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E5D1E7B1-6628-F0F0-D09B-76B25B5F3CD3}"/>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data\0_training_set\0_template\"/>
    </mc:Choice>
  </mc:AlternateContent>
  <xr:revisionPtr revIDLastSave="0" documentId="13_ncr:1_{D85A2FCF-C569-4EBA-B966-43E0ECEEAB51}" xr6:coauthVersionLast="47" xr6:coauthVersionMax="47" xr10:uidLastSave="{00000000-0000-0000-0000-000000000000}"/>
  <bookViews>
    <workbookView xWindow="-110" yWindow="-110" windowWidth="19420" windowHeight="11500" tabRatio="897" firstSheet="18" activeTab="23"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externalReferences>
    <externalReference r:id="rId73"/>
  </externalReferences>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06" i="7" l="1" a="1"/>
  <c r="B1506" i="7" s="1"/>
  <c r="B1507" i="7" a="1"/>
  <c r="B1507" i="7" s="1"/>
  <c r="B1508" i="7" a="1"/>
  <c r="B1508" i="7"/>
  <c r="B1509" i="7" a="1"/>
  <c r="B1509" i="7" s="1"/>
  <c r="B1510" i="7" a="1"/>
  <c r="B1510" i="7" s="1"/>
  <c r="B1284" i="7" a="1"/>
  <c r="B1284" i="7" s="1"/>
  <c r="B1285" i="7" a="1"/>
  <c r="B1285" i="7"/>
  <c r="B1286" i="7" a="1"/>
  <c r="B1286" i="7" s="1"/>
  <c r="B1287" i="7" a="1"/>
  <c r="B1287" i="7" s="1"/>
  <c r="B1288" i="7" a="1"/>
  <c r="B1288" i="7" s="1"/>
  <c r="B1289" i="7" a="1"/>
  <c r="B1289" i="7" s="1"/>
  <c r="B1290" i="7" a="1"/>
  <c r="B1290" i="7" s="1"/>
  <c r="B1291" i="7" a="1"/>
  <c r="B1291" i="7" s="1"/>
  <c r="B1292" i="7" a="1"/>
  <c r="B1292" i="7"/>
  <c r="B1293" i="7" a="1"/>
  <c r="B1293" i="7" s="1"/>
  <c r="B1294" i="7" a="1"/>
  <c r="B1294" i="7"/>
  <c r="B1295" i="7" a="1"/>
  <c r="B1295" i="7" s="1"/>
  <c r="B1296" i="7" a="1"/>
  <c r="B1296" i="7" s="1"/>
  <c r="B1297" i="7" a="1"/>
  <c r="B1297" i="7" s="1"/>
  <c r="B1298" i="7" a="1"/>
  <c r="B1298" i="7" s="1"/>
  <c r="B1299" i="7" a="1"/>
  <c r="B1299" i="7" s="1"/>
  <c r="B1300" i="7" a="1"/>
  <c r="B1300" i="7" s="1"/>
  <c r="B1301" i="7" a="1"/>
  <c r="B1301" i="7"/>
  <c r="B1302" i="7" a="1"/>
  <c r="B1302" i="7" s="1"/>
  <c r="B1303" i="7" a="1"/>
  <c r="B1303" i="7" s="1"/>
  <c r="B1304" i="7" a="1"/>
  <c r="B1304" i="7" s="1"/>
  <c r="B1305" i="7" a="1"/>
  <c r="B1305" i="7" s="1"/>
  <c r="B1306" i="7" a="1"/>
  <c r="B1306" i="7" s="1"/>
  <c r="B1307" i="7" a="1"/>
  <c r="B1307" i="7" s="1"/>
  <c r="B1308" i="7" a="1"/>
  <c r="B1308" i="7" s="1"/>
  <c r="B1309" i="7" a="1"/>
  <c r="B1309" i="7" s="1"/>
  <c r="B1310" i="7" a="1"/>
  <c r="B1310" i="7" s="1"/>
  <c r="B1311" i="7" a="1"/>
  <c r="B1311" i="7"/>
  <c r="B1312" i="7" a="1"/>
  <c r="B1312" i="7" s="1"/>
  <c r="B1313" i="7" a="1"/>
  <c r="B1313" i="7" s="1"/>
  <c r="B1314" i="7" a="1"/>
  <c r="B1314" i="7" s="1"/>
  <c r="B1315" i="7" a="1"/>
  <c r="B1315" i="7" s="1"/>
  <c r="B1316" i="7" a="1"/>
  <c r="B1316" i="7" s="1"/>
  <c r="B1317" i="7" a="1"/>
  <c r="B1317" i="7" s="1"/>
  <c r="B1318" i="7" a="1"/>
  <c r="B1318" i="7" s="1"/>
  <c r="B1319" i="7" a="1"/>
  <c r="B1319" i="7" s="1"/>
  <c r="B1320" i="7" a="1"/>
  <c r="B1320" i="7" s="1"/>
  <c r="B1321" i="7" a="1"/>
  <c r="B1321" i="7"/>
  <c r="B1322" i="7" a="1"/>
  <c r="B1322" i="7" s="1"/>
  <c r="B1323" i="7" a="1"/>
  <c r="B1323" i="7" s="1"/>
  <c r="B1324" i="7" a="1"/>
  <c r="B1324" i="7" s="1"/>
  <c r="B1325" i="7" a="1"/>
  <c r="B1325" i="7" s="1"/>
  <c r="B1326" i="7" a="1"/>
  <c r="B1326" i="7" s="1"/>
  <c r="B1327" i="7" a="1"/>
  <c r="B1327" i="7" s="1"/>
  <c r="B1328" i="7" a="1"/>
  <c r="B1328" i="7"/>
  <c r="B1329" i="7" a="1"/>
  <c r="B1329" i="7" s="1"/>
  <c r="B1330" i="7" a="1"/>
  <c r="B1330" i="7"/>
  <c r="B1331" i="7" a="1"/>
  <c r="B1331" i="7" s="1"/>
  <c r="B1332" i="7" a="1"/>
  <c r="B1332" i="7" s="1"/>
  <c r="B1333" i="7" a="1"/>
  <c r="B1333" i="7" s="1"/>
  <c r="B1334" i="7" a="1"/>
  <c r="B1334" i="7"/>
  <c r="B1335" i="7" a="1"/>
  <c r="B1335" i="7" s="1"/>
  <c r="B1336" i="7" a="1"/>
  <c r="B1336" i="7" s="1"/>
  <c r="B1337" i="7" a="1"/>
  <c r="B1337" i="7"/>
  <c r="B1338" i="7" a="1"/>
  <c r="B1338" i="7" s="1"/>
  <c r="B1339" i="7" a="1"/>
  <c r="B1339" i="7" s="1"/>
  <c r="B1340" i="7" a="1"/>
  <c r="B1340" i="7" s="1"/>
  <c r="B1341" i="7" a="1"/>
  <c r="B1341" i="7" s="1"/>
  <c r="B1342" i="7" a="1"/>
  <c r="B1342" i="7" s="1"/>
  <c r="B1343" i="7" a="1"/>
  <c r="B1343" i="7"/>
  <c r="B1344" i="7" a="1"/>
  <c r="B1344" i="7" s="1"/>
  <c r="B1345" i="7" a="1"/>
  <c r="B1345" i="7" s="1"/>
  <c r="B1346" i="7" a="1"/>
  <c r="B1346" i="7"/>
  <c r="B1347" i="7" a="1"/>
  <c r="B1347" i="7"/>
  <c r="B1348" i="7" a="1"/>
  <c r="B1348" i="7" s="1"/>
  <c r="B1349" i="7" a="1"/>
  <c r="B1349" i="7" s="1"/>
  <c r="B1350" i="7" a="1"/>
  <c r="B1350" i="7" s="1"/>
  <c r="B1351" i="7" a="1"/>
  <c r="B1351" i="7" s="1"/>
  <c r="B1352" i="7" a="1"/>
  <c r="B1352" i="7" s="1"/>
  <c r="B1353" i="7" a="1"/>
  <c r="B1353" i="7"/>
  <c r="B1354" i="7" a="1"/>
  <c r="B1354" i="7" s="1"/>
  <c r="B1355" i="7" a="1"/>
  <c r="B1355" i="7" s="1"/>
  <c r="B1356" i="7" a="1"/>
  <c r="B1356" i="7" s="1"/>
  <c r="B1357" i="7" a="1"/>
  <c r="B1357" i="7"/>
  <c r="B1358" i="7" a="1"/>
  <c r="B1358" i="7" s="1"/>
  <c r="B1359" i="7" a="1"/>
  <c r="B1359" i="7" s="1"/>
  <c r="B1360" i="7" a="1"/>
  <c r="B1360" i="7" s="1"/>
  <c r="B1361" i="7" a="1"/>
  <c r="B1361" i="7" s="1"/>
  <c r="B1362" i="7" a="1"/>
  <c r="B1362" i="7" s="1"/>
  <c r="B1363" i="7" a="1"/>
  <c r="B1363" i="7" s="1"/>
  <c r="B1364" i="7" a="1"/>
  <c r="B1364" i="7" s="1"/>
  <c r="B1365" i="7" a="1"/>
  <c r="B1365" i="7" s="1"/>
  <c r="B1366" i="7" a="1"/>
  <c r="B1366" i="7"/>
  <c r="B1367" i="7" a="1"/>
  <c r="B1367" i="7" s="1"/>
  <c r="B1368" i="7" a="1"/>
  <c r="B1368" i="7" s="1"/>
  <c r="B1369" i="7" a="1"/>
  <c r="B1369" i="7" s="1"/>
  <c r="B1370" i="7" a="1"/>
  <c r="B1370" i="7" s="1"/>
  <c r="B1371" i="7" a="1"/>
  <c r="B1371" i="7" s="1"/>
  <c r="B1372" i="7" a="1"/>
  <c r="B1372" i="7" s="1"/>
  <c r="B1373" i="7" a="1"/>
  <c r="B1373" i="7" s="1"/>
  <c r="B1374" i="7" a="1"/>
  <c r="B1374" i="7" s="1"/>
  <c r="B1375" i="7" a="1"/>
  <c r="B1375" i="7" s="1"/>
  <c r="B1376" i="7" a="1"/>
  <c r="B1376" i="7" s="1"/>
  <c r="B1377" i="7" a="1"/>
  <c r="B1377" i="7" s="1"/>
  <c r="B1378" i="7" a="1"/>
  <c r="B1378" i="7" s="1"/>
  <c r="B1379" i="7" a="1"/>
  <c r="B1379" i="7" s="1"/>
  <c r="B1380" i="7" a="1"/>
  <c r="B1380" i="7" s="1"/>
  <c r="B1381" i="7" a="1"/>
  <c r="B1381" i="7" s="1"/>
  <c r="B1382" i="7" a="1"/>
  <c r="B1382" i="7" s="1"/>
  <c r="B1383" i="7" a="1"/>
  <c r="B1383" i="7"/>
  <c r="B1384" i="7" a="1"/>
  <c r="B1384" i="7" s="1"/>
  <c r="B1385" i="7" a="1"/>
  <c r="B1385" i="7" s="1"/>
  <c r="B1386" i="7" a="1"/>
  <c r="B1386" i="7" s="1"/>
  <c r="B1387" i="7" a="1"/>
  <c r="B1387" i="7" s="1"/>
  <c r="B1388" i="7" a="1"/>
  <c r="B1388" i="7" s="1"/>
  <c r="B1389" i="7" a="1"/>
  <c r="B1389" i="7" s="1"/>
  <c r="B1390" i="7" a="1"/>
  <c r="B1390" i="7"/>
  <c r="B1391" i="7" a="1"/>
  <c r="B1391" i="7" s="1"/>
  <c r="B1392" i="7" a="1"/>
  <c r="B1392" i="7" s="1"/>
  <c r="B1393" i="7" a="1"/>
  <c r="B1393" i="7" s="1"/>
  <c r="B1394" i="7" a="1"/>
  <c r="B1394" i="7" s="1"/>
  <c r="B1395" i="7" a="1"/>
  <c r="B1395" i="7" s="1"/>
  <c r="B1396" i="7" a="1"/>
  <c r="B1396" i="7" s="1"/>
  <c r="B1397" i="7" a="1"/>
  <c r="B1397" i="7" s="1"/>
  <c r="B1398" i="7" a="1"/>
  <c r="B1398" i="7" s="1"/>
  <c r="B1399" i="7" a="1"/>
  <c r="B1399" i="7"/>
  <c r="B1400" i="7" a="1"/>
  <c r="B1400" i="7" s="1"/>
  <c r="B1401" i="7" a="1"/>
  <c r="B1401" i="7" s="1"/>
  <c r="B1402" i="7" a="1"/>
  <c r="B1402" i="7" s="1"/>
  <c r="B1403" i="7" a="1"/>
  <c r="B1403" i="7" s="1"/>
  <c r="B1404" i="7" a="1"/>
  <c r="B1404" i="7" s="1"/>
  <c r="B1405" i="7" a="1"/>
  <c r="B1405" i="7" s="1"/>
  <c r="B1406" i="7" a="1"/>
  <c r="B1406" i="7" s="1"/>
  <c r="B1407" i="7" a="1"/>
  <c r="B1407" i="7" s="1"/>
  <c r="B1408" i="7" a="1"/>
  <c r="B1408" i="7" s="1"/>
  <c r="B1409" i="7" a="1"/>
  <c r="B1409" i="7" s="1"/>
  <c r="B1410" i="7" a="1"/>
  <c r="B1410" i="7" s="1"/>
  <c r="B1411" i="7" a="1"/>
  <c r="B1411" i="7" s="1"/>
  <c r="B1412" i="7" a="1"/>
  <c r="B1412" i="7"/>
  <c r="B1413" i="7" a="1"/>
  <c r="B1413" i="7"/>
  <c r="B1414" i="7" a="1"/>
  <c r="B1414" i="7" s="1"/>
  <c r="B1415" i="7" a="1"/>
  <c r="B1415" i="7" s="1"/>
  <c r="B1416" i="7" a="1"/>
  <c r="B1416" i="7" s="1"/>
  <c r="B1417" i="7" a="1"/>
  <c r="B1417" i="7" s="1"/>
  <c r="B1418" i="7" a="1"/>
  <c r="B1418" i="7" s="1"/>
  <c r="B1419" i="7" a="1"/>
  <c r="B1419" i="7" s="1"/>
  <c r="B1420" i="7" a="1"/>
  <c r="B1420" i="7" s="1"/>
  <c r="B1421" i="7" a="1"/>
  <c r="B1421" i="7" s="1"/>
  <c r="B1422" i="7" a="1"/>
  <c r="B1422" i="7" s="1"/>
  <c r="B1423" i="7" a="1"/>
  <c r="B1423" i="7"/>
  <c r="B1424" i="7" a="1"/>
  <c r="B1424" i="7" s="1"/>
  <c r="B1425" i="7" a="1"/>
  <c r="B1425" i="7" s="1"/>
  <c r="B1426" i="7" a="1"/>
  <c r="B1426" i="7" s="1"/>
  <c r="B1427" i="7" a="1"/>
  <c r="B1427" i="7" s="1"/>
  <c r="B1428" i="7" a="1"/>
  <c r="B1428" i="7" s="1"/>
  <c r="B1429" i="7" a="1"/>
  <c r="B1429" i="7" s="1"/>
  <c r="B1430" i="7" a="1"/>
  <c r="B1430" i="7" s="1"/>
  <c r="B1431" i="7" a="1"/>
  <c r="B1431" i="7"/>
  <c r="B1432" i="7" a="1"/>
  <c r="B1432" i="7"/>
  <c r="B1433" i="7" a="1"/>
  <c r="B1433" i="7" s="1"/>
  <c r="B1434" i="7" a="1"/>
  <c r="B1434" i="7" s="1"/>
  <c r="B1435" i="7" a="1"/>
  <c r="B1435" i="7" s="1"/>
  <c r="B1436" i="7" a="1"/>
  <c r="B1436" i="7"/>
  <c r="B1437" i="7" a="1"/>
  <c r="B1437" i="7" s="1"/>
  <c r="B1438" i="7" a="1"/>
  <c r="B1438" i="7" s="1"/>
  <c r="B1439" i="7" a="1"/>
  <c r="B1439" i="7"/>
  <c r="B1440" i="7" a="1"/>
  <c r="B1440" i="7" s="1"/>
  <c r="B1441" i="7" a="1"/>
  <c r="B1441" i="7" s="1"/>
  <c r="B1442" i="7" a="1"/>
  <c r="B1442" i="7" s="1"/>
  <c r="B1443" i="7" a="1"/>
  <c r="B1443" i="7" s="1"/>
  <c r="B1444" i="7" a="1"/>
  <c r="B1444" i="7"/>
  <c r="B1445" i="7" a="1"/>
  <c r="B1445" i="7" s="1"/>
  <c r="B1446" i="7" a="1"/>
  <c r="B1446" i="7" s="1"/>
  <c r="B1447" i="7" a="1"/>
  <c r="B1447" i="7" s="1"/>
  <c r="B1448" i="7" a="1"/>
  <c r="B1448" i="7"/>
  <c r="B1449" i="7" a="1"/>
  <c r="B1449" i="7" s="1"/>
  <c r="B1450" i="7" a="1"/>
  <c r="B1450" i="7" s="1"/>
  <c r="B1451" i="7" a="1"/>
  <c r="B1451" i="7" s="1"/>
  <c r="B1452" i="7" a="1"/>
  <c r="B1452" i="7" s="1"/>
  <c r="B1453" i="7" a="1"/>
  <c r="B1453" i="7" s="1"/>
  <c r="B1454" i="7" a="1"/>
  <c r="B1454" i="7" s="1"/>
  <c r="B1455" i="7" a="1"/>
  <c r="B1455" i="7" s="1"/>
  <c r="B1456" i="7" a="1"/>
  <c r="B1456" i="7" s="1"/>
  <c r="B1457" i="7" a="1"/>
  <c r="B1457" i="7"/>
  <c r="B1458" i="7" a="1"/>
  <c r="B1458" i="7" s="1"/>
  <c r="B1459" i="7" a="1"/>
  <c r="B1459" i="7" s="1"/>
  <c r="B1460" i="7" a="1"/>
  <c r="B1460" i="7" s="1"/>
  <c r="B1461" i="7" a="1"/>
  <c r="B1461" i="7" s="1"/>
  <c r="B1462" i="7" a="1"/>
  <c r="B1462" i="7"/>
  <c r="B1463" i="7" a="1"/>
  <c r="B1463" i="7" s="1"/>
  <c r="B1464" i="7" a="1"/>
  <c r="B1464" i="7" s="1"/>
  <c r="B1465" i="7" a="1"/>
  <c r="B1465" i="7"/>
  <c r="B1466" i="7" a="1"/>
  <c r="B1466" i="7" s="1"/>
  <c r="B1467" i="7" a="1"/>
  <c r="B1467" i="7" s="1"/>
  <c r="B1468" i="7" a="1"/>
  <c r="B1468" i="7" s="1"/>
  <c r="B1469" i="7" a="1"/>
  <c r="B1469" i="7" s="1"/>
  <c r="B1470" i="7" a="1"/>
  <c r="B1470" i="7" s="1"/>
  <c r="B1471" i="7" a="1"/>
  <c r="B1471" i="7"/>
  <c r="B1472" i="7" a="1"/>
  <c r="B1472" i="7" s="1"/>
  <c r="B1473" i="7" a="1"/>
  <c r="B1473" i="7" s="1"/>
  <c r="B1474" i="7" a="1"/>
  <c r="B1474" i="7"/>
  <c r="B1475" i="7" a="1"/>
  <c r="B1475" i="7"/>
  <c r="B1476" i="7" a="1"/>
  <c r="B1476" i="7" s="1"/>
  <c r="B1477" i="7" a="1"/>
  <c r="B1477" i="7" s="1"/>
  <c r="B1478" i="7" a="1"/>
  <c r="B1478" i="7" s="1"/>
  <c r="B1479" i="7" a="1"/>
  <c r="B1479" i="7" s="1"/>
  <c r="B1480" i="7" a="1"/>
  <c r="B1480" i="7" s="1"/>
  <c r="B1481" i="7" a="1"/>
  <c r="B1481" i="7" s="1"/>
  <c r="B1482" i="7" a="1"/>
  <c r="B1482" i="7" s="1"/>
  <c r="B1483" i="7" a="1"/>
  <c r="B1483" i="7" s="1"/>
  <c r="B1484" i="7" a="1"/>
  <c r="B1484" i="7" s="1"/>
  <c r="B1485" i="7" a="1"/>
  <c r="B1485" i="7" s="1"/>
  <c r="B1486" i="7" a="1"/>
  <c r="B1486" i="7" s="1"/>
  <c r="B1487" i="7" a="1"/>
  <c r="B1487" i="7" s="1"/>
  <c r="B1488" i="7" a="1"/>
  <c r="B1488" i="7" s="1"/>
  <c r="B1489" i="7" a="1"/>
  <c r="B1489" i="7" s="1"/>
  <c r="B1490" i="7" a="1"/>
  <c r="B1490" i="7"/>
  <c r="B1491" i="7" a="1"/>
  <c r="B1491" i="7" s="1"/>
  <c r="B1492" i="7" a="1"/>
  <c r="B1492" i="7" s="1"/>
  <c r="B1493" i="7" a="1"/>
  <c r="B1493" i="7" s="1"/>
  <c r="B1494" i="7" a="1"/>
  <c r="B1494" i="7" s="1"/>
  <c r="B1495" i="7" a="1"/>
  <c r="B1495" i="7"/>
  <c r="B1496" i="7" a="1"/>
  <c r="B1496" i="7" s="1"/>
  <c r="B1497" i="7" a="1"/>
  <c r="B1497" i="7" s="1"/>
  <c r="B1498" i="7" a="1"/>
  <c r="B1498" i="7"/>
  <c r="B1499" i="7" a="1"/>
  <c r="B1499" i="7" s="1"/>
  <c r="B1500" i="7" a="1"/>
  <c r="B1500" i="7" s="1"/>
  <c r="B1501" i="7" a="1"/>
  <c r="B1501" i="7"/>
  <c r="B1502" i="7" a="1"/>
  <c r="B1502" i="7" s="1"/>
  <c r="B1503" i="7" a="1"/>
  <c r="B1503" i="7"/>
  <c r="B1504" i="7" a="1"/>
  <c r="B1504" i="7" s="1"/>
  <c r="B1505" i="7" a="1"/>
  <c r="B1505" i="7" s="1"/>
  <c r="B1275" i="7" a="1"/>
  <c r="B1275" i="7" s="1"/>
  <c r="B1276" i="7" a="1"/>
  <c r="B1276" i="7" s="1"/>
  <c r="B1277" i="7" a="1"/>
  <c r="B1277" i="7"/>
  <c r="B1278" i="7" a="1"/>
  <c r="B1278" i="7" s="1"/>
  <c r="B1279" i="7" a="1"/>
  <c r="B1279" i="7" s="1"/>
  <c r="B1280" i="7" a="1"/>
  <c r="B1280" i="7"/>
  <c r="B1281" i="7" a="1"/>
  <c r="B1281" i="7" s="1"/>
  <c r="B1282" i="7" a="1"/>
  <c r="B1282" i="7" s="1"/>
  <c r="B5" i="7" a="1"/>
  <c r="B5" i="7" s="1"/>
  <c r="B6" i="7" a="1"/>
  <c r="B6" i="7" s="1"/>
  <c r="B7" i="7" a="1"/>
  <c r="B7" i="7" s="1"/>
  <c r="B8" i="7" a="1"/>
  <c r="B8" i="7" s="1"/>
  <c r="B9" i="7" a="1"/>
  <c r="B9" i="7" s="1"/>
  <c r="B10" i="7" a="1"/>
  <c r="B10" i="7" s="1"/>
  <c r="B11" i="7" a="1"/>
  <c r="B11" i="7" s="1"/>
  <c r="B12" i="7" a="1"/>
  <c r="B12" i="7" s="1"/>
  <c r="B13" i="7" a="1"/>
  <c r="B13" i="7" s="1"/>
  <c r="B14" i="7" a="1"/>
  <c r="B14" i="7" s="1"/>
  <c r="B15" i="7" a="1"/>
  <c r="B15" i="7" s="1"/>
  <c r="B16" i="7" a="1"/>
  <c r="B16" i="7" s="1"/>
  <c r="B17" i="7" a="1"/>
  <c r="B17" i="7" s="1"/>
  <c r="B18" i="7" a="1"/>
  <c r="B18" i="7" s="1"/>
  <c r="B19" i="7" a="1"/>
  <c r="B19" i="7" s="1"/>
  <c r="B20" i="7" a="1"/>
  <c r="B20" i="7" s="1"/>
  <c r="B21" i="7" a="1"/>
  <c r="B21" i="7" s="1"/>
  <c r="B22" i="7" a="1"/>
  <c r="B22" i="7" s="1"/>
  <c r="B23" i="7" a="1"/>
  <c r="B23" i="7" s="1"/>
  <c r="B24" i="7" a="1"/>
  <c r="B24" i="7" s="1"/>
  <c r="B25" i="7" a="1"/>
  <c r="B25" i="7" s="1"/>
  <c r="B26" i="7" a="1"/>
  <c r="B26" i="7" s="1"/>
  <c r="B27" i="7" a="1"/>
  <c r="B27" i="7" s="1"/>
  <c r="B28" i="7" a="1"/>
  <c r="B28" i="7" s="1"/>
  <c r="B29" i="7" a="1"/>
  <c r="B29" i="7" s="1"/>
  <c r="B30" i="7" a="1"/>
  <c r="B30" i="7" s="1"/>
  <c r="B31" i="7" a="1"/>
  <c r="B31" i="7" s="1"/>
  <c r="B32" i="7" a="1"/>
  <c r="B32" i="7" s="1"/>
  <c r="B33" i="7" a="1"/>
  <c r="B33" i="7" s="1"/>
  <c r="B34" i="7" a="1"/>
  <c r="B34" i="7" s="1"/>
  <c r="B35" i="7" a="1"/>
  <c r="B35" i="7" s="1"/>
  <c r="B36" i="7" a="1"/>
  <c r="B36" i="7" s="1"/>
  <c r="B37" i="7" a="1"/>
  <c r="B37" i="7" s="1"/>
  <c r="B38" i="7" a="1"/>
  <c r="B38" i="7" s="1"/>
  <c r="B39" i="7" a="1"/>
  <c r="B39" i="7" s="1"/>
  <c r="B40" i="7" a="1"/>
  <c r="B40" i="7" s="1"/>
  <c r="B41" i="7" a="1"/>
  <c r="B41" i="7" s="1"/>
  <c r="B42" i="7" a="1"/>
  <c r="B42" i="7" s="1"/>
  <c r="B43" i="7" a="1"/>
  <c r="B43" i="7" s="1"/>
  <c r="B44" i="7" a="1"/>
  <c r="B44" i="7" s="1"/>
  <c r="B45" i="7" a="1"/>
  <c r="B45" i="7" s="1"/>
  <c r="B46" i="7" a="1"/>
  <c r="B46" i="7" s="1"/>
  <c r="B47" i="7" a="1"/>
  <c r="B47" i="7" s="1"/>
  <c r="B48" i="7" a="1"/>
  <c r="B48" i="7" s="1"/>
  <c r="B49" i="7" a="1"/>
  <c r="B49" i="7" s="1"/>
  <c r="B50" i="7" a="1"/>
  <c r="B50" i="7" s="1"/>
  <c r="B51" i="7" a="1"/>
  <c r="B51" i="7" s="1"/>
  <c r="B52" i="7" a="1"/>
  <c r="B52" i="7" s="1"/>
  <c r="B53" i="7" a="1"/>
  <c r="B53" i="7" s="1"/>
  <c r="B54" i="7" a="1"/>
  <c r="B54" i="7" s="1"/>
  <c r="B55" i="7" a="1"/>
  <c r="B55" i="7" s="1"/>
  <c r="B56" i="7" a="1"/>
  <c r="B56" i="7" s="1"/>
  <c r="B57" i="7" a="1"/>
  <c r="B57" i="7" s="1"/>
  <c r="B58" i="7" a="1"/>
  <c r="B58" i="7" s="1"/>
  <c r="B59" i="7" a="1"/>
  <c r="B59" i="7" s="1"/>
  <c r="B60" i="7" a="1"/>
  <c r="B60" i="7" s="1"/>
  <c r="B61" i="7" a="1"/>
  <c r="B61" i="7" s="1"/>
  <c r="B62" i="7" a="1"/>
  <c r="B62" i="7" s="1"/>
  <c r="B63" i="7" a="1"/>
  <c r="B63" i="7" s="1"/>
  <c r="B64" i="7" a="1"/>
  <c r="B64" i="7" s="1"/>
  <c r="B65" i="7" a="1"/>
  <c r="B65" i="7" s="1"/>
  <c r="B66" i="7" a="1"/>
  <c r="B66" i="7" s="1"/>
  <c r="B67" i="7" a="1"/>
  <c r="B67" i="7" s="1"/>
  <c r="B68" i="7" a="1"/>
  <c r="B68" i="7" s="1"/>
  <c r="B69" i="7" a="1"/>
  <c r="B69" i="7" s="1"/>
  <c r="B70" i="7" a="1"/>
  <c r="B70" i="7" s="1"/>
  <c r="B71" i="7" a="1"/>
  <c r="B71" i="7" s="1"/>
  <c r="B72" i="7" a="1"/>
  <c r="B72" i="7" s="1"/>
  <c r="B73" i="7" a="1"/>
  <c r="B73" i="7" s="1"/>
  <c r="B74" i="7" a="1"/>
  <c r="B74" i="7" s="1"/>
  <c r="B75" i="7" a="1"/>
  <c r="B75" i="7" s="1"/>
  <c r="B76" i="7" a="1"/>
  <c r="B76" i="7" s="1"/>
  <c r="B77" i="7" a="1"/>
  <c r="B77" i="7" s="1"/>
  <c r="B78" i="7" a="1"/>
  <c r="B78" i="7" s="1"/>
  <c r="B79" i="7" a="1"/>
  <c r="B79" i="7" s="1"/>
  <c r="B80" i="7" a="1"/>
  <c r="B80" i="7" s="1"/>
  <c r="B81" i="7" a="1"/>
  <c r="B81" i="7" s="1"/>
  <c r="B82" i="7" a="1"/>
  <c r="B82" i="7" s="1"/>
  <c r="B83" i="7" a="1"/>
  <c r="B83" i="7" s="1"/>
  <c r="B84" i="7" a="1"/>
  <c r="B84" i="7" s="1"/>
  <c r="B85" i="7" a="1"/>
  <c r="B85" i="7" s="1"/>
  <c r="B86" i="7" a="1"/>
  <c r="B86" i="7" s="1"/>
  <c r="B87" i="7" a="1"/>
  <c r="B87" i="7" s="1"/>
  <c r="B88" i="7" a="1"/>
  <c r="B88" i="7" s="1"/>
  <c r="B89" i="7" a="1"/>
  <c r="B89" i="7" s="1"/>
  <c r="B90" i="7" a="1"/>
  <c r="B90" i="7" s="1"/>
  <c r="B91" i="7" a="1"/>
  <c r="B91" i="7" s="1"/>
  <c r="B92" i="7" a="1"/>
  <c r="B92" i="7" s="1"/>
  <c r="B93" i="7" a="1"/>
  <c r="B93" i="7" s="1"/>
  <c r="B94" i="7" a="1"/>
  <c r="B94" i="7" s="1"/>
  <c r="B95" i="7" a="1"/>
  <c r="B95" i="7" s="1"/>
  <c r="B96" i="7" a="1"/>
  <c r="B96" i="7" s="1"/>
  <c r="B97" i="7" a="1"/>
  <c r="B97" i="7" s="1"/>
  <c r="B98" i="7" a="1"/>
  <c r="B98" i="7" s="1"/>
  <c r="B99" i="7" a="1"/>
  <c r="B99" i="7" s="1"/>
  <c r="B100" i="7" a="1"/>
  <c r="B100" i="7" s="1"/>
  <c r="B101" i="7" a="1"/>
  <c r="B101" i="7" s="1"/>
  <c r="B102" i="7" a="1"/>
  <c r="B102" i="7" s="1"/>
  <c r="B103" i="7" a="1"/>
  <c r="B103" i="7" s="1"/>
  <c r="B104" i="7" a="1"/>
  <c r="B104" i="7" s="1"/>
  <c r="B105" i="7" a="1"/>
  <c r="B105" i="7" s="1"/>
  <c r="B106" i="7" a="1"/>
  <c r="B106" i="7" s="1"/>
  <c r="B107" i="7" a="1"/>
  <c r="B107" i="7" s="1"/>
  <c r="B108" i="7" a="1"/>
  <c r="B108" i="7" s="1"/>
  <c r="B109" i="7" a="1"/>
  <c r="B109" i="7" s="1"/>
  <c r="B110" i="7" a="1"/>
  <c r="B110" i="7" s="1"/>
  <c r="B111" i="7" a="1"/>
  <c r="B111" i="7" s="1"/>
  <c r="B112" i="7" a="1"/>
  <c r="B112" i="7" s="1"/>
  <c r="B113" i="7" a="1"/>
  <c r="B113" i="7" s="1"/>
  <c r="B114" i="7" a="1"/>
  <c r="B114" i="7" s="1"/>
  <c r="B115" i="7" a="1"/>
  <c r="B115" i="7" s="1"/>
  <c r="B116" i="7" a="1"/>
  <c r="B116" i="7" s="1"/>
  <c r="B117" i="7" a="1"/>
  <c r="B117" i="7" s="1"/>
  <c r="B118" i="7" a="1"/>
  <c r="B118" i="7" s="1"/>
  <c r="B119" i="7" a="1"/>
  <c r="B119" i="7" s="1"/>
  <c r="B120" i="7" a="1"/>
  <c r="B120" i="7" s="1"/>
  <c r="B121" i="7" a="1"/>
  <c r="B121" i="7" s="1"/>
  <c r="B122" i="7" a="1"/>
  <c r="B122" i="7" s="1"/>
  <c r="B123" i="7" a="1"/>
  <c r="B123" i="7" s="1"/>
  <c r="B124" i="7" a="1"/>
  <c r="B124" i="7" s="1"/>
  <c r="B125" i="7" a="1"/>
  <c r="B125" i="7" s="1"/>
  <c r="B126" i="7" a="1"/>
  <c r="B126" i="7" s="1"/>
  <c r="B127" i="7" a="1"/>
  <c r="B127" i="7" s="1"/>
  <c r="B128" i="7" a="1"/>
  <c r="B128" i="7" s="1"/>
  <c r="B129" i="7" a="1"/>
  <c r="B129" i="7" s="1"/>
  <c r="B130" i="7" a="1"/>
  <c r="B130" i="7" s="1"/>
  <c r="B131" i="7" a="1"/>
  <c r="B131" i="7" s="1"/>
  <c r="B132" i="7" a="1"/>
  <c r="B132" i="7" s="1"/>
  <c r="B133" i="7" a="1"/>
  <c r="B133" i="7" s="1"/>
  <c r="B134" i="7" a="1"/>
  <c r="B134" i="7" s="1"/>
  <c r="B135" i="7" a="1"/>
  <c r="B135" i="7" s="1"/>
  <c r="B136" i="7" a="1"/>
  <c r="B136" i="7" s="1"/>
  <c r="B137" i="7" a="1"/>
  <c r="B137" i="7" s="1"/>
  <c r="B138" i="7" a="1"/>
  <c r="B138" i="7" s="1"/>
  <c r="B139" i="7" a="1"/>
  <c r="B139" i="7" s="1"/>
  <c r="B140" i="7" a="1"/>
  <c r="B140" i="7" s="1"/>
  <c r="B141" i="7" a="1"/>
  <c r="B141" i="7" s="1"/>
  <c r="B142" i="7" a="1"/>
  <c r="B142" i="7" s="1"/>
  <c r="B143" i="7" a="1"/>
  <c r="B143" i="7" s="1"/>
  <c r="B144" i="7" a="1"/>
  <c r="B144" i="7" s="1"/>
  <c r="B145" i="7" a="1"/>
  <c r="B145" i="7" s="1"/>
  <c r="B146" i="7" a="1"/>
  <c r="B146" i="7" s="1"/>
  <c r="B147" i="7" a="1"/>
  <c r="B147" i="7" s="1"/>
  <c r="B148" i="7" a="1"/>
  <c r="B148" i="7" s="1"/>
  <c r="B149" i="7" a="1"/>
  <c r="B149" i="7" s="1"/>
  <c r="B150" i="7" a="1"/>
  <c r="B150" i="7" s="1"/>
  <c r="B151" i="7" a="1"/>
  <c r="B151" i="7" s="1"/>
  <c r="B152" i="7" a="1"/>
  <c r="B152" i="7" s="1"/>
  <c r="B153" i="7" a="1"/>
  <c r="B153" i="7" s="1"/>
  <c r="B154" i="7" a="1"/>
  <c r="B154" i="7" s="1"/>
  <c r="B155" i="7" a="1"/>
  <c r="B155" i="7" s="1"/>
  <c r="B156" i="7" a="1"/>
  <c r="B156" i="7" s="1"/>
  <c r="B157" i="7" a="1"/>
  <c r="B157" i="7" s="1"/>
  <c r="B158" i="7" a="1"/>
  <c r="B158" i="7" s="1"/>
  <c r="B159" i="7" a="1"/>
  <c r="B159" i="7" s="1"/>
  <c r="B160" i="7" a="1"/>
  <c r="B160" i="7" s="1"/>
  <c r="B161" i="7" a="1"/>
  <c r="B161" i="7" s="1"/>
  <c r="B162" i="7" a="1"/>
  <c r="B162" i="7" s="1"/>
  <c r="B163" i="7" a="1"/>
  <c r="B163" i="7" s="1"/>
  <c r="B164" i="7" a="1"/>
  <c r="B164" i="7" s="1"/>
  <c r="B165" i="7" a="1"/>
  <c r="B165" i="7" s="1"/>
  <c r="B166" i="7" a="1"/>
  <c r="B166" i="7" s="1"/>
  <c r="B167" i="7" a="1"/>
  <c r="B167" i="7" s="1"/>
  <c r="B168" i="7" a="1"/>
  <c r="B168" i="7" s="1"/>
  <c r="B169" i="7" a="1"/>
  <c r="B169" i="7" s="1"/>
  <c r="B170" i="7" a="1"/>
  <c r="B170" i="7" s="1"/>
  <c r="B171" i="7" a="1"/>
  <c r="B171" i="7" s="1"/>
  <c r="B172" i="7" a="1"/>
  <c r="B172" i="7" s="1"/>
  <c r="B173" i="7" a="1"/>
  <c r="B173" i="7" s="1"/>
  <c r="B174" i="7" a="1"/>
  <c r="B174" i="7" s="1"/>
  <c r="B175" i="7" a="1"/>
  <c r="B175" i="7" s="1"/>
  <c r="B176" i="7" a="1"/>
  <c r="B176" i="7" s="1"/>
  <c r="B177" i="7" a="1"/>
  <c r="B177" i="7" s="1"/>
  <c r="B178" i="7" a="1"/>
  <c r="B178" i="7" s="1"/>
  <c r="B179" i="7" a="1"/>
  <c r="B179" i="7" s="1"/>
  <c r="B180" i="7" a="1"/>
  <c r="B180" i="7" s="1"/>
  <c r="B181" i="7" a="1"/>
  <c r="B181" i="7" s="1"/>
  <c r="B182" i="7" a="1"/>
  <c r="B182" i="7" s="1"/>
  <c r="B183" i="7" a="1"/>
  <c r="B183" i="7" s="1"/>
  <c r="B184" i="7" a="1"/>
  <c r="B184" i="7" s="1"/>
  <c r="B185" i="7" a="1"/>
  <c r="B185" i="7" s="1"/>
  <c r="B186" i="7" a="1"/>
  <c r="B186" i="7" s="1"/>
  <c r="B187" i="7" a="1"/>
  <c r="B187" i="7" s="1"/>
  <c r="B188" i="7" a="1"/>
  <c r="B188" i="7" s="1"/>
  <c r="B189" i="7" a="1"/>
  <c r="B189" i="7" s="1"/>
  <c r="B190" i="7" a="1"/>
  <c r="B190" i="7" s="1"/>
  <c r="B191" i="7" a="1"/>
  <c r="B191" i="7" s="1"/>
  <c r="B192" i="7" a="1"/>
  <c r="B192" i="7" s="1"/>
  <c r="B193" i="7" a="1"/>
  <c r="B193" i="7" s="1"/>
  <c r="B194" i="7" a="1"/>
  <c r="B194" i="7" s="1"/>
  <c r="B195" i="7" a="1"/>
  <c r="B195" i="7" s="1"/>
  <c r="B196" i="7" a="1"/>
  <c r="B196" i="7" s="1"/>
  <c r="B197" i="7" a="1"/>
  <c r="B197" i="7" s="1"/>
  <c r="B198" i="7" a="1"/>
  <c r="B198" i="7" s="1"/>
  <c r="B199" i="7" a="1"/>
  <c r="B199" i="7" s="1"/>
  <c r="B200" i="7" a="1"/>
  <c r="B200" i="7" s="1"/>
  <c r="B201" i="7" a="1"/>
  <c r="B201" i="7" s="1"/>
  <c r="B202" i="7" a="1"/>
  <c r="B202" i="7" s="1"/>
  <c r="B203" i="7" a="1"/>
  <c r="B203" i="7" s="1"/>
  <c r="B204" i="7" a="1"/>
  <c r="B204" i="7" s="1"/>
  <c r="B205" i="7" a="1"/>
  <c r="B205" i="7" s="1"/>
  <c r="B206" i="7" a="1"/>
  <c r="B206" i="7" s="1"/>
  <c r="B207" i="7" a="1"/>
  <c r="B207" i="7" s="1"/>
  <c r="B208" i="7" a="1"/>
  <c r="B208" i="7" s="1"/>
  <c r="B209" i="7" a="1"/>
  <c r="B209" i="7" s="1"/>
  <c r="B210" i="7" a="1"/>
  <c r="B210" i="7" s="1"/>
  <c r="B211" i="7" a="1"/>
  <c r="B211" i="7" s="1"/>
  <c r="B212" i="7" a="1"/>
  <c r="B212" i="7" s="1"/>
  <c r="B213" i="7" a="1"/>
  <c r="B213" i="7" s="1"/>
  <c r="B214" i="7" a="1"/>
  <c r="B214" i="7" s="1"/>
  <c r="B215" i="7" a="1"/>
  <c r="B215" i="7" s="1"/>
  <c r="B216" i="7" a="1"/>
  <c r="B216" i="7" s="1"/>
  <c r="B217" i="7" a="1"/>
  <c r="B217" i="7" s="1"/>
  <c r="B218" i="7" a="1"/>
  <c r="B218" i="7" s="1"/>
  <c r="B219" i="7" a="1"/>
  <c r="B219" i="7" s="1"/>
  <c r="B220" i="7" a="1"/>
  <c r="B220" i="7" s="1"/>
  <c r="B221" i="7" a="1"/>
  <c r="B221" i="7" s="1"/>
  <c r="B222" i="7" a="1"/>
  <c r="B222" i="7" s="1"/>
  <c r="B223" i="7" a="1"/>
  <c r="B223" i="7" s="1"/>
  <c r="B224" i="7" a="1"/>
  <c r="B224" i="7" s="1"/>
  <c r="B225" i="7" a="1"/>
  <c r="B225" i="7" s="1"/>
  <c r="B226" i="7" a="1"/>
  <c r="B226" i="7" s="1"/>
  <c r="B227" i="7" a="1"/>
  <c r="B227" i="7" s="1"/>
  <c r="B228" i="7" a="1"/>
  <c r="B228" i="7" s="1"/>
  <c r="B229" i="7" a="1"/>
  <c r="B229" i="7" s="1"/>
  <c r="B230" i="7" a="1"/>
  <c r="B230" i="7" s="1"/>
  <c r="B231" i="7" a="1"/>
  <c r="B231" i="7" s="1"/>
  <c r="B232" i="7" a="1"/>
  <c r="B232" i="7" s="1"/>
  <c r="B233" i="7" a="1"/>
  <c r="B233" i="7" s="1"/>
  <c r="B234" i="7" a="1"/>
  <c r="B234" i="7" s="1"/>
  <c r="B235" i="7" a="1"/>
  <c r="B235" i="7" s="1"/>
  <c r="B236" i="7" a="1"/>
  <c r="B236" i="7" s="1"/>
  <c r="B237" i="7" a="1"/>
  <c r="B237" i="7" s="1"/>
  <c r="B238" i="7" a="1"/>
  <c r="B238" i="7" s="1"/>
  <c r="B239" i="7" a="1"/>
  <c r="B239" i="7" s="1"/>
  <c r="B240" i="7" a="1"/>
  <c r="B240" i="7" s="1"/>
  <c r="B241" i="7" a="1"/>
  <c r="B241" i="7" s="1"/>
  <c r="B242" i="7" a="1"/>
  <c r="B242" i="7" s="1"/>
  <c r="B243" i="7" a="1"/>
  <c r="B243" i="7" s="1"/>
  <c r="B244" i="7" a="1"/>
  <c r="B244" i="7" s="1"/>
  <c r="B245" i="7" a="1"/>
  <c r="B245" i="7" s="1"/>
  <c r="B246" i="7" a="1"/>
  <c r="B246" i="7" s="1"/>
  <c r="B247" i="7" a="1"/>
  <c r="B247" i="7" s="1"/>
  <c r="B248" i="7" a="1"/>
  <c r="B248" i="7" s="1"/>
  <c r="B249" i="7" a="1"/>
  <c r="B249" i="7" s="1"/>
  <c r="B250" i="7" a="1"/>
  <c r="B250" i="7" s="1"/>
  <c r="B251" i="7" a="1"/>
  <c r="B251" i="7" s="1"/>
  <c r="B252" i="7" a="1"/>
  <c r="B252" i="7" s="1"/>
  <c r="B253" i="7" a="1"/>
  <c r="B253" i="7" s="1"/>
  <c r="B254" i="7" a="1"/>
  <c r="B254" i="7" s="1"/>
  <c r="B255" i="7" a="1"/>
  <c r="B255" i="7" s="1"/>
  <c r="B256" i="7" a="1"/>
  <c r="B256" i="7" s="1"/>
  <c r="B257" i="7" a="1"/>
  <c r="B257" i="7" s="1"/>
  <c r="B258" i="7" a="1"/>
  <c r="B258" i="7" s="1"/>
  <c r="B259" i="7" a="1"/>
  <c r="B259" i="7" s="1"/>
  <c r="B260" i="7" a="1"/>
  <c r="B260" i="7" s="1"/>
  <c r="B261" i="7" a="1"/>
  <c r="B261" i="7" s="1"/>
  <c r="B262" i="7" a="1"/>
  <c r="B262" i="7" s="1"/>
  <c r="B263" i="7" a="1"/>
  <c r="B263" i="7" s="1"/>
  <c r="B264" i="7" a="1"/>
  <c r="B264" i="7" s="1"/>
  <c r="B265" i="7" a="1"/>
  <c r="B265" i="7" s="1"/>
  <c r="B266" i="7" a="1"/>
  <c r="B266" i="7" s="1"/>
  <c r="B267" i="7" a="1"/>
  <c r="B267" i="7" s="1"/>
  <c r="B268" i="7" a="1"/>
  <c r="B268" i="7" s="1"/>
  <c r="B269" i="7" a="1"/>
  <c r="B269" i="7" s="1"/>
  <c r="B270" i="7" a="1"/>
  <c r="B270" i="7" s="1"/>
  <c r="B271" i="7" a="1"/>
  <c r="B271" i="7" s="1"/>
  <c r="B272" i="7" a="1"/>
  <c r="B272" i="7" s="1"/>
  <c r="B273" i="7" a="1"/>
  <c r="B273" i="7" s="1"/>
  <c r="B274" i="7" a="1"/>
  <c r="B274" i="7" s="1"/>
  <c r="B275" i="7" a="1"/>
  <c r="B275" i="7" s="1"/>
  <c r="B276" i="7" a="1"/>
  <c r="B276" i="7" s="1"/>
  <c r="B277" i="7" a="1"/>
  <c r="B277" i="7" s="1"/>
  <c r="B278" i="7" a="1"/>
  <c r="B278" i="7" s="1"/>
  <c r="B279" i="7" a="1"/>
  <c r="B279" i="7" s="1"/>
  <c r="B280" i="7" a="1"/>
  <c r="B280" i="7" s="1"/>
  <c r="B281" i="7" a="1"/>
  <c r="B281" i="7" s="1"/>
  <c r="B282" i="7" a="1"/>
  <c r="B282" i="7" s="1"/>
  <c r="B283" i="7" a="1"/>
  <c r="B283" i="7" s="1"/>
  <c r="B284" i="7" a="1"/>
  <c r="B284" i="7" s="1"/>
  <c r="B285" i="7" a="1"/>
  <c r="B285" i="7" s="1"/>
  <c r="B286" i="7" a="1"/>
  <c r="B286" i="7" s="1"/>
  <c r="B287" i="7" a="1"/>
  <c r="B287" i="7" s="1"/>
  <c r="B288" i="7" a="1"/>
  <c r="B288" i="7" s="1"/>
  <c r="B289" i="7" a="1"/>
  <c r="B289" i="7" s="1"/>
  <c r="B290" i="7" a="1"/>
  <c r="B290" i="7" s="1"/>
  <c r="B291" i="7" a="1"/>
  <c r="B291" i="7" s="1"/>
  <c r="B292" i="7" a="1"/>
  <c r="B292" i="7" s="1"/>
  <c r="B293" i="7" a="1"/>
  <c r="B293" i="7" s="1"/>
  <c r="B294" i="7" a="1"/>
  <c r="B294" i="7" s="1"/>
  <c r="B295" i="7" a="1"/>
  <c r="B295" i="7" s="1"/>
  <c r="B296" i="7" a="1"/>
  <c r="B296" i="7" s="1"/>
  <c r="B297" i="7" a="1"/>
  <c r="B297" i="7" s="1"/>
  <c r="B298" i="7" a="1"/>
  <c r="B298" i="7" s="1"/>
  <c r="B299" i="7" a="1"/>
  <c r="B299" i="7" s="1"/>
  <c r="B300" i="7" a="1"/>
  <c r="B300" i="7" s="1"/>
  <c r="B301" i="7" a="1"/>
  <c r="B301" i="7" s="1"/>
  <c r="B302" i="7" a="1"/>
  <c r="B302" i="7" s="1"/>
  <c r="B303" i="7" a="1"/>
  <c r="B303" i="7" s="1"/>
  <c r="B304" i="7" a="1"/>
  <c r="B304" i="7" s="1"/>
  <c r="B305" i="7" a="1"/>
  <c r="B305" i="7" s="1"/>
  <c r="B306" i="7" a="1"/>
  <c r="B306" i="7" s="1"/>
  <c r="B307" i="7" a="1"/>
  <c r="B307" i="7" s="1"/>
  <c r="B308" i="7" a="1"/>
  <c r="B308" i="7" s="1"/>
  <c r="B309" i="7" a="1"/>
  <c r="B309" i="7" s="1"/>
  <c r="B310" i="7" a="1"/>
  <c r="B310" i="7" s="1"/>
  <c r="B311" i="7" a="1"/>
  <c r="B311" i="7" s="1"/>
  <c r="B312" i="7" a="1"/>
  <c r="B312" i="7" s="1"/>
  <c r="B313" i="7" a="1"/>
  <c r="B313" i="7" s="1"/>
  <c r="B314" i="7" a="1"/>
  <c r="B314" i="7" s="1"/>
  <c r="B315" i="7" a="1"/>
  <c r="B315" i="7" s="1"/>
  <c r="B316" i="7" a="1"/>
  <c r="B316" i="7" s="1"/>
  <c r="B317" i="7" a="1"/>
  <c r="B317" i="7" s="1"/>
  <c r="B318" i="7" a="1"/>
  <c r="B318" i="7" s="1"/>
  <c r="B319" i="7" a="1"/>
  <c r="B319" i="7" s="1"/>
  <c r="B320" i="7" a="1"/>
  <c r="B320" i="7" s="1"/>
  <c r="B321" i="7" a="1"/>
  <c r="B321" i="7" s="1"/>
  <c r="B322" i="7" a="1"/>
  <c r="B322" i="7" s="1"/>
  <c r="B323" i="7" a="1"/>
  <c r="B323" i="7" s="1"/>
  <c r="B324" i="7" a="1"/>
  <c r="B324" i="7" s="1"/>
  <c r="B325" i="7" a="1"/>
  <c r="B325" i="7" s="1"/>
  <c r="B326" i="7" a="1"/>
  <c r="B326" i="7" s="1"/>
  <c r="B327" i="7" a="1"/>
  <c r="B327" i="7" s="1"/>
  <c r="B328" i="7" a="1"/>
  <c r="B328" i="7" s="1"/>
  <c r="B329" i="7" a="1"/>
  <c r="B329" i="7" s="1"/>
  <c r="B330" i="7" a="1"/>
  <c r="B330" i="7" s="1"/>
  <c r="B331" i="7" a="1"/>
  <c r="B331" i="7" s="1"/>
  <c r="B332" i="7" a="1"/>
  <c r="B332" i="7" s="1"/>
  <c r="B333" i="7" a="1"/>
  <c r="B333" i="7" s="1"/>
  <c r="B334" i="7" a="1"/>
  <c r="B334" i="7" s="1"/>
  <c r="B335" i="7" a="1"/>
  <c r="B335" i="7" s="1"/>
  <c r="B336" i="7" a="1"/>
  <c r="B336" i="7" s="1"/>
  <c r="B337" i="7" a="1"/>
  <c r="B337" i="7" s="1"/>
  <c r="B338" i="7" a="1"/>
  <c r="B338" i="7" s="1"/>
  <c r="B339" i="7" a="1"/>
  <c r="B339" i="7" s="1"/>
  <c r="B340" i="7" a="1"/>
  <c r="B340" i="7" s="1"/>
  <c r="B341" i="7" a="1"/>
  <c r="B341" i="7" s="1"/>
  <c r="B342" i="7" a="1"/>
  <c r="B342" i="7" s="1"/>
  <c r="B343" i="7" a="1"/>
  <c r="B343" i="7" s="1"/>
  <c r="B344" i="7" a="1"/>
  <c r="B344" i="7" s="1"/>
  <c r="B345" i="7" a="1"/>
  <c r="B345" i="7" s="1"/>
  <c r="B346" i="7" a="1"/>
  <c r="B346" i="7" s="1"/>
  <c r="B347" i="7" a="1"/>
  <c r="B347" i="7" s="1"/>
  <c r="B348" i="7" a="1"/>
  <c r="B348" i="7" s="1"/>
  <c r="B349" i="7" a="1"/>
  <c r="B349" i="7" s="1"/>
  <c r="B350" i="7" a="1"/>
  <c r="B350" i="7" s="1"/>
  <c r="B351" i="7" a="1"/>
  <c r="B351" i="7" s="1"/>
  <c r="B352" i="7" a="1"/>
  <c r="B352" i="7" s="1"/>
  <c r="B353" i="7" a="1"/>
  <c r="B353" i="7" s="1"/>
  <c r="B354" i="7" a="1"/>
  <c r="B354" i="7" s="1"/>
  <c r="B355" i="7" a="1"/>
  <c r="B355" i="7" s="1"/>
  <c r="B356" i="7" a="1"/>
  <c r="B356" i="7" s="1"/>
  <c r="B357" i="7" a="1"/>
  <c r="B357" i="7" s="1"/>
  <c r="B358" i="7" a="1"/>
  <c r="B358" i="7" s="1"/>
  <c r="B359" i="7" a="1"/>
  <c r="B359" i="7" s="1"/>
  <c r="B360" i="7" a="1"/>
  <c r="B360" i="7" s="1"/>
  <c r="B361" i="7" a="1"/>
  <c r="B361" i="7" s="1"/>
  <c r="B362" i="7" a="1"/>
  <c r="B362" i="7" s="1"/>
  <c r="B363" i="7" a="1"/>
  <c r="B363" i="7" s="1"/>
  <c r="B364" i="7" a="1"/>
  <c r="B364" i="7" s="1"/>
  <c r="B365" i="7" a="1"/>
  <c r="B365" i="7" s="1"/>
  <c r="B366" i="7" a="1"/>
  <c r="B366" i="7" s="1"/>
  <c r="B367" i="7" a="1"/>
  <c r="B367" i="7" s="1"/>
  <c r="B368" i="7" a="1"/>
  <c r="B368" i="7" s="1"/>
  <c r="B369" i="7" a="1"/>
  <c r="B369" i="7" s="1"/>
  <c r="B370" i="7" a="1"/>
  <c r="B370" i="7" s="1"/>
  <c r="B371" i="7" a="1"/>
  <c r="B371" i="7" s="1"/>
  <c r="B372" i="7" a="1"/>
  <c r="B372" i="7" s="1"/>
  <c r="B373" i="7" a="1"/>
  <c r="B373" i="7" s="1"/>
  <c r="B374" i="7" a="1"/>
  <c r="B374" i="7" s="1"/>
  <c r="B375" i="7" a="1"/>
  <c r="B375" i="7" s="1"/>
  <c r="B376" i="7" a="1"/>
  <c r="B376" i="7" s="1"/>
  <c r="B377" i="7" a="1"/>
  <c r="B377" i="7" s="1"/>
  <c r="B378" i="7" a="1"/>
  <c r="B378" i="7" s="1"/>
  <c r="B379" i="7" a="1"/>
  <c r="B379" i="7" s="1"/>
  <c r="B380" i="7" a="1"/>
  <c r="B380" i="7" s="1"/>
  <c r="B381" i="7" a="1"/>
  <c r="B381" i="7" s="1"/>
  <c r="B382" i="7" a="1"/>
  <c r="B382" i="7" s="1"/>
  <c r="B383" i="7" a="1"/>
  <c r="B383" i="7" s="1"/>
  <c r="B384" i="7" a="1"/>
  <c r="B384" i="7" s="1"/>
  <c r="B385" i="7" a="1"/>
  <c r="B385" i="7" s="1"/>
  <c r="B386" i="7" a="1"/>
  <c r="B386" i="7" s="1"/>
  <c r="B387" i="7" a="1"/>
  <c r="B387" i="7" s="1"/>
  <c r="B388" i="7" a="1"/>
  <c r="B388" i="7" s="1"/>
  <c r="B389" i="7" a="1"/>
  <c r="B389" i="7" s="1"/>
  <c r="B390" i="7" a="1"/>
  <c r="B390" i="7" s="1"/>
  <c r="B391" i="7" a="1"/>
  <c r="B391" i="7" s="1"/>
  <c r="B392" i="7" a="1"/>
  <c r="B392" i="7" s="1"/>
  <c r="B393" i="7" a="1"/>
  <c r="B393" i="7" s="1"/>
  <c r="B394" i="7" a="1"/>
  <c r="B394" i="7" s="1"/>
  <c r="B395" i="7" a="1"/>
  <c r="B395" i="7" s="1"/>
  <c r="B396" i="7" a="1"/>
  <c r="B396" i="7" s="1"/>
  <c r="B397" i="7" a="1"/>
  <c r="B397" i="7" s="1"/>
  <c r="B398" i="7" a="1"/>
  <c r="B398" i="7" s="1"/>
  <c r="B399" i="7" a="1"/>
  <c r="B399" i="7" s="1"/>
  <c r="B400" i="7" a="1"/>
  <c r="B400" i="7" s="1"/>
  <c r="B401" i="7" a="1"/>
  <c r="B401" i="7" s="1"/>
  <c r="B402" i="7" a="1"/>
  <c r="B402" i="7" s="1"/>
  <c r="B403" i="7" a="1"/>
  <c r="B403" i="7" s="1"/>
  <c r="B404" i="7" a="1"/>
  <c r="B404" i="7" s="1"/>
  <c r="B405" i="7" a="1"/>
  <c r="B405" i="7" s="1"/>
  <c r="B406" i="7" a="1"/>
  <c r="B406" i="7" s="1"/>
  <c r="B407" i="7" a="1"/>
  <c r="B407" i="7" s="1"/>
  <c r="B408" i="7" a="1"/>
  <c r="B408" i="7" s="1"/>
  <c r="B409" i="7" a="1"/>
  <c r="B409" i="7" s="1"/>
  <c r="B410" i="7" a="1"/>
  <c r="B410" i="7" s="1"/>
  <c r="B411" i="7" a="1"/>
  <c r="B411" i="7" s="1"/>
  <c r="B412" i="7" a="1"/>
  <c r="B412" i="7" s="1"/>
  <c r="B413" i="7" a="1"/>
  <c r="B413" i="7" s="1"/>
  <c r="B414" i="7" a="1"/>
  <c r="B414" i="7" s="1"/>
  <c r="B415" i="7" a="1"/>
  <c r="B415" i="7" s="1"/>
  <c r="B416" i="7" a="1"/>
  <c r="B416" i="7" s="1"/>
  <c r="B417" i="7" a="1"/>
  <c r="B417" i="7" s="1"/>
  <c r="B418" i="7" a="1"/>
  <c r="B418" i="7" s="1"/>
  <c r="B419" i="7" a="1"/>
  <c r="B419" i="7" s="1"/>
  <c r="B420" i="7" a="1"/>
  <c r="B420" i="7" s="1"/>
  <c r="B421" i="7" a="1"/>
  <c r="B421" i="7" s="1"/>
  <c r="B422" i="7" a="1"/>
  <c r="B422" i="7" s="1"/>
  <c r="B423" i="7" a="1"/>
  <c r="B423" i="7" s="1"/>
  <c r="B424" i="7" a="1"/>
  <c r="B424" i="7" s="1"/>
  <c r="B425" i="7" a="1"/>
  <c r="B425" i="7" s="1"/>
  <c r="B426" i="7" a="1"/>
  <c r="B426" i="7" s="1"/>
  <c r="B427" i="7" a="1"/>
  <c r="B427" i="7" s="1"/>
  <c r="B428" i="7" a="1"/>
  <c r="B428" i="7" s="1"/>
  <c r="B429" i="7" a="1"/>
  <c r="B429" i="7" s="1"/>
  <c r="B430" i="7" a="1"/>
  <c r="B430" i="7" s="1"/>
  <c r="B431" i="7" a="1"/>
  <c r="B431" i="7" s="1"/>
  <c r="B432" i="7" a="1"/>
  <c r="B432" i="7" s="1"/>
  <c r="B433" i="7" a="1"/>
  <c r="B433" i="7" s="1"/>
  <c r="B434" i="7" a="1"/>
  <c r="B434" i="7" s="1"/>
  <c r="B435" i="7" a="1"/>
  <c r="B435" i="7" s="1"/>
  <c r="B436" i="7" a="1"/>
  <c r="B436" i="7" s="1"/>
  <c r="B437" i="7" a="1"/>
  <c r="B437" i="7" s="1"/>
  <c r="B438" i="7" a="1"/>
  <c r="B438" i="7" s="1"/>
  <c r="B439" i="7" a="1"/>
  <c r="B439" i="7" s="1"/>
  <c r="B440" i="7" a="1"/>
  <c r="B440" i="7" s="1"/>
  <c r="B441" i="7" a="1"/>
  <c r="B441" i="7" s="1"/>
  <c r="B442" i="7" a="1"/>
  <c r="B442" i="7" s="1"/>
  <c r="B443" i="7" a="1"/>
  <c r="B443" i="7" s="1"/>
  <c r="B444" i="7" a="1"/>
  <c r="B444" i="7" s="1"/>
  <c r="B445" i="7" a="1"/>
  <c r="B445" i="7" s="1"/>
  <c r="B446" i="7" a="1"/>
  <c r="B446" i="7" s="1"/>
  <c r="B447" i="7" a="1"/>
  <c r="B447" i="7" s="1"/>
  <c r="B448" i="7" a="1"/>
  <c r="B448" i="7" s="1"/>
  <c r="B449" i="7" a="1"/>
  <c r="B449" i="7" s="1"/>
  <c r="B450" i="7" a="1"/>
  <c r="B450" i="7" s="1"/>
  <c r="B451" i="7" a="1"/>
  <c r="B451" i="7" s="1"/>
  <c r="B452" i="7" a="1"/>
  <c r="B452" i="7" s="1"/>
  <c r="B453" i="7" a="1"/>
  <c r="B453" i="7" s="1"/>
  <c r="B454" i="7" a="1"/>
  <c r="B454" i="7" s="1"/>
  <c r="B455" i="7" a="1"/>
  <c r="B455" i="7" s="1"/>
  <c r="B456" i="7" a="1"/>
  <c r="B456" i="7" s="1"/>
  <c r="B457" i="7" a="1"/>
  <c r="B457" i="7" s="1"/>
  <c r="B458" i="7" a="1"/>
  <c r="B458" i="7" s="1"/>
  <c r="B459" i="7" a="1"/>
  <c r="B459" i="7" s="1"/>
  <c r="B460" i="7" a="1"/>
  <c r="B460" i="7" s="1"/>
  <c r="B461" i="7" a="1"/>
  <c r="B461" i="7" s="1"/>
  <c r="B462" i="7" a="1"/>
  <c r="B462" i="7" s="1"/>
  <c r="B463" i="7" a="1"/>
  <c r="B463" i="7" s="1"/>
  <c r="B464" i="7" a="1"/>
  <c r="B464" i="7" s="1"/>
  <c r="B465" i="7" a="1"/>
  <c r="B465" i="7" s="1"/>
  <c r="B466" i="7" a="1"/>
  <c r="B466" i="7" s="1"/>
  <c r="B467" i="7" a="1"/>
  <c r="B467" i="7" s="1"/>
  <c r="B468" i="7" a="1"/>
  <c r="B468" i="7" s="1"/>
  <c r="B469" i="7" a="1"/>
  <c r="B469" i="7" s="1"/>
  <c r="B470" i="7" a="1"/>
  <c r="B470" i="7" s="1"/>
  <c r="B471" i="7" a="1"/>
  <c r="B471" i="7" s="1"/>
  <c r="B472" i="7" a="1"/>
  <c r="B472" i="7" s="1"/>
  <c r="B473" i="7" a="1"/>
  <c r="B473" i="7" s="1"/>
  <c r="B474" i="7" a="1"/>
  <c r="B474" i="7" s="1"/>
  <c r="B475" i="7" a="1"/>
  <c r="B475" i="7" s="1"/>
  <c r="B476" i="7" a="1"/>
  <c r="B476" i="7" s="1"/>
  <c r="B477" i="7" a="1"/>
  <c r="B477" i="7" s="1"/>
  <c r="B478" i="7" a="1"/>
  <c r="B478" i="7" s="1"/>
  <c r="B479" i="7" a="1"/>
  <c r="B479" i="7" s="1"/>
  <c r="B480" i="7" a="1"/>
  <c r="B480" i="7" s="1"/>
  <c r="B481" i="7" a="1"/>
  <c r="B481" i="7" s="1"/>
  <c r="B482" i="7" a="1"/>
  <c r="B482" i="7" s="1"/>
  <c r="B483" i="7" a="1"/>
  <c r="B483" i="7" s="1"/>
  <c r="B484" i="7" a="1"/>
  <c r="B484" i="7" s="1"/>
  <c r="B485" i="7" a="1"/>
  <c r="B485" i="7" s="1"/>
  <c r="B486" i="7" a="1"/>
  <c r="B486" i="7" s="1"/>
  <c r="B487" i="7" a="1"/>
  <c r="B487" i="7" s="1"/>
  <c r="B488" i="7" a="1"/>
  <c r="B488" i="7" s="1"/>
  <c r="B489" i="7" a="1"/>
  <c r="B489" i="7" s="1"/>
  <c r="B490" i="7" a="1"/>
  <c r="B490" i="7" s="1"/>
  <c r="B491" i="7" a="1"/>
  <c r="B491" i="7" s="1"/>
  <c r="B492" i="7" a="1"/>
  <c r="B492" i="7" s="1"/>
  <c r="B493" i="7" a="1"/>
  <c r="B493" i="7" s="1"/>
  <c r="B494" i="7" a="1"/>
  <c r="B494" i="7" s="1"/>
  <c r="B495" i="7" a="1"/>
  <c r="B495" i="7" s="1"/>
  <c r="B496" i="7" a="1"/>
  <c r="B496" i="7" s="1"/>
  <c r="B497" i="7" a="1"/>
  <c r="B497" i="7" s="1"/>
  <c r="B498" i="7" a="1"/>
  <c r="B498" i="7" s="1"/>
  <c r="B499" i="7" a="1"/>
  <c r="B499" i="7" s="1"/>
  <c r="B500" i="7" a="1"/>
  <c r="B500" i="7" s="1"/>
  <c r="B501" i="7" a="1"/>
  <c r="B501" i="7" s="1"/>
  <c r="B502" i="7" a="1"/>
  <c r="B502" i="7" s="1"/>
  <c r="B503" i="7" a="1"/>
  <c r="B503" i="7" s="1"/>
  <c r="B504" i="7" a="1"/>
  <c r="B504" i="7" s="1"/>
  <c r="B505" i="7" a="1"/>
  <c r="B505" i="7" s="1"/>
  <c r="B506" i="7" a="1"/>
  <c r="B506" i="7" s="1"/>
  <c r="B507" i="7" a="1"/>
  <c r="B507" i="7" s="1"/>
  <c r="B508" i="7" a="1"/>
  <c r="B508" i="7" s="1"/>
  <c r="B509" i="7" a="1"/>
  <c r="B509" i="7" s="1"/>
  <c r="B510" i="7" a="1"/>
  <c r="B510" i="7" s="1"/>
  <c r="B511" i="7" a="1"/>
  <c r="B511" i="7" s="1"/>
  <c r="B512" i="7" a="1"/>
  <c r="B512" i="7" s="1"/>
  <c r="B513" i="7" a="1"/>
  <c r="B513" i="7" s="1"/>
  <c r="B514" i="7" a="1"/>
  <c r="B514" i="7" s="1"/>
  <c r="B515" i="7" a="1"/>
  <c r="B515" i="7" s="1"/>
  <c r="B516" i="7" a="1"/>
  <c r="B516" i="7" s="1"/>
  <c r="B517" i="7" a="1"/>
  <c r="B517" i="7" s="1"/>
  <c r="B518" i="7" a="1"/>
  <c r="B518" i="7" s="1"/>
  <c r="B519" i="7" a="1"/>
  <c r="B519" i="7" s="1"/>
  <c r="B520" i="7" a="1"/>
  <c r="B520" i="7" s="1"/>
  <c r="B521" i="7" a="1"/>
  <c r="B521" i="7" s="1"/>
  <c r="B522" i="7" a="1"/>
  <c r="B522" i="7" s="1"/>
  <c r="B523" i="7" a="1"/>
  <c r="B523" i="7" s="1"/>
  <c r="B524" i="7" a="1"/>
  <c r="B524" i="7" s="1"/>
  <c r="B525" i="7" a="1"/>
  <c r="B525" i="7" s="1"/>
  <c r="B526" i="7" a="1"/>
  <c r="B526" i="7" s="1"/>
  <c r="B527" i="7" a="1"/>
  <c r="B527" i="7" s="1"/>
  <c r="B528" i="7" a="1"/>
  <c r="B528" i="7" s="1"/>
  <c r="B529" i="7" a="1"/>
  <c r="B529" i="7" s="1"/>
  <c r="B530" i="7" a="1"/>
  <c r="B530" i="7" s="1"/>
  <c r="B531" i="7" a="1"/>
  <c r="B531" i="7" s="1"/>
  <c r="B532" i="7" a="1"/>
  <c r="B532" i="7" s="1"/>
  <c r="B533" i="7" a="1"/>
  <c r="B533" i="7" s="1"/>
  <c r="B534" i="7" a="1"/>
  <c r="B534" i="7" s="1"/>
  <c r="B535" i="7" a="1"/>
  <c r="B535" i="7" s="1"/>
  <c r="B536" i="7" a="1"/>
  <c r="B536" i="7" s="1"/>
  <c r="B537" i="7" a="1"/>
  <c r="B537" i="7" s="1"/>
  <c r="B538" i="7" a="1"/>
  <c r="B538" i="7" s="1"/>
  <c r="B539" i="7" a="1"/>
  <c r="B539" i="7" s="1"/>
  <c r="B540" i="7" a="1"/>
  <c r="B540" i="7" s="1"/>
  <c r="B541" i="7" a="1"/>
  <c r="B541" i="7" s="1"/>
  <c r="B542" i="7" a="1"/>
  <c r="B542" i="7" s="1"/>
  <c r="B543" i="7" a="1"/>
  <c r="B543" i="7" s="1"/>
  <c r="B544" i="7" a="1"/>
  <c r="B544" i="7" s="1"/>
  <c r="B545" i="7" a="1"/>
  <c r="B545" i="7" s="1"/>
  <c r="B546" i="7" a="1"/>
  <c r="B546" i="7" s="1"/>
  <c r="B547" i="7" a="1"/>
  <c r="B547" i="7" s="1"/>
  <c r="B548" i="7" a="1"/>
  <c r="B548" i="7" s="1"/>
  <c r="B549" i="7" a="1"/>
  <c r="B549" i="7" s="1"/>
  <c r="B550" i="7" a="1"/>
  <c r="B550" i="7" s="1"/>
  <c r="B551" i="7" a="1"/>
  <c r="B551" i="7" s="1"/>
  <c r="B552" i="7" a="1"/>
  <c r="B552" i="7" s="1"/>
  <c r="B553" i="7" a="1"/>
  <c r="B553" i="7" s="1"/>
  <c r="B554" i="7" a="1"/>
  <c r="B554" i="7" s="1"/>
  <c r="B555" i="7" a="1"/>
  <c r="B555" i="7" s="1"/>
  <c r="B556" i="7" a="1"/>
  <c r="B556" i="7" s="1"/>
  <c r="B557" i="7" a="1"/>
  <c r="B557" i="7" s="1"/>
  <c r="B558" i="7" a="1"/>
  <c r="B558" i="7" s="1"/>
  <c r="B559" i="7" a="1"/>
  <c r="B559" i="7" s="1"/>
  <c r="B560" i="7" a="1"/>
  <c r="B560" i="7" s="1"/>
  <c r="B561" i="7" a="1"/>
  <c r="B561" i="7" s="1"/>
  <c r="B562" i="7" a="1"/>
  <c r="B562" i="7" s="1"/>
  <c r="B563" i="7" a="1"/>
  <c r="B563" i="7" s="1"/>
  <c r="B564" i="7" a="1"/>
  <c r="B564" i="7" s="1"/>
  <c r="B565" i="7" a="1"/>
  <c r="B565" i="7" s="1"/>
  <c r="B566" i="7" a="1"/>
  <c r="B566" i="7" s="1"/>
  <c r="B567" i="7" a="1"/>
  <c r="B567" i="7" s="1"/>
  <c r="B568" i="7" a="1"/>
  <c r="B568" i="7" s="1"/>
  <c r="B569" i="7" a="1"/>
  <c r="B569" i="7" s="1"/>
  <c r="B570" i="7" a="1"/>
  <c r="B570" i="7" s="1"/>
  <c r="B571" i="7" a="1"/>
  <c r="B571" i="7" s="1"/>
  <c r="B572" i="7" a="1"/>
  <c r="B572" i="7" s="1"/>
  <c r="B573" i="7" a="1"/>
  <c r="B573" i="7" s="1"/>
  <c r="B574" i="7" a="1"/>
  <c r="B574" i="7" s="1"/>
  <c r="B575" i="7" a="1"/>
  <c r="B575" i="7" s="1"/>
  <c r="B576" i="7" a="1"/>
  <c r="B576" i="7" s="1"/>
  <c r="B577" i="7" a="1"/>
  <c r="B577" i="7" s="1"/>
  <c r="B578" i="7" a="1"/>
  <c r="B578" i="7" s="1"/>
  <c r="B579" i="7" a="1"/>
  <c r="B579" i="7" s="1"/>
  <c r="B580" i="7" a="1"/>
  <c r="B580" i="7" s="1"/>
  <c r="B581" i="7" a="1"/>
  <c r="B581" i="7" s="1"/>
  <c r="B582" i="7" a="1"/>
  <c r="B582" i="7" s="1"/>
  <c r="B583" i="7" a="1"/>
  <c r="B583" i="7" s="1"/>
  <c r="B584" i="7" a="1"/>
  <c r="B584" i="7" s="1"/>
  <c r="B585" i="7" a="1"/>
  <c r="B585" i="7" s="1"/>
  <c r="B586" i="7" a="1"/>
  <c r="B586" i="7" s="1"/>
  <c r="B587" i="7" a="1"/>
  <c r="B587" i="7" s="1"/>
  <c r="B588" i="7" a="1"/>
  <c r="B588" i="7" s="1"/>
  <c r="B589" i="7" a="1"/>
  <c r="B589" i="7" s="1"/>
  <c r="B590" i="7" a="1"/>
  <c r="B590" i="7" s="1"/>
  <c r="B591" i="7" a="1"/>
  <c r="B591" i="7" s="1"/>
  <c r="B592" i="7" a="1"/>
  <c r="B592" i="7" s="1"/>
  <c r="B593" i="7" a="1"/>
  <c r="B593" i="7" s="1"/>
  <c r="B594" i="7" a="1"/>
  <c r="B594" i="7" s="1"/>
  <c r="B595" i="7" a="1"/>
  <c r="B595" i="7" s="1"/>
  <c r="B596" i="7" a="1"/>
  <c r="B596" i="7" s="1"/>
  <c r="B597" i="7" a="1"/>
  <c r="B597" i="7" s="1"/>
  <c r="B598" i="7" a="1"/>
  <c r="B598" i="7" s="1"/>
  <c r="B599" i="7" a="1"/>
  <c r="B599" i="7" s="1"/>
  <c r="B600" i="7" a="1"/>
  <c r="B600" i="7" s="1"/>
  <c r="B601" i="7" a="1"/>
  <c r="B601" i="7" s="1"/>
  <c r="B602" i="7" a="1"/>
  <c r="B602" i="7" s="1"/>
  <c r="B603" i="7" a="1"/>
  <c r="B603" i="7" s="1"/>
  <c r="B604" i="7" a="1"/>
  <c r="B604" i="7" s="1"/>
  <c r="B605" i="7" a="1"/>
  <c r="B605" i="7" s="1"/>
  <c r="B606" i="7" a="1"/>
  <c r="B606" i="7" s="1"/>
  <c r="B607" i="7" a="1"/>
  <c r="B607" i="7" s="1"/>
  <c r="B608" i="7" a="1"/>
  <c r="B608" i="7" s="1"/>
  <c r="B609" i="7" a="1"/>
  <c r="B609" i="7" s="1"/>
  <c r="B610" i="7" a="1"/>
  <c r="B610" i="7" s="1"/>
  <c r="B611" i="7" a="1"/>
  <c r="B611" i="7" s="1"/>
  <c r="B612" i="7" a="1"/>
  <c r="B612" i="7" s="1"/>
  <c r="B613" i="7" a="1"/>
  <c r="B613" i="7" s="1"/>
  <c r="B614" i="7" a="1"/>
  <c r="B614" i="7" s="1"/>
  <c r="B615" i="7" a="1"/>
  <c r="B615" i="7" s="1"/>
  <c r="B616" i="7" a="1"/>
  <c r="B616" i="7" s="1"/>
  <c r="B617" i="7" a="1"/>
  <c r="B617" i="7" s="1"/>
  <c r="B618" i="7" a="1"/>
  <c r="B618" i="7" s="1"/>
  <c r="B619" i="7" a="1"/>
  <c r="B619" i="7" s="1"/>
  <c r="B620" i="7" a="1"/>
  <c r="B620" i="7" s="1"/>
  <c r="B621" i="7" a="1"/>
  <c r="B621" i="7" s="1"/>
  <c r="B622" i="7" a="1"/>
  <c r="B622" i="7" s="1"/>
  <c r="B623" i="7" a="1"/>
  <c r="B623" i="7" s="1"/>
  <c r="B624" i="7" a="1"/>
  <c r="B624" i="7" s="1"/>
  <c r="B625" i="7" a="1"/>
  <c r="B625" i="7" s="1"/>
  <c r="B626" i="7" a="1"/>
  <c r="B626" i="7" s="1"/>
  <c r="B627" i="7" a="1"/>
  <c r="B627" i="7" s="1"/>
  <c r="B628" i="7" a="1"/>
  <c r="B628" i="7" s="1"/>
  <c r="B629" i="7" a="1"/>
  <c r="B629" i="7" s="1"/>
  <c r="B630" i="7" a="1"/>
  <c r="B630" i="7" s="1"/>
  <c r="B631" i="7" a="1"/>
  <c r="B631" i="7" s="1"/>
  <c r="B632" i="7" a="1"/>
  <c r="B632" i="7" s="1"/>
  <c r="B633" i="7" a="1"/>
  <c r="B633" i="7" s="1"/>
  <c r="B634" i="7" a="1"/>
  <c r="B634" i="7" s="1"/>
  <c r="B635" i="7" a="1"/>
  <c r="B635" i="7" s="1"/>
  <c r="B636" i="7" a="1"/>
  <c r="B636" i="7" s="1"/>
  <c r="B637" i="7" a="1"/>
  <c r="B637" i="7" s="1"/>
  <c r="B638" i="7" a="1"/>
  <c r="B638" i="7" s="1"/>
  <c r="B639" i="7" a="1"/>
  <c r="B639" i="7" s="1"/>
  <c r="B640" i="7" a="1"/>
  <c r="B640" i="7" s="1"/>
  <c r="B641" i="7" a="1"/>
  <c r="B641" i="7" s="1"/>
  <c r="B642" i="7" a="1"/>
  <c r="B642" i="7" s="1"/>
  <c r="B643" i="7" a="1"/>
  <c r="B643" i="7" s="1"/>
  <c r="B644" i="7" a="1"/>
  <c r="B644" i="7" s="1"/>
  <c r="B645" i="7" a="1"/>
  <c r="B645" i="7" s="1"/>
  <c r="B646" i="7" a="1"/>
  <c r="B646" i="7" s="1"/>
  <c r="B647" i="7" a="1"/>
  <c r="B647" i="7" s="1"/>
  <c r="B648" i="7" a="1"/>
  <c r="B648" i="7" s="1"/>
  <c r="B649" i="7" a="1"/>
  <c r="B649" i="7" s="1"/>
  <c r="B650" i="7" a="1"/>
  <c r="B650" i="7" s="1"/>
  <c r="B651" i="7" a="1"/>
  <c r="B651" i="7" s="1"/>
  <c r="B652" i="7" a="1"/>
  <c r="B652" i="7" s="1"/>
  <c r="B653" i="7" a="1"/>
  <c r="B653" i="7" s="1"/>
  <c r="B654" i="7" a="1"/>
  <c r="B654" i="7" s="1"/>
  <c r="B655" i="7" a="1"/>
  <c r="B655" i="7" s="1"/>
  <c r="B656" i="7" a="1"/>
  <c r="B656" i="7" s="1"/>
  <c r="B657" i="7" a="1"/>
  <c r="B657" i="7" s="1"/>
  <c r="B658" i="7" a="1"/>
  <c r="B658" i="7" s="1"/>
  <c r="B659" i="7" a="1"/>
  <c r="B659" i="7" s="1"/>
  <c r="B660" i="7" a="1"/>
  <c r="B660" i="7" s="1"/>
  <c r="B661" i="7" a="1"/>
  <c r="B661" i="7" s="1"/>
  <c r="B662" i="7" a="1"/>
  <c r="B662" i="7" s="1"/>
  <c r="B663" i="7" a="1"/>
  <c r="B663" i="7" s="1"/>
  <c r="B664" i="7" a="1"/>
  <c r="B664" i="7" s="1"/>
  <c r="B665" i="7" a="1"/>
  <c r="B665" i="7" s="1"/>
  <c r="B666" i="7" a="1"/>
  <c r="B666" i="7" s="1"/>
  <c r="B667" i="7" a="1"/>
  <c r="B667" i="7" s="1"/>
  <c r="B668" i="7" a="1"/>
  <c r="B668" i="7" s="1"/>
  <c r="B669" i="7" a="1"/>
  <c r="B669" i="7" s="1"/>
  <c r="B670" i="7" a="1"/>
  <c r="B670" i="7" s="1"/>
  <c r="B671" i="7" a="1"/>
  <c r="B671" i="7" s="1"/>
  <c r="B672" i="7" a="1"/>
  <c r="B672" i="7" s="1"/>
  <c r="B673" i="7" a="1"/>
  <c r="B673" i="7" s="1"/>
  <c r="B674" i="7" a="1"/>
  <c r="B674" i="7" s="1"/>
  <c r="B675" i="7" a="1"/>
  <c r="B675" i="7" s="1"/>
  <c r="B676" i="7" a="1"/>
  <c r="B676" i="7" s="1"/>
  <c r="B677" i="7" a="1"/>
  <c r="B677" i="7" s="1"/>
  <c r="B678" i="7" a="1"/>
  <c r="B678" i="7" s="1"/>
  <c r="B679" i="7" a="1"/>
  <c r="B679" i="7" s="1"/>
  <c r="B680" i="7" a="1"/>
  <c r="B680" i="7" s="1"/>
  <c r="B681" i="7" a="1"/>
  <c r="B681" i="7" s="1"/>
  <c r="B682" i="7" a="1"/>
  <c r="B682" i="7" s="1"/>
  <c r="B683" i="7" a="1"/>
  <c r="B683" i="7" s="1"/>
  <c r="B684" i="7" a="1"/>
  <c r="B684" i="7" s="1"/>
  <c r="B685" i="7" a="1"/>
  <c r="B685" i="7" s="1"/>
  <c r="B686" i="7" a="1"/>
  <c r="B686" i="7" s="1"/>
  <c r="B687" i="7" a="1"/>
  <c r="B687" i="7" s="1"/>
  <c r="B688" i="7" a="1"/>
  <c r="B688" i="7" s="1"/>
  <c r="B689" i="7" a="1"/>
  <c r="B689" i="7" s="1"/>
  <c r="B690" i="7" a="1"/>
  <c r="B690" i="7" s="1"/>
  <c r="B691" i="7" a="1"/>
  <c r="B691" i="7" s="1"/>
  <c r="B692" i="7" a="1"/>
  <c r="B692" i="7" s="1"/>
  <c r="B693" i="7" a="1"/>
  <c r="B693" i="7" s="1"/>
  <c r="B694" i="7" a="1"/>
  <c r="B694" i="7" s="1"/>
  <c r="B695" i="7" a="1"/>
  <c r="B695" i="7" s="1"/>
  <c r="B696" i="7" a="1"/>
  <c r="B696" i="7" s="1"/>
  <c r="B697" i="7" a="1"/>
  <c r="B697" i="7" s="1"/>
  <c r="B698" i="7" a="1"/>
  <c r="B698" i="7" s="1"/>
  <c r="B699" i="7" a="1"/>
  <c r="B699" i="7" s="1"/>
  <c r="B700" i="7" a="1"/>
  <c r="B700" i="7" s="1"/>
  <c r="B701" i="7" a="1"/>
  <c r="B701" i="7" s="1"/>
  <c r="B702" i="7" a="1"/>
  <c r="B702" i="7" s="1"/>
  <c r="B703" i="7" a="1"/>
  <c r="B703" i="7" s="1"/>
  <c r="B704" i="7" a="1"/>
  <c r="B704" i="7" s="1"/>
  <c r="B705" i="7" a="1"/>
  <c r="B705" i="7" s="1"/>
  <c r="B706" i="7" a="1"/>
  <c r="B706" i="7" s="1"/>
  <c r="B707" i="7" a="1"/>
  <c r="B707" i="7" s="1"/>
  <c r="B708" i="7" a="1"/>
  <c r="B708" i="7" s="1"/>
  <c r="B709" i="7" a="1"/>
  <c r="B709" i="7" s="1"/>
  <c r="B710" i="7" a="1"/>
  <c r="B710" i="7" s="1"/>
  <c r="B711" i="7" a="1"/>
  <c r="B711" i="7" s="1"/>
  <c r="B712" i="7" a="1"/>
  <c r="B712" i="7" s="1"/>
  <c r="B713" i="7" a="1"/>
  <c r="B713" i="7" s="1"/>
  <c r="B714" i="7" a="1"/>
  <c r="B714" i="7" s="1"/>
  <c r="B715" i="7" a="1"/>
  <c r="B715" i="7" s="1"/>
  <c r="B716" i="7" a="1"/>
  <c r="B716" i="7" s="1"/>
  <c r="B717" i="7" a="1"/>
  <c r="B717" i="7" s="1"/>
  <c r="B718" i="7" a="1"/>
  <c r="B718" i="7" s="1"/>
  <c r="B719" i="7" a="1"/>
  <c r="B719" i="7" s="1"/>
  <c r="B720" i="7" a="1"/>
  <c r="B720" i="7" s="1"/>
  <c r="B721" i="7" a="1"/>
  <c r="B721" i="7" s="1"/>
  <c r="B722" i="7" a="1"/>
  <c r="B722" i="7" s="1"/>
  <c r="B723" i="7" a="1"/>
  <c r="B723" i="7" s="1"/>
  <c r="B724" i="7" a="1"/>
  <c r="B724" i="7" s="1"/>
  <c r="B725" i="7" a="1"/>
  <c r="B725" i="7" s="1"/>
  <c r="B726" i="7" a="1"/>
  <c r="B726" i="7" s="1"/>
  <c r="B727" i="7" a="1"/>
  <c r="B727" i="7" s="1"/>
  <c r="B728" i="7" a="1"/>
  <c r="B728" i="7" s="1"/>
  <c r="B729" i="7" a="1"/>
  <c r="B729" i="7" s="1"/>
  <c r="B730" i="7" a="1"/>
  <c r="B730" i="7" s="1"/>
  <c r="B731" i="7" a="1"/>
  <c r="B731" i="7" s="1"/>
  <c r="B732" i="7" a="1"/>
  <c r="B732" i="7" s="1"/>
  <c r="B733" i="7" a="1"/>
  <c r="B733" i="7" s="1"/>
  <c r="B734" i="7" a="1"/>
  <c r="B734" i="7" s="1"/>
  <c r="B735" i="7" a="1"/>
  <c r="B735" i="7" s="1"/>
  <c r="B736" i="7" a="1"/>
  <c r="B736" i="7" s="1"/>
  <c r="B737" i="7" a="1"/>
  <c r="B737" i="7" s="1"/>
  <c r="B738" i="7" a="1"/>
  <c r="B738" i="7" s="1"/>
  <c r="B739" i="7" a="1"/>
  <c r="B739" i="7" s="1"/>
  <c r="B740" i="7" a="1"/>
  <c r="B740" i="7" s="1"/>
  <c r="B741" i="7" a="1"/>
  <c r="B741" i="7" s="1"/>
  <c r="B742" i="7" a="1"/>
  <c r="B742" i="7" s="1"/>
  <c r="B743" i="7" a="1"/>
  <c r="B743" i="7" s="1"/>
  <c r="B744" i="7" a="1"/>
  <c r="B744" i="7" s="1"/>
  <c r="B745" i="7" a="1"/>
  <c r="B745" i="7" s="1"/>
  <c r="B746" i="7" a="1"/>
  <c r="B746" i="7" s="1"/>
  <c r="B747" i="7" a="1"/>
  <c r="B747" i="7" s="1"/>
  <c r="B748" i="7" a="1"/>
  <c r="B748" i="7" s="1"/>
  <c r="B749" i="7" a="1"/>
  <c r="B749" i="7" s="1"/>
  <c r="B750" i="7" a="1"/>
  <c r="B750" i="7" s="1"/>
  <c r="B751" i="7" a="1"/>
  <c r="B751" i="7" s="1"/>
  <c r="B752" i="7" a="1"/>
  <c r="B752" i="7" s="1"/>
  <c r="B753" i="7" a="1"/>
  <c r="B753" i="7" s="1"/>
  <c r="B754" i="7" a="1"/>
  <c r="B754" i="7" s="1"/>
  <c r="B755" i="7" a="1"/>
  <c r="B755" i="7" s="1"/>
  <c r="B756" i="7" a="1"/>
  <c r="B756" i="7" s="1"/>
  <c r="B757" i="7" a="1"/>
  <c r="B757" i="7" s="1"/>
  <c r="B758" i="7" a="1"/>
  <c r="B758" i="7" s="1"/>
  <c r="B759" i="7" a="1"/>
  <c r="B759" i="7" s="1"/>
  <c r="B760" i="7" a="1"/>
  <c r="B760" i="7" s="1"/>
  <c r="B761" i="7" a="1"/>
  <c r="B761" i="7" s="1"/>
  <c r="B762" i="7" a="1"/>
  <c r="B762" i="7" s="1"/>
  <c r="B763" i="7" a="1"/>
  <c r="B763" i="7" s="1"/>
  <c r="B764" i="7" a="1"/>
  <c r="B764" i="7" s="1"/>
  <c r="B765" i="7" a="1"/>
  <c r="B765" i="7" s="1"/>
  <c r="B766" i="7" a="1"/>
  <c r="B766" i="7" s="1"/>
  <c r="B767" i="7" a="1"/>
  <c r="B767" i="7" s="1"/>
  <c r="B768" i="7" a="1"/>
  <c r="B768" i="7" s="1"/>
  <c r="B769" i="7" a="1"/>
  <c r="B769" i="7" s="1"/>
  <c r="B770" i="7" a="1"/>
  <c r="B770" i="7" s="1"/>
  <c r="B771" i="7" a="1"/>
  <c r="B771" i="7" s="1"/>
  <c r="B772" i="7" a="1"/>
  <c r="B772" i="7" s="1"/>
  <c r="B773" i="7" a="1"/>
  <c r="B773" i="7" s="1"/>
  <c r="B774" i="7" a="1"/>
  <c r="B774" i="7" s="1"/>
  <c r="B775" i="7" a="1"/>
  <c r="B775" i="7" s="1"/>
  <c r="B776" i="7" a="1"/>
  <c r="B776" i="7" s="1"/>
  <c r="B777" i="7" a="1"/>
  <c r="B777" i="7" s="1"/>
  <c r="B778" i="7" a="1"/>
  <c r="B778" i="7" s="1"/>
  <c r="B779" i="7" a="1"/>
  <c r="B779" i="7" s="1"/>
  <c r="B780" i="7" a="1"/>
  <c r="B780" i="7" s="1"/>
  <c r="B781" i="7" a="1"/>
  <c r="B781" i="7" s="1"/>
  <c r="B782" i="7" a="1"/>
  <c r="B782" i="7" s="1"/>
  <c r="B783" i="7" a="1"/>
  <c r="B783" i="7" s="1"/>
  <c r="B784" i="7" a="1"/>
  <c r="B784" i="7" s="1"/>
  <c r="B785" i="7" a="1"/>
  <c r="B785" i="7" s="1"/>
  <c r="B786" i="7" a="1"/>
  <c r="B786" i="7" s="1"/>
  <c r="B787" i="7" a="1"/>
  <c r="B787" i="7" s="1"/>
  <c r="B788" i="7" a="1"/>
  <c r="B788" i="7" s="1"/>
  <c r="B789" i="7" a="1"/>
  <c r="B789" i="7" s="1"/>
  <c r="B790" i="7" a="1"/>
  <c r="B790" i="7" s="1"/>
  <c r="B791" i="7" a="1"/>
  <c r="B791" i="7" s="1"/>
  <c r="B792" i="7" a="1"/>
  <c r="B792" i="7" s="1"/>
  <c r="B793" i="7" a="1"/>
  <c r="B793" i="7" s="1"/>
  <c r="B794" i="7" a="1"/>
  <c r="B794" i="7" s="1"/>
  <c r="B795" i="7" a="1"/>
  <c r="B795" i="7" s="1"/>
  <c r="B796" i="7" a="1"/>
  <c r="B796" i="7" s="1"/>
  <c r="B797" i="7" a="1"/>
  <c r="B797" i="7" s="1"/>
  <c r="B798" i="7" a="1"/>
  <c r="B798" i="7" s="1"/>
  <c r="B799" i="7" a="1"/>
  <c r="B799" i="7" s="1"/>
  <c r="B800" i="7" a="1"/>
  <c r="B800" i="7" s="1"/>
  <c r="B801" i="7" a="1"/>
  <c r="B801" i="7" s="1"/>
  <c r="B802" i="7" a="1"/>
  <c r="B802" i="7" s="1"/>
  <c r="B803" i="7" a="1"/>
  <c r="B803" i="7" s="1"/>
  <c r="B804" i="7" a="1"/>
  <c r="B804" i="7" s="1"/>
  <c r="B805" i="7" a="1"/>
  <c r="B805" i="7" s="1"/>
  <c r="B806" i="7" a="1"/>
  <c r="B806" i="7" s="1"/>
  <c r="B807" i="7" a="1"/>
  <c r="B807" i="7" s="1"/>
  <c r="B808" i="7" a="1"/>
  <c r="B808" i="7" s="1"/>
  <c r="B809" i="7" a="1"/>
  <c r="B809" i="7" s="1"/>
  <c r="B810" i="7" a="1"/>
  <c r="B810" i="7" s="1"/>
  <c r="B811" i="7" a="1"/>
  <c r="B811" i="7" s="1"/>
  <c r="B812" i="7" a="1"/>
  <c r="B812" i="7" s="1"/>
  <c r="B813" i="7" a="1"/>
  <c r="B813" i="7" s="1"/>
  <c r="B814" i="7" a="1"/>
  <c r="B814" i="7" s="1"/>
  <c r="B815" i="7" a="1"/>
  <c r="B815" i="7" s="1"/>
  <c r="B816" i="7" a="1"/>
  <c r="B816" i="7" s="1"/>
  <c r="B817" i="7" a="1"/>
  <c r="B817" i="7" s="1"/>
  <c r="B818" i="7" a="1"/>
  <c r="B818" i="7" s="1"/>
  <c r="B819" i="7" a="1"/>
  <c r="B819" i="7" s="1"/>
  <c r="B820" i="7" a="1"/>
  <c r="B820" i="7" s="1"/>
  <c r="B821" i="7" a="1"/>
  <c r="B821" i="7" s="1"/>
  <c r="B822" i="7" a="1"/>
  <c r="B822" i="7" s="1"/>
  <c r="B823" i="7" a="1"/>
  <c r="B823" i="7" s="1"/>
  <c r="B824" i="7" a="1"/>
  <c r="B824" i="7" s="1"/>
  <c r="B825" i="7" a="1"/>
  <c r="B825" i="7" s="1"/>
  <c r="B826" i="7" a="1"/>
  <c r="B826" i="7" s="1"/>
  <c r="B827" i="7" a="1"/>
  <c r="B827" i="7" s="1"/>
  <c r="B828" i="7" a="1"/>
  <c r="B828" i="7" s="1"/>
  <c r="B829" i="7" a="1"/>
  <c r="B829" i="7" s="1"/>
  <c r="B830" i="7" a="1"/>
  <c r="B830" i="7" s="1"/>
  <c r="B831" i="7" a="1"/>
  <c r="B831" i="7" s="1"/>
  <c r="B832" i="7" a="1"/>
  <c r="B832" i="7" s="1"/>
  <c r="B833" i="7" a="1"/>
  <c r="B833" i="7" s="1"/>
  <c r="B834" i="7" a="1"/>
  <c r="B834" i="7" s="1"/>
  <c r="B835" i="7" a="1"/>
  <c r="B835" i="7" s="1"/>
  <c r="B836" i="7" a="1"/>
  <c r="B836" i="7" s="1"/>
  <c r="B837" i="7" a="1"/>
  <c r="B837" i="7" s="1"/>
  <c r="B838" i="7" a="1"/>
  <c r="B838" i="7" s="1"/>
  <c r="B839" i="7" a="1"/>
  <c r="B839" i="7" s="1"/>
  <c r="B840" i="7" a="1"/>
  <c r="B840" i="7" s="1"/>
  <c r="B841" i="7" a="1"/>
  <c r="B841" i="7" s="1"/>
  <c r="B842" i="7" a="1"/>
  <c r="B842" i="7" s="1"/>
  <c r="B843" i="7" a="1"/>
  <c r="B843" i="7" s="1"/>
  <c r="B844" i="7" a="1"/>
  <c r="B844" i="7" s="1"/>
  <c r="B845" i="7" a="1"/>
  <c r="B845" i="7" s="1"/>
  <c r="B846" i="7" a="1"/>
  <c r="B846" i="7" s="1"/>
  <c r="B847" i="7" a="1"/>
  <c r="B847" i="7" s="1"/>
  <c r="B848" i="7" a="1"/>
  <c r="B848" i="7" s="1"/>
  <c r="B849" i="7" a="1"/>
  <c r="B849" i="7" s="1"/>
  <c r="B850" i="7" a="1"/>
  <c r="B850" i="7" s="1"/>
  <c r="B851" i="7" a="1"/>
  <c r="B851" i="7" s="1"/>
  <c r="B852" i="7" a="1"/>
  <c r="B852" i="7" s="1"/>
  <c r="B853" i="7" a="1"/>
  <c r="B853" i="7" s="1"/>
  <c r="B854" i="7" a="1"/>
  <c r="B854" i="7" s="1"/>
  <c r="B855" i="7" a="1"/>
  <c r="B855" i="7" s="1"/>
  <c r="B856" i="7" a="1"/>
  <c r="B856" i="7" s="1"/>
  <c r="B857" i="7" a="1"/>
  <c r="B857" i="7" s="1"/>
  <c r="B858" i="7" a="1"/>
  <c r="B858" i="7" s="1"/>
  <c r="B859" i="7" a="1"/>
  <c r="B859" i="7" s="1"/>
  <c r="B860" i="7" a="1"/>
  <c r="B860" i="7" s="1"/>
  <c r="B861" i="7" a="1"/>
  <c r="B861" i="7" s="1"/>
  <c r="B862" i="7" a="1"/>
  <c r="B862" i="7" s="1"/>
  <c r="B863" i="7" a="1"/>
  <c r="B863" i="7" s="1"/>
  <c r="B864" i="7" a="1"/>
  <c r="B864" i="7" s="1"/>
  <c r="B865" i="7" a="1"/>
  <c r="B865" i="7" s="1"/>
  <c r="B866" i="7" a="1"/>
  <c r="B866" i="7" s="1"/>
  <c r="B867" i="7" a="1"/>
  <c r="B867" i="7" s="1"/>
  <c r="B868" i="7" a="1"/>
  <c r="B868" i="7" s="1"/>
  <c r="B869" i="7" a="1"/>
  <c r="B869" i="7" s="1"/>
  <c r="B870" i="7" a="1"/>
  <c r="B870" i="7" s="1"/>
  <c r="B871" i="7" a="1"/>
  <c r="B871" i="7" s="1"/>
  <c r="B872" i="7" a="1"/>
  <c r="B872" i="7" s="1"/>
  <c r="B873" i="7" a="1"/>
  <c r="B873" i="7" s="1"/>
  <c r="B874" i="7" a="1"/>
  <c r="B874" i="7" s="1"/>
  <c r="B875" i="7" a="1"/>
  <c r="B875" i="7" s="1"/>
  <c r="B876" i="7" a="1"/>
  <c r="B876" i="7" s="1"/>
  <c r="B877" i="7" a="1"/>
  <c r="B877" i="7" s="1"/>
  <c r="B878" i="7" a="1"/>
  <c r="B878" i="7" s="1"/>
  <c r="B879" i="7" a="1"/>
  <c r="B879" i="7" s="1"/>
  <c r="B880" i="7" a="1"/>
  <c r="B880" i="7" s="1"/>
  <c r="B881" i="7" a="1"/>
  <c r="B881" i="7" s="1"/>
  <c r="B882" i="7" a="1"/>
  <c r="B882" i="7" s="1"/>
  <c r="B883" i="7" a="1"/>
  <c r="B883" i="7" s="1"/>
  <c r="B884" i="7" a="1"/>
  <c r="B884" i="7" s="1"/>
  <c r="B885" i="7" a="1"/>
  <c r="B885" i="7" s="1"/>
  <c r="B886" i="7" a="1"/>
  <c r="B886" i="7" s="1"/>
  <c r="B887" i="7" a="1"/>
  <c r="B887" i="7" s="1"/>
  <c r="B888" i="7" a="1"/>
  <c r="B888" i="7" s="1"/>
  <c r="B889" i="7" a="1"/>
  <c r="B889" i="7" s="1"/>
  <c r="B890" i="7" a="1"/>
  <c r="B890" i="7" s="1"/>
  <c r="B891" i="7" a="1"/>
  <c r="B891" i="7" s="1"/>
  <c r="B892" i="7" a="1"/>
  <c r="B892" i="7" s="1"/>
  <c r="B893" i="7" a="1"/>
  <c r="B893" i="7" s="1"/>
  <c r="B894" i="7" a="1"/>
  <c r="B894" i="7" s="1"/>
  <c r="B895" i="7" a="1"/>
  <c r="B895" i="7" s="1"/>
  <c r="B896" i="7" a="1"/>
  <c r="B896" i="7" s="1"/>
  <c r="B897" i="7" a="1"/>
  <c r="B897" i="7" s="1"/>
  <c r="B898" i="7" a="1"/>
  <c r="B898" i="7" s="1"/>
  <c r="B899" i="7" a="1"/>
  <c r="B899" i="7" s="1"/>
  <c r="B900" i="7" a="1"/>
  <c r="B900" i="7" s="1"/>
  <c r="B901" i="7" a="1"/>
  <c r="B901" i="7" s="1"/>
  <c r="B902" i="7" a="1"/>
  <c r="B902" i="7" s="1"/>
  <c r="B903" i="7" a="1"/>
  <c r="B903" i="7" s="1"/>
  <c r="B904" i="7" a="1"/>
  <c r="B904" i="7" s="1"/>
  <c r="B905" i="7" a="1"/>
  <c r="B905" i="7" s="1"/>
  <c r="B906" i="7" a="1"/>
  <c r="B906" i="7" s="1"/>
  <c r="B907" i="7" a="1"/>
  <c r="B907" i="7" s="1"/>
  <c r="B908" i="7" a="1"/>
  <c r="B908" i="7" s="1"/>
  <c r="B909" i="7" a="1"/>
  <c r="B909" i="7" s="1"/>
  <c r="B910" i="7" a="1"/>
  <c r="B910" i="7" s="1"/>
  <c r="B911" i="7" a="1"/>
  <c r="B911" i="7" s="1"/>
  <c r="B912" i="7" a="1"/>
  <c r="B912" i="7" s="1"/>
  <c r="B913" i="7" a="1"/>
  <c r="B913" i="7" s="1"/>
  <c r="B914" i="7" a="1"/>
  <c r="B914" i="7" s="1"/>
  <c r="B915" i="7" a="1"/>
  <c r="B915" i="7" s="1"/>
  <c r="B916" i="7" a="1"/>
  <c r="B916" i="7" s="1"/>
  <c r="B917" i="7" a="1"/>
  <c r="B917" i="7" s="1"/>
  <c r="B918" i="7" a="1"/>
  <c r="B918" i="7" s="1"/>
  <c r="B919" i="7" a="1"/>
  <c r="B919" i="7" s="1"/>
  <c r="B920" i="7" a="1"/>
  <c r="B920" i="7" s="1"/>
  <c r="B921" i="7" a="1"/>
  <c r="B921" i="7" s="1"/>
  <c r="B922" i="7" a="1"/>
  <c r="B922" i="7" s="1"/>
  <c r="B923" i="7" a="1"/>
  <c r="B923" i="7" s="1"/>
  <c r="B924" i="7" a="1"/>
  <c r="B924" i="7" s="1"/>
  <c r="B925" i="7" a="1"/>
  <c r="B925" i="7" s="1"/>
  <c r="B926" i="7" a="1"/>
  <c r="B926" i="7" s="1"/>
  <c r="B927" i="7" a="1"/>
  <c r="B927" i="7" s="1"/>
  <c r="B928" i="7" a="1"/>
  <c r="B928" i="7" s="1"/>
  <c r="B929" i="7" a="1"/>
  <c r="B929" i="7" s="1"/>
  <c r="B930" i="7" a="1"/>
  <c r="B930" i="7" s="1"/>
  <c r="B931" i="7" a="1"/>
  <c r="B931" i="7" s="1"/>
  <c r="B932" i="7" a="1"/>
  <c r="B932" i="7" s="1"/>
  <c r="B933" i="7" a="1"/>
  <c r="B933" i="7" s="1"/>
  <c r="B934" i="7" a="1"/>
  <c r="B934" i="7" s="1"/>
  <c r="B935" i="7" a="1"/>
  <c r="B935" i="7" s="1"/>
  <c r="B936" i="7" a="1"/>
  <c r="B936" i="7" s="1"/>
  <c r="B937" i="7" a="1"/>
  <c r="B937" i="7" s="1"/>
  <c r="B938" i="7" a="1"/>
  <c r="B938" i="7" s="1"/>
  <c r="B939" i="7" a="1"/>
  <c r="B939" i="7" s="1"/>
  <c r="B940" i="7" a="1"/>
  <c r="B940" i="7" s="1"/>
  <c r="B941" i="7" a="1"/>
  <c r="B941" i="7" s="1"/>
  <c r="B942" i="7" a="1"/>
  <c r="B942" i="7" s="1"/>
  <c r="B943" i="7" a="1"/>
  <c r="B943" i="7" s="1"/>
  <c r="B944" i="7" a="1"/>
  <c r="B944" i="7" s="1"/>
  <c r="B945" i="7" a="1"/>
  <c r="B945" i="7" s="1"/>
  <c r="B946" i="7" a="1"/>
  <c r="B946" i="7" s="1"/>
  <c r="B947" i="7" a="1"/>
  <c r="B947" i="7" s="1"/>
  <c r="B948" i="7" a="1"/>
  <c r="B948" i="7" s="1"/>
  <c r="B949" i="7" a="1"/>
  <c r="B949" i="7" s="1"/>
  <c r="B950" i="7" a="1"/>
  <c r="B950" i="7" s="1"/>
  <c r="B951" i="7" a="1"/>
  <c r="B951" i="7" s="1"/>
  <c r="B952" i="7" a="1"/>
  <c r="B952" i="7" s="1"/>
  <c r="B953" i="7" a="1"/>
  <c r="B953" i="7" s="1"/>
  <c r="B954" i="7" a="1"/>
  <c r="B954" i="7" s="1"/>
  <c r="B955" i="7" a="1"/>
  <c r="B955" i="7" s="1"/>
  <c r="B956" i="7" a="1"/>
  <c r="B956" i="7" s="1"/>
  <c r="B957" i="7" a="1"/>
  <c r="B957" i="7" s="1"/>
  <c r="B958" i="7" a="1"/>
  <c r="B958" i="7" s="1"/>
  <c r="B959" i="7" a="1"/>
  <c r="B959" i="7" s="1"/>
  <c r="B960" i="7" a="1"/>
  <c r="B960" i="7" s="1"/>
  <c r="B961" i="7" a="1"/>
  <c r="B961" i="7" s="1"/>
  <c r="B962" i="7" a="1"/>
  <c r="B962" i="7" s="1"/>
  <c r="B963" i="7" a="1"/>
  <c r="B963" i="7" s="1"/>
  <c r="B964" i="7" a="1"/>
  <c r="B964" i="7" s="1"/>
  <c r="B965" i="7" a="1"/>
  <c r="B965" i="7" s="1"/>
  <c r="B966" i="7" a="1"/>
  <c r="B966" i="7" s="1"/>
  <c r="B967" i="7" a="1"/>
  <c r="B967" i="7" s="1"/>
  <c r="B968" i="7" a="1"/>
  <c r="B968" i="7" s="1"/>
  <c r="B969" i="7" a="1"/>
  <c r="B969" i="7" s="1"/>
  <c r="B970" i="7" a="1"/>
  <c r="B970" i="7" s="1"/>
  <c r="B971" i="7" a="1"/>
  <c r="B971" i="7" s="1"/>
  <c r="B972" i="7" a="1"/>
  <c r="B972" i="7" s="1"/>
  <c r="B973" i="7" a="1"/>
  <c r="B973" i="7" s="1"/>
  <c r="B974" i="7" a="1"/>
  <c r="B974" i="7" s="1"/>
  <c r="B975" i="7" a="1"/>
  <c r="B975" i="7" s="1"/>
  <c r="B976" i="7" a="1"/>
  <c r="B976" i="7" s="1"/>
  <c r="B977" i="7" a="1"/>
  <c r="B977" i="7" s="1"/>
  <c r="B978" i="7" a="1"/>
  <c r="B978" i="7" s="1"/>
  <c r="B979" i="7" a="1"/>
  <c r="B979" i="7" s="1"/>
  <c r="B980" i="7" a="1"/>
  <c r="B980" i="7" s="1"/>
  <c r="B981" i="7" a="1"/>
  <c r="B981" i="7" s="1"/>
  <c r="B982" i="7" a="1"/>
  <c r="B982" i="7" s="1"/>
  <c r="B983" i="7" a="1"/>
  <c r="B983" i="7" s="1"/>
  <c r="B984" i="7" a="1"/>
  <c r="B984" i="7" s="1"/>
  <c r="B985" i="7" a="1"/>
  <c r="B985" i="7" s="1"/>
  <c r="B986" i="7" a="1"/>
  <c r="B986" i="7" s="1"/>
  <c r="B987" i="7" a="1"/>
  <c r="B987" i="7" s="1"/>
  <c r="B988" i="7" a="1"/>
  <c r="B988" i="7" s="1"/>
  <c r="B989" i="7" a="1"/>
  <c r="B989" i="7" s="1"/>
  <c r="B990" i="7" a="1"/>
  <c r="B990" i="7" s="1"/>
  <c r="B991" i="7" a="1"/>
  <c r="B991" i="7" s="1"/>
  <c r="B992" i="7" a="1"/>
  <c r="B992" i="7" s="1"/>
  <c r="B993" i="7" a="1"/>
  <c r="B993" i="7" s="1"/>
  <c r="B994" i="7" a="1"/>
  <c r="B994" i="7" s="1"/>
  <c r="B995" i="7" a="1"/>
  <c r="B995" i="7" s="1"/>
  <c r="B996" i="7" a="1"/>
  <c r="B996" i="7" s="1"/>
  <c r="B997" i="7" a="1"/>
  <c r="B997" i="7" s="1"/>
  <c r="B998" i="7" a="1"/>
  <c r="B998" i="7" s="1"/>
  <c r="B999" i="7" a="1"/>
  <c r="B999" i="7" s="1"/>
  <c r="B1000" i="7" a="1"/>
  <c r="B1000" i="7" s="1"/>
  <c r="B1001" i="7" a="1"/>
  <c r="B1001" i="7" s="1"/>
  <c r="B1002" i="7" a="1"/>
  <c r="B1002" i="7" s="1"/>
  <c r="B1003" i="7" a="1"/>
  <c r="B1003" i="7" s="1"/>
  <c r="B1004" i="7" a="1"/>
  <c r="B1004" i="7" s="1"/>
  <c r="B1005" i="7" a="1"/>
  <c r="B1005" i="7" s="1"/>
  <c r="B1006" i="7" a="1"/>
  <c r="B1006" i="7" s="1"/>
  <c r="B1007" i="7" a="1"/>
  <c r="B1007" i="7" s="1"/>
  <c r="B1008" i="7" a="1"/>
  <c r="B1008" i="7" s="1"/>
  <c r="B1009" i="7" a="1"/>
  <c r="B1009" i="7" s="1"/>
  <c r="B1010" i="7" a="1"/>
  <c r="B1010" i="7" s="1"/>
  <c r="B1011" i="7" a="1"/>
  <c r="B1011" i="7" s="1"/>
  <c r="B1012" i="7" a="1"/>
  <c r="B1012" i="7" s="1"/>
  <c r="B1013" i="7" a="1"/>
  <c r="B1013" i="7" s="1"/>
  <c r="B1014" i="7" a="1"/>
  <c r="B1014" i="7" s="1"/>
  <c r="B1015" i="7" a="1"/>
  <c r="B1015" i="7" s="1"/>
  <c r="B1016" i="7" a="1"/>
  <c r="B1016" i="7" s="1"/>
  <c r="B1017" i="7" a="1"/>
  <c r="B1017" i="7" s="1"/>
  <c r="B1018" i="7" a="1"/>
  <c r="B1018" i="7" s="1"/>
  <c r="B1019" i="7" a="1"/>
  <c r="B1019" i="7" s="1"/>
  <c r="B1020" i="7" a="1"/>
  <c r="B1020" i="7" s="1"/>
  <c r="B1021" i="7" a="1"/>
  <c r="B1021" i="7" s="1"/>
  <c r="B1022" i="7" a="1"/>
  <c r="B1022" i="7" s="1"/>
  <c r="B1023" i="7" a="1"/>
  <c r="B1023" i="7" s="1"/>
  <c r="B1024" i="7" a="1"/>
  <c r="B1024" i="7" s="1"/>
  <c r="B1025" i="7" a="1"/>
  <c r="B1025" i="7" s="1"/>
  <c r="B1026" i="7" a="1"/>
  <c r="B1026" i="7" s="1"/>
  <c r="B1027" i="7" a="1"/>
  <c r="B1027" i="7" s="1"/>
  <c r="B1028" i="7" a="1"/>
  <c r="B1028" i="7" s="1"/>
  <c r="B1029" i="7" a="1"/>
  <c r="B1029" i="7" s="1"/>
  <c r="B1030" i="7" a="1"/>
  <c r="B1030" i="7" s="1"/>
  <c r="B1031" i="7" a="1"/>
  <c r="B1031" i="7" s="1"/>
  <c r="B1032" i="7" a="1"/>
  <c r="B1032" i="7" s="1"/>
  <c r="B1033" i="7" a="1"/>
  <c r="B1033" i="7" s="1"/>
  <c r="B1034" i="7" a="1"/>
  <c r="B1034" i="7" s="1"/>
  <c r="B1035" i="7" a="1"/>
  <c r="B1035" i="7" s="1"/>
  <c r="B1036" i="7" a="1"/>
  <c r="B1036" i="7" s="1"/>
  <c r="B1037" i="7" a="1"/>
  <c r="B1037" i="7" s="1"/>
  <c r="B1038" i="7" a="1"/>
  <c r="B1038" i="7" s="1"/>
  <c r="B1039" i="7" a="1"/>
  <c r="B1039" i="7" s="1"/>
  <c r="B1040" i="7" a="1"/>
  <c r="B1040" i="7" s="1"/>
  <c r="B1041" i="7" a="1"/>
  <c r="B1041" i="7" s="1"/>
  <c r="B1042" i="7" a="1"/>
  <c r="B1042" i="7" s="1"/>
  <c r="B1043" i="7" a="1"/>
  <c r="B1043" i="7" s="1"/>
  <c r="B1044" i="7" a="1"/>
  <c r="B1044" i="7" s="1"/>
  <c r="B1045" i="7" a="1"/>
  <c r="B1045" i="7" s="1"/>
  <c r="B1046" i="7" a="1"/>
  <c r="B1046" i="7" s="1"/>
  <c r="B1047" i="7" a="1"/>
  <c r="B1047" i="7" s="1"/>
  <c r="B1048" i="7" a="1"/>
  <c r="B1048" i="7" s="1"/>
  <c r="B1049" i="7" a="1"/>
  <c r="B1049" i="7" s="1"/>
  <c r="B1050" i="7" a="1"/>
  <c r="B1050" i="7" s="1"/>
  <c r="B1051" i="7" a="1"/>
  <c r="B1051" i="7" s="1"/>
  <c r="B1052" i="7" a="1"/>
  <c r="B1052" i="7" s="1"/>
  <c r="B1053" i="7" a="1"/>
  <c r="B1053" i="7" s="1"/>
  <c r="B1054" i="7" a="1"/>
  <c r="B1054" i="7" s="1"/>
  <c r="B1055" i="7" a="1"/>
  <c r="B1055" i="7" s="1"/>
  <c r="B1056" i="7" a="1"/>
  <c r="B1056" i="7" s="1"/>
  <c r="B1057" i="7" a="1"/>
  <c r="B1057" i="7" s="1"/>
  <c r="B1058" i="7" a="1"/>
  <c r="B1058" i="7" s="1"/>
  <c r="B1059" i="7" a="1"/>
  <c r="B1059" i="7" s="1"/>
  <c r="B1060" i="7" a="1"/>
  <c r="B1060" i="7" s="1"/>
  <c r="B1061" i="7" a="1"/>
  <c r="B1061" i="7" s="1"/>
  <c r="B1062" i="7" a="1"/>
  <c r="B1062" i="7" s="1"/>
  <c r="B1063" i="7" a="1"/>
  <c r="B1063" i="7" s="1"/>
  <c r="B1064" i="7" a="1"/>
  <c r="B1064" i="7" s="1"/>
  <c r="B1065" i="7" a="1"/>
  <c r="B1065" i="7" s="1"/>
  <c r="B1066" i="7" a="1"/>
  <c r="B1066" i="7" s="1"/>
  <c r="B1067" i="7" a="1"/>
  <c r="B1067" i="7" s="1"/>
  <c r="B1068" i="7" a="1"/>
  <c r="B1068" i="7" s="1"/>
  <c r="B1069" i="7" a="1"/>
  <c r="B1069" i="7" s="1"/>
  <c r="B1070" i="7" a="1"/>
  <c r="B1070" i="7" s="1"/>
  <c r="B1071" i="7" a="1"/>
  <c r="B1071" i="7" s="1"/>
  <c r="B1072" i="7" a="1"/>
  <c r="B1072" i="7" s="1"/>
  <c r="B1073" i="7" a="1"/>
  <c r="B1073" i="7" s="1"/>
  <c r="B1074" i="7" a="1"/>
  <c r="B1074" i="7" s="1"/>
  <c r="B1075" i="7" a="1"/>
  <c r="B1075" i="7" s="1"/>
  <c r="B1076" i="7" a="1"/>
  <c r="B1076" i="7" s="1"/>
  <c r="B1077" i="7" a="1"/>
  <c r="B1077" i="7" s="1"/>
  <c r="B1078" i="7" a="1"/>
  <c r="B1078" i="7" s="1"/>
  <c r="B1079" i="7" a="1"/>
  <c r="B1079" i="7" s="1"/>
  <c r="B1080" i="7" a="1"/>
  <c r="B1080" i="7" s="1"/>
  <c r="B1081" i="7" a="1"/>
  <c r="B1081" i="7" s="1"/>
  <c r="B1082" i="7" a="1"/>
  <c r="B1082" i="7" s="1"/>
  <c r="B1083" i="7" a="1"/>
  <c r="B1083" i="7" s="1"/>
  <c r="B1084" i="7" a="1"/>
  <c r="B1084" i="7" s="1"/>
  <c r="B1085" i="7" a="1"/>
  <c r="B1085" i="7" s="1"/>
  <c r="B1086" i="7" a="1"/>
  <c r="B1086" i="7" s="1"/>
  <c r="B1087" i="7" a="1"/>
  <c r="B1087" i="7" s="1"/>
  <c r="B1088" i="7" a="1"/>
  <c r="B1088" i="7" s="1"/>
  <c r="B1089" i="7" a="1"/>
  <c r="B1089" i="7" s="1"/>
  <c r="B1090" i="7" a="1"/>
  <c r="B1090" i="7" s="1"/>
  <c r="B1091" i="7" a="1"/>
  <c r="B1091" i="7" s="1"/>
  <c r="B1092" i="7" a="1"/>
  <c r="B1092" i="7" s="1"/>
  <c r="B1093" i="7" a="1"/>
  <c r="B1093" i="7" s="1"/>
  <c r="B1094" i="7" a="1"/>
  <c r="B1094" i="7" s="1"/>
  <c r="B1095" i="7" a="1"/>
  <c r="B1095" i="7" s="1"/>
  <c r="B1096" i="7" a="1"/>
  <c r="B1096" i="7" s="1"/>
  <c r="B1097" i="7" a="1"/>
  <c r="B1097" i="7" s="1"/>
  <c r="B1098" i="7" a="1"/>
  <c r="B1098" i="7" s="1"/>
  <c r="B1099" i="7" a="1"/>
  <c r="B1099" i="7" s="1"/>
  <c r="B1100" i="7" a="1"/>
  <c r="B1100" i="7" s="1"/>
  <c r="B1101" i="7" a="1"/>
  <c r="B1101" i="7" s="1"/>
  <c r="B1102" i="7" a="1"/>
  <c r="B1102" i="7" s="1"/>
  <c r="B1103" i="7" a="1"/>
  <c r="B1103" i="7" s="1"/>
  <c r="B1104" i="7" a="1"/>
  <c r="B1104" i="7" s="1"/>
  <c r="B1105" i="7" a="1"/>
  <c r="B1105" i="7" s="1"/>
  <c r="B1106" i="7" a="1"/>
  <c r="B1106" i="7" s="1"/>
  <c r="B1107" i="7" a="1"/>
  <c r="B1107" i="7" s="1"/>
  <c r="B1108" i="7" a="1"/>
  <c r="B1108" i="7" s="1"/>
  <c r="B1109" i="7" a="1"/>
  <c r="B1109" i="7" s="1"/>
  <c r="B1110" i="7" a="1"/>
  <c r="B1110" i="7" s="1"/>
  <c r="B1111" i="7" a="1"/>
  <c r="B1111" i="7" s="1"/>
  <c r="B1112" i="7" a="1"/>
  <c r="B1112" i="7" s="1"/>
  <c r="B1113" i="7" a="1"/>
  <c r="B1113" i="7" s="1"/>
  <c r="B1114" i="7" a="1"/>
  <c r="B1114" i="7" s="1"/>
  <c r="B1115" i="7" a="1"/>
  <c r="B1115" i="7" s="1"/>
  <c r="B1116" i="7" a="1"/>
  <c r="B1116" i="7" s="1"/>
  <c r="B1117" i="7" a="1"/>
  <c r="B1117" i="7" s="1"/>
  <c r="B1118" i="7" a="1"/>
  <c r="B1118" i="7" s="1"/>
  <c r="B1119" i="7" a="1"/>
  <c r="B1119" i="7" s="1"/>
  <c r="B1120" i="7" a="1"/>
  <c r="B1120" i="7" s="1"/>
  <c r="B1121" i="7" a="1"/>
  <c r="B1121" i="7" s="1"/>
  <c r="B1122" i="7" a="1"/>
  <c r="B1122" i="7" s="1"/>
  <c r="B1123" i="7" a="1"/>
  <c r="B1123" i="7" s="1"/>
  <c r="B1124" i="7" a="1"/>
  <c r="B1124" i="7" s="1"/>
  <c r="B1125" i="7" a="1"/>
  <c r="B1125" i="7" s="1"/>
  <c r="B1126" i="7" a="1"/>
  <c r="B1126" i="7" s="1"/>
  <c r="B1127" i="7" a="1"/>
  <c r="B1127" i="7" s="1"/>
  <c r="B1128" i="7" a="1"/>
  <c r="B1128" i="7" s="1"/>
  <c r="B1129" i="7" a="1"/>
  <c r="B1129" i="7" s="1"/>
  <c r="B1130" i="7" a="1"/>
  <c r="B1130" i="7" s="1"/>
  <c r="B1131" i="7" a="1"/>
  <c r="B1131" i="7" s="1"/>
  <c r="B1132" i="7" a="1"/>
  <c r="B1132" i="7" s="1"/>
  <c r="B1133" i="7" a="1"/>
  <c r="B1133" i="7" s="1"/>
  <c r="B1134" i="7" a="1"/>
  <c r="B1134" i="7" s="1"/>
  <c r="B1135" i="7" a="1"/>
  <c r="B1135" i="7" s="1"/>
  <c r="B1136" i="7" a="1"/>
  <c r="B1136" i="7" s="1"/>
  <c r="B1137" i="7" a="1"/>
  <c r="B1137" i="7" s="1"/>
  <c r="B1138" i="7" a="1"/>
  <c r="B1138" i="7" s="1"/>
  <c r="B1139" i="7" a="1"/>
  <c r="B1139" i="7" s="1"/>
  <c r="B1140" i="7" a="1"/>
  <c r="B1140" i="7" s="1"/>
  <c r="B1141" i="7" a="1"/>
  <c r="B1141" i="7" s="1"/>
  <c r="B1142" i="7" a="1"/>
  <c r="B1142" i="7" s="1"/>
  <c r="B1143" i="7" a="1"/>
  <c r="B1143" i="7" s="1"/>
  <c r="B1144" i="7" a="1"/>
  <c r="B1144" i="7" s="1"/>
  <c r="B1145" i="7" a="1"/>
  <c r="B1145" i="7" s="1"/>
  <c r="B1146" i="7" a="1"/>
  <c r="B1146" i="7" s="1"/>
  <c r="B1147" i="7" a="1"/>
  <c r="B1147" i="7" s="1"/>
  <c r="B1148" i="7" a="1"/>
  <c r="B1148" i="7" s="1"/>
  <c r="B1149" i="7" a="1"/>
  <c r="B1149" i="7" s="1"/>
  <c r="B1150" i="7" a="1"/>
  <c r="B1150" i="7" s="1"/>
  <c r="B1151" i="7" a="1"/>
  <c r="B1151" i="7" s="1"/>
  <c r="B1152" i="7" a="1"/>
  <c r="B1152" i="7" s="1"/>
  <c r="B1153" i="7" a="1"/>
  <c r="B1153" i="7" s="1"/>
  <c r="B1154" i="7" a="1"/>
  <c r="B1154" i="7" s="1"/>
  <c r="B1155" i="7" a="1"/>
  <c r="B1155" i="7" s="1"/>
  <c r="B1156" i="7" a="1"/>
  <c r="B1156" i="7" s="1"/>
  <c r="B1157" i="7" a="1"/>
  <c r="B1157" i="7" s="1"/>
  <c r="B1158" i="7" a="1"/>
  <c r="B1158" i="7" s="1"/>
  <c r="B1159" i="7" a="1"/>
  <c r="B1159" i="7" s="1"/>
  <c r="B1160" i="7" a="1"/>
  <c r="B1160" i="7" s="1"/>
  <c r="B1161" i="7" a="1"/>
  <c r="B1161" i="7" s="1"/>
  <c r="B1162" i="7" a="1"/>
  <c r="B1162" i="7" s="1"/>
  <c r="B1163" i="7" a="1"/>
  <c r="B1163" i="7" s="1"/>
  <c r="B1164" i="7" a="1"/>
  <c r="B1164" i="7" s="1"/>
  <c r="B1165" i="7" a="1"/>
  <c r="B1165" i="7" s="1"/>
  <c r="B1166" i="7" a="1"/>
  <c r="B1166" i="7" s="1"/>
  <c r="B1167" i="7" a="1"/>
  <c r="B1167" i="7" s="1"/>
  <c r="B1168" i="7" a="1"/>
  <c r="B1168" i="7" s="1"/>
  <c r="B1169" i="7" a="1"/>
  <c r="B1169" i="7" s="1"/>
  <c r="B1170" i="7" a="1"/>
  <c r="B1170" i="7" s="1"/>
  <c r="B1171" i="7" a="1"/>
  <c r="B1171" i="7" s="1"/>
  <c r="B1172" i="7" a="1"/>
  <c r="B1172" i="7" s="1"/>
  <c r="B1173" i="7" a="1"/>
  <c r="B1173" i="7" s="1"/>
  <c r="B1174" i="7" a="1"/>
  <c r="B1174" i="7" s="1"/>
  <c r="B1175" i="7" a="1"/>
  <c r="B1175" i="7" s="1"/>
  <c r="B1176" i="7" a="1"/>
  <c r="B1176" i="7" s="1"/>
  <c r="B1177" i="7" a="1"/>
  <c r="B1177" i="7" s="1"/>
  <c r="B1178" i="7" a="1"/>
  <c r="B1178" i="7" s="1"/>
  <c r="B1179" i="7" a="1"/>
  <c r="B1179" i="7" s="1"/>
  <c r="B1180" i="7" a="1"/>
  <c r="B1180" i="7" s="1"/>
  <c r="B1181" i="7" a="1"/>
  <c r="B1181" i="7" s="1"/>
  <c r="B1182" i="7" a="1"/>
  <c r="B1182" i="7" s="1"/>
  <c r="B1183" i="7" a="1"/>
  <c r="B1183" i="7" s="1"/>
  <c r="B1184" i="7" a="1"/>
  <c r="B1184" i="7" s="1"/>
  <c r="B1185" i="7" a="1"/>
  <c r="B1185" i="7" s="1"/>
  <c r="B1186" i="7" a="1"/>
  <c r="B1186" i="7" s="1"/>
  <c r="B1187" i="7" a="1"/>
  <c r="B1187" i="7" s="1"/>
  <c r="B1188" i="7" a="1"/>
  <c r="B1188" i="7" s="1"/>
  <c r="B1189" i="7" a="1"/>
  <c r="B1189" i="7" s="1"/>
  <c r="B1190" i="7" a="1"/>
  <c r="B1190" i="7" s="1"/>
  <c r="B1191" i="7" a="1"/>
  <c r="B1191" i="7" s="1"/>
  <c r="B1192" i="7" a="1"/>
  <c r="B1192" i="7" s="1"/>
  <c r="B1193" i="7" a="1"/>
  <c r="B1193" i="7" s="1"/>
  <c r="B1194" i="7" a="1"/>
  <c r="B1194" i="7" s="1"/>
  <c r="B1195" i="7" a="1"/>
  <c r="B1195" i="7" s="1"/>
  <c r="B1196" i="7" a="1"/>
  <c r="B1196" i="7" s="1"/>
  <c r="B1197" i="7" a="1"/>
  <c r="B1197" i="7" s="1"/>
  <c r="B1198" i="7" a="1"/>
  <c r="B1198" i="7" s="1"/>
  <c r="B1199" i="7" a="1"/>
  <c r="B1199" i="7" s="1"/>
  <c r="B1200" i="7" a="1"/>
  <c r="B1200" i="7" s="1"/>
  <c r="B1201" i="7" a="1"/>
  <c r="B1201" i="7" s="1"/>
  <c r="B1202" i="7" a="1"/>
  <c r="B1202" i="7" s="1"/>
  <c r="B1203" i="7" a="1"/>
  <c r="B1203" i="7" s="1"/>
  <c r="B1204" i="7" a="1"/>
  <c r="B1204" i="7" s="1"/>
  <c r="B1205" i="7" a="1"/>
  <c r="B1205" i="7" s="1"/>
  <c r="B1206" i="7" a="1"/>
  <c r="B1206" i="7" s="1"/>
  <c r="B1207" i="7" a="1"/>
  <c r="B1207" i="7" s="1"/>
  <c r="B1208" i="7" a="1"/>
  <c r="B1208" i="7" s="1"/>
  <c r="B1209" i="7" a="1"/>
  <c r="B1209" i="7" s="1"/>
  <c r="B1210" i="7" a="1"/>
  <c r="B1210" i="7" s="1"/>
  <c r="B1211" i="7" a="1"/>
  <c r="B1211" i="7" s="1"/>
  <c r="B1212" i="7" a="1"/>
  <c r="B1212" i="7" s="1"/>
  <c r="B1213" i="7" a="1"/>
  <c r="B1213" i="7" s="1"/>
  <c r="B1214" i="7" a="1"/>
  <c r="B1214" i="7" s="1"/>
  <c r="B1215" i="7" a="1"/>
  <c r="B1215" i="7" s="1"/>
  <c r="B1216" i="7" a="1"/>
  <c r="B1216" i="7" s="1"/>
  <c r="B1217" i="7" a="1"/>
  <c r="B1217" i="7" s="1"/>
  <c r="B1218" i="7" a="1"/>
  <c r="B1218" i="7" s="1"/>
  <c r="B1219" i="7" a="1"/>
  <c r="B1219" i="7" s="1"/>
  <c r="B1220" i="7" a="1"/>
  <c r="B1220" i="7" s="1"/>
  <c r="B1221" i="7" a="1"/>
  <c r="B1221" i="7" s="1"/>
  <c r="B1222" i="7" a="1"/>
  <c r="B1222" i="7" s="1"/>
  <c r="B1223" i="7" a="1"/>
  <c r="B1223" i="7" s="1"/>
  <c r="B1224" i="7" a="1"/>
  <c r="B1224" i="7" s="1"/>
  <c r="B1225" i="7" a="1"/>
  <c r="B1225" i="7" s="1"/>
  <c r="B1226" i="7" a="1"/>
  <c r="B1226" i="7" s="1"/>
  <c r="B1227" i="7" a="1"/>
  <c r="B1227" i="7" s="1"/>
  <c r="B1228" i="7" a="1"/>
  <c r="B1228" i="7" s="1"/>
  <c r="B1229" i="7" a="1"/>
  <c r="B1229" i="7" s="1"/>
  <c r="B1230" i="7" a="1"/>
  <c r="B1230" i="7" s="1"/>
  <c r="B1231" i="7" a="1"/>
  <c r="B1231" i="7" s="1"/>
  <c r="B1232" i="7" a="1"/>
  <c r="B1232" i="7" s="1"/>
  <c r="B1233" i="7" a="1"/>
  <c r="B1233" i="7" s="1"/>
  <c r="B1234" i="7" a="1"/>
  <c r="B1234" i="7" s="1"/>
  <c r="B1235" i="7" a="1"/>
  <c r="B1235" i="7" s="1"/>
  <c r="B1236" i="7" a="1"/>
  <c r="B1236" i="7" s="1"/>
  <c r="B1237" i="7" a="1"/>
  <c r="B1237" i="7" s="1"/>
  <c r="B1238" i="7" a="1"/>
  <c r="B1238" i="7" s="1"/>
  <c r="B1239" i="7" a="1"/>
  <c r="B1239" i="7" s="1"/>
  <c r="B1240" i="7" a="1"/>
  <c r="B1240" i="7" s="1"/>
  <c r="B1241" i="7" a="1"/>
  <c r="B1241" i="7" s="1"/>
  <c r="B1242" i="7" a="1"/>
  <c r="B1242" i="7" s="1"/>
  <c r="B1243" i="7" a="1"/>
  <c r="B1243" i="7" s="1"/>
  <c r="B1244" i="7" a="1"/>
  <c r="B1244" i="7" s="1"/>
  <c r="B1245" i="7" a="1"/>
  <c r="B1245" i="7" s="1"/>
  <c r="B1246" i="7" a="1"/>
  <c r="B1246" i="7" s="1"/>
  <c r="B1247" i="7" a="1"/>
  <c r="B1247" i="7" s="1"/>
  <c r="B1248" i="7" a="1"/>
  <c r="B1248" i="7" s="1"/>
  <c r="B1249" i="7" a="1"/>
  <c r="B1249" i="7" s="1"/>
  <c r="B1250" i="7" a="1"/>
  <c r="B1250" i="7" s="1"/>
  <c r="B1251" i="7" a="1"/>
  <c r="B1251" i="7" s="1"/>
  <c r="B1252" i="7" a="1"/>
  <c r="B1252" i="7" s="1"/>
  <c r="B1253" i="7" a="1"/>
  <c r="B1253" i="7" s="1"/>
  <c r="B1254" i="7" a="1"/>
  <c r="B1254" i="7" s="1"/>
  <c r="B1255" i="7" a="1"/>
  <c r="B1255" i="7" s="1"/>
  <c r="B1256" i="7" a="1"/>
  <c r="B1256" i="7" s="1"/>
  <c r="B1257" i="7" a="1"/>
  <c r="B1257" i="7" s="1"/>
  <c r="B1258" i="7" a="1"/>
  <c r="B1258" i="7" s="1"/>
  <c r="B1259" i="7" a="1"/>
  <c r="B1259" i="7" s="1"/>
  <c r="B1260" i="7" a="1"/>
  <c r="B1260" i="7" s="1"/>
  <c r="B1261" i="7" a="1"/>
  <c r="B1261" i="7" s="1"/>
  <c r="B1262" i="7" a="1"/>
  <c r="B1262" i="7" s="1"/>
  <c r="B1263" i="7" a="1"/>
  <c r="B1263" i="7" s="1"/>
  <c r="B1264" i="7" a="1"/>
  <c r="B1264" i="7" s="1"/>
  <c r="B1265" i="7" a="1"/>
  <c r="B1265" i="7" s="1"/>
  <c r="B1266" i="7" a="1"/>
  <c r="B1266" i="7" s="1"/>
  <c r="B1267" i="7" a="1"/>
  <c r="B1267" i="7" s="1"/>
  <c r="B1268" i="7" a="1"/>
  <c r="B1268" i="7" s="1"/>
  <c r="B1269" i="7" a="1"/>
  <c r="B1269" i="7" s="1"/>
  <c r="B1270" i="7" a="1"/>
  <c r="B1270" i="7" s="1"/>
  <c r="B1271" i="7" a="1"/>
  <c r="B1271" i="7" s="1"/>
  <c r="B1272" i="7" a="1"/>
  <c r="B1272" i="7" s="1"/>
  <c r="B1273" i="7" a="1"/>
  <c r="B1273" i="7" s="1"/>
  <c r="B1274" i="7" a="1"/>
  <c r="B1274" i="7" s="1"/>
  <c r="C289" i="6" a="1"/>
  <c r="C289" i="6" s="1"/>
  <c r="C290" i="6" a="1"/>
  <c r="C290" i="6" s="1"/>
  <c r="C291" i="6" a="1"/>
  <c r="C291" i="6" s="1"/>
  <c r="C292" i="6" a="1"/>
  <c r="C292" i="6" s="1"/>
  <c r="C288" i="6" a="1"/>
  <c r="C288" i="6" s="1"/>
  <c r="C243" i="6" a="1"/>
  <c r="C243" i="6" s="1"/>
  <c r="C244" i="6" a="1"/>
  <c r="C244" i="6" s="1"/>
  <c r="C245" i="6" a="1"/>
  <c r="C245" i="6" s="1"/>
  <c r="C246" i="6" a="1"/>
  <c r="C246" i="6" s="1"/>
  <c r="C247" i="6" a="1"/>
  <c r="C247" i="6" s="1"/>
  <c r="C248" i="6" a="1"/>
  <c r="C248" i="6" s="1"/>
  <c r="C249" i="6" a="1"/>
  <c r="C249" i="6" s="1"/>
  <c r="C250" i="6" a="1"/>
  <c r="C250" i="6" s="1"/>
  <c r="C251" i="6" a="1"/>
  <c r="C251" i="6" s="1"/>
  <c r="C252" i="6" a="1"/>
  <c r="C252" i="6" s="1"/>
  <c r="C253" i="6" a="1"/>
  <c r="C253" i="6" s="1"/>
  <c r="C254" i="6" a="1"/>
  <c r="C254" i="6" s="1"/>
  <c r="C255" i="6" a="1"/>
  <c r="C255" i="6" s="1"/>
  <c r="C256" i="6" a="1"/>
  <c r="C256" i="6" s="1"/>
  <c r="C257" i="6" a="1"/>
  <c r="C257" i="6" s="1"/>
  <c r="C258" i="6" a="1"/>
  <c r="C258" i="6" s="1"/>
  <c r="C259" i="6" a="1"/>
  <c r="C259" i="6" s="1"/>
  <c r="C260" i="6" a="1"/>
  <c r="C260" i="6" s="1"/>
  <c r="C261" i="6" a="1"/>
  <c r="C261" i="6" s="1"/>
  <c r="C262" i="6" a="1"/>
  <c r="C262" i="6" s="1"/>
  <c r="C263" i="6" a="1"/>
  <c r="C263" i="6" s="1"/>
  <c r="C264" i="6" a="1"/>
  <c r="C264" i="6" s="1"/>
  <c r="C265" i="6" a="1"/>
  <c r="C265" i="6" s="1"/>
  <c r="C266" i="6" a="1"/>
  <c r="C266" i="6" s="1"/>
  <c r="C267" i="6" a="1"/>
  <c r="C267" i="6" s="1"/>
  <c r="C268" i="6" a="1"/>
  <c r="C268" i="6" s="1"/>
  <c r="C269" i="6" a="1"/>
  <c r="C269" i="6" s="1"/>
  <c r="C270" i="6" a="1"/>
  <c r="C270" i="6" s="1"/>
  <c r="C271" i="6" a="1"/>
  <c r="C271" i="6" s="1"/>
  <c r="C272" i="6" a="1"/>
  <c r="C272" i="6" s="1"/>
  <c r="C273" i="6" a="1"/>
  <c r="C273" i="6" s="1"/>
  <c r="C274" i="6" a="1"/>
  <c r="C274" i="6" s="1"/>
  <c r="C275" i="6" a="1"/>
  <c r="C275" i="6" s="1"/>
  <c r="C276" i="6" a="1"/>
  <c r="C276" i="6" s="1"/>
  <c r="C277" i="6" a="1"/>
  <c r="C277" i="6" s="1"/>
  <c r="C278" i="6" a="1"/>
  <c r="C278" i="6" s="1"/>
  <c r="C279" i="6" a="1"/>
  <c r="C279" i="6" s="1"/>
  <c r="C280" i="6" a="1"/>
  <c r="C280" i="6" s="1"/>
  <c r="C281" i="6" a="1"/>
  <c r="C281" i="6" s="1"/>
  <c r="C282" i="6" a="1"/>
  <c r="C282" i="6" s="1"/>
  <c r="C283" i="6" a="1"/>
  <c r="C283" i="6" s="1"/>
  <c r="C284" i="6" a="1"/>
  <c r="C284" i="6" s="1"/>
  <c r="C285" i="6" a="1"/>
  <c r="C285" i="6" s="1"/>
  <c r="C286" i="6" a="1"/>
  <c r="C286" i="6" s="1"/>
  <c r="C287" i="6" a="1"/>
  <c r="C287" i="6" s="1"/>
  <c r="C293" i="6" a="1"/>
  <c r="C293" i="6" s="1"/>
  <c r="C2208" i="4" a="1"/>
  <c r="C2208" i="4" s="1"/>
  <c r="C2209" i="4" a="1"/>
  <c r="C2209" i="4" s="1"/>
  <c r="C2210" i="4" a="1"/>
  <c r="C2210" i="4" s="1"/>
  <c r="C2211" i="4" a="1"/>
  <c r="C2211" i="4" s="1"/>
  <c r="C2212" i="4" a="1"/>
  <c r="C2212" i="4" s="1"/>
  <c r="C2213" i="4" a="1"/>
  <c r="C2213" i="4" s="1"/>
  <c r="C2214" i="4" a="1"/>
  <c r="C2214" i="4" s="1"/>
  <c r="C2215" i="4" a="1"/>
  <c r="C2215" i="4" s="1"/>
  <c r="C2216" i="4" a="1"/>
  <c r="C2216" i="4"/>
  <c r="C975" i="5" a="1"/>
  <c r="C975" i="5" s="1"/>
  <c r="C976" i="5" a="1"/>
  <c r="C976" i="5" s="1"/>
  <c r="C977" i="5" a="1"/>
  <c r="C977" i="5" s="1"/>
  <c r="C978" i="5" a="1"/>
  <c r="C978" i="5" s="1"/>
  <c r="C979" i="5" a="1"/>
  <c r="C979" i="5" s="1"/>
  <c r="C980" i="5" a="1"/>
  <c r="C980" i="5" s="1"/>
  <c r="C981" i="5" a="1"/>
  <c r="C981" i="5" s="1"/>
  <c r="C982" i="5" a="1"/>
  <c r="C982" i="5" s="1"/>
  <c r="C2258" i="4" a="1"/>
  <c r="C2258" i="4" s="1"/>
  <c r="C2259" i="4" a="1"/>
  <c r="C2259" i="4" s="1"/>
  <c r="C2260" i="4" a="1"/>
  <c r="C2260" i="4" s="1"/>
  <c r="C2261" i="4" a="1"/>
  <c r="C2261" i="4" s="1"/>
  <c r="C2262" i="4" a="1"/>
  <c r="C2262" i="4" s="1"/>
  <c r="C2263" i="4" a="1"/>
  <c r="C2263" i="4" s="1"/>
  <c r="C2264" i="4" a="1"/>
  <c r="C2264" i="4" s="1"/>
  <c r="C2265" i="4" a="1"/>
  <c r="C2265" i="4" s="1"/>
  <c r="C2266" i="4" a="1"/>
  <c r="C2266" i="4" s="1"/>
  <c r="C2267" i="4" a="1"/>
  <c r="C2267" i="4" s="1"/>
  <c r="C2268" i="4" a="1"/>
  <c r="C2268" i="4" s="1"/>
  <c r="C2269" i="4" a="1"/>
  <c r="C2269" i="4" s="1"/>
  <c r="C2270" i="4" a="1"/>
  <c r="C2270" i="4" s="1"/>
  <c r="C2271" i="4" a="1"/>
  <c r="C2271" i="4" s="1"/>
  <c r="C2272" i="4" a="1"/>
  <c r="C2272" i="4" s="1"/>
  <c r="C2273" i="4" a="1"/>
  <c r="C2273" i="4" s="1"/>
  <c r="C2274" i="4" a="1"/>
  <c r="C2274" i="4" s="1"/>
  <c r="C2249" i="4" a="1"/>
  <c r="C2249" i="4" s="1"/>
  <c r="C2250" i="4" a="1"/>
  <c r="C2250" i="4" s="1"/>
  <c r="C2251" i="4" a="1"/>
  <c r="C2251" i="4" s="1"/>
  <c r="C2252" i="4" a="1"/>
  <c r="C2252" i="4" s="1"/>
  <c r="C2253" i="4" a="1"/>
  <c r="C2253" i="4" s="1"/>
  <c r="C2239" i="4" a="1"/>
  <c r="C2239" i="4" s="1"/>
  <c r="C2240" i="4" a="1"/>
  <c r="C2240" i="4" s="1"/>
  <c r="C2241" i="4" a="1"/>
  <c r="C2241" i="4" s="1"/>
  <c r="C2242" i="4" a="1"/>
  <c r="C2242" i="4" s="1"/>
  <c r="C2243" i="4" a="1"/>
  <c r="C2243" i="4" s="1"/>
  <c r="C2244" i="4" a="1"/>
  <c r="C2244" i="4" s="1"/>
  <c r="C2245" i="4" a="1"/>
  <c r="C2245" i="4" s="1"/>
  <c r="C2246" i="4" a="1"/>
  <c r="C2246" i="4" s="1"/>
  <c r="C2247" i="4" a="1"/>
  <c r="C2247" i="4" s="1"/>
  <c r="C2248" i="4" a="1"/>
  <c r="C2248" i="4" s="1"/>
  <c r="C2254" i="4" a="1"/>
  <c r="C2254" i="4" s="1"/>
  <c r="C2255" i="4" a="1"/>
  <c r="C2255" i="4" s="1"/>
  <c r="C2228" i="4" a="1"/>
  <c r="C2228" i="4" s="1"/>
  <c r="C2229" i="4" a="1"/>
  <c r="C2229" i="4" s="1"/>
  <c r="C2230" i="4" a="1"/>
  <c r="C2230" i="4" s="1"/>
  <c r="C2231" i="4" a="1"/>
  <c r="C2231" i="4" s="1"/>
  <c r="C2232" i="4" a="1"/>
  <c r="C2232" i="4" s="1"/>
  <c r="C2233" i="4" a="1"/>
  <c r="C2233" i="4" s="1"/>
  <c r="C2234" i="4" a="1"/>
  <c r="C2234" i="4" s="1"/>
  <c r="C2235" i="4" a="1"/>
  <c r="C2235" i="4" s="1"/>
  <c r="C2236" i="4" a="1"/>
  <c r="C2236" i="4" s="1"/>
  <c r="C2237" i="4" a="1"/>
  <c r="C2237" i="4" s="1"/>
  <c r="C2225" i="4" a="1"/>
  <c r="C2225" i="4" s="1"/>
  <c r="C2226" i="4" a="1"/>
  <c r="C2226" i="4" s="1"/>
  <c r="C2218" i="4" a="1"/>
  <c r="C2218" i="4" s="1"/>
  <c r="C2219" i="4" a="1"/>
  <c r="C2219" i="4" s="1"/>
  <c r="C2220" i="4" a="1"/>
  <c r="C2220" i="4" s="1"/>
  <c r="C2221" i="4" a="1"/>
  <c r="C2221" i="4" s="1"/>
  <c r="C2222" i="4" a="1"/>
  <c r="C2222" i="4" s="1"/>
  <c r="C2223" i="4" a="1"/>
  <c r="C2223" i="4" s="1"/>
  <c r="C2224" i="4" a="1"/>
  <c r="C2224" i="4" s="1"/>
  <c r="C2206" i="4" a="1"/>
  <c r="C2206" i="4" s="1"/>
  <c r="C2198" i="4" a="1"/>
  <c r="C2198" i="4" s="1"/>
  <c r="C2199" i="4" a="1"/>
  <c r="C2199" i="4" s="1"/>
  <c r="C2200" i="4" a="1"/>
  <c r="C2200" i="4" s="1"/>
  <c r="C2201" i="4" a="1"/>
  <c r="C2201" i="4" s="1"/>
  <c r="C2202" i="4" a="1"/>
  <c r="C2202" i="4" s="1"/>
  <c r="C2203" i="4" a="1"/>
  <c r="C2203" i="4" s="1"/>
  <c r="C2204" i="4" a="1"/>
  <c r="C2204" i="4" s="1"/>
  <c r="C2205" i="4" a="1"/>
  <c r="C2205" i="4" s="1"/>
  <c r="C2195" i="4" a="1"/>
  <c r="C2195" i="4" s="1"/>
  <c r="C2189" i="4" a="1"/>
  <c r="C2189" i="4" s="1"/>
  <c r="C2190" i="4" a="1"/>
  <c r="C2190" i="4" s="1"/>
  <c r="C2191" i="4" a="1"/>
  <c r="C2191" i="4" s="1"/>
  <c r="C2192" i="4" a="1"/>
  <c r="C2192" i="4" s="1"/>
  <c r="C2193" i="4" a="1"/>
  <c r="C2193" i="4" s="1"/>
  <c r="C2194" i="4" a="1"/>
  <c r="C2194" i="4" s="1"/>
  <c r="C2196" i="4" a="1"/>
  <c r="C2196" i="4" s="1"/>
  <c r="C2178" i="4" a="1"/>
  <c r="C2178" i="4" s="1"/>
  <c r="C2179" i="4" a="1"/>
  <c r="C2179" i="4" s="1"/>
  <c r="C2180" i="4" a="1"/>
  <c r="C2180" i="4" s="1"/>
  <c r="C2181" i="4" a="1"/>
  <c r="C2181" i="4" s="1"/>
  <c r="C2182" i="4" a="1"/>
  <c r="C2182" i="4" s="1"/>
  <c r="C2183" i="4" a="1"/>
  <c r="C2183" i="4" s="1"/>
  <c r="C2184" i="4" a="1"/>
  <c r="C2184" i="4" s="1"/>
  <c r="C2185" i="4" a="1"/>
  <c r="C2185" i="4" s="1"/>
  <c r="C2186" i="4" a="1"/>
  <c r="C2186" i="4" s="1"/>
  <c r="C2187" i="4" a="1"/>
  <c r="C2187" i="4" s="1"/>
  <c r="C2175" i="4" a="1"/>
  <c r="C2175" i="4" s="1"/>
  <c r="C2176" i="4" a="1"/>
  <c r="C2176" i="4" s="1"/>
  <c r="C2168" i="4" a="1"/>
  <c r="C2168" i="4" s="1"/>
  <c r="C2169" i="4" a="1"/>
  <c r="C2169" i="4" s="1"/>
  <c r="C2170" i="4" a="1"/>
  <c r="C2170" i="4" s="1"/>
  <c r="C2171" i="4" a="1"/>
  <c r="C2171" i="4" s="1"/>
  <c r="C2172" i="4" a="1"/>
  <c r="C2172" i="4" s="1"/>
  <c r="C2173" i="4" a="1"/>
  <c r="C2173" i="4" s="1"/>
  <c r="C2174" i="4" a="1"/>
  <c r="C2174" i="4" s="1"/>
  <c r="C2159" i="4" a="1"/>
  <c r="C2159" i="4" s="1"/>
  <c r="C2160" i="4" a="1"/>
  <c r="C2160" i="4" s="1"/>
  <c r="C2161" i="4" a="1"/>
  <c r="C2161" i="4" s="1"/>
  <c r="C2162" i="4" a="1"/>
  <c r="C2162" i="4" s="1"/>
  <c r="C2163" i="4" a="1"/>
  <c r="C2163" i="4" s="1"/>
  <c r="C2164" i="4" a="1"/>
  <c r="C2164" i="4" s="1"/>
  <c r="C2165" i="4" a="1"/>
  <c r="C2165" i="4" s="1"/>
  <c r="C2166" i="4" a="1"/>
  <c r="C2166" i="4" s="1"/>
  <c r="C2148" i="4" a="1"/>
  <c r="C2148" i="4" s="1"/>
  <c r="C2149" i="4" a="1"/>
  <c r="C2149" i="4" s="1"/>
  <c r="C2150" i="4" a="1"/>
  <c r="C2150" i="4" s="1"/>
  <c r="C2151" i="4" a="1"/>
  <c r="C2151" i="4" s="1"/>
  <c r="C2152" i="4" a="1"/>
  <c r="C2152" i="4" s="1"/>
  <c r="C2153" i="4" a="1"/>
  <c r="C2153" i="4" s="1"/>
  <c r="C2154" i="4" a="1"/>
  <c r="C2154" i="4" s="1"/>
  <c r="C2155" i="4" a="1"/>
  <c r="C2155" i="4" s="1"/>
  <c r="C2156" i="4" a="1"/>
  <c r="C2156" i="4" s="1"/>
  <c r="C2157" i="4" a="1"/>
  <c r="C2157" i="4" s="1"/>
  <c r="C2139" i="4" a="1"/>
  <c r="C2139" i="4" s="1"/>
  <c r="C2140" i="4" a="1"/>
  <c r="C2140" i="4" s="1"/>
  <c r="C2141" i="4" a="1"/>
  <c r="C2141" i="4" s="1"/>
  <c r="C2142" i="4" a="1"/>
  <c r="C2142" i="4" s="1"/>
  <c r="C2143" i="4" a="1"/>
  <c r="C2143" i="4" s="1"/>
  <c r="C2144" i="4" a="1"/>
  <c r="C2144" i="4" s="1"/>
  <c r="C2145" i="4" a="1"/>
  <c r="C2145" i="4" s="1"/>
  <c r="C2146" i="4" a="1"/>
  <c r="C2146" i="4" s="1"/>
  <c r="C2128" i="4" a="1"/>
  <c r="C2128" i="4" s="1"/>
  <c r="C2129" i="4" a="1"/>
  <c r="C2129" i="4" s="1"/>
  <c r="C2130" i="4" a="1"/>
  <c r="C2130" i="4" s="1"/>
  <c r="C2131" i="4" a="1"/>
  <c r="C2131" i="4" s="1"/>
  <c r="C2132" i="4" a="1"/>
  <c r="C2132" i="4" s="1"/>
  <c r="C2133" i="4" a="1"/>
  <c r="C2133" i="4" s="1"/>
  <c r="C2134" i="4" a="1"/>
  <c r="C2134" i="4" s="1"/>
  <c r="C2135" i="4" a="1"/>
  <c r="C2135" i="4" s="1"/>
  <c r="C2136" i="4" a="1"/>
  <c r="C2136" i="4" s="1"/>
  <c r="C2137" i="4" a="1"/>
  <c r="C2137" i="4" s="1"/>
  <c r="C2126" i="4" a="1"/>
  <c r="C2126" i="4" s="1"/>
  <c r="C2123" i="4" a="1"/>
  <c r="C2123" i="4" s="1"/>
  <c r="C2124" i="4" a="1"/>
  <c r="C2124" i="4" s="1"/>
  <c r="C2125" i="4" a="1"/>
  <c r="C2125" i="4" s="1"/>
  <c r="C2108" i="4" a="1"/>
  <c r="C2108" i="4" s="1"/>
  <c r="C2109" i="4" a="1"/>
  <c r="C2109" i="4" s="1"/>
  <c r="C2110" i="4" a="1"/>
  <c r="C2110" i="4" s="1"/>
  <c r="C2111" i="4" a="1"/>
  <c r="C2111" i="4" s="1"/>
  <c r="C2112" i="4" a="1"/>
  <c r="C2112" i="4" s="1"/>
  <c r="C2113" i="4" a="1"/>
  <c r="C2113" i="4" s="1"/>
  <c r="C2114" i="4" a="1"/>
  <c r="C2114" i="4" s="1"/>
  <c r="C2115" i="4" a="1"/>
  <c r="C2115" i="4" s="1"/>
  <c r="C2116" i="4" a="1"/>
  <c r="C2116" i="4" s="1"/>
  <c r="C2117" i="4" a="1"/>
  <c r="C2117" i="4" s="1"/>
  <c r="C2118" i="4" a="1"/>
  <c r="C2118" i="4" s="1"/>
  <c r="C2119" i="4" a="1"/>
  <c r="C2119" i="4" s="1"/>
  <c r="C2120" i="4" a="1"/>
  <c r="C2120" i="4" s="1"/>
  <c r="C2121" i="4" a="1"/>
  <c r="C2121" i="4" s="1"/>
  <c r="C2098" i="4" a="1"/>
  <c r="C2098" i="4" s="1"/>
  <c r="C2099" i="4" a="1"/>
  <c r="C2099" i="4" s="1"/>
  <c r="C2100" i="4" a="1"/>
  <c r="C2100" i="4" s="1"/>
  <c r="C2101" i="4" a="1"/>
  <c r="C2101" i="4" s="1"/>
  <c r="C2102" i="4" a="1"/>
  <c r="C2102" i="4" s="1"/>
  <c r="C2103" i="4" a="1"/>
  <c r="C2103" i="4" s="1"/>
  <c r="C2104" i="4" a="1"/>
  <c r="C2104" i="4" s="1"/>
  <c r="C2105" i="4" a="1"/>
  <c r="C2105" i="4" s="1"/>
  <c r="C2106" i="4" a="1"/>
  <c r="C2106" i="4" s="1"/>
  <c r="C2089" i="4" a="1"/>
  <c r="C2089" i="4" s="1"/>
  <c r="C2090" i="4" a="1"/>
  <c r="C2090" i="4" s="1"/>
  <c r="C2091" i="4" a="1"/>
  <c r="C2091" i="4" s="1"/>
  <c r="C2092" i="4" a="1"/>
  <c r="C2092" i="4" s="1"/>
  <c r="C2093" i="4" a="1"/>
  <c r="C2093" i="4" s="1"/>
  <c r="C2094" i="4" a="1"/>
  <c r="C2094" i="4" s="1"/>
  <c r="C2095" i="4" a="1"/>
  <c r="C2095" i="4" s="1"/>
  <c r="C2096" i="4" a="1"/>
  <c r="C2096" i="4" s="1"/>
  <c r="C2078" i="4" a="1"/>
  <c r="C2078" i="4" s="1"/>
  <c r="C2079" i="4" a="1"/>
  <c r="C2079" i="4" s="1"/>
  <c r="C2080" i="4" a="1"/>
  <c r="C2080" i="4" s="1"/>
  <c r="C2081" i="4" a="1"/>
  <c r="C2081" i="4" s="1"/>
  <c r="C2082" i="4" a="1"/>
  <c r="C2082" i="4" s="1"/>
  <c r="C2083" i="4" a="1"/>
  <c r="C2083" i="4" s="1"/>
  <c r="C2084" i="4" a="1"/>
  <c r="C2084" i="4" s="1"/>
  <c r="C2085" i="4" a="1"/>
  <c r="C2085" i="4" s="1"/>
  <c r="C2086" i="4" a="1"/>
  <c r="C2086" i="4" s="1"/>
  <c r="C2087" i="4" a="1"/>
  <c r="C2087" i="4" s="1"/>
  <c r="C2076" i="4" a="1"/>
  <c r="C2076" i="4" s="1"/>
  <c r="C2068" i="4" a="1"/>
  <c r="C2068" i="4" s="1"/>
  <c r="C2069" i="4" a="1"/>
  <c r="C2069" i="4" s="1"/>
  <c r="C2070" i="4" a="1"/>
  <c r="C2070" i="4" s="1"/>
  <c r="C2071" i="4" a="1"/>
  <c r="C2071" i="4" s="1"/>
  <c r="C2072" i="4" a="1"/>
  <c r="C2072" i="4" s="1"/>
  <c r="C2073" i="4" a="1"/>
  <c r="C2073" i="4" s="1"/>
  <c r="C2074" i="4" a="1"/>
  <c r="C2074" i="4" s="1"/>
  <c r="C2075" i="4" a="1"/>
  <c r="C2075" i="4" s="1"/>
  <c r="C2058" i="4" a="1"/>
  <c r="C2058" i="4" s="1"/>
  <c r="C2059" i="4" a="1"/>
  <c r="C2059" i="4" s="1"/>
  <c r="C2060" i="4" a="1"/>
  <c r="C2060" i="4" s="1"/>
  <c r="C2061" i="4" a="1"/>
  <c r="C2061" i="4" s="1"/>
  <c r="C2062" i="4" a="1"/>
  <c r="C2062" i="4" s="1"/>
  <c r="C2063" i="4" a="1"/>
  <c r="C2063" i="4" s="1"/>
  <c r="C2064" i="4" a="1"/>
  <c r="C2064" i="4" s="1"/>
  <c r="C2065" i="4" a="1"/>
  <c r="C2065" i="4" s="1"/>
  <c r="C2066" i="4" a="1"/>
  <c r="C2066" i="4" s="1"/>
  <c r="C2056" i="4" a="1"/>
  <c r="C2056" i="4" s="1"/>
  <c r="C2049" i="4" a="1"/>
  <c r="C2049" i="4" s="1"/>
  <c r="C2050" i="4" a="1"/>
  <c r="C2050" i="4" s="1"/>
  <c r="C2051" i="4" a="1"/>
  <c r="C2051" i="4" s="1"/>
  <c r="C2052" i="4" a="1"/>
  <c r="C2052" i="4" s="1"/>
  <c r="C2053" i="4" a="1"/>
  <c r="C2053" i="4" s="1"/>
  <c r="C2054" i="4" a="1"/>
  <c r="C2054" i="4" s="1"/>
  <c r="C2055" i="4" a="1"/>
  <c r="C2055" i="4" s="1"/>
  <c r="C2038" i="4" a="1"/>
  <c r="C2038" i="4" s="1"/>
  <c r="C2039" i="4" a="1"/>
  <c r="C2039" i="4" s="1"/>
  <c r="C2040" i="4" a="1"/>
  <c r="C2040" i="4" s="1"/>
  <c r="C2041" i="4" a="1"/>
  <c r="C2041" i="4" s="1"/>
  <c r="C2042" i="4" a="1"/>
  <c r="C2042" i="4" s="1"/>
  <c r="C2043" i="4" a="1"/>
  <c r="C2043" i="4" s="1"/>
  <c r="C2044" i="4" a="1"/>
  <c r="C2044" i="4" s="1"/>
  <c r="C2045" i="4" a="1"/>
  <c r="C2045" i="4" s="1"/>
  <c r="C2046" i="4" a="1"/>
  <c r="C2046" i="4" s="1"/>
  <c r="C2047" i="4" a="1"/>
  <c r="C2047" i="4" s="1"/>
  <c r="C2029" i="4" a="1"/>
  <c r="C2029" i="4" s="1"/>
  <c r="C2030" i="4" a="1"/>
  <c r="C2030" i="4" s="1"/>
  <c r="C2031" i="4" a="1"/>
  <c r="C2031" i="4" s="1"/>
  <c r="C2032" i="4" a="1"/>
  <c r="C2032" i="4" s="1"/>
  <c r="C2033" i="4" a="1"/>
  <c r="C2033" i="4" s="1"/>
  <c r="C2034" i="4" a="1"/>
  <c r="C2034" i="4" s="1"/>
  <c r="C2035" i="4" a="1"/>
  <c r="C2035" i="4" s="1"/>
  <c r="C2036" i="4" a="1"/>
  <c r="C2036" i="4" s="1"/>
  <c r="C2020" i="4" a="1"/>
  <c r="C2020" i="4" s="1"/>
  <c r="C2021" i="4" a="1"/>
  <c r="C2021" i="4" s="1"/>
  <c r="C2022" i="4" a="1"/>
  <c r="C2022" i="4" s="1"/>
  <c r="C2023" i="4" a="1"/>
  <c r="C2023" i="4" s="1"/>
  <c r="C2024" i="4" a="1"/>
  <c r="C2024" i="4" s="1"/>
  <c r="C2025" i="4" a="1"/>
  <c r="C2025" i="4" s="1"/>
  <c r="C2026" i="4" a="1"/>
  <c r="C2026" i="4" s="1"/>
  <c r="C2027" i="4" a="1"/>
  <c r="C2027" i="4" s="1"/>
  <c r="C2009" i="4" a="1"/>
  <c r="C2009" i="4" s="1"/>
  <c r="C2010" i="4" a="1"/>
  <c r="C2010" i="4" s="1"/>
  <c r="C2011" i="4" a="1"/>
  <c r="C2011" i="4" s="1"/>
  <c r="C2012" i="4" a="1"/>
  <c r="C2012" i="4" s="1"/>
  <c r="C2013" i="4" a="1"/>
  <c r="C2013" i="4" s="1"/>
  <c r="C2014" i="4" a="1"/>
  <c r="C2014" i="4" s="1"/>
  <c r="C2015" i="4" a="1"/>
  <c r="C2015" i="4" s="1"/>
  <c r="C2016" i="4" a="1"/>
  <c r="C2016" i="4" s="1"/>
  <c r="C2017" i="4" a="1"/>
  <c r="C2017" i="4" s="1"/>
  <c r="C2018" i="4" a="1"/>
  <c r="C2018" i="4" s="1"/>
  <c r="C2000" i="4" a="1"/>
  <c r="C2000" i="4" s="1"/>
  <c r="C2001" i="4" a="1"/>
  <c r="C2001" i="4" s="1"/>
  <c r="C2002" i="4" a="1"/>
  <c r="C2002" i="4" s="1"/>
  <c r="C2003" i="4" a="1"/>
  <c r="C2003" i="4" s="1"/>
  <c r="C2004" i="4" a="1"/>
  <c r="C2004" i="4" s="1"/>
  <c r="C2005" i="4" a="1"/>
  <c r="C2005" i="4" s="1"/>
  <c r="C2006" i="4" a="1"/>
  <c r="C2006" i="4" s="1"/>
  <c r="C2007" i="4" a="1"/>
  <c r="C2007" i="4" s="1"/>
  <c r="C1989" i="4" a="1"/>
  <c r="C1989" i="4" s="1"/>
  <c r="C1990" i="4" a="1"/>
  <c r="C1990" i="4" s="1"/>
  <c r="C1991" i="4" a="1"/>
  <c r="C1991" i="4" s="1"/>
  <c r="C1992" i="4" a="1"/>
  <c r="C1992" i="4" s="1"/>
  <c r="C1993" i="4" a="1"/>
  <c r="C1993" i="4" s="1"/>
  <c r="C1994" i="4" a="1"/>
  <c r="C1994" i="4" s="1"/>
  <c r="C1995" i="4" a="1"/>
  <c r="C1995" i="4" s="1"/>
  <c r="C1996" i="4" a="1"/>
  <c r="C1996" i="4" s="1"/>
  <c r="C1997" i="4" a="1"/>
  <c r="C1997" i="4" s="1"/>
  <c r="C1998" i="4" a="1"/>
  <c r="C1998" i="4" s="1"/>
  <c r="C1980" i="4" a="1"/>
  <c r="C1980" i="4" s="1"/>
  <c r="C1981" i="4" a="1"/>
  <c r="C1981" i="4" s="1"/>
  <c r="C1982" i="4" a="1"/>
  <c r="C1982" i="4" s="1"/>
  <c r="C1983" i="4" a="1"/>
  <c r="C1983" i="4" s="1"/>
  <c r="C1984" i="4" a="1"/>
  <c r="C1984" i="4" s="1"/>
  <c r="C1985" i="4" a="1"/>
  <c r="C1985" i="4" s="1"/>
  <c r="C1986" i="4" a="1"/>
  <c r="C1986" i="4" s="1"/>
  <c r="C1987" i="4" a="1"/>
  <c r="C1987" i="4" s="1"/>
  <c r="C1971" i="4" a="1"/>
  <c r="C1971" i="4" s="1"/>
  <c r="C1972" i="4" a="1"/>
  <c r="C1972" i="4" s="1"/>
  <c r="C1973" i="4" a="1"/>
  <c r="C1973" i="4" s="1"/>
  <c r="C1974" i="4" a="1"/>
  <c r="C1974" i="4" s="1"/>
  <c r="C1975" i="4" a="1"/>
  <c r="C1975" i="4" s="1"/>
  <c r="C1976" i="4" a="1"/>
  <c r="C1976" i="4" s="1"/>
  <c r="C1977" i="4" a="1"/>
  <c r="C1977" i="4" s="1"/>
  <c r="C1978" i="4" a="1"/>
  <c r="C1978" i="4" s="1"/>
  <c r="C1959" i="4" a="1"/>
  <c r="C1959" i="4" s="1"/>
  <c r="C1960" i="4" a="1"/>
  <c r="C1960" i="4" s="1"/>
  <c r="C1961" i="4" a="1"/>
  <c r="C1961" i="4" s="1"/>
  <c r="C1962" i="4" a="1"/>
  <c r="C1962" i="4" s="1"/>
  <c r="C1963" i="4" a="1"/>
  <c r="C1963" i="4" s="1"/>
  <c r="C1964" i="4" a="1"/>
  <c r="C1964" i="4" s="1"/>
  <c r="C1965" i="4" a="1"/>
  <c r="C1965" i="4" s="1"/>
  <c r="C1966" i="4" a="1"/>
  <c r="C1966" i="4" s="1"/>
  <c r="C1967" i="4" a="1"/>
  <c r="C1967" i="4" s="1"/>
  <c r="C1968" i="4" a="1"/>
  <c r="C1968" i="4" s="1"/>
  <c r="C1969" i="4" a="1"/>
  <c r="C1969" i="4" s="1"/>
  <c r="C1948" i="4" a="1"/>
  <c r="C1948" i="4" s="1"/>
  <c r="C1949" i="4" a="1"/>
  <c r="C1949" i="4" s="1"/>
  <c r="C1950" i="4" a="1"/>
  <c r="C1950" i="4" s="1"/>
  <c r="C1951" i="4" a="1"/>
  <c r="C1951" i="4" s="1"/>
  <c r="C1952" i="4" a="1"/>
  <c r="C1952" i="4" s="1"/>
  <c r="C1953" i="4" a="1"/>
  <c r="C1953" i="4" s="1"/>
  <c r="C1954" i="4" a="1"/>
  <c r="C1954" i="4" s="1"/>
  <c r="C1955" i="4" a="1"/>
  <c r="C1955" i="4" s="1"/>
  <c r="C1956" i="4" a="1"/>
  <c r="C1956" i="4" s="1"/>
  <c r="C1957" i="4" a="1"/>
  <c r="C1957" i="4" s="1"/>
  <c r="C1946" i="4" a="1"/>
  <c r="C1946" i="4" s="1"/>
  <c r="C1940" i="4" a="1"/>
  <c r="C1940" i="4" s="1"/>
  <c r="C1941" i="4" a="1"/>
  <c r="C1941" i="4" s="1"/>
  <c r="C1942" i="4" a="1"/>
  <c r="C1942" i="4" s="1"/>
  <c r="C1943" i="4" a="1"/>
  <c r="C1943" i="4" s="1"/>
  <c r="C1944" i="4" a="1"/>
  <c r="C1944" i="4" s="1"/>
  <c r="C1945" i="4" a="1"/>
  <c r="C1945" i="4" s="1"/>
  <c r="C1928" i="4" a="1"/>
  <c r="C1928" i="4" s="1"/>
  <c r="C1929" i="4" a="1"/>
  <c r="C1929" i="4" s="1"/>
  <c r="C1930" i="4" a="1"/>
  <c r="C1930" i="4" s="1"/>
  <c r="C1931" i="4" a="1"/>
  <c r="C1931" i="4" s="1"/>
  <c r="C1932" i="4" a="1"/>
  <c r="C1932" i="4" s="1"/>
  <c r="C1933" i="4" a="1"/>
  <c r="C1933" i="4" s="1"/>
  <c r="C1934" i="4" a="1"/>
  <c r="C1934" i="4" s="1"/>
  <c r="C1935" i="4" a="1"/>
  <c r="C1935" i="4" s="1"/>
  <c r="C1936" i="4" a="1"/>
  <c r="C1936" i="4" s="1"/>
  <c r="C1937" i="4" a="1"/>
  <c r="C1937" i="4" s="1"/>
  <c r="C1938" i="4" a="1"/>
  <c r="C1938" i="4" s="1"/>
  <c r="C1918" i="4" a="1"/>
  <c r="C1918" i="4" s="1"/>
  <c r="C1919" i="4" a="1"/>
  <c r="C1919" i="4" s="1"/>
  <c r="C1920" i="4" a="1"/>
  <c r="C1920" i="4" s="1"/>
  <c r="C1921" i="4" a="1"/>
  <c r="C1921" i="4" s="1"/>
  <c r="C1922" i="4" a="1"/>
  <c r="C1922" i="4" s="1"/>
  <c r="C1923" i="4" a="1"/>
  <c r="C1923" i="4" s="1"/>
  <c r="C1924" i="4" a="1"/>
  <c r="C1924" i="4" s="1"/>
  <c r="C1925" i="4" a="1"/>
  <c r="C1925" i="4" s="1"/>
  <c r="C1926" i="4" a="1"/>
  <c r="C1926" i="4" s="1"/>
  <c r="C1908" i="4" a="1"/>
  <c r="C1908" i="4" s="1"/>
  <c r="C1909" i="4" a="1"/>
  <c r="C1909" i="4" s="1"/>
  <c r="C1910" i="4" a="1"/>
  <c r="C1910" i="4" s="1"/>
  <c r="C1911" i="4" a="1"/>
  <c r="C1911" i="4" s="1"/>
  <c r="C1912" i="4" a="1"/>
  <c r="C1912" i="4" s="1"/>
  <c r="C1913" i="4" a="1"/>
  <c r="C1913" i="4" s="1"/>
  <c r="C1914" i="4" a="1"/>
  <c r="C1914" i="4" s="1"/>
  <c r="C1915" i="4" a="1"/>
  <c r="C1915" i="4" s="1"/>
  <c r="C1916" i="4" a="1"/>
  <c r="C1916" i="4" s="1"/>
  <c r="C1906" i="4" a="1"/>
  <c r="C1906" i="4" s="1"/>
  <c r="C1898" i="4" a="1"/>
  <c r="C1898" i="4" s="1"/>
  <c r="C1899" i="4" a="1"/>
  <c r="C1899" i="4" s="1"/>
  <c r="C1900" i="4" a="1"/>
  <c r="C1900" i="4" s="1"/>
  <c r="C1901" i="4" a="1"/>
  <c r="C1901" i="4" s="1"/>
  <c r="C1902" i="4" a="1"/>
  <c r="C1902" i="4" s="1"/>
  <c r="C1903" i="4" a="1"/>
  <c r="C1903" i="4" s="1"/>
  <c r="C1904" i="4" a="1"/>
  <c r="C1904" i="4" s="1"/>
  <c r="C1905" i="4" a="1"/>
  <c r="C1905" i="4" s="1"/>
  <c r="C1896" i="4" a="1"/>
  <c r="C1896" i="4" s="1"/>
  <c r="C1888" i="4" a="1"/>
  <c r="C1888" i="4" s="1"/>
  <c r="C1889" i="4" a="1"/>
  <c r="C1889" i="4" s="1"/>
  <c r="C1890" i="4" a="1"/>
  <c r="C1890" i="4" s="1"/>
  <c r="C1891" i="4" a="1"/>
  <c r="C1891" i="4" s="1"/>
  <c r="C1892" i="4" a="1"/>
  <c r="C1892" i="4" s="1"/>
  <c r="C1893" i="4" a="1"/>
  <c r="C1893" i="4" s="1"/>
  <c r="C1894" i="4" a="1"/>
  <c r="C1894" i="4" s="1"/>
  <c r="C1895" i="4" a="1"/>
  <c r="C1895" i="4" s="1"/>
  <c r="C1886" i="4" a="1"/>
  <c r="C1886" i="4" s="1"/>
  <c r="C1878" i="4" a="1"/>
  <c r="C1878" i="4" s="1"/>
  <c r="C1879" i="4" a="1"/>
  <c r="C1879" i="4" s="1"/>
  <c r="C1880" i="4" a="1"/>
  <c r="C1880" i="4" s="1"/>
  <c r="C1881" i="4" a="1"/>
  <c r="C1881" i="4" s="1"/>
  <c r="C1882" i="4" a="1"/>
  <c r="C1882" i="4" s="1"/>
  <c r="C1883" i="4" a="1"/>
  <c r="C1883" i="4" s="1"/>
  <c r="C1884" i="4" a="1"/>
  <c r="C1884" i="4" s="1"/>
  <c r="C1885" i="4" a="1"/>
  <c r="C1885" i="4" s="1"/>
  <c r="C1876" i="4" a="1"/>
  <c r="C1876" i="4" s="1"/>
  <c r="C1868" i="4" a="1"/>
  <c r="C1868" i="4" s="1"/>
  <c r="C1869" i="4" a="1"/>
  <c r="C1869" i="4" s="1"/>
  <c r="C1870" i="4" a="1"/>
  <c r="C1870" i="4" s="1"/>
  <c r="C1871" i="4" a="1"/>
  <c r="C1871" i="4" s="1"/>
  <c r="C1872" i="4" a="1"/>
  <c r="C1872" i="4" s="1"/>
  <c r="C1873" i="4" a="1"/>
  <c r="C1873" i="4" s="1"/>
  <c r="C1874" i="4" a="1"/>
  <c r="C1874" i="4" s="1"/>
  <c r="C1875" i="4" a="1"/>
  <c r="C1875" i="4" s="1"/>
  <c r="C1860" i="4" a="1"/>
  <c r="C1860" i="4" s="1"/>
  <c r="C1861" i="4" a="1"/>
  <c r="C1861" i="4" s="1"/>
  <c r="C1862" i="4" a="1"/>
  <c r="C1862" i="4" s="1"/>
  <c r="C1863" i="4" a="1"/>
  <c r="C1863" i="4" s="1"/>
  <c r="C1864" i="4" a="1"/>
  <c r="C1864" i="4" s="1"/>
  <c r="C1865" i="4" a="1"/>
  <c r="C1865" i="4" s="1"/>
  <c r="C1866" i="4" a="1"/>
  <c r="C1866" i="4" s="1"/>
  <c r="C1850" i="4" a="1"/>
  <c r="C1850" i="4" s="1"/>
  <c r="C1851" i="4" a="1"/>
  <c r="C1851" i="4" s="1"/>
  <c r="C1852" i="4" a="1"/>
  <c r="C1852" i="4" s="1"/>
  <c r="C1853" i="4" a="1"/>
  <c r="C1853" i="4" s="1"/>
  <c r="C1854" i="4" a="1"/>
  <c r="C1854" i="4" s="1"/>
  <c r="C1855" i="4" a="1"/>
  <c r="C1855" i="4" s="1"/>
  <c r="C1856" i="4" a="1"/>
  <c r="C1856" i="4" s="1"/>
  <c r="C1857" i="4" a="1"/>
  <c r="C1857" i="4" s="1"/>
  <c r="C1858" i="4" a="1"/>
  <c r="C1858" i="4" s="1"/>
  <c r="C1838" i="4" a="1"/>
  <c r="C1838" i="4" s="1"/>
  <c r="C1839" i="4" a="1"/>
  <c r="C1839" i="4" s="1"/>
  <c r="C1840" i="4" a="1"/>
  <c r="C1840" i="4" s="1"/>
  <c r="C1841" i="4" a="1"/>
  <c r="C1841" i="4" s="1"/>
  <c r="C1842" i="4" a="1"/>
  <c r="C1842" i="4" s="1"/>
  <c r="C1843" i="4" a="1"/>
  <c r="C1843" i="4" s="1"/>
  <c r="C1844" i="4" a="1"/>
  <c r="C1844" i="4" s="1"/>
  <c r="C1845" i="4" a="1"/>
  <c r="C1845" i="4" s="1"/>
  <c r="C1846" i="4" a="1"/>
  <c r="C1846" i="4" s="1"/>
  <c r="C1847" i="4" a="1"/>
  <c r="C1847" i="4" s="1"/>
  <c r="C1848" i="4" a="1"/>
  <c r="C1848" i="4" s="1"/>
  <c r="C1828" i="4" a="1"/>
  <c r="C1828" i="4" s="1"/>
  <c r="C1829" i="4" a="1"/>
  <c r="C1829" i="4" s="1"/>
  <c r="C1830" i="4" a="1"/>
  <c r="C1830" i="4" s="1"/>
  <c r="C1831" i="4" a="1"/>
  <c r="C1831" i="4" s="1"/>
  <c r="C1832" i="4" a="1"/>
  <c r="C1832" i="4" s="1"/>
  <c r="C1833" i="4" a="1"/>
  <c r="C1833" i="4" s="1"/>
  <c r="C1834" i="4" a="1"/>
  <c r="C1834" i="4" s="1"/>
  <c r="C1835" i="4" a="1"/>
  <c r="C1835" i="4" s="1"/>
  <c r="C1836" i="4" a="1"/>
  <c r="C1836" i="4" s="1"/>
  <c r="C1826" i="4" a="1"/>
  <c r="C1826" i="4" s="1"/>
  <c r="C1818" i="4" a="1"/>
  <c r="C1818" i="4" s="1"/>
  <c r="C1819" i="4" a="1"/>
  <c r="C1819" i="4" s="1"/>
  <c r="C1820" i="4" a="1"/>
  <c r="C1820" i="4" s="1"/>
  <c r="C1821" i="4" a="1"/>
  <c r="C1821" i="4" s="1"/>
  <c r="C1822" i="4" a="1"/>
  <c r="C1822" i="4" s="1"/>
  <c r="C1823" i="4" a="1"/>
  <c r="C1823" i="4" s="1"/>
  <c r="C1824" i="4" a="1"/>
  <c r="C1824" i="4" s="1"/>
  <c r="C1825" i="4" a="1"/>
  <c r="C1825" i="4" s="1"/>
  <c r="C1816" i="4" a="1"/>
  <c r="C1816" i="4" s="1"/>
  <c r="C1809" i="4" a="1"/>
  <c r="C1809" i="4" s="1"/>
  <c r="C1810" i="4" a="1"/>
  <c r="C1810" i="4" s="1"/>
  <c r="C1811" i="4" a="1"/>
  <c r="C1811" i="4" s="1"/>
  <c r="C1812" i="4" a="1"/>
  <c r="C1812" i="4" s="1"/>
  <c r="C1813" i="4" a="1"/>
  <c r="C1813" i="4" s="1"/>
  <c r="C1814" i="4" a="1"/>
  <c r="C1814" i="4" s="1"/>
  <c r="C1815" i="4" a="1"/>
  <c r="C1815" i="4" s="1"/>
  <c r="C1798" i="4" a="1"/>
  <c r="C1798" i="4" s="1"/>
  <c r="C1799" i="4" a="1"/>
  <c r="C1799" i="4" s="1"/>
  <c r="C1800" i="4" a="1"/>
  <c r="C1800" i="4" s="1"/>
  <c r="C1801" i="4" a="1"/>
  <c r="C1801" i="4" s="1"/>
  <c r="C1802" i="4" a="1"/>
  <c r="C1802" i="4" s="1"/>
  <c r="C1803" i="4" a="1"/>
  <c r="C1803" i="4" s="1"/>
  <c r="C1804" i="4" a="1"/>
  <c r="C1804" i="4" s="1"/>
  <c r="C1805" i="4" a="1"/>
  <c r="C1805" i="4" s="1"/>
  <c r="C1806" i="4" a="1"/>
  <c r="C1806" i="4" s="1"/>
  <c r="C1807" i="4" a="1"/>
  <c r="C1807" i="4" s="1"/>
  <c r="C1788" i="4" a="1"/>
  <c r="C1788" i="4" s="1"/>
  <c r="C1789" i="4" a="1"/>
  <c r="C1789" i="4" s="1"/>
  <c r="C1790" i="4" a="1"/>
  <c r="C1790" i="4" s="1"/>
  <c r="C1791" i="4" a="1"/>
  <c r="C1791" i="4" s="1"/>
  <c r="C1792" i="4" a="1"/>
  <c r="C1792" i="4" s="1"/>
  <c r="C1793" i="4" a="1"/>
  <c r="C1793" i="4" s="1"/>
  <c r="C1794" i="4" a="1"/>
  <c r="C1794" i="4" s="1"/>
  <c r="C1795" i="4" a="1"/>
  <c r="C1795" i="4" s="1"/>
  <c r="C1796" i="4" a="1"/>
  <c r="C1796" i="4" s="1"/>
  <c r="C1780" i="4" a="1"/>
  <c r="C1780" i="4" s="1"/>
  <c r="C1781" i="4" a="1"/>
  <c r="C1781" i="4" s="1"/>
  <c r="C1782" i="4" a="1"/>
  <c r="C1782" i="4" s="1"/>
  <c r="C1783" i="4" a="1"/>
  <c r="C1783" i="4" s="1"/>
  <c r="C1784" i="4" a="1"/>
  <c r="C1784" i="4" s="1"/>
  <c r="C1785" i="4" a="1"/>
  <c r="C1785" i="4" s="1"/>
  <c r="C1786" i="4" a="1"/>
  <c r="C1786" i="4" s="1"/>
  <c r="C1768" i="4" a="1"/>
  <c r="C1768" i="4" s="1"/>
  <c r="C1769" i="4" a="1"/>
  <c r="C1769" i="4" s="1"/>
  <c r="C1770" i="4" a="1"/>
  <c r="C1770" i="4" s="1"/>
  <c r="C1771" i="4" a="1"/>
  <c r="C1771" i="4" s="1"/>
  <c r="C1772" i="4" a="1"/>
  <c r="C1772" i="4" s="1"/>
  <c r="C1773" i="4" a="1"/>
  <c r="C1773" i="4" s="1"/>
  <c r="C1774" i="4" a="1"/>
  <c r="C1774" i="4" s="1"/>
  <c r="C1775" i="4" a="1"/>
  <c r="C1775" i="4" s="1"/>
  <c r="C1776" i="4" a="1"/>
  <c r="C1776" i="4" s="1"/>
  <c r="C1777" i="4" a="1"/>
  <c r="C1777" i="4" s="1"/>
  <c r="C1778" i="4" a="1"/>
  <c r="C1778" i="4" s="1"/>
  <c r="C2257" i="4" a="1"/>
  <c r="C2257" i="4" s="1"/>
  <c r="C1779" i="4" a="1"/>
  <c r="C1779" i="4" s="1"/>
  <c r="C1787" i="4" a="1"/>
  <c r="C1787" i="4" s="1"/>
  <c r="C1797" i="4" a="1"/>
  <c r="C1797" i="4" s="1"/>
  <c r="C1808" i="4" a="1"/>
  <c r="C1808" i="4" s="1"/>
  <c r="C1817" i="4" a="1"/>
  <c r="C1817" i="4" s="1"/>
  <c r="C1827" i="4" a="1"/>
  <c r="C1827" i="4" s="1"/>
  <c r="C1837" i="4" a="1"/>
  <c r="C1837" i="4" s="1"/>
  <c r="C1849" i="4" a="1"/>
  <c r="C1849" i="4" s="1"/>
  <c r="C1859" i="4" a="1"/>
  <c r="C1859" i="4" s="1"/>
  <c r="C1867" i="4" a="1"/>
  <c r="C1867" i="4" s="1"/>
  <c r="C1877" i="4" a="1"/>
  <c r="C1877" i="4" s="1"/>
  <c r="C1887" i="4" a="1"/>
  <c r="C1887" i="4" s="1"/>
  <c r="C1897" i="4" a="1"/>
  <c r="C1897" i="4" s="1"/>
  <c r="C1907" i="4" a="1"/>
  <c r="C1907" i="4" s="1"/>
  <c r="C1917" i="4" a="1"/>
  <c r="C1917" i="4" s="1"/>
  <c r="C1927" i="4" a="1"/>
  <c r="C1927" i="4" s="1"/>
  <c r="C1939" i="4" a="1"/>
  <c r="C1939" i="4" s="1"/>
  <c r="C1947" i="4" a="1"/>
  <c r="C1947" i="4" s="1"/>
  <c r="C1958" i="4" a="1"/>
  <c r="C1958" i="4" s="1"/>
  <c r="C1970" i="4" a="1"/>
  <c r="C1970" i="4" s="1"/>
  <c r="C1979" i="4" a="1"/>
  <c r="C1979" i="4" s="1"/>
  <c r="C1988" i="4" a="1"/>
  <c r="C1988" i="4" s="1"/>
  <c r="C1999" i="4" a="1"/>
  <c r="C1999" i="4" s="1"/>
  <c r="C2008" i="4" a="1"/>
  <c r="C2008" i="4" s="1"/>
  <c r="C2019" i="4" a="1"/>
  <c r="C2019" i="4" s="1"/>
  <c r="C2028" i="4" a="1"/>
  <c r="C2028" i="4" s="1"/>
  <c r="C2037" i="4" a="1"/>
  <c r="C2037" i="4" s="1"/>
  <c r="C2048" i="4" a="1"/>
  <c r="C2048" i="4" s="1"/>
  <c r="C2057" i="4" a="1"/>
  <c r="C2057" i="4" s="1"/>
  <c r="C2067" i="4" a="1"/>
  <c r="C2067" i="4" s="1"/>
  <c r="C2077" i="4" a="1"/>
  <c r="C2077" i="4" s="1"/>
  <c r="C2088" i="4" a="1"/>
  <c r="C2088" i="4" s="1"/>
  <c r="C2097" i="4" a="1"/>
  <c r="C2097" i="4" s="1"/>
  <c r="C2107" i="4" a="1"/>
  <c r="C2107" i="4" s="1"/>
  <c r="C2122" i="4" a="1"/>
  <c r="C2122" i="4" s="1"/>
  <c r="C2127" i="4" a="1"/>
  <c r="C2127" i="4" s="1"/>
  <c r="C2138" i="4" a="1"/>
  <c r="C2138" i="4" s="1"/>
  <c r="C2147" i="4" a="1"/>
  <c r="C2147" i="4" s="1"/>
  <c r="C2158" i="4" a="1"/>
  <c r="C2158" i="4" s="1"/>
  <c r="C2167" i="4" a="1"/>
  <c r="C2167" i="4" s="1"/>
  <c r="C2177" i="4" a="1"/>
  <c r="C2177" i="4" s="1"/>
  <c r="C2188" i="4" a="1"/>
  <c r="C2188" i="4" s="1"/>
  <c r="C2197" i="4" a="1"/>
  <c r="C2197" i="4" s="1"/>
  <c r="C2207" i="4" a="1"/>
  <c r="C2207" i="4" s="1"/>
  <c r="C2217" i="4" a="1"/>
  <c r="C2217" i="4" s="1"/>
  <c r="C2227" i="4" a="1"/>
  <c r="C2227" i="4" s="1"/>
  <c r="C2238" i="4" a="1"/>
  <c r="C2238" i="4" s="1"/>
  <c r="C2256" i="4" a="1"/>
  <c r="C2256" i="4" s="1"/>
  <c r="C2275" i="4" a="1"/>
  <c r="C2275" i="4" s="1"/>
  <c r="C1351" i="5" a="1"/>
  <c r="C1351" i="5" s="1"/>
  <c r="C1352" i="5" a="1"/>
  <c r="C1352" i="5" s="1"/>
  <c r="C1353" i="5" a="1"/>
  <c r="C1353" i="5" s="1"/>
  <c r="C1354" i="5" a="1"/>
  <c r="C1354" i="5" s="1"/>
  <c r="C1355" i="5" a="1"/>
  <c r="C1355" i="5" s="1"/>
  <c r="C1356" i="5" a="1"/>
  <c r="C1356" i="5" s="1"/>
  <c r="C1357" i="5" a="1"/>
  <c r="C1357" i="5" s="1"/>
  <c r="C1280" i="5" a="1"/>
  <c r="C1280" i="5" s="1"/>
  <c r="C1249" i="5" a="1"/>
  <c r="C1249" i="5" s="1"/>
  <c r="C1160" i="5" a="1"/>
  <c r="C1160" i="5" s="1"/>
  <c r="C1344" i="5" a="1"/>
  <c r="C1344" i="5" s="1"/>
  <c r="C1345" i="5" a="1"/>
  <c r="C1345" i="5" s="1"/>
  <c r="C1346" i="5" a="1"/>
  <c r="C1346" i="5" s="1"/>
  <c r="C1347" i="5" a="1"/>
  <c r="C1347" i="5" s="1"/>
  <c r="C1348" i="5" a="1"/>
  <c r="C1348" i="5" s="1"/>
  <c r="C1349" i="5" a="1"/>
  <c r="C1349" i="5" s="1"/>
  <c r="C1350" i="5" a="1"/>
  <c r="C1350" i="5" s="1"/>
  <c r="C1342" i="5" a="1"/>
  <c r="C1342" i="5" s="1"/>
  <c r="C1336" i="5" a="1"/>
  <c r="C1336" i="5" s="1"/>
  <c r="C1337" i="5" a="1"/>
  <c r="C1337" i="5" s="1"/>
  <c r="C1338" i="5" a="1"/>
  <c r="C1338" i="5" s="1"/>
  <c r="C1339" i="5" a="1"/>
  <c r="C1339" i="5" s="1"/>
  <c r="C1340" i="5" a="1"/>
  <c r="C1340" i="5" s="1"/>
  <c r="C1341" i="5" a="1"/>
  <c r="C1341" i="5" s="1"/>
  <c r="C1343" i="5" a="1"/>
  <c r="C1343" i="5" s="1"/>
  <c r="C1328" i="5" a="1"/>
  <c r="C1328" i="5" s="1"/>
  <c r="C1329" i="5" a="1"/>
  <c r="C1329" i="5" s="1"/>
  <c r="C1330" i="5" a="1"/>
  <c r="C1330" i="5" s="1"/>
  <c r="C1331" i="5" a="1"/>
  <c r="C1331" i="5" s="1"/>
  <c r="C1332" i="5" a="1"/>
  <c r="C1332" i="5" s="1"/>
  <c r="C1333" i="5" a="1"/>
  <c r="C1333" i="5" s="1"/>
  <c r="C1334" i="5" a="1"/>
  <c r="C1334" i="5" s="1"/>
  <c r="C1320" i="5" a="1"/>
  <c r="C1320" i="5" s="1"/>
  <c r="C1321" i="5" a="1"/>
  <c r="C1321" i="5" s="1"/>
  <c r="C1322" i="5" a="1"/>
  <c r="C1322" i="5" s="1"/>
  <c r="C1323" i="5" a="1"/>
  <c r="C1323" i="5" s="1"/>
  <c r="C1324" i="5" a="1"/>
  <c r="C1324" i="5" s="1"/>
  <c r="C1325" i="5" a="1"/>
  <c r="C1325" i="5" s="1"/>
  <c r="C1326" i="5" a="1"/>
  <c r="C1326" i="5" s="1"/>
  <c r="C1312" i="5" a="1"/>
  <c r="C1312" i="5" s="1"/>
  <c r="C1313" i="5" a="1"/>
  <c r="C1313" i="5" s="1"/>
  <c r="C1314" i="5" a="1"/>
  <c r="C1314" i="5" s="1"/>
  <c r="C1315" i="5" a="1"/>
  <c r="C1315" i="5" s="1"/>
  <c r="C1316" i="5" a="1"/>
  <c r="C1316" i="5" s="1"/>
  <c r="C1317" i="5" a="1"/>
  <c r="C1317" i="5" s="1"/>
  <c r="C1318" i="5" a="1"/>
  <c r="C1318" i="5" s="1"/>
  <c r="C1304" i="5" a="1"/>
  <c r="C1304" i="5" s="1"/>
  <c r="C1305" i="5" a="1"/>
  <c r="C1305" i="5" s="1"/>
  <c r="C1306" i="5" a="1"/>
  <c r="C1306" i="5" s="1"/>
  <c r="C1307" i="5" a="1"/>
  <c r="C1307" i="5" s="1"/>
  <c r="C1308" i="5" a="1"/>
  <c r="C1308" i="5" s="1"/>
  <c r="C1309" i="5" a="1"/>
  <c r="C1309" i="5" s="1"/>
  <c r="C1310" i="5" a="1"/>
  <c r="C1310" i="5" s="1"/>
  <c r="C1296" i="5" a="1"/>
  <c r="C1296" i="5" s="1"/>
  <c r="C1297" i="5" a="1"/>
  <c r="C1297" i="5" s="1"/>
  <c r="C1298" i="5" a="1"/>
  <c r="C1298" i="5" s="1"/>
  <c r="C1299" i="5" a="1"/>
  <c r="C1299" i="5" s="1"/>
  <c r="C1300" i="5" a="1"/>
  <c r="C1300" i="5" s="1"/>
  <c r="C1301" i="5" a="1"/>
  <c r="C1301" i="5" s="1"/>
  <c r="C1302" i="5" a="1"/>
  <c r="C1302" i="5" s="1"/>
  <c r="C1288" i="5" a="1"/>
  <c r="C1288" i="5" s="1"/>
  <c r="C1289" i="5" a="1"/>
  <c r="C1289" i="5" s="1"/>
  <c r="C1290" i="5" a="1"/>
  <c r="C1290" i="5" s="1"/>
  <c r="C1291" i="5" a="1"/>
  <c r="C1291" i="5" s="1"/>
  <c r="C1292" i="5" a="1"/>
  <c r="C1292" i="5" s="1"/>
  <c r="C1293" i="5" a="1"/>
  <c r="C1293" i="5" s="1"/>
  <c r="C1294" i="5" a="1"/>
  <c r="C1294" i="5" s="1"/>
  <c r="C1279" i="5" a="1"/>
  <c r="C1279" i="5" s="1"/>
  <c r="C1281" i="5" a="1"/>
  <c r="C1281" i="5" s="1"/>
  <c r="C1282" i="5" a="1"/>
  <c r="C1282" i="5" s="1"/>
  <c r="C1283" i="5" a="1"/>
  <c r="C1283" i="5" s="1"/>
  <c r="C1284" i="5" a="1"/>
  <c r="C1284" i="5" s="1"/>
  <c r="C1285" i="5" a="1"/>
  <c r="C1285" i="5" s="1"/>
  <c r="C1286" i="5" a="1"/>
  <c r="C1286" i="5" s="1"/>
  <c r="C1272" i="5" a="1"/>
  <c r="C1272" i="5" s="1"/>
  <c r="C1273" i="5" a="1"/>
  <c r="C1273" i="5" s="1"/>
  <c r="C1274" i="5" a="1"/>
  <c r="C1274" i="5" s="1"/>
  <c r="C1275" i="5" a="1"/>
  <c r="C1275" i="5" s="1"/>
  <c r="C1276" i="5" a="1"/>
  <c r="C1276" i="5" s="1"/>
  <c r="C1277" i="5" a="1"/>
  <c r="C1277" i="5" s="1"/>
  <c r="C1264" i="5" a="1"/>
  <c r="C1264" i="5" s="1"/>
  <c r="C1265" i="5" a="1"/>
  <c r="C1265" i="5" s="1"/>
  <c r="C1266" i="5" a="1"/>
  <c r="C1266" i="5" s="1"/>
  <c r="C1267" i="5" a="1"/>
  <c r="C1267" i="5" s="1"/>
  <c r="C1268" i="5" a="1"/>
  <c r="C1268" i="5" s="1"/>
  <c r="C1269" i="5" a="1"/>
  <c r="C1269" i="5" s="1"/>
  <c r="C1270" i="5" a="1"/>
  <c r="C1270" i="5" s="1"/>
  <c r="C1256" i="5" a="1"/>
  <c r="C1256" i="5" s="1"/>
  <c r="C1257" i="5" a="1"/>
  <c r="C1257" i="5" s="1"/>
  <c r="C1258" i="5" a="1"/>
  <c r="C1258" i="5" s="1"/>
  <c r="C1259" i="5" a="1"/>
  <c r="C1259" i="5" s="1"/>
  <c r="C1260" i="5" a="1"/>
  <c r="C1260" i="5" s="1"/>
  <c r="C1261" i="5" a="1"/>
  <c r="C1261" i="5" s="1"/>
  <c r="C1262" i="5" a="1"/>
  <c r="C1262" i="5" s="1"/>
  <c r="C1247" i="5" a="1"/>
  <c r="C1247" i="5" s="1"/>
  <c r="C1248" i="5" a="1"/>
  <c r="C1248" i="5" s="1"/>
  <c r="C1250" i="5" a="1"/>
  <c r="C1250" i="5" s="1"/>
  <c r="C1251" i="5" a="1"/>
  <c r="C1251" i="5" s="1"/>
  <c r="C1252" i="5" a="1"/>
  <c r="C1252" i="5" s="1"/>
  <c r="C1253" i="5" a="1"/>
  <c r="C1253" i="5" s="1"/>
  <c r="C1254" i="5" a="1"/>
  <c r="C1254" i="5" s="1"/>
  <c r="C1240" i="5" a="1"/>
  <c r="C1240" i="5" s="1"/>
  <c r="C1241" i="5" a="1"/>
  <c r="C1241" i="5" s="1"/>
  <c r="C1242" i="5" a="1"/>
  <c r="C1242" i="5" s="1"/>
  <c r="C1243" i="5" a="1"/>
  <c r="C1243" i="5" s="1"/>
  <c r="C1244" i="5" a="1"/>
  <c r="C1244" i="5" s="1"/>
  <c r="C1245" i="5" a="1"/>
  <c r="C1245" i="5" s="1"/>
  <c r="C1232" i="5" a="1"/>
  <c r="C1232" i="5" s="1"/>
  <c r="C1233" i="5" a="1"/>
  <c r="C1233" i="5" s="1"/>
  <c r="C1234" i="5" a="1"/>
  <c r="C1234" i="5" s="1"/>
  <c r="C1235" i="5" a="1"/>
  <c r="C1235" i="5" s="1"/>
  <c r="C1236" i="5" a="1"/>
  <c r="C1236" i="5" s="1"/>
  <c r="C1237" i="5" a="1"/>
  <c r="C1237" i="5" s="1"/>
  <c r="C1238" i="5" a="1"/>
  <c r="C1238" i="5" s="1"/>
  <c r="C1224" i="5" a="1"/>
  <c r="C1224" i="5" s="1"/>
  <c r="C1225" i="5" a="1"/>
  <c r="C1225" i="5" s="1"/>
  <c r="C1226" i="5" a="1"/>
  <c r="C1226" i="5" s="1"/>
  <c r="C1227" i="5" a="1"/>
  <c r="C1227" i="5" s="1"/>
  <c r="C1228" i="5" a="1"/>
  <c r="C1228" i="5" s="1"/>
  <c r="C1229" i="5" a="1"/>
  <c r="C1229" i="5" s="1"/>
  <c r="C1230" i="5" a="1"/>
  <c r="C1230" i="5" s="1"/>
  <c r="C1216" i="5" a="1"/>
  <c r="C1216" i="5" s="1"/>
  <c r="C1217" i="5" a="1"/>
  <c r="C1217" i="5" s="1"/>
  <c r="C1218" i="5" a="1"/>
  <c r="C1218" i="5" s="1"/>
  <c r="C1219" i="5" a="1"/>
  <c r="C1219" i="5" s="1"/>
  <c r="C1220" i="5" a="1"/>
  <c r="C1220" i="5" s="1"/>
  <c r="C1221" i="5" a="1"/>
  <c r="C1221" i="5" s="1"/>
  <c r="C1222" i="5" a="1"/>
  <c r="C1222" i="5" s="1"/>
  <c r="C1208" i="5" a="1"/>
  <c r="C1208" i="5" s="1"/>
  <c r="C1209" i="5" a="1"/>
  <c r="C1209" i="5" s="1"/>
  <c r="C1210" i="5" a="1"/>
  <c r="C1210" i="5" s="1"/>
  <c r="C1211" i="5" a="1"/>
  <c r="C1211" i="5" s="1"/>
  <c r="C1212" i="5" a="1"/>
  <c r="C1212" i="5" s="1"/>
  <c r="C1213" i="5" a="1"/>
  <c r="C1213" i="5" s="1"/>
  <c r="C1214" i="5" a="1"/>
  <c r="C1214" i="5" s="1"/>
  <c r="C1200" i="5" a="1"/>
  <c r="C1200" i="5" s="1"/>
  <c r="C1201" i="5" a="1"/>
  <c r="C1201" i="5" s="1"/>
  <c r="C1202" i="5" a="1"/>
  <c r="C1202" i="5" s="1"/>
  <c r="C1203" i="5" a="1"/>
  <c r="C1203" i="5" s="1"/>
  <c r="C1204" i="5" a="1"/>
  <c r="C1204" i="5" s="1"/>
  <c r="C1205" i="5" a="1"/>
  <c r="C1205" i="5" s="1"/>
  <c r="C1206" i="5" a="1"/>
  <c r="C1206" i="5" s="1"/>
  <c r="C1192" i="5" a="1"/>
  <c r="C1192" i="5" s="1"/>
  <c r="C1193" i="5" a="1"/>
  <c r="C1193" i="5" s="1"/>
  <c r="C1194" i="5" a="1"/>
  <c r="C1194" i="5" s="1"/>
  <c r="C1195" i="5" a="1"/>
  <c r="C1195" i="5" s="1"/>
  <c r="C1196" i="5" a="1"/>
  <c r="C1196" i="5" s="1"/>
  <c r="C1197" i="5" a="1"/>
  <c r="C1197" i="5" s="1"/>
  <c r="C1198" i="5" a="1"/>
  <c r="C1198" i="5" s="1"/>
  <c r="C1184" i="5" a="1"/>
  <c r="C1184" i="5" s="1"/>
  <c r="C1185" i="5" a="1"/>
  <c r="C1185" i="5" s="1"/>
  <c r="C1186" i="5" a="1"/>
  <c r="C1186" i="5" s="1"/>
  <c r="C1187" i="5" a="1"/>
  <c r="C1187" i="5" s="1"/>
  <c r="C1188" i="5" a="1"/>
  <c r="C1188" i="5" s="1"/>
  <c r="C1189" i="5" a="1"/>
  <c r="C1189" i="5" s="1"/>
  <c r="C1190" i="5" a="1"/>
  <c r="C1190" i="5" s="1"/>
  <c r="C1176" i="5" a="1"/>
  <c r="C1176" i="5" s="1"/>
  <c r="C1177" i="5" a="1"/>
  <c r="C1177" i="5" s="1"/>
  <c r="C1178" i="5" a="1"/>
  <c r="C1178" i="5" s="1"/>
  <c r="C1179" i="5" a="1"/>
  <c r="C1179" i="5" s="1"/>
  <c r="C1180" i="5" a="1"/>
  <c r="C1180" i="5" s="1"/>
  <c r="C1181" i="5" a="1"/>
  <c r="C1181" i="5" s="1"/>
  <c r="C1182" i="5" a="1"/>
  <c r="C1182" i="5" s="1"/>
  <c r="C1168" i="5" a="1"/>
  <c r="C1168" i="5" s="1"/>
  <c r="C1169" i="5" a="1"/>
  <c r="C1169" i="5" s="1"/>
  <c r="C1170" i="5" a="1"/>
  <c r="C1170" i="5" s="1"/>
  <c r="C1171" i="5" a="1"/>
  <c r="C1171" i="5" s="1"/>
  <c r="C1172" i="5" a="1"/>
  <c r="C1172" i="5" s="1"/>
  <c r="C1173" i="5" a="1"/>
  <c r="C1173" i="5" s="1"/>
  <c r="C1174" i="5" a="1"/>
  <c r="C1174" i="5" s="1"/>
  <c r="C1159" i="5" a="1"/>
  <c r="C1159" i="5" s="1"/>
  <c r="C1161" i="5" a="1"/>
  <c r="C1161" i="5" s="1"/>
  <c r="C1162" i="5" a="1"/>
  <c r="C1162" i="5" s="1"/>
  <c r="C1163" i="5" a="1"/>
  <c r="C1163" i="5" s="1"/>
  <c r="C1164" i="5" a="1"/>
  <c r="C1164" i="5" s="1"/>
  <c r="C1165" i="5" a="1"/>
  <c r="C1165" i="5" s="1"/>
  <c r="C1166" i="5" a="1"/>
  <c r="C1166" i="5" s="1"/>
  <c r="C1152" i="5" a="1"/>
  <c r="C1152" i="5" s="1"/>
  <c r="C1153" i="5" a="1"/>
  <c r="C1153" i="5" s="1"/>
  <c r="C1154" i="5" a="1"/>
  <c r="C1154" i="5" s="1"/>
  <c r="C1155" i="5" a="1"/>
  <c r="C1155" i="5" s="1"/>
  <c r="C1156" i="5" a="1"/>
  <c r="C1156" i="5" s="1"/>
  <c r="C1157" i="5" a="1"/>
  <c r="C1157" i="5" s="1"/>
  <c r="C1144" i="5" a="1"/>
  <c r="C1144" i="5" s="1"/>
  <c r="C1145" i="5" a="1"/>
  <c r="C1145" i="5" s="1"/>
  <c r="C1146" i="5" a="1"/>
  <c r="C1146" i="5" s="1"/>
  <c r="C1147" i="5" a="1"/>
  <c r="C1147" i="5" s="1"/>
  <c r="C1148" i="5" a="1"/>
  <c r="C1148" i="5" s="1"/>
  <c r="C1149" i="5" a="1"/>
  <c r="C1149" i="5" s="1"/>
  <c r="C1150" i="5" a="1"/>
  <c r="C1150" i="5" s="1"/>
  <c r="C1136" i="5" a="1"/>
  <c r="C1136" i="5" s="1"/>
  <c r="C1137" i="5" a="1"/>
  <c r="C1137" i="5" s="1"/>
  <c r="C1138" i="5" a="1"/>
  <c r="C1138" i="5" s="1"/>
  <c r="C1139" i="5" a="1"/>
  <c r="C1139" i="5" s="1"/>
  <c r="C1140" i="5" a="1"/>
  <c r="C1140" i="5" s="1"/>
  <c r="C1141" i="5" a="1"/>
  <c r="C1141" i="5" s="1"/>
  <c r="C1142" i="5" a="1"/>
  <c r="C1142" i="5" s="1"/>
  <c r="C1128" i="5" a="1"/>
  <c r="C1128" i="5" s="1"/>
  <c r="C1129" i="5" a="1"/>
  <c r="C1129" i="5" s="1"/>
  <c r="C1130" i="5" a="1"/>
  <c r="C1130" i="5" s="1"/>
  <c r="C1131" i="5" a="1"/>
  <c r="C1131" i="5" s="1"/>
  <c r="C1132" i="5" a="1"/>
  <c r="C1132" i="5" s="1"/>
  <c r="C1133" i="5" a="1"/>
  <c r="C1133" i="5" s="1"/>
  <c r="C1134" i="5" a="1"/>
  <c r="C1134" i="5" s="1"/>
  <c r="C1120" i="5" a="1"/>
  <c r="C1120" i="5" s="1"/>
  <c r="C1121" i="5" a="1"/>
  <c r="C1121" i="5" s="1"/>
  <c r="C1122" i="5" a="1"/>
  <c r="C1122" i="5" s="1"/>
  <c r="C1123" i="5" a="1"/>
  <c r="C1123" i="5" s="1"/>
  <c r="C1124" i="5" a="1"/>
  <c r="C1124" i="5" s="1"/>
  <c r="C1125" i="5" a="1"/>
  <c r="C1125" i="5" s="1"/>
  <c r="C1126" i="5" a="1"/>
  <c r="C1126" i="5" s="1"/>
  <c r="C1112" i="5" a="1"/>
  <c r="C1112" i="5" s="1"/>
  <c r="C1113" i="5" a="1"/>
  <c r="C1113" i="5" s="1"/>
  <c r="C1114" i="5" a="1"/>
  <c r="C1114" i="5" s="1"/>
  <c r="C1115" i="5" a="1"/>
  <c r="C1115" i="5" s="1"/>
  <c r="C1116" i="5" a="1"/>
  <c r="C1116" i="5" s="1"/>
  <c r="C1117" i="5" a="1"/>
  <c r="C1117" i="5" s="1"/>
  <c r="C1118" i="5" a="1"/>
  <c r="C1118" i="5" s="1"/>
  <c r="C1104" i="5" a="1"/>
  <c r="C1104" i="5" s="1"/>
  <c r="C1105" i="5" a="1"/>
  <c r="C1105" i="5" s="1"/>
  <c r="C1106" i="5" a="1"/>
  <c r="C1106" i="5" s="1"/>
  <c r="C1107" i="5" a="1"/>
  <c r="C1107" i="5" s="1"/>
  <c r="C1108" i="5" a="1"/>
  <c r="C1108" i="5" s="1"/>
  <c r="C1109" i="5" a="1"/>
  <c r="C1109" i="5" s="1"/>
  <c r="C1110" i="5" a="1"/>
  <c r="C1110" i="5" s="1"/>
  <c r="C1096" i="5" a="1"/>
  <c r="C1096" i="5" s="1"/>
  <c r="C1097" i="5" a="1"/>
  <c r="C1097" i="5" s="1"/>
  <c r="C1098" i="5" a="1"/>
  <c r="C1098" i="5" s="1"/>
  <c r="C1099" i="5" a="1"/>
  <c r="C1099" i="5" s="1"/>
  <c r="C1100" i="5" a="1"/>
  <c r="C1100" i="5" s="1"/>
  <c r="C1101" i="5" a="1"/>
  <c r="C1101" i="5" s="1"/>
  <c r="C1102" i="5" a="1"/>
  <c r="C1102" i="5" s="1"/>
  <c r="C1088" i="5" a="1"/>
  <c r="C1088" i="5" s="1"/>
  <c r="C1089" i="5" a="1"/>
  <c r="C1089" i="5" s="1"/>
  <c r="C1090" i="5" a="1"/>
  <c r="C1090" i="5" s="1"/>
  <c r="C1091" i="5" a="1"/>
  <c r="C1091" i="5" s="1"/>
  <c r="C1092" i="5" a="1"/>
  <c r="C1092" i="5" s="1"/>
  <c r="C1093" i="5" a="1"/>
  <c r="C1093" i="5" s="1"/>
  <c r="C1094" i="5" a="1"/>
  <c r="C1094" i="5" s="1"/>
  <c r="C1080" i="5" a="1"/>
  <c r="C1080" i="5" s="1"/>
  <c r="C1081" i="5" a="1"/>
  <c r="C1081" i="5" s="1"/>
  <c r="C1082" i="5" a="1"/>
  <c r="C1082" i="5" s="1"/>
  <c r="C1083" i="5" a="1"/>
  <c r="C1083" i="5" s="1"/>
  <c r="C1084" i="5" a="1"/>
  <c r="C1084" i="5" s="1"/>
  <c r="C1085" i="5" a="1"/>
  <c r="C1085" i="5" s="1"/>
  <c r="C1086" i="5" a="1"/>
  <c r="C1086" i="5" s="1"/>
  <c r="C1072" i="5" a="1"/>
  <c r="C1072" i="5" s="1"/>
  <c r="C1073" i="5" a="1"/>
  <c r="C1073" i="5" s="1"/>
  <c r="C1074" i="5" a="1"/>
  <c r="C1074" i="5" s="1"/>
  <c r="C1075" i="5" a="1"/>
  <c r="C1075" i="5" s="1"/>
  <c r="C1076" i="5" a="1"/>
  <c r="C1076" i="5" s="1"/>
  <c r="C1077" i="5" a="1"/>
  <c r="C1077" i="5" s="1"/>
  <c r="C1078" i="5" a="1"/>
  <c r="C1078" i="5" s="1"/>
  <c r="C1064" i="5" a="1"/>
  <c r="C1064" i="5" s="1"/>
  <c r="C1065" i="5" a="1"/>
  <c r="C1065" i="5" s="1"/>
  <c r="C1066" i="5" a="1"/>
  <c r="C1066" i="5" s="1"/>
  <c r="C1067" i="5" a="1"/>
  <c r="C1067" i="5" s="1"/>
  <c r="C1068" i="5" a="1"/>
  <c r="C1068" i="5" s="1"/>
  <c r="C1069" i="5" a="1"/>
  <c r="C1069" i="5" s="1"/>
  <c r="C1070" i="5" a="1"/>
  <c r="C1070" i="5" s="1"/>
  <c r="C1056" i="5" a="1"/>
  <c r="C1056" i="5" s="1"/>
  <c r="C1057" i="5" a="1"/>
  <c r="C1057" i="5" s="1"/>
  <c r="C1058" i="5" a="1"/>
  <c r="C1058" i="5" s="1"/>
  <c r="C1059" i="5" a="1"/>
  <c r="C1059" i="5" s="1"/>
  <c r="C1060" i="5" a="1"/>
  <c r="C1060" i="5" s="1"/>
  <c r="C1061" i="5" a="1"/>
  <c r="C1061" i="5" s="1"/>
  <c r="C1062" i="5" a="1"/>
  <c r="C1062" i="5" s="1"/>
  <c r="C1048" i="5" a="1"/>
  <c r="C1048" i="5" s="1"/>
  <c r="C1049" i="5" a="1"/>
  <c r="C1049" i="5" s="1"/>
  <c r="C1050" i="5" a="1"/>
  <c r="C1050" i="5" s="1"/>
  <c r="C1051" i="5" a="1"/>
  <c r="C1051" i="5" s="1"/>
  <c r="C1052" i="5" a="1"/>
  <c r="C1052" i="5" s="1"/>
  <c r="C1053" i="5" a="1"/>
  <c r="C1053" i="5" s="1"/>
  <c r="C1054" i="5" a="1"/>
  <c r="C1054" i="5" s="1"/>
  <c r="C1041" i="5" a="1"/>
  <c r="C1041" i="5" s="1"/>
  <c r="C1042" i="5" a="1"/>
  <c r="C1042" i="5" s="1"/>
  <c r="C1043" i="5" a="1"/>
  <c r="C1043" i="5" s="1"/>
  <c r="C1044" i="5" a="1"/>
  <c r="C1044" i="5" s="1"/>
  <c r="C1045" i="5" a="1"/>
  <c r="C1045" i="5" s="1"/>
  <c r="C1046" i="5" a="1"/>
  <c r="C1046" i="5" s="1"/>
  <c r="C1034" i="5" a="1"/>
  <c r="C1034" i="5" s="1"/>
  <c r="C1035" i="5" a="1"/>
  <c r="C1035" i="5" s="1"/>
  <c r="C1036" i="5" a="1"/>
  <c r="C1036" i="5" s="1"/>
  <c r="C1037" i="5" a="1"/>
  <c r="C1037" i="5" s="1"/>
  <c r="C1038" i="5" a="1"/>
  <c r="C1038" i="5" s="1"/>
  <c r="C1024" i="5" a="1"/>
  <c r="C1024" i="5" s="1"/>
  <c r="C1025" i="5" a="1"/>
  <c r="C1025" i="5" s="1"/>
  <c r="C1026" i="5" a="1"/>
  <c r="C1026" i="5" s="1"/>
  <c r="C1027" i="5" a="1"/>
  <c r="C1027" i="5" s="1"/>
  <c r="C1028" i="5" a="1"/>
  <c r="C1028" i="5" s="1"/>
  <c r="C1029" i="5" a="1"/>
  <c r="C1029" i="5" s="1"/>
  <c r="C1030" i="5" a="1"/>
  <c r="C1030" i="5" s="1"/>
  <c r="C1031" i="5" a="1"/>
  <c r="C1031" i="5" s="1"/>
  <c r="C1032" i="5" a="1"/>
  <c r="C1032" i="5" s="1"/>
  <c r="C1016" i="5" a="1"/>
  <c r="C1016" i="5" s="1"/>
  <c r="C1017" i="5" a="1"/>
  <c r="C1017" i="5" s="1"/>
  <c r="C1018" i="5" a="1"/>
  <c r="C1018" i="5" s="1"/>
  <c r="C1019" i="5" a="1"/>
  <c r="C1019" i="5" s="1"/>
  <c r="C1020" i="5" a="1"/>
  <c r="C1020" i="5" s="1"/>
  <c r="C1021" i="5" a="1"/>
  <c r="C1021" i="5" s="1"/>
  <c r="C1022" i="5" a="1"/>
  <c r="C1022" i="5" s="1"/>
  <c r="C1009" i="5" a="1"/>
  <c r="C1009" i="5" s="1"/>
  <c r="C1010" i="5" a="1"/>
  <c r="C1010" i="5" s="1"/>
  <c r="C1011" i="5" a="1"/>
  <c r="C1011" i="5" s="1"/>
  <c r="C1012" i="5" a="1"/>
  <c r="C1012" i="5" s="1"/>
  <c r="C1013" i="5" a="1"/>
  <c r="C1013" i="5" s="1"/>
  <c r="C1014" i="5" a="1"/>
  <c r="C1014" i="5" s="1"/>
  <c r="C1000" i="5" a="1"/>
  <c r="C1000" i="5" s="1"/>
  <c r="C1001" i="5" a="1"/>
  <c r="C1001" i="5" s="1"/>
  <c r="C1002" i="5" a="1"/>
  <c r="C1002" i="5" s="1"/>
  <c r="C1003" i="5" a="1"/>
  <c r="C1003" i="5" s="1"/>
  <c r="C1004" i="5" a="1"/>
  <c r="C1004" i="5" s="1"/>
  <c r="C1005" i="5" a="1"/>
  <c r="C1005" i="5" s="1"/>
  <c r="C1006" i="5" a="1"/>
  <c r="C1006" i="5" s="1"/>
  <c r="C1007" i="5" a="1"/>
  <c r="C1007" i="5" s="1"/>
  <c r="C998" i="5" a="1"/>
  <c r="C998" i="5" s="1"/>
  <c r="C992" i="5" a="1"/>
  <c r="C992" i="5" s="1"/>
  <c r="C993" i="5" a="1"/>
  <c r="C993" i="5" s="1"/>
  <c r="C994" i="5" a="1"/>
  <c r="C994" i="5" s="1"/>
  <c r="C995" i="5" a="1"/>
  <c r="C995" i="5" s="1"/>
  <c r="C996" i="5" a="1"/>
  <c r="C996" i="5" s="1"/>
  <c r="C997" i="5" a="1"/>
  <c r="C997" i="5" s="1"/>
  <c r="C984" i="5" a="1"/>
  <c r="C984" i="5" s="1"/>
  <c r="C985" i="5" a="1"/>
  <c r="C985" i="5" s="1"/>
  <c r="C986" i="5" a="1"/>
  <c r="C986" i="5" s="1"/>
  <c r="C987" i="5" a="1"/>
  <c r="C987" i="5" s="1"/>
  <c r="C988" i="5" a="1"/>
  <c r="C988" i="5" s="1"/>
  <c r="C989" i="5" a="1"/>
  <c r="C989" i="5" s="1"/>
  <c r="C990" i="5" a="1"/>
  <c r="C990" i="5" s="1"/>
  <c r="C974" i="5" a="1"/>
  <c r="C974" i="5" s="1"/>
  <c r="C970" i="5" a="1"/>
  <c r="C970" i="5" s="1"/>
  <c r="C971" i="5" a="1"/>
  <c r="C971" i="5" s="1"/>
  <c r="C972" i="5" a="1"/>
  <c r="C972" i="5" s="1"/>
  <c r="C961" i="5" a="1"/>
  <c r="C961" i="5" s="1"/>
  <c r="C962" i="5" a="1"/>
  <c r="C962" i="5" s="1"/>
  <c r="C963" i="5" a="1"/>
  <c r="C963" i="5" s="1"/>
  <c r="C964" i="5" a="1"/>
  <c r="C964" i="5" s="1"/>
  <c r="C965" i="5" a="1"/>
  <c r="C965" i="5" s="1"/>
  <c r="C966" i="5" a="1"/>
  <c r="C966" i="5" s="1"/>
  <c r="C967" i="5" a="1"/>
  <c r="C967" i="5" s="1"/>
  <c r="C968" i="5" a="1"/>
  <c r="C968" i="5" s="1"/>
  <c r="C1287" i="5" a="1"/>
  <c r="C1287" i="5" s="1"/>
  <c r="C1295" i="5" a="1"/>
  <c r="C1295" i="5" s="1"/>
  <c r="C1303" i="5" a="1"/>
  <c r="C1303" i="5" s="1"/>
  <c r="C1311" i="5" a="1"/>
  <c r="C1311" i="5" s="1"/>
  <c r="C1319" i="5" a="1"/>
  <c r="C1319" i="5" s="1"/>
  <c r="C1327" i="5" a="1"/>
  <c r="C1327" i="5" s="1"/>
  <c r="C1335" i="5" a="1"/>
  <c r="C1335" i="5" s="1"/>
  <c r="C1358" i="5" a="1"/>
  <c r="C1358" i="5" s="1"/>
  <c r="C1135" i="5" a="1"/>
  <c r="C1135" i="5" s="1"/>
  <c r="C1143" i="5" a="1"/>
  <c r="C1143" i="5" s="1"/>
  <c r="C1151" i="5" a="1"/>
  <c r="C1151" i="5" s="1"/>
  <c r="C1158" i="5" a="1"/>
  <c r="C1158" i="5" s="1"/>
  <c r="C1167" i="5" a="1"/>
  <c r="C1167" i="5" s="1"/>
  <c r="C1175" i="5" a="1"/>
  <c r="C1175" i="5" s="1"/>
  <c r="C1183" i="5" a="1"/>
  <c r="C1183" i="5" s="1"/>
  <c r="C1191" i="5" a="1"/>
  <c r="C1191" i="5" s="1"/>
  <c r="C1199" i="5" a="1"/>
  <c r="C1199" i="5" s="1"/>
  <c r="C1207" i="5" a="1"/>
  <c r="C1207" i="5" s="1"/>
  <c r="C1215" i="5" a="1"/>
  <c r="C1215" i="5" s="1"/>
  <c r="C1223" i="5" a="1"/>
  <c r="C1223" i="5" s="1"/>
  <c r="C1231" i="5" a="1"/>
  <c r="C1231" i="5" s="1"/>
  <c r="C1239" i="5" a="1"/>
  <c r="C1239" i="5" s="1"/>
  <c r="C1246" i="5" a="1"/>
  <c r="C1246" i="5" s="1"/>
  <c r="C1255" i="5" a="1"/>
  <c r="C1255" i="5" s="1"/>
  <c r="C1263" i="5" a="1"/>
  <c r="C1263" i="5" s="1"/>
  <c r="C1271" i="5" a="1"/>
  <c r="C1271" i="5" s="1"/>
  <c r="C1278" i="5" a="1"/>
  <c r="C1278" i="5" s="1"/>
  <c r="C952" i="5" a="1"/>
  <c r="C952" i="5" s="1"/>
  <c r="C953" i="5" a="1"/>
  <c r="C953" i="5" s="1"/>
  <c r="C954" i="5" a="1"/>
  <c r="C954" i="5" s="1"/>
  <c r="C955" i="5" a="1"/>
  <c r="C955" i="5" s="1"/>
  <c r="C956" i="5" a="1"/>
  <c r="C956" i="5" s="1"/>
  <c r="C957" i="5" a="1"/>
  <c r="C957" i="5" s="1"/>
  <c r="C958" i="5" a="1"/>
  <c r="C958" i="5" s="1"/>
  <c r="C959" i="5" a="1"/>
  <c r="C959" i="5" s="1"/>
  <c r="C960" i="5" a="1"/>
  <c r="C960" i="5" s="1"/>
  <c r="C969" i="5" a="1"/>
  <c r="C969" i="5" s="1"/>
  <c r="C973" i="5" a="1"/>
  <c r="C973" i="5" s="1"/>
  <c r="C983" i="5" a="1"/>
  <c r="C983" i="5" s="1"/>
  <c r="C991" i="5" a="1"/>
  <c r="C991" i="5" s="1"/>
  <c r="C999" i="5" a="1"/>
  <c r="C999" i="5" s="1"/>
  <c r="C1008" i="5" a="1"/>
  <c r="C1008" i="5" s="1"/>
  <c r="C1015" i="5" a="1"/>
  <c r="C1015" i="5" s="1"/>
  <c r="C1023" i="5" a="1"/>
  <c r="C1023" i="5" s="1"/>
  <c r="C1033" i="5" a="1"/>
  <c r="C1033" i="5" s="1"/>
  <c r="C1039" i="5" a="1"/>
  <c r="C1039" i="5" s="1"/>
  <c r="C1040" i="5" a="1"/>
  <c r="C1040" i="5" s="1"/>
  <c r="C1047" i="5" a="1"/>
  <c r="C1047" i="5" s="1"/>
  <c r="C1055" i="5" a="1"/>
  <c r="C1055" i="5" s="1"/>
  <c r="C1063" i="5" a="1"/>
  <c r="C1063" i="5" s="1"/>
  <c r="C1071" i="5" a="1"/>
  <c r="C1071" i="5" s="1"/>
  <c r="C1079" i="5" a="1"/>
  <c r="C1079" i="5" s="1"/>
  <c r="C1087" i="5" a="1"/>
  <c r="C1087" i="5" s="1"/>
  <c r="B339" i="10" a="1"/>
  <c r="B339" i="10" s="1"/>
  <c r="B340" i="10" a="1"/>
  <c r="B340" i="10" s="1"/>
  <c r="B341" i="10" a="1"/>
  <c r="B341" i="10" s="1"/>
  <c r="B342" i="10" a="1"/>
  <c r="B342" i="10" s="1"/>
  <c r="B343" i="10" a="1"/>
  <c r="B343" i="10" s="1"/>
  <c r="B333" i="10" a="1"/>
  <c r="B333" i="10" s="1"/>
  <c r="B334" i="10" a="1"/>
  <c r="B334" i="10" s="1"/>
  <c r="B335" i="10" a="1"/>
  <c r="B335" i="10" s="1"/>
  <c r="B336" i="10" a="1"/>
  <c r="B336" i="10" s="1"/>
  <c r="B337" i="10" a="1"/>
  <c r="B337" i="10" s="1"/>
  <c r="B327" i="10" a="1"/>
  <c r="B327" i="10" s="1"/>
  <c r="B328" i="10" a="1"/>
  <c r="B328" i="10" s="1"/>
  <c r="B329" i="10" a="1"/>
  <c r="B329" i="10" s="1"/>
  <c r="B330" i="10" a="1"/>
  <c r="B330" i="10" s="1"/>
  <c r="B331" i="10" a="1"/>
  <c r="B331" i="10" s="1"/>
  <c r="B321" i="10" a="1"/>
  <c r="B321" i="10" s="1"/>
  <c r="B322" i="10" a="1"/>
  <c r="B322" i="10" s="1"/>
  <c r="B323" i="10" a="1"/>
  <c r="B323" i="10" s="1"/>
  <c r="B324" i="10" a="1"/>
  <c r="B324" i="10" s="1"/>
  <c r="B325" i="10" a="1"/>
  <c r="B325" i="10" s="1"/>
  <c r="B317" i="10" a="1"/>
  <c r="B317" i="10" s="1"/>
  <c r="B318" i="10" a="1"/>
  <c r="B318" i="10" s="1"/>
  <c r="B313" i="10" a="1"/>
  <c r="B313" i="10" s="1"/>
  <c r="B314" i="10" a="1"/>
  <c r="B314" i="10" s="1"/>
  <c r="B309" i="10" a="1"/>
  <c r="B309" i="10" s="1"/>
  <c r="B310" i="10" a="1"/>
  <c r="B310" i="10" s="1"/>
  <c r="B305" i="10" a="1"/>
  <c r="B305" i="10" s="1"/>
  <c r="B306" i="10" a="1"/>
  <c r="B306" i="10" s="1"/>
  <c r="B319" i="10" a="1"/>
  <c r="B319" i="10" s="1"/>
  <c r="B315" i="10" a="1"/>
  <c r="B315" i="10" s="1"/>
  <c r="B311" i="10" a="1"/>
  <c r="B311" i="10" s="1"/>
  <c r="B307" i="10" a="1"/>
  <c r="B307" i="10" s="1"/>
  <c r="B338" i="10" a="1"/>
  <c r="B338" i="10" s="1"/>
  <c r="B303" i="10" a="1"/>
  <c r="B303" i="10" s="1"/>
  <c r="B301" i="10" a="1"/>
  <c r="B301" i="10" s="1"/>
  <c r="B299" i="10" a="1"/>
  <c r="B299" i="10" s="1"/>
  <c r="B297" i="10" a="1"/>
  <c r="B297" i="10" s="1"/>
  <c r="B295" i="10" a="1"/>
  <c r="B295" i="10" s="1"/>
  <c r="B291" i="10" a="1"/>
  <c r="B291" i="10" s="1"/>
  <c r="B292" i="10" a="1"/>
  <c r="B292" i="10" s="1"/>
  <c r="B293" i="10" a="1"/>
  <c r="B293" i="10" s="1"/>
  <c r="B287" i="10" a="1"/>
  <c r="B287" i="10" s="1"/>
  <c r="B288" i="10" a="1"/>
  <c r="B288" i="10" s="1"/>
  <c r="B289" i="10" a="1"/>
  <c r="B289" i="10" s="1"/>
  <c r="B283" i="10" a="1"/>
  <c r="B283" i="10" s="1"/>
  <c r="B284" i="10" a="1"/>
  <c r="B284" i="10" s="1"/>
  <c r="B285" i="10" a="1"/>
  <c r="B285" i="10" s="1"/>
  <c r="B279" i="10" a="1"/>
  <c r="B279" i="10" s="1"/>
  <c r="B280" i="10" a="1"/>
  <c r="B280" i="10" s="1"/>
  <c r="B281" i="10" a="1"/>
  <c r="B281" i="10" s="1"/>
  <c r="B275" i="10" a="1"/>
  <c r="B275" i="10" s="1"/>
  <c r="B276" i="10" a="1"/>
  <c r="B276" i="10" s="1"/>
  <c r="B277" i="10" a="1"/>
  <c r="B277" i="10" s="1"/>
  <c r="B271" i="10" a="1"/>
  <c r="B271" i="10" s="1"/>
  <c r="B272" i="10" a="1"/>
  <c r="B272" i="10" s="1"/>
  <c r="B273" i="10" a="1"/>
  <c r="B273" i="10" s="1"/>
  <c r="B267" i="10" a="1"/>
  <c r="B267" i="10" s="1"/>
  <c r="B268" i="10" a="1"/>
  <c r="B268" i="10" s="1"/>
  <c r="B269" i="10" a="1"/>
  <c r="B269" i="10" s="1"/>
  <c r="B263" i="10" a="1"/>
  <c r="B263" i="10" s="1"/>
  <c r="B264" i="10" a="1"/>
  <c r="B264" i="10" s="1"/>
  <c r="B265" i="10" a="1"/>
  <c r="B265" i="10" s="1"/>
  <c r="B259" i="10" a="1"/>
  <c r="B259" i="10" s="1"/>
  <c r="B260" i="10" a="1"/>
  <c r="B260" i="10" s="1"/>
  <c r="B261" i="10" a="1"/>
  <c r="B261" i="10" s="1"/>
  <c r="B255" i="10" a="1"/>
  <c r="B255" i="10" s="1"/>
  <c r="B256" i="10" a="1"/>
  <c r="B256" i="10" s="1"/>
  <c r="B257" i="10" a="1"/>
  <c r="B257" i="10" s="1"/>
  <c r="B251" i="10" a="1"/>
  <c r="B251" i="10" s="1"/>
  <c r="B252" i="10" a="1"/>
  <c r="B252" i="10" s="1"/>
  <c r="B253" i="10" a="1"/>
  <c r="B253" i="10" s="1"/>
  <c r="B247" i="10" a="1"/>
  <c r="B247" i="10" s="1"/>
  <c r="B248" i="10" a="1"/>
  <c r="B248" i="10" s="1"/>
  <c r="B249" i="10" a="1"/>
  <c r="B249" i="10" s="1"/>
  <c r="B242" i="10" a="1"/>
  <c r="B242" i="10" s="1"/>
  <c r="B243" i="10" a="1"/>
  <c r="B243" i="10" s="1"/>
  <c r="B244" i="10" a="1"/>
  <c r="B244" i="10" s="1"/>
  <c r="B245" i="10" a="1"/>
  <c r="B245" i="10" s="1"/>
  <c r="B237" i="10" a="1"/>
  <c r="B237" i="10" s="1"/>
  <c r="B238" i="10" a="1"/>
  <c r="B238" i="10" s="1"/>
  <c r="B239" i="10" a="1"/>
  <c r="B239" i="10" s="1"/>
  <c r="B240" i="10" a="1"/>
  <c r="B240" i="10" s="1"/>
  <c r="B232" i="10" a="1"/>
  <c r="B232" i="10" s="1"/>
  <c r="B233" i="10" a="1"/>
  <c r="B233" i="10" s="1"/>
  <c r="B234" i="10" a="1"/>
  <c r="B234" i="10" s="1"/>
  <c r="B235" i="10" a="1"/>
  <c r="B235" i="10" s="1"/>
  <c r="B227" i="10" a="1"/>
  <c r="B227" i="10" s="1"/>
  <c r="B228" i="10" a="1"/>
  <c r="B228" i="10" s="1"/>
  <c r="B229" i="10" a="1"/>
  <c r="B229" i="10" s="1"/>
  <c r="B230" i="10" a="1"/>
  <c r="B230" i="10" s="1"/>
  <c r="B222" i="10" a="1"/>
  <c r="B222" i="10" s="1"/>
  <c r="B223" i="10" a="1"/>
  <c r="B223" i="10" s="1"/>
  <c r="B224" i="10" a="1"/>
  <c r="B224" i="10" s="1"/>
  <c r="B225" i="10" a="1"/>
  <c r="B225" i="10" s="1"/>
  <c r="B217" i="10" a="1"/>
  <c r="B217" i="10" s="1"/>
  <c r="B218" i="10" a="1"/>
  <c r="B218" i="10" s="1"/>
  <c r="B219" i="10" a="1"/>
  <c r="B219" i="10" s="1"/>
  <c r="B220" i="10" a="1"/>
  <c r="B220" i="10" s="1"/>
  <c r="B212" i="10" a="1"/>
  <c r="B212" i="10" s="1"/>
  <c r="B213" i="10" a="1"/>
  <c r="B213" i="10" s="1"/>
  <c r="B214" i="10" a="1"/>
  <c r="B214" i="10" s="1"/>
  <c r="B215" i="10" a="1"/>
  <c r="B215" i="10" s="1"/>
  <c r="B207" i="10" a="1"/>
  <c r="B207" i="10" s="1"/>
  <c r="B208" i="10" a="1"/>
  <c r="B208" i="10" s="1"/>
  <c r="B209" i="10" a="1"/>
  <c r="B209" i="10" s="1"/>
  <c r="B210" i="10" a="1"/>
  <c r="B210" i="10" s="1"/>
  <c r="B202" i="10" a="1"/>
  <c r="B202" i="10" s="1"/>
  <c r="B203" i="10" a="1"/>
  <c r="B203" i="10" s="1"/>
  <c r="B204" i="10" a="1"/>
  <c r="B204" i="10" s="1"/>
  <c r="B205" i="10" a="1"/>
  <c r="B205" i="10" s="1"/>
  <c r="B197" i="10" a="1"/>
  <c r="B197" i="10" s="1"/>
  <c r="B198" i="10" a="1"/>
  <c r="B198" i="10" s="1"/>
  <c r="B199" i="10" a="1"/>
  <c r="B199" i="10" s="1"/>
  <c r="B200" i="10" a="1"/>
  <c r="B200" i="10" s="1"/>
  <c r="B192" i="10" a="1"/>
  <c r="B192" i="10" s="1"/>
  <c r="B193" i="10" a="1"/>
  <c r="B193" i="10" s="1"/>
  <c r="B194" i="10" a="1"/>
  <c r="B194" i="10" s="1"/>
  <c r="B195" i="10" a="1"/>
  <c r="B195" i="10" s="1"/>
  <c r="B189" i="10" a="1"/>
  <c r="B189" i="10" s="1"/>
  <c r="B187" i="10" a="1"/>
  <c r="B187" i="10" s="1"/>
  <c r="B188" i="10" a="1"/>
  <c r="B188" i="10" s="1"/>
  <c r="B190" i="10" a="1"/>
  <c r="B190" i="10" s="1"/>
  <c r="B182" i="10" a="1"/>
  <c r="B182" i="10" s="1"/>
  <c r="B183" i="10" a="1"/>
  <c r="B183" i="10" s="1"/>
  <c r="B184" i="10" a="1"/>
  <c r="B184" i="10" s="1"/>
  <c r="B185" i="10" a="1"/>
  <c r="B185" i="10" s="1"/>
  <c r="B177" i="10" a="1"/>
  <c r="B177" i="10" s="1"/>
  <c r="B178" i="10" a="1"/>
  <c r="B178" i="10" s="1"/>
  <c r="B179" i="10" a="1"/>
  <c r="B179" i="10" s="1"/>
  <c r="B180" i="10" a="1"/>
  <c r="B180" i="10" s="1"/>
  <c r="B170" i="10" a="1"/>
  <c r="B170" i="10" s="1"/>
  <c r="B171" i="10" a="1"/>
  <c r="B171" i="10" s="1"/>
  <c r="B172" i="10" a="1"/>
  <c r="B172" i="10" s="1"/>
  <c r="B173" i="10" a="1"/>
  <c r="B173" i="10" s="1"/>
  <c r="B174" i="10" a="1"/>
  <c r="B174" i="10" s="1"/>
  <c r="B168" i="10" a="1"/>
  <c r="B168" i="10" s="1"/>
  <c r="B162" i="10" a="1"/>
  <c r="B162" i="10" s="1"/>
  <c r="B164" i="10" a="1"/>
  <c r="B164" i="10" s="1"/>
  <c r="B165" i="10" a="1"/>
  <c r="B165" i="10" s="1"/>
  <c r="B166" i="10" a="1"/>
  <c r="B166" i="10" s="1"/>
  <c r="B167" i="10" a="1"/>
  <c r="B167" i="10" s="1"/>
  <c r="B158" i="10" a="1"/>
  <c r="B158" i="10" s="1"/>
  <c r="B159" i="10" a="1"/>
  <c r="B159" i="10" s="1"/>
  <c r="B160" i="10" a="1"/>
  <c r="B160" i="10" s="1"/>
  <c r="B161" i="10" a="1"/>
  <c r="B161" i="10" s="1"/>
  <c r="B152" i="10" a="1"/>
  <c r="B152" i="10" s="1"/>
  <c r="B153" i="10" a="1"/>
  <c r="B153" i="10" s="1"/>
  <c r="B154" i="10" a="1"/>
  <c r="B154" i="10" s="1"/>
  <c r="B155" i="10" a="1"/>
  <c r="B155" i="10" s="1"/>
  <c r="B156" i="10" a="1"/>
  <c r="B156" i="10" s="1"/>
  <c r="B147" i="10" a="1"/>
  <c r="B147" i="10" s="1"/>
  <c r="B148" i="10" a="1"/>
  <c r="B148" i="10" s="1"/>
  <c r="B149" i="10" a="1"/>
  <c r="B149" i="10" s="1"/>
  <c r="B150" i="10" a="1"/>
  <c r="B150" i="10" s="1"/>
  <c r="B140" i="10" a="1"/>
  <c r="B140" i="10" s="1"/>
  <c r="B141" i="10" a="1"/>
  <c r="B141" i="10" s="1"/>
  <c r="B142" i="10" a="1"/>
  <c r="B142" i="10" s="1"/>
  <c r="B143" i="10" a="1"/>
  <c r="B143" i="10" s="1"/>
  <c r="B134" i="10" a="1"/>
  <c r="B134" i="10" s="1"/>
  <c r="B135" i="10" a="1"/>
  <c r="B135" i="10" s="1"/>
  <c r="B136" i="10" a="1"/>
  <c r="B136" i="10" s="1"/>
  <c r="B137" i="10" a="1"/>
  <c r="B137" i="10" s="1"/>
  <c r="B138" i="10" a="1"/>
  <c r="B138" i="10" s="1"/>
  <c r="B139" i="10" a="1"/>
  <c r="B139" i="10" s="1"/>
  <c r="B144" i="10" a="1"/>
  <c r="B144" i="10" s="1"/>
  <c r="B130" i="10" a="1"/>
  <c r="B130" i="10" s="1"/>
  <c r="B124" i="10" a="1"/>
  <c r="B124" i="10" s="1"/>
  <c r="B125" i="10" a="1"/>
  <c r="B125" i="10" s="1"/>
  <c r="B126" i="10" a="1"/>
  <c r="B126" i="10" s="1"/>
  <c r="B127" i="10" a="1"/>
  <c r="B127" i="10" s="1"/>
  <c r="B121" i="10" a="1"/>
  <c r="B121" i="10" s="1"/>
  <c r="B122" i="10" a="1"/>
  <c r="B122" i="10" s="1"/>
  <c r="B117" i="10" a="1"/>
  <c r="B117" i="10" s="1"/>
  <c r="B118" i="10" a="1"/>
  <c r="B118" i="10" s="1"/>
  <c r="B119" i="10" a="1"/>
  <c r="B119" i="10" s="1"/>
  <c r="B120" i="10" a="1"/>
  <c r="B120" i="10" s="1"/>
  <c r="B123" i="10" a="1"/>
  <c r="B123" i="10" s="1"/>
  <c r="B128" i="10" a="1"/>
  <c r="B128" i="10" s="1"/>
  <c r="B129" i="10" a="1"/>
  <c r="B129" i="10" s="1"/>
  <c r="B131" i="10" a="1"/>
  <c r="B131" i="10" s="1"/>
  <c r="B132" i="10" a="1"/>
  <c r="B132" i="10" s="1"/>
  <c r="B169" i="10" a="1"/>
  <c r="B169" i="10" s="1"/>
  <c r="B175" i="10" a="1"/>
  <c r="B175" i="10" s="1"/>
  <c r="B176" i="10" a="1"/>
  <c r="B176" i="10" s="1"/>
  <c r="B181" i="10" a="1"/>
  <c r="B181" i="10" s="1"/>
  <c r="B186" i="10" a="1"/>
  <c r="B186" i="10" s="1"/>
  <c r="B191" i="10" a="1"/>
  <c r="B191" i="10" s="1"/>
  <c r="B196" i="10" a="1"/>
  <c r="B196" i="10" s="1"/>
  <c r="B201" i="10" a="1"/>
  <c r="B201" i="10" s="1"/>
  <c r="B206" i="10" a="1"/>
  <c r="B206" i="10" s="1"/>
  <c r="B211" i="10" a="1"/>
  <c r="B211" i="10" s="1"/>
  <c r="B216" i="10" a="1"/>
  <c r="B216" i="10" s="1"/>
  <c r="B221" i="10" a="1"/>
  <c r="B221" i="10" s="1"/>
  <c r="B226" i="10" a="1"/>
  <c r="B226" i="10" s="1"/>
  <c r="B231" i="10" a="1"/>
  <c r="B231" i="10" s="1"/>
  <c r="B236" i="10" a="1"/>
  <c r="B236" i="10" s="1"/>
  <c r="B241" i="10" a="1"/>
  <c r="B241" i="10" s="1"/>
  <c r="B246" i="10" a="1"/>
  <c r="B246" i="10" s="1"/>
  <c r="B250" i="10" a="1"/>
  <c r="B250" i="10" s="1"/>
  <c r="B254" i="10" a="1"/>
  <c r="B254" i="10" s="1"/>
  <c r="B258" i="10" a="1"/>
  <c r="B258" i="10" s="1"/>
  <c r="B262" i="10" a="1"/>
  <c r="B262" i="10" s="1"/>
  <c r="B266" i="10" a="1"/>
  <c r="B266" i="10" s="1"/>
  <c r="B270" i="10" a="1"/>
  <c r="B270" i="10" s="1"/>
  <c r="B274" i="10" a="1"/>
  <c r="B274" i="10" s="1"/>
  <c r="B278" i="10" a="1"/>
  <c r="B278" i="10" s="1"/>
  <c r="B282" i="10" a="1"/>
  <c r="B282" i="10" s="1"/>
  <c r="B286" i="10" a="1"/>
  <c r="B286" i="10" s="1"/>
  <c r="B290" i="10" a="1"/>
  <c r="B290" i="10" s="1"/>
  <c r="B294" i="10" a="1"/>
  <c r="B294" i="10" s="1"/>
  <c r="B296" i="10" a="1"/>
  <c r="B296" i="10" s="1"/>
  <c r="B298" i="10" a="1"/>
  <c r="B298" i="10" s="1"/>
  <c r="B300" i="10" a="1"/>
  <c r="B300" i="10" s="1"/>
  <c r="B302" i="10" a="1"/>
  <c r="B302" i="10" s="1"/>
  <c r="B304" i="10" a="1"/>
  <c r="B304" i="10" s="1"/>
  <c r="B308" i="10" a="1"/>
  <c r="B308" i="10" s="1"/>
  <c r="B312" i="10" a="1"/>
  <c r="B312" i="10" s="1"/>
  <c r="B316" i="10" a="1"/>
  <c r="B316" i="10" s="1"/>
  <c r="B320" i="10" a="1"/>
  <c r="B320" i="10" s="1"/>
  <c r="B326" i="10" a="1"/>
  <c r="B326" i="10" s="1"/>
  <c r="B332" i="10" a="1"/>
  <c r="B332" i="10" s="1"/>
  <c r="B344" i="10" a="1"/>
  <c r="B344" i="10" s="1"/>
  <c r="B274" i="9" a="1"/>
  <c r="B274" i="9" s="1"/>
  <c r="B275" i="9" a="1"/>
  <c r="B275" i="9" s="1"/>
  <c r="B276" i="9" a="1"/>
  <c r="B276" i="9" s="1"/>
  <c r="B277" i="9" a="1"/>
  <c r="B277" i="9" s="1"/>
  <c r="B278" i="9" a="1"/>
  <c r="B278" i="9" s="1"/>
  <c r="B279" i="9" a="1"/>
  <c r="B279" i="9" s="1"/>
  <c r="B280" i="9" a="1"/>
  <c r="B280" i="9" s="1"/>
  <c r="B281" i="9" a="1"/>
  <c r="B281" i="9" s="1"/>
  <c r="B282" i="9" a="1"/>
  <c r="B282" i="9" s="1"/>
  <c r="B283" i="9" a="1"/>
  <c r="B283" i="9" s="1"/>
  <c r="B284" i="9" a="1"/>
  <c r="B284" i="9" s="1"/>
  <c r="B285" i="9" a="1"/>
  <c r="B285" i="9" s="1"/>
  <c r="B286" i="9" a="1"/>
  <c r="B286" i="9" s="1"/>
  <c r="B287" i="9" a="1"/>
  <c r="B287" i="9" s="1"/>
  <c r="B288" i="9" a="1"/>
  <c r="B288" i="9" s="1"/>
  <c r="B289" i="9" a="1"/>
  <c r="B289" i="9" s="1"/>
  <c r="B290" i="9" a="1"/>
  <c r="B290" i="9" s="1"/>
  <c r="B291" i="9" a="1"/>
  <c r="B291" i="9" s="1"/>
  <c r="B292" i="9" a="1"/>
  <c r="B292" i="9" s="1"/>
  <c r="B293" i="9" a="1"/>
  <c r="B293" i="9" s="1"/>
  <c r="B294" i="9" a="1"/>
  <c r="B294" i="9" s="1"/>
  <c r="B295" i="9" a="1"/>
  <c r="B295" i="9" s="1"/>
  <c r="B296" i="9" a="1"/>
  <c r="B296" i="9" s="1"/>
  <c r="B297" i="9" a="1"/>
  <c r="B297" i="9" s="1"/>
  <c r="B298" i="9" a="1"/>
  <c r="B298" i="9" s="1"/>
  <c r="B299" i="9" a="1"/>
  <c r="B299" i="9" s="1"/>
  <c r="B300" i="9" a="1"/>
  <c r="B300" i="9" s="1"/>
  <c r="B301" i="9" a="1"/>
  <c r="B301" i="9" s="1"/>
  <c r="B302" i="9" a="1"/>
  <c r="B302" i="9" s="1"/>
  <c r="B303" i="9" a="1"/>
  <c r="B303" i="9" s="1"/>
  <c r="B304" i="9" a="1"/>
  <c r="B304" i="9" s="1"/>
  <c r="B305" i="9" a="1"/>
  <c r="B305" i="9" s="1"/>
  <c r="B306" i="9" a="1"/>
  <c r="B306" i="9" s="1"/>
  <c r="B307" i="9" a="1"/>
  <c r="B307" i="9" s="1"/>
  <c r="B308" i="9" a="1"/>
  <c r="B308" i="9" s="1"/>
  <c r="B309" i="9" a="1"/>
  <c r="B309" i="9" s="1"/>
  <c r="B310" i="9" a="1"/>
  <c r="B310" i="9" s="1"/>
  <c r="B311" i="9" a="1"/>
  <c r="B311" i="9" s="1"/>
  <c r="B312" i="9" a="1"/>
  <c r="B312" i="9" s="1"/>
  <c r="B313" i="9" a="1"/>
  <c r="B313" i="9" s="1"/>
  <c r="B314" i="9" a="1"/>
  <c r="B314" i="9" s="1"/>
  <c r="B315" i="9" a="1"/>
  <c r="B315" i="9" s="1"/>
  <c r="B316" i="9" a="1"/>
  <c r="B316" i="9" s="1"/>
  <c r="B317" i="9" a="1"/>
  <c r="B317" i="9" s="1"/>
  <c r="B318" i="9" a="1"/>
  <c r="B318" i="9" s="1"/>
  <c r="B319" i="9" a="1"/>
  <c r="B319" i="9" s="1"/>
  <c r="B320" i="9" a="1"/>
  <c r="B320" i="9" s="1"/>
  <c r="B321" i="9" a="1"/>
  <c r="B321" i="9" s="1"/>
  <c r="B322" i="9" a="1"/>
  <c r="B322" i="9" s="1"/>
  <c r="B323" i="9" a="1"/>
  <c r="B323" i="9" s="1"/>
  <c r="C1762" i="4" a="1"/>
  <c r="C1762" i="4" s="1"/>
  <c r="C1763" i="4" a="1"/>
  <c r="C1763" i="4" s="1"/>
  <c r="C1764" i="4" a="1"/>
  <c r="C1764" i="4" s="1"/>
  <c r="C1765" i="4" a="1"/>
  <c r="C1765" i="4" s="1"/>
  <c r="C1766" i="4" a="1"/>
  <c r="C1766" i="4" s="1"/>
  <c r="C1755" i="4" a="1"/>
  <c r="C1755" i="4" s="1"/>
  <c r="C1756" i="4" a="1"/>
  <c r="C1756" i="4" s="1"/>
  <c r="C1757" i="4" a="1"/>
  <c r="C1757" i="4" s="1"/>
  <c r="C1758" i="4" a="1"/>
  <c r="C1758" i="4" s="1"/>
  <c r="C1759" i="4" a="1"/>
  <c r="C1759" i="4" s="1"/>
  <c r="C1760" i="4" a="1"/>
  <c r="C1760" i="4" s="1"/>
  <c r="C1761" i="4" a="1"/>
  <c r="C1761" i="4" s="1"/>
  <c r="B272" i="9" a="1"/>
  <c r="B272" i="9" s="1"/>
  <c r="B273" i="9" a="1"/>
  <c r="B273" i="9" s="1"/>
  <c r="B432" i="12" a="1"/>
  <c r="B432" i="12" s="1"/>
  <c r="B433" i="12" a="1"/>
  <c r="B433" i="12" s="1"/>
  <c r="B113" i="31" a="1"/>
  <c r="B113" i="31" s="1"/>
  <c r="B108" i="31" a="1"/>
  <c r="B108" i="31" s="1"/>
  <c r="B109" i="31" a="1"/>
  <c r="B109" i="31" s="1"/>
  <c r="B110" i="31" a="1"/>
  <c r="B110" i="31" s="1"/>
  <c r="B111" i="31" a="1"/>
  <c r="B111" i="31" s="1"/>
  <c r="B112" i="31" a="1"/>
  <c r="B112" i="31" s="1"/>
  <c r="B114" i="31" a="1"/>
  <c r="B114" i="31" s="1"/>
  <c r="B369" i="15" a="1"/>
  <c r="B369" i="15" s="1"/>
  <c r="B370" i="15" a="1"/>
  <c r="B370" i="15" s="1"/>
  <c r="B371" i="15" a="1"/>
  <c r="B371" i="15" s="1"/>
  <c r="B372" i="15" a="1"/>
  <c r="B372" i="15" s="1"/>
  <c r="B368" i="15" a="1"/>
  <c r="B368" i="15" s="1"/>
  <c r="B373" i="15" a="1"/>
  <c r="B373" i="15" s="1"/>
  <c r="B10" i="54" a="1"/>
  <c r="B10" i="54" s="1"/>
  <c r="B11" i="54" a="1"/>
  <c r="B11" i="54" s="1"/>
  <c r="B12" i="54" a="1"/>
  <c r="B12" i="54" s="1"/>
  <c r="B13" i="54" a="1"/>
  <c r="B13" i="54" s="1"/>
  <c r="B424" i="12" a="1"/>
  <c r="B424" i="12" s="1"/>
  <c r="B425" i="12" a="1"/>
  <c r="B425" i="12" s="1"/>
  <c r="B426" i="12" a="1"/>
  <c r="B426" i="12" s="1"/>
  <c r="B427" i="12" a="1"/>
  <c r="B427" i="12" s="1"/>
  <c r="B428" i="12" a="1"/>
  <c r="B428" i="12" s="1"/>
  <c r="B429" i="12" a="1"/>
  <c r="B429" i="12"/>
  <c r="B430" i="12" a="1"/>
  <c r="B430" i="12" s="1"/>
  <c r="B431" i="12" a="1"/>
  <c r="B431" i="12" s="1"/>
  <c r="B412" i="12" a="1"/>
  <c r="B412" i="12" s="1"/>
  <c r="B413" i="12" a="1"/>
  <c r="B413" i="12" s="1"/>
  <c r="B407" i="12" a="1"/>
  <c r="B407" i="12" s="1"/>
  <c r="B408" i="12" a="1"/>
  <c r="B408" i="12" s="1"/>
  <c r="B409" i="12" a="1"/>
  <c r="B409" i="12" s="1"/>
  <c r="B410" i="12" a="1"/>
  <c r="B410" i="12" s="1"/>
  <c r="B106" i="31" a="1"/>
  <c r="B106" i="31" s="1"/>
  <c r="B105" i="31" a="1"/>
  <c r="B105" i="31" s="1"/>
  <c r="B102" i="31" a="1"/>
  <c r="B102" i="31" s="1"/>
  <c r="B103" i="31" a="1"/>
  <c r="B103" i="31" s="1"/>
  <c r="B104" i="31" a="1"/>
  <c r="B104" i="31" s="1"/>
  <c r="B107" i="31" a="1"/>
  <c r="B107" i="31" s="1"/>
  <c r="B294" i="8" a="1"/>
  <c r="B294" i="8" s="1"/>
  <c r="B295" i="8" a="1"/>
  <c r="B295" i="8" s="1"/>
  <c r="B296" i="8" a="1"/>
  <c r="B296" i="8" s="1"/>
  <c r="B297" i="8" a="1"/>
  <c r="B297" i="8" s="1"/>
  <c r="B298" i="8" a="1"/>
  <c r="B298" i="8" s="1"/>
  <c r="B299" i="8" a="1"/>
  <c r="B299" i="8" s="1"/>
  <c r="B300" i="8" a="1"/>
  <c r="B300" i="8" s="1"/>
  <c r="B301" i="8" a="1"/>
  <c r="B301" i="8" s="1"/>
  <c r="B302" i="8" a="1"/>
  <c r="B302" i="8" s="1"/>
  <c r="B303" i="8" a="1"/>
  <c r="B303" i="8" s="1"/>
  <c r="B304" i="8" a="1"/>
  <c r="B304" i="8" s="1"/>
  <c r="B305" i="8" a="1"/>
  <c r="B305" i="8" s="1"/>
  <c r="B306" i="8" a="1"/>
  <c r="B306" i="8" s="1"/>
  <c r="B307" i="8" a="1"/>
  <c r="B307" i="8" s="1"/>
  <c r="B308" i="8" a="1"/>
  <c r="B308" i="8"/>
  <c r="B309" i="8" a="1"/>
  <c r="B309" i="8" s="1"/>
  <c r="B310" i="8" a="1"/>
  <c r="B310" i="8" s="1"/>
  <c r="B311" i="8" a="1"/>
  <c r="B311" i="8" s="1"/>
  <c r="B312" i="8" a="1"/>
  <c r="B312" i="8" s="1"/>
  <c r="B313" i="8" a="1"/>
  <c r="B313" i="8" s="1"/>
  <c r="B314" i="8" a="1"/>
  <c r="B314" i="8" s="1"/>
  <c r="B315" i="8" a="1"/>
  <c r="B315" i="8" s="1"/>
  <c r="B316" i="8" a="1"/>
  <c r="B316" i="8" s="1"/>
  <c r="B317" i="8" a="1"/>
  <c r="B317" i="8" s="1"/>
  <c r="B318" i="8" a="1"/>
  <c r="B318" i="8" s="1"/>
  <c r="B319" i="8" a="1"/>
  <c r="B319" i="8" s="1"/>
  <c r="B260" i="9" a="1"/>
  <c r="B260" i="9" s="1"/>
  <c r="B261" i="9" a="1"/>
  <c r="B261" i="9" s="1"/>
  <c r="B262" i="9" a="1"/>
  <c r="B262" i="9" s="1"/>
  <c r="B263" i="9" a="1"/>
  <c r="B263" i="9" s="1"/>
  <c r="B264" i="9" a="1"/>
  <c r="B264" i="9" s="1"/>
  <c r="B265" i="9" a="1"/>
  <c r="B265" i="9" s="1"/>
  <c r="B266" i="9" a="1"/>
  <c r="B266" i="9" s="1"/>
  <c r="B267" i="9" a="1"/>
  <c r="B267" i="9" s="1"/>
  <c r="B268" i="9" a="1"/>
  <c r="B268" i="9" s="1"/>
  <c r="B269" i="9" a="1"/>
  <c r="B269" i="9" s="1"/>
  <c r="B270" i="9" a="1"/>
  <c r="B270" i="9" s="1"/>
  <c r="B271" i="9" a="1"/>
  <c r="B271" i="9" s="1"/>
  <c r="C225" i="6" a="1"/>
  <c r="C225" i="6" s="1"/>
  <c r="C226" i="6" a="1"/>
  <c r="C226" i="6" s="1"/>
  <c r="C227" i="6" a="1"/>
  <c r="C227" i="6" s="1"/>
  <c r="C228" i="6" a="1"/>
  <c r="C228" i="6" s="1"/>
  <c r="C229" i="6" a="1"/>
  <c r="C229" i="6" s="1"/>
  <c r="C230" i="6" a="1"/>
  <c r="C230" i="6" s="1"/>
  <c r="C231" i="6" a="1"/>
  <c r="C231" i="6" s="1"/>
  <c r="C232" i="6" a="1"/>
  <c r="C232" i="6" s="1"/>
  <c r="C233" i="6" a="1"/>
  <c r="C233" i="6" s="1"/>
  <c r="C234" i="6" a="1"/>
  <c r="C234" i="6" s="1"/>
  <c r="C235" i="6" a="1"/>
  <c r="C235" i="6" s="1"/>
  <c r="C236" i="6" a="1"/>
  <c r="C236" i="6" s="1"/>
  <c r="C1751" i="4" a="1"/>
  <c r="C1751" i="4" s="1"/>
  <c r="C1752" i="4" a="1"/>
  <c r="C1752" i="4" s="1"/>
  <c r="C1753" i="4" a="1"/>
  <c r="C1753" i="4" s="1"/>
  <c r="C1754" i="4" a="1"/>
  <c r="C1754" i="4" s="1"/>
  <c r="C1750" i="4" a="1"/>
  <c r="C1750" i="4" s="1"/>
  <c r="C1747" i="4" a="1"/>
  <c r="C1747" i="4" s="1"/>
  <c r="C1748" i="4" a="1"/>
  <c r="C1748" i="4" s="1"/>
  <c r="C1743" i="4" a="1"/>
  <c r="C1743" i="4" s="1"/>
  <c r="C1735" i="4" a="1"/>
  <c r="C1735" i="4" s="1"/>
  <c r="C1736" i="4" a="1"/>
  <c r="C1736" i="4" s="1"/>
  <c r="C1737" i="4" a="1"/>
  <c r="C1737" i="4" s="1"/>
  <c r="C1738" i="4" a="1"/>
  <c r="C1738" i="4" s="1"/>
  <c r="C1739" i="4" a="1"/>
  <c r="C1739" i="4" s="1"/>
  <c r="C1740" i="4" a="1"/>
  <c r="C1740" i="4" s="1"/>
  <c r="C1741" i="4" a="1"/>
  <c r="C1741" i="4" s="1"/>
  <c r="C1726" i="4" a="1"/>
  <c r="C1726" i="4" s="1"/>
  <c r="C1727" i="4" a="1"/>
  <c r="C1727" i="4" s="1"/>
  <c r="C1728" i="4" a="1"/>
  <c r="C1728" i="4" s="1"/>
  <c r="C1729" i="4" a="1"/>
  <c r="C1729" i="4" s="1"/>
  <c r="C1730" i="4" a="1"/>
  <c r="C1730" i="4" s="1"/>
  <c r="C1731" i="4" a="1"/>
  <c r="C1731" i="4" s="1"/>
  <c r="C1745" i="4" a="1"/>
  <c r="C1745" i="4" s="1"/>
  <c r="C1746" i="4" a="1"/>
  <c r="C1746" i="4" s="1"/>
  <c r="C1749" i="4" a="1"/>
  <c r="C1749" i="4" s="1"/>
  <c r="C1744" i="4" a="1"/>
  <c r="C1744" i="4" s="1"/>
  <c r="C1723" i="4" a="1"/>
  <c r="C1723" i="4" s="1"/>
  <c r="C1724" i="4" a="1"/>
  <c r="C1724" i="4" s="1"/>
  <c r="C1725" i="4" a="1"/>
  <c r="C1725" i="4" s="1"/>
  <c r="C1732" i="4" a="1"/>
  <c r="C1732" i="4" s="1"/>
  <c r="C1733" i="4" a="1"/>
  <c r="C1733" i="4" s="1"/>
  <c r="C1734" i="4" a="1"/>
  <c r="C1734" i="4" s="1"/>
  <c r="C1742" i="4" a="1"/>
  <c r="C1742" i="4" s="1"/>
  <c r="C1767" i="4" a="1"/>
  <c r="C1767" i="4" s="1"/>
  <c r="C940" i="5" a="1"/>
  <c r="C940" i="5" s="1"/>
  <c r="C938" i="5" a="1"/>
  <c r="C938" i="5" s="1"/>
  <c r="C935" i="5" a="1"/>
  <c r="C935" i="5" s="1"/>
  <c r="C932" i="5" a="1"/>
  <c r="C932" i="5" s="1"/>
  <c r="C933" i="5" a="1"/>
  <c r="C933" i="5" s="1"/>
  <c r="C923" i="5" a="1"/>
  <c r="C923" i="5" s="1"/>
  <c r="C924" i="5" a="1"/>
  <c r="C924" i="5" s="1"/>
  <c r="C925" i="5" a="1"/>
  <c r="C925" i="5" s="1"/>
  <c r="C919" i="5" a="1"/>
  <c r="C919" i="5" s="1"/>
  <c r="C920" i="5" a="1"/>
  <c r="C920" i="5" s="1"/>
  <c r="C921" i="5" a="1"/>
  <c r="C921" i="5" s="1"/>
  <c r="C922" i="5" a="1"/>
  <c r="C922" i="5" s="1"/>
  <c r="C926" i="5" a="1"/>
  <c r="C926" i="5" s="1"/>
  <c r="C927" i="5" a="1"/>
  <c r="C927" i="5" s="1"/>
  <c r="C928" i="5" a="1"/>
  <c r="C928" i="5" s="1"/>
  <c r="C929" i="5" a="1"/>
  <c r="C929" i="5" s="1"/>
  <c r="C930" i="5" a="1"/>
  <c r="C930" i="5" s="1"/>
  <c r="C931" i="5" a="1"/>
  <c r="C931" i="5" s="1"/>
  <c r="C934" i="5" a="1"/>
  <c r="C934" i="5" s="1"/>
  <c r="C936" i="5" a="1"/>
  <c r="C936" i="5" s="1"/>
  <c r="C937" i="5" a="1"/>
  <c r="C937" i="5" s="1"/>
  <c r="C939" i="5" a="1"/>
  <c r="C939" i="5" s="1"/>
  <c r="C941" i="5" a="1"/>
  <c r="C941" i="5" s="1"/>
  <c r="C942" i="5" a="1"/>
  <c r="C942" i="5" s="1"/>
  <c r="C943" i="5" a="1"/>
  <c r="C943" i="5" s="1"/>
  <c r="C944" i="5" a="1"/>
  <c r="C944" i="5" s="1"/>
  <c r="C945" i="5" a="1"/>
  <c r="C945" i="5" s="1"/>
  <c r="C946" i="5" a="1"/>
  <c r="C946" i="5" s="1"/>
  <c r="C947" i="5" a="1"/>
  <c r="C947" i="5" s="1"/>
  <c r="C948" i="5" a="1"/>
  <c r="C948" i="5" s="1"/>
  <c r="C949" i="5" a="1"/>
  <c r="C949" i="5" s="1"/>
  <c r="C950" i="5" a="1"/>
  <c r="C950" i="5" s="1"/>
  <c r="B100" i="9" a="1"/>
  <c r="B100" i="9" s="1"/>
  <c r="B101" i="9" a="1"/>
  <c r="B101" i="9" s="1"/>
  <c r="B102" i="9" a="1"/>
  <c r="B102" i="9" s="1"/>
  <c r="B103" i="9" a="1"/>
  <c r="B103" i="9" s="1"/>
  <c r="B104" i="9" a="1"/>
  <c r="B104" i="9" s="1"/>
  <c r="B105" i="9" a="1"/>
  <c r="B105" i="9" s="1"/>
  <c r="B106" i="9" a="1"/>
  <c r="B106" i="9" s="1"/>
  <c r="B107" i="9" a="1"/>
  <c r="B107" i="9" s="1"/>
  <c r="B108" i="9" a="1"/>
  <c r="B108" i="9" s="1"/>
  <c r="B109" i="9" a="1"/>
  <c r="B109" i="9" s="1"/>
  <c r="B110" i="9" a="1"/>
  <c r="B110" i="9" s="1"/>
  <c r="B111" i="9" a="1"/>
  <c r="B111" i="9" s="1"/>
  <c r="B112" i="9" a="1"/>
  <c r="B112" i="9" s="1"/>
  <c r="B113" i="9" a="1"/>
  <c r="B113" i="9" s="1"/>
  <c r="B114" i="9" a="1"/>
  <c r="B114" i="9" s="1"/>
  <c r="B115" i="9" a="1"/>
  <c r="B115" i="9" s="1"/>
  <c r="B116" i="9" a="1"/>
  <c r="B116" i="9" s="1"/>
  <c r="B117" i="9" a="1"/>
  <c r="B117" i="9" s="1"/>
  <c r="B118" i="9" a="1"/>
  <c r="B118" i="9" s="1"/>
  <c r="B119" i="9" a="1"/>
  <c r="B119" i="9" s="1"/>
  <c r="B120" i="9" a="1"/>
  <c r="B120" i="9" s="1"/>
  <c r="B121" i="9" a="1"/>
  <c r="B121" i="9" s="1"/>
  <c r="B122" i="9" a="1"/>
  <c r="B122" i="9" s="1"/>
  <c r="B123" i="9" a="1"/>
  <c r="B123" i="9" s="1"/>
  <c r="B124" i="9" a="1"/>
  <c r="B124" i="9" s="1"/>
  <c r="B125" i="9" a="1"/>
  <c r="B125" i="9" s="1"/>
  <c r="B126" i="9" a="1"/>
  <c r="B126" i="9" s="1"/>
  <c r="B127" i="9" a="1"/>
  <c r="B127" i="9" s="1"/>
  <c r="B128" i="9" a="1"/>
  <c r="B128" i="9" s="1"/>
  <c r="B129" i="9" a="1"/>
  <c r="B129" i="9" s="1"/>
  <c r="B130" i="9" a="1"/>
  <c r="B130" i="9" s="1"/>
  <c r="B131" i="9" a="1"/>
  <c r="B131" i="9" s="1"/>
  <c r="B132" i="9" a="1"/>
  <c r="B132" i="9" s="1"/>
  <c r="B133" i="9" a="1"/>
  <c r="B133" i="9" s="1"/>
  <c r="B134" i="9" a="1"/>
  <c r="B134" i="9" s="1"/>
  <c r="B135" i="9" a="1"/>
  <c r="B135" i="9" s="1"/>
  <c r="B136" i="9" a="1"/>
  <c r="B136" i="9" s="1"/>
  <c r="B137" i="9" a="1"/>
  <c r="B137" i="9" s="1"/>
  <c r="B138" i="9" a="1"/>
  <c r="B138" i="9" s="1"/>
  <c r="B139" i="9" a="1"/>
  <c r="B139" i="9" s="1"/>
  <c r="B140" i="9" a="1"/>
  <c r="B140" i="9" s="1"/>
  <c r="B141" i="9" a="1"/>
  <c r="B141" i="9" s="1"/>
  <c r="B142" i="9" a="1"/>
  <c r="B142" i="9" s="1"/>
  <c r="B143" i="9" a="1"/>
  <c r="B143" i="9" s="1"/>
  <c r="B144" i="9" a="1"/>
  <c r="B144" i="9" s="1"/>
  <c r="B145" i="9" a="1"/>
  <c r="B145" i="9" s="1"/>
  <c r="B146" i="9" a="1"/>
  <c r="B146" i="9" s="1"/>
  <c r="B147" i="9" a="1"/>
  <c r="B147" i="9" s="1"/>
  <c r="B148" i="9" a="1"/>
  <c r="B148" i="9" s="1"/>
  <c r="B149" i="9" a="1"/>
  <c r="B149" i="9" s="1"/>
  <c r="B150" i="9" a="1"/>
  <c r="B150" i="9" s="1"/>
  <c r="B151" i="9" a="1"/>
  <c r="B151" i="9" s="1"/>
  <c r="B152" i="9" a="1"/>
  <c r="B152" i="9" s="1"/>
  <c r="B153" i="9" a="1"/>
  <c r="B153" i="9" s="1"/>
  <c r="B154" i="9" a="1"/>
  <c r="B154" i="9" s="1"/>
  <c r="B155" i="9" a="1"/>
  <c r="B155" i="9" s="1"/>
  <c r="B156" i="9" a="1"/>
  <c r="B156" i="9" s="1"/>
  <c r="B157" i="9" a="1"/>
  <c r="B157" i="9" s="1"/>
  <c r="B158" i="9" a="1"/>
  <c r="B158" i="9" s="1"/>
  <c r="B159" i="9" a="1"/>
  <c r="B159" i="9" s="1"/>
  <c r="B160" i="9" a="1"/>
  <c r="B160" i="9" s="1"/>
  <c r="B161" i="9" a="1"/>
  <c r="B161" i="9" s="1"/>
  <c r="B162" i="9" a="1"/>
  <c r="B162" i="9" s="1"/>
  <c r="B163" i="9" a="1"/>
  <c r="B163" i="9" s="1"/>
  <c r="B164" i="9" a="1"/>
  <c r="B164" i="9" s="1"/>
  <c r="B165" i="9" a="1"/>
  <c r="B165" i="9" s="1"/>
  <c r="B166" i="9" a="1"/>
  <c r="B166" i="9" s="1"/>
  <c r="B167" i="9" a="1"/>
  <c r="B167" i="9" s="1"/>
  <c r="B168" i="9" a="1"/>
  <c r="B168" i="9" s="1"/>
  <c r="B169" i="9" a="1"/>
  <c r="B169" i="9" s="1"/>
  <c r="B170" i="9" a="1"/>
  <c r="B170" i="9" s="1"/>
  <c r="B171" i="9" a="1"/>
  <c r="B171" i="9" s="1"/>
  <c r="B172" i="9" a="1"/>
  <c r="B172" i="9" s="1"/>
  <c r="B173" i="9" a="1"/>
  <c r="B173" i="9" s="1"/>
  <c r="B174" i="9" a="1"/>
  <c r="B174" i="9" s="1"/>
  <c r="B175" i="9" a="1"/>
  <c r="B175" i="9" s="1"/>
  <c r="B176" i="9" a="1"/>
  <c r="B176" i="9" s="1"/>
  <c r="B177" i="9" a="1"/>
  <c r="B177" i="9" s="1"/>
  <c r="B178" i="9" a="1"/>
  <c r="B178" i="9" s="1"/>
  <c r="B179" i="9" a="1"/>
  <c r="B179" i="9" s="1"/>
  <c r="B180" i="9" a="1"/>
  <c r="B180" i="9" s="1"/>
  <c r="B181" i="9" a="1"/>
  <c r="B181" i="9" s="1"/>
  <c r="B182" i="9" a="1"/>
  <c r="B182" i="9" s="1"/>
  <c r="B183" i="9" a="1"/>
  <c r="B183" i="9" s="1"/>
  <c r="B184" i="9" a="1"/>
  <c r="B184" i="9" s="1"/>
  <c r="B185" i="9" a="1"/>
  <c r="B185" i="9" s="1"/>
  <c r="B186" i="9" a="1"/>
  <c r="B186" i="9" s="1"/>
  <c r="B187" i="9" a="1"/>
  <c r="B187" i="9" s="1"/>
  <c r="B188" i="9" a="1"/>
  <c r="B188" i="9" s="1"/>
  <c r="B189" i="9" a="1"/>
  <c r="B189" i="9" s="1"/>
  <c r="B190" i="9" a="1"/>
  <c r="B190" i="9" s="1"/>
  <c r="B191" i="9" a="1"/>
  <c r="B191" i="9" s="1"/>
  <c r="B192" i="9" a="1"/>
  <c r="B192" i="9" s="1"/>
  <c r="B193" i="9" a="1"/>
  <c r="B193" i="9" s="1"/>
  <c r="B194" i="9" a="1"/>
  <c r="B194" i="9" s="1"/>
  <c r="B195" i="9" a="1"/>
  <c r="B195" i="9" s="1"/>
  <c r="B196" i="9" a="1"/>
  <c r="B196" i="9" s="1"/>
  <c r="B197" i="9" a="1"/>
  <c r="B197" i="9" s="1"/>
  <c r="B198" i="9" a="1"/>
  <c r="B198" i="9" s="1"/>
  <c r="B199" i="9" a="1"/>
  <c r="B199" i="9" s="1"/>
  <c r="B200" i="9" a="1"/>
  <c r="B200" i="9" s="1"/>
  <c r="B201" i="9" a="1"/>
  <c r="B201" i="9" s="1"/>
  <c r="B202" i="9" a="1"/>
  <c r="B202" i="9" s="1"/>
  <c r="B203" i="9" a="1"/>
  <c r="B203" i="9" s="1"/>
  <c r="B204" i="9" a="1"/>
  <c r="B204" i="9" s="1"/>
  <c r="B205" i="9" a="1"/>
  <c r="B205" i="9" s="1"/>
  <c r="B206" i="9" a="1"/>
  <c r="B206" i="9" s="1"/>
  <c r="B207" i="9" a="1"/>
  <c r="B207" i="9" s="1"/>
  <c r="B208" i="9" a="1"/>
  <c r="B208" i="9" s="1"/>
  <c r="B209" i="9" a="1"/>
  <c r="B209" i="9" s="1"/>
  <c r="B210" i="9" a="1"/>
  <c r="B210" i="9" s="1"/>
  <c r="B211" i="9" a="1"/>
  <c r="B211" i="9" s="1"/>
  <c r="B212" i="9" a="1"/>
  <c r="B212" i="9" s="1"/>
  <c r="B213" i="9" a="1"/>
  <c r="B213" i="9" s="1"/>
  <c r="B214" i="9" a="1"/>
  <c r="B214" i="9" s="1"/>
  <c r="B215" i="9" a="1"/>
  <c r="B215" i="9" s="1"/>
  <c r="B216" i="9" a="1"/>
  <c r="B216" i="9" s="1"/>
  <c r="B217" i="9" a="1"/>
  <c r="B217" i="9" s="1"/>
  <c r="B218" i="9" a="1"/>
  <c r="B218" i="9" s="1"/>
  <c r="B219" i="9" a="1"/>
  <c r="B219" i="9" s="1"/>
  <c r="B220" i="9" a="1"/>
  <c r="B220" i="9" s="1"/>
  <c r="B221" i="9" a="1"/>
  <c r="B221" i="9" s="1"/>
  <c r="B222" i="9" a="1"/>
  <c r="B222" i="9" s="1"/>
  <c r="B223" i="9" a="1"/>
  <c r="B223" i="9" s="1"/>
  <c r="B224" i="9" a="1"/>
  <c r="B224" i="9" s="1"/>
  <c r="B225" i="9" a="1"/>
  <c r="B225" i="9" s="1"/>
  <c r="B226" i="9" a="1"/>
  <c r="B226" i="9" s="1"/>
  <c r="B227" i="9" a="1"/>
  <c r="B227" i="9" s="1"/>
  <c r="B228" i="9" a="1"/>
  <c r="B228" i="9" s="1"/>
  <c r="B229" i="9" a="1"/>
  <c r="B229" i="9" s="1"/>
  <c r="B230" i="9" a="1"/>
  <c r="B230" i="9" s="1"/>
  <c r="B231" i="9" a="1"/>
  <c r="B231" i="9" s="1"/>
  <c r="B232" i="9" a="1"/>
  <c r="B232" i="9" s="1"/>
  <c r="B233" i="9" a="1"/>
  <c r="B233" i="9" s="1"/>
  <c r="B234" i="9" a="1"/>
  <c r="B234" i="9" s="1"/>
  <c r="B235" i="9" a="1"/>
  <c r="B235" i="9" s="1"/>
  <c r="B236" i="9" a="1"/>
  <c r="B236" i="9" s="1"/>
  <c r="B237" i="9" a="1"/>
  <c r="B237" i="9" s="1"/>
  <c r="B238" i="9" a="1"/>
  <c r="B238" i="9" s="1"/>
  <c r="B239" i="9" a="1"/>
  <c r="B239" i="9" s="1"/>
  <c r="B240" i="9" a="1"/>
  <c r="B240" i="9" s="1"/>
  <c r="B241" i="9" a="1"/>
  <c r="B241" i="9" s="1"/>
  <c r="B242" i="9" a="1"/>
  <c r="B242" i="9" s="1"/>
  <c r="B243" i="9" a="1"/>
  <c r="B243" i="9" s="1"/>
  <c r="B244" i="9" a="1"/>
  <c r="B244" i="9" s="1"/>
  <c r="B245" i="9" a="1"/>
  <c r="B245" i="9" s="1"/>
  <c r="B246" i="9" a="1"/>
  <c r="B246" i="9" s="1"/>
  <c r="B247" i="9" a="1"/>
  <c r="B247" i="9" s="1"/>
  <c r="B248" i="9" a="1"/>
  <c r="B248" i="9" s="1"/>
  <c r="B249" i="9" a="1"/>
  <c r="B249" i="9" s="1"/>
  <c r="B250" i="9" a="1"/>
  <c r="B250" i="9" s="1"/>
  <c r="B251" i="9" a="1"/>
  <c r="B251" i="9" s="1"/>
  <c r="B252" i="9" a="1"/>
  <c r="B252" i="9" s="1"/>
  <c r="B253" i="9" a="1"/>
  <c r="B253" i="9" s="1"/>
  <c r="B254" i="9" a="1"/>
  <c r="B254" i="9" s="1"/>
  <c r="B255" i="9" a="1"/>
  <c r="B255" i="9" s="1"/>
  <c r="B256" i="9" a="1"/>
  <c r="B256" i="9" s="1"/>
  <c r="B257" i="9" a="1"/>
  <c r="B257" i="9" s="1"/>
  <c r="B258" i="9" a="1"/>
  <c r="B258" i="9" s="1"/>
  <c r="B259" i="9" a="1"/>
  <c r="B259" i="9" s="1"/>
  <c r="B54" i="9" a="1"/>
  <c r="B54" i="9" s="1"/>
  <c r="B55" i="9" a="1"/>
  <c r="B55" i="9" s="1"/>
  <c r="B56" i="9" a="1"/>
  <c r="B56" i="9" s="1"/>
  <c r="B57" i="9" a="1"/>
  <c r="B57" i="9" s="1"/>
  <c r="B58" i="9" a="1"/>
  <c r="B58" i="9" s="1"/>
  <c r="B59" i="9" a="1"/>
  <c r="B59" i="9" s="1"/>
  <c r="B60" i="9" a="1"/>
  <c r="B60" i="9" s="1"/>
  <c r="B61" i="9" a="1"/>
  <c r="B61" i="9" s="1"/>
  <c r="B62" i="9" a="1"/>
  <c r="B62" i="9" s="1"/>
  <c r="B63" i="9" a="1"/>
  <c r="B63" i="9" s="1"/>
  <c r="B64" i="9" a="1"/>
  <c r="B64" i="9" s="1"/>
  <c r="B65" i="9" a="1"/>
  <c r="B65" i="9" s="1"/>
  <c r="B66" i="9" a="1"/>
  <c r="B66" i="9" s="1"/>
  <c r="B67" i="9" a="1"/>
  <c r="B67" i="9" s="1"/>
  <c r="B68" i="9" a="1"/>
  <c r="B68" i="9" s="1"/>
  <c r="B69" i="9" a="1"/>
  <c r="B69" i="9" s="1"/>
  <c r="B70" i="9" a="1"/>
  <c r="B70" i="9" s="1"/>
  <c r="B71" i="9" a="1"/>
  <c r="B71" i="9" s="1"/>
  <c r="B72" i="9" a="1"/>
  <c r="B72" i="9" s="1"/>
  <c r="B73" i="9" a="1"/>
  <c r="B73" i="9" s="1"/>
  <c r="B74" i="9" a="1"/>
  <c r="B74" i="9" s="1"/>
  <c r="B75" i="9" a="1"/>
  <c r="B75" i="9" s="1"/>
  <c r="B76" i="9" a="1"/>
  <c r="B76" i="9" s="1"/>
  <c r="B77" i="9" a="1"/>
  <c r="B77" i="9" s="1"/>
  <c r="B78" i="9" a="1"/>
  <c r="B78" i="9" s="1"/>
  <c r="B79" i="9" a="1"/>
  <c r="B79" i="9" s="1"/>
  <c r="B80" i="9" a="1"/>
  <c r="B80" i="9" s="1"/>
  <c r="B81" i="9" a="1"/>
  <c r="B81" i="9" s="1"/>
  <c r="B82" i="9" a="1"/>
  <c r="B82" i="9" s="1"/>
  <c r="B83" i="9" a="1"/>
  <c r="B83" i="9" s="1"/>
  <c r="B84" i="9" a="1"/>
  <c r="B84" i="9" s="1"/>
  <c r="B85" i="9" a="1"/>
  <c r="B85" i="9" s="1"/>
  <c r="B86" i="9" a="1"/>
  <c r="B86" i="9" s="1"/>
  <c r="B87" i="9" a="1"/>
  <c r="B87" i="9" s="1"/>
  <c r="B88" i="9" a="1"/>
  <c r="B88" i="9" s="1"/>
  <c r="B89" i="9" a="1"/>
  <c r="B89" i="9" s="1"/>
  <c r="B90" i="9" a="1"/>
  <c r="B90" i="9" s="1"/>
  <c r="B91" i="9" a="1"/>
  <c r="B91" i="9" s="1"/>
  <c r="B92" i="9" a="1"/>
  <c r="B92" i="9" s="1"/>
  <c r="B93" i="9" a="1"/>
  <c r="B93" i="9" s="1"/>
  <c r="B94" i="9" a="1"/>
  <c r="B94" i="9" s="1"/>
  <c r="B95" i="9" a="1"/>
  <c r="B95" i="9" s="1"/>
  <c r="B96" i="9" a="1"/>
  <c r="B96" i="9" s="1"/>
  <c r="B97" i="9" a="1"/>
  <c r="B97" i="9" s="1"/>
  <c r="B98" i="9" a="1"/>
  <c r="B98" i="9" s="1"/>
  <c r="B99" i="9" a="1"/>
  <c r="B99" i="9" s="1"/>
  <c r="B52" i="9" a="1"/>
  <c r="B52" i="9" s="1"/>
  <c r="B19" i="9" a="1"/>
  <c r="B19" i="9" s="1"/>
  <c r="B20" i="9" a="1"/>
  <c r="B20" i="9" s="1"/>
  <c r="B21" i="9" a="1"/>
  <c r="B21" i="9" s="1"/>
  <c r="B22" i="9" a="1"/>
  <c r="B22" i="9" s="1"/>
  <c r="B23" i="9" a="1"/>
  <c r="B23" i="9" s="1"/>
  <c r="B24" i="9" a="1"/>
  <c r="B24" i="9" s="1"/>
  <c r="B25" i="9" a="1"/>
  <c r="B25" i="9" s="1"/>
  <c r="B26" i="9" a="1"/>
  <c r="B26" i="9" s="1"/>
  <c r="B27" i="9" a="1"/>
  <c r="B27" i="9" s="1"/>
  <c r="B28" i="9" a="1"/>
  <c r="B28" i="9" s="1"/>
  <c r="B29" i="9" a="1"/>
  <c r="B29" i="9" s="1"/>
  <c r="B30" i="9" a="1"/>
  <c r="B30" i="9" s="1"/>
  <c r="B31" i="9" a="1"/>
  <c r="B31" i="9" s="1"/>
  <c r="B32" i="9" a="1"/>
  <c r="B32" i="9" s="1"/>
  <c r="B33" i="9" a="1"/>
  <c r="B33" i="9" s="1"/>
  <c r="B34" i="9" a="1"/>
  <c r="B34" i="9" s="1"/>
  <c r="B35" i="9" a="1"/>
  <c r="B35" i="9" s="1"/>
  <c r="B36" i="9" a="1"/>
  <c r="B36" i="9" s="1"/>
  <c r="B37" i="9" a="1"/>
  <c r="B37" i="9" s="1"/>
  <c r="B38" i="9" a="1"/>
  <c r="B38" i="9" s="1"/>
  <c r="B39" i="9" a="1"/>
  <c r="B39" i="9" s="1"/>
  <c r="B40" i="9" a="1"/>
  <c r="B40" i="9" s="1"/>
  <c r="B41" i="9" a="1"/>
  <c r="B41" i="9" s="1"/>
  <c r="B42" i="9" a="1"/>
  <c r="B42" i="9" s="1"/>
  <c r="B43" i="9" a="1"/>
  <c r="B43" i="9" s="1"/>
  <c r="B44" i="9" a="1"/>
  <c r="B44" i="9" s="1"/>
  <c r="B45" i="9" a="1"/>
  <c r="B45" i="9" s="1"/>
  <c r="B46" i="9" a="1"/>
  <c r="B46" i="9" s="1"/>
  <c r="B47" i="9" a="1"/>
  <c r="B47" i="9" s="1"/>
  <c r="B48" i="9" a="1"/>
  <c r="B48" i="9" s="1"/>
  <c r="B49" i="9" a="1"/>
  <c r="B49" i="9" s="1"/>
  <c r="B50" i="9" a="1"/>
  <c r="B50" i="9" s="1"/>
  <c r="B51" i="9" a="1"/>
  <c r="B51" i="9" s="1"/>
  <c r="B6" i="9" a="1"/>
  <c r="B6" i="9" s="1"/>
  <c r="B7" i="9" a="1"/>
  <c r="B7" i="9" s="1"/>
  <c r="B8" i="9" a="1"/>
  <c r="B8" i="9" s="1"/>
  <c r="B9" i="9" a="1"/>
  <c r="B9" i="9" s="1"/>
  <c r="B10" i="9" a="1"/>
  <c r="B10" i="9" s="1"/>
  <c r="B11" i="9" a="1"/>
  <c r="B11" i="9" s="1"/>
  <c r="B12" i="9" a="1"/>
  <c r="B12" i="9" s="1"/>
  <c r="B13" i="9" a="1"/>
  <c r="B13" i="9" s="1"/>
  <c r="B14" i="9" a="1"/>
  <c r="B14" i="9" s="1"/>
  <c r="B15" i="9" a="1"/>
  <c r="B15" i="9" s="1"/>
  <c r="B16" i="9" a="1"/>
  <c r="B16" i="9" s="1"/>
  <c r="B17" i="9" a="1"/>
  <c r="B17" i="9" s="1"/>
  <c r="B18" i="9" a="1"/>
  <c r="B18" i="9" s="1"/>
  <c r="B291" i="8" a="1"/>
  <c r="B291" i="8" s="1"/>
  <c r="B293" i="8" a="1"/>
  <c r="B293" i="8" s="1"/>
  <c r="B292" i="8" a="1"/>
  <c r="B292" i="8" s="1"/>
  <c r="B320" i="8" a="1"/>
  <c r="B320" i="8" s="1"/>
  <c r="B284" i="8" a="1"/>
  <c r="B284" i="8" s="1"/>
  <c r="B285" i="8" a="1"/>
  <c r="B285" i="8" s="1"/>
  <c r="B286" i="8" a="1"/>
  <c r="B286" i="8" s="1"/>
  <c r="B287" i="8" a="1"/>
  <c r="B287" i="8" s="1"/>
  <c r="B288" i="8" a="1"/>
  <c r="B288" i="8" s="1"/>
  <c r="B289" i="8" a="1"/>
  <c r="B289" i="8" s="1"/>
  <c r="B290" i="8" a="1"/>
  <c r="B290" i="8" s="1"/>
  <c r="B17" i="68" a="1"/>
  <c r="B17" i="68" s="1"/>
  <c r="B18" i="68" a="1"/>
  <c r="B18" i="68" s="1"/>
  <c r="B19" i="68" a="1"/>
  <c r="B19" i="68" s="1"/>
  <c r="B20" i="68" a="1"/>
  <c r="B20" i="68" s="1"/>
  <c r="B21" i="68" a="1"/>
  <c r="B21" i="68"/>
  <c r="B22" i="68" a="1"/>
  <c r="B22" i="68"/>
  <c r="B23" i="68" a="1"/>
  <c r="B23" i="68" s="1"/>
  <c r="B15" i="68" a="1"/>
  <c r="B15" i="68" s="1"/>
  <c r="B13" i="68" a="1"/>
  <c r="B13" i="68" s="1"/>
  <c r="B12" i="68" a="1"/>
  <c r="B12" i="68" s="1"/>
  <c r="B14" i="68" a="1"/>
  <c r="B14" i="68" s="1"/>
  <c r="B16" i="68" a="1"/>
  <c r="B16" i="68" s="1"/>
  <c r="B24" i="68" a="1"/>
  <c r="B24" i="68" s="1"/>
  <c r="C1714" i="4" a="1"/>
  <c r="C1714" i="4" s="1"/>
  <c r="C1715" i="4" a="1"/>
  <c r="C1715" i="4" s="1"/>
  <c r="C1716" i="4" a="1"/>
  <c r="C1716" i="4" s="1"/>
  <c r="C1717" i="4" a="1"/>
  <c r="C1717" i="4" s="1"/>
  <c r="C1718" i="4" a="1"/>
  <c r="C1718" i="4" s="1"/>
  <c r="C1719" i="4" a="1"/>
  <c r="C1719" i="4" s="1"/>
  <c r="C1699" i="4" a="1"/>
  <c r="C1699" i="4" s="1"/>
  <c r="C1700" i="4" a="1"/>
  <c r="C1700" i="4" s="1"/>
  <c r="C1701" i="4" a="1"/>
  <c r="C1701" i="4" s="1"/>
  <c r="C1702" i="4" a="1"/>
  <c r="C1702" i="4" s="1"/>
  <c r="C1703" i="4" a="1"/>
  <c r="C1703" i="4" s="1"/>
  <c r="C1684" i="4" a="1"/>
  <c r="C1684" i="4" s="1"/>
  <c r="C1685" i="4" a="1"/>
  <c r="C1685" i="4" s="1"/>
  <c r="C1686" i="4" a="1"/>
  <c r="C1686" i="4" s="1"/>
  <c r="C1687" i="4" a="1"/>
  <c r="C1687" i="4" s="1"/>
  <c r="C1688" i="4" a="1"/>
  <c r="C1688" i="4" s="1"/>
  <c r="C1669" i="4" a="1"/>
  <c r="C1669" i="4" s="1"/>
  <c r="C1670" i="4" a="1"/>
  <c r="C1670" i="4" s="1"/>
  <c r="C1671" i="4" a="1"/>
  <c r="C1671" i="4" s="1"/>
  <c r="C1672" i="4" a="1"/>
  <c r="C1672" i="4" s="1"/>
  <c r="C1673" i="4" a="1"/>
  <c r="C1673" i="4" s="1"/>
  <c r="C1654" i="4" a="1"/>
  <c r="C1654" i="4" s="1"/>
  <c r="C1655" i="4" a="1"/>
  <c r="C1655" i="4" s="1"/>
  <c r="C1656" i="4" a="1"/>
  <c r="C1656" i="4" s="1"/>
  <c r="C1657" i="4" a="1"/>
  <c r="C1657" i="4" s="1"/>
  <c r="C1658" i="4" a="1"/>
  <c r="C1658" i="4" s="1"/>
  <c r="C1639" i="4" a="1"/>
  <c r="C1639" i="4" s="1"/>
  <c r="C1640" i="4" a="1"/>
  <c r="C1640" i="4" s="1"/>
  <c r="C1641" i="4" a="1"/>
  <c r="C1641" i="4" s="1"/>
  <c r="C1642" i="4" a="1"/>
  <c r="C1642" i="4" s="1"/>
  <c r="C1643" i="4" a="1"/>
  <c r="C1643" i="4" s="1"/>
  <c r="C1624" i="4" a="1"/>
  <c r="C1624" i="4" s="1"/>
  <c r="C1625" i="4" a="1"/>
  <c r="C1625" i="4" s="1"/>
  <c r="C1626" i="4" a="1"/>
  <c r="C1626" i="4" s="1"/>
  <c r="C1627" i="4" a="1"/>
  <c r="C1627" i="4" s="1"/>
  <c r="C1628" i="4" a="1"/>
  <c r="C1628" i="4" s="1"/>
  <c r="C1609" i="4" a="1"/>
  <c r="C1609" i="4" s="1"/>
  <c r="C1610" i="4" a="1"/>
  <c r="C1610" i="4" s="1"/>
  <c r="C1611" i="4" a="1"/>
  <c r="C1611" i="4" s="1"/>
  <c r="C1612" i="4" a="1"/>
  <c r="C1612" i="4" s="1"/>
  <c r="C1613" i="4" a="1"/>
  <c r="C1613" i="4" s="1"/>
  <c r="C1594" i="4" a="1"/>
  <c r="C1594" i="4" s="1"/>
  <c r="C1595" i="4" a="1"/>
  <c r="C1595" i="4" s="1"/>
  <c r="C1596" i="4" a="1"/>
  <c r="C1596" i="4" s="1"/>
  <c r="C1597" i="4" a="1"/>
  <c r="C1597" i="4" s="1"/>
  <c r="C1598" i="4" a="1"/>
  <c r="C1598" i="4" s="1"/>
  <c r="C1579" i="4" a="1"/>
  <c r="C1579" i="4" s="1"/>
  <c r="C1580" i="4" a="1"/>
  <c r="C1580" i="4" s="1"/>
  <c r="C1581" i="4" a="1"/>
  <c r="C1581" i="4" s="1"/>
  <c r="C1582" i="4" a="1"/>
  <c r="C1582" i="4" s="1"/>
  <c r="C1583" i="4" a="1"/>
  <c r="C1583" i="4" s="1"/>
  <c r="C1676" i="4" a="1"/>
  <c r="C1676" i="4" s="1"/>
  <c r="C1677" i="4" a="1"/>
  <c r="C1677" i="4" s="1"/>
  <c r="C1678" i="4" a="1"/>
  <c r="C1678" i="4" s="1"/>
  <c r="C1679" i="4" a="1"/>
  <c r="C1679" i="4" s="1"/>
  <c r="C1680" i="4" a="1"/>
  <c r="C1680" i="4" s="1"/>
  <c r="C1681" i="4" a="1"/>
  <c r="C1681" i="4" s="1"/>
  <c r="C1682" i="4" a="1"/>
  <c r="C1682" i="4" s="1"/>
  <c r="C1683" i="4" a="1"/>
  <c r="C1683" i="4" s="1"/>
  <c r="C1689" i="4" a="1"/>
  <c r="C1689" i="4" s="1"/>
  <c r="C1690" i="4" a="1"/>
  <c r="C1690" i="4" s="1"/>
  <c r="C1691" i="4" a="1"/>
  <c r="C1691" i="4" s="1"/>
  <c r="C1692" i="4" a="1"/>
  <c r="C1692" i="4" s="1"/>
  <c r="C1693" i="4" a="1"/>
  <c r="C1693" i="4" s="1"/>
  <c r="C1694" i="4" a="1"/>
  <c r="C1694" i="4" s="1"/>
  <c r="C1695" i="4" a="1"/>
  <c r="C1695" i="4" s="1"/>
  <c r="C1696" i="4" a="1"/>
  <c r="C1696" i="4" s="1"/>
  <c r="C1697" i="4" a="1"/>
  <c r="C1697" i="4" s="1"/>
  <c r="C1698" i="4" a="1"/>
  <c r="C1698" i="4" s="1"/>
  <c r="C1704" i="4" a="1"/>
  <c r="C1704" i="4" s="1"/>
  <c r="C1705" i="4" a="1"/>
  <c r="C1705" i="4" s="1"/>
  <c r="C1706" i="4" a="1"/>
  <c r="C1706" i="4" s="1"/>
  <c r="C1707" i="4" a="1"/>
  <c r="C1707" i="4" s="1"/>
  <c r="C1708" i="4" a="1"/>
  <c r="C1708" i="4" s="1"/>
  <c r="C1709" i="4" a="1"/>
  <c r="C1709" i="4" s="1"/>
  <c r="C1710" i="4" a="1"/>
  <c r="C1710" i="4" s="1"/>
  <c r="C1711" i="4" a="1"/>
  <c r="C1711" i="4" s="1"/>
  <c r="C1712" i="4" a="1"/>
  <c r="C1712" i="4" s="1"/>
  <c r="C1713" i="4" a="1"/>
  <c r="C1713" i="4" s="1"/>
  <c r="C1569" i="4" a="1"/>
  <c r="C1569" i="4" s="1"/>
  <c r="C1570" i="4" a="1"/>
  <c r="C1570" i="4" s="1"/>
  <c r="C1571" i="4" a="1"/>
  <c r="C1571" i="4" s="1"/>
  <c r="C1572" i="4" a="1"/>
  <c r="C1572" i="4" s="1"/>
  <c r="C1573" i="4" a="1"/>
  <c r="C1573" i="4" s="1"/>
  <c r="C1574" i="4" a="1"/>
  <c r="C1574" i="4" s="1"/>
  <c r="C1575" i="4" a="1"/>
  <c r="C1575" i="4" s="1"/>
  <c r="C1576" i="4" a="1"/>
  <c r="C1576" i="4" s="1"/>
  <c r="C1577" i="4" a="1"/>
  <c r="C1577" i="4" s="1"/>
  <c r="C1578" i="4" a="1"/>
  <c r="C1578" i="4" s="1"/>
  <c r="C1584" i="4" a="1"/>
  <c r="C1584" i="4" s="1"/>
  <c r="C1585" i="4" a="1"/>
  <c r="C1585" i="4" s="1"/>
  <c r="C1586" i="4" a="1"/>
  <c r="C1586" i="4" s="1"/>
  <c r="C1587" i="4" a="1"/>
  <c r="C1587" i="4" s="1"/>
  <c r="C1588" i="4" a="1"/>
  <c r="C1588" i="4" s="1"/>
  <c r="C1589" i="4" a="1"/>
  <c r="C1589" i="4" s="1"/>
  <c r="C1590" i="4" a="1"/>
  <c r="C1590" i="4" s="1"/>
  <c r="C1591" i="4" a="1"/>
  <c r="C1591" i="4" s="1"/>
  <c r="C1592" i="4" a="1"/>
  <c r="C1592" i="4" s="1"/>
  <c r="C1593" i="4" a="1"/>
  <c r="C1593" i="4" s="1"/>
  <c r="C1599" i="4" a="1"/>
  <c r="C1599" i="4" s="1"/>
  <c r="C1600" i="4" a="1"/>
  <c r="C1600" i="4" s="1"/>
  <c r="C1601" i="4" a="1"/>
  <c r="C1601" i="4" s="1"/>
  <c r="C1602" i="4" a="1"/>
  <c r="C1602" i="4" s="1"/>
  <c r="C1603" i="4" a="1"/>
  <c r="C1603" i="4" s="1"/>
  <c r="C1604" i="4" a="1"/>
  <c r="C1604" i="4" s="1"/>
  <c r="C1605" i="4" a="1"/>
  <c r="C1605" i="4" s="1"/>
  <c r="C1606" i="4" a="1"/>
  <c r="C1606" i="4" s="1"/>
  <c r="C1607" i="4" a="1"/>
  <c r="C1607" i="4" s="1"/>
  <c r="C1608" i="4" a="1"/>
  <c r="C1608" i="4" s="1"/>
  <c r="C1614" i="4" a="1"/>
  <c r="C1614" i="4" s="1"/>
  <c r="C1615" i="4" a="1"/>
  <c r="C1615" i="4" s="1"/>
  <c r="C1616" i="4" a="1"/>
  <c r="C1616" i="4" s="1"/>
  <c r="C1617" i="4" a="1"/>
  <c r="C1617" i="4" s="1"/>
  <c r="C1618" i="4" a="1"/>
  <c r="C1618" i="4" s="1"/>
  <c r="C1619" i="4" a="1"/>
  <c r="C1619" i="4" s="1"/>
  <c r="C1620" i="4" a="1"/>
  <c r="C1620" i="4" s="1"/>
  <c r="C1621" i="4" a="1"/>
  <c r="C1621" i="4" s="1"/>
  <c r="C1622" i="4" a="1"/>
  <c r="C1622" i="4" s="1"/>
  <c r="C1623" i="4" a="1"/>
  <c r="C1623" i="4" s="1"/>
  <c r="C1629" i="4" a="1"/>
  <c r="C1629" i="4" s="1"/>
  <c r="C1630" i="4" a="1"/>
  <c r="C1630" i="4" s="1"/>
  <c r="C1631" i="4" a="1"/>
  <c r="C1631" i="4" s="1"/>
  <c r="C1632" i="4" a="1"/>
  <c r="C1632" i="4" s="1"/>
  <c r="C1633" i="4" a="1"/>
  <c r="C1633" i="4" s="1"/>
  <c r="C1634" i="4" a="1"/>
  <c r="C1634" i="4" s="1"/>
  <c r="C1635" i="4" a="1"/>
  <c r="C1635" i="4" s="1"/>
  <c r="C1636" i="4" a="1"/>
  <c r="C1636" i="4" s="1"/>
  <c r="C1637" i="4" a="1"/>
  <c r="C1637" i="4" s="1"/>
  <c r="C1638" i="4" a="1"/>
  <c r="C1638" i="4" s="1"/>
  <c r="C1644" i="4" a="1"/>
  <c r="C1644" i="4" s="1"/>
  <c r="C1645" i="4" a="1"/>
  <c r="C1645" i="4" s="1"/>
  <c r="C1646" i="4" a="1"/>
  <c r="C1646" i="4" s="1"/>
  <c r="C1647" i="4" a="1"/>
  <c r="C1647" i="4" s="1"/>
  <c r="C1648" i="4" a="1"/>
  <c r="C1648" i="4" s="1"/>
  <c r="C1649" i="4" a="1"/>
  <c r="C1649" i="4" s="1"/>
  <c r="C1650" i="4" a="1"/>
  <c r="C1650" i="4" s="1"/>
  <c r="C1651" i="4" a="1"/>
  <c r="C1651" i="4" s="1"/>
  <c r="C1652" i="4" a="1"/>
  <c r="C1652" i="4" s="1"/>
  <c r="C1653" i="4" a="1"/>
  <c r="C1653" i="4" s="1"/>
  <c r="C1659" i="4" a="1"/>
  <c r="C1659" i="4" s="1"/>
  <c r="C1660" i="4" a="1"/>
  <c r="C1660" i="4" s="1"/>
  <c r="C1661" i="4" a="1"/>
  <c r="C1661" i="4" s="1"/>
  <c r="C1662" i="4" a="1"/>
  <c r="C1662" i="4" s="1"/>
  <c r="C1663" i="4" a="1"/>
  <c r="C1663" i="4" s="1"/>
  <c r="C1664" i="4" a="1"/>
  <c r="C1664" i="4" s="1"/>
  <c r="C1665" i="4" a="1"/>
  <c r="C1665" i="4" s="1"/>
  <c r="C1666" i="4" a="1"/>
  <c r="C1666" i="4" s="1"/>
  <c r="C1667" i="4" a="1"/>
  <c r="C1667" i="4" s="1"/>
  <c r="C1668" i="4" a="1"/>
  <c r="C1668" i="4" s="1"/>
  <c r="C1674" i="4" a="1"/>
  <c r="C1674" i="4" s="1"/>
  <c r="C1675" i="4" a="1"/>
  <c r="C1675" i="4" s="1"/>
  <c r="C1720" i="4" a="1"/>
  <c r="C1720" i="4" s="1"/>
  <c r="C1721" i="4" a="1"/>
  <c r="C1721" i="4" s="1"/>
  <c r="C951" i="5" a="1"/>
  <c r="C951" i="5" s="1"/>
  <c r="C1095" i="5" a="1"/>
  <c r="C1095" i="5" s="1"/>
  <c r="C1103" i="5" a="1"/>
  <c r="C1103" i="5" s="1"/>
  <c r="C903" i="5" a="1"/>
  <c r="C903" i="5" s="1"/>
  <c r="C904" i="5" a="1"/>
  <c r="C904" i="5" s="1"/>
  <c r="C905" i="5" a="1"/>
  <c r="C905" i="5" s="1"/>
  <c r="C906" i="5" a="1"/>
  <c r="C906" i="5" s="1"/>
  <c r="C907" i="5" a="1"/>
  <c r="C907" i="5" s="1"/>
  <c r="C908" i="5" a="1"/>
  <c r="C908" i="5" s="1"/>
  <c r="C909" i="5" a="1"/>
  <c r="C909" i="5" s="1"/>
  <c r="C910" i="5" a="1"/>
  <c r="C910" i="5" s="1"/>
  <c r="C911" i="5" a="1"/>
  <c r="C911" i="5" s="1"/>
  <c r="C912" i="5" a="1"/>
  <c r="C912" i="5" s="1"/>
  <c r="C913" i="5" a="1"/>
  <c r="C913" i="5" s="1"/>
  <c r="C914" i="5" a="1"/>
  <c r="C914" i="5" s="1"/>
  <c r="C891" i="5" a="1"/>
  <c r="C891" i="5" s="1"/>
  <c r="C892" i="5" a="1"/>
  <c r="C892" i="5" s="1"/>
  <c r="C893" i="5" a="1"/>
  <c r="C893" i="5" s="1"/>
  <c r="C894" i="5" a="1"/>
  <c r="C894" i="5" s="1"/>
  <c r="C895" i="5" a="1"/>
  <c r="C895" i="5" s="1"/>
  <c r="C896" i="5" a="1"/>
  <c r="C896" i="5" s="1"/>
  <c r="C897" i="5" a="1"/>
  <c r="C897" i="5" s="1"/>
  <c r="C898" i="5" a="1"/>
  <c r="C898" i="5" s="1"/>
  <c r="C899" i="5" a="1"/>
  <c r="C899" i="5" s="1"/>
  <c r="C1111" i="5" a="1"/>
  <c r="C1111" i="5" s="1"/>
  <c r="C1119" i="5" a="1"/>
  <c r="C1119" i="5" s="1"/>
  <c r="C887" i="5" a="1"/>
  <c r="C887" i="5" s="1"/>
  <c r="C888" i="5" a="1"/>
  <c r="C888" i="5" s="1"/>
  <c r="C889" i="5" a="1"/>
  <c r="C889" i="5" s="1"/>
  <c r="C890" i="5" a="1"/>
  <c r="C890" i="5" s="1"/>
  <c r="C900" i="5" a="1"/>
  <c r="C900" i="5" s="1"/>
  <c r="C901" i="5" a="1"/>
  <c r="C901" i="5" s="1"/>
  <c r="C902" i="5" a="1"/>
  <c r="C902" i="5" s="1"/>
  <c r="C915" i="5" a="1"/>
  <c r="C915" i="5" s="1"/>
  <c r="C859" i="5" a="1"/>
  <c r="C859" i="5" s="1"/>
  <c r="C860" i="5" a="1"/>
  <c r="C860" i="5" s="1"/>
  <c r="C861" i="5" a="1"/>
  <c r="C861" i="5" s="1"/>
  <c r="C862" i="5" a="1"/>
  <c r="C862" i="5" s="1"/>
  <c r="C863" i="5" a="1"/>
  <c r="C863" i="5" s="1"/>
  <c r="C864" i="5" a="1"/>
  <c r="C864" i="5" s="1"/>
  <c r="C865" i="5" a="1"/>
  <c r="C865" i="5" s="1"/>
  <c r="C866" i="5" a="1"/>
  <c r="C866" i="5" s="1"/>
  <c r="C867" i="5" a="1"/>
  <c r="C867" i="5" s="1"/>
  <c r="C868" i="5" a="1"/>
  <c r="C868" i="5" s="1"/>
  <c r="C869" i="5" a="1"/>
  <c r="C869" i="5" s="1"/>
  <c r="C870" i="5" a="1"/>
  <c r="C870" i="5" s="1"/>
  <c r="C871" i="5" a="1"/>
  <c r="C871" i="5" s="1"/>
  <c r="C872" i="5" a="1"/>
  <c r="C872" i="5" s="1"/>
  <c r="C873" i="5" a="1"/>
  <c r="C873" i="5" s="1"/>
  <c r="C874" i="5" a="1"/>
  <c r="C874" i="5" s="1"/>
  <c r="C875" i="5" a="1"/>
  <c r="C875" i="5" s="1"/>
  <c r="C876" i="5" a="1"/>
  <c r="C876" i="5" s="1"/>
  <c r="C877" i="5" a="1"/>
  <c r="C877" i="5" s="1"/>
  <c r="C878" i="5" a="1"/>
  <c r="C878" i="5" s="1"/>
  <c r="C879" i="5" a="1"/>
  <c r="C879" i="5" s="1"/>
  <c r="C880" i="5" a="1"/>
  <c r="C880" i="5" s="1"/>
  <c r="C881" i="5" a="1"/>
  <c r="C881" i="5" s="1"/>
  <c r="C882" i="5" a="1"/>
  <c r="C882" i="5" s="1"/>
  <c r="C819" i="5" a="1"/>
  <c r="C819" i="5" s="1"/>
  <c r="C820" i="5" a="1"/>
  <c r="C820" i="5" s="1"/>
  <c r="C821" i="5" a="1"/>
  <c r="C821" i="5" s="1"/>
  <c r="C822" i="5" a="1"/>
  <c r="C822" i="5" s="1"/>
  <c r="C823" i="5" a="1"/>
  <c r="C823" i="5" s="1"/>
  <c r="C824" i="5" a="1"/>
  <c r="C824" i="5" s="1"/>
  <c r="C825" i="5" a="1"/>
  <c r="C825" i="5" s="1"/>
  <c r="C826" i="5" a="1"/>
  <c r="C826" i="5" s="1"/>
  <c r="C827" i="5" a="1"/>
  <c r="C827" i="5" s="1"/>
  <c r="C828" i="5" a="1"/>
  <c r="C828" i="5" s="1"/>
  <c r="C829" i="5" a="1"/>
  <c r="C829" i="5" s="1"/>
  <c r="C830" i="5" a="1"/>
  <c r="C830" i="5" s="1"/>
  <c r="C831" i="5" a="1"/>
  <c r="C831" i="5" s="1"/>
  <c r="C832" i="5" a="1"/>
  <c r="C832" i="5" s="1"/>
  <c r="C833" i="5" a="1"/>
  <c r="C833" i="5" s="1"/>
  <c r="C834" i="5" a="1"/>
  <c r="C834" i="5" s="1"/>
  <c r="C835" i="5" a="1"/>
  <c r="C835" i="5" s="1"/>
  <c r="C836" i="5" a="1"/>
  <c r="C836" i="5" s="1"/>
  <c r="C837" i="5" a="1"/>
  <c r="C837" i="5" s="1"/>
  <c r="C838" i="5" a="1"/>
  <c r="C838" i="5" s="1"/>
  <c r="C839" i="5" a="1"/>
  <c r="C839" i="5" s="1"/>
  <c r="C840" i="5" a="1"/>
  <c r="C840" i="5" s="1"/>
  <c r="C841" i="5" a="1"/>
  <c r="C841" i="5" s="1"/>
  <c r="C842" i="5" a="1"/>
  <c r="C842" i="5" s="1"/>
  <c r="C843" i="5" a="1"/>
  <c r="C843" i="5" s="1"/>
  <c r="C844" i="5" a="1"/>
  <c r="C844" i="5" s="1"/>
  <c r="C845" i="5" a="1"/>
  <c r="C845" i="5" s="1"/>
  <c r="C846" i="5" a="1"/>
  <c r="C846" i="5" s="1"/>
  <c r="C847" i="5" a="1"/>
  <c r="C847" i="5" s="1"/>
  <c r="C848" i="5" a="1"/>
  <c r="C848" i="5" s="1"/>
  <c r="C849" i="5" a="1"/>
  <c r="C849" i="5" s="1"/>
  <c r="C850" i="5" a="1"/>
  <c r="C850" i="5" s="1"/>
  <c r="C851" i="5" a="1"/>
  <c r="C851" i="5" s="1"/>
  <c r="C852" i="5" a="1"/>
  <c r="C852" i="5" s="1"/>
  <c r="C853" i="5" a="1"/>
  <c r="C853" i="5" s="1"/>
  <c r="C854" i="5" a="1"/>
  <c r="C854" i="5" s="1"/>
  <c r="C855" i="5" a="1"/>
  <c r="C855" i="5" s="1"/>
  <c r="C856" i="5" a="1"/>
  <c r="C856" i="5" s="1"/>
  <c r="C857" i="5" a="1"/>
  <c r="C857" i="5" s="1"/>
  <c r="C858" i="5" a="1"/>
  <c r="C858" i="5" s="1"/>
  <c r="C883" i="5" a="1"/>
  <c r="C883" i="5" s="1"/>
  <c r="C884" i="5" a="1"/>
  <c r="C884" i="5" s="1"/>
  <c r="C885" i="5" a="1"/>
  <c r="C885" i="5" s="1"/>
  <c r="C886" i="5" a="1"/>
  <c r="C886" i="5" s="1"/>
  <c r="C916" i="5" a="1"/>
  <c r="C916" i="5" s="1"/>
  <c r="C917" i="5" a="1"/>
  <c r="C917" i="5" s="1"/>
  <c r="C918" i="5" a="1"/>
  <c r="C918" i="5" s="1"/>
  <c r="B276" i="8" a="1"/>
  <c r="B276" i="8" s="1"/>
  <c r="B277" i="8" a="1"/>
  <c r="B277" i="8" s="1"/>
  <c r="C1567" i="4" a="1"/>
  <c r="C1567" i="4" s="1"/>
  <c r="C1568" i="4" a="1"/>
  <c r="C1568" i="4" s="1"/>
  <c r="C1555" i="4" a="1"/>
  <c r="C1555" i="4" s="1"/>
  <c r="C1556" i="4" a="1"/>
  <c r="C1556" i="4" s="1"/>
  <c r="C1557" i="4" a="1"/>
  <c r="C1557" i="4" s="1"/>
  <c r="C1558" i="4" a="1"/>
  <c r="C1558" i="4" s="1"/>
  <c r="C1559" i="4" a="1"/>
  <c r="C1559" i="4" s="1"/>
  <c r="C1560" i="4" a="1"/>
  <c r="C1560" i="4" s="1"/>
  <c r="C1561" i="4" a="1"/>
  <c r="C1561" i="4" s="1"/>
  <c r="C1562" i="4" a="1"/>
  <c r="C1562" i="4" s="1"/>
  <c r="C1563" i="4" a="1"/>
  <c r="C1563" i="4" s="1"/>
  <c r="C1564" i="4" a="1"/>
  <c r="C1564" i="4" s="1"/>
  <c r="C1565" i="4" a="1"/>
  <c r="C1565" i="4" s="1"/>
  <c r="C1543" i="4" a="1"/>
  <c r="C1543" i="4" s="1"/>
  <c r="C1544" i="4" a="1"/>
  <c r="C1544" i="4" s="1"/>
  <c r="C1545" i="4" a="1"/>
  <c r="C1545" i="4" s="1"/>
  <c r="C1546" i="4" a="1"/>
  <c r="C1546" i="4" s="1"/>
  <c r="C1547" i="4" a="1"/>
  <c r="C1547" i="4" s="1"/>
  <c r="C1548" i="4" a="1"/>
  <c r="C1548" i="4" s="1"/>
  <c r="C1549" i="4" a="1"/>
  <c r="C1549" i="4" s="1"/>
  <c r="C1550" i="4" a="1"/>
  <c r="C1550" i="4" s="1"/>
  <c r="C1551" i="4" a="1"/>
  <c r="C1551" i="4" s="1"/>
  <c r="C1552" i="4" a="1"/>
  <c r="C1552" i="4" s="1"/>
  <c r="C1553" i="4" a="1"/>
  <c r="C1553" i="4" s="1"/>
  <c r="C1554" i="4" a="1"/>
  <c r="C1554" i="4" s="1"/>
  <c r="C1525" i="4" a="1"/>
  <c r="C1525" i="4" s="1"/>
  <c r="C1526" i="4" a="1"/>
  <c r="C1526" i="4" s="1"/>
  <c r="C1527" i="4" a="1"/>
  <c r="C1527" i="4" s="1"/>
  <c r="C1528" i="4" a="1"/>
  <c r="C1528" i="4" s="1"/>
  <c r="C1529" i="4" a="1"/>
  <c r="C1529" i="4" s="1"/>
  <c r="C1530" i="4" a="1"/>
  <c r="C1530" i="4" s="1"/>
  <c r="C1531" i="4" a="1"/>
  <c r="C1531" i="4" s="1"/>
  <c r="C1532" i="4" a="1"/>
  <c r="C1532" i="4" s="1"/>
  <c r="C1533" i="4" a="1"/>
  <c r="C1533" i="4" s="1"/>
  <c r="C1534" i="4" a="1"/>
  <c r="C1534" i="4" s="1"/>
  <c r="C1535" i="4" a="1"/>
  <c r="C1535" i="4" s="1"/>
  <c r="C1536" i="4" a="1"/>
  <c r="C1536" i="4" s="1"/>
  <c r="C1537" i="4" a="1"/>
  <c r="C1537" i="4" s="1"/>
  <c r="C1538" i="4" a="1"/>
  <c r="C1538" i="4" s="1"/>
  <c r="C1539" i="4" a="1"/>
  <c r="C1539" i="4" s="1"/>
  <c r="C1540" i="4" a="1"/>
  <c r="C1540" i="4" s="1"/>
  <c r="C1541" i="4" a="1"/>
  <c r="C1541" i="4" s="1"/>
  <c r="C1510" i="4" a="1"/>
  <c r="C1510" i="4" s="1"/>
  <c r="C1511" i="4" a="1"/>
  <c r="C1511" i="4" s="1"/>
  <c r="C1512" i="4" a="1"/>
  <c r="C1512" i="4" s="1"/>
  <c r="C1513" i="4" a="1"/>
  <c r="C1513" i="4" s="1"/>
  <c r="C1514" i="4" a="1"/>
  <c r="C1514" i="4" s="1"/>
  <c r="C1521" i="4" a="1"/>
  <c r="C1521" i="4" s="1"/>
  <c r="C1522" i="4" a="1"/>
  <c r="C1522" i="4" s="1"/>
  <c r="C1523" i="4" a="1"/>
  <c r="C1523" i="4" s="1"/>
  <c r="C1515" i="4" a="1"/>
  <c r="C1515" i="4" s="1"/>
  <c r="C1516" i="4" a="1"/>
  <c r="C1516" i="4" s="1"/>
  <c r="C1517" i="4" a="1"/>
  <c r="C1517" i="4" s="1"/>
  <c r="C1518" i="4" a="1"/>
  <c r="C1518" i="4" s="1"/>
  <c r="C1519" i="4" a="1"/>
  <c r="C1519" i="4" s="1"/>
  <c r="C1520" i="4" a="1"/>
  <c r="C1520" i="4" s="1"/>
  <c r="C1506" i="4" a="1"/>
  <c r="C1506" i="4" s="1"/>
  <c r="C1507" i="4" a="1"/>
  <c r="C1507" i="4" s="1"/>
  <c r="C1508" i="4" a="1"/>
  <c r="C1508" i="4" s="1"/>
  <c r="C1497" i="4" a="1"/>
  <c r="C1497" i="4" s="1"/>
  <c r="C1498" i="4" a="1"/>
  <c r="C1498" i="4" s="1"/>
  <c r="C1499" i="4" a="1"/>
  <c r="C1499" i="4" s="1"/>
  <c r="C1500" i="4" a="1"/>
  <c r="C1500" i="4" s="1"/>
  <c r="C1501" i="4" a="1"/>
  <c r="C1501" i="4" s="1"/>
  <c r="C1502" i="4" a="1"/>
  <c r="C1502" i="4" s="1"/>
  <c r="C1503" i="4" a="1"/>
  <c r="C1503" i="4" s="1"/>
  <c r="C1504" i="4" a="1"/>
  <c r="C1504" i="4" s="1"/>
  <c r="C1505" i="4" a="1"/>
  <c r="C1505" i="4" s="1"/>
  <c r="C1509" i="4" a="1"/>
  <c r="C1509" i="4" s="1"/>
  <c r="C1480" i="4" a="1"/>
  <c r="C1480" i="4" s="1"/>
  <c r="C1481" i="4" a="1"/>
  <c r="C1481" i="4" s="1"/>
  <c r="C1482" i="4" a="1"/>
  <c r="C1482" i="4" s="1"/>
  <c r="C1483" i="4" a="1"/>
  <c r="C1483" i="4" s="1"/>
  <c r="C1484" i="4" a="1"/>
  <c r="C1484" i="4" s="1"/>
  <c r="C1485" i="4" a="1"/>
  <c r="C1485" i="4" s="1"/>
  <c r="C1486" i="4" a="1"/>
  <c r="C1486" i="4" s="1"/>
  <c r="C1487" i="4" a="1"/>
  <c r="C1487" i="4" s="1"/>
  <c r="C1488" i="4" a="1"/>
  <c r="C1488" i="4" s="1"/>
  <c r="C1489" i="4" a="1"/>
  <c r="C1489" i="4" s="1"/>
  <c r="C1490" i="4" a="1"/>
  <c r="C1490" i="4" s="1"/>
  <c r="C1491" i="4" a="1"/>
  <c r="C1491" i="4" s="1"/>
  <c r="C1492" i="4" a="1"/>
  <c r="C1492" i="4" s="1"/>
  <c r="C1493" i="4" a="1"/>
  <c r="C1493" i="4" s="1"/>
  <c r="C1494" i="4" a="1"/>
  <c r="C1494" i="4" s="1"/>
  <c r="C1495" i="4" a="1"/>
  <c r="C1495" i="4" s="1"/>
  <c r="C1477" i="4" a="1"/>
  <c r="C1477" i="4" s="1"/>
  <c r="C1478" i="4" a="1"/>
  <c r="C1478" i="4" s="1"/>
  <c r="C1468" i="4" a="1"/>
  <c r="C1468" i="4" s="1"/>
  <c r="C1469" i="4" a="1"/>
  <c r="C1469" i="4" s="1"/>
  <c r="C1470" i="4" a="1"/>
  <c r="C1470" i="4" s="1"/>
  <c r="C1471" i="4" a="1"/>
  <c r="C1471" i="4" s="1"/>
  <c r="C1472" i="4" a="1"/>
  <c r="C1472" i="4" s="1"/>
  <c r="C1473" i="4" a="1"/>
  <c r="C1473" i="4" s="1"/>
  <c r="C1474" i="4" a="1"/>
  <c r="C1474" i="4" s="1"/>
  <c r="C1475" i="4" a="1"/>
  <c r="C1475" i="4" s="1"/>
  <c r="C1476" i="4" a="1"/>
  <c r="C1476" i="4" s="1"/>
  <c r="C1454" i="4" a="1"/>
  <c r="C1454" i="4" s="1"/>
  <c r="C1455" i="4" a="1"/>
  <c r="C1455" i="4" s="1"/>
  <c r="C1456" i="4" a="1"/>
  <c r="C1456" i="4" s="1"/>
  <c r="C1457" i="4" a="1"/>
  <c r="C1457" i="4" s="1"/>
  <c r="C1458" i="4" a="1"/>
  <c r="C1458" i="4" s="1"/>
  <c r="C1459" i="4" a="1"/>
  <c r="C1459" i="4" s="1"/>
  <c r="C1460" i="4" a="1"/>
  <c r="C1460" i="4" s="1"/>
  <c r="C1461" i="4" a="1"/>
  <c r="C1461" i="4" s="1"/>
  <c r="C1462" i="4" a="1"/>
  <c r="C1462" i="4" s="1"/>
  <c r="C1450" i="4" a="1"/>
  <c r="C1450" i="4" s="1"/>
  <c r="C1451" i="4" a="1"/>
  <c r="C1451" i="4" s="1"/>
  <c r="C1452" i="4" a="1"/>
  <c r="C1452" i="4" s="1"/>
  <c r="C1453" i="4" a="1"/>
  <c r="C1453" i="4" s="1"/>
  <c r="C1463" i="4" a="1"/>
  <c r="C1463" i="4" s="1"/>
  <c r="C1464" i="4" a="1"/>
  <c r="C1464" i="4" s="1"/>
  <c r="C1465" i="4" a="1"/>
  <c r="C1465" i="4" s="1"/>
  <c r="C1466" i="4" a="1"/>
  <c r="C1466" i="4" s="1"/>
  <c r="C1566" i="4" a="1"/>
  <c r="C1566" i="4" s="1"/>
  <c r="C1524" i="4" a="1"/>
  <c r="C1524" i="4" s="1"/>
  <c r="C1542" i="4" a="1"/>
  <c r="C1542" i="4" s="1"/>
  <c r="C1722" i="4" a="1"/>
  <c r="C1722" i="4" s="1"/>
  <c r="C818" i="5" a="1"/>
  <c r="C818" i="5" s="1"/>
  <c r="C809" i="5" a="1"/>
  <c r="C809" i="5" s="1"/>
  <c r="C810" i="5" a="1"/>
  <c r="C810" i="5" s="1"/>
  <c r="C811" i="5" a="1"/>
  <c r="C811" i="5" s="1"/>
  <c r="C812" i="5" a="1"/>
  <c r="C812" i="5" s="1"/>
  <c r="C813" i="5" a="1"/>
  <c r="C813" i="5" s="1"/>
  <c r="C814" i="5" a="1"/>
  <c r="C814" i="5" s="1"/>
  <c r="C815" i="5" a="1"/>
  <c r="C815" i="5" s="1"/>
  <c r="C804" i="5" a="1"/>
  <c r="C804" i="5" s="1"/>
  <c r="C805" i="5" a="1"/>
  <c r="C805" i="5" s="1"/>
  <c r="C806" i="5" a="1"/>
  <c r="C806" i="5" s="1"/>
  <c r="C800" i="5" a="1"/>
  <c r="C800" i="5" s="1"/>
  <c r="C801" i="5" a="1"/>
  <c r="C801" i="5" s="1"/>
  <c r="C802" i="5" a="1"/>
  <c r="C802" i="5" s="1"/>
  <c r="C803" i="5" a="1"/>
  <c r="C803" i="5" s="1"/>
  <c r="C807" i="5" a="1"/>
  <c r="C807" i="5" s="1"/>
  <c r="C808" i="5" a="1"/>
  <c r="C808" i="5" s="1"/>
  <c r="C816" i="5" a="1"/>
  <c r="C816" i="5" s="1"/>
  <c r="C791" i="5" a="1"/>
  <c r="C791" i="5" s="1"/>
  <c r="C792" i="5" a="1"/>
  <c r="C792" i="5" s="1"/>
  <c r="C790" i="5" a="1"/>
  <c r="C790" i="5" s="1"/>
  <c r="C793" i="5" a="1"/>
  <c r="C793" i="5" s="1"/>
  <c r="C794" i="5" a="1"/>
  <c r="C794" i="5" s="1"/>
  <c r="C795" i="5" a="1"/>
  <c r="C795" i="5" s="1"/>
  <c r="C796" i="5" a="1"/>
  <c r="C796" i="5" s="1"/>
  <c r="C797" i="5" a="1"/>
  <c r="C797" i="5" s="1"/>
  <c r="C798" i="5" a="1"/>
  <c r="C798" i="5" s="1"/>
  <c r="C781" i="5" a="1"/>
  <c r="C781" i="5" s="1"/>
  <c r="C782" i="5" a="1"/>
  <c r="C782" i="5" s="1"/>
  <c r="C783" i="5" a="1"/>
  <c r="C783" i="5" s="1"/>
  <c r="C784" i="5" a="1"/>
  <c r="C784" i="5" s="1"/>
  <c r="C785" i="5" a="1"/>
  <c r="C785" i="5" s="1"/>
  <c r="C786" i="5" a="1"/>
  <c r="C786" i="5" s="1"/>
  <c r="C787" i="5" a="1"/>
  <c r="C787" i="5" s="1"/>
  <c r="C788" i="5" a="1"/>
  <c r="C788" i="5" s="1"/>
  <c r="C770" i="5" a="1"/>
  <c r="C770" i="5" s="1"/>
  <c r="C771" i="5" a="1"/>
  <c r="C771" i="5" s="1"/>
  <c r="C772" i="5" a="1"/>
  <c r="C772" i="5" s="1"/>
  <c r="C773" i="5" a="1"/>
  <c r="C773" i="5" s="1"/>
  <c r="C774" i="5" a="1"/>
  <c r="C774" i="5" s="1"/>
  <c r="C775" i="5" a="1"/>
  <c r="C775" i="5" s="1"/>
  <c r="C776" i="5" a="1"/>
  <c r="C776" i="5" s="1"/>
  <c r="C777" i="5" a="1"/>
  <c r="C777" i="5" s="1"/>
  <c r="C778" i="5" a="1"/>
  <c r="C778" i="5" s="1"/>
  <c r="C779" i="5" a="1"/>
  <c r="C779" i="5" s="1"/>
  <c r="C763" i="5" a="1"/>
  <c r="C763" i="5" s="1"/>
  <c r="C764" i="5" a="1"/>
  <c r="C764" i="5" s="1"/>
  <c r="C765" i="5" a="1"/>
  <c r="C765" i="5" s="1"/>
  <c r="C760" i="5" a="1"/>
  <c r="C760" i="5" s="1"/>
  <c r="C761" i="5" a="1"/>
  <c r="C761" i="5" s="1"/>
  <c r="C762" i="5" a="1"/>
  <c r="C762" i="5" s="1"/>
  <c r="C766" i="5" a="1"/>
  <c r="C766" i="5" s="1"/>
  <c r="C767" i="5" a="1"/>
  <c r="C767" i="5" s="1"/>
  <c r="C768" i="5" a="1"/>
  <c r="C768" i="5" s="1"/>
  <c r="C757" i="5" a="1"/>
  <c r="C757" i="5" s="1"/>
  <c r="C758" i="5" a="1"/>
  <c r="C758" i="5" s="1"/>
  <c r="C740" i="5" a="1"/>
  <c r="C740" i="5" s="1"/>
  <c r="C741" i="5" a="1"/>
  <c r="C741" i="5" s="1"/>
  <c r="C742" i="5" a="1"/>
  <c r="C742" i="5" s="1"/>
  <c r="C743" i="5" a="1"/>
  <c r="C743" i="5" s="1"/>
  <c r="C744" i="5" a="1"/>
  <c r="C744" i="5" s="1"/>
  <c r="C745" i="5" a="1"/>
  <c r="C745" i="5" s="1"/>
  <c r="C746" i="5" a="1"/>
  <c r="C746" i="5" s="1"/>
  <c r="C747" i="5" a="1"/>
  <c r="C747" i="5" s="1"/>
  <c r="C748" i="5" a="1"/>
  <c r="C748" i="5" s="1"/>
  <c r="C749" i="5" a="1"/>
  <c r="C749" i="5" s="1"/>
  <c r="C750" i="5" a="1"/>
  <c r="C750" i="5" s="1"/>
  <c r="C751" i="5" a="1"/>
  <c r="C751" i="5" s="1"/>
  <c r="C752" i="5" a="1"/>
  <c r="C752" i="5" s="1"/>
  <c r="C753" i="5" a="1"/>
  <c r="C753" i="5" s="1"/>
  <c r="C754" i="5" a="1"/>
  <c r="C754" i="5" s="1"/>
  <c r="C755" i="5" a="1"/>
  <c r="C755" i="5" s="1"/>
  <c r="C759" i="5" a="1"/>
  <c r="C759" i="5" s="1"/>
  <c r="C817" i="5" a="1"/>
  <c r="C817" i="5" s="1"/>
  <c r="C769" i="5" a="1"/>
  <c r="C769" i="5" s="1"/>
  <c r="C780" i="5" a="1"/>
  <c r="C780" i="5" s="1"/>
  <c r="C789" i="5" a="1"/>
  <c r="C789" i="5" s="1"/>
  <c r="C799" i="5" a="1"/>
  <c r="C799" i="5" s="1"/>
  <c r="C1127" i="5" a="1"/>
  <c r="C1127" i="5" s="1"/>
  <c r="B350" i="15" a="1"/>
  <c r="B350" i="15" s="1"/>
  <c r="C5" i="6" a="1"/>
  <c r="C5" i="6" s="1"/>
  <c r="C6" i="6" a="1"/>
  <c r="C6" i="6" s="1"/>
  <c r="C7" i="6" a="1"/>
  <c r="C7" i="6" s="1"/>
  <c r="C8" i="6" a="1"/>
  <c r="C8" i="6" s="1"/>
  <c r="C9" i="6" a="1"/>
  <c r="C9" i="6" s="1"/>
  <c r="C10" i="6" a="1"/>
  <c r="C10" i="6" s="1"/>
  <c r="C11" i="6" a="1"/>
  <c r="C11" i="6" s="1"/>
  <c r="C12" i="6" a="1"/>
  <c r="C12" i="6" s="1"/>
  <c r="C13" i="6" a="1"/>
  <c r="C13" i="6" s="1"/>
  <c r="C14" i="6" a="1"/>
  <c r="C14" i="6" s="1"/>
  <c r="C15" i="6" a="1"/>
  <c r="C15" i="6" s="1"/>
  <c r="C16" i="6" a="1"/>
  <c r="C16" i="6" s="1"/>
  <c r="C17" i="6" a="1"/>
  <c r="C17" i="6" s="1"/>
  <c r="C18" i="6" a="1"/>
  <c r="C18" i="6" s="1"/>
  <c r="C19" i="6" a="1"/>
  <c r="C19" i="6" s="1"/>
  <c r="C20" i="6" a="1"/>
  <c r="C20" i="6" s="1"/>
  <c r="C21" i="6" a="1"/>
  <c r="C21" i="6" s="1"/>
  <c r="C22" i="6" a="1"/>
  <c r="C22" i="6" s="1"/>
  <c r="C23" i="6" a="1"/>
  <c r="C23" i="6" s="1"/>
  <c r="C24" i="6" a="1"/>
  <c r="C24" i="6" s="1"/>
  <c r="C25" i="6" a="1"/>
  <c r="C25" i="6" s="1"/>
  <c r="C26" i="6" a="1"/>
  <c r="C26" i="6" s="1"/>
  <c r="C27" i="6" a="1"/>
  <c r="C27" i="6" s="1"/>
  <c r="C28" i="6" a="1"/>
  <c r="C28" i="6" s="1"/>
  <c r="C29" i="6" a="1"/>
  <c r="C29" i="6" s="1"/>
  <c r="C30" i="6" a="1"/>
  <c r="C30" i="6" s="1"/>
  <c r="C31" i="6" a="1"/>
  <c r="C31" i="6" s="1"/>
  <c r="C32" i="6" a="1"/>
  <c r="C32" i="6" s="1"/>
  <c r="C33" i="6" a="1"/>
  <c r="C33" i="6" s="1"/>
  <c r="C34" i="6" a="1"/>
  <c r="C34" i="6" s="1"/>
  <c r="C35" i="6" a="1"/>
  <c r="C35" i="6" s="1"/>
  <c r="C36" i="6" a="1"/>
  <c r="C36" i="6" s="1"/>
  <c r="C37" i="6" a="1"/>
  <c r="C37" i="6" s="1"/>
  <c r="C38" i="6" a="1"/>
  <c r="C38" i="6" s="1"/>
  <c r="C39" i="6" a="1"/>
  <c r="C39" i="6" s="1"/>
  <c r="C40" i="6" a="1"/>
  <c r="C40" i="6" s="1"/>
  <c r="C41" i="6" a="1"/>
  <c r="C41" i="6" s="1"/>
  <c r="C42" i="6" a="1"/>
  <c r="C42" i="6" s="1"/>
  <c r="C43" i="6" a="1"/>
  <c r="C43" i="6" s="1"/>
  <c r="C44" i="6" a="1"/>
  <c r="C44" i="6" s="1"/>
  <c r="C45" i="6" a="1"/>
  <c r="C45" i="6" s="1"/>
  <c r="C46" i="6" a="1"/>
  <c r="C46" i="6" s="1"/>
  <c r="C47" i="6" a="1"/>
  <c r="C47" i="6" s="1"/>
  <c r="C48" i="6" a="1"/>
  <c r="C48" i="6" s="1"/>
  <c r="C49" i="6" a="1"/>
  <c r="C49" i="6" s="1"/>
  <c r="C50" i="6" a="1"/>
  <c r="C50" i="6" s="1"/>
  <c r="C51" i="6" a="1"/>
  <c r="C51" i="6" s="1"/>
  <c r="C52" i="6" a="1"/>
  <c r="C52" i="6" s="1"/>
  <c r="C53" i="6" a="1"/>
  <c r="C53" i="6" s="1"/>
  <c r="C54" i="6" a="1"/>
  <c r="C54" i="6" s="1"/>
  <c r="C55" i="6" a="1"/>
  <c r="C55" i="6" s="1"/>
  <c r="C56" i="6" a="1"/>
  <c r="C56" i="6" s="1"/>
  <c r="C57" i="6" a="1"/>
  <c r="C57" i="6" s="1"/>
  <c r="C58" i="6" a="1"/>
  <c r="C58" i="6" s="1"/>
  <c r="C59" i="6" a="1"/>
  <c r="C59" i="6" s="1"/>
  <c r="C60" i="6" a="1"/>
  <c r="C60" i="6" s="1"/>
  <c r="C61" i="6" a="1"/>
  <c r="C61" i="6" s="1"/>
  <c r="C62" i="6" a="1"/>
  <c r="C62" i="6" s="1"/>
  <c r="C63" i="6" a="1"/>
  <c r="C63" i="6" s="1"/>
  <c r="C64" i="6" a="1"/>
  <c r="C64" i="6" s="1"/>
  <c r="C65" i="6" a="1"/>
  <c r="C65" i="6" s="1"/>
  <c r="C66" i="6" a="1"/>
  <c r="C66" i="6" s="1"/>
  <c r="C67" i="6" a="1"/>
  <c r="C67" i="6" s="1"/>
  <c r="C68" i="6" a="1"/>
  <c r="C68" i="6" s="1"/>
  <c r="C69" i="6" a="1"/>
  <c r="C69" i="6" s="1"/>
  <c r="C70" i="6" a="1"/>
  <c r="C70" i="6" s="1"/>
  <c r="C71" i="6" a="1"/>
  <c r="C71" i="6" s="1"/>
  <c r="C72" i="6" a="1"/>
  <c r="C72" i="6" s="1"/>
  <c r="C73" i="6" a="1"/>
  <c r="C73" i="6" s="1"/>
  <c r="C74" i="6" a="1"/>
  <c r="C74" i="6" s="1"/>
  <c r="C75" i="6" a="1"/>
  <c r="C75" i="6" s="1"/>
  <c r="C76" i="6" a="1"/>
  <c r="C76" i="6" s="1"/>
  <c r="C77" i="6" a="1"/>
  <c r="C77" i="6" s="1"/>
  <c r="C78" i="6" a="1"/>
  <c r="C78" i="6" s="1"/>
  <c r="C79" i="6" a="1"/>
  <c r="C79" i="6" s="1"/>
  <c r="C80" i="6" a="1"/>
  <c r="C80" i="6" s="1"/>
  <c r="C81" i="6" a="1"/>
  <c r="C81" i="6" s="1"/>
  <c r="C82" i="6" a="1"/>
  <c r="C82" i="6" s="1"/>
  <c r="C83" i="6" a="1"/>
  <c r="C83" i="6" s="1"/>
  <c r="C84" i="6" a="1"/>
  <c r="C84" i="6" s="1"/>
  <c r="C85" i="6" a="1"/>
  <c r="C85" i="6" s="1"/>
  <c r="C86" i="6" a="1"/>
  <c r="C86" i="6" s="1"/>
  <c r="C87" i="6" a="1"/>
  <c r="C87" i="6" s="1"/>
  <c r="C88" i="6" a="1"/>
  <c r="C88" i="6" s="1"/>
  <c r="C89" i="6" a="1"/>
  <c r="C89" i="6" s="1"/>
  <c r="C90" i="6" a="1"/>
  <c r="C90" i="6" s="1"/>
  <c r="C91" i="6" a="1"/>
  <c r="C91" i="6" s="1"/>
  <c r="C92" i="6" a="1"/>
  <c r="C92" i="6" s="1"/>
  <c r="C93" i="6" a="1"/>
  <c r="C93" i="6" s="1"/>
  <c r="C94" i="6" a="1"/>
  <c r="C94" i="6" s="1"/>
  <c r="C95" i="6" a="1"/>
  <c r="C95" i="6" s="1"/>
  <c r="C96" i="6" a="1"/>
  <c r="C96" i="6" s="1"/>
  <c r="C97" i="6" a="1"/>
  <c r="C97" i="6" s="1"/>
  <c r="C98" i="6" a="1"/>
  <c r="C98" i="6" s="1"/>
  <c r="C99" i="6" a="1"/>
  <c r="C99" i="6" s="1"/>
  <c r="C100" i="6" a="1"/>
  <c r="C100" i="6" s="1"/>
  <c r="C101" i="6" a="1"/>
  <c r="C101" i="6" s="1"/>
  <c r="C102" i="6" a="1"/>
  <c r="C102" i="6" s="1"/>
  <c r="C103" i="6" a="1"/>
  <c r="C103" i="6" s="1"/>
  <c r="C104" i="6" a="1"/>
  <c r="C104" i="6" s="1"/>
  <c r="C105" i="6" a="1"/>
  <c r="C105" i="6" s="1"/>
  <c r="C106" i="6" a="1"/>
  <c r="C106" i="6" s="1"/>
  <c r="C107" i="6" a="1"/>
  <c r="C107" i="6" s="1"/>
  <c r="C108" i="6" a="1"/>
  <c r="C108" i="6" s="1"/>
  <c r="C109" i="6" a="1"/>
  <c r="C109" i="6" s="1"/>
  <c r="C110" i="6" a="1"/>
  <c r="C110" i="6" s="1"/>
  <c r="C111" i="6" a="1"/>
  <c r="C111" i="6" s="1"/>
  <c r="C112" i="6" a="1"/>
  <c r="C112" i="6" s="1"/>
  <c r="C113" i="6" a="1"/>
  <c r="C113" i="6" s="1"/>
  <c r="C114" i="6" a="1"/>
  <c r="C114" i="6" s="1"/>
  <c r="C115" i="6" a="1"/>
  <c r="C115" i="6" s="1"/>
  <c r="C116" i="6" a="1"/>
  <c r="C116" i="6" s="1"/>
  <c r="C117" i="6" a="1"/>
  <c r="C117" i="6" s="1"/>
  <c r="C118" i="6" a="1"/>
  <c r="C118" i="6" s="1"/>
  <c r="C119" i="6" a="1"/>
  <c r="C119" i="6" s="1"/>
  <c r="C120" i="6" a="1"/>
  <c r="C120" i="6" s="1"/>
  <c r="C121" i="6" a="1"/>
  <c r="C121" i="6" s="1"/>
  <c r="C122" i="6" a="1"/>
  <c r="C122" i="6" s="1"/>
  <c r="C123" i="6" a="1"/>
  <c r="C123" i="6" s="1"/>
  <c r="C124" i="6" a="1"/>
  <c r="C124" i="6" s="1"/>
  <c r="C125" i="6" a="1"/>
  <c r="C125" i="6" s="1"/>
  <c r="C126" i="6" a="1"/>
  <c r="C126" i="6" s="1"/>
  <c r="C127" i="6" a="1"/>
  <c r="C127" i="6" s="1"/>
  <c r="C128" i="6" a="1"/>
  <c r="C128" i="6" s="1"/>
  <c r="C129" i="6" a="1"/>
  <c r="C129" i="6" s="1"/>
  <c r="C130" i="6" a="1"/>
  <c r="C130" i="6" s="1"/>
  <c r="C131" i="6" a="1"/>
  <c r="C131" i="6" s="1"/>
  <c r="C132" i="6" a="1"/>
  <c r="C132" i="6" s="1"/>
  <c r="C133" i="6" a="1"/>
  <c r="C133" i="6" s="1"/>
  <c r="C134" i="6" a="1"/>
  <c r="C134" i="6" s="1"/>
  <c r="C135" i="6" a="1"/>
  <c r="C135" i="6" s="1"/>
  <c r="C136" i="6" a="1"/>
  <c r="C136" i="6" s="1"/>
  <c r="C137" i="6" a="1"/>
  <c r="C137" i="6" s="1"/>
  <c r="C138" i="6" a="1"/>
  <c r="C138" i="6" s="1"/>
  <c r="C139" i="6" a="1"/>
  <c r="C139" i="6" s="1"/>
  <c r="C140" i="6" a="1"/>
  <c r="C140" i="6" s="1"/>
  <c r="C141" i="6" a="1"/>
  <c r="C141" i="6" s="1"/>
  <c r="C142" i="6" a="1"/>
  <c r="C142" i="6" s="1"/>
  <c r="C143" i="6" a="1"/>
  <c r="C143" i="6" s="1"/>
  <c r="C144" i="6" a="1"/>
  <c r="C144" i="6" s="1"/>
  <c r="C145" i="6" a="1"/>
  <c r="C145" i="6" s="1"/>
  <c r="C146" i="6" a="1"/>
  <c r="C146" i="6" s="1"/>
  <c r="C147" i="6" a="1"/>
  <c r="C147" i="6" s="1"/>
  <c r="C148" i="6" a="1"/>
  <c r="C148" i="6" s="1"/>
  <c r="C149" i="6" a="1"/>
  <c r="C149" i="6" s="1"/>
  <c r="C150" i="6" a="1"/>
  <c r="C150" i="6" s="1"/>
  <c r="C151" i="6" a="1"/>
  <c r="C151" i="6" s="1"/>
  <c r="C152" i="6" a="1"/>
  <c r="C152" i="6" s="1"/>
  <c r="C153" i="6" a="1"/>
  <c r="C153" i="6" s="1"/>
  <c r="C154" i="6" a="1"/>
  <c r="C154" i="6" s="1"/>
  <c r="C155" i="6" a="1"/>
  <c r="C155" i="6" s="1"/>
  <c r="C156" i="6" a="1"/>
  <c r="C156" i="6" s="1"/>
  <c r="C157" i="6" a="1"/>
  <c r="C157" i="6" s="1"/>
  <c r="C158" i="6" a="1"/>
  <c r="C158" i="6" s="1"/>
  <c r="C159" i="6" a="1"/>
  <c r="C159" i="6" s="1"/>
  <c r="C160" i="6" a="1"/>
  <c r="C160" i="6" s="1"/>
  <c r="C161" i="6" a="1"/>
  <c r="C161" i="6" s="1"/>
  <c r="C162" i="6" a="1"/>
  <c r="C162" i="6" s="1"/>
  <c r="C163" i="6" a="1"/>
  <c r="C163" i="6" s="1"/>
  <c r="C164" i="6" a="1"/>
  <c r="C164" i="6" s="1"/>
  <c r="C165" i="6" a="1"/>
  <c r="C165" i="6" s="1"/>
  <c r="C166" i="6" a="1"/>
  <c r="C166" i="6" s="1"/>
  <c r="C167" i="6" a="1"/>
  <c r="C167" i="6" s="1"/>
  <c r="C168" i="6" a="1"/>
  <c r="C168" i="6" s="1"/>
  <c r="C169" i="6" a="1"/>
  <c r="C169" i="6" s="1"/>
  <c r="C170" i="6" a="1"/>
  <c r="C170" i="6" s="1"/>
  <c r="C171" i="6" a="1"/>
  <c r="C171" i="6" s="1"/>
  <c r="C172" i="6" a="1"/>
  <c r="C172" i="6" s="1"/>
  <c r="C173" i="6" a="1"/>
  <c r="C173" i="6" s="1"/>
  <c r="C174" i="6" a="1"/>
  <c r="C174" i="6" s="1"/>
  <c r="C175" i="6" a="1"/>
  <c r="C175" i="6" s="1"/>
  <c r="C176" i="6" a="1"/>
  <c r="C176" i="6" s="1"/>
  <c r="C177" i="6" a="1"/>
  <c r="C177" i="6" s="1"/>
  <c r="C178" i="6" a="1"/>
  <c r="C178" i="6" s="1"/>
  <c r="C179" i="6" a="1"/>
  <c r="C179" i="6" s="1"/>
  <c r="C180" i="6" a="1"/>
  <c r="C180" i="6" s="1"/>
  <c r="C181" i="6" a="1"/>
  <c r="C181" i="6" s="1"/>
  <c r="C182" i="6" a="1"/>
  <c r="C182" i="6" s="1"/>
  <c r="C183" i="6" a="1"/>
  <c r="C183" i="6" s="1"/>
  <c r="C184" i="6" a="1"/>
  <c r="C184" i="6" s="1"/>
  <c r="C185" i="6" a="1"/>
  <c r="C185" i="6" s="1"/>
  <c r="C186" i="6" a="1"/>
  <c r="C186" i="6" s="1"/>
  <c r="C187" i="6" a="1"/>
  <c r="C187" i="6" s="1"/>
  <c r="C188" i="6" a="1"/>
  <c r="C188" i="6" s="1"/>
  <c r="C189" i="6" a="1"/>
  <c r="C189" i="6" s="1"/>
  <c r="C190" i="6" a="1"/>
  <c r="C190" i="6" s="1"/>
  <c r="C191" i="6" a="1"/>
  <c r="C191" i="6" s="1"/>
  <c r="C192" i="6" a="1"/>
  <c r="C192" i="6" s="1"/>
  <c r="C193" i="6" a="1"/>
  <c r="C193" i="6" s="1"/>
  <c r="C194" i="6" a="1"/>
  <c r="C194" i="6" s="1"/>
  <c r="C195" i="6" a="1"/>
  <c r="C195" i="6" s="1"/>
  <c r="C196" i="6" a="1"/>
  <c r="C196" i="6" s="1"/>
  <c r="C197" i="6" a="1"/>
  <c r="C197" i="6" s="1"/>
  <c r="C198" i="6" a="1"/>
  <c r="C198" i="6" s="1"/>
  <c r="C199" i="6" a="1"/>
  <c r="C199" i="6" s="1"/>
  <c r="C200" i="6" a="1"/>
  <c r="C200" i="6" s="1"/>
  <c r="C201" i="6" a="1"/>
  <c r="C201" i="6" s="1"/>
  <c r="C202" i="6" a="1"/>
  <c r="C202" i="6" s="1"/>
  <c r="C203" i="6" a="1"/>
  <c r="C203" i="6" s="1"/>
  <c r="C204" i="6" a="1"/>
  <c r="C204" i="6" s="1"/>
  <c r="C205" i="6" a="1"/>
  <c r="C205" i="6" s="1"/>
  <c r="C206" i="6" a="1"/>
  <c r="C206" i="6" s="1"/>
  <c r="C207" i="6" a="1"/>
  <c r="C207" i="6" s="1"/>
  <c r="C208" i="6" a="1"/>
  <c r="C208" i="6" s="1"/>
  <c r="C209" i="6" a="1"/>
  <c r="C209" i="6" s="1"/>
  <c r="C210" i="6" a="1"/>
  <c r="C210" i="6" s="1"/>
  <c r="C211" i="6" a="1"/>
  <c r="C211" i="6" s="1"/>
  <c r="C212" i="6" a="1"/>
  <c r="C212" i="6" s="1"/>
  <c r="C213" i="6" a="1"/>
  <c r="C213" i="6" s="1"/>
  <c r="C214" i="6" a="1"/>
  <c r="C214" i="6" s="1"/>
  <c r="C215" i="6" a="1"/>
  <c r="C215" i="6" s="1"/>
  <c r="C216" i="6" a="1"/>
  <c r="C216" i="6" s="1"/>
  <c r="C217" i="6" a="1"/>
  <c r="C217" i="6" s="1"/>
  <c r="C218" i="6" a="1"/>
  <c r="C218" i="6" s="1"/>
  <c r="C219" i="6" a="1"/>
  <c r="C219" i="6" s="1"/>
  <c r="C220" i="6" a="1"/>
  <c r="C220" i="6" s="1"/>
  <c r="C221" i="6" a="1"/>
  <c r="C221" i="6" s="1"/>
  <c r="C222" i="6" a="1"/>
  <c r="C222" i="6" s="1"/>
  <c r="C223" i="6" a="1"/>
  <c r="C223" i="6" s="1"/>
  <c r="C224" i="6" a="1"/>
  <c r="C224" i="6" s="1"/>
  <c r="C237" i="6" a="1"/>
  <c r="C237" i="6" s="1"/>
  <c r="C238" i="6" a="1"/>
  <c r="C238" i="6" s="1"/>
  <c r="C239" i="6" a="1"/>
  <c r="C239" i="6" s="1"/>
  <c r="C240" i="6" a="1"/>
  <c r="C240" i="6" s="1"/>
  <c r="C241" i="6" a="1"/>
  <c r="C241" i="6" s="1"/>
  <c r="C242" i="6" a="1"/>
  <c r="C242" i="6" s="1"/>
  <c r="C1443" i="4" a="1"/>
  <c r="C1443" i="4" s="1"/>
  <c r="C1444" i="4" a="1"/>
  <c r="C1444" i="4" s="1"/>
  <c r="C1445" i="4" a="1"/>
  <c r="C1445" i="4" s="1"/>
  <c r="C1446" i="4" a="1"/>
  <c r="C1446" i="4" s="1"/>
  <c r="C1447" i="4" a="1"/>
  <c r="C1447" i="4" s="1"/>
  <c r="C1448" i="4" a="1"/>
  <c r="C1448" i="4" s="1"/>
  <c r="C1449" i="4" a="1"/>
  <c r="C1449" i="4" s="1"/>
  <c r="C1467" i="4" a="1"/>
  <c r="C1467" i="4" s="1"/>
  <c r="C1479" i="4" a="1"/>
  <c r="C1479" i="4" s="1"/>
  <c r="C736" i="5" a="1"/>
  <c r="C736" i="5" s="1"/>
  <c r="C737" i="5" a="1"/>
  <c r="C737" i="5" s="1"/>
  <c r="C738" i="5" a="1"/>
  <c r="C738" i="5" s="1"/>
  <c r="C739" i="5" a="1"/>
  <c r="C739" i="5" s="1"/>
  <c r="C756" i="5" a="1"/>
  <c r="C756" i="5" s="1"/>
  <c r="C1496" i="4" a="1"/>
  <c r="C1496" i="4" s="1"/>
  <c r="B330" i="17" a="1"/>
  <c r="B330" i="17" s="1"/>
  <c r="B322" i="17" a="1"/>
  <c r="B322" i="17" s="1"/>
  <c r="B323" i="17" a="1"/>
  <c r="B323" i="17" s="1"/>
  <c r="B324" i="17" a="1"/>
  <c r="B324" i="17" s="1"/>
  <c r="B325" i="17" a="1"/>
  <c r="B325" i="17" s="1"/>
  <c r="B326" i="17" a="1"/>
  <c r="B326" i="17" s="1"/>
  <c r="B327" i="17" a="1"/>
  <c r="B327" i="17" s="1"/>
  <c r="B328" i="17" a="1"/>
  <c r="B328" i="17" s="1"/>
  <c r="B329" i="17" a="1"/>
  <c r="B329" i="17" s="1"/>
  <c r="B331" i="17" a="1"/>
  <c r="B331" i="17" s="1"/>
  <c r="B292" i="17" a="1"/>
  <c r="B292" i="17" s="1"/>
  <c r="B293" i="17" a="1"/>
  <c r="B293" i="17" s="1"/>
  <c r="B294" i="17" a="1"/>
  <c r="B294" i="17" s="1"/>
  <c r="B295" i="17" a="1"/>
  <c r="B295" i="17" s="1"/>
  <c r="B296" i="17" a="1"/>
  <c r="B296" i="17" s="1"/>
  <c r="B297" i="17" a="1"/>
  <c r="B297" i="17" s="1"/>
  <c r="B298" i="17" a="1"/>
  <c r="B298" i="17" s="1"/>
  <c r="B299" i="17" a="1"/>
  <c r="B299" i="17" s="1"/>
  <c r="B300" i="17" a="1"/>
  <c r="B300" i="17" s="1"/>
  <c r="B301" i="17" a="1"/>
  <c r="B301" i="17" s="1"/>
  <c r="B302" i="17" a="1"/>
  <c r="B302" i="17" s="1"/>
  <c r="B303" i="17" a="1"/>
  <c r="B303" i="17" s="1"/>
  <c r="B304" i="17" a="1"/>
  <c r="B304" i="17" s="1"/>
  <c r="B305" i="17" a="1"/>
  <c r="B305" i="17" s="1"/>
  <c r="B306" i="17" a="1"/>
  <c r="B306" i="17" s="1"/>
  <c r="B307" i="17" a="1"/>
  <c r="B307" i="17" s="1"/>
  <c r="B308" i="17" a="1"/>
  <c r="B308" i="17" s="1"/>
  <c r="B309" i="17" a="1"/>
  <c r="B309" i="17" s="1"/>
  <c r="B310" i="17" a="1"/>
  <c r="B310" i="17" s="1"/>
  <c r="B311" i="17" a="1"/>
  <c r="B311" i="17" s="1"/>
  <c r="B49" i="36" a="1"/>
  <c r="B49" i="36" s="1"/>
  <c r="B50" i="36" a="1"/>
  <c r="B50" i="36"/>
  <c r="B51" i="36" a="1"/>
  <c r="B51" i="36" s="1"/>
  <c r="B52" i="36" a="1"/>
  <c r="B52" i="36" s="1"/>
  <c r="B53" i="36" a="1"/>
  <c r="B53" i="36" s="1"/>
  <c r="B54" i="36" a="1"/>
  <c r="B54" i="36"/>
  <c r="B55" i="36" a="1"/>
  <c r="B55" i="36" s="1"/>
  <c r="B56" i="36" a="1"/>
  <c r="B56" i="36" s="1"/>
  <c r="B57" i="36" a="1"/>
  <c r="B57" i="36"/>
  <c r="B58" i="36" a="1"/>
  <c r="B58" i="36"/>
  <c r="B59" i="36" a="1"/>
  <c r="B59" i="36" s="1"/>
  <c r="B60" i="36" a="1"/>
  <c r="B60" i="36" s="1"/>
  <c r="B61" i="36" a="1"/>
  <c r="B61" i="36" s="1"/>
  <c r="B62" i="36" a="1"/>
  <c r="B62" i="36" s="1"/>
  <c r="B63" i="36" a="1"/>
  <c r="B63" i="36" s="1"/>
  <c r="B64" i="36" a="1"/>
  <c r="B64" i="36" s="1"/>
  <c r="B65" i="36" a="1"/>
  <c r="B65" i="36"/>
  <c r="B66" i="36" a="1"/>
  <c r="B66" i="36" s="1"/>
  <c r="B67" i="36" a="1"/>
  <c r="B67" i="36" s="1"/>
  <c r="B68" i="36" a="1"/>
  <c r="B68" i="36" s="1"/>
  <c r="B69" i="36" a="1"/>
  <c r="B69" i="36" s="1"/>
  <c r="B70" i="36" a="1"/>
  <c r="B70" i="36" s="1"/>
  <c r="B71" i="36" a="1"/>
  <c r="B71" i="36"/>
  <c r="B72" i="36" a="1"/>
  <c r="B72" i="36" s="1"/>
  <c r="B73" i="36" a="1"/>
  <c r="B73" i="36" s="1"/>
  <c r="B74" i="36" a="1"/>
  <c r="B74" i="36"/>
  <c r="B75" i="36" a="1"/>
  <c r="B75" i="36" s="1"/>
  <c r="B76" i="36" a="1"/>
  <c r="B76" i="36" s="1"/>
  <c r="B77" i="36" a="1"/>
  <c r="B77" i="36" s="1"/>
  <c r="B78" i="36" a="1"/>
  <c r="B78" i="36" s="1"/>
  <c r="B79" i="36" a="1"/>
  <c r="B79" i="36" s="1"/>
  <c r="B80" i="36" a="1"/>
  <c r="B80" i="36" s="1"/>
  <c r="B81" i="36" a="1"/>
  <c r="B81" i="36" s="1"/>
  <c r="B82" i="36" a="1"/>
  <c r="B82" i="36"/>
  <c r="B83" i="36" a="1"/>
  <c r="B83" i="36"/>
  <c r="B84" i="36" a="1"/>
  <c r="B84" i="36" s="1"/>
  <c r="B85" i="36" a="1"/>
  <c r="B85" i="36" s="1"/>
  <c r="B86" i="36" a="1"/>
  <c r="B86" i="36" s="1"/>
  <c r="B87" i="36" a="1"/>
  <c r="B87" i="36"/>
  <c r="B88" i="36" a="1"/>
  <c r="B88" i="36" s="1"/>
  <c r="B89" i="36" a="1"/>
  <c r="B89" i="36" s="1"/>
  <c r="B90" i="36" a="1"/>
  <c r="B90" i="36"/>
  <c r="B91" i="36" a="1"/>
  <c r="B91" i="36" s="1"/>
  <c r="B92" i="36" a="1"/>
  <c r="B92" i="36" s="1"/>
  <c r="B93" i="36" a="1"/>
  <c r="B93" i="36" s="1"/>
  <c r="B94" i="36" a="1"/>
  <c r="B94" i="36" s="1"/>
  <c r="B95" i="36" a="1"/>
  <c r="B95" i="36" s="1"/>
  <c r="B96" i="36" a="1"/>
  <c r="B96" i="36"/>
  <c r="B97" i="36" a="1"/>
  <c r="B97" i="36" s="1"/>
  <c r="B98" i="36" a="1"/>
  <c r="B98" i="36"/>
  <c r="B99" i="36" a="1"/>
  <c r="B99" i="36" s="1"/>
  <c r="B100" i="36" a="1"/>
  <c r="B100" i="36" s="1"/>
  <c r="B101" i="36" a="1"/>
  <c r="B101" i="36" s="1"/>
  <c r="B102" i="36" a="1"/>
  <c r="B102" i="36" s="1"/>
  <c r="B103" i="36" a="1"/>
  <c r="B103" i="36" s="1"/>
  <c r="B104" i="36" a="1"/>
  <c r="B104" i="36" s="1"/>
  <c r="B105" i="36" a="1"/>
  <c r="B105" i="36" s="1"/>
  <c r="B106" i="36" a="1"/>
  <c r="B106" i="36" s="1"/>
  <c r="B107" i="36" a="1"/>
  <c r="B107" i="36" s="1"/>
  <c r="B108" i="36" a="1"/>
  <c r="B108" i="36" s="1"/>
  <c r="B109" i="36" a="1"/>
  <c r="B109" i="36" s="1"/>
  <c r="B110" i="36" a="1"/>
  <c r="B110" i="36" s="1"/>
  <c r="B111" i="36" a="1"/>
  <c r="B111" i="36" s="1"/>
  <c r="B112" i="36" a="1"/>
  <c r="B112" i="36" s="1"/>
  <c r="B113" i="36" a="1"/>
  <c r="B113" i="36" s="1"/>
  <c r="B114" i="36" a="1"/>
  <c r="B114" i="36" s="1"/>
  <c r="B115" i="36" a="1"/>
  <c r="B115" i="36"/>
  <c r="B116" i="36" a="1"/>
  <c r="B116" i="36" s="1"/>
  <c r="B312" i="15" a="1"/>
  <c r="B312" i="15" s="1"/>
  <c r="B313" i="15" a="1"/>
  <c r="B313" i="15" s="1"/>
  <c r="B314" i="15" a="1"/>
  <c r="B314" i="15" s="1"/>
  <c r="B315" i="15" a="1"/>
  <c r="B315" i="15" s="1"/>
  <c r="B316" i="15" a="1"/>
  <c r="B316" i="15" s="1"/>
  <c r="B317" i="15" a="1"/>
  <c r="B317" i="15" s="1"/>
  <c r="B318" i="15" a="1"/>
  <c r="B318" i="15" s="1"/>
  <c r="B319" i="15" a="1"/>
  <c r="B319" i="15" s="1"/>
  <c r="B320" i="15" a="1"/>
  <c r="B320" i="15" s="1"/>
  <c r="B321" i="15" a="1"/>
  <c r="B321" i="15" s="1"/>
  <c r="B322" i="15" a="1"/>
  <c r="B322" i="15" s="1"/>
  <c r="B323" i="15" a="1"/>
  <c r="B323" i="15" s="1"/>
  <c r="B324" i="15" a="1"/>
  <c r="B324" i="15" s="1"/>
  <c r="B325" i="15" a="1"/>
  <c r="B325" i="15" s="1"/>
  <c r="B326" i="15" a="1"/>
  <c r="B326" i="15" s="1"/>
  <c r="B327" i="15" a="1"/>
  <c r="B327" i="15" s="1"/>
  <c r="B328" i="15" a="1"/>
  <c r="B328" i="15" s="1"/>
  <c r="B329" i="15" a="1"/>
  <c r="B329" i="15" s="1"/>
  <c r="B330" i="15" a="1"/>
  <c r="B330" i="15" s="1"/>
  <c r="B331" i="15" a="1"/>
  <c r="B331" i="15" s="1"/>
  <c r="B332" i="15" a="1"/>
  <c r="B332" i="15" s="1"/>
  <c r="B333" i="15" a="1"/>
  <c r="B333" i="15" s="1"/>
  <c r="B334" i="15" a="1"/>
  <c r="B334" i="15" s="1"/>
  <c r="B335" i="15" a="1"/>
  <c r="B335" i="15" s="1"/>
  <c r="B336" i="15" a="1"/>
  <c r="B336" i="15" s="1"/>
  <c r="B337" i="15" a="1"/>
  <c r="B337" i="15" s="1"/>
  <c r="B338" i="15" a="1"/>
  <c r="B338" i="15" s="1"/>
  <c r="B339" i="15" a="1"/>
  <c r="B339" i="15" s="1"/>
  <c r="B340" i="15" a="1"/>
  <c r="B340" i="15" s="1"/>
  <c r="B341" i="15" a="1"/>
  <c r="B341" i="15" s="1"/>
  <c r="B342" i="15" a="1"/>
  <c r="B342" i="15" s="1"/>
  <c r="B343" i="15" a="1"/>
  <c r="B343" i="15" s="1"/>
  <c r="B344" i="15" a="1"/>
  <c r="B344" i="15" s="1"/>
  <c r="B345" i="15" a="1"/>
  <c r="B345" i="15" s="1"/>
  <c r="B346" i="15" a="1"/>
  <c r="B346" i="15" s="1"/>
  <c r="B347" i="15" a="1"/>
  <c r="B347" i="15" s="1"/>
  <c r="B348" i="15" a="1"/>
  <c r="B348" i="15" s="1"/>
  <c r="B349" i="15" a="1"/>
  <c r="B349" i="15" s="1"/>
  <c r="B351" i="15" a="1"/>
  <c r="B351" i="15" s="1"/>
  <c r="B352" i="15" a="1"/>
  <c r="B352" i="15" s="1"/>
  <c r="B353" i="15" a="1"/>
  <c r="B353" i="15" s="1"/>
  <c r="B354" i="15" a="1"/>
  <c r="B354" i="15" s="1"/>
  <c r="B355" i="15" a="1"/>
  <c r="B355" i="15" s="1"/>
  <c r="B356" i="15" a="1"/>
  <c r="B356" i="15" s="1"/>
  <c r="B357" i="15" a="1"/>
  <c r="B357" i="15" s="1"/>
  <c r="B358" i="15" a="1"/>
  <c r="B358" i="15" s="1"/>
  <c r="B359" i="15" a="1"/>
  <c r="B359" i="15" s="1"/>
  <c r="B360" i="15" a="1"/>
  <c r="B360" i="15" s="1"/>
  <c r="B361" i="15" a="1"/>
  <c r="B361" i="15" s="1"/>
  <c r="B362" i="15" a="1"/>
  <c r="B362" i="15" s="1"/>
  <c r="B363" i="15" a="1"/>
  <c r="B363" i="15" s="1"/>
  <c r="B364" i="15" a="1"/>
  <c r="B364" i="15" s="1"/>
  <c r="B365" i="15" a="1"/>
  <c r="B365" i="15" s="1"/>
  <c r="B366" i="15" a="1"/>
  <c r="B366" i="15" s="1"/>
  <c r="B183" i="13" a="1"/>
  <c r="B183" i="13" s="1"/>
  <c r="B184" i="13" a="1"/>
  <c r="B184" i="13" s="1"/>
  <c r="B185" i="13" a="1"/>
  <c r="B185" i="13" s="1"/>
  <c r="B186" i="13" a="1"/>
  <c r="B186" i="13" s="1"/>
  <c r="B187" i="13" a="1"/>
  <c r="B187" i="13" s="1"/>
  <c r="B188" i="13" a="1"/>
  <c r="B188" i="13" s="1"/>
  <c r="B189" i="13" a="1"/>
  <c r="B189" i="13" s="1"/>
  <c r="B190" i="13" a="1"/>
  <c r="B190" i="13" s="1"/>
  <c r="B191" i="13" a="1"/>
  <c r="B191" i="13" s="1"/>
  <c r="B192" i="13" a="1"/>
  <c r="B192" i="13" s="1"/>
  <c r="B193" i="13" a="1"/>
  <c r="B193" i="13" s="1"/>
  <c r="B194" i="13" a="1"/>
  <c r="B194" i="13" s="1"/>
  <c r="B195" i="13" a="1"/>
  <c r="B195" i="13" s="1"/>
  <c r="B196" i="13" a="1"/>
  <c r="B196" i="13" s="1"/>
  <c r="B197" i="13" a="1"/>
  <c r="B197" i="13" s="1"/>
  <c r="B198" i="13" a="1"/>
  <c r="B198" i="13" s="1"/>
  <c r="B199" i="13" a="1"/>
  <c r="B199" i="13" s="1"/>
  <c r="B200" i="13" a="1"/>
  <c r="B200" i="13" s="1"/>
  <c r="B201" i="13" a="1"/>
  <c r="B201" i="13" s="1"/>
  <c r="B202" i="13" a="1"/>
  <c r="B202" i="13" s="1"/>
  <c r="B203" i="13" a="1"/>
  <c r="B203" i="13" s="1"/>
  <c r="B204" i="13" a="1"/>
  <c r="B204" i="13" s="1"/>
  <c r="B205" i="13" a="1"/>
  <c r="B205" i="13" s="1"/>
  <c r="B206" i="13" a="1"/>
  <c r="B206" i="13" s="1"/>
  <c r="B207" i="13" a="1"/>
  <c r="B207" i="13" s="1"/>
  <c r="B208" i="13" a="1"/>
  <c r="B208" i="13" s="1"/>
  <c r="B209" i="13" a="1"/>
  <c r="B209" i="13" s="1"/>
  <c r="B210" i="13" a="1"/>
  <c r="B210" i="13" s="1"/>
  <c r="B211" i="13" a="1"/>
  <c r="B211" i="13" s="1"/>
  <c r="B212" i="13" a="1"/>
  <c r="B212" i="13" s="1"/>
  <c r="B213" i="13" a="1"/>
  <c r="B213" i="13" s="1"/>
  <c r="B214" i="13" a="1"/>
  <c r="B214" i="13" s="1"/>
  <c r="B215" i="13" a="1"/>
  <c r="B215" i="13" s="1"/>
  <c r="B216" i="13" a="1"/>
  <c r="B216" i="13" s="1"/>
  <c r="B217" i="13" a="1"/>
  <c r="B217" i="13" s="1"/>
  <c r="B218" i="13" a="1"/>
  <c r="B218" i="13" s="1"/>
  <c r="B219" i="13" a="1"/>
  <c r="B219" i="13" s="1"/>
  <c r="B220" i="13" a="1"/>
  <c r="B220" i="13" s="1"/>
  <c r="B221" i="13" a="1"/>
  <c r="B221" i="13" s="1"/>
  <c r="B222" i="13" a="1"/>
  <c r="B222" i="13" s="1"/>
  <c r="B223" i="13" a="1"/>
  <c r="B223" i="13" s="1"/>
  <c r="B224" i="13" a="1"/>
  <c r="B224" i="13" s="1"/>
  <c r="B225" i="13" a="1"/>
  <c r="B225" i="13" s="1"/>
  <c r="B226" i="13" a="1"/>
  <c r="B226" i="13" s="1"/>
  <c r="B227" i="13" a="1"/>
  <c r="B227" i="13" s="1"/>
  <c r="B228" i="13" a="1"/>
  <c r="B228" i="13" s="1"/>
  <c r="B229" i="13" a="1"/>
  <c r="B229" i="13" s="1"/>
  <c r="B230" i="13" a="1"/>
  <c r="B230" i="13" s="1"/>
  <c r="B231" i="13" a="1"/>
  <c r="B231" i="13" s="1"/>
  <c r="B232" i="13" a="1"/>
  <c r="B232" i="13" s="1"/>
  <c r="B233" i="13" a="1"/>
  <c r="B233" i="13" s="1"/>
  <c r="B234" i="13" a="1"/>
  <c r="B234" i="13" s="1"/>
  <c r="B235" i="13" a="1"/>
  <c r="B235" i="13" s="1"/>
  <c r="B236" i="13" a="1"/>
  <c r="B236" i="13" s="1"/>
  <c r="B237" i="13" a="1"/>
  <c r="B237" i="13" s="1"/>
  <c r="B238" i="13" a="1"/>
  <c r="B238" i="13" s="1"/>
  <c r="B239" i="13" a="1"/>
  <c r="B239" i="13" s="1"/>
  <c r="B240" i="13" a="1"/>
  <c r="B240" i="13" s="1"/>
  <c r="B241" i="13" a="1"/>
  <c r="B241" i="13" s="1"/>
  <c r="B242" i="13" a="1"/>
  <c r="B242" i="13" s="1"/>
  <c r="B243" i="13" a="1"/>
  <c r="B243" i="13" s="1"/>
  <c r="B244" i="13" a="1"/>
  <c r="B244" i="13" s="1"/>
  <c r="B245" i="13" a="1"/>
  <c r="B245" i="13" s="1"/>
  <c r="B246" i="13" a="1"/>
  <c r="B246" i="13" s="1"/>
  <c r="B247" i="13" a="1"/>
  <c r="B247" i="13" s="1"/>
  <c r="B248" i="13" a="1"/>
  <c r="B248" i="13" s="1"/>
  <c r="B249" i="13" a="1"/>
  <c r="B249" i="13" s="1"/>
  <c r="B250" i="13" a="1"/>
  <c r="B250" i="13" s="1"/>
  <c r="B251" i="13" a="1"/>
  <c r="B251" i="13" s="1"/>
  <c r="B252" i="13" a="1"/>
  <c r="B252" i="13" s="1"/>
  <c r="B253" i="13" a="1"/>
  <c r="B253" i="13" s="1"/>
  <c r="B254" i="13" a="1"/>
  <c r="B254" i="13" s="1"/>
  <c r="B255" i="13" a="1"/>
  <c r="B255" i="13" s="1"/>
  <c r="B256" i="13" a="1"/>
  <c r="B256" i="13" s="1"/>
  <c r="B367" i="12" a="1"/>
  <c r="B367" i="12" s="1"/>
  <c r="B368" i="12" a="1"/>
  <c r="B368" i="12" s="1"/>
  <c r="B369" i="12" a="1"/>
  <c r="B369" i="12" s="1"/>
  <c r="B370" i="12" a="1"/>
  <c r="B370" i="12" s="1"/>
  <c r="B371" i="12" a="1"/>
  <c r="B371" i="12" s="1"/>
  <c r="B372" i="12" a="1"/>
  <c r="B372" i="12" s="1"/>
  <c r="B373" i="12" a="1"/>
  <c r="B373" i="12" s="1"/>
  <c r="B374" i="12" a="1"/>
  <c r="B374" i="12" s="1"/>
  <c r="B375" i="12" a="1"/>
  <c r="B375" i="12" s="1"/>
  <c r="B376" i="12" a="1"/>
  <c r="B376" i="12" s="1"/>
  <c r="B377" i="12" a="1"/>
  <c r="B377" i="12" s="1"/>
  <c r="B378" i="12" a="1"/>
  <c r="B378" i="12" s="1"/>
  <c r="B379" i="12" a="1"/>
  <c r="B379" i="12" s="1"/>
  <c r="B380" i="12" a="1"/>
  <c r="B380" i="12" s="1"/>
  <c r="B381" i="12" a="1"/>
  <c r="B381" i="12" s="1"/>
  <c r="B382" i="12" a="1"/>
  <c r="B382" i="12" s="1"/>
  <c r="B383" i="12" a="1"/>
  <c r="B383" i="12" s="1"/>
  <c r="B384" i="12" a="1"/>
  <c r="B384" i="12" s="1"/>
  <c r="B385" i="12" a="1"/>
  <c r="B385" i="12" s="1"/>
  <c r="B386" i="12" a="1"/>
  <c r="B386" i="12" s="1"/>
  <c r="B387" i="12" a="1"/>
  <c r="B387" i="12" s="1"/>
  <c r="B388" i="12" a="1"/>
  <c r="B388" i="12" s="1"/>
  <c r="B389" i="12" a="1"/>
  <c r="B389" i="12" s="1"/>
  <c r="B390" i="12" a="1"/>
  <c r="B390" i="12" s="1"/>
  <c r="B391" i="12" a="1"/>
  <c r="B391" i="12" s="1"/>
  <c r="B392" i="12" a="1"/>
  <c r="B392" i="12" s="1"/>
  <c r="B393" i="12" a="1"/>
  <c r="B393" i="12" s="1"/>
  <c r="B394" i="12" a="1"/>
  <c r="B394" i="12" s="1"/>
  <c r="B395" i="12" a="1"/>
  <c r="B395" i="12" s="1"/>
  <c r="B396" i="12" a="1"/>
  <c r="B396" i="12" s="1"/>
  <c r="B397" i="12" a="1"/>
  <c r="B397" i="12" s="1"/>
  <c r="B398" i="12" a="1"/>
  <c r="B398" i="12" s="1"/>
  <c r="B399" i="12" a="1"/>
  <c r="B399" i="12" s="1"/>
  <c r="B400" i="12" a="1"/>
  <c r="B400" i="12" s="1"/>
  <c r="B401" i="12" a="1"/>
  <c r="B401" i="12" s="1"/>
  <c r="B402" i="12" a="1"/>
  <c r="B402" i="12" s="1"/>
  <c r="B403" i="12" a="1"/>
  <c r="B403" i="12" s="1"/>
  <c r="B404" i="12" a="1"/>
  <c r="B404" i="12" s="1"/>
  <c r="B405" i="12" a="1"/>
  <c r="B405" i="12" s="1"/>
  <c r="B406" i="12" a="1"/>
  <c r="B406" i="12" s="1"/>
  <c r="B411" i="12" a="1"/>
  <c r="B411" i="12" s="1"/>
  <c r="B414" i="12" a="1"/>
  <c r="B414" i="12" s="1"/>
  <c r="B415" i="12" a="1"/>
  <c r="B415" i="12" s="1"/>
  <c r="B416" i="12" a="1"/>
  <c r="B416" i="12" s="1"/>
  <c r="B417" i="12" a="1"/>
  <c r="B417" i="12" s="1"/>
  <c r="B418" i="12" a="1"/>
  <c r="B418" i="12" s="1"/>
  <c r="B419" i="12" a="1"/>
  <c r="B419" i="12" s="1"/>
  <c r="B420" i="12" a="1"/>
  <c r="B420" i="12" s="1"/>
  <c r="B421" i="12" a="1"/>
  <c r="B421" i="12" s="1"/>
  <c r="B422" i="12" a="1"/>
  <c r="B422" i="12" s="1"/>
  <c r="B423" i="12" a="1"/>
  <c r="B423" i="12" s="1"/>
  <c r="B436" i="12" a="1"/>
  <c r="B436" i="12" s="1"/>
  <c r="B437" i="12" a="1"/>
  <c r="B437" i="12" s="1"/>
  <c r="B438" i="12" a="1"/>
  <c r="B438" i="12" s="1"/>
  <c r="B439" i="12" a="1"/>
  <c r="B439" i="12" s="1"/>
  <c r="B440" i="12" a="1"/>
  <c r="B440" i="12" s="1"/>
  <c r="B441" i="12" a="1"/>
  <c r="B441" i="12" s="1"/>
  <c r="B442" i="12" a="1"/>
  <c r="B442" i="12" s="1"/>
  <c r="B443" i="12" a="1"/>
  <c r="B443" i="12" s="1"/>
  <c r="B444" i="12" a="1"/>
  <c r="B444" i="12" s="1"/>
  <c r="B445" i="12" a="1"/>
  <c r="B445" i="12" s="1"/>
  <c r="B446" i="12" a="1"/>
  <c r="B446" i="12" s="1"/>
  <c r="B447" i="12" a="1"/>
  <c r="B447" i="12" s="1"/>
  <c r="B448" i="12" a="1"/>
  <c r="B448" i="12" s="1"/>
  <c r="B449" i="12" a="1"/>
  <c r="B449" i="12" s="1"/>
  <c r="B450" i="12" a="1"/>
  <c r="B450" i="12" s="1"/>
  <c r="B451" i="12" a="1"/>
  <c r="B451" i="12" s="1"/>
  <c r="B452" i="12" a="1"/>
  <c r="B452" i="12" s="1"/>
  <c r="B453" i="12" a="1"/>
  <c r="B453" i="12" s="1"/>
  <c r="B454" i="12" a="1"/>
  <c r="B454" i="12" s="1"/>
  <c r="B455" i="12" a="1"/>
  <c r="B455" i="12" s="1"/>
  <c r="B456" i="12" a="1"/>
  <c r="B456" i="12" s="1"/>
  <c r="B457" i="12" a="1"/>
  <c r="B457" i="12" s="1"/>
  <c r="B458" i="12" a="1"/>
  <c r="B458" i="12" s="1"/>
  <c r="B459" i="12" a="1"/>
  <c r="B459" i="12" s="1"/>
  <c r="B460" i="12" a="1"/>
  <c r="B460" i="12" s="1"/>
  <c r="B461" i="12" a="1"/>
  <c r="B461" i="12" s="1"/>
  <c r="B462" i="12" a="1"/>
  <c r="B462" i="12" s="1"/>
  <c r="B463" i="12" a="1"/>
  <c r="B463" i="12" s="1"/>
  <c r="B464" i="12" a="1"/>
  <c r="B464" i="12" s="1"/>
  <c r="B465" i="12" a="1"/>
  <c r="B465" i="12" s="1"/>
  <c r="B466" i="12" a="1"/>
  <c r="B466" i="12" s="1"/>
  <c r="B467" i="12" a="1"/>
  <c r="B467" i="12" s="1"/>
  <c r="B55" i="31" a="1"/>
  <c r="B55" i="31" s="1"/>
  <c r="B56" i="31" a="1"/>
  <c r="B56" i="31" s="1"/>
  <c r="B57" i="31" a="1"/>
  <c r="B57" i="31" s="1"/>
  <c r="B58" i="31" a="1"/>
  <c r="B58" i="31" s="1"/>
  <c r="B59" i="31" a="1"/>
  <c r="B59" i="31" s="1"/>
  <c r="B60" i="31" a="1"/>
  <c r="B60" i="31" s="1"/>
  <c r="B61" i="31" a="1"/>
  <c r="B61" i="31" s="1"/>
  <c r="B62" i="31" a="1"/>
  <c r="B62" i="31" s="1"/>
  <c r="B63" i="31" a="1"/>
  <c r="B63" i="31" s="1"/>
  <c r="B64" i="31" a="1"/>
  <c r="B64" i="31" s="1"/>
  <c r="B65" i="31" a="1"/>
  <c r="B65" i="31" s="1"/>
  <c r="B66" i="31" a="1"/>
  <c r="B66" i="31" s="1"/>
  <c r="B67" i="31" a="1"/>
  <c r="B67" i="31" s="1"/>
  <c r="B68" i="31" a="1"/>
  <c r="B68" i="31" s="1"/>
  <c r="B69" i="31" a="1"/>
  <c r="B69" i="31" s="1"/>
  <c r="B70" i="31" a="1"/>
  <c r="B70" i="31" s="1"/>
  <c r="B71" i="31" a="1"/>
  <c r="B71" i="31" s="1"/>
  <c r="B72" i="31" a="1"/>
  <c r="B72" i="31" s="1"/>
  <c r="B73" i="31" a="1"/>
  <c r="B73" i="31" s="1"/>
  <c r="B74" i="31" a="1"/>
  <c r="B74" i="31" s="1"/>
  <c r="B75" i="31" a="1"/>
  <c r="B75" i="31" s="1"/>
  <c r="B76" i="31" a="1"/>
  <c r="B76" i="31" s="1"/>
  <c r="B77" i="31" a="1"/>
  <c r="B77" i="31" s="1"/>
  <c r="B78" i="31" a="1"/>
  <c r="B78" i="31" s="1"/>
  <c r="B79" i="31" a="1"/>
  <c r="B79" i="31" s="1"/>
  <c r="B80" i="31" a="1"/>
  <c r="B80" i="31" s="1"/>
  <c r="B81" i="31" a="1"/>
  <c r="B81" i="31" s="1"/>
  <c r="B82" i="31" a="1"/>
  <c r="B82" i="31" s="1"/>
  <c r="B83" i="31" a="1"/>
  <c r="B83" i="31" s="1"/>
  <c r="B84" i="31" a="1"/>
  <c r="B84" i="31" s="1"/>
  <c r="B85" i="31" a="1"/>
  <c r="B85" i="31" s="1"/>
  <c r="B86" i="31" a="1"/>
  <c r="B86" i="31" s="1"/>
  <c r="B87" i="31" a="1"/>
  <c r="B87" i="31" s="1"/>
  <c r="B88" i="31" a="1"/>
  <c r="B88" i="31" s="1"/>
  <c r="B89" i="31" a="1"/>
  <c r="B89" i="31" s="1"/>
  <c r="B90" i="31" a="1"/>
  <c r="B90" i="31" s="1"/>
  <c r="B91" i="31" a="1"/>
  <c r="B91" i="31" s="1"/>
  <c r="B92" i="31" a="1"/>
  <c r="B92" i="31" s="1"/>
  <c r="B93" i="31" a="1"/>
  <c r="B93" i="31" s="1"/>
  <c r="B94" i="31" a="1"/>
  <c r="B94" i="31" s="1"/>
  <c r="B95" i="31" a="1"/>
  <c r="B95" i="31" s="1"/>
  <c r="C1362" i="4" a="1"/>
  <c r="C1362" i="4" s="1"/>
  <c r="C1363" i="4" a="1"/>
  <c r="C1363" i="4" s="1"/>
  <c r="C1364" i="4" a="1"/>
  <c r="C1364" i="4" s="1"/>
  <c r="C1365" i="4" a="1"/>
  <c r="C1365" i="4" s="1"/>
  <c r="C1366" i="4" a="1"/>
  <c r="C1366" i="4" s="1"/>
  <c r="C1367" i="4" a="1"/>
  <c r="C1367" i="4" s="1"/>
  <c r="C1368" i="4" a="1"/>
  <c r="C1368" i="4" s="1"/>
  <c r="C1369" i="4" a="1"/>
  <c r="C1369" i="4" s="1"/>
  <c r="C1370" i="4" a="1"/>
  <c r="C1370" i="4" s="1"/>
  <c r="C1371" i="4" a="1"/>
  <c r="C1371" i="4" s="1"/>
  <c r="C1372" i="4" a="1"/>
  <c r="C1372" i="4" s="1"/>
  <c r="C1373" i="4" a="1"/>
  <c r="C1373" i="4" s="1"/>
  <c r="C1374" i="4" a="1"/>
  <c r="C1374" i="4" s="1"/>
  <c r="C1375" i="4" a="1"/>
  <c r="C1375" i="4" s="1"/>
  <c r="C1376" i="4" a="1"/>
  <c r="C1376" i="4" s="1"/>
  <c r="C1377" i="4" a="1"/>
  <c r="C1377" i="4" s="1"/>
  <c r="C1378" i="4" a="1"/>
  <c r="C1378" i="4" s="1"/>
  <c r="C1379" i="4" a="1"/>
  <c r="C1379" i="4" s="1"/>
  <c r="C1380" i="4" a="1"/>
  <c r="C1380" i="4" s="1"/>
  <c r="C1381" i="4" a="1"/>
  <c r="C1381" i="4" s="1"/>
  <c r="C1382" i="4" a="1"/>
  <c r="C1382" i="4" s="1"/>
  <c r="C1383" i="4" a="1"/>
  <c r="C1383" i="4" s="1"/>
  <c r="C1384" i="4" a="1"/>
  <c r="C1384" i="4" s="1"/>
  <c r="C1385" i="4" a="1"/>
  <c r="C1385" i="4" s="1"/>
  <c r="C1386" i="4" a="1"/>
  <c r="C1386" i="4" s="1"/>
  <c r="C1387" i="4" a="1"/>
  <c r="C1387" i="4" s="1"/>
  <c r="C1388" i="4" a="1"/>
  <c r="C1388" i="4" s="1"/>
  <c r="C1389" i="4" a="1"/>
  <c r="C1389" i="4" s="1"/>
  <c r="C1390" i="4" a="1"/>
  <c r="C1390" i="4" s="1"/>
  <c r="C1391" i="4" a="1"/>
  <c r="C1391" i="4" s="1"/>
  <c r="C1392" i="4" a="1"/>
  <c r="C1392" i="4" s="1"/>
  <c r="C1393" i="4" a="1"/>
  <c r="C1393" i="4" s="1"/>
  <c r="C1394" i="4" a="1"/>
  <c r="C1394" i="4" s="1"/>
  <c r="C1395" i="4" a="1"/>
  <c r="C1395" i="4" s="1"/>
  <c r="C1396" i="4" a="1"/>
  <c r="C1396" i="4" s="1"/>
  <c r="C1397" i="4" a="1"/>
  <c r="C1397" i="4" s="1"/>
  <c r="C1398" i="4" a="1"/>
  <c r="C1398" i="4" s="1"/>
  <c r="C1399" i="4" a="1"/>
  <c r="C1399" i="4" s="1"/>
  <c r="C1400" i="4" a="1"/>
  <c r="C1400" i="4" s="1"/>
  <c r="C1401" i="4" a="1"/>
  <c r="C1401" i="4" s="1"/>
  <c r="C1402" i="4" a="1"/>
  <c r="C1402" i="4" s="1"/>
  <c r="C1403" i="4" a="1"/>
  <c r="C1403" i="4" s="1"/>
  <c r="C1404" i="4" a="1"/>
  <c r="C1404" i="4" s="1"/>
  <c r="C1405" i="4" a="1"/>
  <c r="C1405" i="4" s="1"/>
  <c r="C1406" i="4" a="1"/>
  <c r="C1406" i="4" s="1"/>
  <c r="C1407" i="4" a="1"/>
  <c r="C1407" i="4" s="1"/>
  <c r="C1408" i="4" a="1"/>
  <c r="C1408" i="4" s="1"/>
  <c r="C1409" i="4" a="1"/>
  <c r="C1409" i="4" s="1"/>
  <c r="C1410" i="4" a="1"/>
  <c r="C1410" i="4" s="1"/>
  <c r="C1411" i="4" a="1"/>
  <c r="C1411" i="4" s="1"/>
  <c r="C1412" i="4" a="1"/>
  <c r="C1412" i="4" s="1"/>
  <c r="C1413" i="4" a="1"/>
  <c r="C1413" i="4" s="1"/>
  <c r="C1414" i="4" a="1"/>
  <c r="C1414" i="4" s="1"/>
  <c r="C1415" i="4" a="1"/>
  <c r="C1415" i="4" s="1"/>
  <c r="C1416" i="4" a="1"/>
  <c r="C1416" i="4" s="1"/>
  <c r="C1417" i="4" a="1"/>
  <c r="C1417" i="4" s="1"/>
  <c r="C1418" i="4" a="1"/>
  <c r="C1418" i="4" s="1"/>
  <c r="C1419" i="4" a="1"/>
  <c r="C1419" i="4" s="1"/>
  <c r="C1420" i="4" a="1"/>
  <c r="C1420" i="4" s="1"/>
  <c r="C1421" i="4" a="1"/>
  <c r="C1421" i="4" s="1"/>
  <c r="C1422" i="4" a="1"/>
  <c r="C1422" i="4" s="1"/>
  <c r="C1423" i="4" a="1"/>
  <c r="C1423" i="4" s="1"/>
  <c r="C1424" i="4" a="1"/>
  <c r="C1424" i="4" s="1"/>
  <c r="C1425" i="4" a="1"/>
  <c r="C1425" i="4" s="1"/>
  <c r="C1426" i="4" a="1"/>
  <c r="C1426" i="4" s="1"/>
  <c r="C1427" i="4" a="1"/>
  <c r="C1427" i="4" s="1"/>
  <c r="C1428" i="4" a="1"/>
  <c r="C1428" i="4" s="1"/>
  <c r="C1429" i="4" a="1"/>
  <c r="C1429" i="4" s="1"/>
  <c r="C1430" i="4" a="1"/>
  <c r="C1430" i="4" s="1"/>
  <c r="C1431" i="4" a="1"/>
  <c r="C1431" i="4" s="1"/>
  <c r="C1432" i="4" a="1"/>
  <c r="C1432" i="4" s="1"/>
  <c r="C1433" i="4" a="1"/>
  <c r="C1433" i="4" s="1"/>
  <c r="C1434" i="4" a="1"/>
  <c r="C1434" i="4" s="1"/>
  <c r="C1435" i="4" a="1"/>
  <c r="C1435" i="4" s="1"/>
  <c r="C1436" i="4" a="1"/>
  <c r="C1436" i="4" s="1"/>
  <c r="C1437" i="4" a="1"/>
  <c r="C1437" i="4" s="1"/>
  <c r="C1438" i="4" a="1"/>
  <c r="C1438" i="4" s="1"/>
  <c r="C1439" i="4" a="1"/>
  <c r="C1439" i="4" s="1"/>
  <c r="C1440" i="4" a="1"/>
  <c r="C1440" i="4" s="1"/>
  <c r="C1441" i="4" a="1"/>
  <c r="C1441" i="4" s="1"/>
  <c r="C1442" i="4" a="1"/>
  <c r="C1442" i="4" s="1"/>
  <c r="C1326" i="4" a="1"/>
  <c r="C1326" i="4" s="1"/>
  <c r="C1327" i="4" a="1"/>
  <c r="C1327" i="4" s="1"/>
  <c r="C1328" i="4" a="1"/>
  <c r="C1328" i="4" s="1"/>
  <c r="C1329" i="4" a="1"/>
  <c r="C1329" i="4" s="1"/>
  <c r="C1330" i="4" a="1"/>
  <c r="C1330" i="4" s="1"/>
  <c r="C1331" i="4" a="1"/>
  <c r="C1331" i="4" s="1"/>
  <c r="C1332" i="4" a="1"/>
  <c r="C1332" i="4" s="1"/>
  <c r="C1333" i="4" a="1"/>
  <c r="C1333" i="4" s="1"/>
  <c r="C1334" i="4" a="1"/>
  <c r="C1334" i="4" s="1"/>
  <c r="C1335" i="4" a="1"/>
  <c r="C1335" i="4" s="1"/>
  <c r="C1336" i="4" a="1"/>
  <c r="C1336" i="4" s="1"/>
  <c r="C1337" i="4" a="1"/>
  <c r="C1337" i="4" s="1"/>
  <c r="C1338" i="4" a="1"/>
  <c r="C1338" i="4" s="1"/>
  <c r="C1339" i="4" a="1"/>
  <c r="C1339" i="4" s="1"/>
  <c r="C1340" i="4" a="1"/>
  <c r="C1340" i="4" s="1"/>
  <c r="C1341" i="4" a="1"/>
  <c r="C1341" i="4" s="1"/>
  <c r="C1342" i="4" a="1"/>
  <c r="C1342" i="4" s="1"/>
  <c r="C1343" i="4" a="1"/>
  <c r="C1343" i="4" s="1"/>
  <c r="C1344" i="4" a="1"/>
  <c r="C1344" i="4" s="1"/>
  <c r="C1345" i="4" a="1"/>
  <c r="C1345" i="4" s="1"/>
  <c r="C1346" i="4" a="1"/>
  <c r="C1346" i="4" s="1"/>
  <c r="C1347" i="4" a="1"/>
  <c r="C1347" i="4" s="1"/>
  <c r="C1348" i="4" a="1"/>
  <c r="C1348" i="4" s="1"/>
  <c r="C1349" i="4" a="1"/>
  <c r="C1349" i="4" s="1"/>
  <c r="C1350" i="4" a="1"/>
  <c r="C1350" i="4" s="1"/>
  <c r="C1351" i="4" a="1"/>
  <c r="C1351" i="4" s="1"/>
  <c r="C1352" i="4" a="1"/>
  <c r="C1352" i="4" s="1"/>
  <c r="C698" i="5" a="1"/>
  <c r="C698" i="5" s="1"/>
  <c r="C699" i="5" a="1"/>
  <c r="C699" i="5" s="1"/>
  <c r="C700" i="5" a="1"/>
  <c r="C700" i="5" s="1"/>
  <c r="C701" i="5" a="1"/>
  <c r="C701" i="5" s="1"/>
  <c r="C702" i="5" a="1"/>
  <c r="C702" i="5" s="1"/>
  <c r="C703" i="5" a="1"/>
  <c r="C703" i="5" s="1"/>
  <c r="C704" i="5" a="1"/>
  <c r="C704" i="5" s="1"/>
  <c r="C705" i="5" a="1"/>
  <c r="C705" i="5" s="1"/>
  <c r="C706" i="5" a="1"/>
  <c r="C706" i="5" s="1"/>
  <c r="C707" i="5" a="1"/>
  <c r="C707" i="5" s="1"/>
  <c r="C708" i="5" a="1"/>
  <c r="C708" i="5" s="1"/>
  <c r="C709" i="5" a="1"/>
  <c r="C709" i="5" s="1"/>
  <c r="C710" i="5" a="1"/>
  <c r="C710" i="5" s="1"/>
  <c r="C711" i="5" a="1"/>
  <c r="C711" i="5" s="1"/>
  <c r="C712" i="5" a="1"/>
  <c r="C712" i="5" s="1"/>
  <c r="C713" i="5" a="1"/>
  <c r="C713" i="5" s="1"/>
  <c r="C714" i="5" a="1"/>
  <c r="C714" i="5" s="1"/>
  <c r="C715" i="5" a="1"/>
  <c r="C715" i="5" s="1"/>
  <c r="C716" i="5" a="1"/>
  <c r="C716" i="5" s="1"/>
  <c r="C717" i="5" a="1"/>
  <c r="C717" i="5" s="1"/>
  <c r="C718" i="5" a="1"/>
  <c r="C718" i="5" s="1"/>
  <c r="C719" i="5" a="1"/>
  <c r="C719" i="5" s="1"/>
  <c r="C720" i="5" a="1"/>
  <c r="C720" i="5" s="1"/>
  <c r="C721" i="5" a="1"/>
  <c r="C721" i="5" s="1"/>
  <c r="C722" i="5" a="1"/>
  <c r="C722" i="5" s="1"/>
  <c r="C723" i="5" a="1"/>
  <c r="C723" i="5" s="1"/>
  <c r="C724" i="5" a="1"/>
  <c r="C724" i="5" s="1"/>
  <c r="C725" i="5" a="1"/>
  <c r="C725" i="5" s="1"/>
  <c r="C726" i="5" a="1"/>
  <c r="C726" i="5" s="1"/>
  <c r="C727" i="5" a="1"/>
  <c r="C727" i="5" s="1"/>
  <c r="C728" i="5" a="1"/>
  <c r="C728" i="5" s="1"/>
  <c r="C729" i="5" a="1"/>
  <c r="C729" i="5" s="1"/>
  <c r="C730" i="5" a="1"/>
  <c r="C730" i="5" s="1"/>
  <c r="C731" i="5" a="1"/>
  <c r="C731" i="5" s="1"/>
  <c r="C732" i="5" a="1"/>
  <c r="C732" i="5" s="1"/>
  <c r="C733" i="5" a="1"/>
  <c r="C733" i="5" s="1"/>
  <c r="C734" i="5" a="1"/>
  <c r="C734" i="5" s="1"/>
  <c r="C735" i="5" a="1"/>
  <c r="C735" i="5" s="1"/>
  <c r="C658" i="5" a="1"/>
  <c r="C658" i="5" s="1"/>
  <c r="C659" i="5" a="1"/>
  <c r="C659" i="5" s="1"/>
  <c r="C660" i="5" a="1"/>
  <c r="C660" i="5" s="1"/>
  <c r="C661" i="5" a="1"/>
  <c r="C661" i="5" s="1"/>
  <c r="C662" i="5" a="1"/>
  <c r="C662" i="5" s="1"/>
  <c r="C663" i="5" a="1"/>
  <c r="C663" i="5" s="1"/>
  <c r="C664" i="5" a="1"/>
  <c r="C664" i="5" s="1"/>
  <c r="C665" i="5" a="1"/>
  <c r="C665" i="5" s="1"/>
  <c r="C666" i="5" a="1"/>
  <c r="C666" i="5" s="1"/>
  <c r="C667" i="5" a="1"/>
  <c r="C667" i="5" s="1"/>
  <c r="C668" i="5" a="1"/>
  <c r="C668" i="5" s="1"/>
  <c r="C669" i="5" a="1"/>
  <c r="C669" i="5" s="1"/>
  <c r="C670" i="5" a="1"/>
  <c r="C670" i="5" s="1"/>
  <c r="C671" i="5" a="1"/>
  <c r="C671" i="5" s="1"/>
  <c r="C672" i="5" a="1"/>
  <c r="C672" i="5" s="1"/>
  <c r="C673" i="5" a="1"/>
  <c r="C673" i="5" s="1"/>
  <c r="C674" i="5" a="1"/>
  <c r="C674" i="5" s="1"/>
  <c r="C675" i="5" a="1"/>
  <c r="C675" i="5" s="1"/>
  <c r="C676" i="5" a="1"/>
  <c r="C676" i="5" s="1"/>
  <c r="C677" i="5" a="1"/>
  <c r="C677" i="5" s="1"/>
  <c r="C678" i="5" a="1"/>
  <c r="C678" i="5" s="1"/>
  <c r="C679" i="5" a="1"/>
  <c r="C679" i="5" s="1"/>
  <c r="C680" i="5" a="1"/>
  <c r="C680" i="5" s="1"/>
  <c r="C681" i="5" a="1"/>
  <c r="C681" i="5" s="1"/>
  <c r="C682" i="5" a="1"/>
  <c r="C682" i="5" s="1"/>
  <c r="C683" i="5" a="1"/>
  <c r="C683" i="5" s="1"/>
  <c r="C684" i="5" a="1"/>
  <c r="C684" i="5" s="1"/>
  <c r="C685" i="5" a="1"/>
  <c r="C685" i="5" s="1"/>
  <c r="C686" i="5" a="1"/>
  <c r="C686" i="5" s="1"/>
  <c r="C687" i="5" a="1"/>
  <c r="C687" i="5" s="1"/>
  <c r="C688" i="5" a="1"/>
  <c r="C688" i="5" s="1"/>
  <c r="C689" i="5" a="1"/>
  <c r="C689" i="5" s="1"/>
  <c r="C690" i="5" a="1"/>
  <c r="C690" i="5" s="1"/>
  <c r="C691" i="5" a="1"/>
  <c r="C691" i="5" s="1"/>
  <c r="C692" i="5" a="1"/>
  <c r="C692" i="5" s="1"/>
  <c r="C693" i="5" a="1"/>
  <c r="C693" i="5" s="1"/>
  <c r="C1323" i="4" a="1"/>
  <c r="C1323" i="4" s="1"/>
  <c r="C1324" i="4" a="1"/>
  <c r="C1324" i="4" s="1"/>
  <c r="C1325" i="4" a="1"/>
  <c r="C1325" i="4" s="1"/>
  <c r="C1353" i="4" a="1"/>
  <c r="C1353" i="4" s="1"/>
  <c r="C1354" i="4" a="1"/>
  <c r="C1354" i="4" s="1"/>
  <c r="C1355" i="4" a="1"/>
  <c r="C1355" i="4" s="1"/>
  <c r="C1356" i="4" a="1"/>
  <c r="C1356" i="4" s="1"/>
  <c r="C1357" i="4" a="1"/>
  <c r="C1357" i="4" s="1"/>
  <c r="C1358" i="4" a="1"/>
  <c r="C1358" i="4" s="1"/>
  <c r="C1359" i="4" a="1"/>
  <c r="C1359" i="4" s="1"/>
  <c r="C1360" i="4" a="1"/>
  <c r="C1360" i="4" s="1"/>
  <c r="C657" i="5" a="1"/>
  <c r="C657" i="5" s="1"/>
  <c r="C656" i="5" a="1"/>
  <c r="C656" i="5" s="1"/>
  <c r="C694" i="5" a="1"/>
  <c r="C694" i="5" s="1"/>
  <c r="C695" i="5" a="1"/>
  <c r="C695" i="5" s="1"/>
  <c r="C696" i="5" a="1"/>
  <c r="C696" i="5" s="1"/>
  <c r="C20" i="22" a="1"/>
  <c r="C20" i="22" s="1"/>
  <c r="C19" i="22" a="1"/>
  <c r="C19" i="22" s="1"/>
  <c r="B278" i="17" a="1"/>
  <c r="B278" i="17" s="1"/>
  <c r="B279" i="17" a="1"/>
  <c r="B279" i="17" s="1"/>
  <c r="B280" i="17" a="1"/>
  <c r="B280" i="17" s="1"/>
  <c r="B281" i="17" a="1"/>
  <c r="B281" i="17" s="1"/>
  <c r="B282" i="17" a="1"/>
  <c r="B282" i="17" s="1"/>
  <c r="B283" i="17" a="1"/>
  <c r="B283" i="17" s="1"/>
  <c r="B284" i="17" a="1"/>
  <c r="B284" i="17" s="1"/>
  <c r="B285" i="17" a="1"/>
  <c r="B285" i="17" s="1"/>
  <c r="B286" i="17" a="1"/>
  <c r="B286" i="17" s="1"/>
  <c r="B287" i="17" a="1"/>
  <c r="B287" i="17" s="1"/>
  <c r="B288" i="17" a="1"/>
  <c r="B288" i="17" s="1"/>
  <c r="B289" i="17" a="1"/>
  <c r="B289" i="17" s="1"/>
  <c r="B290" i="17" a="1"/>
  <c r="B290" i="17" s="1"/>
  <c r="B291" i="17" a="1"/>
  <c r="B291" i="17" s="1"/>
  <c r="B312" i="17" a="1"/>
  <c r="B312" i="17" s="1"/>
  <c r="B313" i="17" a="1"/>
  <c r="B313" i="17" s="1"/>
  <c r="B314" i="17" a="1"/>
  <c r="B314" i="17" s="1"/>
  <c r="B315" i="17" a="1"/>
  <c r="B315" i="17" s="1"/>
  <c r="B316" i="17" a="1"/>
  <c r="B316" i="17"/>
  <c r="B317" i="17" a="1"/>
  <c r="B317" i="17" s="1"/>
  <c r="B318" i="17" a="1"/>
  <c r="B318" i="17" s="1"/>
  <c r="B319" i="17" a="1"/>
  <c r="B319" i="17" s="1"/>
  <c r="B320" i="17" a="1"/>
  <c r="B320" i="17" s="1"/>
  <c r="B159" i="13" a="1"/>
  <c r="B159" i="13" s="1"/>
  <c r="B160" i="13" a="1"/>
  <c r="B160" i="13" s="1"/>
  <c r="B161" i="13" a="1"/>
  <c r="B161" i="13" s="1"/>
  <c r="B162" i="13" a="1"/>
  <c r="B162" i="13" s="1"/>
  <c r="B163" i="13" a="1"/>
  <c r="B163" i="13" s="1"/>
  <c r="B164" i="13" a="1"/>
  <c r="B164" i="13" s="1"/>
  <c r="B165" i="13" a="1"/>
  <c r="B165" i="13" s="1"/>
  <c r="B166" i="13" a="1"/>
  <c r="B166" i="13" s="1"/>
  <c r="B167" i="13" a="1"/>
  <c r="B167" i="13" s="1"/>
  <c r="B168" i="13" a="1"/>
  <c r="B168" i="13" s="1"/>
  <c r="B169" i="13" a="1"/>
  <c r="B169" i="13" s="1"/>
  <c r="B170" i="13" a="1"/>
  <c r="B170" i="13" s="1"/>
  <c r="B171" i="13" a="1"/>
  <c r="B171" i="13" s="1"/>
  <c r="B172" i="13" a="1"/>
  <c r="B172" i="13" s="1"/>
  <c r="B173" i="13" a="1"/>
  <c r="B173" i="13" s="1"/>
  <c r="B174" i="13" a="1"/>
  <c r="B174" i="13" s="1"/>
  <c r="B175" i="13" a="1"/>
  <c r="B175" i="13" s="1"/>
  <c r="B176" i="13" a="1"/>
  <c r="B176" i="13" s="1"/>
  <c r="B177" i="13" a="1"/>
  <c r="B177" i="13" s="1"/>
  <c r="B178" i="13" a="1"/>
  <c r="B178" i="13" s="1"/>
  <c r="B179" i="13" a="1"/>
  <c r="B179" i="13" s="1"/>
  <c r="B180" i="13" a="1"/>
  <c r="B180" i="13" s="1"/>
  <c r="B366" i="12" a="1"/>
  <c r="B366" i="12" s="1"/>
  <c r="B364" i="12" a="1"/>
  <c r="B364" i="12" s="1"/>
  <c r="B365" i="12" a="1"/>
  <c r="B365" i="12" s="1"/>
  <c r="B468" i="12" a="1"/>
  <c r="B468" i="12" s="1"/>
  <c r="B259" i="8" a="1"/>
  <c r="B259" i="8" s="1"/>
  <c r="B260" i="8" a="1"/>
  <c r="B260" i="8" s="1"/>
  <c r="B261" i="8" a="1"/>
  <c r="B261" i="8" s="1"/>
  <c r="B262" i="8" a="1"/>
  <c r="B262" i="8" s="1"/>
  <c r="B263" i="8" a="1"/>
  <c r="B263" i="8" s="1"/>
  <c r="B264" i="8" a="1"/>
  <c r="B264" i="8" s="1"/>
  <c r="B265" i="8" a="1"/>
  <c r="B265" i="8" s="1"/>
  <c r="B266" i="8" a="1"/>
  <c r="B266" i="8" s="1"/>
  <c r="B267" i="8" a="1"/>
  <c r="B267" i="8" s="1"/>
  <c r="B268" i="8" a="1"/>
  <c r="B268" i="8" s="1"/>
  <c r="B269" i="8" a="1"/>
  <c r="B269" i="8" s="1"/>
  <c r="B270" i="8" a="1"/>
  <c r="B270" i="8" s="1"/>
  <c r="B271" i="8" a="1"/>
  <c r="B271" i="8" s="1"/>
  <c r="B272" i="8" a="1"/>
  <c r="B272" i="8" s="1"/>
  <c r="B273" i="8" a="1"/>
  <c r="B273" i="8" s="1"/>
  <c r="B274" i="8" a="1"/>
  <c r="B274" i="8" s="1"/>
  <c r="B275" i="8" a="1"/>
  <c r="B275" i="8" s="1"/>
  <c r="B278" i="8" a="1"/>
  <c r="B278" i="8" s="1"/>
  <c r="B279" i="8" a="1"/>
  <c r="B279" i="8" s="1"/>
  <c r="B280" i="8" a="1"/>
  <c r="B280" i="8" s="1"/>
  <c r="B281" i="8" a="1"/>
  <c r="B281" i="8" s="1"/>
  <c r="B282" i="8" a="1"/>
  <c r="B282" i="8" s="1"/>
  <c r="B283" i="8" a="1"/>
  <c r="B283" i="8" s="1"/>
  <c r="C1322" i="4" a="1"/>
  <c r="C1322" i="4" s="1"/>
  <c r="C1143" i="4" a="1"/>
  <c r="C1143" i="4" s="1"/>
  <c r="C1144" i="4" a="1"/>
  <c r="C1144" i="4" s="1"/>
  <c r="C1145" i="4" a="1"/>
  <c r="C1145" i="4" s="1"/>
  <c r="C1146" i="4" a="1"/>
  <c r="C1146" i="4" s="1"/>
  <c r="C1147" i="4" a="1"/>
  <c r="C1147" i="4" s="1"/>
  <c r="C1148" i="4" a="1"/>
  <c r="C1148" i="4" s="1"/>
  <c r="C1149" i="4" a="1"/>
  <c r="C1149" i="4" s="1"/>
  <c r="C1150" i="4" a="1"/>
  <c r="C1150" i="4" s="1"/>
  <c r="C1151" i="4" a="1"/>
  <c r="C1151" i="4" s="1"/>
  <c r="C1152" i="4" a="1"/>
  <c r="C1152" i="4" s="1"/>
  <c r="C1153" i="4" a="1"/>
  <c r="C1153" i="4" s="1"/>
  <c r="C1154" i="4" a="1"/>
  <c r="C1154" i="4" s="1"/>
  <c r="C1155" i="4" a="1"/>
  <c r="C1155" i="4" s="1"/>
  <c r="C1156" i="4" a="1"/>
  <c r="C1156" i="4" s="1"/>
  <c r="C1157" i="4" a="1"/>
  <c r="C1157" i="4" s="1"/>
  <c r="C1158" i="4" a="1"/>
  <c r="C1158" i="4" s="1"/>
  <c r="C1159" i="4" a="1"/>
  <c r="C1159" i="4" s="1"/>
  <c r="C1160" i="4" a="1"/>
  <c r="C1160" i="4" s="1"/>
  <c r="C1161" i="4" a="1"/>
  <c r="C1161" i="4" s="1"/>
  <c r="C1162" i="4" a="1"/>
  <c r="C1162" i="4" s="1"/>
  <c r="C1163" i="4" a="1"/>
  <c r="C1163" i="4" s="1"/>
  <c r="C1164" i="4" a="1"/>
  <c r="C1164" i="4" s="1"/>
  <c r="C1165" i="4" a="1"/>
  <c r="C1165" i="4" s="1"/>
  <c r="C1166" i="4" a="1"/>
  <c r="C1166" i="4" s="1"/>
  <c r="C1167" i="4" a="1"/>
  <c r="C1167" i="4" s="1"/>
  <c r="C1168" i="4" a="1"/>
  <c r="C1168" i="4" s="1"/>
  <c r="C1169" i="4" a="1"/>
  <c r="C1169" i="4" s="1"/>
  <c r="C1170" i="4" a="1"/>
  <c r="C1170" i="4" s="1"/>
  <c r="C1171" i="4" a="1"/>
  <c r="C1171" i="4" s="1"/>
  <c r="C1172" i="4" a="1"/>
  <c r="C1172" i="4" s="1"/>
  <c r="C1173" i="4" a="1"/>
  <c r="C1173" i="4" s="1"/>
  <c r="C1174" i="4" a="1"/>
  <c r="C1174" i="4" s="1"/>
  <c r="C1175" i="4" a="1"/>
  <c r="C1175" i="4" s="1"/>
  <c r="C1176" i="4" a="1"/>
  <c r="C1176" i="4" s="1"/>
  <c r="C1177" i="4" a="1"/>
  <c r="C1177" i="4" s="1"/>
  <c r="C1178" i="4" a="1"/>
  <c r="C1178" i="4" s="1"/>
  <c r="C1179" i="4" a="1"/>
  <c r="C1179" i="4" s="1"/>
  <c r="C1180" i="4" a="1"/>
  <c r="C1180" i="4" s="1"/>
  <c r="C1181" i="4" a="1"/>
  <c r="C1181" i="4" s="1"/>
  <c r="C1182" i="4" a="1"/>
  <c r="C1182" i="4" s="1"/>
  <c r="C1183" i="4" a="1"/>
  <c r="C1183" i="4" s="1"/>
  <c r="C1184" i="4" a="1"/>
  <c r="C1184" i="4" s="1"/>
  <c r="C1185" i="4" a="1"/>
  <c r="C1185" i="4" s="1"/>
  <c r="C1186" i="4" a="1"/>
  <c r="C1186" i="4" s="1"/>
  <c r="C1187" i="4" a="1"/>
  <c r="C1187" i="4" s="1"/>
  <c r="C1188" i="4" a="1"/>
  <c r="C1188" i="4" s="1"/>
  <c r="C1189" i="4" a="1"/>
  <c r="C1189" i="4" s="1"/>
  <c r="C1190" i="4" a="1"/>
  <c r="C1190" i="4" s="1"/>
  <c r="C1191" i="4" a="1"/>
  <c r="C1191" i="4" s="1"/>
  <c r="C1192" i="4" a="1"/>
  <c r="C1192" i="4" s="1"/>
  <c r="C1193" i="4" a="1"/>
  <c r="C1193" i="4" s="1"/>
  <c r="C1194" i="4" a="1"/>
  <c r="C1194" i="4" s="1"/>
  <c r="C1195" i="4" a="1"/>
  <c r="C1195" i="4" s="1"/>
  <c r="C1196" i="4" a="1"/>
  <c r="C1196" i="4" s="1"/>
  <c r="C1197" i="4" a="1"/>
  <c r="C1197" i="4" s="1"/>
  <c r="C1198" i="4" a="1"/>
  <c r="C1198" i="4" s="1"/>
  <c r="C1199" i="4" a="1"/>
  <c r="C1199" i="4" s="1"/>
  <c r="C1200" i="4" a="1"/>
  <c r="C1200" i="4" s="1"/>
  <c r="C1201" i="4" a="1"/>
  <c r="C1201" i="4" s="1"/>
  <c r="C1202" i="4" a="1"/>
  <c r="C1202" i="4" s="1"/>
  <c r="C1203" i="4" a="1"/>
  <c r="C1203" i="4" s="1"/>
  <c r="C1204" i="4" a="1"/>
  <c r="C1204" i="4" s="1"/>
  <c r="C1205" i="4" a="1"/>
  <c r="C1205" i="4" s="1"/>
  <c r="C1206" i="4" a="1"/>
  <c r="C1206" i="4" s="1"/>
  <c r="C1207" i="4" a="1"/>
  <c r="C1207" i="4" s="1"/>
  <c r="C1208" i="4" a="1"/>
  <c r="C1208" i="4" s="1"/>
  <c r="C1209" i="4" a="1"/>
  <c r="C1209" i="4" s="1"/>
  <c r="C1210" i="4" a="1"/>
  <c r="C1210" i="4" s="1"/>
  <c r="C1211" i="4" a="1"/>
  <c r="C1211" i="4" s="1"/>
  <c r="C1212" i="4" a="1"/>
  <c r="C1212" i="4" s="1"/>
  <c r="C1213" i="4" a="1"/>
  <c r="C1213" i="4" s="1"/>
  <c r="C1214" i="4" a="1"/>
  <c r="C1214" i="4" s="1"/>
  <c r="C1215" i="4" a="1"/>
  <c r="C1215" i="4" s="1"/>
  <c r="C1216" i="4" a="1"/>
  <c r="C1216" i="4" s="1"/>
  <c r="C1217" i="4" a="1"/>
  <c r="C1217" i="4" s="1"/>
  <c r="C1218" i="4" a="1"/>
  <c r="C1218" i="4" s="1"/>
  <c r="C1219" i="4" a="1"/>
  <c r="C1219" i="4" s="1"/>
  <c r="C1220" i="4" a="1"/>
  <c r="C1220" i="4" s="1"/>
  <c r="C1221" i="4" a="1"/>
  <c r="C1221" i="4" s="1"/>
  <c r="C1222" i="4" a="1"/>
  <c r="C1222" i="4" s="1"/>
  <c r="C1223" i="4" a="1"/>
  <c r="C1223" i="4" s="1"/>
  <c r="C1224" i="4" a="1"/>
  <c r="C1224" i="4" s="1"/>
  <c r="C1225" i="4" a="1"/>
  <c r="C1225" i="4" s="1"/>
  <c r="C1226" i="4" a="1"/>
  <c r="C1226" i="4" s="1"/>
  <c r="C1227" i="4" a="1"/>
  <c r="C1227" i="4" s="1"/>
  <c r="C1228" i="4" a="1"/>
  <c r="C1228" i="4" s="1"/>
  <c r="C1229" i="4" a="1"/>
  <c r="C1229" i="4" s="1"/>
  <c r="C1230" i="4" a="1"/>
  <c r="C1230" i="4" s="1"/>
  <c r="C1231" i="4" a="1"/>
  <c r="C1231" i="4" s="1"/>
  <c r="C1232" i="4" a="1"/>
  <c r="C1232" i="4" s="1"/>
  <c r="C1233" i="4" a="1"/>
  <c r="C1233" i="4" s="1"/>
  <c r="C1234" i="4" a="1"/>
  <c r="C1234" i="4" s="1"/>
  <c r="C1235" i="4" a="1"/>
  <c r="C1235" i="4" s="1"/>
  <c r="C1236" i="4" a="1"/>
  <c r="C1236" i="4" s="1"/>
  <c r="C1237" i="4" a="1"/>
  <c r="C1237" i="4" s="1"/>
  <c r="C1238" i="4" a="1"/>
  <c r="C1238" i="4" s="1"/>
  <c r="C1239" i="4" a="1"/>
  <c r="C1239" i="4" s="1"/>
  <c r="C1240" i="4" a="1"/>
  <c r="C1240" i="4" s="1"/>
  <c r="C1241" i="4" a="1"/>
  <c r="C1241" i="4" s="1"/>
  <c r="C1242" i="4" a="1"/>
  <c r="C1242" i="4" s="1"/>
  <c r="C1243" i="4" a="1"/>
  <c r="C1243" i="4" s="1"/>
  <c r="C1244" i="4" a="1"/>
  <c r="C1244" i="4" s="1"/>
  <c r="C1245" i="4" a="1"/>
  <c r="C1245" i="4" s="1"/>
  <c r="C1246" i="4" a="1"/>
  <c r="C1246" i="4" s="1"/>
  <c r="C1247" i="4" a="1"/>
  <c r="C1247" i="4" s="1"/>
  <c r="C1248" i="4" a="1"/>
  <c r="C1248" i="4" s="1"/>
  <c r="C1249" i="4" a="1"/>
  <c r="C1249" i="4" s="1"/>
  <c r="C1250" i="4" a="1"/>
  <c r="C1250" i="4" s="1"/>
  <c r="C1251" i="4" a="1"/>
  <c r="C1251" i="4" s="1"/>
  <c r="C1252" i="4" a="1"/>
  <c r="C1252" i="4" s="1"/>
  <c r="C1253" i="4" a="1"/>
  <c r="C1253" i="4" s="1"/>
  <c r="C1254" i="4" a="1"/>
  <c r="C1254" i="4" s="1"/>
  <c r="C1255" i="4" a="1"/>
  <c r="C1255" i="4" s="1"/>
  <c r="C1256" i="4" a="1"/>
  <c r="C1256" i="4" s="1"/>
  <c r="C1257" i="4" a="1"/>
  <c r="C1257" i="4" s="1"/>
  <c r="C1258" i="4" a="1"/>
  <c r="C1258" i="4" s="1"/>
  <c r="C1259" i="4" a="1"/>
  <c r="C1259" i="4" s="1"/>
  <c r="C1260" i="4" a="1"/>
  <c r="C1260" i="4" s="1"/>
  <c r="C1261" i="4" a="1"/>
  <c r="C1261" i="4" s="1"/>
  <c r="C1262" i="4" a="1"/>
  <c r="C1262" i="4" s="1"/>
  <c r="C1263" i="4" a="1"/>
  <c r="C1263" i="4" s="1"/>
  <c r="C1264" i="4" a="1"/>
  <c r="C1264" i="4" s="1"/>
  <c r="C1265" i="4" a="1"/>
  <c r="C1265" i="4" s="1"/>
  <c r="C1266" i="4" a="1"/>
  <c r="C1266" i="4" s="1"/>
  <c r="C1267" i="4" a="1"/>
  <c r="C1267" i="4" s="1"/>
  <c r="C1268" i="4" a="1"/>
  <c r="C1268" i="4" s="1"/>
  <c r="C1269" i="4" a="1"/>
  <c r="C1269" i="4" s="1"/>
  <c r="C1270" i="4" a="1"/>
  <c r="C1270" i="4" s="1"/>
  <c r="C1271" i="4" a="1"/>
  <c r="C1271" i="4" s="1"/>
  <c r="C1272" i="4" a="1"/>
  <c r="C1272" i="4" s="1"/>
  <c r="C1273" i="4" a="1"/>
  <c r="C1273" i="4" s="1"/>
  <c r="C1274" i="4" a="1"/>
  <c r="C1274" i="4" s="1"/>
  <c r="C1275" i="4" a="1"/>
  <c r="C1275" i="4" s="1"/>
  <c r="C1276" i="4" a="1"/>
  <c r="C1276" i="4" s="1"/>
  <c r="C1277" i="4" a="1"/>
  <c r="C1277" i="4" s="1"/>
  <c r="C1278" i="4" a="1"/>
  <c r="C1278" i="4" s="1"/>
  <c r="C1279" i="4" a="1"/>
  <c r="C1279" i="4" s="1"/>
  <c r="C1280" i="4" a="1"/>
  <c r="C1280" i="4" s="1"/>
  <c r="C1281" i="4" a="1"/>
  <c r="C1281" i="4" s="1"/>
  <c r="C1282" i="4" a="1"/>
  <c r="C1282" i="4" s="1"/>
  <c r="C1283" i="4" a="1"/>
  <c r="C1283" i="4" s="1"/>
  <c r="C1284" i="4" a="1"/>
  <c r="C1284" i="4" s="1"/>
  <c r="C1285" i="4" a="1"/>
  <c r="C1285" i="4" s="1"/>
  <c r="C1286" i="4" a="1"/>
  <c r="C1286" i="4" s="1"/>
  <c r="C1287" i="4" a="1"/>
  <c r="C1287" i="4" s="1"/>
  <c r="C1288" i="4" a="1"/>
  <c r="C1288" i="4" s="1"/>
  <c r="C1289" i="4" a="1"/>
  <c r="C1289" i="4" s="1"/>
  <c r="C1290" i="4" a="1"/>
  <c r="C1290" i="4" s="1"/>
  <c r="C1291" i="4" a="1"/>
  <c r="C1291" i="4" s="1"/>
  <c r="C1292" i="4" a="1"/>
  <c r="C1292" i="4" s="1"/>
  <c r="C1293" i="4" a="1"/>
  <c r="C1293" i="4" s="1"/>
  <c r="C1294" i="4" a="1"/>
  <c r="C1294" i="4" s="1"/>
  <c r="C1295" i="4" a="1"/>
  <c r="C1295" i="4" s="1"/>
  <c r="C1296" i="4" a="1"/>
  <c r="C1296" i="4" s="1"/>
  <c r="C1297" i="4" a="1"/>
  <c r="C1297" i="4" s="1"/>
  <c r="C1298" i="4" a="1"/>
  <c r="C1298" i="4" s="1"/>
  <c r="C1299" i="4" a="1"/>
  <c r="C1299" i="4" s="1"/>
  <c r="C1300" i="4" a="1"/>
  <c r="C1300" i="4" s="1"/>
  <c r="C1301" i="4" a="1"/>
  <c r="C1301" i="4" s="1"/>
  <c r="C1302" i="4" a="1"/>
  <c r="C1302" i="4" s="1"/>
  <c r="C1303" i="4" a="1"/>
  <c r="C1303" i="4" s="1"/>
  <c r="C1304" i="4" a="1"/>
  <c r="C1304" i="4" s="1"/>
  <c r="C1305" i="4" a="1"/>
  <c r="C1305" i="4" s="1"/>
  <c r="C1306" i="4" a="1"/>
  <c r="C1306" i="4" s="1"/>
  <c r="C1307" i="4" a="1"/>
  <c r="C1307" i="4" s="1"/>
  <c r="C1308" i="4" a="1"/>
  <c r="C1308" i="4" s="1"/>
  <c r="C1309" i="4" a="1"/>
  <c r="C1309" i="4" s="1"/>
  <c r="C1310" i="4" a="1"/>
  <c r="C1310" i="4" s="1"/>
  <c r="C1311" i="4" a="1"/>
  <c r="C1311" i="4" s="1"/>
  <c r="C1312" i="4" a="1"/>
  <c r="C1312" i="4" s="1"/>
  <c r="C1313" i="4" a="1"/>
  <c r="C1313" i="4" s="1"/>
  <c r="C1314" i="4" a="1"/>
  <c r="C1314" i="4" s="1"/>
  <c r="C1315" i="4" a="1"/>
  <c r="C1315" i="4" s="1"/>
  <c r="C1316" i="4" a="1"/>
  <c r="C1316" i="4" s="1"/>
  <c r="C1317" i="4" a="1"/>
  <c r="C1317" i="4" s="1"/>
  <c r="C1318" i="4" a="1"/>
  <c r="C1318" i="4" s="1"/>
  <c r="C1319" i="4" a="1"/>
  <c r="C1319" i="4" s="1"/>
  <c r="C1320" i="4" a="1"/>
  <c r="C1320" i="4" s="1"/>
  <c r="C1321" i="4" a="1"/>
  <c r="C1321" i="4" s="1"/>
  <c r="C1361" i="4" a="1"/>
  <c r="C1361" i="4" s="1"/>
  <c r="C1083" i="4" a="1"/>
  <c r="C1083" i="4" s="1"/>
  <c r="C1084" i="4" a="1"/>
  <c r="C1084" i="4" s="1"/>
  <c r="C1085" i="4" a="1"/>
  <c r="C1085" i="4" s="1"/>
  <c r="C1086" i="4" a="1"/>
  <c r="C1086" i="4" s="1"/>
  <c r="C1087" i="4" a="1"/>
  <c r="C1087" i="4" s="1"/>
  <c r="C1088" i="4" a="1"/>
  <c r="C1088" i="4" s="1"/>
  <c r="C1089" i="4" a="1"/>
  <c r="C1089" i="4" s="1"/>
  <c r="C1090" i="4" a="1"/>
  <c r="C1090" i="4" s="1"/>
  <c r="C1091" i="4" a="1"/>
  <c r="C1091" i="4" s="1"/>
  <c r="C1092" i="4" a="1"/>
  <c r="C1092" i="4" s="1"/>
  <c r="C1093" i="4" a="1"/>
  <c r="C1093" i="4" s="1"/>
  <c r="C1094" i="4" a="1"/>
  <c r="C1094" i="4" s="1"/>
  <c r="C1095" i="4" a="1"/>
  <c r="C1095" i="4" s="1"/>
  <c r="C1096" i="4" a="1"/>
  <c r="C1096" i="4" s="1"/>
  <c r="C1097" i="4" a="1"/>
  <c r="C1097" i="4" s="1"/>
  <c r="C1098" i="4" a="1"/>
  <c r="C1098" i="4" s="1"/>
  <c r="C1099" i="4" a="1"/>
  <c r="C1099" i="4" s="1"/>
  <c r="C1100" i="4" a="1"/>
  <c r="C1100" i="4" s="1"/>
  <c r="C1101" i="4" a="1"/>
  <c r="C1101" i="4" s="1"/>
  <c r="C1102" i="4" a="1"/>
  <c r="C1102" i="4" s="1"/>
  <c r="C1103" i="4" a="1"/>
  <c r="C1103" i="4" s="1"/>
  <c r="C1104" i="4" a="1"/>
  <c r="C1104" i="4" s="1"/>
  <c r="C1105" i="4" a="1"/>
  <c r="C1105" i="4" s="1"/>
  <c r="C1106" i="4" a="1"/>
  <c r="C1106" i="4" s="1"/>
  <c r="C1107" i="4" a="1"/>
  <c r="C1107" i="4" s="1"/>
  <c r="C1108" i="4" a="1"/>
  <c r="C1108" i="4" s="1"/>
  <c r="C1109" i="4" a="1"/>
  <c r="C1109" i="4" s="1"/>
  <c r="C1110" i="4" a="1"/>
  <c r="C1110" i="4" s="1"/>
  <c r="C1111" i="4" a="1"/>
  <c r="C1111" i="4" s="1"/>
  <c r="C1112" i="4" a="1"/>
  <c r="C1112" i="4" s="1"/>
  <c r="C1113" i="4" a="1"/>
  <c r="C1113" i="4" s="1"/>
  <c r="C1114" i="4" a="1"/>
  <c r="C1114" i="4" s="1"/>
  <c r="C1115" i="4" a="1"/>
  <c r="C1115" i="4" s="1"/>
  <c r="C1116" i="4" a="1"/>
  <c r="C1116" i="4" s="1"/>
  <c r="C1117" i="4" a="1"/>
  <c r="C1117" i="4" s="1"/>
  <c r="C1118" i="4" a="1"/>
  <c r="C1118" i="4" s="1"/>
  <c r="C1119" i="4" a="1"/>
  <c r="C1119" i="4" s="1"/>
  <c r="C1120" i="4" a="1"/>
  <c r="C1120" i="4" s="1"/>
  <c r="C1121" i="4" a="1"/>
  <c r="C1121" i="4" s="1"/>
  <c r="C1122" i="4" a="1"/>
  <c r="C1122" i="4" s="1"/>
  <c r="C1123" i="4" a="1"/>
  <c r="C1123" i="4" s="1"/>
  <c r="C1124" i="4" a="1"/>
  <c r="C1124" i="4" s="1"/>
  <c r="C1125" i="4" a="1"/>
  <c r="C1125" i="4" s="1"/>
  <c r="C1126" i="4" a="1"/>
  <c r="C1126" i="4" s="1"/>
  <c r="C1127" i="4" a="1"/>
  <c r="C1127" i="4" s="1"/>
  <c r="C1128" i="4" a="1"/>
  <c r="C1128" i="4" s="1"/>
  <c r="C1129" i="4" a="1"/>
  <c r="C1129" i="4" s="1"/>
  <c r="C1130" i="4" a="1"/>
  <c r="C1130" i="4" s="1"/>
  <c r="C1131" i="4" a="1"/>
  <c r="C1131" i="4" s="1"/>
  <c r="C1132" i="4" a="1"/>
  <c r="C1132" i="4" s="1"/>
  <c r="C1133" i="4" a="1"/>
  <c r="C1133" i="4" s="1"/>
  <c r="C1134" i="4" a="1"/>
  <c r="C1134" i="4" s="1"/>
  <c r="C1135" i="4" a="1"/>
  <c r="C1135" i="4" s="1"/>
  <c r="C1136" i="4" a="1"/>
  <c r="C1136" i="4" s="1"/>
  <c r="C622" i="5" a="1"/>
  <c r="C622" i="5" s="1"/>
  <c r="C623" i="5" a="1"/>
  <c r="C623" i="5" s="1"/>
  <c r="C624" i="5" a="1"/>
  <c r="C624" i="5" s="1"/>
  <c r="C625" i="5" a="1"/>
  <c r="C625" i="5" s="1"/>
  <c r="C626" i="5" a="1"/>
  <c r="C626" i="5" s="1"/>
  <c r="C627" i="5" a="1"/>
  <c r="C627" i="5" s="1"/>
  <c r="C628" i="5" a="1"/>
  <c r="C628" i="5" s="1"/>
  <c r="C629" i="5" a="1"/>
  <c r="C629" i="5" s="1"/>
  <c r="C630" i="5" a="1"/>
  <c r="C630" i="5" s="1"/>
  <c r="C631" i="5" a="1"/>
  <c r="C631" i="5" s="1"/>
  <c r="C632" i="5" a="1"/>
  <c r="C632" i="5" s="1"/>
  <c r="C633" i="5" a="1"/>
  <c r="C633" i="5" s="1"/>
  <c r="C634" i="5" a="1"/>
  <c r="C634" i="5" s="1"/>
  <c r="C635" i="5" a="1"/>
  <c r="C635" i="5" s="1"/>
  <c r="C636" i="5" a="1"/>
  <c r="C636" i="5" s="1"/>
  <c r="C637" i="5" a="1"/>
  <c r="C637" i="5" s="1"/>
  <c r="C638" i="5" a="1"/>
  <c r="C638" i="5" s="1"/>
  <c r="C639" i="5" a="1"/>
  <c r="C639" i="5" s="1"/>
  <c r="C640" i="5" a="1"/>
  <c r="C640" i="5" s="1"/>
  <c r="C641" i="5" a="1"/>
  <c r="C641" i="5" s="1"/>
  <c r="C642" i="5" a="1"/>
  <c r="C642" i="5" s="1"/>
  <c r="C643" i="5" a="1"/>
  <c r="C643" i="5" s="1"/>
  <c r="C644" i="5" a="1"/>
  <c r="C644" i="5" s="1"/>
  <c r="C645" i="5" a="1"/>
  <c r="C645" i="5" s="1"/>
  <c r="C646" i="5" a="1"/>
  <c r="C646" i="5" s="1"/>
  <c r="C647" i="5" a="1"/>
  <c r="C647" i="5" s="1"/>
  <c r="C648" i="5" a="1"/>
  <c r="C648" i="5" s="1"/>
  <c r="C649" i="5" a="1"/>
  <c r="C649" i="5" s="1"/>
  <c r="C650" i="5" a="1"/>
  <c r="C650" i="5" s="1"/>
  <c r="C651" i="5" a="1"/>
  <c r="C651" i="5" s="1"/>
  <c r="C652" i="5" a="1"/>
  <c r="C652" i="5" s="1"/>
  <c r="C653" i="5" a="1"/>
  <c r="C653" i="5" s="1"/>
  <c r="C654" i="5" a="1"/>
  <c r="C654" i="5" s="1"/>
  <c r="C655" i="5" a="1"/>
  <c r="C655" i="5" s="1"/>
  <c r="C596" i="5" a="1"/>
  <c r="C596" i="5" s="1"/>
  <c r="C597" i="5" a="1"/>
  <c r="C597" i="5" s="1"/>
  <c r="C598" i="5" a="1"/>
  <c r="C598" i="5" s="1"/>
  <c r="C599" i="5" a="1"/>
  <c r="C599" i="5" s="1"/>
  <c r="C600" i="5" a="1"/>
  <c r="C600" i="5" s="1"/>
  <c r="C601" i="5" a="1"/>
  <c r="C601" i="5" s="1"/>
  <c r="C602" i="5" a="1"/>
  <c r="C602" i="5" s="1"/>
  <c r="C603" i="5" a="1"/>
  <c r="C603" i="5" s="1"/>
  <c r="C604" i="5" a="1"/>
  <c r="C604" i="5" s="1"/>
  <c r="C605" i="5" a="1"/>
  <c r="C605" i="5" s="1"/>
  <c r="C606" i="5" a="1"/>
  <c r="C606" i="5" s="1"/>
  <c r="C607" i="5" a="1"/>
  <c r="C607" i="5" s="1"/>
  <c r="C608" i="5" a="1"/>
  <c r="C608" i="5" s="1"/>
  <c r="B5" i="8" a="1"/>
  <c r="B5" i="8" s="1"/>
  <c r="B6" i="8" a="1"/>
  <c r="B6" i="8" s="1"/>
  <c r="B7" i="8" a="1"/>
  <c r="B7" i="8" s="1"/>
  <c r="B8" i="8" a="1"/>
  <c r="B8" i="8" s="1"/>
  <c r="B9" i="8" a="1"/>
  <c r="B9" i="8" s="1"/>
  <c r="B10" i="8" a="1"/>
  <c r="B10" i="8" s="1"/>
  <c r="B11" i="8" a="1"/>
  <c r="B11" i="8" s="1"/>
  <c r="B12" i="8" a="1"/>
  <c r="B12" i="8" s="1"/>
  <c r="B13" i="8" a="1"/>
  <c r="B13" i="8" s="1"/>
  <c r="B14" i="8" a="1"/>
  <c r="B14" i="8" s="1"/>
  <c r="B15" i="8" a="1"/>
  <c r="B15" i="8" s="1"/>
  <c r="B16" i="8" a="1"/>
  <c r="B16" i="8" s="1"/>
  <c r="B17" i="8" a="1"/>
  <c r="B17" i="8" s="1"/>
  <c r="B18" i="8" a="1"/>
  <c r="B18" i="8" s="1"/>
  <c r="B19" i="8" a="1"/>
  <c r="B19" i="8" s="1"/>
  <c r="B20" i="8" a="1"/>
  <c r="B20" i="8" s="1"/>
  <c r="B21" i="8" a="1"/>
  <c r="B21" i="8" s="1"/>
  <c r="B22" i="8" a="1"/>
  <c r="B22" i="8" s="1"/>
  <c r="B23" i="8" a="1"/>
  <c r="B23" i="8" s="1"/>
  <c r="B24" i="8" a="1"/>
  <c r="B24" i="8" s="1"/>
  <c r="B25" i="8" a="1"/>
  <c r="B25" i="8" s="1"/>
  <c r="B26" i="8" a="1"/>
  <c r="B26" i="8" s="1"/>
  <c r="B27" i="8" a="1"/>
  <c r="B27" i="8" s="1"/>
  <c r="B28" i="8" a="1"/>
  <c r="B28" i="8" s="1"/>
  <c r="B29" i="8" a="1"/>
  <c r="B29" i="8" s="1"/>
  <c r="B30" i="8" a="1"/>
  <c r="B30" i="8" s="1"/>
  <c r="B31" i="8" a="1"/>
  <c r="B31" i="8" s="1"/>
  <c r="B32" i="8" a="1"/>
  <c r="B32" i="8" s="1"/>
  <c r="B33" i="8" a="1"/>
  <c r="B33" i="8" s="1"/>
  <c r="B34" i="8" a="1"/>
  <c r="B34" i="8" s="1"/>
  <c r="B35" i="8" a="1"/>
  <c r="B35" i="8" s="1"/>
  <c r="B36" i="8" a="1"/>
  <c r="B36" i="8" s="1"/>
  <c r="B37" i="8" a="1"/>
  <c r="B37" i="8" s="1"/>
  <c r="B38" i="8" a="1"/>
  <c r="B38" i="8" s="1"/>
  <c r="B39" i="8" a="1"/>
  <c r="B39" i="8" s="1"/>
  <c r="B40" i="8" a="1"/>
  <c r="B40" i="8" s="1"/>
  <c r="B41" i="8" a="1"/>
  <c r="B41" i="8" s="1"/>
  <c r="B42" i="8" a="1"/>
  <c r="B42" i="8" s="1"/>
  <c r="B43" i="8" a="1"/>
  <c r="B43" i="8" s="1"/>
  <c r="B44" i="8" a="1"/>
  <c r="B44" i="8" s="1"/>
  <c r="B45" i="8" a="1"/>
  <c r="B45" i="8" s="1"/>
  <c r="B46" i="8" a="1"/>
  <c r="B46" i="8" s="1"/>
  <c r="B47" i="8" a="1"/>
  <c r="B47" i="8" s="1"/>
  <c r="B48" i="8" a="1"/>
  <c r="B48" i="8" s="1"/>
  <c r="B49" i="8" a="1"/>
  <c r="B49" i="8" s="1"/>
  <c r="B50" i="8" a="1"/>
  <c r="B50" i="8" s="1"/>
  <c r="B51" i="8" a="1"/>
  <c r="B51" i="8" s="1"/>
  <c r="B52" i="8" a="1"/>
  <c r="B52" i="8" s="1"/>
  <c r="B53" i="8" a="1"/>
  <c r="B53" i="8" s="1"/>
  <c r="B54" i="8" a="1"/>
  <c r="B54" i="8" s="1"/>
  <c r="B55" i="8" a="1"/>
  <c r="B55" i="8" s="1"/>
  <c r="B56" i="8" a="1"/>
  <c r="B56" i="8" s="1"/>
  <c r="B57" i="8" a="1"/>
  <c r="B57" i="8" s="1"/>
  <c r="B58" i="8" a="1"/>
  <c r="B58" i="8" s="1"/>
  <c r="B59" i="8" a="1"/>
  <c r="B59" i="8" s="1"/>
  <c r="B60" i="8" a="1"/>
  <c r="B60" i="8" s="1"/>
  <c r="B61" i="8" a="1"/>
  <c r="B61" i="8" s="1"/>
  <c r="B62" i="8" a="1"/>
  <c r="B62" i="8" s="1"/>
  <c r="B63" i="8" a="1"/>
  <c r="B63" i="8" s="1"/>
  <c r="B64" i="8" a="1"/>
  <c r="B64" i="8" s="1"/>
  <c r="B65" i="8" a="1"/>
  <c r="B65" i="8" s="1"/>
  <c r="B66" i="8" a="1"/>
  <c r="B66" i="8" s="1"/>
  <c r="B67" i="8" a="1"/>
  <c r="B67" i="8" s="1"/>
  <c r="B68" i="8" a="1"/>
  <c r="B68" i="8" s="1"/>
  <c r="B69" i="8" a="1"/>
  <c r="B69" i="8" s="1"/>
  <c r="B70" i="8" a="1"/>
  <c r="B70" i="8" s="1"/>
  <c r="B71" i="8" a="1"/>
  <c r="B71" i="8" s="1"/>
  <c r="B72" i="8" a="1"/>
  <c r="B72" i="8" s="1"/>
  <c r="B73" i="8" a="1"/>
  <c r="B73" i="8" s="1"/>
  <c r="B74" i="8" a="1"/>
  <c r="B74" i="8" s="1"/>
  <c r="B75" i="8" a="1"/>
  <c r="B75" i="8" s="1"/>
  <c r="B76" i="8" a="1"/>
  <c r="B76" i="8" s="1"/>
  <c r="B77" i="8" a="1"/>
  <c r="B77" i="8" s="1"/>
  <c r="B78" i="8" a="1"/>
  <c r="B78" i="8" s="1"/>
  <c r="B79" i="8" a="1"/>
  <c r="B79" i="8" s="1"/>
  <c r="B80" i="8" a="1"/>
  <c r="B80" i="8" s="1"/>
  <c r="B81" i="8" a="1"/>
  <c r="B81" i="8" s="1"/>
  <c r="B82" i="8" a="1"/>
  <c r="B82" i="8" s="1"/>
  <c r="B83" i="8" a="1"/>
  <c r="B83" i="8" s="1"/>
  <c r="B84" i="8" a="1"/>
  <c r="B84" i="8" s="1"/>
  <c r="B85" i="8" a="1"/>
  <c r="B85" i="8" s="1"/>
  <c r="B86" i="8" a="1"/>
  <c r="B86" i="8" s="1"/>
  <c r="B87" i="8" a="1"/>
  <c r="B87" i="8" s="1"/>
  <c r="B88" i="8" a="1"/>
  <c r="B88" i="8" s="1"/>
  <c r="B89" i="8" a="1"/>
  <c r="B89" i="8" s="1"/>
  <c r="B90" i="8" a="1"/>
  <c r="B90" i="8" s="1"/>
  <c r="B91" i="8" a="1"/>
  <c r="B91" i="8" s="1"/>
  <c r="B92" i="8" a="1"/>
  <c r="B92" i="8" s="1"/>
  <c r="B93" i="8" a="1"/>
  <c r="B93" i="8" s="1"/>
  <c r="B94" i="8" a="1"/>
  <c r="B94" i="8" s="1"/>
  <c r="B95" i="8" a="1"/>
  <c r="B95" i="8" s="1"/>
  <c r="B96" i="8" a="1"/>
  <c r="B96" i="8" s="1"/>
  <c r="B97" i="8" a="1"/>
  <c r="B97" i="8" s="1"/>
  <c r="B98" i="8" a="1"/>
  <c r="B98" i="8" s="1"/>
  <c r="B99" i="8" a="1"/>
  <c r="B99" i="8" s="1"/>
  <c r="B100" i="8" a="1"/>
  <c r="B100" i="8" s="1"/>
  <c r="B101" i="8" a="1"/>
  <c r="B101" i="8" s="1"/>
  <c r="B102" i="8" a="1"/>
  <c r="B102" i="8" s="1"/>
  <c r="B103" i="8" a="1"/>
  <c r="B103" i="8" s="1"/>
  <c r="B104" i="8" a="1"/>
  <c r="B104" i="8" s="1"/>
  <c r="B105" i="8" a="1"/>
  <c r="B105" i="8" s="1"/>
  <c r="B106" i="8" a="1"/>
  <c r="B106" i="8" s="1"/>
  <c r="B107" i="8" a="1"/>
  <c r="B107" i="8" s="1"/>
  <c r="B108" i="8" a="1"/>
  <c r="B108" i="8" s="1"/>
  <c r="B109" i="8" a="1"/>
  <c r="B109" i="8" s="1"/>
  <c r="B110" i="8" a="1"/>
  <c r="B110" i="8" s="1"/>
  <c r="B111" i="8" a="1"/>
  <c r="B111" i="8" s="1"/>
  <c r="B112" i="8" a="1"/>
  <c r="B112" i="8" s="1"/>
  <c r="B113" i="8" a="1"/>
  <c r="B113" i="8" s="1"/>
  <c r="B114" i="8" a="1"/>
  <c r="B114" i="8" s="1"/>
  <c r="B115" i="8" a="1"/>
  <c r="B115" i="8" s="1"/>
  <c r="B116" i="8" a="1"/>
  <c r="B116" i="8" s="1"/>
  <c r="B117" i="8" a="1"/>
  <c r="B117" i="8" s="1"/>
  <c r="B118" i="8" a="1"/>
  <c r="B118" i="8" s="1"/>
  <c r="B119" i="8" a="1"/>
  <c r="B119" i="8" s="1"/>
  <c r="B120" i="8" a="1"/>
  <c r="B120" i="8" s="1"/>
  <c r="B121" i="8" a="1"/>
  <c r="B121" i="8" s="1"/>
  <c r="B122" i="8" a="1"/>
  <c r="B122" i="8" s="1"/>
  <c r="B123" i="8" a="1"/>
  <c r="B123" i="8" s="1"/>
  <c r="B124" i="8" a="1"/>
  <c r="B124" i="8" s="1"/>
  <c r="B125" i="8" a="1"/>
  <c r="B125" i="8" s="1"/>
  <c r="B126" i="8" a="1"/>
  <c r="B126" i="8" s="1"/>
  <c r="B127" i="8" a="1"/>
  <c r="B127" i="8" s="1"/>
  <c r="B128" i="8" a="1"/>
  <c r="B128" i="8" s="1"/>
  <c r="B129" i="8" a="1"/>
  <c r="B129" i="8" s="1"/>
  <c r="B130" i="8" a="1"/>
  <c r="B130" i="8" s="1"/>
  <c r="B131" i="8" a="1"/>
  <c r="B131" i="8" s="1"/>
  <c r="B132" i="8" a="1"/>
  <c r="B132" i="8" s="1"/>
  <c r="B133" i="8" a="1"/>
  <c r="B133" i="8" s="1"/>
  <c r="B134" i="8" a="1"/>
  <c r="B134" i="8" s="1"/>
  <c r="B135" i="8" a="1"/>
  <c r="B135" i="8" s="1"/>
  <c r="B136" i="8" a="1"/>
  <c r="B136" i="8" s="1"/>
  <c r="B137" i="8" a="1"/>
  <c r="B137" i="8" s="1"/>
  <c r="B138" i="8" a="1"/>
  <c r="B138" i="8" s="1"/>
  <c r="B139" i="8" a="1"/>
  <c r="B139" i="8" s="1"/>
  <c r="B140" i="8" a="1"/>
  <c r="B140" i="8" s="1"/>
  <c r="B141" i="8" a="1"/>
  <c r="B141" i="8" s="1"/>
  <c r="B142" i="8" a="1"/>
  <c r="B142" i="8" s="1"/>
  <c r="B143" i="8" a="1"/>
  <c r="B143" i="8" s="1"/>
  <c r="B144" i="8" a="1"/>
  <c r="B144" i="8" s="1"/>
  <c r="B145" i="8" a="1"/>
  <c r="B145" i="8" s="1"/>
  <c r="B146" i="8" a="1"/>
  <c r="B146" i="8" s="1"/>
  <c r="B147" i="8" a="1"/>
  <c r="B147" i="8" s="1"/>
  <c r="B148" i="8" a="1"/>
  <c r="B148" i="8" s="1"/>
  <c r="B149" i="8" a="1"/>
  <c r="B149" i="8" s="1"/>
  <c r="B150" i="8" a="1"/>
  <c r="B150" i="8" s="1"/>
  <c r="B151" i="8" a="1"/>
  <c r="B151" i="8" s="1"/>
  <c r="B152" i="8" a="1"/>
  <c r="B152" i="8" s="1"/>
  <c r="B153" i="8" a="1"/>
  <c r="B153" i="8" s="1"/>
  <c r="B154" i="8" a="1"/>
  <c r="B154" i="8" s="1"/>
  <c r="B155" i="8" a="1"/>
  <c r="B155" i="8" s="1"/>
  <c r="B156" i="8" a="1"/>
  <c r="B156" i="8" s="1"/>
  <c r="B157" i="8" a="1"/>
  <c r="B157" i="8" s="1"/>
  <c r="B158" i="8" a="1"/>
  <c r="B158" i="8" s="1"/>
  <c r="B159" i="8" a="1"/>
  <c r="B159" i="8" s="1"/>
  <c r="B160" i="8" a="1"/>
  <c r="B160" i="8" s="1"/>
  <c r="B161" i="8" a="1"/>
  <c r="B161" i="8" s="1"/>
  <c r="B162" i="8" a="1"/>
  <c r="B162" i="8" s="1"/>
  <c r="B163" i="8" a="1"/>
  <c r="B163" i="8" s="1"/>
  <c r="B164" i="8" a="1"/>
  <c r="B164" i="8" s="1"/>
  <c r="B165" i="8" a="1"/>
  <c r="B165" i="8" s="1"/>
  <c r="B166" i="8" a="1"/>
  <c r="B166" i="8" s="1"/>
  <c r="B167" i="8" a="1"/>
  <c r="B167" i="8" s="1"/>
  <c r="B168" i="8" a="1"/>
  <c r="B168" i="8" s="1"/>
  <c r="B169" i="8" a="1"/>
  <c r="B169" i="8" s="1"/>
  <c r="B170" i="8" a="1"/>
  <c r="B170" i="8" s="1"/>
  <c r="B171" i="8" a="1"/>
  <c r="B171" i="8" s="1"/>
  <c r="B172" i="8" a="1"/>
  <c r="B172" i="8" s="1"/>
  <c r="B173" i="8" a="1"/>
  <c r="B173" i="8" s="1"/>
  <c r="B174" i="8" a="1"/>
  <c r="B174" i="8" s="1"/>
  <c r="B175" i="8" a="1"/>
  <c r="B175" i="8" s="1"/>
  <c r="B176" i="8" a="1"/>
  <c r="B176" i="8" s="1"/>
  <c r="B177" i="8" a="1"/>
  <c r="B177" i="8" s="1"/>
  <c r="B178" i="8" a="1"/>
  <c r="B178" i="8" s="1"/>
  <c r="B179" i="8" a="1"/>
  <c r="B179" i="8" s="1"/>
  <c r="B180" i="8" a="1"/>
  <c r="B180" i="8" s="1"/>
  <c r="B181" i="8" a="1"/>
  <c r="B181" i="8" s="1"/>
  <c r="B182" i="8" a="1"/>
  <c r="B182" i="8" s="1"/>
  <c r="B183" i="8" a="1"/>
  <c r="B183" i="8" s="1"/>
  <c r="B184" i="8" a="1"/>
  <c r="B184" i="8" s="1"/>
  <c r="B185" i="8" a="1"/>
  <c r="B185" i="8" s="1"/>
  <c r="B186" i="8" a="1"/>
  <c r="B186" i="8" s="1"/>
  <c r="B187" i="8" a="1"/>
  <c r="B187" i="8" s="1"/>
  <c r="B188" i="8" a="1"/>
  <c r="B188" i="8" s="1"/>
  <c r="B189" i="8" a="1"/>
  <c r="B189" i="8" s="1"/>
  <c r="B190" i="8" a="1"/>
  <c r="B190" i="8" s="1"/>
  <c r="B191" i="8" a="1"/>
  <c r="B191" i="8" s="1"/>
  <c r="B192" i="8" a="1"/>
  <c r="B192" i="8" s="1"/>
  <c r="B193" i="8" a="1"/>
  <c r="B193" i="8" s="1"/>
  <c r="B194" i="8" a="1"/>
  <c r="B194" i="8" s="1"/>
  <c r="B195" i="8" a="1"/>
  <c r="B195" i="8" s="1"/>
  <c r="B196" i="8" a="1"/>
  <c r="B196" i="8" s="1"/>
  <c r="B197" i="8" a="1"/>
  <c r="B197" i="8" s="1"/>
  <c r="B198" i="8" a="1"/>
  <c r="B198" i="8" s="1"/>
  <c r="B199" i="8" a="1"/>
  <c r="B199" i="8" s="1"/>
  <c r="B200" i="8" a="1"/>
  <c r="B200" i="8" s="1"/>
  <c r="B201" i="8" a="1"/>
  <c r="B201" i="8" s="1"/>
  <c r="B202" i="8" a="1"/>
  <c r="B202" i="8" s="1"/>
  <c r="B203" i="8" a="1"/>
  <c r="B203" i="8" s="1"/>
  <c r="B204" i="8" a="1"/>
  <c r="B204" i="8" s="1"/>
  <c r="B205" i="8" a="1"/>
  <c r="B205" i="8" s="1"/>
  <c r="B206" i="8" a="1"/>
  <c r="B206" i="8" s="1"/>
  <c r="B207" i="8" a="1"/>
  <c r="B207" i="8" s="1"/>
  <c r="B208" i="8" a="1"/>
  <c r="B208" i="8" s="1"/>
  <c r="B209" i="8" a="1"/>
  <c r="B209" i="8" s="1"/>
  <c r="B210" i="8" a="1"/>
  <c r="B210" i="8" s="1"/>
  <c r="B211" i="8" a="1"/>
  <c r="B211" i="8" s="1"/>
  <c r="B212" i="8" a="1"/>
  <c r="B212" i="8" s="1"/>
  <c r="B213" i="8" a="1"/>
  <c r="B213" i="8" s="1"/>
  <c r="B214" i="8" a="1"/>
  <c r="B214" i="8" s="1"/>
  <c r="B215" i="8" a="1"/>
  <c r="B215" i="8" s="1"/>
  <c r="B216" i="8" a="1"/>
  <c r="B216" i="8" s="1"/>
  <c r="B217" i="8" a="1"/>
  <c r="B217" i="8" s="1"/>
  <c r="B218" i="8" a="1"/>
  <c r="B218" i="8" s="1"/>
  <c r="B219" i="8" a="1"/>
  <c r="B219" i="8" s="1"/>
  <c r="B220" i="8" a="1"/>
  <c r="B220" i="8" s="1"/>
  <c r="B221" i="8" a="1"/>
  <c r="B221" i="8" s="1"/>
  <c r="B222" i="8" a="1"/>
  <c r="B222" i="8" s="1"/>
  <c r="B223" i="8" a="1"/>
  <c r="B223" i="8" s="1"/>
  <c r="B224" i="8" a="1"/>
  <c r="B224" i="8" s="1"/>
  <c r="B225" i="8" a="1"/>
  <c r="B225" i="8" s="1"/>
  <c r="B226" i="8" a="1"/>
  <c r="B226" i="8" s="1"/>
  <c r="B227" i="8" a="1"/>
  <c r="B227" i="8" s="1"/>
  <c r="B228" i="8" a="1"/>
  <c r="B228" i="8" s="1"/>
  <c r="B229" i="8" a="1"/>
  <c r="B229" i="8" s="1"/>
  <c r="B230" i="8" a="1"/>
  <c r="B230" i="8" s="1"/>
  <c r="B231" i="8" a="1"/>
  <c r="B231" i="8" s="1"/>
  <c r="B232" i="8" a="1"/>
  <c r="B232" i="8" s="1"/>
  <c r="B233" i="8" a="1"/>
  <c r="B233" i="8" s="1"/>
  <c r="B234" i="8" a="1"/>
  <c r="B234" i="8" s="1"/>
  <c r="B235" i="8" a="1"/>
  <c r="B235" i="8" s="1"/>
  <c r="B236" i="8" a="1"/>
  <c r="B236" i="8" s="1"/>
  <c r="B237" i="8" a="1"/>
  <c r="B237" i="8" s="1"/>
  <c r="B238" i="8" a="1"/>
  <c r="B238" i="8" s="1"/>
  <c r="B239" i="8" a="1"/>
  <c r="B239" i="8" s="1"/>
  <c r="B240" i="8" a="1"/>
  <c r="B240" i="8" s="1"/>
  <c r="B241" i="8" a="1"/>
  <c r="B241" i="8" s="1"/>
  <c r="B242" i="8" a="1"/>
  <c r="B242" i="8" s="1"/>
  <c r="B243" i="8" a="1"/>
  <c r="B243" i="8" s="1"/>
  <c r="B244" i="8" a="1"/>
  <c r="B244" i="8" s="1"/>
  <c r="B245" i="8" a="1"/>
  <c r="B245" i="8" s="1"/>
  <c r="B246" i="8" a="1"/>
  <c r="B246" i="8" s="1"/>
  <c r="B247" i="8" a="1"/>
  <c r="B247" i="8" s="1"/>
  <c r="B248" i="8" a="1"/>
  <c r="B248" i="8" s="1"/>
  <c r="B249" i="8" a="1"/>
  <c r="B249" i="8" s="1"/>
  <c r="B250" i="8" a="1"/>
  <c r="B250" i="8" s="1"/>
  <c r="B251" i="8" a="1"/>
  <c r="B251" i="8" s="1"/>
  <c r="B252" i="8" a="1"/>
  <c r="B252" i="8" s="1"/>
  <c r="B253" i="8" a="1"/>
  <c r="B253" i="8" s="1"/>
  <c r="B254" i="8" a="1"/>
  <c r="B254" i="8" s="1"/>
  <c r="B255" i="8" a="1"/>
  <c r="B255" i="8" s="1"/>
  <c r="B256" i="8" a="1"/>
  <c r="B256" i="8" s="1"/>
  <c r="B257" i="8" a="1"/>
  <c r="B257" i="8" s="1"/>
  <c r="B258" i="8" a="1"/>
  <c r="B258" i="8" s="1"/>
  <c r="B311" i="15" a="1"/>
  <c r="B311" i="15" s="1"/>
  <c r="B367" i="15" a="1"/>
  <c r="B367" i="15" s="1"/>
  <c r="B300" i="15" a="1"/>
  <c r="B300" i="15" s="1"/>
  <c r="B301" i="15" a="1"/>
  <c r="B301" i="15" s="1"/>
  <c r="B302" i="15" a="1"/>
  <c r="B302" i="15" s="1"/>
  <c r="B303" i="15" a="1"/>
  <c r="B303" i="15" s="1"/>
  <c r="B304" i="15" a="1"/>
  <c r="B304" i="15" s="1"/>
  <c r="B305" i="15" a="1"/>
  <c r="B305" i="15" s="1"/>
  <c r="B306" i="15" a="1"/>
  <c r="B306" i="15" s="1"/>
  <c r="B307" i="15" a="1"/>
  <c r="B307" i="15" s="1"/>
  <c r="B308" i="15" a="1"/>
  <c r="B308" i="15" s="1"/>
  <c r="B309" i="15" a="1"/>
  <c r="B309" i="15" s="1"/>
  <c r="B310" i="15" a="1"/>
  <c r="B310" i="15" s="1"/>
  <c r="B153" i="13" a="1"/>
  <c r="B153" i="13" s="1"/>
  <c r="B154" i="13" a="1"/>
  <c r="B154" i="13" s="1"/>
  <c r="B155" i="13" a="1"/>
  <c r="B155" i="13" s="1"/>
  <c r="B156" i="13" a="1"/>
  <c r="B156" i="13" s="1"/>
  <c r="B157" i="13" a="1"/>
  <c r="B157" i="13" s="1"/>
  <c r="B158" i="13" a="1"/>
  <c r="B158" i="13" s="1"/>
  <c r="B181" i="13" a="1"/>
  <c r="B181" i="13" s="1"/>
  <c r="B182" i="13" a="1"/>
  <c r="B182" i="13" s="1"/>
  <c r="B257" i="13" a="1"/>
  <c r="B257" i="13" s="1"/>
  <c r="B258" i="13" a="1"/>
  <c r="B258" i="13" s="1"/>
  <c r="B259" i="13" a="1"/>
  <c r="B259" i="13" s="1"/>
  <c r="B260" i="13" a="1"/>
  <c r="B260" i="13" s="1"/>
  <c r="B261" i="13" a="1"/>
  <c r="B261" i="13" s="1"/>
  <c r="B262" i="13" a="1"/>
  <c r="B262" i="13" s="1"/>
  <c r="B263" i="13" a="1"/>
  <c r="B263" i="13" s="1"/>
  <c r="B264" i="13" a="1"/>
  <c r="B264" i="13" s="1"/>
  <c r="B341" i="12" a="1"/>
  <c r="B341" i="12" s="1"/>
  <c r="B342" i="12" a="1"/>
  <c r="B342" i="12" s="1"/>
  <c r="B343" i="12" a="1"/>
  <c r="B343" i="12" s="1"/>
  <c r="B344" i="12" a="1"/>
  <c r="B344" i="12" s="1"/>
  <c r="B345" i="12" a="1"/>
  <c r="B345" i="12" s="1"/>
  <c r="B346" i="12" a="1"/>
  <c r="B346" i="12" s="1"/>
  <c r="B347" i="12" a="1"/>
  <c r="B347" i="12" s="1"/>
  <c r="B348" i="12" a="1"/>
  <c r="B348" i="12" s="1"/>
  <c r="B349" i="12" a="1"/>
  <c r="B349" i="12" s="1"/>
  <c r="B350" i="12" a="1"/>
  <c r="B350" i="12" s="1"/>
  <c r="B351" i="12" a="1"/>
  <c r="B351" i="12" s="1"/>
  <c r="B352" i="12" a="1"/>
  <c r="B352" i="12" s="1"/>
  <c r="B353" i="12" a="1"/>
  <c r="B353" i="12" s="1"/>
  <c r="B354" i="12" a="1"/>
  <c r="B354" i="12" s="1"/>
  <c r="B355" i="12" a="1"/>
  <c r="B355" i="12" s="1"/>
  <c r="B356" i="12" a="1"/>
  <c r="B356" i="12" s="1"/>
  <c r="B357" i="12" a="1"/>
  <c r="B357" i="12" s="1"/>
  <c r="B358" i="12" a="1"/>
  <c r="B358" i="12" s="1"/>
  <c r="B359" i="12" a="1"/>
  <c r="B359" i="12" s="1"/>
  <c r="B360" i="12" a="1"/>
  <c r="B360" i="12" s="1"/>
  <c r="B361" i="12" a="1"/>
  <c r="B361" i="12" s="1"/>
  <c r="B362" i="12" a="1"/>
  <c r="B362" i="12" s="1"/>
  <c r="C1137" i="4" a="1"/>
  <c r="C1137" i="4" s="1"/>
  <c r="C1138" i="4" a="1"/>
  <c r="C1138" i="4" s="1"/>
  <c r="C1139" i="4" a="1"/>
  <c r="C1139" i="4" s="1"/>
  <c r="C1140" i="4" a="1"/>
  <c r="C1140" i="4" s="1"/>
  <c r="C1141" i="4" a="1"/>
  <c r="C1141" i="4" s="1"/>
  <c r="C1082" i="4" a="1"/>
  <c r="C1082" i="4" s="1"/>
  <c r="C1072" i="4" a="1"/>
  <c r="C1072" i="4" s="1"/>
  <c r="C1073" i="4" a="1"/>
  <c r="C1073" i="4" s="1"/>
  <c r="C1074" i="4" a="1"/>
  <c r="C1074" i="4" s="1"/>
  <c r="C1075" i="4" a="1"/>
  <c r="C1075" i="4" s="1"/>
  <c r="C1076" i="4" a="1"/>
  <c r="C1076" i="4" s="1"/>
  <c r="C1077" i="4" a="1"/>
  <c r="C1077" i="4" s="1"/>
  <c r="C1078" i="4" a="1"/>
  <c r="C1078" i="4" s="1"/>
  <c r="C1079" i="4" a="1"/>
  <c r="C1079" i="4" s="1"/>
  <c r="C1080" i="4" a="1"/>
  <c r="C1080" i="4" s="1"/>
  <c r="C1081" i="4" a="1"/>
  <c r="C1081" i="4" s="1"/>
  <c r="C1142" i="4" a="1"/>
  <c r="C1142" i="4" s="1"/>
  <c r="C1038" i="4" a="1"/>
  <c r="C1038" i="4" s="1"/>
  <c r="C1039" i="4" a="1"/>
  <c r="C1039" i="4" s="1"/>
  <c r="C1040" i="4" a="1"/>
  <c r="C1040" i="4" s="1"/>
  <c r="C1041" i="4" a="1"/>
  <c r="C1041" i="4" s="1"/>
  <c r="C1042" i="4" a="1"/>
  <c r="C1042" i="4" s="1"/>
  <c r="C1043" i="4" a="1"/>
  <c r="C1043" i="4" s="1"/>
  <c r="C1044" i="4" a="1"/>
  <c r="C1044" i="4" s="1"/>
  <c r="C1045" i="4" a="1"/>
  <c r="C1045" i="4" s="1"/>
  <c r="C1046" i="4" a="1"/>
  <c r="C1046" i="4" s="1"/>
  <c r="C1047" i="4" a="1"/>
  <c r="C1047" i="4" s="1"/>
  <c r="C1048" i="4" a="1"/>
  <c r="C1048" i="4" s="1"/>
  <c r="C1049" i="4" a="1"/>
  <c r="C1049" i="4" s="1"/>
  <c r="C1050" i="4" a="1"/>
  <c r="C1050" i="4" s="1"/>
  <c r="C1051" i="4" a="1"/>
  <c r="C1051" i="4" s="1"/>
  <c r="C1052" i="4" a="1"/>
  <c r="C1052" i="4" s="1"/>
  <c r="C1053" i="4" a="1"/>
  <c r="C1053" i="4" s="1"/>
  <c r="C1054" i="4" a="1"/>
  <c r="C1054" i="4" s="1"/>
  <c r="C1055" i="4" a="1"/>
  <c r="C1055" i="4" s="1"/>
  <c r="C1056" i="4" a="1"/>
  <c r="C1056" i="4" s="1"/>
  <c r="C1057" i="4" a="1"/>
  <c r="C1057" i="4" s="1"/>
  <c r="C1058" i="4" a="1"/>
  <c r="C1058" i="4" s="1"/>
  <c r="C1059" i="4" a="1"/>
  <c r="C1059" i="4" s="1"/>
  <c r="C1060" i="4" a="1"/>
  <c r="C1060" i="4" s="1"/>
  <c r="C1061" i="4" a="1"/>
  <c r="C1061" i="4" s="1"/>
  <c r="C1062" i="4" a="1"/>
  <c r="C1062" i="4" s="1"/>
  <c r="C1063" i="4" a="1"/>
  <c r="C1063" i="4" s="1"/>
  <c r="C1064" i="4" a="1"/>
  <c r="C1064" i="4" s="1"/>
  <c r="C1065" i="4" a="1"/>
  <c r="C1065" i="4" s="1"/>
  <c r="C1066" i="4" a="1"/>
  <c r="C1066" i="4" s="1"/>
  <c r="C1067" i="4" a="1"/>
  <c r="C1067" i="4" s="1"/>
  <c r="C1068" i="4" a="1"/>
  <c r="C1068" i="4" s="1"/>
  <c r="C1069" i="4" a="1"/>
  <c r="C1069" i="4" s="1"/>
  <c r="C445" i="5" a="1"/>
  <c r="C445" i="5" s="1"/>
  <c r="C446" i="5" a="1"/>
  <c r="C446" i="5" s="1"/>
  <c r="C447" i="5" a="1"/>
  <c r="C447" i="5" s="1"/>
  <c r="C448" i="5" a="1"/>
  <c r="C448" i="5" s="1"/>
  <c r="C449" i="5" a="1"/>
  <c r="C449" i="5" s="1"/>
  <c r="C450" i="5" a="1"/>
  <c r="C450" i="5" s="1"/>
  <c r="C451" i="5" a="1"/>
  <c r="C451" i="5" s="1"/>
  <c r="C452" i="5" a="1"/>
  <c r="C452" i="5" s="1"/>
  <c r="C5" i="5" a="1"/>
  <c r="C5" i="5" s="1"/>
  <c r="C6" i="5" a="1"/>
  <c r="C6" i="5" s="1"/>
  <c r="C7" i="5" a="1"/>
  <c r="C7" i="5" s="1"/>
  <c r="C8" i="5" a="1"/>
  <c r="C8" i="5" s="1"/>
  <c r="C9" i="5" a="1"/>
  <c r="C9" i="5"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3" i="5" a="1"/>
  <c r="C23" i="5" s="1"/>
  <c r="C24" i="5" a="1"/>
  <c r="C24" i="5" s="1"/>
  <c r="C25" i="5" a="1"/>
  <c r="C25" i="5" s="1"/>
  <c r="C26" i="5" a="1"/>
  <c r="C26" i="5" s="1"/>
  <c r="C27" i="5" a="1"/>
  <c r="C27" i="5" s="1"/>
  <c r="C28" i="5" a="1"/>
  <c r="C28" i="5" s="1"/>
  <c r="C29" i="5" a="1"/>
  <c r="C29" i="5" s="1"/>
  <c r="C30" i="5" a="1"/>
  <c r="C30" i="5" s="1"/>
  <c r="C31" i="5" a="1"/>
  <c r="C31" i="5" s="1"/>
  <c r="C32" i="5" a="1"/>
  <c r="C32" i="5" s="1"/>
  <c r="C33" i="5" a="1"/>
  <c r="C33" i="5" s="1"/>
  <c r="C34" i="5" a="1"/>
  <c r="C34" i="5" s="1"/>
  <c r="C35" i="5" a="1"/>
  <c r="C35" i="5" s="1"/>
  <c r="C36" i="5" a="1"/>
  <c r="C36" i="5" s="1"/>
  <c r="C37" i="5" a="1"/>
  <c r="C37" i="5" s="1"/>
  <c r="C38" i="5" a="1"/>
  <c r="C38" i="5" s="1"/>
  <c r="C39" i="5" a="1"/>
  <c r="C39" i="5" s="1"/>
  <c r="C40" i="5" a="1"/>
  <c r="C40" i="5" s="1"/>
  <c r="C41" i="5" a="1"/>
  <c r="C41" i="5" s="1"/>
  <c r="C42" i="5" a="1"/>
  <c r="C42" i="5" s="1"/>
  <c r="C43" i="5" a="1"/>
  <c r="C43" i="5" s="1"/>
  <c r="C44" i="5" a="1"/>
  <c r="C44" i="5" s="1"/>
  <c r="C45" i="5" a="1"/>
  <c r="C45" i="5" s="1"/>
  <c r="C46" i="5" a="1"/>
  <c r="C46" i="5" s="1"/>
  <c r="C47" i="5" a="1"/>
  <c r="C47" i="5" s="1"/>
  <c r="C48" i="5" a="1"/>
  <c r="C48" i="5" s="1"/>
  <c r="C49" i="5" a="1"/>
  <c r="C49" i="5" s="1"/>
  <c r="C50" i="5" a="1"/>
  <c r="C50" i="5" s="1"/>
  <c r="C51" i="5" a="1"/>
  <c r="C51" i="5" s="1"/>
  <c r="C52" i="5" a="1"/>
  <c r="C52" i="5" s="1"/>
  <c r="C53" i="5" a="1"/>
  <c r="C53" i="5" s="1"/>
  <c r="C54" i="5" a="1"/>
  <c r="C54" i="5" s="1"/>
  <c r="C55" i="5" a="1"/>
  <c r="C55" i="5" s="1"/>
  <c r="C56" i="5" a="1"/>
  <c r="C56" i="5" s="1"/>
  <c r="C57" i="5" a="1"/>
  <c r="C57" i="5" s="1"/>
  <c r="C58" i="5" a="1"/>
  <c r="C58" i="5" s="1"/>
  <c r="C59" i="5" a="1"/>
  <c r="C59" i="5" s="1"/>
  <c r="C60" i="5" a="1"/>
  <c r="C60" i="5" s="1"/>
  <c r="C61" i="5" a="1"/>
  <c r="C61" i="5" s="1"/>
  <c r="C62" i="5" a="1"/>
  <c r="C62" i="5" s="1"/>
  <c r="C63" i="5" a="1"/>
  <c r="C63" i="5" s="1"/>
  <c r="C64" i="5" a="1"/>
  <c r="C64" i="5" s="1"/>
  <c r="C65" i="5" a="1"/>
  <c r="C65" i="5" s="1"/>
  <c r="C66" i="5" a="1"/>
  <c r="C66" i="5" s="1"/>
  <c r="C67" i="5" a="1"/>
  <c r="C67" i="5" s="1"/>
  <c r="C68" i="5" a="1"/>
  <c r="C68" i="5" s="1"/>
  <c r="C69" i="5" a="1"/>
  <c r="C69" i="5" s="1"/>
  <c r="C70" i="5" a="1"/>
  <c r="C70" i="5" s="1"/>
  <c r="C71" i="5" a="1"/>
  <c r="C71" i="5" s="1"/>
  <c r="C72" i="5" a="1"/>
  <c r="C72" i="5" s="1"/>
  <c r="C73" i="5" a="1"/>
  <c r="C73" i="5" s="1"/>
  <c r="C74" i="5" a="1"/>
  <c r="C74" i="5" s="1"/>
  <c r="C75" i="5" a="1"/>
  <c r="C75" i="5" s="1"/>
  <c r="C76" i="5" a="1"/>
  <c r="C76" i="5" s="1"/>
  <c r="C77" i="5" a="1"/>
  <c r="C77" i="5" s="1"/>
  <c r="C78" i="5" a="1"/>
  <c r="C78" i="5" s="1"/>
  <c r="C79" i="5" a="1"/>
  <c r="C79" i="5" s="1"/>
  <c r="C80" i="5" a="1"/>
  <c r="C80" i="5" s="1"/>
  <c r="C81" i="5" a="1"/>
  <c r="C81" i="5" s="1"/>
  <c r="C82" i="5" a="1"/>
  <c r="C82" i="5" s="1"/>
  <c r="C83" i="5" a="1"/>
  <c r="C83" i="5" s="1"/>
  <c r="C84" i="5" a="1"/>
  <c r="C84" i="5" s="1"/>
  <c r="C85" i="5" a="1"/>
  <c r="C85" i="5" s="1"/>
  <c r="C86" i="5" a="1"/>
  <c r="C86" i="5" s="1"/>
  <c r="C87" i="5" a="1"/>
  <c r="C87" i="5" s="1"/>
  <c r="C88" i="5" a="1"/>
  <c r="C88" i="5" s="1"/>
  <c r="C89" i="5" a="1"/>
  <c r="C89" i="5" s="1"/>
  <c r="C90" i="5" a="1"/>
  <c r="C90" i="5" s="1"/>
  <c r="C91" i="5" a="1"/>
  <c r="C91" i="5" s="1"/>
  <c r="C92" i="5" a="1"/>
  <c r="C92" i="5" s="1"/>
  <c r="C93" i="5" a="1"/>
  <c r="C93" i="5" s="1"/>
  <c r="C94" i="5" a="1"/>
  <c r="C94" i="5" s="1"/>
  <c r="C95" i="5" a="1"/>
  <c r="C95" i="5" s="1"/>
  <c r="C96" i="5" a="1"/>
  <c r="C96" i="5" s="1"/>
  <c r="C97" i="5" a="1"/>
  <c r="C97" i="5" s="1"/>
  <c r="C98" i="5" a="1"/>
  <c r="C98" i="5" s="1"/>
  <c r="C99" i="5" a="1"/>
  <c r="C99" i="5" s="1"/>
  <c r="C100" i="5" a="1"/>
  <c r="C100" i="5" s="1"/>
  <c r="C101" i="5" a="1"/>
  <c r="C101" i="5" s="1"/>
  <c r="C102" i="5" a="1"/>
  <c r="C102" i="5" s="1"/>
  <c r="C103" i="5" a="1"/>
  <c r="C103" i="5" s="1"/>
  <c r="C104" i="5" a="1"/>
  <c r="C104" i="5" s="1"/>
  <c r="C105" i="5" a="1"/>
  <c r="C105" i="5" s="1"/>
  <c r="C106" i="5" a="1"/>
  <c r="C106" i="5" s="1"/>
  <c r="C107" i="5" a="1"/>
  <c r="C107" i="5" s="1"/>
  <c r="C108" i="5" a="1"/>
  <c r="C108" i="5" s="1"/>
  <c r="C109" i="5" a="1"/>
  <c r="C109" i="5" s="1"/>
  <c r="C110" i="5" a="1"/>
  <c r="C110" i="5" s="1"/>
  <c r="C111" i="5" a="1"/>
  <c r="C111" i="5" s="1"/>
  <c r="C112" i="5" a="1"/>
  <c r="C112" i="5" s="1"/>
  <c r="C113" i="5" a="1"/>
  <c r="C113" i="5" s="1"/>
  <c r="C114" i="5" a="1"/>
  <c r="C114" i="5" s="1"/>
  <c r="C115" i="5" a="1"/>
  <c r="C115" i="5" s="1"/>
  <c r="C116" i="5" a="1"/>
  <c r="C116" i="5" s="1"/>
  <c r="C117" i="5" a="1"/>
  <c r="C117" i="5" s="1"/>
  <c r="C118" i="5" a="1"/>
  <c r="C118" i="5" s="1"/>
  <c r="C119" i="5" a="1"/>
  <c r="C119" i="5" s="1"/>
  <c r="C120" i="5" a="1"/>
  <c r="C120" i="5" s="1"/>
  <c r="C121" i="5" a="1"/>
  <c r="C121" i="5" s="1"/>
  <c r="C122" i="5" a="1"/>
  <c r="C122" i="5" s="1"/>
  <c r="C123" i="5" a="1"/>
  <c r="C123" i="5" s="1"/>
  <c r="C124" i="5" a="1"/>
  <c r="C124" i="5" s="1"/>
  <c r="C125" i="5" a="1"/>
  <c r="C125" i="5" s="1"/>
  <c r="C126" i="5" a="1"/>
  <c r="C126" i="5" s="1"/>
  <c r="C127" i="5" a="1"/>
  <c r="C127" i="5" s="1"/>
  <c r="C128" i="5" a="1"/>
  <c r="C128" i="5" s="1"/>
  <c r="C129" i="5" a="1"/>
  <c r="C129" i="5" s="1"/>
  <c r="C130" i="5" a="1"/>
  <c r="C130" i="5" s="1"/>
  <c r="C131" i="5" a="1"/>
  <c r="C131" i="5" s="1"/>
  <c r="C132" i="5" a="1"/>
  <c r="C132" i="5" s="1"/>
  <c r="C133" i="5" a="1"/>
  <c r="C133" i="5" s="1"/>
  <c r="C134" i="5" a="1"/>
  <c r="C134" i="5" s="1"/>
  <c r="C135" i="5" a="1"/>
  <c r="C135" i="5" s="1"/>
  <c r="C136" i="5" a="1"/>
  <c r="C136" i="5" s="1"/>
  <c r="C137" i="5" a="1"/>
  <c r="C137" i="5" s="1"/>
  <c r="C138" i="5" a="1"/>
  <c r="C138" i="5" s="1"/>
  <c r="C139" i="5" a="1"/>
  <c r="C139" i="5" s="1"/>
  <c r="C140" i="5" a="1"/>
  <c r="C140" i="5" s="1"/>
  <c r="C141" i="5" a="1"/>
  <c r="C141" i="5" s="1"/>
  <c r="C142" i="5" a="1"/>
  <c r="C142" i="5" s="1"/>
  <c r="C143" i="5" a="1"/>
  <c r="C143" i="5" s="1"/>
  <c r="C144" i="5" a="1"/>
  <c r="C144" i="5" s="1"/>
  <c r="C145" i="5" a="1"/>
  <c r="C145" i="5" s="1"/>
  <c r="C146" i="5" a="1"/>
  <c r="C146" i="5" s="1"/>
  <c r="C147" i="5" a="1"/>
  <c r="C147" i="5" s="1"/>
  <c r="C148" i="5" a="1"/>
  <c r="C148" i="5" s="1"/>
  <c r="C149" i="5" a="1"/>
  <c r="C149" i="5" s="1"/>
  <c r="C150" i="5" a="1"/>
  <c r="C150" i="5" s="1"/>
  <c r="C151" i="5" a="1"/>
  <c r="C151" i="5" s="1"/>
  <c r="C152" i="5" a="1"/>
  <c r="C152" i="5" s="1"/>
  <c r="C153" i="5" a="1"/>
  <c r="C153" i="5" s="1"/>
  <c r="C154" i="5" a="1"/>
  <c r="C154" i="5" s="1"/>
  <c r="C155" i="5" a="1"/>
  <c r="C155" i="5" s="1"/>
  <c r="C156" i="5" a="1"/>
  <c r="C156" i="5" s="1"/>
  <c r="C157" i="5" a="1"/>
  <c r="C157" i="5" s="1"/>
  <c r="C158" i="5" a="1"/>
  <c r="C158" i="5" s="1"/>
  <c r="C159" i="5" a="1"/>
  <c r="C159" i="5" s="1"/>
  <c r="C160" i="5" a="1"/>
  <c r="C160" i="5" s="1"/>
  <c r="C161" i="5" a="1"/>
  <c r="C161" i="5" s="1"/>
  <c r="C162" i="5" a="1"/>
  <c r="C162" i="5" s="1"/>
  <c r="C163" i="5" a="1"/>
  <c r="C163" i="5" s="1"/>
  <c r="C164" i="5" a="1"/>
  <c r="C164" i="5" s="1"/>
  <c r="C165" i="5" a="1"/>
  <c r="C165" i="5" s="1"/>
  <c r="C166" i="5" a="1"/>
  <c r="C166" i="5" s="1"/>
  <c r="C167" i="5" a="1"/>
  <c r="C167" i="5" s="1"/>
  <c r="C168" i="5" a="1"/>
  <c r="C168" i="5" s="1"/>
  <c r="C169" i="5" a="1"/>
  <c r="C169" i="5" s="1"/>
  <c r="C170" i="5" a="1"/>
  <c r="C170" i="5" s="1"/>
  <c r="C171" i="5" a="1"/>
  <c r="C171" i="5" s="1"/>
  <c r="C172" i="5" a="1"/>
  <c r="C172" i="5" s="1"/>
  <c r="C173" i="5" a="1"/>
  <c r="C173" i="5" s="1"/>
  <c r="C174" i="5" a="1"/>
  <c r="C174" i="5" s="1"/>
  <c r="C175" i="5" a="1"/>
  <c r="C175" i="5" s="1"/>
  <c r="C176" i="5" a="1"/>
  <c r="C176" i="5" s="1"/>
  <c r="C177" i="5" a="1"/>
  <c r="C177" i="5" s="1"/>
  <c r="C178" i="5" a="1"/>
  <c r="C178" i="5" s="1"/>
  <c r="C179" i="5" a="1"/>
  <c r="C179" i="5" s="1"/>
  <c r="C180" i="5" a="1"/>
  <c r="C180" i="5" s="1"/>
  <c r="C181" i="5" a="1"/>
  <c r="C181" i="5" s="1"/>
  <c r="C182" i="5" a="1"/>
  <c r="C182" i="5" s="1"/>
  <c r="C183" i="5" a="1"/>
  <c r="C183" i="5" s="1"/>
  <c r="C184" i="5" a="1"/>
  <c r="C184" i="5" s="1"/>
  <c r="C185" i="5" a="1"/>
  <c r="C185" i="5" s="1"/>
  <c r="C186" i="5" a="1"/>
  <c r="C186" i="5" s="1"/>
  <c r="C187" i="5" a="1"/>
  <c r="C187" i="5" s="1"/>
  <c r="C188" i="5" a="1"/>
  <c r="C188" i="5" s="1"/>
  <c r="C189" i="5" a="1"/>
  <c r="C189" i="5" s="1"/>
  <c r="C190" i="5" a="1"/>
  <c r="C190" i="5" s="1"/>
  <c r="C191" i="5" a="1"/>
  <c r="C191" i="5" s="1"/>
  <c r="C192" i="5" a="1"/>
  <c r="C192" i="5" s="1"/>
  <c r="C193" i="5" a="1"/>
  <c r="C193" i="5" s="1"/>
  <c r="C194" i="5" a="1"/>
  <c r="C194" i="5" s="1"/>
  <c r="C195" i="5" a="1"/>
  <c r="C195" i="5" s="1"/>
  <c r="C196" i="5" a="1"/>
  <c r="C196" i="5" s="1"/>
  <c r="C197" i="5" a="1"/>
  <c r="C197" i="5" s="1"/>
  <c r="C198" i="5" a="1"/>
  <c r="C198" i="5" s="1"/>
  <c r="C199" i="5" a="1"/>
  <c r="C199" i="5" s="1"/>
  <c r="C200" i="5" a="1"/>
  <c r="C200" i="5" s="1"/>
  <c r="C201" i="5" a="1"/>
  <c r="C201" i="5" s="1"/>
  <c r="C202" i="5" a="1"/>
  <c r="C202" i="5" s="1"/>
  <c r="C203" i="5" a="1"/>
  <c r="C203" i="5" s="1"/>
  <c r="C204" i="5" a="1"/>
  <c r="C204" i="5" s="1"/>
  <c r="C205" i="5" a="1"/>
  <c r="C205" i="5" s="1"/>
  <c r="C206" i="5" a="1"/>
  <c r="C206" i="5" s="1"/>
  <c r="C207" i="5" a="1"/>
  <c r="C207" i="5" s="1"/>
  <c r="C208" i="5" a="1"/>
  <c r="C208" i="5" s="1"/>
  <c r="C209" i="5" a="1"/>
  <c r="C209" i="5" s="1"/>
  <c r="C210" i="5" a="1"/>
  <c r="C210" i="5" s="1"/>
  <c r="C211" i="5" a="1"/>
  <c r="C211" i="5" s="1"/>
  <c r="C212" i="5" a="1"/>
  <c r="C212" i="5" s="1"/>
  <c r="C213" i="5" a="1"/>
  <c r="C213" i="5" s="1"/>
  <c r="C214" i="5" a="1"/>
  <c r="C214" i="5" s="1"/>
  <c r="C215" i="5" a="1"/>
  <c r="C215" i="5" s="1"/>
  <c r="C216" i="5" a="1"/>
  <c r="C216" i="5" s="1"/>
  <c r="C217" i="5" a="1"/>
  <c r="C217" i="5" s="1"/>
  <c r="C218" i="5" a="1"/>
  <c r="C218" i="5" s="1"/>
  <c r="C219" i="5" a="1"/>
  <c r="C219" i="5" s="1"/>
  <c r="C220" i="5" a="1"/>
  <c r="C220" i="5" s="1"/>
  <c r="C221" i="5" a="1"/>
  <c r="C221" i="5" s="1"/>
  <c r="C222" i="5" a="1"/>
  <c r="C222" i="5" s="1"/>
  <c r="C223" i="5" a="1"/>
  <c r="C223" i="5" s="1"/>
  <c r="C224" i="5" a="1"/>
  <c r="C224" i="5" s="1"/>
  <c r="C225" i="5" a="1"/>
  <c r="C225" i="5" s="1"/>
  <c r="C226" i="5" a="1"/>
  <c r="C226" i="5" s="1"/>
  <c r="C227" i="5" a="1"/>
  <c r="C227" i="5" s="1"/>
  <c r="C228" i="5" a="1"/>
  <c r="C228" i="5" s="1"/>
  <c r="C229" i="5" a="1"/>
  <c r="C229" i="5" s="1"/>
  <c r="C230" i="5" a="1"/>
  <c r="C230" i="5" s="1"/>
  <c r="C231" i="5" a="1"/>
  <c r="C231" i="5" s="1"/>
  <c r="C232" i="5" a="1"/>
  <c r="C232" i="5" s="1"/>
  <c r="C233" i="5" a="1"/>
  <c r="C233" i="5" s="1"/>
  <c r="C234" i="5" a="1"/>
  <c r="C234" i="5" s="1"/>
  <c r="C235" i="5" a="1"/>
  <c r="C235" i="5" s="1"/>
  <c r="C236" i="5" a="1"/>
  <c r="C236" i="5" s="1"/>
  <c r="C237" i="5" a="1"/>
  <c r="C237" i="5" s="1"/>
  <c r="C238" i="5" a="1"/>
  <c r="C238" i="5" s="1"/>
  <c r="C239" i="5" a="1"/>
  <c r="C239" i="5" s="1"/>
  <c r="C240" i="5" a="1"/>
  <c r="C240" i="5" s="1"/>
  <c r="C241" i="5" a="1"/>
  <c r="C241" i="5" s="1"/>
  <c r="C242" i="5" a="1"/>
  <c r="C242" i="5" s="1"/>
  <c r="C243" i="5" a="1"/>
  <c r="C243" i="5" s="1"/>
  <c r="C244" i="5" a="1"/>
  <c r="C244" i="5" s="1"/>
  <c r="C245" i="5" a="1"/>
  <c r="C245" i="5" s="1"/>
  <c r="C246" i="5" a="1"/>
  <c r="C246" i="5" s="1"/>
  <c r="C247" i="5" a="1"/>
  <c r="C247" i="5" s="1"/>
  <c r="C248" i="5" a="1"/>
  <c r="C248" i="5" s="1"/>
  <c r="C249" i="5" a="1"/>
  <c r="C249" i="5" s="1"/>
  <c r="C250" i="5" a="1"/>
  <c r="C250" i="5" s="1"/>
  <c r="C251" i="5" a="1"/>
  <c r="C251" i="5" s="1"/>
  <c r="C252" i="5" a="1"/>
  <c r="C252" i="5" s="1"/>
  <c r="C253" i="5" a="1"/>
  <c r="C253" i="5" s="1"/>
  <c r="C254" i="5" a="1"/>
  <c r="C254" i="5" s="1"/>
  <c r="C255" i="5" a="1"/>
  <c r="C255" i="5" s="1"/>
  <c r="C256" i="5" a="1"/>
  <c r="C256" i="5" s="1"/>
  <c r="C257" i="5" a="1"/>
  <c r="C257" i="5" s="1"/>
  <c r="C258" i="5" a="1"/>
  <c r="C258" i="5" s="1"/>
  <c r="C259" i="5" a="1"/>
  <c r="C259" i="5" s="1"/>
  <c r="C260" i="5" a="1"/>
  <c r="C260" i="5" s="1"/>
  <c r="C261" i="5" a="1"/>
  <c r="C261" i="5" s="1"/>
  <c r="C262" i="5" a="1"/>
  <c r="C262" i="5" s="1"/>
  <c r="C263" i="5" a="1"/>
  <c r="C263" i="5" s="1"/>
  <c r="C264" i="5" a="1"/>
  <c r="C264" i="5" s="1"/>
  <c r="C265" i="5" a="1"/>
  <c r="C265" i="5" s="1"/>
  <c r="C266" i="5" a="1"/>
  <c r="C266" i="5" s="1"/>
  <c r="C267" i="5" a="1"/>
  <c r="C267" i="5" s="1"/>
  <c r="C268" i="5" a="1"/>
  <c r="C268" i="5" s="1"/>
  <c r="C269" i="5" a="1"/>
  <c r="C269" i="5" s="1"/>
  <c r="C270" i="5" a="1"/>
  <c r="C270" i="5" s="1"/>
  <c r="C271" i="5" a="1"/>
  <c r="C271" i="5" s="1"/>
  <c r="C272" i="5" a="1"/>
  <c r="C272" i="5" s="1"/>
  <c r="C273" i="5" a="1"/>
  <c r="C273" i="5" s="1"/>
  <c r="C274" i="5" a="1"/>
  <c r="C274" i="5" s="1"/>
  <c r="C275" i="5" a="1"/>
  <c r="C275" i="5" s="1"/>
  <c r="C276" i="5" a="1"/>
  <c r="C276" i="5" s="1"/>
  <c r="C277" i="5" a="1"/>
  <c r="C277" i="5" s="1"/>
  <c r="C278" i="5" a="1"/>
  <c r="C278" i="5" s="1"/>
  <c r="C279" i="5" a="1"/>
  <c r="C279" i="5" s="1"/>
  <c r="C280" i="5" a="1"/>
  <c r="C280" i="5" s="1"/>
  <c r="C281" i="5" a="1"/>
  <c r="C281" i="5" s="1"/>
  <c r="C282" i="5" a="1"/>
  <c r="C282" i="5" s="1"/>
  <c r="C283" i="5" a="1"/>
  <c r="C283" i="5" s="1"/>
  <c r="C284" i="5" a="1"/>
  <c r="C284" i="5" s="1"/>
  <c r="C285" i="5" a="1"/>
  <c r="C285" i="5" s="1"/>
  <c r="C286" i="5" a="1"/>
  <c r="C286" i="5" s="1"/>
  <c r="C287" i="5" a="1"/>
  <c r="C287" i="5" s="1"/>
  <c r="C288" i="5" a="1"/>
  <c r="C288" i="5" s="1"/>
  <c r="C289" i="5" a="1"/>
  <c r="C289" i="5" s="1"/>
  <c r="C290" i="5" a="1"/>
  <c r="C290" i="5" s="1"/>
  <c r="C291" i="5" a="1"/>
  <c r="C291" i="5" s="1"/>
  <c r="C292" i="5" a="1"/>
  <c r="C292" i="5" s="1"/>
  <c r="C293" i="5" a="1"/>
  <c r="C293" i="5" s="1"/>
  <c r="C294" i="5" a="1"/>
  <c r="C294" i="5" s="1"/>
  <c r="C295" i="5" a="1"/>
  <c r="C295" i="5" s="1"/>
  <c r="C296" i="5" a="1"/>
  <c r="C296" i="5" s="1"/>
  <c r="C297" i="5" a="1"/>
  <c r="C297" i="5" s="1"/>
  <c r="C298" i="5" a="1"/>
  <c r="C298" i="5" s="1"/>
  <c r="C299" i="5" a="1"/>
  <c r="C299" i="5" s="1"/>
  <c r="C300" i="5" a="1"/>
  <c r="C300" i="5" s="1"/>
  <c r="C301" i="5" a="1"/>
  <c r="C301" i="5" s="1"/>
  <c r="C302" i="5" a="1"/>
  <c r="C302" i="5" s="1"/>
  <c r="C303" i="5" a="1"/>
  <c r="C303" i="5" s="1"/>
  <c r="C304" i="5" a="1"/>
  <c r="C304" i="5" s="1"/>
  <c r="C305" i="5" a="1"/>
  <c r="C305" i="5" s="1"/>
  <c r="C306" i="5" a="1"/>
  <c r="C306" i="5" s="1"/>
  <c r="C307" i="5" a="1"/>
  <c r="C307" i="5" s="1"/>
  <c r="C308" i="5" a="1"/>
  <c r="C308" i="5" s="1"/>
  <c r="C309" i="5" a="1"/>
  <c r="C309" i="5" s="1"/>
  <c r="C310" i="5" a="1"/>
  <c r="C310" i="5" s="1"/>
  <c r="C311" i="5" a="1"/>
  <c r="C311" i="5" s="1"/>
  <c r="C312" i="5" a="1"/>
  <c r="C312" i="5" s="1"/>
  <c r="C313" i="5" a="1"/>
  <c r="C313" i="5" s="1"/>
  <c r="C314" i="5" a="1"/>
  <c r="C314" i="5" s="1"/>
  <c r="C315" i="5" a="1"/>
  <c r="C315" i="5" s="1"/>
  <c r="C316" i="5" a="1"/>
  <c r="C316" i="5" s="1"/>
  <c r="C317" i="5" a="1"/>
  <c r="C317" i="5" s="1"/>
  <c r="C318" i="5" a="1"/>
  <c r="C318" i="5" s="1"/>
  <c r="C319" i="5" a="1"/>
  <c r="C319" i="5" s="1"/>
  <c r="C320" i="5" a="1"/>
  <c r="C320" i="5" s="1"/>
  <c r="C321" i="5" a="1"/>
  <c r="C321" i="5" s="1"/>
  <c r="C322" i="5" a="1"/>
  <c r="C322" i="5" s="1"/>
  <c r="C323" i="5" a="1"/>
  <c r="C323" i="5" s="1"/>
  <c r="C324" i="5" a="1"/>
  <c r="C324" i="5" s="1"/>
  <c r="C325" i="5" a="1"/>
  <c r="C325" i="5" s="1"/>
  <c r="C326" i="5" a="1"/>
  <c r="C326" i="5" s="1"/>
  <c r="C327" i="5" a="1"/>
  <c r="C327" i="5" s="1"/>
  <c r="C328" i="5" a="1"/>
  <c r="C328" i="5" s="1"/>
  <c r="C329" i="5" a="1"/>
  <c r="C329" i="5" s="1"/>
  <c r="C330" i="5" a="1"/>
  <c r="C330" i="5" s="1"/>
  <c r="C331" i="5" a="1"/>
  <c r="C331" i="5" s="1"/>
  <c r="C332" i="5" a="1"/>
  <c r="C332" i="5" s="1"/>
  <c r="C333" i="5" a="1"/>
  <c r="C333" i="5" s="1"/>
  <c r="C334" i="5" a="1"/>
  <c r="C334" i="5" s="1"/>
  <c r="C335" i="5" a="1"/>
  <c r="C335" i="5" s="1"/>
  <c r="C336" i="5" a="1"/>
  <c r="C336" i="5" s="1"/>
  <c r="C337" i="5" a="1"/>
  <c r="C337" i="5" s="1"/>
  <c r="C338" i="5" a="1"/>
  <c r="C338" i="5" s="1"/>
  <c r="C339" i="5" a="1"/>
  <c r="C339" i="5" s="1"/>
  <c r="C340" i="5" a="1"/>
  <c r="C340" i="5" s="1"/>
  <c r="C341" i="5" a="1"/>
  <c r="C341" i="5" s="1"/>
  <c r="C342" i="5" a="1"/>
  <c r="C342" i="5" s="1"/>
  <c r="C343" i="5" a="1"/>
  <c r="C343" i="5" s="1"/>
  <c r="C344" i="5" a="1"/>
  <c r="C344" i="5" s="1"/>
  <c r="C345" i="5" a="1"/>
  <c r="C345" i="5" s="1"/>
  <c r="C346" i="5" a="1"/>
  <c r="C346" i="5" s="1"/>
  <c r="C347" i="5" a="1"/>
  <c r="C347" i="5" s="1"/>
  <c r="C348" i="5" a="1"/>
  <c r="C348" i="5" s="1"/>
  <c r="C349" i="5" a="1"/>
  <c r="C349" i="5" s="1"/>
  <c r="C350" i="5" a="1"/>
  <c r="C350" i="5" s="1"/>
  <c r="C351" i="5" a="1"/>
  <c r="C351" i="5" s="1"/>
  <c r="C352" i="5" a="1"/>
  <c r="C352" i="5" s="1"/>
  <c r="C353" i="5" a="1"/>
  <c r="C353" i="5" s="1"/>
  <c r="C354" i="5" a="1"/>
  <c r="C354" i="5" s="1"/>
  <c r="C355" i="5" a="1"/>
  <c r="C355" i="5" s="1"/>
  <c r="C356" i="5" a="1"/>
  <c r="C356" i="5" s="1"/>
  <c r="C357" i="5" a="1"/>
  <c r="C357" i="5" s="1"/>
  <c r="C358" i="5" a="1"/>
  <c r="C358" i="5" s="1"/>
  <c r="C359" i="5" a="1"/>
  <c r="C359" i="5" s="1"/>
  <c r="C360" i="5" a="1"/>
  <c r="C360" i="5" s="1"/>
  <c r="C361" i="5" a="1"/>
  <c r="C361" i="5" s="1"/>
  <c r="C362" i="5" a="1"/>
  <c r="C362" i="5" s="1"/>
  <c r="C363" i="5" a="1"/>
  <c r="C363" i="5" s="1"/>
  <c r="C364" i="5" a="1"/>
  <c r="C364" i="5" s="1"/>
  <c r="C365" i="5" a="1"/>
  <c r="C365" i="5" s="1"/>
  <c r="C366" i="5" a="1"/>
  <c r="C366" i="5" s="1"/>
  <c r="C367" i="5" a="1"/>
  <c r="C367" i="5" s="1"/>
  <c r="C368" i="5" a="1"/>
  <c r="C368" i="5" s="1"/>
  <c r="C369" i="5" a="1"/>
  <c r="C369" i="5" s="1"/>
  <c r="C370" i="5" a="1"/>
  <c r="C370" i="5" s="1"/>
  <c r="C371" i="5" a="1"/>
  <c r="C371" i="5" s="1"/>
  <c r="C372" i="5" a="1"/>
  <c r="C372" i="5" s="1"/>
  <c r="C373" i="5" a="1"/>
  <c r="C373" i="5" s="1"/>
  <c r="C374" i="5" a="1"/>
  <c r="C374" i="5" s="1"/>
  <c r="C375" i="5" a="1"/>
  <c r="C375" i="5" s="1"/>
  <c r="C376" i="5" a="1"/>
  <c r="C376" i="5" s="1"/>
  <c r="C377" i="5" a="1"/>
  <c r="C377" i="5" s="1"/>
  <c r="C378" i="5" a="1"/>
  <c r="C378" i="5" s="1"/>
  <c r="C379" i="5" a="1"/>
  <c r="C379" i="5" s="1"/>
  <c r="C380" i="5" a="1"/>
  <c r="C380" i="5" s="1"/>
  <c r="C381" i="5" a="1"/>
  <c r="C381" i="5" s="1"/>
  <c r="C382" i="5" a="1"/>
  <c r="C382" i="5" s="1"/>
  <c r="C383" i="5" a="1"/>
  <c r="C383" i="5" s="1"/>
  <c r="C384" i="5" a="1"/>
  <c r="C384" i="5" s="1"/>
  <c r="C385" i="5" a="1"/>
  <c r="C385" i="5" s="1"/>
  <c r="C386" i="5" a="1"/>
  <c r="C386" i="5" s="1"/>
  <c r="C387" i="5" a="1"/>
  <c r="C387" i="5" s="1"/>
  <c r="C388" i="5" a="1"/>
  <c r="C388" i="5" s="1"/>
  <c r="C389" i="5" a="1"/>
  <c r="C389" i="5" s="1"/>
  <c r="C390" i="5" a="1"/>
  <c r="C390" i="5" s="1"/>
  <c r="C391" i="5" a="1"/>
  <c r="C391" i="5" s="1"/>
  <c r="C392" i="5" a="1"/>
  <c r="C392" i="5" s="1"/>
  <c r="C393" i="5" a="1"/>
  <c r="C393" i="5" s="1"/>
  <c r="C394" i="5" a="1"/>
  <c r="C394" i="5" s="1"/>
  <c r="C395" i="5" a="1"/>
  <c r="C395" i="5" s="1"/>
  <c r="C396" i="5" a="1"/>
  <c r="C396" i="5" s="1"/>
  <c r="C397" i="5" a="1"/>
  <c r="C397" i="5" s="1"/>
  <c r="C398" i="5" a="1"/>
  <c r="C398" i="5" s="1"/>
  <c r="C399" i="5" a="1"/>
  <c r="C399" i="5" s="1"/>
  <c r="C400" i="5" a="1"/>
  <c r="C400" i="5" s="1"/>
  <c r="C401" i="5" a="1"/>
  <c r="C401" i="5" s="1"/>
  <c r="C402" i="5" a="1"/>
  <c r="C402" i="5" s="1"/>
  <c r="C403" i="5" a="1"/>
  <c r="C403" i="5" s="1"/>
  <c r="C404" i="5" a="1"/>
  <c r="C404" i="5" s="1"/>
  <c r="C405" i="5" a="1"/>
  <c r="C405" i="5" s="1"/>
  <c r="C406" i="5" a="1"/>
  <c r="C406" i="5" s="1"/>
  <c r="C407" i="5" a="1"/>
  <c r="C407" i="5" s="1"/>
  <c r="C408" i="5" a="1"/>
  <c r="C408" i="5" s="1"/>
  <c r="C409" i="5" a="1"/>
  <c r="C409" i="5" s="1"/>
  <c r="C410" i="5" a="1"/>
  <c r="C410" i="5" s="1"/>
  <c r="C411" i="5" a="1"/>
  <c r="C411" i="5" s="1"/>
  <c r="C412" i="5" a="1"/>
  <c r="C412" i="5" s="1"/>
  <c r="C413" i="5" a="1"/>
  <c r="C413" i="5" s="1"/>
  <c r="C414" i="5" a="1"/>
  <c r="C414" i="5" s="1"/>
  <c r="C415" i="5" a="1"/>
  <c r="C415" i="5" s="1"/>
  <c r="C416" i="5" a="1"/>
  <c r="C416" i="5" s="1"/>
  <c r="C417" i="5" a="1"/>
  <c r="C417" i="5" s="1"/>
  <c r="C418" i="5" a="1"/>
  <c r="C418" i="5" s="1"/>
  <c r="C419" i="5" a="1"/>
  <c r="C419" i="5" s="1"/>
  <c r="C420" i="5" a="1"/>
  <c r="C420" i="5" s="1"/>
  <c r="C421" i="5" a="1"/>
  <c r="C421" i="5" s="1"/>
  <c r="C422" i="5" a="1"/>
  <c r="C422" i="5" s="1"/>
  <c r="C423" i="5" a="1"/>
  <c r="C423" i="5" s="1"/>
  <c r="C424" i="5" a="1"/>
  <c r="C424" i="5" s="1"/>
  <c r="C425" i="5" a="1"/>
  <c r="C425" i="5" s="1"/>
  <c r="C426" i="5" a="1"/>
  <c r="C426" i="5" s="1"/>
  <c r="C427" i="5" a="1"/>
  <c r="C427" i="5" s="1"/>
  <c r="C428" i="5" a="1"/>
  <c r="C428" i="5" s="1"/>
  <c r="C429" i="5" a="1"/>
  <c r="C429" i="5" s="1"/>
  <c r="C430" i="5" a="1"/>
  <c r="C430" i="5" s="1"/>
  <c r="C431" i="5" a="1"/>
  <c r="C431" i="5" s="1"/>
  <c r="C432" i="5" a="1"/>
  <c r="C432" i="5" s="1"/>
  <c r="C433" i="5" a="1"/>
  <c r="C433" i="5" s="1"/>
  <c r="C434" i="5" a="1"/>
  <c r="C434" i="5" s="1"/>
  <c r="C435" i="5" a="1"/>
  <c r="C435" i="5" s="1"/>
  <c r="C436" i="5" a="1"/>
  <c r="C436" i="5" s="1"/>
  <c r="C437" i="5" a="1"/>
  <c r="C437" i="5" s="1"/>
  <c r="C438" i="5" a="1"/>
  <c r="C438" i="5" s="1"/>
  <c r="C439" i="5" a="1"/>
  <c r="C439" i="5" s="1"/>
  <c r="C440" i="5" a="1"/>
  <c r="C440" i="5" s="1"/>
  <c r="C441" i="5" a="1"/>
  <c r="C441" i="5" s="1"/>
  <c r="C442" i="5" a="1"/>
  <c r="C442" i="5" s="1"/>
  <c r="C443" i="5" a="1"/>
  <c r="C443" i="5" s="1"/>
  <c r="C444" i="5" a="1"/>
  <c r="C444" i="5" s="1"/>
  <c r="C453" i="5" a="1"/>
  <c r="C453" i="5" s="1"/>
  <c r="C454" i="5" a="1"/>
  <c r="C454" i="5" s="1"/>
  <c r="C455" i="5" a="1"/>
  <c r="C455" i="5" s="1"/>
  <c r="C456" i="5" a="1"/>
  <c r="C456" i="5" s="1"/>
  <c r="C457" i="5" a="1"/>
  <c r="C457" i="5" s="1"/>
  <c r="C458" i="5" a="1"/>
  <c r="C458" i="5" s="1"/>
  <c r="C459" i="5" a="1"/>
  <c r="C459" i="5" s="1"/>
  <c r="C460" i="5" a="1"/>
  <c r="C460" i="5" s="1"/>
  <c r="C461" i="5" a="1"/>
  <c r="C461" i="5" s="1"/>
  <c r="C462" i="5" a="1"/>
  <c r="C462" i="5" s="1"/>
  <c r="C463" i="5" a="1"/>
  <c r="C463" i="5" s="1"/>
  <c r="C464" i="5" a="1"/>
  <c r="C464" i="5" s="1"/>
  <c r="C465" i="5" a="1"/>
  <c r="C465" i="5" s="1"/>
  <c r="C466" i="5" a="1"/>
  <c r="C466" i="5" s="1"/>
  <c r="C467" i="5" a="1"/>
  <c r="C467" i="5" s="1"/>
  <c r="C468" i="5" a="1"/>
  <c r="C468" i="5" s="1"/>
  <c r="C469" i="5" a="1"/>
  <c r="C469" i="5" s="1"/>
  <c r="C470" i="5" a="1"/>
  <c r="C470" i="5" s="1"/>
  <c r="C471" i="5" a="1"/>
  <c r="C471" i="5" s="1"/>
  <c r="C472" i="5" a="1"/>
  <c r="C472" i="5" s="1"/>
  <c r="C473" i="5" a="1"/>
  <c r="C473" i="5" s="1"/>
  <c r="C474" i="5" a="1"/>
  <c r="C474" i="5" s="1"/>
  <c r="C475" i="5" a="1"/>
  <c r="C475" i="5" s="1"/>
  <c r="C476" i="5" a="1"/>
  <c r="C476" i="5" s="1"/>
  <c r="C477" i="5" a="1"/>
  <c r="C477" i="5" s="1"/>
  <c r="C478" i="5" a="1"/>
  <c r="C478" i="5" s="1"/>
  <c r="C479" i="5" a="1"/>
  <c r="C479" i="5" s="1"/>
  <c r="C480" i="5" a="1"/>
  <c r="C480" i="5" s="1"/>
  <c r="C481" i="5" a="1"/>
  <c r="C481" i="5" s="1"/>
  <c r="C482" i="5" a="1"/>
  <c r="C482" i="5" s="1"/>
  <c r="C483" i="5" a="1"/>
  <c r="C483" i="5" s="1"/>
  <c r="C484" i="5" a="1"/>
  <c r="C484" i="5" s="1"/>
  <c r="C485" i="5" a="1"/>
  <c r="C485" i="5" s="1"/>
  <c r="C486" i="5" a="1"/>
  <c r="C486" i="5" s="1"/>
  <c r="C487" i="5" a="1"/>
  <c r="C487" i="5" s="1"/>
  <c r="C488" i="5" a="1"/>
  <c r="C488" i="5" s="1"/>
  <c r="C489" i="5" a="1"/>
  <c r="C489" i="5" s="1"/>
  <c r="C490" i="5" a="1"/>
  <c r="C490" i="5" s="1"/>
  <c r="C491" i="5" a="1"/>
  <c r="C491" i="5" s="1"/>
  <c r="C492" i="5" a="1"/>
  <c r="C492" i="5" s="1"/>
  <c r="C493" i="5" a="1"/>
  <c r="C493" i="5" s="1"/>
  <c r="C494" i="5" a="1"/>
  <c r="C494" i="5" s="1"/>
  <c r="C495" i="5" a="1"/>
  <c r="C495" i="5" s="1"/>
  <c r="C496" i="5" a="1"/>
  <c r="C496" i="5" s="1"/>
  <c r="C497" i="5" a="1"/>
  <c r="C497" i="5" s="1"/>
  <c r="C498" i="5" a="1"/>
  <c r="C498" i="5" s="1"/>
  <c r="C499" i="5" a="1"/>
  <c r="C499" i="5" s="1"/>
  <c r="C500" i="5" a="1"/>
  <c r="C500" i="5" s="1"/>
  <c r="C501" i="5" a="1"/>
  <c r="C501" i="5" s="1"/>
  <c r="C502" i="5" a="1"/>
  <c r="C502" i="5" s="1"/>
  <c r="C503" i="5" a="1"/>
  <c r="C503" i="5" s="1"/>
  <c r="C504" i="5" a="1"/>
  <c r="C504" i="5" s="1"/>
  <c r="C505" i="5" a="1"/>
  <c r="C505" i="5" s="1"/>
  <c r="C506" i="5" a="1"/>
  <c r="C506" i="5" s="1"/>
  <c r="C507" i="5" a="1"/>
  <c r="C507" i="5" s="1"/>
  <c r="C508" i="5" a="1"/>
  <c r="C508" i="5" s="1"/>
  <c r="C509" i="5" a="1"/>
  <c r="C509" i="5" s="1"/>
  <c r="C510" i="5" a="1"/>
  <c r="C510" i="5" s="1"/>
  <c r="C511" i="5" a="1"/>
  <c r="C511" i="5" s="1"/>
  <c r="C512" i="5" a="1"/>
  <c r="C512" i="5" s="1"/>
  <c r="C513" i="5" a="1"/>
  <c r="C513" i="5" s="1"/>
  <c r="C514" i="5" a="1"/>
  <c r="C514" i="5" s="1"/>
  <c r="C515" i="5" a="1"/>
  <c r="C515" i="5" s="1"/>
  <c r="C516" i="5" a="1"/>
  <c r="C516" i="5" s="1"/>
  <c r="C517" i="5" a="1"/>
  <c r="C517" i="5" s="1"/>
  <c r="C518" i="5" a="1"/>
  <c r="C518" i="5" s="1"/>
  <c r="C519" i="5" a="1"/>
  <c r="C519" i="5" s="1"/>
  <c r="C520" i="5" a="1"/>
  <c r="C520" i="5" s="1"/>
  <c r="C521" i="5" a="1"/>
  <c r="C521" i="5" s="1"/>
  <c r="C522" i="5" a="1"/>
  <c r="C522" i="5" s="1"/>
  <c r="C523" i="5" a="1"/>
  <c r="C523" i="5" s="1"/>
  <c r="C524" i="5" a="1"/>
  <c r="C524" i="5" s="1"/>
  <c r="C525" i="5" a="1"/>
  <c r="C525" i="5" s="1"/>
  <c r="C526" i="5" a="1"/>
  <c r="C526" i="5" s="1"/>
  <c r="C527" i="5" a="1"/>
  <c r="C527" i="5" s="1"/>
  <c r="C528" i="5" a="1"/>
  <c r="C528" i="5" s="1"/>
  <c r="C529" i="5" a="1"/>
  <c r="C529" i="5" s="1"/>
  <c r="C530" i="5" a="1"/>
  <c r="C530" i="5" s="1"/>
  <c r="C531" i="5" a="1"/>
  <c r="C531" i="5" s="1"/>
  <c r="C532" i="5" a="1"/>
  <c r="C532" i="5" s="1"/>
  <c r="C533" i="5" a="1"/>
  <c r="C533" i="5" s="1"/>
  <c r="C534" i="5" a="1"/>
  <c r="C534" i="5" s="1"/>
  <c r="C535" i="5" a="1"/>
  <c r="C535" i="5" s="1"/>
  <c r="C536" i="5" a="1"/>
  <c r="C536" i="5" s="1"/>
  <c r="C537" i="5" a="1"/>
  <c r="C537" i="5" s="1"/>
  <c r="C538" i="5" a="1"/>
  <c r="C538" i="5" s="1"/>
  <c r="C539" i="5" a="1"/>
  <c r="C539" i="5" s="1"/>
  <c r="C540" i="5" a="1"/>
  <c r="C540" i="5" s="1"/>
  <c r="C541" i="5" a="1"/>
  <c r="C541" i="5" s="1"/>
  <c r="C542" i="5" a="1"/>
  <c r="C542" i="5" s="1"/>
  <c r="C543" i="5" a="1"/>
  <c r="C543" i="5" s="1"/>
  <c r="C544" i="5" a="1"/>
  <c r="C544" i="5" s="1"/>
  <c r="C545" i="5" a="1"/>
  <c r="C545" i="5" s="1"/>
  <c r="C546" i="5" a="1"/>
  <c r="C546" i="5" s="1"/>
  <c r="C547" i="5" a="1"/>
  <c r="C547" i="5" s="1"/>
  <c r="C548" i="5" a="1"/>
  <c r="C548" i="5" s="1"/>
  <c r="C549" i="5" a="1"/>
  <c r="C549" i="5" s="1"/>
  <c r="C550" i="5" a="1"/>
  <c r="C550" i="5" s="1"/>
  <c r="C551" i="5" a="1"/>
  <c r="C551" i="5" s="1"/>
  <c r="C552" i="5" a="1"/>
  <c r="C552" i="5" s="1"/>
  <c r="C553" i="5" a="1"/>
  <c r="C553" i="5" s="1"/>
  <c r="C554" i="5" a="1"/>
  <c r="C554" i="5" s="1"/>
  <c r="C555" i="5" a="1"/>
  <c r="C555" i="5" s="1"/>
  <c r="C556" i="5" a="1"/>
  <c r="C556" i="5" s="1"/>
  <c r="C557" i="5" a="1"/>
  <c r="C557" i="5" s="1"/>
  <c r="C558" i="5" a="1"/>
  <c r="C558" i="5" s="1"/>
  <c r="C559" i="5" a="1"/>
  <c r="C559" i="5" s="1"/>
  <c r="C560" i="5" a="1"/>
  <c r="C560" i="5" s="1"/>
  <c r="C561" i="5" a="1"/>
  <c r="C561" i="5" s="1"/>
  <c r="C562" i="5" a="1"/>
  <c r="C562" i="5" s="1"/>
  <c r="C563" i="5" a="1"/>
  <c r="C563" i="5" s="1"/>
  <c r="C564" i="5" a="1"/>
  <c r="C564" i="5" s="1"/>
  <c r="C565" i="5" a="1"/>
  <c r="C565" i="5" s="1"/>
  <c r="C566" i="5" a="1"/>
  <c r="C566" i="5" s="1"/>
  <c r="C567" i="5" a="1"/>
  <c r="C567" i="5" s="1"/>
  <c r="C568" i="5" a="1"/>
  <c r="C568" i="5" s="1"/>
  <c r="C569" i="5" a="1"/>
  <c r="C569" i="5" s="1"/>
  <c r="C570" i="5" a="1"/>
  <c r="C570" i="5" s="1"/>
  <c r="C571" i="5" a="1"/>
  <c r="C571" i="5" s="1"/>
  <c r="C572" i="5" a="1"/>
  <c r="C572" i="5" s="1"/>
  <c r="C573" i="5" a="1"/>
  <c r="C573" i="5" s="1"/>
  <c r="C574" i="5" a="1"/>
  <c r="C574" i="5" s="1"/>
  <c r="C575" i="5" a="1"/>
  <c r="C575" i="5" s="1"/>
  <c r="C576" i="5" a="1"/>
  <c r="C576" i="5" s="1"/>
  <c r="C577" i="5" a="1"/>
  <c r="C577" i="5" s="1"/>
  <c r="C578" i="5" a="1"/>
  <c r="C578" i="5" s="1"/>
  <c r="C579" i="5" a="1"/>
  <c r="C579" i="5" s="1"/>
  <c r="C580" i="5" a="1"/>
  <c r="C580" i="5" s="1"/>
  <c r="C581" i="5" a="1"/>
  <c r="C581" i="5" s="1"/>
  <c r="C582" i="5" a="1"/>
  <c r="C582" i="5" s="1"/>
  <c r="C583" i="5" a="1"/>
  <c r="C583" i="5" s="1"/>
  <c r="C584" i="5" a="1"/>
  <c r="C584" i="5" s="1"/>
  <c r="C585" i="5" a="1"/>
  <c r="C585" i="5" s="1"/>
  <c r="C586" i="5" a="1"/>
  <c r="C586" i="5" s="1"/>
  <c r="C587" i="5" a="1"/>
  <c r="C587" i="5" s="1"/>
  <c r="C588" i="5" a="1"/>
  <c r="C588" i="5" s="1"/>
  <c r="C589" i="5" a="1"/>
  <c r="C589" i="5" s="1"/>
  <c r="C590" i="5" a="1"/>
  <c r="C590" i="5" s="1"/>
  <c r="C591" i="5" a="1"/>
  <c r="C591" i="5" s="1"/>
  <c r="C592" i="5" a="1"/>
  <c r="C592" i="5" s="1"/>
  <c r="C593" i="5" a="1"/>
  <c r="C593" i="5" s="1"/>
  <c r="C594" i="5" a="1"/>
  <c r="C594" i="5" s="1"/>
  <c r="C595" i="5" a="1"/>
  <c r="C595" i="5" s="1"/>
  <c r="C609" i="5" a="1"/>
  <c r="C609" i="5" s="1"/>
  <c r="C610" i="5" a="1"/>
  <c r="C610" i="5" s="1"/>
  <c r="C611" i="5" a="1"/>
  <c r="C611" i="5" s="1"/>
  <c r="C612" i="5" a="1"/>
  <c r="C612" i="5" s="1"/>
  <c r="C613" i="5" a="1"/>
  <c r="C613" i="5" s="1"/>
  <c r="C614" i="5" a="1"/>
  <c r="C614" i="5" s="1"/>
  <c r="C615" i="5" a="1"/>
  <c r="C615" i="5" s="1"/>
  <c r="C616" i="5" a="1"/>
  <c r="C616" i="5" s="1"/>
  <c r="C617" i="5" a="1"/>
  <c r="C617" i="5" s="1"/>
  <c r="C618" i="5" a="1"/>
  <c r="C618" i="5" s="1"/>
  <c r="C619" i="5" a="1"/>
  <c r="C619" i="5" s="1"/>
  <c r="C620" i="5" a="1"/>
  <c r="C620" i="5" s="1"/>
  <c r="C621" i="5" a="1"/>
  <c r="C621" i="5" s="1"/>
  <c r="B152" i="13" a="1"/>
  <c r="B152" i="13" s="1"/>
  <c r="B265" i="13" a="1"/>
  <c r="B265" i="13" s="1"/>
  <c r="B134" i="13" a="1"/>
  <c r="B134" i="13" s="1"/>
  <c r="B135" i="13" a="1"/>
  <c r="B135" i="13" s="1"/>
  <c r="B136" i="13" a="1"/>
  <c r="B136" i="13" s="1"/>
  <c r="B137" i="13" a="1"/>
  <c r="B137" i="13" s="1"/>
  <c r="B138" i="13" a="1"/>
  <c r="B138" i="13" s="1"/>
  <c r="B139" i="13" a="1"/>
  <c r="B139" i="13" s="1"/>
  <c r="B140" i="13" a="1"/>
  <c r="B140" i="13" s="1"/>
  <c r="B141" i="13" a="1"/>
  <c r="B141" i="13" s="1"/>
  <c r="B142" i="13" a="1"/>
  <c r="B142" i="13" s="1"/>
  <c r="B143" i="13" a="1"/>
  <c r="B143" i="13" s="1"/>
  <c r="B144" i="13" a="1"/>
  <c r="B144" i="13" s="1"/>
  <c r="B145" i="13" a="1"/>
  <c r="B145" i="13" s="1"/>
  <c r="B146" i="13" a="1"/>
  <c r="B146" i="13" s="1"/>
  <c r="B147" i="13" a="1"/>
  <c r="B147" i="13" s="1"/>
  <c r="B148" i="13" a="1"/>
  <c r="B148" i="13" s="1"/>
  <c r="B149" i="13" a="1"/>
  <c r="B149" i="13" s="1"/>
  <c r="B150" i="13" a="1"/>
  <c r="B150" i="13" s="1"/>
  <c r="B151" i="13" a="1"/>
  <c r="B151" i="13" s="1"/>
  <c r="B266" i="13" a="1"/>
  <c r="B266" i="13" s="1"/>
  <c r="C1035" i="4" a="1"/>
  <c r="C1035" i="4" s="1"/>
  <c r="C1036" i="4" a="1"/>
  <c r="C1036" i="4" s="1"/>
  <c r="C1037" i="4" a="1"/>
  <c r="C1037" i="4" s="1"/>
  <c r="C1070" i="4" a="1"/>
  <c r="C1070" i="4" s="1"/>
  <c r="C1033" i="4" a="1"/>
  <c r="C1033" i="4" s="1"/>
  <c r="C1034" i="4" a="1"/>
  <c r="C1034" i="4" s="1"/>
  <c r="C1030" i="4" a="1"/>
  <c r="C1030" i="4" s="1"/>
  <c r="C1031" i="4" a="1"/>
  <c r="C1031" i="4" s="1"/>
  <c r="C1027" i="4" a="1"/>
  <c r="C1027" i="4" s="1"/>
  <c r="C1028" i="4" a="1"/>
  <c r="C1028" i="4" s="1"/>
  <c r="C1024" i="4" a="1"/>
  <c r="C1024" i="4" s="1"/>
  <c r="C1025" i="4" a="1"/>
  <c r="C1025" i="4" s="1"/>
  <c r="C1021" i="4" a="1"/>
  <c r="C1021" i="4" s="1"/>
  <c r="C1022" i="4" a="1"/>
  <c r="C1022" i="4" s="1"/>
  <c r="C1018" i="4" a="1"/>
  <c r="C1018" i="4" s="1"/>
  <c r="C1019" i="4" a="1"/>
  <c r="C1019" i="4" s="1"/>
  <c r="C1015" i="4" a="1"/>
  <c r="C1015" i="4" s="1"/>
  <c r="C1016" i="4" a="1"/>
  <c r="C1016" i="4" s="1"/>
  <c r="C1012" i="4" a="1"/>
  <c r="C1012" i="4" s="1"/>
  <c r="C1013" i="4" a="1"/>
  <c r="C1013" i="4" s="1"/>
  <c r="C1009" i="4" a="1"/>
  <c r="C1009" i="4" s="1"/>
  <c r="C1010" i="4" a="1"/>
  <c r="C1010" i="4" s="1"/>
  <c r="C1006" i="4" a="1"/>
  <c r="C1006" i="4" s="1"/>
  <c r="C1007" i="4" a="1"/>
  <c r="C1007" i="4" s="1"/>
  <c r="C1003" i="4" a="1"/>
  <c r="C1003" i="4" s="1"/>
  <c r="C1004" i="4" a="1"/>
  <c r="C1004" i="4" s="1"/>
  <c r="C1000" i="4" a="1"/>
  <c r="C1000" i="4" s="1"/>
  <c r="C1001" i="4" a="1"/>
  <c r="C1001" i="4" s="1"/>
  <c r="C997" i="4" a="1"/>
  <c r="C997" i="4" s="1"/>
  <c r="C998" i="4" a="1"/>
  <c r="C998" i="4" s="1"/>
  <c r="C994" i="4" a="1"/>
  <c r="C994" i="4" s="1"/>
  <c r="C995" i="4" a="1"/>
  <c r="C995" i="4" s="1"/>
  <c r="C991" i="4" a="1"/>
  <c r="C991" i="4" s="1"/>
  <c r="C992" i="4" a="1"/>
  <c r="C992" i="4" s="1"/>
  <c r="C988" i="4" a="1"/>
  <c r="C988" i="4" s="1"/>
  <c r="C989" i="4" a="1"/>
  <c r="C989" i="4" s="1"/>
  <c r="C985" i="4" a="1"/>
  <c r="C985" i="4" s="1"/>
  <c r="C986" i="4" a="1"/>
  <c r="C986" i="4" s="1"/>
  <c r="C982" i="4" a="1"/>
  <c r="C982" i="4" s="1"/>
  <c r="C983" i="4" a="1"/>
  <c r="C983" i="4" s="1"/>
  <c r="C979" i="4" a="1"/>
  <c r="C979" i="4" s="1"/>
  <c r="C980" i="4" a="1"/>
  <c r="C980" i="4" s="1"/>
  <c r="C976" i="4" a="1"/>
  <c r="C976" i="4" s="1"/>
  <c r="C977" i="4" a="1"/>
  <c r="C977" i="4" s="1"/>
  <c r="C973" i="4" a="1"/>
  <c r="C973" i="4" s="1"/>
  <c r="C974" i="4" a="1"/>
  <c r="C974" i="4" s="1"/>
  <c r="C993" i="4" a="1"/>
  <c r="C993" i="4" s="1"/>
  <c r="C996" i="4" a="1"/>
  <c r="C996" i="4" s="1"/>
  <c r="C999" i="4" a="1"/>
  <c r="C999" i="4" s="1"/>
  <c r="C1002" i="4" a="1"/>
  <c r="C1002" i="4" s="1"/>
  <c r="C1005" i="4" a="1"/>
  <c r="C1005" i="4" s="1"/>
  <c r="C1008" i="4" a="1"/>
  <c r="C1008" i="4" s="1"/>
  <c r="C1011" i="4" a="1"/>
  <c r="C1011" i="4" s="1"/>
  <c r="C1014" i="4" a="1"/>
  <c r="C1014" i="4" s="1"/>
  <c r="C1017" i="4" a="1"/>
  <c r="C1017" i="4" s="1"/>
  <c r="C1020" i="4" a="1"/>
  <c r="C1020" i="4" s="1"/>
  <c r="C1023" i="4" a="1"/>
  <c r="C1023" i="4" s="1"/>
  <c r="C1026" i="4" a="1"/>
  <c r="C1026" i="4" s="1"/>
  <c r="C1029" i="4" a="1"/>
  <c r="C1029" i="4" s="1"/>
  <c r="C1032" i="4" a="1"/>
  <c r="C1032" i="4" s="1"/>
  <c r="C1071" i="4" a="1"/>
  <c r="C1071" i="4" s="1"/>
  <c r="B277" i="17" a="1"/>
  <c r="B277" i="17" s="1"/>
  <c r="B257" i="17" a="1"/>
  <c r="B257" i="17" s="1"/>
  <c r="B258" i="17" a="1"/>
  <c r="B258" i="17" s="1"/>
  <c r="B259" i="17" a="1"/>
  <c r="B259" i="17" s="1"/>
  <c r="B260" i="17" a="1"/>
  <c r="B260" i="17" s="1"/>
  <c r="B261" i="17" a="1"/>
  <c r="B261" i="17" s="1"/>
  <c r="B262" i="17" a="1"/>
  <c r="B262" i="17" s="1"/>
  <c r="B263" i="17" a="1"/>
  <c r="B263" i="17" s="1"/>
  <c r="B264" i="17" a="1"/>
  <c r="B264" i="17" s="1"/>
  <c r="B265" i="17" a="1"/>
  <c r="B265" i="17" s="1"/>
  <c r="B266" i="17" a="1"/>
  <c r="B266" i="17" s="1"/>
  <c r="B267" i="17" a="1"/>
  <c r="B267" i="17" s="1"/>
  <c r="B268" i="17" a="1"/>
  <c r="B268" i="17" s="1"/>
  <c r="B269" i="17" a="1"/>
  <c r="B269" i="17" s="1"/>
  <c r="B270" i="17" a="1"/>
  <c r="B270" i="17" s="1"/>
  <c r="B271" i="17" a="1"/>
  <c r="B271" i="17" s="1"/>
  <c r="B272" i="17" a="1"/>
  <c r="B272" i="17" s="1"/>
  <c r="B273" i="17" a="1"/>
  <c r="B273" i="17" s="1"/>
  <c r="B274" i="17" a="1"/>
  <c r="B274" i="17" s="1"/>
  <c r="B275" i="17" a="1"/>
  <c r="B275" i="17" s="1"/>
  <c r="B276" i="17" a="1"/>
  <c r="B276" i="17" s="1"/>
  <c r="B321" i="17" a="1"/>
  <c r="B321" i="17" s="1"/>
  <c r="B340" i="12" a="1"/>
  <c r="B340" i="12" s="1"/>
  <c r="B321" i="12" a="1"/>
  <c r="B321" i="12" s="1"/>
  <c r="B322" i="12" a="1"/>
  <c r="B322" i="12" s="1"/>
  <c r="B323" i="12" a="1"/>
  <c r="B323" i="12" s="1"/>
  <c r="B324" i="12" a="1"/>
  <c r="B324" i="12" s="1"/>
  <c r="B325" i="12" a="1"/>
  <c r="B325" i="12" s="1"/>
  <c r="B326" i="12" a="1"/>
  <c r="B326" i="12" s="1"/>
  <c r="B327" i="12" a="1"/>
  <c r="B327" i="12" s="1"/>
  <c r="B328" i="12" a="1"/>
  <c r="B328" i="12" s="1"/>
  <c r="B329" i="12" a="1"/>
  <c r="B329" i="12" s="1"/>
  <c r="B330" i="12" a="1"/>
  <c r="B330" i="12" s="1"/>
  <c r="B331" i="12" a="1"/>
  <c r="B331" i="12" s="1"/>
  <c r="B332" i="12" a="1"/>
  <c r="B332" i="12" s="1"/>
  <c r="B333" i="12" a="1"/>
  <c r="B333" i="12" s="1"/>
  <c r="B334" i="12" a="1"/>
  <c r="B334" i="12" s="1"/>
  <c r="B335" i="12" a="1"/>
  <c r="B335" i="12" s="1"/>
  <c r="B336" i="12" a="1"/>
  <c r="B336" i="12" s="1"/>
  <c r="B337" i="12" a="1"/>
  <c r="B337" i="12" s="1"/>
  <c r="B338" i="12" a="1"/>
  <c r="B338" i="12" s="1"/>
  <c r="B339" i="12" a="1"/>
  <c r="B339" i="12" s="1"/>
  <c r="B363" i="12" a="1"/>
  <c r="B363" i="12" s="1"/>
  <c r="C965" i="4" a="1"/>
  <c r="C965" i="4" s="1"/>
  <c r="C966" i="4" a="1"/>
  <c r="C966" i="4" s="1"/>
  <c r="C967" i="4" a="1"/>
  <c r="C967" i="4" s="1"/>
  <c r="C968" i="4" a="1"/>
  <c r="C968" i="4" s="1"/>
  <c r="C969" i="4" a="1"/>
  <c r="C969" i="4" s="1"/>
  <c r="C970" i="4" a="1"/>
  <c r="C970" i="4" s="1"/>
  <c r="B306" i="12" a="1"/>
  <c r="B306" i="12" s="1"/>
  <c r="B307" i="12" a="1"/>
  <c r="B307" i="12" s="1"/>
  <c r="B308" i="12" a="1"/>
  <c r="B308" i="12" s="1"/>
  <c r="B309" i="12" a="1"/>
  <c r="B309" i="12" s="1"/>
  <c r="B310" i="12" a="1"/>
  <c r="B310" i="12" s="1"/>
  <c r="B311" i="12" a="1"/>
  <c r="B311" i="12" s="1"/>
  <c r="B312" i="12" a="1"/>
  <c r="B312" i="12" s="1"/>
  <c r="B313" i="12" a="1"/>
  <c r="B313" i="12" s="1"/>
  <c r="B314" i="12" a="1"/>
  <c r="B314" i="12" s="1"/>
  <c r="B295" i="15" a="1"/>
  <c r="B295" i="15" s="1"/>
  <c r="B296" i="15" a="1"/>
  <c r="B296" i="15" s="1"/>
  <c r="B297" i="15" a="1"/>
  <c r="B297" i="15" s="1"/>
  <c r="B298" i="15" a="1"/>
  <c r="B298" i="15" s="1"/>
  <c r="B48" i="36" a="1"/>
  <c r="B48" i="36" s="1"/>
  <c r="B117" i="36" a="1"/>
  <c r="B117" i="36" s="1"/>
  <c r="B118" i="36" a="1"/>
  <c r="B118" i="36" s="1"/>
  <c r="B119" i="36" a="1"/>
  <c r="B119" i="36" s="1"/>
  <c r="B299" i="15" a="1"/>
  <c r="B299" i="15" s="1"/>
  <c r="B318" i="12" a="1"/>
  <c r="B318" i="12" s="1"/>
  <c r="B319" i="12" a="1"/>
  <c r="B319" i="12" s="1"/>
  <c r="B315" i="12" a="1"/>
  <c r="B315" i="12" s="1"/>
  <c r="B316" i="12" a="1"/>
  <c r="B316" i="12" s="1"/>
  <c r="B317" i="12" a="1"/>
  <c r="B317" i="12" s="1"/>
  <c r="B7" i="54" a="1"/>
  <c r="B7" i="54" s="1"/>
  <c r="B8" i="54" a="1"/>
  <c r="B8" i="54" s="1"/>
  <c r="B9" i="54" a="1"/>
  <c r="B9" i="54" s="1"/>
  <c r="B111" i="10" a="1"/>
  <c r="B111" i="10" s="1"/>
  <c r="B112" i="10" a="1"/>
  <c r="B112" i="10" s="1"/>
  <c r="B113" i="10" a="1"/>
  <c r="B113" i="10" s="1"/>
  <c r="B114" i="10" a="1"/>
  <c r="B114" i="10" s="1"/>
  <c r="B115" i="10" a="1"/>
  <c r="B115" i="10" s="1"/>
  <c r="B116" i="10" a="1"/>
  <c r="B116" i="10" s="1"/>
  <c r="B133" i="10" a="1"/>
  <c r="B133" i="10" s="1"/>
  <c r="B145" i="10" a="1"/>
  <c r="B145" i="10" s="1"/>
  <c r="B146" i="10" a="1"/>
  <c r="B146" i="10" s="1"/>
  <c r="B151" i="10" a="1"/>
  <c r="B151" i="10" s="1"/>
  <c r="C959" i="4" a="1"/>
  <c r="C959" i="4" s="1"/>
  <c r="C960" i="4" a="1"/>
  <c r="C960" i="4" s="1"/>
  <c r="C961" i="4" a="1"/>
  <c r="C961" i="4" s="1"/>
  <c r="C962" i="4" a="1"/>
  <c r="C962" i="4" s="1"/>
  <c r="C963" i="4" a="1"/>
  <c r="C963" i="4" s="1"/>
  <c r="C964" i="4" a="1"/>
  <c r="C964" i="4" s="1"/>
  <c r="C956" i="4" a="1"/>
  <c r="C956" i="4" s="1"/>
  <c r="C957" i="4" a="1"/>
  <c r="C957" i="4" s="1"/>
  <c r="C958" i="4" a="1"/>
  <c r="C958" i="4" s="1"/>
  <c r="C971" i="4" a="1"/>
  <c r="C971" i="4" s="1"/>
  <c r="C972" i="4" a="1"/>
  <c r="C972" i="4" s="1"/>
  <c r="B130" i="13" a="1"/>
  <c r="B130" i="13" s="1"/>
  <c r="B131" i="13" a="1"/>
  <c r="B131" i="13" s="1"/>
  <c r="B132" i="13" a="1"/>
  <c r="B132" i="13" s="1"/>
  <c r="B305" i="12" a="1"/>
  <c r="B305" i="12" s="1"/>
  <c r="B96" i="31" a="1"/>
  <c r="B96" i="31" s="1"/>
  <c r="B97" i="31" a="1"/>
  <c r="B97" i="31" s="1"/>
  <c r="B98" i="31" a="1"/>
  <c r="B98" i="31" s="1"/>
  <c r="B99" i="31" a="1"/>
  <c r="B99" i="31" s="1"/>
  <c r="B100" i="31" a="1"/>
  <c r="B100" i="31" s="1"/>
  <c r="B157" i="10" a="1"/>
  <c r="B157" i="10" s="1"/>
  <c r="C953" i="4" a="1"/>
  <c r="C953" i="4" s="1"/>
  <c r="C954" i="4" a="1"/>
  <c r="C954" i="4" s="1"/>
  <c r="C955" i="4" a="1"/>
  <c r="C955" i="4" s="1"/>
  <c r="C975" i="4" a="1"/>
  <c r="C975" i="4" s="1"/>
  <c r="C978" i="4" a="1"/>
  <c r="C978" i="4" s="1"/>
  <c r="C981" i="4" a="1"/>
  <c r="C981" i="4" s="1"/>
  <c r="C984" i="4" a="1"/>
  <c r="C984" i="4" s="1"/>
  <c r="C987" i="4" a="1"/>
  <c r="C987" i="4" s="1"/>
  <c r="B256" i="17" a="1"/>
  <c r="B256" i="17" s="1"/>
  <c r="B255" i="17" a="1"/>
  <c r="B255" i="17" s="1"/>
  <c r="B254" i="17" a="1"/>
  <c r="B254" i="17" s="1"/>
  <c r="B253" i="17" a="1"/>
  <c r="B253" i="17" s="1"/>
  <c r="B252" i="17" a="1"/>
  <c r="B252" i="17" s="1"/>
  <c r="B251" i="17" a="1"/>
  <c r="B251" i="17" s="1"/>
  <c r="B250" i="17" a="1"/>
  <c r="B250" i="17" s="1"/>
  <c r="B249" i="17" a="1"/>
  <c r="B249" i="17" s="1"/>
  <c r="B248" i="17" a="1"/>
  <c r="B248" i="17" s="1"/>
  <c r="B247" i="17" a="1"/>
  <c r="B247" i="17" s="1"/>
  <c r="B246" i="17" a="1"/>
  <c r="B246" i="17" s="1"/>
  <c r="B245" i="17" a="1"/>
  <c r="B245" i="17" s="1"/>
  <c r="B244" i="17" a="1"/>
  <c r="B244" i="17" s="1"/>
  <c r="B243" i="17" a="1"/>
  <c r="B243" i="17" s="1"/>
  <c r="B242" i="17" a="1"/>
  <c r="B242" i="17" s="1"/>
  <c r="B241" i="17" a="1"/>
  <c r="B241" i="17" s="1"/>
  <c r="B240" i="17" a="1"/>
  <c r="B240" i="17" s="1"/>
  <c r="B239" i="17" a="1"/>
  <c r="B239" i="17" s="1"/>
  <c r="B238" i="17" a="1"/>
  <c r="B238" i="17" s="1"/>
  <c r="B237" i="17" a="1"/>
  <c r="B237" i="17" s="1"/>
  <c r="B236" i="17" a="1"/>
  <c r="B236" i="17" s="1"/>
  <c r="B235" i="17" a="1"/>
  <c r="B235" i="17" s="1"/>
  <c r="B234" i="17" a="1"/>
  <c r="B234" i="17" s="1"/>
  <c r="B233" i="17" a="1"/>
  <c r="B233" i="17" s="1"/>
  <c r="B232" i="17" a="1"/>
  <c r="B232" i="17" s="1"/>
  <c r="B231" i="17" a="1"/>
  <c r="B231" i="17" s="1"/>
  <c r="B230" i="17" a="1"/>
  <c r="B230" i="17" s="1"/>
  <c r="B229" i="17" a="1"/>
  <c r="B229" i="17" s="1"/>
  <c r="B228" i="17" a="1"/>
  <c r="B228" i="17" s="1"/>
  <c r="B227" i="17" a="1"/>
  <c r="B227" i="17" s="1"/>
  <c r="B226" i="17" a="1"/>
  <c r="B226" i="17" s="1"/>
  <c r="B225" i="17" a="1"/>
  <c r="B225" i="17" s="1"/>
  <c r="B224" i="17" a="1"/>
  <c r="B224" i="17" s="1"/>
  <c r="B223" i="17" a="1"/>
  <c r="B223" i="17" s="1"/>
  <c r="B222" i="17" a="1"/>
  <c r="B222" i="17" s="1"/>
  <c r="B221" i="17" a="1"/>
  <c r="B221" i="17" s="1"/>
  <c r="B220" i="17" a="1"/>
  <c r="B220" i="17" s="1"/>
  <c r="B219" i="17" a="1"/>
  <c r="B219" i="17" s="1"/>
  <c r="B218" i="17" a="1"/>
  <c r="B218" i="17" s="1"/>
  <c r="B217" i="17" a="1"/>
  <c r="B217" i="17" s="1"/>
  <c r="B216" i="17" a="1"/>
  <c r="B216" i="17" s="1"/>
  <c r="B215" i="17" a="1"/>
  <c r="B215" i="17" s="1"/>
  <c r="B214" i="17" a="1"/>
  <c r="B214" i="17" s="1"/>
  <c r="B213" i="17" a="1"/>
  <c r="B213" i="17" s="1"/>
  <c r="B212" i="17" a="1"/>
  <c r="B212" i="17" s="1"/>
  <c r="B211" i="17" a="1"/>
  <c r="B211" i="17" s="1"/>
  <c r="B210" i="17" a="1"/>
  <c r="B210" i="17" s="1"/>
  <c r="B209" i="17" a="1"/>
  <c r="B209" i="17" s="1"/>
  <c r="B208" i="17" a="1"/>
  <c r="B208" i="17" s="1"/>
  <c r="B207" i="17" a="1"/>
  <c r="B207" i="17" s="1"/>
  <c r="B206" i="17" a="1"/>
  <c r="B206" i="17" s="1"/>
  <c r="B205" i="17" a="1"/>
  <c r="B205" i="17" s="1"/>
  <c r="B204" i="17" a="1"/>
  <c r="B204" i="17" s="1"/>
  <c r="B203" i="17" a="1"/>
  <c r="B203" i="17" s="1"/>
  <c r="B202" i="17" a="1"/>
  <c r="B202" i="17" s="1"/>
  <c r="B201" i="17" a="1"/>
  <c r="B201" i="17" s="1"/>
  <c r="B200" i="17" a="1"/>
  <c r="B200" i="17" s="1"/>
  <c r="B199" i="17" a="1"/>
  <c r="B199" i="17" s="1"/>
  <c r="B198" i="17" a="1"/>
  <c r="B198" i="17" s="1"/>
  <c r="B197" i="17" a="1"/>
  <c r="B197" i="17" s="1"/>
  <c r="B196" i="17" a="1"/>
  <c r="B196" i="17" s="1"/>
  <c r="B195" i="17" a="1"/>
  <c r="B195" i="17" s="1"/>
  <c r="B194" i="17" a="1"/>
  <c r="B194" i="17" s="1"/>
  <c r="B193" i="17" a="1"/>
  <c r="B193" i="17" s="1"/>
  <c r="B192" i="17" a="1"/>
  <c r="B192" i="17" s="1"/>
  <c r="B191" i="17" a="1"/>
  <c r="B191" i="17" s="1"/>
  <c r="B190" i="17" a="1"/>
  <c r="B190" i="17" s="1"/>
  <c r="B189" i="17" a="1"/>
  <c r="B189" i="17" s="1"/>
  <c r="B188" i="17" a="1"/>
  <c r="B188" i="17" s="1"/>
  <c r="B187" i="17" a="1"/>
  <c r="B187" i="17" s="1"/>
  <c r="B186" i="17" a="1"/>
  <c r="B186" i="17" s="1"/>
  <c r="B185" i="17" a="1"/>
  <c r="B185" i="17" s="1"/>
  <c r="B184" i="17" a="1"/>
  <c r="B184" i="17" s="1"/>
  <c r="B183" i="17" a="1"/>
  <c r="B183" i="17" s="1"/>
  <c r="B182" i="17" a="1"/>
  <c r="B182" i="17" s="1"/>
  <c r="B181" i="17" a="1"/>
  <c r="B181" i="17" s="1"/>
  <c r="B180" i="17" a="1"/>
  <c r="B180" i="17" s="1"/>
  <c r="B179" i="17" a="1"/>
  <c r="B179" i="17" s="1"/>
  <c r="B178" i="17" a="1"/>
  <c r="B178" i="17" s="1"/>
  <c r="B177" i="17" a="1"/>
  <c r="B177" i="17" s="1"/>
  <c r="B176" i="17" a="1"/>
  <c r="B176" i="17" s="1"/>
  <c r="B175" i="17" a="1"/>
  <c r="B175" i="17" s="1"/>
  <c r="B174" i="17" a="1"/>
  <c r="B174" i="17" s="1"/>
  <c r="B173" i="17" a="1"/>
  <c r="B173" i="17" s="1"/>
  <c r="B172" i="17" a="1"/>
  <c r="B172" i="17" s="1"/>
  <c r="B171" i="17" a="1"/>
  <c r="B171" i="17" s="1"/>
  <c r="B170" i="17" a="1"/>
  <c r="B170" i="17" s="1"/>
  <c r="B169" i="17" a="1"/>
  <c r="B169" i="17" s="1"/>
  <c r="B168" i="17" a="1"/>
  <c r="B168" i="17" s="1"/>
  <c r="B167" i="17" a="1"/>
  <c r="B167" i="17" s="1"/>
  <c r="B166" i="17" a="1"/>
  <c r="B166" i="17" s="1"/>
  <c r="B165" i="17" a="1"/>
  <c r="B165" i="17" s="1"/>
  <c r="B164" i="17" a="1"/>
  <c r="B164" i="17" s="1"/>
  <c r="B163" i="17" a="1"/>
  <c r="B163" i="17" s="1"/>
  <c r="B162" i="17" a="1"/>
  <c r="B162" i="17" s="1"/>
  <c r="B161" i="17" a="1"/>
  <c r="B161" i="17" s="1"/>
  <c r="B160" i="17" a="1"/>
  <c r="B160" i="17" s="1"/>
  <c r="B159" i="17" a="1"/>
  <c r="B159" i="17" s="1"/>
  <c r="B158" i="17" a="1"/>
  <c r="B158" i="17" s="1"/>
  <c r="B157" i="17" a="1"/>
  <c r="B157" i="17" s="1"/>
  <c r="B156" i="17" a="1"/>
  <c r="B156" i="17" s="1"/>
  <c r="B155" i="17" a="1"/>
  <c r="B155" i="17" s="1"/>
  <c r="B154" i="17" a="1"/>
  <c r="B154" i="17" s="1"/>
  <c r="B153" i="17" a="1"/>
  <c r="B153" i="17" s="1"/>
  <c r="B152" i="17" a="1"/>
  <c r="B152" i="17" s="1"/>
  <c r="B151" i="17" a="1"/>
  <c r="B151" i="17" s="1"/>
  <c r="B150" i="17" a="1"/>
  <c r="B150" i="17" s="1"/>
  <c r="B149" i="17" a="1"/>
  <c r="B149" i="17" s="1"/>
  <c r="B148" i="17" a="1"/>
  <c r="B148" i="17" s="1"/>
  <c r="B147" i="17" a="1"/>
  <c r="B147" i="17" s="1"/>
  <c r="B146" i="17" a="1"/>
  <c r="B146" i="17" s="1"/>
  <c r="B145" i="17" a="1"/>
  <c r="B145" i="17" s="1"/>
  <c r="B144" i="17" a="1"/>
  <c r="B144" i="17" s="1"/>
  <c r="B143" i="17" a="1"/>
  <c r="B143" i="17" s="1"/>
  <c r="B142" i="17" a="1"/>
  <c r="B142" i="17" s="1"/>
  <c r="B141" i="17" a="1"/>
  <c r="B141" i="17" s="1"/>
  <c r="B140" i="17" a="1"/>
  <c r="B140" i="17" s="1"/>
  <c r="B139" i="17" a="1"/>
  <c r="B139" i="17" s="1"/>
  <c r="B138" i="17" a="1"/>
  <c r="B138" i="17" s="1"/>
  <c r="B137" i="17" a="1"/>
  <c r="B137" i="17" s="1"/>
  <c r="B136" i="17" a="1"/>
  <c r="B136" i="17" s="1"/>
  <c r="B135" i="17" a="1"/>
  <c r="B135" i="17" s="1"/>
  <c r="B134" i="17" a="1"/>
  <c r="B134" i="17" s="1"/>
  <c r="B133" i="17" a="1"/>
  <c r="B133" i="17" s="1"/>
  <c r="B132" i="17" a="1"/>
  <c r="B132" i="17" s="1"/>
  <c r="B131" i="17" a="1"/>
  <c r="B131" i="17" s="1"/>
  <c r="B130" i="17" a="1"/>
  <c r="B130" i="17" s="1"/>
  <c r="B129" i="17" a="1"/>
  <c r="B129" i="17" s="1"/>
  <c r="B128" i="17" a="1"/>
  <c r="B128" i="17" s="1"/>
  <c r="B127" i="17" a="1"/>
  <c r="B127" i="17" s="1"/>
  <c r="B126" i="17" a="1"/>
  <c r="B126" i="17" s="1"/>
  <c r="B125" i="17" a="1"/>
  <c r="B125" i="17" s="1"/>
  <c r="B124" i="17" a="1"/>
  <c r="B124" i="17" s="1"/>
  <c r="B123" i="17" a="1"/>
  <c r="B123" i="17" s="1"/>
  <c r="B122" i="17" a="1"/>
  <c r="B122" i="17" s="1"/>
  <c r="B121" i="17" a="1"/>
  <c r="B121" i="17" s="1"/>
  <c r="B120" i="17" a="1"/>
  <c r="B120" i="17" s="1"/>
  <c r="B119" i="17" a="1"/>
  <c r="B119" i="17" s="1"/>
  <c r="B118" i="17" a="1"/>
  <c r="B118" i="17" s="1"/>
  <c r="B117" i="17" a="1"/>
  <c r="B117" i="17" s="1"/>
  <c r="B116" i="17" a="1"/>
  <c r="B116" i="17" s="1"/>
  <c r="B115" i="17" a="1"/>
  <c r="B115" i="17" s="1"/>
  <c r="B114" i="17" a="1"/>
  <c r="B114" i="17" s="1"/>
  <c r="B113" i="17" a="1"/>
  <c r="B113" i="17" s="1"/>
  <c r="B112" i="17" a="1"/>
  <c r="B112" i="17" s="1"/>
  <c r="B111" i="17" a="1"/>
  <c r="B111" i="17" s="1"/>
  <c r="B110" i="17" a="1"/>
  <c r="B110" i="17" s="1"/>
  <c r="B109" i="17" a="1"/>
  <c r="B109" i="17" s="1"/>
  <c r="B108" i="17" a="1"/>
  <c r="B108" i="17" s="1"/>
  <c r="B107" i="17" a="1"/>
  <c r="B107" i="17" s="1"/>
  <c r="B106" i="17" a="1"/>
  <c r="B106" i="17" s="1"/>
  <c r="B105" i="17" a="1"/>
  <c r="B105" i="17" s="1"/>
  <c r="B104" i="17" a="1"/>
  <c r="B104" i="17" s="1"/>
  <c r="B103" i="17" a="1"/>
  <c r="B103" i="17" s="1"/>
  <c r="B102" i="17" a="1"/>
  <c r="B102" i="17" s="1"/>
  <c r="B101" i="17" a="1"/>
  <c r="B101" i="17" s="1"/>
  <c r="B100" i="17" a="1"/>
  <c r="B100" i="17" s="1"/>
  <c r="B99" i="17" a="1"/>
  <c r="B99" i="17" s="1"/>
  <c r="B98" i="17" a="1"/>
  <c r="B98" i="17" s="1"/>
  <c r="B97" i="17" a="1"/>
  <c r="B97" i="17" s="1"/>
  <c r="B96" i="17" a="1"/>
  <c r="B96" i="17" s="1"/>
  <c r="B95" i="17" a="1"/>
  <c r="B95" i="17" s="1"/>
  <c r="B94" i="17" a="1"/>
  <c r="B94" i="17" s="1"/>
  <c r="B93" i="17" a="1"/>
  <c r="B93" i="17" s="1"/>
  <c r="B92" i="17" a="1"/>
  <c r="B92" i="17" s="1"/>
  <c r="B91" i="17" a="1"/>
  <c r="B91" i="17" s="1"/>
  <c r="B90" i="17" a="1"/>
  <c r="B90" i="17" s="1"/>
  <c r="B89" i="17" a="1"/>
  <c r="B89" i="17" s="1"/>
  <c r="B88" i="17" a="1"/>
  <c r="B88" i="17" s="1"/>
  <c r="B87" i="17" a="1"/>
  <c r="B87" i="17" s="1"/>
  <c r="B86" i="17" a="1"/>
  <c r="B86" i="17" s="1"/>
  <c r="B85" i="17" a="1"/>
  <c r="B85" i="17" s="1"/>
  <c r="B84" i="17" a="1"/>
  <c r="B84" i="17" s="1"/>
  <c r="B83" i="17" a="1"/>
  <c r="B83" i="17" s="1"/>
  <c r="B82" i="17" a="1"/>
  <c r="B82" i="17" s="1"/>
  <c r="B81" i="17" a="1"/>
  <c r="B81" i="17" s="1"/>
  <c r="B80" i="17" a="1"/>
  <c r="B80" i="17" s="1"/>
  <c r="B79" i="17" a="1"/>
  <c r="B79" i="17" s="1"/>
  <c r="B78" i="17" a="1"/>
  <c r="B78" i="17" s="1"/>
  <c r="B77" i="17" a="1"/>
  <c r="B77" i="17" s="1"/>
  <c r="B76" i="17" a="1"/>
  <c r="B76" i="17" s="1"/>
  <c r="B75" i="17" a="1"/>
  <c r="B75" i="17" s="1"/>
  <c r="B74" i="17" a="1"/>
  <c r="B74" i="17" s="1"/>
  <c r="B73" i="17" a="1"/>
  <c r="B73" i="17" s="1"/>
  <c r="B72" i="17" a="1"/>
  <c r="B72" i="17" s="1"/>
  <c r="B71" i="17" a="1"/>
  <c r="B71" i="17" s="1"/>
  <c r="B70" i="17" a="1"/>
  <c r="B70" i="17" s="1"/>
  <c r="B69" i="17" a="1"/>
  <c r="B69" i="17" s="1"/>
  <c r="B68" i="17" a="1"/>
  <c r="B68" i="17" s="1"/>
  <c r="B67" i="17" a="1"/>
  <c r="B67" i="17" s="1"/>
  <c r="B66" i="17" a="1"/>
  <c r="B66" i="17" s="1"/>
  <c r="B65" i="17" a="1"/>
  <c r="B65" i="17" s="1"/>
  <c r="B64" i="17" a="1"/>
  <c r="B64" i="17" s="1"/>
  <c r="B63" i="17" a="1"/>
  <c r="B63" i="17" s="1"/>
  <c r="B62" i="17" a="1"/>
  <c r="B62" i="17" s="1"/>
  <c r="B61" i="17" a="1"/>
  <c r="B61" i="17" s="1"/>
  <c r="B60" i="17" a="1"/>
  <c r="B60" i="17" s="1"/>
  <c r="B59" i="17" a="1"/>
  <c r="B59" i="17" s="1"/>
  <c r="B58" i="17" a="1"/>
  <c r="B58" i="17" s="1"/>
  <c r="B57" i="17" a="1"/>
  <c r="B57" i="17" s="1"/>
  <c r="B56" i="17" a="1"/>
  <c r="B56" i="17" s="1"/>
  <c r="B55" i="17" a="1"/>
  <c r="B55" i="17" s="1"/>
  <c r="B54" i="17" a="1"/>
  <c r="B54" i="17" s="1"/>
  <c r="B53" i="17" a="1"/>
  <c r="B53" i="17" s="1"/>
  <c r="B52" i="17" a="1"/>
  <c r="B52" i="17" s="1"/>
  <c r="B51" i="17" a="1"/>
  <c r="B51" i="17" s="1"/>
  <c r="B50" i="17" a="1"/>
  <c r="B50" i="17" s="1"/>
  <c r="B49" i="17" a="1"/>
  <c r="B49" i="17" s="1"/>
  <c r="B48" i="17" a="1"/>
  <c r="B48" i="17" s="1"/>
  <c r="B47" i="17" a="1"/>
  <c r="B47" i="17" s="1"/>
  <c r="B46" i="17" a="1"/>
  <c r="B46" i="17" s="1"/>
  <c r="B45" i="17" a="1"/>
  <c r="B45" i="17" s="1"/>
  <c r="B44" i="17" a="1"/>
  <c r="B44" i="17" s="1"/>
  <c r="B43" i="17" a="1"/>
  <c r="B43" i="17" s="1"/>
  <c r="B42" i="17" a="1"/>
  <c r="B42" i="17" s="1"/>
  <c r="B41" i="17" a="1"/>
  <c r="B41" i="17" s="1"/>
  <c r="B40" i="17" a="1"/>
  <c r="B40" i="17" s="1"/>
  <c r="B39" i="17" a="1"/>
  <c r="B39" i="17" s="1"/>
  <c r="B38" i="17" a="1"/>
  <c r="B38" i="17" s="1"/>
  <c r="B37" i="17" a="1"/>
  <c r="B37" i="17" s="1"/>
  <c r="B36" i="17" a="1"/>
  <c r="B36" i="17" s="1"/>
  <c r="B35" i="17" a="1"/>
  <c r="B35" i="17" s="1"/>
  <c r="B34" i="17" a="1"/>
  <c r="B34" i="17" s="1"/>
  <c r="B33" i="17" a="1"/>
  <c r="B33" i="17" s="1"/>
  <c r="B32" i="17" a="1"/>
  <c r="B32" i="17" s="1"/>
  <c r="B31" i="17" a="1"/>
  <c r="B31" i="17" s="1"/>
  <c r="B30" i="17" a="1"/>
  <c r="B30" i="17" s="1"/>
  <c r="B29" i="17" a="1"/>
  <c r="B29" i="17" s="1"/>
  <c r="B28" i="17" a="1"/>
  <c r="B28" i="17" s="1"/>
  <c r="B27" i="17" a="1"/>
  <c r="B27" i="17" s="1"/>
  <c r="B26" i="17" a="1"/>
  <c r="B26" i="17" s="1"/>
  <c r="B25" i="17" a="1"/>
  <c r="B25" i="17" s="1"/>
  <c r="B24" i="17" a="1"/>
  <c r="B24" i="17" s="1"/>
  <c r="B23" i="17" a="1"/>
  <c r="B23" i="17" s="1"/>
  <c r="B22" i="17" a="1"/>
  <c r="B22" i="17" s="1"/>
  <c r="B21" i="17" a="1"/>
  <c r="B21" i="17" s="1"/>
  <c r="B20" i="17" a="1"/>
  <c r="B20" i="17" s="1"/>
  <c r="B19" i="17" a="1"/>
  <c r="B19" i="17" s="1"/>
  <c r="B18" i="17" a="1"/>
  <c r="B18" i="17" s="1"/>
  <c r="B17" i="17" a="1"/>
  <c r="B17" i="17" s="1"/>
  <c r="B16" i="17" a="1"/>
  <c r="B16" i="17" s="1"/>
  <c r="B15" i="17" a="1"/>
  <c r="B15" i="17" s="1"/>
  <c r="B14" i="17" a="1"/>
  <c r="B14" i="17" s="1"/>
  <c r="B13" i="17" a="1"/>
  <c r="B13" i="17" s="1"/>
  <c r="B12" i="17" a="1"/>
  <c r="B12" i="17" s="1"/>
  <c r="B11" i="17" a="1"/>
  <c r="B11" i="17" s="1"/>
  <c r="B10" i="17" a="1"/>
  <c r="B10" i="17" s="1"/>
  <c r="B9" i="17" a="1"/>
  <c r="B9" i="17" s="1"/>
  <c r="B8" i="17" a="1"/>
  <c r="B8" i="17" s="1"/>
  <c r="B7" i="17" a="1"/>
  <c r="B7" i="17" s="1"/>
  <c r="B6" i="17" a="1"/>
  <c r="B6" i="17" s="1"/>
  <c r="B5" i="17" a="1"/>
  <c r="B5" i="17" s="1"/>
  <c r="B5" i="71" a="1"/>
  <c r="B5" i="71" s="1"/>
  <c r="B120" i="36" a="1"/>
  <c r="B120" i="36" s="1"/>
  <c r="B47" i="36" a="1"/>
  <c r="B47" i="36" s="1"/>
  <c r="B46" i="36" a="1"/>
  <c r="B46" i="36" s="1"/>
  <c r="B45" i="36" a="1"/>
  <c r="B45" i="36" s="1"/>
  <c r="B44" i="36" a="1"/>
  <c r="B44" i="36" s="1"/>
  <c r="B43" i="36" a="1"/>
  <c r="B43" i="36" s="1"/>
  <c r="B42" i="36" a="1"/>
  <c r="B42" i="36" s="1"/>
  <c r="B41" i="36" a="1"/>
  <c r="B41" i="36" s="1"/>
  <c r="B40" i="36" a="1"/>
  <c r="B40" i="36" s="1"/>
  <c r="B39" i="36" a="1"/>
  <c r="B39" i="36" s="1"/>
  <c r="B38" i="36" a="1"/>
  <c r="B38" i="36" s="1"/>
  <c r="B37" i="36" a="1"/>
  <c r="B37" i="36" s="1"/>
  <c r="B36" i="36" a="1"/>
  <c r="B36" i="36" s="1"/>
  <c r="B35" i="36" a="1"/>
  <c r="B35" i="36" s="1"/>
  <c r="B34" i="36" a="1"/>
  <c r="B34" i="36" s="1"/>
  <c r="B33" i="36" a="1"/>
  <c r="B33" i="36" s="1"/>
  <c r="B32" i="36" a="1"/>
  <c r="B32" i="36" s="1"/>
  <c r="B31" i="36" a="1"/>
  <c r="B31" i="36" s="1"/>
  <c r="B30" i="36" a="1"/>
  <c r="B30" i="36" s="1"/>
  <c r="B29" i="36" a="1"/>
  <c r="B29" i="36" s="1"/>
  <c r="B28" i="36" a="1"/>
  <c r="B28" i="36" s="1"/>
  <c r="B27" i="36" a="1"/>
  <c r="B27" i="36" s="1"/>
  <c r="B26" i="36" a="1"/>
  <c r="B26" i="36" s="1"/>
  <c r="B25" i="36" a="1"/>
  <c r="B25" i="36" s="1"/>
  <c r="B24" i="36" a="1"/>
  <c r="B24" i="36" s="1"/>
  <c r="B23" i="36" a="1"/>
  <c r="B23" i="36" s="1"/>
  <c r="B22" i="36" a="1"/>
  <c r="B22" i="36" s="1"/>
  <c r="B21" i="36" a="1"/>
  <c r="B21" i="36" s="1"/>
  <c r="B20" i="36" a="1"/>
  <c r="B20" i="36" s="1"/>
  <c r="B19" i="36" a="1"/>
  <c r="B19" i="36" s="1"/>
  <c r="B18" i="36" a="1"/>
  <c r="B18" i="36" s="1"/>
  <c r="B17" i="36" a="1"/>
  <c r="B17" i="36" s="1"/>
  <c r="B16" i="36" a="1"/>
  <c r="B16" i="36" s="1"/>
  <c r="B15" i="36" a="1"/>
  <c r="B15" i="36" s="1"/>
  <c r="B14" i="36" a="1"/>
  <c r="B14" i="36" s="1"/>
  <c r="B13" i="36" a="1"/>
  <c r="B13" i="36" s="1"/>
  <c r="B12" i="36" a="1"/>
  <c r="B12" i="36" s="1"/>
  <c r="B11" i="36" a="1"/>
  <c r="B11" i="36" s="1"/>
  <c r="B10" i="36" a="1"/>
  <c r="B10" i="36" s="1"/>
  <c r="B9" i="36" a="1"/>
  <c r="B9" i="36" s="1"/>
  <c r="B8" i="36" a="1"/>
  <c r="B8" i="36" s="1"/>
  <c r="B7" i="36" a="1"/>
  <c r="B7" i="36" s="1"/>
  <c r="B6" i="36" a="1"/>
  <c r="B6" i="36" s="1"/>
  <c r="B5" i="36" a="1"/>
  <c r="B5" i="36" s="1"/>
  <c r="B294" i="15" a="1"/>
  <c r="B294" i="15" s="1"/>
  <c r="B293" i="15" a="1"/>
  <c r="B293" i="15" s="1"/>
  <c r="B292" i="15" a="1"/>
  <c r="B292" i="15" s="1"/>
  <c r="B291" i="15" a="1"/>
  <c r="B291" i="15" s="1"/>
  <c r="B290" i="15" a="1"/>
  <c r="B290" i="15" s="1"/>
  <c r="B289" i="15" a="1"/>
  <c r="B289" i="15" s="1"/>
  <c r="B288" i="15" a="1"/>
  <c r="B288" i="15" s="1"/>
  <c r="B287" i="15" a="1"/>
  <c r="B287" i="15" s="1"/>
  <c r="B286" i="15" a="1"/>
  <c r="B286" i="15" s="1"/>
  <c r="B285" i="15" a="1"/>
  <c r="B285" i="15" s="1"/>
  <c r="B284" i="15" a="1"/>
  <c r="B284" i="15" s="1"/>
  <c r="B283" i="15" a="1"/>
  <c r="B283" i="15" s="1"/>
  <c r="B282" i="15" a="1"/>
  <c r="B282" i="15" s="1"/>
  <c r="B281" i="15" a="1"/>
  <c r="B281" i="15" s="1"/>
  <c r="B280" i="15" a="1"/>
  <c r="B280" i="15" s="1"/>
  <c r="B279" i="15" a="1"/>
  <c r="B279" i="15" s="1"/>
  <c r="B278" i="15" a="1"/>
  <c r="B278" i="15" s="1"/>
  <c r="B277" i="15" a="1"/>
  <c r="B277" i="15" s="1"/>
  <c r="B276" i="15" a="1"/>
  <c r="B276" i="15" s="1"/>
  <c r="B275" i="15" a="1"/>
  <c r="B275" i="15" s="1"/>
  <c r="B274" i="15" a="1"/>
  <c r="B274" i="15" s="1"/>
  <c r="B273" i="15" a="1"/>
  <c r="B273" i="15" s="1"/>
  <c r="B272" i="15" a="1"/>
  <c r="B272" i="15" s="1"/>
  <c r="B271" i="15" a="1"/>
  <c r="B271" i="15" s="1"/>
  <c r="B270" i="15" a="1"/>
  <c r="B270" i="15" s="1"/>
  <c r="B269" i="15" a="1"/>
  <c r="B269" i="15" s="1"/>
  <c r="B268" i="15" a="1"/>
  <c r="B268" i="15" s="1"/>
  <c r="B267" i="15" a="1"/>
  <c r="B267" i="15" s="1"/>
  <c r="B266" i="15" a="1"/>
  <c r="B266" i="15" s="1"/>
  <c r="B265" i="15" a="1"/>
  <c r="B265" i="15" s="1"/>
  <c r="B264" i="15" a="1"/>
  <c r="B264" i="15" s="1"/>
  <c r="B263" i="15" a="1"/>
  <c r="B263" i="15" s="1"/>
  <c r="B262" i="15" a="1"/>
  <c r="B262" i="15" s="1"/>
  <c r="B261" i="15" a="1"/>
  <c r="B261" i="15" s="1"/>
  <c r="B260" i="15" a="1"/>
  <c r="B260" i="15" s="1"/>
  <c r="B259" i="15" a="1"/>
  <c r="B259" i="15" s="1"/>
  <c r="B258" i="15" a="1"/>
  <c r="B258" i="15" s="1"/>
  <c r="B257" i="15" a="1"/>
  <c r="B257" i="15" s="1"/>
  <c r="B256" i="15" a="1"/>
  <c r="B256" i="15" s="1"/>
  <c r="B255" i="15" a="1"/>
  <c r="B255" i="15" s="1"/>
  <c r="B254" i="15" a="1"/>
  <c r="B254" i="15" s="1"/>
  <c r="B253" i="15" a="1"/>
  <c r="B253" i="15" s="1"/>
  <c r="B252" i="15" a="1"/>
  <c r="B252" i="15" s="1"/>
  <c r="B251" i="15" a="1"/>
  <c r="B251" i="15" s="1"/>
  <c r="B250" i="15" a="1"/>
  <c r="B250" i="15" s="1"/>
  <c r="B249" i="15" a="1"/>
  <c r="B249" i="15" s="1"/>
  <c r="B248" i="15" a="1"/>
  <c r="B248" i="15" s="1"/>
  <c r="B247" i="15" a="1"/>
  <c r="B247" i="15" s="1"/>
  <c r="B246" i="15" a="1"/>
  <c r="B246" i="15" s="1"/>
  <c r="B245" i="15" a="1"/>
  <c r="B245" i="15" s="1"/>
  <c r="B244" i="15" a="1"/>
  <c r="B244" i="15" s="1"/>
  <c r="B243" i="15" a="1"/>
  <c r="B243" i="15" s="1"/>
  <c r="B242" i="15" a="1"/>
  <c r="B242" i="15" s="1"/>
  <c r="B241" i="15" a="1"/>
  <c r="B241" i="15" s="1"/>
  <c r="B240" i="15" a="1"/>
  <c r="B240" i="15" s="1"/>
  <c r="B239" i="15" a="1"/>
  <c r="B239" i="15" s="1"/>
  <c r="B238" i="15" a="1"/>
  <c r="B238" i="15" s="1"/>
  <c r="B237" i="15" a="1"/>
  <c r="B237" i="15" s="1"/>
  <c r="B236" i="15" a="1"/>
  <c r="B236" i="15" s="1"/>
  <c r="B235" i="15" a="1"/>
  <c r="B235" i="15" s="1"/>
  <c r="B234" i="15" a="1"/>
  <c r="B234" i="15" s="1"/>
  <c r="B233" i="15" a="1"/>
  <c r="B233" i="15" s="1"/>
  <c r="B232" i="15" a="1"/>
  <c r="B232" i="15" s="1"/>
  <c r="B231" i="15" a="1"/>
  <c r="B231" i="15" s="1"/>
  <c r="B230" i="15" a="1"/>
  <c r="B230" i="15" s="1"/>
  <c r="B229" i="15" a="1"/>
  <c r="B229" i="15" s="1"/>
  <c r="B228" i="15" a="1"/>
  <c r="B228" i="15" s="1"/>
  <c r="B227" i="15" a="1"/>
  <c r="B227" i="15" s="1"/>
  <c r="B226" i="15" a="1"/>
  <c r="B226" i="15" s="1"/>
  <c r="B225" i="15" a="1"/>
  <c r="B225" i="15" s="1"/>
  <c r="B224" i="15" a="1"/>
  <c r="B224" i="15" s="1"/>
  <c r="B223" i="15" a="1"/>
  <c r="B223" i="15" s="1"/>
  <c r="B222" i="15" a="1"/>
  <c r="B222" i="15" s="1"/>
  <c r="B221" i="15" a="1"/>
  <c r="B221" i="15" s="1"/>
  <c r="B220" i="15" a="1"/>
  <c r="B220" i="15" s="1"/>
  <c r="B219" i="15" a="1"/>
  <c r="B219" i="15" s="1"/>
  <c r="B218" i="15" a="1"/>
  <c r="B218" i="15" s="1"/>
  <c r="B217" i="15" a="1"/>
  <c r="B217" i="15" s="1"/>
  <c r="B216" i="15" a="1"/>
  <c r="B216" i="15" s="1"/>
  <c r="B215" i="15" a="1"/>
  <c r="B215" i="15" s="1"/>
  <c r="B214" i="15" a="1"/>
  <c r="B214" i="15" s="1"/>
  <c r="B213" i="15" a="1"/>
  <c r="B213" i="15" s="1"/>
  <c r="B212" i="15" a="1"/>
  <c r="B212" i="15" s="1"/>
  <c r="B211" i="15" a="1"/>
  <c r="B211" i="15" s="1"/>
  <c r="B210" i="15" a="1"/>
  <c r="B210" i="15" s="1"/>
  <c r="B209" i="15" a="1"/>
  <c r="B209" i="15" s="1"/>
  <c r="B208" i="15" a="1"/>
  <c r="B208" i="15" s="1"/>
  <c r="B207" i="15" a="1"/>
  <c r="B207" i="15" s="1"/>
  <c r="B206" i="15" a="1"/>
  <c r="B206" i="15" s="1"/>
  <c r="B205" i="15" a="1"/>
  <c r="B205" i="15" s="1"/>
  <c r="B204" i="15" a="1"/>
  <c r="B204" i="15" s="1"/>
  <c r="B203" i="15" a="1"/>
  <c r="B203" i="15" s="1"/>
  <c r="B202" i="15" a="1"/>
  <c r="B202" i="15" s="1"/>
  <c r="B201" i="15" a="1"/>
  <c r="B201" i="15" s="1"/>
  <c r="B200" i="15" a="1"/>
  <c r="B200" i="15" s="1"/>
  <c r="B199" i="15" a="1"/>
  <c r="B199" i="15" s="1"/>
  <c r="B198" i="15" a="1"/>
  <c r="B198" i="15" s="1"/>
  <c r="B197" i="15" a="1"/>
  <c r="B197" i="15" s="1"/>
  <c r="B196" i="15" a="1"/>
  <c r="B196" i="15" s="1"/>
  <c r="B195" i="15" a="1"/>
  <c r="B195" i="15" s="1"/>
  <c r="B194" i="15" a="1"/>
  <c r="B194" i="15" s="1"/>
  <c r="B193" i="15" a="1"/>
  <c r="B193" i="15" s="1"/>
  <c r="B192" i="15" a="1"/>
  <c r="B192" i="15" s="1"/>
  <c r="B191" i="15" a="1"/>
  <c r="B191" i="15" s="1"/>
  <c r="B190" i="15" a="1"/>
  <c r="B190" i="15" s="1"/>
  <c r="B189" i="15" a="1"/>
  <c r="B189" i="15" s="1"/>
  <c r="B188" i="15" a="1"/>
  <c r="B188" i="15" s="1"/>
  <c r="B187" i="15" a="1"/>
  <c r="B187" i="15" s="1"/>
  <c r="B186" i="15" a="1"/>
  <c r="B186" i="15" s="1"/>
  <c r="B185" i="15" a="1"/>
  <c r="B185" i="15" s="1"/>
  <c r="B184" i="15" a="1"/>
  <c r="B184" i="15" s="1"/>
  <c r="B183" i="15" a="1"/>
  <c r="B183" i="15" s="1"/>
  <c r="B182" i="15" a="1"/>
  <c r="B182" i="15" s="1"/>
  <c r="B181" i="15" a="1"/>
  <c r="B181" i="15" s="1"/>
  <c r="B180" i="15" a="1"/>
  <c r="B180" i="15" s="1"/>
  <c r="B179" i="15" a="1"/>
  <c r="B179" i="15" s="1"/>
  <c r="B178" i="15" a="1"/>
  <c r="B178" i="15" s="1"/>
  <c r="B177" i="15" a="1"/>
  <c r="B177" i="15" s="1"/>
  <c r="B176" i="15" a="1"/>
  <c r="B176" i="15" s="1"/>
  <c r="B175" i="15" a="1"/>
  <c r="B175" i="15" s="1"/>
  <c r="B174" i="15" a="1"/>
  <c r="B174" i="15" s="1"/>
  <c r="B173" i="15" a="1"/>
  <c r="B173" i="15" s="1"/>
  <c r="B172" i="15" a="1"/>
  <c r="B172" i="15" s="1"/>
  <c r="B171" i="15" a="1"/>
  <c r="B171" i="15" s="1"/>
  <c r="B170" i="15" a="1"/>
  <c r="B170" i="15" s="1"/>
  <c r="B169" i="15" a="1"/>
  <c r="B169" i="15" s="1"/>
  <c r="B168" i="15" a="1"/>
  <c r="B168" i="15" s="1"/>
  <c r="B167" i="15" a="1"/>
  <c r="B167" i="15" s="1"/>
  <c r="B166" i="15" a="1"/>
  <c r="B166" i="15" s="1"/>
  <c r="B165" i="15" a="1"/>
  <c r="B165" i="15" s="1"/>
  <c r="B164" i="15" a="1"/>
  <c r="B164" i="15" s="1"/>
  <c r="B163" i="15" a="1"/>
  <c r="B163" i="15" s="1"/>
  <c r="B162" i="15" a="1"/>
  <c r="B162" i="15" s="1"/>
  <c r="B161" i="15" a="1"/>
  <c r="B161" i="15" s="1"/>
  <c r="B160" i="15" a="1"/>
  <c r="B160" i="15" s="1"/>
  <c r="B159" i="15" a="1"/>
  <c r="B159" i="15" s="1"/>
  <c r="B158" i="15" a="1"/>
  <c r="B158" i="15" s="1"/>
  <c r="B157" i="15" a="1"/>
  <c r="B157" i="15" s="1"/>
  <c r="B156" i="15" a="1"/>
  <c r="B156" i="15" s="1"/>
  <c r="B155" i="15" a="1"/>
  <c r="B155" i="15" s="1"/>
  <c r="B154" i="15" a="1"/>
  <c r="B154" i="15" s="1"/>
  <c r="B153" i="15" a="1"/>
  <c r="B153" i="15" s="1"/>
  <c r="B152" i="15" a="1"/>
  <c r="B152" i="15" s="1"/>
  <c r="B151" i="15" a="1"/>
  <c r="B151" i="15" s="1"/>
  <c r="B150" i="15" a="1"/>
  <c r="B150" i="15" s="1"/>
  <c r="B149" i="15" a="1"/>
  <c r="B149" i="15" s="1"/>
  <c r="B148" i="15" a="1"/>
  <c r="B148" i="15" s="1"/>
  <c r="B147" i="15" a="1"/>
  <c r="B147" i="15" s="1"/>
  <c r="B146" i="15" a="1"/>
  <c r="B146" i="15" s="1"/>
  <c r="B145" i="15" a="1"/>
  <c r="B145" i="15" s="1"/>
  <c r="B144" i="15" a="1"/>
  <c r="B144" i="15" s="1"/>
  <c r="B143" i="15" a="1"/>
  <c r="B143" i="15" s="1"/>
  <c r="B142" i="15" a="1"/>
  <c r="B142" i="15" s="1"/>
  <c r="B141" i="15" a="1"/>
  <c r="B141" i="15" s="1"/>
  <c r="B140" i="15" a="1"/>
  <c r="B140" i="15" s="1"/>
  <c r="B139" i="15" a="1"/>
  <c r="B139" i="15" s="1"/>
  <c r="B138" i="15" a="1"/>
  <c r="B138" i="15" s="1"/>
  <c r="B137" i="15" a="1"/>
  <c r="B137" i="15" s="1"/>
  <c r="B136" i="15" a="1"/>
  <c r="B136" i="15" s="1"/>
  <c r="B135" i="15" a="1"/>
  <c r="B135" i="15" s="1"/>
  <c r="B134" i="15" a="1"/>
  <c r="B134" i="15" s="1"/>
  <c r="B133" i="15" a="1"/>
  <c r="B133" i="15" s="1"/>
  <c r="B132" i="15" a="1"/>
  <c r="B132" i="15" s="1"/>
  <c r="B131" i="15" a="1"/>
  <c r="B131" i="15" s="1"/>
  <c r="B130" i="15" a="1"/>
  <c r="B130" i="15" s="1"/>
  <c r="B129" i="15" a="1"/>
  <c r="B129" i="15" s="1"/>
  <c r="B128" i="15" a="1"/>
  <c r="B128" i="15" s="1"/>
  <c r="B127" i="15" a="1"/>
  <c r="B127" i="15" s="1"/>
  <c r="B126" i="15" a="1"/>
  <c r="B126" i="15" s="1"/>
  <c r="B125" i="15" a="1"/>
  <c r="B125" i="15" s="1"/>
  <c r="B124" i="15" a="1"/>
  <c r="B124" i="15" s="1"/>
  <c r="B123" i="15" a="1"/>
  <c r="B123" i="15" s="1"/>
  <c r="B122" i="15" a="1"/>
  <c r="B122" i="15" s="1"/>
  <c r="B121" i="15" a="1"/>
  <c r="B121" i="15" s="1"/>
  <c r="B120" i="15" a="1"/>
  <c r="B120" i="15" s="1"/>
  <c r="B119" i="15" a="1"/>
  <c r="B119" i="15" s="1"/>
  <c r="B118" i="15" a="1"/>
  <c r="B118" i="15" s="1"/>
  <c r="B117" i="15" a="1"/>
  <c r="B117" i="15" s="1"/>
  <c r="B116" i="15" a="1"/>
  <c r="B116" i="15" s="1"/>
  <c r="B115" i="15" a="1"/>
  <c r="B115" i="15" s="1"/>
  <c r="B114" i="15" a="1"/>
  <c r="B114" i="15" s="1"/>
  <c r="B113" i="15" a="1"/>
  <c r="B113" i="15" s="1"/>
  <c r="B112" i="15" a="1"/>
  <c r="B112" i="15" s="1"/>
  <c r="B111" i="15" a="1"/>
  <c r="B111" i="15" s="1"/>
  <c r="B110" i="15" a="1"/>
  <c r="B110" i="15" s="1"/>
  <c r="B109" i="15" a="1"/>
  <c r="B109" i="15" s="1"/>
  <c r="B108" i="15" a="1"/>
  <c r="B108" i="15" s="1"/>
  <c r="B107" i="15" a="1"/>
  <c r="B107" i="15" s="1"/>
  <c r="B106" i="15" a="1"/>
  <c r="B106" i="15" s="1"/>
  <c r="B105" i="15" a="1"/>
  <c r="B105" i="15" s="1"/>
  <c r="B104" i="15" a="1"/>
  <c r="B104" i="15" s="1"/>
  <c r="B103" i="15" a="1"/>
  <c r="B103" i="15" s="1"/>
  <c r="B102" i="15" a="1"/>
  <c r="B102" i="15" s="1"/>
  <c r="B101" i="15" a="1"/>
  <c r="B101" i="15" s="1"/>
  <c r="B100" i="15" a="1"/>
  <c r="B100" i="15" s="1"/>
  <c r="B99" i="15" a="1"/>
  <c r="B99" i="15" s="1"/>
  <c r="B98" i="15" a="1"/>
  <c r="B98" i="15" s="1"/>
  <c r="B97" i="15" a="1"/>
  <c r="B97" i="15" s="1"/>
  <c r="B96" i="15" a="1"/>
  <c r="B96" i="15" s="1"/>
  <c r="B95" i="15" a="1"/>
  <c r="B95" i="15" s="1"/>
  <c r="B94" i="15" a="1"/>
  <c r="B94" i="15" s="1"/>
  <c r="B93" i="15" a="1"/>
  <c r="B93" i="15" s="1"/>
  <c r="B92" i="15" a="1"/>
  <c r="B92" i="15" s="1"/>
  <c r="B91" i="15" a="1"/>
  <c r="B91" i="15" s="1"/>
  <c r="B90" i="15" a="1"/>
  <c r="B90" i="15" s="1"/>
  <c r="B89" i="15" a="1"/>
  <c r="B89" i="15" s="1"/>
  <c r="B88" i="15" a="1"/>
  <c r="B88" i="15" s="1"/>
  <c r="B87" i="15" a="1"/>
  <c r="B87" i="15" s="1"/>
  <c r="B86" i="15" a="1"/>
  <c r="B86" i="15" s="1"/>
  <c r="B85" i="15" a="1"/>
  <c r="B85" i="15" s="1"/>
  <c r="B84" i="15" a="1"/>
  <c r="B84" i="15" s="1"/>
  <c r="B83" i="15" a="1"/>
  <c r="B83" i="15" s="1"/>
  <c r="B82" i="15" a="1"/>
  <c r="B82" i="15" s="1"/>
  <c r="B81" i="15" a="1"/>
  <c r="B81" i="15" s="1"/>
  <c r="B80" i="15" a="1"/>
  <c r="B80" i="15" s="1"/>
  <c r="B79" i="15" a="1"/>
  <c r="B79" i="15" s="1"/>
  <c r="B78" i="15" a="1"/>
  <c r="B78" i="15" s="1"/>
  <c r="B77" i="15" a="1"/>
  <c r="B77" i="15" s="1"/>
  <c r="B76" i="15" a="1"/>
  <c r="B76" i="15" s="1"/>
  <c r="B75" i="15" a="1"/>
  <c r="B75" i="15" s="1"/>
  <c r="B74" i="15" a="1"/>
  <c r="B74" i="15" s="1"/>
  <c r="B73" i="15" a="1"/>
  <c r="B73" i="15" s="1"/>
  <c r="B72" i="15" a="1"/>
  <c r="B72" i="15" s="1"/>
  <c r="B71" i="15" a="1"/>
  <c r="B71" i="15" s="1"/>
  <c r="B70" i="15" a="1"/>
  <c r="B70" i="15" s="1"/>
  <c r="B69" i="15" a="1"/>
  <c r="B69" i="15" s="1"/>
  <c r="B68" i="15" a="1"/>
  <c r="B68" i="15" s="1"/>
  <c r="B67" i="15" a="1"/>
  <c r="B67" i="15" s="1"/>
  <c r="B66" i="15" a="1"/>
  <c r="B66" i="15" s="1"/>
  <c r="B65" i="15" a="1"/>
  <c r="B65" i="15" s="1"/>
  <c r="B64" i="15" a="1"/>
  <c r="B64" i="15" s="1"/>
  <c r="B63" i="15" a="1"/>
  <c r="B63" i="15" s="1"/>
  <c r="B62" i="15" a="1"/>
  <c r="B62" i="15" s="1"/>
  <c r="B61" i="15" a="1"/>
  <c r="B61" i="15" s="1"/>
  <c r="B60" i="15" a="1"/>
  <c r="B60" i="15" s="1"/>
  <c r="B59" i="15" a="1"/>
  <c r="B59" i="15" s="1"/>
  <c r="B58" i="15" a="1"/>
  <c r="B58" i="15" s="1"/>
  <c r="B57" i="15" a="1"/>
  <c r="B57" i="15" s="1"/>
  <c r="B56" i="15" a="1"/>
  <c r="B56" i="15" s="1"/>
  <c r="B55" i="15" a="1"/>
  <c r="B55" i="15" s="1"/>
  <c r="B54" i="15" a="1"/>
  <c r="B54" i="15" s="1"/>
  <c r="B53" i="15" a="1"/>
  <c r="B53" i="15" s="1"/>
  <c r="B52" i="15" a="1"/>
  <c r="B52" i="15" s="1"/>
  <c r="B51" i="15" a="1"/>
  <c r="B51" i="15" s="1"/>
  <c r="B50" i="15" a="1"/>
  <c r="B50" i="15" s="1"/>
  <c r="B49" i="15" a="1"/>
  <c r="B49" i="15" s="1"/>
  <c r="B48" i="15" a="1"/>
  <c r="B48" i="15" s="1"/>
  <c r="B47" i="15" a="1"/>
  <c r="B47" i="15" s="1"/>
  <c r="B46" i="15" a="1"/>
  <c r="B46" i="15" s="1"/>
  <c r="B45" i="15" a="1"/>
  <c r="B45" i="15" s="1"/>
  <c r="B44" i="15" a="1"/>
  <c r="B44" i="15" s="1"/>
  <c r="B43" i="15" a="1"/>
  <c r="B43" i="15" s="1"/>
  <c r="B42" i="15" a="1"/>
  <c r="B42" i="15" s="1"/>
  <c r="B41" i="15" a="1"/>
  <c r="B41" i="15" s="1"/>
  <c r="B40" i="15" a="1"/>
  <c r="B40" i="15" s="1"/>
  <c r="B39" i="15" a="1"/>
  <c r="B39" i="15" s="1"/>
  <c r="B38" i="15" a="1"/>
  <c r="B38" i="15" s="1"/>
  <c r="B37" i="15" a="1"/>
  <c r="B37" i="15" s="1"/>
  <c r="B36" i="15" a="1"/>
  <c r="B36" i="15" s="1"/>
  <c r="B35" i="15" a="1"/>
  <c r="B35" i="15" s="1"/>
  <c r="B34" i="15" a="1"/>
  <c r="B34" i="15" s="1"/>
  <c r="B33" i="15" a="1"/>
  <c r="B33" i="15" s="1"/>
  <c r="B32" i="15" a="1"/>
  <c r="B32" i="15" s="1"/>
  <c r="B31" i="15" a="1"/>
  <c r="B31" i="15" s="1"/>
  <c r="B30" i="15" a="1"/>
  <c r="B30" i="15" s="1"/>
  <c r="B29" i="15" a="1"/>
  <c r="B29" i="15" s="1"/>
  <c r="B28" i="15" a="1"/>
  <c r="B28" i="15" s="1"/>
  <c r="B27" i="15" a="1"/>
  <c r="B27" i="15" s="1"/>
  <c r="B26" i="15" a="1"/>
  <c r="B26" i="15" s="1"/>
  <c r="B25" i="15" a="1"/>
  <c r="B25" i="15" s="1"/>
  <c r="B24" i="15" a="1"/>
  <c r="B24" i="15" s="1"/>
  <c r="B23" i="15" a="1"/>
  <c r="B23" i="15" s="1"/>
  <c r="B22" i="15" a="1"/>
  <c r="B22" i="15" s="1"/>
  <c r="B21" i="15" a="1"/>
  <c r="B21" i="15" s="1"/>
  <c r="B20" i="15" a="1"/>
  <c r="B20" i="15" s="1"/>
  <c r="B19" i="15" a="1"/>
  <c r="B19" i="15" s="1"/>
  <c r="B18" i="15" a="1"/>
  <c r="B18" i="15" s="1"/>
  <c r="B17" i="15" a="1"/>
  <c r="B17" i="15" s="1"/>
  <c r="B16" i="15" a="1"/>
  <c r="B16" i="15" s="1"/>
  <c r="B15" i="15" a="1"/>
  <c r="B15" i="15" s="1"/>
  <c r="B14" i="15" a="1"/>
  <c r="B14" i="15" s="1"/>
  <c r="B13" i="15" a="1"/>
  <c r="B13" i="15" s="1"/>
  <c r="B12" i="15" a="1"/>
  <c r="B12" i="15" s="1"/>
  <c r="B11" i="15" a="1"/>
  <c r="B11" i="15" s="1"/>
  <c r="B10" i="15" a="1"/>
  <c r="B10" i="15" s="1"/>
  <c r="B9" i="15" a="1"/>
  <c r="B9" i="15" s="1"/>
  <c r="B8" i="15" a="1"/>
  <c r="B8" i="15" s="1"/>
  <c r="B7" i="15" a="1"/>
  <c r="B7" i="15" s="1"/>
  <c r="B6" i="15" a="1"/>
  <c r="B6" i="15" s="1"/>
  <c r="B5" i="15" a="1"/>
  <c r="B5" i="15" s="1"/>
  <c r="B5" i="76" a="1"/>
  <c r="B5" i="76" s="1"/>
  <c r="DQ496" i="62" s="1" a="1"/>
  <c r="DQ496" i="62" s="1"/>
  <c r="B133" i="13" a="1"/>
  <c r="B133" i="13" s="1"/>
  <c r="B129" i="13" a="1"/>
  <c r="B129" i="13" s="1"/>
  <c r="B128" i="13" a="1"/>
  <c r="B128" i="13" s="1"/>
  <c r="B127" i="13" a="1"/>
  <c r="B127" i="13" s="1"/>
  <c r="B126" i="13" a="1"/>
  <c r="B126" i="13" s="1"/>
  <c r="B125" i="13" a="1"/>
  <c r="B125" i="13" s="1"/>
  <c r="B124" i="13" a="1"/>
  <c r="B124" i="13" s="1"/>
  <c r="B123" i="13" a="1"/>
  <c r="B123" i="13" s="1"/>
  <c r="B122" i="13" a="1"/>
  <c r="B122" i="13" s="1"/>
  <c r="B121" i="13" a="1"/>
  <c r="B121" i="13" s="1"/>
  <c r="B120" i="13" a="1"/>
  <c r="B120" i="13" s="1"/>
  <c r="B119" i="13" a="1"/>
  <c r="B119" i="13" s="1"/>
  <c r="B118" i="13" a="1"/>
  <c r="B118" i="13" s="1"/>
  <c r="B117" i="13" a="1"/>
  <c r="B117" i="13" s="1"/>
  <c r="B116" i="13" a="1"/>
  <c r="B116" i="13" s="1"/>
  <c r="B115" i="13" a="1"/>
  <c r="B115" i="13" s="1"/>
  <c r="B114" i="13" a="1"/>
  <c r="B114" i="13" s="1"/>
  <c r="B113" i="13" a="1"/>
  <c r="B113" i="13" s="1"/>
  <c r="B112" i="13" a="1"/>
  <c r="B112" i="13" s="1"/>
  <c r="B111" i="13" a="1"/>
  <c r="B111" i="13" s="1"/>
  <c r="B110" i="13" a="1"/>
  <c r="B110" i="13" s="1"/>
  <c r="B109" i="13" a="1"/>
  <c r="B109" i="13" s="1"/>
  <c r="B108" i="13" a="1"/>
  <c r="B108" i="13" s="1"/>
  <c r="B107" i="13" a="1"/>
  <c r="B107" i="13" s="1"/>
  <c r="B106" i="13" a="1"/>
  <c r="B106" i="13" s="1"/>
  <c r="B105" i="13" a="1"/>
  <c r="B105" i="13" s="1"/>
  <c r="B104" i="13" a="1"/>
  <c r="B104" i="13" s="1"/>
  <c r="B103" i="13" a="1"/>
  <c r="B103" i="13" s="1"/>
  <c r="B102" i="13" a="1"/>
  <c r="B102" i="13" s="1"/>
  <c r="B101" i="13" a="1"/>
  <c r="B101" i="13" s="1"/>
  <c r="B100" i="13" a="1"/>
  <c r="B100" i="13" s="1"/>
  <c r="B99" i="13" a="1"/>
  <c r="B99" i="13" s="1"/>
  <c r="B98" i="13" a="1"/>
  <c r="B98" i="13" s="1"/>
  <c r="B97" i="13" a="1"/>
  <c r="B97" i="13" s="1"/>
  <c r="B96" i="13" a="1"/>
  <c r="B96" i="13" s="1"/>
  <c r="B95" i="13" a="1"/>
  <c r="B95" i="13" s="1"/>
  <c r="B94" i="13" a="1"/>
  <c r="B94" i="13" s="1"/>
  <c r="B93" i="13" a="1"/>
  <c r="B93" i="13" s="1"/>
  <c r="B92" i="13" a="1"/>
  <c r="B92" i="13" s="1"/>
  <c r="B91" i="13" a="1"/>
  <c r="B91" i="13" s="1"/>
  <c r="B90" i="13" a="1"/>
  <c r="B90" i="13" s="1"/>
  <c r="B89" i="13" a="1"/>
  <c r="B89" i="13" s="1"/>
  <c r="B88" i="13" a="1"/>
  <c r="B88" i="13" s="1"/>
  <c r="B87" i="13" a="1"/>
  <c r="B87" i="13" s="1"/>
  <c r="B86" i="13" a="1"/>
  <c r="B86" i="13" s="1"/>
  <c r="B85" i="13" a="1"/>
  <c r="B85" i="13" s="1"/>
  <c r="B84" i="13" a="1"/>
  <c r="B84" i="13" s="1"/>
  <c r="B83" i="13" a="1"/>
  <c r="B83" i="13" s="1"/>
  <c r="B82" i="13" a="1"/>
  <c r="B82" i="13" s="1"/>
  <c r="B81" i="13" a="1"/>
  <c r="B81" i="13" s="1"/>
  <c r="B80" i="13" a="1"/>
  <c r="B80" i="13" s="1"/>
  <c r="B79" i="13" a="1"/>
  <c r="B79" i="13" s="1"/>
  <c r="B78" i="13" a="1"/>
  <c r="B78" i="13" s="1"/>
  <c r="B77" i="13" a="1"/>
  <c r="B77" i="13" s="1"/>
  <c r="B76" i="13" a="1"/>
  <c r="B76" i="13" s="1"/>
  <c r="B75" i="13" a="1"/>
  <c r="B75" i="13" s="1"/>
  <c r="B74" i="13" a="1"/>
  <c r="B74" i="13" s="1"/>
  <c r="B73" i="13" a="1"/>
  <c r="B73" i="13" s="1"/>
  <c r="B72" i="13" a="1"/>
  <c r="B72" i="13" s="1"/>
  <c r="B71" i="13" a="1"/>
  <c r="B71" i="13" s="1"/>
  <c r="B70" i="13" a="1"/>
  <c r="B70" i="13" s="1"/>
  <c r="B69" i="13" a="1"/>
  <c r="B69" i="13" s="1"/>
  <c r="B68" i="13" a="1"/>
  <c r="B68" i="13" s="1"/>
  <c r="B67" i="13" a="1"/>
  <c r="B67" i="13" s="1"/>
  <c r="B66" i="13" a="1"/>
  <c r="B66" i="13" s="1"/>
  <c r="B65" i="13" a="1"/>
  <c r="B65" i="13" s="1"/>
  <c r="B64" i="13" a="1"/>
  <c r="B64" i="13" s="1"/>
  <c r="B63" i="13" a="1"/>
  <c r="B63" i="13" s="1"/>
  <c r="B62" i="13" a="1"/>
  <c r="B62" i="13" s="1"/>
  <c r="B61" i="13" a="1"/>
  <c r="B61" i="13" s="1"/>
  <c r="B60" i="13" a="1"/>
  <c r="B60" i="13" s="1"/>
  <c r="B59" i="13" a="1"/>
  <c r="B59" i="13" s="1"/>
  <c r="B58" i="13" a="1"/>
  <c r="B58" i="13" s="1"/>
  <c r="B57" i="13" a="1"/>
  <c r="B57" i="13" s="1"/>
  <c r="B56" i="13" a="1"/>
  <c r="B56" i="13" s="1"/>
  <c r="B55" i="13" a="1"/>
  <c r="B55" i="13" s="1"/>
  <c r="B54" i="13" a="1"/>
  <c r="B54" i="13" s="1"/>
  <c r="B53" i="13" a="1"/>
  <c r="B53" i="13" s="1"/>
  <c r="B52" i="13" a="1"/>
  <c r="B52" i="13" s="1"/>
  <c r="B51" i="13" a="1"/>
  <c r="B51" i="13" s="1"/>
  <c r="B50" i="13" a="1"/>
  <c r="B50" i="13" s="1"/>
  <c r="B49" i="13" a="1"/>
  <c r="B49" i="13" s="1"/>
  <c r="B48" i="13" a="1"/>
  <c r="B48" i="13" s="1"/>
  <c r="B47" i="13" a="1"/>
  <c r="B47" i="13" s="1"/>
  <c r="B46" i="13" a="1"/>
  <c r="B46" i="13" s="1"/>
  <c r="B45" i="13" a="1"/>
  <c r="B45" i="13" s="1"/>
  <c r="B44" i="13" a="1"/>
  <c r="B44" i="13" s="1"/>
  <c r="B43" i="13" a="1"/>
  <c r="B43" i="13" s="1"/>
  <c r="B42" i="13" a="1"/>
  <c r="B42" i="13" s="1"/>
  <c r="B41" i="13" a="1"/>
  <c r="B41" i="13" s="1"/>
  <c r="B40" i="13" a="1"/>
  <c r="B40" i="13" s="1"/>
  <c r="B39" i="13" a="1"/>
  <c r="B39" i="13" s="1"/>
  <c r="B38" i="13" a="1"/>
  <c r="B38" i="13" s="1"/>
  <c r="B37" i="13" a="1"/>
  <c r="B37" i="13" s="1"/>
  <c r="B36" i="13" a="1"/>
  <c r="B36" i="13" s="1"/>
  <c r="B35" i="13" a="1"/>
  <c r="B35" i="13" s="1"/>
  <c r="B34" i="13" a="1"/>
  <c r="B34" i="13" s="1"/>
  <c r="B33" i="13" a="1"/>
  <c r="B33" i="13" s="1"/>
  <c r="B32" i="13" a="1"/>
  <c r="B32" i="13" s="1"/>
  <c r="B31" i="13" a="1"/>
  <c r="B31" i="13" s="1"/>
  <c r="B30" i="13" a="1"/>
  <c r="B30" i="13" s="1"/>
  <c r="B29" i="13" a="1"/>
  <c r="B29" i="13" s="1"/>
  <c r="B28" i="13" a="1"/>
  <c r="B28" i="13" s="1"/>
  <c r="B27" i="13" a="1"/>
  <c r="B27" i="13" s="1"/>
  <c r="B26" i="13" a="1"/>
  <c r="B26" i="13" s="1"/>
  <c r="B25" i="13" a="1"/>
  <c r="B25" i="13" s="1"/>
  <c r="B24" i="13" a="1"/>
  <c r="B24" i="13" s="1"/>
  <c r="B23" i="13" a="1"/>
  <c r="B23" i="13" s="1"/>
  <c r="B22" i="13" a="1"/>
  <c r="B22" i="13" s="1"/>
  <c r="B21" i="13" a="1"/>
  <c r="B21" i="13" s="1"/>
  <c r="B20" i="13" a="1"/>
  <c r="B20" i="13" s="1"/>
  <c r="B19" i="13" a="1"/>
  <c r="B19" i="13" s="1"/>
  <c r="B18" i="13" a="1"/>
  <c r="B18" i="13" s="1"/>
  <c r="B17" i="13" a="1"/>
  <c r="B17" i="13" s="1"/>
  <c r="B16" i="13" a="1"/>
  <c r="B16" i="13" s="1"/>
  <c r="B15" i="13" a="1"/>
  <c r="B15" i="13" s="1"/>
  <c r="B14" i="13" a="1"/>
  <c r="B14" i="13" s="1"/>
  <c r="B13" i="13" a="1"/>
  <c r="B13" i="13" s="1"/>
  <c r="B12" i="13" a="1"/>
  <c r="B12" i="13" s="1"/>
  <c r="B11" i="13" a="1"/>
  <c r="B11" i="13" s="1"/>
  <c r="B10" i="13" a="1"/>
  <c r="B10" i="13" s="1"/>
  <c r="B9" i="13" a="1"/>
  <c r="B9" i="13" s="1"/>
  <c r="B8" i="13" a="1"/>
  <c r="B8" i="13" s="1"/>
  <c r="B7" i="13" a="1"/>
  <c r="B7" i="13" s="1"/>
  <c r="B6" i="13" a="1"/>
  <c r="B6" i="13" s="1"/>
  <c r="B5" i="13" a="1"/>
  <c r="B5" i="13" s="1"/>
  <c r="B320" i="12" a="1"/>
  <c r="B320" i="12" s="1"/>
  <c r="B304" i="12" a="1"/>
  <c r="B304" i="12" s="1"/>
  <c r="B303" i="12" a="1"/>
  <c r="B303" i="12" s="1"/>
  <c r="B302" i="12" a="1"/>
  <c r="B302" i="12" s="1"/>
  <c r="B301" i="12" a="1"/>
  <c r="B301" i="12" s="1"/>
  <c r="B300" i="12" a="1"/>
  <c r="B300" i="12" s="1"/>
  <c r="B299" i="12" a="1"/>
  <c r="B299" i="12" s="1"/>
  <c r="B298" i="12" a="1"/>
  <c r="B298" i="12" s="1"/>
  <c r="B297" i="12" a="1"/>
  <c r="B297" i="12" s="1"/>
  <c r="B296" i="12" a="1"/>
  <c r="B296" i="12" s="1"/>
  <c r="B295" i="12" a="1"/>
  <c r="B295" i="12" s="1"/>
  <c r="B294" i="12" a="1"/>
  <c r="B294" i="12" s="1"/>
  <c r="B293" i="12" a="1"/>
  <c r="B293" i="12" s="1"/>
  <c r="B292" i="12" a="1"/>
  <c r="B292" i="12" s="1"/>
  <c r="B291" i="12" a="1"/>
  <c r="B291" i="12" s="1"/>
  <c r="B290" i="12" a="1"/>
  <c r="B290" i="12" s="1"/>
  <c r="B289" i="12" a="1"/>
  <c r="B289" i="12" s="1"/>
  <c r="B288" i="12" a="1"/>
  <c r="B288" i="12" s="1"/>
  <c r="B287" i="12" a="1"/>
  <c r="B287" i="12" s="1"/>
  <c r="B286" i="12" a="1"/>
  <c r="B286" i="12" s="1"/>
  <c r="B285" i="12" a="1"/>
  <c r="B285" i="12" s="1"/>
  <c r="B284" i="12" a="1"/>
  <c r="B284" i="12" s="1"/>
  <c r="B283" i="12" a="1"/>
  <c r="B283" i="12" s="1"/>
  <c r="B282" i="12" a="1"/>
  <c r="B282" i="12" s="1"/>
  <c r="B281" i="12" a="1"/>
  <c r="B281" i="12" s="1"/>
  <c r="B280" i="12" a="1"/>
  <c r="B280" i="12" s="1"/>
  <c r="B279" i="12" a="1"/>
  <c r="B279" i="12" s="1"/>
  <c r="B278" i="12" a="1"/>
  <c r="B278" i="12" s="1"/>
  <c r="B277" i="12" a="1"/>
  <c r="B277" i="12" s="1"/>
  <c r="B276" i="12" a="1"/>
  <c r="B276" i="12" s="1"/>
  <c r="B275" i="12" a="1"/>
  <c r="B275" i="12" s="1"/>
  <c r="B274" i="12" a="1"/>
  <c r="B274" i="12" s="1"/>
  <c r="B273" i="12" a="1"/>
  <c r="B273" i="12" s="1"/>
  <c r="B272" i="12" a="1"/>
  <c r="B272" i="12" s="1"/>
  <c r="B271" i="12" a="1"/>
  <c r="B271" i="12" s="1"/>
  <c r="B270" i="12" a="1"/>
  <c r="B270" i="12" s="1"/>
  <c r="B269" i="12" a="1"/>
  <c r="B269" i="12" s="1"/>
  <c r="B268" i="12" a="1"/>
  <c r="B268" i="12" s="1"/>
  <c r="B267" i="12" a="1"/>
  <c r="B267" i="12" s="1"/>
  <c r="B266" i="12" a="1"/>
  <c r="B266" i="12" s="1"/>
  <c r="B265" i="12" a="1"/>
  <c r="B265" i="12" s="1"/>
  <c r="B264" i="12" a="1"/>
  <c r="B264" i="12" s="1"/>
  <c r="B263" i="12" a="1"/>
  <c r="B263" i="12" s="1"/>
  <c r="B262" i="12" a="1"/>
  <c r="B262" i="12" s="1"/>
  <c r="B261" i="12" a="1"/>
  <c r="B261" i="12" s="1"/>
  <c r="B260" i="12" a="1"/>
  <c r="B260" i="12" s="1"/>
  <c r="B259" i="12" a="1"/>
  <c r="B259" i="12" s="1"/>
  <c r="B258" i="12" a="1"/>
  <c r="B258" i="12" s="1"/>
  <c r="B257" i="12" a="1"/>
  <c r="B257" i="12" s="1"/>
  <c r="B256" i="12" a="1"/>
  <c r="B256" i="12" s="1"/>
  <c r="B255" i="12" a="1"/>
  <c r="B255" i="12" s="1"/>
  <c r="B254" i="12" a="1"/>
  <c r="B254" i="12" s="1"/>
  <c r="B253" i="12" a="1"/>
  <c r="B253" i="12" s="1"/>
  <c r="B252" i="12" a="1"/>
  <c r="B252" i="12" s="1"/>
  <c r="B251" i="12" a="1"/>
  <c r="B251" i="12" s="1"/>
  <c r="B250" i="12" a="1"/>
  <c r="B250" i="12" s="1"/>
  <c r="B249" i="12" a="1"/>
  <c r="B249" i="12" s="1"/>
  <c r="B248" i="12" a="1"/>
  <c r="B248" i="12" s="1"/>
  <c r="B247" i="12" a="1"/>
  <c r="B247" i="12" s="1"/>
  <c r="B246" i="12" a="1"/>
  <c r="B246" i="12" s="1"/>
  <c r="B245" i="12" a="1"/>
  <c r="B245" i="12" s="1"/>
  <c r="B244" i="12" a="1"/>
  <c r="B244" i="12" s="1"/>
  <c r="B243" i="12" a="1"/>
  <c r="B243" i="12" s="1"/>
  <c r="B242" i="12" a="1"/>
  <c r="B242" i="12" s="1"/>
  <c r="B241" i="12" a="1"/>
  <c r="B241" i="12" s="1"/>
  <c r="B240" i="12" a="1"/>
  <c r="B240" i="12" s="1"/>
  <c r="B239" i="12" a="1"/>
  <c r="B239" i="12" s="1"/>
  <c r="B238" i="12" a="1"/>
  <c r="B238" i="12" s="1"/>
  <c r="B237" i="12" a="1"/>
  <c r="B237" i="12" s="1"/>
  <c r="B236" i="12" a="1"/>
  <c r="B236" i="12" s="1"/>
  <c r="B235" i="12" a="1"/>
  <c r="B235" i="12" s="1"/>
  <c r="B234" i="12" a="1"/>
  <c r="B234" i="12" s="1"/>
  <c r="B233" i="12" a="1"/>
  <c r="B233" i="12" s="1"/>
  <c r="B232" i="12" a="1"/>
  <c r="B232" i="12" s="1"/>
  <c r="B231" i="12" a="1"/>
  <c r="B231" i="12" s="1"/>
  <c r="B230" i="12" a="1"/>
  <c r="B230" i="12" s="1"/>
  <c r="B229" i="12" a="1"/>
  <c r="B229" i="12" s="1"/>
  <c r="B228" i="12" a="1"/>
  <c r="B228" i="12" s="1"/>
  <c r="B227" i="12" a="1"/>
  <c r="B227" i="12" s="1"/>
  <c r="B226" i="12" a="1"/>
  <c r="B226" i="12" s="1"/>
  <c r="B225" i="12" a="1"/>
  <c r="B225" i="12" s="1"/>
  <c r="B224" i="12" a="1"/>
  <c r="B224" i="12" s="1"/>
  <c r="B223" i="12" a="1"/>
  <c r="B223" i="12" s="1"/>
  <c r="B222" i="12" a="1"/>
  <c r="B222" i="12" s="1"/>
  <c r="B221" i="12" a="1"/>
  <c r="B221" i="12" s="1"/>
  <c r="B220" i="12" a="1"/>
  <c r="B220" i="12" s="1"/>
  <c r="B219" i="12" a="1"/>
  <c r="B219" i="12" s="1"/>
  <c r="B218" i="12" a="1"/>
  <c r="B218" i="12" s="1"/>
  <c r="B217" i="12" a="1"/>
  <c r="B217" i="12" s="1"/>
  <c r="B216" i="12" a="1"/>
  <c r="B216" i="12" s="1"/>
  <c r="B215" i="12" a="1"/>
  <c r="B215" i="12" s="1"/>
  <c r="B214" i="12" a="1"/>
  <c r="B214" i="12" s="1"/>
  <c r="B213" i="12" a="1"/>
  <c r="B213" i="12" s="1"/>
  <c r="B212" i="12" a="1"/>
  <c r="B212" i="12" s="1"/>
  <c r="B211" i="12" a="1"/>
  <c r="B211" i="12" s="1"/>
  <c r="B210" i="12" a="1"/>
  <c r="B210" i="12" s="1"/>
  <c r="B209" i="12" a="1"/>
  <c r="B209" i="12" s="1"/>
  <c r="B208" i="12" a="1"/>
  <c r="B208" i="12" s="1"/>
  <c r="B207" i="12" a="1"/>
  <c r="B207" i="12" s="1"/>
  <c r="B206" i="12" a="1"/>
  <c r="B206" i="12" s="1"/>
  <c r="B205" i="12" a="1"/>
  <c r="B205" i="12" s="1"/>
  <c r="B204" i="12" a="1"/>
  <c r="B204" i="12" s="1"/>
  <c r="B203" i="12" a="1"/>
  <c r="B203" i="12" s="1"/>
  <c r="B202" i="12" a="1"/>
  <c r="B202" i="12" s="1"/>
  <c r="B201" i="12" a="1"/>
  <c r="B201" i="12" s="1"/>
  <c r="B200" i="12" a="1"/>
  <c r="B200" i="12" s="1"/>
  <c r="B199" i="12" a="1"/>
  <c r="B199" i="12" s="1"/>
  <c r="B198" i="12" a="1"/>
  <c r="B198" i="12" s="1"/>
  <c r="B197" i="12" a="1"/>
  <c r="B197" i="12" s="1"/>
  <c r="B196" i="12" a="1"/>
  <c r="B196" i="12" s="1"/>
  <c r="B195" i="12" a="1"/>
  <c r="B195" i="12" s="1"/>
  <c r="B194" i="12" a="1"/>
  <c r="B194" i="12" s="1"/>
  <c r="B193" i="12" a="1"/>
  <c r="B193" i="12" s="1"/>
  <c r="B192" i="12" a="1"/>
  <c r="B192" i="12" s="1"/>
  <c r="B191" i="12" a="1"/>
  <c r="B191" i="12" s="1"/>
  <c r="B190" i="12" a="1"/>
  <c r="B190" i="12" s="1"/>
  <c r="B189" i="12" a="1"/>
  <c r="B189" i="12" s="1"/>
  <c r="B188" i="12" a="1"/>
  <c r="B188" i="12" s="1"/>
  <c r="B187" i="12" a="1"/>
  <c r="B187" i="12" s="1"/>
  <c r="B186" i="12" a="1"/>
  <c r="B186" i="12" s="1"/>
  <c r="B185" i="12" a="1"/>
  <c r="B185" i="12" s="1"/>
  <c r="B184" i="12" a="1"/>
  <c r="B184" i="12" s="1"/>
  <c r="B183" i="12" a="1"/>
  <c r="B183" i="12" s="1"/>
  <c r="B182" i="12" a="1"/>
  <c r="B182" i="12" s="1"/>
  <c r="B181" i="12" a="1"/>
  <c r="B181" i="12" s="1"/>
  <c r="B180" i="12" a="1"/>
  <c r="B180" i="12" s="1"/>
  <c r="B179" i="12" a="1"/>
  <c r="B179" i="12" s="1"/>
  <c r="B178" i="12" a="1"/>
  <c r="B178" i="12" s="1"/>
  <c r="B177" i="12" a="1"/>
  <c r="B177" i="12" s="1"/>
  <c r="B176" i="12" a="1"/>
  <c r="B176" i="12" s="1"/>
  <c r="B175" i="12" a="1"/>
  <c r="B175" i="12" s="1"/>
  <c r="B174" i="12" a="1"/>
  <c r="B174" i="12" s="1"/>
  <c r="B173" i="12" a="1"/>
  <c r="B173" i="12" s="1"/>
  <c r="B172" i="12" a="1"/>
  <c r="B172" i="12" s="1"/>
  <c r="B171" i="12" a="1"/>
  <c r="B171" i="12" s="1"/>
  <c r="B170" i="12" a="1"/>
  <c r="B170" i="12" s="1"/>
  <c r="B169" i="12" a="1"/>
  <c r="B169" i="12" s="1"/>
  <c r="B168" i="12" a="1"/>
  <c r="B168" i="12" s="1"/>
  <c r="B167" i="12" a="1"/>
  <c r="B167" i="12" s="1"/>
  <c r="B166" i="12" a="1"/>
  <c r="B166" i="12" s="1"/>
  <c r="B165" i="12" a="1"/>
  <c r="B165" i="12" s="1"/>
  <c r="B164" i="12" a="1"/>
  <c r="B164" i="12" s="1"/>
  <c r="B163" i="12" a="1"/>
  <c r="B163" i="12" s="1"/>
  <c r="B162" i="12" a="1"/>
  <c r="B162" i="12" s="1"/>
  <c r="B161" i="12" a="1"/>
  <c r="B161" i="12" s="1"/>
  <c r="B160" i="12" a="1"/>
  <c r="B160" i="12" s="1"/>
  <c r="B159" i="12" a="1"/>
  <c r="B159" i="12" s="1"/>
  <c r="B158" i="12" a="1"/>
  <c r="B158" i="12" s="1"/>
  <c r="B157" i="12" a="1"/>
  <c r="B157" i="12" s="1"/>
  <c r="B156" i="12" a="1"/>
  <c r="B156" i="12" s="1"/>
  <c r="B155" i="12" a="1"/>
  <c r="B155" i="12" s="1"/>
  <c r="B154" i="12" a="1"/>
  <c r="B154" i="12" s="1"/>
  <c r="B153" i="12" a="1"/>
  <c r="B153" i="12" s="1"/>
  <c r="B152" i="12" a="1"/>
  <c r="B152" i="12" s="1"/>
  <c r="B151" i="12" a="1"/>
  <c r="B151" i="12" s="1"/>
  <c r="B150" i="12" a="1"/>
  <c r="B150" i="12" s="1"/>
  <c r="B149" i="12" a="1"/>
  <c r="B149" i="12" s="1"/>
  <c r="B148" i="12" a="1"/>
  <c r="B148" i="12" s="1"/>
  <c r="B147" i="12" a="1"/>
  <c r="B147" i="12" s="1"/>
  <c r="B146" i="12" a="1"/>
  <c r="B146" i="12" s="1"/>
  <c r="B145" i="12" a="1"/>
  <c r="B145" i="12" s="1"/>
  <c r="B144" i="12" a="1"/>
  <c r="B144" i="12" s="1"/>
  <c r="B143" i="12" a="1"/>
  <c r="B143" i="12" s="1"/>
  <c r="B142" i="12" a="1"/>
  <c r="B142" i="12" s="1"/>
  <c r="B141" i="12" a="1"/>
  <c r="B141" i="12" s="1"/>
  <c r="B140" i="12" a="1"/>
  <c r="B140" i="12" s="1"/>
  <c r="B139" i="12" a="1"/>
  <c r="B139" i="12" s="1"/>
  <c r="B138" i="12" a="1"/>
  <c r="B138" i="12" s="1"/>
  <c r="B137" i="12" a="1"/>
  <c r="B137" i="12" s="1"/>
  <c r="B136" i="12" a="1"/>
  <c r="B136" i="12" s="1"/>
  <c r="B135" i="12" a="1"/>
  <c r="B135" i="12" s="1"/>
  <c r="B134" i="12" a="1"/>
  <c r="B134" i="12" s="1"/>
  <c r="B133" i="12" a="1"/>
  <c r="B133" i="12" s="1"/>
  <c r="B132" i="12" a="1"/>
  <c r="B132" i="12" s="1"/>
  <c r="B131" i="12" a="1"/>
  <c r="B131" i="12" s="1"/>
  <c r="B130" i="12" a="1"/>
  <c r="B130" i="12" s="1"/>
  <c r="B129" i="12" a="1"/>
  <c r="B129" i="12" s="1"/>
  <c r="B128" i="12" a="1"/>
  <c r="B128" i="12" s="1"/>
  <c r="B127" i="12" a="1"/>
  <c r="B127" i="12" s="1"/>
  <c r="B126" i="12" a="1"/>
  <c r="B126" i="12" s="1"/>
  <c r="B125" i="12" a="1"/>
  <c r="B125" i="12" s="1"/>
  <c r="B124" i="12" a="1"/>
  <c r="B124" i="12" s="1"/>
  <c r="B123" i="12" a="1"/>
  <c r="B123" i="12" s="1"/>
  <c r="B122" i="12" a="1"/>
  <c r="B122" i="12" s="1"/>
  <c r="B121" i="12" a="1"/>
  <c r="B121" i="12" s="1"/>
  <c r="B120" i="12" a="1"/>
  <c r="B120" i="12" s="1"/>
  <c r="B119" i="12" a="1"/>
  <c r="B119" i="12" s="1"/>
  <c r="B118" i="12" a="1"/>
  <c r="B118" i="12" s="1"/>
  <c r="B117" i="12" a="1"/>
  <c r="B117" i="12" s="1"/>
  <c r="B116" i="12" a="1"/>
  <c r="B116" i="12" s="1"/>
  <c r="B115" i="12" a="1"/>
  <c r="B115" i="12" s="1"/>
  <c r="B114" i="12" a="1"/>
  <c r="B114" i="12" s="1"/>
  <c r="B113" i="12" a="1"/>
  <c r="B113" i="12" s="1"/>
  <c r="B112" i="12" a="1"/>
  <c r="B112" i="12" s="1"/>
  <c r="B111" i="12" a="1"/>
  <c r="B111" i="12" s="1"/>
  <c r="B110" i="12" a="1"/>
  <c r="B110" i="12" s="1"/>
  <c r="B109" i="12" a="1"/>
  <c r="B109" i="12" s="1"/>
  <c r="B108" i="12" a="1"/>
  <c r="B108" i="12" s="1"/>
  <c r="B107" i="12" a="1"/>
  <c r="B107" i="12" s="1"/>
  <c r="B106" i="12" a="1"/>
  <c r="B106" i="12" s="1"/>
  <c r="B105" i="12" a="1"/>
  <c r="B105" i="12" s="1"/>
  <c r="B104" i="12" a="1"/>
  <c r="B104" i="12" s="1"/>
  <c r="B103" i="12" a="1"/>
  <c r="B103" i="12" s="1"/>
  <c r="B102" i="12" a="1"/>
  <c r="B102" i="12" s="1"/>
  <c r="B101" i="12" a="1"/>
  <c r="B101" i="12" s="1"/>
  <c r="B100" i="12" a="1"/>
  <c r="B100" i="12" s="1"/>
  <c r="B99" i="12" a="1"/>
  <c r="B99" i="12" s="1"/>
  <c r="B98" i="12" a="1"/>
  <c r="B98" i="12" s="1"/>
  <c r="B97" i="12" a="1"/>
  <c r="B97" i="12" s="1"/>
  <c r="B96" i="12" a="1"/>
  <c r="B96" i="12" s="1"/>
  <c r="B95" i="12" a="1"/>
  <c r="B95" i="12" s="1"/>
  <c r="B94" i="12" a="1"/>
  <c r="B94" i="12" s="1"/>
  <c r="B93" i="12" a="1"/>
  <c r="B93" i="12" s="1"/>
  <c r="B92" i="12" a="1"/>
  <c r="B92" i="12" s="1"/>
  <c r="B91" i="12" a="1"/>
  <c r="B91" i="12" s="1"/>
  <c r="B90" i="12" a="1"/>
  <c r="B90" i="12" s="1"/>
  <c r="B89" i="12" a="1"/>
  <c r="B89" i="12" s="1"/>
  <c r="B88" i="12" a="1"/>
  <c r="B88" i="12" s="1"/>
  <c r="B87" i="12" a="1"/>
  <c r="B87" i="12" s="1"/>
  <c r="B86" i="12" a="1"/>
  <c r="B86" i="12" s="1"/>
  <c r="B85" i="12" a="1"/>
  <c r="B85" i="12" s="1"/>
  <c r="B84" i="12" a="1"/>
  <c r="B84" i="12" s="1"/>
  <c r="B83" i="12" a="1"/>
  <c r="B83" i="12" s="1"/>
  <c r="B82" i="12" a="1"/>
  <c r="B82" i="12" s="1"/>
  <c r="B81" i="12" a="1"/>
  <c r="B81" i="12" s="1"/>
  <c r="B80" i="12" a="1"/>
  <c r="B80" i="12" s="1"/>
  <c r="B79" i="12" a="1"/>
  <c r="B79" i="12" s="1"/>
  <c r="B78" i="12" a="1"/>
  <c r="B78" i="12" s="1"/>
  <c r="B77" i="12" a="1"/>
  <c r="B77" i="12" s="1"/>
  <c r="B76" i="12" a="1"/>
  <c r="B76" i="12" s="1"/>
  <c r="B75" i="12" a="1"/>
  <c r="B75" i="12" s="1"/>
  <c r="B74" i="12" a="1"/>
  <c r="B74" i="12" s="1"/>
  <c r="B73" i="12" a="1"/>
  <c r="B73" i="12" s="1"/>
  <c r="B72" i="12" a="1"/>
  <c r="B72" i="12" s="1"/>
  <c r="B71" i="12" a="1"/>
  <c r="B71" i="12" s="1"/>
  <c r="B70" i="12" a="1"/>
  <c r="B70" i="12" s="1"/>
  <c r="B69" i="12" a="1"/>
  <c r="B69" i="12" s="1"/>
  <c r="B68" i="12" a="1"/>
  <c r="B68" i="12" s="1"/>
  <c r="B67" i="12" a="1"/>
  <c r="B67" i="12" s="1"/>
  <c r="B66" i="12" a="1"/>
  <c r="B66" i="12" s="1"/>
  <c r="B65" i="12" a="1"/>
  <c r="B65" i="12" s="1"/>
  <c r="B64" i="12" a="1"/>
  <c r="B64" i="12" s="1"/>
  <c r="B63" i="12" a="1"/>
  <c r="B63" i="12" s="1"/>
  <c r="B62" i="12" a="1"/>
  <c r="B62" i="12" s="1"/>
  <c r="B61" i="12" a="1"/>
  <c r="B61" i="12" s="1"/>
  <c r="B60" i="12" a="1"/>
  <c r="B60" i="12" s="1"/>
  <c r="B59" i="12" a="1"/>
  <c r="B59" i="12" s="1"/>
  <c r="B58" i="12" a="1"/>
  <c r="B58" i="12" s="1"/>
  <c r="B57" i="12" a="1"/>
  <c r="B57" i="12" s="1"/>
  <c r="B56" i="12" a="1"/>
  <c r="B56" i="12" s="1"/>
  <c r="B55" i="12" a="1"/>
  <c r="B55" i="12" s="1"/>
  <c r="B54" i="12" a="1"/>
  <c r="B54" i="12" s="1"/>
  <c r="B53" i="12" a="1"/>
  <c r="B53" i="12" s="1"/>
  <c r="B52" i="12" a="1"/>
  <c r="B52" i="12" s="1"/>
  <c r="B51" i="12" a="1"/>
  <c r="B51" i="12" s="1"/>
  <c r="B50" i="12" a="1"/>
  <c r="B50" i="12" s="1"/>
  <c r="B49" i="12" a="1"/>
  <c r="B49" i="12" s="1"/>
  <c r="B48" i="12" a="1"/>
  <c r="B48" i="12" s="1"/>
  <c r="B47" i="12" a="1"/>
  <c r="B47" i="12" s="1"/>
  <c r="B46" i="12" a="1"/>
  <c r="B46" i="12" s="1"/>
  <c r="B45" i="12" a="1"/>
  <c r="B45" i="12" s="1"/>
  <c r="B44" i="12" a="1"/>
  <c r="B44" i="12" s="1"/>
  <c r="B43" i="12" a="1"/>
  <c r="B43" i="12" s="1"/>
  <c r="B42" i="12" a="1"/>
  <c r="B42" i="12" s="1"/>
  <c r="B41" i="12" a="1"/>
  <c r="B41" i="12" s="1"/>
  <c r="B40" i="12" a="1"/>
  <c r="B40" i="12" s="1"/>
  <c r="B39" i="12" a="1"/>
  <c r="B39" i="12" s="1"/>
  <c r="B38" i="12" a="1"/>
  <c r="B38" i="12" s="1"/>
  <c r="B37" i="12" a="1"/>
  <c r="B37" i="12" s="1"/>
  <c r="B36" i="12" a="1"/>
  <c r="B36" i="12" s="1"/>
  <c r="B35" i="12" a="1"/>
  <c r="B35" i="12" s="1"/>
  <c r="B34" i="12" a="1"/>
  <c r="B34" i="12" s="1"/>
  <c r="B33" i="12" a="1"/>
  <c r="B33" i="12" s="1"/>
  <c r="B32" i="12" a="1"/>
  <c r="B32" i="12" s="1"/>
  <c r="B31" i="12" a="1"/>
  <c r="B31" i="12" s="1"/>
  <c r="B30" i="12" a="1"/>
  <c r="B30" i="12" s="1"/>
  <c r="B29" i="12" a="1"/>
  <c r="B29" i="12" s="1"/>
  <c r="B28" i="12" a="1"/>
  <c r="B28" i="12" s="1"/>
  <c r="B27" i="12" a="1"/>
  <c r="B27" i="12" s="1"/>
  <c r="B26" i="12" a="1"/>
  <c r="B26" i="12" s="1"/>
  <c r="B25" i="12" a="1"/>
  <c r="B25" i="12" s="1"/>
  <c r="B24" i="12" a="1"/>
  <c r="B24" i="12" s="1"/>
  <c r="B23" i="12" a="1"/>
  <c r="B23" i="12" s="1"/>
  <c r="B22" i="12" a="1"/>
  <c r="B22" i="12" s="1"/>
  <c r="B21" i="12" a="1"/>
  <c r="B21" i="12" s="1"/>
  <c r="B20" i="12" a="1"/>
  <c r="B20" i="12" s="1"/>
  <c r="B19" i="12" a="1"/>
  <c r="B19" i="12" s="1"/>
  <c r="B18" i="12" a="1"/>
  <c r="B18" i="12" s="1"/>
  <c r="B17" i="12" a="1"/>
  <c r="B17" i="12" s="1"/>
  <c r="B16" i="12" a="1"/>
  <c r="B16" i="12" s="1"/>
  <c r="B15" i="12" a="1"/>
  <c r="B15" i="12" s="1"/>
  <c r="B14" i="12" a="1"/>
  <c r="B14" i="12" s="1"/>
  <c r="B13" i="12" a="1"/>
  <c r="B13" i="12" s="1"/>
  <c r="B12" i="12" a="1"/>
  <c r="B12" i="12" s="1"/>
  <c r="B11" i="12" a="1"/>
  <c r="B11" i="12" s="1"/>
  <c r="B10" i="12" a="1"/>
  <c r="B10" i="12" s="1"/>
  <c r="B9" i="12" a="1"/>
  <c r="B9" i="12" s="1"/>
  <c r="B8" i="12" a="1"/>
  <c r="B8" i="12" s="1"/>
  <c r="B7" i="12" a="1"/>
  <c r="B7" i="12" s="1"/>
  <c r="B6" i="12" a="1"/>
  <c r="B6" i="12" s="1"/>
  <c r="B5" i="12" a="1"/>
  <c r="B5" i="12" s="1"/>
  <c r="B115" i="31" a="1"/>
  <c r="B115" i="31" s="1"/>
  <c r="B101" i="31" a="1"/>
  <c r="B101" i="31" s="1"/>
  <c r="B54" i="31" a="1"/>
  <c r="B54" i="31" s="1"/>
  <c r="B53" i="31" a="1"/>
  <c r="B53" i="31" s="1"/>
  <c r="B52" i="31" a="1"/>
  <c r="B52" i="31" s="1"/>
  <c r="B51" i="31" a="1"/>
  <c r="B51" i="31" s="1"/>
  <c r="B50" i="31" a="1"/>
  <c r="B50" i="31" s="1"/>
  <c r="B49" i="31" a="1"/>
  <c r="B49" i="31" s="1"/>
  <c r="B48" i="31" a="1"/>
  <c r="B48" i="31" s="1"/>
  <c r="B47" i="31" a="1"/>
  <c r="B47" i="31" s="1"/>
  <c r="B46" i="31" a="1"/>
  <c r="B46" i="31" s="1"/>
  <c r="B45" i="31" a="1"/>
  <c r="B45" i="31" s="1"/>
  <c r="B44" i="31" a="1"/>
  <c r="B44" i="31" s="1"/>
  <c r="B43" i="31" a="1"/>
  <c r="B43" i="31" s="1"/>
  <c r="B42" i="31" a="1"/>
  <c r="B42" i="31" s="1"/>
  <c r="B41" i="31" a="1"/>
  <c r="B41" i="31" s="1"/>
  <c r="B40" i="31" a="1"/>
  <c r="B40" i="31" s="1"/>
  <c r="B39" i="31" a="1"/>
  <c r="B39" i="31" s="1"/>
  <c r="B38" i="31" a="1"/>
  <c r="B38" i="31" s="1"/>
  <c r="B37" i="31" a="1"/>
  <c r="B37" i="31" s="1"/>
  <c r="B36" i="31" a="1"/>
  <c r="B36" i="31" s="1"/>
  <c r="B35" i="31" a="1"/>
  <c r="B35" i="31" s="1"/>
  <c r="B34" i="31" a="1"/>
  <c r="B34" i="31" s="1"/>
  <c r="B33" i="31" a="1"/>
  <c r="B33" i="31" s="1"/>
  <c r="B32" i="31" a="1"/>
  <c r="B32" i="31" s="1"/>
  <c r="B31" i="31" a="1"/>
  <c r="B31" i="31" s="1"/>
  <c r="B30" i="31" a="1"/>
  <c r="B30" i="31" s="1"/>
  <c r="B29" i="31" a="1"/>
  <c r="B29" i="31" s="1"/>
  <c r="B28" i="31" a="1"/>
  <c r="B28" i="31" s="1"/>
  <c r="B27" i="31" a="1"/>
  <c r="B27" i="31" s="1"/>
  <c r="B26" i="31" a="1"/>
  <c r="B26" i="31" s="1"/>
  <c r="B25" i="31" a="1"/>
  <c r="B25" i="31" s="1"/>
  <c r="B24" i="31" a="1"/>
  <c r="B24" i="31" s="1"/>
  <c r="B23" i="31" a="1"/>
  <c r="B23" i="31" s="1"/>
  <c r="B22" i="31" a="1"/>
  <c r="B22" i="31" s="1"/>
  <c r="B21" i="31" a="1"/>
  <c r="B21" i="31" s="1"/>
  <c r="B20" i="31" a="1"/>
  <c r="B20" i="31" s="1"/>
  <c r="B19" i="31" a="1"/>
  <c r="B19" i="31" s="1"/>
  <c r="B18" i="31" a="1"/>
  <c r="B18" i="31" s="1"/>
  <c r="B17" i="31" a="1"/>
  <c r="B17" i="31" s="1"/>
  <c r="B16" i="31" a="1"/>
  <c r="B16" i="31" s="1"/>
  <c r="B15" i="31" a="1"/>
  <c r="B15" i="31" s="1"/>
  <c r="B14" i="31" a="1"/>
  <c r="B14" i="31" s="1"/>
  <c r="B13" i="31" a="1"/>
  <c r="B13" i="31" s="1"/>
  <c r="B12" i="31" a="1"/>
  <c r="B12" i="31" s="1"/>
  <c r="B11" i="31" a="1"/>
  <c r="B11" i="31" s="1"/>
  <c r="B10" i="31" a="1"/>
  <c r="B10" i="31" s="1"/>
  <c r="B9" i="31" a="1"/>
  <c r="B9" i="31" s="1"/>
  <c r="B8" i="31" a="1"/>
  <c r="B8" i="31" s="1"/>
  <c r="B7" i="31" a="1"/>
  <c r="B7" i="31" s="1"/>
  <c r="B6" i="31" a="1"/>
  <c r="B6" i="31" s="1"/>
  <c r="B5" i="31" a="1"/>
  <c r="B5" i="31" s="1"/>
  <c r="B11" i="68" a="1"/>
  <c r="B11" i="68" s="1"/>
  <c r="B10" i="68" a="1"/>
  <c r="B10" i="68" s="1"/>
  <c r="B9" i="68" a="1"/>
  <c r="B9" i="68" s="1"/>
  <c r="B8" i="68" a="1"/>
  <c r="B8" i="68" s="1"/>
  <c r="B7" i="68" a="1"/>
  <c r="B7" i="68" s="1"/>
  <c r="B6" i="68" a="1"/>
  <c r="B6" i="68" s="1"/>
  <c r="B5" i="68" a="1"/>
  <c r="B5" i="68" s="1"/>
  <c r="B14" i="54" a="1"/>
  <c r="B14" i="54" s="1"/>
  <c r="B6" i="54" a="1"/>
  <c r="B6" i="54" s="1"/>
  <c r="B5" i="54" a="1"/>
  <c r="B5" i="54" s="1"/>
  <c r="B163" i="10" a="1"/>
  <c r="B163" i="10" s="1"/>
  <c r="B110" i="10" a="1"/>
  <c r="B110" i="10" s="1"/>
  <c r="B109" i="10" a="1"/>
  <c r="B109" i="10" s="1"/>
  <c r="B108" i="10" a="1"/>
  <c r="B108" i="10" s="1"/>
  <c r="B107" i="10" a="1"/>
  <c r="B107" i="10" s="1"/>
  <c r="B106" i="10" a="1"/>
  <c r="B106" i="10" s="1"/>
  <c r="B105" i="10" a="1"/>
  <c r="B105" i="10" s="1"/>
  <c r="B104" i="10" a="1"/>
  <c r="B104" i="10" s="1"/>
  <c r="B103" i="10" a="1"/>
  <c r="B103" i="10" s="1"/>
  <c r="B102" i="10" a="1"/>
  <c r="B102" i="10" s="1"/>
  <c r="B101" i="10" a="1"/>
  <c r="B101" i="10" s="1"/>
  <c r="B100" i="10" a="1"/>
  <c r="B100" i="10" s="1"/>
  <c r="B99" i="10" a="1"/>
  <c r="B99" i="10" s="1"/>
  <c r="B98" i="10" a="1"/>
  <c r="B98" i="10" s="1"/>
  <c r="B97" i="10" a="1"/>
  <c r="B97" i="10" s="1"/>
  <c r="B96" i="10" a="1"/>
  <c r="B96" i="10" s="1"/>
  <c r="B95" i="10" a="1"/>
  <c r="B95" i="10" s="1"/>
  <c r="B94" i="10" a="1"/>
  <c r="B94" i="10" s="1"/>
  <c r="B93" i="10" a="1"/>
  <c r="B93" i="10" s="1"/>
  <c r="B92" i="10" a="1"/>
  <c r="B92" i="10" s="1"/>
  <c r="B91" i="10" a="1"/>
  <c r="B91" i="10" s="1"/>
  <c r="B90" i="10" a="1"/>
  <c r="B90" i="10" s="1"/>
  <c r="B89" i="10" a="1"/>
  <c r="B89" i="10" s="1"/>
  <c r="B88" i="10" a="1"/>
  <c r="B88" i="10" s="1"/>
  <c r="B87" i="10" a="1"/>
  <c r="B87" i="10" s="1"/>
  <c r="B86" i="10" a="1"/>
  <c r="B86" i="10" s="1"/>
  <c r="B85" i="10" a="1"/>
  <c r="B85" i="10" s="1"/>
  <c r="B84" i="10" a="1"/>
  <c r="B84" i="10" s="1"/>
  <c r="B83" i="10" a="1"/>
  <c r="B83" i="10" s="1"/>
  <c r="B82" i="10" a="1"/>
  <c r="B82" i="10" s="1"/>
  <c r="B81" i="10" a="1"/>
  <c r="B81" i="10" s="1"/>
  <c r="B80" i="10" a="1"/>
  <c r="B80" i="10" s="1"/>
  <c r="B79" i="10" a="1"/>
  <c r="B79" i="10" s="1"/>
  <c r="B78" i="10" a="1"/>
  <c r="B78" i="10" s="1"/>
  <c r="B77" i="10" a="1"/>
  <c r="B77" i="10" s="1"/>
  <c r="B76" i="10" a="1"/>
  <c r="B76" i="10" s="1"/>
  <c r="B75" i="10" a="1"/>
  <c r="B75" i="10" s="1"/>
  <c r="B74" i="10" a="1"/>
  <c r="B74" i="10" s="1"/>
  <c r="B73" i="10" a="1"/>
  <c r="B73" i="10" s="1"/>
  <c r="B72" i="10" a="1"/>
  <c r="B72" i="10" s="1"/>
  <c r="B71" i="10" a="1"/>
  <c r="B71" i="10" s="1"/>
  <c r="B70" i="10" a="1"/>
  <c r="B70" i="10" s="1"/>
  <c r="B69" i="10" a="1"/>
  <c r="B69" i="10" s="1"/>
  <c r="B68" i="10" a="1"/>
  <c r="B68" i="10" s="1"/>
  <c r="B67" i="10" a="1"/>
  <c r="B67" i="10" s="1"/>
  <c r="B66" i="10" a="1"/>
  <c r="B66" i="10" s="1"/>
  <c r="B65" i="10" a="1"/>
  <c r="B65" i="10" s="1"/>
  <c r="B64" i="10" a="1"/>
  <c r="B64" i="10" s="1"/>
  <c r="B63" i="10" a="1"/>
  <c r="B63" i="10" s="1"/>
  <c r="B62" i="10" a="1"/>
  <c r="B62" i="10" s="1"/>
  <c r="B61" i="10" a="1"/>
  <c r="B61" i="10" s="1"/>
  <c r="B60" i="10" a="1"/>
  <c r="B60" i="10" s="1"/>
  <c r="B59" i="10" a="1"/>
  <c r="B59" i="10" s="1"/>
  <c r="B58" i="10" a="1"/>
  <c r="B58" i="10" s="1"/>
  <c r="B57" i="10" a="1"/>
  <c r="B57" i="10" s="1"/>
  <c r="B56" i="10" a="1"/>
  <c r="B56" i="10" s="1"/>
  <c r="B55" i="10" a="1"/>
  <c r="B55" i="10" s="1"/>
  <c r="B54" i="10" a="1"/>
  <c r="B54" i="10" s="1"/>
  <c r="B53" i="10" a="1"/>
  <c r="B53" i="10" s="1"/>
  <c r="B52" i="10" a="1"/>
  <c r="B52" i="10" s="1"/>
  <c r="B51" i="10" a="1"/>
  <c r="B51" i="10" s="1"/>
  <c r="B50" i="10" a="1"/>
  <c r="B50" i="10" s="1"/>
  <c r="B49" i="10" a="1"/>
  <c r="B49" i="10" s="1"/>
  <c r="B48" i="10" a="1"/>
  <c r="B48" i="10" s="1"/>
  <c r="B47" i="10" a="1"/>
  <c r="B47" i="10" s="1"/>
  <c r="B46" i="10" a="1"/>
  <c r="B46" i="10" s="1"/>
  <c r="B45" i="10" a="1"/>
  <c r="B45" i="10" s="1"/>
  <c r="B44" i="10" a="1"/>
  <c r="B44" i="10" s="1"/>
  <c r="B43" i="10" a="1"/>
  <c r="B43" i="10" s="1"/>
  <c r="B42" i="10" a="1"/>
  <c r="B42" i="10" s="1"/>
  <c r="B41" i="10" a="1"/>
  <c r="B41" i="10" s="1"/>
  <c r="B40" i="10" a="1"/>
  <c r="B40" i="10" s="1"/>
  <c r="B39" i="10" a="1"/>
  <c r="B39" i="10" s="1"/>
  <c r="B38" i="10" a="1"/>
  <c r="B38" i="10" s="1"/>
  <c r="B37" i="10" a="1"/>
  <c r="B37" i="10" s="1"/>
  <c r="B36" i="10" a="1"/>
  <c r="B36" i="10" s="1"/>
  <c r="B35" i="10" a="1"/>
  <c r="B35" i="10" s="1"/>
  <c r="B34" i="10" a="1"/>
  <c r="B34" i="10" s="1"/>
  <c r="B33" i="10" a="1"/>
  <c r="B33" i="10" s="1"/>
  <c r="B32" i="10" a="1"/>
  <c r="B32" i="10" s="1"/>
  <c r="B31" i="10" a="1"/>
  <c r="B31" i="10" s="1"/>
  <c r="B30" i="10" a="1"/>
  <c r="B30" i="10" s="1"/>
  <c r="B29" i="10" a="1"/>
  <c r="B29" i="10" s="1"/>
  <c r="B28" i="10" a="1"/>
  <c r="B28" i="10" s="1"/>
  <c r="B27" i="10" a="1"/>
  <c r="B27" i="10" s="1"/>
  <c r="B26" i="10" a="1"/>
  <c r="B26" i="10" s="1"/>
  <c r="B25" i="10" a="1"/>
  <c r="B25" i="10" s="1"/>
  <c r="B24" i="10" a="1"/>
  <c r="B24" i="10" s="1"/>
  <c r="B23" i="10" a="1"/>
  <c r="B23" i="10" s="1"/>
  <c r="B22" i="10" a="1"/>
  <c r="B22" i="10" s="1"/>
  <c r="B21" i="10" a="1"/>
  <c r="B21" i="10" s="1"/>
  <c r="B20" i="10" a="1"/>
  <c r="B20" i="10" s="1"/>
  <c r="B19" i="10" a="1"/>
  <c r="B19" i="10" s="1"/>
  <c r="B18" i="10" a="1"/>
  <c r="B18" i="10" s="1"/>
  <c r="B17" i="10" a="1"/>
  <c r="B17" i="10" s="1"/>
  <c r="B16" i="10" a="1"/>
  <c r="B16" i="10" s="1"/>
  <c r="B15" i="10" a="1"/>
  <c r="B15" i="10" s="1"/>
  <c r="B14" i="10" a="1"/>
  <c r="B14" i="10" s="1"/>
  <c r="B13" i="10" a="1"/>
  <c r="B13" i="10" s="1"/>
  <c r="B12" i="10" a="1"/>
  <c r="B12" i="10" s="1"/>
  <c r="B11" i="10" a="1"/>
  <c r="B11" i="10" s="1"/>
  <c r="B10" i="10" a="1"/>
  <c r="B10" i="10" s="1"/>
  <c r="B9" i="10" a="1"/>
  <c r="B9" i="10" s="1"/>
  <c r="B8" i="10" a="1"/>
  <c r="B8" i="10" s="1"/>
  <c r="B7" i="10" a="1"/>
  <c r="B7" i="10" s="1"/>
  <c r="B6" i="10" a="1"/>
  <c r="B6" i="10" s="1"/>
  <c r="B5" i="10" a="1"/>
  <c r="B5" i="10" s="1"/>
  <c r="B53" i="9" a="1"/>
  <c r="B53" i="9" s="1"/>
  <c r="B5" i="9" a="1"/>
  <c r="B5" i="9" s="1"/>
  <c r="A5" i="23" a="1"/>
  <c r="A5" i="23" s="1"/>
  <c r="C990" i="4" a="1"/>
  <c r="C990" i="4" s="1"/>
  <c r="C952" i="4" a="1"/>
  <c r="C952" i="4" s="1"/>
  <c r="C951" i="4" a="1"/>
  <c r="C951" i="4" s="1"/>
  <c r="C950" i="4" a="1"/>
  <c r="C950" i="4" s="1"/>
  <c r="C949" i="4" a="1"/>
  <c r="C949" i="4" s="1"/>
  <c r="C948" i="4" a="1"/>
  <c r="C948" i="4" s="1"/>
  <c r="C947" i="4" a="1"/>
  <c r="C947" i="4" s="1"/>
  <c r="C946" i="4" a="1"/>
  <c r="C946" i="4" s="1"/>
  <c r="C945" i="4" a="1"/>
  <c r="C945" i="4" s="1"/>
  <c r="C944" i="4" a="1"/>
  <c r="C944" i="4" s="1"/>
  <c r="C943" i="4" a="1"/>
  <c r="C943" i="4" s="1"/>
  <c r="C942" i="4" a="1"/>
  <c r="C942" i="4" s="1"/>
  <c r="C941" i="4" a="1"/>
  <c r="C941" i="4" s="1"/>
  <c r="C940" i="4" a="1"/>
  <c r="C940" i="4" s="1"/>
  <c r="C939" i="4" a="1"/>
  <c r="C939" i="4" s="1"/>
  <c r="C938" i="4" a="1"/>
  <c r="C938" i="4" s="1"/>
  <c r="C937" i="4" a="1"/>
  <c r="C937" i="4" s="1"/>
  <c r="C936" i="4" a="1"/>
  <c r="C936" i="4" s="1"/>
  <c r="C935" i="4" a="1"/>
  <c r="C935" i="4" s="1"/>
  <c r="C934" i="4" a="1"/>
  <c r="C934" i="4" s="1"/>
  <c r="C933" i="4" a="1"/>
  <c r="C933" i="4" s="1"/>
  <c r="C932" i="4" a="1"/>
  <c r="C932" i="4" s="1"/>
  <c r="C931" i="4" a="1"/>
  <c r="C931" i="4" s="1"/>
  <c r="C930" i="4" a="1"/>
  <c r="C930" i="4" s="1"/>
  <c r="C929" i="4" a="1"/>
  <c r="C929" i="4" s="1"/>
  <c r="C928" i="4" a="1"/>
  <c r="C928" i="4" s="1"/>
  <c r="C927" i="4" a="1"/>
  <c r="C927" i="4" s="1"/>
  <c r="C926" i="4" a="1"/>
  <c r="C926" i="4" s="1"/>
  <c r="C925" i="4" a="1"/>
  <c r="C925" i="4" s="1"/>
  <c r="C924" i="4" a="1"/>
  <c r="C924" i="4" s="1"/>
  <c r="C923" i="4" a="1"/>
  <c r="C923" i="4" s="1"/>
  <c r="C922" i="4" a="1"/>
  <c r="C922" i="4" s="1"/>
  <c r="C921" i="4" a="1"/>
  <c r="C921" i="4" s="1"/>
  <c r="C920" i="4" a="1"/>
  <c r="C920" i="4" s="1"/>
  <c r="C919" i="4" a="1"/>
  <c r="C919" i="4" s="1"/>
  <c r="C918" i="4" a="1"/>
  <c r="C918" i="4" s="1"/>
  <c r="C917" i="4" a="1"/>
  <c r="C917" i="4" s="1"/>
  <c r="C916" i="4" a="1"/>
  <c r="C916" i="4" s="1"/>
  <c r="C915" i="4" a="1"/>
  <c r="C915" i="4" s="1"/>
  <c r="C914" i="4" a="1"/>
  <c r="C914" i="4" s="1"/>
  <c r="C913" i="4" a="1"/>
  <c r="C913" i="4" s="1"/>
  <c r="C912" i="4" a="1"/>
  <c r="C912" i="4" s="1"/>
  <c r="C911" i="4" a="1"/>
  <c r="C911" i="4" s="1"/>
  <c r="C910" i="4" a="1"/>
  <c r="C910" i="4" s="1"/>
  <c r="C909" i="4" a="1"/>
  <c r="C909" i="4" s="1"/>
  <c r="C908" i="4" a="1"/>
  <c r="C908" i="4" s="1"/>
  <c r="C907" i="4" a="1"/>
  <c r="C907" i="4" s="1"/>
  <c r="C906" i="4" a="1"/>
  <c r="C906" i="4" s="1"/>
  <c r="C905" i="4" a="1"/>
  <c r="C905" i="4" s="1"/>
  <c r="C904" i="4" a="1"/>
  <c r="C904" i="4" s="1"/>
  <c r="C903" i="4" a="1"/>
  <c r="C903" i="4" s="1"/>
  <c r="C902" i="4" a="1"/>
  <c r="C902" i="4" s="1"/>
  <c r="C901" i="4" a="1"/>
  <c r="C901" i="4" s="1"/>
  <c r="C900" i="4" a="1"/>
  <c r="C900" i="4" s="1"/>
  <c r="C899" i="4" a="1"/>
  <c r="C899" i="4" s="1"/>
  <c r="C898" i="4" a="1"/>
  <c r="C898" i="4" s="1"/>
  <c r="C897" i="4" a="1"/>
  <c r="C897" i="4" s="1"/>
  <c r="C896" i="4" a="1"/>
  <c r="C896" i="4" s="1"/>
  <c r="C895" i="4" a="1"/>
  <c r="C895" i="4" s="1"/>
  <c r="C894" i="4" a="1"/>
  <c r="C894" i="4" s="1"/>
  <c r="C893" i="4" a="1"/>
  <c r="C893" i="4" s="1"/>
  <c r="C892" i="4" a="1"/>
  <c r="C892" i="4" s="1"/>
  <c r="C891" i="4" a="1"/>
  <c r="C891" i="4" s="1"/>
  <c r="C890" i="4" a="1"/>
  <c r="C890" i="4" s="1"/>
  <c r="C889" i="4" a="1"/>
  <c r="C889" i="4" s="1"/>
  <c r="C888" i="4" a="1"/>
  <c r="C888" i="4" s="1"/>
  <c r="C887" i="4" a="1"/>
  <c r="C887" i="4" s="1"/>
  <c r="C886" i="4" a="1"/>
  <c r="C886" i="4" s="1"/>
  <c r="C885" i="4" a="1"/>
  <c r="C885" i="4" s="1"/>
  <c r="C884" i="4" a="1"/>
  <c r="C884" i="4" s="1"/>
  <c r="C883" i="4" a="1"/>
  <c r="C883" i="4" s="1"/>
  <c r="C882" i="4" a="1"/>
  <c r="C882" i="4" s="1"/>
  <c r="C881" i="4" a="1"/>
  <c r="C881" i="4" s="1"/>
  <c r="C880" i="4" a="1"/>
  <c r="C880" i="4" s="1"/>
  <c r="C879" i="4" a="1"/>
  <c r="C879" i="4" s="1"/>
  <c r="C878" i="4" a="1"/>
  <c r="C878" i="4" s="1"/>
  <c r="C877" i="4" a="1"/>
  <c r="C877" i="4" s="1"/>
  <c r="C876" i="4" a="1"/>
  <c r="C876" i="4" s="1"/>
  <c r="C875" i="4" a="1"/>
  <c r="C875" i="4" s="1"/>
  <c r="C874" i="4" a="1"/>
  <c r="C874" i="4" s="1"/>
  <c r="C873" i="4" a="1"/>
  <c r="C873" i="4" s="1"/>
  <c r="C872" i="4" a="1"/>
  <c r="C872" i="4" s="1"/>
  <c r="C871" i="4" a="1"/>
  <c r="C871" i="4" s="1"/>
  <c r="C870" i="4" a="1"/>
  <c r="C870" i="4" s="1"/>
  <c r="C869" i="4" a="1"/>
  <c r="C869" i="4" s="1"/>
  <c r="C868" i="4" a="1"/>
  <c r="C868" i="4" s="1"/>
  <c r="C867" i="4" a="1"/>
  <c r="C867" i="4" s="1"/>
  <c r="C866" i="4" a="1"/>
  <c r="C866" i="4" s="1"/>
  <c r="C865" i="4" a="1"/>
  <c r="C865" i="4" s="1"/>
  <c r="C864" i="4" a="1"/>
  <c r="C864" i="4" s="1"/>
  <c r="C863" i="4" a="1"/>
  <c r="C863" i="4" s="1"/>
  <c r="C862" i="4" a="1"/>
  <c r="C862" i="4" s="1"/>
  <c r="C861" i="4" a="1"/>
  <c r="C861" i="4" s="1"/>
  <c r="C860" i="4" a="1"/>
  <c r="C860" i="4" s="1"/>
  <c r="C859" i="4" a="1"/>
  <c r="C859" i="4" s="1"/>
  <c r="C858" i="4" a="1"/>
  <c r="C858" i="4" s="1"/>
  <c r="C857" i="4" a="1"/>
  <c r="C857" i="4" s="1"/>
  <c r="C856" i="4" a="1"/>
  <c r="C856" i="4" s="1"/>
  <c r="C855" i="4" a="1"/>
  <c r="C855" i="4" s="1"/>
  <c r="C854" i="4" a="1"/>
  <c r="C854" i="4" s="1"/>
  <c r="C853" i="4" a="1"/>
  <c r="C853" i="4" s="1"/>
  <c r="C852" i="4" a="1"/>
  <c r="C852" i="4" s="1"/>
  <c r="C851" i="4" a="1"/>
  <c r="C851" i="4" s="1"/>
  <c r="C850" i="4" a="1"/>
  <c r="C850" i="4" s="1"/>
  <c r="C849" i="4" a="1"/>
  <c r="C849" i="4" s="1"/>
  <c r="C848" i="4" a="1"/>
  <c r="C848" i="4" s="1"/>
  <c r="C847" i="4" a="1"/>
  <c r="C847" i="4" s="1"/>
  <c r="C846" i="4" a="1"/>
  <c r="C846" i="4" s="1"/>
  <c r="C845" i="4" a="1"/>
  <c r="C845" i="4" s="1"/>
  <c r="C844" i="4" a="1"/>
  <c r="C844" i="4" s="1"/>
  <c r="C843" i="4" a="1"/>
  <c r="C843" i="4" s="1"/>
  <c r="C842" i="4" a="1"/>
  <c r="C842" i="4" s="1"/>
  <c r="C841" i="4" a="1"/>
  <c r="C841" i="4" s="1"/>
  <c r="C840" i="4" a="1"/>
  <c r="C840" i="4" s="1"/>
  <c r="C839" i="4" a="1"/>
  <c r="C839" i="4" s="1"/>
  <c r="C838" i="4" a="1"/>
  <c r="C838" i="4" s="1"/>
  <c r="C837" i="4" a="1"/>
  <c r="C837" i="4" s="1"/>
  <c r="C836" i="4" a="1"/>
  <c r="C836" i="4" s="1"/>
  <c r="C835" i="4" a="1"/>
  <c r="C835" i="4" s="1"/>
  <c r="C834" i="4" a="1"/>
  <c r="C834" i="4" s="1"/>
  <c r="C833" i="4" a="1"/>
  <c r="C833" i="4" s="1"/>
  <c r="C832" i="4" a="1"/>
  <c r="C832" i="4" s="1"/>
  <c r="C831" i="4" a="1"/>
  <c r="C831" i="4" s="1"/>
  <c r="C830" i="4" a="1"/>
  <c r="C830" i="4" s="1"/>
  <c r="C829" i="4" a="1"/>
  <c r="C829" i="4" s="1"/>
  <c r="C828" i="4" a="1"/>
  <c r="C828" i="4" s="1"/>
  <c r="C827" i="4" a="1"/>
  <c r="C827" i="4" s="1"/>
  <c r="C826" i="4" a="1"/>
  <c r="C826" i="4" s="1"/>
  <c r="C825" i="4" a="1"/>
  <c r="C825" i="4" s="1"/>
  <c r="C824" i="4" a="1"/>
  <c r="C824" i="4" s="1"/>
  <c r="C823" i="4" a="1"/>
  <c r="C823" i="4" s="1"/>
  <c r="C822" i="4" a="1"/>
  <c r="C822" i="4" s="1"/>
  <c r="C821" i="4" a="1"/>
  <c r="C821" i="4" s="1"/>
  <c r="C820" i="4" a="1"/>
  <c r="C820" i="4" s="1"/>
  <c r="C819" i="4" a="1"/>
  <c r="C819" i="4" s="1"/>
  <c r="C818" i="4" a="1"/>
  <c r="C818" i="4" s="1"/>
  <c r="C817" i="4" a="1"/>
  <c r="C817" i="4" s="1"/>
  <c r="C816" i="4" a="1"/>
  <c r="C816" i="4" s="1"/>
  <c r="C815" i="4" a="1"/>
  <c r="C815" i="4" s="1"/>
  <c r="C814" i="4" a="1"/>
  <c r="C814" i="4" s="1"/>
  <c r="C813" i="4" a="1"/>
  <c r="C813" i="4" s="1"/>
  <c r="C812" i="4" a="1"/>
  <c r="C812" i="4" s="1"/>
  <c r="C811" i="4" a="1"/>
  <c r="C811" i="4" s="1"/>
  <c r="C810" i="4" a="1"/>
  <c r="C810" i="4" s="1"/>
  <c r="C809" i="4" a="1"/>
  <c r="C809" i="4" s="1"/>
  <c r="C808" i="4" a="1"/>
  <c r="C808" i="4" s="1"/>
  <c r="C807" i="4" a="1"/>
  <c r="C807" i="4" s="1"/>
  <c r="C806" i="4" a="1"/>
  <c r="C806" i="4" s="1"/>
  <c r="C805" i="4" a="1"/>
  <c r="C805" i="4" s="1"/>
  <c r="C804" i="4" a="1"/>
  <c r="C804" i="4" s="1"/>
  <c r="C803" i="4" a="1"/>
  <c r="C803" i="4" s="1"/>
  <c r="C802" i="4" a="1"/>
  <c r="C802" i="4" s="1"/>
  <c r="C801" i="4" a="1"/>
  <c r="C801" i="4" s="1"/>
  <c r="C800" i="4" a="1"/>
  <c r="C800" i="4" s="1"/>
  <c r="C799" i="4" a="1"/>
  <c r="C799" i="4" s="1"/>
  <c r="C798" i="4" a="1"/>
  <c r="C798" i="4" s="1"/>
  <c r="C797" i="4" a="1"/>
  <c r="C797" i="4" s="1"/>
  <c r="C796" i="4" a="1"/>
  <c r="C796" i="4" s="1"/>
  <c r="C795" i="4" a="1"/>
  <c r="C795" i="4" s="1"/>
  <c r="C794" i="4" a="1"/>
  <c r="C794" i="4" s="1"/>
  <c r="C793" i="4" a="1"/>
  <c r="C793" i="4" s="1"/>
  <c r="C792" i="4" a="1"/>
  <c r="C792" i="4" s="1"/>
  <c r="C791" i="4" a="1"/>
  <c r="C791" i="4" s="1"/>
  <c r="C790" i="4" a="1"/>
  <c r="C790" i="4" s="1"/>
  <c r="C789" i="4" a="1"/>
  <c r="C789" i="4" s="1"/>
  <c r="C788" i="4" a="1"/>
  <c r="C788" i="4" s="1"/>
  <c r="C787" i="4" a="1"/>
  <c r="C787" i="4" s="1"/>
  <c r="C786" i="4" a="1"/>
  <c r="C786" i="4" s="1"/>
  <c r="C785" i="4" a="1"/>
  <c r="C785" i="4" s="1"/>
  <c r="C784" i="4" a="1"/>
  <c r="C784" i="4" s="1"/>
  <c r="C783" i="4" a="1"/>
  <c r="C783" i="4" s="1"/>
  <c r="C782" i="4" a="1"/>
  <c r="C782" i="4" s="1"/>
  <c r="C781" i="4" a="1"/>
  <c r="C781" i="4" s="1"/>
  <c r="C780" i="4" a="1"/>
  <c r="C780" i="4" s="1"/>
  <c r="C779" i="4" a="1"/>
  <c r="C779" i="4" s="1"/>
  <c r="C778" i="4" a="1"/>
  <c r="C778" i="4" s="1"/>
  <c r="C777" i="4" a="1"/>
  <c r="C777" i="4" s="1"/>
  <c r="C776" i="4" a="1"/>
  <c r="C776" i="4" s="1"/>
  <c r="C775" i="4" a="1"/>
  <c r="C775" i="4" s="1"/>
  <c r="C774" i="4" a="1"/>
  <c r="C774" i="4" s="1"/>
  <c r="C773" i="4" a="1"/>
  <c r="C773" i="4" s="1"/>
  <c r="C772" i="4" a="1"/>
  <c r="C772" i="4" s="1"/>
  <c r="C771" i="4" a="1"/>
  <c r="C771" i="4" s="1"/>
  <c r="C770" i="4" a="1"/>
  <c r="C770" i="4" s="1"/>
  <c r="C769" i="4" a="1"/>
  <c r="C769" i="4" s="1"/>
  <c r="C768" i="4" a="1"/>
  <c r="C768" i="4" s="1"/>
  <c r="C767" i="4" a="1"/>
  <c r="C767" i="4" s="1"/>
  <c r="C766" i="4" a="1"/>
  <c r="C766" i="4" s="1"/>
  <c r="C765" i="4" a="1"/>
  <c r="C765" i="4" s="1"/>
  <c r="C764" i="4" a="1"/>
  <c r="C764" i="4" s="1"/>
  <c r="C763" i="4" a="1"/>
  <c r="C763" i="4" s="1"/>
  <c r="C762" i="4" a="1"/>
  <c r="C762" i="4" s="1"/>
  <c r="C761" i="4" a="1"/>
  <c r="C761" i="4" s="1"/>
  <c r="C760" i="4" a="1"/>
  <c r="C760" i="4" s="1"/>
  <c r="C759" i="4" a="1"/>
  <c r="C759" i="4" s="1"/>
  <c r="C758" i="4" a="1"/>
  <c r="C758" i="4" s="1"/>
  <c r="C757" i="4" a="1"/>
  <c r="C757" i="4" s="1"/>
  <c r="C756" i="4" a="1"/>
  <c r="C756" i="4" s="1"/>
  <c r="C755" i="4" a="1"/>
  <c r="C755" i="4" s="1"/>
  <c r="C754" i="4" a="1"/>
  <c r="C754" i="4" s="1"/>
  <c r="C753" i="4" a="1"/>
  <c r="C753" i="4" s="1"/>
  <c r="C752" i="4" a="1"/>
  <c r="C752" i="4" s="1"/>
  <c r="C751" i="4" a="1"/>
  <c r="C751" i="4" s="1"/>
  <c r="C750" i="4" a="1"/>
  <c r="C750" i="4" s="1"/>
  <c r="C749" i="4" a="1"/>
  <c r="C749" i="4" s="1"/>
  <c r="C748" i="4" a="1"/>
  <c r="C748" i="4" s="1"/>
  <c r="C747" i="4" a="1"/>
  <c r="C747" i="4" s="1"/>
  <c r="C746" i="4" a="1"/>
  <c r="C746" i="4" s="1"/>
  <c r="C745" i="4" a="1"/>
  <c r="C745" i="4" s="1"/>
  <c r="C744" i="4" a="1"/>
  <c r="C744" i="4" s="1"/>
  <c r="C743" i="4" a="1"/>
  <c r="C743" i="4" s="1"/>
  <c r="C742" i="4" a="1"/>
  <c r="C742" i="4" s="1"/>
  <c r="C741" i="4" a="1"/>
  <c r="C741" i="4" s="1"/>
  <c r="C740" i="4" a="1"/>
  <c r="C740" i="4" s="1"/>
  <c r="C739" i="4" a="1"/>
  <c r="C739" i="4" s="1"/>
  <c r="C738" i="4" a="1"/>
  <c r="C738" i="4" s="1"/>
  <c r="C737" i="4" a="1"/>
  <c r="C737" i="4" s="1"/>
  <c r="C736" i="4" a="1"/>
  <c r="C736" i="4" s="1"/>
  <c r="C735" i="4" a="1"/>
  <c r="C735" i="4" s="1"/>
  <c r="C734" i="4" a="1"/>
  <c r="C734" i="4" s="1"/>
  <c r="C733" i="4" a="1"/>
  <c r="C733" i="4" s="1"/>
  <c r="C732" i="4" a="1"/>
  <c r="C732" i="4" s="1"/>
  <c r="C731" i="4" a="1"/>
  <c r="C731" i="4" s="1"/>
  <c r="C730" i="4" a="1"/>
  <c r="C730" i="4" s="1"/>
  <c r="C729" i="4" a="1"/>
  <c r="C729" i="4" s="1"/>
  <c r="C728" i="4" a="1"/>
  <c r="C728" i="4" s="1"/>
  <c r="C727" i="4" a="1"/>
  <c r="C727" i="4" s="1"/>
  <c r="C726" i="4" a="1"/>
  <c r="C726" i="4" s="1"/>
  <c r="C725" i="4" a="1"/>
  <c r="C725" i="4" s="1"/>
  <c r="C724" i="4" a="1"/>
  <c r="C724" i="4" s="1"/>
  <c r="C723" i="4" a="1"/>
  <c r="C723" i="4" s="1"/>
  <c r="C722" i="4" a="1"/>
  <c r="C722" i="4" s="1"/>
  <c r="C721" i="4" a="1"/>
  <c r="C721" i="4" s="1"/>
  <c r="C720" i="4" a="1"/>
  <c r="C720" i="4" s="1"/>
  <c r="C719" i="4" a="1"/>
  <c r="C719" i="4" s="1"/>
  <c r="C718" i="4" a="1"/>
  <c r="C718" i="4" s="1"/>
  <c r="C717" i="4" a="1"/>
  <c r="C717" i="4" s="1"/>
  <c r="C716" i="4" a="1"/>
  <c r="C716" i="4" s="1"/>
  <c r="C715" i="4" a="1"/>
  <c r="C715" i="4" s="1"/>
  <c r="C714" i="4" a="1"/>
  <c r="C714" i="4" s="1"/>
  <c r="C713" i="4" a="1"/>
  <c r="C713" i="4" s="1"/>
  <c r="C712" i="4" a="1"/>
  <c r="C712" i="4" s="1"/>
  <c r="C711" i="4" a="1"/>
  <c r="C711" i="4" s="1"/>
  <c r="C710" i="4" a="1"/>
  <c r="C710" i="4" s="1"/>
  <c r="C709" i="4" a="1"/>
  <c r="C709" i="4" s="1"/>
  <c r="C708" i="4" a="1"/>
  <c r="C708" i="4" s="1"/>
  <c r="C707" i="4" a="1"/>
  <c r="C707" i="4" s="1"/>
  <c r="C706" i="4" a="1"/>
  <c r="C706" i="4" s="1"/>
  <c r="C705" i="4" a="1"/>
  <c r="C705" i="4" s="1"/>
  <c r="C704" i="4" a="1"/>
  <c r="C704" i="4" s="1"/>
  <c r="C703" i="4" a="1"/>
  <c r="C703" i="4" s="1"/>
  <c r="C702" i="4" a="1"/>
  <c r="C702" i="4" s="1"/>
  <c r="C701" i="4" a="1"/>
  <c r="C701" i="4" s="1"/>
  <c r="C700" i="4" a="1"/>
  <c r="C700" i="4" s="1"/>
  <c r="C699" i="4" a="1"/>
  <c r="C699" i="4" s="1"/>
  <c r="C698" i="4" a="1"/>
  <c r="C698" i="4" s="1"/>
  <c r="C697" i="4" a="1"/>
  <c r="C697" i="4" s="1"/>
  <c r="C696" i="4" a="1"/>
  <c r="C696" i="4" s="1"/>
  <c r="C695" i="4" a="1"/>
  <c r="C695" i="4" s="1"/>
  <c r="C694" i="4" a="1"/>
  <c r="C694" i="4" s="1"/>
  <c r="C693" i="4" a="1"/>
  <c r="C693" i="4" s="1"/>
  <c r="C692" i="4" a="1"/>
  <c r="C692" i="4" s="1"/>
  <c r="C691" i="4" a="1"/>
  <c r="C691" i="4" s="1"/>
  <c r="C690" i="4" a="1"/>
  <c r="C690" i="4" s="1"/>
  <c r="C689" i="4" a="1"/>
  <c r="C689" i="4" s="1"/>
  <c r="C688" i="4" a="1"/>
  <c r="C688" i="4" s="1"/>
  <c r="C687" i="4" a="1"/>
  <c r="C687" i="4" s="1"/>
  <c r="C686" i="4" a="1"/>
  <c r="C686" i="4" s="1"/>
  <c r="C685" i="4" a="1"/>
  <c r="C685" i="4" s="1"/>
  <c r="C684" i="4" a="1"/>
  <c r="C684" i="4" s="1"/>
  <c r="C683" i="4" a="1"/>
  <c r="C683" i="4" s="1"/>
  <c r="C682" i="4" a="1"/>
  <c r="C682" i="4" s="1"/>
  <c r="C681" i="4" a="1"/>
  <c r="C681" i="4" s="1"/>
  <c r="C680" i="4" a="1"/>
  <c r="C680" i="4" s="1"/>
  <c r="C679" i="4" a="1"/>
  <c r="C679" i="4" s="1"/>
  <c r="C678" i="4" a="1"/>
  <c r="C678" i="4" s="1"/>
  <c r="C677" i="4" a="1"/>
  <c r="C677" i="4" s="1"/>
  <c r="C676" i="4" a="1"/>
  <c r="C676" i="4" s="1"/>
  <c r="C675" i="4" a="1"/>
  <c r="C675" i="4" s="1"/>
  <c r="C674" i="4" a="1"/>
  <c r="C674" i="4" s="1"/>
  <c r="C673" i="4" a="1"/>
  <c r="C673" i="4" s="1"/>
  <c r="C672" i="4" a="1"/>
  <c r="C672" i="4" s="1"/>
  <c r="C671" i="4" a="1"/>
  <c r="C671" i="4" s="1"/>
  <c r="C670" i="4" a="1"/>
  <c r="C670" i="4" s="1"/>
  <c r="C669" i="4" a="1"/>
  <c r="C669" i="4" s="1"/>
  <c r="C668" i="4" a="1"/>
  <c r="C668" i="4" s="1"/>
  <c r="C667" i="4" a="1"/>
  <c r="C667" i="4" s="1"/>
  <c r="C666" i="4" a="1"/>
  <c r="C666" i="4" s="1"/>
  <c r="C665" i="4" a="1"/>
  <c r="C665" i="4" s="1"/>
  <c r="C664" i="4" a="1"/>
  <c r="C664" i="4" s="1"/>
  <c r="C663" i="4" a="1"/>
  <c r="C663" i="4" s="1"/>
  <c r="C662" i="4" a="1"/>
  <c r="C662" i="4" s="1"/>
  <c r="C661" i="4" a="1"/>
  <c r="C661" i="4" s="1"/>
  <c r="C660" i="4" a="1"/>
  <c r="C660" i="4" s="1"/>
  <c r="C659" i="4" a="1"/>
  <c r="C659" i="4" s="1"/>
  <c r="C658" i="4" a="1"/>
  <c r="C658" i="4" s="1"/>
  <c r="C657" i="4" a="1"/>
  <c r="C657" i="4" s="1"/>
  <c r="C656" i="4" a="1"/>
  <c r="C656" i="4" s="1"/>
  <c r="C655" i="4" a="1"/>
  <c r="C655" i="4" s="1"/>
  <c r="C654" i="4" a="1"/>
  <c r="C654" i="4" s="1"/>
  <c r="C653" i="4" a="1"/>
  <c r="C653" i="4" s="1"/>
  <c r="C652" i="4" a="1"/>
  <c r="C652" i="4" s="1"/>
  <c r="C651" i="4" a="1"/>
  <c r="C651" i="4" s="1"/>
  <c r="C650" i="4" a="1"/>
  <c r="C650" i="4" s="1"/>
  <c r="C649" i="4" a="1"/>
  <c r="C649" i="4" s="1"/>
  <c r="C648" i="4" a="1"/>
  <c r="C648" i="4" s="1"/>
  <c r="C647" i="4" a="1"/>
  <c r="C647" i="4" s="1"/>
  <c r="C646" i="4" a="1"/>
  <c r="C646" i="4" s="1"/>
  <c r="C645" i="4" a="1"/>
  <c r="C645" i="4" s="1"/>
  <c r="C644" i="4" a="1"/>
  <c r="C644" i="4" s="1"/>
  <c r="C643" i="4" a="1"/>
  <c r="C643" i="4" s="1"/>
  <c r="C642" i="4" a="1"/>
  <c r="C642" i="4" s="1"/>
  <c r="C641" i="4" a="1"/>
  <c r="C641" i="4" s="1"/>
  <c r="C640" i="4" a="1"/>
  <c r="C640" i="4" s="1"/>
  <c r="C639" i="4" a="1"/>
  <c r="C639" i="4" s="1"/>
  <c r="C638" i="4" a="1"/>
  <c r="C638" i="4" s="1"/>
  <c r="C637" i="4" a="1"/>
  <c r="C637" i="4" s="1"/>
  <c r="C636" i="4" a="1"/>
  <c r="C636" i="4" s="1"/>
  <c r="C635" i="4" a="1"/>
  <c r="C635" i="4" s="1"/>
  <c r="C634" i="4" a="1"/>
  <c r="C634" i="4" s="1"/>
  <c r="C633" i="4" a="1"/>
  <c r="C633" i="4" s="1"/>
  <c r="C632" i="4" a="1"/>
  <c r="C632" i="4" s="1"/>
  <c r="C631" i="4" a="1"/>
  <c r="C631" i="4" s="1"/>
  <c r="C630" i="4" a="1"/>
  <c r="C630" i="4" s="1"/>
  <c r="C629" i="4" a="1"/>
  <c r="C629" i="4" s="1"/>
  <c r="C628" i="4" a="1"/>
  <c r="C628" i="4" s="1"/>
  <c r="C627" i="4" a="1"/>
  <c r="C627" i="4" s="1"/>
  <c r="C626" i="4" a="1"/>
  <c r="C626" i="4" s="1"/>
  <c r="C625" i="4" a="1"/>
  <c r="C625" i="4" s="1"/>
  <c r="C624" i="4" a="1"/>
  <c r="C624" i="4" s="1"/>
  <c r="C623" i="4" a="1"/>
  <c r="C623" i="4" s="1"/>
  <c r="C622" i="4" a="1"/>
  <c r="C622" i="4" s="1"/>
  <c r="C621" i="4" a="1"/>
  <c r="C621" i="4" s="1"/>
  <c r="C620" i="4" a="1"/>
  <c r="C620" i="4" s="1"/>
  <c r="C619" i="4" a="1"/>
  <c r="C619" i="4" s="1"/>
  <c r="C618" i="4" a="1"/>
  <c r="C618" i="4" s="1"/>
  <c r="C617" i="4" a="1"/>
  <c r="C617" i="4" s="1"/>
  <c r="C616" i="4" a="1"/>
  <c r="C616" i="4" s="1"/>
  <c r="C615" i="4" a="1"/>
  <c r="C615" i="4" s="1"/>
  <c r="C614" i="4" a="1"/>
  <c r="C614" i="4" s="1"/>
  <c r="C613" i="4" a="1"/>
  <c r="C613" i="4" s="1"/>
  <c r="C612" i="4" a="1"/>
  <c r="C612" i="4" s="1"/>
  <c r="C611" i="4" a="1"/>
  <c r="C611" i="4" s="1"/>
  <c r="C610" i="4" a="1"/>
  <c r="C610" i="4" s="1"/>
  <c r="C609" i="4" a="1"/>
  <c r="C609" i="4" s="1"/>
  <c r="C608" i="4" a="1"/>
  <c r="C608" i="4" s="1"/>
  <c r="C607" i="4" a="1"/>
  <c r="C607" i="4" s="1"/>
  <c r="C606" i="4" a="1"/>
  <c r="C606" i="4" s="1"/>
  <c r="C605" i="4" a="1"/>
  <c r="C605" i="4" s="1"/>
  <c r="C604" i="4" a="1"/>
  <c r="C604" i="4" s="1"/>
  <c r="C603" i="4" a="1"/>
  <c r="C603" i="4" s="1"/>
  <c r="C602" i="4" a="1"/>
  <c r="C602" i="4" s="1"/>
  <c r="C601" i="4" a="1"/>
  <c r="C601" i="4" s="1"/>
  <c r="C600" i="4" a="1"/>
  <c r="C600" i="4" s="1"/>
  <c r="C599" i="4" a="1"/>
  <c r="C599" i="4" s="1"/>
  <c r="C598" i="4" a="1"/>
  <c r="C598" i="4" s="1"/>
  <c r="C597" i="4" a="1"/>
  <c r="C597" i="4" s="1"/>
  <c r="C596" i="4" a="1"/>
  <c r="C596" i="4" s="1"/>
  <c r="C595" i="4" a="1"/>
  <c r="C595" i="4" s="1"/>
  <c r="C594" i="4" a="1"/>
  <c r="C594" i="4" s="1"/>
  <c r="C593" i="4" a="1"/>
  <c r="C593" i="4" s="1"/>
  <c r="C592" i="4" a="1"/>
  <c r="C592" i="4" s="1"/>
  <c r="C591" i="4" a="1"/>
  <c r="C591" i="4" s="1"/>
  <c r="C590" i="4" a="1"/>
  <c r="C590" i="4" s="1"/>
  <c r="C589" i="4" a="1"/>
  <c r="C589" i="4" s="1"/>
  <c r="C588" i="4" a="1"/>
  <c r="C588" i="4" s="1"/>
  <c r="C587" i="4" a="1"/>
  <c r="C587" i="4" s="1"/>
  <c r="C586" i="4" a="1"/>
  <c r="C586" i="4" s="1"/>
  <c r="C585" i="4" a="1"/>
  <c r="C585" i="4" s="1"/>
  <c r="C584" i="4" a="1"/>
  <c r="C584" i="4" s="1"/>
  <c r="C583" i="4" a="1"/>
  <c r="C583" i="4" s="1"/>
  <c r="C582" i="4" a="1"/>
  <c r="C582" i="4" s="1"/>
  <c r="C581" i="4" a="1"/>
  <c r="C581" i="4" s="1"/>
  <c r="C580" i="4" a="1"/>
  <c r="C580" i="4" s="1"/>
  <c r="C579" i="4" a="1"/>
  <c r="C579" i="4" s="1"/>
  <c r="C578" i="4" a="1"/>
  <c r="C578" i="4" s="1"/>
  <c r="C577" i="4" a="1"/>
  <c r="C577" i="4" s="1"/>
  <c r="C576" i="4" a="1"/>
  <c r="C576" i="4" s="1"/>
  <c r="C575" i="4" a="1"/>
  <c r="C575" i="4" s="1"/>
  <c r="C574" i="4" a="1"/>
  <c r="C574" i="4" s="1"/>
  <c r="C573" i="4" a="1"/>
  <c r="C573" i="4" s="1"/>
  <c r="C572" i="4" a="1"/>
  <c r="C572" i="4" s="1"/>
  <c r="C571" i="4" a="1"/>
  <c r="C571" i="4" s="1"/>
  <c r="C570" i="4" a="1"/>
  <c r="C570" i="4" s="1"/>
  <c r="C569" i="4" a="1"/>
  <c r="C569" i="4" s="1"/>
  <c r="C568" i="4" a="1"/>
  <c r="C568" i="4" s="1"/>
  <c r="C567" i="4" a="1"/>
  <c r="C567" i="4" s="1"/>
  <c r="C566" i="4" a="1"/>
  <c r="C566" i="4" s="1"/>
  <c r="C565" i="4" a="1"/>
  <c r="C565" i="4" s="1"/>
  <c r="C564" i="4" a="1"/>
  <c r="C564" i="4" s="1"/>
  <c r="C563" i="4" a="1"/>
  <c r="C563" i="4" s="1"/>
  <c r="C562" i="4" a="1"/>
  <c r="C562" i="4" s="1"/>
  <c r="C561" i="4" a="1"/>
  <c r="C561" i="4" s="1"/>
  <c r="C560" i="4" a="1"/>
  <c r="C560" i="4" s="1"/>
  <c r="C559" i="4" a="1"/>
  <c r="C559" i="4" s="1"/>
  <c r="C558" i="4" a="1"/>
  <c r="C558" i="4" s="1"/>
  <c r="C557" i="4" a="1"/>
  <c r="C557" i="4" s="1"/>
  <c r="C556" i="4" a="1"/>
  <c r="C556" i="4" s="1"/>
  <c r="C555" i="4" a="1"/>
  <c r="C555" i="4" s="1"/>
  <c r="C554" i="4" a="1"/>
  <c r="C554" i="4" s="1"/>
  <c r="C553" i="4" a="1"/>
  <c r="C553" i="4" s="1"/>
  <c r="C552" i="4" a="1"/>
  <c r="C552" i="4" s="1"/>
  <c r="C551" i="4" a="1"/>
  <c r="C551" i="4" s="1"/>
  <c r="C550" i="4" a="1"/>
  <c r="C550" i="4" s="1"/>
  <c r="C549" i="4" a="1"/>
  <c r="C549" i="4" s="1"/>
  <c r="C548" i="4" a="1"/>
  <c r="C548" i="4" s="1"/>
  <c r="C547" i="4" a="1"/>
  <c r="C547" i="4" s="1"/>
  <c r="C546" i="4" a="1"/>
  <c r="C546" i="4" s="1"/>
  <c r="C545" i="4" a="1"/>
  <c r="C545" i="4" s="1"/>
  <c r="C544" i="4" a="1"/>
  <c r="C544" i="4" s="1"/>
  <c r="C543" i="4" a="1"/>
  <c r="C543" i="4" s="1"/>
  <c r="C542" i="4" a="1"/>
  <c r="C542" i="4" s="1"/>
  <c r="C541" i="4" a="1"/>
  <c r="C541" i="4" s="1"/>
  <c r="C540" i="4" a="1"/>
  <c r="C540" i="4" s="1"/>
  <c r="C539" i="4" a="1"/>
  <c r="C539" i="4" s="1"/>
  <c r="C538" i="4" a="1"/>
  <c r="C538" i="4" s="1"/>
  <c r="C537" i="4" a="1"/>
  <c r="C537" i="4" s="1"/>
  <c r="C536" i="4" a="1"/>
  <c r="C536" i="4" s="1"/>
  <c r="C535" i="4" a="1"/>
  <c r="C535" i="4" s="1"/>
  <c r="C534" i="4" a="1"/>
  <c r="C534" i="4" s="1"/>
  <c r="C533" i="4" a="1"/>
  <c r="C533" i="4" s="1"/>
  <c r="C532" i="4" a="1"/>
  <c r="C532" i="4" s="1"/>
  <c r="C531" i="4" a="1"/>
  <c r="C531" i="4" s="1"/>
  <c r="C530" i="4" a="1"/>
  <c r="C530" i="4" s="1"/>
  <c r="C529" i="4" a="1"/>
  <c r="C529" i="4" s="1"/>
  <c r="C528" i="4" a="1"/>
  <c r="C528" i="4" s="1"/>
  <c r="C527" i="4" a="1"/>
  <c r="C527" i="4" s="1"/>
  <c r="C526" i="4" a="1"/>
  <c r="C526" i="4" s="1"/>
  <c r="C525" i="4" a="1"/>
  <c r="C525" i="4" s="1"/>
  <c r="C524" i="4" a="1"/>
  <c r="C524" i="4" s="1"/>
  <c r="C523" i="4" a="1"/>
  <c r="C523" i="4" s="1"/>
  <c r="C522" i="4" a="1"/>
  <c r="C522" i="4" s="1"/>
  <c r="C521" i="4" a="1"/>
  <c r="C521" i="4" s="1"/>
  <c r="C520" i="4" a="1"/>
  <c r="C520" i="4" s="1"/>
  <c r="C519" i="4" a="1"/>
  <c r="C519" i="4" s="1"/>
  <c r="C518" i="4" a="1"/>
  <c r="C518" i="4" s="1"/>
  <c r="C517" i="4" a="1"/>
  <c r="C517" i="4" s="1"/>
  <c r="C516" i="4" a="1"/>
  <c r="C516" i="4" s="1"/>
  <c r="C515" i="4" a="1"/>
  <c r="C515" i="4" s="1"/>
  <c r="C514" i="4" a="1"/>
  <c r="C514" i="4" s="1"/>
  <c r="C513" i="4" a="1"/>
  <c r="C513" i="4" s="1"/>
  <c r="C512" i="4" a="1"/>
  <c r="C512" i="4" s="1"/>
  <c r="C511" i="4" a="1"/>
  <c r="C511" i="4" s="1"/>
  <c r="C510" i="4" a="1"/>
  <c r="C510" i="4" s="1"/>
  <c r="C509" i="4" a="1"/>
  <c r="C509" i="4" s="1"/>
  <c r="C508" i="4" a="1"/>
  <c r="C508" i="4" s="1"/>
  <c r="C507" i="4" a="1"/>
  <c r="C507" i="4" s="1"/>
  <c r="C506" i="4" a="1"/>
  <c r="C506" i="4" s="1"/>
  <c r="C505" i="4" a="1"/>
  <c r="C505" i="4" s="1"/>
  <c r="C504" i="4" a="1"/>
  <c r="C504" i="4" s="1"/>
  <c r="C503" i="4" a="1"/>
  <c r="C503" i="4" s="1"/>
  <c r="C502" i="4" a="1"/>
  <c r="C502" i="4" s="1"/>
  <c r="C501" i="4" a="1"/>
  <c r="C501" i="4" s="1"/>
  <c r="C500" i="4" a="1"/>
  <c r="C500" i="4" s="1"/>
  <c r="C499" i="4" a="1"/>
  <c r="C499" i="4" s="1"/>
  <c r="C498" i="4" a="1"/>
  <c r="C498" i="4" s="1"/>
  <c r="C497" i="4" a="1"/>
  <c r="C497" i="4" s="1"/>
  <c r="C496" i="4" a="1"/>
  <c r="C496" i="4" s="1"/>
  <c r="C495" i="4" a="1"/>
  <c r="C495" i="4" s="1"/>
  <c r="C494" i="4" a="1"/>
  <c r="C494" i="4" s="1"/>
  <c r="C493" i="4" a="1"/>
  <c r="C493" i="4" s="1"/>
  <c r="C492" i="4" a="1"/>
  <c r="C492" i="4" s="1"/>
  <c r="C491" i="4" a="1"/>
  <c r="C491" i="4" s="1"/>
  <c r="C490" i="4" a="1"/>
  <c r="C490" i="4" s="1"/>
  <c r="C489" i="4" a="1"/>
  <c r="C489" i="4" s="1"/>
  <c r="C488" i="4" a="1"/>
  <c r="C488" i="4" s="1"/>
  <c r="C487" i="4" a="1"/>
  <c r="C487" i="4" s="1"/>
  <c r="C486" i="4" a="1"/>
  <c r="C486" i="4" s="1"/>
  <c r="C485" i="4" a="1"/>
  <c r="C485" i="4" s="1"/>
  <c r="C484" i="4" a="1"/>
  <c r="C484" i="4" s="1"/>
  <c r="C483" i="4" a="1"/>
  <c r="C483" i="4" s="1"/>
  <c r="C482" i="4" a="1"/>
  <c r="C482" i="4" s="1"/>
  <c r="C481" i="4" a="1"/>
  <c r="C481" i="4" s="1"/>
  <c r="C480" i="4" a="1"/>
  <c r="C480" i="4" s="1"/>
  <c r="C479" i="4" a="1"/>
  <c r="C479" i="4" s="1"/>
  <c r="C478" i="4" a="1"/>
  <c r="C478" i="4" s="1"/>
  <c r="C477" i="4" a="1"/>
  <c r="C477" i="4" s="1"/>
  <c r="C476" i="4" a="1"/>
  <c r="C476" i="4" s="1"/>
  <c r="C475" i="4" a="1"/>
  <c r="C475" i="4" s="1"/>
  <c r="C474" i="4" a="1"/>
  <c r="C474" i="4" s="1"/>
  <c r="C473" i="4" a="1"/>
  <c r="C473" i="4" s="1"/>
  <c r="C472" i="4" a="1"/>
  <c r="C472" i="4" s="1"/>
  <c r="C471" i="4" a="1"/>
  <c r="C471" i="4" s="1"/>
  <c r="C470" i="4" a="1"/>
  <c r="C470" i="4" s="1"/>
  <c r="C469" i="4" a="1"/>
  <c r="C469" i="4" s="1"/>
  <c r="C468" i="4" a="1"/>
  <c r="C468" i="4" s="1"/>
  <c r="C467" i="4" a="1"/>
  <c r="C467" i="4" s="1"/>
  <c r="C466" i="4" a="1"/>
  <c r="C466" i="4" s="1"/>
  <c r="C465" i="4" a="1"/>
  <c r="C465" i="4" s="1"/>
  <c r="C464" i="4" a="1"/>
  <c r="C464" i="4" s="1"/>
  <c r="C463" i="4" a="1"/>
  <c r="C463" i="4" s="1"/>
  <c r="C462" i="4" a="1"/>
  <c r="C462" i="4" s="1"/>
  <c r="C461" i="4" a="1"/>
  <c r="C461" i="4" s="1"/>
  <c r="C460" i="4" a="1"/>
  <c r="C460" i="4" s="1"/>
  <c r="C459" i="4" a="1"/>
  <c r="C459" i="4" s="1"/>
  <c r="C458" i="4" a="1"/>
  <c r="C458" i="4" s="1"/>
  <c r="C457" i="4" a="1"/>
  <c r="C457" i="4" s="1"/>
  <c r="C456" i="4" a="1"/>
  <c r="C456" i="4" s="1"/>
  <c r="C455" i="4" a="1"/>
  <c r="C455" i="4" s="1"/>
  <c r="C454" i="4" a="1"/>
  <c r="C454" i="4" s="1"/>
  <c r="C453" i="4" a="1"/>
  <c r="C453" i="4" s="1"/>
  <c r="C452" i="4" a="1"/>
  <c r="C452" i="4" s="1"/>
  <c r="C451" i="4" a="1"/>
  <c r="C451" i="4" s="1"/>
  <c r="C450" i="4" a="1"/>
  <c r="C450" i="4" s="1"/>
  <c r="C449" i="4" a="1"/>
  <c r="C449" i="4" s="1"/>
  <c r="C448" i="4" a="1"/>
  <c r="C448" i="4" s="1"/>
  <c r="C447" i="4" a="1"/>
  <c r="C447" i="4" s="1"/>
  <c r="C446" i="4" a="1"/>
  <c r="C446" i="4" s="1"/>
  <c r="C445" i="4" a="1"/>
  <c r="C445" i="4" s="1"/>
  <c r="C444" i="4" a="1"/>
  <c r="C444" i="4" s="1"/>
  <c r="C443" i="4" a="1"/>
  <c r="C443" i="4" s="1"/>
  <c r="C442" i="4" a="1"/>
  <c r="C442" i="4" s="1"/>
  <c r="C441" i="4" a="1"/>
  <c r="C441" i="4" s="1"/>
  <c r="C440" i="4" a="1"/>
  <c r="C440" i="4" s="1"/>
  <c r="C439" i="4" a="1"/>
  <c r="C439" i="4" s="1"/>
  <c r="C438" i="4" a="1"/>
  <c r="C438" i="4" s="1"/>
  <c r="C437" i="4" a="1"/>
  <c r="C437" i="4" s="1"/>
  <c r="C436" i="4" a="1"/>
  <c r="C436" i="4" s="1"/>
  <c r="C435" i="4" a="1"/>
  <c r="C435" i="4" s="1"/>
  <c r="C434" i="4" a="1"/>
  <c r="C434" i="4" s="1"/>
  <c r="C433" i="4" a="1"/>
  <c r="C433" i="4" s="1"/>
  <c r="C432" i="4" a="1"/>
  <c r="C432" i="4" s="1"/>
  <c r="C431" i="4" a="1"/>
  <c r="C431" i="4" s="1"/>
  <c r="C430" i="4" a="1"/>
  <c r="C430" i="4" s="1"/>
  <c r="C429" i="4" a="1"/>
  <c r="C429" i="4" s="1"/>
  <c r="C428" i="4" a="1"/>
  <c r="C428" i="4" s="1"/>
  <c r="C427" i="4" a="1"/>
  <c r="C427" i="4" s="1"/>
  <c r="C426" i="4" a="1"/>
  <c r="C426" i="4" s="1"/>
  <c r="C425" i="4" a="1"/>
  <c r="C425" i="4" s="1"/>
  <c r="C424" i="4" a="1"/>
  <c r="C424" i="4" s="1"/>
  <c r="C423" i="4" a="1"/>
  <c r="C423" i="4" s="1"/>
  <c r="C422" i="4" a="1"/>
  <c r="C422" i="4" s="1"/>
  <c r="C421" i="4" a="1"/>
  <c r="C421" i="4" s="1"/>
  <c r="C420" i="4" a="1"/>
  <c r="C420" i="4" s="1"/>
  <c r="C419" i="4" a="1"/>
  <c r="C419" i="4" s="1"/>
  <c r="C418" i="4" a="1"/>
  <c r="C418" i="4" s="1"/>
  <c r="C417" i="4" a="1"/>
  <c r="C417" i="4" s="1"/>
  <c r="C416" i="4" a="1"/>
  <c r="C416" i="4" s="1"/>
  <c r="C415" i="4" a="1"/>
  <c r="C415" i="4" s="1"/>
  <c r="C414" i="4" a="1"/>
  <c r="C414" i="4" s="1"/>
  <c r="C413" i="4" a="1"/>
  <c r="C413" i="4" s="1"/>
  <c r="C412" i="4" a="1"/>
  <c r="C412" i="4" s="1"/>
  <c r="C411" i="4" a="1"/>
  <c r="C411" i="4" s="1"/>
  <c r="C410" i="4" a="1"/>
  <c r="C410" i="4" s="1"/>
  <c r="C409" i="4" a="1"/>
  <c r="C409" i="4" s="1"/>
  <c r="C408" i="4" a="1"/>
  <c r="C408" i="4" s="1"/>
  <c r="C407" i="4" a="1"/>
  <c r="C407" i="4" s="1"/>
  <c r="C406" i="4" a="1"/>
  <c r="C406" i="4" s="1"/>
  <c r="C405" i="4" a="1"/>
  <c r="C405" i="4" s="1"/>
  <c r="C404" i="4" a="1"/>
  <c r="C404" i="4" s="1"/>
  <c r="C403" i="4" a="1"/>
  <c r="C403" i="4" s="1"/>
  <c r="C402" i="4" a="1"/>
  <c r="C402" i="4" s="1"/>
  <c r="C401" i="4" a="1"/>
  <c r="C401" i="4" s="1"/>
  <c r="C400" i="4" a="1"/>
  <c r="C400" i="4" s="1"/>
  <c r="C399" i="4" a="1"/>
  <c r="C399" i="4" s="1"/>
  <c r="C398" i="4" a="1"/>
  <c r="C398" i="4" s="1"/>
  <c r="C397" i="4" a="1"/>
  <c r="C397" i="4" s="1"/>
  <c r="C396" i="4" a="1"/>
  <c r="C396" i="4" s="1"/>
  <c r="C395" i="4" a="1"/>
  <c r="C395" i="4" s="1"/>
  <c r="C394" i="4" a="1"/>
  <c r="C394" i="4" s="1"/>
  <c r="C393" i="4" a="1"/>
  <c r="C393" i="4" s="1"/>
  <c r="C392" i="4" a="1"/>
  <c r="C392" i="4" s="1"/>
  <c r="C391" i="4" a="1"/>
  <c r="C391" i="4" s="1"/>
  <c r="C390" i="4" a="1"/>
  <c r="C390" i="4" s="1"/>
  <c r="C389" i="4" a="1"/>
  <c r="C389" i="4" s="1"/>
  <c r="C388" i="4" a="1"/>
  <c r="C388" i="4" s="1"/>
  <c r="C387" i="4" a="1"/>
  <c r="C387" i="4" s="1"/>
  <c r="C386" i="4" a="1"/>
  <c r="C386" i="4" s="1"/>
  <c r="C385" i="4" a="1"/>
  <c r="C385" i="4" s="1"/>
  <c r="C384" i="4" a="1"/>
  <c r="C384" i="4" s="1"/>
  <c r="C383" i="4" a="1"/>
  <c r="C383" i="4" s="1"/>
  <c r="C382" i="4" a="1"/>
  <c r="C382" i="4" s="1"/>
  <c r="C381" i="4" a="1"/>
  <c r="C381" i="4" s="1"/>
  <c r="C380" i="4" a="1"/>
  <c r="C380" i="4" s="1"/>
  <c r="C379" i="4" a="1"/>
  <c r="C379" i="4" s="1"/>
  <c r="C378" i="4" a="1"/>
  <c r="C378" i="4" s="1"/>
  <c r="C377" i="4" a="1"/>
  <c r="C377" i="4" s="1"/>
  <c r="C376" i="4" a="1"/>
  <c r="C376" i="4" s="1"/>
  <c r="C375" i="4" a="1"/>
  <c r="C375" i="4" s="1"/>
  <c r="C374" i="4" a="1"/>
  <c r="C374" i="4" s="1"/>
  <c r="C373" i="4" a="1"/>
  <c r="C373" i="4" s="1"/>
  <c r="C372" i="4" a="1"/>
  <c r="C372" i="4" s="1"/>
  <c r="C371" i="4" a="1"/>
  <c r="C371" i="4" s="1"/>
  <c r="C370" i="4" a="1"/>
  <c r="C370" i="4" s="1"/>
  <c r="C369" i="4" a="1"/>
  <c r="C369" i="4" s="1"/>
  <c r="C368" i="4" a="1"/>
  <c r="C368" i="4" s="1"/>
  <c r="C367" i="4" a="1"/>
  <c r="C367" i="4" s="1"/>
  <c r="C366" i="4" a="1"/>
  <c r="C366" i="4" s="1"/>
  <c r="C365" i="4" a="1"/>
  <c r="C365" i="4" s="1"/>
  <c r="C364" i="4" a="1"/>
  <c r="C364" i="4" s="1"/>
  <c r="C363" i="4" a="1"/>
  <c r="C363" i="4" s="1"/>
  <c r="C362" i="4" a="1"/>
  <c r="C362" i="4" s="1"/>
  <c r="C361" i="4" a="1"/>
  <c r="C361" i="4" s="1"/>
  <c r="C360" i="4" a="1"/>
  <c r="C360" i="4" s="1"/>
  <c r="C359" i="4" a="1"/>
  <c r="C359" i="4" s="1"/>
  <c r="C358" i="4" a="1"/>
  <c r="C358" i="4" s="1"/>
  <c r="C357" i="4" a="1"/>
  <c r="C357" i="4" s="1"/>
  <c r="C356" i="4" a="1"/>
  <c r="C356" i="4" s="1"/>
  <c r="C355" i="4" a="1"/>
  <c r="C355" i="4" s="1"/>
  <c r="C354" i="4" a="1"/>
  <c r="C354" i="4" s="1"/>
  <c r="C353" i="4" a="1"/>
  <c r="C353" i="4" s="1"/>
  <c r="C352" i="4" a="1"/>
  <c r="C352" i="4" s="1"/>
  <c r="C351" i="4" a="1"/>
  <c r="C351" i="4" s="1"/>
  <c r="C350" i="4" a="1"/>
  <c r="C350" i="4" s="1"/>
  <c r="C349" i="4" a="1"/>
  <c r="C349" i="4" s="1"/>
  <c r="C348" i="4" a="1"/>
  <c r="C348" i="4" s="1"/>
  <c r="C347" i="4" a="1"/>
  <c r="C347" i="4" s="1"/>
  <c r="C346" i="4" a="1"/>
  <c r="C346" i="4" s="1"/>
  <c r="C345" i="4" a="1"/>
  <c r="C345" i="4" s="1"/>
  <c r="C344" i="4" a="1"/>
  <c r="C344" i="4" s="1"/>
  <c r="C343" i="4" a="1"/>
  <c r="C343" i="4" s="1"/>
  <c r="C342" i="4" a="1"/>
  <c r="C342" i="4" s="1"/>
  <c r="C341" i="4" a="1"/>
  <c r="C341" i="4" s="1"/>
  <c r="C340" i="4" a="1"/>
  <c r="C340" i="4" s="1"/>
  <c r="C339" i="4" a="1"/>
  <c r="C339" i="4" s="1"/>
  <c r="C338" i="4" a="1"/>
  <c r="C338" i="4" s="1"/>
  <c r="C337" i="4" a="1"/>
  <c r="C337" i="4" s="1"/>
  <c r="C336" i="4" a="1"/>
  <c r="C336" i="4" s="1"/>
  <c r="C335" i="4" a="1"/>
  <c r="C335" i="4" s="1"/>
  <c r="C334" i="4" a="1"/>
  <c r="C334" i="4" s="1"/>
  <c r="C333" i="4" a="1"/>
  <c r="C333" i="4" s="1"/>
  <c r="C332" i="4" a="1"/>
  <c r="C332" i="4" s="1"/>
  <c r="C331" i="4" a="1"/>
  <c r="C331" i="4" s="1"/>
  <c r="C330" i="4" a="1"/>
  <c r="C330" i="4" s="1"/>
  <c r="C329" i="4" a="1"/>
  <c r="C329" i="4" s="1"/>
  <c r="C328" i="4" a="1"/>
  <c r="C328" i="4" s="1"/>
  <c r="C327" i="4" a="1"/>
  <c r="C327" i="4" s="1"/>
  <c r="C326" i="4" a="1"/>
  <c r="C326" i="4" s="1"/>
  <c r="C325" i="4" a="1"/>
  <c r="C325" i="4" s="1"/>
  <c r="C324" i="4" a="1"/>
  <c r="C324" i="4" s="1"/>
  <c r="C323" i="4" a="1"/>
  <c r="C323" i="4" s="1"/>
  <c r="C322" i="4" a="1"/>
  <c r="C322" i="4" s="1"/>
  <c r="C321" i="4" a="1"/>
  <c r="C321" i="4" s="1"/>
  <c r="C320" i="4" a="1"/>
  <c r="C320" i="4" s="1"/>
  <c r="C319" i="4" a="1"/>
  <c r="C319" i="4" s="1"/>
  <c r="C318" i="4" a="1"/>
  <c r="C318" i="4" s="1"/>
  <c r="C317" i="4" a="1"/>
  <c r="C317" i="4" s="1"/>
  <c r="C316" i="4" a="1"/>
  <c r="C316" i="4" s="1"/>
  <c r="C315" i="4" a="1"/>
  <c r="C315" i="4" s="1"/>
  <c r="C314" i="4" a="1"/>
  <c r="C314" i="4" s="1"/>
  <c r="C313" i="4" a="1"/>
  <c r="C313" i="4" s="1"/>
  <c r="C312" i="4" a="1"/>
  <c r="C312" i="4" s="1"/>
  <c r="C311" i="4" a="1"/>
  <c r="C311" i="4" s="1"/>
  <c r="C310" i="4" a="1"/>
  <c r="C310" i="4" s="1"/>
  <c r="C309" i="4" a="1"/>
  <c r="C309" i="4" s="1"/>
  <c r="C308" i="4" a="1"/>
  <c r="C308" i="4" s="1"/>
  <c r="C307" i="4" a="1"/>
  <c r="C307" i="4" s="1"/>
  <c r="C306" i="4" a="1"/>
  <c r="C306" i="4" s="1"/>
  <c r="C305" i="4" a="1"/>
  <c r="C305" i="4" s="1"/>
  <c r="C304" i="4" a="1"/>
  <c r="C304" i="4" s="1"/>
  <c r="C303" i="4" a="1"/>
  <c r="C303" i="4" s="1"/>
  <c r="C302" i="4" a="1"/>
  <c r="C302" i="4" s="1"/>
  <c r="C301" i="4" a="1"/>
  <c r="C301" i="4" s="1"/>
  <c r="C300" i="4" a="1"/>
  <c r="C300" i="4" s="1"/>
  <c r="C299" i="4" a="1"/>
  <c r="C299" i="4" s="1"/>
  <c r="C298" i="4" a="1"/>
  <c r="C298" i="4" s="1"/>
  <c r="C297" i="4" a="1"/>
  <c r="C297" i="4" s="1"/>
  <c r="C296" i="4" a="1"/>
  <c r="C296" i="4" s="1"/>
  <c r="C295" i="4" a="1"/>
  <c r="C295" i="4" s="1"/>
  <c r="C294" i="4" a="1"/>
  <c r="C294" i="4" s="1"/>
  <c r="C293" i="4" a="1"/>
  <c r="C293" i="4" s="1"/>
  <c r="C292" i="4" a="1"/>
  <c r="C292" i="4" s="1"/>
  <c r="C291" i="4" a="1"/>
  <c r="C291" i="4" s="1"/>
  <c r="C290" i="4" a="1"/>
  <c r="C290" i="4" s="1"/>
  <c r="C289" i="4" a="1"/>
  <c r="C289" i="4" s="1"/>
  <c r="C288" i="4" a="1"/>
  <c r="C288" i="4" s="1"/>
  <c r="C287" i="4" a="1"/>
  <c r="C287" i="4" s="1"/>
  <c r="C286" i="4" a="1"/>
  <c r="C286" i="4" s="1"/>
  <c r="C285" i="4" a="1"/>
  <c r="C285" i="4" s="1"/>
  <c r="C284" i="4" a="1"/>
  <c r="C284" i="4" s="1"/>
  <c r="C283" i="4" a="1"/>
  <c r="C283" i="4" s="1"/>
  <c r="C282" i="4" a="1"/>
  <c r="C282" i="4" s="1"/>
  <c r="C281" i="4" a="1"/>
  <c r="C281" i="4" s="1"/>
  <c r="C280" i="4" a="1"/>
  <c r="C280" i="4" s="1"/>
  <c r="C279" i="4" a="1"/>
  <c r="C279" i="4" s="1"/>
  <c r="C278" i="4" a="1"/>
  <c r="C278" i="4" s="1"/>
  <c r="C277" i="4" a="1"/>
  <c r="C277" i="4" s="1"/>
  <c r="C276" i="4" a="1"/>
  <c r="C276" i="4" s="1"/>
  <c r="C275" i="4" a="1"/>
  <c r="C275" i="4" s="1"/>
  <c r="C274" i="4" a="1"/>
  <c r="C274" i="4" s="1"/>
  <c r="C273" i="4" a="1"/>
  <c r="C273" i="4" s="1"/>
  <c r="C272" i="4" a="1"/>
  <c r="C272" i="4" s="1"/>
  <c r="C271" i="4" a="1"/>
  <c r="C271" i="4" s="1"/>
  <c r="C270" i="4" a="1"/>
  <c r="C270" i="4" s="1"/>
  <c r="C269" i="4" a="1"/>
  <c r="C269" i="4" s="1"/>
  <c r="C268" i="4" a="1"/>
  <c r="C268" i="4" s="1"/>
  <c r="C267" i="4" a="1"/>
  <c r="C267" i="4" s="1"/>
  <c r="C266" i="4" a="1"/>
  <c r="C266" i="4" s="1"/>
  <c r="C265" i="4" a="1"/>
  <c r="C265" i="4" s="1"/>
  <c r="C264" i="4" a="1"/>
  <c r="C264" i="4" s="1"/>
  <c r="C263" i="4" a="1"/>
  <c r="C263" i="4" s="1"/>
  <c r="C262" i="4" a="1"/>
  <c r="C262" i="4" s="1"/>
  <c r="C261" i="4" a="1"/>
  <c r="C261" i="4" s="1"/>
  <c r="C260" i="4" a="1"/>
  <c r="C260" i="4" s="1"/>
  <c r="C259" i="4" a="1"/>
  <c r="C259" i="4" s="1"/>
  <c r="C258" i="4" a="1"/>
  <c r="C258" i="4" s="1"/>
  <c r="C257" i="4" a="1"/>
  <c r="C257" i="4" s="1"/>
  <c r="C256" i="4" a="1"/>
  <c r="C256" i="4" s="1"/>
  <c r="C255" i="4" a="1"/>
  <c r="C255" i="4" s="1"/>
  <c r="C254" i="4" a="1"/>
  <c r="C254" i="4" s="1"/>
  <c r="C253" i="4" a="1"/>
  <c r="C253" i="4" s="1"/>
  <c r="C252" i="4" a="1"/>
  <c r="C252" i="4" s="1"/>
  <c r="C251" i="4" a="1"/>
  <c r="C251" i="4" s="1"/>
  <c r="C250" i="4" a="1"/>
  <c r="C250" i="4" s="1"/>
  <c r="C249" i="4" a="1"/>
  <c r="C249" i="4" s="1"/>
  <c r="C248" i="4" a="1"/>
  <c r="C248" i="4" s="1"/>
  <c r="C247" i="4" a="1"/>
  <c r="C247" i="4" s="1"/>
  <c r="C246" i="4" a="1"/>
  <c r="C246" i="4" s="1"/>
  <c r="C245" i="4" a="1"/>
  <c r="C245" i="4" s="1"/>
  <c r="C244" i="4" a="1"/>
  <c r="C244" i="4" s="1"/>
  <c r="C243" i="4" a="1"/>
  <c r="C243" i="4" s="1"/>
  <c r="C242" i="4" a="1"/>
  <c r="C242" i="4" s="1"/>
  <c r="C241" i="4" a="1"/>
  <c r="C241" i="4" s="1"/>
  <c r="C240" i="4" a="1"/>
  <c r="C240" i="4" s="1"/>
  <c r="C239" i="4" a="1"/>
  <c r="C239" i="4" s="1"/>
  <c r="C238" i="4" a="1"/>
  <c r="C238" i="4" s="1"/>
  <c r="C237" i="4" a="1"/>
  <c r="C237" i="4" s="1"/>
  <c r="C236" i="4" a="1"/>
  <c r="C236" i="4" s="1"/>
  <c r="C235" i="4" a="1"/>
  <c r="C235" i="4" s="1"/>
  <c r="C234" i="4" a="1"/>
  <c r="C234" i="4" s="1"/>
  <c r="C233" i="4" a="1"/>
  <c r="C233" i="4" s="1"/>
  <c r="C232" i="4" a="1"/>
  <c r="C232" i="4" s="1"/>
  <c r="C231" i="4" a="1"/>
  <c r="C231" i="4" s="1"/>
  <c r="C230" i="4" a="1"/>
  <c r="C230" i="4" s="1"/>
  <c r="C229" i="4" a="1"/>
  <c r="C229" i="4" s="1"/>
  <c r="C228" i="4" a="1"/>
  <c r="C228" i="4" s="1"/>
  <c r="C227" i="4" a="1"/>
  <c r="C227" i="4" s="1"/>
  <c r="C226" i="4" a="1"/>
  <c r="C226" i="4" s="1"/>
  <c r="C225" i="4" a="1"/>
  <c r="C225" i="4" s="1"/>
  <c r="C224" i="4" a="1"/>
  <c r="C224" i="4" s="1"/>
  <c r="C223" i="4" a="1"/>
  <c r="C223" i="4" s="1"/>
  <c r="C222" i="4" a="1"/>
  <c r="C222" i="4" s="1"/>
  <c r="C221" i="4" a="1"/>
  <c r="C221" i="4" s="1"/>
  <c r="C220" i="4" a="1"/>
  <c r="C220" i="4" s="1"/>
  <c r="C219" i="4" a="1"/>
  <c r="C219" i="4" s="1"/>
  <c r="C218" i="4" a="1"/>
  <c r="C218" i="4" s="1"/>
  <c r="C217" i="4" a="1"/>
  <c r="C217" i="4" s="1"/>
  <c r="C216" i="4" a="1"/>
  <c r="C216" i="4" s="1"/>
  <c r="C215" i="4" a="1"/>
  <c r="C215" i="4" s="1"/>
  <c r="C214" i="4" a="1"/>
  <c r="C214" i="4" s="1"/>
  <c r="C213" i="4" a="1"/>
  <c r="C213" i="4" s="1"/>
  <c r="C212" i="4" a="1"/>
  <c r="C212" i="4" s="1"/>
  <c r="C211" i="4" a="1"/>
  <c r="C211" i="4" s="1"/>
  <c r="C210" i="4" a="1"/>
  <c r="C210" i="4" s="1"/>
  <c r="C209" i="4" a="1"/>
  <c r="C209" i="4" s="1"/>
  <c r="C208" i="4" a="1"/>
  <c r="C208" i="4" s="1"/>
  <c r="C207" i="4" a="1"/>
  <c r="C207" i="4" s="1"/>
  <c r="C206" i="4" a="1"/>
  <c r="C206" i="4" s="1"/>
  <c r="C205" i="4" a="1"/>
  <c r="C205" i="4" s="1"/>
  <c r="C204" i="4" a="1"/>
  <c r="C204" i="4" s="1"/>
  <c r="C203" i="4" a="1"/>
  <c r="C203" i="4" s="1"/>
  <c r="C202" i="4" a="1"/>
  <c r="C202" i="4" s="1"/>
  <c r="C201" i="4" a="1"/>
  <c r="C201" i="4" s="1"/>
  <c r="C200" i="4" a="1"/>
  <c r="C200" i="4" s="1"/>
  <c r="C199" i="4" a="1"/>
  <c r="C199" i="4" s="1"/>
  <c r="C198" i="4" a="1"/>
  <c r="C198" i="4" s="1"/>
  <c r="C197" i="4" a="1"/>
  <c r="C197" i="4" s="1"/>
  <c r="C196" i="4" a="1"/>
  <c r="C196" i="4" s="1"/>
  <c r="C195" i="4" a="1"/>
  <c r="C195" i="4" s="1"/>
  <c r="C194" i="4" a="1"/>
  <c r="C194" i="4" s="1"/>
  <c r="C193" i="4" a="1"/>
  <c r="C193" i="4" s="1"/>
  <c r="C192" i="4" a="1"/>
  <c r="C192" i="4" s="1"/>
  <c r="C191" i="4" a="1"/>
  <c r="C191" i="4" s="1"/>
  <c r="C190" i="4" a="1"/>
  <c r="C190" i="4" s="1"/>
  <c r="C189" i="4" a="1"/>
  <c r="C189" i="4" s="1"/>
  <c r="C188" i="4" a="1"/>
  <c r="C188" i="4" s="1"/>
  <c r="C187" i="4" a="1"/>
  <c r="C187" i="4" s="1"/>
  <c r="C186" i="4" a="1"/>
  <c r="C186" i="4" s="1"/>
  <c r="C185" i="4" a="1"/>
  <c r="C185" i="4" s="1"/>
  <c r="C184" i="4" a="1"/>
  <c r="C184" i="4" s="1"/>
  <c r="C183" i="4" a="1"/>
  <c r="C183" i="4" s="1"/>
  <c r="C182" i="4" a="1"/>
  <c r="C182" i="4" s="1"/>
  <c r="C181" i="4" a="1"/>
  <c r="C181" i="4" s="1"/>
  <c r="C180" i="4" a="1"/>
  <c r="C180" i="4" s="1"/>
  <c r="C179" i="4" a="1"/>
  <c r="C179" i="4" s="1"/>
  <c r="C178" i="4" a="1"/>
  <c r="C178" i="4" s="1"/>
  <c r="C177" i="4" a="1"/>
  <c r="C177" i="4" s="1"/>
  <c r="C176" i="4" a="1"/>
  <c r="C176" i="4" s="1"/>
  <c r="C175" i="4" a="1"/>
  <c r="C175" i="4" s="1"/>
  <c r="C174" i="4" a="1"/>
  <c r="C174" i="4" s="1"/>
  <c r="C173" i="4" a="1"/>
  <c r="C173" i="4" s="1"/>
  <c r="C172" i="4" a="1"/>
  <c r="C172" i="4" s="1"/>
  <c r="C171" i="4" a="1"/>
  <c r="C171" i="4" s="1"/>
  <c r="C170" i="4" a="1"/>
  <c r="C170" i="4" s="1"/>
  <c r="C169" i="4" a="1"/>
  <c r="C169" i="4" s="1"/>
  <c r="C168" i="4" a="1"/>
  <c r="C168" i="4" s="1"/>
  <c r="C167" i="4" a="1"/>
  <c r="C167" i="4" s="1"/>
  <c r="C166" i="4" a="1"/>
  <c r="C166" i="4" s="1"/>
  <c r="C165" i="4" a="1"/>
  <c r="C165" i="4" s="1"/>
  <c r="C164" i="4" a="1"/>
  <c r="C164" i="4" s="1"/>
  <c r="C163" i="4" a="1"/>
  <c r="C163" i="4" s="1"/>
  <c r="C162" i="4" a="1"/>
  <c r="C162" i="4" s="1"/>
  <c r="C161" i="4" a="1"/>
  <c r="C161" i="4" s="1"/>
  <c r="C160" i="4" a="1"/>
  <c r="C160" i="4" s="1"/>
  <c r="C159" i="4" a="1"/>
  <c r="C159" i="4" s="1"/>
  <c r="C158" i="4" a="1"/>
  <c r="C158" i="4" s="1"/>
  <c r="C157" i="4" a="1"/>
  <c r="C157" i="4" s="1"/>
  <c r="C156" i="4" a="1"/>
  <c r="C156" i="4" s="1"/>
  <c r="C155" i="4" a="1"/>
  <c r="C155" i="4" s="1"/>
  <c r="C154" i="4" a="1"/>
  <c r="C154" i="4" s="1"/>
  <c r="C153" i="4" a="1"/>
  <c r="C153" i="4" s="1"/>
  <c r="C152" i="4" a="1"/>
  <c r="C152" i="4" s="1"/>
  <c r="C151" i="4" a="1"/>
  <c r="C151" i="4" s="1"/>
  <c r="C150" i="4" a="1"/>
  <c r="C150" i="4" s="1"/>
  <c r="C149" i="4" a="1"/>
  <c r="C149" i="4" s="1"/>
  <c r="C148" i="4" a="1"/>
  <c r="C148" i="4" s="1"/>
  <c r="C147" i="4" a="1"/>
  <c r="C147" i="4" s="1"/>
  <c r="C146" i="4" a="1"/>
  <c r="C146" i="4" s="1"/>
  <c r="C145" i="4" a="1"/>
  <c r="C145" i="4" s="1"/>
  <c r="C144" i="4" a="1"/>
  <c r="C144" i="4" s="1"/>
  <c r="C143" i="4" a="1"/>
  <c r="C143" i="4" s="1"/>
  <c r="C142" i="4" a="1"/>
  <c r="C142" i="4" s="1"/>
  <c r="C141" i="4" a="1"/>
  <c r="C141" i="4" s="1"/>
  <c r="C140" i="4" a="1"/>
  <c r="C140" i="4" s="1"/>
  <c r="C139" i="4" a="1"/>
  <c r="C139" i="4" s="1"/>
  <c r="C138" i="4" a="1"/>
  <c r="C138" i="4" s="1"/>
  <c r="C137" i="4" a="1"/>
  <c r="C137" i="4" s="1"/>
  <c r="C136" i="4" a="1"/>
  <c r="C136" i="4" s="1"/>
  <c r="C135" i="4" a="1"/>
  <c r="C135" i="4" s="1"/>
  <c r="C134" i="4" a="1"/>
  <c r="C134" i="4" s="1"/>
  <c r="C133" i="4" a="1"/>
  <c r="C133" i="4" s="1"/>
  <c r="C132" i="4" a="1"/>
  <c r="C132" i="4" s="1"/>
  <c r="C131" i="4" a="1"/>
  <c r="C131" i="4" s="1"/>
  <c r="C130" i="4" a="1"/>
  <c r="C130" i="4" s="1"/>
  <c r="C129" i="4" a="1"/>
  <c r="C129" i="4" s="1"/>
  <c r="C128" i="4" a="1"/>
  <c r="C128" i="4" s="1"/>
  <c r="C127" i="4" a="1"/>
  <c r="C127" i="4" s="1"/>
  <c r="C126" i="4" a="1"/>
  <c r="C126" i="4" s="1"/>
  <c r="C125" i="4" a="1"/>
  <c r="C125" i="4" s="1"/>
  <c r="C124" i="4" a="1"/>
  <c r="C124" i="4" s="1"/>
  <c r="C123" i="4" a="1"/>
  <c r="C123" i="4" s="1"/>
  <c r="C122" i="4" a="1"/>
  <c r="C122" i="4" s="1"/>
  <c r="C121" i="4" a="1"/>
  <c r="C121" i="4" s="1"/>
  <c r="C120" i="4" a="1"/>
  <c r="C120" i="4" s="1"/>
  <c r="C119" i="4" a="1"/>
  <c r="C119" i="4" s="1"/>
  <c r="C118" i="4" a="1"/>
  <c r="C118" i="4" s="1"/>
  <c r="C117" i="4" a="1"/>
  <c r="C117" i="4" s="1"/>
  <c r="C116" i="4" a="1"/>
  <c r="C116" i="4" s="1"/>
  <c r="C115" i="4" a="1"/>
  <c r="C115" i="4" s="1"/>
  <c r="C114" i="4" a="1"/>
  <c r="C114" i="4" s="1"/>
  <c r="C113" i="4" a="1"/>
  <c r="C113" i="4" s="1"/>
  <c r="C112" i="4" a="1"/>
  <c r="C112" i="4" s="1"/>
  <c r="C111" i="4" a="1"/>
  <c r="C111" i="4" s="1"/>
  <c r="C110" i="4" a="1"/>
  <c r="C110" i="4" s="1"/>
  <c r="C109" i="4" a="1"/>
  <c r="C109" i="4" s="1"/>
  <c r="C108" i="4" a="1"/>
  <c r="C108" i="4" s="1"/>
  <c r="C107" i="4" a="1"/>
  <c r="C107" i="4" s="1"/>
  <c r="C106" i="4" a="1"/>
  <c r="C106" i="4" s="1"/>
  <c r="C105" i="4" a="1"/>
  <c r="C105" i="4" s="1"/>
  <c r="C104" i="4" a="1"/>
  <c r="C104" i="4" s="1"/>
  <c r="C103" i="4" a="1"/>
  <c r="C103" i="4" s="1"/>
  <c r="C102" i="4" a="1"/>
  <c r="C102" i="4" s="1"/>
  <c r="C101" i="4" a="1"/>
  <c r="C101" i="4" s="1"/>
  <c r="C100" i="4" a="1"/>
  <c r="C100" i="4" s="1"/>
  <c r="C99" i="4" a="1"/>
  <c r="C99" i="4" s="1"/>
  <c r="C98" i="4" a="1"/>
  <c r="C98" i="4" s="1"/>
  <c r="C97" i="4" a="1"/>
  <c r="C97" i="4" s="1"/>
  <c r="C96" i="4" a="1"/>
  <c r="C96" i="4" s="1"/>
  <c r="C95" i="4" a="1"/>
  <c r="C95" i="4" s="1"/>
  <c r="C94" i="4" a="1"/>
  <c r="C94" i="4" s="1"/>
  <c r="C93" i="4" a="1"/>
  <c r="C93" i="4" s="1"/>
  <c r="C92" i="4" a="1"/>
  <c r="C92" i="4" s="1"/>
  <c r="C91" i="4" a="1"/>
  <c r="C91" i="4" s="1"/>
  <c r="C90" i="4" a="1"/>
  <c r="C90" i="4" s="1"/>
  <c r="C89" i="4" a="1"/>
  <c r="C89" i="4" s="1"/>
  <c r="C88" i="4" a="1"/>
  <c r="C88" i="4" s="1"/>
  <c r="C87" i="4" a="1"/>
  <c r="C87" i="4" s="1"/>
  <c r="C86" i="4" a="1"/>
  <c r="C86" i="4" s="1"/>
  <c r="C85" i="4" a="1"/>
  <c r="C85" i="4" s="1"/>
  <c r="C84" i="4" a="1"/>
  <c r="C84" i="4" s="1"/>
  <c r="C83" i="4" a="1"/>
  <c r="C83" i="4" s="1"/>
  <c r="C82" i="4" a="1"/>
  <c r="C82" i="4" s="1"/>
  <c r="C81" i="4" a="1"/>
  <c r="C81" i="4" s="1"/>
  <c r="C80" i="4" a="1"/>
  <c r="C80" i="4" s="1"/>
  <c r="C79" i="4" a="1"/>
  <c r="C79" i="4" s="1"/>
  <c r="C78" i="4" a="1"/>
  <c r="C78" i="4" s="1"/>
  <c r="C77" i="4" a="1"/>
  <c r="C77" i="4" s="1"/>
  <c r="C76" i="4" a="1"/>
  <c r="C76" i="4" s="1"/>
  <c r="C75" i="4" a="1"/>
  <c r="C75" i="4" s="1"/>
  <c r="C74" i="4" a="1"/>
  <c r="C74" i="4" s="1"/>
  <c r="C73" i="4" a="1"/>
  <c r="C73" i="4" s="1"/>
  <c r="C72" i="4" a="1"/>
  <c r="C72" i="4" s="1"/>
  <c r="C71" i="4" a="1"/>
  <c r="C71" i="4" s="1"/>
  <c r="C70" i="4" a="1"/>
  <c r="C70" i="4" s="1"/>
  <c r="C69" i="4" a="1"/>
  <c r="C69" i="4" s="1"/>
  <c r="C68" i="4" a="1"/>
  <c r="C68" i="4" s="1"/>
  <c r="C67" i="4" a="1"/>
  <c r="C67" i="4" s="1"/>
  <c r="C66" i="4" a="1"/>
  <c r="C66" i="4" s="1"/>
  <c r="C65" i="4" a="1"/>
  <c r="C65" i="4" s="1"/>
  <c r="C64" i="4" a="1"/>
  <c r="C64" i="4" s="1"/>
  <c r="C63" i="4" a="1"/>
  <c r="C63" i="4" s="1"/>
  <c r="C62" i="4" a="1"/>
  <c r="C62" i="4" s="1"/>
  <c r="C61" i="4" a="1"/>
  <c r="C61" i="4" s="1"/>
  <c r="C60" i="4" a="1"/>
  <c r="C60" i="4" s="1"/>
  <c r="C59" i="4" a="1"/>
  <c r="C59" i="4" s="1"/>
  <c r="C58" i="4" a="1"/>
  <c r="C58" i="4" s="1"/>
  <c r="C57" i="4" a="1"/>
  <c r="C57" i="4" s="1"/>
  <c r="C56" i="4" a="1"/>
  <c r="C56" i="4" s="1"/>
  <c r="C55" i="4" a="1"/>
  <c r="C55" i="4" s="1"/>
  <c r="C54" i="4" a="1"/>
  <c r="C54" i="4" s="1"/>
  <c r="C53" i="4" a="1"/>
  <c r="C53" i="4" s="1"/>
  <c r="C52" i="4" a="1"/>
  <c r="C52" i="4" s="1"/>
  <c r="C51" i="4" a="1"/>
  <c r="C51" i="4" s="1"/>
  <c r="C50" i="4" a="1"/>
  <c r="C50" i="4" s="1"/>
  <c r="C49" i="4" a="1"/>
  <c r="C49" i="4" s="1"/>
  <c r="C48" i="4" a="1"/>
  <c r="C48" i="4" s="1"/>
  <c r="C47" i="4" a="1"/>
  <c r="C47" i="4" s="1"/>
  <c r="C46" i="4" a="1"/>
  <c r="C46" i="4" s="1"/>
  <c r="C45" i="4" a="1"/>
  <c r="C45" i="4" s="1"/>
  <c r="C44" i="4" a="1"/>
  <c r="C44" i="4" s="1"/>
  <c r="C43" i="4" a="1"/>
  <c r="C43" i="4" s="1"/>
  <c r="C42" i="4" a="1"/>
  <c r="C42" i="4" s="1"/>
  <c r="C41" i="4" a="1"/>
  <c r="C41" i="4" s="1"/>
  <c r="C40" i="4" a="1"/>
  <c r="C40" i="4" s="1"/>
  <c r="C39" i="4" a="1"/>
  <c r="C39" i="4" s="1"/>
  <c r="C38" i="4" a="1"/>
  <c r="C38" i="4" s="1"/>
  <c r="C37" i="4" a="1"/>
  <c r="C37" i="4" s="1"/>
  <c r="C36" i="4" a="1"/>
  <c r="C36" i="4" s="1"/>
  <c r="C35" i="4" a="1"/>
  <c r="C35" i="4" s="1"/>
  <c r="C34" i="4" a="1"/>
  <c r="C34" i="4" s="1"/>
  <c r="C33" i="4" a="1"/>
  <c r="C33" i="4" s="1"/>
  <c r="C32" i="4" a="1"/>
  <c r="C32" i="4" s="1"/>
  <c r="C31" i="4" a="1"/>
  <c r="C31" i="4" s="1"/>
  <c r="C30" i="4" a="1"/>
  <c r="C30" i="4" s="1"/>
  <c r="C29" i="4" a="1"/>
  <c r="C29" i="4" s="1"/>
  <c r="C28" i="4" a="1"/>
  <c r="C28" i="4" s="1"/>
  <c r="C27" i="4" a="1"/>
  <c r="C27" i="4" s="1"/>
  <c r="C26" i="4" a="1"/>
  <c r="C26" i="4" s="1"/>
  <c r="C25" i="4" a="1"/>
  <c r="C25" i="4" s="1"/>
  <c r="C24" i="4" a="1"/>
  <c r="C24" i="4" s="1"/>
  <c r="C23" i="4" a="1"/>
  <c r="C23" i="4" s="1"/>
  <c r="C22" i="4" a="1"/>
  <c r="C22" i="4" s="1"/>
  <c r="C21" i="4" a="1"/>
  <c r="C21" i="4" s="1"/>
  <c r="C20" i="4" a="1"/>
  <c r="C20" i="4" s="1"/>
  <c r="C19" i="4" a="1"/>
  <c r="C19" i="4" s="1"/>
  <c r="C18" i="4" a="1"/>
  <c r="C18" i="4" s="1"/>
  <c r="C17" i="4" a="1"/>
  <c r="C17" i="4" s="1"/>
  <c r="C16" i="4" a="1"/>
  <c r="C16" i="4" s="1"/>
  <c r="C15" i="4" a="1"/>
  <c r="C15" i="4" s="1"/>
  <c r="C14" i="4" a="1"/>
  <c r="C14" i="4" s="1"/>
  <c r="C13" i="4" a="1"/>
  <c r="C13" i="4" s="1"/>
  <c r="C12" i="4" a="1"/>
  <c r="C12" i="4" s="1"/>
  <c r="C11" i="4" a="1"/>
  <c r="C11" i="4" s="1"/>
  <c r="C10" i="4" a="1"/>
  <c r="C10" i="4" s="1"/>
  <c r="C9" i="4" a="1"/>
  <c r="C9" i="4" s="1"/>
  <c r="C8" i="4" a="1"/>
  <c r="C8" i="4" s="1"/>
  <c r="C7" i="4" a="1"/>
  <c r="C7" i="4" s="1"/>
  <c r="C6" i="4" a="1"/>
  <c r="C6" i="4" s="1"/>
  <c r="C5" i="4" a="1"/>
  <c r="C5" i="4" s="1"/>
  <c r="E172" i="40"/>
  <c r="E171" i="40"/>
  <c r="E170" i="40"/>
  <c r="E172" i="78"/>
  <c r="E171" i="78"/>
  <c r="E170" i="78"/>
  <c r="G30" i="2"/>
  <c r="G29" i="2"/>
  <c r="G28" i="2"/>
  <c r="G27" i="2"/>
  <c r="G26" i="2"/>
  <c r="G25" i="2"/>
  <c r="G24" i="2"/>
  <c r="G23" i="2"/>
  <c r="G22" i="2"/>
  <c r="G21" i="2"/>
  <c r="G20" i="2"/>
  <c r="G19" i="2"/>
  <c r="G18" i="2"/>
  <c r="G17" i="2"/>
  <c r="G16" i="2"/>
  <c r="G15" i="2"/>
  <c r="G14" i="2"/>
  <c r="G13" i="2"/>
  <c r="G12" i="2"/>
  <c r="G11" i="2"/>
  <c r="G10" i="2"/>
  <c r="G9" i="2"/>
  <c r="G8" i="2"/>
  <c r="G7" i="2"/>
  <c r="G6" i="2"/>
  <c r="G5" i="2"/>
  <c r="C3" i="30" a="1"/>
  <c r="C3" i="30" s="1"/>
  <c r="B3" i="30" a="1"/>
  <c r="B3" i="30" s="1"/>
  <c r="A3" i="30" a="1"/>
  <c r="A3" i="30" s="1"/>
  <c r="CZ3" i="29" a="1"/>
  <c r="CZ3" i="29" s="1"/>
  <c r="CW3" i="29" a="1"/>
  <c r="CW3" i="29" s="1"/>
  <c r="CT3" i="29" a="1"/>
  <c r="CT3" i="29" s="1"/>
  <c r="CQ3" i="29" a="1"/>
  <c r="CQ3" i="29" s="1"/>
  <c r="CH3" i="29" a="1"/>
  <c r="CH3" i="29" s="1"/>
  <c r="CE3" i="29" a="1"/>
  <c r="CE3" i="29" s="1"/>
  <c r="CB3" i="29" a="1"/>
  <c r="CB3" i="29" s="1"/>
  <c r="BQ3" i="29" a="1"/>
  <c r="BQ3" i="29" s="1"/>
  <c r="BN3" i="29" a="1"/>
  <c r="BN3" i="29" s="1"/>
  <c r="BK3" i="29" a="1"/>
  <c r="BK3" i="29" s="1"/>
  <c r="BH3" i="29" a="1"/>
  <c r="BH3" i="29" s="1"/>
  <c r="BE3" i="29" a="1"/>
  <c r="BE3" i="29" s="1"/>
  <c r="BB3" i="29" a="1"/>
  <c r="BB3" i="29" s="1"/>
  <c r="AY3" i="29" a="1"/>
  <c r="AY3" i="29" s="1"/>
  <c r="AT3" i="29" a="1"/>
  <c r="AT3" i="29" s="1"/>
  <c r="AQ3" i="29" a="1"/>
  <c r="AQ3" i="29" s="1"/>
  <c r="AJ3" i="29" a="1"/>
  <c r="AJ3" i="29" s="1"/>
  <c r="AD3" i="29" a="1"/>
  <c r="AD3" i="29" s="1"/>
  <c r="U3" i="29" a="1"/>
  <c r="U3" i="29" s="1"/>
  <c r="R3" i="29" a="1"/>
  <c r="R3" i="29" s="1"/>
  <c r="O3" i="29" a="1"/>
  <c r="O3" i="29" s="1"/>
  <c r="L3" i="29" a="1"/>
  <c r="L3" i="29" s="1"/>
  <c r="I3" i="29" a="1"/>
  <c r="I3" i="29" s="1"/>
  <c r="F3" i="29" a="1"/>
  <c r="F3" i="29" s="1"/>
  <c r="C3" i="29" a="1"/>
  <c r="C3" i="29" s="1"/>
  <c r="A2" i="66" a="1"/>
  <c r="B500" i="77" a="1"/>
  <c r="B500" i="77" s="1"/>
  <c r="B499" i="77" a="1"/>
  <c r="B499" i="77" s="1"/>
  <c r="B498" i="77" a="1"/>
  <c r="B498" i="77" s="1"/>
  <c r="B497" i="77" a="1"/>
  <c r="B497" i="77" s="1"/>
  <c r="B496" i="77" a="1"/>
  <c r="B496" i="77" s="1"/>
  <c r="B495" i="77" a="1"/>
  <c r="B495" i="77" s="1"/>
  <c r="B494" i="77" a="1"/>
  <c r="B494" i="77" s="1"/>
  <c r="B493" i="77" a="1"/>
  <c r="B493" i="77" s="1"/>
  <c r="B492" i="77" a="1"/>
  <c r="B492" i="77" s="1"/>
  <c r="B491" i="77" a="1"/>
  <c r="B491" i="77" s="1"/>
  <c r="B490" i="77" a="1"/>
  <c r="B490" i="77" s="1"/>
  <c r="B489" i="77" a="1"/>
  <c r="B489" i="77" s="1"/>
  <c r="B488" i="77" a="1"/>
  <c r="B488" i="77" s="1"/>
  <c r="B487" i="77" a="1"/>
  <c r="B487" i="77" s="1"/>
  <c r="B486" i="77" a="1"/>
  <c r="B486" i="77" s="1"/>
  <c r="B485" i="77" a="1"/>
  <c r="B485" i="77" s="1"/>
  <c r="B484" i="77" a="1"/>
  <c r="B484" i="77" s="1"/>
  <c r="B483" i="77" a="1"/>
  <c r="B483" i="77" s="1"/>
  <c r="B482" i="77" a="1"/>
  <c r="B482" i="77" s="1"/>
  <c r="B481" i="77" a="1"/>
  <c r="B481" i="77" s="1"/>
  <c r="B480" i="77" a="1"/>
  <c r="B480" i="77" s="1"/>
  <c r="B479" i="77" a="1"/>
  <c r="B479" i="77" s="1"/>
  <c r="B478" i="77" a="1"/>
  <c r="B478" i="77" s="1"/>
  <c r="B477" i="77" a="1"/>
  <c r="B477" i="77" s="1"/>
  <c r="B476" i="77" a="1"/>
  <c r="B476" i="77" s="1"/>
  <c r="B475" i="77" a="1"/>
  <c r="B475" i="77" s="1"/>
  <c r="B474" i="77" a="1"/>
  <c r="B474" i="77" s="1"/>
  <c r="B473" i="77" a="1"/>
  <c r="B473" i="77" s="1"/>
  <c r="B472" i="77" a="1"/>
  <c r="B472" i="77" s="1"/>
  <c r="B471" i="77" a="1"/>
  <c r="B471" i="77" s="1"/>
  <c r="B470" i="77" a="1"/>
  <c r="B470" i="77" s="1"/>
  <c r="B469" i="77" a="1"/>
  <c r="B469" i="77" s="1"/>
  <c r="B468" i="77" a="1"/>
  <c r="B468" i="77" s="1"/>
  <c r="B467" i="77" a="1"/>
  <c r="B467" i="77" s="1"/>
  <c r="B466" i="77" a="1"/>
  <c r="B466" i="77" s="1"/>
  <c r="B465" i="77" a="1"/>
  <c r="B465" i="77" s="1"/>
  <c r="B464" i="77" a="1"/>
  <c r="B464" i="77" s="1"/>
  <c r="B463" i="77" a="1"/>
  <c r="B463" i="77" s="1"/>
  <c r="B462" i="77" a="1"/>
  <c r="B462" i="77" s="1"/>
  <c r="B461" i="77" a="1"/>
  <c r="B461" i="77" s="1"/>
  <c r="B460" i="77" a="1"/>
  <c r="B460" i="77" s="1"/>
  <c r="B459" i="77" a="1"/>
  <c r="B459" i="77" s="1"/>
  <c r="B458" i="77" a="1"/>
  <c r="B458" i="77" s="1"/>
  <c r="B457" i="77" a="1"/>
  <c r="B457" i="77" s="1"/>
  <c r="B456" i="77" a="1"/>
  <c r="B456" i="77" s="1"/>
  <c r="B455" i="77" a="1"/>
  <c r="B455" i="77" s="1"/>
  <c r="B454" i="77" a="1"/>
  <c r="B454" i="77" s="1"/>
  <c r="B453" i="77" a="1"/>
  <c r="B453" i="77" s="1"/>
  <c r="B452" i="77" a="1"/>
  <c r="B452" i="77" s="1"/>
  <c r="B451" i="77" a="1"/>
  <c r="B451" i="77" s="1"/>
  <c r="B450" i="77" a="1"/>
  <c r="B450" i="77" s="1"/>
  <c r="B449" i="77" a="1"/>
  <c r="B449" i="77" s="1"/>
  <c r="B448" i="77" a="1"/>
  <c r="B448" i="77" s="1"/>
  <c r="B447" i="77" a="1"/>
  <c r="B447" i="77" s="1"/>
  <c r="B446" i="77" a="1"/>
  <c r="B446" i="77" s="1"/>
  <c r="B445" i="77" a="1"/>
  <c r="B445" i="77" s="1"/>
  <c r="B444" i="77" a="1"/>
  <c r="B444" i="77" s="1"/>
  <c r="B443" i="77" a="1"/>
  <c r="B443" i="77" s="1"/>
  <c r="B442" i="77" a="1"/>
  <c r="B442" i="77" s="1"/>
  <c r="B441" i="77" a="1"/>
  <c r="B441" i="77" s="1"/>
  <c r="B440" i="77" a="1"/>
  <c r="B440" i="77" s="1"/>
  <c r="B439" i="77" a="1"/>
  <c r="B439" i="77" s="1"/>
  <c r="B438" i="77" a="1"/>
  <c r="B438" i="77" s="1"/>
  <c r="B437" i="77" a="1"/>
  <c r="B437" i="77" s="1"/>
  <c r="B436" i="77" a="1"/>
  <c r="B436" i="77" s="1"/>
  <c r="B435" i="77" a="1"/>
  <c r="B435" i="77" s="1"/>
  <c r="B434" i="77" a="1"/>
  <c r="B434" i="77" s="1"/>
  <c r="B433" i="77" a="1"/>
  <c r="B433" i="77" s="1"/>
  <c r="B432" i="77" a="1"/>
  <c r="B432" i="77" s="1"/>
  <c r="B431" i="77" a="1"/>
  <c r="B431" i="77" s="1"/>
  <c r="B430" i="77" a="1"/>
  <c r="B430" i="77" s="1"/>
  <c r="B429" i="77" a="1"/>
  <c r="B429" i="77" s="1"/>
  <c r="B428" i="77" a="1"/>
  <c r="B428" i="77" s="1"/>
  <c r="B427" i="77" a="1"/>
  <c r="B427" i="77" s="1"/>
  <c r="B426" i="77" a="1"/>
  <c r="B426" i="77" s="1"/>
  <c r="B425" i="77" a="1"/>
  <c r="B425" i="77" s="1"/>
  <c r="B424" i="77" a="1"/>
  <c r="B424" i="77" s="1"/>
  <c r="B423" i="77" a="1"/>
  <c r="B423" i="77" s="1"/>
  <c r="B422" i="77" a="1"/>
  <c r="B422" i="77" s="1"/>
  <c r="B421" i="77" a="1"/>
  <c r="B421" i="77" s="1"/>
  <c r="B420" i="77" a="1"/>
  <c r="B420" i="77" s="1"/>
  <c r="B419" i="77" a="1"/>
  <c r="B419" i="77" s="1"/>
  <c r="B418" i="77" a="1"/>
  <c r="B418" i="77" s="1"/>
  <c r="B417" i="77" a="1"/>
  <c r="B417" i="77" s="1"/>
  <c r="B416" i="77" a="1"/>
  <c r="B416" i="77" s="1"/>
  <c r="B415" i="77" a="1"/>
  <c r="B415" i="77" s="1"/>
  <c r="B414" i="77" a="1"/>
  <c r="B414" i="77" s="1"/>
  <c r="B413" i="77" a="1"/>
  <c r="B413" i="77" s="1"/>
  <c r="B412" i="77" a="1"/>
  <c r="B412" i="77" s="1"/>
  <c r="B411" i="77" a="1"/>
  <c r="B411" i="77" s="1"/>
  <c r="B410" i="77" a="1"/>
  <c r="B410" i="77" s="1"/>
  <c r="B409" i="77" a="1"/>
  <c r="B409" i="77" s="1"/>
  <c r="B408" i="77" a="1"/>
  <c r="B408" i="77" s="1"/>
  <c r="B407" i="77" a="1"/>
  <c r="B407" i="77" s="1"/>
  <c r="B406" i="77" a="1"/>
  <c r="B406" i="77" s="1"/>
  <c r="B405" i="77" a="1"/>
  <c r="B405" i="77" s="1"/>
  <c r="B404" i="77" a="1"/>
  <c r="B404" i="77" s="1"/>
  <c r="B403" i="77" a="1"/>
  <c r="B403" i="77" s="1"/>
  <c r="B402" i="77" a="1"/>
  <c r="B402" i="77" s="1"/>
  <c r="B401" i="77" a="1"/>
  <c r="B401" i="77" s="1"/>
  <c r="B400" i="77" a="1"/>
  <c r="B400" i="77" s="1"/>
  <c r="B399" i="77" a="1"/>
  <c r="B399" i="77" s="1"/>
  <c r="B398" i="77" a="1"/>
  <c r="B398" i="77" s="1"/>
  <c r="B397" i="77" a="1"/>
  <c r="B397" i="77" s="1"/>
  <c r="B396" i="77" a="1"/>
  <c r="B396" i="77" s="1"/>
  <c r="B395" i="77" a="1"/>
  <c r="B395" i="77" s="1"/>
  <c r="B394" i="77" a="1"/>
  <c r="B394" i="77" s="1"/>
  <c r="B393" i="77" a="1"/>
  <c r="B393" i="77" s="1"/>
  <c r="B392" i="77" a="1"/>
  <c r="B392" i="77" s="1"/>
  <c r="B391" i="77" a="1"/>
  <c r="B391" i="77" s="1"/>
  <c r="B390" i="77" a="1"/>
  <c r="B390" i="77" s="1"/>
  <c r="B389" i="77" a="1"/>
  <c r="B389" i="77" s="1"/>
  <c r="B388" i="77" a="1"/>
  <c r="B388" i="77" s="1"/>
  <c r="B387" i="77" a="1"/>
  <c r="B387" i="77" s="1"/>
  <c r="B386" i="77" a="1"/>
  <c r="B386" i="77" s="1"/>
  <c r="B385" i="77" a="1"/>
  <c r="B385" i="77" s="1"/>
  <c r="B384" i="77" a="1"/>
  <c r="B384" i="77" s="1"/>
  <c r="B383" i="77" a="1"/>
  <c r="B383" i="77" s="1"/>
  <c r="B382" i="77" a="1"/>
  <c r="B382" i="77" s="1"/>
  <c r="B381" i="77" a="1"/>
  <c r="B381" i="77" s="1"/>
  <c r="B380" i="77" a="1"/>
  <c r="B380" i="77" s="1"/>
  <c r="B379" i="77" a="1"/>
  <c r="B379" i="77" s="1"/>
  <c r="B378" i="77" a="1"/>
  <c r="B378" i="77" s="1"/>
  <c r="B377" i="77" a="1"/>
  <c r="B377" i="77" s="1"/>
  <c r="B376" i="77" a="1"/>
  <c r="B376" i="77" s="1"/>
  <c r="B375" i="77" a="1"/>
  <c r="B375" i="77" s="1"/>
  <c r="B374" i="77" a="1"/>
  <c r="B374" i="77" s="1"/>
  <c r="B373" i="77" a="1"/>
  <c r="B373" i="77" s="1"/>
  <c r="B372" i="77" a="1"/>
  <c r="B372" i="77" s="1"/>
  <c r="B371" i="77" a="1"/>
  <c r="B371" i="77" s="1"/>
  <c r="B370" i="77" a="1"/>
  <c r="B370" i="77" s="1"/>
  <c r="B369" i="77" a="1"/>
  <c r="B369" i="77" s="1"/>
  <c r="B368" i="77" a="1"/>
  <c r="B368" i="77" s="1"/>
  <c r="B367" i="77" a="1"/>
  <c r="B367" i="77" s="1"/>
  <c r="B366" i="77" a="1"/>
  <c r="B366" i="77" s="1"/>
  <c r="B365" i="77" a="1"/>
  <c r="B365" i="77" s="1"/>
  <c r="B364" i="77" a="1"/>
  <c r="B364" i="77" s="1"/>
  <c r="B363" i="77" a="1"/>
  <c r="B363" i="77" s="1"/>
  <c r="B362" i="77" a="1"/>
  <c r="B362" i="77" s="1"/>
  <c r="B361" i="77" a="1"/>
  <c r="B361" i="77" s="1"/>
  <c r="B360" i="77" a="1"/>
  <c r="B360" i="77" s="1"/>
  <c r="B359" i="77" a="1"/>
  <c r="B359" i="77" s="1"/>
  <c r="B358" i="77" a="1"/>
  <c r="B358" i="77" s="1"/>
  <c r="B357" i="77" a="1"/>
  <c r="B357" i="77" s="1"/>
  <c r="B356" i="77" a="1"/>
  <c r="B356" i="77" s="1"/>
  <c r="B355" i="77" a="1"/>
  <c r="B355" i="77" s="1"/>
  <c r="B354" i="77" a="1"/>
  <c r="B354" i="77" s="1"/>
  <c r="B353" i="77" a="1"/>
  <c r="B353" i="77" s="1"/>
  <c r="B352" i="77" a="1"/>
  <c r="B352" i="77" s="1"/>
  <c r="B351" i="77" a="1"/>
  <c r="B351" i="77" s="1"/>
  <c r="B350" i="77" a="1"/>
  <c r="B350" i="77" s="1"/>
  <c r="B349" i="77" a="1"/>
  <c r="B349" i="77" s="1"/>
  <c r="B348" i="77" a="1"/>
  <c r="B348" i="77" s="1"/>
  <c r="B347" i="77" a="1"/>
  <c r="B347" i="77" s="1"/>
  <c r="B346" i="77" a="1"/>
  <c r="B346" i="77" s="1"/>
  <c r="B345" i="77" a="1"/>
  <c r="B345" i="77" s="1"/>
  <c r="B344" i="77" a="1"/>
  <c r="B344" i="77" s="1"/>
  <c r="B343" i="77" a="1"/>
  <c r="B343" i="77" s="1"/>
  <c r="B342" i="77" a="1"/>
  <c r="B342" i="77" s="1"/>
  <c r="B341" i="77" a="1"/>
  <c r="B341" i="77" s="1"/>
  <c r="B340" i="77" a="1"/>
  <c r="B340" i="77" s="1"/>
  <c r="B339" i="77" a="1"/>
  <c r="B339" i="77" s="1"/>
  <c r="B338" i="77" a="1"/>
  <c r="B338" i="77" s="1"/>
  <c r="B337" i="77" a="1"/>
  <c r="B337" i="77" s="1"/>
  <c r="B336" i="77" a="1"/>
  <c r="B336" i="77" s="1"/>
  <c r="B335" i="77" a="1"/>
  <c r="B335" i="77" s="1"/>
  <c r="B334" i="77" a="1"/>
  <c r="B334" i="77" s="1"/>
  <c r="B333" i="77" a="1"/>
  <c r="B333" i="77" s="1"/>
  <c r="B332" i="77" a="1"/>
  <c r="B332" i="77" s="1"/>
  <c r="B331" i="77" a="1"/>
  <c r="B331" i="77" s="1"/>
  <c r="B330" i="77" a="1"/>
  <c r="B330" i="77" s="1"/>
  <c r="B329" i="77" a="1"/>
  <c r="B329" i="77" s="1"/>
  <c r="B328" i="77" a="1"/>
  <c r="B328" i="77" s="1"/>
  <c r="B327" i="77" a="1"/>
  <c r="B327" i="77" s="1"/>
  <c r="B326" i="77" a="1"/>
  <c r="B326" i="77" s="1"/>
  <c r="B325" i="77" a="1"/>
  <c r="B325" i="77" s="1"/>
  <c r="B324" i="77" a="1"/>
  <c r="B324" i="77" s="1"/>
  <c r="B323" i="77" a="1"/>
  <c r="B323" i="77" s="1"/>
  <c r="B322" i="77" a="1"/>
  <c r="B322" i="77" s="1"/>
  <c r="B321" i="77" a="1"/>
  <c r="B321" i="77" s="1"/>
  <c r="B320" i="77" a="1"/>
  <c r="B320" i="77" s="1"/>
  <c r="B319" i="77" a="1"/>
  <c r="B319" i="77" s="1"/>
  <c r="B318" i="77" a="1"/>
  <c r="B318" i="77" s="1"/>
  <c r="B317" i="77" a="1"/>
  <c r="B317" i="77" s="1"/>
  <c r="B316" i="77" a="1"/>
  <c r="B316" i="77" s="1"/>
  <c r="B315" i="77" a="1"/>
  <c r="B315" i="77" s="1"/>
  <c r="B314" i="77" a="1"/>
  <c r="B314" i="77" s="1"/>
  <c r="B313" i="77" a="1"/>
  <c r="B313" i="77" s="1"/>
  <c r="B312" i="77" a="1"/>
  <c r="B312" i="77" s="1"/>
  <c r="B311" i="77" a="1"/>
  <c r="B311" i="77" s="1"/>
  <c r="B310" i="77" a="1"/>
  <c r="B310" i="77" s="1"/>
  <c r="B309" i="77" a="1"/>
  <c r="B309" i="77" s="1"/>
  <c r="B308" i="77" a="1"/>
  <c r="B308" i="77" s="1"/>
  <c r="B307" i="77" a="1"/>
  <c r="B307" i="77" s="1"/>
  <c r="B306" i="77" a="1"/>
  <c r="B306" i="77" s="1"/>
  <c r="B305" i="77" a="1"/>
  <c r="B305" i="77" s="1"/>
  <c r="B304" i="77" a="1"/>
  <c r="B304" i="77" s="1"/>
  <c r="B303" i="77" a="1"/>
  <c r="B303" i="77" s="1"/>
  <c r="B302" i="77" a="1"/>
  <c r="B302" i="77" s="1"/>
  <c r="B301" i="77" a="1"/>
  <c r="B301" i="77" s="1"/>
  <c r="B300" i="77" a="1"/>
  <c r="B300" i="77" s="1"/>
  <c r="B299" i="77" a="1"/>
  <c r="B299" i="77" s="1"/>
  <c r="B298" i="77" a="1"/>
  <c r="B298" i="77" s="1"/>
  <c r="B297" i="77" a="1"/>
  <c r="B297" i="77" s="1"/>
  <c r="B296" i="77" a="1"/>
  <c r="B296" i="77" s="1"/>
  <c r="B295" i="77" a="1"/>
  <c r="B295" i="77" s="1"/>
  <c r="B294" i="77" a="1"/>
  <c r="B294" i="77" s="1"/>
  <c r="B293" i="77" a="1"/>
  <c r="B293" i="77" s="1"/>
  <c r="B292" i="77" a="1"/>
  <c r="B292" i="77" s="1"/>
  <c r="B291" i="77" a="1"/>
  <c r="B291" i="77" s="1"/>
  <c r="B290" i="77" a="1"/>
  <c r="B290" i="77" s="1"/>
  <c r="B289" i="77" a="1"/>
  <c r="B289" i="77" s="1"/>
  <c r="B288" i="77" a="1"/>
  <c r="B288" i="77" s="1"/>
  <c r="B287" i="77" a="1"/>
  <c r="B287" i="77" s="1"/>
  <c r="B286" i="77" a="1"/>
  <c r="B286" i="77" s="1"/>
  <c r="B285" i="77" a="1"/>
  <c r="B285" i="77" s="1"/>
  <c r="B284" i="77" a="1"/>
  <c r="B284" i="77" s="1"/>
  <c r="B283" i="77" a="1"/>
  <c r="B283" i="77" s="1"/>
  <c r="B282" i="77" a="1"/>
  <c r="B282" i="77" s="1"/>
  <c r="B281" i="77" a="1"/>
  <c r="B281" i="77" s="1"/>
  <c r="B280" i="77" a="1"/>
  <c r="B280" i="77" s="1"/>
  <c r="B279" i="77" a="1"/>
  <c r="B279" i="77" s="1"/>
  <c r="B278" i="77" a="1"/>
  <c r="B278" i="77" s="1"/>
  <c r="B277" i="77" a="1"/>
  <c r="B277" i="77" s="1"/>
  <c r="B276" i="77" a="1"/>
  <c r="B276" i="77" s="1"/>
  <c r="B275" i="77" a="1"/>
  <c r="B275" i="77" s="1"/>
  <c r="B274" i="77" a="1"/>
  <c r="B274" i="77" s="1"/>
  <c r="B273" i="77" a="1"/>
  <c r="B273" i="77" s="1"/>
  <c r="B272" i="77" a="1"/>
  <c r="B272" i="77" s="1"/>
  <c r="B271" i="77" a="1"/>
  <c r="B271" i="77" s="1"/>
  <c r="B270" i="77" a="1"/>
  <c r="B270" i="77" s="1"/>
  <c r="B269" i="77" a="1"/>
  <c r="B269" i="77" s="1"/>
  <c r="B268" i="77" a="1"/>
  <c r="B268" i="77" s="1"/>
  <c r="B267" i="77" a="1"/>
  <c r="B267" i="77" s="1"/>
  <c r="B266" i="77" a="1"/>
  <c r="B266" i="77" s="1"/>
  <c r="B265" i="77" a="1"/>
  <c r="B265" i="77" s="1"/>
  <c r="B264" i="77" a="1"/>
  <c r="B264" i="77" s="1"/>
  <c r="B263" i="77" a="1"/>
  <c r="B263" i="77" s="1"/>
  <c r="B262" i="77" a="1"/>
  <c r="B262" i="77" s="1"/>
  <c r="B261" i="77" a="1"/>
  <c r="B261" i="77" s="1"/>
  <c r="B260" i="77" a="1"/>
  <c r="B260" i="77" s="1"/>
  <c r="B259" i="77" a="1"/>
  <c r="B259" i="77" s="1"/>
  <c r="B258" i="77" a="1"/>
  <c r="B258" i="77" s="1"/>
  <c r="B257" i="77" a="1"/>
  <c r="B257" i="77" s="1"/>
  <c r="B256" i="77" a="1"/>
  <c r="B256" i="77" s="1"/>
  <c r="B255" i="77" a="1"/>
  <c r="B255" i="77" s="1"/>
  <c r="B254" i="77" a="1"/>
  <c r="B254" i="77" s="1"/>
  <c r="B253" i="77" a="1"/>
  <c r="B253" i="77" s="1"/>
  <c r="B252" i="77" a="1"/>
  <c r="B252" i="77" s="1"/>
  <c r="B251" i="77" a="1"/>
  <c r="B251" i="77" s="1"/>
  <c r="B250" i="77" a="1"/>
  <c r="B250" i="77" s="1"/>
  <c r="B249" i="77" a="1"/>
  <c r="B249" i="77" s="1"/>
  <c r="B248" i="77" a="1"/>
  <c r="B248" i="77" s="1"/>
  <c r="B247" i="77" a="1"/>
  <c r="B247" i="77" s="1"/>
  <c r="B246" i="77" a="1"/>
  <c r="B246" i="77" s="1"/>
  <c r="B245" i="77" a="1"/>
  <c r="B245" i="77" s="1"/>
  <c r="B244" i="77" a="1"/>
  <c r="B244" i="77" s="1"/>
  <c r="B243" i="77" a="1"/>
  <c r="B243" i="77" s="1"/>
  <c r="B242" i="77" a="1"/>
  <c r="B242" i="77" s="1"/>
  <c r="B241" i="77" a="1"/>
  <c r="B241" i="77" s="1"/>
  <c r="B240" i="77" a="1"/>
  <c r="B240" i="77" s="1"/>
  <c r="B239" i="77" a="1"/>
  <c r="B239" i="77" s="1"/>
  <c r="B238" i="77" a="1"/>
  <c r="B238" i="77" s="1"/>
  <c r="B237" i="77" a="1"/>
  <c r="B237" i="77" s="1"/>
  <c r="B236" i="77" a="1"/>
  <c r="B236" i="77" s="1"/>
  <c r="B235" i="77" a="1"/>
  <c r="B235" i="77" s="1"/>
  <c r="B234" i="77" a="1"/>
  <c r="B234" i="77" s="1"/>
  <c r="B233" i="77" a="1"/>
  <c r="B233" i="77" s="1"/>
  <c r="B232" i="77" a="1"/>
  <c r="B232" i="77" s="1"/>
  <c r="B231" i="77" a="1"/>
  <c r="B231" i="77" s="1"/>
  <c r="B230" i="77" a="1"/>
  <c r="B230" i="77" s="1"/>
  <c r="B229" i="77" a="1"/>
  <c r="B229" i="77" s="1"/>
  <c r="B228" i="77" a="1"/>
  <c r="B228" i="77" s="1"/>
  <c r="B227" i="77" a="1"/>
  <c r="B227" i="77" s="1"/>
  <c r="B226" i="77" a="1"/>
  <c r="B226" i="77" s="1"/>
  <c r="B225" i="77" a="1"/>
  <c r="B225" i="77" s="1"/>
  <c r="B224" i="77" a="1"/>
  <c r="B224" i="77" s="1"/>
  <c r="B223" i="77" a="1"/>
  <c r="B223" i="77" s="1"/>
  <c r="B222" i="77" a="1"/>
  <c r="B222" i="77" s="1"/>
  <c r="B221" i="77" a="1"/>
  <c r="B221" i="77" s="1"/>
  <c r="B220" i="77" a="1"/>
  <c r="B220" i="77" s="1"/>
  <c r="B219" i="77" a="1"/>
  <c r="B219" i="77" s="1"/>
  <c r="B218" i="77" a="1"/>
  <c r="B218" i="77" s="1"/>
  <c r="B217" i="77" a="1"/>
  <c r="B217" i="77" s="1"/>
  <c r="B216" i="77" a="1"/>
  <c r="B216" i="77" s="1"/>
  <c r="B215" i="77" a="1"/>
  <c r="B215" i="77" s="1"/>
  <c r="B214" i="77" a="1"/>
  <c r="B214" i="77" s="1"/>
  <c r="B213" i="77" a="1"/>
  <c r="B213" i="77" s="1"/>
  <c r="B212" i="77" a="1"/>
  <c r="B212" i="77" s="1"/>
  <c r="B211" i="77" a="1"/>
  <c r="B211" i="77" s="1"/>
  <c r="B210" i="77" a="1"/>
  <c r="B210" i="77" s="1"/>
  <c r="B209" i="77" a="1"/>
  <c r="B209" i="77" s="1"/>
  <c r="B208" i="77" a="1"/>
  <c r="B208" i="77" s="1"/>
  <c r="B207" i="77" a="1"/>
  <c r="B207" i="77" s="1"/>
  <c r="B206" i="77" a="1"/>
  <c r="B206" i="77" s="1"/>
  <c r="B205" i="77" a="1"/>
  <c r="B205" i="77" s="1"/>
  <c r="B204" i="77" a="1"/>
  <c r="B204" i="77" s="1"/>
  <c r="B203" i="77" a="1"/>
  <c r="B203" i="77" s="1"/>
  <c r="B202" i="77" a="1"/>
  <c r="B202" i="77" s="1"/>
  <c r="B201" i="77" a="1"/>
  <c r="B201" i="77" s="1"/>
  <c r="B200" i="77" a="1"/>
  <c r="B200" i="77" s="1"/>
  <c r="B199" i="77" a="1"/>
  <c r="B199" i="77" s="1"/>
  <c r="B198" i="77" a="1"/>
  <c r="B198" i="77" s="1"/>
  <c r="B197" i="77" a="1"/>
  <c r="B197" i="77" s="1"/>
  <c r="B196" i="77" a="1"/>
  <c r="B196" i="77" s="1"/>
  <c r="B195" i="77" a="1"/>
  <c r="B195" i="77" s="1"/>
  <c r="B194" i="77" a="1"/>
  <c r="B194" i="77" s="1"/>
  <c r="B193" i="77" a="1"/>
  <c r="B193" i="77" s="1"/>
  <c r="B192" i="77" a="1"/>
  <c r="B192" i="77" s="1"/>
  <c r="B191" i="77" a="1"/>
  <c r="B191" i="77" s="1"/>
  <c r="B190" i="77" a="1"/>
  <c r="B190" i="77" s="1"/>
  <c r="B189" i="77" a="1"/>
  <c r="B189" i="77" s="1"/>
  <c r="B188" i="77" a="1"/>
  <c r="B188" i="77" s="1"/>
  <c r="B187" i="77" a="1"/>
  <c r="B187" i="77" s="1"/>
  <c r="B186" i="77" a="1"/>
  <c r="B186" i="77" s="1"/>
  <c r="B185" i="77" a="1"/>
  <c r="B185" i="77" s="1"/>
  <c r="B184" i="77" a="1"/>
  <c r="B184" i="77" s="1"/>
  <c r="B183" i="77" a="1"/>
  <c r="B183" i="77" s="1"/>
  <c r="B182" i="77" a="1"/>
  <c r="B182" i="77" s="1"/>
  <c r="B181" i="77" a="1"/>
  <c r="B181" i="77" s="1"/>
  <c r="B180" i="77" a="1"/>
  <c r="B180" i="77" s="1"/>
  <c r="B179" i="77" a="1"/>
  <c r="B179" i="77" s="1"/>
  <c r="B178" i="77" a="1"/>
  <c r="B178" i="77" s="1"/>
  <c r="B177" i="77" a="1"/>
  <c r="B177" i="77" s="1"/>
  <c r="B176" i="77" a="1"/>
  <c r="B176" i="77" s="1"/>
  <c r="B175" i="77" a="1"/>
  <c r="B175" i="77" s="1"/>
  <c r="B174" i="77" a="1"/>
  <c r="B174" i="77" s="1"/>
  <c r="B173" i="77" a="1"/>
  <c r="B173" i="77" s="1"/>
  <c r="B172" i="77" a="1"/>
  <c r="B172" i="77" s="1"/>
  <c r="B171" i="77" a="1"/>
  <c r="B171" i="77" s="1"/>
  <c r="B170" i="77" a="1"/>
  <c r="B170" i="77" s="1"/>
  <c r="B169" i="77" a="1"/>
  <c r="B169" i="77" s="1"/>
  <c r="B168" i="77" a="1"/>
  <c r="B168" i="77" s="1"/>
  <c r="B167" i="77" a="1"/>
  <c r="B167" i="77" s="1"/>
  <c r="B166" i="77" a="1"/>
  <c r="B166" i="77" s="1"/>
  <c r="B165" i="77" a="1"/>
  <c r="B165" i="77" s="1"/>
  <c r="B164" i="77" a="1"/>
  <c r="B164" i="77" s="1"/>
  <c r="B163" i="77" a="1"/>
  <c r="B163" i="77" s="1"/>
  <c r="B162" i="77" a="1"/>
  <c r="B162" i="77" s="1"/>
  <c r="B161" i="77" a="1"/>
  <c r="B161" i="77" s="1"/>
  <c r="B160" i="77" a="1"/>
  <c r="B160" i="77" s="1"/>
  <c r="B159" i="77" a="1"/>
  <c r="B159" i="77" s="1"/>
  <c r="B158" i="77" a="1"/>
  <c r="B158" i="77" s="1"/>
  <c r="B157" i="77" a="1"/>
  <c r="B157" i="77" s="1"/>
  <c r="B156" i="77" a="1"/>
  <c r="B156" i="77" s="1"/>
  <c r="B155" i="77" a="1"/>
  <c r="B155" i="77" s="1"/>
  <c r="B154" i="77" a="1"/>
  <c r="B154" i="77" s="1"/>
  <c r="B153" i="77" a="1"/>
  <c r="B153" i="77" s="1"/>
  <c r="B152" i="77" a="1"/>
  <c r="B152" i="77" s="1"/>
  <c r="B151" i="77" a="1"/>
  <c r="B151" i="77" s="1"/>
  <c r="B150" i="77" a="1"/>
  <c r="B150" i="77" s="1"/>
  <c r="B149" i="77" a="1"/>
  <c r="B149" i="77" s="1"/>
  <c r="B148" i="77" a="1"/>
  <c r="B148" i="77" s="1"/>
  <c r="B147" i="77" a="1"/>
  <c r="B147" i="77" s="1"/>
  <c r="B146" i="77" a="1"/>
  <c r="B146" i="77" s="1"/>
  <c r="B145" i="77" a="1"/>
  <c r="B145" i="77" s="1"/>
  <c r="B144" i="77" a="1"/>
  <c r="B144" i="77" s="1"/>
  <c r="B143" i="77" a="1"/>
  <c r="B143" i="77" s="1"/>
  <c r="B142" i="77" a="1"/>
  <c r="B142" i="77" s="1"/>
  <c r="B141" i="77" a="1"/>
  <c r="B141" i="77" s="1"/>
  <c r="B140" i="77" a="1"/>
  <c r="B140" i="77" s="1"/>
  <c r="B139" i="77" a="1"/>
  <c r="B139" i="77" s="1"/>
  <c r="B138" i="77" a="1"/>
  <c r="B138" i="77" s="1"/>
  <c r="B137" i="77" a="1"/>
  <c r="B137" i="77" s="1"/>
  <c r="B136" i="77" a="1"/>
  <c r="B136" i="77" s="1"/>
  <c r="B135" i="77" a="1"/>
  <c r="B135" i="77" s="1"/>
  <c r="B134" i="77" a="1"/>
  <c r="B134" i="77" s="1"/>
  <c r="B133" i="77" a="1"/>
  <c r="B133" i="77" s="1"/>
  <c r="B132" i="77" a="1"/>
  <c r="B132" i="77" s="1"/>
  <c r="B131" i="77" a="1"/>
  <c r="B131" i="77" s="1"/>
  <c r="B130" i="77" a="1"/>
  <c r="B130" i="77" s="1"/>
  <c r="B129" i="77" a="1"/>
  <c r="B129" i="77" s="1"/>
  <c r="B128" i="77" a="1"/>
  <c r="B128" i="77" s="1"/>
  <c r="B127" i="77" a="1"/>
  <c r="B127" i="77" s="1"/>
  <c r="B126" i="77" a="1"/>
  <c r="B126" i="77" s="1"/>
  <c r="B125" i="77" a="1"/>
  <c r="B125" i="77" s="1"/>
  <c r="B124" i="77" a="1"/>
  <c r="B124" i="77" s="1"/>
  <c r="B123" i="77" a="1"/>
  <c r="B123" i="77" s="1"/>
  <c r="B122" i="77" a="1"/>
  <c r="B122" i="77" s="1"/>
  <c r="B121" i="77" a="1"/>
  <c r="B121" i="77" s="1"/>
  <c r="B120" i="77" a="1"/>
  <c r="B120" i="77" s="1"/>
  <c r="B119" i="77" a="1"/>
  <c r="B119" i="77" s="1"/>
  <c r="B118" i="77" a="1"/>
  <c r="B118" i="77" s="1"/>
  <c r="B117" i="77" a="1"/>
  <c r="B117" i="77" s="1"/>
  <c r="B116" i="77" a="1"/>
  <c r="B116" i="77" s="1"/>
  <c r="B115" i="77" a="1"/>
  <c r="B115" i="77" s="1"/>
  <c r="B114" i="77" a="1"/>
  <c r="B114" i="77" s="1"/>
  <c r="B113" i="77" a="1"/>
  <c r="B113" i="77" s="1"/>
  <c r="B112" i="77" a="1"/>
  <c r="B112" i="77" s="1"/>
  <c r="B111" i="77" a="1"/>
  <c r="B111" i="77" s="1"/>
  <c r="B110" i="77" a="1"/>
  <c r="B110" i="77" s="1"/>
  <c r="B109" i="77" a="1"/>
  <c r="B109" i="77" s="1"/>
  <c r="B108" i="77" a="1"/>
  <c r="B108" i="77" s="1"/>
  <c r="B107" i="77" a="1"/>
  <c r="B107" i="77" s="1"/>
  <c r="B106" i="77" a="1"/>
  <c r="B106" i="77" s="1"/>
  <c r="B105" i="77" a="1"/>
  <c r="B105" i="77" s="1"/>
  <c r="B104" i="77" a="1"/>
  <c r="B104" i="77" s="1"/>
  <c r="B103" i="77" a="1"/>
  <c r="B103" i="77" s="1"/>
  <c r="B102" i="77" a="1"/>
  <c r="B102" i="77" s="1"/>
  <c r="B101" i="77" a="1"/>
  <c r="B101" i="77" s="1"/>
  <c r="B100" i="77" a="1"/>
  <c r="B100" i="77" s="1"/>
  <c r="B99" i="77" a="1"/>
  <c r="B99" i="77" s="1"/>
  <c r="B98" i="77" a="1"/>
  <c r="B98" i="77" s="1"/>
  <c r="B97" i="77" a="1"/>
  <c r="B97" i="77" s="1"/>
  <c r="B96" i="77" a="1"/>
  <c r="B96" i="77" s="1"/>
  <c r="B95" i="77" a="1"/>
  <c r="B95" i="77" s="1"/>
  <c r="B94" i="77" a="1"/>
  <c r="B94" i="77" s="1"/>
  <c r="B93" i="77" a="1"/>
  <c r="B93" i="77" s="1"/>
  <c r="B92" i="77" a="1"/>
  <c r="B92" i="77" s="1"/>
  <c r="B91" i="77" a="1"/>
  <c r="B91" i="77" s="1"/>
  <c r="B90" i="77" a="1"/>
  <c r="B90" i="77" s="1"/>
  <c r="B89" i="77" a="1"/>
  <c r="B89" i="77" s="1"/>
  <c r="B88" i="77" a="1"/>
  <c r="B88" i="77" s="1"/>
  <c r="B87" i="77" a="1"/>
  <c r="B87" i="77" s="1"/>
  <c r="B86" i="77" a="1"/>
  <c r="B86" i="77" s="1"/>
  <c r="B85" i="77" a="1"/>
  <c r="B85" i="77" s="1"/>
  <c r="B84" i="77" a="1"/>
  <c r="B84" i="77" s="1"/>
  <c r="B83" i="77" a="1"/>
  <c r="B83" i="77" s="1"/>
  <c r="B82" i="77" a="1"/>
  <c r="B82" i="77" s="1"/>
  <c r="B81" i="77" a="1"/>
  <c r="B81" i="77" s="1"/>
  <c r="B80" i="77" a="1"/>
  <c r="B80" i="77" s="1"/>
  <c r="B79" i="77" a="1"/>
  <c r="B79" i="77" s="1"/>
  <c r="B78" i="77" a="1"/>
  <c r="B78" i="77" s="1"/>
  <c r="B77" i="77" a="1"/>
  <c r="B77" i="77" s="1"/>
  <c r="B76" i="77" a="1"/>
  <c r="B76" i="77" s="1"/>
  <c r="B75" i="77" a="1"/>
  <c r="B75" i="77" s="1"/>
  <c r="B74" i="77" a="1"/>
  <c r="B74" i="77" s="1"/>
  <c r="B73" i="77" a="1"/>
  <c r="B73" i="77" s="1"/>
  <c r="B72" i="77" a="1"/>
  <c r="B72" i="77" s="1"/>
  <c r="B71" i="77" a="1"/>
  <c r="B71" i="77" s="1"/>
  <c r="B70" i="77" a="1"/>
  <c r="B70" i="77" s="1"/>
  <c r="B69" i="77" a="1"/>
  <c r="B69" i="77" s="1"/>
  <c r="B68" i="77" a="1"/>
  <c r="B68" i="77" s="1"/>
  <c r="B67" i="77" a="1"/>
  <c r="B67" i="77" s="1"/>
  <c r="B66" i="77" a="1"/>
  <c r="B66" i="77" s="1"/>
  <c r="B65" i="77" a="1"/>
  <c r="B65" i="77" s="1"/>
  <c r="B64" i="77" a="1"/>
  <c r="B64" i="77" s="1"/>
  <c r="B63" i="77" a="1"/>
  <c r="B63" i="77" s="1"/>
  <c r="B62" i="77" a="1"/>
  <c r="B62" i="77" s="1"/>
  <c r="B61" i="77" a="1"/>
  <c r="B61" i="77" s="1"/>
  <c r="B60" i="77" a="1"/>
  <c r="B60" i="77" s="1"/>
  <c r="B59" i="77" a="1"/>
  <c r="B59" i="77" s="1"/>
  <c r="B58" i="77" a="1"/>
  <c r="B58" i="77" s="1"/>
  <c r="B57" i="77" a="1"/>
  <c r="B57" i="77" s="1"/>
  <c r="B56" i="77" a="1"/>
  <c r="B56" i="77" s="1"/>
  <c r="B55" i="77" a="1"/>
  <c r="B55" i="77" s="1"/>
  <c r="B54" i="77" a="1"/>
  <c r="B54" i="77" s="1"/>
  <c r="B53" i="77" a="1"/>
  <c r="B53" i="77" s="1"/>
  <c r="B52" i="77" a="1"/>
  <c r="B52" i="77" s="1"/>
  <c r="B51" i="77" a="1"/>
  <c r="B51" i="77" s="1"/>
  <c r="B50" i="77" a="1"/>
  <c r="B50" i="77" s="1"/>
  <c r="B49" i="77" a="1"/>
  <c r="B49" i="77" s="1"/>
  <c r="B48" i="77" a="1"/>
  <c r="B48" i="77" s="1"/>
  <c r="B47" i="77" a="1"/>
  <c r="B47" i="77" s="1"/>
  <c r="B46" i="77" a="1"/>
  <c r="B46" i="77" s="1"/>
  <c r="B45" i="77" a="1"/>
  <c r="B45" i="77" s="1"/>
  <c r="B44" i="77" a="1"/>
  <c r="B44" i="77" s="1"/>
  <c r="B43" i="77" a="1"/>
  <c r="B43" i="77" s="1"/>
  <c r="B42" i="77" a="1"/>
  <c r="B42" i="77" s="1"/>
  <c r="B41" i="77" a="1"/>
  <c r="B41" i="77" s="1"/>
  <c r="B40" i="77" a="1"/>
  <c r="B40" i="77" s="1"/>
  <c r="B39" i="77" a="1"/>
  <c r="B39" i="77" s="1"/>
  <c r="B38" i="77" a="1"/>
  <c r="B38" i="77" s="1"/>
  <c r="B37" i="77" a="1"/>
  <c r="B37" i="77" s="1"/>
  <c r="B36" i="77" a="1"/>
  <c r="B36" i="77" s="1"/>
  <c r="B35" i="77" a="1"/>
  <c r="B35" i="77" s="1"/>
  <c r="B34" i="77" a="1"/>
  <c r="B34" i="77" s="1"/>
  <c r="B33" i="77" a="1"/>
  <c r="B33" i="77" s="1"/>
  <c r="B32" i="77" a="1"/>
  <c r="B32" i="77" s="1"/>
  <c r="B31" i="77" a="1"/>
  <c r="B31" i="77" s="1"/>
  <c r="B30" i="77" a="1"/>
  <c r="B30" i="77" s="1"/>
  <c r="B29" i="77" a="1"/>
  <c r="B29" i="77" s="1"/>
  <c r="B28" i="77" a="1"/>
  <c r="B28" i="77" s="1"/>
  <c r="B27" i="77" a="1"/>
  <c r="B27" i="77" s="1"/>
  <c r="B26" i="77" a="1"/>
  <c r="B26" i="77" s="1"/>
  <c r="B25" i="77" a="1"/>
  <c r="B25" i="77" s="1"/>
  <c r="B24" i="77" a="1"/>
  <c r="B24" i="77" s="1"/>
  <c r="B23" i="77" a="1"/>
  <c r="B23" i="77" s="1"/>
  <c r="B22" i="77" a="1"/>
  <c r="B22" i="77" s="1"/>
  <c r="B21" i="77" a="1"/>
  <c r="B21" i="77" s="1"/>
  <c r="B20" i="77" a="1"/>
  <c r="B20" i="77" s="1"/>
  <c r="B19" i="77" a="1"/>
  <c r="B19" i="77" s="1"/>
  <c r="B18" i="77" a="1"/>
  <c r="B18" i="77" s="1"/>
  <c r="B17" i="77" a="1"/>
  <c r="B17" i="77" s="1"/>
  <c r="B16" i="77" a="1"/>
  <c r="B16" i="77" s="1"/>
  <c r="B15" i="77" a="1"/>
  <c r="B15" i="77" s="1"/>
  <c r="B14" i="77" a="1"/>
  <c r="B14" i="77" s="1"/>
  <c r="B13" i="77" a="1"/>
  <c r="B13" i="77" s="1"/>
  <c r="B12" i="77" a="1"/>
  <c r="B12" i="77" s="1"/>
  <c r="B11" i="77" a="1"/>
  <c r="B11" i="77" s="1"/>
  <c r="B10" i="77" a="1"/>
  <c r="B10" i="77" s="1"/>
  <c r="B9" i="77" a="1"/>
  <c r="B9" i="77" s="1"/>
  <c r="B8" i="77" a="1"/>
  <c r="B8" i="77" s="1"/>
  <c r="B7" i="77" a="1"/>
  <c r="B7" i="77" s="1"/>
  <c r="B6" i="77" a="1"/>
  <c r="B6" i="77" s="1"/>
  <c r="B5" i="77" a="1"/>
  <c r="B5" i="77" s="1"/>
  <c r="B4" i="77" a="1"/>
  <c r="B4" i="77" s="1"/>
  <c r="B3" i="77" a="1"/>
  <c r="B3" i="77" s="1"/>
  <c r="A2" i="77" a="1"/>
  <c r="A2" i="77" s="1"/>
  <c r="B2" i="77" s="1" a="1"/>
  <c r="B2" i="77" s="1"/>
  <c r="A2" i="64" a="1"/>
  <c r="A2" i="63" a="1"/>
  <c r="A2" i="61" a="1"/>
  <c r="DQ500" i="62" a="1"/>
  <c r="DQ500" i="62" s="1"/>
  <c r="B500" i="62" a="1"/>
  <c r="B500" i="62" s="1"/>
  <c r="DQ499" i="62" a="1"/>
  <c r="DQ499" i="62" s="1"/>
  <c r="B499" i="62" a="1"/>
  <c r="B499" i="62" s="1"/>
  <c r="DQ498" i="62" a="1"/>
  <c r="DQ498" i="62" s="1"/>
  <c r="B498" i="62" a="1"/>
  <c r="B498" i="62" s="1"/>
  <c r="DQ497" i="62" a="1"/>
  <c r="DQ497" i="62" s="1"/>
  <c r="B496" i="62" a="1"/>
  <c r="B496" i="62" s="1"/>
  <c r="DQ495" i="62" a="1"/>
  <c r="DQ495" i="62" s="1"/>
  <c r="B495" i="62" a="1"/>
  <c r="B495" i="62" s="1"/>
  <c r="DQ494" i="62" a="1"/>
  <c r="DQ494" i="62" s="1"/>
  <c r="B494" i="62" a="1"/>
  <c r="B494" i="62" s="1"/>
  <c r="DQ493" i="62" a="1"/>
  <c r="DQ493" i="62" s="1"/>
  <c r="B493" i="62" a="1"/>
  <c r="B493" i="62" s="1"/>
  <c r="DQ492" i="62" a="1"/>
  <c r="DQ492" i="62" s="1"/>
  <c r="B492" i="62" a="1"/>
  <c r="B492" i="62" s="1"/>
  <c r="DQ491" i="62" a="1"/>
  <c r="DQ491" i="62" s="1"/>
  <c r="DQ490" i="62" a="1"/>
  <c r="DQ490" i="62" s="1"/>
  <c r="DQ489" i="62" a="1"/>
  <c r="DQ489" i="62" s="1"/>
  <c r="B489" i="62" a="1"/>
  <c r="B489" i="62" s="1"/>
  <c r="DQ488" i="62" a="1"/>
  <c r="DQ488" i="62" s="1"/>
  <c r="B488" i="62" a="1"/>
  <c r="B488" i="62" s="1"/>
  <c r="DQ487" i="62" a="1"/>
  <c r="DQ487" i="62" s="1"/>
  <c r="B487" i="62" a="1"/>
  <c r="B487" i="62" s="1"/>
  <c r="DQ486" i="62" a="1"/>
  <c r="DQ486" i="62" s="1"/>
  <c r="B486" i="62" a="1"/>
  <c r="B486" i="62" s="1"/>
  <c r="DQ485" i="62" a="1"/>
  <c r="DQ485" i="62" s="1"/>
  <c r="DQ484" i="62" a="1"/>
  <c r="DQ484" i="62" s="1"/>
  <c r="B484" i="62" a="1"/>
  <c r="B484" i="62" s="1"/>
  <c r="B483" i="62" a="1"/>
  <c r="B483" i="62" s="1"/>
  <c r="DQ482" i="62" a="1"/>
  <c r="DQ482" i="62" s="1"/>
  <c r="B482" i="62" a="1"/>
  <c r="B482" i="62" s="1"/>
  <c r="DQ481" i="62" a="1"/>
  <c r="DQ481" i="62" s="1"/>
  <c r="B481" i="62" a="1"/>
  <c r="B481" i="62" s="1"/>
  <c r="DQ480" i="62" a="1"/>
  <c r="DQ480" i="62" s="1"/>
  <c r="B480" i="62" a="1"/>
  <c r="B480" i="62" s="1"/>
  <c r="DQ479" i="62" a="1"/>
  <c r="DQ479" i="62" s="1"/>
  <c r="DQ478" i="62" a="1"/>
  <c r="DQ478" i="62" s="1"/>
  <c r="B478" i="62" a="1"/>
  <c r="B478" i="62" s="1"/>
  <c r="DQ477" i="62" a="1"/>
  <c r="DQ477" i="62" s="1"/>
  <c r="DQ476" i="62" a="1"/>
  <c r="DQ476" i="62" s="1"/>
  <c r="B476" i="62" a="1"/>
  <c r="B476" i="62" s="1"/>
  <c r="DQ475" i="62" a="1"/>
  <c r="DQ475" i="62" s="1"/>
  <c r="B475" i="62" a="1"/>
  <c r="B475" i="62" s="1"/>
  <c r="DQ474" i="62" a="1"/>
  <c r="DQ474" i="62" s="1"/>
  <c r="B474" i="62" a="1"/>
  <c r="B474" i="62" s="1"/>
  <c r="DQ473" i="62" a="1"/>
  <c r="DQ473" i="62" s="1"/>
  <c r="DQ472" i="62" a="1"/>
  <c r="DQ472" i="62" s="1"/>
  <c r="B472" i="62" a="1"/>
  <c r="B472" i="62" s="1"/>
  <c r="DQ471" i="62" a="1"/>
  <c r="DQ471" i="62" s="1"/>
  <c r="B471" i="62" a="1"/>
  <c r="B471" i="62" s="1"/>
  <c r="B470" i="62" a="1"/>
  <c r="B470" i="62" s="1"/>
  <c r="DQ469" i="62" a="1"/>
  <c r="DQ469" i="62" s="1"/>
  <c r="B469" i="62" a="1"/>
  <c r="B469" i="62" s="1"/>
  <c r="DQ468" i="62" a="1"/>
  <c r="DQ468" i="62" s="1"/>
  <c r="B468" i="62" a="1"/>
  <c r="B468" i="62" s="1"/>
  <c r="DQ467" i="62" a="1"/>
  <c r="DQ467" i="62" s="1"/>
  <c r="DQ466" i="62" a="1"/>
  <c r="DQ466" i="62" s="1"/>
  <c r="B466" i="62" a="1"/>
  <c r="B466" i="62" s="1"/>
  <c r="DQ465" i="62" a="1"/>
  <c r="DQ465" i="62" s="1"/>
  <c r="B465" i="62" a="1"/>
  <c r="B465" i="62" s="1"/>
  <c r="DQ464" i="62" a="1"/>
  <c r="DQ464" i="62" s="1"/>
  <c r="DQ463" i="62" a="1"/>
  <c r="DQ463" i="62" s="1"/>
  <c r="B463" i="62" a="1"/>
  <c r="B463" i="62" s="1"/>
  <c r="DQ462" i="62" a="1"/>
  <c r="DQ462" i="62" s="1"/>
  <c r="B462" i="62" a="1"/>
  <c r="B462" i="62" s="1"/>
  <c r="DQ461" i="62" a="1"/>
  <c r="DQ461" i="62" s="1"/>
  <c r="DQ460" i="62" a="1"/>
  <c r="DQ460" i="62" s="1"/>
  <c r="B460" i="62" a="1"/>
  <c r="B460" i="62" s="1"/>
  <c r="DQ459" i="62" a="1"/>
  <c r="DQ459" i="62" s="1"/>
  <c r="B459" i="62" a="1"/>
  <c r="B459" i="62" s="1"/>
  <c r="DQ458" i="62" a="1"/>
  <c r="DQ458" i="62" s="1"/>
  <c r="B458" i="62" a="1"/>
  <c r="B458" i="62" s="1"/>
  <c r="B457" i="62" a="1"/>
  <c r="B457" i="62" s="1"/>
  <c r="DQ456" i="62" a="1"/>
  <c r="DQ456" i="62" s="1"/>
  <c r="B456" i="62" a="1"/>
  <c r="B456" i="62" s="1"/>
  <c r="DQ455" i="62" a="1"/>
  <c r="DQ455" i="62" s="1"/>
  <c r="DQ454" i="62" a="1"/>
  <c r="DQ454" i="62" s="1"/>
  <c r="B454" i="62" a="1"/>
  <c r="B454" i="62" s="1"/>
  <c r="DQ453" i="62" a="1"/>
  <c r="DQ453" i="62" s="1"/>
  <c r="B453" i="62" a="1"/>
  <c r="B453" i="62" s="1"/>
  <c r="DQ452" i="62" a="1"/>
  <c r="DQ452" i="62" s="1"/>
  <c r="B452" i="62" a="1"/>
  <c r="B452" i="62" s="1"/>
  <c r="DQ451" i="62" a="1"/>
  <c r="DQ451" i="62" s="1"/>
  <c r="DQ450" i="62" a="1"/>
  <c r="DQ450" i="62" s="1"/>
  <c r="B450" i="62" a="1"/>
  <c r="B450" i="62" s="1"/>
  <c r="DQ449" i="62" a="1"/>
  <c r="DQ449" i="62" s="1"/>
  <c r="DQ448" i="62" a="1"/>
  <c r="DQ448" i="62" s="1"/>
  <c r="B448" i="62" a="1"/>
  <c r="B448" i="62" s="1"/>
  <c r="DQ447" i="62" a="1"/>
  <c r="DQ447" i="62" s="1"/>
  <c r="B447" i="62" a="1"/>
  <c r="B447" i="62" s="1"/>
  <c r="DQ446" i="62" a="1"/>
  <c r="DQ446" i="62" s="1"/>
  <c r="B446" i="62" a="1"/>
  <c r="B446" i="62" s="1"/>
  <c r="DQ445" i="62" a="1"/>
  <c r="DQ445" i="62" s="1"/>
  <c r="B445" i="62" a="1"/>
  <c r="B445" i="62" s="1"/>
  <c r="B444" i="62" a="1"/>
  <c r="B444" i="62" s="1"/>
  <c r="DQ443" i="62" a="1"/>
  <c r="DQ443" i="62" s="1"/>
  <c r="DQ442" i="62" a="1"/>
  <c r="DQ442" i="62" s="1"/>
  <c r="B442" i="62" a="1"/>
  <c r="B442" i="62" s="1"/>
  <c r="DQ441" i="62" a="1"/>
  <c r="DQ441" i="62" s="1"/>
  <c r="B441" i="62" a="1"/>
  <c r="B441" i="62" s="1"/>
  <c r="DQ440" i="62" a="1"/>
  <c r="DQ440" i="62" s="1"/>
  <c r="B440" i="62" a="1"/>
  <c r="B440" i="62" s="1"/>
  <c r="DQ439" i="62" a="1"/>
  <c r="DQ439" i="62" s="1"/>
  <c r="B439" i="62" a="1"/>
  <c r="B439" i="62" s="1"/>
  <c r="DQ438" i="62" a="1"/>
  <c r="DQ438" i="62" s="1"/>
  <c r="DQ437" i="62" a="1"/>
  <c r="DQ437" i="62" s="1"/>
  <c r="DQ436" i="62" a="1"/>
  <c r="DQ436" i="62" s="1"/>
  <c r="B436" i="62" a="1"/>
  <c r="B436" i="62" s="1"/>
  <c r="DQ435" i="62" a="1"/>
  <c r="DQ435" i="62" s="1"/>
  <c r="B435" i="62" a="1"/>
  <c r="B435" i="62" s="1"/>
  <c r="DQ434" i="62" a="1"/>
  <c r="DQ434" i="62" s="1"/>
  <c r="B434" i="62" a="1"/>
  <c r="B434" i="62" s="1"/>
  <c r="DQ433" i="62" a="1"/>
  <c r="DQ433" i="62" s="1"/>
  <c r="B433" i="62" a="1"/>
  <c r="B433" i="62" s="1"/>
  <c r="DQ432" i="62" a="1"/>
  <c r="DQ432" i="62" s="1"/>
  <c r="B432" i="62" a="1"/>
  <c r="B432" i="62" s="1"/>
  <c r="DQ430" i="62" a="1"/>
  <c r="DQ430" i="62" s="1"/>
  <c r="B430" i="62" a="1"/>
  <c r="B430" i="62" s="1"/>
  <c r="DQ429" i="62" a="1"/>
  <c r="DQ429" i="62" s="1"/>
  <c r="B429" i="62" a="1"/>
  <c r="B429" i="62" s="1"/>
  <c r="DQ428" i="62" a="1"/>
  <c r="DQ428" i="62" s="1"/>
  <c r="B428" i="62" a="1"/>
  <c r="B428" i="62" s="1"/>
  <c r="DQ427" i="62" a="1"/>
  <c r="DQ427" i="62" s="1"/>
  <c r="B427" i="62" a="1"/>
  <c r="B427" i="62" s="1"/>
  <c r="DQ426" i="62" a="1"/>
  <c r="DQ426" i="62" s="1"/>
  <c r="B426" i="62" a="1"/>
  <c r="B426" i="62" s="1"/>
  <c r="DQ425" i="62" a="1"/>
  <c r="DQ425" i="62" s="1"/>
  <c r="B424" i="62" a="1"/>
  <c r="B424" i="62" s="1"/>
  <c r="DQ423" i="62" a="1"/>
  <c r="DQ423" i="62" s="1"/>
  <c r="B423" i="62" a="1"/>
  <c r="B423" i="62" s="1"/>
  <c r="DQ422" i="62" a="1"/>
  <c r="DQ422" i="62" s="1"/>
  <c r="B422" i="62" a="1"/>
  <c r="B422" i="62" s="1"/>
  <c r="DQ421" i="62" a="1"/>
  <c r="DQ421" i="62" s="1"/>
  <c r="B421" i="62" a="1"/>
  <c r="B421" i="62" s="1"/>
  <c r="DQ420" i="62" a="1"/>
  <c r="DQ420" i="62" s="1"/>
  <c r="B420" i="62" a="1"/>
  <c r="B420" i="62" s="1"/>
  <c r="B419" i="62" a="1"/>
  <c r="B419" i="62" s="1"/>
  <c r="B418" i="62" a="1"/>
  <c r="B418" i="62" s="1"/>
  <c r="DQ417" i="62" a="1"/>
  <c r="DQ417" i="62" s="1"/>
  <c r="B417" i="62" a="1"/>
  <c r="B417" i="62" s="1"/>
  <c r="DQ416" i="62" a="1"/>
  <c r="DQ416" i="62" s="1"/>
  <c r="B416" i="62" a="1"/>
  <c r="B416" i="62" s="1"/>
  <c r="DQ415" i="62" a="1"/>
  <c r="DQ415" i="62" s="1"/>
  <c r="B415" i="62" a="1"/>
  <c r="B415" i="62" s="1"/>
  <c r="DQ414" i="62" a="1"/>
  <c r="DQ414" i="62" s="1"/>
  <c r="B414" i="62" a="1"/>
  <c r="B414" i="62" s="1"/>
  <c r="B413" i="62" a="1"/>
  <c r="B413" i="62" s="1"/>
  <c r="DQ412" i="62" a="1"/>
  <c r="DQ412" i="62" s="1"/>
  <c r="DQ411" i="62" a="1"/>
  <c r="DQ411" i="62" s="1"/>
  <c r="B411" i="62" a="1"/>
  <c r="B411" i="62" s="1"/>
  <c r="DQ410" i="62" a="1"/>
  <c r="DQ410" i="62" s="1"/>
  <c r="B410" i="62" a="1"/>
  <c r="B410" i="62" s="1"/>
  <c r="DQ409" i="62" a="1"/>
  <c r="DQ409" i="62" s="1"/>
  <c r="B409" i="62" a="1"/>
  <c r="B409" i="62" s="1"/>
  <c r="DQ408" i="62" a="1"/>
  <c r="DQ408" i="62" s="1"/>
  <c r="B408" i="62" a="1"/>
  <c r="B408" i="62" s="1"/>
  <c r="B407" i="62" a="1"/>
  <c r="B407" i="62" s="1"/>
  <c r="DQ406" i="62" a="1"/>
  <c r="DQ406" i="62" s="1"/>
  <c r="B406" i="62" a="1"/>
  <c r="B406" i="62" s="1"/>
  <c r="B405" i="62" a="1"/>
  <c r="B405" i="62" s="1"/>
  <c r="DQ404" i="62" a="1"/>
  <c r="DQ404" i="62" s="1"/>
  <c r="B404" i="62" a="1"/>
  <c r="B404" i="62" s="1"/>
  <c r="DQ403" i="62" a="1"/>
  <c r="DQ403" i="62" s="1"/>
  <c r="B403" i="62" a="1"/>
  <c r="B403" i="62" s="1"/>
  <c r="DQ402" i="62" a="1"/>
  <c r="DQ402" i="62" s="1"/>
  <c r="B402" i="62" a="1"/>
  <c r="B402" i="62" s="1"/>
  <c r="B401" i="62" a="1"/>
  <c r="B401" i="62" s="1"/>
  <c r="DQ400" i="62" a="1"/>
  <c r="DQ400" i="62" s="1"/>
  <c r="B400" i="62" a="1"/>
  <c r="B400" i="62" s="1"/>
  <c r="B399" i="62" a="1"/>
  <c r="B399" i="62" s="1"/>
  <c r="DQ398" i="62" a="1"/>
  <c r="DQ398" i="62" s="1"/>
  <c r="B398" i="62" a="1"/>
  <c r="B398" i="62" s="1"/>
  <c r="DQ397" i="62" a="1"/>
  <c r="DQ397" i="62" s="1"/>
  <c r="B397" i="62" a="1"/>
  <c r="B397" i="62" s="1"/>
  <c r="DQ396" i="62" a="1"/>
  <c r="DQ396" i="62" s="1"/>
  <c r="DQ395" i="62" a="1"/>
  <c r="DQ395" i="62" s="1"/>
  <c r="B395" i="62" a="1"/>
  <c r="B395" i="62" s="1"/>
  <c r="DQ394" i="62" a="1"/>
  <c r="DQ394" i="62" s="1"/>
  <c r="B394" i="62" a="1"/>
  <c r="B394" i="62" s="1"/>
  <c r="DQ393" i="62" a="1"/>
  <c r="DQ393" i="62" s="1"/>
  <c r="DQ392" i="62" a="1"/>
  <c r="DQ392" i="62" s="1"/>
  <c r="B392" i="62" a="1"/>
  <c r="B392" i="62" s="1"/>
  <c r="DQ391" i="62" a="1"/>
  <c r="DQ391" i="62" s="1"/>
  <c r="B391" i="62" a="1"/>
  <c r="B391" i="62" s="1"/>
  <c r="DQ390" i="62" a="1"/>
  <c r="DQ390" i="62" s="1"/>
  <c r="DQ389" i="62" a="1"/>
  <c r="DQ389" i="62" s="1"/>
  <c r="B389" i="62" a="1"/>
  <c r="B389" i="62" s="1"/>
  <c r="DQ388" i="62" a="1"/>
  <c r="DQ388" i="62" s="1"/>
  <c r="B388" i="62" a="1"/>
  <c r="B388" i="62" s="1"/>
  <c r="DQ387" i="62" a="1"/>
  <c r="DQ387" i="62" s="1"/>
  <c r="B387" i="62" a="1"/>
  <c r="B387" i="62" s="1"/>
  <c r="B386" i="62" a="1"/>
  <c r="B386" i="62" s="1"/>
  <c r="DQ385" i="62" a="1"/>
  <c r="DQ385" i="62" s="1"/>
  <c r="B385" i="62" a="1"/>
  <c r="B385" i="62" s="1"/>
  <c r="DQ384" i="62" a="1"/>
  <c r="DQ384" i="62" s="1"/>
  <c r="DQ383" i="62" a="1"/>
  <c r="DQ383" i="62" s="1"/>
  <c r="B383" i="62" a="1"/>
  <c r="B383" i="62" s="1"/>
  <c r="DQ382" i="62" a="1"/>
  <c r="DQ382" i="62" s="1"/>
  <c r="B382" i="62" a="1"/>
  <c r="B382" i="62" s="1"/>
  <c r="DQ381" i="62" a="1"/>
  <c r="DQ381" i="62" s="1"/>
  <c r="B381" i="62" a="1"/>
  <c r="B381" i="62" s="1"/>
  <c r="DQ380" i="62" a="1"/>
  <c r="DQ380" i="62" s="1"/>
  <c r="DQ379" i="62" a="1"/>
  <c r="DQ379" i="62" s="1"/>
  <c r="B379" i="62" a="1"/>
  <c r="B379" i="62" s="1"/>
  <c r="DQ378" i="62" a="1"/>
  <c r="DQ378" i="62" s="1"/>
  <c r="DQ377" i="62" a="1"/>
  <c r="DQ377" i="62" s="1"/>
  <c r="B377" i="62" a="1"/>
  <c r="B377" i="62" s="1"/>
  <c r="DQ376" i="62" a="1"/>
  <c r="DQ376" i="62" s="1"/>
  <c r="B376" i="62" a="1"/>
  <c r="B376" i="62" s="1"/>
  <c r="DQ375" i="62" a="1"/>
  <c r="DQ375" i="62" s="1"/>
  <c r="B375" i="62" a="1"/>
  <c r="B375" i="62" s="1"/>
  <c r="DQ374" i="62" a="1"/>
  <c r="DQ374" i="62" s="1"/>
  <c r="B374" i="62" a="1"/>
  <c r="B374" i="62" s="1"/>
  <c r="B373" i="62" a="1"/>
  <c r="B373" i="62" s="1"/>
  <c r="DQ372" i="62" a="1"/>
  <c r="DQ372" i="62" s="1"/>
  <c r="DQ371" i="62" a="1"/>
  <c r="DQ371" i="62" s="1"/>
  <c r="B371" i="62" a="1"/>
  <c r="B371" i="62" s="1"/>
  <c r="DQ370" i="62" a="1"/>
  <c r="DQ370" i="62" s="1"/>
  <c r="B370" i="62" a="1"/>
  <c r="B370" i="62" s="1"/>
  <c r="DQ369" i="62" a="1"/>
  <c r="DQ369" i="62" s="1"/>
  <c r="B369" i="62" a="1"/>
  <c r="B369" i="62" s="1"/>
  <c r="DQ368" i="62" a="1"/>
  <c r="DQ368" i="62" s="1"/>
  <c r="B368" i="62" a="1"/>
  <c r="B368" i="62" s="1"/>
  <c r="DQ367" i="62" a="1"/>
  <c r="DQ367" i="62" s="1"/>
  <c r="DQ366" i="62" a="1"/>
  <c r="DQ366" i="62" s="1"/>
  <c r="DQ365" i="62" a="1"/>
  <c r="DQ365" i="62" s="1"/>
  <c r="B365" i="62" a="1"/>
  <c r="B365" i="62" s="1"/>
  <c r="DQ364" i="62" a="1"/>
  <c r="DQ364" i="62" s="1"/>
  <c r="B364" i="62"/>
  <c r="B364" i="62" a="1"/>
  <c r="DQ363" i="62" a="1"/>
  <c r="DQ363" i="62" s="1"/>
  <c r="B363" i="62" a="1"/>
  <c r="B363" i="62" s="1"/>
  <c r="DQ362" i="62" a="1"/>
  <c r="DQ362" i="62" s="1"/>
  <c r="B362" i="62" a="1"/>
  <c r="B362" i="62" s="1"/>
  <c r="DQ361" i="62" a="1"/>
  <c r="DQ361" i="62" s="1"/>
  <c r="B360" i="62" a="1"/>
  <c r="B360" i="62" s="1"/>
  <c r="DQ359" i="62" a="1"/>
  <c r="DQ359" i="62" s="1"/>
  <c r="B359" i="62" a="1"/>
  <c r="B359" i="62" s="1"/>
  <c r="DQ358" i="62" a="1"/>
  <c r="DQ358" i="62" s="1"/>
  <c r="B358" i="62" a="1"/>
  <c r="B358" i="62" s="1"/>
  <c r="DQ357" i="62" a="1"/>
  <c r="DQ357" i="62" s="1"/>
  <c r="B357" i="62" a="1"/>
  <c r="B357" i="62" s="1"/>
  <c r="DQ356" i="62" a="1"/>
  <c r="DQ356" i="62" s="1"/>
  <c r="B356" i="62" a="1"/>
  <c r="B356" i="62" s="1"/>
  <c r="DQ355" i="62" a="1"/>
  <c r="DQ355" i="62" s="1"/>
  <c r="B355" i="62" a="1"/>
  <c r="B355" i="62" s="1"/>
  <c r="DQ353" i="62" a="1"/>
  <c r="DQ353" i="62" s="1"/>
  <c r="B353" i="62" a="1"/>
  <c r="B353" i="62" s="1"/>
  <c r="DQ352" i="62" a="1"/>
  <c r="DQ352" i="62" s="1"/>
  <c r="B352" i="62" a="1"/>
  <c r="B352" i="62" s="1"/>
  <c r="DQ351" i="62" a="1"/>
  <c r="DQ351" i="62" s="1"/>
  <c r="B351" i="62" a="1"/>
  <c r="B351" i="62" s="1"/>
  <c r="DQ350" i="62" a="1"/>
  <c r="DQ350" i="62" s="1"/>
  <c r="B350" i="62" a="1"/>
  <c r="B350" i="62" s="1"/>
  <c r="DQ349" i="62" a="1"/>
  <c r="DQ349" i="62" s="1"/>
  <c r="DQ348" i="62" a="1"/>
  <c r="DQ348" i="62" s="1"/>
  <c r="DQ347" i="62" a="1"/>
  <c r="DQ347" i="62" s="1"/>
  <c r="B347" i="62" a="1"/>
  <c r="B347" i="62" s="1"/>
  <c r="DQ346" i="62" a="1"/>
  <c r="DQ346" i="62" s="1"/>
  <c r="B346" i="62" a="1"/>
  <c r="B346" i="62" s="1"/>
  <c r="DQ345" i="62" a="1"/>
  <c r="DQ345" i="62" s="1"/>
  <c r="B345" i="62" a="1"/>
  <c r="B345" i="62" s="1"/>
  <c r="DQ344" i="62" a="1"/>
  <c r="DQ344" i="62" s="1"/>
  <c r="B344" i="62" a="1"/>
  <c r="B344" i="62" s="1"/>
  <c r="B343" i="62" a="1"/>
  <c r="B343" i="62" s="1"/>
  <c r="DQ342" i="62" a="1"/>
  <c r="DQ342" i="62" s="1"/>
  <c r="DQ341" i="62" a="1"/>
  <c r="DQ341" i="62" s="1"/>
  <c r="B341" i="62" a="1"/>
  <c r="B341" i="62" s="1"/>
  <c r="DQ340" i="62" a="1"/>
  <c r="DQ340" i="62" s="1"/>
  <c r="B340" i="62" a="1"/>
  <c r="B340" i="62" s="1"/>
  <c r="DQ339" i="62" a="1"/>
  <c r="DQ339" i="62" s="1"/>
  <c r="B339" i="62" a="1"/>
  <c r="B339" i="62" s="1"/>
  <c r="DQ338" i="62" a="1"/>
  <c r="DQ338" i="62" s="1"/>
  <c r="B338" i="62" a="1"/>
  <c r="B338" i="62" s="1"/>
  <c r="B337" i="62" a="1"/>
  <c r="B337" i="62" s="1"/>
  <c r="DQ336" i="62" a="1"/>
  <c r="DQ336" i="62" s="1"/>
  <c r="B336" i="62" a="1"/>
  <c r="B336" i="62" s="1"/>
  <c r="B335" i="62" a="1"/>
  <c r="B335" i="62" s="1"/>
  <c r="DQ334" i="62" a="1"/>
  <c r="DQ334" i="62" s="1"/>
  <c r="B334" i="62" a="1"/>
  <c r="B334" i="62" s="1"/>
  <c r="DQ333" i="62" a="1"/>
  <c r="DQ333" i="62" s="1"/>
  <c r="B333" i="62" a="1"/>
  <c r="B333" i="62" s="1"/>
  <c r="DQ332" i="62" a="1"/>
  <c r="DQ332" i="62" s="1"/>
  <c r="B332" i="62" a="1"/>
  <c r="B332" i="62" s="1"/>
  <c r="B331" i="62" a="1"/>
  <c r="B331" i="62" s="1"/>
  <c r="DQ330" i="62" a="1"/>
  <c r="DQ330" i="62" s="1"/>
  <c r="B330" i="62" a="1"/>
  <c r="B330" i="62" s="1"/>
  <c r="DQ329" i="62" a="1"/>
  <c r="DQ329" i="62" s="1"/>
  <c r="DQ328" i="62" a="1"/>
  <c r="DQ328" i="62" s="1"/>
  <c r="B328" i="62" a="1"/>
  <c r="B328" i="62" s="1"/>
  <c r="DQ327" i="62" a="1"/>
  <c r="DQ327" i="62" s="1"/>
  <c r="B327" i="62" a="1"/>
  <c r="B327" i="62" s="1"/>
  <c r="DQ326" i="62" a="1"/>
  <c r="DQ326" i="62" s="1"/>
  <c r="DQ325" i="62" a="1"/>
  <c r="DQ325" i="62" s="1"/>
  <c r="B325" i="62" a="1"/>
  <c r="B325" i="62" s="1"/>
  <c r="DQ324" i="62" a="1"/>
  <c r="DQ324" i="62" s="1"/>
  <c r="B324" i="62" a="1"/>
  <c r="B324" i="62" s="1"/>
  <c r="DQ323" i="62" a="1"/>
  <c r="DQ323" i="62" s="1"/>
  <c r="DQ322" i="62" a="1"/>
  <c r="DQ322" i="62" s="1"/>
  <c r="B322" i="62" a="1"/>
  <c r="B322" i="62" s="1"/>
  <c r="DQ321" i="62" a="1"/>
  <c r="DQ321" i="62" s="1"/>
  <c r="B321" i="62" a="1"/>
  <c r="B321" i="62" s="1"/>
  <c r="DQ320" i="62" a="1"/>
  <c r="DQ320" i="62" s="1"/>
  <c r="DQ319" i="62" a="1"/>
  <c r="DQ319" i="62" s="1"/>
  <c r="B319" i="62" a="1"/>
  <c r="B319" i="62" s="1"/>
  <c r="DQ318" i="62" a="1"/>
  <c r="DQ318" i="62" s="1"/>
  <c r="B318" i="62" a="1"/>
  <c r="B318" i="62" s="1"/>
  <c r="DQ317" i="62" a="1"/>
  <c r="DQ317" i="62" s="1"/>
  <c r="B317" i="62" a="1"/>
  <c r="B317" i="62" s="1"/>
  <c r="B316" i="62" a="1"/>
  <c r="B316" i="62" s="1"/>
  <c r="DQ315" i="62" a="1"/>
  <c r="DQ315" i="62" s="1"/>
  <c r="B315" i="62" a="1"/>
  <c r="B315" i="62" s="1"/>
  <c r="DQ314" i="62" a="1"/>
  <c r="DQ314" i="62" s="1"/>
  <c r="DQ313" i="62" a="1"/>
  <c r="DQ313" i="62" s="1"/>
  <c r="B313" i="62" a="1"/>
  <c r="B313" i="62" s="1"/>
  <c r="DQ312" i="62" a="1"/>
  <c r="DQ312" i="62" s="1"/>
  <c r="B312" i="62" a="1"/>
  <c r="B312" i="62" s="1"/>
  <c r="DQ311" i="62" a="1"/>
  <c r="DQ311" i="62" s="1"/>
  <c r="B311" i="62" a="1"/>
  <c r="B311" i="62" s="1"/>
  <c r="DQ310" i="62" a="1"/>
  <c r="DQ310" i="62" s="1"/>
  <c r="DQ309" i="62" a="1"/>
  <c r="DQ309" i="62" s="1"/>
  <c r="B309" i="62" a="1"/>
  <c r="B309" i="62" s="1"/>
  <c r="DQ308" i="62" a="1"/>
  <c r="DQ308" i="62" s="1"/>
  <c r="DQ307" i="62" a="1"/>
  <c r="DQ307" i="62" s="1"/>
  <c r="B307" i="62" a="1"/>
  <c r="B307" i="62" s="1"/>
  <c r="DQ306" i="62" a="1"/>
  <c r="DQ306" i="62" s="1"/>
  <c r="B306" i="62" a="1"/>
  <c r="B306" i="62" s="1"/>
  <c r="DQ305" i="62" a="1"/>
  <c r="DQ305" i="62" s="1"/>
  <c r="B305" i="62" a="1"/>
  <c r="B305" i="62" s="1"/>
  <c r="DQ304" i="62" a="1"/>
  <c r="DQ304" i="62" s="1"/>
  <c r="B304" i="62" a="1"/>
  <c r="B304" i="62" s="1"/>
  <c r="B303" i="62" a="1"/>
  <c r="B303" i="62" s="1"/>
  <c r="DQ302" i="62" a="1"/>
  <c r="DQ302" i="62" s="1"/>
  <c r="DQ301" i="62" a="1"/>
  <c r="DQ301" i="62" s="1"/>
  <c r="B301" i="62" a="1"/>
  <c r="B301" i="62" s="1"/>
  <c r="DQ300" i="62" a="1"/>
  <c r="DQ300" i="62" s="1"/>
  <c r="B300" i="62" a="1"/>
  <c r="B300" i="62" s="1"/>
  <c r="DQ299" i="62" a="1"/>
  <c r="DQ299" i="62" s="1"/>
  <c r="B299" i="62" a="1"/>
  <c r="B299" i="62" s="1"/>
  <c r="DQ298" i="62" a="1"/>
  <c r="DQ298" i="62" s="1"/>
  <c r="B298" i="62" a="1"/>
  <c r="B298" i="62" s="1"/>
  <c r="DQ297" i="62" a="1"/>
  <c r="DQ297" i="62" s="1"/>
  <c r="DQ296" i="62" a="1"/>
  <c r="DQ296" i="62" s="1"/>
  <c r="DQ295" i="62" a="1"/>
  <c r="DQ295" i="62" s="1"/>
  <c r="B295" i="62" a="1"/>
  <c r="B295" i="62" s="1"/>
  <c r="DQ294" i="62" a="1"/>
  <c r="DQ294" i="62" s="1"/>
  <c r="B294" i="62" a="1"/>
  <c r="B294" i="62" s="1"/>
  <c r="DQ293" i="62" a="1"/>
  <c r="DQ293" i="62" s="1"/>
  <c r="B293" i="62" a="1"/>
  <c r="B293" i="62" s="1"/>
  <c r="DQ292" i="62" a="1"/>
  <c r="DQ292" i="62" s="1"/>
  <c r="B292" i="62" a="1"/>
  <c r="B292" i="62" s="1"/>
  <c r="DQ291" i="62" a="1"/>
  <c r="DQ291" i="62" s="1"/>
  <c r="B291" i="62" a="1"/>
  <c r="B291" i="62" s="1"/>
  <c r="DQ289" i="62" a="1"/>
  <c r="DQ289" i="62" s="1"/>
  <c r="B289" i="62" a="1"/>
  <c r="B289" i="62" s="1"/>
  <c r="DQ288" i="62" a="1"/>
  <c r="DQ288" i="62" s="1"/>
  <c r="B288" i="62" a="1"/>
  <c r="B288" i="62" s="1"/>
  <c r="DQ287" i="62" a="1"/>
  <c r="DQ287" i="62" s="1"/>
  <c r="B287" i="62" a="1"/>
  <c r="B287" i="62" s="1"/>
  <c r="DQ286" i="62" a="1"/>
  <c r="DQ286" i="62" s="1"/>
  <c r="B286" i="62" a="1"/>
  <c r="B286" i="62" s="1"/>
  <c r="DQ285" i="62" a="1"/>
  <c r="DQ285" i="62" s="1"/>
  <c r="B285" i="62" a="1"/>
  <c r="B285" i="62" s="1"/>
  <c r="DQ284" i="62" a="1"/>
  <c r="DQ284" i="62" s="1"/>
  <c r="B283" i="62" a="1"/>
  <c r="B283" i="62" s="1"/>
  <c r="DQ282" i="62" a="1"/>
  <c r="DQ282" i="62" s="1"/>
  <c r="B282" i="62" a="1"/>
  <c r="B282" i="62" s="1"/>
  <c r="DQ281" i="62" a="1"/>
  <c r="DQ281" i="62" s="1"/>
  <c r="B281" i="62" a="1"/>
  <c r="B281" i="62" s="1"/>
  <c r="DQ280" i="62" a="1"/>
  <c r="DQ280" i="62" s="1"/>
  <c r="B280" i="62" a="1"/>
  <c r="B280" i="62" s="1"/>
  <c r="DQ279" i="62" a="1"/>
  <c r="DQ279" i="62" s="1"/>
  <c r="B279" i="62" a="1"/>
  <c r="B279" i="62" s="1"/>
  <c r="DQ278" i="62" a="1"/>
  <c r="DQ278" i="62" s="1"/>
  <c r="DQ277" i="62" a="1"/>
  <c r="DQ277" i="62" s="1"/>
  <c r="DQ276" i="62" a="1"/>
  <c r="DQ276" i="62" s="1"/>
  <c r="B276" i="62" a="1"/>
  <c r="B276" i="62" s="1"/>
  <c r="DQ275" i="62" a="1"/>
  <c r="DQ275" i="62" s="1"/>
  <c r="B275" i="62" a="1"/>
  <c r="B275" i="62" s="1"/>
  <c r="DQ274" i="62" a="1"/>
  <c r="DQ274" i="62" s="1"/>
  <c r="B274" i="62" a="1"/>
  <c r="B274" i="62" s="1"/>
  <c r="DQ273" i="62" a="1"/>
  <c r="DQ273" i="62" s="1"/>
  <c r="B273" i="62" a="1"/>
  <c r="B273" i="62" s="1"/>
  <c r="DQ272" i="62" a="1"/>
  <c r="DQ272" i="62" s="1"/>
  <c r="DQ271" i="62" a="1"/>
  <c r="DQ271" i="62" s="1"/>
  <c r="B271" i="62" a="1"/>
  <c r="B271" i="62" s="1"/>
  <c r="B270" i="62" a="1"/>
  <c r="B270" i="62" s="1"/>
  <c r="DQ269" i="62" a="1"/>
  <c r="DQ269" i="62" s="1"/>
  <c r="B269" i="62" a="1"/>
  <c r="B269" i="62" s="1"/>
  <c r="DQ268" i="62" a="1"/>
  <c r="DQ268" i="62" s="1"/>
  <c r="B268" i="62" a="1"/>
  <c r="B268" i="62" s="1"/>
  <c r="DQ267" i="62" a="1"/>
  <c r="DQ267" i="62" s="1"/>
  <c r="B267" i="62" a="1"/>
  <c r="B267" i="62" s="1"/>
  <c r="DQ266" i="62" a="1"/>
  <c r="DQ266" i="62" s="1"/>
  <c r="DQ265" i="62" a="1"/>
  <c r="DQ265" i="62" s="1"/>
  <c r="B265" i="62" a="1"/>
  <c r="B265" i="62" s="1"/>
  <c r="DQ264" i="62" a="1"/>
  <c r="DQ264" i="62" s="1"/>
  <c r="DQ263" i="62" a="1"/>
  <c r="DQ263" i="62" s="1"/>
  <c r="B263" i="62" a="1"/>
  <c r="B263" i="62" s="1"/>
  <c r="DQ262" i="62" a="1"/>
  <c r="DQ262" i="62" s="1"/>
  <c r="B262" i="62" a="1"/>
  <c r="B262" i="62" s="1"/>
  <c r="DQ261" i="62" a="1"/>
  <c r="DQ261" i="62" s="1"/>
  <c r="B261" i="62" a="1"/>
  <c r="B261" i="62" s="1"/>
  <c r="DQ260" i="62" a="1"/>
  <c r="DQ260" i="62" s="1"/>
  <c r="DQ259" i="62" a="1"/>
  <c r="DQ259" i="62" s="1"/>
  <c r="B259" i="62" a="1"/>
  <c r="B259" i="62" s="1"/>
  <c r="DQ258" i="62" a="1"/>
  <c r="DQ258" i="62" s="1"/>
  <c r="B258" i="62" a="1"/>
  <c r="B258" i="62" s="1"/>
  <c r="B257" i="62" a="1"/>
  <c r="B257" i="62" s="1"/>
  <c r="DQ256" i="62" a="1"/>
  <c r="DQ256" i="62" s="1"/>
  <c r="B256" i="62" a="1"/>
  <c r="B256" i="62" s="1"/>
  <c r="DQ255" i="62" a="1"/>
  <c r="DQ255" i="62" s="1"/>
  <c r="B255" i="62" a="1"/>
  <c r="B255" i="62" s="1"/>
  <c r="DQ254" i="62" a="1"/>
  <c r="DQ254" i="62" s="1"/>
  <c r="DQ253" i="62" a="1"/>
  <c r="DQ253" i="62" s="1"/>
  <c r="B253" i="62" a="1"/>
  <c r="B253" i="62" s="1"/>
  <c r="DQ252" i="62" a="1"/>
  <c r="DQ252" i="62" s="1"/>
  <c r="B252" i="62" a="1"/>
  <c r="B252" i="62" s="1"/>
  <c r="DQ251" i="62" a="1"/>
  <c r="DQ251" i="62" s="1"/>
  <c r="DQ250" i="62" a="1"/>
  <c r="DQ250" i="62" s="1"/>
  <c r="B250" i="62" a="1"/>
  <c r="B250" i="62" s="1"/>
  <c r="DQ249" i="62" a="1"/>
  <c r="DQ249" i="62" s="1"/>
  <c r="B249" i="62" a="1"/>
  <c r="B249" i="62" s="1"/>
  <c r="DQ248" i="62" a="1"/>
  <c r="DQ248" i="62" s="1"/>
  <c r="DQ247" i="62" a="1"/>
  <c r="DQ247" i="62" s="1"/>
  <c r="B247" i="62" a="1"/>
  <c r="B247" i="62" s="1"/>
  <c r="DQ246" i="62" a="1"/>
  <c r="DQ246" i="62" s="1"/>
  <c r="B246" i="62" a="1"/>
  <c r="B246" i="62" s="1"/>
  <c r="DQ245" i="62" a="1"/>
  <c r="DQ245" i="62" s="1"/>
  <c r="B245" i="62" a="1"/>
  <c r="B245" i="62" s="1"/>
  <c r="B244" i="62" a="1"/>
  <c r="B244" i="62" s="1"/>
  <c r="DQ243" i="62" a="1"/>
  <c r="DQ243" i="62" s="1"/>
  <c r="B243" i="62" a="1"/>
  <c r="B243" i="62" s="1"/>
  <c r="DQ242" i="62" a="1"/>
  <c r="DQ242" i="62" s="1"/>
  <c r="DQ241" i="62" a="1"/>
  <c r="DQ241" i="62" s="1"/>
  <c r="B241" i="62" a="1"/>
  <c r="B241" i="62" s="1"/>
  <c r="DQ240" i="62" a="1"/>
  <c r="DQ240" i="62" s="1"/>
  <c r="B240" i="62" a="1"/>
  <c r="B240" i="62" s="1"/>
  <c r="DQ239" i="62" a="1"/>
  <c r="DQ239" i="62" s="1"/>
  <c r="B239" i="62" a="1"/>
  <c r="B239" i="62" s="1"/>
  <c r="DQ238" i="62" a="1"/>
  <c r="DQ238" i="62" s="1"/>
  <c r="DQ237" i="62" a="1"/>
  <c r="DQ237" i="62" s="1"/>
  <c r="B237" i="62" a="1"/>
  <c r="B237" i="62" s="1"/>
  <c r="DQ236" i="62" a="1"/>
  <c r="DQ236" i="62" s="1"/>
  <c r="DQ235" i="62" a="1"/>
  <c r="DQ235" i="62" s="1"/>
  <c r="B235" i="62" a="1"/>
  <c r="B235" i="62" s="1"/>
  <c r="DQ234" i="62" a="1"/>
  <c r="DQ234" i="62" s="1"/>
  <c r="B234" i="62" a="1"/>
  <c r="B234" i="62" s="1"/>
  <c r="DQ233" i="62" a="1"/>
  <c r="DQ233" i="62" s="1"/>
  <c r="B233" i="62" a="1"/>
  <c r="B233" i="62" s="1"/>
  <c r="DQ232" i="62" a="1"/>
  <c r="DQ232" i="62" s="1"/>
  <c r="B232" i="62" a="1"/>
  <c r="B232" i="62" s="1"/>
  <c r="B231" i="62" a="1"/>
  <c r="B231" i="62" s="1"/>
  <c r="DQ230" i="62" a="1"/>
  <c r="DQ230" i="62" s="1"/>
  <c r="DQ229" i="62" a="1"/>
  <c r="DQ229" i="62" s="1"/>
  <c r="B229" i="62" a="1"/>
  <c r="B229" i="62" s="1"/>
  <c r="DQ228" i="62" a="1"/>
  <c r="DQ228" i="62" s="1"/>
  <c r="B228" i="62" a="1"/>
  <c r="B228" i="62" s="1"/>
  <c r="DQ227" i="62" a="1"/>
  <c r="DQ227" i="62" s="1"/>
  <c r="B227" i="62" a="1"/>
  <c r="B227" i="62" s="1"/>
  <c r="DQ226" i="62" a="1"/>
  <c r="DQ226" i="62" s="1"/>
  <c r="B226" i="62" a="1"/>
  <c r="B226" i="62" s="1"/>
  <c r="DQ225" i="62" a="1"/>
  <c r="DQ225" i="62" s="1"/>
  <c r="DQ224" i="62" a="1"/>
  <c r="DQ224" i="62" s="1"/>
  <c r="DQ223" i="62" a="1"/>
  <c r="DQ223" i="62" s="1"/>
  <c r="B223" i="62" a="1"/>
  <c r="B223" i="62" s="1"/>
  <c r="DQ222" i="62" a="1"/>
  <c r="DQ222" i="62" s="1"/>
  <c r="B222" i="62" a="1"/>
  <c r="B222" i="62" s="1"/>
  <c r="DQ221" i="62" a="1"/>
  <c r="DQ221" i="62" s="1"/>
  <c r="B221" i="62" a="1"/>
  <c r="B221" i="62" s="1"/>
  <c r="DQ220" i="62" a="1"/>
  <c r="DQ220" i="62" s="1"/>
  <c r="B220" i="62" a="1"/>
  <c r="B220" i="62" s="1"/>
  <c r="DQ219" i="62" a="1"/>
  <c r="DQ219" i="62" s="1"/>
  <c r="B219" i="62" a="1"/>
  <c r="B219" i="62" s="1"/>
  <c r="B218" i="62" a="1"/>
  <c r="B218" i="62" s="1"/>
  <c r="DQ217" i="62" a="1"/>
  <c r="DQ217" i="62" s="1"/>
  <c r="B217" i="62" a="1"/>
  <c r="B217" i="62" s="1"/>
  <c r="DQ216" i="62" a="1"/>
  <c r="DQ216" i="62" s="1"/>
  <c r="B216" i="62" a="1"/>
  <c r="B216" i="62" s="1"/>
  <c r="DQ215" i="62" a="1"/>
  <c r="DQ215" i="62" s="1"/>
  <c r="B215" i="62" a="1"/>
  <c r="B215" i="62" s="1"/>
  <c r="DQ214" i="62" a="1"/>
  <c r="DQ214" i="62" s="1"/>
  <c r="B214" i="62" a="1"/>
  <c r="B214" i="62" s="1"/>
  <c r="DQ213" i="62" a="1"/>
  <c r="DQ213" i="62" s="1"/>
  <c r="B213" i="62" a="1"/>
  <c r="B213" i="62" s="1"/>
  <c r="DQ211" i="62" a="1"/>
  <c r="DQ211" i="62" s="1"/>
  <c r="B211" i="62" a="1"/>
  <c r="B211" i="62" s="1"/>
  <c r="DQ210" i="62" a="1"/>
  <c r="DQ210" i="62" s="1"/>
  <c r="B210" i="62" a="1"/>
  <c r="B210" i="62" s="1"/>
  <c r="DQ209" i="62" a="1"/>
  <c r="DQ209" i="62" s="1"/>
  <c r="B209" i="62" a="1"/>
  <c r="B209" i="62" s="1"/>
  <c r="DQ208" i="62" a="1"/>
  <c r="DQ208" i="62" s="1"/>
  <c r="B208" i="62" a="1"/>
  <c r="B208" i="62" s="1"/>
  <c r="DQ207" i="62" a="1"/>
  <c r="DQ207" i="62" s="1"/>
  <c r="B207" i="62" a="1"/>
  <c r="B207" i="62" s="1"/>
  <c r="B206" i="62" a="1"/>
  <c r="B206" i="62" s="1"/>
  <c r="B205" i="62" a="1"/>
  <c r="B205" i="62" s="1"/>
  <c r="DQ204" i="62" a="1"/>
  <c r="DQ204" i="62" s="1"/>
  <c r="B204" i="62" a="1"/>
  <c r="B204" i="62" s="1"/>
  <c r="DQ203" i="62" a="1"/>
  <c r="DQ203" i="62" s="1"/>
  <c r="B203" i="62" a="1"/>
  <c r="B203" i="62" s="1"/>
  <c r="DQ202" i="62" a="1"/>
  <c r="DQ202" i="62" s="1"/>
  <c r="B202" i="62" a="1"/>
  <c r="B202" i="62" s="1"/>
  <c r="DQ201" i="62" a="1"/>
  <c r="DQ201" i="62" s="1"/>
  <c r="B201" i="62" a="1"/>
  <c r="B201" i="62" s="1"/>
  <c r="B200" i="62" a="1"/>
  <c r="B200" i="62" s="1"/>
  <c r="DQ199" i="62" a="1"/>
  <c r="DQ199" i="62" s="1"/>
  <c r="DQ198" i="62" a="1"/>
  <c r="DQ198" i="62" s="1"/>
  <c r="B198" i="62" a="1"/>
  <c r="B198" i="62" s="1"/>
  <c r="DQ197" i="62" a="1"/>
  <c r="DQ197" i="62" s="1"/>
  <c r="B197" i="62" a="1"/>
  <c r="B197" i="62" s="1"/>
  <c r="DQ196" i="62" a="1"/>
  <c r="DQ196" i="62" s="1"/>
  <c r="B196" i="62" a="1"/>
  <c r="B196" i="62" s="1"/>
  <c r="DQ195" i="62" a="1"/>
  <c r="DQ195" i="62" s="1"/>
  <c r="B195" i="62" a="1"/>
  <c r="B195" i="62" s="1"/>
  <c r="B194" i="62" a="1"/>
  <c r="B194" i="62" s="1"/>
  <c r="DQ193" i="62" a="1"/>
  <c r="DQ193" i="62" s="1"/>
  <c r="B193" i="62" a="1"/>
  <c r="B193" i="62" s="1"/>
  <c r="B192" i="62" a="1"/>
  <c r="B192" i="62" s="1"/>
  <c r="DQ191" i="62" a="1"/>
  <c r="DQ191" i="62" s="1"/>
  <c r="B191" i="62" a="1"/>
  <c r="B191" i="62" s="1"/>
  <c r="DQ190" i="62" a="1"/>
  <c r="DQ190" i="62" s="1"/>
  <c r="B190" i="62" a="1"/>
  <c r="B190" i="62" s="1"/>
  <c r="DQ189" i="62" a="1"/>
  <c r="DQ189" i="62" s="1"/>
  <c r="B189" i="62" a="1"/>
  <c r="B189" i="62" s="1"/>
  <c r="B188" i="62" a="1"/>
  <c r="B188" i="62" s="1"/>
  <c r="DQ187" i="62" a="1"/>
  <c r="DQ187" i="62" s="1"/>
  <c r="B187" i="62" a="1"/>
  <c r="B187" i="62" s="1"/>
  <c r="DQ186" i="62" a="1"/>
  <c r="DQ186" i="62" s="1"/>
  <c r="DQ185" i="62" a="1"/>
  <c r="DQ185" i="62" s="1"/>
  <c r="B185" i="62" a="1"/>
  <c r="B185" i="62" s="1"/>
  <c r="DQ184" i="62" a="1"/>
  <c r="DQ184" i="62" s="1"/>
  <c r="B184" i="62" a="1"/>
  <c r="B184" i="62" s="1"/>
  <c r="DQ183" i="62" a="1"/>
  <c r="DQ183" i="62" s="1"/>
  <c r="B183" i="62" a="1"/>
  <c r="B183" i="62" s="1"/>
  <c r="B182" i="62" a="1"/>
  <c r="B182" i="62" s="1"/>
  <c r="DQ181" i="62" a="1"/>
  <c r="DQ181" i="62" s="1"/>
  <c r="B181" i="62" a="1"/>
  <c r="B181" i="62" s="1"/>
  <c r="DQ180" i="62" a="1"/>
  <c r="DQ180" i="62" s="1"/>
  <c r="B180" i="62" a="1"/>
  <c r="B180" i="62" s="1"/>
  <c r="B179" i="62" a="1"/>
  <c r="B179" i="62" s="1"/>
  <c r="DQ178" i="62" a="1"/>
  <c r="DQ178" i="62" s="1"/>
  <c r="B178" i="62" a="1"/>
  <c r="B178" i="62" s="1"/>
  <c r="DQ177" i="62" a="1"/>
  <c r="DQ177" i="62" s="1"/>
  <c r="B177" i="62" a="1"/>
  <c r="B177" i="62" s="1"/>
  <c r="B176" i="62" a="1"/>
  <c r="B176" i="62" s="1"/>
  <c r="DQ175" i="62" a="1"/>
  <c r="DQ175" i="62" s="1"/>
  <c r="B175" i="62" a="1"/>
  <c r="B175" i="62" s="1"/>
  <c r="DQ174" i="62" a="1"/>
  <c r="DQ174" i="62" s="1"/>
  <c r="B174" i="62" a="1"/>
  <c r="B174" i="62" s="1"/>
  <c r="DQ173" i="62" a="1"/>
  <c r="DQ173" i="62" s="1"/>
  <c r="DQ172" i="62" a="1"/>
  <c r="DQ172" i="62" s="1"/>
  <c r="B172" i="62" a="1"/>
  <c r="B172" i="62" s="1"/>
  <c r="DQ171" i="62" a="1"/>
  <c r="DQ171" i="62" s="1"/>
  <c r="B171" i="62" a="1"/>
  <c r="B171" i="62" s="1"/>
  <c r="B170" i="62" a="1"/>
  <c r="B170" i="62" s="1"/>
  <c r="DQ169" i="62" a="1"/>
  <c r="DQ169" i="62" s="1"/>
  <c r="B169" i="62" a="1"/>
  <c r="B169" i="62" s="1"/>
  <c r="DQ168" i="62" a="1"/>
  <c r="DQ168" i="62" s="1"/>
  <c r="B168" i="62" a="1"/>
  <c r="B168" i="62" s="1"/>
  <c r="DQ167" i="62" a="1"/>
  <c r="DQ167" i="62" s="1"/>
  <c r="B167" i="62" a="1"/>
  <c r="B167" i="62" s="1"/>
  <c r="B166" i="62" a="1"/>
  <c r="B166" i="62" s="1"/>
  <c r="DQ165" i="62" a="1"/>
  <c r="DQ165" i="62" s="1"/>
  <c r="B165" i="62" a="1"/>
  <c r="B165" i="62" s="1"/>
  <c r="B164" i="62" a="1"/>
  <c r="B164" i="62" s="1"/>
  <c r="DQ163" i="62" a="1"/>
  <c r="DQ163" i="62" s="1"/>
  <c r="B163" i="62" a="1"/>
  <c r="B163" i="62" s="1"/>
  <c r="DQ162" i="62" a="1"/>
  <c r="DQ162" i="62" s="1"/>
  <c r="B162" i="62" a="1"/>
  <c r="B162" i="62" s="1"/>
  <c r="DQ161" i="62" a="1"/>
  <c r="DQ161" i="62" s="1"/>
  <c r="B161" i="62" a="1"/>
  <c r="B161" i="62" s="1"/>
  <c r="DQ160" i="62" a="1"/>
  <c r="DQ160" i="62" s="1"/>
  <c r="DQ159" i="62" a="1"/>
  <c r="DQ159" i="62" s="1"/>
  <c r="B159" i="62" a="1"/>
  <c r="B159" i="62" s="1"/>
  <c r="B158" i="62" a="1"/>
  <c r="B158" i="62" s="1"/>
  <c r="DQ157" i="62" a="1"/>
  <c r="DQ157" i="62" s="1"/>
  <c r="B157" i="62" a="1"/>
  <c r="B157" i="62" s="1"/>
  <c r="DQ156" i="62" a="1"/>
  <c r="DQ156" i="62" s="1"/>
  <c r="B156" i="62" a="1"/>
  <c r="B156" i="62" s="1"/>
  <c r="DQ155" i="62" a="1"/>
  <c r="DQ155" i="62" s="1"/>
  <c r="B155" i="62" a="1"/>
  <c r="B155" i="62" s="1"/>
  <c r="DQ154" i="62" a="1"/>
  <c r="DQ154" i="62" s="1"/>
  <c r="B154" i="62" a="1"/>
  <c r="B154" i="62" s="1"/>
  <c r="B153" i="62" a="1"/>
  <c r="B153" i="62" s="1"/>
  <c r="B152" i="62" a="1"/>
  <c r="B152" i="62" s="1"/>
  <c r="DQ151" i="62" a="1"/>
  <c r="DQ151" i="62" s="1"/>
  <c r="B151" i="62" a="1"/>
  <c r="B151" i="62" s="1"/>
  <c r="DQ150" i="62" a="1"/>
  <c r="DQ150" i="62" s="1"/>
  <c r="B150" i="62" a="1"/>
  <c r="B150" i="62" s="1"/>
  <c r="DQ149" i="62" a="1"/>
  <c r="DQ149" i="62" s="1"/>
  <c r="B149" i="62" a="1"/>
  <c r="B149" i="62" s="1"/>
  <c r="DQ148" i="62" a="1"/>
  <c r="DQ148" i="62" s="1"/>
  <c r="B148" i="62" a="1"/>
  <c r="B148" i="62" s="1"/>
  <c r="DQ147" i="62" a="1"/>
  <c r="DQ147" i="62" s="1"/>
  <c r="B146" i="62" a="1"/>
  <c r="B146" i="62" s="1"/>
  <c r="DQ145" i="62" a="1"/>
  <c r="DQ145" i="62" s="1"/>
  <c r="B145" i="62" a="1"/>
  <c r="B145" i="62" s="1"/>
  <c r="DQ144" i="62" a="1"/>
  <c r="DQ144" i="62" s="1"/>
  <c r="B144" i="62" a="1"/>
  <c r="B144" i="62" s="1"/>
  <c r="DQ143" i="62" a="1"/>
  <c r="DQ143" i="62" s="1"/>
  <c r="B143" i="62" a="1"/>
  <c r="B143" i="62" s="1"/>
  <c r="DQ142" i="62" a="1"/>
  <c r="DQ142" i="62" s="1"/>
  <c r="B142" i="62" a="1"/>
  <c r="B142" i="62" s="1"/>
  <c r="DQ141" i="62" a="1"/>
  <c r="DQ141" i="62" s="1"/>
  <c r="B141" i="62" a="1"/>
  <c r="B141" i="62" s="1"/>
  <c r="DQ139" i="62" a="1"/>
  <c r="DQ139" i="62" s="1"/>
  <c r="B139" i="62" a="1"/>
  <c r="B139" i="62" s="1"/>
  <c r="DQ138" i="62" a="1"/>
  <c r="DQ138" i="62" s="1"/>
  <c r="B138" i="62" a="1"/>
  <c r="B138" i="62" s="1"/>
  <c r="DQ137" i="62" a="1"/>
  <c r="DQ137" i="62" s="1"/>
  <c r="B137" i="62" a="1"/>
  <c r="B137" i="62" s="1"/>
  <c r="DQ136" i="62" a="1"/>
  <c r="DQ136" i="62" s="1"/>
  <c r="B136" i="62" a="1"/>
  <c r="B136" i="62" s="1"/>
  <c r="DQ135" i="62" a="1"/>
  <c r="DQ135" i="62" s="1"/>
  <c r="B135" i="62" a="1"/>
  <c r="B135" i="62" s="1"/>
  <c r="B134" i="62" a="1"/>
  <c r="B134" i="62" s="1"/>
  <c r="B133" i="62" a="1"/>
  <c r="B133" i="62" s="1"/>
  <c r="DQ132" i="62" a="1"/>
  <c r="DQ132" i="62" s="1"/>
  <c r="B132" i="62" a="1"/>
  <c r="B132" i="62" s="1"/>
  <c r="DQ131" i="62" a="1"/>
  <c r="DQ131" i="62" s="1"/>
  <c r="B131" i="62" a="1"/>
  <c r="B131" i="62" s="1"/>
  <c r="DQ130" i="62" a="1"/>
  <c r="DQ130" i="62" s="1"/>
  <c r="B130" i="62" a="1"/>
  <c r="B130" i="62" s="1"/>
  <c r="DQ129" i="62" a="1"/>
  <c r="DQ129" i="62" s="1"/>
  <c r="B129" i="62" a="1"/>
  <c r="B129" i="62" s="1"/>
  <c r="B128" i="62" a="1"/>
  <c r="B128" i="62" s="1"/>
  <c r="DQ127" i="62" a="1"/>
  <c r="DQ127" i="62" s="1"/>
  <c r="DQ126" i="62" a="1"/>
  <c r="DQ126" i="62" s="1"/>
  <c r="B126" i="62" a="1"/>
  <c r="B126" i="62" s="1"/>
  <c r="DQ125" i="62" a="1"/>
  <c r="DQ125" i="62" s="1"/>
  <c r="B125" i="62" a="1"/>
  <c r="B125" i="62" s="1"/>
  <c r="DQ124" i="62" a="1"/>
  <c r="DQ124" i="62" s="1"/>
  <c r="B124" i="62" a="1"/>
  <c r="B124" i="62" s="1"/>
  <c r="DQ123" i="62" a="1"/>
  <c r="DQ123" i="62" s="1"/>
  <c r="B123" i="62" a="1"/>
  <c r="B123" i="62" s="1"/>
  <c r="B122" i="62" a="1"/>
  <c r="B122" i="62" s="1"/>
  <c r="DQ121" i="62" a="1"/>
  <c r="DQ121" i="62" s="1"/>
  <c r="B121" i="62" a="1"/>
  <c r="B121" i="62" s="1"/>
  <c r="B120" i="62" a="1"/>
  <c r="B120" i="62" s="1"/>
  <c r="DQ119" i="62" a="1"/>
  <c r="DQ119" i="62" s="1"/>
  <c r="B119" i="62" a="1"/>
  <c r="B119" i="62" s="1"/>
  <c r="DQ118" i="62" a="1"/>
  <c r="DQ118" i="62" s="1"/>
  <c r="B118" i="62" a="1"/>
  <c r="B118" i="62" s="1"/>
  <c r="DQ117" i="62" a="1"/>
  <c r="DQ117" i="62" s="1"/>
  <c r="B117" i="62" a="1"/>
  <c r="B117" i="62" s="1"/>
  <c r="B116" i="62" a="1"/>
  <c r="B116" i="62" s="1"/>
  <c r="DQ115" i="62" a="1"/>
  <c r="DQ115" i="62" s="1"/>
  <c r="B115" i="62" a="1"/>
  <c r="B115" i="62" s="1"/>
  <c r="DQ114" i="62" a="1"/>
  <c r="DQ114" i="62" s="1"/>
  <c r="DQ113" i="62" a="1"/>
  <c r="DQ113" i="62" s="1"/>
  <c r="B113" i="62" a="1"/>
  <c r="B113" i="62" s="1"/>
  <c r="DQ112" i="62" a="1"/>
  <c r="DQ112" i="62" s="1"/>
  <c r="B112" i="62" a="1"/>
  <c r="B112" i="62" s="1"/>
  <c r="DQ111" i="62" a="1"/>
  <c r="DQ111" i="62" s="1"/>
  <c r="B111" i="62" a="1"/>
  <c r="B111" i="62" s="1"/>
  <c r="B110" i="62" a="1"/>
  <c r="B110" i="62" s="1"/>
  <c r="DQ109" i="62" a="1"/>
  <c r="DQ109" i="62" s="1"/>
  <c r="B109" i="62" a="1"/>
  <c r="B109" i="62" s="1"/>
  <c r="DQ108" i="62" a="1"/>
  <c r="DQ108" i="62" s="1"/>
  <c r="B108" i="62" a="1"/>
  <c r="B108" i="62" s="1"/>
  <c r="B107" i="62" a="1"/>
  <c r="B107" i="62" s="1"/>
  <c r="DQ106" i="62" a="1"/>
  <c r="DQ106" i="62" s="1"/>
  <c r="B106" i="62" a="1"/>
  <c r="B106" i="62" s="1"/>
  <c r="DQ105" i="62" a="1"/>
  <c r="DQ105" i="62" s="1"/>
  <c r="B105" i="62" a="1"/>
  <c r="B105" i="62" s="1"/>
  <c r="B104" i="62" a="1"/>
  <c r="B104" i="62" s="1"/>
  <c r="DQ103" i="62" a="1"/>
  <c r="DQ103" i="62" s="1"/>
  <c r="B103" i="62" a="1"/>
  <c r="B103" i="62" s="1"/>
  <c r="DQ102" i="62" a="1"/>
  <c r="DQ102" i="62" s="1"/>
  <c r="B102" i="62" a="1"/>
  <c r="B102" i="62" s="1"/>
  <c r="DQ101" i="62" a="1"/>
  <c r="DQ101" i="62" s="1"/>
  <c r="DQ100" i="62" a="1"/>
  <c r="DQ100" i="62" s="1"/>
  <c r="B100" i="62" a="1"/>
  <c r="B100" i="62" s="1"/>
  <c r="DQ99" i="62" a="1"/>
  <c r="DQ99" i="62" s="1"/>
  <c r="B99" i="62" a="1"/>
  <c r="B99" i="62" s="1"/>
  <c r="B98" i="62" a="1"/>
  <c r="B98" i="62" s="1"/>
  <c r="DQ97" i="62" a="1"/>
  <c r="DQ97" i="62" s="1"/>
  <c r="B97" i="62" a="1"/>
  <c r="B97" i="62" s="1"/>
  <c r="DQ96" i="62" a="1"/>
  <c r="DQ96" i="62" s="1"/>
  <c r="B96" i="62" a="1"/>
  <c r="B96" i="62" s="1"/>
  <c r="DQ95" i="62" a="1"/>
  <c r="DQ95" i="62" s="1"/>
  <c r="B95" i="62" a="1"/>
  <c r="B95" i="62" s="1"/>
  <c r="B94" i="62" a="1"/>
  <c r="B94" i="62" s="1"/>
  <c r="DQ93" i="62" a="1"/>
  <c r="DQ93" i="62" s="1"/>
  <c r="B93" i="62" a="1"/>
  <c r="B93" i="62" s="1"/>
  <c r="B92" i="62" a="1"/>
  <c r="B92" i="62" s="1"/>
  <c r="DQ91" i="62" a="1"/>
  <c r="DQ91" i="62" s="1"/>
  <c r="B91" i="62" a="1"/>
  <c r="B91" i="62" s="1"/>
  <c r="DQ90" i="62" a="1"/>
  <c r="DQ90" i="62" s="1"/>
  <c r="B90" i="62" a="1"/>
  <c r="B90" i="62" s="1"/>
  <c r="DQ89" i="62" a="1"/>
  <c r="DQ89" i="62" s="1"/>
  <c r="B89" i="62" a="1"/>
  <c r="B89" i="62" s="1"/>
  <c r="B88" i="62" a="1"/>
  <c r="B88" i="62" s="1"/>
  <c r="DQ87" i="62" a="1"/>
  <c r="DQ87" i="62" s="1"/>
  <c r="B87" i="62" a="1"/>
  <c r="B87" i="62" s="1"/>
  <c r="DQ86" i="62" a="1"/>
  <c r="DQ86" i="62" s="1"/>
  <c r="B86" i="62" a="1"/>
  <c r="B86" i="62" s="1"/>
  <c r="DQ85" i="62" a="1"/>
  <c r="DQ85" i="62" s="1"/>
  <c r="B85" i="62" a="1"/>
  <c r="B85" i="62" s="1"/>
  <c r="DQ84" i="62" a="1"/>
  <c r="DQ84" i="62" s="1"/>
  <c r="B84" i="62" a="1"/>
  <c r="B84" i="62" s="1"/>
  <c r="DQ83" i="62" a="1"/>
  <c r="DQ83" i="62" s="1"/>
  <c r="B83" i="62" a="1"/>
  <c r="B83" i="62" s="1"/>
  <c r="B82" i="62" a="1"/>
  <c r="B82" i="62" s="1"/>
  <c r="B81" i="62" a="1"/>
  <c r="B81" i="62" s="1"/>
  <c r="DQ80" i="62" a="1"/>
  <c r="DQ80" i="62" s="1"/>
  <c r="B80" i="62" a="1"/>
  <c r="B80" i="62" s="1"/>
  <c r="DQ79" i="62" a="1"/>
  <c r="DQ79" i="62" s="1"/>
  <c r="B79" i="62" a="1"/>
  <c r="B79" i="62" s="1"/>
  <c r="DQ78" i="62" a="1"/>
  <c r="DQ78" i="62" s="1"/>
  <c r="B78" i="62" a="1"/>
  <c r="B78" i="62" s="1"/>
  <c r="DQ77" i="62" a="1"/>
  <c r="DQ77" i="62" s="1"/>
  <c r="B77" i="62" a="1"/>
  <c r="B77" i="62" s="1"/>
  <c r="DQ76" i="62" a="1"/>
  <c r="DQ76" i="62" s="1"/>
  <c r="B75" i="62" a="1"/>
  <c r="B75" i="62" s="1"/>
  <c r="DQ74" i="62" a="1"/>
  <c r="DQ74" i="62" s="1"/>
  <c r="B74" i="62" a="1"/>
  <c r="B74" i="62" s="1"/>
  <c r="DQ73" i="62" a="1"/>
  <c r="DQ73" i="62" s="1"/>
  <c r="B73" i="62" a="1"/>
  <c r="B73" i="62" s="1"/>
  <c r="DQ72" i="62" a="1"/>
  <c r="DQ72" i="62" s="1"/>
  <c r="B72" i="62" a="1"/>
  <c r="B72" i="62" s="1"/>
  <c r="DQ71" i="62" a="1"/>
  <c r="DQ71" i="62" s="1"/>
  <c r="B71" i="62" a="1"/>
  <c r="B71" i="62" s="1"/>
  <c r="DQ70" i="62" a="1"/>
  <c r="DQ70" i="62" s="1"/>
  <c r="B70" i="62" a="1"/>
  <c r="B70" i="62" s="1"/>
  <c r="DQ68" i="62" a="1"/>
  <c r="DQ68" i="62" s="1"/>
  <c r="B68" i="62" a="1"/>
  <c r="B68" i="62" s="1"/>
  <c r="DQ67" i="62" a="1"/>
  <c r="DQ67" i="62" s="1"/>
  <c r="B67" i="62" a="1"/>
  <c r="B67" i="62" s="1"/>
  <c r="DQ66" i="62" a="1"/>
  <c r="DQ66" i="62" s="1"/>
  <c r="B66" i="62" a="1"/>
  <c r="B66" i="62" s="1"/>
  <c r="DQ65" i="62" a="1"/>
  <c r="DQ65" i="62" s="1"/>
  <c r="B65" i="62" a="1"/>
  <c r="B65" i="62" s="1"/>
  <c r="DQ64" i="62" a="1"/>
  <c r="DQ64" i="62" s="1"/>
  <c r="B64" i="62" a="1"/>
  <c r="B64" i="62" s="1"/>
  <c r="B63" i="62" a="1"/>
  <c r="B63" i="62" s="1"/>
  <c r="B62" i="62" a="1"/>
  <c r="B62" i="62" s="1"/>
  <c r="DQ61" i="62" a="1"/>
  <c r="DQ61" i="62" s="1"/>
  <c r="B61" i="62" a="1"/>
  <c r="B61" i="62" s="1"/>
  <c r="DQ60" i="62" a="1"/>
  <c r="DQ60" i="62" s="1"/>
  <c r="B60" i="62" a="1"/>
  <c r="B60" i="62" s="1"/>
  <c r="DQ59" i="62" a="1"/>
  <c r="DQ59" i="62" s="1"/>
  <c r="B59" i="62" a="1"/>
  <c r="B59" i="62" s="1"/>
  <c r="DQ58" i="62" a="1"/>
  <c r="DQ58" i="62" s="1"/>
  <c r="B58" i="62" a="1"/>
  <c r="B58" i="62" s="1"/>
  <c r="B57" i="62" a="1"/>
  <c r="B57" i="62" s="1"/>
  <c r="DQ56" i="62" a="1"/>
  <c r="DQ56" i="62" s="1"/>
  <c r="DQ55" i="62" a="1"/>
  <c r="DQ55" i="62" s="1"/>
  <c r="B55" i="62" a="1"/>
  <c r="B55" i="62" s="1"/>
  <c r="DQ54" i="62" a="1"/>
  <c r="DQ54" i="62" s="1"/>
  <c r="B54" i="62" a="1"/>
  <c r="B54" i="62" s="1"/>
  <c r="DQ53" i="62" a="1"/>
  <c r="DQ53" i="62" s="1"/>
  <c r="B53" i="62" a="1"/>
  <c r="B53" i="62" s="1"/>
  <c r="DQ52" i="62" a="1"/>
  <c r="DQ52" i="62" s="1"/>
  <c r="B52" i="62" a="1"/>
  <c r="B52" i="62" s="1"/>
  <c r="B51" i="62" a="1"/>
  <c r="B51" i="62" s="1"/>
  <c r="DQ50" i="62" a="1"/>
  <c r="DQ50" i="62" s="1"/>
  <c r="B50" i="62" a="1"/>
  <c r="B50" i="62" s="1"/>
  <c r="B49" i="62" a="1"/>
  <c r="B49" i="62" s="1"/>
  <c r="DQ48" i="62" a="1"/>
  <c r="DQ48" i="62" s="1"/>
  <c r="B48" i="62" a="1"/>
  <c r="B48" i="62" s="1"/>
  <c r="DQ47" i="62" a="1"/>
  <c r="DQ47" i="62" s="1"/>
  <c r="B47" i="62" a="1"/>
  <c r="B47" i="62" s="1"/>
  <c r="DQ46" i="62" a="1"/>
  <c r="DQ46" i="62" s="1"/>
  <c r="B46" i="62" a="1"/>
  <c r="B46" i="62" s="1"/>
  <c r="B45" i="62" a="1"/>
  <c r="B45" i="62" s="1"/>
  <c r="DQ44" i="62" a="1"/>
  <c r="DQ44" i="62" s="1"/>
  <c r="B44" i="62" a="1"/>
  <c r="B44" i="62" s="1"/>
  <c r="DQ43" i="62" a="1"/>
  <c r="DQ43" i="62" s="1"/>
  <c r="DQ42" i="62" a="1"/>
  <c r="DQ42" i="62" s="1"/>
  <c r="B42" i="62" a="1"/>
  <c r="B42" i="62" s="1"/>
  <c r="DQ41" i="62" a="1"/>
  <c r="DQ41" i="62" s="1"/>
  <c r="B41" i="62" a="1"/>
  <c r="B41" i="62" s="1"/>
  <c r="DQ40" i="62" a="1"/>
  <c r="DQ40" i="62" s="1"/>
  <c r="DQ39" i="62" a="1"/>
  <c r="DQ39" i="62" s="1"/>
  <c r="B39" i="62" a="1"/>
  <c r="B39" i="62" s="1"/>
  <c r="DQ38" i="62" a="1"/>
  <c r="DQ38" i="62" s="1"/>
  <c r="B38" i="62" a="1"/>
  <c r="B38" i="62" s="1"/>
  <c r="DQ37" i="62" a="1"/>
  <c r="DQ37" i="62" s="1"/>
  <c r="DQ36" i="62" a="1"/>
  <c r="DQ36" i="62" s="1"/>
  <c r="B36" i="62" a="1"/>
  <c r="B36" i="62" s="1"/>
  <c r="DQ35" i="62" a="1"/>
  <c r="DQ35" i="62" s="1"/>
  <c r="B35" i="62" a="1"/>
  <c r="B35" i="62" s="1"/>
  <c r="DQ34" i="62" a="1"/>
  <c r="DQ34" i="62" s="1"/>
  <c r="DQ33" i="62" a="1"/>
  <c r="DQ33" i="62" s="1"/>
  <c r="B33" i="62" a="1"/>
  <c r="B33" i="62" s="1"/>
  <c r="DQ32" i="62" a="1"/>
  <c r="DQ32" i="62" s="1"/>
  <c r="B32" i="62" a="1"/>
  <c r="B32" i="62" s="1"/>
  <c r="DQ31" i="62" a="1"/>
  <c r="DQ31" i="62" s="1"/>
  <c r="B31" i="62" a="1"/>
  <c r="B31" i="62" s="1"/>
  <c r="B30" i="62" a="1"/>
  <c r="B30" i="62" s="1"/>
  <c r="DQ29" i="62" a="1"/>
  <c r="DQ29" i="62" s="1"/>
  <c r="B29" i="62" a="1"/>
  <c r="B29" i="62" s="1"/>
  <c r="DQ28" i="62" a="1"/>
  <c r="DQ28" i="62" s="1"/>
  <c r="DQ27" i="62" a="1"/>
  <c r="DQ27" i="62" s="1"/>
  <c r="B27" i="62" a="1"/>
  <c r="B27" i="62" s="1"/>
  <c r="DQ26" i="62" a="1"/>
  <c r="DQ26" i="62" s="1"/>
  <c r="B26" i="62" a="1"/>
  <c r="B26" i="62" s="1"/>
  <c r="DQ25" i="62" a="1"/>
  <c r="DQ25" i="62" s="1"/>
  <c r="B25" i="62" a="1"/>
  <c r="B25" i="62" s="1"/>
  <c r="DQ24" i="62" a="1"/>
  <c r="DQ24" i="62" s="1"/>
  <c r="DQ23" i="62" a="1"/>
  <c r="DQ23" i="62" s="1"/>
  <c r="B23" i="62" a="1"/>
  <c r="B23" i="62" s="1"/>
  <c r="DQ22" i="62" a="1"/>
  <c r="DQ22" i="62" s="1"/>
  <c r="DQ21" i="62" a="1"/>
  <c r="DQ21" i="62" s="1"/>
  <c r="B21" i="62" a="1"/>
  <c r="B21" i="62" s="1"/>
  <c r="DQ20" i="62" a="1"/>
  <c r="DQ20" i="62" s="1"/>
  <c r="B20" i="62" a="1"/>
  <c r="B20" i="62" s="1"/>
  <c r="DQ19" i="62" a="1"/>
  <c r="DQ19" i="62" s="1"/>
  <c r="B19" i="62" a="1"/>
  <c r="B19" i="62" s="1"/>
  <c r="DQ18" i="62" a="1"/>
  <c r="DQ18" i="62" s="1"/>
  <c r="B18" i="62" a="1"/>
  <c r="B18" i="62" s="1"/>
  <c r="B17" i="62" a="1"/>
  <c r="B17" i="62" s="1"/>
  <c r="DQ16" i="62" a="1"/>
  <c r="DQ16" i="62" s="1"/>
  <c r="DQ15" i="62" a="1"/>
  <c r="DQ15" i="62" s="1"/>
  <c r="B15" i="62" a="1"/>
  <c r="B15" i="62" s="1"/>
  <c r="DQ14" i="62" a="1"/>
  <c r="DQ14" i="62" s="1"/>
  <c r="B14" i="62" a="1"/>
  <c r="B14" i="62" s="1"/>
  <c r="DQ13" i="62" a="1"/>
  <c r="DQ13" i="62" s="1"/>
  <c r="B13" i="62" a="1"/>
  <c r="B13" i="62" s="1"/>
  <c r="DQ12" i="62" a="1"/>
  <c r="DQ12" i="62" s="1"/>
  <c r="B12" i="62" a="1"/>
  <c r="B12" i="62" s="1"/>
  <c r="DQ11" i="62" a="1"/>
  <c r="DQ11" i="62" s="1"/>
  <c r="DQ10" i="62" a="1"/>
  <c r="DQ10" i="62" s="1"/>
  <c r="DQ9" i="62" a="1"/>
  <c r="DQ9" i="62" s="1"/>
  <c r="B9" i="62" a="1"/>
  <c r="B9" i="62" s="1"/>
  <c r="DQ8" i="62" a="1"/>
  <c r="DQ8" i="62" s="1"/>
  <c r="B8" i="62" a="1"/>
  <c r="B8" i="62" s="1"/>
  <c r="DQ7" i="62" a="1"/>
  <c r="DQ7" i="62" s="1"/>
  <c r="B7" i="62" a="1"/>
  <c r="B7" i="62" s="1"/>
  <c r="DQ6" i="62" a="1"/>
  <c r="DQ6" i="62" s="1"/>
  <c r="B6" i="62" a="1"/>
  <c r="B6" i="62" s="1"/>
  <c r="DQ5" i="62" a="1"/>
  <c r="DQ5" i="62" s="1"/>
  <c r="B5" i="62" a="1"/>
  <c r="B5" i="62" s="1"/>
  <c r="DQ3" i="62" a="1"/>
  <c r="DQ3" i="62" s="1"/>
  <c r="B3" i="62" a="1"/>
  <c r="B3" i="62" s="1"/>
  <c r="A2" i="62" a="1"/>
  <c r="A2" i="62" s="1"/>
  <c r="A2" i="60" a="1"/>
  <c r="A2" i="58" a="1"/>
  <c r="A2" i="56" a="1"/>
  <c r="A2" i="70" a="1"/>
  <c r="A2" i="67" a="1"/>
  <c r="A2" i="67" s="1"/>
  <c r="A2" i="53" a="1"/>
  <c r="B500" i="59" a="1"/>
  <c r="B500" i="59" s="1"/>
  <c r="B499" i="59" a="1"/>
  <c r="B499" i="59" s="1"/>
  <c r="B498" i="59" a="1"/>
  <c r="B498" i="59" s="1"/>
  <c r="B497" i="59" a="1"/>
  <c r="B497" i="59" s="1"/>
  <c r="B496" i="59" a="1"/>
  <c r="B496" i="59" s="1"/>
  <c r="B495" i="59" a="1"/>
  <c r="B495" i="59" s="1"/>
  <c r="B494" i="59" a="1"/>
  <c r="B494" i="59" s="1"/>
  <c r="B493" i="59" a="1"/>
  <c r="B493" i="59" s="1"/>
  <c r="B492" i="59" a="1"/>
  <c r="B492" i="59" s="1"/>
  <c r="B491" i="59" a="1"/>
  <c r="B491" i="59" s="1"/>
  <c r="B490" i="59" a="1"/>
  <c r="B490" i="59" s="1"/>
  <c r="B489" i="59" a="1"/>
  <c r="B489" i="59" s="1"/>
  <c r="B488" i="59" a="1"/>
  <c r="B488" i="59" s="1"/>
  <c r="B487" i="59" a="1"/>
  <c r="B487" i="59" s="1"/>
  <c r="B486" i="59" a="1"/>
  <c r="B486" i="59" s="1"/>
  <c r="B485" i="59" a="1"/>
  <c r="B485" i="59" s="1"/>
  <c r="B484" i="59" a="1"/>
  <c r="B484" i="59" s="1"/>
  <c r="B483" i="59" a="1"/>
  <c r="B483" i="59" s="1"/>
  <c r="B482" i="59" a="1"/>
  <c r="B482" i="59" s="1"/>
  <c r="B481" i="59" a="1"/>
  <c r="B481" i="59" s="1"/>
  <c r="B480" i="59" a="1"/>
  <c r="B480" i="59" s="1"/>
  <c r="B479" i="59" a="1"/>
  <c r="B479" i="59" s="1"/>
  <c r="B478" i="59" a="1"/>
  <c r="B478" i="59" s="1"/>
  <c r="B477" i="59" a="1"/>
  <c r="B477" i="59" s="1"/>
  <c r="B476" i="59" a="1"/>
  <c r="B476" i="59" s="1"/>
  <c r="B475" i="59" a="1"/>
  <c r="B475" i="59" s="1"/>
  <c r="B474" i="59" a="1"/>
  <c r="B474" i="59" s="1"/>
  <c r="B473" i="59" a="1"/>
  <c r="B473" i="59" s="1"/>
  <c r="B472" i="59" a="1"/>
  <c r="B472" i="59" s="1"/>
  <c r="B471" i="59" a="1"/>
  <c r="B471" i="59" s="1"/>
  <c r="B470" i="59" a="1"/>
  <c r="B470" i="59" s="1"/>
  <c r="B469" i="59" a="1"/>
  <c r="B469" i="59" s="1"/>
  <c r="B468" i="59" a="1"/>
  <c r="B468" i="59" s="1"/>
  <c r="B467" i="59" a="1"/>
  <c r="B467" i="59" s="1"/>
  <c r="B466" i="59" a="1"/>
  <c r="B466" i="59" s="1"/>
  <c r="B465" i="59" a="1"/>
  <c r="B465" i="59" s="1"/>
  <c r="B464" i="59" a="1"/>
  <c r="B464" i="59" s="1"/>
  <c r="B463" i="59" a="1"/>
  <c r="B463" i="59" s="1"/>
  <c r="B462" i="59" a="1"/>
  <c r="B462" i="59" s="1"/>
  <c r="B461" i="59" a="1"/>
  <c r="B461" i="59" s="1"/>
  <c r="B460" i="59" a="1"/>
  <c r="B460" i="59" s="1"/>
  <c r="B459" i="59" a="1"/>
  <c r="B459" i="59" s="1"/>
  <c r="B458" i="59" a="1"/>
  <c r="B458" i="59" s="1"/>
  <c r="B457" i="59" a="1"/>
  <c r="B457" i="59" s="1"/>
  <c r="B456" i="59" a="1"/>
  <c r="B456" i="59" s="1"/>
  <c r="B455" i="59" a="1"/>
  <c r="B455" i="59" s="1"/>
  <c r="B454" i="59" a="1"/>
  <c r="B454" i="59" s="1"/>
  <c r="B453" i="59" a="1"/>
  <c r="B453" i="59" s="1"/>
  <c r="B452" i="59" a="1"/>
  <c r="B452" i="59" s="1"/>
  <c r="B451" i="59" a="1"/>
  <c r="B451" i="59" s="1"/>
  <c r="B450" i="59" a="1"/>
  <c r="B450" i="59" s="1"/>
  <c r="B449" i="59" a="1"/>
  <c r="B449" i="59" s="1"/>
  <c r="B448" i="59" a="1"/>
  <c r="B448" i="59" s="1"/>
  <c r="B447" i="59" a="1"/>
  <c r="B447" i="59" s="1"/>
  <c r="B446" i="59" a="1"/>
  <c r="B446" i="59" s="1"/>
  <c r="B445" i="59" a="1"/>
  <c r="B445" i="59" s="1"/>
  <c r="B444" i="59" a="1"/>
  <c r="B444" i="59" s="1"/>
  <c r="B443" i="59" a="1"/>
  <c r="B443" i="59" s="1"/>
  <c r="B442" i="59" a="1"/>
  <c r="B442" i="59" s="1"/>
  <c r="B441" i="59" a="1"/>
  <c r="B441" i="59" s="1"/>
  <c r="B440" i="59" a="1"/>
  <c r="B440" i="59" s="1"/>
  <c r="B439" i="59" a="1"/>
  <c r="B439" i="59" s="1"/>
  <c r="B438" i="59" a="1"/>
  <c r="B438" i="59" s="1"/>
  <c r="B437" i="59" a="1"/>
  <c r="B437" i="59" s="1"/>
  <c r="B436" i="59" a="1"/>
  <c r="B436" i="59" s="1"/>
  <c r="B435" i="59" a="1"/>
  <c r="B435" i="59" s="1"/>
  <c r="B434" i="59" a="1"/>
  <c r="B434" i="59" s="1"/>
  <c r="B433" i="59" a="1"/>
  <c r="B433" i="59" s="1"/>
  <c r="B432" i="59" a="1"/>
  <c r="B432" i="59" s="1"/>
  <c r="B431" i="59" a="1"/>
  <c r="B431" i="59" s="1"/>
  <c r="B430" i="59" a="1"/>
  <c r="B430" i="59" s="1"/>
  <c r="B429" i="59" a="1"/>
  <c r="B429" i="59" s="1"/>
  <c r="B428" i="59" a="1"/>
  <c r="B428" i="59" s="1"/>
  <c r="B427" i="59" a="1"/>
  <c r="B427" i="59" s="1"/>
  <c r="B426" i="59" a="1"/>
  <c r="B426" i="59" s="1"/>
  <c r="B425" i="59" a="1"/>
  <c r="B425" i="59" s="1"/>
  <c r="B424" i="59" a="1"/>
  <c r="B424" i="59" s="1"/>
  <c r="B423" i="59" a="1"/>
  <c r="B423" i="59" s="1"/>
  <c r="B422" i="59" a="1"/>
  <c r="B422" i="59" s="1"/>
  <c r="B421" i="59" a="1"/>
  <c r="B421" i="59" s="1"/>
  <c r="B420" i="59" a="1"/>
  <c r="B420" i="59" s="1"/>
  <c r="B419" i="59" a="1"/>
  <c r="B419" i="59" s="1"/>
  <c r="B418" i="59" a="1"/>
  <c r="B418" i="59" s="1"/>
  <c r="B417" i="59" a="1"/>
  <c r="B417" i="59" s="1"/>
  <c r="B416" i="59" a="1"/>
  <c r="B416" i="59" s="1"/>
  <c r="B415" i="59" a="1"/>
  <c r="B415" i="59" s="1"/>
  <c r="B414" i="59" a="1"/>
  <c r="B414" i="59" s="1"/>
  <c r="B413" i="59" a="1"/>
  <c r="B413" i="59" s="1"/>
  <c r="B412" i="59" a="1"/>
  <c r="B412" i="59" s="1"/>
  <c r="B411" i="59" a="1"/>
  <c r="B411" i="59" s="1"/>
  <c r="B410" i="59" a="1"/>
  <c r="B410" i="59" s="1"/>
  <c r="B409" i="59" a="1"/>
  <c r="B409" i="59" s="1"/>
  <c r="B408" i="59" a="1"/>
  <c r="B408" i="59" s="1"/>
  <c r="B407" i="59" a="1"/>
  <c r="B407" i="59" s="1"/>
  <c r="B406" i="59" a="1"/>
  <c r="B406" i="59" s="1"/>
  <c r="B405" i="59" a="1"/>
  <c r="B405" i="59" s="1"/>
  <c r="B404" i="59" a="1"/>
  <c r="B404" i="59" s="1"/>
  <c r="B403" i="59" a="1"/>
  <c r="B403" i="59" s="1"/>
  <c r="B402" i="59" a="1"/>
  <c r="B402" i="59" s="1"/>
  <c r="B401" i="59" a="1"/>
  <c r="B401" i="59" s="1"/>
  <c r="B400" i="59" a="1"/>
  <c r="B400" i="59" s="1"/>
  <c r="B399" i="59" a="1"/>
  <c r="B399" i="59" s="1"/>
  <c r="B398" i="59" a="1"/>
  <c r="B398" i="59" s="1"/>
  <c r="B397" i="59" a="1"/>
  <c r="B397" i="59" s="1"/>
  <c r="B396" i="59" a="1"/>
  <c r="B396" i="59" s="1"/>
  <c r="B395" i="59" a="1"/>
  <c r="B395" i="59" s="1"/>
  <c r="B394" i="59" a="1"/>
  <c r="B394" i="59" s="1"/>
  <c r="B393" i="59" a="1"/>
  <c r="B393" i="59" s="1"/>
  <c r="B392" i="59" a="1"/>
  <c r="B392" i="59" s="1"/>
  <c r="B391" i="59" a="1"/>
  <c r="B391" i="59" s="1"/>
  <c r="B390" i="59" a="1"/>
  <c r="B390" i="59" s="1"/>
  <c r="B389" i="59" a="1"/>
  <c r="B389" i="59" s="1"/>
  <c r="B388" i="59" a="1"/>
  <c r="B388" i="59" s="1"/>
  <c r="B387" i="59" a="1"/>
  <c r="B387" i="59" s="1"/>
  <c r="B386" i="59" a="1"/>
  <c r="B386" i="59" s="1"/>
  <c r="B385" i="59" a="1"/>
  <c r="B385" i="59" s="1"/>
  <c r="B384" i="59" a="1"/>
  <c r="B384" i="59" s="1"/>
  <c r="B383" i="59" a="1"/>
  <c r="B383" i="59" s="1"/>
  <c r="B382" i="59" a="1"/>
  <c r="B382" i="59" s="1"/>
  <c r="B381" i="59" a="1"/>
  <c r="B381" i="59" s="1"/>
  <c r="B380" i="59" a="1"/>
  <c r="B380" i="59" s="1"/>
  <c r="B379" i="59" a="1"/>
  <c r="B379" i="59" s="1"/>
  <c r="B378" i="59" a="1"/>
  <c r="B378" i="59" s="1"/>
  <c r="B377" i="59" a="1"/>
  <c r="B377" i="59" s="1"/>
  <c r="B376" i="59" a="1"/>
  <c r="B376" i="59" s="1"/>
  <c r="B375" i="59" a="1"/>
  <c r="B375" i="59" s="1"/>
  <c r="B374" i="59" a="1"/>
  <c r="B374" i="59" s="1"/>
  <c r="B373" i="59" a="1"/>
  <c r="B373" i="59" s="1"/>
  <c r="B372" i="59" a="1"/>
  <c r="B372" i="59" s="1"/>
  <c r="B371" i="59" a="1"/>
  <c r="B371" i="59" s="1"/>
  <c r="B370" i="59" a="1"/>
  <c r="B370" i="59" s="1"/>
  <c r="B369" i="59" a="1"/>
  <c r="B369" i="59" s="1"/>
  <c r="B368" i="59" a="1"/>
  <c r="B368" i="59" s="1"/>
  <c r="B367" i="59" a="1"/>
  <c r="B367" i="59" s="1"/>
  <c r="B366" i="59" a="1"/>
  <c r="B366" i="59" s="1"/>
  <c r="B365" i="59" a="1"/>
  <c r="B365" i="59" s="1"/>
  <c r="B364" i="59" a="1"/>
  <c r="B364" i="59" s="1"/>
  <c r="B363" i="59" a="1"/>
  <c r="B363" i="59" s="1"/>
  <c r="B362" i="59" a="1"/>
  <c r="B362" i="59" s="1"/>
  <c r="B361" i="59" a="1"/>
  <c r="B361" i="59" s="1"/>
  <c r="B360" i="59" a="1"/>
  <c r="B360" i="59" s="1"/>
  <c r="B359" i="59" a="1"/>
  <c r="B359" i="59" s="1"/>
  <c r="B358" i="59" a="1"/>
  <c r="B358" i="59" s="1"/>
  <c r="B357" i="59" a="1"/>
  <c r="B357" i="59" s="1"/>
  <c r="B356" i="59" a="1"/>
  <c r="B356" i="59" s="1"/>
  <c r="B355" i="59" a="1"/>
  <c r="B355" i="59" s="1"/>
  <c r="B354" i="59" a="1"/>
  <c r="B354" i="59" s="1"/>
  <c r="B353" i="59" a="1"/>
  <c r="B353" i="59" s="1"/>
  <c r="B352" i="59" a="1"/>
  <c r="B352" i="59" s="1"/>
  <c r="B351" i="59" a="1"/>
  <c r="B351" i="59" s="1"/>
  <c r="B350" i="59" a="1"/>
  <c r="B350" i="59" s="1"/>
  <c r="B349" i="59" a="1"/>
  <c r="B349" i="59" s="1"/>
  <c r="B348" i="59" a="1"/>
  <c r="B348" i="59" s="1"/>
  <c r="B347" i="59" a="1"/>
  <c r="B347" i="59" s="1"/>
  <c r="B346" i="59" a="1"/>
  <c r="B346" i="59" s="1"/>
  <c r="B345" i="59" a="1"/>
  <c r="B345" i="59" s="1"/>
  <c r="B344" i="59" a="1"/>
  <c r="B344" i="59" s="1"/>
  <c r="B343" i="59" a="1"/>
  <c r="B343" i="59" s="1"/>
  <c r="B342" i="59" a="1"/>
  <c r="B342" i="59" s="1"/>
  <c r="B341" i="59" a="1"/>
  <c r="B341" i="59" s="1"/>
  <c r="B340" i="59" a="1"/>
  <c r="B340" i="59" s="1"/>
  <c r="B339" i="59" a="1"/>
  <c r="B339" i="59" s="1"/>
  <c r="B338" i="59" a="1"/>
  <c r="B338" i="59" s="1"/>
  <c r="B337" i="59" a="1"/>
  <c r="B337" i="59" s="1"/>
  <c r="B336" i="59" a="1"/>
  <c r="B336" i="59" s="1"/>
  <c r="B335" i="59" a="1"/>
  <c r="B335" i="59" s="1"/>
  <c r="B334" i="59" a="1"/>
  <c r="B334" i="59" s="1"/>
  <c r="B333" i="59" a="1"/>
  <c r="B333" i="59" s="1"/>
  <c r="B332" i="59" a="1"/>
  <c r="B332" i="59" s="1"/>
  <c r="B331" i="59" a="1"/>
  <c r="B331" i="59" s="1"/>
  <c r="B330" i="59" a="1"/>
  <c r="B330" i="59" s="1"/>
  <c r="B329" i="59" a="1"/>
  <c r="B329" i="59" s="1"/>
  <c r="B328" i="59" a="1"/>
  <c r="B328" i="59" s="1"/>
  <c r="B327" i="59" a="1"/>
  <c r="B327" i="59" s="1"/>
  <c r="B326" i="59" a="1"/>
  <c r="B326" i="59" s="1"/>
  <c r="B325" i="59" a="1"/>
  <c r="B325" i="59" s="1"/>
  <c r="B324" i="59" a="1"/>
  <c r="B324" i="59" s="1"/>
  <c r="B323" i="59" a="1"/>
  <c r="B323" i="59" s="1"/>
  <c r="B322" i="59" a="1"/>
  <c r="B322" i="59" s="1"/>
  <c r="B321" i="59" a="1"/>
  <c r="B321" i="59" s="1"/>
  <c r="B320" i="59" a="1"/>
  <c r="B320" i="59" s="1"/>
  <c r="B319" i="59" a="1"/>
  <c r="B319" i="59" s="1"/>
  <c r="B318" i="59" a="1"/>
  <c r="B318" i="59" s="1"/>
  <c r="B317" i="59" a="1"/>
  <c r="B317" i="59" s="1"/>
  <c r="B316" i="59" a="1"/>
  <c r="B316" i="59" s="1"/>
  <c r="B315" i="59" a="1"/>
  <c r="B315" i="59" s="1"/>
  <c r="B314" i="59" a="1"/>
  <c r="B314" i="59" s="1"/>
  <c r="B313" i="59" a="1"/>
  <c r="B313" i="59" s="1"/>
  <c r="B312" i="59" a="1"/>
  <c r="B312" i="59" s="1"/>
  <c r="B311" i="59" a="1"/>
  <c r="B311" i="59" s="1"/>
  <c r="B310" i="59" a="1"/>
  <c r="B310" i="59" s="1"/>
  <c r="B309" i="59" a="1"/>
  <c r="B309" i="59" s="1"/>
  <c r="B308" i="59" a="1"/>
  <c r="B308" i="59" s="1"/>
  <c r="B307" i="59" a="1"/>
  <c r="B307" i="59" s="1"/>
  <c r="B306" i="59" a="1"/>
  <c r="B306" i="59" s="1"/>
  <c r="B305" i="59" a="1"/>
  <c r="B305" i="59" s="1"/>
  <c r="B304" i="59" a="1"/>
  <c r="B304" i="59" s="1"/>
  <c r="B303" i="59" a="1"/>
  <c r="B303" i="59" s="1"/>
  <c r="B302" i="59" a="1"/>
  <c r="B302" i="59" s="1"/>
  <c r="B301" i="59" a="1"/>
  <c r="B301" i="59" s="1"/>
  <c r="B300" i="59" a="1"/>
  <c r="B300" i="59" s="1"/>
  <c r="B299" i="59" a="1"/>
  <c r="B299" i="59" s="1"/>
  <c r="B298" i="59" a="1"/>
  <c r="B298" i="59" s="1"/>
  <c r="B297" i="59" a="1"/>
  <c r="B297" i="59" s="1"/>
  <c r="B296" i="59" a="1"/>
  <c r="B296" i="59" s="1"/>
  <c r="B295" i="59" a="1"/>
  <c r="B295" i="59" s="1"/>
  <c r="B294" i="59" a="1"/>
  <c r="B294" i="59" s="1"/>
  <c r="B293" i="59" a="1"/>
  <c r="B293" i="59" s="1"/>
  <c r="B292" i="59" a="1"/>
  <c r="B292" i="59" s="1"/>
  <c r="B291" i="59" a="1"/>
  <c r="B291" i="59" s="1"/>
  <c r="B290" i="59" a="1"/>
  <c r="B290" i="59" s="1"/>
  <c r="B289" i="59" a="1"/>
  <c r="B289" i="59" s="1"/>
  <c r="B288" i="59" a="1"/>
  <c r="B288" i="59" s="1"/>
  <c r="B287" i="59" a="1"/>
  <c r="B287" i="59" s="1"/>
  <c r="B286" i="59" a="1"/>
  <c r="B286" i="59" s="1"/>
  <c r="B285" i="59" a="1"/>
  <c r="B285" i="59" s="1"/>
  <c r="B284" i="59" a="1"/>
  <c r="B284" i="59" s="1"/>
  <c r="B283" i="59" a="1"/>
  <c r="B283" i="59" s="1"/>
  <c r="A2" i="59" a="1"/>
  <c r="A2" i="57" a="1"/>
  <c r="A2" i="73" a="1"/>
  <c r="B500" i="72" a="1"/>
  <c r="B500" i="72" s="1"/>
  <c r="B499" i="72" a="1"/>
  <c r="B499" i="72" s="1"/>
  <c r="B498" i="72" a="1"/>
  <c r="B498" i="72" s="1"/>
  <c r="B497" i="72" a="1"/>
  <c r="B497" i="72" s="1"/>
  <c r="B496" i="72" a="1"/>
  <c r="B496" i="72" s="1"/>
  <c r="B495" i="72" a="1"/>
  <c r="B495" i="72" s="1"/>
  <c r="B494" i="72" a="1"/>
  <c r="B494" i="72" s="1"/>
  <c r="B493" i="72" a="1"/>
  <c r="B493" i="72" s="1"/>
  <c r="B492" i="72" a="1"/>
  <c r="B492" i="72" s="1"/>
  <c r="B491" i="72" a="1"/>
  <c r="B491" i="72" s="1"/>
  <c r="B490" i="72" a="1"/>
  <c r="B490" i="72" s="1"/>
  <c r="B489" i="72" a="1"/>
  <c r="B489" i="72" s="1"/>
  <c r="B488" i="72" a="1"/>
  <c r="B488" i="72" s="1"/>
  <c r="B487" i="72" a="1"/>
  <c r="B487" i="72" s="1"/>
  <c r="B486" i="72" a="1"/>
  <c r="B486" i="72" s="1"/>
  <c r="B485" i="72" a="1"/>
  <c r="B485" i="72" s="1"/>
  <c r="B484" i="72" a="1"/>
  <c r="B484" i="72" s="1"/>
  <c r="B483" i="72" a="1"/>
  <c r="B483" i="72" s="1"/>
  <c r="B482" i="72" a="1"/>
  <c r="B482" i="72" s="1"/>
  <c r="B481" i="72" a="1"/>
  <c r="B481" i="72" s="1"/>
  <c r="B480" i="72" a="1"/>
  <c r="B480" i="72" s="1"/>
  <c r="B479" i="72" a="1"/>
  <c r="B479" i="72" s="1"/>
  <c r="B478" i="72" a="1"/>
  <c r="B478" i="72" s="1"/>
  <c r="B477" i="72" a="1"/>
  <c r="B477" i="72" s="1"/>
  <c r="B476" i="72" a="1"/>
  <c r="B476" i="72" s="1"/>
  <c r="B475" i="72" a="1"/>
  <c r="B475" i="72" s="1"/>
  <c r="B474" i="72" a="1"/>
  <c r="B474" i="72" s="1"/>
  <c r="B473" i="72" a="1"/>
  <c r="B473" i="72" s="1"/>
  <c r="B472" i="72" a="1"/>
  <c r="B472" i="72" s="1"/>
  <c r="B471" i="72" a="1"/>
  <c r="B471" i="72" s="1"/>
  <c r="B470" i="72" a="1"/>
  <c r="B470" i="72" s="1"/>
  <c r="B469" i="72" a="1"/>
  <c r="B469" i="72" s="1"/>
  <c r="B468" i="72" a="1"/>
  <c r="B468" i="72" s="1"/>
  <c r="B467" i="72" a="1"/>
  <c r="B467" i="72" s="1"/>
  <c r="B466" i="72" a="1"/>
  <c r="B466" i="72" s="1"/>
  <c r="B465" i="72" a="1"/>
  <c r="B465" i="72" s="1"/>
  <c r="B464" i="72" a="1"/>
  <c r="B464" i="72" s="1"/>
  <c r="B463" i="72" a="1"/>
  <c r="B463" i="72" s="1"/>
  <c r="B462" i="72" a="1"/>
  <c r="B462" i="72" s="1"/>
  <c r="B461" i="72" a="1"/>
  <c r="B461" i="72" s="1"/>
  <c r="B460" i="72" a="1"/>
  <c r="B460" i="72" s="1"/>
  <c r="B459" i="72" a="1"/>
  <c r="B459" i="72" s="1"/>
  <c r="B458" i="72" a="1"/>
  <c r="B458" i="72" s="1"/>
  <c r="B457" i="72" a="1"/>
  <c r="B457" i="72" s="1"/>
  <c r="B456" i="72" a="1"/>
  <c r="B456" i="72" s="1"/>
  <c r="B455" i="72" a="1"/>
  <c r="B455" i="72" s="1"/>
  <c r="B454" i="72" a="1"/>
  <c r="B454" i="72" s="1"/>
  <c r="B453" i="72" a="1"/>
  <c r="B453" i="72" s="1"/>
  <c r="B452" i="72" a="1"/>
  <c r="B452" i="72" s="1"/>
  <c r="B451" i="72" a="1"/>
  <c r="B451" i="72" s="1"/>
  <c r="B450" i="72" a="1"/>
  <c r="B450" i="72" s="1"/>
  <c r="B449" i="72" a="1"/>
  <c r="B449" i="72" s="1"/>
  <c r="B448" i="72" a="1"/>
  <c r="B448" i="72" s="1"/>
  <c r="B447" i="72" a="1"/>
  <c r="B447" i="72" s="1"/>
  <c r="B446" i="72" a="1"/>
  <c r="B446" i="72" s="1"/>
  <c r="B445" i="72" a="1"/>
  <c r="B445" i="72" s="1"/>
  <c r="B444" i="72" a="1"/>
  <c r="B444" i="72" s="1"/>
  <c r="B443" i="72" a="1"/>
  <c r="B443" i="72" s="1"/>
  <c r="B442" i="72" a="1"/>
  <c r="B442" i="72" s="1"/>
  <c r="B441" i="72" a="1"/>
  <c r="B441" i="72" s="1"/>
  <c r="B440" i="72" a="1"/>
  <c r="B440" i="72" s="1"/>
  <c r="B439" i="72" a="1"/>
  <c r="B439" i="72" s="1"/>
  <c r="B438" i="72" a="1"/>
  <c r="B438" i="72" s="1"/>
  <c r="B437" i="72" a="1"/>
  <c r="B437" i="72" s="1"/>
  <c r="B436" i="72" a="1"/>
  <c r="B436" i="72" s="1"/>
  <c r="B435" i="72" a="1"/>
  <c r="B435" i="72" s="1"/>
  <c r="B434" i="72" a="1"/>
  <c r="B434" i="72" s="1"/>
  <c r="B433" i="72" a="1"/>
  <c r="B433" i="72" s="1"/>
  <c r="B432" i="72" a="1"/>
  <c r="B432" i="72" s="1"/>
  <c r="B431" i="72" a="1"/>
  <c r="B431" i="72" s="1"/>
  <c r="B430" i="72" a="1"/>
  <c r="B430" i="72" s="1"/>
  <c r="B429" i="72" a="1"/>
  <c r="B429" i="72" s="1"/>
  <c r="B428" i="72" a="1"/>
  <c r="B428" i="72" s="1"/>
  <c r="B427" i="72" a="1"/>
  <c r="B427" i="72" s="1"/>
  <c r="B426" i="72" a="1"/>
  <c r="B426" i="72" s="1"/>
  <c r="B425" i="72" a="1"/>
  <c r="B425" i="72" s="1"/>
  <c r="B424" i="72" a="1"/>
  <c r="B424" i="72" s="1"/>
  <c r="B423" i="72" a="1"/>
  <c r="B423" i="72" s="1"/>
  <c r="B422" i="72" a="1"/>
  <c r="B422" i="72" s="1"/>
  <c r="B421" i="72" a="1"/>
  <c r="B421" i="72" s="1"/>
  <c r="B420" i="72" a="1"/>
  <c r="B420" i="72" s="1"/>
  <c r="B419" i="72" a="1"/>
  <c r="B419" i="72" s="1"/>
  <c r="B418" i="72" a="1"/>
  <c r="B418" i="72" s="1"/>
  <c r="B417" i="72" a="1"/>
  <c r="B417" i="72" s="1"/>
  <c r="B416" i="72" a="1"/>
  <c r="B416" i="72" s="1"/>
  <c r="B415" i="72" a="1"/>
  <c r="B415" i="72" s="1"/>
  <c r="B414" i="72" a="1"/>
  <c r="B414" i="72" s="1"/>
  <c r="B413" i="72" a="1"/>
  <c r="B413" i="72" s="1"/>
  <c r="B412" i="72" a="1"/>
  <c r="B412" i="72" s="1"/>
  <c r="B411" i="72" a="1"/>
  <c r="B411" i="72" s="1"/>
  <c r="B410" i="72" a="1"/>
  <c r="B410" i="72" s="1"/>
  <c r="B409" i="72" a="1"/>
  <c r="B409" i="72" s="1"/>
  <c r="B408" i="72" a="1"/>
  <c r="B408" i="72" s="1"/>
  <c r="B407" i="72" a="1"/>
  <c r="B407" i="72" s="1"/>
  <c r="B406" i="72" a="1"/>
  <c r="B406" i="72" s="1"/>
  <c r="B405" i="72" a="1"/>
  <c r="B405" i="72" s="1"/>
  <c r="B404" i="72" a="1"/>
  <c r="B404" i="72" s="1"/>
  <c r="B403" i="72" a="1"/>
  <c r="B403" i="72" s="1"/>
  <c r="B402" i="72" a="1"/>
  <c r="B402" i="72" s="1"/>
  <c r="B401" i="72" a="1"/>
  <c r="B401" i="72" s="1"/>
  <c r="B400" i="72" a="1"/>
  <c r="B400" i="72" s="1"/>
  <c r="B399" i="72" a="1"/>
  <c r="B399" i="72" s="1"/>
  <c r="B398" i="72" a="1"/>
  <c r="B398" i="72" s="1"/>
  <c r="B397" i="72" a="1"/>
  <c r="B397" i="72" s="1"/>
  <c r="B396" i="72" a="1"/>
  <c r="B396" i="72" s="1"/>
  <c r="B395" i="72" a="1"/>
  <c r="B395" i="72" s="1"/>
  <c r="B394" i="72" a="1"/>
  <c r="B394" i="72" s="1"/>
  <c r="B393" i="72" a="1"/>
  <c r="B393" i="72" s="1"/>
  <c r="B392" i="72" a="1"/>
  <c r="B392" i="72" s="1"/>
  <c r="B391" i="72" a="1"/>
  <c r="B391" i="72" s="1"/>
  <c r="B390" i="72" a="1"/>
  <c r="B390" i="72" s="1"/>
  <c r="B389" i="72" a="1"/>
  <c r="B389" i="72" s="1"/>
  <c r="B388" i="72" a="1"/>
  <c r="B388" i="72" s="1"/>
  <c r="B387" i="72" a="1"/>
  <c r="B387" i="72" s="1"/>
  <c r="B386" i="72" a="1"/>
  <c r="B386" i="72" s="1"/>
  <c r="B385" i="72" a="1"/>
  <c r="B385" i="72" s="1"/>
  <c r="B384" i="72" a="1"/>
  <c r="B384" i="72" s="1"/>
  <c r="B383" i="72" a="1"/>
  <c r="B383" i="72" s="1"/>
  <c r="B382" i="72" a="1"/>
  <c r="B382" i="72" s="1"/>
  <c r="B381" i="72" a="1"/>
  <c r="B381" i="72" s="1"/>
  <c r="B380" i="72" a="1"/>
  <c r="B380" i="72" s="1"/>
  <c r="B379" i="72" a="1"/>
  <c r="B379" i="72" s="1"/>
  <c r="B378" i="72" a="1"/>
  <c r="B378" i="72" s="1"/>
  <c r="B377" i="72" a="1"/>
  <c r="B377" i="72" s="1"/>
  <c r="B376" i="72" a="1"/>
  <c r="B376" i="72" s="1"/>
  <c r="B375" i="72" a="1"/>
  <c r="B375" i="72" s="1"/>
  <c r="B374" i="72" a="1"/>
  <c r="B374" i="72" s="1"/>
  <c r="B373" i="72" a="1"/>
  <c r="B373" i="72" s="1"/>
  <c r="B372" i="72" a="1"/>
  <c r="B372" i="72" s="1"/>
  <c r="B371" i="72" a="1"/>
  <c r="B371" i="72" s="1"/>
  <c r="B370" i="72" a="1"/>
  <c r="B370" i="72" s="1"/>
  <c r="B369" i="72" a="1"/>
  <c r="B369" i="72" s="1"/>
  <c r="B368" i="72" a="1"/>
  <c r="B368" i="72" s="1"/>
  <c r="B367" i="72" a="1"/>
  <c r="B367" i="72" s="1"/>
  <c r="B366" i="72" a="1"/>
  <c r="B366" i="72" s="1"/>
  <c r="B365" i="72" a="1"/>
  <c r="B365" i="72" s="1"/>
  <c r="B364" i="72" a="1"/>
  <c r="B364" i="72" s="1"/>
  <c r="B363" i="72" a="1"/>
  <c r="B363" i="72" s="1"/>
  <c r="B362" i="72" a="1"/>
  <c r="B362" i="72" s="1"/>
  <c r="B361" i="72" a="1"/>
  <c r="B361" i="72" s="1"/>
  <c r="B360" i="72" a="1"/>
  <c r="B360" i="72" s="1"/>
  <c r="B359" i="72" a="1"/>
  <c r="B359" i="72" s="1"/>
  <c r="B358" i="72" a="1"/>
  <c r="B358" i="72" s="1"/>
  <c r="B357" i="72" a="1"/>
  <c r="B357" i="72" s="1"/>
  <c r="B356" i="72" a="1"/>
  <c r="B356" i="72" s="1"/>
  <c r="B355" i="72" a="1"/>
  <c r="B355" i="72" s="1"/>
  <c r="B354" i="72" a="1"/>
  <c r="B354" i="72" s="1"/>
  <c r="B353" i="72" a="1"/>
  <c r="B353" i="72" s="1"/>
  <c r="B352" i="72" a="1"/>
  <c r="B352" i="72" s="1"/>
  <c r="B351" i="72" a="1"/>
  <c r="B351" i="72" s="1"/>
  <c r="B350" i="72" a="1"/>
  <c r="B350" i="72" s="1"/>
  <c r="B349" i="72" a="1"/>
  <c r="B349" i="72" s="1"/>
  <c r="B348" i="72" a="1"/>
  <c r="B348" i="72" s="1"/>
  <c r="B347" i="72" a="1"/>
  <c r="B347" i="72" s="1"/>
  <c r="B346" i="72" a="1"/>
  <c r="B346" i="72" s="1"/>
  <c r="B345" i="72" a="1"/>
  <c r="B345" i="72" s="1"/>
  <c r="B344" i="72" a="1"/>
  <c r="B344" i="72" s="1"/>
  <c r="B343" i="72" a="1"/>
  <c r="B343" i="72" s="1"/>
  <c r="B342" i="72" a="1"/>
  <c r="B342" i="72" s="1"/>
  <c r="B341" i="72" a="1"/>
  <c r="B341" i="72" s="1"/>
  <c r="B340" i="72" a="1"/>
  <c r="B340" i="72" s="1"/>
  <c r="B339" i="72" a="1"/>
  <c r="B339" i="72" s="1"/>
  <c r="B338" i="72" a="1"/>
  <c r="B338" i="72" s="1"/>
  <c r="B337" i="72" a="1"/>
  <c r="B337" i="72" s="1"/>
  <c r="B336" i="72" a="1"/>
  <c r="B336" i="72" s="1"/>
  <c r="B335" i="72" a="1"/>
  <c r="B335" i="72" s="1"/>
  <c r="B334" i="72" a="1"/>
  <c r="B334" i="72" s="1"/>
  <c r="B333" i="72" a="1"/>
  <c r="B333" i="72" s="1"/>
  <c r="B332" i="72" a="1"/>
  <c r="B332" i="72" s="1"/>
  <c r="B331" i="72" a="1"/>
  <c r="B331" i="72" s="1"/>
  <c r="B330" i="72" a="1"/>
  <c r="B330" i="72" s="1"/>
  <c r="B329" i="72" a="1"/>
  <c r="B329" i="72" s="1"/>
  <c r="B328" i="72" a="1"/>
  <c r="B328" i="72" s="1"/>
  <c r="B327" i="72" a="1"/>
  <c r="B327" i="72" s="1"/>
  <c r="B326" i="72" a="1"/>
  <c r="B326" i="72" s="1"/>
  <c r="B325" i="72" a="1"/>
  <c r="B325" i="72" s="1"/>
  <c r="B324" i="72" a="1"/>
  <c r="B324" i="72" s="1"/>
  <c r="B323" i="72" a="1"/>
  <c r="B323" i="72" s="1"/>
  <c r="B322" i="72" a="1"/>
  <c r="B322" i="72" s="1"/>
  <c r="B321" i="72" a="1"/>
  <c r="B321" i="72" s="1"/>
  <c r="B320" i="72" a="1"/>
  <c r="B320" i="72" s="1"/>
  <c r="B319" i="72" a="1"/>
  <c r="B319" i="72" s="1"/>
  <c r="B318" i="72" a="1"/>
  <c r="B318" i="72" s="1"/>
  <c r="B317" i="72" a="1"/>
  <c r="B317" i="72" s="1"/>
  <c r="B316" i="72" a="1"/>
  <c r="B316" i="72" s="1"/>
  <c r="B315" i="72" a="1"/>
  <c r="B315" i="72" s="1"/>
  <c r="B314" i="72" a="1"/>
  <c r="B314" i="72" s="1"/>
  <c r="B313" i="72" a="1"/>
  <c r="B313" i="72" s="1"/>
  <c r="B312" i="72" a="1"/>
  <c r="B312" i="72" s="1"/>
  <c r="B311" i="72" a="1"/>
  <c r="B311" i="72" s="1"/>
  <c r="B310" i="72" a="1"/>
  <c r="B310" i="72" s="1"/>
  <c r="B309" i="72" a="1"/>
  <c r="B309" i="72" s="1"/>
  <c r="B308" i="72" a="1"/>
  <c r="B308" i="72" s="1"/>
  <c r="B307" i="72" a="1"/>
  <c r="B307" i="72" s="1"/>
  <c r="B306" i="72" a="1"/>
  <c r="B306" i="72" s="1"/>
  <c r="B305" i="72" a="1"/>
  <c r="B305" i="72" s="1"/>
  <c r="B304" i="72" a="1"/>
  <c r="B304" i="72" s="1"/>
  <c r="B303" i="72" a="1"/>
  <c r="B303" i="72" s="1"/>
  <c r="B302" i="72" a="1"/>
  <c r="B302" i="72" s="1"/>
  <c r="B301" i="72" a="1"/>
  <c r="B301" i="72" s="1"/>
  <c r="B300" i="72" a="1"/>
  <c r="B300" i="72" s="1"/>
  <c r="B299" i="72" a="1"/>
  <c r="B299" i="72" s="1"/>
  <c r="B298" i="72" a="1"/>
  <c r="B298" i="72" s="1"/>
  <c r="B297" i="72" a="1"/>
  <c r="B297" i="72" s="1"/>
  <c r="B296" i="72" a="1"/>
  <c r="B296" i="72" s="1"/>
  <c r="B295" i="72" a="1"/>
  <c r="B295" i="72" s="1"/>
  <c r="B294" i="72" a="1"/>
  <c r="B294" i="72" s="1"/>
  <c r="B293" i="72" a="1"/>
  <c r="B293" i="72" s="1"/>
  <c r="B292" i="72" a="1"/>
  <c r="B292" i="72" s="1"/>
  <c r="B291" i="72" a="1"/>
  <c r="B291" i="72" s="1"/>
  <c r="B290" i="72" a="1"/>
  <c r="B290" i="72" s="1"/>
  <c r="B289" i="72" a="1"/>
  <c r="B289" i="72" s="1"/>
  <c r="B288" i="72" a="1"/>
  <c r="B288" i="72" s="1"/>
  <c r="B287" i="72" a="1"/>
  <c r="B287" i="72" s="1"/>
  <c r="B286" i="72" a="1"/>
  <c r="B286" i="72" s="1"/>
  <c r="B285" i="72" a="1"/>
  <c r="B285" i="72" s="1"/>
  <c r="B284" i="72" a="1"/>
  <c r="B284" i="72" s="1"/>
  <c r="B283" i="72" a="1"/>
  <c r="B283" i="72" s="1"/>
  <c r="B282" i="72" a="1"/>
  <c r="B282" i="72" s="1"/>
  <c r="B281" i="72" a="1"/>
  <c r="B281" i="72" s="1"/>
  <c r="B280" i="72" a="1"/>
  <c r="B280" i="72" s="1"/>
  <c r="B279" i="72" a="1"/>
  <c r="B279" i="72" s="1"/>
  <c r="B278" i="72" a="1"/>
  <c r="B278" i="72" s="1"/>
  <c r="B277" i="72" a="1"/>
  <c r="B277" i="72" s="1"/>
  <c r="B276" i="72" a="1"/>
  <c r="B276" i="72" s="1"/>
  <c r="B275" i="72" a="1"/>
  <c r="B275" i="72" s="1"/>
  <c r="B274" i="72" a="1"/>
  <c r="B274" i="72" s="1"/>
  <c r="B273" i="72" a="1"/>
  <c r="B273" i="72" s="1"/>
  <c r="B272" i="72" a="1"/>
  <c r="B272" i="72" s="1"/>
  <c r="B271" i="72" a="1"/>
  <c r="B271" i="72" s="1"/>
  <c r="B270" i="72" a="1"/>
  <c r="B270" i="72" s="1"/>
  <c r="B269" i="72" a="1"/>
  <c r="B269" i="72" s="1"/>
  <c r="B268" i="72" a="1"/>
  <c r="B268" i="72" s="1"/>
  <c r="B267" i="72" a="1"/>
  <c r="B267" i="72" s="1"/>
  <c r="B266" i="72" a="1"/>
  <c r="B266" i="72" s="1"/>
  <c r="B265" i="72" a="1"/>
  <c r="B265" i="72" s="1"/>
  <c r="B264" i="72" a="1"/>
  <c r="B264" i="72" s="1"/>
  <c r="B263" i="72" a="1"/>
  <c r="B263" i="72" s="1"/>
  <c r="B262" i="72" a="1"/>
  <c r="B262" i="72" s="1"/>
  <c r="B261" i="72" a="1"/>
  <c r="B261" i="72" s="1"/>
  <c r="B260" i="72" a="1"/>
  <c r="B260" i="72" s="1"/>
  <c r="B259" i="72" a="1"/>
  <c r="B259" i="72" s="1"/>
  <c r="B258" i="72" a="1"/>
  <c r="B258" i="72" s="1"/>
  <c r="B257" i="72" a="1"/>
  <c r="B257" i="72" s="1"/>
  <c r="B256" i="72" a="1"/>
  <c r="B256" i="72" s="1"/>
  <c r="B255" i="72" a="1"/>
  <c r="B255" i="72" s="1"/>
  <c r="B254" i="72" a="1"/>
  <c r="B254" i="72" s="1"/>
  <c r="B253" i="72" a="1"/>
  <c r="B253" i="72" s="1"/>
  <c r="B252" i="72" a="1"/>
  <c r="B252" i="72" s="1"/>
  <c r="B251" i="72" a="1"/>
  <c r="B251" i="72" s="1"/>
  <c r="B250" i="72" a="1"/>
  <c r="B250" i="72" s="1"/>
  <c r="B249" i="72" a="1"/>
  <c r="B249" i="72" s="1"/>
  <c r="B248" i="72" a="1"/>
  <c r="B248" i="72" s="1"/>
  <c r="B247" i="72" a="1"/>
  <c r="B247" i="72" s="1"/>
  <c r="B246" i="72" a="1"/>
  <c r="B246" i="72" s="1"/>
  <c r="B245" i="72" a="1"/>
  <c r="B245" i="72" s="1"/>
  <c r="B244" i="72" a="1"/>
  <c r="B244" i="72" s="1"/>
  <c r="B243" i="72" a="1"/>
  <c r="B243" i="72" s="1"/>
  <c r="B242" i="72" a="1"/>
  <c r="B242" i="72" s="1"/>
  <c r="B241" i="72" a="1"/>
  <c r="B241" i="72" s="1"/>
  <c r="B240" i="72" a="1"/>
  <c r="B240" i="72" s="1"/>
  <c r="B239" i="72" a="1"/>
  <c r="B239" i="72" s="1"/>
  <c r="B238" i="72" a="1"/>
  <c r="B238" i="72" s="1"/>
  <c r="B237" i="72" a="1"/>
  <c r="B237" i="72" s="1"/>
  <c r="B236" i="72" a="1"/>
  <c r="B236" i="72" s="1"/>
  <c r="B235" i="72" a="1"/>
  <c r="B235" i="72" s="1"/>
  <c r="B234" i="72" a="1"/>
  <c r="B234" i="72" s="1"/>
  <c r="B233" i="72" a="1"/>
  <c r="B233" i="72" s="1"/>
  <c r="B232" i="72" a="1"/>
  <c r="B232" i="72" s="1"/>
  <c r="B231" i="72" a="1"/>
  <c r="B231" i="72" s="1"/>
  <c r="B230" i="72" a="1"/>
  <c r="B230" i="72" s="1"/>
  <c r="B229" i="72" a="1"/>
  <c r="B229" i="72" s="1"/>
  <c r="B228" i="72" a="1"/>
  <c r="B228" i="72" s="1"/>
  <c r="B227" i="72" a="1"/>
  <c r="B227" i="72" s="1"/>
  <c r="B226" i="72" a="1"/>
  <c r="B226" i="72" s="1"/>
  <c r="B225" i="72" a="1"/>
  <c r="B225" i="72" s="1"/>
  <c r="B224" i="72" a="1"/>
  <c r="B224" i="72" s="1"/>
  <c r="B223" i="72" a="1"/>
  <c r="B223" i="72" s="1"/>
  <c r="B222" i="72" a="1"/>
  <c r="B222" i="72" s="1"/>
  <c r="B221" i="72" a="1"/>
  <c r="B221" i="72" s="1"/>
  <c r="B220" i="72" a="1"/>
  <c r="B220" i="72" s="1"/>
  <c r="B219" i="72" a="1"/>
  <c r="B219" i="72" s="1"/>
  <c r="B218" i="72" a="1"/>
  <c r="B218" i="72" s="1"/>
  <c r="B217" i="72" a="1"/>
  <c r="B217" i="72" s="1"/>
  <c r="B216" i="72" a="1"/>
  <c r="B216" i="72" s="1"/>
  <c r="B215" i="72" a="1"/>
  <c r="B215" i="72" s="1"/>
  <c r="B214" i="72" a="1"/>
  <c r="B214" i="72" s="1"/>
  <c r="B213" i="72" a="1"/>
  <c r="B213" i="72" s="1"/>
  <c r="B212" i="72" a="1"/>
  <c r="B212" i="72" s="1"/>
  <c r="B211" i="72" a="1"/>
  <c r="B211" i="72" s="1"/>
  <c r="B210" i="72" a="1"/>
  <c r="B210" i="72" s="1"/>
  <c r="B209" i="72" a="1"/>
  <c r="B209" i="72" s="1"/>
  <c r="B208" i="72" a="1"/>
  <c r="B208" i="72" s="1"/>
  <c r="B207" i="72" a="1"/>
  <c r="B207" i="72" s="1"/>
  <c r="B206" i="72" a="1"/>
  <c r="B206" i="72" s="1"/>
  <c r="B205" i="72" a="1"/>
  <c r="B205" i="72" s="1"/>
  <c r="B204" i="72" a="1"/>
  <c r="B204" i="72" s="1"/>
  <c r="B203" i="72" a="1"/>
  <c r="B203" i="72" s="1"/>
  <c r="B202" i="72" a="1"/>
  <c r="B202" i="72" s="1"/>
  <c r="B201" i="72" a="1"/>
  <c r="B201" i="72" s="1"/>
  <c r="B200" i="72" a="1"/>
  <c r="B200" i="72" s="1"/>
  <c r="B199" i="72" a="1"/>
  <c r="B199" i="72" s="1"/>
  <c r="B198" i="72" a="1"/>
  <c r="B198" i="72" s="1"/>
  <c r="B197" i="72" a="1"/>
  <c r="B197" i="72" s="1"/>
  <c r="B196" i="72" a="1"/>
  <c r="B196" i="72" s="1"/>
  <c r="B195" i="72" a="1"/>
  <c r="B195" i="72" s="1"/>
  <c r="B194" i="72" a="1"/>
  <c r="B194" i="72" s="1"/>
  <c r="B193" i="72" a="1"/>
  <c r="B193" i="72" s="1"/>
  <c r="B192" i="72" a="1"/>
  <c r="B192" i="72" s="1"/>
  <c r="B191" i="72" a="1"/>
  <c r="B191" i="72" s="1"/>
  <c r="B190" i="72" a="1"/>
  <c r="B190" i="72" s="1"/>
  <c r="B189" i="72" a="1"/>
  <c r="B189" i="72" s="1"/>
  <c r="B188" i="72" a="1"/>
  <c r="B188" i="72" s="1"/>
  <c r="B187" i="72" a="1"/>
  <c r="B187" i="72" s="1"/>
  <c r="B186" i="72" a="1"/>
  <c r="B186" i="72" s="1"/>
  <c r="B185" i="72" a="1"/>
  <c r="B185" i="72" s="1"/>
  <c r="B184" i="72" a="1"/>
  <c r="B184" i="72" s="1"/>
  <c r="B183" i="72" a="1"/>
  <c r="B183" i="72" s="1"/>
  <c r="B182" i="72" a="1"/>
  <c r="B182" i="72" s="1"/>
  <c r="B181" i="72" a="1"/>
  <c r="B181" i="72" s="1"/>
  <c r="B180" i="72" a="1"/>
  <c r="B180" i="72" s="1"/>
  <c r="B179" i="72" a="1"/>
  <c r="B179" i="72" s="1"/>
  <c r="B178" i="72" a="1"/>
  <c r="B178" i="72" s="1"/>
  <c r="B177" i="72" a="1"/>
  <c r="B177" i="72" s="1"/>
  <c r="B176" i="72" a="1"/>
  <c r="B176" i="72" s="1"/>
  <c r="B175" i="72" a="1"/>
  <c r="B175" i="72" s="1"/>
  <c r="B174" i="72" a="1"/>
  <c r="B174" i="72" s="1"/>
  <c r="B173" i="72" a="1"/>
  <c r="B173" i="72" s="1"/>
  <c r="B172" i="72" a="1"/>
  <c r="B172" i="72" s="1"/>
  <c r="B171" i="72" a="1"/>
  <c r="B171" i="72" s="1"/>
  <c r="B170" i="72" a="1"/>
  <c r="B170" i="72" s="1"/>
  <c r="B169" i="72" a="1"/>
  <c r="B169" i="72" s="1"/>
  <c r="B168" i="72" a="1"/>
  <c r="B168" i="72" s="1"/>
  <c r="B167" i="72" a="1"/>
  <c r="B167" i="72" s="1"/>
  <c r="B166" i="72" a="1"/>
  <c r="B166" i="72" s="1"/>
  <c r="B165" i="72" a="1"/>
  <c r="B165" i="72" s="1"/>
  <c r="B164" i="72" a="1"/>
  <c r="B164" i="72" s="1"/>
  <c r="B163" i="72" a="1"/>
  <c r="B163" i="72" s="1"/>
  <c r="B162" i="72" a="1"/>
  <c r="B162" i="72" s="1"/>
  <c r="B161" i="72" a="1"/>
  <c r="B161" i="72" s="1"/>
  <c r="B160" i="72" a="1"/>
  <c r="B160" i="72" s="1"/>
  <c r="B159" i="72" a="1"/>
  <c r="B159" i="72" s="1"/>
  <c r="B158" i="72" a="1"/>
  <c r="B158" i="72" s="1"/>
  <c r="B157" i="72" a="1"/>
  <c r="B157" i="72" s="1"/>
  <c r="B156" i="72" a="1"/>
  <c r="B156" i="72" s="1"/>
  <c r="B155" i="72" a="1"/>
  <c r="B155" i="72" s="1"/>
  <c r="B154" i="72" a="1"/>
  <c r="B154" i="72" s="1"/>
  <c r="B153" i="72" a="1"/>
  <c r="B153" i="72" s="1"/>
  <c r="B152" i="72" a="1"/>
  <c r="B152" i="72" s="1"/>
  <c r="B151" i="72" a="1"/>
  <c r="B151" i="72" s="1"/>
  <c r="B150" i="72" a="1"/>
  <c r="B150" i="72" s="1"/>
  <c r="B149" i="72" a="1"/>
  <c r="B149" i="72" s="1"/>
  <c r="B148" i="72" a="1"/>
  <c r="B148" i="72" s="1"/>
  <c r="B147" i="72" a="1"/>
  <c r="B147" i="72" s="1"/>
  <c r="B146" i="72" a="1"/>
  <c r="B146" i="72" s="1"/>
  <c r="B145" i="72" a="1"/>
  <c r="B145" i="72" s="1"/>
  <c r="B144" i="72" a="1"/>
  <c r="B144" i="72" s="1"/>
  <c r="B143" i="72" a="1"/>
  <c r="B143" i="72" s="1"/>
  <c r="B142" i="72" a="1"/>
  <c r="B142" i="72" s="1"/>
  <c r="B141" i="72" a="1"/>
  <c r="B141" i="72" s="1"/>
  <c r="B140" i="72" a="1"/>
  <c r="B140" i="72" s="1"/>
  <c r="B139" i="72" a="1"/>
  <c r="B139" i="72" s="1"/>
  <c r="B138" i="72" a="1"/>
  <c r="B138" i="72" s="1"/>
  <c r="B137" i="72" a="1"/>
  <c r="B137" i="72" s="1"/>
  <c r="B136" i="72" a="1"/>
  <c r="B136" i="72" s="1"/>
  <c r="B135" i="72" a="1"/>
  <c r="B135" i="72" s="1"/>
  <c r="B134" i="72" a="1"/>
  <c r="B134" i="72" s="1"/>
  <c r="B133" i="72" a="1"/>
  <c r="B133" i="72" s="1"/>
  <c r="B132" i="72" a="1"/>
  <c r="B132" i="72" s="1"/>
  <c r="B131" i="72" a="1"/>
  <c r="B131" i="72" s="1"/>
  <c r="B130" i="72" a="1"/>
  <c r="B130" i="72" s="1"/>
  <c r="B129" i="72" a="1"/>
  <c r="B129" i="72" s="1"/>
  <c r="B128" i="72" a="1"/>
  <c r="B128" i="72" s="1"/>
  <c r="B127" i="72" a="1"/>
  <c r="B127" i="72" s="1"/>
  <c r="B126" i="72" a="1"/>
  <c r="B126" i="72" s="1"/>
  <c r="B125" i="72" a="1"/>
  <c r="B125" i="72" s="1"/>
  <c r="B124" i="72" a="1"/>
  <c r="B124" i="72" s="1"/>
  <c r="B123" i="72" a="1"/>
  <c r="B123" i="72" s="1"/>
  <c r="B122" i="72" a="1"/>
  <c r="B122" i="72" s="1"/>
  <c r="B121" i="72" a="1"/>
  <c r="B121" i="72" s="1"/>
  <c r="B120" i="72" a="1"/>
  <c r="B120" i="72" s="1"/>
  <c r="B119" i="72" a="1"/>
  <c r="B119" i="72" s="1"/>
  <c r="B118" i="72" a="1"/>
  <c r="B118" i="72" s="1"/>
  <c r="B117" i="72" a="1"/>
  <c r="B117" i="72" s="1"/>
  <c r="B116" i="72" a="1"/>
  <c r="B116" i="72" s="1"/>
  <c r="B115" i="72" a="1"/>
  <c r="B115" i="72" s="1"/>
  <c r="B114" i="72" a="1"/>
  <c r="B114" i="72" s="1"/>
  <c r="B113" i="72" a="1"/>
  <c r="B113" i="72" s="1"/>
  <c r="B112" i="72" a="1"/>
  <c r="B112" i="72" s="1"/>
  <c r="B111" i="72" a="1"/>
  <c r="B111" i="72" s="1"/>
  <c r="B110" i="72" a="1"/>
  <c r="B110" i="72" s="1"/>
  <c r="B109" i="72" a="1"/>
  <c r="B109" i="72" s="1"/>
  <c r="B108" i="72" a="1"/>
  <c r="B108" i="72" s="1"/>
  <c r="B107" i="72" a="1"/>
  <c r="B107" i="72" s="1"/>
  <c r="B106" i="72" a="1"/>
  <c r="B106" i="72" s="1"/>
  <c r="B105" i="72" a="1"/>
  <c r="B105" i="72" s="1"/>
  <c r="B104" i="72" a="1"/>
  <c r="B104" i="72" s="1"/>
  <c r="B103" i="72" a="1"/>
  <c r="B103" i="72" s="1"/>
  <c r="B102" i="72" a="1"/>
  <c r="B102" i="72" s="1"/>
  <c r="B101" i="72" a="1"/>
  <c r="B101" i="72" s="1"/>
  <c r="B100" i="72" a="1"/>
  <c r="B100" i="72" s="1"/>
  <c r="B99" i="72" a="1"/>
  <c r="B99" i="72" s="1"/>
  <c r="B98" i="72" a="1"/>
  <c r="B98" i="72" s="1"/>
  <c r="B97" i="72" a="1"/>
  <c r="B97" i="72" s="1"/>
  <c r="B96" i="72" a="1"/>
  <c r="B96" i="72" s="1"/>
  <c r="B95" i="72" a="1"/>
  <c r="B95" i="72" s="1"/>
  <c r="B94" i="72" a="1"/>
  <c r="B94" i="72" s="1"/>
  <c r="B93" i="72" a="1"/>
  <c r="B93" i="72" s="1"/>
  <c r="B92" i="72" a="1"/>
  <c r="B92" i="72" s="1"/>
  <c r="B91" i="72" a="1"/>
  <c r="B91" i="72" s="1"/>
  <c r="B90" i="72" a="1"/>
  <c r="B90" i="72" s="1"/>
  <c r="B89" i="72" a="1"/>
  <c r="B89" i="72" s="1"/>
  <c r="B88" i="72" a="1"/>
  <c r="B88" i="72" s="1"/>
  <c r="B87" i="72" a="1"/>
  <c r="B87" i="72" s="1"/>
  <c r="B86" i="72" a="1"/>
  <c r="B86" i="72" s="1"/>
  <c r="B85" i="72" a="1"/>
  <c r="B85" i="72" s="1"/>
  <c r="B84" i="72" a="1"/>
  <c r="B84" i="72" s="1"/>
  <c r="B83" i="72" a="1"/>
  <c r="B83" i="72" s="1"/>
  <c r="B82" i="72" a="1"/>
  <c r="B82" i="72" s="1"/>
  <c r="B81" i="72" a="1"/>
  <c r="B81" i="72" s="1"/>
  <c r="B80" i="72" a="1"/>
  <c r="B80" i="72" s="1"/>
  <c r="B79" i="72" a="1"/>
  <c r="B79" i="72" s="1"/>
  <c r="B78" i="72" a="1"/>
  <c r="B78" i="72" s="1"/>
  <c r="B77" i="72" a="1"/>
  <c r="B77" i="72" s="1"/>
  <c r="B76" i="72" a="1"/>
  <c r="B76" i="72" s="1"/>
  <c r="B75" i="72" a="1"/>
  <c r="B75" i="72" s="1"/>
  <c r="B74" i="72" a="1"/>
  <c r="B74" i="72" s="1"/>
  <c r="B73" i="72" a="1"/>
  <c r="B73" i="72" s="1"/>
  <c r="B72" i="72" a="1"/>
  <c r="B72" i="72" s="1"/>
  <c r="B71" i="72" a="1"/>
  <c r="B71" i="72" s="1"/>
  <c r="B70" i="72" a="1"/>
  <c r="B70" i="72" s="1"/>
  <c r="B69" i="72" a="1"/>
  <c r="B69" i="72" s="1"/>
  <c r="B68" i="72" a="1"/>
  <c r="B68" i="72" s="1"/>
  <c r="B67" i="72" a="1"/>
  <c r="B67" i="72" s="1"/>
  <c r="B66" i="72" a="1"/>
  <c r="B66" i="72" s="1"/>
  <c r="B65" i="72" a="1"/>
  <c r="B65" i="72" s="1"/>
  <c r="B64" i="72" a="1"/>
  <c r="B64" i="72" s="1"/>
  <c r="B63" i="72" a="1"/>
  <c r="B63" i="72" s="1"/>
  <c r="B62" i="72" a="1"/>
  <c r="B62" i="72" s="1"/>
  <c r="B61" i="72" a="1"/>
  <c r="B61" i="72" s="1"/>
  <c r="B60" i="72" a="1"/>
  <c r="B60" i="72" s="1"/>
  <c r="B59" i="72" a="1"/>
  <c r="B59" i="72" s="1"/>
  <c r="B58" i="72" a="1"/>
  <c r="B58" i="72" s="1"/>
  <c r="B57" i="72" a="1"/>
  <c r="B57" i="72" s="1"/>
  <c r="B56" i="72" a="1"/>
  <c r="B56" i="72" s="1"/>
  <c r="B55" i="72" a="1"/>
  <c r="B55" i="72" s="1"/>
  <c r="B54" i="72" a="1"/>
  <c r="B54" i="72" s="1"/>
  <c r="B53" i="72" a="1"/>
  <c r="B53" i="72" s="1"/>
  <c r="B52" i="72" a="1"/>
  <c r="B52" i="72" s="1"/>
  <c r="B51" i="72" a="1"/>
  <c r="B51" i="72" s="1"/>
  <c r="B50" i="72" a="1"/>
  <c r="B50" i="72" s="1"/>
  <c r="B49" i="72" a="1"/>
  <c r="B49" i="72" s="1"/>
  <c r="B48" i="72" a="1"/>
  <c r="B48" i="72" s="1"/>
  <c r="B47" i="72" a="1"/>
  <c r="B47" i="72" s="1"/>
  <c r="B46" i="72" a="1"/>
  <c r="B46" i="72" s="1"/>
  <c r="B45" i="72" a="1"/>
  <c r="B45" i="72" s="1"/>
  <c r="B44" i="72" a="1"/>
  <c r="B44" i="72" s="1"/>
  <c r="B43" i="72" a="1"/>
  <c r="B43" i="72" s="1"/>
  <c r="B42" i="72" a="1"/>
  <c r="B42" i="72" s="1"/>
  <c r="B41" i="72" a="1"/>
  <c r="B41" i="72" s="1"/>
  <c r="B40" i="72" a="1"/>
  <c r="B40" i="72" s="1"/>
  <c r="B39" i="72" a="1"/>
  <c r="B39" i="72" s="1"/>
  <c r="B38" i="72" a="1"/>
  <c r="B38" i="72" s="1"/>
  <c r="B37" i="72" a="1"/>
  <c r="B37" i="72" s="1"/>
  <c r="B36" i="72" a="1"/>
  <c r="B36" i="72" s="1"/>
  <c r="B35" i="72" a="1"/>
  <c r="B35" i="72" s="1"/>
  <c r="B34" i="72" a="1"/>
  <c r="B34" i="72" s="1"/>
  <c r="B33" i="72" a="1"/>
  <c r="B33" i="72" s="1"/>
  <c r="B32" i="72" a="1"/>
  <c r="B32" i="72" s="1"/>
  <c r="B31" i="72" a="1"/>
  <c r="B31" i="72" s="1"/>
  <c r="B30" i="72" a="1"/>
  <c r="B30" i="72" s="1"/>
  <c r="B29" i="72" a="1"/>
  <c r="B29" i="72" s="1"/>
  <c r="B28" i="72" a="1"/>
  <c r="B28" i="72" s="1"/>
  <c r="B27" i="72" a="1"/>
  <c r="B27" i="72" s="1"/>
  <c r="B26" i="72" a="1"/>
  <c r="B26" i="72" s="1"/>
  <c r="B25" i="72" a="1"/>
  <c r="B25" i="72" s="1"/>
  <c r="B24" i="72" a="1"/>
  <c r="B24" i="72" s="1"/>
  <c r="B23" i="72" a="1"/>
  <c r="B23" i="72" s="1"/>
  <c r="B22" i="72" a="1"/>
  <c r="B22" i="72" s="1"/>
  <c r="B21" i="72" a="1"/>
  <c r="B21" i="72" s="1"/>
  <c r="B20" i="72" a="1"/>
  <c r="B20" i="72" s="1"/>
  <c r="B19" i="72" a="1"/>
  <c r="B19" i="72" s="1"/>
  <c r="B18" i="72" a="1"/>
  <c r="B18" i="72" s="1"/>
  <c r="B17" i="72" a="1"/>
  <c r="B17" i="72" s="1"/>
  <c r="B16" i="72" a="1"/>
  <c r="B16" i="72" s="1"/>
  <c r="B15" i="72" a="1"/>
  <c r="B15" i="72" s="1"/>
  <c r="B14" i="72" a="1"/>
  <c r="B14" i="72" s="1"/>
  <c r="B13" i="72" a="1"/>
  <c r="B13" i="72" s="1"/>
  <c r="B12" i="72" a="1"/>
  <c r="B12" i="72" s="1"/>
  <c r="B11" i="72" a="1"/>
  <c r="B11" i="72" s="1"/>
  <c r="B10" i="72" a="1"/>
  <c r="B10" i="72" s="1"/>
  <c r="B9" i="72" a="1"/>
  <c r="B9" i="72" s="1"/>
  <c r="B8" i="72" a="1"/>
  <c r="B8" i="72" s="1"/>
  <c r="B7" i="72" a="1"/>
  <c r="B7" i="72" s="1"/>
  <c r="B6" i="72" a="1"/>
  <c r="B6" i="72" s="1"/>
  <c r="B5" i="72" a="1"/>
  <c r="B5" i="72" s="1"/>
  <c r="B4" i="72" a="1"/>
  <c r="B4" i="72" s="1"/>
  <c r="B3" i="72" a="1"/>
  <c r="B3" i="72" s="1"/>
  <c r="A2" i="72" a="1"/>
  <c r="A2" i="72" s="1"/>
  <c r="B2" i="72" s="1" a="1"/>
  <c r="B2" i="72" s="1"/>
  <c r="B272" i="59" l="1" a="1"/>
  <c r="B272" i="59" s="1"/>
  <c r="B235" i="59" a="1"/>
  <c r="B235" i="59" s="1"/>
  <c r="B243" i="59" a="1"/>
  <c r="B243" i="59" s="1"/>
  <c r="B258" i="59" a="1"/>
  <c r="B258" i="59" s="1"/>
  <c r="B271" i="59" a="1"/>
  <c r="B271" i="59" s="1"/>
  <c r="B237" i="59" a="1"/>
  <c r="B237" i="59" s="1"/>
  <c r="B273" i="59" a="1"/>
  <c r="B273" i="59" s="1"/>
  <c r="B246" i="59" a="1"/>
  <c r="B246" i="59" s="1"/>
  <c r="B282" i="59" a="1"/>
  <c r="B282" i="59" s="1"/>
  <c r="B247" i="59" a="1"/>
  <c r="B247" i="59" s="1"/>
  <c r="B248" i="59" a="1"/>
  <c r="B248" i="59" s="1"/>
  <c r="B249" i="59" a="1"/>
  <c r="B249" i="59" s="1"/>
  <c r="B259" i="59" a="1"/>
  <c r="B259" i="59" s="1"/>
  <c r="B260" i="59" a="1"/>
  <c r="B260" i="59" s="1"/>
  <c r="B261" i="59" a="1"/>
  <c r="B261" i="59" s="1"/>
  <c r="B234" i="59" a="1"/>
  <c r="B234" i="59" s="1"/>
  <c r="B270" i="59" a="1"/>
  <c r="B270" i="59" s="1"/>
  <c r="B251" i="59" a="1"/>
  <c r="B251" i="59" s="1"/>
  <c r="B238" i="59" a="1"/>
  <c r="B238" i="59" s="1"/>
  <c r="B262" i="59" a="1"/>
  <c r="B262" i="59" s="1"/>
  <c r="B239" i="59" a="1"/>
  <c r="B239" i="59" s="1"/>
  <c r="B263" i="59" a="1"/>
  <c r="B263" i="59" s="1"/>
  <c r="B275" i="59" a="1"/>
  <c r="B275" i="59" s="1"/>
  <c r="B240" i="59" a="1"/>
  <c r="B240" i="59" s="1"/>
  <c r="B252" i="59" a="1"/>
  <c r="B252" i="59" s="1"/>
  <c r="B264" i="59" a="1"/>
  <c r="B264" i="59" s="1"/>
  <c r="B276" i="59" a="1"/>
  <c r="B276" i="59" s="1"/>
  <c r="B250" i="59" a="1"/>
  <c r="B250" i="59" s="1"/>
  <c r="B274" i="59" a="1"/>
  <c r="B274" i="59" s="1"/>
  <c r="B241" i="59" a="1"/>
  <c r="B241" i="59" s="1"/>
  <c r="B253" i="59" a="1"/>
  <c r="B253" i="59" s="1"/>
  <c r="B265" i="59" a="1"/>
  <c r="B265" i="59" s="1"/>
  <c r="B277" i="59" a="1"/>
  <c r="B277" i="59" s="1"/>
  <c r="B242" i="59" a="1"/>
  <c r="B242" i="59" s="1"/>
  <c r="B254" i="59" a="1"/>
  <c r="B254" i="59" s="1"/>
  <c r="B266" i="59" a="1"/>
  <c r="B266" i="59" s="1"/>
  <c r="B278" i="59" a="1"/>
  <c r="B278" i="59" s="1"/>
  <c r="B244" i="59" a="1"/>
  <c r="B244" i="59" s="1"/>
  <c r="B256" i="59" a="1"/>
  <c r="B256" i="59" s="1"/>
  <c r="B268" i="59" a="1"/>
  <c r="B268" i="59" s="1"/>
  <c r="B280" i="59" a="1"/>
  <c r="B280" i="59" s="1"/>
  <c r="B233" i="59" a="1"/>
  <c r="B233" i="59" s="1"/>
  <c r="B245" i="59" a="1"/>
  <c r="B245" i="59" s="1"/>
  <c r="B257" i="59" a="1"/>
  <c r="B257" i="59" s="1"/>
  <c r="B269" i="59" a="1"/>
  <c r="B269" i="59" s="1"/>
  <c r="B229" i="59" a="1"/>
  <c r="B229" i="59" s="1"/>
  <c r="B232" i="59" a="1"/>
  <c r="B232" i="59" s="1"/>
  <c r="B231" i="59" a="1"/>
  <c r="B231" i="59" s="1"/>
  <c r="B220" i="59" a="1"/>
  <c r="B220" i="59" s="1"/>
  <c r="B221" i="59" a="1"/>
  <c r="B221" i="59" s="1"/>
  <c r="B230" i="59" a="1"/>
  <c r="B230" i="59" s="1"/>
  <c r="B219" i="59" a="1"/>
  <c r="B219" i="59" s="1"/>
  <c r="B222" i="59" a="1"/>
  <c r="B222" i="59" s="1"/>
  <c r="B224" i="59" a="1"/>
  <c r="B224" i="59" s="1"/>
  <c r="B223" i="59" a="1"/>
  <c r="B223" i="59" s="1"/>
  <c r="B225" i="59" a="1"/>
  <c r="B225" i="59" s="1"/>
  <c r="B226" i="59" a="1"/>
  <c r="B226" i="59" s="1"/>
  <c r="B227" i="59" a="1"/>
  <c r="B227" i="59" s="1"/>
  <c r="B228" i="59" a="1"/>
  <c r="B228" i="59" s="1"/>
  <c r="B336" i="56" a="1"/>
  <c r="B336" i="56" s="1"/>
  <c r="DQ213" i="56" a="1"/>
  <c r="DQ213" i="56" s="1"/>
  <c r="DQ107" i="56" a="1"/>
  <c r="DQ107" i="56" s="1"/>
  <c r="B16" i="56" a="1"/>
  <c r="B16" i="56" s="1"/>
  <c r="B63" i="56" a="1"/>
  <c r="B63" i="56" s="1"/>
  <c r="DQ137" i="56" a="1"/>
  <c r="DQ137" i="56" s="1"/>
  <c r="DQ29" i="56" a="1"/>
  <c r="DQ29" i="56" s="1"/>
  <c r="B480" i="56" a="1"/>
  <c r="B480" i="56" s="1"/>
  <c r="B319" i="56" a="1"/>
  <c r="B319" i="56" s="1"/>
  <c r="B198" i="56" a="1"/>
  <c r="B198" i="56" s="1"/>
  <c r="B93" i="56" a="1"/>
  <c r="B93" i="56" s="1"/>
  <c r="B462" i="56" a="1"/>
  <c r="B462" i="56" s="1"/>
  <c r="B318" i="56" a="1"/>
  <c r="B318" i="56" s="1"/>
  <c r="B193" i="56" a="1"/>
  <c r="B193" i="56" s="1"/>
  <c r="B91" i="56" a="1"/>
  <c r="B91" i="56" s="1"/>
  <c r="DQ75" i="56" a="1"/>
  <c r="DQ75" i="56" s="1"/>
  <c r="DQ417" i="56" a="1"/>
  <c r="DQ417" i="56" s="1"/>
  <c r="B155" i="56" a="1"/>
  <c r="B155" i="56" s="1"/>
  <c r="B258" i="56" a="1"/>
  <c r="B258" i="56" s="1"/>
  <c r="B379" i="56" a="1"/>
  <c r="B379" i="56" s="1"/>
  <c r="DQ45" i="56" a="1"/>
  <c r="DQ45" i="56" s="1"/>
  <c r="B237" i="56" a="1"/>
  <c r="B237" i="56" s="1"/>
  <c r="B30" i="56" a="1"/>
  <c r="B30" i="56" s="1"/>
  <c r="DQ236" i="56" a="1"/>
  <c r="DQ236" i="56" s="1"/>
  <c r="B124" i="56" a="1"/>
  <c r="B124" i="56" s="1"/>
  <c r="B337" i="56" a="1"/>
  <c r="B337" i="56" s="1"/>
  <c r="B108" i="56" a="1"/>
  <c r="B108" i="56" s="1"/>
  <c r="B441" i="56" a="1"/>
  <c r="B441" i="56" s="1"/>
  <c r="B297" i="56" a="1"/>
  <c r="B297" i="56" s="1"/>
  <c r="DQ176" i="56" a="1"/>
  <c r="DQ176" i="56" s="1"/>
  <c r="B79" i="56" a="1"/>
  <c r="B79" i="56" s="1"/>
  <c r="B175" i="56" a="1"/>
  <c r="B175" i="56" s="1"/>
  <c r="DQ440" i="56" a="1"/>
  <c r="DQ440" i="56" s="1"/>
  <c r="DQ296" i="56" a="1"/>
  <c r="DQ296" i="56" s="1"/>
  <c r="B276" i="56" a="1"/>
  <c r="B276" i="56" s="1"/>
  <c r="DQ380" i="56" a="1"/>
  <c r="DQ380" i="56" s="1"/>
  <c r="B46" i="56" a="1"/>
  <c r="B46" i="56" s="1"/>
  <c r="B253" i="56" a="1"/>
  <c r="B253" i="56" s="1"/>
  <c r="DQ357" i="56" a="1"/>
  <c r="DQ357" i="56" s="1"/>
  <c r="B125" i="56" a="1"/>
  <c r="B125" i="56" s="1"/>
  <c r="B357" i="56" a="1"/>
  <c r="B357" i="56" s="1"/>
  <c r="B216" i="56" a="1"/>
  <c r="B216" i="56" s="1"/>
  <c r="B17" i="56" a="1"/>
  <c r="B17" i="56" s="1"/>
  <c r="B397" i="56" a="1"/>
  <c r="B397" i="56" s="1"/>
  <c r="DQ273" i="56" a="1"/>
  <c r="DQ273" i="56" s="1"/>
  <c r="DQ153" i="56" a="1"/>
  <c r="DQ153" i="56" s="1"/>
  <c r="DQ62" i="56" a="1"/>
  <c r="DQ62" i="56" s="1"/>
  <c r="B138" i="56" a="1"/>
  <c r="B138" i="56" s="1"/>
  <c r="DQ500" i="56" a="1"/>
  <c r="DQ500" i="56" s="1"/>
  <c r="DQ477" i="56" a="1"/>
  <c r="DQ477" i="56" s="1"/>
  <c r="B457" i="56" a="1"/>
  <c r="B457" i="56" s="1"/>
  <c r="B439" i="56" a="1"/>
  <c r="B439" i="56" s="1"/>
  <c r="B417" i="56" a="1"/>
  <c r="B417" i="56" s="1"/>
  <c r="B396" i="56" a="1"/>
  <c r="B396" i="56" s="1"/>
  <c r="B378" i="56" a="1"/>
  <c r="B378" i="56" s="1"/>
  <c r="DQ356" i="56" a="1"/>
  <c r="DQ356" i="56" s="1"/>
  <c r="DQ333" i="56" a="1"/>
  <c r="DQ333" i="56" s="1"/>
  <c r="B313" i="56" a="1"/>
  <c r="B313" i="56" s="1"/>
  <c r="B295" i="56" a="1"/>
  <c r="B295" i="56" s="1"/>
  <c r="B273" i="56" a="1"/>
  <c r="B273" i="56" s="1"/>
  <c r="B252" i="56" a="1"/>
  <c r="B252" i="56" s="1"/>
  <c r="B235" i="56" a="1"/>
  <c r="B235" i="56" s="1"/>
  <c r="B213" i="56" a="1"/>
  <c r="B213" i="56" s="1"/>
  <c r="B192" i="56" a="1"/>
  <c r="B192" i="56" s="1"/>
  <c r="B174" i="56" a="1"/>
  <c r="B174" i="56" s="1"/>
  <c r="B153" i="56" a="1"/>
  <c r="B153" i="56" s="1"/>
  <c r="B136" i="56" a="1"/>
  <c r="B136" i="56" s="1"/>
  <c r="B120" i="56" a="1"/>
  <c r="B120" i="56" s="1"/>
  <c r="B107" i="56" a="1"/>
  <c r="B107" i="56" s="1"/>
  <c r="B90" i="56" a="1"/>
  <c r="B90" i="56" s="1"/>
  <c r="B75" i="56" a="1"/>
  <c r="B75" i="56" s="1"/>
  <c r="B61" i="56" a="1"/>
  <c r="B61" i="56" s="1"/>
  <c r="B45" i="56" a="1"/>
  <c r="B45" i="56" s="1"/>
  <c r="B28" i="56" a="1"/>
  <c r="B28" i="56" s="1"/>
  <c r="B12" i="56" a="1"/>
  <c r="B12" i="56" s="1"/>
  <c r="B345" i="56" a="1"/>
  <c r="B345" i="56" s="1"/>
  <c r="DQ404" i="56" a="1"/>
  <c r="DQ404" i="56" s="1"/>
  <c r="B81" i="56" a="1"/>
  <c r="B81" i="56" s="1"/>
  <c r="B177" i="56" a="1"/>
  <c r="B177" i="56" s="1"/>
  <c r="B499" i="56" a="1"/>
  <c r="B499" i="56" s="1"/>
  <c r="B477" i="56" a="1"/>
  <c r="B477" i="56" s="1"/>
  <c r="B456" i="56" a="1"/>
  <c r="B456" i="56" s="1"/>
  <c r="B438" i="56" a="1"/>
  <c r="B438" i="56" s="1"/>
  <c r="DQ416" i="56" a="1"/>
  <c r="DQ416" i="56" s="1"/>
  <c r="DQ393" i="56" a="1"/>
  <c r="DQ393" i="56" s="1"/>
  <c r="B373" i="56" a="1"/>
  <c r="B373" i="56" s="1"/>
  <c r="B355" i="56" a="1"/>
  <c r="B355" i="56" s="1"/>
  <c r="B333" i="56" a="1"/>
  <c r="B333" i="56" s="1"/>
  <c r="B312" i="56" a="1"/>
  <c r="B312" i="56" s="1"/>
  <c r="B294" i="56" a="1"/>
  <c r="B294" i="56" s="1"/>
  <c r="DQ272" i="56" a="1"/>
  <c r="DQ272" i="56" s="1"/>
  <c r="DQ249" i="56" a="1"/>
  <c r="DQ249" i="56" s="1"/>
  <c r="B234" i="56" a="1"/>
  <c r="B234" i="56" s="1"/>
  <c r="DQ212" i="56" a="1"/>
  <c r="DQ212" i="56" s="1"/>
  <c r="DQ189" i="56" a="1"/>
  <c r="DQ189" i="56" s="1"/>
  <c r="B169" i="56" a="1"/>
  <c r="B169" i="56" s="1"/>
  <c r="DQ152" i="56" a="1"/>
  <c r="DQ152" i="56" s="1"/>
  <c r="DQ135" i="56" a="1"/>
  <c r="DQ135" i="56" s="1"/>
  <c r="DQ119" i="56" a="1"/>
  <c r="DQ119" i="56" s="1"/>
  <c r="B106" i="56" a="1"/>
  <c r="B106" i="56" s="1"/>
  <c r="DQ89" i="56" a="1"/>
  <c r="DQ89" i="56" s="1"/>
  <c r="B73" i="56" a="1"/>
  <c r="B73" i="56" s="1"/>
  <c r="DQ57" i="56" a="1"/>
  <c r="DQ57" i="56" s="1"/>
  <c r="DQ44" i="56" a="1"/>
  <c r="DQ44" i="56" s="1"/>
  <c r="DQ27" i="56" a="1"/>
  <c r="DQ27" i="56" s="1"/>
  <c r="B39" i="56" a="1"/>
  <c r="B39" i="56" s="1"/>
  <c r="B390" i="56" a="1"/>
  <c r="B390" i="56" s="1"/>
  <c r="DQ83" i="56" a="1"/>
  <c r="DQ83" i="56" s="1"/>
  <c r="DQ284" i="56" a="1"/>
  <c r="DQ284" i="56" s="1"/>
  <c r="B163" i="56" a="1"/>
  <c r="B163" i="56" s="1"/>
  <c r="B53" i="56" a="1"/>
  <c r="B53" i="56" s="1"/>
  <c r="B405" i="56" a="1"/>
  <c r="B405" i="56" s="1"/>
  <c r="B465" i="56" a="1"/>
  <c r="B465" i="56" s="1"/>
  <c r="DQ237" i="56" a="1"/>
  <c r="DQ237" i="56" s="1"/>
  <c r="B498" i="56" a="1"/>
  <c r="B498" i="56" s="1"/>
  <c r="DQ476" i="56" a="1"/>
  <c r="DQ476" i="56" s="1"/>
  <c r="DQ453" i="56" a="1"/>
  <c r="DQ453" i="56" s="1"/>
  <c r="B433" i="56" a="1"/>
  <c r="B433" i="56" s="1"/>
  <c r="B415" i="56" a="1"/>
  <c r="B415" i="56" s="1"/>
  <c r="B393" i="56" a="1"/>
  <c r="B393" i="56" s="1"/>
  <c r="B372" i="56" a="1"/>
  <c r="B372" i="56" s="1"/>
  <c r="B354" i="56" a="1"/>
  <c r="B354" i="56" s="1"/>
  <c r="DQ332" i="56" a="1"/>
  <c r="DQ332" i="56" s="1"/>
  <c r="DQ309" i="56" a="1"/>
  <c r="DQ309" i="56" s="1"/>
  <c r="B289" i="56" a="1"/>
  <c r="B289" i="56" s="1"/>
  <c r="B271" i="56" a="1"/>
  <c r="B271" i="56" s="1"/>
  <c r="B249" i="56" a="1"/>
  <c r="B249" i="56" s="1"/>
  <c r="B229" i="56" a="1"/>
  <c r="B229" i="56" s="1"/>
  <c r="B211" i="56" a="1"/>
  <c r="B211" i="56" s="1"/>
  <c r="B189" i="56" a="1"/>
  <c r="B189" i="56" s="1"/>
  <c r="B168" i="56" a="1"/>
  <c r="B168" i="56" s="1"/>
  <c r="B151" i="56" a="1"/>
  <c r="B151" i="56" s="1"/>
  <c r="B135" i="56" a="1"/>
  <c r="B135" i="56" s="1"/>
  <c r="B118" i="56" a="1"/>
  <c r="B118" i="56" s="1"/>
  <c r="B102" i="56" a="1"/>
  <c r="B102" i="56" s="1"/>
  <c r="B89" i="56" a="1"/>
  <c r="B89" i="56" s="1"/>
  <c r="B72" i="56" a="1"/>
  <c r="B72" i="56" s="1"/>
  <c r="B57" i="56" a="1"/>
  <c r="B57" i="56" s="1"/>
  <c r="B43" i="56" a="1"/>
  <c r="B43" i="56" s="1"/>
  <c r="B27" i="56" a="1"/>
  <c r="B27" i="56" s="1"/>
  <c r="DQ225" i="56" a="1"/>
  <c r="DQ225" i="56" s="1"/>
  <c r="B187" i="56" a="1"/>
  <c r="B187" i="56" s="1"/>
  <c r="B147" i="56" a="1"/>
  <c r="B147" i="56" s="1"/>
  <c r="B100" i="56" a="1"/>
  <c r="B100" i="56" s="1"/>
  <c r="B71" i="56" a="1"/>
  <c r="B71" i="56" s="1"/>
  <c r="B25" i="56" a="1"/>
  <c r="B25" i="56" s="1"/>
  <c r="B451" i="56" a="1"/>
  <c r="B451" i="56" s="1"/>
  <c r="B285" i="56" a="1"/>
  <c r="B285" i="56" s="1"/>
  <c r="B246" i="56" a="1"/>
  <c r="B246" i="56" s="1"/>
  <c r="B204" i="56" a="1"/>
  <c r="B204" i="56" s="1"/>
  <c r="B145" i="56" a="1"/>
  <c r="B145" i="56" s="1"/>
  <c r="DQ53" i="56" a="1"/>
  <c r="DQ53" i="56" s="1"/>
  <c r="DQ21" i="56" a="1"/>
  <c r="DQ21" i="56" s="1"/>
  <c r="B468" i="56" a="1"/>
  <c r="B468" i="56" s="1"/>
  <c r="DQ428" i="56" a="1"/>
  <c r="DQ428" i="56" s="1"/>
  <c r="DQ405" i="56" a="1"/>
  <c r="DQ405" i="56" s="1"/>
  <c r="B385" i="56" a="1"/>
  <c r="B385" i="56" s="1"/>
  <c r="B324" i="56" a="1"/>
  <c r="B324" i="56" s="1"/>
  <c r="DQ261" i="56" a="1"/>
  <c r="DQ261" i="56" s="1"/>
  <c r="DQ201" i="56" a="1"/>
  <c r="DQ201" i="56" s="1"/>
  <c r="B181" i="56" a="1"/>
  <c r="B181" i="56" s="1"/>
  <c r="B129" i="56" a="1"/>
  <c r="B129" i="56" s="1"/>
  <c r="B99" i="56" a="1"/>
  <c r="B99" i="56" s="1"/>
  <c r="B36" i="56" a="1"/>
  <c r="B36" i="56" s="1"/>
  <c r="DQ488" i="56" a="1"/>
  <c r="DQ488" i="56" s="1"/>
  <c r="B427" i="56" a="1"/>
  <c r="B427" i="56" s="1"/>
  <c r="B366" i="56" a="1"/>
  <c r="B366" i="56" s="1"/>
  <c r="DQ321" i="56" a="1"/>
  <c r="DQ321" i="56" s="1"/>
  <c r="B283" i="56" a="1"/>
  <c r="B283" i="56" s="1"/>
  <c r="B223" i="56" a="1"/>
  <c r="B223" i="56" s="1"/>
  <c r="B180" i="56" a="1"/>
  <c r="B180" i="56" s="1"/>
  <c r="DQ143" i="56" a="1"/>
  <c r="DQ143" i="56" s="1"/>
  <c r="B127" i="56" a="1"/>
  <c r="B127" i="56" s="1"/>
  <c r="DQ81" i="56" a="1"/>
  <c r="DQ81" i="56" s="1"/>
  <c r="B52" i="56" a="1"/>
  <c r="B52" i="56" s="1"/>
  <c r="B487" i="56" a="1"/>
  <c r="B487" i="56" s="1"/>
  <c r="B426" i="56" a="1"/>
  <c r="B426" i="56" s="1"/>
  <c r="DQ381" i="56" a="1"/>
  <c r="DQ381" i="56" s="1"/>
  <c r="B361" i="56" a="1"/>
  <c r="B361" i="56" s="1"/>
  <c r="B321" i="56" a="1"/>
  <c r="B321" i="56" s="1"/>
  <c r="DQ260" i="56" a="1"/>
  <c r="DQ260" i="56" s="1"/>
  <c r="B240" i="56" a="1"/>
  <c r="B240" i="56" s="1"/>
  <c r="DQ200" i="56" a="1"/>
  <c r="DQ200" i="56" s="1"/>
  <c r="B157" i="56" a="1"/>
  <c r="B157" i="56" s="1"/>
  <c r="B111" i="56" a="1"/>
  <c r="B111" i="56" s="1"/>
  <c r="B64" i="56" a="1"/>
  <c r="B64" i="56" s="1"/>
  <c r="B35" i="56" a="1"/>
  <c r="B35" i="56" s="1"/>
  <c r="B486" i="56" a="1"/>
  <c r="B486" i="56" s="1"/>
  <c r="B403" i="56" a="1"/>
  <c r="B403" i="56" s="1"/>
  <c r="B360" i="56" a="1"/>
  <c r="B360" i="56" s="1"/>
  <c r="DQ320" i="56" a="1"/>
  <c r="DQ320" i="56" s="1"/>
  <c r="DQ297" i="56" a="1"/>
  <c r="DQ297" i="56" s="1"/>
  <c r="B277" i="56" a="1"/>
  <c r="B277" i="56" s="1"/>
  <c r="B217" i="56" a="1"/>
  <c r="B217" i="56" s="1"/>
  <c r="B156" i="56" a="1"/>
  <c r="B156" i="56" s="1"/>
  <c r="B109" i="56" a="1"/>
  <c r="B109" i="56" s="1"/>
  <c r="B34" i="56" a="1"/>
  <c r="B34" i="56" s="1"/>
  <c r="B481" i="56" a="1"/>
  <c r="B481" i="56" s="1"/>
  <c r="B420" i="56" a="1"/>
  <c r="B420" i="56" s="1"/>
  <c r="B493" i="56" a="1"/>
  <c r="B493" i="56" s="1"/>
  <c r="B475" i="56" a="1"/>
  <c r="B475" i="56" s="1"/>
  <c r="B453" i="56" a="1"/>
  <c r="B453" i="56" s="1"/>
  <c r="B432" i="56" a="1"/>
  <c r="B432" i="56" s="1"/>
  <c r="B414" i="56" a="1"/>
  <c r="B414" i="56" s="1"/>
  <c r="DQ392" i="56" a="1"/>
  <c r="DQ392" i="56" s="1"/>
  <c r="DQ369" i="56" a="1"/>
  <c r="DQ369" i="56" s="1"/>
  <c r="B349" i="56" a="1"/>
  <c r="B349" i="56" s="1"/>
  <c r="B331" i="56" a="1"/>
  <c r="B331" i="56" s="1"/>
  <c r="B309" i="56" a="1"/>
  <c r="B309" i="56" s="1"/>
  <c r="B288" i="56" a="1"/>
  <c r="B288" i="56" s="1"/>
  <c r="B270" i="56" a="1"/>
  <c r="B270" i="56" s="1"/>
  <c r="DQ248" i="56" a="1"/>
  <c r="DQ248" i="56" s="1"/>
  <c r="B228" i="56" a="1"/>
  <c r="B228" i="56" s="1"/>
  <c r="B210" i="56" a="1"/>
  <c r="B210" i="56" s="1"/>
  <c r="DQ188" i="56" a="1"/>
  <c r="DQ188" i="56" s="1"/>
  <c r="DQ165" i="56" a="1"/>
  <c r="DQ165" i="56" s="1"/>
  <c r="DQ147" i="56" a="1"/>
  <c r="DQ147" i="56" s="1"/>
  <c r="DQ134" i="56" a="1"/>
  <c r="DQ134" i="56" s="1"/>
  <c r="DQ117" i="56" a="1"/>
  <c r="DQ117" i="56" s="1"/>
  <c r="DQ101" i="56" a="1"/>
  <c r="DQ101" i="56" s="1"/>
  <c r="B88" i="56" a="1"/>
  <c r="B88" i="56" s="1"/>
  <c r="DQ71" i="56" a="1"/>
  <c r="DQ71" i="56" s="1"/>
  <c r="B55" i="56" a="1"/>
  <c r="B55" i="56" s="1"/>
  <c r="DQ39" i="56" a="1"/>
  <c r="DQ39" i="56" s="1"/>
  <c r="DQ26" i="56" a="1"/>
  <c r="DQ26" i="56" s="1"/>
  <c r="B117" i="56" a="1"/>
  <c r="B117" i="56" s="1"/>
  <c r="DQ489" i="56" a="1"/>
  <c r="DQ489" i="56" s="1"/>
  <c r="B429" i="56" a="1"/>
  <c r="B429" i="56" s="1"/>
  <c r="B307" i="56" a="1"/>
  <c r="B307" i="56" s="1"/>
  <c r="B186" i="56" a="1"/>
  <c r="B186" i="56" s="1"/>
  <c r="B37" i="56" a="1"/>
  <c r="B37" i="56" s="1"/>
  <c r="DQ224" i="56" a="1"/>
  <c r="DQ224" i="56" s="1"/>
  <c r="B82" i="56" a="1"/>
  <c r="B82" i="56" s="1"/>
  <c r="B261" i="56" a="1"/>
  <c r="B261" i="56" s="1"/>
  <c r="B300" i="56" a="1"/>
  <c r="B300" i="56" s="1"/>
  <c r="B126" i="56" a="1"/>
  <c r="B126" i="56" s="1"/>
  <c r="B18" i="56" a="1"/>
  <c r="B18" i="56" s="1"/>
  <c r="DQ125" i="56" a="1"/>
  <c r="DQ125" i="56" s="1"/>
  <c r="DQ63" i="56" a="1"/>
  <c r="DQ63" i="56" s="1"/>
  <c r="B492" i="56" a="1"/>
  <c r="B492" i="56" s="1"/>
  <c r="B474" i="56" a="1"/>
  <c r="B474" i="56" s="1"/>
  <c r="DQ452" i="56" a="1"/>
  <c r="DQ452" i="56" s="1"/>
  <c r="DQ429" i="56" a="1"/>
  <c r="DQ429" i="56" s="1"/>
  <c r="B409" i="56" a="1"/>
  <c r="B409" i="56" s="1"/>
  <c r="B391" i="56" a="1"/>
  <c r="B391" i="56" s="1"/>
  <c r="B369" i="56" a="1"/>
  <c r="B369" i="56" s="1"/>
  <c r="B348" i="56" a="1"/>
  <c r="B348" i="56" s="1"/>
  <c r="B330" i="56" a="1"/>
  <c r="B330" i="56" s="1"/>
  <c r="DQ308" i="56" a="1"/>
  <c r="DQ308" i="56" s="1"/>
  <c r="DQ285" i="56" a="1"/>
  <c r="DQ285" i="56" s="1"/>
  <c r="B265" i="56" a="1"/>
  <c r="B265" i="56" s="1"/>
  <c r="B247" i="56" a="1"/>
  <c r="B247" i="56" s="1"/>
  <c r="B205" i="56" a="1"/>
  <c r="B205" i="56" s="1"/>
  <c r="B165" i="56" a="1"/>
  <c r="B165" i="56" s="1"/>
  <c r="B133" i="56" a="1"/>
  <c r="B133" i="56" s="1"/>
  <c r="B84" i="56" a="1"/>
  <c r="B84" i="56" s="1"/>
  <c r="B54" i="56" a="1"/>
  <c r="B54" i="56" s="1"/>
  <c r="B469" i="56" a="1"/>
  <c r="B469" i="56" s="1"/>
  <c r="B408" i="56" a="1"/>
  <c r="B408" i="56" s="1"/>
  <c r="DQ368" i="56" a="1"/>
  <c r="DQ368" i="56" s="1"/>
  <c r="DQ345" i="56" a="1"/>
  <c r="DQ345" i="56" s="1"/>
  <c r="B325" i="56" a="1"/>
  <c r="B325" i="56" s="1"/>
  <c r="B264" i="56" a="1"/>
  <c r="B264" i="56" s="1"/>
  <c r="B225" i="56" a="1"/>
  <c r="B225" i="56" s="1"/>
  <c r="DQ164" i="56" a="1"/>
  <c r="DQ164" i="56" s="1"/>
  <c r="DQ129" i="56" a="1"/>
  <c r="DQ129" i="56" s="1"/>
  <c r="DQ116" i="56" a="1"/>
  <c r="DQ116" i="56" s="1"/>
  <c r="DQ99" i="56" a="1"/>
  <c r="DQ99" i="56" s="1"/>
  <c r="B70" i="56" a="1"/>
  <c r="B70" i="56" s="1"/>
  <c r="B489" i="56" a="1"/>
  <c r="B489" i="56" s="1"/>
  <c r="B450" i="56" a="1"/>
  <c r="B450" i="56" s="1"/>
  <c r="B367" i="56" a="1"/>
  <c r="B367" i="56" s="1"/>
  <c r="B306" i="56" a="1"/>
  <c r="B306" i="56" s="1"/>
  <c r="B243" i="56" a="1"/>
  <c r="B243" i="56" s="1"/>
  <c r="B144" i="56" a="1"/>
  <c r="B144" i="56" s="1"/>
  <c r="B115" i="56" a="1"/>
  <c r="B115" i="56" s="1"/>
  <c r="B66" i="56" a="1"/>
  <c r="B66" i="56" s="1"/>
  <c r="B21" i="56" a="1"/>
  <c r="B21" i="56" s="1"/>
  <c r="DQ465" i="56" a="1"/>
  <c r="DQ465" i="56" s="1"/>
  <c r="B445" i="56" a="1"/>
  <c r="B445" i="56" s="1"/>
  <c r="B384" i="56" a="1"/>
  <c r="B384" i="56" s="1"/>
  <c r="DQ344" i="56" a="1"/>
  <c r="DQ344" i="56" s="1"/>
  <c r="B301" i="56" a="1"/>
  <c r="B301" i="56" s="1"/>
  <c r="B241" i="56" a="1"/>
  <c r="B241" i="56" s="1"/>
  <c r="B201" i="56" a="1"/>
  <c r="B201" i="56" s="1"/>
  <c r="B162" i="56" a="1"/>
  <c r="B162" i="56" s="1"/>
  <c r="DQ111" i="56" a="1"/>
  <c r="DQ111" i="56" s="1"/>
  <c r="DQ98" i="56" a="1"/>
  <c r="DQ98" i="56" s="1"/>
  <c r="DQ65" i="56" a="1"/>
  <c r="DQ65" i="56" s="1"/>
  <c r="DQ35" i="56" a="1"/>
  <c r="DQ35" i="56" s="1"/>
  <c r="B19" i="56" a="1"/>
  <c r="B19" i="56" s="1"/>
  <c r="B444" i="56" a="1"/>
  <c r="B444" i="56" s="1"/>
  <c r="B343" i="56" a="1"/>
  <c r="B343" i="56" s="1"/>
  <c r="B282" i="56" a="1"/>
  <c r="B282" i="56" s="1"/>
  <c r="B222" i="56" a="1"/>
  <c r="B222" i="56" s="1"/>
  <c r="DQ177" i="56" a="1"/>
  <c r="DQ177" i="56" s="1"/>
  <c r="B143" i="56" a="1"/>
  <c r="B143" i="56" s="1"/>
  <c r="B97" i="56" a="1"/>
  <c r="B97" i="56" s="1"/>
  <c r="B48" i="56" a="1"/>
  <c r="B48" i="56" s="1"/>
  <c r="DQ464" i="56" a="1"/>
  <c r="DQ464" i="56" s="1"/>
  <c r="DQ441" i="56" a="1"/>
  <c r="DQ441" i="56" s="1"/>
  <c r="B421" i="56" a="1"/>
  <c r="B421" i="56" s="1"/>
  <c r="B381" i="56" a="1"/>
  <c r="B381" i="56" s="1"/>
  <c r="B342" i="56" a="1"/>
  <c r="B342" i="56" s="1"/>
  <c r="B259" i="56" a="1"/>
  <c r="B259" i="56" s="1"/>
  <c r="B199" i="56" a="1"/>
  <c r="B199" i="56" s="1"/>
  <c r="B142" i="56" a="1"/>
  <c r="B142" i="56" s="1"/>
  <c r="DQ93" i="56" a="1"/>
  <c r="DQ93" i="56" s="1"/>
  <c r="DQ80" i="56" a="1"/>
  <c r="DQ80" i="56" s="1"/>
  <c r="DQ47" i="56" a="1"/>
  <c r="DQ47" i="56" s="1"/>
  <c r="DQ17" i="56" a="1"/>
  <c r="DQ17" i="56" s="1"/>
  <c r="B463" i="56" a="1"/>
  <c r="B463" i="56" s="1"/>
  <c r="B402" i="56" a="1"/>
  <c r="B402" i="56" s="1"/>
  <c r="DQ497" i="56" a="1"/>
  <c r="DQ497" i="56" s="1"/>
  <c r="DQ11" i="56" a="1"/>
  <c r="DQ11" i="56" s="1"/>
  <c r="B7" i="56" a="1"/>
  <c r="B7" i="56" s="1"/>
  <c r="DQ20" i="56" a="1"/>
  <c r="DQ20" i="56" s="1"/>
  <c r="DQ38" i="56" a="1"/>
  <c r="DQ38" i="56" s="1"/>
  <c r="DQ56" i="56" a="1"/>
  <c r="DQ56" i="56" s="1"/>
  <c r="DQ74" i="56" a="1"/>
  <c r="DQ74" i="56" s="1"/>
  <c r="DQ92" i="56" a="1"/>
  <c r="DQ92" i="56" s="1"/>
  <c r="DQ110" i="56" a="1"/>
  <c r="DQ110" i="56" s="1"/>
  <c r="DQ128" i="56" a="1"/>
  <c r="DQ128" i="56" s="1"/>
  <c r="DQ146" i="56" a="1"/>
  <c r="DQ146" i="56" s="1"/>
  <c r="DQ155" i="56" a="1"/>
  <c r="DQ155" i="56" s="1"/>
  <c r="DQ167" i="56" a="1"/>
  <c r="DQ167" i="56" s="1"/>
  <c r="DQ179" i="56" a="1"/>
  <c r="DQ179" i="56" s="1"/>
  <c r="DQ191" i="56" a="1"/>
  <c r="DQ191" i="56" s="1"/>
  <c r="DQ203" i="56" a="1"/>
  <c r="DQ203" i="56" s="1"/>
  <c r="DQ215" i="56" a="1"/>
  <c r="DQ215" i="56" s="1"/>
  <c r="DQ227" i="56" a="1"/>
  <c r="DQ227" i="56" s="1"/>
  <c r="DQ239" i="56" a="1"/>
  <c r="DQ239" i="56" s="1"/>
  <c r="DQ251" i="56" a="1"/>
  <c r="DQ251" i="56" s="1"/>
  <c r="DQ263" i="56" a="1"/>
  <c r="DQ263" i="56" s="1"/>
  <c r="DQ275" i="56" a="1"/>
  <c r="DQ275" i="56" s="1"/>
  <c r="DQ287" i="56" a="1"/>
  <c r="DQ287" i="56" s="1"/>
  <c r="DQ299" i="56" a="1"/>
  <c r="DQ299" i="56" s="1"/>
  <c r="DQ311" i="56" a="1"/>
  <c r="DQ311" i="56" s="1"/>
  <c r="DQ323" i="56" a="1"/>
  <c r="DQ323" i="56" s="1"/>
  <c r="DQ335" i="56" a="1"/>
  <c r="DQ335" i="56" s="1"/>
  <c r="DQ347" i="56" a="1"/>
  <c r="DQ347" i="56" s="1"/>
  <c r="DQ359" i="56" a="1"/>
  <c r="DQ359" i="56" s="1"/>
  <c r="DQ371" i="56" a="1"/>
  <c r="DQ371" i="56" s="1"/>
  <c r="DQ383" i="56" a="1"/>
  <c r="DQ383" i="56" s="1"/>
  <c r="DQ395" i="56" a="1"/>
  <c r="DQ395" i="56" s="1"/>
  <c r="DQ407" i="56" a="1"/>
  <c r="DQ407" i="56" s="1"/>
  <c r="DQ419" i="56" a="1"/>
  <c r="DQ419" i="56" s="1"/>
  <c r="DQ431" i="56" a="1"/>
  <c r="DQ431" i="56" s="1"/>
  <c r="DQ443" i="56" a="1"/>
  <c r="DQ443" i="56" s="1"/>
  <c r="DQ455" i="56" a="1"/>
  <c r="DQ455" i="56" s="1"/>
  <c r="DQ467" i="56" a="1"/>
  <c r="DQ467" i="56" s="1"/>
  <c r="DQ479" i="56" a="1"/>
  <c r="DQ479" i="56" s="1"/>
  <c r="DQ491" i="56" a="1"/>
  <c r="DQ491" i="56" s="1"/>
  <c r="DQ218" i="56" a="1"/>
  <c r="DQ218" i="56" s="1"/>
  <c r="DQ230" i="56" a="1"/>
  <c r="DQ230" i="56" s="1"/>
  <c r="DQ242" i="56" a="1"/>
  <c r="DQ242" i="56" s="1"/>
  <c r="DQ254" i="56" a="1"/>
  <c r="DQ254" i="56" s="1"/>
  <c r="DQ266" i="56" a="1"/>
  <c r="DQ266" i="56" s="1"/>
  <c r="DQ278" i="56" a="1"/>
  <c r="DQ278" i="56" s="1"/>
  <c r="DQ290" i="56" a="1"/>
  <c r="DQ290" i="56" s="1"/>
  <c r="DQ302" i="56" a="1"/>
  <c r="DQ302" i="56" s="1"/>
  <c r="DQ314" i="56" a="1"/>
  <c r="DQ314" i="56" s="1"/>
  <c r="DQ326" i="56" a="1"/>
  <c r="DQ326" i="56" s="1"/>
  <c r="DQ338" i="56" a="1"/>
  <c r="DQ338" i="56" s="1"/>
  <c r="DQ350" i="56" a="1"/>
  <c r="DQ350" i="56" s="1"/>
  <c r="DQ362" i="56" a="1"/>
  <c r="DQ362" i="56" s="1"/>
  <c r="DQ374" i="56" a="1"/>
  <c r="DQ374" i="56" s="1"/>
  <c r="DQ386" i="56" a="1"/>
  <c r="DQ386" i="56" s="1"/>
  <c r="DQ398" i="56" a="1"/>
  <c r="DQ398" i="56" s="1"/>
  <c r="DQ410" i="56" a="1"/>
  <c r="DQ410" i="56" s="1"/>
  <c r="DQ422" i="56" a="1"/>
  <c r="DQ422" i="56" s="1"/>
  <c r="DQ434" i="56" a="1"/>
  <c r="DQ434" i="56" s="1"/>
  <c r="DQ446" i="56" a="1"/>
  <c r="DQ446" i="56" s="1"/>
  <c r="DQ458" i="56" a="1"/>
  <c r="DQ458" i="56" s="1"/>
  <c r="DQ470" i="56" a="1"/>
  <c r="DQ470" i="56" s="1"/>
  <c r="DQ482" i="56" a="1"/>
  <c r="DQ482" i="56" s="1"/>
  <c r="DQ494" i="56" a="1"/>
  <c r="DQ494" i="56" s="1"/>
  <c r="DQ194" i="56" a="1"/>
  <c r="DQ194" i="56" s="1"/>
  <c r="DQ86" i="56" a="1"/>
  <c r="DQ86" i="56" s="1"/>
  <c r="DQ104" i="56" a="1"/>
  <c r="DQ104" i="56" s="1"/>
  <c r="DQ23" i="56" a="1"/>
  <c r="DQ23" i="56" s="1"/>
  <c r="DQ41" i="56" a="1"/>
  <c r="DQ41" i="56" s="1"/>
  <c r="DQ59" i="56" a="1"/>
  <c r="DQ59" i="56" s="1"/>
  <c r="DQ77" i="56" a="1"/>
  <c r="DQ77" i="56" s="1"/>
  <c r="DQ95" i="56" a="1"/>
  <c r="DQ95" i="56" s="1"/>
  <c r="DQ113" i="56" a="1"/>
  <c r="DQ113" i="56" s="1"/>
  <c r="DQ131" i="56" a="1"/>
  <c r="DQ131" i="56" s="1"/>
  <c r="DQ149" i="56" a="1"/>
  <c r="DQ149" i="56" s="1"/>
  <c r="DQ159" i="56" a="1"/>
  <c r="DQ159" i="56" s="1"/>
  <c r="DQ171" i="56" a="1"/>
  <c r="DQ171" i="56" s="1"/>
  <c r="DQ183" i="56" a="1"/>
  <c r="DQ183" i="56" s="1"/>
  <c r="DQ195" i="56" a="1"/>
  <c r="DQ195" i="56" s="1"/>
  <c r="DQ207" i="56" a="1"/>
  <c r="DQ207" i="56" s="1"/>
  <c r="DQ219" i="56" a="1"/>
  <c r="DQ219" i="56" s="1"/>
  <c r="DQ231" i="56" a="1"/>
  <c r="DQ231" i="56" s="1"/>
  <c r="DQ243" i="56" a="1"/>
  <c r="DQ243" i="56" s="1"/>
  <c r="DQ255" i="56" a="1"/>
  <c r="DQ255" i="56" s="1"/>
  <c r="DQ267" i="56" a="1"/>
  <c r="DQ267" i="56" s="1"/>
  <c r="DQ279" i="56" a="1"/>
  <c r="DQ279" i="56" s="1"/>
  <c r="DQ291" i="56" a="1"/>
  <c r="DQ291" i="56" s="1"/>
  <c r="DQ303" i="56" a="1"/>
  <c r="DQ303" i="56" s="1"/>
  <c r="DQ315" i="56" a="1"/>
  <c r="DQ315" i="56" s="1"/>
  <c r="DQ327" i="56" a="1"/>
  <c r="DQ327" i="56" s="1"/>
  <c r="DQ339" i="56" a="1"/>
  <c r="DQ339" i="56" s="1"/>
  <c r="DQ351" i="56" a="1"/>
  <c r="DQ351" i="56" s="1"/>
  <c r="DQ363" i="56" a="1"/>
  <c r="DQ363" i="56" s="1"/>
  <c r="DQ375" i="56" a="1"/>
  <c r="DQ375" i="56" s="1"/>
  <c r="DQ387" i="56" a="1"/>
  <c r="DQ387" i="56" s="1"/>
  <c r="DQ399" i="56" a="1"/>
  <c r="DQ399" i="56" s="1"/>
  <c r="DQ411" i="56" a="1"/>
  <c r="DQ411" i="56" s="1"/>
  <c r="DQ423" i="56" a="1"/>
  <c r="DQ423" i="56" s="1"/>
  <c r="DQ435" i="56" a="1"/>
  <c r="DQ435" i="56" s="1"/>
  <c r="DQ447" i="56" a="1"/>
  <c r="DQ447" i="56" s="1"/>
  <c r="DQ459" i="56" a="1"/>
  <c r="DQ459" i="56" s="1"/>
  <c r="DQ471" i="56" a="1"/>
  <c r="DQ471" i="56" s="1"/>
  <c r="DQ483" i="56" a="1"/>
  <c r="DQ483" i="56" s="1"/>
  <c r="DQ495" i="56" a="1"/>
  <c r="DQ495" i="56" s="1"/>
  <c r="DQ158" i="56" a="1"/>
  <c r="DQ158" i="56" s="1"/>
  <c r="DQ170" i="56" a="1"/>
  <c r="DQ170" i="56" s="1"/>
  <c r="DQ182" i="56" a="1"/>
  <c r="DQ182" i="56" s="1"/>
  <c r="DQ206" i="56" a="1"/>
  <c r="DQ206" i="56" s="1"/>
  <c r="DQ14" i="56" a="1"/>
  <c r="DQ14" i="56" s="1"/>
  <c r="DQ32" i="56" a="1"/>
  <c r="DQ32" i="56" s="1"/>
  <c r="DQ50" i="56" a="1"/>
  <c r="DQ50" i="56" s="1"/>
  <c r="DQ68" i="56" a="1"/>
  <c r="DQ68" i="56" s="1"/>
  <c r="DQ122" i="56" a="1"/>
  <c r="DQ122" i="56" s="1"/>
  <c r="DQ140" i="56" a="1"/>
  <c r="DQ140" i="56" s="1"/>
  <c r="DQ15" i="56" a="1"/>
  <c r="DQ15" i="56" s="1"/>
  <c r="DQ33" i="56" a="1"/>
  <c r="DQ33" i="56" s="1"/>
  <c r="DQ51" i="56" a="1"/>
  <c r="DQ51" i="56" s="1"/>
  <c r="DQ69" i="56" a="1"/>
  <c r="DQ69" i="56" s="1"/>
  <c r="DQ87" i="56" a="1"/>
  <c r="DQ87" i="56" s="1"/>
  <c r="DQ105" i="56" a="1"/>
  <c r="DQ105" i="56" s="1"/>
  <c r="DQ123" i="56" a="1"/>
  <c r="DQ123" i="56" s="1"/>
  <c r="DQ141" i="56" a="1"/>
  <c r="DQ141" i="56" s="1"/>
  <c r="DQ161" i="56" a="1"/>
  <c r="DQ161" i="56" s="1"/>
  <c r="DQ173" i="56" a="1"/>
  <c r="DQ173" i="56" s="1"/>
  <c r="DQ185" i="56" a="1"/>
  <c r="DQ185" i="56" s="1"/>
  <c r="DQ197" i="56" a="1"/>
  <c r="DQ197" i="56" s="1"/>
  <c r="DQ209" i="56" a="1"/>
  <c r="DQ209" i="56" s="1"/>
  <c r="DQ221" i="56" a="1"/>
  <c r="DQ221" i="56" s="1"/>
  <c r="DQ233" i="56" a="1"/>
  <c r="DQ233" i="56" s="1"/>
  <c r="DQ245" i="56" a="1"/>
  <c r="DQ245" i="56" s="1"/>
  <c r="DQ257" i="56" a="1"/>
  <c r="DQ257" i="56" s="1"/>
  <c r="DQ269" i="56" a="1"/>
  <c r="DQ269" i="56" s="1"/>
  <c r="DQ281" i="56" a="1"/>
  <c r="DQ281" i="56" s="1"/>
  <c r="DQ293" i="56" a="1"/>
  <c r="DQ293" i="56" s="1"/>
  <c r="DQ305" i="56" a="1"/>
  <c r="DQ305" i="56" s="1"/>
  <c r="DQ317" i="56" a="1"/>
  <c r="DQ317" i="56" s="1"/>
  <c r="DQ329" i="56" a="1"/>
  <c r="DQ329" i="56" s="1"/>
  <c r="DQ341" i="56" a="1"/>
  <c r="DQ341" i="56" s="1"/>
  <c r="DQ353" i="56" a="1"/>
  <c r="DQ353" i="56" s="1"/>
  <c r="DQ365" i="56" a="1"/>
  <c r="DQ365" i="56" s="1"/>
  <c r="DQ377" i="56" a="1"/>
  <c r="DQ377" i="56" s="1"/>
  <c r="DQ389" i="56" a="1"/>
  <c r="DQ389" i="56" s="1"/>
  <c r="DQ401" i="56" a="1"/>
  <c r="DQ401" i="56" s="1"/>
  <c r="DQ413" i="56" a="1"/>
  <c r="DQ413" i="56" s="1"/>
  <c r="DQ425" i="56" a="1"/>
  <c r="DQ425" i="56" s="1"/>
  <c r="DQ437" i="56" a="1"/>
  <c r="DQ437" i="56" s="1"/>
  <c r="DQ449" i="56" a="1"/>
  <c r="DQ449" i="56" s="1"/>
  <c r="DQ461" i="56" a="1"/>
  <c r="DQ461" i="56" s="1"/>
  <c r="DQ473" i="56" a="1"/>
  <c r="DQ473" i="56" s="1"/>
  <c r="DQ485" i="56" a="1"/>
  <c r="DQ485" i="56" s="1"/>
  <c r="DQ8" i="56" a="1"/>
  <c r="DQ8" i="56" s="1"/>
  <c r="B9" i="56" a="1"/>
  <c r="B9" i="56" s="1"/>
  <c r="DQ9" i="56" a="1"/>
  <c r="DQ9" i="56" s="1"/>
  <c r="B10" i="56" a="1"/>
  <c r="B10" i="56" s="1"/>
  <c r="B8" i="56" a="1"/>
  <c r="B8" i="56" s="1"/>
  <c r="DQ7" i="56" a="1"/>
  <c r="DQ7" i="56" s="1"/>
  <c r="DQ6" i="56" a="1"/>
  <c r="DQ6" i="56" s="1"/>
  <c r="DQ10" i="56" a="1"/>
  <c r="DQ10" i="56" s="1"/>
  <c r="B6" i="56" a="1"/>
  <c r="B6" i="56" s="1"/>
  <c r="DQ499" i="56" a="1"/>
  <c r="DQ499" i="56" s="1"/>
  <c r="DQ493" i="56" a="1"/>
  <c r="DQ493" i="56" s="1"/>
  <c r="DQ487" i="56" a="1"/>
  <c r="DQ487" i="56" s="1"/>
  <c r="DQ481" i="56" a="1"/>
  <c r="DQ481" i="56" s="1"/>
  <c r="DQ475" i="56" a="1"/>
  <c r="DQ475" i="56" s="1"/>
  <c r="DQ469" i="56" a="1"/>
  <c r="DQ469" i="56" s="1"/>
  <c r="DQ463" i="56" a="1"/>
  <c r="DQ463" i="56" s="1"/>
  <c r="DQ457" i="56" a="1"/>
  <c r="DQ457" i="56" s="1"/>
  <c r="DQ451" i="56" a="1"/>
  <c r="DQ451" i="56" s="1"/>
  <c r="DQ445" i="56" a="1"/>
  <c r="DQ445" i="56" s="1"/>
  <c r="DQ439" i="56" a="1"/>
  <c r="DQ439" i="56" s="1"/>
  <c r="DQ433" i="56" a="1"/>
  <c r="DQ433" i="56" s="1"/>
  <c r="DQ427" i="56" a="1"/>
  <c r="DQ427" i="56" s="1"/>
  <c r="DQ421" i="56" a="1"/>
  <c r="DQ421" i="56" s="1"/>
  <c r="DQ415" i="56" a="1"/>
  <c r="DQ415" i="56" s="1"/>
  <c r="DQ409" i="56" a="1"/>
  <c r="DQ409" i="56" s="1"/>
  <c r="DQ403" i="56" a="1"/>
  <c r="DQ403" i="56" s="1"/>
  <c r="DQ397" i="56" a="1"/>
  <c r="DQ397" i="56" s="1"/>
  <c r="DQ391" i="56" a="1"/>
  <c r="DQ391" i="56" s="1"/>
  <c r="DQ385" i="56" a="1"/>
  <c r="DQ385" i="56" s="1"/>
  <c r="DQ379" i="56" a="1"/>
  <c r="DQ379" i="56" s="1"/>
  <c r="DQ373" i="56" a="1"/>
  <c r="DQ373" i="56" s="1"/>
  <c r="DQ367" i="56" a="1"/>
  <c r="DQ367" i="56" s="1"/>
  <c r="DQ361" i="56" a="1"/>
  <c r="DQ361" i="56" s="1"/>
  <c r="DQ355" i="56" a="1"/>
  <c r="DQ355" i="56" s="1"/>
  <c r="DQ349" i="56" a="1"/>
  <c r="DQ349" i="56" s="1"/>
  <c r="DQ343" i="56" a="1"/>
  <c r="DQ343" i="56" s="1"/>
  <c r="DQ337" i="56" a="1"/>
  <c r="DQ337" i="56" s="1"/>
  <c r="DQ331" i="56" a="1"/>
  <c r="DQ331" i="56" s="1"/>
  <c r="DQ325" i="56" a="1"/>
  <c r="DQ325" i="56" s="1"/>
  <c r="DQ319" i="56" a="1"/>
  <c r="DQ319" i="56" s="1"/>
  <c r="DQ313" i="56" a="1"/>
  <c r="DQ313" i="56" s="1"/>
  <c r="DQ307" i="56" a="1"/>
  <c r="DQ307" i="56" s="1"/>
  <c r="DQ301" i="56" a="1"/>
  <c r="DQ301" i="56" s="1"/>
  <c r="DQ295" i="56" a="1"/>
  <c r="DQ295" i="56" s="1"/>
  <c r="DQ289" i="56" a="1"/>
  <c r="DQ289" i="56" s="1"/>
  <c r="DQ283" i="56" a="1"/>
  <c r="DQ283" i="56" s="1"/>
  <c r="DQ277" i="56" a="1"/>
  <c r="DQ277" i="56" s="1"/>
  <c r="DQ271" i="56" a="1"/>
  <c r="DQ271" i="56" s="1"/>
  <c r="DQ265" i="56" a="1"/>
  <c r="DQ265" i="56" s="1"/>
  <c r="DQ259" i="56" a="1"/>
  <c r="DQ259" i="56" s="1"/>
  <c r="DQ253" i="56" a="1"/>
  <c r="DQ253" i="56" s="1"/>
  <c r="DQ247" i="56" a="1"/>
  <c r="DQ247" i="56" s="1"/>
  <c r="DQ241" i="56" a="1"/>
  <c r="DQ241" i="56" s="1"/>
  <c r="DQ235" i="56" a="1"/>
  <c r="DQ235" i="56" s="1"/>
  <c r="DQ229" i="56" a="1"/>
  <c r="DQ229" i="56" s="1"/>
  <c r="DQ223" i="56" a="1"/>
  <c r="DQ223" i="56" s="1"/>
  <c r="DQ217" i="56" a="1"/>
  <c r="DQ217" i="56" s="1"/>
  <c r="DQ211" i="56" a="1"/>
  <c r="DQ211" i="56" s="1"/>
  <c r="DQ205" i="56" a="1"/>
  <c r="DQ205" i="56" s="1"/>
  <c r="DQ199" i="56" a="1"/>
  <c r="DQ199" i="56" s="1"/>
  <c r="DQ193" i="56" a="1"/>
  <c r="DQ193" i="56" s="1"/>
  <c r="DQ187" i="56" a="1"/>
  <c r="DQ187" i="56" s="1"/>
  <c r="DQ181" i="56" a="1"/>
  <c r="DQ181" i="56" s="1"/>
  <c r="DQ175" i="56" a="1"/>
  <c r="DQ175" i="56" s="1"/>
  <c r="DQ169" i="56" a="1"/>
  <c r="DQ169" i="56" s="1"/>
  <c r="DQ163" i="56" a="1"/>
  <c r="DQ163" i="56" s="1"/>
  <c r="DQ157" i="56" a="1"/>
  <c r="DQ157" i="56" s="1"/>
  <c r="DQ151" i="56" a="1"/>
  <c r="DQ151" i="56" s="1"/>
  <c r="DQ145" i="56" a="1"/>
  <c r="DQ145" i="56" s="1"/>
  <c r="DQ139" i="56" a="1"/>
  <c r="DQ139" i="56" s="1"/>
  <c r="DQ133" i="56" a="1"/>
  <c r="DQ133" i="56" s="1"/>
  <c r="DQ127" i="56" a="1"/>
  <c r="DQ127" i="56" s="1"/>
  <c r="DQ121" i="56" a="1"/>
  <c r="DQ121" i="56" s="1"/>
  <c r="DQ115" i="56" a="1"/>
  <c r="DQ115" i="56" s="1"/>
  <c r="DQ109" i="56" a="1"/>
  <c r="DQ109" i="56" s="1"/>
  <c r="DQ103" i="56" a="1"/>
  <c r="DQ103" i="56" s="1"/>
  <c r="DQ97" i="56" a="1"/>
  <c r="DQ97" i="56" s="1"/>
  <c r="DQ91" i="56" a="1"/>
  <c r="DQ91" i="56" s="1"/>
  <c r="DQ85" i="56" a="1"/>
  <c r="DQ85" i="56" s="1"/>
  <c r="DQ79" i="56" a="1"/>
  <c r="DQ79" i="56" s="1"/>
  <c r="DQ73" i="56" a="1"/>
  <c r="DQ73" i="56" s="1"/>
  <c r="DQ67" i="56" a="1"/>
  <c r="DQ67" i="56" s="1"/>
  <c r="DQ61" i="56" a="1"/>
  <c r="DQ61" i="56" s="1"/>
  <c r="DQ55" i="56" a="1"/>
  <c r="DQ55" i="56" s="1"/>
  <c r="DQ49" i="56" a="1"/>
  <c r="DQ49" i="56" s="1"/>
  <c r="DQ43" i="56" a="1"/>
  <c r="DQ43" i="56" s="1"/>
  <c r="DQ37" i="56" a="1"/>
  <c r="DQ37" i="56" s="1"/>
  <c r="DQ31" i="56" a="1"/>
  <c r="DQ31" i="56" s="1"/>
  <c r="DQ25" i="56" a="1"/>
  <c r="DQ25" i="56" s="1"/>
  <c r="DQ19" i="56" a="1"/>
  <c r="DQ19" i="56" s="1"/>
  <c r="DQ13" i="56" a="1"/>
  <c r="DQ13" i="56" s="1"/>
  <c r="DQ498" i="56" a="1"/>
  <c r="DQ498" i="56" s="1"/>
  <c r="DQ492" i="56" a="1"/>
  <c r="DQ492" i="56" s="1"/>
  <c r="DQ486" i="56" a="1"/>
  <c r="DQ486" i="56" s="1"/>
  <c r="DQ480" i="56" a="1"/>
  <c r="DQ480" i="56" s="1"/>
  <c r="DQ474" i="56" a="1"/>
  <c r="DQ474" i="56" s="1"/>
  <c r="DQ468" i="56" a="1"/>
  <c r="DQ468" i="56" s="1"/>
  <c r="DQ462" i="56" a="1"/>
  <c r="DQ462" i="56" s="1"/>
  <c r="DQ456" i="56" a="1"/>
  <c r="DQ456" i="56" s="1"/>
  <c r="DQ450" i="56" a="1"/>
  <c r="DQ450" i="56" s="1"/>
  <c r="DQ444" i="56" a="1"/>
  <c r="DQ444" i="56" s="1"/>
  <c r="DQ438" i="56" a="1"/>
  <c r="DQ438" i="56" s="1"/>
  <c r="DQ432" i="56" a="1"/>
  <c r="DQ432" i="56" s="1"/>
  <c r="DQ426" i="56" a="1"/>
  <c r="DQ426" i="56" s="1"/>
  <c r="DQ420" i="56" a="1"/>
  <c r="DQ420" i="56" s="1"/>
  <c r="DQ414" i="56" a="1"/>
  <c r="DQ414" i="56" s="1"/>
  <c r="DQ408" i="56" a="1"/>
  <c r="DQ408" i="56" s="1"/>
  <c r="DQ402" i="56" a="1"/>
  <c r="DQ402" i="56" s="1"/>
  <c r="DQ396" i="56" a="1"/>
  <c r="DQ396" i="56" s="1"/>
  <c r="DQ390" i="56" a="1"/>
  <c r="DQ390" i="56" s="1"/>
  <c r="DQ384" i="56" a="1"/>
  <c r="DQ384" i="56" s="1"/>
  <c r="DQ378" i="56" a="1"/>
  <c r="DQ378" i="56" s="1"/>
  <c r="DQ372" i="56" a="1"/>
  <c r="DQ372" i="56" s="1"/>
  <c r="DQ366" i="56" a="1"/>
  <c r="DQ366" i="56" s="1"/>
  <c r="DQ360" i="56" a="1"/>
  <c r="DQ360" i="56" s="1"/>
  <c r="DQ354" i="56" a="1"/>
  <c r="DQ354" i="56" s="1"/>
  <c r="DQ348" i="56" a="1"/>
  <c r="DQ348" i="56" s="1"/>
  <c r="DQ342" i="56" a="1"/>
  <c r="DQ342" i="56" s="1"/>
  <c r="DQ336" i="56" a="1"/>
  <c r="DQ336" i="56" s="1"/>
  <c r="DQ330" i="56" a="1"/>
  <c r="DQ330" i="56" s="1"/>
  <c r="DQ324" i="56" a="1"/>
  <c r="DQ324" i="56" s="1"/>
  <c r="DQ318" i="56" a="1"/>
  <c r="DQ318" i="56" s="1"/>
  <c r="DQ312" i="56" a="1"/>
  <c r="DQ312" i="56" s="1"/>
  <c r="DQ306" i="56" a="1"/>
  <c r="DQ306" i="56" s="1"/>
  <c r="DQ300" i="56" a="1"/>
  <c r="DQ300" i="56" s="1"/>
  <c r="DQ294" i="56" a="1"/>
  <c r="DQ294" i="56" s="1"/>
  <c r="DQ288" i="56" a="1"/>
  <c r="DQ288" i="56" s="1"/>
  <c r="DQ282" i="56" a="1"/>
  <c r="DQ282" i="56" s="1"/>
  <c r="DQ276" i="56" a="1"/>
  <c r="DQ276" i="56" s="1"/>
  <c r="DQ270" i="56" a="1"/>
  <c r="DQ270" i="56" s="1"/>
  <c r="DQ264" i="56" a="1"/>
  <c r="DQ264" i="56" s="1"/>
  <c r="DQ258" i="56" a="1"/>
  <c r="DQ258" i="56" s="1"/>
  <c r="DQ252" i="56" a="1"/>
  <c r="DQ252" i="56" s="1"/>
  <c r="DQ246" i="56" a="1"/>
  <c r="DQ246" i="56" s="1"/>
  <c r="DQ240" i="56" a="1"/>
  <c r="DQ240" i="56" s="1"/>
  <c r="DQ234" i="56" a="1"/>
  <c r="DQ234" i="56" s="1"/>
  <c r="DQ228" i="56" a="1"/>
  <c r="DQ228" i="56" s="1"/>
  <c r="DQ222" i="56" a="1"/>
  <c r="DQ222" i="56" s="1"/>
  <c r="DQ216" i="56" a="1"/>
  <c r="DQ216" i="56" s="1"/>
  <c r="DQ210" i="56" a="1"/>
  <c r="DQ210" i="56" s="1"/>
  <c r="DQ204" i="56" a="1"/>
  <c r="DQ204" i="56" s="1"/>
  <c r="DQ198" i="56" a="1"/>
  <c r="DQ198" i="56" s="1"/>
  <c r="DQ192" i="56" a="1"/>
  <c r="DQ192" i="56" s="1"/>
  <c r="DQ186" i="56" a="1"/>
  <c r="DQ186" i="56" s="1"/>
  <c r="DQ180" i="56" a="1"/>
  <c r="DQ180" i="56" s="1"/>
  <c r="DQ174" i="56" a="1"/>
  <c r="DQ174" i="56" s="1"/>
  <c r="DQ168" i="56" a="1"/>
  <c r="DQ168" i="56" s="1"/>
  <c r="DQ162" i="56" a="1"/>
  <c r="DQ162" i="56" s="1"/>
  <c r="DQ156" i="56" a="1"/>
  <c r="DQ156" i="56" s="1"/>
  <c r="DQ150" i="56" a="1"/>
  <c r="DQ150" i="56" s="1"/>
  <c r="DQ144" i="56" a="1"/>
  <c r="DQ144" i="56" s="1"/>
  <c r="DQ138" i="56" a="1"/>
  <c r="DQ138" i="56" s="1"/>
  <c r="DQ132" i="56" a="1"/>
  <c r="DQ132" i="56" s="1"/>
  <c r="DQ126" i="56" a="1"/>
  <c r="DQ126" i="56" s="1"/>
  <c r="DQ120" i="56" a="1"/>
  <c r="DQ120" i="56" s="1"/>
  <c r="DQ114" i="56" a="1"/>
  <c r="DQ114" i="56" s="1"/>
  <c r="DQ108" i="56" a="1"/>
  <c r="DQ108" i="56" s="1"/>
  <c r="DQ102" i="56" a="1"/>
  <c r="DQ102" i="56" s="1"/>
  <c r="DQ96" i="56" a="1"/>
  <c r="DQ96" i="56" s="1"/>
  <c r="DQ90" i="56" a="1"/>
  <c r="DQ90" i="56" s="1"/>
  <c r="DQ84" i="56" a="1"/>
  <c r="DQ84" i="56" s="1"/>
  <c r="DQ78" i="56" a="1"/>
  <c r="DQ78" i="56" s="1"/>
  <c r="DQ72" i="56" a="1"/>
  <c r="DQ72" i="56" s="1"/>
  <c r="DQ66" i="56" a="1"/>
  <c r="DQ66" i="56" s="1"/>
  <c r="DQ60" i="56" a="1"/>
  <c r="DQ60" i="56" s="1"/>
  <c r="DQ54" i="56" a="1"/>
  <c r="DQ54" i="56" s="1"/>
  <c r="DQ48" i="56" a="1"/>
  <c r="DQ48" i="56" s="1"/>
  <c r="DQ42" i="56" a="1"/>
  <c r="DQ42" i="56" s="1"/>
  <c r="DQ36" i="56" a="1"/>
  <c r="DQ36" i="56" s="1"/>
  <c r="DQ30" i="56" a="1"/>
  <c r="DQ30" i="56" s="1"/>
  <c r="DQ24" i="56" a="1"/>
  <c r="DQ24" i="56" s="1"/>
  <c r="DQ18" i="56" a="1"/>
  <c r="DQ18" i="56" s="1"/>
  <c r="DQ12" i="56" a="1"/>
  <c r="DQ12" i="56" s="1"/>
  <c r="DQ496" i="56" a="1"/>
  <c r="DQ496" i="56" s="1"/>
  <c r="DQ490" i="56" a="1"/>
  <c r="DQ490" i="56" s="1"/>
  <c r="DQ484" i="56" a="1"/>
  <c r="DQ484" i="56" s="1"/>
  <c r="DQ478" i="56" a="1"/>
  <c r="DQ478" i="56" s="1"/>
  <c r="DQ472" i="56" a="1"/>
  <c r="DQ472" i="56" s="1"/>
  <c r="DQ466" i="56" a="1"/>
  <c r="DQ466" i="56" s="1"/>
  <c r="DQ460" i="56" a="1"/>
  <c r="DQ460" i="56" s="1"/>
  <c r="DQ454" i="56" a="1"/>
  <c r="DQ454" i="56" s="1"/>
  <c r="DQ448" i="56" a="1"/>
  <c r="DQ448" i="56" s="1"/>
  <c r="DQ442" i="56" a="1"/>
  <c r="DQ442" i="56" s="1"/>
  <c r="DQ436" i="56" a="1"/>
  <c r="DQ436" i="56" s="1"/>
  <c r="DQ430" i="56" a="1"/>
  <c r="DQ430" i="56" s="1"/>
  <c r="DQ424" i="56" a="1"/>
  <c r="DQ424" i="56" s="1"/>
  <c r="DQ418" i="56" a="1"/>
  <c r="DQ418" i="56" s="1"/>
  <c r="DQ412" i="56" a="1"/>
  <c r="DQ412" i="56" s="1"/>
  <c r="DQ406" i="56" a="1"/>
  <c r="DQ406" i="56" s="1"/>
  <c r="DQ400" i="56" a="1"/>
  <c r="DQ400" i="56" s="1"/>
  <c r="DQ394" i="56" a="1"/>
  <c r="DQ394" i="56" s="1"/>
  <c r="DQ388" i="56" a="1"/>
  <c r="DQ388" i="56" s="1"/>
  <c r="DQ382" i="56" a="1"/>
  <c r="DQ382" i="56" s="1"/>
  <c r="DQ376" i="56" a="1"/>
  <c r="DQ376" i="56" s="1"/>
  <c r="DQ370" i="56" a="1"/>
  <c r="DQ370" i="56" s="1"/>
  <c r="DQ364" i="56" a="1"/>
  <c r="DQ364" i="56" s="1"/>
  <c r="DQ358" i="56" a="1"/>
  <c r="DQ358" i="56" s="1"/>
  <c r="DQ352" i="56" a="1"/>
  <c r="DQ352" i="56" s="1"/>
  <c r="DQ346" i="56" a="1"/>
  <c r="DQ346" i="56" s="1"/>
  <c r="DQ340" i="56" a="1"/>
  <c r="DQ340" i="56" s="1"/>
  <c r="DQ334" i="56" a="1"/>
  <c r="DQ334" i="56" s="1"/>
  <c r="DQ328" i="56" a="1"/>
  <c r="DQ328" i="56" s="1"/>
  <c r="DQ322" i="56" a="1"/>
  <c r="DQ322" i="56" s="1"/>
  <c r="DQ316" i="56" a="1"/>
  <c r="DQ316" i="56" s="1"/>
  <c r="DQ310" i="56" a="1"/>
  <c r="DQ310" i="56" s="1"/>
  <c r="DQ304" i="56" a="1"/>
  <c r="DQ304" i="56" s="1"/>
  <c r="DQ298" i="56" a="1"/>
  <c r="DQ298" i="56" s="1"/>
  <c r="DQ292" i="56" a="1"/>
  <c r="DQ292" i="56" s="1"/>
  <c r="DQ286" i="56" a="1"/>
  <c r="DQ286" i="56" s="1"/>
  <c r="DQ280" i="56" a="1"/>
  <c r="DQ280" i="56" s="1"/>
  <c r="DQ274" i="56" a="1"/>
  <c r="DQ274" i="56" s="1"/>
  <c r="DQ268" i="56" a="1"/>
  <c r="DQ268" i="56" s="1"/>
  <c r="DQ262" i="56" a="1"/>
  <c r="DQ262" i="56" s="1"/>
  <c r="DQ256" i="56" a="1"/>
  <c r="DQ256" i="56" s="1"/>
  <c r="DQ250" i="56" a="1"/>
  <c r="DQ250" i="56" s="1"/>
  <c r="DQ244" i="56" a="1"/>
  <c r="DQ244" i="56" s="1"/>
  <c r="DQ238" i="56" a="1"/>
  <c r="DQ238" i="56" s="1"/>
  <c r="DQ232" i="56" a="1"/>
  <c r="DQ232" i="56" s="1"/>
  <c r="DQ226" i="56" a="1"/>
  <c r="DQ226" i="56" s="1"/>
  <c r="DQ220" i="56" a="1"/>
  <c r="DQ220" i="56" s="1"/>
  <c r="DQ214" i="56" a="1"/>
  <c r="DQ214" i="56" s="1"/>
  <c r="DQ208" i="56" a="1"/>
  <c r="DQ208" i="56" s="1"/>
  <c r="DQ202" i="56" a="1"/>
  <c r="DQ202" i="56" s="1"/>
  <c r="DQ196" i="56" a="1"/>
  <c r="DQ196" i="56" s="1"/>
  <c r="DQ190" i="56" a="1"/>
  <c r="DQ190" i="56" s="1"/>
  <c r="DQ184" i="56" a="1"/>
  <c r="DQ184" i="56" s="1"/>
  <c r="DQ178" i="56" a="1"/>
  <c r="DQ178" i="56" s="1"/>
  <c r="DQ172" i="56" a="1"/>
  <c r="DQ172" i="56" s="1"/>
  <c r="DQ166" i="56" a="1"/>
  <c r="DQ166" i="56" s="1"/>
  <c r="DQ160" i="56" a="1"/>
  <c r="DQ160" i="56" s="1"/>
  <c r="DQ154" i="56" a="1"/>
  <c r="DQ154" i="56" s="1"/>
  <c r="DQ148" i="56" a="1"/>
  <c r="DQ148" i="56" s="1"/>
  <c r="DQ142" i="56" a="1"/>
  <c r="DQ142" i="56" s="1"/>
  <c r="DQ136" i="56" a="1"/>
  <c r="DQ136" i="56" s="1"/>
  <c r="DQ130" i="56" a="1"/>
  <c r="DQ130" i="56" s="1"/>
  <c r="DQ124" i="56" a="1"/>
  <c r="DQ124" i="56" s="1"/>
  <c r="DQ118" i="56" a="1"/>
  <c r="DQ118" i="56" s="1"/>
  <c r="DQ112" i="56" a="1"/>
  <c r="DQ112" i="56" s="1"/>
  <c r="DQ106" i="56" a="1"/>
  <c r="DQ106" i="56" s="1"/>
  <c r="DQ100" i="56" a="1"/>
  <c r="DQ100" i="56" s="1"/>
  <c r="DQ94" i="56" a="1"/>
  <c r="DQ94" i="56" s="1"/>
  <c r="DQ88" i="56" a="1"/>
  <c r="DQ88" i="56" s="1"/>
  <c r="DQ82" i="56" a="1"/>
  <c r="DQ82" i="56" s="1"/>
  <c r="DQ76" i="56" a="1"/>
  <c r="DQ76" i="56" s="1"/>
  <c r="DQ70" i="56" a="1"/>
  <c r="DQ70" i="56" s="1"/>
  <c r="DQ64" i="56" a="1"/>
  <c r="DQ64" i="56" s="1"/>
  <c r="DQ58" i="56" a="1"/>
  <c r="DQ58" i="56" s="1"/>
  <c r="DQ52" i="56" a="1"/>
  <c r="DQ52" i="56" s="1"/>
  <c r="DQ46" i="56" a="1"/>
  <c r="DQ46" i="56" s="1"/>
  <c r="DQ40" i="56" a="1"/>
  <c r="DQ40" i="56" s="1"/>
  <c r="DQ34" i="56" a="1"/>
  <c r="DQ34" i="56" s="1"/>
  <c r="DQ28" i="56" a="1"/>
  <c r="DQ28" i="56" s="1"/>
  <c r="DQ22" i="56" a="1"/>
  <c r="DQ22" i="56" s="1"/>
  <c r="DQ16" i="56" a="1"/>
  <c r="DQ16" i="56" s="1"/>
  <c r="B214" i="59" a="1"/>
  <c r="B214" i="59" s="1"/>
  <c r="B215" i="59" a="1"/>
  <c r="B215" i="59" s="1"/>
  <c r="B212" i="59" a="1"/>
  <c r="B212" i="59" s="1"/>
  <c r="B209" i="59" a="1"/>
  <c r="B209" i="59" s="1"/>
  <c r="B213" i="59" a="1"/>
  <c r="B213" i="59" s="1"/>
  <c r="B216" i="59" a="1"/>
  <c r="B216" i="59" s="1"/>
  <c r="B217" i="59" a="1"/>
  <c r="B217" i="59" s="1"/>
  <c r="B210" i="59" a="1"/>
  <c r="B210" i="59" s="1"/>
  <c r="B211" i="59" a="1"/>
  <c r="B211" i="59" s="1"/>
  <c r="B201" i="59" a="1"/>
  <c r="B201" i="59" s="1"/>
  <c r="B202" i="59" a="1"/>
  <c r="B202" i="59" s="1"/>
  <c r="B203" i="59" a="1"/>
  <c r="B203" i="59" s="1"/>
  <c r="B204" i="59" a="1"/>
  <c r="B204" i="59" s="1"/>
  <c r="B205" i="59" a="1"/>
  <c r="B205" i="59" s="1"/>
  <c r="B206" i="59" a="1"/>
  <c r="B206" i="59" s="1"/>
  <c r="B208" i="59" a="1"/>
  <c r="B208" i="59" s="1"/>
  <c r="B207" i="59" a="1"/>
  <c r="B207" i="59" s="1"/>
  <c r="B198" i="59" a="1"/>
  <c r="B198" i="59" s="1"/>
  <c r="B199" i="59" a="1"/>
  <c r="B199" i="59" s="1"/>
  <c r="B200" i="59" a="1"/>
  <c r="B200" i="59" s="1"/>
  <c r="B167" i="59" a="1"/>
  <c r="B167" i="59" s="1"/>
  <c r="B168" i="59" a="1"/>
  <c r="B168" i="59" s="1"/>
  <c r="B179" i="59" a="1"/>
  <c r="B179" i="59" s="1"/>
  <c r="B191" i="59" a="1"/>
  <c r="B191" i="59" s="1"/>
  <c r="B192" i="59" a="1"/>
  <c r="B192" i="59" s="1"/>
  <c r="B180" i="59" a="1"/>
  <c r="B180" i="59" s="1"/>
  <c r="B182" i="59" a="1"/>
  <c r="B182" i="59" s="1"/>
  <c r="B159" i="59" a="1"/>
  <c r="B159" i="59" s="1"/>
  <c r="B184" i="59" a="1"/>
  <c r="B184" i="59" s="1"/>
  <c r="B170" i="59" a="1"/>
  <c r="B170" i="59" s="1"/>
  <c r="B194" i="59" a="1"/>
  <c r="B194" i="59" s="1"/>
  <c r="B183" i="59" a="1"/>
  <c r="B183" i="59" s="1"/>
  <c r="B160" i="59" a="1"/>
  <c r="B160" i="59" s="1"/>
  <c r="B196" i="59" a="1"/>
  <c r="B196" i="59" s="1"/>
  <c r="B173" i="59" a="1"/>
  <c r="B173" i="59" s="1"/>
  <c r="B197" i="59" a="1"/>
  <c r="B197" i="59" s="1"/>
  <c r="B162" i="59" a="1"/>
  <c r="B162" i="59" s="1"/>
  <c r="B174" i="59" a="1"/>
  <c r="B174" i="59" s="1"/>
  <c r="B186" i="59" a="1"/>
  <c r="B186" i="59" s="1"/>
  <c r="B172" i="59" a="1"/>
  <c r="B172" i="59" s="1"/>
  <c r="B185" i="59" a="1"/>
  <c r="B185" i="59" s="1"/>
  <c r="B175" i="59" a="1"/>
  <c r="B175" i="59" s="1"/>
  <c r="B171" i="59" a="1"/>
  <c r="B171" i="59" s="1"/>
  <c r="B195" i="59" a="1"/>
  <c r="B195" i="59" s="1"/>
  <c r="B161" i="59" a="1"/>
  <c r="B161" i="59" s="1"/>
  <c r="B163" i="59" a="1"/>
  <c r="B163" i="59" s="1"/>
  <c r="B187" i="59" a="1"/>
  <c r="B187" i="59" s="1"/>
  <c r="B164" i="59" a="1"/>
  <c r="B164" i="59" s="1"/>
  <c r="B176" i="59" a="1"/>
  <c r="B176" i="59" s="1"/>
  <c r="B188" i="59" a="1"/>
  <c r="B188" i="59" s="1"/>
  <c r="B165" i="59" a="1"/>
  <c r="B165" i="59" s="1"/>
  <c r="B177" i="59" a="1"/>
  <c r="B177" i="59" s="1"/>
  <c r="B189" i="59" a="1"/>
  <c r="B189" i="59" s="1"/>
  <c r="B166" i="59" a="1"/>
  <c r="B166" i="59" s="1"/>
  <c r="B178" i="59" a="1"/>
  <c r="B178" i="59" s="1"/>
  <c r="B190" i="59" a="1"/>
  <c r="B190" i="59" s="1"/>
  <c r="DQ76" i="64" a="1"/>
  <c r="DQ76" i="64" s="1"/>
  <c r="DQ118" i="64" a="1"/>
  <c r="DQ118" i="64" s="1"/>
  <c r="B147" i="59" a="1"/>
  <c r="B147" i="59" s="1"/>
  <c r="B148" i="59" a="1"/>
  <c r="B148" i="59" s="1"/>
  <c r="B155" i="59" a="1"/>
  <c r="B155" i="59" s="1"/>
  <c r="B149" i="59" a="1"/>
  <c r="B149" i="59" s="1"/>
  <c r="B156" i="59" a="1"/>
  <c r="B156" i="59" s="1"/>
  <c r="B151" i="59" a="1"/>
  <c r="B151" i="59" s="1"/>
  <c r="B157" i="59" a="1"/>
  <c r="B157" i="59" s="1"/>
  <c r="B150" i="59" a="1"/>
  <c r="B150" i="59" s="1"/>
  <c r="B153" i="59" a="1"/>
  <c r="B153" i="59" s="1"/>
  <c r="B152" i="59" a="1"/>
  <c r="B152" i="59" s="1"/>
  <c r="B154" i="59" a="1"/>
  <c r="B154" i="59" s="1"/>
  <c r="B130" i="59" a="1"/>
  <c r="B130" i="59" s="1"/>
  <c r="B142" i="59" a="1"/>
  <c r="B142" i="59" s="1"/>
  <c r="B128" i="59" a="1"/>
  <c r="B128" i="59" s="1"/>
  <c r="B134" i="59" a="1"/>
  <c r="B134" i="59" s="1"/>
  <c r="B129" i="59" a="1"/>
  <c r="B129" i="59" s="1"/>
  <c r="B131" i="59" a="1"/>
  <c r="B131" i="59" s="1"/>
  <c r="DQ4" i="62" a="1"/>
  <c r="DQ4" i="62" s="1"/>
  <c r="B11" i="62" a="1"/>
  <c r="B11" i="62" s="1"/>
  <c r="DQ17" i="62" a="1"/>
  <c r="DQ17" i="62" s="1"/>
  <c r="B24" i="62" a="1"/>
  <c r="B24" i="62" s="1"/>
  <c r="DQ30" i="62" a="1"/>
  <c r="DQ30" i="62" s="1"/>
  <c r="B37" i="62" a="1"/>
  <c r="B37" i="62" s="1"/>
  <c r="B43" i="62" a="1"/>
  <c r="B43" i="62" s="1"/>
  <c r="DQ49" i="62" a="1"/>
  <c r="DQ49" i="62" s="1"/>
  <c r="B56" i="62" a="1"/>
  <c r="B56" i="62" s="1"/>
  <c r="DQ62" i="62" a="1"/>
  <c r="DQ62" i="62" s="1"/>
  <c r="B69" i="62" a="1"/>
  <c r="B69" i="62" s="1"/>
  <c r="B76" i="62" a="1"/>
  <c r="B76" i="62" s="1"/>
  <c r="DQ82" i="62" a="1"/>
  <c r="DQ82" i="62" s="1"/>
  <c r="DQ88" i="62" a="1"/>
  <c r="DQ88" i="62" s="1"/>
  <c r="DQ94" i="62" a="1"/>
  <c r="DQ94" i="62" s="1"/>
  <c r="B101" i="62" a="1"/>
  <c r="B101" i="62" s="1"/>
  <c r="DQ107" i="62" a="1"/>
  <c r="DQ107" i="62" s="1"/>
  <c r="B114" i="62" a="1"/>
  <c r="B114" i="62" s="1"/>
  <c r="DQ120" i="62" a="1"/>
  <c r="DQ120" i="62" s="1"/>
  <c r="B127" i="62" a="1"/>
  <c r="B127" i="62" s="1"/>
  <c r="DQ133" i="62" a="1"/>
  <c r="DQ133" i="62" s="1"/>
  <c r="B140" i="62" a="1"/>
  <c r="B140" i="62" s="1"/>
  <c r="B147" i="62" a="1"/>
  <c r="B147" i="62" s="1"/>
  <c r="DQ153" i="62" a="1"/>
  <c r="DQ153" i="62" s="1"/>
  <c r="B160" i="62" a="1"/>
  <c r="B160" i="62" s="1"/>
  <c r="DQ166" i="62" a="1"/>
  <c r="DQ166" i="62" s="1"/>
  <c r="B173" i="62" a="1"/>
  <c r="B173" i="62" s="1"/>
  <c r="DQ179" i="62" a="1"/>
  <c r="DQ179" i="62" s="1"/>
  <c r="B186" i="62" a="1"/>
  <c r="B186" i="62" s="1"/>
  <c r="DQ192" i="62" a="1"/>
  <c r="DQ192" i="62" s="1"/>
  <c r="B199" i="62" a="1"/>
  <c r="B199" i="62" s="1"/>
  <c r="DQ205" i="62" a="1"/>
  <c r="DQ205" i="62" s="1"/>
  <c r="B212" i="62" a="1"/>
  <c r="B212" i="62" s="1"/>
  <c r="DQ218" i="62" a="1"/>
  <c r="DQ218" i="62" s="1"/>
  <c r="B225" i="62" a="1"/>
  <c r="B225" i="62" s="1"/>
  <c r="DQ231" i="62" a="1"/>
  <c r="DQ231" i="62" s="1"/>
  <c r="B238" i="62" a="1"/>
  <c r="B238" i="62" s="1"/>
  <c r="DQ244" i="62" a="1"/>
  <c r="DQ244" i="62" s="1"/>
  <c r="B251" i="62" a="1"/>
  <c r="B251" i="62" s="1"/>
  <c r="DQ257" i="62" a="1"/>
  <c r="DQ257" i="62" s="1"/>
  <c r="B264" i="62" a="1"/>
  <c r="B264" i="62" s="1"/>
  <c r="DQ270" i="62" a="1"/>
  <c r="DQ270" i="62" s="1"/>
  <c r="B277" i="62" a="1"/>
  <c r="B277" i="62" s="1"/>
  <c r="DQ283" i="62" a="1"/>
  <c r="DQ283" i="62" s="1"/>
  <c r="DQ290" i="62" a="1"/>
  <c r="DQ290" i="62" s="1"/>
  <c r="B297" i="62" a="1"/>
  <c r="B297" i="62" s="1"/>
  <c r="DQ303" i="62" a="1"/>
  <c r="DQ303" i="62" s="1"/>
  <c r="B310" i="62" a="1"/>
  <c r="B310" i="62" s="1"/>
  <c r="DQ316" i="62" a="1"/>
  <c r="DQ316" i="62" s="1"/>
  <c r="B323" i="62" a="1"/>
  <c r="B323" i="62" s="1"/>
  <c r="B329" i="62" a="1"/>
  <c r="B329" i="62" s="1"/>
  <c r="DQ335" i="62" a="1"/>
  <c r="DQ335" i="62" s="1"/>
  <c r="B342" i="62" a="1"/>
  <c r="B342" i="62" s="1"/>
  <c r="B348" i="62" a="1"/>
  <c r="B348" i="62" s="1"/>
  <c r="B354" i="62" a="1"/>
  <c r="B354" i="62" s="1"/>
  <c r="B361" i="62" a="1"/>
  <c r="B361" i="62" s="1"/>
  <c r="B367" i="62" a="1"/>
  <c r="B367" i="62" s="1"/>
  <c r="DQ373" i="62" a="1"/>
  <c r="DQ373" i="62" s="1"/>
  <c r="B380" i="62" a="1"/>
  <c r="B380" i="62" s="1"/>
  <c r="DQ386" i="62" a="1"/>
  <c r="DQ386" i="62" s="1"/>
  <c r="B393" i="62" a="1"/>
  <c r="B393" i="62" s="1"/>
  <c r="DQ399" i="62" a="1"/>
  <c r="DQ399" i="62" s="1"/>
  <c r="DQ405" i="62" a="1"/>
  <c r="DQ405" i="62" s="1"/>
  <c r="B412" i="62" a="1"/>
  <c r="B412" i="62" s="1"/>
  <c r="DQ418" i="62" a="1"/>
  <c r="DQ418" i="62" s="1"/>
  <c r="DQ424" i="62" a="1"/>
  <c r="DQ424" i="62" s="1"/>
  <c r="DQ431" i="62" a="1"/>
  <c r="DQ431" i="62" s="1"/>
  <c r="B438" i="62" a="1"/>
  <c r="B438" i="62" s="1"/>
  <c r="DQ444" i="62" a="1"/>
  <c r="DQ444" i="62" s="1"/>
  <c r="B451" i="62" a="1"/>
  <c r="B451" i="62" s="1"/>
  <c r="DQ457" i="62" a="1"/>
  <c r="DQ457" i="62" s="1"/>
  <c r="B464" i="62" a="1"/>
  <c r="B464" i="62" s="1"/>
  <c r="DQ470" i="62" a="1"/>
  <c r="DQ470" i="62" s="1"/>
  <c r="B477" i="62" a="1"/>
  <c r="B477" i="62" s="1"/>
  <c r="DQ483" i="62" a="1"/>
  <c r="DQ483" i="62" s="1"/>
  <c r="B490" i="62" a="1"/>
  <c r="B490" i="62" s="1"/>
  <c r="B497" i="62" a="1"/>
  <c r="B497" i="62" s="1"/>
  <c r="B491" i="62" a="1"/>
  <c r="B491" i="62" s="1"/>
  <c r="B485" i="62" a="1"/>
  <c r="B485" i="62" s="1"/>
  <c r="B479" i="62" a="1"/>
  <c r="B479" i="62" s="1"/>
  <c r="B473" i="62" a="1"/>
  <c r="B473" i="62" s="1"/>
  <c r="B467" i="62" a="1"/>
  <c r="B467" i="62" s="1"/>
  <c r="B461" i="62" a="1"/>
  <c r="B461" i="62" s="1"/>
  <c r="B455" i="62" a="1"/>
  <c r="B455" i="62" s="1"/>
  <c r="B449" i="62" a="1"/>
  <c r="B449" i="62" s="1"/>
  <c r="B443" i="62" a="1"/>
  <c r="B443" i="62" s="1"/>
  <c r="B437" i="62" a="1"/>
  <c r="B437" i="62" s="1"/>
  <c r="B431" i="62" a="1"/>
  <c r="B431" i="62" s="1"/>
  <c r="B425" i="62" a="1"/>
  <c r="B425" i="62" s="1"/>
  <c r="DQ419" i="62" a="1"/>
  <c r="DQ419" i="62" s="1"/>
  <c r="DQ413" i="62" a="1"/>
  <c r="DQ413" i="62" s="1"/>
  <c r="DQ407" i="62" a="1"/>
  <c r="DQ407" i="62" s="1"/>
  <c r="DQ401" i="62" a="1"/>
  <c r="DQ401" i="62" s="1"/>
  <c r="B396" i="62" a="1"/>
  <c r="B396" i="62" s="1"/>
  <c r="B390" i="62" a="1"/>
  <c r="B390" i="62" s="1"/>
  <c r="B384" i="62" a="1"/>
  <c r="B384" i="62" s="1"/>
  <c r="B378" i="62" a="1"/>
  <c r="B378" i="62" s="1"/>
  <c r="B372" i="62" a="1"/>
  <c r="B372" i="62" s="1"/>
  <c r="B366" i="62" a="1"/>
  <c r="B366" i="62" s="1"/>
  <c r="DQ360" i="62" a="1"/>
  <c r="DQ360" i="62" s="1"/>
  <c r="DQ354" i="62" a="1"/>
  <c r="DQ354" i="62" s="1"/>
  <c r="B349" i="62" a="1"/>
  <c r="B349" i="62" s="1"/>
  <c r="DQ343" i="62" a="1"/>
  <c r="DQ343" i="62" s="1"/>
  <c r="DQ337" i="62" a="1"/>
  <c r="DQ337" i="62" s="1"/>
  <c r="DQ331" i="62" a="1"/>
  <c r="DQ331" i="62" s="1"/>
  <c r="B326" i="62" a="1"/>
  <c r="B326" i="62" s="1"/>
  <c r="B320" i="62" a="1"/>
  <c r="B320" i="62" s="1"/>
  <c r="B314" i="62" a="1"/>
  <c r="B314" i="62" s="1"/>
  <c r="B308" i="62" a="1"/>
  <c r="B308" i="62" s="1"/>
  <c r="B302" i="62" a="1"/>
  <c r="B302" i="62" s="1"/>
  <c r="B296" i="62" a="1"/>
  <c r="B296" i="62" s="1"/>
  <c r="B290" i="62" a="1"/>
  <c r="B290" i="62" s="1"/>
  <c r="B284" i="62" a="1"/>
  <c r="B284" i="62" s="1"/>
  <c r="B278" i="62" a="1"/>
  <c r="B278" i="62" s="1"/>
  <c r="B272" i="62" a="1"/>
  <c r="B272" i="62" s="1"/>
  <c r="B266" i="62" a="1"/>
  <c r="B266" i="62" s="1"/>
  <c r="B260" i="62" a="1"/>
  <c r="B260" i="62" s="1"/>
  <c r="B254" i="62" a="1"/>
  <c r="B254" i="62" s="1"/>
  <c r="B248" i="62" a="1"/>
  <c r="B248" i="62" s="1"/>
  <c r="B242" i="62" a="1"/>
  <c r="B242" i="62" s="1"/>
  <c r="B236" i="62" a="1"/>
  <c r="B236" i="62" s="1"/>
  <c r="B230" i="62" a="1"/>
  <c r="B230" i="62" s="1"/>
  <c r="B224" i="62" a="1"/>
  <c r="B224" i="62" s="1"/>
  <c r="DQ212" i="62" a="1"/>
  <c r="DQ212" i="62" s="1"/>
  <c r="DQ206" i="62" a="1"/>
  <c r="DQ206" i="62" s="1"/>
  <c r="DQ200" i="62" a="1"/>
  <c r="DQ200" i="62" s="1"/>
  <c r="DQ194" i="62" a="1"/>
  <c r="DQ194" i="62" s="1"/>
  <c r="DQ188" i="62" a="1"/>
  <c r="DQ188" i="62" s="1"/>
  <c r="DQ182" i="62" a="1"/>
  <c r="DQ182" i="62" s="1"/>
  <c r="DQ176" i="62" a="1"/>
  <c r="DQ176" i="62" s="1"/>
  <c r="DQ170" i="62" a="1"/>
  <c r="DQ170" i="62" s="1"/>
  <c r="DQ164" i="62" a="1"/>
  <c r="DQ164" i="62" s="1"/>
  <c r="DQ158" i="62" a="1"/>
  <c r="DQ158" i="62" s="1"/>
  <c r="DQ152" i="62" a="1"/>
  <c r="DQ152" i="62" s="1"/>
  <c r="DQ146" i="62" a="1"/>
  <c r="DQ146" i="62" s="1"/>
  <c r="DQ140" i="62" a="1"/>
  <c r="DQ140" i="62" s="1"/>
  <c r="DQ134" i="62" a="1"/>
  <c r="DQ134" i="62" s="1"/>
  <c r="DQ128" i="62" a="1"/>
  <c r="DQ128" i="62" s="1"/>
  <c r="DQ122" i="62" a="1"/>
  <c r="DQ122" i="62" s="1"/>
  <c r="DQ116" i="62" a="1"/>
  <c r="DQ116" i="62" s="1"/>
  <c r="DQ110" i="62" a="1"/>
  <c r="DQ110" i="62" s="1"/>
  <c r="DQ104" i="62" a="1"/>
  <c r="DQ104" i="62" s="1"/>
  <c r="DQ98" i="62" a="1"/>
  <c r="DQ98" i="62" s="1"/>
  <c r="DQ92" i="62" a="1"/>
  <c r="DQ92" i="62" s="1"/>
  <c r="DQ81" i="62" a="1"/>
  <c r="DQ81" i="62" s="1"/>
  <c r="DQ75" i="62" a="1"/>
  <c r="DQ75" i="62" s="1"/>
  <c r="DQ69" i="62" a="1"/>
  <c r="DQ69" i="62" s="1"/>
  <c r="DQ63" i="62" a="1"/>
  <c r="DQ63" i="62" s="1"/>
  <c r="DQ57" i="62" a="1"/>
  <c r="DQ57" i="62" s="1"/>
  <c r="DQ51" i="62" a="1"/>
  <c r="DQ51" i="62" s="1"/>
  <c r="DQ45" i="62" a="1"/>
  <c r="DQ45" i="62" s="1"/>
  <c r="B40" i="62" a="1"/>
  <c r="B40" i="62" s="1"/>
  <c r="B34" i="62" a="1"/>
  <c r="B34" i="62" s="1"/>
  <c r="B28" i="62" a="1"/>
  <c r="B28" i="62" s="1"/>
  <c r="B22" i="62" a="1"/>
  <c r="B22" i="62" s="1"/>
  <c r="B16" i="62" a="1"/>
  <c r="B16" i="62" s="1"/>
  <c r="B10" i="62" a="1"/>
  <c r="B10" i="62" s="1"/>
  <c r="B4" i="62" a="1"/>
  <c r="B4" i="62" s="1"/>
  <c r="B140" i="59" a="1"/>
  <c r="B140" i="59" s="1"/>
  <c r="B143" i="59" a="1"/>
  <c r="B143" i="59" s="1"/>
  <c r="B132" i="59" a="1"/>
  <c r="B132" i="59" s="1"/>
  <c r="B144" i="59" a="1"/>
  <c r="B144" i="59" s="1"/>
  <c r="B133" i="59" a="1"/>
  <c r="B133" i="59" s="1"/>
  <c r="B145" i="59" a="1"/>
  <c r="B145" i="59" s="1"/>
  <c r="B124" i="59" a="1"/>
  <c r="B124" i="59" s="1"/>
  <c r="B136" i="59" a="1"/>
  <c r="B136" i="59" s="1"/>
  <c r="B135" i="59" a="1"/>
  <c r="B135" i="59" s="1"/>
  <c r="B137" i="59" a="1"/>
  <c r="B137" i="59" s="1"/>
  <c r="B126" i="59" a="1"/>
  <c r="B126" i="59" s="1"/>
  <c r="B125" i="59" a="1"/>
  <c r="B125" i="59" s="1"/>
  <c r="B138" i="59" a="1"/>
  <c r="B138" i="59" s="1"/>
  <c r="B127" i="59" a="1"/>
  <c r="B127" i="59" s="1"/>
  <c r="B139" i="59" a="1"/>
  <c r="B139" i="59" s="1"/>
  <c r="B101" i="64" a="1"/>
  <c r="B101" i="64" s="1"/>
  <c r="B112" i="64" a="1"/>
  <c r="B112" i="64" s="1"/>
  <c r="DQ100" i="64" a="1"/>
  <c r="DQ100" i="64" s="1"/>
  <c r="B102" i="64" a="1"/>
  <c r="B102" i="64" s="1"/>
  <c r="DQ102" i="64" a="1"/>
  <c r="DQ102" i="64" s="1"/>
  <c r="B110" i="64" a="1"/>
  <c r="B110" i="64" s="1"/>
  <c r="B111" i="64" a="1"/>
  <c r="B111" i="64" s="1"/>
  <c r="DQ474" i="64" a="1"/>
  <c r="DQ474" i="64" s="1"/>
  <c r="DQ450" i="64" a="1"/>
  <c r="DQ450" i="64" s="1"/>
  <c r="DQ426" i="64" a="1"/>
  <c r="DQ426" i="64" s="1"/>
  <c r="DQ402" i="64" a="1"/>
  <c r="DQ402" i="64" s="1"/>
  <c r="DQ384" i="64" a="1"/>
  <c r="DQ384" i="64" s="1"/>
  <c r="DQ366" i="64" a="1"/>
  <c r="DQ366" i="64" s="1"/>
  <c r="DQ348" i="64" a="1"/>
  <c r="DQ348" i="64" s="1"/>
  <c r="DQ288" i="64" a="1"/>
  <c r="DQ288" i="64" s="1"/>
  <c r="DQ270" i="64" a="1"/>
  <c r="DQ270" i="64" s="1"/>
  <c r="DQ252" i="64" a="1"/>
  <c r="DQ252" i="64" s="1"/>
  <c r="DQ234" i="64" a="1"/>
  <c r="DQ234" i="64" s="1"/>
  <c r="DQ216" i="64" a="1"/>
  <c r="DQ216" i="64" s="1"/>
  <c r="DQ198" i="64" a="1"/>
  <c r="DQ198" i="64" s="1"/>
  <c r="DQ180" i="64" a="1"/>
  <c r="DQ180" i="64" s="1"/>
  <c r="DQ162" i="64" a="1"/>
  <c r="DQ162" i="64" s="1"/>
  <c r="DQ144" i="64" a="1"/>
  <c r="DQ144" i="64" s="1"/>
  <c r="DQ126" i="64" a="1"/>
  <c r="DQ126" i="64" s="1"/>
  <c r="DQ394" i="64" a="1"/>
  <c r="DQ394" i="64" s="1"/>
  <c r="DQ372" i="64" a="1"/>
  <c r="DQ372" i="64" s="1"/>
  <c r="DQ324" i="64" a="1"/>
  <c r="DQ324" i="64" s="1"/>
  <c r="DQ264" i="64" a="1"/>
  <c r="DQ264" i="64" s="1"/>
  <c r="DQ120" i="64" a="1"/>
  <c r="DQ120" i="64" s="1"/>
  <c r="DQ388" i="64" a="1"/>
  <c r="DQ388" i="64" s="1"/>
  <c r="DQ300" i="64" a="1"/>
  <c r="DQ300" i="64" s="1"/>
  <c r="DQ322" i="64" a="1"/>
  <c r="DQ322" i="64" s="1"/>
  <c r="DQ280" i="64" a="1"/>
  <c r="DQ280" i="64" s="1"/>
  <c r="DQ498" i="64" a="1"/>
  <c r="DQ498" i="64" s="1"/>
  <c r="DQ472" i="64" a="1"/>
  <c r="DQ472" i="64" s="1"/>
  <c r="DQ448" i="64" a="1"/>
  <c r="DQ448" i="64" s="1"/>
  <c r="DQ424" i="64" a="1"/>
  <c r="DQ424" i="64" s="1"/>
  <c r="DQ400" i="64" a="1"/>
  <c r="DQ400" i="64" s="1"/>
  <c r="DQ382" i="64" a="1"/>
  <c r="DQ382" i="64" s="1"/>
  <c r="DQ364" i="64" a="1"/>
  <c r="DQ364" i="64" s="1"/>
  <c r="DQ346" i="64" a="1"/>
  <c r="DQ346" i="64" s="1"/>
  <c r="DQ390" i="64" a="1"/>
  <c r="DQ390" i="64" s="1"/>
  <c r="DQ354" i="64" a="1"/>
  <c r="DQ354" i="64" s="1"/>
  <c r="DQ432" i="64" a="1"/>
  <c r="DQ432" i="64" s="1"/>
  <c r="DQ406" i="64" a="1"/>
  <c r="DQ406" i="64" s="1"/>
  <c r="DQ226" i="64" a="1"/>
  <c r="DQ226" i="64" s="1"/>
  <c r="DQ190" i="64" a="1"/>
  <c r="DQ190" i="64" s="1"/>
  <c r="DQ330" i="64" a="1"/>
  <c r="DQ330" i="64" s="1"/>
  <c r="DQ318" i="64" a="1"/>
  <c r="DQ318" i="64" s="1"/>
  <c r="DQ306" i="64" a="1"/>
  <c r="DQ306" i="64" s="1"/>
  <c r="DQ490" i="64" a="1"/>
  <c r="DQ490" i="64" s="1"/>
  <c r="DQ418" i="64" a="1"/>
  <c r="DQ418" i="64" s="1"/>
  <c r="DQ378" i="64" a="1"/>
  <c r="DQ378" i="64" s="1"/>
  <c r="DQ342" i="64" a="1"/>
  <c r="DQ342" i="64" s="1"/>
  <c r="DQ328" i="64" a="1"/>
  <c r="DQ328" i="64" s="1"/>
  <c r="DQ294" i="64" a="1"/>
  <c r="DQ294" i="64" s="1"/>
  <c r="DQ276" i="64" a="1"/>
  <c r="DQ276" i="64" s="1"/>
  <c r="DQ258" i="64" a="1"/>
  <c r="DQ258" i="64" s="1"/>
  <c r="DQ222" i="64" a="1"/>
  <c r="DQ222" i="64" s="1"/>
  <c r="DQ168" i="64" a="1"/>
  <c r="DQ168" i="64" s="1"/>
  <c r="DQ376" i="64" a="1"/>
  <c r="DQ376" i="64" s="1"/>
  <c r="DQ340" i="64" a="1"/>
  <c r="DQ340" i="64" s="1"/>
  <c r="DQ336" i="64" a="1"/>
  <c r="DQ336" i="64" s="1"/>
  <c r="DQ246" i="64" a="1"/>
  <c r="DQ246" i="64" s="1"/>
  <c r="DQ174" i="64" a="1"/>
  <c r="DQ174" i="64" s="1"/>
  <c r="DQ480" i="64" a="1"/>
  <c r="DQ480" i="64" s="1"/>
  <c r="DQ352" i="64" a="1"/>
  <c r="DQ352" i="64" s="1"/>
  <c r="DQ478" i="64" a="1"/>
  <c r="DQ478" i="64" s="1"/>
  <c r="DQ492" i="64" a="1"/>
  <c r="DQ492" i="64" s="1"/>
  <c r="DQ468" i="64" a="1"/>
  <c r="DQ468" i="64" s="1"/>
  <c r="DQ444" i="64" a="1"/>
  <c r="DQ444" i="64" s="1"/>
  <c r="DQ420" i="64" a="1"/>
  <c r="DQ420" i="64" s="1"/>
  <c r="DQ286" i="64" a="1"/>
  <c r="DQ286" i="64" s="1"/>
  <c r="DQ268" i="64" a="1"/>
  <c r="DQ268" i="64" s="1"/>
  <c r="DQ250" i="64" a="1"/>
  <c r="DQ250" i="64" s="1"/>
  <c r="DQ232" i="64" a="1"/>
  <c r="DQ232" i="64" s="1"/>
  <c r="DQ214" i="64" a="1"/>
  <c r="DQ214" i="64" s="1"/>
  <c r="DQ196" i="64" a="1"/>
  <c r="DQ196" i="64" s="1"/>
  <c r="DQ178" i="64" a="1"/>
  <c r="DQ178" i="64" s="1"/>
  <c r="DQ160" i="64" a="1"/>
  <c r="DQ160" i="64" s="1"/>
  <c r="DQ142" i="64" a="1"/>
  <c r="DQ142" i="64" s="1"/>
  <c r="DQ124" i="64" a="1"/>
  <c r="DQ124" i="64" s="1"/>
  <c r="DQ442" i="64" a="1"/>
  <c r="DQ442" i="64" s="1"/>
  <c r="DQ304" i="64" a="1"/>
  <c r="DQ304" i="64" s="1"/>
  <c r="DQ430" i="64" a="1"/>
  <c r="DQ430" i="64" s="1"/>
  <c r="DQ310" i="64" a="1"/>
  <c r="DQ310" i="64" s="1"/>
  <c r="DQ466" i="64" a="1"/>
  <c r="DQ466" i="64" s="1"/>
  <c r="DQ396" i="64" a="1"/>
  <c r="DQ396" i="64" s="1"/>
  <c r="DQ360" i="64" a="1"/>
  <c r="DQ360" i="64" s="1"/>
  <c r="DQ316" i="64" a="1"/>
  <c r="DQ316" i="64" s="1"/>
  <c r="DQ240" i="64" a="1"/>
  <c r="DQ240" i="64" s="1"/>
  <c r="DQ204" i="64" a="1"/>
  <c r="DQ204" i="64" s="1"/>
  <c r="DQ186" i="64" a="1"/>
  <c r="DQ186" i="64" s="1"/>
  <c r="DQ150" i="64" a="1"/>
  <c r="DQ150" i="64" s="1"/>
  <c r="DQ132" i="64" a="1"/>
  <c r="DQ132" i="64" s="1"/>
  <c r="DQ358" i="64" a="1"/>
  <c r="DQ358" i="64" s="1"/>
  <c r="DQ312" i="64" a="1"/>
  <c r="DQ312" i="64" s="1"/>
  <c r="DQ282" i="64" a="1"/>
  <c r="DQ282" i="64" s="1"/>
  <c r="DQ210" i="64" a="1"/>
  <c r="DQ210" i="64" s="1"/>
  <c r="DQ138" i="64" a="1"/>
  <c r="DQ138" i="64" s="1"/>
  <c r="DQ456" i="64" a="1"/>
  <c r="DQ456" i="64" s="1"/>
  <c r="DQ370" i="64" a="1"/>
  <c r="DQ370" i="64" s="1"/>
  <c r="DQ454" i="64" a="1"/>
  <c r="DQ454" i="64" s="1"/>
  <c r="DQ298" i="64" a="1"/>
  <c r="DQ298" i="64" s="1"/>
  <c r="DQ244" i="64" a="1"/>
  <c r="DQ244" i="64" s="1"/>
  <c r="DQ486" i="64" a="1"/>
  <c r="DQ486" i="64" s="1"/>
  <c r="DQ462" i="64" a="1"/>
  <c r="DQ462" i="64" s="1"/>
  <c r="DQ438" i="64" a="1"/>
  <c r="DQ438" i="64" s="1"/>
  <c r="DQ414" i="64" a="1"/>
  <c r="DQ414" i="64" s="1"/>
  <c r="DQ192" i="64" a="1"/>
  <c r="DQ192" i="64" s="1"/>
  <c r="DQ156" i="64" a="1"/>
  <c r="DQ156" i="64" s="1"/>
  <c r="DQ262" i="64" a="1"/>
  <c r="DQ262" i="64" s="1"/>
  <c r="DQ484" i="64" a="1"/>
  <c r="DQ484" i="64" s="1"/>
  <c r="DQ460" i="64" a="1"/>
  <c r="DQ460" i="64" s="1"/>
  <c r="DQ436" i="64" a="1"/>
  <c r="DQ436" i="64" s="1"/>
  <c r="DQ412" i="64" a="1"/>
  <c r="DQ412" i="64" s="1"/>
  <c r="DQ292" i="64" a="1"/>
  <c r="DQ292" i="64" s="1"/>
  <c r="DQ274" i="64" a="1"/>
  <c r="DQ274" i="64" s="1"/>
  <c r="DQ256" i="64" a="1"/>
  <c r="DQ256" i="64" s="1"/>
  <c r="DQ238" i="64" a="1"/>
  <c r="DQ238" i="64" s="1"/>
  <c r="DQ220" i="64" a="1"/>
  <c r="DQ220" i="64" s="1"/>
  <c r="DQ202" i="64" a="1"/>
  <c r="DQ202" i="64" s="1"/>
  <c r="DQ184" i="64" a="1"/>
  <c r="DQ184" i="64" s="1"/>
  <c r="DQ166" i="64" a="1"/>
  <c r="DQ166" i="64" s="1"/>
  <c r="DQ148" i="64" a="1"/>
  <c r="DQ148" i="64" s="1"/>
  <c r="DQ130" i="64" a="1"/>
  <c r="DQ130" i="64" s="1"/>
  <c r="DQ228" i="64" a="1"/>
  <c r="DQ228" i="64" s="1"/>
  <c r="DQ408" i="64" a="1"/>
  <c r="DQ408" i="64" s="1"/>
  <c r="DQ334" i="64" a="1"/>
  <c r="DQ334" i="64" s="1"/>
  <c r="DQ208" i="64" a="1"/>
  <c r="DQ208" i="64" s="1"/>
  <c r="DQ172" i="64" a="1"/>
  <c r="DQ172" i="64" s="1"/>
  <c r="DQ154" i="64" a="1"/>
  <c r="DQ154" i="64" s="1"/>
  <c r="DQ136" i="64" a="1"/>
  <c r="DQ136" i="64" s="1"/>
  <c r="B103" i="64" a="1"/>
  <c r="B103" i="64" s="1"/>
  <c r="DQ112" i="64" a="1"/>
  <c r="DQ112" i="64" s="1"/>
  <c r="B95" i="64" a="1"/>
  <c r="B95" i="64" s="1"/>
  <c r="B104" i="64" a="1"/>
  <c r="B104" i="64" s="1"/>
  <c r="B113" i="64" a="1"/>
  <c r="B113" i="64" s="1"/>
  <c r="B96" i="64" a="1"/>
  <c r="B96" i="64" s="1"/>
  <c r="B106" i="64" a="1"/>
  <c r="B106" i="64" s="1"/>
  <c r="DQ114" i="64" a="1"/>
  <c r="DQ114" i="64" s="1"/>
  <c r="DQ96" i="64" a="1"/>
  <c r="DQ96" i="64" s="1"/>
  <c r="B97" i="64" a="1"/>
  <c r="B97" i="64" s="1"/>
  <c r="DQ106" i="64" a="1"/>
  <c r="DQ106" i="64" s="1"/>
  <c r="B115" i="64" a="1"/>
  <c r="B115" i="64" s="1"/>
  <c r="B114" i="64" a="1"/>
  <c r="B114" i="64" s="1"/>
  <c r="B98" i="64" a="1"/>
  <c r="B98" i="64" s="1"/>
  <c r="B107" i="64" a="1"/>
  <c r="B107" i="64" s="1"/>
  <c r="B116" i="64" a="1"/>
  <c r="B116" i="64" s="1"/>
  <c r="B99" i="64" a="1"/>
  <c r="B99" i="64" s="1"/>
  <c r="B105" i="64" a="1"/>
  <c r="B105" i="64" s="1"/>
  <c r="B108" i="64" a="1"/>
  <c r="B108" i="64" s="1"/>
  <c r="B100" i="64" a="1"/>
  <c r="B100" i="64" s="1"/>
  <c r="DQ108" i="64" a="1"/>
  <c r="DQ108" i="64" s="1"/>
  <c r="DQ500" i="64" a="1"/>
  <c r="DQ500" i="64" s="1"/>
  <c r="DQ494" i="64" a="1"/>
  <c r="DQ494" i="64" s="1"/>
  <c r="DQ488" i="64" a="1"/>
  <c r="DQ488" i="64" s="1"/>
  <c r="DQ482" i="64" a="1"/>
  <c r="DQ482" i="64" s="1"/>
  <c r="DQ476" i="64" a="1"/>
  <c r="DQ476" i="64" s="1"/>
  <c r="DQ470" i="64" a="1"/>
  <c r="DQ470" i="64" s="1"/>
  <c r="DQ464" i="64" a="1"/>
  <c r="DQ464" i="64" s="1"/>
  <c r="DQ458" i="64" a="1"/>
  <c r="DQ458" i="64" s="1"/>
  <c r="DQ452" i="64" a="1"/>
  <c r="DQ452" i="64" s="1"/>
  <c r="DQ446" i="64" a="1"/>
  <c r="DQ446" i="64" s="1"/>
  <c r="DQ440" i="64" a="1"/>
  <c r="DQ440" i="64" s="1"/>
  <c r="DQ434" i="64" a="1"/>
  <c r="DQ434" i="64" s="1"/>
  <c r="DQ428" i="64" a="1"/>
  <c r="DQ428" i="64" s="1"/>
  <c r="DQ422" i="64" a="1"/>
  <c r="DQ422" i="64" s="1"/>
  <c r="DQ416" i="64" a="1"/>
  <c r="DQ416" i="64" s="1"/>
  <c r="DQ410" i="64" a="1"/>
  <c r="DQ410" i="64" s="1"/>
  <c r="DQ404" i="64" a="1"/>
  <c r="DQ404" i="64" s="1"/>
  <c r="DQ398" i="64" a="1"/>
  <c r="DQ398" i="64" s="1"/>
  <c r="DQ392" i="64" a="1"/>
  <c r="DQ392" i="64" s="1"/>
  <c r="DQ386" i="64" a="1"/>
  <c r="DQ386" i="64" s="1"/>
  <c r="DQ380" i="64" a="1"/>
  <c r="DQ380" i="64" s="1"/>
  <c r="DQ374" i="64" a="1"/>
  <c r="DQ374" i="64" s="1"/>
  <c r="DQ368" i="64" a="1"/>
  <c r="DQ368" i="64" s="1"/>
  <c r="DQ362" i="64" a="1"/>
  <c r="DQ362" i="64" s="1"/>
  <c r="DQ356" i="64" a="1"/>
  <c r="DQ356" i="64" s="1"/>
  <c r="DQ350" i="64" a="1"/>
  <c r="DQ350" i="64" s="1"/>
  <c r="DQ344" i="64" a="1"/>
  <c r="DQ344" i="64" s="1"/>
  <c r="DQ338" i="64" a="1"/>
  <c r="DQ338" i="64" s="1"/>
  <c r="DQ332" i="64" a="1"/>
  <c r="DQ332" i="64" s="1"/>
  <c r="DQ326" i="64" a="1"/>
  <c r="DQ326" i="64" s="1"/>
  <c r="DQ320" i="64" a="1"/>
  <c r="DQ320" i="64" s="1"/>
  <c r="DQ314" i="64" a="1"/>
  <c r="DQ314" i="64" s="1"/>
  <c r="DQ308" i="64" a="1"/>
  <c r="DQ308" i="64" s="1"/>
  <c r="DQ302" i="64" a="1"/>
  <c r="DQ302" i="64" s="1"/>
  <c r="DQ296" i="64" a="1"/>
  <c r="DQ296" i="64" s="1"/>
  <c r="DQ290" i="64" a="1"/>
  <c r="DQ290" i="64" s="1"/>
  <c r="DQ284" i="64" a="1"/>
  <c r="DQ284" i="64" s="1"/>
  <c r="DQ278" i="64" a="1"/>
  <c r="DQ278" i="64" s="1"/>
  <c r="DQ272" i="64" a="1"/>
  <c r="DQ272" i="64" s="1"/>
  <c r="DQ266" i="64" a="1"/>
  <c r="DQ266" i="64" s="1"/>
  <c r="DQ260" i="64" a="1"/>
  <c r="DQ260" i="64" s="1"/>
  <c r="DQ254" i="64" a="1"/>
  <c r="DQ254" i="64" s="1"/>
  <c r="DQ248" i="64" a="1"/>
  <c r="DQ248" i="64" s="1"/>
  <c r="DQ242" i="64" a="1"/>
  <c r="DQ242" i="64" s="1"/>
  <c r="DQ236" i="64" a="1"/>
  <c r="DQ236" i="64" s="1"/>
  <c r="DQ230" i="64" a="1"/>
  <c r="DQ230" i="64" s="1"/>
  <c r="DQ224" i="64" a="1"/>
  <c r="DQ224" i="64" s="1"/>
  <c r="DQ218" i="64" a="1"/>
  <c r="DQ218" i="64" s="1"/>
  <c r="DQ212" i="64" a="1"/>
  <c r="DQ212" i="64" s="1"/>
  <c r="DQ206" i="64" a="1"/>
  <c r="DQ206" i="64" s="1"/>
  <c r="DQ200" i="64" a="1"/>
  <c r="DQ200" i="64" s="1"/>
  <c r="DQ194" i="64" a="1"/>
  <c r="DQ194" i="64" s="1"/>
  <c r="DQ188" i="64" a="1"/>
  <c r="DQ188" i="64" s="1"/>
  <c r="DQ182" i="64" a="1"/>
  <c r="DQ182" i="64" s="1"/>
  <c r="DQ176" i="64" a="1"/>
  <c r="DQ176" i="64" s="1"/>
  <c r="DQ170" i="64" a="1"/>
  <c r="DQ170" i="64" s="1"/>
  <c r="DQ164" i="64" a="1"/>
  <c r="DQ164" i="64" s="1"/>
  <c r="DQ158" i="64" a="1"/>
  <c r="DQ158" i="64" s="1"/>
  <c r="DQ152" i="64" a="1"/>
  <c r="DQ152" i="64" s="1"/>
  <c r="DQ146" i="64" a="1"/>
  <c r="DQ146" i="64" s="1"/>
  <c r="DQ140" i="64" a="1"/>
  <c r="DQ140" i="64" s="1"/>
  <c r="DQ134" i="64" a="1"/>
  <c r="DQ134" i="64" s="1"/>
  <c r="DQ128" i="64" a="1"/>
  <c r="DQ128" i="64" s="1"/>
  <c r="DQ122" i="64" a="1"/>
  <c r="DQ122" i="64" s="1"/>
  <c r="DQ116" i="64" a="1"/>
  <c r="DQ116" i="64" s="1"/>
  <c r="DQ110" i="64" a="1"/>
  <c r="DQ110" i="64" s="1"/>
  <c r="DQ104" i="64" a="1"/>
  <c r="DQ104" i="64" s="1"/>
  <c r="DQ98" i="64" a="1"/>
  <c r="DQ98" i="64" s="1"/>
  <c r="DQ499" i="64" a="1"/>
  <c r="DQ499" i="64" s="1"/>
  <c r="DQ493" i="64" a="1"/>
  <c r="DQ493" i="64" s="1"/>
  <c r="DQ487" i="64" a="1"/>
  <c r="DQ487" i="64" s="1"/>
  <c r="DQ481" i="64" a="1"/>
  <c r="DQ481" i="64" s="1"/>
  <c r="DQ475" i="64" a="1"/>
  <c r="DQ475" i="64" s="1"/>
  <c r="DQ469" i="64" a="1"/>
  <c r="DQ469" i="64" s="1"/>
  <c r="DQ463" i="64" a="1"/>
  <c r="DQ463" i="64" s="1"/>
  <c r="DQ457" i="64" a="1"/>
  <c r="DQ457" i="64" s="1"/>
  <c r="DQ451" i="64" a="1"/>
  <c r="DQ451" i="64" s="1"/>
  <c r="DQ445" i="64" a="1"/>
  <c r="DQ445" i="64" s="1"/>
  <c r="DQ439" i="64" a="1"/>
  <c r="DQ439" i="64" s="1"/>
  <c r="DQ433" i="64" a="1"/>
  <c r="DQ433" i="64" s="1"/>
  <c r="DQ427" i="64" a="1"/>
  <c r="DQ427" i="64" s="1"/>
  <c r="DQ421" i="64" a="1"/>
  <c r="DQ421" i="64" s="1"/>
  <c r="DQ415" i="64" a="1"/>
  <c r="DQ415" i="64" s="1"/>
  <c r="DQ409" i="64" a="1"/>
  <c r="DQ409" i="64" s="1"/>
  <c r="DQ403" i="64" a="1"/>
  <c r="DQ403" i="64" s="1"/>
  <c r="DQ397" i="64" a="1"/>
  <c r="DQ397" i="64" s="1"/>
  <c r="DQ391" i="64" a="1"/>
  <c r="DQ391" i="64" s="1"/>
  <c r="DQ385" i="64" a="1"/>
  <c r="DQ385" i="64" s="1"/>
  <c r="DQ379" i="64" a="1"/>
  <c r="DQ379" i="64" s="1"/>
  <c r="DQ373" i="64" a="1"/>
  <c r="DQ373" i="64" s="1"/>
  <c r="DQ367" i="64" a="1"/>
  <c r="DQ367" i="64" s="1"/>
  <c r="DQ361" i="64" a="1"/>
  <c r="DQ361" i="64" s="1"/>
  <c r="DQ355" i="64" a="1"/>
  <c r="DQ355" i="64" s="1"/>
  <c r="DQ349" i="64" a="1"/>
  <c r="DQ349" i="64" s="1"/>
  <c r="DQ343" i="64" a="1"/>
  <c r="DQ343" i="64" s="1"/>
  <c r="DQ337" i="64" a="1"/>
  <c r="DQ337" i="64" s="1"/>
  <c r="DQ331" i="64" a="1"/>
  <c r="DQ331" i="64" s="1"/>
  <c r="DQ325" i="64" a="1"/>
  <c r="DQ325" i="64" s="1"/>
  <c r="DQ319" i="64" a="1"/>
  <c r="DQ319" i="64" s="1"/>
  <c r="DQ313" i="64" a="1"/>
  <c r="DQ313" i="64" s="1"/>
  <c r="DQ307" i="64" a="1"/>
  <c r="DQ307" i="64" s="1"/>
  <c r="DQ301" i="64" a="1"/>
  <c r="DQ301" i="64" s="1"/>
  <c r="DQ295" i="64" a="1"/>
  <c r="DQ295" i="64" s="1"/>
  <c r="DQ289" i="64" a="1"/>
  <c r="DQ289" i="64" s="1"/>
  <c r="DQ283" i="64" a="1"/>
  <c r="DQ283" i="64" s="1"/>
  <c r="DQ277" i="64" a="1"/>
  <c r="DQ277" i="64" s="1"/>
  <c r="DQ271" i="64" a="1"/>
  <c r="DQ271" i="64" s="1"/>
  <c r="DQ265" i="64" a="1"/>
  <c r="DQ265" i="64" s="1"/>
  <c r="DQ259" i="64" a="1"/>
  <c r="DQ259" i="64" s="1"/>
  <c r="DQ253" i="64" a="1"/>
  <c r="DQ253" i="64" s="1"/>
  <c r="DQ247" i="64" a="1"/>
  <c r="DQ247" i="64" s="1"/>
  <c r="DQ241" i="64" a="1"/>
  <c r="DQ241" i="64" s="1"/>
  <c r="DQ235" i="64" a="1"/>
  <c r="DQ235" i="64" s="1"/>
  <c r="DQ229" i="64" a="1"/>
  <c r="DQ229" i="64" s="1"/>
  <c r="DQ223" i="64" a="1"/>
  <c r="DQ223" i="64" s="1"/>
  <c r="DQ217" i="64" a="1"/>
  <c r="DQ217" i="64" s="1"/>
  <c r="DQ211" i="64" a="1"/>
  <c r="DQ211" i="64" s="1"/>
  <c r="DQ205" i="64" a="1"/>
  <c r="DQ205" i="64" s="1"/>
  <c r="DQ199" i="64" a="1"/>
  <c r="DQ199" i="64" s="1"/>
  <c r="DQ193" i="64" a="1"/>
  <c r="DQ193" i="64" s="1"/>
  <c r="DQ187" i="64" a="1"/>
  <c r="DQ187" i="64" s="1"/>
  <c r="DQ181" i="64" a="1"/>
  <c r="DQ181" i="64" s="1"/>
  <c r="DQ175" i="64" a="1"/>
  <c r="DQ175" i="64" s="1"/>
  <c r="DQ169" i="64" a="1"/>
  <c r="DQ169" i="64" s="1"/>
  <c r="DQ163" i="64" a="1"/>
  <c r="DQ163" i="64" s="1"/>
  <c r="DQ157" i="64" a="1"/>
  <c r="DQ157" i="64" s="1"/>
  <c r="DQ151" i="64" a="1"/>
  <c r="DQ151" i="64" s="1"/>
  <c r="DQ145" i="64" a="1"/>
  <c r="DQ145" i="64" s="1"/>
  <c r="DQ139" i="64" a="1"/>
  <c r="DQ139" i="64" s="1"/>
  <c r="DQ133" i="64" a="1"/>
  <c r="DQ133" i="64" s="1"/>
  <c r="DQ127" i="64" a="1"/>
  <c r="DQ127" i="64" s="1"/>
  <c r="DQ121" i="64" a="1"/>
  <c r="DQ121" i="64" s="1"/>
  <c r="DQ115" i="64" a="1"/>
  <c r="DQ115" i="64" s="1"/>
  <c r="DQ109" i="64" a="1"/>
  <c r="DQ109" i="64" s="1"/>
  <c r="DQ103" i="64" a="1"/>
  <c r="DQ103" i="64" s="1"/>
  <c r="DQ97" i="64" a="1"/>
  <c r="DQ97" i="64" s="1"/>
  <c r="DQ497" i="64" a="1"/>
  <c r="DQ497" i="64" s="1"/>
  <c r="DQ491" i="64" a="1"/>
  <c r="DQ491" i="64" s="1"/>
  <c r="DQ485" i="64" a="1"/>
  <c r="DQ485" i="64" s="1"/>
  <c r="DQ479" i="64" a="1"/>
  <c r="DQ479" i="64" s="1"/>
  <c r="DQ473" i="64" a="1"/>
  <c r="DQ473" i="64" s="1"/>
  <c r="DQ467" i="64" a="1"/>
  <c r="DQ467" i="64" s="1"/>
  <c r="DQ461" i="64" a="1"/>
  <c r="DQ461" i="64" s="1"/>
  <c r="DQ455" i="64" a="1"/>
  <c r="DQ455" i="64" s="1"/>
  <c r="DQ449" i="64" a="1"/>
  <c r="DQ449" i="64" s="1"/>
  <c r="DQ443" i="64" a="1"/>
  <c r="DQ443" i="64" s="1"/>
  <c r="DQ437" i="64" a="1"/>
  <c r="DQ437" i="64" s="1"/>
  <c r="DQ431" i="64" a="1"/>
  <c r="DQ431" i="64" s="1"/>
  <c r="DQ425" i="64" a="1"/>
  <c r="DQ425" i="64" s="1"/>
  <c r="DQ419" i="64" a="1"/>
  <c r="DQ419" i="64" s="1"/>
  <c r="DQ413" i="64" a="1"/>
  <c r="DQ413" i="64" s="1"/>
  <c r="DQ407" i="64" a="1"/>
  <c r="DQ407" i="64" s="1"/>
  <c r="DQ401" i="64" a="1"/>
  <c r="DQ401" i="64" s="1"/>
  <c r="DQ395" i="64" a="1"/>
  <c r="DQ395" i="64" s="1"/>
  <c r="DQ389" i="64" a="1"/>
  <c r="DQ389" i="64" s="1"/>
  <c r="DQ383" i="64" a="1"/>
  <c r="DQ383" i="64" s="1"/>
  <c r="DQ377" i="64" a="1"/>
  <c r="DQ377" i="64" s="1"/>
  <c r="DQ371" i="64" a="1"/>
  <c r="DQ371" i="64" s="1"/>
  <c r="DQ365" i="64" a="1"/>
  <c r="DQ365" i="64" s="1"/>
  <c r="DQ359" i="64" a="1"/>
  <c r="DQ359" i="64" s="1"/>
  <c r="DQ353" i="64" a="1"/>
  <c r="DQ353" i="64" s="1"/>
  <c r="DQ347" i="64" a="1"/>
  <c r="DQ347" i="64" s="1"/>
  <c r="DQ341" i="64" a="1"/>
  <c r="DQ341" i="64" s="1"/>
  <c r="DQ335" i="64" a="1"/>
  <c r="DQ335" i="64" s="1"/>
  <c r="DQ329" i="64" a="1"/>
  <c r="DQ329" i="64" s="1"/>
  <c r="DQ323" i="64" a="1"/>
  <c r="DQ323" i="64" s="1"/>
  <c r="DQ317" i="64" a="1"/>
  <c r="DQ317" i="64" s="1"/>
  <c r="DQ311" i="64" a="1"/>
  <c r="DQ311" i="64" s="1"/>
  <c r="DQ305" i="64" a="1"/>
  <c r="DQ305" i="64" s="1"/>
  <c r="DQ299" i="64" a="1"/>
  <c r="DQ299" i="64" s="1"/>
  <c r="DQ293" i="64" a="1"/>
  <c r="DQ293" i="64" s="1"/>
  <c r="DQ287" i="64" a="1"/>
  <c r="DQ287" i="64" s="1"/>
  <c r="DQ281" i="64" a="1"/>
  <c r="DQ281" i="64" s="1"/>
  <c r="DQ275" i="64" a="1"/>
  <c r="DQ275" i="64" s="1"/>
  <c r="DQ269" i="64" a="1"/>
  <c r="DQ269" i="64" s="1"/>
  <c r="DQ263" i="64" a="1"/>
  <c r="DQ263" i="64" s="1"/>
  <c r="DQ257" i="64" a="1"/>
  <c r="DQ257" i="64" s="1"/>
  <c r="DQ251" i="64" a="1"/>
  <c r="DQ251" i="64" s="1"/>
  <c r="DQ245" i="64" a="1"/>
  <c r="DQ245" i="64" s="1"/>
  <c r="DQ239" i="64" a="1"/>
  <c r="DQ239" i="64" s="1"/>
  <c r="DQ233" i="64" a="1"/>
  <c r="DQ233" i="64" s="1"/>
  <c r="DQ227" i="64" a="1"/>
  <c r="DQ227" i="64" s="1"/>
  <c r="DQ221" i="64" a="1"/>
  <c r="DQ221" i="64" s="1"/>
  <c r="DQ215" i="64" a="1"/>
  <c r="DQ215" i="64" s="1"/>
  <c r="DQ209" i="64" a="1"/>
  <c r="DQ209" i="64" s="1"/>
  <c r="DQ203" i="64" a="1"/>
  <c r="DQ203" i="64" s="1"/>
  <c r="DQ197" i="64" a="1"/>
  <c r="DQ197" i="64" s="1"/>
  <c r="DQ191" i="64" a="1"/>
  <c r="DQ191" i="64" s="1"/>
  <c r="DQ185" i="64" a="1"/>
  <c r="DQ185" i="64" s="1"/>
  <c r="DQ179" i="64" a="1"/>
  <c r="DQ179" i="64" s="1"/>
  <c r="DQ173" i="64" a="1"/>
  <c r="DQ173" i="64" s="1"/>
  <c r="DQ167" i="64" a="1"/>
  <c r="DQ167" i="64" s="1"/>
  <c r="DQ161" i="64" a="1"/>
  <c r="DQ161" i="64" s="1"/>
  <c r="DQ155" i="64" a="1"/>
  <c r="DQ155" i="64" s="1"/>
  <c r="DQ149" i="64" a="1"/>
  <c r="DQ149" i="64" s="1"/>
  <c r="DQ143" i="64" a="1"/>
  <c r="DQ143" i="64" s="1"/>
  <c r="DQ137" i="64" a="1"/>
  <c r="DQ137" i="64" s="1"/>
  <c r="DQ131" i="64" a="1"/>
  <c r="DQ131" i="64" s="1"/>
  <c r="DQ125" i="64" a="1"/>
  <c r="DQ125" i="64" s="1"/>
  <c r="DQ119" i="64" a="1"/>
  <c r="DQ119" i="64" s="1"/>
  <c r="DQ113" i="64" a="1"/>
  <c r="DQ113" i="64" s="1"/>
  <c r="DQ107" i="64" a="1"/>
  <c r="DQ107" i="64" s="1"/>
  <c r="DQ101" i="64" a="1"/>
  <c r="DQ101" i="64" s="1"/>
  <c r="DQ95" i="64" a="1"/>
  <c r="DQ95" i="64" s="1"/>
  <c r="DQ496" i="64" a="1"/>
  <c r="DQ496" i="64" s="1"/>
  <c r="DQ495" i="64" a="1"/>
  <c r="DQ495" i="64" s="1"/>
  <c r="DQ489" i="64" a="1"/>
  <c r="DQ489" i="64" s="1"/>
  <c r="DQ483" i="64" a="1"/>
  <c r="DQ483" i="64" s="1"/>
  <c r="DQ477" i="64" a="1"/>
  <c r="DQ477" i="64" s="1"/>
  <c r="DQ471" i="64" a="1"/>
  <c r="DQ471" i="64" s="1"/>
  <c r="DQ465" i="64" a="1"/>
  <c r="DQ465" i="64" s="1"/>
  <c r="DQ459" i="64" a="1"/>
  <c r="DQ459" i="64" s="1"/>
  <c r="DQ453" i="64" a="1"/>
  <c r="DQ453" i="64" s="1"/>
  <c r="DQ447" i="64" a="1"/>
  <c r="DQ447" i="64" s="1"/>
  <c r="DQ441" i="64" a="1"/>
  <c r="DQ441" i="64" s="1"/>
  <c r="DQ435" i="64" a="1"/>
  <c r="DQ435" i="64" s="1"/>
  <c r="DQ429" i="64" a="1"/>
  <c r="DQ429" i="64" s="1"/>
  <c r="DQ423" i="64" a="1"/>
  <c r="DQ423" i="64" s="1"/>
  <c r="DQ417" i="64" a="1"/>
  <c r="DQ417" i="64" s="1"/>
  <c r="DQ411" i="64" a="1"/>
  <c r="DQ411" i="64" s="1"/>
  <c r="DQ405" i="64" a="1"/>
  <c r="DQ405" i="64" s="1"/>
  <c r="DQ399" i="64" a="1"/>
  <c r="DQ399" i="64" s="1"/>
  <c r="DQ393" i="64" a="1"/>
  <c r="DQ393" i="64" s="1"/>
  <c r="DQ387" i="64" a="1"/>
  <c r="DQ387" i="64" s="1"/>
  <c r="DQ381" i="64" a="1"/>
  <c r="DQ381" i="64" s="1"/>
  <c r="DQ375" i="64" a="1"/>
  <c r="DQ375" i="64" s="1"/>
  <c r="DQ369" i="64" a="1"/>
  <c r="DQ369" i="64" s="1"/>
  <c r="DQ363" i="64" a="1"/>
  <c r="DQ363" i="64" s="1"/>
  <c r="DQ357" i="64" a="1"/>
  <c r="DQ357" i="64" s="1"/>
  <c r="DQ351" i="64" a="1"/>
  <c r="DQ351" i="64" s="1"/>
  <c r="DQ345" i="64" a="1"/>
  <c r="DQ345" i="64" s="1"/>
  <c r="DQ339" i="64" a="1"/>
  <c r="DQ339" i="64" s="1"/>
  <c r="DQ333" i="64" a="1"/>
  <c r="DQ333" i="64" s="1"/>
  <c r="DQ327" i="64" a="1"/>
  <c r="DQ327" i="64" s="1"/>
  <c r="DQ321" i="64" a="1"/>
  <c r="DQ321" i="64" s="1"/>
  <c r="DQ315" i="64" a="1"/>
  <c r="DQ315" i="64" s="1"/>
  <c r="DQ309" i="64" a="1"/>
  <c r="DQ309" i="64" s="1"/>
  <c r="DQ303" i="64" a="1"/>
  <c r="DQ303" i="64" s="1"/>
  <c r="DQ297" i="64" a="1"/>
  <c r="DQ297" i="64" s="1"/>
  <c r="DQ291" i="64" a="1"/>
  <c r="DQ291" i="64" s="1"/>
  <c r="DQ285" i="64" a="1"/>
  <c r="DQ285" i="64" s="1"/>
  <c r="DQ279" i="64" a="1"/>
  <c r="DQ279" i="64" s="1"/>
  <c r="DQ273" i="64" a="1"/>
  <c r="DQ273" i="64" s="1"/>
  <c r="DQ267" i="64" a="1"/>
  <c r="DQ267" i="64" s="1"/>
  <c r="DQ261" i="64" a="1"/>
  <c r="DQ261" i="64" s="1"/>
  <c r="DQ255" i="64" a="1"/>
  <c r="DQ255" i="64" s="1"/>
  <c r="DQ249" i="64" a="1"/>
  <c r="DQ249" i="64" s="1"/>
  <c r="DQ243" i="64" a="1"/>
  <c r="DQ243" i="64" s="1"/>
  <c r="DQ237" i="64" a="1"/>
  <c r="DQ237" i="64" s="1"/>
  <c r="DQ231" i="64" a="1"/>
  <c r="DQ231" i="64" s="1"/>
  <c r="DQ225" i="64" a="1"/>
  <c r="DQ225" i="64" s="1"/>
  <c r="DQ219" i="64" a="1"/>
  <c r="DQ219" i="64" s="1"/>
  <c r="DQ213" i="64" a="1"/>
  <c r="DQ213" i="64" s="1"/>
  <c r="DQ207" i="64" a="1"/>
  <c r="DQ207" i="64" s="1"/>
  <c r="DQ201" i="64" a="1"/>
  <c r="DQ201" i="64" s="1"/>
  <c r="DQ195" i="64" a="1"/>
  <c r="DQ195" i="64" s="1"/>
  <c r="DQ189" i="64" a="1"/>
  <c r="DQ189" i="64" s="1"/>
  <c r="DQ183" i="64" a="1"/>
  <c r="DQ183" i="64" s="1"/>
  <c r="DQ177" i="64" a="1"/>
  <c r="DQ177" i="64" s="1"/>
  <c r="DQ171" i="64" a="1"/>
  <c r="DQ171" i="64" s="1"/>
  <c r="DQ165" i="64" a="1"/>
  <c r="DQ165" i="64" s="1"/>
  <c r="DQ159" i="64" a="1"/>
  <c r="DQ159" i="64" s="1"/>
  <c r="DQ153" i="64" a="1"/>
  <c r="DQ153" i="64" s="1"/>
  <c r="DQ147" i="64" a="1"/>
  <c r="DQ147" i="64" s="1"/>
  <c r="DQ141" i="64" a="1"/>
  <c r="DQ141" i="64" s="1"/>
  <c r="DQ135" i="64" a="1"/>
  <c r="DQ135" i="64" s="1"/>
  <c r="DQ129" i="64" a="1"/>
  <c r="DQ129" i="64" s="1"/>
  <c r="DQ123" i="64" a="1"/>
  <c r="DQ123" i="64" s="1"/>
  <c r="DQ117" i="64" a="1"/>
  <c r="DQ117" i="64" s="1"/>
  <c r="DQ111" i="64" a="1"/>
  <c r="DQ111" i="64" s="1"/>
  <c r="DQ105" i="64" a="1"/>
  <c r="DQ105" i="64" s="1"/>
  <c r="DQ99" i="64" a="1"/>
  <c r="DQ99" i="64" s="1"/>
  <c r="DQ31" i="63" a="1"/>
  <c r="DQ31" i="63" s="1"/>
  <c r="B123" i="59" a="1"/>
  <c r="B123" i="59" s="1"/>
  <c r="B122" i="59" a="1"/>
  <c r="B122" i="59" s="1"/>
  <c r="B463" i="63" a="1"/>
  <c r="B463" i="63" s="1"/>
  <c r="B402" i="63" a="1"/>
  <c r="B402" i="63" s="1"/>
  <c r="B341" i="63" a="1"/>
  <c r="B341" i="63" s="1"/>
  <c r="DQ281" i="63" a="1"/>
  <c r="DQ281" i="63" s="1"/>
  <c r="B228" i="63" a="1"/>
  <c r="B228" i="63" s="1"/>
  <c r="B174" i="63" a="1"/>
  <c r="B174" i="63" s="1"/>
  <c r="DQ120" i="63" a="1"/>
  <c r="DQ120" i="63" s="1"/>
  <c r="DQ63" i="63" a="1"/>
  <c r="DQ63" i="63" s="1"/>
  <c r="DQ46" i="63" a="1"/>
  <c r="DQ46" i="63" s="1"/>
  <c r="B80" i="63" a="1"/>
  <c r="B80" i="63" s="1"/>
  <c r="DQ128" i="63" a="1"/>
  <c r="DQ128" i="63" s="1"/>
  <c r="B121" i="63" a="1"/>
  <c r="B121" i="63" s="1"/>
  <c r="B455" i="63" a="1"/>
  <c r="B455" i="63" s="1"/>
  <c r="DQ391" i="63" a="1"/>
  <c r="DQ391" i="63" s="1"/>
  <c r="DQ330" i="63" a="1"/>
  <c r="DQ330" i="63" s="1"/>
  <c r="B272" i="63" a="1"/>
  <c r="B272" i="63" s="1"/>
  <c r="DQ218" i="63" a="1"/>
  <c r="DQ218" i="63" s="1"/>
  <c r="DQ164" i="63" a="1"/>
  <c r="DQ164" i="63" s="1"/>
  <c r="B111" i="63" a="1"/>
  <c r="B111" i="63" s="1"/>
  <c r="B63" i="63" a="1"/>
  <c r="B63" i="63" s="1"/>
  <c r="B413" i="63" a="1"/>
  <c r="B413" i="63" s="1"/>
  <c r="B452" i="63" a="1"/>
  <c r="B452" i="63" s="1"/>
  <c r="B391" i="63" a="1"/>
  <c r="B391" i="63" s="1"/>
  <c r="B330" i="63" a="1"/>
  <c r="B330" i="63" s="1"/>
  <c r="DQ271" i="63" a="1"/>
  <c r="DQ271" i="63" s="1"/>
  <c r="B218" i="63" a="1"/>
  <c r="B218" i="63" s="1"/>
  <c r="B164" i="63" a="1"/>
  <c r="B164" i="63" s="1"/>
  <c r="DQ103" i="63" a="1"/>
  <c r="DQ103" i="63" s="1"/>
  <c r="B56" i="63" a="1"/>
  <c r="B56" i="63" s="1"/>
  <c r="DQ138" i="63" a="1"/>
  <c r="DQ138" i="63" s="1"/>
  <c r="B350" i="63" a="1"/>
  <c r="B350" i="63" s="1"/>
  <c r="DQ70" i="63" a="1"/>
  <c r="DQ70" i="63" s="1"/>
  <c r="B444" i="63" a="1"/>
  <c r="B444" i="63" s="1"/>
  <c r="B383" i="63" a="1"/>
  <c r="B383" i="63" s="1"/>
  <c r="DQ319" i="63" a="1"/>
  <c r="DQ319" i="63" s="1"/>
  <c r="B264" i="63" a="1"/>
  <c r="B264" i="63" s="1"/>
  <c r="DQ210" i="63" a="1"/>
  <c r="DQ210" i="63" s="1"/>
  <c r="B157" i="63" a="1"/>
  <c r="B157" i="63" s="1"/>
  <c r="B103" i="63" a="1"/>
  <c r="B103" i="63" s="1"/>
  <c r="DQ55" i="63" a="1"/>
  <c r="DQ55" i="63" s="1"/>
  <c r="B494" i="63" a="1"/>
  <c r="B494" i="63" s="1"/>
  <c r="B311" i="63" a="1"/>
  <c r="B311" i="63" s="1"/>
  <c r="DQ200" i="63" a="1"/>
  <c r="DQ200" i="63" s="1"/>
  <c r="DQ94" i="63" a="1"/>
  <c r="DQ94" i="63" s="1"/>
  <c r="DQ493" i="63" a="1"/>
  <c r="DQ493" i="63" s="1"/>
  <c r="B308" i="63" a="1"/>
  <c r="B308" i="63" s="1"/>
  <c r="B200" i="63" a="1"/>
  <c r="B200" i="63" s="1"/>
  <c r="DQ485" i="63" a="1"/>
  <c r="DQ485" i="63" s="1"/>
  <c r="B361" i="63" a="1"/>
  <c r="B361" i="63" s="1"/>
  <c r="B300" i="63" a="1"/>
  <c r="B300" i="63" s="1"/>
  <c r="DQ246" i="63" a="1"/>
  <c r="DQ246" i="63" s="1"/>
  <c r="B139" i="63" a="1"/>
  <c r="B139" i="63" s="1"/>
  <c r="B485" i="63" a="1"/>
  <c r="B485" i="63" s="1"/>
  <c r="B192" i="63" a="1"/>
  <c r="B192" i="63" s="1"/>
  <c r="DQ413" i="63" a="1"/>
  <c r="DQ413" i="63" s="1"/>
  <c r="DQ236" i="63" a="1"/>
  <c r="DQ236" i="63" s="1"/>
  <c r="DQ182" i="63" a="1"/>
  <c r="DQ182" i="63" s="1"/>
  <c r="B129" i="63" a="1"/>
  <c r="B129" i="63" s="1"/>
  <c r="B474" i="63" a="1"/>
  <c r="B474" i="63" s="1"/>
  <c r="DQ349" i="63" a="1"/>
  <c r="DQ349" i="63" s="1"/>
  <c r="DQ289" i="63" a="1"/>
  <c r="DQ289" i="63" s="1"/>
  <c r="B236" i="63" a="1"/>
  <c r="B236" i="63" s="1"/>
  <c r="B71" i="63" a="1"/>
  <c r="B71" i="63" s="1"/>
  <c r="DQ463" i="63" a="1"/>
  <c r="DQ463" i="63" s="1"/>
  <c r="DQ341" i="63" a="1"/>
  <c r="DQ341" i="63" s="1"/>
  <c r="DQ228" i="63" a="1"/>
  <c r="DQ228" i="63" s="1"/>
  <c r="DQ174" i="63" a="1"/>
  <c r="DQ174" i="63" s="1"/>
  <c r="DQ443" i="63" a="1"/>
  <c r="DQ443" i="63" s="1"/>
  <c r="B380" i="63" a="1"/>
  <c r="B380" i="63" s="1"/>
  <c r="B319" i="63" a="1"/>
  <c r="B319" i="63" s="1"/>
  <c r="DQ263" i="63" a="1"/>
  <c r="DQ263" i="63" s="1"/>
  <c r="B210" i="63" a="1"/>
  <c r="B210" i="63" s="1"/>
  <c r="DQ156" i="63" a="1"/>
  <c r="DQ156" i="63" s="1"/>
  <c r="B95" i="63" a="1"/>
  <c r="B95" i="63" s="1"/>
  <c r="B47" i="63" a="1"/>
  <c r="B47" i="63" s="1"/>
  <c r="B433" i="63" a="1"/>
  <c r="B433" i="63" s="1"/>
  <c r="B372" i="63" a="1"/>
  <c r="B372" i="63" s="1"/>
  <c r="DQ254" i="63" a="1"/>
  <c r="DQ254" i="63" s="1"/>
  <c r="B147" i="63" a="1"/>
  <c r="B147" i="63" s="1"/>
  <c r="DQ432" i="63" a="1"/>
  <c r="DQ432" i="63" s="1"/>
  <c r="DQ371" i="63" a="1"/>
  <c r="DQ371" i="63" s="1"/>
  <c r="B254" i="63" a="1"/>
  <c r="B254" i="63" s="1"/>
  <c r="DQ146" i="63" a="1"/>
  <c r="DQ146" i="63" s="1"/>
  <c r="DQ87" i="63" a="1"/>
  <c r="DQ87" i="63" s="1"/>
  <c r="B422" i="63" a="1"/>
  <c r="B422" i="63" s="1"/>
  <c r="DQ192" i="63" a="1"/>
  <c r="DQ192" i="63" s="1"/>
  <c r="B87" i="63" a="1"/>
  <c r="B87" i="63" s="1"/>
  <c r="DQ421" i="63" a="1"/>
  <c r="DQ421" i="63" s="1"/>
  <c r="DQ360" i="63" a="1"/>
  <c r="DQ360" i="63" s="1"/>
  <c r="DQ299" i="63" a="1"/>
  <c r="DQ299" i="63" s="1"/>
  <c r="B246" i="63" a="1"/>
  <c r="B246" i="63" s="1"/>
  <c r="DQ474" i="63" a="1"/>
  <c r="DQ474" i="63" s="1"/>
  <c r="B290" i="63" a="1"/>
  <c r="B290" i="63" s="1"/>
  <c r="DQ79" i="63" a="1"/>
  <c r="DQ79" i="63" s="1"/>
  <c r="B182" i="63" a="1"/>
  <c r="B182" i="63" s="1"/>
  <c r="DQ402" i="63" a="1"/>
  <c r="DQ402" i="63" s="1"/>
  <c r="B282" i="63" a="1"/>
  <c r="B282" i="63" s="1"/>
  <c r="B493" i="63" a="1"/>
  <c r="B493" i="63" s="1"/>
  <c r="B88" i="63" a="1"/>
  <c r="B88" i="63" s="1"/>
  <c r="DQ139" i="63" a="1"/>
  <c r="DQ139" i="63" s="1"/>
  <c r="B193" i="63" a="1"/>
  <c r="B193" i="63" s="1"/>
  <c r="B247" i="63" a="1"/>
  <c r="B247" i="63" s="1"/>
  <c r="B291" i="63" a="1"/>
  <c r="B291" i="63" s="1"/>
  <c r="DQ311" i="63" a="1"/>
  <c r="DQ311" i="63" s="1"/>
  <c r="B331" i="63" a="1"/>
  <c r="B331" i="63" s="1"/>
  <c r="B392" i="63" a="1"/>
  <c r="B392" i="63" s="1"/>
  <c r="B425" i="63" a="1"/>
  <c r="B425" i="63" s="1"/>
  <c r="DQ444" i="63" a="1"/>
  <c r="DQ444" i="63" s="1"/>
  <c r="B497" i="63" a="1"/>
  <c r="B497" i="63" s="1"/>
  <c r="DQ49" i="63" a="1"/>
  <c r="DQ49" i="63" s="1"/>
  <c r="B57" i="63" a="1"/>
  <c r="B57" i="63" s="1"/>
  <c r="DQ64" i="63" a="1"/>
  <c r="DQ64" i="63" s="1"/>
  <c r="DQ73" i="63" a="1"/>
  <c r="DQ73" i="63" s="1"/>
  <c r="B81" i="63" a="1"/>
  <c r="B81" i="63" s="1"/>
  <c r="DQ88" i="63" a="1"/>
  <c r="DQ88" i="63" s="1"/>
  <c r="DQ97" i="63" a="1"/>
  <c r="DQ97" i="63" s="1"/>
  <c r="DQ104" i="63" a="1"/>
  <c r="DQ104" i="63" s="1"/>
  <c r="B114" i="63" a="1"/>
  <c r="B114" i="63" s="1"/>
  <c r="B122" i="63" a="1"/>
  <c r="B122" i="63" s="1"/>
  <c r="B132" i="63" a="1"/>
  <c r="B132" i="63" s="1"/>
  <c r="B140" i="63" a="1"/>
  <c r="B140" i="63" s="1"/>
  <c r="B150" i="63" a="1"/>
  <c r="B150" i="63" s="1"/>
  <c r="B158" i="63" a="1"/>
  <c r="B158" i="63" s="1"/>
  <c r="DQ167" i="63" a="1"/>
  <c r="DQ167" i="63" s="1"/>
  <c r="DQ175" i="63" a="1"/>
  <c r="DQ175" i="63" s="1"/>
  <c r="DQ185" i="63" a="1"/>
  <c r="DQ185" i="63" s="1"/>
  <c r="DQ193" i="63" a="1"/>
  <c r="DQ193" i="63" s="1"/>
  <c r="DQ203" i="63" a="1"/>
  <c r="DQ203" i="63" s="1"/>
  <c r="DQ211" i="63" a="1"/>
  <c r="DQ211" i="63" s="1"/>
  <c r="DQ221" i="63" a="1"/>
  <c r="DQ221" i="63" s="1"/>
  <c r="DQ229" i="63" a="1"/>
  <c r="DQ229" i="63" s="1"/>
  <c r="DQ239" i="63" a="1"/>
  <c r="DQ239" i="63" s="1"/>
  <c r="DQ247" i="63" a="1"/>
  <c r="DQ247" i="63" s="1"/>
  <c r="B257" i="63" a="1"/>
  <c r="B257" i="63" s="1"/>
  <c r="B265" i="63" a="1"/>
  <c r="B265" i="63" s="1"/>
  <c r="B275" i="63" a="1"/>
  <c r="B275" i="63" s="1"/>
  <c r="B283" i="63" a="1"/>
  <c r="B283" i="63" s="1"/>
  <c r="B293" i="63" a="1"/>
  <c r="B293" i="63" s="1"/>
  <c r="B301" i="63" a="1"/>
  <c r="B301" i="63" s="1"/>
  <c r="B312" i="63" a="1"/>
  <c r="B312" i="63" s="1"/>
  <c r="B323" i="63" a="1"/>
  <c r="B323" i="63" s="1"/>
  <c r="DQ331" i="63" a="1"/>
  <c r="DQ331" i="63" s="1"/>
  <c r="DQ342" i="63" a="1"/>
  <c r="DQ342" i="63" s="1"/>
  <c r="DQ353" i="63" a="1"/>
  <c r="DQ353" i="63" s="1"/>
  <c r="B362" i="63" a="1"/>
  <c r="B362" i="63" s="1"/>
  <c r="B373" i="63" a="1"/>
  <c r="B373" i="63" s="1"/>
  <c r="B384" i="63" a="1"/>
  <c r="B384" i="63" s="1"/>
  <c r="B395" i="63" a="1"/>
  <c r="B395" i="63" s="1"/>
  <c r="DQ403" i="63" a="1"/>
  <c r="DQ403" i="63" s="1"/>
  <c r="DQ414" i="63" a="1"/>
  <c r="DQ414" i="63" s="1"/>
  <c r="DQ425" i="63" a="1"/>
  <c r="DQ425" i="63" s="1"/>
  <c r="B434" i="63" a="1"/>
  <c r="B434" i="63" s="1"/>
  <c r="B445" i="63" a="1"/>
  <c r="B445" i="63" s="1"/>
  <c r="B456" i="63" a="1"/>
  <c r="B456" i="63" s="1"/>
  <c r="B467" i="63" a="1"/>
  <c r="B467" i="63" s="1"/>
  <c r="DQ475" i="63" a="1"/>
  <c r="DQ475" i="63" s="1"/>
  <c r="DQ486" i="63" a="1"/>
  <c r="DQ486" i="63" s="1"/>
  <c r="DQ497" i="63" a="1"/>
  <c r="DQ497" i="63" s="1"/>
  <c r="B64" i="63" a="1"/>
  <c r="B64" i="63" s="1"/>
  <c r="B130" i="63" a="1"/>
  <c r="B130" i="63" s="1"/>
  <c r="DQ165" i="63" a="1"/>
  <c r="DQ165" i="63" s="1"/>
  <c r="B211" i="63" a="1"/>
  <c r="B211" i="63" s="1"/>
  <c r="DQ219" i="63" a="1"/>
  <c r="DQ219" i="63" s="1"/>
  <c r="DQ237" i="63" a="1"/>
  <c r="DQ237" i="63" s="1"/>
  <c r="B273" i="63" a="1"/>
  <c r="B273" i="63" s="1"/>
  <c r="DQ282" i="63" a="1"/>
  <c r="DQ282" i="63" s="1"/>
  <c r="DQ300" i="63" a="1"/>
  <c r="DQ300" i="63" s="1"/>
  <c r="B353" i="63" a="1"/>
  <c r="B353" i="63" s="1"/>
  <c r="DQ372" i="63" a="1"/>
  <c r="DQ372" i="63" s="1"/>
  <c r="DQ383" i="63" a="1"/>
  <c r="DQ383" i="63" s="1"/>
  <c r="B414" i="63" a="1"/>
  <c r="B414" i="63" s="1"/>
  <c r="DQ433" i="63" a="1"/>
  <c r="DQ433" i="63" s="1"/>
  <c r="DQ455" i="63" a="1"/>
  <c r="DQ455" i="63" s="1"/>
  <c r="B475" i="63" a="1"/>
  <c r="B475" i="63" s="1"/>
  <c r="B50" i="63" a="1"/>
  <c r="B50" i="63" s="1"/>
  <c r="DQ57" i="63" a="1"/>
  <c r="DQ57" i="63" s="1"/>
  <c r="B65" i="63" a="1"/>
  <c r="B65" i="63" s="1"/>
  <c r="B74" i="63" a="1"/>
  <c r="B74" i="63" s="1"/>
  <c r="DQ81" i="63" a="1"/>
  <c r="DQ81" i="63" s="1"/>
  <c r="B89" i="63" a="1"/>
  <c r="B89" i="63" s="1"/>
  <c r="B98" i="63" a="1"/>
  <c r="B98" i="63" s="1"/>
  <c r="B105" i="63" a="1"/>
  <c r="B105" i="63" s="1"/>
  <c r="DQ114" i="63" a="1"/>
  <c r="DQ114" i="63" s="1"/>
  <c r="DQ122" i="63" a="1"/>
  <c r="DQ122" i="63" s="1"/>
  <c r="DQ132" i="63" a="1"/>
  <c r="DQ132" i="63" s="1"/>
  <c r="DQ140" i="63" a="1"/>
  <c r="DQ140" i="63" s="1"/>
  <c r="DQ150" i="63" a="1"/>
  <c r="DQ150" i="63" s="1"/>
  <c r="DQ158" i="63" a="1"/>
  <c r="DQ158" i="63" s="1"/>
  <c r="B168" i="63" a="1"/>
  <c r="B168" i="63" s="1"/>
  <c r="B176" i="63" a="1"/>
  <c r="B176" i="63" s="1"/>
  <c r="B186" i="63" a="1"/>
  <c r="B186" i="63" s="1"/>
  <c r="B194" i="63" a="1"/>
  <c r="B194" i="63" s="1"/>
  <c r="B204" i="63" a="1"/>
  <c r="B204" i="63" s="1"/>
  <c r="B212" i="63" a="1"/>
  <c r="B212" i="63" s="1"/>
  <c r="B222" i="63" a="1"/>
  <c r="B222" i="63" s="1"/>
  <c r="B230" i="63" a="1"/>
  <c r="B230" i="63" s="1"/>
  <c r="B240" i="63" a="1"/>
  <c r="B240" i="63" s="1"/>
  <c r="B248" i="63" a="1"/>
  <c r="B248" i="63" s="1"/>
  <c r="DQ257" i="63" a="1"/>
  <c r="DQ257" i="63" s="1"/>
  <c r="DQ265" i="63" a="1"/>
  <c r="DQ265" i="63" s="1"/>
  <c r="DQ275" i="63" a="1"/>
  <c r="DQ275" i="63" s="1"/>
  <c r="DQ283" i="63" a="1"/>
  <c r="DQ283" i="63" s="1"/>
  <c r="DQ293" i="63" a="1"/>
  <c r="DQ293" i="63" s="1"/>
  <c r="DQ301" i="63" a="1"/>
  <c r="DQ301" i="63" s="1"/>
  <c r="DQ312" i="63" a="1"/>
  <c r="DQ312" i="63" s="1"/>
  <c r="DQ323" i="63" a="1"/>
  <c r="DQ323" i="63" s="1"/>
  <c r="B332" i="63" a="1"/>
  <c r="B332" i="63" s="1"/>
  <c r="B343" i="63" a="1"/>
  <c r="B343" i="63" s="1"/>
  <c r="B354" i="63" a="1"/>
  <c r="B354" i="63" s="1"/>
  <c r="B365" i="63" a="1"/>
  <c r="B365" i="63" s="1"/>
  <c r="DQ373" i="63" a="1"/>
  <c r="DQ373" i="63" s="1"/>
  <c r="DQ384" i="63" a="1"/>
  <c r="DQ384" i="63" s="1"/>
  <c r="DQ395" i="63" a="1"/>
  <c r="DQ395" i="63" s="1"/>
  <c r="B404" i="63" a="1"/>
  <c r="B404" i="63" s="1"/>
  <c r="B415" i="63" a="1"/>
  <c r="B415" i="63" s="1"/>
  <c r="B426" i="63" a="1"/>
  <c r="B426" i="63" s="1"/>
  <c r="B437" i="63" a="1"/>
  <c r="B437" i="63" s="1"/>
  <c r="DQ445" i="63" a="1"/>
  <c r="DQ445" i="63" s="1"/>
  <c r="DQ456" i="63" a="1"/>
  <c r="DQ456" i="63" s="1"/>
  <c r="DQ467" i="63" a="1"/>
  <c r="DQ467" i="63" s="1"/>
  <c r="B476" i="63" a="1"/>
  <c r="B476" i="63" s="1"/>
  <c r="B487" i="63" a="1"/>
  <c r="B487" i="63" s="1"/>
  <c r="B498" i="63" a="1"/>
  <c r="B498" i="63" s="1"/>
  <c r="DQ56" i="63" a="1"/>
  <c r="DQ56" i="63" s="1"/>
  <c r="B104" i="63" a="1"/>
  <c r="B104" i="63" s="1"/>
  <c r="DQ157" i="63" a="1"/>
  <c r="DQ157" i="63" s="1"/>
  <c r="DQ183" i="63" a="1"/>
  <c r="DQ183" i="63" s="1"/>
  <c r="B229" i="63" a="1"/>
  <c r="B229" i="63" s="1"/>
  <c r="B255" i="63" a="1"/>
  <c r="B255" i="63" s="1"/>
  <c r="DQ264" i="63" a="1"/>
  <c r="DQ264" i="63" s="1"/>
  <c r="B320" i="63" a="1"/>
  <c r="B320" i="63" s="1"/>
  <c r="B342" i="63" a="1"/>
  <c r="B342" i="63" s="1"/>
  <c r="DQ361" i="63" a="1"/>
  <c r="DQ361" i="63" s="1"/>
  <c r="B403" i="63" a="1"/>
  <c r="B403" i="63" s="1"/>
  <c r="B464" i="63" a="1"/>
  <c r="B464" i="63" s="1"/>
  <c r="B486" i="63" a="1"/>
  <c r="B486" i="63" s="1"/>
  <c r="DQ50" i="63" a="1"/>
  <c r="DQ50" i="63" s="1"/>
  <c r="B58" i="63" a="1"/>
  <c r="B58" i="63" s="1"/>
  <c r="B67" i="63" a="1"/>
  <c r="B67" i="63" s="1"/>
  <c r="DQ74" i="63" a="1"/>
  <c r="DQ74" i="63" s="1"/>
  <c r="B82" i="63" a="1"/>
  <c r="B82" i="63" s="1"/>
  <c r="B91" i="63" a="1"/>
  <c r="B91" i="63" s="1"/>
  <c r="DQ98" i="63" a="1"/>
  <c r="DQ98" i="63" s="1"/>
  <c r="DQ105" i="63" a="1"/>
  <c r="DQ105" i="63" s="1"/>
  <c r="B115" i="63" a="1"/>
  <c r="B115" i="63" s="1"/>
  <c r="B123" i="63" a="1"/>
  <c r="B123" i="63" s="1"/>
  <c r="B133" i="63" a="1"/>
  <c r="B133" i="63" s="1"/>
  <c r="B141" i="63" a="1"/>
  <c r="B141" i="63" s="1"/>
  <c r="B151" i="63" a="1"/>
  <c r="B151" i="63" s="1"/>
  <c r="B159" i="63" a="1"/>
  <c r="B159" i="63" s="1"/>
  <c r="DQ168" i="63" a="1"/>
  <c r="DQ168" i="63" s="1"/>
  <c r="DQ176" i="63" a="1"/>
  <c r="DQ176" i="63" s="1"/>
  <c r="DQ186" i="63" a="1"/>
  <c r="DQ186" i="63" s="1"/>
  <c r="DQ194" i="63" a="1"/>
  <c r="DQ194" i="63" s="1"/>
  <c r="DQ204" i="63" a="1"/>
  <c r="DQ204" i="63" s="1"/>
  <c r="DQ212" i="63" a="1"/>
  <c r="DQ212" i="63" s="1"/>
  <c r="DQ222" i="63" a="1"/>
  <c r="DQ222" i="63" s="1"/>
  <c r="DQ230" i="63" a="1"/>
  <c r="DQ230" i="63" s="1"/>
  <c r="DQ240" i="63" a="1"/>
  <c r="DQ240" i="63" s="1"/>
  <c r="DQ248" i="63" a="1"/>
  <c r="DQ248" i="63" s="1"/>
  <c r="B258" i="63" a="1"/>
  <c r="B258" i="63" s="1"/>
  <c r="B266" i="63" a="1"/>
  <c r="B266" i="63" s="1"/>
  <c r="B276" i="63" a="1"/>
  <c r="B276" i="63" s="1"/>
  <c r="B284" i="63" a="1"/>
  <c r="B284" i="63" s="1"/>
  <c r="B294" i="63" a="1"/>
  <c r="B294" i="63" s="1"/>
  <c r="B302" i="63" a="1"/>
  <c r="B302" i="63" s="1"/>
  <c r="B313" i="63" a="1"/>
  <c r="B313" i="63" s="1"/>
  <c r="B324" i="63" a="1"/>
  <c r="B324" i="63" s="1"/>
  <c r="B335" i="63" a="1"/>
  <c r="B335" i="63" s="1"/>
  <c r="DQ343" i="63" a="1"/>
  <c r="DQ343" i="63" s="1"/>
  <c r="DQ354" i="63" a="1"/>
  <c r="DQ354" i="63" s="1"/>
  <c r="DQ365" i="63" a="1"/>
  <c r="DQ365" i="63" s="1"/>
  <c r="B374" i="63" a="1"/>
  <c r="B374" i="63" s="1"/>
  <c r="B385" i="63" a="1"/>
  <c r="B385" i="63" s="1"/>
  <c r="B396" i="63" a="1"/>
  <c r="B396" i="63" s="1"/>
  <c r="B407" i="63" a="1"/>
  <c r="B407" i="63" s="1"/>
  <c r="DQ415" i="63" a="1"/>
  <c r="DQ415" i="63" s="1"/>
  <c r="DQ426" i="63" a="1"/>
  <c r="DQ426" i="63" s="1"/>
  <c r="DQ437" i="63" a="1"/>
  <c r="DQ437" i="63" s="1"/>
  <c r="B446" i="63" a="1"/>
  <c r="B446" i="63" s="1"/>
  <c r="B457" i="63" a="1"/>
  <c r="B457" i="63" s="1"/>
  <c r="B468" i="63" a="1"/>
  <c r="B468" i="63" s="1"/>
  <c r="B479" i="63" a="1"/>
  <c r="B479" i="63" s="1"/>
  <c r="DQ487" i="63" a="1"/>
  <c r="DQ487" i="63" s="1"/>
  <c r="DQ498" i="63" a="1"/>
  <c r="DQ498" i="63" s="1"/>
  <c r="DQ121" i="63" a="1"/>
  <c r="DQ121" i="63" s="1"/>
  <c r="B99" i="63" a="1"/>
  <c r="B99" i="63" s="1"/>
  <c r="B169" i="63" a="1"/>
  <c r="B169" i="63" s="1"/>
  <c r="B241" i="63" a="1"/>
  <c r="B241" i="63" s="1"/>
  <c r="DQ258" i="63" a="1"/>
  <c r="DQ258" i="63" s="1"/>
  <c r="DQ294" i="63" a="1"/>
  <c r="DQ294" i="63" s="1"/>
  <c r="B377" i="63" a="1"/>
  <c r="B377" i="63" s="1"/>
  <c r="B427" i="63" a="1"/>
  <c r="B427" i="63" s="1"/>
  <c r="DQ479" i="63" a="1"/>
  <c r="DQ479" i="63" s="1"/>
  <c r="B83" i="63" a="1"/>
  <c r="B83" i="63" s="1"/>
  <c r="B144" i="63" a="1"/>
  <c r="B144" i="63" s="1"/>
  <c r="DQ187" i="63" a="1"/>
  <c r="DQ187" i="63" s="1"/>
  <c r="DQ215" i="63" a="1"/>
  <c r="DQ215" i="63" s="1"/>
  <c r="B269" i="63" a="1"/>
  <c r="B269" i="63" s="1"/>
  <c r="B325" i="63" a="1"/>
  <c r="B325" i="63" s="1"/>
  <c r="B386" i="63" a="1"/>
  <c r="B386" i="63" s="1"/>
  <c r="B480" i="63" a="1"/>
  <c r="B480" i="63" s="1"/>
  <c r="B76" i="63" a="1"/>
  <c r="B76" i="63" s="1"/>
  <c r="DQ92" i="63" a="1"/>
  <c r="DQ92" i="63" s="1"/>
  <c r="DQ99" i="63" a="1"/>
  <c r="DQ99" i="63" s="1"/>
  <c r="DQ134" i="63" a="1"/>
  <c r="DQ134" i="63" s="1"/>
  <c r="B170" i="63" a="1"/>
  <c r="B170" i="63" s="1"/>
  <c r="B206" i="63" a="1"/>
  <c r="B206" i="63" s="1"/>
  <c r="B224" i="63" a="1"/>
  <c r="B224" i="63" s="1"/>
  <c r="B234" i="63" a="1"/>
  <c r="B234" i="63" s="1"/>
  <c r="B242" i="63" a="1"/>
  <c r="B242" i="63" s="1"/>
  <c r="B252" i="63" a="1"/>
  <c r="B252" i="63" s="1"/>
  <c r="DQ259" i="63" a="1"/>
  <c r="DQ259" i="63" s="1"/>
  <c r="DQ269" i="63" a="1"/>
  <c r="DQ269" i="63" s="1"/>
  <c r="DQ277" i="63" a="1"/>
  <c r="DQ277" i="63" s="1"/>
  <c r="DQ287" i="63" a="1"/>
  <c r="DQ287" i="63" s="1"/>
  <c r="DQ295" i="63" a="1"/>
  <c r="DQ295" i="63" s="1"/>
  <c r="B306" i="63" a="1"/>
  <c r="B306" i="63" s="1"/>
  <c r="B317" i="63" a="1"/>
  <c r="B317" i="63" s="1"/>
  <c r="DQ325" i="63" a="1"/>
  <c r="DQ325" i="63" s="1"/>
  <c r="DQ336" i="63" a="1"/>
  <c r="DQ336" i="63" s="1"/>
  <c r="DQ347" i="63" a="1"/>
  <c r="DQ347" i="63" s="1"/>
  <c r="B356" i="63" a="1"/>
  <c r="B356" i="63" s="1"/>
  <c r="B367" i="63" a="1"/>
  <c r="B367" i="63" s="1"/>
  <c r="B378" i="63" a="1"/>
  <c r="B378" i="63" s="1"/>
  <c r="B389" i="63" a="1"/>
  <c r="B389" i="63" s="1"/>
  <c r="DQ397" i="63" a="1"/>
  <c r="DQ397" i="63" s="1"/>
  <c r="DQ408" i="63" a="1"/>
  <c r="DQ408" i="63" s="1"/>
  <c r="DQ419" i="63" a="1"/>
  <c r="DQ419" i="63" s="1"/>
  <c r="B428" i="63" a="1"/>
  <c r="B428" i="63" s="1"/>
  <c r="B439" i="63" a="1"/>
  <c r="B439" i="63" s="1"/>
  <c r="B450" i="63" a="1"/>
  <c r="B450" i="63" s="1"/>
  <c r="B461" i="63" a="1"/>
  <c r="B461" i="63" s="1"/>
  <c r="DQ469" i="63" a="1"/>
  <c r="DQ469" i="63" s="1"/>
  <c r="DQ480" i="63" a="1"/>
  <c r="DQ480" i="63" s="1"/>
  <c r="DQ491" i="63" a="1"/>
  <c r="DQ491" i="63" s="1"/>
  <c r="B500" i="63" a="1"/>
  <c r="B500" i="63" s="1"/>
  <c r="B49" i="63" a="1"/>
  <c r="B49" i="63" s="1"/>
  <c r="B73" i="63" a="1"/>
  <c r="B73" i="63" s="1"/>
  <c r="DQ80" i="63" a="1"/>
  <c r="DQ80" i="63" s="1"/>
  <c r="B97" i="63" a="1"/>
  <c r="B97" i="63" s="1"/>
  <c r="B175" i="63" a="1"/>
  <c r="B175" i="63" s="1"/>
  <c r="DQ201" i="63" a="1"/>
  <c r="DQ201" i="63" s="1"/>
  <c r="B75" i="63" a="1"/>
  <c r="B75" i="63" s="1"/>
  <c r="DQ82" i="63" a="1"/>
  <c r="DQ82" i="63" s="1"/>
  <c r="B124" i="63" a="1"/>
  <c r="B124" i="63" s="1"/>
  <c r="B142" i="63" a="1"/>
  <c r="B142" i="63" s="1"/>
  <c r="DQ151" i="63" a="1"/>
  <c r="DQ151" i="63" s="1"/>
  <c r="B187" i="63" a="1"/>
  <c r="B187" i="63" s="1"/>
  <c r="B223" i="63" a="1"/>
  <c r="B223" i="63" s="1"/>
  <c r="B267" i="63" a="1"/>
  <c r="B267" i="63" s="1"/>
  <c r="B305" i="63" a="1"/>
  <c r="B305" i="63" s="1"/>
  <c r="DQ313" i="63" a="1"/>
  <c r="DQ313" i="63" s="1"/>
  <c r="DQ324" i="63" a="1"/>
  <c r="DQ324" i="63" s="1"/>
  <c r="DQ335" i="63" a="1"/>
  <c r="DQ335" i="63" s="1"/>
  <c r="B355" i="63" a="1"/>
  <c r="B355" i="63" s="1"/>
  <c r="DQ385" i="63" a="1"/>
  <c r="DQ385" i="63" s="1"/>
  <c r="DQ407" i="63" a="1"/>
  <c r="DQ407" i="63" s="1"/>
  <c r="B416" i="63" a="1"/>
  <c r="B416" i="63" s="1"/>
  <c r="B438" i="63" a="1"/>
  <c r="B438" i="63" s="1"/>
  <c r="DQ457" i="63" a="1"/>
  <c r="DQ457" i="63" s="1"/>
  <c r="DQ468" i="63" a="1"/>
  <c r="DQ468" i="63" s="1"/>
  <c r="B499" i="63" a="1"/>
  <c r="B499" i="63" s="1"/>
  <c r="DQ51" i="63" a="1"/>
  <c r="DQ51" i="63" s="1"/>
  <c r="B92" i="63" a="1"/>
  <c r="B92" i="63" s="1"/>
  <c r="DQ108" i="63" a="1"/>
  <c r="DQ108" i="63" s="1"/>
  <c r="B116" i="63" a="1"/>
  <c r="B116" i="63" s="1"/>
  <c r="B152" i="63" a="1"/>
  <c r="B152" i="63" s="1"/>
  <c r="DQ161" i="63" a="1"/>
  <c r="DQ161" i="63" s="1"/>
  <c r="DQ179" i="63" a="1"/>
  <c r="DQ179" i="63" s="1"/>
  <c r="DQ197" i="63" a="1"/>
  <c r="DQ197" i="63" s="1"/>
  <c r="DQ205" i="63" a="1"/>
  <c r="DQ205" i="63" s="1"/>
  <c r="DQ223" i="63" a="1"/>
  <c r="DQ223" i="63" s="1"/>
  <c r="DQ233" i="63" a="1"/>
  <c r="DQ233" i="63" s="1"/>
  <c r="DQ241" i="63" a="1"/>
  <c r="DQ241" i="63" s="1"/>
  <c r="DQ251" i="63" a="1"/>
  <c r="DQ251" i="63" s="1"/>
  <c r="B259" i="63" a="1"/>
  <c r="B259" i="63" s="1"/>
  <c r="B277" i="63" a="1"/>
  <c r="B277" i="63" s="1"/>
  <c r="B295" i="63" a="1"/>
  <c r="B295" i="63" s="1"/>
  <c r="DQ305" i="63" a="1"/>
  <c r="DQ305" i="63" s="1"/>
  <c r="B336" i="63" a="1"/>
  <c r="B336" i="63" s="1"/>
  <c r="B347" i="63" a="1"/>
  <c r="B347" i="63" s="1"/>
  <c r="DQ355" i="63" a="1"/>
  <c r="DQ355" i="63" s="1"/>
  <c r="DQ366" i="63" a="1"/>
  <c r="DQ366" i="63" s="1"/>
  <c r="DQ377" i="63" a="1"/>
  <c r="DQ377" i="63" s="1"/>
  <c r="B397" i="63" a="1"/>
  <c r="B397" i="63" s="1"/>
  <c r="B408" i="63" a="1"/>
  <c r="B408" i="63" s="1"/>
  <c r="B419" i="63" a="1"/>
  <c r="B419" i="63" s="1"/>
  <c r="DQ427" i="63" a="1"/>
  <c r="DQ427" i="63" s="1"/>
  <c r="DQ438" i="63" a="1"/>
  <c r="DQ438" i="63" s="1"/>
  <c r="DQ449" i="63" a="1"/>
  <c r="DQ449" i="63" s="1"/>
  <c r="B458" i="63" a="1"/>
  <c r="B458" i="63" s="1"/>
  <c r="B469" i="63" a="1"/>
  <c r="B469" i="63" s="1"/>
  <c r="B491" i="63" a="1"/>
  <c r="B491" i="63" s="1"/>
  <c r="DQ499" i="63" a="1"/>
  <c r="DQ499" i="63" s="1"/>
  <c r="B52" i="63" a="1"/>
  <c r="B52" i="63" s="1"/>
  <c r="B61" i="63" a="1"/>
  <c r="B61" i="63" s="1"/>
  <c r="DQ68" i="63" a="1"/>
  <c r="DQ68" i="63" s="1"/>
  <c r="B85" i="63" a="1"/>
  <c r="B85" i="63" s="1"/>
  <c r="B109" i="63" a="1"/>
  <c r="B109" i="63" s="1"/>
  <c r="DQ116" i="63" a="1"/>
  <c r="DQ116" i="63" s="1"/>
  <c r="DQ126" i="63" a="1"/>
  <c r="DQ126" i="63" s="1"/>
  <c r="DQ144" i="63" a="1"/>
  <c r="DQ144" i="63" s="1"/>
  <c r="DQ152" i="63" a="1"/>
  <c r="DQ152" i="63" s="1"/>
  <c r="B162" i="63" a="1"/>
  <c r="B162" i="63" s="1"/>
  <c r="B180" i="63" a="1"/>
  <c r="B180" i="63" s="1"/>
  <c r="B188" i="63" a="1"/>
  <c r="B188" i="63" s="1"/>
  <c r="B198" i="63" a="1"/>
  <c r="B198" i="63" s="1"/>
  <c r="B216" i="63" a="1"/>
  <c r="B216" i="63" s="1"/>
  <c r="B45" i="63" a="1"/>
  <c r="B45" i="63" s="1"/>
  <c r="DQ52" i="63" a="1"/>
  <c r="DQ52" i="63" s="1"/>
  <c r="DQ61" i="63" a="1"/>
  <c r="DQ61" i="63" s="1"/>
  <c r="B69" i="63" a="1"/>
  <c r="B69" i="63" s="1"/>
  <c r="DQ76" i="63" a="1"/>
  <c r="DQ76" i="63" s="1"/>
  <c r="DQ85" i="63" a="1"/>
  <c r="DQ85" i="63" s="1"/>
  <c r="B93" i="63" a="1"/>
  <c r="B93" i="63" s="1"/>
  <c r="B100" i="63" a="1"/>
  <c r="B100" i="63" s="1"/>
  <c r="DQ109" i="63" a="1"/>
  <c r="DQ109" i="63" s="1"/>
  <c r="B117" i="63" a="1"/>
  <c r="B117" i="63" s="1"/>
  <c r="B127" i="63" a="1"/>
  <c r="B127" i="63" s="1"/>
  <c r="B135" i="63" a="1"/>
  <c r="B135" i="63" s="1"/>
  <c r="B145" i="63" a="1"/>
  <c r="B145" i="63" s="1"/>
  <c r="B153" i="63" a="1"/>
  <c r="B153" i="63" s="1"/>
  <c r="DQ162" i="63" a="1"/>
  <c r="DQ162" i="63" s="1"/>
  <c r="DQ170" i="63" a="1"/>
  <c r="DQ170" i="63" s="1"/>
  <c r="DQ180" i="63" a="1"/>
  <c r="DQ180" i="63" s="1"/>
  <c r="DQ188" i="63" a="1"/>
  <c r="DQ188" i="63" s="1"/>
  <c r="DQ198" i="63" a="1"/>
  <c r="DQ198" i="63" s="1"/>
  <c r="DQ206" i="63" a="1"/>
  <c r="DQ206" i="63" s="1"/>
  <c r="DQ216" i="63" a="1"/>
  <c r="DQ216" i="63" s="1"/>
  <c r="DQ224" i="63" a="1"/>
  <c r="DQ224" i="63" s="1"/>
  <c r="DQ234" i="63" a="1"/>
  <c r="DQ234" i="63" s="1"/>
  <c r="DQ242" i="63" a="1"/>
  <c r="DQ242" i="63" s="1"/>
  <c r="DQ252" i="63" a="1"/>
  <c r="DQ252" i="63" s="1"/>
  <c r="B260" i="63" a="1"/>
  <c r="B260" i="63" s="1"/>
  <c r="B270" i="63" a="1"/>
  <c r="B270" i="63" s="1"/>
  <c r="B278" i="63" a="1"/>
  <c r="B278" i="63" s="1"/>
  <c r="B288" i="63" a="1"/>
  <c r="B288" i="63" s="1"/>
  <c r="B296" i="63" a="1"/>
  <c r="B296" i="63" s="1"/>
  <c r="DQ306" i="63" a="1"/>
  <c r="DQ306" i="63" s="1"/>
  <c r="DQ317" i="63" a="1"/>
  <c r="DQ317" i="63" s="1"/>
  <c r="B326" i="63" a="1"/>
  <c r="B326" i="63" s="1"/>
  <c r="B337" i="63" a="1"/>
  <c r="B337" i="63" s="1"/>
  <c r="B348" i="63" a="1"/>
  <c r="B348" i="63" s="1"/>
  <c r="B359" i="63" a="1"/>
  <c r="B359" i="63" s="1"/>
  <c r="DQ367" i="63" a="1"/>
  <c r="DQ367" i="63" s="1"/>
  <c r="DQ378" i="63" a="1"/>
  <c r="DQ378" i="63" s="1"/>
  <c r="DQ389" i="63" a="1"/>
  <c r="DQ389" i="63" s="1"/>
  <c r="B398" i="63" a="1"/>
  <c r="B398" i="63" s="1"/>
  <c r="B409" i="63" a="1"/>
  <c r="B409" i="63" s="1"/>
  <c r="B420" i="63" a="1"/>
  <c r="B420" i="63" s="1"/>
  <c r="B431" i="63" a="1"/>
  <c r="B431" i="63" s="1"/>
  <c r="DQ439" i="63" a="1"/>
  <c r="DQ439" i="63" s="1"/>
  <c r="DQ450" i="63" a="1"/>
  <c r="DQ450" i="63" s="1"/>
  <c r="DQ461" i="63" a="1"/>
  <c r="DQ461" i="63" s="1"/>
  <c r="B470" i="63" a="1"/>
  <c r="B470" i="63" s="1"/>
  <c r="B481" i="63" a="1"/>
  <c r="B481" i="63" s="1"/>
  <c r="B492" i="63" a="1"/>
  <c r="B492" i="63" s="1"/>
  <c r="B148" i="63" a="1"/>
  <c r="B148" i="63" s="1"/>
  <c r="B51" i="63" a="1"/>
  <c r="B51" i="63" s="1"/>
  <c r="DQ58" i="63" a="1"/>
  <c r="DQ58" i="63" s="1"/>
  <c r="DQ67" i="63" a="1"/>
  <c r="DQ67" i="63" s="1"/>
  <c r="DQ91" i="63" a="1"/>
  <c r="DQ91" i="63" s="1"/>
  <c r="DQ106" i="63" a="1"/>
  <c r="DQ106" i="63" s="1"/>
  <c r="DQ115" i="63" a="1"/>
  <c r="DQ115" i="63" s="1"/>
  <c r="DQ133" i="63" a="1"/>
  <c r="DQ133" i="63" s="1"/>
  <c r="B205" i="63" a="1"/>
  <c r="B205" i="63" s="1"/>
  <c r="DQ213" i="63" a="1"/>
  <c r="DQ213" i="63" s="1"/>
  <c r="DQ231" i="63" a="1"/>
  <c r="DQ231" i="63" s="1"/>
  <c r="DQ249" i="63" a="1"/>
  <c r="DQ249" i="63" s="1"/>
  <c r="DQ276" i="63" a="1"/>
  <c r="DQ276" i="63" s="1"/>
  <c r="B344" i="63" a="1"/>
  <c r="B344" i="63" s="1"/>
  <c r="DQ396" i="63" a="1"/>
  <c r="DQ396" i="63" s="1"/>
  <c r="B488" i="63" a="1"/>
  <c r="B488" i="63" s="1"/>
  <c r="B68" i="63" a="1"/>
  <c r="B68" i="63" s="1"/>
  <c r="B126" i="63" a="1"/>
  <c r="B126" i="63" s="1"/>
  <c r="B287" i="63" a="1"/>
  <c r="B287" i="63" s="1"/>
  <c r="B53" i="63" a="1"/>
  <c r="B53" i="63" s="1"/>
  <c r="B62" i="63" a="1"/>
  <c r="B62" i="63" s="1"/>
  <c r="DQ69" i="63" a="1"/>
  <c r="DQ69" i="63" s="1"/>
  <c r="B77" i="63" a="1"/>
  <c r="B77" i="63" s="1"/>
  <c r="B86" i="63" a="1"/>
  <c r="B86" i="63" s="1"/>
  <c r="DQ93" i="63" a="1"/>
  <c r="DQ93" i="63" s="1"/>
  <c r="DQ100" i="63" a="1"/>
  <c r="DQ100" i="63" s="1"/>
  <c r="B110" i="63" a="1"/>
  <c r="B110" i="63" s="1"/>
  <c r="B118" i="63" a="1"/>
  <c r="B118" i="63" s="1"/>
  <c r="DQ127" i="63" a="1"/>
  <c r="DQ127" i="63" s="1"/>
  <c r="B136" i="63" a="1"/>
  <c r="B136" i="63" s="1"/>
  <c r="DQ145" i="63" a="1"/>
  <c r="DQ145" i="63" s="1"/>
  <c r="B154" i="63" a="1"/>
  <c r="B154" i="63" s="1"/>
  <c r="B163" i="63" a="1"/>
  <c r="B163" i="63" s="1"/>
  <c r="DQ171" i="63" a="1"/>
  <c r="DQ171" i="63" s="1"/>
  <c r="B181" i="63" a="1"/>
  <c r="B181" i="63" s="1"/>
  <c r="DQ189" i="63" a="1"/>
  <c r="DQ189" i="63" s="1"/>
  <c r="B199" i="63" a="1"/>
  <c r="B199" i="63" s="1"/>
  <c r="DQ207" i="63" a="1"/>
  <c r="DQ207" i="63" s="1"/>
  <c r="B217" i="63" a="1"/>
  <c r="B217" i="63" s="1"/>
  <c r="DQ225" i="63" a="1"/>
  <c r="DQ225" i="63" s="1"/>
  <c r="B235" i="63" a="1"/>
  <c r="B235" i="63" s="1"/>
  <c r="DQ243" i="63" a="1"/>
  <c r="DQ243" i="63" s="1"/>
  <c r="B253" i="63" a="1"/>
  <c r="B253" i="63" s="1"/>
  <c r="B261" i="63" a="1"/>
  <c r="B261" i="63" s="1"/>
  <c r="DQ270" i="63" a="1"/>
  <c r="DQ270" i="63" s="1"/>
  <c r="B279" i="63" a="1"/>
  <c r="B279" i="63" s="1"/>
  <c r="DQ288" i="63" a="1"/>
  <c r="DQ288" i="63" s="1"/>
  <c r="B297" i="63" a="1"/>
  <c r="B297" i="63" s="1"/>
  <c r="B307" i="63" a="1"/>
  <c r="B307" i="63" s="1"/>
  <c r="B318" i="63" a="1"/>
  <c r="B318" i="63" s="1"/>
  <c r="B329" i="63" a="1"/>
  <c r="B329" i="63" s="1"/>
  <c r="DQ337" i="63" a="1"/>
  <c r="DQ337" i="63" s="1"/>
  <c r="DQ348" i="63" a="1"/>
  <c r="DQ348" i="63" s="1"/>
  <c r="DQ359" i="63" a="1"/>
  <c r="DQ359" i="63" s="1"/>
  <c r="B368" i="63" a="1"/>
  <c r="B368" i="63" s="1"/>
  <c r="B379" i="63" a="1"/>
  <c r="B379" i="63" s="1"/>
  <c r="B390" i="63" a="1"/>
  <c r="B390" i="63" s="1"/>
  <c r="B401" i="63" a="1"/>
  <c r="B401" i="63" s="1"/>
  <c r="DQ409" i="63" a="1"/>
  <c r="DQ409" i="63" s="1"/>
  <c r="DQ420" i="63" a="1"/>
  <c r="DQ420" i="63" s="1"/>
  <c r="DQ431" i="63" a="1"/>
  <c r="DQ431" i="63" s="1"/>
  <c r="B440" i="63" a="1"/>
  <c r="B440" i="63" s="1"/>
  <c r="B451" i="63" a="1"/>
  <c r="B451" i="63" s="1"/>
  <c r="B462" i="63" a="1"/>
  <c r="B462" i="63" s="1"/>
  <c r="B473" i="63" a="1"/>
  <c r="B473" i="63" s="1"/>
  <c r="DQ481" i="63" a="1"/>
  <c r="DQ481" i="63" s="1"/>
  <c r="DQ492" i="63" a="1"/>
  <c r="DQ492" i="63" s="1"/>
  <c r="B112" i="63" a="1"/>
  <c r="B112" i="63" s="1"/>
  <c r="B160" i="63" a="1"/>
  <c r="B160" i="63" s="1"/>
  <c r="DQ177" i="63" a="1"/>
  <c r="DQ177" i="63" s="1"/>
  <c r="DQ195" i="63" a="1"/>
  <c r="DQ195" i="63" s="1"/>
  <c r="B285" i="63" a="1"/>
  <c r="B285" i="63" s="1"/>
  <c r="B366" i="63" a="1"/>
  <c r="B366" i="63" s="1"/>
  <c r="B449" i="63" a="1"/>
  <c r="B449" i="63" s="1"/>
  <c r="B59" i="63" a="1"/>
  <c r="B59" i="63" s="1"/>
  <c r="DQ75" i="63" a="1"/>
  <c r="DQ75" i="63" s="1"/>
  <c r="B134" i="63" a="1"/>
  <c r="B134" i="63" s="1"/>
  <c r="DQ169" i="63" a="1"/>
  <c r="DQ169" i="63" s="1"/>
  <c r="B314" i="63" a="1"/>
  <c r="B314" i="63" s="1"/>
  <c r="DQ45" i="63" a="1"/>
  <c r="DQ45" i="63" s="1"/>
  <c r="B46" i="63" a="1"/>
  <c r="B46" i="63" s="1"/>
  <c r="B55" i="63" a="1"/>
  <c r="B55" i="63" s="1"/>
  <c r="DQ62" i="63" a="1"/>
  <c r="DQ62" i="63" s="1"/>
  <c r="B70" i="63" a="1"/>
  <c r="B70" i="63" s="1"/>
  <c r="B79" i="63" a="1"/>
  <c r="B79" i="63" s="1"/>
  <c r="DQ86" i="63" a="1"/>
  <c r="DQ86" i="63" s="1"/>
  <c r="B94" i="63" a="1"/>
  <c r="B94" i="63" s="1"/>
  <c r="DQ102" i="63" a="1"/>
  <c r="DQ102" i="63" s="1"/>
  <c r="DQ110" i="63" a="1"/>
  <c r="DQ110" i="63" s="1"/>
  <c r="B120" i="63" a="1"/>
  <c r="B120" i="63" s="1"/>
  <c r="B128" i="63" a="1"/>
  <c r="B128" i="63" s="1"/>
  <c r="B138" i="63" a="1"/>
  <c r="B138" i="63" s="1"/>
  <c r="B146" i="63" a="1"/>
  <c r="B146" i="63" s="1"/>
  <c r="B156" i="63" a="1"/>
  <c r="B156" i="63" s="1"/>
  <c r="DQ163" i="63" a="1"/>
  <c r="DQ163" i="63" s="1"/>
  <c r="DQ173" i="63" a="1"/>
  <c r="DQ173" i="63" s="1"/>
  <c r="DQ181" i="63" a="1"/>
  <c r="DQ181" i="63" s="1"/>
  <c r="DQ191" i="63" a="1"/>
  <c r="DQ191" i="63" s="1"/>
  <c r="DQ199" i="63" a="1"/>
  <c r="DQ199" i="63" s="1"/>
  <c r="DQ209" i="63" a="1"/>
  <c r="DQ209" i="63" s="1"/>
  <c r="DQ217" i="63" a="1"/>
  <c r="DQ217" i="63" s="1"/>
  <c r="DQ227" i="63" a="1"/>
  <c r="DQ227" i="63" s="1"/>
  <c r="DQ235" i="63" a="1"/>
  <c r="DQ235" i="63" s="1"/>
  <c r="DQ245" i="63" a="1"/>
  <c r="DQ245" i="63" s="1"/>
  <c r="DQ253" i="63" a="1"/>
  <c r="DQ253" i="63" s="1"/>
  <c r="B263" i="63" a="1"/>
  <c r="B263" i="63" s="1"/>
  <c r="B271" i="63" a="1"/>
  <c r="B271" i="63" s="1"/>
  <c r="B281" i="63" a="1"/>
  <c r="B281" i="63" s="1"/>
  <c r="B289" i="63" a="1"/>
  <c r="B289" i="63" s="1"/>
  <c r="B299" i="63" a="1"/>
  <c r="B299" i="63" s="1"/>
  <c r="DQ307" i="63" a="1"/>
  <c r="DQ307" i="63" s="1"/>
  <c r="DQ318" i="63" a="1"/>
  <c r="DQ318" i="63" s="1"/>
  <c r="DQ329" i="63" a="1"/>
  <c r="DQ329" i="63" s="1"/>
  <c r="B338" i="63" a="1"/>
  <c r="B338" i="63" s="1"/>
  <c r="B349" i="63" a="1"/>
  <c r="B349" i="63" s="1"/>
  <c r="B360" i="63" a="1"/>
  <c r="B360" i="63" s="1"/>
  <c r="B371" i="63" a="1"/>
  <c r="B371" i="63" s="1"/>
  <c r="DQ379" i="63" a="1"/>
  <c r="DQ379" i="63" s="1"/>
  <c r="DQ390" i="63" a="1"/>
  <c r="DQ390" i="63" s="1"/>
  <c r="DQ401" i="63" a="1"/>
  <c r="DQ401" i="63" s="1"/>
  <c r="B410" i="63" a="1"/>
  <c r="B410" i="63" s="1"/>
  <c r="B421" i="63" a="1"/>
  <c r="B421" i="63" s="1"/>
  <c r="B432" i="63" a="1"/>
  <c r="B432" i="63" s="1"/>
  <c r="B443" i="63" a="1"/>
  <c r="B443" i="63" s="1"/>
  <c r="DQ451" i="63" a="1"/>
  <c r="DQ451" i="63" s="1"/>
  <c r="DQ462" i="63" a="1"/>
  <c r="DQ462" i="63" s="1"/>
  <c r="DQ473" i="63" a="1"/>
  <c r="DQ473" i="63" s="1"/>
  <c r="B482" i="63" a="1"/>
  <c r="B482" i="63" s="1"/>
  <c r="DQ496" i="63" a="1"/>
  <c r="DQ496" i="63" s="1"/>
  <c r="DQ490" i="63" a="1"/>
  <c r="DQ490" i="63" s="1"/>
  <c r="DQ484" i="63" a="1"/>
  <c r="DQ484" i="63" s="1"/>
  <c r="DQ478" i="63" a="1"/>
  <c r="DQ478" i="63" s="1"/>
  <c r="DQ472" i="63" a="1"/>
  <c r="DQ472" i="63" s="1"/>
  <c r="DQ466" i="63" a="1"/>
  <c r="DQ466" i="63" s="1"/>
  <c r="DQ460" i="63" a="1"/>
  <c r="DQ460" i="63" s="1"/>
  <c r="DQ454" i="63" a="1"/>
  <c r="DQ454" i="63" s="1"/>
  <c r="DQ448" i="63" a="1"/>
  <c r="DQ448" i="63" s="1"/>
  <c r="DQ442" i="63" a="1"/>
  <c r="DQ442" i="63" s="1"/>
  <c r="DQ436" i="63" a="1"/>
  <c r="DQ436" i="63" s="1"/>
  <c r="DQ430" i="63" a="1"/>
  <c r="DQ430" i="63" s="1"/>
  <c r="DQ424" i="63" a="1"/>
  <c r="DQ424" i="63" s="1"/>
  <c r="DQ418" i="63" a="1"/>
  <c r="DQ418" i="63" s="1"/>
  <c r="DQ412" i="63" a="1"/>
  <c r="DQ412" i="63" s="1"/>
  <c r="DQ406" i="63" a="1"/>
  <c r="DQ406" i="63" s="1"/>
  <c r="DQ400" i="63" a="1"/>
  <c r="DQ400" i="63" s="1"/>
  <c r="DQ394" i="63" a="1"/>
  <c r="DQ394" i="63" s="1"/>
  <c r="DQ388" i="63" a="1"/>
  <c r="DQ388" i="63" s="1"/>
  <c r="DQ382" i="63" a="1"/>
  <c r="DQ382" i="63" s="1"/>
  <c r="DQ376" i="63" a="1"/>
  <c r="DQ376" i="63" s="1"/>
  <c r="DQ370" i="63" a="1"/>
  <c r="DQ370" i="63" s="1"/>
  <c r="DQ364" i="63" a="1"/>
  <c r="DQ364" i="63" s="1"/>
  <c r="DQ358" i="63" a="1"/>
  <c r="DQ358" i="63" s="1"/>
  <c r="DQ352" i="63" a="1"/>
  <c r="DQ352" i="63" s="1"/>
  <c r="DQ346" i="63" a="1"/>
  <c r="DQ346" i="63" s="1"/>
  <c r="DQ340" i="63" a="1"/>
  <c r="DQ340" i="63" s="1"/>
  <c r="DQ334" i="63" a="1"/>
  <c r="DQ334" i="63" s="1"/>
  <c r="DQ328" i="63" a="1"/>
  <c r="DQ328" i="63" s="1"/>
  <c r="DQ322" i="63" a="1"/>
  <c r="DQ322" i="63" s="1"/>
  <c r="DQ316" i="63" a="1"/>
  <c r="DQ316" i="63" s="1"/>
  <c r="DQ310" i="63" a="1"/>
  <c r="DQ310" i="63" s="1"/>
  <c r="DQ304" i="63" a="1"/>
  <c r="DQ304" i="63" s="1"/>
  <c r="DQ298" i="63" a="1"/>
  <c r="DQ298" i="63" s="1"/>
  <c r="DQ292" i="63" a="1"/>
  <c r="DQ292" i="63" s="1"/>
  <c r="DQ286" i="63" a="1"/>
  <c r="DQ286" i="63" s="1"/>
  <c r="DQ280" i="63" a="1"/>
  <c r="DQ280" i="63" s="1"/>
  <c r="DQ274" i="63" a="1"/>
  <c r="DQ274" i="63" s="1"/>
  <c r="DQ268" i="63" a="1"/>
  <c r="DQ268" i="63" s="1"/>
  <c r="DQ262" i="63" a="1"/>
  <c r="DQ262" i="63" s="1"/>
  <c r="DQ256" i="63" a="1"/>
  <c r="DQ256" i="63" s="1"/>
  <c r="B251" i="63" a="1"/>
  <c r="B251" i="63" s="1"/>
  <c r="B245" i="63" a="1"/>
  <c r="B245" i="63" s="1"/>
  <c r="B239" i="63" a="1"/>
  <c r="B239" i="63" s="1"/>
  <c r="B233" i="63" a="1"/>
  <c r="B233" i="63" s="1"/>
  <c r="B227" i="63" a="1"/>
  <c r="B227" i="63" s="1"/>
  <c r="B221" i="63" a="1"/>
  <c r="B221" i="63" s="1"/>
  <c r="B215" i="63" a="1"/>
  <c r="B215" i="63" s="1"/>
  <c r="B209" i="63" a="1"/>
  <c r="B209" i="63" s="1"/>
  <c r="B203" i="63" a="1"/>
  <c r="B203" i="63" s="1"/>
  <c r="B197" i="63" a="1"/>
  <c r="B197" i="63" s="1"/>
  <c r="B191" i="63" a="1"/>
  <c r="B191" i="63" s="1"/>
  <c r="B185" i="63" a="1"/>
  <c r="B185" i="63" s="1"/>
  <c r="B179" i="63" a="1"/>
  <c r="B179" i="63" s="1"/>
  <c r="B173" i="63" a="1"/>
  <c r="B173" i="63" s="1"/>
  <c r="B167" i="63" a="1"/>
  <c r="B167" i="63" s="1"/>
  <c r="B161" i="63" a="1"/>
  <c r="B161" i="63" s="1"/>
  <c r="DQ155" i="63" a="1"/>
  <c r="DQ155" i="63" s="1"/>
  <c r="DQ149" i="63" a="1"/>
  <c r="DQ149" i="63" s="1"/>
  <c r="DQ143" i="63" a="1"/>
  <c r="DQ143" i="63" s="1"/>
  <c r="DQ137" i="63" a="1"/>
  <c r="DQ137" i="63" s="1"/>
  <c r="DQ131" i="63" a="1"/>
  <c r="DQ131" i="63" s="1"/>
  <c r="DQ125" i="63" a="1"/>
  <c r="DQ125" i="63" s="1"/>
  <c r="DQ119" i="63" a="1"/>
  <c r="DQ119" i="63" s="1"/>
  <c r="DQ113" i="63" a="1"/>
  <c r="DQ113" i="63" s="1"/>
  <c r="B108" i="63" a="1"/>
  <c r="B108" i="63" s="1"/>
  <c r="B102" i="63" a="1"/>
  <c r="B102" i="63" s="1"/>
  <c r="DQ96" i="63" a="1"/>
  <c r="DQ96" i="63" s="1"/>
  <c r="DQ90" i="63" a="1"/>
  <c r="DQ90" i="63" s="1"/>
  <c r="DQ84" i="63" a="1"/>
  <c r="DQ84" i="63" s="1"/>
  <c r="DQ78" i="63" a="1"/>
  <c r="DQ78" i="63" s="1"/>
  <c r="DQ72" i="63" a="1"/>
  <c r="DQ72" i="63" s="1"/>
  <c r="DQ66" i="63" a="1"/>
  <c r="DQ66" i="63" s="1"/>
  <c r="DQ60" i="63" a="1"/>
  <c r="DQ60" i="63" s="1"/>
  <c r="DQ54" i="63" a="1"/>
  <c r="DQ54" i="63" s="1"/>
  <c r="DQ48" i="63" a="1"/>
  <c r="DQ48" i="63" s="1"/>
  <c r="B72" i="63" a="1"/>
  <c r="B72" i="63" s="1"/>
  <c r="B54" i="63" a="1"/>
  <c r="B54" i="63" s="1"/>
  <c r="B496" i="63" a="1"/>
  <c r="B496" i="63" s="1"/>
  <c r="B490" i="63" a="1"/>
  <c r="B490" i="63" s="1"/>
  <c r="B484" i="63" a="1"/>
  <c r="B484" i="63" s="1"/>
  <c r="B478" i="63" a="1"/>
  <c r="B478" i="63" s="1"/>
  <c r="B472" i="63" a="1"/>
  <c r="B472" i="63" s="1"/>
  <c r="B466" i="63" a="1"/>
  <c r="B466" i="63" s="1"/>
  <c r="B460" i="63" a="1"/>
  <c r="B460" i="63" s="1"/>
  <c r="B454" i="63" a="1"/>
  <c r="B454" i="63" s="1"/>
  <c r="B448" i="63" a="1"/>
  <c r="B448" i="63" s="1"/>
  <c r="B442" i="63" a="1"/>
  <c r="B442" i="63" s="1"/>
  <c r="B436" i="63" a="1"/>
  <c r="B436" i="63" s="1"/>
  <c r="B430" i="63" a="1"/>
  <c r="B430" i="63" s="1"/>
  <c r="B424" i="63" a="1"/>
  <c r="B424" i="63" s="1"/>
  <c r="B418" i="63" a="1"/>
  <c r="B418" i="63" s="1"/>
  <c r="B412" i="63" a="1"/>
  <c r="B412" i="63" s="1"/>
  <c r="B406" i="63" a="1"/>
  <c r="B406" i="63" s="1"/>
  <c r="B400" i="63" a="1"/>
  <c r="B400" i="63" s="1"/>
  <c r="B394" i="63" a="1"/>
  <c r="B394" i="63" s="1"/>
  <c r="B388" i="63" a="1"/>
  <c r="B388" i="63" s="1"/>
  <c r="B382" i="63" a="1"/>
  <c r="B382" i="63" s="1"/>
  <c r="B376" i="63" a="1"/>
  <c r="B376" i="63" s="1"/>
  <c r="B370" i="63" a="1"/>
  <c r="B370" i="63" s="1"/>
  <c r="B364" i="63" a="1"/>
  <c r="B364" i="63" s="1"/>
  <c r="B358" i="63" a="1"/>
  <c r="B358" i="63" s="1"/>
  <c r="B352" i="63" a="1"/>
  <c r="B352" i="63" s="1"/>
  <c r="B346" i="63" a="1"/>
  <c r="B346" i="63" s="1"/>
  <c r="B340" i="63" a="1"/>
  <c r="B340" i="63" s="1"/>
  <c r="B334" i="63" a="1"/>
  <c r="B334" i="63" s="1"/>
  <c r="B328" i="63" a="1"/>
  <c r="B328" i="63" s="1"/>
  <c r="B322" i="63" a="1"/>
  <c r="B322" i="63" s="1"/>
  <c r="B316" i="63" a="1"/>
  <c r="B316" i="63" s="1"/>
  <c r="B310" i="63" a="1"/>
  <c r="B310" i="63" s="1"/>
  <c r="B304" i="63" a="1"/>
  <c r="B304" i="63" s="1"/>
  <c r="B298" i="63" a="1"/>
  <c r="B298" i="63" s="1"/>
  <c r="B292" i="63" a="1"/>
  <c r="B292" i="63" s="1"/>
  <c r="B286" i="63" a="1"/>
  <c r="B286" i="63" s="1"/>
  <c r="B280" i="63" a="1"/>
  <c r="B280" i="63" s="1"/>
  <c r="B274" i="63" a="1"/>
  <c r="B274" i="63" s="1"/>
  <c r="B268" i="63" a="1"/>
  <c r="B268" i="63" s="1"/>
  <c r="B262" i="63" a="1"/>
  <c r="B262" i="63" s="1"/>
  <c r="B256" i="63" a="1"/>
  <c r="B256" i="63" s="1"/>
  <c r="DQ250" i="63" a="1"/>
  <c r="DQ250" i="63" s="1"/>
  <c r="DQ244" i="63" a="1"/>
  <c r="DQ244" i="63" s="1"/>
  <c r="DQ238" i="63" a="1"/>
  <c r="DQ238" i="63" s="1"/>
  <c r="DQ232" i="63" a="1"/>
  <c r="DQ232" i="63" s="1"/>
  <c r="DQ226" i="63" a="1"/>
  <c r="DQ226" i="63" s="1"/>
  <c r="DQ220" i="63" a="1"/>
  <c r="DQ220" i="63" s="1"/>
  <c r="DQ214" i="63" a="1"/>
  <c r="DQ214" i="63" s="1"/>
  <c r="DQ208" i="63" a="1"/>
  <c r="DQ208" i="63" s="1"/>
  <c r="DQ202" i="63" a="1"/>
  <c r="DQ202" i="63" s="1"/>
  <c r="DQ196" i="63" a="1"/>
  <c r="DQ196" i="63" s="1"/>
  <c r="DQ190" i="63" a="1"/>
  <c r="DQ190" i="63" s="1"/>
  <c r="DQ184" i="63" a="1"/>
  <c r="DQ184" i="63" s="1"/>
  <c r="DQ178" i="63" a="1"/>
  <c r="DQ178" i="63" s="1"/>
  <c r="DQ172" i="63" a="1"/>
  <c r="DQ172" i="63" s="1"/>
  <c r="DQ166" i="63" a="1"/>
  <c r="DQ166" i="63" s="1"/>
  <c r="DQ160" i="63" a="1"/>
  <c r="DQ160" i="63" s="1"/>
  <c r="B155" i="63" a="1"/>
  <c r="B155" i="63" s="1"/>
  <c r="B149" i="63" a="1"/>
  <c r="B149" i="63" s="1"/>
  <c r="B143" i="63" a="1"/>
  <c r="B143" i="63" s="1"/>
  <c r="B137" i="63" a="1"/>
  <c r="B137" i="63" s="1"/>
  <c r="B131" i="63" a="1"/>
  <c r="B131" i="63" s="1"/>
  <c r="B125" i="63" a="1"/>
  <c r="B125" i="63" s="1"/>
  <c r="B119" i="63" a="1"/>
  <c r="B119" i="63" s="1"/>
  <c r="B113" i="63" a="1"/>
  <c r="B113" i="63" s="1"/>
  <c r="DQ107" i="63" a="1"/>
  <c r="DQ107" i="63" s="1"/>
  <c r="DQ101" i="63" a="1"/>
  <c r="DQ101" i="63" s="1"/>
  <c r="B96" i="63" a="1"/>
  <c r="B96" i="63" s="1"/>
  <c r="B90" i="63" a="1"/>
  <c r="B90" i="63" s="1"/>
  <c r="B84" i="63" a="1"/>
  <c r="B84" i="63" s="1"/>
  <c r="B78" i="63" a="1"/>
  <c r="B78" i="63" s="1"/>
  <c r="B66" i="63" a="1"/>
  <c r="B66" i="63" s="1"/>
  <c r="B60" i="63" a="1"/>
  <c r="B60" i="63" s="1"/>
  <c r="B48" i="63" a="1"/>
  <c r="B48" i="63" s="1"/>
  <c r="DQ495" i="63" a="1"/>
  <c r="DQ495" i="63" s="1"/>
  <c r="DQ489" i="63" a="1"/>
  <c r="DQ489" i="63" s="1"/>
  <c r="DQ483" i="63" a="1"/>
  <c r="DQ483" i="63" s="1"/>
  <c r="DQ477" i="63" a="1"/>
  <c r="DQ477" i="63" s="1"/>
  <c r="DQ471" i="63" a="1"/>
  <c r="DQ471" i="63" s="1"/>
  <c r="DQ465" i="63" a="1"/>
  <c r="DQ465" i="63" s="1"/>
  <c r="DQ459" i="63" a="1"/>
  <c r="DQ459" i="63" s="1"/>
  <c r="DQ453" i="63" a="1"/>
  <c r="DQ453" i="63" s="1"/>
  <c r="DQ447" i="63" a="1"/>
  <c r="DQ447" i="63" s="1"/>
  <c r="DQ441" i="63" a="1"/>
  <c r="DQ441" i="63" s="1"/>
  <c r="DQ435" i="63" a="1"/>
  <c r="DQ435" i="63" s="1"/>
  <c r="DQ429" i="63" a="1"/>
  <c r="DQ429" i="63" s="1"/>
  <c r="DQ423" i="63" a="1"/>
  <c r="DQ423" i="63" s="1"/>
  <c r="DQ417" i="63" a="1"/>
  <c r="DQ417" i="63" s="1"/>
  <c r="DQ411" i="63" a="1"/>
  <c r="DQ411" i="63" s="1"/>
  <c r="DQ405" i="63" a="1"/>
  <c r="DQ405" i="63" s="1"/>
  <c r="DQ399" i="63" a="1"/>
  <c r="DQ399" i="63" s="1"/>
  <c r="DQ393" i="63" a="1"/>
  <c r="DQ393" i="63" s="1"/>
  <c r="DQ387" i="63" a="1"/>
  <c r="DQ387" i="63" s="1"/>
  <c r="DQ381" i="63" a="1"/>
  <c r="DQ381" i="63" s="1"/>
  <c r="DQ375" i="63" a="1"/>
  <c r="DQ375" i="63" s="1"/>
  <c r="DQ369" i="63" a="1"/>
  <c r="DQ369" i="63" s="1"/>
  <c r="DQ363" i="63" a="1"/>
  <c r="DQ363" i="63" s="1"/>
  <c r="DQ357" i="63" a="1"/>
  <c r="DQ357" i="63" s="1"/>
  <c r="DQ351" i="63" a="1"/>
  <c r="DQ351" i="63" s="1"/>
  <c r="DQ345" i="63" a="1"/>
  <c r="DQ345" i="63" s="1"/>
  <c r="DQ339" i="63" a="1"/>
  <c r="DQ339" i="63" s="1"/>
  <c r="DQ333" i="63" a="1"/>
  <c r="DQ333" i="63" s="1"/>
  <c r="DQ327" i="63" a="1"/>
  <c r="DQ327" i="63" s="1"/>
  <c r="DQ321" i="63" a="1"/>
  <c r="DQ321" i="63" s="1"/>
  <c r="DQ315" i="63" a="1"/>
  <c r="DQ315" i="63" s="1"/>
  <c r="DQ309" i="63" a="1"/>
  <c r="DQ309" i="63" s="1"/>
  <c r="DQ303" i="63" a="1"/>
  <c r="DQ303" i="63" s="1"/>
  <c r="DQ297" i="63" a="1"/>
  <c r="DQ297" i="63" s="1"/>
  <c r="DQ291" i="63" a="1"/>
  <c r="DQ291" i="63" s="1"/>
  <c r="DQ285" i="63" a="1"/>
  <c r="DQ285" i="63" s="1"/>
  <c r="DQ279" i="63" a="1"/>
  <c r="DQ279" i="63" s="1"/>
  <c r="DQ273" i="63" a="1"/>
  <c r="DQ273" i="63" s="1"/>
  <c r="DQ267" i="63" a="1"/>
  <c r="DQ267" i="63" s="1"/>
  <c r="DQ261" i="63" a="1"/>
  <c r="DQ261" i="63" s="1"/>
  <c r="DQ255" i="63" a="1"/>
  <c r="DQ255" i="63" s="1"/>
  <c r="B250" i="63" a="1"/>
  <c r="B250" i="63" s="1"/>
  <c r="B244" i="63" a="1"/>
  <c r="B244" i="63" s="1"/>
  <c r="B238" i="63" a="1"/>
  <c r="B238" i="63" s="1"/>
  <c r="B232" i="63" a="1"/>
  <c r="B232" i="63" s="1"/>
  <c r="B226" i="63" a="1"/>
  <c r="B226" i="63" s="1"/>
  <c r="B220" i="63" a="1"/>
  <c r="B220" i="63" s="1"/>
  <c r="B214" i="63" a="1"/>
  <c r="B214" i="63" s="1"/>
  <c r="B208" i="63" a="1"/>
  <c r="B208" i="63" s="1"/>
  <c r="B202" i="63" a="1"/>
  <c r="B202" i="63" s="1"/>
  <c r="B196" i="63" a="1"/>
  <c r="B196" i="63" s="1"/>
  <c r="B190" i="63" a="1"/>
  <c r="B190" i="63" s="1"/>
  <c r="B184" i="63" a="1"/>
  <c r="B184" i="63" s="1"/>
  <c r="B178" i="63" a="1"/>
  <c r="B178" i="63" s="1"/>
  <c r="B172" i="63" a="1"/>
  <c r="B172" i="63" s="1"/>
  <c r="B166" i="63" a="1"/>
  <c r="B166" i="63" s="1"/>
  <c r="DQ154" i="63" a="1"/>
  <c r="DQ154" i="63" s="1"/>
  <c r="DQ148" i="63" a="1"/>
  <c r="DQ148" i="63" s="1"/>
  <c r="DQ142" i="63" a="1"/>
  <c r="DQ142" i="63" s="1"/>
  <c r="DQ136" i="63" a="1"/>
  <c r="DQ136" i="63" s="1"/>
  <c r="DQ130" i="63" a="1"/>
  <c r="DQ130" i="63" s="1"/>
  <c r="DQ124" i="63" a="1"/>
  <c r="DQ124" i="63" s="1"/>
  <c r="DQ118" i="63" a="1"/>
  <c r="DQ118" i="63" s="1"/>
  <c r="DQ112" i="63" a="1"/>
  <c r="DQ112" i="63" s="1"/>
  <c r="B107" i="63" a="1"/>
  <c r="B107" i="63" s="1"/>
  <c r="B101" i="63" a="1"/>
  <c r="B101" i="63" s="1"/>
  <c r="DQ95" i="63" a="1"/>
  <c r="DQ95" i="63" s="1"/>
  <c r="DQ89" i="63" a="1"/>
  <c r="DQ89" i="63" s="1"/>
  <c r="DQ83" i="63" a="1"/>
  <c r="DQ83" i="63" s="1"/>
  <c r="DQ77" i="63" a="1"/>
  <c r="DQ77" i="63" s="1"/>
  <c r="DQ71" i="63" a="1"/>
  <c r="DQ71" i="63" s="1"/>
  <c r="DQ65" i="63" a="1"/>
  <c r="DQ65" i="63" s="1"/>
  <c r="DQ59" i="63" a="1"/>
  <c r="DQ59" i="63" s="1"/>
  <c r="DQ53" i="63" a="1"/>
  <c r="DQ53" i="63" s="1"/>
  <c r="DQ47" i="63" a="1"/>
  <c r="DQ47" i="63" s="1"/>
  <c r="B387" i="63" a="1"/>
  <c r="B387" i="63" s="1"/>
  <c r="B369" i="63" a="1"/>
  <c r="B369" i="63" s="1"/>
  <c r="B357" i="63" a="1"/>
  <c r="B357" i="63" s="1"/>
  <c r="B351" i="63" a="1"/>
  <c r="B351" i="63" s="1"/>
  <c r="B339" i="63" a="1"/>
  <c r="B339" i="63" s="1"/>
  <c r="B333" i="63" a="1"/>
  <c r="B333" i="63" s="1"/>
  <c r="B321" i="63" a="1"/>
  <c r="B321" i="63" s="1"/>
  <c r="B315" i="63" a="1"/>
  <c r="B315" i="63" s="1"/>
  <c r="B303" i="63" a="1"/>
  <c r="B303" i="63" s="1"/>
  <c r="B495" i="63" a="1"/>
  <c r="B495" i="63" s="1"/>
  <c r="B489" i="63" a="1"/>
  <c r="B489" i="63" s="1"/>
  <c r="B483" i="63" a="1"/>
  <c r="B483" i="63" s="1"/>
  <c r="B477" i="63" a="1"/>
  <c r="B477" i="63" s="1"/>
  <c r="B471" i="63" a="1"/>
  <c r="B471" i="63" s="1"/>
  <c r="B465" i="63" a="1"/>
  <c r="B465" i="63" s="1"/>
  <c r="B459" i="63" a="1"/>
  <c r="B459" i="63" s="1"/>
  <c r="B453" i="63" a="1"/>
  <c r="B453" i="63" s="1"/>
  <c r="B447" i="63" a="1"/>
  <c r="B447" i="63" s="1"/>
  <c r="B441" i="63" a="1"/>
  <c r="B441" i="63" s="1"/>
  <c r="B435" i="63" a="1"/>
  <c r="B435" i="63" s="1"/>
  <c r="B429" i="63" a="1"/>
  <c r="B429" i="63" s="1"/>
  <c r="B423" i="63" a="1"/>
  <c r="B423" i="63" s="1"/>
  <c r="B417" i="63" a="1"/>
  <c r="B417" i="63" s="1"/>
  <c r="B411" i="63" a="1"/>
  <c r="B411" i="63" s="1"/>
  <c r="B405" i="63" a="1"/>
  <c r="B405" i="63" s="1"/>
  <c r="B399" i="63" a="1"/>
  <c r="B399" i="63" s="1"/>
  <c r="B393" i="63" a="1"/>
  <c r="B393" i="63" s="1"/>
  <c r="B381" i="63" a="1"/>
  <c r="B381" i="63" s="1"/>
  <c r="B375" i="63" a="1"/>
  <c r="B375" i="63" s="1"/>
  <c r="B363" i="63" a="1"/>
  <c r="B363" i="63" s="1"/>
  <c r="B345" i="63" a="1"/>
  <c r="B345" i="63" s="1"/>
  <c r="B327" i="63" a="1"/>
  <c r="B327" i="63" s="1"/>
  <c r="B309" i="63" a="1"/>
  <c r="B309" i="63" s="1"/>
  <c r="DQ500" i="63" a="1"/>
  <c r="DQ500" i="63" s="1"/>
  <c r="DQ494" i="63" a="1"/>
  <c r="DQ494" i="63" s="1"/>
  <c r="DQ488" i="63" a="1"/>
  <c r="DQ488" i="63" s="1"/>
  <c r="DQ482" i="63" a="1"/>
  <c r="DQ482" i="63" s="1"/>
  <c r="DQ476" i="63" a="1"/>
  <c r="DQ476" i="63" s="1"/>
  <c r="DQ470" i="63" a="1"/>
  <c r="DQ470" i="63" s="1"/>
  <c r="DQ464" i="63" a="1"/>
  <c r="DQ464" i="63" s="1"/>
  <c r="DQ458" i="63" a="1"/>
  <c r="DQ458" i="63" s="1"/>
  <c r="DQ452" i="63" a="1"/>
  <c r="DQ452" i="63" s="1"/>
  <c r="DQ446" i="63" a="1"/>
  <c r="DQ446" i="63" s="1"/>
  <c r="DQ440" i="63" a="1"/>
  <c r="DQ440" i="63" s="1"/>
  <c r="DQ434" i="63" a="1"/>
  <c r="DQ434" i="63" s="1"/>
  <c r="DQ428" i="63" a="1"/>
  <c r="DQ428" i="63" s="1"/>
  <c r="DQ422" i="63" a="1"/>
  <c r="DQ422" i="63" s="1"/>
  <c r="DQ416" i="63" a="1"/>
  <c r="DQ416" i="63" s="1"/>
  <c r="DQ410" i="63" a="1"/>
  <c r="DQ410" i="63" s="1"/>
  <c r="DQ404" i="63" a="1"/>
  <c r="DQ404" i="63" s="1"/>
  <c r="DQ398" i="63" a="1"/>
  <c r="DQ398" i="63" s="1"/>
  <c r="DQ392" i="63" a="1"/>
  <c r="DQ392" i="63" s="1"/>
  <c r="DQ386" i="63" a="1"/>
  <c r="DQ386" i="63" s="1"/>
  <c r="DQ380" i="63" a="1"/>
  <c r="DQ380" i="63" s="1"/>
  <c r="DQ374" i="63" a="1"/>
  <c r="DQ374" i="63" s="1"/>
  <c r="DQ368" i="63" a="1"/>
  <c r="DQ368" i="63" s="1"/>
  <c r="DQ362" i="63" a="1"/>
  <c r="DQ362" i="63" s="1"/>
  <c r="DQ356" i="63" a="1"/>
  <c r="DQ356" i="63" s="1"/>
  <c r="DQ350" i="63" a="1"/>
  <c r="DQ350" i="63" s="1"/>
  <c r="DQ344" i="63" a="1"/>
  <c r="DQ344" i="63" s="1"/>
  <c r="DQ338" i="63" a="1"/>
  <c r="DQ338" i="63" s="1"/>
  <c r="DQ332" i="63" a="1"/>
  <c r="DQ332" i="63" s="1"/>
  <c r="DQ326" i="63" a="1"/>
  <c r="DQ326" i="63" s="1"/>
  <c r="DQ320" i="63" a="1"/>
  <c r="DQ320" i="63" s="1"/>
  <c r="DQ314" i="63" a="1"/>
  <c r="DQ314" i="63" s="1"/>
  <c r="DQ308" i="63" a="1"/>
  <c r="DQ308" i="63" s="1"/>
  <c r="DQ302" i="63" a="1"/>
  <c r="DQ302" i="63" s="1"/>
  <c r="DQ296" i="63" a="1"/>
  <c r="DQ296" i="63" s="1"/>
  <c r="DQ290" i="63" a="1"/>
  <c r="DQ290" i="63" s="1"/>
  <c r="DQ284" i="63" a="1"/>
  <c r="DQ284" i="63" s="1"/>
  <c r="DQ278" i="63" a="1"/>
  <c r="DQ278" i="63" s="1"/>
  <c r="DQ272" i="63" a="1"/>
  <c r="DQ272" i="63" s="1"/>
  <c r="DQ266" i="63" a="1"/>
  <c r="DQ266" i="63" s="1"/>
  <c r="DQ260" i="63" a="1"/>
  <c r="DQ260" i="63" s="1"/>
  <c r="B249" i="63" a="1"/>
  <c r="B249" i="63" s="1"/>
  <c r="B243" i="63" a="1"/>
  <c r="B243" i="63" s="1"/>
  <c r="B237" i="63" a="1"/>
  <c r="B237" i="63" s="1"/>
  <c r="B231" i="63" a="1"/>
  <c r="B231" i="63" s="1"/>
  <c r="B225" i="63" a="1"/>
  <c r="B225" i="63" s="1"/>
  <c r="B219" i="63" a="1"/>
  <c r="B219" i="63" s="1"/>
  <c r="B213" i="63" a="1"/>
  <c r="B213" i="63" s="1"/>
  <c r="B207" i="63" a="1"/>
  <c r="B207" i="63" s="1"/>
  <c r="B201" i="63" a="1"/>
  <c r="B201" i="63" s="1"/>
  <c r="B195" i="63" a="1"/>
  <c r="B195" i="63" s="1"/>
  <c r="B189" i="63" a="1"/>
  <c r="B189" i="63" s="1"/>
  <c r="B183" i="63" a="1"/>
  <c r="B183" i="63" s="1"/>
  <c r="B177" i="63" a="1"/>
  <c r="B177" i="63" s="1"/>
  <c r="B171" i="63" a="1"/>
  <c r="B171" i="63" s="1"/>
  <c r="B165" i="63" a="1"/>
  <c r="B165" i="63" s="1"/>
  <c r="DQ159" i="63" a="1"/>
  <c r="DQ159" i="63" s="1"/>
  <c r="DQ153" i="63" a="1"/>
  <c r="DQ153" i="63" s="1"/>
  <c r="DQ147" i="63" a="1"/>
  <c r="DQ147" i="63" s="1"/>
  <c r="DQ141" i="63" a="1"/>
  <c r="DQ141" i="63" s="1"/>
  <c r="DQ135" i="63" a="1"/>
  <c r="DQ135" i="63" s="1"/>
  <c r="DQ129" i="63" a="1"/>
  <c r="DQ129" i="63" s="1"/>
  <c r="DQ123" i="63" a="1"/>
  <c r="DQ123" i="63" s="1"/>
  <c r="DQ117" i="63" a="1"/>
  <c r="DQ117" i="63" s="1"/>
  <c r="DQ111" i="63" a="1"/>
  <c r="DQ111" i="63" s="1"/>
  <c r="B106" i="63" a="1"/>
  <c r="B106" i="63" s="1"/>
  <c r="B464" i="61" a="1"/>
  <c r="B464" i="61" s="1"/>
  <c r="DQ385" i="61" a="1"/>
  <c r="DQ385" i="61" s="1"/>
  <c r="B324" i="61" a="1"/>
  <c r="B324" i="61" s="1"/>
  <c r="DQ234" i="61" a="1"/>
  <c r="DQ234" i="61" s="1"/>
  <c r="B174" i="61" a="1"/>
  <c r="B174" i="61" s="1"/>
  <c r="B453" i="61" a="1"/>
  <c r="B453" i="61" s="1"/>
  <c r="B385" i="61" a="1"/>
  <c r="B385" i="61" s="1"/>
  <c r="DQ314" i="61" a="1"/>
  <c r="DQ314" i="61" s="1"/>
  <c r="DQ233" i="61" a="1"/>
  <c r="DQ233" i="61" s="1"/>
  <c r="DQ167" i="61" a="1"/>
  <c r="DQ167" i="61" s="1"/>
  <c r="DQ384" i="61" a="1"/>
  <c r="DQ384" i="61" s="1"/>
  <c r="B294" i="61" a="1"/>
  <c r="B294" i="61" s="1"/>
  <c r="DQ372" i="61" a="1"/>
  <c r="DQ372" i="61" s="1"/>
  <c r="DQ293" i="61" a="1"/>
  <c r="DQ293" i="61" s="1"/>
  <c r="B232" i="61" a="1"/>
  <c r="B232" i="61" s="1"/>
  <c r="DQ144" i="61" a="1"/>
  <c r="DQ144" i="61" s="1"/>
  <c r="B361" i="61" a="1"/>
  <c r="B361" i="61" s="1"/>
  <c r="DQ219" i="61" a="1"/>
  <c r="DQ219" i="61" s="1"/>
  <c r="DQ357" i="61" a="1"/>
  <c r="DQ357" i="61" s="1"/>
  <c r="DQ208" i="61" a="1"/>
  <c r="DQ208" i="61" s="1"/>
  <c r="B143" i="61" a="1"/>
  <c r="B143" i="61" s="1"/>
  <c r="DQ415" i="61" a="1"/>
  <c r="DQ415" i="61" s="1"/>
  <c r="DQ188" i="61" a="1"/>
  <c r="DQ188" i="61" s="1"/>
  <c r="DQ407" i="61" a="1"/>
  <c r="DQ407" i="61" s="1"/>
  <c r="DQ256" i="61" a="1"/>
  <c r="DQ256" i="61" s="1"/>
  <c r="DQ472" i="61" a="1"/>
  <c r="DQ472" i="61" s="1"/>
  <c r="DQ448" i="61" a="1"/>
  <c r="DQ448" i="61" s="1"/>
  <c r="DQ232" i="61" a="1"/>
  <c r="DQ232" i="61" s="1"/>
  <c r="B157" i="61" a="1"/>
  <c r="B157" i="61" s="1"/>
  <c r="B442" i="61" a="1"/>
  <c r="B442" i="61" s="1"/>
  <c r="DQ441" i="61" a="1"/>
  <c r="DQ441" i="61" s="1"/>
  <c r="B293" i="61" a="1"/>
  <c r="B293" i="61" s="1"/>
  <c r="B144" i="61" a="1"/>
  <c r="B144" i="61" s="1"/>
  <c r="DQ438" i="61" a="1"/>
  <c r="DQ438" i="61" s="1"/>
  <c r="B289" i="61" a="1"/>
  <c r="B289" i="61" s="1"/>
  <c r="B478" i="61" a="1"/>
  <c r="B478" i="61" s="1"/>
  <c r="B477" i="61" a="1"/>
  <c r="B477" i="61" s="1"/>
  <c r="DQ392" i="61" a="1"/>
  <c r="DQ392" i="61" s="1"/>
  <c r="DQ174" i="61" a="1"/>
  <c r="DQ174" i="61" s="1"/>
  <c r="DQ418" i="61" a="1"/>
  <c r="DQ418" i="61" s="1"/>
  <c r="B357" i="61" a="1"/>
  <c r="B357" i="61" s="1"/>
  <c r="DQ280" i="61" a="1"/>
  <c r="DQ280" i="61" s="1"/>
  <c r="DQ201" i="61" a="1"/>
  <c r="DQ201" i="61" s="1"/>
  <c r="B136" i="61" a="1"/>
  <c r="B136" i="61" s="1"/>
  <c r="B499" i="61" a="1"/>
  <c r="B499" i="61" s="1"/>
  <c r="DQ417" i="61" a="1"/>
  <c r="DQ417" i="61" s="1"/>
  <c r="B350" i="61" a="1"/>
  <c r="B350" i="61" s="1"/>
  <c r="B265" i="61" a="1"/>
  <c r="B265" i="61" s="1"/>
  <c r="B201" i="61" a="1"/>
  <c r="B201" i="61" s="1"/>
  <c r="B131" i="61" a="1"/>
  <c r="B131" i="61" s="1"/>
  <c r="B257" i="61" a="1"/>
  <c r="B257" i="61" s="1"/>
  <c r="DQ178" i="61" a="1"/>
  <c r="DQ178" i="61" s="1"/>
  <c r="B325" i="61" a="1"/>
  <c r="B325" i="61" s="1"/>
  <c r="DQ484" i="61" a="1"/>
  <c r="DQ484" i="61" s="1"/>
  <c r="B416" i="61" a="1"/>
  <c r="B416" i="61" s="1"/>
  <c r="B347" i="61" a="1"/>
  <c r="B347" i="61" s="1"/>
  <c r="B264" i="61" a="1"/>
  <c r="B264" i="61" s="1"/>
  <c r="B200" i="61" a="1"/>
  <c r="B200" i="61" s="1"/>
  <c r="B326" i="61" a="1"/>
  <c r="B326" i="61" s="1"/>
  <c r="DQ325" i="61" a="1"/>
  <c r="DQ325" i="61" s="1"/>
  <c r="DQ254" i="61" a="1"/>
  <c r="DQ254" i="61" s="1"/>
  <c r="B443" i="67" a="1"/>
  <c r="B443" i="67" s="1"/>
  <c r="B321" i="67" a="1"/>
  <c r="B321" i="67" s="1"/>
  <c r="DQ210" i="67" a="1"/>
  <c r="DQ210" i="67" s="1"/>
  <c r="DQ149" i="67" a="1"/>
  <c r="DQ149" i="67" s="1"/>
  <c r="B110" i="67" a="1"/>
  <c r="B110" i="67" s="1"/>
  <c r="DQ78" i="67" a="1"/>
  <c r="DQ78" i="67" s="1"/>
  <c r="B48" i="67" a="1"/>
  <c r="B48" i="67" s="1"/>
  <c r="DQ16" i="67" a="1"/>
  <c r="DQ16" i="67" s="1"/>
  <c r="DQ132" i="67" a="1"/>
  <c r="DQ132" i="67" s="1"/>
  <c r="B68" i="67" a="1"/>
  <c r="B68" i="67" s="1"/>
  <c r="DQ36" i="67" a="1"/>
  <c r="DQ36" i="67" s="1"/>
  <c r="B430" i="67" a="1"/>
  <c r="B430" i="67" s="1"/>
  <c r="DQ128" i="67" a="1"/>
  <c r="DQ128" i="67" s="1"/>
  <c r="DQ96" i="67" a="1"/>
  <c r="DQ96" i="67" s="1"/>
  <c r="DQ34" i="67" a="1"/>
  <c r="DQ34" i="67" s="1"/>
  <c r="DQ156" i="67" a="1"/>
  <c r="DQ156" i="67" s="1"/>
  <c r="B150" i="67" a="1"/>
  <c r="B150" i="67" s="1"/>
  <c r="DQ437" i="67" a="1"/>
  <c r="DQ437" i="67" s="1"/>
  <c r="DQ315" i="67" a="1"/>
  <c r="DQ315" i="67" s="1"/>
  <c r="B186" i="67" a="1"/>
  <c r="B186" i="67" s="1"/>
  <c r="B100" i="67" a="1"/>
  <c r="B100" i="67" s="1"/>
  <c r="B5" i="67" a="1"/>
  <c r="B5" i="67" s="1"/>
  <c r="DQ181" i="67" a="1"/>
  <c r="DQ181" i="67" s="1"/>
  <c r="B52" i="67" a="1"/>
  <c r="B52" i="67" s="1"/>
  <c r="DQ110" i="67" a="1"/>
  <c r="DQ110" i="67" s="1"/>
  <c r="DQ435" i="67" a="1"/>
  <c r="DQ435" i="67" s="1"/>
  <c r="B314" i="67" a="1"/>
  <c r="B314" i="67" s="1"/>
  <c r="B184" i="67" a="1"/>
  <c r="B184" i="67" s="1"/>
  <c r="DQ130" i="67" a="1"/>
  <c r="DQ130" i="67" s="1"/>
  <c r="B98" i="67" a="1"/>
  <c r="B98" i="67" s="1"/>
  <c r="DQ67" i="67" a="1"/>
  <c r="DQ67" i="67" s="1"/>
  <c r="B36" i="67" a="1"/>
  <c r="B36" i="67" s="1"/>
  <c r="DQ4" i="67" a="1"/>
  <c r="DQ4" i="67" s="1"/>
  <c r="B272" i="67" a="1"/>
  <c r="B272" i="67" s="1"/>
  <c r="B65" i="67" a="1"/>
  <c r="B65" i="67" s="1"/>
  <c r="DQ257" i="67" a="1"/>
  <c r="DQ257" i="67" s="1"/>
  <c r="B80" i="67" a="1"/>
  <c r="B80" i="67" s="1"/>
  <c r="B428" i="67" a="1"/>
  <c r="B428" i="67" s="1"/>
  <c r="DQ266" i="67" a="1"/>
  <c r="DQ266" i="67" s="1"/>
  <c r="B181" i="67" a="1"/>
  <c r="B181" i="67" s="1"/>
  <c r="B128" i="67" a="1"/>
  <c r="B128" i="67" s="1"/>
  <c r="B96" i="67" a="1"/>
  <c r="B96" i="67" s="1"/>
  <c r="DQ64" i="67" a="1"/>
  <c r="DQ64" i="67" s="1"/>
  <c r="DQ32" i="67" a="1"/>
  <c r="DQ32" i="67" s="1"/>
  <c r="DQ259" i="67" a="1"/>
  <c r="DQ259" i="67" s="1"/>
  <c r="B379" i="67" a="1"/>
  <c r="B379" i="67" s="1"/>
  <c r="DQ83" i="67" a="1"/>
  <c r="DQ83" i="67" s="1"/>
  <c r="DQ19" i="67" a="1"/>
  <c r="DQ19" i="67" s="1"/>
  <c r="DQ371" i="67" a="1"/>
  <c r="DQ371" i="67" s="1"/>
  <c r="DQ217" i="67" a="1"/>
  <c r="DQ217" i="67" s="1"/>
  <c r="B153" i="67" a="1"/>
  <c r="B153" i="67" s="1"/>
  <c r="DQ49" i="67" a="1"/>
  <c r="DQ49" i="67" s="1"/>
  <c r="B18" i="67" a="1"/>
  <c r="B18" i="67" s="1"/>
  <c r="B328" i="67" a="1"/>
  <c r="B328" i="67" s="1"/>
  <c r="DQ152" i="67" a="1"/>
  <c r="DQ152" i="67" s="1"/>
  <c r="B111" i="67" a="1"/>
  <c r="B111" i="67" s="1"/>
  <c r="DQ17" i="67" a="1"/>
  <c r="DQ17" i="67" s="1"/>
  <c r="B485" i="67" a="1"/>
  <c r="B485" i="67" s="1"/>
  <c r="B17" i="67" a="1"/>
  <c r="B17" i="67" s="1"/>
  <c r="DQ386" i="67" a="1"/>
  <c r="DQ386" i="67" s="1"/>
  <c r="DQ264" i="67" a="1"/>
  <c r="DQ264" i="67" s="1"/>
  <c r="B177" i="67" a="1"/>
  <c r="B177" i="67" s="1"/>
  <c r="DQ127" i="67" a="1"/>
  <c r="DQ127" i="67" s="1"/>
  <c r="DQ95" i="67" a="1"/>
  <c r="DQ95" i="67" s="1"/>
  <c r="B64" i="67" a="1"/>
  <c r="B64" i="67" s="1"/>
  <c r="B32" i="67" a="1"/>
  <c r="B32" i="67" s="1"/>
  <c r="B381" i="67" a="1"/>
  <c r="B381" i="67" s="1"/>
  <c r="DQ176" i="67" a="1"/>
  <c r="DQ176" i="67" s="1"/>
  <c r="B127" i="67" a="1"/>
  <c r="B127" i="67" s="1"/>
  <c r="B95" i="67" a="1"/>
  <c r="B95" i="67" s="1"/>
  <c r="B63" i="67" a="1"/>
  <c r="B63" i="67" s="1"/>
  <c r="DQ31" i="67" a="1"/>
  <c r="DQ31" i="67" s="1"/>
  <c r="B499" i="67" a="1"/>
  <c r="B499" i="67" s="1"/>
  <c r="B115" i="67" a="1"/>
  <c r="B115" i="67" s="1"/>
  <c r="B21" i="67" a="1"/>
  <c r="B21" i="67" s="1"/>
  <c r="DQ493" i="67" a="1"/>
  <c r="DQ493" i="67" s="1"/>
  <c r="DQ373" i="67" a="1"/>
  <c r="DQ373" i="67" s="1"/>
  <c r="B222" i="67" a="1"/>
  <c r="B222" i="67" s="1"/>
  <c r="B156" i="67" a="1"/>
  <c r="B156" i="67" s="1"/>
  <c r="DQ114" i="67" a="1"/>
  <c r="DQ114" i="67" s="1"/>
  <c r="B83" i="67" a="1"/>
  <c r="B83" i="67" s="1"/>
  <c r="B51" i="67" a="1"/>
  <c r="B51" i="67" s="1"/>
  <c r="B492" i="67" a="1"/>
  <c r="B492" i="67" s="1"/>
  <c r="B113" i="67" a="1"/>
  <c r="B113" i="67" s="1"/>
  <c r="B81" i="67" a="1"/>
  <c r="B81" i="67" s="1"/>
  <c r="B487" i="67" a="1"/>
  <c r="B487" i="67" s="1"/>
  <c r="DQ216" i="67" a="1"/>
  <c r="DQ216" i="67" s="1"/>
  <c r="DQ80" i="67" a="1"/>
  <c r="DQ80" i="67" s="1"/>
  <c r="B49" i="67" a="1"/>
  <c r="B49" i="67" s="1"/>
  <c r="DQ322" i="67" a="1"/>
  <c r="DQ322" i="67" s="1"/>
  <c r="B213" i="67" a="1"/>
  <c r="B213" i="67" s="1"/>
  <c r="DQ48" i="67" a="1"/>
  <c r="DQ48" i="67" s="1"/>
  <c r="B473" i="67" a="1"/>
  <c r="B473" i="67" s="1"/>
  <c r="B416" i="67" a="1"/>
  <c r="B416" i="67" s="1"/>
  <c r="B359" i="67" a="1"/>
  <c r="B359" i="67" s="1"/>
  <c r="B246" i="67" a="1"/>
  <c r="B246" i="67" s="1"/>
  <c r="B170" i="67" a="1"/>
  <c r="B170" i="67" s="1"/>
  <c r="B91" i="67" a="1"/>
  <c r="B91" i="67" s="1"/>
  <c r="B76" i="67" a="1"/>
  <c r="B76" i="67" s="1"/>
  <c r="B44" i="67" a="1"/>
  <c r="B44" i="67" s="1"/>
  <c r="B29" i="67" a="1"/>
  <c r="B29" i="67" s="1"/>
  <c r="B471" i="67" a="1"/>
  <c r="B471" i="67" s="1"/>
  <c r="B414" i="67" a="1"/>
  <c r="B414" i="67" s="1"/>
  <c r="B245" i="67" a="1"/>
  <c r="B245" i="67" s="1"/>
  <c r="B202" i="67" a="1"/>
  <c r="B202" i="67" s="1"/>
  <c r="B169" i="67" a="1"/>
  <c r="B169" i="67" s="1"/>
  <c r="B143" i="67" a="1"/>
  <c r="B143" i="67" s="1"/>
  <c r="B122" i="67" a="1"/>
  <c r="B122" i="67" s="1"/>
  <c r="B107" i="67" a="1"/>
  <c r="B107" i="67" s="1"/>
  <c r="B75" i="67" a="1"/>
  <c r="B75" i="67" s="1"/>
  <c r="B59" i="67" a="1"/>
  <c r="B59" i="67" s="1"/>
  <c r="B12" i="67" a="1"/>
  <c r="B12" i="67" s="1"/>
  <c r="DQ301" i="67" a="1"/>
  <c r="DQ301" i="67" s="1"/>
  <c r="DQ202" i="67" a="1"/>
  <c r="DQ202" i="67" s="1"/>
  <c r="DQ143" i="67" a="1"/>
  <c r="DQ143" i="67" s="1"/>
  <c r="DQ122" i="67" a="1"/>
  <c r="DQ122" i="67" s="1"/>
  <c r="DQ107" i="67" a="1"/>
  <c r="DQ107" i="67" s="1"/>
  <c r="DQ60" i="67" a="1"/>
  <c r="DQ60" i="67" s="1"/>
  <c r="DQ12" i="67" a="1"/>
  <c r="DQ12" i="67" s="1"/>
  <c r="B352" i="67" a="1"/>
  <c r="B352" i="67" s="1"/>
  <c r="B42" i="67" a="1"/>
  <c r="B42" i="67" s="1"/>
  <c r="B407" i="67" a="1"/>
  <c r="B407" i="67" s="1"/>
  <c r="DQ357" i="67" a="1"/>
  <c r="DQ357" i="67" s="1"/>
  <c r="DQ299" i="67" a="1"/>
  <c r="DQ299" i="67" s="1"/>
  <c r="DQ90" i="67" a="1"/>
  <c r="DQ90" i="67" s="1"/>
  <c r="DQ43" i="67" a="1"/>
  <c r="DQ43" i="67" s="1"/>
  <c r="DQ28" i="67" a="1"/>
  <c r="DQ28" i="67" s="1"/>
  <c r="DQ465" i="67" a="1"/>
  <c r="DQ465" i="67" s="1"/>
  <c r="B409" i="67" a="1"/>
  <c r="B409" i="67" s="1"/>
  <c r="B294" i="67" a="1"/>
  <c r="B294" i="67" s="1"/>
  <c r="B242" i="67" a="1"/>
  <c r="B242" i="67" s="1"/>
  <c r="DQ197" i="67" a="1"/>
  <c r="DQ197" i="67" s="1"/>
  <c r="DQ166" i="67" a="1"/>
  <c r="DQ166" i="67" s="1"/>
  <c r="B140" i="67" a="1"/>
  <c r="B140" i="67" s="1"/>
  <c r="DQ120" i="67" a="1"/>
  <c r="DQ120" i="67" s="1"/>
  <c r="B104" i="67" a="1"/>
  <c r="B104" i="67" s="1"/>
  <c r="B89" i="67" a="1"/>
  <c r="B89" i="67" s="1"/>
  <c r="DQ73" i="67" a="1"/>
  <c r="DQ73" i="67" s="1"/>
  <c r="B57" i="67" a="1"/>
  <c r="B57" i="67" s="1"/>
  <c r="DQ25" i="67" a="1"/>
  <c r="DQ25" i="67" s="1"/>
  <c r="DQ10" i="67" a="1"/>
  <c r="DQ10" i="67" s="1"/>
  <c r="B464" i="67" a="1"/>
  <c r="B464" i="67" s="1"/>
  <c r="B350" i="67" a="1"/>
  <c r="B350" i="67" s="1"/>
  <c r="DQ292" i="67" a="1"/>
  <c r="DQ292" i="67" s="1"/>
  <c r="DQ238" i="67" a="1"/>
  <c r="DQ238" i="67" s="1"/>
  <c r="B197" i="67" a="1"/>
  <c r="B197" i="67" s="1"/>
  <c r="B166" i="67" a="1"/>
  <c r="B166" i="67" s="1"/>
  <c r="DQ139" i="67" a="1"/>
  <c r="DQ139" i="67" s="1"/>
  <c r="B120" i="67" a="1"/>
  <c r="B120" i="67" s="1"/>
  <c r="DQ103" i="67" a="1"/>
  <c r="DQ103" i="67" s="1"/>
  <c r="DQ88" i="67" a="1"/>
  <c r="DQ88" i="67" s="1"/>
  <c r="B72" i="67" a="1"/>
  <c r="B72" i="67" s="1"/>
  <c r="DQ56" i="67" a="1"/>
  <c r="DQ56" i="67" s="1"/>
  <c r="DQ41" i="67" a="1"/>
  <c r="DQ41" i="67" s="1"/>
  <c r="B25" i="67" a="1"/>
  <c r="B25" i="67" s="1"/>
  <c r="B10" i="67" a="1"/>
  <c r="B10" i="67" s="1"/>
  <c r="DQ458" i="67" a="1"/>
  <c r="DQ458" i="67" s="1"/>
  <c r="DQ401" i="67" a="1"/>
  <c r="DQ401" i="67" s="1"/>
  <c r="DQ344" i="67" a="1"/>
  <c r="DQ344" i="67" s="1"/>
  <c r="B287" i="67" a="1"/>
  <c r="B287" i="67" s="1"/>
  <c r="DQ235" i="67" a="1"/>
  <c r="DQ235" i="67" s="1"/>
  <c r="B193" i="67" a="1"/>
  <c r="B193" i="67" s="1"/>
  <c r="B163" i="67" a="1"/>
  <c r="B163" i="67" s="1"/>
  <c r="B137" i="67" a="1"/>
  <c r="B137" i="67" s="1"/>
  <c r="DQ119" i="67" a="1"/>
  <c r="DQ119" i="67" s="1"/>
  <c r="B103" i="67" a="1"/>
  <c r="B103" i="67" s="1"/>
  <c r="B88" i="67" a="1"/>
  <c r="B88" i="67" s="1"/>
  <c r="DQ71" i="67" a="1"/>
  <c r="DQ71" i="67" s="1"/>
  <c r="B56" i="67" a="1"/>
  <c r="B56" i="67" s="1"/>
  <c r="B41" i="67" a="1"/>
  <c r="B41" i="67" s="1"/>
  <c r="DQ24" i="67" a="1"/>
  <c r="DQ24" i="67" s="1"/>
  <c r="B9" i="67" a="1"/>
  <c r="B9" i="67" s="1"/>
  <c r="B457" i="67" a="1"/>
  <c r="B457" i="67" s="1"/>
  <c r="B400" i="67" a="1"/>
  <c r="B400" i="67" s="1"/>
  <c r="B343" i="67" a="1"/>
  <c r="B343" i="67" s="1"/>
  <c r="DQ285" i="67" a="1"/>
  <c r="DQ285" i="67" s="1"/>
  <c r="B235" i="67" a="1"/>
  <c r="B235" i="67" s="1"/>
  <c r="DQ192" i="67" a="1"/>
  <c r="DQ192" i="67" s="1"/>
  <c r="DQ162" i="67" a="1"/>
  <c r="DQ162" i="67" s="1"/>
  <c r="DQ136" i="67" a="1"/>
  <c r="DQ136" i="67" s="1"/>
  <c r="B118" i="67" a="1"/>
  <c r="B118" i="67" s="1"/>
  <c r="DQ102" i="67" a="1"/>
  <c r="DQ102" i="67" s="1"/>
  <c r="B87" i="67" a="1"/>
  <c r="B87" i="67" s="1"/>
  <c r="B71" i="67" a="1"/>
  <c r="B71" i="67" s="1"/>
  <c r="DQ55" i="67" a="1"/>
  <c r="DQ55" i="67" s="1"/>
  <c r="B39" i="67" a="1"/>
  <c r="B39" i="67" s="1"/>
  <c r="B24" i="67" a="1"/>
  <c r="B24" i="67" s="1"/>
  <c r="DQ8" i="67" a="1"/>
  <c r="DQ8" i="67" s="1"/>
  <c r="DQ500" i="67" a="1"/>
  <c r="DQ500" i="67" s="1"/>
  <c r="DQ444" i="67" a="1"/>
  <c r="DQ444" i="67" s="1"/>
  <c r="B388" i="67" a="1"/>
  <c r="B388" i="67" s="1"/>
  <c r="DQ330" i="67" a="1"/>
  <c r="DQ330" i="67" s="1"/>
  <c r="B274" i="67" a="1"/>
  <c r="B274" i="67" s="1"/>
  <c r="DQ223" i="67" a="1"/>
  <c r="DQ223" i="67" s="1"/>
  <c r="B309" i="67" a="1"/>
  <c r="B309" i="67" s="1"/>
  <c r="B3" i="67" a="1"/>
  <c r="B3" i="67" s="1"/>
  <c r="B11" i="67" a="1"/>
  <c r="B11" i="67" s="1"/>
  <c r="DQ18" i="67" a="1"/>
  <c r="DQ18" i="67" s="1"/>
  <c r="B35" i="67" a="1"/>
  <c r="B35" i="67" s="1"/>
  <c r="DQ42" i="67" a="1"/>
  <c r="DQ42" i="67" s="1"/>
  <c r="B50" i="67" a="1"/>
  <c r="B50" i="67" s="1"/>
  <c r="B58" i="67" a="1"/>
  <c r="B58" i="67" s="1"/>
  <c r="DQ65" i="67" a="1"/>
  <c r="DQ65" i="67" s="1"/>
  <c r="B74" i="67" a="1"/>
  <c r="B74" i="67" s="1"/>
  <c r="B82" i="67" a="1"/>
  <c r="B82" i="67" s="1"/>
  <c r="DQ89" i="67" a="1"/>
  <c r="DQ89" i="67" s="1"/>
  <c r="B97" i="67" a="1"/>
  <c r="B97" i="67" s="1"/>
  <c r="DQ104" i="67" a="1"/>
  <c r="DQ104" i="67" s="1"/>
  <c r="DQ113" i="67" a="1"/>
  <c r="DQ113" i="67" s="1"/>
  <c r="B121" i="67" a="1"/>
  <c r="B121" i="67" s="1"/>
  <c r="B129" i="67" a="1"/>
  <c r="B129" i="67" s="1"/>
  <c r="DQ140" i="67" a="1"/>
  <c r="DQ140" i="67" s="1"/>
  <c r="B154" i="67" a="1"/>
  <c r="B154" i="67" s="1"/>
  <c r="B167" i="67" a="1"/>
  <c r="B167" i="67" s="1"/>
  <c r="B182" i="67" a="1"/>
  <c r="B182" i="67" s="1"/>
  <c r="B199" i="67" a="1"/>
  <c r="B199" i="67" s="1"/>
  <c r="B218" i="67" a="1"/>
  <c r="B218" i="67" s="1"/>
  <c r="DQ242" i="67" a="1"/>
  <c r="DQ242" i="67" s="1"/>
  <c r="DQ267" i="67" a="1"/>
  <c r="DQ267" i="67" s="1"/>
  <c r="DQ294" i="67" a="1"/>
  <c r="DQ294" i="67" s="1"/>
  <c r="B324" i="67" a="1"/>
  <c r="B324" i="67" s="1"/>
  <c r="DQ352" i="67" a="1"/>
  <c r="DQ352" i="67" s="1"/>
  <c r="DQ381" i="67" a="1"/>
  <c r="DQ381" i="67" s="1"/>
  <c r="DQ409" i="67" a="1"/>
  <c r="DQ409" i="67" s="1"/>
  <c r="B438" i="67" a="1"/>
  <c r="B438" i="67" s="1"/>
  <c r="DQ466" i="67" a="1"/>
  <c r="DQ466" i="67" s="1"/>
  <c r="B494" i="67" a="1"/>
  <c r="B494" i="67" s="1"/>
  <c r="B26" i="67" a="1"/>
  <c r="B26" i="67" s="1"/>
  <c r="B4" i="67" a="1"/>
  <c r="B4" i="67" s="1"/>
  <c r="DQ11" i="67" a="1"/>
  <c r="DQ11" i="67" s="1"/>
  <c r="B19" i="67" a="1"/>
  <c r="B19" i="67" s="1"/>
  <c r="B28" i="67" a="1"/>
  <c r="B28" i="67" s="1"/>
  <c r="DQ35" i="67" a="1"/>
  <c r="DQ35" i="67" s="1"/>
  <c r="B43" i="67" a="1"/>
  <c r="B43" i="67" s="1"/>
  <c r="DQ50" i="67" a="1"/>
  <c r="DQ50" i="67" s="1"/>
  <c r="DQ58" i="67" a="1"/>
  <c r="DQ58" i="67" s="1"/>
  <c r="B67" i="67" a="1"/>
  <c r="B67" i="67" s="1"/>
  <c r="DQ74" i="67" a="1"/>
  <c r="DQ74" i="67" s="1"/>
  <c r="DQ82" i="67" a="1"/>
  <c r="DQ82" i="67" s="1"/>
  <c r="B90" i="67" a="1"/>
  <c r="B90" i="67" s="1"/>
  <c r="DQ97" i="67" a="1"/>
  <c r="DQ97" i="67" s="1"/>
  <c r="DQ106" i="67" a="1"/>
  <c r="DQ106" i="67" s="1"/>
  <c r="B114" i="67" a="1"/>
  <c r="B114" i="67" s="1"/>
  <c r="DQ121" i="67" a="1"/>
  <c r="DQ121" i="67" s="1"/>
  <c r="B130" i="67" a="1"/>
  <c r="B130" i="67" s="1"/>
  <c r="B141" i="67" a="1"/>
  <c r="B141" i="67" s="1"/>
  <c r="DQ154" i="67" a="1"/>
  <c r="DQ154" i="67" s="1"/>
  <c r="DQ167" i="67" a="1"/>
  <c r="DQ167" i="67" s="1"/>
  <c r="DQ182" i="67" a="1"/>
  <c r="DQ182" i="67" s="1"/>
  <c r="DQ199" i="67" a="1"/>
  <c r="DQ199" i="67" s="1"/>
  <c r="DQ220" i="67" a="1"/>
  <c r="DQ220" i="67" s="1"/>
  <c r="B243" i="67" a="1"/>
  <c r="B243" i="67" s="1"/>
  <c r="B270" i="67" a="1"/>
  <c r="B270" i="67" s="1"/>
  <c r="B298" i="67" a="1"/>
  <c r="B298" i="67" s="1"/>
  <c r="DQ326" i="67" a="1"/>
  <c r="DQ326" i="67" s="1"/>
  <c r="B355" i="67" a="1"/>
  <c r="B355" i="67" s="1"/>
  <c r="DQ384" i="67" a="1"/>
  <c r="DQ384" i="67" s="1"/>
  <c r="DQ412" i="67" a="1"/>
  <c r="DQ412" i="67" s="1"/>
  <c r="DQ440" i="67" a="1"/>
  <c r="DQ440" i="67" s="1"/>
  <c r="DQ469" i="67" a="1"/>
  <c r="DQ469" i="67" s="1"/>
  <c r="DQ496" i="67" a="1"/>
  <c r="DQ496" i="67" s="1"/>
  <c r="DQ5" i="67" a="1"/>
  <c r="DQ5" i="67" s="1"/>
  <c r="B13" i="67" a="1"/>
  <c r="B13" i="67" s="1"/>
  <c r="B22" i="67" a="1"/>
  <c r="B22" i="67" s="1"/>
  <c r="DQ29" i="67" a="1"/>
  <c r="DQ29" i="67" s="1"/>
  <c r="B37" i="67" a="1"/>
  <c r="B37" i="67" s="1"/>
  <c r="DQ44" i="67" a="1"/>
  <c r="DQ44" i="67" s="1"/>
  <c r="DQ52" i="67" a="1"/>
  <c r="DQ52" i="67" s="1"/>
  <c r="B61" i="67" a="1"/>
  <c r="B61" i="67" s="1"/>
  <c r="DQ68" i="67" a="1"/>
  <c r="DQ68" i="67" s="1"/>
  <c r="DQ76" i="67" a="1"/>
  <c r="DQ76" i="67" s="1"/>
  <c r="B84" i="67" a="1"/>
  <c r="B84" i="67" s="1"/>
  <c r="DQ91" i="67" a="1"/>
  <c r="DQ91" i="67" s="1"/>
  <c r="DQ100" i="67" a="1"/>
  <c r="DQ100" i="67" s="1"/>
  <c r="B108" i="67" a="1"/>
  <c r="B108" i="67" s="1"/>
  <c r="DQ115" i="67" a="1"/>
  <c r="DQ115" i="67" s="1"/>
  <c r="B123" i="67" a="1"/>
  <c r="B123" i="67" s="1"/>
  <c r="B133" i="67" a="1"/>
  <c r="B133" i="67" s="1"/>
  <c r="B146" i="67" a="1"/>
  <c r="B146" i="67" s="1"/>
  <c r="B159" i="67" a="1"/>
  <c r="B159" i="67" s="1"/>
  <c r="B173" i="67" a="1"/>
  <c r="B173" i="67" s="1"/>
  <c r="DQ188" i="67" a="1"/>
  <c r="DQ188" i="67" s="1"/>
  <c r="B206" i="67" a="1"/>
  <c r="B206" i="67" s="1"/>
  <c r="B228" i="67" a="1"/>
  <c r="B228" i="67" s="1"/>
  <c r="B252" i="67" a="1"/>
  <c r="B252" i="67" s="1"/>
  <c r="B279" i="67" a="1"/>
  <c r="B279" i="67" s="1"/>
  <c r="B307" i="67" a="1"/>
  <c r="B307" i="67" s="1"/>
  <c r="DQ335" i="67" a="1"/>
  <c r="DQ335" i="67" s="1"/>
  <c r="DQ364" i="67" a="1"/>
  <c r="DQ364" i="67" s="1"/>
  <c r="B393" i="67" a="1"/>
  <c r="B393" i="67" s="1"/>
  <c r="B421" i="67" a="1"/>
  <c r="B421" i="67" s="1"/>
  <c r="B450" i="67" a="1"/>
  <c r="B450" i="67" s="1"/>
  <c r="DQ477" i="67" a="1"/>
  <c r="DQ477" i="67" s="1"/>
  <c r="DQ337" i="67" a="1"/>
  <c r="DQ337" i="67" s="1"/>
  <c r="B15" i="67" a="1"/>
  <c r="B15" i="67" s="1"/>
  <c r="B62" i="67" a="1"/>
  <c r="B62" i="67" s="1"/>
  <c r="DQ101" i="67" a="1"/>
  <c r="DQ101" i="67" s="1"/>
  <c r="DQ491" i="67" a="1"/>
  <c r="DQ491" i="67" s="1"/>
  <c r="DQ463" i="67" a="1"/>
  <c r="DQ463" i="67" s="1"/>
  <c r="DQ449" i="67" a="1"/>
  <c r="DQ449" i="67" s="1"/>
  <c r="B435" i="67" a="1"/>
  <c r="B435" i="67" s="1"/>
  <c r="DQ420" i="67" a="1"/>
  <c r="DQ420" i="67" s="1"/>
  <c r="DQ406" i="67" a="1"/>
  <c r="DQ406" i="67" s="1"/>
  <c r="DQ392" i="67" a="1"/>
  <c r="DQ392" i="67" s="1"/>
  <c r="DQ378" i="67" a="1"/>
  <c r="DQ378" i="67" s="1"/>
  <c r="B364" i="67" a="1"/>
  <c r="B364" i="67" s="1"/>
  <c r="DQ349" i="67" a="1"/>
  <c r="DQ349" i="67" s="1"/>
  <c r="B335" i="67" a="1"/>
  <c r="B335" i="67" s="1"/>
  <c r="DQ320" i="67" a="1"/>
  <c r="DQ320" i="67" s="1"/>
  <c r="B306" i="67" a="1"/>
  <c r="B306" i="67" s="1"/>
  <c r="B292" i="67" a="1"/>
  <c r="B292" i="67" s="1"/>
  <c r="B278" i="67" a="1"/>
  <c r="B278" i="67" s="1"/>
  <c r="B264" i="67" a="1"/>
  <c r="B264" i="67" s="1"/>
  <c r="DQ250" i="67" a="1"/>
  <c r="DQ250" i="67" s="1"/>
  <c r="B238" i="67" a="1"/>
  <c r="B238" i="67" s="1"/>
  <c r="DQ227" i="67" a="1"/>
  <c r="DQ227" i="67" s="1"/>
  <c r="B216" i="67" a="1"/>
  <c r="B216" i="67" s="1"/>
  <c r="DQ205" i="67" a="1"/>
  <c r="DQ205" i="67" s="1"/>
  <c r="DQ196" i="67" a="1"/>
  <c r="DQ196" i="67" s="1"/>
  <c r="B188" i="67" a="1"/>
  <c r="B188" i="67" s="1"/>
  <c r="DQ180" i="67" a="1"/>
  <c r="DQ180" i="67" s="1"/>
  <c r="DQ172" i="67" a="1"/>
  <c r="DQ172" i="67" s="1"/>
  <c r="B165" i="67" a="1"/>
  <c r="B165" i="67" s="1"/>
  <c r="DQ158" i="67" a="1"/>
  <c r="DQ158" i="67" s="1"/>
  <c r="B152" i="67" a="1"/>
  <c r="B152" i="67" s="1"/>
  <c r="DQ145" i="67" a="1"/>
  <c r="DQ145" i="67" s="1"/>
  <c r="B139" i="67" a="1"/>
  <c r="B139" i="67" s="1"/>
  <c r="B491" i="67" a="1"/>
  <c r="B491" i="67" s="1"/>
  <c r="B477" i="67" a="1"/>
  <c r="B477" i="67" s="1"/>
  <c r="DQ462" i="67" a="1"/>
  <c r="DQ462" i="67" s="1"/>
  <c r="B449" i="67" a="1"/>
  <c r="B449" i="67" s="1"/>
  <c r="B434" i="67" a="1"/>
  <c r="B434" i="67" s="1"/>
  <c r="B420" i="67" a="1"/>
  <c r="B420" i="67" s="1"/>
  <c r="B406" i="67" a="1"/>
  <c r="B406" i="67" s="1"/>
  <c r="B392" i="67" a="1"/>
  <c r="B392" i="67" s="1"/>
  <c r="B378" i="67" a="1"/>
  <c r="B378" i="67" s="1"/>
  <c r="DQ363" i="67" a="1"/>
  <c r="DQ363" i="67" s="1"/>
  <c r="DQ348" i="67" a="1"/>
  <c r="DQ348" i="67" s="1"/>
  <c r="B334" i="67" a="1"/>
  <c r="B334" i="67" s="1"/>
  <c r="B320" i="67" a="1"/>
  <c r="B320" i="67" s="1"/>
  <c r="DQ305" i="67" a="1"/>
  <c r="DQ305" i="67" s="1"/>
  <c r="DQ291" i="67" a="1"/>
  <c r="DQ291" i="67" s="1"/>
  <c r="DQ277" i="67" a="1"/>
  <c r="DQ277" i="67" s="1"/>
  <c r="DQ263" i="67" a="1"/>
  <c r="DQ263" i="67" s="1"/>
  <c r="B250" i="67" a="1"/>
  <c r="B250" i="67" s="1"/>
  <c r="DQ237" i="67" a="1"/>
  <c r="DQ237" i="67" s="1"/>
  <c r="B225" i="67" a="1"/>
  <c r="B225" i="67" s="1"/>
  <c r="B215" i="67" a="1"/>
  <c r="B215" i="67" s="1"/>
  <c r="B204" i="67" a="1"/>
  <c r="B204" i="67" s="1"/>
  <c r="B196" i="67" a="1"/>
  <c r="B196" i="67" s="1"/>
  <c r="DQ187" i="67" a="1"/>
  <c r="DQ187" i="67" s="1"/>
  <c r="B180" i="67" a="1"/>
  <c r="B180" i="67" s="1"/>
  <c r="DQ171" i="67" a="1"/>
  <c r="DQ171" i="67" s="1"/>
  <c r="DQ164" i="67" a="1"/>
  <c r="DQ164" i="67" s="1"/>
  <c r="B158" i="67" a="1"/>
  <c r="B158" i="67" s="1"/>
  <c r="DQ151" i="67" a="1"/>
  <c r="DQ151" i="67" s="1"/>
  <c r="B145" i="67" a="1"/>
  <c r="B145" i="67" s="1"/>
  <c r="DQ138" i="67" a="1"/>
  <c r="DQ138" i="67" s="1"/>
  <c r="B132" i="67" a="1"/>
  <c r="B132" i="67" s="1"/>
  <c r="DQ125" i="67" a="1"/>
  <c r="DQ125" i="67" s="1"/>
  <c r="B119" i="67" a="1"/>
  <c r="B119" i="67" s="1"/>
  <c r="DQ112" i="67" a="1"/>
  <c r="DQ112" i="67" s="1"/>
  <c r="B106" i="67" a="1"/>
  <c r="B106" i="67" s="1"/>
  <c r="B99" i="67" a="1"/>
  <c r="B99" i="67" s="1"/>
  <c r="DQ92" i="67" a="1"/>
  <c r="DQ92" i="67" s="1"/>
  <c r="B86" i="67" a="1"/>
  <c r="B86" i="67" s="1"/>
  <c r="DQ79" i="67" a="1"/>
  <c r="DQ79" i="67" s="1"/>
  <c r="B73" i="67" a="1"/>
  <c r="B73" i="67" s="1"/>
  <c r="DQ66" i="67" a="1"/>
  <c r="DQ66" i="67" s="1"/>
  <c r="B60" i="67" a="1"/>
  <c r="B60" i="67" s="1"/>
  <c r="DQ53" i="67" a="1"/>
  <c r="DQ53" i="67" s="1"/>
  <c r="B47" i="67" a="1"/>
  <c r="B47" i="67" s="1"/>
  <c r="DQ40" i="67" a="1"/>
  <c r="DQ40" i="67" s="1"/>
  <c r="B34" i="67" a="1"/>
  <c r="B34" i="67" s="1"/>
  <c r="B27" i="67" a="1"/>
  <c r="B27" i="67" s="1"/>
  <c r="DQ20" i="67" a="1"/>
  <c r="DQ20" i="67" s="1"/>
  <c r="B14" i="67" a="1"/>
  <c r="B14" i="67" s="1"/>
  <c r="DQ7" i="67" a="1"/>
  <c r="DQ7" i="67" s="1"/>
  <c r="DQ333" i="67" a="1"/>
  <c r="DQ333" i="67" s="1"/>
  <c r="B291" i="67" a="1"/>
  <c r="B291" i="67" s="1"/>
  <c r="B277" i="67" a="1"/>
  <c r="B277" i="67" s="1"/>
  <c r="DQ249" i="67" a="1"/>
  <c r="DQ249" i="67" s="1"/>
  <c r="DQ236" i="67" a="1"/>
  <c r="DQ236" i="67" s="1"/>
  <c r="DQ224" i="67" a="1"/>
  <c r="DQ224" i="67" s="1"/>
  <c r="DQ214" i="67" a="1"/>
  <c r="DQ214" i="67" s="1"/>
  <c r="DQ203" i="67" a="1"/>
  <c r="DQ203" i="67" s="1"/>
  <c r="B195" i="67" a="1"/>
  <c r="B195" i="67" s="1"/>
  <c r="B187" i="67" a="1"/>
  <c r="B187" i="67" s="1"/>
  <c r="B171" i="67" a="1"/>
  <c r="B171" i="67" s="1"/>
  <c r="B164" i="67" a="1"/>
  <c r="B164" i="67" s="1"/>
  <c r="DQ157" i="67" a="1"/>
  <c r="DQ157" i="67" s="1"/>
  <c r="B151" i="67" a="1"/>
  <c r="B151" i="67" s="1"/>
  <c r="B138" i="67" a="1"/>
  <c r="B138" i="67" s="1"/>
  <c r="DQ131" i="67" a="1"/>
  <c r="DQ131" i="67" s="1"/>
  <c r="DQ118" i="67" a="1"/>
  <c r="DQ118" i="67" s="1"/>
  <c r="B112" i="67" a="1"/>
  <c r="B112" i="67" s="1"/>
  <c r="B105" i="67" a="1"/>
  <c r="B105" i="67" s="1"/>
  <c r="DQ98" i="67" a="1"/>
  <c r="DQ98" i="67" s="1"/>
  <c r="B92" i="67" a="1"/>
  <c r="B92" i="67" s="1"/>
  <c r="B79" i="67" a="1"/>
  <c r="B79" i="67" s="1"/>
  <c r="B66" i="67" a="1"/>
  <c r="B66" i="67" s="1"/>
  <c r="B53" i="67" a="1"/>
  <c r="B53" i="67" s="1"/>
  <c r="B40" i="67" a="1"/>
  <c r="B40" i="67" s="1"/>
  <c r="DQ26" i="67" a="1"/>
  <c r="DQ26" i="67" s="1"/>
  <c r="B20" i="67" a="1"/>
  <c r="B20" i="67" s="1"/>
  <c r="DQ13" i="67" a="1"/>
  <c r="DQ13" i="67" s="1"/>
  <c r="B7" i="67" a="1"/>
  <c r="B7" i="67" s="1"/>
  <c r="B203" i="67" a="1"/>
  <c r="B203" i="67" s="1"/>
  <c r="DQ150" i="67" a="1"/>
  <c r="DQ150" i="67" s="1"/>
  <c r="B144" i="67" a="1"/>
  <c r="B144" i="67" s="1"/>
  <c r="DQ137" i="67" a="1"/>
  <c r="DQ137" i="67" s="1"/>
  <c r="B131" i="67" a="1"/>
  <c r="B131" i="67" s="1"/>
  <c r="DQ490" i="67" a="1"/>
  <c r="DQ490" i="67" s="1"/>
  <c r="DQ476" i="67" a="1"/>
  <c r="DQ476" i="67" s="1"/>
  <c r="B462" i="67" a="1"/>
  <c r="B462" i="67" s="1"/>
  <c r="DQ448" i="67" a="1"/>
  <c r="DQ448" i="67" s="1"/>
  <c r="DQ433" i="67" a="1"/>
  <c r="DQ433" i="67" s="1"/>
  <c r="DQ419" i="67" a="1"/>
  <c r="DQ419" i="67" s="1"/>
  <c r="DQ405" i="67" a="1"/>
  <c r="DQ405" i="67" s="1"/>
  <c r="B391" i="67" a="1"/>
  <c r="B391" i="67" s="1"/>
  <c r="B377" i="67" a="1"/>
  <c r="B377" i="67" s="1"/>
  <c r="B363" i="67" a="1"/>
  <c r="B363" i="67" s="1"/>
  <c r="B348" i="67" a="1"/>
  <c r="B348" i="67" s="1"/>
  <c r="DQ319" i="67" a="1"/>
  <c r="DQ319" i="67" s="1"/>
  <c r="B305" i="67" a="1"/>
  <c r="B305" i="67" s="1"/>
  <c r="B263" i="67" a="1"/>
  <c r="B263" i="67" s="1"/>
  <c r="B179" i="67" a="1"/>
  <c r="B179" i="67" s="1"/>
  <c r="DQ144" i="67" a="1"/>
  <c r="DQ144" i="67" s="1"/>
  <c r="B125" i="67" a="1"/>
  <c r="B125" i="67" s="1"/>
  <c r="DQ85" i="67" a="1"/>
  <c r="DQ85" i="67" s="1"/>
  <c r="DQ72" i="67" a="1"/>
  <c r="DQ72" i="67" s="1"/>
  <c r="DQ59" i="67" a="1"/>
  <c r="DQ59" i="67" s="1"/>
  <c r="DQ46" i="67" a="1"/>
  <c r="DQ46" i="67" s="1"/>
  <c r="B33" i="67" a="1"/>
  <c r="B33" i="67" s="1"/>
  <c r="DQ487" i="67" a="1"/>
  <c r="DQ487" i="67" s="1"/>
  <c r="B474" i="67" a="1"/>
  <c r="B474" i="67" s="1"/>
  <c r="B459" i="67" a="1"/>
  <c r="B459" i="67" s="1"/>
  <c r="B445" i="67" a="1"/>
  <c r="B445" i="67" s="1"/>
  <c r="DQ430" i="67" a="1"/>
  <c r="DQ430" i="67" s="1"/>
  <c r="DQ416" i="67" a="1"/>
  <c r="DQ416" i="67" s="1"/>
  <c r="B402" i="67" a="1"/>
  <c r="B402" i="67" s="1"/>
  <c r="DQ388" i="67" a="1"/>
  <c r="DQ388" i="67" s="1"/>
  <c r="DQ374" i="67" a="1"/>
  <c r="DQ374" i="67" s="1"/>
  <c r="DQ359" i="67" a="1"/>
  <c r="DQ359" i="67" s="1"/>
  <c r="B345" i="67" a="1"/>
  <c r="B345" i="67" s="1"/>
  <c r="B331" i="67" a="1"/>
  <c r="B331" i="67" s="1"/>
  <c r="B316" i="67" a="1"/>
  <c r="B316" i="67" s="1"/>
  <c r="B302" i="67" a="1"/>
  <c r="B302" i="67" s="1"/>
  <c r="DQ287" i="67" a="1"/>
  <c r="DQ287" i="67" s="1"/>
  <c r="DQ274" i="67" a="1"/>
  <c r="DQ274" i="67" s="1"/>
  <c r="B260" i="67" a="1"/>
  <c r="B260" i="67" s="1"/>
  <c r="B249" i="67" a="1"/>
  <c r="B249" i="67" s="1"/>
  <c r="B236" i="67" a="1"/>
  <c r="B236" i="67" s="1"/>
  <c r="B224" i="67" a="1"/>
  <c r="B224" i="67" s="1"/>
  <c r="B214" i="67" a="1"/>
  <c r="B214" i="67" s="1"/>
  <c r="DQ193" i="67" a="1"/>
  <c r="DQ193" i="67" s="1"/>
  <c r="DQ186" i="67" a="1"/>
  <c r="DQ186" i="67" s="1"/>
  <c r="DQ177" i="67" a="1"/>
  <c r="DQ177" i="67" s="1"/>
  <c r="DQ170" i="67" a="1"/>
  <c r="DQ170" i="67" s="1"/>
  <c r="DQ163" i="67" a="1"/>
  <c r="DQ163" i="67" s="1"/>
  <c r="B157" i="67" a="1"/>
  <c r="B157" i="67" s="1"/>
  <c r="DQ124" i="67" a="1"/>
  <c r="DQ124" i="67" s="1"/>
  <c r="B498" i="67" a="1"/>
  <c r="B498" i="67" s="1"/>
  <c r="DQ484" i="67" a="1"/>
  <c r="DQ484" i="67" s="1"/>
  <c r="DQ470" i="67" a="1"/>
  <c r="DQ470" i="67" s="1"/>
  <c r="DQ456" i="67" a="1"/>
  <c r="DQ456" i="67" s="1"/>
  <c r="DQ442" i="67" a="1"/>
  <c r="DQ442" i="67" s="1"/>
  <c r="DQ427" i="67" a="1"/>
  <c r="DQ427" i="67" s="1"/>
  <c r="DQ413" i="67" a="1"/>
  <c r="DQ413" i="67" s="1"/>
  <c r="DQ399" i="67" a="1"/>
  <c r="DQ399" i="67" s="1"/>
  <c r="DQ385" i="67" a="1"/>
  <c r="DQ385" i="67" s="1"/>
  <c r="B371" i="67" a="1"/>
  <c r="B371" i="67" s="1"/>
  <c r="B357" i="67" a="1"/>
  <c r="B357" i="67" s="1"/>
  <c r="B342" i="67" a="1"/>
  <c r="B342" i="67" s="1"/>
  <c r="DQ327" i="67" a="1"/>
  <c r="DQ327" i="67" s="1"/>
  <c r="DQ313" i="67" a="1"/>
  <c r="DQ313" i="67" s="1"/>
  <c r="B299" i="67" a="1"/>
  <c r="B299" i="67" s="1"/>
  <c r="B285" i="67" a="1"/>
  <c r="B285" i="67" s="1"/>
  <c r="B271" i="67" a="1"/>
  <c r="B271" i="67" s="1"/>
  <c r="B257" i="67" a="1"/>
  <c r="B257" i="67" s="1"/>
  <c r="DQ244" i="67" a="1"/>
  <c r="DQ244" i="67" s="1"/>
  <c r="DQ231" i="67" a="1"/>
  <c r="DQ231" i="67" s="1"/>
  <c r="DQ221" i="67" a="1"/>
  <c r="DQ221" i="67" s="1"/>
  <c r="B210" i="67" a="1"/>
  <c r="B210" i="67" s="1"/>
  <c r="B201" i="67" a="1"/>
  <c r="B201" i="67" s="1"/>
  <c r="B192" i="67" a="1"/>
  <c r="B192" i="67" s="1"/>
  <c r="DQ183" i="67" a="1"/>
  <c r="DQ183" i="67" s="1"/>
  <c r="B176" i="67" a="1"/>
  <c r="B176" i="67" s="1"/>
  <c r="DQ168" i="67" a="1"/>
  <c r="DQ168" i="67" s="1"/>
  <c r="B162" i="67" a="1"/>
  <c r="B162" i="67" s="1"/>
  <c r="DQ155" i="67" a="1"/>
  <c r="DQ155" i="67" s="1"/>
  <c r="B149" i="67" a="1"/>
  <c r="B149" i="67" s="1"/>
  <c r="DQ142" i="67" a="1"/>
  <c r="DQ142" i="67" s="1"/>
  <c r="B136" i="67" a="1"/>
  <c r="B136" i="67" s="1"/>
  <c r="DQ497" i="67" a="1"/>
  <c r="DQ497" i="67" s="1"/>
  <c r="DQ483" i="67" a="1"/>
  <c r="DQ483" i="67" s="1"/>
  <c r="B470" i="67" a="1"/>
  <c r="B470" i="67" s="1"/>
  <c r="B456" i="67" a="1"/>
  <c r="B456" i="67" s="1"/>
  <c r="DQ441" i="67" a="1"/>
  <c r="DQ441" i="67" s="1"/>
  <c r="B427" i="67" a="1"/>
  <c r="B427" i="67" s="1"/>
  <c r="B413" i="67" a="1"/>
  <c r="B413" i="67" s="1"/>
  <c r="B399" i="67" a="1"/>
  <c r="B399" i="67" s="1"/>
  <c r="B385" i="67" a="1"/>
  <c r="B385" i="67" s="1"/>
  <c r="DQ370" i="67" a="1"/>
  <c r="DQ370" i="67" s="1"/>
  <c r="DQ356" i="67" a="1"/>
  <c r="DQ356" i="67" s="1"/>
  <c r="DQ341" i="67" a="1"/>
  <c r="DQ341" i="67" s="1"/>
  <c r="B327" i="67" a="1"/>
  <c r="B327" i="67" s="1"/>
  <c r="B313" i="67" a="1"/>
  <c r="B313" i="67" s="1"/>
  <c r="DQ298" i="67" a="1"/>
  <c r="DQ298" i="67" s="1"/>
  <c r="DQ284" i="67" a="1"/>
  <c r="DQ284" i="67" s="1"/>
  <c r="DQ270" i="67" a="1"/>
  <c r="DQ270" i="67" s="1"/>
  <c r="DQ256" i="67" a="1"/>
  <c r="DQ256" i="67" s="1"/>
  <c r="DQ243" i="67" a="1"/>
  <c r="DQ243" i="67" s="1"/>
  <c r="B231" i="67" a="1"/>
  <c r="B231" i="67" s="1"/>
  <c r="B221" i="67" a="1"/>
  <c r="B221" i="67" s="1"/>
  <c r="DQ209" i="67" a="1"/>
  <c r="DQ209" i="67" s="1"/>
  <c r="B200" i="67" a="1"/>
  <c r="B200" i="67" s="1"/>
  <c r="DQ190" i="67" a="1"/>
  <c r="DQ190" i="67" s="1"/>
  <c r="B183" i="67" a="1"/>
  <c r="B183" i="67" s="1"/>
  <c r="DQ175" i="67" a="1"/>
  <c r="DQ175" i="67" s="1"/>
  <c r="B168" i="67" a="1"/>
  <c r="B168" i="67" s="1"/>
  <c r="DQ161" i="67" a="1"/>
  <c r="DQ161" i="67" s="1"/>
  <c r="B155" i="67" a="1"/>
  <c r="B155" i="67" s="1"/>
  <c r="DQ148" i="67" a="1"/>
  <c r="DQ148" i="67" s="1"/>
  <c r="B142" i="67" a="1"/>
  <c r="B142" i="67" s="1"/>
  <c r="B135" i="67" a="1"/>
  <c r="B135" i="67" s="1"/>
  <c r="B6" i="67" a="1"/>
  <c r="B6" i="67" s="1"/>
  <c r="DQ14" i="67" a="1"/>
  <c r="DQ14" i="67" s="1"/>
  <c r="DQ22" i="67" a="1"/>
  <c r="DQ22" i="67" s="1"/>
  <c r="B30" i="67" a="1"/>
  <c r="B30" i="67" s="1"/>
  <c r="DQ37" i="67" a="1"/>
  <c r="DQ37" i="67" s="1"/>
  <c r="B45" i="67" a="1"/>
  <c r="B45" i="67" s="1"/>
  <c r="B54" i="67" a="1"/>
  <c r="B54" i="67" s="1"/>
  <c r="DQ61" i="67" a="1"/>
  <c r="DQ61" i="67" s="1"/>
  <c r="B69" i="67" a="1"/>
  <c r="B69" i="67" s="1"/>
  <c r="B77" i="67" a="1"/>
  <c r="B77" i="67" s="1"/>
  <c r="DQ84" i="67" a="1"/>
  <c r="DQ84" i="67" s="1"/>
  <c r="B93" i="67" a="1"/>
  <c r="B93" i="67" s="1"/>
  <c r="B101" i="67" a="1"/>
  <c r="B101" i="67" s="1"/>
  <c r="DQ108" i="67" a="1"/>
  <c r="DQ108" i="67" s="1"/>
  <c r="B116" i="67" a="1"/>
  <c r="B116" i="67" s="1"/>
  <c r="B124" i="67" a="1"/>
  <c r="B124" i="67" s="1"/>
  <c r="DQ133" i="67" a="1"/>
  <c r="DQ133" i="67" s="1"/>
  <c r="DQ146" i="67" a="1"/>
  <c r="DQ146" i="67" s="1"/>
  <c r="B160" i="67" a="1"/>
  <c r="B160" i="67" s="1"/>
  <c r="DQ173" i="67" a="1"/>
  <c r="DQ173" i="67" s="1"/>
  <c r="B189" i="67" a="1"/>
  <c r="B189" i="67" s="1"/>
  <c r="DQ207" i="67" a="1"/>
  <c r="DQ207" i="67" s="1"/>
  <c r="B229" i="67" a="1"/>
  <c r="B229" i="67" s="1"/>
  <c r="DQ252" i="67" a="1"/>
  <c r="DQ252" i="67" s="1"/>
  <c r="DQ280" i="67" a="1"/>
  <c r="DQ280" i="67" s="1"/>
  <c r="DQ308" i="67" a="1"/>
  <c r="DQ308" i="67" s="1"/>
  <c r="B366" i="67" a="1"/>
  <c r="B366" i="67" s="1"/>
  <c r="DQ394" i="67" a="1"/>
  <c r="DQ394" i="67" s="1"/>
  <c r="B423" i="67" a="1"/>
  <c r="B423" i="67" s="1"/>
  <c r="DQ451" i="67" a="1"/>
  <c r="DQ451" i="67" s="1"/>
  <c r="B480" i="67" a="1"/>
  <c r="B480" i="67" s="1"/>
  <c r="DQ6" i="67" a="1"/>
  <c r="DQ6" i="67" s="1"/>
  <c r="B23" i="67" a="1"/>
  <c r="B23" i="67" s="1"/>
  <c r="DQ30" i="67" a="1"/>
  <c r="DQ30" i="67" s="1"/>
  <c r="B38" i="67" a="1"/>
  <c r="B38" i="67" s="1"/>
  <c r="B46" i="67" a="1"/>
  <c r="B46" i="67" s="1"/>
  <c r="DQ54" i="67" a="1"/>
  <c r="DQ54" i="67" s="1"/>
  <c r="B70" i="67" a="1"/>
  <c r="B70" i="67" s="1"/>
  <c r="DQ77" i="67" a="1"/>
  <c r="DQ77" i="67" s="1"/>
  <c r="B85" i="67" a="1"/>
  <c r="B85" i="67" s="1"/>
  <c r="B94" i="67" a="1"/>
  <c r="B94" i="67" s="1"/>
  <c r="B109" i="67" a="1"/>
  <c r="B109" i="67" s="1"/>
  <c r="DQ116" i="67" a="1"/>
  <c r="DQ116" i="67" s="1"/>
  <c r="B126" i="67" a="1"/>
  <c r="B126" i="67" s="1"/>
  <c r="B134" i="67" a="1"/>
  <c r="B134" i="67" s="1"/>
  <c r="B147" i="67" a="1"/>
  <c r="B147" i="67" s="1"/>
  <c r="DQ160" i="67" a="1"/>
  <c r="DQ160" i="67" s="1"/>
  <c r="B174" i="67" a="1"/>
  <c r="B174" i="67" s="1"/>
  <c r="DQ189" i="67" a="1"/>
  <c r="DQ189" i="67" s="1"/>
  <c r="B208" i="67" a="1"/>
  <c r="B208" i="67" s="1"/>
  <c r="DQ229" i="67" a="1"/>
  <c r="DQ229" i="67" s="1"/>
  <c r="DQ253" i="67" a="1"/>
  <c r="DQ253" i="67" s="1"/>
  <c r="B281" i="67" a="1"/>
  <c r="B281" i="67" s="1"/>
  <c r="B338" i="67" a="1"/>
  <c r="B338" i="67" s="1"/>
  <c r="B367" i="67" a="1"/>
  <c r="B367" i="67" s="1"/>
  <c r="B395" i="67" a="1"/>
  <c r="B395" i="67" s="1"/>
  <c r="DQ423" i="67" a="1"/>
  <c r="DQ423" i="67" s="1"/>
  <c r="B452" i="67" a="1"/>
  <c r="B452" i="67" s="1"/>
  <c r="DQ480" i="67" a="1"/>
  <c r="DQ480" i="67" s="1"/>
  <c r="B8" i="67" a="1"/>
  <c r="B8" i="67" s="1"/>
  <c r="B16" i="67" a="1"/>
  <c r="B16" i="67" s="1"/>
  <c r="DQ23" i="67" a="1"/>
  <c r="DQ23" i="67" s="1"/>
  <c r="B31" i="67" a="1"/>
  <c r="B31" i="67" s="1"/>
  <c r="DQ38" i="67" a="1"/>
  <c r="DQ38" i="67" s="1"/>
  <c r="DQ47" i="67" a="1"/>
  <c r="DQ47" i="67" s="1"/>
  <c r="B55" i="67" a="1"/>
  <c r="B55" i="67" s="1"/>
  <c r="DQ62" i="67" a="1"/>
  <c r="DQ62" i="67" s="1"/>
  <c r="DQ70" i="67" a="1"/>
  <c r="DQ70" i="67" s="1"/>
  <c r="B78" i="67" a="1"/>
  <c r="B78" i="67" s="1"/>
  <c r="DQ86" i="67" a="1"/>
  <c r="DQ86" i="67" s="1"/>
  <c r="DQ94" i="67" a="1"/>
  <c r="DQ94" i="67" s="1"/>
  <c r="B102" i="67" a="1"/>
  <c r="B102" i="67" s="1"/>
  <c r="DQ109" i="67" a="1"/>
  <c r="DQ109" i="67" s="1"/>
  <c r="B117" i="67" a="1"/>
  <c r="B117" i="67" s="1"/>
  <c r="DQ126" i="67" a="1"/>
  <c r="DQ126" i="67" s="1"/>
  <c r="DQ134" i="67" a="1"/>
  <c r="DQ134" i="67" s="1"/>
  <c r="B148" i="67" a="1"/>
  <c r="B148" i="67" s="1"/>
  <c r="B161" i="67" a="1"/>
  <c r="B161" i="67" s="1"/>
  <c r="B175" i="67" a="1"/>
  <c r="B175" i="67" s="1"/>
  <c r="B190" i="67" a="1"/>
  <c r="B190" i="67" s="1"/>
  <c r="B209" i="67" a="1"/>
  <c r="B209" i="67" s="1"/>
  <c r="DQ230" i="67" a="1"/>
  <c r="DQ230" i="67" s="1"/>
  <c r="B256" i="67" a="1"/>
  <c r="B256" i="67" s="1"/>
  <c r="DQ283" i="67" a="1"/>
  <c r="DQ283" i="67" s="1"/>
  <c r="DQ312" i="67" a="1"/>
  <c r="DQ312" i="67" s="1"/>
  <c r="B341" i="67" a="1"/>
  <c r="B341" i="67" s="1"/>
  <c r="B370" i="67" a="1"/>
  <c r="B370" i="67" s="1"/>
  <c r="DQ398" i="67" a="1"/>
  <c r="DQ398" i="67" s="1"/>
  <c r="DQ426" i="67" a="1"/>
  <c r="DQ426" i="67" s="1"/>
  <c r="DQ455" i="67" a="1"/>
  <c r="DQ455" i="67" s="1"/>
  <c r="B483" i="67" a="1"/>
  <c r="B483" i="67" s="1"/>
  <c r="B496" i="67" a="1"/>
  <c r="B496" i="67" s="1"/>
  <c r="B490" i="67" a="1"/>
  <c r="B490" i="67" s="1"/>
  <c r="DQ482" i="67" a="1"/>
  <c r="DQ482" i="67" s="1"/>
  <c r="B476" i="67" a="1"/>
  <c r="B476" i="67" s="1"/>
  <c r="B469" i="67" a="1"/>
  <c r="B469" i="67" s="1"/>
  <c r="DQ461" i="67" a="1"/>
  <c r="DQ461" i="67" s="1"/>
  <c r="B455" i="67" a="1"/>
  <c r="B455" i="67" s="1"/>
  <c r="B447" i="67" a="1"/>
  <c r="B447" i="67" s="1"/>
  <c r="B440" i="67" a="1"/>
  <c r="B440" i="67" s="1"/>
  <c r="B433" i="67" a="1"/>
  <c r="B433" i="67" s="1"/>
  <c r="B426" i="67" a="1"/>
  <c r="B426" i="67" s="1"/>
  <c r="DQ418" i="67" a="1"/>
  <c r="DQ418" i="67" s="1"/>
  <c r="B412" i="67" a="1"/>
  <c r="B412" i="67" s="1"/>
  <c r="B405" i="67" a="1"/>
  <c r="B405" i="67" s="1"/>
  <c r="B397" i="67" a="1"/>
  <c r="B397" i="67" s="1"/>
  <c r="DQ390" i="67" a="1"/>
  <c r="DQ390" i="67" s="1"/>
  <c r="B384" i="67" a="1"/>
  <c r="B384" i="67" s="1"/>
  <c r="DQ376" i="67" a="1"/>
  <c r="DQ376" i="67" s="1"/>
  <c r="DQ369" i="67" a="1"/>
  <c r="DQ369" i="67" s="1"/>
  <c r="DQ362" i="67" a="1"/>
  <c r="DQ362" i="67" s="1"/>
  <c r="DQ354" i="67" a="1"/>
  <c r="DQ354" i="67" s="1"/>
  <c r="DQ347" i="67" a="1"/>
  <c r="DQ347" i="67" s="1"/>
  <c r="DQ340" i="67" a="1"/>
  <c r="DQ340" i="67" s="1"/>
  <c r="B333" i="67" a="1"/>
  <c r="B333" i="67" s="1"/>
  <c r="B326" i="67" a="1"/>
  <c r="B326" i="67" s="1"/>
  <c r="B319" i="67" a="1"/>
  <c r="B319" i="67" s="1"/>
  <c r="DQ311" i="67" a="1"/>
  <c r="DQ311" i="67" s="1"/>
  <c r="DQ304" i="67" a="1"/>
  <c r="DQ304" i="67" s="1"/>
  <c r="DQ297" i="67" a="1"/>
  <c r="DQ297" i="67" s="1"/>
  <c r="B290" i="67" a="1"/>
  <c r="B290" i="67" s="1"/>
  <c r="B283" i="67" a="1"/>
  <c r="B283" i="67" s="1"/>
  <c r="DQ276" i="67" a="1"/>
  <c r="DQ276" i="67" s="1"/>
  <c r="DQ269" i="67" a="1"/>
  <c r="DQ269" i="67" s="1"/>
  <c r="DQ262" i="67" a="1"/>
  <c r="DQ262" i="67" s="1"/>
  <c r="DQ255" i="67" a="1"/>
  <c r="DQ255" i="67" s="1"/>
  <c r="DQ248" i="67" a="1"/>
  <c r="DQ248" i="67" s="1"/>
  <c r="DQ241" i="67" a="1"/>
  <c r="DQ241" i="67" s="1"/>
  <c r="DQ234" i="67" a="1"/>
  <c r="DQ234" i="67" s="1"/>
  <c r="B227" i="67" a="1"/>
  <c r="B227" i="67" s="1"/>
  <c r="DQ219" i="67" a="1"/>
  <c r="DQ219" i="67" s="1"/>
  <c r="DQ212" i="67" a="1"/>
  <c r="DQ212" i="67" s="1"/>
  <c r="B205" i="67" a="1"/>
  <c r="B205" i="67" s="1"/>
  <c r="DQ198" i="67" a="1"/>
  <c r="DQ198" i="67" s="1"/>
  <c r="DQ191" i="67" a="1"/>
  <c r="DQ191" i="67" s="1"/>
  <c r="DQ185" i="67" a="1"/>
  <c r="DQ185" i="67" s="1"/>
  <c r="DQ178" i="67" a="1"/>
  <c r="DQ178" i="67" s="1"/>
  <c r="B172" i="67" a="1"/>
  <c r="B172" i="67" s="1"/>
  <c r="DQ165" i="67" a="1"/>
  <c r="DQ165" i="67" s="1"/>
  <c r="DQ159" i="67" a="1"/>
  <c r="DQ159" i="67" s="1"/>
  <c r="DQ153" i="67" a="1"/>
  <c r="DQ153" i="67" s="1"/>
  <c r="DQ147" i="67" a="1"/>
  <c r="DQ147" i="67" s="1"/>
  <c r="DQ141" i="67" a="1"/>
  <c r="DQ141" i="67" s="1"/>
  <c r="DQ135" i="67" a="1"/>
  <c r="DQ135" i="67" s="1"/>
  <c r="DQ129" i="67" a="1"/>
  <c r="DQ129" i="67" s="1"/>
  <c r="DQ123" i="67" a="1"/>
  <c r="DQ123" i="67" s="1"/>
  <c r="DQ117" i="67" a="1"/>
  <c r="DQ117" i="67" s="1"/>
  <c r="DQ111" i="67" a="1"/>
  <c r="DQ111" i="67" s="1"/>
  <c r="DQ105" i="67" a="1"/>
  <c r="DQ105" i="67" s="1"/>
  <c r="DQ99" i="67" a="1"/>
  <c r="DQ99" i="67" s="1"/>
  <c r="DQ93" i="67" a="1"/>
  <c r="DQ93" i="67" s="1"/>
  <c r="DQ87" i="67" a="1"/>
  <c r="DQ87" i="67" s="1"/>
  <c r="DQ81" i="67" a="1"/>
  <c r="DQ81" i="67" s="1"/>
  <c r="DQ75" i="67" a="1"/>
  <c r="DQ75" i="67" s="1"/>
  <c r="DQ69" i="67" a="1"/>
  <c r="DQ69" i="67" s="1"/>
  <c r="DQ63" i="67" a="1"/>
  <c r="DQ63" i="67" s="1"/>
  <c r="DQ57" i="67" a="1"/>
  <c r="DQ57" i="67" s="1"/>
  <c r="DQ51" i="67" a="1"/>
  <c r="DQ51" i="67" s="1"/>
  <c r="DQ45" i="67" a="1"/>
  <c r="DQ45" i="67" s="1"/>
  <c r="DQ39" i="67" a="1"/>
  <c r="DQ39" i="67" s="1"/>
  <c r="DQ33" i="67" a="1"/>
  <c r="DQ33" i="67" s="1"/>
  <c r="DQ27" i="67" a="1"/>
  <c r="DQ27" i="67" s="1"/>
  <c r="DQ21" i="67" a="1"/>
  <c r="DQ21" i="67" s="1"/>
  <c r="DQ15" i="67" a="1"/>
  <c r="DQ15" i="67" s="1"/>
  <c r="DQ9" i="67" a="1"/>
  <c r="DQ9" i="67" s="1"/>
  <c r="DQ3" i="67" a="1"/>
  <c r="DQ3" i="67" s="1"/>
  <c r="B269" i="67" a="1"/>
  <c r="B269" i="67" s="1"/>
  <c r="B248" i="67" a="1"/>
  <c r="B248" i="67" s="1"/>
  <c r="B241" i="67" a="1"/>
  <c r="B241" i="67" s="1"/>
  <c r="DQ233" i="67" a="1"/>
  <c r="DQ233" i="67" s="1"/>
  <c r="B219" i="67" a="1"/>
  <c r="B219" i="67" s="1"/>
  <c r="B212" i="67" a="1"/>
  <c r="B212" i="67" s="1"/>
  <c r="DQ204" i="67" a="1"/>
  <c r="DQ204" i="67" s="1"/>
  <c r="B198" i="67" a="1"/>
  <c r="B198" i="67" s="1"/>
  <c r="DQ184" i="67" a="1"/>
  <c r="DQ184" i="67" s="1"/>
  <c r="B178" i="67" a="1"/>
  <c r="B178" i="67" s="1"/>
  <c r="DQ495" i="67" a="1"/>
  <c r="DQ495" i="67" s="1"/>
  <c r="DQ489" i="67" a="1"/>
  <c r="DQ489" i="67" s="1"/>
  <c r="B482" i="67" a="1"/>
  <c r="B482" i="67" s="1"/>
  <c r="DQ475" i="67" a="1"/>
  <c r="DQ475" i="67" s="1"/>
  <c r="DQ468" i="67" a="1"/>
  <c r="DQ468" i="67" s="1"/>
  <c r="B461" i="67" a="1"/>
  <c r="B461" i="67" s="1"/>
  <c r="B454" i="67" a="1"/>
  <c r="B454" i="67" s="1"/>
  <c r="DQ446" i="67" a="1"/>
  <c r="DQ446" i="67" s="1"/>
  <c r="DQ439" i="67" a="1"/>
  <c r="DQ439" i="67" s="1"/>
  <c r="DQ432" i="67" a="1"/>
  <c r="DQ432" i="67" s="1"/>
  <c r="DQ425" i="67" a="1"/>
  <c r="DQ425" i="67" s="1"/>
  <c r="B418" i="67" a="1"/>
  <c r="B418" i="67" s="1"/>
  <c r="DQ411" i="67" a="1"/>
  <c r="DQ411" i="67" s="1"/>
  <c r="B404" i="67" a="1"/>
  <c r="B404" i="67" s="1"/>
  <c r="DQ396" i="67" a="1"/>
  <c r="DQ396" i="67" s="1"/>
  <c r="B390" i="67" a="1"/>
  <c r="B390" i="67" s="1"/>
  <c r="DQ383" i="67" a="1"/>
  <c r="DQ383" i="67" s="1"/>
  <c r="B376" i="67" a="1"/>
  <c r="B376" i="67" s="1"/>
  <c r="B369" i="67" a="1"/>
  <c r="B369" i="67" s="1"/>
  <c r="B362" i="67" a="1"/>
  <c r="B362" i="67" s="1"/>
  <c r="B354" i="67" a="1"/>
  <c r="B354" i="67" s="1"/>
  <c r="B347" i="67" a="1"/>
  <c r="B347" i="67" s="1"/>
  <c r="DQ339" i="67" a="1"/>
  <c r="DQ339" i="67" s="1"/>
  <c r="DQ332" i="67" a="1"/>
  <c r="DQ332" i="67" s="1"/>
  <c r="DQ325" i="67" a="1"/>
  <c r="DQ325" i="67" s="1"/>
  <c r="DQ318" i="67" a="1"/>
  <c r="DQ318" i="67" s="1"/>
  <c r="B311" i="67" a="1"/>
  <c r="B311" i="67" s="1"/>
  <c r="B304" i="67" a="1"/>
  <c r="B304" i="67" s="1"/>
  <c r="DQ296" i="67" a="1"/>
  <c r="DQ296" i="67" s="1"/>
  <c r="B289" i="67" a="1"/>
  <c r="B289" i="67" s="1"/>
  <c r="DQ282" i="67" a="1"/>
  <c r="DQ282" i="67" s="1"/>
  <c r="B276" i="67" a="1"/>
  <c r="B276" i="67" s="1"/>
  <c r="B262" i="67" a="1"/>
  <c r="B262" i="67" s="1"/>
  <c r="B255" i="67" a="1"/>
  <c r="B255" i="67" s="1"/>
  <c r="B226" i="67" a="1"/>
  <c r="B226" i="67" s="1"/>
  <c r="B191" i="67" a="1"/>
  <c r="B191" i="67" s="1"/>
  <c r="B495" i="67" a="1"/>
  <c r="B495" i="67" s="1"/>
  <c r="DQ488" i="67" a="1"/>
  <c r="DQ488" i="67" s="1"/>
  <c r="DQ481" i="67" a="1"/>
  <c r="DQ481" i="67" s="1"/>
  <c r="B475" i="67" a="1"/>
  <c r="B475" i="67" s="1"/>
  <c r="DQ467" i="67" a="1"/>
  <c r="DQ467" i="67" s="1"/>
  <c r="DQ460" i="67" a="1"/>
  <c r="DQ460" i="67" s="1"/>
  <c r="DQ453" i="67" a="1"/>
  <c r="DQ453" i="67" s="1"/>
  <c r="B446" i="67" a="1"/>
  <c r="B446" i="67" s="1"/>
  <c r="B439" i="67" a="1"/>
  <c r="B439" i="67" s="1"/>
  <c r="B432" i="67" a="1"/>
  <c r="B432" i="67" s="1"/>
  <c r="DQ424" i="67" a="1"/>
  <c r="DQ424" i="67" s="1"/>
  <c r="DQ417" i="67" a="1"/>
  <c r="DQ417" i="67" s="1"/>
  <c r="B411" i="67" a="1"/>
  <c r="B411" i="67" s="1"/>
  <c r="DQ403" i="67" a="1"/>
  <c r="DQ403" i="67" s="1"/>
  <c r="B396" i="67" a="1"/>
  <c r="B396" i="67" s="1"/>
  <c r="DQ389" i="67" a="1"/>
  <c r="DQ389" i="67" s="1"/>
  <c r="B383" i="67" a="1"/>
  <c r="B383" i="67" s="1"/>
  <c r="DQ375" i="67" a="1"/>
  <c r="DQ375" i="67" s="1"/>
  <c r="DQ368" i="67" a="1"/>
  <c r="DQ368" i="67" s="1"/>
  <c r="DQ360" i="67" a="1"/>
  <c r="DQ360" i="67" s="1"/>
  <c r="DQ353" i="67" a="1"/>
  <c r="DQ353" i="67" s="1"/>
  <c r="DQ346" i="67" a="1"/>
  <c r="DQ346" i="67" s="1"/>
  <c r="B339" i="67" a="1"/>
  <c r="B339" i="67" s="1"/>
  <c r="B332" i="67" a="1"/>
  <c r="B332" i="67" s="1"/>
  <c r="B325" i="67" a="1"/>
  <c r="B325" i="67" s="1"/>
  <c r="B318" i="67" a="1"/>
  <c r="B318" i="67" s="1"/>
  <c r="DQ310" i="67" a="1"/>
  <c r="DQ310" i="67" s="1"/>
  <c r="B303" i="67" a="1"/>
  <c r="B303" i="67" s="1"/>
  <c r="B296" i="67" a="1"/>
  <c r="B296" i="67" s="1"/>
  <c r="DQ288" i="67" a="1"/>
  <c r="DQ288" i="67" s="1"/>
  <c r="B282" i="67" a="1"/>
  <c r="B282" i="67" s="1"/>
  <c r="DQ275" i="67" a="1"/>
  <c r="DQ275" i="67" s="1"/>
  <c r="DQ268" i="67" a="1"/>
  <c r="DQ268" i="67" s="1"/>
  <c r="B261" i="67" a="1"/>
  <c r="B261" i="67" s="1"/>
  <c r="DQ254" i="67" a="1"/>
  <c r="DQ254" i="67" s="1"/>
  <c r="DQ247" i="67" a="1"/>
  <c r="DQ247" i="67" s="1"/>
  <c r="DQ240" i="67" a="1"/>
  <c r="DQ240" i="67" s="1"/>
  <c r="DQ232" i="67" a="1"/>
  <c r="DQ232" i="67" s="1"/>
  <c r="DQ225" i="67" a="1"/>
  <c r="DQ225" i="67" s="1"/>
  <c r="DQ218" i="67" a="1"/>
  <c r="DQ218" i="67" s="1"/>
  <c r="B211" i="67" a="1"/>
  <c r="B211" i="67" s="1"/>
  <c r="DQ494" i="67" a="1"/>
  <c r="DQ494" i="67" s="1"/>
  <c r="B488" i="67" a="1"/>
  <c r="B488" i="67" s="1"/>
  <c r="B481" i="67" a="1"/>
  <c r="B481" i="67" s="1"/>
  <c r="DQ474" i="67" a="1"/>
  <c r="DQ474" i="67" s="1"/>
  <c r="B467" i="67" a="1"/>
  <c r="B467" i="67" s="1"/>
  <c r="DQ459" i="67" a="1"/>
  <c r="DQ459" i="67" s="1"/>
  <c r="DQ452" i="67" a="1"/>
  <c r="DQ452" i="67" s="1"/>
  <c r="DQ445" i="67" a="1"/>
  <c r="DQ445" i="67" s="1"/>
  <c r="DQ438" i="67" a="1"/>
  <c r="DQ438" i="67" s="1"/>
  <c r="DQ431" i="67" a="1"/>
  <c r="DQ431" i="67" s="1"/>
  <c r="B424" i="67" a="1"/>
  <c r="B424" i="67" s="1"/>
  <c r="B417" i="67" a="1"/>
  <c r="B417" i="67" s="1"/>
  <c r="B410" i="67" a="1"/>
  <c r="B410" i="67" s="1"/>
  <c r="DQ402" i="67" a="1"/>
  <c r="DQ402" i="67" s="1"/>
  <c r="DQ395" i="67" a="1"/>
  <c r="DQ395" i="67" s="1"/>
  <c r="B389" i="67" a="1"/>
  <c r="B389" i="67" s="1"/>
  <c r="DQ382" i="67" a="1"/>
  <c r="DQ382" i="67" s="1"/>
  <c r="B375" i="67" a="1"/>
  <c r="B375" i="67" s="1"/>
  <c r="B368" i="67" a="1"/>
  <c r="B368" i="67" s="1"/>
  <c r="B360" i="67" a="1"/>
  <c r="B360" i="67" s="1"/>
  <c r="B353" i="67" a="1"/>
  <c r="B353" i="67" s="1"/>
  <c r="B346" i="67" a="1"/>
  <c r="B346" i="67" s="1"/>
  <c r="DQ338" i="67" a="1"/>
  <c r="DQ338" i="67" s="1"/>
  <c r="DQ331" i="67" a="1"/>
  <c r="DQ331" i="67" s="1"/>
  <c r="DQ324" i="67" a="1"/>
  <c r="DQ324" i="67" s="1"/>
  <c r="B317" i="67" a="1"/>
  <c r="B317" i="67" s="1"/>
  <c r="DQ309" i="67" a="1"/>
  <c r="DQ309" i="67" s="1"/>
  <c r="DQ302" i="67" a="1"/>
  <c r="DQ302" i="67" s="1"/>
  <c r="DQ295" i="67" a="1"/>
  <c r="DQ295" i="67" s="1"/>
  <c r="B288" i="67" a="1"/>
  <c r="B288" i="67" s="1"/>
  <c r="DQ281" i="67" a="1"/>
  <c r="DQ281" i="67" s="1"/>
  <c r="B275" i="67" a="1"/>
  <c r="B275" i="67" s="1"/>
  <c r="B268" i="67" a="1"/>
  <c r="B268" i="67" s="1"/>
  <c r="DQ260" i="67" a="1"/>
  <c r="DQ260" i="67" s="1"/>
  <c r="B254" i="67" a="1"/>
  <c r="B254" i="67" s="1"/>
  <c r="B247" i="67" a="1"/>
  <c r="B247" i="67" s="1"/>
  <c r="B239" i="67" a="1"/>
  <c r="B239" i="67" s="1"/>
  <c r="B232" i="67" a="1"/>
  <c r="B232" i="67" s="1"/>
  <c r="B500" i="67" a="1"/>
  <c r="B500" i="67" s="1"/>
  <c r="B493" i="67" a="1"/>
  <c r="B493" i="67" s="1"/>
  <c r="DQ486" i="67" a="1"/>
  <c r="DQ486" i="67" s="1"/>
  <c r="DQ479" i="67" a="1"/>
  <c r="DQ479" i="67" s="1"/>
  <c r="B472" i="67" a="1"/>
  <c r="B472" i="67" s="1"/>
  <c r="B465" i="67" a="1"/>
  <c r="B465" i="67" s="1"/>
  <c r="B458" i="67" a="1"/>
  <c r="B458" i="67" s="1"/>
  <c r="B451" i="67" a="1"/>
  <c r="B451" i="67" s="1"/>
  <c r="B444" i="67" a="1"/>
  <c r="B444" i="67" s="1"/>
  <c r="B437" i="67" a="1"/>
  <c r="B437" i="67" s="1"/>
  <c r="DQ429" i="67" a="1"/>
  <c r="DQ429" i="67" s="1"/>
  <c r="DQ422" i="67" a="1"/>
  <c r="DQ422" i="67" s="1"/>
  <c r="B415" i="67" a="1"/>
  <c r="B415" i="67" s="1"/>
  <c r="B408" i="67" a="1"/>
  <c r="B408" i="67" s="1"/>
  <c r="B401" i="67" a="1"/>
  <c r="B401" i="67" s="1"/>
  <c r="B394" i="67" a="1"/>
  <c r="B394" i="67" s="1"/>
  <c r="DQ387" i="67" a="1"/>
  <c r="DQ387" i="67" s="1"/>
  <c r="DQ380" i="67" a="1"/>
  <c r="DQ380" i="67" s="1"/>
  <c r="B373" i="67" a="1"/>
  <c r="B373" i="67" s="1"/>
  <c r="DQ365" i="67" a="1"/>
  <c r="DQ365" i="67" s="1"/>
  <c r="DQ358" i="67" a="1"/>
  <c r="DQ358" i="67" s="1"/>
  <c r="DQ351" i="67" a="1"/>
  <c r="DQ351" i="67" s="1"/>
  <c r="B344" i="67" a="1"/>
  <c r="B344" i="67" s="1"/>
  <c r="B337" i="67" a="1"/>
  <c r="B337" i="67" s="1"/>
  <c r="DQ329" i="67" a="1"/>
  <c r="DQ329" i="67" s="1"/>
  <c r="B322" i="67" a="1"/>
  <c r="B322" i="67" s="1"/>
  <c r="B315" i="67" a="1"/>
  <c r="B315" i="67" s="1"/>
  <c r="B308" i="67" a="1"/>
  <c r="B308" i="67" s="1"/>
  <c r="B301" i="67" a="1"/>
  <c r="B301" i="67" s="1"/>
  <c r="DQ293" i="67" a="1"/>
  <c r="DQ293" i="67" s="1"/>
  <c r="DQ286" i="67" a="1"/>
  <c r="DQ286" i="67" s="1"/>
  <c r="B280" i="67" a="1"/>
  <c r="B280" i="67" s="1"/>
  <c r="DQ273" i="67" a="1"/>
  <c r="DQ273" i="67" s="1"/>
  <c r="B266" i="67" a="1"/>
  <c r="B266" i="67" s="1"/>
  <c r="DQ258" i="67" a="1"/>
  <c r="DQ258" i="67" s="1"/>
  <c r="DQ499" i="67" a="1"/>
  <c r="DQ499" i="67" s="1"/>
  <c r="DQ492" i="67" a="1"/>
  <c r="DQ492" i="67" s="1"/>
  <c r="B486" i="67" a="1"/>
  <c r="B486" i="67" s="1"/>
  <c r="B478" i="67" a="1"/>
  <c r="B478" i="67" s="1"/>
  <c r="DQ471" i="67" a="1"/>
  <c r="DQ471" i="67" s="1"/>
  <c r="DQ464" i="67" a="1"/>
  <c r="DQ464" i="67" s="1"/>
  <c r="DQ457" i="67" a="1"/>
  <c r="DQ457" i="67" s="1"/>
  <c r="DQ450" i="67" a="1"/>
  <c r="DQ450" i="67" s="1"/>
  <c r="DQ443" i="67" a="1"/>
  <c r="DQ443" i="67" s="1"/>
  <c r="DQ436" i="67" a="1"/>
  <c r="DQ436" i="67" s="1"/>
  <c r="B429" i="67" a="1"/>
  <c r="B429" i="67" s="1"/>
  <c r="DQ421" i="67" a="1"/>
  <c r="DQ421" i="67" s="1"/>
  <c r="DQ414" i="67" a="1"/>
  <c r="DQ414" i="67" s="1"/>
  <c r="DQ407" i="67" a="1"/>
  <c r="DQ407" i="67" s="1"/>
  <c r="DQ400" i="67" a="1"/>
  <c r="DQ400" i="67" s="1"/>
  <c r="DQ393" i="67" a="1"/>
  <c r="DQ393" i="67" s="1"/>
  <c r="B387" i="67" a="1"/>
  <c r="B387" i="67" s="1"/>
  <c r="DQ379" i="67" a="1"/>
  <c r="DQ379" i="67" s="1"/>
  <c r="DQ372" i="67" a="1"/>
  <c r="DQ372" i="67" s="1"/>
  <c r="B365" i="67" a="1"/>
  <c r="B365" i="67" s="1"/>
  <c r="B358" i="67" a="1"/>
  <c r="B358" i="67" s="1"/>
  <c r="DQ350" i="67" a="1"/>
  <c r="DQ350" i="67" s="1"/>
  <c r="DQ343" i="67" a="1"/>
  <c r="DQ343" i="67" s="1"/>
  <c r="B336" i="67" a="1"/>
  <c r="B336" i="67" s="1"/>
  <c r="DQ328" i="67" a="1"/>
  <c r="DQ328" i="67" s="1"/>
  <c r="DQ321" i="67" a="1"/>
  <c r="DQ321" i="67" s="1"/>
  <c r="DQ314" i="67" a="1"/>
  <c r="DQ314" i="67" s="1"/>
  <c r="DQ307" i="67" a="1"/>
  <c r="DQ307" i="67" s="1"/>
  <c r="B300" i="67" a="1"/>
  <c r="B300" i="67" s="1"/>
  <c r="B293" i="67" a="1"/>
  <c r="B293" i="67" s="1"/>
  <c r="B286" i="67" a="1"/>
  <c r="B286" i="67" s="1"/>
  <c r="DQ279" i="67" a="1"/>
  <c r="DQ279" i="67" s="1"/>
  <c r="DQ272" i="67" a="1"/>
  <c r="DQ272" i="67" s="1"/>
  <c r="DQ265" i="67" a="1"/>
  <c r="DQ265" i="67" s="1"/>
  <c r="B258" i="67" a="1"/>
  <c r="B258" i="67" s="1"/>
  <c r="DQ251" i="67" a="1"/>
  <c r="DQ251" i="67" s="1"/>
  <c r="B244" i="67" a="1"/>
  <c r="B244" i="67" s="1"/>
  <c r="B237" i="67" a="1"/>
  <c r="B237" i="67" s="1"/>
  <c r="B230" i="67" a="1"/>
  <c r="B230" i="67" s="1"/>
  <c r="B223" i="67" a="1"/>
  <c r="B223" i="67" s="1"/>
  <c r="DQ215" i="67" a="1"/>
  <c r="DQ215" i="67" s="1"/>
  <c r="DQ208" i="67" a="1"/>
  <c r="DQ208" i="67" s="1"/>
  <c r="DQ201" i="67" a="1"/>
  <c r="DQ201" i="67" s="1"/>
  <c r="B194" i="67" a="1"/>
  <c r="B194" i="67" s="1"/>
  <c r="B413" i="66" a="1"/>
  <c r="B413" i="66" s="1"/>
  <c r="B273" i="66" a="1"/>
  <c r="B273" i="66" s="1"/>
  <c r="B201" i="66" a="1"/>
  <c r="B201" i="66" s="1"/>
  <c r="B129" i="66" a="1"/>
  <c r="B129" i="66" s="1"/>
  <c r="B261" i="66" a="1"/>
  <c r="B261" i="66" s="1"/>
  <c r="B250" i="66" a="1"/>
  <c r="B250" i="66" s="1"/>
  <c r="B249" i="66" a="1"/>
  <c r="B249" i="66" s="1"/>
  <c r="B238" i="66" a="1"/>
  <c r="B238" i="66" s="1"/>
  <c r="B141" i="66" a="1"/>
  <c r="B141" i="66" s="1"/>
  <c r="B426" i="66" a="1"/>
  <c r="B426" i="66" s="1"/>
  <c r="B399" i="66" a="1"/>
  <c r="B399" i="66" s="1"/>
  <c r="B262" i="66" a="1"/>
  <c r="B262" i="66" s="1"/>
  <c r="B190" i="66" a="1"/>
  <c r="B190" i="66" s="1"/>
  <c r="B386" i="66" a="1"/>
  <c r="B386" i="66" s="1"/>
  <c r="B189" i="66" a="1"/>
  <c r="B189" i="66" s="1"/>
  <c r="B373" i="66" a="1"/>
  <c r="B373" i="66" s="1"/>
  <c r="B178" i="66" a="1"/>
  <c r="B178" i="66" s="1"/>
  <c r="B360" i="66" a="1"/>
  <c r="B360" i="66" s="1"/>
  <c r="B177" i="66" a="1"/>
  <c r="B177" i="66" s="1"/>
  <c r="B347" i="66" a="1"/>
  <c r="B347" i="66" s="1"/>
  <c r="B166" i="66" a="1"/>
  <c r="B166" i="66" s="1"/>
  <c r="B142" i="66" a="1"/>
  <c r="B142" i="66" s="1"/>
  <c r="B285" i="66" a="1"/>
  <c r="B285" i="66" s="1"/>
  <c r="B202" i="66" a="1"/>
  <c r="B202" i="66" s="1"/>
  <c r="B334" i="66" a="1"/>
  <c r="B334" i="66" s="1"/>
  <c r="B237" i="66" a="1"/>
  <c r="B237" i="66" s="1"/>
  <c r="B165" i="66" a="1"/>
  <c r="B165" i="66" s="1"/>
  <c r="B321" i="66" a="1"/>
  <c r="B321" i="66" s="1"/>
  <c r="B226" i="66" a="1"/>
  <c r="B226" i="66" s="1"/>
  <c r="B154" i="66" a="1"/>
  <c r="B154" i="66" s="1"/>
  <c r="B297" i="66" a="1"/>
  <c r="B297" i="66" s="1"/>
  <c r="B274" i="66" a="1"/>
  <c r="B274" i="66" s="1"/>
  <c r="B309" i="66" a="1"/>
  <c r="B309" i="66" s="1"/>
  <c r="B225" i="66" a="1"/>
  <c r="B225" i="66" s="1"/>
  <c r="B153" i="66" a="1"/>
  <c r="B153" i="66" s="1"/>
  <c r="B214" i="66" a="1"/>
  <c r="B214" i="66" s="1"/>
  <c r="B213" i="66" a="1"/>
  <c r="B213" i="66" s="1"/>
  <c r="B130" i="66" a="1"/>
  <c r="B130" i="66" s="1"/>
  <c r="B495" i="66" a="1"/>
  <c r="B495" i="66" s="1"/>
  <c r="B481" i="66" a="1"/>
  <c r="B481" i="66" s="1"/>
  <c r="B467" i="66" a="1"/>
  <c r="B467" i="66" s="1"/>
  <c r="B452" i="66" a="1"/>
  <c r="B452" i="66" s="1"/>
  <c r="B438" i="66" a="1"/>
  <c r="B438" i="66" s="1"/>
  <c r="B425" i="66" a="1"/>
  <c r="B425" i="66" s="1"/>
  <c r="B411" i="66" a="1"/>
  <c r="B411" i="66" s="1"/>
  <c r="B398" i="66" a="1"/>
  <c r="B398" i="66" s="1"/>
  <c r="B385" i="66" a="1"/>
  <c r="B385" i="66" s="1"/>
  <c r="B372" i="66" a="1"/>
  <c r="B372" i="66" s="1"/>
  <c r="B359" i="66" a="1"/>
  <c r="B359" i="66" s="1"/>
  <c r="B346" i="66" a="1"/>
  <c r="B346" i="66" s="1"/>
  <c r="B333" i="66" a="1"/>
  <c r="B333" i="66" s="1"/>
  <c r="B320" i="66" a="1"/>
  <c r="B320" i="66" s="1"/>
  <c r="B308" i="66" a="1"/>
  <c r="B308" i="66" s="1"/>
  <c r="B296" i="66" a="1"/>
  <c r="B296" i="66" s="1"/>
  <c r="B284" i="66" a="1"/>
  <c r="B284" i="66" s="1"/>
  <c r="B272" i="66" a="1"/>
  <c r="B272" i="66" s="1"/>
  <c r="B260" i="66" a="1"/>
  <c r="B260" i="66" s="1"/>
  <c r="B248" i="66" a="1"/>
  <c r="B248" i="66" s="1"/>
  <c r="B236" i="66" a="1"/>
  <c r="B236" i="66" s="1"/>
  <c r="B224" i="66" a="1"/>
  <c r="B224" i="66" s="1"/>
  <c r="B212" i="66" a="1"/>
  <c r="B212" i="66" s="1"/>
  <c r="B200" i="66" a="1"/>
  <c r="B200" i="66" s="1"/>
  <c r="B188" i="66" a="1"/>
  <c r="B188" i="66" s="1"/>
  <c r="B176" i="66" a="1"/>
  <c r="B176" i="66" s="1"/>
  <c r="B164" i="66" a="1"/>
  <c r="B164" i="66" s="1"/>
  <c r="B152" i="66" a="1"/>
  <c r="B152" i="66" s="1"/>
  <c r="B140" i="66" a="1"/>
  <c r="B140" i="66" s="1"/>
  <c r="B128" i="66" a="1"/>
  <c r="B128" i="66" s="1"/>
  <c r="B163" i="66" a="1"/>
  <c r="B163" i="66" s="1"/>
  <c r="B127" i="66" a="1"/>
  <c r="B127" i="66" s="1"/>
  <c r="B427" i="66" a="1"/>
  <c r="B427" i="66" s="1"/>
  <c r="B322" i="66" a="1"/>
  <c r="B322" i="66" s="1"/>
  <c r="B494" i="66" a="1"/>
  <c r="B494" i="66" s="1"/>
  <c r="B480" i="66" a="1"/>
  <c r="B480" i="66" s="1"/>
  <c r="B466" i="66" a="1"/>
  <c r="B466" i="66" s="1"/>
  <c r="B451" i="66" a="1"/>
  <c r="B451" i="66" s="1"/>
  <c r="B437" i="66" a="1"/>
  <c r="B437" i="66" s="1"/>
  <c r="B423" i="66" a="1"/>
  <c r="B423" i="66" s="1"/>
  <c r="B410" i="66" a="1"/>
  <c r="B410" i="66" s="1"/>
  <c r="B397" i="66" a="1"/>
  <c r="B397" i="66" s="1"/>
  <c r="B384" i="66" a="1"/>
  <c r="B384" i="66" s="1"/>
  <c r="B371" i="66" a="1"/>
  <c r="B371" i="66" s="1"/>
  <c r="B358" i="66" a="1"/>
  <c r="B358" i="66" s="1"/>
  <c r="B345" i="66" a="1"/>
  <c r="B345" i="66" s="1"/>
  <c r="B332" i="66" a="1"/>
  <c r="B332" i="66" s="1"/>
  <c r="B319" i="66" a="1"/>
  <c r="B319" i="66" s="1"/>
  <c r="B307" i="66" a="1"/>
  <c r="B307" i="66" s="1"/>
  <c r="B295" i="66" a="1"/>
  <c r="B295" i="66" s="1"/>
  <c r="B283" i="66" a="1"/>
  <c r="B283" i="66" s="1"/>
  <c r="B271" i="66" a="1"/>
  <c r="B271" i="66" s="1"/>
  <c r="B259" i="66" a="1"/>
  <c r="B259" i="66" s="1"/>
  <c r="B247" i="66" a="1"/>
  <c r="B247" i="66" s="1"/>
  <c r="B235" i="66" a="1"/>
  <c r="B235" i="66" s="1"/>
  <c r="B223" i="66" a="1"/>
  <c r="B223" i="66" s="1"/>
  <c r="B211" i="66" a="1"/>
  <c r="B211" i="66" s="1"/>
  <c r="B199" i="66" a="1"/>
  <c r="B199" i="66" s="1"/>
  <c r="B187" i="66" a="1"/>
  <c r="B187" i="66" s="1"/>
  <c r="B175" i="66" a="1"/>
  <c r="B175" i="66" s="1"/>
  <c r="B151" i="66" a="1"/>
  <c r="B151" i="66" s="1"/>
  <c r="B139" i="66" a="1"/>
  <c r="B139" i="66" s="1"/>
  <c r="B179" i="66" a="1"/>
  <c r="B179" i="66" s="1"/>
  <c r="B131" i="66" a="1"/>
  <c r="B131" i="66" s="1"/>
  <c r="B483" i="66" a="1"/>
  <c r="B483" i="66" s="1"/>
  <c r="B414" i="66" a="1"/>
  <c r="B414" i="66" s="1"/>
  <c r="B387" i="66" a="1"/>
  <c r="B387" i="66" s="1"/>
  <c r="B310" i="66" a="1"/>
  <c r="B310" i="66" s="1"/>
  <c r="B286" i="66" a="1"/>
  <c r="B286" i="66" s="1"/>
  <c r="B493" i="66" a="1"/>
  <c r="B493" i="66" s="1"/>
  <c r="B479" i="66" a="1"/>
  <c r="B479" i="66" s="1"/>
  <c r="B464" i="66" a="1"/>
  <c r="B464" i="66" s="1"/>
  <c r="B450" i="66" a="1"/>
  <c r="B450" i="66" s="1"/>
  <c r="B435" i="66" a="1"/>
  <c r="B435" i="66" s="1"/>
  <c r="B422" i="66" a="1"/>
  <c r="B422" i="66" s="1"/>
  <c r="B409" i="66" a="1"/>
  <c r="B409" i="66" s="1"/>
  <c r="B396" i="66" a="1"/>
  <c r="B396" i="66" s="1"/>
  <c r="B383" i="66" a="1"/>
  <c r="B383" i="66" s="1"/>
  <c r="B370" i="66" a="1"/>
  <c r="B370" i="66" s="1"/>
  <c r="B357" i="66" a="1"/>
  <c r="B357" i="66" s="1"/>
  <c r="B344" i="66" a="1"/>
  <c r="B344" i="66" s="1"/>
  <c r="B331" i="66" a="1"/>
  <c r="B331" i="66" s="1"/>
  <c r="B318" i="66" a="1"/>
  <c r="B318" i="66" s="1"/>
  <c r="B306" i="66" a="1"/>
  <c r="B306" i="66" s="1"/>
  <c r="B294" i="66" a="1"/>
  <c r="B294" i="66" s="1"/>
  <c r="B282" i="66" a="1"/>
  <c r="B282" i="66" s="1"/>
  <c r="B270" i="66" a="1"/>
  <c r="B270" i="66" s="1"/>
  <c r="B258" i="66" a="1"/>
  <c r="B258" i="66" s="1"/>
  <c r="B246" i="66" a="1"/>
  <c r="B246" i="66" s="1"/>
  <c r="B234" i="66" a="1"/>
  <c r="B234" i="66" s="1"/>
  <c r="B222" i="66" a="1"/>
  <c r="B222" i="66" s="1"/>
  <c r="B210" i="66" a="1"/>
  <c r="B210" i="66" s="1"/>
  <c r="B198" i="66" a="1"/>
  <c r="B198" i="66" s="1"/>
  <c r="B186" i="66" a="1"/>
  <c r="B186" i="66" s="1"/>
  <c r="B174" i="66" a="1"/>
  <c r="B174" i="66" s="1"/>
  <c r="B162" i="66" a="1"/>
  <c r="B162" i="66" s="1"/>
  <c r="B150" i="66" a="1"/>
  <c r="B150" i="66" s="1"/>
  <c r="B138" i="66" a="1"/>
  <c r="B138" i="66" s="1"/>
  <c r="B126" i="66" a="1"/>
  <c r="B126" i="66" s="1"/>
  <c r="B476" i="66" a="1"/>
  <c r="B476" i="66" s="1"/>
  <c r="B462" i="66" a="1"/>
  <c r="B462" i="66" s="1"/>
  <c r="B433" i="66" a="1"/>
  <c r="B433" i="66" s="1"/>
  <c r="B407" i="66" a="1"/>
  <c r="B407" i="66" s="1"/>
  <c r="B381" i="66" a="1"/>
  <c r="B381" i="66" s="1"/>
  <c r="B355" i="66" a="1"/>
  <c r="B355" i="66" s="1"/>
  <c r="B329" i="66" a="1"/>
  <c r="B329" i="66" s="1"/>
  <c r="B304" i="66" a="1"/>
  <c r="B304" i="66" s="1"/>
  <c r="B280" i="66" a="1"/>
  <c r="B280" i="66" s="1"/>
  <c r="B256" i="66" a="1"/>
  <c r="B256" i="66" s="1"/>
  <c r="B232" i="66" a="1"/>
  <c r="B232" i="66" s="1"/>
  <c r="B208" i="66" a="1"/>
  <c r="B208" i="66" s="1"/>
  <c r="B184" i="66" a="1"/>
  <c r="B184" i="66" s="1"/>
  <c r="B160" i="66" a="1"/>
  <c r="B160" i="66" s="1"/>
  <c r="B136" i="66" a="1"/>
  <c r="B136" i="66" s="1"/>
  <c r="B490" i="66" a="1"/>
  <c r="B490" i="66" s="1"/>
  <c r="B446" i="66" a="1"/>
  <c r="B446" i="66" s="1"/>
  <c r="B432" i="66" a="1"/>
  <c r="B432" i="66" s="1"/>
  <c r="B406" i="66" a="1"/>
  <c r="B406" i="66" s="1"/>
  <c r="B380" i="66" a="1"/>
  <c r="B380" i="66" s="1"/>
  <c r="B354" i="66" a="1"/>
  <c r="B354" i="66" s="1"/>
  <c r="B327" i="66" a="1"/>
  <c r="B327" i="66" s="1"/>
  <c r="B303" i="66" a="1"/>
  <c r="B303" i="66" s="1"/>
  <c r="B279" i="66" a="1"/>
  <c r="B279" i="66" s="1"/>
  <c r="B255" i="66" a="1"/>
  <c r="B255" i="66" s="1"/>
  <c r="B231" i="66" a="1"/>
  <c r="B231" i="66" s="1"/>
  <c r="B207" i="66" a="1"/>
  <c r="B207" i="66" s="1"/>
  <c r="B183" i="66" a="1"/>
  <c r="B183" i="66" s="1"/>
  <c r="B159" i="66" a="1"/>
  <c r="B159" i="66" s="1"/>
  <c r="B135" i="66" a="1"/>
  <c r="B135" i="66" s="1"/>
  <c r="B492" i="66" a="1"/>
  <c r="B492" i="66" s="1"/>
  <c r="B478" i="66" a="1"/>
  <c r="B478" i="66" s="1"/>
  <c r="B463" i="66" a="1"/>
  <c r="B463" i="66" s="1"/>
  <c r="B449" i="66" a="1"/>
  <c r="B449" i="66" s="1"/>
  <c r="B434" i="66" a="1"/>
  <c r="B434" i="66" s="1"/>
  <c r="B421" i="66" a="1"/>
  <c r="B421" i="66" s="1"/>
  <c r="B408" i="66" a="1"/>
  <c r="B408" i="66" s="1"/>
  <c r="B395" i="66" a="1"/>
  <c r="B395" i="66" s="1"/>
  <c r="B382" i="66" a="1"/>
  <c r="B382" i="66" s="1"/>
  <c r="B369" i="66" a="1"/>
  <c r="B369" i="66" s="1"/>
  <c r="B356" i="66" a="1"/>
  <c r="B356" i="66" s="1"/>
  <c r="B343" i="66" a="1"/>
  <c r="B343" i="66" s="1"/>
  <c r="B330" i="66" a="1"/>
  <c r="B330" i="66" s="1"/>
  <c r="B317" i="66" a="1"/>
  <c r="B317" i="66" s="1"/>
  <c r="B305" i="66" a="1"/>
  <c r="B305" i="66" s="1"/>
  <c r="B293" i="66" a="1"/>
  <c r="B293" i="66" s="1"/>
  <c r="B281" i="66" a="1"/>
  <c r="B281" i="66" s="1"/>
  <c r="B269" i="66" a="1"/>
  <c r="B269" i="66" s="1"/>
  <c r="B257" i="66" a="1"/>
  <c r="B257" i="66" s="1"/>
  <c r="B245" i="66" a="1"/>
  <c r="B245" i="66" s="1"/>
  <c r="B233" i="66" a="1"/>
  <c r="B233" i="66" s="1"/>
  <c r="B221" i="66" a="1"/>
  <c r="B221" i="66" s="1"/>
  <c r="B209" i="66" a="1"/>
  <c r="B209" i="66" s="1"/>
  <c r="B197" i="66" a="1"/>
  <c r="B197" i="66" s="1"/>
  <c r="B185" i="66" a="1"/>
  <c r="B185" i="66" s="1"/>
  <c r="B173" i="66" a="1"/>
  <c r="B173" i="66" s="1"/>
  <c r="B161" i="66" a="1"/>
  <c r="B161" i="66" s="1"/>
  <c r="B149" i="66" a="1"/>
  <c r="B149" i="66" s="1"/>
  <c r="B137" i="66" a="1"/>
  <c r="B137" i="66" s="1"/>
  <c r="B125" i="66" a="1"/>
  <c r="B125" i="66" s="1"/>
  <c r="B491" i="66" a="1"/>
  <c r="B491" i="66" s="1"/>
  <c r="B447" i="66" a="1"/>
  <c r="B447" i="66" s="1"/>
  <c r="B420" i="66" a="1"/>
  <c r="B420" i="66" s="1"/>
  <c r="B394" i="66" a="1"/>
  <c r="B394" i="66" s="1"/>
  <c r="B368" i="66" a="1"/>
  <c r="B368" i="66" s="1"/>
  <c r="B342" i="66" a="1"/>
  <c r="B342" i="66" s="1"/>
  <c r="B316" i="66" a="1"/>
  <c r="B316" i="66" s="1"/>
  <c r="B292" i="66" a="1"/>
  <c r="B292" i="66" s="1"/>
  <c r="B268" i="66" a="1"/>
  <c r="B268" i="66" s="1"/>
  <c r="B244" i="66" a="1"/>
  <c r="B244" i="66" s="1"/>
  <c r="B220" i="66" a="1"/>
  <c r="B220" i="66" s="1"/>
  <c r="B196" i="66" a="1"/>
  <c r="B196" i="66" s="1"/>
  <c r="B172" i="66" a="1"/>
  <c r="B172" i="66" s="1"/>
  <c r="B148" i="66" a="1"/>
  <c r="B148" i="66" s="1"/>
  <c r="B124" i="66" a="1"/>
  <c r="B124" i="66" s="1"/>
  <c r="B475" i="66" a="1"/>
  <c r="B475" i="66" s="1"/>
  <c r="B461" i="66" a="1"/>
  <c r="B461" i="66" s="1"/>
  <c r="B419" i="66" a="1"/>
  <c r="B419" i="66" s="1"/>
  <c r="B393" i="66" a="1"/>
  <c r="B393" i="66" s="1"/>
  <c r="B367" i="66" a="1"/>
  <c r="B367" i="66" s="1"/>
  <c r="B341" i="66" a="1"/>
  <c r="B341" i="66" s="1"/>
  <c r="B315" i="66" a="1"/>
  <c r="B315" i="66" s="1"/>
  <c r="B291" i="66" a="1"/>
  <c r="B291" i="66" s="1"/>
  <c r="B267" i="66" a="1"/>
  <c r="B267" i="66" s="1"/>
  <c r="B243" i="66" a="1"/>
  <c r="B243" i="66" s="1"/>
  <c r="B219" i="66" a="1"/>
  <c r="B219" i="66" s="1"/>
  <c r="B195" i="66" a="1"/>
  <c r="B195" i="66" s="1"/>
  <c r="B171" i="66" a="1"/>
  <c r="B171" i="66" s="1"/>
  <c r="B147" i="66" a="1"/>
  <c r="B147" i="66" s="1"/>
  <c r="B123" i="66" a="1"/>
  <c r="B123" i="66" s="1"/>
  <c r="B417" i="66" a="1"/>
  <c r="B417" i="66" s="1"/>
  <c r="B404" i="66" a="1"/>
  <c r="B404" i="66" s="1"/>
  <c r="B378" i="66" a="1"/>
  <c r="B378" i="66" s="1"/>
  <c r="B365" i="66" a="1"/>
  <c r="B365" i="66" s="1"/>
  <c r="B338" i="66" a="1"/>
  <c r="B338" i="66" s="1"/>
  <c r="B325" i="66" a="1"/>
  <c r="B325" i="66" s="1"/>
  <c r="B301" i="66" a="1"/>
  <c r="B301" i="66" s="1"/>
  <c r="B289" i="66" a="1"/>
  <c r="B289" i="66" s="1"/>
  <c r="B265" i="66" a="1"/>
  <c r="B265" i="66" s="1"/>
  <c r="B253" i="66" a="1"/>
  <c r="B253" i="66" s="1"/>
  <c r="B241" i="66" a="1"/>
  <c r="B241" i="66" s="1"/>
  <c r="B217" i="66" a="1"/>
  <c r="B217" i="66" s="1"/>
  <c r="B205" i="66" a="1"/>
  <c r="B205" i="66" s="1"/>
  <c r="B181" i="66" a="1"/>
  <c r="B181" i="66" s="1"/>
  <c r="B169" i="66" a="1"/>
  <c r="B169" i="66" s="1"/>
  <c r="B157" i="66" a="1"/>
  <c r="B157" i="66" s="1"/>
  <c r="B133" i="66" a="1"/>
  <c r="B133" i="66" s="1"/>
  <c r="B121" i="66" a="1"/>
  <c r="B121" i="66" s="1"/>
  <c r="B203" i="66" a="1"/>
  <c r="B203" i="66" s="1"/>
  <c r="B167" i="66" a="1"/>
  <c r="B167" i="66" s="1"/>
  <c r="B119" i="66" a="1"/>
  <c r="B119" i="66" s="1"/>
  <c r="B498" i="66" a="1"/>
  <c r="B498" i="66" s="1"/>
  <c r="B401" i="66" a="1"/>
  <c r="B401" i="66" s="1"/>
  <c r="B374" i="66" a="1"/>
  <c r="B374" i="66" s="1"/>
  <c r="B298" i="66" a="1"/>
  <c r="B298" i="66" s="1"/>
  <c r="B488" i="66" a="1"/>
  <c r="B488" i="66" s="1"/>
  <c r="B474" i="66" a="1"/>
  <c r="B474" i="66" s="1"/>
  <c r="B459" i="66" a="1"/>
  <c r="B459" i="66" s="1"/>
  <c r="B445" i="66" a="1"/>
  <c r="B445" i="66" s="1"/>
  <c r="B431" i="66" a="1"/>
  <c r="B431" i="66" s="1"/>
  <c r="B418" i="66" a="1"/>
  <c r="B418" i="66" s="1"/>
  <c r="B405" i="66" a="1"/>
  <c r="B405" i="66" s="1"/>
  <c r="B392" i="66" a="1"/>
  <c r="B392" i="66" s="1"/>
  <c r="B379" i="66" a="1"/>
  <c r="B379" i="66" s="1"/>
  <c r="B366" i="66" a="1"/>
  <c r="B366" i="66" s="1"/>
  <c r="B353" i="66" a="1"/>
  <c r="B353" i="66" s="1"/>
  <c r="B339" i="66" a="1"/>
  <c r="B339" i="66" s="1"/>
  <c r="B326" i="66" a="1"/>
  <c r="B326" i="66" s="1"/>
  <c r="B314" i="66" a="1"/>
  <c r="B314" i="66" s="1"/>
  <c r="B302" i="66" a="1"/>
  <c r="B302" i="66" s="1"/>
  <c r="B290" i="66" a="1"/>
  <c r="B290" i="66" s="1"/>
  <c r="B278" i="66" a="1"/>
  <c r="B278" i="66" s="1"/>
  <c r="B266" i="66" a="1"/>
  <c r="B266" i="66" s="1"/>
  <c r="B254" i="66" a="1"/>
  <c r="B254" i="66" s="1"/>
  <c r="B242" i="66" a="1"/>
  <c r="B242" i="66" s="1"/>
  <c r="B230" i="66" a="1"/>
  <c r="B230" i="66" s="1"/>
  <c r="B218" i="66" a="1"/>
  <c r="B218" i="66" s="1"/>
  <c r="B206" i="66" a="1"/>
  <c r="B206" i="66" s="1"/>
  <c r="B194" i="66" a="1"/>
  <c r="B194" i="66" s="1"/>
  <c r="B182" i="66" a="1"/>
  <c r="B182" i="66" s="1"/>
  <c r="B170" i="66" a="1"/>
  <c r="B170" i="66" s="1"/>
  <c r="B158" i="66" a="1"/>
  <c r="B158" i="66" s="1"/>
  <c r="B146" i="66" a="1"/>
  <c r="B146" i="66" s="1"/>
  <c r="B134" i="66" a="1"/>
  <c r="B134" i="66" s="1"/>
  <c r="B122" i="66" a="1"/>
  <c r="B122" i="66" s="1"/>
  <c r="B458" i="66" a="1"/>
  <c r="B458" i="66" s="1"/>
  <c r="B444" i="66" a="1"/>
  <c r="B444" i="66" s="1"/>
  <c r="B430" i="66" a="1"/>
  <c r="B430" i="66" s="1"/>
  <c r="B391" i="66" a="1"/>
  <c r="B391" i="66" s="1"/>
  <c r="B351" i="66" a="1"/>
  <c r="B351" i="66" s="1"/>
  <c r="B313" i="66" a="1"/>
  <c r="B313" i="66" s="1"/>
  <c r="B277" i="66" a="1"/>
  <c r="B277" i="66" s="1"/>
  <c r="B229" i="66" a="1"/>
  <c r="B229" i="66" s="1"/>
  <c r="B193" i="66" a="1"/>
  <c r="B193" i="66" s="1"/>
  <c r="B145" i="66" a="1"/>
  <c r="B145" i="66" s="1"/>
  <c r="B191" i="66" a="1"/>
  <c r="B191" i="66" s="1"/>
  <c r="B440" i="66" a="1"/>
  <c r="B440" i="66" s="1"/>
  <c r="B335" i="66" a="1"/>
  <c r="B335" i="66" s="1"/>
  <c r="B487" i="66" a="1"/>
  <c r="B487" i="66" s="1"/>
  <c r="B473" i="66" a="1"/>
  <c r="B473" i="66" s="1"/>
  <c r="B500" i="66" a="1"/>
  <c r="B500" i="66" s="1"/>
  <c r="B486" i="66" a="1"/>
  <c r="B486" i="66" s="1"/>
  <c r="B471" i="66" a="1"/>
  <c r="B471" i="66" s="1"/>
  <c r="B457" i="66" a="1"/>
  <c r="B457" i="66" s="1"/>
  <c r="B443" i="66" a="1"/>
  <c r="B443" i="66" s="1"/>
  <c r="B429" i="66" a="1"/>
  <c r="B429" i="66" s="1"/>
  <c r="B416" i="66" a="1"/>
  <c r="B416" i="66" s="1"/>
  <c r="B403" i="66" a="1"/>
  <c r="B403" i="66" s="1"/>
  <c r="B390" i="66" a="1"/>
  <c r="B390" i="66" s="1"/>
  <c r="B377" i="66" a="1"/>
  <c r="B377" i="66" s="1"/>
  <c r="B363" i="66" a="1"/>
  <c r="B363" i="66" s="1"/>
  <c r="B350" i="66" a="1"/>
  <c r="B350" i="66" s="1"/>
  <c r="B337" i="66" a="1"/>
  <c r="B337" i="66" s="1"/>
  <c r="B324" i="66" a="1"/>
  <c r="B324" i="66" s="1"/>
  <c r="B312" i="66" a="1"/>
  <c r="B312" i="66" s="1"/>
  <c r="B300" i="66" a="1"/>
  <c r="B300" i="66" s="1"/>
  <c r="B288" i="66" a="1"/>
  <c r="B288" i="66" s="1"/>
  <c r="B276" i="66" a="1"/>
  <c r="B276" i="66" s="1"/>
  <c r="B264" i="66" a="1"/>
  <c r="B264" i="66" s="1"/>
  <c r="B252" i="66" a="1"/>
  <c r="B252" i="66" s="1"/>
  <c r="B240" i="66" a="1"/>
  <c r="B240" i="66" s="1"/>
  <c r="B228" i="66" a="1"/>
  <c r="B228" i="66" s="1"/>
  <c r="B216" i="66" a="1"/>
  <c r="B216" i="66" s="1"/>
  <c r="B204" i="66" a="1"/>
  <c r="B204" i="66" s="1"/>
  <c r="B192" i="66" a="1"/>
  <c r="B192" i="66" s="1"/>
  <c r="B180" i="66" a="1"/>
  <c r="B180" i="66" s="1"/>
  <c r="B168" i="66" a="1"/>
  <c r="B168" i="66" s="1"/>
  <c r="B156" i="66" a="1"/>
  <c r="B156" i="66" s="1"/>
  <c r="B144" i="66" a="1"/>
  <c r="B144" i="66" s="1"/>
  <c r="B132" i="66" a="1"/>
  <c r="B132" i="66" s="1"/>
  <c r="B120" i="66" a="1"/>
  <c r="B120" i="66" s="1"/>
  <c r="B155" i="66" a="1"/>
  <c r="B155" i="66" s="1"/>
  <c r="B455" i="66" a="1"/>
  <c r="B455" i="66" s="1"/>
  <c r="B348" i="66" a="1"/>
  <c r="B348" i="66" s="1"/>
  <c r="B499" i="66" a="1"/>
  <c r="B499" i="66" s="1"/>
  <c r="B485" i="66" a="1"/>
  <c r="B485" i="66" s="1"/>
  <c r="B470" i="66" a="1"/>
  <c r="B470" i="66" s="1"/>
  <c r="B456" i="66" a="1"/>
  <c r="B456" i="66" s="1"/>
  <c r="B442" i="66" a="1"/>
  <c r="B442" i="66" s="1"/>
  <c r="B428" i="66" a="1"/>
  <c r="B428" i="66" s="1"/>
  <c r="B415" i="66" a="1"/>
  <c r="B415" i="66" s="1"/>
  <c r="B402" i="66" a="1"/>
  <c r="B402" i="66" s="1"/>
  <c r="B389" i="66" a="1"/>
  <c r="B389" i="66" s="1"/>
  <c r="B375" i="66" a="1"/>
  <c r="B375" i="66" s="1"/>
  <c r="B362" i="66" a="1"/>
  <c r="B362" i="66" s="1"/>
  <c r="B349" i="66" a="1"/>
  <c r="B349" i="66" s="1"/>
  <c r="B336" i="66" a="1"/>
  <c r="B336" i="66" s="1"/>
  <c r="B323" i="66" a="1"/>
  <c r="B323" i="66" s="1"/>
  <c r="B311" i="66" a="1"/>
  <c r="B311" i="66" s="1"/>
  <c r="B299" i="66" a="1"/>
  <c r="B299" i="66" s="1"/>
  <c r="B287" i="66" a="1"/>
  <c r="B287" i="66" s="1"/>
  <c r="B275" i="66" a="1"/>
  <c r="B275" i="66" s="1"/>
  <c r="B263" i="66" a="1"/>
  <c r="B263" i="66" s="1"/>
  <c r="B251" i="66" a="1"/>
  <c r="B251" i="66" s="1"/>
  <c r="B239" i="66" a="1"/>
  <c r="B239" i="66" s="1"/>
  <c r="B227" i="66" a="1"/>
  <c r="B227" i="66" s="1"/>
  <c r="B215" i="66" a="1"/>
  <c r="B215" i="66" s="1"/>
  <c r="B143" i="66" a="1"/>
  <c r="B143" i="66" s="1"/>
  <c r="B469" i="66" a="1"/>
  <c r="B469" i="66" s="1"/>
  <c r="B361" i="66" a="1"/>
  <c r="B361" i="66" s="1"/>
  <c r="B497" i="66" a="1"/>
  <c r="B497" i="66" s="1"/>
  <c r="B482" i="66" a="1"/>
  <c r="B482" i="66" s="1"/>
  <c r="B468" i="66" a="1"/>
  <c r="B468" i="66" s="1"/>
  <c r="B454" i="66" a="1"/>
  <c r="B454" i="66" s="1"/>
  <c r="B439" i="66" a="1"/>
  <c r="B439" i="66" s="1"/>
  <c r="B498" i="58" a="1"/>
  <c r="B498" i="58" s="1"/>
  <c r="B486" i="58" a="1"/>
  <c r="B486" i="58" s="1"/>
  <c r="B474" i="58" a="1"/>
  <c r="B474" i="58" s="1"/>
  <c r="B462" i="58" a="1"/>
  <c r="B462" i="58" s="1"/>
  <c r="B450" i="58" a="1"/>
  <c r="B450" i="58" s="1"/>
  <c r="B438" i="58" a="1"/>
  <c r="B438" i="58" s="1"/>
  <c r="B426" i="58" a="1"/>
  <c r="B426" i="58" s="1"/>
  <c r="B414" i="58" a="1"/>
  <c r="B414" i="58" s="1"/>
  <c r="B402" i="58" a="1"/>
  <c r="B402" i="58" s="1"/>
  <c r="B390" i="58" a="1"/>
  <c r="B390" i="58" s="1"/>
  <c r="B378" i="58" a="1"/>
  <c r="B378" i="58" s="1"/>
  <c r="B366" i="58" a="1"/>
  <c r="B366" i="58" s="1"/>
  <c r="B354" i="58" a="1"/>
  <c r="B354" i="58" s="1"/>
  <c r="B342" i="58" a="1"/>
  <c r="B342" i="58" s="1"/>
  <c r="B330" i="58" a="1"/>
  <c r="B330" i="58" s="1"/>
  <c r="B318" i="58" a="1"/>
  <c r="B318" i="58" s="1"/>
  <c r="B306" i="58" a="1"/>
  <c r="B306" i="58" s="1"/>
  <c r="B294" i="58" a="1"/>
  <c r="B294" i="58" s="1"/>
  <c r="B282" i="58" a="1"/>
  <c r="B282" i="58" s="1"/>
  <c r="B270" i="58" a="1"/>
  <c r="B270" i="58" s="1"/>
  <c r="B258" i="58" a="1"/>
  <c r="B258" i="58" s="1"/>
  <c r="B246" i="58" a="1"/>
  <c r="B246" i="58" s="1"/>
  <c r="B234" i="58" a="1"/>
  <c r="B234" i="58" s="1"/>
  <c r="B222" i="58" a="1"/>
  <c r="B222" i="58" s="1"/>
  <c r="B210" i="58" a="1"/>
  <c r="B210" i="58" s="1"/>
  <c r="B198" i="58" a="1"/>
  <c r="B198" i="58" s="1"/>
  <c r="B186" i="58" a="1"/>
  <c r="B186" i="58" s="1"/>
  <c r="B174" i="58" a="1"/>
  <c r="B174" i="58" s="1"/>
  <c r="B162" i="58" a="1"/>
  <c r="B162" i="58" s="1"/>
  <c r="B150" i="58" a="1"/>
  <c r="B150" i="58" s="1"/>
  <c r="B138" i="58" a="1"/>
  <c r="B138" i="58" s="1"/>
  <c r="B126" i="58" a="1"/>
  <c r="B126" i="58" s="1"/>
  <c r="B125" i="58" a="1"/>
  <c r="B125" i="58" s="1"/>
  <c r="B497" i="58" a="1"/>
  <c r="B497" i="58" s="1"/>
  <c r="B485" i="58" a="1"/>
  <c r="B485" i="58" s="1"/>
  <c r="B473" i="58" a="1"/>
  <c r="B473" i="58" s="1"/>
  <c r="B461" i="58" a="1"/>
  <c r="B461" i="58" s="1"/>
  <c r="B449" i="58" a="1"/>
  <c r="B449" i="58" s="1"/>
  <c r="B437" i="58" a="1"/>
  <c r="B437" i="58" s="1"/>
  <c r="B425" i="58" a="1"/>
  <c r="B425" i="58" s="1"/>
  <c r="B413" i="58" a="1"/>
  <c r="B413" i="58" s="1"/>
  <c r="B401" i="58" a="1"/>
  <c r="B401" i="58" s="1"/>
  <c r="B389" i="58" a="1"/>
  <c r="B389" i="58" s="1"/>
  <c r="B377" i="58" a="1"/>
  <c r="B377" i="58" s="1"/>
  <c r="B365" i="58" a="1"/>
  <c r="B365" i="58" s="1"/>
  <c r="B353" i="58" a="1"/>
  <c r="B353" i="58" s="1"/>
  <c r="B341" i="58" a="1"/>
  <c r="B341" i="58" s="1"/>
  <c r="B329" i="58" a="1"/>
  <c r="B329" i="58" s="1"/>
  <c r="B317" i="58" a="1"/>
  <c r="B317" i="58" s="1"/>
  <c r="B305" i="58" a="1"/>
  <c r="B305" i="58" s="1"/>
  <c r="B293" i="58" a="1"/>
  <c r="B293" i="58" s="1"/>
  <c r="B281" i="58" a="1"/>
  <c r="B281" i="58" s="1"/>
  <c r="B269" i="58" a="1"/>
  <c r="B269" i="58" s="1"/>
  <c r="B257" i="58" a="1"/>
  <c r="B257" i="58" s="1"/>
  <c r="B245" i="58" a="1"/>
  <c r="B245" i="58" s="1"/>
  <c r="B233" i="58" a="1"/>
  <c r="B233" i="58" s="1"/>
  <c r="B221" i="58" a="1"/>
  <c r="B221" i="58" s="1"/>
  <c r="B209" i="58" a="1"/>
  <c r="B209" i="58" s="1"/>
  <c r="B197" i="58" a="1"/>
  <c r="B197" i="58" s="1"/>
  <c r="B185" i="58" a="1"/>
  <c r="B185" i="58" s="1"/>
  <c r="B173" i="58" a="1"/>
  <c r="B173" i="58" s="1"/>
  <c r="B161" i="58" a="1"/>
  <c r="B161" i="58" s="1"/>
  <c r="B149" i="58" a="1"/>
  <c r="B149" i="58" s="1"/>
  <c r="B137" i="58" a="1"/>
  <c r="B137" i="58" s="1"/>
  <c r="B460" i="58" a="1"/>
  <c r="B460" i="58" s="1"/>
  <c r="B340" i="58" a="1"/>
  <c r="B340" i="58" s="1"/>
  <c r="B208" i="58" a="1"/>
  <c r="B208" i="58" s="1"/>
  <c r="B496" i="58" a="1"/>
  <c r="B496" i="58" s="1"/>
  <c r="B484" i="58" a="1"/>
  <c r="B484" i="58" s="1"/>
  <c r="B495" i="58" a="1"/>
  <c r="B495" i="58" s="1"/>
  <c r="B483" i="58" a="1"/>
  <c r="B483" i="58" s="1"/>
  <c r="B471" i="58" a="1"/>
  <c r="B471" i="58" s="1"/>
  <c r="B459" i="58" a="1"/>
  <c r="B459" i="58" s="1"/>
  <c r="B447" i="58" a="1"/>
  <c r="B447" i="58" s="1"/>
  <c r="B435" i="58" a="1"/>
  <c r="B435" i="58" s="1"/>
  <c r="B423" i="58" a="1"/>
  <c r="B423" i="58" s="1"/>
  <c r="B411" i="58" a="1"/>
  <c r="B411" i="58" s="1"/>
  <c r="B399" i="58" a="1"/>
  <c r="B399" i="58" s="1"/>
  <c r="B387" i="58" a="1"/>
  <c r="B387" i="58" s="1"/>
  <c r="B375" i="58" a="1"/>
  <c r="B375" i="58" s="1"/>
  <c r="B363" i="58" a="1"/>
  <c r="B363" i="58" s="1"/>
  <c r="B351" i="58" a="1"/>
  <c r="B351" i="58" s="1"/>
  <c r="B339" i="58" a="1"/>
  <c r="B339" i="58" s="1"/>
  <c r="B327" i="58" a="1"/>
  <c r="B327" i="58" s="1"/>
  <c r="B315" i="58" a="1"/>
  <c r="B315" i="58" s="1"/>
  <c r="B303" i="58" a="1"/>
  <c r="B303" i="58" s="1"/>
  <c r="B291" i="58" a="1"/>
  <c r="B291" i="58" s="1"/>
  <c r="B279" i="58" a="1"/>
  <c r="B279" i="58" s="1"/>
  <c r="B267" i="58" a="1"/>
  <c r="B267" i="58" s="1"/>
  <c r="B255" i="58" a="1"/>
  <c r="B255" i="58" s="1"/>
  <c r="B243" i="58" a="1"/>
  <c r="B243" i="58" s="1"/>
  <c r="B231" i="58" a="1"/>
  <c r="B231" i="58" s="1"/>
  <c r="B219" i="58" a="1"/>
  <c r="B219" i="58" s="1"/>
  <c r="B207" i="58" a="1"/>
  <c r="B207" i="58" s="1"/>
  <c r="B195" i="58" a="1"/>
  <c r="B195" i="58" s="1"/>
  <c r="B183" i="58" a="1"/>
  <c r="B183" i="58" s="1"/>
  <c r="B171" i="58" a="1"/>
  <c r="B171" i="58" s="1"/>
  <c r="B159" i="58" a="1"/>
  <c r="B159" i="58" s="1"/>
  <c r="B494" i="58" a="1"/>
  <c r="B494" i="58" s="1"/>
  <c r="B482" i="58" a="1"/>
  <c r="B482" i="58" s="1"/>
  <c r="B470" i="58" a="1"/>
  <c r="B470" i="58" s="1"/>
  <c r="B458" i="58" a="1"/>
  <c r="B458" i="58" s="1"/>
  <c r="B446" i="58" a="1"/>
  <c r="B446" i="58" s="1"/>
  <c r="B434" i="58" a="1"/>
  <c r="B434" i="58" s="1"/>
  <c r="B422" i="58" a="1"/>
  <c r="B422" i="58" s="1"/>
  <c r="B410" i="58" a="1"/>
  <c r="B410" i="58" s="1"/>
  <c r="B398" i="58" a="1"/>
  <c r="B398" i="58" s="1"/>
  <c r="B386" i="58" a="1"/>
  <c r="B386" i="58" s="1"/>
  <c r="B374" i="58" a="1"/>
  <c r="B374" i="58" s="1"/>
  <c r="B362" i="58" a="1"/>
  <c r="B362" i="58" s="1"/>
  <c r="B350" i="58" a="1"/>
  <c r="B350" i="58" s="1"/>
  <c r="B338" i="58" a="1"/>
  <c r="B338" i="58" s="1"/>
  <c r="B326" i="58" a="1"/>
  <c r="B326" i="58" s="1"/>
  <c r="B314" i="58" a="1"/>
  <c r="B314" i="58" s="1"/>
  <c r="B302" i="58" a="1"/>
  <c r="B302" i="58" s="1"/>
  <c r="B290" i="58" a="1"/>
  <c r="B290" i="58" s="1"/>
  <c r="B278" i="58" a="1"/>
  <c r="B278" i="58" s="1"/>
  <c r="B266" i="58" a="1"/>
  <c r="B266" i="58" s="1"/>
  <c r="B254" i="58" a="1"/>
  <c r="B254" i="58" s="1"/>
  <c r="B242" i="58" a="1"/>
  <c r="B242" i="58" s="1"/>
  <c r="B230" i="58" a="1"/>
  <c r="B230" i="58" s="1"/>
  <c r="B218" i="58" a="1"/>
  <c r="B218" i="58" s="1"/>
  <c r="B206" i="58" a="1"/>
  <c r="B206" i="58" s="1"/>
  <c r="B194" i="58" a="1"/>
  <c r="B194" i="58" s="1"/>
  <c r="B182" i="58" a="1"/>
  <c r="B182" i="58" s="1"/>
  <c r="B170" i="58" a="1"/>
  <c r="B170" i="58" s="1"/>
  <c r="B158" i="58" a="1"/>
  <c r="B158" i="58" s="1"/>
  <c r="B146" i="58" a="1"/>
  <c r="B146" i="58" s="1"/>
  <c r="B134" i="58" a="1"/>
  <c r="B134" i="58" s="1"/>
  <c r="B122" i="58" a="1"/>
  <c r="B122" i="58" s="1"/>
  <c r="B165" i="58" a="1"/>
  <c r="B165" i="58" s="1"/>
  <c r="B164" i="58" a="1"/>
  <c r="B164" i="58" s="1"/>
  <c r="B163" i="58" a="1"/>
  <c r="B163" i="58" s="1"/>
  <c r="B448" i="58" a="1"/>
  <c r="B448" i="58" s="1"/>
  <c r="B328" i="58" a="1"/>
  <c r="B328" i="58" s="1"/>
  <c r="B268" i="58" a="1"/>
  <c r="B268" i="58" s="1"/>
  <c r="B184" i="58" a="1"/>
  <c r="B184" i="58" s="1"/>
  <c r="B147" i="58" a="1"/>
  <c r="B147" i="58" s="1"/>
  <c r="B493" i="58" a="1"/>
  <c r="B493" i="58" s="1"/>
  <c r="B481" i="58" a="1"/>
  <c r="B481" i="58" s="1"/>
  <c r="B469" i="58" a="1"/>
  <c r="B469" i="58" s="1"/>
  <c r="B457" i="58" a="1"/>
  <c r="B457" i="58" s="1"/>
  <c r="B445" i="58" a="1"/>
  <c r="B445" i="58" s="1"/>
  <c r="B433" i="58" a="1"/>
  <c r="B433" i="58" s="1"/>
  <c r="B421" i="58" a="1"/>
  <c r="B421" i="58" s="1"/>
  <c r="B409" i="58" a="1"/>
  <c r="B409" i="58" s="1"/>
  <c r="B397" i="58" a="1"/>
  <c r="B397" i="58" s="1"/>
  <c r="B385" i="58" a="1"/>
  <c r="B385" i="58" s="1"/>
  <c r="B373" i="58" a="1"/>
  <c r="B373" i="58" s="1"/>
  <c r="B361" i="58" a="1"/>
  <c r="B361" i="58" s="1"/>
  <c r="B349" i="58" a="1"/>
  <c r="B349" i="58" s="1"/>
  <c r="B337" i="58" a="1"/>
  <c r="B337" i="58" s="1"/>
  <c r="B325" i="58" a="1"/>
  <c r="B325" i="58" s="1"/>
  <c r="B313" i="58" a="1"/>
  <c r="B313" i="58" s="1"/>
  <c r="B301" i="58" a="1"/>
  <c r="B301" i="58" s="1"/>
  <c r="B289" i="58" a="1"/>
  <c r="B289" i="58" s="1"/>
  <c r="B277" i="58" a="1"/>
  <c r="B277" i="58" s="1"/>
  <c r="B265" i="58" a="1"/>
  <c r="B265" i="58" s="1"/>
  <c r="B253" i="58" a="1"/>
  <c r="B253" i="58" s="1"/>
  <c r="B241" i="58" a="1"/>
  <c r="B241" i="58" s="1"/>
  <c r="B229" i="58" a="1"/>
  <c r="B229" i="58" s="1"/>
  <c r="B217" i="58" a="1"/>
  <c r="B217" i="58" s="1"/>
  <c r="B205" i="58" a="1"/>
  <c r="B205" i="58" s="1"/>
  <c r="B193" i="58" a="1"/>
  <c r="B193" i="58" s="1"/>
  <c r="B181" i="58" a="1"/>
  <c r="B181" i="58" s="1"/>
  <c r="B169" i="58" a="1"/>
  <c r="B169" i="58" s="1"/>
  <c r="B157" i="58" a="1"/>
  <c r="B157" i="58" s="1"/>
  <c r="B145" i="58" a="1"/>
  <c r="B145" i="58" s="1"/>
  <c r="B133" i="58" a="1"/>
  <c r="B133" i="58" s="1"/>
  <c r="B121" i="58" a="1"/>
  <c r="B121" i="58" s="1"/>
  <c r="B264" i="58" a="1"/>
  <c r="B264" i="58" s="1"/>
  <c r="B240" i="58" a="1"/>
  <c r="B240" i="58" s="1"/>
  <c r="B228" i="58" a="1"/>
  <c r="B228" i="58" s="1"/>
  <c r="B204" i="58" a="1"/>
  <c r="B204" i="58" s="1"/>
  <c r="B192" i="58" a="1"/>
  <c r="B192" i="58" s="1"/>
  <c r="B168" i="58" a="1"/>
  <c r="B168" i="58" s="1"/>
  <c r="B156" i="58" a="1"/>
  <c r="B156" i="58" s="1"/>
  <c r="B132" i="58" a="1"/>
  <c r="B132" i="58" s="1"/>
  <c r="B215" i="58" a="1"/>
  <c r="B215" i="58" s="1"/>
  <c r="B203" i="58" a="1"/>
  <c r="B203" i="58" s="1"/>
  <c r="B167" i="58" a="1"/>
  <c r="B167" i="58" s="1"/>
  <c r="B155" i="58" a="1"/>
  <c r="B155" i="58" s="1"/>
  <c r="B178" i="58" a="1"/>
  <c r="B178" i="58" s="1"/>
  <c r="B166" i="58" a="1"/>
  <c r="B166" i="58" s="1"/>
  <c r="B153" i="58" a="1"/>
  <c r="B153" i="58" s="1"/>
  <c r="B199" i="58" a="1"/>
  <c r="B199" i="58" s="1"/>
  <c r="B472" i="58" a="1"/>
  <c r="B472" i="58" s="1"/>
  <c r="B400" i="58" a="1"/>
  <c r="B400" i="58" s="1"/>
  <c r="B352" i="58" a="1"/>
  <c r="B352" i="58" s="1"/>
  <c r="B280" i="58" a="1"/>
  <c r="B280" i="58" s="1"/>
  <c r="B220" i="58" a="1"/>
  <c r="B220" i="58" s="1"/>
  <c r="B148" i="58" a="1"/>
  <c r="B148" i="58" s="1"/>
  <c r="B123" i="58" a="1"/>
  <c r="B123" i="58" s="1"/>
  <c r="B492" i="58" a="1"/>
  <c r="B492" i="58" s="1"/>
  <c r="B480" i="58" a="1"/>
  <c r="B480" i="58" s="1"/>
  <c r="B468" i="58" a="1"/>
  <c r="B468" i="58" s="1"/>
  <c r="B456" i="58" a="1"/>
  <c r="B456" i="58" s="1"/>
  <c r="B444" i="58" a="1"/>
  <c r="B444" i="58" s="1"/>
  <c r="B432" i="58" a="1"/>
  <c r="B432" i="58" s="1"/>
  <c r="B420" i="58" a="1"/>
  <c r="B420" i="58" s="1"/>
  <c r="B408" i="58" a="1"/>
  <c r="B408" i="58" s="1"/>
  <c r="B396" i="58" a="1"/>
  <c r="B396" i="58" s="1"/>
  <c r="B384" i="58" a="1"/>
  <c r="B384" i="58" s="1"/>
  <c r="B372" i="58" a="1"/>
  <c r="B372" i="58" s="1"/>
  <c r="B360" i="58" a="1"/>
  <c r="B360" i="58" s="1"/>
  <c r="B348" i="58" a="1"/>
  <c r="B348" i="58" s="1"/>
  <c r="B336" i="58" a="1"/>
  <c r="B336" i="58" s="1"/>
  <c r="B324" i="58" a="1"/>
  <c r="B324" i="58" s="1"/>
  <c r="B312" i="58" a="1"/>
  <c r="B312" i="58" s="1"/>
  <c r="B300" i="58" a="1"/>
  <c r="B300" i="58" s="1"/>
  <c r="B288" i="58" a="1"/>
  <c r="B288" i="58" s="1"/>
  <c r="B276" i="58" a="1"/>
  <c r="B276" i="58" s="1"/>
  <c r="B252" i="58" a="1"/>
  <c r="B252" i="58" s="1"/>
  <c r="B216" i="58" a="1"/>
  <c r="B216" i="58" s="1"/>
  <c r="B180" i="58" a="1"/>
  <c r="B180" i="58" s="1"/>
  <c r="B144" i="58" a="1"/>
  <c r="B144" i="58" s="1"/>
  <c r="B227" i="58" a="1"/>
  <c r="B227" i="58" s="1"/>
  <c r="B179" i="58" a="1"/>
  <c r="B179" i="58" s="1"/>
  <c r="B131" i="58" a="1"/>
  <c r="B131" i="58" s="1"/>
  <c r="B130" i="58" a="1"/>
  <c r="B130" i="58" s="1"/>
  <c r="B128" i="58" a="1"/>
  <c r="B128" i="58" s="1"/>
  <c r="B139" i="58" a="1"/>
  <c r="B139" i="58" s="1"/>
  <c r="B364" i="58" a="1"/>
  <c r="B364" i="58" s="1"/>
  <c r="B244" i="58" a="1"/>
  <c r="B244" i="58" s="1"/>
  <c r="B124" i="58" a="1"/>
  <c r="B124" i="58" s="1"/>
  <c r="B491" i="58" a="1"/>
  <c r="B491" i="58" s="1"/>
  <c r="B479" i="58" a="1"/>
  <c r="B479" i="58" s="1"/>
  <c r="B467" i="58" a="1"/>
  <c r="B467" i="58" s="1"/>
  <c r="B455" i="58" a="1"/>
  <c r="B455" i="58" s="1"/>
  <c r="B443" i="58" a="1"/>
  <c r="B443" i="58" s="1"/>
  <c r="B431" i="58" a="1"/>
  <c r="B431" i="58" s="1"/>
  <c r="B419" i="58" a="1"/>
  <c r="B419" i="58" s="1"/>
  <c r="B407" i="58" a="1"/>
  <c r="B407" i="58" s="1"/>
  <c r="B395" i="58" a="1"/>
  <c r="B395" i="58" s="1"/>
  <c r="B383" i="58" a="1"/>
  <c r="B383" i="58" s="1"/>
  <c r="B371" i="58" a="1"/>
  <c r="B371" i="58" s="1"/>
  <c r="B359" i="58" a="1"/>
  <c r="B359" i="58" s="1"/>
  <c r="B347" i="58" a="1"/>
  <c r="B347" i="58" s="1"/>
  <c r="B335" i="58" a="1"/>
  <c r="B335" i="58" s="1"/>
  <c r="B323" i="58" a="1"/>
  <c r="B323" i="58" s="1"/>
  <c r="B311" i="58" a="1"/>
  <c r="B311" i="58" s="1"/>
  <c r="B299" i="58" a="1"/>
  <c r="B299" i="58" s="1"/>
  <c r="B287" i="58" a="1"/>
  <c r="B287" i="58" s="1"/>
  <c r="B275" i="58" a="1"/>
  <c r="B275" i="58" s="1"/>
  <c r="B263" i="58" a="1"/>
  <c r="B263" i="58" s="1"/>
  <c r="B251" i="58" a="1"/>
  <c r="B251" i="58" s="1"/>
  <c r="B239" i="58" a="1"/>
  <c r="B239" i="58" s="1"/>
  <c r="B191" i="58" a="1"/>
  <c r="B191" i="58" s="1"/>
  <c r="B143" i="58" a="1"/>
  <c r="B143" i="58" s="1"/>
  <c r="B142" i="58" a="1"/>
  <c r="B142" i="58" s="1"/>
  <c r="B140" i="58" a="1"/>
  <c r="B140" i="58" s="1"/>
  <c r="B436" i="58" a="1"/>
  <c r="B436" i="58" s="1"/>
  <c r="B304" i="58" a="1"/>
  <c r="B304" i="58" s="1"/>
  <c r="B172" i="58" a="1"/>
  <c r="B172" i="58" s="1"/>
  <c r="B490" i="58" a="1"/>
  <c r="B490" i="58" s="1"/>
  <c r="B478" i="58" a="1"/>
  <c r="B478" i="58" s="1"/>
  <c r="B466" i="58" a="1"/>
  <c r="B466" i="58" s="1"/>
  <c r="B454" i="58" a="1"/>
  <c r="B454" i="58" s="1"/>
  <c r="B442" i="58" a="1"/>
  <c r="B442" i="58" s="1"/>
  <c r="B430" i="58" a="1"/>
  <c r="B430" i="58" s="1"/>
  <c r="B418" i="58" a="1"/>
  <c r="B418" i="58" s="1"/>
  <c r="B406" i="58" a="1"/>
  <c r="B406" i="58" s="1"/>
  <c r="B394" i="58" a="1"/>
  <c r="B394" i="58" s="1"/>
  <c r="B382" i="58" a="1"/>
  <c r="B382" i="58" s="1"/>
  <c r="B370" i="58" a="1"/>
  <c r="B370" i="58" s="1"/>
  <c r="B358" i="58" a="1"/>
  <c r="B358" i="58" s="1"/>
  <c r="B346" i="58" a="1"/>
  <c r="B346" i="58" s="1"/>
  <c r="B334" i="58" a="1"/>
  <c r="B334" i="58" s="1"/>
  <c r="B322" i="58" a="1"/>
  <c r="B322" i="58" s="1"/>
  <c r="B310" i="58" a="1"/>
  <c r="B310" i="58" s="1"/>
  <c r="B298" i="58" a="1"/>
  <c r="B298" i="58" s="1"/>
  <c r="B286" i="58" a="1"/>
  <c r="B286" i="58" s="1"/>
  <c r="B274" i="58" a="1"/>
  <c r="B274" i="58" s="1"/>
  <c r="B262" i="58" a="1"/>
  <c r="B262" i="58" s="1"/>
  <c r="B250" i="58" a="1"/>
  <c r="B250" i="58" s="1"/>
  <c r="B238" i="58" a="1"/>
  <c r="B238" i="58" s="1"/>
  <c r="B226" i="58" a="1"/>
  <c r="B226" i="58" s="1"/>
  <c r="B214" i="58" a="1"/>
  <c r="B214" i="58" s="1"/>
  <c r="B202" i="58" a="1"/>
  <c r="B202" i="58" s="1"/>
  <c r="B190" i="58" a="1"/>
  <c r="B190" i="58" s="1"/>
  <c r="B154" i="58" a="1"/>
  <c r="B154" i="58" s="1"/>
  <c r="B129" i="58" a="1"/>
  <c r="B129" i="58" s="1"/>
  <c r="B175" i="58" a="1"/>
  <c r="B175" i="58" s="1"/>
  <c r="B412" i="58" a="1"/>
  <c r="B412" i="58" s="1"/>
  <c r="B292" i="58" a="1"/>
  <c r="B292" i="58" s="1"/>
  <c r="B160" i="58" a="1"/>
  <c r="B160" i="58" s="1"/>
  <c r="B489" i="58" a="1"/>
  <c r="B489" i="58" s="1"/>
  <c r="B477" i="58" a="1"/>
  <c r="B477" i="58" s="1"/>
  <c r="B465" i="58" a="1"/>
  <c r="B465" i="58" s="1"/>
  <c r="B453" i="58" a="1"/>
  <c r="B453" i="58" s="1"/>
  <c r="B441" i="58" a="1"/>
  <c r="B441" i="58" s="1"/>
  <c r="B429" i="58" a="1"/>
  <c r="B429" i="58" s="1"/>
  <c r="B417" i="58" a="1"/>
  <c r="B417" i="58" s="1"/>
  <c r="B405" i="58" a="1"/>
  <c r="B405" i="58" s="1"/>
  <c r="B393" i="58" a="1"/>
  <c r="B393" i="58" s="1"/>
  <c r="B381" i="58" a="1"/>
  <c r="B381" i="58" s="1"/>
  <c r="B369" i="58" a="1"/>
  <c r="B369" i="58" s="1"/>
  <c r="B357" i="58" a="1"/>
  <c r="B357" i="58" s="1"/>
  <c r="B345" i="58" a="1"/>
  <c r="B345" i="58" s="1"/>
  <c r="B333" i="58" a="1"/>
  <c r="B333" i="58" s="1"/>
  <c r="B321" i="58" a="1"/>
  <c r="B321" i="58" s="1"/>
  <c r="B309" i="58" a="1"/>
  <c r="B309" i="58" s="1"/>
  <c r="B297" i="58" a="1"/>
  <c r="B297" i="58" s="1"/>
  <c r="B285" i="58" a="1"/>
  <c r="B285" i="58" s="1"/>
  <c r="B273" i="58" a="1"/>
  <c r="B273" i="58" s="1"/>
  <c r="B261" i="58" a="1"/>
  <c r="B261" i="58" s="1"/>
  <c r="B249" i="58" a="1"/>
  <c r="B249" i="58" s="1"/>
  <c r="B237" i="58" a="1"/>
  <c r="B237" i="58" s="1"/>
  <c r="B225" i="58" a="1"/>
  <c r="B225" i="58" s="1"/>
  <c r="B213" i="58" a="1"/>
  <c r="B213" i="58" s="1"/>
  <c r="B201" i="58" a="1"/>
  <c r="B201" i="58" s="1"/>
  <c r="B189" i="58" a="1"/>
  <c r="B189" i="58" s="1"/>
  <c r="B177" i="58" a="1"/>
  <c r="B177" i="58" s="1"/>
  <c r="B141" i="58" a="1"/>
  <c r="B141" i="58" s="1"/>
  <c r="B187" i="58" a="1"/>
  <c r="B187" i="58" s="1"/>
  <c r="B424" i="58" a="1"/>
  <c r="B424" i="58" s="1"/>
  <c r="B316" i="58" a="1"/>
  <c r="B316" i="58" s="1"/>
  <c r="B196" i="58" a="1"/>
  <c r="B196" i="58" s="1"/>
  <c r="B500" i="58" a="1"/>
  <c r="B500" i="58" s="1"/>
  <c r="B488" i="58" a="1"/>
  <c r="B488" i="58" s="1"/>
  <c r="B476" i="58" a="1"/>
  <c r="B476" i="58" s="1"/>
  <c r="B464" i="58" a="1"/>
  <c r="B464" i="58" s="1"/>
  <c r="B452" i="58" a="1"/>
  <c r="B452" i="58" s="1"/>
  <c r="B440" i="58" a="1"/>
  <c r="B440" i="58" s="1"/>
  <c r="B428" i="58" a="1"/>
  <c r="B428" i="58" s="1"/>
  <c r="B416" i="58" a="1"/>
  <c r="B416" i="58" s="1"/>
  <c r="B404" i="58" a="1"/>
  <c r="B404" i="58" s="1"/>
  <c r="B392" i="58" a="1"/>
  <c r="B392" i="58" s="1"/>
  <c r="B380" i="58" a="1"/>
  <c r="B380" i="58" s="1"/>
  <c r="B368" i="58" a="1"/>
  <c r="B368" i="58" s="1"/>
  <c r="B356" i="58" a="1"/>
  <c r="B356" i="58" s="1"/>
  <c r="B344" i="58" a="1"/>
  <c r="B344" i="58" s="1"/>
  <c r="B332" i="58" a="1"/>
  <c r="B332" i="58" s="1"/>
  <c r="B320" i="58" a="1"/>
  <c r="B320" i="58" s="1"/>
  <c r="B308" i="58" a="1"/>
  <c r="B308" i="58" s="1"/>
  <c r="B296" i="58" a="1"/>
  <c r="B296" i="58" s="1"/>
  <c r="B284" i="58" a="1"/>
  <c r="B284" i="58" s="1"/>
  <c r="B272" i="58" a="1"/>
  <c r="B272" i="58" s="1"/>
  <c r="B260" i="58" a="1"/>
  <c r="B260" i="58" s="1"/>
  <c r="B248" i="58" a="1"/>
  <c r="B248" i="58" s="1"/>
  <c r="B236" i="58" a="1"/>
  <c r="B236" i="58" s="1"/>
  <c r="B224" i="58" a="1"/>
  <c r="B224" i="58" s="1"/>
  <c r="B212" i="58" a="1"/>
  <c r="B212" i="58" s="1"/>
  <c r="B200" i="58" a="1"/>
  <c r="B200" i="58" s="1"/>
  <c r="B188" i="58" a="1"/>
  <c r="B188" i="58" s="1"/>
  <c r="B176" i="58" a="1"/>
  <c r="B176" i="58" s="1"/>
  <c r="B152" i="58" a="1"/>
  <c r="B152" i="58" s="1"/>
  <c r="B151" i="58" a="1"/>
  <c r="B151" i="58" s="1"/>
  <c r="B376" i="58" a="1"/>
  <c r="B376" i="58" s="1"/>
  <c r="B232" i="58" a="1"/>
  <c r="B232" i="58" s="1"/>
  <c r="B135" i="58" a="1"/>
  <c r="B135" i="58" s="1"/>
  <c r="B499" i="58" a="1"/>
  <c r="B499" i="58" s="1"/>
  <c r="B487" i="58" a="1"/>
  <c r="B487" i="58" s="1"/>
  <c r="B475" i="58" a="1"/>
  <c r="B475" i="58" s="1"/>
  <c r="B463" i="58" a="1"/>
  <c r="B463" i="58" s="1"/>
  <c r="B451" i="58" a="1"/>
  <c r="B451" i="58" s="1"/>
  <c r="B439" i="58" a="1"/>
  <c r="B439" i="58" s="1"/>
  <c r="B427" i="58" a="1"/>
  <c r="B427" i="58" s="1"/>
  <c r="B415" i="58" a="1"/>
  <c r="B415" i="58" s="1"/>
  <c r="B403" i="58" a="1"/>
  <c r="B403" i="58" s="1"/>
  <c r="B391" i="58" a="1"/>
  <c r="B391" i="58" s="1"/>
  <c r="B379" i="58" a="1"/>
  <c r="B379" i="58" s="1"/>
  <c r="B367" i="58" a="1"/>
  <c r="B367" i="58" s="1"/>
  <c r="B355" i="58" a="1"/>
  <c r="B355" i="58" s="1"/>
  <c r="B343" i="58" a="1"/>
  <c r="B343" i="58" s="1"/>
  <c r="B331" i="58" a="1"/>
  <c r="B331" i="58" s="1"/>
  <c r="B319" i="58" a="1"/>
  <c r="B319" i="58" s="1"/>
  <c r="B307" i="58" a="1"/>
  <c r="B307" i="58" s="1"/>
  <c r="B295" i="58" a="1"/>
  <c r="B295" i="58" s="1"/>
  <c r="B283" i="58" a="1"/>
  <c r="B283" i="58" s="1"/>
  <c r="B271" i="58" a="1"/>
  <c r="B271" i="58" s="1"/>
  <c r="B259" i="58" a="1"/>
  <c r="B259" i="58" s="1"/>
  <c r="B247" i="58" a="1"/>
  <c r="B247" i="58" s="1"/>
  <c r="B235" i="58" a="1"/>
  <c r="B235" i="58" s="1"/>
  <c r="B223" i="58" a="1"/>
  <c r="B223" i="58" s="1"/>
  <c r="B211" i="58" a="1"/>
  <c r="B211" i="58" s="1"/>
  <c r="B127" i="58" a="1"/>
  <c r="B127" i="58" s="1"/>
  <c r="B388" i="58" a="1"/>
  <c r="B388" i="58" s="1"/>
  <c r="B256" i="58" a="1"/>
  <c r="B256" i="58" s="1"/>
  <c r="B136" i="58" a="1"/>
  <c r="B136" i="58" s="1"/>
  <c r="B486" i="53" a="1"/>
  <c r="B486" i="53" s="1"/>
  <c r="B462" i="53" a="1"/>
  <c r="B462" i="53" s="1"/>
  <c r="DQ438" i="53" a="1"/>
  <c r="DQ438" i="53" s="1"/>
  <c r="DQ414" i="53" a="1"/>
  <c r="DQ414" i="53" s="1"/>
  <c r="DQ391" i="53" a="1"/>
  <c r="DQ391" i="53" s="1"/>
  <c r="DQ372" i="53" a="1"/>
  <c r="DQ372" i="53" s="1"/>
  <c r="B351" i="53" a="1"/>
  <c r="B351" i="53" s="1"/>
  <c r="DQ332" i="53" a="1"/>
  <c r="DQ332" i="53" s="1"/>
  <c r="B314" i="53" a="1"/>
  <c r="B314" i="53" s="1"/>
  <c r="B302" i="53" a="1"/>
  <c r="B302" i="53" s="1"/>
  <c r="B291" i="53" a="1"/>
  <c r="B291" i="53" s="1"/>
  <c r="DQ279" i="53" a="1"/>
  <c r="DQ279" i="53" s="1"/>
  <c r="DQ270" i="53" a="1"/>
  <c r="DQ270" i="53" s="1"/>
  <c r="DQ261" i="53" a="1"/>
  <c r="DQ261" i="53" s="1"/>
  <c r="B254" i="53" a="1"/>
  <c r="B254" i="53" s="1"/>
  <c r="DQ246" i="53" a="1"/>
  <c r="DQ246" i="53" s="1"/>
  <c r="B238" i="53" a="1"/>
  <c r="B238" i="53" s="1"/>
  <c r="DQ230" i="53" a="1"/>
  <c r="DQ230" i="53" s="1"/>
  <c r="B223" i="53" a="1"/>
  <c r="B223" i="53" s="1"/>
  <c r="DQ214" i="53" a="1"/>
  <c r="DQ214" i="53" s="1"/>
  <c r="B207" i="53" a="1"/>
  <c r="B207" i="53" s="1"/>
  <c r="DQ199" i="53" a="1"/>
  <c r="DQ199" i="53" s="1"/>
  <c r="B192" i="53" a="1"/>
  <c r="B192" i="53" s="1"/>
  <c r="B183" i="53" a="1"/>
  <c r="B183" i="53" s="1"/>
  <c r="DQ175" i="53" a="1"/>
  <c r="DQ175" i="53" s="1"/>
  <c r="B168" i="53" a="1"/>
  <c r="B168" i="53" s="1"/>
  <c r="DQ159" i="53" a="1"/>
  <c r="DQ159" i="53" s="1"/>
  <c r="B152" i="53" a="1"/>
  <c r="B152" i="53" s="1"/>
  <c r="DQ144" i="53" a="1"/>
  <c r="DQ144" i="53" s="1"/>
  <c r="B136" i="53" a="1"/>
  <c r="B136" i="53" s="1"/>
  <c r="DQ128" i="53" a="1"/>
  <c r="DQ128" i="53" s="1"/>
  <c r="B121" i="53" a="1"/>
  <c r="B121" i="53" s="1"/>
  <c r="DQ112" i="53" a="1"/>
  <c r="DQ112" i="53" s="1"/>
  <c r="DQ105" i="53" a="1"/>
  <c r="DQ105" i="53" s="1"/>
  <c r="DQ98" i="53" a="1"/>
  <c r="DQ98" i="53" s="1"/>
  <c r="DQ91" i="53" a="1"/>
  <c r="DQ91" i="53" s="1"/>
  <c r="B85" i="53" a="1"/>
  <c r="B85" i="53" s="1"/>
  <c r="DQ78" i="53" a="1"/>
  <c r="DQ78" i="53" s="1"/>
  <c r="B72" i="53" a="1"/>
  <c r="B72" i="53" s="1"/>
  <c r="B65" i="53" a="1"/>
  <c r="B65" i="53" s="1"/>
  <c r="DQ58" i="53" a="1"/>
  <c r="DQ58" i="53" s="1"/>
  <c r="B52" i="53" a="1"/>
  <c r="B52" i="53" s="1"/>
  <c r="B57" i="53" a="1"/>
  <c r="B57" i="53" s="1"/>
  <c r="DQ240" i="53" a="1"/>
  <c r="DQ240" i="53" s="1"/>
  <c r="DQ193" i="53" a="1"/>
  <c r="DQ193" i="53" s="1"/>
  <c r="DQ177" i="53" a="1"/>
  <c r="DQ177" i="53" s="1"/>
  <c r="DQ138" i="53" a="1"/>
  <c r="DQ138" i="53" s="1"/>
  <c r="DQ122" i="53" a="1"/>
  <c r="DQ122" i="53" s="1"/>
  <c r="B115" i="53" a="1"/>
  <c r="B115" i="53" s="1"/>
  <c r="B303" i="53" a="1"/>
  <c r="B303" i="53" s="1"/>
  <c r="DQ129" i="53" a="1"/>
  <c r="DQ129" i="53" s="1"/>
  <c r="DQ92" i="53" a="1"/>
  <c r="DQ92" i="53" s="1"/>
  <c r="B60" i="53" a="1"/>
  <c r="B60" i="53" s="1"/>
  <c r="B333" i="53" a="1"/>
  <c r="B333" i="53" s="1"/>
  <c r="DQ121" i="53" a="1"/>
  <c r="DQ121" i="53" s="1"/>
  <c r="DQ85" i="53" a="1"/>
  <c r="DQ85" i="53" s="1"/>
  <c r="B66" i="53" a="1"/>
  <c r="B66" i="53" s="1"/>
  <c r="DQ481" i="53" a="1"/>
  <c r="DQ481" i="53" s="1"/>
  <c r="DQ457" i="53" a="1"/>
  <c r="DQ457" i="53" s="1"/>
  <c r="B433" i="53" a="1"/>
  <c r="B433" i="53" s="1"/>
  <c r="B410" i="53" a="1"/>
  <c r="B410" i="53" s="1"/>
  <c r="B391" i="53" a="1"/>
  <c r="B391" i="53" s="1"/>
  <c r="DQ368" i="53" a="1"/>
  <c r="DQ368" i="53" s="1"/>
  <c r="DQ350" i="53" a="1"/>
  <c r="DQ350" i="53" s="1"/>
  <c r="B332" i="53" a="1"/>
  <c r="B332" i="53" s="1"/>
  <c r="DQ313" i="53" a="1"/>
  <c r="DQ313" i="53" s="1"/>
  <c r="DQ301" i="53" a="1"/>
  <c r="DQ301" i="53" s="1"/>
  <c r="DQ290" i="53" a="1"/>
  <c r="DQ290" i="53" s="1"/>
  <c r="DQ278" i="53" a="1"/>
  <c r="DQ278" i="53" s="1"/>
  <c r="DQ268" i="53" a="1"/>
  <c r="DQ268" i="53" s="1"/>
  <c r="B261" i="53" a="1"/>
  <c r="B261" i="53" s="1"/>
  <c r="DQ253" i="53" a="1"/>
  <c r="DQ253" i="53" s="1"/>
  <c r="B246" i="53" a="1"/>
  <c r="B246" i="53" s="1"/>
  <c r="DQ237" i="53" a="1"/>
  <c r="DQ237" i="53" s="1"/>
  <c r="B230" i="53" a="1"/>
  <c r="B230" i="53" s="1"/>
  <c r="DQ222" i="53" a="1"/>
  <c r="DQ222" i="53" s="1"/>
  <c r="B214" i="53" a="1"/>
  <c r="B214" i="53" s="1"/>
  <c r="DQ206" i="53" a="1"/>
  <c r="DQ206" i="53" s="1"/>
  <c r="B199" i="53" a="1"/>
  <c r="B199" i="53" s="1"/>
  <c r="B190" i="53" a="1"/>
  <c r="B190" i="53" s="1"/>
  <c r="DQ182" i="53" a="1"/>
  <c r="DQ182" i="53" s="1"/>
  <c r="B175" i="53" a="1"/>
  <c r="B175" i="53" s="1"/>
  <c r="DQ166" i="53" a="1"/>
  <c r="DQ166" i="53" s="1"/>
  <c r="B159" i="53" a="1"/>
  <c r="B159" i="53" s="1"/>
  <c r="DQ151" i="53" a="1"/>
  <c r="DQ151" i="53" s="1"/>
  <c r="B144" i="53" a="1"/>
  <c r="B144" i="53" s="1"/>
  <c r="DQ135" i="53" a="1"/>
  <c r="DQ135" i="53" s="1"/>
  <c r="B128" i="53" a="1"/>
  <c r="B128" i="53" s="1"/>
  <c r="DQ120" i="53" a="1"/>
  <c r="DQ120" i="53" s="1"/>
  <c r="B112" i="53" a="1"/>
  <c r="B112" i="53" s="1"/>
  <c r="B105" i="53" a="1"/>
  <c r="B105" i="53" s="1"/>
  <c r="B98" i="53" a="1"/>
  <c r="B98" i="53" s="1"/>
  <c r="B91" i="53" a="1"/>
  <c r="B91" i="53" s="1"/>
  <c r="DQ84" i="53" a="1"/>
  <c r="DQ84" i="53" s="1"/>
  <c r="B78" i="53" a="1"/>
  <c r="B78" i="53" s="1"/>
  <c r="B71" i="53" a="1"/>
  <c r="B71" i="53" s="1"/>
  <c r="DQ64" i="53" a="1"/>
  <c r="DQ64" i="53" s="1"/>
  <c r="B58" i="53" a="1"/>
  <c r="B58" i="53" s="1"/>
  <c r="B93" i="53" a="1"/>
  <c r="B93" i="53" s="1"/>
  <c r="DQ420" i="53" a="1"/>
  <c r="DQ420" i="53" s="1"/>
  <c r="DQ216" i="53" a="1"/>
  <c r="DQ216" i="53" s="1"/>
  <c r="DQ184" i="53" a="1"/>
  <c r="DQ184" i="53" s="1"/>
  <c r="B169" i="53" a="1"/>
  <c r="B169" i="53" s="1"/>
  <c r="DQ302" i="53" a="1"/>
  <c r="DQ302" i="53" s="1"/>
  <c r="DQ207" i="53" a="1"/>
  <c r="DQ207" i="53" s="1"/>
  <c r="B184" i="53" a="1"/>
  <c r="B184" i="53" s="1"/>
  <c r="B79" i="53" a="1"/>
  <c r="B79" i="53" s="1"/>
  <c r="B481" i="53" a="1"/>
  <c r="B481" i="53" s="1"/>
  <c r="B457" i="53" a="1"/>
  <c r="B457" i="53" s="1"/>
  <c r="B432" i="53" a="1"/>
  <c r="B432" i="53" s="1"/>
  <c r="DQ409" i="53" a="1"/>
  <c r="DQ409" i="53" s="1"/>
  <c r="DQ390" i="53" a="1"/>
  <c r="DQ390" i="53" s="1"/>
  <c r="B368" i="53" a="1"/>
  <c r="B368" i="53" s="1"/>
  <c r="B350" i="53" a="1"/>
  <c r="B350" i="53" s="1"/>
  <c r="DQ331" i="53" a="1"/>
  <c r="DQ331" i="53" s="1"/>
  <c r="B312" i="53" a="1"/>
  <c r="B312" i="53" s="1"/>
  <c r="B301" i="53" a="1"/>
  <c r="B301" i="53" s="1"/>
  <c r="DQ289" i="53" a="1"/>
  <c r="DQ289" i="53" s="1"/>
  <c r="B278" i="53" a="1"/>
  <c r="B278" i="53" s="1"/>
  <c r="B268" i="53" a="1"/>
  <c r="B268" i="53" s="1"/>
  <c r="DQ260" i="53" a="1"/>
  <c r="DQ260" i="53" s="1"/>
  <c r="B253" i="53" a="1"/>
  <c r="B253" i="53" s="1"/>
  <c r="DQ244" i="53" a="1"/>
  <c r="DQ244" i="53" s="1"/>
  <c r="B237" i="53" a="1"/>
  <c r="B237" i="53" s="1"/>
  <c r="DQ229" i="53" a="1"/>
  <c r="DQ229" i="53" s="1"/>
  <c r="B222" i="53" a="1"/>
  <c r="B222" i="53" s="1"/>
  <c r="DQ213" i="53" a="1"/>
  <c r="DQ213" i="53" s="1"/>
  <c r="B206" i="53" a="1"/>
  <c r="B206" i="53" s="1"/>
  <c r="B198" i="53" a="1"/>
  <c r="B198" i="53" s="1"/>
  <c r="DQ189" i="53" a="1"/>
  <c r="DQ189" i="53" s="1"/>
  <c r="B182" i="53" a="1"/>
  <c r="B182" i="53" s="1"/>
  <c r="DQ174" i="53" a="1"/>
  <c r="DQ174" i="53" s="1"/>
  <c r="B166" i="53" a="1"/>
  <c r="B166" i="53" s="1"/>
  <c r="DQ158" i="53" a="1"/>
  <c r="DQ158" i="53" s="1"/>
  <c r="B151" i="53" a="1"/>
  <c r="B151" i="53" s="1"/>
  <c r="DQ142" i="53" a="1"/>
  <c r="DQ142" i="53" s="1"/>
  <c r="B135" i="53" a="1"/>
  <c r="B135" i="53" s="1"/>
  <c r="DQ127" i="53" a="1"/>
  <c r="DQ127" i="53" s="1"/>
  <c r="B120" i="53" a="1"/>
  <c r="B120" i="53" s="1"/>
  <c r="DQ111" i="53" a="1"/>
  <c r="DQ111" i="53" s="1"/>
  <c r="DQ104" i="53" a="1"/>
  <c r="DQ104" i="53" s="1"/>
  <c r="DQ97" i="53" a="1"/>
  <c r="DQ97" i="53" s="1"/>
  <c r="DQ90" i="53" a="1"/>
  <c r="DQ90" i="53" s="1"/>
  <c r="B84" i="53" a="1"/>
  <c r="B84" i="53" s="1"/>
  <c r="B77" i="53" a="1"/>
  <c r="B77" i="53" s="1"/>
  <c r="DQ70" i="53" a="1"/>
  <c r="DQ70" i="53" s="1"/>
  <c r="B64" i="53" a="1"/>
  <c r="B64" i="53" s="1"/>
  <c r="DQ57" i="53" a="1"/>
  <c r="DQ57" i="53" s="1"/>
  <c r="DQ63" i="53" a="1"/>
  <c r="DQ63" i="53" s="1"/>
  <c r="B294" i="53" a="1"/>
  <c r="B294" i="53" s="1"/>
  <c r="DQ208" i="53" a="1"/>
  <c r="DQ208" i="53" s="1"/>
  <c r="B170" i="53" a="1"/>
  <c r="B170" i="53" s="1"/>
  <c r="DQ73" i="53" a="1"/>
  <c r="DQ73" i="53" s="1"/>
  <c r="B272" i="53" a="1"/>
  <c r="B272" i="53" s="1"/>
  <c r="DQ145" i="53" a="1"/>
  <c r="DQ145" i="53" s="1"/>
  <c r="DQ99" i="53" a="1"/>
  <c r="DQ99" i="53" s="1"/>
  <c r="B73" i="53" a="1"/>
  <c r="B73" i="53" s="1"/>
  <c r="DQ355" i="53" a="1"/>
  <c r="DQ355" i="53" s="1"/>
  <c r="B231" i="53" a="1"/>
  <c r="B231" i="53" s="1"/>
  <c r="B106" i="53" a="1"/>
  <c r="B106" i="53" s="1"/>
  <c r="DQ480" i="53" a="1"/>
  <c r="DQ480" i="53" s="1"/>
  <c r="DQ456" i="53" a="1"/>
  <c r="DQ456" i="53" s="1"/>
  <c r="B428" i="53" a="1"/>
  <c r="B428" i="53" s="1"/>
  <c r="B409" i="53" a="1"/>
  <c r="B409" i="53" s="1"/>
  <c r="B386" i="53" a="1"/>
  <c r="B386" i="53" s="1"/>
  <c r="DQ367" i="53" a="1"/>
  <c r="DQ367" i="53" s="1"/>
  <c r="DQ349" i="53" a="1"/>
  <c r="DQ349" i="53" s="1"/>
  <c r="B327" i="53" a="1"/>
  <c r="B327" i="53" s="1"/>
  <c r="B310" i="53" a="1"/>
  <c r="B310" i="53" s="1"/>
  <c r="B298" i="53" a="1"/>
  <c r="B298" i="53" s="1"/>
  <c r="DQ288" i="53" a="1"/>
  <c r="DQ288" i="53" s="1"/>
  <c r="DQ277" i="53" a="1"/>
  <c r="DQ277" i="53" s="1"/>
  <c r="DQ267" i="53" a="1"/>
  <c r="DQ267" i="53" s="1"/>
  <c r="B260" i="53" a="1"/>
  <c r="B260" i="53" s="1"/>
  <c r="DQ252" i="53" a="1"/>
  <c r="DQ252" i="53" s="1"/>
  <c r="B244" i="53" a="1"/>
  <c r="B244" i="53" s="1"/>
  <c r="DQ236" i="53" a="1"/>
  <c r="DQ236" i="53" s="1"/>
  <c r="B229" i="53" a="1"/>
  <c r="B229" i="53" s="1"/>
  <c r="DQ220" i="53" a="1"/>
  <c r="DQ220" i="53" s="1"/>
  <c r="B213" i="53" a="1"/>
  <c r="B213" i="53" s="1"/>
  <c r="B205" i="53" a="1"/>
  <c r="B205" i="53" s="1"/>
  <c r="DQ196" i="53" a="1"/>
  <c r="DQ196" i="53" s="1"/>
  <c r="B189" i="53" a="1"/>
  <c r="B189" i="53" s="1"/>
  <c r="DQ181" i="53" a="1"/>
  <c r="DQ181" i="53" s="1"/>
  <c r="B174" i="53" a="1"/>
  <c r="B174" i="53" s="1"/>
  <c r="DQ165" i="53" a="1"/>
  <c r="DQ165" i="53" s="1"/>
  <c r="B158" i="53" a="1"/>
  <c r="B158" i="53" s="1"/>
  <c r="DQ150" i="53" a="1"/>
  <c r="DQ150" i="53" s="1"/>
  <c r="B142" i="53" a="1"/>
  <c r="B142" i="53" s="1"/>
  <c r="DQ134" i="53" a="1"/>
  <c r="DQ134" i="53" s="1"/>
  <c r="B127" i="53" a="1"/>
  <c r="B127" i="53" s="1"/>
  <c r="B118" i="53" a="1"/>
  <c r="B118" i="53" s="1"/>
  <c r="B111" i="53" a="1"/>
  <c r="B111" i="53" s="1"/>
  <c r="B104" i="53" a="1"/>
  <c r="B104" i="53" s="1"/>
  <c r="B97" i="53" a="1"/>
  <c r="B97" i="53" s="1"/>
  <c r="B90" i="53" a="1"/>
  <c r="B90" i="53" s="1"/>
  <c r="B83" i="53" a="1"/>
  <c r="B83" i="53" s="1"/>
  <c r="DQ76" i="53" a="1"/>
  <c r="DQ76" i="53" s="1"/>
  <c r="B70" i="53" a="1"/>
  <c r="B70" i="53" s="1"/>
  <c r="B304" i="53" a="1"/>
  <c r="B304" i="53" s="1"/>
  <c r="B201" i="53" a="1"/>
  <c r="B201" i="53" s="1"/>
  <c r="DQ86" i="53" a="1"/>
  <c r="DQ86" i="53" s="1"/>
  <c r="B67" i="53" a="1"/>
  <c r="B67" i="53" s="1"/>
  <c r="DQ439" i="53" a="1"/>
  <c r="DQ439" i="53" s="1"/>
  <c r="B224" i="53" a="1"/>
  <c r="B224" i="53" s="1"/>
  <c r="DQ106" i="53" a="1"/>
  <c r="DQ106" i="53" s="1"/>
  <c r="B53" i="53" a="1"/>
  <c r="B53" i="53" s="1"/>
  <c r="B373" i="53" a="1"/>
  <c r="B373" i="53" s="1"/>
  <c r="B145" i="53" a="1"/>
  <c r="B145" i="53" s="1"/>
  <c r="DQ475" i="53" a="1"/>
  <c r="DQ475" i="53" s="1"/>
  <c r="B451" i="53" a="1"/>
  <c r="B451" i="53" s="1"/>
  <c r="DQ427" i="53" a="1"/>
  <c r="DQ427" i="53" s="1"/>
  <c r="DQ408" i="53" a="1"/>
  <c r="DQ408" i="53" s="1"/>
  <c r="DQ385" i="53" a="1"/>
  <c r="DQ385" i="53" s="1"/>
  <c r="B367" i="53" a="1"/>
  <c r="B367" i="53" s="1"/>
  <c r="B345" i="53" a="1"/>
  <c r="B345" i="53" s="1"/>
  <c r="DQ326" i="53" a="1"/>
  <c r="DQ326" i="53" s="1"/>
  <c r="DQ308" i="53" a="1"/>
  <c r="DQ308" i="53" s="1"/>
  <c r="B297" i="53" a="1"/>
  <c r="B297" i="53" s="1"/>
  <c r="DQ286" i="53" a="1"/>
  <c r="DQ286" i="53" s="1"/>
  <c r="DQ276" i="53" a="1"/>
  <c r="DQ276" i="53" s="1"/>
  <c r="B267" i="53" a="1"/>
  <c r="B267" i="53" s="1"/>
  <c r="DQ259" i="53" a="1"/>
  <c r="DQ259" i="53" s="1"/>
  <c r="B252" i="53" a="1"/>
  <c r="B252" i="53" s="1"/>
  <c r="DQ243" i="53" a="1"/>
  <c r="DQ243" i="53" s="1"/>
  <c r="B236" i="53" a="1"/>
  <c r="B236" i="53" s="1"/>
  <c r="DQ228" i="53" a="1"/>
  <c r="DQ228" i="53" s="1"/>
  <c r="B220" i="53" a="1"/>
  <c r="B220" i="53" s="1"/>
  <c r="B212" i="53" a="1"/>
  <c r="B212" i="53" s="1"/>
  <c r="DQ204" i="53" a="1"/>
  <c r="DQ204" i="53" s="1"/>
  <c r="B196" i="53" a="1"/>
  <c r="B196" i="53" s="1"/>
  <c r="DQ188" i="53" a="1"/>
  <c r="DQ188" i="53" s="1"/>
  <c r="B181" i="53" a="1"/>
  <c r="B181" i="53" s="1"/>
  <c r="DQ172" i="53" a="1"/>
  <c r="DQ172" i="53" s="1"/>
  <c r="B165" i="53" a="1"/>
  <c r="B165" i="53" s="1"/>
  <c r="DQ157" i="53" a="1"/>
  <c r="DQ157" i="53" s="1"/>
  <c r="B150" i="53" a="1"/>
  <c r="B150" i="53" s="1"/>
  <c r="DQ141" i="53" a="1"/>
  <c r="DQ141" i="53" s="1"/>
  <c r="B134" i="53" a="1"/>
  <c r="B134" i="53" s="1"/>
  <c r="B126" i="53" a="1"/>
  <c r="B126" i="53" s="1"/>
  <c r="DQ117" i="53" a="1"/>
  <c r="DQ117" i="53" s="1"/>
  <c r="DQ110" i="53" a="1"/>
  <c r="DQ110" i="53" s="1"/>
  <c r="DQ103" i="53" a="1"/>
  <c r="DQ103" i="53" s="1"/>
  <c r="DQ96" i="53" a="1"/>
  <c r="DQ96" i="53" s="1"/>
  <c r="B89" i="53" a="1"/>
  <c r="B89" i="53" s="1"/>
  <c r="DQ82" i="53" a="1"/>
  <c r="DQ82" i="53" s="1"/>
  <c r="B76" i="53" a="1"/>
  <c r="B76" i="53" s="1"/>
  <c r="DQ69" i="53" a="1"/>
  <c r="DQ69" i="53" s="1"/>
  <c r="B63" i="53" a="1"/>
  <c r="B63" i="53" s="1"/>
  <c r="DQ56" i="53" a="1"/>
  <c r="DQ56" i="53" s="1"/>
  <c r="B421" i="53" a="1"/>
  <c r="B421" i="53" s="1"/>
  <c r="B162" i="53" a="1"/>
  <c r="B162" i="53" s="1"/>
  <c r="DQ60" i="53" a="1"/>
  <c r="DQ60" i="53" s="1"/>
  <c r="DQ292" i="53" a="1"/>
  <c r="DQ292" i="53" s="1"/>
  <c r="B240" i="53" a="1"/>
  <c r="B240" i="53" s="1"/>
  <c r="DQ114" i="53" a="1"/>
  <c r="DQ114" i="53" s="1"/>
  <c r="DQ79" i="53" a="1"/>
  <c r="DQ79" i="53" s="1"/>
  <c r="DQ280" i="53" a="1"/>
  <c r="DQ280" i="53" s="1"/>
  <c r="DQ238" i="53" a="1"/>
  <c r="DQ238" i="53" s="1"/>
  <c r="B200" i="53" a="1"/>
  <c r="B200" i="53" s="1"/>
  <c r="DQ72" i="53" a="1"/>
  <c r="DQ72" i="53" s="1"/>
  <c r="B475" i="53" a="1"/>
  <c r="B475" i="53" s="1"/>
  <c r="B450" i="53" a="1"/>
  <c r="B450" i="53" s="1"/>
  <c r="B427" i="53" a="1"/>
  <c r="B427" i="53" s="1"/>
  <c r="B404" i="53" a="1"/>
  <c r="B404" i="53" s="1"/>
  <c r="B385" i="53" a="1"/>
  <c r="B385" i="53" s="1"/>
  <c r="B363" i="53" a="1"/>
  <c r="B363" i="53" s="1"/>
  <c r="DQ344" i="53" a="1"/>
  <c r="DQ344" i="53" s="1"/>
  <c r="DQ325" i="53" a="1"/>
  <c r="DQ325" i="53" s="1"/>
  <c r="B308" i="53" a="1"/>
  <c r="B308" i="53" s="1"/>
  <c r="DQ296" i="53" a="1"/>
  <c r="DQ296" i="53" s="1"/>
  <c r="DQ285" i="53" a="1"/>
  <c r="DQ285" i="53" s="1"/>
  <c r="DQ274" i="53" a="1"/>
  <c r="DQ274" i="53" s="1"/>
  <c r="DQ266" i="53" a="1"/>
  <c r="DQ266" i="53" s="1"/>
  <c r="B259" i="53" a="1"/>
  <c r="B259" i="53" s="1"/>
  <c r="DQ250" i="53" a="1"/>
  <c r="DQ250" i="53" s="1"/>
  <c r="B243" i="53" a="1"/>
  <c r="B243" i="53" s="1"/>
  <c r="DQ235" i="53" a="1"/>
  <c r="DQ235" i="53" s="1"/>
  <c r="B228" i="53" a="1"/>
  <c r="B228" i="53" s="1"/>
  <c r="B219" i="53" a="1"/>
  <c r="B219" i="53" s="1"/>
  <c r="DQ211" i="53" a="1"/>
  <c r="DQ211" i="53" s="1"/>
  <c r="B204" i="53" a="1"/>
  <c r="B204" i="53" s="1"/>
  <c r="DQ195" i="53" a="1"/>
  <c r="DQ195" i="53" s="1"/>
  <c r="B188" i="53" a="1"/>
  <c r="B188" i="53" s="1"/>
  <c r="DQ180" i="53" a="1"/>
  <c r="DQ180" i="53" s="1"/>
  <c r="B172" i="53" a="1"/>
  <c r="B172" i="53" s="1"/>
  <c r="DQ164" i="53" a="1"/>
  <c r="DQ164" i="53" s="1"/>
  <c r="B157" i="53" a="1"/>
  <c r="B157" i="53" s="1"/>
  <c r="DQ148" i="53" a="1"/>
  <c r="DQ148" i="53" s="1"/>
  <c r="B141" i="53" a="1"/>
  <c r="B141" i="53" s="1"/>
  <c r="B133" i="53" a="1"/>
  <c r="B133" i="53" s="1"/>
  <c r="DQ124" i="53" a="1"/>
  <c r="DQ124" i="53" s="1"/>
  <c r="B117" i="53" a="1"/>
  <c r="B117" i="53" s="1"/>
  <c r="B110" i="53" a="1"/>
  <c r="B110" i="53" s="1"/>
  <c r="B103" i="53" a="1"/>
  <c r="B103" i="53" s="1"/>
  <c r="B96" i="53" a="1"/>
  <c r="B96" i="53" s="1"/>
  <c r="DQ88" i="53" a="1"/>
  <c r="DQ88" i="53" s="1"/>
  <c r="B82" i="53" a="1"/>
  <c r="B82" i="53" s="1"/>
  <c r="DQ75" i="53" a="1"/>
  <c r="DQ75" i="53" s="1"/>
  <c r="B69" i="53" a="1"/>
  <c r="B69" i="53" s="1"/>
  <c r="DQ62" i="53" a="1"/>
  <c r="DQ62" i="53" s="1"/>
  <c r="B56" i="53" a="1"/>
  <c r="B56" i="53" s="1"/>
  <c r="B140" i="53" a="1"/>
  <c r="B140" i="53" s="1"/>
  <c r="B124" i="53" a="1"/>
  <c r="B124" i="53" s="1"/>
  <c r="DQ102" i="53" a="1"/>
  <c r="DQ102" i="53" s="1"/>
  <c r="B88" i="53" a="1"/>
  <c r="B88" i="53" s="1"/>
  <c r="DQ68" i="53" a="1"/>
  <c r="DQ68" i="53" s="1"/>
  <c r="B62" i="53" a="1"/>
  <c r="B62" i="53" s="1"/>
  <c r="DQ55" i="53" a="1"/>
  <c r="DQ55" i="53" s="1"/>
  <c r="B109" i="53" a="1"/>
  <c r="B109" i="53" s="1"/>
  <c r="B94" i="53" a="1"/>
  <c r="B94" i="53" s="1"/>
  <c r="DQ74" i="53" a="1"/>
  <c r="DQ74" i="53" s="1"/>
  <c r="B68" i="53" a="1"/>
  <c r="B68" i="53" s="1"/>
  <c r="B55" i="53" a="1"/>
  <c r="B55" i="53" s="1"/>
  <c r="DQ319" i="53" a="1"/>
  <c r="DQ319" i="53" s="1"/>
  <c r="DQ283" i="53" a="1"/>
  <c r="DQ283" i="53" s="1"/>
  <c r="DQ264" i="53" a="1"/>
  <c r="DQ264" i="53" s="1"/>
  <c r="B248" i="53" a="1"/>
  <c r="B248" i="53" s="1"/>
  <c r="DQ224" i="53" a="1"/>
  <c r="DQ224" i="53" s="1"/>
  <c r="B217" i="53" a="1"/>
  <c r="B217" i="53" s="1"/>
  <c r="DQ153" i="53" a="1"/>
  <c r="DQ153" i="53" s="1"/>
  <c r="B146" i="53" a="1"/>
  <c r="B146" i="53" s="1"/>
  <c r="B100" i="53" a="1"/>
  <c r="B100" i="53" s="1"/>
  <c r="B54" i="53" a="1"/>
  <c r="B54" i="53" s="1"/>
  <c r="B493" i="53" a="1"/>
  <c r="B493" i="53" s="1"/>
  <c r="DQ373" i="53" a="1"/>
  <c r="DQ373" i="53" s="1"/>
  <c r="DQ337" i="53" a="1"/>
  <c r="DQ337" i="53" s="1"/>
  <c r="B264" i="53" a="1"/>
  <c r="B264" i="53" s="1"/>
  <c r="DQ247" i="53" a="1"/>
  <c r="DQ247" i="53" s="1"/>
  <c r="B208" i="53" a="1"/>
  <c r="B208" i="53" s="1"/>
  <c r="DQ160" i="53" a="1"/>
  <c r="DQ160" i="53" s="1"/>
  <c r="B153" i="53" a="1"/>
  <c r="B153" i="53" s="1"/>
  <c r="B86" i="53" a="1"/>
  <c r="B86" i="53" s="1"/>
  <c r="DQ492" i="53" a="1"/>
  <c r="DQ492" i="53" s="1"/>
  <c r="DQ415" i="53" a="1"/>
  <c r="DQ415" i="53" s="1"/>
  <c r="B392" i="53" a="1"/>
  <c r="B392" i="53" s="1"/>
  <c r="B262" i="53" a="1"/>
  <c r="B262" i="53" s="1"/>
  <c r="B176" i="53" a="1"/>
  <c r="B176" i="53" s="1"/>
  <c r="DQ136" i="53" a="1"/>
  <c r="DQ136" i="53" s="1"/>
  <c r="B114" i="53" a="1"/>
  <c r="B114" i="53" s="1"/>
  <c r="B59" i="53" a="1"/>
  <c r="B59" i="53" s="1"/>
  <c r="DQ474" i="53" a="1"/>
  <c r="DQ474" i="53" s="1"/>
  <c r="DQ445" i="53" a="1"/>
  <c r="DQ445" i="53" s="1"/>
  <c r="DQ426" i="53" a="1"/>
  <c r="DQ426" i="53" s="1"/>
  <c r="DQ403" i="53" a="1"/>
  <c r="DQ403" i="53" s="1"/>
  <c r="DQ384" i="53" a="1"/>
  <c r="DQ384" i="53" s="1"/>
  <c r="DQ362" i="53" a="1"/>
  <c r="DQ362" i="53" s="1"/>
  <c r="DQ343" i="53" a="1"/>
  <c r="DQ343" i="53" s="1"/>
  <c r="B321" i="53" a="1"/>
  <c r="B321" i="53" s="1"/>
  <c r="DQ307" i="53" a="1"/>
  <c r="DQ307" i="53" s="1"/>
  <c r="B296" i="53" a="1"/>
  <c r="B296" i="53" s="1"/>
  <c r="B285" i="53" a="1"/>
  <c r="B285" i="53" s="1"/>
  <c r="B274" i="53" a="1"/>
  <c r="B274" i="53" s="1"/>
  <c r="B266" i="53" a="1"/>
  <c r="B266" i="53" s="1"/>
  <c r="DQ258" i="53" a="1"/>
  <c r="DQ258" i="53" s="1"/>
  <c r="B250" i="53" a="1"/>
  <c r="B250" i="53" s="1"/>
  <c r="DQ242" i="53" a="1"/>
  <c r="DQ242" i="53" s="1"/>
  <c r="B235" i="53" a="1"/>
  <c r="B235" i="53" s="1"/>
  <c r="B226" i="53" a="1"/>
  <c r="B226" i="53" s="1"/>
  <c r="DQ218" i="53" a="1"/>
  <c r="DQ218" i="53" s="1"/>
  <c r="B211" i="53" a="1"/>
  <c r="B211" i="53" s="1"/>
  <c r="DQ202" i="53" a="1"/>
  <c r="DQ202" i="53" s="1"/>
  <c r="B195" i="53" a="1"/>
  <c r="B195" i="53" s="1"/>
  <c r="DQ187" i="53" a="1"/>
  <c r="DQ187" i="53" s="1"/>
  <c r="B180" i="53" a="1"/>
  <c r="B180" i="53" s="1"/>
  <c r="DQ171" i="53" a="1"/>
  <c r="DQ171" i="53" s="1"/>
  <c r="B164" i="53" a="1"/>
  <c r="B164" i="53" s="1"/>
  <c r="DQ156" i="53" a="1"/>
  <c r="DQ156" i="53" s="1"/>
  <c r="B148" i="53" a="1"/>
  <c r="B148" i="53" s="1"/>
  <c r="DQ132" i="53" a="1"/>
  <c r="DQ132" i="53" s="1"/>
  <c r="DQ116" i="53" a="1"/>
  <c r="DQ116" i="53" s="1"/>
  <c r="DQ109" i="53" a="1"/>
  <c r="DQ109" i="53" s="1"/>
  <c r="DQ94" i="53" a="1"/>
  <c r="DQ94" i="53" s="1"/>
  <c r="DQ81" i="53" a="1"/>
  <c r="DQ81" i="53" s="1"/>
  <c r="B75" i="53" a="1"/>
  <c r="B75" i="53" s="1"/>
  <c r="DQ87" i="53" a="1"/>
  <c r="DQ87" i="53" s="1"/>
  <c r="B81" i="53" a="1"/>
  <c r="B81" i="53" s="1"/>
  <c r="DQ397" i="53" a="1"/>
  <c r="DQ397" i="53" s="1"/>
  <c r="B108" i="53" a="1"/>
  <c r="B108" i="53" s="1"/>
  <c r="B315" i="53" a="1"/>
  <c r="B315" i="53" s="1"/>
  <c r="B122" i="53" a="1"/>
  <c r="B122" i="53" s="1"/>
  <c r="DQ291" i="53" a="1"/>
  <c r="DQ291" i="53" s="1"/>
  <c r="B216" i="53" a="1"/>
  <c r="B216" i="53" s="1"/>
  <c r="B99" i="53" a="1"/>
  <c r="B99" i="53" s="1"/>
  <c r="DQ499" i="53" a="1"/>
  <c r="DQ499" i="53" s="1"/>
  <c r="B469" i="53" a="1"/>
  <c r="B469" i="53" s="1"/>
  <c r="B445" i="53" a="1"/>
  <c r="B445" i="53" s="1"/>
  <c r="B422" i="53" a="1"/>
  <c r="B422" i="53" s="1"/>
  <c r="B403" i="53" a="1"/>
  <c r="B403" i="53" s="1"/>
  <c r="DQ379" i="53" a="1"/>
  <c r="DQ379" i="53" s="1"/>
  <c r="DQ361" i="53" a="1"/>
  <c r="DQ361" i="53" s="1"/>
  <c r="B339" i="53" a="1"/>
  <c r="B339" i="53" s="1"/>
  <c r="DQ320" i="53" a="1"/>
  <c r="DQ320" i="53" s="1"/>
  <c r="B307" i="53" a="1"/>
  <c r="B307" i="53" s="1"/>
  <c r="DQ295" i="53" a="1"/>
  <c r="DQ295" i="53" s="1"/>
  <c r="DQ284" i="53" a="1"/>
  <c r="DQ284" i="53" s="1"/>
  <c r="DQ273" i="53" a="1"/>
  <c r="DQ273" i="53" s="1"/>
  <c r="DQ265" i="53" a="1"/>
  <c r="DQ265" i="53" s="1"/>
  <c r="B258" i="53" a="1"/>
  <c r="B258" i="53" s="1"/>
  <c r="DQ249" i="53" a="1"/>
  <c r="DQ249" i="53" s="1"/>
  <c r="B242" i="53" a="1"/>
  <c r="B242" i="53" s="1"/>
  <c r="B234" i="53" a="1"/>
  <c r="B234" i="53" s="1"/>
  <c r="DQ225" i="53" a="1"/>
  <c r="DQ225" i="53" s="1"/>
  <c r="B218" i="53" a="1"/>
  <c r="B218" i="53" s="1"/>
  <c r="DQ210" i="53" a="1"/>
  <c r="DQ210" i="53" s="1"/>
  <c r="B202" i="53" a="1"/>
  <c r="B202" i="53" s="1"/>
  <c r="DQ194" i="53" a="1"/>
  <c r="DQ194" i="53" s="1"/>
  <c r="B187" i="53" a="1"/>
  <c r="B187" i="53" s="1"/>
  <c r="DQ178" i="53" a="1"/>
  <c r="DQ178" i="53" s="1"/>
  <c r="B171" i="53" a="1"/>
  <c r="B171" i="53" s="1"/>
  <c r="DQ163" i="53" a="1"/>
  <c r="DQ163" i="53" s="1"/>
  <c r="B156" i="53" a="1"/>
  <c r="B156" i="53" s="1"/>
  <c r="B147" i="53" a="1"/>
  <c r="B147" i="53" s="1"/>
  <c r="DQ139" i="53" a="1"/>
  <c r="DQ139" i="53" s="1"/>
  <c r="B132" i="53" a="1"/>
  <c r="B132" i="53" s="1"/>
  <c r="DQ123" i="53" a="1"/>
  <c r="DQ123" i="53" s="1"/>
  <c r="B116" i="53" a="1"/>
  <c r="B116" i="53" s="1"/>
  <c r="B102" i="53" a="1"/>
  <c r="B102" i="53" s="1"/>
  <c r="DQ61" i="53" a="1"/>
  <c r="DQ61" i="53" s="1"/>
  <c r="DQ356" i="53" a="1"/>
  <c r="DQ356" i="53" s="1"/>
  <c r="DQ282" i="53" a="1"/>
  <c r="DQ282" i="53" s="1"/>
  <c r="DQ231" i="53" a="1"/>
  <c r="DQ231" i="53" s="1"/>
  <c r="DQ200" i="53" a="1"/>
  <c r="DQ200" i="53" s="1"/>
  <c r="B177" i="53" a="1"/>
  <c r="B177" i="53" s="1"/>
  <c r="DQ314" i="53" a="1"/>
  <c r="DQ314" i="53" s="1"/>
  <c r="DQ223" i="53" a="1"/>
  <c r="DQ223" i="53" s="1"/>
  <c r="DQ192" i="53" a="1"/>
  <c r="DQ192" i="53" s="1"/>
  <c r="DQ168" i="53" a="1"/>
  <c r="DQ168" i="53" s="1"/>
  <c r="DQ152" i="53" a="1"/>
  <c r="DQ152" i="53" s="1"/>
  <c r="B129" i="53" a="1"/>
  <c r="B129" i="53" s="1"/>
  <c r="DQ498" i="53" a="1"/>
  <c r="DQ498" i="53" s="1"/>
  <c r="B468" i="53" a="1"/>
  <c r="B468" i="53" s="1"/>
  <c r="DQ444" i="53" a="1"/>
  <c r="DQ444" i="53" s="1"/>
  <c r="DQ421" i="53" a="1"/>
  <c r="DQ421" i="53" s="1"/>
  <c r="DQ402" i="53" a="1"/>
  <c r="DQ402" i="53" s="1"/>
  <c r="DQ378" i="53" a="1"/>
  <c r="DQ378" i="53" s="1"/>
  <c r="B357" i="53" a="1"/>
  <c r="B357" i="53" s="1"/>
  <c r="DQ338" i="53" a="1"/>
  <c r="DQ338" i="53" s="1"/>
  <c r="B320" i="53" a="1"/>
  <c r="B320" i="53" s="1"/>
  <c r="B306" i="53" a="1"/>
  <c r="B306" i="53" s="1"/>
  <c r="B295" i="53" a="1"/>
  <c r="B295" i="53" s="1"/>
  <c r="B284" i="53" a="1"/>
  <c r="B284" i="53" s="1"/>
  <c r="B273" i="53" a="1"/>
  <c r="B273" i="53" s="1"/>
  <c r="B265" i="53" a="1"/>
  <c r="B265" i="53" s="1"/>
  <c r="DQ256" i="53" a="1"/>
  <c r="DQ256" i="53" s="1"/>
  <c r="B249" i="53" a="1"/>
  <c r="B249" i="53" s="1"/>
  <c r="B241" i="53" a="1"/>
  <c r="B241" i="53" s="1"/>
  <c r="DQ232" i="53" a="1"/>
  <c r="DQ232" i="53" s="1"/>
  <c r="B225" i="53" a="1"/>
  <c r="B225" i="53" s="1"/>
  <c r="DQ217" i="53" a="1"/>
  <c r="DQ217" i="53" s="1"/>
  <c r="B210" i="53" a="1"/>
  <c r="B210" i="53" s="1"/>
  <c r="DQ201" i="53" a="1"/>
  <c r="DQ201" i="53" s="1"/>
  <c r="B194" i="53" a="1"/>
  <c r="B194" i="53" s="1"/>
  <c r="DQ186" i="53" a="1"/>
  <c r="DQ186" i="53" s="1"/>
  <c r="B178" i="53" a="1"/>
  <c r="B178" i="53" s="1"/>
  <c r="DQ170" i="53" a="1"/>
  <c r="DQ170" i="53" s="1"/>
  <c r="B163" i="53" a="1"/>
  <c r="B163" i="53" s="1"/>
  <c r="B154" i="53" a="1"/>
  <c r="B154" i="53" s="1"/>
  <c r="DQ146" i="53" a="1"/>
  <c r="DQ146" i="53" s="1"/>
  <c r="B139" i="53" a="1"/>
  <c r="B139" i="53" s="1"/>
  <c r="DQ130" i="53" a="1"/>
  <c r="DQ130" i="53" s="1"/>
  <c r="B123" i="53" a="1"/>
  <c r="B123" i="53" s="1"/>
  <c r="DQ115" i="53" a="1"/>
  <c r="DQ115" i="53" s="1"/>
  <c r="DQ108" i="53" a="1"/>
  <c r="DQ108" i="53" s="1"/>
  <c r="DQ100" i="53" a="1"/>
  <c r="DQ100" i="53" s="1"/>
  <c r="DQ93" i="53" a="1"/>
  <c r="DQ93" i="53" s="1"/>
  <c r="B87" i="53" a="1"/>
  <c r="B87" i="53" s="1"/>
  <c r="DQ80" i="53" a="1"/>
  <c r="DQ80" i="53" s="1"/>
  <c r="B74" i="53" a="1"/>
  <c r="B74" i="53" s="1"/>
  <c r="DQ67" i="53" a="1"/>
  <c r="DQ67" i="53" s="1"/>
  <c r="B61" i="53" a="1"/>
  <c r="B61" i="53" s="1"/>
  <c r="DQ54" i="53" a="1"/>
  <c r="DQ54" i="53" s="1"/>
  <c r="DQ493" i="53" a="1"/>
  <c r="DQ493" i="53" s="1"/>
  <c r="DQ463" i="53" a="1"/>
  <c r="DQ463" i="53" s="1"/>
  <c r="B444" i="53" a="1"/>
  <c r="B444" i="53" s="1"/>
  <c r="B374" i="53" a="1"/>
  <c r="B374" i="53" s="1"/>
  <c r="B338" i="53" a="1"/>
  <c r="B338" i="53" s="1"/>
  <c r="DQ272" i="53" a="1"/>
  <c r="DQ272" i="53" s="1"/>
  <c r="B256" i="53" a="1"/>
  <c r="B256" i="53" s="1"/>
  <c r="B232" i="53" a="1"/>
  <c r="B232" i="53" s="1"/>
  <c r="B186" i="53" a="1"/>
  <c r="B186" i="53" s="1"/>
  <c r="B130" i="53" a="1"/>
  <c r="B130" i="53" s="1"/>
  <c r="B80" i="53" a="1"/>
  <c r="B80" i="53" s="1"/>
  <c r="B463" i="53" a="1"/>
  <c r="B463" i="53" s="1"/>
  <c r="DQ396" i="53" a="1"/>
  <c r="DQ396" i="53" s="1"/>
  <c r="B356" i="53" a="1"/>
  <c r="B356" i="53" s="1"/>
  <c r="B255" i="53" a="1"/>
  <c r="B255" i="53" s="1"/>
  <c r="B193" i="53" a="1"/>
  <c r="B193" i="53" s="1"/>
  <c r="B138" i="53" a="1"/>
  <c r="B138" i="53" s="1"/>
  <c r="DQ66" i="53" a="1"/>
  <c r="DQ66" i="53" s="1"/>
  <c r="DQ462" i="53" a="1"/>
  <c r="DQ462" i="53" s="1"/>
  <c r="B439" i="53" a="1"/>
  <c r="B439" i="53" s="1"/>
  <c r="DQ271" i="53" a="1"/>
  <c r="DQ271" i="53" s="1"/>
  <c r="DQ254" i="53" a="1"/>
  <c r="DQ254" i="53" s="1"/>
  <c r="B247" i="53" a="1"/>
  <c r="B247" i="53" s="1"/>
  <c r="B160" i="53" a="1"/>
  <c r="B160" i="53" s="1"/>
  <c r="B92" i="53" a="1"/>
  <c r="B92" i="53" s="1"/>
  <c r="DQ52" i="53" a="1"/>
  <c r="DQ52" i="53" s="1"/>
  <c r="B492" i="53" a="1"/>
  <c r="B492" i="53" s="1"/>
  <c r="B480" i="53" a="1"/>
  <c r="B480" i="53" s="1"/>
  <c r="B498" i="53" a="1"/>
  <c r="B498" i="53" s="1"/>
  <c r="B499" i="53" a="1"/>
  <c r="B499" i="53" s="1"/>
  <c r="DQ118" i="53" a="1"/>
  <c r="DQ118" i="53" s="1"/>
  <c r="DQ126" i="53" a="1"/>
  <c r="DQ126" i="53" s="1"/>
  <c r="DQ133" i="53" a="1"/>
  <c r="DQ133" i="53" s="1"/>
  <c r="DQ140" i="53" a="1"/>
  <c r="DQ140" i="53" s="1"/>
  <c r="DQ147" i="53" a="1"/>
  <c r="DQ147" i="53" s="1"/>
  <c r="DQ154" i="53" a="1"/>
  <c r="DQ154" i="53" s="1"/>
  <c r="DQ162" i="53" a="1"/>
  <c r="DQ162" i="53" s="1"/>
  <c r="DQ169" i="53" a="1"/>
  <c r="DQ169" i="53" s="1"/>
  <c r="DQ176" i="53" a="1"/>
  <c r="DQ176" i="53" s="1"/>
  <c r="DQ183" i="53" a="1"/>
  <c r="DQ183" i="53" s="1"/>
  <c r="DQ190" i="53" a="1"/>
  <c r="DQ190" i="53" s="1"/>
  <c r="DQ198" i="53" a="1"/>
  <c r="DQ198" i="53" s="1"/>
  <c r="DQ205" i="53" a="1"/>
  <c r="DQ205" i="53" s="1"/>
  <c r="DQ212" i="53" a="1"/>
  <c r="DQ212" i="53" s="1"/>
  <c r="DQ219" i="53" a="1"/>
  <c r="DQ219" i="53" s="1"/>
  <c r="DQ226" i="53" a="1"/>
  <c r="DQ226" i="53" s="1"/>
  <c r="DQ234" i="53" a="1"/>
  <c r="DQ234" i="53" s="1"/>
  <c r="DQ241" i="53" a="1"/>
  <c r="DQ241" i="53" s="1"/>
  <c r="DQ248" i="53" a="1"/>
  <c r="DQ248" i="53" s="1"/>
  <c r="DQ255" i="53" a="1"/>
  <c r="DQ255" i="53" s="1"/>
  <c r="DQ262" i="53" a="1"/>
  <c r="DQ262" i="53" s="1"/>
  <c r="B271" i="53" a="1"/>
  <c r="B271" i="53" s="1"/>
  <c r="B279" i="53" a="1"/>
  <c r="B279" i="53" s="1"/>
  <c r="B290" i="53" a="1"/>
  <c r="B290" i="53" s="1"/>
  <c r="B300" i="53" a="1"/>
  <c r="B300" i="53" s="1"/>
  <c r="B309" i="53" a="1"/>
  <c r="B309" i="53" s="1"/>
  <c r="B326" i="53" a="1"/>
  <c r="B326" i="53" s="1"/>
  <c r="B344" i="53" a="1"/>
  <c r="B344" i="53" s="1"/>
  <c r="B362" i="53" a="1"/>
  <c r="B362" i="53" s="1"/>
  <c r="B379" i="53" a="1"/>
  <c r="B379" i="53" s="1"/>
  <c r="B397" i="53" a="1"/>
  <c r="B397" i="53" s="1"/>
  <c r="B415" i="53" a="1"/>
  <c r="B415" i="53" s="1"/>
  <c r="DQ432" i="53" a="1"/>
  <c r="DQ432" i="53" s="1"/>
  <c r="DQ450" i="53" a="1"/>
  <c r="DQ450" i="53" s="1"/>
  <c r="DQ468" i="53" a="1"/>
  <c r="DQ468" i="53" s="1"/>
  <c r="DQ486" i="53" a="1"/>
  <c r="DQ486" i="53" s="1"/>
  <c r="B487" i="53" a="1"/>
  <c r="B487" i="53" s="1"/>
  <c r="B380" i="53" a="1"/>
  <c r="B380" i="53" s="1"/>
  <c r="B398" i="53" a="1"/>
  <c r="B398" i="53" s="1"/>
  <c r="B416" i="53" a="1"/>
  <c r="B416" i="53" s="1"/>
  <c r="DQ433" i="53" a="1"/>
  <c r="DQ433" i="53" s="1"/>
  <c r="DQ451" i="53" a="1"/>
  <c r="DQ451" i="53" s="1"/>
  <c r="DQ469" i="53" a="1"/>
  <c r="DQ469" i="53" s="1"/>
  <c r="DQ487" i="53" a="1"/>
  <c r="DQ487" i="53" s="1"/>
  <c r="B438" i="53" a="1"/>
  <c r="B438" i="53" s="1"/>
  <c r="B456" i="53" a="1"/>
  <c r="B456" i="53" s="1"/>
  <c r="B474" i="53" a="1"/>
  <c r="B474" i="53" s="1"/>
  <c r="DQ497" i="53" a="1"/>
  <c r="DQ497" i="53" s="1"/>
  <c r="DQ491" i="53" a="1"/>
  <c r="DQ491" i="53" s="1"/>
  <c r="DQ485" i="53" a="1"/>
  <c r="DQ485" i="53" s="1"/>
  <c r="DQ479" i="53" a="1"/>
  <c r="DQ479" i="53" s="1"/>
  <c r="DQ473" i="53" a="1"/>
  <c r="DQ473" i="53" s="1"/>
  <c r="DQ467" i="53" a="1"/>
  <c r="DQ467" i="53" s="1"/>
  <c r="DQ461" i="53" a="1"/>
  <c r="DQ461" i="53" s="1"/>
  <c r="DQ455" i="53" a="1"/>
  <c r="DQ455" i="53" s="1"/>
  <c r="DQ449" i="53" a="1"/>
  <c r="DQ449" i="53" s="1"/>
  <c r="DQ443" i="53" a="1"/>
  <c r="DQ443" i="53" s="1"/>
  <c r="DQ437" i="53" a="1"/>
  <c r="DQ437" i="53" s="1"/>
  <c r="DQ431" i="53" a="1"/>
  <c r="DQ431" i="53" s="1"/>
  <c r="B426" i="53" a="1"/>
  <c r="B426" i="53" s="1"/>
  <c r="B420" i="53" a="1"/>
  <c r="B420" i="53" s="1"/>
  <c r="B414" i="53" a="1"/>
  <c r="B414" i="53" s="1"/>
  <c r="B408" i="53" a="1"/>
  <c r="B408" i="53" s="1"/>
  <c r="B402" i="53" a="1"/>
  <c r="B402" i="53" s="1"/>
  <c r="B396" i="53" a="1"/>
  <c r="B396" i="53" s="1"/>
  <c r="B390" i="53" a="1"/>
  <c r="B390" i="53" s="1"/>
  <c r="B384" i="53" a="1"/>
  <c r="B384" i="53" s="1"/>
  <c r="B378" i="53" a="1"/>
  <c r="B378" i="53" s="1"/>
  <c r="B372" i="53" a="1"/>
  <c r="B372" i="53" s="1"/>
  <c r="B361" i="53" a="1"/>
  <c r="B361" i="53" s="1"/>
  <c r="B355" i="53" a="1"/>
  <c r="B355" i="53" s="1"/>
  <c r="B349" i="53" a="1"/>
  <c r="B349" i="53" s="1"/>
  <c r="B343" i="53" a="1"/>
  <c r="B343" i="53" s="1"/>
  <c r="B337" i="53" a="1"/>
  <c r="B337" i="53" s="1"/>
  <c r="B331" i="53" a="1"/>
  <c r="B331" i="53" s="1"/>
  <c r="B325" i="53" a="1"/>
  <c r="B325" i="53" s="1"/>
  <c r="B319" i="53" a="1"/>
  <c r="B319" i="53" s="1"/>
  <c r="B313" i="53" a="1"/>
  <c r="B313" i="53" s="1"/>
  <c r="B497" i="53" a="1"/>
  <c r="B497" i="53" s="1"/>
  <c r="B491" i="53" a="1"/>
  <c r="B491" i="53" s="1"/>
  <c r="B485" i="53" a="1"/>
  <c r="B485" i="53" s="1"/>
  <c r="B479" i="53" a="1"/>
  <c r="B479" i="53" s="1"/>
  <c r="B473" i="53" a="1"/>
  <c r="B473" i="53" s="1"/>
  <c r="B467" i="53" a="1"/>
  <c r="B467" i="53" s="1"/>
  <c r="B461" i="53" a="1"/>
  <c r="B461" i="53" s="1"/>
  <c r="B455" i="53" a="1"/>
  <c r="B455" i="53" s="1"/>
  <c r="B449" i="53" a="1"/>
  <c r="B449" i="53" s="1"/>
  <c r="B443" i="53" a="1"/>
  <c r="B443" i="53" s="1"/>
  <c r="B437" i="53" a="1"/>
  <c r="B437" i="53" s="1"/>
  <c r="B431" i="53" a="1"/>
  <c r="B431" i="53" s="1"/>
  <c r="DQ425" i="53" a="1"/>
  <c r="DQ425" i="53" s="1"/>
  <c r="DQ419" i="53" a="1"/>
  <c r="DQ419" i="53" s="1"/>
  <c r="DQ413" i="53" a="1"/>
  <c r="DQ413" i="53" s="1"/>
  <c r="DQ407" i="53" a="1"/>
  <c r="DQ407" i="53" s="1"/>
  <c r="DQ401" i="53" a="1"/>
  <c r="DQ401" i="53" s="1"/>
  <c r="DQ395" i="53" a="1"/>
  <c r="DQ395" i="53" s="1"/>
  <c r="DQ389" i="53" a="1"/>
  <c r="DQ389" i="53" s="1"/>
  <c r="DQ383" i="53" a="1"/>
  <c r="DQ383" i="53" s="1"/>
  <c r="DQ377" i="53" a="1"/>
  <c r="DQ377" i="53" s="1"/>
  <c r="DQ371" i="53" a="1"/>
  <c r="DQ371" i="53" s="1"/>
  <c r="DQ366" i="53" a="1"/>
  <c r="DQ366" i="53" s="1"/>
  <c r="DQ360" i="53" a="1"/>
  <c r="DQ360" i="53" s="1"/>
  <c r="DQ354" i="53" a="1"/>
  <c r="DQ354" i="53" s="1"/>
  <c r="DQ348" i="53" a="1"/>
  <c r="DQ348" i="53" s="1"/>
  <c r="DQ342" i="53" a="1"/>
  <c r="DQ342" i="53" s="1"/>
  <c r="DQ336" i="53" a="1"/>
  <c r="DQ336" i="53" s="1"/>
  <c r="DQ330" i="53" a="1"/>
  <c r="DQ330" i="53" s="1"/>
  <c r="DQ324" i="53" a="1"/>
  <c r="DQ324" i="53" s="1"/>
  <c r="DQ318" i="53" a="1"/>
  <c r="DQ318" i="53" s="1"/>
  <c r="DQ312" i="53" a="1"/>
  <c r="DQ312" i="53" s="1"/>
  <c r="DQ306" i="53" a="1"/>
  <c r="DQ306" i="53" s="1"/>
  <c r="DQ300" i="53" a="1"/>
  <c r="DQ300" i="53" s="1"/>
  <c r="DQ294" i="53" a="1"/>
  <c r="DQ294" i="53" s="1"/>
  <c r="B289" i="53" a="1"/>
  <c r="B289" i="53" s="1"/>
  <c r="B283" i="53" a="1"/>
  <c r="B283" i="53" s="1"/>
  <c r="B277" i="53" a="1"/>
  <c r="B277" i="53" s="1"/>
  <c r="DQ496" i="53" a="1"/>
  <c r="DQ496" i="53" s="1"/>
  <c r="DQ490" i="53" a="1"/>
  <c r="DQ490" i="53" s="1"/>
  <c r="DQ484" i="53" a="1"/>
  <c r="DQ484" i="53" s="1"/>
  <c r="DQ478" i="53" a="1"/>
  <c r="DQ478" i="53" s="1"/>
  <c r="DQ472" i="53" a="1"/>
  <c r="DQ472" i="53" s="1"/>
  <c r="DQ466" i="53" a="1"/>
  <c r="DQ466" i="53" s="1"/>
  <c r="DQ460" i="53" a="1"/>
  <c r="DQ460" i="53" s="1"/>
  <c r="DQ454" i="53" a="1"/>
  <c r="DQ454" i="53" s="1"/>
  <c r="DQ448" i="53" a="1"/>
  <c r="DQ448" i="53" s="1"/>
  <c r="DQ442" i="53" a="1"/>
  <c r="DQ442" i="53" s="1"/>
  <c r="DQ436" i="53" a="1"/>
  <c r="DQ436" i="53" s="1"/>
  <c r="DQ430" i="53" a="1"/>
  <c r="DQ430" i="53" s="1"/>
  <c r="B425" i="53" a="1"/>
  <c r="B425" i="53" s="1"/>
  <c r="B419" i="53" a="1"/>
  <c r="B419" i="53" s="1"/>
  <c r="B413" i="53" a="1"/>
  <c r="B413" i="53" s="1"/>
  <c r="B407" i="53" a="1"/>
  <c r="B407" i="53" s="1"/>
  <c r="B401" i="53" a="1"/>
  <c r="B401" i="53" s="1"/>
  <c r="B395" i="53" a="1"/>
  <c r="B395" i="53" s="1"/>
  <c r="B389" i="53" a="1"/>
  <c r="B389" i="53" s="1"/>
  <c r="B383" i="53" a="1"/>
  <c r="B383" i="53" s="1"/>
  <c r="B377" i="53" a="1"/>
  <c r="B377" i="53" s="1"/>
  <c r="B371" i="53" a="1"/>
  <c r="B371" i="53" s="1"/>
  <c r="B366" i="53" a="1"/>
  <c r="B366" i="53" s="1"/>
  <c r="B360" i="53" a="1"/>
  <c r="B360" i="53" s="1"/>
  <c r="B354" i="53" a="1"/>
  <c r="B354" i="53" s="1"/>
  <c r="B348" i="53" a="1"/>
  <c r="B348" i="53" s="1"/>
  <c r="B342" i="53" a="1"/>
  <c r="B342" i="53" s="1"/>
  <c r="B336" i="53" a="1"/>
  <c r="B336" i="53" s="1"/>
  <c r="B330" i="53" a="1"/>
  <c r="B330" i="53" s="1"/>
  <c r="B324" i="53" a="1"/>
  <c r="B324" i="53" s="1"/>
  <c r="B318" i="53" a="1"/>
  <c r="B318" i="53" s="1"/>
  <c r="B496" i="53" a="1"/>
  <c r="B496" i="53" s="1"/>
  <c r="B490" i="53" a="1"/>
  <c r="B490" i="53" s="1"/>
  <c r="B484" i="53" a="1"/>
  <c r="B484" i="53" s="1"/>
  <c r="B478" i="53" a="1"/>
  <c r="B478" i="53" s="1"/>
  <c r="B472" i="53" a="1"/>
  <c r="B472" i="53" s="1"/>
  <c r="B466" i="53" a="1"/>
  <c r="B466" i="53" s="1"/>
  <c r="B460" i="53" a="1"/>
  <c r="B460" i="53" s="1"/>
  <c r="B454" i="53" a="1"/>
  <c r="B454" i="53" s="1"/>
  <c r="B448" i="53" a="1"/>
  <c r="B448" i="53" s="1"/>
  <c r="B442" i="53" a="1"/>
  <c r="B442" i="53" s="1"/>
  <c r="B436" i="53" a="1"/>
  <c r="B436" i="53" s="1"/>
  <c r="B430" i="53" a="1"/>
  <c r="B430" i="53" s="1"/>
  <c r="DQ424" i="53" a="1"/>
  <c r="DQ424" i="53" s="1"/>
  <c r="DQ418" i="53" a="1"/>
  <c r="DQ418" i="53" s="1"/>
  <c r="DQ412" i="53" a="1"/>
  <c r="DQ412" i="53" s="1"/>
  <c r="DQ406" i="53" a="1"/>
  <c r="DQ406" i="53" s="1"/>
  <c r="DQ400" i="53" a="1"/>
  <c r="DQ400" i="53" s="1"/>
  <c r="DQ394" i="53" a="1"/>
  <c r="DQ394" i="53" s="1"/>
  <c r="DQ388" i="53" a="1"/>
  <c r="DQ388" i="53" s="1"/>
  <c r="DQ382" i="53" a="1"/>
  <c r="DQ382" i="53" s="1"/>
  <c r="DQ376" i="53" a="1"/>
  <c r="DQ376" i="53" s="1"/>
  <c r="DQ370" i="53" a="1"/>
  <c r="DQ370" i="53" s="1"/>
  <c r="DQ365" i="53" a="1"/>
  <c r="DQ365" i="53" s="1"/>
  <c r="DQ359" i="53" a="1"/>
  <c r="DQ359" i="53" s="1"/>
  <c r="DQ353" i="53" a="1"/>
  <c r="DQ353" i="53" s="1"/>
  <c r="DQ347" i="53" a="1"/>
  <c r="DQ347" i="53" s="1"/>
  <c r="DQ341" i="53" a="1"/>
  <c r="DQ341" i="53" s="1"/>
  <c r="DQ335" i="53" a="1"/>
  <c r="DQ335" i="53" s="1"/>
  <c r="DQ329" i="53" a="1"/>
  <c r="DQ329" i="53" s="1"/>
  <c r="DQ323" i="53" a="1"/>
  <c r="DQ323" i="53" s="1"/>
  <c r="DQ317" i="53" a="1"/>
  <c r="DQ317" i="53" s="1"/>
  <c r="DQ311" i="53" a="1"/>
  <c r="DQ311" i="53" s="1"/>
  <c r="DQ305" i="53" a="1"/>
  <c r="DQ305" i="53" s="1"/>
  <c r="DQ299" i="53" a="1"/>
  <c r="DQ299" i="53" s="1"/>
  <c r="B288" i="53" a="1"/>
  <c r="B288" i="53" s="1"/>
  <c r="B282" i="53" a="1"/>
  <c r="B282" i="53" s="1"/>
  <c r="B276" i="53" a="1"/>
  <c r="B276" i="53" s="1"/>
  <c r="B270" i="53" a="1"/>
  <c r="B270" i="53" s="1"/>
  <c r="DQ495" i="53" a="1"/>
  <c r="DQ495" i="53" s="1"/>
  <c r="DQ489" i="53" a="1"/>
  <c r="DQ489" i="53" s="1"/>
  <c r="DQ483" i="53" a="1"/>
  <c r="DQ483" i="53" s="1"/>
  <c r="DQ477" i="53" a="1"/>
  <c r="DQ477" i="53" s="1"/>
  <c r="DQ471" i="53" a="1"/>
  <c r="DQ471" i="53" s="1"/>
  <c r="DQ465" i="53" a="1"/>
  <c r="DQ465" i="53" s="1"/>
  <c r="DQ459" i="53" a="1"/>
  <c r="DQ459" i="53" s="1"/>
  <c r="DQ453" i="53" a="1"/>
  <c r="DQ453" i="53" s="1"/>
  <c r="DQ447" i="53" a="1"/>
  <c r="DQ447" i="53" s="1"/>
  <c r="DQ441" i="53" a="1"/>
  <c r="DQ441" i="53" s="1"/>
  <c r="DQ435" i="53" a="1"/>
  <c r="DQ435" i="53" s="1"/>
  <c r="DQ429" i="53" a="1"/>
  <c r="DQ429" i="53" s="1"/>
  <c r="B424" i="53" a="1"/>
  <c r="B424" i="53" s="1"/>
  <c r="B418" i="53" a="1"/>
  <c r="B418" i="53" s="1"/>
  <c r="B412" i="53" a="1"/>
  <c r="B412" i="53" s="1"/>
  <c r="B406" i="53" a="1"/>
  <c r="B406" i="53" s="1"/>
  <c r="B400" i="53" a="1"/>
  <c r="B400" i="53" s="1"/>
  <c r="B394" i="53" a="1"/>
  <c r="B394" i="53" s="1"/>
  <c r="B388" i="53" a="1"/>
  <c r="B388" i="53" s="1"/>
  <c r="B382" i="53" a="1"/>
  <c r="B382" i="53" s="1"/>
  <c r="B376" i="53" a="1"/>
  <c r="B376" i="53" s="1"/>
  <c r="B370" i="53" a="1"/>
  <c r="B370" i="53" s="1"/>
  <c r="B365" i="53" a="1"/>
  <c r="B365" i="53" s="1"/>
  <c r="B359" i="53" a="1"/>
  <c r="B359" i="53" s="1"/>
  <c r="B353" i="53" a="1"/>
  <c r="B353" i="53" s="1"/>
  <c r="B347" i="53" a="1"/>
  <c r="B347" i="53" s="1"/>
  <c r="B341" i="53" a="1"/>
  <c r="B341" i="53" s="1"/>
  <c r="B335" i="53" a="1"/>
  <c r="B335" i="53" s="1"/>
  <c r="B329" i="53" a="1"/>
  <c r="B329" i="53" s="1"/>
  <c r="B323" i="53" a="1"/>
  <c r="B323" i="53" s="1"/>
  <c r="B317" i="53" a="1"/>
  <c r="B317" i="53" s="1"/>
  <c r="B311" i="53" a="1"/>
  <c r="B311" i="53" s="1"/>
  <c r="B305" i="53" a="1"/>
  <c r="B305" i="53" s="1"/>
  <c r="B299" i="53" a="1"/>
  <c r="B299" i="53" s="1"/>
  <c r="DQ293" i="53" a="1"/>
  <c r="DQ293" i="53" s="1"/>
  <c r="DQ287" i="53" a="1"/>
  <c r="DQ287" i="53" s="1"/>
  <c r="DQ281" i="53" a="1"/>
  <c r="DQ281" i="53" s="1"/>
  <c r="DQ275" i="53" a="1"/>
  <c r="DQ275" i="53" s="1"/>
  <c r="DQ269" i="53" a="1"/>
  <c r="DQ269" i="53" s="1"/>
  <c r="DQ263" i="53" a="1"/>
  <c r="DQ263" i="53" s="1"/>
  <c r="DQ257" i="53" a="1"/>
  <c r="DQ257" i="53" s="1"/>
  <c r="DQ251" i="53" a="1"/>
  <c r="DQ251" i="53" s="1"/>
  <c r="DQ245" i="53" a="1"/>
  <c r="DQ245" i="53" s="1"/>
  <c r="DQ239" i="53" a="1"/>
  <c r="DQ239" i="53" s="1"/>
  <c r="DQ233" i="53" a="1"/>
  <c r="DQ233" i="53" s="1"/>
  <c r="DQ227" i="53" a="1"/>
  <c r="DQ227" i="53" s="1"/>
  <c r="DQ221" i="53" a="1"/>
  <c r="DQ221" i="53" s="1"/>
  <c r="DQ215" i="53" a="1"/>
  <c r="DQ215" i="53" s="1"/>
  <c r="DQ209" i="53" a="1"/>
  <c r="DQ209" i="53" s="1"/>
  <c r="DQ203" i="53" a="1"/>
  <c r="DQ203" i="53" s="1"/>
  <c r="DQ197" i="53" a="1"/>
  <c r="DQ197" i="53" s="1"/>
  <c r="DQ191" i="53" a="1"/>
  <c r="DQ191" i="53" s="1"/>
  <c r="DQ185" i="53" a="1"/>
  <c r="DQ185" i="53" s="1"/>
  <c r="DQ179" i="53" a="1"/>
  <c r="DQ179" i="53" s="1"/>
  <c r="DQ173" i="53" a="1"/>
  <c r="DQ173" i="53" s="1"/>
  <c r="DQ167" i="53" a="1"/>
  <c r="DQ167" i="53" s="1"/>
  <c r="DQ161" i="53" a="1"/>
  <c r="DQ161" i="53" s="1"/>
  <c r="DQ155" i="53" a="1"/>
  <c r="DQ155" i="53" s="1"/>
  <c r="DQ149" i="53" a="1"/>
  <c r="DQ149" i="53" s="1"/>
  <c r="DQ143" i="53" a="1"/>
  <c r="DQ143" i="53" s="1"/>
  <c r="DQ137" i="53" a="1"/>
  <c r="DQ137" i="53" s="1"/>
  <c r="DQ131" i="53" a="1"/>
  <c r="DQ131" i="53" s="1"/>
  <c r="DQ125" i="53" a="1"/>
  <c r="DQ125" i="53" s="1"/>
  <c r="DQ119" i="53" a="1"/>
  <c r="DQ119" i="53" s="1"/>
  <c r="DQ113" i="53" a="1"/>
  <c r="DQ113" i="53" s="1"/>
  <c r="DQ107" i="53" a="1"/>
  <c r="DQ107" i="53" s="1"/>
  <c r="DQ101" i="53" a="1"/>
  <c r="DQ101" i="53" s="1"/>
  <c r="DQ95" i="53" a="1"/>
  <c r="DQ95" i="53" s="1"/>
  <c r="DQ89" i="53" a="1"/>
  <c r="DQ89" i="53" s="1"/>
  <c r="DQ83" i="53" a="1"/>
  <c r="DQ83" i="53" s="1"/>
  <c r="DQ77" i="53" a="1"/>
  <c r="DQ77" i="53" s="1"/>
  <c r="DQ71" i="53" a="1"/>
  <c r="DQ71" i="53" s="1"/>
  <c r="DQ65" i="53" a="1"/>
  <c r="DQ65" i="53" s="1"/>
  <c r="DQ59" i="53" a="1"/>
  <c r="DQ59" i="53" s="1"/>
  <c r="DQ53" i="53" a="1"/>
  <c r="DQ53" i="53" s="1"/>
  <c r="B215" i="53" a="1"/>
  <c r="B215" i="53" s="1"/>
  <c r="B197" i="53" a="1"/>
  <c r="B197" i="53" s="1"/>
  <c r="B185" i="53" a="1"/>
  <c r="B185" i="53" s="1"/>
  <c r="B173" i="53" a="1"/>
  <c r="B173" i="53" s="1"/>
  <c r="B161" i="53" a="1"/>
  <c r="B161" i="53" s="1"/>
  <c r="B149" i="53" a="1"/>
  <c r="B149" i="53" s="1"/>
  <c r="B137" i="53" a="1"/>
  <c r="B137" i="53" s="1"/>
  <c r="B125" i="53" a="1"/>
  <c r="B125" i="53" s="1"/>
  <c r="B113" i="53" a="1"/>
  <c r="B113" i="53" s="1"/>
  <c r="B101" i="53" a="1"/>
  <c r="B101" i="53" s="1"/>
  <c r="B495" i="53" a="1"/>
  <c r="B495" i="53" s="1"/>
  <c r="B489" i="53" a="1"/>
  <c r="B489" i="53" s="1"/>
  <c r="B483" i="53" a="1"/>
  <c r="B483" i="53" s="1"/>
  <c r="B477" i="53" a="1"/>
  <c r="B477" i="53" s="1"/>
  <c r="B471" i="53" a="1"/>
  <c r="B471" i="53" s="1"/>
  <c r="B465" i="53" a="1"/>
  <c r="B465" i="53" s="1"/>
  <c r="B459" i="53" a="1"/>
  <c r="B459" i="53" s="1"/>
  <c r="B453" i="53" a="1"/>
  <c r="B453" i="53" s="1"/>
  <c r="B447" i="53" a="1"/>
  <c r="B447" i="53" s="1"/>
  <c r="B441" i="53" a="1"/>
  <c r="B441" i="53" s="1"/>
  <c r="B435" i="53" a="1"/>
  <c r="B435" i="53" s="1"/>
  <c r="DQ423" i="53" a="1"/>
  <c r="DQ423" i="53" s="1"/>
  <c r="DQ417" i="53" a="1"/>
  <c r="DQ417" i="53" s="1"/>
  <c r="DQ411" i="53" a="1"/>
  <c r="DQ411" i="53" s="1"/>
  <c r="DQ405" i="53" a="1"/>
  <c r="DQ405" i="53" s="1"/>
  <c r="DQ399" i="53" a="1"/>
  <c r="DQ399" i="53" s="1"/>
  <c r="DQ393" i="53" a="1"/>
  <c r="DQ393" i="53" s="1"/>
  <c r="DQ387" i="53" a="1"/>
  <c r="DQ387" i="53" s="1"/>
  <c r="DQ381" i="53" a="1"/>
  <c r="DQ381" i="53" s="1"/>
  <c r="DQ375" i="53" a="1"/>
  <c r="DQ375" i="53" s="1"/>
  <c r="DQ364" i="53" a="1"/>
  <c r="DQ364" i="53" s="1"/>
  <c r="DQ358" i="53" a="1"/>
  <c r="DQ358" i="53" s="1"/>
  <c r="DQ352" i="53" a="1"/>
  <c r="DQ352" i="53" s="1"/>
  <c r="DQ346" i="53" a="1"/>
  <c r="DQ346" i="53" s="1"/>
  <c r="DQ340" i="53" a="1"/>
  <c r="DQ340" i="53" s="1"/>
  <c r="DQ334" i="53" a="1"/>
  <c r="DQ334" i="53" s="1"/>
  <c r="DQ328" i="53" a="1"/>
  <c r="DQ328" i="53" s="1"/>
  <c r="DQ322" i="53" a="1"/>
  <c r="DQ322" i="53" s="1"/>
  <c r="DQ316" i="53" a="1"/>
  <c r="DQ316" i="53" s="1"/>
  <c r="DQ310" i="53" a="1"/>
  <c r="DQ310" i="53" s="1"/>
  <c r="DQ304" i="53" a="1"/>
  <c r="DQ304" i="53" s="1"/>
  <c r="DQ298" i="53" a="1"/>
  <c r="DQ298" i="53" s="1"/>
  <c r="B293" i="53" a="1"/>
  <c r="B293" i="53" s="1"/>
  <c r="B287" i="53" a="1"/>
  <c r="B287" i="53" s="1"/>
  <c r="B281" i="53" a="1"/>
  <c r="B281" i="53" s="1"/>
  <c r="B275" i="53" a="1"/>
  <c r="B275" i="53" s="1"/>
  <c r="B269" i="53" a="1"/>
  <c r="B269" i="53" s="1"/>
  <c r="B263" i="53" a="1"/>
  <c r="B263" i="53" s="1"/>
  <c r="B257" i="53" a="1"/>
  <c r="B257" i="53" s="1"/>
  <c r="B251" i="53" a="1"/>
  <c r="B251" i="53" s="1"/>
  <c r="B245" i="53" a="1"/>
  <c r="B245" i="53" s="1"/>
  <c r="B239" i="53" a="1"/>
  <c r="B239" i="53" s="1"/>
  <c r="B233" i="53" a="1"/>
  <c r="B233" i="53" s="1"/>
  <c r="B227" i="53" a="1"/>
  <c r="B227" i="53" s="1"/>
  <c r="B221" i="53" a="1"/>
  <c r="B221" i="53" s="1"/>
  <c r="B209" i="53" a="1"/>
  <c r="B209" i="53" s="1"/>
  <c r="B203" i="53" a="1"/>
  <c r="B203" i="53" s="1"/>
  <c r="B191" i="53" a="1"/>
  <c r="B191" i="53" s="1"/>
  <c r="B179" i="53" a="1"/>
  <c r="B179" i="53" s="1"/>
  <c r="B167" i="53" a="1"/>
  <c r="B167" i="53" s="1"/>
  <c r="B155" i="53" a="1"/>
  <c r="B155" i="53" s="1"/>
  <c r="B143" i="53" a="1"/>
  <c r="B143" i="53" s="1"/>
  <c r="B131" i="53" a="1"/>
  <c r="B131" i="53" s="1"/>
  <c r="B119" i="53" a="1"/>
  <c r="B119" i="53" s="1"/>
  <c r="B107" i="53" a="1"/>
  <c r="B107" i="53" s="1"/>
  <c r="B95" i="53" a="1"/>
  <c r="B95" i="53" s="1"/>
  <c r="DQ500" i="53" a="1"/>
  <c r="DQ500" i="53" s="1"/>
  <c r="DQ494" i="53" a="1"/>
  <c r="DQ494" i="53" s="1"/>
  <c r="DQ488" i="53" a="1"/>
  <c r="DQ488" i="53" s="1"/>
  <c r="DQ482" i="53" a="1"/>
  <c r="DQ482" i="53" s="1"/>
  <c r="DQ476" i="53" a="1"/>
  <c r="DQ476" i="53" s="1"/>
  <c r="DQ470" i="53" a="1"/>
  <c r="DQ470" i="53" s="1"/>
  <c r="DQ464" i="53" a="1"/>
  <c r="DQ464" i="53" s="1"/>
  <c r="DQ458" i="53" a="1"/>
  <c r="DQ458" i="53" s="1"/>
  <c r="DQ452" i="53" a="1"/>
  <c r="DQ452" i="53" s="1"/>
  <c r="DQ446" i="53" a="1"/>
  <c r="DQ446" i="53" s="1"/>
  <c r="DQ440" i="53" a="1"/>
  <c r="DQ440" i="53" s="1"/>
  <c r="DQ434" i="53" a="1"/>
  <c r="DQ434" i="53" s="1"/>
  <c r="B429" i="53" a="1"/>
  <c r="B429" i="53" s="1"/>
  <c r="B423" i="53" a="1"/>
  <c r="B423" i="53" s="1"/>
  <c r="B417" i="53" a="1"/>
  <c r="B417" i="53" s="1"/>
  <c r="B411" i="53" a="1"/>
  <c r="B411" i="53" s="1"/>
  <c r="B405" i="53" a="1"/>
  <c r="B405" i="53" s="1"/>
  <c r="B399" i="53" a="1"/>
  <c r="B399" i="53" s="1"/>
  <c r="B393" i="53" a="1"/>
  <c r="B393" i="53" s="1"/>
  <c r="B387" i="53" a="1"/>
  <c r="B387" i="53" s="1"/>
  <c r="B381" i="53" a="1"/>
  <c r="B381" i="53" s="1"/>
  <c r="B375" i="53" a="1"/>
  <c r="B375" i="53" s="1"/>
  <c r="DQ369" i="53" a="1"/>
  <c r="DQ369" i="53" s="1"/>
  <c r="B364" i="53" a="1"/>
  <c r="B364" i="53" s="1"/>
  <c r="B358" i="53" a="1"/>
  <c r="B358" i="53" s="1"/>
  <c r="B352" i="53" a="1"/>
  <c r="B352" i="53" s="1"/>
  <c r="B346" i="53" a="1"/>
  <c r="B346" i="53" s="1"/>
  <c r="B340" i="53" a="1"/>
  <c r="B340" i="53" s="1"/>
  <c r="B334" i="53" a="1"/>
  <c r="B334" i="53" s="1"/>
  <c r="B328" i="53" a="1"/>
  <c r="B328" i="53" s="1"/>
  <c r="B322" i="53" a="1"/>
  <c r="B322" i="53" s="1"/>
  <c r="B316" i="53" a="1"/>
  <c r="B316" i="53" s="1"/>
  <c r="B500" i="53" a="1"/>
  <c r="B500" i="53" s="1"/>
  <c r="B494" i="53" a="1"/>
  <c r="B494" i="53" s="1"/>
  <c r="B488" i="53" a="1"/>
  <c r="B488" i="53" s="1"/>
  <c r="B482" i="53" a="1"/>
  <c r="B482" i="53" s="1"/>
  <c r="B476" i="53" a="1"/>
  <c r="B476" i="53" s="1"/>
  <c r="B470" i="53" a="1"/>
  <c r="B470" i="53" s="1"/>
  <c r="B464" i="53" a="1"/>
  <c r="B464" i="53" s="1"/>
  <c r="B458" i="53" a="1"/>
  <c r="B458" i="53" s="1"/>
  <c r="B452" i="53" a="1"/>
  <c r="B452" i="53" s="1"/>
  <c r="B446" i="53" a="1"/>
  <c r="B446" i="53" s="1"/>
  <c r="B440" i="53" a="1"/>
  <c r="B440" i="53" s="1"/>
  <c r="B434" i="53" a="1"/>
  <c r="B434" i="53" s="1"/>
  <c r="DQ428" i="53" a="1"/>
  <c r="DQ428" i="53" s="1"/>
  <c r="DQ422" i="53" a="1"/>
  <c r="DQ422" i="53" s="1"/>
  <c r="DQ416" i="53" a="1"/>
  <c r="DQ416" i="53" s="1"/>
  <c r="DQ410" i="53" a="1"/>
  <c r="DQ410" i="53" s="1"/>
  <c r="DQ404" i="53" a="1"/>
  <c r="DQ404" i="53" s="1"/>
  <c r="DQ398" i="53" a="1"/>
  <c r="DQ398" i="53" s="1"/>
  <c r="DQ392" i="53" a="1"/>
  <c r="DQ392" i="53" s="1"/>
  <c r="DQ386" i="53" a="1"/>
  <c r="DQ386" i="53" s="1"/>
  <c r="DQ380" i="53" a="1"/>
  <c r="DQ380" i="53" s="1"/>
  <c r="DQ374" i="53" a="1"/>
  <c r="DQ374" i="53" s="1"/>
  <c r="B369" i="53" a="1"/>
  <c r="B369" i="53" s="1"/>
  <c r="DQ363" i="53" a="1"/>
  <c r="DQ363" i="53" s="1"/>
  <c r="DQ357" i="53" a="1"/>
  <c r="DQ357" i="53" s="1"/>
  <c r="DQ351" i="53" a="1"/>
  <c r="DQ351" i="53" s="1"/>
  <c r="DQ345" i="53" a="1"/>
  <c r="DQ345" i="53" s="1"/>
  <c r="DQ339" i="53" a="1"/>
  <c r="DQ339" i="53" s="1"/>
  <c r="DQ333" i="53" a="1"/>
  <c r="DQ333" i="53" s="1"/>
  <c r="DQ327" i="53" a="1"/>
  <c r="DQ327" i="53" s="1"/>
  <c r="DQ321" i="53" a="1"/>
  <c r="DQ321" i="53" s="1"/>
  <c r="DQ315" i="53" a="1"/>
  <c r="DQ315" i="53" s="1"/>
  <c r="DQ309" i="53" a="1"/>
  <c r="DQ309" i="53" s="1"/>
  <c r="DQ303" i="53" a="1"/>
  <c r="DQ303" i="53" s="1"/>
  <c r="DQ297" i="53" a="1"/>
  <c r="DQ297" i="53" s="1"/>
  <c r="B292" i="53" a="1"/>
  <c r="B292" i="53" s="1"/>
  <c r="B286" i="53" a="1"/>
  <c r="B286" i="53" s="1"/>
  <c r="B280" i="53" a="1"/>
  <c r="B280" i="53" s="1"/>
  <c r="B480" i="57" a="1"/>
  <c r="B480" i="57" s="1"/>
  <c r="B451" i="57" a="1"/>
  <c r="B451" i="57" s="1"/>
  <c r="B424" i="57" a="1"/>
  <c r="B424" i="57" s="1"/>
  <c r="B400" i="57" a="1"/>
  <c r="B400" i="57" s="1"/>
  <c r="B373" i="57" a="1"/>
  <c r="B373" i="57" s="1"/>
  <c r="B347" i="57" a="1"/>
  <c r="B347" i="57" s="1"/>
  <c r="B320" i="57" a="1"/>
  <c r="B320" i="57" s="1"/>
  <c r="B297" i="57" a="1"/>
  <c r="B297" i="57" s="1"/>
  <c r="B274" i="57" a="1"/>
  <c r="B274" i="57" s="1"/>
  <c r="B253" i="57" a="1"/>
  <c r="B253" i="57" s="1"/>
  <c r="B230" i="57" a="1"/>
  <c r="B230" i="57" s="1"/>
  <c r="B211" i="57" a="1"/>
  <c r="B211" i="57" s="1"/>
  <c r="B188" i="57" a="1"/>
  <c r="B188" i="57" s="1"/>
  <c r="B167" i="57" a="1"/>
  <c r="B167" i="57" s="1"/>
  <c r="B144" i="57" a="1"/>
  <c r="B144" i="57" s="1"/>
  <c r="B125" i="57" a="1"/>
  <c r="B125" i="57" s="1"/>
  <c r="B393" i="57" a="1"/>
  <c r="B393" i="57" s="1"/>
  <c r="B341" i="57" a="1"/>
  <c r="B341" i="57" s="1"/>
  <c r="B294" i="57" a="1"/>
  <c r="B294" i="57" s="1"/>
  <c r="B250" i="57" a="1"/>
  <c r="B250" i="57" s="1"/>
  <c r="B206" i="57" a="1"/>
  <c r="B206" i="57" s="1"/>
  <c r="B164" i="57" a="1"/>
  <c r="B164" i="57" s="1"/>
  <c r="B478" i="57" a="1"/>
  <c r="B478" i="57" s="1"/>
  <c r="B450" i="57" a="1"/>
  <c r="B450" i="57" s="1"/>
  <c r="B423" i="57" a="1"/>
  <c r="B423" i="57" s="1"/>
  <c r="B399" i="57" a="1"/>
  <c r="B399" i="57" s="1"/>
  <c r="B371" i="57" a="1"/>
  <c r="B371" i="57" s="1"/>
  <c r="B346" i="57" a="1"/>
  <c r="B346" i="57" s="1"/>
  <c r="B319" i="57" a="1"/>
  <c r="B319" i="57" s="1"/>
  <c r="B296" i="57" a="1"/>
  <c r="B296" i="57" s="1"/>
  <c r="B273" i="57" a="1"/>
  <c r="B273" i="57" s="1"/>
  <c r="B252" i="57" a="1"/>
  <c r="B252" i="57" s="1"/>
  <c r="B229" i="57" a="1"/>
  <c r="B229" i="57" s="1"/>
  <c r="B210" i="57" a="1"/>
  <c r="B210" i="57" s="1"/>
  <c r="B187" i="57" a="1"/>
  <c r="B187" i="57" s="1"/>
  <c r="B166" i="57" a="1"/>
  <c r="B166" i="57" s="1"/>
  <c r="B143" i="57" a="1"/>
  <c r="B143" i="57" s="1"/>
  <c r="B122" i="57" a="1"/>
  <c r="B122" i="57" s="1"/>
  <c r="B418" i="57" a="1"/>
  <c r="B418" i="57" s="1"/>
  <c r="B367" i="57" a="1"/>
  <c r="B367" i="57" s="1"/>
  <c r="B316" i="57" a="1"/>
  <c r="B316" i="57" s="1"/>
  <c r="B272" i="57" a="1"/>
  <c r="B272" i="57" s="1"/>
  <c r="B228" i="57" a="1"/>
  <c r="B228" i="57" s="1"/>
  <c r="B186" i="57" a="1"/>
  <c r="B186" i="57" s="1"/>
  <c r="B142" i="57" a="1"/>
  <c r="B142" i="57" s="1"/>
  <c r="B127" i="57" a="1"/>
  <c r="B127" i="57" s="1"/>
  <c r="B473" i="57" a="1"/>
  <c r="B473" i="57" s="1"/>
  <c r="B445" i="57" a="1"/>
  <c r="B445" i="57" s="1"/>
  <c r="B498" i="57" a="1"/>
  <c r="B498" i="57" s="1"/>
  <c r="B472" i="57" a="1"/>
  <c r="B472" i="57" s="1"/>
  <c r="B441" i="57" a="1"/>
  <c r="B441" i="57" s="1"/>
  <c r="B417" i="57" a="1"/>
  <c r="B417" i="57" s="1"/>
  <c r="B390" i="57" a="1"/>
  <c r="B390" i="57" s="1"/>
  <c r="B366" i="57" a="1"/>
  <c r="B366" i="57" s="1"/>
  <c r="B338" i="57" a="1"/>
  <c r="B338" i="57" s="1"/>
  <c r="B315" i="57" a="1"/>
  <c r="B315" i="57" s="1"/>
  <c r="B289" i="57" a="1"/>
  <c r="B289" i="57" s="1"/>
  <c r="B271" i="57" a="1"/>
  <c r="B271" i="57" s="1"/>
  <c r="B247" i="57" a="1"/>
  <c r="B247" i="57" s="1"/>
  <c r="B227" i="57" a="1"/>
  <c r="B227" i="57" s="1"/>
  <c r="B203" i="57" a="1"/>
  <c r="B203" i="57" s="1"/>
  <c r="B185" i="57" a="1"/>
  <c r="B185" i="57" s="1"/>
  <c r="B161" i="57" a="1"/>
  <c r="B161" i="57" s="1"/>
  <c r="B141" i="57" a="1"/>
  <c r="B141" i="57" s="1"/>
  <c r="B439" i="57" a="1"/>
  <c r="B439" i="57" s="1"/>
  <c r="B335" i="57" a="1"/>
  <c r="B335" i="57" s="1"/>
  <c r="B266" i="57" a="1"/>
  <c r="B266" i="57" s="1"/>
  <c r="B201" i="57" a="1"/>
  <c r="B201" i="57" s="1"/>
  <c r="B138" i="57" a="1"/>
  <c r="B138" i="57" s="1"/>
  <c r="B128" i="57" a="1"/>
  <c r="B128" i="57" s="1"/>
  <c r="B497" i="57" a="1"/>
  <c r="B497" i="57" s="1"/>
  <c r="B470" i="57" a="1"/>
  <c r="B470" i="57" s="1"/>
  <c r="B440" i="57" a="1"/>
  <c r="B440" i="57" s="1"/>
  <c r="B415" i="57" a="1"/>
  <c r="B415" i="57" s="1"/>
  <c r="B389" i="57" a="1"/>
  <c r="B389" i="57" s="1"/>
  <c r="B364" i="57" a="1"/>
  <c r="B364" i="57" s="1"/>
  <c r="B337" i="57" a="1"/>
  <c r="B337" i="57" s="1"/>
  <c r="B313" i="57" a="1"/>
  <c r="B313" i="57" s="1"/>
  <c r="B288" i="57" a="1"/>
  <c r="B288" i="57" s="1"/>
  <c r="B269" i="57" a="1"/>
  <c r="B269" i="57" s="1"/>
  <c r="B246" i="57" a="1"/>
  <c r="B246" i="57" s="1"/>
  <c r="B225" i="57" a="1"/>
  <c r="B225" i="57" s="1"/>
  <c r="B202" i="57" a="1"/>
  <c r="B202" i="57" s="1"/>
  <c r="B181" i="57" a="1"/>
  <c r="B181" i="57" s="1"/>
  <c r="B158" i="57" a="1"/>
  <c r="B158" i="57" s="1"/>
  <c r="B139" i="57" a="1"/>
  <c r="B139" i="57" s="1"/>
  <c r="B496" i="57" a="1"/>
  <c r="B496" i="57" s="1"/>
  <c r="B469" i="57" a="1"/>
  <c r="B469" i="57" s="1"/>
  <c r="B414" i="57" a="1"/>
  <c r="B414" i="57" s="1"/>
  <c r="B388" i="57" a="1"/>
  <c r="B388" i="57" s="1"/>
  <c r="B363" i="57" a="1"/>
  <c r="B363" i="57" s="1"/>
  <c r="B311" i="57" a="1"/>
  <c r="B311" i="57" s="1"/>
  <c r="B287" i="57" a="1"/>
  <c r="B287" i="57" s="1"/>
  <c r="B245" i="57" a="1"/>
  <c r="B245" i="57" s="1"/>
  <c r="B224" i="57" a="1"/>
  <c r="B224" i="57" s="1"/>
  <c r="B180" i="57" a="1"/>
  <c r="B180" i="57" s="1"/>
  <c r="B157" i="57" a="1"/>
  <c r="B157" i="57" s="1"/>
  <c r="B130" i="57" a="1"/>
  <c r="B130" i="57" s="1"/>
  <c r="B150" i="57" a="1"/>
  <c r="B150" i="57" s="1"/>
  <c r="B145" i="57" a="1"/>
  <c r="B145" i="57" s="1"/>
  <c r="B495" i="57" a="1"/>
  <c r="B495" i="57" s="1"/>
  <c r="B466" i="57" a="1"/>
  <c r="B466" i="57" s="1"/>
  <c r="B438" i="57" a="1"/>
  <c r="B438" i="57" s="1"/>
  <c r="B412" i="57" a="1"/>
  <c r="B412" i="57" s="1"/>
  <c r="B387" i="57" a="1"/>
  <c r="B387" i="57" s="1"/>
  <c r="B361" i="57" a="1"/>
  <c r="B361" i="57" s="1"/>
  <c r="B334" i="57" a="1"/>
  <c r="B334" i="57" s="1"/>
  <c r="B309" i="57" a="1"/>
  <c r="B309" i="57" s="1"/>
  <c r="B286" i="57" a="1"/>
  <c r="B286" i="57" s="1"/>
  <c r="B264" i="57" a="1"/>
  <c r="B264" i="57" s="1"/>
  <c r="B242" i="57" a="1"/>
  <c r="B242" i="57" s="1"/>
  <c r="B222" i="57" a="1"/>
  <c r="B222" i="57" s="1"/>
  <c r="B200" i="57" a="1"/>
  <c r="B200" i="57" s="1"/>
  <c r="B178" i="57" a="1"/>
  <c r="B178" i="57" s="1"/>
  <c r="B156" i="57" a="1"/>
  <c r="B156" i="57" s="1"/>
  <c r="B134" i="57" a="1"/>
  <c r="B134" i="57" s="1"/>
  <c r="B405" i="57" a="1"/>
  <c r="B405" i="57" s="1"/>
  <c r="B353" i="57" a="1"/>
  <c r="B353" i="57" s="1"/>
  <c r="B283" i="57" a="1"/>
  <c r="B283" i="57" s="1"/>
  <c r="B239" i="57" a="1"/>
  <c r="B239" i="57" s="1"/>
  <c r="B197" i="57" a="1"/>
  <c r="B197" i="57" s="1"/>
  <c r="B153" i="57" a="1"/>
  <c r="B153" i="57" s="1"/>
  <c r="B152" i="57" a="1"/>
  <c r="B152" i="57" s="1"/>
  <c r="B494" i="57" a="1"/>
  <c r="B494" i="57" s="1"/>
  <c r="B459" i="57" a="1"/>
  <c r="B459" i="57" s="1"/>
  <c r="B437" i="57" a="1"/>
  <c r="B437" i="57" s="1"/>
  <c r="B406" i="57" a="1"/>
  <c r="B406" i="57" s="1"/>
  <c r="B386" i="57" a="1"/>
  <c r="B386" i="57" s="1"/>
  <c r="B354" i="57" a="1"/>
  <c r="B354" i="57" s="1"/>
  <c r="B333" i="57" a="1"/>
  <c r="B333" i="57" s="1"/>
  <c r="B306" i="57" a="1"/>
  <c r="B306" i="57" s="1"/>
  <c r="B285" i="57" a="1"/>
  <c r="B285" i="57" s="1"/>
  <c r="B261" i="57" a="1"/>
  <c r="B261" i="57" s="1"/>
  <c r="B241" i="57" a="1"/>
  <c r="B241" i="57" s="1"/>
  <c r="B217" i="57" a="1"/>
  <c r="B217" i="57" s="1"/>
  <c r="B199" i="57" a="1"/>
  <c r="B199" i="57" s="1"/>
  <c r="B175" i="57" a="1"/>
  <c r="B175" i="57" s="1"/>
  <c r="B155" i="57" a="1"/>
  <c r="B155" i="57" s="1"/>
  <c r="B131" i="57" a="1"/>
  <c r="B131" i="57" s="1"/>
  <c r="B432" i="57" a="1"/>
  <c r="B432" i="57" s="1"/>
  <c r="B380" i="57" a="1"/>
  <c r="B380" i="57" s="1"/>
  <c r="B328" i="57" a="1"/>
  <c r="B328" i="57" s="1"/>
  <c r="B303" i="57" a="1"/>
  <c r="B303" i="57" s="1"/>
  <c r="B260" i="57" a="1"/>
  <c r="B260" i="57" s="1"/>
  <c r="B216" i="57" a="1"/>
  <c r="B216" i="57" s="1"/>
  <c r="B174" i="57" a="1"/>
  <c r="B174" i="57" s="1"/>
  <c r="B173" i="57" a="1"/>
  <c r="B173" i="57" s="1"/>
  <c r="B487" i="57" a="1"/>
  <c r="B487" i="57" s="1"/>
  <c r="B458" i="57" a="1"/>
  <c r="B458" i="57" s="1"/>
  <c r="B486" i="57" a="1"/>
  <c r="B486" i="57" s="1"/>
  <c r="B457" i="57" a="1"/>
  <c r="B457" i="57" s="1"/>
  <c r="B430" i="57" a="1"/>
  <c r="B430" i="57" s="1"/>
  <c r="B404" i="57" a="1"/>
  <c r="B404" i="57" s="1"/>
  <c r="B379" i="57" a="1"/>
  <c r="B379" i="57" s="1"/>
  <c r="B352" i="57" a="1"/>
  <c r="B352" i="57" s="1"/>
  <c r="B327" i="57" a="1"/>
  <c r="B327" i="57" s="1"/>
  <c r="B302" i="57" a="1"/>
  <c r="B302" i="57" s="1"/>
  <c r="B282" i="57" a="1"/>
  <c r="B282" i="57" s="1"/>
  <c r="B259" i="57" a="1"/>
  <c r="B259" i="57" s="1"/>
  <c r="B238" i="57" a="1"/>
  <c r="B238" i="57" s="1"/>
  <c r="B215" i="57" a="1"/>
  <c r="B215" i="57" s="1"/>
  <c r="B194" i="57" a="1"/>
  <c r="B194" i="57" s="1"/>
  <c r="B129" i="57" a="1"/>
  <c r="B129" i="57" s="1"/>
  <c r="B484" i="57" a="1"/>
  <c r="B484" i="57" s="1"/>
  <c r="B456" i="57" a="1"/>
  <c r="B456" i="57" s="1"/>
  <c r="B428" i="57" a="1"/>
  <c r="B428" i="57" s="1"/>
  <c r="B403" i="57" a="1"/>
  <c r="B403" i="57" s="1"/>
  <c r="B377" i="57" a="1"/>
  <c r="B377" i="57" s="1"/>
  <c r="B351" i="57" a="1"/>
  <c r="B351" i="57" s="1"/>
  <c r="B325" i="57" a="1"/>
  <c r="B325" i="57" s="1"/>
  <c r="B301" i="57" a="1"/>
  <c r="B301" i="57" s="1"/>
  <c r="B278" i="57" a="1"/>
  <c r="B278" i="57" s="1"/>
  <c r="B258" i="57" a="1"/>
  <c r="B258" i="57" s="1"/>
  <c r="B236" i="57" a="1"/>
  <c r="B236" i="57" s="1"/>
  <c r="B214" i="57" a="1"/>
  <c r="B214" i="57" s="1"/>
  <c r="B192" i="57" a="1"/>
  <c r="B192" i="57" s="1"/>
  <c r="B170" i="57" a="1"/>
  <c r="B170" i="57" s="1"/>
  <c r="B481" i="57" a="1"/>
  <c r="B481" i="57" s="1"/>
  <c r="B454" i="57" a="1"/>
  <c r="B454" i="57" s="1"/>
  <c r="B425" i="57" a="1"/>
  <c r="B425" i="57" s="1"/>
  <c r="B402" i="57" a="1"/>
  <c r="B402" i="57" s="1"/>
  <c r="B374" i="57" a="1"/>
  <c r="B374" i="57" s="1"/>
  <c r="B350" i="57" a="1"/>
  <c r="B350" i="57" s="1"/>
  <c r="B321" i="57" a="1"/>
  <c r="B321" i="57" s="1"/>
  <c r="B299" i="57" a="1"/>
  <c r="B299" i="57" s="1"/>
  <c r="B275" i="57" a="1"/>
  <c r="B275" i="57" s="1"/>
  <c r="B257" i="57" a="1"/>
  <c r="B257" i="57" s="1"/>
  <c r="B233" i="57" a="1"/>
  <c r="B233" i="57" s="1"/>
  <c r="B213" i="57" a="1"/>
  <c r="B213" i="57" s="1"/>
  <c r="B189" i="57" a="1"/>
  <c r="B189" i="57" s="1"/>
  <c r="B169" i="57" a="1"/>
  <c r="B169" i="57" s="1"/>
  <c r="DQ61" i="70" a="1"/>
  <c r="DQ61" i="70" s="1"/>
  <c r="DQ306" i="70" a="1"/>
  <c r="DQ306" i="70" s="1"/>
  <c r="B151" i="70" a="1"/>
  <c r="B151" i="70" s="1"/>
  <c r="DQ284" i="70" a="1"/>
  <c r="DQ284" i="70" s="1"/>
  <c r="DQ139" i="70" a="1"/>
  <c r="DQ139" i="70" s="1"/>
  <c r="DQ256" i="70" a="1"/>
  <c r="DQ256" i="70" s="1"/>
  <c r="DQ117" i="70" a="1"/>
  <c r="DQ117" i="70" s="1"/>
  <c r="B256" i="70" a="1"/>
  <c r="B256" i="70" s="1"/>
  <c r="B226" i="70" a="1"/>
  <c r="B226" i="70" s="1"/>
  <c r="DQ465" i="70" a="1"/>
  <c r="DQ465" i="70" s="1"/>
  <c r="B433" i="70" a="1"/>
  <c r="B433" i="70" s="1"/>
  <c r="DQ379" i="70" a="1"/>
  <c r="DQ379" i="70" s="1"/>
  <c r="B379" i="70" a="1"/>
  <c r="B379" i="70" s="1"/>
  <c r="DQ176" i="70" a="1"/>
  <c r="DQ176" i="70" s="1"/>
  <c r="DQ154" i="70" a="1"/>
  <c r="DQ154" i="70" s="1"/>
  <c r="B117" i="70" a="1"/>
  <c r="B117" i="70" s="1"/>
  <c r="B246" i="70" a="1"/>
  <c r="B246" i="70" s="1"/>
  <c r="B107" i="70" a="1"/>
  <c r="B107" i="70" s="1"/>
  <c r="DQ468" i="70" a="1"/>
  <c r="DQ468" i="70" s="1"/>
  <c r="DQ88" i="70" a="1"/>
  <c r="DQ88" i="70" s="1"/>
  <c r="DQ221" i="70" a="1"/>
  <c r="DQ221" i="70" s="1"/>
  <c r="B210" i="70" a="1"/>
  <c r="B210" i="70" s="1"/>
  <c r="B184" i="70" a="1"/>
  <c r="B184" i="70" s="1"/>
  <c r="DQ183" i="70" a="1"/>
  <c r="DQ183" i="70" s="1"/>
  <c r="B363" i="70" a="1"/>
  <c r="B363" i="70" s="1"/>
  <c r="DQ307" i="70" a="1"/>
  <c r="DQ307" i="70" s="1"/>
  <c r="DQ84" i="70" a="1"/>
  <c r="DQ84" i="70" s="1"/>
  <c r="B71" i="70" a="1"/>
  <c r="B71" i="70" s="1"/>
  <c r="DQ415" i="70" a="1"/>
  <c r="DQ415" i="70" s="1"/>
  <c r="B474" i="73" a="1"/>
  <c r="B474" i="73" s="1"/>
  <c r="B330" i="73" a="1"/>
  <c r="B330" i="73" s="1"/>
  <c r="B186" i="73" a="1"/>
  <c r="B186" i="73" s="1"/>
  <c r="B462" i="73" a="1"/>
  <c r="B462" i="73" s="1"/>
  <c r="B174" i="73" a="1"/>
  <c r="B174" i="73" s="1"/>
  <c r="B450" i="73" a="1"/>
  <c r="B450" i="73" s="1"/>
  <c r="B162" i="73" a="1"/>
  <c r="B162" i="73" s="1"/>
  <c r="B426" i="73" a="1"/>
  <c r="B426" i="73" s="1"/>
  <c r="B414" i="73" a="1"/>
  <c r="B414" i="73" s="1"/>
  <c r="B127" i="73" a="1"/>
  <c r="B127" i="73" s="1"/>
  <c r="B378" i="73" a="1"/>
  <c r="B378" i="73" s="1"/>
  <c r="B366" i="73" a="1"/>
  <c r="B366" i="73" s="1"/>
  <c r="B498" i="73" a="1"/>
  <c r="B498" i="73" s="1"/>
  <c r="B486" i="73" a="1"/>
  <c r="B486" i="73" s="1"/>
  <c r="B318" i="73" a="1"/>
  <c r="B318" i="73" s="1"/>
  <c r="B306" i="73" a="1"/>
  <c r="B306" i="73" s="1"/>
  <c r="B282" i="73" a="1"/>
  <c r="B282" i="73" s="1"/>
  <c r="B139" i="73" a="1"/>
  <c r="B139" i="73" s="1"/>
  <c r="B234" i="73" a="1"/>
  <c r="B234" i="73" s="1"/>
  <c r="B222" i="73" a="1"/>
  <c r="B222" i="73" s="1"/>
  <c r="B354" i="73" a="1"/>
  <c r="B354" i="73" s="1"/>
  <c r="B438" i="73" a="1"/>
  <c r="B438" i="73" s="1"/>
  <c r="B294" i="73" a="1"/>
  <c r="B294" i="73" s="1"/>
  <c r="B151" i="73" a="1"/>
  <c r="B151" i="73" s="1"/>
  <c r="B150" i="73" a="1"/>
  <c r="B150" i="73" s="1"/>
  <c r="B270" i="73" a="1"/>
  <c r="B270" i="73" s="1"/>
  <c r="B126" i="73" a="1"/>
  <c r="B126" i="73" s="1"/>
  <c r="B210" i="73" a="1"/>
  <c r="B210" i="73" s="1"/>
  <c r="B342" i="73" a="1"/>
  <c r="B342" i="73" s="1"/>
  <c r="B402" i="73" a="1"/>
  <c r="B402" i="73" s="1"/>
  <c r="B258" i="73" a="1"/>
  <c r="B258" i="73" s="1"/>
  <c r="B138" i="73" a="1"/>
  <c r="B138" i="73" s="1"/>
  <c r="B390" i="73" a="1"/>
  <c r="B390" i="73" s="1"/>
  <c r="B246" i="73" a="1"/>
  <c r="B246" i="73" s="1"/>
  <c r="B198" i="73" a="1"/>
  <c r="B198" i="73" s="1"/>
  <c r="B497" i="73" a="1"/>
  <c r="B497" i="73" s="1"/>
  <c r="B485" i="73" a="1"/>
  <c r="B485" i="73" s="1"/>
  <c r="B473" i="73" a="1"/>
  <c r="B473" i="73" s="1"/>
  <c r="B461" i="73" a="1"/>
  <c r="B461" i="73" s="1"/>
  <c r="B449" i="73" a="1"/>
  <c r="B449" i="73" s="1"/>
  <c r="B437" i="73" a="1"/>
  <c r="B437" i="73" s="1"/>
  <c r="B425" i="73" a="1"/>
  <c r="B425" i="73" s="1"/>
  <c r="B413" i="73" a="1"/>
  <c r="B413" i="73" s="1"/>
  <c r="B401" i="73" a="1"/>
  <c r="B401" i="73" s="1"/>
  <c r="B389" i="73" a="1"/>
  <c r="B389" i="73" s="1"/>
  <c r="B377" i="73" a="1"/>
  <c r="B377" i="73" s="1"/>
  <c r="B365" i="73" a="1"/>
  <c r="B365" i="73" s="1"/>
  <c r="B353" i="73" a="1"/>
  <c r="B353" i="73" s="1"/>
  <c r="B341" i="73" a="1"/>
  <c r="B341" i="73" s="1"/>
  <c r="B329" i="73" a="1"/>
  <c r="B329" i="73" s="1"/>
  <c r="B317" i="73" a="1"/>
  <c r="B317" i="73" s="1"/>
  <c r="B305" i="73" a="1"/>
  <c r="B305" i="73" s="1"/>
  <c r="B293" i="73" a="1"/>
  <c r="B293" i="73" s="1"/>
  <c r="B281" i="73" a="1"/>
  <c r="B281" i="73" s="1"/>
  <c r="B269" i="73" a="1"/>
  <c r="B269" i="73" s="1"/>
  <c r="B257" i="73" a="1"/>
  <c r="B257" i="73" s="1"/>
  <c r="B245" i="73" a="1"/>
  <c r="B245" i="73" s="1"/>
  <c r="B233" i="73" a="1"/>
  <c r="B233" i="73" s="1"/>
  <c r="B221" i="73" a="1"/>
  <c r="B221" i="73" s="1"/>
  <c r="B209" i="73" a="1"/>
  <c r="B209" i="73" s="1"/>
  <c r="B197" i="73" a="1"/>
  <c r="B197" i="73" s="1"/>
  <c r="B185" i="73" a="1"/>
  <c r="B185" i="73" s="1"/>
  <c r="B173" i="73" a="1"/>
  <c r="B173" i="73" s="1"/>
  <c r="B161" i="73" a="1"/>
  <c r="B161" i="73" s="1"/>
  <c r="B149" i="73" a="1"/>
  <c r="B149" i="73" s="1"/>
  <c r="B137" i="73" a="1"/>
  <c r="B137" i="73" s="1"/>
  <c r="B125" i="73" a="1"/>
  <c r="B125" i="73" s="1"/>
  <c r="B183" i="73" a="1"/>
  <c r="B183" i="73" s="1"/>
  <c r="B159" i="73" a="1"/>
  <c r="B159" i="73" s="1"/>
  <c r="B135" i="73" a="1"/>
  <c r="B135" i="73" s="1"/>
  <c r="B464" i="73" a="1"/>
  <c r="B464" i="73" s="1"/>
  <c r="B368" i="73" a="1"/>
  <c r="B368" i="73" s="1"/>
  <c r="B260" i="73" a="1"/>
  <c r="B260" i="73" s="1"/>
  <c r="B164" i="73" a="1"/>
  <c r="B164" i="73" s="1"/>
  <c r="B451" i="73" a="1"/>
  <c r="B451" i="73" s="1"/>
  <c r="B391" i="73" a="1"/>
  <c r="B391" i="73" s="1"/>
  <c r="B319" i="73" a="1"/>
  <c r="B319" i="73" s="1"/>
  <c r="B235" i="73" a="1"/>
  <c r="B235" i="73" s="1"/>
  <c r="B163" i="73" a="1"/>
  <c r="B163" i="73" s="1"/>
  <c r="B496" i="73" a="1"/>
  <c r="B496" i="73" s="1"/>
  <c r="B484" i="73" a="1"/>
  <c r="B484" i="73" s="1"/>
  <c r="B472" i="73" a="1"/>
  <c r="B472" i="73" s="1"/>
  <c r="B460" i="73" a="1"/>
  <c r="B460" i="73" s="1"/>
  <c r="B448" i="73" a="1"/>
  <c r="B448" i="73" s="1"/>
  <c r="B436" i="73" a="1"/>
  <c r="B436" i="73" s="1"/>
  <c r="B424" i="73" a="1"/>
  <c r="B424" i="73" s="1"/>
  <c r="B412" i="73" a="1"/>
  <c r="B412" i="73" s="1"/>
  <c r="B400" i="73" a="1"/>
  <c r="B400" i="73" s="1"/>
  <c r="B388" i="73" a="1"/>
  <c r="B388" i="73" s="1"/>
  <c r="B376" i="73" a="1"/>
  <c r="B376" i="73" s="1"/>
  <c r="B364" i="73" a="1"/>
  <c r="B364" i="73" s="1"/>
  <c r="B352" i="73" a="1"/>
  <c r="B352" i="73" s="1"/>
  <c r="B340" i="73" a="1"/>
  <c r="B340" i="73" s="1"/>
  <c r="B328" i="73" a="1"/>
  <c r="B328" i="73" s="1"/>
  <c r="B316" i="73" a="1"/>
  <c r="B316" i="73" s="1"/>
  <c r="B304" i="73" a="1"/>
  <c r="B304" i="73" s="1"/>
  <c r="B292" i="73" a="1"/>
  <c r="B292" i="73" s="1"/>
  <c r="B280" i="73" a="1"/>
  <c r="B280" i="73" s="1"/>
  <c r="B268" i="73" a="1"/>
  <c r="B268" i="73" s="1"/>
  <c r="B256" i="73" a="1"/>
  <c r="B256" i="73" s="1"/>
  <c r="B244" i="73" a="1"/>
  <c r="B244" i="73" s="1"/>
  <c r="B232" i="73" a="1"/>
  <c r="B232" i="73" s="1"/>
  <c r="B220" i="73" a="1"/>
  <c r="B220" i="73" s="1"/>
  <c r="B208" i="73" a="1"/>
  <c r="B208" i="73" s="1"/>
  <c r="B196" i="73" a="1"/>
  <c r="B196" i="73" s="1"/>
  <c r="B184" i="73" a="1"/>
  <c r="B184" i="73" s="1"/>
  <c r="B172" i="73" a="1"/>
  <c r="B172" i="73" s="1"/>
  <c r="B160" i="73" a="1"/>
  <c r="B160" i="73" s="1"/>
  <c r="B148" i="73" a="1"/>
  <c r="B148" i="73" s="1"/>
  <c r="B136" i="73" a="1"/>
  <c r="B136" i="73" s="1"/>
  <c r="B124" i="73" a="1"/>
  <c r="B124" i="73" s="1"/>
  <c r="B195" i="73" a="1"/>
  <c r="B195" i="73" s="1"/>
  <c r="B171" i="73" a="1"/>
  <c r="B171" i="73" s="1"/>
  <c r="B147" i="73" a="1"/>
  <c r="B147" i="73" s="1"/>
  <c r="B123" i="73" a="1"/>
  <c r="B123" i="73" s="1"/>
  <c r="B440" i="73" a="1"/>
  <c r="B440" i="73" s="1"/>
  <c r="B332" i="73" a="1"/>
  <c r="B332" i="73" s="1"/>
  <c r="B224" i="73" a="1"/>
  <c r="B224" i="73" s="1"/>
  <c r="B439" i="73" a="1"/>
  <c r="B439" i="73" s="1"/>
  <c r="B355" i="73" a="1"/>
  <c r="B355" i="73" s="1"/>
  <c r="B271" i="73" a="1"/>
  <c r="B271" i="73" s="1"/>
  <c r="B211" i="73" a="1"/>
  <c r="B211" i="73" s="1"/>
  <c r="B495" i="73" a="1"/>
  <c r="B495" i="73" s="1"/>
  <c r="B483" i="73" a="1"/>
  <c r="B483" i="73" s="1"/>
  <c r="B471" i="73" a="1"/>
  <c r="B471" i="73" s="1"/>
  <c r="B459" i="73" a="1"/>
  <c r="B459" i="73" s="1"/>
  <c r="B447" i="73" a="1"/>
  <c r="B447" i="73" s="1"/>
  <c r="B435" i="73" a="1"/>
  <c r="B435" i="73" s="1"/>
  <c r="B423" i="73" a="1"/>
  <c r="B423" i="73" s="1"/>
  <c r="B411" i="73" a="1"/>
  <c r="B411" i="73" s="1"/>
  <c r="B399" i="73" a="1"/>
  <c r="B399" i="73" s="1"/>
  <c r="B387" i="73" a="1"/>
  <c r="B387" i="73" s="1"/>
  <c r="B375" i="73" a="1"/>
  <c r="B375" i="73" s="1"/>
  <c r="B363" i="73" a="1"/>
  <c r="B363" i="73" s="1"/>
  <c r="B351" i="73" a="1"/>
  <c r="B351" i="73" s="1"/>
  <c r="B339" i="73" a="1"/>
  <c r="B339" i="73" s="1"/>
  <c r="B327" i="73" a="1"/>
  <c r="B327" i="73" s="1"/>
  <c r="B315" i="73" a="1"/>
  <c r="B315" i="73" s="1"/>
  <c r="B303" i="73" a="1"/>
  <c r="B303" i="73" s="1"/>
  <c r="B291" i="73" a="1"/>
  <c r="B291" i="73" s="1"/>
  <c r="B279" i="73" a="1"/>
  <c r="B279" i="73" s="1"/>
  <c r="B267" i="73" a="1"/>
  <c r="B267" i="73" s="1"/>
  <c r="B255" i="73" a="1"/>
  <c r="B255" i="73" s="1"/>
  <c r="B243" i="73" a="1"/>
  <c r="B243" i="73" s="1"/>
  <c r="B231" i="73" a="1"/>
  <c r="B231" i="73" s="1"/>
  <c r="B219" i="73" a="1"/>
  <c r="B219" i="73" s="1"/>
  <c r="B207" i="73" a="1"/>
  <c r="B207" i="73" s="1"/>
  <c r="B494" i="73" a="1"/>
  <c r="B494" i="73" s="1"/>
  <c r="B482" i="73" a="1"/>
  <c r="B482" i="73" s="1"/>
  <c r="B470" i="73" a="1"/>
  <c r="B470" i="73" s="1"/>
  <c r="B458" i="73" a="1"/>
  <c r="B458" i="73" s="1"/>
  <c r="B446" i="73" a="1"/>
  <c r="B446" i="73" s="1"/>
  <c r="B434" i="73" a="1"/>
  <c r="B434" i="73" s="1"/>
  <c r="B422" i="73" a="1"/>
  <c r="B422" i="73" s="1"/>
  <c r="B410" i="73" a="1"/>
  <c r="B410" i="73" s="1"/>
  <c r="B398" i="73" a="1"/>
  <c r="B398" i="73" s="1"/>
  <c r="B386" i="73" a="1"/>
  <c r="B386" i="73" s="1"/>
  <c r="B374" i="73" a="1"/>
  <c r="B374" i="73" s="1"/>
  <c r="B362" i="73" a="1"/>
  <c r="B362" i="73" s="1"/>
  <c r="B350" i="73" a="1"/>
  <c r="B350" i="73" s="1"/>
  <c r="B338" i="73" a="1"/>
  <c r="B338" i="73" s="1"/>
  <c r="B326" i="73" a="1"/>
  <c r="B326" i="73" s="1"/>
  <c r="B314" i="73" a="1"/>
  <c r="B314" i="73" s="1"/>
  <c r="B302" i="73" a="1"/>
  <c r="B302" i="73" s="1"/>
  <c r="B290" i="73" a="1"/>
  <c r="B290" i="73" s="1"/>
  <c r="B278" i="73" a="1"/>
  <c r="B278" i="73" s="1"/>
  <c r="B266" i="73" a="1"/>
  <c r="B266" i="73" s="1"/>
  <c r="B254" i="73" a="1"/>
  <c r="B254" i="73" s="1"/>
  <c r="B242" i="73" a="1"/>
  <c r="B242" i="73" s="1"/>
  <c r="B230" i="73" a="1"/>
  <c r="B230" i="73" s="1"/>
  <c r="B218" i="73" a="1"/>
  <c r="B218" i="73" s="1"/>
  <c r="B206" i="73" a="1"/>
  <c r="B206" i="73" s="1"/>
  <c r="B194" i="73" a="1"/>
  <c r="B194" i="73" s="1"/>
  <c r="B182" i="73" a="1"/>
  <c r="B182" i="73" s="1"/>
  <c r="B170" i="73" a="1"/>
  <c r="B170" i="73" s="1"/>
  <c r="B158" i="73" a="1"/>
  <c r="B158" i="73" s="1"/>
  <c r="B146" i="73" a="1"/>
  <c r="B146" i="73" s="1"/>
  <c r="B134" i="73" a="1"/>
  <c r="B134" i="73" s="1"/>
  <c r="B122" i="73" a="1"/>
  <c r="B122" i="73" s="1"/>
  <c r="B345" i="73" a="1"/>
  <c r="B345" i="73" s="1"/>
  <c r="B261" i="73" a="1"/>
  <c r="B261" i="73" s="1"/>
  <c r="B189" i="73" a="1"/>
  <c r="B189" i="73" s="1"/>
  <c r="B452" i="73" a="1"/>
  <c r="B452" i="73" s="1"/>
  <c r="B320" i="73" a="1"/>
  <c r="B320" i="73" s="1"/>
  <c r="B236" i="73" a="1"/>
  <c r="B236" i="73" s="1"/>
  <c r="B128" i="73" a="1"/>
  <c r="B128" i="73" s="1"/>
  <c r="B475" i="73" a="1"/>
  <c r="B475" i="73" s="1"/>
  <c r="B379" i="73" a="1"/>
  <c r="B379" i="73" s="1"/>
  <c r="B295" i="73" a="1"/>
  <c r="B295" i="73" s="1"/>
  <c r="B223" i="73" a="1"/>
  <c r="B223" i="73" s="1"/>
  <c r="B493" i="73" a="1"/>
  <c r="B493" i="73" s="1"/>
  <c r="B481" i="73" a="1"/>
  <c r="B481" i="73" s="1"/>
  <c r="B469" i="73" a="1"/>
  <c r="B469" i="73" s="1"/>
  <c r="B457" i="73" a="1"/>
  <c r="B457" i="73" s="1"/>
  <c r="B445" i="73" a="1"/>
  <c r="B445" i="73" s="1"/>
  <c r="B433" i="73" a="1"/>
  <c r="B433" i="73" s="1"/>
  <c r="B421" i="73" a="1"/>
  <c r="B421" i="73" s="1"/>
  <c r="B409" i="73" a="1"/>
  <c r="B409" i="73" s="1"/>
  <c r="B397" i="73" a="1"/>
  <c r="B397" i="73" s="1"/>
  <c r="B385" i="73" a="1"/>
  <c r="B385" i="73" s="1"/>
  <c r="B373" i="73" a="1"/>
  <c r="B373" i="73" s="1"/>
  <c r="B361" i="73" a="1"/>
  <c r="B361" i="73" s="1"/>
  <c r="B349" i="73" a="1"/>
  <c r="B349" i="73" s="1"/>
  <c r="B337" i="73" a="1"/>
  <c r="B337" i="73" s="1"/>
  <c r="B325" i="73" a="1"/>
  <c r="B325" i="73" s="1"/>
  <c r="B313" i="73" a="1"/>
  <c r="B313" i="73" s="1"/>
  <c r="B301" i="73" a="1"/>
  <c r="B301" i="73" s="1"/>
  <c r="B289" i="73" a="1"/>
  <c r="B289" i="73" s="1"/>
  <c r="B277" i="73" a="1"/>
  <c r="B277" i="73" s="1"/>
  <c r="B265" i="73" a="1"/>
  <c r="B265" i="73" s="1"/>
  <c r="B253" i="73" a="1"/>
  <c r="B253" i="73" s="1"/>
  <c r="B241" i="73" a="1"/>
  <c r="B241" i="73" s="1"/>
  <c r="B229" i="73" a="1"/>
  <c r="B229" i="73" s="1"/>
  <c r="B217" i="73" a="1"/>
  <c r="B217" i="73" s="1"/>
  <c r="B205" i="73" a="1"/>
  <c r="B205" i="73" s="1"/>
  <c r="B193" i="73" a="1"/>
  <c r="B193" i="73" s="1"/>
  <c r="B181" i="73" a="1"/>
  <c r="B181" i="73" s="1"/>
  <c r="B169" i="73" a="1"/>
  <c r="B169" i="73" s="1"/>
  <c r="B157" i="73" a="1"/>
  <c r="B157" i="73" s="1"/>
  <c r="B145" i="73" a="1"/>
  <c r="B145" i="73" s="1"/>
  <c r="B133" i="73" a="1"/>
  <c r="B133" i="73" s="1"/>
  <c r="B121" i="73" a="1"/>
  <c r="B121" i="73" s="1"/>
  <c r="B167" i="73" a="1"/>
  <c r="B167" i="73" s="1"/>
  <c r="B490" i="73" a="1"/>
  <c r="B490" i="73" s="1"/>
  <c r="B454" i="73" a="1"/>
  <c r="B454" i="73" s="1"/>
  <c r="B430" i="73" a="1"/>
  <c r="B430" i="73" s="1"/>
  <c r="B406" i="73" a="1"/>
  <c r="B406" i="73" s="1"/>
  <c r="B370" i="73" a="1"/>
  <c r="B370" i="73" s="1"/>
  <c r="B346" i="73" a="1"/>
  <c r="B346" i="73" s="1"/>
  <c r="B286" i="73" a="1"/>
  <c r="B286" i="73" s="1"/>
  <c r="B262" i="73" a="1"/>
  <c r="B262" i="73" s="1"/>
  <c r="B226" i="73" a="1"/>
  <c r="B226" i="73" s="1"/>
  <c r="B202" i="73" a="1"/>
  <c r="B202" i="73" s="1"/>
  <c r="B166" i="73" a="1"/>
  <c r="B166" i="73" s="1"/>
  <c r="B142" i="73" a="1"/>
  <c r="B142" i="73" s="1"/>
  <c r="B489" i="73" a="1"/>
  <c r="B489" i="73" s="1"/>
  <c r="B465" i="73" a="1"/>
  <c r="B465" i="73" s="1"/>
  <c r="B453" i="73" a="1"/>
  <c r="B453" i="73" s="1"/>
  <c r="B429" i="73" a="1"/>
  <c r="B429" i="73" s="1"/>
  <c r="B417" i="73" a="1"/>
  <c r="B417" i="73" s="1"/>
  <c r="B381" i="73" a="1"/>
  <c r="B381" i="73" s="1"/>
  <c r="B357" i="73" a="1"/>
  <c r="B357" i="73" s="1"/>
  <c r="B321" i="73" a="1"/>
  <c r="B321" i="73" s="1"/>
  <c r="B285" i="73" a="1"/>
  <c r="B285" i="73" s="1"/>
  <c r="B249" i="73" a="1"/>
  <c r="B249" i="73" s="1"/>
  <c r="B213" i="73" a="1"/>
  <c r="B213" i="73" s="1"/>
  <c r="B177" i="73" a="1"/>
  <c r="B177" i="73" s="1"/>
  <c r="B153" i="73" a="1"/>
  <c r="B153" i="73" s="1"/>
  <c r="B500" i="73" a="1"/>
  <c r="B500" i="73" s="1"/>
  <c r="B428" i="73" a="1"/>
  <c r="B428" i="73" s="1"/>
  <c r="B404" i="73" a="1"/>
  <c r="B404" i="73" s="1"/>
  <c r="B356" i="73" a="1"/>
  <c r="B356" i="73" s="1"/>
  <c r="B308" i="73" a="1"/>
  <c r="B308" i="73" s="1"/>
  <c r="B284" i="73" a="1"/>
  <c r="B284" i="73" s="1"/>
  <c r="B212" i="73" a="1"/>
  <c r="B212" i="73" s="1"/>
  <c r="B188" i="73" a="1"/>
  <c r="B188" i="73" s="1"/>
  <c r="B140" i="73" a="1"/>
  <c r="B140" i="73" s="1"/>
  <c r="B499" i="73" a="1"/>
  <c r="B499" i="73" s="1"/>
  <c r="B427" i="73" a="1"/>
  <c r="B427" i="73" s="1"/>
  <c r="B492" i="73" a="1"/>
  <c r="B492" i="73" s="1"/>
  <c r="B480" i="73" a="1"/>
  <c r="B480" i="73" s="1"/>
  <c r="B468" i="73" a="1"/>
  <c r="B468" i="73" s="1"/>
  <c r="B456" i="73" a="1"/>
  <c r="B456" i="73" s="1"/>
  <c r="B444" i="73" a="1"/>
  <c r="B444" i="73" s="1"/>
  <c r="B432" i="73" a="1"/>
  <c r="B432" i="73" s="1"/>
  <c r="B420" i="73" a="1"/>
  <c r="B420" i="73" s="1"/>
  <c r="B408" i="73" a="1"/>
  <c r="B408" i="73" s="1"/>
  <c r="B396" i="73" a="1"/>
  <c r="B396" i="73" s="1"/>
  <c r="B384" i="73" a="1"/>
  <c r="B384" i="73" s="1"/>
  <c r="B372" i="73" a="1"/>
  <c r="B372" i="73" s="1"/>
  <c r="B360" i="73" a="1"/>
  <c r="B360" i="73" s="1"/>
  <c r="B348" i="73" a="1"/>
  <c r="B348" i="73" s="1"/>
  <c r="B336" i="73" a="1"/>
  <c r="B336" i="73" s="1"/>
  <c r="B324" i="73" a="1"/>
  <c r="B324" i="73" s="1"/>
  <c r="B312" i="73" a="1"/>
  <c r="B312" i="73" s="1"/>
  <c r="B300" i="73" a="1"/>
  <c r="B300" i="73" s="1"/>
  <c r="B288" i="73" a="1"/>
  <c r="B288" i="73" s="1"/>
  <c r="B276" i="73" a="1"/>
  <c r="B276" i="73" s="1"/>
  <c r="B264" i="73" a="1"/>
  <c r="B264" i="73" s="1"/>
  <c r="B252" i="73" a="1"/>
  <c r="B252" i="73" s="1"/>
  <c r="B240" i="73" a="1"/>
  <c r="B240" i="73" s="1"/>
  <c r="B228" i="73" a="1"/>
  <c r="B228" i="73" s="1"/>
  <c r="B216" i="73" a="1"/>
  <c r="B216" i="73" s="1"/>
  <c r="B204" i="73" a="1"/>
  <c r="B204" i="73" s="1"/>
  <c r="B192" i="73" a="1"/>
  <c r="B192" i="73" s="1"/>
  <c r="B180" i="73" a="1"/>
  <c r="B180" i="73" s="1"/>
  <c r="B168" i="73" a="1"/>
  <c r="B168" i="73" s="1"/>
  <c r="B156" i="73" a="1"/>
  <c r="B156" i="73" s="1"/>
  <c r="B144" i="73" a="1"/>
  <c r="B144" i="73" s="1"/>
  <c r="B132" i="73" a="1"/>
  <c r="B132" i="73" s="1"/>
  <c r="B323" i="73" a="1"/>
  <c r="B323" i="73" s="1"/>
  <c r="B311" i="73" a="1"/>
  <c r="B311" i="73" s="1"/>
  <c r="B287" i="73" a="1"/>
  <c r="B287" i="73" s="1"/>
  <c r="B275" i="73" a="1"/>
  <c r="B275" i="73" s="1"/>
  <c r="B263" i="73" a="1"/>
  <c r="B263" i="73" s="1"/>
  <c r="B239" i="73" a="1"/>
  <c r="B239" i="73" s="1"/>
  <c r="B227" i="73" a="1"/>
  <c r="B227" i="73" s="1"/>
  <c r="B203" i="73" a="1"/>
  <c r="B203" i="73" s="1"/>
  <c r="B191" i="73" a="1"/>
  <c r="B191" i="73" s="1"/>
  <c r="B155" i="73" a="1"/>
  <c r="B155" i="73" s="1"/>
  <c r="B143" i="73" a="1"/>
  <c r="B143" i="73" s="1"/>
  <c r="B478" i="73" a="1"/>
  <c r="B478" i="73" s="1"/>
  <c r="B442" i="73" a="1"/>
  <c r="B442" i="73" s="1"/>
  <c r="B418" i="73" a="1"/>
  <c r="B418" i="73" s="1"/>
  <c r="B394" i="73" a="1"/>
  <c r="B394" i="73" s="1"/>
  <c r="B358" i="73" a="1"/>
  <c r="B358" i="73" s="1"/>
  <c r="B334" i="73" a="1"/>
  <c r="B334" i="73" s="1"/>
  <c r="B322" i="73" a="1"/>
  <c r="B322" i="73" s="1"/>
  <c r="B298" i="73" a="1"/>
  <c r="B298" i="73" s="1"/>
  <c r="B274" i="73" a="1"/>
  <c r="B274" i="73" s="1"/>
  <c r="B238" i="73" a="1"/>
  <c r="B238" i="73" s="1"/>
  <c r="B214" i="73" a="1"/>
  <c r="B214" i="73" s="1"/>
  <c r="B190" i="73" a="1"/>
  <c r="B190" i="73" s="1"/>
  <c r="B154" i="73" a="1"/>
  <c r="B154" i="73" s="1"/>
  <c r="B130" i="73" a="1"/>
  <c r="B130" i="73" s="1"/>
  <c r="B441" i="73" a="1"/>
  <c r="B441" i="73" s="1"/>
  <c r="B405" i="73" a="1"/>
  <c r="B405" i="73" s="1"/>
  <c r="B369" i="73" a="1"/>
  <c r="B369" i="73" s="1"/>
  <c r="B333" i="73" a="1"/>
  <c r="B333" i="73" s="1"/>
  <c r="B309" i="73" a="1"/>
  <c r="B309" i="73" s="1"/>
  <c r="B273" i="73" a="1"/>
  <c r="B273" i="73" s="1"/>
  <c r="B237" i="73" a="1"/>
  <c r="B237" i="73" s="1"/>
  <c r="B201" i="73" a="1"/>
  <c r="B201" i="73" s="1"/>
  <c r="B165" i="73" a="1"/>
  <c r="B165" i="73" s="1"/>
  <c r="B129" i="73" a="1"/>
  <c r="B129" i="73" s="1"/>
  <c r="B488" i="73" a="1"/>
  <c r="B488" i="73" s="1"/>
  <c r="B416" i="73" a="1"/>
  <c r="B416" i="73" s="1"/>
  <c r="B392" i="73" a="1"/>
  <c r="B392" i="73" s="1"/>
  <c r="B344" i="73" a="1"/>
  <c r="B344" i="73" s="1"/>
  <c r="B296" i="73" a="1"/>
  <c r="B296" i="73" s="1"/>
  <c r="B272" i="73" a="1"/>
  <c r="B272" i="73" s="1"/>
  <c r="B200" i="73" a="1"/>
  <c r="B200" i="73" s="1"/>
  <c r="B176" i="73" a="1"/>
  <c r="B176" i="73" s="1"/>
  <c r="B487" i="73" a="1"/>
  <c r="B487" i="73" s="1"/>
  <c r="B415" i="73" a="1"/>
  <c r="B415" i="73" s="1"/>
  <c r="B403" i="73" a="1"/>
  <c r="B403" i="73" s="1"/>
  <c r="B343" i="73" a="1"/>
  <c r="B343" i="73" s="1"/>
  <c r="B331" i="73" a="1"/>
  <c r="B331" i="73" s="1"/>
  <c r="B307" i="73" a="1"/>
  <c r="B307" i="73" s="1"/>
  <c r="B259" i="73" a="1"/>
  <c r="B259" i="73" s="1"/>
  <c r="B247" i="73" a="1"/>
  <c r="B247" i="73" s="1"/>
  <c r="B187" i="73" a="1"/>
  <c r="B187" i="73" s="1"/>
  <c r="B175" i="73" a="1"/>
  <c r="B175" i="73" s="1"/>
  <c r="B491" i="73" a="1"/>
  <c r="B491" i="73" s="1"/>
  <c r="B479" i="73" a="1"/>
  <c r="B479" i="73" s="1"/>
  <c r="B467" i="73" a="1"/>
  <c r="B467" i="73" s="1"/>
  <c r="B455" i="73" a="1"/>
  <c r="B455" i="73" s="1"/>
  <c r="B443" i="73" a="1"/>
  <c r="B443" i="73" s="1"/>
  <c r="B431" i="73" a="1"/>
  <c r="B431" i="73" s="1"/>
  <c r="B419" i="73" a="1"/>
  <c r="B419" i="73" s="1"/>
  <c r="B407" i="73" a="1"/>
  <c r="B407" i="73" s="1"/>
  <c r="B395" i="73" a="1"/>
  <c r="B395" i="73" s="1"/>
  <c r="B383" i="73" a="1"/>
  <c r="B383" i="73" s="1"/>
  <c r="B371" i="73" a="1"/>
  <c r="B371" i="73" s="1"/>
  <c r="B359" i="73" a="1"/>
  <c r="B359" i="73" s="1"/>
  <c r="B347" i="73" a="1"/>
  <c r="B347" i="73" s="1"/>
  <c r="B335" i="73" a="1"/>
  <c r="B335" i="73" s="1"/>
  <c r="B299" i="73" a="1"/>
  <c r="B299" i="73" s="1"/>
  <c r="B251" i="73" a="1"/>
  <c r="B251" i="73" s="1"/>
  <c r="B215" i="73" a="1"/>
  <c r="B215" i="73" s="1"/>
  <c r="B179" i="73" a="1"/>
  <c r="B179" i="73" s="1"/>
  <c r="B131" i="73" a="1"/>
  <c r="B131" i="73" s="1"/>
  <c r="B466" i="73" a="1"/>
  <c r="B466" i="73" s="1"/>
  <c r="B382" i="73" a="1"/>
  <c r="B382" i="73" s="1"/>
  <c r="B310" i="73" a="1"/>
  <c r="B310" i="73" s="1"/>
  <c r="B250" i="73" a="1"/>
  <c r="B250" i="73" s="1"/>
  <c r="B178" i="73" a="1"/>
  <c r="B178" i="73" s="1"/>
  <c r="B477" i="73" a="1"/>
  <c r="B477" i="73" s="1"/>
  <c r="B393" i="73" a="1"/>
  <c r="B393" i="73" s="1"/>
  <c r="B297" i="73" a="1"/>
  <c r="B297" i="73" s="1"/>
  <c r="B225" i="73" a="1"/>
  <c r="B225" i="73" s="1"/>
  <c r="B141" i="73" a="1"/>
  <c r="B141" i="73" s="1"/>
  <c r="B476" i="73" a="1"/>
  <c r="B476" i="73" s="1"/>
  <c r="B380" i="73" a="1"/>
  <c r="B380" i="73" s="1"/>
  <c r="B248" i="73" a="1"/>
  <c r="B248" i="73" s="1"/>
  <c r="B152" i="73" a="1"/>
  <c r="B152" i="73" s="1"/>
  <c r="B463" i="73" a="1"/>
  <c r="B463" i="73" s="1"/>
  <c r="B367" i="73" a="1"/>
  <c r="B367" i="73" s="1"/>
  <c r="B283" i="73" a="1"/>
  <c r="B283" i="73" s="1"/>
  <c r="B199" i="73" a="1"/>
  <c r="B199" i="73" s="1"/>
  <c r="B9" i="63" a="1"/>
  <c r="B9" i="63" s="1"/>
  <c r="DQ10" i="63" a="1"/>
  <c r="DQ10" i="63" s="1"/>
  <c r="B14" i="63" a="1"/>
  <c r="B14" i="63" s="1"/>
  <c r="B23" i="63" a="1"/>
  <c r="B23" i="63" s="1"/>
  <c r="DQ34" i="63" a="1"/>
  <c r="DQ34" i="63" s="1"/>
  <c r="B8" i="63" a="1"/>
  <c r="B8" i="63" s="1"/>
  <c r="DQ47" i="60" a="1"/>
  <c r="DQ47" i="60" s="1"/>
  <c r="DQ179" i="70" a="1"/>
  <c r="DQ179" i="70" s="1"/>
  <c r="DQ216" i="70" a="1"/>
  <c r="DQ216" i="70" s="1"/>
  <c r="DQ457" i="70" a="1"/>
  <c r="DQ457" i="70" s="1"/>
  <c r="DQ116" i="70" a="1"/>
  <c r="DQ116" i="70" s="1"/>
  <c r="DQ150" i="70" a="1"/>
  <c r="DQ150" i="70" s="1"/>
  <c r="DQ305" i="70" a="1"/>
  <c r="DQ305" i="70" s="1"/>
  <c r="DQ378" i="70" a="1"/>
  <c r="DQ378" i="70" s="1"/>
  <c r="DQ460" i="70" a="1"/>
  <c r="DQ460" i="70" s="1"/>
  <c r="DQ309" i="70" a="1"/>
  <c r="DQ309" i="70" s="1"/>
  <c r="DQ89" i="70" a="1"/>
  <c r="DQ89" i="70" s="1"/>
  <c r="DQ228" i="70" a="1"/>
  <c r="DQ228" i="70" s="1"/>
  <c r="DQ157" i="70" a="1"/>
  <c r="DQ157" i="70" s="1"/>
  <c r="DQ200" i="70" a="1"/>
  <c r="DQ200" i="70" s="1"/>
  <c r="DQ477" i="70" a="1"/>
  <c r="DQ477" i="70" s="1"/>
  <c r="DQ122" i="70" a="1"/>
  <c r="DQ122" i="70" s="1"/>
  <c r="DQ226" i="70" a="1"/>
  <c r="DQ226" i="70" s="1"/>
  <c r="DQ402" i="70" a="1"/>
  <c r="DQ402" i="70" s="1"/>
  <c r="DQ99" i="70" a="1"/>
  <c r="DQ99" i="70" s="1"/>
  <c r="DQ201" i="70" a="1"/>
  <c r="DQ201" i="70" s="1"/>
  <c r="DQ235" i="70" a="1"/>
  <c r="DQ235" i="70" s="1"/>
  <c r="DQ276" i="70" a="1"/>
  <c r="DQ276" i="70" s="1"/>
  <c r="DQ494" i="70" a="1"/>
  <c r="DQ494" i="70" s="1"/>
  <c r="DQ316" i="70" a="1"/>
  <c r="DQ316" i="70" s="1"/>
  <c r="DQ101" i="70" a="1"/>
  <c r="DQ101" i="70" s="1"/>
  <c r="DQ134" i="70" a="1"/>
  <c r="DQ134" i="70" s="1"/>
  <c r="DQ167" i="70" a="1"/>
  <c r="DQ167" i="70" s="1"/>
  <c r="DQ240" i="70" a="1"/>
  <c r="DQ240" i="70" s="1"/>
  <c r="DQ343" i="70" a="1"/>
  <c r="DQ343" i="70" s="1"/>
  <c r="DQ430" i="70" a="1"/>
  <c r="DQ430" i="70" s="1"/>
  <c r="DQ260" i="70" a="1"/>
  <c r="DQ260" i="70" s="1"/>
  <c r="DQ263" i="70" a="1"/>
  <c r="DQ263" i="70" s="1"/>
  <c r="DQ105" i="70" a="1"/>
  <c r="DQ105" i="70" s="1"/>
  <c r="DQ137" i="70" a="1"/>
  <c r="DQ137" i="70" s="1"/>
  <c r="DQ172" i="70" a="1"/>
  <c r="DQ172" i="70" s="1"/>
  <c r="DQ206" i="70" a="1"/>
  <c r="DQ206" i="70" s="1"/>
  <c r="DQ241" i="70" a="1"/>
  <c r="DQ241" i="70" s="1"/>
  <c r="DQ277" i="70" a="1"/>
  <c r="DQ277" i="70" s="1"/>
  <c r="DQ353" i="70" a="1"/>
  <c r="DQ353" i="70" s="1"/>
  <c r="DQ432" i="70" a="1"/>
  <c r="DQ432" i="70" s="1"/>
  <c r="DQ446" i="61" a="1"/>
  <c r="DQ446" i="61" s="1"/>
  <c r="DQ303" i="61" a="1"/>
  <c r="DQ303" i="61" s="1"/>
  <c r="DQ248" i="61" a="1"/>
  <c r="DQ248" i="61" s="1"/>
  <c r="DQ223" i="61" a="1"/>
  <c r="DQ223" i="61" s="1"/>
  <c r="DQ196" i="61" a="1"/>
  <c r="DQ196" i="61" s="1"/>
  <c r="DQ142" i="61" a="1"/>
  <c r="DQ142" i="61" s="1"/>
  <c r="DQ6" i="63" a="1"/>
  <c r="DQ6" i="63" s="1"/>
  <c r="DQ121" i="61" a="1"/>
  <c r="DQ121" i="61" s="1"/>
  <c r="DQ209" i="61" a="1"/>
  <c r="DQ209" i="61" s="1"/>
  <c r="DQ235" i="61" a="1"/>
  <c r="DQ235" i="61" s="1"/>
  <c r="DQ301" i="61" a="1"/>
  <c r="DQ301" i="61" s="1"/>
  <c r="DQ395" i="61" a="1"/>
  <c r="DQ395" i="61" s="1"/>
  <c r="DQ425" i="61" a="1"/>
  <c r="DQ425" i="61" s="1"/>
  <c r="DQ453" i="61" a="1"/>
  <c r="DQ453" i="61" s="1"/>
  <c r="DQ122" i="61" a="1"/>
  <c r="DQ122" i="61" s="1"/>
  <c r="DQ151" i="61" a="1"/>
  <c r="DQ151" i="61" s="1"/>
  <c r="DQ179" i="61" a="1"/>
  <c r="DQ179" i="61" s="1"/>
  <c r="DQ210" i="61" a="1"/>
  <c r="DQ210" i="61" s="1"/>
  <c r="DQ242" i="61" a="1"/>
  <c r="DQ242" i="61" s="1"/>
  <c r="DQ269" i="61" a="1"/>
  <c r="DQ269" i="61" s="1"/>
  <c r="DQ333" i="61" a="1"/>
  <c r="DQ333" i="61" s="1"/>
  <c r="DQ369" i="61" a="1"/>
  <c r="DQ369" i="61" s="1"/>
  <c r="DQ426" i="61" a="1"/>
  <c r="DQ426" i="61" s="1"/>
  <c r="B24" i="63" a="1"/>
  <c r="B24" i="63" s="1"/>
  <c r="DQ186" i="61" a="1"/>
  <c r="DQ186" i="61" s="1"/>
  <c r="DQ338" i="61" a="1"/>
  <c r="DQ338" i="61" s="1"/>
  <c r="DQ370" i="61" a="1"/>
  <c r="DQ370" i="61" s="1"/>
  <c r="DQ396" i="61" a="1"/>
  <c r="DQ396" i="61" s="1"/>
  <c r="DQ27" i="63" a="1"/>
  <c r="DQ27" i="63" s="1"/>
  <c r="B497" i="67" a="1"/>
  <c r="B497" i="67" s="1"/>
  <c r="B466" i="67" a="1"/>
  <c r="B466" i="67" s="1"/>
  <c r="B460" i="67" a="1"/>
  <c r="B460" i="67" s="1"/>
  <c r="B448" i="67" a="1"/>
  <c r="B448" i="67" s="1"/>
  <c r="B441" i="67" a="1"/>
  <c r="B441" i="67" s="1"/>
  <c r="B422" i="67" a="1"/>
  <c r="B422" i="67" s="1"/>
  <c r="B398" i="67" a="1"/>
  <c r="B398" i="67" s="1"/>
  <c r="B386" i="67" a="1"/>
  <c r="B386" i="67" s="1"/>
  <c r="B380" i="67" a="1"/>
  <c r="B380" i="67" s="1"/>
  <c r="B374" i="67" a="1"/>
  <c r="B374" i="67" s="1"/>
  <c r="B349" i="67" a="1"/>
  <c r="B349" i="67" s="1"/>
  <c r="B330" i="67" a="1"/>
  <c r="B330" i="67" s="1"/>
  <c r="B310" i="67" a="1"/>
  <c r="B310" i="67" s="1"/>
  <c r="B297" i="67" a="1"/>
  <c r="B297" i="67" s="1"/>
  <c r="B284" i="67" a="1"/>
  <c r="B284" i="67" s="1"/>
  <c r="B265" i="67" a="1"/>
  <c r="B265" i="67" s="1"/>
  <c r="B259" i="67" a="1"/>
  <c r="B259" i="67" s="1"/>
  <c r="B253" i="67" a="1"/>
  <c r="B253" i="67" s="1"/>
  <c r="B240" i="67" a="1"/>
  <c r="B240" i="67" s="1"/>
  <c r="B233" i="67" a="1"/>
  <c r="B233" i="67" s="1"/>
  <c r="B220" i="67" a="1"/>
  <c r="B220" i="67" s="1"/>
  <c r="B207" i="67" a="1"/>
  <c r="B207" i="67" s="1"/>
  <c r="DQ211" i="61" a="1"/>
  <c r="DQ211" i="61" s="1"/>
  <c r="DQ277" i="61" a="1"/>
  <c r="DQ277" i="61" s="1"/>
  <c r="DQ310" i="61" a="1"/>
  <c r="DQ310" i="61" s="1"/>
  <c r="DQ371" i="61" a="1"/>
  <c r="DQ371" i="61" s="1"/>
  <c r="DQ430" i="61" a="1"/>
  <c r="DQ430" i="61" s="1"/>
  <c r="DQ461" i="61" a="1"/>
  <c r="DQ461" i="61" s="1"/>
  <c r="B31" i="63" a="1"/>
  <c r="B31" i="63" s="1"/>
  <c r="DQ130" i="61" a="1"/>
  <c r="DQ130" i="61" s="1"/>
  <c r="DQ156" i="61" a="1"/>
  <c r="DQ156" i="61" s="1"/>
  <c r="DQ403" i="61" a="1"/>
  <c r="DQ403" i="61" s="1"/>
  <c r="DQ462" i="61" a="1"/>
  <c r="DQ462" i="61" s="1"/>
  <c r="DQ498" i="61" a="1"/>
  <c r="DQ498" i="61" s="1"/>
  <c r="DQ485" i="67" a="1"/>
  <c r="DQ485" i="67" s="1"/>
  <c r="DQ478" i="67" a="1"/>
  <c r="DQ478" i="67" s="1"/>
  <c r="DQ472" i="67" a="1"/>
  <c r="DQ472" i="67" s="1"/>
  <c r="DQ454" i="67" a="1"/>
  <c r="DQ454" i="67" s="1"/>
  <c r="DQ434" i="67" a="1"/>
  <c r="DQ434" i="67" s="1"/>
  <c r="DQ428" i="67" a="1"/>
  <c r="DQ428" i="67" s="1"/>
  <c r="DQ415" i="67" a="1"/>
  <c r="DQ415" i="67" s="1"/>
  <c r="DQ410" i="67" a="1"/>
  <c r="DQ410" i="67" s="1"/>
  <c r="DQ404" i="67" a="1"/>
  <c r="DQ404" i="67" s="1"/>
  <c r="DQ391" i="67" a="1"/>
  <c r="DQ391" i="67" s="1"/>
  <c r="DQ367" i="67" a="1"/>
  <c r="DQ367" i="67" s="1"/>
  <c r="DQ361" i="67" a="1"/>
  <c r="DQ361" i="67" s="1"/>
  <c r="DQ355" i="67" a="1"/>
  <c r="DQ355" i="67" s="1"/>
  <c r="DQ342" i="67" a="1"/>
  <c r="DQ342" i="67" s="1"/>
  <c r="DQ336" i="67" a="1"/>
  <c r="DQ336" i="67" s="1"/>
  <c r="DQ323" i="67" a="1"/>
  <c r="DQ323" i="67" s="1"/>
  <c r="DQ316" i="67" a="1"/>
  <c r="DQ316" i="67" s="1"/>
  <c r="DQ303" i="67" a="1"/>
  <c r="DQ303" i="67" s="1"/>
  <c r="DQ290" i="67" a="1"/>
  <c r="DQ290" i="67" s="1"/>
  <c r="DQ271" i="67" a="1"/>
  <c r="DQ271" i="67" s="1"/>
  <c r="DQ246" i="67" a="1"/>
  <c r="DQ246" i="67" s="1"/>
  <c r="DQ226" i="67" a="1"/>
  <c r="DQ226" i="67" s="1"/>
  <c r="DQ213" i="67" a="1"/>
  <c r="DQ213" i="67" s="1"/>
  <c r="DQ200" i="67" a="1"/>
  <c r="DQ200" i="67" s="1"/>
  <c r="DQ194" i="67" a="1"/>
  <c r="DQ194" i="67" s="1"/>
  <c r="DQ224" i="61" a="1"/>
  <c r="DQ224" i="61" s="1"/>
  <c r="DQ379" i="61" a="1"/>
  <c r="DQ379" i="61" s="1"/>
  <c r="DQ439" i="61" a="1"/>
  <c r="DQ439" i="61" s="1"/>
  <c r="DQ499" i="61" a="1"/>
  <c r="DQ499" i="61" s="1"/>
  <c r="DQ197" i="61" a="1"/>
  <c r="DQ197" i="61" s="1"/>
  <c r="DQ408" i="61" a="1"/>
  <c r="DQ408" i="61" s="1"/>
  <c r="B42" i="63" a="1"/>
  <c r="B42" i="63" s="1"/>
  <c r="A2" i="63"/>
  <c r="DQ2" i="63" s="1" a="1"/>
  <c r="DQ2" i="63" s="1"/>
  <c r="DQ42" i="63" a="1"/>
  <c r="DQ42" i="63" s="1"/>
  <c r="DQ16" i="63" a="1"/>
  <c r="DQ16" i="63" s="1"/>
  <c r="DQ41" i="63" a="1"/>
  <c r="DQ41" i="63" s="1"/>
  <c r="DQ87" i="70" a="1"/>
  <c r="DQ87" i="70" s="1"/>
  <c r="DQ106" i="70" a="1"/>
  <c r="DQ106" i="70" s="1"/>
  <c r="DQ133" i="70" a="1"/>
  <c r="DQ133" i="70" s="1"/>
  <c r="DQ151" i="70" a="1"/>
  <c r="DQ151" i="70" s="1"/>
  <c r="DQ173" i="70" a="1"/>
  <c r="DQ173" i="70" s="1"/>
  <c r="DQ225" i="70" a="1"/>
  <c r="DQ225" i="70" s="1"/>
  <c r="DQ244" i="70" a="1"/>
  <c r="DQ244" i="70" s="1"/>
  <c r="DQ361" i="70" a="1"/>
  <c r="DQ361" i="70" s="1"/>
  <c r="DQ451" i="70" a="1"/>
  <c r="DQ451" i="70" s="1"/>
  <c r="DQ387" i="70" a="1"/>
  <c r="DQ387" i="70" s="1"/>
  <c r="DQ317" i="70" a="1"/>
  <c r="DQ317" i="70" s="1"/>
  <c r="DQ384" i="70" a="1"/>
  <c r="DQ384" i="70" s="1"/>
  <c r="DQ352" i="70" a="1"/>
  <c r="DQ352" i="70" s="1"/>
  <c r="DQ291" i="70" a="1"/>
  <c r="DQ291" i="70" s="1"/>
  <c r="DQ268" i="70" a="1"/>
  <c r="DQ268" i="70" s="1"/>
  <c r="DQ251" i="70" a="1"/>
  <c r="DQ251" i="70" s="1"/>
  <c r="DQ204" i="70" a="1"/>
  <c r="DQ204" i="70" s="1"/>
  <c r="DQ184" i="70" a="1"/>
  <c r="DQ184" i="70" s="1"/>
  <c r="DQ155" i="70" a="1"/>
  <c r="DQ155" i="70" s="1"/>
  <c r="DQ126" i="70" a="1"/>
  <c r="DQ126" i="70" s="1"/>
  <c r="DQ109" i="70" a="1"/>
  <c r="DQ109" i="70" s="1"/>
  <c r="DQ78" i="70" a="1"/>
  <c r="DQ78" i="70" s="1"/>
  <c r="DQ447" i="70" a="1"/>
  <c r="DQ447" i="70" s="1"/>
  <c r="DQ414" i="70" a="1"/>
  <c r="DQ414" i="70" s="1"/>
  <c r="DQ332" i="70" a="1"/>
  <c r="DQ332" i="70" s="1"/>
  <c r="DQ297" i="70" a="1"/>
  <c r="DQ297" i="70" s="1"/>
  <c r="DQ215" i="70" a="1"/>
  <c r="DQ215" i="70" s="1"/>
  <c r="DQ162" i="70" a="1"/>
  <c r="DQ162" i="70" s="1"/>
  <c r="DQ145" i="70" a="1"/>
  <c r="DQ145" i="70" s="1"/>
  <c r="DQ131" i="70" a="1"/>
  <c r="DQ131" i="70" s="1"/>
  <c r="DQ265" i="70" a="1"/>
  <c r="DQ265" i="70" s="1"/>
  <c r="DQ195" i="70" a="1"/>
  <c r="DQ195" i="70" s="1"/>
  <c r="DQ144" i="70" a="1"/>
  <c r="DQ144" i="70" s="1"/>
  <c r="DQ128" i="70" a="1"/>
  <c r="DQ128" i="70" s="1"/>
  <c r="DQ73" i="70" a="1"/>
  <c r="DQ73" i="70" s="1"/>
  <c r="DQ442" i="70" a="1"/>
  <c r="DQ442" i="70" s="1"/>
  <c r="DQ410" i="70" a="1"/>
  <c r="DQ410" i="70" s="1"/>
  <c r="DQ369" i="70" a="1"/>
  <c r="DQ369" i="70" s="1"/>
  <c r="DQ327" i="70" a="1"/>
  <c r="DQ327" i="70" s="1"/>
  <c r="DQ266" i="70" a="1"/>
  <c r="DQ266" i="70" s="1"/>
  <c r="DQ178" i="70" a="1"/>
  <c r="DQ178" i="70" s="1"/>
  <c r="DQ111" i="70" a="1"/>
  <c r="DQ111" i="70" s="1"/>
  <c r="DQ95" i="70" a="1"/>
  <c r="DQ95" i="70" s="1"/>
  <c r="DQ483" i="70" a="1"/>
  <c r="DQ483" i="70" s="1"/>
  <c r="DQ326" i="70" a="1"/>
  <c r="DQ326" i="70" s="1"/>
  <c r="DQ230" i="70" a="1"/>
  <c r="DQ230" i="70" s="1"/>
  <c r="DQ72" i="70" a="1"/>
  <c r="DQ72" i="70" s="1"/>
  <c r="DQ100" i="70" a="1"/>
  <c r="DQ100" i="70" s="1"/>
  <c r="DQ140" i="70" a="1"/>
  <c r="DQ140" i="70" s="1"/>
  <c r="DQ166" i="70" a="1"/>
  <c r="DQ166" i="70" s="1"/>
  <c r="DQ236" i="70" a="1"/>
  <c r="DQ236" i="70" s="1"/>
  <c r="DQ285" i="70" a="1"/>
  <c r="DQ285" i="70" s="1"/>
  <c r="DQ189" i="70" a="1"/>
  <c r="DQ189" i="70" s="1"/>
  <c r="DQ211" i="70" a="1"/>
  <c r="DQ211" i="70" s="1"/>
  <c r="DQ239" i="70" a="1"/>
  <c r="DQ239" i="70" s="1"/>
  <c r="DQ257" i="70" a="1"/>
  <c r="DQ257" i="70" s="1"/>
  <c r="DQ395" i="70" a="1"/>
  <c r="DQ395" i="70" s="1"/>
  <c r="DQ441" i="70" a="1"/>
  <c r="DQ441" i="70" s="1"/>
  <c r="DQ500" i="70" a="1"/>
  <c r="DQ500" i="70" s="1"/>
  <c r="B112" i="59" a="1"/>
  <c r="B112" i="59" s="1"/>
  <c r="B19" i="59" a="1"/>
  <c r="B19" i="59" s="1"/>
  <c r="DQ83" i="70" a="1"/>
  <c r="DQ83" i="70" s="1"/>
  <c r="DQ103" i="70" a="1"/>
  <c r="DQ103" i="70" s="1"/>
  <c r="DQ149" i="70" a="1"/>
  <c r="DQ149" i="70" s="1"/>
  <c r="DQ190" i="70" a="1"/>
  <c r="DQ190" i="70" s="1"/>
  <c r="B489" i="67" a="1"/>
  <c r="B489" i="67" s="1"/>
  <c r="B484" i="67" a="1"/>
  <c r="B484" i="67" s="1"/>
  <c r="B479" i="67" a="1"/>
  <c r="B479" i="67" s="1"/>
  <c r="B468" i="67" a="1"/>
  <c r="B468" i="67" s="1"/>
  <c r="B463" i="67" a="1"/>
  <c r="B463" i="67" s="1"/>
  <c r="B453" i="67" a="1"/>
  <c r="B453" i="67" s="1"/>
  <c r="B442" i="67" a="1"/>
  <c r="B442" i="67" s="1"/>
  <c r="B436" i="67" a="1"/>
  <c r="B436" i="67" s="1"/>
  <c r="B431" i="67" a="1"/>
  <c r="B431" i="67" s="1"/>
  <c r="B425" i="67" a="1"/>
  <c r="B425" i="67" s="1"/>
  <c r="B419" i="67" a="1"/>
  <c r="B419" i="67" s="1"/>
  <c r="B403" i="67" a="1"/>
  <c r="B403" i="67" s="1"/>
  <c r="B382" i="67" a="1"/>
  <c r="B382" i="67" s="1"/>
  <c r="B372" i="67" a="1"/>
  <c r="B372" i="67" s="1"/>
  <c r="B361" i="67" a="1"/>
  <c r="B361" i="67" s="1"/>
  <c r="B356" i="67" a="1"/>
  <c r="B356" i="67" s="1"/>
  <c r="B351" i="67" a="1"/>
  <c r="B351" i="67" s="1"/>
  <c r="B340" i="67" a="1"/>
  <c r="B340" i="67" s="1"/>
  <c r="B329" i="67" a="1"/>
  <c r="B329" i="67" s="1"/>
  <c r="B323" i="67" a="1"/>
  <c r="B323" i="67" s="1"/>
  <c r="B312" i="67" a="1"/>
  <c r="B312" i="67" s="1"/>
  <c r="B295" i="67" a="1"/>
  <c r="B295" i="67" s="1"/>
  <c r="B273" i="67" a="1"/>
  <c r="B273" i="67" s="1"/>
  <c r="B267" i="67" a="1"/>
  <c r="B267" i="67" s="1"/>
  <c r="B251" i="67" a="1"/>
  <c r="B251" i="67" s="1"/>
  <c r="B234" i="67" a="1"/>
  <c r="B234" i="67" s="1"/>
  <c r="B217" i="67" a="1"/>
  <c r="B217" i="67" s="1"/>
  <c r="B185" i="67" a="1"/>
  <c r="B185" i="67" s="1"/>
  <c r="DQ498" i="67" a="1"/>
  <c r="DQ498" i="67" s="1"/>
  <c r="DQ473" i="67" a="1"/>
  <c r="DQ473" i="67" s="1"/>
  <c r="DQ447" i="67" a="1"/>
  <c r="DQ447" i="67" s="1"/>
  <c r="DQ408" i="67" a="1"/>
  <c r="DQ408" i="67" s="1"/>
  <c r="DQ397" i="67" a="1"/>
  <c r="DQ397" i="67" s="1"/>
  <c r="DQ377" i="67" a="1"/>
  <c r="DQ377" i="67" s="1"/>
  <c r="DQ366" i="67" a="1"/>
  <c r="DQ366" i="67" s="1"/>
  <c r="DQ345" i="67" a="1"/>
  <c r="DQ345" i="67" s="1"/>
  <c r="DQ334" i="67" a="1"/>
  <c r="DQ334" i="67" s="1"/>
  <c r="DQ317" i="67" a="1"/>
  <c r="DQ317" i="67" s="1"/>
  <c r="DQ306" i="67" a="1"/>
  <c r="DQ306" i="67" s="1"/>
  <c r="DQ300" i="67" a="1"/>
  <c r="DQ300" i="67" s="1"/>
  <c r="DQ289" i="67" a="1"/>
  <c r="DQ289" i="67" s="1"/>
  <c r="DQ278" i="67" a="1"/>
  <c r="DQ278" i="67" s="1"/>
  <c r="DQ261" i="67" a="1"/>
  <c r="DQ261" i="67" s="1"/>
  <c r="DQ245" i="67" a="1"/>
  <c r="DQ245" i="67" s="1"/>
  <c r="DQ239" i="67" a="1"/>
  <c r="DQ239" i="67" s="1"/>
  <c r="DQ228" i="67" a="1"/>
  <c r="DQ228" i="67" s="1"/>
  <c r="DQ222" i="67" a="1"/>
  <c r="DQ222" i="67" s="1"/>
  <c r="DQ211" i="67" a="1"/>
  <c r="DQ211" i="67" s="1"/>
  <c r="DQ206" i="67" a="1"/>
  <c r="DQ206" i="67" s="1"/>
  <c r="DQ195" i="67" a="1"/>
  <c r="DQ195" i="67" s="1"/>
  <c r="DQ179" i="67" a="1"/>
  <c r="DQ179" i="67" s="1"/>
  <c r="DQ174" i="67" a="1"/>
  <c r="DQ174" i="67" s="1"/>
  <c r="DQ169" i="67" a="1"/>
  <c r="DQ169" i="67" s="1"/>
  <c r="DQ143" i="61" a="1"/>
  <c r="DQ143" i="61" s="1"/>
  <c r="DQ175" i="61" a="1"/>
  <c r="DQ175" i="61" s="1"/>
  <c r="DQ187" i="61" a="1"/>
  <c r="DQ187" i="61" s="1"/>
  <c r="DQ220" i="61" a="1"/>
  <c r="DQ220" i="61" s="1"/>
  <c r="DQ255" i="61" a="1"/>
  <c r="DQ255" i="61" s="1"/>
  <c r="DQ302" i="61" a="1"/>
  <c r="DQ302" i="61" s="1"/>
  <c r="DQ324" i="61" a="1"/>
  <c r="DQ324" i="61" s="1"/>
  <c r="DQ347" i="61" a="1"/>
  <c r="DQ347" i="61" s="1"/>
  <c r="DQ382" i="61" a="1"/>
  <c r="DQ382" i="61" s="1"/>
  <c r="DQ394" i="61" a="1"/>
  <c r="DQ394" i="61" s="1"/>
  <c r="DQ404" i="61" a="1"/>
  <c r="DQ404" i="61" s="1"/>
  <c r="DQ416" i="61" a="1"/>
  <c r="DQ416" i="61" s="1"/>
  <c r="DQ427" i="61" a="1"/>
  <c r="DQ427" i="61" s="1"/>
  <c r="DQ449" i="61" a="1"/>
  <c r="DQ449" i="61" s="1"/>
  <c r="DQ473" i="61" a="1"/>
  <c r="DQ473" i="61" s="1"/>
  <c r="DQ485" i="61" a="1"/>
  <c r="DQ485" i="61" s="1"/>
  <c r="DQ168" i="61" a="1"/>
  <c r="DQ168" i="61" s="1"/>
  <c r="DQ203" i="61" a="1"/>
  <c r="DQ203" i="61" s="1"/>
  <c r="DQ409" i="61" a="1"/>
  <c r="DQ409" i="61" s="1"/>
  <c r="DQ226" i="61" a="1"/>
  <c r="DQ226" i="61" s="1"/>
  <c r="DQ468" i="61" a="1"/>
  <c r="DQ468" i="61" s="1"/>
  <c r="DQ191" i="61" a="1"/>
  <c r="DQ191" i="61" s="1"/>
  <c r="DQ202" i="61" a="1"/>
  <c r="DQ202" i="61" s="1"/>
  <c r="DQ225" i="61" a="1"/>
  <c r="DQ225" i="61" s="1"/>
  <c r="DQ305" i="61" a="1"/>
  <c r="DQ305" i="61" s="1"/>
  <c r="DQ339" i="61" a="1"/>
  <c r="DQ339" i="61" s="1"/>
  <c r="DQ442" i="61" a="1"/>
  <c r="DQ442" i="61" s="1"/>
  <c r="DQ454" i="61" a="1"/>
  <c r="DQ454" i="61" s="1"/>
  <c r="DQ170" i="61" a="1"/>
  <c r="DQ170" i="61" s="1"/>
  <c r="DQ180" i="61" a="1"/>
  <c r="DQ180" i="61" s="1"/>
  <c r="DQ193" i="61" a="1"/>
  <c r="DQ193" i="61" s="1"/>
  <c r="DQ238" i="61" a="1"/>
  <c r="DQ238" i="61" s="1"/>
  <c r="DQ261" i="61" a="1"/>
  <c r="DQ261" i="61" s="1"/>
  <c r="DQ284" i="61" a="1"/>
  <c r="DQ284" i="61" s="1"/>
  <c r="DQ295" i="61" a="1"/>
  <c r="DQ295" i="61" s="1"/>
  <c r="DQ307" i="61" a="1"/>
  <c r="DQ307" i="61" s="1"/>
  <c r="DQ317" i="61" a="1"/>
  <c r="DQ317" i="61" s="1"/>
  <c r="DQ330" i="61" a="1"/>
  <c r="DQ330" i="61" s="1"/>
  <c r="DQ353" i="61" a="1"/>
  <c r="DQ353" i="61" s="1"/>
  <c r="DQ445" i="61" a="1"/>
  <c r="DQ445" i="61" s="1"/>
  <c r="DQ127" i="61" a="1"/>
  <c r="DQ127" i="61" s="1"/>
  <c r="DQ137" i="61" a="1"/>
  <c r="DQ137" i="61" s="1"/>
  <c r="DQ149" i="61" a="1"/>
  <c r="DQ149" i="61" s="1"/>
  <c r="DQ171" i="61" a="1"/>
  <c r="DQ171" i="61" s="1"/>
  <c r="DQ216" i="61" a="1"/>
  <c r="DQ216" i="61" s="1"/>
  <c r="DQ285" i="61" a="1"/>
  <c r="DQ285" i="61" s="1"/>
  <c r="DQ433" i="61" a="1"/>
  <c r="DQ433" i="61" s="1"/>
  <c r="DQ455" i="61" a="1"/>
  <c r="DQ455" i="61" s="1"/>
  <c r="DQ491" i="61" a="1"/>
  <c r="DQ491" i="61" s="1"/>
  <c r="DQ172" i="61" a="1"/>
  <c r="DQ172" i="61" s="1"/>
  <c r="DQ181" i="61" a="1"/>
  <c r="DQ181" i="61" s="1"/>
  <c r="DQ194" i="61" a="1"/>
  <c r="DQ194" i="61" s="1"/>
  <c r="DQ204" i="61" a="1"/>
  <c r="DQ204" i="61" s="1"/>
  <c r="DQ239" i="61" a="1"/>
  <c r="DQ239" i="61" s="1"/>
  <c r="DQ262" i="61" a="1"/>
  <c r="DQ262" i="61" s="1"/>
  <c r="DQ273" i="61" a="1"/>
  <c r="DQ273" i="61" s="1"/>
  <c r="DQ286" i="61" a="1"/>
  <c r="DQ286" i="61" s="1"/>
  <c r="DQ296" i="61" a="1"/>
  <c r="DQ296" i="61" s="1"/>
  <c r="DQ308" i="61" a="1"/>
  <c r="DQ308" i="61" s="1"/>
  <c r="DQ318" i="61" a="1"/>
  <c r="DQ318" i="61" s="1"/>
  <c r="DQ331" i="61" a="1"/>
  <c r="DQ331" i="61" s="1"/>
  <c r="DQ341" i="61" a="1"/>
  <c r="DQ341" i="61" s="1"/>
  <c r="DQ354" i="61" a="1"/>
  <c r="DQ354" i="61" s="1"/>
  <c r="DQ365" i="61" a="1"/>
  <c r="DQ365" i="61" s="1"/>
  <c r="DQ401" i="61" a="1"/>
  <c r="DQ401" i="61" s="1"/>
  <c r="DQ410" i="61" a="1"/>
  <c r="DQ410" i="61" s="1"/>
  <c r="DQ423" i="61" a="1"/>
  <c r="DQ423" i="61" s="1"/>
  <c r="DQ492" i="61" a="1"/>
  <c r="DQ492" i="61" s="1"/>
  <c r="DQ486" i="61" a="1"/>
  <c r="DQ486" i="61" s="1"/>
  <c r="DQ481" i="61" a="1"/>
  <c r="DQ481" i="61" s="1"/>
  <c r="DQ475" i="61" a="1"/>
  <c r="DQ475" i="61" s="1"/>
  <c r="DQ469" i="61" a="1"/>
  <c r="DQ469" i="61" s="1"/>
  <c r="DQ463" i="61" a="1"/>
  <c r="DQ463" i="61" s="1"/>
  <c r="DQ457" i="61" a="1"/>
  <c r="DQ457" i="61" s="1"/>
  <c r="DQ451" i="61" a="1"/>
  <c r="DQ451" i="61" s="1"/>
  <c r="DQ440" i="61" a="1"/>
  <c r="DQ440" i="61" s="1"/>
  <c r="DQ434" i="61" a="1"/>
  <c r="DQ434" i="61" s="1"/>
  <c r="DQ428" i="61" a="1"/>
  <c r="DQ428" i="61" s="1"/>
  <c r="DQ422" i="61" a="1"/>
  <c r="DQ422" i="61" s="1"/>
  <c r="DQ405" i="61" a="1"/>
  <c r="DQ405" i="61" s="1"/>
  <c r="DQ399" i="61" a="1"/>
  <c r="DQ399" i="61" s="1"/>
  <c r="DQ364" i="61" a="1"/>
  <c r="DQ364" i="61" s="1"/>
  <c r="DQ358" i="61" a="1"/>
  <c r="DQ358" i="61" s="1"/>
  <c r="DQ352" i="61" a="1"/>
  <c r="DQ352" i="61" s="1"/>
  <c r="DQ346" i="61" a="1"/>
  <c r="DQ346" i="61" s="1"/>
  <c r="DQ340" i="61" a="1"/>
  <c r="DQ340" i="61" s="1"/>
  <c r="DQ334" i="61" a="1"/>
  <c r="DQ334" i="61" s="1"/>
  <c r="DQ328" i="61" a="1"/>
  <c r="DQ328" i="61" s="1"/>
  <c r="DQ322" i="61" a="1"/>
  <c r="DQ322" i="61" s="1"/>
  <c r="DQ316" i="61" a="1"/>
  <c r="DQ316" i="61" s="1"/>
  <c r="DQ311" i="61" a="1"/>
  <c r="DQ311" i="61" s="1"/>
  <c r="DQ300" i="61" a="1"/>
  <c r="DQ300" i="61" s="1"/>
  <c r="DQ294" i="61" a="1"/>
  <c r="DQ294" i="61" s="1"/>
  <c r="DQ288" i="61" a="1"/>
  <c r="DQ288" i="61" s="1"/>
  <c r="DQ282" i="61" a="1"/>
  <c r="DQ282" i="61" s="1"/>
  <c r="DQ276" i="61" a="1"/>
  <c r="DQ276" i="61" s="1"/>
  <c r="DQ270" i="61" a="1"/>
  <c r="DQ270" i="61" s="1"/>
  <c r="DQ264" i="61" a="1"/>
  <c r="DQ264" i="61" s="1"/>
  <c r="DQ258" i="61" a="1"/>
  <c r="DQ258" i="61" s="1"/>
  <c r="DQ252" i="61" a="1"/>
  <c r="DQ252" i="61" s="1"/>
  <c r="DQ247" i="61" a="1"/>
  <c r="DQ247" i="61" s="1"/>
  <c r="DQ241" i="61" a="1"/>
  <c r="DQ241" i="61" s="1"/>
  <c r="DQ200" i="61" a="1"/>
  <c r="DQ200" i="61" s="1"/>
  <c r="DQ189" i="61" a="1"/>
  <c r="DQ189" i="61" s="1"/>
  <c r="DQ183" i="61" a="1"/>
  <c r="DQ183" i="61" s="1"/>
  <c r="DQ177" i="61" a="1"/>
  <c r="DQ177" i="61" s="1"/>
  <c r="DQ166" i="61" a="1"/>
  <c r="DQ166" i="61" s="1"/>
  <c r="DQ495" i="61" a="1"/>
  <c r="DQ495" i="61" s="1"/>
  <c r="DQ489" i="61" a="1"/>
  <c r="DQ489" i="61" s="1"/>
  <c r="DQ483" i="61" a="1"/>
  <c r="DQ483" i="61" s="1"/>
  <c r="DQ477" i="61" a="1"/>
  <c r="DQ477" i="61" s="1"/>
  <c r="DQ464" i="61" a="1"/>
  <c r="DQ464" i="61" s="1"/>
  <c r="DQ432" i="61" a="1"/>
  <c r="DQ432" i="61" s="1"/>
  <c r="DQ413" i="61" a="1"/>
  <c r="DQ413" i="61" s="1"/>
  <c r="DQ388" i="61" a="1"/>
  <c r="DQ388" i="61" s="1"/>
  <c r="DQ381" i="61" a="1"/>
  <c r="DQ381" i="61" s="1"/>
  <c r="DQ362" i="61" a="1"/>
  <c r="DQ362" i="61" s="1"/>
  <c r="DQ349" i="61" a="1"/>
  <c r="DQ349" i="61" s="1"/>
  <c r="DQ336" i="61" a="1"/>
  <c r="DQ336" i="61" s="1"/>
  <c r="DQ323" i="61" a="1"/>
  <c r="DQ323" i="61" s="1"/>
  <c r="DQ292" i="61" a="1"/>
  <c r="DQ292" i="61" s="1"/>
  <c r="DQ279" i="61" a="1"/>
  <c r="DQ279" i="61" s="1"/>
  <c r="DQ266" i="61" a="1"/>
  <c r="DQ266" i="61" s="1"/>
  <c r="DQ253" i="61" a="1"/>
  <c r="DQ253" i="61" s="1"/>
  <c r="DQ228" i="61" a="1"/>
  <c r="DQ228" i="61" s="1"/>
  <c r="DQ215" i="61" a="1"/>
  <c r="DQ215" i="61" s="1"/>
  <c r="DQ184" i="61" a="1"/>
  <c r="DQ184" i="61" s="1"/>
  <c r="DQ165" i="61" a="1"/>
  <c r="DQ165" i="61" s="1"/>
  <c r="DQ159" i="61" a="1"/>
  <c r="DQ159" i="61" s="1"/>
  <c r="DQ153" i="61" a="1"/>
  <c r="DQ153" i="61" s="1"/>
  <c r="DQ147" i="61" a="1"/>
  <c r="DQ147" i="61" s="1"/>
  <c r="DQ141" i="61" a="1"/>
  <c r="DQ141" i="61" s="1"/>
  <c r="DQ135" i="61" a="1"/>
  <c r="DQ135" i="61" s="1"/>
  <c r="DQ129" i="61" a="1"/>
  <c r="DQ129" i="61" s="1"/>
  <c r="DQ123" i="61" a="1"/>
  <c r="DQ123" i="61" s="1"/>
  <c r="DQ118" i="61" a="1"/>
  <c r="DQ118" i="61" s="1"/>
  <c r="DQ494" i="61" a="1"/>
  <c r="DQ494" i="61" s="1"/>
  <c r="DQ488" i="61" a="1"/>
  <c r="DQ488" i="61" s="1"/>
  <c r="DQ482" i="61" a="1"/>
  <c r="DQ482" i="61" s="1"/>
  <c r="DQ476" i="61" a="1"/>
  <c r="DQ476" i="61" s="1"/>
  <c r="DQ456" i="61" a="1"/>
  <c r="DQ456" i="61" s="1"/>
  <c r="DQ431" i="61" a="1"/>
  <c r="DQ431" i="61" s="1"/>
  <c r="DQ412" i="61" a="1"/>
  <c r="DQ412" i="61" s="1"/>
  <c r="DQ393" i="61" a="1"/>
  <c r="DQ393" i="61" s="1"/>
  <c r="DQ380" i="61" a="1"/>
  <c r="DQ380" i="61" s="1"/>
  <c r="DQ361" i="61" a="1"/>
  <c r="DQ361" i="61" s="1"/>
  <c r="DQ348" i="61" a="1"/>
  <c r="DQ348" i="61" s="1"/>
  <c r="DQ335" i="61" a="1"/>
  <c r="DQ335" i="61" s="1"/>
  <c r="DQ315" i="61" a="1"/>
  <c r="DQ315" i="61" s="1"/>
  <c r="DQ291" i="61" a="1"/>
  <c r="DQ291" i="61" s="1"/>
  <c r="DQ278" i="61" a="1"/>
  <c r="DQ278" i="61" s="1"/>
  <c r="DQ265" i="61" a="1"/>
  <c r="DQ265" i="61" s="1"/>
  <c r="DQ246" i="61" a="1"/>
  <c r="DQ246" i="61" s="1"/>
  <c r="DQ227" i="61" a="1"/>
  <c r="DQ227" i="61" s="1"/>
  <c r="DQ214" i="61" a="1"/>
  <c r="DQ214" i="61" s="1"/>
  <c r="DQ164" i="61" a="1"/>
  <c r="DQ164" i="61" s="1"/>
  <c r="DQ158" i="61" a="1"/>
  <c r="DQ158" i="61" s="1"/>
  <c r="DQ152" i="61" a="1"/>
  <c r="DQ152" i="61" s="1"/>
  <c r="DQ146" i="61" a="1"/>
  <c r="DQ146" i="61" s="1"/>
  <c r="DQ140" i="61" a="1"/>
  <c r="DQ140" i="61" s="1"/>
  <c r="DQ134" i="61" a="1"/>
  <c r="DQ134" i="61" s="1"/>
  <c r="DQ128" i="61" a="1"/>
  <c r="DQ128" i="61" s="1"/>
  <c r="DQ117" i="61" a="1"/>
  <c r="DQ117" i="61" s="1"/>
  <c r="DQ497" i="61" a="1"/>
  <c r="DQ497" i="61" s="1"/>
  <c r="DQ490" i="61" a="1"/>
  <c r="DQ490" i="61" s="1"/>
  <c r="DQ467" i="61" a="1"/>
  <c r="DQ467" i="61" s="1"/>
  <c r="DQ452" i="61" a="1"/>
  <c r="DQ452" i="61" s="1"/>
  <c r="DQ444" i="61" a="1"/>
  <c r="DQ444" i="61" s="1"/>
  <c r="DQ429" i="61" a="1"/>
  <c r="DQ429" i="61" s="1"/>
  <c r="DQ421" i="61" a="1"/>
  <c r="DQ421" i="61" s="1"/>
  <c r="DQ414" i="61" a="1"/>
  <c r="DQ414" i="61" s="1"/>
  <c r="DQ406" i="61" a="1"/>
  <c r="DQ406" i="61" s="1"/>
  <c r="DQ391" i="61" a="1"/>
  <c r="DQ391" i="61" s="1"/>
  <c r="DQ376" i="61" a="1"/>
  <c r="DQ376" i="61" s="1"/>
  <c r="DQ368" i="61" a="1"/>
  <c r="DQ368" i="61" s="1"/>
  <c r="DQ360" i="61" a="1"/>
  <c r="DQ360" i="61" s="1"/>
  <c r="DQ337" i="61" a="1"/>
  <c r="DQ337" i="61" s="1"/>
  <c r="DQ329" i="61" a="1"/>
  <c r="DQ329" i="61" s="1"/>
  <c r="DQ268" i="61" a="1"/>
  <c r="DQ268" i="61" s="1"/>
  <c r="DQ245" i="61" a="1"/>
  <c r="DQ245" i="61" s="1"/>
  <c r="DQ199" i="61" a="1"/>
  <c r="DQ199" i="61" s="1"/>
  <c r="DQ185" i="61" a="1"/>
  <c r="DQ185" i="61" s="1"/>
  <c r="DQ155" i="61" a="1"/>
  <c r="DQ155" i="61" s="1"/>
  <c r="DQ148" i="61" a="1"/>
  <c r="DQ148" i="61" s="1"/>
  <c r="DQ133" i="61" a="1"/>
  <c r="DQ133" i="61" s="1"/>
  <c r="DQ126" i="61" a="1"/>
  <c r="DQ126" i="61" s="1"/>
  <c r="DQ120" i="61" a="1"/>
  <c r="DQ120" i="61" s="1"/>
  <c r="DQ466" i="61" a="1"/>
  <c r="DQ466" i="61" s="1"/>
  <c r="DQ450" i="61" a="1"/>
  <c r="DQ450" i="61" s="1"/>
  <c r="DQ390" i="61" a="1"/>
  <c r="DQ390" i="61" s="1"/>
  <c r="DQ359" i="61" a="1"/>
  <c r="DQ359" i="61" s="1"/>
  <c r="DQ351" i="61" a="1"/>
  <c r="DQ351" i="61" s="1"/>
  <c r="DQ327" i="61" a="1"/>
  <c r="DQ327" i="61" s="1"/>
  <c r="DQ267" i="61" a="1"/>
  <c r="DQ267" i="61" s="1"/>
  <c r="DQ198" i="61" a="1"/>
  <c r="DQ198" i="61" s="1"/>
  <c r="DQ154" i="61" a="1"/>
  <c r="DQ154" i="61" s="1"/>
  <c r="DQ125" i="61" a="1"/>
  <c r="DQ125" i="61" s="1"/>
  <c r="DQ474" i="61" a="1"/>
  <c r="DQ474" i="61" s="1"/>
  <c r="DQ459" i="61" a="1"/>
  <c r="DQ459" i="61" s="1"/>
  <c r="DQ443" i="61" a="1"/>
  <c r="DQ443" i="61" s="1"/>
  <c r="DQ436" i="61" a="1"/>
  <c r="DQ436" i="61" s="1"/>
  <c r="DQ398" i="61" a="1"/>
  <c r="DQ398" i="61" s="1"/>
  <c r="DQ383" i="61" a="1"/>
  <c r="DQ383" i="61" s="1"/>
  <c r="DQ375" i="61" a="1"/>
  <c r="DQ375" i="61" s="1"/>
  <c r="DQ367" i="61" a="1"/>
  <c r="DQ367" i="61" s="1"/>
  <c r="DQ344" i="61" a="1"/>
  <c r="DQ344" i="61" s="1"/>
  <c r="DQ320" i="61" a="1"/>
  <c r="DQ320" i="61" s="1"/>
  <c r="DQ299" i="61" a="1"/>
  <c r="DQ299" i="61" s="1"/>
  <c r="DQ283" i="61" a="1"/>
  <c r="DQ283" i="61" s="1"/>
  <c r="DQ275" i="61" a="1"/>
  <c r="DQ275" i="61" s="1"/>
  <c r="DQ260" i="61" a="1"/>
  <c r="DQ260" i="61" s="1"/>
  <c r="DQ251" i="61" a="1"/>
  <c r="DQ251" i="61" s="1"/>
  <c r="DQ237" i="61" a="1"/>
  <c r="DQ237" i="61" s="1"/>
  <c r="DQ230" i="61" a="1"/>
  <c r="DQ230" i="61" s="1"/>
  <c r="DQ222" i="61" a="1"/>
  <c r="DQ222" i="61" s="1"/>
  <c r="DQ206" i="61" a="1"/>
  <c r="DQ206" i="61" s="1"/>
  <c r="DQ192" i="61" a="1"/>
  <c r="DQ192" i="61" s="1"/>
  <c r="DQ176" i="61" a="1"/>
  <c r="DQ176" i="61" s="1"/>
  <c r="DQ169" i="61" a="1"/>
  <c r="DQ169" i="61" s="1"/>
  <c r="DQ162" i="61" a="1"/>
  <c r="DQ162" i="61" s="1"/>
  <c r="DQ496" i="61" a="1"/>
  <c r="DQ496" i="61" s="1"/>
  <c r="DQ420" i="61" a="1"/>
  <c r="DQ420" i="61" s="1"/>
  <c r="DQ374" i="61" a="1"/>
  <c r="DQ374" i="61" s="1"/>
  <c r="DQ313" i="61" a="1"/>
  <c r="DQ313" i="61" s="1"/>
  <c r="DQ306" i="61" a="1"/>
  <c r="DQ306" i="61" s="1"/>
  <c r="DQ298" i="61" a="1"/>
  <c r="DQ298" i="61" s="1"/>
  <c r="DQ290" i="61" a="1"/>
  <c r="DQ290" i="61" s="1"/>
  <c r="DQ259" i="61" a="1"/>
  <c r="DQ259" i="61" s="1"/>
  <c r="DQ244" i="61" a="1"/>
  <c r="DQ244" i="61" s="1"/>
  <c r="DQ229" i="61" a="1"/>
  <c r="DQ229" i="61" s="1"/>
  <c r="DQ221" i="61" a="1"/>
  <c r="DQ221" i="61" s="1"/>
  <c r="DQ213" i="61" a="1"/>
  <c r="DQ213" i="61" s="1"/>
  <c r="DQ139" i="61" a="1"/>
  <c r="DQ139" i="61" s="1"/>
  <c r="DQ132" i="61" a="1"/>
  <c r="DQ132" i="61" s="1"/>
  <c r="DQ487" i="61" a="1"/>
  <c r="DQ487" i="61" s="1"/>
  <c r="DQ480" i="61" a="1"/>
  <c r="DQ480" i="61" s="1"/>
  <c r="DQ465" i="61" a="1"/>
  <c r="DQ465" i="61" s="1"/>
  <c r="DQ419" i="61" a="1"/>
  <c r="DQ419" i="61" s="1"/>
  <c r="DQ411" i="61" a="1"/>
  <c r="DQ411" i="61" s="1"/>
  <c r="DQ389" i="61" a="1"/>
  <c r="DQ389" i="61" s="1"/>
  <c r="DQ350" i="61" a="1"/>
  <c r="DQ350" i="61" s="1"/>
  <c r="DQ342" i="61" a="1"/>
  <c r="DQ342" i="61" s="1"/>
  <c r="DQ326" i="61" a="1"/>
  <c r="DQ326" i="61" s="1"/>
  <c r="DQ312" i="61" a="1"/>
  <c r="DQ312" i="61" s="1"/>
  <c r="DQ304" i="61" a="1"/>
  <c r="DQ304" i="61" s="1"/>
  <c r="DQ289" i="61" a="1"/>
  <c r="DQ289" i="61" s="1"/>
  <c r="DQ281" i="61" a="1"/>
  <c r="DQ281" i="61" s="1"/>
  <c r="DQ257" i="61" a="1"/>
  <c r="DQ257" i="61" s="1"/>
  <c r="DQ250" i="61" a="1"/>
  <c r="DQ250" i="61" s="1"/>
  <c r="DQ243" i="61" a="1"/>
  <c r="DQ243" i="61" s="1"/>
  <c r="DQ236" i="61" a="1"/>
  <c r="DQ236" i="61" s="1"/>
  <c r="DQ212" i="61" a="1"/>
  <c r="DQ212" i="61" s="1"/>
  <c r="DQ190" i="61" a="1"/>
  <c r="DQ190" i="61" s="1"/>
  <c r="DQ160" i="61" a="1"/>
  <c r="DQ160" i="61" s="1"/>
  <c r="DQ145" i="61" a="1"/>
  <c r="DQ145" i="61" s="1"/>
  <c r="DQ138" i="61" a="1"/>
  <c r="DQ138" i="61" s="1"/>
  <c r="DQ131" i="61" a="1"/>
  <c r="DQ131" i="61" s="1"/>
  <c r="DQ124" i="61" a="1"/>
  <c r="DQ124" i="61" s="1"/>
  <c r="DQ136" i="61" a="1"/>
  <c r="DQ136" i="61" s="1"/>
  <c r="DQ157" i="61" a="1"/>
  <c r="DQ157" i="61" s="1"/>
  <c r="DQ363" i="61" a="1"/>
  <c r="DQ363" i="61" s="1"/>
  <c r="DQ373" i="61" a="1"/>
  <c r="DQ373" i="61" s="1"/>
  <c r="DQ397" i="61" a="1"/>
  <c r="DQ397" i="61" s="1"/>
  <c r="DQ478" i="61" a="1"/>
  <c r="DQ478" i="61" s="1"/>
  <c r="DQ271" i="61" a="1"/>
  <c r="DQ271" i="61" s="1"/>
  <c r="DQ386" i="61" a="1"/>
  <c r="DQ386" i="61" s="1"/>
  <c r="DQ500" i="61" a="1"/>
  <c r="DQ500" i="61" s="1"/>
  <c r="DQ249" i="61" a="1"/>
  <c r="DQ249" i="61" s="1"/>
  <c r="DQ272" i="61" a="1"/>
  <c r="DQ272" i="61" s="1"/>
  <c r="DQ377" i="61" a="1"/>
  <c r="DQ377" i="61" s="1"/>
  <c r="DQ387" i="61" a="1"/>
  <c r="DQ387" i="61" s="1"/>
  <c r="DQ400" i="61" a="1"/>
  <c r="DQ400" i="61" s="1"/>
  <c r="DQ479" i="61" a="1"/>
  <c r="DQ479" i="61" s="1"/>
  <c r="DQ119" i="61" a="1"/>
  <c r="DQ119" i="61" s="1"/>
  <c r="DQ150" i="61" a="1"/>
  <c r="DQ150" i="61" s="1"/>
  <c r="DQ161" i="61" a="1"/>
  <c r="DQ161" i="61" s="1"/>
  <c r="DQ182" i="61" a="1"/>
  <c r="DQ182" i="61" s="1"/>
  <c r="DQ205" i="61" a="1"/>
  <c r="DQ205" i="61" s="1"/>
  <c r="DQ217" i="61" a="1"/>
  <c r="DQ217" i="61" s="1"/>
  <c r="DQ240" i="61" a="1"/>
  <c r="DQ240" i="61" s="1"/>
  <c r="DQ274" i="61" a="1"/>
  <c r="DQ274" i="61" s="1"/>
  <c r="DQ297" i="61" a="1"/>
  <c r="DQ297" i="61" s="1"/>
  <c r="DQ319" i="61" a="1"/>
  <c r="DQ319" i="61" s="1"/>
  <c r="DQ343" i="61" a="1"/>
  <c r="DQ343" i="61" s="1"/>
  <c r="DQ355" i="61" a="1"/>
  <c r="DQ355" i="61" s="1"/>
  <c r="DQ366" i="61" a="1"/>
  <c r="DQ366" i="61" s="1"/>
  <c r="DQ378" i="61" a="1"/>
  <c r="DQ378" i="61" s="1"/>
  <c r="DQ435" i="61" a="1"/>
  <c r="DQ435" i="61" s="1"/>
  <c r="DQ458" i="61" a="1"/>
  <c r="DQ458" i="61" s="1"/>
  <c r="DQ470" i="61" a="1"/>
  <c r="DQ470" i="61" s="1"/>
  <c r="DQ163" i="61" a="1"/>
  <c r="DQ163" i="61" s="1"/>
  <c r="DQ173" i="61" a="1"/>
  <c r="DQ173" i="61" s="1"/>
  <c r="DQ195" i="61" a="1"/>
  <c r="DQ195" i="61" s="1"/>
  <c r="DQ207" i="61" a="1"/>
  <c r="DQ207" i="61" s="1"/>
  <c r="DQ218" i="61" a="1"/>
  <c r="DQ218" i="61" s="1"/>
  <c r="DQ231" i="61" a="1"/>
  <c r="DQ231" i="61" s="1"/>
  <c r="DQ263" i="61" a="1"/>
  <c r="DQ263" i="61" s="1"/>
  <c r="DQ287" i="61" a="1"/>
  <c r="DQ287" i="61" s="1"/>
  <c r="DQ309" i="61" a="1"/>
  <c r="DQ309" i="61" s="1"/>
  <c r="DQ321" i="61" a="1"/>
  <c r="DQ321" i="61" s="1"/>
  <c r="DQ332" i="61" a="1"/>
  <c r="DQ332" i="61" s="1"/>
  <c r="DQ345" i="61" a="1"/>
  <c r="DQ345" i="61" s="1"/>
  <c r="DQ356" i="61" a="1"/>
  <c r="DQ356" i="61" s="1"/>
  <c r="DQ402" i="61" a="1"/>
  <c r="DQ402" i="61" s="1"/>
  <c r="DQ424" i="61" a="1"/>
  <c r="DQ424" i="61" s="1"/>
  <c r="DQ437" i="61" a="1"/>
  <c r="DQ437" i="61" s="1"/>
  <c r="DQ447" i="61" a="1"/>
  <c r="DQ447" i="61" s="1"/>
  <c r="DQ460" i="61" a="1"/>
  <c r="DQ460" i="61" s="1"/>
  <c r="DQ471" i="61" a="1"/>
  <c r="DQ471" i="61" s="1"/>
  <c r="DQ493" i="61" a="1"/>
  <c r="DQ493" i="61" s="1"/>
  <c r="B90" i="66" a="1"/>
  <c r="B90" i="66" s="1"/>
  <c r="B33" i="63" a="1"/>
  <c r="B33" i="63" s="1"/>
  <c r="DQ9" i="63" a="1"/>
  <c r="DQ9" i="63" s="1"/>
  <c r="B27" i="63" a="1"/>
  <c r="B27" i="63" s="1"/>
  <c r="B37" i="58" a="1"/>
  <c r="B37" i="58" s="1"/>
  <c r="DQ5" i="63" a="1"/>
  <c r="DQ5" i="63" s="1"/>
  <c r="DQ30" i="63" a="1"/>
  <c r="DQ30" i="63" s="1"/>
  <c r="B4" i="56" a="1"/>
  <c r="B4" i="56" s="1"/>
  <c r="B7" i="59" a="1"/>
  <c r="B7" i="59" s="1"/>
  <c r="B83" i="59" a="1"/>
  <c r="B83" i="59" s="1"/>
  <c r="B10" i="59" a="1"/>
  <c r="B10" i="59" s="1"/>
  <c r="B84" i="59" a="1"/>
  <c r="B84" i="59" s="1"/>
  <c r="B102" i="59" a="1"/>
  <c r="B102" i="59" s="1"/>
  <c r="B23" i="59" a="1"/>
  <c r="B23" i="59" s="1"/>
  <c r="B103" i="59" a="1"/>
  <c r="B103" i="59" s="1"/>
  <c r="B21" i="73" a="1"/>
  <c r="B21" i="73" s="1"/>
  <c r="B24" i="59" a="1"/>
  <c r="B24" i="59" s="1"/>
  <c r="B104" i="59" a="1"/>
  <c r="B104" i="59" s="1"/>
  <c r="B26" i="59" a="1"/>
  <c r="B26" i="59" s="1"/>
  <c r="DQ43" i="63" a="1"/>
  <c r="DQ43" i="63" s="1"/>
  <c r="DQ39" i="63" a="1"/>
  <c r="DQ39" i="63" s="1"/>
  <c r="DQ29" i="63" a="1"/>
  <c r="DQ29" i="63" s="1"/>
  <c r="B11" i="63" a="1"/>
  <c r="B11" i="63" s="1"/>
  <c r="DQ35" i="63" a="1"/>
  <c r="DQ35" i="63" s="1"/>
  <c r="B21" i="63" a="1"/>
  <c r="B21" i="63" s="1"/>
  <c r="DQ7" i="63" a="1"/>
  <c r="DQ7" i="63" s="1"/>
  <c r="B16" i="63" a="1"/>
  <c r="B16" i="63" s="1"/>
  <c r="DQ33" i="63" a="1"/>
  <c r="DQ33" i="63" s="1"/>
  <c r="DQ63" i="64" a="1"/>
  <c r="DQ63" i="64" s="1"/>
  <c r="B43" i="59" a="1"/>
  <c r="B43" i="59" s="1"/>
  <c r="DQ420" i="70" a="1"/>
  <c r="DQ420" i="70" s="1"/>
  <c r="DQ388" i="70" a="1"/>
  <c r="DQ388" i="70" s="1"/>
  <c r="DQ359" i="70" a="1"/>
  <c r="DQ359" i="70" s="1"/>
  <c r="DQ300" i="70" a="1"/>
  <c r="DQ300" i="70" s="1"/>
  <c r="DQ281" i="70" a="1"/>
  <c r="DQ281" i="70" s="1"/>
  <c r="DQ261" i="70" a="1"/>
  <c r="DQ261" i="70" s="1"/>
  <c r="DQ246" i="70" a="1"/>
  <c r="DQ246" i="70" s="1"/>
  <c r="DQ231" i="70" a="1"/>
  <c r="DQ231" i="70" s="1"/>
  <c r="B45" i="59" a="1"/>
  <c r="B45" i="59" s="1"/>
  <c r="B4" i="63" a="1"/>
  <c r="B4" i="63" s="1"/>
  <c r="DQ17" i="63" a="1"/>
  <c r="DQ17" i="63" s="1"/>
  <c r="B36" i="63" a="1"/>
  <c r="B36" i="63" s="1"/>
  <c r="B46" i="59" a="1"/>
  <c r="B46" i="59" s="1"/>
  <c r="DQ4" i="63" a="1"/>
  <c r="DQ4" i="63" s="1"/>
  <c r="DQ20" i="63" a="1"/>
  <c r="DQ20" i="63" s="1"/>
  <c r="DQ37" i="63" a="1"/>
  <c r="DQ37" i="63" s="1"/>
  <c r="B63" i="59" a="1"/>
  <c r="B63" i="59" s="1"/>
  <c r="B4" i="59" a="1"/>
  <c r="B4" i="59" s="1"/>
  <c r="B64" i="59" a="1"/>
  <c r="B64" i="59" s="1"/>
  <c r="B3" i="56" a="1"/>
  <c r="B3" i="56" s="1"/>
  <c r="DQ4" i="56" a="1"/>
  <c r="DQ4" i="56" s="1"/>
  <c r="DQ14" i="61" a="1"/>
  <c r="DQ14" i="61" s="1"/>
  <c r="B46" i="61" a="1"/>
  <c r="B46" i="61" s="1"/>
  <c r="B6" i="59" a="1"/>
  <c r="B6" i="59" s="1"/>
  <c r="B66" i="59" a="1"/>
  <c r="B66" i="59" s="1"/>
  <c r="DQ3" i="56" a="1"/>
  <c r="DQ3" i="56" s="1"/>
  <c r="B38" i="59" a="1"/>
  <c r="B38" i="59" s="1"/>
  <c r="B58" i="59" a="1"/>
  <c r="B58" i="59" s="1"/>
  <c r="B77" i="59" a="1"/>
  <c r="B77" i="59" s="1"/>
  <c r="B97" i="59" a="1"/>
  <c r="B97" i="59" s="1"/>
  <c r="DQ35" i="70" a="1"/>
  <c r="DQ35" i="70" s="1"/>
  <c r="B39" i="59" a="1"/>
  <c r="B39" i="59" s="1"/>
  <c r="B59" i="59" a="1"/>
  <c r="B59" i="59" s="1"/>
  <c r="B78" i="59" a="1"/>
  <c r="B78" i="59" s="1"/>
  <c r="B117" i="59" a="1"/>
  <c r="B117" i="59" s="1"/>
  <c r="DQ36" i="70" a="1"/>
  <c r="DQ36" i="70" s="1"/>
  <c r="B17" i="73" a="1"/>
  <c r="B17" i="73" s="1"/>
  <c r="B5" i="59" a="1"/>
  <c r="B5" i="59" s="1"/>
  <c r="B20" i="59" a="1"/>
  <c r="B20" i="59" s="1"/>
  <c r="B41" i="59" a="1"/>
  <c r="B41" i="59" s="1"/>
  <c r="B61" i="59" a="1"/>
  <c r="B61" i="59" s="1"/>
  <c r="B82" i="59" a="1"/>
  <c r="B82" i="59" s="1"/>
  <c r="B100" i="59" a="1"/>
  <c r="B100" i="59" s="1"/>
  <c r="B118" i="59" a="1"/>
  <c r="B118" i="59" s="1"/>
  <c r="B28" i="73" a="1"/>
  <c r="B28" i="73" s="1"/>
  <c r="B48" i="60" a="1"/>
  <c r="B48" i="60" s="1"/>
  <c r="B79" i="73" a="1"/>
  <c r="B79" i="73" s="1"/>
  <c r="B11" i="59" a="1"/>
  <c r="B11" i="59" s="1"/>
  <c r="B28" i="59" a="1"/>
  <c r="B28" i="59" s="1"/>
  <c r="B48" i="59" a="1"/>
  <c r="B48" i="59" s="1"/>
  <c r="B69" i="59" a="1"/>
  <c r="B69" i="59" s="1"/>
  <c r="B87" i="59" a="1"/>
  <c r="B87" i="59" s="1"/>
  <c r="B109" i="59" a="1"/>
  <c r="B109" i="59" s="1"/>
  <c r="B3" i="70" a="1"/>
  <c r="B3" i="70" s="1"/>
  <c r="B5" i="56" a="1"/>
  <c r="B5" i="56" s="1"/>
  <c r="B24" i="73" a="1"/>
  <c r="B24" i="73" s="1"/>
  <c r="B86" i="73" a="1"/>
  <c r="B86" i="73" s="1"/>
  <c r="B47" i="57" a="1"/>
  <c r="B47" i="57" s="1"/>
  <c r="B12" i="59" a="1"/>
  <c r="B12" i="59" s="1"/>
  <c r="B31" i="59" a="1"/>
  <c r="B31" i="59" s="1"/>
  <c r="B50" i="59" a="1"/>
  <c r="B50" i="59" s="1"/>
  <c r="B70" i="59" a="1"/>
  <c r="B70" i="59" s="1"/>
  <c r="B89" i="59" a="1"/>
  <c r="B89" i="59" s="1"/>
  <c r="B110" i="59" a="1"/>
  <c r="B110" i="59" s="1"/>
  <c r="DQ3" i="70" a="1"/>
  <c r="DQ3" i="70" s="1"/>
  <c r="DQ5" i="56" a="1"/>
  <c r="DQ5" i="56" s="1"/>
  <c r="B89" i="73" a="1"/>
  <c r="B89" i="73" s="1"/>
  <c r="B51" i="59" a="1"/>
  <c r="B51" i="59" s="1"/>
  <c r="B72" i="59" a="1"/>
  <c r="B72" i="59" s="1"/>
  <c r="B90" i="59" a="1"/>
  <c r="B90" i="59" s="1"/>
  <c r="B111" i="59" a="1"/>
  <c r="B111" i="59" s="1"/>
  <c r="B4" i="70" a="1"/>
  <c r="B4" i="70" s="1"/>
  <c r="B13" i="59" a="1"/>
  <c r="B13" i="59" s="1"/>
  <c r="B32" i="59" a="1"/>
  <c r="B32" i="59" s="1"/>
  <c r="B52" i="59" a="1"/>
  <c r="B52" i="59" s="1"/>
  <c r="B91" i="59" a="1"/>
  <c r="B91" i="59" s="1"/>
  <c r="B113" i="59" a="1"/>
  <c r="B113" i="59" s="1"/>
  <c r="B5" i="70" a="1"/>
  <c r="B5" i="70" s="1"/>
  <c r="B15" i="59" a="1"/>
  <c r="B15" i="59" s="1"/>
  <c r="B33" i="59" a="1"/>
  <c r="B33" i="59" s="1"/>
  <c r="B56" i="59" a="1"/>
  <c r="B56" i="59" s="1"/>
  <c r="B74" i="59" a="1"/>
  <c r="B74" i="59" s="1"/>
  <c r="B95" i="59" a="1"/>
  <c r="B95" i="59" s="1"/>
  <c r="B115" i="59" a="1"/>
  <c r="B115" i="59" s="1"/>
  <c r="DQ20" i="70" a="1"/>
  <c r="DQ20" i="70" s="1"/>
  <c r="B18" i="59" a="1"/>
  <c r="B18" i="59" s="1"/>
  <c r="B37" i="59" a="1"/>
  <c r="B37" i="59" s="1"/>
  <c r="B57" i="59" a="1"/>
  <c r="B57" i="59" s="1"/>
  <c r="B76" i="59" a="1"/>
  <c r="B76" i="59" s="1"/>
  <c r="B96" i="59" a="1"/>
  <c r="B96" i="59" s="1"/>
  <c r="B116" i="59" a="1"/>
  <c r="B116" i="59" s="1"/>
  <c r="B29" i="70" a="1"/>
  <c r="B29" i="70" s="1"/>
  <c r="DQ8" i="63" a="1"/>
  <c r="DQ8" i="63" s="1"/>
  <c r="B17" i="63" a="1"/>
  <c r="B17" i="63" s="1"/>
  <c r="DQ24" i="63" a="1"/>
  <c r="DQ24" i="63" s="1"/>
  <c r="B34" i="63" a="1"/>
  <c r="B34" i="63" s="1"/>
  <c r="DQ40" i="63" a="1"/>
  <c r="DQ40" i="63" s="1"/>
  <c r="B5" i="66" a="1"/>
  <c r="B5" i="66" s="1"/>
  <c r="B14" i="66" a="1"/>
  <c r="B14" i="66" s="1"/>
  <c r="B17" i="66" a="1"/>
  <c r="B17" i="66" s="1"/>
  <c r="B3" i="63" a="1"/>
  <c r="B3" i="63" s="1"/>
  <c r="B10" i="63" a="1"/>
  <c r="B10" i="63" s="1"/>
  <c r="DQ19" i="63" a="1"/>
  <c r="DQ19" i="63" s="1"/>
  <c r="B28" i="63" a="1"/>
  <c r="B28" i="63" s="1"/>
  <c r="B35" i="63" a="1"/>
  <c r="B35" i="63" s="1"/>
  <c r="B25" i="66" a="1"/>
  <c r="B25" i="66" s="1"/>
  <c r="DQ12" i="63" a="1"/>
  <c r="DQ12" i="63" s="1"/>
  <c r="B37" i="63" a="1"/>
  <c r="B37" i="63" s="1"/>
  <c r="B44" i="63" a="1"/>
  <c r="B44" i="63" s="1"/>
  <c r="DQ15" i="63" a="1"/>
  <c r="DQ15" i="63" s="1"/>
  <c r="DQ22" i="63" a="1"/>
  <c r="DQ22" i="63" s="1"/>
  <c r="DQ32" i="63" a="1"/>
  <c r="DQ32" i="63" s="1"/>
  <c r="DQ38" i="63" a="1"/>
  <c r="DQ38" i="63" s="1"/>
  <c r="DQ20" i="60" a="1"/>
  <c r="DQ20" i="60" s="1"/>
  <c r="DQ487" i="70" a="1"/>
  <c r="DQ487" i="70" s="1"/>
  <c r="DQ482" i="70" a="1"/>
  <c r="DQ482" i="70" s="1"/>
  <c r="DQ466" i="70" a="1"/>
  <c r="DQ466" i="70" s="1"/>
  <c r="DQ456" i="70" a="1"/>
  <c r="DQ456" i="70" s="1"/>
  <c r="DQ445" i="70" a="1"/>
  <c r="DQ445" i="70" s="1"/>
  <c r="DQ435" i="70" a="1"/>
  <c r="DQ435" i="70" s="1"/>
  <c r="DQ424" i="70" a="1"/>
  <c r="DQ424" i="70" s="1"/>
  <c r="DQ408" i="70" a="1"/>
  <c r="DQ408" i="70" s="1"/>
  <c r="DQ403" i="70" a="1"/>
  <c r="DQ403" i="70" s="1"/>
  <c r="DQ372" i="70" a="1"/>
  <c r="DQ372" i="70" s="1"/>
  <c r="DQ367" i="70" a="1"/>
  <c r="DQ367" i="70" s="1"/>
  <c r="DQ362" i="70" a="1"/>
  <c r="DQ362" i="70" s="1"/>
  <c r="DQ351" i="70" a="1"/>
  <c r="DQ351" i="70" s="1"/>
  <c r="DQ346" i="70" a="1"/>
  <c r="DQ346" i="70" s="1"/>
  <c r="DQ341" i="70" a="1"/>
  <c r="DQ341" i="70" s="1"/>
  <c r="DQ331" i="70" a="1"/>
  <c r="DQ331" i="70" s="1"/>
  <c r="DQ320" i="70" a="1"/>
  <c r="DQ320" i="70" s="1"/>
  <c r="DQ315" i="70" a="1"/>
  <c r="DQ315" i="70" s="1"/>
  <c r="DQ310" i="70" a="1"/>
  <c r="DQ310" i="70" s="1"/>
  <c r="DQ269" i="70" a="1"/>
  <c r="DQ269" i="70" s="1"/>
  <c r="DQ497" i="70" a="1"/>
  <c r="DQ497" i="70" s="1"/>
  <c r="DQ492" i="70" a="1"/>
  <c r="DQ492" i="70" s="1"/>
  <c r="DQ476" i="70" a="1"/>
  <c r="DQ476" i="70" s="1"/>
  <c r="DQ450" i="70" a="1"/>
  <c r="DQ450" i="70" s="1"/>
  <c r="DQ440" i="70" a="1"/>
  <c r="DQ440" i="70" s="1"/>
  <c r="DQ413" i="70" a="1"/>
  <c r="DQ413" i="70" s="1"/>
  <c r="DQ398" i="70" a="1"/>
  <c r="DQ398" i="70" s="1"/>
  <c r="DQ393" i="70" a="1"/>
  <c r="DQ393" i="70" s="1"/>
  <c r="DQ382" i="70" a="1"/>
  <c r="DQ382" i="70" s="1"/>
  <c r="DQ377" i="70" a="1"/>
  <c r="DQ377" i="70" s="1"/>
  <c r="DQ356" i="70" a="1"/>
  <c r="DQ356" i="70" s="1"/>
  <c r="DQ336" i="70" a="1"/>
  <c r="DQ336" i="70" s="1"/>
  <c r="DQ325" i="70" a="1"/>
  <c r="DQ325" i="70" s="1"/>
  <c r="DQ304" i="70" a="1"/>
  <c r="DQ304" i="70" s="1"/>
  <c r="DQ299" i="70" a="1"/>
  <c r="DQ299" i="70" s="1"/>
  <c r="DQ496" i="70" a="1"/>
  <c r="DQ496" i="70" s="1"/>
  <c r="DQ491" i="70" a="1"/>
  <c r="DQ491" i="70" s="1"/>
  <c r="DQ486" i="70" a="1"/>
  <c r="DQ486" i="70" s="1"/>
  <c r="DQ475" i="70" a="1"/>
  <c r="DQ475" i="70" s="1"/>
  <c r="DQ449" i="70" a="1"/>
  <c r="DQ449" i="70" s="1"/>
  <c r="DQ444" i="70" a="1"/>
  <c r="DQ444" i="70" s="1"/>
  <c r="DQ439" i="70" a="1"/>
  <c r="DQ439" i="70" s="1"/>
  <c r="DQ434" i="70" a="1"/>
  <c r="DQ434" i="70" s="1"/>
  <c r="DQ423" i="70" a="1"/>
  <c r="DQ423" i="70" s="1"/>
  <c r="DQ412" i="70" a="1"/>
  <c r="DQ412" i="70" s="1"/>
  <c r="DQ397" i="70" a="1"/>
  <c r="DQ397" i="70" s="1"/>
  <c r="DQ392" i="70" a="1"/>
  <c r="DQ392" i="70" s="1"/>
  <c r="DQ381" i="70" a="1"/>
  <c r="DQ381" i="70" s="1"/>
  <c r="DQ376" i="70" a="1"/>
  <c r="DQ376" i="70" s="1"/>
  <c r="DQ371" i="70" a="1"/>
  <c r="DQ371" i="70" s="1"/>
  <c r="DQ366" i="70" a="1"/>
  <c r="DQ366" i="70" s="1"/>
  <c r="DQ355" i="70" a="1"/>
  <c r="DQ355" i="70" s="1"/>
  <c r="DQ350" i="70" a="1"/>
  <c r="DQ350" i="70" s="1"/>
  <c r="DQ340" i="70" a="1"/>
  <c r="DQ340" i="70" s="1"/>
  <c r="DQ335" i="70" a="1"/>
  <c r="DQ335" i="70" s="1"/>
  <c r="DQ324" i="70" a="1"/>
  <c r="DQ324" i="70" s="1"/>
  <c r="DQ303" i="70" a="1"/>
  <c r="DQ303" i="70" s="1"/>
  <c r="DQ298" i="70" a="1"/>
  <c r="DQ298" i="70" s="1"/>
  <c r="DQ288" i="70" a="1"/>
  <c r="DQ288" i="70" s="1"/>
  <c r="DQ283" i="70" a="1"/>
  <c r="DQ283" i="70" s="1"/>
  <c r="DQ273" i="70" a="1"/>
  <c r="DQ273" i="70" s="1"/>
  <c r="DQ480" i="70" a="1"/>
  <c r="DQ480" i="70" s="1"/>
  <c r="DQ470" i="70" a="1"/>
  <c r="DQ470" i="70" s="1"/>
  <c r="DQ454" i="70" a="1"/>
  <c r="DQ454" i="70" s="1"/>
  <c r="DQ428" i="70" a="1"/>
  <c r="DQ428" i="70" s="1"/>
  <c r="DQ417" i="70" a="1"/>
  <c r="DQ417" i="70" s="1"/>
  <c r="DQ406" i="70" a="1"/>
  <c r="DQ406" i="70" s="1"/>
  <c r="DQ386" i="70" a="1"/>
  <c r="DQ386" i="70" s="1"/>
  <c r="DQ360" i="70" a="1"/>
  <c r="DQ360" i="70" s="1"/>
  <c r="DQ329" i="70" a="1"/>
  <c r="DQ329" i="70" s="1"/>
  <c r="DQ318" i="70" a="1"/>
  <c r="DQ318" i="70" s="1"/>
  <c r="DQ313" i="70" a="1"/>
  <c r="DQ313" i="70" s="1"/>
  <c r="DQ308" i="70" a="1"/>
  <c r="DQ308" i="70" s="1"/>
  <c r="DQ293" i="70" a="1"/>
  <c r="DQ293" i="70" s="1"/>
  <c r="DQ267" i="70" a="1"/>
  <c r="DQ267" i="70" s="1"/>
  <c r="DQ258" i="70" a="1"/>
  <c r="DQ258" i="70" s="1"/>
  <c r="DQ229" i="70" a="1"/>
  <c r="DQ229" i="70" s="1"/>
  <c r="DQ220" i="70" a="1"/>
  <c r="DQ220" i="70" s="1"/>
  <c r="DQ207" i="70" a="1"/>
  <c r="DQ207" i="70" s="1"/>
  <c r="DQ202" i="70" a="1"/>
  <c r="DQ202" i="70" s="1"/>
  <c r="DQ197" i="70" a="1"/>
  <c r="DQ197" i="70" s="1"/>
  <c r="DQ192" i="70" a="1"/>
  <c r="DQ192" i="70" s="1"/>
  <c r="DQ181" i="70" a="1"/>
  <c r="DQ181" i="70" s="1"/>
  <c r="DQ171" i="70" a="1"/>
  <c r="DQ171" i="70" s="1"/>
  <c r="DQ161" i="70" a="1"/>
  <c r="DQ161" i="70" s="1"/>
  <c r="DQ156" i="70" a="1"/>
  <c r="DQ156" i="70" s="1"/>
  <c r="DQ146" i="70" a="1"/>
  <c r="DQ146" i="70" s="1"/>
  <c r="DQ125" i="70" a="1"/>
  <c r="DQ125" i="70" s="1"/>
  <c r="DQ120" i="70" a="1"/>
  <c r="DQ120" i="70" s="1"/>
  <c r="DQ94" i="70" a="1"/>
  <c r="DQ94" i="70" s="1"/>
  <c r="DQ495" i="70" a="1"/>
  <c r="DQ495" i="70" s="1"/>
  <c r="DQ490" i="70" a="1"/>
  <c r="DQ490" i="70" s="1"/>
  <c r="DQ485" i="70" a="1"/>
  <c r="DQ485" i="70" s="1"/>
  <c r="DQ464" i="70" a="1"/>
  <c r="DQ464" i="70" s="1"/>
  <c r="DQ459" i="70" a="1"/>
  <c r="DQ459" i="70" s="1"/>
  <c r="DQ438" i="70" a="1"/>
  <c r="DQ438" i="70" s="1"/>
  <c r="DQ433" i="70" a="1"/>
  <c r="DQ433" i="70" s="1"/>
  <c r="DQ422" i="70" a="1"/>
  <c r="DQ422" i="70" s="1"/>
  <c r="DQ411" i="70" a="1"/>
  <c r="DQ411" i="70" s="1"/>
  <c r="DQ401" i="70" a="1"/>
  <c r="DQ401" i="70" s="1"/>
  <c r="DQ396" i="70" a="1"/>
  <c r="DQ396" i="70" s="1"/>
  <c r="DQ391" i="70" a="1"/>
  <c r="DQ391" i="70" s="1"/>
  <c r="DQ380" i="70" a="1"/>
  <c r="DQ380" i="70" s="1"/>
  <c r="DQ375" i="70" a="1"/>
  <c r="DQ375" i="70" s="1"/>
  <c r="DQ370" i="70" a="1"/>
  <c r="DQ370" i="70" s="1"/>
  <c r="DQ365" i="70" a="1"/>
  <c r="DQ365" i="70" s="1"/>
  <c r="DQ349" i="70" a="1"/>
  <c r="DQ349" i="70" s="1"/>
  <c r="DQ344" i="70" a="1"/>
  <c r="DQ344" i="70" s="1"/>
  <c r="DQ339" i="70" a="1"/>
  <c r="DQ339" i="70" s="1"/>
  <c r="DQ334" i="70" a="1"/>
  <c r="DQ334" i="70" s="1"/>
  <c r="DQ323" i="70" a="1"/>
  <c r="DQ323" i="70" s="1"/>
  <c r="DQ302" i="70" a="1"/>
  <c r="DQ302" i="70" s="1"/>
  <c r="DQ282" i="70" a="1"/>
  <c r="DQ282" i="70" s="1"/>
  <c r="DQ278" i="70" a="1"/>
  <c r="DQ278" i="70" s="1"/>
  <c r="DQ272" i="70" a="1"/>
  <c r="DQ272" i="70" s="1"/>
  <c r="DQ262" i="70" a="1"/>
  <c r="DQ262" i="70" s="1"/>
  <c r="DQ473" i="70" a="1"/>
  <c r="DQ473" i="70" s="1"/>
  <c r="DQ437" i="70" a="1"/>
  <c r="DQ437" i="70" s="1"/>
  <c r="DQ429" i="70" a="1"/>
  <c r="DQ429" i="70" s="1"/>
  <c r="DQ374" i="70" a="1"/>
  <c r="DQ374" i="70" s="1"/>
  <c r="DQ348" i="70" a="1"/>
  <c r="DQ348" i="70" s="1"/>
  <c r="DQ312" i="70" a="1"/>
  <c r="DQ312" i="70" s="1"/>
  <c r="DQ295" i="70" a="1"/>
  <c r="DQ295" i="70" s="1"/>
  <c r="DQ287" i="70" a="1"/>
  <c r="DQ287" i="70" s="1"/>
  <c r="DQ254" i="70" a="1"/>
  <c r="DQ254" i="70" s="1"/>
  <c r="DQ249" i="70" a="1"/>
  <c r="DQ249" i="70" s="1"/>
  <c r="DQ238" i="70" a="1"/>
  <c r="DQ238" i="70" s="1"/>
  <c r="DQ223" i="70" a="1"/>
  <c r="DQ223" i="70" s="1"/>
  <c r="DQ218" i="70" a="1"/>
  <c r="DQ218" i="70" s="1"/>
  <c r="DQ209" i="70" a="1"/>
  <c r="DQ209" i="70" s="1"/>
  <c r="DQ198" i="70" a="1"/>
  <c r="DQ198" i="70" s="1"/>
  <c r="DQ193" i="70" a="1"/>
  <c r="DQ193" i="70" s="1"/>
  <c r="DQ187" i="70" a="1"/>
  <c r="DQ187" i="70" s="1"/>
  <c r="DQ170" i="70" a="1"/>
  <c r="DQ170" i="70" s="1"/>
  <c r="DQ164" i="70" a="1"/>
  <c r="DQ164" i="70" s="1"/>
  <c r="DQ159" i="70" a="1"/>
  <c r="DQ159" i="70" s="1"/>
  <c r="DQ114" i="70" a="1"/>
  <c r="DQ114" i="70" s="1"/>
  <c r="DQ97" i="70" a="1"/>
  <c r="DQ97" i="70" s="1"/>
  <c r="DQ92" i="70" a="1"/>
  <c r="DQ92" i="70" s="1"/>
  <c r="DQ81" i="70" a="1"/>
  <c r="DQ81" i="70" s="1"/>
  <c r="DQ76" i="70" a="1"/>
  <c r="DQ76" i="70" s="1"/>
  <c r="DQ85" i="70" a="1"/>
  <c r="DQ85" i="70" s="1"/>
  <c r="DQ499" i="70" a="1"/>
  <c r="DQ499" i="70" s="1"/>
  <c r="DQ463" i="70" a="1"/>
  <c r="DQ463" i="70" s="1"/>
  <c r="DQ455" i="70" a="1"/>
  <c r="DQ455" i="70" s="1"/>
  <c r="DQ446" i="70" a="1"/>
  <c r="DQ446" i="70" s="1"/>
  <c r="DQ427" i="70" a="1"/>
  <c r="DQ427" i="70" s="1"/>
  <c r="DQ419" i="70" a="1"/>
  <c r="DQ419" i="70" s="1"/>
  <c r="DQ357" i="70" a="1"/>
  <c r="DQ357" i="70" s="1"/>
  <c r="DQ330" i="70" a="1"/>
  <c r="DQ330" i="70" s="1"/>
  <c r="DQ321" i="70" a="1"/>
  <c r="DQ321" i="70" s="1"/>
  <c r="DQ280" i="70" a="1"/>
  <c r="DQ280" i="70" s="1"/>
  <c r="DQ271" i="70" a="1"/>
  <c r="DQ271" i="70" s="1"/>
  <c r="DQ243" i="70" a="1"/>
  <c r="DQ243" i="70" s="1"/>
  <c r="DQ233" i="70" a="1"/>
  <c r="DQ233" i="70" s="1"/>
  <c r="DQ186" i="70" a="1"/>
  <c r="DQ186" i="70" s="1"/>
  <c r="DQ175" i="70" a="1"/>
  <c r="DQ175" i="70" s="1"/>
  <c r="DQ153" i="70" a="1"/>
  <c r="DQ153" i="70" s="1"/>
  <c r="DQ148" i="70" a="1"/>
  <c r="DQ148" i="70" s="1"/>
  <c r="DQ142" i="70" a="1"/>
  <c r="DQ142" i="70" s="1"/>
  <c r="DQ130" i="70" a="1"/>
  <c r="DQ130" i="70" s="1"/>
  <c r="DQ119" i="70" a="1"/>
  <c r="DQ119" i="70" s="1"/>
  <c r="DQ108" i="70" a="1"/>
  <c r="DQ108" i="70" s="1"/>
  <c r="DQ86" i="70" a="1"/>
  <c r="DQ86" i="70" s="1"/>
  <c r="DQ481" i="70" a="1"/>
  <c r="DQ481" i="70" s="1"/>
  <c r="DQ453" i="70" a="1"/>
  <c r="DQ453" i="70" s="1"/>
  <c r="DQ436" i="70" a="1"/>
  <c r="DQ436" i="70" s="1"/>
  <c r="DQ418" i="70" a="1"/>
  <c r="DQ418" i="70" s="1"/>
  <c r="DQ409" i="70" a="1"/>
  <c r="DQ409" i="70" s="1"/>
  <c r="DQ400" i="70" a="1"/>
  <c r="DQ400" i="70" s="1"/>
  <c r="DQ383" i="70" a="1"/>
  <c r="DQ383" i="70" s="1"/>
  <c r="DQ347" i="70" a="1"/>
  <c r="DQ347" i="70" s="1"/>
  <c r="DQ338" i="70" a="1"/>
  <c r="DQ338" i="70" s="1"/>
  <c r="DQ328" i="70" a="1"/>
  <c r="DQ328" i="70" s="1"/>
  <c r="DQ294" i="70" a="1"/>
  <c r="DQ294" i="70" s="1"/>
  <c r="DQ286" i="70" a="1"/>
  <c r="DQ286" i="70" s="1"/>
  <c r="DQ264" i="70" a="1"/>
  <c r="DQ264" i="70" s="1"/>
  <c r="DQ259" i="70" a="1"/>
  <c r="DQ259" i="70" s="1"/>
  <c r="DQ253" i="70" a="1"/>
  <c r="DQ253" i="70" s="1"/>
  <c r="DQ248" i="70" a="1"/>
  <c r="DQ248" i="70" s="1"/>
  <c r="DQ227" i="70" a="1"/>
  <c r="DQ227" i="70" s="1"/>
  <c r="DQ213" i="70" a="1"/>
  <c r="DQ213" i="70" s="1"/>
  <c r="DQ208" i="70" a="1"/>
  <c r="DQ208" i="70" s="1"/>
  <c r="DQ203" i="70" a="1"/>
  <c r="DQ203" i="70" s="1"/>
  <c r="DQ169" i="70" a="1"/>
  <c r="DQ169" i="70" s="1"/>
  <c r="DQ136" i="70" a="1"/>
  <c r="DQ136" i="70" s="1"/>
  <c r="DQ124" i="70" a="1"/>
  <c r="DQ124" i="70" s="1"/>
  <c r="DQ113" i="70" a="1"/>
  <c r="DQ113" i="70" s="1"/>
  <c r="DQ102" i="70" a="1"/>
  <c r="DQ102" i="70" s="1"/>
  <c r="DQ91" i="70" a="1"/>
  <c r="DQ91" i="70" s="1"/>
  <c r="DQ75" i="70" a="1"/>
  <c r="DQ75" i="70" s="1"/>
  <c r="DQ498" i="70" a="1"/>
  <c r="DQ498" i="70" s="1"/>
  <c r="DQ489" i="70" a="1"/>
  <c r="DQ489" i="70" s="1"/>
  <c r="DQ479" i="70" a="1"/>
  <c r="DQ479" i="70" s="1"/>
  <c r="DQ472" i="70" a="1"/>
  <c r="DQ472" i="70" s="1"/>
  <c r="DQ462" i="70" a="1"/>
  <c r="DQ462" i="70" s="1"/>
  <c r="DQ426" i="70" a="1"/>
  <c r="DQ426" i="70" s="1"/>
  <c r="DQ390" i="70" a="1"/>
  <c r="DQ390" i="70" s="1"/>
  <c r="DQ373" i="70" a="1"/>
  <c r="DQ373" i="70" s="1"/>
  <c r="DQ364" i="70" a="1"/>
  <c r="DQ364" i="70" s="1"/>
  <c r="DQ354" i="70" a="1"/>
  <c r="DQ354" i="70" s="1"/>
  <c r="DQ319" i="70" a="1"/>
  <c r="DQ319" i="70" s="1"/>
  <c r="DQ311" i="70" a="1"/>
  <c r="DQ311" i="70" s="1"/>
  <c r="DQ301" i="70" a="1"/>
  <c r="DQ301" i="70" s="1"/>
  <c r="DQ279" i="70" a="1"/>
  <c r="DQ279" i="70" s="1"/>
  <c r="DQ270" i="70" a="1"/>
  <c r="DQ270" i="70" s="1"/>
  <c r="DQ237" i="70" a="1"/>
  <c r="DQ237" i="70" s="1"/>
  <c r="DQ232" i="70" a="1"/>
  <c r="DQ232" i="70" s="1"/>
  <c r="DQ222" i="70" a="1"/>
  <c r="DQ222" i="70" s="1"/>
  <c r="DQ217" i="70" a="1"/>
  <c r="DQ217" i="70" s="1"/>
  <c r="DQ191" i="70" a="1"/>
  <c r="DQ191" i="70" s="1"/>
  <c r="DQ185" i="70" a="1"/>
  <c r="DQ185" i="70" s="1"/>
  <c r="DQ180" i="70" a="1"/>
  <c r="DQ180" i="70" s="1"/>
  <c r="DQ174" i="70" a="1"/>
  <c r="DQ174" i="70" s="1"/>
  <c r="DQ163" i="70" a="1"/>
  <c r="DQ163" i="70" s="1"/>
  <c r="DQ158" i="70" a="1"/>
  <c r="DQ158" i="70" s="1"/>
  <c r="DQ152" i="70" a="1"/>
  <c r="DQ152" i="70" s="1"/>
  <c r="DQ147" i="70" a="1"/>
  <c r="DQ147" i="70" s="1"/>
  <c r="DQ141" i="70" a="1"/>
  <c r="DQ141" i="70" s="1"/>
  <c r="DQ135" i="70" a="1"/>
  <c r="DQ135" i="70" s="1"/>
  <c r="DQ129" i="70" a="1"/>
  <c r="DQ129" i="70" s="1"/>
  <c r="DQ118" i="70" a="1"/>
  <c r="DQ118" i="70" s="1"/>
  <c r="DQ96" i="70" a="1"/>
  <c r="DQ96" i="70" s="1"/>
  <c r="DQ80" i="70" a="1"/>
  <c r="DQ80" i="70" s="1"/>
  <c r="DQ74" i="70" a="1"/>
  <c r="DQ74" i="70" s="1"/>
  <c r="DQ123" i="70" a="1"/>
  <c r="DQ123" i="70" s="1"/>
  <c r="DQ488" i="70" a="1"/>
  <c r="DQ488" i="70" s="1"/>
  <c r="DQ478" i="70" a="1"/>
  <c r="DQ478" i="70" s="1"/>
  <c r="DQ469" i="70" a="1"/>
  <c r="DQ469" i="70" s="1"/>
  <c r="DQ461" i="70" a="1"/>
  <c r="DQ461" i="70" s="1"/>
  <c r="DQ425" i="70" a="1"/>
  <c r="DQ425" i="70" s="1"/>
  <c r="DQ405" i="70" a="1"/>
  <c r="DQ405" i="70" s="1"/>
  <c r="DQ399" i="70" a="1"/>
  <c r="DQ399" i="70" s="1"/>
  <c r="DQ363" i="70" a="1"/>
  <c r="DQ363" i="70" s="1"/>
  <c r="DQ471" i="70" a="1"/>
  <c r="DQ471" i="70" s="1"/>
  <c r="DQ452" i="70" a="1"/>
  <c r="DQ452" i="70" s="1"/>
  <c r="DQ443" i="70" a="1"/>
  <c r="DQ443" i="70" s="1"/>
  <c r="DQ416" i="70" a="1"/>
  <c r="DQ416" i="70" s="1"/>
  <c r="DQ407" i="70" a="1"/>
  <c r="DQ407" i="70" s="1"/>
  <c r="DQ345" i="70" a="1"/>
  <c r="DQ345" i="70" s="1"/>
  <c r="DQ337" i="70" a="1"/>
  <c r="DQ337" i="70" s="1"/>
  <c r="DQ292" i="70" a="1"/>
  <c r="DQ292" i="70" s="1"/>
  <c r="DQ252" i="70" a="1"/>
  <c r="DQ252" i="70" s="1"/>
  <c r="DQ247" i="70" a="1"/>
  <c r="DQ247" i="70" s="1"/>
  <c r="DQ242" i="70" a="1"/>
  <c r="DQ242" i="70" s="1"/>
  <c r="DQ212" i="70" a="1"/>
  <c r="DQ212" i="70" s="1"/>
  <c r="DQ196" i="70" a="1"/>
  <c r="DQ196" i="70" s="1"/>
  <c r="DQ168" i="70" a="1"/>
  <c r="DQ168" i="70" s="1"/>
  <c r="DQ112" i="70" a="1"/>
  <c r="DQ112" i="70" s="1"/>
  <c r="DQ107" i="70" a="1"/>
  <c r="DQ107" i="70" s="1"/>
  <c r="DQ90" i="70" a="1"/>
  <c r="DQ90" i="70" s="1"/>
  <c r="DQ79" i="70" a="1"/>
  <c r="DQ79" i="70" s="1"/>
  <c r="DQ389" i="70" a="1"/>
  <c r="DQ389" i="70" s="1"/>
  <c r="DQ484" i="70" a="1"/>
  <c r="DQ484" i="70" s="1"/>
  <c r="DQ467" i="70" a="1"/>
  <c r="DQ467" i="70" s="1"/>
  <c r="DQ458" i="70" a="1"/>
  <c r="DQ458" i="70" s="1"/>
  <c r="DQ448" i="70" a="1"/>
  <c r="DQ448" i="70" s="1"/>
  <c r="DQ431" i="70" a="1"/>
  <c r="DQ431" i="70" s="1"/>
  <c r="DQ421" i="70" a="1"/>
  <c r="DQ421" i="70" s="1"/>
  <c r="DQ404" i="70" a="1"/>
  <c r="DQ404" i="70" s="1"/>
  <c r="DQ385" i="70" a="1"/>
  <c r="DQ385" i="70" s="1"/>
  <c r="DQ342" i="70" a="1"/>
  <c r="DQ342" i="70" s="1"/>
  <c r="DQ333" i="70" a="1"/>
  <c r="DQ333" i="70" s="1"/>
  <c r="DQ290" i="70" a="1"/>
  <c r="DQ290" i="70" s="1"/>
  <c r="DQ275" i="70" a="1"/>
  <c r="DQ275" i="70" s="1"/>
  <c r="DQ245" i="70" a="1"/>
  <c r="DQ245" i="70" s="1"/>
  <c r="DQ224" i="70" a="1"/>
  <c r="DQ224" i="70" s="1"/>
  <c r="DQ210" i="70" a="1"/>
  <c r="DQ210" i="70" s="1"/>
  <c r="DQ205" i="70" a="1"/>
  <c r="DQ205" i="70" s="1"/>
  <c r="DQ194" i="70" a="1"/>
  <c r="DQ194" i="70" s="1"/>
  <c r="DQ177" i="70" a="1"/>
  <c r="DQ177" i="70" s="1"/>
  <c r="DQ160" i="70" a="1"/>
  <c r="DQ160" i="70" s="1"/>
  <c r="DQ138" i="70" a="1"/>
  <c r="DQ138" i="70" s="1"/>
  <c r="DQ132" i="70" a="1"/>
  <c r="DQ132" i="70" s="1"/>
  <c r="DQ127" i="70" a="1"/>
  <c r="DQ127" i="70" s="1"/>
  <c r="DQ121" i="70" a="1"/>
  <c r="DQ121" i="70" s="1"/>
  <c r="DQ115" i="70" a="1"/>
  <c r="DQ115" i="70" s="1"/>
  <c r="DQ110" i="70" a="1"/>
  <c r="DQ110" i="70" s="1"/>
  <c r="DQ104" i="70" a="1"/>
  <c r="DQ104" i="70" s="1"/>
  <c r="DQ93" i="70" a="1"/>
  <c r="DQ93" i="70" s="1"/>
  <c r="DQ77" i="70" a="1"/>
  <c r="DQ77" i="70" s="1"/>
  <c r="DQ493" i="70" a="1"/>
  <c r="DQ493" i="70" s="1"/>
  <c r="DQ474" i="70" a="1"/>
  <c r="DQ474" i="70" s="1"/>
  <c r="DQ394" i="70" a="1"/>
  <c r="DQ394" i="70" s="1"/>
  <c r="DQ368" i="70" a="1"/>
  <c r="DQ368" i="70" s="1"/>
  <c r="DQ358" i="70" a="1"/>
  <c r="DQ358" i="70" s="1"/>
  <c r="DQ322" i="70" a="1"/>
  <c r="DQ322" i="70" s="1"/>
  <c r="DQ314" i="70" a="1"/>
  <c r="DQ314" i="70" s="1"/>
  <c r="DQ296" i="70" a="1"/>
  <c r="DQ296" i="70" s="1"/>
  <c r="DQ289" i="70" a="1"/>
  <c r="DQ289" i="70" s="1"/>
  <c r="DQ274" i="70" a="1"/>
  <c r="DQ274" i="70" s="1"/>
  <c r="DQ255" i="70" a="1"/>
  <c r="DQ255" i="70" s="1"/>
  <c r="DQ250" i="70" a="1"/>
  <c r="DQ250" i="70" s="1"/>
  <c r="DQ234" i="70" a="1"/>
  <c r="DQ234" i="70" s="1"/>
  <c r="DQ219" i="70" a="1"/>
  <c r="DQ219" i="70" s="1"/>
  <c r="DQ214" i="70" a="1"/>
  <c r="DQ214" i="70" s="1"/>
  <c r="DQ199" i="70" a="1"/>
  <c r="DQ199" i="70" s="1"/>
  <c r="DQ188" i="70" a="1"/>
  <c r="DQ188" i="70" s="1"/>
  <c r="DQ182" i="70" a="1"/>
  <c r="DQ182" i="70" s="1"/>
  <c r="DQ165" i="70" a="1"/>
  <c r="DQ165" i="70" s="1"/>
  <c r="DQ143" i="70" a="1"/>
  <c r="DQ143" i="70" s="1"/>
  <c r="DQ98" i="70" a="1"/>
  <c r="DQ98" i="70" s="1"/>
  <c r="DQ82" i="70" a="1"/>
  <c r="DQ82" i="70" s="1"/>
  <c r="DQ71" i="70" a="1"/>
  <c r="DQ71" i="70" s="1"/>
  <c r="DQ21" i="70" a="1"/>
  <c r="DQ21" i="70" s="1"/>
  <c r="DQ26" i="70" a="1"/>
  <c r="DQ26" i="70" s="1"/>
  <c r="B39" i="70" a="1"/>
  <c r="B39" i="70" s="1"/>
  <c r="DQ10" i="70" a="1"/>
  <c r="DQ10" i="70" s="1"/>
  <c r="DQ12" i="70" a="1"/>
  <c r="DQ12" i="70" s="1"/>
  <c r="DQ48" i="70" a="1"/>
  <c r="DQ48" i="70" s="1"/>
  <c r="B13" i="70" a="1"/>
  <c r="B13" i="70" s="1"/>
  <c r="B49" i="70" a="1"/>
  <c r="B49" i="70" s="1"/>
  <c r="DQ58" i="70" a="1"/>
  <c r="DQ58" i="70" s="1"/>
  <c r="B19" i="70" a="1"/>
  <c r="B19" i="70" s="1"/>
  <c r="DQ34" i="60" a="1"/>
  <c r="DQ34" i="60" s="1"/>
  <c r="B35" i="60" a="1"/>
  <c r="B35" i="60" s="1"/>
  <c r="B51" i="60" a="1"/>
  <c r="B51" i="60" s="1"/>
  <c r="DQ33" i="60" a="1"/>
  <c r="DQ33" i="60" s="1"/>
  <c r="DQ62" i="60" a="1"/>
  <c r="DQ62" i="60" s="1"/>
  <c r="B9" i="60" a="1"/>
  <c r="B9" i="60" s="1"/>
  <c r="B64" i="60" a="1"/>
  <c r="B64" i="60" s="1"/>
  <c r="B11" i="60" a="1"/>
  <c r="B11" i="60" s="1"/>
  <c r="DQ12" i="60" a="1"/>
  <c r="DQ12" i="60" s="1"/>
  <c r="B47" i="60" a="1"/>
  <c r="B47" i="60" s="1"/>
  <c r="DQ21" i="60" a="1"/>
  <c r="DQ21" i="60" s="1"/>
  <c r="DQ66" i="60" a="1"/>
  <c r="DQ66" i="60" s="1"/>
  <c r="B23" i="60" a="1"/>
  <c r="B23" i="60" s="1"/>
  <c r="B69" i="60" a="1"/>
  <c r="B69" i="60" s="1"/>
  <c r="B33" i="60" a="1"/>
  <c r="B33" i="60" s="1"/>
  <c r="DQ472" i="60" a="1"/>
  <c r="DQ472" i="60" s="1"/>
  <c r="DQ467" i="60" a="1"/>
  <c r="DQ467" i="60" s="1"/>
  <c r="DQ462" i="60" a="1"/>
  <c r="DQ462" i="60" s="1"/>
  <c r="DQ458" i="60" a="1"/>
  <c r="DQ458" i="60" s="1"/>
  <c r="DQ440" i="60" a="1"/>
  <c r="DQ440" i="60" s="1"/>
  <c r="DQ435" i="60" a="1"/>
  <c r="DQ435" i="60" s="1"/>
  <c r="DQ425" i="60" a="1"/>
  <c r="DQ425" i="60" s="1"/>
  <c r="DQ420" i="60" a="1"/>
  <c r="DQ420" i="60" s="1"/>
  <c r="DQ415" i="60" a="1"/>
  <c r="DQ415" i="60" s="1"/>
  <c r="DQ409" i="60" a="1"/>
  <c r="DQ409" i="60" s="1"/>
  <c r="DQ399" i="60" a="1"/>
  <c r="DQ399" i="60" s="1"/>
  <c r="DQ385" i="60" a="1"/>
  <c r="DQ385" i="60" s="1"/>
  <c r="DQ362" i="60" a="1"/>
  <c r="DQ362" i="60" s="1"/>
  <c r="DQ358" i="60" a="1"/>
  <c r="DQ358" i="60" s="1"/>
  <c r="DQ342" i="60" a="1"/>
  <c r="DQ342" i="60" s="1"/>
  <c r="DQ332" i="60" a="1"/>
  <c r="DQ332" i="60" s="1"/>
  <c r="DQ327" i="60" a="1"/>
  <c r="DQ327" i="60" s="1"/>
  <c r="DQ497" i="60" a="1"/>
  <c r="DQ497" i="60" s="1"/>
  <c r="DQ492" i="60" a="1"/>
  <c r="DQ492" i="60" s="1"/>
  <c r="DQ487" i="60" a="1"/>
  <c r="DQ487" i="60" s="1"/>
  <c r="DQ481" i="60" a="1"/>
  <c r="DQ481" i="60" s="1"/>
  <c r="DQ477" i="60" a="1"/>
  <c r="DQ477" i="60" s="1"/>
  <c r="DQ453" i="60" a="1"/>
  <c r="DQ453" i="60" s="1"/>
  <c r="DQ449" i="60" a="1"/>
  <c r="DQ449" i="60" s="1"/>
  <c r="DQ444" i="60" a="1"/>
  <c r="DQ444" i="60" s="1"/>
  <c r="DQ404" i="60" a="1"/>
  <c r="DQ404" i="60" s="1"/>
  <c r="DQ394" i="60" a="1"/>
  <c r="DQ394" i="60" s="1"/>
  <c r="DQ389" i="60" a="1"/>
  <c r="DQ389" i="60" s="1"/>
  <c r="DQ367" i="60" a="1"/>
  <c r="DQ367" i="60" s="1"/>
  <c r="DQ352" i="60" a="1"/>
  <c r="DQ352" i="60" s="1"/>
  <c r="DQ347" i="60" a="1"/>
  <c r="DQ347" i="60" s="1"/>
  <c r="DQ471" i="60" a="1"/>
  <c r="DQ471" i="60" s="1"/>
  <c r="DQ457" i="60" a="1"/>
  <c r="DQ457" i="60" s="1"/>
  <c r="DQ434" i="60" a="1"/>
  <c r="DQ434" i="60" s="1"/>
  <c r="DQ430" i="60" a="1"/>
  <c r="DQ430" i="60" s="1"/>
  <c r="DQ414" i="60" a="1"/>
  <c r="DQ414" i="60" s="1"/>
  <c r="DQ398" i="60" a="1"/>
  <c r="DQ398" i="60" s="1"/>
  <c r="DQ380" i="60" a="1"/>
  <c r="DQ380" i="60" s="1"/>
  <c r="DQ376" i="60" a="1"/>
  <c r="DQ376" i="60" s="1"/>
  <c r="DQ357" i="60" a="1"/>
  <c r="DQ357" i="60" s="1"/>
  <c r="DQ341" i="60" a="1"/>
  <c r="DQ341" i="60" s="1"/>
  <c r="DQ326" i="60" a="1"/>
  <c r="DQ326" i="60" s="1"/>
  <c r="DQ486" i="60" a="1"/>
  <c r="DQ486" i="60" s="1"/>
  <c r="DQ476" i="60" a="1"/>
  <c r="DQ476" i="60" s="1"/>
  <c r="DQ466" i="60" a="1"/>
  <c r="DQ466" i="60" s="1"/>
  <c r="DQ461" i="60" a="1"/>
  <c r="DQ461" i="60" s="1"/>
  <c r="DQ439" i="60" a="1"/>
  <c r="DQ439" i="60" s="1"/>
  <c r="DQ424" i="60" a="1"/>
  <c r="DQ424" i="60" s="1"/>
  <c r="DQ419" i="60" a="1"/>
  <c r="DQ419" i="60" s="1"/>
  <c r="DQ408" i="60" a="1"/>
  <c r="DQ408" i="60" s="1"/>
  <c r="DQ403" i="60" a="1"/>
  <c r="DQ403" i="60" s="1"/>
  <c r="DQ393" i="60" a="1"/>
  <c r="DQ393" i="60" s="1"/>
  <c r="DQ384" i="60" a="1"/>
  <c r="DQ384" i="60" s="1"/>
  <c r="DQ371" i="60" a="1"/>
  <c r="DQ371" i="60" s="1"/>
  <c r="DQ366" i="60" a="1"/>
  <c r="DQ366" i="60" s="1"/>
  <c r="DQ361" i="60" a="1"/>
  <c r="DQ361" i="60" s="1"/>
  <c r="DQ346" i="60" a="1"/>
  <c r="DQ346" i="60" s="1"/>
  <c r="DQ331" i="60" a="1"/>
  <c r="DQ331" i="60" s="1"/>
  <c r="DQ321" i="60" a="1"/>
  <c r="DQ321" i="60" s="1"/>
  <c r="DQ312" i="60" a="1"/>
  <c r="DQ312" i="60" s="1"/>
  <c r="DQ303" i="60" a="1"/>
  <c r="DQ303" i="60" s="1"/>
  <c r="DQ285" i="60" a="1"/>
  <c r="DQ285" i="60" s="1"/>
  <c r="DQ272" i="60" a="1"/>
  <c r="DQ272" i="60" s="1"/>
  <c r="DQ268" i="60" a="1"/>
  <c r="DQ268" i="60" s="1"/>
  <c r="DQ257" i="60" a="1"/>
  <c r="DQ257" i="60" s="1"/>
  <c r="DQ243" i="60" a="1"/>
  <c r="DQ243" i="60" s="1"/>
  <c r="DQ233" i="60" a="1"/>
  <c r="DQ233" i="60" s="1"/>
  <c r="DQ219" i="60" a="1"/>
  <c r="DQ219" i="60" s="1"/>
  <c r="DQ200" i="60" a="1"/>
  <c r="DQ200" i="60" s="1"/>
  <c r="DQ173" i="60" a="1"/>
  <c r="DQ173" i="60" s="1"/>
  <c r="DQ164" i="60" a="1"/>
  <c r="DQ164" i="60" s="1"/>
  <c r="DQ151" i="60" a="1"/>
  <c r="DQ151" i="60" s="1"/>
  <c r="DQ122" i="60" a="1"/>
  <c r="DQ122" i="60" s="1"/>
  <c r="DQ112" i="60" a="1"/>
  <c r="DQ112" i="60" s="1"/>
  <c r="DQ496" i="60" a="1"/>
  <c r="DQ496" i="60" s="1"/>
  <c r="DQ491" i="60" a="1"/>
  <c r="DQ491" i="60" s="1"/>
  <c r="DQ480" i="60" a="1"/>
  <c r="DQ480" i="60" s="1"/>
  <c r="DQ470" i="60" a="1"/>
  <c r="DQ470" i="60" s="1"/>
  <c r="DQ452" i="60" a="1"/>
  <c r="DQ452" i="60" s="1"/>
  <c r="DQ448" i="60" a="1"/>
  <c r="DQ448" i="60" s="1"/>
  <c r="DQ429" i="60" a="1"/>
  <c r="DQ429" i="60" s="1"/>
  <c r="DQ413" i="60" a="1"/>
  <c r="DQ413" i="60" s="1"/>
  <c r="DQ379" i="60" a="1"/>
  <c r="DQ379" i="60" s="1"/>
  <c r="DQ375" i="60" a="1"/>
  <c r="DQ375" i="60" s="1"/>
  <c r="DQ356" i="60" a="1"/>
  <c r="DQ356" i="60" s="1"/>
  <c r="DQ351" i="60" a="1"/>
  <c r="DQ351" i="60" s="1"/>
  <c r="DQ340" i="60" a="1"/>
  <c r="DQ340" i="60" s="1"/>
  <c r="DQ499" i="60" a="1"/>
  <c r="DQ499" i="60" s="1"/>
  <c r="DQ494" i="60" a="1"/>
  <c r="DQ494" i="60" s="1"/>
  <c r="DQ483" i="60" a="1"/>
  <c r="DQ483" i="60" s="1"/>
  <c r="DQ473" i="60" a="1"/>
  <c r="DQ473" i="60" s="1"/>
  <c r="DQ468" i="60" a="1"/>
  <c r="DQ468" i="60" s="1"/>
  <c r="DQ463" i="60" a="1"/>
  <c r="DQ463" i="60" s="1"/>
  <c r="DQ450" i="60" a="1"/>
  <c r="DQ450" i="60" s="1"/>
  <c r="DQ446" i="60" a="1"/>
  <c r="DQ446" i="60" s="1"/>
  <c r="DQ406" i="60" a="1"/>
  <c r="DQ406" i="60" s="1"/>
  <c r="DQ382" i="60" a="1"/>
  <c r="DQ382" i="60" s="1"/>
  <c r="DQ373" i="60" a="1"/>
  <c r="DQ373" i="60" s="1"/>
  <c r="DQ359" i="60" a="1"/>
  <c r="DQ359" i="60" s="1"/>
  <c r="DQ459" i="60" a="1"/>
  <c r="DQ459" i="60" s="1"/>
  <c r="DQ441" i="60" a="1"/>
  <c r="DQ441" i="60" s="1"/>
  <c r="DQ421" i="60" a="1"/>
  <c r="DQ421" i="60" s="1"/>
  <c r="DQ410" i="60" a="1"/>
  <c r="DQ410" i="60" s="1"/>
  <c r="DQ400" i="60" a="1"/>
  <c r="DQ400" i="60" s="1"/>
  <c r="DQ390" i="60" a="1"/>
  <c r="DQ390" i="60" s="1"/>
  <c r="DQ363" i="60" a="1"/>
  <c r="DQ363" i="60" s="1"/>
  <c r="DQ353" i="60" a="1"/>
  <c r="DQ353" i="60" s="1"/>
  <c r="DQ328" i="60" a="1"/>
  <c r="DQ328" i="60" s="1"/>
  <c r="DQ267" i="60" a="1"/>
  <c r="DQ267" i="60" s="1"/>
  <c r="DQ261" i="60" a="1"/>
  <c r="DQ261" i="60" s="1"/>
  <c r="DQ235" i="60" a="1"/>
  <c r="DQ235" i="60" s="1"/>
  <c r="DQ224" i="60" a="1"/>
  <c r="DQ224" i="60" s="1"/>
  <c r="DQ213" i="60" a="1"/>
  <c r="DQ213" i="60" s="1"/>
  <c r="DQ209" i="60" a="1"/>
  <c r="DQ209" i="60" s="1"/>
  <c r="DQ203" i="60" a="1"/>
  <c r="DQ203" i="60" s="1"/>
  <c r="DQ198" i="60" a="1"/>
  <c r="DQ198" i="60" s="1"/>
  <c r="DQ189" i="60" a="1"/>
  <c r="DQ189" i="60" s="1"/>
  <c r="DQ184" i="60" a="1"/>
  <c r="DQ184" i="60" s="1"/>
  <c r="DQ179" i="60" a="1"/>
  <c r="DQ179" i="60" s="1"/>
  <c r="DQ159" i="60" a="1"/>
  <c r="DQ159" i="60" s="1"/>
  <c r="DQ150" i="60" a="1"/>
  <c r="DQ150" i="60" s="1"/>
  <c r="DQ129" i="60" a="1"/>
  <c r="DQ129" i="60" s="1"/>
  <c r="DQ124" i="60" a="1"/>
  <c r="DQ124" i="60" s="1"/>
  <c r="DQ113" i="60" a="1"/>
  <c r="DQ113" i="60" s="1"/>
  <c r="DQ102" i="60" a="1"/>
  <c r="DQ102" i="60" s="1"/>
  <c r="DQ88" i="60" a="1"/>
  <c r="DQ88" i="60" s="1"/>
  <c r="DQ193" i="60" a="1"/>
  <c r="DQ193" i="60" s="1"/>
  <c r="DQ174" i="60" a="1"/>
  <c r="DQ174" i="60" s="1"/>
  <c r="DQ145" i="60" a="1"/>
  <c r="DQ145" i="60" s="1"/>
  <c r="DQ140" i="60" a="1"/>
  <c r="DQ140" i="60" s="1"/>
  <c r="DQ498" i="60" a="1"/>
  <c r="DQ498" i="60" s="1"/>
  <c r="DQ488" i="60" a="1"/>
  <c r="DQ488" i="60" s="1"/>
  <c r="DQ478" i="60" a="1"/>
  <c r="DQ478" i="60" s="1"/>
  <c r="DQ431" i="60" a="1"/>
  <c r="DQ431" i="60" s="1"/>
  <c r="DQ381" i="60" a="1"/>
  <c r="DQ381" i="60" s="1"/>
  <c r="DQ372" i="60" a="1"/>
  <c r="DQ372" i="60" s="1"/>
  <c r="DQ343" i="60" a="1"/>
  <c r="DQ343" i="60" s="1"/>
  <c r="DQ320" i="60" a="1"/>
  <c r="DQ320" i="60" s="1"/>
  <c r="DQ286" i="60" a="1"/>
  <c r="DQ286" i="60" s="1"/>
  <c r="DQ281" i="60" a="1"/>
  <c r="DQ281" i="60" s="1"/>
  <c r="DQ276" i="60" a="1"/>
  <c r="DQ276" i="60" s="1"/>
  <c r="DQ255" i="60" a="1"/>
  <c r="DQ255" i="60" s="1"/>
  <c r="DQ250" i="60" a="1"/>
  <c r="DQ250" i="60" s="1"/>
  <c r="DQ245" i="60" a="1"/>
  <c r="DQ245" i="60" s="1"/>
  <c r="DQ168" i="60" a="1"/>
  <c r="DQ168" i="60" s="1"/>
  <c r="DQ485" i="60" a="1"/>
  <c r="DQ485" i="60" s="1"/>
  <c r="DQ475" i="60" a="1"/>
  <c r="DQ475" i="60" s="1"/>
  <c r="DQ465" i="60" a="1"/>
  <c r="DQ465" i="60" s="1"/>
  <c r="DQ456" i="60" a="1"/>
  <c r="DQ456" i="60" s="1"/>
  <c r="DQ438" i="60" a="1"/>
  <c r="DQ438" i="60" s="1"/>
  <c r="DQ418" i="60" a="1"/>
  <c r="DQ418" i="60" s="1"/>
  <c r="DQ397" i="60" a="1"/>
  <c r="DQ397" i="60" s="1"/>
  <c r="DQ388" i="60" a="1"/>
  <c r="DQ388" i="60" s="1"/>
  <c r="DQ334" i="60" a="1"/>
  <c r="DQ334" i="60" s="1"/>
  <c r="DQ315" i="60" a="1"/>
  <c r="DQ315" i="60" s="1"/>
  <c r="DQ310" i="60" a="1"/>
  <c r="DQ310" i="60" s="1"/>
  <c r="DQ300" i="60" a="1"/>
  <c r="DQ300" i="60" s="1"/>
  <c r="DQ295" i="60" a="1"/>
  <c r="DQ295" i="60" s="1"/>
  <c r="DQ290" i="60" a="1"/>
  <c r="DQ290" i="60" s="1"/>
  <c r="DQ271" i="60" a="1"/>
  <c r="DQ271" i="60" s="1"/>
  <c r="DQ447" i="60" a="1"/>
  <c r="DQ447" i="60" s="1"/>
  <c r="DQ428" i="60" a="1"/>
  <c r="DQ428" i="60" s="1"/>
  <c r="DQ407" i="60" a="1"/>
  <c r="DQ407" i="60" s="1"/>
  <c r="DQ370" i="60" a="1"/>
  <c r="DQ370" i="60" s="1"/>
  <c r="DQ360" i="60" a="1"/>
  <c r="DQ360" i="60" s="1"/>
  <c r="DQ350" i="60" a="1"/>
  <c r="DQ350" i="60" s="1"/>
  <c r="DQ319" i="60" a="1"/>
  <c r="DQ319" i="60" s="1"/>
  <c r="DQ305" i="60" a="1"/>
  <c r="DQ305" i="60" s="1"/>
  <c r="DQ280" i="60" a="1"/>
  <c r="DQ280" i="60" s="1"/>
  <c r="DQ249" i="60" a="1"/>
  <c r="DQ249" i="60" s="1"/>
  <c r="DQ495" i="60" a="1"/>
  <c r="DQ495" i="60" s="1"/>
  <c r="DQ484" i="60" a="1"/>
  <c r="DQ484" i="60" s="1"/>
  <c r="DQ474" i="60" a="1"/>
  <c r="DQ474" i="60" s="1"/>
  <c r="DQ464" i="60" a="1"/>
  <c r="DQ464" i="60" s="1"/>
  <c r="DQ437" i="60" a="1"/>
  <c r="DQ437" i="60" s="1"/>
  <c r="DQ417" i="60" a="1"/>
  <c r="DQ417" i="60" s="1"/>
  <c r="DQ396" i="60" a="1"/>
  <c r="DQ396" i="60" s="1"/>
  <c r="DQ378" i="60" a="1"/>
  <c r="DQ378" i="60" s="1"/>
  <c r="DQ339" i="60" a="1"/>
  <c r="DQ339" i="60" s="1"/>
  <c r="DQ333" i="60" a="1"/>
  <c r="DQ333" i="60" s="1"/>
  <c r="DQ325" i="60" a="1"/>
  <c r="DQ325" i="60" s="1"/>
  <c r="DQ314" i="60" a="1"/>
  <c r="DQ314" i="60" s="1"/>
  <c r="DQ309" i="60" a="1"/>
  <c r="DQ309" i="60" s="1"/>
  <c r="DQ294" i="60" a="1"/>
  <c r="DQ294" i="60" s="1"/>
  <c r="DQ289" i="60" a="1"/>
  <c r="DQ289" i="60" s="1"/>
  <c r="DQ284" i="60" a="1"/>
  <c r="DQ284" i="60" s="1"/>
  <c r="DQ270" i="60" a="1"/>
  <c r="DQ270" i="60" s="1"/>
  <c r="DQ265" i="60" a="1"/>
  <c r="DQ265" i="60" s="1"/>
  <c r="DQ254" i="60" a="1"/>
  <c r="DQ254" i="60" s="1"/>
  <c r="DQ244" i="60" a="1"/>
  <c r="DQ244" i="60" s="1"/>
  <c r="DQ222" i="60" a="1"/>
  <c r="DQ222" i="60" s="1"/>
  <c r="DQ192" i="60" a="1"/>
  <c r="DQ192" i="60" s="1"/>
  <c r="DQ177" i="60" a="1"/>
  <c r="DQ177" i="60" s="1"/>
  <c r="DQ172" i="60" a="1"/>
  <c r="DQ172" i="60" s="1"/>
  <c r="DQ167" i="60" a="1"/>
  <c r="DQ167" i="60" s="1"/>
  <c r="DQ158" i="60" a="1"/>
  <c r="DQ158" i="60" s="1"/>
  <c r="DQ144" i="60" a="1"/>
  <c r="DQ144" i="60" s="1"/>
  <c r="DQ101" i="60" a="1"/>
  <c r="DQ101" i="60" s="1"/>
  <c r="DQ91" i="60" a="1"/>
  <c r="DQ91" i="60" s="1"/>
  <c r="DQ490" i="60" a="1"/>
  <c r="DQ490" i="60" s="1"/>
  <c r="DQ451" i="60" a="1"/>
  <c r="DQ451" i="60" s="1"/>
  <c r="DQ423" i="60" a="1"/>
  <c r="DQ423" i="60" s="1"/>
  <c r="DQ412" i="60" a="1"/>
  <c r="DQ412" i="60" s="1"/>
  <c r="DQ383" i="60" a="1"/>
  <c r="DQ383" i="60" s="1"/>
  <c r="DQ355" i="60" a="1"/>
  <c r="DQ355" i="60" s="1"/>
  <c r="DQ329" i="60" a="1"/>
  <c r="DQ329" i="60" s="1"/>
  <c r="DQ323" i="60" a="1"/>
  <c r="DQ323" i="60" s="1"/>
  <c r="DQ302" i="60" a="1"/>
  <c r="DQ302" i="60" s="1"/>
  <c r="DQ297" i="60" a="1"/>
  <c r="DQ297" i="60" s="1"/>
  <c r="DQ292" i="60" a="1"/>
  <c r="DQ292" i="60" s="1"/>
  <c r="DQ287" i="60" a="1"/>
  <c r="DQ287" i="60" s="1"/>
  <c r="DQ282" i="60" a="1"/>
  <c r="DQ282" i="60" s="1"/>
  <c r="DQ273" i="60" a="1"/>
  <c r="DQ273" i="60" s="1"/>
  <c r="DQ263" i="60" a="1"/>
  <c r="DQ263" i="60" s="1"/>
  <c r="DQ246" i="60" a="1"/>
  <c r="DQ246" i="60" s="1"/>
  <c r="DQ241" i="60" a="1"/>
  <c r="DQ241" i="60" s="1"/>
  <c r="DQ230" i="60" a="1"/>
  <c r="DQ230" i="60" s="1"/>
  <c r="DQ215" i="60" a="1"/>
  <c r="DQ215" i="60" s="1"/>
  <c r="DQ210" i="60" a="1"/>
  <c r="DQ210" i="60" s="1"/>
  <c r="DQ205" i="60" a="1"/>
  <c r="DQ205" i="60" s="1"/>
  <c r="DQ190" i="60" a="1"/>
  <c r="DQ190" i="60" s="1"/>
  <c r="DQ185" i="60" a="1"/>
  <c r="DQ185" i="60" s="1"/>
  <c r="DQ500" i="60" a="1"/>
  <c r="DQ500" i="60" s="1"/>
  <c r="DQ469" i="60" a="1"/>
  <c r="DQ469" i="60" s="1"/>
  <c r="DQ460" i="60" a="1"/>
  <c r="DQ460" i="60" s="1"/>
  <c r="DQ401" i="60" a="1"/>
  <c r="DQ401" i="60" s="1"/>
  <c r="DQ391" i="60" a="1"/>
  <c r="DQ391" i="60" s="1"/>
  <c r="DQ374" i="60" a="1"/>
  <c r="DQ374" i="60" s="1"/>
  <c r="DQ336" i="60" a="1"/>
  <c r="DQ336" i="60" s="1"/>
  <c r="DQ482" i="60" a="1"/>
  <c r="DQ482" i="60" s="1"/>
  <c r="DQ436" i="60" a="1"/>
  <c r="DQ436" i="60" s="1"/>
  <c r="DQ387" i="60" a="1"/>
  <c r="DQ387" i="60" s="1"/>
  <c r="DQ344" i="60" a="1"/>
  <c r="DQ344" i="60" s="1"/>
  <c r="DQ324" i="60" a="1"/>
  <c r="DQ324" i="60" s="1"/>
  <c r="DQ299" i="60" a="1"/>
  <c r="DQ299" i="60" s="1"/>
  <c r="DQ277" i="60" a="1"/>
  <c r="DQ277" i="60" s="1"/>
  <c r="DQ231" i="60" a="1"/>
  <c r="DQ231" i="60" s="1"/>
  <c r="DQ223" i="60" a="1"/>
  <c r="DQ223" i="60" s="1"/>
  <c r="DQ216" i="60" a="1"/>
  <c r="DQ216" i="60" s="1"/>
  <c r="DQ186" i="60" a="1"/>
  <c r="DQ186" i="60" s="1"/>
  <c r="DQ146" i="60" a="1"/>
  <c r="DQ146" i="60" s="1"/>
  <c r="DQ132" i="60" a="1"/>
  <c r="DQ132" i="60" s="1"/>
  <c r="DQ126" i="60" a="1"/>
  <c r="DQ126" i="60" s="1"/>
  <c r="DQ83" i="60" a="1"/>
  <c r="DQ83" i="60" s="1"/>
  <c r="DQ114" i="60" a="1"/>
  <c r="DQ114" i="60" s="1"/>
  <c r="DQ455" i="60" a="1"/>
  <c r="DQ455" i="60" s="1"/>
  <c r="DQ411" i="60" a="1"/>
  <c r="DQ411" i="60" s="1"/>
  <c r="DQ386" i="60" a="1"/>
  <c r="DQ386" i="60" s="1"/>
  <c r="DQ365" i="60" a="1"/>
  <c r="DQ365" i="60" s="1"/>
  <c r="DQ311" i="60" a="1"/>
  <c r="DQ311" i="60" s="1"/>
  <c r="DQ298" i="60" a="1"/>
  <c r="DQ298" i="60" s="1"/>
  <c r="DQ275" i="60" a="1"/>
  <c r="DQ275" i="60" s="1"/>
  <c r="DQ266" i="60" a="1"/>
  <c r="DQ266" i="60" s="1"/>
  <c r="DQ247" i="60" a="1"/>
  <c r="DQ247" i="60" s="1"/>
  <c r="DQ239" i="60" a="1"/>
  <c r="DQ239" i="60" s="1"/>
  <c r="DQ208" i="60" a="1"/>
  <c r="DQ208" i="60" s="1"/>
  <c r="DQ178" i="60" a="1"/>
  <c r="DQ178" i="60" s="1"/>
  <c r="DQ171" i="60" a="1"/>
  <c r="DQ171" i="60" s="1"/>
  <c r="DQ152" i="60" a="1"/>
  <c r="DQ152" i="60" s="1"/>
  <c r="DQ139" i="60" a="1"/>
  <c r="DQ139" i="60" s="1"/>
  <c r="DQ106" i="60" a="1"/>
  <c r="DQ106" i="60" s="1"/>
  <c r="DQ100" i="60" a="1"/>
  <c r="DQ100" i="60" s="1"/>
  <c r="DQ94" i="60" a="1"/>
  <c r="DQ94" i="60" s="1"/>
  <c r="DQ82" i="60" a="1"/>
  <c r="DQ82" i="60" s="1"/>
  <c r="DQ76" i="60" a="1"/>
  <c r="DQ76" i="60" s="1"/>
  <c r="DQ166" i="60" a="1"/>
  <c r="DQ166" i="60" s="1"/>
  <c r="DQ479" i="60" a="1"/>
  <c r="DQ479" i="60" s="1"/>
  <c r="DQ433" i="60" a="1"/>
  <c r="DQ433" i="60" s="1"/>
  <c r="DQ364" i="60" a="1"/>
  <c r="DQ364" i="60" s="1"/>
  <c r="DQ338" i="60" a="1"/>
  <c r="DQ338" i="60" s="1"/>
  <c r="DQ256" i="60" a="1"/>
  <c r="DQ256" i="60" s="1"/>
  <c r="DQ238" i="60" a="1"/>
  <c r="DQ238" i="60" s="1"/>
  <c r="DQ207" i="60" a="1"/>
  <c r="DQ207" i="60" s="1"/>
  <c r="DQ199" i="60" a="1"/>
  <c r="DQ199" i="60" s="1"/>
  <c r="DQ165" i="60" a="1"/>
  <c r="DQ165" i="60" s="1"/>
  <c r="DQ131" i="60" a="1"/>
  <c r="DQ131" i="60" s="1"/>
  <c r="DQ125" i="60" a="1"/>
  <c r="DQ125" i="60" s="1"/>
  <c r="DQ119" i="60" a="1"/>
  <c r="DQ119" i="60" s="1"/>
  <c r="DQ105" i="60" a="1"/>
  <c r="DQ105" i="60" s="1"/>
  <c r="DQ75" i="60" a="1"/>
  <c r="DQ75" i="60" s="1"/>
  <c r="DQ109" i="60" a="1"/>
  <c r="DQ109" i="60" s="1"/>
  <c r="DQ120" i="60" a="1"/>
  <c r="DQ120" i="60" s="1"/>
  <c r="DQ454" i="60" a="1"/>
  <c r="DQ454" i="60" s="1"/>
  <c r="DQ432" i="60" a="1"/>
  <c r="DQ432" i="60" s="1"/>
  <c r="DQ322" i="60" a="1"/>
  <c r="DQ322" i="60" s="1"/>
  <c r="DQ274" i="60" a="1"/>
  <c r="DQ274" i="60" s="1"/>
  <c r="DQ264" i="60" a="1"/>
  <c r="DQ264" i="60" s="1"/>
  <c r="DQ229" i="60" a="1"/>
  <c r="DQ229" i="60" s="1"/>
  <c r="DQ214" i="60" a="1"/>
  <c r="DQ214" i="60" s="1"/>
  <c r="DQ191" i="60" a="1"/>
  <c r="DQ191" i="60" s="1"/>
  <c r="DQ170" i="60" a="1"/>
  <c r="DQ170" i="60" s="1"/>
  <c r="DQ157" i="60" a="1"/>
  <c r="DQ157" i="60" s="1"/>
  <c r="DQ138" i="60" a="1"/>
  <c r="DQ138" i="60" s="1"/>
  <c r="DQ111" i="60" a="1"/>
  <c r="DQ111" i="60" s="1"/>
  <c r="DQ81" i="60" a="1"/>
  <c r="DQ81" i="60" s="1"/>
  <c r="DQ142" i="60" a="1"/>
  <c r="DQ142" i="60" s="1"/>
  <c r="DQ225" i="60" a="1"/>
  <c r="DQ225" i="60" s="1"/>
  <c r="DQ427" i="60" a="1"/>
  <c r="DQ427" i="60" s="1"/>
  <c r="DQ405" i="60" a="1"/>
  <c r="DQ405" i="60" s="1"/>
  <c r="DQ337" i="60" a="1"/>
  <c r="DQ337" i="60" s="1"/>
  <c r="DQ308" i="60" a="1"/>
  <c r="DQ308" i="60" s="1"/>
  <c r="DQ296" i="60" a="1"/>
  <c r="DQ296" i="60" s="1"/>
  <c r="DQ283" i="60" a="1"/>
  <c r="DQ283" i="60" s="1"/>
  <c r="DQ237" i="60" a="1"/>
  <c r="DQ237" i="60" s="1"/>
  <c r="DQ228" i="60" a="1"/>
  <c r="DQ228" i="60" s="1"/>
  <c r="DQ212" i="60" a="1"/>
  <c r="DQ212" i="60" s="1"/>
  <c r="DQ206" i="60" a="1"/>
  <c r="DQ206" i="60" s="1"/>
  <c r="DQ183" i="60" a="1"/>
  <c r="DQ183" i="60" s="1"/>
  <c r="DQ176" i="60" a="1"/>
  <c r="DQ176" i="60" s="1"/>
  <c r="DQ163" i="60" a="1"/>
  <c r="DQ163" i="60" s="1"/>
  <c r="DQ137" i="60" a="1"/>
  <c r="DQ137" i="60" s="1"/>
  <c r="DQ118" i="60" a="1"/>
  <c r="DQ118" i="60" s="1"/>
  <c r="DQ110" i="60" a="1"/>
  <c r="DQ110" i="60" s="1"/>
  <c r="DQ104" i="60" a="1"/>
  <c r="DQ104" i="60" s="1"/>
  <c r="DQ99" i="60" a="1"/>
  <c r="DQ99" i="60" s="1"/>
  <c r="DQ93" i="60" a="1"/>
  <c r="DQ93" i="60" s="1"/>
  <c r="DQ87" i="60" a="1"/>
  <c r="DQ87" i="60" s="1"/>
  <c r="DQ80" i="60" a="1"/>
  <c r="DQ80" i="60" s="1"/>
  <c r="DQ143" i="60" a="1"/>
  <c r="DQ143" i="60" s="1"/>
  <c r="DQ108" i="60" a="1"/>
  <c r="DQ108" i="60" s="1"/>
  <c r="DQ78" i="60" a="1"/>
  <c r="DQ78" i="60" s="1"/>
  <c r="DQ426" i="60" a="1"/>
  <c r="DQ426" i="60" s="1"/>
  <c r="DQ402" i="60" a="1"/>
  <c r="DQ402" i="60" s="1"/>
  <c r="DQ335" i="60" a="1"/>
  <c r="DQ335" i="60" s="1"/>
  <c r="DQ318" i="60" a="1"/>
  <c r="DQ318" i="60" s="1"/>
  <c r="DQ307" i="60" a="1"/>
  <c r="DQ307" i="60" s="1"/>
  <c r="DQ253" i="60" a="1"/>
  <c r="DQ253" i="60" s="1"/>
  <c r="DQ227" i="60" a="1"/>
  <c r="DQ227" i="60" s="1"/>
  <c r="DQ221" i="60" a="1"/>
  <c r="DQ221" i="60" s="1"/>
  <c r="DQ197" i="60" a="1"/>
  <c r="DQ197" i="60" s="1"/>
  <c r="DQ169" i="60" a="1"/>
  <c r="DQ169" i="60" s="1"/>
  <c r="DQ156" i="60" a="1"/>
  <c r="DQ156" i="60" s="1"/>
  <c r="DQ130" i="60" a="1"/>
  <c r="DQ130" i="60" s="1"/>
  <c r="DQ117" i="60" a="1"/>
  <c r="DQ117" i="60" s="1"/>
  <c r="DQ252" i="60" a="1"/>
  <c r="DQ252" i="60" s="1"/>
  <c r="DQ220" i="60" a="1"/>
  <c r="DQ220" i="60" s="1"/>
  <c r="DQ211" i="60" a="1"/>
  <c r="DQ211" i="60" s="1"/>
  <c r="DQ103" i="60" a="1"/>
  <c r="DQ103" i="60" s="1"/>
  <c r="DQ97" i="60" a="1"/>
  <c r="DQ97" i="60" s="1"/>
  <c r="DQ121" i="60" a="1"/>
  <c r="DQ121" i="60" s="1"/>
  <c r="DQ85" i="60" a="1"/>
  <c r="DQ85" i="60" s="1"/>
  <c r="DQ188" i="60" a="1"/>
  <c r="DQ188" i="60" s="1"/>
  <c r="DQ96" i="60" a="1"/>
  <c r="DQ96" i="60" s="1"/>
  <c r="DQ201" i="60" a="1"/>
  <c r="DQ201" i="60" s="1"/>
  <c r="DQ153" i="60" a="1"/>
  <c r="DQ153" i="60" s="1"/>
  <c r="DQ141" i="60" a="1"/>
  <c r="DQ141" i="60" s="1"/>
  <c r="DQ133" i="60" a="1"/>
  <c r="DQ133" i="60" s="1"/>
  <c r="DQ107" i="60" a="1"/>
  <c r="DQ107" i="60" s="1"/>
  <c r="DQ77" i="60" a="1"/>
  <c r="DQ77" i="60" s="1"/>
  <c r="DQ306" i="60" a="1"/>
  <c r="DQ306" i="60" s="1"/>
  <c r="DQ293" i="60" a="1"/>
  <c r="DQ293" i="60" s="1"/>
  <c r="DQ262" i="60" a="1"/>
  <c r="DQ262" i="60" s="1"/>
  <c r="DQ236" i="60" a="1"/>
  <c r="DQ236" i="60" s="1"/>
  <c r="DQ204" i="60" a="1"/>
  <c r="DQ204" i="60" s="1"/>
  <c r="DQ182" i="60" a="1"/>
  <c r="DQ182" i="60" s="1"/>
  <c r="DQ162" i="60" a="1"/>
  <c r="DQ162" i="60" s="1"/>
  <c r="DQ136" i="60" a="1"/>
  <c r="DQ136" i="60" s="1"/>
  <c r="DQ123" i="60" a="1"/>
  <c r="DQ123" i="60" s="1"/>
  <c r="DQ116" i="60" a="1"/>
  <c r="DQ116" i="60" s="1"/>
  <c r="DQ98" i="60" a="1"/>
  <c r="DQ98" i="60" s="1"/>
  <c r="DQ92" i="60" a="1"/>
  <c r="DQ92" i="60" s="1"/>
  <c r="DQ86" i="60" a="1"/>
  <c r="DQ86" i="60" s="1"/>
  <c r="DQ149" i="60" a="1"/>
  <c r="DQ149" i="60" s="1"/>
  <c r="DQ195" i="60" a="1"/>
  <c r="DQ195" i="60" s="1"/>
  <c r="DQ90" i="60" a="1"/>
  <c r="DQ90" i="60" s="1"/>
  <c r="DQ232" i="60" a="1"/>
  <c r="DQ232" i="60" s="1"/>
  <c r="DQ127" i="60" a="1"/>
  <c r="DQ127" i="60" s="1"/>
  <c r="DQ95" i="60" a="1"/>
  <c r="DQ95" i="60" s="1"/>
  <c r="DQ345" i="60" a="1"/>
  <c r="DQ345" i="60" s="1"/>
  <c r="DQ301" i="60" a="1"/>
  <c r="DQ301" i="60" s="1"/>
  <c r="DQ288" i="60" a="1"/>
  <c r="DQ288" i="60" s="1"/>
  <c r="DQ258" i="60" a="1"/>
  <c r="DQ258" i="60" s="1"/>
  <c r="DQ240" i="60" a="1"/>
  <c r="DQ240" i="60" s="1"/>
  <c r="DQ194" i="60" a="1"/>
  <c r="DQ194" i="60" s="1"/>
  <c r="DQ493" i="60" a="1"/>
  <c r="DQ493" i="60" s="1"/>
  <c r="DQ377" i="60" a="1"/>
  <c r="DQ377" i="60" s="1"/>
  <c r="DQ354" i="60" a="1"/>
  <c r="DQ354" i="60" s="1"/>
  <c r="DQ317" i="60" a="1"/>
  <c r="DQ317" i="60" s="1"/>
  <c r="DQ304" i="60" a="1"/>
  <c r="DQ304" i="60" s="1"/>
  <c r="DQ175" i="60" a="1"/>
  <c r="DQ175" i="60" s="1"/>
  <c r="DQ79" i="60" a="1"/>
  <c r="DQ79" i="60" s="1"/>
  <c r="DQ115" i="60" a="1"/>
  <c r="DQ115" i="60" s="1"/>
  <c r="DQ202" i="60" a="1"/>
  <c r="DQ202" i="60" s="1"/>
  <c r="DQ154" i="60" a="1"/>
  <c r="DQ154" i="60" s="1"/>
  <c r="DQ148" i="60" a="1"/>
  <c r="DQ148" i="60" s="1"/>
  <c r="DQ128" i="60" a="1"/>
  <c r="DQ128" i="60" s="1"/>
  <c r="DQ217" i="60" a="1"/>
  <c r="DQ217" i="60" s="1"/>
  <c r="DQ187" i="60" a="1"/>
  <c r="DQ187" i="60" s="1"/>
  <c r="DQ180" i="60" a="1"/>
  <c r="DQ180" i="60" s="1"/>
  <c r="DQ368" i="60" a="1"/>
  <c r="DQ368" i="60" s="1"/>
  <c r="DQ278" i="60" a="1"/>
  <c r="DQ278" i="60" s="1"/>
  <c r="DQ248" i="60" a="1"/>
  <c r="DQ248" i="60" s="1"/>
  <c r="DQ89" i="60" a="1"/>
  <c r="DQ89" i="60" s="1"/>
  <c r="DQ445" i="60" a="1"/>
  <c r="DQ445" i="60" s="1"/>
  <c r="DQ422" i="60" a="1"/>
  <c r="DQ422" i="60" s="1"/>
  <c r="DQ395" i="60" a="1"/>
  <c r="DQ395" i="60" s="1"/>
  <c r="DQ349" i="60" a="1"/>
  <c r="DQ349" i="60" s="1"/>
  <c r="DQ330" i="60" a="1"/>
  <c r="DQ330" i="60" s="1"/>
  <c r="DQ316" i="60" a="1"/>
  <c r="DQ316" i="60" s="1"/>
  <c r="DQ260" i="60" a="1"/>
  <c r="DQ260" i="60" s="1"/>
  <c r="DQ242" i="60" a="1"/>
  <c r="DQ242" i="60" s="1"/>
  <c r="DQ234" i="60" a="1"/>
  <c r="DQ234" i="60" s="1"/>
  <c r="DQ226" i="60" a="1"/>
  <c r="DQ226" i="60" s="1"/>
  <c r="DQ218" i="60" a="1"/>
  <c r="DQ218" i="60" s="1"/>
  <c r="DQ196" i="60" a="1"/>
  <c r="DQ196" i="60" s="1"/>
  <c r="DQ155" i="60" a="1"/>
  <c r="DQ155" i="60" s="1"/>
  <c r="DQ135" i="60" a="1"/>
  <c r="DQ135" i="60" s="1"/>
  <c r="DQ147" i="60" a="1"/>
  <c r="DQ147" i="60" s="1"/>
  <c r="DQ489" i="60" a="1"/>
  <c r="DQ489" i="60" s="1"/>
  <c r="DQ443" i="60" a="1"/>
  <c r="DQ443" i="60" s="1"/>
  <c r="DQ348" i="60" a="1"/>
  <c r="DQ348" i="60" s="1"/>
  <c r="DQ291" i="60" a="1"/>
  <c r="DQ291" i="60" s="1"/>
  <c r="DQ279" i="60" a="1"/>
  <c r="DQ279" i="60" s="1"/>
  <c r="DQ269" i="60" a="1"/>
  <c r="DQ269" i="60" s="1"/>
  <c r="DQ259" i="60" a="1"/>
  <c r="DQ259" i="60" s="1"/>
  <c r="DQ251" i="60" a="1"/>
  <c r="DQ251" i="60" s="1"/>
  <c r="DQ181" i="60" a="1"/>
  <c r="DQ181" i="60" s="1"/>
  <c r="DQ161" i="60" a="1"/>
  <c r="DQ161" i="60" s="1"/>
  <c r="DQ134" i="60" a="1"/>
  <c r="DQ134" i="60" s="1"/>
  <c r="DQ84" i="60" a="1"/>
  <c r="DQ84" i="60" s="1"/>
  <c r="DQ442" i="60" a="1"/>
  <c r="DQ442" i="60" s="1"/>
  <c r="DQ416" i="60" a="1"/>
  <c r="DQ416" i="60" s="1"/>
  <c r="DQ392" i="60" a="1"/>
  <c r="DQ392" i="60" s="1"/>
  <c r="DQ369" i="60" a="1"/>
  <c r="DQ369" i="60" s="1"/>
  <c r="DQ313" i="60" a="1"/>
  <c r="DQ313" i="60" s="1"/>
  <c r="DQ160" i="60" a="1"/>
  <c r="DQ160" i="60" s="1"/>
  <c r="DQ73" i="60" a="1"/>
  <c r="DQ73" i="60" s="1"/>
  <c r="DQ69" i="60" a="1"/>
  <c r="DQ69" i="60" s="1"/>
  <c r="DQ54" i="60" a="1"/>
  <c r="DQ54" i="60" s="1"/>
  <c r="B41" i="60" a="1"/>
  <c r="B41" i="60" s="1"/>
  <c r="B19" i="60" a="1"/>
  <c r="B19" i="60" s="1"/>
  <c r="DQ9" i="60" a="1"/>
  <c r="DQ9" i="60" s="1"/>
  <c r="B63" i="60" a="1"/>
  <c r="B63" i="60" s="1"/>
  <c r="DQ48" i="60" a="1"/>
  <c r="DQ48" i="60" s="1"/>
  <c r="B37" i="60" a="1"/>
  <c r="B37" i="60" s="1"/>
  <c r="DQ26" i="60" a="1"/>
  <c r="DQ26" i="60" s="1"/>
  <c r="DQ16" i="60" a="1"/>
  <c r="DQ16" i="60" s="1"/>
  <c r="DQ8" i="60" a="1"/>
  <c r="DQ8" i="60" s="1"/>
  <c r="DQ23" i="60" a="1"/>
  <c r="DQ23" i="60" s="1"/>
  <c r="DQ70" i="60" a="1"/>
  <c r="DQ70" i="60" s="1"/>
  <c r="B71" i="60" a="1"/>
  <c r="B71" i="60" s="1"/>
  <c r="B3" i="60" a="1"/>
  <c r="B3" i="60" s="1"/>
  <c r="DQ39" i="60" a="1"/>
  <c r="DQ39" i="60" s="1"/>
  <c r="B14" i="60" a="1"/>
  <c r="B14" i="60" s="1"/>
  <c r="B24" i="60" a="1"/>
  <c r="B24" i="60" s="1"/>
  <c r="B40" i="60" a="1"/>
  <c r="B40" i="60" s="1"/>
  <c r="B55" i="60" a="1"/>
  <c r="B55" i="60" s="1"/>
  <c r="B73" i="60" a="1"/>
  <c r="B73" i="60" s="1"/>
  <c r="B13" i="60" a="1"/>
  <c r="B13" i="60" s="1"/>
  <c r="DQ53" i="60" a="1"/>
  <c r="DQ53" i="60" s="1"/>
  <c r="DQ13" i="60" a="1"/>
  <c r="DQ13" i="60" s="1"/>
  <c r="DQ3" i="60" a="1"/>
  <c r="DQ3" i="60" s="1"/>
  <c r="B15" i="60" a="1"/>
  <c r="B15" i="60" s="1"/>
  <c r="DQ28" i="60" a="1"/>
  <c r="DQ28" i="60" s="1"/>
  <c r="DQ40" i="60" a="1"/>
  <c r="DQ40" i="60" s="1"/>
  <c r="B56" i="60" a="1"/>
  <c r="B56" i="60" s="1"/>
  <c r="B74" i="60" a="1"/>
  <c r="B74" i="60" s="1"/>
  <c r="B4" i="60" a="1"/>
  <c r="B4" i="60" s="1"/>
  <c r="B16" i="60" a="1"/>
  <c r="B16" i="60" s="1"/>
  <c r="B29" i="60" a="1"/>
  <c r="B29" i="60" s="1"/>
  <c r="DQ41" i="60" a="1"/>
  <c r="DQ41" i="60" s="1"/>
  <c r="DQ58" i="60" a="1"/>
  <c r="DQ58" i="60" s="1"/>
  <c r="DQ35" i="60" a="1"/>
  <c r="DQ35" i="60" s="1"/>
  <c r="B54" i="60" a="1"/>
  <c r="B54" i="60" s="1"/>
  <c r="DQ4" i="60" a="1"/>
  <c r="DQ4" i="60" s="1"/>
  <c r="DQ17" i="60" a="1"/>
  <c r="DQ17" i="60" s="1"/>
  <c r="DQ29" i="60" a="1"/>
  <c r="DQ29" i="60" s="1"/>
  <c r="B43" i="60" a="1"/>
  <c r="B43" i="60" s="1"/>
  <c r="B59" i="60" a="1"/>
  <c r="B59" i="60" s="1"/>
  <c r="DQ6" i="60" a="1"/>
  <c r="DQ6" i="60" s="1"/>
  <c r="B18" i="60" a="1"/>
  <c r="B18" i="60" s="1"/>
  <c r="B30" i="60" a="1"/>
  <c r="B30" i="60" s="1"/>
  <c r="DQ43" i="60" a="1"/>
  <c r="DQ43" i="60" s="1"/>
  <c r="DQ60" i="60" a="1"/>
  <c r="DQ60" i="60" s="1"/>
  <c r="DQ18" i="60" a="1"/>
  <c r="DQ18" i="60" s="1"/>
  <c r="DQ31" i="60" a="1"/>
  <c r="DQ31" i="60" s="1"/>
  <c r="B46" i="60" a="1"/>
  <c r="B46" i="60" s="1"/>
  <c r="B61" i="60" a="1"/>
  <c r="B61" i="60" s="1"/>
  <c r="B13" i="57" a="1"/>
  <c r="B13" i="57" s="1"/>
  <c r="B26" i="57" a="1"/>
  <c r="B26" i="57" s="1"/>
  <c r="B29" i="57" a="1"/>
  <c r="B29" i="57" s="1"/>
  <c r="B57" i="57" a="1"/>
  <c r="B57" i="57" s="1"/>
  <c r="B31" i="73" a="1"/>
  <c r="B31" i="73" s="1"/>
  <c r="B67" i="57" a="1"/>
  <c r="B67" i="57" s="1"/>
  <c r="B38" i="73" a="1"/>
  <c r="B38" i="73" s="1"/>
  <c r="B43" i="73" a="1"/>
  <c r="B43" i="73" s="1"/>
  <c r="B25" i="59" a="1"/>
  <c r="B25" i="59" s="1"/>
  <c r="B65" i="59" a="1"/>
  <c r="B65" i="59" s="1"/>
  <c r="B79" i="59" a="1"/>
  <c r="B79" i="59" s="1"/>
  <c r="B92" i="59" a="1"/>
  <c r="B92" i="59" s="1"/>
  <c r="B105" i="59" a="1"/>
  <c r="B105" i="59" s="1"/>
  <c r="B120" i="59" a="1"/>
  <c r="B120" i="59" s="1"/>
  <c r="DQ66" i="70" a="1"/>
  <c r="DQ66" i="70" s="1"/>
  <c r="B53" i="70" a="1"/>
  <c r="B53" i="70" s="1"/>
  <c r="B43" i="70" a="1"/>
  <c r="B43" i="70" s="1"/>
  <c r="DQ33" i="70" a="1"/>
  <c r="DQ33" i="70" s="1"/>
  <c r="B26" i="70" a="1"/>
  <c r="B26" i="70" s="1"/>
  <c r="B17" i="70" a="1"/>
  <c r="B17" i="70" s="1"/>
  <c r="DQ8" i="70" a="1"/>
  <c r="DQ8" i="70" s="1"/>
  <c r="DQ69" i="70" a="1"/>
  <c r="DQ69" i="70" s="1"/>
  <c r="DQ52" i="70" a="1"/>
  <c r="DQ52" i="70" s="1"/>
  <c r="B33" i="70" a="1"/>
  <c r="B33" i="70" s="1"/>
  <c r="DQ25" i="70" a="1"/>
  <c r="DQ25" i="70" s="1"/>
  <c r="DQ16" i="70" a="1"/>
  <c r="DQ16" i="70" s="1"/>
  <c r="B69" i="70" a="1"/>
  <c r="B69" i="70" s="1"/>
  <c r="B52" i="70" a="1"/>
  <c r="B52" i="70" s="1"/>
  <c r="DQ42" i="70" a="1"/>
  <c r="DQ42" i="70" s="1"/>
  <c r="DQ32" i="70" a="1"/>
  <c r="DQ32" i="70" s="1"/>
  <c r="B16" i="70" a="1"/>
  <c r="B16" i="70" s="1"/>
  <c r="B7" i="70" a="1"/>
  <c r="B7" i="70" s="1"/>
  <c r="B68" i="70" a="1"/>
  <c r="B68" i="70" s="1"/>
  <c r="B42" i="70" a="1"/>
  <c r="B42" i="70" s="1"/>
  <c r="B32" i="70" a="1"/>
  <c r="B32" i="70" s="1"/>
  <c r="DQ23" i="70" a="1"/>
  <c r="DQ23" i="70" s="1"/>
  <c r="B15" i="70" a="1"/>
  <c r="B15" i="70" s="1"/>
  <c r="B63" i="70" a="1"/>
  <c r="B63" i="70" s="1"/>
  <c r="DQ49" i="70" a="1"/>
  <c r="DQ49" i="70" s="1"/>
  <c r="B40" i="70" a="1"/>
  <c r="B40" i="70" s="1"/>
  <c r="B23" i="70" a="1"/>
  <c r="B23" i="70" s="1"/>
  <c r="DQ6" i="70" a="1"/>
  <c r="DQ6" i="70" s="1"/>
  <c r="DQ62" i="70" a="1"/>
  <c r="DQ62" i="70" s="1"/>
  <c r="DQ39" i="70" a="1"/>
  <c r="DQ39" i="70" s="1"/>
  <c r="B30" i="70" a="1"/>
  <c r="B30" i="70" s="1"/>
  <c r="DQ22" i="70" a="1"/>
  <c r="DQ22" i="70" s="1"/>
  <c r="DQ13" i="70" a="1"/>
  <c r="DQ13" i="70" s="1"/>
  <c r="B6" i="70" a="1"/>
  <c r="B6" i="70" s="1"/>
  <c r="DQ56" i="70" a="1"/>
  <c r="DQ56" i="70" s="1"/>
  <c r="B46" i="70" a="1"/>
  <c r="B46" i="70" s="1"/>
  <c r="B28" i="70" a="1"/>
  <c r="B28" i="70" s="1"/>
  <c r="B56" i="70" a="1"/>
  <c r="B56" i="70" s="1"/>
  <c r="DQ45" i="70" a="1"/>
  <c r="DQ45" i="70" s="1"/>
  <c r="B36" i="70" a="1"/>
  <c r="B36" i="70" s="1"/>
  <c r="B27" i="70" a="1"/>
  <c r="B27" i="70" s="1"/>
  <c r="DQ19" i="70" a="1"/>
  <c r="DQ19" i="70" s="1"/>
  <c r="B10" i="70" a="1"/>
  <c r="B10" i="70" s="1"/>
  <c r="A2" i="70"/>
  <c r="DQ2" i="70" s="1" a="1"/>
  <c r="DQ2" i="70" s="1"/>
  <c r="B20" i="70" a="1"/>
  <c r="B20" i="70" s="1"/>
  <c r="DQ46" i="70" a="1"/>
  <c r="DQ46" i="70" s="1"/>
  <c r="B50" i="73" a="1"/>
  <c r="B50" i="73" s="1"/>
  <c r="B53" i="73" a="1"/>
  <c r="B53" i="73" s="1"/>
  <c r="B3" i="57" a="1"/>
  <c r="B3" i="57" s="1"/>
  <c r="B55" i="70" a="1"/>
  <c r="B55" i="70" s="1"/>
  <c r="B57" i="73" a="1"/>
  <c r="B57" i="73" s="1"/>
  <c r="B6" i="57" a="1"/>
  <c r="B6" i="57" s="1"/>
  <c r="B7" i="73" a="1"/>
  <c r="B7" i="73" s="1"/>
  <c r="B9" i="73" a="1"/>
  <c r="B9" i="73" s="1"/>
  <c r="B14" i="73" a="1"/>
  <c r="B14" i="73" s="1"/>
  <c r="B60" i="73" a="1"/>
  <c r="B60" i="73" s="1"/>
  <c r="B16" i="73" a="1"/>
  <c r="B16" i="73" s="1"/>
  <c r="B64" i="73" a="1"/>
  <c r="B64" i="73" s="1"/>
  <c r="B8" i="57" a="1"/>
  <c r="B8" i="57" s="1"/>
  <c r="B17" i="59" a="1"/>
  <c r="B17" i="59" s="1"/>
  <c r="B30" i="59" a="1"/>
  <c r="B30" i="59" s="1"/>
  <c r="B44" i="59" a="1"/>
  <c r="B44" i="59" s="1"/>
  <c r="B71" i="59" a="1"/>
  <c r="B71" i="59" s="1"/>
  <c r="B85" i="59" a="1"/>
  <c r="B85" i="59" s="1"/>
  <c r="B98" i="59" a="1"/>
  <c r="B98" i="59" s="1"/>
  <c r="DQ9" i="70" a="1"/>
  <c r="DQ9" i="70" s="1"/>
  <c r="DQ29" i="70" a="1"/>
  <c r="DQ29" i="70" s="1"/>
  <c r="B59" i="70" a="1"/>
  <c r="B59" i="70" s="1"/>
  <c r="B22" i="58" a="1"/>
  <c r="B22" i="58" s="1"/>
  <c r="B24" i="58" a="1"/>
  <c r="B24" i="58" s="1"/>
  <c r="B20" i="58" a="1"/>
  <c r="B20" i="58" s="1"/>
  <c r="B15" i="58" a="1"/>
  <c r="B15" i="58" s="1"/>
  <c r="B60" i="58" a="1"/>
  <c r="B60" i="58" s="1"/>
  <c r="B47" i="58" a="1"/>
  <c r="B47" i="58" s="1"/>
  <c r="B9" i="58" a="1"/>
  <c r="B9" i="58" s="1"/>
  <c r="B42" i="58" a="1"/>
  <c r="B42" i="58" s="1"/>
  <c r="B8" i="58" a="1"/>
  <c r="B8" i="58" s="1"/>
  <c r="A2" i="58"/>
  <c r="B2" i="58" s="1" a="1"/>
  <c r="B2" i="58" s="1"/>
  <c r="B3" i="58" a="1"/>
  <c r="B3" i="58" s="1"/>
  <c r="B5" i="58" a="1"/>
  <c r="B5" i="58" s="1"/>
  <c r="B11" i="58" a="1"/>
  <c r="B11" i="58" s="1"/>
  <c r="B14" i="58" a="1"/>
  <c r="B14" i="58" s="1"/>
  <c r="B21" i="58" a="1"/>
  <c r="B21" i="58" s="1"/>
  <c r="DQ113" i="61" a="1"/>
  <c r="DQ113" i="61" s="1"/>
  <c r="B75" i="61" a="1"/>
  <c r="B75" i="61" s="1"/>
  <c r="B51" i="61" a="1"/>
  <c r="B51" i="61" s="1"/>
  <c r="B36" i="61" a="1"/>
  <c r="B36" i="61" s="1"/>
  <c r="DQ22" i="61" a="1"/>
  <c r="DQ22" i="61" s="1"/>
  <c r="B13" i="61" a="1"/>
  <c r="B13" i="61" s="1"/>
  <c r="DQ5" i="61" a="1"/>
  <c r="DQ5" i="61" s="1"/>
  <c r="B71" i="61" a="1"/>
  <c r="B71" i="61" s="1"/>
  <c r="DQ48" i="61" a="1"/>
  <c r="DQ48" i="61" s="1"/>
  <c r="DQ35" i="61" a="1"/>
  <c r="DQ35" i="61" s="1"/>
  <c r="B21" i="61" a="1"/>
  <c r="B21" i="61" s="1"/>
  <c r="B12" i="61" a="1"/>
  <c r="B12" i="61" s="1"/>
  <c r="B5" i="61" a="1"/>
  <c r="B5" i="61" s="1"/>
  <c r="B66" i="61" a="1"/>
  <c r="B66" i="61" s="1"/>
  <c r="DQ45" i="61" a="1"/>
  <c r="DQ45" i="61" s="1"/>
  <c r="DQ31" i="61" a="1"/>
  <c r="DQ31" i="61" s="1"/>
  <c r="B4" i="61" a="1"/>
  <c r="B4" i="61" s="1"/>
  <c r="B113" i="61" a="1"/>
  <c r="B113" i="61" s="1"/>
  <c r="DQ65" i="61" a="1"/>
  <c r="DQ65" i="61" s="1"/>
  <c r="DQ44" i="61" a="1"/>
  <c r="DQ44" i="61" s="1"/>
  <c r="B31" i="61" a="1"/>
  <c r="B31" i="61" s="1"/>
  <c r="DQ19" i="61" a="1"/>
  <c r="DQ19" i="61" s="1"/>
  <c r="DQ10" i="61" a="1"/>
  <c r="DQ10" i="61" s="1"/>
  <c r="DQ3" i="61" a="1"/>
  <c r="DQ3" i="61" s="1"/>
  <c r="B108" i="61" a="1"/>
  <c r="B108" i="61" s="1"/>
  <c r="DQ59" i="61" a="1"/>
  <c r="DQ59" i="61" s="1"/>
  <c r="B44" i="61" a="1"/>
  <c r="B44" i="61" s="1"/>
  <c r="B30" i="61" a="1"/>
  <c r="B30" i="61" s="1"/>
  <c r="DQ18" i="61" a="1"/>
  <c r="DQ18" i="61" s="1"/>
  <c r="DQ9" i="61" a="1"/>
  <c r="DQ9" i="61" s="1"/>
  <c r="B3" i="61" a="1"/>
  <c r="B3" i="61" s="1"/>
  <c r="DQ103" i="61" a="1"/>
  <c r="DQ103" i="61" s="1"/>
  <c r="B59" i="61" a="1"/>
  <c r="B59" i="61" s="1"/>
  <c r="DQ42" i="61" a="1"/>
  <c r="DQ42" i="61" s="1"/>
  <c r="B29" i="61" a="1"/>
  <c r="B29" i="61" s="1"/>
  <c r="B18" i="61" a="1"/>
  <c r="B18" i="61" s="1"/>
  <c r="DQ8" i="61" a="1"/>
  <c r="DQ8" i="61" s="1"/>
  <c r="B99" i="61" a="1"/>
  <c r="B99" i="61" s="1"/>
  <c r="DQ58" i="61" a="1"/>
  <c r="DQ58" i="61" s="1"/>
  <c r="B42" i="61" a="1"/>
  <c r="B42" i="61" s="1"/>
  <c r="DQ27" i="61" a="1"/>
  <c r="DQ27" i="61" s="1"/>
  <c r="B8" i="61" a="1"/>
  <c r="B8" i="61" s="1"/>
  <c r="B16" i="61" a="1"/>
  <c r="B16" i="61" s="1"/>
  <c r="DQ46" i="61" a="1"/>
  <c r="DQ46" i="61" s="1"/>
  <c r="B5" i="60" a="1"/>
  <c r="B5" i="60" s="1"/>
  <c r="DQ19" i="60" a="1"/>
  <c r="DQ19" i="60" s="1"/>
  <c r="DQ24" i="60" a="1"/>
  <c r="DQ24" i="60" s="1"/>
  <c r="B36" i="60" a="1"/>
  <c r="B36" i="60" s="1"/>
  <c r="B42" i="60" a="1"/>
  <c r="B42" i="60" s="1"/>
  <c r="B49" i="60" a="1"/>
  <c r="B49" i="60" s="1"/>
  <c r="DQ56" i="60" a="1"/>
  <c r="DQ56" i="60" s="1"/>
  <c r="DQ64" i="60" a="1"/>
  <c r="DQ64" i="60" s="1"/>
  <c r="DQ71" i="60" a="1"/>
  <c r="DQ71" i="60" s="1"/>
  <c r="A2" i="61"/>
  <c r="B20" i="61" a="1"/>
  <c r="B20" i="61" s="1"/>
  <c r="B52" i="61" a="1"/>
  <c r="B52" i="61" s="1"/>
  <c r="DQ5" i="60" a="1"/>
  <c r="DQ5" i="60" s="1"/>
  <c r="B10" i="60" a="1"/>
  <c r="B10" i="60" s="1"/>
  <c r="DQ15" i="60" a="1"/>
  <c r="DQ15" i="60" s="1"/>
  <c r="B25" i="60" a="1"/>
  <c r="B25" i="60" s="1"/>
  <c r="DQ30" i="60" a="1"/>
  <c r="DQ30" i="60" s="1"/>
  <c r="DQ42" i="60" a="1"/>
  <c r="DQ42" i="60" s="1"/>
  <c r="DQ49" i="60" a="1"/>
  <c r="DQ49" i="60" s="1"/>
  <c r="DQ57" i="60" a="1"/>
  <c r="DQ57" i="60" s="1"/>
  <c r="B65" i="60" a="1"/>
  <c r="B65" i="60" s="1"/>
  <c r="B72" i="60" a="1"/>
  <c r="B72" i="60" s="1"/>
  <c r="DQ20" i="61" a="1"/>
  <c r="DQ20" i="61" s="1"/>
  <c r="DQ52" i="61" a="1"/>
  <c r="DQ52" i="61" s="1"/>
  <c r="A2" i="56"/>
  <c r="B6" i="60" a="1"/>
  <c r="B6" i="60" s="1"/>
  <c r="DQ10" i="60" a="1"/>
  <c r="DQ10" i="60" s="1"/>
  <c r="B20" i="60" a="1"/>
  <c r="B20" i="60" s="1"/>
  <c r="B26" i="60" a="1"/>
  <c r="B26" i="60" s="1"/>
  <c r="B31" i="60" a="1"/>
  <c r="B31" i="60" s="1"/>
  <c r="DQ36" i="60" a="1"/>
  <c r="DQ36" i="60" s="1"/>
  <c r="B50" i="60" a="1"/>
  <c r="B50" i="60" s="1"/>
  <c r="DQ65" i="60" a="1"/>
  <c r="DQ65" i="60" s="1"/>
  <c r="DQ4" i="61" a="1"/>
  <c r="DQ4" i="61" s="1"/>
  <c r="B25" i="61" a="1"/>
  <c r="B25" i="61" s="1"/>
  <c r="DQ53" i="61" a="1"/>
  <c r="DQ53" i="61" s="1"/>
  <c r="DQ26" i="61" a="1"/>
  <c r="DQ26" i="61" s="1"/>
  <c r="DQ66" i="61" a="1"/>
  <c r="DQ66" i="61" s="1"/>
  <c r="DQ6" i="61" a="1"/>
  <c r="DQ6" i="61" s="1"/>
  <c r="B27" i="61" a="1"/>
  <c r="B27" i="61" s="1"/>
  <c r="DQ70" i="61" a="1"/>
  <c r="DQ70" i="61" s="1"/>
  <c r="B7" i="60" a="1"/>
  <c r="B7" i="60" s="1"/>
  <c r="DQ11" i="60" a="1"/>
  <c r="DQ11" i="60" s="1"/>
  <c r="B27" i="60" a="1"/>
  <c r="B27" i="60" s="1"/>
  <c r="DQ32" i="60" a="1"/>
  <c r="DQ32" i="60" s="1"/>
  <c r="B38" i="60" a="1"/>
  <c r="B38" i="60" s="1"/>
  <c r="DQ44" i="60" a="1"/>
  <c r="DQ44" i="60" s="1"/>
  <c r="DQ52" i="60" a="1"/>
  <c r="DQ52" i="60" s="1"/>
  <c r="B67" i="60" a="1"/>
  <c r="B67" i="60" s="1"/>
  <c r="B7" i="61" a="1"/>
  <c r="B7" i="61" s="1"/>
  <c r="B33" i="61" a="1"/>
  <c r="B33" i="61" s="1"/>
  <c r="B77" i="61" a="1"/>
  <c r="B77" i="61" s="1"/>
  <c r="A2" i="60"/>
  <c r="DQ2" i="60" s="1" a="1"/>
  <c r="DQ2" i="60" s="1"/>
  <c r="DQ7" i="60" a="1"/>
  <c r="DQ7" i="60" s="1"/>
  <c r="B12" i="60" a="1"/>
  <c r="B12" i="60" s="1"/>
  <c r="B17" i="60" a="1"/>
  <c r="B17" i="60" s="1"/>
  <c r="DQ22" i="60" a="1"/>
  <c r="DQ22" i="60" s="1"/>
  <c r="B28" i="60" a="1"/>
  <c r="B28" i="60" s="1"/>
  <c r="B60" i="60" a="1"/>
  <c r="B60" i="60" s="1"/>
  <c r="DQ67" i="60" a="1"/>
  <c r="DQ67" i="60" s="1"/>
  <c r="DQ7" i="61" a="1"/>
  <c r="DQ7" i="61" s="1"/>
  <c r="B34" i="61" a="1"/>
  <c r="B34" i="61" s="1"/>
  <c r="B85" i="61" a="1"/>
  <c r="B85" i="61" s="1"/>
  <c r="DQ11" i="61" a="1"/>
  <c r="DQ11" i="61" s="1"/>
  <c r="B37" i="61" a="1"/>
  <c r="B37" i="61" s="1"/>
  <c r="B86" i="61" a="1"/>
  <c r="B86" i="61" s="1"/>
  <c r="B38" i="61" a="1"/>
  <c r="B38" i="61" s="1"/>
  <c r="DQ13" i="61" a="1"/>
  <c r="DQ13" i="61" s="1"/>
  <c r="DQ41" i="61" a="1"/>
  <c r="DQ41" i="61" s="1"/>
  <c r="DQ90" i="64" a="1"/>
  <c r="DQ90" i="64" s="1"/>
  <c r="B4" i="64" a="1"/>
  <c r="B4" i="64" s="1"/>
  <c r="B51" i="64" a="1"/>
  <c r="B51" i="64" s="1"/>
  <c r="DQ26" i="64" a="1"/>
  <c r="DQ26" i="64" s="1"/>
  <c r="B19" i="64" a="1"/>
  <c r="B19" i="64" s="1"/>
  <c r="B15" i="64" a="1"/>
  <c r="B15" i="64" s="1"/>
  <c r="B11" i="64" a="1"/>
  <c r="B11" i="64" s="1"/>
  <c r="B94" i="64" a="1"/>
  <c r="B94" i="64" s="1"/>
  <c r="DQ89" i="64" a="1"/>
  <c r="DQ89" i="64" s="1"/>
  <c r="DQ7" i="64" a="1"/>
  <c r="DQ7" i="64" s="1"/>
  <c r="B6" i="66" a="1"/>
  <c r="B6" i="66" s="1"/>
  <c r="B9" i="66" a="1"/>
  <c r="B9" i="66" s="1"/>
  <c r="B52" i="66" a="1"/>
  <c r="B52" i="66" s="1"/>
  <c r="B6" i="63" a="1"/>
  <c r="B6" i="63" s="1"/>
  <c r="B12" i="63" a="1"/>
  <c r="B12" i="63" s="1"/>
  <c r="B19" i="63" a="1"/>
  <c r="B19" i="63" s="1"/>
  <c r="B26" i="63" a="1"/>
  <c r="B26" i="63" s="1"/>
  <c r="B81" i="66" a="1"/>
  <c r="B81" i="66" s="1"/>
  <c r="B84" i="66" a="1"/>
  <c r="B84" i="66" s="1"/>
  <c r="B116" i="66" a="1"/>
  <c r="B116" i="66" s="1"/>
  <c r="B78" i="57" a="1"/>
  <c r="B78" i="57" s="1"/>
  <c r="B98" i="57" a="1"/>
  <c r="B98" i="57" s="1"/>
  <c r="B119" i="57" a="1"/>
  <c r="B119" i="57" s="1"/>
  <c r="B3" i="73" a="1"/>
  <c r="B3" i="73" s="1"/>
  <c r="B25" i="73" a="1"/>
  <c r="B25" i="73" s="1"/>
  <c r="B39" i="73" a="1"/>
  <c r="B39" i="73" s="1"/>
  <c r="B61" i="73" a="1"/>
  <c r="B61" i="73" s="1"/>
  <c r="B75" i="73" a="1"/>
  <c r="B75" i="73" s="1"/>
  <c r="B97" i="73" a="1"/>
  <c r="B97" i="73" s="1"/>
  <c r="B111" i="73" a="1"/>
  <c r="B111" i="73" s="1"/>
  <c r="B17" i="57" a="1"/>
  <c r="B17" i="57" s="1"/>
  <c r="B27" i="57" a="1"/>
  <c r="B27" i="57" s="1"/>
  <c r="B37" i="57" a="1"/>
  <c r="B37" i="57" s="1"/>
  <c r="B48" i="57" a="1"/>
  <c r="B48" i="57" s="1"/>
  <c r="B68" i="57" a="1"/>
  <c r="B68" i="57" s="1"/>
  <c r="B89" i="57" a="1"/>
  <c r="B89" i="57" s="1"/>
  <c r="B99" i="57" a="1"/>
  <c r="B99" i="57" s="1"/>
  <c r="B109" i="57" a="1"/>
  <c r="B109" i="57" s="1"/>
  <c r="B120" i="57" a="1"/>
  <c r="B120" i="57" s="1"/>
  <c r="B96" i="73" a="1"/>
  <c r="B96" i="73" s="1"/>
  <c r="B10" i="73" a="1"/>
  <c r="B10" i="73" s="1"/>
  <c r="B32" i="73" a="1"/>
  <c r="B32" i="73" s="1"/>
  <c r="B46" i="73" a="1"/>
  <c r="B46" i="73" s="1"/>
  <c r="B68" i="73" a="1"/>
  <c r="B68" i="73" s="1"/>
  <c r="B82" i="73" a="1"/>
  <c r="B82" i="73" s="1"/>
  <c r="B104" i="73" a="1"/>
  <c r="B104" i="73" s="1"/>
  <c r="B118" i="73" a="1"/>
  <c r="B118" i="73" s="1"/>
  <c r="B11" i="73" a="1"/>
  <c r="B11" i="73" s="1"/>
  <c r="B18" i="73" a="1"/>
  <c r="B18" i="73" s="1"/>
  <c r="B47" i="73" a="1"/>
  <c r="B47" i="73" s="1"/>
  <c r="B54" i="73" a="1"/>
  <c r="B54" i="73" s="1"/>
  <c r="B83" i="73" a="1"/>
  <c r="B83" i="73" s="1"/>
  <c r="B90" i="73" a="1"/>
  <c r="B90" i="73" s="1"/>
  <c r="B119" i="73" a="1"/>
  <c r="B119" i="73" s="1"/>
  <c r="B7" i="57" a="1"/>
  <c r="B7" i="57" s="1"/>
  <c r="B18" i="57" a="1"/>
  <c r="B18" i="57" s="1"/>
  <c r="B38" i="57" a="1"/>
  <c r="B38" i="57" s="1"/>
  <c r="B59" i="57" a="1"/>
  <c r="B59" i="57" s="1"/>
  <c r="B69" i="57" a="1"/>
  <c r="B69" i="57" s="1"/>
  <c r="B79" i="57" a="1"/>
  <c r="B79" i="57" s="1"/>
  <c r="B90" i="57" a="1"/>
  <c r="B90" i="57" s="1"/>
  <c r="B110" i="57" a="1"/>
  <c r="B110" i="57" s="1"/>
  <c r="B19" i="73" a="1"/>
  <c r="B19" i="73" s="1"/>
  <c r="B55" i="73" a="1"/>
  <c r="B55" i="73" s="1"/>
  <c r="B98" i="73" a="1"/>
  <c r="B98" i="73" s="1"/>
  <c r="B39" i="57" a="1"/>
  <c r="B39" i="57" s="1"/>
  <c r="B49" i="57" a="1"/>
  <c r="B49" i="57" s="1"/>
  <c r="B60" i="57" a="1"/>
  <c r="B60" i="57" s="1"/>
  <c r="B80" i="57" a="1"/>
  <c r="B80" i="57" s="1"/>
  <c r="B101" i="57" a="1"/>
  <c r="B101" i="57" s="1"/>
  <c r="B111" i="57" a="1"/>
  <c r="B111" i="57" s="1"/>
  <c r="B4" i="73" a="1"/>
  <c r="B4" i="73" s="1"/>
  <c r="B40" i="73" a="1"/>
  <c r="B40" i="73" s="1"/>
  <c r="B69" i="73" a="1"/>
  <c r="B69" i="73" s="1"/>
  <c r="B105" i="73" a="1"/>
  <c r="B105" i="73" s="1"/>
  <c r="B12" i="73" a="1"/>
  <c r="B12" i="73" s="1"/>
  <c r="B41" i="73" a="1"/>
  <c r="B41" i="73" s="1"/>
  <c r="B48" i="73" a="1"/>
  <c r="B48" i="73" s="1"/>
  <c r="B77" i="73" a="1"/>
  <c r="B77" i="73" s="1"/>
  <c r="B84" i="73" a="1"/>
  <c r="B84" i="73" s="1"/>
  <c r="B113" i="73" a="1"/>
  <c r="B113" i="73" s="1"/>
  <c r="B120" i="73" a="1"/>
  <c r="B120" i="73" s="1"/>
  <c r="B9" i="57" a="1"/>
  <c r="B9" i="57" s="1"/>
  <c r="B19" i="57" a="1"/>
  <c r="B19" i="57" s="1"/>
  <c r="B30" i="57" a="1"/>
  <c r="B30" i="57" s="1"/>
  <c r="B50" i="57" a="1"/>
  <c r="B50" i="57" s="1"/>
  <c r="B71" i="57" a="1"/>
  <c r="B71" i="57" s="1"/>
  <c r="B81" i="57" a="1"/>
  <c r="B81" i="57" s="1"/>
  <c r="B91" i="57" a="1"/>
  <c r="B91" i="57" s="1"/>
  <c r="B102" i="57" a="1"/>
  <c r="B102" i="57" s="1"/>
  <c r="B26" i="73" a="1"/>
  <c r="B26" i="73" s="1"/>
  <c r="B62" i="73" a="1"/>
  <c r="B62" i="73" s="1"/>
  <c r="B91" i="73" a="1"/>
  <c r="B91" i="73" s="1"/>
  <c r="B112" i="73" a="1"/>
  <c r="B112" i="73" s="1"/>
  <c r="B5" i="73" a="1"/>
  <c r="B5" i="73" s="1"/>
  <c r="B13" i="73" a="1"/>
  <c r="B13" i="73" s="1"/>
  <c r="B27" i="73" a="1"/>
  <c r="B27" i="73" s="1"/>
  <c r="B49" i="73" a="1"/>
  <c r="B49" i="73" s="1"/>
  <c r="B56" i="73" a="1"/>
  <c r="B56" i="73" s="1"/>
  <c r="B70" i="73" a="1"/>
  <c r="B70" i="73" s="1"/>
  <c r="B92" i="73" a="1"/>
  <c r="B92" i="73" s="1"/>
  <c r="B106" i="73" a="1"/>
  <c r="B106" i="73" s="1"/>
  <c r="B20" i="57" a="1"/>
  <c r="B20" i="57" s="1"/>
  <c r="B41" i="57" a="1"/>
  <c r="B41" i="57" s="1"/>
  <c r="B51" i="57" a="1"/>
  <c r="B51" i="57" s="1"/>
  <c r="B61" i="57" a="1"/>
  <c r="B61" i="57" s="1"/>
  <c r="B72" i="57" a="1"/>
  <c r="B72" i="57" s="1"/>
  <c r="B92" i="57" a="1"/>
  <c r="B92" i="57" s="1"/>
  <c r="B113" i="57" a="1"/>
  <c r="B113" i="57" s="1"/>
  <c r="B33" i="73" a="1"/>
  <c r="B33" i="73" s="1"/>
  <c r="B76" i="73" a="1"/>
  <c r="B76" i="73" s="1"/>
  <c r="B20" i="73" a="1"/>
  <c r="B20" i="73" s="1"/>
  <c r="B34" i="73" a="1"/>
  <c r="B34" i="73" s="1"/>
  <c r="B63" i="73" a="1"/>
  <c r="B63" i="73" s="1"/>
  <c r="B85" i="73" a="1"/>
  <c r="B85" i="73" s="1"/>
  <c r="B99" i="73" a="1"/>
  <c r="B99" i="73" s="1"/>
  <c r="B6" i="73" a="1"/>
  <c r="B6" i="73" s="1"/>
  <c r="B35" i="73" a="1"/>
  <c r="B35" i="73" s="1"/>
  <c r="B42" i="73" a="1"/>
  <c r="B42" i="73" s="1"/>
  <c r="B71" i="73" a="1"/>
  <c r="B71" i="73" s="1"/>
  <c r="B78" i="73" a="1"/>
  <c r="B78" i="73" s="1"/>
  <c r="B107" i="73" a="1"/>
  <c r="B107" i="73" s="1"/>
  <c r="B114" i="73" a="1"/>
  <c r="B114" i="73" s="1"/>
  <c r="B11" i="57" a="1"/>
  <c r="B11" i="57" s="1"/>
  <c r="B21" i="57" a="1"/>
  <c r="B21" i="57" s="1"/>
  <c r="B31" i="57" a="1"/>
  <c r="B31" i="57" s="1"/>
  <c r="B42" i="57" a="1"/>
  <c r="B42" i="57" s="1"/>
  <c r="B62" i="57" a="1"/>
  <c r="B62" i="57" s="1"/>
  <c r="B83" i="57" a="1"/>
  <c r="B83" i="57" s="1"/>
  <c r="B93" i="57" a="1"/>
  <c r="B93" i="57" s="1"/>
  <c r="B103" i="57" a="1"/>
  <c r="B103" i="57" s="1"/>
  <c r="B100" i="73" a="1"/>
  <c r="B100" i="73" s="1"/>
  <c r="A2" i="57"/>
  <c r="B2" i="57" s="1" a="1"/>
  <c r="B2" i="57" s="1"/>
  <c r="B112" i="57" a="1"/>
  <c r="B112" i="57" s="1"/>
  <c r="B100" i="57" a="1"/>
  <c r="B100" i="57" s="1"/>
  <c r="B88" i="57" a="1"/>
  <c r="B88" i="57" s="1"/>
  <c r="B76" i="57" a="1"/>
  <c r="B76" i="57" s="1"/>
  <c r="B64" i="57" a="1"/>
  <c r="B64" i="57" s="1"/>
  <c r="B52" i="57" a="1"/>
  <c r="B52" i="57" s="1"/>
  <c r="B40" i="57" a="1"/>
  <c r="B40" i="57" s="1"/>
  <c r="B28" i="57" a="1"/>
  <c r="B28" i="57" s="1"/>
  <c r="B16" i="57" a="1"/>
  <c r="B16" i="57" s="1"/>
  <c r="B4" i="57" a="1"/>
  <c r="B4" i="57" s="1"/>
  <c r="B118" i="57" a="1"/>
  <c r="B118" i="57" s="1"/>
  <c r="B106" i="57" a="1"/>
  <c r="B106" i="57" s="1"/>
  <c r="B94" i="57" a="1"/>
  <c r="B94" i="57" s="1"/>
  <c r="B82" i="57" a="1"/>
  <c r="B82" i="57" s="1"/>
  <c r="B70" i="57" a="1"/>
  <c r="B70" i="57" s="1"/>
  <c r="B58" i="57" a="1"/>
  <c r="B58" i="57" s="1"/>
  <c r="B46" i="57" a="1"/>
  <c r="B46" i="57" s="1"/>
  <c r="B34" i="57" a="1"/>
  <c r="B34" i="57" s="1"/>
  <c r="B22" i="57" a="1"/>
  <c r="B22" i="57" s="1"/>
  <c r="B10" i="57" a="1"/>
  <c r="B10" i="57" s="1"/>
  <c r="B12" i="57" a="1"/>
  <c r="B12" i="57" s="1"/>
  <c r="B32" i="57" a="1"/>
  <c r="B32" i="57" s="1"/>
  <c r="B53" i="57" a="1"/>
  <c r="B53" i="57" s="1"/>
  <c r="B63" i="57" a="1"/>
  <c r="B63" i="57" s="1"/>
  <c r="B73" i="57" a="1"/>
  <c r="B73" i="57" s="1"/>
  <c r="B84" i="57" a="1"/>
  <c r="B84" i="57" s="1"/>
  <c r="B104" i="57" a="1"/>
  <c r="B104" i="57" s="1"/>
  <c r="B93" i="73" a="1"/>
  <c r="B93" i="73" s="1"/>
  <c r="B115" i="73" a="1"/>
  <c r="B115" i="73" s="1"/>
  <c r="B29" i="73" a="1"/>
  <c r="B29" i="73" s="1"/>
  <c r="B36" i="73" a="1"/>
  <c r="B36" i="73" s="1"/>
  <c r="B65" i="73" a="1"/>
  <c r="B65" i="73" s="1"/>
  <c r="B72" i="73" a="1"/>
  <c r="B72" i="73" s="1"/>
  <c r="B101" i="73" a="1"/>
  <c r="B101" i="73" s="1"/>
  <c r="B108" i="73" a="1"/>
  <c r="B108" i="73" s="1"/>
  <c r="B23" i="57" a="1"/>
  <c r="B23" i="57" s="1"/>
  <c r="B33" i="57" a="1"/>
  <c r="B33" i="57" s="1"/>
  <c r="B43" i="57" a="1"/>
  <c r="B43" i="57" s="1"/>
  <c r="B54" i="57" a="1"/>
  <c r="B54" i="57" s="1"/>
  <c r="B74" i="57" a="1"/>
  <c r="B74" i="57" s="1"/>
  <c r="B95" i="57" a="1"/>
  <c r="B95" i="57" s="1"/>
  <c r="B105" i="57" a="1"/>
  <c r="B105" i="57" s="1"/>
  <c r="B115" i="57" a="1"/>
  <c r="B115" i="57" s="1"/>
  <c r="B15" i="73" a="1"/>
  <c r="B15" i="73" s="1"/>
  <c r="B37" i="73" a="1"/>
  <c r="B37" i="73" s="1"/>
  <c r="B51" i="73" a="1"/>
  <c r="B51" i="73" s="1"/>
  <c r="B73" i="73" a="1"/>
  <c r="B73" i="73" s="1"/>
  <c r="B87" i="73" a="1"/>
  <c r="B87" i="73" s="1"/>
  <c r="B109" i="73" a="1"/>
  <c r="B109" i="73" s="1"/>
  <c r="B116" i="73" a="1"/>
  <c r="B116" i="73" s="1"/>
  <c r="B24" i="57" a="1"/>
  <c r="B24" i="57" s="1"/>
  <c r="B44" i="57" a="1"/>
  <c r="B44" i="57" s="1"/>
  <c r="B65" i="57" a="1"/>
  <c r="B65" i="57" s="1"/>
  <c r="B75" i="57" a="1"/>
  <c r="B75" i="57" s="1"/>
  <c r="B85" i="57" a="1"/>
  <c r="B85" i="57" s="1"/>
  <c r="B96" i="57" a="1"/>
  <c r="B96" i="57" s="1"/>
  <c r="B116" i="57" a="1"/>
  <c r="B116" i="57" s="1"/>
  <c r="B8" i="73" a="1"/>
  <c r="B8" i="73" s="1"/>
  <c r="B22" i="73" a="1"/>
  <c r="B22" i="73" s="1"/>
  <c r="B44" i="73" a="1"/>
  <c r="B44" i="73" s="1"/>
  <c r="B58" i="73" a="1"/>
  <c r="B58" i="73" s="1"/>
  <c r="B80" i="73" a="1"/>
  <c r="B80" i="73" s="1"/>
  <c r="B94" i="73" a="1"/>
  <c r="B94" i="73" s="1"/>
  <c r="A2" i="73"/>
  <c r="B2" i="73" s="1" a="1"/>
  <c r="B2" i="73" s="1"/>
  <c r="B23" i="73" a="1"/>
  <c r="B23" i="73" s="1"/>
  <c r="B30" i="73" a="1"/>
  <c r="B30" i="73" s="1"/>
  <c r="B59" i="73" a="1"/>
  <c r="B59" i="73" s="1"/>
  <c r="B66" i="73" a="1"/>
  <c r="B66" i="73" s="1"/>
  <c r="B95" i="73" a="1"/>
  <c r="B95" i="73" s="1"/>
  <c r="B102" i="73" a="1"/>
  <c r="B102" i="73" s="1"/>
  <c r="B14" i="57" a="1"/>
  <c r="B14" i="57" s="1"/>
  <c r="B35" i="57" a="1"/>
  <c r="B35" i="57" s="1"/>
  <c r="B45" i="57" a="1"/>
  <c r="B45" i="57" s="1"/>
  <c r="B55" i="57" a="1"/>
  <c r="B55" i="57" s="1"/>
  <c r="B66" i="57" a="1"/>
  <c r="B66" i="57" s="1"/>
  <c r="B86" i="57" a="1"/>
  <c r="B86" i="57" s="1"/>
  <c r="B107" i="57" a="1"/>
  <c r="B107" i="57" s="1"/>
  <c r="B117" i="57" a="1"/>
  <c r="B117" i="57" s="1"/>
  <c r="B45" i="73" a="1"/>
  <c r="B45" i="73" s="1"/>
  <c r="B52" i="73" a="1"/>
  <c r="B52" i="73" s="1"/>
  <c r="B67" i="73" a="1"/>
  <c r="B67" i="73" s="1"/>
  <c r="B74" i="73" a="1"/>
  <c r="B74" i="73" s="1"/>
  <c r="B81" i="73" a="1"/>
  <c r="B81" i="73" s="1"/>
  <c r="B88" i="73" a="1"/>
  <c r="B88" i="73" s="1"/>
  <c r="B103" i="73" a="1"/>
  <c r="B103" i="73" s="1"/>
  <c r="B110" i="73" a="1"/>
  <c r="B110" i="73" s="1"/>
  <c r="B5" i="57" a="1"/>
  <c r="B5" i="57" s="1"/>
  <c r="B15" i="57" a="1"/>
  <c r="B15" i="57" s="1"/>
  <c r="B25" i="57" a="1"/>
  <c r="B25" i="57" s="1"/>
  <c r="B36" i="57" a="1"/>
  <c r="B36" i="57" s="1"/>
  <c r="B56" i="57" a="1"/>
  <c r="B56" i="57" s="1"/>
  <c r="B77" i="57" a="1"/>
  <c r="B77" i="57" s="1"/>
  <c r="B87" i="57" a="1"/>
  <c r="B87" i="57" s="1"/>
  <c r="B97" i="57" a="1"/>
  <c r="B97" i="57" s="1"/>
  <c r="B108" i="57" a="1"/>
  <c r="B108" i="57" s="1"/>
  <c r="A2" i="59"/>
  <c r="B2" i="59" s="1" a="1"/>
  <c r="B2" i="59" s="1"/>
  <c r="B8" i="59" a="1"/>
  <c r="B8" i="59" s="1"/>
  <c r="B21" i="59" a="1"/>
  <c r="B21" i="59" s="1"/>
  <c r="B34" i="59" a="1"/>
  <c r="B34" i="59" s="1"/>
  <c r="B47" i="59" a="1"/>
  <c r="B47" i="59" s="1"/>
  <c r="B54" i="59" a="1"/>
  <c r="B54" i="59" s="1"/>
  <c r="B67" i="59" a="1"/>
  <c r="B67" i="59" s="1"/>
  <c r="B80" i="59" a="1"/>
  <c r="B80" i="59" s="1"/>
  <c r="B93" i="59" a="1"/>
  <c r="B93" i="59" s="1"/>
  <c r="B106" i="59" a="1"/>
  <c r="B106" i="59" s="1"/>
  <c r="B119" i="59" a="1"/>
  <c r="B119" i="59" s="1"/>
  <c r="B7" i="53" a="1"/>
  <c r="B7" i="53" s="1"/>
  <c r="DQ13" i="53" a="1"/>
  <c r="DQ13" i="53" s="1"/>
  <c r="B20" i="53" a="1"/>
  <c r="B20" i="53" s="1"/>
  <c r="DQ26" i="53" a="1"/>
  <c r="DQ26" i="53" s="1"/>
  <c r="B30" i="53" a="1"/>
  <c r="B30" i="53" s="1"/>
  <c r="DQ36" i="53" a="1"/>
  <c r="DQ36" i="53" s="1"/>
  <c r="B43" i="53" a="1"/>
  <c r="B43" i="53" s="1"/>
  <c r="DQ49" i="53" a="1"/>
  <c r="DQ49" i="53" s="1"/>
  <c r="B4" i="53" a="1"/>
  <c r="B4" i="53" s="1"/>
  <c r="DQ10" i="53" a="1"/>
  <c r="DQ10" i="53" s="1"/>
  <c r="B17" i="53" a="1"/>
  <c r="B17" i="53" s="1"/>
  <c r="DQ23" i="53" a="1"/>
  <c r="DQ23" i="53" s="1"/>
  <c r="B27" i="53" a="1"/>
  <c r="B27" i="53" s="1"/>
  <c r="DQ33" i="53" a="1"/>
  <c r="DQ33" i="53" s="1"/>
  <c r="B40" i="53" a="1"/>
  <c r="B40" i="53" s="1"/>
  <c r="DQ46" i="53" a="1"/>
  <c r="DQ46" i="53" s="1"/>
  <c r="B9" i="59" a="1"/>
  <c r="B9" i="59" s="1"/>
  <c r="B22" i="59" a="1"/>
  <c r="B22" i="59" s="1"/>
  <c r="B35" i="59" a="1"/>
  <c r="B35" i="59" s="1"/>
  <c r="B42" i="59" a="1"/>
  <c r="B42" i="59" s="1"/>
  <c r="B55" i="59" a="1"/>
  <c r="B55" i="59" s="1"/>
  <c r="B68" i="59" a="1"/>
  <c r="B68" i="59" s="1"/>
  <c r="B81" i="59" a="1"/>
  <c r="B81" i="59" s="1"/>
  <c r="B94" i="59" a="1"/>
  <c r="B94" i="59" s="1"/>
  <c r="B107" i="59" a="1"/>
  <c r="B107" i="59" s="1"/>
  <c r="B114" i="59" a="1"/>
  <c r="B114" i="59" s="1"/>
  <c r="DQ7" i="53" a="1"/>
  <c r="DQ7" i="53" s="1"/>
  <c r="B14" i="53" a="1"/>
  <c r="B14" i="53" s="1"/>
  <c r="DQ20" i="53" a="1"/>
  <c r="DQ20" i="53" s="1"/>
  <c r="B24" i="53" a="1"/>
  <c r="B24" i="53" s="1"/>
  <c r="DQ30" i="53" a="1"/>
  <c r="DQ30" i="53" s="1"/>
  <c r="B37" i="53" a="1"/>
  <c r="B37" i="53" s="1"/>
  <c r="DQ43" i="53" a="1"/>
  <c r="DQ43" i="53" s="1"/>
  <c r="B50" i="53" a="1"/>
  <c r="B50" i="53" s="1"/>
  <c r="B3" i="59" a="1"/>
  <c r="B3" i="59" s="1"/>
  <c r="B16" i="59" a="1"/>
  <c r="B16" i="59" s="1"/>
  <c r="B29" i="59" a="1"/>
  <c r="B29" i="59" s="1"/>
  <c r="B36" i="59" a="1"/>
  <c r="B36" i="59" s="1"/>
  <c r="B49" i="59" a="1"/>
  <c r="B49" i="59" s="1"/>
  <c r="B62" i="59" a="1"/>
  <c r="B62" i="59" s="1"/>
  <c r="B75" i="59" a="1"/>
  <c r="B75" i="59" s="1"/>
  <c r="B88" i="59" a="1"/>
  <c r="B88" i="59" s="1"/>
  <c r="B101" i="59" a="1"/>
  <c r="B101" i="59" s="1"/>
  <c r="B108" i="59" a="1"/>
  <c r="B108" i="59" s="1"/>
  <c r="DQ4" i="53" a="1"/>
  <c r="DQ4" i="53" s="1"/>
  <c r="B11" i="53" a="1"/>
  <c r="B11" i="53" s="1"/>
  <c r="DQ17" i="53" a="1"/>
  <c r="DQ17" i="53" s="1"/>
  <c r="B21" i="53" a="1"/>
  <c r="B21" i="53" s="1"/>
  <c r="DQ27" i="53" a="1"/>
  <c r="DQ27" i="53" s="1"/>
  <c r="B34" i="53" a="1"/>
  <c r="B34" i="53" s="1"/>
  <c r="DQ40" i="53" a="1"/>
  <c r="DQ40" i="53" s="1"/>
  <c r="B47" i="53" a="1"/>
  <c r="B47" i="53" s="1"/>
  <c r="B8" i="53" a="1"/>
  <c r="B8" i="53" s="1"/>
  <c r="DQ14" i="53" a="1"/>
  <c r="DQ14" i="53" s="1"/>
  <c r="B18" i="53" a="1"/>
  <c r="B18" i="53" s="1"/>
  <c r="DQ24" i="53" a="1"/>
  <c r="DQ24" i="53" s="1"/>
  <c r="B31" i="53" a="1"/>
  <c r="B31" i="53" s="1"/>
  <c r="DQ37" i="53" a="1"/>
  <c r="DQ37" i="53" s="1"/>
  <c r="B44" i="53" a="1"/>
  <c r="B44" i="53" s="1"/>
  <c r="DQ50" i="53" a="1"/>
  <c r="DQ50" i="53" s="1"/>
  <c r="A2" i="53"/>
  <c r="B5" i="53" a="1"/>
  <c r="B5" i="53" s="1"/>
  <c r="DQ11" i="53" a="1"/>
  <c r="DQ11" i="53" s="1"/>
  <c r="B15" i="53" a="1"/>
  <c r="B15" i="53" s="1"/>
  <c r="DQ21" i="53" a="1"/>
  <c r="DQ21" i="53" s="1"/>
  <c r="B28" i="53" a="1"/>
  <c r="B28" i="53" s="1"/>
  <c r="DQ34" i="53" a="1"/>
  <c r="DQ34" i="53" s="1"/>
  <c r="B41" i="53" a="1"/>
  <c r="B41" i="53" s="1"/>
  <c r="DQ47" i="53" a="1"/>
  <c r="DQ47" i="53" s="1"/>
  <c r="B51" i="53" a="1"/>
  <c r="B51" i="53" s="1"/>
  <c r="DQ2" i="67" a="1"/>
  <c r="DQ2" i="67" s="1"/>
  <c r="B2" i="67" a="1"/>
  <c r="B2" i="67" s="1"/>
  <c r="DQ8" i="53" a="1"/>
  <c r="DQ8" i="53" s="1"/>
  <c r="B12" i="53" a="1"/>
  <c r="B12" i="53" s="1"/>
  <c r="DQ18" i="53" a="1"/>
  <c r="DQ18" i="53" s="1"/>
  <c r="B25" i="53" a="1"/>
  <c r="B25" i="53" s="1"/>
  <c r="DQ31" i="53" a="1"/>
  <c r="DQ31" i="53" s="1"/>
  <c r="B38" i="53" a="1"/>
  <c r="B38" i="53" s="1"/>
  <c r="DQ44" i="53" a="1"/>
  <c r="DQ44" i="53" s="1"/>
  <c r="B48" i="53" a="1"/>
  <c r="B48" i="53" s="1"/>
  <c r="DQ5" i="53" a="1"/>
  <c r="DQ5" i="53" s="1"/>
  <c r="B9" i="53" a="1"/>
  <c r="B9" i="53" s="1"/>
  <c r="DQ15" i="53" a="1"/>
  <c r="DQ15" i="53" s="1"/>
  <c r="B22" i="53" a="1"/>
  <c r="B22" i="53" s="1"/>
  <c r="DQ28" i="53" a="1"/>
  <c r="DQ28" i="53" s="1"/>
  <c r="B35" i="53" a="1"/>
  <c r="B35" i="53" s="1"/>
  <c r="DQ41" i="53" a="1"/>
  <c r="DQ41" i="53" s="1"/>
  <c r="B45" i="53" a="1"/>
  <c r="B45" i="53" s="1"/>
  <c r="DQ51" i="53" a="1"/>
  <c r="DQ51" i="53" s="1"/>
  <c r="B6" i="53" a="1"/>
  <c r="B6" i="53" s="1"/>
  <c r="DQ12" i="53" a="1"/>
  <c r="DQ12" i="53" s="1"/>
  <c r="B19" i="53" a="1"/>
  <c r="B19" i="53" s="1"/>
  <c r="DQ25" i="53" a="1"/>
  <c r="DQ25" i="53" s="1"/>
  <c r="B32" i="53" a="1"/>
  <c r="B32" i="53" s="1"/>
  <c r="DQ38" i="53" a="1"/>
  <c r="DQ38" i="53" s="1"/>
  <c r="B42" i="53" a="1"/>
  <c r="B42" i="53" s="1"/>
  <c r="DQ48" i="53" a="1"/>
  <c r="DQ48" i="53" s="1"/>
  <c r="B3" i="53" a="1"/>
  <c r="B3" i="53" s="1"/>
  <c r="DQ9" i="53" a="1"/>
  <c r="DQ9" i="53" s="1"/>
  <c r="B16" i="53" a="1"/>
  <c r="B16" i="53" s="1"/>
  <c r="DQ22" i="53" a="1"/>
  <c r="DQ22" i="53" s="1"/>
  <c r="B29" i="53" a="1"/>
  <c r="B29" i="53" s="1"/>
  <c r="DQ35" i="53" a="1"/>
  <c r="DQ35" i="53" s="1"/>
  <c r="B39" i="53" a="1"/>
  <c r="B39" i="53" s="1"/>
  <c r="DQ45" i="53" a="1"/>
  <c r="DQ45" i="53" s="1"/>
  <c r="DQ6" i="53" a="1"/>
  <c r="DQ6" i="53" s="1"/>
  <c r="B13" i="53" a="1"/>
  <c r="B13" i="53" s="1"/>
  <c r="DQ19" i="53" a="1"/>
  <c r="DQ19" i="53" s="1"/>
  <c r="B26" i="53" a="1"/>
  <c r="B26" i="53" s="1"/>
  <c r="DQ32" i="53" a="1"/>
  <c r="DQ32" i="53" s="1"/>
  <c r="B36" i="53" a="1"/>
  <c r="B36" i="53" s="1"/>
  <c r="DQ42" i="53" a="1"/>
  <c r="DQ42" i="53" s="1"/>
  <c r="B49" i="53" a="1"/>
  <c r="B49" i="53" s="1"/>
  <c r="B14" i="59" a="1"/>
  <c r="B14" i="59" s="1"/>
  <c r="B27" i="59" a="1"/>
  <c r="B27" i="59" s="1"/>
  <c r="B40" i="59" a="1"/>
  <c r="B40" i="59" s="1"/>
  <c r="B53" i="59" a="1"/>
  <c r="B53" i="59" s="1"/>
  <c r="B60" i="59" a="1"/>
  <c r="B60" i="59" s="1"/>
  <c r="B73" i="59" a="1"/>
  <c r="B73" i="59" s="1"/>
  <c r="B86" i="59" a="1"/>
  <c r="B86" i="59" s="1"/>
  <c r="B99" i="59" a="1"/>
  <c r="B99" i="59" s="1"/>
  <c r="DQ3" i="53" a="1"/>
  <c r="DQ3" i="53" s="1"/>
  <c r="B10" i="53" a="1"/>
  <c r="B10" i="53" s="1"/>
  <c r="DQ16" i="53" a="1"/>
  <c r="DQ16" i="53" s="1"/>
  <c r="B23" i="53" a="1"/>
  <c r="B23" i="53" s="1"/>
  <c r="DQ29" i="53" a="1"/>
  <c r="DQ29" i="53" s="1"/>
  <c r="B33" i="53" a="1"/>
  <c r="B33" i="53" s="1"/>
  <c r="DQ39" i="53" a="1"/>
  <c r="DQ39" i="53" s="1"/>
  <c r="DQ4" i="70" a="1"/>
  <c r="DQ4" i="70" s="1"/>
  <c r="B11" i="70" a="1"/>
  <c r="B11" i="70" s="1"/>
  <c r="DQ14" i="70" a="1"/>
  <c r="DQ14" i="70" s="1"/>
  <c r="B21" i="70" a="1"/>
  <c r="B21" i="70" s="1"/>
  <c r="DQ27" i="70" a="1"/>
  <c r="DQ27" i="70" s="1"/>
  <c r="B34" i="70" a="1"/>
  <c r="B34" i="70" s="1"/>
  <c r="DQ40" i="70" a="1"/>
  <c r="DQ40" i="70" s="1"/>
  <c r="B47" i="70" a="1"/>
  <c r="B47" i="70" s="1"/>
  <c r="DQ50" i="70" a="1"/>
  <c r="DQ50" i="70" s="1"/>
  <c r="B57" i="70" a="1"/>
  <c r="B57" i="70" s="1"/>
  <c r="DQ63" i="70" a="1"/>
  <c r="DQ63" i="70" s="1"/>
  <c r="B70" i="70" a="1"/>
  <c r="B70" i="70" s="1"/>
  <c r="B8" i="70" a="1"/>
  <c r="B8" i="70" s="1"/>
  <c r="DQ11" i="70" a="1"/>
  <c r="DQ11" i="70" s="1"/>
  <c r="B18" i="70" a="1"/>
  <c r="B18" i="70" s="1"/>
  <c r="DQ24" i="70" a="1"/>
  <c r="DQ24" i="70" s="1"/>
  <c r="B31" i="70" a="1"/>
  <c r="B31" i="70" s="1"/>
  <c r="DQ37" i="70" a="1"/>
  <c r="DQ37" i="70" s="1"/>
  <c r="B44" i="70" a="1"/>
  <c r="B44" i="70" s="1"/>
  <c r="DQ47" i="70" a="1"/>
  <c r="DQ47" i="70" s="1"/>
  <c r="B54" i="70" a="1"/>
  <c r="B54" i="70" s="1"/>
  <c r="DQ60" i="70" a="1"/>
  <c r="DQ60" i="70" s="1"/>
  <c r="B67" i="70" a="1"/>
  <c r="B67" i="70" s="1"/>
  <c r="DQ34" i="70" a="1"/>
  <c r="DQ34" i="70" s="1"/>
  <c r="B41" i="70" a="1"/>
  <c r="B41" i="70" s="1"/>
  <c r="DQ44" i="70" a="1"/>
  <c r="DQ44" i="70" s="1"/>
  <c r="B51" i="70" a="1"/>
  <c r="B51" i="70" s="1"/>
  <c r="DQ57" i="70" a="1"/>
  <c r="DQ57" i="70" s="1"/>
  <c r="B64" i="70" a="1"/>
  <c r="B64" i="70" s="1"/>
  <c r="DQ70" i="70" a="1"/>
  <c r="DQ70" i="70" s="1"/>
  <c r="DQ5" i="70" a="1"/>
  <c r="DQ5" i="70" s="1"/>
  <c r="B12" i="70" a="1"/>
  <c r="B12" i="70" s="1"/>
  <c r="DQ18" i="70" a="1"/>
  <c r="DQ18" i="70" s="1"/>
  <c r="B25" i="70" a="1"/>
  <c r="B25" i="70" s="1"/>
  <c r="DQ31" i="70" a="1"/>
  <c r="DQ31" i="70" s="1"/>
  <c r="B38" i="70" a="1"/>
  <c r="B38" i="70" s="1"/>
  <c r="DQ41" i="70" a="1"/>
  <c r="DQ41" i="70" s="1"/>
  <c r="B48" i="70" a="1"/>
  <c r="B48" i="70" s="1"/>
  <c r="DQ54" i="70" a="1"/>
  <c r="DQ54" i="70" s="1"/>
  <c r="B61" i="70" a="1"/>
  <c r="B61" i="70" s="1"/>
  <c r="DQ67" i="70" a="1"/>
  <c r="DQ67" i="70" s="1"/>
  <c r="B9" i="70" a="1"/>
  <c r="B9" i="70" s="1"/>
  <c r="DQ15" i="70" a="1"/>
  <c r="DQ15" i="70" s="1"/>
  <c r="B22" i="70" a="1"/>
  <c r="B22" i="70" s="1"/>
  <c r="DQ28" i="70" a="1"/>
  <c r="DQ28" i="70" s="1"/>
  <c r="B35" i="70" a="1"/>
  <c r="B35" i="70" s="1"/>
  <c r="DQ38" i="70" a="1"/>
  <c r="DQ38" i="70" s="1"/>
  <c r="B45" i="70" a="1"/>
  <c r="B45" i="70" s="1"/>
  <c r="DQ51" i="70" a="1"/>
  <c r="DQ51" i="70" s="1"/>
  <c r="B58" i="70" a="1"/>
  <c r="B58" i="70" s="1"/>
  <c r="DQ64" i="70" a="1"/>
  <c r="DQ64" i="70" s="1"/>
  <c r="B65" i="70" a="1"/>
  <c r="B65" i="70" s="1"/>
  <c r="DQ68" i="70" a="1"/>
  <c r="DQ68" i="70" s="1"/>
  <c r="DQ55" i="70" a="1"/>
  <c r="DQ55" i="70" s="1"/>
  <c r="B62" i="70" a="1"/>
  <c r="B62" i="70" s="1"/>
  <c r="DQ65" i="70" a="1"/>
  <c r="DQ65" i="70" s="1"/>
  <c r="DQ59" i="70" a="1"/>
  <c r="DQ59" i="70" s="1"/>
  <c r="B66" i="70" a="1"/>
  <c r="B66" i="70" s="1"/>
  <c r="DQ7" i="70" a="1"/>
  <c r="DQ7" i="70" s="1"/>
  <c r="B14" i="70" a="1"/>
  <c r="B14" i="70" s="1"/>
  <c r="DQ17" i="70" a="1"/>
  <c r="DQ17" i="70" s="1"/>
  <c r="B24" i="70" a="1"/>
  <c r="B24" i="70" s="1"/>
  <c r="DQ30" i="70" a="1"/>
  <c r="DQ30" i="70" s="1"/>
  <c r="B37" i="70" a="1"/>
  <c r="B37" i="70" s="1"/>
  <c r="DQ43" i="70" a="1"/>
  <c r="DQ43" i="70" s="1"/>
  <c r="B50" i="70" a="1"/>
  <c r="B50" i="70" s="1"/>
  <c r="DQ53" i="70" a="1"/>
  <c r="DQ53" i="70" s="1"/>
  <c r="B60" i="70" a="1"/>
  <c r="B60" i="70" s="1"/>
  <c r="B44" i="58" a="1"/>
  <c r="B44" i="58" s="1"/>
  <c r="B86" i="58" a="1"/>
  <c r="B86" i="58" s="1"/>
  <c r="B93" i="58" a="1"/>
  <c r="B93" i="58" s="1"/>
  <c r="B16" i="58" a="1"/>
  <c r="B16" i="58" s="1"/>
  <c r="B29" i="58" a="1"/>
  <c r="B29" i="58" s="1"/>
  <c r="B7" i="58" a="1"/>
  <c r="B7" i="58" s="1"/>
  <c r="B51" i="58" a="1"/>
  <c r="B51" i="58" s="1"/>
  <c r="B106" i="58" a="1"/>
  <c r="B106" i="58" s="1"/>
  <c r="B18" i="58" a="1"/>
  <c r="B18" i="58" s="1"/>
  <c r="B31" i="58" a="1"/>
  <c r="B31" i="58" s="1"/>
  <c r="B34" i="58" a="1"/>
  <c r="B34" i="58" s="1"/>
  <c r="B55" i="58" a="1"/>
  <c r="B55" i="58" s="1"/>
  <c r="B108" i="58" a="1"/>
  <c r="B108" i="58" s="1"/>
  <c r="B95" i="58" a="1"/>
  <c r="B95" i="58" s="1"/>
  <c r="B82" i="58" a="1"/>
  <c r="B82" i="58" s="1"/>
  <c r="B69" i="58" a="1"/>
  <c r="B69" i="58" s="1"/>
  <c r="B62" i="58" a="1"/>
  <c r="B62" i="58" s="1"/>
  <c r="B49" i="58" a="1"/>
  <c r="B49" i="58" s="1"/>
  <c r="B36" i="58" a="1"/>
  <c r="B36" i="58" s="1"/>
  <c r="B23" i="58" a="1"/>
  <c r="B23" i="58" s="1"/>
  <c r="B10" i="58" a="1"/>
  <c r="B10" i="58" s="1"/>
  <c r="B114" i="58" a="1"/>
  <c r="B114" i="58" s="1"/>
  <c r="B101" i="58" a="1"/>
  <c r="B101" i="58" s="1"/>
  <c r="B88" i="58" a="1"/>
  <c r="B88" i="58" s="1"/>
  <c r="B75" i="58" a="1"/>
  <c r="B75" i="58" s="1"/>
  <c r="B68" i="58" a="1"/>
  <c r="B68" i="58" s="1"/>
  <c r="B120" i="58" a="1"/>
  <c r="B120" i="58" s="1"/>
  <c r="B107" i="58" a="1"/>
  <c r="B107" i="58" s="1"/>
  <c r="B94" i="58" a="1"/>
  <c r="B94" i="58" s="1"/>
  <c r="B81" i="58" a="1"/>
  <c r="B81" i="58" s="1"/>
  <c r="B74" i="58" a="1"/>
  <c r="B74" i="58" s="1"/>
  <c r="B61" i="58" a="1"/>
  <c r="B61" i="58" s="1"/>
  <c r="B48" i="58" a="1"/>
  <c r="B48" i="58" s="1"/>
  <c r="B35" i="58" a="1"/>
  <c r="B35" i="58" s="1"/>
  <c r="B113" i="58" a="1"/>
  <c r="B113" i="58" s="1"/>
  <c r="B100" i="58" a="1"/>
  <c r="B100" i="58" s="1"/>
  <c r="B87" i="58" a="1"/>
  <c r="B87" i="58" s="1"/>
  <c r="B80" i="58" a="1"/>
  <c r="B80" i="58" s="1"/>
  <c r="B67" i="58" a="1"/>
  <c r="B67" i="58" s="1"/>
  <c r="B54" i="58" a="1"/>
  <c r="B54" i="58" s="1"/>
  <c r="B41" i="58" a="1"/>
  <c r="B41" i="58" s="1"/>
  <c r="B28" i="58" a="1"/>
  <c r="B28" i="58" s="1"/>
  <c r="B119" i="58" a="1"/>
  <c r="B119" i="58" s="1"/>
  <c r="B112" i="58" a="1"/>
  <c r="B112" i="58" s="1"/>
  <c r="B99" i="58" a="1"/>
  <c r="B99" i="58" s="1"/>
  <c r="B92" i="58" a="1"/>
  <c r="B92" i="58" s="1"/>
  <c r="B79" i="58" a="1"/>
  <c r="B79" i="58" s="1"/>
  <c r="B66" i="58" a="1"/>
  <c r="B66" i="58" s="1"/>
  <c r="B53" i="58" a="1"/>
  <c r="B53" i="58" s="1"/>
  <c r="B40" i="58" a="1"/>
  <c r="B40" i="58" s="1"/>
  <c r="B27" i="58" a="1"/>
  <c r="B27" i="58" s="1"/>
  <c r="B118" i="58" a="1"/>
  <c r="B118" i="58" s="1"/>
  <c r="B105" i="58" a="1"/>
  <c r="B105" i="58" s="1"/>
  <c r="B98" i="58" a="1"/>
  <c r="B98" i="58" s="1"/>
  <c r="B85" i="58" a="1"/>
  <c r="B85" i="58" s="1"/>
  <c r="B72" i="58" a="1"/>
  <c r="B72" i="58" s="1"/>
  <c r="B59" i="58" a="1"/>
  <c r="B59" i="58" s="1"/>
  <c r="B46" i="58" a="1"/>
  <c r="B46" i="58" s="1"/>
  <c r="B33" i="58" a="1"/>
  <c r="B33" i="58" s="1"/>
  <c r="B26" i="58" a="1"/>
  <c r="B26" i="58" s="1"/>
  <c r="B13" i="58" a="1"/>
  <c r="B13" i="58" s="1"/>
  <c r="B111" i="58" a="1"/>
  <c r="B111" i="58" s="1"/>
  <c r="B104" i="58" a="1"/>
  <c r="B104" i="58" s="1"/>
  <c r="B91" i="58" a="1"/>
  <c r="B91" i="58" s="1"/>
  <c r="B78" i="58" a="1"/>
  <c r="B78" i="58" s="1"/>
  <c r="B65" i="58" a="1"/>
  <c r="B65" i="58" s="1"/>
  <c r="B52" i="58" a="1"/>
  <c r="B52" i="58" s="1"/>
  <c r="B39" i="58" a="1"/>
  <c r="B39" i="58" s="1"/>
  <c r="B32" i="58" a="1"/>
  <c r="B32" i="58" s="1"/>
  <c r="B19" i="58" a="1"/>
  <c r="B19" i="58" s="1"/>
  <c r="B6" i="58" a="1"/>
  <c r="B6" i="58" s="1"/>
  <c r="B117" i="58" a="1"/>
  <c r="B117" i="58" s="1"/>
  <c r="B110" i="58" a="1"/>
  <c r="B110" i="58" s="1"/>
  <c r="B97" i="58" a="1"/>
  <c r="B97" i="58" s="1"/>
  <c r="B84" i="58" a="1"/>
  <c r="B84" i="58" s="1"/>
  <c r="B71" i="58" a="1"/>
  <c r="B71" i="58" s="1"/>
  <c r="B58" i="58" a="1"/>
  <c r="B58" i="58" s="1"/>
  <c r="B45" i="58" a="1"/>
  <c r="B45" i="58" s="1"/>
  <c r="B38" i="58" a="1"/>
  <c r="B38" i="58" s="1"/>
  <c r="B25" i="58" a="1"/>
  <c r="B25" i="58" s="1"/>
  <c r="B12" i="58" a="1"/>
  <c r="B12" i="58" s="1"/>
  <c r="B116" i="58" a="1"/>
  <c r="B116" i="58" s="1"/>
  <c r="B103" i="58" a="1"/>
  <c r="B103" i="58" s="1"/>
  <c r="B90" i="58" a="1"/>
  <c r="B90" i="58" s="1"/>
  <c r="B77" i="58" a="1"/>
  <c r="B77" i="58" s="1"/>
  <c r="B64" i="58" a="1"/>
  <c r="B64" i="58" s="1"/>
  <c r="B109" i="58" a="1"/>
  <c r="B109" i="58" s="1"/>
  <c r="B96" i="58" a="1"/>
  <c r="B96" i="58" s="1"/>
  <c r="B83" i="58" a="1"/>
  <c r="B83" i="58" s="1"/>
  <c r="B70" i="58" a="1"/>
  <c r="B70" i="58" s="1"/>
  <c r="B57" i="58" a="1"/>
  <c r="B57" i="58" s="1"/>
  <c r="B50" i="58" a="1"/>
  <c r="B50" i="58" s="1"/>
  <c r="B115" i="58" a="1"/>
  <c r="B115" i="58" s="1"/>
  <c r="B102" i="58" a="1"/>
  <c r="B102" i="58" s="1"/>
  <c r="B89" i="58" a="1"/>
  <c r="B89" i="58" s="1"/>
  <c r="B76" i="58" a="1"/>
  <c r="B76" i="58" s="1"/>
  <c r="B63" i="58" a="1"/>
  <c r="B63" i="58" s="1"/>
  <c r="B56" i="58" a="1"/>
  <c r="B56" i="58" s="1"/>
  <c r="B43" i="58" a="1"/>
  <c r="B43" i="58" s="1"/>
  <c r="B30" i="58" a="1"/>
  <c r="B30" i="58" s="1"/>
  <c r="B17" i="58" a="1"/>
  <c r="B17" i="58" s="1"/>
  <c r="B4" i="58" a="1"/>
  <c r="B4" i="58" s="1"/>
  <c r="B73" i="58" a="1"/>
  <c r="B73" i="58" s="1"/>
  <c r="B22" i="60" a="1"/>
  <c r="B22" i="60" s="1"/>
  <c r="DQ25" i="60" a="1"/>
  <c r="DQ25" i="60" s="1"/>
  <c r="B32" i="60" a="1"/>
  <c r="B32" i="60" s="1"/>
  <c r="DQ38" i="60" a="1"/>
  <c r="DQ38" i="60" s="1"/>
  <c r="B45" i="60" a="1"/>
  <c r="B45" i="60" s="1"/>
  <c r="DQ51" i="60" a="1"/>
  <c r="DQ51" i="60" s="1"/>
  <c r="B58" i="60" a="1"/>
  <c r="B58" i="60" s="1"/>
  <c r="DQ61" i="60" a="1"/>
  <c r="DQ61" i="60" s="1"/>
  <c r="B68" i="60" a="1"/>
  <c r="B68" i="60" s="1"/>
  <c r="DQ74" i="60" a="1"/>
  <c r="DQ74" i="60" s="1"/>
  <c r="B39" i="60" a="1"/>
  <c r="B39" i="60" s="1"/>
  <c r="DQ45" i="60" a="1"/>
  <c r="DQ45" i="60" s="1"/>
  <c r="B52" i="60" a="1"/>
  <c r="B52" i="60" s="1"/>
  <c r="DQ55" i="60" a="1"/>
  <c r="DQ55" i="60" s="1"/>
  <c r="B62" i="60" a="1"/>
  <c r="B62" i="60" s="1"/>
  <c r="DQ68" i="60" a="1"/>
  <c r="DQ68" i="60" s="1"/>
  <c r="DQ2" i="62" a="1"/>
  <c r="DQ2" i="62" s="1"/>
  <c r="B2" i="62" a="1"/>
  <c r="B2" i="62" s="1"/>
  <c r="DQ46" i="60" a="1"/>
  <c r="DQ46" i="60" s="1"/>
  <c r="B53" i="60" a="1"/>
  <c r="B53" i="60" s="1"/>
  <c r="DQ59" i="60" a="1"/>
  <c r="DQ59" i="60" s="1"/>
  <c r="B66" i="60" a="1"/>
  <c r="B66" i="60" s="1"/>
  <c r="DQ72" i="60" a="1"/>
  <c r="DQ72" i="60" s="1"/>
  <c r="B8" i="60" a="1"/>
  <c r="B8" i="60" s="1"/>
  <c r="DQ14" i="60" a="1"/>
  <c r="DQ14" i="60" s="1"/>
  <c r="B21" i="60" a="1"/>
  <c r="B21" i="60" s="1"/>
  <c r="DQ27" i="60" a="1"/>
  <c r="DQ27" i="60" s="1"/>
  <c r="B34" i="60" a="1"/>
  <c r="B34" i="60" s="1"/>
  <c r="DQ37" i="60" a="1"/>
  <c r="DQ37" i="60" s="1"/>
  <c r="B44" i="60" a="1"/>
  <c r="B44" i="60" s="1"/>
  <c r="DQ50" i="60" a="1"/>
  <c r="DQ50" i="60" s="1"/>
  <c r="B57" i="60" a="1"/>
  <c r="B57" i="60" s="1"/>
  <c r="DQ63" i="60" a="1"/>
  <c r="DQ63" i="60" s="1"/>
  <c r="B70" i="60" a="1"/>
  <c r="B70" i="60" s="1"/>
  <c r="DQ12" i="61" a="1"/>
  <c r="DQ12" i="61" s="1"/>
  <c r="DQ16" i="61" a="1"/>
  <c r="DQ16" i="61" s="1"/>
  <c r="B24" i="61" a="1"/>
  <c r="B24" i="61" s="1"/>
  <c r="B28" i="61" a="1"/>
  <c r="B28" i="61" s="1"/>
  <c r="DQ39" i="61" a="1"/>
  <c r="DQ39" i="61" s="1"/>
  <c r="DQ47" i="61" a="1"/>
  <c r="DQ47" i="61" s="1"/>
  <c r="DQ55" i="61" a="1"/>
  <c r="DQ55" i="61" s="1"/>
  <c r="B63" i="61" a="1"/>
  <c r="B63" i="61" s="1"/>
  <c r="B67" i="61" a="1"/>
  <c r="B67" i="61" s="1"/>
  <c r="DQ78" i="61" a="1"/>
  <c r="DQ78" i="61" s="1"/>
  <c r="DQ82" i="61" a="1"/>
  <c r="DQ82" i="61" s="1"/>
  <c r="DQ86" i="61" a="1"/>
  <c r="DQ86" i="61" s="1"/>
  <c r="DQ90" i="61" a="1"/>
  <c r="DQ90" i="61" s="1"/>
  <c r="B109" i="61" a="1"/>
  <c r="B109" i="61" s="1"/>
  <c r="B79" i="61" a="1"/>
  <c r="B79" i="61" s="1"/>
  <c r="B83" i="61" a="1"/>
  <c r="B83" i="61" s="1"/>
  <c r="DQ95" i="61" a="1"/>
  <c r="DQ95" i="61" s="1"/>
  <c r="DQ99" i="61" a="1"/>
  <c r="DQ99" i="61" s="1"/>
  <c r="DQ110" i="61" a="1"/>
  <c r="DQ110" i="61" s="1"/>
  <c r="B104" i="61" a="1"/>
  <c r="B104" i="61" s="1"/>
  <c r="DQ97" i="61" a="1"/>
  <c r="DQ97" i="61" s="1"/>
  <c r="B91" i="61" a="1"/>
  <c r="B91" i="61" s="1"/>
  <c r="DQ87" i="61" a="1"/>
  <c r="DQ87" i="61" s="1"/>
  <c r="B81" i="61" a="1"/>
  <c r="B81" i="61" s="1"/>
  <c r="DQ74" i="61" a="1"/>
  <c r="DQ74" i="61" s="1"/>
  <c r="B68" i="61" a="1"/>
  <c r="B68" i="61" s="1"/>
  <c r="DQ61" i="61" a="1"/>
  <c r="DQ61" i="61" s="1"/>
  <c r="B55" i="61" a="1"/>
  <c r="B55" i="61" s="1"/>
  <c r="DQ51" i="61" a="1"/>
  <c r="DQ51" i="61" s="1"/>
  <c r="B45" i="61" a="1"/>
  <c r="B45" i="61" s="1"/>
  <c r="DQ38" i="61" a="1"/>
  <c r="DQ38" i="61" s="1"/>
  <c r="B32" i="61" a="1"/>
  <c r="B32" i="61" s="1"/>
  <c r="DQ25" i="61" a="1"/>
  <c r="DQ25" i="61" s="1"/>
  <c r="B19" i="61" a="1"/>
  <c r="B19" i="61" s="1"/>
  <c r="DQ15" i="61" a="1"/>
  <c r="DQ15" i="61" s="1"/>
  <c r="B9" i="61" a="1"/>
  <c r="B9" i="61" s="1"/>
  <c r="DQ115" i="61" a="1"/>
  <c r="DQ115" i="61" s="1"/>
  <c r="B112" i="61" a="1"/>
  <c r="B112" i="61" s="1"/>
  <c r="B114" i="61" a="1"/>
  <c r="B114" i="61" s="1"/>
  <c r="B110" i="61" a="1"/>
  <c r="B110" i="61" s="1"/>
  <c r="DQ98" i="61" a="1"/>
  <c r="DQ98" i="61" s="1"/>
  <c r="B95" i="61" a="1"/>
  <c r="B95" i="61" s="1"/>
  <c r="DQ91" i="61" a="1"/>
  <c r="DQ91" i="61" s="1"/>
  <c r="B88" i="61" a="1"/>
  <c r="B88" i="61" s="1"/>
  <c r="DQ112" i="61" a="1"/>
  <c r="DQ112" i="61" s="1"/>
  <c r="DQ108" i="61" a="1"/>
  <c r="DQ108" i="61" s="1"/>
  <c r="DQ104" i="61" a="1"/>
  <c r="DQ104" i="61" s="1"/>
  <c r="DQ100" i="61" a="1"/>
  <c r="DQ100" i="61" s="1"/>
  <c r="B97" i="61" a="1"/>
  <c r="B97" i="61" s="1"/>
  <c r="DQ75" i="61" a="1"/>
  <c r="DQ75" i="61" s="1"/>
  <c r="B72" i="61" a="1"/>
  <c r="B72" i="61" s="1"/>
  <c r="DQ68" i="61" a="1"/>
  <c r="DQ68" i="61" s="1"/>
  <c r="B65" i="61" a="1"/>
  <c r="B65" i="61" s="1"/>
  <c r="DQ57" i="61" a="1"/>
  <c r="DQ57" i="61" s="1"/>
  <c r="B54" i="61" a="1"/>
  <c r="B54" i="61" s="1"/>
  <c r="DQ50" i="61" a="1"/>
  <c r="DQ50" i="61" s="1"/>
  <c r="B47" i="61" a="1"/>
  <c r="B47" i="61" s="1"/>
  <c r="DQ43" i="61" a="1"/>
  <c r="DQ43" i="61" s="1"/>
  <c r="B40" i="61" a="1"/>
  <c r="B40" i="61" s="1"/>
  <c r="B22" i="61" a="1"/>
  <c r="B22" i="61" s="1"/>
  <c r="B17" i="61" a="1"/>
  <c r="B17" i="61" s="1"/>
  <c r="DQ24" i="61" a="1"/>
  <c r="DQ24" i="61" s="1"/>
  <c r="DQ28" i="61" a="1"/>
  <c r="DQ28" i="61" s="1"/>
  <c r="DQ32" i="61" a="1"/>
  <c r="DQ32" i="61" s="1"/>
  <c r="DQ36" i="61" a="1"/>
  <c r="DQ36" i="61" s="1"/>
  <c r="DQ40" i="61" a="1"/>
  <c r="DQ40" i="61" s="1"/>
  <c r="B48" i="61" a="1"/>
  <c r="B48" i="61" s="1"/>
  <c r="B56" i="61" a="1"/>
  <c r="B56" i="61" s="1"/>
  <c r="DQ63" i="61" a="1"/>
  <c r="DQ63" i="61" s="1"/>
  <c r="DQ67" i="61" a="1"/>
  <c r="DQ67" i="61" s="1"/>
  <c r="DQ71" i="61" a="1"/>
  <c r="DQ71" i="61" s="1"/>
  <c r="DQ79" i="61" a="1"/>
  <c r="DQ79" i="61" s="1"/>
  <c r="B87" i="61" a="1"/>
  <c r="B87" i="61" s="1"/>
  <c r="B100" i="61" a="1"/>
  <c r="B100" i="61" s="1"/>
  <c r="B105" i="61" a="1"/>
  <c r="B105" i="61" s="1"/>
  <c r="DQ109" i="61" a="1"/>
  <c r="DQ109" i="61" s="1"/>
  <c r="B60" i="61" a="1"/>
  <c r="B60" i="61" s="1"/>
  <c r="B64" i="61" a="1"/>
  <c r="B64" i="61" s="1"/>
  <c r="B76" i="61" a="1"/>
  <c r="B76" i="61" s="1"/>
  <c r="DQ83" i="61" a="1"/>
  <c r="DQ83" i="61" s="1"/>
  <c r="B92" i="61" a="1"/>
  <c r="B92" i="61" s="1"/>
  <c r="B96" i="61" a="1"/>
  <c r="B96" i="61" s="1"/>
  <c r="DQ114" i="61" a="1"/>
  <c r="DQ114" i="61" s="1"/>
  <c r="B6" i="61" a="1"/>
  <c r="B6" i="61" s="1"/>
  <c r="B10" i="61" a="1"/>
  <c r="B10" i="61" s="1"/>
  <c r="DQ17" i="61" a="1"/>
  <c r="DQ17" i="61" s="1"/>
  <c r="DQ29" i="61" a="1"/>
  <c r="DQ29" i="61" s="1"/>
  <c r="B41" i="61" a="1"/>
  <c r="B41" i="61" s="1"/>
  <c r="B49" i="61" a="1"/>
  <c r="B49" i="61" s="1"/>
  <c r="DQ56" i="61" a="1"/>
  <c r="DQ56" i="61" s="1"/>
  <c r="B80" i="61" a="1"/>
  <c r="B80" i="61" s="1"/>
  <c r="B101" i="61" a="1"/>
  <c r="B101" i="61" s="1"/>
  <c r="DQ105" i="61" a="1"/>
  <c r="DQ105" i="61" s="1"/>
  <c r="B115" i="61" a="1"/>
  <c r="B115" i="61" s="1"/>
  <c r="B14" i="61" a="1"/>
  <c r="B14" i="61" s="1"/>
  <c r="DQ21" i="61" a="1"/>
  <c r="DQ21" i="61" s="1"/>
  <c r="B26" i="61" a="1"/>
  <c r="B26" i="61" s="1"/>
  <c r="DQ33" i="61" a="1"/>
  <c r="DQ33" i="61" s="1"/>
  <c r="DQ37" i="61" a="1"/>
  <c r="DQ37" i="61" s="1"/>
  <c r="B53" i="61" a="1"/>
  <c r="B53" i="61" s="1"/>
  <c r="DQ60" i="61" a="1"/>
  <c r="DQ60" i="61" s="1"/>
  <c r="DQ64" i="61" a="1"/>
  <c r="DQ64" i="61" s="1"/>
  <c r="DQ72" i="61" a="1"/>
  <c r="DQ72" i="61" s="1"/>
  <c r="DQ76" i="61" a="1"/>
  <c r="DQ76" i="61" s="1"/>
  <c r="B84" i="61" a="1"/>
  <c r="B84" i="61" s="1"/>
  <c r="DQ88" i="61" a="1"/>
  <c r="DQ88" i="61" s="1"/>
  <c r="DQ92" i="61" a="1"/>
  <c r="DQ92" i="61" s="1"/>
  <c r="DQ96" i="61" a="1"/>
  <c r="DQ96" i="61" s="1"/>
  <c r="DQ101" i="61" a="1"/>
  <c r="DQ101" i="61" s="1"/>
  <c r="B106" i="61" a="1"/>
  <c r="B106" i="61" s="1"/>
  <c r="DQ49" i="61" a="1"/>
  <c r="DQ49" i="61" s="1"/>
  <c r="B57" i="61" a="1"/>
  <c r="B57" i="61" s="1"/>
  <c r="B61" i="61" a="1"/>
  <c r="B61" i="61" s="1"/>
  <c r="B69" i="61" a="1"/>
  <c r="B69" i="61" s="1"/>
  <c r="B73" i="61" a="1"/>
  <c r="B73" i="61" s="1"/>
  <c r="DQ80" i="61" a="1"/>
  <c r="DQ80" i="61" s="1"/>
  <c r="DQ84" i="61" a="1"/>
  <c r="DQ84" i="61" s="1"/>
  <c r="DQ106" i="61" a="1"/>
  <c r="DQ106" i="61" s="1"/>
  <c r="B111" i="61" a="1"/>
  <c r="B111" i="61" s="1"/>
  <c r="B89" i="61" a="1"/>
  <c r="B89" i="61" s="1"/>
  <c r="B93" i="61" a="1"/>
  <c r="B93" i="61" s="1"/>
  <c r="B102" i="61" a="1"/>
  <c r="B102" i="61" s="1"/>
  <c r="B116" i="61" a="1"/>
  <c r="B116" i="61" s="1"/>
  <c r="B11" i="61" a="1"/>
  <c r="B11" i="61" s="1"/>
  <c r="B15" i="61" a="1"/>
  <c r="B15" i="61" s="1"/>
  <c r="B23" i="61" a="1"/>
  <c r="B23" i="61" s="1"/>
  <c r="DQ30" i="61" a="1"/>
  <c r="DQ30" i="61" s="1"/>
  <c r="DQ34" i="61" a="1"/>
  <c r="DQ34" i="61" s="1"/>
  <c r="B50" i="61" a="1"/>
  <c r="B50" i="61" s="1"/>
  <c r="B58" i="61" a="1"/>
  <c r="B58" i="61" s="1"/>
  <c r="B62" i="61" a="1"/>
  <c r="B62" i="61" s="1"/>
  <c r="DQ69" i="61" a="1"/>
  <c r="DQ69" i="61" s="1"/>
  <c r="DQ73" i="61" a="1"/>
  <c r="DQ73" i="61" s="1"/>
  <c r="DQ93" i="61" a="1"/>
  <c r="DQ93" i="61" s="1"/>
  <c r="B98" i="61" a="1"/>
  <c r="B98" i="61" s="1"/>
  <c r="DQ102" i="61" a="1"/>
  <c r="DQ102" i="61" s="1"/>
  <c r="B107" i="61" a="1"/>
  <c r="B107" i="61" s="1"/>
  <c r="DQ111" i="61" a="1"/>
  <c r="DQ111" i="61" s="1"/>
  <c r="DQ116" i="61" a="1"/>
  <c r="DQ116" i="61" s="1"/>
  <c r="B70" i="61" a="1"/>
  <c r="B70" i="61" s="1"/>
  <c r="DQ77" i="61" a="1"/>
  <c r="DQ77" i="61" s="1"/>
  <c r="DQ81" i="61" a="1"/>
  <c r="DQ81" i="61" s="1"/>
  <c r="DQ85" i="61" a="1"/>
  <c r="DQ85" i="61" s="1"/>
  <c r="DQ89" i="61" a="1"/>
  <c r="DQ89" i="61" s="1"/>
  <c r="B94" i="61" a="1"/>
  <c r="B94" i="61" s="1"/>
  <c r="B103" i="61" a="1"/>
  <c r="B103" i="61" s="1"/>
  <c r="DQ107" i="61" a="1"/>
  <c r="DQ107" i="61" s="1"/>
  <c r="DQ23" i="61" a="1"/>
  <c r="DQ23" i="61" s="1"/>
  <c r="B35" i="61" a="1"/>
  <c r="B35" i="61" s="1"/>
  <c r="B39" i="61" a="1"/>
  <c r="B39" i="61" s="1"/>
  <c r="B43" i="61" a="1"/>
  <c r="B43" i="61" s="1"/>
  <c r="DQ54" i="61" a="1"/>
  <c r="DQ54" i="61" s="1"/>
  <c r="DQ62" i="61" a="1"/>
  <c r="DQ62" i="61" s="1"/>
  <c r="B74" i="61" a="1"/>
  <c r="B74" i="61" s="1"/>
  <c r="B78" i="61" a="1"/>
  <c r="B78" i="61" s="1"/>
  <c r="B82" i="61" a="1"/>
  <c r="B82" i="61" s="1"/>
  <c r="B90" i="61" a="1"/>
  <c r="B90" i="61" s="1"/>
  <c r="DQ94" i="61" a="1"/>
  <c r="DQ94" i="61" s="1"/>
  <c r="DQ8" i="64" a="1"/>
  <c r="DQ8" i="64" s="1"/>
  <c r="B12" i="64" a="1"/>
  <c r="B12" i="64" s="1"/>
  <c r="B16" i="64" a="1"/>
  <c r="B16" i="64" s="1"/>
  <c r="DQ23" i="64" a="1"/>
  <c r="DQ23" i="64" s="1"/>
  <c r="DQ31" i="64" a="1"/>
  <c r="DQ31" i="64" s="1"/>
  <c r="DQ43" i="64" a="1"/>
  <c r="DQ43" i="64" s="1"/>
  <c r="B52" i="64" a="1"/>
  <c r="B52" i="64" s="1"/>
  <c r="B56" i="64" a="1"/>
  <c r="B56" i="64" s="1"/>
  <c r="B61" i="64" a="1"/>
  <c r="B61" i="64" s="1"/>
  <c r="B65" i="64" a="1"/>
  <c r="B65" i="64" s="1"/>
  <c r="B69" i="64" a="1"/>
  <c r="B69" i="64" s="1"/>
  <c r="DQ77" i="64" a="1"/>
  <c r="DQ77" i="64" s="1"/>
  <c r="B90" i="64" a="1"/>
  <c r="B90" i="64" s="1"/>
  <c r="DQ83" i="64" a="1"/>
  <c r="DQ83" i="64" s="1"/>
  <c r="B77" i="64" a="1"/>
  <c r="B77" i="64" s="1"/>
  <c r="DQ70" i="64" a="1"/>
  <c r="DQ70" i="64" s="1"/>
  <c r="B64" i="64" a="1"/>
  <c r="B64" i="64" s="1"/>
  <c r="DQ60" i="64" a="1"/>
  <c r="DQ60" i="64" s="1"/>
  <c r="B54" i="64" a="1"/>
  <c r="B54" i="64" s="1"/>
  <c r="DQ47" i="64" a="1"/>
  <c r="DQ47" i="64" s="1"/>
  <c r="B41" i="64" a="1"/>
  <c r="B41" i="64" s="1"/>
  <c r="DQ34" i="64" a="1"/>
  <c r="DQ34" i="64" s="1"/>
  <c r="B28" i="64" a="1"/>
  <c r="B28" i="64" s="1"/>
  <c r="DQ24" i="64" a="1"/>
  <c r="DQ24" i="64" s="1"/>
  <c r="B18" i="64" a="1"/>
  <c r="B18" i="64" s="1"/>
  <c r="DQ11" i="64" a="1"/>
  <c r="DQ11" i="64" s="1"/>
  <c r="B5" i="64" a="1"/>
  <c r="B5" i="64" s="1"/>
  <c r="A2" i="64"/>
  <c r="DQ92" i="64" a="1"/>
  <c r="DQ92" i="64" s="1"/>
  <c r="B89" i="64" a="1"/>
  <c r="B89" i="64" s="1"/>
  <c r="DQ85" i="64" a="1"/>
  <c r="DQ85" i="64" s="1"/>
  <c r="B82" i="64" a="1"/>
  <c r="B82" i="64" s="1"/>
  <c r="DQ42" i="64" a="1"/>
  <c r="DQ42" i="64" s="1"/>
  <c r="B39" i="64" a="1"/>
  <c r="B39" i="64" s="1"/>
  <c r="DQ35" i="64" a="1"/>
  <c r="DQ35" i="64" s="1"/>
  <c r="B32" i="64" a="1"/>
  <c r="B32" i="64" s="1"/>
  <c r="DQ28" i="64" a="1"/>
  <c r="DQ28" i="64" s="1"/>
  <c r="B25" i="64" a="1"/>
  <c r="B25" i="64" s="1"/>
  <c r="B21" i="64" a="1"/>
  <c r="B21" i="64" s="1"/>
  <c r="DQ17" i="64" a="1"/>
  <c r="DQ17" i="64" s="1"/>
  <c r="B14" i="64" a="1"/>
  <c r="B14" i="64" s="1"/>
  <c r="B92" i="64" a="1"/>
  <c r="B92" i="64" s="1"/>
  <c r="DQ88" i="64" a="1"/>
  <c r="DQ88" i="64" s="1"/>
  <c r="B85" i="64" a="1"/>
  <c r="B85" i="64" s="1"/>
  <c r="B67" i="64" a="1"/>
  <c r="B67" i="64" s="1"/>
  <c r="DQ45" i="64" a="1"/>
  <c r="DQ45" i="64" s="1"/>
  <c r="B42" i="64" a="1"/>
  <c r="B42" i="64" s="1"/>
  <c r="B20" i="64" a="1"/>
  <c r="B20" i="64" s="1"/>
  <c r="DQ27" i="64" a="1"/>
  <c r="DQ27" i="64" s="1"/>
  <c r="DQ39" i="64" a="1"/>
  <c r="DQ39" i="64" s="1"/>
  <c r="B48" i="64" a="1"/>
  <c r="B48" i="64" s="1"/>
  <c r="DQ56" i="64" a="1"/>
  <c r="DQ56" i="64" s="1"/>
  <c r="DQ73" i="64" a="1"/>
  <c r="DQ73" i="64" s="1"/>
  <c r="B78" i="64" a="1"/>
  <c r="B78" i="64" s="1"/>
  <c r="DQ82" i="64" a="1"/>
  <c r="DQ82" i="64" s="1"/>
  <c r="DQ86" i="64" a="1"/>
  <c r="DQ86" i="64" s="1"/>
  <c r="B91" i="64" a="1"/>
  <c r="B91" i="64" s="1"/>
  <c r="DQ5" i="64" a="1"/>
  <c r="DQ5" i="64" s="1"/>
  <c r="B9" i="64" a="1"/>
  <c r="B9" i="64" s="1"/>
  <c r="DQ12" i="64" a="1"/>
  <c r="DQ12" i="64" s="1"/>
  <c r="DQ16" i="64" a="1"/>
  <c r="DQ16" i="64" s="1"/>
  <c r="B24" i="64" a="1"/>
  <c r="B24" i="64" s="1"/>
  <c r="B36" i="64" a="1"/>
  <c r="B36" i="64" s="1"/>
  <c r="B40" i="64" a="1"/>
  <c r="B40" i="64" s="1"/>
  <c r="B44" i="64" a="1"/>
  <c r="B44" i="64" s="1"/>
  <c r="DQ52" i="64" a="1"/>
  <c r="DQ52" i="64" s="1"/>
  <c r="B57" i="64" a="1"/>
  <c r="B57" i="64" s="1"/>
  <c r="DQ61" i="64" a="1"/>
  <c r="DQ61" i="64" s="1"/>
  <c r="DQ65" i="64" a="1"/>
  <c r="DQ65" i="64" s="1"/>
  <c r="DQ69" i="64" a="1"/>
  <c r="DQ69" i="64" s="1"/>
  <c r="B74" i="64" a="1"/>
  <c r="B74" i="64" s="1"/>
  <c r="DQ78" i="64" a="1"/>
  <c r="DQ78" i="64" s="1"/>
  <c r="B87" i="64" a="1"/>
  <c r="B87" i="64" s="1"/>
  <c r="B13" i="64" a="1"/>
  <c r="B13" i="64" s="1"/>
  <c r="DQ20" i="64" a="1"/>
  <c r="DQ20" i="64" s="1"/>
  <c r="DQ32" i="64" a="1"/>
  <c r="DQ32" i="64" s="1"/>
  <c r="DQ44" i="64" a="1"/>
  <c r="DQ44" i="64" s="1"/>
  <c r="DQ48" i="64" a="1"/>
  <c r="DQ48" i="64" s="1"/>
  <c r="B53" i="64" a="1"/>
  <c r="B53" i="64" s="1"/>
  <c r="DQ57" i="64" a="1"/>
  <c r="DQ57" i="64" s="1"/>
  <c r="B70" i="64" a="1"/>
  <c r="B70" i="64" s="1"/>
  <c r="DQ74" i="64" a="1"/>
  <c r="DQ74" i="64" s="1"/>
  <c r="B79" i="64" a="1"/>
  <c r="B79" i="64" s="1"/>
  <c r="B83" i="64" a="1"/>
  <c r="B83" i="64" s="1"/>
  <c r="DQ91" i="64" a="1"/>
  <c r="DQ91" i="64" s="1"/>
  <c r="B6" i="64" a="1"/>
  <c r="B6" i="64" s="1"/>
  <c r="DQ9" i="64" a="1"/>
  <c r="DQ9" i="64" s="1"/>
  <c r="B17" i="64" a="1"/>
  <c r="B17" i="64" s="1"/>
  <c r="B29" i="64" a="1"/>
  <c r="B29" i="64" s="1"/>
  <c r="DQ36" i="64" a="1"/>
  <c r="DQ36" i="64" s="1"/>
  <c r="DQ40" i="64" a="1"/>
  <c r="DQ40" i="64" s="1"/>
  <c r="B49" i="64" a="1"/>
  <c r="B49" i="64" s="1"/>
  <c r="DQ53" i="64" a="1"/>
  <c r="DQ53" i="64" s="1"/>
  <c r="B58" i="64" a="1"/>
  <c r="B58" i="64" s="1"/>
  <c r="B62" i="64" a="1"/>
  <c r="B62" i="64" s="1"/>
  <c r="B66" i="64" a="1"/>
  <c r="B66" i="64" s="1"/>
  <c r="B75" i="64" a="1"/>
  <c r="B75" i="64" s="1"/>
  <c r="DQ87" i="64" a="1"/>
  <c r="DQ87" i="64" s="1"/>
  <c r="DQ3" i="63" a="1"/>
  <c r="DQ3" i="63" s="1"/>
  <c r="DQ14" i="63" a="1"/>
  <c r="DQ14" i="63" s="1"/>
  <c r="B18" i="63" a="1"/>
  <c r="B18" i="63" s="1"/>
  <c r="DQ21" i="63" a="1"/>
  <c r="DQ21" i="63" s="1"/>
  <c r="B25" i="63" a="1"/>
  <c r="B25" i="63" s="1"/>
  <c r="DQ28" i="63" a="1"/>
  <c r="DQ28" i="63" s="1"/>
  <c r="B32" i="63" a="1"/>
  <c r="B32" i="63" s="1"/>
  <c r="B10" i="64" a="1"/>
  <c r="B10" i="64" s="1"/>
  <c r="DQ13" i="64" a="1"/>
  <c r="DQ13" i="64" s="1"/>
  <c r="DQ21" i="64" a="1"/>
  <c r="DQ21" i="64" s="1"/>
  <c r="DQ25" i="64" a="1"/>
  <c r="DQ25" i="64" s="1"/>
  <c r="B33" i="64" a="1"/>
  <c r="B33" i="64" s="1"/>
  <c r="B37" i="64" a="1"/>
  <c r="B37" i="64" s="1"/>
  <c r="B45" i="64" a="1"/>
  <c r="B45" i="64" s="1"/>
  <c r="DQ49" i="64" a="1"/>
  <c r="DQ49" i="64" s="1"/>
  <c r="B71" i="64" a="1"/>
  <c r="B71" i="64" s="1"/>
  <c r="DQ79" i="64" a="1"/>
  <c r="DQ79" i="64" s="1"/>
  <c r="B88" i="64" a="1"/>
  <c r="B88" i="64" s="1"/>
  <c r="B3" i="64" a="1"/>
  <c r="B3" i="64" s="1"/>
  <c r="DQ6" i="64" a="1"/>
  <c r="DQ6" i="64" s="1"/>
  <c r="B22" i="64" a="1"/>
  <c r="B22" i="64" s="1"/>
  <c r="DQ29" i="64" a="1"/>
  <c r="DQ29" i="64" s="1"/>
  <c r="B50" i="64" a="1"/>
  <c r="B50" i="64" s="1"/>
  <c r="DQ58" i="64" a="1"/>
  <c r="DQ58" i="64" s="1"/>
  <c r="DQ62" i="64" a="1"/>
  <c r="DQ62" i="64" s="1"/>
  <c r="DQ66" i="64" a="1"/>
  <c r="DQ66" i="64" s="1"/>
  <c r="DQ71" i="64" a="1"/>
  <c r="DQ71" i="64" s="1"/>
  <c r="DQ75" i="64" a="1"/>
  <c r="DQ75" i="64" s="1"/>
  <c r="B84" i="64" a="1"/>
  <c r="B84" i="64" s="1"/>
  <c r="DQ11" i="63" a="1"/>
  <c r="DQ11" i="63" s="1"/>
  <c r="B15" i="63" a="1"/>
  <c r="B15" i="63" s="1"/>
  <c r="DQ18" i="63" a="1"/>
  <c r="DQ18" i="63" s="1"/>
  <c r="B22" i="63" a="1"/>
  <c r="B22" i="63" s="1"/>
  <c r="DQ25" i="63" a="1"/>
  <c r="DQ25" i="63" s="1"/>
  <c r="B29" i="63" a="1"/>
  <c r="B29" i="63" s="1"/>
  <c r="B40" i="63" a="1"/>
  <c r="B40" i="63" s="1"/>
  <c r="B7" i="64" a="1"/>
  <c r="B7" i="64" s="1"/>
  <c r="DQ10" i="64" a="1"/>
  <c r="DQ10" i="64" s="1"/>
  <c r="B26" i="64" a="1"/>
  <c r="B26" i="64" s="1"/>
  <c r="DQ33" i="64" a="1"/>
  <c r="DQ33" i="64" s="1"/>
  <c r="DQ37" i="64" a="1"/>
  <c r="DQ37" i="64" s="1"/>
  <c r="DQ41" i="64" a="1"/>
  <c r="DQ41" i="64" s="1"/>
  <c r="B46" i="64" a="1"/>
  <c r="B46" i="64" s="1"/>
  <c r="DQ54" i="64" a="1"/>
  <c r="DQ54" i="64" s="1"/>
  <c r="DQ67" i="64" a="1"/>
  <c r="DQ67" i="64" s="1"/>
  <c r="B76" i="64" a="1"/>
  <c r="B76" i="64" s="1"/>
  <c r="B80" i="64" a="1"/>
  <c r="B80" i="64" s="1"/>
  <c r="B93" i="64" a="1"/>
  <c r="B93" i="64" s="1"/>
  <c r="DQ3" i="64" a="1"/>
  <c r="DQ3" i="64" s="1"/>
  <c r="DQ14" i="64" a="1"/>
  <c r="DQ14" i="64" s="1"/>
  <c r="DQ18" i="64" a="1"/>
  <c r="DQ18" i="64" s="1"/>
  <c r="DQ22" i="64" a="1"/>
  <c r="DQ22" i="64" s="1"/>
  <c r="B30" i="64" a="1"/>
  <c r="B30" i="64" s="1"/>
  <c r="B34" i="64" a="1"/>
  <c r="B34" i="64" s="1"/>
  <c r="B38" i="64" a="1"/>
  <c r="B38" i="64" s="1"/>
  <c r="DQ46" i="64" a="1"/>
  <c r="DQ46" i="64" s="1"/>
  <c r="DQ50" i="64" a="1"/>
  <c r="DQ50" i="64" s="1"/>
  <c r="B55" i="64" a="1"/>
  <c r="B55" i="64" s="1"/>
  <c r="B59" i="64" a="1"/>
  <c r="B59" i="64" s="1"/>
  <c r="B63" i="64" a="1"/>
  <c r="B63" i="64" s="1"/>
  <c r="B68" i="64" a="1"/>
  <c r="B68" i="64" s="1"/>
  <c r="B72" i="64" a="1"/>
  <c r="B72" i="64" s="1"/>
  <c r="DQ80" i="64" a="1"/>
  <c r="DQ80" i="64" s="1"/>
  <c r="DQ84" i="64" a="1"/>
  <c r="DQ84" i="64" s="1"/>
  <c r="DQ93" i="64" a="1"/>
  <c r="DQ93" i="64" s="1"/>
  <c r="B43" i="63" a="1"/>
  <c r="B43" i="63" s="1"/>
  <c r="DQ36" i="63" a="1"/>
  <c r="DQ36" i="63" s="1"/>
  <c r="B30" i="63" a="1"/>
  <c r="B30" i="63" s="1"/>
  <c r="DQ23" i="63" a="1"/>
  <c r="DQ23" i="63" s="1"/>
  <c r="B20" i="63" a="1"/>
  <c r="B20" i="63" s="1"/>
  <c r="DQ13" i="63" a="1"/>
  <c r="DQ13" i="63" s="1"/>
  <c r="B7" i="63" a="1"/>
  <c r="B7" i="63" s="1"/>
  <c r="B5" i="63" a="1"/>
  <c r="B5" i="63" s="1"/>
  <c r="DQ26" i="63" a="1"/>
  <c r="DQ26" i="63" s="1"/>
  <c r="DQ44" i="63" a="1"/>
  <c r="DQ44" i="63" s="1"/>
  <c r="B23" i="64" a="1"/>
  <c r="B23" i="64" s="1"/>
  <c r="DQ30" i="64" a="1"/>
  <c r="DQ30" i="64" s="1"/>
  <c r="DQ38" i="64" a="1"/>
  <c r="DQ38" i="64" s="1"/>
  <c r="B43" i="64" a="1"/>
  <c r="B43" i="64" s="1"/>
  <c r="B47" i="64" a="1"/>
  <c r="B47" i="64" s="1"/>
  <c r="DQ55" i="64" a="1"/>
  <c r="DQ55" i="64" s="1"/>
  <c r="DQ59" i="64" a="1"/>
  <c r="DQ59" i="64" s="1"/>
  <c r="DQ64" i="64" a="1"/>
  <c r="DQ64" i="64" s="1"/>
  <c r="DQ68" i="64" a="1"/>
  <c r="DQ68" i="64" s="1"/>
  <c r="DQ72" i="64" a="1"/>
  <c r="DQ72" i="64" s="1"/>
  <c r="B81" i="64" a="1"/>
  <c r="B81" i="64" s="1"/>
  <c r="DQ4" i="64" a="1"/>
  <c r="DQ4" i="64" s="1"/>
  <c r="B8" i="64" a="1"/>
  <c r="B8" i="64" s="1"/>
  <c r="DQ15" i="64" a="1"/>
  <c r="DQ15" i="64" s="1"/>
  <c r="DQ19" i="64" a="1"/>
  <c r="DQ19" i="64" s="1"/>
  <c r="B27" i="64" a="1"/>
  <c r="B27" i="64" s="1"/>
  <c r="B31" i="64" a="1"/>
  <c r="B31" i="64" s="1"/>
  <c r="B35" i="64" a="1"/>
  <c r="B35" i="64" s="1"/>
  <c r="DQ51" i="64" a="1"/>
  <c r="DQ51" i="64" s="1"/>
  <c r="B60" i="64" a="1"/>
  <c r="B60" i="64" s="1"/>
  <c r="B73" i="64" a="1"/>
  <c r="B73" i="64" s="1"/>
  <c r="DQ81" i="64" a="1"/>
  <c r="DQ81" i="64" s="1"/>
  <c r="B86" i="64" a="1"/>
  <c r="B86" i="64" s="1"/>
  <c r="DQ94" i="64" a="1"/>
  <c r="DQ94" i="64" s="1"/>
  <c r="B15" i="66" a="1"/>
  <c r="B15" i="66" s="1"/>
  <c r="B44" i="66" a="1"/>
  <c r="B44" i="66" s="1"/>
  <c r="B72" i="66" a="1"/>
  <c r="B72" i="66" s="1"/>
  <c r="B82" i="66" a="1"/>
  <c r="B82" i="66" s="1"/>
  <c r="B91" i="66" a="1"/>
  <c r="B91" i="66" s="1"/>
  <c r="B26" i="66" a="1"/>
  <c r="B26" i="66" s="1"/>
  <c r="B35" i="66" a="1"/>
  <c r="B35" i="66" s="1"/>
  <c r="B53" i="66" a="1"/>
  <c r="B53" i="66" s="1"/>
  <c r="B64" i="66" a="1"/>
  <c r="B64" i="66" s="1"/>
  <c r="B73" i="66" a="1"/>
  <c r="B73" i="66" s="1"/>
  <c r="B102" i="66" a="1"/>
  <c r="B102" i="66" s="1"/>
  <c r="B7" i="66" a="1"/>
  <c r="B7" i="66" s="1"/>
  <c r="B36" i="66" a="1"/>
  <c r="B36" i="66" s="1"/>
  <c r="B45" i="66" a="1"/>
  <c r="B45" i="66" s="1"/>
  <c r="B54" i="66" a="1"/>
  <c r="B54" i="66" s="1"/>
  <c r="B74" i="66" a="1"/>
  <c r="B74" i="66" s="1"/>
  <c r="B83" i="66" a="1"/>
  <c r="B83" i="66" s="1"/>
  <c r="B92" i="66" a="1"/>
  <c r="B92" i="66" s="1"/>
  <c r="B18" i="66" a="1"/>
  <c r="B18" i="66" s="1"/>
  <c r="B27" i="66" a="1"/>
  <c r="B27" i="66" s="1"/>
  <c r="B37" i="66" a="1"/>
  <c r="B37" i="66" s="1"/>
  <c r="B65" i="66" a="1"/>
  <c r="B65" i="66" s="1"/>
  <c r="B105" i="66" a="1"/>
  <c r="B105" i="66" s="1"/>
  <c r="B10" i="66" a="1"/>
  <c r="B10" i="66" s="1"/>
  <c r="B19" i="66" a="1"/>
  <c r="B19" i="66" s="1"/>
  <c r="B28" i="66" a="1"/>
  <c r="B28" i="66" s="1"/>
  <c r="B46" i="66" a="1"/>
  <c r="B46" i="66" s="1"/>
  <c r="B57" i="66" a="1"/>
  <c r="B57" i="66" s="1"/>
  <c r="B114" i="66" a="1"/>
  <c r="B114" i="66" s="1"/>
  <c r="B101" i="66" a="1"/>
  <c r="B101" i="66" s="1"/>
  <c r="B88" i="66" a="1"/>
  <c r="B88" i="66" s="1"/>
  <c r="B75" i="66" a="1"/>
  <c r="B75" i="66" s="1"/>
  <c r="B62" i="66" a="1"/>
  <c r="B62" i="66" s="1"/>
  <c r="B49" i="66" a="1"/>
  <c r="B49" i="66" s="1"/>
  <c r="B42" i="66" a="1"/>
  <c r="B42" i="66" s="1"/>
  <c r="B29" i="66" a="1"/>
  <c r="B29" i="66" s="1"/>
  <c r="B16" i="66" a="1"/>
  <c r="B16" i="66" s="1"/>
  <c r="B3" i="66" a="1"/>
  <c r="B3" i="66" s="1"/>
  <c r="B107" i="66" a="1"/>
  <c r="B107" i="66" s="1"/>
  <c r="B106" i="66" a="1"/>
  <c r="B106" i="66" s="1"/>
  <c r="B93" i="66" a="1"/>
  <c r="B93" i="66" s="1"/>
  <c r="B80" i="66" a="1"/>
  <c r="B80" i="66" s="1"/>
  <c r="B67" i="66" a="1"/>
  <c r="B67" i="66" s="1"/>
  <c r="B60" i="66" a="1"/>
  <c r="B60" i="66" s="1"/>
  <c r="B47" i="66" a="1"/>
  <c r="B47" i="66" s="1"/>
  <c r="B34" i="66" a="1"/>
  <c r="B34" i="66" s="1"/>
  <c r="B21" i="66" a="1"/>
  <c r="B21" i="66" s="1"/>
  <c r="B8" i="66" a="1"/>
  <c r="B8" i="66" s="1"/>
  <c r="A2" i="66"/>
  <c r="B2" i="66" s="1" a="1"/>
  <c r="B2" i="66" s="1"/>
  <c r="B112" i="66" a="1"/>
  <c r="B112" i="66" s="1"/>
  <c r="B99" i="66" a="1"/>
  <c r="B99" i="66" s="1"/>
  <c r="B117" i="66" a="1"/>
  <c r="B117" i="66" s="1"/>
  <c r="B115" i="66" a="1"/>
  <c r="B115" i="66" s="1"/>
  <c r="B104" i="66" a="1"/>
  <c r="B104" i="66" s="1"/>
  <c r="B113" i="66" a="1"/>
  <c r="B113" i="66" s="1"/>
  <c r="B95" i="66" a="1"/>
  <c r="B95" i="66" s="1"/>
  <c r="B87" i="66" a="1"/>
  <c r="B87" i="66" s="1"/>
  <c r="B79" i="66" a="1"/>
  <c r="B79" i="66" s="1"/>
  <c r="B71" i="66" a="1"/>
  <c r="B71" i="66" s="1"/>
  <c r="B56" i="66" a="1"/>
  <c r="B56" i="66" s="1"/>
  <c r="B32" i="66" a="1"/>
  <c r="B32" i="66" s="1"/>
  <c r="B24" i="66" a="1"/>
  <c r="B24" i="66" s="1"/>
  <c r="B103" i="66" a="1"/>
  <c r="B103" i="66" s="1"/>
  <c r="B94" i="66" a="1"/>
  <c r="B94" i="66" s="1"/>
  <c r="B86" i="66" a="1"/>
  <c r="B86" i="66" s="1"/>
  <c r="B78" i="66" a="1"/>
  <c r="B78" i="66" s="1"/>
  <c r="B63" i="66" a="1"/>
  <c r="B63" i="66" s="1"/>
  <c r="B55" i="66" a="1"/>
  <c r="B55" i="66" s="1"/>
  <c r="B39" i="66" a="1"/>
  <c r="B39" i="66" s="1"/>
  <c r="B118" i="66" a="1"/>
  <c r="B118" i="66" s="1"/>
  <c r="B100" i="66" a="1"/>
  <c r="B100" i="66" s="1"/>
  <c r="B38" i="66" a="1"/>
  <c r="B38" i="66" s="1"/>
  <c r="B48" i="66" a="1"/>
  <c r="B48" i="66" s="1"/>
  <c r="B66" i="66" a="1"/>
  <c r="B66" i="66" s="1"/>
  <c r="B76" i="66" a="1"/>
  <c r="B76" i="66" s="1"/>
  <c r="B85" i="66" a="1"/>
  <c r="B85" i="66" s="1"/>
  <c r="B108" i="66" a="1"/>
  <c r="B108" i="66" s="1"/>
  <c r="B11" i="66" a="1"/>
  <c r="B11" i="66" s="1"/>
  <c r="B20" i="66" a="1"/>
  <c r="B20" i="66" s="1"/>
  <c r="B58" i="66" a="1"/>
  <c r="B58" i="66" s="1"/>
  <c r="B96" i="66" a="1"/>
  <c r="B96" i="66" s="1"/>
  <c r="B109" i="66" a="1"/>
  <c r="B109" i="66" s="1"/>
  <c r="B30" i="66" a="1"/>
  <c r="B30" i="66" s="1"/>
  <c r="B40" i="66" a="1"/>
  <c r="B40" i="66" s="1"/>
  <c r="B50" i="66" a="1"/>
  <c r="B50" i="66" s="1"/>
  <c r="B68" i="66" a="1"/>
  <c r="B68" i="66" s="1"/>
  <c r="B77" i="66" a="1"/>
  <c r="B77" i="66" s="1"/>
  <c r="B97" i="66" a="1"/>
  <c r="B97" i="66" s="1"/>
  <c r="B110" i="66" a="1"/>
  <c r="B110" i="66" s="1"/>
  <c r="B12" i="66" a="1"/>
  <c r="B12" i="66" s="1"/>
  <c r="B31" i="66" a="1"/>
  <c r="B31" i="66" s="1"/>
  <c r="B41" i="66" a="1"/>
  <c r="B41" i="66" s="1"/>
  <c r="B59" i="66" a="1"/>
  <c r="B59" i="66" s="1"/>
  <c r="B69" i="66" a="1"/>
  <c r="B69" i="66" s="1"/>
  <c r="B4" i="66" a="1"/>
  <c r="B4" i="66" s="1"/>
  <c r="B13" i="66" a="1"/>
  <c r="B13" i="66" s="1"/>
  <c r="B22" i="66" a="1"/>
  <c r="B22" i="66" s="1"/>
  <c r="B51" i="66" a="1"/>
  <c r="B51" i="66" s="1"/>
  <c r="B89" i="66" a="1"/>
  <c r="B89" i="66" s="1"/>
  <c r="B98" i="66" a="1"/>
  <c r="B98" i="66" s="1"/>
  <c r="B111" i="66" a="1"/>
  <c r="B111" i="66" s="1"/>
  <c r="B23" i="66" a="1"/>
  <c r="B23" i="66" s="1"/>
  <c r="B33" i="66" a="1"/>
  <c r="B33" i="66" s="1"/>
  <c r="B43" i="66" a="1"/>
  <c r="B43" i="66" s="1"/>
  <c r="B61" i="66" a="1"/>
  <c r="B61" i="66" s="1"/>
  <c r="B70" i="66" a="1"/>
  <c r="B70" i="66" s="1"/>
  <c r="D3" i="30" a="1"/>
  <c r="D3" i="30" s="1"/>
  <c r="B2" i="63" l="1" a="1"/>
  <c r="B2" i="63" s="1"/>
  <c r="B2" i="70" a="1"/>
  <c r="B2" i="70" s="1"/>
  <c r="B2" i="60" a="1"/>
  <c r="B2" i="60" s="1"/>
  <c r="DQ2" i="56" a="1"/>
  <c r="DQ2" i="56" s="1"/>
  <c r="B2" i="56" a="1"/>
  <c r="B2" i="56" s="1"/>
  <c r="DQ2" i="61" a="1"/>
  <c r="DQ2" i="61" s="1"/>
  <c r="B2" i="61" a="1"/>
  <c r="B2" i="61" s="1"/>
  <c r="DQ2" i="64" a="1"/>
  <c r="DQ2" i="64" s="1"/>
  <c r="B2" i="64" a="1"/>
  <c r="B2" i="64" s="1"/>
  <c r="DQ2" i="53" a="1"/>
  <c r="DQ2" i="53" s="1"/>
  <c r="B2" i="53" a="1"/>
  <c r="B2" i="53" s="1"/>
  <c r="B498" i="60" a="1"/>
  <c r="B498" i="60" s="1"/>
  <c r="B493" i="60" a="1"/>
  <c r="B493" i="60" s="1"/>
  <c r="B488" i="60" a="1"/>
  <c r="B488" i="60" s="1"/>
  <c r="B482" i="60" a="1"/>
  <c r="B482" i="60" s="1"/>
  <c r="B478" i="60" a="1"/>
  <c r="B478" i="60" s="1"/>
  <c r="B454" i="60" a="1"/>
  <c r="B454" i="60" s="1"/>
  <c r="B445" i="60" a="1"/>
  <c r="B445" i="60" s="1"/>
  <c r="B405" i="60" a="1"/>
  <c r="B405" i="60" s="1"/>
  <c r="B395" i="60" a="1"/>
  <c r="B395" i="60" s="1"/>
  <c r="B390" i="60" a="1"/>
  <c r="B390" i="60" s="1"/>
  <c r="B368" i="60" a="1"/>
  <c r="B368" i="60" s="1"/>
  <c r="B348" i="60" a="1"/>
  <c r="B348" i="60" s="1"/>
  <c r="B318" i="60" a="1"/>
  <c r="B318" i="60" s="1"/>
  <c r="B472" i="60" a="1"/>
  <c r="B472" i="60" s="1"/>
  <c r="B458" i="60" a="1"/>
  <c r="B458" i="60" s="1"/>
  <c r="B435" i="60" a="1"/>
  <c r="B435" i="60" s="1"/>
  <c r="B431" i="60" a="1"/>
  <c r="B431" i="60" s="1"/>
  <c r="B425" i="60" a="1"/>
  <c r="B425" i="60" s="1"/>
  <c r="B415" i="60" a="1"/>
  <c r="B415" i="60" s="1"/>
  <c r="B409" i="60" a="1"/>
  <c r="B409" i="60" s="1"/>
  <c r="B399" i="60" a="1"/>
  <c r="B399" i="60" s="1"/>
  <c r="B385" i="60" a="1"/>
  <c r="B385" i="60" s="1"/>
  <c r="B381" i="60" a="1"/>
  <c r="B381" i="60" s="1"/>
  <c r="B377" i="60" a="1"/>
  <c r="B377" i="60" s="1"/>
  <c r="B372" i="60" a="1"/>
  <c r="B372" i="60" s="1"/>
  <c r="B362" i="60" a="1"/>
  <c r="B362" i="60" s="1"/>
  <c r="B358" i="60" a="1"/>
  <c r="B358" i="60" s="1"/>
  <c r="B342" i="60" a="1"/>
  <c r="B342" i="60" s="1"/>
  <c r="B497" i="60" a="1"/>
  <c r="B497" i="60" s="1"/>
  <c r="B487" i="60" a="1"/>
  <c r="B487" i="60" s="1"/>
  <c r="B481" i="60" a="1"/>
  <c r="B481" i="60" s="1"/>
  <c r="B477" i="60" a="1"/>
  <c r="B477" i="60" s="1"/>
  <c r="B467" i="60" a="1"/>
  <c r="B467" i="60" s="1"/>
  <c r="B462" i="60" a="1"/>
  <c r="B462" i="60" s="1"/>
  <c r="B440" i="60" a="1"/>
  <c r="B440" i="60" s="1"/>
  <c r="B420" i="60" a="1"/>
  <c r="B420" i="60" s="1"/>
  <c r="B404" i="60" a="1"/>
  <c r="B404" i="60" s="1"/>
  <c r="B394" i="60" a="1"/>
  <c r="B394" i="60" s="1"/>
  <c r="B367" i="60" a="1"/>
  <c r="B367" i="60" s="1"/>
  <c r="B352" i="60" a="1"/>
  <c r="B352" i="60" s="1"/>
  <c r="B347" i="60" a="1"/>
  <c r="B347" i="60" s="1"/>
  <c r="B332" i="60" a="1"/>
  <c r="B332" i="60" s="1"/>
  <c r="B322" i="60" a="1"/>
  <c r="B322" i="60" s="1"/>
  <c r="B492" i="60" a="1"/>
  <c r="B492" i="60" s="1"/>
  <c r="B471" i="60" a="1"/>
  <c r="B471" i="60" s="1"/>
  <c r="B457" i="60" a="1"/>
  <c r="B457" i="60" s="1"/>
  <c r="B453" i="60" a="1"/>
  <c r="B453" i="60" s="1"/>
  <c r="B449" i="60" a="1"/>
  <c r="B449" i="60" s="1"/>
  <c r="B444" i="60" a="1"/>
  <c r="B444" i="60" s="1"/>
  <c r="B434" i="60" a="1"/>
  <c r="B434" i="60" s="1"/>
  <c r="B430" i="60" a="1"/>
  <c r="B430" i="60" s="1"/>
  <c r="B414" i="60" a="1"/>
  <c r="B414" i="60" s="1"/>
  <c r="B398" i="60" a="1"/>
  <c r="B398" i="60" s="1"/>
  <c r="B389" i="60" a="1"/>
  <c r="B389" i="60" s="1"/>
  <c r="B380" i="60" a="1"/>
  <c r="B380" i="60" s="1"/>
  <c r="B376" i="60" a="1"/>
  <c r="B376" i="60" s="1"/>
  <c r="B357" i="60" a="1"/>
  <c r="B357" i="60" s="1"/>
  <c r="B341" i="60" a="1"/>
  <c r="B341" i="60" s="1"/>
  <c r="B336" i="60" a="1"/>
  <c r="B336" i="60" s="1"/>
  <c r="B326" i="60" a="1"/>
  <c r="B326" i="60" s="1"/>
  <c r="B317" i="60" a="1"/>
  <c r="B317" i="60" s="1"/>
  <c r="B308" i="60" a="1"/>
  <c r="B308" i="60" s="1"/>
  <c r="B299" i="60" a="1"/>
  <c r="B299" i="60" s="1"/>
  <c r="B294" i="60" a="1"/>
  <c r="B294" i="60" s="1"/>
  <c r="B263" i="60" a="1"/>
  <c r="B263" i="60" s="1"/>
  <c r="B228" i="60" a="1"/>
  <c r="B228" i="60" s="1"/>
  <c r="B224" i="60" a="1"/>
  <c r="B224" i="60" s="1"/>
  <c r="B214" i="60" a="1"/>
  <c r="B214" i="60" s="1"/>
  <c r="B210" i="60" a="1"/>
  <c r="B210" i="60" s="1"/>
  <c r="B205" i="60" a="1"/>
  <c r="B205" i="60" s="1"/>
  <c r="B196" i="60" a="1"/>
  <c r="B196" i="60" s="1"/>
  <c r="B187" i="60" a="1"/>
  <c r="B187" i="60" s="1"/>
  <c r="B178" i="60" a="1"/>
  <c r="B178" i="60" s="1"/>
  <c r="B160" i="60" a="1"/>
  <c r="B160" i="60" s="1"/>
  <c r="B147" i="60" a="1"/>
  <c r="B147" i="60" s="1"/>
  <c r="B138" i="60" a="1"/>
  <c r="B138" i="60" s="1"/>
  <c r="B118" i="60" a="1"/>
  <c r="B118" i="60" s="1"/>
  <c r="B486" i="60" a="1"/>
  <c r="B486" i="60" s="1"/>
  <c r="B476" i="60" a="1"/>
  <c r="B476" i="60" s="1"/>
  <c r="B466" i="60" a="1"/>
  <c r="B466" i="60" s="1"/>
  <c r="B439" i="60" a="1"/>
  <c r="B439" i="60" s="1"/>
  <c r="B424" i="60" a="1"/>
  <c r="B424" i="60" s="1"/>
  <c r="B419" i="60" a="1"/>
  <c r="B419" i="60" s="1"/>
  <c r="B403" i="60" a="1"/>
  <c r="B403" i="60" s="1"/>
  <c r="B393" i="60" a="1"/>
  <c r="B393" i="60" s="1"/>
  <c r="B371" i="60" a="1"/>
  <c r="B371" i="60" s="1"/>
  <c r="B366" i="60" a="1"/>
  <c r="B366" i="60" s="1"/>
  <c r="B361" i="60" a="1"/>
  <c r="B361" i="60" s="1"/>
  <c r="B346" i="60" a="1"/>
  <c r="B346" i="60" s="1"/>
  <c r="B331" i="60" a="1"/>
  <c r="B331" i="60" s="1"/>
  <c r="B479" i="60" a="1"/>
  <c r="B479" i="60" s="1"/>
  <c r="B455" i="60" a="1"/>
  <c r="B455" i="60" s="1"/>
  <c r="B442" i="60" a="1"/>
  <c r="B442" i="60" s="1"/>
  <c r="B437" i="60" a="1"/>
  <c r="B437" i="60" s="1"/>
  <c r="B432" i="60" a="1"/>
  <c r="B432" i="60" s="1"/>
  <c r="B427" i="60" a="1"/>
  <c r="B427" i="60" s="1"/>
  <c r="B422" i="60" a="1"/>
  <c r="B422" i="60" s="1"/>
  <c r="B417" i="60" a="1"/>
  <c r="B417" i="60" s="1"/>
  <c r="B411" i="60" a="1"/>
  <c r="B411" i="60" s="1"/>
  <c r="B387" i="60" a="1"/>
  <c r="B387" i="60" s="1"/>
  <c r="B378" i="60" a="1"/>
  <c r="B378" i="60" s="1"/>
  <c r="B369" i="60" a="1"/>
  <c r="B369" i="60" s="1"/>
  <c r="B364" i="60" a="1"/>
  <c r="B364" i="60" s="1"/>
  <c r="B354" i="60" a="1"/>
  <c r="B354" i="60" s="1"/>
  <c r="B349" i="60" a="1"/>
  <c r="B349" i="60" s="1"/>
  <c r="B499" i="60" a="1"/>
  <c r="B499" i="60" s="1"/>
  <c r="B489" i="60" a="1"/>
  <c r="B489" i="60" s="1"/>
  <c r="B468" i="60" a="1"/>
  <c r="B468" i="60" s="1"/>
  <c r="B382" i="60" a="1"/>
  <c r="B382" i="60" s="1"/>
  <c r="B373" i="60" a="1"/>
  <c r="B373" i="60" s="1"/>
  <c r="B344" i="60" a="1"/>
  <c r="B344" i="60" s="1"/>
  <c r="B335" i="60" a="1"/>
  <c r="B335" i="60" s="1"/>
  <c r="B321" i="60" a="1"/>
  <c r="B321" i="60" s="1"/>
  <c r="B316" i="60" a="1"/>
  <c r="B316" i="60" s="1"/>
  <c r="B311" i="60" a="1"/>
  <c r="B311" i="60" s="1"/>
  <c r="B301" i="60" a="1"/>
  <c r="B301" i="60" s="1"/>
  <c r="B277" i="60" a="1"/>
  <c r="B277" i="60" s="1"/>
  <c r="B272" i="60" a="1"/>
  <c r="B272" i="60" s="1"/>
  <c r="B256" i="60" a="1"/>
  <c r="B256" i="60" s="1"/>
  <c r="B251" i="60" a="1"/>
  <c r="B251" i="60" s="1"/>
  <c r="B229" i="60" a="1"/>
  <c r="B229" i="60" s="1"/>
  <c r="B220" i="60" a="1"/>
  <c r="B220" i="60" s="1"/>
  <c r="B194" i="60" a="1"/>
  <c r="B194" i="60" s="1"/>
  <c r="B169" i="60" a="1"/>
  <c r="B169" i="60" s="1"/>
  <c r="B165" i="60" a="1"/>
  <c r="B165" i="60" s="1"/>
  <c r="B155" i="60" a="1"/>
  <c r="B155" i="60" s="1"/>
  <c r="B141" i="60" a="1"/>
  <c r="B141" i="60" s="1"/>
  <c r="B135" i="60" a="1"/>
  <c r="B135" i="60" s="1"/>
  <c r="B108" i="60" a="1"/>
  <c r="B108" i="60" s="1"/>
  <c r="B98" i="60" a="1"/>
  <c r="B98" i="60" s="1"/>
  <c r="B83" i="60" a="1"/>
  <c r="B83" i="60" s="1"/>
  <c r="B78" i="60" a="1"/>
  <c r="B78" i="60" s="1"/>
  <c r="B235" i="60" a="1"/>
  <c r="B235" i="60" s="1"/>
  <c r="B203" i="60" a="1"/>
  <c r="B203" i="60" s="1"/>
  <c r="B189" i="60" a="1"/>
  <c r="B189" i="60" s="1"/>
  <c r="B184" i="60" a="1"/>
  <c r="B184" i="60" s="1"/>
  <c r="B164" i="60" a="1"/>
  <c r="B164" i="60" s="1"/>
  <c r="B459" i="60" a="1"/>
  <c r="B459" i="60" s="1"/>
  <c r="B450" i="60" a="1"/>
  <c r="B450" i="60" s="1"/>
  <c r="B441" i="60" a="1"/>
  <c r="B441" i="60" s="1"/>
  <c r="B421" i="60" a="1"/>
  <c r="B421" i="60" s="1"/>
  <c r="B410" i="60" a="1"/>
  <c r="B410" i="60" s="1"/>
  <c r="B400" i="60" a="1"/>
  <c r="B400" i="60" s="1"/>
  <c r="B363" i="60" a="1"/>
  <c r="B363" i="60" s="1"/>
  <c r="B353" i="60" a="1"/>
  <c r="B353" i="60" s="1"/>
  <c r="B328" i="60" a="1"/>
  <c r="B328" i="60" s="1"/>
  <c r="B306" i="60" a="1"/>
  <c r="B306" i="60" s="1"/>
  <c r="B296" i="60" a="1"/>
  <c r="B296" i="60" s="1"/>
  <c r="B291" i="60" a="1"/>
  <c r="B291" i="60" s="1"/>
  <c r="B267" i="60" a="1"/>
  <c r="B267" i="60" s="1"/>
  <c r="B261" i="60" a="1"/>
  <c r="B261" i="60" s="1"/>
  <c r="B240" i="60" a="1"/>
  <c r="B240" i="60" s="1"/>
  <c r="B219" i="60" a="1"/>
  <c r="B219" i="60" s="1"/>
  <c r="B213" i="60" a="1"/>
  <c r="B213" i="60" s="1"/>
  <c r="B198" i="60" a="1"/>
  <c r="B198" i="60" s="1"/>
  <c r="B150" i="60" a="1"/>
  <c r="B150" i="60" s="1"/>
  <c r="B496" i="60" a="1"/>
  <c r="B496" i="60" s="1"/>
  <c r="B448" i="60" a="1"/>
  <c r="B448" i="60" s="1"/>
  <c r="B429" i="60" a="1"/>
  <c r="B429" i="60" s="1"/>
  <c r="B408" i="60" a="1"/>
  <c r="B408" i="60" s="1"/>
  <c r="B379" i="60" a="1"/>
  <c r="B379" i="60" s="1"/>
  <c r="B351" i="60" a="1"/>
  <c r="B351" i="60" s="1"/>
  <c r="B343" i="60" a="1"/>
  <c r="B343" i="60" s="1"/>
  <c r="B327" i="60" a="1"/>
  <c r="B327" i="60" s="1"/>
  <c r="B320" i="60" a="1"/>
  <c r="B320" i="60" s="1"/>
  <c r="B286" i="60" a="1"/>
  <c r="B286" i="60" s="1"/>
  <c r="B281" i="60" a="1"/>
  <c r="B281" i="60" s="1"/>
  <c r="B485" i="60" a="1"/>
  <c r="B485" i="60" s="1"/>
  <c r="B475" i="60" a="1"/>
  <c r="B475" i="60" s="1"/>
  <c r="B465" i="60" a="1"/>
  <c r="B465" i="60" s="1"/>
  <c r="B438" i="60" a="1"/>
  <c r="B438" i="60" s="1"/>
  <c r="B418" i="60" a="1"/>
  <c r="B418" i="60" s="1"/>
  <c r="B397" i="60" a="1"/>
  <c r="B397" i="60" s="1"/>
  <c r="B388" i="60" a="1"/>
  <c r="B388" i="60" s="1"/>
  <c r="B340" i="60" a="1"/>
  <c r="B340" i="60" s="1"/>
  <c r="B334" i="60" a="1"/>
  <c r="B334" i="60" s="1"/>
  <c r="B315" i="60" a="1"/>
  <c r="B315" i="60" s="1"/>
  <c r="B310" i="60" a="1"/>
  <c r="B310" i="60" s="1"/>
  <c r="B295" i="60" a="1"/>
  <c r="B295" i="60" s="1"/>
  <c r="B290" i="60" a="1"/>
  <c r="B290" i="60" s="1"/>
  <c r="B285" i="60" a="1"/>
  <c r="B285" i="60" s="1"/>
  <c r="B276" i="60" a="1"/>
  <c r="B276" i="60" s="1"/>
  <c r="B271" i="60" a="1"/>
  <c r="B271" i="60" s="1"/>
  <c r="B266" i="60" a="1"/>
  <c r="B266" i="60" s="1"/>
  <c r="B255" i="60" a="1"/>
  <c r="B255" i="60" s="1"/>
  <c r="B245" i="60" a="1"/>
  <c r="B245" i="60" s="1"/>
  <c r="B456" i="60" a="1"/>
  <c r="B456" i="60" s="1"/>
  <c r="B447" i="60" a="1"/>
  <c r="B447" i="60" s="1"/>
  <c r="B428" i="60" a="1"/>
  <c r="B428" i="60" s="1"/>
  <c r="B407" i="60" a="1"/>
  <c r="B407" i="60" s="1"/>
  <c r="B370" i="60" a="1"/>
  <c r="B370" i="60" s="1"/>
  <c r="B360" i="60" a="1"/>
  <c r="B360" i="60" s="1"/>
  <c r="B350" i="60" a="1"/>
  <c r="B350" i="60" s="1"/>
  <c r="B319" i="60" a="1"/>
  <c r="B319" i="60" s="1"/>
  <c r="B305" i="60" a="1"/>
  <c r="B305" i="60" s="1"/>
  <c r="B300" i="60" a="1"/>
  <c r="B300" i="60" s="1"/>
  <c r="B280" i="60" a="1"/>
  <c r="B280" i="60" s="1"/>
  <c r="B260" i="60" a="1"/>
  <c r="B260" i="60" s="1"/>
  <c r="B249" i="60" a="1"/>
  <c r="B249" i="60" s="1"/>
  <c r="B239" i="60" a="1"/>
  <c r="B239" i="60" s="1"/>
  <c r="B233" i="60" a="1"/>
  <c r="B233" i="60" s="1"/>
  <c r="B218" i="60" a="1"/>
  <c r="B218" i="60" s="1"/>
  <c r="B212" i="60" a="1"/>
  <c r="B212" i="60" s="1"/>
  <c r="B208" i="60" a="1"/>
  <c r="B208" i="60" s="1"/>
  <c r="B202" i="60" a="1"/>
  <c r="B202" i="60" s="1"/>
  <c r="B188" i="60" a="1"/>
  <c r="B188" i="60" s="1"/>
  <c r="B183" i="60" a="1"/>
  <c r="B183" i="60" s="1"/>
  <c r="B163" i="60" a="1"/>
  <c r="B163" i="60" s="1"/>
  <c r="B149" i="60" a="1"/>
  <c r="B149" i="60" s="1"/>
  <c r="B139" i="60" a="1"/>
  <c r="B139" i="60" s="1"/>
  <c r="B133" i="60" a="1"/>
  <c r="B133" i="60" s="1"/>
  <c r="B128" i="60" a="1"/>
  <c r="B128" i="60" s="1"/>
  <c r="B122" i="60" a="1"/>
  <c r="B122" i="60" s="1"/>
  <c r="B117" i="60" a="1"/>
  <c r="B117" i="60" s="1"/>
  <c r="B111" i="60" a="1"/>
  <c r="B111" i="60" s="1"/>
  <c r="B106" i="60" a="1"/>
  <c r="B106" i="60" s="1"/>
  <c r="B96" i="60" a="1"/>
  <c r="B96" i="60" s="1"/>
  <c r="B87" i="60" a="1"/>
  <c r="B87" i="60" s="1"/>
  <c r="B81" i="60" a="1"/>
  <c r="B81" i="60" s="1"/>
  <c r="B76" i="60" a="1"/>
  <c r="B76" i="60" s="1"/>
  <c r="B480" i="60" a="1"/>
  <c r="B480" i="60" s="1"/>
  <c r="B443" i="60" a="1"/>
  <c r="B443" i="60" s="1"/>
  <c r="B433" i="60" a="1"/>
  <c r="B433" i="60" s="1"/>
  <c r="B402" i="60" a="1"/>
  <c r="B402" i="60" s="1"/>
  <c r="B392" i="60" a="1"/>
  <c r="B392" i="60" s="1"/>
  <c r="B337" i="60" a="1"/>
  <c r="B337" i="60" s="1"/>
  <c r="B307" i="60" a="1"/>
  <c r="B307" i="60" s="1"/>
  <c r="B269" i="60" a="1"/>
  <c r="B269" i="60" s="1"/>
  <c r="B257" i="60" a="1"/>
  <c r="B257" i="60" s="1"/>
  <c r="B237" i="60" a="1"/>
  <c r="B237" i="60" s="1"/>
  <c r="B221" i="60" a="1"/>
  <c r="B221" i="60" s="1"/>
  <c r="B200" i="60" a="1"/>
  <c r="B200" i="60" s="1"/>
  <c r="B195" i="60" a="1"/>
  <c r="B195" i="60" s="1"/>
  <c r="B181" i="60" a="1"/>
  <c r="B181" i="60" s="1"/>
  <c r="B490" i="60" a="1"/>
  <c r="B490" i="60" s="1"/>
  <c r="B451" i="60" a="1"/>
  <c r="B451" i="60" s="1"/>
  <c r="B423" i="60" a="1"/>
  <c r="B423" i="60" s="1"/>
  <c r="B412" i="60" a="1"/>
  <c r="B412" i="60" s="1"/>
  <c r="B383" i="60" a="1"/>
  <c r="B383" i="60" s="1"/>
  <c r="B365" i="60" a="1"/>
  <c r="B365" i="60" s="1"/>
  <c r="B355" i="60" a="1"/>
  <c r="B355" i="60" s="1"/>
  <c r="B345" i="60" a="1"/>
  <c r="B345" i="60" s="1"/>
  <c r="B329" i="60" a="1"/>
  <c r="B329" i="60" s="1"/>
  <c r="B323" i="60" a="1"/>
  <c r="B323" i="60" s="1"/>
  <c r="B312" i="60" a="1"/>
  <c r="B312" i="60" s="1"/>
  <c r="B302" i="60" a="1"/>
  <c r="B302" i="60" s="1"/>
  <c r="B297" i="60" a="1"/>
  <c r="B297" i="60" s="1"/>
  <c r="B292" i="60" a="1"/>
  <c r="B292" i="60" s="1"/>
  <c r="B278" i="60" a="1"/>
  <c r="B278" i="60" s="1"/>
  <c r="B460" i="60" a="1"/>
  <c r="B460" i="60" s="1"/>
  <c r="B413" i="60" a="1"/>
  <c r="B413" i="60" s="1"/>
  <c r="B288" i="60" a="1"/>
  <c r="B288" i="60" s="1"/>
  <c r="B268" i="60" a="1"/>
  <c r="B268" i="60" s="1"/>
  <c r="B258" i="60" a="1"/>
  <c r="B258" i="60" s="1"/>
  <c r="B248" i="60" a="1"/>
  <c r="B248" i="60" s="1"/>
  <c r="B209" i="60" a="1"/>
  <c r="B209" i="60" s="1"/>
  <c r="B193" i="60" a="1"/>
  <c r="B193" i="60" s="1"/>
  <c r="B179" i="60" a="1"/>
  <c r="B179" i="60" s="1"/>
  <c r="B166" i="60" a="1"/>
  <c r="B166" i="60" s="1"/>
  <c r="B159" i="60" a="1"/>
  <c r="B159" i="60" s="1"/>
  <c r="B153" i="60" a="1"/>
  <c r="B153" i="60" s="1"/>
  <c r="B140" i="60" a="1"/>
  <c r="B140" i="60" s="1"/>
  <c r="B120" i="60" a="1"/>
  <c r="B120" i="60" s="1"/>
  <c r="B114" i="60" a="1"/>
  <c r="B114" i="60" s="1"/>
  <c r="B107" i="60" a="1"/>
  <c r="B107" i="60" s="1"/>
  <c r="B101" i="60" a="1"/>
  <c r="B101" i="60" s="1"/>
  <c r="B95" i="60" a="1"/>
  <c r="B95" i="60" s="1"/>
  <c r="B77" i="60" a="1"/>
  <c r="B77" i="60" s="1"/>
  <c r="B436" i="60" a="1"/>
  <c r="B436" i="60" s="1"/>
  <c r="B339" i="60" a="1"/>
  <c r="B339" i="60" s="1"/>
  <c r="B324" i="60" a="1"/>
  <c r="B324" i="60" s="1"/>
  <c r="B231" i="60" a="1"/>
  <c r="B231" i="60" s="1"/>
  <c r="B223" i="60" a="1"/>
  <c r="B223" i="60" s="1"/>
  <c r="B216" i="60" a="1"/>
  <c r="B216" i="60" s="1"/>
  <c r="B201" i="60" a="1"/>
  <c r="B201" i="60" s="1"/>
  <c r="B186" i="60" a="1"/>
  <c r="B186" i="60" s="1"/>
  <c r="B132" i="60" a="1"/>
  <c r="B132" i="60" s="1"/>
  <c r="B126" i="60" a="1"/>
  <c r="B126" i="60" s="1"/>
  <c r="B113" i="60" a="1"/>
  <c r="B113" i="60" s="1"/>
  <c r="B89" i="60" a="1"/>
  <c r="B89" i="60" s="1"/>
  <c r="B123" i="60" a="1"/>
  <c r="B123" i="60" s="1"/>
  <c r="B85" i="60" a="1"/>
  <c r="B85" i="60" s="1"/>
  <c r="B134" i="60" a="1"/>
  <c r="B134" i="60" s="1"/>
  <c r="B386" i="60" a="1"/>
  <c r="B386" i="60" s="1"/>
  <c r="B298" i="60" a="1"/>
  <c r="B298" i="60" s="1"/>
  <c r="B287" i="60" a="1"/>
  <c r="B287" i="60" s="1"/>
  <c r="B275" i="60" a="1"/>
  <c r="B275" i="60" s="1"/>
  <c r="B265" i="60" a="1"/>
  <c r="B265" i="60" s="1"/>
  <c r="B247" i="60" a="1"/>
  <c r="B247" i="60" s="1"/>
  <c r="B230" i="60" a="1"/>
  <c r="B230" i="60" s="1"/>
  <c r="B215" i="60" a="1"/>
  <c r="B215" i="60" s="1"/>
  <c r="B192" i="60" a="1"/>
  <c r="B192" i="60" s="1"/>
  <c r="B177" i="60" a="1"/>
  <c r="B177" i="60" s="1"/>
  <c r="B171" i="60" a="1"/>
  <c r="B171" i="60" s="1"/>
  <c r="B158" i="60" a="1"/>
  <c r="B158" i="60" s="1"/>
  <c r="B146" i="60" a="1"/>
  <c r="B146" i="60" s="1"/>
  <c r="B112" i="60" a="1"/>
  <c r="B112" i="60" s="1"/>
  <c r="B100" i="60" a="1"/>
  <c r="B100" i="60" s="1"/>
  <c r="B94" i="60" a="1"/>
  <c r="B94" i="60" s="1"/>
  <c r="B82" i="60" a="1"/>
  <c r="B82" i="60" s="1"/>
  <c r="B91" i="60" a="1"/>
  <c r="B91" i="60" s="1"/>
  <c r="B474" i="60" a="1"/>
  <c r="B474" i="60" s="1"/>
  <c r="B406" i="60" a="1"/>
  <c r="B406" i="60" s="1"/>
  <c r="B384" i="60" a="1"/>
  <c r="B384" i="60" s="1"/>
  <c r="B338" i="60" a="1"/>
  <c r="B338" i="60" s="1"/>
  <c r="B309" i="60" a="1"/>
  <c r="B309" i="60" s="1"/>
  <c r="B284" i="60" a="1"/>
  <c r="B284" i="60" s="1"/>
  <c r="B238" i="60" a="1"/>
  <c r="B238" i="60" s="1"/>
  <c r="B222" i="60" a="1"/>
  <c r="B222" i="60" s="1"/>
  <c r="B207" i="60" a="1"/>
  <c r="B207" i="60" s="1"/>
  <c r="B199" i="60" a="1"/>
  <c r="B199" i="60" s="1"/>
  <c r="B185" i="60" a="1"/>
  <c r="B185" i="60" s="1"/>
  <c r="B152" i="60" a="1"/>
  <c r="B152" i="60" s="1"/>
  <c r="B145" i="60" a="1"/>
  <c r="B145" i="60" s="1"/>
  <c r="B131" i="60" a="1"/>
  <c r="B131" i="60" s="1"/>
  <c r="B119" i="60" a="1"/>
  <c r="B119" i="60" s="1"/>
  <c r="B105" i="60" a="1"/>
  <c r="B105" i="60" s="1"/>
  <c r="B88" i="60" a="1"/>
  <c r="B88" i="60" s="1"/>
  <c r="B232" i="60" a="1"/>
  <c r="B232" i="60" s="1"/>
  <c r="B500" i="60" a="1"/>
  <c r="B500" i="60" s="1"/>
  <c r="B473" i="60" a="1"/>
  <c r="B473" i="60" s="1"/>
  <c r="B452" i="60" a="1"/>
  <c r="B452" i="60" s="1"/>
  <c r="B274" i="60" a="1"/>
  <c r="B274" i="60" s="1"/>
  <c r="B264" i="60" a="1"/>
  <c r="B264" i="60" s="1"/>
  <c r="B254" i="60" a="1"/>
  <c r="B254" i="60" s="1"/>
  <c r="B246" i="60" a="1"/>
  <c r="B246" i="60" s="1"/>
  <c r="B191" i="60" a="1"/>
  <c r="B191" i="60" s="1"/>
  <c r="B170" i="60" a="1"/>
  <c r="B170" i="60" s="1"/>
  <c r="B157" i="60" a="1"/>
  <c r="B157" i="60" s="1"/>
  <c r="B151" i="60" a="1"/>
  <c r="B151" i="60" s="1"/>
  <c r="B125" i="60" a="1"/>
  <c r="B125" i="60" s="1"/>
  <c r="B75" i="60" a="1"/>
  <c r="B75" i="60" s="1"/>
  <c r="B97" i="60" a="1"/>
  <c r="B97" i="60" s="1"/>
  <c r="B225" i="60" a="1"/>
  <c r="B225" i="60" s="1"/>
  <c r="B495" i="60" a="1"/>
  <c r="B495" i="60" s="1"/>
  <c r="B359" i="60" a="1"/>
  <c r="B359" i="60" s="1"/>
  <c r="B283" i="60" a="1"/>
  <c r="B283" i="60" s="1"/>
  <c r="B206" i="60" a="1"/>
  <c r="B206" i="60" s="1"/>
  <c r="B176" i="60" a="1"/>
  <c r="B176" i="60" s="1"/>
  <c r="B137" i="60" a="1"/>
  <c r="B137" i="60" s="1"/>
  <c r="B124" i="60" a="1"/>
  <c r="B124" i="60" s="1"/>
  <c r="B110" i="60" a="1"/>
  <c r="B110" i="60" s="1"/>
  <c r="B104" i="60" a="1"/>
  <c r="B104" i="60" s="1"/>
  <c r="B99" i="60" a="1"/>
  <c r="B99" i="60" s="1"/>
  <c r="B93" i="60" a="1"/>
  <c r="B93" i="60" s="1"/>
  <c r="B204" i="60" a="1"/>
  <c r="B204" i="60" s="1"/>
  <c r="B156" i="60" a="1"/>
  <c r="B156" i="60" s="1"/>
  <c r="B86" i="60" a="1"/>
  <c r="B86" i="60" s="1"/>
  <c r="B174" i="60" a="1"/>
  <c r="B174" i="60" s="1"/>
  <c r="B250" i="60" a="1"/>
  <c r="B250" i="60" s="1"/>
  <c r="B142" i="60" a="1"/>
  <c r="B142" i="60" s="1"/>
  <c r="B391" i="60" a="1"/>
  <c r="B391" i="60" s="1"/>
  <c r="B325" i="60" a="1"/>
  <c r="B325" i="60" s="1"/>
  <c r="B494" i="60" a="1"/>
  <c r="B494" i="60" s="1"/>
  <c r="B470" i="60" a="1"/>
  <c r="B470" i="60" s="1"/>
  <c r="B426" i="60" a="1"/>
  <c r="B426" i="60" s="1"/>
  <c r="B401" i="60" a="1"/>
  <c r="B401" i="60" s="1"/>
  <c r="B356" i="60" a="1"/>
  <c r="B356" i="60" s="1"/>
  <c r="B333" i="60" a="1"/>
  <c r="B333" i="60" s="1"/>
  <c r="B273" i="60" a="1"/>
  <c r="B273" i="60" s="1"/>
  <c r="B253" i="60" a="1"/>
  <c r="B253" i="60" s="1"/>
  <c r="B244" i="60" a="1"/>
  <c r="B244" i="60" s="1"/>
  <c r="B227" i="60" a="1"/>
  <c r="B227" i="60" s="1"/>
  <c r="B197" i="60" a="1"/>
  <c r="B197" i="60" s="1"/>
  <c r="B190" i="60" a="1"/>
  <c r="B190" i="60" s="1"/>
  <c r="B168" i="60" a="1"/>
  <c r="B168" i="60" s="1"/>
  <c r="B144" i="60" a="1"/>
  <c r="B144" i="60" s="1"/>
  <c r="B130" i="60" a="1"/>
  <c r="B130" i="60" s="1"/>
  <c r="B80" i="60" a="1"/>
  <c r="B80" i="60" s="1"/>
  <c r="B262" i="60" a="1"/>
  <c r="B262" i="60" s="1"/>
  <c r="B182" i="60" a="1"/>
  <c r="B182" i="60" s="1"/>
  <c r="B136" i="60" a="1"/>
  <c r="B136" i="60" s="1"/>
  <c r="B92" i="60" a="1"/>
  <c r="B92" i="60" s="1"/>
  <c r="B103" i="60" a="1"/>
  <c r="B103" i="60" s="1"/>
  <c r="B167" i="60" a="1"/>
  <c r="B167" i="60" s="1"/>
  <c r="B161" i="60" a="1"/>
  <c r="B161" i="60" s="1"/>
  <c r="B483" i="60" a="1"/>
  <c r="B483" i="60" s="1"/>
  <c r="B172" i="60" a="1"/>
  <c r="B172" i="60" s="1"/>
  <c r="B84" i="60" a="1"/>
  <c r="B84" i="60" s="1"/>
  <c r="B469" i="60" a="1"/>
  <c r="B469" i="60" s="1"/>
  <c r="B446" i="60" a="1"/>
  <c r="B446" i="60" s="1"/>
  <c r="B396" i="60" a="1"/>
  <c r="B396" i="60" s="1"/>
  <c r="B293" i="60" a="1"/>
  <c r="B293" i="60" s="1"/>
  <c r="B282" i="60" a="1"/>
  <c r="B282" i="60" s="1"/>
  <c r="B270" i="60" a="1"/>
  <c r="B270" i="60" s="1"/>
  <c r="B243" i="60" a="1"/>
  <c r="B243" i="60" s="1"/>
  <c r="B236" i="60" a="1"/>
  <c r="B236" i="60" s="1"/>
  <c r="B162" i="60" a="1"/>
  <c r="B162" i="60" s="1"/>
  <c r="B116" i="60" a="1"/>
  <c r="B116" i="60" s="1"/>
  <c r="B79" i="60" a="1"/>
  <c r="B79" i="60" s="1"/>
  <c r="B115" i="60" a="1"/>
  <c r="B115" i="60" s="1"/>
  <c r="B154" i="60" a="1"/>
  <c r="B154" i="60" s="1"/>
  <c r="B102" i="60" a="1"/>
  <c r="B102" i="60" s="1"/>
  <c r="B461" i="60" a="1"/>
  <c r="B461" i="60" s="1"/>
  <c r="B180" i="60" a="1"/>
  <c r="B180" i="60" s="1"/>
  <c r="B491" i="60" a="1"/>
  <c r="B491" i="60" s="1"/>
  <c r="B464" i="60" a="1"/>
  <c r="B464" i="60" s="1"/>
  <c r="B375" i="60" a="1"/>
  <c r="B375" i="60" s="1"/>
  <c r="B304" i="60" a="1"/>
  <c r="B304" i="60" s="1"/>
  <c r="B252" i="60" a="1"/>
  <c r="B252" i="60" s="1"/>
  <c r="B211" i="60" a="1"/>
  <c r="B211" i="60" s="1"/>
  <c r="B175" i="60" a="1"/>
  <c r="B175" i="60" s="1"/>
  <c r="B143" i="60" a="1"/>
  <c r="B143" i="60" s="1"/>
  <c r="B129" i="60" a="1"/>
  <c r="B129" i="60" s="1"/>
  <c r="B109" i="60" a="1"/>
  <c r="B109" i="60" s="1"/>
  <c r="B259" i="60" a="1"/>
  <c r="B259" i="60" s="1"/>
  <c r="B148" i="60" a="1"/>
  <c r="B148" i="60" s="1"/>
  <c r="B416" i="60" a="1"/>
  <c r="B416" i="60" s="1"/>
  <c r="B313" i="60" a="1"/>
  <c r="B313" i="60" s="1"/>
  <c r="B127" i="60" a="1"/>
  <c r="B127" i="60" s="1"/>
  <c r="B463" i="60" a="1"/>
  <c r="B463" i="60" s="1"/>
  <c r="B374" i="60" a="1"/>
  <c r="B374" i="60" s="1"/>
  <c r="B330" i="60" a="1"/>
  <c r="B330" i="60" s="1"/>
  <c r="B314" i="60" a="1"/>
  <c r="B314" i="60" s="1"/>
  <c r="B303" i="60" a="1"/>
  <c r="B303" i="60" s="1"/>
  <c r="B242" i="60" a="1"/>
  <c r="B242" i="60" s="1"/>
  <c r="B234" i="60" a="1"/>
  <c r="B234" i="60" s="1"/>
  <c r="B226" i="60" a="1"/>
  <c r="B226" i="60" s="1"/>
  <c r="B121" i="60" a="1"/>
  <c r="B121" i="60" s="1"/>
  <c r="B217" i="60" a="1"/>
  <c r="B217" i="60" s="1"/>
  <c r="B484" i="60" a="1"/>
  <c r="B484" i="60" s="1"/>
  <c r="B289" i="60" a="1"/>
  <c r="B289" i="60" s="1"/>
  <c r="B279" i="60" a="1"/>
  <c r="B279" i="60" s="1"/>
  <c r="B241" i="60" a="1"/>
  <c r="B241" i="60" s="1"/>
  <c r="B173" i="60" a="1"/>
  <c r="B173" i="60" s="1"/>
  <c r="B90" i="60" a="1"/>
  <c r="B90" i="60" s="1"/>
  <c r="B498" i="70" a="1"/>
  <c r="B498" i="70" s="1"/>
  <c r="B477" i="70" a="1"/>
  <c r="B477" i="70" s="1"/>
  <c r="B461" i="70" a="1"/>
  <c r="B461" i="70" s="1"/>
  <c r="B419" i="70" a="1"/>
  <c r="B419" i="70" s="1"/>
  <c r="B414" i="70" a="1"/>
  <c r="B414" i="70" s="1"/>
  <c r="B399" i="70" a="1"/>
  <c r="B399" i="70" s="1"/>
  <c r="B388" i="70" a="1"/>
  <c r="B388" i="70" s="1"/>
  <c r="B383" i="70" a="1"/>
  <c r="B383" i="70" s="1"/>
  <c r="B378" i="70" a="1"/>
  <c r="B378" i="70" s="1"/>
  <c r="B357" i="70" a="1"/>
  <c r="B357" i="70" s="1"/>
  <c r="B337" i="70" a="1"/>
  <c r="B337" i="70" s="1"/>
  <c r="B326" i="70" a="1"/>
  <c r="B326" i="70" s="1"/>
  <c r="B305" i="70" a="1"/>
  <c r="B305" i="70" s="1"/>
  <c r="B295" i="70" a="1"/>
  <c r="B295" i="70" s="1"/>
  <c r="B290" i="70" a="1"/>
  <c r="B290" i="70" s="1"/>
  <c r="B285" i="70" a="1"/>
  <c r="B285" i="70" s="1"/>
  <c r="B280" i="70" a="1"/>
  <c r="B280" i="70" s="1"/>
  <c r="B275" i="70" a="1"/>
  <c r="B275" i="70" s="1"/>
  <c r="B482" i="70" a="1"/>
  <c r="B482" i="70" s="1"/>
  <c r="B472" i="70" a="1"/>
  <c r="B472" i="70" s="1"/>
  <c r="B466" i="70" a="1"/>
  <c r="B466" i="70" s="1"/>
  <c r="B456" i="70" a="1"/>
  <c r="B456" i="70" s="1"/>
  <c r="B445" i="70" a="1"/>
  <c r="B445" i="70" s="1"/>
  <c r="B435" i="70" a="1"/>
  <c r="B435" i="70" s="1"/>
  <c r="B430" i="70" a="1"/>
  <c r="B430" i="70" s="1"/>
  <c r="B424" i="70" a="1"/>
  <c r="B424" i="70" s="1"/>
  <c r="B408" i="70" a="1"/>
  <c r="B408" i="70" s="1"/>
  <c r="B403" i="70" a="1"/>
  <c r="B403" i="70" s="1"/>
  <c r="B372" i="70" a="1"/>
  <c r="B372" i="70" s="1"/>
  <c r="B362" i="70" a="1"/>
  <c r="B362" i="70" s="1"/>
  <c r="B351" i="70" a="1"/>
  <c r="B351" i="70" s="1"/>
  <c r="B346" i="70" a="1"/>
  <c r="B346" i="70" s="1"/>
  <c r="B341" i="70" a="1"/>
  <c r="B341" i="70" s="1"/>
  <c r="B331" i="70" a="1"/>
  <c r="B331" i="70" s="1"/>
  <c r="B320" i="70" a="1"/>
  <c r="B320" i="70" s="1"/>
  <c r="B315" i="70" a="1"/>
  <c r="B315" i="70" s="1"/>
  <c r="B310" i="70" a="1"/>
  <c r="B310" i="70" s="1"/>
  <c r="B481" i="70" a="1"/>
  <c r="B481" i="70" s="1"/>
  <c r="B471" i="70" a="1"/>
  <c r="B471" i="70" s="1"/>
  <c r="B465" i="70" a="1"/>
  <c r="B465" i="70" s="1"/>
  <c r="B460" i="70" a="1"/>
  <c r="B460" i="70" s="1"/>
  <c r="B455" i="70" a="1"/>
  <c r="B455" i="70" s="1"/>
  <c r="B429" i="70" a="1"/>
  <c r="B429" i="70" s="1"/>
  <c r="B418" i="70" a="1"/>
  <c r="B418" i="70" s="1"/>
  <c r="B407" i="70" a="1"/>
  <c r="B407" i="70" s="1"/>
  <c r="B387" i="70" a="1"/>
  <c r="B387" i="70" s="1"/>
  <c r="B361" i="70" a="1"/>
  <c r="B361" i="70" s="1"/>
  <c r="B330" i="70" a="1"/>
  <c r="B330" i="70" s="1"/>
  <c r="B319" i="70" a="1"/>
  <c r="B319" i="70" s="1"/>
  <c r="B314" i="70" a="1"/>
  <c r="B314" i="70" s="1"/>
  <c r="B309" i="70" a="1"/>
  <c r="B309" i="70" s="1"/>
  <c r="B279" i="70" a="1"/>
  <c r="B279" i="70" s="1"/>
  <c r="B268" i="70" a="1"/>
  <c r="B268" i="70" s="1"/>
  <c r="B496" i="70" a="1"/>
  <c r="B496" i="70" s="1"/>
  <c r="B491" i="70" a="1"/>
  <c r="B491" i="70" s="1"/>
  <c r="B486" i="70" a="1"/>
  <c r="B486" i="70" s="1"/>
  <c r="B449" i="70" a="1"/>
  <c r="B449" i="70" s="1"/>
  <c r="B444" i="70" a="1"/>
  <c r="B444" i="70" s="1"/>
  <c r="B439" i="70" a="1"/>
  <c r="B439" i="70" s="1"/>
  <c r="B434" i="70" a="1"/>
  <c r="B434" i="70" s="1"/>
  <c r="B423" i="70" a="1"/>
  <c r="B423" i="70" s="1"/>
  <c r="B412" i="70" a="1"/>
  <c r="B412" i="70" s="1"/>
  <c r="B402" i="70" a="1"/>
  <c r="B402" i="70" s="1"/>
  <c r="B397" i="70" a="1"/>
  <c r="B397" i="70" s="1"/>
  <c r="B392" i="70" a="1"/>
  <c r="B392" i="70" s="1"/>
  <c r="B381" i="70" a="1"/>
  <c r="B381" i="70" s="1"/>
  <c r="B376" i="70" a="1"/>
  <c r="B376" i="70" s="1"/>
  <c r="B371" i="70" a="1"/>
  <c r="B371" i="70" s="1"/>
  <c r="B366" i="70" a="1"/>
  <c r="B366" i="70" s="1"/>
  <c r="B350" i="70" a="1"/>
  <c r="B350" i="70" s="1"/>
  <c r="B345" i="70" a="1"/>
  <c r="B345" i="70" s="1"/>
  <c r="B340" i="70" a="1"/>
  <c r="B340" i="70" s="1"/>
  <c r="B335" i="70" a="1"/>
  <c r="B335" i="70" s="1"/>
  <c r="B324" i="70" a="1"/>
  <c r="B324" i="70" s="1"/>
  <c r="B303" i="70" a="1"/>
  <c r="B303" i="70" s="1"/>
  <c r="B283" i="70" a="1"/>
  <c r="B283" i="70" s="1"/>
  <c r="B273" i="70" a="1"/>
  <c r="B273" i="70" s="1"/>
  <c r="B263" i="70" a="1"/>
  <c r="B263" i="70" s="1"/>
  <c r="B249" i="70" a="1"/>
  <c r="B249" i="70" s="1"/>
  <c r="B239" i="70" a="1"/>
  <c r="B239" i="70" s="1"/>
  <c r="B225" i="70" a="1"/>
  <c r="B225" i="70" s="1"/>
  <c r="B216" i="70" a="1"/>
  <c r="B216" i="70" s="1"/>
  <c r="B187" i="70" a="1"/>
  <c r="B187" i="70" s="1"/>
  <c r="B177" i="70" a="1"/>
  <c r="B177" i="70" s="1"/>
  <c r="B136" i="70" a="1"/>
  <c r="B136" i="70" s="1"/>
  <c r="B115" i="70" a="1"/>
  <c r="B115" i="70" s="1"/>
  <c r="B110" i="70" a="1"/>
  <c r="B110" i="70" s="1"/>
  <c r="B105" i="70" a="1"/>
  <c r="B105" i="70" s="1"/>
  <c r="B100" i="70" a="1"/>
  <c r="B100" i="70" s="1"/>
  <c r="B90" i="70" a="1"/>
  <c r="B90" i="70" s="1"/>
  <c r="B85" i="70" a="1"/>
  <c r="B85" i="70" s="1"/>
  <c r="B80" i="70" a="1"/>
  <c r="B80" i="70" s="1"/>
  <c r="B75" i="70" a="1"/>
  <c r="B75" i="70" s="1"/>
  <c r="B480" i="70" a="1"/>
  <c r="B480" i="70" s="1"/>
  <c r="B475" i="70" a="1"/>
  <c r="B475" i="70" s="1"/>
  <c r="B470" i="70" a="1"/>
  <c r="B470" i="70" s="1"/>
  <c r="B454" i="70" a="1"/>
  <c r="B454" i="70" s="1"/>
  <c r="B428" i="70" a="1"/>
  <c r="B428" i="70" s="1"/>
  <c r="B406" i="70" a="1"/>
  <c r="B406" i="70" s="1"/>
  <c r="B386" i="70" a="1"/>
  <c r="B386" i="70" s="1"/>
  <c r="B360" i="70" a="1"/>
  <c r="B360" i="70" s="1"/>
  <c r="B355" i="70" a="1"/>
  <c r="B355" i="70" s="1"/>
  <c r="B329" i="70" a="1"/>
  <c r="B329" i="70" s="1"/>
  <c r="B313" i="70" a="1"/>
  <c r="B313" i="70" s="1"/>
  <c r="B308" i="70" a="1"/>
  <c r="B308" i="70" s="1"/>
  <c r="B298" i="70" a="1"/>
  <c r="B298" i="70" s="1"/>
  <c r="B293" i="70" a="1"/>
  <c r="B293" i="70" s="1"/>
  <c r="B288" i="70" a="1"/>
  <c r="B288" i="70" s="1"/>
  <c r="B267" i="70" a="1"/>
  <c r="B267" i="70" s="1"/>
  <c r="B500" i="70" a="1"/>
  <c r="B500" i="70" s="1"/>
  <c r="B492" i="70" a="1"/>
  <c r="B492" i="70" s="1"/>
  <c r="B483" i="70" a="1"/>
  <c r="B483" i="70" s="1"/>
  <c r="B464" i="70" a="1"/>
  <c r="B464" i="70" s="1"/>
  <c r="B457" i="70" a="1"/>
  <c r="B457" i="70" s="1"/>
  <c r="B447" i="70" a="1"/>
  <c r="B447" i="70" s="1"/>
  <c r="B420" i="70" a="1"/>
  <c r="B420" i="70" s="1"/>
  <c r="B410" i="70" a="1"/>
  <c r="B410" i="70" s="1"/>
  <c r="B401" i="70" a="1"/>
  <c r="B401" i="70" s="1"/>
  <c r="B394" i="70" a="1"/>
  <c r="B394" i="70" s="1"/>
  <c r="B384" i="70" a="1"/>
  <c r="B384" i="70" s="1"/>
  <c r="B367" i="70" a="1"/>
  <c r="B367" i="70" s="1"/>
  <c r="B358" i="70" a="1"/>
  <c r="B358" i="70" s="1"/>
  <c r="B339" i="70" a="1"/>
  <c r="B339" i="70" s="1"/>
  <c r="B332" i="70" a="1"/>
  <c r="B332" i="70" s="1"/>
  <c r="B322" i="70" a="1"/>
  <c r="B322" i="70" s="1"/>
  <c r="B304" i="70" a="1"/>
  <c r="B304" i="70" s="1"/>
  <c r="B281" i="70" a="1"/>
  <c r="B281" i="70" s="1"/>
  <c r="B272" i="70" a="1"/>
  <c r="B272" i="70" s="1"/>
  <c r="B260" i="70" a="1"/>
  <c r="B260" i="70" s="1"/>
  <c r="B244" i="70" a="1"/>
  <c r="B244" i="70" s="1"/>
  <c r="B228" i="70" a="1"/>
  <c r="B228" i="70" s="1"/>
  <c r="B214" i="70" a="1"/>
  <c r="B214" i="70" s="1"/>
  <c r="B176" i="70" a="1"/>
  <c r="B176" i="70" s="1"/>
  <c r="B154" i="70" a="1"/>
  <c r="B154" i="70" s="1"/>
  <c r="B149" i="70" a="1"/>
  <c r="B149" i="70" s="1"/>
  <c r="B137" i="70" a="1"/>
  <c r="B137" i="70" s="1"/>
  <c r="B131" i="70" a="1"/>
  <c r="B131" i="70" s="1"/>
  <c r="B126" i="70" a="1"/>
  <c r="B126" i="70" s="1"/>
  <c r="B120" i="70" a="1"/>
  <c r="B120" i="70" s="1"/>
  <c r="B109" i="70" a="1"/>
  <c r="B109" i="70" s="1"/>
  <c r="B87" i="70" a="1"/>
  <c r="B87" i="70" s="1"/>
  <c r="B103" i="70" a="1"/>
  <c r="B103" i="70" s="1"/>
  <c r="B76" i="70" a="1"/>
  <c r="B76" i="70" s="1"/>
  <c r="B152" i="70" a="1"/>
  <c r="B152" i="70" s="1"/>
  <c r="B74" i="70" a="1"/>
  <c r="B74" i="70" s="1"/>
  <c r="B490" i="70" a="1"/>
  <c r="B490" i="70" s="1"/>
  <c r="B473" i="70" a="1"/>
  <c r="B473" i="70" s="1"/>
  <c r="B437" i="70" a="1"/>
  <c r="B437" i="70" s="1"/>
  <c r="B393" i="70" a="1"/>
  <c r="B393" i="70" s="1"/>
  <c r="B374" i="70" a="1"/>
  <c r="B374" i="70" s="1"/>
  <c r="B365" i="70" a="1"/>
  <c r="B365" i="70" s="1"/>
  <c r="B348" i="70" a="1"/>
  <c r="B348" i="70" s="1"/>
  <c r="B312" i="70" a="1"/>
  <c r="B312" i="70" s="1"/>
  <c r="B302" i="70" a="1"/>
  <c r="B302" i="70" s="1"/>
  <c r="B287" i="70" a="1"/>
  <c r="B287" i="70" s="1"/>
  <c r="B265" i="70" a="1"/>
  <c r="B265" i="70" s="1"/>
  <c r="B254" i="70" a="1"/>
  <c r="B254" i="70" s="1"/>
  <c r="B238" i="70" a="1"/>
  <c r="B238" i="70" s="1"/>
  <c r="B223" i="70" a="1"/>
  <c r="B223" i="70" s="1"/>
  <c r="B218" i="70" a="1"/>
  <c r="B218" i="70" s="1"/>
  <c r="B209" i="70" a="1"/>
  <c r="B209" i="70" s="1"/>
  <c r="B204" i="70" a="1"/>
  <c r="B204" i="70" s="1"/>
  <c r="B193" i="70" a="1"/>
  <c r="B193" i="70" s="1"/>
  <c r="B181" i="70" a="1"/>
  <c r="B181" i="70" s="1"/>
  <c r="B170" i="70" a="1"/>
  <c r="B170" i="70" s="1"/>
  <c r="B164" i="70" a="1"/>
  <c r="B164" i="70" s="1"/>
  <c r="B159" i="70" a="1"/>
  <c r="B159" i="70" s="1"/>
  <c r="B125" i="70" a="1"/>
  <c r="B125" i="70" s="1"/>
  <c r="B114" i="70" a="1"/>
  <c r="B114" i="70" s="1"/>
  <c r="B97" i="70" a="1"/>
  <c r="B97" i="70" s="1"/>
  <c r="B92" i="70" a="1"/>
  <c r="B92" i="70" s="1"/>
  <c r="B147" i="70" a="1"/>
  <c r="B147" i="70" s="1"/>
  <c r="B443" i="70" a="1"/>
  <c r="B443" i="70" s="1"/>
  <c r="B499" i="70" a="1"/>
  <c r="B499" i="70" s="1"/>
  <c r="B463" i="70" a="1"/>
  <c r="B463" i="70" s="1"/>
  <c r="B446" i="70" a="1"/>
  <c r="B446" i="70" s="1"/>
  <c r="B427" i="70" a="1"/>
  <c r="B427" i="70" s="1"/>
  <c r="B391" i="70" a="1"/>
  <c r="B391" i="70" s="1"/>
  <c r="B356" i="70" a="1"/>
  <c r="B356" i="70" s="1"/>
  <c r="B321" i="70" a="1"/>
  <c r="B321" i="70" s="1"/>
  <c r="B271" i="70" a="1"/>
  <c r="B271" i="70" s="1"/>
  <c r="B243" i="70" a="1"/>
  <c r="B243" i="70" s="1"/>
  <c r="B233" i="70" a="1"/>
  <c r="B233" i="70" s="1"/>
  <c r="B198" i="70" a="1"/>
  <c r="B198" i="70" s="1"/>
  <c r="B192" i="70" a="1"/>
  <c r="B192" i="70" s="1"/>
  <c r="B186" i="70" a="1"/>
  <c r="B186" i="70" s="1"/>
  <c r="B175" i="70" a="1"/>
  <c r="B175" i="70" s="1"/>
  <c r="B153" i="70" a="1"/>
  <c r="B153" i="70" s="1"/>
  <c r="B148" i="70" a="1"/>
  <c r="B148" i="70" s="1"/>
  <c r="B142" i="70" a="1"/>
  <c r="B142" i="70" s="1"/>
  <c r="B130" i="70" a="1"/>
  <c r="B130" i="70" s="1"/>
  <c r="B119" i="70" a="1"/>
  <c r="B119" i="70" s="1"/>
  <c r="B86" i="70" a="1"/>
  <c r="B86" i="70" s="1"/>
  <c r="B81" i="70" a="1"/>
  <c r="B81" i="70" s="1"/>
  <c r="B232" i="70" a="1"/>
  <c r="B232" i="70" s="1"/>
  <c r="B202" i="70" a="1"/>
  <c r="B202" i="70" s="1"/>
  <c r="B185" i="70" a="1"/>
  <c r="B185" i="70" s="1"/>
  <c r="B174" i="70" a="1"/>
  <c r="B174" i="70" s="1"/>
  <c r="B158" i="70" a="1"/>
  <c r="B158" i="70" s="1"/>
  <c r="B135" i="70" a="1"/>
  <c r="B135" i="70" s="1"/>
  <c r="B102" i="70" a="1"/>
  <c r="B102" i="70" s="1"/>
  <c r="B453" i="70" a="1"/>
  <c r="B453" i="70" s="1"/>
  <c r="B417" i="70" a="1"/>
  <c r="B417" i="70" s="1"/>
  <c r="B409" i="70" a="1"/>
  <c r="B409" i="70" s="1"/>
  <c r="B400" i="70" a="1"/>
  <c r="B400" i="70" s="1"/>
  <c r="B382" i="70" a="1"/>
  <c r="B382" i="70" s="1"/>
  <c r="B347" i="70" a="1"/>
  <c r="B347" i="70" s="1"/>
  <c r="B338" i="70" a="1"/>
  <c r="B338" i="70" s="1"/>
  <c r="B328" i="70" a="1"/>
  <c r="B328" i="70" s="1"/>
  <c r="B294" i="70" a="1"/>
  <c r="B294" i="70" s="1"/>
  <c r="B264" i="70" a="1"/>
  <c r="B264" i="70" s="1"/>
  <c r="B259" i="70" a="1"/>
  <c r="B259" i="70" s="1"/>
  <c r="B253" i="70" a="1"/>
  <c r="B253" i="70" s="1"/>
  <c r="B248" i="70" a="1"/>
  <c r="B248" i="70" s="1"/>
  <c r="B227" i="70" a="1"/>
  <c r="B227" i="70" s="1"/>
  <c r="B213" i="70" a="1"/>
  <c r="B213" i="70" s="1"/>
  <c r="B203" i="70" a="1"/>
  <c r="B203" i="70" s="1"/>
  <c r="B197" i="70" a="1"/>
  <c r="B197" i="70" s="1"/>
  <c r="B169" i="70" a="1"/>
  <c r="B169" i="70" s="1"/>
  <c r="B124" i="70" a="1"/>
  <c r="B124" i="70" s="1"/>
  <c r="B113" i="70" a="1"/>
  <c r="B113" i="70" s="1"/>
  <c r="B108" i="70" a="1"/>
  <c r="B108" i="70" s="1"/>
  <c r="B91" i="70" a="1"/>
  <c r="B91" i="70" s="1"/>
  <c r="B118" i="70" a="1"/>
  <c r="B118" i="70" s="1"/>
  <c r="B96" i="70" a="1"/>
  <c r="B96" i="70" s="1"/>
  <c r="B497" i="70" a="1"/>
  <c r="B497" i="70" s="1"/>
  <c r="B452" i="70" a="1"/>
  <c r="B452" i="70" s="1"/>
  <c r="B489" i="70" a="1"/>
  <c r="B489" i="70" s="1"/>
  <c r="B479" i="70" a="1"/>
  <c r="B479" i="70" s="1"/>
  <c r="B462" i="70" a="1"/>
  <c r="B462" i="70" s="1"/>
  <c r="B436" i="70" a="1"/>
  <c r="B436" i="70" s="1"/>
  <c r="B426" i="70" a="1"/>
  <c r="B426" i="70" s="1"/>
  <c r="B390" i="70" a="1"/>
  <c r="B390" i="70" s="1"/>
  <c r="B380" i="70" a="1"/>
  <c r="B380" i="70" s="1"/>
  <c r="B373" i="70" a="1"/>
  <c r="B373" i="70" s="1"/>
  <c r="B364" i="70" a="1"/>
  <c r="B364" i="70" s="1"/>
  <c r="B354" i="70" a="1"/>
  <c r="B354" i="70" s="1"/>
  <c r="B318" i="70" a="1"/>
  <c r="B318" i="70" s="1"/>
  <c r="B311" i="70" a="1"/>
  <c r="B311" i="70" s="1"/>
  <c r="B301" i="70" a="1"/>
  <c r="B301" i="70" s="1"/>
  <c r="B286" i="70" a="1"/>
  <c r="B286" i="70" s="1"/>
  <c r="B278" i="70" a="1"/>
  <c r="B278" i="70" s="1"/>
  <c r="B270" i="70" a="1"/>
  <c r="B270" i="70" s="1"/>
  <c r="B258" i="70" a="1"/>
  <c r="B258" i="70" s="1"/>
  <c r="B237" i="70" a="1"/>
  <c r="B237" i="70" s="1"/>
  <c r="B222" i="70" a="1"/>
  <c r="B222" i="70" s="1"/>
  <c r="B208" i="70" a="1"/>
  <c r="B208" i="70" s="1"/>
  <c r="B191" i="70" a="1"/>
  <c r="B191" i="70" s="1"/>
  <c r="B180" i="70" a="1"/>
  <c r="B180" i="70" s="1"/>
  <c r="B163" i="70" a="1"/>
  <c r="B163" i="70" s="1"/>
  <c r="B141" i="70" a="1"/>
  <c r="B141" i="70" s="1"/>
  <c r="B494" i="70" a="1"/>
  <c r="B494" i="70" s="1"/>
  <c r="B476" i="70" a="1"/>
  <c r="B476" i="70" s="1"/>
  <c r="B441" i="70" a="1"/>
  <c r="B441" i="70" s="1"/>
  <c r="B413" i="70" a="1"/>
  <c r="B413" i="70" s="1"/>
  <c r="B395" i="70" a="1"/>
  <c r="B395" i="70" s="1"/>
  <c r="B369" i="70" a="1"/>
  <c r="B369" i="70" s="1"/>
  <c r="B359" i="70" a="1"/>
  <c r="B359" i="70" s="1"/>
  <c r="B323" i="70" a="1"/>
  <c r="B323" i="70" s="1"/>
  <c r="B316" i="70" a="1"/>
  <c r="B316" i="70" s="1"/>
  <c r="B297" i="70" a="1"/>
  <c r="B297" i="70" s="1"/>
  <c r="B282" i="70" a="1"/>
  <c r="B282" i="70" s="1"/>
  <c r="B266" i="70" a="1"/>
  <c r="B266" i="70" s="1"/>
  <c r="B261" i="70" a="1"/>
  <c r="B261" i="70" s="1"/>
  <c r="B235" i="70" a="1"/>
  <c r="B235" i="70" s="1"/>
  <c r="B200" i="70" a="1"/>
  <c r="B200" i="70" s="1"/>
  <c r="B189" i="70" a="1"/>
  <c r="B189" i="70" s="1"/>
  <c r="B183" i="70" a="1"/>
  <c r="B183" i="70" s="1"/>
  <c r="B172" i="70" a="1"/>
  <c r="B172" i="70" s="1"/>
  <c r="B166" i="70" a="1"/>
  <c r="B166" i="70" s="1"/>
  <c r="B155" i="70" a="1"/>
  <c r="B155" i="70" s="1"/>
  <c r="B150" i="70" a="1"/>
  <c r="B150" i="70" s="1"/>
  <c r="B144" i="70" a="1"/>
  <c r="B144" i="70" s="1"/>
  <c r="B99" i="70" a="1"/>
  <c r="B99" i="70" s="1"/>
  <c r="B88" i="70" a="1"/>
  <c r="B88" i="70" s="1"/>
  <c r="B83" i="70" a="1"/>
  <c r="B83" i="70" s="1"/>
  <c r="B72" i="70" a="1"/>
  <c r="B72" i="70" s="1"/>
  <c r="B484" i="70" a="1"/>
  <c r="B484" i="70" s="1"/>
  <c r="B467" i="70" a="1"/>
  <c r="B467" i="70" s="1"/>
  <c r="B458" i="70" a="1"/>
  <c r="B458" i="70" s="1"/>
  <c r="B448" i="70" a="1"/>
  <c r="B448" i="70" s="1"/>
  <c r="B440" i="70" a="1"/>
  <c r="B440" i="70" s="1"/>
  <c r="B431" i="70" a="1"/>
  <c r="B431" i="70" s="1"/>
  <c r="B421" i="70" a="1"/>
  <c r="B421" i="70" s="1"/>
  <c r="B411" i="70" a="1"/>
  <c r="B411" i="70" s="1"/>
  <c r="B404" i="70" a="1"/>
  <c r="B404" i="70" s="1"/>
  <c r="B385" i="70" a="1"/>
  <c r="B385" i="70" s="1"/>
  <c r="B377" i="70" a="1"/>
  <c r="B377" i="70" s="1"/>
  <c r="B349" i="70" a="1"/>
  <c r="B349" i="70" s="1"/>
  <c r="B342" i="70" a="1"/>
  <c r="B342" i="70" s="1"/>
  <c r="B333" i="70" a="1"/>
  <c r="B333" i="70" s="1"/>
  <c r="B306" i="70" a="1"/>
  <c r="B306" i="70" s="1"/>
  <c r="B245" i="70" a="1"/>
  <c r="B245" i="70" s="1"/>
  <c r="B240" i="70" a="1"/>
  <c r="B240" i="70" s="1"/>
  <c r="B229" i="70" a="1"/>
  <c r="B229" i="70" s="1"/>
  <c r="B224" i="70" a="1"/>
  <c r="B224" i="70" s="1"/>
  <c r="B205" i="70" a="1"/>
  <c r="B205" i="70" s="1"/>
  <c r="B194" i="70" a="1"/>
  <c r="B194" i="70" s="1"/>
  <c r="B160" i="70" a="1"/>
  <c r="B160" i="70" s="1"/>
  <c r="B138" i="70" a="1"/>
  <c r="B138" i="70" s="1"/>
  <c r="B132" i="70" a="1"/>
  <c r="B132" i="70" s="1"/>
  <c r="B127" i="70" a="1"/>
  <c r="B127" i="70" s="1"/>
  <c r="B104" i="70" a="1"/>
  <c r="B104" i="70" s="1"/>
  <c r="B77" i="70" a="1"/>
  <c r="B77" i="70" s="1"/>
  <c r="B478" i="70" l="1" a="1"/>
  <c r="B478" i="70" s="1"/>
  <c r="B450" i="70" a="1"/>
  <c r="B450" i="70" s="1"/>
  <c r="B327" i="70" a="1"/>
  <c r="B327" i="70" s="1"/>
  <c r="B217" i="70" a="1"/>
  <c r="B217" i="70" s="1"/>
  <c r="B498" i="61" a="1"/>
  <c r="B498" i="61" s="1"/>
  <c r="B417" i="61" a="1"/>
  <c r="B417" i="61" s="1"/>
  <c r="B411" i="61" a="1"/>
  <c r="B411" i="61" s="1"/>
  <c r="B394" i="61" a="1"/>
  <c r="B394" i="61" s="1"/>
  <c r="B388" i="61" a="1"/>
  <c r="B388" i="61" s="1"/>
  <c r="B382" i="61" a="1"/>
  <c r="B382" i="61" s="1"/>
  <c r="B376" i="61" a="1"/>
  <c r="B376" i="61" s="1"/>
  <c r="B370" i="61" a="1"/>
  <c r="B370" i="61" s="1"/>
  <c r="B306" i="61" a="1"/>
  <c r="B306" i="61" s="1"/>
  <c r="B236" i="61" a="1"/>
  <c r="B236" i="61" s="1"/>
  <c r="B230" i="61" a="1"/>
  <c r="B230" i="61" s="1"/>
  <c r="B224" i="61" a="1"/>
  <c r="B224" i="61" s="1"/>
  <c r="B218" i="61" a="1"/>
  <c r="B218" i="61" s="1"/>
  <c r="B212" i="61" a="1"/>
  <c r="B212" i="61" s="1"/>
  <c r="B206" i="61" a="1"/>
  <c r="B206" i="61" s="1"/>
  <c r="B161" i="61" a="1"/>
  <c r="B161" i="61" s="1"/>
  <c r="B471" i="61" a="1"/>
  <c r="B471" i="61" s="1"/>
  <c r="B458" i="61" a="1"/>
  <c r="B458" i="61" s="1"/>
  <c r="B451" i="61" a="1"/>
  <c r="B451" i="61" s="1"/>
  <c r="B445" i="61" a="1"/>
  <c r="B445" i="61" s="1"/>
  <c r="B439" i="61" a="1"/>
  <c r="B439" i="61" s="1"/>
  <c r="B426" i="61" a="1"/>
  <c r="B426" i="61" s="1"/>
  <c r="B407" i="61" a="1"/>
  <c r="B407" i="61" s="1"/>
  <c r="B401" i="61" a="1"/>
  <c r="B401" i="61" s="1"/>
  <c r="B395" i="61" a="1"/>
  <c r="B395" i="61" s="1"/>
  <c r="B375" i="61" a="1"/>
  <c r="B375" i="61" s="1"/>
  <c r="B369" i="61" a="1"/>
  <c r="B369" i="61" s="1"/>
  <c r="B356" i="61" a="1"/>
  <c r="B356" i="61" s="1"/>
  <c r="B343" i="61" a="1"/>
  <c r="B343" i="61" s="1"/>
  <c r="B330" i="61" a="1"/>
  <c r="B330" i="61" s="1"/>
  <c r="B317" i="61" a="1"/>
  <c r="B317" i="61" s="1"/>
  <c r="B311" i="61" a="1"/>
  <c r="B311" i="61" s="1"/>
  <c r="B305" i="61" a="1"/>
  <c r="B305" i="61" s="1"/>
  <c r="B299" i="61" a="1"/>
  <c r="B299" i="61" s="1"/>
  <c r="B286" i="61" a="1"/>
  <c r="B286" i="61" s="1"/>
  <c r="B273" i="61" a="1"/>
  <c r="B273" i="61" s="1"/>
  <c r="B260" i="61" a="1"/>
  <c r="B260" i="61" s="1"/>
  <c r="B248" i="61" a="1"/>
  <c r="B248" i="61" s="1"/>
  <c r="B241" i="61" a="1"/>
  <c r="B241" i="61" s="1"/>
  <c r="B235" i="61" a="1"/>
  <c r="B235" i="61" s="1"/>
  <c r="B222" i="61" a="1"/>
  <c r="B222" i="61" s="1"/>
  <c r="B209" i="61" a="1"/>
  <c r="B209" i="61" s="1"/>
  <c r="B203" i="61" a="1"/>
  <c r="B203" i="61" s="1"/>
  <c r="B197" i="61" a="1"/>
  <c r="B197" i="61" s="1"/>
  <c r="B191" i="61" a="1"/>
  <c r="B191" i="61" s="1"/>
  <c r="B178" i="61" a="1"/>
  <c r="B178" i="61" s="1"/>
  <c r="B172" i="61" a="1"/>
  <c r="B172" i="61" s="1"/>
  <c r="B491" i="57" a="1"/>
  <c r="B491" i="57" s="1"/>
  <c r="B479" i="57" a="1"/>
  <c r="B479" i="57" s="1"/>
  <c r="B467" i="57" a="1"/>
  <c r="B467" i="57" s="1"/>
  <c r="B455" i="57" a="1"/>
  <c r="B455" i="57" s="1"/>
  <c r="B443" i="57" a="1"/>
  <c r="B443" i="57" s="1"/>
  <c r="B431" i="57" a="1"/>
  <c r="B431" i="57" s="1"/>
  <c r="B419" i="57" a="1"/>
  <c r="B419" i="57" s="1"/>
  <c r="B408" i="57" a="1"/>
  <c r="B408" i="57" s="1"/>
  <c r="B396" i="57" a="1"/>
  <c r="B396" i="57" s="1"/>
  <c r="B384" i="57" a="1"/>
  <c r="B384" i="57" s="1"/>
  <c r="B372" i="57" a="1"/>
  <c r="B372" i="57" s="1"/>
  <c r="B360" i="57" a="1"/>
  <c r="B360" i="57" s="1"/>
  <c r="B348" i="57" a="1"/>
  <c r="B348" i="57" s="1"/>
  <c r="B336" i="57" a="1"/>
  <c r="B336" i="57" s="1"/>
  <c r="B324" i="57" a="1"/>
  <c r="B324" i="57" s="1"/>
  <c r="B312" i="57" a="1"/>
  <c r="B312" i="57" s="1"/>
  <c r="B300" i="57" a="1"/>
  <c r="B300" i="57" s="1"/>
  <c r="B470" i="61" a="1"/>
  <c r="B470" i="61" s="1"/>
  <c r="B463" i="61" a="1"/>
  <c r="B463" i="61" s="1"/>
  <c r="B450" i="61" a="1"/>
  <c r="B450" i="61" s="1"/>
  <c r="B444" i="61" a="1"/>
  <c r="B444" i="61" s="1"/>
  <c r="B438" i="61" a="1"/>
  <c r="B438" i="61" s="1"/>
  <c r="B425" i="61" a="1"/>
  <c r="B425" i="61" s="1"/>
  <c r="B419" i="61" a="1"/>
  <c r="B419" i="61" s="1"/>
  <c r="B400" i="61" a="1"/>
  <c r="B400" i="61" s="1"/>
  <c r="B387" i="61" a="1"/>
  <c r="B387" i="61" s="1"/>
  <c r="B374" i="61" a="1"/>
  <c r="B374" i="61" s="1"/>
  <c r="B368" i="61" a="1"/>
  <c r="B368" i="61" s="1"/>
  <c r="B355" i="61" a="1"/>
  <c r="B355" i="61" s="1"/>
  <c r="B342" i="61" a="1"/>
  <c r="B342" i="61" s="1"/>
  <c r="B329" i="61" a="1"/>
  <c r="B329" i="61" s="1"/>
  <c r="B322" i="61" a="1"/>
  <c r="B322" i="61" s="1"/>
  <c r="B310" i="61" a="1"/>
  <c r="B310" i="61" s="1"/>
  <c r="B304" i="61" a="1"/>
  <c r="B304" i="61" s="1"/>
  <c r="B298" i="61" a="1"/>
  <c r="B298" i="61" s="1"/>
  <c r="B285" i="61" a="1"/>
  <c r="B285" i="61" s="1"/>
  <c r="B272" i="61" a="1"/>
  <c r="B272" i="61" s="1"/>
  <c r="B259" i="61" a="1"/>
  <c r="B259" i="61" s="1"/>
  <c r="B252" i="61" a="1"/>
  <c r="B252" i="61" s="1"/>
  <c r="B240" i="61" a="1"/>
  <c r="B240" i="61" s="1"/>
  <c r="B234" i="61" a="1"/>
  <c r="B234" i="61" s="1"/>
  <c r="B221" i="61" a="1"/>
  <c r="B221" i="61" s="1"/>
  <c r="B208" i="61" a="1"/>
  <c r="B208" i="61" s="1"/>
  <c r="B202" i="61" a="1"/>
  <c r="B202" i="61" s="1"/>
  <c r="B196" i="61" a="1"/>
  <c r="B196" i="61" s="1"/>
  <c r="B190" i="61" a="1"/>
  <c r="B190" i="61" s="1"/>
  <c r="B183" i="61" a="1"/>
  <c r="B183" i="61" s="1"/>
  <c r="B177" i="61" a="1"/>
  <c r="B177" i="61" s="1"/>
  <c r="B171" i="61" a="1"/>
  <c r="B171" i="61" s="1"/>
  <c r="B489" i="57" a="1"/>
  <c r="B489" i="57" s="1"/>
  <c r="B477" i="57" a="1"/>
  <c r="B477" i="57" s="1"/>
  <c r="B465" i="57" a="1"/>
  <c r="B465" i="57" s="1"/>
  <c r="B453" i="57" a="1"/>
  <c r="B453" i="57" s="1"/>
  <c r="B13" i="63" a="1"/>
  <c r="B13" i="63" s="1"/>
  <c r="B483" i="61" a="1"/>
  <c r="B483" i="61" s="1"/>
  <c r="B475" i="61" a="1"/>
  <c r="B475" i="61" s="1"/>
  <c r="B460" i="61" a="1"/>
  <c r="B460" i="61" s="1"/>
  <c r="B437" i="61" a="1"/>
  <c r="B437" i="61" s="1"/>
  <c r="B384" i="61" a="1"/>
  <c r="B384" i="61" s="1"/>
  <c r="B353" i="61" a="1"/>
  <c r="B353" i="61" s="1"/>
  <c r="B345" i="61" a="1"/>
  <c r="B345" i="61" s="1"/>
  <c r="B321" i="61" a="1"/>
  <c r="B321" i="61" s="1"/>
  <c r="B314" i="61" a="1"/>
  <c r="B314" i="61" s="1"/>
  <c r="B300" i="61" a="1"/>
  <c r="B300" i="61" s="1"/>
  <c r="B292" i="61" a="1"/>
  <c r="B292" i="61" s="1"/>
  <c r="B284" i="61" a="1"/>
  <c r="B284" i="61" s="1"/>
  <c r="B276" i="61" a="1"/>
  <c r="B276" i="61" s="1"/>
  <c r="B261" i="61" a="1"/>
  <c r="B261" i="61" s="1"/>
  <c r="B253" i="61" a="1"/>
  <c r="B253" i="61" s="1"/>
  <c r="B238" i="61" a="1"/>
  <c r="B238" i="61" s="1"/>
  <c r="B231" i="61" a="1"/>
  <c r="B231" i="61" s="1"/>
  <c r="B223" i="61" a="1"/>
  <c r="B223" i="61" s="1"/>
  <c r="B215" i="61" a="1"/>
  <c r="B215" i="61" s="1"/>
  <c r="B207" i="61" a="1"/>
  <c r="B207" i="61" s="1"/>
  <c r="B193" i="61" a="1"/>
  <c r="B193" i="61" s="1"/>
  <c r="B170" i="61" a="1"/>
  <c r="B170" i="61" s="1"/>
  <c r="B163" i="61" a="1"/>
  <c r="B163" i="61" s="1"/>
  <c r="B141" i="61" a="1"/>
  <c r="B141" i="61" s="1"/>
  <c r="B489" i="61" a="1"/>
  <c r="B489" i="61" s="1"/>
  <c r="B443" i="61" a="1"/>
  <c r="B443" i="61" s="1"/>
  <c r="B428" i="61" a="1"/>
  <c r="B428" i="61" s="1"/>
  <c r="B405" i="61" a="1"/>
  <c r="B405" i="61" s="1"/>
  <c r="B383" i="61" a="1"/>
  <c r="B383" i="61" s="1"/>
  <c r="B344" i="61" a="1"/>
  <c r="B344" i="61" s="1"/>
  <c r="B320" i="61" a="1"/>
  <c r="B320" i="61" s="1"/>
  <c r="B283" i="61" a="1"/>
  <c r="B283" i="61" s="1"/>
  <c r="B251" i="61" a="1"/>
  <c r="B251" i="61" s="1"/>
  <c r="B184" i="61" a="1"/>
  <c r="B184" i="61" s="1"/>
  <c r="B169" i="61" a="1"/>
  <c r="B169" i="61" s="1"/>
  <c r="B147" i="61" a="1"/>
  <c r="B147" i="61" s="1"/>
  <c r="B41" i="63" a="1"/>
  <c r="B41" i="63" s="1"/>
  <c r="B497" i="61" a="1"/>
  <c r="B497" i="61" s="1"/>
  <c r="B490" i="61" a="1"/>
  <c r="B490" i="61" s="1"/>
  <c r="B482" i="61" a="1"/>
  <c r="B482" i="61" s="1"/>
  <c r="B467" i="61" a="1"/>
  <c r="B467" i="61" s="1"/>
  <c r="B452" i="61" a="1"/>
  <c r="B452" i="61" s="1"/>
  <c r="B429" i="61" a="1"/>
  <c r="B429" i="61" s="1"/>
  <c r="B421" i="61" a="1"/>
  <c r="B421" i="61" s="1"/>
  <c r="B414" i="61" a="1"/>
  <c r="B414" i="61" s="1"/>
  <c r="B406" i="61" a="1"/>
  <c r="B406" i="61" s="1"/>
  <c r="B391" i="61" a="1"/>
  <c r="B391" i="61" s="1"/>
  <c r="B360" i="61" a="1"/>
  <c r="B360" i="61" s="1"/>
  <c r="B352" i="61" a="1"/>
  <c r="B352" i="61" s="1"/>
  <c r="B337" i="61" a="1"/>
  <c r="B337" i="61" s="1"/>
  <c r="B328" i="61" a="1"/>
  <c r="B328" i="61" s="1"/>
  <c r="B307" i="61" a="1"/>
  <c r="B307" i="61" s="1"/>
  <c r="B291" i="61" a="1"/>
  <c r="B291" i="61" s="1"/>
  <c r="B268" i="61" a="1"/>
  <c r="B268" i="61" s="1"/>
  <c r="B245" i="61" a="1"/>
  <c r="B245" i="61" s="1"/>
  <c r="B214" i="61" a="1"/>
  <c r="B214" i="61" s="1"/>
  <c r="B199" i="61" a="1"/>
  <c r="B199" i="61" s="1"/>
  <c r="B185" i="61" a="1"/>
  <c r="B185" i="61" s="1"/>
  <c r="B155" i="61" a="1"/>
  <c r="B155" i="61" s="1"/>
  <c r="B148" i="61" a="1"/>
  <c r="B148" i="61" s="1"/>
  <c r="B140" i="61" a="1"/>
  <c r="B140" i="61" s="1"/>
  <c r="B133" i="61" a="1"/>
  <c r="B133" i="61" s="1"/>
  <c r="B126" i="61" a="1"/>
  <c r="B126" i="61" s="1"/>
  <c r="B120" i="61" a="1"/>
  <c r="B120" i="61" s="1"/>
  <c r="B474" i="61" a="1"/>
  <c r="B474" i="61" s="1"/>
  <c r="B459" i="61" a="1"/>
  <c r="B459" i="61" s="1"/>
  <c r="B436" i="61" a="1"/>
  <c r="B436" i="61" s="1"/>
  <c r="B413" i="61" a="1"/>
  <c r="B413" i="61" s="1"/>
  <c r="B398" i="61" a="1"/>
  <c r="B398" i="61" s="1"/>
  <c r="B367" i="61" a="1"/>
  <c r="B367" i="61" s="1"/>
  <c r="B336" i="61" a="1"/>
  <c r="B336" i="61" s="1"/>
  <c r="B275" i="61" a="1"/>
  <c r="B275" i="61" s="1"/>
  <c r="B192" i="61" a="1"/>
  <c r="B192" i="61" s="1"/>
  <c r="B176" i="61" a="1"/>
  <c r="B176" i="61" s="1"/>
  <c r="B162" i="61" a="1"/>
  <c r="B162" i="61" s="1"/>
  <c r="B495" i="61" a="1"/>
  <c r="B495" i="61" s="1"/>
  <c r="B473" i="61" a="1"/>
  <c r="B473" i="61" s="1"/>
  <c r="B457" i="61" a="1"/>
  <c r="B457" i="61" s="1"/>
  <c r="B449" i="61" a="1"/>
  <c r="B449" i="61" s="1"/>
  <c r="B435" i="61" a="1"/>
  <c r="B435" i="61" s="1"/>
  <c r="B427" i="61" a="1"/>
  <c r="B427" i="61" s="1"/>
  <c r="B404" i="61" a="1"/>
  <c r="B404" i="61" s="1"/>
  <c r="B397" i="61" a="1"/>
  <c r="B397" i="61" s="1"/>
  <c r="B381" i="61" a="1"/>
  <c r="B381" i="61" s="1"/>
  <c r="B373" i="61" a="1"/>
  <c r="B373" i="61" s="1"/>
  <c r="B366" i="61" a="1"/>
  <c r="B366" i="61" s="1"/>
  <c r="B358" i="61" a="1"/>
  <c r="B358" i="61" s="1"/>
  <c r="B334" i="61" a="1"/>
  <c r="B334" i="61" s="1"/>
  <c r="B319" i="61" a="1"/>
  <c r="B319" i="61" s="1"/>
  <c r="B297" i="61" a="1"/>
  <c r="B297" i="61" s="1"/>
  <c r="B274" i="61" a="1"/>
  <c r="B274" i="61" s="1"/>
  <c r="B266" i="61" a="1"/>
  <c r="B266" i="61" s="1"/>
  <c r="B228" i="61" a="1"/>
  <c r="B228" i="61" s="1"/>
  <c r="B220" i="61" a="1"/>
  <c r="B220" i="61" s="1"/>
  <c r="B205" i="61" a="1"/>
  <c r="B205" i="61" s="1"/>
  <c r="B182" i="61" a="1"/>
  <c r="B182" i="61" s="1"/>
  <c r="B175" i="61" a="1"/>
  <c r="B175" i="61" s="1"/>
  <c r="B168" i="61" a="1"/>
  <c r="B168" i="61" s="1"/>
  <c r="B153" i="61" a="1"/>
  <c r="B153" i="61" s="1"/>
  <c r="B118" i="61" a="1"/>
  <c r="B118" i="61" s="1"/>
  <c r="B484" i="61" a="1"/>
  <c r="B484" i="61" s="1"/>
  <c r="B415" i="61" a="1"/>
  <c r="B415" i="61" s="1"/>
  <c r="B392" i="61" a="1"/>
  <c r="B392" i="61" s="1"/>
  <c r="B379" i="61" a="1"/>
  <c r="B379" i="61" s="1"/>
  <c r="B301" i="61" a="1"/>
  <c r="B301" i="61" s="1"/>
  <c r="B277" i="61" a="1"/>
  <c r="B277" i="61" s="1"/>
  <c r="B254" i="61" a="1"/>
  <c r="B254" i="61" s="1"/>
  <c r="B242" i="61" a="1"/>
  <c r="B242" i="61" s="1"/>
  <c r="B186" i="61" a="1"/>
  <c r="B186" i="61" s="1"/>
  <c r="B151" i="61" a="1"/>
  <c r="B151" i="61" s="1"/>
  <c r="B142" i="61" a="1"/>
  <c r="B142" i="61" s="1"/>
  <c r="B130" i="61" a="1"/>
  <c r="B130" i="61" s="1"/>
  <c r="B121" i="61" a="1"/>
  <c r="B121" i="61" s="1"/>
  <c r="B493" i="61" a="1"/>
  <c r="B493" i="61" s="1"/>
  <c r="B481" i="61" a="1"/>
  <c r="B481" i="61" s="1"/>
  <c r="B447" i="61" a="1"/>
  <c r="B447" i="61" s="1"/>
  <c r="B424" i="61" a="1"/>
  <c r="B424" i="61" s="1"/>
  <c r="B412" i="61" a="1"/>
  <c r="B412" i="61" s="1"/>
  <c r="B402" i="61" a="1"/>
  <c r="B402" i="61" s="1"/>
  <c r="B390" i="61" a="1"/>
  <c r="B390" i="61" s="1"/>
  <c r="B332" i="61" a="1"/>
  <c r="B332" i="61" s="1"/>
  <c r="B309" i="61" a="1"/>
  <c r="B309" i="61" s="1"/>
  <c r="B287" i="61" a="1"/>
  <c r="B287" i="61" s="1"/>
  <c r="B263" i="61" a="1"/>
  <c r="B263" i="61" s="1"/>
  <c r="B229" i="61" a="1"/>
  <c r="B229" i="61" s="1"/>
  <c r="B195" i="61" a="1"/>
  <c r="B195" i="61" s="1"/>
  <c r="B173" i="61" a="1"/>
  <c r="B173" i="61" s="1"/>
  <c r="B139" i="61" a="1"/>
  <c r="B139" i="61" s="1"/>
  <c r="B129" i="61" a="1"/>
  <c r="B129" i="61" s="1"/>
  <c r="B446" i="61" a="1"/>
  <c r="B446" i="61" s="1"/>
  <c r="B354" i="61" a="1"/>
  <c r="B354" i="61" s="1"/>
  <c r="B331" i="61" a="1"/>
  <c r="B331" i="61" s="1"/>
  <c r="B296" i="61" a="1"/>
  <c r="B296" i="61" s="1"/>
  <c r="B239" i="61" a="1"/>
  <c r="B239" i="61" s="1"/>
  <c r="B194" i="61" a="1"/>
  <c r="B194" i="61" s="1"/>
  <c r="B159" i="61" a="1"/>
  <c r="B159" i="61" s="1"/>
  <c r="B491" i="61" a="1"/>
  <c r="B491" i="61" s="1"/>
  <c r="B455" i="61" a="1"/>
  <c r="B455" i="61" s="1"/>
  <c r="B422" i="61" a="1"/>
  <c r="B422" i="61" s="1"/>
  <c r="B377" i="61" a="1"/>
  <c r="B377" i="61" s="1"/>
  <c r="B340" i="61" a="1"/>
  <c r="B340" i="61" s="1"/>
  <c r="B249" i="61" a="1"/>
  <c r="B249" i="61" s="1"/>
  <c r="B216" i="61" a="1"/>
  <c r="B216" i="61" s="1"/>
  <c r="B137" i="61" a="1"/>
  <c r="B137" i="61" s="1"/>
  <c r="B466" i="61" a="1"/>
  <c r="B466" i="61" s="1"/>
  <c r="B420" i="61" a="1"/>
  <c r="B420" i="61" s="1"/>
  <c r="B351" i="61" a="1"/>
  <c r="B351" i="61" s="1"/>
  <c r="B316" i="61" a="1"/>
  <c r="B316" i="61" s="1"/>
  <c r="B282" i="61" a="1"/>
  <c r="B282" i="61" s="1"/>
  <c r="B237" i="61" a="1"/>
  <c r="B237" i="61" s="1"/>
  <c r="B213" i="61" a="1"/>
  <c r="B213" i="61" s="1"/>
  <c r="B38" i="63" a="1"/>
  <c r="B38" i="63" s="1"/>
  <c r="B492" i="61" a="1"/>
  <c r="B492" i="61" s="1"/>
  <c r="B480" i="61" a="1"/>
  <c r="B480" i="61" s="1"/>
  <c r="B469" i="61" a="1"/>
  <c r="B469" i="61" s="1"/>
  <c r="B456" i="61" a="1"/>
  <c r="B456" i="61" s="1"/>
  <c r="B434" i="61" a="1"/>
  <c r="B434" i="61" s="1"/>
  <c r="B389" i="61" a="1"/>
  <c r="B389" i="61" s="1"/>
  <c r="B378" i="61" a="1"/>
  <c r="B378" i="61" s="1"/>
  <c r="B250" i="61" a="1"/>
  <c r="B250" i="61" s="1"/>
  <c r="B227" i="61" a="1"/>
  <c r="B227" i="61" s="1"/>
  <c r="B217" i="61" a="1"/>
  <c r="B217" i="61" s="1"/>
  <c r="B160" i="61" a="1"/>
  <c r="B160" i="61" s="1"/>
  <c r="B150" i="61" a="1"/>
  <c r="B150" i="61" s="1"/>
  <c r="B138" i="61" a="1"/>
  <c r="B138" i="61" s="1"/>
  <c r="B128" i="61" a="1"/>
  <c r="B128" i="61" s="1"/>
  <c r="B119" i="61" a="1"/>
  <c r="B119" i="61" s="1"/>
  <c r="B423" i="61" a="1"/>
  <c r="B423" i="61" s="1"/>
  <c r="B365" i="61" a="1"/>
  <c r="B365" i="61" s="1"/>
  <c r="B341" i="61" a="1"/>
  <c r="B341" i="61" s="1"/>
  <c r="B308" i="61" a="1"/>
  <c r="B308" i="61" s="1"/>
  <c r="B262" i="61" a="1"/>
  <c r="B262" i="61" s="1"/>
  <c r="B204" i="61" a="1"/>
  <c r="B204" i="61" s="1"/>
  <c r="B117" i="61" a="1"/>
  <c r="B117" i="61" s="1"/>
  <c r="B468" i="61" a="1"/>
  <c r="B468" i="61" s="1"/>
  <c r="B433" i="61" a="1"/>
  <c r="B433" i="61" s="1"/>
  <c r="B399" i="61" a="1"/>
  <c r="B399" i="61" s="1"/>
  <c r="B226" i="61" a="1"/>
  <c r="B226" i="61" s="1"/>
  <c r="B149" i="61" a="1"/>
  <c r="B149" i="61" s="1"/>
  <c r="B127" i="61" a="1"/>
  <c r="B127" i="61" s="1"/>
  <c r="B500" i="61" a="1"/>
  <c r="B500" i="61" s="1"/>
  <c r="B432" i="61" a="1"/>
  <c r="B432" i="61" s="1"/>
  <c r="B409" i="61" a="1"/>
  <c r="B409" i="61" s="1"/>
  <c r="B327" i="61" a="1"/>
  <c r="B327" i="61" s="1"/>
  <c r="B295" i="61" a="1"/>
  <c r="B295" i="61" s="1"/>
  <c r="B258" i="61" a="1"/>
  <c r="B258" i="61" s="1"/>
  <c r="B180" i="61" a="1"/>
  <c r="B180" i="61" s="1"/>
  <c r="B125" i="61" a="1"/>
  <c r="B125" i="61" s="1"/>
  <c r="B410" i="61" a="1"/>
  <c r="B410" i="61" s="1"/>
  <c r="B318" i="61" a="1"/>
  <c r="B318" i="61" s="1"/>
  <c r="B181" i="61" a="1"/>
  <c r="B181" i="61" s="1"/>
  <c r="B479" i="61" a="1"/>
  <c r="B479" i="61" s="1"/>
  <c r="B364" i="61" a="1"/>
  <c r="B364" i="61" s="1"/>
  <c r="B158" i="61" a="1"/>
  <c r="B158" i="61" s="1"/>
  <c r="B488" i="61" a="1"/>
  <c r="B488" i="61" s="1"/>
  <c r="B386" i="61" a="1"/>
  <c r="B386" i="61" s="1"/>
  <c r="B271" i="61" a="1"/>
  <c r="B271" i="61" s="1"/>
  <c r="B146" i="61" a="1"/>
  <c r="B146" i="61" s="1"/>
  <c r="B496" i="61" a="1"/>
  <c r="B496" i="61" s="1"/>
  <c r="B462" i="61" a="1"/>
  <c r="B462" i="61" s="1"/>
  <c r="B440" i="61" a="1"/>
  <c r="B440" i="61" s="1"/>
  <c r="B371" i="61" a="1"/>
  <c r="B371" i="61" s="1"/>
  <c r="B359" i="61" a="1"/>
  <c r="B359" i="61" s="1"/>
  <c r="B335" i="61" a="1"/>
  <c r="B335" i="61" s="1"/>
  <c r="B313" i="61" a="1"/>
  <c r="B313" i="61" s="1"/>
  <c r="B290" i="61" a="1"/>
  <c r="B290" i="61" s="1"/>
  <c r="B279" i="61" a="1"/>
  <c r="B279" i="61" s="1"/>
  <c r="B267" i="61" a="1"/>
  <c r="B267" i="61" s="1"/>
  <c r="B244" i="61" a="1"/>
  <c r="B244" i="61" s="1"/>
  <c r="B233" i="61" a="1"/>
  <c r="B233" i="61" s="1"/>
  <c r="B210" i="61" a="1"/>
  <c r="B210" i="61" s="1"/>
  <c r="B198" i="61" a="1"/>
  <c r="B198" i="61" s="1"/>
  <c r="B165" i="61" a="1"/>
  <c r="B165" i="61" s="1"/>
  <c r="B154" i="61" a="1"/>
  <c r="B154" i="61" s="1"/>
  <c r="B132" i="61" a="1"/>
  <c r="B132" i="61" s="1"/>
  <c r="B122" i="61" a="1"/>
  <c r="B122" i="61" s="1"/>
  <c r="B487" i="70" a="1"/>
  <c r="B487" i="70" s="1"/>
  <c r="B422" i="70" a="1"/>
  <c r="B422" i="70" s="1"/>
  <c r="B353" i="70" a="1"/>
  <c r="B353" i="70" s="1"/>
  <c r="B292" i="70" a="1"/>
  <c r="B292" i="70" s="1"/>
  <c r="B485" i="70" a="1"/>
  <c r="B485" i="70" s="1"/>
  <c r="B451" i="70" a="1"/>
  <c r="B451" i="70" s="1"/>
  <c r="B416" i="70" a="1"/>
  <c r="B416" i="70" s="1"/>
  <c r="B317" i="70" a="1"/>
  <c r="B317" i="70" s="1"/>
  <c r="B236" i="70" a="1"/>
  <c r="B236" i="70" s="1"/>
  <c r="B220" i="70" a="1"/>
  <c r="B220" i="70" s="1"/>
  <c r="B171" i="70" a="1"/>
  <c r="B171" i="70" s="1"/>
  <c r="B140" i="70" a="1"/>
  <c r="B140" i="70" s="1"/>
  <c r="B95" i="70" a="1"/>
  <c r="B95" i="70" s="1"/>
  <c r="B493" i="70" a="1"/>
  <c r="B493" i="70" s="1"/>
  <c r="B370" i="70" a="1"/>
  <c r="B370" i="70" s="1"/>
  <c r="B269" i="70" a="1"/>
  <c r="B269" i="70" s="1"/>
  <c r="B251" i="70" a="1"/>
  <c r="B251" i="70" s="1"/>
  <c r="B234" i="70" a="1"/>
  <c r="B234" i="70" s="1"/>
  <c r="B199" i="70" a="1"/>
  <c r="B199" i="70" s="1"/>
  <c r="B179" i="70" a="1"/>
  <c r="B179" i="70" s="1"/>
  <c r="B112" i="70" a="1"/>
  <c r="B112" i="70" s="1"/>
  <c r="B98" i="70" a="1"/>
  <c r="B98" i="70" s="1"/>
  <c r="B79" i="70" a="1"/>
  <c r="B79" i="70" s="1"/>
  <c r="B492" i="57" a="1"/>
  <c r="B492" i="57" s="1"/>
  <c r="B476" i="57" a="1"/>
  <c r="B476" i="57" s="1"/>
  <c r="B462" i="57" a="1"/>
  <c r="B462" i="57" s="1"/>
  <c r="B448" i="57" a="1"/>
  <c r="B448" i="57" s="1"/>
  <c r="B435" i="57" a="1"/>
  <c r="B435" i="57" s="1"/>
  <c r="B422" i="57" a="1"/>
  <c r="B422" i="57" s="1"/>
  <c r="B410" i="57" a="1"/>
  <c r="B410" i="57" s="1"/>
  <c r="B397" i="57" a="1"/>
  <c r="B397" i="57" s="1"/>
  <c r="B383" i="57" a="1"/>
  <c r="B383" i="57" s="1"/>
  <c r="B370" i="57" a="1"/>
  <c r="B370" i="57" s="1"/>
  <c r="B357" i="57" a="1"/>
  <c r="B357" i="57" s="1"/>
  <c r="B344" i="57" a="1"/>
  <c r="B344" i="57" s="1"/>
  <c r="B331" i="57" a="1"/>
  <c r="B331" i="57" s="1"/>
  <c r="B318" i="57" a="1"/>
  <c r="B318" i="57" s="1"/>
  <c r="B305" i="57" a="1"/>
  <c r="B305" i="57" s="1"/>
  <c r="B292" i="57" a="1"/>
  <c r="B292" i="57" s="1"/>
  <c r="B280" i="57" a="1"/>
  <c r="B280" i="57" s="1"/>
  <c r="B268" i="57" a="1"/>
  <c r="B268" i="57" s="1"/>
  <c r="B256" i="57" a="1"/>
  <c r="B256" i="57" s="1"/>
  <c r="B244" i="57" a="1"/>
  <c r="B244" i="57" s="1"/>
  <c r="B232" i="57" a="1"/>
  <c r="B232" i="57" s="1"/>
  <c r="B220" i="57" a="1"/>
  <c r="B220" i="57" s="1"/>
  <c r="B208" i="57" a="1"/>
  <c r="B208" i="57" s="1"/>
  <c r="B196" i="57" a="1"/>
  <c r="B196" i="57" s="1"/>
  <c r="B184" i="57" a="1"/>
  <c r="B184" i="57" s="1"/>
  <c r="B172" i="57" a="1"/>
  <c r="B172" i="57" s="1"/>
  <c r="B160" i="57" a="1"/>
  <c r="B160" i="57" s="1"/>
  <c r="B148" i="57" a="1"/>
  <c r="B148" i="57" s="1"/>
  <c r="B136" i="57" a="1"/>
  <c r="B136" i="57" s="1"/>
  <c r="B124" i="57" a="1"/>
  <c r="B124" i="57" s="1"/>
  <c r="B442" i="70" a="1"/>
  <c r="B442" i="70" s="1"/>
  <c r="B368" i="70" a="1"/>
  <c r="B368" i="70" s="1"/>
  <c r="B247" i="70" a="1"/>
  <c r="B247" i="70" s="1"/>
  <c r="B178" i="70" a="1"/>
  <c r="B178" i="70" s="1"/>
  <c r="B111" i="70" a="1"/>
  <c r="B111" i="70" s="1"/>
  <c r="B474" i="57" a="1"/>
  <c r="B474" i="57" s="1"/>
  <c r="B446" i="57" a="1"/>
  <c r="B446" i="57" s="1"/>
  <c r="B420" i="57" a="1"/>
  <c r="B420" i="57" s="1"/>
  <c r="B394" i="57" a="1"/>
  <c r="B394" i="57" s="1"/>
  <c r="B381" i="57" a="1"/>
  <c r="B381" i="57" s="1"/>
  <c r="B342" i="57" a="1"/>
  <c r="B342" i="57" s="1"/>
  <c r="B488" i="70" a="1"/>
  <c r="B488" i="70" s="1"/>
  <c r="B296" i="70" a="1"/>
  <c r="B296" i="70" s="1"/>
  <c r="B250" i="70" a="1"/>
  <c r="B250" i="70" s="1"/>
  <c r="B231" i="70" a="1"/>
  <c r="B231" i="70" s="1"/>
  <c r="B215" i="70" a="1"/>
  <c r="B215" i="70" s="1"/>
  <c r="B196" i="70" a="1"/>
  <c r="B196" i="70" s="1"/>
  <c r="B162" i="70" a="1"/>
  <c r="B162" i="70" s="1"/>
  <c r="B145" i="70" a="1"/>
  <c r="B145" i="70" s="1"/>
  <c r="B129" i="70" a="1"/>
  <c r="B129" i="70" s="1"/>
  <c r="B78" i="70" a="1"/>
  <c r="B78" i="70" s="1"/>
  <c r="B490" i="57" a="1"/>
  <c r="B490" i="57" s="1"/>
  <c r="B475" i="57" a="1"/>
  <c r="B475" i="57" s="1"/>
  <c r="B461" i="57" a="1"/>
  <c r="B461" i="57" s="1"/>
  <c r="B447" i="57" a="1"/>
  <c r="B447" i="57" s="1"/>
  <c r="B434" i="57" a="1"/>
  <c r="B434" i="57" s="1"/>
  <c r="B421" i="57" a="1"/>
  <c r="B421" i="57" s="1"/>
  <c r="B409" i="57" a="1"/>
  <c r="B409" i="57" s="1"/>
  <c r="B395" i="57" a="1"/>
  <c r="B395" i="57" s="1"/>
  <c r="B382" i="57" a="1"/>
  <c r="B382" i="57" s="1"/>
  <c r="B369" i="57" a="1"/>
  <c r="B369" i="57" s="1"/>
  <c r="B356" i="57" a="1"/>
  <c r="B356" i="57" s="1"/>
  <c r="B343" i="57" a="1"/>
  <c r="B343" i="57" s="1"/>
  <c r="B330" i="57" a="1"/>
  <c r="B330" i="57" s="1"/>
  <c r="B317" i="57" a="1"/>
  <c r="B317" i="57" s="1"/>
  <c r="B304" i="57" a="1"/>
  <c r="B304" i="57" s="1"/>
  <c r="B291" i="57" a="1"/>
  <c r="B291" i="57" s="1"/>
  <c r="B279" i="57" a="1"/>
  <c r="B279" i="57" s="1"/>
  <c r="B267" i="57" a="1"/>
  <c r="B267" i="57" s="1"/>
  <c r="B255" i="57" a="1"/>
  <c r="B255" i="57" s="1"/>
  <c r="B243" i="57" a="1"/>
  <c r="B243" i="57" s="1"/>
  <c r="B231" i="57" a="1"/>
  <c r="B231" i="57" s="1"/>
  <c r="B219" i="57" a="1"/>
  <c r="B219" i="57" s="1"/>
  <c r="B207" i="57" a="1"/>
  <c r="B207" i="57" s="1"/>
  <c r="B195" i="57" a="1"/>
  <c r="B195" i="57" s="1"/>
  <c r="B183" i="57" a="1"/>
  <c r="B183" i="57" s="1"/>
  <c r="B171" i="57" a="1"/>
  <c r="B171" i="57" s="1"/>
  <c r="B159" i="57" a="1"/>
  <c r="B159" i="57" s="1"/>
  <c r="B147" i="57" a="1"/>
  <c r="B147" i="57" s="1"/>
  <c r="B135" i="57" a="1"/>
  <c r="B135" i="57" s="1"/>
  <c r="B123" i="57" a="1"/>
  <c r="B123" i="57" s="1"/>
  <c r="B405" i="70" a="1"/>
  <c r="B405" i="70" s="1"/>
  <c r="B291" i="70" a="1"/>
  <c r="B291" i="70" s="1"/>
  <c r="B212" i="70" a="1"/>
  <c r="B212" i="70" s="1"/>
  <c r="B161" i="70" a="1"/>
  <c r="B161" i="70" s="1"/>
  <c r="B94" i="70" a="1"/>
  <c r="B94" i="70" s="1"/>
  <c r="B488" i="57" a="1"/>
  <c r="B488" i="57" s="1"/>
  <c r="B460" i="57" a="1"/>
  <c r="B460" i="57" s="1"/>
  <c r="B433" i="57" a="1"/>
  <c r="B433" i="57" s="1"/>
  <c r="B407" i="57" a="1"/>
  <c r="B407" i="57" s="1"/>
  <c r="B368" i="57" a="1"/>
  <c r="B368" i="57" s="1"/>
  <c r="B355" i="57" a="1"/>
  <c r="B355" i="57" s="1"/>
  <c r="B329" i="57" a="1"/>
  <c r="B329" i="57" s="1"/>
  <c r="B459" i="70" a="1"/>
  <c r="B459" i="70" s="1"/>
  <c r="B398" i="70" a="1"/>
  <c r="B398" i="70" s="1"/>
  <c r="B344" i="70" a="1"/>
  <c r="B344" i="70" s="1"/>
  <c r="B300" i="70" a="1"/>
  <c r="B300" i="70" s="1"/>
  <c r="B262" i="70" a="1"/>
  <c r="B262" i="70" s="1"/>
  <c r="B241" i="70" a="1"/>
  <c r="B241" i="70" s="1"/>
  <c r="B219" i="70" a="1"/>
  <c r="B219" i="70" s="1"/>
  <c r="B168" i="70" a="1"/>
  <c r="B168" i="70" s="1"/>
  <c r="B123" i="70" a="1"/>
  <c r="B123" i="70" s="1"/>
  <c r="B485" i="57" a="1"/>
  <c r="B485" i="57" s="1"/>
  <c r="B468" i="57" a="1"/>
  <c r="B468" i="57" s="1"/>
  <c r="B449" i="57" a="1"/>
  <c r="B449" i="57" s="1"/>
  <c r="B429" i="57" a="1"/>
  <c r="B429" i="57" s="1"/>
  <c r="B413" i="57" a="1"/>
  <c r="B413" i="57" s="1"/>
  <c r="B398" i="57" a="1"/>
  <c r="B398" i="57" s="1"/>
  <c r="B378" i="57" a="1"/>
  <c r="B378" i="57" s="1"/>
  <c r="B362" i="57" a="1"/>
  <c r="B362" i="57" s="1"/>
  <c r="B345" i="57" a="1"/>
  <c r="B345" i="57" s="1"/>
  <c r="B326" i="57" a="1"/>
  <c r="B326" i="57" s="1"/>
  <c r="B310" i="57" a="1"/>
  <c r="B310" i="57" s="1"/>
  <c r="B295" i="57" a="1"/>
  <c r="B295" i="57" s="1"/>
  <c r="B281" i="57" a="1"/>
  <c r="B281" i="57" s="1"/>
  <c r="B265" i="57" a="1"/>
  <c r="B265" i="57" s="1"/>
  <c r="B251" i="57" a="1"/>
  <c r="B251" i="57" s="1"/>
  <c r="B237" i="57" a="1"/>
  <c r="B237" i="57" s="1"/>
  <c r="B223" i="57" a="1"/>
  <c r="B223" i="57" s="1"/>
  <c r="B209" i="57" a="1"/>
  <c r="B209" i="57" s="1"/>
  <c r="B193" i="57" a="1"/>
  <c r="B193" i="57" s="1"/>
  <c r="B179" i="57" a="1"/>
  <c r="B179" i="57" s="1"/>
  <c r="B165" i="57" a="1"/>
  <c r="B165" i="57" s="1"/>
  <c r="B151" i="57" a="1"/>
  <c r="B151" i="57" s="1"/>
  <c r="B137" i="57" a="1"/>
  <c r="B137" i="57" s="1"/>
  <c r="B121" i="57" a="1"/>
  <c r="B121" i="57" s="1"/>
  <c r="B343" i="70" a="1"/>
  <c r="B343" i="70" s="1"/>
  <c r="B289" i="70" a="1"/>
  <c r="B289" i="70" s="1"/>
  <c r="B167" i="70" a="1"/>
  <c r="B167" i="70" s="1"/>
  <c r="B143" i="70" a="1"/>
  <c r="B143" i="70" s="1"/>
  <c r="B122" i="70" a="1"/>
  <c r="B122" i="70" s="1"/>
  <c r="B101" i="70" a="1"/>
  <c r="B101" i="70" s="1"/>
  <c r="B73" i="70" a="1"/>
  <c r="B73" i="70" s="1"/>
  <c r="B500" i="57" a="1"/>
  <c r="B500" i="57" s="1"/>
  <c r="B483" i="57" a="1"/>
  <c r="B483" i="57" s="1"/>
  <c r="B464" i="57" a="1"/>
  <c r="B464" i="57" s="1"/>
  <c r="B444" i="57" a="1"/>
  <c r="B444" i="57" s="1"/>
  <c r="B427" i="57" a="1"/>
  <c r="B427" i="57" s="1"/>
  <c r="B411" i="57" a="1"/>
  <c r="B411" i="57" s="1"/>
  <c r="B392" i="57" a="1"/>
  <c r="B392" i="57" s="1"/>
  <c r="B376" i="57" a="1"/>
  <c r="B376" i="57" s="1"/>
  <c r="B359" i="57" a="1"/>
  <c r="B359" i="57" s="1"/>
  <c r="B340" i="57" a="1"/>
  <c r="B340" i="57" s="1"/>
  <c r="B323" i="57" a="1"/>
  <c r="B323" i="57" s="1"/>
  <c r="B308" i="57" a="1"/>
  <c r="B308" i="57" s="1"/>
  <c r="B293" i="57" a="1"/>
  <c r="B293" i="57" s="1"/>
  <c r="B277" i="57" a="1"/>
  <c r="B277" i="57" s="1"/>
  <c r="B263" i="57" a="1"/>
  <c r="B263" i="57" s="1"/>
  <c r="B249" i="57" a="1"/>
  <c r="B249" i="57" s="1"/>
  <c r="B235" i="57" a="1"/>
  <c r="B235" i="57" s="1"/>
  <c r="B221" i="57" a="1"/>
  <c r="B221" i="57" s="1"/>
  <c r="B205" i="57" a="1"/>
  <c r="B205" i="57" s="1"/>
  <c r="B191" i="57" a="1"/>
  <c r="B191" i="57" s="1"/>
  <c r="B177" i="57" a="1"/>
  <c r="B177" i="57" s="1"/>
  <c r="B163" i="57" a="1"/>
  <c r="B163" i="57" s="1"/>
  <c r="B149" i="57" a="1"/>
  <c r="B149" i="57" s="1"/>
  <c r="B133" i="57" a="1"/>
  <c r="B133" i="57" s="1"/>
  <c r="B495" i="70" a="1"/>
  <c r="B495" i="70" s="1"/>
  <c r="B438" i="70" a="1"/>
  <c r="B438" i="70" s="1"/>
  <c r="B389" i="70" a="1"/>
  <c r="B389" i="70" s="1"/>
  <c r="B336" i="70" a="1"/>
  <c r="B336" i="70" s="1"/>
  <c r="B257" i="70" a="1"/>
  <c r="B257" i="70" s="1"/>
  <c r="B211" i="70" a="1"/>
  <c r="B211" i="70" s="1"/>
  <c r="B188" i="70" a="1"/>
  <c r="B188" i="70" s="1"/>
  <c r="B121" i="70" a="1"/>
  <c r="B121" i="70" s="1"/>
  <c r="B499" i="57" a="1"/>
  <c r="B499" i="57" s="1"/>
  <c r="B482" i="57" a="1"/>
  <c r="B482" i="57" s="1"/>
  <c r="B463" i="57" a="1"/>
  <c r="B463" i="57" s="1"/>
  <c r="B442" i="57" a="1"/>
  <c r="B442" i="57" s="1"/>
  <c r="B426" i="57" a="1"/>
  <c r="B426" i="57" s="1"/>
  <c r="B391" i="57" a="1"/>
  <c r="B391" i="57" s="1"/>
  <c r="B375" i="57" a="1"/>
  <c r="B375" i="57" s="1"/>
  <c r="B358" i="57" a="1"/>
  <c r="B358" i="57" s="1"/>
  <c r="B339" i="57" a="1"/>
  <c r="B339" i="57" s="1"/>
  <c r="B322" i="57" a="1"/>
  <c r="B322" i="57" s="1"/>
  <c r="B307" i="57" a="1"/>
  <c r="B307" i="57" s="1"/>
  <c r="B290" i="57" a="1"/>
  <c r="B290" i="57" s="1"/>
  <c r="B276" i="57" a="1"/>
  <c r="B276" i="57" s="1"/>
  <c r="B262" i="57" a="1"/>
  <c r="B262" i="57" s="1"/>
  <c r="B248" i="57" a="1"/>
  <c r="B248" i="57" s="1"/>
  <c r="B234" i="57" a="1"/>
  <c r="B234" i="57" s="1"/>
  <c r="B218" i="57" a="1"/>
  <c r="B218" i="57" s="1"/>
  <c r="B204" i="57" a="1"/>
  <c r="B204" i="57" s="1"/>
  <c r="B190" i="57" a="1"/>
  <c r="B190" i="57" s="1"/>
  <c r="B176" i="57" a="1"/>
  <c r="B176" i="57" s="1"/>
  <c r="B162" i="57" a="1"/>
  <c r="B162" i="57" s="1"/>
  <c r="B146" i="57" a="1"/>
  <c r="B146" i="57" s="1"/>
  <c r="B132" i="57" a="1"/>
  <c r="B132" i="57" s="1"/>
  <c r="B468" i="70" a="1"/>
  <c r="B468" i="70" s="1"/>
  <c r="B307" i="70" a="1"/>
  <c r="B307" i="70" s="1"/>
  <c r="B276" i="70" a="1"/>
  <c r="B276" i="70" s="1"/>
  <c r="B201" i="70" a="1"/>
  <c r="B201" i="70" s="1"/>
  <c r="B493" i="57" a="1"/>
  <c r="B493" i="57" s="1"/>
  <c r="B471" i="57" a="1"/>
  <c r="B471" i="57" s="1"/>
  <c r="B452" i="57" a="1"/>
  <c r="B452" i="57" s="1"/>
  <c r="B436" i="57" a="1"/>
  <c r="B436" i="57" s="1"/>
  <c r="B416" i="57" a="1"/>
  <c r="B416" i="57" s="1"/>
  <c r="B401" i="57" a="1"/>
  <c r="B401" i="57" s="1"/>
  <c r="B385" i="57" a="1"/>
  <c r="B385" i="57" s="1"/>
  <c r="B365" i="57" a="1"/>
  <c r="B365" i="57" s="1"/>
  <c r="B349" i="57" a="1"/>
  <c r="B349" i="57" s="1"/>
  <c r="B332" i="57" a="1"/>
  <c r="B332" i="57" s="1"/>
  <c r="B314" i="57" a="1"/>
  <c r="B314" i="57" s="1"/>
  <c r="B298" i="57" a="1"/>
  <c r="B298" i="57" s="1"/>
  <c r="B284" i="57" a="1"/>
  <c r="B284" i="57" s="1"/>
  <c r="B270" i="57" a="1"/>
  <c r="B270" i="57" s="1"/>
  <c r="B254" i="57" a="1"/>
  <c r="B254" i="57" s="1"/>
  <c r="B240" i="57" a="1"/>
  <c r="B240" i="57" s="1"/>
  <c r="B226" i="57" a="1"/>
  <c r="B226" i="57" s="1"/>
  <c r="B212" i="57" a="1"/>
  <c r="B212" i="57" s="1"/>
  <c r="B198" i="57" a="1"/>
  <c r="B198" i="57" s="1"/>
  <c r="B182" i="57" a="1"/>
  <c r="B182" i="57" s="1"/>
  <c r="B168" i="57" a="1"/>
  <c r="B168" i="57" s="1"/>
  <c r="B154" i="57" a="1"/>
  <c r="B154" i="57" s="1"/>
  <c r="B140" i="57" a="1"/>
  <c r="B140" i="57" s="1"/>
  <c r="B126" i="57" a="1"/>
  <c r="B126" i="57" s="1"/>
  <c r="B476" i="61" l="1" a="1"/>
  <c r="B476" i="61" s="1"/>
  <c r="B448" i="61" a="1"/>
  <c r="B448" i="61" s="1"/>
  <c r="B418" i="61" a="1"/>
  <c r="B418" i="61" s="1"/>
  <c r="B393" i="61" a="1"/>
  <c r="B393" i="61" s="1"/>
  <c r="B363" i="61" a="1"/>
  <c r="B363" i="61" s="1"/>
  <c r="B338" i="61" a="1"/>
  <c r="B338" i="61" s="1"/>
  <c r="B278" i="61" a="1"/>
  <c r="B278" i="61" s="1"/>
  <c r="B167" i="61" a="1"/>
  <c r="B167" i="61" s="1"/>
  <c r="B472" i="61" a="1"/>
  <c r="B472" i="61" s="1"/>
  <c r="B441" i="61" a="1"/>
  <c r="B441" i="61" s="1"/>
  <c r="B380" i="61" a="1"/>
  <c r="B380" i="61" s="1"/>
  <c r="B349" i="61" a="1"/>
  <c r="B349" i="61" s="1"/>
  <c r="B323" i="61" a="1"/>
  <c r="B323" i="61" s="1"/>
  <c r="B288" i="61" a="1"/>
  <c r="B288" i="61" s="1"/>
  <c r="B256" i="61" a="1"/>
  <c r="B256" i="61" s="1"/>
  <c r="B225" i="61" a="1"/>
  <c r="B225" i="61" s="1"/>
  <c r="B166" i="61" a="1"/>
  <c r="B166" i="61" s="1"/>
  <c r="B135" i="61" a="1"/>
  <c r="B135" i="61" s="1"/>
  <c r="B39" i="63" a="1"/>
  <c r="B39" i="63" s="1"/>
  <c r="B465" i="61" a="1"/>
  <c r="B465" i="61" s="1"/>
  <c r="B408" i="61" a="1"/>
  <c r="B408" i="61" s="1"/>
  <c r="B348" i="61" a="1"/>
  <c r="B348" i="61" s="1"/>
  <c r="B315" i="61" a="1"/>
  <c r="B315" i="61" s="1"/>
  <c r="B281" i="61" a="1"/>
  <c r="B281" i="61" s="1"/>
  <c r="B255" i="61" a="1"/>
  <c r="B255" i="61" s="1"/>
  <c r="B189" i="61" a="1"/>
  <c r="B189" i="61" s="1"/>
  <c r="B164" i="61" a="1"/>
  <c r="B164" i="61" s="1"/>
  <c r="B134" i="61" a="1"/>
  <c r="B134" i="61" s="1"/>
  <c r="B431" i="61" a="1"/>
  <c r="B431" i="61" s="1"/>
  <c r="B372" i="61" a="1"/>
  <c r="B372" i="61" s="1"/>
  <c r="B346" i="61" a="1"/>
  <c r="B346" i="61" s="1"/>
  <c r="B312" i="61" a="1"/>
  <c r="B312" i="61" s="1"/>
  <c r="B280" i="61" a="1"/>
  <c r="B280" i="61" s="1"/>
  <c r="B247" i="61" a="1"/>
  <c r="B247" i="61" s="1"/>
  <c r="B219" i="61" a="1"/>
  <c r="B219" i="61" s="1"/>
  <c r="B188" i="61" a="1"/>
  <c r="B188" i="61" s="1"/>
  <c r="B494" i="61" a="1"/>
  <c r="B494" i="61" s="1"/>
  <c r="B403" i="61" a="1"/>
  <c r="B403" i="61" s="1"/>
  <c r="B339" i="61" a="1"/>
  <c r="B339" i="61" s="1"/>
  <c r="B246" i="61" a="1"/>
  <c r="B246" i="61" s="1"/>
  <c r="B187" i="61" a="1"/>
  <c r="B187" i="61" s="1"/>
  <c r="B156" i="61" a="1"/>
  <c r="B156" i="61" s="1"/>
  <c r="B124" i="61" a="1"/>
  <c r="B124" i="61" s="1"/>
  <c r="B487" i="61" a="1"/>
  <c r="B487" i="61" s="1"/>
  <c r="B461" i="61" a="1"/>
  <c r="B461" i="61" s="1"/>
  <c r="B430" i="61" a="1"/>
  <c r="B430" i="61" s="1"/>
  <c r="B303" i="61" a="1"/>
  <c r="B303" i="61" s="1"/>
  <c r="B270" i="61" a="1"/>
  <c r="B270" i="61" s="1"/>
  <c r="B243" i="61" a="1"/>
  <c r="B243" i="61" s="1"/>
  <c r="B211" i="61" a="1"/>
  <c r="B211" i="61" s="1"/>
  <c r="B152" i="61" a="1"/>
  <c r="B152" i="61" s="1"/>
  <c r="B123" i="61" a="1"/>
  <c r="B123" i="61" s="1"/>
  <c r="B486" i="61" a="1"/>
  <c r="B486" i="61" s="1"/>
  <c r="B454" i="61" a="1"/>
  <c r="B454" i="61" s="1"/>
  <c r="B396" i="61" a="1"/>
  <c r="B396" i="61" s="1"/>
  <c r="B302" i="61" a="1"/>
  <c r="B302" i="61" s="1"/>
  <c r="B485" i="61" a="1"/>
  <c r="B485" i="61" s="1"/>
  <c r="B362" i="61" a="1"/>
  <c r="B362" i="61" s="1"/>
  <c r="B333" i="61" a="1"/>
  <c r="B333" i="61" s="1"/>
  <c r="B269" i="61" a="1"/>
  <c r="B269" i="61" s="1"/>
  <c r="B179" i="61" a="1"/>
  <c r="B179" i="61" s="1"/>
  <c r="B145" i="61" a="1"/>
  <c r="B145" i="61" s="1"/>
  <c r="B284" i="70" a="1"/>
  <c r="B284" i="70" s="1"/>
  <c r="B242" i="70" a="1"/>
  <c r="B242" i="70" s="1"/>
  <c r="B207" i="70" a="1"/>
  <c r="B207" i="70" s="1"/>
  <c r="B173" i="70" a="1"/>
  <c r="B173" i="70" s="1"/>
  <c r="B139" i="70" a="1"/>
  <c r="B139" i="70" s="1"/>
  <c r="B106" i="70" a="1"/>
  <c r="B106" i="70" s="1"/>
  <c r="B396" i="70" a="1"/>
  <c r="B396" i="70" s="1"/>
  <c r="B432" i="70" a="1"/>
  <c r="B432" i="70" s="1"/>
  <c r="B352" i="70" a="1"/>
  <c r="B352" i="70" s="1"/>
  <c r="B128" i="70" a="1"/>
  <c r="B128" i="70" s="1"/>
  <c r="B277" i="70" a="1"/>
  <c r="B277" i="70" s="1"/>
  <c r="B206" i="70" a="1"/>
  <c r="B206" i="70" s="1"/>
  <c r="B190" i="70" a="1"/>
  <c r="B190" i="70" s="1"/>
  <c r="B425" i="70" a="1"/>
  <c r="B425" i="70" s="1"/>
  <c r="B334" i="70" a="1"/>
  <c r="B334" i="70" s="1"/>
  <c r="B165" i="70" a="1"/>
  <c r="B165" i="70" s="1"/>
  <c r="B134" i="70" a="1"/>
  <c r="B134" i="70" s="1"/>
  <c r="B474" i="70" a="1"/>
  <c r="B474" i="70" s="1"/>
  <c r="B195" i="70" a="1"/>
  <c r="B195" i="70" s="1"/>
  <c r="B157" i="70" a="1"/>
  <c r="B157" i="70" s="1"/>
  <c r="B469" i="70" a="1"/>
  <c r="B469" i="70" s="1"/>
  <c r="B156" i="70" a="1"/>
  <c r="B156" i="70" s="1"/>
  <c r="B89" i="70" a="1"/>
  <c r="B89" i="70" s="1"/>
  <c r="B415" i="70" a="1"/>
  <c r="B415" i="70" s="1"/>
  <c r="B325" i="70" a="1"/>
  <c r="B325" i="70" s="1"/>
  <c r="B274" i="70" a="1"/>
  <c r="B274" i="70" s="1"/>
  <c r="B230" i="70" a="1"/>
  <c r="B230" i="70" s="1"/>
  <c r="B133" i="70" a="1"/>
  <c r="B133" i="70" s="1"/>
  <c r="B93" i="70" a="1"/>
  <c r="B93" i="70" s="1"/>
  <c r="B255" i="70" a="1"/>
  <c r="B255" i="70" s="1"/>
  <c r="B221" i="70" a="1"/>
  <c r="B221" i="70" s="1"/>
  <c r="B182" i="70" a="1"/>
  <c r="B182" i="70" s="1"/>
  <c r="B84" i="70" a="1"/>
  <c r="B84" i="70" s="1"/>
  <c r="B375" i="70" a="1"/>
  <c r="B375" i="70" s="1"/>
  <c r="B299" i="70" a="1"/>
  <c r="B299" i="70" s="1"/>
  <c r="B252" i="70" a="1"/>
  <c r="B252" i="70" s="1"/>
  <c r="B146" i="70" a="1"/>
  <c r="B146" i="70" s="1"/>
  <c r="B116" i="70" a="1"/>
  <c r="B116" i="70" s="1"/>
  <c r="B82" i="70" a="1"/>
  <c r="B82" i="70" s="1"/>
  <c r="B496" i="66" a="1"/>
  <c r="B496" i="66" s="1"/>
  <c r="B484" i="66" a="1"/>
  <c r="B484" i="66" s="1"/>
  <c r="B472" i="66" a="1"/>
  <c r="B472" i="66" s="1"/>
  <c r="B460" i="66" a="1"/>
  <c r="B460" i="66" s="1"/>
  <c r="B448" i="66" a="1"/>
  <c r="B448" i="66" s="1"/>
  <c r="B436" i="66" a="1"/>
  <c r="B436" i="66" s="1"/>
  <c r="B424" i="66" a="1"/>
  <c r="B424" i="66" s="1"/>
  <c r="B412" i="66" a="1"/>
  <c r="B412" i="66" s="1"/>
  <c r="B400" i="66" a="1"/>
  <c r="B400" i="66" s="1"/>
  <c r="B388" i="66" a="1"/>
  <c r="B388" i="66" s="1"/>
  <c r="B376" i="66" a="1"/>
  <c r="B376" i="66" s="1"/>
  <c r="B364" i="66" a="1"/>
  <c r="B364" i="66" s="1"/>
  <c r="B352" i="66" a="1"/>
  <c r="B352" i="66" s="1"/>
  <c r="B340" i="66" a="1"/>
  <c r="B340" i="66" s="1"/>
  <c r="B328" i="66" a="1"/>
  <c r="B328" i="66" s="1"/>
  <c r="B489" i="66" a="1"/>
  <c r="B489" i="66" s="1"/>
  <c r="B477" i="66" a="1"/>
  <c r="B477" i="66" s="1"/>
  <c r="B465" i="66" a="1"/>
  <c r="B465" i="66" s="1"/>
  <c r="B453" i="66" a="1"/>
  <c r="B453" i="66" s="1"/>
  <c r="B441" i="66" a="1"/>
  <c r="B441" i="66" s="1"/>
  <c r="B117" i="73" l="1" a="1"/>
  <c r="B117" i="73" s="1"/>
  <c r="B114" i="57" a="1"/>
  <c r="B114" i="57" s="1"/>
  <c r="B495" i="64" a="1"/>
  <c r="B495" i="64" s="1"/>
  <c r="B489" i="64" a="1"/>
  <c r="B489" i="64" s="1"/>
  <c r="B483" i="64" a="1"/>
  <c r="B483" i="64" s="1"/>
  <c r="B477" i="64" a="1"/>
  <c r="B477" i="64" s="1"/>
  <c r="B471" i="64" a="1"/>
  <c r="B471" i="64" s="1"/>
  <c r="B465" i="64" a="1"/>
  <c r="B465" i="64" s="1"/>
  <c r="B459" i="64" a="1"/>
  <c r="B459" i="64" s="1"/>
  <c r="B453" i="64" a="1"/>
  <c r="B453" i="64" s="1"/>
  <c r="B447" i="64" a="1"/>
  <c r="B447" i="64" s="1"/>
  <c r="B441" i="64" a="1"/>
  <c r="B441" i="64" s="1"/>
  <c r="B435" i="64" a="1"/>
  <c r="B435" i="64" s="1"/>
  <c r="B429" i="64" a="1"/>
  <c r="B429" i="64" s="1"/>
  <c r="B423" i="64" a="1"/>
  <c r="B423" i="64" s="1"/>
  <c r="B417" i="64" a="1"/>
  <c r="B417" i="64" s="1"/>
  <c r="B411" i="64" a="1"/>
  <c r="B411" i="64" s="1"/>
  <c r="B405" i="64" a="1"/>
  <c r="B405" i="64" s="1"/>
  <c r="B399" i="64" a="1"/>
  <c r="B399" i="64" s="1"/>
  <c r="B393" i="64" a="1"/>
  <c r="B393" i="64" s="1"/>
  <c r="B387" i="64" a="1"/>
  <c r="B387" i="64" s="1"/>
  <c r="B381" i="64" a="1"/>
  <c r="B381" i="64" s="1"/>
  <c r="B375" i="64" a="1"/>
  <c r="B375" i="64" s="1"/>
  <c r="B369" i="64" a="1"/>
  <c r="B369" i="64" s="1"/>
  <c r="B363" i="64" a="1"/>
  <c r="B363" i="64" s="1"/>
  <c r="B357" i="64" a="1"/>
  <c r="B357" i="64" s="1"/>
  <c r="B351" i="64" a="1"/>
  <c r="B351" i="64" s="1"/>
  <c r="B345" i="64" a="1"/>
  <c r="B345" i="64" s="1"/>
  <c r="B339" i="64" a="1"/>
  <c r="B339" i="64" s="1"/>
  <c r="B333" i="64" a="1"/>
  <c r="B333" i="64" s="1"/>
  <c r="B500" i="64" a="1"/>
  <c r="B500" i="64" s="1"/>
  <c r="B499" i="64" a="1"/>
  <c r="B499" i="64" s="1"/>
  <c r="B493" i="64" a="1"/>
  <c r="B493" i="64" s="1"/>
  <c r="B487" i="64" a="1"/>
  <c r="B487" i="64" s="1"/>
  <c r="B481" i="64" a="1"/>
  <c r="B481" i="64" s="1"/>
  <c r="B475" i="64" a="1"/>
  <c r="B475" i="64" s="1"/>
  <c r="B469" i="64" a="1"/>
  <c r="B469" i="64" s="1"/>
  <c r="B463" i="64" a="1"/>
  <c r="B463" i="64" s="1"/>
  <c r="B457" i="64" a="1"/>
  <c r="B457" i="64" s="1"/>
  <c r="B451" i="64" a="1"/>
  <c r="B451" i="64" s="1"/>
  <c r="B445" i="64" a="1"/>
  <c r="B445" i="64" s="1"/>
  <c r="B439" i="64" a="1"/>
  <c r="B439" i="64" s="1"/>
  <c r="B433" i="64" a="1"/>
  <c r="B433" i="64" s="1"/>
  <c r="B427" i="64" a="1"/>
  <c r="B427" i="64" s="1"/>
  <c r="B421" i="64" a="1"/>
  <c r="B421" i="64" s="1"/>
  <c r="B415" i="64" a="1"/>
  <c r="B415" i="64" s="1"/>
  <c r="B409" i="64" a="1"/>
  <c r="B409" i="64" s="1"/>
  <c r="B403" i="64" a="1"/>
  <c r="B403" i="64" s="1"/>
  <c r="B498" i="64" a="1"/>
  <c r="B498" i="64" s="1"/>
  <c r="B492" i="64" a="1"/>
  <c r="B492" i="64" s="1"/>
  <c r="B486" i="64" a="1"/>
  <c r="B486" i="64" s="1"/>
  <c r="B480" i="64" a="1"/>
  <c r="B480" i="64" s="1"/>
  <c r="B474" i="64" a="1"/>
  <c r="B474" i="64" s="1"/>
  <c r="B468" i="64" a="1"/>
  <c r="B468" i="64" s="1"/>
  <c r="B462" i="64" a="1"/>
  <c r="B462" i="64" s="1"/>
  <c r="B456" i="64" a="1"/>
  <c r="B456" i="64" s="1"/>
  <c r="B450" i="64" a="1"/>
  <c r="B450" i="64" s="1"/>
  <c r="B444" i="64" a="1"/>
  <c r="B444" i="64" s="1"/>
  <c r="B438" i="64" a="1"/>
  <c r="B438" i="64" s="1"/>
  <c r="B432" i="64" a="1"/>
  <c r="B432" i="64" s="1"/>
  <c r="B426" i="64" a="1"/>
  <c r="B426" i="64" s="1"/>
  <c r="B420" i="64" a="1"/>
  <c r="B420" i="64" s="1"/>
  <c r="B414" i="64" a="1"/>
  <c r="B414" i="64" s="1"/>
  <c r="B408" i="64" a="1"/>
  <c r="B408" i="64" s="1"/>
  <c r="B402" i="64" a="1"/>
  <c r="B402" i="64" s="1"/>
  <c r="B396" i="64" a="1"/>
  <c r="B396" i="64" s="1"/>
  <c r="B390" i="64" a="1"/>
  <c r="B390" i="64" s="1"/>
  <c r="B384" i="64" a="1"/>
  <c r="B384" i="64" s="1"/>
  <c r="B378" i="64" a="1"/>
  <c r="B378" i="64" s="1"/>
  <c r="B372" i="64" a="1"/>
  <c r="B372" i="64" s="1"/>
  <c r="B366" i="64" a="1"/>
  <c r="B366" i="64" s="1"/>
  <c r="B360" i="64" a="1"/>
  <c r="B360" i="64" s="1"/>
  <c r="B354" i="64" a="1"/>
  <c r="B354" i="64" s="1"/>
  <c r="B348" i="64" a="1"/>
  <c r="B348" i="64" s="1"/>
  <c r="B342" i="64" a="1"/>
  <c r="B342" i="64" s="1"/>
  <c r="B383" i="64" a="1"/>
  <c r="B383" i="64" s="1"/>
  <c r="B359" i="64" a="1"/>
  <c r="B359" i="64" s="1"/>
  <c r="B347" i="64" a="1"/>
  <c r="B347" i="64" s="1"/>
  <c r="B335" i="64" a="1"/>
  <c r="B335" i="64" s="1"/>
  <c r="B323" i="64" a="1"/>
  <c r="B323" i="64" s="1"/>
  <c r="B311" i="64" a="1"/>
  <c r="B311" i="64" s="1"/>
  <c r="B299" i="64" a="1"/>
  <c r="B299" i="64" s="1"/>
  <c r="B497" i="64" a="1"/>
  <c r="B497" i="64" s="1"/>
  <c r="B491" i="64" a="1"/>
  <c r="B491" i="64" s="1"/>
  <c r="B485" i="64" a="1"/>
  <c r="B485" i="64" s="1"/>
  <c r="B479" i="64" a="1"/>
  <c r="B479" i="64" s="1"/>
  <c r="B473" i="64" a="1"/>
  <c r="B473" i="64" s="1"/>
  <c r="B467" i="64" a="1"/>
  <c r="B467" i="64" s="1"/>
  <c r="B461" i="64" a="1"/>
  <c r="B461" i="64" s="1"/>
  <c r="B455" i="64" a="1"/>
  <c r="B455" i="64" s="1"/>
  <c r="B449" i="64" a="1"/>
  <c r="B449" i="64" s="1"/>
  <c r="B443" i="64" a="1"/>
  <c r="B443" i="64" s="1"/>
  <c r="B437" i="64" a="1"/>
  <c r="B437" i="64" s="1"/>
  <c r="B431" i="64" a="1"/>
  <c r="B431" i="64" s="1"/>
  <c r="B425" i="64" a="1"/>
  <c r="B425" i="64" s="1"/>
  <c r="B419" i="64" a="1"/>
  <c r="B419" i="64" s="1"/>
  <c r="B413" i="64" a="1"/>
  <c r="B413" i="64" s="1"/>
  <c r="B407" i="64" a="1"/>
  <c r="B407" i="64" s="1"/>
  <c r="B401" i="64" a="1"/>
  <c r="B401" i="64" s="1"/>
  <c r="B395" i="64" a="1"/>
  <c r="B395" i="64" s="1"/>
  <c r="B389" i="64" a="1"/>
  <c r="B389" i="64" s="1"/>
  <c r="B377" i="64" a="1"/>
  <c r="B377" i="64" s="1"/>
  <c r="B371" i="64" a="1"/>
  <c r="B371" i="64" s="1"/>
  <c r="B365" i="64" a="1"/>
  <c r="B365" i="64" s="1"/>
  <c r="B353" i="64" a="1"/>
  <c r="B353" i="64" s="1"/>
  <c r="B341" i="64" a="1"/>
  <c r="B341" i="64" s="1"/>
  <c r="B329" i="64" a="1"/>
  <c r="B329" i="64" s="1"/>
  <c r="B317" i="64" a="1"/>
  <c r="B317" i="64" s="1"/>
  <c r="B305" i="64" a="1"/>
  <c r="B305" i="64" s="1"/>
  <c r="B496" i="64" a="1"/>
  <c r="B496" i="64" s="1"/>
  <c r="B490" i="64" a="1"/>
  <c r="B490" i="64" s="1"/>
  <c r="B484" i="64" a="1"/>
  <c r="B484" i="64" s="1"/>
  <c r="B478" i="64" a="1"/>
  <c r="B478" i="64" s="1"/>
  <c r="B472" i="64" a="1"/>
  <c r="B472" i="64" s="1"/>
  <c r="B466" i="64" a="1"/>
  <c r="B466" i="64" s="1"/>
  <c r="B460" i="64" a="1"/>
  <c r="B460" i="64" s="1"/>
  <c r="B454" i="64" a="1"/>
  <c r="B454" i="64" s="1"/>
  <c r="B448" i="64" a="1"/>
  <c r="B448" i="64" s="1"/>
  <c r="B442" i="64" a="1"/>
  <c r="B442" i="64" s="1"/>
  <c r="B436" i="64" a="1"/>
  <c r="B436" i="64" s="1"/>
  <c r="B430" i="64" a="1"/>
  <c r="B430" i="64" s="1"/>
  <c r="B424" i="64" a="1"/>
  <c r="B424" i="64" s="1"/>
  <c r="B418" i="64" a="1"/>
  <c r="B418" i="64" s="1"/>
  <c r="B412" i="64" a="1"/>
  <c r="B412" i="64" s="1"/>
  <c r="B406" i="64" a="1"/>
  <c r="B406" i="64" s="1"/>
  <c r="B400" i="64" a="1"/>
  <c r="B400" i="64" s="1"/>
  <c r="B394" i="64" a="1"/>
  <c r="B394" i="64" s="1"/>
  <c r="B388" i="64" a="1"/>
  <c r="B388" i="64" s="1"/>
  <c r="B382" i="64" a="1"/>
  <c r="B382" i="64" s="1"/>
  <c r="B376" i="64" a="1"/>
  <c r="B376" i="64" s="1"/>
  <c r="B370" i="64" a="1"/>
  <c r="B370" i="64" s="1"/>
  <c r="B364" i="64" a="1"/>
  <c r="B364" i="64" s="1"/>
  <c r="B358" i="64" a="1"/>
  <c r="B358" i="64" s="1"/>
  <c r="B352" i="64" a="1"/>
  <c r="B352" i="64" s="1"/>
  <c r="B346" i="64" a="1"/>
  <c r="B346" i="64" s="1"/>
  <c r="B340" i="64" a="1"/>
  <c r="B340" i="64" s="1"/>
  <c r="B327" i="64" a="1"/>
  <c r="B327" i="64" s="1"/>
  <c r="B321" i="64" a="1"/>
  <c r="B321" i="64" s="1"/>
  <c r="B315" i="64" a="1"/>
  <c r="B315" i="64" s="1"/>
  <c r="B309" i="64" a="1"/>
  <c r="B309" i="64" s="1"/>
  <c r="B332" i="64" a="1"/>
  <c r="B332" i="64" s="1"/>
  <c r="B320" i="64" a="1"/>
  <c r="B320" i="64" s="1"/>
  <c r="B308" i="64" a="1"/>
  <c r="B308" i="64" s="1"/>
  <c r="B298" i="64" a="1"/>
  <c r="B298" i="64" s="1"/>
  <c r="B280" i="64" a="1"/>
  <c r="B280" i="64" s="1"/>
  <c r="B262" i="64" a="1"/>
  <c r="B262" i="64" s="1"/>
  <c r="B244" i="64" a="1"/>
  <c r="B244" i="64" s="1"/>
  <c r="B226" i="64" a="1"/>
  <c r="B226" i="64" s="1"/>
  <c r="B208" i="64" a="1"/>
  <c r="B208" i="64" s="1"/>
  <c r="B190" i="64" a="1"/>
  <c r="B190" i="64" s="1"/>
  <c r="B172" i="64" a="1"/>
  <c r="B172" i="64" s="1"/>
  <c r="B154" i="64" a="1"/>
  <c r="B154" i="64" s="1"/>
  <c r="B136" i="64" a="1"/>
  <c r="B136" i="64" s="1"/>
  <c r="B118" i="64" a="1"/>
  <c r="B118" i="64" s="1"/>
  <c r="B162" i="64" a="1"/>
  <c r="B162" i="64" s="1"/>
  <c r="B144" i="64" a="1"/>
  <c r="B144" i="64" s="1"/>
  <c r="B126" i="64" a="1"/>
  <c r="B126" i="64" s="1"/>
  <c r="B124" i="64" a="1"/>
  <c r="B124" i="64" s="1"/>
  <c r="B304" i="64" a="1"/>
  <c r="B304" i="64" s="1"/>
  <c r="B240" i="64" a="1"/>
  <c r="B240" i="64" s="1"/>
  <c r="B177" i="64" a="1"/>
  <c r="B177" i="64" s="1"/>
  <c r="B256" i="64" a="1"/>
  <c r="B256" i="64" s="1"/>
  <c r="B264" i="64" a="1"/>
  <c r="B264" i="64" s="1"/>
  <c r="B192" i="64" a="1"/>
  <c r="B192" i="64" s="1"/>
  <c r="B254" i="64" a="1"/>
  <c r="B254" i="64" s="1"/>
  <c r="B173" i="64" a="1"/>
  <c r="B173" i="64" s="1"/>
  <c r="B452" i="64" a="1"/>
  <c r="B452" i="64" s="1"/>
  <c r="B253" i="64" a="1"/>
  <c r="B253" i="64" s="1"/>
  <c r="B331" i="64" a="1"/>
  <c r="B331" i="64" s="1"/>
  <c r="B319" i="64" a="1"/>
  <c r="B319" i="64" s="1"/>
  <c r="B307" i="64" a="1"/>
  <c r="B307" i="64" s="1"/>
  <c r="B297" i="64" a="1"/>
  <c r="B297" i="64" s="1"/>
  <c r="B288" i="64" a="1"/>
  <c r="B288" i="64" s="1"/>
  <c r="B279" i="64" a="1"/>
  <c r="B279" i="64" s="1"/>
  <c r="B270" i="64" a="1"/>
  <c r="B270" i="64" s="1"/>
  <c r="B261" i="64" a="1"/>
  <c r="B261" i="64" s="1"/>
  <c r="B252" i="64" a="1"/>
  <c r="B252" i="64" s="1"/>
  <c r="B243" i="64" a="1"/>
  <c r="B243" i="64" s="1"/>
  <c r="B234" i="64" a="1"/>
  <c r="B234" i="64" s="1"/>
  <c r="B225" i="64" a="1"/>
  <c r="B225" i="64" s="1"/>
  <c r="B216" i="64" a="1"/>
  <c r="B216" i="64" s="1"/>
  <c r="B207" i="64" a="1"/>
  <c r="B207" i="64" s="1"/>
  <c r="B198" i="64" a="1"/>
  <c r="B198" i="64" s="1"/>
  <c r="B189" i="64" a="1"/>
  <c r="B189" i="64" s="1"/>
  <c r="B180" i="64" a="1"/>
  <c r="B180" i="64" s="1"/>
  <c r="B171" i="64" a="1"/>
  <c r="B171" i="64" s="1"/>
  <c r="B153" i="64" a="1"/>
  <c r="B153" i="64" s="1"/>
  <c r="B135" i="64" a="1"/>
  <c r="B135" i="64" s="1"/>
  <c r="B117" i="64" a="1"/>
  <c r="B117" i="64" s="1"/>
  <c r="B416" i="64" a="1"/>
  <c r="B416" i="64" s="1"/>
  <c r="B267" i="64" a="1"/>
  <c r="B267" i="64" s="1"/>
  <c r="B204" i="64" a="1"/>
  <c r="B204" i="64" s="1"/>
  <c r="B141" i="64" a="1"/>
  <c r="B141" i="64" s="1"/>
  <c r="B292" i="64" a="1"/>
  <c r="B292" i="64" s="1"/>
  <c r="B184" i="64" a="1"/>
  <c r="B184" i="64" s="1"/>
  <c r="B273" i="64" a="1"/>
  <c r="B273" i="64" s="1"/>
  <c r="B201" i="64" a="1"/>
  <c r="B201" i="64" s="1"/>
  <c r="B120" i="64" a="1"/>
  <c r="B120" i="64" s="1"/>
  <c r="B272" i="64" a="1"/>
  <c r="B272" i="64" s="1"/>
  <c r="B200" i="64" a="1"/>
  <c r="B200" i="64" s="1"/>
  <c r="B367" i="64" a="1"/>
  <c r="B367" i="64" s="1"/>
  <c r="B163" i="64" a="1"/>
  <c r="B163" i="64" s="1"/>
  <c r="B494" i="64" a="1"/>
  <c r="B494" i="64" s="1"/>
  <c r="B470" i="64" a="1"/>
  <c r="B470" i="64" s="1"/>
  <c r="B446" i="64" a="1"/>
  <c r="B446" i="64" s="1"/>
  <c r="B422" i="64" a="1"/>
  <c r="B422" i="64" s="1"/>
  <c r="B398" i="64" a="1"/>
  <c r="B398" i="64" s="1"/>
  <c r="B380" i="64" a="1"/>
  <c r="B380" i="64" s="1"/>
  <c r="B362" i="64" a="1"/>
  <c r="B362" i="64" s="1"/>
  <c r="B344" i="64" a="1"/>
  <c r="B344" i="64" s="1"/>
  <c r="B296" i="64" a="1"/>
  <c r="B296" i="64" s="1"/>
  <c r="B287" i="64" a="1"/>
  <c r="B287" i="64" s="1"/>
  <c r="B278" i="64" a="1"/>
  <c r="B278" i="64" s="1"/>
  <c r="B269" i="64" a="1"/>
  <c r="B269" i="64" s="1"/>
  <c r="B260" i="64" a="1"/>
  <c r="B260" i="64" s="1"/>
  <c r="B251" i="64" a="1"/>
  <c r="B251" i="64" s="1"/>
  <c r="B242" i="64" a="1"/>
  <c r="B242" i="64" s="1"/>
  <c r="B233" i="64" a="1"/>
  <c r="B233" i="64" s="1"/>
  <c r="B224" i="64" a="1"/>
  <c r="B224" i="64" s="1"/>
  <c r="B215" i="64" a="1"/>
  <c r="B215" i="64" s="1"/>
  <c r="B206" i="64" a="1"/>
  <c r="B206" i="64" s="1"/>
  <c r="B197" i="64" a="1"/>
  <c r="B197" i="64" s="1"/>
  <c r="B188" i="64" a="1"/>
  <c r="B188" i="64" s="1"/>
  <c r="B179" i="64" a="1"/>
  <c r="B179" i="64" s="1"/>
  <c r="B170" i="64" a="1"/>
  <c r="B170" i="64" s="1"/>
  <c r="B161" i="64" a="1"/>
  <c r="B161" i="64" s="1"/>
  <c r="B152" i="64" a="1"/>
  <c r="B152" i="64" s="1"/>
  <c r="B143" i="64" a="1"/>
  <c r="B143" i="64" s="1"/>
  <c r="B134" i="64" a="1"/>
  <c r="B134" i="64" s="1"/>
  <c r="B125" i="64" a="1"/>
  <c r="B125" i="64" s="1"/>
  <c r="B250" i="64" a="1"/>
  <c r="B250" i="64" s="1"/>
  <c r="B214" i="64" a="1"/>
  <c r="B214" i="64" s="1"/>
  <c r="B160" i="64" a="1"/>
  <c r="B160" i="64" s="1"/>
  <c r="B142" i="64" a="1"/>
  <c r="B142" i="64" s="1"/>
  <c r="B488" i="64" a="1"/>
  <c r="B488" i="64" s="1"/>
  <c r="B316" i="64" a="1"/>
  <c r="B316" i="64" s="1"/>
  <c r="B276" i="64" a="1"/>
  <c r="B276" i="64" s="1"/>
  <c r="B249" i="64" a="1"/>
  <c r="B249" i="64" s="1"/>
  <c r="B222" i="64" a="1"/>
  <c r="B222" i="64" s="1"/>
  <c r="B186" i="64" a="1"/>
  <c r="B186" i="64" s="1"/>
  <c r="B159" i="64" a="1"/>
  <c r="B159" i="64" s="1"/>
  <c r="B132" i="64" a="1"/>
  <c r="B132" i="64" s="1"/>
  <c r="B482" i="64" a="1"/>
  <c r="B482" i="64" s="1"/>
  <c r="B301" i="64" a="1"/>
  <c r="B301" i="64" s="1"/>
  <c r="B220" i="64" a="1"/>
  <c r="B220" i="64" s="1"/>
  <c r="B148" i="64" a="1"/>
  <c r="B148" i="64" s="1"/>
  <c r="B336" i="64" a="1"/>
  <c r="B336" i="64" s="1"/>
  <c r="B255" i="64" a="1"/>
  <c r="B255" i="64" s="1"/>
  <c r="B237" i="64" a="1"/>
  <c r="B237" i="64" s="1"/>
  <c r="B183" i="64" a="1"/>
  <c r="B183" i="64" s="1"/>
  <c r="B156" i="64" a="1"/>
  <c r="B156" i="64" s="1"/>
  <c r="B386" i="64" a="1"/>
  <c r="B386" i="64" s="1"/>
  <c r="B300" i="64" a="1"/>
  <c r="B300" i="64" s="1"/>
  <c r="B245" i="64" a="1"/>
  <c r="B245" i="64" s="1"/>
  <c r="B218" i="64" a="1"/>
  <c r="B218" i="64" s="1"/>
  <c r="B164" i="64" a="1"/>
  <c r="B164" i="64" s="1"/>
  <c r="B146" i="64" a="1"/>
  <c r="B146" i="64" s="1"/>
  <c r="B476" i="64" a="1"/>
  <c r="B476" i="64" s="1"/>
  <c r="B334" i="64" a="1"/>
  <c r="B334" i="64" s="1"/>
  <c r="B310" i="64" a="1"/>
  <c r="B310" i="64" s="1"/>
  <c r="B271" i="64" a="1"/>
  <c r="B271" i="64" s="1"/>
  <c r="B181" i="64" a="1"/>
  <c r="B181" i="64" s="1"/>
  <c r="B397" i="64" a="1"/>
  <c r="B397" i="64" s="1"/>
  <c r="B379" i="64" a="1"/>
  <c r="B379" i="64" s="1"/>
  <c r="B361" i="64" a="1"/>
  <c r="B361" i="64" s="1"/>
  <c r="B343" i="64" a="1"/>
  <c r="B343" i="64" s="1"/>
  <c r="B330" i="64" a="1"/>
  <c r="B330" i="64" s="1"/>
  <c r="B318" i="64" a="1"/>
  <c r="B318" i="64" s="1"/>
  <c r="B306" i="64" a="1"/>
  <c r="B306" i="64" s="1"/>
  <c r="B295" i="64" a="1"/>
  <c r="B295" i="64" s="1"/>
  <c r="B277" i="64" a="1"/>
  <c r="B277" i="64" s="1"/>
  <c r="B259" i="64" a="1"/>
  <c r="B259" i="64" s="1"/>
  <c r="B241" i="64" a="1"/>
  <c r="B241" i="64" s="1"/>
  <c r="B223" i="64" a="1"/>
  <c r="B223" i="64" s="1"/>
  <c r="B205" i="64" a="1"/>
  <c r="B205" i="64" s="1"/>
  <c r="B187" i="64" a="1"/>
  <c r="B187" i="64" s="1"/>
  <c r="B169" i="64" a="1"/>
  <c r="B169" i="64" s="1"/>
  <c r="B151" i="64" a="1"/>
  <c r="B151" i="64" s="1"/>
  <c r="B133" i="64" a="1"/>
  <c r="B133" i="64" s="1"/>
  <c r="B268" i="64" a="1"/>
  <c r="B268" i="64" s="1"/>
  <c r="B196" i="64" a="1"/>
  <c r="B196" i="64" s="1"/>
  <c r="B440" i="64" a="1"/>
  <c r="B440" i="64" s="1"/>
  <c r="B285" i="64" a="1"/>
  <c r="B285" i="64" s="1"/>
  <c r="B213" i="64" a="1"/>
  <c r="B213" i="64" s="1"/>
  <c r="B150" i="64" a="1"/>
  <c r="B150" i="64" s="1"/>
  <c r="B410" i="64" a="1"/>
  <c r="B410" i="64" s="1"/>
  <c r="B238" i="64" a="1"/>
  <c r="B238" i="64" s="1"/>
  <c r="B312" i="64" a="1"/>
  <c r="B312" i="64" s="1"/>
  <c r="B174" i="64" a="1"/>
  <c r="B174" i="64" s="1"/>
  <c r="B281" i="64" a="1"/>
  <c r="B281" i="64" s="1"/>
  <c r="B209" i="64" a="1"/>
  <c r="B209" i="64" s="1"/>
  <c r="B119" i="64" a="1"/>
  <c r="B119" i="64" s="1"/>
  <c r="B385" i="64" a="1"/>
  <c r="B385" i="64" s="1"/>
  <c r="B235" i="64" a="1"/>
  <c r="B235" i="64" s="1"/>
  <c r="B286" i="64" a="1"/>
  <c r="B286" i="64" s="1"/>
  <c r="B232" i="64" a="1"/>
  <c r="B232" i="64" s="1"/>
  <c r="B178" i="64" a="1"/>
  <c r="B178" i="64" s="1"/>
  <c r="B464" i="64" a="1"/>
  <c r="B464" i="64" s="1"/>
  <c r="B328" i="64" a="1"/>
  <c r="B328" i="64" s="1"/>
  <c r="B294" i="64" a="1"/>
  <c r="B294" i="64" s="1"/>
  <c r="B258" i="64" a="1"/>
  <c r="B258" i="64" s="1"/>
  <c r="B231" i="64" a="1"/>
  <c r="B231" i="64" s="1"/>
  <c r="B195" i="64" a="1"/>
  <c r="B195" i="64" s="1"/>
  <c r="B168" i="64" a="1"/>
  <c r="B168" i="64" s="1"/>
  <c r="B123" i="64" a="1"/>
  <c r="B123" i="64" s="1"/>
  <c r="B458" i="64" a="1"/>
  <c r="B458" i="64" s="1"/>
  <c r="B274" i="64" a="1"/>
  <c r="B274" i="64" s="1"/>
  <c r="B202" i="64" a="1"/>
  <c r="B202" i="64" s="1"/>
  <c r="B130" i="64" a="1"/>
  <c r="B130" i="64" s="1"/>
  <c r="B324" i="64" a="1"/>
  <c r="B324" i="64" s="1"/>
  <c r="B246" i="64" a="1"/>
  <c r="B246" i="64" s="1"/>
  <c r="B228" i="64" a="1"/>
  <c r="B228" i="64" s="1"/>
  <c r="B165" i="64" a="1"/>
  <c r="B165" i="64" s="1"/>
  <c r="B147" i="64" a="1"/>
  <c r="B147" i="64" s="1"/>
  <c r="B368" i="64" a="1"/>
  <c r="B368" i="64" s="1"/>
  <c r="B290" i="64" a="1"/>
  <c r="B290" i="64" s="1"/>
  <c r="B236" i="64" a="1"/>
  <c r="B236" i="64" s="1"/>
  <c r="B191" i="64" a="1"/>
  <c r="B191" i="64" s="1"/>
  <c r="B155" i="64" a="1"/>
  <c r="B155" i="64" s="1"/>
  <c r="B128" i="64" a="1"/>
  <c r="B128" i="64" s="1"/>
  <c r="B428" i="64" a="1"/>
  <c r="B428" i="64" s="1"/>
  <c r="B322" i="64" a="1"/>
  <c r="B322" i="64" s="1"/>
  <c r="B289" i="64" a="1"/>
  <c r="B289" i="64" s="1"/>
  <c r="B217" i="64" a="1"/>
  <c r="B217" i="64" s="1"/>
  <c r="B145" i="64" a="1"/>
  <c r="B145" i="64" s="1"/>
  <c r="B392" i="64" a="1"/>
  <c r="B392" i="64" s="1"/>
  <c r="B374" i="64" a="1"/>
  <c r="B374" i="64" s="1"/>
  <c r="B356" i="64" a="1"/>
  <c r="B356" i="64" s="1"/>
  <c r="B338" i="64" a="1"/>
  <c r="B338" i="64" s="1"/>
  <c r="B326" i="64" a="1"/>
  <c r="B326" i="64" s="1"/>
  <c r="B314" i="64" a="1"/>
  <c r="B314" i="64" s="1"/>
  <c r="B303" i="64" a="1"/>
  <c r="B303" i="64" s="1"/>
  <c r="B293" i="64" a="1"/>
  <c r="B293" i="64" s="1"/>
  <c r="B284" i="64" a="1"/>
  <c r="B284" i="64" s="1"/>
  <c r="B275" i="64" a="1"/>
  <c r="B275" i="64" s="1"/>
  <c r="B266" i="64" a="1"/>
  <c r="B266" i="64" s="1"/>
  <c r="B257" i="64" a="1"/>
  <c r="B257" i="64" s="1"/>
  <c r="B248" i="64" a="1"/>
  <c r="B248" i="64" s="1"/>
  <c r="B239" i="64" a="1"/>
  <c r="B239" i="64" s="1"/>
  <c r="B230" i="64" a="1"/>
  <c r="B230" i="64" s="1"/>
  <c r="B221" i="64" a="1"/>
  <c r="B221" i="64" s="1"/>
  <c r="B212" i="64" a="1"/>
  <c r="B212" i="64" s="1"/>
  <c r="B203" i="64" a="1"/>
  <c r="B203" i="64" s="1"/>
  <c r="B194" i="64" a="1"/>
  <c r="B194" i="64" s="1"/>
  <c r="B185" i="64" a="1"/>
  <c r="B185" i="64" s="1"/>
  <c r="B176" i="64" a="1"/>
  <c r="B176" i="64" s="1"/>
  <c r="B167" i="64" a="1"/>
  <c r="B167" i="64" s="1"/>
  <c r="B158" i="64" a="1"/>
  <c r="B158" i="64" s="1"/>
  <c r="B149" i="64" a="1"/>
  <c r="B149" i="64" s="1"/>
  <c r="B140" i="64" a="1"/>
  <c r="B140" i="64" s="1"/>
  <c r="B131" i="64" a="1"/>
  <c r="B131" i="64" s="1"/>
  <c r="B122" i="64" a="1"/>
  <c r="B122" i="64" s="1"/>
  <c r="B434" i="64" a="1"/>
  <c r="B434" i="64" s="1"/>
  <c r="B291" i="64" a="1"/>
  <c r="B291" i="64" s="1"/>
  <c r="B210" i="64" a="1"/>
  <c r="B210" i="64" s="1"/>
  <c r="B129" i="64" a="1"/>
  <c r="B129" i="64" s="1"/>
  <c r="B350" i="64" a="1"/>
  <c r="B350" i="64" s="1"/>
  <c r="B227" i="64" a="1"/>
  <c r="B227" i="64" s="1"/>
  <c r="B137" i="64" a="1"/>
  <c r="B137" i="64" s="1"/>
  <c r="B404" i="64" a="1"/>
  <c r="B404" i="64" s="1"/>
  <c r="B199" i="64" a="1"/>
  <c r="B199" i="64" s="1"/>
  <c r="B391" i="64" a="1"/>
  <c r="B391" i="64" s="1"/>
  <c r="B373" i="64" a="1"/>
  <c r="B373" i="64" s="1"/>
  <c r="B355" i="64" a="1"/>
  <c r="B355" i="64" s="1"/>
  <c r="B337" i="64" a="1"/>
  <c r="B337" i="64" s="1"/>
  <c r="B325" i="64" a="1"/>
  <c r="B325" i="64" s="1"/>
  <c r="B313" i="64" a="1"/>
  <c r="B313" i="64" s="1"/>
  <c r="B302" i="64" a="1"/>
  <c r="B302" i="64" s="1"/>
  <c r="B283" i="64" a="1"/>
  <c r="B283" i="64" s="1"/>
  <c r="B265" i="64" a="1"/>
  <c r="B265" i="64" s="1"/>
  <c r="B247" i="64" a="1"/>
  <c r="B247" i="64" s="1"/>
  <c r="B229" i="64" a="1"/>
  <c r="B229" i="64" s="1"/>
  <c r="B211" i="64" a="1"/>
  <c r="B211" i="64" s="1"/>
  <c r="B193" i="64" a="1"/>
  <c r="B193" i="64" s="1"/>
  <c r="B175" i="64" a="1"/>
  <c r="B175" i="64" s="1"/>
  <c r="B157" i="64" a="1"/>
  <c r="B157" i="64" s="1"/>
  <c r="B139" i="64" a="1"/>
  <c r="B139" i="64" s="1"/>
  <c r="B121" i="64" a="1"/>
  <c r="B121" i="64" s="1"/>
  <c r="B166" i="64" a="1"/>
  <c r="B166" i="64" s="1"/>
  <c r="B282" i="64" a="1"/>
  <c r="B282" i="64" s="1"/>
  <c r="B219" i="64" a="1"/>
  <c r="B219" i="64" s="1"/>
  <c r="B138" i="64" a="1"/>
  <c r="B138" i="64" s="1"/>
  <c r="B263" i="64" a="1"/>
  <c r="B263" i="64" s="1"/>
  <c r="B182" i="64" a="1"/>
  <c r="B182" i="64" s="1"/>
  <c r="B349" i="64" a="1"/>
  <c r="B349" i="64" s="1"/>
  <c r="B127" i="64" a="1"/>
  <c r="B127" i="64" s="1"/>
  <c r="B109" i="64" a="1"/>
  <c r="B109" i="64" s="1"/>
  <c r="B121" i="59" l="1" a="1"/>
  <c r="B121" i="59" s="1"/>
  <c r="B141" i="59" a="1"/>
  <c r="B141" i="59" s="1"/>
  <c r="B146" i="59" a="1"/>
  <c r="B146" i="59" s="1"/>
  <c r="B193" i="59" a="1"/>
  <c r="B193" i="59" s="1"/>
  <c r="B169" i="59" a="1"/>
  <c r="B169" i="59" s="1"/>
  <c r="B181" i="59" a="1"/>
  <c r="B181" i="59" s="1"/>
  <c r="B46" i="53" a="1"/>
  <c r="B46" i="53" s="1"/>
  <c r="B218" i="59" a="1"/>
  <c r="B218" i="59" s="1"/>
  <c r="B500" i="56" a="1"/>
  <c r="B500" i="56" s="1"/>
  <c r="B494" i="56" a="1"/>
  <c r="B494" i="56" s="1"/>
  <c r="B488" i="56" a="1"/>
  <c r="B488" i="56" s="1"/>
  <c r="B482" i="56" a="1"/>
  <c r="B482" i="56" s="1"/>
  <c r="B476" i="56" a="1"/>
  <c r="B476" i="56" s="1"/>
  <c r="B470" i="56" a="1"/>
  <c r="B470" i="56" s="1"/>
  <c r="B464" i="56" a="1"/>
  <c r="B464" i="56" s="1"/>
  <c r="B458" i="56" a="1"/>
  <c r="B458" i="56" s="1"/>
  <c r="B452" i="56" a="1"/>
  <c r="B452" i="56" s="1"/>
  <c r="B446" i="56" a="1"/>
  <c r="B446" i="56" s="1"/>
  <c r="B440" i="56" a="1"/>
  <c r="B440" i="56" s="1"/>
  <c r="B434" i="56" a="1"/>
  <c r="B434" i="56" s="1"/>
  <c r="B428" i="56" a="1"/>
  <c r="B428" i="56" s="1"/>
  <c r="B422" i="56" a="1"/>
  <c r="B422" i="56" s="1"/>
  <c r="B416" i="56" a="1"/>
  <c r="B416" i="56" s="1"/>
  <c r="B410" i="56" a="1"/>
  <c r="B410" i="56" s="1"/>
  <c r="B404" i="56" a="1"/>
  <c r="B404" i="56" s="1"/>
  <c r="B398" i="56" a="1"/>
  <c r="B398" i="56" s="1"/>
  <c r="B392" i="56" a="1"/>
  <c r="B392" i="56" s="1"/>
  <c r="B386" i="56" a="1"/>
  <c r="B386" i="56" s="1"/>
  <c r="B380" i="56" a="1"/>
  <c r="B380" i="56" s="1"/>
  <c r="B374" i="56" a="1"/>
  <c r="B374" i="56" s="1"/>
  <c r="B368" i="56" a="1"/>
  <c r="B368" i="56" s="1"/>
  <c r="B362" i="56" a="1"/>
  <c r="B362" i="56" s="1"/>
  <c r="B356" i="56" a="1"/>
  <c r="B356" i="56" s="1"/>
  <c r="B350" i="56" a="1"/>
  <c r="B350" i="56" s="1"/>
  <c r="B344" i="56" a="1"/>
  <c r="B344" i="56" s="1"/>
  <c r="B338" i="56" a="1"/>
  <c r="B338" i="56" s="1"/>
  <c r="B332" i="56" a="1"/>
  <c r="B332" i="56" s="1"/>
  <c r="B326" i="56" a="1"/>
  <c r="B326" i="56" s="1"/>
  <c r="B320" i="56" a="1"/>
  <c r="B320" i="56" s="1"/>
  <c r="B314" i="56" a="1"/>
  <c r="B314" i="56" s="1"/>
  <c r="B308" i="56" a="1"/>
  <c r="B308" i="56" s="1"/>
  <c r="B302" i="56" a="1"/>
  <c r="B302" i="56" s="1"/>
  <c r="B296" i="56" a="1"/>
  <c r="B296" i="56" s="1"/>
  <c r="B290" i="56" a="1"/>
  <c r="B290" i="56" s="1"/>
  <c r="B284" i="56" a="1"/>
  <c r="B284" i="56" s="1"/>
  <c r="B278" i="56" a="1"/>
  <c r="B278" i="56" s="1"/>
  <c r="B272" i="56" a="1"/>
  <c r="B272" i="56" s="1"/>
  <c r="B266" i="56" a="1"/>
  <c r="B266" i="56" s="1"/>
  <c r="B260" i="56" a="1"/>
  <c r="B260" i="56" s="1"/>
  <c r="B254" i="56" a="1"/>
  <c r="B254" i="56" s="1"/>
  <c r="B248" i="56" a="1"/>
  <c r="B248" i="56" s="1"/>
  <c r="B242" i="56" a="1"/>
  <c r="B242" i="56" s="1"/>
  <c r="B236" i="56" a="1"/>
  <c r="B236" i="56" s="1"/>
  <c r="B230" i="56" a="1"/>
  <c r="B230" i="56" s="1"/>
  <c r="B224" i="56" a="1"/>
  <c r="B224" i="56" s="1"/>
  <c r="B218" i="56" a="1"/>
  <c r="B218" i="56" s="1"/>
  <c r="B212" i="56" a="1"/>
  <c r="B212" i="56" s="1"/>
  <c r="B206" i="56" a="1"/>
  <c r="B206" i="56" s="1"/>
  <c r="B200" i="56" a="1"/>
  <c r="B200" i="56" s="1"/>
  <c r="B194" i="56" a="1"/>
  <c r="B194" i="56" s="1"/>
  <c r="B188" i="56" a="1"/>
  <c r="B188" i="56" s="1"/>
  <c r="B182" i="56" a="1"/>
  <c r="B182" i="56" s="1"/>
  <c r="B176" i="56" a="1"/>
  <c r="B176" i="56" s="1"/>
  <c r="B170" i="56" a="1"/>
  <c r="B170" i="56" s="1"/>
  <c r="B164" i="56" a="1"/>
  <c r="B164" i="56" s="1"/>
  <c r="B158" i="56" a="1"/>
  <c r="B158" i="56" s="1"/>
  <c r="B152" i="56" a="1"/>
  <c r="B152" i="56" s="1"/>
  <c r="B146" i="56" a="1"/>
  <c r="B146" i="56" s="1"/>
  <c r="B140" i="56" a="1"/>
  <c r="B140" i="56" s="1"/>
  <c r="B134" i="56" a="1"/>
  <c r="B134" i="56" s="1"/>
  <c r="B128" i="56" a="1"/>
  <c r="B128" i="56" s="1"/>
  <c r="B122" i="56" a="1"/>
  <c r="B122" i="56" s="1"/>
  <c r="B116" i="56" a="1"/>
  <c r="B116" i="56" s="1"/>
  <c r="B110" i="56" a="1"/>
  <c r="B110" i="56" s="1"/>
  <c r="B104" i="56" a="1"/>
  <c r="B104" i="56" s="1"/>
  <c r="B98" i="56" a="1"/>
  <c r="B98" i="56" s="1"/>
  <c r="B92" i="56" a="1"/>
  <c r="B92" i="56" s="1"/>
  <c r="B86" i="56" a="1"/>
  <c r="B86" i="56" s="1"/>
  <c r="B80" i="56" a="1"/>
  <c r="B80" i="56" s="1"/>
  <c r="B74" i="56" a="1"/>
  <c r="B74" i="56" s="1"/>
  <c r="B68" i="56" a="1"/>
  <c r="B68" i="56" s="1"/>
  <c r="B62" i="56" a="1"/>
  <c r="B62" i="56" s="1"/>
  <c r="B56" i="56" a="1"/>
  <c r="B56" i="56" s="1"/>
  <c r="B50" i="56" a="1"/>
  <c r="B50" i="56" s="1"/>
  <c r="B44" i="56" a="1"/>
  <c r="B44" i="56" s="1"/>
  <c r="B38" i="56" a="1"/>
  <c r="B38" i="56" s="1"/>
  <c r="B32" i="56" a="1"/>
  <c r="B32" i="56" s="1"/>
  <c r="B26" i="56" a="1"/>
  <c r="B26" i="56" s="1"/>
  <c r="B20" i="56" a="1"/>
  <c r="B20" i="56" s="1"/>
  <c r="B14" i="56" a="1"/>
  <c r="B14" i="56" s="1"/>
  <c r="B497" i="56" a="1"/>
  <c r="B497" i="56" s="1"/>
  <c r="B491" i="56" a="1"/>
  <c r="B491" i="56" s="1"/>
  <c r="B485" i="56" a="1"/>
  <c r="B485" i="56" s="1"/>
  <c r="B479" i="56" a="1"/>
  <c r="B479" i="56" s="1"/>
  <c r="B473" i="56" a="1"/>
  <c r="B473" i="56" s="1"/>
  <c r="B467" i="56" a="1"/>
  <c r="B467" i="56" s="1"/>
  <c r="B461" i="56" a="1"/>
  <c r="B461" i="56" s="1"/>
  <c r="B455" i="56" a="1"/>
  <c r="B455" i="56" s="1"/>
  <c r="B449" i="56" a="1"/>
  <c r="B449" i="56" s="1"/>
  <c r="B443" i="56" a="1"/>
  <c r="B443" i="56" s="1"/>
  <c r="B437" i="56" a="1"/>
  <c r="B437" i="56" s="1"/>
  <c r="B431" i="56" a="1"/>
  <c r="B431" i="56" s="1"/>
  <c r="B425" i="56" a="1"/>
  <c r="B425" i="56" s="1"/>
  <c r="B419" i="56" a="1"/>
  <c r="B419" i="56" s="1"/>
  <c r="B413" i="56" a="1"/>
  <c r="B413" i="56" s="1"/>
  <c r="B407" i="56" a="1"/>
  <c r="B407" i="56" s="1"/>
  <c r="B401" i="56" a="1"/>
  <c r="B401" i="56" s="1"/>
  <c r="B395" i="56" a="1"/>
  <c r="B395" i="56" s="1"/>
  <c r="B389" i="56" a="1"/>
  <c r="B389" i="56" s="1"/>
  <c r="B383" i="56" a="1"/>
  <c r="B383" i="56" s="1"/>
  <c r="B377" i="56" a="1"/>
  <c r="B377" i="56" s="1"/>
  <c r="B371" i="56" a="1"/>
  <c r="B371" i="56" s="1"/>
  <c r="B365" i="56" a="1"/>
  <c r="B365" i="56" s="1"/>
  <c r="B359" i="56" a="1"/>
  <c r="B359" i="56" s="1"/>
  <c r="B353" i="56" a="1"/>
  <c r="B353" i="56" s="1"/>
  <c r="B347" i="56" a="1"/>
  <c r="B347" i="56" s="1"/>
  <c r="B341" i="56" a="1"/>
  <c r="B341" i="56" s="1"/>
  <c r="B335" i="56" a="1"/>
  <c r="B335" i="56" s="1"/>
  <c r="B329" i="56" a="1"/>
  <c r="B329" i="56" s="1"/>
  <c r="B323" i="56" a="1"/>
  <c r="B323" i="56" s="1"/>
  <c r="B317" i="56" a="1"/>
  <c r="B317" i="56" s="1"/>
  <c r="B311" i="56" a="1"/>
  <c r="B311" i="56" s="1"/>
  <c r="B305" i="56" a="1"/>
  <c r="B305" i="56" s="1"/>
  <c r="B299" i="56" a="1"/>
  <c r="B299" i="56" s="1"/>
  <c r="B293" i="56" a="1"/>
  <c r="B293" i="56" s="1"/>
  <c r="B287" i="56" a="1"/>
  <c r="B287" i="56" s="1"/>
  <c r="B281" i="56" a="1"/>
  <c r="B281" i="56" s="1"/>
  <c r="B275" i="56" a="1"/>
  <c r="B275" i="56" s="1"/>
  <c r="B269" i="56" a="1"/>
  <c r="B269" i="56" s="1"/>
  <c r="B263" i="56" a="1"/>
  <c r="B263" i="56" s="1"/>
  <c r="B257" i="56" a="1"/>
  <c r="B257" i="56" s="1"/>
  <c r="B251" i="56" a="1"/>
  <c r="B251" i="56" s="1"/>
  <c r="B245" i="56" a="1"/>
  <c r="B245" i="56" s="1"/>
  <c r="B239" i="56" a="1"/>
  <c r="B239" i="56" s="1"/>
  <c r="B233" i="56" a="1"/>
  <c r="B233" i="56" s="1"/>
  <c r="B227" i="56" a="1"/>
  <c r="B227" i="56" s="1"/>
  <c r="B221" i="56" a="1"/>
  <c r="B221" i="56" s="1"/>
  <c r="B215" i="56" a="1"/>
  <c r="B215" i="56" s="1"/>
  <c r="B209" i="56" a="1"/>
  <c r="B209" i="56" s="1"/>
  <c r="B203" i="56" a="1"/>
  <c r="B203" i="56" s="1"/>
  <c r="B197" i="56" a="1"/>
  <c r="B197" i="56" s="1"/>
  <c r="B191" i="56" a="1"/>
  <c r="B191" i="56" s="1"/>
  <c r="B185" i="56" a="1"/>
  <c r="B185" i="56" s="1"/>
  <c r="B179" i="56" a="1"/>
  <c r="B179" i="56" s="1"/>
  <c r="B173" i="56" a="1"/>
  <c r="B173" i="56" s="1"/>
  <c r="B167" i="56" a="1"/>
  <c r="B167" i="56" s="1"/>
  <c r="B161" i="56" a="1"/>
  <c r="B161" i="56" s="1"/>
  <c r="B190" i="56" a="1"/>
  <c r="B190" i="56" s="1"/>
  <c r="B160" i="56" a="1"/>
  <c r="B160" i="56" s="1"/>
  <c r="B496" i="56" a="1"/>
  <c r="B496" i="56" s="1"/>
  <c r="B490" i="56" a="1"/>
  <c r="B490" i="56" s="1"/>
  <c r="B484" i="56" a="1"/>
  <c r="B484" i="56" s="1"/>
  <c r="B478" i="56" a="1"/>
  <c r="B478" i="56" s="1"/>
  <c r="B472" i="56" a="1"/>
  <c r="B472" i="56" s="1"/>
  <c r="B466" i="56" a="1"/>
  <c r="B466" i="56" s="1"/>
  <c r="B460" i="56" a="1"/>
  <c r="B460" i="56" s="1"/>
  <c r="B454" i="56" a="1"/>
  <c r="B454" i="56" s="1"/>
  <c r="B448" i="56" a="1"/>
  <c r="B448" i="56" s="1"/>
  <c r="B442" i="56" a="1"/>
  <c r="B442" i="56" s="1"/>
  <c r="B436" i="56" a="1"/>
  <c r="B436" i="56" s="1"/>
  <c r="B430" i="56" a="1"/>
  <c r="B430" i="56" s="1"/>
  <c r="B424" i="56" a="1"/>
  <c r="B424" i="56" s="1"/>
  <c r="B418" i="56" a="1"/>
  <c r="B418" i="56" s="1"/>
  <c r="B412" i="56" a="1"/>
  <c r="B412" i="56" s="1"/>
  <c r="B406" i="56" a="1"/>
  <c r="B406" i="56" s="1"/>
  <c r="B400" i="56" a="1"/>
  <c r="B400" i="56" s="1"/>
  <c r="B394" i="56" a="1"/>
  <c r="B394" i="56" s="1"/>
  <c r="B388" i="56" a="1"/>
  <c r="B388" i="56" s="1"/>
  <c r="B382" i="56" a="1"/>
  <c r="B382" i="56" s="1"/>
  <c r="B376" i="56" a="1"/>
  <c r="B376" i="56" s="1"/>
  <c r="B370" i="56" a="1"/>
  <c r="B370" i="56" s="1"/>
  <c r="B364" i="56" a="1"/>
  <c r="B364" i="56" s="1"/>
  <c r="B358" i="56" a="1"/>
  <c r="B358" i="56" s="1"/>
  <c r="B352" i="56" a="1"/>
  <c r="B352" i="56" s="1"/>
  <c r="B346" i="56" a="1"/>
  <c r="B346" i="56" s="1"/>
  <c r="B340" i="56" a="1"/>
  <c r="B340" i="56" s="1"/>
  <c r="B334" i="56" a="1"/>
  <c r="B334" i="56" s="1"/>
  <c r="B328" i="56" a="1"/>
  <c r="B328" i="56" s="1"/>
  <c r="B322" i="56" a="1"/>
  <c r="B322" i="56" s="1"/>
  <c r="B316" i="56" a="1"/>
  <c r="B316" i="56" s="1"/>
  <c r="B310" i="56" a="1"/>
  <c r="B310" i="56" s="1"/>
  <c r="B304" i="56" a="1"/>
  <c r="B304" i="56" s="1"/>
  <c r="B298" i="56" a="1"/>
  <c r="B298" i="56" s="1"/>
  <c r="B292" i="56" a="1"/>
  <c r="B292" i="56" s="1"/>
  <c r="B286" i="56" a="1"/>
  <c r="B286" i="56" s="1"/>
  <c r="B280" i="56" a="1"/>
  <c r="B280" i="56" s="1"/>
  <c r="B274" i="56" a="1"/>
  <c r="B274" i="56" s="1"/>
  <c r="B268" i="56" a="1"/>
  <c r="B268" i="56" s="1"/>
  <c r="B262" i="56" a="1"/>
  <c r="B262" i="56" s="1"/>
  <c r="B256" i="56" a="1"/>
  <c r="B256" i="56" s="1"/>
  <c r="B250" i="56" a="1"/>
  <c r="B250" i="56" s="1"/>
  <c r="B244" i="56" a="1"/>
  <c r="B244" i="56" s="1"/>
  <c r="B238" i="56" a="1"/>
  <c r="B238" i="56" s="1"/>
  <c r="B232" i="56" a="1"/>
  <c r="B232" i="56" s="1"/>
  <c r="B226" i="56" a="1"/>
  <c r="B226" i="56" s="1"/>
  <c r="B220" i="56" a="1"/>
  <c r="B220" i="56" s="1"/>
  <c r="B214" i="56" a="1"/>
  <c r="B214" i="56" s="1"/>
  <c r="B208" i="56" a="1"/>
  <c r="B208" i="56" s="1"/>
  <c r="B202" i="56" a="1"/>
  <c r="B202" i="56" s="1"/>
  <c r="B196" i="56" a="1"/>
  <c r="B196" i="56" s="1"/>
  <c r="B184" i="56" a="1"/>
  <c r="B184" i="56" s="1"/>
  <c r="B178" i="56" a="1"/>
  <c r="B178" i="56" s="1"/>
  <c r="B172" i="56" a="1"/>
  <c r="B172" i="56" s="1"/>
  <c r="B166" i="56" a="1"/>
  <c r="B166" i="56" s="1"/>
  <c r="B154" i="56" a="1"/>
  <c r="B154" i="56" s="1"/>
  <c r="B150" i="56" a="1"/>
  <c r="B150" i="56" s="1"/>
  <c r="B132" i="56" a="1"/>
  <c r="B132" i="56" s="1"/>
  <c r="B114" i="56" a="1"/>
  <c r="B114" i="56" s="1"/>
  <c r="B96" i="56" a="1"/>
  <c r="B96" i="56" s="1"/>
  <c r="B78" i="56" a="1"/>
  <c r="B78" i="56" s="1"/>
  <c r="B60" i="56" a="1"/>
  <c r="B60" i="56" s="1"/>
  <c r="B42" i="56" a="1"/>
  <c r="B42" i="56" s="1"/>
  <c r="B24" i="56" a="1"/>
  <c r="B24" i="56" s="1"/>
  <c r="B219" i="56" a="1"/>
  <c r="B219" i="56" s="1"/>
  <c r="B207" i="56" a="1"/>
  <c r="B207" i="56" s="1"/>
  <c r="B195" i="56" a="1"/>
  <c r="B195" i="56" s="1"/>
  <c r="B183" i="56" a="1"/>
  <c r="B183" i="56" s="1"/>
  <c r="B159" i="56" a="1"/>
  <c r="B159" i="56" s="1"/>
  <c r="B131" i="56" a="1"/>
  <c r="B131" i="56" s="1"/>
  <c r="B113" i="56" a="1"/>
  <c r="B113" i="56" s="1"/>
  <c r="B95" i="56" a="1"/>
  <c r="B95" i="56" s="1"/>
  <c r="B59" i="56" a="1"/>
  <c r="B59" i="56" s="1"/>
  <c r="B23" i="56" a="1"/>
  <c r="B23" i="56" s="1"/>
  <c r="B148" i="56" a="1"/>
  <c r="B148" i="56" s="1"/>
  <c r="B130" i="56" a="1"/>
  <c r="B130" i="56" s="1"/>
  <c r="B121" i="56" a="1"/>
  <c r="B121" i="56" s="1"/>
  <c r="B103" i="56" a="1"/>
  <c r="B103" i="56" s="1"/>
  <c r="B94" i="56" a="1"/>
  <c r="B94" i="56" s="1"/>
  <c r="B76" i="56" a="1"/>
  <c r="B76" i="56" s="1"/>
  <c r="B58" i="56" a="1"/>
  <c r="B58" i="56" s="1"/>
  <c r="B49" i="56" a="1"/>
  <c r="B49" i="56" s="1"/>
  <c r="B31" i="56" a="1"/>
  <c r="B31" i="56" s="1"/>
  <c r="B22" i="56" a="1"/>
  <c r="B22" i="56" s="1"/>
  <c r="B141" i="56" a="1"/>
  <c r="B141" i="56" s="1"/>
  <c r="B123" i="56" a="1"/>
  <c r="B123" i="56" s="1"/>
  <c r="B105" i="56" a="1"/>
  <c r="B105" i="56" s="1"/>
  <c r="B87" i="56" a="1"/>
  <c r="B87" i="56" s="1"/>
  <c r="B69" i="56" a="1"/>
  <c r="B69" i="56" s="1"/>
  <c r="B51" i="56" a="1"/>
  <c r="B51" i="56" s="1"/>
  <c r="B33" i="56" a="1"/>
  <c r="B33" i="56" s="1"/>
  <c r="B15" i="56" a="1"/>
  <c r="B15" i="56" s="1"/>
  <c r="B231" i="56" a="1"/>
  <c r="B231" i="56" s="1"/>
  <c r="B171" i="56" a="1"/>
  <c r="B171" i="56" s="1"/>
  <c r="B149" i="56" a="1"/>
  <c r="B149" i="56" s="1"/>
  <c r="B77" i="56" a="1"/>
  <c r="B77" i="56" s="1"/>
  <c r="B41" i="56" a="1"/>
  <c r="B41" i="56" s="1"/>
  <c r="B139" i="56" a="1"/>
  <c r="B139" i="56" s="1"/>
  <c r="B112" i="56" a="1"/>
  <c r="B112" i="56" s="1"/>
  <c r="B85" i="56" a="1"/>
  <c r="B85" i="56" s="1"/>
  <c r="B67" i="56" a="1"/>
  <c r="B67" i="56" s="1"/>
  <c r="B40" i="56" a="1"/>
  <c r="B40" i="56" s="1"/>
  <c r="B13" i="56" a="1"/>
  <c r="B13" i="56" s="1"/>
  <c r="B495" i="56" a="1"/>
  <c r="B495" i="56" s="1"/>
  <c r="B483" i="56" a="1"/>
  <c r="B483" i="56" s="1"/>
  <c r="B471" i="56" a="1"/>
  <c r="B471" i="56" s="1"/>
  <c r="B459" i="56" a="1"/>
  <c r="B459" i="56" s="1"/>
  <c r="B447" i="56" a="1"/>
  <c r="B447" i="56" s="1"/>
  <c r="B435" i="56" a="1"/>
  <c r="B435" i="56" s="1"/>
  <c r="B423" i="56" a="1"/>
  <c r="B423" i="56" s="1"/>
  <c r="B411" i="56" a="1"/>
  <c r="B411" i="56" s="1"/>
  <c r="B399" i="56" a="1"/>
  <c r="B399" i="56" s="1"/>
  <c r="B387" i="56" a="1"/>
  <c r="B387" i="56" s="1"/>
  <c r="B375" i="56" a="1"/>
  <c r="B375" i="56" s="1"/>
  <c r="B363" i="56" a="1"/>
  <c r="B363" i="56" s="1"/>
  <c r="B351" i="56" a="1"/>
  <c r="B351" i="56" s="1"/>
  <c r="B339" i="56" a="1"/>
  <c r="B339" i="56" s="1"/>
  <c r="B327" i="56" a="1"/>
  <c r="B327" i="56" s="1"/>
  <c r="B315" i="56" a="1"/>
  <c r="B315" i="56" s="1"/>
  <c r="B303" i="56" a="1"/>
  <c r="B303" i="56" s="1"/>
  <c r="B291" i="56" a="1"/>
  <c r="B291" i="56" s="1"/>
  <c r="B279" i="56" a="1"/>
  <c r="B279" i="56" s="1"/>
  <c r="B267" i="56" a="1"/>
  <c r="B267" i="56" s="1"/>
  <c r="B255" i="56" a="1"/>
  <c r="B255" i="56" s="1"/>
  <c r="B137" i="56" a="1"/>
  <c r="B137" i="56" s="1"/>
  <c r="B119" i="56" a="1"/>
  <c r="B119" i="56" s="1"/>
  <c r="B101" i="56" a="1"/>
  <c r="B101" i="56" s="1"/>
  <c r="B83" i="56" a="1"/>
  <c r="B83" i="56" s="1"/>
  <c r="B65" i="56" a="1"/>
  <c r="B65" i="56" s="1"/>
  <c r="B47" i="56" a="1"/>
  <c r="B47" i="56" s="1"/>
  <c r="B29" i="56" a="1"/>
  <c r="B29" i="56" s="1"/>
  <c r="B11" i="56" a="1"/>
  <c r="B11" i="56" s="1"/>
  <c r="B158" i="59" a="1"/>
  <c r="B158" i="59" s="1"/>
  <c r="B279" i="59" a="1"/>
  <c r="B279" i="59" s="1"/>
  <c r="B267" i="59" a="1"/>
  <c r="B267" i="59" s="1"/>
  <c r="B255" i="59" a="1"/>
  <c r="B255" i="59" s="1"/>
  <c r="B236" i="59" a="1"/>
  <c r="B236" i="59" s="1"/>
  <c r="B281" i="59" a="1"/>
  <c r="B281" i="59" s="1"/>
  <c r="I232" i="16"/>
  <c r="I232" i="16" a="1"/>
  <c r="F95" i="20"/>
  <c r="F95" i="20" a="1"/>
  <c r="F14" i="20"/>
  <c r="F14" i="20" a="1"/>
  <c r="I246" i="16"/>
  <c r="I246" i="16" a="1"/>
  <c r="I394" i="16"/>
  <c r="I394" i="16" a="1"/>
  <c r="I180" i="16"/>
  <c r="I180" i="16" a="1"/>
  <c r="F104" i="20"/>
  <c r="F104" i="20" a="1"/>
  <c r="I152" i="16"/>
  <c r="I152" i="16" a="1"/>
  <c r="I108" i="16"/>
  <c r="I108" i="16" a="1"/>
  <c r="I290" i="16"/>
  <c r="I290" i="16" a="1"/>
  <c r="F81" i="20"/>
  <c r="F81" i="20" a="1"/>
  <c r="F64" i="20"/>
  <c r="F64" i="20" a="1"/>
  <c r="I336" i="16"/>
  <c r="I336" i="16" a="1"/>
  <c r="F99" i="20"/>
  <c r="F99" i="20" a="1"/>
  <c r="F116" i="20"/>
  <c r="F116" i="20" a="1"/>
  <c r="F28" i="20"/>
  <c r="F28" i="20" a="1"/>
  <c r="I149" i="16"/>
  <c r="I149" i="16" a="1"/>
  <c r="I372" i="16"/>
  <c r="I372" i="16" a="1"/>
  <c r="F43" i="20"/>
  <c r="F43" i="20" a="1"/>
  <c r="I314" i="16"/>
  <c r="I314" i="16" a="1"/>
  <c r="I397" i="16"/>
  <c r="I397" i="16" a="1"/>
  <c r="I375" i="16"/>
  <c r="I375" i="16" a="1"/>
  <c r="J476" i="16"/>
  <c r="J476" i="16" a="1"/>
  <c r="F71" i="20"/>
  <c r="F71" i="20" a="1"/>
  <c r="F58" i="20"/>
  <c r="F58" i="20" a="1"/>
  <c r="I312" i="16"/>
  <c r="I312" i="16" a="1"/>
  <c r="I210" i="16"/>
  <c r="I210" i="16" a="1"/>
  <c r="F61" i="20"/>
  <c r="F61" i="20" a="1"/>
  <c r="I441" i="16"/>
  <c r="I441" i="16" a="1"/>
  <c r="F34" i="20"/>
  <c r="F34" i="20" a="1"/>
  <c r="I86" i="16"/>
  <c r="I86" i="16" a="1"/>
  <c r="F9" i="20"/>
  <c r="F9" i="20" a="1"/>
  <c r="F119" i="20"/>
  <c r="F119" i="20" a="1"/>
  <c r="F41" i="20"/>
  <c r="F41" i="20" a="1"/>
  <c r="J446" i="16"/>
  <c r="J446" i="16" a="1"/>
  <c r="I53" i="16"/>
  <c r="I53" i="16" a="1"/>
  <c r="F55" i="20"/>
  <c r="F55" i="20" a="1"/>
  <c r="F127" i="20"/>
  <c r="F127" i="20" a="1"/>
  <c r="I75" i="16"/>
  <c r="I75" i="16" a="1"/>
  <c r="F21" i="20"/>
  <c r="F21" i="20" a="1"/>
  <c r="I438" i="16"/>
  <c r="I438" i="16" a="1"/>
  <c r="I364" i="16"/>
  <c r="I364" i="16" a="1"/>
  <c r="F100" i="20"/>
  <c r="F100" i="20" a="1"/>
  <c r="I100" i="16"/>
  <c r="I100" i="16" a="1"/>
  <c r="I270" i="16"/>
  <c r="I270" i="16" a="1"/>
  <c r="I48" i="16"/>
  <c r="I48" i="16" a="1"/>
  <c r="I204" i="16"/>
  <c r="I204" i="16" a="1"/>
  <c r="F109" i="20"/>
  <c r="F109" i="20" a="1"/>
  <c r="I59" i="16"/>
  <c r="I59" i="16" a="1"/>
  <c r="J482" i="16"/>
  <c r="J482" i="16" a="1"/>
  <c r="I64" i="16"/>
  <c r="I64" i="16" a="1"/>
  <c r="F115" i="20"/>
  <c r="F115" i="20" a="1"/>
  <c r="J452" i="16"/>
  <c r="J452" i="16" a="1"/>
  <c r="I215" i="16"/>
  <c r="I215" i="16" a="1"/>
  <c r="F47" i="20"/>
  <c r="F47" i="20" a="1"/>
  <c r="F121" i="20"/>
  <c r="F121" i="20" a="1"/>
  <c r="I182" i="16"/>
  <c r="I182" i="16" a="1"/>
  <c r="F35" i="20"/>
  <c r="F35" i="20" a="1"/>
  <c r="I331" i="16"/>
  <c r="I331" i="16" a="1"/>
  <c r="I111" i="16"/>
  <c r="I111" i="16" a="1"/>
  <c r="I188" i="16"/>
  <c r="I188" i="16" a="1"/>
  <c r="F51" i="20"/>
  <c r="F51" i="20" a="1"/>
  <c r="F20" i="20"/>
  <c r="F20" i="20" a="1"/>
  <c r="I229" i="16"/>
  <c r="I229" i="16" a="1"/>
  <c r="I105" i="16"/>
  <c r="I105" i="16" a="1"/>
  <c r="F13" i="20"/>
  <c r="F13" i="20" a="1"/>
  <c r="I70" i="16"/>
  <c r="I70" i="16" a="1"/>
  <c r="F75" i="20"/>
  <c r="F75" i="20" a="1"/>
  <c r="F125" i="20"/>
  <c r="F125" i="20" a="1"/>
  <c r="F132" i="20"/>
  <c r="F132" i="20" a="1"/>
  <c r="F85" i="20"/>
  <c r="F85" i="20" a="1"/>
  <c r="I166" i="16"/>
  <c r="I166" i="16" a="1"/>
  <c r="I334" i="16"/>
  <c r="I334" i="16" a="1"/>
  <c r="I237" i="16"/>
  <c r="I237" i="16" a="1"/>
  <c r="I114" i="16"/>
  <c r="I114" i="16" a="1"/>
  <c r="I405" i="16"/>
  <c r="I405" i="16" a="1"/>
  <c r="F18" i="20"/>
  <c r="F18" i="20" a="1"/>
  <c r="I281" i="16"/>
  <c r="I281" i="16" a="1"/>
  <c r="F44" i="20"/>
  <c r="F44" i="20" a="1"/>
  <c r="I416" i="16"/>
  <c r="I416" i="16" a="1"/>
  <c r="I147" i="16"/>
  <c r="I147" i="16" a="1"/>
  <c r="F90" i="20"/>
  <c r="F90" i="20" a="1"/>
  <c r="F96" i="20"/>
  <c r="F96" i="20" a="1"/>
  <c r="I391" i="16"/>
  <c r="I391" i="16" a="1"/>
  <c r="I424" i="16"/>
  <c r="I424" i="16" a="1"/>
  <c r="F128" i="20"/>
  <c r="F128" i="20" a="1"/>
  <c r="I350" i="16"/>
  <c r="I350" i="16" a="1"/>
  <c r="I276" i="16"/>
  <c r="I276" i="16" a="1"/>
  <c r="F133" i="20"/>
  <c r="F133" i="20" a="1"/>
  <c r="F80" i="20"/>
  <c r="F80" i="20" a="1"/>
  <c r="F19" i="20"/>
  <c r="F19" i="20" a="1"/>
  <c r="I155" i="16"/>
  <c r="I155" i="16" a="1"/>
  <c r="I130" i="16"/>
  <c r="I130" i="16" a="1"/>
  <c r="F57" i="20"/>
  <c r="F57" i="20" a="1"/>
  <c r="F52" i="20"/>
  <c r="F52" i="20" a="1"/>
  <c r="I177" i="16"/>
  <c r="I177" i="16" a="1"/>
  <c r="F105" i="20"/>
  <c r="F105" i="20" a="1"/>
  <c r="I323" i="16"/>
  <c r="I323" i="16" a="1"/>
  <c r="I218" i="16"/>
  <c r="I218" i="16" a="1"/>
  <c r="I174" i="16"/>
  <c r="I174" i="16" a="1"/>
  <c r="I273" i="16"/>
  <c r="I273" i="16" a="1"/>
  <c r="F113" i="20"/>
  <c r="F113" i="20" a="1"/>
  <c r="I196" i="16"/>
  <c r="I196" i="16" a="1"/>
  <c r="I419" i="16"/>
  <c r="I419" i="16" a="1"/>
  <c r="F76" i="20"/>
  <c r="F76" i="20" a="1"/>
  <c r="I160" i="16"/>
  <c r="I160" i="16" a="1"/>
  <c r="I400" i="16"/>
  <c r="I400" i="16" a="1"/>
  <c r="J458" i="16"/>
  <c r="J458" i="16" a="1"/>
  <c r="F89" i="20"/>
  <c r="F89" i="20" a="1"/>
  <c r="I89" i="16"/>
  <c r="I89" i="16" a="1"/>
  <c r="J470" i="16"/>
  <c r="J470" i="16" a="1"/>
  <c r="F123" i="20"/>
  <c r="F123" i="20" a="1"/>
  <c r="I378" i="16"/>
  <c r="I378" i="16" a="1"/>
  <c r="I171" i="16"/>
  <c r="I171" i="16" a="1"/>
  <c r="I422" i="16"/>
  <c r="I422" i="16" a="1"/>
  <c r="F67" i="20"/>
  <c r="F67" i="20" a="1"/>
  <c r="I116" i="16"/>
  <c r="I116" i="16" a="1"/>
  <c r="F124" i="20"/>
  <c r="F124" i="20" a="1"/>
  <c r="I427" i="16"/>
  <c r="I427" i="16" a="1"/>
  <c r="I136" i="16"/>
  <c r="I136" i="16" a="1"/>
  <c r="F37" i="20"/>
  <c r="F37" i="20" a="1"/>
  <c r="J518" i="16"/>
  <c r="J518" i="16" a="1"/>
  <c r="F42" i="20"/>
  <c r="F42" i="20" a="1"/>
  <c r="I402" i="16"/>
  <c r="I402" i="16" a="1"/>
  <c r="F78" i="20"/>
  <c r="F78" i="20" a="1"/>
  <c r="F77" i="20"/>
  <c r="F77" i="20" a="1"/>
  <c r="F73" i="20"/>
  <c r="F73" i="20" a="1"/>
  <c r="F83" i="20"/>
  <c r="F83" i="20" a="1"/>
  <c r="I122" i="16"/>
  <c r="I122" i="16" a="1"/>
  <c r="I353" i="16"/>
  <c r="I353" i="16" a="1"/>
  <c r="F46" i="20"/>
  <c r="F46" i="20" a="1"/>
  <c r="I325" i="16"/>
  <c r="I325" i="16" a="1"/>
  <c r="F56" i="20"/>
  <c r="F56" i="20" a="1"/>
  <c r="I383" i="16"/>
  <c r="I383" i="16" a="1"/>
  <c r="F59" i="20"/>
  <c r="F59" i="20" a="1"/>
  <c r="F66" i="20"/>
  <c r="F66" i="20" a="1"/>
  <c r="F30" i="20"/>
  <c r="F30" i="20" a="1"/>
  <c r="I265" i="16"/>
  <c r="I265" i="16" a="1"/>
  <c r="I133" i="16"/>
  <c r="I133" i="16" a="1"/>
  <c r="I191" i="16"/>
  <c r="I191" i="16" a="1"/>
  <c r="I97" i="16"/>
  <c r="I97" i="16" a="1"/>
  <c r="I361" i="16"/>
  <c r="I361" i="16" a="1"/>
  <c r="I163" i="16"/>
  <c r="I163" i="16" a="1"/>
  <c r="F25" i="20"/>
  <c r="F25" i="20" a="1"/>
  <c r="F97" i="20"/>
  <c r="F97" i="20" a="1"/>
  <c r="F49" i="20"/>
  <c r="F49" i="20" a="1"/>
  <c r="F54" i="20"/>
  <c r="F54" i="20" a="1"/>
  <c r="I144" i="16"/>
  <c r="I144" i="16" a="1"/>
  <c r="I303" i="16"/>
  <c r="I303" i="16" a="1"/>
  <c r="I345" i="16"/>
  <c r="I345" i="16" a="1"/>
  <c r="I224" i="16"/>
  <c r="I224" i="16" a="1"/>
  <c r="I72" i="16"/>
  <c r="I72" i="16" a="1"/>
  <c r="I94" i="16"/>
  <c r="I94" i="16" a="1"/>
  <c r="F101" i="20"/>
  <c r="F101" i="20" a="1"/>
  <c r="I413" i="16"/>
  <c r="I413" i="16" a="1"/>
  <c r="F70" i="20"/>
  <c r="F70" i="20" a="1"/>
  <c r="F82" i="20"/>
  <c r="F82" i="20" a="1"/>
  <c r="I284" i="16"/>
  <c r="I284" i="16" a="1"/>
  <c r="I287" i="16"/>
  <c r="I287" i="16" a="1"/>
  <c r="I185" i="16"/>
  <c r="I185" i="16" a="1"/>
  <c r="J500" i="16"/>
  <c r="J500" i="16" a="1"/>
  <c r="F126" i="20"/>
  <c r="F126" i="20" a="1"/>
  <c r="F88" i="20"/>
  <c r="F88" i="20" a="1"/>
  <c r="I50" i="16"/>
  <c r="I50" i="16" a="1"/>
  <c r="F10" i="20"/>
  <c r="F10" i="20" a="1"/>
  <c r="I251" i="16"/>
  <c r="I251" i="16" a="1"/>
  <c r="I339" i="16"/>
  <c r="I339" i="16" a="1"/>
  <c r="F122" i="20"/>
  <c r="F122" i="20" a="1"/>
  <c r="F108" i="20"/>
  <c r="F108" i="20" a="1"/>
  <c r="I138" i="16"/>
  <c r="I138" i="16" a="1"/>
  <c r="F11" i="20"/>
  <c r="F11" i="20" a="1"/>
  <c r="I213" i="16"/>
  <c r="I213" i="16" a="1"/>
  <c r="I268" i="16"/>
  <c r="I268" i="16" a="1"/>
  <c r="I262" i="16"/>
  <c r="I262" i="16" a="1"/>
  <c r="I226" i="16"/>
  <c r="I226" i="16" a="1"/>
  <c r="F107" i="20"/>
  <c r="F107" i="20" a="1"/>
  <c r="F111" i="20"/>
  <c r="F111" i="20" a="1"/>
  <c r="F94" i="20"/>
  <c r="F94" i="20" a="1"/>
  <c r="I78" i="16"/>
  <c r="I78" i="16" a="1"/>
  <c r="I61" i="16"/>
  <c r="I61" i="16" a="1"/>
  <c r="F112" i="20"/>
  <c r="F112" i="20" a="1"/>
  <c r="F79" i="20"/>
  <c r="F79" i="20" a="1"/>
  <c r="F103" i="20"/>
  <c r="F103" i="20" a="1"/>
  <c r="F29" i="20"/>
  <c r="F29" i="20" a="1"/>
  <c r="F62" i="20"/>
  <c r="F62" i="20" a="1"/>
  <c r="F118" i="20"/>
  <c r="F118" i="20" a="1"/>
  <c r="F40" i="20"/>
  <c r="F40" i="20" a="1"/>
  <c r="F102" i="20"/>
  <c r="F102" i="20" a="1"/>
  <c r="I408" i="16"/>
  <c r="I408" i="16" a="1"/>
  <c r="F17" i="20"/>
  <c r="F17" i="20" a="1"/>
  <c r="F48" i="20"/>
  <c r="F48" i="20" a="1"/>
  <c r="I342" i="16"/>
  <c r="I342" i="16" a="1"/>
  <c r="F129" i="20"/>
  <c r="F129" i="20" a="1"/>
  <c r="I257" i="16"/>
  <c r="I257" i="16" a="1"/>
  <c r="F39" i="20"/>
  <c r="F39" i="20" a="1"/>
  <c r="F50" i="20"/>
  <c r="F50" i="20" a="1"/>
  <c r="I386" i="16"/>
  <c r="I386" i="16" a="1"/>
  <c r="I67" i="16"/>
  <c r="I67" i="16" a="1"/>
  <c r="I356" i="16"/>
  <c r="I356" i="16" a="1"/>
  <c r="I306" i="16"/>
  <c r="I306" i="16" a="1"/>
  <c r="I298" i="16"/>
  <c r="I298" i="16" a="1"/>
  <c r="F68" i="20"/>
  <c r="F68" i="20" a="1"/>
  <c r="I380" i="16"/>
  <c r="I380" i="16" a="1"/>
  <c r="J464" i="16"/>
  <c r="J464" i="16" a="1"/>
  <c r="J494" i="16"/>
  <c r="J494" i="16" a="1"/>
  <c r="I92" i="16"/>
  <c r="I92" i="16" a="1"/>
  <c r="I328" i="16"/>
  <c r="I328" i="16" a="1"/>
  <c r="I430" i="16"/>
  <c r="I430" i="16" a="1"/>
  <c r="I301" i="16"/>
  <c r="I301" i="16" a="1"/>
  <c r="F114" i="20"/>
  <c r="F114" i="20" a="1"/>
  <c r="I81" i="16"/>
  <c r="I81" i="16" a="1"/>
  <c r="F92" i="20"/>
  <c r="F92" i="20" a="1"/>
  <c r="I411" i="16"/>
  <c r="I411" i="16" a="1"/>
  <c r="I125" i="16"/>
  <c r="I125" i="16" a="1"/>
  <c r="F45" i="20"/>
  <c r="F45" i="20" a="1"/>
  <c r="I295" i="16"/>
  <c r="I295" i="16" a="1"/>
  <c r="I240" i="16"/>
  <c r="I240" i="16" a="1"/>
  <c r="F65" i="20"/>
  <c r="F65" i="20" a="1"/>
  <c r="I358" i="16"/>
  <c r="I358" i="16" a="1"/>
  <c r="F53" i="20"/>
  <c r="F53" i="20" a="1"/>
  <c r="F86" i="20"/>
  <c r="F86" i="20" a="1"/>
  <c r="I199" i="16"/>
  <c r="I199" i="16" a="1"/>
  <c r="I320" i="16"/>
  <c r="I320" i="16" a="1"/>
  <c r="F5" i="20"/>
  <c r="F5" i="20" a="1"/>
  <c r="F32" i="20"/>
  <c r="F32" i="20" a="1"/>
  <c r="I119" i="16"/>
  <c r="I119" i="16" a="1"/>
  <c r="F87" i="20"/>
  <c r="F87" i="20" a="1"/>
  <c r="F72" i="20"/>
  <c r="F72" i="20" a="1"/>
  <c r="F12" i="20"/>
  <c r="F12" i="20" a="1"/>
  <c r="I389" i="16"/>
  <c r="I389" i="16" a="1"/>
  <c r="I243" i="16"/>
  <c r="I243" i="16" a="1"/>
  <c r="I254" i="16"/>
  <c r="I254" i="16" a="1"/>
  <c r="F31" i="20"/>
  <c r="F31" i="20" a="1"/>
  <c r="I83" i="16"/>
  <c r="I83" i="16" a="1"/>
  <c r="F24" i="20"/>
  <c r="F24" i="20" a="1"/>
  <c r="F60" i="20"/>
  <c r="F60" i="20" a="1"/>
  <c r="I279" i="16"/>
  <c r="I279" i="16" a="1"/>
  <c r="I259" i="16"/>
  <c r="I259" i="16" a="1"/>
  <c r="F6" i="20"/>
  <c r="F6" i="20" a="1"/>
  <c r="I141" i="16"/>
  <c r="I141" i="16" a="1"/>
  <c r="F98" i="20"/>
  <c r="F98" i="20" a="1"/>
  <c r="I369" i="16"/>
  <c r="I369" i="16" a="1"/>
  <c r="I221" i="16"/>
  <c r="I221" i="16" a="1"/>
  <c r="F27" i="20"/>
  <c r="F27" i="20" a="1"/>
  <c r="F7" i="20"/>
  <c r="F7" i="20" a="1"/>
  <c r="F8" i="20"/>
  <c r="F8" i="20" a="1"/>
  <c r="F36" i="20"/>
  <c r="F36" i="20" a="1"/>
  <c r="I248" i="16"/>
  <c r="I248" i="16" a="1"/>
  <c r="F130" i="20"/>
  <c r="F130" i="20" a="1"/>
  <c r="F93" i="20"/>
  <c r="F93" i="20" a="1"/>
  <c r="I367" i="16"/>
  <c r="I367" i="16" a="1"/>
  <c r="J488" i="16"/>
  <c r="J488" i="16" a="1"/>
  <c r="I317" i="16"/>
  <c r="I317" i="16" a="1"/>
  <c r="I433" i="16"/>
  <c r="I433" i="16" a="1"/>
  <c r="F131" i="20"/>
  <c r="F131" i="20" a="1"/>
  <c r="I435" i="16"/>
  <c r="I435" i="16" a="1"/>
  <c r="F33" i="20"/>
  <c r="F33" i="20" a="1"/>
  <c r="F69" i="20"/>
  <c r="F69" i="20" a="1"/>
  <c r="I235" i="16"/>
  <c r="I235" i="16" a="1"/>
  <c r="F91" i="20"/>
  <c r="F91" i="20" a="1"/>
  <c r="F23" i="20"/>
  <c r="F23" i="20" a="1"/>
  <c r="F120" i="20"/>
  <c r="F120" i="20" a="1"/>
  <c r="F63" i="20"/>
  <c r="F63" i="20" a="1"/>
  <c r="I292" i="16"/>
  <c r="I292" i="16" a="1"/>
  <c r="I158" i="16"/>
  <c r="I158" i="16" a="1"/>
  <c r="I347" i="16"/>
  <c r="I347" i="16" a="1"/>
  <c r="I169" i="16"/>
  <c r="I169" i="16" a="1"/>
  <c r="F22" i="20"/>
  <c r="F22" i="20" a="1"/>
  <c r="F117" i="20"/>
  <c r="F117" i="20" a="1"/>
  <c r="I127" i="16"/>
  <c r="I127" i="16" a="1"/>
  <c r="I56" i="16"/>
  <c r="I56" i="16" a="1"/>
  <c r="I202" i="16"/>
  <c r="I202" i="16" a="1"/>
  <c r="F110" i="20"/>
  <c r="F110" i="20" a="1"/>
  <c r="F26" i="20"/>
  <c r="F26" i="20" a="1"/>
  <c r="I309" i="16"/>
  <c r="I309" i="16" a="1"/>
  <c r="I103" i="16"/>
  <c r="I103" i="16" a="1"/>
  <c r="I207" i="16"/>
  <c r="I207" i="16" a="1"/>
  <c r="F106" i="20"/>
  <c r="F106" i="20" a="1"/>
  <c r="I193" i="16"/>
  <c r="I193" i="16" a="1"/>
  <c r="F74" i="20"/>
  <c r="F74" i="20"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<sst xmlns="http://schemas.openxmlformats.org/spreadsheetml/2006/main" count="83066" uniqueCount="10521">
  <si>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</si>
  <si>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</si>
  <si>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</si>
  <si>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</si>
  <si>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</si>
  <si>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</si>
  <si>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</si>
  <si>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</si>
  <si>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</si>
  <si>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</si>
  <si>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</si>
  <si>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</si>
  <si>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</si>
  <si>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</si>
  <si>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</si>
  <si>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</si>
  <si>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</si>
  <si>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</si>
  <si>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</si>
  <si>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</si>
  <si>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</si>
  <si>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</si>
  <si>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</si>
  <si>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</si>
  <si>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</si>
  <si>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</si>
  <si>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</si>
  <si>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</si>
  <si>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</si>
  <si>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</si>
  <si>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</si>
  <si>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</si>
  <si>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</si>
  <si>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</si>
  <si>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</si>
  <si>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</si>
  <si>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</si>
  <si>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</si>
  <si>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</si>
  <si>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</si>
  <si>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</si>
  <si>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</si>
  <si>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</si>
  <si>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</si>
  <si>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</si>
  <si>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</si>
  <si>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</si>
  <si>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</si>
  <si>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</si>
  <si>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</si>
  <si>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</si>
  <si>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</si>
  <si>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</si>
  <si>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</si>
  <si>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</si>
  <si>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</si>
  <si>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</si>
  <si>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</si>
  <si>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</si>
  <si>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</si>
  <si>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</si>
  <si>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</si>
  <si>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</si>
  <si>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</si>
  <si>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</si>
  <si>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</si>
  <si>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</si>
  <si>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</si>
  <si>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</si>
  <si>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</si>
  <si>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</si>
  <si>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</si>
  <si>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</si>
  <si>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</si>
  <si>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</si>
  <si>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</si>
  <si>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</si>
  <si>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</si>
  <si>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</si>
  <si>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</si>
  <si>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</si>
  <si>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</si>
  <si>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</si>
  <si>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</si>
  <si>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</si>
  <si>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</si>
  <si>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</si>
  <si>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</si>
  <si>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</si>
  <si>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</si>
  <si>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</si>
  <si>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</si>
  <si>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</si>
  <si>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</si>
  <si>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</si>
  <si>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</si>
  <si>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</si>
  <si>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</si>
  <si>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</si>
  <si>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</si>
  <si>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</si>
  <si>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</si>
  <si>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</si>
  <si>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</si>
  <si>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</si>
  <si>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</si>
  <si>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</si>
  <si>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</si>
  <si>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</si>
  <si>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</si>
  <si>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</si>
  <si>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</si>
  <si>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</si>
  <si>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</si>
  <si>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</si>
  <si>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</si>
  <si>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</si>
  <si>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</si>
  <si>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</si>
  <si>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</si>
  <si>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</si>
  <si>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</si>
  <si>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</si>
  <si>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</si>
  <si>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</si>
  <si>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</si>
  <si>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</si>
  <si>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</si>
  <si>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</si>
  <si>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</si>
  <si>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</si>
  <si>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</si>
  <si>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</si>
  <si>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</si>
  <si>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</si>
  <si>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</si>
  <si>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</si>
  <si>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</si>
  <si>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</si>
  <si>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</si>
  <si>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</si>
  <si>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</si>
  <si>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</si>
  <si>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</si>
  <si>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</si>
  <si>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</si>
  <si>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</si>
  <si>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</si>
  <si>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</si>
  <si>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</si>
  <si>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</si>
  <si>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</si>
  <si>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</si>
  <si>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</si>
  <si>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</si>
  <si>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</si>
  <si>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</si>
  <si>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</si>
  <si>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</si>
  <si>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</si>
  <si>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</si>
  <si>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</si>
  <si>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</si>
  <si>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</si>
  <si>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</si>
  <si>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</si>
  <si>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</si>
  <si>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</si>
  <si>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</si>
  <si>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</si>
  <si>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</si>
  <si>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</si>
  <si>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</si>
  <si>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</si>
  <si>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</si>
  <si>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</si>
  <si>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</si>
  <si>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</si>
  <si>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</si>
  <si>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</si>
  <si>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</si>
  <si>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</si>
  <si>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</si>
  <si>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</si>
  <si>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</si>
  <si>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</si>
  <si>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</si>
  <si>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</si>
  <si>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</si>
  <si>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</si>
  <si>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</si>
  <si>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</si>
  <si>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</si>
  <si>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</si>
  <si>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</si>
  <si>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</si>
  <si>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</si>
  <si>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</si>
  <si>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</si>
  <si>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</si>
  <si>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</si>
  <si>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</si>
  <si>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</si>
  <si>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</si>
  <si>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</si>
  <si>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</si>
  <si>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</si>
  <si>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</si>
  <si>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</si>
  <si>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</si>
  <si>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</si>
  <si>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</si>
  <si>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</si>
  <si>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</si>
  <si>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</si>
  <si>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</si>
  <si>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</si>
  <si>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</si>
  <si>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</si>
  <si>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</si>
  <si>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</si>
  <si>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</si>
  <si>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</si>
  <si>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</si>
  <si>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</si>
  <si>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</si>
  <si>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</si>
  <si>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</si>
  <si>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</si>
  <si>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</si>
  <si>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</si>
  <si>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</si>
  <si>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</si>
  <si>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</si>
  <si>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</si>
  <si>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</si>
  <si>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</si>
  <si>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</si>
  <si>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</si>
  <si>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</si>
  <si>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</si>
  <si>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</si>
  <si>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</si>
  <si>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</si>
  <si>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</si>
  <si>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</si>
  <si>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</si>
  <si>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</si>
  <si>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</si>
  <si>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</si>
  <si>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</si>
  <si>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</si>
  <si>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</si>
  <si>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</si>
  <si>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</si>
  <si>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</si>
  <si>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</si>
  <si>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</si>
  <si>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</si>
  <si>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</si>
  <si>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</si>
  <si>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</si>
  <si>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</si>
  <si>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</si>
  <si>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</si>
  <si>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</si>
  <si>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</si>
  <si>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</si>
  <si>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</si>
  <si>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</si>
  <si>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</si>
  <si>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</si>
  <si>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</si>
  <si>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</si>
  <si>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</si>
  <si>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</si>
  <si>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</si>
  <si>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</si>
  <si>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</si>
  <si>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</si>
  <si>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</si>
  <si>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</si>
  <si>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</si>
  <si>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</si>
  <si>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</si>
  <si>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</si>
  <si>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</si>
  <si>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</si>
  <si>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</si>
  <si>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</si>
  <si>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</si>
  <si>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</si>
  <si>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</si>
  <si>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</si>
  <si>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</si>
  <si>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</si>
  <si>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</si>
  <si>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</si>
  <si>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</si>
  <si>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</si>
  <si>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</si>
  <si>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</si>
  <si>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</si>
  <si>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</si>
  <si>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</si>
  <si>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</si>
  <si>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</si>
  <si>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</si>
  <si>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</si>
  <si>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</si>
  <si>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</si>
  <si>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</si>
  <si>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</si>
  <si>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</si>
  <si>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</si>
  <si>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</si>
  <si>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</si>
  <si>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</si>
  <si>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</si>
  <si>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</si>
  <si>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</si>
  <si>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</si>
  <si>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</si>
  <si>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</si>
  <si>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</si>
  <si>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</si>
  <si>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</si>
  <si>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</si>
  <si>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</si>
  <si>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</si>
  <si>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</si>
  <si>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</si>
  <si>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</si>
  <si>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</si>
  <si>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</si>
  <si>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</si>
  <si>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</si>
  <si>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</si>
  <si>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</si>
  <si>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</si>
  <si>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</si>
  <si>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</si>
  <si>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</si>
  <si>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</si>
  <si>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</si>
  <si>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</si>
  <si>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</si>
  <si>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</si>
  <si>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</si>
  <si>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</si>
  <si>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</si>
  <si>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</si>
  <si>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</si>
  <si>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</si>
  <si>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</si>
  <si>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</si>
  <si>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</si>
  <si>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</si>
  <si>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</si>
  <si>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</si>
  <si>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</si>
  <si>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</si>
  <si>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</si>
  <si>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</si>
  <si>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</si>
  <si>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</si>
  <si>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</si>
  <si>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</si>
  <si>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</si>
  <si>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</si>
  <si>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</si>
  <si>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</si>
  <si>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</si>
  <si>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</si>
  <si>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</si>
  <si>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</si>
  <si>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</si>
  <si>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</si>
  <si>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</si>
  <si>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</si>
  <si>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</si>
  <si>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</si>
  <si>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</si>
  <si>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</si>
  <si>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</si>
  <si>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</si>
  <si>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</si>
  <si>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</si>
  <si>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</si>
  <si>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</si>
  <si>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</si>
  <si>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</si>
  <si>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</si>
  <si>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</si>
  <si>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</si>
  <si>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</si>
  <si>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</si>
  <si>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</si>
  <si>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</si>
  <si>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</si>
  <si>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</si>
  <si>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</si>
  <si>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</si>
  <si>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</si>
  <si>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</si>
  <si>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</si>
  <si>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</si>
  <si>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</si>
  <si>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</si>
  <si>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</si>
  <si>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</si>
  <si>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</si>
  <si>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</si>
  <si>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</si>
  <si>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</si>
  <si>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</si>
  <si>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</si>
  <si>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</si>
  <si>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</si>
  <si>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</si>
  <si>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</si>
  <si>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</si>
  <si>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</si>
  <si>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</si>
  <si>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</si>
  <si>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</si>
  <si>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</si>
  <si>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</si>
  <si>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</si>
  <si>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</si>
  <si>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</si>
  <si>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</si>
  <si>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</si>
  <si>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</si>
  <si>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</si>
  <si>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</si>
  <si>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</si>
  <si>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</si>
  <si>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</si>
  <si>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</si>
  <si>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</si>
  <si>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</si>
  <si>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</si>
  <si>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</si>
  <si>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</si>
  <si>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</si>
  <si>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</si>
  <si>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</si>
  <si>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</si>
  <si>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</si>
  <si>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</si>
  <si>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</si>
  <si>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</si>
  <si>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</si>
  <si>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</si>
  <si>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</si>
  <si>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</si>
  <si>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</si>
  <si>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</si>
  <si>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</si>
  <si>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</si>
  <si>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</si>
  <si>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</si>
  <si>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</si>
  <si>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</si>
  <si>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</si>
  <si>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</si>
  <si>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</si>
  <si>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</si>
  <si>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</si>
  <si>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</si>
  <si>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</si>
  <si>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</si>
  <si>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</si>
  <si>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</si>
  <si>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</si>
  <si>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</si>
  <si>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</si>
  <si>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</si>
  <si>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</si>
  <si>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</si>
  <si>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</si>
  <si>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</si>
  <si>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</si>
  <si>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</si>
  <si>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</si>
  <si>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</si>
  <si>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</si>
  <si>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</si>
  <si>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</si>
  <si>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</si>
  <si>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</si>
  <si>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</si>
  <si>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</si>
  <si>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</si>
  <si>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</si>
  <si>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</si>
  <si>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</si>
  <si>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</si>
  <si>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</si>
  <si>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</si>
  <si>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</si>
  <si>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</si>
  <si>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</si>
  <si>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</si>
  <si>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</si>
  <si>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</si>
  <si>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</si>
  <si>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</si>
  <si>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</si>
  <si>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</si>
  <si>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</si>
  <si>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</si>
  <si>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</si>
  <si>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</si>
  <si>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</si>
  <si>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</si>
  <si>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</si>
  <si>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</si>
  <si>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</si>
  <si>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</si>
  <si>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</si>
  <si>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</si>
  <si>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</si>
  <si>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</si>
  <si>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</si>
  <si>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</si>
  <si>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</si>
  <si>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</si>
  <si>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</si>
  <si>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</si>
  <si>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</si>
  <si>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</si>
  <si>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</si>
  <si>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</si>
  <si>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</si>
  <si>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</si>
  <si>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</si>
  <si>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</si>
  <si>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</si>
  <si>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</si>
  <si>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</si>
  <si>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</si>
  <si>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</si>
  <si>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</si>
  <si>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</si>
  <si>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</si>
  <si>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</si>
  <si>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</si>
  <si>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</si>
  <si>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</si>
  <si>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</si>
  <si>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</si>
  <si>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</si>
  <si>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</si>
  <si>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</si>
  <si>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</si>
  <si>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</si>
  <si>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</si>
  <si>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</si>
  <si>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</si>
  <si>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</si>
  <si>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</si>
  <si>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</si>
  <si>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</si>
  <si>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</si>
  <si>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</si>
  <si>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</si>
  <si>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</si>
  <si>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</si>
  <si>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</si>
  <si>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</si>
  <si>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</si>
  <si>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</si>
  <si>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</si>
  <si>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</si>
  <si>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</si>
  <si>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</si>
  <si>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</si>
  <si>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</si>
  <si>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</si>
  <si>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</si>
  <si>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</si>
  <si>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</si>
  <si>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</si>
  <si>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</si>
  <si>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</si>
  <si>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</si>
  <si>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</si>
  <si>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</si>
  <si>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</si>
  <si>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</si>
  <si>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</si>
  <si>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</si>
  <si>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</si>
  <si>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</si>
  <si>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</si>
  <si>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</si>
  <si>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</si>
  <si>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</si>
  <si>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</si>
  <si>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</si>
  <si>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</si>
  <si>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</si>
  <si>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</si>
  <si>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</si>
  <si>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</si>
  <si>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</si>
  <si>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</si>
  <si>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</si>
  <si>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</si>
  <si>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</si>
  <si>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</si>
  <si>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</si>
  <si>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</si>
  <si>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</si>
  <si>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</si>
  <si>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</si>
  <si>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</si>
  <si>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</si>
  <si>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</si>
  <si>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</si>
  <si>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</si>
  <si>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</si>
  <si>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</si>
  <si>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</si>
  <si>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</si>
  <si>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</si>
  <si>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</si>
  <si>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</si>
  <si>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</si>
  <si>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</si>
  <si>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</si>
  <si>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</si>
  <si>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</si>
  <si>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</si>
  <si>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</si>
  <si>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</si>
  <si>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</si>
  <si>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</si>
  <si>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</si>
  <si>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</si>
  <si>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</si>
  <si>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</si>
  <si>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</si>
  <si>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</si>
  <si>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</si>
  <si>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</si>
  <si>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</si>
  <si>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</si>
  <si>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</si>
  <si>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</si>
  <si>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</si>
  <si>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</si>
  <si>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</si>
  <si>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</si>
  <si>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</si>
  <si>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</si>
  <si>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</si>
  <si>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</si>
  <si>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</si>
  <si>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</si>
  <si>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</si>
  <si>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</si>
  <si>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</si>
  <si>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</si>
  <si>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</si>
  <si>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</si>
  <si>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</si>
  <si>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</si>
  <si>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</si>
  <si>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</si>
  <si>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</si>
  <si>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</si>
  <si>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</si>
  <si>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</si>
  <si>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</si>
  <si>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</si>
  <si>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</si>
  <si>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</si>
  <si>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</si>
  <si>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</si>
  <si>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</si>
  <si>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</si>
  <si>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</si>
  <si>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</si>
  <si>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</si>
  <si>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</si>
  <si>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</si>
  <si>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</si>
  <si>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</si>
  <si>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</si>
  <si>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</si>
  <si>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</si>
  <si>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</si>
  <si>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</si>
  <si>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</si>
  <si>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</si>
  <si>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</si>
  <si>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</si>
  <si>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</si>
  <si>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</si>
  <si>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</si>
  <si>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</si>
  <si>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</si>
  <si>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</si>
  <si>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</si>
  <si>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</si>
  <si>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</si>
  <si>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</si>
  <si>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</si>
  <si>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</si>
  <si>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</si>
  <si>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</si>
  <si>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</si>
  <si>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</si>
  <si>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</si>
  <si>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</si>
  <si>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</si>
  <si>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</si>
  <si>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</si>
  <si>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</si>
  <si>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</si>
  <si>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</si>
  <si>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</si>
  <si>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</si>
  <si>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</si>
  <si>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</si>
  <si>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</si>
  <si>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</si>
  <si>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</si>
  <si>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</si>
  <si>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</si>
  <si>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</si>
  <si>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</si>
  <si>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</si>
  <si>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</si>
  <si>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</si>
  <si>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</si>
  <si>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</si>
  <si>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</si>
  <si>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</si>
  <si>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</si>
  <si>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</si>
  <si>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</si>
  <si>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</si>
  <si>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</si>
  <si>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</si>
  <si>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</si>
  <si>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</si>
  <si>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</si>
  <si>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</si>
  <si>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</si>
  <si>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</si>
  <si>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</si>
  <si>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</si>
  <si>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</si>
  <si>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</si>
  <si>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</si>
  <si>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</si>
  <si>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</si>
  <si>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</si>
  <si>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</si>
  <si>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</si>
  <si>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</si>
  <si>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</si>
  <si>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</si>
  <si>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</si>
  <si>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</si>
  <si>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</si>
  <si>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</si>
  <si>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</si>
  <si>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</si>
  <si>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</si>
  <si>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</si>
  <si>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</si>
  <si>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</si>
  <si>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</si>
  <si>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</si>
  <si>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</si>
  <si>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</si>
  <si>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</si>
  <si>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</si>
  <si>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</si>
  <si>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</si>
  <si>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</si>
  <si>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</si>
  <si>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</si>
  <si>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</si>
  <si>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</si>
  <si>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</si>
  <si>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</si>
  <si>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</si>
  <si>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</si>
  <si>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</si>
  <si>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</si>
  <si>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</si>
  <si>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</si>
  <si>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</si>
  <si>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</si>
  <si>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</si>
  <si>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</si>
  <si>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</si>
  <si>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</si>
  <si>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</si>
  <si>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</si>
  <si>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</si>
  <si>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</si>
  <si>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</si>
  <si>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</si>
  <si>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</si>
  <si>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</si>
  <si>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</si>
  <si>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</si>
  <si>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</si>
  <si>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</si>
  <si>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</si>
  <si>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</si>
  <si>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</si>
  <si>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</si>
  <si>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</si>
  <si>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</si>
  <si>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</si>
  <si>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</si>
  <si>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</si>
  <si>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</si>
  <si>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</si>
  <si>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</si>
  <si>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</si>
  <si>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</si>
  <si>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</si>
  <si>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</si>
  <si>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</si>
  <si>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</si>
  <si>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</si>
  <si>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</si>
  <si>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</si>
  <si>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</si>
  <si>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</si>
  <si>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</si>
  <si>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</si>
  <si>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</si>
  <si>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</si>
  <si>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</si>
  <si>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</si>
  <si>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</si>
  <si>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</si>
  <si>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</si>
  <si>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</si>
  <si>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</si>
  <si>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</si>
  <si>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</si>
  <si>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</si>
  <si>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</si>
  <si>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</si>
  <si>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</si>
  <si>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</si>
  <si>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</si>
  <si>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</si>
  <si>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</si>
  <si>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</si>
  <si>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</si>
  <si>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</si>
  <si>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</si>
  <si>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</si>
  <si>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</si>
  <si>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</si>
  <si>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</si>
  <si>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</si>
  <si>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</si>
  <si>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</si>
  <si>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</si>
  <si>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</si>
  <si>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</si>
  <si>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</si>
  <si>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</si>
  <si>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</si>
  <si>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</si>
  <si>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</si>
  <si>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</si>
  <si>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</si>
  <si>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</si>
  <si>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</si>
  <si>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</si>
  <si>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</si>
  <si>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</si>
  <si>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</si>
  <si>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</si>
  <si>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</si>
  <si>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</si>
  <si>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</si>
  <si>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</si>
  <si>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</si>
  <si>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</si>
  <si>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</si>
  <si>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</si>
  <si>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</si>
  <si>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</si>
  <si>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</si>
  <si>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</si>
  <si>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</si>
  <si>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</si>
  <si>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</si>
  <si>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</si>
  <si>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</si>
  <si>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</si>
  <si>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</si>
  <si>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</si>
  <si>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</si>
  <si>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</si>
  <si>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</si>
  <si>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</si>
  <si>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</si>
  <si>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</si>
  <si>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</si>
  <si>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</si>
  <si>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</si>
  <si>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</si>
  <si>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</si>
  <si>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</si>
  <si>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</si>
  <si>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</si>
  <si>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</si>
  <si>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</si>
  <si>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</si>
  <si>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</si>
  <si>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</si>
  <si>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</si>
  <si>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</si>
  <si>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</si>
  <si>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</si>
  <si>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</si>
  <si>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</si>
  <si>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</si>
  <si>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</si>
  <si>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</si>
  <si>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</si>
  <si>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</si>
  <si>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</si>
  <si>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</si>
  <si>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</si>
  <si>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</si>
  <si>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</si>
  <si>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</si>
  <si>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</si>
  <si>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</si>
  <si>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</si>
  <si>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</si>
  <si>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</si>
  <si>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</si>
  <si>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</si>
  <si>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</si>
  <si>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</si>
  <si>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</si>
  <si>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</si>
  <si>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</si>
  <si>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</si>
  <si>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</si>
  <si>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</si>
  <si>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</si>
  <si>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</si>
  <si>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</si>
  <si>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</si>
  <si>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</si>
  <si>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</si>
  <si>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</si>
  <si>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</si>
  <si>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</si>
  <si>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</si>
  <si>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</si>
  <si>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</si>
  <si>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</si>
  <si>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</si>
  <si>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</si>
  <si>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</si>
  <si>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</si>
  <si>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</si>
  <si>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</si>
  <si>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</si>
  <si>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</si>
  <si>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</si>
  <si>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</si>
  <si>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</si>
  <si>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</si>
  <si>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</si>
  <si>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</si>
  <si>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</si>
  <si>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</si>
  <si>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</si>
  <si>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</si>
  <si>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</si>
  <si>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</si>
  <si>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</si>
  <si>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</si>
  <si>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</si>
  <si>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</si>
  <si>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</si>
  <si>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</si>
  <si>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</si>
  <si>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</si>
  <si>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</si>
  <si>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</si>
  <si>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</si>
  <si>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</si>
  <si>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</si>
  <si>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</si>
  <si>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</si>
  <si>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</si>
  <si>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</si>
  <si>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</si>
  <si>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</si>
  <si>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</si>
  <si>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</si>
  <si>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</si>
  <si>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</si>
  <si>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</si>
  <si>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</si>
  <si>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</si>
  <si>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</si>
  <si>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</si>
  <si>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</si>
  <si>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</si>
  <si>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</si>
  <si>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</si>
  <si>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</si>
  <si>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</si>
  <si>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</si>
  <si>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</si>
  <si>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</si>
  <si>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</si>
  <si>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</si>
  <si>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</si>
  <si>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</si>
  <si>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</si>
  <si>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</si>
  <si>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</si>
  <si>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</si>
  <si>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</si>
  <si>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</si>
  <si>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</si>
  <si>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</si>
  <si>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</si>
  <si>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</si>
  <si>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</si>
  <si>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</si>
  <si>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</si>
  <si>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</si>
  <si>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</si>
  <si>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</si>
  <si>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</si>
  <si>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</si>
  <si>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</si>
  <si>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</si>
  <si>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</si>
  <si>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</si>
  <si>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</si>
  <si>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</si>
  <si>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</si>
  <si>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</si>
  <si>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</si>
  <si>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</si>
  <si>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</si>
  <si>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</si>
  <si>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</si>
  <si>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</si>
  <si>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</si>
  <si>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</si>
  <si>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</si>
  <si>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</si>
  <si>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</si>
  <si>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</si>
  <si>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</si>
  <si>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</si>
  <si>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</si>
  <si>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</si>
  <si>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</si>
  <si>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</si>
  <si>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</si>
  <si>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</si>
  <si>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</si>
  <si>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</si>
  <si>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</si>
  <si>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</si>
  <si>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</si>
  <si>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</si>
  <si>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</si>
  <si>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</si>
  <si>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</si>
  <si>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</si>
  <si>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</si>
  <si>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</si>
  <si>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</si>
  <si>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</si>
  <si>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</si>
  <si>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</si>
  <si>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</si>
  <si>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</si>
  <si>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</si>
  <si>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</si>
  <si>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</si>
  <si>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</si>
  <si>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</si>
  <si>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</si>
  <si>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</si>
  <si>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</si>
  <si>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</si>
  <si>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</si>
  <si>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</si>
  <si>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</si>
  <si>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</si>
  <si>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</si>
  <si>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</si>
  <si>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</si>
  <si>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</si>
  <si>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</si>
  <si>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</si>
  <si>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</si>
  <si>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</si>
  <si>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</si>
  <si>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</si>
  <si>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</si>
  <si>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</si>
  <si>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</si>
  <si>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</si>
  <si>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</si>
  <si>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</si>
  <si>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</si>
  <si>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</si>
  <si>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</si>
  <si>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</si>
  <si>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</si>
  <si>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</si>
  <si>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</si>
  <si>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</si>
  <si>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</si>
  <si>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</si>
  <si>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</si>
  <si>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</si>
  <si>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</si>
  <si>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</si>
  <si>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</si>
  <si>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</si>
  <si>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</si>
  <si>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</si>
  <si>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</si>
  <si>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</si>
  <si>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</si>
  <si>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</si>
  <si>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</si>
  <si>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</si>
  <si>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</si>
  <si>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</si>
  <si>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</si>
  <si>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</si>
  <si>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</si>
  <si>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</si>
  <si>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</si>
  <si>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</si>
  <si>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</si>
  <si>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</si>
  <si>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</si>
  <si>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</si>
  <si>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</si>
  <si>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</si>
  <si>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</si>
  <si>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</si>
  <si>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</si>
  <si>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</si>
  <si>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</si>
  <si>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</si>
  <si>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</si>
  <si>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</si>
  <si>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</si>
  <si>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</si>
  <si>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</si>
  <si>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</si>
  <si>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</si>
  <si>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</si>
  <si>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</si>
  <si>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</si>
  <si>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</si>
  <si>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</si>
  <si>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</si>
  <si>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</si>
  <si>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</si>
  <si>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</si>
  <si>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</si>
  <si>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</si>
  <si>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</si>
  <si>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</si>
  <si>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</si>
  <si>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</si>
  <si>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</si>
  <si>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</si>
  <si>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</si>
  <si>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</si>
  <si>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</si>
  <si>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</si>
  <si>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</si>
  <si>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</si>
  <si>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</si>
  <si>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</si>
  <si>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</si>
  <si>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</si>
  <si>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</si>
  <si>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</si>
  <si>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</si>
  <si>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</si>
  <si>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</si>
  <si>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</si>
  <si>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</si>
  <si>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</si>
  <si>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</si>
  <si>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</si>
  <si>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</si>
  <si>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</si>
  <si>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</si>
  <si>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</si>
  <si>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</si>
  <si>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</si>
  <si>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</si>
  <si>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</si>
  <si>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</si>
  <si>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</si>
  <si>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</si>
  <si>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</si>
  <si>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</si>
  <si>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</si>
  <si>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</si>
  <si>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</si>
  <si>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</si>
  <si>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</si>
  <si>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</si>
  <si>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</si>
  <si>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</si>
  <si>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</si>
  <si>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</si>
  <si>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</si>
  <si>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</si>
  <si>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</si>
  <si>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</si>
  <si>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</si>
  <si>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</si>
  <si>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</si>
  <si>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</si>
  <si>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</si>
  <si>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</si>
  <si>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</si>
  <si>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</si>
  <si>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</si>
  <si>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</si>
  <si>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</si>
  <si>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</si>
  <si>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</si>
  <si>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</si>
  <si>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</si>
  <si>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</si>
  <si>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</si>
  <si>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</si>
  <si>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</si>
  <si>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</si>
  <si>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</si>
  <si>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</si>
  <si>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</si>
  <si>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</si>
  <si>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</si>
  <si>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</si>
  <si>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</si>
  <si>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</si>
  <si>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</si>
  <si>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</si>
  <si>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</si>
  <si>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</si>
  <si>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</si>
  <si>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</si>
  <si>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</si>
  <si>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</si>
  <si>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</si>
  <si>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</si>
  <si>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</si>
  <si>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</si>
  <si>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</si>
  <si>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</si>
  <si>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</si>
  <si>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</si>
  <si>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</si>
  <si>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</si>
  <si>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</si>
  <si>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</si>
  <si>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</si>
  <si>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</si>
  <si>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</si>
  <si>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</si>
  <si>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</si>
  <si>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</si>
  <si>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</si>
  <si>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</si>
  <si>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</si>
  <si>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</si>
  <si>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</si>
  <si>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</si>
  <si>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</si>
  <si>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</si>
  <si>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</si>
  <si>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</si>
  <si>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</si>
  <si>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</si>
  <si>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</si>
  <si>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</si>
  <si>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</si>
  <si>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</si>
  <si>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</si>
  <si>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</si>
  <si>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</si>
  <si>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</si>
  <si>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</si>
  <si>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</si>
  <si>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</si>
  <si>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</si>
  <si>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</si>
  <si>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</si>
  <si>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</si>
  <si>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</si>
  <si>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</si>
  <si>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</si>
  <si>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</si>
  <si>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</si>
  <si>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</si>
  <si>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</si>
  <si>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</si>
  <si>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</si>
  <si>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</si>
  <si>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</si>
  <si>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</si>
  <si>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</si>
  <si>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</si>
  <si>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</si>
  <si>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</si>
  <si>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</si>
  <si>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</si>
  <si>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</si>
  <si>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</si>
  <si>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</si>
  <si>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</si>
  <si>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</si>
  <si>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</si>
  <si>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</si>
  <si>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</si>
  <si>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</si>
  <si>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</si>
  <si>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</si>
  <si>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</si>
  <si>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</si>
  <si>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</si>
  <si>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</si>
  <si>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</si>
  <si>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</si>
  <si>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</si>
  <si>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</si>
  <si>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</si>
  <si>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</si>
  <si>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</si>
  <si>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</si>
  <si>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</si>
  <si>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</si>
  <si>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</si>
  <si>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</si>
  <si>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</si>
  <si>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</si>
  <si>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</si>
  <si>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</si>
  <si>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</si>
  <si>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</si>
  <si>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</si>
  <si>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</si>
  <si>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</si>
  <si>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</si>
  <si>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</si>
  <si>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</si>
  <si>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</si>
  <si>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</si>
  <si>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</si>
  <si>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</si>
  <si>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</si>
  <si>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</si>
  <si>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</si>
  <si>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</si>
  <si>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</si>
  <si>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</si>
  <si>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</si>
  <si>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</si>
  <si>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</si>
  <si>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</si>
  <si>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</si>
  <si>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</si>
  <si>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</si>
  <si>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</si>
  <si>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</si>
  <si>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</si>
  <si>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</si>
  <si>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</si>
  <si>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</si>
  <si>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</si>
  <si>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</si>
  <si>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</si>
  <si>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</si>
  <si>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</si>
  <si>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</si>
  <si>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</si>
  <si>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</si>
  <si>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</si>
  <si>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</si>
  <si>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</si>
  <si>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</si>
  <si>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</si>
  <si>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</si>
  <si>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</si>
  <si>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</si>
  <si>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</si>
  <si>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</si>
  <si>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</si>
  <si>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</si>
  <si>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</si>
  <si>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</si>
  <si>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</si>
  <si>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</si>
  <si>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</si>
  <si>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</si>
  <si>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</si>
  <si>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</si>
  <si>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</si>
  <si>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</si>
  <si>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</si>
  <si>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</si>
  <si>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</si>
  <si>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</si>
  <si>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</si>
  <si>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</si>
  <si>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</si>
  <si>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</si>
  <si>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</si>
  <si>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</si>
  <si>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</si>
  <si>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</si>
  <si>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</si>
  <si>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</si>
  <si>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</si>
  <si>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</si>
  <si>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</si>
  <si>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</si>
  <si>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</si>
  <si>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</si>
  <si>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</si>
  <si>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</si>
  <si>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</si>
  <si>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</si>
  <si>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</si>
  <si>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</si>
  <si>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</si>
  <si>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</si>
  <si>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</si>
  <si>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</si>
  <si>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</si>
  <si>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</si>
  <si>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</si>
  <si>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</si>
  <si>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</si>
  <si>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</si>
  <si>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</si>
  <si>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</si>
  <si>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</si>
  <si>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</si>
  <si>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</si>
  <si>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</si>
  <si>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</si>
  <si>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</si>
  <si>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</si>
  <si>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</si>
  <si>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</si>
  <si>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</si>
  <si>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</si>
  <si>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</si>
  <si>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</si>
  <si>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</si>
  <si>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</si>
  <si>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</si>
  <si>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</si>
  <si>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</si>
  <si>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</si>
  <si>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</si>
  <si>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</si>
  <si>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</si>
  <si>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</si>
  <si>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</si>
  <si>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</si>
  <si>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</si>
  <si>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</si>
  <si>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</si>
  <si>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</si>
  <si>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</si>
  <si>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</si>
  <si>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</si>
  <si>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</si>
  <si>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</si>
  <si>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</si>
  <si>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</si>
  <si>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</si>
  <si>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</si>
  <si>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</si>
  <si>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</si>
  <si>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</si>
  <si>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</si>
  <si>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</si>
  <si>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</si>
  <si>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</si>
  <si>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</si>
  <si>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</si>
  <si>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</si>
  <si>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</si>
  <si>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</si>
  <si>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</si>
  <si>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</si>
  <si>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</si>
  <si>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</si>
  <si>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</si>
  <si>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</si>
  <si>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</si>
  <si>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</si>
  <si>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</si>
  <si>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</si>
  <si>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</si>
  <si>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</si>
  <si>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</si>
  <si>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</si>
  <si>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</si>
  <si>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</si>
  <si>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</si>
  <si>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</si>
  <si>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</si>
  <si>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</si>
  <si>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</si>
  <si>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</si>
  <si>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</si>
  <si>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</si>
  <si>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</si>
  <si>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</si>
  <si>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</si>
  <si>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</si>
  <si>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</si>
  <si>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</si>
  <si>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</si>
  <si>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</si>
  <si>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</si>
  <si>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</si>
  <si>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</si>
  <si>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</si>
  <si>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</si>
  <si>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</si>
  <si>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</si>
  <si>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</si>
  <si>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</si>
  <si>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</si>
  <si>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</si>
  <si>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</si>
  <si>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</si>
  <si>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</si>
  <si>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</si>
  <si>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</si>
  <si>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</si>
  <si>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</si>
  <si>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</si>
  <si>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</si>
  <si>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</si>
  <si>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</si>
  <si>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</si>
  <si>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</si>
  <si>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</si>
  <si>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</si>
  <si>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</si>
  <si>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</si>
  <si>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</si>
  <si>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</si>
  <si>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</si>
  <si>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</si>
  <si>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</si>
  <si>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</si>
  <si>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</si>
  <si>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</si>
  <si>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</si>
  <si>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</si>
  <si>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</si>
  <si>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</si>
  <si>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</si>
  <si>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</si>
  <si>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</si>
  <si>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</si>
  <si>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</si>
  <si>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</si>
  <si>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</si>
  <si>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</si>
  <si>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</si>
  <si>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</si>
  <si>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</si>
  <si>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</si>
  <si>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</si>
  <si>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</si>
  <si>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</si>
  <si>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</si>
  <si>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</si>
  <si>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</si>
  <si>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</si>
  <si>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</si>
  <si>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</si>
  <si>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</si>
  <si>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</si>
  <si>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</si>
  <si>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</si>
  <si>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</si>
  <si>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</si>
  <si>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</si>
  <si>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</si>
  <si>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</si>
  <si>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</si>
  <si>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</si>
  <si>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</si>
  <si>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</si>
  <si>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</si>
  <si>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</si>
  <si>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</si>
  <si>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</si>
  <si>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</si>
  <si>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</si>
  <si>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</si>
  <si>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</si>
  <si>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</si>
  <si>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</si>
  <si>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</si>
  <si>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</si>
  <si>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</si>
  <si>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</si>
  <si>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</si>
  <si>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</si>
  <si>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</si>
  <si>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</si>
  <si>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</si>
  <si>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</si>
  <si>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</si>
  <si>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</si>
  <si>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</si>
  <si>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</si>
  <si>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</si>
  <si>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</si>
  <si>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</si>
  <si>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</si>
  <si>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</si>
  <si>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</si>
  <si>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</si>
  <si>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</si>
  <si>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</si>
  <si>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</si>
  <si>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</si>
  <si>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</si>
  <si>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</si>
  <si>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</si>
  <si>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</si>
  <si>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</si>
  <si>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</si>
  <si>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</si>
  <si>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</si>
  <si>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</si>
  <si>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</si>
  <si>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</si>
  <si>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</si>
  <si>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</si>
  <si>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</si>
  <si>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</si>
  <si>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</si>
  <si>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</si>
  <si>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</si>
  <si>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</si>
  <si>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</si>
  <si>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</si>
  <si>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</si>
  <si>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</si>
  <si>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</si>
  <si>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</si>
  <si>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</si>
  <si>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</si>
  <si>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</si>
  <si>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</si>
  <si>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</si>
  <si>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</si>
  <si>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</si>
  <si>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</si>
  <si>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</si>
  <si>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</si>
  <si>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</si>
  <si>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</si>
  <si>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</si>
  <si>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</si>
  <si>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</si>
  <si>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</si>
  <si>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</si>
  <si>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</si>
  <si>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</si>
  <si>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</si>
  <si>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</si>
  <si>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</si>
  <si>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</si>
  <si>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</si>
  <si>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</si>
  <si>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</si>
  <si>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</si>
  <si>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</si>
  <si>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</si>
  <si>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</si>
  <si>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</si>
  <si>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</si>
  <si>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</si>
  <si>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</si>
  <si>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</si>
  <si>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</si>
  <si>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</si>
  <si>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</si>
  <si>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</si>
  <si>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</si>
  <si>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</si>
  <si>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</si>
  <si>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</si>
  <si>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</si>
  <si>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</si>
  <si>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</si>
  <si>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</si>
  <si>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</si>
  <si>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</si>
  <si>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</si>
  <si>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</si>
  <si>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</si>
  <si>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</si>
  <si>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</si>
  <si>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</si>
  <si>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</si>
  <si>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</si>
  <si>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</si>
  <si>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</si>
  <si>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</si>
  <si>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</si>
  <si>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</si>
  <si>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</si>
  <si>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</si>
  <si>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</si>
  <si>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</si>
  <si>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</si>
  <si>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</si>
  <si>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</si>
  <si>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</si>
  <si>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</si>
  <si>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</si>
  <si>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</si>
  <si>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</si>
  <si>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</si>
  <si>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</si>
  <si>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</si>
  <si>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</si>
  <si>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</si>
  <si>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</si>
  <si>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</si>
  <si>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</si>
  <si>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</si>
  <si>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</si>
  <si>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</si>
  <si>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</si>
  <si>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</si>
  <si>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</si>
  <si>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</si>
  <si>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</si>
  <si>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</si>
  <si>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</si>
  <si>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</si>
  <si>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</si>
  <si>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</si>
  <si>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</si>
  <si>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</si>
  <si>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</si>
  <si>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</si>
  <si>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</si>
  <si>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</si>
  <si>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</si>
  <si>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</si>
  <si>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</si>
  <si>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</si>
  <si>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</si>
  <si>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</si>
  <si>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</si>
  <si>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</si>
  <si>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</si>
  <si>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</si>
  <si>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</si>
  <si>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</si>
  <si>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</si>
  <si>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</si>
  <si>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</si>
  <si>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</si>
  <si>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</si>
  <si>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</si>
  <si>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</si>
  <si>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</si>
  <si>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</si>
  <si>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</si>
  <si>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</si>
  <si>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</si>
  <si>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</si>
  <si>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</si>
  <si>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</si>
  <si>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</si>
  <si>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</si>
  <si>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</si>
  <si>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</si>
  <si>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</si>
  <si>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</si>
  <si>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</si>
  <si>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</si>
  <si>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</si>
  <si>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</si>
  <si>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</si>
  <si>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</si>
  <si>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</si>
  <si>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</si>
  <si>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</si>
  <si>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</si>
  <si>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</si>
  <si>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</si>
  <si>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</si>
  <si>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</si>
  <si>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</si>
  <si>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</si>
  <si>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</si>
  <si>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</si>
  <si>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</si>
  <si>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</si>
  <si>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</si>
  <si>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</si>
  <si>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</si>
  <si>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</si>
  <si>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</si>
  <si>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</si>
  <si>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</si>
  <si>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</si>
  <si>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</si>
  <si>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</si>
  <si>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</si>
  <si>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</si>
  <si>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</si>
  <si>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</si>
  <si>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</si>
  <si>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</si>
  <si>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</si>
  <si>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</si>
  <si>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</si>
  <si>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</si>
  <si>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</si>
  <si>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</si>
  <si>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</si>
  <si>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</si>
  <si>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</si>
  <si>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</si>
  <si>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</si>
  <si>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</si>
  <si>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</si>
  <si>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</si>
  <si>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</si>
  <si>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</si>
  <si>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</si>
  <si>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</si>
  <si>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</si>
  <si>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</si>
  <si>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</si>
  <si>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</si>
  <si>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</si>
  <si>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</si>
  <si>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</si>
  <si>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</si>
  <si>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</si>
  <si>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</si>
  <si>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</si>
  <si>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</si>
  <si>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</si>
  <si>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</si>
  <si>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</si>
  <si>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</si>
  <si>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</si>
  <si>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</si>
  <si>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</si>
  <si>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</si>
  <si>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</si>
  <si>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</si>
  <si>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</si>
  <si>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</si>
  <si>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</si>
  <si>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</si>
  <si>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</si>
  <si>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</si>
  <si>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</si>
  <si>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</si>
  <si>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</si>
  <si>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</si>
  <si>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</si>
  <si>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</si>
  <si>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</si>
  <si>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</si>
  <si>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</si>
  <si>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</si>
  <si>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</si>
  <si>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</si>
  <si>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</si>
  <si>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</si>
  <si>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</si>
  <si>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</si>
  <si>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</si>
  <si>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</si>
  <si>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</si>
  <si>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</si>
  <si>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</si>
  <si>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</si>
  <si>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</si>
  <si>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</si>
  <si>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</si>
  <si>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</si>
  <si>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</si>
  <si>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</si>
  <si>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</si>
  <si>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</si>
  <si>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</si>
  <si>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</si>
  <si>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</si>
  <si>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</si>
  <si>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</si>
  <si>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</si>
  <si>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</si>
  <si>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</si>
  <si>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</si>
  <si>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</si>
  <si>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</si>
  <si>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</si>
  <si>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</si>
  <si>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</si>
  <si>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</si>
  <si>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</si>
  <si>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</si>
  <si>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</si>
  <si>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</si>
  <si>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</si>
  <si>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</si>
  <si>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</si>
  <si>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</si>
  <si>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</si>
  <si>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</si>
  <si>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</si>
  <si>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</si>
  <si>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</si>
  <si>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</si>
  <si>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</si>
  <si>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</si>
  <si>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</si>
  <si>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</si>
  <si>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</si>
  <si>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</si>
  <si>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</si>
  <si>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</si>
  <si>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</si>
  <si>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</si>
  <si>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</si>
  <si>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</si>
  <si>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</si>
  <si>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</si>
  <si>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</si>
  <si>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</si>
  <si>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</si>
  <si>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</si>
  <si>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</si>
  <si>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</si>
  <si>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</si>
  <si>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</si>
  <si>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</si>
  <si>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</si>
  <si>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</si>
  <si>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</si>
  <si>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</si>
  <si>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</si>
  <si>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</si>
  <si>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</si>
  <si>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</si>
  <si>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</si>
  <si>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</si>
  <si>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</si>
  <si>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</si>
  <si>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</si>
  <si>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</si>
  <si>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</si>
  <si>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</si>
  <si>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</si>
  <si>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</si>
  <si>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</si>
  <si>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</si>
  <si>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</si>
  <si>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</si>
  <si>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</si>
  <si>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</si>
  <si>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</si>
  <si>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</si>
  <si>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</si>
  <si>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</si>
  <si>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</si>
  <si>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</si>
  <si>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</si>
  <si>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</si>
  <si>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</si>
  <si>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</si>
  <si>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</si>
  <si>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</si>
  <si>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</si>
  <si>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</si>
  <si>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</si>
  <si>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</si>
  <si>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</si>
  <si>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</si>
  <si>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</si>
  <si>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</si>
  <si>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</si>
  <si>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</si>
  <si>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</si>
  <si>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</si>
  <si>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</si>
  <si>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</si>
  <si>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</si>
  <si>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</si>
  <si>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</si>
  <si>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</si>
  <si>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</si>
  <si>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</si>
  <si>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</si>
  <si>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</si>
  <si>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</si>
  <si>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</si>
  <si>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</si>
  <si>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</si>
  <si>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</si>
  <si>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</si>
  <si>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</si>
  <si>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</si>
  <si>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</si>
  <si>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</si>
  <si>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</si>
  <si>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</si>
  <si>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</si>
  <si>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</si>
  <si>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</si>
  <si>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</si>
  <si>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</si>
  <si>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</si>
  <si>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</si>
  <si>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</si>
  <si>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</si>
  <si>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</si>
  <si>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</si>
  <si>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</si>
  <si>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</si>
  <si>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</si>
  <si>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</si>
  <si>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</si>
  <si>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</si>
  <si>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</si>
  <si>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</si>
  <si>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</si>
  <si>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</si>
  <si>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</si>
  <si>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</si>
  <si>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</si>
  <si>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</si>
  <si>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</si>
  <si>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</si>
  <si>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</si>
  <si>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</si>
  <si>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</si>
  <si>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</si>
  <si>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</si>
  <si>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</si>
  <si>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</si>
  <si>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</si>
  <si>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</si>
  <si>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</si>
  <si>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</si>
  <si>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</si>
  <si>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</si>
  <si>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</si>
  <si>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</si>
  <si>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</si>
  <si>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</si>
  <si>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</si>
  <si>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</si>
  <si>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</si>
  <si>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</si>
  <si>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</si>
  <si>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</si>
  <si>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</si>
  <si>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</si>
  <si>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</si>
  <si>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</si>
  <si>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</si>
  <si>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</si>
  <si>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</si>
  <si>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</si>
  <si>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</si>
  <si>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</si>
  <si>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</si>
  <si>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</si>
  <si>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</si>
  <si>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</si>
  <si>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</si>
  <si>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</si>
  <si>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</si>
  <si>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</si>
  <si>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</si>
  <si>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</si>
  <si>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</si>
  <si>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</si>
  <si>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</si>
  <si>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</si>
  <si>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</si>
  <si>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</si>
  <si>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</si>
  <si>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</si>
  <si>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</si>
  <si>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</si>
  <si>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</si>
  <si>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</si>
  <si>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</si>
  <si>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</si>
  <si>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</si>
  <si>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</si>
  <si>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</si>
  <si>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</si>
  <si>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</si>
  <si>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</si>
  <si>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</si>
  <si>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</si>
  <si>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</si>
  <si>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</si>
  <si>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</si>
  <si>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</si>
  <si>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</si>
  <si>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</si>
  <si>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</si>
  <si>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</si>
  <si>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</si>
  <si>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</si>
  <si>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</si>
  <si>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</si>
  <si>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</si>
  <si>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</si>
  <si>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</si>
  <si>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</si>
  <si>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</si>
  <si>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</si>
  <si>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</si>
  <si>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</si>
  <si>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</si>
  <si>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</si>
  <si>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</si>
  <si>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</si>
  <si>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</si>
  <si>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</si>
  <si>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</si>
  <si>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</si>
  <si>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</si>
  <si>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</si>
  <si>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</si>
  <si>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</si>
  <si>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</si>
  <si>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</si>
  <si>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</si>
  <si>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</si>
  <si>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</si>
  <si>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</si>
  <si>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</si>
  <si>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</si>
  <si>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</si>
  <si>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</si>
  <si>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</si>
  <si>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</si>
  <si>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</si>
  <si>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</si>
  <si>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</si>
  <si>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</si>
  <si>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</si>
  <si>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</si>
  <si>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</si>
  <si>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</si>
  <si>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</si>
  <si>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</si>
  <si>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</si>
  <si>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</si>
  <si>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</si>
  <si>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</si>
  <si>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</si>
  <si>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</si>
  <si>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</si>
  <si>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</si>
  <si>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</si>
  <si>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</si>
  <si>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</si>
  <si>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</si>
  <si>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</si>
  <si>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</si>
  <si>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</si>
  <si>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</si>
  <si>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</si>
  <si>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</si>
  <si>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</si>
  <si>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</si>
  <si>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</si>
  <si>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</si>
  <si>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</si>
  <si>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</si>
  <si>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</si>
  <si>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</si>
  <si>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</si>
  <si>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</si>
  <si>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</si>
  <si>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</si>
  <si>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</si>
  <si>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</si>
  <si>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</si>
  <si>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</si>
  <si>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</si>
  <si>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</si>
  <si>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</si>
  <si>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</si>
  <si>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</si>
  <si>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</si>
  <si>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</si>
  <si>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</si>
  <si>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</si>
  <si>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</si>
  <si>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</si>
  <si>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</si>
  <si>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</si>
  <si>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</si>
  <si>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</si>
  <si>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</si>
  <si>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</si>
  <si>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</si>
  <si>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</si>
  <si>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</si>
  <si>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</si>
  <si>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</si>
  <si>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</si>
  <si>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</si>
  <si>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</si>
  <si>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</si>
  <si>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</si>
  <si>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</si>
  <si>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</si>
  <si>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</si>
  <si>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</si>
  <si>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</si>
  <si>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</si>
  <si>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</si>
  <si>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</si>
  <si>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</si>
  <si>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</si>
  <si>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</si>
  <si>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</si>
  <si>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</si>
  <si>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</si>
  <si>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</si>
  <si>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</si>
  <si>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</si>
  <si>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</si>
  <si>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</si>
  <si>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</si>
  <si>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</si>
  <si>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</si>
  <si>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</si>
  <si>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</si>
  <si>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</si>
  <si>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</si>
  <si>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</si>
  <si>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</si>
  <si>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</si>
  <si>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</si>
  <si>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</si>
  <si>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</si>
  <si>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</si>
  <si>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</si>
  <si>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</si>
  <si>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</si>
  <si>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</si>
  <si>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</si>
  <si>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</si>
  <si>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</si>
  <si>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</si>
  <si>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</si>
  <si>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</si>
  <si>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</si>
  <si>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</si>
  <si>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</si>
  <si>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</si>
  <si>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</si>
  <si>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</si>
  <si>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</si>
  <si>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</si>
  <si>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</si>
  <si>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</si>
  <si>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</si>
  <si>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</si>
  <si>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</si>
  <si>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</si>
  <si>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</si>
  <si>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</si>
  <si>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</si>
  <si>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</si>
  <si>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</si>
  <si>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</si>
  <si>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</si>
  <si>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</si>
  <si>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</si>
  <si>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</si>
  <si>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</si>
  <si>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</si>
  <si>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</si>
  <si>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</si>
  <si>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</si>
  <si>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</si>
  <si>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</si>
  <si>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</si>
  <si>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</si>
  <si>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</si>
  <si>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</si>
  <si>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</si>
  <si>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</si>
  <si>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</si>
  <si>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</si>
  <si>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</si>
  <si>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</si>
  <si>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</si>
  <si>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</si>
  <si>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</si>
  <si>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</si>
  <si>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</si>
  <si>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</si>
  <si>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</si>
  <si>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</si>
  <si>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</si>
  <si>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</si>
  <si>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</si>
  <si>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</si>
  <si>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</si>
  <si>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</si>
  <si>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</si>
  <si>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</si>
  <si>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</si>
  <si>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</si>
  <si>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</si>
  <si>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</si>
  <si>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</si>
  <si>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</si>
  <si>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</si>
  <si>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</si>
  <si>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</si>
  <si>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</si>
  <si>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</si>
  <si>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</si>
  <si>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</si>
  <si>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</si>
  <si>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</si>
  <si>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</si>
  <si>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</si>
  <si>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</si>
  <si>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</si>
  <si>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</si>
  <si>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</si>
  <si>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</si>
  <si>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</si>
  <si>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</si>
  <si>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</si>
  <si>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</si>
  <si>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</si>
  <si>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</si>
  <si>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</si>
  <si>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</si>
  <si>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</si>
  <si>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</si>
  <si>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</si>
  <si>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</si>
  <si>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</si>
  <si>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</si>
  <si>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</si>
  <si>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</si>
  <si>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</si>
  <si>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</si>
  <si>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</si>
  <si>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</si>
  <si>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</si>
  <si>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</si>
  <si>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</si>
  <si>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</si>
  <si>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</si>
  <si>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</si>
  <si>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</si>
  <si>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</si>
  <si>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</si>
  <si>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</si>
  <si>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</si>
  <si>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</si>
  <si>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</si>
  <si>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</si>
  <si>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</si>
  <si>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</si>
  <si>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</si>
  <si>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</si>
  <si>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</si>
  <si>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</si>
  <si>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</si>
  <si>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</si>
  <si>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</si>
  <si>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</si>
  <si>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</si>
  <si>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</si>
  <si>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</si>
  <si>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</si>
  <si>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</si>
  <si>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</si>
  <si>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</si>
  <si>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</si>
  <si>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</si>
  <si>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</si>
  <si>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</si>
  <si>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</si>
  <si>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</si>
  <si>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</si>
  <si>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</si>
  <si>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</si>
  <si>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</si>
  <si>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</si>
  <si>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</si>
  <si>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</si>
  <si>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</si>
  <si>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</si>
  <si>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</si>
  <si>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</si>
  <si>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</si>
  <si>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</si>
  <si>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</si>
  <si>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</si>
  <si>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</si>
  <si>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</si>
  <si>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</si>
  <si>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</si>
  <si>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</si>
  <si>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</si>
  <si>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</si>
  <si>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</si>
  <si>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</si>
  <si>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</si>
  <si>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</si>
  <si>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</si>
  <si>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</si>
  <si>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</si>
  <si>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</si>
  <si>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</si>
  <si>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</si>
  <si>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</si>
  <si>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</si>
  <si>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</si>
  <si>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</si>
  <si>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</si>
  <si>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</si>
  <si>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</si>
  <si>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</si>
  <si>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</si>
  <si>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</si>
  <si>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</si>
  <si>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</si>
  <si>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</si>
  <si>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</si>
  <si>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</si>
  <si>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</si>
  <si>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</si>
  <si>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</si>
  <si>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</si>
  <si>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</si>
  <si>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</si>
  <si>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</si>
  <si>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</si>
  <si>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</si>
  <si>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</si>
  <si>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</si>
  <si>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</si>
  <si>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</si>
  <si>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</si>
  <si>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</si>
  <si>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</si>
  <si>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</si>
  <si>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</si>
  <si>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</si>
  <si>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</si>
  <si>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</si>
  <si>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</si>
  <si>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</si>
  <si>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</si>
  <si>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</si>
  <si>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</si>
  <si>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</si>
  <si>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</si>
  <si>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</si>
  <si>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</si>
  <si>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</si>
  <si>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</si>
  <si>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</si>
  <si>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</si>
  <si>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</si>
  <si>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</si>
  <si>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</si>
  <si>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</si>
  <si>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</si>
  <si>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</si>
  <si>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</si>
  <si>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</si>
  <si>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</si>
  <si>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</si>
  <si>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</si>
  <si>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</si>
  <si>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</si>
  <si>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</si>
  <si>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</si>
  <si>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</si>
  <si>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</si>
  <si>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</si>
  <si>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</si>
  <si>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</si>
  <si>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</si>
  <si>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</si>
  <si>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</si>
  <si>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</si>
  <si>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</si>
  <si>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</si>
  <si>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</si>
  <si>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</si>
  <si>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</si>
  <si>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</si>
  <si>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</si>
  <si>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</si>
  <si>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</si>
  <si>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</si>
  <si>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</si>
  <si>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</si>
  <si>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</si>
  <si>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</si>
  <si>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</si>
  <si>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</si>
  <si>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</si>
  <si>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</si>
  <si>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</si>
  <si>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</si>
  <si>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</si>
  <si>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</si>
  <si>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</si>
  <si>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</si>
  <si>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</si>
  <si>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</si>
  <si>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</si>
  <si>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</si>
  <si>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</si>
  <si>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</si>
  <si>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</si>
  <si>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</si>
  <si>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</si>
  <si>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</si>
  <si>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</si>
  <si>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</si>
  <si>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</si>
  <si>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</si>
  <si>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</si>
  <si>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</si>
  <si>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</si>
  <si>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</si>
  <si>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</si>
  <si>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</si>
  <si>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</si>
  <si>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</si>
  <si>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</si>
  <si>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</si>
  <si>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</si>
  <si>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</si>
  <si>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</si>
  <si>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</si>
  <si>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</si>
  <si>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</si>
  <si>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</si>
  <si>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</si>
  <si>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</si>
  <si>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</si>
  <si>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</si>
  <si>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</si>
  <si>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</si>
  <si>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</si>
  <si>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</si>
  <si>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</si>
  <si>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</si>
  <si>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</si>
  <si>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</si>
  <si>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</si>
  <si>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</si>
  <si>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</si>
  <si>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</si>
  <si>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</si>
  <si>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</si>
  <si>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</si>
  <si>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</si>
  <si>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</si>
  <si>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</si>
  <si>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</si>
  <si>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</si>
  <si>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</si>
  <si>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</si>
  <si>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</si>
  <si>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</si>
  <si>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</si>
  <si>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</si>
  <si>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</si>
  <si>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</si>
  <si>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</si>
  <si>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</si>
  <si>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</si>
  <si>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</si>
  <si>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</si>
  <si>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</si>
  <si>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</si>
  <si>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</si>
  <si>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</si>
  <si>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</si>
  <si>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</si>
  <si>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</si>
  <si>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</si>
  <si>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</si>
  <si>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</si>
  <si>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</si>
  <si>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</si>
  <si>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</si>
  <si>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</si>
  <si>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</si>
  <si>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</si>
  <si>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</si>
  <si>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</si>
  <si>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</si>
  <si>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</si>
  <si>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</si>
  <si>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</si>
  <si>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</si>
  <si>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</si>
  <si>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</si>
  <si>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</si>
  <si>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</si>
  <si>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</si>
  <si>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</si>
  <si>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</si>
  <si>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</si>
  <si>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</si>
  <si>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</si>
  <si>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</si>
  <si>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</si>
  <si>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</si>
  <si>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</si>
  <si>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</si>
  <si>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</si>
  <si>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</si>
  <si>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</si>
  <si>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</si>
  <si>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</si>
  <si>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</si>
  <si>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</si>
  <si>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</si>
  <si>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</si>
  <si>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</si>
  <si>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</si>
  <si>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</si>
  <si>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</si>
  <si>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</si>
  <si>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</si>
  <si>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</si>
  <si>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</si>
  <si>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</si>
  <si>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</si>
  <si>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</si>
  <si>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</si>
  <si>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</si>
  <si>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</si>
  <si>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</si>
  <si>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</si>
  <si>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</si>
  <si>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</si>
  <si>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</si>
  <si>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</si>
  <si>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</si>
  <si>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</si>
  <si>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</si>
  <si>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</si>
  <si>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</si>
  <si>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</si>
  <si>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</si>
  <si>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</si>
  <si>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</si>
  <si>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</si>
  <si>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</si>
  <si>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</si>
  <si>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</si>
  <si>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</si>
  <si>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</si>
  <si>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</si>
  <si>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</si>
  <si>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</si>
  <si>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</si>
  <si>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</si>
  <si>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</si>
  <si>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</si>
  <si>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</si>
  <si>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</si>
  <si>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</si>
  <si>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</si>
  <si>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</si>
  <si>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</si>
  <si>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</si>
  <si>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</si>
  <si>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</si>
  <si>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</si>
  <si>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</si>
  <si>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</si>
  <si>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</si>
  <si>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</si>
  <si>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</si>
  <si>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</si>
  <si>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</si>
  <si>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</si>
  <si>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</si>
  <si>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</si>
  <si>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</si>
  <si>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</si>
  <si>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</si>
  <si>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</si>
  <si>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</si>
  <si>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</si>
  <si>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</si>
  <si>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</si>
  <si>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</si>
  <si>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</si>
  <si>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</si>
  <si>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</si>
  <si>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</si>
  <si>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</si>
  <si>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</si>
  <si>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</si>
  <si>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</si>
  <si>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</si>
  <si>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</si>
  <si>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</si>
  <si>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</si>
  <si>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</si>
  <si>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</si>
  <si>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</si>
  <si>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</si>
  <si>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</si>
  <si>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</si>
  <si>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</si>
  <si>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</si>
  <si>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</si>
  <si>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</si>
  <si>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</si>
  <si>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</si>
  <si>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</si>
  <si>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</si>
  <si>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</si>
  <si>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</si>
  <si>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</si>
  <si>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</si>
  <si>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</si>
  <si>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</si>
  <si>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</si>
  <si>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</si>
  <si>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</si>
  <si>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</si>
  <si>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</si>
  <si>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</si>
  <si>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</si>
  <si>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</si>
  <si>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</si>
  <si>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</si>
  <si>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</si>
  <si>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</si>
  <si>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</si>
  <si>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</si>
  <si>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</si>
  <si>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</si>
  <si>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</si>
  <si>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</si>
  <si>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</si>
  <si>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</si>
  <si>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</si>
  <si>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</si>
  <si>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</si>
  <si>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</si>
  <si>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</si>
  <si>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</si>
  <si>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</si>
  <si>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</si>
  <si>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</si>
  <si>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</si>
  <si>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</si>
  <si>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</si>
  <si>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</si>
  <si>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</si>
  <si>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</si>
  <si>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</si>
  <si>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</si>
  <si>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</si>
  <si>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</si>
  <si>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</si>
  <si>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</si>
  <si>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</si>
  <si>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</si>
  <si>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</si>
  <si>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</si>
  <si>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</si>
  <si>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</si>
  <si>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</si>
  <si>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</si>
  <si>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</si>
  <si>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</si>
  <si>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</si>
  <si>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</si>
  <si>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</si>
  <si>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</si>
  <si>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</si>
  <si>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</si>
  <si>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</si>
  <si>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</si>
  <si>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</si>
  <si>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</si>
  <si>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</si>
  <si>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</si>
  <si>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</si>
  <si>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</si>
  <si>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</si>
  <si>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</si>
  <si>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</si>
  <si>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</si>
  <si>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</si>
  <si>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</si>
  <si>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</si>
  <si>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</si>
  <si>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</si>
  <si>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</si>
  <si>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</si>
  <si>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</si>
  <si>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</si>
  <si>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</si>
  <si>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</si>
  <si>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</si>
  <si>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</si>
  <si>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</si>
  <si>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</si>
  <si>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</si>
  <si>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</si>
  <si>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</si>
  <si>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</si>
  <si>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</si>
  <si>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</si>
  <si>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</si>
  <si>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</si>
  <si>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</si>
  <si>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</si>
  <si>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</si>
  <si>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</si>
  <si>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</si>
  <si>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</si>
  <si>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</si>
  <si>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</si>
  <si>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</si>
  <si>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</si>
  <si>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</si>
  <si>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</si>
  <si>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</si>
  <si>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</si>
  <si>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</si>
  <si>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</si>
  <si>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</si>
  <si>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</si>
  <si>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</si>
  <si>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</si>
  <si>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</si>
  <si>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</si>
  <si>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</si>
  <si>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</si>
  <si>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</si>
  <si>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</si>
  <si>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</si>
  <si>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</si>
  <si>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</si>
  <si>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</si>
  <si>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</si>
  <si>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</si>
  <si>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</si>
  <si>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</si>
  <si>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</si>
  <si>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</si>
  <si>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</si>
  <si>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</si>
  <si>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</si>
  <si>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</si>
  <si>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</si>
  <si>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</si>
  <si>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</si>
  <si>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</si>
  <si>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</si>
  <si>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</si>
  <si>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</si>
  <si>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</si>
  <si>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</si>
  <si>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</si>
  <si>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</si>
  <si>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</si>
  <si>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</si>
  <si>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</si>
  <si>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</si>
  <si>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</si>
  <si>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</si>
  <si>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</si>
  <si>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</si>
  <si>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</si>
  <si>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</si>
  <si>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</si>
  <si>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</si>
  <si>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</si>
  <si>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</si>
  <si>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</si>
  <si>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</si>
  <si>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</si>
  <si>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</si>
  <si>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</si>
  <si>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</si>
  <si>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</si>
  <si>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</si>
  <si>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</si>
  <si>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</si>
  <si>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</si>
  <si>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</si>
  <si>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</si>
  <si>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</si>
  <si>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</si>
  <si>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</si>
  <si>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</si>
  <si>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</si>
  <si>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</si>
  <si>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</si>
  <si>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</si>
  <si>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</si>
  <si>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</si>
  <si>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</si>
  <si>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</si>
  <si>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</si>
  <si>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</si>
  <si>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</si>
  <si>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</si>
  <si>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</si>
  <si>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</si>
  <si>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</si>
  <si>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</si>
  <si>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</si>
  <si>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</si>
  <si>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</si>
  <si>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</si>
  <si>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</si>
  <si>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</si>
  <si>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</si>
  <si>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</si>
  <si>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</si>
  <si>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</si>
  <si>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</si>
  <si>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</si>
  <si>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</si>
  <si>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</si>
  <si>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</si>
  <si>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</si>
  <si>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</si>
  <si>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</si>
  <si>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</si>
  <si>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</si>
  <si>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</si>
  <si>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</si>
  <si>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</si>
  <si>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</si>
  <si>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</si>
  <si>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</si>
  <si>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</si>
  <si>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</si>
  <si>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</si>
  <si>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</si>
  <si>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</si>
  <si>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</si>
  <si>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</si>
  <si>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</si>
  <si>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</si>
  <si>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</si>
  <si>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</si>
  <si>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</si>
  <si>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</si>
  <si>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</si>
  <si>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</si>
  <si>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</si>
  <si>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</si>
  <si>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</si>
  <si>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</si>
  <si>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</si>
  <si>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</si>
  <si>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</si>
  <si>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</si>
  <si>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</si>
  <si>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</si>
  <si>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</si>
  <si>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</si>
  <si>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</si>
  <si>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</si>
  <si>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</si>
  <si>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</si>
  <si>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</si>
  <si>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</si>
  <si>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</si>
  <si>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</si>
  <si>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</si>
  <si>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</si>
  <si>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</si>
  <si>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</si>
  <si>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</si>
  <si>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</si>
  <si>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</si>
  <si>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</si>
  <si>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</si>
  <si>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</si>
  <si>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</si>
  <si>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</si>
  <si>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</si>
  <si>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</si>
  <si>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</si>
  <si>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</si>
  <si>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</si>
  <si>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</si>
  <si>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</si>
  <si>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</si>
  <si>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</si>
  <si>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</si>
  <si>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</si>
  <si>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</si>
  <si>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</si>
  <si>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</si>
  <si>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</si>
  <si>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</si>
  <si>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</si>
  <si>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</si>
  <si>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</si>
  <si>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</si>
  <si>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</si>
  <si>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</si>
  <si>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</si>
  <si>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</si>
  <si>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</si>
  <si>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</si>
  <si>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</si>
  <si>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</si>
  <si>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</si>
  <si>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</si>
  <si>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</si>
  <si>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</si>
  <si>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</si>
  <si>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</si>
  <si>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</si>
  <si>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</si>
  <si>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</si>
  <si>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</si>
  <si>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</si>
  <si>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</si>
  <si>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</si>
  <si>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</si>
  <si>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</si>
  <si>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</si>
  <si>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</si>
  <si>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</si>
  <si>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</si>
  <si>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</si>
  <si>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</si>
  <si>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</si>
  <si>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</si>
  <si>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</si>
  <si>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</si>
  <si>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</si>
  <si>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</si>
  <si>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</si>
  <si>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</si>
  <si>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</si>
  <si>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</si>
  <si>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</si>
  <si>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</si>
  <si>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</si>
  <si>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</si>
  <si>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</si>
  <si>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</si>
  <si>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</si>
  <si>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</si>
  <si>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</si>
  <si>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</si>
  <si>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</si>
  <si>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</si>
  <si>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</si>
  <si>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</si>
  <si>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</si>
  <si>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</si>
  <si>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</si>
  <si>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</si>
  <si>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</si>
  <si>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</si>
  <si>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</si>
  <si>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</si>
  <si>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</si>
  <si>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</si>
  <si>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</si>
  <si>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</si>
  <si>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</si>
  <si>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</si>
  <si>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</si>
  <si>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</si>
  <si>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</si>
  <si>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</si>
  <si>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</si>
  <si>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</si>
  <si>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</si>
  <si>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</si>
  <si>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</si>
  <si>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</si>
  <si>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</si>
  <si>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</si>
  <si>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</si>
  <si>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</si>
  <si>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</si>
  <si>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</si>
  <si>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</si>
  <si>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</si>
  <si>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</si>
  <si>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</si>
  <si>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</si>
  <si>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</si>
  <si>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</si>
  <si>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</si>
  <si>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</si>
  <si>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</si>
  <si>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</si>
  <si>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</si>
  <si>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</si>
  <si>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</si>
  <si>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</si>
  <si>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</si>
  <si>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</si>
  <si>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</si>
  <si>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</si>
  <si>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</si>
  <si>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</si>
  <si>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</si>
  <si>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</si>
  <si>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</si>
  <si>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</si>
  <si>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</si>
  <si>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</si>
  <si>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</si>
  <si>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</si>
  <si>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</si>
  <si>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</si>
  <si>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</si>
  <si>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</si>
  <si>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</si>
  <si>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</si>
  <si>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</si>
  <si>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</si>
  <si>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</si>
  <si>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</si>
  <si>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</si>
  <si>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</si>
  <si>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</si>
  <si>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</si>
  <si>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</si>
  <si>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</si>
  <si>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</si>
  <si>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</si>
  <si>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</si>
  <si>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</si>
  <si>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</si>
  <si>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</si>
  <si>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</si>
  <si>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</si>
  <si>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</si>
  <si>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</si>
  <si>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</si>
  <si>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</si>
  <si>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</si>
  <si>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</si>
  <si>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</si>
  <si>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</si>
  <si>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</si>
  <si>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</si>
  <si>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</si>
  <si>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</si>
  <si>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</si>
  <si>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</si>
  <si>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</si>
  <si>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</si>
  <si>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</si>
  <si>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</si>
  <si>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</si>
  <si>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</si>
  <si>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</si>
  <si>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</si>
  <si>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</si>
  <si>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</si>
  <si>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</si>
  <si>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</si>
  <si>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</si>
  <si>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</si>
  <si>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</si>
  <si>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</si>
  <si>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</si>
  <si>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</si>
  <si>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</si>
  <si>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</si>
  <si>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</si>
  <si>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</si>
  <si>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</si>
  <si>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</si>
  <si>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</si>
  <si>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</si>
  <si>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</si>
  <si>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</si>
  <si>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</si>
  <si>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</si>
  <si>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</si>
  <si>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</si>
  <si>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</si>
  <si>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</si>
  <si>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</si>
  <si>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</si>
  <si>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</si>
  <si>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</si>
  <si>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</si>
  <si>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</si>
  <si>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</si>
  <si>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</si>
  <si>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</si>
  <si>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</si>
  <si>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</si>
  <si>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</si>
  <si>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</si>
  <si>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</si>
  <si>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</si>
  <si>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</si>
  <si>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</si>
  <si>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</si>
  <si>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</si>
  <si>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</si>
  <si>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</si>
  <si>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</si>
  <si>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</si>
  <si>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</si>
  <si>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</si>
  <si>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</si>
  <si>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</si>
  <si>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</si>
  <si>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</si>
  <si>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</si>
  <si>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</si>
  <si>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</si>
  <si>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</si>
  <si>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</si>
  <si>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</si>
  <si>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</si>
  <si>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</si>
  <si>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</si>
  <si>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</si>
  <si>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</si>
  <si>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</si>
  <si>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</si>
  <si>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</si>
  <si>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</si>
  <si>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</si>
  <si>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</si>
  <si>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</si>
  <si>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</si>
  <si>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</si>
  <si>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</si>
  <si>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</si>
  <si>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</si>
  <si>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</si>
  <si>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</si>
  <si>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</si>
  <si>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</si>
  <si>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</si>
  <si>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</si>
  <si>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</si>
  <si>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</si>
  <si>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</si>
  <si>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</si>
  <si>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</si>
  <si>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</si>
  <si>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</si>
  <si>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</si>
  <si>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</si>
  <si>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</si>
  <si>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</si>
  <si>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</si>
  <si>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</si>
  <si>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</si>
  <si>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</si>
  <si>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</si>
  <si>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</si>
  <si>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</si>
  <si>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</si>
  <si>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</si>
  <si>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</si>
  <si>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</si>
  <si>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</si>
  <si>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</si>
  <si>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</si>
  <si>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</si>
  <si>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</si>
  <si>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</si>
  <si>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</si>
  <si>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</si>
  <si>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</si>
  <si>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</si>
  <si>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</si>
  <si>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</si>
  <si>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</si>
  <si>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</si>
  <si>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</si>
  <si>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</si>
  <si>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</si>
  <si>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</si>
  <si>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</si>
  <si>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</si>
  <si>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</si>
  <si>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</si>
  <si>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</si>
  <si>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</si>
  <si>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</si>
  <si>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</si>
  <si>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</si>
  <si>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</si>
  <si>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</si>
  <si>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</si>
  <si>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</si>
  <si>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</si>
  <si>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</si>
  <si>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</si>
  <si>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</si>
  <si>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</si>
  <si>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</si>
  <si>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</si>
  <si>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</si>
  <si>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</si>
  <si>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</si>
  <si>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</si>
  <si>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</si>
  <si>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</si>
  <si>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</si>
  <si>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</si>
  <si>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</si>
  <si>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</si>
  <si>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</si>
  <si>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</si>
  <si>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</si>
  <si>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</si>
  <si>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</si>
  <si>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</si>
  <si>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</si>
  <si>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</si>
  <si>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</si>
  <si>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</si>
  <si>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</si>
  <si>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</si>
  <si>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</si>
  <si>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</si>
  <si>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</si>
  <si>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</si>
  <si>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</si>
  <si>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</si>
  <si>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</si>
  <si>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</si>
  <si>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</si>
  <si>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</si>
  <si>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</si>
  <si>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</si>
  <si>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</si>
  <si>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</si>
  <si>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</si>
  <si>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</si>
  <si>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</si>
  <si>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</si>
  <si>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</si>
  <si>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</si>
  <si>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</si>
  <si>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</si>
  <si>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</si>
  <si>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</si>
  <si>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</si>
  <si>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</si>
  <si>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</si>
  <si>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</si>
  <si>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</si>
  <si>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</si>
  <si>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</si>
  <si>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</si>
  <si>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</si>
  <si>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</si>
  <si>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</si>
  <si>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</si>
  <si>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</si>
  <si>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</si>
  <si>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</si>
  <si>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</si>
  <si>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</si>
  <si>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</si>
  <si>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</si>
  <si>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</si>
  <si>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</si>
  <si>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</si>
  <si>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</si>
  <si>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</si>
  <si>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</si>
  <si>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</si>
  <si>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</si>
  <si>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</si>
  <si>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</si>
  <si>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</si>
  <si>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</si>
  <si>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</si>
  <si>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</si>
  <si>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</si>
  <si>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</si>
  <si>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</si>
  <si>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</si>
  <si>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</si>
  <si>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</si>
  <si>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</si>
  <si>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</si>
  <si>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</si>
  <si>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</si>
  <si>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</si>
  <si>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</si>
  <si>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</si>
  <si>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</si>
  <si>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</si>
  <si>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</si>
  <si>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</si>
  <si>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</si>
  <si>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</si>
  <si>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</si>
  <si>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</si>
  <si>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</si>
  <si>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</si>
  <si>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</si>
  <si>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</si>
  <si>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</si>
  <si>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</si>
  <si>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</si>
  <si>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</si>
  <si>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</si>
  <si>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</si>
  <si>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</si>
  <si>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</si>
  <si>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</si>
  <si>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</si>
  <si>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</si>
  <si>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</si>
  <si>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</si>
  <si>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</si>
  <si>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</si>
  <si>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</si>
  <si>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</si>
  <si>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</si>
  <si>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</si>
  <si>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</si>
  <si>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</si>
  <si>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</si>
  <si>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</si>
  <si>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</si>
  <si>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</si>
  <si>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</si>
  <si>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</si>
  <si>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</si>
  <si>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</si>
  <si>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</si>
  <si>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</si>
  <si>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</si>
  <si>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</si>
  <si>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</si>
  <si>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</si>
  <si>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</si>
  <si>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</si>
  <si>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</si>
  <si>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</si>
  <si>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</si>
  <si>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</si>
  <si>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</si>
  <si>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</si>
  <si>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</si>
  <si>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</si>
  <si>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</si>
  <si>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</si>
  <si>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</si>
  <si>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</si>
  <si>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</si>
  <si>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</si>
  <si>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</si>
  <si>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</si>
  <si>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</si>
  <si>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</si>
  <si>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</si>
  <si>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</si>
  <si>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</si>
  <si>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</si>
  <si>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</si>
  <si>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</si>
  <si>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</si>
  <si>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</si>
  <si>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</si>
  <si>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</si>
  <si>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</si>
  <si>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</si>
  <si>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</si>
  <si>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</si>
  <si>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</si>
  <si>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</si>
  <si>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</si>
  <si>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</si>
  <si>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</si>
  <si>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</si>
  <si>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</si>
  <si>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</si>
  <si>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</si>
  <si>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</si>
  <si>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</si>
  <si>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</si>
  <si>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</si>
  <si>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</si>
  <si>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</si>
  <si>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</si>
  <si>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</si>
  <si>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</si>
  <si>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</si>
  <si>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</si>
  <si>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</si>
  <si>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</si>
  <si>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</si>
  <si>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</si>
  <si>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</si>
  <si>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</si>
  <si>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</si>
  <si>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</si>
  <si>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</si>
  <si>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</si>
  <si>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</si>
  <si>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</si>
  <si>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</si>
  <si>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</si>
  <si>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</si>
  <si>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</si>
  <si>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</si>
  <si>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</si>
  <si>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</si>
  <si>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</si>
  <si>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</si>
  <si>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</si>
  <si>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</si>
  <si>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</si>
  <si>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</si>
  <si>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</si>
  <si>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</si>
  <si>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</si>
  <si>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</si>
  <si>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</si>
  <si>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</si>
  <si>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</si>
  <si>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</si>
  <si>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</si>
  <si>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</si>
  <si>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</si>
  <si>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</si>
  <si>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</si>
  <si>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</si>
  <si>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</si>
  <si>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</si>
  <si>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</si>
  <si>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</si>
  <si>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</si>
  <si>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</si>
  <si>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</si>
  <si>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</si>
  <si>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</si>
  <si>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</si>
  <si>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</si>
  <si>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</si>
  <si>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</si>
  <si>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</si>
  <si>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</si>
  <si>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</si>
  <si>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</si>
  <si>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</si>
  <si>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</si>
  <si>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</si>
  <si>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</si>
  <si>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</si>
  <si>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</si>
  <si>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</si>
  <si>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</si>
  <si>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</si>
  <si>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</si>
  <si>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</si>
  <si>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</si>
  <si>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</si>
  <si>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</si>
  <si>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</si>
  <si>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</si>
  <si>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</si>
  <si>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</si>
  <si>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</si>
  <si>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</si>
  <si>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</si>
  <si>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</si>
  <si>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</si>
  <si>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</si>
  <si>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</si>
  <si>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</si>
  <si>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</si>
  <si>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</si>
  <si>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</si>
  <si>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</si>
  <si>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</si>
  <si>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</si>
  <si>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</si>
  <si>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</si>
  <si>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</si>
  <si>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</si>
  <si>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</si>
  <si>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</si>
  <si>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</si>
  <si>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</si>
  <si>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</si>
  <si>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</si>
  <si>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</si>
  <si>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</si>
  <si>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</si>
  <si>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</si>
  <si>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</si>
  <si>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</si>
  <si>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</si>
  <si>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</si>
  <si>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</si>
  <si>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</si>
  <si>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</si>
  <si>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</si>
  <si>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</si>
  <si>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</si>
  <si>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</si>
  <si>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</si>
  <si>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</si>
  <si>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</si>
  <si>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</si>
  <si>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</si>
  <si>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</si>
  <si>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</si>
  <si>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</si>
  <si>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</si>
  <si>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</si>
  <si>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</si>
  <si>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</si>
  <si>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</si>
  <si>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</si>
  <si>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</si>
  <si>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</si>
  <si>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</si>
  <si>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</si>
  <si>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</si>
  <si>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</si>
  <si>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</si>
  <si>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</si>
  <si>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</si>
  <si>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</si>
  <si>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</si>
  <si>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</si>
  <si>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</si>
  <si>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</si>
  <si>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</si>
  <si>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</si>
  <si>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</si>
  <si>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</si>
  <si>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</si>
  <si>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</si>
  <si>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</si>
  <si>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</si>
  <si>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</si>
  <si>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</si>
  <si>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</si>
  <si>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</si>
  <si>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</si>
  <si>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</si>
  <si>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</si>
  <si>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</si>
  <si>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</si>
  <si>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</si>
  <si>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</si>
  <si>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</si>
  <si>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</si>
  <si>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</si>
  <si>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</si>
  <si>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</si>
  <si>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</si>
  <si>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</si>
  <si>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</si>
  <si>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</si>
  <si>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</si>
  <si>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</si>
  <si>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</si>
  <si>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</si>
  <si>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</si>
  <si>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</si>
  <si>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</si>
  <si>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</si>
  <si>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</si>
  <si>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</si>
  <si>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</si>
  <si>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</si>
  <si>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</si>
  <si>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</si>
  <si>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</si>
  <si>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</si>
  <si>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</si>
  <si>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</si>
  <si>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</si>
  <si>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</si>
  <si>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</si>
  <si>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</si>
  <si>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</si>
  <si>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</si>
  <si>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</si>
  <si>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</si>
  <si>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</si>
  <si>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</si>
  <si>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</si>
  <si>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</si>
  <si>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</si>
  <si>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</si>
  <si>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</si>
  <si>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</si>
  <si>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</si>
  <si>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</si>
  <si>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</si>
  <si>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</si>
  <si>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</si>
  <si>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</si>
  <si>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</si>
  <si>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</si>
  <si>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</si>
  <si>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</si>
  <si>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</si>
  <si>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</si>
  <si>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</si>
  <si>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</si>
  <si>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</si>
  <si>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</si>
  <si>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</si>
  <si>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</si>
  <si>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</si>
  <si>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</si>
  <si>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</si>
  <si>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</si>
  <si>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</si>
  <si>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</si>
  <si>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</si>
  <si>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</si>
  <si>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</si>
  <si>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</si>
  <si>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</si>
  <si>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</si>
  <si>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</si>
  <si>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</si>
  <si>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</si>
  <si>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</si>
  <si>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</si>
  <si>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</si>
  <si>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</si>
  <si>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</si>
  <si>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</si>
  <si>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</si>
  <si>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</si>
  <si>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</si>
  <si>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</si>
  <si>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</si>
  <si>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</si>
  <si>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</si>
  <si>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</si>
  <si>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</si>
  <si>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</si>
  <si>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</si>
  <si>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</si>
  <si>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</si>
  <si>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</si>
  <si>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</si>
  <si>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</si>
  <si>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</si>
  <si>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</si>
  <si>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</si>
  <si>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</si>
  <si>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</si>
  <si>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</si>
  <si>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</si>
  <si>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</si>
  <si>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</si>
  <si>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</si>
  <si>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</si>
  <si>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</si>
  <si>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</si>
  <si>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</si>
  <si>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</si>
  <si>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</si>
  <si>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</si>
  <si>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</si>
  <si>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</si>
  <si>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</si>
  <si>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</si>
  <si>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</si>
  <si>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</si>
  <si>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</si>
  <si>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</si>
  <si>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</si>
  <si>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</si>
  <si>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</si>
  <si>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</si>
  <si>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</si>
  <si>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</si>
  <si>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</si>
  <si>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</si>
  <si>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</si>
  <si>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</si>
  <si>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</si>
  <si>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</si>
  <si>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</si>
  <si>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</si>
  <si>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</si>
  <si>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</si>
  <si>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</si>
  <si>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</si>
  <si>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</si>
  <si>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</si>
  <si>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</si>
  <si>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</si>
  <si>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</si>
  <si>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</si>
  <si>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</si>
  <si>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</si>
  <si>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</si>
  <si>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</si>
  <si>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</si>
  <si>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</si>
  <si>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</si>
  <si>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</si>
  <si>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</si>
  <si>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</si>
  <si>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</si>
  <si>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</si>
  <si>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</si>
  <si>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</si>
  <si>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</si>
  <si>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</si>
  <si>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</si>
  <si>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</si>
  <si>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</si>
  <si>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</si>
  <si>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</si>
  <si>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</si>
  <si>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</si>
  <si>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</si>
  <si>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</si>
  <si>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</si>
  <si>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</si>
  <si>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</si>
  <si>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</si>
  <si>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</si>
  <si>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</si>
  <si>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</si>
  <si>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</si>
  <si>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</si>
  <si>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</si>
  <si>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</si>
  <si>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</si>
  <si>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</si>
  <si>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</si>
  <si>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</si>
  <si>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</si>
  <si>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</si>
  <si>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</si>
  <si>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</si>
  <si>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</si>
  <si>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</si>
  <si>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</si>
  <si>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</si>
  <si>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</si>
  <si>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</si>
  <si>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</si>
  <si>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</si>
  <si>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</si>
  <si>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</si>
  <si>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</si>
  <si>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</si>
  <si>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</si>
  <si>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</si>
  <si>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</si>
  <si>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</si>
  <si>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</si>
  <si>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</si>
  <si>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</si>
  <si>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</si>
  <si>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</si>
  <si>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</si>
  <si>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</si>
  <si>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</si>
  <si>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</si>
  <si>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</si>
  <si>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</si>
  <si>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</si>
  <si>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</si>
  <si>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</si>
  <si>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</si>
  <si>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</si>
  <si>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</si>
  <si>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</si>
  <si>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</si>
  <si>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</si>
  <si>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</si>
  <si>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</si>
  <si>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</si>
  <si>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</si>
  <si>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</si>
  <si>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</si>
  <si>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</si>
  <si>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</si>
  <si>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</si>
  <si>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</si>
  <si>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</si>
  <si>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</si>
  <si>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</si>
  <si>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</si>
  <si>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</si>
  <si>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</si>
  <si>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</si>
  <si>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</si>
  <si>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</si>
  <si>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</si>
  <si>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</si>
  <si>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</si>
  <si>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</si>
  <si>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</si>
  <si>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</si>
  <si>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</si>
  <si>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</si>
  <si>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</si>
  <si>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</si>
  <si>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</si>
  <si>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</si>
  <si>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</si>
  <si>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</si>
  <si>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</si>
  <si>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</si>
  <si>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</si>
  <si>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</si>
  <si>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</si>
  <si>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</si>
  <si>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</si>
  <si>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</si>
  <si>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</si>
  <si>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</si>
  <si>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</si>
  <si>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</si>
  <si>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</si>
  <si>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</si>
  <si>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</si>
  <si>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</si>
  <si>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</si>
  <si>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</si>
  <si>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</si>
  <si>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</si>
  <si>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</si>
  <si>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</si>
  <si>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</si>
  <si>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</si>
  <si>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</si>
  <si>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</si>
  <si>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</si>
  <si>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</si>
  <si>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</si>
  <si>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</si>
  <si>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</si>
  <si>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</si>
  <si>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</si>
  <si>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</si>
  <si>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</si>
  <si>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</si>
  <si>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</si>
  <si>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</si>
  <si>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</si>
  <si>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</si>
  <si>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</si>
  <si>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</si>
  <si>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</si>
  <si>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</si>
  <si>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</si>
  <si>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</si>
  <si>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</si>
  <si>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</si>
  <si>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</si>
  <si>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</si>
  <si>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</si>
  <si>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</si>
  <si>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</si>
  <si>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</si>
  <si>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</si>
  <si>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</si>
  <si>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</si>
  <si>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</si>
  <si>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</si>
  <si>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</si>
  <si>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</si>
  <si>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</si>
  <si>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</si>
  <si>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</si>
  <si>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</si>
  <si>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</si>
  <si>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</si>
  <si>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</si>
  <si>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</si>
  <si>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</si>
  <si>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</si>
  <si>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</si>
  <si>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</si>
  <si>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</si>
  <si>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</si>
  <si>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</si>
  <si>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</si>
  <si>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</si>
  <si>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</si>
  <si>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</si>
  <si>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</si>
  <si>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</si>
  <si>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</si>
  <si>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</si>
  <si>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</si>
  <si>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</si>
  <si>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</si>
  <si>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</si>
  <si>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</si>
  <si>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</si>
  <si>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</si>
  <si>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</si>
  <si>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</si>
  <si>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</si>
  <si>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</si>
  <si>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</si>
  <si>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</si>
  <si>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</si>
  <si>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</si>
  <si>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</si>
  <si>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</si>
  <si>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</si>
  <si>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</si>
  <si>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</si>
  <si>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</si>
  <si>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</si>
  <si>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</si>
  <si>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</si>
  <si>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</si>
  <si>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</si>
  <si>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</si>
  <si>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</si>
  <si>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</si>
  <si>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</si>
  <si>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</si>
  <si>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</si>
  <si>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</si>
  <si>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</si>
  <si>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</si>
  <si>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</si>
  <si>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</si>
  <si>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</si>
  <si>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</si>
  <si>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</si>
  <si>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</si>
  <si>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</si>
  <si>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</si>
  <si>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</si>
  <si>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</si>
  <si>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</si>
  <si>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</si>
  <si>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</si>
  <si>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</si>
  <si>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</si>
  <si>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</si>
  <si>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</si>
  <si>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</si>
  <si>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</si>
  <si>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</si>
  <si>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</si>
  <si>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</si>
  <si>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</si>
  <si>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</si>
  <si>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</si>
  <si>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</si>
  <si>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</si>
  <si>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</si>
  <si>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</si>
  <si>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</si>
  <si>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</si>
  <si>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</si>
  <si>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</si>
  <si>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</si>
  <si>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</si>
  <si>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</si>
  <si>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</si>
  <si>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</si>
  <si>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</si>
  <si>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</si>
  <si>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</si>
  <si>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</si>
  <si>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</si>
  <si>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</si>
  <si>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</si>
  <si>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</si>
  <si>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</si>
  <si>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</si>
  <si>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</si>
  <si>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</si>
  <si>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</si>
  <si>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</si>
  <si>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</si>
  <si>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</si>
  <si>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</si>
  <si>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</si>
  <si>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</si>
  <si>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</si>
  <si>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</si>
  <si>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</si>
  <si>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</si>
  <si>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</si>
  <si>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</si>
  <si>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</si>
  <si>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</si>
  <si>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</si>
  <si>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</si>
  <si>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</si>
  <si>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</si>
  <si>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</si>
  <si>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</si>
  <si>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</si>
  <si>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</si>
  <si>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</si>
  <si>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</si>
  <si>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</si>
  <si>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</si>
  <si>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</si>
  <si>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</si>
  <si>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</si>
  <si>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</si>
  <si>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</si>
  <si>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</si>
  <si>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</si>
  <si>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</si>
  <si>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</si>
  <si>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</si>
  <si>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</si>
  <si>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</si>
  <si>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</si>
  <si>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</si>
  <si>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</si>
  <si>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</si>
  <si>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</si>
  <si>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</si>
  <si>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</si>
  <si>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</si>
  <si>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</si>
  <si>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</si>
  <si>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</si>
  <si>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</si>
  <si>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</si>
  <si>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</si>
  <si>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</si>
  <si>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</si>
  <si>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</si>
  <si>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</si>
  <si>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</si>
  <si>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</si>
  <si>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</si>
  <si>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</si>
  <si>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</si>
  <si>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</si>
  <si>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</si>
  <si>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</si>
  <si>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</si>
  <si>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</si>
  <si>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</si>
  <si>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</si>
  <si>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</si>
  <si>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</si>
  <si>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</si>
  <si>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</si>
  <si>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</si>
  <si>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</si>
  <si>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</si>
  <si>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</si>
  <si>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</si>
  <si>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</si>
  <si>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</si>
  <si>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</si>
  <si>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</si>
  <si>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</si>
  <si>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</si>
  <si>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</si>
  <si>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</si>
  <si>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</si>
  <si>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</si>
  <si>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</si>
  <si>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</si>
  <si>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</si>
  <si>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</si>
  <si>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</si>
  <si>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</si>
  <si>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</si>
  <si>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</si>
  <si>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</si>
  <si>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</si>
  <si>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</si>
  <si>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</si>
  <si>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</si>
  <si>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</si>
  <si>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</si>
  <si>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</si>
  <si>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</si>
  <si>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</si>
  <si>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</si>
  <si>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</si>
  <si>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</si>
  <si>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</si>
  <si>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</si>
  <si>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</si>
  <si>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</si>
  <si>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</si>
  <si>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</si>
  <si>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</si>
  <si>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</si>
  <si>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</si>
  <si>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</si>
  <si>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</si>
  <si>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</si>
  <si>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</si>
  <si>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</si>
  <si>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</si>
  <si>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</si>
  <si>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</si>
  <si>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</si>
  <si>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</si>
  <si>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</si>
  <si>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</si>
  <si>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</si>
  <si>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</si>
  <si>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</si>
  <si>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</si>
  <si>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</si>
  <si>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</si>
  <si>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</si>
  <si>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</si>
  <si>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</si>
  <si>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</si>
  <si>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</si>
  <si>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</si>
  <si>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</si>
  <si>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</si>
  <si>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</si>
  <si>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</si>
  <si>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</si>
  <si>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</si>
  <si>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</si>
  <si>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</si>
  <si>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</si>
  <si>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</si>
  <si>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</si>
  <si>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</si>
  <si>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</si>
  <si>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</si>
  <si>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</si>
  <si>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</si>
  <si>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</si>
  <si>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</si>
  <si>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</si>
  <si>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</si>
  <si>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</si>
  <si>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</si>
  <si>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</si>
  <si>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</si>
  <si>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</si>
  <si>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</si>
  <si>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</si>
  <si>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</si>
  <si>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</si>
  <si>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</si>
  <si>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</si>
  <si>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</si>
  <si>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</si>
  <si>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</si>
  <si>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</si>
  <si>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</si>
  <si>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</si>
  <si>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</si>
  <si>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</si>
  <si>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</si>
  <si>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</si>
  <si>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</si>
  <si>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</si>
  <si>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</si>
  <si>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</si>
  <si>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</si>
  <si>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</si>
  <si>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</si>
  <si>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</si>
  <si>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</si>
  <si>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</si>
  <si>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</si>
  <si>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</si>
  <si>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</si>
  <si>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</si>
  <si>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</si>
  <si>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</si>
  <si>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</si>
  <si>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</si>
  <si>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</si>
  <si>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</si>
  <si>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</si>
  <si>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</si>
  <si>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</si>
  <si>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</si>
  <si>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</si>
  <si>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</si>
  <si>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</si>
  <si>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</si>
  <si>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</si>
  <si>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</si>
  <si>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</si>
  <si>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</si>
  <si>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</si>
  <si>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</si>
  <si>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</si>
  <si>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</si>
  <si>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</si>
  <si>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</si>
  <si>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</si>
  <si>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</si>
  <si>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</si>
  <si>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</si>
  <si>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</si>
  <si>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</si>
  <si>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</si>
  <si>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</si>
  <si>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</si>
  <si>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</si>
  <si>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</si>
  <si>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</si>
  <si>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</si>
  <si>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</si>
  <si>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</si>
  <si>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</si>
  <si>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</si>
  <si>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</si>
  <si>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</si>
  <si>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</si>
  <si>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</si>
  <si>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</si>
  <si>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</si>
  <si>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</si>
  <si>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</si>
  <si>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</si>
  <si>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</si>
  <si>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</si>
  <si>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</si>
  <si>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</si>
  <si>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</si>
  <si>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</si>
  <si>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</si>
  <si>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</si>
  <si>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</si>
  <si>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</si>
  <si>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</si>
  <si>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</si>
  <si>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</si>
  <si>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</si>
  <si>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</si>
  <si>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</si>
  <si>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</si>
  <si>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</si>
  <si>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</si>
  <si>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</si>
  <si>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</si>
  <si>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</si>
  <si>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</si>
  <si>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</si>
  <si>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</si>
  <si>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</si>
  <si>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</si>
  <si>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</si>
  <si>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</si>
  <si>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</si>
  <si>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</si>
  <si>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</si>
  <si>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</si>
  <si>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</si>
  <si>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</si>
  <si>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</si>
  <si>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</si>
  <si>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</si>
  <si>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</si>
  <si>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</si>
  <si>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</si>
  <si>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</si>
  <si>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</si>
  <si>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</si>
  <si>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</si>
  <si>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</si>
  <si>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</si>
  <si>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</si>
  <si>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</si>
  <si>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</si>
  <si>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</si>
  <si>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</si>
  <si>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</si>
  <si>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</si>
  <si>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</si>
  <si>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</si>
  <si>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</si>
  <si>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</si>
  <si>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</si>
  <si>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</si>
  <si>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</si>
  <si>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</si>
  <si>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</si>
  <si>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</si>
  <si>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</si>
  <si>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</si>
  <si>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</si>
  <si>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</si>
  <si>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</si>
  <si>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</si>
  <si>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</si>
  <si>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</si>
  <si>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</si>
  <si>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</si>
  <si>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</si>
  <si>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</si>
  <si>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</si>
  <si>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</si>
  <si>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</si>
  <si>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</si>
  <si>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</si>
  <si>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</si>
  <si>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</si>
  <si>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</si>
  <si>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</si>
  <si>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</si>
  <si>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</si>
  <si>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</si>
  <si>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</si>
  <si>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</si>
  <si>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</si>
  <si>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</si>
  <si>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</si>
  <si>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</si>
  <si>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</si>
  <si>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</si>
  <si>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</si>
  <si>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</si>
  <si>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</si>
  <si>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</si>
  <si>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</si>
  <si>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</si>
  <si>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</si>
  <si>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</si>
  <si>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</si>
  <si>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</si>
  <si>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</si>
  <si>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</si>
  <si>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</si>
  <si>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</si>
  <si>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</si>
  <si>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</si>
  <si>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</si>
  <si>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</si>
  <si>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</si>
  <si>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</si>
  <si>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</si>
  <si>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</si>
  <si>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</si>
  <si>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</si>
  <si>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</si>
  <si>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</si>
  <si>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</si>
  <si>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</si>
  <si>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</si>
  <si>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</si>
  <si>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</si>
  <si>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</si>
  <si>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</si>
  <si>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</si>
  <si>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</si>
  <si>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</si>
  <si>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</si>
  <si>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</si>
  <si>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</si>
  <si>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</si>
  <si>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</si>
  <si>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</si>
  <si>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</si>
  <si>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</si>
  <si>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</si>
  <si>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</si>
  <si>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</si>
  <si>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</si>
  <si>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</si>
  <si>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</si>
  <si>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</si>
  <si>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</si>
  <si>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</si>
  <si>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</si>
  <si>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</si>
  <si>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</si>
  <si>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</si>
  <si>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</si>
  <si>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</si>
  <si>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</si>
  <si>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</si>
  <si>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</si>
  <si>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</si>
  <si>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</si>
  <si>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</si>
  <si>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</si>
  <si>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</si>
  <si>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</si>
  <si>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</si>
  <si>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</si>
  <si>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</si>
  <si>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</si>
  <si>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</si>
  <si>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</si>
  <si>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</si>
  <si>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</si>
  <si>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</si>
  <si>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</si>
  <si>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</si>
  <si>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</si>
  <si>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</si>
  <si>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</si>
  <si>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</si>
  <si>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</si>
  <si>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</si>
  <si>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</si>
  <si>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</si>
  <si>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</si>
  <si>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</si>
  <si>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</si>
  <si>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</si>
  <si>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</si>
  <si>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</si>
  <si>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</si>
  <si>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</si>
  <si>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</si>
  <si>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</si>
  <si>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</si>
  <si>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</si>
  <si>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</si>
  <si>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</si>
  <si>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</si>
  <si>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</si>
  <si>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</si>
  <si>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</si>
  <si>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</si>
  <si>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</si>
  <si>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</si>
  <si>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</si>
  <si>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</si>
  <si>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</si>
  <si>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</si>
  <si>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</si>
  <si>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</si>
  <si>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</si>
  <si>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</si>
  <si>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</si>
  <si>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</si>
  <si>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</si>
  <si>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</si>
  <si>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</si>
  <si>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</si>
  <si>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</si>
  <si>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</si>
  <si>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</si>
  <si>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</si>
  <si>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</si>
  <si>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</si>
  <si>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</si>
  <si>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</si>
  <si>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</si>
  <si>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</si>
  <si>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</si>
  <si>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</si>
  <si>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</si>
  <si>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</si>
  <si>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</si>
  <si>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</si>
  <si>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</si>
  <si>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</si>
  <si>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</si>
  <si>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</si>
  <si>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</si>
  <si>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</si>
  <si>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</si>
  <si>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</si>
  <si>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</si>
  <si>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</si>
  <si>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</si>
  <si>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</si>
  <si>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</si>
  <si>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</si>
  <si>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</si>
  <si>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</si>
  <si>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</si>
  <si>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</si>
  <si>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</si>
  <si>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</si>
  <si>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</si>
  <si>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</si>
  <si>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</si>
  <si>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</si>
  <si>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</si>
  <si>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</si>
  <si>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</si>
  <si>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</si>
  <si>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</si>
  <si>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</si>
  <si>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</si>
  <si>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</si>
  <si>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</si>
  <si>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</si>
  <si>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</si>
  <si>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</si>
  <si>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</si>
  <si>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</si>
  <si>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</si>
  <si>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</si>
  <si>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</si>
  <si>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</si>
  <si>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</si>
  <si>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</si>
  <si>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</si>
  <si>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</si>
  <si>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</si>
  <si>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</si>
  <si>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</si>
  <si>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</si>
  <si>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</si>
  <si>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</si>
  <si>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</si>
  <si>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</si>
  <si>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</si>
  <si>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</si>
  <si>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</si>
  <si>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</si>
  <si>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</si>
  <si>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</si>
  <si>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</si>
  <si>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</si>
  <si>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</si>
  <si>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</si>
  <si>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</si>
  <si>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</si>
  <si>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</si>
  <si>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</si>
  <si>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</si>
  <si>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</si>
  <si>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</si>
  <si>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</si>
  <si>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</si>
  <si>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</si>
  <si>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</si>
  <si>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</si>
  <si>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</si>
  <si>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</si>
  <si>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</si>
  <si>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</si>
  <si>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</si>
  <si>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</si>
  <si>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</si>
  <si>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</si>
  <si>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</si>
  <si>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</si>
  <si>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</si>
  <si>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</si>
  <si>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</si>
  <si>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</si>
  <si>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</si>
  <si>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</si>
  <si>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</si>
  <si>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</si>
  <si>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</si>
  <si>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</si>
  <si>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</si>
  <si>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</si>
  <si>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</si>
  <si>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</si>
  <si>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</si>
  <si>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</si>
  <si>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</si>
  <si>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</si>
  <si>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</si>
  <si>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</si>
  <si>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</si>
  <si>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</si>
  <si>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</si>
  <si>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</si>
  <si>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</si>
  <si>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</si>
  <si>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</si>
  <si>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</si>
  <si>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</si>
  <si>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</si>
  <si>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</si>
  <si>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</si>
  <si>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</si>
  <si>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</si>
  <si>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</si>
  <si>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</si>
  <si>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</si>
  <si>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</si>
  <si>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</si>
  <si>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</si>
  <si>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</si>
  <si>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</si>
  <si>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</si>
  <si>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</si>
  <si>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</si>
  <si>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</si>
  <si>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</si>
  <si>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</si>
  <si>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</si>
  <si>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</si>
  <si>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</si>
  <si>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</si>
  <si>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</si>
  <si>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</si>
  <si>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</si>
  <si>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</si>
  <si>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</si>
  <si>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</si>
  <si>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</si>
  <si>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</si>
  <si>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</si>
  <si>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</si>
  <si>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</si>
  <si>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</si>
  <si>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</si>
  <si>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</si>
  <si>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</si>
  <si>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</si>
  <si>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</si>
  <si>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</si>
  <si>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</si>
  <si>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</si>
  <si>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</si>
  <si>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</si>
  <si>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</si>
  <si>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</si>
  <si>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</si>
  <si>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</si>
  <si>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</si>
  <si>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</si>
  <si>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</si>
  <si>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</si>
  <si>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</si>
  <si>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</si>
  <si>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</si>
  <si>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</si>
  <si>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</si>
  <si>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</si>
  <si>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</si>
  <si>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</si>
  <si>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</si>
  <si>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</si>
  <si>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</si>
  <si>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</si>
  <si>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</si>
  <si>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</si>
  <si>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</si>
  <si>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</si>
  <si>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</si>
  <si>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</si>
  <si>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</si>
  <si>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</si>
  <si>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</si>
  <si>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</si>
  <si>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</si>
  <si>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</si>
  <si>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</si>
  <si>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</si>
  <si>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</si>
  <si>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</si>
  <si>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</si>
  <si>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</si>
  <si>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</si>
  <si>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</si>
  <si>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</si>
  <si>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</si>
  <si>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</si>
  <si>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</si>
  <si>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</si>
  <si>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</si>
  <si>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</si>
  <si>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</si>
  <si>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</si>
  <si>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</si>
  <si>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</si>
  <si>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</si>
  <si>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</si>
  <si>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</si>
  <si>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</si>
  <si>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</si>
  <si>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</si>
  <si>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</si>
  <si>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</si>
  <si>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</si>
  <si>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</si>
  <si>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</si>
  <si>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</si>
  <si>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</si>
  <si>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</si>
  <si>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</si>
  <si>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</si>
  <si>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</si>
  <si>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</si>
  <si>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</si>
  <si>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</si>
  <si>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</si>
  <si>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</si>
  <si>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</si>
  <si>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</si>
  <si>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</si>
  <si>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</si>
  <si>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</si>
  <si>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</si>
  <si>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</si>
  <si>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</si>
  <si>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</si>
  <si>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</si>
  <si>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</si>
  <si>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</si>
  <si>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</si>
  <si>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</si>
  <si>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</si>
  <si>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</si>
  <si>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</si>
  <si>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</si>
  <si>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</si>
  <si>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</si>
  <si>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</si>
  <si>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</si>
  <si>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</si>
  <si>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</si>
  <si>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</si>
  <si>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</si>
  <si>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</si>
  <si>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</si>
  <si>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</si>
  <si>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</si>
  <si>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</si>
  <si>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</si>
  <si>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</si>
  <si>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</si>
  <si>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</si>
  <si>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</si>
  <si>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</si>
  <si>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</si>
  <si>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</si>
  <si>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</si>
  <si>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</si>
  <si>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</si>
  <si>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</si>
  <si>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</si>
  <si>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</si>
  <si>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</si>
  <si>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</si>
  <si>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</si>
  <si>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</si>
  <si>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</si>
  <si>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</si>
  <si>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</si>
  <si>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</si>
  <si>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</si>
  <si>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</si>
  <si>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</si>
  <si>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</si>
  <si>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</si>
  <si>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</si>
  <si>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</si>
  <si>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</si>
  <si>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</si>
  <si>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</si>
  <si>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</si>
  <si>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</si>
  <si>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</si>
  <si>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</si>
  <si>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</si>
  <si>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</si>
  <si>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</si>
  <si>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</si>
  <si>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</si>
  <si>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</si>
  <si>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</si>
  <si>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</si>
  <si>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</si>
  <si>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</si>
  <si>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</si>
  <si>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</si>
  <si>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</si>
  <si>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</si>
  <si>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</si>
  <si>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</si>
  <si>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</si>
  <si>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</si>
  <si>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</si>
  <si>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</si>
  <si>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</si>
  <si>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</si>
  <si>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</si>
  <si>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</si>
  <si>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</si>
  <si>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</si>
  <si>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</si>
  <si>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</si>
  <si>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</si>
  <si>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</si>
  <si>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</si>
  <si>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</si>
  <si>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</si>
  <si>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</si>
  <si>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</si>
  <si>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</si>
  <si>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</si>
  <si>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</si>
  <si>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</si>
  <si>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</si>
  <si>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</si>
  <si>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</si>
  <si>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</si>
  <si>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</si>
  <si>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</si>
  <si>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</si>
  <si>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</si>
  <si>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</si>
  <si>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</si>
  <si>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</si>
  <si>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</si>
  <si>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</si>
  <si>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</si>
  <si>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</si>
  <si>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</si>
  <si>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</si>
  <si>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</si>
  <si>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</si>
  <si>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</si>
  <si>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</si>
  <si>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</si>
  <si>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</si>
  <si>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</si>
  <si>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</si>
  <si>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</si>
  <si>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</si>
  <si>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</si>
  <si>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</si>
  <si>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</si>
  <si>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</si>
  <si>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</si>
  <si>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</si>
  <si>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</si>
  <si>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</si>
  <si>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</si>
  <si>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</si>
  <si>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</si>
  <si>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</si>
  <si>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</si>
  <si>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</si>
  <si>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</si>
  <si>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</si>
  <si>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</si>
  <si>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</si>
  <si>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</si>
  <si>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</si>
  <si>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</si>
  <si>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</si>
  <si>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</si>
  <si>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</si>
  <si>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</si>
  <si>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</si>
  <si>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</si>
  <si>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</si>
  <si>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</si>
  <si>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</si>
  <si>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</si>
  <si>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</si>
  <si>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</si>
  <si>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</si>
  <si>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</si>
  <si>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</si>
  <si>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</si>
  <si>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</si>
  <si>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</si>
  <si>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</si>
  <si>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</si>
  <si>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</si>
  <si>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</si>
  <si>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</si>
  <si>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</si>
  <si>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</si>
  <si>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</si>
  <si>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</si>
  <si>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</si>
  <si>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</si>
  <si>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</si>
  <si>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</si>
  <si>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</si>
  <si>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</si>
  <si>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</si>
  <si>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</si>
  <si>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</si>
  <si>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</si>
  <si>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</si>
  <si>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</si>
  <si>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</si>
  <si>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</si>
  <si>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</si>
  <si>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</si>
  <si>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</si>
  <si>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</si>
  <si>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</si>
  <si>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</si>
  <si>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</si>
  <si>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</si>
  <si>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</si>
  <si>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</si>
  <si>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</si>
  <si>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</si>
  <si>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</si>
  <si>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</si>
  <si>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</si>
  <si>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</si>
  <si>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</si>
  <si>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</si>
  <si>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</si>
  <si>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</si>
  <si>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</si>
  <si>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</si>
  <si>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</si>
  <si>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</si>
  <si>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</si>
  <si>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</si>
  <si>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</si>
  <si>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</si>
  <si>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</si>
  <si>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</si>
  <si>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</si>
  <si>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</si>
  <si>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</si>
  <si>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</si>
  <si>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</si>
  <si>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</si>
  <si>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</si>
  <si>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</si>
  <si>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</si>
  <si>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</si>
  <si>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</si>
  <si>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</si>
  <si>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</si>
  <si>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</si>
  <si>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</si>
  <si>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</si>
  <si>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</si>
  <si>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</si>
  <si>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</si>
  <si>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</si>
  <si>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</si>
  <si>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</si>
  <si>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</si>
  <si>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</si>
  <si>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</si>
  <si>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</si>
  <si>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</si>
  <si>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</si>
  <si>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</si>
  <si>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</si>
  <si>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</si>
  <si>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</si>
  <si>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</si>
  <si>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</si>
  <si>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</si>
  <si>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</si>
  <si>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</si>
  <si>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</si>
  <si>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</si>
  <si>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</si>
  <si>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</si>
  <si>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</si>
  <si>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</si>
  <si>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</si>
  <si>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</si>
  <si>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</si>
  <si>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</si>
  <si>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</si>
  <si>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</si>
  <si>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</si>
  <si>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</si>
  <si>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</si>
  <si>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</si>
  <si>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</si>
  <si>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</si>
  <si>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</si>
  <si>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</si>
  <si>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</si>
  <si>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</si>
  <si>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</si>
  <si>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</si>
  <si>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</si>
  <si>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</si>
  <si>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</si>
  <si>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</si>
  <si>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</si>
  <si>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</si>
  <si>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</si>
  <si>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</si>
  <si>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</si>
  <si>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</si>
  <si>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</si>
  <si>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</si>
  <si>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</si>
  <si>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</si>
  <si>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</si>
  <si>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</si>
  <si>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</si>
  <si>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</si>
  <si>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</si>
  <si>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</si>
  <si>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</si>
  <si>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</si>
  <si>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</si>
  <si>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</si>
  <si>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</si>
  <si>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</si>
  <si>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</si>
  <si>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</si>
  <si>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</si>
  <si>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</si>
  <si>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</si>
  <si>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</si>
  <si>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</si>
  <si>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</si>
  <si>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</si>
  <si>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</si>
  <si>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</si>
  <si>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</si>
  <si>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</si>
  <si>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</si>
  <si>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</si>
  <si>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</si>
  <si>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</si>
  <si>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</si>
  <si>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</si>
  <si>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</si>
  <si>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</si>
  <si>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</si>
  <si>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</si>
  <si>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</si>
  <si>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</si>
  <si>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</si>
  <si>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</si>
  <si>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</si>
  <si>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</si>
  <si>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</si>
  <si>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</si>
  <si>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</si>
  <si>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</si>
  <si>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</si>
  <si>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</si>
  <si>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</si>
  <si>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</si>
  <si>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</si>
  <si>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</si>
  <si>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</si>
  <si>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</si>
  <si>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</si>
  <si>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</si>
  <si>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</si>
  <si>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</si>
  <si>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</si>
  <si>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</si>
  <si>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</si>
  <si>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</si>
  <si>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</si>
  <si>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</si>
  <si>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</si>
  <si>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</si>
  <si>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</si>
  <si>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</si>
  <si>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</si>
  <si>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</si>
  <si>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</si>
  <si>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</si>
  <si>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</si>
  <si>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</si>
  <si>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</si>
  <si>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</si>
  <si>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</si>
  <si>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</si>
  <si>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</si>
  <si>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</si>
  <si>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</si>
  <si>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</si>
  <si>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</si>
  <si>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</si>
  <si>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</si>
  <si>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</si>
  <si>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</si>
  <si>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</si>
  <si>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</si>
  <si>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</si>
  <si>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</si>
  <si>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</si>
  <si>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</si>
  <si>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</si>
  <si>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</si>
  <si>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</si>
  <si>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</si>
  <si>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</si>
  <si>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</si>
  <si>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</si>
  <si>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</si>
  <si>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</si>
  <si>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</si>
  <si>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</si>
  <si>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</si>
  <si>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</si>
  <si>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</si>
  <si>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</si>
  <si>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</si>
  <si>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</si>
  <si>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</si>
  <si>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</si>
  <si>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</si>
  <si>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</si>
  <si>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</si>
  <si>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</si>
  <si>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</si>
  <si>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</si>
  <si>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</si>
  <si>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</si>
  <si>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</si>
  <si>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</si>
  <si>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</si>
  <si>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</si>
  <si>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</si>
  <si>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</si>
  <si>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</si>
  <si>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</si>
  <si>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</si>
  <si>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</si>
  <si>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</si>
  <si>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</si>
  <si>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</si>
  <si>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</si>
  <si>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</si>
  <si>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</si>
  <si>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</si>
  <si>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</si>
  <si>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</si>
  <si>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</si>
  <si>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</si>
  <si>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</si>
  <si>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</si>
  <si>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</si>
  <si>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</si>
  <si>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</si>
  <si>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</si>
  <si>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</si>
  <si>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</si>
  <si>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</si>
  <si>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</si>
  <si>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</si>
  <si>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</si>
  <si>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</si>
  <si>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</si>
  <si>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</si>
  <si>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</si>
  <si>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</si>
  <si>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</si>
  <si>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</si>
  <si>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</si>
  <si>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</si>
  <si>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</si>
  <si>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</si>
  <si>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</si>
  <si>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</si>
  <si>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</si>
  <si>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</si>
  <si>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</si>
  <si>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</si>
  <si>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</si>
  <si>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</si>
  <si>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</si>
  <si>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</si>
  <si>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</si>
  <si>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</si>
  <si>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</si>
  <si>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</si>
  <si>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</si>
  <si>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</si>
  <si>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</si>
  <si>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</si>
  <si>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</si>
  <si>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</si>
  <si>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</si>
  <si>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</si>
  <si>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</si>
  <si>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</si>
  <si>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</si>
  <si>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</si>
  <si>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</si>
  <si>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</si>
  <si>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</si>
  <si>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</si>
  <si>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</si>
  <si>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</si>
  <si>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</si>
  <si>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</si>
  <si>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</si>
  <si>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</si>
  <si>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</si>
  <si>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</si>
  <si>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</si>
  <si>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</si>
  <si>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</si>
  <si>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</si>
  <si>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</si>
  <si>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</si>
  <si>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</si>
  <si>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</si>
  <si>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</si>
  <si>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</si>
  <si>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</si>
  <si>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</si>
  <si>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</si>
  <si>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</si>
  <si>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</si>
  <si>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</si>
  <si>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</si>
  <si>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</si>
  <si>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</si>
  <si>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</si>
  <si>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</si>
  <si>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</si>
  <si>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</si>
  <si>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</si>
  <si>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</si>
  <si>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</si>
  <si>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</si>
  <si>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</si>
  <si>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</si>
  <si>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</si>
  <si>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</si>
  <si>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</si>
  <si>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</si>
  <si>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</si>
  <si>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</si>
  <si>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</si>
  <si>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</si>
  <si>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</si>
  <si>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</si>
  <si>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</si>
  <si>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</si>
  <si>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</si>
  <si>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</si>
  <si>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</si>
  <si>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</si>
  <si>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</si>
  <si>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</si>
  <si>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</si>
  <si>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</si>
  <si>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</si>
  <si>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</si>
  <si>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</si>
  <si>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</si>
  <si>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</si>
  <si>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</si>
  <si>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</si>
  <si>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</si>
  <si>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</si>
  <si>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</si>
  <si>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</si>
  <si>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</si>
  <si>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</si>
  <si>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</si>
  <si>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</si>
  <si>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</si>
  <si>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</si>
  <si>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</si>
  <si>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</si>
  <si>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</si>
  <si>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</si>
  <si>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</si>
  <si>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</si>
  <si>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</si>
  <si>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</si>
  <si>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</si>
  <si>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</si>
  <si>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</si>
  <si>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</si>
  <si>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</si>
  <si>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</si>
  <si>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</si>
  <si>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</si>
  <si>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</si>
  <si>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</si>
  <si>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</si>
  <si>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</si>
  <si>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</si>
  <si>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</si>
  <si>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</si>
  <si>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</si>
  <si>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</si>
  <si>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</si>
  <si>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</si>
  <si>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</si>
  <si>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</si>
  <si>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</si>
  <si>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</si>
  <si>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</si>
  <si>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</si>
  <si>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</si>
  <si>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</si>
  <si>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</si>
  <si>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</si>
  <si>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</si>
  <si>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</si>
  <si>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</si>
  <si>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</si>
  <si>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</si>
  <si>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</si>
  <si>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</si>
  <si>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</si>
  <si>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</si>
  <si>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</si>
  <si>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</si>
  <si>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</si>
  <si>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</si>
  <si>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</si>
  <si>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</si>
  <si>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</si>
  <si>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</si>
  <si>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</si>
  <si>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</si>
  <si>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</si>
  <si>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</si>
  <si>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</si>
  <si>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</si>
  <si>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</si>
  <si>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</si>
  <si>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</si>
  <si>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</si>
  <si>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</si>
  <si>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</si>
  <si>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</si>
  <si>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</si>
  <si>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</si>
  <si>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</si>
  <si>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</si>
  <si>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</si>
  <si>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</si>
  <si>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</si>
  <si>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</si>
  <si>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</si>
  <si>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</si>
  <si>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</si>
  <si>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</si>
  <si>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</si>
  <si>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</si>
  <si>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</si>
  <si>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</si>
  <si>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</si>
  <si>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</si>
  <si>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</si>
  <si>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</si>
  <si>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</si>
  <si>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</si>
  <si>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</si>
  <si>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</si>
  <si>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</si>
  <si>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</si>
  <si>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</si>
  <si>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</si>
  <si>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</si>
  <si>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</si>
  <si>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</si>
  <si>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</si>
  <si>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</si>
  <si>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</si>
  <si>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</si>
  <si>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</si>
  <si>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</si>
  <si>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</si>
  <si>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</si>
  <si>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</si>
  <si>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</si>
  <si>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</si>
  <si>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</si>
  <si>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</si>
  <si>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</si>
  <si>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</si>
  <si>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</si>
  <si>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</si>
  <si>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</si>
  <si>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</si>
  <si>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</si>
  <si>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</si>
  <si>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</si>
  <si>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</si>
  <si>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</si>
  <si>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</si>
  <si>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</si>
  <si>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</si>
  <si>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</si>
  <si>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</si>
  <si>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</si>
  <si>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</si>
  <si>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</si>
  <si>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</si>
  <si>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</si>
  <si>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</si>
  <si>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</si>
  <si>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</si>
  <si>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</si>
  <si>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</si>
  <si>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</si>
  <si>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</si>
  <si>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</si>
  <si>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</si>
  <si>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</si>
  <si>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</si>
  <si>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</si>
  <si>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</si>
  <si>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</si>
  <si>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</si>
  <si>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</si>
  <si>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</si>
  <si>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</si>
  <si>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</si>
  <si>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</si>
  <si>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</si>
  <si>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</si>
  <si>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</si>
  <si>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</si>
  <si>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</si>
  <si>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</si>
  <si>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</si>
  <si>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</si>
  <si>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</si>
  <si>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</si>
  <si>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</si>
  <si>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</si>
  <si>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</si>
  <si>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</si>
  <si>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</si>
  <si>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</si>
  <si>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</si>
  <si>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</si>
  <si>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</si>
  <si>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</si>
  <si>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</si>
  <si>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</si>
  <si>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</si>
  <si>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</si>
  <si>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</si>
  <si>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</si>
  <si>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</si>
  <si>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</si>
  <si>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</si>
  <si>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</si>
  <si>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</si>
  <si>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</si>
  <si>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</si>
  <si>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</si>
  <si>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</si>
  <si>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</si>
  <si>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</si>
  <si>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</si>
  <si>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</si>
  <si>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</si>
  <si>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</si>
  <si>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</si>
  <si>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</si>
  <si>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</si>
  <si>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</si>
  <si>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</si>
  <si>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</si>
  <si>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</si>
  <si>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</si>
  <si>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</si>
  <si>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</si>
  <si>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</si>
  <si>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</si>
  <si>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</si>
  <si>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</si>
  <si>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</si>
  <si>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</si>
  <si>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</si>
  <si>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</si>
  <si>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</si>
  <si>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</si>
  <si>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</si>
  <si>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</si>
  <si>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</si>
  <si>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</si>
  <si>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</si>
  <si>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</si>
  <si>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</si>
  <si>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</si>
  <si>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</si>
  <si>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</si>
  <si>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</si>
  <si>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</si>
  <si>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</si>
  <si>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</si>
  <si>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</si>
  <si>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</si>
  <si>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</si>
  <si>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</si>
  <si>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</si>
  <si>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</si>
  <si>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</si>
  <si>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</si>
  <si>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</si>
  <si>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</si>
  <si>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</si>
  <si>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</si>
  <si>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</si>
  <si>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</si>
  <si>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</si>
  <si>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</si>
  <si>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</si>
  <si>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</si>
  <si>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</si>
  <si>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</si>
  <si>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</si>
  <si>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</si>
  <si>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</si>
  <si>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</si>
  <si>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</si>
  <si>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</si>
  <si>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</si>
  <si>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</si>
  <si>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</si>
  <si>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</si>
  <si>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</si>
  <si>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</si>
  <si>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</si>
  <si>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</si>
  <si>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</si>
  <si>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</si>
  <si>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</si>
  <si>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</si>
  <si>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</si>
  <si>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</si>
  <si>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</si>
  <si>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</si>
  <si>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</si>
  <si>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</si>
  <si>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</si>
  <si>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</si>
  <si>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</si>
  <si>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</si>
  <si>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</si>
  <si>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</si>
  <si>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</si>
  <si>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</si>
  <si>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</si>
  <si>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</si>
  <si>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</si>
  <si>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</si>
  <si>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</si>
  <si>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</si>
  <si>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</si>
  <si>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</si>
  <si>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</si>
  <si>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</si>
  <si>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</si>
  <si>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</si>
  <si>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</si>
  <si>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</si>
  <si>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</si>
  <si>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</si>
  <si>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</si>
  <si>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</si>
  <si>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</si>
  <si>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</si>
  <si>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</si>
  <si>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</si>
  <si>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</si>
  <si>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</si>
  <si>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</si>
  <si>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</si>
  <si>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</si>
  <si>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</si>
  <si>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</si>
  <si>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</si>
  <si>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</si>
  <si>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</si>
  <si>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</si>
  <si>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</si>
  <si>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</si>
  <si>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</si>
  <si>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</si>
  <si>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</si>
  <si>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</si>
  <si>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</si>
  <si>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</si>
  <si>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</si>
  <si>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</si>
  <si>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</si>
  <si>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</si>
  <si>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</si>
  <si>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</si>
  <si>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</si>
  <si>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</si>
  <si>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</si>
  <si>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</si>
  <si>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</si>
  <si>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</si>
  <si>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</si>
  <si>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</si>
  <si>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</si>
  <si>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</si>
  <si>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</si>
  <si>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</si>
  <si>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</si>
  <si>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</si>
  <si>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</si>
  <si>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</si>
  <si>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</si>
  <si>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</si>
  <si>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</si>
  <si>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</si>
  <si>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</si>
  <si>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</si>
  <si>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</si>
  <si>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</si>
  <si>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</si>
  <si>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</si>
  <si>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</si>
  <si>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</si>
  <si>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</si>
  <si>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</si>
  <si>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</si>
  <si>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</si>
  <si>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</si>
  <si>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</si>
  <si>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</si>
  <si>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</si>
  <si>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</si>
  <si>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</si>
  <si>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</si>
  <si>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</si>
  <si>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</si>
  <si>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</si>
  <si>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</si>
  <si>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</si>
  <si>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</si>
  <si>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</si>
  <si>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</si>
  <si>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</si>
  <si>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</si>
  <si>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</si>
  <si>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</si>
  <si>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</si>
  <si>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</si>
  <si>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</si>
  <si>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</si>
  <si>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</si>
  <si>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</si>
  <si>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</si>
  <si>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</si>
  <si>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</si>
  <si>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</si>
  <si>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</si>
  <si>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</si>
  <si>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</si>
  <si>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</si>
  <si>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</si>
  <si>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</si>
  <si>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</si>
  <si>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</si>
  <si>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</si>
  <si>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</si>
  <si>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</si>
  <si>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</si>
  <si>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</si>
  <si>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</si>
  <si>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</si>
  <si>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</si>
  <si>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</si>
  <si>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</si>
  <si>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</si>
  <si>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</si>
  <si>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</si>
  <si>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</si>
  <si>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</si>
  <si>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</si>
  <si>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</si>
  <si>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</si>
  <si>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</si>
  <si>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</si>
  <si>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</si>
  <si>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</si>
  <si>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</si>
  <si>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</si>
  <si>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</si>
  <si>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</si>
  <si>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</si>
  <si>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</si>
  <si>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</si>
  <si>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</si>
  <si>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</si>
  <si>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</si>
  <si>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</si>
  <si>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</si>
  <si>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</si>
  <si>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</si>
  <si>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</si>
  <si>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</si>
  <si>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</si>
  <si>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</si>
  <si>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</si>
  <si>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</si>
  <si>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</si>
  <si>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</si>
  <si>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</si>
  <si>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</si>
  <si>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</si>
  <si>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</si>
  <si>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</si>
  <si>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</si>
  <si>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</si>
  <si>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</si>
  <si>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</si>
  <si>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</si>
  <si>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</si>
  <si>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</si>
  <si>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</si>
  <si>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</si>
  <si>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</si>
  <si>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</si>
  <si>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</si>
  <si>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</si>
  <si>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</si>
  <si>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</si>
  <si>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</si>
  <si>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</si>
  <si>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</si>
  <si>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</si>
  <si>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</si>
  <si>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</si>
  <si>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</si>
  <si>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</si>
  <si>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</si>
  <si>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</si>
  <si>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</si>
  <si>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</si>
  <si>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</si>
  <si>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</si>
  <si>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</si>
  <si>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</si>
  <si>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</si>
  <si>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</si>
  <si>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</si>
  <si>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</si>
  <si>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</si>
  <si>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</si>
  <si>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</si>
  <si>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</si>
  <si>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</si>
  <si>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</si>
  <si>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</si>
  <si>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</si>
  <si>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</si>
  <si>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</si>
  <si>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</si>
  <si>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</si>
  <si>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</si>
  <si>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</si>
  <si>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</si>
  <si>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</si>
  <si>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</si>
  <si>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</si>
  <si>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</si>
  <si>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</si>
  <si>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</si>
  <si>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</si>
  <si>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</si>
  <si>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</si>
  <si>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</si>
  <si>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</si>
  <si>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</si>
  <si>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</si>
  <si>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</si>
  <si>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</si>
  <si>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</si>
  <si>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</si>
  <si>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</si>
  <si>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</si>
  <si>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</si>
  <si>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</si>
  <si>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</si>
  <si>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</si>
  <si>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</si>
  <si>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</si>
  <si>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</si>
  <si>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</si>
  <si>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</si>
  <si>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</si>
  <si>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</si>
  <si>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</si>
  <si>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</si>
  <si>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</si>
  <si>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</si>
  <si>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</si>
  <si>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</si>
  <si>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</si>
  <si>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</si>
  <si>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</si>
  <si>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</si>
  <si>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</si>
  <si>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</si>
  <si>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</si>
  <si>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</si>
  <si>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</si>
  <si>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</si>
  <si>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</si>
  <si>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</si>
  <si>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</si>
  <si>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</si>
  <si>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</si>
  <si>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</si>
  <si>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</si>
  <si>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</si>
  <si>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</si>
  <si>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</si>
  <si>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</si>
  <si>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</si>
  <si>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</si>
  <si>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</si>
  <si>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</si>
  <si>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</si>
  <si>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</si>
  <si>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</si>
  <si>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</si>
  <si>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</si>
  <si>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</si>
  <si>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</si>
  <si>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</si>
  <si>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</si>
  <si>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</si>
  <si>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</si>
  <si>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</si>
  <si>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</si>
  <si>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</si>
  <si>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</si>
  <si>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</si>
  <si>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</si>
  <si>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</si>
  <si>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</si>
  <si>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</si>
  <si>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</si>
  <si>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</si>
  <si>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</si>
  <si>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</si>
  <si>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</si>
  <si>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</si>
  <si>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</si>
  <si>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</si>
  <si>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</si>
  <si>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</si>
  <si>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</si>
  <si>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</si>
  <si>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</si>
  <si>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</si>
  <si>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</si>
  <si>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</si>
  <si>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</si>
  <si>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</si>
  <si>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</si>
  <si>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</si>
  <si>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</si>
  <si>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</si>
  <si>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</si>
  <si>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</si>
  <si>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</si>
  <si>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</si>
  <si>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</si>
  <si>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</si>
  <si>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</si>
  <si>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</si>
  <si>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</si>
  <si>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</si>
  <si>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</si>
  <si>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</si>
  <si>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</si>
  <si>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</si>
  <si>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</si>
  <si>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</si>
  <si>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</si>
  <si>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</si>
  <si>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</si>
  <si>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</si>
  <si>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</si>
  <si>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</si>
  <si>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</si>
  <si>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</si>
  <si>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</si>
  <si>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</si>
  <si>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</si>
  <si>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</si>
  <si>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</si>
  <si>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</si>
  <si>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</si>
  <si>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</si>
  <si>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</si>
  <si>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</si>
  <si>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</si>
  <si>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</si>
  <si>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</si>
  <si>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</si>
  <si>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</si>
  <si>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</si>
  <si>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</si>
  <si>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</si>
  <si>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</si>
  <si>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</si>
  <si>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</si>
  <si>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</si>
  <si>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</si>
  <si>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</si>
  <si>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</si>
  <si>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</si>
  <si>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</si>
  <si>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</si>
  <si>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</si>
  <si>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</si>
  <si>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</si>
  <si>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</si>
  <si>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</si>
  <si>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</si>
  <si>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</si>
  <si>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</si>
  <si>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</si>
  <si>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</si>
  <si>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</si>
  <si>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</si>
  <si>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</si>
  <si>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</si>
  <si>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</si>
  <si>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</si>
  <si>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</si>
  <si>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</si>
  <si>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</si>
  <si>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</si>
  <si>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</si>
  <si>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</si>
  <si>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</si>
  <si>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</si>
  <si>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</si>
  <si>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</si>
  <si>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</si>
  <si>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</si>
  <si>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</si>
  <si>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</si>
  <si>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</si>
  <si>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</si>
  <si>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</si>
  <si>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</si>
  <si>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</si>
  <si>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</si>
  <si>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</si>
  <si>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</si>
  <si>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</si>
  <si>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</si>
  <si>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</si>
  <si>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</si>
  <si>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</si>
  <si>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</si>
  <si>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</si>
  <si>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</si>
  <si>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</si>
  <si>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</si>
  <si>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</si>
  <si>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</si>
  <si>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</si>
  <si>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</si>
  <si>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</si>
  <si>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</si>
  <si>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</si>
  <si>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</si>
  <si>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</si>
  <si>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</si>
  <si>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</si>
  <si>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</si>
  <si>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</si>
  <si>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</si>
  <si>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</si>
  <si>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</si>
  <si>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</si>
  <si>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</si>
  <si>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</si>
  <si>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</si>
  <si>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</si>
  <si>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</si>
  <si>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</si>
  <si>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</si>
  <si>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</si>
  <si>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</si>
  <si>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</si>
  <si>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</si>
  <si>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</si>
  <si>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</si>
  <si>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</si>
  <si>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</si>
  <si>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</si>
  <si>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</si>
  <si>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</si>
  <si>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</si>
  <si>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</si>
  <si>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</si>
  <si>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</si>
  <si>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</si>
  <si>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</si>
  <si>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</si>
  <si>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</si>
  <si>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</si>
  <si>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</si>
  <si>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</si>
  <si>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</si>
  <si>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</si>
  <si>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</si>
  <si>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</si>
  <si>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</si>
  <si>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</si>
  <si>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</si>
  <si>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</si>
  <si>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</si>
  <si>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</si>
  <si>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</si>
  <si>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</si>
  <si>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</si>
  <si>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</si>
  <si>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</si>
  <si>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</si>
  <si>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</si>
  <si>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</si>
  <si>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</si>
  <si>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</si>
  <si>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</si>
  <si>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</si>
  <si>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</si>
  <si>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</si>
  <si>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</si>
  <si>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</si>
  <si>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</si>
  <si>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</si>
  <si>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</si>
  <si>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</si>
  <si>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</si>
  <si>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</si>
  <si>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</si>
  <si>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</si>
  <si>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</si>
  <si>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</si>
  <si>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</si>
  <si>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</si>
  <si>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</si>
  <si>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</si>
  <si>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</si>
  <si>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</si>
  <si>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</si>
  <si>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</si>
  <si>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</si>
  <si>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</si>
  <si>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</si>
  <si>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</si>
  <si>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</si>
  <si>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</si>
  <si>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</si>
  <si>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</si>
  <si>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</si>
  <si>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</si>
  <si>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</si>
  <si>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</si>
  <si>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</si>
  <si>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</si>
  <si>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</si>
  <si>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</si>
  <si>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</si>
  <si>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</si>
  <si>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</si>
  <si>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</si>
  <si>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</si>
  <si>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</si>
  <si>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</si>
  <si>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</si>
  <si>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</si>
  <si>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</si>
  <si>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</si>
  <si>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</si>
  <si>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</si>
  <si>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</si>
  <si>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</si>
  <si>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</si>
  <si>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</si>
  <si>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</si>
  <si>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</si>
  <si>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</si>
  <si>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</si>
  <si>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</si>
  <si>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</si>
  <si>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</si>
  <si>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</si>
  <si>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</si>
  <si>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</si>
  <si>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</si>
  <si>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</si>
  <si>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</si>
  <si>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</si>
  <si>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</si>
  <si>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</si>
  <si>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</si>
  <si>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</si>
  <si>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</si>
  <si>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</si>
  <si>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</si>
  <si>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</si>
  <si>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</si>
  <si>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</si>
  <si>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</si>
  <si>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</si>
  <si>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</si>
  <si>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</si>
  <si>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</si>
  <si>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</si>
  <si>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</si>
  <si>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</si>
  <si>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</si>
  <si>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</si>
  <si>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</si>
  <si>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</si>
  <si>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</si>
  <si>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</si>
  <si>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</si>
  <si>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</si>
  <si>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</si>
  <si>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</si>
  <si>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</si>
  <si>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</si>
  <si>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</si>
  <si>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</si>
  <si>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</si>
  <si>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</si>
  <si>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</si>
  <si>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</si>
  <si>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</si>
  <si>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</si>
  <si>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</si>
  <si>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</si>
  <si>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</si>
  <si>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</si>
  <si>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</si>
  <si>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</si>
  <si>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</si>
  <si>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</si>
  <si>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</si>
  <si>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</si>
  <si>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</si>
  <si>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</si>
  <si>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</si>
  <si>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</si>
  <si>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</si>
  <si>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</si>
  <si>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</si>
  <si>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</si>
  <si>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</si>
  <si>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</si>
  <si>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</si>
  <si>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</si>
  <si>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</si>
  <si>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</si>
  <si>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</si>
  <si>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</si>
  <si>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</si>
  <si>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</si>
  <si>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</si>
  <si>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</si>
  <si>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</si>
  <si>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</si>
  <si>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</si>
  <si>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</si>
  <si>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</si>
  <si>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</si>
  <si>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</si>
  <si>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</si>
  <si>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</si>
  <si>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</si>
  <si>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</si>
  <si>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</si>
  <si>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</si>
  <si>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</si>
  <si>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</si>
  <si>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</si>
  <si>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</si>
  <si>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</si>
  <si>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</si>
  <si>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</si>
  <si>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</si>
  <si>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</si>
  <si>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</si>
  <si>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</si>
  <si>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</si>
  <si>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</si>
  <si>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</si>
  <si>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</si>
  <si>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</si>
  <si>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</si>
  <si>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</si>
  <si>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</si>
  <si>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</si>
  <si>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</si>
  <si>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</si>
  <si>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</si>
  <si>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</si>
  <si>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</si>
  <si>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</si>
  <si>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</si>
  <si>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</si>
  <si>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</si>
  <si>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</si>
  <si>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</si>
  <si>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</si>
  <si>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</si>
  <si>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</si>
  <si>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</si>
  <si>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</si>
  <si>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</si>
  <si>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</si>
  <si>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</si>
  <si>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</si>
  <si>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</si>
  <si>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</si>
  <si>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</si>
  <si>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</si>
  <si>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</si>
  <si>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</si>
  <si>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</si>
  <si>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</si>
  <si>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</si>
  <si>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</si>
  <si>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</si>
  <si>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</si>
  <si>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</si>
  <si>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</si>
  <si>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</si>
  <si>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</si>
  <si>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</si>
  <si>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</si>
  <si>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</si>
  <si>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</si>
  <si>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</si>
  <si>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</si>
  <si>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</si>
  <si>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</si>
  <si>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</si>
  <si>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</si>
  <si>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</si>
  <si>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</si>
  <si>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</si>
  <si>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</si>
  <si>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</si>
  <si>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</si>
  <si>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</si>
  <si>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</si>
  <si>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</si>
  <si>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</si>
  <si>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</si>
  <si>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</si>
  <si>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</si>
  <si>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</si>
  <si>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</si>
  <si>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</si>
  <si>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</si>
  <si>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</si>
  <si>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</si>
  <si>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</si>
  <si>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</si>
  <si>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</si>
  <si>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</si>
  <si>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</si>
  <si>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</si>
  <si>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</si>
  <si>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</si>
  <si>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</si>
  <si>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</si>
  <si>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</si>
  <si>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</si>
  <si>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</si>
  <si>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</si>
  <si>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</si>
  <si>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</si>
  <si>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</si>
  <si>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</si>
  <si>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</si>
  <si>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</si>
  <si>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</si>
  <si>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</si>
  <si>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</si>
  <si>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</si>
  <si>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</si>
  <si>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</si>
  <si>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</si>
  <si>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</si>
  <si>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</si>
  <si>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</si>
  <si>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</si>
  <si>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</si>
  <si>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</si>
  <si>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</si>
  <si>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</si>
  <si>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</si>
  <si>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</si>
  <si>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</si>
  <si>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</si>
  <si>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</si>
  <si>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</si>
  <si>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</si>
  <si>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</si>
  <si>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</si>
  <si>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</si>
  <si>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</si>
  <si>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</si>
  <si>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</si>
  <si>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</si>
  <si>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</si>
  <si>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</si>
  <si>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</si>
  <si>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</si>
  <si>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</si>
  <si>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</si>
  <si>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</si>
  <si>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</si>
  <si>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</si>
  <si>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</si>
  <si>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</si>
  <si>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</si>
  <si>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</si>
  <si>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</si>
  <si>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</si>
  <si>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</si>
  <si>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</si>
  <si>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</si>
  <si>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</si>
  <si>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</si>
  <si>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</si>
  <si>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</si>
  <si>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</si>
  <si>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</si>
  <si>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</si>
  <si>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</si>
  <si>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</si>
  <si>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</si>
  <si>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</si>
  <si>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</si>
  <si>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</si>
  <si>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</si>
  <si>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</si>
  <si>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</si>
  <si>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</si>
  <si>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</si>
  <si>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</si>
  <si>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</si>
  <si>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</si>
  <si>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</si>
  <si>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</si>
  <si>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</si>
  <si>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</si>
  <si>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</si>
  <si>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</si>
  <si>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</si>
  <si>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</si>
  <si>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</si>
  <si>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</si>
  <si>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</si>
  <si>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</si>
  <si>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</si>
  <si>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</si>
  <si>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</si>
  <si>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</si>
  <si>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</si>
  <si>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</si>
  <si>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</si>
  <si>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</si>
  <si>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</si>
  <si>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</si>
  <si>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</si>
  <si>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</si>
  <si>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</si>
  <si>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</si>
  <si>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</si>
  <si>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</si>
  <si>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</si>
  <si>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</si>
  <si>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</si>
  <si>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</si>
  <si>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</si>
  <si>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</si>
  <si>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</si>
  <si>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</si>
  <si>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</si>
  <si>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</si>
  <si>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</si>
  <si>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</si>
  <si>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</si>
  <si>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</si>
  <si>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</si>
  <si>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</si>
  <si>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</si>
  <si>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</si>
  <si>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</si>
  <si>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</si>
  <si>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</si>
  <si>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</si>
  <si>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</si>
  <si>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</si>
  <si>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</si>
  <si>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</si>
  <si>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</si>
  <si>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</si>
  <si>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</si>
  <si>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</si>
  <si>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</si>
  <si>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</si>
  <si>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</si>
  <si>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</si>
  <si>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</si>
  <si>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</si>
  <si>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</si>
  <si>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</si>
  <si>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</si>
  <si>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</si>
  <si>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</si>
  <si>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</si>
  <si>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</si>
  <si>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</si>
  <si>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</si>
  <si>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</si>
  <si>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</si>
  <si>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</si>
  <si>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</si>
  <si>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</si>
  <si>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</si>
  <si>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</si>
  <si>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</si>
  <si>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</si>
  <si>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</si>
  <si>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</si>
  <si>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</si>
  <si>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</si>
  <si>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</si>
  <si>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</si>
  <si>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</si>
  <si>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</si>
  <si>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</si>
  <si>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</si>
  <si>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</si>
  <si>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</si>
  <si>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</si>
  <si>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</si>
  <si>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</si>
  <si>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</si>
  <si>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</si>
  <si>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</si>
  <si>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</si>
  <si>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</si>
  <si>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</si>
  <si>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</si>
  <si>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</si>
  <si>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</si>
  <si>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</si>
  <si>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</si>
  <si>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</si>
  <si>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</si>
  <si>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</si>
  <si>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</si>
  <si>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</si>
  <si>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</si>
  <si>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</si>
  <si>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</si>
  <si>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</si>
  <si>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</si>
  <si>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</si>
  <si>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</si>
  <si>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</si>
  <si>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</si>
  <si>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</si>
  <si>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</si>
  <si>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</si>
  <si>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</si>
  <si>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</si>
  <si>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</si>
  <si>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</si>
  <si>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</si>
  <si>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</si>
  <si>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</si>
  <si>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</si>
  <si>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</si>
  <si>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</si>
  <si>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</si>
  <si>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</si>
  <si>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</si>
  <si>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</si>
  <si>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</si>
  <si>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</si>
  <si>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</si>
  <si>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</si>
  <si>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</si>
  <si>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</si>
  <si>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</si>
  <si>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</si>
  <si>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</si>
  <si>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</si>
  <si>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</si>
  <si>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</si>
  <si>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</si>
  <si>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</si>
  <si>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</si>
  <si>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</si>
  <si>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</si>
  <si>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</si>
  <si>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</si>
  <si>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</si>
  <si>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</si>
  <si>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</si>
  <si>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</si>
  <si>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</si>
  <si>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</si>
  <si>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</si>
  <si>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</si>
  <si>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</si>
  <si>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</si>
  <si>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</si>
  <si>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</si>
  <si>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</si>
  <si>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</si>
  <si>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</si>
  <si>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</si>
  <si>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</si>
  <si>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</si>
  <si>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</si>
  <si>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</si>
  <si>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</si>
  <si>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</si>
  <si>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</si>
  <si>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</si>
  <si>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</si>
  <si>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</si>
  <si>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</si>
  <si>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</si>
  <si>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</si>
  <si>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</si>
  <si>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</si>
  <si>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</si>
  <si>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</si>
  <si>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</si>
  <si>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</si>
  <si>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</si>
  <si>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</si>
  <si>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</si>
  <si>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</si>
  <si>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</si>
  <si>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</si>
  <si>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</si>
  <si>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</si>
  <si>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</si>
  <si>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</si>
  <si>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</si>
  <si>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</si>
  <si>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</si>
  <si>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</si>
  <si>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</si>
  <si>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</si>
  <si>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</si>
  <si>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</si>
  <si>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</si>
  <si>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</si>
  <si>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</si>
  <si>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</si>
  <si>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</si>
  <si>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</si>
  <si>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</si>
  <si>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</si>
  <si>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</si>
  <si>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</si>
  <si>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</si>
  <si>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</si>
  <si>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</si>
  <si>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</si>
  <si>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</si>
  <si>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</si>
  <si>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</si>
  <si>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</si>
  <si>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</si>
  <si>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</si>
  <si>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</si>
  <si>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</si>
  <si>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</si>
  <si>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</si>
  <si>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</si>
  <si>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</si>
  <si>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</si>
  <si>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</si>
  <si>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</si>
  <si>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</si>
  <si>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</si>
  <si>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</si>
  <si>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</si>
  <si>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</si>
  <si>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</si>
  <si>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</si>
  <si>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</si>
  <si>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</si>
  <si>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</si>
  <si>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</si>
  <si>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</si>
  <si>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</si>
  <si>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</si>
  <si>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</si>
  <si>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</si>
  <si>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</si>
  <si>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</si>
  <si>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</si>
  <si>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</si>
  <si>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</si>
  <si>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</si>
  <si>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</si>
  <si>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</si>
  <si>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</si>
  <si>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</si>
  <si>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</si>
  <si>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</si>
  <si>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</si>
  <si>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</si>
  <si>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</si>
  <si>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</si>
  <si>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</si>
  <si>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</si>
  <si>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</si>
  <si>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</si>
  <si>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</si>
  <si>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</si>
  <si>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</si>
  <si>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</si>
  <si>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</si>
  <si>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</si>
  <si>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</si>
  <si>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</si>
  <si>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</si>
  <si>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</si>
  <si>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</si>
  <si>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</si>
  <si>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</si>
  <si>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</si>
  <si>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</si>
  <si>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</si>
  <si>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</si>
  <si>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</si>
  <si>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</si>
  <si>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</si>
  <si>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</si>
  <si>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</si>
  <si>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</si>
  <si>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</si>
  <si>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</si>
  <si>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</si>
  <si>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</si>
  <si>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</si>
  <si>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</si>
  <si>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</si>
  <si>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</si>
  <si>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</si>
  <si>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</si>
  <si>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</si>
  <si>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</si>
  <si>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</si>
  <si>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</si>
  <si>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</si>
  <si>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</si>
  <si>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</si>
  <si>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</si>
  <si>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</si>
  <si>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</si>
  <si>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</si>
  <si>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</si>
  <si>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</si>
  <si>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</si>
  <si>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</si>
  <si>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</si>
  <si>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</si>
  <si>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</si>
  <si>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</si>
  <si>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</si>
  <si>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</si>
  <si>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</si>
  <si>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</si>
  <si>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</si>
  <si>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</si>
  <si>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</si>
  <si>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</si>
  <si>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</si>
  <si>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</si>
  <si>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</si>
  <si>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</si>
  <si>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</si>
  <si>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</si>
  <si>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</si>
  <si>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</si>
  <si>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</si>
  <si>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</si>
  <si>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</si>
  <si>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</si>
  <si>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</si>
  <si>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</si>
  <si>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</si>
  <si>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</si>
  <si>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</si>
  <si>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</si>
  <si>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</si>
  <si>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</si>
  <si>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</si>
  <si>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</si>
  <si>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</si>
  <si>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</si>
  <si>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</si>
  <si>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</si>
  <si>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</si>
  <si>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</si>
  <si>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</si>
  <si>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</si>
  <si>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</si>
  <si>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</si>
  <si>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</si>
  <si>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</si>
  <si>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</si>
  <si>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</si>
  <si>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</si>
  <si>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</si>
  <si>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</si>
  <si>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</si>
  <si>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</si>
  <si>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</si>
  <si>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</si>
  <si>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</si>
  <si>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</si>
  <si>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</si>
  <si>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</si>
  <si>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</si>
  <si>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</si>
  <si>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</si>
  <si>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</si>
  <si>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</si>
  <si>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</si>
  <si>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</si>
  <si>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</si>
  <si>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</si>
  <si>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</si>
  <si>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</si>
  <si>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</si>
  <si>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</si>
  <si>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</si>
  <si>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</si>
  <si>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</si>
  <si>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</si>
  <si>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</si>
  <si>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</si>
  <si>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</si>
  <si>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</si>
  <si>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</si>
  <si>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</si>
  <si>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</si>
  <si>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</si>
  <si>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</si>
  <si>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</si>
  <si>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</si>
  <si>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</si>
  <si>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</si>
  <si>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</si>
  <si>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</si>
  <si>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</si>
  <si>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</si>
  <si>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</si>
  <si>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</si>
  <si>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</si>
  <si>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</si>
  <si>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</si>
  <si>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</si>
  <si>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</si>
  <si>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</si>
  <si>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</si>
  <si>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</si>
  <si>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</si>
  <si>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</si>
  <si>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</si>
  <si>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</si>
  <si>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</si>
  <si>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</si>
  <si>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</si>
  <si>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</si>
  <si>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</si>
  <si>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</si>
  <si>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</si>
  <si>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</si>
  <si>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</si>
  <si>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</si>
  <si>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</si>
  <si>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</si>
  <si>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</si>
  <si>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</si>
  <si>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</si>
  <si>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</si>
  <si>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</si>
  <si>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</si>
  <si>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</si>
  <si>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</si>
  <si>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</si>
  <si>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</si>
  <si>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</si>
  <si>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</si>
  <si>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</si>
  <si>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</si>
  <si>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</si>
  <si>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</si>
  <si>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</si>
  <si>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</si>
  <si>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</si>
  <si>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</si>
  <si>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</si>
  <si>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</si>
  <si>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</si>
  <si>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</si>
  <si>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</si>
  <si>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</si>
  <si>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</si>
  <si>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</si>
  <si>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</si>
  <si>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</si>
  <si>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</si>
  <si>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</si>
  <si>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</si>
  <si>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</si>
  <si>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</si>
  <si>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</si>
  <si>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</si>
  <si>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</si>
  <si>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</si>
  <si>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</si>
  <si>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</si>
  <si>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</si>
  <si>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</si>
  <si>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</si>
  <si>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</si>
  <si>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</si>
  <si>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</si>
  <si>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</si>
  <si>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</si>
  <si>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</si>
  <si>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</si>
  <si>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</si>
  <si>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</si>
  <si>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</si>
  <si>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</si>
  <si>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</si>
  <si>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</si>
  <si>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</si>
  <si>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</si>
  <si>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</si>
  <si>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</si>
  <si>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</si>
  <si>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</si>
  <si>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</si>
  <si>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</si>
  <si>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</si>
  <si>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</si>
  <si>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</si>
  <si>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</si>
  <si>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</si>
  <si>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</si>
  <si>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</si>
  <si>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</si>
  <si>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</si>
  <si>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</si>
  <si>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</si>
  <si>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</si>
  <si>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</si>
  <si>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</si>
  <si>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</si>
  <si>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</si>
  <si>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</si>
  <si>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</si>
  <si>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</si>
  <si>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</si>
  <si>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</si>
  <si>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</si>
  <si>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</si>
  <si>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</si>
  <si>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</si>
  <si>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</si>
  <si>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</si>
  <si>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</si>
  <si>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</si>
  <si>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</si>
  <si>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</si>
  <si>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</si>
  <si>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</si>
  <si>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</si>
  <si>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</si>
  <si>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</si>
  <si>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</si>
  <si>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</si>
  <si>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</si>
  <si>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</si>
  <si>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</si>
  <si>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</si>
  <si>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</si>
  <si>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</si>
  <si>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</si>
  <si>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</si>
  <si>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</si>
  <si>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</si>
  <si>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</si>
  <si>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</si>
  <si>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</si>
  <si>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</si>
  <si>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</si>
  <si>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</si>
  <si>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</si>
  <si>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</si>
  <si>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</si>
  <si>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</si>
  <si>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</si>
  <si>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</si>
  <si>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</si>
  <si>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</si>
  <si>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</si>
  <si>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</si>
  <si>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</si>
  <si>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</si>
  <si>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</si>
  <si>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</si>
  <si>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</si>
  <si>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</si>
  <si>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</si>
  <si>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</si>
  <si>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</si>
  <si>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</si>
  <si>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</si>
  <si>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</si>
  <si>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</si>
  <si>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</si>
  <si>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</si>
  <si>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</si>
  <si>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</si>
  <si>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</si>
  <si>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</si>
  <si>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</si>
  <si>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</si>
  <si>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</si>
  <si>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</si>
  <si>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</si>
  <si>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</si>
  <si>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</si>
  <si>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</si>
  <si>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</si>
  <si>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</si>
  <si>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</si>
  <si>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</si>
  <si>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</si>
  <si>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</si>
  <si>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</si>
  <si>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</si>
  <si>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</si>
  <si>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</si>
  <si>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</si>
  <si>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</si>
  <si>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</si>
  <si>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</si>
  <si>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</si>
  <si>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</si>
  <si>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</si>
  <si>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</si>
  <si>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</si>
  <si>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</si>
  <si>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</si>
  <si>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</si>
  <si>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</si>
  <si>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</si>
  <si>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</si>
  <si>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</si>
  <si>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</si>
  <si>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</si>
  <si>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</si>
  <si>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</si>
  <si>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</si>
  <si>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</si>
  <si>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</si>
  <si>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</si>
  <si>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</si>
  <si>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</si>
  <si>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</si>
  <si>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</si>
  <si>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</si>
  <si>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</si>
  <si>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</si>
  <si>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</si>
  <si>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</si>
  <si>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</si>
  <si>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</si>
  <si>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</si>
  <si>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</si>
  <si>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</si>
  <si>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</si>
  <si>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</si>
  <si>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</si>
  <si>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</si>
  <si>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</si>
  <si>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</si>
  <si>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</si>
  <si>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</si>
  <si>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</si>
  <si>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</si>
  <si>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</si>
  <si>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</si>
  <si>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</si>
  <si>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</si>
  <si>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</si>
  <si>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</si>
  <si>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</si>
  <si>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</si>
  <si>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</si>
  <si>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</si>
  <si>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</si>
  <si>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</si>
  <si>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</si>
  <si>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</si>
  <si>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</si>
  <si>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</si>
  <si>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</si>
  <si>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</si>
  <si>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</si>
  <si>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</si>
  <si>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</si>
  <si>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</si>
  <si>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</si>
  <si>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</si>
  <si>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</si>
  <si>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</si>
  <si>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</si>
  <si>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</si>
  <si>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</si>
  <si>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</si>
  <si>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</si>
  <si>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</si>
  <si>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</si>
  <si>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</si>
  <si>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</si>
  <si>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</si>
  <si>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</si>
  <si>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</si>
  <si>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</si>
  <si>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</si>
  <si>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</si>
  <si>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</si>
  <si>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</si>
  <si>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</si>
  <si>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</si>
  <si>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</si>
  <si>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</si>
  <si>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</si>
  <si>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</si>
  <si>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</si>
  <si>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</si>
  <si>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</si>
  <si>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</si>
  <si>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</si>
  <si>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</si>
  <si>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</si>
  <si>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</si>
  <si>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</si>
  <si>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</si>
  <si>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</si>
  <si>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</si>
  <si>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</si>
  <si>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</si>
  <si>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</si>
  <si>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</si>
  <si>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</si>
  <si>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</si>
  <si>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</si>
  <si>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</si>
  <si>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</si>
  <si>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</si>
  <si>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</si>
  <si>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</si>
  <si>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</si>
  <si>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</si>
  <si>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</si>
  <si>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</si>
  <si>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</si>
  <si>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</si>
  <si>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</si>
  <si>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</si>
  <si>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</si>
  <si>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</si>
  <si>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</si>
  <si>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</si>
  <si>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</si>
  <si>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</si>
  <si>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</si>
  <si>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</si>
  <si>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</si>
  <si>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</si>
  <si>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</si>
  <si>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</si>
  <si>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</si>
  <si>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</si>
  <si>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</si>
  <si>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</si>
  <si>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</si>
  <si>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</si>
  <si>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</si>
  <si>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</si>
  <si>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</si>
  <si>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</si>
  <si>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</si>
  <si>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</si>
  <si>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</si>
  <si>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</si>
  <si>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</si>
  <si>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</si>
  <si>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</si>
  <si>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</si>
  <si>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</si>
  <si>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</si>
  <si>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</si>
  <si>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</si>
  <si>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</si>
  <si>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</si>
  <si>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</si>
  <si>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</si>
  <si>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</si>
  <si>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</si>
  <si>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</si>
  <si>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</si>
  <si>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</si>
  <si>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</si>
  <si>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</si>
  <si>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</si>
  <si>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</si>
  <si>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</si>
  <si>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</si>
  <si>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</si>
  <si>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</si>
  <si>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</si>
  <si>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</si>
  <si>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</si>
  <si>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</si>
  <si>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</si>
  <si>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</si>
  <si>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</si>
  <si>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</si>
  <si>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</si>
  <si>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</si>
  <si>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</si>
  <si>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</si>
  <si>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</si>
  <si>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</si>
  <si>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</si>
  <si>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</si>
  <si>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</si>
  <si>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</si>
  <si>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</si>
  <si>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</si>
  <si>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</si>
  <si>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</si>
  <si>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</si>
  <si>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</si>
  <si>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</si>
  <si>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</si>
  <si>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</si>
  <si>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</si>
  <si>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</si>
  <si>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</si>
  <si>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</si>
  <si>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</si>
  <si>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</si>
  <si>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</si>
  <si>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</si>
  <si>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</si>
  <si>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</si>
  <si>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</si>
  <si>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</si>
  <si>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</si>
  <si>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</si>
  <si>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</si>
  <si>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</si>
  <si>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</si>
  <si>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</si>
  <si>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</si>
  <si>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</si>
  <si>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</si>
  <si>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</si>
  <si>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</si>
  <si>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</si>
  <si>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</si>
  <si>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</si>
  <si>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</si>
  <si>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</si>
  <si>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</si>
  <si>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</si>
  <si>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</si>
  <si>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</si>
  <si>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</si>
  <si>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</si>
  <si>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</si>
  <si>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</si>
  <si>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</si>
  <si>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</si>
  <si>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</si>
  <si>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</si>
  <si>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</si>
  <si>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</si>
  <si>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</si>
  <si>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</si>
  <si>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</si>
  <si>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</si>
  <si>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</si>
  <si>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</si>
  <si>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</si>
  <si>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</si>
  <si>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</si>
  <si>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</si>
  <si>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</si>
  <si>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</si>
  <si>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</si>
  <si>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</si>
  <si>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</si>
  <si>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</si>
  <si>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</si>
  <si>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</si>
  <si>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</si>
  <si>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</si>
  <si>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</si>
  <si>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</si>
  <si>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</si>
  <si>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</si>
  <si>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</si>
  <si>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</si>
  <si>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</si>
  <si>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</si>
  <si>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</si>
  <si>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</si>
  <si>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</si>
  <si>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</si>
  <si>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</si>
  <si>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</si>
  <si>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</si>
  <si>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</si>
  <si>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</si>
  <si>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</si>
  <si>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</si>
  <si>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</si>
  <si>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</si>
  <si>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</si>
  <si>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</si>
  <si>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</si>
  <si>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</si>
  <si>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</si>
  <si>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</si>
  <si>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</si>
  <si>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</si>
  <si>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</si>
  <si>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</si>
  <si>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</si>
  <si>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</si>
  <si>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</si>
  <si>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</si>
  <si>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</si>
  <si>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</si>
  <si>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</si>
  <si>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</si>
  <si>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</si>
  <si>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</si>
  <si>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</si>
  <si>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</si>
  <si>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</si>
  <si>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</si>
  <si>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</si>
  <si>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</si>
  <si>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</si>
  <si>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</si>
  <si>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</si>
  <si>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</si>
  <si>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</si>
  <si>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</si>
  <si>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</si>
  <si>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</si>
  <si>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</si>
  <si>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</si>
  <si>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</si>
  <si>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</si>
  <si>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</si>
  <si>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</si>
  <si>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</si>
  <si>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</si>
  <si>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</si>
  <si>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</si>
  <si>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</si>
  <si>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</si>
  <si>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</si>
  <si>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</si>
  <si>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</si>
  <si>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</si>
  <si>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</si>
  <si>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</si>
  <si>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</si>
  <si>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</si>
  <si>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</si>
  <si>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</si>
  <si>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</si>
  <si>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</si>
  <si>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</si>
  <si>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</si>
  <si>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</si>
  <si>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</si>
  <si>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</si>
  <si>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</si>
  <si>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</si>
  <si>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</si>
  <si>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</si>
  <si>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</si>
  <si>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</si>
  <si>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</si>
  <si>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</si>
  <si>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</si>
  <si>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</si>
  <si>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</si>
  <si>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</si>
  <si>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</si>
  <si>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</si>
  <si>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</si>
  <si>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</si>
  <si>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</si>
  <si>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</si>
  <si>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</si>
  <si>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</si>
  <si>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</si>
  <si>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</si>
  <si>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</si>
  <si>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</si>
  <si>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</si>
  <si>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</si>
  <si>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</si>
  <si>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</si>
  <si>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</si>
  <si>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</si>
  <si>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</si>
  <si>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</si>
  <si>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</si>
  <si>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</si>
  <si>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</si>
  <si>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</si>
  <si>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</si>
  <si>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</si>
  <si>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</si>
  <si>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</si>
  <si>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</si>
  <si>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</si>
  <si>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</si>
  <si>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</si>
  <si>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</si>
  <si>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</si>
  <si>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</si>
  <si>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</si>
  <si>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</si>
  <si>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</si>
  <si>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</si>
  <si>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</si>
  <si>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</si>
  <si>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</si>
  <si>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</si>
  <si>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</si>
  <si>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</si>
  <si>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</si>
  <si>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</si>
  <si>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</si>
  <si>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</si>
  <si>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</si>
  <si>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</si>
  <si>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</si>
  <si>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</si>
  <si>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</si>
  <si>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</si>
  <si>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</si>
  <si>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</si>
  <si>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</si>
  <si>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</si>
  <si>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</si>
  <si>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</si>
  <si>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</si>
  <si>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</si>
  <si>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</si>
  <si>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</si>
  <si>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</si>
  <si>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</si>
  <si>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</si>
  <si>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</si>
  <si>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</si>
  <si>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</si>
  <si>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</si>
  <si>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</si>
  <si>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</si>
  <si>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</si>
  <si>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</si>
  <si>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</si>
  <si>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</si>
  <si>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</si>
  <si>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</si>
  <si>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</si>
  <si>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</si>
  <si>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</si>
  <si>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</si>
  <si>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</si>
  <si>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</si>
  <si>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</si>
  <si>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</si>
  <si>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</si>
  <si>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</si>
  <si>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</si>
  <si>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</si>
  <si>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</si>
  <si>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</si>
  <si>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</si>
  <si>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</si>
  <si>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</si>
  <si>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</si>
  <si>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</si>
  <si>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</si>
  <si>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</si>
  <si>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</si>
  <si>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</si>
  <si>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</si>
  <si>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</si>
  <si>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</si>
  <si>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</si>
  <si>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</si>
  <si>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</si>
  <si>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</si>
  <si>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</si>
  <si>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</si>
  <si>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</si>
  <si>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</si>
  <si>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</si>
  <si>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</si>
  <si>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</si>
  <si>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</si>
  <si>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</si>
  <si>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</si>
  <si>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</si>
  <si>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</si>
  <si>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</si>
  <si>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</si>
  <si>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</si>
  <si>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</si>
  <si>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</si>
  <si>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</si>
  <si>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</si>
  <si>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</si>
  <si>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</si>
  <si>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</si>
  <si>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</si>
  <si>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</si>
  <si>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</si>
  <si>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</si>
  <si>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</si>
  <si>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</si>
  <si>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</si>
  <si>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</si>
  <si>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</si>
  <si>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</si>
  <si>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</si>
  <si>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</si>
  <si>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</si>
  <si>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</si>
  <si>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</si>
  <si>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</si>
  <si>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</si>
  <si>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</si>
  <si>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</si>
  <si>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</si>
  <si>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</si>
  <si>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</si>
  <si>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</si>
  <si>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</si>
  <si>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</si>
  <si>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</si>
  <si>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</si>
  <si>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</si>
  <si>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</si>
  <si>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</si>
  <si>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</si>
  <si>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</si>
  <si>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</si>
  <si>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</si>
  <si>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</si>
  <si>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</si>
  <si>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</si>
  <si>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</si>
  <si>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</si>
  <si>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</si>
  <si>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</si>
  <si>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</si>
  <si>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</si>
  <si>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</si>
  <si>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</si>
  <si>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</si>
  <si>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</si>
  <si>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</si>
  <si>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</si>
  <si>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</si>
  <si>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</si>
  <si>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</si>
  <si>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</si>
  <si>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</si>
  <si>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</si>
  <si>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</si>
  <si>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</si>
  <si>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</si>
  <si>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</si>
  <si>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</si>
  <si>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</si>
  <si>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</si>
  <si>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</si>
  <si>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</si>
  <si>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</si>
  <si>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</si>
  <si>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</si>
  <si>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</si>
  <si>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</si>
  <si>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</si>
  <si>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</si>
  <si>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</si>
  <si>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</si>
  <si>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</si>
  <si>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</si>
  <si>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</si>
  <si>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</si>
  <si>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</si>
  <si>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</si>
  <si>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</si>
  <si>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</si>
  <si>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</si>
  <si>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</si>
  <si>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</si>
  <si>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</si>
  <si>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</si>
  <si>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</si>
  <si>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</si>
  <si>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</si>
  <si>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</si>
  <si>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</si>
  <si>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</si>
  <si>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</si>
  <si>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</si>
  <si>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</si>
  <si>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</si>
  <si>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</si>
  <si>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</si>
  <si>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</si>
  <si>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</si>
  <si>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</si>
  <si>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</si>
  <si>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</si>
  <si>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</si>
  <si>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</si>
  <si>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</si>
  <si>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</si>
  <si>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</si>
  <si>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</si>
  <si>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</si>
  <si>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</si>
  <si>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</si>
  <si>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</si>
  <si>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</si>
  <si>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</si>
  <si>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</si>
  <si>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</si>
  <si>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</si>
  <si>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</si>
  <si>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</si>
  <si>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</si>
  <si>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</si>
  <si>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</si>
  <si>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</si>
  <si>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</si>
  <si>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</si>
  <si>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</si>
  <si>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</si>
  <si>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</si>
  <si>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</si>
  <si>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</si>
  <si>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</si>
  <si>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</si>
  <si>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</si>
  <si>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</si>
  <si>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</si>
  <si>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</si>
  <si>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</si>
  <si>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</si>
  <si>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</si>
  <si>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</si>
  <si>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</si>
  <si>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</si>
  <si>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</si>
  <si>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</si>
  <si>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</si>
  <si>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</si>
  <si>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</si>
  <si>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</si>
  <si>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</si>
  <si>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</si>
  <si>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</si>
  <si>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</si>
  <si>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</si>
  <si>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</si>
  <si>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</si>
  <si>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</si>
  <si>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</si>
  <si>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</si>
  <si>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</si>
  <si>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</si>
  <si>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</si>
  <si>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</si>
  <si>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</si>
  <si>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</si>
  <si>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</si>
  <si>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</si>
  <si>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</si>
  <si>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</si>
  <si>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</si>
  <si>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</si>
  <si>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</si>
  <si>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</si>
  <si>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</si>
  <si>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</si>
  <si>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</si>
  <si>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</si>
  <si>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</si>
  <si>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</si>
  <si>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</si>
  <si>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</si>
  <si>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</si>
  <si>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</si>
  <si>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</si>
  <si>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</si>
  <si>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</si>
  <si>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</si>
  <si>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</si>
  <si>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</si>
  <si>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</si>
  <si>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</si>
  <si>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</si>
  <si>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</si>
  <si>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</si>
  <si>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</si>
  <si>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</si>
  <si>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</si>
  <si>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</si>
  <si>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</si>
  <si>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</si>
  <si>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</si>
  <si>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</si>
  <si>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</si>
  <si>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</si>
  <si>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</si>
  <si>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</si>
  <si>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</si>
  <si>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</si>
  <si>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</si>
  <si>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</si>
  <si>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</si>
  <si>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</si>
  <si>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</si>
  <si>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</si>
  <si>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</si>
  <si>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</si>
  <si>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</si>
  <si>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</si>
  <si>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</si>
  <si>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</si>
  <si>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</si>
  <si>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</si>
  <si>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</si>
  <si>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</si>
  <si>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</si>
  <si>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</si>
  <si>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</si>
  <si>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</si>
  <si>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</si>
  <si>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</si>
  <si>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</si>
  <si>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</si>
  <si>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</si>
  <si>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</si>
  <si>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</si>
  <si>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</si>
  <si>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</si>
  <si>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</si>
  <si>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</si>
  <si>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</si>
  <si>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</si>
  <si>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</si>
  <si>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</si>
  <si>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</si>
  <si>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</si>
  <si>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</si>
  <si>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</si>
  <si>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</si>
  <si>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</si>
  <si>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</si>
  <si>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</si>
  <si>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</si>
  <si>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</si>
  <si>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</si>
  <si>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</si>
  <si>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</si>
  <si>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</si>
  <si>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</si>
  <si>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</si>
  <si>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</si>
  <si>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</si>
  <si>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</si>
  <si>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</si>
  <si>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</si>
  <si>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</si>
  <si>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</si>
  <si>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</si>
  <si>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</si>
  <si>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</si>
  <si>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</si>
  <si>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</si>
  <si>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</si>
  <si>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</si>
  <si>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</si>
  <si>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</si>
  <si>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</si>
  <si>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</si>
  <si>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</si>
  <si>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</si>
  <si>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</si>
  <si>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</si>
  <si>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</si>
  <si>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</si>
  <si>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</si>
  <si>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</si>
  <si>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</si>
  <si>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</si>
  <si>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</si>
  <si>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</si>
  <si>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</si>
  <si>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</si>
  <si>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</si>
  <si>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</si>
  <si>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</si>
  <si>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</si>
  <si>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</si>
  <si>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</si>
  <si>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</si>
  <si>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</si>
  <si>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</si>
  <si>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</si>
  <si>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</si>
  <si>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</si>
  <si>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</si>
  <si>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</si>
  <si>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</si>
  <si>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</si>
  <si>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</si>
  <si>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</si>
  <si>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</si>
  <si>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</si>
  <si>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</si>
  <si>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</si>
  <si>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</si>
  <si>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</si>
  <si>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</si>
  <si>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</si>
  <si>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</si>
  <si>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</si>
  <si>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</si>
  <si>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</si>
  <si>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</si>
  <si>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</si>
  <si>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</si>
  <si>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</si>
  <si>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</si>
  <si>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</si>
  <si>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</si>
  <si>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</si>
  <si>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</si>
  <si>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</si>
  <si>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</si>
  <si>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</si>
  <si>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</si>
  <si>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</si>
  <si>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</si>
  <si>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</si>
  <si>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</si>
  <si>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</si>
  <si>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</si>
  <si>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</si>
  <si>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</si>
  <si>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</si>
  <si>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</si>
  <si>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</si>
  <si>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</si>
  <si>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</si>
  <si>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</si>
  <si>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</si>
  <si>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</si>
  <si>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</si>
  <si>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</si>
  <si>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</si>
  <si>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</si>
  <si>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</si>
  <si>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</si>
  <si>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</si>
  <si>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</si>
  <si>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</si>
  <si>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</si>
  <si>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</si>
  <si>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</si>
  <si>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</si>
  <si>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</si>
  <si>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</si>
  <si>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</si>
  <si>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</si>
  <si>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</si>
  <si>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</si>
  <si>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</si>
  <si>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</si>
  <si>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</si>
  <si>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</si>
  <si>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</si>
  <si>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</si>
  <si>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</si>
  <si>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</si>
  <si>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</si>
  <si>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</si>
  <si>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</si>
  <si>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</si>
  <si>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</si>
  <si>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</si>
  <si>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</si>
  <si>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</si>
  <si>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</si>
  <si>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</si>
  <si>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</si>
  <si>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</si>
  <si>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</si>
  <si>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</si>
  <si>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</si>
  <si>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</si>
  <si>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</si>
  <si>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</si>
  <si>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</si>
  <si>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</si>
  <si>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</si>
  <si>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</si>
  <si>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</si>
  <si>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</si>
  <si>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</si>
  <si>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</si>
  <si>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</si>
  <si>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</si>
  <si>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</si>
  <si>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</si>
  <si>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</si>
  <si>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</si>
  <si>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</si>
  <si>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</si>
  <si>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</si>
  <si>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</si>
  <si>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</si>
  <si>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</si>
  <si>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</si>
  <si>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</si>
  <si>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</si>
  <si>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</si>
  <si>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</si>
  <si>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</si>
  <si>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</si>
  <si>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</si>
  <si>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</si>
  <si>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</si>
  <si>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</si>
  <si>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</si>
  <si>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</si>
  <si>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</si>
  <si>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</si>
  <si>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</si>
  <si>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</si>
  <si>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</si>
  <si>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</si>
  <si>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</si>
  <si>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</si>
  <si>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</si>
  <si>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</si>
  <si>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</si>
  <si>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</si>
  <si>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</si>
  <si>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</si>
  <si>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</si>
  <si>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</si>
  <si>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</si>
  <si>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</si>
  <si>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</si>
  <si>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</si>
  <si>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</si>
  <si>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</si>
  <si>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</si>
  <si>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</si>
  <si>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</si>
  <si>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</si>
  <si>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</si>
  <si>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</si>
  <si>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</si>
  <si>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</si>
  <si>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</si>
  <si>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</si>
  <si>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</si>
  <si>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</si>
  <si>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</si>
  <si>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</si>
  <si>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</si>
  <si>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</si>
  <si>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</si>
  <si>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</si>
  <si>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</si>
  <si>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</si>
  <si>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</si>
  <si>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</si>
  <si>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</si>
  <si>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</si>
  <si>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</si>
  <si>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</si>
  <si>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</si>
  <si>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</si>
  <si>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</si>
  <si>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</si>
  <si>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</si>
  <si>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</si>
  <si>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</si>
  <si>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</si>
  <si>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</si>
  <si>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</si>
  <si>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</si>
  <si>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</si>
  <si>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</si>
  <si>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</si>
  <si>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</si>
  <si>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</si>
  <si>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</si>
  <si>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</si>
  <si>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</si>
  <si>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</si>
  <si>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</si>
  <si>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</si>
  <si>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</si>
  <si>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</si>
  <si>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</si>
  <si>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</si>
  <si>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</si>
  <si>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</si>
  <si>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</si>
  <si>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</si>
  <si>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</si>
  <si>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</si>
  <si>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</si>
  <si>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</si>
  <si>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</si>
  <si>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</si>
  <si>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</si>
  <si>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</si>
  <si>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</si>
  <si>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</si>
  <si>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</si>
  <si>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</si>
  <si>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</si>
  <si>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</si>
  <si>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</si>
  <si>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</si>
  <si>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</si>
  <si>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</si>
  <si>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</si>
  <si>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</si>
  <si>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</si>
  <si>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</si>
  <si>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</si>
  <si>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</si>
  <si>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</si>
  <si>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</si>
  <si>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</si>
  <si>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</si>
  <si>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</si>
  <si>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</si>
  <si>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</si>
  <si>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</si>
  <si>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</si>
  <si>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</si>
  <si>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</si>
  <si>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</si>
  <si>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</si>
  <si>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</si>
  <si>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</si>
  <si>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</si>
  <si>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</si>
  <si>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</si>
  <si>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</si>
  <si>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</si>
  <si>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</si>
  <si>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</si>
  <si>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</si>
  <si>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</si>
  <si>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</si>
  <si>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</si>
  <si>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</si>
  <si>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</si>
  <si>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</si>
  <si>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</si>
  <si>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</si>
  <si>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</si>
  <si>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</si>
  <si>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</si>
  <si>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</si>
  <si>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</si>
  <si>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</si>
  <si>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</si>
  <si>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</si>
  <si>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</si>
  <si>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</si>
  <si>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</si>
  <si>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</si>
  <si>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</si>
  <si>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</si>
  <si>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</si>
  <si>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</si>
  <si>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</si>
  <si>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</si>
  <si>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</si>
  <si>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</si>
  <si>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</si>
  <si>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</si>
  <si>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</si>
  <si>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</si>
  <si>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</si>
  <si>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</si>
  <si>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</si>
  <si>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</si>
  <si>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</si>
  <si>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</si>
  <si>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</si>
  <si>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</si>
  <si>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</si>
  <si>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</si>
  <si>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</si>
  <si>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</si>
  <si>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</si>
  <si>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</si>
  <si>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</si>
  <si>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</si>
  <si>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</si>
  <si>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</si>
  <si>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</si>
  <si>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</si>
  <si>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</si>
  <si>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</si>
  <si>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</si>
  <si>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</si>
  <si>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</si>
  <si>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</si>
  <si>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</si>
  <si>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</si>
  <si>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</si>
  <si>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</si>
  <si>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</si>
  <si>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</si>
  <si>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</si>
  <si>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</si>
  <si>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</si>
  <si>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</si>
  <si>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</si>
  <si>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</si>
  <si>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</si>
  <si>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</si>
  <si>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</si>
  <si>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</si>
  <si>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</si>
  <si>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</si>
  <si>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</si>
  <si>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</si>
  <si>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</si>
  <si>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</si>
  <si>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</si>
  <si>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</si>
  <si>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</si>
  <si>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</si>
  <si>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</si>
  <si>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</si>
  <si>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</si>
  <si>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</si>
  <si>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</si>
  <si>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</si>
  <si>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</si>
  <si>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</si>
  <si>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</si>
  <si>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</si>
  <si>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</si>
  <si>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</si>
  <si>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</si>
  <si>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</si>
  <si>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</si>
  <si>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</si>
  <si>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</si>
  <si>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</si>
  <si>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</si>
  <si>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</si>
  <si>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</si>
  <si>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</si>
  <si>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</si>
  <si>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</si>
  <si>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</si>
  <si>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</si>
  <si>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</si>
  <si>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</si>
  <si>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</si>
  <si>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</si>
  <si>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</si>
  <si>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</si>
  <si>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</si>
  <si>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</si>
  <si>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</si>
  <si>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</si>
  <si>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</si>
  <si>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</si>
  <si>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</si>
  <si>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</si>
  <si>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</si>
  <si>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</si>
  <si>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</si>
  <si>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</si>
  <si>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</si>
  <si>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</si>
  <si>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</si>
  <si>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</si>
  <si>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</si>
  <si>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</si>
  <si>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</si>
  <si>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</si>
  <si>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</si>
  <si>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</si>
  <si>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</si>
  <si>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</si>
  <si>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</si>
  <si>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</si>
  <si>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</si>
  <si>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</si>
  <si>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</si>
  <si>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</si>
  <si>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</si>
  <si>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</si>
  <si>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</si>
  <si>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</si>
  <si>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</si>
  <si>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</si>
  <si>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</si>
  <si>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</si>
  <si>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</si>
  <si>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</si>
  <si>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</si>
  <si>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</si>
  <si>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</si>
  <si>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</si>
  <si>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</si>
  <si>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</si>
  <si>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</si>
  <si>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</si>
  <si>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</si>
  <si>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</si>
  <si>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</si>
  <si>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</si>
  <si>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</si>
  <si>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</si>
  <si>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</si>
  <si>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</si>
  <si>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</si>
  <si>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</si>
  <si>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</si>
  <si>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</si>
  <si>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</si>
  <si>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</si>
  <si>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</si>
  <si>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</si>
  <si>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</si>
  <si>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</si>
  <si>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</si>
  <si>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</si>
  <si>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</si>
  <si>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</si>
  <si>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</si>
  <si>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</si>
  <si>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</si>
  <si>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</si>
  <si>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</si>
  <si>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</si>
  <si>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</si>
  <si>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</si>
  <si>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</si>
  <si>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</si>
  <si>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</si>
  <si>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</si>
  <si>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</si>
  <si>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</si>
  <si>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</si>
  <si>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</si>
  <si>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</si>
  <si>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</si>
  <si>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</si>
  <si>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</si>
  <si>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</si>
  <si>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</si>
  <si>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</si>
  <si>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</si>
  <si>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</si>
  <si>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</si>
  <si>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</si>
  <si>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</si>
  <si>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</si>
  <si>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</si>
  <si>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</si>
  <si>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</si>
  <si>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</si>
  <si>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</si>
  <si>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</si>
  <si>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</si>
  <si>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</si>
  <si>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</si>
  <si>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</si>
  <si>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</si>
  <si>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</si>
  <si>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</si>
  <si>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</si>
  <si>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</si>
  <si>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</si>
  <si>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</si>
  <si>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</si>
  <si>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</si>
  <si>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</si>
  <si>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</si>
  <si>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</si>
  <si>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</si>
  <si>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</si>
  <si>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</si>
  <si>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</si>
  <si>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</si>
  <si>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</si>
  <si>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</si>
  <si>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</si>
  <si>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</si>
  <si>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</si>
  <si>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</si>
  <si>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</si>
  <si>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</si>
  <si>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</si>
  <si>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</si>
  <si>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</si>
  <si>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</si>
  <si>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</si>
  <si>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</si>
  <si>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</si>
  <si>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</si>
  <si>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</si>
  <si>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</si>
  <si>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</si>
  <si>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</si>
  <si>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</si>
  <si>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</si>
  <si>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</si>
  <si>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</si>
  <si>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</si>
  <si>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</si>
  <si>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</si>
  <si>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</si>
  <si>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</si>
  <si>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</si>
  <si>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</si>
  <si>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</si>
  <si>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</si>
  <si>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</si>
  <si>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</si>
  <si>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</si>
  <si>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</si>
  <si>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</si>
  <si>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</si>
  <si>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</si>
  <si>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</si>
  <si>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</si>
  <si>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</si>
  <si>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</si>
  <si>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</si>
  <si>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</si>
  <si>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</si>
  <si>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</si>
  <si>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</si>
  <si>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</si>
  <si>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</si>
  <si>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</si>
  <si>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</si>
  <si>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</si>
  <si>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</si>
  <si>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</si>
  <si>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</si>
  <si>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</si>
  <si>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</si>
  <si>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</si>
  <si>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</si>
  <si>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</si>
  <si>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</si>
  <si>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</si>
  <si>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</si>
  <si>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</si>
  <si>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</si>
  <si>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</si>
  <si>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</si>
  <si>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</si>
  <si>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</si>
  <si>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</si>
  <si>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</si>
  <si>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</si>
  <si>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</si>
  <si>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</si>
  <si>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</si>
  <si>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</si>
  <si>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</si>
  <si>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</si>
  <si>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</si>
  <si>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</si>
  <si>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</si>
  <si>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</si>
  <si>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</si>
  <si>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</si>
  <si>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</si>
  <si>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</si>
  <si>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</si>
  <si>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</si>
  <si>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</si>
  <si>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</si>
  <si>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</si>
  <si>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</si>
  <si>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</si>
  <si>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</si>
  <si>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</si>
  <si>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</si>
  <si>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</si>
  <si>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</si>
  <si>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</si>
  <si>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</si>
  <si>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</si>
  <si>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</si>
  <si>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</si>
  <si>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</si>
  <si>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</si>
  <si>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</si>
  <si>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</si>
  <si>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</si>
  <si>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</si>
  <si>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</si>
  <si>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</si>
  <si>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</si>
  <si>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</si>
  <si>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</si>
  <si>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</si>
  <si>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</si>
  <si>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</si>
  <si>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</si>
  <si>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</si>
  <si>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</si>
  <si>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</si>
  <si>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</si>
  <si>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</si>
  <si>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</si>
  <si>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</si>
  <si>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</si>
  <si>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</si>
  <si>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</si>
  <si>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</si>
  <si>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</si>
  <si>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</si>
  <si>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</si>
  <si>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</si>
  <si>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</si>
  <si>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</si>
  <si>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</si>
  <si>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</si>
  <si>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</si>
  <si>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</si>
  <si>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</si>
  <si>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</si>
  <si>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</si>
  <si>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Basso</t>
  </si>
  <si>
    <t>Fitzgerald</t>
  </si>
  <si>
    <t>Robert</t>
  </si>
  <si>
    <t>L.</t>
  </si>
  <si>
    <t>G.</t>
  </si>
  <si>
    <t>T.</t>
  </si>
  <si>
    <t>Victoria</t>
  </si>
  <si>
    <t>Horsham</t>
  </si>
  <si>
    <t>duplicate id, from ICASA MULCH_ADD subsection</t>
  </si>
  <si>
    <t>nitrogen</t>
  </si>
  <si>
    <t>Zhouzhou Experimental Station of China Agricultural University</t>
  </si>
  <si>
    <t>Hebei</t>
  </si>
  <si>
    <t>Baoding</t>
  </si>
  <si>
    <t xml:space="preserve">USDA </t>
  </si>
  <si>
    <t>randomized complete block design (RCBD) with three repetitions</t>
  </si>
  <si>
    <t>Nongda 212</t>
  </si>
  <si>
    <t>overwintering</t>
  </si>
  <si>
    <t>regreening</t>
  </si>
  <si>
    <t>early jointing</t>
  </si>
  <si>
    <t>late jointing</t>
  </si>
  <si>
    <t>heading</t>
  </si>
  <si>
    <t>anthesis</t>
  </si>
  <si>
    <t>early filling</t>
  </si>
  <si>
    <t>late filling</t>
  </si>
  <si>
    <t>Basal</t>
  </si>
  <si>
    <t>Regreening</t>
  </si>
  <si>
    <t>Jointing</t>
  </si>
  <si>
    <t>Anthesis</t>
  </si>
  <si>
    <t>1 | Nongda 212</t>
  </si>
  <si>
    <t>The weather data, which includes the maximum temperature, minimum temperature, and precipitation, were gathered within a 100-m radius of the measurement site usin a HOBO U30 automated weather station manufactured by Onset Computer Co., located in Massachusetts, USA.</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</si>
  <si>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</si>
  <si>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</si>
  <si>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</si>
  <si>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</si>
  <si>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</si>
  <si>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</si>
  <si>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</si>
  <si>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</si>
  <si>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</si>
  <si>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</si>
  <si>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</si>
  <si>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</si>
  <si>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</si>
  <si>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</si>
  <si>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</si>
  <si>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</si>
  <si>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Plant nurtients were managed according to recommendations of The University of Arizona Cooperative Extension Service and research staff(Pinter et al.1995).</t>
  </si>
  <si>
    <t>machine harvesting 20 m^ of undisturbed areas within each subplot</t>
  </si>
  <si>
    <t>25/05/1993 to 27/05/1993</t>
  </si>
  <si>
    <t>1 | Triticum aestivum L., cv. Yecora Rojo</t>
  </si>
  <si>
    <t>07/12/1993 to 08/12/1993</t>
  </si>
  <si>
    <t xml:space="preserve">2 | </t>
  </si>
  <si>
    <t>Experiment station of the Universidad Austral de Chile in Valdivia</t>
  </si>
  <si>
    <t>plant densities with cultivars</t>
  </si>
  <si>
    <t>experimental station of the Universidad Austral de Chile</t>
  </si>
  <si>
    <t>Valdivoa</t>
  </si>
  <si>
    <t>experimental station of the Universidad Austral de Chile in Valdivia</t>
  </si>
  <si>
    <t>Valdivia</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</si>
  <si>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</si>
  <si>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</si>
  <si>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</si>
  <si>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</si>
  <si>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</si>
  <si>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</si>
  <si>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</si>
  <si>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</si>
  <si>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</si>
  <si>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</si>
  <si>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Water was supplied by irrigation when ncessary to complement rainfall in all experiments, avoiding any risk of water stress</t>
  </si>
  <si>
    <t>All fertilization dosages were designed based on soil analysis guranteeing that the crop would not suffer for any nutrient limitation</t>
  </si>
  <si>
    <t>fertilized at sowing</t>
  </si>
  <si>
    <t>applied at tillering</t>
  </si>
  <si>
    <t>added at tillering</t>
  </si>
  <si>
    <t>2 | Pandora-INIA</t>
  </si>
  <si>
    <t>different irrigation amounts on wheat response to CO2</t>
  </si>
  <si>
    <t>five different treatments, including the application of nitrogen (N), were conducted</t>
  </si>
  <si>
    <t>winter wheat</t>
  </si>
  <si>
    <t>field experiment</t>
  </si>
  <si>
    <t>a randomized block with five replicates, unit plots of 80-m2 size and eight crop residue (CR) management treatments.</t>
  </si>
  <si>
    <t>crop residue (CR) management treatments</t>
  </si>
  <si>
    <t>crop residue (CR) managemnt residue</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</si>
  <si>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</si>
  <si>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</si>
  <si>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</si>
  <si>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</si>
  <si>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</si>
  <si>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</si>
  <si>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</si>
  <si>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incorporation of stubble and straw (CR)into the soil</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</si>
  <si>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</si>
  <si>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</si>
  <si>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</si>
  <si>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</si>
  <si>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</si>
  <si>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</si>
  <si>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</si>
  <si>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</si>
  <si>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</si>
  <si>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</si>
  <si>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</si>
  <si>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</si>
  <si>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</si>
  <si>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</si>
  <si>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</si>
  <si>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</si>
  <si>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</si>
  <si>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</si>
  <si>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</si>
  <si>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</si>
  <si>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</si>
  <si>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</si>
  <si>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</si>
  <si>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</si>
  <si>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typicaly occuring in the middle of June</t>
  </si>
  <si>
    <t>1 | Valgerardo</t>
  </si>
  <si>
    <t>a complete randomized split-split block design with two [CO2] treatments (a[CO2] and e[co2]) as the main plot (fix factor)</t>
  </si>
  <si>
    <t>AGFACE facility</t>
  </si>
  <si>
    <t>The soil type of experimentl site is Vertosol according to the Australian Soil Classfication (Isbel, 1996)</t>
  </si>
  <si>
    <t>Vertosol</t>
  </si>
  <si>
    <t>Australian soil Classfication</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</si>
  <si>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</si>
  <si>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</si>
  <si>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</si>
  <si>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</si>
  <si>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</si>
  <si>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</si>
  <si>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</si>
  <si>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</si>
  <si>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</si>
  <si>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</si>
  <si>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</si>
  <si>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</si>
  <si>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</si>
  <si>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</si>
  <si>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</si>
  <si>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</si>
  <si>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</si>
  <si>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</si>
  <si>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rainfed</t>
  </si>
  <si>
    <t>1 | e[CO2]</t>
  </si>
  <si>
    <t>1 | harvest for TOS1 in 2007</t>
  </si>
  <si>
    <t>2 | irrigated</t>
  </si>
  <si>
    <t>2 | a[CO2]</t>
  </si>
  <si>
    <t>2 | harvest for TOS2 in 2007</t>
  </si>
  <si>
    <t>2 | Triticum aestivum L. cv. Janz</t>
  </si>
  <si>
    <t>experimental farms</t>
  </si>
  <si>
    <t>Experimental plots were replicated five times and assigned to a randomized complete block design.</t>
  </si>
  <si>
    <t>Catillon-Fumechon</t>
  </si>
  <si>
    <t>Beauvais</t>
  </si>
  <si>
    <t>the Institut Polytechnique UniLaSalle (Beauvais, France)</t>
  </si>
  <si>
    <t>ANTEDIS company (Catillon-Fumechon, France)</t>
  </si>
  <si>
    <t>Catilllon-Fumechon</t>
  </si>
  <si>
    <t>RGT Sirelia (MG 000)</t>
  </si>
  <si>
    <t>ES Mentor</t>
  </si>
  <si>
    <t>1 | RGT Sirelia (MG 000)</t>
  </si>
  <si>
    <t>2 | ES Mentor</t>
  </si>
  <si>
    <t>long-term fertilizer experiment farm</t>
  </si>
  <si>
    <t>a randomized complete block design with three replications</t>
  </si>
  <si>
    <t>Gaoping</t>
  </si>
  <si>
    <t>Gansu</t>
  </si>
  <si>
    <t>Piliang</t>
  </si>
  <si>
    <t>Chinese soil classification system</t>
  </si>
  <si>
    <t>dark loessial soil</t>
  </si>
  <si>
    <t>Changwu weather station</t>
  </si>
  <si>
    <t>located 33km away from the Gaoping experimental site</t>
  </si>
  <si>
    <t>Changwu</t>
  </si>
  <si>
    <t>Pingliang</t>
  </si>
  <si>
    <t>MZ1985</t>
  </si>
  <si>
    <t>WH1983</t>
  </si>
  <si>
    <t>These crop management data were obtained from the published data for this field site as described by Fan et al. (2004, 2005a, 2005b 2008) and Liu etal. (2010a, 2013a)</t>
  </si>
  <si>
    <t>straw residue</t>
  </si>
  <si>
    <t>1 | MZ1985</t>
  </si>
  <si>
    <t>2 | WH1983</t>
  </si>
  <si>
    <t>experimental station</t>
  </si>
  <si>
    <t>five kinds of deficit irrigation schedules were tested for winter wheat based on growth stages</t>
  </si>
  <si>
    <t>deficit irrigation schedules</t>
  </si>
  <si>
    <t>Luancheng</t>
  </si>
  <si>
    <t>a fertile topsoil, plenty of organic matter in loamy soil, and a high grain yield (Yhang et al., 2002)</t>
  </si>
  <si>
    <t>luancheng</t>
  </si>
  <si>
    <t>Gaozou No. 503</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</si>
  <si>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</si>
  <si>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</si>
  <si>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</si>
  <si>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</si>
  <si>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</si>
  <si>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</si>
  <si>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</si>
  <si>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 281.5mm during the experiment</t>
  </si>
  <si>
    <t>irrigated 323.9mm during the experiment</t>
  </si>
  <si>
    <t>irrigated 247.9mm during the experiment</t>
  </si>
  <si>
    <t>irrigated 404.8mm during the experiment</t>
  </si>
  <si>
    <t>irrigated 90mm during the experiment</t>
  </si>
  <si>
    <t>irrigated 234mm during the experiment</t>
  </si>
  <si>
    <t>irrigated 230mm during the experiment</t>
  </si>
  <si>
    <t>irrigated 216.7mm during the experiment</t>
  </si>
  <si>
    <t>irrigated 364.7mm during the experiment</t>
  </si>
  <si>
    <t>irrigated 80mm during the experiment</t>
  </si>
  <si>
    <t>before sowing, irrigation contain fertilization</t>
  </si>
  <si>
    <t>1 | Gaozou No. 503</t>
  </si>
  <si>
    <t>experiment stations</t>
  </si>
  <si>
    <t xml:space="preserve">different fertilizer amount </t>
  </si>
  <si>
    <t>Triticum Durum, Desf.; cv. Ofanto)</t>
  </si>
  <si>
    <t>The sowing time windows of durum wheat in the study area was between mid-November and mid-December. Durum wheat was sown on 28 December 2006.</t>
  </si>
  <si>
    <t>no supplemental irrigation selected</t>
  </si>
  <si>
    <t>apply at sowing</t>
  </si>
  <si>
    <t>1 | Triticum Durum, Desf.; cv. Ofanto)</t>
  </si>
  <si>
    <t>1 | field experiment farm "Podere"</t>
  </si>
  <si>
    <t>Haijun</t>
  </si>
  <si>
    <t>Yan</t>
  </si>
  <si>
    <t>yanhj@cau.deu.cn</t>
  </si>
  <si>
    <t>Douglas</t>
  </si>
  <si>
    <t>Hunsaker</t>
  </si>
  <si>
    <t>dhunsake@uswcl.ars.ag.gov</t>
  </si>
  <si>
    <t>Daniel</t>
  </si>
  <si>
    <t>Calderini</t>
  </si>
  <si>
    <t>F.</t>
  </si>
  <si>
    <t>daniel calderini@uach.cl</t>
  </si>
  <si>
    <t>Domenico</t>
  </si>
  <si>
    <t>Ventrella</t>
  </si>
  <si>
    <t>domenico.ventrella@entecra.it</t>
  </si>
  <si>
    <t>Saman</t>
  </si>
  <si>
    <t>Seneweera</t>
  </si>
  <si>
    <t>Guenole</t>
  </si>
  <si>
    <t>Boulch</t>
  </si>
  <si>
    <t>guenole.boulch@unilasalle.fr</t>
  </si>
  <si>
    <t>Y.</t>
  </si>
  <si>
    <t>Yang</t>
  </si>
  <si>
    <t>Jingyi.yang@agr.gc.ca</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</si>
  <si>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</si>
  <si>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</si>
  <si>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</si>
  <si>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</si>
  <si>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</si>
  <si>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</si>
  <si>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</si>
  <si>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</si>
  <si>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</si>
  <si>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</si>
  <si>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</si>
  <si>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</si>
  <si>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</si>
  <si>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</si>
  <si>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</si>
  <si>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</si>
  <si>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</si>
  <si>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</si>
  <si>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</si>
  <si>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</si>
  <si>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</si>
  <si>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</si>
  <si>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</si>
  <si>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</si>
  <si>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</si>
  <si>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</si>
  <si>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</si>
  <si>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</si>
  <si>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</si>
  <si>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</si>
  <si>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</si>
  <si>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</si>
  <si>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</si>
  <si>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</si>
  <si>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</si>
  <si>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</si>
  <si>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</si>
  <si>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</si>
  <si>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</si>
  <si>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</si>
  <si>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</si>
  <si>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</si>
  <si>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</si>
  <si>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</si>
  <si>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</si>
  <si>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</si>
  <si>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</si>
  <si>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</si>
  <si>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</si>
  <si>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</si>
  <si>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</si>
  <si>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</si>
  <si>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</si>
  <si>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</si>
  <si>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</si>
  <si>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</si>
  <si>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</si>
  <si>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</si>
  <si>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</si>
  <si>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</si>
  <si>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</si>
  <si>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</si>
  <si>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</si>
  <si>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</si>
  <si>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</si>
  <si>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</si>
  <si>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</si>
  <si>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</si>
  <si>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</si>
  <si>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</si>
  <si>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</si>
  <si>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</si>
  <si>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</si>
  <si>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Olesen</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</si>
  <si>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</si>
  <si>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</si>
  <si>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</si>
  <si>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</si>
  <si>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</si>
  <si>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</si>
  <si>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</si>
  <si>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</si>
  <si>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</si>
  <si>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</si>
  <si>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</si>
  <si>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</si>
  <si>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</si>
  <si>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</si>
  <si>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</si>
  <si>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</si>
  <si>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</si>
  <si>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</si>
  <si>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</si>
  <si>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</si>
  <si>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</si>
  <si>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</si>
  <si>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</si>
  <si>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</si>
  <si>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</si>
  <si>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</si>
  <si>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</si>
  <si>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</si>
  <si>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</si>
  <si>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</si>
  <si>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</si>
  <si>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</si>
  <si>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</si>
  <si>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</si>
  <si>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</si>
  <si>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</si>
  <si>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</si>
  <si>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</si>
  <si>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</si>
  <si>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</si>
  <si>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</si>
  <si>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</si>
  <si>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</si>
  <si>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</si>
  <si>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</si>
  <si>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</si>
  <si>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</si>
  <si>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</si>
  <si>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</si>
  <si>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</si>
  <si>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</si>
  <si>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</si>
  <si>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</si>
  <si>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</si>
  <si>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</si>
  <si>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</si>
  <si>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</si>
  <si>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</si>
  <si>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</si>
  <si>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</si>
  <si>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</si>
  <si>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</si>
  <si>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</si>
  <si>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</si>
  <si>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</si>
  <si>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</si>
  <si>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</si>
  <si>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</si>
  <si>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</si>
  <si>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</si>
  <si>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</si>
  <si>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</si>
  <si>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</si>
  <si>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</si>
  <si>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</si>
  <si>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</si>
  <si>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</si>
  <si>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</si>
  <si>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</si>
  <si>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</si>
  <si>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</si>
  <si>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</si>
  <si>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</si>
  <si>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</si>
  <si>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</si>
  <si>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</si>
  <si>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</si>
  <si>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</si>
  <si>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</si>
  <si>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</si>
  <si>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</si>
  <si>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</si>
  <si>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</si>
  <si>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</si>
  <si>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</si>
  <si>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</si>
  <si>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sixteen plots were arranged into four blocks with four replications in each year, plant area: 25-35 m2</t>
  </si>
  <si>
    <t>1 | beauvais</t>
  </si>
  <si>
    <t>2 | catillon</t>
  </si>
  <si>
    <t>spread on CR</t>
  </si>
  <si>
    <t>Weather Station ID</t>
  </si>
  <si>
    <t>field trials</t>
  </si>
  <si>
    <t>Sowing dates</t>
  </si>
  <si>
    <t>Leeston</t>
  </si>
  <si>
    <t>Wakanui</t>
  </si>
  <si>
    <t>Canterbury Region of South Island</t>
  </si>
  <si>
    <t>soft wheat with very high yield potential associated with a long grain-filling period</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</si>
  <si>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</si>
  <si>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</si>
  <si>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</si>
  <si>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</si>
  <si>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</si>
  <si>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</si>
  <si>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</si>
  <si>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</si>
  <si>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</si>
  <si>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</si>
  <si>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</si>
  <si>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</si>
  <si>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</si>
  <si>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</si>
  <si>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</si>
  <si>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</si>
  <si>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</si>
  <si>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</si>
  <si>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</si>
  <si>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</si>
  <si>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</si>
  <si>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</si>
  <si>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</si>
  <si>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</si>
  <si>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</si>
  <si>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</si>
  <si>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</si>
  <si>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</si>
  <si>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</si>
  <si>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</si>
  <si>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</si>
  <si>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</si>
  <si>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</si>
  <si>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</si>
  <si>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</si>
  <si>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</si>
  <si>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</si>
  <si>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</si>
  <si>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</si>
  <si>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</si>
  <si>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</si>
  <si>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</si>
  <si>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</si>
  <si>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</si>
  <si>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</si>
  <si>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</si>
  <si>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</si>
  <si>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</si>
  <si>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</si>
  <si>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</si>
  <si>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</si>
  <si>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</si>
  <si>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</si>
  <si>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</si>
  <si>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</si>
  <si>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</si>
  <si>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</si>
  <si>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</si>
  <si>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</si>
  <si>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</si>
  <si>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</si>
  <si>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</si>
  <si>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</si>
  <si>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</si>
  <si>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</si>
  <si>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</si>
  <si>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</si>
  <si>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</si>
  <si>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</si>
  <si>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</si>
  <si>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</si>
  <si>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</si>
  <si>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</si>
  <si>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</si>
  <si>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</si>
  <si>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</si>
  <si>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</si>
  <si>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</si>
  <si>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</si>
  <si>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</si>
  <si>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</si>
  <si>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</si>
  <si>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</si>
  <si>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</si>
  <si>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</si>
  <si>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</si>
  <si>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</si>
  <si>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</si>
  <si>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</si>
  <si>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</si>
  <si>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</si>
  <si>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</si>
  <si>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</si>
  <si>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</si>
  <si>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</si>
  <si>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</si>
  <si>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</si>
  <si>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</si>
  <si>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</si>
  <si>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</si>
  <si>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</si>
  <si>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</si>
  <si>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</si>
  <si>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</si>
  <si>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</si>
  <si>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</si>
  <si>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</si>
  <si>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</si>
  <si>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</si>
  <si>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</si>
  <si>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</si>
  <si>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</si>
  <si>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</si>
  <si>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</si>
  <si>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</si>
  <si>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</si>
  <si>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</si>
  <si>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</si>
  <si>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</si>
  <si>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</si>
  <si>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</si>
  <si>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</si>
  <si>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</si>
  <si>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</si>
  <si>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</si>
  <si>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</si>
  <si>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</si>
  <si>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</si>
  <si>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</si>
  <si>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</si>
  <si>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</si>
  <si>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</si>
  <si>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</si>
  <si>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</si>
  <si>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</si>
  <si>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</si>
  <si>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</si>
  <si>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</si>
  <si>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</si>
  <si>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</si>
  <si>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</si>
  <si>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</si>
  <si>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</si>
  <si>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</si>
  <si>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</si>
  <si>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</si>
  <si>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</si>
  <si>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</si>
  <si>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</si>
  <si>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</si>
  <si>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</si>
  <si>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</si>
  <si>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</si>
  <si>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</si>
  <si>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</si>
  <si>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</si>
  <si>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</si>
  <si>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</si>
  <si>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</si>
  <si>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</si>
  <si>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</si>
  <si>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</si>
  <si>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</si>
  <si>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</si>
  <si>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</si>
  <si>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</si>
  <si>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</si>
  <si>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</si>
  <si>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</si>
  <si>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</si>
  <si>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</si>
  <si>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</si>
  <si>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</si>
  <si>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</si>
  <si>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</si>
  <si>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</si>
  <si>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</si>
  <si>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</si>
  <si>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</si>
  <si>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</si>
  <si>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</si>
  <si>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</si>
  <si>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</si>
  <si>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</si>
  <si>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</si>
  <si>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</si>
  <si>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</si>
  <si>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</si>
  <si>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</si>
  <si>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</si>
  <si>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</si>
  <si>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</si>
  <si>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</si>
  <si>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</si>
  <si>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</si>
  <si>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</si>
  <si>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seed sowing densities</t>
  </si>
  <si>
    <t>a split-plot design with sowing dates as the main plots and sowing rates as the subplots</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</si>
  <si>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</si>
  <si>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</si>
  <si>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</si>
  <si>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</si>
  <si>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</si>
  <si>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</si>
  <si>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</si>
  <si>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</si>
  <si>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</si>
  <si>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Ussana</t>
  </si>
  <si>
    <t>Benatzu</t>
  </si>
  <si>
    <t>durum wheat growing area of Southern Sardinia, Italy</t>
  </si>
  <si>
    <t>sandy clay loam soil</t>
  </si>
  <si>
    <t>clay loam soil</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</si>
  <si>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</si>
  <si>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</si>
  <si>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</si>
  <si>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</si>
  <si>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</si>
  <si>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</si>
  <si>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</si>
  <si>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</si>
  <si>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</si>
  <si>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</si>
  <si>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</si>
  <si>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</si>
  <si>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</si>
  <si>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</si>
  <si>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</si>
  <si>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</si>
  <si>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</si>
  <si>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</si>
  <si>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</si>
  <si>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</si>
  <si>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</si>
  <si>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</si>
  <si>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</si>
  <si>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fertilizer application at sowing</t>
  </si>
  <si>
    <t>Fertilizer application at the end of tillering (Jan-Mar)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</si>
  <si>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</si>
  <si>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</si>
  <si>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</si>
  <si>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</si>
  <si>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</si>
  <si>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200kg[N]/ha</t>
  </si>
  <si>
    <t>250kg[N]/ha</t>
  </si>
  <si>
    <t>300kg[N]/ha</t>
  </si>
  <si>
    <t>350kg[N]/ha</t>
  </si>
  <si>
    <t>Shoukat2024_2021</t>
  </si>
  <si>
    <t>Shoukat2024_2022</t>
  </si>
  <si>
    <t>Shoukat2024</t>
  </si>
  <si>
    <t>N54</t>
  </si>
  <si>
    <t>N121</t>
  </si>
  <si>
    <t>N187</t>
  </si>
  <si>
    <t>N254</t>
  </si>
  <si>
    <t>N321</t>
  </si>
  <si>
    <t>1 | N54</t>
  </si>
  <si>
    <t>2 | N121</t>
  </si>
  <si>
    <t>3 | N187</t>
  </si>
  <si>
    <t>4 | N254</t>
  </si>
  <si>
    <t>5 | N321</t>
  </si>
  <si>
    <t>Hunsaker1996_1993</t>
  </si>
  <si>
    <t>Hunsaker1996_1994</t>
  </si>
  <si>
    <t>Hunsaker1996</t>
  </si>
  <si>
    <t>WET</t>
  </si>
  <si>
    <t>DRY</t>
  </si>
  <si>
    <t>1 | WET</t>
  </si>
  <si>
    <t>2 | DRY</t>
  </si>
  <si>
    <t>Bustos-Korts2013_2009</t>
  </si>
  <si>
    <t>Bustos-Korts2013_2010</t>
  </si>
  <si>
    <t>Bustos-Korts2013</t>
  </si>
  <si>
    <t>Bustos-Korts2013_2011</t>
  </si>
  <si>
    <t>Exp.1 was set in a randomized complete block. Each block concissted of a continuous plot where every genetype was sown in three rows of 1.5m long.</t>
  </si>
  <si>
    <t>In Exp.2 the design corresponded to a spilt-plot arragement with three replications. Plots of conventional density were 1.35m wide and 2.0m long and the ones of low density were squared plots of 1.5 by 1.5m</t>
  </si>
  <si>
    <t>conventional density</t>
  </si>
  <si>
    <t>low density</t>
  </si>
  <si>
    <t>water was supplied by irrigation when necessary to complement rainfall in all experiments, avoiding any risk of water stress</t>
  </si>
  <si>
    <t>105 spring wheat DH lines</t>
  </si>
  <si>
    <t>1 | 105 spring wheat DH lines</t>
  </si>
  <si>
    <t>1 | DH1</t>
  </si>
  <si>
    <t>2 | DH2</t>
  </si>
  <si>
    <t>3 | Pandora-INIA</t>
  </si>
  <si>
    <t>4 | Invento-BAER</t>
  </si>
  <si>
    <t>1 | conventional density</t>
  </si>
  <si>
    <t>2 | low density</t>
  </si>
  <si>
    <t>DH1 conventional density</t>
  </si>
  <si>
    <t>DH2 conventional density</t>
  </si>
  <si>
    <t>Pandora-INIA conventional density</t>
  </si>
  <si>
    <t>DH1 low density</t>
  </si>
  <si>
    <t>DH2 low density</t>
  </si>
  <si>
    <t>Pandora-INIA low density</t>
  </si>
  <si>
    <t>Invento-BEAR conventional density</t>
  </si>
  <si>
    <t>Invento-BEAR low density</t>
  </si>
  <si>
    <t>Ventrella2016_1977</t>
  </si>
  <si>
    <t>Ventrella2016_1978</t>
  </si>
  <si>
    <t>Ventrella2016_1979</t>
  </si>
  <si>
    <t>Ventrella2016_1980</t>
  </si>
  <si>
    <t>Ventrella2016_1981</t>
  </si>
  <si>
    <t>Ventrella2016_1982</t>
  </si>
  <si>
    <t>Ventrella2016_1983</t>
  </si>
  <si>
    <t>Ventrella2016_1984</t>
  </si>
  <si>
    <t>Ventrella2016_1985</t>
  </si>
  <si>
    <t>Ventrella2016_1986</t>
  </si>
  <si>
    <t>Ventrella2016_1987</t>
  </si>
  <si>
    <t>Ventrella2016_1988</t>
  </si>
  <si>
    <t>Ventrella2016_1989</t>
  </si>
  <si>
    <t>Ventrella2016_1990</t>
  </si>
  <si>
    <t>Ventrella2016_1991</t>
  </si>
  <si>
    <t>Ventrella2016_1992</t>
  </si>
  <si>
    <t>Ventrella2016_1993</t>
  </si>
  <si>
    <t>Ventrella2016_1994</t>
  </si>
  <si>
    <t>Ventrella2016_1995</t>
  </si>
  <si>
    <t>Ventrella2016_1996</t>
  </si>
  <si>
    <t>Ventrella2016_1997</t>
  </si>
  <si>
    <t>Ventrella2016_1998</t>
  </si>
  <si>
    <t>Ventrella2016_1999</t>
  </si>
  <si>
    <t>Ventrella2016_2000</t>
  </si>
  <si>
    <t>Ventrella2016_2001</t>
  </si>
  <si>
    <t>Ventrella2016_2002</t>
  </si>
  <si>
    <t>Ventrella2016_2003</t>
  </si>
  <si>
    <t>Ventrella2016_2004</t>
  </si>
  <si>
    <t>Ventrella2016_2005</t>
  </si>
  <si>
    <t>Ventrella2016_2006</t>
  </si>
  <si>
    <t>Ventrella2016_2007</t>
  </si>
  <si>
    <t>Ventrella2016_2008</t>
  </si>
  <si>
    <t>Ventrella2016_2009</t>
  </si>
  <si>
    <t>Ventrella2016_2010</t>
  </si>
  <si>
    <t>Ventrella2016_2011</t>
  </si>
  <si>
    <t>Ventrella2016_2012</t>
  </si>
  <si>
    <t>Ventrella2016</t>
  </si>
  <si>
    <t>T1</t>
  </si>
  <si>
    <t>T2_T2_T3_T4_T5_T6_T7_T8</t>
  </si>
  <si>
    <t>T3 T6</t>
  </si>
  <si>
    <t>T4 T7</t>
  </si>
  <si>
    <t>T5 T8</t>
  </si>
  <si>
    <t xml:space="preserve"> top dressing(NH4NO3)</t>
  </si>
  <si>
    <t>top dressing(NH4NO3)</t>
  </si>
  <si>
    <t>top dressing (NH4NO3)</t>
  </si>
  <si>
    <t>T1 T2</t>
  </si>
  <si>
    <t>Chemically with herbicideapplied in March before stem elongation and in accordance to local practices</t>
  </si>
  <si>
    <t>1 | T1</t>
  </si>
  <si>
    <t>1 | T1 T2</t>
  </si>
  <si>
    <t>Valgerardo_T1</t>
  </si>
  <si>
    <t>Valgerardo_T2</t>
  </si>
  <si>
    <t>2 | T2_T2_T3_T4_T5_T6_T7_T8</t>
  </si>
  <si>
    <t>Valgerardo_T3</t>
  </si>
  <si>
    <t xml:space="preserve">T1 T2 T3 T4 T5 </t>
  </si>
  <si>
    <t>T6 T7 T8</t>
  </si>
  <si>
    <t>500m3 ha-1 on CR</t>
  </si>
  <si>
    <t xml:space="preserve">1 | T1 T2 T3 T4 T5 </t>
  </si>
  <si>
    <t>2 | T6 T7 T8</t>
  </si>
  <si>
    <t>Valgerardo_T4</t>
  </si>
  <si>
    <t>Valgerardo_T5</t>
  </si>
  <si>
    <t>Valgerardo_T6</t>
  </si>
  <si>
    <t>Valgerardo_T7</t>
  </si>
  <si>
    <t>Valgerardo_T8</t>
  </si>
  <si>
    <t>2 | T3 T6</t>
  </si>
  <si>
    <t>3 | T4 T7</t>
  </si>
  <si>
    <t>4 | T5 T8</t>
  </si>
  <si>
    <t>1 | Appulo</t>
  </si>
  <si>
    <t>Appulo_T1</t>
  </si>
  <si>
    <t>Appulo_T2</t>
  </si>
  <si>
    <t>Appulo_T3</t>
  </si>
  <si>
    <t>Appulo_T4</t>
  </si>
  <si>
    <t>Appulo_T5</t>
  </si>
  <si>
    <t>Appulo_T6</t>
  </si>
  <si>
    <t>Appulo_T7</t>
  </si>
  <si>
    <t>Appulo_T8</t>
  </si>
  <si>
    <t>1 | Latino</t>
  </si>
  <si>
    <t>Latino_T1</t>
  </si>
  <si>
    <t>Latino_T2</t>
  </si>
  <si>
    <t>Latino_T3</t>
  </si>
  <si>
    <t>Latino_T4</t>
  </si>
  <si>
    <t>Latino_T5</t>
  </si>
  <si>
    <t>Latino_T6</t>
  </si>
  <si>
    <t>Latino_T7</t>
  </si>
  <si>
    <t>Latino_T8</t>
  </si>
  <si>
    <t>1 | Appio</t>
  </si>
  <si>
    <t>1 | Simeto</t>
  </si>
  <si>
    <t>1 | Ofanto</t>
  </si>
  <si>
    <t>Fernando2013_2007</t>
  </si>
  <si>
    <t>Fernando2013_2008</t>
  </si>
  <si>
    <t>Fernando2013_2009</t>
  </si>
  <si>
    <t>Fernando2013</t>
  </si>
  <si>
    <t>TOS2</t>
  </si>
  <si>
    <t>TOS1</t>
  </si>
  <si>
    <t>1 | TOS1</t>
  </si>
  <si>
    <t>2 | TOS2</t>
  </si>
  <si>
    <t>1 | harvest for TOS1 in 2008</t>
  </si>
  <si>
    <t>2 | harvest for TOS2 in 2008</t>
  </si>
  <si>
    <t>Yitpi_TOS1_rainfed_e[CO2]</t>
  </si>
  <si>
    <t>Janz_TOS1_rainfed_e[CO2]</t>
  </si>
  <si>
    <t>Yitpi_TOS2_rainfed_e[CO2]</t>
  </si>
  <si>
    <t>Janz_TOS2_rainfed_e[CO2]</t>
  </si>
  <si>
    <t>Yitpi_TOS1_rainfed_a[CO2]</t>
  </si>
  <si>
    <t>Janz_TOS1_rainfed_a[CO2]</t>
  </si>
  <si>
    <t>Yitpi_TOS2_rainfed_a[CO2]</t>
  </si>
  <si>
    <t>Janz_TOS2_rainfed_a[CO2]</t>
  </si>
  <si>
    <t>Yitpi_TOS1_irrigated_a[CO2]</t>
  </si>
  <si>
    <t>Janz_TOS1_irrigated_a[CO2]</t>
  </si>
  <si>
    <t>Yitpi_TOS2_irrigated_a[CO2]</t>
  </si>
  <si>
    <t>Janz_TOS2_irrigated_a[CO2]</t>
  </si>
  <si>
    <t>Yitpi_TOS1_irrigated_e[CO2]</t>
  </si>
  <si>
    <t>Janz_TOS1_irrigated_e[CO2]</t>
  </si>
  <si>
    <t>Yitpi_TOS2_irrigated_e[CO2]</t>
  </si>
  <si>
    <t>Janz_TOS2_irrigated_e[CO2]</t>
  </si>
  <si>
    <t>1 | harvest for TOS1 in 2009</t>
  </si>
  <si>
    <t>2 | harvest for TOS2 in 2009</t>
  </si>
  <si>
    <t>Boulch2021_2009_beauvais</t>
  </si>
  <si>
    <t>Boulch2021_2009_catillon</t>
  </si>
  <si>
    <t>Boulch2021_beauvais</t>
  </si>
  <si>
    <t>Boulch2021_catillon</t>
  </si>
  <si>
    <t>1 | State Key Laboratory of Grassland and Agro-ecosystems, School of Life Sciences, Lanzhou University, South Tianshui Road, Lanzhou, China</t>
  </si>
  <si>
    <t>Beauvais_1</t>
  </si>
  <si>
    <t>Beauvais_2</t>
  </si>
  <si>
    <t>Catillon-Fummenchon</t>
  </si>
  <si>
    <t>1 | Beauvais_1</t>
  </si>
  <si>
    <t>2 | Beauvais_2</t>
  </si>
  <si>
    <t>RGT Sirelia _Beauvais_1</t>
  </si>
  <si>
    <t>RGT Sirelia _Beauvais_2</t>
  </si>
  <si>
    <t>ES Mentor _Beauvais_1</t>
  </si>
  <si>
    <t>ES Mentor _Beauvais_2</t>
  </si>
  <si>
    <t>3 | Catillon-Fummenchon</t>
  </si>
  <si>
    <t>RGT Sirelia _Catillon-Fummenchon</t>
  </si>
  <si>
    <t>ES Mentor _Catillon-Fummenchon</t>
  </si>
  <si>
    <t>Li2014_1979</t>
  </si>
  <si>
    <t>Li2014_1980</t>
  </si>
  <si>
    <t>Li2014_1981</t>
  </si>
  <si>
    <t>Li2014_1982</t>
  </si>
  <si>
    <t>Li2014_1983</t>
  </si>
  <si>
    <t>Li2014_1984</t>
  </si>
  <si>
    <t>Li2014_1985</t>
  </si>
  <si>
    <t>Li2014_1986</t>
  </si>
  <si>
    <t>Li2014_1987</t>
  </si>
  <si>
    <t>Li2014_1988</t>
  </si>
  <si>
    <t>Li2014_1989</t>
  </si>
  <si>
    <t>Li2014_1990</t>
  </si>
  <si>
    <t>Li2014_1991</t>
  </si>
  <si>
    <t>Li2014_1992</t>
  </si>
  <si>
    <t>Li2014</t>
  </si>
  <si>
    <t>N0</t>
  </si>
  <si>
    <t>N90</t>
  </si>
  <si>
    <t>SN90</t>
  </si>
  <si>
    <t>MN90</t>
  </si>
  <si>
    <t>1 | N0</t>
  </si>
  <si>
    <t>2 | N90</t>
  </si>
  <si>
    <t>3 | SN90</t>
  </si>
  <si>
    <t>4 | MN90</t>
  </si>
  <si>
    <t>Iqba2014_1998</t>
  </si>
  <si>
    <t>Iqba2014_1999</t>
  </si>
  <si>
    <t>Iqba2014_2000</t>
  </si>
  <si>
    <t>Iqba2014</t>
  </si>
  <si>
    <t>TreatmentA</t>
  </si>
  <si>
    <t>TreatmentB</t>
  </si>
  <si>
    <t>TreatmentC</t>
  </si>
  <si>
    <t>TreatmentD</t>
  </si>
  <si>
    <t>TreatmentE</t>
  </si>
  <si>
    <t>5 | TreatmentE</t>
  </si>
  <si>
    <t>1 | TreatmentA</t>
  </si>
  <si>
    <t>2 | TreatmentB</t>
  </si>
  <si>
    <t>3 | TreatmentC</t>
  </si>
  <si>
    <t>4 | TreatmentD</t>
  </si>
  <si>
    <t>Basso2010_1991</t>
  </si>
  <si>
    <t>Basso2010_1992</t>
  </si>
  <si>
    <t>Basso2010_1993</t>
  </si>
  <si>
    <t>Basso2010_1994</t>
  </si>
  <si>
    <t>Basso2010_1995</t>
  </si>
  <si>
    <t>Basso2010_1996</t>
  </si>
  <si>
    <t>Basso2010_1997</t>
  </si>
  <si>
    <t>Basso2010_1998</t>
  </si>
  <si>
    <t>Basso2010_1999</t>
  </si>
  <si>
    <t>Basso2010_2000</t>
  </si>
  <si>
    <t>Basso2010_2001</t>
  </si>
  <si>
    <t>Basso2010_2002</t>
  </si>
  <si>
    <t>Basso2010_2003</t>
  </si>
  <si>
    <t>Basso2010_2004</t>
  </si>
  <si>
    <t>Basso2010_2005</t>
  </si>
  <si>
    <t>Basso2010_2006</t>
  </si>
  <si>
    <t>Basso2010</t>
  </si>
  <si>
    <t>0N</t>
  </si>
  <si>
    <t>90N</t>
  </si>
  <si>
    <t>2 | 90N</t>
  </si>
  <si>
    <t>1 | 0N</t>
  </si>
  <si>
    <t>Dueri2022_2013</t>
  </si>
  <si>
    <t>Dueri2022_2014</t>
  </si>
  <si>
    <t>Dueri2022_2015</t>
  </si>
  <si>
    <t>Dueri2022_2016</t>
  </si>
  <si>
    <t>Dueri2022_2017</t>
  </si>
  <si>
    <t>Dueri2022_2018</t>
  </si>
  <si>
    <t>Dueri2022</t>
  </si>
  <si>
    <t>Leeston_Ferbruary</t>
  </si>
  <si>
    <t>Leeston_late_March</t>
  </si>
  <si>
    <t>Leeston_February</t>
  </si>
  <si>
    <t>Leeston_April</t>
  </si>
  <si>
    <t>Wakanui_Early_March</t>
  </si>
  <si>
    <t>Leeston_Early_March</t>
  </si>
  <si>
    <t>Leeston_Late_March</t>
  </si>
  <si>
    <t>Wakanui_February</t>
  </si>
  <si>
    <t>Wakanui_Late_March</t>
  </si>
  <si>
    <t>Wakanui_April</t>
  </si>
  <si>
    <t>1 | Leeston_Ferbruary</t>
  </si>
  <si>
    <t>2 | Leeston_late_March</t>
  </si>
  <si>
    <t>1 | Leeston_February</t>
  </si>
  <si>
    <t>3 | Leeston_April</t>
  </si>
  <si>
    <t>2 | Leeston_Early_March</t>
  </si>
  <si>
    <t>3 | Leeston_Late_March</t>
  </si>
  <si>
    <t>4 | Leeston_April</t>
  </si>
  <si>
    <t>1 | Wakanui_February</t>
  </si>
  <si>
    <t>2 | Wakanui_Early_March</t>
  </si>
  <si>
    <t>3 | Wakanui_Late_March</t>
  </si>
  <si>
    <t>4 | Wakanui_April</t>
  </si>
  <si>
    <t>1 | Wakanui_Early_March</t>
  </si>
  <si>
    <t>2 | Wakanui_Late_March</t>
  </si>
  <si>
    <t>3 | Wakanui_April</t>
  </si>
  <si>
    <t>Dettori2017_1974</t>
  </si>
  <si>
    <t>Dettori2017_1975</t>
  </si>
  <si>
    <t>Dettori2017_1976</t>
  </si>
  <si>
    <t>Dettori2017_1977</t>
  </si>
  <si>
    <t>Dettori2017_1978</t>
  </si>
  <si>
    <t>Dettori2017_1979</t>
  </si>
  <si>
    <t>Dettori2017_1980</t>
  </si>
  <si>
    <t>Dettori2017_1981</t>
  </si>
  <si>
    <t>Dettori2017_1982</t>
  </si>
  <si>
    <t>Dettori2017_1983</t>
  </si>
  <si>
    <t>Dettori2017_1984</t>
  </si>
  <si>
    <t>Dettori2017_1985</t>
  </si>
  <si>
    <t>Dettori2017_1986</t>
  </si>
  <si>
    <t>Dettori2017_1987</t>
  </si>
  <si>
    <t>Dettori2017_1988</t>
  </si>
  <si>
    <t>Dettori2017_1989</t>
  </si>
  <si>
    <t>Dettori2017_1990</t>
  </si>
  <si>
    <t>Dettori2017_1991</t>
  </si>
  <si>
    <t>Dettori2017_1992</t>
  </si>
  <si>
    <t>Dettori2017_1993</t>
  </si>
  <si>
    <t>Dettori2017_1994</t>
  </si>
  <si>
    <t>Dettori2017_1995</t>
  </si>
  <si>
    <t>Dettori2017_1996</t>
  </si>
  <si>
    <t>Dettori2017_1997</t>
  </si>
  <si>
    <t>Dettori2017_1998</t>
  </si>
  <si>
    <t>Dettori2017_1999</t>
  </si>
  <si>
    <t>Dettori2017_2000</t>
  </si>
  <si>
    <t>Dettori2017_2001</t>
  </si>
  <si>
    <t>Dettori2017_2002</t>
  </si>
  <si>
    <t>Dettori2017_2003</t>
  </si>
  <si>
    <t>Dettori2017_Benatzu</t>
  </si>
  <si>
    <t>Dettori2017_Ussana</t>
  </si>
  <si>
    <t>Dettori2017</t>
  </si>
  <si>
    <t>Dettori2017_2004</t>
  </si>
  <si>
    <t>Benatzu_earliest</t>
  </si>
  <si>
    <t>Benatzu_mean</t>
  </si>
  <si>
    <t>Benatzu_latest</t>
  </si>
  <si>
    <t>Ussana_earliest</t>
  </si>
  <si>
    <t>Ussana_mean</t>
  </si>
  <si>
    <t>Ussana_latest</t>
  </si>
  <si>
    <t>Benatzu_ealiest</t>
  </si>
  <si>
    <t>Benatzu_lateset</t>
  </si>
  <si>
    <t>Ussana_ealiest</t>
  </si>
  <si>
    <t>Ussana_lateset</t>
  </si>
  <si>
    <t>1 | Benatzu_earliest</t>
  </si>
  <si>
    <t>2 | Benatzu_mean</t>
  </si>
  <si>
    <t>3 | Benatzu_latest</t>
  </si>
  <si>
    <t>4 | Ussana_earliest</t>
  </si>
  <si>
    <t>5 | Ussana_mean</t>
  </si>
  <si>
    <t>6 | Ussana_latest</t>
  </si>
  <si>
    <t>1 | Benatzu_ealiest</t>
  </si>
  <si>
    <t>3 | Benatzu_lateset</t>
  </si>
  <si>
    <t>4 | Ussana_ealiest</t>
  </si>
  <si>
    <t>6 | Ussana_lateset</t>
  </si>
  <si>
    <t>Benatzu_Creso_earliest</t>
  </si>
  <si>
    <t>Benatzu_Duilio_earliest</t>
  </si>
  <si>
    <t>Benatzu_Simeto_earliest</t>
  </si>
  <si>
    <t>Benatzu_Creso_mean</t>
  </si>
  <si>
    <t>Benatzu_Duilio_mean</t>
  </si>
  <si>
    <t>Benatzu_Simeto_mean</t>
  </si>
  <si>
    <t>Benatzu_Creso_latest</t>
  </si>
  <si>
    <t>Benatzu_Duilio_latest</t>
  </si>
  <si>
    <t>Benatzu_Simeto_latest</t>
  </si>
  <si>
    <t>Ussana_Creso_earliest</t>
  </si>
  <si>
    <t>Ussana_Duilio_earliest</t>
  </si>
  <si>
    <t>Ussana_Simeto_earliest</t>
  </si>
  <si>
    <t>Ussana_Creso_mean</t>
  </si>
  <si>
    <t>Ussana_Duilio_mean</t>
  </si>
  <si>
    <t>Ussana_Simeto_mean</t>
  </si>
  <si>
    <t>Ussana_Creso_latest</t>
  </si>
  <si>
    <t>Ussana_Duilio_latest</t>
  </si>
  <si>
    <t>Ussana_Simeto_latest</t>
  </si>
  <si>
    <t>research station</t>
  </si>
  <si>
    <t>wide range of plant densities</t>
  </si>
  <si>
    <t>Sowing density</t>
  </si>
  <si>
    <t>Lelystad</t>
  </si>
  <si>
    <t>Netherland</t>
  </si>
  <si>
    <t>Research Station for Arable Farming and Field Production of Vegetables</t>
  </si>
  <si>
    <t>1 | Research Station for Arable Farming and Field Production of Vegetables</t>
  </si>
  <si>
    <t>Darwinkel</t>
  </si>
  <si>
    <t>10.18174/njas.v26i4.17081</t>
  </si>
  <si>
    <t>https://wur.on.worldcat.org/oclc/1200349190</t>
  </si>
  <si>
    <t>Patterns of tillering and grain production of winter wheat at a wide range of plant densities</t>
  </si>
  <si>
    <t>Lely</t>
  </si>
  <si>
    <t>5 plants/m2</t>
  </si>
  <si>
    <t>25 plants/m2</t>
  </si>
  <si>
    <t>50 plants/m2</t>
  </si>
  <si>
    <t>100 plants/m2</t>
  </si>
  <si>
    <t>200 plants/m2</t>
  </si>
  <si>
    <t>400 plants/m2</t>
  </si>
  <si>
    <t>800 plants/m2</t>
  </si>
  <si>
    <t>Depth: 20-30 mm</t>
  </si>
  <si>
    <t>1 | Lely</t>
  </si>
  <si>
    <t>1 | 5 plants/m2</t>
  </si>
  <si>
    <t>2 | 25 plants/m2</t>
  </si>
  <si>
    <t>3 | 50 plants/m2</t>
  </si>
  <si>
    <t>4 | 100 plants/m2</t>
  </si>
  <si>
    <t>5 | 200 plants/m2</t>
  </si>
  <si>
    <t>6 | 400 plants/m2</t>
  </si>
  <si>
    <t>7 | 800 plants/m2</t>
  </si>
  <si>
    <t>Frequent application, no diease</t>
  </si>
  <si>
    <t>Nitrogen fertilization</t>
  </si>
  <si>
    <t>semi-dwarf wheat and standard-height wheat</t>
  </si>
  <si>
    <t>Wageningen University, Department of Field Crops and Grassland Husbandry</t>
  </si>
  <si>
    <t>Spiertz</t>
  </si>
  <si>
    <t>1 | Wageningen University, Department of Field Crops and Grassland Husbandry</t>
  </si>
  <si>
    <t>10.18174/njas.v26i3.17085</t>
  </si>
  <si>
    <t>https://library.wur.nl/ojs/index.php/njas/article/view/17085</t>
  </si>
  <si>
    <t>Differences in grain growth, crop photosynthesis and distribution of assimilates between a semi-dwarf and a standard cultivar of winter wheat</t>
  </si>
  <si>
    <t>320ppm</t>
  </si>
  <si>
    <t>Maris hobbit</t>
  </si>
  <si>
    <t>plant material (dry seed) deduced</t>
  </si>
  <si>
    <t>Bayleton</t>
  </si>
  <si>
    <t>Fungi</t>
  </si>
  <si>
    <t>Sulphur</t>
  </si>
  <si>
    <t>Bavistin M</t>
  </si>
  <si>
    <t>Pyrimor</t>
  </si>
  <si>
    <t>Insects</t>
  </si>
  <si>
    <t xml:space="preserve"> 5 plants/m2</t>
  </si>
  <si>
    <t>2 | Maris hobbit</t>
  </si>
  <si>
    <t>fungicide and insecticide, only half the plot; no major pest and disease impact eventually</t>
  </si>
  <si>
    <t>N1</t>
  </si>
  <si>
    <t>N2</t>
  </si>
  <si>
    <t>N1+2</t>
  </si>
  <si>
    <t>N3</t>
  </si>
  <si>
    <t>1 | N1</t>
  </si>
  <si>
    <t>2 | N2</t>
  </si>
  <si>
    <t>3 | N1+2</t>
  </si>
  <si>
    <t>a fertile, clayey Flevopolder soil</t>
  </si>
  <si>
    <t>J.H.J</t>
  </si>
  <si>
    <t>H.van de</t>
  </si>
  <si>
    <t>Haar</t>
  </si>
  <si>
    <t>split-split-plot</t>
  </si>
  <si>
    <t>Wageningen</t>
  </si>
  <si>
    <t>..</t>
  </si>
  <si>
    <t>potato</t>
  </si>
  <si>
    <t>Lely-Early nitrogen fertilizer</t>
  </si>
  <si>
    <t>Lely-Late nitrogen fertilizer</t>
  </si>
  <si>
    <t>Lely-Early+late nitrogen fertilizer</t>
  </si>
  <si>
    <t>Maris hobbit-Early nitrogen fertilizer</t>
  </si>
  <si>
    <t>Maris hobbit-Late nitrogen fertilizer</t>
  </si>
  <si>
    <t>Maris hobbit-Early+late nitrogen fertilizer</t>
  </si>
  <si>
    <t>Planting density in nursery seedbed (#/m2)</t>
  </si>
  <si>
    <t>Harvested area (m2)</t>
  </si>
  <si>
    <t>Spiertz1978_1976</t>
  </si>
  <si>
    <t>Darwinkel1978_1976</t>
  </si>
  <si>
    <t>Boulch2021_9999</t>
  </si>
  <si>
    <t>analyze variability in emergence dynamics among coer crops grown in fields</t>
  </si>
  <si>
    <t>cover crop species</t>
  </si>
  <si>
    <t>Auzeville</t>
  </si>
  <si>
    <t>14 locations</t>
  </si>
  <si>
    <t>total rainfall +irrigation within 7 days of sowing, mean daily temperature for 15 days after sowing</t>
  </si>
  <si>
    <t>Université de Toulouse</t>
  </si>
  <si>
    <t>Hélène</t>
  </si>
  <si>
    <t>Tribouillois</t>
  </si>
  <si>
    <t>Julie</t>
  </si>
  <si>
    <t>Constantin</t>
  </si>
  <si>
    <t>Eric</t>
  </si>
  <si>
    <t>Justes</t>
  </si>
  <si>
    <t>1 | Université de Toulouse</t>
  </si>
  <si>
    <t>10.1016/j.eja.2017.12.004</t>
  </si>
  <si>
    <t>https://doi.org/10.1016/j.eja.2017.12.004</t>
  </si>
  <si>
    <t>Analysis and modeling of cover crop emergence: Accuracy of a static model  and the dynamic STICS soil-crop model</t>
  </si>
  <si>
    <t>White mustard</t>
  </si>
  <si>
    <t>Vetch</t>
  </si>
  <si>
    <t>Bristle oat</t>
  </si>
  <si>
    <t>Italian ryegrass</t>
  </si>
  <si>
    <t>Crimson clover</t>
  </si>
  <si>
    <t>Forage pea</t>
  </si>
  <si>
    <t>Turnip rape</t>
  </si>
  <si>
    <t xml:space="preserve">Phacelia </t>
  </si>
  <si>
    <t>white mustard</t>
  </si>
  <si>
    <t>vetch</t>
  </si>
  <si>
    <t>bristle oat</t>
  </si>
  <si>
    <t>crimson clover</t>
  </si>
  <si>
    <t>faba bean</t>
  </si>
  <si>
    <t>foxtail millet</t>
  </si>
  <si>
    <t>turinip rape</t>
  </si>
  <si>
    <t>forage pea</t>
  </si>
  <si>
    <t>phacelia</t>
  </si>
  <si>
    <t>16/08/2012</t>
  </si>
  <si>
    <t>29/08/2012</t>
  </si>
  <si>
    <t>20/08/2012</t>
  </si>
  <si>
    <t>17/08/2012</t>
  </si>
  <si>
    <t>5 | Crimson clover</t>
  </si>
  <si>
    <t>6 | Faba bean</t>
  </si>
  <si>
    <t>9 | Foxtail millet</t>
  </si>
  <si>
    <t>3 | Bristle oat</t>
  </si>
  <si>
    <t>8 | Forage pea</t>
  </si>
  <si>
    <t xml:space="preserve">7 | Phacelia </t>
  </si>
  <si>
    <t>4 | Italian ryegrass</t>
  </si>
  <si>
    <t>10 | Turnip rape</t>
  </si>
  <si>
    <t>2 | Vetch</t>
  </si>
  <si>
    <t>1 | White mustard</t>
  </si>
  <si>
    <t>5 | crimson clover</t>
  </si>
  <si>
    <t>6 | faba bean</t>
  </si>
  <si>
    <t>7 | foxtail millet</t>
  </si>
  <si>
    <t>3 | bristle oat</t>
  </si>
  <si>
    <t>9 | forage pea</t>
  </si>
  <si>
    <t>10 | phacelia</t>
  </si>
  <si>
    <t>8 | turinip rape</t>
  </si>
  <si>
    <t>2 | vetch</t>
  </si>
  <si>
    <t>1 | white mustard</t>
  </si>
  <si>
    <t>photoperiod sensitive sorghum varieties</t>
  </si>
  <si>
    <t>sowing date</t>
  </si>
  <si>
    <t>Mali Republic</t>
  </si>
  <si>
    <t>Bamako</t>
  </si>
  <si>
    <t>Department of MDepartment of Meteorology and Climate Science, Federal University of Technology</t>
  </si>
  <si>
    <t>International Crops Research Institute for the Semi-Arid Tropics (ICRISAT)</t>
  </si>
  <si>
    <t>Department of Crop, Soil and Pest Management, Federal University of Technology</t>
  </si>
  <si>
    <t>Crop Production Systems in the Tropics, Georg-August-Universität Göttingen</t>
  </si>
  <si>
    <t>CIRAD- UMR AGAP</t>
  </si>
  <si>
    <t>1 | Department of MDepartment of Meteorology and Climate Science, Federal University of Technology</t>
  </si>
  <si>
    <t>F.M</t>
  </si>
  <si>
    <t>Akinseye</t>
  </si>
  <si>
    <t>2 | International Crops Research Institute for the Semi-Arid Tropics (ICRISAT)</t>
  </si>
  <si>
    <t>Adam</t>
  </si>
  <si>
    <t>5 | CIRAD- UMR AGAP</t>
  </si>
  <si>
    <t>3 | Department of Crop, Soil and Pest Management, Federal University of Technology</t>
  </si>
  <si>
    <t>S.O</t>
  </si>
  <si>
    <t>Agele</t>
  </si>
  <si>
    <t>4 | Crop Production Systems in the Tropics, Georg-August-Universität Göttingen</t>
  </si>
  <si>
    <t>M.P.</t>
  </si>
  <si>
    <t>Hoffmann</t>
  </si>
  <si>
    <t>P.C.S</t>
  </si>
  <si>
    <t>Traore</t>
  </si>
  <si>
    <t>A.M.</t>
  </si>
  <si>
    <t>Whitbread</t>
  </si>
  <si>
    <t>6 | International Crops Research Institute for the Semi-Arid Tropics (ICRISAT)</t>
  </si>
  <si>
    <t>10.1016/j.fcr.2016.10.015</t>
  </si>
  <si>
    <t>http://dx.doi.org/10.1016/j.fcr.2016.10.015</t>
  </si>
  <si>
    <t>Assessing crop model improvements through comparison of sorghum (sorghum bicolor L. moench) simulation models: A case study of West African varieties</t>
  </si>
  <si>
    <t>sandy loam</t>
  </si>
  <si>
    <t>1.06-1.15</t>
  </si>
  <si>
    <t>Jakumbe</t>
  </si>
  <si>
    <t>CSM63E</t>
  </si>
  <si>
    <t>Tieble</t>
  </si>
  <si>
    <t>CSM335</t>
  </si>
  <si>
    <t>Fadda</t>
  </si>
  <si>
    <t>Soumalemba</t>
  </si>
  <si>
    <t>IS15401</t>
  </si>
  <si>
    <t>14/06/2013</t>
  </si>
  <si>
    <t>05/08/2013</t>
  </si>
  <si>
    <t>24/07/2013</t>
  </si>
  <si>
    <t>19/08/2013</t>
  </si>
  <si>
    <t>Insecticides</t>
  </si>
  <si>
    <t>1 | CSM63E</t>
  </si>
  <si>
    <t>2 | CSM335</t>
  </si>
  <si>
    <t>3 | Fadda</t>
  </si>
  <si>
    <t>4 | IS15401</t>
  </si>
  <si>
    <t>randomized complete block design</t>
  </si>
  <si>
    <t>Variety CSM63E-locally named “Jakumbe” is early (85–100days) maturing of intermediate height type, producing relatively low biomass, and having low PPS.</t>
  </si>
  <si>
    <t>Variety CSM335 otherwise called “Tieble” is a traditional local variety with medium physiological maturity ranging from 105 to 135 days, intermediate plant height, high biomass, low grain and moderate PPS.</t>
  </si>
  <si>
    <t>Variety Fadda is an improved hybrid, medium maturity days (100–135), high-yielding dual purposes (biomass and grain), intermediate plant height and also moderate PPS.</t>
  </si>
  <si>
    <t>IS15401 also  called Soumalemba is a late maturity variety varied from 100 to 155 days, improved traditional tall variety, high-yielding dual purposes (biomass and grain), and high PPS.</t>
  </si>
  <si>
    <t>67000 hills/ha</t>
  </si>
  <si>
    <t>PD_1</t>
  </si>
  <si>
    <t>PD_2</t>
  </si>
  <si>
    <t>PD_3</t>
  </si>
  <si>
    <t>1 | PD_1</t>
  </si>
  <si>
    <t>2 | PD_2</t>
  </si>
  <si>
    <t>3 | PD_3</t>
  </si>
  <si>
    <t>assess impact of climate change on maize yield</t>
  </si>
  <si>
    <t>BNMRC</t>
  </si>
  <si>
    <t>the sub-humid agro-climatic zone of southwestern Ethiopia</t>
  </si>
  <si>
    <t>9.06N</t>
  </si>
  <si>
    <t>37.09E</t>
  </si>
  <si>
    <t>College of Dryland Agriculture and Natural Resources</t>
  </si>
  <si>
    <t>Washington State University</t>
  </si>
  <si>
    <t>World Agroforestry Centre</t>
  </si>
  <si>
    <t>Center for Development Research</t>
  </si>
  <si>
    <t>World Agroforestry Centre,</t>
  </si>
  <si>
    <t>Kansas State University</t>
  </si>
  <si>
    <t>Embrapa/UEPA Eastern Amazon</t>
  </si>
  <si>
    <t>1 | College of Dryland Agriculture and Natural Resources</t>
  </si>
  <si>
    <t xml:space="preserve">A. </t>
  </si>
  <si>
    <t>Araya</t>
  </si>
  <si>
    <t>2 | Washington State University</t>
  </si>
  <si>
    <t xml:space="preserve">G. </t>
  </si>
  <si>
    <t>3 | World Agroforestry Centre</t>
  </si>
  <si>
    <t>E.</t>
  </si>
  <si>
    <t>Luedeling</t>
  </si>
  <si>
    <t>4 | Center for Development Research</t>
  </si>
  <si>
    <t>5 | World Agroforestry Centre,</t>
  </si>
  <si>
    <t xml:space="preserve">Kiros M. </t>
  </si>
  <si>
    <t xml:space="preserve">Hadgu </t>
  </si>
  <si>
    <t>6 | Kansas State University</t>
  </si>
  <si>
    <t>Isaya</t>
  </si>
  <si>
    <t>Kisekka</t>
  </si>
  <si>
    <t>7 | Embrapa/UEPA Eastern Amazon</t>
  </si>
  <si>
    <t xml:space="preserve">Lucieta G. </t>
  </si>
  <si>
    <t>Martorano</t>
  </si>
  <si>
    <t>10.1016/j.agrformet.2015.08.259</t>
  </si>
  <si>
    <t>http://dx.doi.org/10.1016/j.agrformet.2015.08.259</t>
  </si>
  <si>
    <t>Assessment of maize growth and yield using crop models under present and future climate in southwestern Ethiopia</t>
  </si>
  <si>
    <t>zone of southwestern Ethiopoa</t>
  </si>
  <si>
    <t xml:space="preserve"> Ethiopoa</t>
  </si>
  <si>
    <t>topsoil (0–0.25 m) bulkdensity of 1.06–1.15 g/cm3</t>
  </si>
  <si>
    <t>BH-660 maize</t>
  </si>
  <si>
    <t>50-60</t>
  </si>
  <si>
    <t>60-66</t>
  </si>
  <si>
    <t>14-18</t>
  </si>
  <si>
    <t>10-12</t>
  </si>
  <si>
    <t>0.2-0.26</t>
  </si>
  <si>
    <t>0.35-0.4</t>
  </si>
  <si>
    <t>0.35-0.41</t>
  </si>
  <si>
    <t>1.0-1.15</t>
  </si>
  <si>
    <t>0.09-0.2</t>
  </si>
  <si>
    <t>0.09-8.5</t>
  </si>
  <si>
    <t>varied between the end of  May and early June</t>
  </si>
  <si>
    <t>3.5-5.5 plants/m2</t>
  </si>
  <si>
    <t>The majority of farmers applied low to moder-ate quantities of nitrogen (15 to 64 kg N/ha) while peak fertilizerdoses ranged up to 300 kg N/ha</t>
  </si>
  <si>
    <t>1 | BH-660 maize</t>
  </si>
  <si>
    <t>Tribouillois2018_2012</t>
  </si>
  <si>
    <t>Akinseye2016_2013</t>
  </si>
  <si>
    <t>Araya2015_2012</t>
  </si>
  <si>
    <t>Tribouillois2012</t>
  </si>
  <si>
    <t>Akinseye2013</t>
  </si>
  <si>
    <t>Araya2012</t>
  </si>
  <si>
    <t>Akinseye2016</t>
  </si>
  <si>
    <t>Tribouillois2018</t>
  </si>
  <si>
    <t>Araya2015</t>
  </si>
  <si>
    <r>
      <t>Junior2022_2016_</t>
    </r>
    <r>
      <rPr>
        <sz val="12"/>
        <color theme="1"/>
        <rFont val="Aptos Narrow"/>
        <family val="2"/>
        <scheme val="minor"/>
      </rPr>
      <t>experiment22</t>
    </r>
  </si>
  <si>
    <t>assimilating leaf area index to estimate sugarcane yield</t>
  </si>
  <si>
    <t>31/11/2019</t>
  </si>
  <si>
    <t>Junior2022_2019_experiment1</t>
  </si>
  <si>
    <t>Junior2022_2019_experiment2</t>
  </si>
  <si>
    <t>Junior2022_2020_experiment3</t>
  </si>
  <si>
    <t>Junior2022_2005_experiment4</t>
  </si>
  <si>
    <t>Junior2022_2005_experiment5</t>
  </si>
  <si>
    <t>Junior2022_2005_experiment6</t>
  </si>
  <si>
    <t>Junior2022_2005_experiment7</t>
  </si>
  <si>
    <r>
      <t>Junior2022_2005_</t>
    </r>
    <r>
      <rPr>
        <sz val="12"/>
        <color theme="1"/>
        <rFont val="Aptos Narrow"/>
        <family val="2"/>
        <scheme val="minor"/>
      </rPr>
      <t>experiment8</t>
    </r>
  </si>
  <si>
    <r>
      <t>Junior2022_2005_</t>
    </r>
    <r>
      <rPr>
        <sz val="12"/>
        <color theme="1"/>
        <rFont val="Aptos Narrow"/>
        <family val="2"/>
        <scheme val="minor"/>
      </rPr>
      <t>experiment9</t>
    </r>
  </si>
  <si>
    <r>
      <t>Junior2022_2005_</t>
    </r>
    <r>
      <rPr>
        <sz val="12"/>
        <color theme="1"/>
        <rFont val="Aptos Narrow"/>
        <family val="2"/>
        <scheme val="minor"/>
      </rPr>
      <t>experiment10</t>
    </r>
  </si>
  <si>
    <r>
      <t>Junior2022_2005_</t>
    </r>
    <r>
      <rPr>
        <sz val="12"/>
        <color theme="1"/>
        <rFont val="Aptos Narrow"/>
        <family val="2"/>
        <scheme val="minor"/>
      </rPr>
      <t>experiment11</t>
    </r>
  </si>
  <si>
    <r>
      <t>Junior2022_2007_</t>
    </r>
    <r>
      <rPr>
        <sz val="12"/>
        <color theme="1"/>
        <rFont val="Aptos Narrow"/>
        <family val="2"/>
        <scheme val="minor"/>
      </rPr>
      <t>experiment12</t>
    </r>
  </si>
  <si>
    <r>
      <t>Junior2022_2005_</t>
    </r>
    <r>
      <rPr>
        <sz val="12"/>
        <color theme="1"/>
        <rFont val="Aptos Narrow"/>
        <family val="2"/>
        <scheme val="minor"/>
      </rPr>
      <t>experiment13</t>
    </r>
  </si>
  <si>
    <r>
      <t>Junior2022_2005_</t>
    </r>
    <r>
      <rPr>
        <sz val="12"/>
        <color theme="1"/>
        <rFont val="Aptos Narrow"/>
        <family val="2"/>
        <scheme val="minor"/>
      </rPr>
      <t>experiment14</t>
    </r>
  </si>
  <si>
    <r>
      <t>Junior2022_2006_</t>
    </r>
    <r>
      <rPr>
        <sz val="12"/>
        <color theme="1"/>
        <rFont val="Aptos Narrow"/>
        <family val="2"/>
        <scheme val="minor"/>
      </rPr>
      <t>experiment15</t>
    </r>
  </si>
  <si>
    <r>
      <t>Junior2022_2013_</t>
    </r>
    <r>
      <rPr>
        <sz val="12"/>
        <color theme="1"/>
        <rFont val="Aptos Narrow"/>
        <family val="2"/>
        <scheme val="minor"/>
      </rPr>
      <t>experiment16</t>
    </r>
  </si>
  <si>
    <r>
      <t>Junior2022_2014_</t>
    </r>
    <r>
      <rPr>
        <sz val="12"/>
        <color theme="1"/>
        <rFont val="Aptos Narrow"/>
        <family val="2"/>
        <scheme val="minor"/>
      </rPr>
      <t>experiment17</t>
    </r>
  </si>
  <si>
    <r>
      <t>Junior2022_2014_</t>
    </r>
    <r>
      <rPr>
        <sz val="12"/>
        <color theme="1"/>
        <rFont val="Aptos Narrow"/>
        <family val="2"/>
        <scheme val="minor"/>
      </rPr>
      <t>experiment18</t>
    </r>
  </si>
  <si>
    <r>
      <t>Junior2022_2015_</t>
    </r>
    <r>
      <rPr>
        <sz val="12"/>
        <color theme="1"/>
        <rFont val="Aptos Narrow"/>
        <family val="2"/>
        <scheme val="minor"/>
      </rPr>
      <t>experiment19</t>
    </r>
  </si>
  <si>
    <r>
      <t>Junior2022_2015_</t>
    </r>
    <r>
      <rPr>
        <sz val="12"/>
        <color theme="1"/>
        <rFont val="Aptos Narrow"/>
        <family val="2"/>
        <scheme val="minor"/>
      </rPr>
      <t>experiment20</t>
    </r>
  </si>
  <si>
    <r>
      <t>Junior2022_2016_</t>
    </r>
    <r>
      <rPr>
        <sz val="12"/>
        <color theme="1"/>
        <rFont val="Aptos Narrow"/>
        <family val="2"/>
        <scheme val="minor"/>
      </rPr>
      <t>experiment21</t>
    </r>
  </si>
  <si>
    <t>University of Sao Paulo</t>
  </si>
  <si>
    <t>Institute of Crop Science and Resource Conservation</t>
  </si>
  <si>
    <t>1 | University of Sao Paulo</t>
  </si>
  <si>
    <t>Izael</t>
  </si>
  <si>
    <t>Fattori Junior</t>
  </si>
  <si>
    <t>Martins</t>
  </si>
  <si>
    <t>2 | Institute of Crop Science and Resource Conservation</t>
  </si>
  <si>
    <t>Murilo</t>
  </si>
  <si>
    <t>Vianna</t>
  </si>
  <si>
    <t>dos Santos</t>
  </si>
  <si>
    <t>Fabio</t>
  </si>
  <si>
    <t>Marin</t>
  </si>
  <si>
    <t>Ricardo</t>
  </si>
  <si>
    <t>10.1016/j.eja.2022.126501</t>
  </si>
  <si>
    <t>https://doi.org/10.1016/j.eja.2022.126501</t>
  </si>
  <si>
    <t>Assimilating leaf area index data into a sugarcane process-based crop model for improving yield estimation</t>
  </si>
  <si>
    <t>Aparecida do Taboado/MS</t>
  </si>
  <si>
    <t>Colina/SP</t>
  </si>
  <si>
    <t>Olimpia/SP</t>
  </si>
  <si>
    <t>Coruripe</t>
  </si>
  <si>
    <t>Piracicaba</t>
  </si>
  <si>
    <t>30/11//2019</t>
  </si>
  <si>
    <t>30/11/2019</t>
  </si>
  <si>
    <t>04/11/2020</t>
  </si>
  <si>
    <t>15/07/2005</t>
  </si>
  <si>
    <t>08/09/2007</t>
  </si>
  <si>
    <t>15/06/2005</t>
  </si>
  <si>
    <t>15/09/2006</t>
  </si>
  <si>
    <t>15/10/2013</t>
  </si>
  <si>
    <t>15/07/2014</t>
  </si>
  <si>
    <t>08/06/2015</t>
  </si>
  <si>
    <t>08/06/2016</t>
  </si>
  <si>
    <t>RB867515</t>
  </si>
  <si>
    <t>R570</t>
  </si>
  <si>
    <t>RB72454</t>
  </si>
  <si>
    <t>SP832847</t>
  </si>
  <si>
    <t>NCo376</t>
  </si>
  <si>
    <t>1 | RB867515</t>
  </si>
  <si>
    <t>1 | R570</t>
  </si>
  <si>
    <t>1 | RB72454</t>
  </si>
  <si>
    <t>1 | SP832847</t>
  </si>
  <si>
    <t>1 | NCo376</t>
  </si>
  <si>
    <t>Sreelash2017_2011</t>
  </si>
  <si>
    <t>Sreelash2017_2012</t>
  </si>
  <si>
    <t>Sreelash2017_2013</t>
  </si>
  <si>
    <t>crop/soil/climate</t>
  </si>
  <si>
    <t>Sreelash2017</t>
  </si>
  <si>
    <t>Daily recrods of air humidity, wind velocity, maximum and minimum air tempoeratures, precipitation and global radiation were obtained from an automatic weather station (CIMEL, type ENERCO 407 AVKP) and a meteorological flux tower (Astra Microwave, India) located in the study area. Measurements from the closet station were considered for each plot.</t>
  </si>
  <si>
    <t>UMR EMMAH, INRA</t>
  </si>
  <si>
    <t>Indo-French Cell for Water Science, Indian Institude of Science, IRD</t>
  </si>
  <si>
    <t>National Centre for Earth Scuence Studies</t>
  </si>
  <si>
    <t>Department of Civil Engineering, Indian Institute of Science</t>
  </si>
  <si>
    <t>INRA, AGROCAMPUS OUEST</t>
  </si>
  <si>
    <t>GET, CNRS, UPS, IRD, CNES</t>
  </si>
  <si>
    <t>Aapah Innovations Private Limited</t>
  </si>
  <si>
    <t>1 | UMR EMMAH, INRA</t>
  </si>
  <si>
    <t>K</t>
  </si>
  <si>
    <t>Sreelash</t>
  </si>
  <si>
    <t>2 | Indo-French Cell for Water Science, Indian Institude of Science, IRD</t>
  </si>
  <si>
    <t>3 | National Centre for Earth Scuence Studies</t>
  </si>
  <si>
    <t>4 | Department of Civil Engineering, Indian Institute of Science</t>
  </si>
  <si>
    <t>Samuel</t>
  </si>
  <si>
    <t>Buis</t>
  </si>
  <si>
    <t>samuel.buis@paca.inra.fr</t>
  </si>
  <si>
    <t>Sekhar</t>
  </si>
  <si>
    <t>Laurent</t>
  </si>
  <si>
    <t>5 | INRA, AGROCAMPUS OUEST</t>
  </si>
  <si>
    <t>6 | GET, CNRS, UPS, IRD, CNES</t>
  </si>
  <si>
    <t>Sat</t>
  </si>
  <si>
    <t>Tomer</t>
  </si>
  <si>
    <t>7 | Aapah Innovations Private Limited</t>
  </si>
  <si>
    <t>Martine</t>
  </si>
  <si>
    <t>Guerif</t>
  </si>
  <si>
    <t>10.1016/j.jhydrol.2016.12.049</t>
  </si>
  <si>
    <t>http://dx.doi.org/10.1016/j.jhydrol.2016.12.049</t>
  </si>
  <si>
    <t>Estimation of available water capacity components of two-layered soils using crop model inversion: Effect of crop type and water regime</t>
  </si>
  <si>
    <t>FAO</t>
  </si>
  <si>
    <t>red soils (Alfi-sols)</t>
  </si>
  <si>
    <t>black soils (Vertisols)</t>
  </si>
  <si>
    <t>Gravelly Loam Sand</t>
  </si>
  <si>
    <t>Turmeric</t>
  </si>
  <si>
    <t>Boulch2021_2019</t>
  </si>
  <si>
    <t>Sowing dates (expressed as day of the year) vary between 110 to 124 for Turmeric. Growing season: May to December</t>
  </si>
  <si>
    <t>Sowing dates (expressed as day of the year) vary between 130 to 150 for sunflower. Growing season: May to August</t>
  </si>
  <si>
    <t>Sowing dates (expressed as day of the year) vary between 130 to 150 for sorghum. Growing season: May to August</t>
  </si>
  <si>
    <t>Sowing dates (expressed as day of the year) vary between 250 to 262 for maize. Growing season: September to December</t>
  </si>
  <si>
    <t>Sowing dates (expressed as day of the year) vary between 110 to 124 for Turmeric.Growing season: May to December</t>
  </si>
  <si>
    <t>Sowing dates (expressed as day of the year) vary between 130 to 150 for sunflower.Growing season: May to August</t>
  </si>
  <si>
    <t>sunflower, sorghum, maize</t>
  </si>
  <si>
    <t>turmeric</t>
  </si>
  <si>
    <t>sunflower</t>
  </si>
  <si>
    <t>Fertilizer is applied once at the beginning of the season, the quantity varying between 20 to 30 kg N/ha for sunflower</t>
  </si>
  <si>
    <t>Fertilizer is applied once at the beginning of the season, the quantity varying between 30 to 50 kg N/ha for sunflower</t>
  </si>
  <si>
    <t>Fertilizer is applied once at the beginning of the season, the quantity varying between 100 to 200 kg N/ha for sunflower</t>
  </si>
  <si>
    <t>maize</t>
  </si>
  <si>
    <t>Fertilizer is applied once at the beginning of the season, the quantity varying between 25 to 50 kg N/ha for sunflower</t>
  </si>
  <si>
    <t xml:space="preserve">3 | </t>
  </si>
  <si>
    <t xml:space="preserve">4 | </t>
  </si>
  <si>
    <t>1 | Turmeric</t>
  </si>
  <si>
    <t>2 | Sunflower</t>
  </si>
  <si>
    <t>3 | Sorghum</t>
  </si>
  <si>
    <t>4 | Maize</t>
  </si>
  <si>
    <t>1 | sunflower, sorghum, maize</t>
  </si>
  <si>
    <t>2 | turmeric</t>
  </si>
  <si>
    <t>3 | turmeric</t>
  </si>
  <si>
    <t>1 | sunflower</t>
  </si>
  <si>
    <t>2 | sorghum</t>
  </si>
  <si>
    <t>4 | maize</t>
  </si>
  <si>
    <t>Garrigues2015_2001</t>
  </si>
  <si>
    <t>Garrigues2015_2002</t>
  </si>
  <si>
    <t>Garrigues2015_2003</t>
  </si>
  <si>
    <t>Garrigues2015_2004</t>
  </si>
  <si>
    <t>Garrigues2015_2005</t>
  </si>
  <si>
    <t>Garrigues2015_2006</t>
  </si>
  <si>
    <t>Garrigues2015_2007</t>
  </si>
  <si>
    <t>Garrigues2015_2008</t>
  </si>
  <si>
    <t>Garrigues2015_2009</t>
  </si>
  <si>
    <t>Garrigues2015_2010</t>
  </si>
  <si>
    <t>Garrigues2015_2011</t>
  </si>
  <si>
    <t>Garrigues2015_2012</t>
  </si>
  <si>
    <t>EMMAH (UMR1114), INRA</t>
  </si>
  <si>
    <t>Universite d'Avignon et des Pays de Vaucluse, UMR1114-EMMAH</t>
  </si>
  <si>
    <t>CNRM-GAME (UMR3589)</t>
  </si>
  <si>
    <t>URFM, INRA</t>
  </si>
  <si>
    <t>ISPA, INRA</t>
  </si>
  <si>
    <t>1 | EMMAH (UMR1114), INRA</t>
  </si>
  <si>
    <t>Garrigues</t>
  </si>
  <si>
    <t>sebastien.garrigues@paca.inra.fr</t>
  </si>
  <si>
    <t>2 | Universite d'Avignon et des Pays de Vaucluse, UMR1114-EMMAH</t>
  </si>
  <si>
    <t>Olioso</t>
  </si>
  <si>
    <t>3 | CNRM-GAME (UMR3589)</t>
  </si>
  <si>
    <t>J</t>
  </si>
  <si>
    <t>Calvet</t>
  </si>
  <si>
    <t>Martin</t>
  </si>
  <si>
    <t>5 | ISPA, INRA</t>
  </si>
  <si>
    <t>Lafont</t>
  </si>
  <si>
    <t>Moulin</t>
  </si>
  <si>
    <t>Chanzy</t>
  </si>
  <si>
    <t>4 | URFM, INRA</t>
  </si>
  <si>
    <t>Marloie</t>
  </si>
  <si>
    <t>Desfonds</t>
  </si>
  <si>
    <t>Bertrand</t>
  </si>
  <si>
    <t>D</t>
  </si>
  <si>
    <t>Renard</t>
  </si>
  <si>
    <t>10.5194/hess-19-3109-2015</t>
  </si>
  <si>
    <t>Evaluation of land surface model simulations of evapotranspiration over a 12-year crop succession: impact of soil hydraulic and vegetation proporties</t>
  </si>
  <si>
    <t>Avignon</t>
  </si>
  <si>
    <t>sunflower1</t>
  </si>
  <si>
    <t>maize2</t>
  </si>
  <si>
    <t>28/09/2001</t>
  </si>
  <si>
    <t>02/07/2002</t>
  </si>
  <si>
    <t>26/05/2003</t>
  </si>
  <si>
    <t>19/09/2003</t>
  </si>
  <si>
    <t>28/06/2004</t>
  </si>
  <si>
    <t>22/06/2005</t>
  </si>
  <si>
    <t>27/06/2006</t>
  </si>
  <si>
    <t>16/10/2007</t>
  </si>
  <si>
    <t>1/07/2008</t>
  </si>
  <si>
    <t>15/06/2009</t>
  </si>
  <si>
    <t>22/09/2009</t>
  </si>
  <si>
    <t>13/07/2010</t>
  </si>
  <si>
    <t>22/09/2011</t>
  </si>
  <si>
    <t>25/06/2012</t>
  </si>
  <si>
    <t>1 | sunflower1</t>
  </si>
  <si>
    <t>2 | sunflower</t>
  </si>
  <si>
    <t>1 | maize2</t>
  </si>
  <si>
    <t>Gebreselassie2014_2012</t>
  </si>
  <si>
    <t>randomized complete blocks design</t>
  </si>
  <si>
    <t>exposemaize crop (BH-140) to water deficit during one or more of ist growing season</t>
  </si>
  <si>
    <t>Gebreselassie2014</t>
  </si>
  <si>
    <t>SNNP</t>
  </si>
  <si>
    <t>Arba Minch</t>
  </si>
  <si>
    <t>clay textured with average field capacility and permanent wilting point of 34.2 and 18.7%, respectively</t>
  </si>
  <si>
    <t>Adama Science and Technology University</t>
  </si>
  <si>
    <t>Arba Minch University</t>
  </si>
  <si>
    <t>1 | Adama Science and Technology University</t>
  </si>
  <si>
    <t>Yemane</t>
  </si>
  <si>
    <t>Gebreselassie</t>
  </si>
  <si>
    <t>yemgbr@yahoo.com</t>
  </si>
  <si>
    <t>2 | Arba Minch University</t>
  </si>
  <si>
    <t>Mekonen</t>
  </si>
  <si>
    <t>Ayana</t>
  </si>
  <si>
    <t>Kassa</t>
  </si>
  <si>
    <t>Tadele</t>
  </si>
  <si>
    <t>10.5897/AJAR2014.8703</t>
  </si>
  <si>
    <t>http://www.academicjournals.org/AJAR</t>
  </si>
  <si>
    <t>Field experimentation based simulation of yield response of maize crop to deficit irrigation using AquaCrop model, Arba Minch, Ethiopia</t>
  </si>
  <si>
    <t>1.2 and 2m</t>
  </si>
  <si>
    <t>This crop variety was selected for its good adaptabilitz and most usable for this area</t>
  </si>
  <si>
    <t>T2</t>
  </si>
  <si>
    <t>T3</t>
  </si>
  <si>
    <t>T4</t>
  </si>
  <si>
    <t>T5</t>
  </si>
  <si>
    <t>T6</t>
  </si>
  <si>
    <t>T7</t>
  </si>
  <si>
    <t>T8</t>
  </si>
  <si>
    <t>T9</t>
  </si>
  <si>
    <t>T10</t>
  </si>
  <si>
    <t>2 | T2</t>
  </si>
  <si>
    <t>3 | T3</t>
  </si>
  <si>
    <t>4 | T4</t>
  </si>
  <si>
    <t>5 | T5</t>
  </si>
  <si>
    <t>6 | T6</t>
  </si>
  <si>
    <t>7 | T7</t>
  </si>
  <si>
    <t>8 | T8</t>
  </si>
  <si>
    <t>9 | T9</t>
  </si>
  <si>
    <t>10 | T10</t>
  </si>
  <si>
    <t>Sinnathamby2017_1999_SiteRK_corn</t>
  </si>
  <si>
    <t>Sinnathamby2017_2000_SiteRK_corn</t>
  </si>
  <si>
    <t>Sinnathamby2017_2001_SiteRK_corn</t>
  </si>
  <si>
    <t>Sinnathamby2017_2002_SiteRK_corn</t>
  </si>
  <si>
    <t>Sinnathamby2017_2003_SiteRK_corn</t>
  </si>
  <si>
    <t>Sinnathamby2017_2004_SiteRK_corn</t>
  </si>
  <si>
    <t>Sinnathamby2017_2005_SiteRK_corn</t>
  </si>
  <si>
    <t>Sinnathamby2017_2006_SiteRK_corn</t>
  </si>
  <si>
    <t>Sinnathamby2017_2007_SiteRK_corn</t>
  </si>
  <si>
    <t>Sinnathamby2017_2008_SiteRK_corn</t>
  </si>
  <si>
    <t>Sinnathamby2017_1999_SiteRK_grainsorghum</t>
  </si>
  <si>
    <t>Sinnathamby2017_2000_SiteRK_grainsorghum</t>
  </si>
  <si>
    <t>Sinnathamby2017_2001_SiteRK_grainsorghum</t>
  </si>
  <si>
    <t>Sinnathamby2017_2002_SiteRK_grainsorghum</t>
  </si>
  <si>
    <t>Sinnathamby2017_2003_SiteRK_grainsorghum</t>
  </si>
  <si>
    <t>Sinnathamby2017_2004_SiteRK_grainsorghum</t>
  </si>
  <si>
    <t>Sinnathamby2017_2005_SiteRK_grainsorghum</t>
  </si>
  <si>
    <t>Sinnathamby2017_2006_SiteRK_grainsorghum</t>
  </si>
  <si>
    <t>Sinnathamby2017_2007_SiteRK_grainsorghum</t>
  </si>
  <si>
    <t>Sinnathamby2017_2008_SiteRK_grainsorghum</t>
  </si>
  <si>
    <t>Sinnathamby2017_2007_SiteRK_sweetsorghum</t>
  </si>
  <si>
    <t>Sinnathamby2017_2008_SiteRK_sweetsorghum</t>
  </si>
  <si>
    <t>Sinnathamby2017_2009_SiteRK_sweetsorghum</t>
  </si>
  <si>
    <t>Sinnathamby2017_2010_SiteRK_sweetsorghum</t>
  </si>
  <si>
    <t>Sinnathamby2017_2006_SiteTOJoe_corn</t>
  </si>
  <si>
    <t>Sinnathamby2017_2007_SiteTOJoe_corn</t>
  </si>
  <si>
    <t>Sinnathamby2017_2008_SiteTOJoe_corn</t>
  </si>
  <si>
    <t>Sinnathamby2017_2009_SiteTOJoe_corn</t>
  </si>
  <si>
    <t>Sinnathamby2017_2010_SiteTOJoe_corn</t>
  </si>
  <si>
    <t>Sinnathamby2017_2006_SiteTOOklahoma_corn</t>
  </si>
  <si>
    <t>Sinnathamby2017_2007_SiteTOOklahoma_corn</t>
  </si>
  <si>
    <t>Sinnathamby2017_2008_SiteTOOklahoma_corn</t>
  </si>
  <si>
    <t>Sinnathamby2017_2009_SiteTOOklahoma_corn</t>
  </si>
  <si>
    <t>Sinnathamby2017_2010_SiteTOOklahoma_corn</t>
  </si>
  <si>
    <t>Sinnathamby2017_2006_SiteTOOklahoma_sorghum</t>
  </si>
  <si>
    <t>Sinnathamby2017_2007_SiteTOOklahoma_sorghum</t>
  </si>
  <si>
    <t>Sinnathamby2017_2008_SiteTOOklahoma_sorghum</t>
  </si>
  <si>
    <t>Sinnathamby2017_2009_SiteTOOklahoma_sorghum</t>
  </si>
  <si>
    <t>Sinnathamby2017_2010_SiteTOOklahoma_sorghum</t>
  </si>
  <si>
    <t>Sinnathamby2017_oddyear_SiteRK</t>
  </si>
  <si>
    <t>RK</t>
  </si>
  <si>
    <t>Kansas</t>
  </si>
  <si>
    <t>Riley</t>
  </si>
  <si>
    <t>Sinnathamby2017_evenyear_SiteRK</t>
  </si>
  <si>
    <t>weather data, including precipitation, temperature, wind speed, humidity and sloar radiation, were obtained from the National Climatic Data Center (NCDC, 2001) and collected at a staion approximately 1.9km south of the study fields for 1989 to 2008</t>
  </si>
  <si>
    <t>weather data were obtained from the Oklahoma Mesonet for 1999-2000 (http://www.mesonet.org). The weather station was located within the watershed approximately 4km southwest of the study sites.</t>
  </si>
  <si>
    <t>Biological and Agricultural  Engineering, Kansas State University</t>
  </si>
  <si>
    <t>Biosystems and Agricultural Engineering, Oklahoma State University</t>
  </si>
  <si>
    <t>1 | Biological and Agricultural  Engineering, Kansas State University</t>
  </si>
  <si>
    <t>Kyle</t>
  </si>
  <si>
    <t>Douglas-Mankin</t>
  </si>
  <si>
    <t>krdmankin@gmail.com</t>
  </si>
  <si>
    <t>2 | Biosystems and Agricultural Engineering, Oklahoma State University</t>
  </si>
  <si>
    <t>Collin</t>
  </si>
  <si>
    <t>Craige</t>
  </si>
  <si>
    <t>ccraig@ostatemail.okstate.edu</t>
  </si>
  <si>
    <t>Sumathy</t>
  </si>
  <si>
    <t>Sinnathamby</t>
  </si>
  <si>
    <t>sinnathambysumathy@gmail.com</t>
  </si>
  <si>
    <t>10.1016/j.agwat.2016.10.024</t>
  </si>
  <si>
    <t>http://dx.doi.org/10.1016/j.agwat.2016.10.024</t>
  </si>
  <si>
    <t>Field-scale calibration of crop-yield parameters in the Soil and Water Assessment Tool (SWAT)</t>
  </si>
  <si>
    <t>Sinnathamby2017_siteTO</t>
  </si>
  <si>
    <t>TO</t>
  </si>
  <si>
    <t>Oklahoma</t>
  </si>
  <si>
    <t>Texas</t>
  </si>
  <si>
    <t>OK139Rc-5 soil (Richfield clay loam soil. Hydrologic soil group D)</t>
  </si>
  <si>
    <t>KS-1614050-1 (Ivan and Kennebec silt loams, hydrologic soil group B)</t>
  </si>
  <si>
    <t>KS-1617170-1 (Reading silt loam, hydrologic soil group B)</t>
  </si>
  <si>
    <t>Field cultivator tillage was applied for corn 3 months before planting, 22 days after planting, and 1 month prior to next year soybean rotation</t>
  </si>
  <si>
    <t>generic no-till mixing characteristics (25mm mixing depth, 5% mixing efficiency) were applied in SWAT</t>
  </si>
  <si>
    <t>strip-tillage was carried out efore every planting</t>
  </si>
  <si>
    <t>1 month prior to next year spybean roation</t>
  </si>
  <si>
    <t>1 month prior to next year soybean roation</t>
  </si>
  <si>
    <t>April</t>
  </si>
  <si>
    <t>May</t>
  </si>
  <si>
    <t>June</t>
  </si>
  <si>
    <t>July</t>
  </si>
  <si>
    <t>August</t>
  </si>
  <si>
    <t>Herbicides were used on crops</t>
  </si>
  <si>
    <t xml:space="preserve">5 | </t>
  </si>
  <si>
    <t>Behera2009_2003</t>
  </si>
  <si>
    <t>Behera2009_2004</t>
  </si>
  <si>
    <t>Behera2009_2005</t>
  </si>
  <si>
    <t>Behera2009</t>
  </si>
  <si>
    <t>Kharagpur</t>
  </si>
  <si>
    <t>lateritic sandy loam type, which is taxonomically grouped under the order Alfisol (Oxyaquic haplustalf)</t>
  </si>
  <si>
    <t>Agricultural and Food Engineering Department, Indian Institute of  Technology</t>
  </si>
  <si>
    <t>1 | Agricultural and Food Engineering Department, Indian Institute of  Technology</t>
  </si>
  <si>
    <t>Behera</t>
  </si>
  <si>
    <t>rkpanda@iitkgp.ac.in</t>
  </si>
  <si>
    <t>Panda</t>
  </si>
  <si>
    <t>10.1016/j.agwat.2009.06.016</t>
  </si>
  <si>
    <t>Integrated management of irrigation water and fertilizers for wheat crop using field experiments and simulation modeling</t>
  </si>
  <si>
    <t>Alfisol (Oxyaquic haplustalf)</t>
  </si>
  <si>
    <t>Sonalika</t>
  </si>
  <si>
    <t>The cultivar is mainly grown in India as irrigated crops in plains and valley areas where the soil is generally fertile. It is a kind of medium duration variety and normally sown in 2nd fortnight of November or 1st fortnight of December</t>
  </si>
  <si>
    <t>wheat</t>
  </si>
  <si>
    <t>Completely Randomized  Block Design (CRBD)</t>
  </si>
  <si>
    <t>100 plant</t>
  </si>
  <si>
    <t>10% allowable depletion (MAD) of available soil water (ASW)</t>
  </si>
  <si>
    <t>40% allowable depletion (MAD) of available soil water (ASW)</t>
  </si>
  <si>
    <t>60% allowable depletion (MAD) of available soil water (ASW)</t>
  </si>
  <si>
    <r>
      <t>I</t>
    </r>
    <r>
      <rPr>
        <vertAlign val="subscript"/>
        <sz val="11"/>
        <color rgb="FF000000"/>
        <rFont val="Aptos Narrow"/>
        <family val="2"/>
      </rPr>
      <t>1</t>
    </r>
  </si>
  <si>
    <r>
      <t>I</t>
    </r>
    <r>
      <rPr>
        <vertAlign val="subscript"/>
        <sz val="11"/>
        <color rgb="FF000000"/>
        <rFont val="Aptos Narrow"/>
        <family val="2"/>
      </rPr>
      <t>2</t>
    </r>
  </si>
  <si>
    <r>
      <t>I</t>
    </r>
    <r>
      <rPr>
        <vertAlign val="subscript"/>
        <sz val="11"/>
        <color rgb="FF000000"/>
        <rFont val="Aptos Narrow"/>
        <family val="2"/>
      </rPr>
      <t>3</t>
    </r>
  </si>
  <si>
    <r>
      <t>F</t>
    </r>
    <r>
      <rPr>
        <vertAlign val="subscript"/>
        <sz val="11"/>
        <color theme="1"/>
        <rFont val="Aptos Narrow"/>
        <family val="2"/>
        <scheme val="minor"/>
      </rPr>
      <t>1</t>
    </r>
  </si>
  <si>
    <r>
      <t>F</t>
    </r>
    <r>
      <rPr>
        <vertAlign val="subscript"/>
        <sz val="11"/>
        <color theme="1"/>
        <rFont val="Aptos Narrow"/>
        <family val="2"/>
        <scheme val="minor"/>
      </rPr>
      <t>2</t>
    </r>
  </si>
  <si>
    <r>
      <t>F</t>
    </r>
    <r>
      <rPr>
        <vertAlign val="subscript"/>
        <sz val="11"/>
        <color theme="1"/>
        <rFont val="Aptos Narrow"/>
        <family val="2"/>
        <scheme val="minor"/>
      </rPr>
      <t>3</t>
    </r>
  </si>
  <si>
    <r>
      <t>F</t>
    </r>
    <r>
      <rPr>
        <vertAlign val="subscript"/>
        <sz val="11"/>
        <color theme="1"/>
        <rFont val="Aptos Narrow"/>
        <family val="2"/>
        <scheme val="minor"/>
      </rPr>
      <t>4</t>
    </r>
  </si>
  <si>
    <t>N was broadcast to soil in two equal splits, at the time of sowing and 30 days after sowing. The phosphatic and potassic fertilizers were basally applied at the time of land preparation for wheat crop by broadcasting and mixed manually with top 7.5 cm soil</t>
  </si>
  <si>
    <t>1 | I1</t>
  </si>
  <si>
    <t>2 | I2</t>
  </si>
  <si>
    <t>3 | I3</t>
  </si>
  <si>
    <t>1 | F1</t>
  </si>
  <si>
    <t>2 | F2</t>
  </si>
  <si>
    <t>3 | F3</t>
  </si>
  <si>
    <t>4 | F4</t>
  </si>
  <si>
    <t>Ewert2002_1993</t>
  </si>
  <si>
    <t>Ewert2002_1994</t>
  </si>
  <si>
    <t>Ewert2002_1998_Braunschweig</t>
  </si>
  <si>
    <t>Ewert2002_1999_Braunschweig</t>
  </si>
  <si>
    <t>Ewert2002_1998_Gissen</t>
  </si>
  <si>
    <t>Ewert2002_1999_Gissen</t>
  </si>
  <si>
    <t>Braunschweig</t>
  </si>
  <si>
    <t>Gissen</t>
  </si>
  <si>
    <t>America</t>
  </si>
  <si>
    <t>Maricopa</t>
  </si>
  <si>
    <t>Granada</t>
  </si>
  <si>
    <t>Department of Agricultural Sciences, Royal Veterinary and Agricultural University</t>
  </si>
  <si>
    <t>Plant Production Systems, Wageningen University and Research Center</t>
  </si>
  <si>
    <t>Victorian Institute for Dryland Agriculture</t>
  </si>
  <si>
    <t>N. Z. Institute for Crop &amp; Food Research Ltd</t>
  </si>
  <si>
    <t>Department of Agricultural Sciences, IACR Long Ashton Research Station, University of Bristol</t>
  </si>
  <si>
    <t>Biochemistry &amp; Physiology Department, IACR-Rothamsted, Harpenden</t>
  </si>
  <si>
    <t>US Water Conservation Laboratory, USDA–ARS</t>
  </si>
  <si>
    <t>Institute of Agroecology, Bundesforschungsanstalt für Landwirtschft,</t>
  </si>
  <si>
    <t>Schloss Mittelbau (West), Institut für Landschafts- und Pflanzenökologie, Universität Hohenheim</t>
  </si>
  <si>
    <t>Departmento de Agronomia (IAS–CSIC), University of Cordoba</t>
  </si>
  <si>
    <t>1 | Department of Agricultural Sciences, Royal Veterinary and Agricultural University</t>
  </si>
  <si>
    <t>F</t>
  </si>
  <si>
    <t>2 | Plant Production Systems, Wageningen University and Research Center</t>
  </si>
  <si>
    <t>Rodriguez</t>
  </si>
  <si>
    <t>3 | Victorian Institute for Dryland Agriculture</t>
  </si>
  <si>
    <t>4 | N. Z. Institute for Crop &amp; Food Research Ltd</t>
  </si>
  <si>
    <t>Jamieson</t>
  </si>
  <si>
    <t>5 | Department of Agricultural Sciences, IACR Long Ashton Research Station, University of Bristol</t>
  </si>
  <si>
    <t>6 | Biochemistry &amp; Physiology Department, IACR-Rothamsted, Harpenden</t>
  </si>
  <si>
    <t>Mitchell</t>
  </si>
  <si>
    <t>A.C</t>
  </si>
  <si>
    <t>Goudriaan</t>
  </si>
  <si>
    <t>Porter</t>
  </si>
  <si>
    <t>7 | US Water Conservation Laboratory, USDA–ARS</t>
  </si>
  <si>
    <t>Pointer Jr</t>
  </si>
  <si>
    <t>8 | Institute of Agroecology, Bundesforschungsanstalt für Landwirtschft,</t>
  </si>
  <si>
    <t>Manderscheid</t>
  </si>
  <si>
    <t>Weigel</t>
  </si>
  <si>
    <t>9 | Schloss Mittelbau (West), Institut für Landschafts- und Pflanzenökologie, Universität Hohenheim</t>
  </si>
  <si>
    <t>Fangmeier</t>
  </si>
  <si>
    <t>10 | Departmento de Agronomia (IAS–CSIC), University of Cordoba</t>
  </si>
  <si>
    <t>Fereres</t>
  </si>
  <si>
    <t>Villalobos</t>
  </si>
  <si>
    <t>frank.ewert@agsci.kvl.dk</t>
  </si>
  <si>
    <t>Effects of elevated CO2 and drought on wheat: testing crop simulation models for different experimental and climatic conditions</t>
  </si>
  <si>
    <t>Cambisol</t>
  </si>
  <si>
    <t>loamy sand</t>
  </si>
  <si>
    <t>Manderscheid et al., 2001</t>
  </si>
  <si>
    <t>Man</t>
  </si>
  <si>
    <t>Yecora</t>
  </si>
  <si>
    <t>Roja</t>
  </si>
  <si>
    <t>Minaret</t>
  </si>
  <si>
    <t>Cartaya</t>
  </si>
  <si>
    <t>Ewert2002_1988_tefrio</t>
  </si>
  <si>
    <t>Ewert2002_1989_tefrio</t>
  </si>
  <si>
    <t>Ewert2002_1990_tefrio</t>
  </si>
  <si>
    <t>Ewert2002_1991_tefrio</t>
  </si>
  <si>
    <t>Ewert2002_1992_tefrio</t>
  </si>
  <si>
    <t>Ewert2002_1993_tefrio</t>
  </si>
  <si>
    <t>Ewert2002_1994_tefrio</t>
  </si>
  <si>
    <t>Ewert2002_1995_tefrio</t>
  </si>
  <si>
    <t>Ewert2002_1996_tefrio</t>
  </si>
  <si>
    <t>Ewert2002_1997_tefrio</t>
  </si>
  <si>
    <t>Ewert2002_1998_tefrio</t>
  </si>
  <si>
    <t>Ewert2002_1999_tefrio</t>
  </si>
  <si>
    <t>Montefrio</t>
  </si>
  <si>
    <t>low</t>
  </si>
  <si>
    <t>high</t>
  </si>
  <si>
    <t>WS</t>
  </si>
  <si>
    <t>WW</t>
  </si>
  <si>
    <t>592mm, including an amount of 317mm, which was given between sowing and emergence</t>
  </si>
  <si>
    <t>919mm, including an amount of 317mm, which was given between sowing and emergence</t>
  </si>
  <si>
    <t>278mm</t>
  </si>
  <si>
    <t>629mm</t>
  </si>
  <si>
    <t>154mm</t>
  </si>
  <si>
    <t>382mm, value refers to ambient CO2 treatment, irrigation amount in the elevatedCO2 was 324mm</t>
  </si>
  <si>
    <t>169mm</t>
  </si>
  <si>
    <t>427mm</t>
  </si>
  <si>
    <t>309mm, value refers to ambient CO2 treatments, irrigation amounts in the elevated CO2 treatments were 316 and 596 mm for WS and WW, respectively</t>
  </si>
  <si>
    <t>598mm, value refers to ambient CO2 treatments, irrigation amounts in the elevated CO2 treatments were 316 and 596 mm for WS and WW, respectively</t>
  </si>
  <si>
    <t>102mm</t>
  </si>
  <si>
    <t>434mm</t>
  </si>
  <si>
    <t>1 | WS</t>
  </si>
  <si>
    <t>2 | WW</t>
  </si>
  <si>
    <t>1 | low</t>
  </si>
  <si>
    <t>2 | high</t>
  </si>
  <si>
    <t>Battisti2017_2015_E5</t>
  </si>
  <si>
    <t>Battisti2017_2014_C1</t>
  </si>
  <si>
    <t>Battisti2017_2014_C2</t>
  </si>
  <si>
    <t>Battisti2017_2014_C3</t>
  </si>
  <si>
    <t>Battisti2017_2014_E4</t>
  </si>
  <si>
    <t>Battisti2017_2014_E6</t>
  </si>
  <si>
    <t>Battisti2017_2014_E7</t>
  </si>
  <si>
    <t>Battisti2017_2014_E9</t>
  </si>
  <si>
    <t>Battisti2017_2015_E1</t>
  </si>
  <si>
    <t>Battisti2017_2015_E2</t>
  </si>
  <si>
    <t>Battisti2017_2015_E8</t>
  </si>
  <si>
    <t>Battisti2017_2015_E3</t>
  </si>
  <si>
    <t>Frederico Westphalen</t>
  </si>
  <si>
    <t>Londrina</t>
  </si>
  <si>
    <t>Dourados</t>
  </si>
  <si>
    <t>Navirai</t>
  </si>
  <si>
    <t>San Gabriel de Oeste</t>
  </si>
  <si>
    <t>Antonio Joao</t>
  </si>
  <si>
    <t>Department of Biosystems engineering, University of San Paulo</t>
  </si>
  <si>
    <t>Agronomy Department, University of Florida</t>
  </si>
  <si>
    <t>1 | Department of Biosystems engineering, University of San Paulo</t>
  </si>
  <si>
    <t>2 | Agronomy Department, University of Florida</t>
  </si>
  <si>
    <t>Rafael</t>
  </si>
  <si>
    <t>Battisti</t>
  </si>
  <si>
    <t>pcsentel.esalq@usp.br</t>
  </si>
  <si>
    <t>Paulo</t>
  </si>
  <si>
    <t>Sentelhas</t>
  </si>
  <si>
    <t>Kenneth</t>
  </si>
  <si>
    <t>Boote</t>
  </si>
  <si>
    <t>http://dx.doi.org/10.1016/j.fcr.2016.10.004</t>
  </si>
  <si>
    <t>Inter-comparision of performance of soybean crop simulation models and their ensemble in southern Brazil</t>
  </si>
  <si>
    <t>maximum soil depth is 160mm</t>
  </si>
  <si>
    <t>maximum soil depth is 180mm</t>
  </si>
  <si>
    <t>maximum soil depth is 230mm</t>
  </si>
  <si>
    <t>maximum soil depth is 290mm</t>
  </si>
  <si>
    <t>maximum soil depth is 200mm</t>
  </si>
  <si>
    <t>BRS 284</t>
  </si>
  <si>
    <t>maturity group 6.5, with indeterminate growth habit, and non-transgenic. This cultivar was chosen since it is recommended for the region of this study and for having ahigh potential yield, similar to the majority of the cultivars grown.</t>
  </si>
  <si>
    <t>Battisti2017_2016_E3</t>
  </si>
  <si>
    <t>The row spacing was between 0.45 and 0.50 m, with the plant population between 26 and 32 plants m-2, respectively for the highest and lowest latitudes (EMBRAPA, 2013).</t>
  </si>
  <si>
    <t>conventional tillage system was used. The crop managemet followed EMBRAPAis recommendations, keeping the crop free of pests and dieases (EMBRAPA, 2013)</t>
  </si>
  <si>
    <t>No-tillage crop system. The crop managemet followed EMBRAPAis recommendations, keeping the crop free of pests and dieases (EMBRAPA, 2013)</t>
  </si>
  <si>
    <t>Rainfed</t>
  </si>
  <si>
    <t>Rainfed and Partial Irrigated</t>
  </si>
  <si>
    <t>Rainfed and Full irrigated</t>
  </si>
  <si>
    <t>Rainfed and Full Irrigated</t>
  </si>
  <si>
    <t>1 | BRS 284</t>
  </si>
  <si>
    <t>Abedinpour2012_2009</t>
  </si>
  <si>
    <t>Abedinpour2012_2010</t>
  </si>
  <si>
    <t>no irrigation</t>
  </si>
  <si>
    <t>irrigation at 50% of field capacity</t>
  </si>
  <si>
    <t>75% FC</t>
  </si>
  <si>
    <t>full irrigation</t>
  </si>
  <si>
    <r>
      <t>N</t>
    </r>
    <r>
      <rPr>
        <vertAlign val="subscript"/>
        <sz val="11"/>
        <color theme="1"/>
        <rFont val="Aptos Narrow"/>
        <family val="2"/>
        <scheme val="minor"/>
      </rPr>
      <t>1</t>
    </r>
  </si>
  <si>
    <r>
      <t>N</t>
    </r>
    <r>
      <rPr>
        <vertAlign val="subscript"/>
        <sz val="11"/>
        <color theme="1"/>
        <rFont val="Aptos Narrow"/>
        <family val="2"/>
        <scheme val="minor"/>
      </rPr>
      <t>2</t>
    </r>
  </si>
  <si>
    <r>
      <t>N</t>
    </r>
    <r>
      <rPr>
        <vertAlign val="subscript"/>
        <sz val="11"/>
        <color theme="1"/>
        <rFont val="Aptos Narrow"/>
        <family val="2"/>
        <scheme val="minor"/>
      </rPr>
      <t>3</t>
    </r>
  </si>
  <si>
    <r>
      <t>W</t>
    </r>
    <r>
      <rPr>
        <vertAlign val="subscript"/>
        <sz val="11"/>
        <color theme="1"/>
        <rFont val="Aptos Narrow"/>
        <family val="2"/>
        <scheme val="minor"/>
      </rPr>
      <t>1</t>
    </r>
  </si>
  <si>
    <r>
      <t>W</t>
    </r>
    <r>
      <rPr>
        <vertAlign val="subscript"/>
        <sz val="11"/>
        <color theme="1"/>
        <rFont val="Aptos Narrow"/>
        <family val="2"/>
        <scheme val="minor"/>
      </rPr>
      <t>2</t>
    </r>
  </si>
  <si>
    <r>
      <t>W</t>
    </r>
    <r>
      <rPr>
        <vertAlign val="subscript"/>
        <sz val="11"/>
        <color theme="1"/>
        <rFont val="Aptos Narrow"/>
        <family val="2"/>
        <scheme val="minor"/>
      </rPr>
      <t>3</t>
    </r>
  </si>
  <si>
    <r>
      <t>W</t>
    </r>
    <r>
      <rPr>
        <vertAlign val="subscript"/>
        <sz val="11"/>
        <color theme="1"/>
        <rFont val="Aptos Narrow"/>
        <family val="2"/>
        <scheme val="minor"/>
      </rPr>
      <t>4</t>
    </r>
  </si>
  <si>
    <t>no Nitrogen</t>
  </si>
  <si>
    <t>50% of recommended dose</t>
  </si>
  <si>
    <t>100% of recommended dose of Nitrogen</t>
  </si>
  <si>
    <t>BIO9681</t>
  </si>
  <si>
    <t>3-5cm</t>
  </si>
  <si>
    <t>0-15cm is sandy loam, 15-30 cm is sandy loam, 30-45 cm is loam, 45-75cm is loam and 75-105 is clay loam</t>
  </si>
  <si>
    <t>one-third given as basal</t>
  </si>
  <si>
    <t>one-third at 21 days after sowing (DAS)</t>
  </si>
  <si>
    <t>remaining at 42 DAS</t>
  </si>
  <si>
    <t>1 | BIO9681</t>
  </si>
  <si>
    <t>soybean</t>
  </si>
  <si>
    <t>spring wheat</t>
  </si>
  <si>
    <t>1 | W1</t>
  </si>
  <si>
    <t>2 | W2</t>
  </si>
  <si>
    <t>3 | N3</t>
  </si>
  <si>
    <t>3 | W3</t>
  </si>
  <si>
    <t>4 | W4</t>
  </si>
  <si>
    <t>WTC, IARI</t>
  </si>
  <si>
    <t>Dtv. of Agricultural Engg, IARI</t>
  </si>
  <si>
    <t>Dtv. Of Environmental Sciences, IARI</t>
  </si>
  <si>
    <t>IASRI</t>
  </si>
  <si>
    <t>1 | Dtv. of Agricultural Engg, IARI</t>
  </si>
  <si>
    <t>2 | WTC, IARI</t>
  </si>
  <si>
    <t>3 | Dtv. Of Environmental Sciences, IARI</t>
  </si>
  <si>
    <t>4 | IASRI</t>
  </si>
  <si>
    <t>Abedinpour</t>
  </si>
  <si>
    <t>Sarangi</t>
  </si>
  <si>
    <t>T.B.S</t>
  </si>
  <si>
    <t>Rajput</t>
  </si>
  <si>
    <t>Singh</t>
  </si>
  <si>
    <t>Pathak</t>
  </si>
  <si>
    <t>Ahmad</t>
  </si>
  <si>
    <t>arjamadutta.sarangi@elf.mcgill.ca, ads wtc@rediffmail.com</t>
  </si>
  <si>
    <t>http://dx.doi.org/10.1016/j.agwat.2012.04.001</t>
  </si>
  <si>
    <t>Performance evaluation of AquaCrop model for maize crop in a semi-arid environment</t>
  </si>
  <si>
    <t>Doltra2019_2008_Vaernes</t>
  </si>
  <si>
    <t>Doltra2019_2009_Vaernes</t>
  </si>
  <si>
    <t>Doltra2019_2010_Vaernes</t>
  </si>
  <si>
    <t>Doltra2019_2002_Foulum</t>
  </si>
  <si>
    <t>Doltra2019_2003_Foulum</t>
  </si>
  <si>
    <t>Doltra2019_2004_Foulum</t>
  </si>
  <si>
    <t>Doltra2019_2005_Foulum</t>
  </si>
  <si>
    <t>Doltra2019_2006_Foulum</t>
  </si>
  <si>
    <t>Doltra2019_2007_Foulum</t>
  </si>
  <si>
    <t>Doltra2019_2008_Foulum</t>
  </si>
  <si>
    <t>Doltra2019_2009_Foulum</t>
  </si>
  <si>
    <t>Doltra2019_2011_Vaernes</t>
  </si>
  <si>
    <t>Doltra2019_2001_Osiny</t>
  </si>
  <si>
    <t>Doltra2019_2002_Osiny</t>
  </si>
  <si>
    <t>Doltra2019_2003_Osiny</t>
  </si>
  <si>
    <t>Doltra2019_2004_Osiny</t>
  </si>
  <si>
    <t>Doltra2019_2005_Osiny</t>
  </si>
  <si>
    <t>Doltra2019_2006_Osiny</t>
  </si>
  <si>
    <t>Doltra2019_2007_Osiny</t>
  </si>
  <si>
    <t>Doltra2019_2008_Osiny</t>
  </si>
  <si>
    <t>Doltra2019_2009_Osiny</t>
  </si>
  <si>
    <t>Doltra2019_2010_Osiny</t>
  </si>
  <si>
    <t>Doltra2019_2011_Osiny</t>
  </si>
  <si>
    <t>Doltra2019_2012_Osiny</t>
  </si>
  <si>
    <t>Doltra2019_2013_Osiny</t>
  </si>
  <si>
    <t>Doltra2019_2003_Frick</t>
  </si>
  <si>
    <t>Doltra2019_2004_Frick</t>
  </si>
  <si>
    <t>Doltra2019_2005_Frick</t>
  </si>
  <si>
    <t>Doltra2019_2006_Frick</t>
  </si>
  <si>
    <t>Doltra2019_2007_Frick</t>
  </si>
  <si>
    <t>Doltra2019_2008_Frick</t>
  </si>
  <si>
    <t>Doltra2019_2009_Frick</t>
  </si>
  <si>
    <t>Doltra2019_2010_Frick</t>
  </si>
  <si>
    <t>Doltra2019_2011_Frick</t>
  </si>
  <si>
    <t>Doltra2019_2012_Frick</t>
  </si>
  <si>
    <t>Doltra2019_2013_Frick</t>
  </si>
  <si>
    <t>Doltra2019_2014_Frick</t>
  </si>
  <si>
    <t>Doltra2019_2003_Montepaldi</t>
  </si>
  <si>
    <t>Doltra2019_2004_Montepaldi</t>
  </si>
  <si>
    <t>Doltra2019_2005_Montepaldi</t>
  </si>
  <si>
    <t>Doltra2019_2006_Montepaldi</t>
  </si>
  <si>
    <t>Doltra2019_2007_Montepaldi</t>
  </si>
  <si>
    <t>Doltra2019_2006_Villaviciosa</t>
  </si>
  <si>
    <t>Doltra2019_2007_Villaviciosa</t>
  </si>
  <si>
    <t>Doltra2019_2008_Villaviciosa</t>
  </si>
  <si>
    <t>Doltra2019_2009_Villaviciosa</t>
  </si>
  <si>
    <t>Doltra2019_2006_Grado</t>
  </si>
  <si>
    <t>Doltra2019_2007_Grado</t>
  </si>
  <si>
    <t>Doltra2019_2008_Grado</t>
  </si>
  <si>
    <t>Doltra2019_2009_Grado</t>
  </si>
  <si>
    <t>Doltra2019_Vaernes</t>
  </si>
  <si>
    <t>Doltra2019_Foulum</t>
  </si>
  <si>
    <t>Doltra2019_Osiny</t>
  </si>
  <si>
    <t>Doltra2019_Frick</t>
  </si>
  <si>
    <t>Doltra2019_Montepaldi</t>
  </si>
  <si>
    <t>Doltra2019_Villaviciosa</t>
  </si>
  <si>
    <t>Doltra2019_Grado</t>
  </si>
  <si>
    <t>Frick</t>
  </si>
  <si>
    <t>Montepaldi</t>
  </si>
  <si>
    <t>Villaviciosa</t>
  </si>
  <si>
    <t>Grado</t>
  </si>
  <si>
    <t>Osiny</t>
  </si>
  <si>
    <t>Vaernes</t>
  </si>
  <si>
    <t>Foulum</t>
  </si>
  <si>
    <t>Tuscany</t>
  </si>
  <si>
    <t>Loamy clay</t>
  </si>
  <si>
    <t>3 M</t>
  </si>
  <si>
    <t>0 M</t>
  </si>
  <si>
    <t>0 M-D</t>
  </si>
  <si>
    <t>Mulched green manure</t>
  </si>
  <si>
    <t>Green manure removed</t>
  </si>
  <si>
    <t>Green manure removed and digested green manure</t>
  </si>
  <si>
    <t>Digested green manure</t>
  </si>
  <si>
    <t>O2+CC+M</t>
  </si>
  <si>
    <t>O2+CC-M</t>
  </si>
  <si>
    <t>O4+CC+M</t>
  </si>
  <si>
    <t>O4-CC+M</t>
  </si>
  <si>
    <t>C4-CC+M</t>
  </si>
  <si>
    <t>Digested green manure and catch crop</t>
  </si>
  <si>
    <t>Green manure removed and catch crop</t>
  </si>
  <si>
    <t>Pig slurry and catch crop</t>
  </si>
  <si>
    <t>Mineral fertiliyer (Conv.)</t>
  </si>
  <si>
    <t>Mineral fertilizer (Conv.)</t>
  </si>
  <si>
    <t>Org.</t>
  </si>
  <si>
    <t>Integrated</t>
  </si>
  <si>
    <t>Conv. Int.</t>
  </si>
  <si>
    <t>Conv. Ext.</t>
  </si>
  <si>
    <t>Mono (C)</t>
  </si>
  <si>
    <t>Organic</t>
  </si>
  <si>
    <t>Integrated rotation</t>
  </si>
  <si>
    <t>Conventional intensive</t>
  </si>
  <si>
    <t>Conventional extensive</t>
  </si>
  <si>
    <t>Monocrop (Conv.)</t>
  </si>
  <si>
    <t>Ploughing and manure compost/slurry</t>
  </si>
  <si>
    <t>CTMC</t>
  </si>
  <si>
    <t>CTS</t>
  </si>
  <si>
    <t>RTMC</t>
  </si>
  <si>
    <t>RTS</t>
  </si>
  <si>
    <t>Ploughing and cattle slurry</t>
  </si>
  <si>
    <t>Reduced tillage and manure compost/slurry</t>
  </si>
  <si>
    <t>Reduced tillage and catte slurry</t>
  </si>
  <si>
    <t>Conv.</t>
  </si>
  <si>
    <t>Organic rotation</t>
  </si>
  <si>
    <t>Conv. Rotation</t>
  </si>
  <si>
    <t>G + C 1 yr (O)</t>
  </si>
  <si>
    <t>G + C 2 yr (O)</t>
  </si>
  <si>
    <t>G + C 1 yr (C)</t>
  </si>
  <si>
    <t>Grass-clover 1 year</t>
  </si>
  <si>
    <t>Grass-clover 2 years</t>
  </si>
  <si>
    <t>Grass-clover 1 year (Conv.)</t>
  </si>
  <si>
    <t>Grass-clover 2 years (Conv.)</t>
  </si>
  <si>
    <t>Winter GM (O)</t>
  </si>
  <si>
    <t>G + C 2 yr (C)</t>
  </si>
  <si>
    <t>Winter crop ©</t>
  </si>
  <si>
    <t>Winter crop  ©</t>
  </si>
  <si>
    <t>Winter green manure</t>
  </si>
  <si>
    <t>Winter crop (Conv.)</t>
  </si>
  <si>
    <t>Cantabrian Agricultural Research and Training Centre</t>
  </si>
  <si>
    <t>Aarhus University, Department of Agroecology and Environment</t>
  </si>
  <si>
    <t>Norwegian Centre for Organic Agriculture</t>
  </si>
  <si>
    <t>Norwegian Institute of Bioeconomy Research</t>
  </si>
  <si>
    <t>Research Institute of Organic Agriculture</t>
  </si>
  <si>
    <t>Institute of Soil Science and Plant Cultivation, State Research Institute</t>
  </si>
  <si>
    <t>Regional Agrifood Research annd Development Service</t>
  </si>
  <si>
    <t>Department of Agrifood Production and Environmental Sciences, University of Florence</t>
  </si>
  <si>
    <t>2 | Aarhus University, Department of Agroecology and Environment</t>
  </si>
  <si>
    <t>1 | Cantabrian Agricultural Research and Training Centre</t>
  </si>
  <si>
    <t>3 | Norwegian Centre for Organic Agriculture</t>
  </si>
  <si>
    <t>4 | Norwegian Institute of Bioeconomy Research</t>
  </si>
  <si>
    <t>5 | Research Institute of Organic Agriculture</t>
  </si>
  <si>
    <t>6 | Institute of Soil Science and Plant Cultivation, State Research Institute</t>
  </si>
  <si>
    <t>7 | Regional Agrifood Research annd Development Service</t>
  </si>
  <si>
    <t>8 | Department of Agrifood Production and Environmental Sciences, University of Florence</t>
  </si>
  <si>
    <t>Doltra</t>
  </si>
  <si>
    <t>Gallejones</t>
  </si>
  <si>
    <t>Hansen</t>
  </si>
  <si>
    <t>Frøseth</t>
  </si>
  <si>
    <t>Krauss</t>
  </si>
  <si>
    <t>Stalenga</t>
  </si>
  <si>
    <t>Jończyk</t>
  </si>
  <si>
    <t>Martínez-Fernández</t>
  </si>
  <si>
    <t>G</t>
  </si>
  <si>
    <t>Pacini</t>
  </si>
  <si>
    <t>jordi.doltra@irta.cat</t>
  </si>
  <si>
    <t>https://doi.org/10.1016/j.fcr.2018.12.008</t>
  </si>
  <si>
    <t>Simulating soil fertility management effects on crop yield and soil nitrogen  dynamics in field trials under organic farming in Europe</t>
  </si>
  <si>
    <t>1 | 3 M</t>
  </si>
  <si>
    <t>2 | 0 M</t>
  </si>
  <si>
    <t>3 | 0 M-D</t>
  </si>
  <si>
    <t>4 | D</t>
  </si>
  <si>
    <t>1 | O2+CC+M</t>
  </si>
  <si>
    <t>2 | O2+CC-M</t>
  </si>
  <si>
    <t>3 | O2+CC+M</t>
  </si>
  <si>
    <t>4 | O4+CC+M</t>
  </si>
  <si>
    <t>5 | O4-CC+M</t>
  </si>
  <si>
    <t>6 | C4-CC+M</t>
  </si>
  <si>
    <t>2 | Integrated</t>
  </si>
  <si>
    <t>5 | I</t>
  </si>
  <si>
    <t>1 | Org.</t>
  </si>
  <si>
    <t>3 | Conv. Int.</t>
  </si>
  <si>
    <t>4 | Conv. Ext.</t>
  </si>
  <si>
    <t>5 | Mono (C)</t>
  </si>
  <si>
    <t>2 | CTS</t>
  </si>
  <si>
    <t>1 | CTMC</t>
  </si>
  <si>
    <t>3 | RTMC</t>
  </si>
  <si>
    <t>4 | RTS</t>
  </si>
  <si>
    <t>2 | Conv.</t>
  </si>
  <si>
    <t>1 | G + C 1 yr (O)</t>
  </si>
  <si>
    <t>2 | G + C 2 yr (O)</t>
  </si>
  <si>
    <t>3 | G + C 1 yr (C)</t>
  </si>
  <si>
    <t>4 | G + C 1 yr (C)</t>
  </si>
  <si>
    <t>3 | Winter GM (O)</t>
  </si>
  <si>
    <t>5 | G + C 2 yr (C)</t>
  </si>
  <si>
    <t>6 | Winter crop  ©</t>
  </si>
  <si>
    <t>6 | Winter crop ©</t>
  </si>
  <si>
    <t>Griffin2017_2012</t>
  </si>
  <si>
    <t>Griffin2017_2013</t>
  </si>
  <si>
    <t>Griffin2017_2014</t>
  </si>
  <si>
    <t>Griffin2017_2015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</si>
</sst>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yyyy"/>
    <numFmt numFmtId="166" formatCode="0.000"/>
  </numFmts>
  <fonts count="38"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
      <sz val="12"/>
      <color theme="1"/>
      <name val="Aptos Narrow"/>
      <family val="2"/>
      <scheme val="minor"/>
    </font>
    <font>
      <sz val="10"/>
      <color rgb="FF000000"/>
      <name val="Aptos Narrow"/>
      <family val="2"/>
      <scheme val="minor"/>
    </font>
    <font>
      <vertAlign val="subscript"/>
      <sz val="11"/>
      <color rgb="FF000000"/>
      <name val="Aptos Narrow"/>
      <family val="2"/>
    </font>
    <font>
      <vertAlign val="subscript"/>
      <sz val="11"/>
      <color theme="1"/>
      <name val="Aptos Narrow"/>
      <family val="2"/>
      <scheme val="minor"/>
    </font>
  </fonts>
  <fills count="22">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0"/>
        <bgColor theme="0" tint="-0.14999847407452621"/>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bottom style="thin">
        <color rgb="FF000000"/>
      </bottom>
      <diagonal/>
    </border>
  </borders>
  <cellStyleXfs count="3">
    <xf numFmtId="0" fontId="0" fillId="0" borderId="0"/>
    <xf numFmtId="0" fontId="3" fillId="0" borderId="0"/>
    <xf numFmtId="0" fontId="6" fillId="0" borderId="0" applyNumberFormat="0" applyFill="0" applyBorder="0" applyAlignment="0" applyProtection="0"/>
  </cellStyleXfs>
  <cellXfs count="259">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49" fontId="29" fillId="0" borderId="0" xfId="0" applyNumberFormat="1" applyFont="1"/>
    <xf numFmtId="49" fontId="0" fillId="0" borderId="0" xfId="0" applyNumberFormat="1" applyAlignment="1">
      <alignment horizontal="center"/>
    </xf>
    <xf numFmtId="2" fontId="30" fillId="0" borderId="0" xfId="0" applyNumberFormat="1"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6" fillId="0" borderId="0" xfId="2" applyNumberFormat="1" applyAlignment="1"/>
    <xf numFmtId="0" fontId="31" fillId="0" borderId="0" xfId="0" applyFont="1"/>
    <xf numFmtId="49" fontId="32" fillId="0" borderId="0" xfId="2" applyNumberFormat="1" applyFont="1" applyAlignment="1"/>
    <xf numFmtId="14" fontId="25" fillId="0" borderId="0" xfId="0" applyNumberFormat="1" applyFont="1"/>
    <xf numFmtId="1" fontId="33" fillId="0" borderId="0" xfId="0" applyNumberFormat="1" applyFont="1" applyAlignment="1">
      <alignment horizontal="right"/>
    </xf>
    <xf numFmtId="49" fontId="0" fillId="0" borderId="0" xfId="0" applyNumberFormat="1" applyAlignment="1">
      <alignment horizontal="left"/>
    </xf>
    <xf numFmtId="49" fontId="25" fillId="0" borderId="0" xfId="0" applyNumberFormat="1" applyFont="1"/>
    <xf numFmtId="1" fontId="29" fillId="0" borderId="0" xfId="0" applyNumberFormat="1" applyFont="1"/>
    <xf numFmtId="1" fontId="29" fillId="0" borderId="0" xfId="0" applyNumberFormat="1" applyFont="1" applyAlignment="1">
      <alignment horizontal="right"/>
    </xf>
    <xf numFmtId="14" fontId="1" fillId="0" borderId="0" xfId="0" applyNumberFormat="1" applyFont="1" applyAlignment="1">
      <alignment horizontal="left" vertical="center" readingOrder="1"/>
    </xf>
    <xf numFmtId="49" fontId="1" fillId="0" borderId="0" xfId="0" applyNumberFormat="1" applyFont="1" applyAlignment="1">
      <alignment horizontal="left" vertical="center" readingOrder="1"/>
    </xf>
    <xf numFmtId="0" fontId="3" fillId="0" borderId="0" xfId="0" applyFont="1"/>
    <xf numFmtId="165" fontId="0" fillId="0" borderId="0" xfId="0" applyNumberFormat="1"/>
    <xf numFmtId="2" fontId="0" fillId="15" borderId="0" xfId="0" applyNumberFormat="1" applyFill="1"/>
    <xf numFmtId="2" fontId="0" fillId="9" borderId="0" xfId="0" applyNumberFormat="1" applyFill="1"/>
    <xf numFmtId="49" fontId="0" fillId="21" borderId="0" xfId="0" applyNumberFormat="1" applyFill="1"/>
    <xf numFmtId="1" fontId="0" fillId="21" borderId="0" xfId="0" applyNumberFormat="1" applyFill="1"/>
    <xf numFmtId="2" fontId="0" fillId="21" borderId="0" xfId="0" applyNumberFormat="1" applyFill="1"/>
    <xf numFmtId="14" fontId="0" fillId="0" borderId="0" xfId="0" applyNumberFormat="1" applyAlignment="1">
      <alignment horizontal="right"/>
    </xf>
    <xf numFmtId="2" fontId="29" fillId="0" borderId="0" xfId="0" applyNumberFormat="1" applyFont="1"/>
    <xf numFmtId="2" fontId="26" fillId="0" borderId="0" xfId="0" applyNumberFormat="1" applyFont="1" applyAlignment="1">
      <alignment horizontal="center"/>
    </xf>
    <xf numFmtId="2" fontId="0" fillId="0" borderId="0" xfId="0" applyNumberFormat="1" applyAlignment="1">
      <alignment horizontal="center"/>
    </xf>
    <xf numFmtId="0" fontId="0" fillId="0" borderId="2" xfId="0" applyBorder="1" applyAlignment="1">
      <alignment horizontal="center" vertical="center" wrapText="1"/>
    </xf>
    <xf numFmtId="0" fontId="1" fillId="0" borderId="0" xfId="0" applyFont="1" applyAlignment="1">
      <alignment horizontal="center"/>
    </xf>
    <xf numFmtId="0" fontId="6" fillId="0" borderId="0" xfId="2" applyAlignment="1">
      <alignment horizontal="right" vertical="center"/>
    </xf>
    <xf numFmtId="0" fontId="0" fillId="0" borderId="2" xfId="0" applyBorder="1" applyAlignment="1">
      <alignment horizontal="right" vertical="center" wrapText="1"/>
    </xf>
    <xf numFmtId="0" fontId="1" fillId="0" borderId="0" xfId="0" applyFont="1" applyAlignment="1">
      <alignment horizontal="right"/>
    </xf>
    <xf numFmtId="1" fontId="0" fillId="0" borderId="0" xfId="0" applyNumberFormat="1" applyAlignment="1">
      <alignment horizontal="right"/>
    </xf>
    <xf numFmtId="49" fontId="0" fillId="0" borderId="0" xfId="0" applyNumberFormat="1" applyAlignment="1">
      <alignment horizontal="right"/>
    </xf>
    <xf numFmtId="0" fontId="0" fillId="0" borderId="0" xfId="0" applyAlignment="1">
      <alignment horizontal="right"/>
    </xf>
    <xf numFmtId="2" fontId="26" fillId="4" borderId="0" xfId="0" applyNumberFormat="1" applyFont="1" applyFill="1"/>
    <xf numFmtId="49" fontId="3" fillId="0" borderId="3" xfId="0" applyNumberFormat="1" applyFont="1" applyBorder="1"/>
    <xf numFmtId="166" fontId="26" fillId="0" borderId="0" xfId="0" applyNumberFormat="1" applyFont="1"/>
    <xf numFmtId="14" fontId="25" fillId="0" borderId="0" xfId="0" applyNumberFormat="1" applyFont="1" applyAlignment="1">
      <alignment horizontal="right"/>
    </xf>
    <xf numFmtId="2" fontId="25" fillId="0" borderId="0" xfId="0" applyNumberFormat="1" applyFont="1"/>
    <xf numFmtId="1" fontId="25" fillId="21" borderId="0" xfId="0" applyNumberFormat="1" applyFont="1" applyFill="1"/>
    <xf numFmtId="1" fontId="25" fillId="15" borderId="0" xfId="0" applyNumberFormat="1" applyFont="1" applyFill="1"/>
    <xf numFmtId="49" fontId="3" fillId="0" borderId="0" xfId="0" applyNumberFormat="1" applyFont="1"/>
    <xf numFmtId="49" fontId="26" fillId="0" borderId="0" xfId="0" applyNumberFormat="1" applyFont="1" applyAlignment="1">
      <alignment horizontal="right"/>
    </xf>
    <xf numFmtId="49" fontId="0" fillId="0" borderId="0" xfId="0" applyNumberFormat="1" applyAlignment="1">
      <alignment vertical="top"/>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49" fontId="0" fillId="0" borderId="0" xfId="0" applyNumberFormat="1" applyFont="1" applyAlignment="1"/>
    <xf numFmtId="1" fontId="0" fillId="0" borderId="0" xfId="0" applyNumberFormat="1" applyAlignment="1">
      <alignment horizontal="center"/>
    </xf>
    <xf numFmtId="1" fontId="0" fillId="0" borderId="0" xfId="0" applyNumberFormat="1" applyFont="1" applyAlignment="1">
      <alignment horizontal="center"/>
    </xf>
    <xf numFmtId="1" fontId="0" fillId="0" borderId="0" xfId="0" applyNumberFormat="1" applyFont="1"/>
    <xf numFmtId="14" fontId="0" fillId="0" borderId="0" xfId="0" applyNumberFormat="1" applyFont="1"/>
    <xf numFmtId="49" fontId="0" fillId="0" borderId="0" xfId="0" applyNumberFormat="1" applyFont="1"/>
    <xf numFmtId="49" fontId="0" fillId="0" borderId="0" xfId="0" applyNumberFormat="1" applyAlignment="1"/>
    <xf numFmtId="0" fontId="0" fillId="0" borderId="0" xfId="0" applyAlignment="1"/>
    <xf numFmtId="2" fontId="0" fillId="0" borderId="0" xfId="0" applyNumberFormat="1" applyFont="1" applyAlignment="1">
      <alignment horizontal="center"/>
    </xf>
    <xf numFmtId="2" fontId="0" fillId="0" borderId="0" xfId="0" applyNumberFormat="1" applyFont="1"/>
    <xf numFmtId="49" fontId="0" fillId="15" borderId="0" xfId="0" applyNumberFormat="1" applyFont="1" applyFill="1"/>
    <xf numFmtId="49" fontId="0" fillId="21" borderId="0" xfId="0" applyNumberFormat="1" applyFont="1" applyFill="1"/>
    <xf numFmtId="1" fontId="0" fillId="21" borderId="0" xfId="0" applyNumberFormat="1" applyFont="1" applyFill="1"/>
    <xf numFmtId="2" fontId="0" fillId="21" borderId="0" xfId="0" applyNumberFormat="1" applyFont="1" applyFill="1"/>
    <xf numFmtId="49" fontId="5" fillId="0" borderId="0" xfId="0" applyNumberFormat="1" applyFont="1" applyAlignment="1">
      <alignment vertical="center"/>
    </xf>
    <xf numFmtId="49" fontId="6" fillId="0" borderId="0" xfId="2" applyNumberFormat="1" applyAlignment="1">
      <alignment vertical="center"/>
    </xf>
    <xf numFmtId="0" fontId="0" fillId="0" borderId="0" xfId="0" applyNumberFormat="1"/>
    <xf numFmtId="49" fontId="35" fillId="0" borderId="0" xfId="0" applyNumberFormat="1" applyFont="1" applyAlignment="1"/>
    <xf numFmtId="49" fontId="35" fillId="0" borderId="0" xfId="0" applyNumberFormat="1" applyFont="1"/>
    <xf numFmtId="2" fontId="25" fillId="0" borderId="0" xfId="0" applyNumberFormat="1" applyFont="1" applyAlignment="1">
      <alignment horizontal="center"/>
    </xf>
    <xf numFmtId="0" fontId="0" fillId="0" borderId="0" xfId="0"/>
    <xf numFmtId="0" fontId="0" fillId="0" borderId="0" xfId="0" applyAlignment="1">
      <alignment horizontal="left"/>
    </xf>
    <xf numFmtId="14" fontId="0" fillId="0" borderId="0" xfId="0" applyNumberFormat="1"/>
    <xf numFmtId="0" fontId="5" fillId="0" borderId="0" xfId="0" applyFont="1" applyAlignment="1">
      <alignment vertical="center"/>
    </xf>
    <xf numFmtId="1" fontId="5" fillId="0" borderId="0" xfId="0" applyNumberFormat="1" applyFont="1" applyAlignment="1">
      <alignment vertical="center"/>
    </xf>
    <xf numFmtId="2" fontId="0" fillId="0" borderId="0" xfId="0" applyNumberFormat="1"/>
    <xf numFmtId="2" fontId="26" fillId="0" borderId="0" xfId="0" applyNumberFormat="1" applyFont="1"/>
    <xf numFmtId="49" fontId="0" fillId="0" borderId="0" xfId="0" applyNumberFormat="1"/>
    <xf numFmtId="1" fontId="0" fillId="0" borderId="0" xfId="0" applyNumberFormat="1"/>
    <xf numFmtId="49" fontId="26" fillId="0" borderId="0" xfId="0" applyNumberFormat="1" applyFont="1"/>
    <xf numFmtId="49" fontId="6" fillId="0" borderId="0" xfId="2" applyNumberFormat="1"/>
    <xf numFmtId="49" fontId="29" fillId="0" borderId="0" xfId="0" applyNumberFormat="1" applyFont="1"/>
    <xf numFmtId="49" fontId="6" fillId="0" borderId="0" xfId="2" applyNumberFormat="1" applyAlignment="1"/>
    <xf numFmtId="165" fontId="0" fillId="0" borderId="0" xfId="0" applyNumberFormat="1"/>
    <xf numFmtId="1" fontId="0" fillId="0" borderId="0" xfId="0" applyNumberFormat="1" applyAlignment="1">
      <alignment horizontal="right"/>
    </xf>
    <xf numFmtId="49" fontId="0" fillId="0" borderId="0" xfId="0" applyNumberFormat="1" applyFont="1" applyAlignment="1"/>
    <xf numFmtId="1" fontId="0" fillId="0" borderId="0" xfId="0" applyNumberFormat="1" applyFont="1" applyAlignment="1">
      <alignment horizontal="center"/>
    </xf>
    <xf numFmtId="49" fontId="0" fillId="0" borderId="0" xfId="0" applyNumberFormat="1" applyFont="1"/>
    <xf numFmtId="49" fontId="0" fillId="0" borderId="0" xfId="0" applyNumberFormat="1" applyAlignment="1"/>
    <xf numFmtId="0" fontId="0" fillId="0" borderId="0" xfId="0" applyAlignment="1"/>
    <xf numFmtId="2" fontId="0" fillId="0" borderId="0" xfId="0" applyNumberFormat="1" applyFont="1"/>
    <xf numFmtId="49" fontId="5" fillId="0" borderId="0" xfId="0" applyNumberFormat="1" applyFont="1" applyAlignment="1">
      <alignment vertical="center"/>
    </xf>
    <xf numFmtId="1" fontId="0" fillId="0" borderId="0" xfId="0" applyNumberFormat="1" applyAlignment="1"/>
  </cellXfs>
  <cellStyles count="3">
    <cellStyle name="Hyperlink" xfId="2" builtinId="8"/>
    <cellStyle name="Normal" xfId="0" builtinId="0"/>
    <cellStyle name="Normal 2" xfId="1" xr:uid="{13DA2DDC-7691-499E-A9BC-7741E7D51125}"/>
  </cellStyles>
  <dxfs count="8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alignment vertical="bottom" textRotation="0" wrapText="0" indent="0" justifyLastLine="0" shrinkToFit="0" readingOrder="0"/>
    </dxf>
    <dxf>
      <numFmt numFmtId="2" formatCode="0.00"/>
      <alignment horizontal="center" textRotation="0" indent="0" justifyLastLine="0" shrinkToFit="0" readingOrder="0"/>
    </dxf>
    <dxf>
      <numFmt numFmtId="2" formatCode="0.00"/>
    </dxf>
    <dxf>
      <numFmt numFmtId="2" formatCode="0.00"/>
    </dxf>
    <dxf>
      <numFmt numFmtId="1" formatCode="0"/>
      <alignment horizontal="right" textRotation="0" indent="0" justifyLastLine="0" shrinkToFit="0" readingOrder="0"/>
    </dxf>
    <dxf>
      <numFmt numFmtId="30" formatCode="@"/>
    </dxf>
    <dxf>
      <numFmt numFmtId="30" formatCode="@"/>
    </dxf>
    <dxf>
      <numFmt numFmtId="1" formatCode="0"/>
    </dxf>
    <dxf>
      <font>
        <strike val="0"/>
        <outline val="0"/>
        <shadow val="0"/>
        <u val="none"/>
        <vertAlign val="baseline"/>
        <name val="Aptos Narrow"/>
        <family val="2"/>
        <scheme val="minor"/>
      </font>
      <numFmt numFmtId="1" formatCode="0"/>
      <alignment horizontal="center" vertical="bottom" textRotation="0" wrapText="0" indent="0" justifyLastLine="0" shrinkToFit="0" readingOrder="0"/>
    </dxf>
    <dxf>
      <numFmt numFmtId="1" formatCode="0"/>
    </dxf>
    <dxf>
      <numFmt numFmtId="30" formatCode="@"/>
    </dxf>
    <dxf>
      <numFmt numFmtId="1" formatCode="0"/>
      <alignment horizontal="right" textRotation="0" indent="0" justifyLastLine="0" shrinkToFit="0" readingOrder="0"/>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2" formatCode="0.00"/>
    </dxf>
    <dxf>
      <numFmt numFmtId="2" formatCode="0.00"/>
    </dxf>
    <dxf>
      <numFmt numFmtId="2" formatCode="0.00"/>
    </dxf>
    <dxf>
      <numFmt numFmtId="30" formatCode="@"/>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1" formatCode="0"/>
    </dxf>
    <dxf>
      <numFmt numFmtId="30" formatCode="@"/>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1" formatCode="0"/>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19" formatCode="dd/mm/yyyy"/>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alignment horizontal="right" textRotation="0" indent="0" justifyLastLine="0" shrinkToFit="0" readingOrder="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1" formatCode="0"/>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165" formatCode="yyyy"/>
    </dxf>
    <dxf>
      <numFmt numFmtId="30" formatCode="@"/>
    </dxf>
    <dxf>
      <numFmt numFmtId="30" formatCode="@"/>
    </dxf>
    <dxf>
      <numFmt numFmtId="30" formatCode="@"/>
    </dxf>
    <dxf>
      <numFmt numFmtId="30" formatCode="@"/>
    </dxf>
    <dxf>
      <numFmt numFmtId="30" formatCode="@"/>
    </dxf>
    <dxf>
      <numFmt numFmtId="30" formatCode="@"/>
    </dxf>
    <dxf>
      <numFmt numFmtId="30" formatCode="@"/>
    </dxf>
    <dxf>
      <border outline="0">
        <top style="thin">
          <color indexed="64"/>
        </top>
      </border>
    </dxf>
    <dxf>
      <numFmt numFmtId="2" formatCode="0.00"/>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30" formatCode="@"/>
    </dxf>
    <dxf>
      <numFmt numFmtId="2" formatCode="0.00"/>
    </dxf>
    <dxf>
      <numFmt numFmtId="1" formatCode="0"/>
    </dxf>
    <dxf>
      <numFmt numFmtId="30" formatCode="@"/>
    </dxf>
    <dxf>
      <numFmt numFmtId="30" formatCode="@"/>
    </dxf>
    <dxf>
      <numFmt numFmtId="30" formatCode="@"/>
    </dxf>
    <dxf>
      <numFmt numFmtId="30" formatCode="@"/>
    </dxf>
    <dxf>
      <numFmt numFmtId="19" formatCode="dd/mm/yyyy"/>
    </dxf>
    <dxf>
      <numFmt numFmtId="30" formatCode="@"/>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alignment horizontal="right" textRotation="0" indent="0" justifyLastLine="0" shrinkToFit="0" readingOrder="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30" formatCode="@"/>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1" formatCode="0"/>
    </dxf>
    <dxf>
      <font>
        <b val="0"/>
      </font>
      <numFmt numFmtId="1" formatCode="0"/>
    </dxf>
    <dxf>
      <font>
        <b val="0"/>
      </font>
      <numFmt numFmtId="1" formatCode="0"/>
    </dxf>
    <dxf>
      <font>
        <b val="0"/>
      </font>
      <numFmt numFmtId="30" formatCode="@"/>
    </dxf>
    <dxf>
      <font>
        <b val="0"/>
      </font>
      <numFmt numFmtId="30" formatCode="@"/>
    </dxf>
    <dxf>
      <font>
        <b val="0"/>
      </font>
      <numFmt numFmtId="30" formatCode="@"/>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dxf>
    <dxf>
      <font>
        <b val="0"/>
      </font>
      <numFmt numFmtId="2" formatCode="0.00"/>
      <alignment horizontal="center" vertical="bottom" textRotation="0" wrapText="0" indent="0" justifyLastLine="0" shrinkToFit="0" readingOrder="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65" formatCode="yyyy"/>
    </dxf>
    <dxf>
      <numFmt numFmtId="1" formatCode="0"/>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customXml" Target="../customXml/item3.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theme" Target="theme/theme1.xml"/><Relationship Id="rId79" Type="http://schemas.microsoft.com/office/2017/06/relationships/rdRichValueStructure" Target="richData/rdrichvaluestructure.xml"/><Relationship Id="rId5" Type="http://schemas.openxmlformats.org/officeDocument/2006/relationships/worksheet" Target="worksheets/sheet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microsoft.com/office/2017/06/relationships/rdRichValueTypes" Target="richData/rdRichValueTypes.xml"/><Relationship Id="rId85"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tyles" Target="styles.xml"/><Relationship Id="rId83"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externalLink" Target="externalLinks/externalLink1.xml"/><Relationship Id="rId78" Type="http://schemas.microsoft.com/office/2017/06/relationships/rdRichValue" Target="richData/rdrichvalue.xml"/><Relationship Id="rId8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61" Type="http://schemas.openxmlformats.org/officeDocument/2006/relationships/worksheet" Target="worksheets/sheet61.xml"/><Relationship Id="rId8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drawing1.xml><?xml version="1.0" encoding="utf-8"?>
<xdr:wsDr xmlns:xdr="http://schemas.openxmlformats.org/drawingml/2006/spreadsheetDrawing" xmlns:a="http://schemas.openxmlformats.org/drawingml/2006/main">
  <xdr:twoCellAnchor editAs="oneCell">
    <xdr:from>
      <xdr:col>4</xdr:col>
      <xdr:colOff>88900</xdr:colOff>
      <xdr:row>7</xdr:row>
      <xdr:rowOff>25400</xdr:rowOff>
    </xdr:from>
    <xdr:to>
      <xdr:col>4</xdr:col>
      <xdr:colOff>101600</xdr:colOff>
      <xdr:row>7</xdr:row>
      <xdr:rowOff>25400</xdr:rowOff>
    </xdr:to>
    <xdr:sp macro="" textlink="">
      <xdr:nvSpPr>
        <xdr:cNvPr id="1067" name="cbx_plotDetails" hidden="1">
          <a:extLst>
            <a:ext uri="{63B3BB69-23CF-44E3-9099-C40C66FF867C}">
              <a14:compatExt xmlns:a14="http://schemas.microsoft.com/office/drawing/2010/main"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4</xdr:col>
      <xdr:colOff>66675</xdr:colOff>
      <xdr:row>7</xdr:row>
      <xdr:rowOff>19050</xdr:rowOff>
    </xdr:from>
    <xdr:to>
      <xdr:col>4</xdr:col>
      <xdr:colOff>76200</xdr:colOff>
      <xdr:row>7</xdr:row>
      <xdr:rowOff>19050</xdr:rowOff>
    </xdr:to>
    <xdr:pic>
      <xdr:nvPicPr>
        <xdr:cNvPr id="2" name="cbx_plotDetails">
          <a:extLst>
            <a:ext uri="{FF2B5EF4-FFF2-40B4-BE49-F238E27FC236}">
              <a16:creationId xmlns:a16="http://schemas.microsoft.com/office/drawing/2014/main" id="{184E9E68-D54E-39E8-55B3-63A76ECD5A0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7925" y="1409700"/>
          <a:ext cx="9525"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33106" y="1521055"/>
          <a:ext cx="39587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53017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3158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33205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390155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3653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40634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357770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3272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1965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65377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3710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658904"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32780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35352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38685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36876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38685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44877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49639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346852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65890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38114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35828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32603" y="1284288"/>
          <a:ext cx="3548634" cy="7575"/>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41899" cy="363175"/>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51499" y="1501322"/>
          <a:ext cx="2650600" cy="363175"/>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64425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644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644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6537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6537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zalf365-my.sharepoint.com/personal/chen_xinxin_zalf_de/Documents/template_icasa_vba_trainingSet_allColumns_add_0909.xlsm" TargetMode="External"/><Relationship Id="rId1" Type="http://schemas.openxmlformats.org/officeDocument/2006/relationships/externalLinkPath" Target="https://zalf365-my.sharepoint.com/personal/chen_xinxin_zalf_de/Documents/template_icasa_vba_trainingSet_allColumns_add_09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dlMulches"/>
      <sheetName val="ddlInstitutions"/>
      <sheetName val="ddlGenotypes"/>
      <sheetName val="ddlFields"/>
      <sheetName val="ddlTillage"/>
      <sheetName val="ddlSoilAnalyses"/>
      <sheetName val="ddlInitialConditions"/>
      <sheetName val="ddlEnvironModifications"/>
      <sheetName val="ddlPlantings"/>
      <sheetName val="ddlIrrigations"/>
      <sheetName val="ddlOrganicMaterials"/>
      <sheetName val="ddlFertilizers"/>
      <sheetName val="ddlChemicals"/>
      <sheetName val="ddlHarvests"/>
      <sheetName val="ddlObs"/>
      <sheetName val="ddlTreatments"/>
      <sheetName val="DropDown"/>
      <sheetName val="ddlIDs"/>
      <sheetName val="Menu"/>
      <sheetName val="ReadMe"/>
      <sheetName val="Sheet Index"/>
      <sheetName val="Glossary"/>
      <sheetName val="Dictionary"/>
      <sheetName val="EXP_METADATA"/>
      <sheetName val="SOIL_METADATA"/>
      <sheetName val="WEATHER_METADATA"/>
      <sheetName val="INSTITUTIONS"/>
      <sheetName val="PERSONS"/>
      <sheetName val="DOCUMENTS"/>
      <sheetName val="SOIL_PROFILES"/>
      <sheetName val="SOIL_PROFILE_LAYERS"/>
      <sheetName val="WEATHER_DAILY"/>
      <sheetName val="FIELDS"/>
      <sheetName val="INITIAL_CONDITIONS"/>
      <sheetName val="INITIAL_CONDITION_LAYER"/>
      <sheetName val="SOIL_ANALYSES"/>
      <sheetName val="SOIL_ANALYSES_LAYERS"/>
      <sheetName val="ENVIRON_MODIFICATIONS"/>
      <sheetName val="ENVIRON_MODIF_LEVELS"/>
      <sheetName val="PLOT_DETAILS"/>
      <sheetName val="GENOTYPES"/>
      <sheetName val="TILLAGE"/>
      <sheetName val="TILLAGE_EVENTS"/>
      <sheetName val="PLANTINGS"/>
      <sheetName val="IRRIGATIONS"/>
      <sheetName val="IRRIGATION_APPLICATIONS"/>
      <sheetName val="ORGANIC_MATERIALS"/>
      <sheetName val="ORGANIC_MATERIAL_APPLICS"/>
      <sheetName val="FERTILIZERS"/>
      <sheetName val="FERTILIZER_APPLICS"/>
      <sheetName val="CHEMICALS"/>
      <sheetName val="CHEMICAL_APPLICS"/>
      <sheetName val="MULCHES"/>
      <sheetName val="HARVESTS"/>
      <sheetName val="HARVEST_EVENTS"/>
      <sheetName val="TREATMENTS"/>
      <sheetName val="OBSERV_DATA_LINKS"/>
      <sheetName val="SM_GROWTH"/>
      <sheetName val="SM_DEVELOPMENT"/>
      <sheetName val="SM_NUTRIENTS"/>
      <sheetName val="SM_ENVIRONMENT"/>
      <sheetName val="SM_SOILS"/>
      <sheetName val="SM_WATER_BALANCE"/>
      <sheetName val="TS_GROWTH_DEV"/>
      <sheetName val="TS_NUTRIENTS"/>
      <sheetName val="TS_MANAGEMENT"/>
      <sheetName val="TS_PESTS_DISEASES"/>
      <sheetName val="TS_ENVIRONMENT"/>
      <sheetName val="TS_SOILS"/>
      <sheetName val="TS_WATER_BALANCE"/>
      <sheetName val="TS_FLOODWATER"/>
      <sheetName val="Glossary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AC296" totalsRowShown="0" headerRowDxfId="810" headerRowBorderDxfId="809">
  <autoFilter ref="A4:AC296" xr:uid="{7E3196FD-41CA-4617-B4E6-1663860AE448}"/>
  <tableColumns count="29">
    <tableColumn id="1" xr3:uid="{7AC6F4F0-0B21-48D3-9F25-3D1070C3034B}" name="experiment_ID" dataDxfId="808"/>
    <tableColumn id="21" xr3:uid="{9D4DA41D-CE58-451A-BD31-50D7CBF1EE62}" name="name_of_experiment" dataDxfId="807"/>
    <tableColumn id="22" xr3:uid="{0C321953-54D6-45AC-A207-3D46F9759CC7}" name="exp_code_local" dataDxfId="806"/>
    <tableColumn id="23" xr3:uid="{45987F0B-9242-400A-8F9A-4053C3C08B32}" name="experiment_name_local" dataDxfId="805"/>
    <tableColumn id="24" xr3:uid="{3BFAEB9F-FC18-4EFE-8423-A029B1EF9B2F}" name="experiment_type" dataDxfId="804"/>
    <tableColumn id="25" xr3:uid="{203815DC-ECF8-45D5-9FB4-2F7C9BDFCEB2}" name="management_type" dataDxfId="803"/>
    <tableColumn id="26" xr3:uid="{6C69A743-44C0-4C87-A384-14977A5990EF}" name="number_of_replicates" dataDxfId="802"/>
    <tableColumn id="27" xr3:uid="{7DE35B79-41B9-401A-BFDB-0FE51EBE1CC3}" name="number_of_treatments" dataDxfId="801"/>
    <tableColumn id="28" xr3:uid="{031AA929-EC35-4D49-8AE4-D8B70A35E2ED}" name="experimental_design" dataDxfId="800"/>
    <tableColumn id="29" xr3:uid="{154F22E4-CC3D-403D-92A7-83E196BAAB1C}" name="main_experiment_factor" dataDxfId="799"/>
    <tableColumn id="30" xr3:uid="{6E5024E5-CF17-41A0-A45D-E99988F2B346}" name="site_type" dataDxfId="798"/>
    <tableColumn id="31" xr3:uid="{5FFFF8B5-542A-48F1-8F3C-2DE43E022A0D}" name="experiment_duration" dataDxfId="797"/>
    <tableColumn id="2" xr3:uid="{F7C6A0C8-0937-41C0-9859-5E28B9634EAE}" name="experimental_factor_comb" dataDxfId="796"/>
    <tableColumn id="3" xr3:uid="{4BA0B231-B143-4580-832F-45BDAD221B04}" name="objectives_of_study" dataDxfId="795"/>
    <tableColumn id="4" xr3:uid="{8F228FAA-2642-42D8-9D80-BD09C6E0338D}" name="experiment_narrative" dataDxfId="794"/>
    <tableColumn id="5" xr3:uid="{EFA6F577-3120-45CB-8246-9495E10CB08D}" name="site_name" dataDxfId="793"/>
    <tableColumn id="6" xr3:uid="{32389B25-567E-4772-A446-20B2A32F7E85}" name="exper_duration_seasons" dataDxfId="792"/>
    <tableColumn id="7" xr3:uid="{5EDE554E-35E4-4163-9F73-31D5210C1EFE}" name="experiment_year" dataDxfId="791"/>
    <tableColumn id="8" xr3:uid="{7FBD70FB-04F2-4ACB-9CED-92B50EDD82F6}" name="cropping_system" dataDxfId="790"/>
    <tableColumn id="9" xr3:uid="{9F9FCFDB-F04C-426C-8A4D-7C139923D508}" name="rotation" dataDxfId="789"/>
    <tableColumn id="10" xr3:uid="{F4AD01CC-6047-40CB-9205-F1442428218F}" name="constraints" dataDxfId="788"/>
    <tableColumn id="11" xr3:uid="{C462276A-F802-44EB-82D2-B2B86A33CF7E}" name="complications" dataDxfId="787"/>
    <tableColumn id="12" xr3:uid="{1CA89EBB-79FA-4110-A690-68EA8BAF80AC}" name="ex_funding_source" dataDxfId="786"/>
    <tableColumn id="13" xr3:uid="{44E1901E-F40F-41C6-96BF-9B7324E975C4}" name="method_notes" dataDxfId="785"/>
    <tableColumn id="14" xr3:uid="{897790D5-2D89-475C-8E50-447BFB6C9D47}" name="ex_license" dataDxfId="784"/>
    <tableColumn id="15" xr3:uid="{29EEB358-277E-4D79-9F89-B3F47CCAF1BC}" name="distrib_restrictions" dataDxfId="783"/>
    <tableColumn id="16" xr3:uid="{3E523001-9861-4BFA-96BD-524CD078E231}" name="anonymization" dataDxfId="782"/>
    <tableColumn id="17" xr3:uid="{35F3D0E8-1735-42DE-976F-06F91F154B84}" name="file_version" dataDxfId="781"/>
    <tableColumn id="18" xr3:uid="{FE49A25C-4110-4C27-8AD9-0798327BCA68}" name="revision_notes" dataDxfId="78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T138" totalsRowShown="0" headerRowDxfId="779">
  <autoFilter ref="A4:T138" xr:uid="{4764CA42-BDDC-497C-B82B-528A3783901F}"/>
  <tableColumns count="20">
    <tableColumn id="1" xr3:uid="{7B93E340-CBA9-40CE-A1EF-B67FCE2190CA}" name="soil_profile_ID" dataDxfId="778"/>
    <tableColumn id="2" xr3:uid="{91103EA9-886D-46E4-98AC-E31C03494653}" name="name_of_soil_profile" dataDxfId="777"/>
    <tableColumn id="15" xr3:uid="{50158705-A7CF-4E07-9B70-09C342ACCF56}" name="soil_site" dataDxfId="776"/>
    <tableColumn id="16" xr3:uid="{14CAC2FB-6597-4DE3-B653-822F24DEF3D6}" name="soil_location_country" dataDxfId="775"/>
    <tableColumn id="17" xr3:uid="{F513BDFD-A6F1-4793-B1A2-75126D628185}" name="soil_loc_2nd_level" dataDxfId="774"/>
    <tableColumn id="18" xr3:uid="{5BAD4E40-90D3-474A-A79D-D8BC65875960}" name="soil_loc_3rd_level" dataDxfId="773"/>
    <tableColumn id="19" xr3:uid="{9591FE11-FDA3-4687-A8BA-D5940751D38C}" name="latitude_soil_profile" dataDxfId="772"/>
    <tableColumn id="20" xr3:uid="{993B34F5-2076-4C22-9F86-045131A126C7}" name="longitude_soil_profile" dataDxfId="771"/>
    <tableColumn id="21" xr3:uid="{DDE7EAE7-332C-489A-92A5-CBFB1A23FC25}" name="soil_site_elevation" dataDxfId="770"/>
    <tableColumn id="22" xr3:uid="{6F739D77-5692-4A76-B625-C40410794B54}" name="soil_sampling_date" dataDxfId="769"/>
    <tableColumn id="23" xr3:uid="{7E2CE58A-DBB7-44CB-8CFF-1059F5590ECC}" name="soil_depth" dataDxfId="768"/>
    <tableColumn id="24" xr3:uid="{5383B87D-E0C8-4333-9155-A5A2B3AB189E}" name="soil_profile_slope" dataDxfId="767"/>
    <tableColumn id="25" xr3:uid="{209A508C-C60C-4AAE-BCFB-7CFD9BB95E1B}" name="soil_source" dataDxfId="766"/>
    <tableColumn id="26" xr3:uid="{5DA4AE2A-1A76-4774-A207-5306B3C674D4}" name="soil_profile_notes" dataDxfId="765"/>
    <tableColumn id="3" xr3:uid="{9C1768F6-C549-405B-8853-79FDBD5D42CB}" name="soil_profile_methods" dataDxfId="764"/>
    <tableColumn id="4" xr3:uid="{1C97E324-37FD-40DA-BE81-8FF60F8A6DF9}" name="file_version_sl" dataDxfId="763"/>
    <tableColumn id="5" xr3:uid="{B3E147EA-8A98-4FE2-AB1A-1A3D13004703}" name="soil_citation" dataDxfId="762"/>
    <tableColumn id="6" xr3:uid="{0056F05D-EB4D-4D49-B8F4-5D997B29B00A}" name="soil_license" dataDxfId="761"/>
    <tableColumn id="7" xr3:uid="{35490101-3351-47C0-AF19-DCD31A27FC1A}" name="revision_notes_sl" dataDxfId="760"/>
    <tableColumn id="8" xr3:uid="{256F0281-80D2-4B96-A1E3-034FE00E8BC8}" name="soil_notes" dataDxfId="759"/>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Y61" totalsRowShown="0" headerRowDxfId="758" dataDxfId="757">
  <autoFilter ref="A4:Y61" xr:uid="{506D2BCE-E568-448F-8779-3B54605BBFFE}"/>
  <tableColumns count="25">
    <tableColumn id="3" xr3:uid="{105BFAB4-F9C1-420A-89F2-3F65625DFAF9}" name="weather_station_name" dataDxfId="756"/>
    <tableColumn id="4" xr3:uid="{468A82B1-C9A9-42AC-A22D-CEC506F1073C}" name="weather_station_site" dataDxfId="755"/>
    <tableColumn id="5" xr3:uid="{E929CA5A-14B9-4E6F-ABE2-2167BF5EFB00}" name="wsta_location_country" dataDxfId="754"/>
    <tableColumn id="6" xr3:uid="{05439B1A-A3FD-4DC6-AC75-47ACE6EA59A0}" name="wsta_loc_2nd_level" dataDxfId="753"/>
    <tableColumn id="7" xr3:uid="{ECAF2EA5-CCAA-44D8-A968-B7DB1470C250}" name="wsta_loc_3rd_level" dataDxfId="752"/>
    <tableColumn id="8" xr3:uid="{3B8E4BB1-E962-4D97-865C-03BCCAB656F2}" name="weather_sta_latitude" dataDxfId="751"/>
    <tableColumn id="9" xr3:uid="{9F6FC6EE-7019-475C-9089-F0C8D04EA9C8}" name="weather_sta_longitude" dataDxfId="750"/>
    <tableColumn id="10" xr3:uid="{F916A068-99DC-4AD3-A24A-CD1581E9DFA5}" name="weather_sta_elevation" dataDxfId="749"/>
    <tableColumn id="11" xr3:uid="{40CDF2DC-C9D1-4F02-9FFA-2D475CE0CD0A}" name="temperature_sensor_ht" dataDxfId="748"/>
    <tableColumn id="12" xr3:uid="{9EFC118F-C92B-404E-9E2D-81A8AC97DFA4}" name="ref_height_windsp_meas" dataDxfId="747"/>
    <tableColumn id="1" xr3:uid="{AB18156E-789C-46E7-8C53-50C09B80A287}" name="ref_height_weather_meas" dataDxfId="746"/>
    <tableColumn id="2" xr3:uid="{E21436E5-C96E-45B8-848C-B109B274A788}" name="source_daily_weather" dataDxfId="745"/>
    <tableColumn id="13" xr3:uid="{96FDD9EE-4F45-439D-B2FB-4A96B7C72653}" name="climate_scenario_category" dataDxfId="744"/>
    <tableColumn id="14" xr3:uid="{E839874D-02C9-43B4-8291-1CAF657C9841}" name="climate_scenario_id" dataDxfId="743"/>
    <tableColumn id="15" xr3:uid="{ED6A0214-DA67-4B9E-89E7-E37CAD4C579E}" name="durat_summarization_per" dataDxfId="742"/>
    <tableColumn id="16" xr3:uid="{E7BE255B-AC2D-4A55-9D62-8A969366CE76}" name="growing_season_duration" dataDxfId="741"/>
    <tableColumn id="17" xr3:uid="{C68729B3-A116-4DBF-A766-AA4052E7B74B}" name="growing_season_start_day" dataDxfId="740"/>
    <tableColumn id="18" xr3:uid="{564D8809-6B19-48F5-B93A-87AA9C4E247D}" name="angstrom_coef_a_month" dataDxfId="739"/>
    <tableColumn id="19" xr3:uid="{705A3B59-94BD-41CC-B663-0E28BB80EE80}" name="angstrom_coef_a_year" dataDxfId="738"/>
    <tableColumn id="20" xr3:uid="{9ACB2A5E-7F91-4CF7-8053-0ADAAD85F5BC}" name="angstrom_coef_b_month" dataDxfId="737"/>
    <tableColumn id="21" xr3:uid="{8246BF7B-2FD0-44A0-BC8C-D833679A264D}" name="angstrom_coef_b_year" dataDxfId="736"/>
    <tableColumn id="22" xr3:uid="{31D40FAE-2C1F-48D1-B86C-77D99C188337}" name="psychrometric_constant " dataDxfId="735"/>
    <tableColumn id="23" xr3:uid="{2932B35B-44CB-4777-B583-773E00504073}" name="psychrometer_ventilation" dataDxfId="734"/>
    <tableColumn id="24" xr3:uid="{36135F07-5201-407A-A87C-A62917CB5DEB}" name="rainfall_parm_alpha" dataDxfId="733"/>
    <tableColumn id="25" xr3:uid="{A585293F-E1ED-49EF-ACE1-633C0CBCAFD5}" name="flag_for_summary_data" dataDxfId="73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1358" totalsRowShown="0" headerRowDxfId="731">
  <autoFilter ref="A4:G1358" xr:uid="{CDF130C1-D396-4A8C-ADF6-BCE95083E13D}"/>
  <tableColumns count="7">
    <tableColumn id="1" xr3:uid="{5BFEF52C-8537-4E4E-95E5-857BB138AC40}" name="resource_ID" dataDxfId="730"/>
    <tableColumn id="7" xr3:uid="{040E20DB-7AEE-4FA6-8A26-C944D4A4A815}" name="resource_type" dataDxfId="729"/>
    <tableColumn id="2" xr3:uid="{6A04E1E9-D55C-41AA-96EE-09A3A36AEC6E}" name="institute_ID" dataDxfId="139">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728"/>
    <tableColumn id="4" xr3:uid="{27D73B94-F1F8-4E34-925D-4CA08157ED0B}" name="institute_role" dataDxfId="727"/>
    <tableColumn id="5" xr3:uid="{4652B04E-9CAD-4A2D-87C2-AD1303E585F9}" name="institute_type" dataDxfId="726"/>
    <tableColumn id="11" xr3:uid="{47F4676C-F707-48A3-A476-CC5C70216E97}" name="institute_notes" dataDxfId="7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K2275" totalsRowShown="0">
  <autoFilter ref="A4:K2275" xr:uid="{D592DB2B-CA70-4984-AAAB-B6DFEDBCC2E1}"/>
  <tableColumns count="11">
    <tableColumn id="1" xr3:uid="{3DC05D3B-A820-4651-B22B-0544975E5828}" name="resource_ID" dataDxfId="724"/>
    <tableColumn id="7" xr3:uid="{BADC33BD-789F-47F8-B7A1-3C7F0C519F7E}" name="resource_type" dataDxfId="138"/>
    <tableColumn id="2" xr3:uid="{ABCA1176-7E3E-4E8D-9E72-E06D6DAD50AA}" name="people_level" dataDxfId="136">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137"/>
    <tableColumn id="3" xr3:uid="{2EC10443-A167-4509-B9F6-A1EC90316193}" name="researcher_first_name" dataDxfId="723"/>
    <tableColumn id="4" xr3:uid="{EBDC6D18-4868-46CA-B425-94B6ADEFE928}" name="researcher_last_name" dataDxfId="722"/>
    <tableColumn id="5" xr3:uid="{78A162CC-D9F2-4330-A694-12E2569F5019}" name="researcher_name_mi" dataDxfId="721"/>
    <tableColumn id="6" xr3:uid="{7FAE614C-29AE-4C71-A24A-86D4D1331576}" name="researcher_role" dataDxfId="720"/>
    <tableColumn id="9" xr3:uid="{19A7579E-0521-4500-9406-B221F230FF35}" name="e_mail_address" dataDxfId="719"/>
    <tableColumn id="10" xr3:uid="{C4912046-6BB3-485D-9F22-44FF99460067}" name="persons_notes" dataDxfId="718"/>
    <tableColumn id="11" xr3:uid="{8CF6093B-C54D-4938-B839-C52DEF76BA1A}" name="researcher_address" dataDxfId="717"/>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293" totalsRowShown="0" headerRowDxfId="716">
  <autoFilter ref="A4:H293" xr:uid="{293FAAE0-B5F9-4163-9FD9-D8C533FDC441}"/>
  <tableColumns count="8">
    <tableColumn id="2" xr3:uid="{064E0BC7-E121-4C10-81EC-2AA5D50BCD43}" name="resource_ID" dataDxfId="715"/>
    <tableColumn id="1" xr3:uid="{C4DBB1FE-38BB-4AC5-A9E1-FC072684F66A}" name="resource_type" dataDxfId="714"/>
    <tableColumn id="8" xr3:uid="{8141EDCB-2A56-4968-81DD-AF9F394F4CC3}" name="document_ID" dataDxfId="135">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713"/>
    <tableColumn id="10" xr3:uid="{81E80CC1-6AA0-40A9-9815-43B3A3489219}" name="digital_object_identifier" dataDxfId="712"/>
    <tableColumn id="11" xr3:uid="{60601409-1FAD-4AC7-922B-9FCAB142469A}" name="document_link" dataDxfId="711"/>
    <tableColumn id="12" xr3:uid="{A90F2AAB-F02E-43D5-A0C3-5DB13D8110CD}" name="document_name" dataDxfId="710"/>
    <tableColumn id="3" xr3:uid="{0162B803-1CB9-4CC8-BC6F-AF919ABF0F6C}" name="document_type" dataDxfId="7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X133" totalsRowShown="0" headerRowDxfId="708">
  <autoFilter ref="A4:X133" xr:uid="{14E9D701-1C4A-4272-8CD2-D69B1CB18D26}"/>
  <tableColumns count="24">
    <tableColumn id="1" xr3:uid="{77579958-6324-4474-9590-F843B0F96336}" name="soil_profile_ID" dataDxfId="707"/>
    <tableColumn id="2" xr3:uid="{C330FE4D-56FF-4BC6-877B-2F1E4D534CC9}" name="soil_classific_system" dataDxfId="706"/>
    <tableColumn id="3" xr3:uid="{3CA4AA88-0DE9-48F6-96F0-1D380B565A78}" name="soil_classification" dataDxfId="705"/>
    <tableColumn id="4" xr3:uid="{0BDB2B97-8CEC-4EDB-A4D3-630DD693C883}" name="soil_drainage_class" dataDxfId="704"/>
    <tableColumn id="5" xr3:uid="{000518D3-FF1D-421E-BB3B-F27B582A32B9}" name="soil_albedo" dataDxfId="703"/>
    <tableColumn id="7" xr3:uid="{6C0E2937-BAFA-4E88-8780-7A14DF6EB968}" name="soil_evaporation_limit" dataDxfId="702">
      <calculatedColumnFormula array="1">F5:K5</calculatedColumnFormula>
    </tableColumn>
    <tableColumn id="8" xr3:uid="{72EF92FF-0589-4726-949B-9B5F6199AF03}" name="drainage_rate_per_day" dataDxfId="701"/>
    <tableColumn id="9" xr3:uid="{D90EE4A4-65C2-46A9-BEFA-2C33874F07CB}" name="runoff_curve_no_SCS" dataDxfId="700"/>
    <tableColumn id="10" xr3:uid="{5CA31174-E18A-47B5-A091-78947D5A45C1}" name="soil_surface_color" dataDxfId="699"/>
    <tableColumn id="11" xr3:uid="{6F3A24B6-C226-43E2-9C1F-3B83D35E9D96}" name="mineralization_factor" dataDxfId="698"/>
    <tableColumn id="12" xr3:uid="{0F606CA2-DF35-43E2-A5B1-CDC7730A182F}" name="soil_texture" dataDxfId="697"/>
    <tableColumn id="6" xr3:uid="{DE60E23A-1987-4F99-BC7B-33698D7B8693}" name="pH_buffer_determin_meth" dataDxfId="696"/>
    <tableColumn id="13" xr3:uid="{57FBD4B4-7224-49F4-A467-D5247EF5D586}" name="potassium_determ_method" dataDxfId="695"/>
    <tableColumn id="14" xr3:uid="{EFE07593-0E98-43B4-896E-1B776B45642A}" name="phosphorus_determ_method" dataDxfId="694"/>
    <tableColumn id="15" xr3:uid="{82717DAA-5906-4B63-8FE6-E8AB33D19E42}" name="soil_fertility_on_photo" dataDxfId="693"/>
    <tableColumn id="16" xr3:uid="{8770552A-0B67-44DE-9E15-5E7B22BBE4AF}" name="soil_albedo_moist" dataDxfId="692"/>
    <tableColumn id="17" xr3:uid="{EE558770-E0EC-4A49-8D60-69B9674B8644}" name="surface_stones_(cover)" dataDxfId="691"/>
    <tableColumn id="18" xr3:uid="{65357E7C-7840-4B17-88BD-0A761EF0F978}" name="depth_of_topsoil" dataDxfId="690"/>
    <tableColumn id="19" xr3:uid="{C390C39A-5636-428C-B5F1-6C660006817B}" name="soil_denitrification_fac" dataDxfId="689"/>
    <tableColumn id="20" xr3:uid="{2C46A4EB-0E2C-4353-B357-545DD610D1F0}" name="cona" dataDxfId="688"/>
    <tableColumn id="21" xr3:uid="{6467CD44-7D18-4441-B66D-9A06CD3AFE74}" name="diffus_const" dataDxfId="687"/>
    <tableColumn id="22" xr3:uid="{74457642-1724-4ED4-AC02-4F9918434DD5}" name="summer_u" dataDxfId="686"/>
    <tableColumn id="23" xr3:uid="{933C44A8-3ECC-4501-B5AE-BC62123514C8}" name="winter_u" dataDxfId="685"/>
    <tableColumn id="24" xr3:uid="{5B2DEF03-459B-455A-96F9-225D92C06130}" name="diffus_slope" dataDxfId="68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BH171" totalsRowShown="0" headerRowDxfId="683" dataDxfId="682">
  <autoFilter ref="A4:BH171" xr:uid="{B06385CB-7B6E-405F-977A-CBB0D33AB843}"/>
  <tableColumns count="60">
    <tableColumn id="1" xr3:uid="{420F3946-BC67-43CA-B782-26D94576E058}" name="soil_profile_ID" dataDxfId="681"/>
    <tableColumn id="2" xr3:uid="{D22F9DE8-A10E-4FDD-9A31-3CB435AD45E3}" name="soil_layer_top_depth" dataDxfId="680"/>
    <tableColumn id="3" xr3:uid="{1D0A37E2-3D3A-4EF4-BB5D-85D224897D6D}" name="soil_layer_base_depth" dataDxfId="679"/>
    <tableColumn id="4" xr3:uid="{3C291ACF-A5BE-40EE-96E1-4473C04F1261}" name="master_horizon" dataDxfId="678"/>
    <tableColumn id="5" xr3:uid="{CFB3A252-9FA7-4D24-8F3E-D6F4B156CE9B}" name="soil_clay_fraction" dataDxfId="677"/>
    <tableColumn id="10" xr3:uid="{A9847EF9-89CB-48F9-A74F-C28FC55B7224}" name="soil_silt_fraction" dataDxfId="676"/>
    <tableColumn id="11" xr3:uid="{0A0E3603-30C4-45D0-B7C3-8B54DF91C626}" name="soil_sand_fraction" dataDxfId="675"/>
    <tableColumn id="12" xr3:uid="{979A0024-95E2-4F75-BF56-B397DFBE34C8}" name="soil_coarse_fraction" dataDxfId="674"/>
    <tableColumn id="13" xr3:uid="{E29E1973-2CBE-4932-AB19-3AD1CC30466C}" name="soil_organic_C_perc_layr" dataDxfId="673"/>
    <tableColumn id="14" xr3:uid="{A1C91ABA-CDD2-43E3-BE59-3A53D4D99E34}" name="soil_pH_in_water" dataDxfId="672"/>
    <tableColumn id="15" xr3:uid="{335256F5-A30B-4B48-B5F8-0FB4A7984472}" name="soil_bulk_density_moist" dataDxfId="671"/>
    <tableColumn id="17" xr3:uid="{8187424B-3FE9-46C2-AA74-DEE5A05577FE}" name="soil_water_lower_limit" dataDxfId="670"/>
    <tableColumn id="6" xr3:uid="{78525120-83B5-404D-9B53-84D8943FA930}" name="soil_pH_in_buffer" dataDxfId="669"/>
    <tableColumn id="7" xr3:uid="{A448CB62-B180-4C01-B44F-6597B67A0E54}" name="soil_adsorption_coef" dataDxfId="668"/>
    <tableColumn id="8" xr3:uid="{AF066E4C-BDCB-40B6-8498-E2757C289C47}" name="soil_wat_drned_upper_lim" dataDxfId="667"/>
    <tableColumn id="9" xr3:uid="{B8DACA95-BE23-4629-A152-6EF404E9AFA2}" name="soil_water_saturated" dataDxfId="666"/>
    <tableColumn id="16" xr3:uid="{C36A0A80-57C9-453F-B470-D87D3B59DB1F}" name="sat_hydraul_conductivity" dataDxfId="665"/>
    <tableColumn id="18" xr3:uid="{527E9D5B-F065-4EE2-B09D-2CE0D60ACC4B}" name="cation_exchange_capacity" dataDxfId="664"/>
    <tableColumn id="19" xr3:uid="{11CF1384-4FBF-4AB7-B2F6-C1BB4B6E60B0}" name="soil_organic_N_conc" dataDxfId="663"/>
    <tableColumn id="20" xr3:uid="{420267BD-3203-4498-96AE-BD164706E6B8}" name="root_growth_factor_soil" dataDxfId="662"/>
    <tableColumn id="21" xr3:uid="{757972AF-8B8E-433B-BAB0-FB20491A9AC4}" name="soil_water_air_dry" dataDxfId="661"/>
    <tableColumn id="22" xr3:uid="{06DB7577-F0B2-4795-B3EB-D0323DD840E2}" name="soil_color_moist_Munsell" dataDxfId="660"/>
    <tableColumn id="23" xr3:uid="{246D4F33-0762-4DA4-8C78-49F08A1BC1A0}" name="soil_active_C" dataDxfId="659"/>
    <tableColumn id="24" xr3:uid="{62DAE248-55E4-40A8-847F-6933E6E632EA}" name="soil_active_C_fraction" dataDxfId="658"/>
    <tableColumn id="25" xr3:uid="{DB22A033-4491-4AD4-BA76-77CA04594C12}" name="soil_inert_C" dataDxfId="657"/>
    <tableColumn id="26" xr3:uid="{E45CCBE9-B5CD-4AEE-8784-CD6674650C55}" name="soil_inert_C_fraction" dataDxfId="656"/>
    <tableColumn id="27" xr3:uid="{821F908F-2804-4D2A-B3CC-8911861B0AEE}" name="soil_intermediate_C" dataDxfId="655"/>
    <tableColumn id="28" xr3:uid="{6C9B050A-9A48-4DBC-BC26-7562860DEB78}" name="soil_intermediate_C_fraction" dataDxfId="654"/>
    <tableColumn id="29" xr3:uid="{9BAEA66C-F871-4F10-8812-DA8B107B86BA}" name="soil_stable_C" dataDxfId="653"/>
    <tableColumn id="30" xr3:uid="{484F8F69-4100-4AF4-8BB8-D1B6DE2587A2}" name="soil_stable_C_fraction" dataDxfId="652"/>
    <tableColumn id="31" xr3:uid="{9997D638-8F2A-41E8-8376-809428C52CD2}" name="soil_water_residual" dataDxfId="651"/>
    <tableColumn id="32" xr3:uid="{CA30F900-6CE4-449F-9359-672388A74366}" name="soil_water_wilting_pt" dataDxfId="650"/>
    <tableColumn id="33" xr3:uid="{53A18D63-1187-49C3-BCD0-FCCC755AFBF7}" name="soil_water_field_cap_1" dataDxfId="649"/>
    <tableColumn id="34" xr3:uid="{834A40EF-5B95-4E6D-9B35-385383CE9692}" name="soil_water_field_cap_2" dataDxfId="648"/>
    <tableColumn id="35" xr3:uid="{D1BAD653-45FB-4DE9-BF35-2FDFB18AE869}" name="layer_drainage_rate_per_day" dataDxfId="647"/>
    <tableColumn id="36" xr3:uid="{8DA2B921-FB33-4DEB-A622-A36C0C0F03AD}" name="van_genuch_alpha" dataDxfId="646"/>
    <tableColumn id="37" xr3:uid="{D60EFF87-9CA7-47B8-A37A-9CC7A90B8428}" name="van_genuch_n" dataDxfId="645"/>
    <tableColumn id="38" xr3:uid="{C1CBABEB-A7B1-4080-A1D2-3DF7CFE1A3D5}" name="soil_water_uptake_factor" dataDxfId="644"/>
    <tableColumn id="39" xr3:uid="{D1F12367-3E2A-4C0E-BBF5-4385FBFB92F3}" name="soil_compac_fact_by_lyr" dataDxfId="643"/>
    <tableColumn id="40" xr3:uid="{3052D2F6-13EE-4F37-9C75-EC7BFF7BB4DC}" name="NH4soil_kCl" dataDxfId="642"/>
    <tableColumn id="41" xr3:uid="{9B73907A-F5D0-4847-93B0-F43D0D810D66}" name="nitrate_KCl" dataDxfId="641"/>
    <tableColumn id="42" xr3:uid="{585E9039-4264-47EC-9511-BB7910283407}" name="phosphorus_extractable" dataDxfId="640"/>
    <tableColumn id="43" xr3:uid="{980779E7-2E6D-43DA-BA3F-4CE74D1B1DAD}" name="phosphorus_total" dataDxfId="639"/>
    <tableColumn id="44" xr3:uid="{7F9B1BC2-1DC3-44E5-9654-78167954C255}" name="phosphorus_organic" dataDxfId="638"/>
    <tableColumn id="45" xr3:uid="{837B69F6-BBA4-4239-9C14-EAA2C450EB20}" name="phosphorus_isotherm_A" dataDxfId="637"/>
    <tableColumn id="46" xr3:uid="{0E6B238F-3ADD-4A8A-A9F8-1BD7611D41F0}" name="phosphorus_iostherm_B" dataDxfId="636"/>
    <tableColumn id="47" xr3:uid="{F3C3DB88-03DD-4B1B-B254-50061117D3E8}" name="potassium_exchangeable" dataDxfId="635"/>
    <tableColumn id="48" xr3:uid="{41CE5E21-6DE0-4484-A514-6ADDDDA8AA5F}" name="CaCO3_content" dataDxfId="634"/>
    <tableColumn id="49" xr3:uid="{E0691A12-97D4-4FF6-9608-843AFFF74555}" name="soil_calcium_conc" dataDxfId="633"/>
    <tableColumn id="50" xr3:uid="{F4B20922-C8BB-45BB-B236-07EF0813D6DE}" name="soil_aluminum_conc" dataDxfId="632"/>
    <tableColumn id="51" xr3:uid="{6C469CF2-34EE-4737-A973-4D61379467BE}" name="soil_iron_conc" dataDxfId="631"/>
    <tableColumn id="52" xr3:uid="{69E7597F-FC34-4115-9AB2-7BF1705A98AC}" name="soil_magnesium_conc" dataDxfId="630"/>
    <tableColumn id="53" xr3:uid="{A93DC28A-AD87-4FD0-869C-EFC49A4EAFFB}" name="soil_manganese_conc" dataDxfId="629"/>
    <tableColumn id="54" xr3:uid="{6028F7D8-B2F1-4DC2-9109-D70EC28EE8FD}" name="soil_sodium_conc" dataDxfId="628"/>
    <tableColumn id="55" xr3:uid="{13F5A5C9-E445-432E-BDDE-E3FD89346E47}" name="soil_sulfur_conc" dataDxfId="627"/>
    <tableColumn id="56" xr3:uid="{66FFB36A-0ACE-4043-B89F-02920BF7DB5A}" name="soil_base_saturation" dataDxfId="626"/>
    <tableColumn id="57" xr3:uid="{04C012E9-BFF4-4385-BF20-60262C47B05B}" name="electric_conductivity" dataDxfId="625"/>
    <tableColumn id="58" xr3:uid="{27D237FC-4D8C-4743-AFB0-5BFE8D291BA3}" name="plant_root_uptake_factor" dataDxfId="624"/>
    <tableColumn id="59" xr3:uid="{ECE595F4-2301-4C67-ADB8-A3FE104F85B9}" name="soil_N_total_conc" dataDxfId="623"/>
    <tableColumn id="60" xr3:uid="{C2A41E90-F956-446B-9D96-1C7D9DF0D172}" name="soil_organic_matter_layer" dataDxfId="622"/>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AF5" totalsRowShown="0" headerRowDxfId="621" tableBorderDxfId="620">
  <autoFilter ref="A4:AF5" xr:uid="{B43A5523-FDE0-40F3-935F-821A5B79A027}"/>
  <tableColumns count="32">
    <tableColumn id="1" xr3:uid="{F47E75C8-8E51-49B8-85CD-FF758B7B2C18}" name="weather_id" dataDxfId="619">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618"/>
    <tableColumn id="3" xr3:uid="{59266200-B8EF-487E-8CDE-AB1731780BAF}" name="weather_date" dataDxfId="617"/>
    <tableColumn id="11" xr3:uid="{AC29F5BE-B529-438B-A9A4-AFC05050A786}" name="solar_radiation" dataDxfId="616"/>
    <tableColumn id="12" xr3:uid="{A7851DBA-C3CB-440B-8C86-0C0EDD4C0FD9}" name="maximum_temperature" dataDxfId="615"/>
    <tableColumn id="13" xr3:uid="{3D8F893F-E73E-4A13-89CD-F76BE6603B25}" name="minimum_temperature" dataDxfId="614"/>
    <tableColumn id="14" xr3:uid="{EAC7083F-8CD1-4A33-8554-0754968A3507}" name="precipitation" dataDxfId="613"/>
    <tableColumn id="15" xr3:uid="{70D9E659-B779-4E5F-9856-8F710B832D04}" name="wind_speed_daily" dataDxfId="612"/>
    <tableColumn id="17" xr3:uid="{99C4222D-72F5-47E3-A8F2-6BDCF6DDC11C}" name="temperature_dewpoint" dataDxfId="611"/>
    <tableColumn id="18" xr3:uid="{921D17A5-BEB4-4F32-84A1-5926A3B75E03}" name="CO2_conc_atmosphere_daily" dataDxfId="610"/>
    <tableColumn id="4" xr3:uid="{FD54DECF-C936-4DC1-A7EA-DEBDF48F99DD}" name="evaporation_pan" dataDxfId="609"/>
    <tableColumn id="5" xr3:uid="{52CB5CF0-D40E-4C20-BBB6-81DB045D36EC}" name="evapotranspiration_reference" dataDxfId="608"/>
    <tableColumn id="6" xr3:uid="{686DED8D-9B48-4EA2-8A7D-4261D5826E01}" name="realtive_humidity_avg" dataDxfId="607"/>
    <tableColumn id="7" xr3:uid="{C3AB7955-BB4F-4A16-AD98-72AAA662CD4A}" name="temp_average_daily" dataDxfId="606"/>
    <tableColumn id="8" xr3:uid="{5CDF1CD1-3FD4-4F83-859F-8847DB270512}" name="temp_avg_daily_air" dataDxfId="605"/>
    <tableColumn id="9" xr3:uid="{6D3E782F-2281-47B7-A9BE-6146BEDD9C0E}" name="temp_avg_daylight" dataDxfId="604"/>
    <tableColumn id="10" xr3:uid="{65D78599-FB04-47B2-A093-2EC86483955E}" name="temp_avg_daylight_air" dataDxfId="603"/>
    <tableColumn id="16" xr3:uid="{88EEF622-2497-4104-A240-311FAA4A8CAE}" name="dry_bulb_temper_avg_day" dataDxfId="602"/>
    <tableColumn id="19" xr3:uid="{62C2347F-5E93-4AE9-B108-48AEB32B4020}" name="temperature_wet-bulb" dataDxfId="601"/>
    <tableColumn id="20" xr3:uid="{123786FB-7178-4E65-B95E-C8A51AFFC14B}" name="radiation_shortwave" dataDxfId="600"/>
    <tableColumn id="21" xr3:uid="{C23AA65B-95E7-44B4-A176-EA45DA69AF61}" name="PAR_photon_flux_density" dataDxfId="599"/>
    <tableColumn id="22" xr3:uid="{968D96EF-7F6D-4851-A339-0AA187AB60A0}" name="cloudiness_factor" dataDxfId="598"/>
    <tableColumn id="23" xr3:uid="{B0EE1E4D-E7F2-4473-B969-394D4970022C}" name="ozone_daily_max" dataDxfId="597"/>
    <tableColumn id="24" xr3:uid="{FF049247-BB30-4479-8CB6-D41A1AC4D5E7}" name="sunshine_duration" dataDxfId="596"/>
    <tableColumn id="25" xr3:uid="{C0E457D1-F97E-4854-87AA-461F898B8FB0}" name="daylength_sunrise_sunset" dataDxfId="595"/>
    <tableColumn id="26" xr3:uid="{9117CEB3-1782-47F8-9034-7810B357152A}" name="daylength_3_deg" dataDxfId="594"/>
    <tableColumn id="27" xr3:uid="{18E905A9-6171-4046-B33F-303B8FD48CB3}" name="daylength_twilight_basis" dataDxfId="593"/>
    <tableColumn id="28" xr3:uid="{AEDA890F-5D7D-46A9-8B42-0115FAF996A1}" name="vapor_pressure" dataDxfId="592"/>
    <tableColumn id="29" xr3:uid="{56D6C825-3764-4374-934F-73149A8BBAD9}" name="relative_humidity_max" dataDxfId="591"/>
    <tableColumn id="30" xr3:uid="{FE23E671-CF5F-468A-8380-69AC31A63369}" name="relative_humidity_min " dataDxfId="590"/>
    <tableColumn id="31" xr3:uid="{77E4D2FB-7663-4255-8EF7-1FC8359062F1}" name="ambient_CO2_conc" dataDxfId="589"/>
    <tableColumn id="32" xr3:uid="{7EDBC5BE-CB6A-4B8B-A600-BDC5826A38DD}" name="flag_for_weather_data" dataDxfId="58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L327" totalsRowShown="0" headerRowDxfId="587">
  <autoFilter ref="A4:AL327" xr:uid="{3C9D2DB6-8981-41D9-B44E-7995A694A6EF}"/>
  <tableColumns count="38">
    <tableColumn id="1" xr3:uid="{71757B2C-B63F-4B79-ACCB-0ADC28FF9B17}" name="experiment_ID" dataDxfId="586"/>
    <tableColumn id="2" xr3:uid="{53BE7058-238E-4EBF-949E-4C3E4806DE51}" name="field_level" dataDxfId="585"/>
    <tableColumn id="3" xr3:uid="{65150283-65C3-4775-8944-138E447DFDA5}" name="weather_sta_identifier" dataDxfId="584"/>
    <tableColumn id="12" xr3:uid="{509462E9-1D92-4E4C-BD9B-1FB3533D8F7B}" name="soil_identifier" dataDxfId="583"/>
    <tableColumn id="13" xr3:uid="{663AE94E-684F-419B-998A-C702A847659B}" name="field_name" dataDxfId="582"/>
    <tableColumn id="15" xr3:uid="{ABFE498D-3BCC-4AEF-9A36-C7F613194098}" name="field_id" dataDxfId="581"/>
    <tableColumn id="4" xr3:uid="{2276AD56-A9FB-451E-ACF7-C14D3BB55541}" name="field_country" dataDxfId="580"/>
    <tableColumn id="5" xr3:uid="{F76A86DC-1792-458E-BA24-F39B198170B8}" name="field_sub_country" dataDxfId="579"/>
    <tableColumn id="6" xr3:uid="{F1C90C07-84CE-4772-82F0-2004777BA3D2}" name="field_sub_sub_country" dataDxfId="578"/>
    <tableColumn id="7" xr3:uid="{C88744DC-0440-4F34-BF11-4D2D1572B15B}" name="field_latitude" dataDxfId="577"/>
    <tableColumn id="8" xr3:uid="{7CFCE0D2-E2C0-46D4-BA8E-59590DB62B93}" name="field_longitude" dataDxfId="576"/>
    <tableColumn id="9" xr3:uid="{AF655BF0-6B7A-4D3C-90C6-1F6E1CC0F23C}" name="field_elevation" dataDxfId="575"/>
    <tableColumn id="10" xr3:uid="{2DD9FF6D-7463-4D86-884E-7D0B2628BC03}" name="field_soil_texture" dataDxfId="574"/>
    <tableColumn id="14" xr3:uid="{269CDBA9-EC80-40EC-B67F-A555A282FC1E}" name="field_slope" dataDxfId="573"/>
    <tableColumn id="16" xr3:uid="{F4F42096-F08E-440F-8FD5-02A75EBBD7A5}" name="field_slope_length" dataDxfId="572"/>
    <tableColumn id="17" xr3:uid="{E53CB5BA-D876-45F9-9DC3-A8A6F1C3565C}" name="field_slope_aspect" dataDxfId="571"/>
    <tableColumn id="18" xr3:uid="{12139652-7ECC-4FBB-8973-96AFCBE46B0F}" name="field_area" dataDxfId="570"/>
    <tableColumn id="19" xr3:uid="{38E785D1-1F3A-4EB0-99E6-C90D72AAA805}" name="obstruction_to_sun" dataDxfId="569"/>
    <tableColumn id="20" xr3:uid="{BAA5ABE4-EAC9-4346-8D57-1A1803289A80}" name="field_length_width_ratio" dataDxfId="568"/>
    <tableColumn id="21" xr3:uid="{EDFDFF7E-5EBC-4EFB-828A-9A88C5567280}" name="drainage_type" dataDxfId="567"/>
    <tableColumn id="22" xr3:uid="{0AB962C4-8381-4109-837E-431297BEC757}" name="depth_to_drain" dataDxfId="566"/>
    <tableColumn id="23" xr3:uid="{2268E708-DB74-43BC-AE03-71C6C487A202}" name="drain_spacing" dataDxfId="565"/>
    <tableColumn id="26" xr3:uid="{7F7EED72-90D9-4869-AB2E-FA25BAC15FF4}" name="field_surface_stones" dataDxfId="564"/>
    <tableColumn id="27" xr3:uid="{1D6DC861-1582-4294-8DD9-FCECB54382F9}" name="field_soil_depth" dataDxfId="563"/>
    <tableColumn id="28" xr3:uid="{51F3F793-2684-40B3-A90B-BE0EC8711352}" name="water_table_depth" dataDxfId="562"/>
    <tableColumn id="34" xr3:uid="{27A3F41B-862B-4A9F-B61F-C1753C0BCD6A}" name="wsta_distance" dataDxfId="561"/>
    <tableColumn id="36" xr3:uid="{C0F52D3B-E74C-4CFD-83CB-DA5D5E5651B7}" name="field_history" dataDxfId="560"/>
    <tableColumn id="37" xr3:uid="{4BD14D79-869C-4782-B4FF-1C6B48261321}" name="field_history_duration" dataDxfId="559"/>
    <tableColumn id="38" xr3:uid="{185081C0-2293-4B4E-9929-46EACF4CBCB1}" name="field_notes" dataDxfId="558"/>
    <tableColumn id="11" xr3:uid="{BD0A2B32-F705-436A-986C-584E2A221D92}" name="field_geocoord_original" dataDxfId="557"/>
    <tableColumn id="24" xr3:uid="{7DD8C8FB-98F2-4550-871E-12B7372D62A8}" name="field_location_source" dataDxfId="556"/>
    <tableColumn id="25" xr3:uid="{618E4083-3E0F-43B5-BDA2-C15A6A622B4E}" name="field_loc_anon" dataDxfId="555"/>
    <tableColumn id="29" xr3:uid="{75E26E9D-94AC-4C2A-947C-26FE550A1EF8}" name="field_landscape_position" dataDxfId="554"/>
    <tableColumn id="30" xr3:uid="{20B0F93B-5E37-4A92-98F2-B0766D10F4A2}" name="field_plow_layer_depth" dataDxfId="553"/>
    <tableColumn id="31" xr3:uid="{751C7945-1D2B-4ECB-AFEE-CD1338D37830}" name="field_plow_layer_compac" dataDxfId="552"/>
    <tableColumn id="32" xr3:uid="{115A006E-3078-4DD1-91EB-200CBD682C41}" name="drain_radius" dataDxfId="551"/>
    <tableColumn id="33" xr3:uid="{CE36A031-EC84-414B-B136-F17370AF2D44}" name="soil_file" dataDxfId="550"/>
    <tableColumn id="35" xr3:uid="{AC3814BC-0F3F-4B19-9C6F-63E3327E4629}" name="weather_file" dataDxfId="549"/>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X344" totalsRowShown="0" headerRowDxfId="548">
  <autoFilter ref="A4:X344" xr:uid="{FE56ED03-3827-4D4B-95D4-C9B25130FFC2}"/>
  <tableColumns count="24">
    <tableColumn id="2" xr3:uid="{E4B89C5A-BCD1-40C8-A0C5-73AFF52367AC}" name="experiment_ID" dataDxfId="547"/>
    <tableColumn id="3" xr3:uid="{2D4DE1A2-C9D5-4709-A96E-1F5BCF57028B}" name="initial_conditions_level" dataDxfId="546">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545"/>
    <tableColumn id="4" xr3:uid="{9259E97D-815E-46E2-A6A6-9506195A9609}" name="residue_nature_prev_crop" dataDxfId="544"/>
    <tableColumn id="5" xr3:uid="{9D195458-51A5-41E1-BEEC-9F897A620974}" name="residue_incorporated" dataDxfId="543"/>
    <tableColumn id="6" xr3:uid="{9D39AEA1-5F0C-4819-B80C-163258319B0A}" name="residue_incorpor_depth" dataDxfId="542"/>
    <tableColumn id="7" xr3:uid="{A33BBD7C-2442-4EE0-9D23-699A079A513D}" name="residue_above_ground_wt" dataDxfId="541"/>
    <tableColumn id="8" xr3:uid="{10D9E02F-C4A1-4813-B13F-75D586D0EE42}" name="residue_moisture_init" dataDxfId="540"/>
    <tableColumn id="9" xr3:uid="{1CF4BE7A-4F6D-498E-8804-E0B27889F27C}" name="residue_N_conc" dataDxfId="539"/>
    <tableColumn id="10" xr3:uid="{79A25CC5-525E-457F-9F6E-EE6E501E4904}" name="residue_P_conc" dataDxfId="538"/>
    <tableColumn id="11" xr3:uid="{255EBFC3-04A8-4652-A60B-1A7F6AE61900}" name="root_wt_previous_crop" dataDxfId="537"/>
    <tableColumn id="12" xr3:uid="{C30CDA9A-9961-4CAC-8044-3258C36CF59B}" name="nodule_wt_previous_crop" dataDxfId="536"/>
    <tableColumn id="13" xr3:uid="{7AFA7382-8E85-472A-ADD6-68511C73C4C4}" name="rhizobia_number" dataDxfId="535"/>
    <tableColumn id="14" xr3:uid="{82B14ADA-ED2F-4258-B760-60AECF2380BD}" name="rhizobia_effectiveness" dataDxfId="534"/>
    <tableColumn id="15" xr3:uid="{E3552F6C-F372-4889-9D64-782362BD6C6B}" name="initial_conditions_notes" dataDxfId="533"/>
    <tableColumn id="16" xr3:uid="{F1124386-3137-4C0C-97CA-A88180E977FC}" name="residue_K_conc" dataDxfId="532"/>
    <tableColumn id="17" xr3:uid="{EAA55CD8-F3D9-4A54-AA30-DC5197059114}" name="residue_lignin_conc" dataDxfId="531"/>
    <tableColumn id="18" xr3:uid="{44B82479-B746-4F3E-BB2C-74816782CA1C}" name="initial_profile_wtr_cont" dataDxfId="530"/>
    <tableColumn id="19" xr3:uid="{D6553FA5-FA0C-4A20-A50D-75141321591B}" name="initial_profile_wtr_cont_%" dataDxfId="529"/>
    <tableColumn id="20" xr3:uid="{DAB9D7DC-B66B-463F-B889-310D69C100D1}" name="initial_water_tabl_depth" dataDxfId="528"/>
    <tableColumn id="21" xr3:uid="{ED048AD3-64DC-430F-91DD-B12FDEB94469}" name="initial_prof_inorg_N" dataDxfId="527"/>
    <tableColumn id="22" xr3:uid="{26AEDA71-5569-414F-8AAC-12027E1B30F9}" name="initial_prof_NH4" dataDxfId="526"/>
    <tableColumn id="23" xr3:uid="{377B31C2-8238-49AA-AE1A-87E58AE63F77}" name="initial_prof_NO3" dataDxfId="525"/>
    <tableColumn id="24" xr3:uid="{16F533E2-7F47-4B9D-B00A-1FF4A161803A}" name="rhizobia_nitrogen_amount" dataDxfId="52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M324" totalsRowShown="0" headerRowDxfId="523">
  <autoFilter ref="A4:M324" xr:uid="{02756575-1B40-4B04-83B0-B06178BE9E01}"/>
  <tableColumns count="13">
    <tableColumn id="1" xr3:uid="{A76BCAEB-E43D-44A1-84A3-95BE855564FC}" name="experiment_ID" dataDxfId="522"/>
    <tableColumn id="2" xr3:uid="{F445DB95-B99E-4CE2-B6C1-5E1DA1BEEC39}" name="initial_conditions_level" dataDxfId="521"/>
    <tableColumn id="3" xr3:uid="{B29BFA1F-917E-46B7-9CA0-35D48207B3D3}" name="initial_soil_layer_top_depth" dataDxfId="520"/>
    <tableColumn id="4" xr3:uid="{30908B37-42A0-4268-A706-16EB2C09E73F}" name="initial_soil_layer_base_depth" dataDxfId="519"/>
    <tableColumn id="5" xr3:uid="{FDF8C86A-C5B6-4663-B385-C913297BA715}" name="initial_watr_conc_by_lyr" dataDxfId="518"/>
    <tableColumn id="6" xr3:uid="{9F0028A3-ED30-4109-BD7A-205EBA243486}" name="initial_Ntot_layer" dataDxfId="517"/>
    <tableColumn id="7" xr3:uid="{FA521100-09F8-4B6D-AABF-822FDC15BB84}" name="initial_NH4_concen_layer" dataDxfId="516"/>
    <tableColumn id="8" xr3:uid="{1FEFACFC-7B16-4B54-B3EB-03D71FD685B4}" name="initial_NO3_concen_layer" dataDxfId="515"/>
    <tableColumn id="9" xr3:uid="{692720DA-C1AC-403C-A182-23AF9EB10593}" name="initial_soil_stable_C" dataDxfId="514"/>
    <tableColumn id="10" xr3:uid="{7168E09C-0545-4650-A663-F0C224B27A06}" name="initial_soil_temperature" dataDxfId="513"/>
    <tableColumn id="11" xr3:uid="{ECFB9B73-EDFC-47CF-9FB3-B3FCAC294435}" name="initial_NH4_mass_layer" dataDxfId="512"/>
    <tableColumn id="12" xr3:uid="{67CC26B0-F14B-47A3-9AD3-73D0D3F05E14}" name="initial_NO3_mass_layer" dataDxfId="511"/>
    <tableColumn id="13" xr3:uid="{A95189A1-C3C1-4C1D-B348-1D088F4EFA5F}" name="initial_soil_notes" dataDxfId="510"/>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P14" totalsRowShown="0">
  <autoFilter ref="A4:P14" xr:uid="{DB9EB374-C541-4A85-ADC8-845A320AB264}"/>
  <tableColumns count="16">
    <tableColumn id="2" xr3:uid="{4457BB69-D536-4F20-9B2E-528B7A0BB907}" name="experiment_ID" dataDxfId="509"/>
    <tableColumn id="17" xr3:uid="{A66FE8EC-165B-432C-9F83-DCF6149A48C5}" name="soil_analysis_level" dataDxfId="508">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507"/>
    <tableColumn id="4" xr3:uid="{826321F1-3A6A-4CB3-90B2-795ADCCB3DF2}" name="soil_analysis_date" dataDxfId="506"/>
    <tableColumn id="1" xr3:uid="{8CF8C080-6E49-46C9-97F4-3CEE02F64734}" name="soil_analys_meth_pH_buff" dataDxfId="505"/>
    <tableColumn id="5" xr3:uid="{822C635F-CFA7-4F32-B324-CBF875B5B602}" name="soil_anal_meth_P_extract" dataDxfId="504"/>
    <tableColumn id="6" xr3:uid="{86FE5BEF-9FE0-40BE-AC4E-C84590C85051}" name="soil_anal_meth_exch_K" dataDxfId="503"/>
    <tableColumn id="7" xr3:uid="{D0E3D82E-81CD-4B86-86AB-E395154F66A7}" name="soil_family_NRCS_system" dataDxfId="502"/>
    <tableColumn id="8" xr3:uid="{0DC361CF-253D-4BB3-BD76-3A42521D17B3}" name="runoff_curve_no_SCS" dataDxfId="501"/>
    <tableColumn id="9" xr3:uid="{42068196-9055-4F9B-9657-7C2BD1B51830}" name="drainage_rate_per_day" dataDxfId="500"/>
    <tableColumn id="10" xr3:uid="{0C3C6AE2-949C-4BF0-A95A-C417DC049945}" name="soil_anal_meth_exch_Ca" dataDxfId="499"/>
    <tableColumn id="11" xr3:uid="{511BF56C-263B-476C-816B-28934ADC29CE}" name="soil_anal_meth_exch_Mg" dataDxfId="498"/>
    <tableColumn id="12" xr3:uid="{D2C843A7-EA4A-4DBC-A0D3-B9907EB690E9}" name="soil_anal_meth_extract_B" dataDxfId="497"/>
    <tableColumn id="13" xr3:uid="{F378F0C8-0B76-4EBF-BAF0-C76F2DEB6575}" name="soil_anal_meth_extract_S" dataDxfId="496"/>
    <tableColumn id="14" xr3:uid="{DCDCF30B-7EBA-483C-AA3A-6461858C0D0A}" name="soil_anal_meth_extract_Zn" dataDxfId="495"/>
    <tableColumn id="15" xr3:uid="{A2C43EA7-6309-4B23-8DA2-408DF5B42A6F}" name="soil_anal_notes" dataDxfId="49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S18" totalsRowShown="0" headerRowDxfId="493" dataDxfId="492">
  <autoFilter ref="A4:S18" xr:uid="{7C3F1750-AC69-4213-B59A-E077F022E7D0}"/>
  <tableColumns count="19">
    <tableColumn id="1" xr3:uid="{889454A3-CAA5-460A-B294-0112F82DCF18}" name="experiment_ID" dataDxfId="491"/>
    <tableColumn id="28" xr3:uid="{FA40FA5E-6E53-46CA-BE9D-2D51B659CD0C}" name="soil_analysis_level" dataDxfId="490"/>
    <tableColumn id="29" xr3:uid="{8D68594F-62BC-4E45-B558-B4D7E00F6878}" name="soil_analysis_layer_top_depth" dataDxfId="489"/>
    <tableColumn id="2" xr3:uid="{BB9B1848-596F-4ACD-BFF0-6F413CF43898}" name="soil_analysis_layer_base_depth" dataDxfId="488"/>
    <tableColumn id="3" xr3:uid="{8BBC2ADA-2011-4E37-A11C-8B32E7590702}" name="soil_bulk_dens_moist" dataDxfId="487"/>
    <tableColumn id="4" xr3:uid="{87F4CF6E-74D2-4807-BB3C-85672D81A06F}" name="pH_in_water" dataDxfId="486"/>
    <tableColumn id="5" xr3:uid="{2F92148F-87C0-4D99-8132-86C2CB7891C4}" name="pH_in_buffer" dataDxfId="485"/>
    <tableColumn id="6" xr3:uid="{A3D13539-E4E8-4670-9F87-5636389F554C}" name="organic_carbon_conc" dataDxfId="484"/>
    <tableColumn id="8" xr3:uid="{8B0279C2-07D6-4B77-9A24-36B4290735B6}" name="soil_stable_C" dataDxfId="483"/>
    <tableColumn id="9" xr3:uid="{D224B653-0C9F-4410-AB6C-B5E58870D904}" name="phosphorus_extractable" dataDxfId="482"/>
    <tableColumn id="7" xr3:uid="{476CCB45-E785-4F29-8A73-D3344B92E956}" name="potassium_exchangeable" dataDxfId="481"/>
    <tableColumn id="10" xr3:uid="{51D53D06-9936-4BDE-BDF8-4BE18A23E368}" name="soil_compac_fact_by_lyr" dataDxfId="480"/>
    <tableColumn id="11" xr3:uid="{97957B53-38B7-4812-93A5-76FDC93F92AA}" name="soil_N_conc_total" dataDxfId="479"/>
    <tableColumn id="12" xr3:uid="{980E9266-B548-48EC-9AD4-7928499B498D}" name="Calcium_exchangeable" dataDxfId="478"/>
    <tableColumn id="13" xr3:uid="{9B57DF38-1815-476D-83EE-0CE6DDD4873D}" name="Magnesium_exchangeable" dataDxfId="477"/>
    <tableColumn id="14" xr3:uid="{265012B0-2CCF-49AF-9DFF-846812B593BC}" name="Boron_extractable" dataDxfId="476"/>
    <tableColumn id="15" xr3:uid="{DBC1E820-8BB9-4B04-938F-3E198975F104}" name="Sulfur_extractable" dataDxfId="475"/>
    <tableColumn id="16" xr3:uid="{D791A49B-5677-42EA-BA80-1AE4F2C5AB72}" name="Zinc_extractable" dataDxfId="474"/>
    <tableColumn id="17" xr3:uid="{A240E725-10BB-4AD3-BE20-892B90E32A80}" name="soil_analysis_layer_notes" dataDxfId="473"/>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24" totalsRowShown="0" headerRowDxfId="472">
  <autoFilter ref="A4:D24"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24" totalsRowShown="0" headerRowDxfId="471">
  <autoFilter ref="A4:G24"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70"/>
    <tableColumn id="19" xr3:uid="{FAACFD37-53A0-4E46-A585-62FF593AFAC9}" name="environ_parameter"/>
    <tableColumn id="20" xr3:uid="{E2142BED-A7E8-43B6-87BD-6CF2DB949556}" name="modif_code"/>
    <tableColumn id="21" xr3:uid="{84FFDAE4-D12B-472C-B609-B42CD222BCBF}" name="environ_parameter_value" dataDxfId="469"/>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O139" totalsRowShown="0" headerRowDxfId="468">
  <autoFilter ref="A4:O139" xr:uid="{F704A919-35EF-4F9B-B28A-E5C52918070E}"/>
  <tableColumns count="15">
    <tableColumn id="1" xr3:uid="{10241A42-1437-4B05-B9F8-389A5701D989}" name="experiment_ID" dataDxfId="467"/>
    <tableColumn id="2" xr3:uid="{7FB208B7-C0D6-43DB-8D08-A2BEEB39E50C}" name="plot_length" dataDxfId="466"/>
    <tableColumn id="3" xr3:uid="{F1A4547F-1CC5-4358-A67C-70BE8EDF07CA}" name="plot_width" dataDxfId="465"/>
    <tableColumn id="4" xr3:uid="{8ED72938-1EEE-46CA-AC94-12EFB87A7E3B}" name="plot_area" dataDxfId="464"/>
    <tableColumn id="5" xr3:uid="{1594A504-316F-4A3B-8009-6E6ED2C39F01}" name="plot_separation" dataDxfId="463"/>
    <tableColumn id="6" xr3:uid="{8DBD8976-5B2C-4928-8472-8E9725113563}" name="plot_orientation" dataDxfId="462"/>
    <tableColumn id="7" xr3:uid="{D9AEAAA9-430D-4DAA-89B8-4581C7FD545F}" name="plot_harvest_length" dataDxfId="461"/>
    <tableColumn id="8" xr3:uid="{CAD22EE6-C5C6-49D4-9F31-C21C2324743F}" name="plot_harvest_width" dataDxfId="460"/>
    <tableColumn id="9" xr3:uid="{158A0F1C-364B-4012-83B4-CF3D2DB25E71}" name="plot_harvest_area" dataDxfId="459"/>
    <tableColumn id="10" xr3:uid="{673E07B4-20EC-42EA-8397-9E0EDB1957A8}" name="harvest_method_plot" dataDxfId="458"/>
    <tableColumn id="11" xr3:uid="{3BBE1C10-3632-4EE8-9EA3-28072069E906}" name="plot_layout" dataDxfId="457"/>
    <tableColumn id="12" xr3:uid="{72FD167F-39B5-47DC-8F73-428D203378CC}" name="plot_row_number" dataDxfId="456"/>
    <tableColumn id="13" xr3:uid="{9C83DBDB-9B26-4B4C-9E46-813BD1352A8A}" name="plots_relative_to_drains" dataDxfId="455"/>
    <tableColumn id="14" xr3:uid="{082CAF5C-27B5-49B5-9A5E-8F6CEB8CC2C9}" name="plot_harvest_row_number" dataDxfId="454"/>
    <tableColumn id="15" xr3:uid="{9B80A731-C993-4437-8B94-5D3AB9ACFB5B}" name="drainage_orientation" dataDxfId="453"/>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R320" totalsRowShown="0" tableBorderDxfId="452">
  <autoFilter ref="A4:R320" xr:uid="{B5DB3634-6071-440A-ACB7-120C56A8AEB3}"/>
  <tableColumns count="18">
    <tableColumn id="1" xr3:uid="{00BBA329-0850-4C23-A571-D06B2D410C0B}" name="experiment_ID" dataDxfId="134"/>
    <tableColumn id="2" xr3:uid="{D506A502-AD0E-4576-BA4A-9E3749F78E94}" name="cultivar_level" dataDxfId="132">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133"/>
    <tableColumn id="15" xr3:uid="{9A59B5B7-7B68-4F38-96E2-7D080D8BF671}" name="cultivar_name" dataDxfId="451"/>
    <tableColumn id="19" xr3:uid="{7BCD97B1-6DBE-4764-B922-1F2DCDA74217}" name="crop_ident_ICASA" dataDxfId="450"/>
    <tableColumn id="3" xr3:uid="{F318CBD0-FE96-4710-8F26-0E0B167E94FA}" name="crop_intended_use" dataDxfId="449"/>
    <tableColumn id="5" xr3:uid="{A649E60E-E925-4D5E-AC98-32DD6D0E7F63}" name="cultivar_notes" dataDxfId="448"/>
    <tableColumn id="4" xr3:uid="{05A73626-AE9C-4EE8-BDE4-5C0E79011FC1}" name="cultivar_name_orig" dataDxfId="447"/>
    <tableColumn id="6" xr3:uid="{6AA2BF46-3402-4A44-ACBF-D9F03BA47374}" name="cultivar_synonym" dataDxfId="446"/>
    <tableColumn id="7" xr3:uid="{41D6AE6A-CB5B-45C9-A7BA-C52827FB0F73}" name="cultivar_class" dataDxfId="445"/>
    <tableColumn id="8" xr3:uid="{7E0CEE5E-748F-49D1-A0BC-B177466099ED}" name="cultivar_release_year" dataDxfId="444"/>
    <tableColumn id="9" xr3:uid="{FFC3EEDB-0222-415A-A418-0B6B60D8664A}" name="breeding_program" dataDxfId="443"/>
    <tableColumn id="10" xr3:uid="{0887C0A8-BC6C-437B-B094-2DB527C82CB7}" name="accession_id" dataDxfId="442"/>
    <tableColumn id="11" xr3:uid="{671BE1DD-21EB-4AF6-9DB1-D38C004A757D}" name="accession_location" dataDxfId="441"/>
    <tableColumn id="12" xr3:uid="{420637B1-5E84-4BBE-BCD0-DAA2CC6B16AA}" name="pedigree" dataDxfId="440"/>
    <tableColumn id="13" xr3:uid="{49AEDF48-5959-4C12-A674-64E200278BF6}" name="cultivar_reference" dataDxfId="439"/>
    <tableColumn id="14" xr3:uid="{E06E6E22-642F-4142-850F-BAADEC1AC953}" name="relative_maturity" dataDxfId="438"/>
    <tableColumn id="16" xr3:uid="{2B242DF2-B9AF-4AFE-95CB-5F090CE7193C}" name="cultivar_seed_weight" dataDxfId="437"/>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F114" totalsRowShown="0" headerRowDxfId="436">
  <autoFilter ref="A4:F114" xr:uid="{77F7C1D0-1B00-4CF4-88BC-0DEC85F953DC}"/>
  <tableColumns count="6">
    <tableColumn id="1" xr3:uid="{064C0C80-9966-4FE5-A358-3B63D88AFD11}" name="experiment_ID" dataDxfId="435"/>
    <tableColumn id="2" xr3:uid="{123A7DAC-8FE9-4397-9658-262487332BF5}" name="tillage_level" dataDxfId="434">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433"/>
    <tableColumn id="8" xr3:uid="{17128E21-52FE-45DB-9580-F437CD0DCDA4}" name="tillage_treatment_notes" dataDxfId="432"/>
    <tableColumn id="4" xr3:uid="{7C9C0B32-8DAC-4486-8EE6-BA11394B2BBD}" name="tillage_event_tot" dataDxfId="431"/>
    <tableColumn id="5" xr3:uid="{981CA2D7-C69B-4C8E-8B19-FF85B8BA6CDC}" name="tillage_practice" dataDxfId="430"/>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J162" totalsRowShown="0" headerRowDxfId="429">
  <autoFilter ref="A4:J162" xr:uid="{A3AAB4EA-51D5-47B5-B4D5-27DD724AC1A8}"/>
  <tableColumns count="10">
    <tableColumn id="1" xr3:uid="{BE6134E0-871E-4354-93DF-B7E89DEE2CAA}" name="experiment_ID" dataDxfId="428"/>
    <tableColumn id="3" xr3:uid="{83DC67DB-647C-4BB5-A921-6C5C560E47AE}" name="tillage_level" dataDxfId="427"/>
    <tableColumn id="4" xr3:uid="{4F516FC8-6F60-4C2B-B76A-6924F1007CAB}" name="tillage_operation_name" dataDxfId="426"/>
    <tableColumn id="7" xr3:uid="{3928CA98-0312-43FB-ADE1-32BB25EBED88}" name="tillage_date" dataDxfId="425"/>
    <tableColumn id="8" xr3:uid="{345978E8-7B1B-4AA2-A869-FD46316EC7C9}" name="tillage_implement" dataDxfId="424"/>
    <tableColumn id="9" xr3:uid="{68205519-7C8B-4DCD-9BD5-BD4F1041DA5E}" name="tillage_operations_depth" dataDxfId="423"/>
    <tableColumn id="2" xr3:uid="{3283F14A-08FF-42F2-807E-814D7B436261}" name="tillage_operations_notes" dataDxfId="422"/>
    <tableColumn id="5" xr3:uid="{E3162F94-538B-4C89-9665-E64084681D26}" name="tillage_order" dataDxfId="421"/>
    <tableColumn id="6" xr3:uid="{3404E006-EA93-41DC-9E92-308A671A6197}" name="till_disturb_ratio" dataDxfId="420"/>
    <tableColumn id="10" xr3:uid="{E24D9E77-1FB8-4EC1-B19C-69CC2A318DFC}" name="till_mix_effectiveness" dataDxfId="419"/>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AA468" totalsRowShown="0" headerRowDxfId="418">
  <autoFilter ref="A4:AA468" xr:uid="{DBCC93B0-4D79-472C-B995-C493E7EC6DC1}"/>
  <tableColumns count="27">
    <tableColumn id="1" xr3:uid="{4FCE37D5-7DAD-4580-885E-2A24AFCAFB23}" name="experiment_ID" dataDxfId="417"/>
    <tableColumn id="3" xr3:uid="{22DEE118-9F6A-48CB-871A-84D7BFF31B8B}" name="planting_level" dataDxfId="416">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415"/>
    <tableColumn id="28" xr3:uid="{999D169E-1EBA-4C31-BDEE-38C7D334CC7D}" name="planting_date" dataDxfId="414"/>
    <tableColumn id="29" xr3:uid="{F8697C7E-5C68-4D3F-9F99-56AA239618FE}" name="plant_pop_at_planting" dataDxfId="413"/>
    <tableColumn id="30" xr3:uid="{C21DA1A1-6B9B-4126-AB49-F9C289146363}" name="planting_material" dataDxfId="412"/>
    <tableColumn id="31" xr3:uid="{93B796FB-A950-4835-BAD7-B99108EBCF60}" name="planting_distribution" dataDxfId="411"/>
    <tableColumn id="32" xr3:uid="{852D630D-16D3-409E-9EA4-5EB47C041BFA}" name="planting_depth" dataDxfId="410"/>
    <tableColumn id="33" xr3:uid="{CC1B8D6E-15BC-4133-9CC9-27EC36479076}" name="planting_material_weight" dataDxfId="409"/>
    <tableColumn id="34" xr3:uid="{EA5935E4-D663-4ED2-9086-7F8CC96E47C0}" name="germination" dataDxfId="408"/>
    <tableColumn id="35" xr3:uid="{3A1EBD13-440C-4713-BDDA-620D23D50CC9}" name="planting_notes" dataDxfId="407"/>
    <tableColumn id="2" xr3:uid="{711578A9-8AB9-463F-A61D-6F4D1254A2CD}" name="emergence_date" dataDxfId="406"/>
    <tableColumn id="4" xr3:uid="{E0198DD6-D522-49D5-BBA5-DB5007F0CB3C}" name="plant_pop_at_emergence" dataDxfId="131"/>
    <tableColumn id="5" xr3:uid="{F74B739F-B6E1-4F30-AF85-22E88F5CF787}" name="row_spacing" dataDxfId="129"/>
    <tableColumn id="6" xr3:uid="{7771BBA3-A06A-4654-AB04-FFB262BA6F8F}" name="row_direction" dataDxfId="130"/>
    <tableColumn id="7" xr3:uid="{B75A2D36-648B-4AFE-91D8-A8473A6E5444}" name="transplant_date" dataDxfId="405"/>
    <tableColumn id="8" xr3:uid="{14E3AF79-5D37-4EA9-B962-1C0D41CB1245}" name="local_season_name" dataDxfId="404"/>
    <tableColumn id="9" xr3:uid="{2DC2A4A5-A4B2-45BA-9E1C-50DED00DE840}" name="plant_spacing" dataDxfId="403"/>
    <tableColumn id="10" xr3:uid="{50E816BB-0EFD-48C7-A5FD-C35AECA1BB2A}" name="plants_per_hill" dataDxfId="402"/>
    <tableColumn id="11" xr3:uid="{D818313A-7F23-4B72-96EF-C0F93A397B71}" name="planting_method" dataDxfId="401"/>
    <tableColumn id="12" xr3:uid="{FF38F902-709B-447A-BB7D-DEFC1D482392}" name="planting_material_age" dataDxfId="400"/>
    <tableColumn id="13" xr3:uid="{6B66D525-1E90-4E11-85D4-4A03F3C3638C}" name="transplant_age" dataDxfId="399"/>
    <tableColumn id="14" xr3:uid="{26865616-38AA-481A-8993-99BF1653645A}" name="nursery_env_pl_material" dataDxfId="398"/>
    <tableColumn id="15" xr3:uid="{692F647D-0D86-41D6-B1D3-264D41078D46}" name="length_sprout_material" dataDxfId="397"/>
    <tableColumn id="16" xr3:uid="{945B3E27-AD08-4FE7-8D21-FA10A746FDEE}" name="seedbed_density" dataDxfId="396"/>
    <tableColumn id="17" xr3:uid="{B3A77E52-F6FF-4B6F-9985-2CE69B29923F}" name="fertile_tiller_num" dataDxfId="395"/>
    <tableColumn id="18" xr3:uid="{6440246A-480F-41D8-B98A-B78B0B6CDE46}" name="planting_material_source" dataDxfId="394"/>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G266" totalsRowShown="0" headerRowDxfId="393">
  <autoFilter ref="A4:G266" xr:uid="{77F7C1D0-1B00-4CF4-88BC-0DEC85F953DC}"/>
  <tableColumns count="7">
    <tableColumn id="1" xr3:uid="{A156CDB4-CA1C-46B2-9A28-F2884AC5D92D}" name="experiment_ID" dataDxfId="392"/>
    <tableColumn id="2" xr3:uid="{ACD08E62-9057-49A7-9EA3-EE0BA19976E3}" name="irrigation_level" dataDxfId="391">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90"/>
    <tableColumn id="6" xr3:uid="{22FD20B3-53D9-43B5-A650-6EFE4BBB9AEE}" name="irrig_applied" dataDxfId="389"/>
    <tableColumn id="4" xr3:uid="{064213CE-0408-4414-81B4-7C758038E3D5}" name="irrigation_notes" dataDxfId="388"/>
    <tableColumn id="5" xr3:uid="{26D88C3A-0F86-48D6-9FCF-753649646216}" name="irrigation_applics_season" dataDxfId="387"/>
    <tableColumn id="7" xr3:uid="{0BD8DD1A-4AE4-44F8-AE2C-2E97B0BC51C2}" name="irrigation_season" dataDxfId="386"/>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J401" totalsRowShown="0" headerRowDxfId="385" dataDxfId="384">
  <autoFilter ref="A4:J401" xr:uid="{A3AAB4EA-51D5-47B5-B4D5-27DD724AC1A8}"/>
  <tableColumns count="10">
    <tableColumn id="1" xr3:uid="{C45E9A7C-2CC6-4576-81A1-EE90CF2C42FA}" name="experiment_ID" dataDxfId="383"/>
    <tableColumn id="3" xr3:uid="{A9243036-F39E-4AF0-B13D-DD0803C7FA54}" name="irrigation_level" dataDxfId="382"/>
    <tableColumn id="17" xr3:uid="{FA25899C-5D99-4977-927E-9CAA9CF77D25}" name="irrigation_operation_name" dataDxfId="381"/>
    <tableColumn id="2" xr3:uid="{3E4B3DA5-9F7B-4B6E-A91A-6C3928BCAFA8}" name="irrigation_date" dataDxfId="380"/>
    <tableColumn id="4" xr3:uid="{6B2B59A8-279C-438A-8F42-4FDD583B2666}" name="irrigation_operation" dataDxfId="379"/>
    <tableColumn id="5" xr3:uid="{DEAECE4B-5F6B-4C05-9A26-338D1D652A11}" name="irrig_amount_depth" dataDxfId="378"/>
    <tableColumn id="6" xr3:uid="{C245A1F4-3485-4E75-9FB8-2EF47CB2D40C}" name="irrigation_operation_notes" dataDxfId="377"/>
    <tableColumn id="7" xr3:uid="{60CF5E52-D20C-40B7-A1B1-9146DC9BFBC1}" name="irrigation_applic_depth" dataDxfId="376"/>
    <tableColumn id="8" xr3:uid="{C6B20583-9B69-454A-A8E6-32407C291244}" name="irrigation_H2O_N_conc" dataDxfId="375"/>
    <tableColumn id="9" xr3:uid="{B434B138-43BF-4D4E-BE39-6BD36F232ABE}" name="bund_height" dataDxfId="374"/>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73">
  <autoFilter ref="A4:E5" xr:uid="{77F7C1D0-1B00-4CF4-88BC-0DEC85F953DC}"/>
  <tableColumns count="5">
    <tableColumn id="1" xr3:uid="{1C67C35E-E90B-4AC3-A63C-3865AA7F946D}" name="experiment_ID" dataDxfId="372"/>
    <tableColumn id="2" xr3:uid="{EE8EF69A-A40F-4852-B647-5BC9CFBA1BA7}" name="org_materials_applic_lev" dataDxfId="371">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70"/>
    <tableColumn id="9" xr3:uid="{ACFCF9CD-6197-4300-A3C5-75775B372222}" name="org_material_applic_tot" dataDxfId="369"/>
    <tableColumn id="3" xr3:uid="{12F541B9-0E79-44B0-B295-3382406840B2}" name="org_material_notes" dataDxfId="368"/>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R5" totalsRowShown="0" headerRowDxfId="367" dataDxfId="366">
  <autoFilter ref="A4:R5" xr:uid="{7C3F1750-AC69-4213-B59A-E077F022E7D0}"/>
  <tableColumns count="18">
    <tableColumn id="1" xr3:uid="{1B26D61E-FE2D-4AC4-A912-D367EB1E1265}" name="experiment_ID" dataDxfId="365"/>
    <tableColumn id="3" xr3:uid="{735E5EED-69EC-45F6-A5E3-D217D11FC4AE}" name="org_materials_applic_lev" dataDxfId="364"/>
    <tableColumn id="2" xr3:uid="{067DB045-F705-42C5-B755-9601CC596A0A}" name="organic_material_applic_date" dataDxfId="363"/>
    <tableColumn id="15" xr3:uid="{AC211CA4-4C6A-46E8-9A7C-7A3B618E998D}" name="organic_material" dataDxfId="362"/>
    <tableColumn id="17" xr3:uid="{DA53AF3E-3BC9-4137-A3FB-F8A5C34EED15}" name="org_material_appl_depth" dataDxfId="361"/>
    <tableColumn id="18" xr3:uid="{97072A05-F46B-4D37-B431-F8762A356ACB}" name="org_material_incorp_perc" dataDxfId="360"/>
    <tableColumn id="19" xr3:uid="{4C260044-6455-43DD-A1C0-1B1E9D76C07F}" name="org_material_applic_amnt" dataDxfId="359"/>
    <tableColumn id="20" xr3:uid="{9AD9E87C-C967-47B7-96A3-1DD8F7D722C2}" name="org_matter_moisture_conc" dataDxfId="358"/>
    <tableColumn id="21" xr3:uid="{D996A876-B860-421D-B47F-0CD2A22209C6}" name="org_matter_carbon_conc" dataDxfId="357"/>
    <tableColumn id="22" xr3:uid="{332AC063-69DF-472F-A702-1A671673AE59}" name="organic_material_N_conc" dataDxfId="356"/>
    <tableColumn id="23" xr3:uid="{6F1E195B-40F9-4C8D-878A-871BE3D660DC}" name="org_material_applic_notes" dataDxfId="355"/>
    <tableColumn id="4" xr3:uid="{0780F541-092A-4952-A2E9-AF45EA170634}" name="org_material_applic_meth" dataDxfId="354"/>
    <tableColumn id="5" xr3:uid="{FFF57E64-8236-47F5-804A-358D60E55DFE}" name="org_material_applic_fresh_wt" dataDxfId="353"/>
    <tableColumn id="6" xr3:uid="{9675C3A3-8146-43BE-A6BE-7AB612754FA0}" name="org_material_cover" dataDxfId="352"/>
    <tableColumn id="7" xr3:uid="{54FCE634-5C4E-4F65-9A22-715CC308FB1A}" name="organic_material_P_conc" dataDxfId="351"/>
    <tableColumn id="8" xr3:uid="{4D17ACAD-3A2C-4FDC-9FFE-FCE05E2B8F79}" name="organic_material_K_conc" dataDxfId="350"/>
    <tableColumn id="9" xr3:uid="{FE1C4AC2-F111-43E4-BEA0-4E7783733E35}" name="org_material_lignin_conc" dataDxfId="349"/>
    <tableColumn id="10" xr3:uid="{E629693A-CB3C-4537-8310-57CBE9876808}" name="org_material_c_to_n" dataDxfId="348"/>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373" totalsRowShown="0" headerRowDxfId="347">
  <autoFilter ref="A4:G373" xr:uid="{DB9EB374-C541-4A85-ADC8-845A320AB264}"/>
  <tableColumns count="7">
    <tableColumn id="1" xr3:uid="{79B5E9CA-7C90-4CFF-B479-128C58B71009}" name="experiment_ID" dataDxfId="346"/>
    <tableColumn id="2" xr3:uid="{E5917133-2C12-452F-942D-E4260F14FC8F}" name="fertilizer_level" dataDxfId="345">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44"/>
    <tableColumn id="4" xr3:uid="{C4B7560B-56F2-4333-9583-24D9DB57137E}" name="fert_#_tot" dataDxfId="343"/>
    <tableColumn id="5" xr3:uid="{AED1EB50-299C-48F8-A961-521C6C722AD7}" name="fertilizer_season" dataDxfId="342"/>
    <tableColumn id="18" xr3:uid="{D578DCB9-0986-4424-B3AD-4D2F7F3F3804}" name="fertilizer_notes" dataDxfId="341"/>
    <tableColumn id="3" xr3:uid="{880971AF-6D5C-438C-AFF1-3D153FEA2D0A}" name="fert_applics_tot" dataDxfId="340"/>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726" totalsRowShown="0" headerRowDxfId="339">
  <autoFilter ref="A4:X726" xr:uid="{7C3F1750-AC69-4213-B59A-E077F022E7D0}"/>
  <tableColumns count="24">
    <tableColumn id="1" xr3:uid="{86BB556E-921D-459C-95EB-7E01C208482F}" name="experiment_ID" dataDxfId="338"/>
    <tableColumn id="3" xr3:uid="{206AB09C-68CA-4358-98A9-735CEACC74EA}" name="fertilizer_level" dataDxfId="337"/>
    <tableColumn id="28" xr3:uid="{AD29869F-1EFC-4B76-A913-C4192F975B24}" name="fertiliz_app_name" dataDxfId="336"/>
    <tableColumn id="29" xr3:uid="{13C30E9D-D629-4447-B465-23BAF14ADA10}" name="fertilization_date" dataDxfId="335"/>
    <tableColumn id="30" xr3:uid="{A709DAC8-57BE-4DC1-AFDD-C9A35CE94D2E}" name="fertilizer_material" dataDxfId="334"/>
    <tableColumn id="31" xr3:uid="{92A4398B-E281-48AF-8282-1181B058ED7A}" name="fertilizer_applic_method" dataDxfId="333"/>
    <tableColumn id="32" xr3:uid="{94BBBA5A-DF59-45F4-BFBB-A0BA6FE2268E}" name="application_depth_fert" dataDxfId="332"/>
    <tableColumn id="33" xr3:uid="{BCED6F27-DAE7-4EC5-9872-8862E9462381}" name="fertilizer_total_amount" dataDxfId="331"/>
    <tableColumn id="34" xr3:uid="{114F6E6A-5050-462D-8166-BD138F9F9653}" name="N_in_applied_fertilizer" dataDxfId="330"/>
    <tableColumn id="35" xr3:uid="{1CC15F09-7DD6-4EE5-99EA-065B4DCE45CC}" name="NO3_applied_fertilizer" dataDxfId="329"/>
    <tableColumn id="36" xr3:uid="{204AE436-750C-44E7-871C-D3F3AAB01B23}" name="NH4_applied_fertilizer" dataDxfId="328"/>
    <tableColumn id="37" xr3:uid="{F628C0D7-E91C-47F5-B8F2-ED2C86832711}" name="Urea_applied_fertilizer" dataDxfId="327"/>
    <tableColumn id="38" xr3:uid="{F155F9AB-013A-4D6F-B8A2-9D317C5F0BC9}" name="phosphorus_applied_fert" dataDxfId="326"/>
    <tableColumn id="39" xr3:uid="{A00DD634-3309-49CF-B590-8632957F980D}" name="fertilizer_K_applied" dataDxfId="325"/>
    <tableColumn id="40" xr3:uid="{074C0D25-C0C6-4010-8772-475123F63D81}" name="B_in_applied_fertilizer" dataDxfId="324"/>
    <tableColumn id="41" xr3:uid="{48D6EF16-3473-4DBE-BE03-23F730D215C8}" name="Ca_in_applied_fertilizer" dataDxfId="323"/>
    <tableColumn id="42" xr3:uid="{44E13A7D-FE24-42B7-91A9-FB5798EC2324}" name="Fe_in_applied_fertilizer" dataDxfId="322"/>
    <tableColumn id="43" xr3:uid="{292C46D3-AC1C-4F18-951B-A076D6F88868}" name="Mg_in_applied_fertilizer" dataDxfId="321"/>
    <tableColumn id="44" xr3:uid="{90CE11FB-1254-4DFD-93CA-8759263A6132}" name="Mn_in_applied_fertilizer" dataDxfId="320"/>
    <tableColumn id="45" xr3:uid="{27972042-D338-4A32-ABA1-1563C01C04E3}" name="S_in_applied_fertilizer" dataDxfId="319"/>
    <tableColumn id="46" xr3:uid="{61529952-8942-4A28-9AEA-A7460A674A65}" name="Zn_in_applied_fertilizer" dataDxfId="318"/>
    <tableColumn id="2" xr3:uid="{A9638481-95DC-4E58-86DD-251DD647A655}" name="fertiliz_code_other_elem" dataDxfId="317"/>
    <tableColumn id="4" xr3:uid="{D4E8CB31-15D0-4D05-BDCC-D97F97A13922}" name="other_elements_appl_fert" dataDxfId="316"/>
    <tableColumn id="5" xr3:uid="{1E2DAE40-5ABF-409E-AD1C-3FE3C44178FC}" name="fertilizer_applic_notes" dataDxfId="31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20" totalsRowShown="0" headerRowDxfId="314">
  <autoFilter ref="A4:D120" xr:uid="{77F7C1D0-1B00-4CF4-88BC-0DEC85F953DC}"/>
  <tableColumns count="4">
    <tableColumn id="1" xr3:uid="{481EB051-4328-42CD-9B7E-1B5D371B11E8}" name="experiment_ID"/>
    <tableColumn id="2" xr3:uid="{C5E0F8D4-0AC1-43CD-9963-49F39C522011}" name="chemical_applic_level" dataDxfId="313">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312"/>
    <tableColumn id="5" xr3:uid="{624A44F9-1748-4F9C-B889-3E56A5138C2F}" name="chemicals_notes" dataDxfId="311"/>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13" totalsRowShown="0" headerRowDxfId="310">
  <autoFilter ref="A4:I13" xr:uid="{A3AAB4EA-51D5-47B5-B4D5-27DD724AC1A8}"/>
  <tableColumns count="9">
    <tableColumn id="1" xr3:uid="{4571FE7C-A5B1-42E7-A10D-B8C517E57329}" name="experiment_ID" dataDxfId="309"/>
    <tableColumn id="3" xr3:uid="{BEABF4E5-DBFA-48F5-BB68-85D07F2CA2AB}" name="chemical_applic_level" dataDxfId="308"/>
    <tableColumn id="2" xr3:uid="{50DA79F1-F284-4570-9FB1-C3BC391D78BE}" name="chemical_applic_date" dataDxfId="307"/>
    <tableColumn id="58" xr3:uid="{C79458F4-3537-4566-904E-D8A043733DB0}" name="chemical_applic_material" dataDxfId="306"/>
    <tableColumn id="59" xr3:uid="{CCA4B20F-9527-4113-8222-410CBDBBD014}" name="chemical_applic_method" dataDxfId="305"/>
    <tableColumn id="60" xr3:uid="{641D8B7E-2821-4F98-BB3F-EDF8B15FCBD0}" name="application_depth_chem" dataDxfId="304"/>
    <tableColumn id="61" xr3:uid="{E6AD654A-BF7C-458B-8DA7-8EDA1ECF0B05}" name="chemical_applic_amount" dataDxfId="303"/>
    <tableColumn id="62" xr3:uid="{75C36578-C365-4137-B226-932D34495025}" name="chemical_applic_target" dataDxfId="302"/>
    <tableColumn id="4" xr3:uid="{2615844A-BA4F-4DDE-8082-F04DEAEC56AD}" name="chemical_applic_notes" dataDxfId="301"/>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K5" totalsRowShown="0" tableBorderDxfId="300">
  <autoFilter ref="A4:K5" xr:uid="{B5DB3634-6071-440A-ACB7-120C56A8AEB3}"/>
  <tableColumns count="11">
    <tableColumn id="1" xr3:uid="{CDFFD694-37EA-4136-8B38-531C383330E7}" name="experiment_ID" dataDxfId="299"/>
    <tableColumn id="2" xr3:uid="{2FB7DA15-597F-4D99-A03A-EB00DFC63A8F}" name="mulch_level" dataDxfId="298">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97"/>
    <tableColumn id="15" xr3:uid="{9F041F40-0402-41AC-A0A8-74BFC7D48534}" name="mulch_applic_date" dataDxfId="296"/>
    <tableColumn id="19" xr3:uid="{1B708BC0-AF1C-4D64-94BF-A0B90E96A46A}" name="mulch_removal_date" dataDxfId="295"/>
    <tableColumn id="3" xr3:uid="{1E721FBB-5A34-4090-973D-8DFAACB9EAD2}" name="mulch_type" dataDxfId="294"/>
    <tableColumn id="4" xr3:uid="{45625963-AB56-40A4-9BDA-CC78681D5F09}" name="mulch_type_remove" dataDxfId="293"/>
    <tableColumn id="5" xr3:uid="{5D638432-9BB8-454C-AD81-0E3474E718D3}" name="mulch_cover_fraction" dataDxfId="292"/>
    <tableColumn id="6" xr3:uid="{F46B062A-6E3F-4DB0-A49C-D6D37D611AFD}" name="mulch_level_notes" dataDxfId="291"/>
    <tableColumn id="7" xr3:uid="{7726431B-0436-48B7-8909-662EF0425749}" name="mulch_thickness" dataDxfId="290"/>
    <tableColumn id="8" xr3:uid="{479AFE26-A69D-4A75-BD3F-21F8955FAA34}" name="mulch_color" dataDxfId="28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E331" totalsRowShown="0" headerRowDxfId="288">
  <autoFilter ref="A4:E331" xr:uid="{21FC0ACE-8D99-4C5B-A0AA-5CCE748C8141}"/>
  <tableColumns count="5">
    <tableColumn id="1" xr3:uid="{C6CC1715-3F8C-4325-BEA9-B840B7863030}" name="experiment_ID" dataDxfId="287"/>
    <tableColumn id="2" xr3:uid="{B4007FBF-5EE7-4121-AA65-738ABE2E8FBC}" name="harvest_operations_level" dataDxfId="286">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dataDxfId="285"/>
    <tableColumn id="6" xr3:uid="{0FFDE9EA-F8A5-436B-BEAA-7DE1C1B03A0D}" name="harvest_notes" dataDxfId="284"/>
    <tableColumn id="3" xr3:uid="{0BD15827-8BEC-4392-9A68-3873619DD383}" name="harvest_comments" dataDxfId="283"/>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N375" totalsRowShown="0" headerRowDxfId="282">
  <autoFilter ref="A4:N375" xr:uid="{F334BE32-25D5-43AD-A28D-6595D81A11E8}"/>
  <tableColumns count="14">
    <tableColumn id="1" xr3:uid="{229B1FAB-E450-4755-81F8-05415EA5CEDA}" name="experiment_ID" dataDxfId="281"/>
    <tableColumn id="3" xr3:uid="{7BB2A383-5548-45FF-AD53-869BFDA02149}" name="harvest_operations_level" dataDxfId="280"/>
    <tableColumn id="18" xr3:uid="{D2B8CE1F-F1E5-41FA-B06C-5289CBDACD1E}" name="harvest_operations_date" dataDxfId="279"/>
    <tableColumn id="20" xr3:uid="{6DB3DD3A-82FE-4613-8C62-05FC810C64C2}" name="harvest_operat_component" dataDxfId="278"/>
    <tableColumn id="21" xr3:uid="{A15B1384-30E2-4551-86F9-A2AB53A46E12}" name="harvest_method" dataDxfId="277"/>
    <tableColumn id="2" xr3:uid="{7DF04191-64DE-427B-8CFB-9D1F8602418A}" name="harvest_stage" dataDxfId="276"/>
    <tableColumn id="4" xr3:uid="{FBCD518C-C103-417F-A584-74DC40BCEC7C}" name="harv_operat_main_product" dataDxfId="275"/>
    <tableColumn id="5" xr3:uid="{9FC54403-06C1-4846-9082-480589D3F591}" name="harv_operation_byproduct" dataDxfId="274"/>
    <tableColumn id="6" xr3:uid="{E8E7FD42-484D-4819-9DAC-925E004EB8EA}" name="harv_operat_size_categor" dataDxfId="273"/>
    <tableColumn id="7" xr3:uid="{72A52620-5DAA-4D25-8565-C9D0CDCCB3CA}" name="harvest_operations_notes" dataDxfId="272"/>
    <tableColumn id="8" xr3:uid="{D454127F-5F43-40F3-B6D2-32560A6B2CA7}" name="harvested_crop" dataDxfId="271"/>
    <tableColumn id="9" xr3:uid="{A98D0E61-0B0F-4BEF-BA79-6E6D38EF16A8}" name="harvest_area" dataDxfId="270"/>
    <tableColumn id="10" xr3:uid="{7EAA9191-F196-48A1-947E-8E3A1E1ED899}" name="harvest_amount" dataDxfId="269"/>
    <tableColumn id="11" xr3:uid="{D5897FAC-C1E7-4976-9BBE-4D4E4890E41B}" name="harvest_cut_height" dataDxfId="268"/>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1511" totalsRowShown="0" headerRowDxfId="267" dataDxfId="266">
  <autoFilter ref="A4:Q1511" xr:uid="{418326F8-391B-45E0-97BB-D948CCE1E8D3}"/>
  <tableColumns count="17">
    <tableColumn id="1" xr3:uid="{E3E3835B-ED22-4E2F-B31F-E7780ABB0DD6}" name="experiment_ID" dataDxfId="265"/>
    <tableColumn id="2" xr3:uid="{DDC4028D-51F9-4B05-A591-AC7BCE40287E}" name="treatment_number" dataDxfId="128">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3" xr3:uid="{B3CA3A55-16CB-400E-9AA8-E37AD16C8EB4}" name="treatment_name" dataDxfId="264"/>
    <tableColumn id="4" xr3:uid="{723AF5B3-C8B4-48EE-A56A-56495723F770}" name="genotype_level_number" dataDxfId="263"/>
    <tableColumn id="5" xr3:uid="{B7E65C1A-5FED-45C6-A1B4-66394B6B10BC}" name="field_level" dataDxfId="262"/>
    <tableColumn id="6" xr3:uid="{0288AF23-3B4F-46D7-96E5-F2836716E890}" name="soil_analysis_level" dataDxfId="261"/>
    <tableColumn id="7" xr3:uid="{A99E7C02-2ECD-4115-9A68-7A5F32B4933B}" name="initial_conditions_level" dataDxfId="260"/>
    <tableColumn id="8" xr3:uid="{A6356408-09C3-4F4F-8609-DA47BF128A5D}" name="planting_level" dataDxfId="259"/>
    <tableColumn id="9" xr3:uid="{2E44F29B-0789-488A-ADD7-E812928A8FF7}" name="irrigation_level" dataDxfId="258"/>
    <tableColumn id="10" xr3:uid="{9377009E-FE92-4471-9F35-B769CDEA0EAE}" name="fertilizer_level" dataDxfId="257"/>
    <tableColumn id="11" xr3:uid="{1E208BA1-C1F0-4711-B7A8-FA4F39726875}" name="org_materials_applic_lev" dataDxfId="256"/>
    <tableColumn id="12" xr3:uid="{5F3C3085-2F26-411A-8530-A0FA0F9C5194}" name="chemical_applic_level" dataDxfId="255"/>
    <tableColumn id="13" xr3:uid="{24D68267-41D3-4A56-B9DC-B15ADCED41A5}" name="tillage_level" dataDxfId="254"/>
    <tableColumn id="14" xr3:uid="{8F54013B-D171-4C0F-97DC-A5D64DFD69B2}" name="environmental_modif_lev" dataDxfId="253"/>
    <tableColumn id="15" xr3:uid="{609E5842-0963-47EC-A6A4-2747D5256F59}" name="harvest_operations_level" dataDxfId="252"/>
    <tableColumn id="16" xr3:uid="{E740A0BB-530D-4FF2-B895-8DB8AF948E78}" name="mulch_level" dataDxfId="251"/>
    <tableColumn id="17" xr3:uid="{650FA923-C999-4B90-BB36-A39625D4CB3F}" name="simulation_control_level" dataDxfId="250"/>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5" totalsRowShown="0" headerRowDxfId="249">
  <autoFilter ref="A4:F5"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48"/>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247">
  <autoFilter ref="A4:J5" xr:uid="{637C23B0-AA44-4AA6-9E36-40568E969208}"/>
  <tableColumns count="10">
    <tableColumn id="1" xr3:uid="{DE0A8CFB-86B1-46C2-B611-583E5EEA8561}" name="experiment_ID" dataDxfId="246"/>
    <tableColumn id="7" xr3:uid="{563854A2-C7A8-4F97-A0CC-793ABCD68755}" name="treatment_lev_ID" dataDxfId="245"/>
    <tableColumn id="5" xr3:uid="{7F1636B8-8FAC-44AD-ABA7-9DDCD3E5CABE}" name="treatment_number" dataDxfId="244"/>
    <tableColumn id="89" xr3:uid="{249E2369-CC86-46F7-8675-DB0347726A4A}" name="replicate_number" dataDxfId="243"/>
    <tableColumn id="91" xr3:uid="{4698CDBF-6B1C-44F4-B9F5-13C13E986BFA}" name="harvest_yld_matur_dry_wt" dataDxfId="242"/>
    <tableColumn id="2" xr3:uid="{531FE137-CA55-4491-B1F0-94AB5FA89C2D}" name="grain_dry_wt_at_maturity" dataDxfId="241"/>
    <tableColumn id="3" xr3:uid="{983252DD-FFC5-44D3-96F4-0430062C4804}" name="grain_unit_dry_wt_matur" dataDxfId="240"/>
    <tableColumn id="6" xr3:uid="{9E6B0084-D045-4D92-A640-0352C256C5FB}" name="tot_dry_wt_at_harvest" dataDxfId="239"/>
    <tableColumn id="8" xr3:uid="{3FF21391-9E30-42F6-A1B6-716C9A63AF29}" name="harvest_index_maturity" dataDxfId="238"/>
    <tableColumn id="9" xr3:uid="{288ECCB8-BAA0-4CD3-9BBE-1BCEA1C9C1DB}" name="tiller_number_maturity" dataDxfId="237"/>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236" dataDxfId="235">
  <autoFilter ref="A4:L5" xr:uid="{637C23B0-AA44-4AA6-9E36-40568E969208}"/>
  <tableColumns count="12">
    <tableColumn id="1" xr3:uid="{7F2CE5A8-CAE8-42CF-8EC4-7CF8AC8BBBAD}" name="experiment_ID" dataDxfId="234"/>
    <tableColumn id="4" xr3:uid="{014CE956-2092-460F-B73D-996A8A933E12}" name="treatment_lev_ID" dataDxfId="233"/>
    <tableColumn id="89" xr3:uid="{9CE2AC7A-F0E6-458A-A181-C43995D3AB92}" name="treatment_number" dataDxfId="232"/>
    <tableColumn id="17" xr3:uid="{60313B67-A908-4FE9-AA12-289F429B903B}" name="replicate_number" dataDxfId="231"/>
    <tableColumn id="2" xr3:uid="{E3AA7938-9291-45AF-A12B-8CC882200D8E}" name="anthesis_date" dataDxfId="230"/>
    <tableColumn id="3" xr3:uid="{1CC9F3F6-BD9C-44D4-AEF8-784810AF19F3}" name="physiologic_maturity_dat" dataDxfId="229"/>
    <tableColumn id="6" xr3:uid="{B6637099-B86D-4BF8-B593-1443FE1293FC}" name="harvest_date" dataDxfId="228"/>
    <tableColumn id="7" xr3:uid="{EC0C9B35-9D77-4C25-AB89-769F59251504}" name="emergence_date" dataDxfId="227"/>
    <tableColumn id="8" xr3:uid="{F5EA7C1D-671E-4AB3-A95D-05E71376E5F0}" name="beginning_bloom_stage" dataDxfId="226"/>
    <tableColumn id="9" xr3:uid="{31D71E63-FF8C-4251-B3B6-657A6D93ED2D}" name="beginning_maturity_date" dataDxfId="225"/>
    <tableColumn id="10" xr3:uid="{BDAF7EF8-2AE1-4827-B8EE-7FECFD7E8D8A}" name="beginning_peg_stage" dataDxfId="224"/>
    <tableColumn id="11" xr3:uid="{857ADD19-A5FC-401D-B1D1-609E7ADDEF76}" name="beginning_pod_stage" dataDxfId="22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22" dataDxfId="221">
  <autoFilter ref="A4:D5" xr:uid="{637C23B0-AA44-4AA6-9E36-40568E969208}"/>
  <tableColumns count="4">
    <tableColumn id="1" xr3:uid="{B87FBDA4-8115-4225-8366-96E97D8EBB56}" name="experiment_ID" dataDxfId="220"/>
    <tableColumn id="7" xr3:uid="{949640D5-CED6-4147-A3E6-A7E2C387493E}" name="treatment_lev_ID" dataDxfId="219"/>
    <tableColumn id="5" xr3:uid="{CDB24A26-4309-472D-AE83-5255AEFEC65A}" name="treatment_number" dataDxfId="218"/>
    <tableColumn id="89" xr3:uid="{896E25E6-AB99-494E-B151-1CE90622844D}" name="replicate_number" dataDxfId="217"/>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16" dataDxfId="215">
  <autoFilter ref="A4:D5" xr:uid="{637C23B0-AA44-4AA6-9E36-40568E969208}"/>
  <tableColumns count="4">
    <tableColumn id="1" xr3:uid="{D5F09AF8-2259-482A-84B0-C8DC0E6EF27A}" name="experiment_ID" dataDxfId="214"/>
    <tableColumn id="7" xr3:uid="{8BBAD5C2-9C7B-43B6-8B0F-468D5033C9AD}" name="treatment_lev_ID" dataDxfId="213"/>
    <tableColumn id="5" xr3:uid="{C7833CC8-5CB8-460E-BA01-FB86B3075982}" name="treatment_number" dataDxfId="212"/>
    <tableColumn id="89" xr3:uid="{2D852C3C-CCC0-46E2-956A-6B7D5A1423EF}" name="replicate_number" dataDxfId="211"/>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10" dataDxfId="209">
  <autoFilter ref="A4:D5" xr:uid="{637C23B0-AA44-4AA6-9E36-40568E969208}"/>
  <tableColumns count="4">
    <tableColumn id="1" xr3:uid="{93930785-BC88-47D7-879E-99D2D080CC0E}" name="experiment_ID" dataDxfId="208"/>
    <tableColumn id="7" xr3:uid="{31D58FCE-03CF-47EE-9E28-37C46762B6F8}" name="treatment_lev_ID" dataDxfId="207"/>
    <tableColumn id="5" xr3:uid="{1A9F9D64-E5E0-4C59-917B-A5101BE074F6}" name="treatment_number" dataDxfId="206"/>
    <tableColumn id="89" xr3:uid="{5566ECB4-5E89-4A70-AF17-FC1F3A2C7B50}" name="replicate_number" dataDxfId="205"/>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204" dataDxfId="203">
  <autoFilter ref="A4:D5" xr:uid="{637C23B0-AA44-4AA6-9E36-40568E969208}"/>
  <tableColumns count="4">
    <tableColumn id="1" xr3:uid="{17E467C8-AEC4-4793-A931-0B5349ABACE3}" name="experiment_ID" dataDxfId="202"/>
    <tableColumn id="7" xr3:uid="{2892904C-2D99-472D-A2DD-2610772E3CB8}" name="treatment_lev_ID" dataDxfId="201"/>
    <tableColumn id="5" xr3:uid="{8053B4BF-358E-47A5-A5BA-5A4C1513E2AA}" name="treatment_number" dataDxfId="200"/>
    <tableColumn id="89" xr3:uid="{63893810-FB26-4944-BEDE-B75A06B2B053}" name="replicate_number" dataDxfId="199"/>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98" dataDxfId="197">
  <autoFilter ref="A4:H5" xr:uid="{20435861-579E-497D-999A-529F7B05BFEA}"/>
  <tableColumns count="8">
    <tableColumn id="1" xr3:uid="{11EC9595-1DB0-43F4-9CA1-4CAD69107C94}" name="experiment_ID" dataDxfId="196"/>
    <tableColumn id="7" xr3:uid="{50C22B6E-13B8-4787-86CF-36F99C0E8077}" name="treatment_lev_ID" dataDxfId="195"/>
    <tableColumn id="4" xr3:uid="{E1C2B2DC-E469-4315-989D-997E50622464}" name="treatment_number" dataDxfId="194"/>
    <tableColumn id="6" xr3:uid="{3072FE54-6EFE-45D2-8E36-3136F081E474}" name="replicate_number" dataDxfId="193"/>
    <tableColumn id="5" xr3:uid="{C32DE6CE-BEF9-40B8-9191-A599AB52DB5F}" name="date_of_measurement" dataDxfId="192"/>
    <tableColumn id="8" xr3:uid="{384C8EC1-3286-4B4F-9214-475314DE5576}" name="leaf_area_index" dataDxfId="191"/>
    <tableColumn id="9" xr3:uid="{BCE0A326-3E2F-4912-9A1F-D8B1A1B0413D}" name="shoot_(apex)_number" dataDxfId="190"/>
    <tableColumn id="2" xr3:uid="{D9FEA559-8C8D-4755-9343-A520EF589A34}" name="growth_stage_Zadoks" dataDxfId="189"/>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88" dataDxfId="187">
  <autoFilter ref="A4:E5" xr:uid="{20435861-579E-497D-999A-529F7B05BFEA}"/>
  <tableColumns count="5">
    <tableColumn id="1" xr3:uid="{B8036022-A3F9-407C-BDDA-F89E0B7E4DD5}" name="experiment_ID" dataDxfId="186"/>
    <tableColumn id="7" xr3:uid="{F3D76335-2B28-4514-B119-8F0FC5454B9D}" name="treatment_lev_ID" dataDxfId="185"/>
    <tableColumn id="4" xr3:uid="{1A7611A1-BDAB-4B28-B346-89B6E1522AF9}" name="treatment_number" dataDxfId="184"/>
    <tableColumn id="6" xr3:uid="{E033292B-122E-4E27-B860-57670BFE3E52}" name="replicate_number" dataDxfId="183"/>
    <tableColumn id="5" xr3:uid="{DB78B44F-CC0C-49E7-8619-C8EFABE45E13}" name="date_of_measurement" dataDxfId="182"/>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81" dataDxfId="180">
  <autoFilter ref="A4:E5" xr:uid="{20435861-579E-497D-999A-529F7B05BFEA}"/>
  <tableColumns count="5">
    <tableColumn id="1" xr3:uid="{89CB7365-2CAB-4D48-95F2-FC0553783ADC}" name="experiment_ID" dataDxfId="179"/>
    <tableColumn id="7" xr3:uid="{C4EF157F-705C-494E-9CE0-3472BE316CB4}" name="treatment_lev_ID" dataDxfId="178"/>
    <tableColumn id="4" xr3:uid="{A4239645-4017-4A65-868A-C9B5765F0F43}" name="treatment_number" dataDxfId="177"/>
    <tableColumn id="6" xr3:uid="{9731BC91-4C74-413D-A3F3-CB37129DFA21}" name="replicate_number" dataDxfId="176"/>
    <tableColumn id="5" xr3:uid="{85F55033-DDC1-4BEA-87F9-746C2C0524D2}" name="date_of_measurement" dataDxfId="175"/>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74" dataDxfId="173">
  <autoFilter ref="A4:E5" xr:uid="{20435861-579E-497D-999A-529F7B05BFEA}"/>
  <tableColumns count="5">
    <tableColumn id="1" xr3:uid="{AF3EC75C-AC58-4C49-810A-F0D2C6D5E56B}" name="experiment_ID" dataDxfId="172"/>
    <tableColumn id="7" xr3:uid="{F0A3331C-3F1B-499A-8B1E-D75660A65187}" name="treatment_lev_ID" dataDxfId="171"/>
    <tableColumn id="4" xr3:uid="{403FB5CF-6F52-4810-AB8F-8BD8D2A69111}" name="treatment_number" dataDxfId="170"/>
    <tableColumn id="6" xr3:uid="{DFD6CF61-6FA6-4653-A0E2-D5EDEEF9B087}" name="replicate_number" dataDxfId="169"/>
    <tableColumn id="5" xr3:uid="{FD28EE3F-6539-49AF-A5AE-3BB34EE717E0}" name="date_of_measurement" dataDxfId="168"/>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67" dataDxfId="166">
  <autoFilter ref="A4:E5" xr:uid="{20435861-579E-497D-999A-529F7B05BFEA}"/>
  <tableColumns count="5">
    <tableColumn id="1" xr3:uid="{8BE22FC2-0945-492E-869E-9F726D70D0DB}" name="experiment_ID" dataDxfId="165"/>
    <tableColumn id="7" xr3:uid="{EC78117E-E48E-4C5C-B123-5BE0EEF1F776}" name="treatment_lev_ID" dataDxfId="164"/>
    <tableColumn id="4" xr3:uid="{6A640BCC-F154-4EE4-8781-E74E1EB06DBB}" name="treatment_number" dataDxfId="163"/>
    <tableColumn id="6" xr3:uid="{82B55AFD-0438-4986-8D2A-2810BFAF9519}" name="replicate_number" dataDxfId="162"/>
    <tableColumn id="5" xr3:uid="{ABC2387E-32FA-403D-B807-54F5F414411D}" name="date_of_measurement" dataDxfId="161"/>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60" dataDxfId="159">
  <autoFilter ref="A4:E5" xr:uid="{20435861-579E-497D-999A-529F7B05BFEA}"/>
  <tableColumns count="5">
    <tableColumn id="1" xr3:uid="{5BCCE7C5-FD3C-442A-B586-A6599A57DF69}" name="experiment_ID" dataDxfId="158"/>
    <tableColumn id="7" xr3:uid="{C558DE82-A40E-498D-B00E-15BA26CAB706}" name="treatment_lev_ID" dataDxfId="157"/>
    <tableColumn id="4" xr3:uid="{33F79646-A0C0-40E3-BB1F-35257EEA5162}" name="treatment_number" dataDxfId="156"/>
    <tableColumn id="6" xr3:uid="{6B997D94-5977-45BB-97D8-F0CA07A49321}" name="replicate_number" dataDxfId="155"/>
    <tableColumn id="5" xr3:uid="{37CAE8AD-4172-48A4-9706-11D53C899D9E}" name="date_of_measurement" dataDxfId="154"/>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53" dataDxfId="152">
  <autoFilter ref="A4:E5" xr:uid="{20435861-579E-497D-999A-529F7B05BFEA}"/>
  <tableColumns count="5">
    <tableColumn id="1" xr3:uid="{8C961294-5479-467C-9C60-E8E3C0E6215A}" name="experiment_ID" dataDxfId="151"/>
    <tableColumn id="7" xr3:uid="{ADD2C3BE-F80A-4BB6-A034-0FD0DF78B345}" name="treatment_lev_ID" dataDxfId="150"/>
    <tableColumn id="4" xr3:uid="{1C2CED32-D082-405D-87B7-4FDCA39DD9CE}" name="treatment_number" dataDxfId="149"/>
    <tableColumn id="6" xr3:uid="{2A66A12B-6CB0-4DA7-B1EA-4271BB204D91}" name="replicate_number" dataDxfId="148"/>
    <tableColumn id="5" xr3:uid="{808B5092-A762-44A3-A768-4EBA5825737C}" name="date_of_measurement" dataDxfId="147"/>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46" dataDxfId="145">
  <autoFilter ref="A4:E5" xr:uid="{20435861-579E-497D-999A-529F7B05BFEA}"/>
  <tableColumns count="5">
    <tableColumn id="1" xr3:uid="{2EF3C722-FCC0-4214-8D63-B7DED8911425}" name="experiment_ID" dataDxfId="144"/>
    <tableColumn id="7" xr3:uid="{835FF07C-C4D7-43FB-B407-0623225A1410}" name="treatment_lev_ID" dataDxfId="143"/>
    <tableColumn id="4" xr3:uid="{ADB918F4-9B30-4258-9A00-05AA385B4B15}" name="treatment_number" dataDxfId="142"/>
    <tableColumn id="6" xr3:uid="{496BDF75-6741-4D03-9447-413F81817664}" name="replicate_number" dataDxfId="141"/>
    <tableColumn id="5" xr3:uid="{30D0339F-444F-45E7-924A-CF8428AB64DA}" name="date_of_measurement" dataDxfId="14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117" Type="http://schemas.openxmlformats.org/officeDocument/2006/relationships/hyperlink" Target="mailto:c.cesaraccio@ibimet.cnr.it" TargetMode="External"/><Relationship Id="rId21" Type="http://schemas.openxmlformats.org/officeDocument/2006/relationships/hyperlink" Target="mailto:domenico.ventrella@entecra.it" TargetMode="External"/><Relationship Id="rId63" Type="http://schemas.openxmlformats.org/officeDocument/2006/relationships/hyperlink" Target="mailto:Jingyi.yang@agr.gc.ca" TargetMode="External"/><Relationship Id="rId159" Type="http://schemas.openxmlformats.org/officeDocument/2006/relationships/hyperlink" Target="mailto:ccraig@ostatemail.okstate.edu" TargetMode="External"/><Relationship Id="rId170" Type="http://schemas.openxmlformats.org/officeDocument/2006/relationships/hyperlink" Target="mailto:krdmankin@gmail.com" TargetMode="External"/><Relationship Id="rId226" Type="http://schemas.openxmlformats.org/officeDocument/2006/relationships/hyperlink" Target="mailto:sinnathambysumathy@gmail.com" TargetMode="External"/><Relationship Id="rId268" Type="http://schemas.openxmlformats.org/officeDocument/2006/relationships/hyperlink" Target="mailto:jordi.doltra@irta.cat" TargetMode="External"/><Relationship Id="rId32" Type="http://schemas.openxmlformats.org/officeDocument/2006/relationships/hyperlink" Target="mailto:domenico.ventrella@entecra.it" TargetMode="External"/><Relationship Id="rId74" Type="http://schemas.openxmlformats.org/officeDocument/2006/relationships/hyperlink" Target="mailto:anjumuaf0023@gmail.com" TargetMode="External"/><Relationship Id="rId128" Type="http://schemas.openxmlformats.org/officeDocument/2006/relationships/hyperlink" Target="mailto:samuel.buis@paca.inra.fr" TargetMode="External"/><Relationship Id="rId5" Type="http://schemas.openxmlformats.org/officeDocument/2006/relationships/hyperlink" Target="mailto:Jingyi.yang@agr.gc.ca" TargetMode="External"/><Relationship Id="rId181" Type="http://schemas.openxmlformats.org/officeDocument/2006/relationships/hyperlink" Target="mailto:sinnathambysumathy@gmail.com" TargetMode="External"/><Relationship Id="rId237" Type="http://schemas.openxmlformats.org/officeDocument/2006/relationships/hyperlink" Target="mailto:pcsentel.esalq@usp.br" TargetMode="External"/><Relationship Id="rId279" Type="http://schemas.openxmlformats.org/officeDocument/2006/relationships/hyperlink" Target="mailto:jordi.doltra@irta.cat" TargetMode="External"/><Relationship Id="rId43" Type="http://schemas.openxmlformats.org/officeDocument/2006/relationships/hyperlink" Target="mailto:domenico.ventrella@entecra.it" TargetMode="External"/><Relationship Id="rId139" Type="http://schemas.openxmlformats.org/officeDocument/2006/relationships/hyperlink" Target="mailto:sinnathambysumathy@gmail.com" TargetMode="External"/><Relationship Id="rId290" Type="http://schemas.openxmlformats.org/officeDocument/2006/relationships/hyperlink" Target="mailto:jordi.doltra@irta.cat" TargetMode="External"/><Relationship Id="rId85" Type="http://schemas.openxmlformats.org/officeDocument/2006/relationships/hyperlink" Target="mailto:sriog@unileon.es" TargetMode="External"/><Relationship Id="rId150" Type="http://schemas.openxmlformats.org/officeDocument/2006/relationships/hyperlink" Target="mailto:ccraig@ostatemail.okstate.edu" TargetMode="External"/><Relationship Id="rId192" Type="http://schemas.openxmlformats.org/officeDocument/2006/relationships/hyperlink" Target="mailto:ccraig@ostatemail.okstate.edu" TargetMode="External"/><Relationship Id="rId206" Type="http://schemas.openxmlformats.org/officeDocument/2006/relationships/hyperlink" Target="mailto:krdmankin@gmail.com" TargetMode="External"/><Relationship Id="rId248" Type="http://schemas.openxmlformats.org/officeDocument/2006/relationships/hyperlink" Target="mailto:jordi.doltra@irta.cat" TargetMode="External"/><Relationship Id="rId12" Type="http://schemas.openxmlformats.org/officeDocument/2006/relationships/hyperlink" Target="mailto:eamiri@iau-lahijan.ac.ir" TargetMode="External"/><Relationship Id="rId33" Type="http://schemas.openxmlformats.org/officeDocument/2006/relationships/hyperlink" Target="mailto:domenico.ventrella@entecra.it" TargetMode="External"/><Relationship Id="rId108" Type="http://schemas.openxmlformats.org/officeDocument/2006/relationships/hyperlink" Target="mailto:c.cesaraccio@ibimet.cnr.it" TargetMode="External"/><Relationship Id="rId129" Type="http://schemas.openxmlformats.org/officeDocument/2006/relationships/hyperlink" Target="mailto:samuel.buis@paca.inra.fr" TargetMode="External"/><Relationship Id="rId280" Type="http://schemas.openxmlformats.org/officeDocument/2006/relationships/hyperlink" Target="mailto:jordi.doltra@irta.cat" TargetMode="External"/><Relationship Id="rId54" Type="http://schemas.openxmlformats.org/officeDocument/2006/relationships/hyperlink" Target="mailto:Jingyi.yang@agr.gc.ca" TargetMode="External"/><Relationship Id="rId75" Type="http://schemas.openxmlformats.org/officeDocument/2006/relationships/hyperlink" Target="mailto:yjshen@sjziam.ac.cn" TargetMode="External"/><Relationship Id="rId96" Type="http://schemas.openxmlformats.org/officeDocument/2006/relationships/hyperlink" Target="mailto:sriog@unileon.es" TargetMode="External"/><Relationship Id="rId140" Type="http://schemas.openxmlformats.org/officeDocument/2006/relationships/hyperlink" Target="mailto:krdmankin@gmail.com" TargetMode="External"/><Relationship Id="rId161" Type="http://schemas.openxmlformats.org/officeDocument/2006/relationships/hyperlink" Target="mailto:krdmankin@gmail.com" TargetMode="External"/><Relationship Id="rId182" Type="http://schemas.openxmlformats.org/officeDocument/2006/relationships/hyperlink" Target="mailto:krdmankin@gmail.com" TargetMode="External"/><Relationship Id="rId217" Type="http://schemas.openxmlformats.org/officeDocument/2006/relationships/hyperlink" Target="mailto:sinnathambysumathy@gmail.com" TargetMode="External"/><Relationship Id="rId6" Type="http://schemas.openxmlformats.org/officeDocument/2006/relationships/hyperlink" Target="mailto:anjumuaf0023@gmail.com" TargetMode="External"/><Relationship Id="rId238" Type="http://schemas.openxmlformats.org/officeDocument/2006/relationships/hyperlink" Target="mailto:pcsentel.esalq@usp.br" TargetMode="External"/><Relationship Id="rId259" Type="http://schemas.openxmlformats.org/officeDocument/2006/relationships/hyperlink" Target="mailto:jordi.doltra@irta.cat" TargetMode="External"/><Relationship Id="rId23" Type="http://schemas.openxmlformats.org/officeDocument/2006/relationships/hyperlink" Target="mailto:domenico.ventrella@entecra.it" TargetMode="External"/><Relationship Id="rId119" Type="http://schemas.openxmlformats.org/officeDocument/2006/relationships/hyperlink" Target="mailto:c.cesaraccio@ibimet.cnr.it" TargetMode="External"/><Relationship Id="rId270" Type="http://schemas.openxmlformats.org/officeDocument/2006/relationships/hyperlink" Target="mailto:jordi.doltra@irta.cat" TargetMode="External"/><Relationship Id="rId291" Type="http://schemas.openxmlformats.org/officeDocument/2006/relationships/hyperlink" Target="mailto:jordi.doltra@irta.cat" TargetMode="External"/><Relationship Id="rId44" Type="http://schemas.openxmlformats.org/officeDocument/2006/relationships/hyperlink" Target="mailto:domenico.ventrella@entecra.it" TargetMode="External"/><Relationship Id="rId65" Type="http://schemas.openxmlformats.org/officeDocument/2006/relationships/hyperlink" Target="mailto:Jingyi.yang@agr.gc.ca" TargetMode="External"/><Relationship Id="rId86" Type="http://schemas.openxmlformats.org/officeDocument/2006/relationships/hyperlink" Target="mailto:sriog@unileon.es" TargetMode="External"/><Relationship Id="rId130" Type="http://schemas.openxmlformats.org/officeDocument/2006/relationships/hyperlink" Target="mailto:samuel.buis@paca.inra.fr" TargetMode="External"/><Relationship Id="rId151" Type="http://schemas.openxmlformats.org/officeDocument/2006/relationships/hyperlink" Target="mailto:sinnathambysumathy@gmail.com" TargetMode="External"/><Relationship Id="rId172" Type="http://schemas.openxmlformats.org/officeDocument/2006/relationships/hyperlink" Target="mailto:sinnathambysumathy@gmail.com" TargetMode="External"/><Relationship Id="rId193" Type="http://schemas.openxmlformats.org/officeDocument/2006/relationships/hyperlink" Target="mailto:sinnathambysumathy@gmail.com" TargetMode="External"/><Relationship Id="rId207" Type="http://schemas.openxmlformats.org/officeDocument/2006/relationships/hyperlink" Target="mailto:ccraig@ostatemail.okstate.edu" TargetMode="External"/><Relationship Id="rId228" Type="http://schemas.openxmlformats.org/officeDocument/2006/relationships/hyperlink" Target="mailto:ccraig@ostatemail.okstate.edu" TargetMode="External"/><Relationship Id="rId249" Type="http://schemas.openxmlformats.org/officeDocument/2006/relationships/hyperlink" Target="mailto:jordi.doltra@irta.cat" TargetMode="External"/><Relationship Id="rId13" Type="http://schemas.openxmlformats.org/officeDocument/2006/relationships/hyperlink" Target="mailto:apenm@unileon.es" TargetMode="External"/><Relationship Id="rId109" Type="http://schemas.openxmlformats.org/officeDocument/2006/relationships/hyperlink" Target="mailto:c.cesaraccio@ibimet.cnr.it" TargetMode="External"/><Relationship Id="rId260" Type="http://schemas.openxmlformats.org/officeDocument/2006/relationships/hyperlink" Target="mailto:jordi.doltra@irta.cat" TargetMode="External"/><Relationship Id="rId281" Type="http://schemas.openxmlformats.org/officeDocument/2006/relationships/hyperlink" Target="mailto:jordi.doltra@irta.cat" TargetMode="External"/><Relationship Id="rId34" Type="http://schemas.openxmlformats.org/officeDocument/2006/relationships/hyperlink" Target="mailto:domenico.ventrella@entecra.it" TargetMode="External"/><Relationship Id="rId55" Type="http://schemas.openxmlformats.org/officeDocument/2006/relationships/hyperlink" Target="mailto:Jingyi.yang@agr.gc.ca" TargetMode="External"/><Relationship Id="rId76" Type="http://schemas.openxmlformats.org/officeDocument/2006/relationships/hyperlink" Target="mailto:sruzica@agrif.bg.ac.rs" TargetMode="External"/><Relationship Id="rId97" Type="http://schemas.openxmlformats.org/officeDocument/2006/relationships/hyperlink" Target="mailto:c.cesaraccio@ibimet.cnr.it" TargetMode="External"/><Relationship Id="rId120" Type="http://schemas.openxmlformats.org/officeDocument/2006/relationships/hyperlink" Target="mailto:c.cesaraccio@ibimet.cnr.it" TargetMode="External"/><Relationship Id="rId141" Type="http://schemas.openxmlformats.org/officeDocument/2006/relationships/hyperlink" Target="mailto:ccraig@ostatemail.okstate.edu" TargetMode="External"/><Relationship Id="rId7" Type="http://schemas.openxmlformats.org/officeDocument/2006/relationships/hyperlink" Target="mailto:yanhj@cau.deu.cn" TargetMode="External"/><Relationship Id="rId162" Type="http://schemas.openxmlformats.org/officeDocument/2006/relationships/hyperlink" Target="mailto:ccraig@ostatemail.okstate.edu" TargetMode="External"/><Relationship Id="rId183" Type="http://schemas.openxmlformats.org/officeDocument/2006/relationships/hyperlink" Target="mailto:ccraig@ostatemail.okstate.edu" TargetMode="External"/><Relationship Id="rId218" Type="http://schemas.openxmlformats.org/officeDocument/2006/relationships/hyperlink" Target="mailto:krdmankin@gmail.com" TargetMode="External"/><Relationship Id="rId239" Type="http://schemas.openxmlformats.org/officeDocument/2006/relationships/hyperlink" Target="mailto:pcsentel.esalq@usp.br" TargetMode="External"/><Relationship Id="rId250" Type="http://schemas.openxmlformats.org/officeDocument/2006/relationships/hyperlink" Target="mailto:jordi.doltra@irta.cat" TargetMode="External"/><Relationship Id="rId271" Type="http://schemas.openxmlformats.org/officeDocument/2006/relationships/hyperlink" Target="mailto:jordi.doltra@irta.cat" TargetMode="External"/><Relationship Id="rId292" Type="http://schemas.openxmlformats.org/officeDocument/2006/relationships/printerSettings" Target="../printerSettings/printerSettings10.bin"/><Relationship Id="rId24" Type="http://schemas.openxmlformats.org/officeDocument/2006/relationships/hyperlink" Target="mailto:domenico.ventrella@entecra.it" TargetMode="External"/><Relationship Id="rId45" Type="http://schemas.openxmlformats.org/officeDocument/2006/relationships/hyperlink" Target="mailto:domenico.ventrella@entecra.it" TargetMode="External"/><Relationship Id="rId66" Type="http://schemas.openxmlformats.org/officeDocument/2006/relationships/hyperlink" Target="mailto:anjumuaf0023@gmail.com" TargetMode="External"/><Relationship Id="rId87" Type="http://schemas.openxmlformats.org/officeDocument/2006/relationships/hyperlink" Target="mailto:sriog@unileon.es" TargetMode="External"/><Relationship Id="rId110" Type="http://schemas.openxmlformats.org/officeDocument/2006/relationships/hyperlink" Target="mailto:c.cesaraccio@ibimet.cnr.it" TargetMode="External"/><Relationship Id="rId131" Type="http://schemas.openxmlformats.org/officeDocument/2006/relationships/hyperlink" Target="mailto:sinnathambysumathy@gmail.com" TargetMode="External"/><Relationship Id="rId152" Type="http://schemas.openxmlformats.org/officeDocument/2006/relationships/hyperlink" Target="mailto:krdmankin@gmail.com" TargetMode="External"/><Relationship Id="rId173" Type="http://schemas.openxmlformats.org/officeDocument/2006/relationships/hyperlink" Target="mailto:krdmankin@gmail.com" TargetMode="External"/><Relationship Id="rId194" Type="http://schemas.openxmlformats.org/officeDocument/2006/relationships/hyperlink" Target="mailto:krdmankin@gmail.com" TargetMode="External"/><Relationship Id="rId208" Type="http://schemas.openxmlformats.org/officeDocument/2006/relationships/hyperlink" Target="mailto:sinnathambysumathy@gmail.com" TargetMode="External"/><Relationship Id="rId229" Type="http://schemas.openxmlformats.org/officeDocument/2006/relationships/hyperlink" Target="mailto:sinnathambysumathy@gmail.com" TargetMode="External"/><Relationship Id="rId240" Type="http://schemas.openxmlformats.org/officeDocument/2006/relationships/hyperlink" Target="mailto:pcsentel.esalq@usp.br" TargetMode="External"/><Relationship Id="rId261" Type="http://schemas.openxmlformats.org/officeDocument/2006/relationships/hyperlink" Target="mailto:jordi.doltra@irta.cat" TargetMode="External"/><Relationship Id="rId14" Type="http://schemas.openxmlformats.org/officeDocument/2006/relationships/hyperlink" Target="mailto:sriog@unileon.es" TargetMode="External"/><Relationship Id="rId35" Type="http://schemas.openxmlformats.org/officeDocument/2006/relationships/hyperlink" Target="mailto:domenico.ventrella@entecra.it" TargetMode="External"/><Relationship Id="rId56" Type="http://schemas.openxmlformats.org/officeDocument/2006/relationships/hyperlink" Target="mailto:Jingyi.yang@agr.gc.ca" TargetMode="External"/><Relationship Id="rId77" Type="http://schemas.openxmlformats.org/officeDocument/2006/relationships/hyperlink" Target="mailto:phw1987@126.com" TargetMode="External"/><Relationship Id="rId100" Type="http://schemas.openxmlformats.org/officeDocument/2006/relationships/hyperlink" Target="mailto:c.cesaraccio@ibimet.cnr.it" TargetMode="External"/><Relationship Id="rId282" Type="http://schemas.openxmlformats.org/officeDocument/2006/relationships/hyperlink" Target="mailto:jordi.doltra@irta.cat" TargetMode="External"/><Relationship Id="rId8" Type="http://schemas.openxmlformats.org/officeDocument/2006/relationships/hyperlink" Target="mailto:yjshen@sjziam.ac.cn" TargetMode="External"/><Relationship Id="rId98" Type="http://schemas.openxmlformats.org/officeDocument/2006/relationships/hyperlink" Target="mailto:c.cesaraccio@ibimet.cnr.it" TargetMode="External"/><Relationship Id="rId121" Type="http://schemas.openxmlformats.org/officeDocument/2006/relationships/hyperlink" Target="mailto:c.cesaraccio@ibimet.cnr.it" TargetMode="External"/><Relationship Id="rId142" Type="http://schemas.openxmlformats.org/officeDocument/2006/relationships/hyperlink" Target="mailto:sinnathambysumathy@gmail.com" TargetMode="External"/><Relationship Id="rId163" Type="http://schemas.openxmlformats.org/officeDocument/2006/relationships/hyperlink" Target="mailto:sinnathambysumathy@gmail.com" TargetMode="External"/><Relationship Id="rId184" Type="http://schemas.openxmlformats.org/officeDocument/2006/relationships/hyperlink" Target="mailto:sinnathambysumathy@gmail.com" TargetMode="External"/><Relationship Id="rId219" Type="http://schemas.openxmlformats.org/officeDocument/2006/relationships/hyperlink" Target="mailto:ccraig@ostatemail.okstate.edu" TargetMode="External"/><Relationship Id="rId230" Type="http://schemas.openxmlformats.org/officeDocument/2006/relationships/hyperlink" Target="mailto:pcsentel.esalq@usp.br" TargetMode="External"/><Relationship Id="rId251" Type="http://schemas.openxmlformats.org/officeDocument/2006/relationships/hyperlink" Target="mailto:jordi.doltra@irta.cat" TargetMode="External"/><Relationship Id="rId25" Type="http://schemas.openxmlformats.org/officeDocument/2006/relationships/hyperlink" Target="mailto:domenico.ventrella@entecra.it" TargetMode="External"/><Relationship Id="rId46" Type="http://schemas.openxmlformats.org/officeDocument/2006/relationships/hyperlink" Target="mailto:domenico.ventrella@entecra.it" TargetMode="External"/><Relationship Id="rId67" Type="http://schemas.openxmlformats.org/officeDocument/2006/relationships/hyperlink" Target="mailto:yjshen@sjziam.ac.cn" TargetMode="External"/><Relationship Id="rId272" Type="http://schemas.openxmlformats.org/officeDocument/2006/relationships/hyperlink" Target="mailto:jordi.doltra@irta.cat" TargetMode="External"/><Relationship Id="rId293" Type="http://schemas.openxmlformats.org/officeDocument/2006/relationships/drawing" Target="../drawings/drawing6.xml"/><Relationship Id="rId88" Type="http://schemas.openxmlformats.org/officeDocument/2006/relationships/hyperlink" Target="mailto:sriog@unileon.es" TargetMode="External"/><Relationship Id="rId111" Type="http://schemas.openxmlformats.org/officeDocument/2006/relationships/hyperlink" Target="mailto:c.cesaraccio@ibimet.cnr.it" TargetMode="External"/><Relationship Id="rId132" Type="http://schemas.openxmlformats.org/officeDocument/2006/relationships/hyperlink" Target="mailto:krdmankin@gmail.com" TargetMode="External"/><Relationship Id="rId153" Type="http://schemas.openxmlformats.org/officeDocument/2006/relationships/hyperlink" Target="mailto:ccraig@ostatemail.okstate.edu" TargetMode="External"/><Relationship Id="rId174" Type="http://schemas.openxmlformats.org/officeDocument/2006/relationships/hyperlink" Target="mailto:ccraig@ostatemail.okstate.edu" TargetMode="External"/><Relationship Id="rId195" Type="http://schemas.openxmlformats.org/officeDocument/2006/relationships/hyperlink" Target="mailto:ccraig@ostatemail.okstate.edu" TargetMode="External"/><Relationship Id="rId209" Type="http://schemas.openxmlformats.org/officeDocument/2006/relationships/hyperlink" Target="mailto:krdmankin@gmail.com" TargetMode="External"/><Relationship Id="rId220" Type="http://schemas.openxmlformats.org/officeDocument/2006/relationships/hyperlink" Target="mailto:sinnathambysumathy@gmail.com" TargetMode="External"/><Relationship Id="rId241" Type="http://schemas.openxmlformats.org/officeDocument/2006/relationships/hyperlink" Target="mailto:pcsentel.esalq@usp.br" TargetMode="External"/><Relationship Id="rId15" Type="http://schemas.openxmlformats.org/officeDocument/2006/relationships/hyperlink" Target="mailto:yanhj@cau.deu.cn" TargetMode="External"/><Relationship Id="rId36" Type="http://schemas.openxmlformats.org/officeDocument/2006/relationships/hyperlink" Target="mailto:domenico.ventrella@entecra.it" TargetMode="External"/><Relationship Id="rId57" Type="http://schemas.openxmlformats.org/officeDocument/2006/relationships/hyperlink" Target="mailto:Jingyi.yang@agr.gc.ca" TargetMode="External"/><Relationship Id="rId262" Type="http://schemas.openxmlformats.org/officeDocument/2006/relationships/hyperlink" Target="mailto:jordi.doltra@irta.cat" TargetMode="External"/><Relationship Id="rId283" Type="http://schemas.openxmlformats.org/officeDocument/2006/relationships/hyperlink" Target="mailto:jordi.doltra@irta.cat" TargetMode="External"/><Relationship Id="rId78" Type="http://schemas.openxmlformats.org/officeDocument/2006/relationships/hyperlink" Target="mailto:sunhongyoung@ms.sjzim.ac.cn" TargetMode="External"/><Relationship Id="rId99" Type="http://schemas.openxmlformats.org/officeDocument/2006/relationships/hyperlink" Target="mailto:c.cesaraccio@ibimet.cnr.it" TargetMode="External"/><Relationship Id="rId101" Type="http://schemas.openxmlformats.org/officeDocument/2006/relationships/hyperlink" Target="mailto:c.cesaraccio@ibimet.cnr.it" TargetMode="External"/><Relationship Id="rId122" Type="http://schemas.openxmlformats.org/officeDocument/2006/relationships/hyperlink" Target="mailto:c.cesaraccio@ibimet.cnr.it" TargetMode="External"/><Relationship Id="rId143" Type="http://schemas.openxmlformats.org/officeDocument/2006/relationships/hyperlink" Target="mailto:krdmankin@gmail.com" TargetMode="External"/><Relationship Id="rId164" Type="http://schemas.openxmlformats.org/officeDocument/2006/relationships/hyperlink" Target="mailto:krdmankin@gmail.com" TargetMode="External"/><Relationship Id="rId185" Type="http://schemas.openxmlformats.org/officeDocument/2006/relationships/hyperlink" Target="mailto:krdmankin@gmail.com" TargetMode="External"/><Relationship Id="rId9" Type="http://schemas.openxmlformats.org/officeDocument/2006/relationships/hyperlink" Target="mailto:sruzica@agrif.bg.ac.rs" TargetMode="External"/><Relationship Id="rId210" Type="http://schemas.openxmlformats.org/officeDocument/2006/relationships/hyperlink" Target="mailto:ccraig@ostatemail.okstate.edu" TargetMode="External"/><Relationship Id="rId26" Type="http://schemas.openxmlformats.org/officeDocument/2006/relationships/hyperlink" Target="mailto:domenico.ventrella@entecra.it" TargetMode="External"/><Relationship Id="rId231" Type="http://schemas.openxmlformats.org/officeDocument/2006/relationships/hyperlink" Target="mailto:pcsentel.esalq@usp.br" TargetMode="External"/><Relationship Id="rId252" Type="http://schemas.openxmlformats.org/officeDocument/2006/relationships/hyperlink" Target="mailto:jordi.doltra@irta.cat" TargetMode="External"/><Relationship Id="rId273" Type="http://schemas.openxmlformats.org/officeDocument/2006/relationships/hyperlink" Target="mailto:jordi.doltra@irta.cat" TargetMode="External"/><Relationship Id="rId294" Type="http://schemas.openxmlformats.org/officeDocument/2006/relationships/table" Target="../tables/table5.xml"/><Relationship Id="rId47" Type="http://schemas.openxmlformats.org/officeDocument/2006/relationships/hyperlink" Target="mailto:domenico.ventrella@entecra.it" TargetMode="External"/><Relationship Id="rId68" Type="http://schemas.openxmlformats.org/officeDocument/2006/relationships/hyperlink" Target="mailto:sruzica@agrif.bg.ac.rs" TargetMode="External"/><Relationship Id="rId89" Type="http://schemas.openxmlformats.org/officeDocument/2006/relationships/hyperlink" Target="mailto:sriog@unileon.es" TargetMode="External"/><Relationship Id="rId112" Type="http://schemas.openxmlformats.org/officeDocument/2006/relationships/hyperlink" Target="mailto:c.cesaraccio@ibimet.cnr.it" TargetMode="External"/><Relationship Id="rId133" Type="http://schemas.openxmlformats.org/officeDocument/2006/relationships/hyperlink" Target="mailto:ccraig@ostatemail.okstate.edu" TargetMode="External"/><Relationship Id="rId154" Type="http://schemas.openxmlformats.org/officeDocument/2006/relationships/hyperlink" Target="mailto:sinnathambysumathy@gmail.com" TargetMode="External"/><Relationship Id="rId175" Type="http://schemas.openxmlformats.org/officeDocument/2006/relationships/hyperlink" Target="mailto:sinnathambysumathy@gmail.com" TargetMode="External"/><Relationship Id="rId196" Type="http://schemas.openxmlformats.org/officeDocument/2006/relationships/hyperlink" Target="mailto:sinnathambysumathy@gmail.com" TargetMode="External"/><Relationship Id="rId200" Type="http://schemas.openxmlformats.org/officeDocument/2006/relationships/hyperlink" Target="mailto:krdmankin@gmail.com" TargetMode="External"/><Relationship Id="rId16" Type="http://schemas.openxmlformats.org/officeDocument/2006/relationships/hyperlink" Target="mailto:yanhj@cau.deu.cn" TargetMode="External"/><Relationship Id="rId221" Type="http://schemas.openxmlformats.org/officeDocument/2006/relationships/hyperlink" Target="mailto:krdmankin@gmail.com" TargetMode="External"/><Relationship Id="rId242" Type="http://schemas.openxmlformats.org/officeDocument/2006/relationships/hyperlink" Target="mailto:jordi.doltra@irta.cat" TargetMode="External"/><Relationship Id="rId263" Type="http://schemas.openxmlformats.org/officeDocument/2006/relationships/hyperlink" Target="mailto:jordi.doltra@irta.cat" TargetMode="External"/><Relationship Id="rId284" Type="http://schemas.openxmlformats.org/officeDocument/2006/relationships/hyperlink" Target="mailto:jordi.doltra@irta.cat" TargetMode="External"/><Relationship Id="rId37" Type="http://schemas.openxmlformats.org/officeDocument/2006/relationships/hyperlink" Target="mailto:domenico.ventrella@entecra.it" TargetMode="External"/><Relationship Id="rId58" Type="http://schemas.openxmlformats.org/officeDocument/2006/relationships/hyperlink" Target="mailto:Jingyi.yang@agr.gc.ca" TargetMode="External"/><Relationship Id="rId79" Type="http://schemas.openxmlformats.org/officeDocument/2006/relationships/hyperlink" Target="mailto:eamiri@iau-lahijan.ac.ir" TargetMode="External"/><Relationship Id="rId102" Type="http://schemas.openxmlformats.org/officeDocument/2006/relationships/hyperlink" Target="mailto:c.cesaraccio@ibimet.cnr.it" TargetMode="External"/><Relationship Id="rId123" Type="http://schemas.openxmlformats.org/officeDocument/2006/relationships/hyperlink" Target="mailto:c.cesaraccio@ibimet.cnr.it" TargetMode="External"/><Relationship Id="rId144" Type="http://schemas.openxmlformats.org/officeDocument/2006/relationships/hyperlink" Target="mailto:ccraig@ostatemail.okstate.edu" TargetMode="External"/><Relationship Id="rId90" Type="http://schemas.openxmlformats.org/officeDocument/2006/relationships/hyperlink" Target="mailto:sriog@unileon.es" TargetMode="External"/><Relationship Id="rId165" Type="http://schemas.openxmlformats.org/officeDocument/2006/relationships/hyperlink" Target="mailto:ccraig@ostatemail.okstate.edu" TargetMode="External"/><Relationship Id="rId186" Type="http://schemas.openxmlformats.org/officeDocument/2006/relationships/hyperlink" Target="mailto:ccraig@ostatemail.okstate.edu" TargetMode="External"/><Relationship Id="rId211" Type="http://schemas.openxmlformats.org/officeDocument/2006/relationships/hyperlink" Target="mailto:sinnathambysumathy@gmail.com" TargetMode="External"/><Relationship Id="rId232" Type="http://schemas.openxmlformats.org/officeDocument/2006/relationships/hyperlink" Target="mailto:pcsentel.esalq@usp.br" TargetMode="External"/><Relationship Id="rId253" Type="http://schemas.openxmlformats.org/officeDocument/2006/relationships/hyperlink" Target="mailto:jordi.doltra@irta.cat" TargetMode="External"/><Relationship Id="rId274" Type="http://schemas.openxmlformats.org/officeDocument/2006/relationships/hyperlink" Target="mailto:jordi.doltra@irta.cat" TargetMode="External"/><Relationship Id="rId27" Type="http://schemas.openxmlformats.org/officeDocument/2006/relationships/hyperlink" Target="mailto:domenico.ventrella@entecra.it" TargetMode="External"/><Relationship Id="rId48" Type="http://schemas.openxmlformats.org/officeDocument/2006/relationships/hyperlink" Target="mailto:domenico.ventrella@entecra.it" TargetMode="External"/><Relationship Id="rId69" Type="http://schemas.openxmlformats.org/officeDocument/2006/relationships/hyperlink" Target="mailto:phw1987@126.com" TargetMode="External"/><Relationship Id="rId113" Type="http://schemas.openxmlformats.org/officeDocument/2006/relationships/hyperlink" Target="mailto:c.cesaraccio@ibimet.cnr.it" TargetMode="External"/><Relationship Id="rId134" Type="http://schemas.openxmlformats.org/officeDocument/2006/relationships/hyperlink" Target="mailto:krdmankin@gmail.com" TargetMode="External"/><Relationship Id="rId80" Type="http://schemas.openxmlformats.org/officeDocument/2006/relationships/hyperlink" Target="mailto:apenm@unileon.es" TargetMode="External"/><Relationship Id="rId155" Type="http://schemas.openxmlformats.org/officeDocument/2006/relationships/hyperlink" Target="mailto:krdmankin@gmail.com" TargetMode="External"/><Relationship Id="rId176" Type="http://schemas.openxmlformats.org/officeDocument/2006/relationships/hyperlink" Target="mailto:krdmankin@gmail.com" TargetMode="External"/><Relationship Id="rId197" Type="http://schemas.openxmlformats.org/officeDocument/2006/relationships/hyperlink" Target="mailto:krdmankin@gmail.com" TargetMode="External"/><Relationship Id="rId201" Type="http://schemas.openxmlformats.org/officeDocument/2006/relationships/hyperlink" Target="mailto:ccraig@ostatemail.okstate.edu" TargetMode="External"/><Relationship Id="rId222" Type="http://schemas.openxmlformats.org/officeDocument/2006/relationships/hyperlink" Target="mailto:ccraig@ostatemail.okstate.edu" TargetMode="External"/><Relationship Id="rId243" Type="http://schemas.openxmlformats.org/officeDocument/2006/relationships/hyperlink" Target="mailto:jordi.doltra@irta.cat" TargetMode="External"/><Relationship Id="rId264" Type="http://schemas.openxmlformats.org/officeDocument/2006/relationships/hyperlink" Target="mailto:jordi.doltra@irta.cat" TargetMode="External"/><Relationship Id="rId285" Type="http://schemas.openxmlformats.org/officeDocument/2006/relationships/hyperlink" Target="mailto:jordi.doltra@irta.cat" TargetMode="External"/><Relationship Id="rId17" Type="http://schemas.openxmlformats.org/officeDocument/2006/relationships/hyperlink" Target="mailto:dhunsake@uswcl.ars.ag.gov" TargetMode="External"/><Relationship Id="rId38" Type="http://schemas.openxmlformats.org/officeDocument/2006/relationships/hyperlink" Target="mailto:domenico.ventrella@entecra.it" TargetMode="External"/><Relationship Id="rId59" Type="http://schemas.openxmlformats.org/officeDocument/2006/relationships/hyperlink" Target="mailto:Jingyi.yang@agr.gc.ca" TargetMode="External"/><Relationship Id="rId103" Type="http://schemas.openxmlformats.org/officeDocument/2006/relationships/hyperlink" Target="mailto:c.cesaraccio@ibimet.cnr.it" TargetMode="External"/><Relationship Id="rId124" Type="http://schemas.openxmlformats.org/officeDocument/2006/relationships/hyperlink" Target="mailto:c.cesaraccio@ibimet.cnr.it" TargetMode="External"/><Relationship Id="rId70" Type="http://schemas.openxmlformats.org/officeDocument/2006/relationships/hyperlink" Target="mailto:sunhongyoung@ms.sjzim.ac.cn" TargetMode="External"/><Relationship Id="rId91" Type="http://schemas.openxmlformats.org/officeDocument/2006/relationships/hyperlink" Target="mailto:sriog@unileon.es" TargetMode="External"/><Relationship Id="rId145" Type="http://schemas.openxmlformats.org/officeDocument/2006/relationships/hyperlink" Target="mailto:sinnathambysumathy@gmail.com" TargetMode="External"/><Relationship Id="rId166" Type="http://schemas.openxmlformats.org/officeDocument/2006/relationships/hyperlink" Target="mailto:sinnathambysumathy@gmail.com" TargetMode="External"/><Relationship Id="rId187" Type="http://schemas.openxmlformats.org/officeDocument/2006/relationships/hyperlink" Target="mailto:sinnathambysumathy@gmail.com" TargetMode="External"/><Relationship Id="rId1" Type="http://schemas.openxmlformats.org/officeDocument/2006/relationships/hyperlink" Target="mailto:yanhj@cau.deu.cn" TargetMode="External"/><Relationship Id="rId212" Type="http://schemas.openxmlformats.org/officeDocument/2006/relationships/hyperlink" Target="mailto:krdmankin@gmail.com" TargetMode="External"/><Relationship Id="rId233" Type="http://schemas.openxmlformats.org/officeDocument/2006/relationships/hyperlink" Target="mailto:pcsentel.esalq@usp.br" TargetMode="External"/><Relationship Id="rId254" Type="http://schemas.openxmlformats.org/officeDocument/2006/relationships/hyperlink" Target="mailto:jordi.doltra@irta.cat" TargetMode="External"/><Relationship Id="rId28" Type="http://schemas.openxmlformats.org/officeDocument/2006/relationships/hyperlink" Target="mailto:domenico.ventrella@entecra.it" TargetMode="External"/><Relationship Id="rId49" Type="http://schemas.openxmlformats.org/officeDocument/2006/relationships/hyperlink" Target="mailto:domenico.ventrella@entecra.it" TargetMode="External"/><Relationship Id="rId114" Type="http://schemas.openxmlformats.org/officeDocument/2006/relationships/hyperlink" Target="mailto:c.cesaraccio@ibimet.cnr.it" TargetMode="External"/><Relationship Id="rId275" Type="http://schemas.openxmlformats.org/officeDocument/2006/relationships/hyperlink" Target="mailto:jordi.doltra@irta.cat" TargetMode="External"/><Relationship Id="rId60" Type="http://schemas.openxmlformats.org/officeDocument/2006/relationships/hyperlink" Target="mailto:Jingyi.yang@agr.gc.ca" TargetMode="External"/><Relationship Id="rId81" Type="http://schemas.openxmlformats.org/officeDocument/2006/relationships/hyperlink" Target="mailto:sriog@unileon.es" TargetMode="External"/><Relationship Id="rId135" Type="http://schemas.openxmlformats.org/officeDocument/2006/relationships/hyperlink" Target="mailto:ccraig@ostatemail.okstate.edu" TargetMode="External"/><Relationship Id="rId156" Type="http://schemas.openxmlformats.org/officeDocument/2006/relationships/hyperlink" Target="mailto:ccraig@ostatemail.okstate.edu" TargetMode="External"/><Relationship Id="rId177" Type="http://schemas.openxmlformats.org/officeDocument/2006/relationships/hyperlink" Target="mailto:ccraig@ostatemail.okstate.edu" TargetMode="External"/><Relationship Id="rId198" Type="http://schemas.openxmlformats.org/officeDocument/2006/relationships/hyperlink" Target="mailto:ccraig@ostatemail.okstate.edu" TargetMode="External"/><Relationship Id="rId202" Type="http://schemas.openxmlformats.org/officeDocument/2006/relationships/hyperlink" Target="mailto:sinnathambysumathy@gmail.com" TargetMode="External"/><Relationship Id="rId223" Type="http://schemas.openxmlformats.org/officeDocument/2006/relationships/hyperlink" Target="mailto:sinnathambysumathy@gmail.com" TargetMode="External"/><Relationship Id="rId244" Type="http://schemas.openxmlformats.org/officeDocument/2006/relationships/hyperlink" Target="mailto:jordi.doltra@irta.cat" TargetMode="External"/><Relationship Id="rId18" Type="http://schemas.openxmlformats.org/officeDocument/2006/relationships/hyperlink" Target="mailto:domenico.ventrella@entecra.it" TargetMode="External"/><Relationship Id="rId39" Type="http://schemas.openxmlformats.org/officeDocument/2006/relationships/hyperlink" Target="mailto:domenico.ventrella@entecra.it" TargetMode="External"/><Relationship Id="rId265" Type="http://schemas.openxmlformats.org/officeDocument/2006/relationships/hyperlink" Target="mailto:jordi.doltra@irta.cat" TargetMode="External"/><Relationship Id="rId286" Type="http://schemas.openxmlformats.org/officeDocument/2006/relationships/hyperlink" Target="mailto:jordi.doltra@irta.cat" TargetMode="External"/><Relationship Id="rId50" Type="http://schemas.openxmlformats.org/officeDocument/2006/relationships/hyperlink" Target="mailto:domenico.ventrella@entecra.it" TargetMode="External"/><Relationship Id="rId104" Type="http://schemas.openxmlformats.org/officeDocument/2006/relationships/hyperlink" Target="mailto:c.cesaraccio@ibimet.cnr.it" TargetMode="External"/><Relationship Id="rId125" Type="http://schemas.openxmlformats.org/officeDocument/2006/relationships/hyperlink" Target="mailto:c.cesaraccio@ibimet.cnr.it" TargetMode="External"/><Relationship Id="rId146" Type="http://schemas.openxmlformats.org/officeDocument/2006/relationships/hyperlink" Target="mailto:krdmankin@gmail.com" TargetMode="External"/><Relationship Id="rId167" Type="http://schemas.openxmlformats.org/officeDocument/2006/relationships/hyperlink" Target="mailto:krdmankin@gmail.com" TargetMode="External"/><Relationship Id="rId188" Type="http://schemas.openxmlformats.org/officeDocument/2006/relationships/hyperlink" Target="mailto:krdmankin@gmail.com" TargetMode="External"/><Relationship Id="rId71" Type="http://schemas.openxmlformats.org/officeDocument/2006/relationships/hyperlink" Target="mailto:eamiri@iau-lahijan.ac.ir" TargetMode="External"/><Relationship Id="rId92" Type="http://schemas.openxmlformats.org/officeDocument/2006/relationships/hyperlink" Target="mailto:sriog@unileon.es" TargetMode="External"/><Relationship Id="rId213" Type="http://schemas.openxmlformats.org/officeDocument/2006/relationships/hyperlink" Target="mailto:ccraig@ostatemail.okstate.edu" TargetMode="External"/><Relationship Id="rId234" Type="http://schemas.openxmlformats.org/officeDocument/2006/relationships/hyperlink" Target="mailto:pcsentel.esalq@usp.br" TargetMode="External"/><Relationship Id="rId2" Type="http://schemas.openxmlformats.org/officeDocument/2006/relationships/hyperlink" Target="mailto:dhunsake@uswcl.ars.ag.gov" TargetMode="External"/><Relationship Id="rId29" Type="http://schemas.openxmlformats.org/officeDocument/2006/relationships/hyperlink" Target="mailto:domenico.ventrella@entecra.it" TargetMode="External"/><Relationship Id="rId255" Type="http://schemas.openxmlformats.org/officeDocument/2006/relationships/hyperlink" Target="mailto:jordi.doltra@irta.cat" TargetMode="External"/><Relationship Id="rId276" Type="http://schemas.openxmlformats.org/officeDocument/2006/relationships/hyperlink" Target="mailto:jordi.doltra@irta.cat" TargetMode="External"/><Relationship Id="rId40" Type="http://schemas.openxmlformats.org/officeDocument/2006/relationships/hyperlink" Target="mailto:domenico.ventrella@entecra.it" TargetMode="External"/><Relationship Id="rId115" Type="http://schemas.openxmlformats.org/officeDocument/2006/relationships/hyperlink" Target="mailto:c.cesaraccio@ibimet.cnr.it" TargetMode="External"/><Relationship Id="rId136" Type="http://schemas.openxmlformats.org/officeDocument/2006/relationships/hyperlink" Target="mailto:sinnathambysumathy@gmail.com" TargetMode="External"/><Relationship Id="rId157" Type="http://schemas.openxmlformats.org/officeDocument/2006/relationships/hyperlink" Target="mailto:sinnathambysumathy@gmail.com" TargetMode="External"/><Relationship Id="rId178" Type="http://schemas.openxmlformats.org/officeDocument/2006/relationships/hyperlink" Target="mailto:sinnathambysumathy@gmail.com" TargetMode="External"/><Relationship Id="rId61" Type="http://schemas.openxmlformats.org/officeDocument/2006/relationships/hyperlink" Target="mailto:Jingyi.yang@agr.gc.ca" TargetMode="External"/><Relationship Id="rId82" Type="http://schemas.openxmlformats.org/officeDocument/2006/relationships/hyperlink" Target="mailto:sriog@unileon.es" TargetMode="External"/><Relationship Id="rId199" Type="http://schemas.openxmlformats.org/officeDocument/2006/relationships/hyperlink" Target="mailto:sinnathambysumathy@gmail.com" TargetMode="External"/><Relationship Id="rId203" Type="http://schemas.openxmlformats.org/officeDocument/2006/relationships/hyperlink" Target="mailto:krdmankin@gmail.com" TargetMode="External"/><Relationship Id="rId19" Type="http://schemas.openxmlformats.org/officeDocument/2006/relationships/hyperlink" Target="mailto:domenico.ventrella@entecra.it" TargetMode="External"/><Relationship Id="rId224" Type="http://schemas.openxmlformats.org/officeDocument/2006/relationships/hyperlink" Target="mailto:krdmankin@gmail.com" TargetMode="External"/><Relationship Id="rId245" Type="http://schemas.openxmlformats.org/officeDocument/2006/relationships/hyperlink" Target="mailto:jordi.doltra@irta.cat" TargetMode="External"/><Relationship Id="rId266" Type="http://schemas.openxmlformats.org/officeDocument/2006/relationships/hyperlink" Target="mailto:jordi.doltra@irta.cat" TargetMode="External"/><Relationship Id="rId287" Type="http://schemas.openxmlformats.org/officeDocument/2006/relationships/hyperlink" Target="mailto:jordi.doltra@irta.cat" TargetMode="External"/><Relationship Id="rId30" Type="http://schemas.openxmlformats.org/officeDocument/2006/relationships/hyperlink" Target="mailto:domenico.ventrella@entecra.it" TargetMode="External"/><Relationship Id="rId105" Type="http://schemas.openxmlformats.org/officeDocument/2006/relationships/hyperlink" Target="mailto:c.cesaraccio@ibimet.cnr.it" TargetMode="External"/><Relationship Id="rId126" Type="http://schemas.openxmlformats.org/officeDocument/2006/relationships/hyperlink" Target="mailto:c.cesaraccio@ibimet.cnr.it" TargetMode="External"/><Relationship Id="rId147" Type="http://schemas.openxmlformats.org/officeDocument/2006/relationships/hyperlink" Target="mailto:ccraig@ostatemail.okstate.edu" TargetMode="External"/><Relationship Id="rId168" Type="http://schemas.openxmlformats.org/officeDocument/2006/relationships/hyperlink" Target="mailto:ccraig@ostatemail.okstate.edu" TargetMode="External"/><Relationship Id="rId51" Type="http://schemas.openxmlformats.org/officeDocument/2006/relationships/hyperlink" Target="mailto:domenico.ventrella@entecra.it" TargetMode="External"/><Relationship Id="rId72" Type="http://schemas.openxmlformats.org/officeDocument/2006/relationships/hyperlink" Target="mailto:apenm@unileon.es" TargetMode="External"/><Relationship Id="rId93" Type="http://schemas.openxmlformats.org/officeDocument/2006/relationships/hyperlink" Target="mailto:sriog@unileon.es" TargetMode="External"/><Relationship Id="rId189" Type="http://schemas.openxmlformats.org/officeDocument/2006/relationships/hyperlink" Target="mailto:ccraig@ostatemail.okstate.edu" TargetMode="External"/><Relationship Id="rId3" Type="http://schemas.openxmlformats.org/officeDocument/2006/relationships/hyperlink" Target="mailto:domenico.ventrella@entecra.it" TargetMode="External"/><Relationship Id="rId214" Type="http://schemas.openxmlformats.org/officeDocument/2006/relationships/hyperlink" Target="mailto:sinnathambysumathy@gmail.com" TargetMode="External"/><Relationship Id="rId235" Type="http://schemas.openxmlformats.org/officeDocument/2006/relationships/hyperlink" Target="mailto:pcsentel.esalq@usp.br" TargetMode="External"/><Relationship Id="rId256" Type="http://schemas.openxmlformats.org/officeDocument/2006/relationships/hyperlink" Target="mailto:jordi.doltra@irta.cat" TargetMode="External"/><Relationship Id="rId277" Type="http://schemas.openxmlformats.org/officeDocument/2006/relationships/hyperlink" Target="mailto:jordi.doltra@irta.cat" TargetMode="External"/><Relationship Id="rId116" Type="http://schemas.openxmlformats.org/officeDocument/2006/relationships/hyperlink" Target="mailto:c.cesaraccio@ibimet.cnr.it" TargetMode="External"/><Relationship Id="rId137" Type="http://schemas.openxmlformats.org/officeDocument/2006/relationships/hyperlink" Target="mailto:krdmankin@gmail.com" TargetMode="External"/><Relationship Id="rId158" Type="http://schemas.openxmlformats.org/officeDocument/2006/relationships/hyperlink" Target="mailto:krdmankin@gmail.com" TargetMode="External"/><Relationship Id="rId20" Type="http://schemas.openxmlformats.org/officeDocument/2006/relationships/hyperlink" Target="mailto:domenico.ventrella@entecra.it" TargetMode="External"/><Relationship Id="rId41" Type="http://schemas.openxmlformats.org/officeDocument/2006/relationships/hyperlink" Target="mailto:domenico.ventrella@entecra.it" TargetMode="External"/><Relationship Id="rId62" Type="http://schemas.openxmlformats.org/officeDocument/2006/relationships/hyperlink" Target="mailto:Jingyi.yang@agr.gc.ca" TargetMode="External"/><Relationship Id="rId83" Type="http://schemas.openxmlformats.org/officeDocument/2006/relationships/hyperlink" Target="mailto:sriog@unileon.es" TargetMode="External"/><Relationship Id="rId179" Type="http://schemas.openxmlformats.org/officeDocument/2006/relationships/hyperlink" Target="mailto:krdmankin@gmail.com" TargetMode="External"/><Relationship Id="rId190" Type="http://schemas.openxmlformats.org/officeDocument/2006/relationships/hyperlink" Target="mailto:sinnathambysumathy@gmail.com" TargetMode="External"/><Relationship Id="rId204" Type="http://schemas.openxmlformats.org/officeDocument/2006/relationships/hyperlink" Target="mailto:ccraig@ostatemail.okstate.edu" TargetMode="External"/><Relationship Id="rId225" Type="http://schemas.openxmlformats.org/officeDocument/2006/relationships/hyperlink" Target="mailto:ccraig@ostatemail.okstate.edu" TargetMode="External"/><Relationship Id="rId246" Type="http://schemas.openxmlformats.org/officeDocument/2006/relationships/hyperlink" Target="mailto:jordi.doltra@irta.cat" TargetMode="External"/><Relationship Id="rId267" Type="http://schemas.openxmlformats.org/officeDocument/2006/relationships/hyperlink" Target="mailto:jordi.doltra@irta.cat" TargetMode="External"/><Relationship Id="rId288" Type="http://schemas.openxmlformats.org/officeDocument/2006/relationships/hyperlink" Target="mailto:jordi.doltra@irta.cat" TargetMode="External"/><Relationship Id="rId106" Type="http://schemas.openxmlformats.org/officeDocument/2006/relationships/hyperlink" Target="mailto:c.cesaraccio@ibimet.cnr.it" TargetMode="External"/><Relationship Id="rId127" Type="http://schemas.openxmlformats.org/officeDocument/2006/relationships/hyperlink" Target="mailto:c.cesaraccio@ibimet.cnr.it" TargetMode="External"/><Relationship Id="rId10" Type="http://schemas.openxmlformats.org/officeDocument/2006/relationships/hyperlink" Target="mailto:phw1987@126.com" TargetMode="External"/><Relationship Id="rId31" Type="http://schemas.openxmlformats.org/officeDocument/2006/relationships/hyperlink" Target="mailto:domenico.ventrella@entecra.it" TargetMode="External"/><Relationship Id="rId52" Type="http://schemas.openxmlformats.org/officeDocument/2006/relationships/hyperlink" Target="mailto:domenico.ventrella@entecra.it" TargetMode="External"/><Relationship Id="rId73" Type="http://schemas.openxmlformats.org/officeDocument/2006/relationships/hyperlink" Target="mailto:sriog@unileon.es" TargetMode="External"/><Relationship Id="rId94" Type="http://schemas.openxmlformats.org/officeDocument/2006/relationships/hyperlink" Target="mailto:sriog@unileon.es" TargetMode="External"/><Relationship Id="rId148" Type="http://schemas.openxmlformats.org/officeDocument/2006/relationships/hyperlink" Target="mailto:sinnathambysumathy@gmail.com" TargetMode="External"/><Relationship Id="rId169" Type="http://schemas.openxmlformats.org/officeDocument/2006/relationships/hyperlink" Target="mailto:sinnathambysumathy@gmail.com" TargetMode="External"/><Relationship Id="rId4" Type="http://schemas.openxmlformats.org/officeDocument/2006/relationships/hyperlink" Target="mailto:guenole.boulch@unilasalle.fr" TargetMode="External"/><Relationship Id="rId180" Type="http://schemas.openxmlformats.org/officeDocument/2006/relationships/hyperlink" Target="mailto:ccraig@ostatemail.okstate.edu" TargetMode="External"/><Relationship Id="rId215" Type="http://schemas.openxmlformats.org/officeDocument/2006/relationships/hyperlink" Target="mailto:krdmankin@gmail.com" TargetMode="External"/><Relationship Id="rId236" Type="http://schemas.openxmlformats.org/officeDocument/2006/relationships/hyperlink" Target="mailto:pcsentel.esalq@usp.br" TargetMode="External"/><Relationship Id="rId257" Type="http://schemas.openxmlformats.org/officeDocument/2006/relationships/hyperlink" Target="mailto:jordi.doltra@irta.cat" TargetMode="External"/><Relationship Id="rId278" Type="http://schemas.openxmlformats.org/officeDocument/2006/relationships/hyperlink" Target="mailto:jordi.doltra@irta.cat" TargetMode="External"/><Relationship Id="rId42" Type="http://schemas.openxmlformats.org/officeDocument/2006/relationships/hyperlink" Target="mailto:domenico.ventrella@entecra.it" TargetMode="External"/><Relationship Id="rId84" Type="http://schemas.openxmlformats.org/officeDocument/2006/relationships/hyperlink" Target="mailto:sriog@unileon.es" TargetMode="External"/><Relationship Id="rId138" Type="http://schemas.openxmlformats.org/officeDocument/2006/relationships/hyperlink" Target="mailto:ccraig@ostatemail.okstate.edu" TargetMode="External"/><Relationship Id="rId191" Type="http://schemas.openxmlformats.org/officeDocument/2006/relationships/hyperlink" Target="mailto:krdmankin@gmail.com" TargetMode="External"/><Relationship Id="rId205" Type="http://schemas.openxmlformats.org/officeDocument/2006/relationships/hyperlink" Target="mailto:sinnathambysumathy@gmail.com" TargetMode="External"/><Relationship Id="rId247" Type="http://schemas.openxmlformats.org/officeDocument/2006/relationships/hyperlink" Target="mailto:jordi.doltra@irta.cat" TargetMode="External"/><Relationship Id="rId107" Type="http://schemas.openxmlformats.org/officeDocument/2006/relationships/hyperlink" Target="mailto:c.cesaraccio@ibimet.cnr.it" TargetMode="External"/><Relationship Id="rId289" Type="http://schemas.openxmlformats.org/officeDocument/2006/relationships/hyperlink" Target="mailto:jordi.doltra@irta.cat" TargetMode="External"/><Relationship Id="rId11" Type="http://schemas.openxmlformats.org/officeDocument/2006/relationships/hyperlink" Target="mailto:sunhongyoung@ms.sjzim.ac.cn" TargetMode="External"/><Relationship Id="rId53" Type="http://schemas.openxmlformats.org/officeDocument/2006/relationships/hyperlink" Target="mailto:Jingyi.yang@agr.gc.ca" TargetMode="External"/><Relationship Id="rId149" Type="http://schemas.openxmlformats.org/officeDocument/2006/relationships/hyperlink" Target="mailto:krdmankin@gmail.com" TargetMode="External"/><Relationship Id="rId95" Type="http://schemas.openxmlformats.org/officeDocument/2006/relationships/hyperlink" Target="mailto:sriog@unileon.es" TargetMode="External"/><Relationship Id="rId160" Type="http://schemas.openxmlformats.org/officeDocument/2006/relationships/hyperlink" Target="mailto:sinnathambysumathy@gmail.com" TargetMode="External"/><Relationship Id="rId216" Type="http://schemas.openxmlformats.org/officeDocument/2006/relationships/hyperlink" Target="mailto:ccraig@ostatemail.okstate.edu" TargetMode="External"/><Relationship Id="rId258" Type="http://schemas.openxmlformats.org/officeDocument/2006/relationships/hyperlink" Target="mailto:jordi.doltra@irta.cat" TargetMode="External"/><Relationship Id="rId22" Type="http://schemas.openxmlformats.org/officeDocument/2006/relationships/hyperlink" Target="mailto:domenico.ventrella@entecra.it" TargetMode="External"/><Relationship Id="rId64" Type="http://schemas.openxmlformats.org/officeDocument/2006/relationships/hyperlink" Target="mailto:Jingyi.yang@agr.gc.ca" TargetMode="External"/><Relationship Id="rId118" Type="http://schemas.openxmlformats.org/officeDocument/2006/relationships/hyperlink" Target="mailto:c.cesaraccio@ibimet.cnr.it" TargetMode="External"/><Relationship Id="rId171" Type="http://schemas.openxmlformats.org/officeDocument/2006/relationships/hyperlink" Target="mailto:ccraig@ostatemail.okstate.edu" TargetMode="External"/><Relationship Id="rId227" Type="http://schemas.openxmlformats.org/officeDocument/2006/relationships/hyperlink" Target="mailto:krdmankin@gmail.com" TargetMode="External"/><Relationship Id="rId269" Type="http://schemas.openxmlformats.org/officeDocument/2006/relationships/hyperlink" Target="mailto:jordi.doltra@irta.cat" TargetMode="External"/></Relationships>
</file>

<file path=xl/worksheets/_rels/sheet29.xml.rels><?xml version="1.0" encoding="UTF-8" standalone="yes"?>
<Relationships xmlns="http://schemas.openxmlformats.org/package/2006/relationships"><Relationship Id="rId117" Type="http://schemas.openxmlformats.org/officeDocument/2006/relationships/hyperlink" Target="https://doi.org/10.1016/j.eja.2022.126501" TargetMode="External"/><Relationship Id="rId21" Type="http://schemas.openxmlformats.org/officeDocument/2006/relationships/hyperlink" Target="http://dx.doi.org/10.1016/j.eja.2016.02.010" TargetMode="External"/><Relationship Id="rId42" Type="http://schemas.openxmlformats.org/officeDocument/2006/relationships/hyperlink" Target="http://dx.doi.org/10.1016/j.eja.2016.02.010" TargetMode="External"/><Relationship Id="rId63" Type="http://schemas.openxmlformats.org/officeDocument/2006/relationships/hyperlink" Target="https://doi.org/10.1093/jxb/erac221" TargetMode="External"/><Relationship Id="rId84" Type="http://schemas.openxmlformats.org/officeDocument/2006/relationships/hyperlink" Target="http://dx.doi.org/10.1016/j.fcr.2017.02.013" TargetMode="External"/><Relationship Id="rId138" Type="http://schemas.openxmlformats.org/officeDocument/2006/relationships/hyperlink" Target="http://dx.doi.org/10.1016/j.agwat.2016.10.024" TargetMode="External"/><Relationship Id="rId159" Type="http://schemas.openxmlformats.org/officeDocument/2006/relationships/hyperlink" Target="http://dx.doi.org/10.1016/j.agwat.2016.10.024" TargetMode="External"/><Relationship Id="rId107" Type="http://schemas.openxmlformats.org/officeDocument/2006/relationships/hyperlink" Target="https://doi.org/10.1016/j.eja.2022.126501" TargetMode="External"/><Relationship Id="rId11" Type="http://schemas.openxmlformats.org/officeDocument/2006/relationships/hyperlink" Target="http://dx.doi.org/10.1016/j.eja.2016.02.010" TargetMode="External"/><Relationship Id="rId32" Type="http://schemas.openxmlformats.org/officeDocument/2006/relationships/hyperlink" Target="http://dx.doi.org/10.1016/j.eja.2016.02.010" TargetMode="External"/><Relationship Id="rId53" Type="http://schemas.openxmlformats.org/officeDocument/2006/relationships/hyperlink" Target="http://dx.doi.org/10.1016/j.agsy.2014.12.006" TargetMode="External"/><Relationship Id="rId74" Type="http://schemas.openxmlformats.org/officeDocument/2006/relationships/hyperlink" Target="http://dx.doi.org/10.1016/j.fcr.2017.02.013" TargetMode="External"/><Relationship Id="rId128" Type="http://schemas.openxmlformats.org/officeDocument/2006/relationships/hyperlink" Target="http://dx.doi.org/10.1016/j.agwat.2016.10.024" TargetMode="External"/><Relationship Id="rId149" Type="http://schemas.openxmlformats.org/officeDocument/2006/relationships/hyperlink" Target="http://dx.doi.org/10.1016/j.agwat.2016.10.024" TargetMode="External"/><Relationship Id="rId5" Type="http://schemas.openxmlformats.org/officeDocument/2006/relationships/hyperlink" Target="http://dx.doi.org/10.1016/j.agsy.2014.12.006" TargetMode="External"/><Relationship Id="rId95" Type="http://schemas.openxmlformats.org/officeDocument/2006/relationships/hyperlink" Target="http://dx.doi.org/10.1016/j.fcr.2017.02.013" TargetMode="External"/><Relationship Id="rId160" Type="http://schemas.openxmlformats.org/officeDocument/2006/relationships/hyperlink" Target="http://dx.doi.org/10.1016/j.agwat.2016.10.024" TargetMode="External"/><Relationship Id="rId22" Type="http://schemas.openxmlformats.org/officeDocument/2006/relationships/hyperlink" Target="http://dx.doi.org/10.1016/j.eja.2016.02.010" TargetMode="External"/><Relationship Id="rId43" Type="http://schemas.openxmlformats.org/officeDocument/2006/relationships/hyperlink" Target="http://dx.doi.org/10.1016/j.eja.2016.02.010" TargetMode="External"/><Relationship Id="rId64" Type="http://schemas.openxmlformats.org/officeDocument/2006/relationships/hyperlink" Target="https://doi.org/10.1093/jxb/erac221" TargetMode="External"/><Relationship Id="rId118" Type="http://schemas.openxmlformats.org/officeDocument/2006/relationships/hyperlink" Target="https://doi.org/10.1016/j.eja.2022.126501" TargetMode="External"/><Relationship Id="rId139" Type="http://schemas.openxmlformats.org/officeDocument/2006/relationships/hyperlink" Target="http://dx.doi.org/10.1016/j.agwat.2016.10.024" TargetMode="External"/><Relationship Id="rId85" Type="http://schemas.openxmlformats.org/officeDocument/2006/relationships/hyperlink" Target="http://dx.doi.org/10.1016/j.fcr.2017.02.013" TargetMode="External"/><Relationship Id="rId150" Type="http://schemas.openxmlformats.org/officeDocument/2006/relationships/hyperlink" Target="http://dx.doi.org/10.1016/j.agwat.2016.10.024" TargetMode="External"/><Relationship Id="rId12" Type="http://schemas.openxmlformats.org/officeDocument/2006/relationships/hyperlink" Target="http://dx.doi.org/10.1016/j.eja.2016.02.010" TargetMode="External"/><Relationship Id="rId17" Type="http://schemas.openxmlformats.org/officeDocument/2006/relationships/hyperlink" Target="http://dx.doi.org/10.1016/j.eja.2016.02.010" TargetMode="External"/><Relationship Id="rId33" Type="http://schemas.openxmlformats.org/officeDocument/2006/relationships/hyperlink" Target="http://dx.doi.org/10.1016/j.eja.2016.02.010" TargetMode="External"/><Relationship Id="rId38" Type="http://schemas.openxmlformats.org/officeDocument/2006/relationships/hyperlink" Target="http://dx.doi.org/10.1016/j.eja.2016.02.010" TargetMode="External"/><Relationship Id="rId59" Type="http://schemas.openxmlformats.org/officeDocument/2006/relationships/hyperlink" Target="http://dx.doi.org/10.1016/j.agsy.2014.12.006" TargetMode="External"/><Relationship Id="rId103" Type="http://schemas.openxmlformats.org/officeDocument/2006/relationships/hyperlink" Target="http://dx.doi.org/10.1016/j.agrformet.2015.08.259" TargetMode="External"/><Relationship Id="rId108" Type="http://schemas.openxmlformats.org/officeDocument/2006/relationships/hyperlink" Target="https://doi.org/10.1016/j.eja.2022.126501" TargetMode="External"/><Relationship Id="rId124" Type="http://schemas.openxmlformats.org/officeDocument/2006/relationships/hyperlink" Target="https://doi.org/10.1016/j.eja.2022.126501" TargetMode="External"/><Relationship Id="rId129" Type="http://schemas.openxmlformats.org/officeDocument/2006/relationships/hyperlink" Target="http://dx.doi.org/10.1016/j.agwat.2016.10.024" TargetMode="External"/><Relationship Id="rId54" Type="http://schemas.openxmlformats.org/officeDocument/2006/relationships/hyperlink" Target="http://dx.doi.org/10.1016/j.agsy.2014.12.006" TargetMode="External"/><Relationship Id="rId70" Type="http://schemas.openxmlformats.org/officeDocument/2006/relationships/hyperlink" Target="http://dx.doi.org/10.1016/j.fcr.2017.02.013" TargetMode="External"/><Relationship Id="rId75" Type="http://schemas.openxmlformats.org/officeDocument/2006/relationships/hyperlink" Target="http://dx.doi.org/10.1016/j.fcr.2017.02.013" TargetMode="External"/><Relationship Id="rId91" Type="http://schemas.openxmlformats.org/officeDocument/2006/relationships/hyperlink" Target="http://dx.doi.org/10.1016/j.fcr.2017.02.013" TargetMode="External"/><Relationship Id="rId96" Type="http://schemas.openxmlformats.org/officeDocument/2006/relationships/hyperlink" Target="http://dx.doi.org/10.1016/j.fcr.2017.02.013" TargetMode="External"/><Relationship Id="rId140" Type="http://schemas.openxmlformats.org/officeDocument/2006/relationships/hyperlink" Target="http://dx.doi.org/10.1016/j.agwat.2016.10.024" TargetMode="External"/><Relationship Id="rId145" Type="http://schemas.openxmlformats.org/officeDocument/2006/relationships/hyperlink" Target="http://dx.doi.org/10.1016/j.agwat.2016.10.024" TargetMode="External"/><Relationship Id="rId161" Type="http://schemas.openxmlformats.org/officeDocument/2006/relationships/hyperlink" Target="http://dx.doi.org/10.1016/j.agwat.2016.10.024" TargetMode="External"/><Relationship Id="rId166" Type="http://schemas.openxmlformats.org/officeDocument/2006/relationships/printerSettings" Target="../printerSettings/printerSettings11.bin"/><Relationship Id="rId1" Type="http://schemas.openxmlformats.org/officeDocument/2006/relationships/hyperlink" Target="https://doi.org/10.1016/j.agsy.2024.104066" TargetMode="External"/><Relationship Id="rId6" Type="http://schemas.openxmlformats.org/officeDocument/2006/relationships/hyperlink" Target="http://dx.doi.org/10.1016/j.agwat.2013.12.012" TargetMode="External"/><Relationship Id="rId23" Type="http://schemas.openxmlformats.org/officeDocument/2006/relationships/hyperlink" Target="http://dx.doi.org/10.1016/j.eja.2016.02.010" TargetMode="External"/><Relationship Id="rId28" Type="http://schemas.openxmlformats.org/officeDocument/2006/relationships/hyperlink" Target="http://dx.doi.org/10.1016/j.eja.2016.02.010" TargetMode="External"/><Relationship Id="rId49" Type="http://schemas.openxmlformats.org/officeDocument/2006/relationships/hyperlink" Target="http://dx.doi.org/10.1016/j.agsy.2014.12.006" TargetMode="External"/><Relationship Id="rId114" Type="http://schemas.openxmlformats.org/officeDocument/2006/relationships/hyperlink" Target="https://doi.org/10.1016/j.eja.2022.126501" TargetMode="External"/><Relationship Id="rId119" Type="http://schemas.openxmlformats.org/officeDocument/2006/relationships/hyperlink" Target="https://doi.org/10.1016/j.eja.2022.126501" TargetMode="External"/><Relationship Id="rId44" Type="http://schemas.openxmlformats.org/officeDocument/2006/relationships/hyperlink" Target="http://dx.doi.org/10.1016/j.eja.2016.02.010" TargetMode="External"/><Relationship Id="rId60" Type="http://schemas.openxmlformats.org/officeDocument/2006/relationships/hyperlink" Target="http://dx.doi.org/10.1016/j.agsy.2014.12.006" TargetMode="External"/><Relationship Id="rId65" Type="http://schemas.openxmlformats.org/officeDocument/2006/relationships/hyperlink" Target="https://doi.org/10.1093/jxb/erac221" TargetMode="External"/><Relationship Id="rId81" Type="http://schemas.openxmlformats.org/officeDocument/2006/relationships/hyperlink" Target="http://dx.doi.org/10.1016/j.fcr.2017.02.013" TargetMode="External"/><Relationship Id="rId86" Type="http://schemas.openxmlformats.org/officeDocument/2006/relationships/hyperlink" Target="http://dx.doi.org/10.1016/j.fcr.2017.02.013" TargetMode="External"/><Relationship Id="rId130" Type="http://schemas.openxmlformats.org/officeDocument/2006/relationships/hyperlink" Target="http://dx.doi.org/10.1016/j.agwat.2016.10.024" TargetMode="External"/><Relationship Id="rId135" Type="http://schemas.openxmlformats.org/officeDocument/2006/relationships/hyperlink" Target="http://dx.doi.org/10.1016/j.agwat.2016.10.024" TargetMode="External"/><Relationship Id="rId151" Type="http://schemas.openxmlformats.org/officeDocument/2006/relationships/hyperlink" Target="http://dx.doi.org/10.1016/j.agwat.2016.10.024" TargetMode="External"/><Relationship Id="rId156" Type="http://schemas.openxmlformats.org/officeDocument/2006/relationships/hyperlink" Target="http://dx.doi.org/10.1016/j.agwat.2016.10.024" TargetMode="External"/><Relationship Id="rId13" Type="http://schemas.openxmlformats.org/officeDocument/2006/relationships/hyperlink" Target="http://dx.doi.org/10.1016/j.eja.2016.02.010" TargetMode="External"/><Relationship Id="rId18" Type="http://schemas.openxmlformats.org/officeDocument/2006/relationships/hyperlink" Target="http://dx.doi.org/10.1016/j.eja.2016.02.010" TargetMode="External"/><Relationship Id="rId39" Type="http://schemas.openxmlformats.org/officeDocument/2006/relationships/hyperlink" Target="http://dx.doi.org/10.1016/j.eja.2016.02.010" TargetMode="External"/><Relationship Id="rId109" Type="http://schemas.openxmlformats.org/officeDocument/2006/relationships/hyperlink" Target="https://doi.org/10.1016/j.eja.2022.126501" TargetMode="External"/><Relationship Id="rId34" Type="http://schemas.openxmlformats.org/officeDocument/2006/relationships/hyperlink" Target="http://dx.doi.org/10.1016/j.eja.2016.02.010" TargetMode="External"/><Relationship Id="rId50" Type="http://schemas.openxmlformats.org/officeDocument/2006/relationships/hyperlink" Target="http://dx.doi.org/10.1016/j.agsy.2014.12.006" TargetMode="External"/><Relationship Id="rId55" Type="http://schemas.openxmlformats.org/officeDocument/2006/relationships/hyperlink" Target="http://dx.doi.org/10.1016/j.agsy.2014.12.006" TargetMode="External"/><Relationship Id="rId76" Type="http://schemas.openxmlformats.org/officeDocument/2006/relationships/hyperlink" Target="http://dx.doi.org/10.1016/j.fcr.2017.02.013" TargetMode="External"/><Relationship Id="rId97" Type="http://schemas.openxmlformats.org/officeDocument/2006/relationships/hyperlink" Target="http://dx.doi.org/10.1016/j.fcr.2017.02.013" TargetMode="External"/><Relationship Id="rId104" Type="http://schemas.openxmlformats.org/officeDocument/2006/relationships/hyperlink" Target="https://doi.org/10.1016/j.eja.2022.126501" TargetMode="External"/><Relationship Id="rId120" Type="http://schemas.openxmlformats.org/officeDocument/2006/relationships/hyperlink" Target="https://doi.org/10.1016/j.eja.2022.126501" TargetMode="External"/><Relationship Id="rId125" Type="http://schemas.openxmlformats.org/officeDocument/2006/relationships/hyperlink" Target="https://doi.org/10.1016/j.eja.2022.126501" TargetMode="External"/><Relationship Id="rId141" Type="http://schemas.openxmlformats.org/officeDocument/2006/relationships/hyperlink" Target="http://dx.doi.org/10.1016/j.agwat.2016.10.024" TargetMode="External"/><Relationship Id="rId146" Type="http://schemas.openxmlformats.org/officeDocument/2006/relationships/hyperlink" Target="http://dx.doi.org/10.1016/j.agwat.2016.10.024" TargetMode="External"/><Relationship Id="rId167" Type="http://schemas.openxmlformats.org/officeDocument/2006/relationships/drawing" Target="../drawings/drawing7.xml"/><Relationship Id="rId7" Type="http://schemas.openxmlformats.org/officeDocument/2006/relationships/hyperlink" Target="https://doi.org/10.1093/jxb/erac221" TargetMode="External"/><Relationship Id="rId71" Type="http://schemas.openxmlformats.org/officeDocument/2006/relationships/hyperlink" Target="http://dx.doi.org/10.1016/j.fcr.2017.02.013" TargetMode="External"/><Relationship Id="rId92" Type="http://schemas.openxmlformats.org/officeDocument/2006/relationships/hyperlink" Target="http://dx.doi.org/10.1016/j.fcr.2017.02.013" TargetMode="External"/><Relationship Id="rId162" Type="http://schemas.openxmlformats.org/officeDocument/2006/relationships/hyperlink" Target="http://dx.doi.org/10.1016/j.agwat.2016.10.024" TargetMode="External"/><Relationship Id="rId2" Type="http://schemas.openxmlformats.org/officeDocument/2006/relationships/hyperlink" Target="https://doi.org/10.1016/j.fcr.2013.01.015" TargetMode="External"/><Relationship Id="rId29" Type="http://schemas.openxmlformats.org/officeDocument/2006/relationships/hyperlink" Target="http://dx.doi.org/10.1016/j.eja.2016.02.010" TargetMode="External"/><Relationship Id="rId24" Type="http://schemas.openxmlformats.org/officeDocument/2006/relationships/hyperlink" Target="http://dx.doi.org/10.1016/j.eja.2016.02.010" TargetMode="External"/><Relationship Id="rId40" Type="http://schemas.openxmlformats.org/officeDocument/2006/relationships/hyperlink" Target="http://dx.doi.org/10.1016/j.eja.2016.02.010" TargetMode="External"/><Relationship Id="rId45" Type="http://schemas.openxmlformats.org/officeDocument/2006/relationships/hyperlink" Target="http://dx.doi.org/10.1016/j.eja.2016.02.010" TargetMode="External"/><Relationship Id="rId66" Type="http://schemas.openxmlformats.org/officeDocument/2006/relationships/hyperlink" Target="https://doi.org/10.1093/jxb/erac221" TargetMode="External"/><Relationship Id="rId87" Type="http://schemas.openxmlformats.org/officeDocument/2006/relationships/hyperlink" Target="http://dx.doi.org/10.1016/j.fcr.2017.02.013" TargetMode="External"/><Relationship Id="rId110" Type="http://schemas.openxmlformats.org/officeDocument/2006/relationships/hyperlink" Target="https://doi.org/10.1016/j.eja.2022.126501" TargetMode="External"/><Relationship Id="rId115" Type="http://schemas.openxmlformats.org/officeDocument/2006/relationships/hyperlink" Target="https://doi.org/10.1016/j.eja.2022.126501" TargetMode="External"/><Relationship Id="rId131" Type="http://schemas.openxmlformats.org/officeDocument/2006/relationships/hyperlink" Target="http://dx.doi.org/10.1016/j.agwat.2016.10.024" TargetMode="External"/><Relationship Id="rId136" Type="http://schemas.openxmlformats.org/officeDocument/2006/relationships/hyperlink" Target="http://dx.doi.org/10.1016/j.agwat.2016.10.024" TargetMode="External"/><Relationship Id="rId157" Type="http://schemas.openxmlformats.org/officeDocument/2006/relationships/hyperlink" Target="http://dx.doi.org/10.1016/j.agwat.2016.10.024" TargetMode="External"/><Relationship Id="rId61" Type="http://schemas.openxmlformats.org/officeDocument/2006/relationships/hyperlink" Target="http://dx.doi.org/10.1016/j.agwat.2013.12.012" TargetMode="External"/><Relationship Id="rId82" Type="http://schemas.openxmlformats.org/officeDocument/2006/relationships/hyperlink" Target="http://dx.doi.org/10.1016/j.fcr.2017.02.013" TargetMode="External"/><Relationship Id="rId152" Type="http://schemas.openxmlformats.org/officeDocument/2006/relationships/hyperlink" Target="http://dx.doi.org/10.1016/j.agwat.2016.10.024" TargetMode="External"/><Relationship Id="rId19" Type="http://schemas.openxmlformats.org/officeDocument/2006/relationships/hyperlink" Target="http://dx.doi.org/10.1016/j.eja.2016.02.010" TargetMode="External"/><Relationship Id="rId14" Type="http://schemas.openxmlformats.org/officeDocument/2006/relationships/hyperlink" Target="http://dx.doi.org/10.1016/j.eja.2016.02.010" TargetMode="External"/><Relationship Id="rId30" Type="http://schemas.openxmlformats.org/officeDocument/2006/relationships/hyperlink" Target="http://dx.doi.org/10.1016/j.eja.2016.02.010" TargetMode="External"/><Relationship Id="rId35" Type="http://schemas.openxmlformats.org/officeDocument/2006/relationships/hyperlink" Target="http://dx.doi.org/10.1016/j.eja.2016.02.010" TargetMode="External"/><Relationship Id="rId56" Type="http://schemas.openxmlformats.org/officeDocument/2006/relationships/hyperlink" Target="http://dx.doi.org/10.1016/j.agsy.2014.12.006" TargetMode="External"/><Relationship Id="rId77" Type="http://schemas.openxmlformats.org/officeDocument/2006/relationships/hyperlink" Target="http://dx.doi.org/10.1016/j.fcr.2017.02.013" TargetMode="External"/><Relationship Id="rId100" Type="http://schemas.openxmlformats.org/officeDocument/2006/relationships/hyperlink" Target="https://doi.org/10.1016/j.eja.2017.12.004" TargetMode="External"/><Relationship Id="rId105" Type="http://schemas.openxmlformats.org/officeDocument/2006/relationships/hyperlink" Target="https://doi.org/10.1016/j.eja.2022.126501" TargetMode="External"/><Relationship Id="rId126" Type="http://schemas.openxmlformats.org/officeDocument/2006/relationships/hyperlink" Target="http://dx.doi.org/10.1016/j.jhydrol.2016.12.049" TargetMode="External"/><Relationship Id="rId147" Type="http://schemas.openxmlformats.org/officeDocument/2006/relationships/hyperlink" Target="http://dx.doi.org/10.1016/j.agwat.2016.10.024" TargetMode="External"/><Relationship Id="rId168" Type="http://schemas.openxmlformats.org/officeDocument/2006/relationships/table" Target="../tables/table6.xml"/><Relationship Id="rId8" Type="http://schemas.openxmlformats.org/officeDocument/2006/relationships/hyperlink" Target="https://doi.org/10.1016/j.agsy.2024.104066" TargetMode="External"/><Relationship Id="rId51" Type="http://schemas.openxmlformats.org/officeDocument/2006/relationships/hyperlink" Target="http://dx.doi.org/10.1016/j.agsy.2014.12.006" TargetMode="External"/><Relationship Id="rId72" Type="http://schemas.openxmlformats.org/officeDocument/2006/relationships/hyperlink" Target="http://dx.doi.org/10.1016/j.fcr.2017.02.013" TargetMode="External"/><Relationship Id="rId93" Type="http://schemas.openxmlformats.org/officeDocument/2006/relationships/hyperlink" Target="http://dx.doi.org/10.1016/j.fcr.2017.02.013" TargetMode="External"/><Relationship Id="rId98" Type="http://schemas.openxmlformats.org/officeDocument/2006/relationships/hyperlink" Target="http://dx.doi.org/10.1016/j.fcr.2017.02.013" TargetMode="External"/><Relationship Id="rId121" Type="http://schemas.openxmlformats.org/officeDocument/2006/relationships/hyperlink" Target="https://doi.org/10.1016/j.eja.2022.126501" TargetMode="External"/><Relationship Id="rId142" Type="http://schemas.openxmlformats.org/officeDocument/2006/relationships/hyperlink" Target="http://dx.doi.org/10.1016/j.agwat.2016.10.024" TargetMode="External"/><Relationship Id="rId163" Type="http://schemas.openxmlformats.org/officeDocument/2006/relationships/hyperlink" Target="http://dx.doi.org/10.1016/j.agwat.2016.10.024" TargetMode="External"/><Relationship Id="rId3" Type="http://schemas.openxmlformats.org/officeDocument/2006/relationships/hyperlink" Target="http://dx.doi.org/10.1016/j.eja.2016.02.010" TargetMode="External"/><Relationship Id="rId25" Type="http://schemas.openxmlformats.org/officeDocument/2006/relationships/hyperlink" Target="http://dx.doi.org/10.1016/j.eja.2016.02.010" TargetMode="External"/><Relationship Id="rId46" Type="http://schemas.openxmlformats.org/officeDocument/2006/relationships/hyperlink" Target="http://dx.doi.org/10.1016/j.agee.2013.11.023" TargetMode="External"/><Relationship Id="rId67" Type="http://schemas.openxmlformats.org/officeDocument/2006/relationships/hyperlink" Target="https://doi.org/10.1093/jxb/erac221" TargetMode="External"/><Relationship Id="rId116" Type="http://schemas.openxmlformats.org/officeDocument/2006/relationships/hyperlink" Target="https://doi.org/10.1016/j.eja.2022.126501" TargetMode="External"/><Relationship Id="rId137" Type="http://schemas.openxmlformats.org/officeDocument/2006/relationships/hyperlink" Target="http://dx.doi.org/10.1016/j.agwat.2016.10.024" TargetMode="External"/><Relationship Id="rId158" Type="http://schemas.openxmlformats.org/officeDocument/2006/relationships/hyperlink" Target="http://dx.doi.org/10.1016/j.agwat.2016.10.024" TargetMode="External"/><Relationship Id="rId20" Type="http://schemas.openxmlformats.org/officeDocument/2006/relationships/hyperlink" Target="http://dx.doi.org/10.1016/j.eja.2016.02.010" TargetMode="External"/><Relationship Id="rId41" Type="http://schemas.openxmlformats.org/officeDocument/2006/relationships/hyperlink" Target="http://dx.doi.org/10.1016/j.eja.2016.02.010" TargetMode="External"/><Relationship Id="rId62" Type="http://schemas.openxmlformats.org/officeDocument/2006/relationships/hyperlink" Target="http://dx.doi.org/10.1016/j.agwat.2013.12.012" TargetMode="External"/><Relationship Id="rId83" Type="http://schemas.openxmlformats.org/officeDocument/2006/relationships/hyperlink" Target="http://dx.doi.org/10.1016/j.fcr.2017.02.013" TargetMode="External"/><Relationship Id="rId88" Type="http://schemas.openxmlformats.org/officeDocument/2006/relationships/hyperlink" Target="http://dx.doi.org/10.1016/j.fcr.2017.02.013" TargetMode="External"/><Relationship Id="rId111" Type="http://schemas.openxmlformats.org/officeDocument/2006/relationships/hyperlink" Target="https://doi.org/10.1016/j.eja.2022.126501" TargetMode="External"/><Relationship Id="rId132" Type="http://schemas.openxmlformats.org/officeDocument/2006/relationships/hyperlink" Target="http://dx.doi.org/10.1016/j.agwat.2016.10.024" TargetMode="External"/><Relationship Id="rId153" Type="http://schemas.openxmlformats.org/officeDocument/2006/relationships/hyperlink" Target="http://dx.doi.org/10.1016/j.agwat.2016.10.024" TargetMode="External"/><Relationship Id="rId15" Type="http://schemas.openxmlformats.org/officeDocument/2006/relationships/hyperlink" Target="http://dx.doi.org/10.1016/j.eja.2016.02.010" TargetMode="External"/><Relationship Id="rId36" Type="http://schemas.openxmlformats.org/officeDocument/2006/relationships/hyperlink" Target="http://dx.doi.org/10.1016/j.eja.2016.02.010" TargetMode="External"/><Relationship Id="rId57" Type="http://schemas.openxmlformats.org/officeDocument/2006/relationships/hyperlink" Target="http://dx.doi.org/10.1016/j.agsy.2014.12.006" TargetMode="External"/><Relationship Id="rId106" Type="http://schemas.openxmlformats.org/officeDocument/2006/relationships/hyperlink" Target="https://doi.org/10.1016/j.eja.2022.126501" TargetMode="External"/><Relationship Id="rId127" Type="http://schemas.openxmlformats.org/officeDocument/2006/relationships/hyperlink" Target="http://dx.doi.org/10.1016/j.agwat.2016.10.024" TargetMode="External"/><Relationship Id="rId10" Type="http://schemas.openxmlformats.org/officeDocument/2006/relationships/hyperlink" Target="https://doi.org/10.1016/j.fcr.2013.01.015" TargetMode="External"/><Relationship Id="rId31" Type="http://schemas.openxmlformats.org/officeDocument/2006/relationships/hyperlink" Target="http://dx.doi.org/10.1016/j.eja.2016.02.010" TargetMode="External"/><Relationship Id="rId52" Type="http://schemas.openxmlformats.org/officeDocument/2006/relationships/hyperlink" Target="http://dx.doi.org/10.1016/j.agsy.2014.12.006" TargetMode="External"/><Relationship Id="rId73" Type="http://schemas.openxmlformats.org/officeDocument/2006/relationships/hyperlink" Target="http://dx.doi.org/10.1016/j.fcr.2017.02.013" TargetMode="External"/><Relationship Id="rId78" Type="http://schemas.openxmlformats.org/officeDocument/2006/relationships/hyperlink" Target="http://dx.doi.org/10.1016/j.fcr.2017.02.013" TargetMode="External"/><Relationship Id="rId94" Type="http://schemas.openxmlformats.org/officeDocument/2006/relationships/hyperlink" Target="http://dx.doi.org/10.1016/j.fcr.2017.02.013" TargetMode="External"/><Relationship Id="rId99" Type="http://schemas.openxmlformats.org/officeDocument/2006/relationships/hyperlink" Target="https://doi.org/10.1016/j.eja.2017.12.004" TargetMode="External"/><Relationship Id="rId101" Type="http://schemas.openxmlformats.org/officeDocument/2006/relationships/hyperlink" Target="http://dx.doi.org/10.1016/j.fcr.2016.10.015" TargetMode="External"/><Relationship Id="rId122" Type="http://schemas.openxmlformats.org/officeDocument/2006/relationships/hyperlink" Target="https://doi.org/10.1016/j.eja.2022.126501" TargetMode="External"/><Relationship Id="rId143" Type="http://schemas.openxmlformats.org/officeDocument/2006/relationships/hyperlink" Target="http://dx.doi.org/10.1016/j.agwat.2016.10.024" TargetMode="External"/><Relationship Id="rId148" Type="http://schemas.openxmlformats.org/officeDocument/2006/relationships/hyperlink" Target="http://dx.doi.org/10.1016/j.agwat.2016.10.024" TargetMode="External"/><Relationship Id="rId164" Type="http://schemas.openxmlformats.org/officeDocument/2006/relationships/hyperlink" Target="http://dx.doi.org/10.1016/j.agwat.2016.10.024" TargetMode="External"/><Relationship Id="rId4" Type="http://schemas.openxmlformats.org/officeDocument/2006/relationships/hyperlink" Target="http://dx.doi.org/10.1016/j.agee.2013.11.023" TargetMode="External"/><Relationship Id="rId9" Type="http://schemas.openxmlformats.org/officeDocument/2006/relationships/hyperlink" Target="https://doi.org/10.1016/j.fcr.2013.01.015" TargetMode="External"/><Relationship Id="rId26" Type="http://schemas.openxmlformats.org/officeDocument/2006/relationships/hyperlink" Target="http://dx.doi.org/10.1016/j.eja.2016.02.010" TargetMode="External"/><Relationship Id="rId47" Type="http://schemas.openxmlformats.org/officeDocument/2006/relationships/hyperlink" Target="http://dx.doi.org/10.1016/j.agee.2013.11.023" TargetMode="External"/><Relationship Id="rId68" Type="http://schemas.openxmlformats.org/officeDocument/2006/relationships/hyperlink" Target="http://dx.doi.org/10.1016/j.fcr.2017.02.013" TargetMode="External"/><Relationship Id="rId89" Type="http://schemas.openxmlformats.org/officeDocument/2006/relationships/hyperlink" Target="http://dx.doi.org/10.1016/j.fcr.2017.02.013" TargetMode="External"/><Relationship Id="rId112" Type="http://schemas.openxmlformats.org/officeDocument/2006/relationships/hyperlink" Target="https://doi.org/10.1016/j.eja.2022.126501" TargetMode="External"/><Relationship Id="rId133" Type="http://schemas.openxmlformats.org/officeDocument/2006/relationships/hyperlink" Target="http://dx.doi.org/10.1016/j.agwat.2016.10.024" TargetMode="External"/><Relationship Id="rId154" Type="http://schemas.openxmlformats.org/officeDocument/2006/relationships/hyperlink" Target="http://dx.doi.org/10.1016/j.agwat.2016.10.024" TargetMode="External"/><Relationship Id="rId16" Type="http://schemas.openxmlformats.org/officeDocument/2006/relationships/hyperlink" Target="http://dx.doi.org/10.1016/j.eja.2016.02.010" TargetMode="External"/><Relationship Id="rId37" Type="http://schemas.openxmlformats.org/officeDocument/2006/relationships/hyperlink" Target="http://dx.doi.org/10.1016/j.eja.2016.02.010" TargetMode="External"/><Relationship Id="rId58" Type="http://schemas.openxmlformats.org/officeDocument/2006/relationships/hyperlink" Target="http://dx.doi.org/10.1016/j.agsy.2014.12.006" TargetMode="External"/><Relationship Id="rId79" Type="http://schemas.openxmlformats.org/officeDocument/2006/relationships/hyperlink" Target="http://dx.doi.org/10.1016/j.fcr.2017.02.013" TargetMode="External"/><Relationship Id="rId102" Type="http://schemas.openxmlformats.org/officeDocument/2006/relationships/hyperlink" Target="http://dx.doi.org/10.1016/j.agrformet.2015.08.259" TargetMode="External"/><Relationship Id="rId123" Type="http://schemas.openxmlformats.org/officeDocument/2006/relationships/hyperlink" Target="https://doi.org/10.1016/j.eja.2022.126501" TargetMode="External"/><Relationship Id="rId144" Type="http://schemas.openxmlformats.org/officeDocument/2006/relationships/hyperlink" Target="http://dx.doi.org/10.1016/j.agwat.2016.10.024" TargetMode="External"/><Relationship Id="rId90" Type="http://schemas.openxmlformats.org/officeDocument/2006/relationships/hyperlink" Target="http://dx.doi.org/10.1016/j.fcr.2017.02.013" TargetMode="External"/><Relationship Id="rId165" Type="http://schemas.openxmlformats.org/officeDocument/2006/relationships/hyperlink" Target="http://dx.doi.org/10.1016/j.agwat.2016.10.024" TargetMode="External"/><Relationship Id="rId27" Type="http://schemas.openxmlformats.org/officeDocument/2006/relationships/hyperlink" Target="http://dx.doi.org/10.1016/j.eja.2016.02.010" TargetMode="External"/><Relationship Id="rId48" Type="http://schemas.openxmlformats.org/officeDocument/2006/relationships/hyperlink" Target="http://dx.doi.org/10.1016/j.agsy.2014.12.006" TargetMode="External"/><Relationship Id="rId69" Type="http://schemas.openxmlformats.org/officeDocument/2006/relationships/hyperlink" Target="http://dx.doi.org/10.1016/j.fcr.2017.02.013" TargetMode="External"/><Relationship Id="rId113" Type="http://schemas.openxmlformats.org/officeDocument/2006/relationships/hyperlink" Target="https://doi.org/10.1016/j.eja.2022.126501" TargetMode="External"/><Relationship Id="rId134" Type="http://schemas.openxmlformats.org/officeDocument/2006/relationships/hyperlink" Target="http://dx.doi.org/10.1016/j.agwat.2016.10.024" TargetMode="External"/><Relationship Id="rId80" Type="http://schemas.openxmlformats.org/officeDocument/2006/relationships/hyperlink" Target="http://dx.doi.org/10.1016/j.fcr.2017.02.013" TargetMode="External"/><Relationship Id="rId155" Type="http://schemas.openxmlformats.org/officeDocument/2006/relationships/hyperlink" Target="http://dx.doi.org/10.1016/j.agwat.2016.10.024"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3" customFormat="1" x14ac:dyDescent="0.25">
      <c r="A1" s="122" t="s">
        <v>7458</v>
      </c>
      <c r="I1" s="124"/>
    </row>
    <row r="2" spans="1:9" x14ac:dyDescent="0.2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25">
      <c r="B3" t="str" cm="1">
        <f t="array" ref="B3">TRANSPOSE(_xlfn._xlws.SORT(_xlfn._xlws.FILTER(mulches[mulch_level]&amp;" | "&amp;mulches[mulch_level_name],mulches[experiment_ID]=A3)))</f>
        <v xml:space="preserve"> | </v>
      </c>
    </row>
    <row r="4" spans="1:9" x14ac:dyDescent="0.25">
      <c r="B4" t="str" cm="1">
        <f t="array" ref="B4">TRANSPOSE(_xlfn._xlws.SORT(_xlfn._xlws.FILTER(mulches[mulch_level]&amp;" | "&amp;mulches[mulch_level_name],mulches[experiment_ID]=A4)))</f>
        <v xml:space="preserve"> | </v>
      </c>
    </row>
    <row r="5" spans="1:9" x14ac:dyDescent="0.25">
      <c r="B5" t="str" cm="1">
        <f t="array" ref="B5">TRANSPOSE(_xlfn._xlws.SORT(_xlfn._xlws.FILTER(mulches[mulch_level]&amp;" | "&amp;mulches[mulch_level_name],mulches[experiment_ID]=A5)))</f>
        <v xml:space="preserve"> | </v>
      </c>
    </row>
    <row r="6" spans="1:9" x14ac:dyDescent="0.25">
      <c r="B6" t="str" cm="1">
        <f t="array" ref="B6">TRANSPOSE(_xlfn._xlws.SORT(_xlfn._xlws.FILTER(mulches[mulch_level]&amp;" | "&amp;mulches[mulch_level_name],mulches[experiment_ID]=A6)))</f>
        <v xml:space="preserve"> | </v>
      </c>
    </row>
    <row r="7" spans="1:9" x14ac:dyDescent="0.25">
      <c r="B7" t="str" cm="1">
        <f t="array" ref="B7">TRANSPOSE(_xlfn._xlws.SORT(_xlfn._xlws.FILTER(mulches[mulch_level]&amp;" | "&amp;mulches[mulch_level_name],mulches[experiment_ID]=A7)))</f>
        <v xml:space="preserve"> | </v>
      </c>
    </row>
    <row r="8" spans="1:9" x14ac:dyDescent="0.25">
      <c r="B8" t="str" cm="1">
        <f t="array" ref="B8">TRANSPOSE(_xlfn._xlws.SORT(_xlfn._xlws.FILTER(mulches[mulch_level]&amp;" | "&amp;mulches[mulch_level_name],mulches[experiment_ID]=A8)))</f>
        <v xml:space="preserve"> | </v>
      </c>
    </row>
    <row r="9" spans="1:9" x14ac:dyDescent="0.25">
      <c r="B9" t="str" cm="1">
        <f t="array" ref="B9">TRANSPOSE(_xlfn._xlws.SORT(_xlfn._xlws.FILTER(mulches[mulch_level]&amp;" | "&amp;mulches[mulch_level_name],mulches[experiment_ID]=A9)))</f>
        <v xml:space="preserve"> | </v>
      </c>
    </row>
    <row r="10" spans="1:9" x14ac:dyDescent="0.25">
      <c r="B10" t="str" cm="1">
        <f t="array" ref="B10">TRANSPOSE(_xlfn._xlws.SORT(_xlfn._xlws.FILTER(mulches[mulch_level]&amp;" | "&amp;mulches[mulch_level_name],mulches[experiment_ID]=A10)))</f>
        <v xml:space="preserve"> | </v>
      </c>
    </row>
    <row r="11" spans="1:9" x14ac:dyDescent="0.25">
      <c r="B11" t="str" cm="1">
        <f t="array" ref="B11">TRANSPOSE(_xlfn._xlws.SORT(_xlfn._xlws.FILTER(mulches[mulch_level]&amp;" | "&amp;mulches[mulch_level_name],mulches[experiment_ID]=A11)))</f>
        <v xml:space="preserve"> | </v>
      </c>
    </row>
    <row r="12" spans="1:9" x14ac:dyDescent="0.25">
      <c r="B12" t="str" cm="1">
        <f t="array" ref="B12">TRANSPOSE(_xlfn._xlws.SORT(_xlfn._xlws.FILTER(mulches[mulch_level]&amp;" | "&amp;mulches[mulch_level_name],mulches[experiment_ID]=A12)))</f>
        <v xml:space="preserve"> | </v>
      </c>
    </row>
    <row r="13" spans="1:9" x14ac:dyDescent="0.25">
      <c r="B13" t="str" cm="1">
        <f t="array" ref="B13">TRANSPOSE(_xlfn._xlws.SORT(_xlfn._xlws.FILTER(mulches[mulch_level]&amp;" | "&amp;mulches[mulch_level_name],mulches[experiment_ID]=A13)))</f>
        <v xml:space="preserve"> | </v>
      </c>
    </row>
    <row r="14" spans="1:9" x14ac:dyDescent="0.25">
      <c r="B14" t="str" cm="1">
        <f t="array" ref="B14">TRANSPOSE(_xlfn._xlws.SORT(_xlfn._xlws.FILTER(mulches[mulch_level]&amp;" | "&amp;mulches[mulch_level_name],mulches[experiment_ID]=A14)))</f>
        <v xml:space="preserve"> | </v>
      </c>
    </row>
    <row r="15" spans="1:9" x14ac:dyDescent="0.25">
      <c r="B15" t="str" cm="1">
        <f t="array" ref="B15">TRANSPOSE(_xlfn._xlws.SORT(_xlfn._xlws.FILTER(mulches[mulch_level]&amp;" | "&amp;mulches[mulch_level_name],mulches[experiment_ID]=A15)))</f>
        <v xml:space="preserve"> | </v>
      </c>
    </row>
    <row r="16" spans="1:9" x14ac:dyDescent="0.25">
      <c r="B16" t="str" cm="1">
        <f t="array" ref="B16">TRANSPOSE(_xlfn._xlws.SORT(_xlfn._xlws.FILTER(mulches[mulch_level]&amp;" | "&amp;mulches[mulch_level_name],mulches[experiment_ID]=A16)))</f>
        <v xml:space="preserve"> | </v>
      </c>
    </row>
    <row r="17" spans="2:2" x14ac:dyDescent="0.25">
      <c r="B17" t="str" cm="1">
        <f t="array" ref="B17">TRANSPOSE(_xlfn._xlws.SORT(_xlfn._xlws.FILTER(mulches[mulch_level]&amp;" | "&amp;mulches[mulch_level_name],mulches[experiment_ID]=A17)))</f>
        <v xml:space="preserve"> | </v>
      </c>
    </row>
    <row r="18" spans="2:2" x14ac:dyDescent="0.25">
      <c r="B18" t="str" cm="1">
        <f t="array" ref="B18">TRANSPOSE(_xlfn._xlws.SORT(_xlfn._xlws.FILTER(mulches[mulch_level]&amp;" | "&amp;mulches[mulch_level_name],mulches[experiment_ID]=A18)))</f>
        <v xml:space="preserve"> | </v>
      </c>
    </row>
    <row r="19" spans="2:2" x14ac:dyDescent="0.25">
      <c r="B19" t="str" cm="1">
        <f t="array" ref="B19">TRANSPOSE(_xlfn._xlws.SORT(_xlfn._xlws.FILTER(mulches[mulch_level]&amp;" | "&amp;mulches[mulch_level_name],mulches[experiment_ID]=A19)))</f>
        <v xml:space="preserve"> | </v>
      </c>
    </row>
    <row r="20" spans="2:2" x14ac:dyDescent="0.25">
      <c r="B20" t="str" cm="1">
        <f t="array" ref="B20">TRANSPOSE(_xlfn._xlws.SORT(_xlfn._xlws.FILTER(mulches[mulch_level]&amp;" | "&amp;mulches[mulch_level_name],mulches[experiment_ID]=A20)))</f>
        <v xml:space="preserve"> | </v>
      </c>
    </row>
    <row r="21" spans="2:2" x14ac:dyDescent="0.25">
      <c r="B21" t="str" cm="1">
        <f t="array" ref="B21">TRANSPOSE(_xlfn._xlws.SORT(_xlfn._xlws.FILTER(mulches[mulch_level]&amp;" | "&amp;mulches[mulch_level_name],mulches[experiment_ID]=A21)))</f>
        <v xml:space="preserve"> | </v>
      </c>
    </row>
    <row r="22" spans="2:2" x14ac:dyDescent="0.25">
      <c r="B22" t="str" cm="1">
        <f t="array" ref="B22">TRANSPOSE(_xlfn._xlws.SORT(_xlfn._xlws.FILTER(mulches[mulch_level]&amp;" | "&amp;mulches[mulch_level_name],mulches[experiment_ID]=A22)))</f>
        <v xml:space="preserve"> | </v>
      </c>
    </row>
    <row r="23" spans="2:2" x14ac:dyDescent="0.25">
      <c r="B23" t="str" cm="1">
        <f t="array" ref="B23">TRANSPOSE(_xlfn._xlws.SORT(_xlfn._xlws.FILTER(mulches[mulch_level]&amp;" | "&amp;mulches[mulch_level_name],mulches[experiment_ID]=A23)))</f>
        <v xml:space="preserve"> | </v>
      </c>
    </row>
    <row r="24" spans="2:2" x14ac:dyDescent="0.25">
      <c r="B24" t="str" cm="1">
        <f t="array" ref="B24">TRANSPOSE(_xlfn._xlws.SORT(_xlfn._xlws.FILTER(mulches[mulch_level]&amp;" | "&amp;mulches[mulch_level_name],mulches[experiment_ID]=A24)))</f>
        <v xml:space="preserve"> | </v>
      </c>
    </row>
    <row r="25" spans="2:2" x14ac:dyDescent="0.25">
      <c r="B25" t="str" cm="1">
        <f t="array" ref="B25">TRANSPOSE(_xlfn._xlws.SORT(_xlfn._xlws.FILTER(mulches[mulch_level]&amp;" | "&amp;mulches[mulch_level_name],mulches[experiment_ID]=A25)))</f>
        <v xml:space="preserve"> | </v>
      </c>
    </row>
    <row r="26" spans="2:2" x14ac:dyDescent="0.25">
      <c r="B26" t="str" cm="1">
        <f t="array" ref="B26">TRANSPOSE(_xlfn._xlws.SORT(_xlfn._xlws.FILTER(mulches[mulch_level]&amp;" | "&amp;mulches[mulch_level_name],mulches[experiment_ID]=A26)))</f>
        <v xml:space="preserve"> | </v>
      </c>
    </row>
    <row r="27" spans="2:2" x14ac:dyDescent="0.25">
      <c r="B27" t="str" cm="1">
        <f t="array" ref="B27">TRANSPOSE(_xlfn._xlws.SORT(_xlfn._xlws.FILTER(mulches[mulch_level]&amp;" | "&amp;mulches[mulch_level_name],mulches[experiment_ID]=A27)))</f>
        <v xml:space="preserve"> | </v>
      </c>
    </row>
    <row r="28" spans="2:2" x14ac:dyDescent="0.25">
      <c r="B28" t="str" cm="1">
        <f t="array" ref="B28">TRANSPOSE(_xlfn._xlws.SORT(_xlfn._xlws.FILTER(mulches[mulch_level]&amp;" | "&amp;mulches[mulch_level_name],mulches[experiment_ID]=A28)))</f>
        <v xml:space="preserve"> | </v>
      </c>
    </row>
    <row r="29" spans="2:2" x14ac:dyDescent="0.25">
      <c r="B29" t="str" cm="1">
        <f t="array" ref="B29">TRANSPOSE(_xlfn._xlws.SORT(_xlfn._xlws.FILTER(mulches[mulch_level]&amp;" | "&amp;mulches[mulch_level_name],mulches[experiment_ID]=A29)))</f>
        <v xml:space="preserve"> | </v>
      </c>
    </row>
    <row r="30" spans="2:2" x14ac:dyDescent="0.25">
      <c r="B30" t="str" cm="1">
        <f t="array" ref="B30">TRANSPOSE(_xlfn._xlws.SORT(_xlfn._xlws.FILTER(mulches[mulch_level]&amp;" | "&amp;mulches[mulch_level_name],mulches[experiment_ID]=A30)))</f>
        <v xml:space="preserve"> | </v>
      </c>
    </row>
    <row r="31" spans="2:2" x14ac:dyDescent="0.25">
      <c r="B31" t="str" cm="1">
        <f t="array" ref="B31">TRANSPOSE(_xlfn._xlws.SORT(_xlfn._xlws.FILTER(mulches[mulch_level]&amp;" | "&amp;mulches[mulch_level_name],mulches[experiment_ID]=A31)))</f>
        <v xml:space="preserve"> | </v>
      </c>
    </row>
    <row r="32" spans="2:2" x14ac:dyDescent="0.25">
      <c r="B32" t="str" cm="1">
        <f t="array" ref="B32">TRANSPOSE(_xlfn._xlws.SORT(_xlfn._xlws.FILTER(mulches[mulch_level]&amp;" | "&amp;mulches[mulch_level_name],mulches[experiment_ID]=A32)))</f>
        <v xml:space="preserve"> | </v>
      </c>
    </row>
    <row r="33" spans="2:2" x14ac:dyDescent="0.25">
      <c r="B33" t="str" cm="1">
        <f t="array" ref="B33">TRANSPOSE(_xlfn._xlws.SORT(_xlfn._xlws.FILTER(mulches[mulch_level]&amp;" | "&amp;mulches[mulch_level_name],mulches[experiment_ID]=A33)))</f>
        <v xml:space="preserve"> | </v>
      </c>
    </row>
    <row r="34" spans="2:2" x14ac:dyDescent="0.25">
      <c r="B34" t="str" cm="1">
        <f t="array" ref="B34">TRANSPOSE(_xlfn._xlws.SORT(_xlfn._xlws.FILTER(mulches[mulch_level]&amp;" | "&amp;mulches[mulch_level_name],mulches[experiment_ID]=A34)))</f>
        <v xml:space="preserve"> | </v>
      </c>
    </row>
    <row r="35" spans="2:2" x14ac:dyDescent="0.25">
      <c r="B35" t="str" cm="1">
        <f t="array" ref="B35">TRANSPOSE(_xlfn._xlws.SORT(_xlfn._xlws.FILTER(mulches[mulch_level]&amp;" | "&amp;mulches[mulch_level_name],mulches[experiment_ID]=A35)))</f>
        <v xml:space="preserve"> | </v>
      </c>
    </row>
    <row r="36" spans="2:2" x14ac:dyDescent="0.25">
      <c r="B36" t="str" cm="1">
        <f t="array" ref="B36">TRANSPOSE(_xlfn._xlws.SORT(_xlfn._xlws.FILTER(mulches[mulch_level]&amp;" | "&amp;mulches[mulch_level_name],mulches[experiment_ID]=A36)))</f>
        <v xml:space="preserve"> | </v>
      </c>
    </row>
    <row r="37" spans="2:2" x14ac:dyDescent="0.25">
      <c r="B37" t="str" cm="1">
        <f t="array" ref="B37">TRANSPOSE(_xlfn._xlws.SORT(_xlfn._xlws.FILTER(mulches[mulch_level]&amp;" | "&amp;mulches[mulch_level_name],mulches[experiment_ID]=A37)))</f>
        <v xml:space="preserve"> | </v>
      </c>
    </row>
    <row r="38" spans="2:2" x14ac:dyDescent="0.25">
      <c r="B38" t="str" cm="1">
        <f t="array" ref="B38">TRANSPOSE(_xlfn._xlws.SORT(_xlfn._xlws.FILTER(mulches[mulch_level]&amp;" | "&amp;mulches[mulch_level_name],mulches[experiment_ID]=A38)))</f>
        <v xml:space="preserve"> | </v>
      </c>
    </row>
    <row r="39" spans="2:2" x14ac:dyDescent="0.25">
      <c r="B39" t="str" cm="1">
        <f t="array" ref="B39">TRANSPOSE(_xlfn._xlws.SORT(_xlfn._xlws.FILTER(mulches[mulch_level]&amp;" | "&amp;mulches[mulch_level_name],mulches[experiment_ID]=A39)))</f>
        <v xml:space="preserve"> | </v>
      </c>
    </row>
    <row r="40" spans="2:2" x14ac:dyDescent="0.25">
      <c r="B40" t="str" cm="1">
        <f t="array" ref="B40">TRANSPOSE(_xlfn._xlws.SORT(_xlfn._xlws.FILTER(mulches[mulch_level]&amp;" | "&amp;mulches[mulch_level_name],mulches[experiment_ID]=A40)))</f>
        <v xml:space="preserve"> | </v>
      </c>
    </row>
    <row r="41" spans="2:2" x14ac:dyDescent="0.25">
      <c r="B41" t="str" cm="1">
        <f t="array" ref="B41">TRANSPOSE(_xlfn._xlws.SORT(_xlfn._xlws.FILTER(mulches[mulch_level]&amp;" | "&amp;mulches[mulch_level_name],mulches[experiment_ID]=A41)))</f>
        <v xml:space="preserve"> | </v>
      </c>
    </row>
    <row r="42" spans="2:2" x14ac:dyDescent="0.25">
      <c r="B42" t="str" cm="1">
        <f t="array" ref="B42">TRANSPOSE(_xlfn._xlws.SORT(_xlfn._xlws.FILTER(mulches[mulch_level]&amp;" | "&amp;mulches[mulch_level_name],mulches[experiment_ID]=A42)))</f>
        <v xml:space="preserve"> | </v>
      </c>
    </row>
    <row r="43" spans="2:2" x14ac:dyDescent="0.25">
      <c r="B43" t="str" cm="1">
        <f t="array" ref="B43">TRANSPOSE(_xlfn._xlws.SORT(_xlfn._xlws.FILTER(mulches[mulch_level]&amp;" | "&amp;mulches[mulch_level_name],mulches[experiment_ID]=A43)))</f>
        <v xml:space="preserve"> | </v>
      </c>
    </row>
    <row r="44" spans="2:2" x14ac:dyDescent="0.25">
      <c r="B44" t="str" cm="1">
        <f t="array" ref="B44">TRANSPOSE(_xlfn._xlws.SORT(_xlfn._xlws.FILTER(mulches[mulch_level]&amp;" | "&amp;mulches[mulch_level_name],mulches[experiment_ID]=A44)))</f>
        <v xml:space="preserve"> | </v>
      </c>
    </row>
    <row r="45" spans="2:2" x14ac:dyDescent="0.25">
      <c r="B45" t="str" cm="1">
        <f t="array" ref="B45">TRANSPOSE(_xlfn._xlws.SORT(_xlfn._xlws.FILTER(mulches[mulch_level]&amp;" | "&amp;mulches[mulch_level_name],mulches[experiment_ID]=A45)))</f>
        <v xml:space="preserve"> | </v>
      </c>
    </row>
    <row r="46" spans="2:2" x14ac:dyDescent="0.25">
      <c r="B46" t="str" cm="1">
        <f t="array" ref="B46">TRANSPOSE(_xlfn._xlws.SORT(_xlfn._xlws.FILTER(mulches[mulch_level]&amp;" | "&amp;mulches[mulch_level_name],mulches[experiment_ID]=A46)))</f>
        <v xml:space="preserve"> | </v>
      </c>
    </row>
    <row r="47" spans="2:2" x14ac:dyDescent="0.25">
      <c r="B47" t="str" cm="1">
        <f t="array" ref="B47">TRANSPOSE(_xlfn._xlws.SORT(_xlfn._xlws.FILTER(mulches[mulch_level]&amp;" | "&amp;mulches[mulch_level_name],mulches[experiment_ID]=A47)))</f>
        <v xml:space="preserve"> | </v>
      </c>
    </row>
    <row r="48" spans="2:2" x14ac:dyDescent="0.25">
      <c r="B48" t="str" cm="1">
        <f t="array" ref="B48">TRANSPOSE(_xlfn._xlws.SORT(_xlfn._xlws.FILTER(mulches[mulch_level]&amp;" | "&amp;mulches[mulch_level_name],mulches[experiment_ID]=A48)))</f>
        <v xml:space="preserve"> | </v>
      </c>
    </row>
    <row r="49" spans="2:2" x14ac:dyDescent="0.25">
      <c r="B49" t="str" cm="1">
        <f t="array" ref="B49">TRANSPOSE(_xlfn._xlws.SORT(_xlfn._xlws.FILTER(mulches[mulch_level]&amp;" | "&amp;mulches[mulch_level_name],mulches[experiment_ID]=A49)))</f>
        <v xml:space="preserve"> | </v>
      </c>
    </row>
    <row r="50" spans="2:2" x14ac:dyDescent="0.25">
      <c r="B50" t="str" cm="1">
        <f t="array" ref="B50">TRANSPOSE(_xlfn._xlws.SORT(_xlfn._xlws.FILTER(mulches[mulch_level]&amp;" | "&amp;mulches[mulch_level_name],mulches[experiment_ID]=A50)))</f>
        <v xml:space="preserve"> | </v>
      </c>
    </row>
    <row r="51" spans="2:2" x14ac:dyDescent="0.25">
      <c r="B51" t="str" cm="1">
        <f t="array" ref="B51">TRANSPOSE(_xlfn._xlws.SORT(_xlfn._xlws.FILTER(mulches[mulch_level]&amp;" | "&amp;mulches[mulch_level_name],mulches[experiment_ID]=A51)))</f>
        <v xml:space="preserve"> | </v>
      </c>
    </row>
    <row r="52" spans="2:2" x14ac:dyDescent="0.25">
      <c r="B52" t="str" cm="1">
        <f t="array" ref="B52">TRANSPOSE(_xlfn._xlws.SORT(_xlfn._xlws.FILTER(mulches[mulch_level]&amp;" | "&amp;mulches[mulch_level_name],mulches[experiment_ID]=A52)))</f>
        <v xml:space="preserve"> | </v>
      </c>
    </row>
    <row r="53" spans="2:2" x14ac:dyDescent="0.25">
      <c r="B53" t="str" cm="1">
        <f t="array" ref="B53">TRANSPOSE(_xlfn._xlws.SORT(_xlfn._xlws.FILTER(mulches[mulch_level]&amp;" | "&amp;mulches[mulch_level_name],mulches[experiment_ID]=A53)))</f>
        <v xml:space="preserve"> | </v>
      </c>
    </row>
    <row r="54" spans="2:2" x14ac:dyDescent="0.25">
      <c r="B54" t="str" cm="1">
        <f t="array" ref="B54">TRANSPOSE(_xlfn._xlws.SORT(_xlfn._xlws.FILTER(mulches[mulch_level]&amp;" | "&amp;mulches[mulch_level_name],mulches[experiment_ID]=A54)))</f>
        <v xml:space="preserve"> | </v>
      </c>
    </row>
    <row r="55" spans="2:2" x14ac:dyDescent="0.25">
      <c r="B55" t="str" cm="1">
        <f t="array" ref="B55">TRANSPOSE(_xlfn._xlws.SORT(_xlfn._xlws.FILTER(mulches[mulch_level]&amp;" | "&amp;mulches[mulch_level_name],mulches[experiment_ID]=A55)))</f>
        <v xml:space="preserve"> | </v>
      </c>
    </row>
    <row r="56" spans="2:2" x14ac:dyDescent="0.25">
      <c r="B56" t="str" cm="1">
        <f t="array" ref="B56">TRANSPOSE(_xlfn._xlws.SORT(_xlfn._xlws.FILTER(mulches[mulch_level]&amp;" | "&amp;mulches[mulch_level_name],mulches[experiment_ID]=A56)))</f>
        <v xml:space="preserve"> | </v>
      </c>
    </row>
    <row r="57" spans="2:2" x14ac:dyDescent="0.25">
      <c r="B57" t="str" cm="1">
        <f t="array" ref="B57">TRANSPOSE(_xlfn._xlws.SORT(_xlfn._xlws.FILTER(mulches[mulch_level]&amp;" | "&amp;mulches[mulch_level_name],mulches[experiment_ID]=A57)))</f>
        <v xml:space="preserve"> | </v>
      </c>
    </row>
    <row r="58" spans="2:2" x14ac:dyDescent="0.25">
      <c r="B58" t="str" cm="1">
        <f t="array" ref="B58">TRANSPOSE(_xlfn._xlws.SORT(_xlfn._xlws.FILTER(mulches[mulch_level]&amp;" | "&amp;mulches[mulch_level_name],mulches[experiment_ID]=A58)))</f>
        <v xml:space="preserve"> | </v>
      </c>
    </row>
    <row r="59" spans="2:2" x14ac:dyDescent="0.25">
      <c r="B59" t="str" cm="1">
        <f t="array" ref="B59">TRANSPOSE(_xlfn._xlws.SORT(_xlfn._xlws.FILTER(mulches[mulch_level]&amp;" | "&amp;mulches[mulch_level_name],mulches[experiment_ID]=A59)))</f>
        <v xml:space="preserve"> | </v>
      </c>
    </row>
    <row r="60" spans="2:2" x14ac:dyDescent="0.25">
      <c r="B60" t="str" cm="1">
        <f t="array" ref="B60">TRANSPOSE(_xlfn._xlws.SORT(_xlfn._xlws.FILTER(mulches[mulch_level]&amp;" | "&amp;mulches[mulch_level_name],mulches[experiment_ID]=A60)))</f>
        <v xml:space="preserve"> | </v>
      </c>
    </row>
    <row r="61" spans="2:2" x14ac:dyDescent="0.25">
      <c r="B61" t="str" cm="1">
        <f t="array" ref="B61">TRANSPOSE(_xlfn._xlws.SORT(_xlfn._xlws.FILTER(mulches[mulch_level]&amp;" | "&amp;mulches[mulch_level_name],mulches[experiment_ID]=A61)))</f>
        <v xml:space="preserve"> | </v>
      </c>
    </row>
    <row r="62" spans="2:2" x14ac:dyDescent="0.25">
      <c r="B62" t="str" cm="1">
        <f t="array" ref="B62">TRANSPOSE(_xlfn._xlws.SORT(_xlfn._xlws.FILTER(mulches[mulch_level]&amp;" | "&amp;mulches[mulch_level_name],mulches[experiment_ID]=A62)))</f>
        <v xml:space="preserve"> | </v>
      </c>
    </row>
    <row r="63" spans="2:2" x14ac:dyDescent="0.25">
      <c r="B63" t="str" cm="1">
        <f t="array" ref="B63">TRANSPOSE(_xlfn._xlws.SORT(_xlfn._xlws.FILTER(mulches[mulch_level]&amp;" | "&amp;mulches[mulch_level_name],mulches[experiment_ID]=A63)))</f>
        <v xml:space="preserve"> | </v>
      </c>
    </row>
    <row r="64" spans="2:2" x14ac:dyDescent="0.25">
      <c r="B64" t="str" cm="1">
        <f t="array" ref="B64">TRANSPOSE(_xlfn._xlws.SORT(_xlfn._xlws.FILTER(mulches[mulch_level]&amp;" | "&amp;mulches[mulch_level_name],mulches[experiment_ID]=A64)))</f>
        <v xml:space="preserve"> | </v>
      </c>
    </row>
    <row r="65" spans="2:2" x14ac:dyDescent="0.25">
      <c r="B65" t="str" cm="1">
        <f t="array" ref="B65">TRANSPOSE(_xlfn._xlws.SORT(_xlfn._xlws.FILTER(mulches[mulch_level]&amp;" | "&amp;mulches[mulch_level_name],mulches[experiment_ID]=A65)))</f>
        <v xml:space="preserve"> | </v>
      </c>
    </row>
    <row r="66" spans="2:2" x14ac:dyDescent="0.25">
      <c r="B66" t="str" cm="1">
        <f t="array" ref="B66">TRANSPOSE(_xlfn._xlws.SORT(_xlfn._xlws.FILTER(mulches[mulch_level]&amp;" | "&amp;mulches[mulch_level_name],mulches[experiment_ID]=A66)))</f>
        <v xml:space="preserve"> | </v>
      </c>
    </row>
    <row r="67" spans="2:2" x14ac:dyDescent="0.25">
      <c r="B67" t="str" cm="1">
        <f t="array" ref="B67">TRANSPOSE(_xlfn._xlws.SORT(_xlfn._xlws.FILTER(mulches[mulch_level]&amp;" | "&amp;mulches[mulch_level_name],mulches[experiment_ID]=A67)))</f>
        <v xml:space="preserve"> | </v>
      </c>
    </row>
    <row r="68" spans="2:2" x14ac:dyDescent="0.25">
      <c r="B68" t="str" cm="1">
        <f t="array" ref="B68">TRANSPOSE(_xlfn._xlws.SORT(_xlfn._xlws.FILTER(mulches[mulch_level]&amp;" | "&amp;mulches[mulch_level_name],mulches[experiment_ID]=A68)))</f>
        <v xml:space="preserve"> | </v>
      </c>
    </row>
    <row r="69" spans="2:2" x14ac:dyDescent="0.25">
      <c r="B69" t="str" cm="1">
        <f t="array" ref="B69">TRANSPOSE(_xlfn._xlws.SORT(_xlfn._xlws.FILTER(mulches[mulch_level]&amp;" | "&amp;mulches[mulch_level_name],mulches[experiment_ID]=A69)))</f>
        <v xml:space="preserve"> | </v>
      </c>
    </row>
    <row r="70" spans="2:2" x14ac:dyDescent="0.25">
      <c r="B70" t="str" cm="1">
        <f t="array" ref="B70">TRANSPOSE(_xlfn._xlws.SORT(_xlfn._xlws.FILTER(mulches[mulch_level]&amp;" | "&amp;mulches[mulch_level_name],mulches[experiment_ID]=A70)))</f>
        <v xml:space="preserve"> | </v>
      </c>
    </row>
    <row r="71" spans="2:2" x14ac:dyDescent="0.25">
      <c r="B71" t="str" cm="1">
        <f t="array" ref="B71">TRANSPOSE(_xlfn._xlws.SORT(_xlfn._xlws.FILTER(mulches[mulch_level]&amp;" | "&amp;mulches[mulch_level_name],mulches[experiment_ID]=A71)))</f>
        <v xml:space="preserve"> | </v>
      </c>
    </row>
    <row r="72" spans="2:2" x14ac:dyDescent="0.25">
      <c r="B72" t="str" cm="1">
        <f t="array" ref="B72">TRANSPOSE(_xlfn._xlws.SORT(_xlfn._xlws.FILTER(mulches[mulch_level]&amp;" | "&amp;mulches[mulch_level_name],mulches[experiment_ID]=A72)))</f>
        <v xml:space="preserve"> | </v>
      </c>
    </row>
    <row r="73" spans="2:2" x14ac:dyDescent="0.25">
      <c r="B73" t="str" cm="1">
        <f t="array" ref="B73">TRANSPOSE(_xlfn._xlws.SORT(_xlfn._xlws.FILTER(mulches[mulch_level]&amp;" | "&amp;mulches[mulch_level_name],mulches[experiment_ID]=A73)))</f>
        <v xml:space="preserve"> | </v>
      </c>
    </row>
    <row r="74" spans="2:2" x14ac:dyDescent="0.25">
      <c r="B74" t="str" cm="1">
        <f t="array" ref="B74">TRANSPOSE(_xlfn._xlws.SORT(_xlfn._xlws.FILTER(mulches[mulch_level]&amp;" | "&amp;mulches[mulch_level_name],mulches[experiment_ID]=A74)))</f>
        <v xml:space="preserve"> | </v>
      </c>
    </row>
    <row r="75" spans="2:2" x14ac:dyDescent="0.25">
      <c r="B75" t="str" cm="1">
        <f t="array" ref="B75">TRANSPOSE(_xlfn._xlws.SORT(_xlfn._xlws.FILTER(mulches[mulch_level]&amp;" | "&amp;mulches[mulch_level_name],mulches[experiment_ID]=A75)))</f>
        <v xml:space="preserve"> | </v>
      </c>
    </row>
    <row r="76" spans="2:2" x14ac:dyDescent="0.25">
      <c r="B76" t="str" cm="1">
        <f t="array" ref="B76">TRANSPOSE(_xlfn._xlws.SORT(_xlfn._xlws.FILTER(mulches[mulch_level]&amp;" | "&amp;mulches[mulch_level_name],mulches[experiment_ID]=A76)))</f>
        <v xml:space="preserve"> | </v>
      </c>
    </row>
    <row r="77" spans="2:2" x14ac:dyDescent="0.25">
      <c r="B77" t="str" cm="1">
        <f t="array" ref="B77">TRANSPOSE(_xlfn._xlws.SORT(_xlfn._xlws.FILTER(mulches[mulch_level]&amp;" | "&amp;mulches[mulch_level_name],mulches[experiment_ID]=A77)))</f>
        <v xml:space="preserve"> | </v>
      </c>
    </row>
    <row r="78" spans="2:2" x14ac:dyDescent="0.25">
      <c r="B78" t="str" cm="1">
        <f t="array" ref="B78">TRANSPOSE(_xlfn._xlws.SORT(_xlfn._xlws.FILTER(mulches[mulch_level]&amp;" | "&amp;mulches[mulch_level_name],mulches[experiment_ID]=A78)))</f>
        <v xml:space="preserve"> | </v>
      </c>
    </row>
    <row r="79" spans="2:2" x14ac:dyDescent="0.25">
      <c r="B79" t="str" cm="1">
        <f t="array" ref="B79">TRANSPOSE(_xlfn._xlws.SORT(_xlfn._xlws.FILTER(mulches[mulch_level]&amp;" | "&amp;mulches[mulch_level_name],mulches[experiment_ID]=A79)))</f>
        <v xml:space="preserve"> | </v>
      </c>
    </row>
    <row r="80" spans="2:2" x14ac:dyDescent="0.25">
      <c r="B80" t="str" cm="1">
        <f t="array" ref="B80">TRANSPOSE(_xlfn._xlws.SORT(_xlfn._xlws.FILTER(mulches[mulch_level]&amp;" | "&amp;mulches[mulch_level_name],mulches[experiment_ID]=A80)))</f>
        <v xml:space="preserve"> | </v>
      </c>
    </row>
    <row r="81" spans="2:2" x14ac:dyDescent="0.25">
      <c r="B81" t="str" cm="1">
        <f t="array" ref="B81">TRANSPOSE(_xlfn._xlws.SORT(_xlfn._xlws.FILTER(mulches[mulch_level]&amp;" | "&amp;mulches[mulch_level_name],mulches[experiment_ID]=A81)))</f>
        <v xml:space="preserve"> | </v>
      </c>
    </row>
    <row r="82" spans="2:2" x14ac:dyDescent="0.25">
      <c r="B82" t="str" cm="1">
        <f t="array" ref="B82">TRANSPOSE(_xlfn._xlws.SORT(_xlfn._xlws.FILTER(mulches[mulch_level]&amp;" | "&amp;mulches[mulch_level_name],mulches[experiment_ID]=A82)))</f>
        <v xml:space="preserve"> | </v>
      </c>
    </row>
    <row r="83" spans="2:2" x14ac:dyDescent="0.25">
      <c r="B83" t="str" cm="1">
        <f t="array" ref="B83">TRANSPOSE(_xlfn._xlws.SORT(_xlfn._xlws.FILTER(mulches[mulch_level]&amp;" | "&amp;mulches[mulch_level_name],mulches[experiment_ID]=A83)))</f>
        <v xml:space="preserve"> | </v>
      </c>
    </row>
    <row r="84" spans="2:2" x14ac:dyDescent="0.25">
      <c r="B84" t="str" cm="1">
        <f t="array" ref="B84">TRANSPOSE(_xlfn._xlws.SORT(_xlfn._xlws.FILTER(mulches[mulch_level]&amp;" | "&amp;mulches[mulch_level_name],mulches[experiment_ID]=A84)))</f>
        <v xml:space="preserve"> | </v>
      </c>
    </row>
    <row r="85" spans="2:2" x14ac:dyDescent="0.25">
      <c r="B85" t="str" cm="1">
        <f t="array" ref="B85">TRANSPOSE(_xlfn._xlws.SORT(_xlfn._xlws.FILTER(mulches[mulch_level]&amp;" | "&amp;mulches[mulch_level_name],mulches[experiment_ID]=A85)))</f>
        <v xml:space="preserve"> | </v>
      </c>
    </row>
    <row r="86" spans="2:2" x14ac:dyDescent="0.25">
      <c r="B86" t="str" cm="1">
        <f t="array" ref="B86">TRANSPOSE(_xlfn._xlws.SORT(_xlfn._xlws.FILTER(mulches[mulch_level]&amp;" | "&amp;mulches[mulch_level_name],mulches[experiment_ID]=A86)))</f>
        <v xml:space="preserve"> | </v>
      </c>
    </row>
    <row r="87" spans="2:2" x14ac:dyDescent="0.25">
      <c r="B87" t="str" cm="1">
        <f t="array" ref="B87">TRANSPOSE(_xlfn._xlws.SORT(_xlfn._xlws.FILTER(mulches[mulch_level]&amp;" | "&amp;mulches[mulch_level_name],mulches[experiment_ID]=A87)))</f>
        <v xml:space="preserve"> | </v>
      </c>
    </row>
    <row r="88" spans="2:2" x14ac:dyDescent="0.25">
      <c r="B88" t="str" cm="1">
        <f t="array" ref="B88">TRANSPOSE(_xlfn._xlws.SORT(_xlfn._xlws.FILTER(mulches[mulch_level]&amp;" | "&amp;mulches[mulch_level_name],mulches[experiment_ID]=A88)))</f>
        <v xml:space="preserve"> | </v>
      </c>
    </row>
    <row r="89" spans="2:2" x14ac:dyDescent="0.25">
      <c r="B89" t="str" cm="1">
        <f t="array" ref="B89">TRANSPOSE(_xlfn._xlws.SORT(_xlfn._xlws.FILTER(mulches[mulch_level]&amp;" | "&amp;mulches[mulch_level_name],mulches[experiment_ID]=A89)))</f>
        <v xml:space="preserve"> | </v>
      </c>
    </row>
    <row r="90" spans="2:2" x14ac:dyDescent="0.25">
      <c r="B90" t="str" cm="1">
        <f t="array" ref="B90">TRANSPOSE(_xlfn._xlws.SORT(_xlfn._xlws.FILTER(mulches[mulch_level]&amp;" | "&amp;mulches[mulch_level_name],mulches[experiment_ID]=A90)))</f>
        <v xml:space="preserve"> | </v>
      </c>
    </row>
    <row r="91" spans="2:2" x14ac:dyDescent="0.25">
      <c r="B91" t="str" cm="1">
        <f t="array" ref="B91">TRANSPOSE(_xlfn._xlws.SORT(_xlfn._xlws.FILTER(mulches[mulch_level]&amp;" | "&amp;mulches[mulch_level_name],mulches[experiment_ID]=A91)))</f>
        <v xml:space="preserve"> | </v>
      </c>
    </row>
    <row r="92" spans="2:2" x14ac:dyDescent="0.25">
      <c r="B92" t="str" cm="1">
        <f t="array" ref="B92">TRANSPOSE(_xlfn._xlws.SORT(_xlfn._xlws.FILTER(mulches[mulch_level]&amp;" | "&amp;mulches[mulch_level_name],mulches[experiment_ID]=A92)))</f>
        <v xml:space="preserve"> | </v>
      </c>
    </row>
    <row r="93" spans="2:2" x14ac:dyDescent="0.25">
      <c r="B93" t="str" cm="1">
        <f t="array" ref="B93">TRANSPOSE(_xlfn._xlws.SORT(_xlfn._xlws.FILTER(mulches[mulch_level]&amp;" | "&amp;mulches[mulch_level_name],mulches[experiment_ID]=A93)))</f>
        <v xml:space="preserve"> | </v>
      </c>
    </row>
    <row r="94" spans="2:2" x14ac:dyDescent="0.25">
      <c r="B94" t="str" cm="1">
        <f t="array" ref="B94">TRANSPOSE(_xlfn._xlws.SORT(_xlfn._xlws.FILTER(mulches[mulch_level]&amp;" | "&amp;mulches[mulch_level_name],mulches[experiment_ID]=A94)))</f>
        <v xml:space="preserve"> | </v>
      </c>
    </row>
    <row r="95" spans="2:2" x14ac:dyDescent="0.25">
      <c r="B95" t="str" cm="1">
        <f t="array" ref="B95">TRANSPOSE(_xlfn._xlws.SORT(_xlfn._xlws.FILTER(mulches[mulch_level]&amp;" | "&amp;mulches[mulch_level_name],mulches[experiment_ID]=A95)))</f>
        <v xml:space="preserve"> | </v>
      </c>
    </row>
    <row r="96" spans="2:2" x14ac:dyDescent="0.25">
      <c r="B96" t="str" cm="1">
        <f t="array" ref="B96">TRANSPOSE(_xlfn._xlws.SORT(_xlfn._xlws.FILTER(mulches[mulch_level]&amp;" | "&amp;mulches[mulch_level_name],mulches[experiment_ID]=A96)))</f>
        <v xml:space="preserve"> | </v>
      </c>
    </row>
    <row r="97" spans="2:2" x14ac:dyDescent="0.25">
      <c r="B97" t="str" cm="1">
        <f t="array" ref="B97">TRANSPOSE(_xlfn._xlws.SORT(_xlfn._xlws.FILTER(mulches[mulch_level]&amp;" | "&amp;mulches[mulch_level_name],mulches[experiment_ID]=A97)))</f>
        <v xml:space="preserve"> | </v>
      </c>
    </row>
    <row r="98" spans="2:2" x14ac:dyDescent="0.25">
      <c r="B98" t="str" cm="1">
        <f t="array" ref="B98">TRANSPOSE(_xlfn._xlws.SORT(_xlfn._xlws.FILTER(mulches[mulch_level]&amp;" | "&amp;mulches[mulch_level_name],mulches[experiment_ID]=A98)))</f>
        <v xml:space="preserve"> | </v>
      </c>
    </row>
    <row r="99" spans="2:2" x14ac:dyDescent="0.25">
      <c r="B99" t="str" cm="1">
        <f t="array" ref="B99">TRANSPOSE(_xlfn._xlws.SORT(_xlfn._xlws.FILTER(mulches[mulch_level]&amp;" | "&amp;mulches[mulch_level_name],mulches[experiment_ID]=A99)))</f>
        <v xml:space="preserve"> | </v>
      </c>
    </row>
    <row r="100" spans="2:2" x14ac:dyDescent="0.25">
      <c r="B100" t="str" cm="1">
        <f t="array" ref="B100">TRANSPOSE(_xlfn._xlws.SORT(_xlfn._xlws.FILTER(mulches[mulch_level]&amp;" | "&amp;mulches[mulch_level_name],mulches[experiment_ID]=A100)))</f>
        <v xml:space="preserve"> | </v>
      </c>
    </row>
    <row r="101" spans="2:2" x14ac:dyDescent="0.25">
      <c r="B101" t="str" cm="1">
        <f t="array" ref="B101">TRANSPOSE(_xlfn._xlws.SORT(_xlfn._xlws.FILTER(mulches[mulch_level]&amp;" | "&amp;mulches[mulch_level_name],mulches[experiment_ID]=A101)))</f>
        <v xml:space="preserve"> | </v>
      </c>
    </row>
    <row r="102" spans="2:2" x14ac:dyDescent="0.25">
      <c r="B102" t="str" cm="1">
        <f t="array" ref="B102">TRANSPOSE(_xlfn._xlws.SORT(_xlfn._xlws.FILTER(mulches[mulch_level]&amp;" | "&amp;mulches[mulch_level_name],mulches[experiment_ID]=A102)))</f>
        <v xml:space="preserve"> | </v>
      </c>
    </row>
    <row r="103" spans="2:2" x14ac:dyDescent="0.25">
      <c r="B103" t="str" cm="1">
        <f t="array" ref="B103">TRANSPOSE(_xlfn._xlws.SORT(_xlfn._xlws.FILTER(mulches[mulch_level]&amp;" | "&amp;mulches[mulch_level_name],mulches[experiment_ID]=A103)))</f>
        <v xml:space="preserve"> | </v>
      </c>
    </row>
    <row r="104" spans="2:2" x14ac:dyDescent="0.25">
      <c r="B104" t="str" cm="1">
        <f t="array" ref="B104">TRANSPOSE(_xlfn._xlws.SORT(_xlfn._xlws.FILTER(mulches[mulch_level]&amp;" | "&amp;mulches[mulch_level_name],mulches[experiment_ID]=A104)))</f>
        <v xml:space="preserve"> | </v>
      </c>
    </row>
    <row r="105" spans="2:2" x14ac:dyDescent="0.25">
      <c r="B105" t="str" cm="1">
        <f t="array" ref="B105">TRANSPOSE(_xlfn._xlws.SORT(_xlfn._xlws.FILTER(mulches[mulch_level]&amp;" | "&amp;mulches[mulch_level_name],mulches[experiment_ID]=A105)))</f>
        <v xml:space="preserve"> | </v>
      </c>
    </row>
    <row r="106" spans="2:2" x14ac:dyDescent="0.25">
      <c r="B106" t="str" cm="1">
        <f t="array" ref="B106">TRANSPOSE(_xlfn._xlws.SORT(_xlfn._xlws.FILTER(mulches[mulch_level]&amp;" | "&amp;mulches[mulch_level_name],mulches[experiment_ID]=A106)))</f>
        <v xml:space="preserve"> | </v>
      </c>
    </row>
    <row r="107" spans="2:2" x14ac:dyDescent="0.25">
      <c r="B107" t="str" cm="1">
        <f t="array" ref="B107">TRANSPOSE(_xlfn._xlws.SORT(_xlfn._xlws.FILTER(mulches[mulch_level]&amp;" | "&amp;mulches[mulch_level_name],mulches[experiment_ID]=A107)))</f>
        <v xml:space="preserve"> | </v>
      </c>
    </row>
    <row r="108" spans="2:2" x14ac:dyDescent="0.25">
      <c r="B108" t="str" cm="1">
        <f t="array" ref="B108">TRANSPOSE(_xlfn._xlws.SORT(_xlfn._xlws.FILTER(mulches[mulch_level]&amp;" | "&amp;mulches[mulch_level_name],mulches[experiment_ID]=A108)))</f>
        <v xml:space="preserve"> | </v>
      </c>
    </row>
    <row r="109" spans="2:2" x14ac:dyDescent="0.25">
      <c r="B109" t="str" cm="1">
        <f t="array" ref="B109">TRANSPOSE(_xlfn._xlws.SORT(_xlfn._xlws.FILTER(mulches[mulch_level]&amp;" | "&amp;mulches[mulch_level_name],mulches[experiment_ID]=A109)))</f>
        <v xml:space="preserve"> | </v>
      </c>
    </row>
    <row r="110" spans="2:2" x14ac:dyDescent="0.25">
      <c r="B110" t="str" cm="1">
        <f t="array" ref="B110">TRANSPOSE(_xlfn._xlws.SORT(_xlfn._xlws.FILTER(mulches[mulch_level]&amp;" | "&amp;mulches[mulch_level_name],mulches[experiment_ID]=A110)))</f>
        <v xml:space="preserve"> | </v>
      </c>
    </row>
    <row r="111" spans="2:2" x14ac:dyDescent="0.25">
      <c r="B111" t="str" cm="1">
        <f t="array" ref="B111">TRANSPOSE(_xlfn._xlws.SORT(_xlfn._xlws.FILTER(mulches[mulch_level]&amp;" | "&amp;mulches[mulch_level_name],mulches[experiment_ID]=A111)))</f>
        <v xml:space="preserve"> | </v>
      </c>
    </row>
    <row r="112" spans="2:2" x14ac:dyDescent="0.25">
      <c r="B112" t="str" cm="1">
        <f t="array" ref="B112">TRANSPOSE(_xlfn._xlws.SORT(_xlfn._xlws.FILTER(mulches[mulch_level]&amp;" | "&amp;mulches[mulch_level_name],mulches[experiment_ID]=A112)))</f>
        <v xml:space="preserve"> | </v>
      </c>
    </row>
    <row r="113" spans="2:2" x14ac:dyDescent="0.25">
      <c r="B113" t="str" cm="1">
        <f t="array" ref="B113">TRANSPOSE(_xlfn._xlws.SORT(_xlfn._xlws.FILTER(mulches[mulch_level]&amp;" | "&amp;mulches[mulch_level_name],mulches[experiment_ID]=A113)))</f>
        <v xml:space="preserve"> | </v>
      </c>
    </row>
    <row r="114" spans="2:2" x14ac:dyDescent="0.25">
      <c r="B114" t="str" cm="1">
        <f t="array" ref="B114">TRANSPOSE(_xlfn._xlws.SORT(_xlfn._xlws.FILTER(mulches[mulch_level]&amp;" | "&amp;mulches[mulch_level_name],mulches[experiment_ID]=A114)))</f>
        <v xml:space="preserve"> | </v>
      </c>
    </row>
    <row r="115" spans="2:2" x14ac:dyDescent="0.25">
      <c r="B115" t="str" cm="1">
        <f t="array" ref="B115">TRANSPOSE(_xlfn._xlws.SORT(_xlfn._xlws.FILTER(mulches[mulch_level]&amp;" | "&amp;mulches[mulch_level_name],mulches[experiment_ID]=A115)))</f>
        <v xml:space="preserve"> | </v>
      </c>
    </row>
    <row r="116" spans="2:2" x14ac:dyDescent="0.25">
      <c r="B116" t="str" cm="1">
        <f t="array" ref="B116">TRANSPOSE(_xlfn._xlws.SORT(_xlfn._xlws.FILTER(mulches[mulch_level]&amp;" | "&amp;mulches[mulch_level_name],mulches[experiment_ID]=A116)))</f>
        <v xml:space="preserve"> | </v>
      </c>
    </row>
    <row r="117" spans="2:2" x14ac:dyDescent="0.25">
      <c r="B117" t="str" cm="1">
        <f t="array" ref="B117">TRANSPOSE(_xlfn._xlws.SORT(_xlfn._xlws.FILTER(mulches[mulch_level]&amp;" | "&amp;mulches[mulch_level_name],mulches[experiment_ID]=A117)))</f>
        <v xml:space="preserve"> | </v>
      </c>
    </row>
    <row r="118" spans="2:2" x14ac:dyDescent="0.25">
      <c r="B118" t="str" cm="1">
        <f t="array" ref="B118">TRANSPOSE(_xlfn._xlws.SORT(_xlfn._xlws.FILTER(mulches[mulch_level]&amp;" | "&amp;mulches[mulch_level_name],mulches[experiment_ID]=A118)))</f>
        <v xml:space="preserve"> | </v>
      </c>
    </row>
    <row r="119" spans="2:2" x14ac:dyDescent="0.25">
      <c r="B119" t="str" cm="1">
        <f t="array" ref="B119">TRANSPOSE(_xlfn._xlws.SORT(_xlfn._xlws.FILTER(mulches[mulch_level]&amp;" | "&amp;mulches[mulch_level_name],mulches[experiment_ID]=A119)))</f>
        <v xml:space="preserve"> | </v>
      </c>
    </row>
    <row r="120" spans="2:2" x14ac:dyDescent="0.25">
      <c r="B120" t="str" cm="1">
        <f t="array" ref="B120">TRANSPOSE(_xlfn._xlws.SORT(_xlfn._xlws.FILTER(mulches[mulch_level]&amp;" | "&amp;mulches[mulch_level_name],mulches[experiment_ID]=A120)))</f>
        <v xml:space="preserve"> | </v>
      </c>
    </row>
    <row r="121" spans="2:2" x14ac:dyDescent="0.25">
      <c r="B121" t="str" cm="1">
        <f t="array" ref="B121">TRANSPOSE(_xlfn._xlws.SORT(_xlfn._xlws.FILTER(mulches[mulch_level]&amp;" | "&amp;mulches[mulch_level_name],mulches[experiment_ID]=A121)))</f>
        <v xml:space="preserve"> | </v>
      </c>
    </row>
    <row r="122" spans="2:2" x14ac:dyDescent="0.25">
      <c r="B122" t="str" cm="1">
        <f t="array" ref="B122">TRANSPOSE(_xlfn._xlws.SORT(_xlfn._xlws.FILTER(mulches[mulch_level]&amp;" | "&amp;mulches[mulch_level_name],mulches[experiment_ID]=A122)))</f>
        <v xml:space="preserve"> | </v>
      </c>
    </row>
    <row r="123" spans="2:2" x14ac:dyDescent="0.25">
      <c r="B123" t="str" cm="1">
        <f t="array" ref="B123">TRANSPOSE(_xlfn._xlws.SORT(_xlfn._xlws.FILTER(mulches[mulch_level]&amp;" | "&amp;mulches[mulch_level_name],mulches[experiment_ID]=A123)))</f>
        <v xml:space="preserve"> | </v>
      </c>
    </row>
    <row r="124" spans="2:2" x14ac:dyDescent="0.25">
      <c r="B124" t="str" cm="1">
        <f t="array" ref="B124">TRANSPOSE(_xlfn._xlws.SORT(_xlfn._xlws.FILTER(mulches[mulch_level]&amp;" | "&amp;mulches[mulch_level_name],mulches[experiment_ID]=A124)))</f>
        <v xml:space="preserve"> | </v>
      </c>
    </row>
    <row r="125" spans="2:2" x14ac:dyDescent="0.25">
      <c r="B125" t="str" cm="1">
        <f t="array" ref="B125">TRANSPOSE(_xlfn._xlws.SORT(_xlfn._xlws.FILTER(mulches[mulch_level]&amp;" | "&amp;mulches[mulch_level_name],mulches[experiment_ID]=A125)))</f>
        <v xml:space="preserve"> | </v>
      </c>
    </row>
    <row r="126" spans="2:2" x14ac:dyDescent="0.25">
      <c r="B126" t="str" cm="1">
        <f t="array" ref="B126">TRANSPOSE(_xlfn._xlws.SORT(_xlfn._xlws.FILTER(mulches[mulch_level]&amp;" | "&amp;mulches[mulch_level_name],mulches[experiment_ID]=A126)))</f>
        <v xml:space="preserve"> | </v>
      </c>
    </row>
    <row r="127" spans="2:2" x14ac:dyDescent="0.25">
      <c r="B127" t="str" cm="1">
        <f t="array" ref="B127">TRANSPOSE(_xlfn._xlws.SORT(_xlfn._xlws.FILTER(mulches[mulch_level]&amp;" | "&amp;mulches[mulch_level_name],mulches[experiment_ID]=A127)))</f>
        <v xml:space="preserve"> | </v>
      </c>
    </row>
    <row r="128" spans="2:2" x14ac:dyDescent="0.25">
      <c r="B128" t="str" cm="1">
        <f t="array" ref="B128">TRANSPOSE(_xlfn._xlws.SORT(_xlfn._xlws.FILTER(mulches[mulch_level]&amp;" | "&amp;mulches[mulch_level_name],mulches[experiment_ID]=A128)))</f>
        <v xml:space="preserve"> | </v>
      </c>
    </row>
    <row r="129" spans="2:2" x14ac:dyDescent="0.25">
      <c r="B129" t="str" cm="1">
        <f t="array" ref="B129">TRANSPOSE(_xlfn._xlws.SORT(_xlfn._xlws.FILTER(mulches[mulch_level]&amp;" | "&amp;mulches[mulch_level_name],mulches[experiment_ID]=A129)))</f>
        <v xml:space="preserve"> | </v>
      </c>
    </row>
    <row r="130" spans="2:2" x14ac:dyDescent="0.25">
      <c r="B130" t="str" cm="1">
        <f t="array" ref="B130">TRANSPOSE(_xlfn._xlws.SORT(_xlfn._xlws.FILTER(mulches[mulch_level]&amp;" | "&amp;mulches[mulch_level_name],mulches[experiment_ID]=A130)))</f>
        <v xml:space="preserve"> | </v>
      </c>
    </row>
    <row r="131" spans="2:2" x14ac:dyDescent="0.25">
      <c r="B131" t="str" cm="1">
        <f t="array" ref="B131">TRANSPOSE(_xlfn._xlws.SORT(_xlfn._xlws.FILTER(mulches[mulch_level]&amp;" | "&amp;mulches[mulch_level_name],mulches[experiment_ID]=A131)))</f>
        <v xml:space="preserve"> | </v>
      </c>
    </row>
    <row r="132" spans="2:2" x14ac:dyDescent="0.25">
      <c r="B132" t="str" cm="1">
        <f t="array" ref="B132">TRANSPOSE(_xlfn._xlws.SORT(_xlfn._xlws.FILTER(mulches[mulch_level]&amp;" | "&amp;mulches[mulch_level_name],mulches[experiment_ID]=A132)))</f>
        <v xml:space="preserve"> | </v>
      </c>
    </row>
    <row r="133" spans="2:2" x14ac:dyDescent="0.25">
      <c r="B133" t="str" cm="1">
        <f t="array" ref="B133">TRANSPOSE(_xlfn._xlws.SORT(_xlfn._xlws.FILTER(mulches[mulch_level]&amp;" | "&amp;mulches[mulch_level_name],mulches[experiment_ID]=A133)))</f>
        <v xml:space="preserve"> | </v>
      </c>
    </row>
    <row r="134" spans="2:2" x14ac:dyDescent="0.25">
      <c r="B134" t="str" cm="1">
        <f t="array" ref="B134">TRANSPOSE(_xlfn._xlws.SORT(_xlfn._xlws.FILTER(mulches[mulch_level]&amp;" | "&amp;mulches[mulch_level_name],mulches[experiment_ID]=A134)))</f>
        <v xml:space="preserve"> | </v>
      </c>
    </row>
    <row r="135" spans="2:2" x14ac:dyDescent="0.25">
      <c r="B135" t="str" cm="1">
        <f t="array" ref="B135">TRANSPOSE(_xlfn._xlws.SORT(_xlfn._xlws.FILTER(mulches[mulch_level]&amp;" | "&amp;mulches[mulch_level_name],mulches[experiment_ID]=A135)))</f>
        <v xml:space="preserve"> | </v>
      </c>
    </row>
    <row r="136" spans="2:2" x14ac:dyDescent="0.25">
      <c r="B136" t="str" cm="1">
        <f t="array" ref="B136">TRANSPOSE(_xlfn._xlws.SORT(_xlfn._xlws.FILTER(mulches[mulch_level]&amp;" | "&amp;mulches[mulch_level_name],mulches[experiment_ID]=A136)))</f>
        <v xml:space="preserve"> | </v>
      </c>
    </row>
    <row r="137" spans="2:2" x14ac:dyDescent="0.25">
      <c r="B137" t="str" cm="1">
        <f t="array" ref="B137">TRANSPOSE(_xlfn._xlws.SORT(_xlfn._xlws.FILTER(mulches[mulch_level]&amp;" | "&amp;mulches[mulch_level_name],mulches[experiment_ID]=A137)))</f>
        <v xml:space="preserve"> | </v>
      </c>
    </row>
    <row r="138" spans="2:2" x14ac:dyDescent="0.25">
      <c r="B138" t="str" cm="1">
        <f t="array" ref="B138">TRANSPOSE(_xlfn._xlws.SORT(_xlfn._xlws.FILTER(mulches[mulch_level]&amp;" | "&amp;mulches[mulch_level_name],mulches[experiment_ID]=A138)))</f>
        <v xml:space="preserve"> | </v>
      </c>
    </row>
    <row r="139" spans="2:2" x14ac:dyDescent="0.25">
      <c r="B139" t="str" cm="1">
        <f t="array" ref="B139">TRANSPOSE(_xlfn._xlws.SORT(_xlfn._xlws.FILTER(mulches[mulch_level]&amp;" | "&amp;mulches[mulch_level_name],mulches[experiment_ID]=A139)))</f>
        <v xml:space="preserve"> | </v>
      </c>
    </row>
    <row r="140" spans="2:2" x14ac:dyDescent="0.25">
      <c r="B140" t="str" cm="1">
        <f t="array" ref="B140">TRANSPOSE(_xlfn._xlws.SORT(_xlfn._xlws.FILTER(mulches[mulch_level]&amp;" | "&amp;mulches[mulch_level_name],mulches[experiment_ID]=A140)))</f>
        <v xml:space="preserve"> | </v>
      </c>
    </row>
    <row r="141" spans="2:2" x14ac:dyDescent="0.25">
      <c r="B141" t="str" cm="1">
        <f t="array" ref="B141">TRANSPOSE(_xlfn._xlws.SORT(_xlfn._xlws.FILTER(mulches[mulch_level]&amp;" | "&amp;mulches[mulch_level_name],mulches[experiment_ID]=A141)))</f>
        <v xml:space="preserve"> | </v>
      </c>
    </row>
    <row r="142" spans="2:2" x14ac:dyDescent="0.25">
      <c r="B142" t="str" cm="1">
        <f t="array" ref="B142">TRANSPOSE(_xlfn._xlws.SORT(_xlfn._xlws.FILTER(mulches[mulch_level]&amp;" | "&amp;mulches[mulch_level_name],mulches[experiment_ID]=A142)))</f>
        <v xml:space="preserve"> | </v>
      </c>
    </row>
    <row r="143" spans="2:2" x14ac:dyDescent="0.25">
      <c r="B143" t="str" cm="1">
        <f t="array" ref="B143">TRANSPOSE(_xlfn._xlws.SORT(_xlfn._xlws.FILTER(mulches[mulch_level]&amp;" | "&amp;mulches[mulch_level_name],mulches[experiment_ID]=A143)))</f>
        <v xml:space="preserve"> | </v>
      </c>
    </row>
    <row r="144" spans="2:2" x14ac:dyDescent="0.25">
      <c r="B144" t="str" cm="1">
        <f t="array" ref="B144">TRANSPOSE(_xlfn._xlws.SORT(_xlfn._xlws.FILTER(mulches[mulch_level]&amp;" | "&amp;mulches[mulch_level_name],mulches[experiment_ID]=A144)))</f>
        <v xml:space="preserve"> | </v>
      </c>
    </row>
    <row r="145" spans="2:2" x14ac:dyDescent="0.25">
      <c r="B145" t="str" cm="1">
        <f t="array" ref="B145">TRANSPOSE(_xlfn._xlws.SORT(_xlfn._xlws.FILTER(mulches[mulch_level]&amp;" | "&amp;mulches[mulch_level_name],mulches[experiment_ID]=A145)))</f>
        <v xml:space="preserve"> | </v>
      </c>
    </row>
    <row r="146" spans="2:2" x14ac:dyDescent="0.25">
      <c r="B146" t="str" cm="1">
        <f t="array" ref="B146">TRANSPOSE(_xlfn._xlws.SORT(_xlfn._xlws.FILTER(mulches[mulch_level]&amp;" | "&amp;mulches[mulch_level_name],mulches[experiment_ID]=A146)))</f>
        <v xml:space="preserve"> | </v>
      </c>
    </row>
    <row r="147" spans="2:2" x14ac:dyDescent="0.25">
      <c r="B147" t="str" cm="1">
        <f t="array" ref="B147">TRANSPOSE(_xlfn._xlws.SORT(_xlfn._xlws.FILTER(mulches[mulch_level]&amp;" | "&amp;mulches[mulch_level_name],mulches[experiment_ID]=A147)))</f>
        <v xml:space="preserve"> | </v>
      </c>
    </row>
    <row r="148" spans="2:2" x14ac:dyDescent="0.25">
      <c r="B148" t="str" cm="1">
        <f t="array" ref="B148">TRANSPOSE(_xlfn._xlws.SORT(_xlfn._xlws.FILTER(mulches[mulch_level]&amp;" | "&amp;mulches[mulch_level_name],mulches[experiment_ID]=A148)))</f>
        <v xml:space="preserve"> | </v>
      </c>
    </row>
    <row r="149" spans="2:2" x14ac:dyDescent="0.25">
      <c r="B149" t="str" cm="1">
        <f t="array" ref="B149">TRANSPOSE(_xlfn._xlws.SORT(_xlfn._xlws.FILTER(mulches[mulch_level]&amp;" | "&amp;mulches[mulch_level_name],mulches[experiment_ID]=A149)))</f>
        <v xml:space="preserve"> | </v>
      </c>
    </row>
    <row r="150" spans="2:2" x14ac:dyDescent="0.25">
      <c r="B150" t="str" cm="1">
        <f t="array" ref="B150">TRANSPOSE(_xlfn._xlws.SORT(_xlfn._xlws.FILTER(mulches[mulch_level]&amp;" | "&amp;mulches[mulch_level_name],mulches[experiment_ID]=A150)))</f>
        <v xml:space="preserve"> | </v>
      </c>
    </row>
    <row r="151" spans="2:2" x14ac:dyDescent="0.25">
      <c r="B151" t="str" cm="1">
        <f t="array" ref="B151">TRANSPOSE(_xlfn._xlws.SORT(_xlfn._xlws.FILTER(mulches[mulch_level]&amp;" | "&amp;mulches[mulch_level_name],mulches[experiment_ID]=A151)))</f>
        <v xml:space="preserve"> | </v>
      </c>
    </row>
    <row r="152" spans="2:2" x14ac:dyDescent="0.25">
      <c r="B152" t="str" cm="1">
        <f t="array" ref="B152">TRANSPOSE(_xlfn._xlws.SORT(_xlfn._xlws.FILTER(mulches[mulch_level]&amp;" | "&amp;mulches[mulch_level_name],mulches[experiment_ID]=A152)))</f>
        <v xml:space="preserve"> | </v>
      </c>
    </row>
    <row r="153" spans="2:2" x14ac:dyDescent="0.25">
      <c r="B153" t="str" cm="1">
        <f t="array" ref="B153">TRANSPOSE(_xlfn._xlws.SORT(_xlfn._xlws.FILTER(mulches[mulch_level]&amp;" | "&amp;mulches[mulch_level_name],mulches[experiment_ID]=A153)))</f>
        <v xml:space="preserve"> | </v>
      </c>
    </row>
    <row r="154" spans="2:2" x14ac:dyDescent="0.25">
      <c r="B154" t="str" cm="1">
        <f t="array" ref="B154">TRANSPOSE(_xlfn._xlws.SORT(_xlfn._xlws.FILTER(mulches[mulch_level]&amp;" | "&amp;mulches[mulch_level_name],mulches[experiment_ID]=A154)))</f>
        <v xml:space="preserve"> | </v>
      </c>
    </row>
    <row r="155" spans="2:2" x14ac:dyDescent="0.25">
      <c r="B155" t="str" cm="1">
        <f t="array" ref="B155">TRANSPOSE(_xlfn._xlws.SORT(_xlfn._xlws.FILTER(mulches[mulch_level]&amp;" | "&amp;mulches[mulch_level_name],mulches[experiment_ID]=A155)))</f>
        <v xml:space="preserve"> | </v>
      </c>
    </row>
    <row r="156" spans="2:2" x14ac:dyDescent="0.25">
      <c r="B156" t="str" cm="1">
        <f t="array" ref="B156">TRANSPOSE(_xlfn._xlws.SORT(_xlfn._xlws.FILTER(mulches[mulch_level]&amp;" | "&amp;mulches[mulch_level_name],mulches[experiment_ID]=A156)))</f>
        <v xml:space="preserve"> | </v>
      </c>
    </row>
    <row r="157" spans="2:2" x14ac:dyDescent="0.25">
      <c r="B157" t="str" cm="1">
        <f t="array" ref="B157">TRANSPOSE(_xlfn._xlws.SORT(_xlfn._xlws.FILTER(mulches[mulch_level]&amp;" | "&amp;mulches[mulch_level_name],mulches[experiment_ID]=A157)))</f>
        <v xml:space="preserve"> | </v>
      </c>
    </row>
    <row r="158" spans="2:2" x14ac:dyDescent="0.25">
      <c r="B158" t="str" cm="1">
        <f t="array" ref="B158">TRANSPOSE(_xlfn._xlws.SORT(_xlfn._xlws.FILTER(mulches[mulch_level]&amp;" | "&amp;mulches[mulch_level_name],mulches[experiment_ID]=A158)))</f>
        <v xml:space="preserve"> | </v>
      </c>
    </row>
    <row r="159" spans="2:2" x14ac:dyDescent="0.25">
      <c r="B159" t="str" cm="1">
        <f t="array" ref="B159">TRANSPOSE(_xlfn._xlws.SORT(_xlfn._xlws.FILTER(mulches[mulch_level]&amp;" | "&amp;mulches[mulch_level_name],mulches[experiment_ID]=A159)))</f>
        <v xml:space="preserve"> | </v>
      </c>
    </row>
    <row r="160" spans="2:2" x14ac:dyDescent="0.25">
      <c r="B160" t="str" cm="1">
        <f t="array" ref="B160">TRANSPOSE(_xlfn._xlws.SORT(_xlfn._xlws.FILTER(mulches[mulch_level]&amp;" | "&amp;mulches[mulch_level_name],mulches[experiment_ID]=A160)))</f>
        <v xml:space="preserve"> | </v>
      </c>
    </row>
    <row r="161" spans="2:2" x14ac:dyDescent="0.25">
      <c r="B161" t="str" cm="1">
        <f t="array" ref="B161">TRANSPOSE(_xlfn._xlws.SORT(_xlfn._xlws.FILTER(mulches[mulch_level]&amp;" | "&amp;mulches[mulch_level_name],mulches[experiment_ID]=A161)))</f>
        <v xml:space="preserve"> | </v>
      </c>
    </row>
    <row r="162" spans="2:2" x14ac:dyDescent="0.25">
      <c r="B162" t="str" cm="1">
        <f t="array" ref="B162">TRANSPOSE(_xlfn._xlws.SORT(_xlfn._xlws.FILTER(mulches[mulch_level]&amp;" | "&amp;mulches[mulch_level_name],mulches[experiment_ID]=A162)))</f>
        <v xml:space="preserve"> | </v>
      </c>
    </row>
    <row r="163" spans="2:2" x14ac:dyDescent="0.25">
      <c r="B163" t="str" cm="1">
        <f t="array" ref="B163">TRANSPOSE(_xlfn._xlws.SORT(_xlfn._xlws.FILTER(mulches[mulch_level]&amp;" | "&amp;mulches[mulch_level_name],mulches[experiment_ID]=A163)))</f>
        <v xml:space="preserve"> | </v>
      </c>
    </row>
    <row r="164" spans="2:2" x14ac:dyDescent="0.25">
      <c r="B164" t="str" cm="1">
        <f t="array" ref="B164">TRANSPOSE(_xlfn._xlws.SORT(_xlfn._xlws.FILTER(mulches[mulch_level]&amp;" | "&amp;mulches[mulch_level_name],mulches[experiment_ID]=A164)))</f>
        <v xml:space="preserve"> | </v>
      </c>
    </row>
    <row r="165" spans="2:2" x14ac:dyDescent="0.25">
      <c r="B165" t="str" cm="1">
        <f t="array" ref="B165">TRANSPOSE(_xlfn._xlws.SORT(_xlfn._xlws.FILTER(mulches[mulch_level]&amp;" | "&amp;mulches[mulch_level_name],mulches[experiment_ID]=A165)))</f>
        <v xml:space="preserve"> | </v>
      </c>
    </row>
    <row r="166" spans="2:2" x14ac:dyDescent="0.25">
      <c r="B166" t="str" cm="1">
        <f t="array" ref="B166">TRANSPOSE(_xlfn._xlws.SORT(_xlfn._xlws.FILTER(mulches[mulch_level]&amp;" | "&amp;mulches[mulch_level_name],mulches[experiment_ID]=A166)))</f>
        <v xml:space="preserve"> | </v>
      </c>
    </row>
    <row r="167" spans="2:2" x14ac:dyDescent="0.25">
      <c r="B167" t="str" cm="1">
        <f t="array" ref="B167">TRANSPOSE(_xlfn._xlws.SORT(_xlfn._xlws.FILTER(mulches[mulch_level]&amp;" | "&amp;mulches[mulch_level_name],mulches[experiment_ID]=A167)))</f>
        <v xml:space="preserve"> | </v>
      </c>
    </row>
    <row r="168" spans="2:2" x14ac:dyDescent="0.25">
      <c r="B168" t="str" cm="1">
        <f t="array" ref="B168">TRANSPOSE(_xlfn._xlws.SORT(_xlfn._xlws.FILTER(mulches[mulch_level]&amp;" | "&amp;mulches[mulch_level_name],mulches[experiment_ID]=A168)))</f>
        <v xml:space="preserve"> | </v>
      </c>
    </row>
    <row r="169" spans="2:2" x14ac:dyDescent="0.25">
      <c r="B169" t="str" cm="1">
        <f t="array" ref="B169">TRANSPOSE(_xlfn._xlws.SORT(_xlfn._xlws.FILTER(mulches[mulch_level]&amp;" | "&amp;mulches[mulch_level_name],mulches[experiment_ID]=A169)))</f>
        <v xml:space="preserve"> | </v>
      </c>
    </row>
    <row r="170" spans="2:2" x14ac:dyDescent="0.25">
      <c r="B170" t="str" cm="1">
        <f t="array" ref="B170">TRANSPOSE(_xlfn._xlws.SORT(_xlfn._xlws.FILTER(mulches[mulch_level]&amp;" | "&amp;mulches[mulch_level_name],mulches[experiment_ID]=A170)))</f>
        <v xml:space="preserve"> | </v>
      </c>
    </row>
    <row r="171" spans="2:2" x14ac:dyDescent="0.25">
      <c r="B171" t="str" cm="1">
        <f t="array" ref="B171">TRANSPOSE(_xlfn._xlws.SORT(_xlfn._xlws.FILTER(mulches[mulch_level]&amp;" | "&amp;mulches[mulch_level_name],mulches[experiment_ID]=A171)))</f>
        <v xml:space="preserve"> | </v>
      </c>
    </row>
    <row r="172" spans="2:2" x14ac:dyDescent="0.25">
      <c r="B172" t="str" cm="1">
        <f t="array" ref="B172">TRANSPOSE(_xlfn._xlws.SORT(_xlfn._xlws.FILTER(mulches[mulch_level]&amp;" | "&amp;mulches[mulch_level_name],mulches[experiment_ID]=A172)))</f>
        <v xml:space="preserve"> | </v>
      </c>
    </row>
    <row r="173" spans="2:2" x14ac:dyDescent="0.25">
      <c r="B173" t="str" cm="1">
        <f t="array" ref="B173">TRANSPOSE(_xlfn._xlws.SORT(_xlfn._xlws.FILTER(mulches[mulch_level]&amp;" | "&amp;mulches[mulch_level_name],mulches[experiment_ID]=A173)))</f>
        <v xml:space="preserve"> | </v>
      </c>
    </row>
    <row r="174" spans="2:2" x14ac:dyDescent="0.25">
      <c r="B174" t="str" cm="1">
        <f t="array" ref="B174">TRANSPOSE(_xlfn._xlws.SORT(_xlfn._xlws.FILTER(mulches[mulch_level]&amp;" | "&amp;mulches[mulch_level_name],mulches[experiment_ID]=A174)))</f>
        <v xml:space="preserve"> | </v>
      </c>
    </row>
    <row r="175" spans="2:2" x14ac:dyDescent="0.25">
      <c r="B175" t="str" cm="1">
        <f t="array" ref="B175">TRANSPOSE(_xlfn._xlws.SORT(_xlfn._xlws.FILTER(mulches[mulch_level]&amp;" | "&amp;mulches[mulch_level_name],mulches[experiment_ID]=A175)))</f>
        <v xml:space="preserve"> | </v>
      </c>
    </row>
    <row r="176" spans="2:2" x14ac:dyDescent="0.25">
      <c r="B176" t="str" cm="1">
        <f t="array" ref="B176">TRANSPOSE(_xlfn._xlws.SORT(_xlfn._xlws.FILTER(mulches[mulch_level]&amp;" | "&amp;mulches[mulch_level_name],mulches[experiment_ID]=A176)))</f>
        <v xml:space="preserve"> | </v>
      </c>
    </row>
    <row r="177" spans="2:2" x14ac:dyDescent="0.25">
      <c r="B177" t="str" cm="1">
        <f t="array" ref="B177">TRANSPOSE(_xlfn._xlws.SORT(_xlfn._xlws.FILTER(mulches[mulch_level]&amp;" | "&amp;mulches[mulch_level_name],mulches[experiment_ID]=A177)))</f>
        <v xml:space="preserve"> | </v>
      </c>
    </row>
    <row r="178" spans="2:2" x14ac:dyDescent="0.25">
      <c r="B178" t="str" cm="1">
        <f t="array" ref="B178">TRANSPOSE(_xlfn._xlws.SORT(_xlfn._xlws.FILTER(mulches[mulch_level]&amp;" | "&amp;mulches[mulch_level_name],mulches[experiment_ID]=A178)))</f>
        <v xml:space="preserve"> | </v>
      </c>
    </row>
    <row r="179" spans="2:2" x14ac:dyDescent="0.25">
      <c r="B179" t="str" cm="1">
        <f t="array" ref="B179">TRANSPOSE(_xlfn._xlws.SORT(_xlfn._xlws.FILTER(mulches[mulch_level]&amp;" | "&amp;mulches[mulch_level_name],mulches[experiment_ID]=A179)))</f>
        <v xml:space="preserve"> | </v>
      </c>
    </row>
    <row r="180" spans="2:2" x14ac:dyDescent="0.25">
      <c r="B180" t="str" cm="1">
        <f t="array" ref="B180">TRANSPOSE(_xlfn._xlws.SORT(_xlfn._xlws.FILTER(mulches[mulch_level]&amp;" | "&amp;mulches[mulch_level_name],mulches[experiment_ID]=A180)))</f>
        <v xml:space="preserve"> | </v>
      </c>
    </row>
    <row r="181" spans="2:2" x14ac:dyDescent="0.25">
      <c r="B181" t="str" cm="1">
        <f t="array" ref="B181">TRANSPOSE(_xlfn._xlws.SORT(_xlfn._xlws.FILTER(mulches[mulch_level]&amp;" | "&amp;mulches[mulch_level_name],mulches[experiment_ID]=A181)))</f>
        <v xml:space="preserve"> | </v>
      </c>
    </row>
    <row r="182" spans="2:2" x14ac:dyDescent="0.25">
      <c r="B182" t="str" cm="1">
        <f t="array" ref="B182">TRANSPOSE(_xlfn._xlws.SORT(_xlfn._xlws.FILTER(mulches[mulch_level]&amp;" | "&amp;mulches[mulch_level_name],mulches[experiment_ID]=A182)))</f>
        <v xml:space="preserve"> | </v>
      </c>
    </row>
    <row r="183" spans="2:2" x14ac:dyDescent="0.25">
      <c r="B183" t="str" cm="1">
        <f t="array" ref="B183">TRANSPOSE(_xlfn._xlws.SORT(_xlfn._xlws.FILTER(mulches[mulch_level]&amp;" | "&amp;mulches[mulch_level_name],mulches[experiment_ID]=A183)))</f>
        <v xml:space="preserve"> | </v>
      </c>
    </row>
    <row r="184" spans="2:2" x14ac:dyDescent="0.25">
      <c r="B184" t="str" cm="1">
        <f t="array" ref="B184">TRANSPOSE(_xlfn._xlws.SORT(_xlfn._xlws.FILTER(mulches[mulch_level]&amp;" | "&amp;mulches[mulch_level_name],mulches[experiment_ID]=A184)))</f>
        <v xml:space="preserve"> | </v>
      </c>
    </row>
    <row r="185" spans="2:2" x14ac:dyDescent="0.25">
      <c r="B185" t="str" cm="1">
        <f t="array" ref="B185">TRANSPOSE(_xlfn._xlws.SORT(_xlfn._xlws.FILTER(mulches[mulch_level]&amp;" | "&amp;mulches[mulch_level_name],mulches[experiment_ID]=A185)))</f>
        <v xml:space="preserve"> | </v>
      </c>
    </row>
    <row r="186" spans="2:2" x14ac:dyDescent="0.25">
      <c r="B186" t="str" cm="1">
        <f t="array" ref="B186">TRANSPOSE(_xlfn._xlws.SORT(_xlfn._xlws.FILTER(mulches[mulch_level]&amp;" | "&amp;mulches[mulch_level_name],mulches[experiment_ID]=A186)))</f>
        <v xml:space="preserve"> | </v>
      </c>
    </row>
    <row r="187" spans="2:2" x14ac:dyDescent="0.25">
      <c r="B187" t="str" cm="1">
        <f t="array" ref="B187">TRANSPOSE(_xlfn._xlws.SORT(_xlfn._xlws.FILTER(mulches[mulch_level]&amp;" | "&amp;mulches[mulch_level_name],mulches[experiment_ID]=A187)))</f>
        <v xml:space="preserve"> | </v>
      </c>
    </row>
    <row r="188" spans="2:2" x14ac:dyDescent="0.25">
      <c r="B188" t="str" cm="1">
        <f t="array" ref="B188">TRANSPOSE(_xlfn._xlws.SORT(_xlfn._xlws.FILTER(mulches[mulch_level]&amp;" | "&amp;mulches[mulch_level_name],mulches[experiment_ID]=A188)))</f>
        <v xml:space="preserve"> | </v>
      </c>
    </row>
    <row r="189" spans="2:2" x14ac:dyDescent="0.25">
      <c r="B189" t="str" cm="1">
        <f t="array" ref="B189">TRANSPOSE(_xlfn._xlws.SORT(_xlfn._xlws.FILTER(mulches[mulch_level]&amp;" | "&amp;mulches[mulch_level_name],mulches[experiment_ID]=A189)))</f>
        <v xml:space="preserve"> | </v>
      </c>
    </row>
    <row r="190" spans="2:2" x14ac:dyDescent="0.25">
      <c r="B190" t="str" cm="1">
        <f t="array" ref="B190">TRANSPOSE(_xlfn._xlws.SORT(_xlfn._xlws.FILTER(mulches[mulch_level]&amp;" | "&amp;mulches[mulch_level_name],mulches[experiment_ID]=A190)))</f>
        <v xml:space="preserve"> | </v>
      </c>
    </row>
    <row r="191" spans="2:2" x14ac:dyDescent="0.25">
      <c r="B191" t="str" cm="1">
        <f t="array" ref="B191">TRANSPOSE(_xlfn._xlws.SORT(_xlfn._xlws.FILTER(mulches[mulch_level]&amp;" | "&amp;mulches[mulch_level_name],mulches[experiment_ID]=A191)))</f>
        <v xml:space="preserve"> | </v>
      </c>
    </row>
    <row r="192" spans="2:2" x14ac:dyDescent="0.25">
      <c r="B192" t="str" cm="1">
        <f t="array" ref="B192">TRANSPOSE(_xlfn._xlws.SORT(_xlfn._xlws.FILTER(mulches[mulch_level]&amp;" | "&amp;mulches[mulch_level_name],mulches[experiment_ID]=A192)))</f>
        <v xml:space="preserve"> | </v>
      </c>
    </row>
    <row r="193" spans="2:2" x14ac:dyDescent="0.25">
      <c r="B193" t="str" cm="1">
        <f t="array" ref="B193">TRANSPOSE(_xlfn._xlws.SORT(_xlfn._xlws.FILTER(mulches[mulch_level]&amp;" | "&amp;mulches[mulch_level_name],mulches[experiment_ID]=A193)))</f>
        <v xml:space="preserve"> | </v>
      </c>
    </row>
    <row r="194" spans="2:2" x14ac:dyDescent="0.25">
      <c r="B194" t="str" cm="1">
        <f t="array" ref="B194">TRANSPOSE(_xlfn._xlws.SORT(_xlfn._xlws.FILTER(mulches[mulch_level]&amp;" | "&amp;mulches[mulch_level_name],mulches[experiment_ID]=A194)))</f>
        <v xml:space="preserve"> | </v>
      </c>
    </row>
    <row r="195" spans="2:2" x14ac:dyDescent="0.25">
      <c r="B195" t="str" cm="1">
        <f t="array" ref="B195">TRANSPOSE(_xlfn._xlws.SORT(_xlfn._xlws.FILTER(mulches[mulch_level]&amp;" | "&amp;mulches[mulch_level_name],mulches[experiment_ID]=A195)))</f>
        <v xml:space="preserve"> | </v>
      </c>
    </row>
    <row r="196" spans="2:2" x14ac:dyDescent="0.25">
      <c r="B196" t="str" cm="1">
        <f t="array" ref="B196">TRANSPOSE(_xlfn._xlws.SORT(_xlfn._xlws.FILTER(mulches[mulch_level]&amp;" | "&amp;mulches[mulch_level_name],mulches[experiment_ID]=A196)))</f>
        <v xml:space="preserve"> | </v>
      </c>
    </row>
    <row r="197" spans="2:2" x14ac:dyDescent="0.25">
      <c r="B197" t="str" cm="1">
        <f t="array" ref="B197">TRANSPOSE(_xlfn._xlws.SORT(_xlfn._xlws.FILTER(mulches[mulch_level]&amp;" | "&amp;mulches[mulch_level_name],mulches[experiment_ID]=A197)))</f>
        <v xml:space="preserve"> | </v>
      </c>
    </row>
    <row r="198" spans="2:2" x14ac:dyDescent="0.25">
      <c r="B198" t="str" cm="1">
        <f t="array" ref="B198">TRANSPOSE(_xlfn._xlws.SORT(_xlfn._xlws.FILTER(mulches[mulch_level]&amp;" | "&amp;mulches[mulch_level_name],mulches[experiment_ID]=A198)))</f>
        <v xml:space="preserve"> | </v>
      </c>
    </row>
    <row r="199" spans="2:2" x14ac:dyDescent="0.25">
      <c r="B199" t="str" cm="1">
        <f t="array" ref="B199">TRANSPOSE(_xlfn._xlws.SORT(_xlfn._xlws.FILTER(mulches[mulch_level]&amp;" | "&amp;mulches[mulch_level_name],mulches[experiment_ID]=A199)))</f>
        <v xml:space="preserve"> | </v>
      </c>
    </row>
    <row r="200" spans="2:2" x14ac:dyDescent="0.25">
      <c r="B200" t="str" cm="1">
        <f t="array" ref="B200">TRANSPOSE(_xlfn._xlws.SORT(_xlfn._xlws.FILTER(mulches[mulch_level]&amp;" | "&amp;mulches[mulch_level_name],mulches[experiment_ID]=A200)))</f>
        <v xml:space="preserve"> | </v>
      </c>
    </row>
    <row r="201" spans="2:2" x14ac:dyDescent="0.25">
      <c r="B201" t="str" cm="1">
        <f t="array" ref="B201">TRANSPOSE(_xlfn._xlws.SORT(_xlfn._xlws.FILTER(mulches[mulch_level]&amp;" | "&amp;mulches[mulch_level_name],mulches[experiment_ID]=A201)))</f>
        <v xml:space="preserve"> | </v>
      </c>
    </row>
    <row r="202" spans="2:2" x14ac:dyDescent="0.25">
      <c r="B202" t="str" cm="1">
        <f t="array" ref="B202">TRANSPOSE(_xlfn._xlws.SORT(_xlfn._xlws.FILTER(mulches[mulch_level]&amp;" | "&amp;mulches[mulch_level_name],mulches[experiment_ID]=A202)))</f>
        <v xml:space="preserve"> | </v>
      </c>
    </row>
    <row r="203" spans="2:2" x14ac:dyDescent="0.25">
      <c r="B203" t="str" cm="1">
        <f t="array" ref="B203">TRANSPOSE(_xlfn._xlws.SORT(_xlfn._xlws.FILTER(mulches[mulch_level]&amp;" | "&amp;mulches[mulch_level_name],mulches[experiment_ID]=A203)))</f>
        <v xml:space="preserve"> | </v>
      </c>
    </row>
    <row r="204" spans="2:2" x14ac:dyDescent="0.25">
      <c r="B204" t="str" cm="1">
        <f t="array" ref="B204">TRANSPOSE(_xlfn._xlws.SORT(_xlfn._xlws.FILTER(mulches[mulch_level]&amp;" | "&amp;mulches[mulch_level_name],mulches[experiment_ID]=A204)))</f>
        <v xml:space="preserve"> | </v>
      </c>
    </row>
    <row r="205" spans="2:2" x14ac:dyDescent="0.25">
      <c r="B205" t="str" cm="1">
        <f t="array" ref="B205">TRANSPOSE(_xlfn._xlws.SORT(_xlfn._xlws.FILTER(mulches[mulch_level]&amp;" | "&amp;mulches[mulch_level_name],mulches[experiment_ID]=A205)))</f>
        <v xml:space="preserve"> | </v>
      </c>
    </row>
    <row r="206" spans="2:2" x14ac:dyDescent="0.25">
      <c r="B206" t="str" cm="1">
        <f t="array" ref="B206">TRANSPOSE(_xlfn._xlws.SORT(_xlfn._xlws.FILTER(mulches[mulch_level]&amp;" | "&amp;mulches[mulch_level_name],mulches[experiment_ID]=A206)))</f>
        <v xml:space="preserve"> | </v>
      </c>
    </row>
    <row r="207" spans="2:2" x14ac:dyDescent="0.25">
      <c r="B207" t="str" cm="1">
        <f t="array" ref="B207">TRANSPOSE(_xlfn._xlws.SORT(_xlfn._xlws.FILTER(mulches[mulch_level]&amp;" | "&amp;mulches[mulch_level_name],mulches[experiment_ID]=A207)))</f>
        <v xml:space="preserve"> | </v>
      </c>
    </row>
    <row r="208" spans="2:2" x14ac:dyDescent="0.25">
      <c r="B208" t="str" cm="1">
        <f t="array" ref="B208">TRANSPOSE(_xlfn._xlws.SORT(_xlfn._xlws.FILTER(mulches[mulch_level]&amp;" | "&amp;mulches[mulch_level_name],mulches[experiment_ID]=A208)))</f>
        <v xml:space="preserve"> | </v>
      </c>
    </row>
    <row r="209" spans="2:2" x14ac:dyDescent="0.25">
      <c r="B209" t="str" cm="1">
        <f t="array" ref="B209">TRANSPOSE(_xlfn._xlws.SORT(_xlfn._xlws.FILTER(mulches[mulch_level]&amp;" | "&amp;mulches[mulch_level_name],mulches[experiment_ID]=A209)))</f>
        <v xml:space="preserve"> | </v>
      </c>
    </row>
    <row r="210" spans="2:2" x14ac:dyDescent="0.25">
      <c r="B210" t="str" cm="1">
        <f t="array" ref="B210">TRANSPOSE(_xlfn._xlws.SORT(_xlfn._xlws.FILTER(mulches[mulch_level]&amp;" | "&amp;mulches[mulch_level_name],mulches[experiment_ID]=A210)))</f>
        <v xml:space="preserve"> | </v>
      </c>
    </row>
    <row r="211" spans="2:2" x14ac:dyDescent="0.25">
      <c r="B211" t="str" cm="1">
        <f t="array" ref="B211">TRANSPOSE(_xlfn._xlws.SORT(_xlfn._xlws.FILTER(mulches[mulch_level]&amp;" | "&amp;mulches[mulch_level_name],mulches[experiment_ID]=A211)))</f>
        <v xml:space="preserve"> | </v>
      </c>
    </row>
    <row r="212" spans="2:2" x14ac:dyDescent="0.25">
      <c r="B212" t="str" cm="1">
        <f t="array" ref="B212">TRANSPOSE(_xlfn._xlws.SORT(_xlfn._xlws.FILTER(mulches[mulch_level]&amp;" | "&amp;mulches[mulch_level_name],mulches[experiment_ID]=A212)))</f>
        <v xml:space="preserve"> | </v>
      </c>
    </row>
    <row r="213" spans="2:2" x14ac:dyDescent="0.25">
      <c r="B213" t="str" cm="1">
        <f t="array" ref="B213">TRANSPOSE(_xlfn._xlws.SORT(_xlfn._xlws.FILTER(mulches[mulch_level]&amp;" | "&amp;mulches[mulch_level_name],mulches[experiment_ID]=A213)))</f>
        <v xml:space="preserve"> | </v>
      </c>
    </row>
    <row r="214" spans="2:2" x14ac:dyDescent="0.25">
      <c r="B214" t="str" cm="1">
        <f t="array" ref="B214">TRANSPOSE(_xlfn._xlws.SORT(_xlfn._xlws.FILTER(mulches[mulch_level]&amp;" | "&amp;mulches[mulch_level_name],mulches[experiment_ID]=A214)))</f>
        <v xml:space="preserve"> | </v>
      </c>
    </row>
    <row r="215" spans="2:2" x14ac:dyDescent="0.25">
      <c r="B215" t="str" cm="1">
        <f t="array" ref="B215">TRANSPOSE(_xlfn._xlws.SORT(_xlfn._xlws.FILTER(mulches[mulch_level]&amp;" | "&amp;mulches[mulch_level_name],mulches[experiment_ID]=A215)))</f>
        <v xml:space="preserve"> | </v>
      </c>
    </row>
    <row r="216" spans="2:2" x14ac:dyDescent="0.25">
      <c r="B216" t="str" cm="1">
        <f t="array" ref="B216">TRANSPOSE(_xlfn._xlws.SORT(_xlfn._xlws.FILTER(mulches[mulch_level]&amp;" | "&amp;mulches[mulch_level_name],mulches[experiment_ID]=A216)))</f>
        <v xml:space="preserve"> | </v>
      </c>
    </row>
    <row r="217" spans="2:2" x14ac:dyDescent="0.25">
      <c r="B217" t="str" cm="1">
        <f t="array" ref="B217">TRANSPOSE(_xlfn._xlws.SORT(_xlfn._xlws.FILTER(mulches[mulch_level]&amp;" | "&amp;mulches[mulch_level_name],mulches[experiment_ID]=A217)))</f>
        <v xml:space="preserve"> | </v>
      </c>
    </row>
    <row r="218" spans="2:2" x14ac:dyDescent="0.25">
      <c r="B218" t="str" cm="1">
        <f t="array" ref="B218">TRANSPOSE(_xlfn._xlws.SORT(_xlfn._xlws.FILTER(mulches[mulch_level]&amp;" | "&amp;mulches[mulch_level_name],mulches[experiment_ID]=A218)))</f>
        <v xml:space="preserve"> | </v>
      </c>
    </row>
    <row r="219" spans="2:2" x14ac:dyDescent="0.25">
      <c r="B219" t="str" cm="1">
        <f t="array" ref="B219">TRANSPOSE(_xlfn._xlws.SORT(_xlfn._xlws.FILTER(mulches[mulch_level]&amp;" | "&amp;mulches[mulch_level_name],mulches[experiment_ID]=A219)))</f>
        <v xml:space="preserve"> | </v>
      </c>
    </row>
    <row r="220" spans="2:2" x14ac:dyDescent="0.25">
      <c r="B220" t="str" cm="1">
        <f t="array" ref="B220">TRANSPOSE(_xlfn._xlws.SORT(_xlfn._xlws.FILTER(mulches[mulch_level]&amp;" | "&amp;mulches[mulch_level_name],mulches[experiment_ID]=A220)))</f>
        <v xml:space="preserve"> | </v>
      </c>
    </row>
    <row r="221" spans="2:2" x14ac:dyDescent="0.25">
      <c r="B221" t="str" cm="1">
        <f t="array" ref="B221">TRANSPOSE(_xlfn._xlws.SORT(_xlfn._xlws.FILTER(mulches[mulch_level]&amp;" | "&amp;mulches[mulch_level_name],mulches[experiment_ID]=A221)))</f>
        <v xml:space="preserve"> | </v>
      </c>
    </row>
    <row r="222" spans="2:2" x14ac:dyDescent="0.25">
      <c r="B222" t="str" cm="1">
        <f t="array" ref="B222">TRANSPOSE(_xlfn._xlws.SORT(_xlfn._xlws.FILTER(mulches[mulch_level]&amp;" | "&amp;mulches[mulch_level_name],mulches[experiment_ID]=A222)))</f>
        <v xml:space="preserve"> | </v>
      </c>
    </row>
    <row r="223" spans="2:2" x14ac:dyDescent="0.25">
      <c r="B223" t="str" cm="1">
        <f t="array" ref="B223">TRANSPOSE(_xlfn._xlws.SORT(_xlfn._xlws.FILTER(mulches[mulch_level]&amp;" | "&amp;mulches[mulch_level_name],mulches[experiment_ID]=A223)))</f>
        <v xml:space="preserve"> | </v>
      </c>
    </row>
    <row r="224" spans="2:2" x14ac:dyDescent="0.25">
      <c r="B224" t="str" cm="1">
        <f t="array" ref="B224">TRANSPOSE(_xlfn._xlws.SORT(_xlfn._xlws.FILTER(mulches[mulch_level]&amp;" | "&amp;mulches[mulch_level_name],mulches[experiment_ID]=A224)))</f>
        <v xml:space="preserve"> | </v>
      </c>
    </row>
    <row r="225" spans="2:2" x14ac:dyDescent="0.25">
      <c r="B225" t="str" cm="1">
        <f t="array" ref="B225">TRANSPOSE(_xlfn._xlws.SORT(_xlfn._xlws.FILTER(mulches[mulch_level]&amp;" | "&amp;mulches[mulch_level_name],mulches[experiment_ID]=A225)))</f>
        <v xml:space="preserve"> | </v>
      </c>
    </row>
    <row r="226" spans="2:2" x14ac:dyDescent="0.25">
      <c r="B226" t="str" cm="1">
        <f t="array" ref="B226">TRANSPOSE(_xlfn._xlws.SORT(_xlfn._xlws.FILTER(mulches[mulch_level]&amp;" | "&amp;mulches[mulch_level_name],mulches[experiment_ID]=A226)))</f>
        <v xml:space="preserve"> | </v>
      </c>
    </row>
    <row r="227" spans="2:2" x14ac:dyDescent="0.25">
      <c r="B227" t="str" cm="1">
        <f t="array" ref="B227">TRANSPOSE(_xlfn._xlws.SORT(_xlfn._xlws.FILTER(mulches[mulch_level]&amp;" | "&amp;mulches[mulch_level_name],mulches[experiment_ID]=A227)))</f>
        <v xml:space="preserve"> | </v>
      </c>
    </row>
    <row r="228" spans="2:2" x14ac:dyDescent="0.25">
      <c r="B228" t="str" cm="1">
        <f t="array" ref="B228">TRANSPOSE(_xlfn._xlws.SORT(_xlfn._xlws.FILTER(mulches[mulch_level]&amp;" | "&amp;mulches[mulch_level_name],mulches[experiment_ID]=A228)))</f>
        <v xml:space="preserve"> | </v>
      </c>
    </row>
    <row r="229" spans="2:2" x14ac:dyDescent="0.25">
      <c r="B229" t="str" cm="1">
        <f t="array" ref="B229">TRANSPOSE(_xlfn._xlws.SORT(_xlfn._xlws.FILTER(mulches[mulch_level]&amp;" | "&amp;mulches[mulch_level_name],mulches[experiment_ID]=A229)))</f>
        <v xml:space="preserve"> | </v>
      </c>
    </row>
    <row r="230" spans="2:2" x14ac:dyDescent="0.25">
      <c r="B230" t="str" cm="1">
        <f t="array" ref="B230">TRANSPOSE(_xlfn._xlws.SORT(_xlfn._xlws.FILTER(mulches[mulch_level]&amp;" | "&amp;mulches[mulch_level_name],mulches[experiment_ID]=A230)))</f>
        <v xml:space="preserve"> | </v>
      </c>
    </row>
    <row r="231" spans="2:2" x14ac:dyDescent="0.25">
      <c r="B231" t="str" cm="1">
        <f t="array" ref="B231">TRANSPOSE(_xlfn._xlws.SORT(_xlfn._xlws.FILTER(mulches[mulch_level]&amp;" | "&amp;mulches[mulch_level_name],mulches[experiment_ID]=A231)))</f>
        <v xml:space="preserve"> | </v>
      </c>
    </row>
    <row r="232" spans="2:2" x14ac:dyDescent="0.25">
      <c r="B232" t="str" cm="1">
        <f t="array" ref="B232">TRANSPOSE(_xlfn._xlws.SORT(_xlfn._xlws.FILTER(mulches[mulch_level]&amp;" | "&amp;mulches[mulch_level_name],mulches[experiment_ID]=A232)))</f>
        <v xml:space="preserve"> | </v>
      </c>
    </row>
    <row r="233" spans="2:2" x14ac:dyDescent="0.25">
      <c r="B233" t="str" cm="1">
        <f t="array" ref="B233">TRANSPOSE(_xlfn._xlws.SORT(_xlfn._xlws.FILTER(mulches[mulch_level]&amp;" | "&amp;mulches[mulch_level_name],mulches[experiment_ID]=A233)))</f>
        <v xml:space="preserve"> | </v>
      </c>
    </row>
    <row r="234" spans="2:2" x14ac:dyDescent="0.25">
      <c r="B234" t="str" cm="1">
        <f t="array" ref="B234">TRANSPOSE(_xlfn._xlws.SORT(_xlfn._xlws.FILTER(mulches[mulch_level]&amp;" | "&amp;mulches[mulch_level_name],mulches[experiment_ID]=A234)))</f>
        <v xml:space="preserve"> | </v>
      </c>
    </row>
    <row r="235" spans="2:2" x14ac:dyDescent="0.25">
      <c r="B235" t="str" cm="1">
        <f t="array" ref="B235">TRANSPOSE(_xlfn._xlws.SORT(_xlfn._xlws.FILTER(mulches[mulch_level]&amp;" | "&amp;mulches[mulch_level_name],mulches[experiment_ID]=A235)))</f>
        <v xml:space="preserve"> | </v>
      </c>
    </row>
    <row r="236" spans="2:2" x14ac:dyDescent="0.25">
      <c r="B236" t="str" cm="1">
        <f t="array" ref="B236">TRANSPOSE(_xlfn._xlws.SORT(_xlfn._xlws.FILTER(mulches[mulch_level]&amp;" | "&amp;mulches[mulch_level_name],mulches[experiment_ID]=A236)))</f>
        <v xml:space="preserve"> | </v>
      </c>
    </row>
    <row r="237" spans="2:2" x14ac:dyDescent="0.25">
      <c r="B237" t="str" cm="1">
        <f t="array" ref="B237">TRANSPOSE(_xlfn._xlws.SORT(_xlfn._xlws.FILTER(mulches[mulch_level]&amp;" | "&amp;mulches[mulch_level_name],mulches[experiment_ID]=A237)))</f>
        <v xml:space="preserve"> | </v>
      </c>
    </row>
    <row r="238" spans="2:2" x14ac:dyDescent="0.25">
      <c r="B238" t="str" cm="1">
        <f t="array" ref="B238">TRANSPOSE(_xlfn._xlws.SORT(_xlfn._xlws.FILTER(mulches[mulch_level]&amp;" | "&amp;mulches[mulch_level_name],mulches[experiment_ID]=A238)))</f>
        <v xml:space="preserve"> | </v>
      </c>
    </row>
    <row r="239" spans="2:2" x14ac:dyDescent="0.25">
      <c r="B239" t="str" cm="1">
        <f t="array" ref="B239">TRANSPOSE(_xlfn._xlws.SORT(_xlfn._xlws.FILTER(mulches[mulch_level]&amp;" | "&amp;mulches[mulch_level_name],mulches[experiment_ID]=A239)))</f>
        <v xml:space="preserve"> | </v>
      </c>
    </row>
    <row r="240" spans="2:2" x14ac:dyDescent="0.25">
      <c r="B240" t="str" cm="1">
        <f t="array" ref="B240">TRANSPOSE(_xlfn._xlws.SORT(_xlfn._xlws.FILTER(mulches[mulch_level]&amp;" | "&amp;mulches[mulch_level_name],mulches[experiment_ID]=A240)))</f>
        <v xml:space="preserve"> | </v>
      </c>
    </row>
    <row r="241" spans="2:2" x14ac:dyDescent="0.25">
      <c r="B241" t="str" cm="1">
        <f t="array" ref="B241">TRANSPOSE(_xlfn._xlws.SORT(_xlfn._xlws.FILTER(mulches[mulch_level]&amp;" | "&amp;mulches[mulch_level_name],mulches[experiment_ID]=A241)))</f>
        <v xml:space="preserve"> | </v>
      </c>
    </row>
    <row r="242" spans="2:2" x14ac:dyDescent="0.25">
      <c r="B242" t="str" cm="1">
        <f t="array" ref="B242">TRANSPOSE(_xlfn._xlws.SORT(_xlfn._xlws.FILTER(mulches[mulch_level]&amp;" | "&amp;mulches[mulch_level_name],mulches[experiment_ID]=A242)))</f>
        <v xml:space="preserve"> | </v>
      </c>
    </row>
    <row r="243" spans="2:2" x14ac:dyDescent="0.25">
      <c r="B243" t="str" cm="1">
        <f t="array" ref="B243">TRANSPOSE(_xlfn._xlws.SORT(_xlfn._xlws.FILTER(mulches[mulch_level]&amp;" | "&amp;mulches[mulch_level_name],mulches[experiment_ID]=A243)))</f>
        <v xml:space="preserve"> | </v>
      </c>
    </row>
    <row r="244" spans="2:2" x14ac:dyDescent="0.25">
      <c r="B244" t="str" cm="1">
        <f t="array" ref="B244">TRANSPOSE(_xlfn._xlws.SORT(_xlfn._xlws.FILTER(mulches[mulch_level]&amp;" | "&amp;mulches[mulch_level_name],mulches[experiment_ID]=A244)))</f>
        <v xml:space="preserve"> | </v>
      </c>
    </row>
    <row r="245" spans="2:2" x14ac:dyDescent="0.25">
      <c r="B245" t="str" cm="1">
        <f t="array" ref="B245">TRANSPOSE(_xlfn._xlws.SORT(_xlfn._xlws.FILTER(mulches[mulch_level]&amp;" | "&amp;mulches[mulch_level_name],mulches[experiment_ID]=A245)))</f>
        <v xml:space="preserve"> | </v>
      </c>
    </row>
    <row r="246" spans="2:2" x14ac:dyDescent="0.25">
      <c r="B246" t="str" cm="1">
        <f t="array" ref="B246">TRANSPOSE(_xlfn._xlws.SORT(_xlfn._xlws.FILTER(mulches[mulch_level]&amp;" | "&amp;mulches[mulch_level_name],mulches[experiment_ID]=A246)))</f>
        <v xml:space="preserve"> | </v>
      </c>
    </row>
    <row r="247" spans="2:2" x14ac:dyDescent="0.25">
      <c r="B247" t="str" cm="1">
        <f t="array" ref="B247">TRANSPOSE(_xlfn._xlws.SORT(_xlfn._xlws.FILTER(mulches[mulch_level]&amp;" | "&amp;mulches[mulch_level_name],mulches[experiment_ID]=A247)))</f>
        <v xml:space="preserve"> | </v>
      </c>
    </row>
    <row r="248" spans="2:2" x14ac:dyDescent="0.25">
      <c r="B248" t="str" cm="1">
        <f t="array" ref="B248">TRANSPOSE(_xlfn._xlws.SORT(_xlfn._xlws.FILTER(mulches[mulch_level]&amp;" | "&amp;mulches[mulch_level_name],mulches[experiment_ID]=A248)))</f>
        <v xml:space="preserve"> | </v>
      </c>
    </row>
    <row r="249" spans="2:2" x14ac:dyDescent="0.25">
      <c r="B249" t="str" cm="1">
        <f t="array" ref="B249">TRANSPOSE(_xlfn._xlws.SORT(_xlfn._xlws.FILTER(mulches[mulch_level]&amp;" | "&amp;mulches[mulch_level_name],mulches[experiment_ID]=A249)))</f>
        <v xml:space="preserve"> | </v>
      </c>
    </row>
    <row r="250" spans="2:2" x14ac:dyDescent="0.25">
      <c r="B250" t="str" cm="1">
        <f t="array" ref="B250">TRANSPOSE(_xlfn._xlws.SORT(_xlfn._xlws.FILTER(mulches[mulch_level]&amp;" | "&amp;mulches[mulch_level_name],mulches[experiment_ID]=A250)))</f>
        <v xml:space="preserve"> | </v>
      </c>
    </row>
    <row r="251" spans="2:2" x14ac:dyDescent="0.25">
      <c r="B251" t="str" cm="1">
        <f t="array" ref="B251">TRANSPOSE(_xlfn._xlws.SORT(_xlfn._xlws.FILTER(mulches[mulch_level]&amp;" | "&amp;mulches[mulch_level_name],mulches[experiment_ID]=A251)))</f>
        <v xml:space="preserve"> | </v>
      </c>
    </row>
    <row r="252" spans="2:2" x14ac:dyDescent="0.25">
      <c r="B252" t="str" cm="1">
        <f t="array" ref="B252">TRANSPOSE(_xlfn._xlws.SORT(_xlfn._xlws.FILTER(mulches[mulch_level]&amp;" | "&amp;mulches[mulch_level_name],mulches[experiment_ID]=A252)))</f>
        <v xml:space="preserve"> | </v>
      </c>
    </row>
    <row r="253" spans="2:2" x14ac:dyDescent="0.25">
      <c r="B253" t="str" cm="1">
        <f t="array" ref="B253">TRANSPOSE(_xlfn._xlws.SORT(_xlfn._xlws.FILTER(mulches[mulch_level]&amp;" | "&amp;mulches[mulch_level_name],mulches[experiment_ID]=A253)))</f>
        <v xml:space="preserve"> | </v>
      </c>
    </row>
    <row r="254" spans="2:2" x14ac:dyDescent="0.25">
      <c r="B254" t="str" cm="1">
        <f t="array" ref="B254">TRANSPOSE(_xlfn._xlws.SORT(_xlfn._xlws.FILTER(mulches[mulch_level]&amp;" | "&amp;mulches[mulch_level_name],mulches[experiment_ID]=A254)))</f>
        <v xml:space="preserve"> | </v>
      </c>
    </row>
    <row r="255" spans="2:2" x14ac:dyDescent="0.25">
      <c r="B255" t="str" cm="1">
        <f t="array" ref="B255">TRANSPOSE(_xlfn._xlws.SORT(_xlfn._xlws.FILTER(mulches[mulch_level]&amp;" | "&amp;mulches[mulch_level_name],mulches[experiment_ID]=A255)))</f>
        <v xml:space="preserve"> | </v>
      </c>
    </row>
    <row r="256" spans="2:2" x14ac:dyDescent="0.25">
      <c r="B256" t="str" cm="1">
        <f t="array" ref="B256">TRANSPOSE(_xlfn._xlws.SORT(_xlfn._xlws.FILTER(mulches[mulch_level]&amp;" | "&amp;mulches[mulch_level_name],mulches[experiment_ID]=A256)))</f>
        <v xml:space="preserve"> | </v>
      </c>
    </row>
    <row r="257" spans="2:2" x14ac:dyDescent="0.25">
      <c r="B257" t="str" cm="1">
        <f t="array" ref="B257">TRANSPOSE(_xlfn._xlws.SORT(_xlfn._xlws.FILTER(mulches[mulch_level]&amp;" | "&amp;mulches[mulch_level_name],mulches[experiment_ID]=A257)))</f>
        <v xml:space="preserve"> | </v>
      </c>
    </row>
    <row r="258" spans="2:2" x14ac:dyDescent="0.25">
      <c r="B258" t="str" cm="1">
        <f t="array" ref="B258">TRANSPOSE(_xlfn._xlws.SORT(_xlfn._xlws.FILTER(mulches[mulch_level]&amp;" | "&amp;mulches[mulch_level_name],mulches[experiment_ID]=A258)))</f>
        <v xml:space="preserve"> | </v>
      </c>
    </row>
    <row r="259" spans="2:2" x14ac:dyDescent="0.25">
      <c r="B259" t="str" cm="1">
        <f t="array" ref="B259">TRANSPOSE(_xlfn._xlws.SORT(_xlfn._xlws.FILTER(mulches[mulch_level]&amp;" | "&amp;mulches[mulch_level_name],mulches[experiment_ID]=A259)))</f>
        <v xml:space="preserve"> | </v>
      </c>
    </row>
    <row r="260" spans="2:2" x14ac:dyDescent="0.25">
      <c r="B260" t="str" cm="1">
        <f t="array" ref="B260">TRANSPOSE(_xlfn._xlws.SORT(_xlfn._xlws.FILTER(mulches[mulch_level]&amp;" | "&amp;mulches[mulch_level_name],mulches[experiment_ID]=A260)))</f>
        <v xml:space="preserve"> | </v>
      </c>
    </row>
    <row r="261" spans="2:2" x14ac:dyDescent="0.25">
      <c r="B261" t="str" cm="1">
        <f t="array" ref="B261">TRANSPOSE(_xlfn._xlws.SORT(_xlfn._xlws.FILTER(mulches[mulch_level]&amp;" | "&amp;mulches[mulch_level_name],mulches[experiment_ID]=A261)))</f>
        <v xml:space="preserve"> | </v>
      </c>
    </row>
    <row r="262" spans="2:2" x14ac:dyDescent="0.25">
      <c r="B262" t="str" cm="1">
        <f t="array" ref="B262">TRANSPOSE(_xlfn._xlws.SORT(_xlfn._xlws.FILTER(mulches[mulch_level]&amp;" | "&amp;mulches[mulch_level_name],mulches[experiment_ID]=A262)))</f>
        <v xml:space="preserve"> | </v>
      </c>
    </row>
    <row r="263" spans="2:2" x14ac:dyDescent="0.25">
      <c r="B263" t="str" cm="1">
        <f t="array" ref="B263">TRANSPOSE(_xlfn._xlws.SORT(_xlfn._xlws.FILTER(mulches[mulch_level]&amp;" | "&amp;mulches[mulch_level_name],mulches[experiment_ID]=A263)))</f>
        <v xml:space="preserve"> | </v>
      </c>
    </row>
    <row r="264" spans="2:2" x14ac:dyDescent="0.25">
      <c r="B264" t="str" cm="1">
        <f t="array" ref="B264">TRANSPOSE(_xlfn._xlws.SORT(_xlfn._xlws.FILTER(mulches[mulch_level]&amp;" | "&amp;mulches[mulch_level_name],mulches[experiment_ID]=A264)))</f>
        <v xml:space="preserve"> | </v>
      </c>
    </row>
    <row r="265" spans="2:2" x14ac:dyDescent="0.25">
      <c r="B265" t="str" cm="1">
        <f t="array" ref="B265">TRANSPOSE(_xlfn._xlws.SORT(_xlfn._xlws.FILTER(mulches[mulch_level]&amp;" | "&amp;mulches[mulch_level_name],mulches[experiment_ID]=A265)))</f>
        <v xml:space="preserve"> | </v>
      </c>
    </row>
    <row r="266" spans="2:2" x14ac:dyDescent="0.25">
      <c r="B266" t="str" cm="1">
        <f t="array" ref="B266">TRANSPOSE(_xlfn._xlws.SORT(_xlfn._xlws.FILTER(mulches[mulch_level]&amp;" | "&amp;mulches[mulch_level_name],mulches[experiment_ID]=A266)))</f>
        <v xml:space="preserve"> | </v>
      </c>
    </row>
    <row r="267" spans="2:2" x14ac:dyDescent="0.25">
      <c r="B267" t="str" cm="1">
        <f t="array" ref="B267">TRANSPOSE(_xlfn._xlws.SORT(_xlfn._xlws.FILTER(mulches[mulch_level]&amp;" | "&amp;mulches[mulch_level_name],mulches[experiment_ID]=A267)))</f>
        <v xml:space="preserve"> | </v>
      </c>
    </row>
    <row r="268" spans="2:2" x14ac:dyDescent="0.25">
      <c r="B268" t="str" cm="1">
        <f t="array" ref="B268">TRANSPOSE(_xlfn._xlws.SORT(_xlfn._xlws.FILTER(mulches[mulch_level]&amp;" | "&amp;mulches[mulch_level_name],mulches[experiment_ID]=A268)))</f>
        <v xml:space="preserve"> | </v>
      </c>
    </row>
    <row r="269" spans="2:2" x14ac:dyDescent="0.25">
      <c r="B269" t="str" cm="1">
        <f t="array" ref="B269">TRANSPOSE(_xlfn._xlws.SORT(_xlfn._xlws.FILTER(mulches[mulch_level]&amp;" | "&amp;mulches[mulch_level_name],mulches[experiment_ID]=A269)))</f>
        <v xml:space="preserve"> | </v>
      </c>
    </row>
    <row r="270" spans="2:2" x14ac:dyDescent="0.25">
      <c r="B270" t="str" cm="1">
        <f t="array" ref="B270">TRANSPOSE(_xlfn._xlws.SORT(_xlfn._xlws.FILTER(mulches[mulch_level]&amp;" | "&amp;mulches[mulch_level_name],mulches[experiment_ID]=A270)))</f>
        <v xml:space="preserve"> | </v>
      </c>
    </row>
    <row r="271" spans="2:2" x14ac:dyDescent="0.25">
      <c r="B271" t="str" cm="1">
        <f t="array" ref="B271">TRANSPOSE(_xlfn._xlws.SORT(_xlfn._xlws.FILTER(mulches[mulch_level]&amp;" | "&amp;mulches[mulch_level_name],mulches[experiment_ID]=A271)))</f>
        <v xml:space="preserve"> | </v>
      </c>
    </row>
    <row r="272" spans="2:2" x14ac:dyDescent="0.25">
      <c r="B272" t="str" cm="1">
        <f t="array" ref="B272">TRANSPOSE(_xlfn._xlws.SORT(_xlfn._xlws.FILTER(mulches[mulch_level]&amp;" | "&amp;mulches[mulch_level_name],mulches[experiment_ID]=A272)))</f>
        <v xml:space="preserve"> | </v>
      </c>
    </row>
    <row r="273" spans="2:2" x14ac:dyDescent="0.25">
      <c r="B273" t="str" cm="1">
        <f t="array" ref="B273">TRANSPOSE(_xlfn._xlws.SORT(_xlfn._xlws.FILTER(mulches[mulch_level]&amp;" | "&amp;mulches[mulch_level_name],mulches[experiment_ID]=A273)))</f>
        <v xml:space="preserve"> | </v>
      </c>
    </row>
    <row r="274" spans="2:2" x14ac:dyDescent="0.25">
      <c r="B274" t="str" cm="1">
        <f t="array" ref="B274">TRANSPOSE(_xlfn._xlws.SORT(_xlfn._xlws.FILTER(mulches[mulch_level]&amp;" | "&amp;mulches[mulch_level_name],mulches[experiment_ID]=A274)))</f>
        <v xml:space="preserve"> | </v>
      </c>
    </row>
    <row r="275" spans="2:2" x14ac:dyDescent="0.25">
      <c r="B275" t="str" cm="1">
        <f t="array" ref="B275">TRANSPOSE(_xlfn._xlws.SORT(_xlfn._xlws.FILTER(mulches[mulch_level]&amp;" | "&amp;mulches[mulch_level_name],mulches[experiment_ID]=A275)))</f>
        <v xml:space="preserve"> | </v>
      </c>
    </row>
    <row r="276" spans="2:2" x14ac:dyDescent="0.25">
      <c r="B276" t="str" cm="1">
        <f t="array" ref="B276">TRANSPOSE(_xlfn._xlws.SORT(_xlfn._xlws.FILTER(mulches[mulch_level]&amp;" | "&amp;mulches[mulch_level_name],mulches[experiment_ID]=A276)))</f>
        <v xml:space="preserve"> | </v>
      </c>
    </row>
    <row r="277" spans="2:2" x14ac:dyDescent="0.25">
      <c r="B277" t="str" cm="1">
        <f t="array" ref="B277">TRANSPOSE(_xlfn._xlws.SORT(_xlfn._xlws.FILTER(mulches[mulch_level]&amp;" | "&amp;mulches[mulch_level_name],mulches[experiment_ID]=A277)))</f>
        <v xml:space="preserve"> | </v>
      </c>
    </row>
    <row r="278" spans="2:2" x14ac:dyDescent="0.25">
      <c r="B278" t="str" cm="1">
        <f t="array" ref="B278">TRANSPOSE(_xlfn._xlws.SORT(_xlfn._xlws.FILTER(mulches[mulch_level]&amp;" | "&amp;mulches[mulch_level_name],mulches[experiment_ID]=A278)))</f>
        <v xml:space="preserve"> | </v>
      </c>
    </row>
    <row r="279" spans="2:2" x14ac:dyDescent="0.25">
      <c r="B279" t="str" cm="1">
        <f t="array" ref="B279">TRANSPOSE(_xlfn._xlws.SORT(_xlfn._xlws.FILTER(mulches[mulch_level]&amp;" | "&amp;mulches[mulch_level_name],mulches[experiment_ID]=A279)))</f>
        <v xml:space="preserve"> | </v>
      </c>
    </row>
    <row r="280" spans="2:2" x14ac:dyDescent="0.25">
      <c r="B280" t="str" cm="1">
        <f t="array" ref="B280">TRANSPOSE(_xlfn._xlws.SORT(_xlfn._xlws.FILTER(mulches[mulch_level]&amp;" | "&amp;mulches[mulch_level_name],mulches[experiment_ID]=A280)))</f>
        <v xml:space="preserve"> | </v>
      </c>
    </row>
    <row r="281" spans="2:2" x14ac:dyDescent="0.25">
      <c r="B281" t="str" cm="1">
        <f t="array" ref="B281">TRANSPOSE(_xlfn._xlws.SORT(_xlfn._xlws.FILTER(mulches[mulch_level]&amp;" | "&amp;mulches[mulch_level_name],mulches[experiment_ID]=A281)))</f>
        <v xml:space="preserve"> | </v>
      </c>
    </row>
    <row r="282" spans="2:2" x14ac:dyDescent="0.25">
      <c r="B282" t="str" cm="1">
        <f t="array" ref="B282">TRANSPOSE(_xlfn._xlws.SORT(_xlfn._xlws.FILTER(mulches[mulch_level]&amp;" | "&amp;mulches[mulch_level_name],mulches[experiment_ID]=A282)))</f>
        <v xml:space="preserve"> | </v>
      </c>
    </row>
    <row r="283" spans="2:2" x14ac:dyDescent="0.25">
      <c r="B283" t="str" cm="1">
        <f t="array" ref="B283">TRANSPOSE(_xlfn._xlws.SORT(_xlfn._xlws.FILTER(mulches[mulch_level]&amp;" | "&amp;mulches[mulch_level_name],mulches[experiment_ID]=A283)))</f>
        <v xml:space="preserve"> | </v>
      </c>
    </row>
    <row r="284" spans="2:2" x14ac:dyDescent="0.25">
      <c r="B284" t="str" cm="1">
        <f t="array" ref="B284">TRANSPOSE(_xlfn._xlws.SORT(_xlfn._xlws.FILTER(mulches[mulch_level]&amp;" | "&amp;mulches[mulch_level_name],mulches[experiment_ID]=A284)))</f>
        <v xml:space="preserve"> | </v>
      </c>
    </row>
    <row r="285" spans="2:2" x14ac:dyDescent="0.25">
      <c r="B285" t="str" cm="1">
        <f t="array" ref="B285">TRANSPOSE(_xlfn._xlws.SORT(_xlfn._xlws.FILTER(mulches[mulch_level]&amp;" | "&amp;mulches[mulch_level_name],mulches[experiment_ID]=A285)))</f>
        <v xml:space="preserve"> | </v>
      </c>
    </row>
    <row r="286" spans="2:2" x14ac:dyDescent="0.25">
      <c r="B286" t="str" cm="1">
        <f t="array" ref="B286">TRANSPOSE(_xlfn._xlws.SORT(_xlfn._xlws.FILTER(mulches[mulch_level]&amp;" | "&amp;mulches[mulch_level_name],mulches[experiment_ID]=A286)))</f>
        <v xml:space="preserve"> | </v>
      </c>
    </row>
    <row r="287" spans="2:2" x14ac:dyDescent="0.25">
      <c r="B287" t="str" cm="1">
        <f t="array" ref="B287">TRANSPOSE(_xlfn._xlws.SORT(_xlfn._xlws.FILTER(mulches[mulch_level]&amp;" | "&amp;mulches[mulch_level_name],mulches[experiment_ID]=A287)))</f>
        <v xml:space="preserve"> | </v>
      </c>
    </row>
    <row r="288" spans="2:2" x14ac:dyDescent="0.25">
      <c r="B288" t="str" cm="1">
        <f t="array" ref="B288">TRANSPOSE(_xlfn._xlws.SORT(_xlfn._xlws.FILTER(mulches[mulch_level]&amp;" | "&amp;mulches[mulch_level_name],mulches[experiment_ID]=A288)))</f>
        <v xml:space="preserve"> | </v>
      </c>
    </row>
    <row r="289" spans="2:2" x14ac:dyDescent="0.25">
      <c r="B289" t="str" cm="1">
        <f t="array" ref="B289">TRANSPOSE(_xlfn._xlws.SORT(_xlfn._xlws.FILTER(mulches[mulch_level]&amp;" | "&amp;mulches[mulch_level_name],mulches[experiment_ID]=A289)))</f>
        <v xml:space="preserve"> | </v>
      </c>
    </row>
    <row r="290" spans="2:2" x14ac:dyDescent="0.25">
      <c r="B290" t="str" cm="1">
        <f t="array" ref="B290">TRANSPOSE(_xlfn._xlws.SORT(_xlfn._xlws.FILTER(mulches[mulch_level]&amp;" | "&amp;mulches[mulch_level_name],mulches[experiment_ID]=A290)))</f>
        <v xml:space="preserve"> | </v>
      </c>
    </row>
    <row r="291" spans="2:2" x14ac:dyDescent="0.25">
      <c r="B291" t="str" cm="1">
        <f t="array" ref="B291">TRANSPOSE(_xlfn._xlws.SORT(_xlfn._xlws.FILTER(mulches[mulch_level]&amp;" | "&amp;mulches[mulch_level_name],mulches[experiment_ID]=A291)))</f>
        <v xml:space="preserve"> | </v>
      </c>
    </row>
    <row r="292" spans="2:2" x14ac:dyDescent="0.25">
      <c r="B292" t="str" cm="1">
        <f t="array" ref="B292">TRANSPOSE(_xlfn._xlws.SORT(_xlfn._xlws.FILTER(mulches[mulch_level]&amp;" | "&amp;mulches[mulch_level_name],mulches[experiment_ID]=A292)))</f>
        <v xml:space="preserve"> | </v>
      </c>
    </row>
    <row r="293" spans="2:2" x14ac:dyDescent="0.25">
      <c r="B293" t="str" cm="1">
        <f t="array" ref="B293">TRANSPOSE(_xlfn._xlws.SORT(_xlfn._xlws.FILTER(mulches[mulch_level]&amp;" | "&amp;mulches[mulch_level_name],mulches[experiment_ID]=A293)))</f>
        <v xml:space="preserve"> | </v>
      </c>
    </row>
    <row r="294" spans="2:2" x14ac:dyDescent="0.25">
      <c r="B294" t="str" cm="1">
        <f t="array" ref="B294">TRANSPOSE(_xlfn._xlws.SORT(_xlfn._xlws.FILTER(mulches[mulch_level]&amp;" | "&amp;mulches[mulch_level_name],mulches[experiment_ID]=A294)))</f>
        <v xml:space="preserve"> | </v>
      </c>
    </row>
    <row r="295" spans="2:2" x14ac:dyDescent="0.25">
      <c r="B295" t="str" cm="1">
        <f t="array" ref="B295">TRANSPOSE(_xlfn._xlws.SORT(_xlfn._xlws.FILTER(mulches[mulch_level]&amp;" | "&amp;mulches[mulch_level_name],mulches[experiment_ID]=A295)))</f>
        <v xml:space="preserve"> | </v>
      </c>
    </row>
    <row r="296" spans="2:2" x14ac:dyDescent="0.25">
      <c r="B296" t="str" cm="1">
        <f t="array" ref="B296">TRANSPOSE(_xlfn._xlws.SORT(_xlfn._xlws.FILTER(mulches[mulch_level]&amp;" | "&amp;mulches[mulch_level_name],mulches[experiment_ID]=A296)))</f>
        <v xml:space="preserve"> | </v>
      </c>
    </row>
    <row r="297" spans="2:2" x14ac:dyDescent="0.25">
      <c r="B297" t="str" cm="1">
        <f t="array" ref="B297">TRANSPOSE(_xlfn._xlws.SORT(_xlfn._xlws.FILTER(mulches[mulch_level]&amp;" | "&amp;mulches[mulch_level_name],mulches[experiment_ID]=A297)))</f>
        <v xml:space="preserve"> | </v>
      </c>
    </row>
    <row r="298" spans="2:2" x14ac:dyDescent="0.25">
      <c r="B298" t="str" cm="1">
        <f t="array" ref="B298">TRANSPOSE(_xlfn._xlws.SORT(_xlfn._xlws.FILTER(mulches[mulch_level]&amp;" | "&amp;mulches[mulch_level_name],mulches[experiment_ID]=A298)))</f>
        <v xml:space="preserve"> | </v>
      </c>
    </row>
    <row r="299" spans="2:2" x14ac:dyDescent="0.25">
      <c r="B299" t="str" cm="1">
        <f t="array" ref="B299">TRANSPOSE(_xlfn._xlws.SORT(_xlfn._xlws.FILTER(mulches[mulch_level]&amp;" | "&amp;mulches[mulch_level_name],mulches[experiment_ID]=A299)))</f>
        <v xml:space="preserve"> | </v>
      </c>
    </row>
    <row r="300" spans="2:2" x14ac:dyDescent="0.25">
      <c r="B300" t="str" cm="1">
        <f t="array" ref="B300">TRANSPOSE(_xlfn._xlws.SORT(_xlfn._xlws.FILTER(mulches[mulch_level]&amp;" | "&amp;mulches[mulch_level_name],mulches[experiment_ID]=A300)))</f>
        <v xml:space="preserve"> | </v>
      </c>
    </row>
    <row r="301" spans="2:2" x14ac:dyDescent="0.25">
      <c r="B301" t="str" cm="1">
        <f t="array" ref="B301">TRANSPOSE(_xlfn._xlws.SORT(_xlfn._xlws.FILTER(mulches[mulch_level]&amp;" | "&amp;mulches[mulch_level_name],mulches[experiment_ID]=A301)))</f>
        <v xml:space="preserve"> | </v>
      </c>
    </row>
    <row r="302" spans="2:2" x14ac:dyDescent="0.25">
      <c r="B302" t="str" cm="1">
        <f t="array" ref="B302">TRANSPOSE(_xlfn._xlws.SORT(_xlfn._xlws.FILTER(mulches[mulch_level]&amp;" | "&amp;mulches[mulch_level_name],mulches[experiment_ID]=A302)))</f>
        <v xml:space="preserve"> | </v>
      </c>
    </row>
    <row r="303" spans="2:2" x14ac:dyDescent="0.25">
      <c r="B303" t="str" cm="1">
        <f t="array" ref="B303">TRANSPOSE(_xlfn._xlws.SORT(_xlfn._xlws.FILTER(mulches[mulch_level]&amp;" | "&amp;mulches[mulch_level_name],mulches[experiment_ID]=A303)))</f>
        <v xml:space="preserve"> | </v>
      </c>
    </row>
    <row r="304" spans="2:2" x14ac:dyDescent="0.25">
      <c r="B304" t="str" cm="1">
        <f t="array" ref="B304">TRANSPOSE(_xlfn._xlws.SORT(_xlfn._xlws.FILTER(mulches[mulch_level]&amp;" | "&amp;mulches[mulch_level_name],mulches[experiment_ID]=A304)))</f>
        <v xml:space="preserve"> | </v>
      </c>
    </row>
    <row r="305" spans="2:2" x14ac:dyDescent="0.25">
      <c r="B305" t="str" cm="1">
        <f t="array" ref="B305">TRANSPOSE(_xlfn._xlws.SORT(_xlfn._xlws.FILTER(mulches[mulch_level]&amp;" | "&amp;mulches[mulch_level_name],mulches[experiment_ID]=A305)))</f>
        <v xml:space="preserve"> | </v>
      </c>
    </row>
    <row r="306" spans="2:2" x14ac:dyDescent="0.25">
      <c r="B306" t="str" cm="1">
        <f t="array" ref="B306">TRANSPOSE(_xlfn._xlws.SORT(_xlfn._xlws.FILTER(mulches[mulch_level]&amp;" | "&amp;mulches[mulch_level_name],mulches[experiment_ID]=A306)))</f>
        <v xml:space="preserve"> | </v>
      </c>
    </row>
    <row r="307" spans="2:2" x14ac:dyDescent="0.25">
      <c r="B307" t="str" cm="1">
        <f t="array" ref="B307">TRANSPOSE(_xlfn._xlws.SORT(_xlfn._xlws.FILTER(mulches[mulch_level]&amp;" | "&amp;mulches[mulch_level_name],mulches[experiment_ID]=A307)))</f>
        <v xml:space="preserve"> | </v>
      </c>
    </row>
    <row r="308" spans="2:2" x14ac:dyDescent="0.25">
      <c r="B308" t="str" cm="1">
        <f t="array" ref="B308">TRANSPOSE(_xlfn._xlws.SORT(_xlfn._xlws.FILTER(mulches[mulch_level]&amp;" | "&amp;mulches[mulch_level_name],mulches[experiment_ID]=A308)))</f>
        <v xml:space="preserve"> | </v>
      </c>
    </row>
    <row r="309" spans="2:2" x14ac:dyDescent="0.25">
      <c r="B309" t="str" cm="1">
        <f t="array" ref="B309">TRANSPOSE(_xlfn._xlws.SORT(_xlfn._xlws.FILTER(mulches[mulch_level]&amp;" | "&amp;mulches[mulch_level_name],mulches[experiment_ID]=A309)))</f>
        <v xml:space="preserve"> | </v>
      </c>
    </row>
    <row r="310" spans="2:2" x14ac:dyDescent="0.25">
      <c r="B310" t="str" cm="1">
        <f t="array" ref="B310">TRANSPOSE(_xlfn._xlws.SORT(_xlfn._xlws.FILTER(mulches[mulch_level]&amp;" | "&amp;mulches[mulch_level_name],mulches[experiment_ID]=A310)))</f>
        <v xml:space="preserve"> | </v>
      </c>
    </row>
    <row r="311" spans="2:2" x14ac:dyDescent="0.25">
      <c r="B311" t="str" cm="1">
        <f t="array" ref="B311">TRANSPOSE(_xlfn._xlws.SORT(_xlfn._xlws.FILTER(mulches[mulch_level]&amp;" | "&amp;mulches[mulch_level_name],mulches[experiment_ID]=A311)))</f>
        <v xml:space="preserve"> | </v>
      </c>
    </row>
    <row r="312" spans="2:2" x14ac:dyDescent="0.25">
      <c r="B312" t="str" cm="1">
        <f t="array" ref="B312">TRANSPOSE(_xlfn._xlws.SORT(_xlfn._xlws.FILTER(mulches[mulch_level]&amp;" | "&amp;mulches[mulch_level_name],mulches[experiment_ID]=A312)))</f>
        <v xml:space="preserve"> | </v>
      </c>
    </row>
    <row r="313" spans="2:2" x14ac:dyDescent="0.25">
      <c r="B313" t="str" cm="1">
        <f t="array" ref="B313">TRANSPOSE(_xlfn._xlws.SORT(_xlfn._xlws.FILTER(mulches[mulch_level]&amp;" | "&amp;mulches[mulch_level_name],mulches[experiment_ID]=A313)))</f>
        <v xml:space="preserve"> | </v>
      </c>
    </row>
    <row r="314" spans="2:2" x14ac:dyDescent="0.25">
      <c r="B314" t="str" cm="1">
        <f t="array" ref="B314">TRANSPOSE(_xlfn._xlws.SORT(_xlfn._xlws.FILTER(mulches[mulch_level]&amp;" | "&amp;mulches[mulch_level_name],mulches[experiment_ID]=A314)))</f>
        <v xml:space="preserve"> | </v>
      </c>
    </row>
    <row r="315" spans="2:2" x14ac:dyDescent="0.25">
      <c r="B315" t="str" cm="1">
        <f t="array" ref="B315">TRANSPOSE(_xlfn._xlws.SORT(_xlfn._xlws.FILTER(mulches[mulch_level]&amp;" | "&amp;mulches[mulch_level_name],mulches[experiment_ID]=A315)))</f>
        <v xml:space="preserve"> | </v>
      </c>
    </row>
    <row r="316" spans="2:2" x14ac:dyDescent="0.25">
      <c r="B316" t="str" cm="1">
        <f t="array" ref="B316">TRANSPOSE(_xlfn._xlws.SORT(_xlfn._xlws.FILTER(mulches[mulch_level]&amp;" | "&amp;mulches[mulch_level_name],mulches[experiment_ID]=A316)))</f>
        <v xml:space="preserve"> | </v>
      </c>
    </row>
    <row r="317" spans="2:2" x14ac:dyDescent="0.25">
      <c r="B317" t="str" cm="1">
        <f t="array" ref="B317">TRANSPOSE(_xlfn._xlws.SORT(_xlfn._xlws.FILTER(mulches[mulch_level]&amp;" | "&amp;mulches[mulch_level_name],mulches[experiment_ID]=A317)))</f>
        <v xml:space="preserve"> | </v>
      </c>
    </row>
    <row r="318" spans="2:2" x14ac:dyDescent="0.25">
      <c r="B318" t="str" cm="1">
        <f t="array" ref="B318">TRANSPOSE(_xlfn._xlws.SORT(_xlfn._xlws.FILTER(mulches[mulch_level]&amp;" | "&amp;mulches[mulch_level_name],mulches[experiment_ID]=A318)))</f>
        <v xml:space="preserve"> | </v>
      </c>
    </row>
    <row r="319" spans="2:2" x14ac:dyDescent="0.25">
      <c r="B319" t="str" cm="1">
        <f t="array" ref="B319">TRANSPOSE(_xlfn._xlws.SORT(_xlfn._xlws.FILTER(mulches[mulch_level]&amp;" | "&amp;mulches[mulch_level_name],mulches[experiment_ID]=A319)))</f>
        <v xml:space="preserve"> | </v>
      </c>
    </row>
    <row r="320" spans="2:2" x14ac:dyDescent="0.25">
      <c r="B320" t="str" cm="1">
        <f t="array" ref="B320">TRANSPOSE(_xlfn._xlws.SORT(_xlfn._xlws.FILTER(mulches[mulch_level]&amp;" | "&amp;mulches[mulch_level_name],mulches[experiment_ID]=A320)))</f>
        <v xml:space="preserve"> | </v>
      </c>
    </row>
    <row r="321" spans="2:2" x14ac:dyDescent="0.25">
      <c r="B321" t="str" cm="1">
        <f t="array" ref="B321">TRANSPOSE(_xlfn._xlws.SORT(_xlfn._xlws.FILTER(mulches[mulch_level]&amp;" | "&amp;mulches[mulch_level_name],mulches[experiment_ID]=A321)))</f>
        <v xml:space="preserve"> | </v>
      </c>
    </row>
    <row r="322" spans="2:2" x14ac:dyDescent="0.25">
      <c r="B322" t="str" cm="1">
        <f t="array" ref="B322">TRANSPOSE(_xlfn._xlws.SORT(_xlfn._xlws.FILTER(mulches[mulch_level]&amp;" | "&amp;mulches[mulch_level_name],mulches[experiment_ID]=A322)))</f>
        <v xml:space="preserve"> | </v>
      </c>
    </row>
    <row r="323" spans="2:2" x14ac:dyDescent="0.25">
      <c r="B323" t="str" cm="1">
        <f t="array" ref="B323">TRANSPOSE(_xlfn._xlws.SORT(_xlfn._xlws.FILTER(mulches[mulch_level]&amp;" | "&amp;mulches[mulch_level_name],mulches[experiment_ID]=A323)))</f>
        <v xml:space="preserve"> | </v>
      </c>
    </row>
    <row r="324" spans="2:2" x14ac:dyDescent="0.25">
      <c r="B324" t="str" cm="1">
        <f t="array" ref="B324">TRANSPOSE(_xlfn._xlws.SORT(_xlfn._xlws.FILTER(mulches[mulch_level]&amp;" | "&amp;mulches[mulch_level_name],mulches[experiment_ID]=A324)))</f>
        <v xml:space="preserve"> | </v>
      </c>
    </row>
    <row r="325" spans="2:2" x14ac:dyDescent="0.25">
      <c r="B325" t="str" cm="1">
        <f t="array" ref="B325">TRANSPOSE(_xlfn._xlws.SORT(_xlfn._xlws.FILTER(mulches[mulch_level]&amp;" | "&amp;mulches[mulch_level_name],mulches[experiment_ID]=A325)))</f>
        <v xml:space="preserve"> | </v>
      </c>
    </row>
    <row r="326" spans="2:2" x14ac:dyDescent="0.25">
      <c r="B326" t="str" cm="1">
        <f t="array" ref="B326">TRANSPOSE(_xlfn._xlws.SORT(_xlfn._xlws.FILTER(mulches[mulch_level]&amp;" | "&amp;mulches[mulch_level_name],mulches[experiment_ID]=A326)))</f>
        <v xml:space="preserve"> | </v>
      </c>
    </row>
    <row r="327" spans="2:2" x14ac:dyDescent="0.25">
      <c r="B327" t="str" cm="1">
        <f t="array" ref="B327">TRANSPOSE(_xlfn._xlws.SORT(_xlfn._xlws.FILTER(mulches[mulch_level]&amp;" | "&amp;mulches[mulch_level_name],mulches[experiment_ID]=A327)))</f>
        <v xml:space="preserve"> | </v>
      </c>
    </row>
    <row r="328" spans="2:2" x14ac:dyDescent="0.25">
      <c r="B328" t="str" cm="1">
        <f t="array" ref="B328">TRANSPOSE(_xlfn._xlws.SORT(_xlfn._xlws.FILTER(mulches[mulch_level]&amp;" | "&amp;mulches[mulch_level_name],mulches[experiment_ID]=A328)))</f>
        <v xml:space="preserve"> | </v>
      </c>
    </row>
    <row r="329" spans="2:2" x14ac:dyDescent="0.25">
      <c r="B329" t="str" cm="1">
        <f t="array" ref="B329">TRANSPOSE(_xlfn._xlws.SORT(_xlfn._xlws.FILTER(mulches[mulch_level]&amp;" | "&amp;mulches[mulch_level_name],mulches[experiment_ID]=A329)))</f>
        <v xml:space="preserve"> | </v>
      </c>
    </row>
    <row r="330" spans="2:2" x14ac:dyDescent="0.25">
      <c r="B330" t="str" cm="1">
        <f t="array" ref="B330">TRANSPOSE(_xlfn._xlws.SORT(_xlfn._xlws.FILTER(mulches[mulch_level]&amp;" | "&amp;mulches[mulch_level_name],mulches[experiment_ID]=A330)))</f>
        <v xml:space="preserve"> | </v>
      </c>
    </row>
    <row r="331" spans="2:2" x14ac:dyDescent="0.25">
      <c r="B331" t="str" cm="1">
        <f t="array" ref="B331">TRANSPOSE(_xlfn._xlws.SORT(_xlfn._xlws.FILTER(mulches[mulch_level]&amp;" | "&amp;mulches[mulch_level_name],mulches[experiment_ID]=A331)))</f>
        <v xml:space="preserve"> | </v>
      </c>
    </row>
    <row r="332" spans="2:2" x14ac:dyDescent="0.25">
      <c r="B332" t="str" cm="1">
        <f t="array" ref="B332">TRANSPOSE(_xlfn._xlws.SORT(_xlfn._xlws.FILTER(mulches[mulch_level]&amp;" | "&amp;mulches[mulch_level_name],mulches[experiment_ID]=A332)))</f>
        <v xml:space="preserve"> | </v>
      </c>
    </row>
    <row r="333" spans="2:2" x14ac:dyDescent="0.25">
      <c r="B333" t="str" cm="1">
        <f t="array" ref="B333">TRANSPOSE(_xlfn._xlws.SORT(_xlfn._xlws.FILTER(mulches[mulch_level]&amp;" | "&amp;mulches[mulch_level_name],mulches[experiment_ID]=A333)))</f>
        <v xml:space="preserve"> | </v>
      </c>
    </row>
    <row r="334" spans="2:2" x14ac:dyDescent="0.25">
      <c r="B334" t="str" cm="1">
        <f t="array" ref="B334">TRANSPOSE(_xlfn._xlws.SORT(_xlfn._xlws.FILTER(mulches[mulch_level]&amp;" | "&amp;mulches[mulch_level_name],mulches[experiment_ID]=A334)))</f>
        <v xml:space="preserve"> | </v>
      </c>
    </row>
    <row r="335" spans="2:2" x14ac:dyDescent="0.25">
      <c r="B335" t="str" cm="1">
        <f t="array" ref="B335">TRANSPOSE(_xlfn._xlws.SORT(_xlfn._xlws.FILTER(mulches[mulch_level]&amp;" | "&amp;mulches[mulch_level_name],mulches[experiment_ID]=A335)))</f>
        <v xml:space="preserve"> | </v>
      </c>
    </row>
    <row r="336" spans="2:2" x14ac:dyDescent="0.25">
      <c r="B336" t="str" cm="1">
        <f t="array" ref="B336">TRANSPOSE(_xlfn._xlws.SORT(_xlfn._xlws.FILTER(mulches[mulch_level]&amp;" | "&amp;mulches[mulch_level_name],mulches[experiment_ID]=A336)))</f>
        <v xml:space="preserve"> | </v>
      </c>
    </row>
    <row r="337" spans="2:2" x14ac:dyDescent="0.25">
      <c r="B337" t="str" cm="1">
        <f t="array" ref="B337">TRANSPOSE(_xlfn._xlws.SORT(_xlfn._xlws.FILTER(mulches[mulch_level]&amp;" | "&amp;mulches[mulch_level_name],mulches[experiment_ID]=A337)))</f>
        <v xml:space="preserve"> | </v>
      </c>
    </row>
    <row r="338" spans="2:2" x14ac:dyDescent="0.25">
      <c r="B338" t="str" cm="1">
        <f t="array" ref="B338">TRANSPOSE(_xlfn._xlws.SORT(_xlfn._xlws.FILTER(mulches[mulch_level]&amp;" | "&amp;mulches[mulch_level_name],mulches[experiment_ID]=A338)))</f>
        <v xml:space="preserve"> | </v>
      </c>
    </row>
    <row r="339" spans="2:2" x14ac:dyDescent="0.25">
      <c r="B339" t="str" cm="1">
        <f t="array" ref="B339">TRANSPOSE(_xlfn._xlws.SORT(_xlfn._xlws.FILTER(mulches[mulch_level]&amp;" | "&amp;mulches[mulch_level_name],mulches[experiment_ID]=A339)))</f>
        <v xml:space="preserve"> | </v>
      </c>
    </row>
    <row r="340" spans="2:2" x14ac:dyDescent="0.25">
      <c r="B340" t="str" cm="1">
        <f t="array" ref="B340">TRANSPOSE(_xlfn._xlws.SORT(_xlfn._xlws.FILTER(mulches[mulch_level]&amp;" | "&amp;mulches[mulch_level_name],mulches[experiment_ID]=A340)))</f>
        <v xml:space="preserve"> | </v>
      </c>
    </row>
    <row r="341" spans="2:2" x14ac:dyDescent="0.25">
      <c r="B341" t="str" cm="1">
        <f t="array" ref="B341">TRANSPOSE(_xlfn._xlws.SORT(_xlfn._xlws.FILTER(mulches[mulch_level]&amp;" | "&amp;mulches[mulch_level_name],mulches[experiment_ID]=A341)))</f>
        <v xml:space="preserve"> | </v>
      </c>
    </row>
    <row r="342" spans="2:2" x14ac:dyDescent="0.25">
      <c r="B342" t="str" cm="1">
        <f t="array" ref="B342">TRANSPOSE(_xlfn._xlws.SORT(_xlfn._xlws.FILTER(mulches[mulch_level]&amp;" | "&amp;mulches[mulch_level_name],mulches[experiment_ID]=A342)))</f>
        <v xml:space="preserve"> | </v>
      </c>
    </row>
    <row r="343" spans="2:2" x14ac:dyDescent="0.25">
      <c r="B343" t="str" cm="1">
        <f t="array" ref="B343">TRANSPOSE(_xlfn._xlws.SORT(_xlfn._xlws.FILTER(mulches[mulch_level]&amp;" | "&amp;mulches[mulch_level_name],mulches[experiment_ID]=A343)))</f>
        <v xml:space="preserve"> | </v>
      </c>
    </row>
    <row r="344" spans="2:2" x14ac:dyDescent="0.25">
      <c r="B344" t="str" cm="1">
        <f t="array" ref="B344">TRANSPOSE(_xlfn._xlws.SORT(_xlfn._xlws.FILTER(mulches[mulch_level]&amp;" | "&amp;mulches[mulch_level_name],mulches[experiment_ID]=A344)))</f>
        <v xml:space="preserve"> | </v>
      </c>
    </row>
    <row r="345" spans="2:2" x14ac:dyDescent="0.25">
      <c r="B345" t="str" cm="1">
        <f t="array" ref="B345">TRANSPOSE(_xlfn._xlws.SORT(_xlfn._xlws.FILTER(mulches[mulch_level]&amp;" | "&amp;mulches[mulch_level_name],mulches[experiment_ID]=A345)))</f>
        <v xml:space="preserve"> | </v>
      </c>
    </row>
    <row r="346" spans="2:2" x14ac:dyDescent="0.25">
      <c r="B346" t="str" cm="1">
        <f t="array" ref="B346">TRANSPOSE(_xlfn._xlws.SORT(_xlfn._xlws.FILTER(mulches[mulch_level]&amp;" | "&amp;mulches[mulch_level_name],mulches[experiment_ID]=A346)))</f>
        <v xml:space="preserve"> | </v>
      </c>
    </row>
    <row r="347" spans="2:2" x14ac:dyDescent="0.25">
      <c r="B347" t="str" cm="1">
        <f t="array" ref="B347">TRANSPOSE(_xlfn._xlws.SORT(_xlfn._xlws.FILTER(mulches[mulch_level]&amp;" | "&amp;mulches[mulch_level_name],mulches[experiment_ID]=A347)))</f>
        <v xml:space="preserve"> | </v>
      </c>
    </row>
    <row r="348" spans="2:2" x14ac:dyDescent="0.25">
      <c r="B348" t="str" cm="1">
        <f t="array" ref="B348">TRANSPOSE(_xlfn._xlws.SORT(_xlfn._xlws.FILTER(mulches[mulch_level]&amp;" | "&amp;mulches[mulch_level_name],mulches[experiment_ID]=A348)))</f>
        <v xml:space="preserve"> | </v>
      </c>
    </row>
    <row r="349" spans="2:2" x14ac:dyDescent="0.25">
      <c r="B349" t="str" cm="1">
        <f t="array" ref="B349">TRANSPOSE(_xlfn._xlws.SORT(_xlfn._xlws.FILTER(mulches[mulch_level]&amp;" | "&amp;mulches[mulch_level_name],mulches[experiment_ID]=A349)))</f>
        <v xml:space="preserve"> | </v>
      </c>
    </row>
    <row r="350" spans="2:2" x14ac:dyDescent="0.25">
      <c r="B350" t="str" cm="1">
        <f t="array" ref="B350">TRANSPOSE(_xlfn._xlws.SORT(_xlfn._xlws.FILTER(mulches[mulch_level]&amp;" | "&amp;mulches[mulch_level_name],mulches[experiment_ID]=A350)))</f>
        <v xml:space="preserve"> | </v>
      </c>
    </row>
    <row r="351" spans="2:2" x14ac:dyDescent="0.25">
      <c r="B351" t="str" cm="1">
        <f t="array" ref="B351">TRANSPOSE(_xlfn._xlws.SORT(_xlfn._xlws.FILTER(mulches[mulch_level]&amp;" | "&amp;mulches[mulch_level_name],mulches[experiment_ID]=A351)))</f>
        <v xml:space="preserve"> | </v>
      </c>
    </row>
    <row r="352" spans="2:2" x14ac:dyDescent="0.25">
      <c r="B352" t="str" cm="1">
        <f t="array" ref="B352">TRANSPOSE(_xlfn._xlws.SORT(_xlfn._xlws.FILTER(mulches[mulch_level]&amp;" | "&amp;mulches[mulch_level_name],mulches[experiment_ID]=A352)))</f>
        <v xml:space="preserve"> | </v>
      </c>
    </row>
    <row r="353" spans="2:2" x14ac:dyDescent="0.25">
      <c r="B353" t="str" cm="1">
        <f t="array" ref="B353">TRANSPOSE(_xlfn._xlws.SORT(_xlfn._xlws.FILTER(mulches[mulch_level]&amp;" | "&amp;mulches[mulch_level_name],mulches[experiment_ID]=A353)))</f>
        <v xml:space="preserve"> | </v>
      </c>
    </row>
    <row r="354" spans="2:2" x14ac:dyDescent="0.25">
      <c r="B354" t="str" cm="1">
        <f t="array" ref="B354">TRANSPOSE(_xlfn._xlws.SORT(_xlfn._xlws.FILTER(mulches[mulch_level]&amp;" | "&amp;mulches[mulch_level_name],mulches[experiment_ID]=A354)))</f>
        <v xml:space="preserve"> | </v>
      </c>
    </row>
    <row r="355" spans="2:2" x14ac:dyDescent="0.25">
      <c r="B355" t="str" cm="1">
        <f t="array" ref="B355">TRANSPOSE(_xlfn._xlws.SORT(_xlfn._xlws.FILTER(mulches[mulch_level]&amp;" | "&amp;mulches[mulch_level_name],mulches[experiment_ID]=A355)))</f>
        <v xml:space="preserve"> | </v>
      </c>
    </row>
    <row r="356" spans="2:2" x14ac:dyDescent="0.25">
      <c r="B356" t="str" cm="1">
        <f t="array" ref="B356">TRANSPOSE(_xlfn._xlws.SORT(_xlfn._xlws.FILTER(mulches[mulch_level]&amp;" | "&amp;mulches[mulch_level_name],mulches[experiment_ID]=A356)))</f>
        <v xml:space="preserve"> | </v>
      </c>
    </row>
    <row r="357" spans="2:2" x14ac:dyDescent="0.25">
      <c r="B357" t="str" cm="1">
        <f t="array" ref="B357">TRANSPOSE(_xlfn._xlws.SORT(_xlfn._xlws.FILTER(mulches[mulch_level]&amp;" | "&amp;mulches[mulch_level_name],mulches[experiment_ID]=A357)))</f>
        <v xml:space="preserve"> | </v>
      </c>
    </row>
    <row r="358" spans="2:2" x14ac:dyDescent="0.25">
      <c r="B358" t="str" cm="1">
        <f t="array" ref="B358">TRANSPOSE(_xlfn._xlws.SORT(_xlfn._xlws.FILTER(mulches[mulch_level]&amp;" | "&amp;mulches[mulch_level_name],mulches[experiment_ID]=A358)))</f>
        <v xml:space="preserve"> | </v>
      </c>
    </row>
    <row r="359" spans="2:2" x14ac:dyDescent="0.25">
      <c r="B359" t="str" cm="1">
        <f t="array" ref="B359">TRANSPOSE(_xlfn._xlws.SORT(_xlfn._xlws.FILTER(mulches[mulch_level]&amp;" | "&amp;mulches[mulch_level_name],mulches[experiment_ID]=A359)))</f>
        <v xml:space="preserve"> | </v>
      </c>
    </row>
    <row r="360" spans="2:2" x14ac:dyDescent="0.25">
      <c r="B360" t="str" cm="1">
        <f t="array" ref="B360">TRANSPOSE(_xlfn._xlws.SORT(_xlfn._xlws.FILTER(mulches[mulch_level]&amp;" | "&amp;mulches[mulch_level_name],mulches[experiment_ID]=A360)))</f>
        <v xml:space="preserve"> | </v>
      </c>
    </row>
    <row r="361" spans="2:2" x14ac:dyDescent="0.25">
      <c r="B361" t="str" cm="1">
        <f t="array" ref="B361">TRANSPOSE(_xlfn._xlws.SORT(_xlfn._xlws.FILTER(mulches[mulch_level]&amp;" | "&amp;mulches[mulch_level_name],mulches[experiment_ID]=A361)))</f>
        <v xml:space="preserve"> | </v>
      </c>
    </row>
    <row r="362" spans="2:2" x14ac:dyDescent="0.25">
      <c r="B362" t="str" cm="1">
        <f t="array" ref="B362">TRANSPOSE(_xlfn._xlws.SORT(_xlfn._xlws.FILTER(mulches[mulch_level]&amp;" | "&amp;mulches[mulch_level_name],mulches[experiment_ID]=A362)))</f>
        <v xml:space="preserve"> | </v>
      </c>
    </row>
    <row r="363" spans="2:2" x14ac:dyDescent="0.25">
      <c r="B363" t="str" cm="1">
        <f t="array" ref="B363">TRANSPOSE(_xlfn._xlws.SORT(_xlfn._xlws.FILTER(mulches[mulch_level]&amp;" | "&amp;mulches[mulch_level_name],mulches[experiment_ID]=A363)))</f>
        <v xml:space="preserve"> | </v>
      </c>
    </row>
    <row r="364" spans="2:2" x14ac:dyDescent="0.25">
      <c r="B364" t="str" cm="1">
        <f t="array" ref="B364">TRANSPOSE(_xlfn._xlws.SORT(_xlfn._xlws.FILTER(mulches[mulch_level]&amp;" | "&amp;mulches[mulch_level_name],mulches[experiment_ID]=A364)))</f>
        <v xml:space="preserve"> | </v>
      </c>
    </row>
    <row r="365" spans="2:2" x14ac:dyDescent="0.25">
      <c r="B365" t="str" cm="1">
        <f t="array" ref="B365">TRANSPOSE(_xlfn._xlws.SORT(_xlfn._xlws.FILTER(mulches[mulch_level]&amp;" | "&amp;mulches[mulch_level_name],mulches[experiment_ID]=A365)))</f>
        <v xml:space="preserve"> | </v>
      </c>
    </row>
    <row r="366" spans="2:2" x14ac:dyDescent="0.25">
      <c r="B366" t="str" cm="1">
        <f t="array" ref="B366">TRANSPOSE(_xlfn._xlws.SORT(_xlfn._xlws.FILTER(mulches[mulch_level]&amp;" | "&amp;mulches[mulch_level_name],mulches[experiment_ID]=A366)))</f>
        <v xml:space="preserve"> | </v>
      </c>
    </row>
    <row r="367" spans="2:2" x14ac:dyDescent="0.25">
      <c r="B367" t="str" cm="1">
        <f t="array" ref="B367">TRANSPOSE(_xlfn._xlws.SORT(_xlfn._xlws.FILTER(mulches[mulch_level]&amp;" | "&amp;mulches[mulch_level_name],mulches[experiment_ID]=A367)))</f>
        <v xml:space="preserve"> | </v>
      </c>
    </row>
    <row r="368" spans="2:2" x14ac:dyDescent="0.25">
      <c r="B368" t="str" cm="1">
        <f t="array" ref="B368">TRANSPOSE(_xlfn._xlws.SORT(_xlfn._xlws.FILTER(mulches[mulch_level]&amp;" | "&amp;mulches[mulch_level_name],mulches[experiment_ID]=A368)))</f>
        <v xml:space="preserve"> | </v>
      </c>
    </row>
    <row r="369" spans="2:2" x14ac:dyDescent="0.25">
      <c r="B369" t="str" cm="1">
        <f t="array" ref="B369">TRANSPOSE(_xlfn._xlws.SORT(_xlfn._xlws.FILTER(mulches[mulch_level]&amp;" | "&amp;mulches[mulch_level_name],mulches[experiment_ID]=A369)))</f>
        <v xml:space="preserve"> | </v>
      </c>
    </row>
    <row r="370" spans="2:2" x14ac:dyDescent="0.25">
      <c r="B370" t="str" cm="1">
        <f t="array" ref="B370">TRANSPOSE(_xlfn._xlws.SORT(_xlfn._xlws.FILTER(mulches[mulch_level]&amp;" | "&amp;mulches[mulch_level_name],mulches[experiment_ID]=A370)))</f>
        <v xml:space="preserve"> | </v>
      </c>
    </row>
    <row r="371" spans="2:2" x14ac:dyDescent="0.25">
      <c r="B371" t="str" cm="1">
        <f t="array" ref="B371">TRANSPOSE(_xlfn._xlws.SORT(_xlfn._xlws.FILTER(mulches[mulch_level]&amp;" | "&amp;mulches[mulch_level_name],mulches[experiment_ID]=A371)))</f>
        <v xml:space="preserve"> | </v>
      </c>
    </row>
    <row r="372" spans="2:2" x14ac:dyDescent="0.25">
      <c r="B372" t="str" cm="1">
        <f t="array" ref="B372">TRANSPOSE(_xlfn._xlws.SORT(_xlfn._xlws.FILTER(mulches[mulch_level]&amp;" | "&amp;mulches[mulch_level_name],mulches[experiment_ID]=A372)))</f>
        <v xml:space="preserve"> | </v>
      </c>
    </row>
    <row r="373" spans="2:2" x14ac:dyDescent="0.25">
      <c r="B373" t="str" cm="1">
        <f t="array" ref="B373">TRANSPOSE(_xlfn._xlws.SORT(_xlfn._xlws.FILTER(mulches[mulch_level]&amp;" | "&amp;mulches[mulch_level_name],mulches[experiment_ID]=A373)))</f>
        <v xml:space="preserve"> | </v>
      </c>
    </row>
    <row r="374" spans="2:2" x14ac:dyDescent="0.25">
      <c r="B374" t="str" cm="1">
        <f t="array" ref="B374">TRANSPOSE(_xlfn._xlws.SORT(_xlfn._xlws.FILTER(mulches[mulch_level]&amp;" | "&amp;mulches[mulch_level_name],mulches[experiment_ID]=A374)))</f>
        <v xml:space="preserve"> | </v>
      </c>
    </row>
    <row r="375" spans="2:2" x14ac:dyDescent="0.25">
      <c r="B375" t="str" cm="1">
        <f t="array" ref="B375">TRANSPOSE(_xlfn._xlws.SORT(_xlfn._xlws.FILTER(mulches[mulch_level]&amp;" | "&amp;mulches[mulch_level_name],mulches[experiment_ID]=A375)))</f>
        <v xml:space="preserve"> | </v>
      </c>
    </row>
    <row r="376" spans="2:2" x14ac:dyDescent="0.25">
      <c r="B376" t="str" cm="1">
        <f t="array" ref="B376">TRANSPOSE(_xlfn._xlws.SORT(_xlfn._xlws.FILTER(mulches[mulch_level]&amp;" | "&amp;mulches[mulch_level_name],mulches[experiment_ID]=A376)))</f>
        <v xml:space="preserve"> | </v>
      </c>
    </row>
    <row r="377" spans="2:2" x14ac:dyDescent="0.25">
      <c r="B377" t="str" cm="1">
        <f t="array" ref="B377">TRANSPOSE(_xlfn._xlws.SORT(_xlfn._xlws.FILTER(mulches[mulch_level]&amp;" | "&amp;mulches[mulch_level_name],mulches[experiment_ID]=A377)))</f>
        <v xml:space="preserve"> | </v>
      </c>
    </row>
    <row r="378" spans="2:2" x14ac:dyDescent="0.25">
      <c r="B378" t="str" cm="1">
        <f t="array" ref="B378">TRANSPOSE(_xlfn._xlws.SORT(_xlfn._xlws.FILTER(mulches[mulch_level]&amp;" | "&amp;mulches[mulch_level_name],mulches[experiment_ID]=A378)))</f>
        <v xml:space="preserve"> | </v>
      </c>
    </row>
    <row r="379" spans="2:2" x14ac:dyDescent="0.25">
      <c r="B379" t="str" cm="1">
        <f t="array" ref="B379">TRANSPOSE(_xlfn._xlws.SORT(_xlfn._xlws.FILTER(mulches[mulch_level]&amp;" | "&amp;mulches[mulch_level_name],mulches[experiment_ID]=A379)))</f>
        <v xml:space="preserve"> | </v>
      </c>
    </row>
    <row r="380" spans="2:2" x14ac:dyDescent="0.25">
      <c r="B380" t="str" cm="1">
        <f t="array" ref="B380">TRANSPOSE(_xlfn._xlws.SORT(_xlfn._xlws.FILTER(mulches[mulch_level]&amp;" | "&amp;mulches[mulch_level_name],mulches[experiment_ID]=A380)))</f>
        <v xml:space="preserve"> | </v>
      </c>
    </row>
    <row r="381" spans="2:2" x14ac:dyDescent="0.25">
      <c r="B381" t="str" cm="1">
        <f t="array" ref="B381">TRANSPOSE(_xlfn._xlws.SORT(_xlfn._xlws.FILTER(mulches[mulch_level]&amp;" | "&amp;mulches[mulch_level_name],mulches[experiment_ID]=A381)))</f>
        <v xml:space="preserve"> | </v>
      </c>
    </row>
    <row r="382" spans="2:2" x14ac:dyDescent="0.25">
      <c r="B382" t="str" cm="1">
        <f t="array" ref="B382">TRANSPOSE(_xlfn._xlws.SORT(_xlfn._xlws.FILTER(mulches[mulch_level]&amp;" | "&amp;mulches[mulch_level_name],mulches[experiment_ID]=A382)))</f>
        <v xml:space="preserve"> | </v>
      </c>
    </row>
    <row r="383" spans="2:2" x14ac:dyDescent="0.25">
      <c r="B383" t="str" cm="1">
        <f t="array" ref="B383">TRANSPOSE(_xlfn._xlws.SORT(_xlfn._xlws.FILTER(mulches[mulch_level]&amp;" | "&amp;mulches[mulch_level_name],mulches[experiment_ID]=A383)))</f>
        <v xml:space="preserve"> | </v>
      </c>
    </row>
    <row r="384" spans="2:2" x14ac:dyDescent="0.25">
      <c r="B384" t="str" cm="1">
        <f t="array" ref="B384">TRANSPOSE(_xlfn._xlws.SORT(_xlfn._xlws.FILTER(mulches[mulch_level]&amp;" | "&amp;mulches[mulch_level_name],mulches[experiment_ID]=A384)))</f>
        <v xml:space="preserve"> | </v>
      </c>
    </row>
    <row r="385" spans="2:2" x14ac:dyDescent="0.25">
      <c r="B385" t="str" cm="1">
        <f t="array" ref="B385">TRANSPOSE(_xlfn._xlws.SORT(_xlfn._xlws.FILTER(mulches[mulch_level]&amp;" | "&amp;mulches[mulch_level_name],mulches[experiment_ID]=A385)))</f>
        <v xml:space="preserve"> | </v>
      </c>
    </row>
    <row r="386" spans="2:2" x14ac:dyDescent="0.25">
      <c r="B386" t="str" cm="1">
        <f t="array" ref="B386">TRANSPOSE(_xlfn._xlws.SORT(_xlfn._xlws.FILTER(mulches[mulch_level]&amp;" | "&amp;mulches[mulch_level_name],mulches[experiment_ID]=A386)))</f>
        <v xml:space="preserve"> | </v>
      </c>
    </row>
    <row r="387" spans="2:2" x14ac:dyDescent="0.25">
      <c r="B387" t="str" cm="1">
        <f t="array" ref="B387">TRANSPOSE(_xlfn._xlws.SORT(_xlfn._xlws.FILTER(mulches[mulch_level]&amp;" | "&amp;mulches[mulch_level_name],mulches[experiment_ID]=A387)))</f>
        <v xml:space="preserve"> | </v>
      </c>
    </row>
    <row r="388" spans="2:2" x14ac:dyDescent="0.25">
      <c r="B388" t="str" cm="1">
        <f t="array" ref="B388">TRANSPOSE(_xlfn._xlws.SORT(_xlfn._xlws.FILTER(mulches[mulch_level]&amp;" | "&amp;mulches[mulch_level_name],mulches[experiment_ID]=A388)))</f>
        <v xml:space="preserve"> | </v>
      </c>
    </row>
    <row r="389" spans="2:2" x14ac:dyDescent="0.25">
      <c r="B389" t="str" cm="1">
        <f t="array" ref="B389">TRANSPOSE(_xlfn._xlws.SORT(_xlfn._xlws.FILTER(mulches[mulch_level]&amp;" | "&amp;mulches[mulch_level_name],mulches[experiment_ID]=A389)))</f>
        <v xml:space="preserve"> | </v>
      </c>
    </row>
    <row r="390" spans="2:2" x14ac:dyDescent="0.25">
      <c r="B390" t="str" cm="1">
        <f t="array" ref="B390">TRANSPOSE(_xlfn._xlws.SORT(_xlfn._xlws.FILTER(mulches[mulch_level]&amp;" | "&amp;mulches[mulch_level_name],mulches[experiment_ID]=A390)))</f>
        <v xml:space="preserve"> | </v>
      </c>
    </row>
    <row r="391" spans="2:2" x14ac:dyDescent="0.25">
      <c r="B391" t="str" cm="1">
        <f t="array" ref="B391">TRANSPOSE(_xlfn._xlws.SORT(_xlfn._xlws.FILTER(mulches[mulch_level]&amp;" | "&amp;mulches[mulch_level_name],mulches[experiment_ID]=A391)))</f>
        <v xml:space="preserve"> | </v>
      </c>
    </row>
    <row r="392" spans="2:2" x14ac:dyDescent="0.25">
      <c r="B392" t="str" cm="1">
        <f t="array" ref="B392">TRANSPOSE(_xlfn._xlws.SORT(_xlfn._xlws.FILTER(mulches[mulch_level]&amp;" | "&amp;mulches[mulch_level_name],mulches[experiment_ID]=A392)))</f>
        <v xml:space="preserve"> | </v>
      </c>
    </row>
    <row r="393" spans="2:2" x14ac:dyDescent="0.25">
      <c r="B393" t="str" cm="1">
        <f t="array" ref="B393">TRANSPOSE(_xlfn._xlws.SORT(_xlfn._xlws.FILTER(mulches[mulch_level]&amp;" | "&amp;mulches[mulch_level_name],mulches[experiment_ID]=A393)))</f>
        <v xml:space="preserve"> | </v>
      </c>
    </row>
    <row r="394" spans="2:2" x14ac:dyDescent="0.25">
      <c r="B394" t="str" cm="1">
        <f t="array" ref="B394">TRANSPOSE(_xlfn._xlws.SORT(_xlfn._xlws.FILTER(mulches[mulch_level]&amp;" | "&amp;mulches[mulch_level_name],mulches[experiment_ID]=A394)))</f>
        <v xml:space="preserve"> | </v>
      </c>
    </row>
    <row r="395" spans="2:2" x14ac:dyDescent="0.25">
      <c r="B395" t="str" cm="1">
        <f t="array" ref="B395">TRANSPOSE(_xlfn._xlws.SORT(_xlfn._xlws.FILTER(mulches[mulch_level]&amp;" | "&amp;mulches[mulch_level_name],mulches[experiment_ID]=A395)))</f>
        <v xml:space="preserve"> | </v>
      </c>
    </row>
    <row r="396" spans="2:2" x14ac:dyDescent="0.25">
      <c r="B396" t="str" cm="1">
        <f t="array" ref="B396">TRANSPOSE(_xlfn._xlws.SORT(_xlfn._xlws.FILTER(mulches[mulch_level]&amp;" | "&amp;mulches[mulch_level_name],mulches[experiment_ID]=A396)))</f>
        <v xml:space="preserve"> | </v>
      </c>
    </row>
    <row r="397" spans="2:2" x14ac:dyDescent="0.25">
      <c r="B397" t="str" cm="1">
        <f t="array" ref="B397">TRANSPOSE(_xlfn._xlws.SORT(_xlfn._xlws.FILTER(mulches[mulch_level]&amp;" | "&amp;mulches[mulch_level_name],mulches[experiment_ID]=A397)))</f>
        <v xml:space="preserve"> | </v>
      </c>
    </row>
    <row r="398" spans="2:2" x14ac:dyDescent="0.25">
      <c r="B398" t="str" cm="1">
        <f t="array" ref="B398">TRANSPOSE(_xlfn._xlws.SORT(_xlfn._xlws.FILTER(mulches[mulch_level]&amp;" | "&amp;mulches[mulch_level_name],mulches[experiment_ID]=A398)))</f>
        <v xml:space="preserve"> | </v>
      </c>
    </row>
    <row r="399" spans="2:2" x14ac:dyDescent="0.25">
      <c r="B399" t="str" cm="1">
        <f t="array" ref="B399">TRANSPOSE(_xlfn._xlws.SORT(_xlfn._xlws.FILTER(mulches[mulch_level]&amp;" | "&amp;mulches[mulch_level_name],mulches[experiment_ID]=A399)))</f>
        <v xml:space="preserve"> | </v>
      </c>
    </row>
    <row r="400" spans="2:2" x14ac:dyDescent="0.25">
      <c r="B400" t="str" cm="1">
        <f t="array" ref="B400">TRANSPOSE(_xlfn._xlws.SORT(_xlfn._xlws.FILTER(mulches[mulch_level]&amp;" | "&amp;mulches[mulch_level_name],mulches[experiment_ID]=A400)))</f>
        <v xml:space="preserve"> | </v>
      </c>
    </row>
    <row r="401" spans="2:2" x14ac:dyDescent="0.25">
      <c r="B401" t="str" cm="1">
        <f t="array" ref="B401">TRANSPOSE(_xlfn._xlws.SORT(_xlfn._xlws.FILTER(mulches[mulch_level]&amp;" | "&amp;mulches[mulch_level_name],mulches[experiment_ID]=A401)))</f>
        <v xml:space="preserve"> | </v>
      </c>
    </row>
    <row r="402" spans="2:2" x14ac:dyDescent="0.25">
      <c r="B402" t="str" cm="1">
        <f t="array" ref="B402">TRANSPOSE(_xlfn._xlws.SORT(_xlfn._xlws.FILTER(mulches[mulch_level]&amp;" | "&amp;mulches[mulch_level_name],mulches[experiment_ID]=A402)))</f>
        <v xml:space="preserve"> | </v>
      </c>
    </row>
    <row r="403" spans="2:2" x14ac:dyDescent="0.25">
      <c r="B403" t="str" cm="1">
        <f t="array" ref="B403">TRANSPOSE(_xlfn._xlws.SORT(_xlfn._xlws.FILTER(mulches[mulch_level]&amp;" | "&amp;mulches[mulch_level_name],mulches[experiment_ID]=A403)))</f>
        <v xml:space="preserve"> | </v>
      </c>
    </row>
    <row r="404" spans="2:2" x14ac:dyDescent="0.25">
      <c r="B404" t="str" cm="1">
        <f t="array" ref="B404">TRANSPOSE(_xlfn._xlws.SORT(_xlfn._xlws.FILTER(mulches[mulch_level]&amp;" | "&amp;mulches[mulch_level_name],mulches[experiment_ID]=A404)))</f>
        <v xml:space="preserve"> | </v>
      </c>
    </row>
    <row r="405" spans="2:2" x14ac:dyDescent="0.25">
      <c r="B405" t="str" cm="1">
        <f t="array" ref="B405">TRANSPOSE(_xlfn._xlws.SORT(_xlfn._xlws.FILTER(mulches[mulch_level]&amp;" | "&amp;mulches[mulch_level_name],mulches[experiment_ID]=A405)))</f>
        <v xml:space="preserve"> | </v>
      </c>
    </row>
    <row r="406" spans="2:2" x14ac:dyDescent="0.25">
      <c r="B406" t="str" cm="1">
        <f t="array" ref="B406">TRANSPOSE(_xlfn._xlws.SORT(_xlfn._xlws.FILTER(mulches[mulch_level]&amp;" | "&amp;mulches[mulch_level_name],mulches[experiment_ID]=A406)))</f>
        <v xml:space="preserve"> | </v>
      </c>
    </row>
    <row r="407" spans="2:2" x14ac:dyDescent="0.25">
      <c r="B407" t="str" cm="1">
        <f t="array" ref="B407">TRANSPOSE(_xlfn._xlws.SORT(_xlfn._xlws.FILTER(mulches[mulch_level]&amp;" | "&amp;mulches[mulch_level_name],mulches[experiment_ID]=A407)))</f>
        <v xml:space="preserve"> | </v>
      </c>
    </row>
    <row r="408" spans="2:2" x14ac:dyDescent="0.25">
      <c r="B408" t="str" cm="1">
        <f t="array" ref="B408">TRANSPOSE(_xlfn._xlws.SORT(_xlfn._xlws.FILTER(mulches[mulch_level]&amp;" | "&amp;mulches[mulch_level_name],mulches[experiment_ID]=A408)))</f>
        <v xml:space="preserve"> | </v>
      </c>
    </row>
    <row r="409" spans="2:2" x14ac:dyDescent="0.25">
      <c r="B409" t="str" cm="1">
        <f t="array" ref="B409">TRANSPOSE(_xlfn._xlws.SORT(_xlfn._xlws.FILTER(mulches[mulch_level]&amp;" | "&amp;mulches[mulch_level_name],mulches[experiment_ID]=A409)))</f>
        <v xml:space="preserve"> | </v>
      </c>
    </row>
    <row r="410" spans="2:2" x14ac:dyDescent="0.25">
      <c r="B410" t="str" cm="1">
        <f t="array" ref="B410">TRANSPOSE(_xlfn._xlws.SORT(_xlfn._xlws.FILTER(mulches[mulch_level]&amp;" | "&amp;mulches[mulch_level_name],mulches[experiment_ID]=A410)))</f>
        <v xml:space="preserve"> | </v>
      </c>
    </row>
    <row r="411" spans="2:2" x14ac:dyDescent="0.25">
      <c r="B411" t="str" cm="1">
        <f t="array" ref="B411">TRANSPOSE(_xlfn._xlws.SORT(_xlfn._xlws.FILTER(mulches[mulch_level]&amp;" | "&amp;mulches[mulch_level_name],mulches[experiment_ID]=A411)))</f>
        <v xml:space="preserve"> | </v>
      </c>
    </row>
    <row r="412" spans="2:2" x14ac:dyDescent="0.25">
      <c r="B412" t="str" cm="1">
        <f t="array" ref="B412">TRANSPOSE(_xlfn._xlws.SORT(_xlfn._xlws.FILTER(mulches[mulch_level]&amp;" | "&amp;mulches[mulch_level_name],mulches[experiment_ID]=A412)))</f>
        <v xml:space="preserve"> | </v>
      </c>
    </row>
    <row r="413" spans="2:2" x14ac:dyDescent="0.25">
      <c r="B413" t="str" cm="1">
        <f t="array" ref="B413">TRANSPOSE(_xlfn._xlws.SORT(_xlfn._xlws.FILTER(mulches[mulch_level]&amp;" | "&amp;mulches[mulch_level_name],mulches[experiment_ID]=A413)))</f>
        <v xml:space="preserve"> | </v>
      </c>
    </row>
    <row r="414" spans="2:2" x14ac:dyDescent="0.25">
      <c r="B414" t="str" cm="1">
        <f t="array" ref="B414">TRANSPOSE(_xlfn._xlws.SORT(_xlfn._xlws.FILTER(mulches[mulch_level]&amp;" | "&amp;mulches[mulch_level_name],mulches[experiment_ID]=A414)))</f>
        <v xml:space="preserve"> | </v>
      </c>
    </row>
    <row r="415" spans="2:2" x14ac:dyDescent="0.25">
      <c r="B415" t="str" cm="1">
        <f t="array" ref="B415">TRANSPOSE(_xlfn._xlws.SORT(_xlfn._xlws.FILTER(mulches[mulch_level]&amp;" | "&amp;mulches[mulch_level_name],mulches[experiment_ID]=A415)))</f>
        <v xml:space="preserve"> | </v>
      </c>
    </row>
    <row r="416" spans="2:2" x14ac:dyDescent="0.25">
      <c r="B416" t="str" cm="1">
        <f t="array" ref="B416">TRANSPOSE(_xlfn._xlws.SORT(_xlfn._xlws.FILTER(mulches[mulch_level]&amp;" | "&amp;mulches[mulch_level_name],mulches[experiment_ID]=A416)))</f>
        <v xml:space="preserve"> | </v>
      </c>
    </row>
    <row r="417" spans="2:2" x14ac:dyDescent="0.25">
      <c r="B417" t="str" cm="1">
        <f t="array" ref="B417">TRANSPOSE(_xlfn._xlws.SORT(_xlfn._xlws.FILTER(mulches[mulch_level]&amp;" | "&amp;mulches[mulch_level_name],mulches[experiment_ID]=A417)))</f>
        <v xml:space="preserve"> | </v>
      </c>
    </row>
    <row r="418" spans="2:2" x14ac:dyDescent="0.25">
      <c r="B418" t="str" cm="1">
        <f t="array" ref="B418">TRANSPOSE(_xlfn._xlws.SORT(_xlfn._xlws.FILTER(mulches[mulch_level]&amp;" | "&amp;mulches[mulch_level_name],mulches[experiment_ID]=A418)))</f>
        <v xml:space="preserve"> | </v>
      </c>
    </row>
    <row r="419" spans="2:2" x14ac:dyDescent="0.25">
      <c r="B419" t="str" cm="1">
        <f t="array" ref="B419">TRANSPOSE(_xlfn._xlws.SORT(_xlfn._xlws.FILTER(mulches[mulch_level]&amp;" | "&amp;mulches[mulch_level_name],mulches[experiment_ID]=A419)))</f>
        <v xml:space="preserve"> | </v>
      </c>
    </row>
    <row r="420" spans="2:2" x14ac:dyDescent="0.25">
      <c r="B420" t="str" cm="1">
        <f t="array" ref="B420">TRANSPOSE(_xlfn._xlws.SORT(_xlfn._xlws.FILTER(mulches[mulch_level]&amp;" | "&amp;mulches[mulch_level_name],mulches[experiment_ID]=A420)))</f>
        <v xml:space="preserve"> | </v>
      </c>
    </row>
    <row r="421" spans="2:2" x14ac:dyDescent="0.25">
      <c r="B421" t="str" cm="1">
        <f t="array" ref="B421">TRANSPOSE(_xlfn._xlws.SORT(_xlfn._xlws.FILTER(mulches[mulch_level]&amp;" | "&amp;mulches[mulch_level_name],mulches[experiment_ID]=A421)))</f>
        <v xml:space="preserve"> | </v>
      </c>
    </row>
    <row r="422" spans="2:2" x14ac:dyDescent="0.25">
      <c r="B422" t="str" cm="1">
        <f t="array" ref="B422">TRANSPOSE(_xlfn._xlws.SORT(_xlfn._xlws.FILTER(mulches[mulch_level]&amp;" | "&amp;mulches[mulch_level_name],mulches[experiment_ID]=A422)))</f>
        <v xml:space="preserve"> | </v>
      </c>
    </row>
    <row r="423" spans="2:2" x14ac:dyDescent="0.25">
      <c r="B423" t="str" cm="1">
        <f t="array" ref="B423">TRANSPOSE(_xlfn._xlws.SORT(_xlfn._xlws.FILTER(mulches[mulch_level]&amp;" | "&amp;mulches[mulch_level_name],mulches[experiment_ID]=A423)))</f>
        <v xml:space="preserve"> | </v>
      </c>
    </row>
    <row r="424" spans="2:2" x14ac:dyDescent="0.25">
      <c r="B424" t="str" cm="1">
        <f t="array" ref="B424">TRANSPOSE(_xlfn._xlws.SORT(_xlfn._xlws.FILTER(mulches[mulch_level]&amp;" | "&amp;mulches[mulch_level_name],mulches[experiment_ID]=A424)))</f>
        <v xml:space="preserve"> | </v>
      </c>
    </row>
    <row r="425" spans="2:2" x14ac:dyDescent="0.25">
      <c r="B425" t="str" cm="1">
        <f t="array" ref="B425">TRANSPOSE(_xlfn._xlws.SORT(_xlfn._xlws.FILTER(mulches[mulch_level]&amp;" | "&amp;mulches[mulch_level_name],mulches[experiment_ID]=A425)))</f>
        <v xml:space="preserve"> | </v>
      </c>
    </row>
    <row r="426" spans="2:2" x14ac:dyDescent="0.25">
      <c r="B426" t="str" cm="1">
        <f t="array" ref="B426">TRANSPOSE(_xlfn._xlws.SORT(_xlfn._xlws.FILTER(mulches[mulch_level]&amp;" | "&amp;mulches[mulch_level_name],mulches[experiment_ID]=A426)))</f>
        <v xml:space="preserve"> | </v>
      </c>
    </row>
    <row r="427" spans="2:2" x14ac:dyDescent="0.25">
      <c r="B427" t="str" cm="1">
        <f t="array" ref="B427">TRANSPOSE(_xlfn._xlws.SORT(_xlfn._xlws.FILTER(mulches[mulch_level]&amp;" | "&amp;mulches[mulch_level_name],mulches[experiment_ID]=A427)))</f>
        <v xml:space="preserve"> | </v>
      </c>
    </row>
    <row r="428" spans="2:2" x14ac:dyDescent="0.25">
      <c r="B428" t="str" cm="1">
        <f t="array" ref="B428">TRANSPOSE(_xlfn._xlws.SORT(_xlfn._xlws.FILTER(mulches[mulch_level]&amp;" | "&amp;mulches[mulch_level_name],mulches[experiment_ID]=A428)))</f>
        <v xml:space="preserve"> | </v>
      </c>
    </row>
    <row r="429" spans="2:2" x14ac:dyDescent="0.25">
      <c r="B429" t="str" cm="1">
        <f t="array" ref="B429">TRANSPOSE(_xlfn._xlws.SORT(_xlfn._xlws.FILTER(mulches[mulch_level]&amp;" | "&amp;mulches[mulch_level_name],mulches[experiment_ID]=A429)))</f>
        <v xml:space="preserve"> | </v>
      </c>
    </row>
    <row r="430" spans="2:2" x14ac:dyDescent="0.25">
      <c r="B430" t="str" cm="1">
        <f t="array" ref="B430">TRANSPOSE(_xlfn._xlws.SORT(_xlfn._xlws.FILTER(mulches[mulch_level]&amp;" | "&amp;mulches[mulch_level_name],mulches[experiment_ID]=A430)))</f>
        <v xml:space="preserve"> | </v>
      </c>
    </row>
    <row r="431" spans="2:2" x14ac:dyDescent="0.25">
      <c r="B431" t="str" cm="1">
        <f t="array" ref="B431">TRANSPOSE(_xlfn._xlws.SORT(_xlfn._xlws.FILTER(mulches[mulch_level]&amp;" | "&amp;mulches[mulch_level_name],mulches[experiment_ID]=A431)))</f>
        <v xml:space="preserve"> | </v>
      </c>
    </row>
    <row r="432" spans="2:2" x14ac:dyDescent="0.25">
      <c r="B432" t="str" cm="1">
        <f t="array" ref="B432">TRANSPOSE(_xlfn._xlws.SORT(_xlfn._xlws.FILTER(mulches[mulch_level]&amp;" | "&amp;mulches[mulch_level_name],mulches[experiment_ID]=A432)))</f>
        <v xml:space="preserve"> | </v>
      </c>
    </row>
    <row r="433" spans="2:2" x14ac:dyDescent="0.25">
      <c r="B433" t="str" cm="1">
        <f t="array" ref="B433">TRANSPOSE(_xlfn._xlws.SORT(_xlfn._xlws.FILTER(mulches[mulch_level]&amp;" | "&amp;mulches[mulch_level_name],mulches[experiment_ID]=A433)))</f>
        <v xml:space="preserve"> | </v>
      </c>
    </row>
    <row r="434" spans="2:2" x14ac:dyDescent="0.25">
      <c r="B434" t="str" cm="1">
        <f t="array" ref="B434">TRANSPOSE(_xlfn._xlws.SORT(_xlfn._xlws.FILTER(mulches[mulch_level]&amp;" | "&amp;mulches[mulch_level_name],mulches[experiment_ID]=A434)))</f>
        <v xml:space="preserve"> | </v>
      </c>
    </row>
    <row r="435" spans="2:2" x14ac:dyDescent="0.25">
      <c r="B435" t="str" cm="1">
        <f t="array" ref="B435">TRANSPOSE(_xlfn._xlws.SORT(_xlfn._xlws.FILTER(mulches[mulch_level]&amp;" | "&amp;mulches[mulch_level_name],mulches[experiment_ID]=A435)))</f>
        <v xml:space="preserve"> | </v>
      </c>
    </row>
    <row r="436" spans="2:2" x14ac:dyDescent="0.25">
      <c r="B436" t="str" cm="1">
        <f t="array" ref="B436">TRANSPOSE(_xlfn._xlws.SORT(_xlfn._xlws.FILTER(mulches[mulch_level]&amp;" | "&amp;mulches[mulch_level_name],mulches[experiment_ID]=A436)))</f>
        <v xml:space="preserve"> | </v>
      </c>
    </row>
    <row r="437" spans="2:2" x14ac:dyDescent="0.25">
      <c r="B437" t="str" cm="1">
        <f t="array" ref="B437">TRANSPOSE(_xlfn._xlws.SORT(_xlfn._xlws.FILTER(mulches[mulch_level]&amp;" | "&amp;mulches[mulch_level_name],mulches[experiment_ID]=A437)))</f>
        <v xml:space="preserve"> | </v>
      </c>
    </row>
    <row r="438" spans="2:2" x14ac:dyDescent="0.25">
      <c r="B438" t="str" cm="1">
        <f t="array" ref="B438">TRANSPOSE(_xlfn._xlws.SORT(_xlfn._xlws.FILTER(mulches[mulch_level]&amp;" | "&amp;mulches[mulch_level_name],mulches[experiment_ID]=A438)))</f>
        <v xml:space="preserve"> | </v>
      </c>
    </row>
    <row r="439" spans="2:2" x14ac:dyDescent="0.25">
      <c r="B439" t="str" cm="1">
        <f t="array" ref="B439">TRANSPOSE(_xlfn._xlws.SORT(_xlfn._xlws.FILTER(mulches[mulch_level]&amp;" | "&amp;mulches[mulch_level_name],mulches[experiment_ID]=A439)))</f>
        <v xml:space="preserve"> | </v>
      </c>
    </row>
    <row r="440" spans="2:2" x14ac:dyDescent="0.25">
      <c r="B440" t="str" cm="1">
        <f t="array" ref="B440">TRANSPOSE(_xlfn._xlws.SORT(_xlfn._xlws.FILTER(mulches[mulch_level]&amp;" | "&amp;mulches[mulch_level_name],mulches[experiment_ID]=A440)))</f>
        <v xml:space="preserve"> | </v>
      </c>
    </row>
    <row r="441" spans="2:2" x14ac:dyDescent="0.25">
      <c r="B441" t="str" cm="1">
        <f t="array" ref="B441">TRANSPOSE(_xlfn._xlws.SORT(_xlfn._xlws.FILTER(mulches[mulch_level]&amp;" | "&amp;mulches[mulch_level_name],mulches[experiment_ID]=A441)))</f>
        <v xml:space="preserve"> | </v>
      </c>
    </row>
    <row r="442" spans="2:2" x14ac:dyDescent="0.25">
      <c r="B442" t="str" cm="1">
        <f t="array" ref="B442">TRANSPOSE(_xlfn._xlws.SORT(_xlfn._xlws.FILTER(mulches[mulch_level]&amp;" | "&amp;mulches[mulch_level_name],mulches[experiment_ID]=A442)))</f>
        <v xml:space="preserve"> | </v>
      </c>
    </row>
    <row r="443" spans="2:2" x14ac:dyDescent="0.25">
      <c r="B443" t="str" cm="1">
        <f t="array" ref="B443">TRANSPOSE(_xlfn._xlws.SORT(_xlfn._xlws.FILTER(mulches[mulch_level]&amp;" | "&amp;mulches[mulch_level_name],mulches[experiment_ID]=A443)))</f>
        <v xml:space="preserve"> | </v>
      </c>
    </row>
    <row r="444" spans="2:2" x14ac:dyDescent="0.25">
      <c r="B444" t="str" cm="1">
        <f t="array" ref="B444">TRANSPOSE(_xlfn._xlws.SORT(_xlfn._xlws.FILTER(mulches[mulch_level]&amp;" | "&amp;mulches[mulch_level_name],mulches[experiment_ID]=A444)))</f>
        <v xml:space="preserve"> | </v>
      </c>
    </row>
    <row r="445" spans="2:2" x14ac:dyDescent="0.25">
      <c r="B445" t="str" cm="1">
        <f t="array" ref="B445">TRANSPOSE(_xlfn._xlws.SORT(_xlfn._xlws.FILTER(mulches[mulch_level]&amp;" | "&amp;mulches[mulch_level_name],mulches[experiment_ID]=A445)))</f>
        <v xml:space="preserve"> | </v>
      </c>
    </row>
    <row r="446" spans="2:2" x14ac:dyDescent="0.25">
      <c r="B446" t="str" cm="1">
        <f t="array" ref="B446">TRANSPOSE(_xlfn._xlws.SORT(_xlfn._xlws.FILTER(mulches[mulch_level]&amp;" | "&amp;mulches[mulch_level_name],mulches[experiment_ID]=A446)))</f>
        <v xml:space="preserve"> | </v>
      </c>
    </row>
    <row r="447" spans="2:2" x14ac:dyDescent="0.25">
      <c r="B447" t="str" cm="1">
        <f t="array" ref="B447">TRANSPOSE(_xlfn._xlws.SORT(_xlfn._xlws.FILTER(mulches[mulch_level]&amp;" | "&amp;mulches[mulch_level_name],mulches[experiment_ID]=A447)))</f>
        <v xml:space="preserve"> | </v>
      </c>
    </row>
    <row r="448" spans="2:2" x14ac:dyDescent="0.25">
      <c r="B448" t="str" cm="1">
        <f t="array" ref="B448">TRANSPOSE(_xlfn._xlws.SORT(_xlfn._xlws.FILTER(mulches[mulch_level]&amp;" | "&amp;mulches[mulch_level_name],mulches[experiment_ID]=A448)))</f>
        <v xml:space="preserve"> | </v>
      </c>
    </row>
    <row r="449" spans="2:2" x14ac:dyDescent="0.25">
      <c r="B449" t="str" cm="1">
        <f t="array" ref="B449">TRANSPOSE(_xlfn._xlws.SORT(_xlfn._xlws.FILTER(mulches[mulch_level]&amp;" | "&amp;mulches[mulch_level_name],mulches[experiment_ID]=A449)))</f>
        <v xml:space="preserve"> | </v>
      </c>
    </row>
    <row r="450" spans="2:2" x14ac:dyDescent="0.25">
      <c r="B450" t="str" cm="1">
        <f t="array" ref="B450">TRANSPOSE(_xlfn._xlws.SORT(_xlfn._xlws.FILTER(mulches[mulch_level]&amp;" | "&amp;mulches[mulch_level_name],mulches[experiment_ID]=A450)))</f>
        <v xml:space="preserve"> | </v>
      </c>
    </row>
    <row r="451" spans="2:2" x14ac:dyDescent="0.25">
      <c r="B451" t="str" cm="1">
        <f t="array" ref="B451">TRANSPOSE(_xlfn._xlws.SORT(_xlfn._xlws.FILTER(mulches[mulch_level]&amp;" | "&amp;mulches[mulch_level_name],mulches[experiment_ID]=A451)))</f>
        <v xml:space="preserve"> | </v>
      </c>
    </row>
    <row r="452" spans="2:2" x14ac:dyDescent="0.25">
      <c r="B452" t="str" cm="1">
        <f t="array" ref="B452">TRANSPOSE(_xlfn._xlws.SORT(_xlfn._xlws.FILTER(mulches[mulch_level]&amp;" | "&amp;mulches[mulch_level_name],mulches[experiment_ID]=A452)))</f>
        <v xml:space="preserve"> | </v>
      </c>
    </row>
    <row r="453" spans="2:2" x14ac:dyDescent="0.25">
      <c r="B453" t="str" cm="1">
        <f t="array" ref="B453">TRANSPOSE(_xlfn._xlws.SORT(_xlfn._xlws.FILTER(mulches[mulch_level]&amp;" | "&amp;mulches[mulch_level_name],mulches[experiment_ID]=A453)))</f>
        <v xml:space="preserve"> | </v>
      </c>
    </row>
    <row r="454" spans="2:2" x14ac:dyDescent="0.25">
      <c r="B454" t="str" cm="1">
        <f t="array" ref="B454">TRANSPOSE(_xlfn._xlws.SORT(_xlfn._xlws.FILTER(mulches[mulch_level]&amp;" | "&amp;mulches[mulch_level_name],mulches[experiment_ID]=A454)))</f>
        <v xml:space="preserve"> | </v>
      </c>
    </row>
    <row r="455" spans="2:2" x14ac:dyDescent="0.25">
      <c r="B455" t="str" cm="1">
        <f t="array" ref="B455">TRANSPOSE(_xlfn._xlws.SORT(_xlfn._xlws.FILTER(mulches[mulch_level]&amp;" | "&amp;mulches[mulch_level_name],mulches[experiment_ID]=A455)))</f>
        <v xml:space="preserve"> | </v>
      </c>
    </row>
    <row r="456" spans="2:2" x14ac:dyDescent="0.25">
      <c r="B456" t="str" cm="1">
        <f t="array" ref="B456">TRANSPOSE(_xlfn._xlws.SORT(_xlfn._xlws.FILTER(mulches[mulch_level]&amp;" | "&amp;mulches[mulch_level_name],mulches[experiment_ID]=A456)))</f>
        <v xml:space="preserve"> | </v>
      </c>
    </row>
    <row r="457" spans="2:2" x14ac:dyDescent="0.25">
      <c r="B457" t="str" cm="1">
        <f t="array" ref="B457">TRANSPOSE(_xlfn._xlws.SORT(_xlfn._xlws.FILTER(mulches[mulch_level]&amp;" | "&amp;mulches[mulch_level_name],mulches[experiment_ID]=A457)))</f>
        <v xml:space="preserve"> | </v>
      </c>
    </row>
    <row r="458" spans="2:2" x14ac:dyDescent="0.25">
      <c r="B458" t="str" cm="1">
        <f t="array" ref="B458">TRANSPOSE(_xlfn._xlws.SORT(_xlfn._xlws.FILTER(mulches[mulch_level]&amp;" | "&amp;mulches[mulch_level_name],mulches[experiment_ID]=A458)))</f>
        <v xml:space="preserve"> | </v>
      </c>
    </row>
    <row r="459" spans="2:2" x14ac:dyDescent="0.25">
      <c r="B459" t="str" cm="1">
        <f t="array" ref="B459">TRANSPOSE(_xlfn._xlws.SORT(_xlfn._xlws.FILTER(mulches[mulch_level]&amp;" | "&amp;mulches[mulch_level_name],mulches[experiment_ID]=A459)))</f>
        <v xml:space="preserve"> | </v>
      </c>
    </row>
    <row r="460" spans="2:2" x14ac:dyDescent="0.25">
      <c r="B460" t="str" cm="1">
        <f t="array" ref="B460">TRANSPOSE(_xlfn._xlws.SORT(_xlfn._xlws.FILTER(mulches[mulch_level]&amp;" | "&amp;mulches[mulch_level_name],mulches[experiment_ID]=A460)))</f>
        <v xml:space="preserve"> | </v>
      </c>
    </row>
    <row r="461" spans="2:2" x14ac:dyDescent="0.25">
      <c r="B461" t="str" cm="1">
        <f t="array" ref="B461">TRANSPOSE(_xlfn._xlws.SORT(_xlfn._xlws.FILTER(mulches[mulch_level]&amp;" | "&amp;mulches[mulch_level_name],mulches[experiment_ID]=A461)))</f>
        <v xml:space="preserve"> | </v>
      </c>
    </row>
    <row r="462" spans="2:2" x14ac:dyDescent="0.25">
      <c r="B462" t="str" cm="1">
        <f t="array" ref="B462">TRANSPOSE(_xlfn._xlws.SORT(_xlfn._xlws.FILTER(mulches[mulch_level]&amp;" | "&amp;mulches[mulch_level_name],mulches[experiment_ID]=A462)))</f>
        <v xml:space="preserve"> | </v>
      </c>
    </row>
    <row r="463" spans="2:2" x14ac:dyDescent="0.25">
      <c r="B463" t="str" cm="1">
        <f t="array" ref="B463">TRANSPOSE(_xlfn._xlws.SORT(_xlfn._xlws.FILTER(mulches[mulch_level]&amp;" | "&amp;mulches[mulch_level_name],mulches[experiment_ID]=A463)))</f>
        <v xml:space="preserve"> | </v>
      </c>
    </row>
    <row r="464" spans="2:2" x14ac:dyDescent="0.25">
      <c r="B464" t="str" cm="1">
        <f t="array" ref="B464">TRANSPOSE(_xlfn._xlws.SORT(_xlfn._xlws.FILTER(mulches[mulch_level]&amp;" | "&amp;mulches[mulch_level_name],mulches[experiment_ID]=A464)))</f>
        <v xml:space="preserve"> | </v>
      </c>
    </row>
    <row r="465" spans="2:2" x14ac:dyDescent="0.25">
      <c r="B465" t="str" cm="1">
        <f t="array" ref="B465">TRANSPOSE(_xlfn._xlws.SORT(_xlfn._xlws.FILTER(mulches[mulch_level]&amp;" | "&amp;mulches[mulch_level_name],mulches[experiment_ID]=A465)))</f>
        <v xml:space="preserve"> | </v>
      </c>
    </row>
    <row r="466" spans="2:2" x14ac:dyDescent="0.25">
      <c r="B466" t="str" cm="1">
        <f t="array" ref="B466">TRANSPOSE(_xlfn._xlws.SORT(_xlfn._xlws.FILTER(mulches[mulch_level]&amp;" | "&amp;mulches[mulch_level_name],mulches[experiment_ID]=A466)))</f>
        <v xml:space="preserve"> | </v>
      </c>
    </row>
    <row r="467" spans="2:2" x14ac:dyDescent="0.25">
      <c r="B467" t="str" cm="1">
        <f t="array" ref="B467">TRANSPOSE(_xlfn._xlws.SORT(_xlfn._xlws.FILTER(mulches[mulch_level]&amp;" | "&amp;mulches[mulch_level_name],mulches[experiment_ID]=A467)))</f>
        <v xml:space="preserve"> | </v>
      </c>
    </row>
    <row r="468" spans="2:2" x14ac:dyDescent="0.25">
      <c r="B468" t="str" cm="1">
        <f t="array" ref="B468">TRANSPOSE(_xlfn._xlws.SORT(_xlfn._xlws.FILTER(mulches[mulch_level]&amp;" | "&amp;mulches[mulch_level_name],mulches[experiment_ID]=A468)))</f>
        <v xml:space="preserve"> | </v>
      </c>
    </row>
    <row r="469" spans="2:2" x14ac:dyDescent="0.25">
      <c r="B469" t="str" cm="1">
        <f t="array" ref="B469">TRANSPOSE(_xlfn._xlws.SORT(_xlfn._xlws.FILTER(mulches[mulch_level]&amp;" | "&amp;mulches[mulch_level_name],mulches[experiment_ID]=A469)))</f>
        <v xml:space="preserve"> | </v>
      </c>
    </row>
    <row r="470" spans="2:2" x14ac:dyDescent="0.25">
      <c r="B470" t="str" cm="1">
        <f t="array" ref="B470">TRANSPOSE(_xlfn._xlws.SORT(_xlfn._xlws.FILTER(mulches[mulch_level]&amp;" | "&amp;mulches[mulch_level_name],mulches[experiment_ID]=A470)))</f>
        <v xml:space="preserve"> | </v>
      </c>
    </row>
    <row r="471" spans="2:2" x14ac:dyDescent="0.25">
      <c r="B471" t="str" cm="1">
        <f t="array" ref="B471">TRANSPOSE(_xlfn._xlws.SORT(_xlfn._xlws.FILTER(mulches[mulch_level]&amp;" | "&amp;mulches[mulch_level_name],mulches[experiment_ID]=A471)))</f>
        <v xml:space="preserve"> | </v>
      </c>
    </row>
    <row r="472" spans="2:2" x14ac:dyDescent="0.25">
      <c r="B472" t="str" cm="1">
        <f t="array" ref="B472">TRANSPOSE(_xlfn._xlws.SORT(_xlfn._xlws.FILTER(mulches[mulch_level]&amp;" | "&amp;mulches[mulch_level_name],mulches[experiment_ID]=A472)))</f>
        <v xml:space="preserve"> | </v>
      </c>
    </row>
    <row r="473" spans="2:2" x14ac:dyDescent="0.25">
      <c r="B473" t="str" cm="1">
        <f t="array" ref="B473">TRANSPOSE(_xlfn._xlws.SORT(_xlfn._xlws.FILTER(mulches[mulch_level]&amp;" | "&amp;mulches[mulch_level_name],mulches[experiment_ID]=A473)))</f>
        <v xml:space="preserve"> | </v>
      </c>
    </row>
    <row r="474" spans="2:2" x14ac:dyDescent="0.25">
      <c r="B474" t="str" cm="1">
        <f t="array" ref="B474">TRANSPOSE(_xlfn._xlws.SORT(_xlfn._xlws.FILTER(mulches[mulch_level]&amp;" | "&amp;mulches[mulch_level_name],mulches[experiment_ID]=A474)))</f>
        <v xml:space="preserve"> | </v>
      </c>
    </row>
    <row r="475" spans="2:2" x14ac:dyDescent="0.25">
      <c r="B475" t="str" cm="1">
        <f t="array" ref="B475">TRANSPOSE(_xlfn._xlws.SORT(_xlfn._xlws.FILTER(mulches[mulch_level]&amp;" | "&amp;mulches[mulch_level_name],mulches[experiment_ID]=A475)))</f>
        <v xml:space="preserve"> | </v>
      </c>
    </row>
    <row r="476" spans="2:2" x14ac:dyDescent="0.25">
      <c r="B476" t="str" cm="1">
        <f t="array" ref="B476">TRANSPOSE(_xlfn._xlws.SORT(_xlfn._xlws.FILTER(mulches[mulch_level]&amp;" | "&amp;mulches[mulch_level_name],mulches[experiment_ID]=A476)))</f>
        <v xml:space="preserve"> | </v>
      </c>
    </row>
    <row r="477" spans="2:2" x14ac:dyDescent="0.25">
      <c r="B477" t="str" cm="1">
        <f t="array" ref="B477">TRANSPOSE(_xlfn._xlws.SORT(_xlfn._xlws.FILTER(mulches[mulch_level]&amp;" | "&amp;mulches[mulch_level_name],mulches[experiment_ID]=A477)))</f>
        <v xml:space="preserve"> | </v>
      </c>
    </row>
    <row r="478" spans="2:2" x14ac:dyDescent="0.25">
      <c r="B478" t="str" cm="1">
        <f t="array" ref="B478">TRANSPOSE(_xlfn._xlws.SORT(_xlfn._xlws.FILTER(mulches[mulch_level]&amp;" | "&amp;mulches[mulch_level_name],mulches[experiment_ID]=A478)))</f>
        <v xml:space="preserve"> | </v>
      </c>
    </row>
    <row r="479" spans="2:2" x14ac:dyDescent="0.25">
      <c r="B479" t="str" cm="1">
        <f t="array" ref="B479">TRANSPOSE(_xlfn._xlws.SORT(_xlfn._xlws.FILTER(mulches[mulch_level]&amp;" | "&amp;mulches[mulch_level_name],mulches[experiment_ID]=A479)))</f>
        <v xml:space="preserve"> | </v>
      </c>
    </row>
    <row r="480" spans="2:2" x14ac:dyDescent="0.25">
      <c r="B480" t="str" cm="1">
        <f t="array" ref="B480">TRANSPOSE(_xlfn._xlws.SORT(_xlfn._xlws.FILTER(mulches[mulch_level]&amp;" | "&amp;mulches[mulch_level_name],mulches[experiment_ID]=A480)))</f>
        <v xml:space="preserve"> | </v>
      </c>
    </row>
    <row r="481" spans="2:2" x14ac:dyDescent="0.25">
      <c r="B481" t="str" cm="1">
        <f t="array" ref="B481">TRANSPOSE(_xlfn._xlws.SORT(_xlfn._xlws.FILTER(mulches[mulch_level]&amp;" | "&amp;mulches[mulch_level_name],mulches[experiment_ID]=A481)))</f>
        <v xml:space="preserve"> | </v>
      </c>
    </row>
    <row r="482" spans="2:2" x14ac:dyDescent="0.25">
      <c r="B482" t="str" cm="1">
        <f t="array" ref="B482">TRANSPOSE(_xlfn._xlws.SORT(_xlfn._xlws.FILTER(mulches[mulch_level]&amp;" | "&amp;mulches[mulch_level_name],mulches[experiment_ID]=A482)))</f>
        <v xml:space="preserve"> | </v>
      </c>
    </row>
    <row r="483" spans="2:2" x14ac:dyDescent="0.25">
      <c r="B483" t="str" cm="1">
        <f t="array" ref="B483">TRANSPOSE(_xlfn._xlws.SORT(_xlfn._xlws.FILTER(mulches[mulch_level]&amp;" | "&amp;mulches[mulch_level_name],mulches[experiment_ID]=A483)))</f>
        <v xml:space="preserve"> | </v>
      </c>
    </row>
    <row r="484" spans="2:2" x14ac:dyDescent="0.25">
      <c r="B484" t="str" cm="1">
        <f t="array" ref="B484">TRANSPOSE(_xlfn._xlws.SORT(_xlfn._xlws.FILTER(mulches[mulch_level]&amp;" | "&amp;mulches[mulch_level_name],mulches[experiment_ID]=A484)))</f>
        <v xml:space="preserve"> | </v>
      </c>
    </row>
    <row r="485" spans="2:2" x14ac:dyDescent="0.25">
      <c r="B485" t="str" cm="1">
        <f t="array" ref="B485">TRANSPOSE(_xlfn._xlws.SORT(_xlfn._xlws.FILTER(mulches[mulch_level]&amp;" | "&amp;mulches[mulch_level_name],mulches[experiment_ID]=A485)))</f>
        <v xml:space="preserve"> | </v>
      </c>
    </row>
    <row r="486" spans="2:2" x14ac:dyDescent="0.25">
      <c r="B486" t="str" cm="1">
        <f t="array" ref="B486">TRANSPOSE(_xlfn._xlws.SORT(_xlfn._xlws.FILTER(mulches[mulch_level]&amp;" | "&amp;mulches[mulch_level_name],mulches[experiment_ID]=A486)))</f>
        <v xml:space="preserve"> | </v>
      </c>
    </row>
    <row r="487" spans="2:2" x14ac:dyDescent="0.25">
      <c r="B487" t="str" cm="1">
        <f t="array" ref="B487">TRANSPOSE(_xlfn._xlws.SORT(_xlfn._xlws.FILTER(mulches[mulch_level]&amp;" | "&amp;mulches[mulch_level_name],mulches[experiment_ID]=A487)))</f>
        <v xml:space="preserve"> | </v>
      </c>
    </row>
    <row r="488" spans="2:2" x14ac:dyDescent="0.25">
      <c r="B488" t="str" cm="1">
        <f t="array" ref="B488">TRANSPOSE(_xlfn._xlws.SORT(_xlfn._xlws.FILTER(mulches[mulch_level]&amp;" | "&amp;mulches[mulch_level_name],mulches[experiment_ID]=A488)))</f>
        <v xml:space="preserve"> | </v>
      </c>
    </row>
    <row r="489" spans="2:2" x14ac:dyDescent="0.25">
      <c r="B489" t="str" cm="1">
        <f t="array" ref="B489">TRANSPOSE(_xlfn._xlws.SORT(_xlfn._xlws.FILTER(mulches[mulch_level]&amp;" | "&amp;mulches[mulch_level_name],mulches[experiment_ID]=A489)))</f>
        <v xml:space="preserve"> | </v>
      </c>
    </row>
    <row r="490" spans="2:2" x14ac:dyDescent="0.25">
      <c r="B490" t="str" cm="1">
        <f t="array" ref="B490">TRANSPOSE(_xlfn._xlws.SORT(_xlfn._xlws.FILTER(mulches[mulch_level]&amp;" | "&amp;mulches[mulch_level_name],mulches[experiment_ID]=A490)))</f>
        <v xml:space="preserve"> | </v>
      </c>
    </row>
    <row r="491" spans="2:2" x14ac:dyDescent="0.25">
      <c r="B491" t="str" cm="1">
        <f t="array" ref="B491">TRANSPOSE(_xlfn._xlws.SORT(_xlfn._xlws.FILTER(mulches[mulch_level]&amp;" | "&amp;mulches[mulch_level_name],mulches[experiment_ID]=A491)))</f>
        <v xml:space="preserve"> | </v>
      </c>
    </row>
    <row r="492" spans="2:2" x14ac:dyDescent="0.25">
      <c r="B492" t="str" cm="1">
        <f t="array" ref="B492">TRANSPOSE(_xlfn._xlws.SORT(_xlfn._xlws.FILTER(mulches[mulch_level]&amp;" | "&amp;mulches[mulch_level_name],mulches[experiment_ID]=A492)))</f>
        <v xml:space="preserve"> | </v>
      </c>
    </row>
    <row r="493" spans="2:2" x14ac:dyDescent="0.25">
      <c r="B493" t="str" cm="1">
        <f t="array" ref="B493">TRANSPOSE(_xlfn._xlws.SORT(_xlfn._xlws.FILTER(mulches[mulch_level]&amp;" | "&amp;mulches[mulch_level_name],mulches[experiment_ID]=A493)))</f>
        <v xml:space="preserve"> | </v>
      </c>
    </row>
    <row r="494" spans="2:2" x14ac:dyDescent="0.25">
      <c r="B494" t="str" cm="1">
        <f t="array" ref="B494">TRANSPOSE(_xlfn._xlws.SORT(_xlfn._xlws.FILTER(mulches[mulch_level]&amp;" | "&amp;mulches[mulch_level_name],mulches[experiment_ID]=A494)))</f>
        <v xml:space="preserve"> | </v>
      </c>
    </row>
    <row r="495" spans="2:2" x14ac:dyDescent="0.25">
      <c r="B495" t="str" cm="1">
        <f t="array" ref="B495">TRANSPOSE(_xlfn._xlws.SORT(_xlfn._xlws.FILTER(mulches[mulch_level]&amp;" | "&amp;mulches[mulch_level_name],mulches[experiment_ID]=A495)))</f>
        <v xml:space="preserve"> | </v>
      </c>
    </row>
    <row r="496" spans="2:2" x14ac:dyDescent="0.25">
      <c r="B496" t="str" cm="1">
        <f t="array" ref="B496">TRANSPOSE(_xlfn._xlws.SORT(_xlfn._xlws.FILTER(mulches[mulch_level]&amp;" | "&amp;mulches[mulch_level_name],mulches[experiment_ID]=A496)))</f>
        <v xml:space="preserve"> | </v>
      </c>
    </row>
    <row r="497" spans="2:2" x14ac:dyDescent="0.25">
      <c r="B497" t="str" cm="1">
        <f t="array" ref="B497">TRANSPOSE(_xlfn._xlws.SORT(_xlfn._xlws.FILTER(mulches[mulch_level]&amp;" | "&amp;mulches[mulch_level_name],mulches[experiment_ID]=A497)))</f>
        <v xml:space="preserve"> | </v>
      </c>
    </row>
    <row r="498" spans="2:2" x14ac:dyDescent="0.25">
      <c r="B498" t="str" cm="1">
        <f t="array" ref="B498">TRANSPOSE(_xlfn._xlws.SORT(_xlfn._xlws.FILTER(mulches[mulch_level]&amp;" | "&amp;mulches[mulch_level_name],mulches[experiment_ID]=A498)))</f>
        <v xml:space="preserve"> | </v>
      </c>
    </row>
    <row r="499" spans="2:2" x14ac:dyDescent="0.25">
      <c r="B499" t="str" cm="1">
        <f t="array" ref="B499">TRANSPOSE(_xlfn._xlws.SORT(_xlfn._xlws.FILTER(mulches[mulch_level]&amp;" | "&amp;mulches[mulch_level_name],mulches[experiment_ID]=A499)))</f>
        <v xml:space="preserve"> | </v>
      </c>
    </row>
    <row r="500" spans="2:2" s="107" customFormat="1" x14ac:dyDescent="0.25">
      <c r="B500" s="107"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3" customFormat="1" x14ac:dyDescent="0.25">
      <c r="A1" s="122" t="s">
        <v>6569</v>
      </c>
      <c r="I1" s="124"/>
    </row>
    <row r="2" spans="1:9" x14ac:dyDescent="0.25">
      <c r="A2" t="str" cm="1">
        <f t="array" ref="A2:A285">_xlfn._xlws.SORT(_xlfn.UNIQUE(_xlfn._xlws.FILTER(institutions[resource_ID],institutions[resource_ID] &lt;&gt; "")))</f>
        <v>Abedinpour2012_2009</v>
      </c>
      <c r="B2" t="str" cm="1">
        <f t="array" ref="B2:E2">TRANSPOSE(_xlfn._xlws.SORT(_xlfn._xlws.FILTER(institutions[institute_ID]&amp;" | "&amp;institutions[institute_name],institutions[resource_ID]=A2)))</f>
        <v>1 | Dtv. of Agricultural Engg, IARI</v>
      </c>
      <c r="C2" t="str">
        <v>2 | WTC, IARI</v>
      </c>
      <c r="D2" t="str">
        <v>3 | Dtv. Of Environmental Sciences, IARI</v>
      </c>
      <c r="E2" t="str">
        <v>4 | IASRI</v>
      </c>
    </row>
    <row r="3" spans="1:9" x14ac:dyDescent="0.25">
      <c r="A3" t="str">
        <v>Abedinpour2012_2010</v>
      </c>
      <c r="B3" t="str" cm="1">
        <f t="array" ref="B3:E3">TRANSPOSE(_xlfn._xlws.SORT(_xlfn._xlws.FILTER(institutions[institute_ID]&amp;" | "&amp;institutions[institute_name],institutions[resource_ID]=A3)))</f>
        <v>1 | Dtv. of Agricultural Engg, IARI</v>
      </c>
      <c r="C3" t="str">
        <v>2 | WTC, IARI</v>
      </c>
      <c r="D3" t="str">
        <v>3 | Dtv. Of Environmental Sciences, IARI</v>
      </c>
      <c r="E3" t="str">
        <v>4 | IASRI</v>
      </c>
    </row>
    <row r="4" spans="1:9" x14ac:dyDescent="0.25">
      <c r="A4" t="str">
        <v>Akinseye2016_2013</v>
      </c>
      <c r="B4" t="str" cm="1">
        <f t="array" ref="B4:G4">TRANSPOSE(_xlfn._xlws.SORT(_xlfn._xlws.FILTER(institutions[institute_ID]&amp;" | "&amp;institutions[institute_name],institutions[resource_ID]=A4)))</f>
        <v>1 | Department of MDepartment of Meteorology and Climate Science, Federal University of Technology</v>
      </c>
      <c r="C4" t="str">
        <v>2 | International Crops Research Institute for the Semi-Arid Tropics (ICRISAT)</v>
      </c>
      <c r="D4" t="str">
        <v>3 | Department of Crop, Soil and Pest Management, Federal University of Technology</v>
      </c>
      <c r="E4" t="str">
        <v>4 | Crop Production Systems in the Tropics, Georg-August-Universität Göttingen</v>
      </c>
      <c r="F4" t="str">
        <v>5 | CIRAD- UMR AGAP</v>
      </c>
      <c r="G4" t="str">
        <v>6 | International Crops Research Institute for the Semi-Arid Tropics (ICRISAT)</v>
      </c>
    </row>
    <row r="5" spans="1:9" x14ac:dyDescent="0.25">
      <c r="A5" t="str">
        <v>Araya2015_2012</v>
      </c>
      <c r="B5" t="str" cm="1">
        <f t="array" ref="B5:H5">TRANSPOSE(_xlfn._xlws.SORT(_xlfn._xlws.FILTER(institutions[institute_ID]&amp;" | "&amp;institutions[institute_name],institutions[resource_ID]=A5)))</f>
        <v>1 | College of Dryland Agriculture and Natural Resources</v>
      </c>
      <c r="C5" t="str">
        <v>2 | Washington State University</v>
      </c>
      <c r="D5" t="str">
        <v>3 | World Agroforestry Centre</v>
      </c>
      <c r="E5" t="str">
        <v>4 | Center for Development Research</v>
      </c>
      <c r="F5" t="str">
        <v>5 | World Agroforestry Centre,</v>
      </c>
      <c r="G5" t="str">
        <v>6 | Kansas State University</v>
      </c>
      <c r="H5" t="str">
        <v>7 | Embrapa/UEPA Eastern Amazon</v>
      </c>
    </row>
    <row r="6" spans="1:9" x14ac:dyDescent="0.25">
      <c r="A6" t="str">
        <v>Basso2010_1991</v>
      </c>
      <c r="B6" t="str" cm="1">
        <f t="array" ref="B6:F6">TRANSPOSE(_xlfn._xlws.SORT(_xlfn._xlws.FILTER(institutions[institute_ID]&amp;" | "&amp;institutions[institute_name],institutions[resource_ID]=A6)))</f>
        <v>1 | Department of Crop Systems, Forestry and Environmental Sciences, University of Basilicata, Via Ateneo Lucano 10, Potenza, 85100, Italy</v>
      </c>
      <c r="C6" t="str">
        <v>2 | Institute for Sustainable Resources, Queensland University of Technology, D Level 3, Gardens Point, Queensland, 4001, Australia</v>
      </c>
      <c r="D6" t="str">
        <v>3 | Centre for Cereal Research, S.S. 16, km 675, 71100, Foggia, Italy</v>
      </c>
      <c r="E6" t="str">
        <v>4 | Department of Resource Management and Geography, School of Land and Environment, The University of Melbourne, Parkville, 3010, Australia</v>
      </c>
      <c r="F6" t="str">
        <v>5 | Department of Agriculture and Biosystems Engineering, University of Florida, Gainesville, USA</v>
      </c>
    </row>
    <row r="7" spans="1:9" x14ac:dyDescent="0.25">
      <c r="A7" t="str">
        <v>Basso2010_1992</v>
      </c>
      <c r="B7" t="str" cm="1">
        <f t="array" ref="B7:F7">TRANSPOSE(_xlfn._xlws.SORT(_xlfn._xlws.FILTER(institutions[institute_ID]&amp;" | "&amp;institutions[institute_name],institutions[resource_ID]=A7)))</f>
        <v>1 | Department of Crop Systems, Forestry and Environmental Sciences, University of Basilicata, Via Ateneo Lucano 10, Potenza, 85100, Italy</v>
      </c>
      <c r="C7" t="str">
        <v>2 | Institute for Sustainable Resources, Queensland University of Technology, D Level 3, Gardens Point, Queensland, 4001, Australia</v>
      </c>
      <c r="D7" t="str">
        <v>3 | Centre for Cereal Research, S.S. 16, km 675, 71100, Foggia, Italy</v>
      </c>
      <c r="E7" t="str">
        <v>4 | Department of Resource Management and Geography, School of Land and Environment, The University of Melbourne, Parkville, 3010, Australia</v>
      </c>
      <c r="F7" t="str">
        <v>5 | Department of Agriculture and Biosystems Engineering, University of Florida, Gainesville, USA</v>
      </c>
    </row>
    <row r="8" spans="1:9" x14ac:dyDescent="0.25">
      <c r="A8" t="str">
        <v>Basso2010_1993</v>
      </c>
      <c r="B8" t="str" cm="1">
        <f t="array" ref="B8:F8">TRANSPOSE(_xlfn._xlws.SORT(_xlfn._xlws.FILTER(institutions[institute_ID]&amp;" | "&amp;institutions[institute_name],institutions[resource_ID]=A8)))</f>
        <v>1 | Department of Crop Systems, Forestry and Environmental Sciences, University of Basilicata, Via Ateneo Lucano 10, Potenza, 85100, Italy</v>
      </c>
      <c r="C8" t="str">
        <v>2 | Institute for Sustainable Resources, Queensland University of Technology, D Level 3, Gardens Point, Queensland, 4001, Australia</v>
      </c>
      <c r="D8" t="str">
        <v>3 | Centre for Cereal Research, S.S. 16, km 675, 71100, Foggia, Italy</v>
      </c>
      <c r="E8" t="str">
        <v>4 | Department of Resource Management and Geography, School of Land and Environment, The University of Melbourne, Parkville, 3010, Australia</v>
      </c>
      <c r="F8" t="str">
        <v>5 | Department of Agriculture and Biosystems Engineering, University of Florida, Gainesville, USA</v>
      </c>
    </row>
    <row r="9" spans="1:9" x14ac:dyDescent="0.25">
      <c r="A9" t="str">
        <v>Basso2010_1994</v>
      </c>
      <c r="B9" t="str" cm="1">
        <f t="array" ref="B9:F9">TRANSPOSE(_xlfn._xlws.SORT(_xlfn._xlws.FILTER(institutions[institute_ID]&amp;" | "&amp;institutions[institute_name],institutions[resource_ID]=A9)))</f>
        <v>1 | Department of Crop Systems, Forestry and Environmental Sciences, University of Basilicata, Via Ateneo Lucano 10, Potenza, 85100, Italy</v>
      </c>
      <c r="C9" t="str">
        <v>2 | Institute for Sustainable Resources, Queensland University of Technology, D Level 3, Gardens Point, Queensland, 4001, Australia</v>
      </c>
      <c r="D9" t="str">
        <v>3 | Centre for Cereal Research, S.S. 16, km 675, 71100, Foggia, Italy</v>
      </c>
      <c r="E9" t="str">
        <v>4 | Department of Resource Management and Geography, School of Land and Environment, The University of Melbourne, Parkville, 3010, Australia</v>
      </c>
      <c r="F9" t="str">
        <v>5 | Department of Agriculture and Biosystems Engineering, University of Florida, Gainesville, USA</v>
      </c>
    </row>
    <row r="10" spans="1:9" x14ac:dyDescent="0.25">
      <c r="A10" t="str">
        <v>Basso2010_1995</v>
      </c>
      <c r="B10" t="str" cm="1">
        <f t="array" ref="B10:F10">TRANSPOSE(_xlfn._xlws.SORT(_xlfn._xlws.FILTER(institutions[institute_ID]&amp;" | "&amp;institutions[institute_name],institutions[resource_ID]=A10)))</f>
        <v>1 | Department of Crop Systems, Forestry and Environmental Sciences, University of Basilicata, Via Ateneo Lucano 10, Potenza, 85100, Italy</v>
      </c>
      <c r="C10" t="str">
        <v>2 | Institute for Sustainable Resources, Queensland University of Technology, D Level 3, Gardens Point, Queensland, 4001, Australia</v>
      </c>
      <c r="D10" t="str">
        <v>3 | Centre for Cereal Research, S.S. 16, km 675, 71100, Foggia, Italy</v>
      </c>
      <c r="E10" t="str">
        <v>4 | Department of Resource Management and Geography, School of Land and Environment, The University of Melbourne, Parkville, 3010, Australia</v>
      </c>
      <c r="F10" t="str">
        <v>5 | Department of Agriculture and Biosystems Engineering, University of Florida, Gainesville, USA</v>
      </c>
    </row>
    <row r="11" spans="1:9" x14ac:dyDescent="0.25">
      <c r="A11" t="str">
        <v>Basso2010_1996</v>
      </c>
      <c r="B11" t="str" cm="1">
        <f t="array" ref="B11:F11">TRANSPOSE(_xlfn._xlws.SORT(_xlfn._xlws.FILTER(institutions[institute_ID]&amp;" | "&amp;institutions[institute_name],institutions[resource_ID]=A11)))</f>
        <v>1 | Department of Crop Systems, Forestry and Environmental Sciences, University of Basilicata, Via Ateneo Lucano 10, Potenza, 85100, Italy</v>
      </c>
      <c r="C11" t="str">
        <v>2 | Institute for Sustainable Resources, Queensland University of Technology, D Level 3, Gardens Point, Queensland, 4001, Australia</v>
      </c>
      <c r="D11" t="str">
        <v>3 | Centre for Cereal Research, S.S. 16, km 675, 71100, Foggia, Italy</v>
      </c>
      <c r="E11" t="str">
        <v>4 | Department of Resource Management and Geography, School of Land and Environment, The University of Melbourne, Parkville, 3010, Australia</v>
      </c>
      <c r="F11" t="str">
        <v>5 | Department of Agriculture and Biosystems Engineering, University of Florida, Gainesville, USA</v>
      </c>
    </row>
    <row r="12" spans="1:9" x14ac:dyDescent="0.25">
      <c r="A12" t="str">
        <v>Basso2010_1997</v>
      </c>
      <c r="B12" t="str" cm="1">
        <f t="array" ref="B12:F12">TRANSPOSE(_xlfn._xlws.SORT(_xlfn._xlws.FILTER(institutions[institute_ID]&amp;" | "&amp;institutions[institute_name],institutions[resource_ID]=A12)))</f>
        <v>1 | Department of Crop Systems, Forestry and Environmental Sciences, University of Basilicata, Via Ateneo Lucano 10, Potenza, 85100, Italy</v>
      </c>
      <c r="C12" t="str">
        <v>2 | Institute for Sustainable Resources, Queensland University of Technology, D Level 3, Gardens Point, Queensland, 4001, Australia</v>
      </c>
      <c r="D12" t="str">
        <v>3 | Centre for Cereal Research, S.S. 16, km 675, 71100, Foggia, Italy</v>
      </c>
      <c r="E12" t="str">
        <v>4 | Department of Resource Management and Geography, School of Land and Environment, The University of Melbourne, Parkville, 3010, Australia</v>
      </c>
      <c r="F12" t="str">
        <v>5 | Department of Agriculture and Biosystems Engineering, University of Florida, Gainesville, USA</v>
      </c>
    </row>
    <row r="13" spans="1:9" x14ac:dyDescent="0.25">
      <c r="A13" t="str">
        <v>Basso2010_1998</v>
      </c>
      <c r="B13" t="str" cm="1">
        <f t="array" ref="B13:F13">TRANSPOSE(_xlfn._xlws.SORT(_xlfn._xlws.FILTER(institutions[institute_ID]&amp;" | "&amp;institutions[institute_name],institutions[resource_ID]=A13)))</f>
        <v>1 | Department of Crop Systems, Forestry and Environmental Sciences, University of Basilicata, Via Ateneo Lucano 10, Potenza, 85100, Italy</v>
      </c>
      <c r="C13" t="str">
        <v>2 | Institute for Sustainable Resources, Queensland University of Technology, D Level 3, Gardens Point, Queensland, 4001, Australia</v>
      </c>
      <c r="D13" t="str">
        <v>3 | Centre for Cereal Research, S.S. 16, km 675, 71100, Foggia, Italy</v>
      </c>
      <c r="E13" t="str">
        <v>4 | Department of Resource Management and Geography, School of Land and Environment, The University of Melbourne, Parkville, 3010, Australia</v>
      </c>
      <c r="F13" t="str">
        <v>5 | Department of Agriculture and Biosystems Engineering, University of Florida, Gainesville, USA</v>
      </c>
    </row>
    <row r="14" spans="1:9" x14ac:dyDescent="0.25">
      <c r="A14" t="str">
        <v>Basso2010_1999</v>
      </c>
      <c r="B14" t="str" cm="1">
        <f t="array" ref="B14:F14">TRANSPOSE(_xlfn._xlws.SORT(_xlfn._xlws.FILTER(institutions[institute_ID]&amp;" | "&amp;institutions[institute_name],institutions[resource_ID]=A14)))</f>
        <v>1 | Department of Crop Systems, Forestry and Environmental Sciences, University of Basilicata, Via Ateneo Lucano 10, Potenza, 85100, Italy</v>
      </c>
      <c r="C14" t="str">
        <v>2 | Institute for Sustainable Resources, Queensland University of Technology, D Level 3, Gardens Point, Queensland, 4001, Australia</v>
      </c>
      <c r="D14" t="str">
        <v>3 | Centre for Cereal Research, S.S. 16, km 675, 71100, Foggia, Italy</v>
      </c>
      <c r="E14" t="str">
        <v>4 | Department of Resource Management and Geography, School of Land and Environment, The University of Melbourne, Parkville, 3010, Australia</v>
      </c>
      <c r="F14" t="str">
        <v>5 | Department of Agriculture and Biosystems Engineering, University of Florida, Gainesville, USA</v>
      </c>
    </row>
    <row r="15" spans="1:9" x14ac:dyDescent="0.25">
      <c r="A15" t="str">
        <v>Basso2010_2000</v>
      </c>
      <c r="B15" t="str" cm="1">
        <f t="array" ref="B15:F15">TRANSPOSE(_xlfn._xlws.SORT(_xlfn._xlws.FILTER(institutions[institute_ID]&amp;" | "&amp;institutions[institute_name],institutions[resource_ID]=A15)))</f>
        <v>1 | Department of Crop Systems, Forestry and Environmental Sciences, University of Basilicata, Via Ateneo Lucano 10, Potenza, 85100, Italy</v>
      </c>
      <c r="C15" t="str">
        <v>2 | Institute for Sustainable Resources, Queensland University of Technology, D Level 3, Gardens Point, Queensland, 4001, Australia</v>
      </c>
      <c r="D15" t="str">
        <v>3 | Centre for Cereal Research, S.S. 16, km 675, 71100, Foggia, Italy</v>
      </c>
      <c r="E15" t="str">
        <v>4 | Department of Resource Management and Geography, School of Land and Environment, The University of Melbourne, Parkville, 3010, Australia</v>
      </c>
      <c r="F15" t="str">
        <v>5 | Department of Agriculture and Biosystems Engineering, University of Florida, Gainesville, USA</v>
      </c>
    </row>
    <row r="16" spans="1:9" x14ac:dyDescent="0.25">
      <c r="A16" t="str">
        <v>Basso2010_2001</v>
      </c>
      <c r="B16" t="str" cm="1">
        <f t="array" ref="B16:F16">TRANSPOSE(_xlfn._xlws.SORT(_xlfn._xlws.FILTER(institutions[institute_ID]&amp;" | "&amp;institutions[institute_name],institutions[resource_ID]=A16)))</f>
        <v>1 | Department of Crop Systems, Forestry and Environmental Sciences, University of Basilicata, Via Ateneo Lucano 10, Potenza, 85100, Italy</v>
      </c>
      <c r="C16" t="str">
        <v>2 | Institute for Sustainable Resources, Queensland University of Technology, D Level 3, Gardens Point, Queensland, 4001, Australia</v>
      </c>
      <c r="D16" t="str">
        <v>3 | Centre for Cereal Research, S.S. 16, km 675, 71100, Foggia, Italy</v>
      </c>
      <c r="E16" t="str">
        <v>4 | Department of Resource Management and Geography, School of Land and Environment, The University of Melbourne, Parkville, 3010, Australia</v>
      </c>
      <c r="F16" t="str">
        <v>5 | Department of Agriculture and Biosystems Engineering, University of Florida, Gainesville, USA</v>
      </c>
    </row>
    <row r="17" spans="1:6" x14ac:dyDescent="0.25">
      <c r="A17" t="str">
        <v>Basso2010_2002</v>
      </c>
      <c r="B17" t="str" cm="1">
        <f t="array" ref="B17:F17">TRANSPOSE(_xlfn._xlws.SORT(_xlfn._xlws.FILTER(institutions[institute_ID]&amp;" | "&amp;institutions[institute_name],institutions[resource_ID]=A17)))</f>
        <v>1 | Department of Crop Systems, Forestry and Environmental Sciences, University of Basilicata, Via Ateneo Lucano 10, Potenza, 85100, Italy</v>
      </c>
      <c r="C17" t="str">
        <v>2 | Institute for Sustainable Resources, Queensland University of Technology, D Level 3, Gardens Point, Queensland, 4001, Australia</v>
      </c>
      <c r="D17" t="str">
        <v>3 | Centre for Cereal Research, S.S. 16, km 675, 71100, Foggia, Italy</v>
      </c>
      <c r="E17" t="str">
        <v>4 | Department of Resource Management and Geography, School of Land and Environment, The University of Melbourne, Parkville, 3010, Australia</v>
      </c>
      <c r="F17" t="str">
        <v>5 | Department of Agriculture and Biosystems Engineering, University of Florida, Gainesville, USA</v>
      </c>
    </row>
    <row r="18" spans="1:6" x14ac:dyDescent="0.25">
      <c r="A18" t="str">
        <v>Basso2010_2003</v>
      </c>
      <c r="B18" t="str" cm="1">
        <f t="array" ref="B18:F18">TRANSPOSE(_xlfn._xlws.SORT(_xlfn._xlws.FILTER(institutions[institute_ID]&amp;" | "&amp;institutions[institute_name],institutions[resource_ID]=A18)))</f>
        <v>1 | Department of Crop Systems, Forestry and Environmental Sciences, University of Basilicata, Via Ateneo Lucano 10, Potenza, 85100, Italy</v>
      </c>
      <c r="C18" t="str">
        <v>2 | Institute for Sustainable Resources, Queensland University of Technology, D Level 3, Gardens Point, Queensland, 4001, Australia</v>
      </c>
      <c r="D18" t="str">
        <v>3 | Centre for Cereal Research, S.S. 16, km 675, 71100, Foggia, Italy</v>
      </c>
      <c r="E18" t="str">
        <v>4 | Department of Resource Management and Geography, School of Land and Environment, The University of Melbourne, Parkville, 3010, Australia</v>
      </c>
      <c r="F18" t="str">
        <v>5 | Department of Agriculture and Biosystems Engineering, University of Florida, Gainesville, USA</v>
      </c>
    </row>
    <row r="19" spans="1:6" x14ac:dyDescent="0.25">
      <c r="A19" t="str">
        <v>Basso2010_2004</v>
      </c>
      <c r="B19" t="str" cm="1">
        <f t="array" ref="B19:F19">TRANSPOSE(_xlfn._xlws.SORT(_xlfn._xlws.FILTER(institutions[institute_ID]&amp;" | "&amp;institutions[institute_name],institutions[resource_ID]=A19)))</f>
        <v>1 | Department of Crop Systems, Forestry and Environmental Sciences, University of Basilicata, Via Ateneo Lucano 10, Potenza, 85100, Italy</v>
      </c>
      <c r="C19" t="str">
        <v>2 | Institute for Sustainable Resources, Queensland University of Technology, D Level 3, Gardens Point, Queensland, 4001, Australia</v>
      </c>
      <c r="D19" t="str">
        <v>3 | Centre for Cereal Research, S.S. 16, km 675, 71100, Foggia, Italy</v>
      </c>
      <c r="E19" t="str">
        <v>4 | Department of Resource Management and Geography, School of Land and Environment, The University of Melbourne, Parkville, 3010, Australia</v>
      </c>
      <c r="F19" t="str">
        <v>5 | Department of Agriculture and Biosystems Engineering, University of Florida, Gainesville, USA</v>
      </c>
    </row>
    <row r="20" spans="1:6" x14ac:dyDescent="0.25">
      <c r="A20" t="str">
        <v>Basso2010_2005</v>
      </c>
      <c r="B20" t="str" cm="1">
        <f t="array" ref="B20:F20">TRANSPOSE(_xlfn._xlws.SORT(_xlfn._xlws.FILTER(institutions[institute_ID]&amp;" | "&amp;institutions[institute_name],institutions[resource_ID]=A20)))</f>
        <v>1 | Department of Crop Systems, Forestry and Environmental Sciences, University of Basilicata, Via Ateneo Lucano 10, Potenza, 85100, Italy</v>
      </c>
      <c r="C20" t="str">
        <v>2 | Institute for Sustainable Resources, Queensland University of Technology, D Level 3, Gardens Point, Queensland, 4001, Australia</v>
      </c>
      <c r="D20" t="str">
        <v>3 | Centre for Cereal Research, S.S. 16, km 675, 71100, Foggia, Italy</v>
      </c>
      <c r="E20" t="str">
        <v>4 | Department of Resource Management and Geography, School of Land and Environment, The University of Melbourne, Parkville, 3010, Australia</v>
      </c>
      <c r="F20" t="str">
        <v>5 | Department of Agriculture and Biosystems Engineering, University of Florida, Gainesville, USA</v>
      </c>
    </row>
    <row r="21" spans="1:6" x14ac:dyDescent="0.25">
      <c r="A21" t="str">
        <v>Basso2010_2006</v>
      </c>
      <c r="B21" t="str" cm="1">
        <f t="array" ref="B21:F21">TRANSPOSE(_xlfn._xlws.SORT(_xlfn._xlws.FILTER(institutions[institute_ID]&amp;" | "&amp;institutions[institute_name],institutions[resource_ID]=A21)))</f>
        <v>1 | Department of Crop Systems, Forestry and Environmental Sciences, University of Basilicata, Via Ateneo Lucano 10, Potenza, 85100, Italy</v>
      </c>
      <c r="C21" t="str">
        <v>2 | Institute for Sustainable Resources, Queensland University of Technology, D Level 3, Gardens Point, Queensland, 4001, Australia</v>
      </c>
      <c r="D21" t="str">
        <v>3 | Centre for Cereal Research, S.S. 16, km 675, 71100, Foggia, Italy</v>
      </c>
      <c r="E21" t="str">
        <v>4 | Department of Resource Management and Geography, School of Land and Environment, The University of Melbourne, Parkville, 3010, Australia</v>
      </c>
      <c r="F21" t="str">
        <v>5 | Department of Agriculture and Biosystems Engineering, University of Florida, Gainesville, USA</v>
      </c>
    </row>
    <row r="22" spans="1:6" x14ac:dyDescent="0.25">
      <c r="A22" t="str">
        <v>Battisti2017_2014_C1</v>
      </c>
      <c r="B22" t="str" cm="1">
        <f t="array" ref="B22:C22">TRANSPOSE(_xlfn._xlws.SORT(_xlfn._xlws.FILTER(institutions[institute_ID]&amp;" | "&amp;institutions[institute_name],institutions[resource_ID]=A22)))</f>
        <v>1 | Department of Biosystems engineering, University of San Paulo</v>
      </c>
      <c r="C22" t="str">
        <v>2 | Agronomy Department, University of Florida</v>
      </c>
    </row>
    <row r="23" spans="1:6" x14ac:dyDescent="0.25">
      <c r="A23" t="str">
        <v>Battisti2017_2014_C2</v>
      </c>
      <c r="B23" t="str" cm="1">
        <f t="array" ref="B23:C23">TRANSPOSE(_xlfn._xlws.SORT(_xlfn._xlws.FILTER(institutions[institute_ID]&amp;" | "&amp;institutions[institute_name],institutions[resource_ID]=A23)))</f>
        <v>1 | Department of Biosystems engineering, University of San Paulo</v>
      </c>
      <c r="C23" t="str">
        <v>2 | Agronomy Department, University of Florida</v>
      </c>
    </row>
    <row r="24" spans="1:6" x14ac:dyDescent="0.25">
      <c r="A24" t="str">
        <v>Battisti2017_2014_C3</v>
      </c>
      <c r="B24" t="str" cm="1">
        <f t="array" ref="B24:C24">TRANSPOSE(_xlfn._xlws.SORT(_xlfn._xlws.FILTER(institutions[institute_ID]&amp;" | "&amp;institutions[institute_name],institutions[resource_ID]=A24)))</f>
        <v>1 | Department of Biosystems engineering, University of San Paulo</v>
      </c>
      <c r="C24" t="str">
        <v>2 | Agronomy Department, University of Florida</v>
      </c>
    </row>
    <row r="25" spans="1:6" x14ac:dyDescent="0.25">
      <c r="A25" t="str">
        <v>Battisti2017_2014_E4</v>
      </c>
      <c r="B25" t="str" cm="1">
        <f t="array" ref="B25:C25">TRANSPOSE(_xlfn._xlws.SORT(_xlfn._xlws.FILTER(institutions[institute_ID]&amp;" | "&amp;institutions[institute_name],institutions[resource_ID]=A25)))</f>
        <v>1 | Department of Biosystems engineering, University of San Paulo</v>
      </c>
      <c r="C25" t="str">
        <v>2 | Agronomy Department, University of Florida</v>
      </c>
    </row>
    <row r="26" spans="1:6" x14ac:dyDescent="0.25">
      <c r="A26" t="str">
        <v>Battisti2017_2014_E6</v>
      </c>
      <c r="B26" t="str" cm="1">
        <f t="array" ref="B26:C26">TRANSPOSE(_xlfn._xlws.SORT(_xlfn._xlws.FILTER(institutions[institute_ID]&amp;" | "&amp;institutions[institute_name],institutions[resource_ID]=A26)))</f>
        <v>1 | Department of Biosystems engineering, University of San Paulo</v>
      </c>
      <c r="C26" t="str">
        <v>2 | Agronomy Department, University of Florida</v>
      </c>
    </row>
    <row r="27" spans="1:6" x14ac:dyDescent="0.25">
      <c r="A27" t="str">
        <v>Battisti2017_2014_E7</v>
      </c>
      <c r="B27" t="str" cm="1">
        <f t="array" ref="B27:C27">TRANSPOSE(_xlfn._xlws.SORT(_xlfn._xlws.FILTER(institutions[institute_ID]&amp;" | "&amp;institutions[institute_name],institutions[resource_ID]=A27)))</f>
        <v>1 | Department of Biosystems engineering, University of San Paulo</v>
      </c>
      <c r="C27" t="str">
        <v>2 | Agronomy Department, University of Florida</v>
      </c>
    </row>
    <row r="28" spans="1:6" x14ac:dyDescent="0.25">
      <c r="A28" t="str">
        <v>Battisti2017_2014_E9</v>
      </c>
      <c r="B28" t="str" cm="1">
        <f t="array" ref="B28:C28">TRANSPOSE(_xlfn._xlws.SORT(_xlfn._xlws.FILTER(institutions[institute_ID]&amp;" | "&amp;institutions[institute_name],institutions[resource_ID]=A28)))</f>
        <v>1 | Department of Biosystems engineering, University of San Paulo</v>
      </c>
      <c r="C28" t="str">
        <v>2 | Agronomy Department, University of Florida</v>
      </c>
    </row>
    <row r="29" spans="1:6" x14ac:dyDescent="0.25">
      <c r="A29" t="str">
        <v>Battisti2017_2015_E1</v>
      </c>
      <c r="B29" t="str" cm="1">
        <f t="array" ref="B29:C29">TRANSPOSE(_xlfn._xlws.SORT(_xlfn._xlws.FILTER(institutions[institute_ID]&amp;" | "&amp;institutions[institute_name],institutions[resource_ID]=A29)))</f>
        <v>1 | Department of Biosystems engineering, University of San Paulo</v>
      </c>
      <c r="C29" t="str">
        <v>2 | Agronomy Department, University of Florida</v>
      </c>
    </row>
    <row r="30" spans="1:6" x14ac:dyDescent="0.25">
      <c r="A30" t="str">
        <v>Battisti2017_2015_E2</v>
      </c>
      <c r="B30" t="str" cm="1">
        <f t="array" ref="B30:C30">TRANSPOSE(_xlfn._xlws.SORT(_xlfn._xlws.FILTER(institutions[institute_ID]&amp;" | "&amp;institutions[institute_name],institutions[resource_ID]=A30)))</f>
        <v>1 | Department of Biosystems engineering, University of San Paulo</v>
      </c>
      <c r="C30" t="str">
        <v>2 | Agronomy Department, University of Florida</v>
      </c>
    </row>
    <row r="31" spans="1:6" x14ac:dyDescent="0.25">
      <c r="A31" t="str">
        <v>Battisti2017_2015_E5</v>
      </c>
      <c r="B31" t="str" cm="1">
        <f t="array" ref="B31:C31">TRANSPOSE(_xlfn._xlws.SORT(_xlfn._xlws.FILTER(institutions[institute_ID]&amp;" | "&amp;institutions[institute_name],institutions[resource_ID]=A31)))</f>
        <v>1 | Department of Biosystems engineering, University of San Paulo</v>
      </c>
      <c r="C31" t="str">
        <v>2 | Agronomy Department, University of Florida</v>
      </c>
    </row>
    <row r="32" spans="1:6" x14ac:dyDescent="0.25">
      <c r="A32" t="str">
        <v>Battisti2017_2015_E8</v>
      </c>
      <c r="B32" t="str" cm="1">
        <f t="array" ref="B32:C32">TRANSPOSE(_xlfn._xlws.SORT(_xlfn._xlws.FILTER(institutions[institute_ID]&amp;" | "&amp;institutions[institute_name],institutions[resource_ID]=A32)))</f>
        <v>1 | Department of Biosystems engineering, University of San Paulo</v>
      </c>
      <c r="C32" t="str">
        <v>2 | Agronomy Department, University of Florida</v>
      </c>
    </row>
    <row r="33" spans="1:4" x14ac:dyDescent="0.25">
      <c r="A33" t="str">
        <v>Battisti2017_2016_E3</v>
      </c>
      <c r="B33" t="str" cm="1">
        <f t="array" ref="B33:C33">TRANSPOSE(_xlfn._xlws.SORT(_xlfn._xlws.FILTER(institutions[institute_ID]&amp;" | "&amp;institutions[institute_name],institutions[resource_ID]=A33)))</f>
        <v>1 | Department of Biosystems engineering, University of San Paulo</v>
      </c>
      <c r="C33" t="str">
        <v>2 | Agronomy Department, University of Florida</v>
      </c>
    </row>
    <row r="34" spans="1:4" x14ac:dyDescent="0.25">
      <c r="A34" t="str">
        <v>Behera2009_2003</v>
      </c>
      <c r="B34" t="str" cm="1">
        <f t="array" ref="B34">TRANSPOSE(_xlfn._xlws.SORT(_xlfn._xlws.FILTER(institutions[institute_ID]&amp;" | "&amp;institutions[institute_name],institutions[resource_ID]=A34)))</f>
        <v>1 | Agricultural and Food Engineering Department, Indian Institute of  Technology</v>
      </c>
    </row>
    <row r="35" spans="1:4" x14ac:dyDescent="0.25">
      <c r="A35" t="str">
        <v>Behera2009_2004</v>
      </c>
      <c r="B35" t="str" cm="1">
        <f t="array" ref="B35">TRANSPOSE(_xlfn._xlws.SORT(_xlfn._xlws.FILTER(institutions[institute_ID]&amp;" | "&amp;institutions[institute_name],institutions[resource_ID]=A35)))</f>
        <v>1 | Agricultural and Food Engineering Department, Indian Institute of  Technology</v>
      </c>
    </row>
    <row r="36" spans="1:4" x14ac:dyDescent="0.25">
      <c r="A36" t="str">
        <v>Behera2009_2005</v>
      </c>
      <c r="B36" t="str" cm="1">
        <f t="array" ref="B36">TRANSPOSE(_xlfn._xlws.SORT(_xlfn._xlws.FILTER(institutions[institute_ID]&amp;" | "&amp;institutions[institute_name],institutions[resource_ID]=A36)))</f>
        <v>1 | Agricultural and Food Engineering Department, Indian Institute of  Technology</v>
      </c>
    </row>
    <row r="37" spans="1:4" x14ac:dyDescent="0.25">
      <c r="A37" t="str">
        <v>Boulch2021_2019</v>
      </c>
      <c r="B37" t="str" cm="1">
        <f t="array" ref="B37">TRANSPOSE(_xlfn._xlws.SORT(_xlfn._xlws.FILTER(institutions[institute_ID]&amp;" | "&amp;institutions[institute_name],institutions[resource_ID]=A37)))</f>
        <v>1 | Institut Polytechnique UniLaSalle, AGHYLE, 60000 Beauvais, France</v>
      </c>
    </row>
    <row r="38" spans="1:4" x14ac:dyDescent="0.25">
      <c r="A38" t="str">
        <v>Bustos-Korts2013_2009</v>
      </c>
      <c r="B38" t="str" cm="1">
        <f t="array" ref="B38:D38">TRANSPOSE(_xlfn._xlws.SORT(_xlfn._xlws.FILTER(institutions[institute_ID]&amp;" | "&amp;institutions[institute_name],institutions[resource_ID]=A38)))</f>
        <v>1 | Graduate School, Faculty of Agricultural Sciences, Universidad Austral de Chile, Campus Isla Teja, Valdivia, Chile</v>
      </c>
      <c r="C38" t="str">
        <v>2 | Institute of Plant Production and Protection, Universidad Austral de Chile, Campus Isla Teja, Valdivia, Chile</v>
      </c>
      <c r="D38" t="str">
        <v>3 | Global Wheat Program, International Maize and Wheat Improvement Center (CIMMYT), Apdo, Mexico</v>
      </c>
    </row>
    <row r="39" spans="1:4" x14ac:dyDescent="0.25">
      <c r="A39" t="str">
        <v>Bustos-Korts2013_2010</v>
      </c>
      <c r="B39" t="str" cm="1">
        <f t="array" ref="B39:D39">TRANSPOSE(_xlfn._xlws.SORT(_xlfn._xlws.FILTER(institutions[institute_ID]&amp;" | "&amp;institutions[institute_name],institutions[resource_ID]=A39)))</f>
        <v>1 | Graduate School, Faculty of Agricultural Sciences, Universidad Austral de Chile, Campus Isla Teja, Valdivia, Chile</v>
      </c>
      <c r="C39" t="str">
        <v>2 | Institute of Plant Production and Protection, Universidad Austral de Chile, Campus Isla Teja, Valdivia, Chile</v>
      </c>
      <c r="D39" t="str">
        <v>3 | Global Wheat Program, International Maize and Wheat Improvement Center (CIMMYT), Apdo, Mexico</v>
      </c>
    </row>
    <row r="40" spans="1:4" x14ac:dyDescent="0.25">
      <c r="A40" t="str">
        <v>Bustos-Korts2013_2011</v>
      </c>
      <c r="B40" t="str" cm="1">
        <f t="array" ref="B40:D40">TRANSPOSE(_xlfn._xlws.SORT(_xlfn._xlws.FILTER(institutions[institute_ID]&amp;" | "&amp;institutions[institute_name],institutions[resource_ID]=A40)))</f>
        <v>1 | Graduate School, Faculty of Agricultural Sciences, Universidad Austral de Chile, Campus Isla Teja, Valdivia, Chile</v>
      </c>
      <c r="C40" t="str">
        <v>2 | Institute of Plant Production and Protection, Universidad Austral de Chile, Campus Isla Teja, Valdivia, Chile</v>
      </c>
      <c r="D40" t="str">
        <v>3 | Global Wheat Program, International Maize and Wheat Improvement Center (CIMMYT), Apdo, Mexico</v>
      </c>
    </row>
    <row r="41" spans="1:4" x14ac:dyDescent="0.25">
      <c r="A41" t="str">
        <v>Darwinkel1978_1976</v>
      </c>
      <c r="B41" t="str" cm="1">
        <f t="array" ref="B41">TRANSPOSE(_xlfn._xlws.SORT(_xlfn._xlws.FILTER(institutions[institute_ID]&amp;" | "&amp;institutions[institute_name],institutions[resource_ID]=A41)))</f>
        <v>1 | Research Station for Arable Farming and Field Production of Vegetables</v>
      </c>
    </row>
    <row r="42" spans="1:4" x14ac:dyDescent="0.25">
      <c r="A42" t="str">
        <v>Dettori2017_1974</v>
      </c>
      <c r="B42" t="str" cm="1">
        <f t="array" ref="B42:C42">TRANSPOSE(_xlfn._xlws.SORT(_xlfn._xlws.FILTER(institutions[institute_ID]&amp;" | "&amp;institutions[institute_name],institutions[resource_ID]=A42)))</f>
        <v>1 | Agricultural Research Agency of Sardinia (Agris), Viale Trieste 111, 09123 Cagliari, Italy</v>
      </c>
      <c r="C42" t="str">
        <v>2 | Institute of Biometeorology, National Research Council, CNR – IBIMET, Traversa La Crucca 3, 07100 Sassari, Italy</v>
      </c>
    </row>
    <row r="43" spans="1:4" x14ac:dyDescent="0.25">
      <c r="A43" t="str">
        <v>Dettori2017_1975</v>
      </c>
      <c r="B43" t="str" cm="1">
        <f t="array" ref="B43:C43">TRANSPOSE(_xlfn._xlws.SORT(_xlfn._xlws.FILTER(institutions[institute_ID]&amp;" | "&amp;institutions[institute_name],institutions[resource_ID]=A43)))</f>
        <v>1 | Agricultural Research Agency of Sardinia (Agris), Viale Trieste 111, 09123 Cagliari, Italy</v>
      </c>
      <c r="C43" t="str">
        <v>2 | Institute of Biometeorology, National Research Council, CNR – IBIMET, Traversa La Crucca 3, 07100 Sassari, Italy</v>
      </c>
    </row>
    <row r="44" spans="1:4" x14ac:dyDescent="0.25">
      <c r="A44" t="str">
        <v>Dettori2017_1976</v>
      </c>
      <c r="B44" t="str" cm="1">
        <f t="array" ref="B44:C44">TRANSPOSE(_xlfn._xlws.SORT(_xlfn._xlws.FILTER(institutions[institute_ID]&amp;" | "&amp;institutions[institute_name],institutions[resource_ID]=A44)))</f>
        <v>1 | Agricultural Research Agency of Sardinia (Agris), Viale Trieste 111, 09123 Cagliari, Italy</v>
      </c>
      <c r="C44" t="str">
        <v>2 | Institute of Biometeorology, National Research Council, CNR – IBIMET, Traversa La Crucca 3, 07100 Sassari, Italy</v>
      </c>
    </row>
    <row r="45" spans="1:4" x14ac:dyDescent="0.25">
      <c r="A45" t="str">
        <v>Dettori2017_1977</v>
      </c>
      <c r="B45" t="str" cm="1">
        <f t="array" ref="B45:C45">TRANSPOSE(_xlfn._xlws.SORT(_xlfn._xlws.FILTER(institutions[institute_ID]&amp;" | "&amp;institutions[institute_name],institutions[resource_ID]=A45)))</f>
        <v>1 | Agricultural Research Agency of Sardinia (Agris), Viale Trieste 111, 09123 Cagliari, Italy</v>
      </c>
      <c r="C45" t="str">
        <v>2 | Institute of Biometeorology, National Research Council, CNR – IBIMET, Traversa La Crucca 3, 07100 Sassari, Italy</v>
      </c>
    </row>
    <row r="46" spans="1:4" x14ac:dyDescent="0.25">
      <c r="A46" t="str">
        <v>Dettori2017_1978</v>
      </c>
      <c r="B46" t="str" cm="1">
        <f t="array" ref="B46:C46">TRANSPOSE(_xlfn._xlws.SORT(_xlfn._xlws.FILTER(institutions[institute_ID]&amp;" | "&amp;institutions[institute_name],institutions[resource_ID]=A46)))</f>
        <v>1 | Agricultural Research Agency of Sardinia (Agris), Viale Trieste 111, 09123 Cagliari, Italy</v>
      </c>
      <c r="C46" t="str">
        <v>2 | Institute of Biometeorology, National Research Council, CNR – IBIMET, Traversa La Crucca 3, 07100 Sassari, Italy</v>
      </c>
    </row>
    <row r="47" spans="1:4" x14ac:dyDescent="0.25">
      <c r="A47" t="str">
        <v>Dettori2017_1979</v>
      </c>
      <c r="B47" t="str" cm="1">
        <f t="array" ref="B47:C47">TRANSPOSE(_xlfn._xlws.SORT(_xlfn._xlws.FILTER(institutions[institute_ID]&amp;" | "&amp;institutions[institute_name],institutions[resource_ID]=A47)))</f>
        <v>1 | Agricultural Research Agency of Sardinia (Agris), Viale Trieste 111, 09123 Cagliari, Italy</v>
      </c>
      <c r="C47" t="str">
        <v>2 | Institute of Biometeorology, National Research Council, CNR – IBIMET, Traversa La Crucca 3, 07100 Sassari, Italy</v>
      </c>
    </row>
    <row r="48" spans="1:4" x14ac:dyDescent="0.25">
      <c r="A48" t="str">
        <v>Dettori2017_1980</v>
      </c>
      <c r="B48" t="str" cm="1">
        <f t="array" ref="B48:C48">TRANSPOSE(_xlfn._xlws.SORT(_xlfn._xlws.FILTER(institutions[institute_ID]&amp;" | "&amp;institutions[institute_name],institutions[resource_ID]=A48)))</f>
        <v>1 | Agricultural Research Agency of Sardinia (Agris), Viale Trieste 111, 09123 Cagliari, Italy</v>
      </c>
      <c r="C48" t="str">
        <v>2 | Institute of Biometeorology, National Research Council, CNR – IBIMET, Traversa La Crucca 3, 07100 Sassari, Italy</v>
      </c>
    </row>
    <row r="49" spans="1:3" x14ac:dyDescent="0.25">
      <c r="A49" t="str">
        <v>Dettori2017_1981</v>
      </c>
      <c r="B49" t="str" cm="1">
        <f t="array" ref="B49:C49">TRANSPOSE(_xlfn._xlws.SORT(_xlfn._xlws.FILTER(institutions[institute_ID]&amp;" | "&amp;institutions[institute_name],institutions[resource_ID]=A49)))</f>
        <v>1 | Agricultural Research Agency of Sardinia (Agris), Viale Trieste 111, 09123 Cagliari, Italy</v>
      </c>
      <c r="C49" t="str">
        <v>2 | Institute of Biometeorology, National Research Council, CNR – IBIMET, Traversa La Crucca 3, 07100 Sassari, Italy</v>
      </c>
    </row>
    <row r="50" spans="1:3" x14ac:dyDescent="0.25">
      <c r="A50" t="str">
        <v>Dettori2017_1982</v>
      </c>
      <c r="B50" t="str" cm="1">
        <f t="array" ref="B50:C50">TRANSPOSE(_xlfn._xlws.SORT(_xlfn._xlws.FILTER(institutions[institute_ID]&amp;" | "&amp;institutions[institute_name],institutions[resource_ID]=A50)))</f>
        <v>1 | Agricultural Research Agency of Sardinia (Agris), Viale Trieste 111, 09123 Cagliari, Italy</v>
      </c>
      <c r="C50" t="str">
        <v>2 | Institute of Biometeorology, National Research Council, CNR – IBIMET, Traversa La Crucca 3, 07100 Sassari, Italy</v>
      </c>
    </row>
    <row r="51" spans="1:3" x14ac:dyDescent="0.25">
      <c r="A51" t="str">
        <v>Dettori2017_1983</v>
      </c>
      <c r="B51" t="str" cm="1">
        <f t="array" ref="B51:C51">TRANSPOSE(_xlfn._xlws.SORT(_xlfn._xlws.FILTER(institutions[institute_ID]&amp;" | "&amp;institutions[institute_name],institutions[resource_ID]=A51)))</f>
        <v>1 | Agricultural Research Agency of Sardinia (Agris), Viale Trieste 111, 09123 Cagliari, Italy</v>
      </c>
      <c r="C51" t="str">
        <v>2 | Institute of Biometeorology, National Research Council, CNR – IBIMET, Traversa La Crucca 3, 07100 Sassari, Italy</v>
      </c>
    </row>
    <row r="52" spans="1:3" x14ac:dyDescent="0.25">
      <c r="A52" t="str">
        <v>Dettori2017_1984</v>
      </c>
      <c r="B52" t="str" cm="1">
        <f t="array" ref="B52:C52">TRANSPOSE(_xlfn._xlws.SORT(_xlfn._xlws.FILTER(institutions[institute_ID]&amp;" | "&amp;institutions[institute_name],institutions[resource_ID]=A52)))</f>
        <v>1 | Agricultural Research Agency of Sardinia (Agris), Viale Trieste 111, 09123 Cagliari, Italy</v>
      </c>
      <c r="C52" t="str">
        <v>2 | Institute of Biometeorology, National Research Council, CNR – IBIMET, Traversa La Crucca 3, 07100 Sassari, Italy</v>
      </c>
    </row>
    <row r="53" spans="1:3" x14ac:dyDescent="0.25">
      <c r="A53" t="str">
        <v>Dettori2017_1985</v>
      </c>
      <c r="B53" t="str" cm="1">
        <f t="array" ref="B53:C53">TRANSPOSE(_xlfn._xlws.SORT(_xlfn._xlws.FILTER(institutions[institute_ID]&amp;" | "&amp;institutions[institute_name],institutions[resource_ID]=A53)))</f>
        <v>1 | Agricultural Research Agency of Sardinia (Agris), Viale Trieste 111, 09123 Cagliari, Italy</v>
      </c>
      <c r="C53" t="str">
        <v>2 | Institute of Biometeorology, National Research Council, CNR – IBIMET, Traversa La Crucca 3, 07100 Sassari, Italy</v>
      </c>
    </row>
    <row r="54" spans="1:3" x14ac:dyDescent="0.25">
      <c r="A54" t="str">
        <v>Dettori2017_1986</v>
      </c>
      <c r="B54" t="str" cm="1">
        <f t="array" ref="B54:C54">TRANSPOSE(_xlfn._xlws.SORT(_xlfn._xlws.FILTER(institutions[institute_ID]&amp;" | "&amp;institutions[institute_name],institutions[resource_ID]=A54)))</f>
        <v>1 | Agricultural Research Agency of Sardinia (Agris), Viale Trieste 111, 09123 Cagliari, Italy</v>
      </c>
      <c r="C54" t="str">
        <v>2 | Institute of Biometeorology, National Research Council, CNR – IBIMET, Traversa La Crucca 3, 07100 Sassari, Italy</v>
      </c>
    </row>
    <row r="55" spans="1:3" x14ac:dyDescent="0.25">
      <c r="A55" t="str">
        <v>Dettori2017_1987</v>
      </c>
      <c r="B55" t="str" cm="1">
        <f t="array" ref="B55:C55">TRANSPOSE(_xlfn._xlws.SORT(_xlfn._xlws.FILTER(institutions[institute_ID]&amp;" | "&amp;institutions[institute_name],institutions[resource_ID]=A55)))</f>
        <v>1 | Agricultural Research Agency of Sardinia (Agris), Viale Trieste 111, 09123 Cagliari, Italy</v>
      </c>
      <c r="C55" t="str">
        <v>2 | Institute of Biometeorology, National Research Council, CNR – IBIMET, Traversa La Crucca 3, 07100 Sassari, Italy</v>
      </c>
    </row>
    <row r="56" spans="1:3" x14ac:dyDescent="0.25">
      <c r="A56" t="str">
        <v>Dettori2017_1988</v>
      </c>
      <c r="B56" t="str" cm="1">
        <f t="array" ref="B56:C56">TRANSPOSE(_xlfn._xlws.SORT(_xlfn._xlws.FILTER(institutions[institute_ID]&amp;" | "&amp;institutions[institute_name],institutions[resource_ID]=A56)))</f>
        <v>1 | Agricultural Research Agency of Sardinia (Agris), Viale Trieste 111, 09123 Cagliari, Italy</v>
      </c>
      <c r="C56" t="str">
        <v>2 | Institute of Biometeorology, National Research Council, CNR – IBIMET, Traversa La Crucca 3, 07100 Sassari, Italy</v>
      </c>
    </row>
    <row r="57" spans="1:3" x14ac:dyDescent="0.25">
      <c r="A57" t="str">
        <v>Dettori2017_1989</v>
      </c>
      <c r="B57" t="str" cm="1">
        <f t="array" ref="B57:C57">TRANSPOSE(_xlfn._xlws.SORT(_xlfn._xlws.FILTER(institutions[institute_ID]&amp;" | "&amp;institutions[institute_name],institutions[resource_ID]=A57)))</f>
        <v>1 | Agricultural Research Agency of Sardinia (Agris), Viale Trieste 111, 09123 Cagliari, Italy</v>
      </c>
      <c r="C57" t="str">
        <v>2 | Institute of Biometeorology, National Research Council, CNR – IBIMET, Traversa La Crucca 3, 07100 Sassari, Italy</v>
      </c>
    </row>
    <row r="58" spans="1:3" x14ac:dyDescent="0.25">
      <c r="A58" t="str">
        <v>Dettori2017_1990</v>
      </c>
      <c r="B58" t="str" cm="1">
        <f t="array" ref="B58:C58">TRANSPOSE(_xlfn._xlws.SORT(_xlfn._xlws.FILTER(institutions[institute_ID]&amp;" | "&amp;institutions[institute_name],institutions[resource_ID]=A58)))</f>
        <v>1 | Agricultural Research Agency of Sardinia (Agris), Viale Trieste 111, 09123 Cagliari, Italy</v>
      </c>
      <c r="C58" t="str">
        <v>2 | Institute of Biometeorology, National Research Council, CNR – IBIMET, Traversa La Crucca 3, 07100 Sassari, Italy</v>
      </c>
    </row>
    <row r="59" spans="1:3" x14ac:dyDescent="0.25">
      <c r="A59" t="str">
        <v>Dettori2017_1991</v>
      </c>
      <c r="B59" t="str" cm="1">
        <f t="array" ref="B59:C59">TRANSPOSE(_xlfn._xlws.SORT(_xlfn._xlws.FILTER(institutions[institute_ID]&amp;" | "&amp;institutions[institute_name],institutions[resource_ID]=A59)))</f>
        <v>1 | Agricultural Research Agency of Sardinia (Agris), Viale Trieste 111, 09123 Cagliari, Italy</v>
      </c>
      <c r="C59" t="str">
        <v>2 | Institute of Biometeorology, National Research Council, CNR – IBIMET, Traversa La Crucca 3, 07100 Sassari, Italy</v>
      </c>
    </row>
    <row r="60" spans="1:3" x14ac:dyDescent="0.25">
      <c r="A60" t="str">
        <v>Dettori2017_1992</v>
      </c>
      <c r="B60" t="str" cm="1">
        <f t="array" ref="B60:C60">TRANSPOSE(_xlfn._xlws.SORT(_xlfn._xlws.FILTER(institutions[institute_ID]&amp;" | "&amp;institutions[institute_name],institutions[resource_ID]=A60)))</f>
        <v>1 | Agricultural Research Agency of Sardinia (Agris), Viale Trieste 111, 09123 Cagliari, Italy</v>
      </c>
      <c r="C60" t="str">
        <v>2 | Institute of Biometeorology, National Research Council, CNR – IBIMET, Traversa La Crucca 3, 07100 Sassari, Italy</v>
      </c>
    </row>
    <row r="61" spans="1:3" x14ac:dyDescent="0.25">
      <c r="A61" t="str">
        <v>Dettori2017_1993</v>
      </c>
      <c r="B61" t="str" cm="1">
        <f t="array" ref="B61:C61">TRANSPOSE(_xlfn._xlws.SORT(_xlfn._xlws.FILTER(institutions[institute_ID]&amp;" | "&amp;institutions[institute_name],institutions[resource_ID]=A61)))</f>
        <v>1 | Agricultural Research Agency of Sardinia (Agris), Viale Trieste 111, 09123 Cagliari, Italy</v>
      </c>
      <c r="C61" t="str">
        <v>2 | Institute of Biometeorology, National Research Council, CNR – IBIMET, Traversa La Crucca 3, 07100 Sassari, Italy</v>
      </c>
    </row>
    <row r="62" spans="1:3" x14ac:dyDescent="0.25">
      <c r="A62" t="str">
        <v>Dettori2017_1994</v>
      </c>
      <c r="B62" t="str" cm="1">
        <f t="array" ref="B62:C62">TRANSPOSE(_xlfn._xlws.SORT(_xlfn._xlws.FILTER(institutions[institute_ID]&amp;" | "&amp;institutions[institute_name],institutions[resource_ID]=A62)))</f>
        <v>1 | Agricultural Research Agency of Sardinia (Agris), Viale Trieste 111, 09123 Cagliari, Italy</v>
      </c>
      <c r="C62" t="str">
        <v>2 | Institute of Biometeorology, National Research Council, CNR – IBIMET, Traversa La Crucca 3, 07100 Sassari, Italy</v>
      </c>
    </row>
    <row r="63" spans="1:3" x14ac:dyDescent="0.25">
      <c r="A63" t="str">
        <v>Dettori2017_1995</v>
      </c>
      <c r="B63" t="str" cm="1">
        <f t="array" ref="B63:C63">TRANSPOSE(_xlfn._xlws.SORT(_xlfn._xlws.FILTER(institutions[institute_ID]&amp;" | "&amp;institutions[institute_name],institutions[resource_ID]=A63)))</f>
        <v>1 | Agricultural Research Agency of Sardinia (Agris), Viale Trieste 111, 09123 Cagliari, Italy</v>
      </c>
      <c r="C63" t="str">
        <v>2 | Institute of Biometeorology, National Research Council, CNR – IBIMET, Traversa La Crucca 3, 07100 Sassari, Italy</v>
      </c>
    </row>
    <row r="64" spans="1:3" x14ac:dyDescent="0.25">
      <c r="A64" t="str">
        <v>Dettori2017_1996</v>
      </c>
      <c r="B64" t="str" cm="1">
        <f t="array" ref="B64:C64">TRANSPOSE(_xlfn._xlws.SORT(_xlfn._xlws.FILTER(institutions[institute_ID]&amp;" | "&amp;institutions[institute_name],institutions[resource_ID]=A64)))</f>
        <v>1 | Agricultural Research Agency of Sardinia (Agris), Viale Trieste 111, 09123 Cagliari, Italy</v>
      </c>
      <c r="C64" t="str">
        <v>2 | Institute of Biometeorology, National Research Council, CNR – IBIMET, Traversa La Crucca 3, 07100 Sassari, Italy</v>
      </c>
    </row>
    <row r="65" spans="1:9" x14ac:dyDescent="0.25">
      <c r="A65" t="str">
        <v>Dettori2017_1997</v>
      </c>
      <c r="B65" t="str" cm="1">
        <f t="array" ref="B65:C65">TRANSPOSE(_xlfn._xlws.SORT(_xlfn._xlws.FILTER(institutions[institute_ID]&amp;" | "&amp;institutions[institute_name],institutions[resource_ID]=A65)))</f>
        <v>1 | Agricultural Research Agency of Sardinia (Agris), Viale Trieste 111, 09123 Cagliari, Italy</v>
      </c>
      <c r="C65" t="str">
        <v>2 | Institute of Biometeorology, National Research Council, CNR – IBIMET, Traversa La Crucca 3, 07100 Sassari, Italy</v>
      </c>
    </row>
    <row r="66" spans="1:9" x14ac:dyDescent="0.25">
      <c r="A66" t="str">
        <v>Dettori2017_1998</v>
      </c>
      <c r="B66" t="str" cm="1">
        <f t="array" ref="B66:C66">TRANSPOSE(_xlfn._xlws.SORT(_xlfn._xlws.FILTER(institutions[institute_ID]&amp;" | "&amp;institutions[institute_name],institutions[resource_ID]=A66)))</f>
        <v>1 | Agricultural Research Agency of Sardinia (Agris), Viale Trieste 111, 09123 Cagliari, Italy</v>
      </c>
      <c r="C66" t="str">
        <v>2 | Institute of Biometeorology, National Research Council, CNR – IBIMET, Traversa La Crucca 3, 07100 Sassari, Italy</v>
      </c>
    </row>
    <row r="67" spans="1:9" x14ac:dyDescent="0.25">
      <c r="A67" t="str">
        <v>Dettori2017_1999</v>
      </c>
      <c r="B67" t="str" cm="1">
        <f t="array" ref="B67:C67">TRANSPOSE(_xlfn._xlws.SORT(_xlfn._xlws.FILTER(institutions[institute_ID]&amp;" | "&amp;institutions[institute_name],institutions[resource_ID]=A67)))</f>
        <v>1 | Agricultural Research Agency of Sardinia (Agris), Viale Trieste 111, 09123 Cagliari, Italy</v>
      </c>
      <c r="C67" t="str">
        <v>2 | Institute of Biometeorology, National Research Council, CNR – IBIMET, Traversa La Crucca 3, 07100 Sassari, Italy</v>
      </c>
    </row>
    <row r="68" spans="1:9" x14ac:dyDescent="0.25">
      <c r="A68" t="str">
        <v>Dettori2017_2000</v>
      </c>
      <c r="B68" t="str" cm="1">
        <f t="array" ref="B68:C68">TRANSPOSE(_xlfn._xlws.SORT(_xlfn._xlws.FILTER(institutions[institute_ID]&amp;" | "&amp;institutions[institute_name],institutions[resource_ID]=A68)))</f>
        <v>1 | Agricultural Research Agency of Sardinia (Agris), Viale Trieste 111, 09123 Cagliari, Italy</v>
      </c>
      <c r="C68" t="str">
        <v>2 | Institute of Biometeorology, National Research Council, CNR – IBIMET, Traversa La Crucca 3, 07100 Sassari, Italy</v>
      </c>
    </row>
    <row r="69" spans="1:9" x14ac:dyDescent="0.25">
      <c r="A69" t="str">
        <v>Dettori2017_2001</v>
      </c>
      <c r="B69" t="str" cm="1">
        <f t="array" ref="B69:C69">TRANSPOSE(_xlfn._xlws.SORT(_xlfn._xlws.FILTER(institutions[institute_ID]&amp;" | "&amp;institutions[institute_name],institutions[resource_ID]=A69)))</f>
        <v>1 | Agricultural Research Agency of Sardinia (Agris), Viale Trieste 111, 09123 Cagliari, Italy</v>
      </c>
      <c r="C69" t="str">
        <v>2 | Institute of Biometeorology, National Research Council, CNR – IBIMET, Traversa La Crucca 3, 07100 Sassari, Italy</v>
      </c>
    </row>
    <row r="70" spans="1:9" x14ac:dyDescent="0.25">
      <c r="A70" t="str">
        <v>Dettori2017_2002</v>
      </c>
      <c r="B70" t="str" cm="1">
        <f t="array" ref="B70:C70">TRANSPOSE(_xlfn._xlws.SORT(_xlfn._xlws.FILTER(institutions[institute_ID]&amp;" | "&amp;institutions[institute_name],institutions[resource_ID]=A70)))</f>
        <v>1 | Agricultural Research Agency of Sardinia (Agris), Viale Trieste 111, 09123 Cagliari, Italy</v>
      </c>
      <c r="C70" t="str">
        <v>2 | Institute of Biometeorology, National Research Council, CNR – IBIMET, Traversa La Crucca 3, 07100 Sassari, Italy</v>
      </c>
    </row>
    <row r="71" spans="1:9" x14ac:dyDescent="0.25">
      <c r="A71" t="str">
        <v>Dettori2017_2003</v>
      </c>
      <c r="B71" t="str" cm="1">
        <f t="array" ref="B71:C71">TRANSPOSE(_xlfn._xlws.SORT(_xlfn._xlws.FILTER(institutions[institute_ID]&amp;" | "&amp;institutions[institute_name],institutions[resource_ID]=A71)))</f>
        <v>1 | Agricultural Research Agency of Sardinia (Agris), Viale Trieste 111, 09123 Cagliari, Italy</v>
      </c>
      <c r="C71" t="str">
        <v>2 | Institute of Biometeorology, National Research Council, CNR – IBIMET, Traversa La Crucca 3, 07100 Sassari, Italy</v>
      </c>
    </row>
    <row r="72" spans="1:9" x14ac:dyDescent="0.25">
      <c r="A72" t="str">
        <v>Dettori2017_2004</v>
      </c>
      <c r="B72" t="str" cm="1">
        <f t="array" ref="B72:C72">TRANSPOSE(_xlfn._xlws.SORT(_xlfn._xlws.FILTER(institutions[institute_ID]&amp;" | "&amp;institutions[institute_name],institutions[resource_ID]=A72)))</f>
        <v>1 | Agricultural Research Agency of Sardinia (Agris), Viale Trieste 111, 09123 Cagliari, Italy</v>
      </c>
      <c r="C72" t="str">
        <v>2 | Institute of Biometeorology, National Research Council, CNR – IBIMET, Traversa La Crucca 3, 07100 Sassari, Italy</v>
      </c>
    </row>
    <row r="73" spans="1:9" x14ac:dyDescent="0.25">
      <c r="A73" t="str">
        <v>Doltra2019_2001_Osiny</v>
      </c>
      <c r="B73" t="str" cm="1">
        <f t="array" ref="B73:I73">TRANSPOSE(_xlfn._xlws.SORT(_xlfn._xlws.FILTER(institutions[institute_ID]&amp;" | "&amp;institutions[institute_name],institutions[resource_ID]=A73)))</f>
        <v>1 | Cantabrian Agricultural Research and Training Centre</v>
      </c>
      <c r="C73" t="str">
        <v>2 | Aarhus University, Department of Agroecology and Environment</v>
      </c>
      <c r="D73" t="str">
        <v>3 | Norwegian Centre for Organic Agriculture</v>
      </c>
      <c r="E73" t="str">
        <v>4 | Norwegian Institute of Bioeconomy Research</v>
      </c>
      <c r="F73" t="str">
        <v>5 | Research Institute of Organic Agriculture</v>
      </c>
      <c r="G73" t="str">
        <v>6 | Institute of Soil Science and Plant Cultivation, State Research Institute</v>
      </c>
      <c r="H73" t="str">
        <v>7 | Regional Agrifood Research annd Development Service</v>
      </c>
      <c r="I73" t="str">
        <v>8 | Department of Agrifood Production and Environmental Sciences, University of Florence</v>
      </c>
    </row>
    <row r="74" spans="1:9" x14ac:dyDescent="0.25">
      <c r="A74" t="str">
        <v>Doltra2019_2002_Foulum</v>
      </c>
      <c r="B74" t="str" cm="1">
        <f t="array" ref="B74:I74">TRANSPOSE(_xlfn._xlws.SORT(_xlfn._xlws.FILTER(institutions[institute_ID]&amp;" | "&amp;institutions[institute_name],institutions[resource_ID]=A74)))</f>
        <v>1 | Cantabrian Agricultural Research and Training Centre</v>
      </c>
      <c r="C74" t="str">
        <v>2 | Aarhus University, Department of Agroecology and Environment</v>
      </c>
      <c r="D74" t="str">
        <v>3 | Norwegian Centre for Organic Agriculture</v>
      </c>
      <c r="E74" t="str">
        <v>4 | Norwegian Institute of Bioeconomy Research</v>
      </c>
      <c r="F74" t="str">
        <v>5 | Research Institute of Organic Agriculture</v>
      </c>
      <c r="G74" t="str">
        <v>6 | Institute of Soil Science and Plant Cultivation, State Research Institute</v>
      </c>
      <c r="H74" t="str">
        <v>7 | Regional Agrifood Research annd Development Service</v>
      </c>
      <c r="I74" t="str">
        <v>8 | Department of Agrifood Production and Environmental Sciences, University of Florence</v>
      </c>
    </row>
    <row r="75" spans="1:9" x14ac:dyDescent="0.25">
      <c r="A75" t="str">
        <v>Doltra2019_2002_Osiny</v>
      </c>
      <c r="B75" t="str" cm="1">
        <f t="array" ref="B75:I75">TRANSPOSE(_xlfn._xlws.SORT(_xlfn._xlws.FILTER(institutions[institute_ID]&amp;" | "&amp;institutions[institute_name],institutions[resource_ID]=A75)))</f>
        <v>1 | Cantabrian Agricultural Research and Training Centre</v>
      </c>
      <c r="C75" t="str">
        <v>2 | Aarhus University, Department of Agroecology and Environment</v>
      </c>
      <c r="D75" t="str">
        <v>3 | Norwegian Centre for Organic Agriculture</v>
      </c>
      <c r="E75" t="str">
        <v>4 | Norwegian Institute of Bioeconomy Research</v>
      </c>
      <c r="F75" t="str">
        <v>5 | Research Institute of Organic Agriculture</v>
      </c>
      <c r="G75" t="str">
        <v>6 | Institute of Soil Science and Plant Cultivation, State Research Institute</v>
      </c>
      <c r="H75" t="str">
        <v>7 | Regional Agrifood Research annd Development Service</v>
      </c>
      <c r="I75" t="str">
        <v>8 | Department of Agrifood Production and Environmental Sciences, University of Florence</v>
      </c>
    </row>
    <row r="76" spans="1:9" x14ac:dyDescent="0.25">
      <c r="A76" t="str">
        <v>Doltra2019_2003_Foulum</v>
      </c>
      <c r="B76" t="str" cm="1">
        <f t="array" ref="B76:I76">TRANSPOSE(_xlfn._xlws.SORT(_xlfn._xlws.FILTER(institutions[institute_ID]&amp;" | "&amp;institutions[institute_name],institutions[resource_ID]=A76)))</f>
        <v>1 | Cantabrian Agricultural Research and Training Centre</v>
      </c>
      <c r="C76" t="str">
        <v>2 | Aarhus University, Department of Agroecology and Environment</v>
      </c>
      <c r="D76" t="str">
        <v>3 | Norwegian Centre for Organic Agriculture</v>
      </c>
      <c r="E76" t="str">
        <v>4 | Norwegian Institute of Bioeconomy Research</v>
      </c>
      <c r="F76" t="str">
        <v>5 | Research Institute of Organic Agriculture</v>
      </c>
      <c r="G76" t="str">
        <v>6 | Institute of Soil Science and Plant Cultivation, State Research Institute</v>
      </c>
      <c r="H76" t="str">
        <v>7 | Regional Agrifood Research annd Development Service</v>
      </c>
      <c r="I76" t="str">
        <v>8 | Department of Agrifood Production and Environmental Sciences, University of Florence</v>
      </c>
    </row>
    <row r="77" spans="1:9" x14ac:dyDescent="0.25">
      <c r="A77" t="str">
        <v>Doltra2019_2003_Frick</v>
      </c>
      <c r="B77" t="str" cm="1">
        <f t="array" ref="B77:I77">TRANSPOSE(_xlfn._xlws.SORT(_xlfn._xlws.FILTER(institutions[institute_ID]&amp;" | "&amp;institutions[institute_name],institutions[resource_ID]=A77)))</f>
        <v>1 | Cantabrian Agricultural Research and Training Centre</v>
      </c>
      <c r="C77" t="str">
        <v>2 | Aarhus University, Department of Agroecology and Environment</v>
      </c>
      <c r="D77" t="str">
        <v>3 | Norwegian Centre for Organic Agriculture</v>
      </c>
      <c r="E77" t="str">
        <v>4 | Norwegian Institute of Bioeconomy Research</v>
      </c>
      <c r="F77" t="str">
        <v>5 | Research Institute of Organic Agriculture</v>
      </c>
      <c r="G77" t="str">
        <v>6 | Institute of Soil Science and Plant Cultivation, State Research Institute</v>
      </c>
      <c r="H77" t="str">
        <v>7 | Regional Agrifood Research annd Development Service</v>
      </c>
      <c r="I77" t="str">
        <v>8 | Department of Agrifood Production and Environmental Sciences, University of Florence</v>
      </c>
    </row>
    <row r="78" spans="1:9" x14ac:dyDescent="0.25">
      <c r="A78" t="str">
        <v>Doltra2019_2003_Montepaldi</v>
      </c>
      <c r="B78" t="str" cm="1">
        <f t="array" ref="B78:I78">TRANSPOSE(_xlfn._xlws.SORT(_xlfn._xlws.FILTER(institutions[institute_ID]&amp;" | "&amp;institutions[institute_name],institutions[resource_ID]=A78)))</f>
        <v>1 | Cantabrian Agricultural Research and Training Centre</v>
      </c>
      <c r="C78" t="str">
        <v>2 | Aarhus University, Department of Agroecology and Environment</v>
      </c>
      <c r="D78" t="str">
        <v>3 | Norwegian Centre for Organic Agriculture</v>
      </c>
      <c r="E78" t="str">
        <v>4 | Norwegian Institute of Bioeconomy Research</v>
      </c>
      <c r="F78" t="str">
        <v>5 | Research Institute of Organic Agriculture</v>
      </c>
      <c r="G78" t="str">
        <v>6 | Institute of Soil Science and Plant Cultivation, State Research Institute</v>
      </c>
      <c r="H78" t="str">
        <v>7 | Regional Agrifood Research annd Development Service</v>
      </c>
      <c r="I78" t="str">
        <v>8 | Department of Agrifood Production and Environmental Sciences, University of Florence</v>
      </c>
    </row>
    <row r="79" spans="1:9" x14ac:dyDescent="0.25">
      <c r="A79" t="str">
        <v>Doltra2019_2003_Osiny</v>
      </c>
      <c r="B79" t="str" cm="1">
        <f t="array" ref="B79:I79">TRANSPOSE(_xlfn._xlws.SORT(_xlfn._xlws.FILTER(institutions[institute_ID]&amp;" | "&amp;institutions[institute_name],institutions[resource_ID]=A79)))</f>
        <v>1 | Cantabrian Agricultural Research and Training Centre</v>
      </c>
      <c r="C79" t="str">
        <v>2 | Aarhus University, Department of Agroecology and Environment</v>
      </c>
      <c r="D79" t="str">
        <v>3 | Norwegian Centre for Organic Agriculture</v>
      </c>
      <c r="E79" t="str">
        <v>4 | Norwegian Institute of Bioeconomy Research</v>
      </c>
      <c r="F79" t="str">
        <v>5 | Research Institute of Organic Agriculture</v>
      </c>
      <c r="G79" t="str">
        <v>6 | Institute of Soil Science and Plant Cultivation, State Research Institute</v>
      </c>
      <c r="H79" t="str">
        <v>7 | Regional Agrifood Research annd Development Service</v>
      </c>
      <c r="I79" t="str">
        <v>8 | Department of Agrifood Production and Environmental Sciences, University of Florence</v>
      </c>
    </row>
    <row r="80" spans="1:9" x14ac:dyDescent="0.25">
      <c r="A80" t="str">
        <v>Doltra2019_2004_Foulum</v>
      </c>
      <c r="B80" t="str" cm="1">
        <f t="array" ref="B80:I80">TRANSPOSE(_xlfn._xlws.SORT(_xlfn._xlws.FILTER(institutions[institute_ID]&amp;" | "&amp;institutions[institute_name],institutions[resource_ID]=A80)))</f>
        <v>1 | Cantabrian Agricultural Research and Training Centre</v>
      </c>
      <c r="C80" t="str">
        <v>2 | Aarhus University, Department of Agroecology and Environment</v>
      </c>
      <c r="D80" t="str">
        <v>3 | Norwegian Centre for Organic Agriculture</v>
      </c>
      <c r="E80" t="str">
        <v>4 | Norwegian Institute of Bioeconomy Research</v>
      </c>
      <c r="F80" t="str">
        <v>5 | Research Institute of Organic Agriculture</v>
      </c>
      <c r="G80" t="str">
        <v>6 | Institute of Soil Science and Plant Cultivation, State Research Institute</v>
      </c>
      <c r="H80" t="str">
        <v>7 | Regional Agrifood Research annd Development Service</v>
      </c>
      <c r="I80" t="str">
        <v>8 | Department of Agrifood Production and Environmental Sciences, University of Florence</v>
      </c>
    </row>
    <row r="81" spans="1:9" x14ac:dyDescent="0.25">
      <c r="A81" t="str">
        <v>Doltra2019_2004_Frick</v>
      </c>
      <c r="B81" t="str" cm="1">
        <f t="array" ref="B81:I81">TRANSPOSE(_xlfn._xlws.SORT(_xlfn._xlws.FILTER(institutions[institute_ID]&amp;" | "&amp;institutions[institute_name],institutions[resource_ID]=A81)))</f>
        <v>1 | Cantabrian Agricultural Research and Training Centre</v>
      </c>
      <c r="C81" t="str">
        <v>2 | Aarhus University, Department of Agroecology and Environment</v>
      </c>
      <c r="D81" t="str">
        <v>3 | Norwegian Centre for Organic Agriculture</v>
      </c>
      <c r="E81" t="str">
        <v>4 | Norwegian Institute of Bioeconomy Research</v>
      </c>
      <c r="F81" t="str">
        <v>5 | Research Institute of Organic Agriculture</v>
      </c>
      <c r="G81" t="str">
        <v>6 | Institute of Soil Science and Plant Cultivation, State Research Institute</v>
      </c>
      <c r="H81" t="str">
        <v>7 | Regional Agrifood Research annd Development Service</v>
      </c>
      <c r="I81" t="str">
        <v>8 | Department of Agrifood Production and Environmental Sciences, University of Florence</v>
      </c>
    </row>
    <row r="82" spans="1:9" x14ac:dyDescent="0.25">
      <c r="A82" t="str">
        <v>Doltra2019_2004_Montepaldi</v>
      </c>
      <c r="B82" t="str" cm="1">
        <f t="array" ref="B82:I82">TRANSPOSE(_xlfn._xlws.SORT(_xlfn._xlws.FILTER(institutions[institute_ID]&amp;" | "&amp;institutions[institute_name],institutions[resource_ID]=A82)))</f>
        <v>1 | Cantabrian Agricultural Research and Training Centre</v>
      </c>
      <c r="C82" t="str">
        <v>2 | Aarhus University, Department of Agroecology and Environment</v>
      </c>
      <c r="D82" t="str">
        <v>3 | Norwegian Centre for Organic Agriculture</v>
      </c>
      <c r="E82" t="str">
        <v>4 | Norwegian Institute of Bioeconomy Research</v>
      </c>
      <c r="F82" t="str">
        <v>5 | Research Institute of Organic Agriculture</v>
      </c>
      <c r="G82" t="str">
        <v>6 | Institute of Soil Science and Plant Cultivation, State Research Institute</v>
      </c>
      <c r="H82" t="str">
        <v>7 | Regional Agrifood Research annd Development Service</v>
      </c>
      <c r="I82" t="str">
        <v>8 | Department of Agrifood Production and Environmental Sciences, University of Florence</v>
      </c>
    </row>
    <row r="83" spans="1:9" x14ac:dyDescent="0.25">
      <c r="A83" t="str">
        <v>Doltra2019_2004_Osiny</v>
      </c>
      <c r="B83" t="str" cm="1">
        <f t="array" ref="B83:I83">TRANSPOSE(_xlfn._xlws.SORT(_xlfn._xlws.FILTER(institutions[institute_ID]&amp;" | "&amp;institutions[institute_name],institutions[resource_ID]=A83)))</f>
        <v>1 | Cantabrian Agricultural Research and Training Centre</v>
      </c>
      <c r="C83" t="str">
        <v>2 | Aarhus University, Department of Agroecology and Environment</v>
      </c>
      <c r="D83" t="str">
        <v>3 | Norwegian Centre for Organic Agriculture</v>
      </c>
      <c r="E83" t="str">
        <v>4 | Norwegian Institute of Bioeconomy Research</v>
      </c>
      <c r="F83" t="str">
        <v>5 | Research Institute of Organic Agriculture</v>
      </c>
      <c r="G83" t="str">
        <v>6 | Institute of Soil Science and Plant Cultivation, State Research Institute</v>
      </c>
      <c r="H83" t="str">
        <v>7 | Regional Agrifood Research annd Development Service</v>
      </c>
      <c r="I83" t="str">
        <v>8 | Department of Agrifood Production and Environmental Sciences, University of Florence</v>
      </c>
    </row>
    <row r="84" spans="1:9" x14ac:dyDescent="0.25">
      <c r="A84" t="str">
        <v>Doltra2019_2005_Foulum</v>
      </c>
      <c r="B84" t="str" cm="1">
        <f t="array" ref="B84:I84">TRANSPOSE(_xlfn._xlws.SORT(_xlfn._xlws.FILTER(institutions[institute_ID]&amp;" | "&amp;institutions[institute_name],institutions[resource_ID]=A84)))</f>
        <v>1 | Cantabrian Agricultural Research and Training Centre</v>
      </c>
      <c r="C84" t="str">
        <v>2 | Aarhus University, Department of Agroecology and Environment</v>
      </c>
      <c r="D84" t="str">
        <v>3 | Norwegian Centre for Organic Agriculture</v>
      </c>
      <c r="E84" t="str">
        <v>4 | Norwegian Institute of Bioeconomy Research</v>
      </c>
      <c r="F84" t="str">
        <v>5 | Research Institute of Organic Agriculture</v>
      </c>
      <c r="G84" t="str">
        <v>6 | Institute of Soil Science and Plant Cultivation, State Research Institute</v>
      </c>
      <c r="H84" t="str">
        <v>7 | Regional Agrifood Research annd Development Service</v>
      </c>
      <c r="I84" t="str">
        <v>8 | Department of Agrifood Production and Environmental Sciences, University of Florence</v>
      </c>
    </row>
    <row r="85" spans="1:9" x14ac:dyDescent="0.25">
      <c r="A85" t="str">
        <v>Doltra2019_2005_Frick</v>
      </c>
      <c r="B85" t="str" cm="1">
        <f t="array" ref="B85:I85">TRANSPOSE(_xlfn._xlws.SORT(_xlfn._xlws.FILTER(institutions[institute_ID]&amp;" | "&amp;institutions[institute_name],institutions[resource_ID]=A85)))</f>
        <v>1 | Cantabrian Agricultural Research and Training Centre</v>
      </c>
      <c r="C85" t="str">
        <v>2 | Aarhus University, Department of Agroecology and Environment</v>
      </c>
      <c r="D85" t="str">
        <v>3 | Norwegian Centre for Organic Agriculture</v>
      </c>
      <c r="E85" t="str">
        <v>4 | Norwegian Institute of Bioeconomy Research</v>
      </c>
      <c r="F85" t="str">
        <v>5 | Research Institute of Organic Agriculture</v>
      </c>
      <c r="G85" t="str">
        <v>6 | Institute of Soil Science and Plant Cultivation, State Research Institute</v>
      </c>
      <c r="H85" t="str">
        <v>7 | Regional Agrifood Research annd Development Service</v>
      </c>
      <c r="I85" t="str">
        <v>8 | Department of Agrifood Production and Environmental Sciences, University of Florence</v>
      </c>
    </row>
    <row r="86" spans="1:9" x14ac:dyDescent="0.25">
      <c r="A86" t="str">
        <v>Doltra2019_2005_Montepaldi</v>
      </c>
      <c r="B86" t="str" cm="1">
        <f t="array" ref="B86:I86">TRANSPOSE(_xlfn._xlws.SORT(_xlfn._xlws.FILTER(institutions[institute_ID]&amp;" | "&amp;institutions[institute_name],institutions[resource_ID]=A86)))</f>
        <v>1 | Cantabrian Agricultural Research and Training Centre</v>
      </c>
      <c r="C86" t="str">
        <v>2 | Aarhus University, Department of Agroecology and Environment</v>
      </c>
      <c r="D86" t="str">
        <v>3 | Norwegian Centre for Organic Agriculture</v>
      </c>
      <c r="E86" t="str">
        <v>4 | Norwegian Institute of Bioeconomy Research</v>
      </c>
      <c r="F86" t="str">
        <v>5 | Research Institute of Organic Agriculture</v>
      </c>
      <c r="G86" t="str">
        <v>6 | Institute of Soil Science and Plant Cultivation, State Research Institute</v>
      </c>
      <c r="H86" t="str">
        <v>7 | Regional Agrifood Research annd Development Service</v>
      </c>
      <c r="I86" t="str">
        <v>8 | Department of Agrifood Production and Environmental Sciences, University of Florence</v>
      </c>
    </row>
    <row r="87" spans="1:9" x14ac:dyDescent="0.25">
      <c r="A87" t="str">
        <v>Doltra2019_2005_Osiny</v>
      </c>
      <c r="B87" t="str" cm="1">
        <f t="array" ref="B87:I87">TRANSPOSE(_xlfn._xlws.SORT(_xlfn._xlws.FILTER(institutions[institute_ID]&amp;" | "&amp;institutions[institute_name],institutions[resource_ID]=A87)))</f>
        <v>1 | Cantabrian Agricultural Research and Training Centre</v>
      </c>
      <c r="C87" t="str">
        <v>2 | Aarhus University, Department of Agroecology and Environment</v>
      </c>
      <c r="D87" t="str">
        <v>3 | Norwegian Centre for Organic Agriculture</v>
      </c>
      <c r="E87" t="str">
        <v>4 | Norwegian Institute of Bioeconomy Research</v>
      </c>
      <c r="F87" t="str">
        <v>5 | Research Institute of Organic Agriculture</v>
      </c>
      <c r="G87" t="str">
        <v>6 | Institute of Soil Science and Plant Cultivation, State Research Institute</v>
      </c>
      <c r="H87" t="str">
        <v>7 | Regional Agrifood Research annd Development Service</v>
      </c>
      <c r="I87" t="str">
        <v>8 | Department of Agrifood Production and Environmental Sciences, University of Florence</v>
      </c>
    </row>
    <row r="88" spans="1:9" x14ac:dyDescent="0.25">
      <c r="A88" t="str">
        <v>Doltra2019_2006_Foulum</v>
      </c>
      <c r="B88" t="str" cm="1">
        <f t="array" ref="B88:I88">TRANSPOSE(_xlfn._xlws.SORT(_xlfn._xlws.FILTER(institutions[institute_ID]&amp;" | "&amp;institutions[institute_name],institutions[resource_ID]=A88)))</f>
        <v>1 | Cantabrian Agricultural Research and Training Centre</v>
      </c>
      <c r="C88" t="str">
        <v>2 | Aarhus University, Department of Agroecology and Environment</v>
      </c>
      <c r="D88" t="str">
        <v>3 | Norwegian Centre for Organic Agriculture</v>
      </c>
      <c r="E88" t="str">
        <v>4 | Norwegian Institute of Bioeconomy Research</v>
      </c>
      <c r="F88" t="str">
        <v>5 | Research Institute of Organic Agriculture</v>
      </c>
      <c r="G88" t="str">
        <v>6 | Institute of Soil Science and Plant Cultivation, State Research Institute</v>
      </c>
      <c r="H88" t="str">
        <v>7 | Regional Agrifood Research annd Development Service</v>
      </c>
      <c r="I88" t="str">
        <v>8 | Department of Agrifood Production and Environmental Sciences, University of Florence</v>
      </c>
    </row>
    <row r="89" spans="1:9" x14ac:dyDescent="0.25">
      <c r="A89" t="str">
        <v>Doltra2019_2006_Frick</v>
      </c>
      <c r="B89" t="str" cm="1">
        <f t="array" ref="B89:I89">TRANSPOSE(_xlfn._xlws.SORT(_xlfn._xlws.FILTER(institutions[institute_ID]&amp;" | "&amp;institutions[institute_name],institutions[resource_ID]=A89)))</f>
        <v>1 | Cantabrian Agricultural Research and Training Centre</v>
      </c>
      <c r="C89" t="str">
        <v>2 | Aarhus University, Department of Agroecology and Environment</v>
      </c>
      <c r="D89" t="str">
        <v>3 | Norwegian Centre for Organic Agriculture</v>
      </c>
      <c r="E89" t="str">
        <v>4 | Norwegian Institute of Bioeconomy Research</v>
      </c>
      <c r="F89" t="str">
        <v>5 | Research Institute of Organic Agriculture</v>
      </c>
      <c r="G89" t="str">
        <v>6 | Institute of Soil Science and Plant Cultivation, State Research Institute</v>
      </c>
      <c r="H89" t="str">
        <v>7 | Regional Agrifood Research annd Development Service</v>
      </c>
      <c r="I89" t="str">
        <v>8 | Department of Agrifood Production and Environmental Sciences, University of Florence</v>
      </c>
    </row>
    <row r="90" spans="1:9" x14ac:dyDescent="0.25">
      <c r="A90" t="str">
        <v>Doltra2019_2006_Grado</v>
      </c>
      <c r="B90" t="str" cm="1">
        <f t="array" ref="B90:I90">TRANSPOSE(_xlfn._xlws.SORT(_xlfn._xlws.FILTER(institutions[institute_ID]&amp;" | "&amp;institutions[institute_name],institutions[resource_ID]=A90)))</f>
        <v>1 | Cantabrian Agricultural Research and Training Centre</v>
      </c>
      <c r="C90" t="str">
        <v>2 | Aarhus University, Department of Agroecology and Environment</v>
      </c>
      <c r="D90" t="str">
        <v>3 | Norwegian Centre for Organic Agriculture</v>
      </c>
      <c r="E90" t="str">
        <v>4 | Norwegian Institute of Bioeconomy Research</v>
      </c>
      <c r="F90" t="str">
        <v>5 | Research Institute of Organic Agriculture</v>
      </c>
      <c r="G90" t="str">
        <v>6 | Institute of Soil Science and Plant Cultivation, State Research Institute</v>
      </c>
      <c r="H90" t="str">
        <v>7 | Regional Agrifood Research annd Development Service</v>
      </c>
      <c r="I90" t="str">
        <v>8 | Department of Agrifood Production and Environmental Sciences, University of Florence</v>
      </c>
    </row>
    <row r="91" spans="1:9" x14ac:dyDescent="0.25">
      <c r="A91" t="str">
        <v>Doltra2019_2006_Montepaldi</v>
      </c>
      <c r="B91" t="str" cm="1">
        <f t="array" ref="B91:I91">TRANSPOSE(_xlfn._xlws.SORT(_xlfn._xlws.FILTER(institutions[institute_ID]&amp;" | "&amp;institutions[institute_name],institutions[resource_ID]=A91)))</f>
        <v>1 | Cantabrian Agricultural Research and Training Centre</v>
      </c>
      <c r="C91" t="str">
        <v>2 | Aarhus University, Department of Agroecology and Environment</v>
      </c>
      <c r="D91" t="str">
        <v>3 | Norwegian Centre for Organic Agriculture</v>
      </c>
      <c r="E91" t="str">
        <v>4 | Norwegian Institute of Bioeconomy Research</v>
      </c>
      <c r="F91" t="str">
        <v>5 | Research Institute of Organic Agriculture</v>
      </c>
      <c r="G91" t="str">
        <v>6 | Institute of Soil Science and Plant Cultivation, State Research Institute</v>
      </c>
      <c r="H91" t="str">
        <v>7 | Regional Agrifood Research annd Development Service</v>
      </c>
      <c r="I91" t="str">
        <v>8 | Department of Agrifood Production and Environmental Sciences, University of Florence</v>
      </c>
    </row>
    <row r="92" spans="1:9" x14ac:dyDescent="0.25">
      <c r="A92" t="str">
        <v>Doltra2019_2006_Osiny</v>
      </c>
      <c r="B92" t="str" cm="1">
        <f t="array" ref="B92:I92">TRANSPOSE(_xlfn._xlws.SORT(_xlfn._xlws.FILTER(institutions[institute_ID]&amp;" | "&amp;institutions[institute_name],institutions[resource_ID]=A92)))</f>
        <v>1 | Cantabrian Agricultural Research and Training Centre</v>
      </c>
      <c r="C92" t="str">
        <v>2 | Aarhus University, Department of Agroecology and Environment</v>
      </c>
      <c r="D92" t="str">
        <v>3 | Norwegian Centre for Organic Agriculture</v>
      </c>
      <c r="E92" t="str">
        <v>4 | Norwegian Institute of Bioeconomy Research</v>
      </c>
      <c r="F92" t="str">
        <v>5 | Research Institute of Organic Agriculture</v>
      </c>
      <c r="G92" t="str">
        <v>6 | Institute of Soil Science and Plant Cultivation, State Research Institute</v>
      </c>
      <c r="H92" t="str">
        <v>7 | Regional Agrifood Research annd Development Service</v>
      </c>
      <c r="I92" t="str">
        <v>8 | Department of Agrifood Production and Environmental Sciences, University of Florence</v>
      </c>
    </row>
    <row r="93" spans="1:9" x14ac:dyDescent="0.25">
      <c r="A93" t="str">
        <v>Doltra2019_2006_Villaviciosa</v>
      </c>
      <c r="B93" t="str" cm="1">
        <f t="array" ref="B93:I93">TRANSPOSE(_xlfn._xlws.SORT(_xlfn._xlws.FILTER(institutions[institute_ID]&amp;" | "&amp;institutions[institute_name],institutions[resource_ID]=A93)))</f>
        <v>1 | Cantabrian Agricultural Research and Training Centre</v>
      </c>
      <c r="C93" t="str">
        <v>2 | Aarhus University, Department of Agroecology and Environment</v>
      </c>
      <c r="D93" t="str">
        <v>3 | Norwegian Centre for Organic Agriculture</v>
      </c>
      <c r="E93" t="str">
        <v>4 | Norwegian Institute of Bioeconomy Research</v>
      </c>
      <c r="F93" t="str">
        <v>5 | Research Institute of Organic Agriculture</v>
      </c>
      <c r="G93" t="str">
        <v>6 | Institute of Soil Science and Plant Cultivation, State Research Institute</v>
      </c>
      <c r="H93" t="str">
        <v>7 | Regional Agrifood Research annd Development Service</v>
      </c>
      <c r="I93" t="str">
        <v>8 | Department of Agrifood Production and Environmental Sciences, University of Florence</v>
      </c>
    </row>
    <row r="94" spans="1:9" x14ac:dyDescent="0.25">
      <c r="A94" t="str">
        <v>Doltra2019_2007_Foulum</v>
      </c>
      <c r="B94" t="str" cm="1">
        <f t="array" ref="B94:I94">TRANSPOSE(_xlfn._xlws.SORT(_xlfn._xlws.FILTER(institutions[institute_ID]&amp;" | "&amp;institutions[institute_name],institutions[resource_ID]=A94)))</f>
        <v>1 | Cantabrian Agricultural Research and Training Centre</v>
      </c>
      <c r="C94" t="str">
        <v>2 | Aarhus University, Department of Agroecology and Environment</v>
      </c>
      <c r="D94" t="str">
        <v>3 | Norwegian Centre for Organic Agriculture</v>
      </c>
      <c r="E94" t="str">
        <v>4 | Norwegian Institute of Bioeconomy Research</v>
      </c>
      <c r="F94" t="str">
        <v>5 | Research Institute of Organic Agriculture</v>
      </c>
      <c r="G94" t="str">
        <v>6 | Institute of Soil Science and Plant Cultivation, State Research Institute</v>
      </c>
      <c r="H94" t="str">
        <v>7 | Regional Agrifood Research annd Development Service</v>
      </c>
      <c r="I94" t="str">
        <v>8 | Department of Agrifood Production and Environmental Sciences, University of Florence</v>
      </c>
    </row>
    <row r="95" spans="1:9" x14ac:dyDescent="0.25">
      <c r="A95" t="str">
        <v>Doltra2019_2007_Frick</v>
      </c>
      <c r="B95" t="str" cm="1">
        <f t="array" ref="B95:I95">TRANSPOSE(_xlfn._xlws.SORT(_xlfn._xlws.FILTER(institutions[institute_ID]&amp;" | "&amp;institutions[institute_name],institutions[resource_ID]=A95)))</f>
        <v>1 | Cantabrian Agricultural Research and Training Centre</v>
      </c>
      <c r="C95" t="str">
        <v>2 | Aarhus University, Department of Agroecology and Environment</v>
      </c>
      <c r="D95" t="str">
        <v>3 | Norwegian Centre for Organic Agriculture</v>
      </c>
      <c r="E95" t="str">
        <v>4 | Norwegian Institute of Bioeconomy Research</v>
      </c>
      <c r="F95" t="str">
        <v>5 | Research Institute of Organic Agriculture</v>
      </c>
      <c r="G95" t="str">
        <v>6 | Institute of Soil Science and Plant Cultivation, State Research Institute</v>
      </c>
      <c r="H95" t="str">
        <v>7 | Regional Agrifood Research annd Development Service</v>
      </c>
      <c r="I95" t="str">
        <v>8 | Department of Agrifood Production and Environmental Sciences, University of Florence</v>
      </c>
    </row>
    <row r="96" spans="1:9" x14ac:dyDescent="0.25">
      <c r="A96" t="str">
        <v>Doltra2019_2007_Grado</v>
      </c>
      <c r="B96" t="str" cm="1">
        <f t="array" ref="B96:I96">TRANSPOSE(_xlfn._xlws.SORT(_xlfn._xlws.FILTER(institutions[institute_ID]&amp;" | "&amp;institutions[institute_name],institutions[resource_ID]=A96)))</f>
        <v>1 | Cantabrian Agricultural Research and Training Centre</v>
      </c>
      <c r="C96" t="str">
        <v>2 | Aarhus University, Department of Agroecology and Environment</v>
      </c>
      <c r="D96" t="str">
        <v>3 | Norwegian Centre for Organic Agriculture</v>
      </c>
      <c r="E96" t="str">
        <v>4 | Norwegian Institute of Bioeconomy Research</v>
      </c>
      <c r="F96" t="str">
        <v>5 | Research Institute of Organic Agriculture</v>
      </c>
      <c r="G96" t="str">
        <v>6 | Institute of Soil Science and Plant Cultivation, State Research Institute</v>
      </c>
      <c r="H96" t="str">
        <v>7 | Regional Agrifood Research annd Development Service</v>
      </c>
      <c r="I96" t="str">
        <v>8 | Department of Agrifood Production and Environmental Sciences, University of Florence</v>
      </c>
    </row>
    <row r="97" spans="1:9" x14ac:dyDescent="0.25">
      <c r="A97" t="str">
        <v>Doltra2019_2007_Montepaldi</v>
      </c>
      <c r="B97" t="str" cm="1">
        <f t="array" ref="B97:I97">TRANSPOSE(_xlfn._xlws.SORT(_xlfn._xlws.FILTER(institutions[institute_ID]&amp;" | "&amp;institutions[institute_name],institutions[resource_ID]=A97)))</f>
        <v>1 | Cantabrian Agricultural Research and Training Centre</v>
      </c>
      <c r="C97" t="str">
        <v>2 | Aarhus University, Department of Agroecology and Environment</v>
      </c>
      <c r="D97" t="str">
        <v>3 | Norwegian Centre for Organic Agriculture</v>
      </c>
      <c r="E97" t="str">
        <v>4 | Norwegian Institute of Bioeconomy Research</v>
      </c>
      <c r="F97" t="str">
        <v>5 | Research Institute of Organic Agriculture</v>
      </c>
      <c r="G97" t="str">
        <v>6 | Institute of Soil Science and Plant Cultivation, State Research Institute</v>
      </c>
      <c r="H97" t="str">
        <v>7 | Regional Agrifood Research annd Development Service</v>
      </c>
      <c r="I97" t="str">
        <v>8 | Department of Agrifood Production and Environmental Sciences, University of Florence</v>
      </c>
    </row>
    <row r="98" spans="1:9" x14ac:dyDescent="0.25">
      <c r="A98" t="str">
        <v>Doltra2019_2007_Osiny</v>
      </c>
      <c r="B98" t="str" cm="1">
        <f t="array" ref="B98:I98">TRANSPOSE(_xlfn._xlws.SORT(_xlfn._xlws.FILTER(institutions[institute_ID]&amp;" | "&amp;institutions[institute_name],institutions[resource_ID]=A98)))</f>
        <v>1 | Cantabrian Agricultural Research and Training Centre</v>
      </c>
      <c r="C98" t="str">
        <v>2 | Aarhus University, Department of Agroecology and Environment</v>
      </c>
      <c r="D98" t="str">
        <v>3 | Norwegian Centre for Organic Agriculture</v>
      </c>
      <c r="E98" t="str">
        <v>4 | Norwegian Institute of Bioeconomy Research</v>
      </c>
      <c r="F98" t="str">
        <v>5 | Research Institute of Organic Agriculture</v>
      </c>
      <c r="G98" t="str">
        <v>6 | Institute of Soil Science and Plant Cultivation, State Research Institute</v>
      </c>
      <c r="H98" t="str">
        <v>7 | Regional Agrifood Research annd Development Service</v>
      </c>
      <c r="I98" t="str">
        <v>8 | Department of Agrifood Production and Environmental Sciences, University of Florence</v>
      </c>
    </row>
    <row r="99" spans="1:9" x14ac:dyDescent="0.25">
      <c r="A99" t="str">
        <v>Doltra2019_2007_Villaviciosa</v>
      </c>
      <c r="B99" t="str" cm="1">
        <f t="array" ref="B99:I99">TRANSPOSE(_xlfn._xlws.SORT(_xlfn._xlws.FILTER(institutions[institute_ID]&amp;" | "&amp;institutions[institute_name],institutions[resource_ID]=A99)))</f>
        <v>1 | Cantabrian Agricultural Research and Training Centre</v>
      </c>
      <c r="C99" t="str">
        <v>2 | Aarhus University, Department of Agroecology and Environment</v>
      </c>
      <c r="D99" t="str">
        <v>3 | Norwegian Centre for Organic Agriculture</v>
      </c>
      <c r="E99" t="str">
        <v>4 | Norwegian Institute of Bioeconomy Research</v>
      </c>
      <c r="F99" t="str">
        <v>5 | Research Institute of Organic Agriculture</v>
      </c>
      <c r="G99" t="str">
        <v>6 | Institute of Soil Science and Plant Cultivation, State Research Institute</v>
      </c>
      <c r="H99" t="str">
        <v>7 | Regional Agrifood Research annd Development Service</v>
      </c>
      <c r="I99" t="str">
        <v>8 | Department of Agrifood Production and Environmental Sciences, University of Florence</v>
      </c>
    </row>
    <row r="100" spans="1:9" x14ac:dyDescent="0.25">
      <c r="A100" t="str">
        <v>Doltra2019_2008_Foulum</v>
      </c>
      <c r="B100" t="str" cm="1">
        <f t="array" ref="B100:I100">TRANSPOSE(_xlfn._xlws.SORT(_xlfn._xlws.FILTER(institutions[institute_ID]&amp;" | "&amp;institutions[institute_name],institutions[resource_ID]=A100)))</f>
        <v>1 | Cantabrian Agricultural Research and Training Centre</v>
      </c>
      <c r="C100" t="str">
        <v>2 | Aarhus University, Department of Agroecology and Environment</v>
      </c>
      <c r="D100" t="str">
        <v>3 | Norwegian Centre for Organic Agriculture</v>
      </c>
      <c r="E100" t="str">
        <v>4 | Norwegian Institute of Bioeconomy Research</v>
      </c>
      <c r="F100" t="str">
        <v>5 | Research Institute of Organic Agriculture</v>
      </c>
      <c r="G100" t="str">
        <v>6 | Institute of Soil Science and Plant Cultivation, State Research Institute</v>
      </c>
      <c r="H100" t="str">
        <v>7 | Regional Agrifood Research annd Development Service</v>
      </c>
      <c r="I100" t="str">
        <v>8 | Department of Agrifood Production and Environmental Sciences, University of Florence</v>
      </c>
    </row>
    <row r="101" spans="1:9" x14ac:dyDescent="0.25">
      <c r="A101" t="str">
        <v>Doltra2019_2008_Frick</v>
      </c>
      <c r="B101" t="str" cm="1">
        <f t="array" ref="B101:I101">TRANSPOSE(_xlfn._xlws.SORT(_xlfn._xlws.FILTER(institutions[institute_ID]&amp;" | "&amp;institutions[institute_name],institutions[resource_ID]=A101)))</f>
        <v>1 | Cantabrian Agricultural Research and Training Centre</v>
      </c>
      <c r="C101" t="str">
        <v>2 | Aarhus University, Department of Agroecology and Environment</v>
      </c>
      <c r="D101" t="str">
        <v>3 | Norwegian Centre for Organic Agriculture</v>
      </c>
      <c r="E101" t="str">
        <v>4 | Norwegian Institute of Bioeconomy Research</v>
      </c>
      <c r="F101" t="str">
        <v>5 | Research Institute of Organic Agriculture</v>
      </c>
      <c r="G101" t="str">
        <v>6 | Institute of Soil Science and Plant Cultivation, State Research Institute</v>
      </c>
      <c r="H101" t="str">
        <v>7 | Regional Agrifood Research annd Development Service</v>
      </c>
      <c r="I101" t="str">
        <v>8 | Department of Agrifood Production and Environmental Sciences, University of Florence</v>
      </c>
    </row>
    <row r="102" spans="1:9" x14ac:dyDescent="0.25">
      <c r="A102" t="str">
        <v>Doltra2019_2008_Grado</v>
      </c>
      <c r="B102" t="str" cm="1">
        <f t="array" ref="B102:I102">TRANSPOSE(_xlfn._xlws.SORT(_xlfn._xlws.FILTER(institutions[institute_ID]&amp;" | "&amp;institutions[institute_name],institutions[resource_ID]=A102)))</f>
        <v>1 | Cantabrian Agricultural Research and Training Centre</v>
      </c>
      <c r="C102" t="str">
        <v>2 | Aarhus University, Department of Agroecology and Environment</v>
      </c>
      <c r="D102" t="str">
        <v>3 | Norwegian Centre for Organic Agriculture</v>
      </c>
      <c r="E102" t="str">
        <v>4 | Norwegian Institute of Bioeconomy Research</v>
      </c>
      <c r="F102" t="str">
        <v>5 | Research Institute of Organic Agriculture</v>
      </c>
      <c r="G102" t="str">
        <v>6 | Institute of Soil Science and Plant Cultivation, State Research Institute</v>
      </c>
      <c r="H102" t="str">
        <v>7 | Regional Agrifood Research annd Development Service</v>
      </c>
      <c r="I102" t="str">
        <v>8 | Department of Agrifood Production and Environmental Sciences, University of Florence</v>
      </c>
    </row>
    <row r="103" spans="1:9" x14ac:dyDescent="0.25">
      <c r="A103" t="str">
        <v>Doltra2019_2008_Osiny</v>
      </c>
      <c r="B103" t="str" cm="1">
        <f t="array" ref="B103:I103">TRANSPOSE(_xlfn._xlws.SORT(_xlfn._xlws.FILTER(institutions[institute_ID]&amp;" | "&amp;institutions[institute_name],institutions[resource_ID]=A103)))</f>
        <v>1 | Cantabrian Agricultural Research and Training Centre</v>
      </c>
      <c r="C103" t="str">
        <v>2 | Aarhus University, Department of Agroecology and Environment</v>
      </c>
      <c r="D103" t="str">
        <v>3 | Norwegian Centre for Organic Agriculture</v>
      </c>
      <c r="E103" t="str">
        <v>4 | Norwegian Institute of Bioeconomy Research</v>
      </c>
      <c r="F103" t="str">
        <v>5 | Research Institute of Organic Agriculture</v>
      </c>
      <c r="G103" t="str">
        <v>6 | Institute of Soil Science and Plant Cultivation, State Research Institute</v>
      </c>
      <c r="H103" t="str">
        <v>7 | Regional Agrifood Research annd Development Service</v>
      </c>
      <c r="I103" t="str">
        <v>8 | Department of Agrifood Production and Environmental Sciences, University of Florence</v>
      </c>
    </row>
    <row r="104" spans="1:9" x14ac:dyDescent="0.25">
      <c r="A104" t="str">
        <v>Doltra2019_2008_Vaernes</v>
      </c>
      <c r="B104" t="str" cm="1">
        <f t="array" ref="B104:I104">TRANSPOSE(_xlfn._xlws.SORT(_xlfn._xlws.FILTER(institutions[institute_ID]&amp;" | "&amp;institutions[institute_name],institutions[resource_ID]=A104)))</f>
        <v>1 | Cantabrian Agricultural Research and Training Centre</v>
      </c>
      <c r="C104" t="str">
        <v>2 | Aarhus University, Department of Agroecology and Environment</v>
      </c>
      <c r="D104" t="str">
        <v>3 | Norwegian Centre for Organic Agriculture</v>
      </c>
      <c r="E104" t="str">
        <v>4 | Norwegian Institute of Bioeconomy Research</v>
      </c>
      <c r="F104" t="str">
        <v>5 | Research Institute of Organic Agriculture</v>
      </c>
      <c r="G104" t="str">
        <v>6 | Institute of Soil Science and Plant Cultivation, State Research Institute</v>
      </c>
      <c r="H104" t="str">
        <v>7 | Regional Agrifood Research annd Development Service</v>
      </c>
      <c r="I104" t="str">
        <v>8 | Department of Agrifood Production and Environmental Sciences, University of Florence</v>
      </c>
    </row>
    <row r="105" spans="1:9" x14ac:dyDescent="0.25">
      <c r="A105" t="str">
        <v>Doltra2019_2008_Villaviciosa</v>
      </c>
      <c r="B105" t="str" cm="1">
        <f t="array" ref="B105:I105">TRANSPOSE(_xlfn._xlws.SORT(_xlfn._xlws.FILTER(institutions[institute_ID]&amp;" | "&amp;institutions[institute_name],institutions[resource_ID]=A105)))</f>
        <v>1 | Cantabrian Agricultural Research and Training Centre</v>
      </c>
      <c r="C105" t="str">
        <v>2 | Aarhus University, Department of Agroecology and Environment</v>
      </c>
      <c r="D105" t="str">
        <v>3 | Norwegian Centre for Organic Agriculture</v>
      </c>
      <c r="E105" t="str">
        <v>4 | Norwegian Institute of Bioeconomy Research</v>
      </c>
      <c r="F105" t="str">
        <v>5 | Research Institute of Organic Agriculture</v>
      </c>
      <c r="G105" t="str">
        <v>6 | Institute of Soil Science and Plant Cultivation, State Research Institute</v>
      </c>
      <c r="H105" t="str">
        <v>7 | Regional Agrifood Research annd Development Service</v>
      </c>
      <c r="I105" t="str">
        <v>8 | Department of Agrifood Production and Environmental Sciences, University of Florence</v>
      </c>
    </row>
    <row r="106" spans="1:9" x14ac:dyDescent="0.25">
      <c r="A106" t="str">
        <v>Doltra2019_2009_Foulum</v>
      </c>
      <c r="B106" t="str" cm="1">
        <f t="array" ref="B106:I106">TRANSPOSE(_xlfn._xlws.SORT(_xlfn._xlws.FILTER(institutions[institute_ID]&amp;" | "&amp;institutions[institute_name],institutions[resource_ID]=A106)))</f>
        <v>1 | Cantabrian Agricultural Research and Training Centre</v>
      </c>
      <c r="C106" t="str">
        <v>2 | Aarhus University, Department of Agroecology and Environment</v>
      </c>
      <c r="D106" t="str">
        <v>3 | Norwegian Centre for Organic Agriculture</v>
      </c>
      <c r="E106" t="str">
        <v>4 | Norwegian Institute of Bioeconomy Research</v>
      </c>
      <c r="F106" t="str">
        <v>5 | Research Institute of Organic Agriculture</v>
      </c>
      <c r="G106" t="str">
        <v>6 | Institute of Soil Science and Plant Cultivation, State Research Institute</v>
      </c>
      <c r="H106" t="str">
        <v>7 | Regional Agrifood Research annd Development Service</v>
      </c>
      <c r="I106" t="str">
        <v>8 | Department of Agrifood Production and Environmental Sciences, University of Florence</v>
      </c>
    </row>
    <row r="107" spans="1:9" x14ac:dyDescent="0.25">
      <c r="A107" t="str">
        <v>Doltra2019_2009_Frick</v>
      </c>
      <c r="B107" t="str" cm="1">
        <f t="array" ref="B107:I107">TRANSPOSE(_xlfn._xlws.SORT(_xlfn._xlws.FILTER(institutions[institute_ID]&amp;" | "&amp;institutions[institute_name],institutions[resource_ID]=A107)))</f>
        <v>1 | Cantabrian Agricultural Research and Training Centre</v>
      </c>
      <c r="C107" t="str">
        <v>2 | Aarhus University, Department of Agroecology and Environment</v>
      </c>
      <c r="D107" t="str">
        <v>3 | Norwegian Centre for Organic Agriculture</v>
      </c>
      <c r="E107" t="str">
        <v>4 | Norwegian Institute of Bioeconomy Research</v>
      </c>
      <c r="F107" t="str">
        <v>5 | Research Institute of Organic Agriculture</v>
      </c>
      <c r="G107" t="str">
        <v>6 | Institute of Soil Science and Plant Cultivation, State Research Institute</v>
      </c>
      <c r="H107" t="str">
        <v>7 | Regional Agrifood Research annd Development Service</v>
      </c>
      <c r="I107" t="str">
        <v>8 | Department of Agrifood Production and Environmental Sciences, University of Florence</v>
      </c>
    </row>
    <row r="108" spans="1:9" x14ac:dyDescent="0.25">
      <c r="A108" t="str">
        <v>Doltra2019_2009_Grado</v>
      </c>
      <c r="B108" t="str" cm="1">
        <f t="array" ref="B108:I108">TRANSPOSE(_xlfn._xlws.SORT(_xlfn._xlws.FILTER(institutions[institute_ID]&amp;" | "&amp;institutions[institute_name],institutions[resource_ID]=A108)))</f>
        <v>1 | Cantabrian Agricultural Research and Training Centre</v>
      </c>
      <c r="C108" t="str">
        <v>2 | Aarhus University, Department of Agroecology and Environment</v>
      </c>
      <c r="D108" t="str">
        <v>3 | Norwegian Centre for Organic Agriculture</v>
      </c>
      <c r="E108" t="str">
        <v>4 | Norwegian Institute of Bioeconomy Research</v>
      </c>
      <c r="F108" t="str">
        <v>5 | Research Institute of Organic Agriculture</v>
      </c>
      <c r="G108" t="str">
        <v>6 | Institute of Soil Science and Plant Cultivation, State Research Institute</v>
      </c>
      <c r="H108" t="str">
        <v>7 | Regional Agrifood Research annd Development Service</v>
      </c>
      <c r="I108" t="str">
        <v>8 | Department of Agrifood Production and Environmental Sciences, University of Florence</v>
      </c>
    </row>
    <row r="109" spans="1:9" x14ac:dyDescent="0.25">
      <c r="A109" t="str">
        <v>Doltra2019_2009_Osiny</v>
      </c>
      <c r="B109" t="str" cm="1">
        <f t="array" ref="B109:I109">TRANSPOSE(_xlfn._xlws.SORT(_xlfn._xlws.FILTER(institutions[institute_ID]&amp;" | "&amp;institutions[institute_name],institutions[resource_ID]=A109)))</f>
        <v>1 | Cantabrian Agricultural Research and Training Centre</v>
      </c>
      <c r="C109" t="str">
        <v>2 | Aarhus University, Department of Agroecology and Environment</v>
      </c>
      <c r="D109" t="str">
        <v>3 | Norwegian Centre for Organic Agriculture</v>
      </c>
      <c r="E109" t="str">
        <v>4 | Norwegian Institute of Bioeconomy Research</v>
      </c>
      <c r="F109" t="str">
        <v>5 | Research Institute of Organic Agriculture</v>
      </c>
      <c r="G109" t="str">
        <v>6 | Institute of Soil Science and Plant Cultivation, State Research Institute</v>
      </c>
      <c r="H109" t="str">
        <v>7 | Regional Agrifood Research annd Development Service</v>
      </c>
      <c r="I109" t="str">
        <v>8 | Department of Agrifood Production and Environmental Sciences, University of Florence</v>
      </c>
    </row>
    <row r="110" spans="1:9" x14ac:dyDescent="0.25">
      <c r="A110" t="str">
        <v>Doltra2019_2009_Vaernes</v>
      </c>
      <c r="B110" t="str" cm="1">
        <f t="array" ref="B110:I110">TRANSPOSE(_xlfn._xlws.SORT(_xlfn._xlws.FILTER(institutions[institute_ID]&amp;" | "&amp;institutions[institute_name],institutions[resource_ID]=A110)))</f>
        <v>1 | Cantabrian Agricultural Research and Training Centre</v>
      </c>
      <c r="C110" t="str">
        <v>2 | Aarhus University, Department of Agroecology and Environment</v>
      </c>
      <c r="D110" t="str">
        <v>3 | Norwegian Centre for Organic Agriculture</v>
      </c>
      <c r="E110" t="str">
        <v>4 | Norwegian Institute of Bioeconomy Research</v>
      </c>
      <c r="F110" t="str">
        <v>5 | Research Institute of Organic Agriculture</v>
      </c>
      <c r="G110" t="str">
        <v>6 | Institute of Soil Science and Plant Cultivation, State Research Institute</v>
      </c>
      <c r="H110" t="str">
        <v>7 | Regional Agrifood Research annd Development Service</v>
      </c>
      <c r="I110" t="str">
        <v>8 | Department of Agrifood Production and Environmental Sciences, University of Florence</v>
      </c>
    </row>
    <row r="111" spans="1:9" x14ac:dyDescent="0.25">
      <c r="A111" t="str">
        <v>Doltra2019_2009_Villaviciosa</v>
      </c>
      <c r="B111" t="str" cm="1">
        <f t="array" ref="B111:I111">TRANSPOSE(_xlfn._xlws.SORT(_xlfn._xlws.FILTER(institutions[institute_ID]&amp;" | "&amp;institutions[institute_name],institutions[resource_ID]=A111)))</f>
        <v>1 | Cantabrian Agricultural Research and Training Centre</v>
      </c>
      <c r="C111" t="str">
        <v>2 | Aarhus University, Department of Agroecology and Environment</v>
      </c>
      <c r="D111" t="str">
        <v>3 | Norwegian Centre for Organic Agriculture</v>
      </c>
      <c r="E111" t="str">
        <v>4 | Norwegian Institute of Bioeconomy Research</v>
      </c>
      <c r="F111" t="str">
        <v>5 | Research Institute of Organic Agriculture</v>
      </c>
      <c r="G111" t="str">
        <v>6 | Institute of Soil Science and Plant Cultivation, State Research Institute</v>
      </c>
      <c r="H111" t="str">
        <v>7 | Regional Agrifood Research annd Development Service</v>
      </c>
      <c r="I111" t="str">
        <v>8 | Department of Agrifood Production and Environmental Sciences, University of Florence</v>
      </c>
    </row>
    <row r="112" spans="1:9" x14ac:dyDescent="0.25">
      <c r="A112" t="str">
        <v>Doltra2019_2010_Frick</v>
      </c>
      <c r="B112" t="str" cm="1">
        <f t="array" ref="B112:I112">TRANSPOSE(_xlfn._xlws.SORT(_xlfn._xlws.FILTER(institutions[institute_ID]&amp;" | "&amp;institutions[institute_name],institutions[resource_ID]=A112)))</f>
        <v>1 | Cantabrian Agricultural Research and Training Centre</v>
      </c>
      <c r="C112" t="str">
        <v>2 | Aarhus University, Department of Agroecology and Environment</v>
      </c>
      <c r="D112" t="str">
        <v>3 | Norwegian Centre for Organic Agriculture</v>
      </c>
      <c r="E112" t="str">
        <v>4 | Norwegian Institute of Bioeconomy Research</v>
      </c>
      <c r="F112" t="str">
        <v>5 | Research Institute of Organic Agriculture</v>
      </c>
      <c r="G112" t="str">
        <v>6 | Institute of Soil Science and Plant Cultivation, State Research Institute</v>
      </c>
      <c r="H112" t="str">
        <v>7 | Regional Agrifood Research annd Development Service</v>
      </c>
      <c r="I112" t="str">
        <v>8 | Department of Agrifood Production and Environmental Sciences, University of Florence</v>
      </c>
    </row>
    <row r="113" spans="1:42" x14ac:dyDescent="0.25">
      <c r="A113" t="str">
        <v>Doltra2019_2010_Osiny</v>
      </c>
      <c r="B113" t="str" cm="1">
        <f t="array" ref="B113:I113">TRANSPOSE(_xlfn._xlws.SORT(_xlfn._xlws.FILTER(institutions[institute_ID]&amp;" | "&amp;institutions[institute_name],institutions[resource_ID]=A113)))</f>
        <v>1 | Cantabrian Agricultural Research and Training Centre</v>
      </c>
      <c r="C113" t="str">
        <v>2 | Aarhus University, Department of Agroecology and Environment</v>
      </c>
      <c r="D113" t="str">
        <v>3 | Norwegian Centre for Organic Agriculture</v>
      </c>
      <c r="E113" t="str">
        <v>4 | Norwegian Institute of Bioeconomy Research</v>
      </c>
      <c r="F113" t="str">
        <v>5 | Research Institute of Organic Agriculture</v>
      </c>
      <c r="G113" t="str">
        <v>6 | Institute of Soil Science and Plant Cultivation, State Research Institute</v>
      </c>
      <c r="H113" t="str">
        <v>7 | Regional Agrifood Research annd Development Service</v>
      </c>
      <c r="I113" t="str">
        <v>8 | Department of Agrifood Production and Environmental Sciences, University of Florence</v>
      </c>
    </row>
    <row r="114" spans="1:42" x14ac:dyDescent="0.25">
      <c r="A114" t="str">
        <v>Doltra2019_2010_Vaernes</v>
      </c>
      <c r="B114" t="str" cm="1">
        <f t="array" ref="B114:I114">TRANSPOSE(_xlfn._xlws.SORT(_xlfn._xlws.FILTER(institutions[institute_ID]&amp;" | "&amp;institutions[institute_name],institutions[resource_ID]=A114)))</f>
        <v>1 | Cantabrian Agricultural Research and Training Centre</v>
      </c>
      <c r="C114" t="str">
        <v>2 | Aarhus University, Department of Agroecology and Environment</v>
      </c>
      <c r="D114" t="str">
        <v>3 | Norwegian Centre for Organic Agriculture</v>
      </c>
      <c r="E114" t="str">
        <v>4 | Norwegian Institute of Bioeconomy Research</v>
      </c>
      <c r="F114" t="str">
        <v>5 | Research Institute of Organic Agriculture</v>
      </c>
      <c r="G114" t="str">
        <v>6 | Institute of Soil Science and Plant Cultivation, State Research Institute</v>
      </c>
      <c r="H114" t="str">
        <v>7 | Regional Agrifood Research annd Development Service</v>
      </c>
      <c r="I114" t="str">
        <v>8 | Department of Agrifood Production and Environmental Sciences, University of Florence</v>
      </c>
    </row>
    <row r="115" spans="1:42" x14ac:dyDescent="0.25">
      <c r="A115" t="str">
        <v>Doltra2019_2011_Frick</v>
      </c>
      <c r="B115" t="str" cm="1">
        <f t="array" ref="B115:I115">TRANSPOSE(_xlfn._xlws.SORT(_xlfn._xlws.FILTER(institutions[institute_ID]&amp;" | "&amp;institutions[institute_name],institutions[resource_ID]=A115)))</f>
        <v>1 | Cantabrian Agricultural Research and Training Centre</v>
      </c>
      <c r="C115" t="str">
        <v>2 | Aarhus University, Department of Agroecology and Environment</v>
      </c>
      <c r="D115" t="str">
        <v>3 | Norwegian Centre for Organic Agriculture</v>
      </c>
      <c r="E115" t="str">
        <v>4 | Norwegian Institute of Bioeconomy Research</v>
      </c>
      <c r="F115" t="str">
        <v>5 | Research Institute of Organic Agriculture</v>
      </c>
      <c r="G115" t="str">
        <v>6 | Institute of Soil Science and Plant Cultivation, State Research Institute</v>
      </c>
      <c r="H115" t="str">
        <v>7 | Regional Agrifood Research annd Development Service</v>
      </c>
      <c r="I115" t="str">
        <v>8 | Department of Agrifood Production and Environmental Sciences, University of Florence</v>
      </c>
    </row>
    <row r="116" spans="1:42" x14ac:dyDescent="0.25">
      <c r="A116" t="str">
        <v>Doltra2019_2011_Osiny</v>
      </c>
      <c r="B116" t="str" cm="1">
        <f t="array" ref="B116:I116">TRANSPOSE(_xlfn._xlws.SORT(_xlfn._xlws.FILTER(institutions[institute_ID]&amp;" | "&amp;institutions[institute_name],institutions[resource_ID]=A116)))</f>
        <v>1 | Cantabrian Agricultural Research and Training Centre</v>
      </c>
      <c r="C116" t="str">
        <v>2 | Aarhus University, Department of Agroecology and Environment</v>
      </c>
      <c r="D116" t="str">
        <v>3 | Norwegian Centre for Organic Agriculture</v>
      </c>
      <c r="E116" t="str">
        <v>4 | Norwegian Institute of Bioeconomy Research</v>
      </c>
      <c r="F116" t="str">
        <v>5 | Research Institute of Organic Agriculture</v>
      </c>
      <c r="G116" t="str">
        <v>6 | Institute of Soil Science and Plant Cultivation, State Research Institute</v>
      </c>
      <c r="H116" t="str">
        <v>7 | Regional Agrifood Research annd Development Service</v>
      </c>
      <c r="I116" t="str">
        <v>8 | Department of Agrifood Production and Environmental Sciences, University of Florence</v>
      </c>
    </row>
    <row r="117" spans="1:42" x14ac:dyDescent="0.25">
      <c r="A117" t="str">
        <v>Doltra2019_2011_Vaernes</v>
      </c>
      <c r="B117" t="str" cm="1">
        <f t="array" ref="B117:I117">TRANSPOSE(_xlfn._xlws.SORT(_xlfn._xlws.FILTER(institutions[institute_ID]&amp;" | "&amp;institutions[institute_name],institutions[resource_ID]=A117)))</f>
        <v>1 | Cantabrian Agricultural Research and Training Centre</v>
      </c>
      <c r="C117" t="str">
        <v>2 | Aarhus University, Department of Agroecology and Environment</v>
      </c>
      <c r="D117" t="str">
        <v>3 | Norwegian Centre for Organic Agriculture</v>
      </c>
      <c r="E117" t="str">
        <v>4 | Norwegian Institute of Bioeconomy Research</v>
      </c>
      <c r="F117" t="str">
        <v>5 | Research Institute of Organic Agriculture</v>
      </c>
      <c r="G117" t="str">
        <v>6 | Institute of Soil Science and Plant Cultivation, State Research Institute</v>
      </c>
      <c r="H117" t="str">
        <v>7 | Regional Agrifood Research annd Development Service</v>
      </c>
      <c r="I117" t="str">
        <v>8 | Department of Agrifood Production and Environmental Sciences, University of Florence</v>
      </c>
    </row>
    <row r="118" spans="1:42" x14ac:dyDescent="0.25">
      <c r="A118" t="str">
        <v>Doltra2019_2012_Frick</v>
      </c>
      <c r="B118" t="str" cm="1">
        <f t="array" ref="B118:I118">TRANSPOSE(_xlfn._xlws.SORT(_xlfn._xlws.FILTER(institutions[institute_ID]&amp;" | "&amp;institutions[institute_name],institutions[resource_ID]=A118)))</f>
        <v>1 | Cantabrian Agricultural Research and Training Centre</v>
      </c>
      <c r="C118" t="str">
        <v>2 | Aarhus University, Department of Agroecology and Environment</v>
      </c>
      <c r="D118" t="str">
        <v>3 | Norwegian Centre for Organic Agriculture</v>
      </c>
      <c r="E118" t="str">
        <v>4 | Norwegian Institute of Bioeconomy Research</v>
      </c>
      <c r="F118" t="str">
        <v>5 | Research Institute of Organic Agriculture</v>
      </c>
      <c r="G118" t="str">
        <v>6 | Institute of Soil Science and Plant Cultivation, State Research Institute</v>
      </c>
      <c r="H118" t="str">
        <v>7 | Regional Agrifood Research annd Development Service</v>
      </c>
      <c r="I118" t="str">
        <v>8 | Department of Agrifood Production and Environmental Sciences, University of Florence</v>
      </c>
    </row>
    <row r="119" spans="1:42" x14ac:dyDescent="0.25">
      <c r="A119" t="str">
        <v>Doltra2019_2012_Osiny</v>
      </c>
      <c r="B119" t="str" cm="1">
        <f t="array" ref="B119:I119">TRANSPOSE(_xlfn._xlws.SORT(_xlfn._xlws.FILTER(institutions[institute_ID]&amp;" | "&amp;institutions[institute_name],institutions[resource_ID]=A119)))</f>
        <v>1 | Cantabrian Agricultural Research and Training Centre</v>
      </c>
      <c r="C119" t="str">
        <v>2 | Aarhus University, Department of Agroecology and Environment</v>
      </c>
      <c r="D119" t="str">
        <v>3 | Norwegian Centre for Organic Agriculture</v>
      </c>
      <c r="E119" t="str">
        <v>4 | Norwegian Institute of Bioeconomy Research</v>
      </c>
      <c r="F119" t="str">
        <v>5 | Research Institute of Organic Agriculture</v>
      </c>
      <c r="G119" t="str">
        <v>6 | Institute of Soil Science and Plant Cultivation, State Research Institute</v>
      </c>
      <c r="H119" t="str">
        <v>7 | Regional Agrifood Research annd Development Service</v>
      </c>
      <c r="I119" t="str">
        <v>8 | Department of Agrifood Production and Environmental Sciences, University of Florence</v>
      </c>
    </row>
    <row r="120" spans="1:42" x14ac:dyDescent="0.25">
      <c r="A120" t="str">
        <v>Doltra2019_2013_Frick</v>
      </c>
      <c r="B120" t="str" cm="1">
        <f t="array" ref="B120:I120">TRANSPOSE(_xlfn._xlws.SORT(_xlfn._xlws.FILTER(institutions[institute_ID]&amp;" | "&amp;institutions[institute_name],institutions[resource_ID]=A120)))</f>
        <v>1 | Cantabrian Agricultural Research and Training Centre</v>
      </c>
      <c r="C120" t="str">
        <v>2 | Aarhus University, Department of Agroecology and Environment</v>
      </c>
      <c r="D120" t="str">
        <v>3 | Norwegian Centre for Organic Agriculture</v>
      </c>
      <c r="E120" t="str">
        <v>4 | Norwegian Institute of Bioeconomy Research</v>
      </c>
      <c r="F120" t="str">
        <v>5 | Research Institute of Organic Agriculture</v>
      </c>
      <c r="G120" t="str">
        <v>6 | Institute of Soil Science and Plant Cultivation, State Research Institute</v>
      </c>
      <c r="H120" t="str">
        <v>7 | Regional Agrifood Research annd Development Service</v>
      </c>
      <c r="I120" t="str">
        <v>8 | Department of Agrifood Production and Environmental Sciences, University of Florence</v>
      </c>
    </row>
    <row r="121" spans="1:42" x14ac:dyDescent="0.25">
      <c r="A121" t="str">
        <v>Doltra2019_2013_Osiny</v>
      </c>
      <c r="B121" t="str" cm="1">
        <f t="array" ref="B121:I121">TRANSPOSE(_xlfn._xlws.SORT(_xlfn._xlws.FILTER(institutions[institute_ID]&amp;" | "&amp;institutions[institute_name],institutions[resource_ID]=A121)))</f>
        <v>1 | Cantabrian Agricultural Research and Training Centre</v>
      </c>
      <c r="C121" t="str">
        <v>2 | Aarhus University, Department of Agroecology and Environment</v>
      </c>
      <c r="D121" t="str">
        <v>3 | Norwegian Centre for Organic Agriculture</v>
      </c>
      <c r="E121" t="str">
        <v>4 | Norwegian Institute of Bioeconomy Research</v>
      </c>
      <c r="F121" t="str">
        <v>5 | Research Institute of Organic Agriculture</v>
      </c>
      <c r="G121" t="str">
        <v>6 | Institute of Soil Science and Plant Cultivation, State Research Institute</v>
      </c>
      <c r="H121" t="str">
        <v>7 | Regional Agrifood Research annd Development Service</v>
      </c>
      <c r="I121" t="str">
        <v>8 | Department of Agrifood Production and Environmental Sciences, University of Florence</v>
      </c>
    </row>
    <row r="122" spans="1:42" x14ac:dyDescent="0.25">
      <c r="A122" t="str">
        <v>Doltra2019_2014_Frick</v>
      </c>
      <c r="B122" t="str" cm="1">
        <f t="array" ref="B122:I122">TRANSPOSE(_xlfn._xlws.SORT(_xlfn._xlws.FILTER(institutions[institute_ID]&amp;" | "&amp;institutions[institute_name],institutions[resource_ID]=A122)))</f>
        <v>1 | Cantabrian Agricultural Research and Training Centre</v>
      </c>
      <c r="C122" t="str">
        <v>2 | Aarhus University, Department of Agroecology and Environment</v>
      </c>
      <c r="D122" t="str">
        <v>3 | Norwegian Centre for Organic Agriculture</v>
      </c>
      <c r="E122" t="str">
        <v>4 | Norwegian Institute of Bioeconomy Research</v>
      </c>
      <c r="F122" t="str">
        <v>5 | Research Institute of Organic Agriculture</v>
      </c>
      <c r="G122" t="str">
        <v>6 | Institute of Soil Science and Plant Cultivation, State Research Institute</v>
      </c>
      <c r="H122" t="str">
        <v>7 | Regional Agrifood Research annd Development Service</v>
      </c>
      <c r="I122" t="str">
        <v>8 | Department of Agrifood Production and Environmental Sciences, University of Florence</v>
      </c>
    </row>
    <row r="123" spans="1:42" x14ac:dyDescent="0.25">
      <c r="A123" t="str">
        <v>Dueri2022_2013</v>
      </c>
      <c r="B123" t="str" cm="1">
        <f t="array" ref="B123:AP123">TRANSPOSE(_xlfn._xlws.SORT(_xlfn._xlws.FILTER(institutions[institute_ID]&amp;" | "&amp;institutions[institute_name],institutions[resource_ID]=A123)))</f>
        <v>1 | LEPSE, Univ. Montpellier, INRAE, Institut Agro Montpellier , Montpellier, France</v>
      </c>
      <c r="C123" t="str">
        <v>10 | NASA Goddard Institute for Space Studies, New York, NY, USA</v>
      </c>
      <c r="D123" t="str">
        <v>11 | International Maize and Wheat Improvement Center (CIMMYT), Mexico DF, Mexico</v>
      </c>
      <c r="E123" t="str">
        <v>12 | Department of Agronomy, Pir Mehr Ali Shah Arid Agriculture University, Rawalpindi, Pakistan</v>
      </c>
      <c r="F123" t="str">
        <v>13 | Department of Agricultural Research for Northern Sweden, Swedish University of Agricultural Sciences Umeå, Sweden</v>
      </c>
      <c r="G123" t="str">
        <v>14 | Department of Plant and Soil Sciences, Oklahoma State University, Stillwater, OK, USA</v>
      </c>
      <c r="H123" t="str">
        <v>15 | Department of Earth and Environmental Sciences, Michigan State University, East Lansing, MI, USA</v>
      </c>
      <c r="I123" t="str">
        <v>16 | W. K. Kellogg Biological Station, Michigan State University, East Lansing, MI, USA</v>
      </c>
      <c r="J123" t="str">
        <v>17 | National Institute of Agricultural Research (INIA), Colonia, Uruguay</v>
      </c>
      <c r="K123" t="str">
        <v>18 | Tropical Plant Production and Agricultural Systems Modelling (TROPAGS), University of Göttingen, Göttingen, Germany</v>
      </c>
      <c r="L123" t="str">
        <v>19 | Department of Agroecology, Aarhus University, Tjele, Denmark</v>
      </c>
      <c r="M123" t="str">
        <v>2 | The New Zealand Institute for Plant &amp; Food Research Limited, Christchurch, New Zealand</v>
      </c>
      <c r="N123" t="str">
        <v>20 | Institute of Geographical Sciences and Natural Resources Research, Chinese Academy of Science, Beijing, China</v>
      </c>
      <c r="O123" t="str">
        <v>21 | Plant Sciences Axis – Crop Science, Gembloux Agro-Bio Tech, University of Liege, Gembloux, Belgium</v>
      </c>
      <c r="P123" t="str">
        <v>22 | IAS-CSIC &amp; DAUCO, University of Cordoba, Cordoba, Spain</v>
      </c>
      <c r="Q123" t="str">
        <v>23 | Department of Agriculture, food, environment and forestry (DAGRI), University of Florence, Florence, Italy</v>
      </c>
      <c r="R123" t="str">
        <v>24 | Institute of Soil Science and Land Evaluation, University of Hohenheim, Stuttgart, Germany</v>
      </c>
      <c r="S123" t="str">
        <v>25 | CSIRO Agriculture and Food, Brisbane, Queensland, Australia</v>
      </c>
      <c r="T123" t="str">
        <v>26 | Institute for Sustainable Food Systems, University of Florida, Gainesville, FL, USA</v>
      </c>
      <c r="U123" t="str">
        <v>27 | Global Change Research Institute, Academy of Sciences of the Czech Republic, Brno, Czech Republic</v>
      </c>
      <c r="V123" t="str">
        <v>28 | Institute of Biochemistry and Biology, University of Potsdam, Potsdam, Germany</v>
      </c>
      <c r="W123" t="str">
        <v>29 | Natural Resources Institute Finland (Luke), Helsinki, Finland</v>
      </c>
      <c r="X123" t="str">
        <v>3 | Department of Life Science Engineering, Digital Agriculture, Technical University of Munich, Freising, Germany</v>
      </c>
      <c r="Y123" t="str">
        <v>30 | Institute of Biochemical Plant Pathology, Helmholtz Zentrum München—German Research Center for Environmental Health, Neuherberg, Germany</v>
      </c>
      <c r="Z123" t="str">
        <v>31 | CEIGRAM, Technical University of Madrid, Madrid, Spain</v>
      </c>
      <c r="AA123" t="str">
        <v>32 | Department of Economic Analysis and Finances, University of Castilla-La Mancha, Toledo, Spain</v>
      </c>
      <c r="AB123" t="str">
        <v>33 | Centre of Biodiversity and Sustainable Land Use (CBL), University of Göttingen, Göttingen, Germany</v>
      </c>
      <c r="AC123" t="str">
        <v>34 | Rothamsted Research, Harpenden, UK</v>
      </c>
      <c r="AD123" t="str">
        <v>35 | Department of Crop Sciences, University of Göttingen, Göttingen, Germany</v>
      </c>
      <c r="AE123" t="str">
        <v>36 | Biological Systems Engineering, Washington State University, Pullman, WA, USA</v>
      </c>
      <c r="AF123" t="str">
        <v>37 | Water Systems &amp; Global Change Group, Wageningen University, Wageningen, The Netherlands</v>
      </c>
      <c r="AG123" t="str">
        <v>38 | CSIRO Agriculture and Food, Canberra, Australian Capital Territory, Australia</v>
      </c>
      <c r="AH123" t="str">
        <v>39 | College of Environmental and Resource Sciences, Zhejiang University, Hangzhou, Zhejiang, China</v>
      </c>
      <c r="AI123" t="str">
        <v>4 | Institute of Crop Science and Resource Conservation INRES, University of Bonn, Bonn, Germany</v>
      </c>
      <c r="AJ123" t="str">
        <v>40 | National Engineering and Technology Center for Information Agriculture, Ministry of Agriculture, Jiangsu Key Laboratory for Information Agriculture,  Nanjing Agricultural University, Nanjing, China</v>
      </c>
      <c r="AK123" t="str">
        <v>41 | College of Resources and Environmental Sciences, China Agricultural University, Beijing, China</v>
      </c>
      <c r="AL123" t="str">
        <v>5 | Leibniz Centre for Agricultural Landscape Research, Müncheberg, Germany</v>
      </c>
      <c r="AM123" t="str">
        <v>6 | Brandenburg University of Technology, Faculty of Environment and Natural Sciences, Cottbus, Germany</v>
      </c>
      <c r="AN123" t="str">
        <v>7 | Foundation for Arable Research, Templeton, New Zealand</v>
      </c>
      <c r="AO123" t="str">
        <v>8 | Agricultural &amp; Biological Engineering Department, University of Florida, Gainesville, FL, USA</v>
      </c>
      <c r="AP123" t="str">
        <v>9 | Center for Climate Systems Research, Earth Institute, Columbia University, New York, NY, USA</v>
      </c>
    </row>
    <row r="124" spans="1:42" x14ac:dyDescent="0.25">
      <c r="A124" t="str">
        <v>Dueri2022_2014</v>
      </c>
      <c r="B124" t="str" cm="1">
        <f t="array" ref="B124:AP124">TRANSPOSE(_xlfn._xlws.SORT(_xlfn._xlws.FILTER(institutions[institute_ID]&amp;" | "&amp;institutions[institute_name],institutions[resource_ID]=A124)))</f>
        <v>1 | LEPSE, Univ. Montpellier, INRAE, Institut Agro Montpellier , Montpellier, France</v>
      </c>
      <c r="C124" t="str">
        <v>10 | NASA Goddard Institute for Space Studies, New York, NY, USA</v>
      </c>
      <c r="D124" t="str">
        <v>11 | International Maize and Wheat Improvement Center (CIMMYT), Mexico DF, Mexico</v>
      </c>
      <c r="E124" t="str">
        <v>12 | Department of Agronomy, Pir Mehr Ali Shah Arid Agriculture University, Rawalpindi, Pakistan</v>
      </c>
      <c r="F124" t="str">
        <v>13 | Department of Agricultural Research for Northern Sweden, Swedish University of Agricultural Sciences Umeå, Sweden</v>
      </c>
      <c r="G124" t="str">
        <v>14 | Department of Plant and Soil Sciences, Oklahoma State University, Stillwater, OK, USA</v>
      </c>
      <c r="H124" t="str">
        <v>15 | Department of Earth and Environmental Sciences, Michigan State University, East Lansing, MI, USA</v>
      </c>
      <c r="I124" t="str">
        <v>16 | W. K. Kellogg Biological Station, Michigan State University, East Lansing, MI, USA</v>
      </c>
      <c r="J124" t="str">
        <v>17 | National Institute of Agricultural Research (INIA), Colonia, Uruguay</v>
      </c>
      <c r="K124" t="str">
        <v>18 | Tropical Plant Production and Agricultural Systems Modelling (TROPAGS), University of Göttingen, Göttingen, Germany</v>
      </c>
      <c r="L124" t="str">
        <v>19 | Department of Agroecology, Aarhus University, Tjele, Denmark</v>
      </c>
      <c r="M124" t="str">
        <v>2 | The New Zealand Institute for Plant &amp; Food Research Limited, Christchurch, New Zealand</v>
      </c>
      <c r="N124" t="str">
        <v>20 | Institute of Geographical Sciences and Natural Resources Research, Chinese Academy of Science, Beijing, China</v>
      </c>
      <c r="O124" t="str">
        <v>21 | Plant Sciences Axis – Crop Science, Gembloux Agro-Bio Tech, University of Liege, Gembloux, Belgium</v>
      </c>
      <c r="P124" t="str">
        <v>22 | IAS-CSIC &amp; DAUCO, University of Cordoba, Cordoba, Spain</v>
      </c>
      <c r="Q124" t="str">
        <v>23 | Department of Agriculture, food, environment and forestry (DAGRI), University of Florence, Florence, Italy</v>
      </c>
      <c r="R124" t="str">
        <v>24 | Institute of Soil Science and Land Evaluation, University of Hohenheim, Stuttgart, Germany</v>
      </c>
      <c r="S124" t="str">
        <v>25 | CSIRO Agriculture and Food, Brisbane, Queensland, Australia</v>
      </c>
      <c r="T124" t="str">
        <v>26 | Institute for Sustainable Food Systems, University of Florida, Gainesville, FL, USA</v>
      </c>
      <c r="U124" t="str">
        <v>27 | Global Change Research Institute, Academy of Sciences of the Czech Republic, Brno, Czech Republic</v>
      </c>
      <c r="V124" t="str">
        <v>28 | Institute of Biochemistry and Biology, University of Potsdam, Potsdam, Germany</v>
      </c>
      <c r="W124" t="str">
        <v>29 | Natural Resources Institute Finland (Luke), Helsinki, Finland</v>
      </c>
      <c r="X124" t="str">
        <v>3 | Department of Life Science Engineering, Digital Agriculture, Technical University of Munich, Freising, Germany</v>
      </c>
      <c r="Y124" t="str">
        <v>30 | Institute of Biochemical Plant Pathology, Helmholtz Zentrum München—German Research Center for Environmental Health, Neuherberg, Germany</v>
      </c>
      <c r="Z124" t="str">
        <v>31 | CEIGRAM, Technical University of Madrid, Madrid, Spain</v>
      </c>
      <c r="AA124" t="str">
        <v>32 | Department of Economic Analysis and Finances, University of Castilla-La Mancha, Toledo, Spain</v>
      </c>
      <c r="AB124" t="str">
        <v>33 | Centre of Biodiversity and Sustainable Land Use (CBL), University of Göttingen, Göttingen, Germany</v>
      </c>
      <c r="AC124" t="str">
        <v>34 | Rothamsted Research, Harpenden, UK</v>
      </c>
      <c r="AD124" t="str">
        <v>35 | Department of Crop Sciences, University of Göttingen, Göttingen, Germany</v>
      </c>
      <c r="AE124" t="str">
        <v>36 | Biological Systems Engineering, Washington State University, Pullman, WA, USA</v>
      </c>
      <c r="AF124" t="str">
        <v>37 | Water Systems &amp; Global Change Group, Wageningen University, Wageningen, The Netherlands</v>
      </c>
      <c r="AG124" t="str">
        <v>38 | CSIRO Agriculture and Food, Canberra, Australian Capital Territory, Australia</v>
      </c>
      <c r="AH124" t="str">
        <v>39 | College of Environmental and Resource Sciences, Zhejiang University, Hangzhou, Zhejiang, China</v>
      </c>
      <c r="AI124" t="str">
        <v>4 | Institute of Crop Science and Resource Conservation INRES, University of Bonn, Bonn, Germany</v>
      </c>
      <c r="AJ124" t="str">
        <v>40 | National Engineering and Technology Center for Information Agriculture, Ministry of Agriculture, Jiangsu Key Laboratory for Information Agriculture,  Nanjing Agricultural University, Nanjing, China</v>
      </c>
      <c r="AK124" t="str">
        <v>41 | College of Resources and Environmental Sciences, China Agricultural University, Beijing, China</v>
      </c>
      <c r="AL124" t="str">
        <v>5 | Leibniz Centre for Agricultural Landscape Research, Müncheberg, Germany</v>
      </c>
      <c r="AM124" t="str">
        <v>6 | Brandenburg University of Technology, Faculty of Environment and Natural Sciences, Cottbus, Germany</v>
      </c>
      <c r="AN124" t="str">
        <v>7 | Foundation for Arable Research, Templeton, New Zealand</v>
      </c>
      <c r="AO124" t="str">
        <v>8 | Agricultural &amp; Biological Engineering Department, University of Florida, Gainesville, FL, USA</v>
      </c>
      <c r="AP124" t="str">
        <v>9 | Center for Climate Systems Research, Earth Institute, Columbia University, New York, NY, USA</v>
      </c>
    </row>
    <row r="125" spans="1:42" x14ac:dyDescent="0.25">
      <c r="A125" t="str">
        <v>Dueri2022_2015</v>
      </c>
      <c r="B125" t="str" cm="1">
        <f t="array" ref="B125:AP125">TRANSPOSE(_xlfn._xlws.SORT(_xlfn._xlws.FILTER(institutions[institute_ID]&amp;" | "&amp;institutions[institute_name],institutions[resource_ID]=A125)))</f>
        <v>1 | LEPSE, Univ. Montpellier, INRAE, Institut Agro Montpellier , Montpellier, France</v>
      </c>
      <c r="C125" t="str">
        <v>10 | NASA Goddard Institute for Space Studies, New York, NY, USA</v>
      </c>
      <c r="D125" t="str">
        <v>11 | International Maize and Wheat Improvement Center (CIMMYT), Mexico DF, Mexico</v>
      </c>
      <c r="E125" t="str">
        <v>12 | Department of Agronomy, Pir Mehr Ali Shah Arid Agriculture University, Rawalpindi, Pakistan</v>
      </c>
      <c r="F125" t="str">
        <v>13 | Department of Agricultural Research for Northern Sweden, Swedish University of Agricultural Sciences Umeå, Sweden</v>
      </c>
      <c r="G125" t="str">
        <v>14 | Department of Plant and Soil Sciences, Oklahoma State University, Stillwater, OK, USA</v>
      </c>
      <c r="H125" t="str">
        <v>15 | Department of Earth and Environmental Sciences, Michigan State University, East Lansing, MI, USA</v>
      </c>
      <c r="I125" t="str">
        <v>16 | W. K. Kellogg Biological Station, Michigan State University, East Lansing, MI, USA</v>
      </c>
      <c r="J125" t="str">
        <v>17 | National Institute of Agricultural Research (INIA), Colonia, Uruguay</v>
      </c>
      <c r="K125" t="str">
        <v>18 | Tropical Plant Production and Agricultural Systems Modelling (TROPAGS), University of Göttingen, Göttingen, Germany</v>
      </c>
      <c r="L125" t="str">
        <v>19 | Department of Agroecology, Aarhus University, Tjele, Denmark</v>
      </c>
      <c r="M125" t="str">
        <v>2 | The New Zealand Institute for Plant &amp; Food Research Limited, Christchurch, New Zealand</v>
      </c>
      <c r="N125" t="str">
        <v>20 | Institute of Geographical Sciences and Natural Resources Research, Chinese Academy of Science, Beijing, China</v>
      </c>
      <c r="O125" t="str">
        <v>21 | Plant Sciences Axis – Crop Science, Gembloux Agro-Bio Tech, University of Liege, Gembloux, Belgium</v>
      </c>
      <c r="P125" t="str">
        <v>22 | IAS-CSIC &amp; DAUCO, University of Cordoba, Cordoba, Spain</v>
      </c>
      <c r="Q125" t="str">
        <v>23 | Department of Agriculture, food, environment and forestry (DAGRI), University of Florence, Florence, Italy</v>
      </c>
      <c r="R125" t="str">
        <v>24 | Institute of Soil Science and Land Evaluation, University of Hohenheim, Stuttgart, Germany</v>
      </c>
      <c r="S125" t="str">
        <v>25 | CSIRO Agriculture and Food, Brisbane, Queensland, Australia</v>
      </c>
      <c r="T125" t="str">
        <v>26 | Institute for Sustainable Food Systems, University of Florida, Gainesville, FL, USA</v>
      </c>
      <c r="U125" t="str">
        <v>27 | Global Change Research Institute, Academy of Sciences of the Czech Republic, Brno, Czech Republic</v>
      </c>
      <c r="V125" t="str">
        <v>28 | Institute of Biochemistry and Biology, University of Potsdam, Potsdam, Germany</v>
      </c>
      <c r="W125" t="str">
        <v>29 | Natural Resources Institute Finland (Luke), Helsinki, Finland</v>
      </c>
      <c r="X125" t="str">
        <v>3 | Department of Life Science Engineering, Digital Agriculture, Technical University of Munich, Freising, Germany</v>
      </c>
      <c r="Y125" t="str">
        <v>30 | Institute of Biochemical Plant Pathology, Helmholtz Zentrum München—German Research Center for Environmental Health, Neuherberg, Germany</v>
      </c>
      <c r="Z125" t="str">
        <v>31 | CEIGRAM, Technical University of Madrid, Madrid, Spain</v>
      </c>
      <c r="AA125" t="str">
        <v>32 | Department of Economic Analysis and Finances, University of Castilla-La Mancha, Toledo, Spain</v>
      </c>
      <c r="AB125" t="str">
        <v>33 | Centre of Biodiversity and Sustainable Land Use (CBL), University of Göttingen, Göttingen, Germany</v>
      </c>
      <c r="AC125" t="str">
        <v>34 | Rothamsted Research, Harpenden, UK</v>
      </c>
      <c r="AD125" t="str">
        <v>35 | Department of Crop Sciences, University of Göttingen, Göttingen, Germany</v>
      </c>
      <c r="AE125" t="str">
        <v>36 | Biological Systems Engineering, Washington State University, Pullman, WA, USA</v>
      </c>
      <c r="AF125" t="str">
        <v>37 | Water Systems &amp; Global Change Group, Wageningen University, Wageningen, The Netherlands</v>
      </c>
      <c r="AG125" t="str">
        <v>38 | CSIRO Agriculture and Food, Canberra, Australian Capital Territory, Australia</v>
      </c>
      <c r="AH125" t="str">
        <v>39 | College of Environmental and Resource Sciences, Zhejiang University, Hangzhou, Zhejiang, China</v>
      </c>
      <c r="AI125" t="str">
        <v>4 | Institute of Crop Science and Resource Conservation INRES, University of Bonn, Bonn, Germany</v>
      </c>
      <c r="AJ125" t="str">
        <v>40 | National Engineering and Technology Center for Information Agriculture, Ministry of Agriculture, Jiangsu Key Laboratory for Information Agriculture,  Nanjing Agricultural University, Nanjing, China</v>
      </c>
      <c r="AK125" t="str">
        <v>41 | College of Resources and Environmental Sciences, China Agricultural University, Beijing, China</v>
      </c>
      <c r="AL125" t="str">
        <v>5 | Leibniz Centre for Agricultural Landscape Research, Müncheberg, Germany</v>
      </c>
      <c r="AM125" t="str">
        <v>6 | Brandenburg University of Technology, Faculty of Environment and Natural Sciences, Cottbus, Germany</v>
      </c>
      <c r="AN125" t="str">
        <v>7 | Foundation for Arable Research, Templeton, New Zealand</v>
      </c>
      <c r="AO125" t="str">
        <v>8 | Agricultural &amp; Biological Engineering Department, University of Florida, Gainesville, FL, USA</v>
      </c>
      <c r="AP125" t="str">
        <v>9 | Center for Climate Systems Research, Earth Institute, Columbia University, New York, NY, USA</v>
      </c>
    </row>
    <row r="126" spans="1:42" x14ac:dyDescent="0.25">
      <c r="A126" t="str">
        <v>Dueri2022_2016</v>
      </c>
      <c r="B126" t="str" cm="1">
        <f t="array" ref="B126:AP126">TRANSPOSE(_xlfn._xlws.SORT(_xlfn._xlws.FILTER(institutions[institute_ID]&amp;" | "&amp;institutions[institute_name],institutions[resource_ID]=A126)))</f>
        <v>1 | LEPSE, Univ. Montpellier, INRAE, Institut Agro Montpellier , Montpellier, France</v>
      </c>
      <c r="C126" t="str">
        <v>10 | NASA Goddard Institute for Space Studies, New York, NY, USA</v>
      </c>
      <c r="D126" t="str">
        <v>11 | International Maize and Wheat Improvement Center (CIMMYT), Mexico DF, Mexico</v>
      </c>
      <c r="E126" t="str">
        <v>12 | Department of Agronomy, Pir Mehr Ali Shah Arid Agriculture University, Rawalpindi, Pakistan</v>
      </c>
      <c r="F126" t="str">
        <v>13 | Department of Agricultural Research for Northern Sweden, Swedish University of Agricultural Sciences Umeå, Sweden</v>
      </c>
      <c r="G126" t="str">
        <v>14 | Department of Plant and Soil Sciences, Oklahoma State University, Stillwater, OK, USA</v>
      </c>
      <c r="H126" t="str">
        <v>15 | Department of Earth and Environmental Sciences, Michigan State University, East Lansing, MI, USA</v>
      </c>
      <c r="I126" t="str">
        <v>16 | W. K. Kellogg Biological Station, Michigan State University, East Lansing, MI, USA</v>
      </c>
      <c r="J126" t="str">
        <v>17 | National Institute of Agricultural Research (INIA), Colonia, Uruguay</v>
      </c>
      <c r="K126" t="str">
        <v>18 | Tropical Plant Production and Agricultural Systems Modelling (TROPAGS), University of Göttingen, Göttingen, Germany</v>
      </c>
      <c r="L126" t="str">
        <v>19 | Department of Agroecology, Aarhus University, Tjele, Denmark</v>
      </c>
      <c r="M126" t="str">
        <v>2 | The New Zealand Institute for Plant &amp; Food Research Limited, Christchurch, New Zealand</v>
      </c>
      <c r="N126" t="str">
        <v>20 | Institute of Geographical Sciences and Natural Resources Research, Chinese Academy of Science, Beijing, China</v>
      </c>
      <c r="O126" t="str">
        <v>21 | Plant Sciences Axis – Crop Science, Gembloux Agro-Bio Tech, University of Liege, Gembloux, Belgium</v>
      </c>
      <c r="P126" t="str">
        <v>22 | IAS-CSIC &amp; DAUCO, University of Cordoba, Cordoba, Spain</v>
      </c>
      <c r="Q126" t="str">
        <v>23 | Department of Agriculture, food, environment and forestry (DAGRI), University of Florence, Florence, Italy</v>
      </c>
      <c r="R126" t="str">
        <v>24 | Institute of Soil Science and Land Evaluation, University of Hohenheim, Stuttgart, Germany</v>
      </c>
      <c r="S126" t="str">
        <v>25 | CSIRO Agriculture and Food, Brisbane, Queensland, Australia</v>
      </c>
      <c r="T126" t="str">
        <v>26 | Institute for Sustainable Food Systems, University of Florida, Gainesville, FL, USA</v>
      </c>
      <c r="U126" t="str">
        <v>27 | Global Change Research Institute, Academy of Sciences of the Czech Republic, Brno, Czech Republic</v>
      </c>
      <c r="V126" t="str">
        <v>28 | Institute of Biochemistry and Biology, University of Potsdam, Potsdam, Germany</v>
      </c>
      <c r="W126" t="str">
        <v>29 | Natural Resources Institute Finland (Luke), Helsinki, Finland</v>
      </c>
      <c r="X126" t="str">
        <v>3 | Department of Life Science Engineering, Digital Agriculture, Technical University of Munich, Freising, Germany</v>
      </c>
      <c r="Y126" t="str">
        <v>30 | Institute of Biochemical Plant Pathology, Helmholtz Zentrum München—German Research Center for Environmental Health, Neuherberg, Germany</v>
      </c>
      <c r="Z126" t="str">
        <v>31 | CEIGRAM, Technical University of Madrid, Madrid, Spain</v>
      </c>
      <c r="AA126" t="str">
        <v>32 | Department of Economic Analysis and Finances, University of Castilla-La Mancha, Toledo, Spain</v>
      </c>
      <c r="AB126" t="str">
        <v>33 | Centre of Biodiversity and Sustainable Land Use (CBL), University of Göttingen, Göttingen, Germany</v>
      </c>
      <c r="AC126" t="str">
        <v>34 | Rothamsted Research, Harpenden, UK</v>
      </c>
      <c r="AD126" t="str">
        <v>35 | Department of Crop Sciences, University of Göttingen, Göttingen, Germany</v>
      </c>
      <c r="AE126" t="str">
        <v>36 | Biological Systems Engineering, Washington State University, Pullman, WA, USA</v>
      </c>
      <c r="AF126" t="str">
        <v>37 | Water Systems &amp; Global Change Group, Wageningen University, Wageningen, The Netherlands</v>
      </c>
      <c r="AG126" t="str">
        <v>38 | CSIRO Agriculture and Food, Canberra, Australian Capital Territory, Australia</v>
      </c>
      <c r="AH126" t="str">
        <v>39 | College of Environmental and Resource Sciences, Zhejiang University, Hangzhou, Zhejiang, China</v>
      </c>
      <c r="AI126" t="str">
        <v>4 | Institute of Crop Science and Resource Conservation INRES, University of Bonn, Bonn, Germany</v>
      </c>
      <c r="AJ126" t="str">
        <v>40 | National Engineering and Technology Center for Information Agriculture, Ministry of Agriculture, Jiangsu Key Laboratory for Information Agriculture,  Nanjing Agricultural University, Nanjing, China</v>
      </c>
      <c r="AK126" t="str">
        <v>41 | College of Resources and Environmental Sciences, China Agricultural University, Beijing, China</v>
      </c>
      <c r="AL126" t="str">
        <v>5 | Leibniz Centre for Agricultural Landscape Research, Müncheberg, Germany</v>
      </c>
      <c r="AM126" t="str">
        <v>6 | Brandenburg University of Technology, Faculty of Environment and Natural Sciences, Cottbus, Germany</v>
      </c>
      <c r="AN126" t="str">
        <v>7 | Foundation for Arable Research, Templeton, New Zealand</v>
      </c>
      <c r="AO126" t="str">
        <v>8 | Agricultural &amp; Biological Engineering Department, University of Florida, Gainesville, FL, USA</v>
      </c>
      <c r="AP126" t="str">
        <v>9 | Center for Climate Systems Research, Earth Institute, Columbia University, New York, NY, USA</v>
      </c>
    </row>
    <row r="127" spans="1:42" x14ac:dyDescent="0.25">
      <c r="A127" t="str">
        <v>Dueri2022_2017</v>
      </c>
      <c r="B127" t="str" cm="1">
        <f t="array" ref="B127:AP127">TRANSPOSE(_xlfn._xlws.SORT(_xlfn._xlws.FILTER(institutions[institute_ID]&amp;" | "&amp;institutions[institute_name],institutions[resource_ID]=A127)))</f>
        <v>1 | LEPSE, Univ. Montpellier, INRAE, Institut Agro Montpellier , Montpellier, France</v>
      </c>
      <c r="C127" t="str">
        <v>10 | NASA Goddard Institute for Space Studies, New York, NY, USA</v>
      </c>
      <c r="D127" t="str">
        <v>11 | International Maize and Wheat Improvement Center (CIMMYT), Mexico DF, Mexico</v>
      </c>
      <c r="E127" t="str">
        <v>12 | Department of Agronomy, Pir Mehr Ali Shah Arid Agriculture University, Rawalpindi, Pakistan</v>
      </c>
      <c r="F127" t="str">
        <v>13 | Department of Agricultural Research for Northern Sweden, Swedish University of Agricultural Sciences Umeå, Sweden</v>
      </c>
      <c r="G127" t="str">
        <v>14 | Department of Plant and Soil Sciences, Oklahoma State University, Stillwater, OK, USA</v>
      </c>
      <c r="H127" t="str">
        <v>15 | Department of Earth and Environmental Sciences, Michigan State University, East Lansing, MI, USA</v>
      </c>
      <c r="I127" t="str">
        <v>16 | W. K. Kellogg Biological Station, Michigan State University, East Lansing, MI, USA</v>
      </c>
      <c r="J127" t="str">
        <v>17 | National Institute of Agricultural Research (INIA), Colonia, Uruguay</v>
      </c>
      <c r="K127" t="str">
        <v>18 | Tropical Plant Production and Agricultural Systems Modelling (TROPAGS), University of Göttingen, Göttingen, Germany</v>
      </c>
      <c r="L127" t="str">
        <v>19 | Department of Agroecology, Aarhus University, Tjele, Denmark</v>
      </c>
      <c r="M127" t="str">
        <v>2 | The New Zealand Institute for Plant &amp; Food Research Limited, Christchurch, New Zealand</v>
      </c>
      <c r="N127" t="str">
        <v>20 | Institute of Geographical Sciences and Natural Resources Research, Chinese Academy of Science, Beijing, China</v>
      </c>
      <c r="O127" t="str">
        <v>21 | Plant Sciences Axis – Crop Science, Gembloux Agro-Bio Tech, University of Liege, Gembloux, Belgium</v>
      </c>
      <c r="P127" t="str">
        <v>22 | IAS-CSIC &amp; DAUCO, University of Cordoba, Cordoba, Spain</v>
      </c>
      <c r="Q127" t="str">
        <v>23 | Department of Agriculture, food, environment and forestry (DAGRI), University of Florence, Florence, Italy</v>
      </c>
      <c r="R127" t="str">
        <v>24 | Institute of Soil Science and Land Evaluation, University of Hohenheim, Stuttgart, Germany</v>
      </c>
      <c r="S127" t="str">
        <v>25 | CSIRO Agriculture and Food, Brisbane, Queensland, Australia</v>
      </c>
      <c r="T127" t="str">
        <v>26 | Institute for Sustainable Food Systems, University of Florida, Gainesville, FL, USA</v>
      </c>
      <c r="U127" t="str">
        <v>27 | Global Change Research Institute, Academy of Sciences of the Czech Republic, Brno, Czech Republic</v>
      </c>
      <c r="V127" t="str">
        <v>28 | Institute of Biochemistry and Biology, University of Potsdam, Potsdam, Germany</v>
      </c>
      <c r="W127" t="str">
        <v>29 | Natural Resources Institute Finland (Luke), Helsinki, Finland</v>
      </c>
      <c r="X127" t="str">
        <v>3 | Department of Life Science Engineering, Digital Agriculture, Technical University of Munich, Freising, Germany</v>
      </c>
      <c r="Y127" t="str">
        <v>30 | Institute of Biochemical Plant Pathology, Helmholtz Zentrum München—German Research Center for Environmental Health, Neuherberg, Germany</v>
      </c>
      <c r="Z127" t="str">
        <v>31 | CEIGRAM, Technical University of Madrid, Madrid, Spain</v>
      </c>
      <c r="AA127" t="str">
        <v>32 | Department of Economic Analysis and Finances, University of Castilla-La Mancha, Toledo, Spain</v>
      </c>
      <c r="AB127" t="str">
        <v>33 | Centre of Biodiversity and Sustainable Land Use (CBL), University of Göttingen, Göttingen, Germany</v>
      </c>
      <c r="AC127" t="str">
        <v>34 | Rothamsted Research, Harpenden, UK</v>
      </c>
      <c r="AD127" t="str">
        <v>35 | Department of Crop Sciences, University of Göttingen, Göttingen, Germany</v>
      </c>
      <c r="AE127" t="str">
        <v>36 | Biological Systems Engineering, Washington State University, Pullman, WA, USA</v>
      </c>
      <c r="AF127" t="str">
        <v>37 | Water Systems &amp; Global Change Group, Wageningen University, Wageningen, The Netherlands</v>
      </c>
      <c r="AG127" t="str">
        <v>38 | CSIRO Agriculture and Food, Canberra, Australian Capital Territory, Australia</v>
      </c>
      <c r="AH127" t="str">
        <v>39 | College of Environmental and Resource Sciences, Zhejiang University, Hangzhou, Zhejiang, China</v>
      </c>
      <c r="AI127" t="str">
        <v>4 | Institute of Crop Science and Resource Conservation INRES, University of Bonn, Bonn, Germany</v>
      </c>
      <c r="AJ127" t="str">
        <v>40 | National Engineering and Technology Center for Information Agriculture, Ministry of Agriculture, Jiangsu Key Laboratory for Information Agriculture,  Nanjing Agricultural University, Nanjing, China</v>
      </c>
      <c r="AK127" t="str">
        <v>41 | College of Resources and Environmental Sciences, China Agricultural University, Beijing, China</v>
      </c>
      <c r="AL127" t="str">
        <v>5 | Leibniz Centre for Agricultural Landscape Research, Müncheberg, Germany</v>
      </c>
      <c r="AM127" t="str">
        <v>6 | Brandenburg University of Technology, Faculty of Environment and Natural Sciences, Cottbus, Germany</v>
      </c>
      <c r="AN127" t="str">
        <v>7 | Foundation for Arable Research, Templeton, New Zealand</v>
      </c>
      <c r="AO127" t="str">
        <v>8 | Agricultural &amp; Biological Engineering Department, University of Florida, Gainesville, FL, USA</v>
      </c>
      <c r="AP127" t="str">
        <v>9 | Center for Climate Systems Research, Earth Institute, Columbia University, New York, NY, USA</v>
      </c>
    </row>
    <row r="128" spans="1:42" x14ac:dyDescent="0.25">
      <c r="A128" t="str">
        <v>Dueri2022_2018</v>
      </c>
      <c r="B128" t="str" cm="1">
        <f t="array" ref="B128:AP128">TRANSPOSE(_xlfn._xlws.SORT(_xlfn._xlws.FILTER(institutions[institute_ID]&amp;" | "&amp;institutions[institute_name],institutions[resource_ID]=A128)))</f>
        <v>1 | LEPSE, Univ. Montpellier, INRAE, Institut Agro Montpellier , Montpellier, France</v>
      </c>
      <c r="C128" t="str">
        <v>10 | NASA Goddard Institute for Space Studies, New York, NY, USA</v>
      </c>
      <c r="D128" t="str">
        <v>11 | International Maize and Wheat Improvement Center (CIMMYT), Mexico DF, Mexico</v>
      </c>
      <c r="E128" t="str">
        <v>12 | Department of Agronomy, Pir Mehr Ali Shah Arid Agriculture University, Rawalpindi, Pakistan</v>
      </c>
      <c r="F128" t="str">
        <v>13 | Department of Agricultural Research for Northern Sweden, Swedish University of Agricultural Sciences Umeå, Sweden</v>
      </c>
      <c r="G128" t="str">
        <v>14 | Department of Plant and Soil Sciences, Oklahoma State University, Stillwater, OK, USA</v>
      </c>
      <c r="H128" t="str">
        <v>15 | Department of Earth and Environmental Sciences, Michigan State University, East Lansing, MI, USA</v>
      </c>
      <c r="I128" t="str">
        <v>16 | W. K. Kellogg Biological Station, Michigan State University, East Lansing, MI, USA</v>
      </c>
      <c r="J128" t="str">
        <v>17 | National Institute of Agricultural Research (INIA), Colonia, Uruguay</v>
      </c>
      <c r="K128" t="str">
        <v>18 | Tropical Plant Production and Agricultural Systems Modelling (TROPAGS), University of Göttingen, Göttingen, Germany</v>
      </c>
      <c r="L128" t="str">
        <v>19 | Department of Agroecology, Aarhus University, Tjele, Denmark</v>
      </c>
      <c r="M128" t="str">
        <v>2 | The New Zealand Institute for Plant &amp; Food Research Limited, Christchurch, New Zealand</v>
      </c>
      <c r="N128" t="str">
        <v>20 | Institute of Geographical Sciences and Natural Resources Research, Chinese Academy of Science, Beijing, China</v>
      </c>
      <c r="O128" t="str">
        <v>21 | Plant Sciences Axis – Crop Science, Gembloux Agro-Bio Tech, University of Liege, Gembloux, Belgium</v>
      </c>
      <c r="P128" t="str">
        <v>22 | IAS-CSIC &amp; DAUCO, University of Cordoba, Cordoba, Spain</v>
      </c>
      <c r="Q128" t="str">
        <v>23 | Department of Agriculture, food, environment and forestry (DAGRI), University of Florence, Florence, Italy</v>
      </c>
      <c r="R128" t="str">
        <v>24 | Institute of Soil Science and Land Evaluation, University of Hohenheim, Stuttgart, Germany</v>
      </c>
      <c r="S128" t="str">
        <v>25 | CSIRO Agriculture and Food, Brisbane, Queensland, Australia</v>
      </c>
      <c r="T128" t="str">
        <v>26 | Institute for Sustainable Food Systems, University of Florida, Gainesville, FL, USA</v>
      </c>
      <c r="U128" t="str">
        <v>27 | Global Change Research Institute, Academy of Sciences of the Czech Republic, Brno, Czech Republic</v>
      </c>
      <c r="V128" t="str">
        <v>28 | Institute of Biochemistry and Biology, University of Potsdam, Potsdam, Germany</v>
      </c>
      <c r="W128" t="str">
        <v>29 | Natural Resources Institute Finland (Luke), Helsinki, Finland</v>
      </c>
      <c r="X128" t="str">
        <v>3 | Department of Life Science Engineering, Digital Agriculture, Technical University of Munich, Freising, Germany</v>
      </c>
      <c r="Y128" t="str">
        <v>30 | Institute of Biochemical Plant Pathology, Helmholtz Zentrum München—German Research Center for Environmental Health, Neuherberg, Germany</v>
      </c>
      <c r="Z128" t="str">
        <v>31 | CEIGRAM, Technical University of Madrid, Madrid, Spain</v>
      </c>
      <c r="AA128" t="str">
        <v>32 | Department of Economic Analysis and Finances, University of Castilla-La Mancha, Toledo, Spain</v>
      </c>
      <c r="AB128" t="str">
        <v>33 | Centre of Biodiversity and Sustainable Land Use (CBL), University of Göttingen, Göttingen, Germany</v>
      </c>
      <c r="AC128" t="str">
        <v>34 | Rothamsted Research, Harpenden, UK</v>
      </c>
      <c r="AD128" t="str">
        <v>35 | Department of Crop Sciences, University of Göttingen, Göttingen, Germany</v>
      </c>
      <c r="AE128" t="str">
        <v>36 | Biological Systems Engineering, Washington State University, Pullman, WA, USA</v>
      </c>
      <c r="AF128" t="str">
        <v>37 | Water Systems &amp; Global Change Group, Wageningen University, Wageningen, The Netherlands</v>
      </c>
      <c r="AG128" t="str">
        <v>38 | CSIRO Agriculture and Food, Canberra, Australian Capital Territory, Australia</v>
      </c>
      <c r="AH128" t="str">
        <v>39 | College of Environmental and Resource Sciences, Zhejiang University, Hangzhou, Zhejiang, China</v>
      </c>
      <c r="AI128" t="str">
        <v>4 | Institute of Crop Science and Resource Conservation INRES, University of Bonn, Bonn, Germany</v>
      </c>
      <c r="AJ128" t="str">
        <v>40 | National Engineering and Technology Center for Information Agriculture, Ministry of Agriculture, Jiangsu Key Laboratory for Information Agriculture,  Nanjing Agricultural University, Nanjing, China</v>
      </c>
      <c r="AK128" t="str">
        <v>41 | College of Resources and Environmental Sciences, China Agricultural University, Beijing, China</v>
      </c>
      <c r="AL128" t="str">
        <v>5 | Leibniz Centre for Agricultural Landscape Research, Müncheberg, Germany</v>
      </c>
      <c r="AM128" t="str">
        <v>6 | Brandenburg University of Technology, Faculty of Environment and Natural Sciences, Cottbus, Germany</v>
      </c>
      <c r="AN128" t="str">
        <v>7 | Foundation for Arable Research, Templeton, New Zealand</v>
      </c>
      <c r="AO128" t="str">
        <v>8 | Agricultural &amp; Biological Engineering Department, University of Florida, Gainesville, FL, USA</v>
      </c>
      <c r="AP128" t="str">
        <v>9 | Center for Climate Systems Research, Earth Institute, Columbia University, New York, NY, USA</v>
      </c>
    </row>
    <row r="129" spans="1:11" x14ac:dyDescent="0.25">
      <c r="A129" t="str">
        <v>Ewert2002_1988_tefrio</v>
      </c>
      <c r="B129" t="str" cm="1">
        <f t="array" ref="B129:K129">TRANSPOSE(_xlfn._xlws.SORT(_xlfn._xlws.FILTER(institutions[institute_ID]&amp;" | "&amp;institutions[institute_name],institutions[resource_ID]=A129)))</f>
        <v>1 | Department of Agricultural Sciences, Royal Veterinary and Agricultural University</v>
      </c>
      <c r="C129" t="str">
        <v>10 | Departmento de Agronomia (IAS–CSIC), University of Cordoba</v>
      </c>
      <c r="D129" t="str">
        <v>2 | Plant Production Systems, Wageningen University and Research Center</v>
      </c>
      <c r="E129" t="str">
        <v>3 | Victorian Institute for Dryland Agriculture</v>
      </c>
      <c r="F129" t="str">
        <v>4 | N. Z. Institute for Crop &amp; Food Research Ltd</v>
      </c>
      <c r="G129" t="str">
        <v>5 | Department of Agricultural Sciences, IACR Long Ashton Research Station, University of Bristol</v>
      </c>
      <c r="H129" t="str">
        <v>6 | Biochemistry &amp; Physiology Department, IACR-Rothamsted, Harpenden</v>
      </c>
      <c r="I129" t="str">
        <v>7 | US Water Conservation Laboratory, USDA–ARS</v>
      </c>
      <c r="J129" t="str">
        <v>8 | Institute of Agroecology, Bundesforschungsanstalt für Landwirtschft,</v>
      </c>
      <c r="K129" t="str">
        <v>9 | Schloss Mittelbau (West), Institut für Landschafts- und Pflanzenökologie, Universität Hohenheim</v>
      </c>
    </row>
    <row r="130" spans="1:11" x14ac:dyDescent="0.25">
      <c r="A130" t="str">
        <v>Ewert2002_1989_tefrio</v>
      </c>
      <c r="B130" t="str" cm="1">
        <f t="array" ref="B130:K130">TRANSPOSE(_xlfn._xlws.SORT(_xlfn._xlws.FILTER(institutions[institute_ID]&amp;" | "&amp;institutions[institute_name],institutions[resource_ID]=A130)))</f>
        <v>1 | Department of Agricultural Sciences, Royal Veterinary and Agricultural University</v>
      </c>
      <c r="C130" t="str">
        <v>10 | Departmento de Agronomia (IAS–CSIC), University of Cordoba</v>
      </c>
      <c r="D130" t="str">
        <v>2 | Plant Production Systems, Wageningen University and Research Center</v>
      </c>
      <c r="E130" t="str">
        <v>3 | Victorian Institute for Dryland Agriculture</v>
      </c>
      <c r="F130" t="str">
        <v>4 | N. Z. Institute for Crop &amp; Food Research Ltd</v>
      </c>
      <c r="G130" t="str">
        <v>5 | Department of Agricultural Sciences, IACR Long Ashton Research Station, University of Bristol</v>
      </c>
      <c r="H130" t="str">
        <v>6 | Biochemistry &amp; Physiology Department, IACR-Rothamsted, Harpenden</v>
      </c>
      <c r="I130" t="str">
        <v>7 | US Water Conservation Laboratory, USDA–ARS</v>
      </c>
      <c r="J130" t="str">
        <v>8 | Institute of Agroecology, Bundesforschungsanstalt für Landwirtschft,</v>
      </c>
      <c r="K130" t="str">
        <v>9 | Schloss Mittelbau (West), Institut für Landschafts- und Pflanzenökologie, Universität Hohenheim</v>
      </c>
    </row>
    <row r="131" spans="1:11" x14ac:dyDescent="0.25">
      <c r="A131" t="str">
        <v>Ewert2002_1990_tefrio</v>
      </c>
      <c r="B131" t="str" cm="1">
        <f t="array" ref="B131:K131">TRANSPOSE(_xlfn._xlws.SORT(_xlfn._xlws.FILTER(institutions[institute_ID]&amp;" | "&amp;institutions[institute_name],institutions[resource_ID]=A131)))</f>
        <v>1 | Department of Agricultural Sciences, Royal Veterinary and Agricultural University</v>
      </c>
      <c r="C131" t="str">
        <v>10 | Departmento de Agronomia (IAS–CSIC), University of Cordoba</v>
      </c>
      <c r="D131" t="str">
        <v>2 | Plant Production Systems, Wageningen University and Research Center</v>
      </c>
      <c r="E131" t="str">
        <v>3 | Victorian Institute for Dryland Agriculture</v>
      </c>
      <c r="F131" t="str">
        <v>4 | N. Z. Institute for Crop &amp; Food Research Ltd</v>
      </c>
      <c r="G131" t="str">
        <v>5 | Department of Agricultural Sciences, IACR Long Ashton Research Station, University of Bristol</v>
      </c>
      <c r="H131" t="str">
        <v>6 | Biochemistry &amp; Physiology Department, IACR-Rothamsted, Harpenden</v>
      </c>
      <c r="I131" t="str">
        <v>7 | US Water Conservation Laboratory, USDA–ARS</v>
      </c>
      <c r="J131" t="str">
        <v>8 | Institute of Agroecology, Bundesforschungsanstalt für Landwirtschft,</v>
      </c>
      <c r="K131" t="str">
        <v>9 | Schloss Mittelbau (West), Institut für Landschafts- und Pflanzenökologie, Universität Hohenheim</v>
      </c>
    </row>
    <row r="132" spans="1:11" x14ac:dyDescent="0.25">
      <c r="A132" t="str">
        <v>Ewert2002_1991_tefrio</v>
      </c>
      <c r="B132" t="str" cm="1">
        <f t="array" ref="B132:K132">TRANSPOSE(_xlfn._xlws.SORT(_xlfn._xlws.FILTER(institutions[institute_ID]&amp;" | "&amp;institutions[institute_name],institutions[resource_ID]=A132)))</f>
        <v>1 | Department of Agricultural Sciences, Royal Veterinary and Agricultural University</v>
      </c>
      <c r="C132" t="str">
        <v>10 | Departmento de Agronomia (IAS–CSIC), University of Cordoba</v>
      </c>
      <c r="D132" t="str">
        <v>2 | Plant Production Systems, Wageningen University and Research Center</v>
      </c>
      <c r="E132" t="str">
        <v>3 | Victorian Institute for Dryland Agriculture</v>
      </c>
      <c r="F132" t="str">
        <v>4 | N. Z. Institute for Crop &amp; Food Research Ltd</v>
      </c>
      <c r="G132" t="str">
        <v>5 | Department of Agricultural Sciences, IACR Long Ashton Research Station, University of Bristol</v>
      </c>
      <c r="H132" t="str">
        <v>6 | Biochemistry &amp; Physiology Department, IACR-Rothamsted, Harpenden</v>
      </c>
      <c r="I132" t="str">
        <v>7 | US Water Conservation Laboratory, USDA–ARS</v>
      </c>
      <c r="J132" t="str">
        <v>8 | Institute of Agroecology, Bundesforschungsanstalt für Landwirtschft,</v>
      </c>
      <c r="K132" t="str">
        <v>9 | Schloss Mittelbau (West), Institut für Landschafts- und Pflanzenökologie, Universität Hohenheim</v>
      </c>
    </row>
    <row r="133" spans="1:11" x14ac:dyDescent="0.25">
      <c r="A133" t="str">
        <v>Ewert2002_1992_tefrio</v>
      </c>
      <c r="B133" t="str" cm="1">
        <f t="array" ref="B133:K133">TRANSPOSE(_xlfn._xlws.SORT(_xlfn._xlws.FILTER(institutions[institute_ID]&amp;" | "&amp;institutions[institute_name],institutions[resource_ID]=A133)))</f>
        <v>1 | Department of Agricultural Sciences, Royal Veterinary and Agricultural University</v>
      </c>
      <c r="C133" t="str">
        <v>10 | Departmento de Agronomia (IAS–CSIC), University of Cordoba</v>
      </c>
      <c r="D133" t="str">
        <v>2 | Plant Production Systems, Wageningen University and Research Center</v>
      </c>
      <c r="E133" t="str">
        <v>3 | Victorian Institute for Dryland Agriculture</v>
      </c>
      <c r="F133" t="str">
        <v>4 | N. Z. Institute for Crop &amp; Food Research Ltd</v>
      </c>
      <c r="G133" t="str">
        <v>5 | Department of Agricultural Sciences, IACR Long Ashton Research Station, University of Bristol</v>
      </c>
      <c r="H133" t="str">
        <v>6 | Biochemistry &amp; Physiology Department, IACR-Rothamsted, Harpenden</v>
      </c>
      <c r="I133" t="str">
        <v>7 | US Water Conservation Laboratory, USDA–ARS</v>
      </c>
      <c r="J133" t="str">
        <v>8 | Institute of Agroecology, Bundesforschungsanstalt für Landwirtschft,</v>
      </c>
      <c r="K133" t="str">
        <v>9 | Schloss Mittelbau (West), Institut für Landschafts- und Pflanzenökologie, Universität Hohenheim</v>
      </c>
    </row>
    <row r="134" spans="1:11" x14ac:dyDescent="0.25">
      <c r="A134" t="str">
        <v>Ewert2002_1993</v>
      </c>
      <c r="B134" t="str" cm="1">
        <f t="array" ref="B134:K134">TRANSPOSE(_xlfn._xlws.SORT(_xlfn._xlws.FILTER(institutions[institute_ID]&amp;" | "&amp;institutions[institute_name],institutions[resource_ID]=A134)))</f>
        <v>1 | Department of Agricultural Sciences, Royal Veterinary and Agricultural University</v>
      </c>
      <c r="C134" t="str">
        <v>10 | Departmento de Agronomia (IAS–CSIC), University of Cordoba</v>
      </c>
      <c r="D134" t="str">
        <v>2 | Plant Production Systems, Wageningen University and Research Center</v>
      </c>
      <c r="E134" t="str">
        <v>3 | Victorian Institute for Dryland Agriculture</v>
      </c>
      <c r="F134" t="str">
        <v>4 | N. Z. Institute for Crop &amp; Food Research Ltd</v>
      </c>
      <c r="G134" t="str">
        <v>5 | Department of Agricultural Sciences, IACR Long Ashton Research Station, University of Bristol</v>
      </c>
      <c r="H134" t="str">
        <v>6 | Biochemistry &amp; Physiology Department, IACR-Rothamsted, Harpenden</v>
      </c>
      <c r="I134" t="str">
        <v>7 | US Water Conservation Laboratory, USDA–ARS</v>
      </c>
      <c r="J134" t="str">
        <v>8 | Institute of Agroecology, Bundesforschungsanstalt für Landwirtschft,</v>
      </c>
      <c r="K134" t="str">
        <v>9 | Schloss Mittelbau (West), Institut für Landschafts- und Pflanzenökologie, Universität Hohenheim</v>
      </c>
    </row>
    <row r="135" spans="1:11" x14ac:dyDescent="0.25">
      <c r="A135" t="str">
        <v>Ewert2002_1993_tefrio</v>
      </c>
      <c r="B135" t="str" cm="1">
        <f t="array" ref="B135:K135">TRANSPOSE(_xlfn._xlws.SORT(_xlfn._xlws.FILTER(institutions[institute_ID]&amp;" | "&amp;institutions[institute_name],institutions[resource_ID]=A135)))</f>
        <v>1 | Department of Agricultural Sciences, Royal Veterinary and Agricultural University</v>
      </c>
      <c r="C135" t="str">
        <v>10 | Departmento de Agronomia (IAS–CSIC), University of Cordoba</v>
      </c>
      <c r="D135" t="str">
        <v>2 | Plant Production Systems, Wageningen University and Research Center</v>
      </c>
      <c r="E135" t="str">
        <v>3 | Victorian Institute for Dryland Agriculture</v>
      </c>
      <c r="F135" t="str">
        <v>4 | N. Z. Institute for Crop &amp; Food Research Ltd</v>
      </c>
      <c r="G135" t="str">
        <v>5 | Department of Agricultural Sciences, IACR Long Ashton Research Station, University of Bristol</v>
      </c>
      <c r="H135" t="str">
        <v>6 | Biochemistry &amp; Physiology Department, IACR-Rothamsted, Harpenden</v>
      </c>
      <c r="I135" t="str">
        <v>7 | US Water Conservation Laboratory, USDA–ARS</v>
      </c>
      <c r="J135" t="str">
        <v>8 | Institute of Agroecology, Bundesforschungsanstalt für Landwirtschft,</v>
      </c>
      <c r="K135" t="str">
        <v>9 | Schloss Mittelbau (West), Institut für Landschafts- und Pflanzenökologie, Universität Hohenheim</v>
      </c>
    </row>
    <row r="136" spans="1:11" x14ac:dyDescent="0.25">
      <c r="A136" t="str">
        <v>Ewert2002_1994</v>
      </c>
      <c r="B136" t="str" cm="1">
        <f t="array" ref="B136:K136">TRANSPOSE(_xlfn._xlws.SORT(_xlfn._xlws.FILTER(institutions[institute_ID]&amp;" | "&amp;institutions[institute_name],institutions[resource_ID]=A136)))</f>
        <v>1 | Department of Agricultural Sciences, Royal Veterinary and Agricultural University</v>
      </c>
      <c r="C136" t="str">
        <v>10 | Departmento de Agronomia (IAS–CSIC), University of Cordoba</v>
      </c>
      <c r="D136" t="str">
        <v>2 | Plant Production Systems, Wageningen University and Research Center</v>
      </c>
      <c r="E136" t="str">
        <v>3 | Victorian Institute for Dryland Agriculture</v>
      </c>
      <c r="F136" t="str">
        <v>4 | N. Z. Institute for Crop &amp; Food Research Ltd</v>
      </c>
      <c r="G136" t="str">
        <v>5 | Department of Agricultural Sciences, IACR Long Ashton Research Station, University of Bristol</v>
      </c>
      <c r="H136" t="str">
        <v>6 | Biochemistry &amp; Physiology Department, IACR-Rothamsted, Harpenden</v>
      </c>
      <c r="I136" t="str">
        <v>7 | US Water Conservation Laboratory, USDA–ARS</v>
      </c>
      <c r="J136" t="str">
        <v>8 | Institute of Agroecology, Bundesforschungsanstalt für Landwirtschft,</v>
      </c>
      <c r="K136" t="str">
        <v>9 | Schloss Mittelbau (West), Institut für Landschafts- und Pflanzenökologie, Universität Hohenheim</v>
      </c>
    </row>
    <row r="137" spans="1:11" x14ac:dyDescent="0.25">
      <c r="A137" t="str">
        <v>Ewert2002_1994_tefrio</v>
      </c>
      <c r="B137" t="str" cm="1">
        <f t="array" ref="B137:K137">TRANSPOSE(_xlfn._xlws.SORT(_xlfn._xlws.FILTER(institutions[institute_ID]&amp;" | "&amp;institutions[institute_name],institutions[resource_ID]=A137)))</f>
        <v>1 | Department of Agricultural Sciences, Royal Veterinary and Agricultural University</v>
      </c>
      <c r="C137" t="str">
        <v>10 | Departmento de Agronomia (IAS–CSIC), University of Cordoba</v>
      </c>
      <c r="D137" t="str">
        <v>2 | Plant Production Systems, Wageningen University and Research Center</v>
      </c>
      <c r="E137" t="str">
        <v>3 | Victorian Institute for Dryland Agriculture</v>
      </c>
      <c r="F137" t="str">
        <v>4 | N. Z. Institute for Crop &amp; Food Research Ltd</v>
      </c>
      <c r="G137" t="str">
        <v>5 | Department of Agricultural Sciences, IACR Long Ashton Research Station, University of Bristol</v>
      </c>
      <c r="H137" t="str">
        <v>6 | Biochemistry &amp; Physiology Department, IACR-Rothamsted, Harpenden</v>
      </c>
      <c r="I137" t="str">
        <v>7 | US Water Conservation Laboratory, USDA–ARS</v>
      </c>
      <c r="J137" t="str">
        <v>8 | Institute of Agroecology, Bundesforschungsanstalt für Landwirtschft,</v>
      </c>
      <c r="K137" t="str">
        <v>9 | Schloss Mittelbau (West), Institut für Landschafts- und Pflanzenökologie, Universität Hohenheim</v>
      </c>
    </row>
    <row r="138" spans="1:11" x14ac:dyDescent="0.25">
      <c r="A138" t="str">
        <v>Ewert2002_1995_tefrio</v>
      </c>
      <c r="B138" t="str" cm="1">
        <f t="array" ref="B138:K138">TRANSPOSE(_xlfn._xlws.SORT(_xlfn._xlws.FILTER(institutions[institute_ID]&amp;" | "&amp;institutions[institute_name],institutions[resource_ID]=A138)))</f>
        <v>1 | Department of Agricultural Sciences, Royal Veterinary and Agricultural University</v>
      </c>
      <c r="C138" t="str">
        <v>10 | Departmento de Agronomia (IAS–CSIC), University of Cordoba</v>
      </c>
      <c r="D138" t="str">
        <v>2 | Plant Production Systems, Wageningen University and Research Center</v>
      </c>
      <c r="E138" t="str">
        <v>3 | Victorian Institute for Dryland Agriculture</v>
      </c>
      <c r="F138" t="str">
        <v>4 | N. Z. Institute for Crop &amp; Food Research Ltd</v>
      </c>
      <c r="G138" t="str">
        <v>5 | Department of Agricultural Sciences, IACR Long Ashton Research Station, University of Bristol</v>
      </c>
      <c r="H138" t="str">
        <v>6 | Biochemistry &amp; Physiology Department, IACR-Rothamsted, Harpenden</v>
      </c>
      <c r="I138" t="str">
        <v>7 | US Water Conservation Laboratory, USDA–ARS</v>
      </c>
      <c r="J138" t="str">
        <v>8 | Institute of Agroecology, Bundesforschungsanstalt für Landwirtschft,</v>
      </c>
      <c r="K138" t="str">
        <v>9 | Schloss Mittelbau (West), Institut für Landschafts- und Pflanzenökologie, Universität Hohenheim</v>
      </c>
    </row>
    <row r="139" spans="1:11" x14ac:dyDescent="0.25">
      <c r="A139" t="str">
        <v>Ewert2002_1996_tefrio</v>
      </c>
      <c r="B139" t="str" cm="1">
        <f t="array" ref="B139:K139">TRANSPOSE(_xlfn._xlws.SORT(_xlfn._xlws.FILTER(institutions[institute_ID]&amp;" | "&amp;institutions[institute_name],institutions[resource_ID]=A139)))</f>
        <v>1 | Department of Agricultural Sciences, Royal Veterinary and Agricultural University</v>
      </c>
      <c r="C139" t="str">
        <v>10 | Departmento de Agronomia (IAS–CSIC), University of Cordoba</v>
      </c>
      <c r="D139" t="str">
        <v>2 | Plant Production Systems, Wageningen University and Research Center</v>
      </c>
      <c r="E139" t="str">
        <v>3 | Victorian Institute for Dryland Agriculture</v>
      </c>
      <c r="F139" t="str">
        <v>4 | N. Z. Institute for Crop &amp; Food Research Ltd</v>
      </c>
      <c r="G139" t="str">
        <v>5 | Department of Agricultural Sciences, IACR Long Ashton Research Station, University of Bristol</v>
      </c>
      <c r="H139" t="str">
        <v>6 | Biochemistry &amp; Physiology Department, IACR-Rothamsted, Harpenden</v>
      </c>
      <c r="I139" t="str">
        <v>7 | US Water Conservation Laboratory, USDA–ARS</v>
      </c>
      <c r="J139" t="str">
        <v>8 | Institute of Agroecology, Bundesforschungsanstalt für Landwirtschft,</v>
      </c>
      <c r="K139" t="str">
        <v>9 | Schloss Mittelbau (West), Institut für Landschafts- und Pflanzenökologie, Universität Hohenheim</v>
      </c>
    </row>
    <row r="140" spans="1:11" x14ac:dyDescent="0.25">
      <c r="A140" t="str">
        <v>Ewert2002_1997_tefrio</v>
      </c>
      <c r="B140" t="str" cm="1">
        <f t="array" ref="B140:K140">TRANSPOSE(_xlfn._xlws.SORT(_xlfn._xlws.FILTER(institutions[institute_ID]&amp;" | "&amp;institutions[institute_name],institutions[resource_ID]=A140)))</f>
        <v>1 | Department of Agricultural Sciences, Royal Veterinary and Agricultural University</v>
      </c>
      <c r="C140" t="str">
        <v>10 | Departmento de Agronomia (IAS–CSIC), University of Cordoba</v>
      </c>
      <c r="D140" t="str">
        <v>2 | Plant Production Systems, Wageningen University and Research Center</v>
      </c>
      <c r="E140" t="str">
        <v>3 | Victorian Institute for Dryland Agriculture</v>
      </c>
      <c r="F140" t="str">
        <v>4 | N. Z. Institute for Crop &amp; Food Research Ltd</v>
      </c>
      <c r="G140" t="str">
        <v>5 | Department of Agricultural Sciences, IACR Long Ashton Research Station, University of Bristol</v>
      </c>
      <c r="H140" t="str">
        <v>6 | Biochemistry &amp; Physiology Department, IACR-Rothamsted, Harpenden</v>
      </c>
      <c r="I140" t="str">
        <v>7 | US Water Conservation Laboratory, USDA–ARS</v>
      </c>
      <c r="J140" t="str">
        <v>8 | Institute of Agroecology, Bundesforschungsanstalt für Landwirtschft,</v>
      </c>
      <c r="K140" t="str">
        <v>9 | Schloss Mittelbau (West), Institut für Landschafts- und Pflanzenökologie, Universität Hohenheim</v>
      </c>
    </row>
    <row r="141" spans="1:11" x14ac:dyDescent="0.25">
      <c r="A141" t="str">
        <v>Ewert2002_1998_Braunschweig</v>
      </c>
      <c r="B141" t="str" cm="1">
        <f t="array" ref="B141:K141">TRANSPOSE(_xlfn._xlws.SORT(_xlfn._xlws.FILTER(institutions[institute_ID]&amp;" | "&amp;institutions[institute_name],institutions[resource_ID]=A141)))</f>
        <v>1 | Department of Agricultural Sciences, Royal Veterinary and Agricultural University</v>
      </c>
      <c r="C141" t="str">
        <v>10 | Departmento de Agronomia (IAS–CSIC), University of Cordoba</v>
      </c>
      <c r="D141" t="str">
        <v>2 | Plant Production Systems, Wageningen University and Research Center</v>
      </c>
      <c r="E141" t="str">
        <v>3 | Victorian Institute for Dryland Agriculture</v>
      </c>
      <c r="F141" t="str">
        <v>4 | N. Z. Institute for Crop &amp; Food Research Ltd</v>
      </c>
      <c r="G141" t="str">
        <v>5 | Department of Agricultural Sciences, IACR Long Ashton Research Station, University of Bristol</v>
      </c>
      <c r="H141" t="str">
        <v>6 | Biochemistry &amp; Physiology Department, IACR-Rothamsted, Harpenden</v>
      </c>
      <c r="I141" t="str">
        <v>7 | US Water Conservation Laboratory, USDA–ARS</v>
      </c>
      <c r="J141" t="str">
        <v>8 | Institute of Agroecology, Bundesforschungsanstalt für Landwirtschft,</v>
      </c>
      <c r="K141" t="str">
        <v>9 | Schloss Mittelbau (West), Institut für Landschafts- und Pflanzenökologie, Universität Hohenheim</v>
      </c>
    </row>
    <row r="142" spans="1:11" x14ac:dyDescent="0.25">
      <c r="A142" t="str">
        <v>Ewert2002_1998_Gissen</v>
      </c>
      <c r="B142" t="str" cm="1">
        <f t="array" ref="B142:K142">TRANSPOSE(_xlfn._xlws.SORT(_xlfn._xlws.FILTER(institutions[institute_ID]&amp;" | "&amp;institutions[institute_name],institutions[resource_ID]=A142)))</f>
        <v>1 | Department of Agricultural Sciences, Royal Veterinary and Agricultural University</v>
      </c>
      <c r="C142" t="str">
        <v>10 | Departmento de Agronomia (IAS–CSIC), University of Cordoba</v>
      </c>
      <c r="D142" t="str">
        <v>2 | Plant Production Systems, Wageningen University and Research Center</v>
      </c>
      <c r="E142" t="str">
        <v>3 | Victorian Institute for Dryland Agriculture</v>
      </c>
      <c r="F142" t="str">
        <v>4 | N. Z. Institute for Crop &amp; Food Research Ltd</v>
      </c>
      <c r="G142" t="str">
        <v>5 | Department of Agricultural Sciences, IACR Long Ashton Research Station, University of Bristol</v>
      </c>
      <c r="H142" t="str">
        <v>6 | Biochemistry &amp; Physiology Department, IACR-Rothamsted, Harpenden</v>
      </c>
      <c r="I142" t="str">
        <v>7 | US Water Conservation Laboratory, USDA–ARS</v>
      </c>
      <c r="J142" t="str">
        <v>8 | Institute of Agroecology, Bundesforschungsanstalt für Landwirtschft,</v>
      </c>
      <c r="K142" t="str">
        <v>9 | Schloss Mittelbau (West), Institut für Landschafts- und Pflanzenökologie, Universität Hohenheim</v>
      </c>
    </row>
    <row r="143" spans="1:11" x14ac:dyDescent="0.25">
      <c r="A143" t="str">
        <v>Ewert2002_1998_tefrio</v>
      </c>
      <c r="B143" t="str" cm="1">
        <f t="array" ref="B143:K143">TRANSPOSE(_xlfn._xlws.SORT(_xlfn._xlws.FILTER(institutions[institute_ID]&amp;" | "&amp;institutions[institute_name],institutions[resource_ID]=A143)))</f>
        <v>1 | Department of Agricultural Sciences, Royal Veterinary and Agricultural University</v>
      </c>
      <c r="C143" t="str">
        <v>10 | Departmento de Agronomia (IAS–CSIC), University of Cordoba</v>
      </c>
      <c r="D143" t="str">
        <v>2 | Plant Production Systems, Wageningen University and Research Center</v>
      </c>
      <c r="E143" t="str">
        <v>3 | Victorian Institute for Dryland Agriculture</v>
      </c>
      <c r="F143" t="str">
        <v>4 | N. Z. Institute for Crop &amp; Food Research Ltd</v>
      </c>
      <c r="G143" t="str">
        <v>5 | Department of Agricultural Sciences, IACR Long Ashton Research Station, University of Bristol</v>
      </c>
      <c r="H143" t="str">
        <v>6 | Biochemistry &amp; Physiology Department, IACR-Rothamsted, Harpenden</v>
      </c>
      <c r="I143" t="str">
        <v>7 | US Water Conservation Laboratory, USDA–ARS</v>
      </c>
      <c r="J143" t="str">
        <v>8 | Institute of Agroecology, Bundesforschungsanstalt für Landwirtschft,</v>
      </c>
      <c r="K143" t="str">
        <v>9 | Schloss Mittelbau (West), Institut für Landschafts- und Pflanzenökologie, Universität Hohenheim</v>
      </c>
    </row>
    <row r="144" spans="1:11" x14ac:dyDescent="0.25">
      <c r="A144" t="str">
        <v>Ewert2002_1999_Braunschweig</v>
      </c>
      <c r="B144" t="str" cm="1">
        <f t="array" ref="B144:K144">TRANSPOSE(_xlfn._xlws.SORT(_xlfn._xlws.FILTER(institutions[institute_ID]&amp;" | "&amp;institutions[institute_name],institutions[resource_ID]=A144)))</f>
        <v>1 | Department of Agricultural Sciences, Royal Veterinary and Agricultural University</v>
      </c>
      <c r="C144" t="str">
        <v>10 | Departmento de Agronomia (IAS–CSIC), University of Cordoba</v>
      </c>
      <c r="D144" t="str">
        <v>2 | Plant Production Systems, Wageningen University and Research Center</v>
      </c>
      <c r="E144" t="str">
        <v>3 | Victorian Institute for Dryland Agriculture</v>
      </c>
      <c r="F144" t="str">
        <v>4 | N. Z. Institute for Crop &amp; Food Research Ltd</v>
      </c>
      <c r="G144" t="str">
        <v>5 | Department of Agricultural Sciences, IACR Long Ashton Research Station, University of Bristol</v>
      </c>
      <c r="H144" t="str">
        <v>6 | Biochemistry &amp; Physiology Department, IACR-Rothamsted, Harpenden</v>
      </c>
      <c r="I144" t="str">
        <v>7 | US Water Conservation Laboratory, USDA–ARS</v>
      </c>
      <c r="J144" t="str">
        <v>8 | Institute of Agroecology, Bundesforschungsanstalt für Landwirtschft,</v>
      </c>
      <c r="K144" t="str">
        <v>9 | Schloss Mittelbau (West), Institut für Landschafts- und Pflanzenökologie, Universität Hohenheim</v>
      </c>
    </row>
    <row r="145" spans="1:11" x14ac:dyDescent="0.25">
      <c r="A145" t="str">
        <v>Ewert2002_1999_Gissen</v>
      </c>
      <c r="B145" t="str" cm="1">
        <f t="array" ref="B145:K145">TRANSPOSE(_xlfn._xlws.SORT(_xlfn._xlws.FILTER(institutions[institute_ID]&amp;" | "&amp;institutions[institute_name],institutions[resource_ID]=A145)))</f>
        <v>1 | Department of Agricultural Sciences, Royal Veterinary and Agricultural University</v>
      </c>
      <c r="C145" t="str">
        <v>10 | Departmento de Agronomia (IAS–CSIC), University of Cordoba</v>
      </c>
      <c r="D145" t="str">
        <v>2 | Plant Production Systems, Wageningen University and Research Center</v>
      </c>
      <c r="E145" t="str">
        <v>3 | Victorian Institute for Dryland Agriculture</v>
      </c>
      <c r="F145" t="str">
        <v>4 | N. Z. Institute for Crop &amp; Food Research Ltd</v>
      </c>
      <c r="G145" t="str">
        <v>5 | Department of Agricultural Sciences, IACR Long Ashton Research Station, University of Bristol</v>
      </c>
      <c r="H145" t="str">
        <v>6 | Biochemistry &amp; Physiology Department, IACR-Rothamsted, Harpenden</v>
      </c>
      <c r="I145" t="str">
        <v>7 | US Water Conservation Laboratory, USDA–ARS</v>
      </c>
      <c r="J145" t="str">
        <v>8 | Institute of Agroecology, Bundesforschungsanstalt für Landwirtschft,</v>
      </c>
      <c r="K145" t="str">
        <v>9 | Schloss Mittelbau (West), Institut für Landschafts- und Pflanzenökologie, Universität Hohenheim</v>
      </c>
    </row>
    <row r="146" spans="1:11" x14ac:dyDescent="0.25">
      <c r="A146" t="str">
        <v>Ewert2002_1999_tefrio</v>
      </c>
      <c r="B146" t="str" cm="1">
        <f t="array" ref="B146:K146">TRANSPOSE(_xlfn._xlws.SORT(_xlfn._xlws.FILTER(institutions[institute_ID]&amp;" | "&amp;institutions[institute_name],institutions[resource_ID]=A146)))</f>
        <v>1 | Department of Agricultural Sciences, Royal Veterinary and Agricultural University</v>
      </c>
      <c r="C146" t="str">
        <v>10 | Departmento de Agronomia (IAS–CSIC), University of Cordoba</v>
      </c>
      <c r="D146" t="str">
        <v>2 | Plant Production Systems, Wageningen University and Research Center</v>
      </c>
      <c r="E146" t="str">
        <v>3 | Victorian Institute for Dryland Agriculture</v>
      </c>
      <c r="F146" t="str">
        <v>4 | N. Z. Institute for Crop &amp; Food Research Ltd</v>
      </c>
      <c r="G146" t="str">
        <v>5 | Department of Agricultural Sciences, IACR Long Ashton Research Station, University of Bristol</v>
      </c>
      <c r="H146" t="str">
        <v>6 | Biochemistry &amp; Physiology Department, IACR-Rothamsted, Harpenden</v>
      </c>
      <c r="I146" t="str">
        <v>7 | US Water Conservation Laboratory, USDA–ARS</v>
      </c>
      <c r="J146" t="str">
        <v>8 | Institute of Agroecology, Bundesforschungsanstalt für Landwirtschft,</v>
      </c>
      <c r="K146" t="str">
        <v>9 | Schloss Mittelbau (West), Institut für Landschafts- und Pflanzenökologie, Universität Hohenheim</v>
      </c>
    </row>
    <row r="147" spans="1:11" x14ac:dyDescent="0.25">
      <c r="A147" t="str">
        <v>Fernando2013_2007</v>
      </c>
      <c r="B147" t="str" cm="1">
        <f t="array" ref="B147:E147">TRANSPOSE(_xlfn._xlws.SORT(_xlfn._xlws.FILTER(institutions[institute_ID]&amp;" | "&amp;institutions[institute_name],institutions[resource_ID]=A147)))</f>
        <v>1 | Department of Agriculture and Food Systems, Melbourne School of Land and Environment, The University of Melbourne, 4, Water Street, Creswick, Melbourne, VIC  Australia</v>
      </c>
      <c r="C147" t="str">
        <v>2 | Department of Environment and Primary Industries, Natimuk Road, Private Box 260, Horsham, VIC, Australia</v>
      </c>
      <c r="D147" t="str">
        <v>3 | Department of Forest and Ecosystem Science, Melbourne School of Land and Environment, The University of Melbourne, 4, Water Street, Creswick, Melbourne, VIC, Australia</v>
      </c>
      <c r="E147" t="str">
        <v>4 | International Plant Nutrition Institute, 54 Florence Street, Horsham, VIC, Australia</v>
      </c>
    </row>
    <row r="148" spans="1:11" x14ac:dyDescent="0.25">
      <c r="A148" t="str">
        <v>Fernando2013_2008</v>
      </c>
      <c r="B148" t="str" cm="1">
        <f t="array" ref="B148:E148">TRANSPOSE(_xlfn._xlws.SORT(_xlfn._xlws.FILTER(institutions[institute_ID]&amp;" | "&amp;institutions[institute_name],institutions[resource_ID]=A148)))</f>
        <v>1 | Department of Agriculture and Food Systems, Melbourne School of Land and Environment, The University of Melbourne, 4, Water Street, Creswick, Melbourne, VIC  Australia</v>
      </c>
      <c r="C148" t="str">
        <v>2 | Department of Environment and Primary Industries, Natimuk Road, Private Box 260, Horsham, VIC, Australia</v>
      </c>
      <c r="D148" t="str">
        <v>3 | Department of Forest and Ecosystem Science, Melbourne School of Land and Environment, The University of Melbourne, 4, Water Street, Creswick, Melbourne, VIC, Australia</v>
      </c>
      <c r="E148" t="str">
        <v>4 | International Plant Nutrition Institute, 54 Florence Street, Horsham, VIC, Australia</v>
      </c>
    </row>
    <row r="149" spans="1:11" x14ac:dyDescent="0.25">
      <c r="A149" t="str">
        <v>Fernando2013_2009</v>
      </c>
      <c r="B149" t="str" cm="1">
        <f t="array" ref="B149:E149">TRANSPOSE(_xlfn._xlws.SORT(_xlfn._xlws.FILTER(institutions[institute_ID]&amp;" | "&amp;institutions[institute_name],institutions[resource_ID]=A149)))</f>
        <v>1 | Department of Agriculture and Food Systems, Melbourne School of Land and Environment, The University of Melbourne, 4, Water Street, Creswick, Melbourne, VIC  Australia</v>
      </c>
      <c r="C149" t="str">
        <v>2 | Department of Environment and Primary Industries, Natimuk Road, Private Box 260, Horsham, VIC, Australia</v>
      </c>
      <c r="D149" t="str">
        <v>3 | Department of Forest and Ecosystem Science, Melbourne School of Land and Environment, The University of Melbourne, 4, Water Street, Creswick, Melbourne, VIC, Australia</v>
      </c>
      <c r="E149" t="str">
        <v>4 | International Plant Nutrition Institute, 54 Florence Street, Horsham, VIC, Australia</v>
      </c>
    </row>
    <row r="150" spans="1:11" x14ac:dyDescent="0.25">
      <c r="A150" t="str">
        <v>Garrigues2015_2001</v>
      </c>
      <c r="B150" t="str" cm="1">
        <f t="array" ref="B150:F150">TRANSPOSE(_xlfn._xlws.SORT(_xlfn._xlws.FILTER(institutions[institute_ID]&amp;" | "&amp;institutions[institute_name],institutions[resource_ID]=A150)))</f>
        <v>1 | EMMAH (UMR1114), INRA</v>
      </c>
      <c r="C150" t="str">
        <v>2 | Universite d'Avignon et des Pays de Vaucluse, UMR1114-EMMAH</v>
      </c>
      <c r="D150" t="str">
        <v>3 | CNRM-GAME (UMR3589)</v>
      </c>
      <c r="E150" t="str">
        <v>4 | URFM, INRA</v>
      </c>
      <c r="F150" t="str">
        <v>5 | ISPA, INRA</v>
      </c>
    </row>
    <row r="151" spans="1:11" x14ac:dyDescent="0.25">
      <c r="A151" t="str">
        <v>Garrigues2015_2002</v>
      </c>
      <c r="B151" t="str" cm="1">
        <f t="array" ref="B151:F151">TRANSPOSE(_xlfn._xlws.SORT(_xlfn._xlws.FILTER(institutions[institute_ID]&amp;" | "&amp;institutions[institute_name],institutions[resource_ID]=A151)))</f>
        <v>1 | EMMAH (UMR1114), INRA</v>
      </c>
      <c r="C151" t="str">
        <v>2 | Universite d'Avignon et des Pays de Vaucluse, UMR1114-EMMAH</v>
      </c>
      <c r="D151" t="str">
        <v>3 | CNRM-GAME (UMR3589)</v>
      </c>
      <c r="E151" t="str">
        <v>4 | URFM, INRA</v>
      </c>
      <c r="F151" t="str">
        <v>5 | ISPA, INRA</v>
      </c>
    </row>
    <row r="152" spans="1:11" x14ac:dyDescent="0.25">
      <c r="A152" t="str">
        <v>Garrigues2015_2003</v>
      </c>
      <c r="B152" t="str" cm="1">
        <f t="array" ref="B152:F152">TRANSPOSE(_xlfn._xlws.SORT(_xlfn._xlws.FILTER(institutions[institute_ID]&amp;" | "&amp;institutions[institute_name],institutions[resource_ID]=A152)))</f>
        <v>1 | EMMAH (UMR1114), INRA</v>
      </c>
      <c r="C152" t="str">
        <v>2 | Universite d'Avignon et des Pays de Vaucluse, UMR1114-EMMAH</v>
      </c>
      <c r="D152" t="str">
        <v>3 | CNRM-GAME (UMR3589)</v>
      </c>
      <c r="E152" t="str">
        <v>4 | URFM, INRA</v>
      </c>
      <c r="F152" t="str">
        <v>5 | ISPA, INRA</v>
      </c>
    </row>
    <row r="153" spans="1:11" x14ac:dyDescent="0.25">
      <c r="A153" t="str">
        <v>Garrigues2015_2004</v>
      </c>
      <c r="B153" t="str" cm="1">
        <f t="array" ref="B153:F153">TRANSPOSE(_xlfn._xlws.SORT(_xlfn._xlws.FILTER(institutions[institute_ID]&amp;" | "&amp;institutions[institute_name],institutions[resource_ID]=A153)))</f>
        <v>1 | EMMAH (UMR1114), INRA</v>
      </c>
      <c r="C153" t="str">
        <v>2 | Universite d'Avignon et des Pays de Vaucluse, UMR1114-EMMAH</v>
      </c>
      <c r="D153" t="str">
        <v>3 | CNRM-GAME (UMR3589)</v>
      </c>
      <c r="E153" t="str">
        <v>4 | URFM, INRA</v>
      </c>
      <c r="F153" t="str">
        <v>5 | ISPA, INRA</v>
      </c>
    </row>
    <row r="154" spans="1:11" x14ac:dyDescent="0.25">
      <c r="A154" t="str">
        <v>Garrigues2015_2005</v>
      </c>
      <c r="B154" t="str" cm="1">
        <f t="array" ref="B154:F154">TRANSPOSE(_xlfn._xlws.SORT(_xlfn._xlws.FILTER(institutions[institute_ID]&amp;" | "&amp;institutions[institute_name],institutions[resource_ID]=A154)))</f>
        <v>1 | EMMAH (UMR1114), INRA</v>
      </c>
      <c r="C154" t="str">
        <v>2 | Universite d'Avignon et des Pays de Vaucluse, UMR1114-EMMAH</v>
      </c>
      <c r="D154" t="str">
        <v>3 | CNRM-GAME (UMR3589)</v>
      </c>
      <c r="E154" t="str">
        <v>4 | URFM, INRA</v>
      </c>
      <c r="F154" t="str">
        <v>5 | ISPA, INRA</v>
      </c>
    </row>
    <row r="155" spans="1:11" x14ac:dyDescent="0.25">
      <c r="A155" t="str">
        <v>Garrigues2015_2006</v>
      </c>
      <c r="B155" t="str" cm="1">
        <f t="array" ref="B155:F155">TRANSPOSE(_xlfn._xlws.SORT(_xlfn._xlws.FILTER(institutions[institute_ID]&amp;" | "&amp;institutions[institute_name],institutions[resource_ID]=A155)))</f>
        <v>1 | EMMAH (UMR1114), INRA</v>
      </c>
      <c r="C155" t="str">
        <v>2 | Universite d'Avignon et des Pays de Vaucluse, UMR1114-EMMAH</v>
      </c>
      <c r="D155" t="str">
        <v>3 | CNRM-GAME (UMR3589)</v>
      </c>
      <c r="E155" t="str">
        <v>4 | URFM, INRA</v>
      </c>
      <c r="F155" t="str">
        <v>5 | ISPA, INRA</v>
      </c>
    </row>
    <row r="156" spans="1:11" x14ac:dyDescent="0.25">
      <c r="A156" t="str">
        <v>Garrigues2015_2007</v>
      </c>
      <c r="B156" t="str" cm="1">
        <f t="array" ref="B156:F156">TRANSPOSE(_xlfn._xlws.SORT(_xlfn._xlws.FILTER(institutions[institute_ID]&amp;" | "&amp;institutions[institute_name],institutions[resource_ID]=A156)))</f>
        <v>1 | EMMAH (UMR1114), INRA</v>
      </c>
      <c r="C156" t="str">
        <v>2 | Universite d'Avignon et des Pays de Vaucluse, UMR1114-EMMAH</v>
      </c>
      <c r="D156" t="str">
        <v>3 | CNRM-GAME (UMR3589)</v>
      </c>
      <c r="E156" t="str">
        <v>4 | URFM, INRA</v>
      </c>
      <c r="F156" t="str">
        <v>5 | ISPA, INRA</v>
      </c>
    </row>
    <row r="157" spans="1:11" x14ac:dyDescent="0.25">
      <c r="A157" t="str">
        <v>Garrigues2015_2008</v>
      </c>
      <c r="B157" t="str" cm="1">
        <f t="array" ref="B157:F157">TRANSPOSE(_xlfn._xlws.SORT(_xlfn._xlws.FILTER(institutions[institute_ID]&amp;" | "&amp;institutions[institute_name],institutions[resource_ID]=A157)))</f>
        <v>1 | EMMAH (UMR1114), INRA</v>
      </c>
      <c r="C157" t="str">
        <v>2 | Universite d'Avignon et des Pays de Vaucluse, UMR1114-EMMAH</v>
      </c>
      <c r="D157" t="str">
        <v>3 | CNRM-GAME (UMR3589)</v>
      </c>
      <c r="E157" t="str">
        <v>4 | URFM, INRA</v>
      </c>
      <c r="F157" t="str">
        <v>5 | ISPA, INRA</v>
      </c>
    </row>
    <row r="158" spans="1:11" x14ac:dyDescent="0.25">
      <c r="A158" t="str">
        <v>Garrigues2015_2009</v>
      </c>
      <c r="B158" t="str" cm="1">
        <f t="array" ref="B158:F158">TRANSPOSE(_xlfn._xlws.SORT(_xlfn._xlws.FILTER(institutions[institute_ID]&amp;" | "&amp;institutions[institute_name],institutions[resource_ID]=A158)))</f>
        <v>1 | EMMAH (UMR1114), INRA</v>
      </c>
      <c r="C158" t="str">
        <v>2 | Universite d'Avignon et des Pays de Vaucluse, UMR1114-EMMAH</v>
      </c>
      <c r="D158" t="str">
        <v>3 | CNRM-GAME (UMR3589)</v>
      </c>
      <c r="E158" t="str">
        <v>4 | URFM, INRA</v>
      </c>
      <c r="F158" t="str">
        <v>5 | ISPA, INRA</v>
      </c>
    </row>
    <row r="159" spans="1:11" x14ac:dyDescent="0.25">
      <c r="A159" t="str">
        <v>Garrigues2015_2010</v>
      </c>
      <c r="B159" t="str" cm="1">
        <f t="array" ref="B159:F159">TRANSPOSE(_xlfn._xlws.SORT(_xlfn._xlws.FILTER(institutions[institute_ID]&amp;" | "&amp;institutions[institute_name],institutions[resource_ID]=A159)))</f>
        <v>1 | EMMAH (UMR1114), INRA</v>
      </c>
      <c r="C159" t="str">
        <v>2 | Universite d'Avignon et des Pays de Vaucluse, UMR1114-EMMAH</v>
      </c>
      <c r="D159" t="str">
        <v>3 | CNRM-GAME (UMR3589)</v>
      </c>
      <c r="E159" t="str">
        <v>4 | URFM, INRA</v>
      </c>
      <c r="F159" t="str">
        <v>5 | ISPA, INRA</v>
      </c>
    </row>
    <row r="160" spans="1:11" x14ac:dyDescent="0.25">
      <c r="A160" t="str">
        <v>Garrigues2015_2011</v>
      </c>
      <c r="B160" t="str" cm="1">
        <f t="array" ref="B160:F160">TRANSPOSE(_xlfn._xlws.SORT(_xlfn._xlws.FILTER(institutions[institute_ID]&amp;" | "&amp;institutions[institute_name],institutions[resource_ID]=A160)))</f>
        <v>1 | EMMAH (UMR1114), INRA</v>
      </c>
      <c r="C160" t="str">
        <v>2 | Universite d'Avignon et des Pays de Vaucluse, UMR1114-EMMAH</v>
      </c>
      <c r="D160" t="str">
        <v>3 | CNRM-GAME (UMR3589)</v>
      </c>
      <c r="E160" t="str">
        <v>4 | URFM, INRA</v>
      </c>
      <c r="F160" t="str">
        <v>5 | ISPA, INRA</v>
      </c>
    </row>
    <row r="161" spans="1:6" x14ac:dyDescent="0.25">
      <c r="A161" t="str">
        <v>Garrigues2015_2012</v>
      </c>
      <c r="B161" t="str" cm="1">
        <f t="array" ref="B161:F161">TRANSPOSE(_xlfn._xlws.SORT(_xlfn._xlws.FILTER(institutions[institute_ID]&amp;" | "&amp;institutions[institute_name],institutions[resource_ID]=A161)))</f>
        <v>1 | EMMAH (UMR1114), INRA</v>
      </c>
      <c r="C161" t="str">
        <v>2 | Universite d'Avignon et des Pays de Vaucluse, UMR1114-EMMAH</v>
      </c>
      <c r="D161" t="str">
        <v>3 | CNRM-GAME (UMR3589)</v>
      </c>
      <c r="E161" t="str">
        <v>4 | URFM, INRA</v>
      </c>
      <c r="F161" t="str">
        <v>5 | ISPA, INRA</v>
      </c>
    </row>
    <row r="162" spans="1:6" x14ac:dyDescent="0.25">
      <c r="A162" t="str">
        <v>Gebreselassie2014_2012</v>
      </c>
      <c r="B162" t="str" cm="1">
        <f t="array" ref="B162:C162">TRANSPOSE(_xlfn._xlws.SORT(_xlfn._xlws.FILTER(institutions[institute_ID]&amp;" | "&amp;institutions[institute_name],institutions[resource_ID]=A162)))</f>
        <v>1 | Adama Science and Technology University</v>
      </c>
      <c r="C162" t="str">
        <v>2 | Arba Minch University</v>
      </c>
    </row>
    <row r="163" spans="1:6" x14ac:dyDescent="0.25">
      <c r="A163" t="str">
        <v>Hunsaker1996_1993</v>
      </c>
      <c r="B163" t="str" cm="1">
        <f t="array" ref="B163">TRANSPOSE(_xlfn._xlws.SORT(_xlfn._xlws.FILTER(institutions[institute_ID]&amp;" | "&amp;institutions[institute_name],institutions[resource_ID]=A163)))</f>
        <v>1 | USDA-Agricultural Research Service, U.S. Water Conservation Laboratory, Flioenix, Arizona</v>
      </c>
    </row>
    <row r="164" spans="1:6" x14ac:dyDescent="0.25">
      <c r="A164" t="str">
        <v>Hunsaker1996_1994</v>
      </c>
      <c r="B164" t="str" cm="1">
        <f t="array" ref="B164">TRANSPOSE(_xlfn._xlws.SORT(_xlfn._xlws.FILTER(institutions[institute_ID]&amp;" | "&amp;institutions[institute_name],institutions[resource_ID]=A164)))</f>
        <v>1 | USDA-Agricultural Research Service, U.S. Water Conservation Laboratory, Flioenix, Arizona</v>
      </c>
    </row>
    <row r="165" spans="1:6" x14ac:dyDescent="0.25">
      <c r="A165" t="str">
        <v>Iqba2014_1998</v>
      </c>
      <c r="B165" t="str" cm="1">
        <f t="array" ref="B165:E165">TRANSPOSE(_xlfn._xlws.SORT(_xlfn._xlws.FILTER(institutions[institute_ID]&amp;" | "&amp;institutions[institute_name],institutions[resource_ID]=A165)))</f>
        <v>1 | Center for Agricultural Resources Research, Institute of Genetics and Developmental Biology, Chinese Academy of Sciences, Shijiazhuang, China</v>
      </c>
      <c r="C165" t="str">
        <v>2 | University of Belgrade, Faculty of Agriculture, Nemanjina 6,  Zemun, Serbia</v>
      </c>
      <c r="D165" t="str">
        <v>3 | Department of Agriculture, Islamic Azad University, Lahijan Branch, Lahijan, Iran</v>
      </c>
      <c r="E165" t="str">
        <v>4 | Department of Biodiversity and Environmental Management (Area of Botany), Mountain Livestock Farming Institute (Joint Center CSIC-ULE), Faculty of Biological and Environmental Sciences, University of Leon, Spain</v>
      </c>
    </row>
    <row r="166" spans="1:6" x14ac:dyDescent="0.25">
      <c r="A166" t="str">
        <v>Iqba2014_1999</v>
      </c>
      <c r="B166" t="str" cm="1">
        <f t="array" ref="B166:E166">TRANSPOSE(_xlfn._xlws.SORT(_xlfn._xlws.FILTER(institutions[institute_ID]&amp;" | "&amp;institutions[institute_name],institutions[resource_ID]=A166)))</f>
        <v>1 | Center for Agricultural Resources Research, Institute of Genetics and Developmental Biology, Chinese Academy of Sciences, Shijiazhuang, China</v>
      </c>
      <c r="C166" t="str">
        <v>2 | University of Belgrade, Faculty of Agriculture, Nemanjina 6,  Zemun, Serbia</v>
      </c>
      <c r="D166" t="str">
        <v>3 | Department of Agriculture, Islamic Azad University, Lahijan Branch, Lahijan, Iran</v>
      </c>
      <c r="E166" t="str">
        <v>4 | Department of Biodiversity and Environmental Management (Area of Botany), Mountain Livestock Farming Institute (Joint Center CSIC-ULE), Faculty of Biological and Environmental Sciences, University of Leon, Spain</v>
      </c>
    </row>
    <row r="167" spans="1:6" x14ac:dyDescent="0.25">
      <c r="A167" t="str">
        <v>Iqba2014_2000</v>
      </c>
      <c r="B167" t="str" cm="1">
        <f t="array" ref="B167:E167">TRANSPOSE(_xlfn._xlws.SORT(_xlfn._xlws.FILTER(institutions[institute_ID]&amp;" | "&amp;institutions[institute_name],institutions[resource_ID]=A167)))</f>
        <v>1 | Center for Agricultural Resources Research, Institute of Genetics and Developmental Biology, Chinese Academy of Sciences, Shijiazhuang, China</v>
      </c>
      <c r="C167" t="str">
        <v>2 | University of Belgrade, Faculty of Agriculture, Nemanjina 6,  Zemun, Serbia</v>
      </c>
      <c r="D167" t="str">
        <v>3 | Department of Agriculture, Islamic Azad University, Lahijan Branch, Lahijan, Iran</v>
      </c>
      <c r="E167" t="str">
        <v>4 | Department of Biodiversity and Environmental Management (Area of Botany), Mountain Livestock Farming Institute (Joint Center CSIC-ULE), Faculty of Biological and Environmental Sciences, University of Leon, Spain</v>
      </c>
    </row>
    <row r="168" spans="1:6" x14ac:dyDescent="0.25">
      <c r="A168" t="str">
        <v>Junior2022_2005_experiment10</v>
      </c>
      <c r="B168" t="str" cm="1">
        <f t="array" ref="B168:C168">TRANSPOSE(_xlfn._xlws.SORT(_xlfn._xlws.FILTER(institutions[institute_ID]&amp;" | "&amp;institutions[institute_name],institutions[resource_ID]=A168)))</f>
        <v>1 | University of Sao Paulo</v>
      </c>
      <c r="C168" t="str">
        <v>2 | Institute of Crop Science and Resource Conservation</v>
      </c>
    </row>
    <row r="169" spans="1:6" x14ac:dyDescent="0.25">
      <c r="A169" t="str">
        <v>Junior2022_2005_experiment11</v>
      </c>
      <c r="B169" t="str" cm="1">
        <f t="array" ref="B169:C169">TRANSPOSE(_xlfn._xlws.SORT(_xlfn._xlws.FILTER(institutions[institute_ID]&amp;" | "&amp;institutions[institute_name],institutions[resource_ID]=A169)))</f>
        <v>1 | University of Sao Paulo</v>
      </c>
      <c r="C169" t="str">
        <v>2 | Institute of Crop Science and Resource Conservation</v>
      </c>
    </row>
    <row r="170" spans="1:6" x14ac:dyDescent="0.25">
      <c r="A170" t="str">
        <v>Junior2022_2005_experiment13</v>
      </c>
      <c r="B170" t="str" cm="1">
        <f t="array" ref="B170:C170">TRANSPOSE(_xlfn._xlws.SORT(_xlfn._xlws.FILTER(institutions[institute_ID]&amp;" | "&amp;institutions[institute_name],institutions[resource_ID]=A170)))</f>
        <v>1 | University of Sao Paulo</v>
      </c>
      <c r="C170" t="str">
        <v>2 | Institute of Crop Science and Resource Conservation</v>
      </c>
    </row>
    <row r="171" spans="1:6" x14ac:dyDescent="0.25">
      <c r="A171" t="str">
        <v>Junior2022_2005_experiment14</v>
      </c>
      <c r="B171" t="str" cm="1">
        <f t="array" ref="B171:C171">TRANSPOSE(_xlfn._xlws.SORT(_xlfn._xlws.FILTER(institutions[institute_ID]&amp;" | "&amp;institutions[institute_name],institutions[resource_ID]=A171)))</f>
        <v>1 | University of Sao Paulo</v>
      </c>
      <c r="C171" t="str">
        <v>2 | Institute of Crop Science and Resource Conservation</v>
      </c>
    </row>
    <row r="172" spans="1:6" x14ac:dyDescent="0.25">
      <c r="A172" t="str">
        <v>Junior2022_2005_experiment4</v>
      </c>
      <c r="B172" t="str" cm="1">
        <f t="array" ref="B172:C172">TRANSPOSE(_xlfn._xlws.SORT(_xlfn._xlws.FILTER(institutions[institute_ID]&amp;" | "&amp;institutions[institute_name],institutions[resource_ID]=A172)))</f>
        <v>1 | University of Sao Paulo</v>
      </c>
      <c r="C172" t="str">
        <v>2 | Institute of Crop Science and Resource Conservation</v>
      </c>
    </row>
    <row r="173" spans="1:6" x14ac:dyDescent="0.25">
      <c r="A173" t="str">
        <v>Junior2022_2005_experiment5</v>
      </c>
      <c r="B173" t="str" cm="1">
        <f t="array" ref="B173:C173">TRANSPOSE(_xlfn._xlws.SORT(_xlfn._xlws.FILTER(institutions[institute_ID]&amp;" | "&amp;institutions[institute_name],institutions[resource_ID]=A173)))</f>
        <v>1 | University of Sao Paulo</v>
      </c>
      <c r="C173" t="str">
        <v>2 | Institute of Crop Science and Resource Conservation</v>
      </c>
    </row>
    <row r="174" spans="1:6" x14ac:dyDescent="0.25">
      <c r="A174" t="str">
        <v>Junior2022_2005_experiment6</v>
      </c>
      <c r="B174" t="str" cm="1">
        <f t="array" ref="B174:C174">TRANSPOSE(_xlfn._xlws.SORT(_xlfn._xlws.FILTER(institutions[institute_ID]&amp;" | "&amp;institutions[institute_name],institutions[resource_ID]=A174)))</f>
        <v>1 | University of Sao Paulo</v>
      </c>
      <c r="C174" t="str">
        <v>2 | Institute of Crop Science and Resource Conservation</v>
      </c>
    </row>
    <row r="175" spans="1:6" x14ac:dyDescent="0.25">
      <c r="A175" t="str">
        <v>Junior2022_2005_experiment7</v>
      </c>
      <c r="B175" t="str" cm="1">
        <f t="array" ref="B175:C175">TRANSPOSE(_xlfn._xlws.SORT(_xlfn._xlws.FILTER(institutions[institute_ID]&amp;" | "&amp;institutions[institute_name],institutions[resource_ID]=A175)))</f>
        <v>1 | University of Sao Paulo</v>
      </c>
      <c r="C175" t="str">
        <v>2 | Institute of Crop Science and Resource Conservation</v>
      </c>
    </row>
    <row r="176" spans="1:6" x14ac:dyDescent="0.25">
      <c r="A176" t="str">
        <v>Junior2022_2005_experiment8</v>
      </c>
      <c r="B176" t="str" cm="1">
        <f t="array" ref="B176:C176">TRANSPOSE(_xlfn._xlws.SORT(_xlfn._xlws.FILTER(institutions[institute_ID]&amp;" | "&amp;institutions[institute_name],institutions[resource_ID]=A176)))</f>
        <v>1 | University of Sao Paulo</v>
      </c>
      <c r="C176" t="str">
        <v>2 | Institute of Crop Science and Resource Conservation</v>
      </c>
    </row>
    <row r="177" spans="1:4" x14ac:dyDescent="0.25">
      <c r="A177" t="str">
        <v>Junior2022_2005_experiment9</v>
      </c>
      <c r="B177" t="str" cm="1">
        <f t="array" ref="B177:C177">TRANSPOSE(_xlfn._xlws.SORT(_xlfn._xlws.FILTER(institutions[institute_ID]&amp;" | "&amp;institutions[institute_name],institutions[resource_ID]=A177)))</f>
        <v>1 | University of Sao Paulo</v>
      </c>
      <c r="C177" t="str">
        <v>2 | Institute of Crop Science and Resource Conservation</v>
      </c>
    </row>
    <row r="178" spans="1:4" x14ac:dyDescent="0.25">
      <c r="A178" t="str">
        <v>Junior2022_2006_experiment15</v>
      </c>
      <c r="B178" t="str" cm="1">
        <f t="array" ref="B178:C178">TRANSPOSE(_xlfn._xlws.SORT(_xlfn._xlws.FILTER(institutions[institute_ID]&amp;" | "&amp;institutions[institute_name],institutions[resource_ID]=A178)))</f>
        <v>1 | University of Sao Paulo</v>
      </c>
      <c r="C178" t="str">
        <v>2 | Institute of Crop Science and Resource Conservation</v>
      </c>
    </row>
    <row r="179" spans="1:4" x14ac:dyDescent="0.25">
      <c r="A179" t="str">
        <v>Junior2022_2007_experiment12</v>
      </c>
      <c r="B179" t="str" cm="1">
        <f t="array" ref="B179:C179">TRANSPOSE(_xlfn._xlws.SORT(_xlfn._xlws.FILTER(institutions[institute_ID]&amp;" | "&amp;institutions[institute_name],institutions[resource_ID]=A179)))</f>
        <v>1 | University of Sao Paulo</v>
      </c>
      <c r="C179" t="str">
        <v>2 | Institute of Crop Science and Resource Conservation</v>
      </c>
    </row>
    <row r="180" spans="1:4" x14ac:dyDescent="0.25">
      <c r="A180" t="str">
        <v>Junior2022_2013_experiment16</v>
      </c>
      <c r="B180" t="str" cm="1">
        <f t="array" ref="B180:C180">TRANSPOSE(_xlfn._xlws.SORT(_xlfn._xlws.FILTER(institutions[institute_ID]&amp;" | "&amp;institutions[institute_name],institutions[resource_ID]=A180)))</f>
        <v>1 | University of Sao Paulo</v>
      </c>
      <c r="C180" t="str">
        <v>2 | Institute of Crop Science and Resource Conservation</v>
      </c>
    </row>
    <row r="181" spans="1:4" x14ac:dyDescent="0.25">
      <c r="A181" t="str">
        <v>Junior2022_2014_experiment17</v>
      </c>
      <c r="B181" t="str" cm="1">
        <f t="array" ref="B181:C181">TRANSPOSE(_xlfn._xlws.SORT(_xlfn._xlws.FILTER(institutions[institute_ID]&amp;" | "&amp;institutions[institute_name],institutions[resource_ID]=A181)))</f>
        <v>1 | University of Sao Paulo</v>
      </c>
      <c r="C181" t="str">
        <v>2 | Institute of Crop Science and Resource Conservation</v>
      </c>
    </row>
    <row r="182" spans="1:4" x14ac:dyDescent="0.25">
      <c r="A182" t="str">
        <v>Junior2022_2014_experiment18</v>
      </c>
      <c r="B182" t="str" cm="1">
        <f t="array" ref="B182:C182">TRANSPOSE(_xlfn._xlws.SORT(_xlfn._xlws.FILTER(institutions[institute_ID]&amp;" | "&amp;institutions[institute_name],institutions[resource_ID]=A182)))</f>
        <v>1 | University of Sao Paulo</v>
      </c>
      <c r="C182" t="str">
        <v>2 | Institute of Crop Science and Resource Conservation</v>
      </c>
    </row>
    <row r="183" spans="1:4" x14ac:dyDescent="0.25">
      <c r="A183" t="str">
        <v>Junior2022_2015_experiment19</v>
      </c>
      <c r="B183" t="str" cm="1">
        <f t="array" ref="B183:C183">TRANSPOSE(_xlfn._xlws.SORT(_xlfn._xlws.FILTER(institutions[institute_ID]&amp;" | "&amp;institutions[institute_name],institutions[resource_ID]=A183)))</f>
        <v>1 | University of Sao Paulo</v>
      </c>
      <c r="C183" t="str">
        <v>2 | Institute of Crop Science and Resource Conservation</v>
      </c>
    </row>
    <row r="184" spans="1:4" x14ac:dyDescent="0.25">
      <c r="A184" t="str">
        <v>Junior2022_2015_experiment20</v>
      </c>
      <c r="B184" t="str" cm="1">
        <f t="array" ref="B184:C184">TRANSPOSE(_xlfn._xlws.SORT(_xlfn._xlws.FILTER(institutions[institute_ID]&amp;" | "&amp;institutions[institute_name],institutions[resource_ID]=A184)))</f>
        <v>1 | University of Sao Paulo</v>
      </c>
      <c r="C184" t="str">
        <v>2 | Institute of Crop Science and Resource Conservation</v>
      </c>
    </row>
    <row r="185" spans="1:4" x14ac:dyDescent="0.25">
      <c r="A185" t="str">
        <v>Junior2022_2016_experiment21</v>
      </c>
      <c r="B185" t="str" cm="1">
        <f t="array" ref="B185:C185">TRANSPOSE(_xlfn._xlws.SORT(_xlfn._xlws.FILTER(institutions[institute_ID]&amp;" | "&amp;institutions[institute_name],institutions[resource_ID]=A185)))</f>
        <v>1 | University of Sao Paulo</v>
      </c>
      <c r="C185" t="str">
        <v>2 | Institute of Crop Science and Resource Conservation</v>
      </c>
    </row>
    <row r="186" spans="1:4" x14ac:dyDescent="0.25">
      <c r="A186" t="str">
        <v>Junior2022_2016_experiment22</v>
      </c>
      <c r="B186" t="str" cm="1">
        <f t="array" ref="B186:C186">TRANSPOSE(_xlfn._xlws.SORT(_xlfn._xlws.FILTER(institutions[institute_ID]&amp;" | "&amp;institutions[institute_name],institutions[resource_ID]=A186)))</f>
        <v>1 | University of Sao Paulo</v>
      </c>
      <c r="C186" t="str">
        <v>2 | Institute of Crop Science and Resource Conservation</v>
      </c>
    </row>
    <row r="187" spans="1:4" x14ac:dyDescent="0.25">
      <c r="A187" t="str">
        <v>Junior2022_2019_experiment1</v>
      </c>
      <c r="B187" t="str" cm="1">
        <f t="array" ref="B187:C187">TRANSPOSE(_xlfn._xlws.SORT(_xlfn._xlws.FILTER(institutions[institute_ID]&amp;" | "&amp;institutions[institute_name],institutions[resource_ID]=A187)))</f>
        <v>1 | University of Sao Paulo</v>
      </c>
      <c r="C187" t="str">
        <v>2 | Institute of Crop Science and Resource Conservation</v>
      </c>
    </row>
    <row r="188" spans="1:4" x14ac:dyDescent="0.25">
      <c r="A188" t="str">
        <v>Junior2022_2019_experiment2</v>
      </c>
      <c r="B188" t="str" cm="1">
        <f t="array" ref="B188:C188">TRANSPOSE(_xlfn._xlws.SORT(_xlfn._xlws.FILTER(institutions[institute_ID]&amp;" | "&amp;institutions[institute_name],institutions[resource_ID]=A188)))</f>
        <v>1 | University of Sao Paulo</v>
      </c>
      <c r="C188" t="str">
        <v>2 | Institute of Crop Science and Resource Conservation</v>
      </c>
    </row>
    <row r="189" spans="1:4" x14ac:dyDescent="0.25">
      <c r="A189" t="str">
        <v>Junior2022_2020_experiment3</v>
      </c>
      <c r="B189" t="str" cm="1">
        <f t="array" ref="B189:C189">TRANSPOSE(_xlfn._xlws.SORT(_xlfn._xlws.FILTER(institutions[institute_ID]&amp;" | "&amp;institutions[institute_name],institutions[resource_ID]=A189)))</f>
        <v>1 | University of Sao Paulo</v>
      </c>
      <c r="C189" t="str">
        <v>2 | Institute of Crop Science and Resource Conservation</v>
      </c>
    </row>
    <row r="190" spans="1:4" x14ac:dyDescent="0.25">
      <c r="A190" t="str">
        <v>Li2014_1979</v>
      </c>
      <c r="B190" t="str" cm="1">
        <f t="array" ref="B190:D190">TRANSPOSE(_xlfn._xlws.SORT(_xlfn._xlws.FILTER(institutions[institute_ID]&amp;" | "&amp;institutions[institute_name],institutions[resource_ID]=A190)))</f>
        <v>1 | State Key Laboratory of Grassland and Agro-ecosystems, School of Life Sciences, Lanzhou University, South Tianshui Road, Lanzhou, China</v>
      </c>
      <c r="C190" t="str">
        <v>2 | Greenhouse and Processing Crops Research Centre, Agriculture and Agri-Food Canada, Harrow, ON N0R 1G0, Canada</v>
      </c>
      <c r="D190" t="str">
        <v>3 | AgWeatherNet, Washington State University, WA, USA</v>
      </c>
    </row>
    <row r="191" spans="1:4" x14ac:dyDescent="0.25">
      <c r="A191" t="str">
        <v>Li2014_1980</v>
      </c>
      <c r="B191" t="str" cm="1">
        <f t="array" ref="B191:D191">TRANSPOSE(_xlfn._xlws.SORT(_xlfn._xlws.FILTER(institutions[institute_ID]&amp;" | "&amp;institutions[institute_name],institutions[resource_ID]=A191)))</f>
        <v>1 | State Key Laboratory of Grassland and Agro-ecosystems, School of Life Sciences, Lanzhou University, South Tianshui Road, Lanzhou, China</v>
      </c>
      <c r="C191" t="str">
        <v>2 | Greenhouse and Processing Crops Research Centre, Agriculture and Agri-Food Canada, Harrow, ON N0R 1G0, Canada</v>
      </c>
      <c r="D191" t="str">
        <v>3 | AgWeatherNet, Washington State University, WA, USA</v>
      </c>
    </row>
    <row r="192" spans="1:4" x14ac:dyDescent="0.25">
      <c r="A192" t="str">
        <v>Li2014_1981</v>
      </c>
      <c r="B192" t="str" cm="1">
        <f t="array" ref="B192:D192">TRANSPOSE(_xlfn._xlws.SORT(_xlfn._xlws.FILTER(institutions[institute_ID]&amp;" | "&amp;institutions[institute_name],institutions[resource_ID]=A192)))</f>
        <v>1 | State Key Laboratory of Grassland and Agro-ecosystems, School of Life Sciences, Lanzhou University, South Tianshui Road, Lanzhou, China</v>
      </c>
      <c r="C192" t="str">
        <v>2 | Greenhouse and Processing Crops Research Centre, Agriculture and Agri-Food Canada, Harrow, ON N0R 1G0, Canada</v>
      </c>
      <c r="D192" t="str">
        <v>3 | AgWeatherNet, Washington State University, WA, USA</v>
      </c>
    </row>
    <row r="193" spans="1:5" x14ac:dyDescent="0.25">
      <c r="A193" t="str">
        <v>Li2014_1982</v>
      </c>
      <c r="B193" t="str" cm="1">
        <f t="array" ref="B193:D193">TRANSPOSE(_xlfn._xlws.SORT(_xlfn._xlws.FILTER(institutions[institute_ID]&amp;" | "&amp;institutions[institute_name],institutions[resource_ID]=A193)))</f>
        <v>1 | State Key Laboratory of Grassland and Agro-ecosystems, School of Life Sciences, Lanzhou University, South Tianshui Road, Lanzhou, China</v>
      </c>
      <c r="C193" t="str">
        <v>2 | Greenhouse and Processing Crops Research Centre, Agriculture and Agri-Food Canada, Harrow, ON N0R 1G0, Canada</v>
      </c>
      <c r="D193" t="str">
        <v>3 | AgWeatherNet, Washington State University, WA, USA</v>
      </c>
    </row>
    <row r="194" spans="1:5" x14ac:dyDescent="0.25">
      <c r="A194" t="str">
        <v>Li2014_1983</v>
      </c>
      <c r="B194" t="str" cm="1">
        <f t="array" ref="B194:D194">TRANSPOSE(_xlfn._xlws.SORT(_xlfn._xlws.FILTER(institutions[institute_ID]&amp;" | "&amp;institutions[institute_name],institutions[resource_ID]=A194)))</f>
        <v>1 | State Key Laboratory of Grassland and Agro-ecosystems, School of Life Sciences, Lanzhou University, South Tianshui Road, Lanzhou, China</v>
      </c>
      <c r="C194" t="str">
        <v>2 | Greenhouse and Processing Crops Research Centre, Agriculture and Agri-Food Canada, Harrow, ON N0R 1G0, Canada</v>
      </c>
      <c r="D194" t="str">
        <v>3 | AgWeatherNet, Washington State University, WA, USA</v>
      </c>
    </row>
    <row r="195" spans="1:5" x14ac:dyDescent="0.25">
      <c r="A195" t="str">
        <v>Li2014_1984</v>
      </c>
      <c r="B195" t="str" cm="1">
        <f t="array" ref="B195:D195">TRANSPOSE(_xlfn._xlws.SORT(_xlfn._xlws.FILTER(institutions[institute_ID]&amp;" | "&amp;institutions[institute_name],institutions[resource_ID]=A195)))</f>
        <v>1 | State Key Laboratory of Grassland and Agro-ecosystems, School of Life Sciences, Lanzhou University, South Tianshui Road, Lanzhou, China</v>
      </c>
      <c r="C195" t="str">
        <v>2 | Greenhouse and Processing Crops Research Centre, Agriculture and Agri-Food Canada, Harrow, ON N0R 1G0, Canada</v>
      </c>
      <c r="D195" t="str">
        <v>3 | AgWeatherNet, Washington State University, WA, USA</v>
      </c>
    </row>
    <row r="196" spans="1:5" x14ac:dyDescent="0.25">
      <c r="A196" t="str">
        <v>Li2014_1985</v>
      </c>
      <c r="B196" t="str" cm="1">
        <f t="array" ref="B196:D196">TRANSPOSE(_xlfn._xlws.SORT(_xlfn._xlws.FILTER(institutions[institute_ID]&amp;" | "&amp;institutions[institute_name],institutions[resource_ID]=A196)))</f>
        <v>1 | State Key Laboratory of Grassland and Agro-ecosystems, School of Life Sciences, Lanzhou University, South Tianshui Road, Lanzhou, China</v>
      </c>
      <c r="C196" t="str">
        <v>2 | Greenhouse and Processing Crops Research Centre, Agriculture and Agri-Food Canada, Harrow, ON N0R 1G0, Canada</v>
      </c>
      <c r="D196" t="str">
        <v>3 | AgWeatherNet, Washington State University, WA, USA</v>
      </c>
    </row>
    <row r="197" spans="1:5" x14ac:dyDescent="0.25">
      <c r="A197" t="str">
        <v>Li2014_1986</v>
      </c>
      <c r="B197" t="str" cm="1">
        <f t="array" ref="B197:D197">TRANSPOSE(_xlfn._xlws.SORT(_xlfn._xlws.FILTER(institutions[institute_ID]&amp;" | "&amp;institutions[institute_name],institutions[resource_ID]=A197)))</f>
        <v>1 | State Key Laboratory of Grassland and Agro-ecosystems, School of Life Sciences, Lanzhou University, South Tianshui Road, Lanzhou, China</v>
      </c>
      <c r="C197" t="str">
        <v>2 | Greenhouse and Processing Crops Research Centre, Agriculture and Agri-Food Canada, Harrow, ON N0R 1G0, Canada</v>
      </c>
      <c r="D197" t="str">
        <v>3 | AgWeatherNet, Washington State University, WA, USA</v>
      </c>
    </row>
    <row r="198" spans="1:5" x14ac:dyDescent="0.25">
      <c r="A198" t="str">
        <v>Li2014_1987</v>
      </c>
      <c r="B198" t="str" cm="1">
        <f t="array" ref="B198:D198">TRANSPOSE(_xlfn._xlws.SORT(_xlfn._xlws.FILTER(institutions[institute_ID]&amp;" | "&amp;institutions[institute_name],institutions[resource_ID]=A198)))</f>
        <v>1 | State Key Laboratory of Grassland and Agro-ecosystems, School of Life Sciences, Lanzhou University, South Tianshui Road, Lanzhou, China</v>
      </c>
      <c r="C198" t="str">
        <v>2 | Greenhouse and Processing Crops Research Centre, Agriculture and Agri-Food Canada, Harrow, ON N0R 1G0, Canada</v>
      </c>
      <c r="D198" t="str">
        <v>3 | AgWeatherNet, Washington State University, WA, USA</v>
      </c>
    </row>
    <row r="199" spans="1:5" x14ac:dyDescent="0.25">
      <c r="A199" t="str">
        <v>Li2014_1988</v>
      </c>
      <c r="B199" t="str" cm="1">
        <f t="array" ref="B199:D199">TRANSPOSE(_xlfn._xlws.SORT(_xlfn._xlws.FILTER(institutions[institute_ID]&amp;" | "&amp;institutions[institute_name],institutions[resource_ID]=A199)))</f>
        <v>1 | State Key Laboratory of Grassland and Agro-ecosystems, School of Life Sciences, Lanzhou University, South Tianshui Road, Lanzhou, China</v>
      </c>
      <c r="C199" t="str">
        <v>2 | Greenhouse and Processing Crops Research Centre, Agriculture and Agri-Food Canada, Harrow, ON N0R 1G0, Canada</v>
      </c>
      <c r="D199" t="str">
        <v>3 | AgWeatherNet, Washington State University, WA, USA</v>
      </c>
    </row>
    <row r="200" spans="1:5" x14ac:dyDescent="0.25">
      <c r="A200" t="str">
        <v>Li2014_1989</v>
      </c>
      <c r="B200" t="str" cm="1">
        <f t="array" ref="B200:D200">TRANSPOSE(_xlfn._xlws.SORT(_xlfn._xlws.FILTER(institutions[institute_ID]&amp;" | "&amp;institutions[institute_name],institutions[resource_ID]=A200)))</f>
        <v>1 | State Key Laboratory of Grassland and Agro-ecosystems, School of Life Sciences, Lanzhou University, South Tianshui Road, Lanzhou, China</v>
      </c>
      <c r="C200" t="str">
        <v>2 | Greenhouse and Processing Crops Research Centre, Agriculture and Agri-Food Canada, Harrow, ON N0R 1G0, Canada</v>
      </c>
      <c r="D200" t="str">
        <v>3 | AgWeatherNet, Washington State University, WA, USA</v>
      </c>
    </row>
    <row r="201" spans="1:5" x14ac:dyDescent="0.25">
      <c r="A201" t="str">
        <v>Li2014_1990</v>
      </c>
      <c r="B201" t="str" cm="1">
        <f t="array" ref="B201:D201">TRANSPOSE(_xlfn._xlws.SORT(_xlfn._xlws.FILTER(institutions[institute_ID]&amp;" | "&amp;institutions[institute_name],institutions[resource_ID]=A201)))</f>
        <v>1 | State Key Laboratory of Grassland and Agro-ecosystems, School of Life Sciences, Lanzhou University, South Tianshui Road, Lanzhou, China</v>
      </c>
      <c r="C201" t="str">
        <v>2 | Greenhouse and Processing Crops Research Centre, Agriculture and Agri-Food Canada, Harrow, ON N0R 1G0, Canada</v>
      </c>
      <c r="D201" t="str">
        <v>3 | AgWeatherNet, Washington State University, WA, USA</v>
      </c>
    </row>
    <row r="202" spans="1:5" x14ac:dyDescent="0.25">
      <c r="A202" t="str">
        <v>Li2014_1991</v>
      </c>
      <c r="B202" t="str" cm="1">
        <f t="array" ref="B202:D202">TRANSPOSE(_xlfn._xlws.SORT(_xlfn._xlws.FILTER(institutions[institute_ID]&amp;" | "&amp;institutions[institute_name],institutions[resource_ID]=A202)))</f>
        <v>1 | State Key Laboratory of Grassland and Agro-ecosystems, School of Life Sciences, Lanzhou University, South Tianshui Road, Lanzhou, China</v>
      </c>
      <c r="C202" t="str">
        <v>2 | Greenhouse and Processing Crops Research Centre, Agriculture and Agri-Food Canada, Harrow, ON N0R 1G0, Canada</v>
      </c>
      <c r="D202" t="str">
        <v>3 | AgWeatherNet, Washington State University, WA, USA</v>
      </c>
    </row>
    <row r="203" spans="1:5" x14ac:dyDescent="0.25">
      <c r="A203" t="str">
        <v>Li2014_1992</v>
      </c>
      <c r="B203" t="str" cm="1">
        <f t="array" ref="B203:D203">TRANSPOSE(_xlfn._xlws.SORT(_xlfn._xlws.FILTER(institutions[institute_ID]&amp;" | "&amp;institutions[institute_name],institutions[resource_ID]=A203)))</f>
        <v>1 | State Key Laboratory of Grassland and Agro-ecosystems, School of Life Sciences, Lanzhou University, South Tianshui Road, Lanzhou, China</v>
      </c>
      <c r="C203" t="str">
        <v>2 | Greenhouse and Processing Crops Research Centre, Agriculture and Agri-Food Canada, Harrow, ON N0R 1G0, Canada</v>
      </c>
      <c r="D203" t="str">
        <v>3 | AgWeatherNet, Washington State University, WA, USA</v>
      </c>
    </row>
    <row r="204" spans="1:5" x14ac:dyDescent="0.25">
      <c r="A204" t="str">
        <v>Shoukat2024_2021</v>
      </c>
      <c r="B204" t="str" cm="1">
        <f t="array" ref="B204:E204">TRANSPOSE(_xlfn._xlws.SORT(_xlfn._xlws.FILTER(institutions[institute_ID]&amp;" | "&amp;institutions[institute_name],institutions[resource_ID]=A204)))</f>
        <v>1 | College of Water Resources and Civil Engineering,China Agricultural University, Beijing, China</v>
      </c>
      <c r="C204" t="str">
        <v>2 | Institute of Crop Science and Resource Conservation (INRES), University Bonn, Germany</v>
      </c>
      <c r="D204" t="str">
        <v>3 | Agricultural and Biological Engineering, University of Florida, Gainesville, USA</v>
      </c>
      <c r="E204" t="str">
        <v>4 | Engineering Research Center for Agricultural Water-Saving and Water Resources, Beijing, China</v>
      </c>
    </row>
    <row r="205" spans="1:5" x14ac:dyDescent="0.25">
      <c r="A205" t="str">
        <v>Shoukat2024_2022</v>
      </c>
      <c r="B205" t="str" cm="1">
        <f t="array" ref="B205:E205">TRANSPOSE(_xlfn._xlws.SORT(_xlfn._xlws.FILTER(institutions[institute_ID]&amp;" | "&amp;institutions[institute_name],institutions[resource_ID]=A205)))</f>
        <v>1 | College of Water Resources and Civil Engineering,China Agricultural University, Beijing, China</v>
      </c>
      <c r="C205" t="str">
        <v>2 | Institute of Crop Science and Resource Conservation (INRES), University Bonn, Germany</v>
      </c>
      <c r="D205" t="str">
        <v>3 | Agricultural and Biological Engineering, University of Florida, Gainesville, USA</v>
      </c>
      <c r="E205" t="str">
        <v>4 | Engineering Research Center for Agricultural Water-Saving and Water Resources, Beijing, China</v>
      </c>
    </row>
    <row r="206" spans="1:5" x14ac:dyDescent="0.25">
      <c r="A206" t="str">
        <v>Sinnathamby2017_1999_SiteRK_corn</v>
      </c>
      <c r="B206" t="str" cm="1">
        <f t="array" ref="B206:C206">TRANSPOSE(_xlfn._xlws.SORT(_xlfn._xlws.FILTER(institutions[institute_ID]&amp;" | "&amp;institutions[institute_name],institutions[resource_ID]=A206)))</f>
        <v>1 | Biological and Agricultural  Engineering, Kansas State University</v>
      </c>
      <c r="C206" t="str">
        <v>2 | Biosystems and Agricultural Engineering, Oklahoma State University</v>
      </c>
    </row>
    <row r="207" spans="1:5" x14ac:dyDescent="0.25">
      <c r="A207" t="str">
        <v>Sinnathamby2017_1999_SiteRK_grainsorghum</v>
      </c>
      <c r="B207" t="str" cm="1">
        <f t="array" ref="B207:C207">TRANSPOSE(_xlfn._xlws.SORT(_xlfn._xlws.FILTER(institutions[institute_ID]&amp;" | "&amp;institutions[institute_name],institutions[resource_ID]=A207)))</f>
        <v>1 | Biological and Agricultural  Engineering, Kansas State University</v>
      </c>
      <c r="C207" t="str">
        <v>2 | Biosystems and Agricultural Engineering, Oklahoma State University</v>
      </c>
    </row>
    <row r="208" spans="1:5" x14ac:dyDescent="0.25">
      <c r="A208" t="str">
        <v>Sinnathamby2017_2000_SiteRK_corn</v>
      </c>
      <c r="B208" t="str" cm="1">
        <f t="array" ref="B208:C208">TRANSPOSE(_xlfn._xlws.SORT(_xlfn._xlws.FILTER(institutions[institute_ID]&amp;" | "&amp;institutions[institute_name],institutions[resource_ID]=A208)))</f>
        <v>1 | Biological and Agricultural  Engineering, Kansas State University</v>
      </c>
      <c r="C208" t="str">
        <v>2 | Biosystems and Agricultural Engineering, Oklahoma State University</v>
      </c>
    </row>
    <row r="209" spans="1:3" x14ac:dyDescent="0.25">
      <c r="A209" t="str">
        <v>Sinnathamby2017_2000_SiteRK_grainsorghum</v>
      </c>
      <c r="B209" t="str" cm="1">
        <f t="array" ref="B209:C209">TRANSPOSE(_xlfn._xlws.SORT(_xlfn._xlws.FILTER(institutions[institute_ID]&amp;" | "&amp;institutions[institute_name],institutions[resource_ID]=A209)))</f>
        <v>1 | Biological and Agricultural  Engineering, Kansas State University</v>
      </c>
      <c r="C209" t="str">
        <v>2 | Biosystems and Agricultural Engineering, Oklahoma State University</v>
      </c>
    </row>
    <row r="210" spans="1:3" x14ac:dyDescent="0.25">
      <c r="A210" t="str">
        <v>Sinnathamby2017_2001_SiteRK_corn</v>
      </c>
      <c r="B210" t="str" cm="1">
        <f t="array" ref="B210:C210">TRANSPOSE(_xlfn._xlws.SORT(_xlfn._xlws.FILTER(institutions[institute_ID]&amp;" | "&amp;institutions[institute_name],institutions[resource_ID]=A210)))</f>
        <v>1 | Biological and Agricultural  Engineering, Kansas State University</v>
      </c>
      <c r="C210" t="str">
        <v>2 | Biosystems and Agricultural Engineering, Oklahoma State University</v>
      </c>
    </row>
    <row r="211" spans="1:3" x14ac:dyDescent="0.25">
      <c r="A211" t="str">
        <v>Sinnathamby2017_2001_SiteRK_grainsorghum</v>
      </c>
      <c r="B211" t="str" cm="1">
        <f t="array" ref="B211:C211">TRANSPOSE(_xlfn._xlws.SORT(_xlfn._xlws.FILTER(institutions[institute_ID]&amp;" | "&amp;institutions[institute_name],institutions[resource_ID]=A211)))</f>
        <v>1 | Biological and Agricultural  Engineering, Kansas State University</v>
      </c>
      <c r="C211" t="str">
        <v>2 | Biosystems and Agricultural Engineering, Oklahoma State University</v>
      </c>
    </row>
    <row r="212" spans="1:3" x14ac:dyDescent="0.25">
      <c r="A212" t="str">
        <v>Sinnathamby2017_2002_SiteRK_corn</v>
      </c>
      <c r="B212" t="str" cm="1">
        <f t="array" ref="B212:C212">TRANSPOSE(_xlfn._xlws.SORT(_xlfn._xlws.FILTER(institutions[institute_ID]&amp;" | "&amp;institutions[institute_name],institutions[resource_ID]=A212)))</f>
        <v>1 | Biological and Agricultural  Engineering, Kansas State University</v>
      </c>
      <c r="C212" t="str">
        <v>2 | Biosystems and Agricultural Engineering, Oklahoma State University</v>
      </c>
    </row>
    <row r="213" spans="1:3" x14ac:dyDescent="0.25">
      <c r="A213" t="str">
        <v>Sinnathamby2017_2002_SiteRK_grainsorghum</v>
      </c>
      <c r="B213" t="str" cm="1">
        <f t="array" ref="B213:C213">TRANSPOSE(_xlfn._xlws.SORT(_xlfn._xlws.FILTER(institutions[institute_ID]&amp;" | "&amp;institutions[institute_name],institutions[resource_ID]=A213)))</f>
        <v>1 | Biological and Agricultural  Engineering, Kansas State University</v>
      </c>
      <c r="C213" t="str">
        <v>2 | Biosystems and Agricultural Engineering, Oklahoma State University</v>
      </c>
    </row>
    <row r="214" spans="1:3" x14ac:dyDescent="0.25">
      <c r="A214" t="str">
        <v>Sinnathamby2017_2003_SiteRK_corn</v>
      </c>
      <c r="B214" t="str" cm="1">
        <f t="array" ref="B214:C214">TRANSPOSE(_xlfn._xlws.SORT(_xlfn._xlws.FILTER(institutions[institute_ID]&amp;" | "&amp;institutions[institute_name],institutions[resource_ID]=A214)))</f>
        <v>1 | Biological and Agricultural  Engineering, Kansas State University</v>
      </c>
      <c r="C214" t="str">
        <v>2 | Biosystems and Agricultural Engineering, Oklahoma State University</v>
      </c>
    </row>
    <row r="215" spans="1:3" x14ac:dyDescent="0.25">
      <c r="A215" t="str">
        <v>Sinnathamby2017_2003_SiteRK_grainsorghum</v>
      </c>
      <c r="B215" t="str" cm="1">
        <f t="array" ref="B215:C215">TRANSPOSE(_xlfn._xlws.SORT(_xlfn._xlws.FILTER(institutions[institute_ID]&amp;" | "&amp;institutions[institute_name],institutions[resource_ID]=A215)))</f>
        <v>1 | Biological and Agricultural  Engineering, Kansas State University</v>
      </c>
      <c r="C215" t="str">
        <v>2 | Biosystems and Agricultural Engineering, Oklahoma State University</v>
      </c>
    </row>
    <row r="216" spans="1:3" x14ac:dyDescent="0.25">
      <c r="A216" t="str">
        <v>Sinnathamby2017_2004_SiteRK_corn</v>
      </c>
      <c r="B216" t="str" cm="1">
        <f t="array" ref="B216:C216">TRANSPOSE(_xlfn._xlws.SORT(_xlfn._xlws.FILTER(institutions[institute_ID]&amp;" | "&amp;institutions[institute_name],institutions[resource_ID]=A216)))</f>
        <v>1 | Biological and Agricultural  Engineering, Kansas State University</v>
      </c>
      <c r="C216" t="str">
        <v>2 | Biosystems and Agricultural Engineering, Oklahoma State University</v>
      </c>
    </row>
    <row r="217" spans="1:3" x14ac:dyDescent="0.25">
      <c r="A217" t="str">
        <v>Sinnathamby2017_2004_SiteRK_grainsorghum</v>
      </c>
      <c r="B217" t="str" cm="1">
        <f t="array" ref="B217:C217">TRANSPOSE(_xlfn._xlws.SORT(_xlfn._xlws.FILTER(institutions[institute_ID]&amp;" | "&amp;institutions[institute_name],institutions[resource_ID]=A217)))</f>
        <v>1 | Biological and Agricultural  Engineering, Kansas State University</v>
      </c>
      <c r="C217" t="str">
        <v>2 | Biosystems and Agricultural Engineering, Oklahoma State University</v>
      </c>
    </row>
    <row r="218" spans="1:3" x14ac:dyDescent="0.25">
      <c r="A218" t="str">
        <v>Sinnathamby2017_2005_SiteRK_corn</v>
      </c>
      <c r="B218" t="str" cm="1">
        <f t="array" ref="B218:C218">TRANSPOSE(_xlfn._xlws.SORT(_xlfn._xlws.FILTER(institutions[institute_ID]&amp;" | "&amp;institutions[institute_name],institutions[resource_ID]=A218)))</f>
        <v>1 | Biological and Agricultural  Engineering, Kansas State University</v>
      </c>
      <c r="C218" t="str">
        <v>2 | Biosystems and Agricultural Engineering, Oklahoma State University</v>
      </c>
    </row>
    <row r="219" spans="1:3" x14ac:dyDescent="0.25">
      <c r="A219" t="str">
        <v>Sinnathamby2017_2005_SiteRK_grainsorghum</v>
      </c>
      <c r="B219" t="str" cm="1">
        <f t="array" ref="B219:C219">TRANSPOSE(_xlfn._xlws.SORT(_xlfn._xlws.FILTER(institutions[institute_ID]&amp;" | "&amp;institutions[institute_name],institutions[resource_ID]=A219)))</f>
        <v>1 | Biological and Agricultural  Engineering, Kansas State University</v>
      </c>
      <c r="C219" t="str">
        <v>2 | Biosystems and Agricultural Engineering, Oklahoma State University</v>
      </c>
    </row>
    <row r="220" spans="1:3" x14ac:dyDescent="0.25">
      <c r="A220" t="str">
        <v>Sinnathamby2017_2006_SiteRK_corn</v>
      </c>
      <c r="B220" t="str" cm="1">
        <f t="array" ref="B220:C220">TRANSPOSE(_xlfn._xlws.SORT(_xlfn._xlws.FILTER(institutions[institute_ID]&amp;" | "&amp;institutions[institute_name],institutions[resource_ID]=A220)))</f>
        <v>1 | Biological and Agricultural  Engineering, Kansas State University</v>
      </c>
      <c r="C220" t="str">
        <v>2 | Biosystems and Agricultural Engineering, Oklahoma State University</v>
      </c>
    </row>
    <row r="221" spans="1:3" x14ac:dyDescent="0.25">
      <c r="A221" t="str">
        <v>Sinnathamby2017_2006_SiteRK_grainsorghum</v>
      </c>
      <c r="B221" t="str" cm="1">
        <f t="array" ref="B221:C221">TRANSPOSE(_xlfn._xlws.SORT(_xlfn._xlws.FILTER(institutions[institute_ID]&amp;" | "&amp;institutions[institute_name],institutions[resource_ID]=A221)))</f>
        <v>1 | Biological and Agricultural  Engineering, Kansas State University</v>
      </c>
      <c r="C221" t="str">
        <v>2 | Biosystems and Agricultural Engineering, Oklahoma State University</v>
      </c>
    </row>
    <row r="222" spans="1:3" x14ac:dyDescent="0.25">
      <c r="A222" t="str">
        <v>Sinnathamby2017_2006_SiteTOJoe_corn</v>
      </c>
      <c r="B222" t="str" cm="1">
        <f t="array" ref="B222:C222">TRANSPOSE(_xlfn._xlws.SORT(_xlfn._xlws.FILTER(institutions[institute_ID]&amp;" | "&amp;institutions[institute_name],institutions[resource_ID]=A222)))</f>
        <v>1 | Biological and Agricultural  Engineering, Kansas State University</v>
      </c>
      <c r="C222" t="str">
        <v>2 | Biosystems and Agricultural Engineering, Oklahoma State University</v>
      </c>
    </row>
    <row r="223" spans="1:3" x14ac:dyDescent="0.25">
      <c r="A223" t="str">
        <v>Sinnathamby2017_2006_SiteTOOklahoma_corn</v>
      </c>
      <c r="B223" t="str" cm="1">
        <f t="array" ref="B223:C223">TRANSPOSE(_xlfn._xlws.SORT(_xlfn._xlws.FILTER(institutions[institute_ID]&amp;" | "&amp;institutions[institute_name],institutions[resource_ID]=A223)))</f>
        <v>1 | Biological and Agricultural  Engineering, Kansas State University</v>
      </c>
      <c r="C223" t="str">
        <v>2 | Biosystems and Agricultural Engineering, Oklahoma State University</v>
      </c>
    </row>
    <row r="224" spans="1:3" x14ac:dyDescent="0.25">
      <c r="A224" t="str">
        <v>Sinnathamby2017_2006_SiteTOOklahoma_sorghum</v>
      </c>
      <c r="B224" t="str" cm="1">
        <f t="array" ref="B224:C224">TRANSPOSE(_xlfn._xlws.SORT(_xlfn._xlws.FILTER(institutions[institute_ID]&amp;" | "&amp;institutions[institute_name],institutions[resource_ID]=A224)))</f>
        <v>1 | Biological and Agricultural  Engineering, Kansas State University</v>
      </c>
      <c r="C224" t="str">
        <v>2 | Biosystems and Agricultural Engineering, Oklahoma State University</v>
      </c>
    </row>
    <row r="225" spans="1:3" x14ac:dyDescent="0.25">
      <c r="A225" t="str">
        <v>Sinnathamby2017_2007_SiteRK_corn</v>
      </c>
      <c r="B225" t="str" cm="1">
        <f t="array" ref="B225:C225">TRANSPOSE(_xlfn._xlws.SORT(_xlfn._xlws.FILTER(institutions[institute_ID]&amp;" | "&amp;institutions[institute_name],institutions[resource_ID]=A225)))</f>
        <v>1 | Biological and Agricultural  Engineering, Kansas State University</v>
      </c>
      <c r="C225" t="str">
        <v>2 | Biosystems and Agricultural Engineering, Oklahoma State University</v>
      </c>
    </row>
    <row r="226" spans="1:3" x14ac:dyDescent="0.25">
      <c r="A226" t="str">
        <v>Sinnathamby2017_2007_SiteRK_grainsorghum</v>
      </c>
      <c r="B226" t="str" cm="1">
        <f t="array" ref="B226:C226">TRANSPOSE(_xlfn._xlws.SORT(_xlfn._xlws.FILTER(institutions[institute_ID]&amp;" | "&amp;institutions[institute_name],institutions[resource_ID]=A226)))</f>
        <v>1 | Biological and Agricultural  Engineering, Kansas State University</v>
      </c>
      <c r="C226" t="str">
        <v>2 | Biosystems and Agricultural Engineering, Oklahoma State University</v>
      </c>
    </row>
    <row r="227" spans="1:3" x14ac:dyDescent="0.25">
      <c r="A227" t="str">
        <v>Sinnathamby2017_2007_SiteRK_sweetsorghum</v>
      </c>
      <c r="B227" t="str" cm="1">
        <f t="array" ref="B227:C227">TRANSPOSE(_xlfn._xlws.SORT(_xlfn._xlws.FILTER(institutions[institute_ID]&amp;" | "&amp;institutions[institute_name],institutions[resource_ID]=A227)))</f>
        <v>1 | Biological and Agricultural  Engineering, Kansas State University</v>
      </c>
      <c r="C227" t="str">
        <v>2 | Biosystems and Agricultural Engineering, Oklahoma State University</v>
      </c>
    </row>
    <row r="228" spans="1:3" x14ac:dyDescent="0.25">
      <c r="A228" t="str">
        <v>Sinnathamby2017_2007_SiteTOJoe_corn</v>
      </c>
      <c r="B228" t="str" cm="1">
        <f t="array" ref="B228:C228">TRANSPOSE(_xlfn._xlws.SORT(_xlfn._xlws.FILTER(institutions[institute_ID]&amp;" | "&amp;institutions[institute_name],institutions[resource_ID]=A228)))</f>
        <v>1 | Biological and Agricultural  Engineering, Kansas State University</v>
      </c>
      <c r="C228" t="str">
        <v>2 | Biosystems and Agricultural Engineering, Oklahoma State University</v>
      </c>
    </row>
    <row r="229" spans="1:3" x14ac:dyDescent="0.25">
      <c r="A229" t="str">
        <v>Sinnathamby2017_2007_SiteTOOklahoma_corn</v>
      </c>
      <c r="B229" t="str" cm="1">
        <f t="array" ref="B229:C229">TRANSPOSE(_xlfn._xlws.SORT(_xlfn._xlws.FILTER(institutions[institute_ID]&amp;" | "&amp;institutions[institute_name],institutions[resource_ID]=A229)))</f>
        <v>1 | Biological and Agricultural  Engineering, Kansas State University</v>
      </c>
      <c r="C229" t="str">
        <v>2 | Biosystems and Agricultural Engineering, Oklahoma State University</v>
      </c>
    </row>
    <row r="230" spans="1:3" x14ac:dyDescent="0.25">
      <c r="A230" t="str">
        <v>Sinnathamby2017_2007_SiteTOOklahoma_sorghum</v>
      </c>
      <c r="B230" t="str" cm="1">
        <f t="array" ref="B230:C230">TRANSPOSE(_xlfn._xlws.SORT(_xlfn._xlws.FILTER(institutions[institute_ID]&amp;" | "&amp;institutions[institute_name],institutions[resource_ID]=A230)))</f>
        <v>1 | Biological and Agricultural  Engineering, Kansas State University</v>
      </c>
      <c r="C230" t="str">
        <v>2 | Biosystems and Agricultural Engineering, Oklahoma State University</v>
      </c>
    </row>
    <row r="231" spans="1:3" x14ac:dyDescent="0.25">
      <c r="A231" t="str">
        <v>Sinnathamby2017_2008_SiteRK_corn</v>
      </c>
      <c r="B231" t="str" cm="1">
        <f t="array" ref="B231:C231">TRANSPOSE(_xlfn._xlws.SORT(_xlfn._xlws.FILTER(institutions[institute_ID]&amp;" | "&amp;institutions[institute_name],institutions[resource_ID]=A231)))</f>
        <v>1 | Biological and Agricultural  Engineering, Kansas State University</v>
      </c>
      <c r="C231" t="str">
        <v>2 | Biosystems and Agricultural Engineering, Oklahoma State University</v>
      </c>
    </row>
    <row r="232" spans="1:3" x14ac:dyDescent="0.25">
      <c r="A232" t="str">
        <v>Sinnathamby2017_2008_SiteRK_grainsorghum</v>
      </c>
      <c r="B232" t="str" cm="1">
        <f t="array" ref="B232:C232">TRANSPOSE(_xlfn._xlws.SORT(_xlfn._xlws.FILTER(institutions[institute_ID]&amp;" | "&amp;institutions[institute_name],institutions[resource_ID]=A232)))</f>
        <v xml:space="preserve"> | Biosystems and Agricultural Engineering, Oklahoma State University</v>
      </c>
      <c r="C232" t="str">
        <v>1 | Biological and Agricultural  Engineering, Kansas State University</v>
      </c>
    </row>
    <row r="233" spans="1:3" x14ac:dyDescent="0.25">
      <c r="A233" t="str">
        <v>Sinnathamby2017_2008_SiteRK_sweetsorghum</v>
      </c>
      <c r="B233" t="str" cm="1">
        <f t="array" ref="B233:C233">TRANSPOSE(_xlfn._xlws.SORT(_xlfn._xlws.FILTER(institutions[institute_ID]&amp;" | "&amp;institutions[institute_name],institutions[resource_ID]=A233)))</f>
        <v>1 | Biological and Agricultural  Engineering, Kansas State University</v>
      </c>
      <c r="C233" t="str">
        <v>2 | Biosystems and Agricultural Engineering, Oklahoma State University</v>
      </c>
    </row>
    <row r="234" spans="1:3" x14ac:dyDescent="0.25">
      <c r="A234" t="str">
        <v>Sinnathamby2017_2008_SiteTOJoe_corn</v>
      </c>
      <c r="B234" t="str" cm="1">
        <f t="array" ref="B234:C234">TRANSPOSE(_xlfn._xlws.SORT(_xlfn._xlws.FILTER(institutions[institute_ID]&amp;" | "&amp;institutions[institute_name],institutions[resource_ID]=A234)))</f>
        <v>1 | Biological and Agricultural  Engineering, Kansas State University</v>
      </c>
      <c r="C234" t="str">
        <v>2 | Biosystems and Agricultural Engineering, Oklahoma State University</v>
      </c>
    </row>
    <row r="235" spans="1:3" x14ac:dyDescent="0.25">
      <c r="A235" t="str">
        <v>Sinnathamby2017_2008_SiteTOOklahoma_corn</v>
      </c>
      <c r="B235" t="str" cm="1">
        <f t="array" ref="B235:C235">TRANSPOSE(_xlfn._xlws.SORT(_xlfn._xlws.FILTER(institutions[institute_ID]&amp;" | "&amp;institutions[institute_name],institutions[resource_ID]=A235)))</f>
        <v>1 | Biological and Agricultural  Engineering, Kansas State University</v>
      </c>
      <c r="C235" t="str">
        <v>2 | Biosystems and Agricultural Engineering, Oklahoma State University</v>
      </c>
    </row>
    <row r="236" spans="1:3" x14ac:dyDescent="0.25">
      <c r="A236" t="str">
        <v>Sinnathamby2017_2008_SiteTOOklahoma_sorghum</v>
      </c>
      <c r="B236" t="str" cm="1">
        <f t="array" ref="B236:C236">TRANSPOSE(_xlfn._xlws.SORT(_xlfn._xlws.FILTER(institutions[institute_ID]&amp;" | "&amp;institutions[institute_name],institutions[resource_ID]=A236)))</f>
        <v>1 | Biological and Agricultural  Engineering, Kansas State University</v>
      </c>
      <c r="C236" t="str">
        <v>2 | Biosystems and Agricultural Engineering, Oklahoma State University</v>
      </c>
    </row>
    <row r="237" spans="1:3" x14ac:dyDescent="0.25">
      <c r="A237" t="str">
        <v>Sinnathamby2017_2009_SiteRK_sweetsorghum</v>
      </c>
      <c r="B237" t="str" cm="1">
        <f t="array" ref="B237:C237">TRANSPOSE(_xlfn._xlws.SORT(_xlfn._xlws.FILTER(institutions[institute_ID]&amp;" | "&amp;institutions[institute_name],institutions[resource_ID]=A237)))</f>
        <v>1 | Biological and Agricultural  Engineering, Kansas State University</v>
      </c>
      <c r="C237" t="str">
        <v>2 | Biosystems and Agricultural Engineering, Oklahoma State University</v>
      </c>
    </row>
    <row r="238" spans="1:3" x14ac:dyDescent="0.25">
      <c r="A238" t="str">
        <v>Sinnathamby2017_2009_SiteTOJoe_corn</v>
      </c>
      <c r="B238" t="str" cm="1">
        <f t="array" ref="B238:C238">TRANSPOSE(_xlfn._xlws.SORT(_xlfn._xlws.FILTER(institutions[institute_ID]&amp;" | "&amp;institutions[institute_name],institutions[resource_ID]=A238)))</f>
        <v>1 | Biological and Agricultural  Engineering, Kansas State University</v>
      </c>
      <c r="C238" t="str">
        <v>2 | Biosystems and Agricultural Engineering, Oklahoma State University</v>
      </c>
    </row>
    <row r="239" spans="1:3" x14ac:dyDescent="0.25">
      <c r="A239" t="str">
        <v>Sinnathamby2017_2009_SiteTOOklahoma_corn</v>
      </c>
      <c r="B239" t="str" cm="1">
        <f t="array" ref="B239:C239">TRANSPOSE(_xlfn._xlws.SORT(_xlfn._xlws.FILTER(institutions[institute_ID]&amp;" | "&amp;institutions[institute_name],institutions[resource_ID]=A239)))</f>
        <v>1 | Biological and Agricultural  Engineering, Kansas State University</v>
      </c>
      <c r="C239" t="str">
        <v>2 | Biosystems and Agricultural Engineering, Oklahoma State University</v>
      </c>
    </row>
    <row r="240" spans="1:3" x14ac:dyDescent="0.25">
      <c r="A240" t="str">
        <v>Sinnathamby2017_2009_SiteTOOklahoma_sorghum</v>
      </c>
      <c r="B240" t="str" cm="1">
        <f t="array" ref="B240:C240">TRANSPOSE(_xlfn._xlws.SORT(_xlfn._xlws.FILTER(institutions[institute_ID]&amp;" | "&amp;institutions[institute_name],institutions[resource_ID]=A240)))</f>
        <v>1 | Biological and Agricultural  Engineering, Kansas State University</v>
      </c>
      <c r="C240" t="str">
        <v>2 | Biosystems and Agricultural Engineering, Oklahoma State University</v>
      </c>
    </row>
    <row r="241" spans="1:8" x14ac:dyDescent="0.25">
      <c r="A241" t="str">
        <v>Sinnathamby2017_2010_SiteRK_sweetsorghum</v>
      </c>
      <c r="B241" t="str" cm="1">
        <f t="array" ref="B241:C241">TRANSPOSE(_xlfn._xlws.SORT(_xlfn._xlws.FILTER(institutions[institute_ID]&amp;" | "&amp;institutions[institute_name],institutions[resource_ID]=A241)))</f>
        <v>1 | Biological and Agricultural  Engineering, Kansas State University</v>
      </c>
      <c r="C241" t="str">
        <v>2 | Biosystems and Agricultural Engineering, Oklahoma State University</v>
      </c>
    </row>
    <row r="242" spans="1:8" x14ac:dyDescent="0.25">
      <c r="A242" t="str">
        <v>Sinnathamby2017_2010_SiteTOJoe_corn</v>
      </c>
      <c r="B242" t="str" cm="1">
        <f t="array" ref="B242:C242">TRANSPOSE(_xlfn._xlws.SORT(_xlfn._xlws.FILTER(institutions[institute_ID]&amp;" | "&amp;institutions[institute_name],institutions[resource_ID]=A242)))</f>
        <v>1 | Biological and Agricultural  Engineering, Kansas State University</v>
      </c>
      <c r="C242" t="str">
        <v>2 | Biosystems and Agricultural Engineering, Oklahoma State University</v>
      </c>
    </row>
    <row r="243" spans="1:8" x14ac:dyDescent="0.25">
      <c r="A243" t="str">
        <v>Sinnathamby2017_2010_SiteTOOklahoma_corn</v>
      </c>
      <c r="B243" t="str" cm="1">
        <f t="array" ref="B243:C243">TRANSPOSE(_xlfn._xlws.SORT(_xlfn._xlws.FILTER(institutions[institute_ID]&amp;" | "&amp;institutions[institute_name],institutions[resource_ID]=A243)))</f>
        <v>1 | Biological and Agricultural  Engineering, Kansas State University</v>
      </c>
      <c r="C243" t="str">
        <v>2 | Biosystems and Agricultural Engineering, Oklahoma State University</v>
      </c>
    </row>
    <row r="244" spans="1:8" x14ac:dyDescent="0.25">
      <c r="A244" t="str">
        <v>Sinnathamby2017_2010_SiteTOOklahoma_sorghum</v>
      </c>
      <c r="B244" t="str" cm="1">
        <f t="array" ref="B244:C244">TRANSPOSE(_xlfn._xlws.SORT(_xlfn._xlws.FILTER(institutions[institute_ID]&amp;" | "&amp;institutions[institute_name],institutions[resource_ID]=A244)))</f>
        <v>1 | Biological and Agricultural  Engineering, Kansas State University</v>
      </c>
      <c r="C244" t="str">
        <v>2 | Biosystems and Agricultural Engineering, Oklahoma State University</v>
      </c>
    </row>
    <row r="245" spans="1:8" x14ac:dyDescent="0.25">
      <c r="A245" t="str">
        <v>Spiertz1978_1976</v>
      </c>
      <c r="B245" t="str" cm="1">
        <f t="array" ref="B245">TRANSPOSE(_xlfn._xlws.SORT(_xlfn._xlws.FILTER(institutions[institute_ID]&amp;" | "&amp;institutions[institute_name],institutions[resource_ID]=A245)))</f>
        <v>1 | Wageningen University, Department of Field Crops and Grassland Husbandry</v>
      </c>
    </row>
    <row r="246" spans="1:8" x14ac:dyDescent="0.25">
      <c r="A246" t="str">
        <v>Sreelash2017_2011</v>
      </c>
      <c r="B246" t="str" cm="1">
        <f t="array" ref="B246:H246">TRANSPOSE(_xlfn._xlws.SORT(_xlfn._xlws.FILTER(institutions[institute_ID]&amp;" | "&amp;institutions[institute_name],institutions[resource_ID]=A246)))</f>
        <v>1 | UMR EMMAH, INRA</v>
      </c>
      <c r="C246" t="str">
        <v>2 | Indo-French Cell for Water Science, Indian Institude of Science, IRD</v>
      </c>
      <c r="D246" t="str">
        <v>3 | National Centre for Earth Scuence Studies</v>
      </c>
      <c r="E246" t="str">
        <v>4 | Department of Civil Engineering, Indian Institute of Science</v>
      </c>
      <c r="F246" t="str">
        <v>5 | INRA, AGROCAMPUS OUEST</v>
      </c>
      <c r="G246" t="str">
        <v>6 | GET, CNRS, UPS, IRD, CNES</v>
      </c>
      <c r="H246" t="str">
        <v>7 | Aapah Innovations Private Limited</v>
      </c>
    </row>
    <row r="247" spans="1:8" x14ac:dyDescent="0.25">
      <c r="A247" t="str">
        <v>Sreelash2017_2012</v>
      </c>
      <c r="B247" t="str" cm="1">
        <f t="array" ref="B247:H247">TRANSPOSE(_xlfn._xlws.SORT(_xlfn._xlws.FILTER(institutions[institute_ID]&amp;" | "&amp;institutions[institute_name],institutions[resource_ID]=A247)))</f>
        <v>1 | UMR EMMAH, INRA</v>
      </c>
      <c r="C247" t="str">
        <v>2 | Indo-French Cell for Water Science, Indian Institude of Science, IRD</v>
      </c>
      <c r="D247" t="str">
        <v>3 | National Centre for Earth Scuence Studies</v>
      </c>
      <c r="E247" t="str">
        <v>4 | Department of Civil Engineering, Indian Institute of Science</v>
      </c>
      <c r="F247" t="str">
        <v>5 | INRA, AGROCAMPUS OUEST</v>
      </c>
      <c r="G247" t="str">
        <v>6 | GET, CNRS, UPS, IRD, CNES</v>
      </c>
      <c r="H247" t="str">
        <v>7 | Aapah Innovations Private Limited</v>
      </c>
    </row>
    <row r="248" spans="1:8" x14ac:dyDescent="0.25">
      <c r="A248" t="str">
        <v>Sreelash2017_2013</v>
      </c>
      <c r="B248" t="str" cm="1">
        <f t="array" ref="B248:H248">TRANSPOSE(_xlfn._xlws.SORT(_xlfn._xlws.FILTER(institutions[institute_ID]&amp;" | "&amp;institutions[institute_name],institutions[resource_ID]=A248)))</f>
        <v>1 | UMR EMMAH, INRA</v>
      </c>
      <c r="C248" t="str">
        <v>2 | Indo-French Cell for Water Science, Indian Institude of Science, IRD</v>
      </c>
      <c r="D248" t="str">
        <v>3 | National Centre for Earth Scuence Studies</v>
      </c>
      <c r="E248" t="str">
        <v>4 | Department of Civil Engineering, Indian Institute of Science</v>
      </c>
      <c r="F248" t="str">
        <v>5 | INRA, AGROCAMPUS OUEST</v>
      </c>
      <c r="G248" t="str">
        <v>6 | GET, CNRS, UPS, IRD, CNES</v>
      </c>
      <c r="H248" t="str">
        <v>7 | Aapah Innovations Private Limited</v>
      </c>
    </row>
    <row r="249" spans="1:8" x14ac:dyDescent="0.25">
      <c r="A249" t="str">
        <v>Tribouillois2018_2012</v>
      </c>
      <c r="B249" t="str" cm="1">
        <f t="array" ref="B249">TRANSPOSE(_xlfn._xlws.SORT(_xlfn._xlws.FILTER(institutions[institute_ID]&amp;" | "&amp;institutions[institute_name],institutions[resource_ID]=A249)))</f>
        <v>1 | Université de Toulouse</v>
      </c>
    </row>
    <row r="250" spans="1:8" x14ac:dyDescent="0.25">
      <c r="A250" t="str">
        <v>Ventrella2016_1977</v>
      </c>
      <c r="B250" t="str" cm="1">
        <f t="array" ref="B250">TRANSPOSE(_xlfn._xlws.SORT(_xlfn._xlws.FILTER(institutions[institute_ID]&amp;" | "&amp;institutions[institute_name],institutions[resource_ID]=A250)))</f>
        <v>1 | field experiment farm "Podere"</v>
      </c>
    </row>
    <row r="251" spans="1:8" x14ac:dyDescent="0.25">
      <c r="A251" t="str">
        <v>Ventrella2016_1978</v>
      </c>
      <c r="B251" t="str" cm="1">
        <f t="array" ref="B251">TRANSPOSE(_xlfn._xlws.SORT(_xlfn._xlws.FILTER(institutions[institute_ID]&amp;" | "&amp;institutions[institute_name],institutions[resource_ID]=A251)))</f>
        <v>1 | field experiment farm "Podere"</v>
      </c>
    </row>
    <row r="252" spans="1:8" x14ac:dyDescent="0.25">
      <c r="A252" t="str">
        <v>Ventrella2016_1979</v>
      </c>
      <c r="B252" t="str" cm="1">
        <f t="array" ref="B252">TRANSPOSE(_xlfn._xlws.SORT(_xlfn._xlws.FILTER(institutions[institute_ID]&amp;" | "&amp;institutions[institute_name],institutions[resource_ID]=A252)))</f>
        <v>1 | field experiment farm "Podere"</v>
      </c>
    </row>
    <row r="253" spans="1:8" x14ac:dyDescent="0.25">
      <c r="A253" t="str">
        <v>Ventrella2016_1980</v>
      </c>
      <c r="B253" t="str" cm="1">
        <f t="array" ref="B253">TRANSPOSE(_xlfn._xlws.SORT(_xlfn._xlws.FILTER(institutions[institute_ID]&amp;" | "&amp;institutions[institute_name],institutions[resource_ID]=A253)))</f>
        <v>1 | field experiment farm "Podere"</v>
      </c>
    </row>
    <row r="254" spans="1:8" x14ac:dyDescent="0.25">
      <c r="A254" t="str">
        <v>Ventrella2016_1981</v>
      </c>
      <c r="B254" t="str" cm="1">
        <f t="array" ref="B254">TRANSPOSE(_xlfn._xlws.SORT(_xlfn._xlws.FILTER(institutions[institute_ID]&amp;" | "&amp;institutions[institute_name],institutions[resource_ID]=A254)))</f>
        <v>1 | field experiment farm "Podere"</v>
      </c>
    </row>
    <row r="255" spans="1:8" x14ac:dyDescent="0.25">
      <c r="A255" t="str">
        <v>Ventrella2016_1982</v>
      </c>
      <c r="B255" t="str" cm="1">
        <f t="array" ref="B255">TRANSPOSE(_xlfn._xlws.SORT(_xlfn._xlws.FILTER(institutions[institute_ID]&amp;" | "&amp;institutions[institute_name],institutions[resource_ID]=A255)))</f>
        <v>1 | field experiment farm "Podere"</v>
      </c>
    </row>
    <row r="256" spans="1:8" x14ac:dyDescent="0.25">
      <c r="A256" t="str">
        <v>Ventrella2016_1983</v>
      </c>
      <c r="B256" t="str" cm="1">
        <f t="array" ref="B256">TRANSPOSE(_xlfn._xlws.SORT(_xlfn._xlws.FILTER(institutions[institute_ID]&amp;" | "&amp;institutions[institute_name],institutions[resource_ID]=A256)))</f>
        <v>1 | field experiment farm "Podere"</v>
      </c>
    </row>
    <row r="257" spans="1:2" x14ac:dyDescent="0.25">
      <c r="A257" t="str">
        <v>Ventrella2016_1984</v>
      </c>
      <c r="B257" t="str" cm="1">
        <f t="array" ref="B257">TRANSPOSE(_xlfn._xlws.SORT(_xlfn._xlws.FILTER(institutions[institute_ID]&amp;" | "&amp;institutions[institute_name],institutions[resource_ID]=A257)))</f>
        <v>1 | field experiment farm "Podere"</v>
      </c>
    </row>
    <row r="258" spans="1:2" x14ac:dyDescent="0.25">
      <c r="A258" t="str">
        <v>Ventrella2016_1985</v>
      </c>
      <c r="B258" t="str" cm="1">
        <f t="array" ref="B258">TRANSPOSE(_xlfn._xlws.SORT(_xlfn._xlws.FILTER(institutions[institute_ID]&amp;" | "&amp;institutions[institute_name],institutions[resource_ID]=A258)))</f>
        <v>1 | field experiment farm "Podere"</v>
      </c>
    </row>
    <row r="259" spans="1:2" x14ac:dyDescent="0.25">
      <c r="A259" t="str">
        <v>Ventrella2016_1986</v>
      </c>
      <c r="B259" t="str" cm="1">
        <f t="array" ref="B259">TRANSPOSE(_xlfn._xlws.SORT(_xlfn._xlws.FILTER(institutions[institute_ID]&amp;" | "&amp;institutions[institute_name],institutions[resource_ID]=A259)))</f>
        <v>1 | field experiment farm "Podere"</v>
      </c>
    </row>
    <row r="260" spans="1:2" x14ac:dyDescent="0.25">
      <c r="A260" t="str">
        <v>Ventrella2016_1987</v>
      </c>
      <c r="B260" t="str" cm="1">
        <f t="array" ref="B260">TRANSPOSE(_xlfn._xlws.SORT(_xlfn._xlws.FILTER(institutions[institute_ID]&amp;" | "&amp;institutions[institute_name],institutions[resource_ID]=A260)))</f>
        <v>1 | field experiment farm "Podere"</v>
      </c>
    </row>
    <row r="261" spans="1:2" x14ac:dyDescent="0.25">
      <c r="A261" t="str">
        <v>Ventrella2016_1988</v>
      </c>
      <c r="B261" t="str" cm="1">
        <f t="array" ref="B261">TRANSPOSE(_xlfn._xlws.SORT(_xlfn._xlws.FILTER(institutions[institute_ID]&amp;" | "&amp;institutions[institute_name],institutions[resource_ID]=A261)))</f>
        <v>1 | field experiment farm "Podere"</v>
      </c>
    </row>
    <row r="262" spans="1:2" x14ac:dyDescent="0.25">
      <c r="A262" t="str">
        <v>Ventrella2016_1989</v>
      </c>
      <c r="B262" t="str" cm="1">
        <f t="array" ref="B262">TRANSPOSE(_xlfn._xlws.SORT(_xlfn._xlws.FILTER(institutions[institute_ID]&amp;" | "&amp;institutions[institute_name],institutions[resource_ID]=A262)))</f>
        <v>1 | field experiment farm "Podere"</v>
      </c>
    </row>
    <row r="263" spans="1:2" x14ac:dyDescent="0.25">
      <c r="A263" t="str">
        <v>Ventrella2016_1990</v>
      </c>
      <c r="B263" t="str" cm="1">
        <f t="array" ref="B263">TRANSPOSE(_xlfn._xlws.SORT(_xlfn._xlws.FILTER(institutions[institute_ID]&amp;" | "&amp;institutions[institute_name],institutions[resource_ID]=A263)))</f>
        <v>1 | field experiment farm "Podere"</v>
      </c>
    </row>
    <row r="264" spans="1:2" x14ac:dyDescent="0.25">
      <c r="A264" t="str">
        <v>Ventrella2016_1991</v>
      </c>
      <c r="B264" t="str" cm="1">
        <f t="array" ref="B264">TRANSPOSE(_xlfn._xlws.SORT(_xlfn._xlws.FILTER(institutions[institute_ID]&amp;" | "&amp;institutions[institute_name],institutions[resource_ID]=A264)))</f>
        <v>1 | field experiment farm "Podere"</v>
      </c>
    </row>
    <row r="265" spans="1:2" x14ac:dyDescent="0.25">
      <c r="A265" t="str">
        <v>Ventrella2016_1992</v>
      </c>
      <c r="B265" t="str" cm="1">
        <f t="array" ref="B265">TRANSPOSE(_xlfn._xlws.SORT(_xlfn._xlws.FILTER(institutions[institute_ID]&amp;" | "&amp;institutions[institute_name],institutions[resource_ID]=A265)))</f>
        <v>1 | field experiment farm "Podere"</v>
      </c>
    </row>
    <row r="266" spans="1:2" x14ac:dyDescent="0.25">
      <c r="A266" t="str">
        <v>Ventrella2016_1993</v>
      </c>
      <c r="B266" t="str" cm="1">
        <f t="array" ref="B266">TRANSPOSE(_xlfn._xlws.SORT(_xlfn._xlws.FILTER(institutions[institute_ID]&amp;" | "&amp;institutions[institute_name],institutions[resource_ID]=A266)))</f>
        <v>1 | field experiment farm "Podere"</v>
      </c>
    </row>
    <row r="267" spans="1:2" x14ac:dyDescent="0.25">
      <c r="A267" t="str">
        <v>Ventrella2016_1994</v>
      </c>
      <c r="B267" t="str" cm="1">
        <f t="array" ref="B267">TRANSPOSE(_xlfn._xlws.SORT(_xlfn._xlws.FILTER(institutions[institute_ID]&amp;" | "&amp;institutions[institute_name],institutions[resource_ID]=A267)))</f>
        <v>1 | field experiment farm "Podere"</v>
      </c>
    </row>
    <row r="268" spans="1:2" x14ac:dyDescent="0.25">
      <c r="A268" t="str">
        <v>Ventrella2016_1995</v>
      </c>
      <c r="B268" t="str" cm="1">
        <f t="array" ref="B268">TRANSPOSE(_xlfn._xlws.SORT(_xlfn._xlws.FILTER(institutions[institute_ID]&amp;" | "&amp;institutions[institute_name],institutions[resource_ID]=A268)))</f>
        <v>1 | field experiment farm "Podere"</v>
      </c>
    </row>
    <row r="269" spans="1:2" x14ac:dyDescent="0.25">
      <c r="A269" t="str">
        <v>Ventrella2016_1996</v>
      </c>
      <c r="B269" t="str" cm="1">
        <f t="array" ref="B269">TRANSPOSE(_xlfn._xlws.SORT(_xlfn._xlws.FILTER(institutions[institute_ID]&amp;" | "&amp;institutions[institute_name],institutions[resource_ID]=A269)))</f>
        <v>1 | field experiment farm "Podere"</v>
      </c>
    </row>
    <row r="270" spans="1:2" x14ac:dyDescent="0.25">
      <c r="A270" t="str">
        <v>Ventrella2016_1997</v>
      </c>
      <c r="B270" t="str" cm="1">
        <f t="array" ref="B270">TRANSPOSE(_xlfn._xlws.SORT(_xlfn._xlws.FILTER(institutions[institute_ID]&amp;" | "&amp;institutions[institute_name],institutions[resource_ID]=A270)))</f>
        <v>1 | field experiment farm "Podere"</v>
      </c>
    </row>
    <row r="271" spans="1:2" x14ac:dyDescent="0.25">
      <c r="A271" t="str">
        <v>Ventrella2016_1998</v>
      </c>
      <c r="B271" t="str" cm="1">
        <f t="array" ref="B271">TRANSPOSE(_xlfn._xlws.SORT(_xlfn._xlws.FILTER(institutions[institute_ID]&amp;" | "&amp;institutions[institute_name],institutions[resource_ID]=A271)))</f>
        <v>1 | field experiment farm "Podere"</v>
      </c>
    </row>
    <row r="272" spans="1:2" x14ac:dyDescent="0.25">
      <c r="A272" t="str">
        <v>Ventrella2016_1999</v>
      </c>
      <c r="B272" t="str" cm="1">
        <f t="array" ref="B272">TRANSPOSE(_xlfn._xlws.SORT(_xlfn._xlws.FILTER(institutions[institute_ID]&amp;" | "&amp;institutions[institute_name],institutions[resource_ID]=A272)))</f>
        <v>1 | field experiment farm "Podere"</v>
      </c>
    </row>
    <row r="273" spans="1:9" x14ac:dyDescent="0.25">
      <c r="A273" t="str">
        <v>Ventrella2016_2000</v>
      </c>
      <c r="B273" t="str" cm="1">
        <f t="array" ref="B273">TRANSPOSE(_xlfn._xlws.SORT(_xlfn._xlws.FILTER(institutions[institute_ID]&amp;" | "&amp;institutions[institute_name],institutions[resource_ID]=A273)))</f>
        <v>1 | field experiment farm "Podere"</v>
      </c>
    </row>
    <row r="274" spans="1:9" x14ac:dyDescent="0.25">
      <c r="A274" t="str">
        <v>Ventrella2016_2001</v>
      </c>
      <c r="B274" t="str" cm="1">
        <f t="array" ref="B274">TRANSPOSE(_xlfn._xlws.SORT(_xlfn._xlws.FILTER(institutions[institute_ID]&amp;" | "&amp;institutions[institute_name],institutions[resource_ID]=A274)))</f>
        <v>1 | field experiment farm "Podere"</v>
      </c>
    </row>
    <row r="275" spans="1:9" x14ac:dyDescent="0.25">
      <c r="A275" t="str">
        <v>Ventrella2016_2002</v>
      </c>
      <c r="B275" t="str" cm="1">
        <f t="array" ref="B275">TRANSPOSE(_xlfn._xlws.SORT(_xlfn._xlws.FILTER(institutions[institute_ID]&amp;" | "&amp;institutions[institute_name],institutions[resource_ID]=A275)))</f>
        <v>1 | field experiment farm "Podere"</v>
      </c>
    </row>
    <row r="276" spans="1:9" x14ac:dyDescent="0.25">
      <c r="A276" t="str">
        <v>Ventrella2016_2003</v>
      </c>
      <c r="B276" t="str" cm="1">
        <f t="array" ref="B276">TRANSPOSE(_xlfn._xlws.SORT(_xlfn._xlws.FILTER(institutions[institute_ID]&amp;" | "&amp;institutions[institute_name],institutions[resource_ID]=A276)))</f>
        <v>1 | field experiment farm "Podere"</v>
      </c>
    </row>
    <row r="277" spans="1:9" x14ac:dyDescent="0.25">
      <c r="A277" t="str">
        <v>Ventrella2016_2004</v>
      </c>
      <c r="B277" t="str" cm="1">
        <f t="array" ref="B277">TRANSPOSE(_xlfn._xlws.SORT(_xlfn._xlws.FILTER(institutions[institute_ID]&amp;" | "&amp;institutions[institute_name],institutions[resource_ID]=A277)))</f>
        <v>1 | field experiment farm "Podere"</v>
      </c>
    </row>
    <row r="278" spans="1:9" x14ac:dyDescent="0.25">
      <c r="A278" t="str">
        <v>Ventrella2016_2005</v>
      </c>
      <c r="B278" t="str" cm="1">
        <f t="array" ref="B278">TRANSPOSE(_xlfn._xlws.SORT(_xlfn._xlws.FILTER(institutions[institute_ID]&amp;" | "&amp;institutions[institute_name],institutions[resource_ID]=A278)))</f>
        <v>1 | field experiment farm "Podere"</v>
      </c>
    </row>
    <row r="279" spans="1:9" x14ac:dyDescent="0.25">
      <c r="A279" t="str">
        <v>Ventrella2016_2006</v>
      </c>
      <c r="B279" t="str" cm="1">
        <f t="array" ref="B279">TRANSPOSE(_xlfn._xlws.SORT(_xlfn._xlws.FILTER(institutions[institute_ID]&amp;" | "&amp;institutions[institute_name],institutions[resource_ID]=A279)))</f>
        <v>1 | field experiment farm "Podere"</v>
      </c>
    </row>
    <row r="280" spans="1:9" x14ac:dyDescent="0.25">
      <c r="A280" t="str">
        <v>Ventrella2016_2007</v>
      </c>
      <c r="B280" t="str" cm="1">
        <f t="array" ref="B280">TRANSPOSE(_xlfn._xlws.SORT(_xlfn._xlws.FILTER(institutions[institute_ID]&amp;" | "&amp;institutions[institute_name],institutions[resource_ID]=A280)))</f>
        <v>1 | field experiment farm "Podere"</v>
      </c>
    </row>
    <row r="281" spans="1:9" x14ac:dyDescent="0.25">
      <c r="A281" t="str">
        <v>Ventrella2016_2008</v>
      </c>
      <c r="B281" t="str" cm="1">
        <f t="array" ref="B281">TRANSPOSE(_xlfn._xlws.SORT(_xlfn._xlws.FILTER(institutions[institute_ID]&amp;" | "&amp;institutions[institute_name],institutions[resource_ID]=A281)))</f>
        <v>1 | field experiment farm "Podere"</v>
      </c>
    </row>
    <row r="282" spans="1:9" x14ac:dyDescent="0.25">
      <c r="A282" t="str">
        <v>Ventrella2016_2009</v>
      </c>
      <c r="B282" t="str" cm="1">
        <f t="array" ref="B282">TRANSPOSE(_xlfn._xlws.SORT(_xlfn._xlws.FILTER(institutions[institute_ID]&amp;" | "&amp;institutions[institute_name],institutions[resource_ID]=A282)))</f>
        <v>1 | field experiment farm "Podere"</v>
      </c>
    </row>
    <row r="283" spans="1:9" x14ac:dyDescent="0.25">
      <c r="A283" t="str">
        <v>Ventrella2016_2010</v>
      </c>
      <c r="B283" t="str" cm="1">
        <f t="array" ref="B283">TRANSPOSE(_xlfn._xlws.SORT(_xlfn._xlws.FILTER(institutions[institute_ID]&amp;" | "&amp;institutions[institute_name],institutions[resource_ID]=A283)))</f>
        <v>1 | field experiment farm "Podere"</v>
      </c>
    </row>
    <row r="284" spans="1:9" x14ac:dyDescent="0.25">
      <c r="A284" t="str">
        <v>Ventrella2016_2011</v>
      </c>
      <c r="B284" t="str" cm="1">
        <f t="array" ref="B284">TRANSPOSE(_xlfn._xlws.SORT(_xlfn._xlws.FILTER(institutions[institute_ID]&amp;" | "&amp;institutions[institute_name],institutions[resource_ID]=A284)))</f>
        <v>1 | field experiment farm "Podere"</v>
      </c>
    </row>
    <row r="285" spans="1:9" x14ac:dyDescent="0.25">
      <c r="A285" t="str">
        <v>Ventrella2016_2012</v>
      </c>
      <c r="B285" t="str" cm="1">
        <f t="array" ref="B285">TRANSPOSE(_xlfn._xlws.SORT(_xlfn._xlws.FILTER(institutions[institute_ID]&amp;" | "&amp;institutions[institute_name],institutions[resource_ID]=A285)))</f>
        <v>1 | field experiment farm "Podere"</v>
      </c>
    </row>
    <row r="286" spans="1:9" x14ac:dyDescent="0.25">
      <c r="B286" t="str" cm="1">
        <f t="array" ref="B286:I286">TRANSPOSE(_xlfn._xlws.SORT(_xlfn._xlws.FILTER(institutions[institute_ID]&amp;" | "&amp;institutions[institute_name],institutions[resource_ID]=A286)))</f>
        <v xml:space="preserve"> | </v>
      </c>
      <c r="C286" t="str">
        <v xml:space="preserve">0 | </v>
      </c>
      <c r="D286" t="str">
        <v xml:space="preserve">0 | </v>
      </c>
      <c r="E286" t="str">
        <v xml:space="preserve">0 | </v>
      </c>
      <c r="F286" t="str">
        <v xml:space="preserve">0 | </v>
      </c>
      <c r="G286" t="str">
        <v xml:space="preserve">0 | </v>
      </c>
      <c r="H286" t="str">
        <v xml:space="preserve">0 | </v>
      </c>
      <c r="I286" t="str">
        <v xml:space="preserve">0 | </v>
      </c>
    </row>
    <row r="287" spans="1:9" x14ac:dyDescent="0.25">
      <c r="B287" t="str" cm="1">
        <f t="array" ref="B287:I287">TRANSPOSE(_xlfn._xlws.SORT(_xlfn._xlws.FILTER(institutions[institute_ID]&amp;" | "&amp;institutions[institute_name],institutions[resource_ID]=A287)))</f>
        <v xml:space="preserve"> | </v>
      </c>
      <c r="C287" t="str">
        <v xml:space="preserve">0 | </v>
      </c>
      <c r="D287" t="str">
        <v xml:space="preserve">0 | </v>
      </c>
      <c r="E287" t="str">
        <v xml:space="preserve">0 | </v>
      </c>
      <c r="F287" t="str">
        <v xml:space="preserve">0 | </v>
      </c>
      <c r="G287" t="str">
        <v xml:space="preserve">0 | </v>
      </c>
      <c r="H287" t="str">
        <v xml:space="preserve">0 | </v>
      </c>
      <c r="I287" t="str">
        <v xml:space="preserve">0 | </v>
      </c>
    </row>
    <row r="288" spans="1:9" x14ac:dyDescent="0.25">
      <c r="B288" t="str" cm="1">
        <f t="array" ref="B288:I288">TRANSPOSE(_xlfn._xlws.SORT(_xlfn._xlws.FILTER(institutions[institute_ID]&amp;" | "&amp;institutions[institute_name],institutions[resource_ID]=A288)))</f>
        <v xml:space="preserve"> | </v>
      </c>
      <c r="C288" t="str">
        <v xml:space="preserve">0 | </v>
      </c>
      <c r="D288" t="str">
        <v xml:space="preserve">0 | </v>
      </c>
      <c r="E288" t="str">
        <v xml:space="preserve">0 | </v>
      </c>
      <c r="F288" t="str">
        <v xml:space="preserve">0 | </v>
      </c>
      <c r="G288" t="str">
        <v xml:space="preserve">0 | </v>
      </c>
      <c r="H288" t="str">
        <v xml:space="preserve">0 | </v>
      </c>
      <c r="I288" t="str">
        <v xml:space="preserve">0 | </v>
      </c>
    </row>
    <row r="289" spans="2:9" x14ac:dyDescent="0.25">
      <c r="B289" t="str" cm="1">
        <f t="array" ref="B289:I289">TRANSPOSE(_xlfn._xlws.SORT(_xlfn._xlws.FILTER(institutions[institute_ID]&amp;" | "&amp;institutions[institute_name],institutions[resource_ID]=A289)))</f>
        <v xml:space="preserve"> | </v>
      </c>
      <c r="C289" t="str">
        <v xml:space="preserve">0 | </v>
      </c>
      <c r="D289" t="str">
        <v xml:space="preserve">0 | </v>
      </c>
      <c r="E289" t="str">
        <v xml:space="preserve">0 | </v>
      </c>
      <c r="F289" t="str">
        <v xml:space="preserve">0 | </v>
      </c>
      <c r="G289" t="str">
        <v xml:space="preserve">0 | </v>
      </c>
      <c r="H289" t="str">
        <v xml:space="preserve">0 | </v>
      </c>
      <c r="I289" t="str">
        <v xml:space="preserve">0 | </v>
      </c>
    </row>
    <row r="290" spans="2:9" x14ac:dyDescent="0.25">
      <c r="B290" t="str" cm="1">
        <f t="array" ref="B290:I290">TRANSPOSE(_xlfn._xlws.SORT(_xlfn._xlws.FILTER(institutions[institute_ID]&amp;" | "&amp;institutions[institute_name],institutions[resource_ID]=A290)))</f>
        <v xml:space="preserve"> | </v>
      </c>
      <c r="C290" t="str">
        <v xml:space="preserve">0 | </v>
      </c>
      <c r="D290" t="str">
        <v xml:space="preserve">0 | </v>
      </c>
      <c r="E290" t="str">
        <v xml:space="preserve">0 | </v>
      </c>
      <c r="F290" t="str">
        <v xml:space="preserve">0 | </v>
      </c>
      <c r="G290" t="str">
        <v xml:space="preserve">0 | </v>
      </c>
      <c r="H290" t="str">
        <v xml:space="preserve">0 | </v>
      </c>
      <c r="I290" t="str">
        <v xml:space="preserve">0 | </v>
      </c>
    </row>
    <row r="291" spans="2:9" x14ac:dyDescent="0.25">
      <c r="B291" t="str" cm="1">
        <f t="array" ref="B291:I291">TRANSPOSE(_xlfn._xlws.SORT(_xlfn._xlws.FILTER(institutions[institute_ID]&amp;" | "&amp;institutions[institute_name],institutions[resource_ID]=A291)))</f>
        <v xml:space="preserve"> | </v>
      </c>
      <c r="C291" t="str">
        <v xml:space="preserve">0 | </v>
      </c>
      <c r="D291" t="str">
        <v xml:space="preserve">0 | </v>
      </c>
      <c r="E291" t="str">
        <v xml:space="preserve">0 | </v>
      </c>
      <c r="F291" t="str">
        <v xml:space="preserve">0 | </v>
      </c>
      <c r="G291" t="str">
        <v xml:space="preserve">0 | </v>
      </c>
      <c r="H291" t="str">
        <v xml:space="preserve">0 | </v>
      </c>
      <c r="I291" t="str">
        <v xml:space="preserve">0 | </v>
      </c>
    </row>
    <row r="292" spans="2:9" x14ac:dyDescent="0.25">
      <c r="B292" t="str" cm="1">
        <f t="array" ref="B292:I292">TRANSPOSE(_xlfn._xlws.SORT(_xlfn._xlws.FILTER(institutions[institute_ID]&amp;" | "&amp;institutions[institute_name],institutions[resource_ID]=A292)))</f>
        <v xml:space="preserve"> | </v>
      </c>
      <c r="C292" t="str">
        <v xml:space="preserve">0 | </v>
      </c>
      <c r="D292" t="str">
        <v xml:space="preserve">0 | </v>
      </c>
      <c r="E292" t="str">
        <v xml:space="preserve">0 | </v>
      </c>
      <c r="F292" t="str">
        <v xml:space="preserve">0 | </v>
      </c>
      <c r="G292" t="str">
        <v xml:space="preserve">0 | </v>
      </c>
      <c r="H292" t="str">
        <v xml:space="preserve">0 | </v>
      </c>
      <c r="I292" t="str">
        <v xml:space="preserve">0 | </v>
      </c>
    </row>
    <row r="293" spans="2:9" x14ac:dyDescent="0.25">
      <c r="B293" t="str" cm="1">
        <f t="array" ref="B293:I293">TRANSPOSE(_xlfn._xlws.SORT(_xlfn._xlws.FILTER(institutions[institute_ID]&amp;" | "&amp;institutions[institute_name],institutions[resource_ID]=A293)))</f>
        <v xml:space="preserve"> | </v>
      </c>
      <c r="C293" t="str">
        <v xml:space="preserve">0 | </v>
      </c>
      <c r="D293" t="str">
        <v xml:space="preserve">0 | </v>
      </c>
      <c r="E293" t="str">
        <v xml:space="preserve">0 | </v>
      </c>
      <c r="F293" t="str">
        <v xml:space="preserve">0 | </v>
      </c>
      <c r="G293" t="str">
        <v xml:space="preserve">0 | </v>
      </c>
      <c r="H293" t="str">
        <v xml:space="preserve">0 | </v>
      </c>
      <c r="I293" t="str">
        <v xml:space="preserve">0 | </v>
      </c>
    </row>
    <row r="294" spans="2:9" x14ac:dyDescent="0.25">
      <c r="B294" t="str" cm="1">
        <f t="array" ref="B294:I294">TRANSPOSE(_xlfn._xlws.SORT(_xlfn._xlws.FILTER(institutions[institute_ID]&amp;" | "&amp;institutions[institute_name],institutions[resource_ID]=A294)))</f>
        <v xml:space="preserve"> | </v>
      </c>
      <c r="C294" t="str">
        <v xml:space="preserve">0 | </v>
      </c>
      <c r="D294" t="str">
        <v xml:space="preserve">0 | </v>
      </c>
      <c r="E294" t="str">
        <v xml:space="preserve">0 | </v>
      </c>
      <c r="F294" t="str">
        <v xml:space="preserve">0 | </v>
      </c>
      <c r="G294" t="str">
        <v xml:space="preserve">0 | </v>
      </c>
      <c r="H294" t="str">
        <v xml:space="preserve">0 | </v>
      </c>
      <c r="I294" t="str">
        <v xml:space="preserve">0 | </v>
      </c>
    </row>
    <row r="295" spans="2:9" x14ac:dyDescent="0.25">
      <c r="B295" t="str" cm="1">
        <f t="array" ref="B295:I295">TRANSPOSE(_xlfn._xlws.SORT(_xlfn._xlws.FILTER(institutions[institute_ID]&amp;" | "&amp;institutions[institute_name],institutions[resource_ID]=A295)))</f>
        <v xml:space="preserve"> | </v>
      </c>
      <c r="C295" t="str">
        <v xml:space="preserve">0 | </v>
      </c>
      <c r="D295" t="str">
        <v xml:space="preserve">0 | </v>
      </c>
      <c r="E295" t="str">
        <v xml:space="preserve">0 | </v>
      </c>
      <c r="F295" t="str">
        <v xml:space="preserve">0 | </v>
      </c>
      <c r="G295" t="str">
        <v xml:space="preserve">0 | </v>
      </c>
      <c r="H295" t="str">
        <v xml:space="preserve">0 | </v>
      </c>
      <c r="I295" t="str">
        <v xml:space="preserve">0 | </v>
      </c>
    </row>
    <row r="296" spans="2:9" x14ac:dyDescent="0.25">
      <c r="B296" t="str" cm="1">
        <f t="array" ref="B296:I296">TRANSPOSE(_xlfn._xlws.SORT(_xlfn._xlws.FILTER(institutions[institute_ID]&amp;" | "&amp;institutions[institute_name],institutions[resource_ID]=A296)))</f>
        <v xml:space="preserve"> | </v>
      </c>
      <c r="C296" t="str">
        <v xml:space="preserve">0 | </v>
      </c>
      <c r="D296" t="str">
        <v xml:space="preserve">0 | </v>
      </c>
      <c r="E296" t="str">
        <v xml:space="preserve">0 | </v>
      </c>
      <c r="F296" t="str">
        <v xml:space="preserve">0 | </v>
      </c>
      <c r="G296" t="str">
        <v xml:space="preserve">0 | </v>
      </c>
      <c r="H296" t="str">
        <v xml:space="preserve">0 | </v>
      </c>
      <c r="I296" t="str">
        <v xml:space="preserve">0 | </v>
      </c>
    </row>
    <row r="297" spans="2:9" x14ac:dyDescent="0.25">
      <c r="B297" t="str" cm="1">
        <f t="array" ref="B297:I297">TRANSPOSE(_xlfn._xlws.SORT(_xlfn._xlws.FILTER(institutions[institute_ID]&amp;" | "&amp;institutions[institute_name],institutions[resource_ID]=A297)))</f>
        <v xml:space="preserve"> | </v>
      </c>
      <c r="C297" t="str">
        <v xml:space="preserve">0 | </v>
      </c>
      <c r="D297" t="str">
        <v xml:space="preserve">0 | </v>
      </c>
      <c r="E297" t="str">
        <v xml:space="preserve">0 | </v>
      </c>
      <c r="F297" t="str">
        <v xml:space="preserve">0 | </v>
      </c>
      <c r="G297" t="str">
        <v xml:space="preserve">0 | </v>
      </c>
      <c r="H297" t="str">
        <v xml:space="preserve">0 | </v>
      </c>
      <c r="I297" t="str">
        <v xml:space="preserve">0 | </v>
      </c>
    </row>
    <row r="298" spans="2:9" x14ac:dyDescent="0.25">
      <c r="B298" t="str" cm="1">
        <f t="array" ref="B298:I298">TRANSPOSE(_xlfn._xlws.SORT(_xlfn._xlws.FILTER(institutions[institute_ID]&amp;" | "&amp;institutions[institute_name],institutions[resource_ID]=A298)))</f>
        <v xml:space="preserve"> | </v>
      </c>
      <c r="C298" t="str">
        <v xml:space="preserve">0 | </v>
      </c>
      <c r="D298" t="str">
        <v xml:space="preserve">0 | </v>
      </c>
      <c r="E298" t="str">
        <v xml:space="preserve">0 | </v>
      </c>
      <c r="F298" t="str">
        <v xml:space="preserve">0 | </v>
      </c>
      <c r="G298" t="str">
        <v xml:space="preserve">0 | </v>
      </c>
      <c r="H298" t="str">
        <v xml:space="preserve">0 | </v>
      </c>
      <c r="I298" t="str">
        <v xml:space="preserve">0 | </v>
      </c>
    </row>
    <row r="299" spans="2:9" x14ac:dyDescent="0.25">
      <c r="B299" t="str" cm="1">
        <f t="array" ref="B299:I299">TRANSPOSE(_xlfn._xlws.SORT(_xlfn._xlws.FILTER(institutions[institute_ID]&amp;" | "&amp;institutions[institute_name],institutions[resource_ID]=A299)))</f>
        <v xml:space="preserve"> | </v>
      </c>
      <c r="C299" t="str">
        <v xml:space="preserve">0 | </v>
      </c>
      <c r="D299" t="str">
        <v xml:space="preserve">0 | </v>
      </c>
      <c r="E299" t="str">
        <v xml:space="preserve">0 | </v>
      </c>
      <c r="F299" t="str">
        <v xml:space="preserve">0 | </v>
      </c>
      <c r="G299" t="str">
        <v xml:space="preserve">0 | </v>
      </c>
      <c r="H299" t="str">
        <v xml:space="preserve">0 | </v>
      </c>
      <c r="I299" t="str">
        <v xml:space="preserve">0 | </v>
      </c>
    </row>
    <row r="300" spans="2:9" x14ac:dyDescent="0.25">
      <c r="B300" t="str" cm="1">
        <f t="array" ref="B300:I300">TRANSPOSE(_xlfn._xlws.SORT(_xlfn._xlws.FILTER(institutions[institute_ID]&amp;" | "&amp;institutions[institute_name],institutions[resource_ID]=A300)))</f>
        <v xml:space="preserve"> | </v>
      </c>
      <c r="C300" t="str">
        <v xml:space="preserve">0 | </v>
      </c>
      <c r="D300" t="str">
        <v xml:space="preserve">0 | </v>
      </c>
      <c r="E300" t="str">
        <v xml:space="preserve">0 | </v>
      </c>
      <c r="F300" t="str">
        <v xml:space="preserve">0 | </v>
      </c>
      <c r="G300" t="str">
        <v xml:space="preserve">0 | </v>
      </c>
      <c r="H300" t="str">
        <v xml:space="preserve">0 | </v>
      </c>
      <c r="I300" t="str">
        <v xml:space="preserve">0 | </v>
      </c>
    </row>
    <row r="301" spans="2:9" x14ac:dyDescent="0.25">
      <c r="B301" t="str" cm="1">
        <f t="array" ref="B301:I301">TRANSPOSE(_xlfn._xlws.SORT(_xlfn._xlws.FILTER(institutions[institute_ID]&amp;" | "&amp;institutions[institute_name],institutions[resource_ID]=A301)))</f>
        <v xml:space="preserve"> | </v>
      </c>
      <c r="C301" t="str">
        <v xml:space="preserve">0 | </v>
      </c>
      <c r="D301" t="str">
        <v xml:space="preserve">0 | </v>
      </c>
      <c r="E301" t="str">
        <v xml:space="preserve">0 | </v>
      </c>
      <c r="F301" t="str">
        <v xml:space="preserve">0 | </v>
      </c>
      <c r="G301" t="str">
        <v xml:space="preserve">0 | </v>
      </c>
      <c r="H301" t="str">
        <v xml:space="preserve">0 | </v>
      </c>
      <c r="I301" t="str">
        <v xml:space="preserve">0 | </v>
      </c>
    </row>
    <row r="302" spans="2:9" x14ac:dyDescent="0.25">
      <c r="B302" t="str" cm="1">
        <f t="array" ref="B302:I302">TRANSPOSE(_xlfn._xlws.SORT(_xlfn._xlws.FILTER(institutions[institute_ID]&amp;" | "&amp;institutions[institute_name],institutions[resource_ID]=A302)))</f>
        <v xml:space="preserve"> | </v>
      </c>
      <c r="C302" t="str">
        <v xml:space="preserve">0 | </v>
      </c>
      <c r="D302" t="str">
        <v xml:space="preserve">0 | </v>
      </c>
      <c r="E302" t="str">
        <v xml:space="preserve">0 | </v>
      </c>
      <c r="F302" t="str">
        <v xml:space="preserve">0 | </v>
      </c>
      <c r="G302" t="str">
        <v xml:space="preserve">0 | </v>
      </c>
      <c r="H302" t="str">
        <v xml:space="preserve">0 | </v>
      </c>
      <c r="I302" t="str">
        <v xml:space="preserve">0 | </v>
      </c>
    </row>
    <row r="303" spans="2:9" x14ac:dyDescent="0.25">
      <c r="B303" t="str" cm="1">
        <f t="array" ref="B303:I303">TRANSPOSE(_xlfn._xlws.SORT(_xlfn._xlws.FILTER(institutions[institute_ID]&amp;" | "&amp;institutions[institute_name],institutions[resource_ID]=A303)))</f>
        <v xml:space="preserve"> | </v>
      </c>
      <c r="C303" t="str">
        <v xml:space="preserve">0 | </v>
      </c>
      <c r="D303" t="str">
        <v xml:space="preserve">0 | </v>
      </c>
      <c r="E303" t="str">
        <v xml:space="preserve">0 | </v>
      </c>
      <c r="F303" t="str">
        <v xml:space="preserve">0 | </v>
      </c>
      <c r="G303" t="str">
        <v xml:space="preserve">0 | </v>
      </c>
      <c r="H303" t="str">
        <v xml:space="preserve">0 | </v>
      </c>
      <c r="I303" t="str">
        <v xml:space="preserve">0 | </v>
      </c>
    </row>
    <row r="304" spans="2:9" x14ac:dyDescent="0.25">
      <c r="B304" t="str" cm="1">
        <f t="array" ref="B304:I304">TRANSPOSE(_xlfn._xlws.SORT(_xlfn._xlws.FILTER(institutions[institute_ID]&amp;" | "&amp;institutions[institute_name],institutions[resource_ID]=A304)))</f>
        <v xml:space="preserve"> | </v>
      </c>
      <c r="C304" t="str">
        <v xml:space="preserve">0 | </v>
      </c>
      <c r="D304" t="str">
        <v xml:space="preserve">0 | </v>
      </c>
      <c r="E304" t="str">
        <v xml:space="preserve">0 | </v>
      </c>
      <c r="F304" t="str">
        <v xml:space="preserve">0 | </v>
      </c>
      <c r="G304" t="str">
        <v xml:space="preserve">0 | </v>
      </c>
      <c r="H304" t="str">
        <v xml:space="preserve">0 | </v>
      </c>
      <c r="I304" t="str">
        <v xml:space="preserve">0 | </v>
      </c>
    </row>
    <row r="305" spans="2:9" x14ac:dyDescent="0.25">
      <c r="B305" t="str" cm="1">
        <f t="array" ref="B305:I305">TRANSPOSE(_xlfn._xlws.SORT(_xlfn._xlws.FILTER(institutions[institute_ID]&amp;" | "&amp;institutions[institute_name],institutions[resource_ID]=A305)))</f>
        <v xml:space="preserve"> | </v>
      </c>
      <c r="C305" t="str">
        <v xml:space="preserve">0 | </v>
      </c>
      <c r="D305" t="str">
        <v xml:space="preserve">0 | </v>
      </c>
      <c r="E305" t="str">
        <v xml:space="preserve">0 | </v>
      </c>
      <c r="F305" t="str">
        <v xml:space="preserve">0 | </v>
      </c>
      <c r="G305" t="str">
        <v xml:space="preserve">0 | </v>
      </c>
      <c r="H305" t="str">
        <v xml:space="preserve">0 | </v>
      </c>
      <c r="I305" t="str">
        <v xml:space="preserve">0 | </v>
      </c>
    </row>
    <row r="306" spans="2:9" x14ac:dyDescent="0.25">
      <c r="B306" t="str" cm="1">
        <f t="array" ref="B306:I306">TRANSPOSE(_xlfn._xlws.SORT(_xlfn._xlws.FILTER(institutions[institute_ID]&amp;" | "&amp;institutions[institute_name],institutions[resource_ID]=A306)))</f>
        <v xml:space="preserve"> | </v>
      </c>
      <c r="C306" t="str">
        <v xml:space="preserve">0 | </v>
      </c>
      <c r="D306" t="str">
        <v xml:space="preserve">0 | </v>
      </c>
      <c r="E306" t="str">
        <v xml:space="preserve">0 | </v>
      </c>
      <c r="F306" t="str">
        <v xml:space="preserve">0 | </v>
      </c>
      <c r="G306" t="str">
        <v xml:space="preserve">0 | </v>
      </c>
      <c r="H306" t="str">
        <v xml:space="preserve">0 | </v>
      </c>
      <c r="I306" t="str">
        <v xml:space="preserve">0 | </v>
      </c>
    </row>
    <row r="307" spans="2:9" x14ac:dyDescent="0.25">
      <c r="B307" t="str" cm="1">
        <f t="array" ref="B307:I307">TRANSPOSE(_xlfn._xlws.SORT(_xlfn._xlws.FILTER(institutions[institute_ID]&amp;" | "&amp;institutions[institute_name],institutions[resource_ID]=A307)))</f>
        <v xml:space="preserve"> | </v>
      </c>
      <c r="C307" t="str">
        <v xml:space="preserve">0 | </v>
      </c>
      <c r="D307" t="str">
        <v xml:space="preserve">0 | </v>
      </c>
      <c r="E307" t="str">
        <v xml:space="preserve">0 | </v>
      </c>
      <c r="F307" t="str">
        <v xml:space="preserve">0 | </v>
      </c>
      <c r="G307" t="str">
        <v xml:space="preserve">0 | </v>
      </c>
      <c r="H307" t="str">
        <v xml:space="preserve">0 | </v>
      </c>
      <c r="I307" t="str">
        <v xml:space="preserve">0 | </v>
      </c>
    </row>
    <row r="308" spans="2:9" x14ac:dyDescent="0.25">
      <c r="B308" t="str" cm="1">
        <f t="array" ref="B308:I308">TRANSPOSE(_xlfn._xlws.SORT(_xlfn._xlws.FILTER(institutions[institute_ID]&amp;" | "&amp;institutions[institute_name],institutions[resource_ID]=A308)))</f>
        <v xml:space="preserve"> | </v>
      </c>
      <c r="C308" t="str">
        <v xml:space="preserve">0 | </v>
      </c>
      <c r="D308" t="str">
        <v xml:space="preserve">0 | </v>
      </c>
      <c r="E308" t="str">
        <v xml:space="preserve">0 | </v>
      </c>
      <c r="F308" t="str">
        <v xml:space="preserve">0 | </v>
      </c>
      <c r="G308" t="str">
        <v xml:space="preserve">0 | </v>
      </c>
      <c r="H308" t="str">
        <v xml:space="preserve">0 | </v>
      </c>
      <c r="I308" t="str">
        <v xml:space="preserve">0 | </v>
      </c>
    </row>
    <row r="309" spans="2:9" x14ac:dyDescent="0.25">
      <c r="B309" t="str" cm="1">
        <f t="array" ref="B309:I309">TRANSPOSE(_xlfn._xlws.SORT(_xlfn._xlws.FILTER(institutions[institute_ID]&amp;" | "&amp;institutions[institute_name],institutions[resource_ID]=A309)))</f>
        <v xml:space="preserve"> | </v>
      </c>
      <c r="C309" t="str">
        <v xml:space="preserve">0 | </v>
      </c>
      <c r="D309" t="str">
        <v xml:space="preserve">0 | </v>
      </c>
      <c r="E309" t="str">
        <v xml:space="preserve">0 | </v>
      </c>
      <c r="F309" t="str">
        <v xml:space="preserve">0 | </v>
      </c>
      <c r="G309" t="str">
        <v xml:space="preserve">0 | </v>
      </c>
      <c r="H309" t="str">
        <v xml:space="preserve">0 | </v>
      </c>
      <c r="I309" t="str">
        <v xml:space="preserve">0 | </v>
      </c>
    </row>
    <row r="310" spans="2:9" x14ac:dyDescent="0.25">
      <c r="B310" t="str" cm="1">
        <f t="array" ref="B310:I310">TRANSPOSE(_xlfn._xlws.SORT(_xlfn._xlws.FILTER(institutions[institute_ID]&amp;" | "&amp;institutions[institute_name],institutions[resource_ID]=A310)))</f>
        <v xml:space="preserve"> | </v>
      </c>
      <c r="C310" t="str">
        <v xml:space="preserve">0 | </v>
      </c>
      <c r="D310" t="str">
        <v xml:space="preserve">0 | </v>
      </c>
      <c r="E310" t="str">
        <v xml:space="preserve">0 | </v>
      </c>
      <c r="F310" t="str">
        <v xml:space="preserve">0 | </v>
      </c>
      <c r="G310" t="str">
        <v xml:space="preserve">0 | </v>
      </c>
      <c r="H310" t="str">
        <v xml:space="preserve">0 | </v>
      </c>
      <c r="I310" t="str">
        <v xml:space="preserve">0 | </v>
      </c>
    </row>
    <row r="311" spans="2:9" x14ac:dyDescent="0.25">
      <c r="B311" t="str" cm="1">
        <f t="array" ref="B311:I311">TRANSPOSE(_xlfn._xlws.SORT(_xlfn._xlws.FILTER(institutions[institute_ID]&amp;" | "&amp;institutions[institute_name],institutions[resource_ID]=A311)))</f>
        <v xml:space="preserve"> | </v>
      </c>
      <c r="C311" t="str">
        <v xml:space="preserve">0 | </v>
      </c>
      <c r="D311" t="str">
        <v xml:space="preserve">0 | </v>
      </c>
      <c r="E311" t="str">
        <v xml:space="preserve">0 | </v>
      </c>
      <c r="F311" t="str">
        <v xml:space="preserve">0 | </v>
      </c>
      <c r="G311" t="str">
        <v xml:space="preserve">0 | </v>
      </c>
      <c r="H311" t="str">
        <v xml:space="preserve">0 | </v>
      </c>
      <c r="I311" t="str">
        <v xml:space="preserve">0 | </v>
      </c>
    </row>
    <row r="312" spans="2:9" x14ac:dyDescent="0.25">
      <c r="B312" t="str" cm="1">
        <f t="array" ref="B312:I312">TRANSPOSE(_xlfn._xlws.SORT(_xlfn._xlws.FILTER(institutions[institute_ID]&amp;" | "&amp;institutions[institute_name],institutions[resource_ID]=A312)))</f>
        <v xml:space="preserve"> | </v>
      </c>
      <c r="C312" t="str">
        <v xml:space="preserve">0 | </v>
      </c>
      <c r="D312" t="str">
        <v xml:space="preserve">0 | </v>
      </c>
      <c r="E312" t="str">
        <v xml:space="preserve">0 | </v>
      </c>
      <c r="F312" t="str">
        <v xml:space="preserve">0 | </v>
      </c>
      <c r="G312" t="str">
        <v xml:space="preserve">0 | </v>
      </c>
      <c r="H312" t="str">
        <v xml:space="preserve">0 | </v>
      </c>
      <c r="I312" t="str">
        <v xml:space="preserve">0 | </v>
      </c>
    </row>
    <row r="313" spans="2:9" x14ac:dyDescent="0.25">
      <c r="B313" t="str" cm="1">
        <f t="array" ref="B313:I313">TRANSPOSE(_xlfn._xlws.SORT(_xlfn._xlws.FILTER(institutions[institute_ID]&amp;" | "&amp;institutions[institute_name],institutions[resource_ID]=A313)))</f>
        <v xml:space="preserve"> | </v>
      </c>
      <c r="C313" t="str">
        <v xml:space="preserve">0 | </v>
      </c>
      <c r="D313" t="str">
        <v xml:space="preserve">0 | </v>
      </c>
      <c r="E313" t="str">
        <v xml:space="preserve">0 | </v>
      </c>
      <c r="F313" t="str">
        <v xml:space="preserve">0 | </v>
      </c>
      <c r="G313" t="str">
        <v xml:space="preserve">0 | </v>
      </c>
      <c r="H313" t="str">
        <v xml:space="preserve">0 | </v>
      </c>
      <c r="I313" t="str">
        <v xml:space="preserve">0 | </v>
      </c>
    </row>
    <row r="314" spans="2:9" x14ac:dyDescent="0.25">
      <c r="B314" t="str" cm="1">
        <f t="array" ref="B314:I314">TRANSPOSE(_xlfn._xlws.SORT(_xlfn._xlws.FILTER(institutions[institute_ID]&amp;" | "&amp;institutions[institute_name],institutions[resource_ID]=A314)))</f>
        <v xml:space="preserve"> | </v>
      </c>
      <c r="C314" t="str">
        <v xml:space="preserve">0 | </v>
      </c>
      <c r="D314" t="str">
        <v xml:space="preserve">0 | </v>
      </c>
      <c r="E314" t="str">
        <v xml:space="preserve">0 | </v>
      </c>
      <c r="F314" t="str">
        <v xml:space="preserve">0 | </v>
      </c>
      <c r="G314" t="str">
        <v xml:space="preserve">0 | </v>
      </c>
      <c r="H314" t="str">
        <v xml:space="preserve">0 | </v>
      </c>
      <c r="I314" t="str">
        <v xml:space="preserve">0 | </v>
      </c>
    </row>
    <row r="315" spans="2:9" x14ac:dyDescent="0.25">
      <c r="B315" t="str" cm="1">
        <f t="array" ref="B315:I315">TRANSPOSE(_xlfn._xlws.SORT(_xlfn._xlws.FILTER(institutions[institute_ID]&amp;" | "&amp;institutions[institute_name],institutions[resource_ID]=A315)))</f>
        <v xml:space="preserve"> | </v>
      </c>
      <c r="C315" t="str">
        <v xml:space="preserve">0 | </v>
      </c>
      <c r="D315" t="str">
        <v xml:space="preserve">0 | </v>
      </c>
      <c r="E315" t="str">
        <v xml:space="preserve">0 | </v>
      </c>
      <c r="F315" t="str">
        <v xml:space="preserve">0 | </v>
      </c>
      <c r="G315" t="str">
        <v xml:space="preserve">0 | </v>
      </c>
      <c r="H315" t="str">
        <v xml:space="preserve">0 | </v>
      </c>
      <c r="I315" t="str">
        <v xml:space="preserve">0 | </v>
      </c>
    </row>
    <row r="316" spans="2:9" x14ac:dyDescent="0.25">
      <c r="B316" t="str" cm="1">
        <f t="array" ref="B316:I316">TRANSPOSE(_xlfn._xlws.SORT(_xlfn._xlws.FILTER(institutions[institute_ID]&amp;" | "&amp;institutions[institute_name],institutions[resource_ID]=A316)))</f>
        <v xml:space="preserve"> | </v>
      </c>
      <c r="C316" t="str">
        <v xml:space="preserve">0 | </v>
      </c>
      <c r="D316" t="str">
        <v xml:space="preserve">0 | </v>
      </c>
      <c r="E316" t="str">
        <v xml:space="preserve">0 | </v>
      </c>
      <c r="F316" t="str">
        <v xml:space="preserve">0 | </v>
      </c>
      <c r="G316" t="str">
        <v xml:space="preserve">0 | </v>
      </c>
      <c r="H316" t="str">
        <v xml:space="preserve">0 | </v>
      </c>
      <c r="I316" t="str">
        <v xml:space="preserve">0 | </v>
      </c>
    </row>
    <row r="317" spans="2:9" x14ac:dyDescent="0.25">
      <c r="B317" t="str" cm="1">
        <f t="array" ref="B317:I317">TRANSPOSE(_xlfn._xlws.SORT(_xlfn._xlws.FILTER(institutions[institute_ID]&amp;" | "&amp;institutions[institute_name],institutions[resource_ID]=A317)))</f>
        <v xml:space="preserve"> | </v>
      </c>
      <c r="C317" t="str">
        <v xml:space="preserve">0 | </v>
      </c>
      <c r="D317" t="str">
        <v xml:space="preserve">0 | </v>
      </c>
      <c r="E317" t="str">
        <v xml:space="preserve">0 | </v>
      </c>
      <c r="F317" t="str">
        <v xml:space="preserve">0 | </v>
      </c>
      <c r="G317" t="str">
        <v xml:space="preserve">0 | </v>
      </c>
      <c r="H317" t="str">
        <v xml:space="preserve">0 | </v>
      </c>
      <c r="I317" t="str">
        <v xml:space="preserve">0 | </v>
      </c>
    </row>
    <row r="318" spans="2:9" x14ac:dyDescent="0.25">
      <c r="B318" t="str" cm="1">
        <f t="array" ref="B318:I318">TRANSPOSE(_xlfn._xlws.SORT(_xlfn._xlws.FILTER(institutions[institute_ID]&amp;" | "&amp;institutions[institute_name],institutions[resource_ID]=A318)))</f>
        <v xml:space="preserve"> | </v>
      </c>
      <c r="C318" t="str">
        <v xml:space="preserve">0 | </v>
      </c>
      <c r="D318" t="str">
        <v xml:space="preserve">0 | </v>
      </c>
      <c r="E318" t="str">
        <v xml:space="preserve">0 | </v>
      </c>
      <c r="F318" t="str">
        <v xml:space="preserve">0 | </v>
      </c>
      <c r="G318" t="str">
        <v xml:space="preserve">0 | </v>
      </c>
      <c r="H318" t="str">
        <v xml:space="preserve">0 | </v>
      </c>
      <c r="I318" t="str">
        <v xml:space="preserve">0 | </v>
      </c>
    </row>
    <row r="319" spans="2:9" x14ac:dyDescent="0.25">
      <c r="B319" t="str" cm="1">
        <f t="array" ref="B319:I319">TRANSPOSE(_xlfn._xlws.SORT(_xlfn._xlws.FILTER(institutions[institute_ID]&amp;" | "&amp;institutions[institute_name],institutions[resource_ID]=A319)))</f>
        <v xml:space="preserve"> | </v>
      </c>
      <c r="C319" t="str">
        <v xml:space="preserve">0 | </v>
      </c>
      <c r="D319" t="str">
        <v xml:space="preserve">0 | </v>
      </c>
      <c r="E319" t="str">
        <v xml:space="preserve">0 | </v>
      </c>
      <c r="F319" t="str">
        <v xml:space="preserve">0 | </v>
      </c>
      <c r="G319" t="str">
        <v xml:space="preserve">0 | </v>
      </c>
      <c r="H319" t="str">
        <v xml:space="preserve">0 | </v>
      </c>
      <c r="I319" t="str">
        <v xml:space="preserve">0 | </v>
      </c>
    </row>
    <row r="320" spans="2:9" x14ac:dyDescent="0.25">
      <c r="B320" t="str" cm="1">
        <f t="array" ref="B320:I320">TRANSPOSE(_xlfn._xlws.SORT(_xlfn._xlws.FILTER(institutions[institute_ID]&amp;" | "&amp;institutions[institute_name],institutions[resource_ID]=A320)))</f>
        <v xml:space="preserve"> | </v>
      </c>
      <c r="C320" t="str">
        <v xml:space="preserve">0 | </v>
      </c>
      <c r="D320" t="str">
        <v xml:space="preserve">0 | </v>
      </c>
      <c r="E320" t="str">
        <v xml:space="preserve">0 | </v>
      </c>
      <c r="F320" t="str">
        <v xml:space="preserve">0 | </v>
      </c>
      <c r="G320" t="str">
        <v xml:space="preserve">0 | </v>
      </c>
      <c r="H320" t="str">
        <v xml:space="preserve">0 | </v>
      </c>
      <c r="I320" t="str">
        <v xml:space="preserve">0 | </v>
      </c>
    </row>
    <row r="321" spans="2:9" x14ac:dyDescent="0.25">
      <c r="B321" t="str" cm="1">
        <f t="array" ref="B321:I321">TRANSPOSE(_xlfn._xlws.SORT(_xlfn._xlws.FILTER(institutions[institute_ID]&amp;" | "&amp;institutions[institute_name],institutions[resource_ID]=A321)))</f>
        <v xml:space="preserve"> | </v>
      </c>
      <c r="C321" t="str">
        <v xml:space="preserve">0 | </v>
      </c>
      <c r="D321" t="str">
        <v xml:space="preserve">0 | </v>
      </c>
      <c r="E321" t="str">
        <v xml:space="preserve">0 | </v>
      </c>
      <c r="F321" t="str">
        <v xml:space="preserve">0 | </v>
      </c>
      <c r="G321" t="str">
        <v xml:space="preserve">0 | </v>
      </c>
      <c r="H321" t="str">
        <v xml:space="preserve">0 | </v>
      </c>
      <c r="I321" t="str">
        <v xml:space="preserve">0 | </v>
      </c>
    </row>
    <row r="322" spans="2:9" x14ac:dyDescent="0.25">
      <c r="B322" t="str" cm="1">
        <f t="array" ref="B322:I322">TRANSPOSE(_xlfn._xlws.SORT(_xlfn._xlws.FILTER(institutions[institute_ID]&amp;" | "&amp;institutions[institute_name],institutions[resource_ID]=A322)))</f>
        <v xml:space="preserve"> | </v>
      </c>
      <c r="C322" t="str">
        <v xml:space="preserve">0 | </v>
      </c>
      <c r="D322" t="str">
        <v xml:space="preserve">0 | </v>
      </c>
      <c r="E322" t="str">
        <v xml:space="preserve">0 | </v>
      </c>
      <c r="F322" t="str">
        <v xml:space="preserve">0 | </v>
      </c>
      <c r="G322" t="str">
        <v xml:space="preserve">0 | </v>
      </c>
      <c r="H322" t="str">
        <v xml:space="preserve">0 | </v>
      </c>
      <c r="I322" t="str">
        <v xml:space="preserve">0 | </v>
      </c>
    </row>
    <row r="323" spans="2:9" x14ac:dyDescent="0.25">
      <c r="B323" t="str" cm="1">
        <f t="array" ref="B323:I323">TRANSPOSE(_xlfn._xlws.SORT(_xlfn._xlws.FILTER(institutions[institute_ID]&amp;" | "&amp;institutions[institute_name],institutions[resource_ID]=A323)))</f>
        <v xml:space="preserve"> | </v>
      </c>
      <c r="C323" t="str">
        <v xml:space="preserve">0 | </v>
      </c>
      <c r="D323" t="str">
        <v xml:space="preserve">0 | </v>
      </c>
      <c r="E323" t="str">
        <v xml:space="preserve">0 | </v>
      </c>
      <c r="F323" t="str">
        <v xml:space="preserve">0 | </v>
      </c>
      <c r="G323" t="str">
        <v xml:space="preserve">0 | </v>
      </c>
      <c r="H323" t="str">
        <v xml:space="preserve">0 | </v>
      </c>
      <c r="I323" t="str">
        <v xml:space="preserve">0 | </v>
      </c>
    </row>
    <row r="324" spans="2:9" x14ac:dyDescent="0.25">
      <c r="B324" t="str" cm="1">
        <f t="array" ref="B324:I324">TRANSPOSE(_xlfn._xlws.SORT(_xlfn._xlws.FILTER(institutions[institute_ID]&amp;" | "&amp;institutions[institute_name],institutions[resource_ID]=A324)))</f>
        <v xml:space="preserve"> | </v>
      </c>
      <c r="C324" t="str">
        <v xml:space="preserve">0 | </v>
      </c>
      <c r="D324" t="str">
        <v xml:space="preserve">0 | </v>
      </c>
      <c r="E324" t="str">
        <v xml:space="preserve">0 | </v>
      </c>
      <c r="F324" t="str">
        <v xml:space="preserve">0 | </v>
      </c>
      <c r="G324" t="str">
        <v xml:space="preserve">0 | </v>
      </c>
      <c r="H324" t="str">
        <v xml:space="preserve">0 | </v>
      </c>
      <c r="I324" t="str">
        <v xml:space="preserve">0 | </v>
      </c>
    </row>
    <row r="325" spans="2:9" x14ac:dyDescent="0.25">
      <c r="B325" t="str" cm="1">
        <f t="array" ref="B325:I325">TRANSPOSE(_xlfn._xlws.SORT(_xlfn._xlws.FILTER(institutions[institute_ID]&amp;" | "&amp;institutions[institute_name],institutions[resource_ID]=A325)))</f>
        <v xml:space="preserve"> | </v>
      </c>
      <c r="C325" t="str">
        <v xml:space="preserve">0 | </v>
      </c>
      <c r="D325" t="str">
        <v xml:space="preserve">0 | </v>
      </c>
      <c r="E325" t="str">
        <v xml:space="preserve">0 | </v>
      </c>
      <c r="F325" t="str">
        <v xml:space="preserve">0 | </v>
      </c>
      <c r="G325" t="str">
        <v xml:space="preserve">0 | </v>
      </c>
      <c r="H325" t="str">
        <v xml:space="preserve">0 | </v>
      </c>
      <c r="I325" t="str">
        <v xml:space="preserve">0 | </v>
      </c>
    </row>
    <row r="326" spans="2:9" x14ac:dyDescent="0.25">
      <c r="B326" t="str" cm="1">
        <f t="array" ref="B326:I326">TRANSPOSE(_xlfn._xlws.SORT(_xlfn._xlws.FILTER(institutions[institute_ID]&amp;" | "&amp;institutions[institute_name],institutions[resource_ID]=A326)))</f>
        <v xml:space="preserve"> | </v>
      </c>
      <c r="C326" t="str">
        <v xml:space="preserve">0 | </v>
      </c>
      <c r="D326" t="str">
        <v xml:space="preserve">0 | </v>
      </c>
      <c r="E326" t="str">
        <v xml:space="preserve">0 | </v>
      </c>
      <c r="F326" t="str">
        <v xml:space="preserve">0 | </v>
      </c>
      <c r="G326" t="str">
        <v xml:space="preserve">0 | </v>
      </c>
      <c r="H326" t="str">
        <v xml:space="preserve">0 | </v>
      </c>
      <c r="I326" t="str">
        <v xml:space="preserve">0 | </v>
      </c>
    </row>
    <row r="327" spans="2:9" x14ac:dyDescent="0.25">
      <c r="B327" t="str" cm="1">
        <f t="array" ref="B327:I327">TRANSPOSE(_xlfn._xlws.SORT(_xlfn._xlws.FILTER(institutions[institute_ID]&amp;" | "&amp;institutions[institute_name],institutions[resource_ID]=A327)))</f>
        <v xml:space="preserve"> | </v>
      </c>
      <c r="C327" t="str">
        <v xml:space="preserve">0 | </v>
      </c>
      <c r="D327" t="str">
        <v xml:space="preserve">0 | </v>
      </c>
      <c r="E327" t="str">
        <v xml:space="preserve">0 | </v>
      </c>
      <c r="F327" t="str">
        <v xml:space="preserve">0 | </v>
      </c>
      <c r="G327" t="str">
        <v xml:space="preserve">0 | </v>
      </c>
      <c r="H327" t="str">
        <v xml:space="preserve">0 | </v>
      </c>
      <c r="I327" t="str">
        <v xml:space="preserve">0 | </v>
      </c>
    </row>
    <row r="328" spans="2:9" x14ac:dyDescent="0.25">
      <c r="B328" t="str" cm="1">
        <f t="array" ref="B328:I328">TRANSPOSE(_xlfn._xlws.SORT(_xlfn._xlws.FILTER(institutions[institute_ID]&amp;" | "&amp;institutions[institute_name],institutions[resource_ID]=A328)))</f>
        <v xml:space="preserve"> | </v>
      </c>
      <c r="C328" t="str">
        <v xml:space="preserve">0 | </v>
      </c>
      <c r="D328" t="str">
        <v xml:space="preserve">0 | </v>
      </c>
      <c r="E328" t="str">
        <v xml:space="preserve">0 | </v>
      </c>
      <c r="F328" t="str">
        <v xml:space="preserve">0 | </v>
      </c>
      <c r="G328" t="str">
        <v xml:space="preserve">0 | </v>
      </c>
      <c r="H328" t="str">
        <v xml:space="preserve">0 | </v>
      </c>
      <c r="I328" t="str">
        <v xml:space="preserve">0 | </v>
      </c>
    </row>
    <row r="329" spans="2:9" x14ac:dyDescent="0.25">
      <c r="B329" t="str" cm="1">
        <f t="array" ref="B329:I329">TRANSPOSE(_xlfn._xlws.SORT(_xlfn._xlws.FILTER(institutions[institute_ID]&amp;" | "&amp;institutions[institute_name],institutions[resource_ID]=A329)))</f>
        <v xml:space="preserve"> | </v>
      </c>
      <c r="C329" t="str">
        <v xml:space="preserve">0 | </v>
      </c>
      <c r="D329" t="str">
        <v xml:space="preserve">0 | </v>
      </c>
      <c r="E329" t="str">
        <v xml:space="preserve">0 | </v>
      </c>
      <c r="F329" t="str">
        <v xml:space="preserve">0 | </v>
      </c>
      <c r="G329" t="str">
        <v xml:space="preserve">0 | </v>
      </c>
      <c r="H329" t="str">
        <v xml:space="preserve">0 | </v>
      </c>
      <c r="I329" t="str">
        <v xml:space="preserve">0 | </v>
      </c>
    </row>
    <row r="330" spans="2:9" x14ac:dyDescent="0.25">
      <c r="B330" t="str" cm="1">
        <f t="array" ref="B330:I330">TRANSPOSE(_xlfn._xlws.SORT(_xlfn._xlws.FILTER(institutions[institute_ID]&amp;" | "&amp;institutions[institute_name],institutions[resource_ID]=A330)))</f>
        <v xml:space="preserve"> | </v>
      </c>
      <c r="C330" t="str">
        <v xml:space="preserve">0 | </v>
      </c>
      <c r="D330" t="str">
        <v xml:space="preserve">0 | </v>
      </c>
      <c r="E330" t="str">
        <v xml:space="preserve">0 | </v>
      </c>
      <c r="F330" t="str">
        <v xml:space="preserve">0 | </v>
      </c>
      <c r="G330" t="str">
        <v xml:space="preserve">0 | </v>
      </c>
      <c r="H330" t="str">
        <v xml:space="preserve">0 | </v>
      </c>
      <c r="I330" t="str">
        <v xml:space="preserve">0 | </v>
      </c>
    </row>
    <row r="331" spans="2:9" x14ac:dyDescent="0.25">
      <c r="B331" t="str" cm="1">
        <f t="array" ref="B331:I331">TRANSPOSE(_xlfn._xlws.SORT(_xlfn._xlws.FILTER(institutions[institute_ID]&amp;" | "&amp;institutions[institute_name],institutions[resource_ID]=A331)))</f>
        <v xml:space="preserve"> | </v>
      </c>
      <c r="C331" t="str">
        <v xml:space="preserve">0 | </v>
      </c>
      <c r="D331" t="str">
        <v xml:space="preserve">0 | </v>
      </c>
      <c r="E331" t="str">
        <v xml:space="preserve">0 | </v>
      </c>
      <c r="F331" t="str">
        <v xml:space="preserve">0 | </v>
      </c>
      <c r="G331" t="str">
        <v xml:space="preserve">0 | </v>
      </c>
      <c r="H331" t="str">
        <v xml:space="preserve">0 | </v>
      </c>
      <c r="I331" t="str">
        <v xml:space="preserve">0 | </v>
      </c>
    </row>
    <row r="332" spans="2:9" x14ac:dyDescent="0.25">
      <c r="B332" t="str" cm="1">
        <f t="array" ref="B332:I332">TRANSPOSE(_xlfn._xlws.SORT(_xlfn._xlws.FILTER(institutions[institute_ID]&amp;" | "&amp;institutions[institute_name],institutions[resource_ID]=A332)))</f>
        <v xml:space="preserve"> | </v>
      </c>
      <c r="C332" t="str">
        <v xml:space="preserve">0 | </v>
      </c>
      <c r="D332" t="str">
        <v xml:space="preserve">0 | </v>
      </c>
      <c r="E332" t="str">
        <v xml:space="preserve">0 | </v>
      </c>
      <c r="F332" t="str">
        <v xml:space="preserve">0 | </v>
      </c>
      <c r="G332" t="str">
        <v xml:space="preserve">0 | </v>
      </c>
      <c r="H332" t="str">
        <v xml:space="preserve">0 | </v>
      </c>
      <c r="I332" t="str">
        <v xml:space="preserve">0 | </v>
      </c>
    </row>
    <row r="333" spans="2:9" x14ac:dyDescent="0.25">
      <c r="B333" t="str" cm="1">
        <f t="array" ref="B333:I333">TRANSPOSE(_xlfn._xlws.SORT(_xlfn._xlws.FILTER(institutions[institute_ID]&amp;" | "&amp;institutions[institute_name],institutions[resource_ID]=A333)))</f>
        <v xml:space="preserve"> | </v>
      </c>
      <c r="C333" t="str">
        <v xml:space="preserve">0 | </v>
      </c>
      <c r="D333" t="str">
        <v xml:space="preserve">0 | </v>
      </c>
      <c r="E333" t="str">
        <v xml:space="preserve">0 | </v>
      </c>
      <c r="F333" t="str">
        <v xml:space="preserve">0 | </v>
      </c>
      <c r="G333" t="str">
        <v xml:space="preserve">0 | </v>
      </c>
      <c r="H333" t="str">
        <v xml:space="preserve">0 | </v>
      </c>
      <c r="I333" t="str">
        <v xml:space="preserve">0 | </v>
      </c>
    </row>
    <row r="334" spans="2:9" x14ac:dyDescent="0.25">
      <c r="B334" t="str" cm="1">
        <f t="array" ref="B334:I334">TRANSPOSE(_xlfn._xlws.SORT(_xlfn._xlws.FILTER(institutions[institute_ID]&amp;" | "&amp;institutions[institute_name],institutions[resource_ID]=A334)))</f>
        <v xml:space="preserve"> | </v>
      </c>
      <c r="C334" t="str">
        <v xml:space="preserve">0 | </v>
      </c>
      <c r="D334" t="str">
        <v xml:space="preserve">0 | </v>
      </c>
      <c r="E334" t="str">
        <v xml:space="preserve">0 | </v>
      </c>
      <c r="F334" t="str">
        <v xml:space="preserve">0 | </v>
      </c>
      <c r="G334" t="str">
        <v xml:space="preserve">0 | </v>
      </c>
      <c r="H334" t="str">
        <v xml:space="preserve">0 | </v>
      </c>
      <c r="I334" t="str">
        <v xml:space="preserve">0 | </v>
      </c>
    </row>
    <row r="335" spans="2:9" x14ac:dyDescent="0.25">
      <c r="B335" t="str" cm="1">
        <f t="array" ref="B335:I335">TRANSPOSE(_xlfn._xlws.SORT(_xlfn._xlws.FILTER(institutions[institute_ID]&amp;" | "&amp;institutions[institute_name],institutions[resource_ID]=A335)))</f>
        <v xml:space="preserve"> | </v>
      </c>
      <c r="C335" t="str">
        <v xml:space="preserve">0 | </v>
      </c>
      <c r="D335" t="str">
        <v xml:space="preserve">0 | </v>
      </c>
      <c r="E335" t="str">
        <v xml:space="preserve">0 | </v>
      </c>
      <c r="F335" t="str">
        <v xml:space="preserve">0 | </v>
      </c>
      <c r="G335" t="str">
        <v xml:space="preserve">0 | </v>
      </c>
      <c r="H335" t="str">
        <v xml:space="preserve">0 | </v>
      </c>
      <c r="I335" t="str">
        <v xml:space="preserve">0 | </v>
      </c>
    </row>
    <row r="336" spans="2:9" x14ac:dyDescent="0.25">
      <c r="B336" t="str" cm="1">
        <f t="array" ref="B336:I336">TRANSPOSE(_xlfn._xlws.SORT(_xlfn._xlws.FILTER(institutions[institute_ID]&amp;" | "&amp;institutions[institute_name],institutions[resource_ID]=A336)))</f>
        <v xml:space="preserve"> | </v>
      </c>
      <c r="C336" t="str">
        <v xml:space="preserve">0 | </v>
      </c>
      <c r="D336" t="str">
        <v xml:space="preserve">0 | </v>
      </c>
      <c r="E336" t="str">
        <v xml:space="preserve">0 | </v>
      </c>
      <c r="F336" t="str">
        <v xml:space="preserve">0 | </v>
      </c>
      <c r="G336" t="str">
        <v xml:space="preserve">0 | </v>
      </c>
      <c r="H336" t="str">
        <v xml:space="preserve">0 | </v>
      </c>
      <c r="I336" t="str">
        <v xml:space="preserve">0 | </v>
      </c>
    </row>
    <row r="337" spans="2:9" x14ac:dyDescent="0.25">
      <c r="B337" t="str" cm="1">
        <f t="array" ref="B337:I337">TRANSPOSE(_xlfn._xlws.SORT(_xlfn._xlws.FILTER(institutions[institute_ID]&amp;" | "&amp;institutions[institute_name],institutions[resource_ID]=A337)))</f>
        <v xml:space="preserve"> | </v>
      </c>
      <c r="C337" t="str">
        <v xml:space="preserve">0 | </v>
      </c>
      <c r="D337" t="str">
        <v xml:space="preserve">0 | </v>
      </c>
      <c r="E337" t="str">
        <v xml:space="preserve">0 | </v>
      </c>
      <c r="F337" t="str">
        <v xml:space="preserve">0 | </v>
      </c>
      <c r="G337" t="str">
        <v xml:space="preserve">0 | </v>
      </c>
      <c r="H337" t="str">
        <v xml:space="preserve">0 | </v>
      </c>
      <c r="I337" t="str">
        <v xml:space="preserve">0 | </v>
      </c>
    </row>
    <row r="338" spans="2:9" x14ac:dyDescent="0.25">
      <c r="B338" t="str" cm="1">
        <f t="array" ref="B338:I338">TRANSPOSE(_xlfn._xlws.SORT(_xlfn._xlws.FILTER(institutions[institute_ID]&amp;" | "&amp;institutions[institute_name],institutions[resource_ID]=A338)))</f>
        <v xml:space="preserve"> | </v>
      </c>
      <c r="C338" t="str">
        <v xml:space="preserve">0 | </v>
      </c>
      <c r="D338" t="str">
        <v xml:space="preserve">0 | </v>
      </c>
      <c r="E338" t="str">
        <v xml:space="preserve">0 | </v>
      </c>
      <c r="F338" t="str">
        <v xml:space="preserve">0 | </v>
      </c>
      <c r="G338" t="str">
        <v xml:space="preserve">0 | </v>
      </c>
      <c r="H338" t="str">
        <v xml:space="preserve">0 | </v>
      </c>
      <c r="I338" t="str">
        <v xml:space="preserve">0 | </v>
      </c>
    </row>
    <row r="339" spans="2:9" x14ac:dyDescent="0.25">
      <c r="B339" t="str" cm="1">
        <f t="array" ref="B339:I339">TRANSPOSE(_xlfn._xlws.SORT(_xlfn._xlws.FILTER(institutions[institute_ID]&amp;" | "&amp;institutions[institute_name],institutions[resource_ID]=A339)))</f>
        <v xml:space="preserve"> | </v>
      </c>
      <c r="C339" t="str">
        <v xml:space="preserve">0 | </v>
      </c>
      <c r="D339" t="str">
        <v xml:space="preserve">0 | </v>
      </c>
      <c r="E339" t="str">
        <v xml:space="preserve">0 | </v>
      </c>
      <c r="F339" t="str">
        <v xml:space="preserve">0 | </v>
      </c>
      <c r="G339" t="str">
        <v xml:space="preserve">0 | </v>
      </c>
      <c r="H339" t="str">
        <v xml:space="preserve">0 | </v>
      </c>
      <c r="I339" t="str">
        <v xml:space="preserve">0 | </v>
      </c>
    </row>
    <row r="340" spans="2:9" x14ac:dyDescent="0.25">
      <c r="B340" t="str" cm="1">
        <f t="array" ref="B340:I340">TRANSPOSE(_xlfn._xlws.SORT(_xlfn._xlws.FILTER(institutions[institute_ID]&amp;" | "&amp;institutions[institute_name],institutions[resource_ID]=A340)))</f>
        <v xml:space="preserve"> | </v>
      </c>
      <c r="C340" t="str">
        <v xml:space="preserve">0 | </v>
      </c>
      <c r="D340" t="str">
        <v xml:space="preserve">0 | </v>
      </c>
      <c r="E340" t="str">
        <v xml:space="preserve">0 | </v>
      </c>
      <c r="F340" t="str">
        <v xml:space="preserve">0 | </v>
      </c>
      <c r="G340" t="str">
        <v xml:space="preserve">0 | </v>
      </c>
      <c r="H340" t="str">
        <v xml:space="preserve">0 | </v>
      </c>
      <c r="I340" t="str">
        <v xml:space="preserve">0 | </v>
      </c>
    </row>
    <row r="341" spans="2:9" x14ac:dyDescent="0.25">
      <c r="B341" t="str" cm="1">
        <f t="array" ref="B341:I341">TRANSPOSE(_xlfn._xlws.SORT(_xlfn._xlws.FILTER(institutions[institute_ID]&amp;" | "&amp;institutions[institute_name],institutions[resource_ID]=A341)))</f>
        <v xml:space="preserve"> | </v>
      </c>
      <c r="C341" t="str">
        <v xml:space="preserve">0 | </v>
      </c>
      <c r="D341" t="str">
        <v xml:space="preserve">0 | </v>
      </c>
      <c r="E341" t="str">
        <v xml:space="preserve">0 | </v>
      </c>
      <c r="F341" t="str">
        <v xml:space="preserve">0 | </v>
      </c>
      <c r="G341" t="str">
        <v xml:space="preserve">0 | </v>
      </c>
      <c r="H341" t="str">
        <v xml:space="preserve">0 | </v>
      </c>
      <c r="I341" t="str">
        <v xml:space="preserve">0 | </v>
      </c>
    </row>
    <row r="342" spans="2:9" x14ac:dyDescent="0.25">
      <c r="B342" t="str" cm="1">
        <f t="array" ref="B342:I342">TRANSPOSE(_xlfn._xlws.SORT(_xlfn._xlws.FILTER(institutions[institute_ID]&amp;" | "&amp;institutions[institute_name],institutions[resource_ID]=A342)))</f>
        <v xml:space="preserve"> | </v>
      </c>
      <c r="C342" t="str">
        <v xml:space="preserve">0 | </v>
      </c>
      <c r="D342" t="str">
        <v xml:space="preserve">0 | </v>
      </c>
      <c r="E342" t="str">
        <v xml:space="preserve">0 | </v>
      </c>
      <c r="F342" t="str">
        <v xml:space="preserve">0 | </v>
      </c>
      <c r="G342" t="str">
        <v xml:space="preserve">0 | </v>
      </c>
      <c r="H342" t="str">
        <v xml:space="preserve">0 | </v>
      </c>
      <c r="I342" t="str">
        <v xml:space="preserve">0 | </v>
      </c>
    </row>
    <row r="343" spans="2:9" x14ac:dyDescent="0.25">
      <c r="B343" t="str" cm="1">
        <f t="array" ref="B343:I343">TRANSPOSE(_xlfn._xlws.SORT(_xlfn._xlws.FILTER(institutions[institute_ID]&amp;" | "&amp;institutions[institute_name],institutions[resource_ID]=A343)))</f>
        <v xml:space="preserve"> | </v>
      </c>
      <c r="C343" t="str">
        <v xml:space="preserve">0 | </v>
      </c>
      <c r="D343" t="str">
        <v xml:space="preserve">0 | </v>
      </c>
      <c r="E343" t="str">
        <v xml:space="preserve">0 | </v>
      </c>
      <c r="F343" t="str">
        <v xml:space="preserve">0 | </v>
      </c>
      <c r="G343" t="str">
        <v xml:space="preserve">0 | </v>
      </c>
      <c r="H343" t="str">
        <v xml:space="preserve">0 | </v>
      </c>
      <c r="I343" t="str">
        <v xml:space="preserve">0 | </v>
      </c>
    </row>
    <row r="344" spans="2:9" x14ac:dyDescent="0.25">
      <c r="B344" t="str" cm="1">
        <f t="array" ref="B344:I344">TRANSPOSE(_xlfn._xlws.SORT(_xlfn._xlws.FILTER(institutions[institute_ID]&amp;" | "&amp;institutions[institute_name],institutions[resource_ID]=A344)))</f>
        <v xml:space="preserve"> | </v>
      </c>
      <c r="C344" t="str">
        <v xml:space="preserve">0 | </v>
      </c>
      <c r="D344" t="str">
        <v xml:space="preserve">0 | </v>
      </c>
      <c r="E344" t="str">
        <v xml:space="preserve">0 | </v>
      </c>
      <c r="F344" t="str">
        <v xml:space="preserve">0 | </v>
      </c>
      <c r="G344" t="str">
        <v xml:space="preserve">0 | </v>
      </c>
      <c r="H344" t="str">
        <v xml:space="preserve">0 | </v>
      </c>
      <c r="I344" t="str">
        <v xml:space="preserve">0 | </v>
      </c>
    </row>
    <row r="345" spans="2:9" x14ac:dyDescent="0.25">
      <c r="B345" t="str" cm="1">
        <f t="array" ref="B345:I345">TRANSPOSE(_xlfn._xlws.SORT(_xlfn._xlws.FILTER(institutions[institute_ID]&amp;" | "&amp;institutions[institute_name],institutions[resource_ID]=A345)))</f>
        <v xml:space="preserve"> | </v>
      </c>
      <c r="C345" t="str">
        <v xml:space="preserve">0 | </v>
      </c>
      <c r="D345" t="str">
        <v xml:space="preserve">0 | </v>
      </c>
      <c r="E345" t="str">
        <v xml:space="preserve">0 | </v>
      </c>
      <c r="F345" t="str">
        <v xml:space="preserve">0 | </v>
      </c>
      <c r="G345" t="str">
        <v xml:space="preserve">0 | </v>
      </c>
      <c r="H345" t="str">
        <v xml:space="preserve">0 | </v>
      </c>
      <c r="I345" t="str">
        <v xml:space="preserve">0 | </v>
      </c>
    </row>
    <row r="346" spans="2:9" x14ac:dyDescent="0.25">
      <c r="B346" t="str" cm="1">
        <f t="array" ref="B346:I346">TRANSPOSE(_xlfn._xlws.SORT(_xlfn._xlws.FILTER(institutions[institute_ID]&amp;" | "&amp;institutions[institute_name],institutions[resource_ID]=A346)))</f>
        <v xml:space="preserve"> | </v>
      </c>
      <c r="C346" t="str">
        <v xml:space="preserve">0 | </v>
      </c>
      <c r="D346" t="str">
        <v xml:space="preserve">0 | </v>
      </c>
      <c r="E346" t="str">
        <v xml:space="preserve">0 | </v>
      </c>
      <c r="F346" t="str">
        <v xml:space="preserve">0 | </v>
      </c>
      <c r="G346" t="str">
        <v xml:space="preserve">0 | </v>
      </c>
      <c r="H346" t="str">
        <v xml:space="preserve">0 | </v>
      </c>
      <c r="I346" t="str">
        <v xml:space="preserve">0 | </v>
      </c>
    </row>
    <row r="347" spans="2:9" x14ac:dyDescent="0.25">
      <c r="B347" t="str" cm="1">
        <f t="array" ref="B347:I347">TRANSPOSE(_xlfn._xlws.SORT(_xlfn._xlws.FILTER(institutions[institute_ID]&amp;" | "&amp;institutions[institute_name],institutions[resource_ID]=A347)))</f>
        <v xml:space="preserve"> | </v>
      </c>
      <c r="C347" t="str">
        <v xml:space="preserve">0 | </v>
      </c>
      <c r="D347" t="str">
        <v xml:space="preserve">0 | </v>
      </c>
      <c r="E347" t="str">
        <v xml:space="preserve">0 | </v>
      </c>
      <c r="F347" t="str">
        <v xml:space="preserve">0 | </v>
      </c>
      <c r="G347" t="str">
        <v xml:space="preserve">0 | </v>
      </c>
      <c r="H347" t="str">
        <v xml:space="preserve">0 | </v>
      </c>
      <c r="I347" t="str">
        <v xml:space="preserve">0 | </v>
      </c>
    </row>
    <row r="348" spans="2:9" x14ac:dyDescent="0.25">
      <c r="B348" t="str" cm="1">
        <f t="array" ref="B348:I348">TRANSPOSE(_xlfn._xlws.SORT(_xlfn._xlws.FILTER(institutions[institute_ID]&amp;" | "&amp;institutions[institute_name],institutions[resource_ID]=A348)))</f>
        <v xml:space="preserve"> | </v>
      </c>
      <c r="C348" t="str">
        <v xml:space="preserve">0 | </v>
      </c>
      <c r="D348" t="str">
        <v xml:space="preserve">0 | </v>
      </c>
      <c r="E348" t="str">
        <v xml:space="preserve">0 | </v>
      </c>
      <c r="F348" t="str">
        <v xml:space="preserve">0 | </v>
      </c>
      <c r="G348" t="str">
        <v xml:space="preserve">0 | </v>
      </c>
      <c r="H348" t="str">
        <v xml:space="preserve">0 | </v>
      </c>
      <c r="I348" t="str">
        <v xml:space="preserve">0 | </v>
      </c>
    </row>
    <row r="349" spans="2:9" x14ac:dyDescent="0.25">
      <c r="B349" t="str" cm="1">
        <f t="array" ref="B349:I349">TRANSPOSE(_xlfn._xlws.SORT(_xlfn._xlws.FILTER(institutions[institute_ID]&amp;" | "&amp;institutions[institute_name],institutions[resource_ID]=A349)))</f>
        <v xml:space="preserve"> | </v>
      </c>
      <c r="C349" t="str">
        <v xml:space="preserve">0 | </v>
      </c>
      <c r="D349" t="str">
        <v xml:space="preserve">0 | </v>
      </c>
      <c r="E349" t="str">
        <v xml:space="preserve">0 | </v>
      </c>
      <c r="F349" t="str">
        <v xml:space="preserve">0 | </v>
      </c>
      <c r="G349" t="str">
        <v xml:space="preserve">0 | </v>
      </c>
      <c r="H349" t="str">
        <v xml:space="preserve">0 | </v>
      </c>
      <c r="I349" t="str">
        <v xml:space="preserve">0 | </v>
      </c>
    </row>
    <row r="350" spans="2:9" x14ac:dyDescent="0.25">
      <c r="B350" t="str" cm="1">
        <f t="array" ref="B350:I350">TRANSPOSE(_xlfn._xlws.SORT(_xlfn._xlws.FILTER(institutions[institute_ID]&amp;" | "&amp;institutions[institute_name],institutions[resource_ID]=A350)))</f>
        <v xml:space="preserve"> | </v>
      </c>
      <c r="C350" t="str">
        <v xml:space="preserve">0 | </v>
      </c>
      <c r="D350" t="str">
        <v xml:space="preserve">0 | </v>
      </c>
      <c r="E350" t="str">
        <v xml:space="preserve">0 | </v>
      </c>
      <c r="F350" t="str">
        <v xml:space="preserve">0 | </v>
      </c>
      <c r="G350" t="str">
        <v xml:space="preserve">0 | </v>
      </c>
      <c r="H350" t="str">
        <v xml:space="preserve">0 | </v>
      </c>
      <c r="I350" t="str">
        <v xml:space="preserve">0 | </v>
      </c>
    </row>
    <row r="351" spans="2:9" x14ac:dyDescent="0.25">
      <c r="B351" t="str" cm="1">
        <f t="array" ref="B351:I351">TRANSPOSE(_xlfn._xlws.SORT(_xlfn._xlws.FILTER(institutions[institute_ID]&amp;" | "&amp;institutions[institute_name],institutions[resource_ID]=A351)))</f>
        <v xml:space="preserve"> | </v>
      </c>
      <c r="C351" t="str">
        <v xml:space="preserve">0 | </v>
      </c>
      <c r="D351" t="str">
        <v xml:space="preserve">0 | </v>
      </c>
      <c r="E351" t="str">
        <v xml:space="preserve">0 | </v>
      </c>
      <c r="F351" t="str">
        <v xml:space="preserve">0 | </v>
      </c>
      <c r="G351" t="str">
        <v xml:space="preserve">0 | </v>
      </c>
      <c r="H351" t="str">
        <v xml:space="preserve">0 | </v>
      </c>
      <c r="I351" t="str">
        <v xml:space="preserve">0 | </v>
      </c>
    </row>
    <row r="352" spans="2:9" x14ac:dyDescent="0.25">
      <c r="B352" t="str" cm="1">
        <f t="array" ref="B352:I352">TRANSPOSE(_xlfn._xlws.SORT(_xlfn._xlws.FILTER(institutions[institute_ID]&amp;" | "&amp;institutions[institute_name],institutions[resource_ID]=A352)))</f>
        <v xml:space="preserve"> | </v>
      </c>
      <c r="C352" t="str">
        <v xml:space="preserve">0 | </v>
      </c>
      <c r="D352" t="str">
        <v xml:space="preserve">0 | </v>
      </c>
      <c r="E352" t="str">
        <v xml:space="preserve">0 | </v>
      </c>
      <c r="F352" t="str">
        <v xml:space="preserve">0 | </v>
      </c>
      <c r="G352" t="str">
        <v xml:space="preserve">0 | </v>
      </c>
      <c r="H352" t="str">
        <v xml:space="preserve">0 | </v>
      </c>
      <c r="I352" t="str">
        <v xml:space="preserve">0 | </v>
      </c>
    </row>
    <row r="353" spans="2:9" x14ac:dyDescent="0.25">
      <c r="B353" t="str" cm="1">
        <f t="array" ref="B353:I353">TRANSPOSE(_xlfn._xlws.SORT(_xlfn._xlws.FILTER(institutions[institute_ID]&amp;" | "&amp;institutions[institute_name],institutions[resource_ID]=A353)))</f>
        <v xml:space="preserve"> | </v>
      </c>
      <c r="C353" t="str">
        <v xml:space="preserve">0 | </v>
      </c>
      <c r="D353" t="str">
        <v xml:space="preserve">0 | </v>
      </c>
      <c r="E353" t="str">
        <v xml:space="preserve">0 | </v>
      </c>
      <c r="F353" t="str">
        <v xml:space="preserve">0 | </v>
      </c>
      <c r="G353" t="str">
        <v xml:space="preserve">0 | </v>
      </c>
      <c r="H353" t="str">
        <v xml:space="preserve">0 | </v>
      </c>
      <c r="I353" t="str">
        <v xml:space="preserve">0 | </v>
      </c>
    </row>
    <row r="354" spans="2:9" x14ac:dyDescent="0.25">
      <c r="B354" t="str" cm="1">
        <f t="array" ref="B354:I354">TRANSPOSE(_xlfn._xlws.SORT(_xlfn._xlws.FILTER(institutions[institute_ID]&amp;" | "&amp;institutions[institute_name],institutions[resource_ID]=A354)))</f>
        <v xml:space="preserve"> | </v>
      </c>
      <c r="C354" t="str">
        <v xml:space="preserve">0 | </v>
      </c>
      <c r="D354" t="str">
        <v xml:space="preserve">0 | </v>
      </c>
      <c r="E354" t="str">
        <v xml:space="preserve">0 | </v>
      </c>
      <c r="F354" t="str">
        <v xml:space="preserve">0 | </v>
      </c>
      <c r="G354" t="str">
        <v xml:space="preserve">0 | </v>
      </c>
      <c r="H354" t="str">
        <v xml:space="preserve">0 | </v>
      </c>
      <c r="I354" t="str">
        <v xml:space="preserve">0 | </v>
      </c>
    </row>
    <row r="355" spans="2:9" x14ac:dyDescent="0.25">
      <c r="B355" t="str" cm="1">
        <f t="array" ref="B355:I355">TRANSPOSE(_xlfn._xlws.SORT(_xlfn._xlws.FILTER(institutions[institute_ID]&amp;" | "&amp;institutions[institute_name],institutions[resource_ID]=A355)))</f>
        <v xml:space="preserve"> | </v>
      </c>
      <c r="C355" t="str">
        <v xml:space="preserve">0 | </v>
      </c>
      <c r="D355" t="str">
        <v xml:space="preserve">0 | </v>
      </c>
      <c r="E355" t="str">
        <v xml:space="preserve">0 | </v>
      </c>
      <c r="F355" t="str">
        <v xml:space="preserve">0 | </v>
      </c>
      <c r="G355" t="str">
        <v xml:space="preserve">0 | </v>
      </c>
      <c r="H355" t="str">
        <v xml:space="preserve">0 | </v>
      </c>
      <c r="I355" t="str">
        <v xml:space="preserve">0 | </v>
      </c>
    </row>
    <row r="356" spans="2:9" x14ac:dyDescent="0.25">
      <c r="B356" t="str" cm="1">
        <f t="array" ref="B356:I356">TRANSPOSE(_xlfn._xlws.SORT(_xlfn._xlws.FILTER(institutions[institute_ID]&amp;" | "&amp;institutions[institute_name],institutions[resource_ID]=A356)))</f>
        <v xml:space="preserve"> | </v>
      </c>
      <c r="C356" t="str">
        <v xml:space="preserve">0 | </v>
      </c>
      <c r="D356" t="str">
        <v xml:space="preserve">0 | </v>
      </c>
      <c r="E356" t="str">
        <v xml:space="preserve">0 | </v>
      </c>
      <c r="F356" t="str">
        <v xml:space="preserve">0 | </v>
      </c>
      <c r="G356" t="str">
        <v xml:space="preserve">0 | </v>
      </c>
      <c r="H356" t="str">
        <v xml:space="preserve">0 | </v>
      </c>
      <c r="I356" t="str">
        <v xml:space="preserve">0 | </v>
      </c>
    </row>
    <row r="357" spans="2:9" x14ac:dyDescent="0.25">
      <c r="B357" t="str" cm="1">
        <f t="array" ref="B357:I357">TRANSPOSE(_xlfn._xlws.SORT(_xlfn._xlws.FILTER(institutions[institute_ID]&amp;" | "&amp;institutions[institute_name],institutions[resource_ID]=A357)))</f>
        <v xml:space="preserve"> | </v>
      </c>
      <c r="C357" t="str">
        <v xml:space="preserve">0 | </v>
      </c>
      <c r="D357" t="str">
        <v xml:space="preserve">0 | </v>
      </c>
      <c r="E357" t="str">
        <v xml:space="preserve">0 | </v>
      </c>
      <c r="F357" t="str">
        <v xml:space="preserve">0 | </v>
      </c>
      <c r="G357" t="str">
        <v xml:space="preserve">0 | </v>
      </c>
      <c r="H357" t="str">
        <v xml:space="preserve">0 | </v>
      </c>
      <c r="I357" t="str">
        <v xml:space="preserve">0 | </v>
      </c>
    </row>
    <row r="358" spans="2:9" x14ac:dyDescent="0.25">
      <c r="B358" t="str" cm="1">
        <f t="array" ref="B358:I358">TRANSPOSE(_xlfn._xlws.SORT(_xlfn._xlws.FILTER(institutions[institute_ID]&amp;" | "&amp;institutions[institute_name],institutions[resource_ID]=A358)))</f>
        <v xml:space="preserve"> | </v>
      </c>
      <c r="C358" t="str">
        <v xml:space="preserve">0 | </v>
      </c>
      <c r="D358" t="str">
        <v xml:space="preserve">0 | </v>
      </c>
      <c r="E358" t="str">
        <v xml:space="preserve">0 | </v>
      </c>
      <c r="F358" t="str">
        <v xml:space="preserve">0 | </v>
      </c>
      <c r="G358" t="str">
        <v xml:space="preserve">0 | </v>
      </c>
      <c r="H358" t="str">
        <v xml:space="preserve">0 | </v>
      </c>
      <c r="I358" t="str">
        <v xml:space="preserve">0 | </v>
      </c>
    </row>
    <row r="359" spans="2:9" x14ac:dyDescent="0.25">
      <c r="B359" t="str" cm="1">
        <f t="array" ref="B359:I359">TRANSPOSE(_xlfn._xlws.SORT(_xlfn._xlws.FILTER(institutions[institute_ID]&amp;" | "&amp;institutions[institute_name],institutions[resource_ID]=A359)))</f>
        <v xml:space="preserve"> | </v>
      </c>
      <c r="C359" t="str">
        <v xml:space="preserve">0 | </v>
      </c>
      <c r="D359" t="str">
        <v xml:space="preserve">0 | </v>
      </c>
      <c r="E359" t="str">
        <v xml:space="preserve">0 | </v>
      </c>
      <c r="F359" t="str">
        <v xml:space="preserve">0 | </v>
      </c>
      <c r="G359" t="str">
        <v xml:space="preserve">0 | </v>
      </c>
      <c r="H359" t="str">
        <v xml:space="preserve">0 | </v>
      </c>
      <c r="I359" t="str">
        <v xml:space="preserve">0 | </v>
      </c>
    </row>
    <row r="360" spans="2:9" x14ac:dyDescent="0.25">
      <c r="B360" t="str" cm="1">
        <f t="array" ref="B360:I360">TRANSPOSE(_xlfn._xlws.SORT(_xlfn._xlws.FILTER(institutions[institute_ID]&amp;" | "&amp;institutions[institute_name],institutions[resource_ID]=A360)))</f>
        <v xml:space="preserve"> | </v>
      </c>
      <c r="C360" t="str">
        <v xml:space="preserve">0 | </v>
      </c>
      <c r="D360" t="str">
        <v xml:space="preserve">0 | </v>
      </c>
      <c r="E360" t="str">
        <v xml:space="preserve">0 | </v>
      </c>
      <c r="F360" t="str">
        <v xml:space="preserve">0 | </v>
      </c>
      <c r="G360" t="str">
        <v xml:space="preserve">0 | </v>
      </c>
      <c r="H360" t="str">
        <v xml:space="preserve">0 | </v>
      </c>
      <c r="I360" t="str">
        <v xml:space="preserve">0 | </v>
      </c>
    </row>
    <row r="361" spans="2:9" x14ac:dyDescent="0.25">
      <c r="B361" t="str" cm="1">
        <f t="array" ref="B361:I361">TRANSPOSE(_xlfn._xlws.SORT(_xlfn._xlws.FILTER(institutions[institute_ID]&amp;" | "&amp;institutions[institute_name],institutions[resource_ID]=A361)))</f>
        <v xml:space="preserve"> | </v>
      </c>
      <c r="C361" t="str">
        <v xml:space="preserve">0 | </v>
      </c>
      <c r="D361" t="str">
        <v xml:space="preserve">0 | </v>
      </c>
      <c r="E361" t="str">
        <v xml:space="preserve">0 | </v>
      </c>
      <c r="F361" t="str">
        <v xml:space="preserve">0 | </v>
      </c>
      <c r="G361" t="str">
        <v xml:space="preserve">0 | </v>
      </c>
      <c r="H361" t="str">
        <v xml:space="preserve">0 | </v>
      </c>
      <c r="I361" t="str">
        <v xml:space="preserve">0 | </v>
      </c>
    </row>
    <row r="362" spans="2:9" x14ac:dyDescent="0.25">
      <c r="B362" t="str" cm="1">
        <f t="array" ref="B362:I362">TRANSPOSE(_xlfn._xlws.SORT(_xlfn._xlws.FILTER(institutions[institute_ID]&amp;" | "&amp;institutions[institute_name],institutions[resource_ID]=A362)))</f>
        <v xml:space="preserve"> | </v>
      </c>
      <c r="C362" t="str">
        <v xml:space="preserve">0 | </v>
      </c>
      <c r="D362" t="str">
        <v xml:space="preserve">0 | </v>
      </c>
      <c r="E362" t="str">
        <v xml:space="preserve">0 | </v>
      </c>
      <c r="F362" t="str">
        <v xml:space="preserve">0 | </v>
      </c>
      <c r="G362" t="str">
        <v xml:space="preserve">0 | </v>
      </c>
      <c r="H362" t="str">
        <v xml:space="preserve">0 | </v>
      </c>
      <c r="I362" t="str">
        <v xml:space="preserve">0 | </v>
      </c>
    </row>
    <row r="363" spans="2:9" x14ac:dyDescent="0.25">
      <c r="B363" t="str" cm="1">
        <f t="array" ref="B363:I363">TRANSPOSE(_xlfn._xlws.SORT(_xlfn._xlws.FILTER(institutions[institute_ID]&amp;" | "&amp;institutions[institute_name],institutions[resource_ID]=A363)))</f>
        <v xml:space="preserve"> | </v>
      </c>
      <c r="C363" t="str">
        <v xml:space="preserve">0 | </v>
      </c>
      <c r="D363" t="str">
        <v xml:space="preserve">0 | </v>
      </c>
      <c r="E363" t="str">
        <v xml:space="preserve">0 | </v>
      </c>
      <c r="F363" t="str">
        <v xml:space="preserve">0 | </v>
      </c>
      <c r="G363" t="str">
        <v xml:space="preserve">0 | </v>
      </c>
      <c r="H363" t="str">
        <v xml:space="preserve">0 | </v>
      </c>
      <c r="I363" t="str">
        <v xml:space="preserve">0 | </v>
      </c>
    </row>
    <row r="364" spans="2:9" x14ac:dyDescent="0.25">
      <c r="B364" t="str" cm="1">
        <f t="array" ref="B364:I364">TRANSPOSE(_xlfn._xlws.SORT(_xlfn._xlws.FILTER(institutions[institute_ID]&amp;" | "&amp;institutions[institute_name],institutions[resource_ID]=A364)))</f>
        <v xml:space="preserve"> | </v>
      </c>
      <c r="C364" t="str">
        <v xml:space="preserve">0 | </v>
      </c>
      <c r="D364" t="str">
        <v xml:space="preserve">0 | </v>
      </c>
      <c r="E364" t="str">
        <v xml:space="preserve">0 | </v>
      </c>
      <c r="F364" t="str">
        <v xml:space="preserve">0 | </v>
      </c>
      <c r="G364" t="str">
        <v xml:space="preserve">0 | </v>
      </c>
      <c r="H364" t="str">
        <v xml:space="preserve">0 | </v>
      </c>
      <c r="I364" t="str">
        <v xml:space="preserve">0 | </v>
      </c>
    </row>
    <row r="365" spans="2:9" x14ac:dyDescent="0.25">
      <c r="B365" t="str" cm="1">
        <f t="array" ref="B365:I365">TRANSPOSE(_xlfn._xlws.SORT(_xlfn._xlws.FILTER(institutions[institute_ID]&amp;" | "&amp;institutions[institute_name],institutions[resource_ID]=A365)))</f>
        <v xml:space="preserve"> | </v>
      </c>
      <c r="C365" t="str">
        <v xml:space="preserve">0 | </v>
      </c>
      <c r="D365" t="str">
        <v xml:space="preserve">0 | </v>
      </c>
      <c r="E365" t="str">
        <v xml:space="preserve">0 | </v>
      </c>
      <c r="F365" t="str">
        <v xml:space="preserve">0 | </v>
      </c>
      <c r="G365" t="str">
        <v xml:space="preserve">0 | </v>
      </c>
      <c r="H365" t="str">
        <v xml:space="preserve">0 | </v>
      </c>
      <c r="I365" t="str">
        <v xml:space="preserve">0 | </v>
      </c>
    </row>
    <row r="366" spans="2:9" x14ac:dyDescent="0.25">
      <c r="B366" t="str" cm="1">
        <f t="array" ref="B366:I366">TRANSPOSE(_xlfn._xlws.SORT(_xlfn._xlws.FILTER(institutions[institute_ID]&amp;" | "&amp;institutions[institute_name],institutions[resource_ID]=A366)))</f>
        <v xml:space="preserve"> | </v>
      </c>
      <c r="C366" t="str">
        <v xml:space="preserve">0 | </v>
      </c>
      <c r="D366" t="str">
        <v xml:space="preserve">0 | </v>
      </c>
      <c r="E366" t="str">
        <v xml:space="preserve">0 | </v>
      </c>
      <c r="F366" t="str">
        <v xml:space="preserve">0 | </v>
      </c>
      <c r="G366" t="str">
        <v xml:space="preserve">0 | </v>
      </c>
      <c r="H366" t="str">
        <v xml:space="preserve">0 | </v>
      </c>
      <c r="I366" t="str">
        <v xml:space="preserve">0 | </v>
      </c>
    </row>
    <row r="367" spans="2:9" x14ac:dyDescent="0.25">
      <c r="B367" t="str" cm="1">
        <f t="array" ref="B367:I367">TRANSPOSE(_xlfn._xlws.SORT(_xlfn._xlws.FILTER(institutions[institute_ID]&amp;" | "&amp;institutions[institute_name],institutions[resource_ID]=A367)))</f>
        <v xml:space="preserve"> | </v>
      </c>
      <c r="C367" t="str">
        <v xml:space="preserve">0 | </v>
      </c>
      <c r="D367" t="str">
        <v xml:space="preserve">0 | </v>
      </c>
      <c r="E367" t="str">
        <v xml:space="preserve">0 | </v>
      </c>
      <c r="F367" t="str">
        <v xml:space="preserve">0 | </v>
      </c>
      <c r="G367" t="str">
        <v xml:space="preserve">0 | </v>
      </c>
      <c r="H367" t="str">
        <v xml:space="preserve">0 | </v>
      </c>
      <c r="I367" t="str">
        <v xml:space="preserve">0 | </v>
      </c>
    </row>
    <row r="368" spans="2:9" x14ac:dyDescent="0.25">
      <c r="B368" t="str" cm="1">
        <f t="array" ref="B368:I368">TRANSPOSE(_xlfn._xlws.SORT(_xlfn._xlws.FILTER(institutions[institute_ID]&amp;" | "&amp;institutions[institute_name],institutions[resource_ID]=A368)))</f>
        <v xml:space="preserve"> | </v>
      </c>
      <c r="C368" t="str">
        <v xml:space="preserve">0 | </v>
      </c>
      <c r="D368" t="str">
        <v xml:space="preserve">0 | </v>
      </c>
      <c r="E368" t="str">
        <v xml:space="preserve">0 | </v>
      </c>
      <c r="F368" t="str">
        <v xml:space="preserve">0 | </v>
      </c>
      <c r="G368" t="str">
        <v xml:space="preserve">0 | </v>
      </c>
      <c r="H368" t="str">
        <v xml:space="preserve">0 | </v>
      </c>
      <c r="I368" t="str">
        <v xml:space="preserve">0 | </v>
      </c>
    </row>
    <row r="369" spans="2:9" x14ac:dyDescent="0.25">
      <c r="B369" t="str" cm="1">
        <f t="array" ref="B369:I369">TRANSPOSE(_xlfn._xlws.SORT(_xlfn._xlws.FILTER(institutions[institute_ID]&amp;" | "&amp;institutions[institute_name],institutions[resource_ID]=A369)))</f>
        <v xml:space="preserve"> | </v>
      </c>
      <c r="C369" t="str">
        <v xml:space="preserve">0 | </v>
      </c>
      <c r="D369" t="str">
        <v xml:space="preserve">0 | </v>
      </c>
      <c r="E369" t="str">
        <v xml:space="preserve">0 | </v>
      </c>
      <c r="F369" t="str">
        <v xml:space="preserve">0 | </v>
      </c>
      <c r="G369" t="str">
        <v xml:space="preserve">0 | </v>
      </c>
      <c r="H369" t="str">
        <v xml:space="preserve">0 | </v>
      </c>
      <c r="I369" t="str">
        <v xml:space="preserve">0 | </v>
      </c>
    </row>
    <row r="370" spans="2:9" x14ac:dyDescent="0.25">
      <c r="B370" t="str" cm="1">
        <f t="array" ref="B370:I370">TRANSPOSE(_xlfn._xlws.SORT(_xlfn._xlws.FILTER(institutions[institute_ID]&amp;" | "&amp;institutions[institute_name],institutions[resource_ID]=A370)))</f>
        <v xml:space="preserve"> | </v>
      </c>
      <c r="C370" t="str">
        <v xml:space="preserve">0 | </v>
      </c>
      <c r="D370" t="str">
        <v xml:space="preserve">0 | </v>
      </c>
      <c r="E370" t="str">
        <v xml:space="preserve">0 | </v>
      </c>
      <c r="F370" t="str">
        <v xml:space="preserve">0 | </v>
      </c>
      <c r="G370" t="str">
        <v xml:space="preserve">0 | </v>
      </c>
      <c r="H370" t="str">
        <v xml:space="preserve">0 | </v>
      </c>
      <c r="I370" t="str">
        <v xml:space="preserve">0 | </v>
      </c>
    </row>
    <row r="371" spans="2:9" x14ac:dyDescent="0.25">
      <c r="B371" t="str" cm="1">
        <f t="array" ref="B371:I371">TRANSPOSE(_xlfn._xlws.SORT(_xlfn._xlws.FILTER(institutions[institute_ID]&amp;" | "&amp;institutions[institute_name],institutions[resource_ID]=A371)))</f>
        <v xml:space="preserve"> | </v>
      </c>
      <c r="C371" t="str">
        <v xml:space="preserve">0 | </v>
      </c>
      <c r="D371" t="str">
        <v xml:space="preserve">0 | </v>
      </c>
      <c r="E371" t="str">
        <v xml:space="preserve">0 | </v>
      </c>
      <c r="F371" t="str">
        <v xml:space="preserve">0 | </v>
      </c>
      <c r="G371" t="str">
        <v xml:space="preserve">0 | </v>
      </c>
      <c r="H371" t="str">
        <v xml:space="preserve">0 | </v>
      </c>
      <c r="I371" t="str">
        <v xml:space="preserve">0 | </v>
      </c>
    </row>
    <row r="372" spans="2:9" x14ac:dyDescent="0.25">
      <c r="B372" t="str" cm="1">
        <f t="array" ref="B372:I372">TRANSPOSE(_xlfn._xlws.SORT(_xlfn._xlws.FILTER(institutions[institute_ID]&amp;" | "&amp;institutions[institute_name],institutions[resource_ID]=A372)))</f>
        <v xml:space="preserve"> | </v>
      </c>
      <c r="C372" t="str">
        <v xml:space="preserve">0 | </v>
      </c>
      <c r="D372" t="str">
        <v xml:space="preserve">0 | </v>
      </c>
      <c r="E372" t="str">
        <v xml:space="preserve">0 | </v>
      </c>
      <c r="F372" t="str">
        <v xml:space="preserve">0 | </v>
      </c>
      <c r="G372" t="str">
        <v xml:space="preserve">0 | </v>
      </c>
      <c r="H372" t="str">
        <v xml:space="preserve">0 | </v>
      </c>
      <c r="I372" t="str">
        <v xml:space="preserve">0 | </v>
      </c>
    </row>
    <row r="373" spans="2:9" x14ac:dyDescent="0.25">
      <c r="B373" t="str" cm="1">
        <f t="array" ref="B373:I373">TRANSPOSE(_xlfn._xlws.SORT(_xlfn._xlws.FILTER(institutions[institute_ID]&amp;" | "&amp;institutions[institute_name],institutions[resource_ID]=A373)))</f>
        <v xml:space="preserve"> | </v>
      </c>
      <c r="C373" t="str">
        <v xml:space="preserve">0 | </v>
      </c>
      <c r="D373" t="str">
        <v xml:space="preserve">0 | </v>
      </c>
      <c r="E373" t="str">
        <v xml:space="preserve">0 | </v>
      </c>
      <c r="F373" t="str">
        <v xml:space="preserve">0 | </v>
      </c>
      <c r="G373" t="str">
        <v xml:space="preserve">0 | </v>
      </c>
      <c r="H373" t="str">
        <v xml:space="preserve">0 | </v>
      </c>
      <c r="I373" t="str">
        <v xml:space="preserve">0 | </v>
      </c>
    </row>
    <row r="374" spans="2:9" x14ac:dyDescent="0.25">
      <c r="B374" t="str" cm="1">
        <f t="array" ref="B374:I374">TRANSPOSE(_xlfn._xlws.SORT(_xlfn._xlws.FILTER(institutions[institute_ID]&amp;" | "&amp;institutions[institute_name],institutions[resource_ID]=A374)))</f>
        <v xml:space="preserve"> | </v>
      </c>
      <c r="C374" t="str">
        <v xml:space="preserve">0 | </v>
      </c>
      <c r="D374" t="str">
        <v xml:space="preserve">0 | </v>
      </c>
      <c r="E374" t="str">
        <v xml:space="preserve">0 | </v>
      </c>
      <c r="F374" t="str">
        <v xml:space="preserve">0 | </v>
      </c>
      <c r="G374" t="str">
        <v xml:space="preserve">0 | </v>
      </c>
      <c r="H374" t="str">
        <v xml:space="preserve">0 | </v>
      </c>
      <c r="I374" t="str">
        <v xml:space="preserve">0 | </v>
      </c>
    </row>
    <row r="375" spans="2:9" x14ac:dyDescent="0.25">
      <c r="B375" t="str" cm="1">
        <f t="array" ref="B375:I375">TRANSPOSE(_xlfn._xlws.SORT(_xlfn._xlws.FILTER(institutions[institute_ID]&amp;" | "&amp;institutions[institute_name],institutions[resource_ID]=A375)))</f>
        <v xml:space="preserve"> | </v>
      </c>
      <c r="C375" t="str">
        <v xml:space="preserve">0 | </v>
      </c>
      <c r="D375" t="str">
        <v xml:space="preserve">0 | </v>
      </c>
      <c r="E375" t="str">
        <v xml:space="preserve">0 | </v>
      </c>
      <c r="F375" t="str">
        <v xml:space="preserve">0 | </v>
      </c>
      <c r="G375" t="str">
        <v xml:space="preserve">0 | </v>
      </c>
      <c r="H375" t="str">
        <v xml:space="preserve">0 | </v>
      </c>
      <c r="I375" t="str">
        <v xml:space="preserve">0 | </v>
      </c>
    </row>
    <row r="376" spans="2:9" x14ac:dyDescent="0.25">
      <c r="B376" t="str" cm="1">
        <f t="array" ref="B376:I376">TRANSPOSE(_xlfn._xlws.SORT(_xlfn._xlws.FILTER(institutions[institute_ID]&amp;" | "&amp;institutions[institute_name],institutions[resource_ID]=A376)))</f>
        <v xml:space="preserve"> | </v>
      </c>
      <c r="C376" t="str">
        <v xml:space="preserve">0 | </v>
      </c>
      <c r="D376" t="str">
        <v xml:space="preserve">0 | </v>
      </c>
      <c r="E376" t="str">
        <v xml:space="preserve">0 | </v>
      </c>
      <c r="F376" t="str">
        <v xml:space="preserve">0 | </v>
      </c>
      <c r="G376" t="str">
        <v xml:space="preserve">0 | </v>
      </c>
      <c r="H376" t="str">
        <v xml:space="preserve">0 | </v>
      </c>
      <c r="I376" t="str">
        <v xml:space="preserve">0 | </v>
      </c>
    </row>
    <row r="377" spans="2:9" x14ac:dyDescent="0.25">
      <c r="B377" t="str" cm="1">
        <f t="array" ref="B377:I377">TRANSPOSE(_xlfn._xlws.SORT(_xlfn._xlws.FILTER(institutions[institute_ID]&amp;" | "&amp;institutions[institute_name],institutions[resource_ID]=A377)))</f>
        <v xml:space="preserve"> | </v>
      </c>
      <c r="C377" t="str">
        <v xml:space="preserve">0 | </v>
      </c>
      <c r="D377" t="str">
        <v xml:space="preserve">0 | </v>
      </c>
      <c r="E377" t="str">
        <v xml:space="preserve">0 | </v>
      </c>
      <c r="F377" t="str">
        <v xml:space="preserve">0 | </v>
      </c>
      <c r="G377" t="str">
        <v xml:space="preserve">0 | </v>
      </c>
      <c r="H377" t="str">
        <v xml:space="preserve">0 | </v>
      </c>
      <c r="I377" t="str">
        <v xml:space="preserve">0 | </v>
      </c>
    </row>
    <row r="378" spans="2:9" x14ac:dyDescent="0.25">
      <c r="B378" t="str" cm="1">
        <f t="array" ref="B378:I378">TRANSPOSE(_xlfn._xlws.SORT(_xlfn._xlws.FILTER(institutions[institute_ID]&amp;" | "&amp;institutions[institute_name],institutions[resource_ID]=A378)))</f>
        <v xml:space="preserve"> | </v>
      </c>
      <c r="C378" t="str">
        <v xml:space="preserve">0 | </v>
      </c>
      <c r="D378" t="str">
        <v xml:space="preserve">0 | </v>
      </c>
      <c r="E378" t="str">
        <v xml:space="preserve">0 | </v>
      </c>
      <c r="F378" t="str">
        <v xml:space="preserve">0 | </v>
      </c>
      <c r="G378" t="str">
        <v xml:space="preserve">0 | </v>
      </c>
      <c r="H378" t="str">
        <v xml:space="preserve">0 | </v>
      </c>
      <c r="I378" t="str">
        <v xml:space="preserve">0 | </v>
      </c>
    </row>
    <row r="379" spans="2:9" x14ac:dyDescent="0.25">
      <c r="B379" t="str" cm="1">
        <f t="array" ref="B379:I379">TRANSPOSE(_xlfn._xlws.SORT(_xlfn._xlws.FILTER(institutions[institute_ID]&amp;" | "&amp;institutions[institute_name],institutions[resource_ID]=A379)))</f>
        <v xml:space="preserve"> | </v>
      </c>
      <c r="C379" t="str">
        <v xml:space="preserve">0 | </v>
      </c>
      <c r="D379" t="str">
        <v xml:space="preserve">0 | </v>
      </c>
      <c r="E379" t="str">
        <v xml:space="preserve">0 | </v>
      </c>
      <c r="F379" t="str">
        <v xml:space="preserve">0 | </v>
      </c>
      <c r="G379" t="str">
        <v xml:space="preserve">0 | </v>
      </c>
      <c r="H379" t="str">
        <v xml:space="preserve">0 | </v>
      </c>
      <c r="I379" t="str">
        <v xml:space="preserve">0 | </v>
      </c>
    </row>
    <row r="380" spans="2:9" x14ac:dyDescent="0.25">
      <c r="B380" t="str" cm="1">
        <f t="array" ref="B380:I380">TRANSPOSE(_xlfn._xlws.SORT(_xlfn._xlws.FILTER(institutions[institute_ID]&amp;" | "&amp;institutions[institute_name],institutions[resource_ID]=A380)))</f>
        <v xml:space="preserve"> | </v>
      </c>
      <c r="C380" t="str">
        <v xml:space="preserve">0 | </v>
      </c>
      <c r="D380" t="str">
        <v xml:space="preserve">0 | </v>
      </c>
      <c r="E380" t="str">
        <v xml:space="preserve">0 | </v>
      </c>
      <c r="F380" t="str">
        <v xml:space="preserve">0 | </v>
      </c>
      <c r="G380" t="str">
        <v xml:space="preserve">0 | </v>
      </c>
      <c r="H380" t="str">
        <v xml:space="preserve">0 | </v>
      </c>
      <c r="I380" t="str">
        <v xml:space="preserve">0 | </v>
      </c>
    </row>
    <row r="381" spans="2:9" x14ac:dyDescent="0.25">
      <c r="B381" t="str" cm="1">
        <f t="array" ref="B381:I381">TRANSPOSE(_xlfn._xlws.SORT(_xlfn._xlws.FILTER(institutions[institute_ID]&amp;" | "&amp;institutions[institute_name],institutions[resource_ID]=A381)))</f>
        <v xml:space="preserve"> | </v>
      </c>
      <c r="C381" t="str">
        <v xml:space="preserve">0 | </v>
      </c>
      <c r="D381" t="str">
        <v xml:space="preserve">0 | </v>
      </c>
      <c r="E381" t="str">
        <v xml:space="preserve">0 | </v>
      </c>
      <c r="F381" t="str">
        <v xml:space="preserve">0 | </v>
      </c>
      <c r="G381" t="str">
        <v xml:space="preserve">0 | </v>
      </c>
      <c r="H381" t="str">
        <v xml:space="preserve">0 | </v>
      </c>
      <c r="I381" t="str">
        <v xml:space="preserve">0 | </v>
      </c>
    </row>
    <row r="382" spans="2:9" x14ac:dyDescent="0.25">
      <c r="B382" t="str" cm="1">
        <f t="array" ref="B382:I382">TRANSPOSE(_xlfn._xlws.SORT(_xlfn._xlws.FILTER(institutions[institute_ID]&amp;" | "&amp;institutions[institute_name],institutions[resource_ID]=A382)))</f>
        <v xml:space="preserve"> | </v>
      </c>
      <c r="C382" t="str">
        <v xml:space="preserve">0 | </v>
      </c>
      <c r="D382" t="str">
        <v xml:space="preserve">0 | </v>
      </c>
      <c r="E382" t="str">
        <v xml:space="preserve">0 | </v>
      </c>
      <c r="F382" t="str">
        <v xml:space="preserve">0 | </v>
      </c>
      <c r="G382" t="str">
        <v xml:space="preserve">0 | </v>
      </c>
      <c r="H382" t="str">
        <v xml:space="preserve">0 | </v>
      </c>
      <c r="I382" t="str">
        <v xml:space="preserve">0 | </v>
      </c>
    </row>
    <row r="383" spans="2:9" x14ac:dyDescent="0.25">
      <c r="B383" t="str" cm="1">
        <f t="array" ref="B383:I383">TRANSPOSE(_xlfn._xlws.SORT(_xlfn._xlws.FILTER(institutions[institute_ID]&amp;" | "&amp;institutions[institute_name],institutions[resource_ID]=A383)))</f>
        <v xml:space="preserve"> | </v>
      </c>
      <c r="C383" t="str">
        <v xml:space="preserve">0 | </v>
      </c>
      <c r="D383" t="str">
        <v xml:space="preserve">0 | </v>
      </c>
      <c r="E383" t="str">
        <v xml:space="preserve">0 | </v>
      </c>
      <c r="F383" t="str">
        <v xml:space="preserve">0 | </v>
      </c>
      <c r="G383" t="str">
        <v xml:space="preserve">0 | </v>
      </c>
      <c r="H383" t="str">
        <v xml:space="preserve">0 | </v>
      </c>
      <c r="I383" t="str">
        <v xml:space="preserve">0 | </v>
      </c>
    </row>
    <row r="384" spans="2:9" x14ac:dyDescent="0.25">
      <c r="B384" t="str" cm="1">
        <f t="array" ref="B384:I384">TRANSPOSE(_xlfn._xlws.SORT(_xlfn._xlws.FILTER(institutions[institute_ID]&amp;" | "&amp;institutions[institute_name],institutions[resource_ID]=A384)))</f>
        <v xml:space="preserve"> | </v>
      </c>
      <c r="C384" t="str">
        <v xml:space="preserve">0 | </v>
      </c>
      <c r="D384" t="str">
        <v xml:space="preserve">0 | </v>
      </c>
      <c r="E384" t="str">
        <v xml:space="preserve">0 | </v>
      </c>
      <c r="F384" t="str">
        <v xml:space="preserve">0 | </v>
      </c>
      <c r="G384" t="str">
        <v xml:space="preserve">0 | </v>
      </c>
      <c r="H384" t="str">
        <v xml:space="preserve">0 | </v>
      </c>
      <c r="I384" t="str">
        <v xml:space="preserve">0 | </v>
      </c>
    </row>
    <row r="385" spans="2:9" x14ac:dyDescent="0.25">
      <c r="B385" t="str" cm="1">
        <f t="array" ref="B385:I385">TRANSPOSE(_xlfn._xlws.SORT(_xlfn._xlws.FILTER(institutions[institute_ID]&amp;" | "&amp;institutions[institute_name],institutions[resource_ID]=A385)))</f>
        <v xml:space="preserve"> | </v>
      </c>
      <c r="C385" t="str">
        <v xml:space="preserve">0 | </v>
      </c>
      <c r="D385" t="str">
        <v xml:space="preserve">0 | </v>
      </c>
      <c r="E385" t="str">
        <v xml:space="preserve">0 | </v>
      </c>
      <c r="F385" t="str">
        <v xml:space="preserve">0 | </v>
      </c>
      <c r="G385" t="str">
        <v xml:space="preserve">0 | </v>
      </c>
      <c r="H385" t="str">
        <v xml:space="preserve">0 | </v>
      </c>
      <c r="I385" t="str">
        <v xml:space="preserve">0 | </v>
      </c>
    </row>
    <row r="386" spans="2:9" x14ac:dyDescent="0.25">
      <c r="B386" t="str" cm="1">
        <f t="array" ref="B386:I386">TRANSPOSE(_xlfn._xlws.SORT(_xlfn._xlws.FILTER(institutions[institute_ID]&amp;" | "&amp;institutions[institute_name],institutions[resource_ID]=A386)))</f>
        <v xml:space="preserve"> | </v>
      </c>
      <c r="C386" t="str">
        <v xml:space="preserve">0 | </v>
      </c>
      <c r="D386" t="str">
        <v xml:space="preserve">0 | </v>
      </c>
      <c r="E386" t="str">
        <v xml:space="preserve">0 | </v>
      </c>
      <c r="F386" t="str">
        <v xml:space="preserve">0 | </v>
      </c>
      <c r="G386" t="str">
        <v xml:space="preserve">0 | </v>
      </c>
      <c r="H386" t="str">
        <v xml:space="preserve">0 | </v>
      </c>
      <c r="I386" t="str">
        <v xml:space="preserve">0 | </v>
      </c>
    </row>
    <row r="387" spans="2:9" x14ac:dyDescent="0.25">
      <c r="B387" t="str" cm="1">
        <f t="array" ref="B387:I387">TRANSPOSE(_xlfn._xlws.SORT(_xlfn._xlws.FILTER(institutions[institute_ID]&amp;" | "&amp;institutions[institute_name],institutions[resource_ID]=A387)))</f>
        <v xml:space="preserve"> | </v>
      </c>
      <c r="C387" t="str">
        <v xml:space="preserve">0 | </v>
      </c>
      <c r="D387" t="str">
        <v xml:space="preserve">0 | </v>
      </c>
      <c r="E387" t="str">
        <v xml:space="preserve">0 | </v>
      </c>
      <c r="F387" t="str">
        <v xml:space="preserve">0 | </v>
      </c>
      <c r="G387" t="str">
        <v xml:space="preserve">0 | </v>
      </c>
      <c r="H387" t="str">
        <v xml:space="preserve">0 | </v>
      </c>
      <c r="I387" t="str">
        <v xml:space="preserve">0 | </v>
      </c>
    </row>
    <row r="388" spans="2:9" x14ac:dyDescent="0.25">
      <c r="B388" t="str" cm="1">
        <f t="array" ref="B388:I388">TRANSPOSE(_xlfn._xlws.SORT(_xlfn._xlws.FILTER(institutions[institute_ID]&amp;" | "&amp;institutions[institute_name],institutions[resource_ID]=A388)))</f>
        <v xml:space="preserve"> | </v>
      </c>
      <c r="C388" t="str">
        <v xml:space="preserve">0 | </v>
      </c>
      <c r="D388" t="str">
        <v xml:space="preserve">0 | </v>
      </c>
      <c r="E388" t="str">
        <v xml:space="preserve">0 | </v>
      </c>
      <c r="F388" t="str">
        <v xml:space="preserve">0 | </v>
      </c>
      <c r="G388" t="str">
        <v xml:space="preserve">0 | </v>
      </c>
      <c r="H388" t="str">
        <v xml:space="preserve">0 | </v>
      </c>
      <c r="I388" t="str">
        <v xml:space="preserve">0 | </v>
      </c>
    </row>
    <row r="389" spans="2:9" x14ac:dyDescent="0.25">
      <c r="B389" t="str" cm="1">
        <f t="array" ref="B389:I389">TRANSPOSE(_xlfn._xlws.SORT(_xlfn._xlws.FILTER(institutions[institute_ID]&amp;" | "&amp;institutions[institute_name],institutions[resource_ID]=A389)))</f>
        <v xml:space="preserve"> | </v>
      </c>
      <c r="C389" t="str">
        <v xml:space="preserve">0 | </v>
      </c>
      <c r="D389" t="str">
        <v xml:space="preserve">0 | </v>
      </c>
      <c r="E389" t="str">
        <v xml:space="preserve">0 | </v>
      </c>
      <c r="F389" t="str">
        <v xml:space="preserve">0 | </v>
      </c>
      <c r="G389" t="str">
        <v xml:space="preserve">0 | </v>
      </c>
      <c r="H389" t="str">
        <v xml:space="preserve">0 | </v>
      </c>
      <c r="I389" t="str">
        <v xml:space="preserve">0 | </v>
      </c>
    </row>
    <row r="390" spans="2:9" x14ac:dyDescent="0.25">
      <c r="B390" t="str" cm="1">
        <f t="array" ref="B390:I390">TRANSPOSE(_xlfn._xlws.SORT(_xlfn._xlws.FILTER(institutions[institute_ID]&amp;" | "&amp;institutions[institute_name],institutions[resource_ID]=A390)))</f>
        <v xml:space="preserve"> | </v>
      </c>
      <c r="C390" t="str">
        <v xml:space="preserve">0 | </v>
      </c>
      <c r="D390" t="str">
        <v xml:space="preserve">0 | </v>
      </c>
      <c r="E390" t="str">
        <v xml:space="preserve">0 | </v>
      </c>
      <c r="F390" t="str">
        <v xml:space="preserve">0 | </v>
      </c>
      <c r="G390" t="str">
        <v xml:space="preserve">0 | </v>
      </c>
      <c r="H390" t="str">
        <v xml:space="preserve">0 | </v>
      </c>
      <c r="I390" t="str">
        <v xml:space="preserve">0 | </v>
      </c>
    </row>
    <row r="391" spans="2:9" x14ac:dyDescent="0.25">
      <c r="B391" t="str" cm="1">
        <f t="array" ref="B391:I391">TRANSPOSE(_xlfn._xlws.SORT(_xlfn._xlws.FILTER(institutions[institute_ID]&amp;" | "&amp;institutions[institute_name],institutions[resource_ID]=A391)))</f>
        <v xml:space="preserve"> | </v>
      </c>
      <c r="C391" t="str">
        <v xml:space="preserve">0 | </v>
      </c>
      <c r="D391" t="str">
        <v xml:space="preserve">0 | </v>
      </c>
      <c r="E391" t="str">
        <v xml:space="preserve">0 | </v>
      </c>
      <c r="F391" t="str">
        <v xml:space="preserve">0 | </v>
      </c>
      <c r="G391" t="str">
        <v xml:space="preserve">0 | </v>
      </c>
      <c r="H391" t="str">
        <v xml:space="preserve">0 | </v>
      </c>
      <c r="I391" t="str">
        <v xml:space="preserve">0 | </v>
      </c>
    </row>
    <row r="392" spans="2:9" x14ac:dyDescent="0.25">
      <c r="B392" t="str" cm="1">
        <f t="array" ref="B392:I392">TRANSPOSE(_xlfn._xlws.SORT(_xlfn._xlws.FILTER(institutions[institute_ID]&amp;" | "&amp;institutions[institute_name],institutions[resource_ID]=A392)))</f>
        <v xml:space="preserve"> | </v>
      </c>
      <c r="C392" t="str">
        <v xml:space="preserve">0 | </v>
      </c>
      <c r="D392" t="str">
        <v xml:space="preserve">0 | </v>
      </c>
      <c r="E392" t="str">
        <v xml:space="preserve">0 | </v>
      </c>
      <c r="F392" t="str">
        <v xml:space="preserve">0 | </v>
      </c>
      <c r="G392" t="str">
        <v xml:space="preserve">0 | </v>
      </c>
      <c r="H392" t="str">
        <v xml:space="preserve">0 | </v>
      </c>
      <c r="I392" t="str">
        <v xml:space="preserve">0 | </v>
      </c>
    </row>
    <row r="393" spans="2:9" x14ac:dyDescent="0.25">
      <c r="B393" t="str" cm="1">
        <f t="array" ref="B393:I393">TRANSPOSE(_xlfn._xlws.SORT(_xlfn._xlws.FILTER(institutions[institute_ID]&amp;" | "&amp;institutions[institute_name],institutions[resource_ID]=A393)))</f>
        <v xml:space="preserve"> | </v>
      </c>
      <c r="C393" t="str">
        <v xml:space="preserve">0 | </v>
      </c>
      <c r="D393" t="str">
        <v xml:space="preserve">0 | </v>
      </c>
      <c r="E393" t="str">
        <v xml:space="preserve">0 | </v>
      </c>
      <c r="F393" t="str">
        <v xml:space="preserve">0 | </v>
      </c>
      <c r="G393" t="str">
        <v xml:space="preserve">0 | </v>
      </c>
      <c r="H393" t="str">
        <v xml:space="preserve">0 | </v>
      </c>
      <c r="I393" t="str">
        <v xml:space="preserve">0 | </v>
      </c>
    </row>
    <row r="394" spans="2:9" x14ac:dyDescent="0.25">
      <c r="B394" t="str" cm="1">
        <f t="array" ref="B394:I394">TRANSPOSE(_xlfn._xlws.SORT(_xlfn._xlws.FILTER(institutions[institute_ID]&amp;" | "&amp;institutions[institute_name],institutions[resource_ID]=A394)))</f>
        <v xml:space="preserve"> | </v>
      </c>
      <c r="C394" t="str">
        <v xml:space="preserve">0 | </v>
      </c>
      <c r="D394" t="str">
        <v xml:space="preserve">0 | </v>
      </c>
      <c r="E394" t="str">
        <v xml:space="preserve">0 | </v>
      </c>
      <c r="F394" t="str">
        <v xml:space="preserve">0 | </v>
      </c>
      <c r="G394" t="str">
        <v xml:space="preserve">0 | </v>
      </c>
      <c r="H394" t="str">
        <v xml:space="preserve">0 | </v>
      </c>
      <c r="I394" t="str">
        <v xml:space="preserve">0 | </v>
      </c>
    </row>
    <row r="395" spans="2:9" x14ac:dyDescent="0.25">
      <c r="B395" t="str" cm="1">
        <f t="array" ref="B395:I395">TRANSPOSE(_xlfn._xlws.SORT(_xlfn._xlws.FILTER(institutions[institute_ID]&amp;" | "&amp;institutions[institute_name],institutions[resource_ID]=A395)))</f>
        <v xml:space="preserve"> | </v>
      </c>
      <c r="C395" t="str">
        <v xml:space="preserve">0 | </v>
      </c>
      <c r="D395" t="str">
        <v xml:space="preserve">0 | </v>
      </c>
      <c r="E395" t="str">
        <v xml:space="preserve">0 | </v>
      </c>
      <c r="F395" t="str">
        <v xml:space="preserve">0 | </v>
      </c>
      <c r="G395" t="str">
        <v xml:space="preserve">0 | </v>
      </c>
      <c r="H395" t="str">
        <v xml:space="preserve">0 | </v>
      </c>
      <c r="I395" t="str">
        <v xml:space="preserve">0 | </v>
      </c>
    </row>
    <row r="396" spans="2:9" x14ac:dyDescent="0.25">
      <c r="B396" t="str" cm="1">
        <f t="array" ref="B396:I396">TRANSPOSE(_xlfn._xlws.SORT(_xlfn._xlws.FILTER(institutions[institute_ID]&amp;" | "&amp;institutions[institute_name],institutions[resource_ID]=A396)))</f>
        <v xml:space="preserve"> | </v>
      </c>
      <c r="C396" t="str">
        <v xml:space="preserve">0 | </v>
      </c>
      <c r="D396" t="str">
        <v xml:space="preserve">0 | </v>
      </c>
      <c r="E396" t="str">
        <v xml:space="preserve">0 | </v>
      </c>
      <c r="F396" t="str">
        <v xml:space="preserve">0 | </v>
      </c>
      <c r="G396" t="str">
        <v xml:space="preserve">0 | </v>
      </c>
      <c r="H396" t="str">
        <v xml:space="preserve">0 | </v>
      </c>
      <c r="I396" t="str">
        <v xml:space="preserve">0 | </v>
      </c>
    </row>
    <row r="397" spans="2:9" x14ac:dyDescent="0.25">
      <c r="B397" t="str" cm="1">
        <f t="array" ref="B397:I397">TRANSPOSE(_xlfn._xlws.SORT(_xlfn._xlws.FILTER(institutions[institute_ID]&amp;" | "&amp;institutions[institute_name],institutions[resource_ID]=A397)))</f>
        <v xml:space="preserve"> | </v>
      </c>
      <c r="C397" t="str">
        <v xml:space="preserve">0 | </v>
      </c>
      <c r="D397" t="str">
        <v xml:space="preserve">0 | </v>
      </c>
      <c r="E397" t="str">
        <v xml:space="preserve">0 | </v>
      </c>
      <c r="F397" t="str">
        <v xml:space="preserve">0 | </v>
      </c>
      <c r="G397" t="str">
        <v xml:space="preserve">0 | </v>
      </c>
      <c r="H397" t="str">
        <v xml:space="preserve">0 | </v>
      </c>
      <c r="I397" t="str">
        <v xml:space="preserve">0 | </v>
      </c>
    </row>
    <row r="398" spans="2:9" x14ac:dyDescent="0.25">
      <c r="B398" t="str" cm="1">
        <f t="array" ref="B398:I398">TRANSPOSE(_xlfn._xlws.SORT(_xlfn._xlws.FILTER(institutions[institute_ID]&amp;" | "&amp;institutions[institute_name],institutions[resource_ID]=A398)))</f>
        <v xml:space="preserve"> | </v>
      </c>
      <c r="C398" t="str">
        <v xml:space="preserve">0 | </v>
      </c>
      <c r="D398" t="str">
        <v xml:space="preserve">0 | </v>
      </c>
      <c r="E398" t="str">
        <v xml:space="preserve">0 | </v>
      </c>
      <c r="F398" t="str">
        <v xml:space="preserve">0 | </v>
      </c>
      <c r="G398" t="str">
        <v xml:space="preserve">0 | </v>
      </c>
      <c r="H398" t="str">
        <v xml:space="preserve">0 | </v>
      </c>
      <c r="I398" t="str">
        <v xml:space="preserve">0 | </v>
      </c>
    </row>
    <row r="399" spans="2:9" x14ac:dyDescent="0.25">
      <c r="B399" t="str" cm="1">
        <f t="array" ref="B399:I399">TRANSPOSE(_xlfn._xlws.SORT(_xlfn._xlws.FILTER(institutions[institute_ID]&amp;" | "&amp;institutions[institute_name],institutions[resource_ID]=A399)))</f>
        <v xml:space="preserve"> | </v>
      </c>
      <c r="C399" t="str">
        <v xml:space="preserve">0 | </v>
      </c>
      <c r="D399" t="str">
        <v xml:space="preserve">0 | </v>
      </c>
      <c r="E399" t="str">
        <v xml:space="preserve">0 | </v>
      </c>
      <c r="F399" t="str">
        <v xml:space="preserve">0 | </v>
      </c>
      <c r="G399" t="str">
        <v xml:space="preserve">0 | </v>
      </c>
      <c r="H399" t="str">
        <v xml:space="preserve">0 | </v>
      </c>
      <c r="I399" t="str">
        <v xml:space="preserve">0 | </v>
      </c>
    </row>
    <row r="400" spans="2:9" x14ac:dyDescent="0.25">
      <c r="B400" t="str" cm="1">
        <f t="array" ref="B400:I400">TRANSPOSE(_xlfn._xlws.SORT(_xlfn._xlws.FILTER(institutions[institute_ID]&amp;" | "&amp;institutions[institute_name],institutions[resource_ID]=A400)))</f>
        <v xml:space="preserve"> | </v>
      </c>
      <c r="C400" t="str">
        <v xml:space="preserve">0 | </v>
      </c>
      <c r="D400" t="str">
        <v xml:space="preserve">0 | </v>
      </c>
      <c r="E400" t="str">
        <v xml:space="preserve">0 | </v>
      </c>
      <c r="F400" t="str">
        <v xml:space="preserve">0 | </v>
      </c>
      <c r="G400" t="str">
        <v xml:space="preserve">0 | </v>
      </c>
      <c r="H400" t="str">
        <v xml:space="preserve">0 | </v>
      </c>
      <c r="I400" t="str">
        <v xml:space="preserve">0 | </v>
      </c>
    </row>
    <row r="401" spans="2:9" x14ac:dyDescent="0.25">
      <c r="B401" t="str" cm="1">
        <f t="array" ref="B401:I401">TRANSPOSE(_xlfn._xlws.SORT(_xlfn._xlws.FILTER(institutions[institute_ID]&amp;" | "&amp;institutions[institute_name],institutions[resource_ID]=A401)))</f>
        <v xml:space="preserve"> | </v>
      </c>
      <c r="C401" t="str">
        <v xml:space="preserve">0 | </v>
      </c>
      <c r="D401" t="str">
        <v xml:space="preserve">0 | </v>
      </c>
      <c r="E401" t="str">
        <v xml:space="preserve">0 | </v>
      </c>
      <c r="F401" t="str">
        <v xml:space="preserve">0 | </v>
      </c>
      <c r="G401" t="str">
        <v xml:space="preserve">0 | </v>
      </c>
      <c r="H401" t="str">
        <v xml:space="preserve">0 | </v>
      </c>
      <c r="I401" t="str">
        <v xml:space="preserve">0 | </v>
      </c>
    </row>
    <row r="402" spans="2:9" x14ac:dyDescent="0.25">
      <c r="B402" t="str" cm="1">
        <f t="array" ref="B402:I402">TRANSPOSE(_xlfn._xlws.SORT(_xlfn._xlws.FILTER(institutions[institute_ID]&amp;" | "&amp;institutions[institute_name],institutions[resource_ID]=A402)))</f>
        <v xml:space="preserve"> | </v>
      </c>
      <c r="C402" t="str">
        <v xml:space="preserve">0 | </v>
      </c>
      <c r="D402" t="str">
        <v xml:space="preserve">0 | </v>
      </c>
      <c r="E402" t="str">
        <v xml:space="preserve">0 | </v>
      </c>
      <c r="F402" t="str">
        <v xml:space="preserve">0 | </v>
      </c>
      <c r="G402" t="str">
        <v xml:space="preserve">0 | </v>
      </c>
      <c r="H402" t="str">
        <v xml:space="preserve">0 | </v>
      </c>
      <c r="I402" t="str">
        <v xml:space="preserve">0 | </v>
      </c>
    </row>
    <row r="403" spans="2:9" x14ac:dyDescent="0.25">
      <c r="B403" t="str" cm="1">
        <f t="array" ref="B403:I403">TRANSPOSE(_xlfn._xlws.SORT(_xlfn._xlws.FILTER(institutions[institute_ID]&amp;" | "&amp;institutions[institute_name],institutions[resource_ID]=A403)))</f>
        <v xml:space="preserve"> | </v>
      </c>
      <c r="C403" t="str">
        <v xml:space="preserve">0 | </v>
      </c>
      <c r="D403" t="str">
        <v xml:space="preserve">0 | </v>
      </c>
      <c r="E403" t="str">
        <v xml:space="preserve">0 | </v>
      </c>
      <c r="F403" t="str">
        <v xml:space="preserve">0 | </v>
      </c>
      <c r="G403" t="str">
        <v xml:space="preserve">0 | </v>
      </c>
      <c r="H403" t="str">
        <v xml:space="preserve">0 | </v>
      </c>
      <c r="I403" t="str">
        <v xml:space="preserve">0 | </v>
      </c>
    </row>
    <row r="404" spans="2:9" x14ac:dyDescent="0.25">
      <c r="B404" t="str" cm="1">
        <f t="array" ref="B404:I404">TRANSPOSE(_xlfn._xlws.SORT(_xlfn._xlws.FILTER(institutions[institute_ID]&amp;" | "&amp;institutions[institute_name],institutions[resource_ID]=A404)))</f>
        <v xml:space="preserve"> | </v>
      </c>
      <c r="C404" t="str">
        <v xml:space="preserve">0 | </v>
      </c>
      <c r="D404" t="str">
        <v xml:space="preserve">0 | </v>
      </c>
      <c r="E404" t="str">
        <v xml:space="preserve">0 | </v>
      </c>
      <c r="F404" t="str">
        <v xml:space="preserve">0 | </v>
      </c>
      <c r="G404" t="str">
        <v xml:space="preserve">0 | </v>
      </c>
      <c r="H404" t="str">
        <v xml:space="preserve">0 | </v>
      </c>
      <c r="I404" t="str">
        <v xml:space="preserve">0 | </v>
      </c>
    </row>
    <row r="405" spans="2:9" x14ac:dyDescent="0.25">
      <c r="B405" t="str" cm="1">
        <f t="array" ref="B405:I405">TRANSPOSE(_xlfn._xlws.SORT(_xlfn._xlws.FILTER(institutions[institute_ID]&amp;" | "&amp;institutions[institute_name],institutions[resource_ID]=A405)))</f>
        <v xml:space="preserve"> | </v>
      </c>
      <c r="C405" t="str">
        <v xml:space="preserve">0 | </v>
      </c>
      <c r="D405" t="str">
        <v xml:space="preserve">0 | </v>
      </c>
      <c r="E405" t="str">
        <v xml:space="preserve">0 | </v>
      </c>
      <c r="F405" t="str">
        <v xml:space="preserve">0 | </v>
      </c>
      <c r="G405" t="str">
        <v xml:space="preserve">0 | </v>
      </c>
      <c r="H405" t="str">
        <v xml:space="preserve">0 | </v>
      </c>
      <c r="I405" t="str">
        <v xml:space="preserve">0 | </v>
      </c>
    </row>
    <row r="406" spans="2:9" x14ac:dyDescent="0.25">
      <c r="B406" t="str" cm="1">
        <f t="array" ref="B406:I406">TRANSPOSE(_xlfn._xlws.SORT(_xlfn._xlws.FILTER(institutions[institute_ID]&amp;" | "&amp;institutions[institute_name],institutions[resource_ID]=A406)))</f>
        <v xml:space="preserve"> | </v>
      </c>
      <c r="C406" t="str">
        <v xml:space="preserve">0 | </v>
      </c>
      <c r="D406" t="str">
        <v xml:space="preserve">0 | </v>
      </c>
      <c r="E406" t="str">
        <v xml:space="preserve">0 | </v>
      </c>
      <c r="F406" t="str">
        <v xml:space="preserve">0 | </v>
      </c>
      <c r="G406" t="str">
        <v xml:space="preserve">0 | </v>
      </c>
      <c r="H406" t="str">
        <v xml:space="preserve">0 | </v>
      </c>
      <c r="I406" t="str">
        <v xml:space="preserve">0 | </v>
      </c>
    </row>
    <row r="407" spans="2:9" x14ac:dyDescent="0.25">
      <c r="B407" t="str" cm="1">
        <f t="array" ref="B407:I407">TRANSPOSE(_xlfn._xlws.SORT(_xlfn._xlws.FILTER(institutions[institute_ID]&amp;" | "&amp;institutions[institute_name],institutions[resource_ID]=A407)))</f>
        <v xml:space="preserve"> | </v>
      </c>
      <c r="C407" t="str">
        <v xml:space="preserve">0 | </v>
      </c>
      <c r="D407" t="str">
        <v xml:space="preserve">0 | </v>
      </c>
      <c r="E407" t="str">
        <v xml:space="preserve">0 | </v>
      </c>
      <c r="F407" t="str">
        <v xml:space="preserve">0 | </v>
      </c>
      <c r="G407" t="str">
        <v xml:space="preserve">0 | </v>
      </c>
      <c r="H407" t="str">
        <v xml:space="preserve">0 | </v>
      </c>
      <c r="I407" t="str">
        <v xml:space="preserve">0 | </v>
      </c>
    </row>
    <row r="408" spans="2:9" x14ac:dyDescent="0.25">
      <c r="B408" t="str" cm="1">
        <f t="array" ref="B408:I408">TRANSPOSE(_xlfn._xlws.SORT(_xlfn._xlws.FILTER(institutions[institute_ID]&amp;" | "&amp;institutions[institute_name],institutions[resource_ID]=A408)))</f>
        <v xml:space="preserve"> | </v>
      </c>
      <c r="C408" t="str">
        <v xml:space="preserve">0 | </v>
      </c>
      <c r="D408" t="str">
        <v xml:space="preserve">0 | </v>
      </c>
      <c r="E408" t="str">
        <v xml:space="preserve">0 | </v>
      </c>
      <c r="F408" t="str">
        <v xml:space="preserve">0 | </v>
      </c>
      <c r="G408" t="str">
        <v xml:space="preserve">0 | </v>
      </c>
      <c r="H408" t="str">
        <v xml:space="preserve">0 | </v>
      </c>
      <c r="I408" t="str">
        <v xml:space="preserve">0 | </v>
      </c>
    </row>
    <row r="409" spans="2:9" x14ac:dyDescent="0.25">
      <c r="B409" t="str" cm="1">
        <f t="array" ref="B409:I409">TRANSPOSE(_xlfn._xlws.SORT(_xlfn._xlws.FILTER(institutions[institute_ID]&amp;" | "&amp;institutions[institute_name],institutions[resource_ID]=A409)))</f>
        <v xml:space="preserve"> | </v>
      </c>
      <c r="C409" t="str">
        <v xml:space="preserve">0 | </v>
      </c>
      <c r="D409" t="str">
        <v xml:space="preserve">0 | </v>
      </c>
      <c r="E409" t="str">
        <v xml:space="preserve">0 | </v>
      </c>
      <c r="F409" t="str">
        <v xml:space="preserve">0 | </v>
      </c>
      <c r="G409" t="str">
        <v xml:space="preserve">0 | </v>
      </c>
      <c r="H409" t="str">
        <v xml:space="preserve">0 | </v>
      </c>
      <c r="I409" t="str">
        <v xml:space="preserve">0 | </v>
      </c>
    </row>
    <row r="410" spans="2:9" x14ac:dyDescent="0.25">
      <c r="B410" t="str" cm="1">
        <f t="array" ref="B410:I410">TRANSPOSE(_xlfn._xlws.SORT(_xlfn._xlws.FILTER(institutions[institute_ID]&amp;" | "&amp;institutions[institute_name],institutions[resource_ID]=A410)))</f>
        <v xml:space="preserve"> | </v>
      </c>
      <c r="C410" t="str">
        <v xml:space="preserve">0 | </v>
      </c>
      <c r="D410" t="str">
        <v xml:space="preserve">0 | </v>
      </c>
      <c r="E410" t="str">
        <v xml:space="preserve">0 | </v>
      </c>
      <c r="F410" t="str">
        <v xml:space="preserve">0 | </v>
      </c>
      <c r="G410" t="str">
        <v xml:space="preserve">0 | </v>
      </c>
      <c r="H410" t="str">
        <v xml:space="preserve">0 | </v>
      </c>
      <c r="I410" t="str">
        <v xml:space="preserve">0 | </v>
      </c>
    </row>
    <row r="411" spans="2:9" x14ac:dyDescent="0.25">
      <c r="B411" t="str" cm="1">
        <f t="array" ref="B411:I411">TRANSPOSE(_xlfn._xlws.SORT(_xlfn._xlws.FILTER(institutions[institute_ID]&amp;" | "&amp;institutions[institute_name],institutions[resource_ID]=A411)))</f>
        <v xml:space="preserve"> | </v>
      </c>
      <c r="C411" t="str">
        <v xml:space="preserve">0 | </v>
      </c>
      <c r="D411" t="str">
        <v xml:space="preserve">0 | </v>
      </c>
      <c r="E411" t="str">
        <v xml:space="preserve">0 | </v>
      </c>
      <c r="F411" t="str">
        <v xml:space="preserve">0 | </v>
      </c>
      <c r="G411" t="str">
        <v xml:space="preserve">0 | </v>
      </c>
      <c r="H411" t="str">
        <v xml:space="preserve">0 | </v>
      </c>
      <c r="I411" t="str">
        <v xml:space="preserve">0 | </v>
      </c>
    </row>
    <row r="412" spans="2:9" x14ac:dyDescent="0.25">
      <c r="B412" t="str" cm="1">
        <f t="array" ref="B412:I412">TRANSPOSE(_xlfn._xlws.SORT(_xlfn._xlws.FILTER(institutions[institute_ID]&amp;" | "&amp;institutions[institute_name],institutions[resource_ID]=A412)))</f>
        <v xml:space="preserve"> | </v>
      </c>
      <c r="C412" t="str">
        <v xml:space="preserve">0 | </v>
      </c>
      <c r="D412" t="str">
        <v xml:space="preserve">0 | </v>
      </c>
      <c r="E412" t="str">
        <v xml:space="preserve">0 | </v>
      </c>
      <c r="F412" t="str">
        <v xml:space="preserve">0 | </v>
      </c>
      <c r="G412" t="str">
        <v xml:space="preserve">0 | </v>
      </c>
      <c r="H412" t="str">
        <v xml:space="preserve">0 | </v>
      </c>
      <c r="I412" t="str">
        <v xml:space="preserve">0 | </v>
      </c>
    </row>
    <row r="413" spans="2:9" x14ac:dyDescent="0.25">
      <c r="B413" t="str" cm="1">
        <f t="array" ref="B413:I413">TRANSPOSE(_xlfn._xlws.SORT(_xlfn._xlws.FILTER(institutions[institute_ID]&amp;" | "&amp;institutions[institute_name],institutions[resource_ID]=A413)))</f>
        <v xml:space="preserve"> | </v>
      </c>
      <c r="C413" t="str">
        <v xml:space="preserve">0 | </v>
      </c>
      <c r="D413" t="str">
        <v xml:space="preserve">0 | </v>
      </c>
      <c r="E413" t="str">
        <v xml:space="preserve">0 | </v>
      </c>
      <c r="F413" t="str">
        <v xml:space="preserve">0 | </v>
      </c>
      <c r="G413" t="str">
        <v xml:space="preserve">0 | </v>
      </c>
      <c r="H413" t="str">
        <v xml:space="preserve">0 | </v>
      </c>
      <c r="I413" t="str">
        <v xml:space="preserve">0 | </v>
      </c>
    </row>
    <row r="414" spans="2:9" x14ac:dyDescent="0.25">
      <c r="B414" t="str" cm="1">
        <f t="array" ref="B414:I414">TRANSPOSE(_xlfn._xlws.SORT(_xlfn._xlws.FILTER(institutions[institute_ID]&amp;" | "&amp;institutions[institute_name],institutions[resource_ID]=A414)))</f>
        <v xml:space="preserve"> | </v>
      </c>
      <c r="C414" t="str">
        <v xml:space="preserve">0 | </v>
      </c>
      <c r="D414" t="str">
        <v xml:space="preserve">0 | </v>
      </c>
      <c r="E414" t="str">
        <v xml:space="preserve">0 | </v>
      </c>
      <c r="F414" t="str">
        <v xml:space="preserve">0 | </v>
      </c>
      <c r="G414" t="str">
        <v xml:space="preserve">0 | </v>
      </c>
      <c r="H414" t="str">
        <v xml:space="preserve">0 | </v>
      </c>
      <c r="I414" t="str">
        <v xml:space="preserve">0 | </v>
      </c>
    </row>
    <row r="415" spans="2:9" x14ac:dyDescent="0.25">
      <c r="B415" t="str" cm="1">
        <f t="array" ref="B415:I415">TRANSPOSE(_xlfn._xlws.SORT(_xlfn._xlws.FILTER(institutions[institute_ID]&amp;" | "&amp;institutions[institute_name],institutions[resource_ID]=A415)))</f>
        <v xml:space="preserve"> | </v>
      </c>
      <c r="C415" t="str">
        <v xml:space="preserve">0 | </v>
      </c>
      <c r="D415" t="str">
        <v xml:space="preserve">0 | </v>
      </c>
      <c r="E415" t="str">
        <v xml:space="preserve">0 | </v>
      </c>
      <c r="F415" t="str">
        <v xml:space="preserve">0 | </v>
      </c>
      <c r="G415" t="str">
        <v xml:space="preserve">0 | </v>
      </c>
      <c r="H415" t="str">
        <v xml:space="preserve">0 | </v>
      </c>
      <c r="I415" t="str">
        <v xml:space="preserve">0 | </v>
      </c>
    </row>
    <row r="416" spans="2:9" x14ac:dyDescent="0.25">
      <c r="B416" t="str" cm="1">
        <f t="array" ref="B416:I416">TRANSPOSE(_xlfn._xlws.SORT(_xlfn._xlws.FILTER(institutions[institute_ID]&amp;" | "&amp;institutions[institute_name],institutions[resource_ID]=A416)))</f>
        <v xml:space="preserve"> | </v>
      </c>
      <c r="C416" t="str">
        <v xml:space="preserve">0 | </v>
      </c>
      <c r="D416" t="str">
        <v xml:space="preserve">0 | </v>
      </c>
      <c r="E416" t="str">
        <v xml:space="preserve">0 | </v>
      </c>
      <c r="F416" t="str">
        <v xml:space="preserve">0 | </v>
      </c>
      <c r="G416" t="str">
        <v xml:space="preserve">0 | </v>
      </c>
      <c r="H416" t="str">
        <v xml:space="preserve">0 | </v>
      </c>
      <c r="I416" t="str">
        <v xml:space="preserve">0 | </v>
      </c>
    </row>
    <row r="417" spans="2:9" x14ac:dyDescent="0.25">
      <c r="B417" t="str" cm="1">
        <f t="array" ref="B417:I417">TRANSPOSE(_xlfn._xlws.SORT(_xlfn._xlws.FILTER(institutions[institute_ID]&amp;" | "&amp;institutions[institute_name],institutions[resource_ID]=A417)))</f>
        <v xml:space="preserve"> | </v>
      </c>
      <c r="C417" t="str">
        <v xml:space="preserve">0 | </v>
      </c>
      <c r="D417" t="str">
        <v xml:space="preserve">0 | </v>
      </c>
      <c r="E417" t="str">
        <v xml:space="preserve">0 | </v>
      </c>
      <c r="F417" t="str">
        <v xml:space="preserve">0 | </v>
      </c>
      <c r="G417" t="str">
        <v xml:space="preserve">0 | </v>
      </c>
      <c r="H417" t="str">
        <v xml:space="preserve">0 | </v>
      </c>
      <c r="I417" t="str">
        <v xml:space="preserve">0 | </v>
      </c>
    </row>
    <row r="418" spans="2:9" x14ac:dyDescent="0.25">
      <c r="B418" t="str" cm="1">
        <f t="array" ref="B418:I418">TRANSPOSE(_xlfn._xlws.SORT(_xlfn._xlws.FILTER(institutions[institute_ID]&amp;" | "&amp;institutions[institute_name],institutions[resource_ID]=A418)))</f>
        <v xml:space="preserve"> | </v>
      </c>
      <c r="C418" t="str">
        <v xml:space="preserve">0 | </v>
      </c>
      <c r="D418" t="str">
        <v xml:space="preserve">0 | </v>
      </c>
      <c r="E418" t="str">
        <v xml:space="preserve">0 | </v>
      </c>
      <c r="F418" t="str">
        <v xml:space="preserve">0 | </v>
      </c>
      <c r="G418" t="str">
        <v xml:space="preserve">0 | </v>
      </c>
      <c r="H418" t="str">
        <v xml:space="preserve">0 | </v>
      </c>
      <c r="I418" t="str">
        <v xml:space="preserve">0 | </v>
      </c>
    </row>
    <row r="419" spans="2:9" x14ac:dyDescent="0.25">
      <c r="B419" t="str" cm="1">
        <f t="array" ref="B419:I419">TRANSPOSE(_xlfn._xlws.SORT(_xlfn._xlws.FILTER(institutions[institute_ID]&amp;" | "&amp;institutions[institute_name],institutions[resource_ID]=A419)))</f>
        <v xml:space="preserve"> | </v>
      </c>
      <c r="C419" t="str">
        <v xml:space="preserve">0 | </v>
      </c>
      <c r="D419" t="str">
        <v xml:space="preserve">0 | </v>
      </c>
      <c r="E419" t="str">
        <v xml:space="preserve">0 | </v>
      </c>
      <c r="F419" t="str">
        <v xml:space="preserve">0 | </v>
      </c>
      <c r="G419" t="str">
        <v xml:space="preserve">0 | </v>
      </c>
      <c r="H419" t="str">
        <v xml:space="preserve">0 | </v>
      </c>
      <c r="I419" t="str">
        <v xml:space="preserve">0 | </v>
      </c>
    </row>
    <row r="420" spans="2:9" x14ac:dyDescent="0.25">
      <c r="B420" t="str" cm="1">
        <f t="array" ref="B420:I420">TRANSPOSE(_xlfn._xlws.SORT(_xlfn._xlws.FILTER(institutions[institute_ID]&amp;" | "&amp;institutions[institute_name],institutions[resource_ID]=A420)))</f>
        <v xml:space="preserve"> | </v>
      </c>
      <c r="C420" t="str">
        <v xml:space="preserve">0 | </v>
      </c>
      <c r="D420" t="str">
        <v xml:space="preserve">0 | </v>
      </c>
      <c r="E420" t="str">
        <v xml:space="preserve">0 | </v>
      </c>
      <c r="F420" t="str">
        <v xml:space="preserve">0 | </v>
      </c>
      <c r="G420" t="str">
        <v xml:space="preserve">0 | </v>
      </c>
      <c r="H420" t="str">
        <v xml:space="preserve">0 | </v>
      </c>
      <c r="I420" t="str">
        <v xml:space="preserve">0 | </v>
      </c>
    </row>
    <row r="421" spans="2:9" x14ac:dyDescent="0.25">
      <c r="B421" t="str" cm="1">
        <f t="array" ref="B421:I421">TRANSPOSE(_xlfn._xlws.SORT(_xlfn._xlws.FILTER(institutions[institute_ID]&amp;" | "&amp;institutions[institute_name],institutions[resource_ID]=A421)))</f>
        <v xml:space="preserve"> | </v>
      </c>
      <c r="C421" t="str">
        <v xml:space="preserve">0 | </v>
      </c>
      <c r="D421" t="str">
        <v xml:space="preserve">0 | </v>
      </c>
      <c r="E421" t="str">
        <v xml:space="preserve">0 | </v>
      </c>
      <c r="F421" t="str">
        <v xml:space="preserve">0 | </v>
      </c>
      <c r="G421" t="str">
        <v xml:space="preserve">0 | </v>
      </c>
      <c r="H421" t="str">
        <v xml:space="preserve">0 | </v>
      </c>
      <c r="I421" t="str">
        <v xml:space="preserve">0 | </v>
      </c>
    </row>
    <row r="422" spans="2:9" x14ac:dyDescent="0.25">
      <c r="B422" t="str" cm="1">
        <f t="array" ref="B422:I422">TRANSPOSE(_xlfn._xlws.SORT(_xlfn._xlws.FILTER(institutions[institute_ID]&amp;" | "&amp;institutions[institute_name],institutions[resource_ID]=A422)))</f>
        <v xml:space="preserve"> | </v>
      </c>
      <c r="C422" t="str">
        <v xml:space="preserve">0 | </v>
      </c>
      <c r="D422" t="str">
        <v xml:space="preserve">0 | </v>
      </c>
      <c r="E422" t="str">
        <v xml:space="preserve">0 | </v>
      </c>
      <c r="F422" t="str">
        <v xml:space="preserve">0 | </v>
      </c>
      <c r="G422" t="str">
        <v xml:space="preserve">0 | </v>
      </c>
      <c r="H422" t="str">
        <v xml:space="preserve">0 | </v>
      </c>
      <c r="I422" t="str">
        <v xml:space="preserve">0 | </v>
      </c>
    </row>
    <row r="423" spans="2:9" x14ac:dyDescent="0.25">
      <c r="B423" t="str" cm="1">
        <f t="array" ref="B423:I423">TRANSPOSE(_xlfn._xlws.SORT(_xlfn._xlws.FILTER(institutions[institute_ID]&amp;" | "&amp;institutions[institute_name],institutions[resource_ID]=A423)))</f>
        <v xml:space="preserve"> | </v>
      </c>
      <c r="C423" t="str">
        <v xml:space="preserve">0 | </v>
      </c>
      <c r="D423" t="str">
        <v xml:space="preserve">0 | </v>
      </c>
      <c r="E423" t="str">
        <v xml:space="preserve">0 | </v>
      </c>
      <c r="F423" t="str">
        <v xml:space="preserve">0 | </v>
      </c>
      <c r="G423" t="str">
        <v xml:space="preserve">0 | </v>
      </c>
      <c r="H423" t="str">
        <v xml:space="preserve">0 | </v>
      </c>
      <c r="I423" t="str">
        <v xml:space="preserve">0 | </v>
      </c>
    </row>
    <row r="424" spans="2:9" x14ac:dyDescent="0.25">
      <c r="B424" t="str" cm="1">
        <f t="array" ref="B424:I424">TRANSPOSE(_xlfn._xlws.SORT(_xlfn._xlws.FILTER(institutions[institute_ID]&amp;" | "&amp;institutions[institute_name],institutions[resource_ID]=A424)))</f>
        <v xml:space="preserve"> | </v>
      </c>
      <c r="C424" t="str">
        <v xml:space="preserve">0 | </v>
      </c>
      <c r="D424" t="str">
        <v xml:space="preserve">0 | </v>
      </c>
      <c r="E424" t="str">
        <v xml:space="preserve">0 | </v>
      </c>
      <c r="F424" t="str">
        <v xml:space="preserve">0 | </v>
      </c>
      <c r="G424" t="str">
        <v xml:space="preserve">0 | </v>
      </c>
      <c r="H424" t="str">
        <v xml:space="preserve">0 | </v>
      </c>
      <c r="I424" t="str">
        <v xml:space="preserve">0 | </v>
      </c>
    </row>
    <row r="425" spans="2:9" x14ac:dyDescent="0.25">
      <c r="B425" t="str" cm="1">
        <f t="array" ref="B425:I425">TRANSPOSE(_xlfn._xlws.SORT(_xlfn._xlws.FILTER(institutions[institute_ID]&amp;" | "&amp;institutions[institute_name],institutions[resource_ID]=A425)))</f>
        <v xml:space="preserve"> | </v>
      </c>
      <c r="C425" t="str">
        <v xml:space="preserve">0 | </v>
      </c>
      <c r="D425" t="str">
        <v xml:space="preserve">0 | </v>
      </c>
      <c r="E425" t="str">
        <v xml:space="preserve">0 | </v>
      </c>
      <c r="F425" t="str">
        <v xml:space="preserve">0 | </v>
      </c>
      <c r="G425" t="str">
        <v xml:space="preserve">0 | </v>
      </c>
      <c r="H425" t="str">
        <v xml:space="preserve">0 | </v>
      </c>
      <c r="I425" t="str">
        <v xml:space="preserve">0 | </v>
      </c>
    </row>
    <row r="426" spans="2:9" x14ac:dyDescent="0.25">
      <c r="B426" t="str" cm="1">
        <f t="array" ref="B426:I426">TRANSPOSE(_xlfn._xlws.SORT(_xlfn._xlws.FILTER(institutions[institute_ID]&amp;" | "&amp;institutions[institute_name],institutions[resource_ID]=A426)))</f>
        <v xml:space="preserve"> | </v>
      </c>
      <c r="C426" t="str">
        <v xml:space="preserve">0 | </v>
      </c>
      <c r="D426" t="str">
        <v xml:space="preserve">0 | </v>
      </c>
      <c r="E426" t="str">
        <v xml:space="preserve">0 | </v>
      </c>
      <c r="F426" t="str">
        <v xml:space="preserve">0 | </v>
      </c>
      <c r="G426" t="str">
        <v xml:space="preserve">0 | </v>
      </c>
      <c r="H426" t="str">
        <v xml:space="preserve">0 | </v>
      </c>
      <c r="I426" t="str">
        <v xml:space="preserve">0 | </v>
      </c>
    </row>
    <row r="427" spans="2:9" x14ac:dyDescent="0.25">
      <c r="B427" t="str" cm="1">
        <f t="array" ref="B427:I427">TRANSPOSE(_xlfn._xlws.SORT(_xlfn._xlws.FILTER(institutions[institute_ID]&amp;" | "&amp;institutions[institute_name],institutions[resource_ID]=A427)))</f>
        <v xml:space="preserve"> | </v>
      </c>
      <c r="C427" t="str">
        <v xml:space="preserve">0 | </v>
      </c>
      <c r="D427" t="str">
        <v xml:space="preserve">0 | </v>
      </c>
      <c r="E427" t="str">
        <v xml:space="preserve">0 | </v>
      </c>
      <c r="F427" t="str">
        <v xml:space="preserve">0 | </v>
      </c>
      <c r="G427" t="str">
        <v xml:space="preserve">0 | </v>
      </c>
      <c r="H427" t="str">
        <v xml:space="preserve">0 | </v>
      </c>
      <c r="I427" t="str">
        <v xml:space="preserve">0 | </v>
      </c>
    </row>
    <row r="428" spans="2:9" x14ac:dyDescent="0.25">
      <c r="B428" t="str" cm="1">
        <f t="array" ref="B428:I428">TRANSPOSE(_xlfn._xlws.SORT(_xlfn._xlws.FILTER(institutions[institute_ID]&amp;" | "&amp;institutions[institute_name],institutions[resource_ID]=A428)))</f>
        <v xml:space="preserve"> | </v>
      </c>
      <c r="C428" t="str">
        <v xml:space="preserve">0 | </v>
      </c>
      <c r="D428" t="str">
        <v xml:space="preserve">0 | </v>
      </c>
      <c r="E428" t="str">
        <v xml:space="preserve">0 | </v>
      </c>
      <c r="F428" t="str">
        <v xml:space="preserve">0 | </v>
      </c>
      <c r="G428" t="str">
        <v xml:space="preserve">0 | </v>
      </c>
      <c r="H428" t="str">
        <v xml:space="preserve">0 | </v>
      </c>
      <c r="I428" t="str">
        <v xml:space="preserve">0 | </v>
      </c>
    </row>
    <row r="429" spans="2:9" x14ac:dyDescent="0.25">
      <c r="B429" t="str" cm="1">
        <f t="array" ref="B429:I429">TRANSPOSE(_xlfn._xlws.SORT(_xlfn._xlws.FILTER(institutions[institute_ID]&amp;" | "&amp;institutions[institute_name],institutions[resource_ID]=A429)))</f>
        <v xml:space="preserve"> | </v>
      </c>
      <c r="C429" t="str">
        <v xml:space="preserve">0 | </v>
      </c>
      <c r="D429" t="str">
        <v xml:space="preserve">0 | </v>
      </c>
      <c r="E429" t="str">
        <v xml:space="preserve">0 | </v>
      </c>
      <c r="F429" t="str">
        <v xml:space="preserve">0 | </v>
      </c>
      <c r="G429" t="str">
        <v xml:space="preserve">0 | </v>
      </c>
      <c r="H429" t="str">
        <v xml:space="preserve">0 | </v>
      </c>
      <c r="I429" t="str">
        <v xml:space="preserve">0 | </v>
      </c>
    </row>
    <row r="430" spans="2:9" x14ac:dyDescent="0.25">
      <c r="B430" t="str" cm="1">
        <f t="array" ref="B430:I430">TRANSPOSE(_xlfn._xlws.SORT(_xlfn._xlws.FILTER(institutions[institute_ID]&amp;" | "&amp;institutions[institute_name],institutions[resource_ID]=A430)))</f>
        <v xml:space="preserve"> | </v>
      </c>
      <c r="C430" t="str">
        <v xml:space="preserve">0 | </v>
      </c>
      <c r="D430" t="str">
        <v xml:space="preserve">0 | </v>
      </c>
      <c r="E430" t="str">
        <v xml:space="preserve">0 | </v>
      </c>
      <c r="F430" t="str">
        <v xml:space="preserve">0 | </v>
      </c>
      <c r="G430" t="str">
        <v xml:space="preserve">0 | </v>
      </c>
      <c r="H430" t="str">
        <v xml:space="preserve">0 | </v>
      </c>
      <c r="I430" t="str">
        <v xml:space="preserve">0 | </v>
      </c>
    </row>
    <row r="431" spans="2:9" x14ac:dyDescent="0.25">
      <c r="B431" t="str" cm="1">
        <f t="array" ref="B431:I431">TRANSPOSE(_xlfn._xlws.SORT(_xlfn._xlws.FILTER(institutions[institute_ID]&amp;" | "&amp;institutions[institute_name],institutions[resource_ID]=A431)))</f>
        <v xml:space="preserve"> | </v>
      </c>
      <c r="C431" t="str">
        <v xml:space="preserve">0 | </v>
      </c>
      <c r="D431" t="str">
        <v xml:space="preserve">0 | </v>
      </c>
      <c r="E431" t="str">
        <v xml:space="preserve">0 | </v>
      </c>
      <c r="F431" t="str">
        <v xml:space="preserve">0 | </v>
      </c>
      <c r="G431" t="str">
        <v xml:space="preserve">0 | </v>
      </c>
      <c r="H431" t="str">
        <v xml:space="preserve">0 | </v>
      </c>
      <c r="I431" t="str">
        <v xml:space="preserve">0 | </v>
      </c>
    </row>
    <row r="432" spans="2:9" x14ac:dyDescent="0.25">
      <c r="B432" t="str" cm="1">
        <f t="array" ref="B432:I432">TRANSPOSE(_xlfn._xlws.SORT(_xlfn._xlws.FILTER(institutions[institute_ID]&amp;" | "&amp;institutions[institute_name],institutions[resource_ID]=A432)))</f>
        <v xml:space="preserve"> | </v>
      </c>
      <c r="C432" t="str">
        <v xml:space="preserve">0 | </v>
      </c>
      <c r="D432" t="str">
        <v xml:space="preserve">0 | </v>
      </c>
      <c r="E432" t="str">
        <v xml:space="preserve">0 | </v>
      </c>
      <c r="F432" t="str">
        <v xml:space="preserve">0 | </v>
      </c>
      <c r="G432" t="str">
        <v xml:space="preserve">0 | </v>
      </c>
      <c r="H432" t="str">
        <v xml:space="preserve">0 | </v>
      </c>
      <c r="I432" t="str">
        <v xml:space="preserve">0 | </v>
      </c>
    </row>
    <row r="433" spans="2:9" x14ac:dyDescent="0.25">
      <c r="B433" t="str" cm="1">
        <f t="array" ref="B433:I433">TRANSPOSE(_xlfn._xlws.SORT(_xlfn._xlws.FILTER(institutions[institute_ID]&amp;" | "&amp;institutions[institute_name],institutions[resource_ID]=A433)))</f>
        <v xml:space="preserve"> | </v>
      </c>
      <c r="C433" t="str">
        <v xml:space="preserve">0 | </v>
      </c>
      <c r="D433" t="str">
        <v xml:space="preserve">0 | </v>
      </c>
      <c r="E433" t="str">
        <v xml:space="preserve">0 | </v>
      </c>
      <c r="F433" t="str">
        <v xml:space="preserve">0 | </v>
      </c>
      <c r="G433" t="str">
        <v xml:space="preserve">0 | </v>
      </c>
      <c r="H433" t="str">
        <v xml:space="preserve">0 | </v>
      </c>
      <c r="I433" t="str">
        <v xml:space="preserve">0 | </v>
      </c>
    </row>
    <row r="434" spans="2:9" x14ac:dyDescent="0.25">
      <c r="B434" t="str" cm="1">
        <f t="array" ref="B434:I434">TRANSPOSE(_xlfn._xlws.SORT(_xlfn._xlws.FILTER(institutions[institute_ID]&amp;" | "&amp;institutions[institute_name],institutions[resource_ID]=A434)))</f>
        <v xml:space="preserve"> | </v>
      </c>
      <c r="C434" t="str">
        <v xml:space="preserve">0 | </v>
      </c>
      <c r="D434" t="str">
        <v xml:space="preserve">0 | </v>
      </c>
      <c r="E434" t="str">
        <v xml:space="preserve">0 | </v>
      </c>
      <c r="F434" t="str">
        <v xml:space="preserve">0 | </v>
      </c>
      <c r="G434" t="str">
        <v xml:space="preserve">0 | </v>
      </c>
      <c r="H434" t="str">
        <v xml:space="preserve">0 | </v>
      </c>
      <c r="I434" t="str">
        <v xml:space="preserve">0 | </v>
      </c>
    </row>
    <row r="435" spans="2:9" x14ac:dyDescent="0.25">
      <c r="B435" t="str" cm="1">
        <f t="array" ref="B435:I435">TRANSPOSE(_xlfn._xlws.SORT(_xlfn._xlws.FILTER(institutions[institute_ID]&amp;" | "&amp;institutions[institute_name],institutions[resource_ID]=A435)))</f>
        <v xml:space="preserve"> | </v>
      </c>
      <c r="C435" t="str">
        <v xml:space="preserve">0 | </v>
      </c>
      <c r="D435" t="str">
        <v xml:space="preserve">0 | </v>
      </c>
      <c r="E435" t="str">
        <v xml:space="preserve">0 | </v>
      </c>
      <c r="F435" t="str">
        <v xml:space="preserve">0 | </v>
      </c>
      <c r="G435" t="str">
        <v xml:space="preserve">0 | </v>
      </c>
      <c r="H435" t="str">
        <v xml:space="preserve">0 | </v>
      </c>
      <c r="I435" t="str">
        <v xml:space="preserve">0 | </v>
      </c>
    </row>
    <row r="436" spans="2:9" x14ac:dyDescent="0.25">
      <c r="B436" t="str" cm="1">
        <f t="array" ref="B436:I436">TRANSPOSE(_xlfn._xlws.SORT(_xlfn._xlws.FILTER(institutions[institute_ID]&amp;" | "&amp;institutions[institute_name],institutions[resource_ID]=A436)))</f>
        <v xml:space="preserve"> | </v>
      </c>
      <c r="C436" t="str">
        <v xml:space="preserve">0 | </v>
      </c>
      <c r="D436" t="str">
        <v xml:space="preserve">0 | </v>
      </c>
      <c r="E436" t="str">
        <v xml:space="preserve">0 | </v>
      </c>
      <c r="F436" t="str">
        <v xml:space="preserve">0 | </v>
      </c>
      <c r="G436" t="str">
        <v xml:space="preserve">0 | </v>
      </c>
      <c r="H436" t="str">
        <v xml:space="preserve">0 | </v>
      </c>
      <c r="I436" t="str">
        <v xml:space="preserve">0 | </v>
      </c>
    </row>
    <row r="437" spans="2:9" x14ac:dyDescent="0.25">
      <c r="B437" t="str" cm="1">
        <f t="array" ref="B437:I437">TRANSPOSE(_xlfn._xlws.SORT(_xlfn._xlws.FILTER(institutions[institute_ID]&amp;" | "&amp;institutions[institute_name],institutions[resource_ID]=A437)))</f>
        <v xml:space="preserve"> | </v>
      </c>
      <c r="C437" t="str">
        <v xml:space="preserve">0 | </v>
      </c>
      <c r="D437" t="str">
        <v xml:space="preserve">0 | </v>
      </c>
      <c r="E437" t="str">
        <v xml:space="preserve">0 | </v>
      </c>
      <c r="F437" t="str">
        <v xml:space="preserve">0 | </v>
      </c>
      <c r="G437" t="str">
        <v xml:space="preserve">0 | </v>
      </c>
      <c r="H437" t="str">
        <v xml:space="preserve">0 | </v>
      </c>
      <c r="I437" t="str">
        <v xml:space="preserve">0 | </v>
      </c>
    </row>
    <row r="438" spans="2:9" x14ac:dyDescent="0.25">
      <c r="B438" t="str" cm="1">
        <f t="array" ref="B438:I438">TRANSPOSE(_xlfn._xlws.SORT(_xlfn._xlws.FILTER(institutions[institute_ID]&amp;" | "&amp;institutions[institute_name],institutions[resource_ID]=A438)))</f>
        <v xml:space="preserve"> | </v>
      </c>
      <c r="C438" t="str">
        <v xml:space="preserve">0 | </v>
      </c>
      <c r="D438" t="str">
        <v xml:space="preserve">0 | </v>
      </c>
      <c r="E438" t="str">
        <v xml:space="preserve">0 | </v>
      </c>
      <c r="F438" t="str">
        <v xml:space="preserve">0 | </v>
      </c>
      <c r="G438" t="str">
        <v xml:space="preserve">0 | </v>
      </c>
      <c r="H438" t="str">
        <v xml:space="preserve">0 | </v>
      </c>
      <c r="I438" t="str">
        <v xml:space="preserve">0 | </v>
      </c>
    </row>
    <row r="439" spans="2:9" x14ac:dyDescent="0.25">
      <c r="B439" t="str" cm="1">
        <f t="array" ref="B439:I439">TRANSPOSE(_xlfn._xlws.SORT(_xlfn._xlws.FILTER(institutions[institute_ID]&amp;" | "&amp;institutions[institute_name],institutions[resource_ID]=A439)))</f>
        <v xml:space="preserve"> | </v>
      </c>
      <c r="C439" t="str">
        <v xml:space="preserve">0 | </v>
      </c>
      <c r="D439" t="str">
        <v xml:space="preserve">0 | </v>
      </c>
      <c r="E439" t="str">
        <v xml:space="preserve">0 | </v>
      </c>
      <c r="F439" t="str">
        <v xml:space="preserve">0 | </v>
      </c>
      <c r="G439" t="str">
        <v xml:space="preserve">0 | </v>
      </c>
      <c r="H439" t="str">
        <v xml:space="preserve">0 | </v>
      </c>
      <c r="I439" t="str">
        <v xml:space="preserve">0 | </v>
      </c>
    </row>
    <row r="440" spans="2:9" x14ac:dyDescent="0.25">
      <c r="B440" t="str" cm="1">
        <f t="array" ref="B440:I440">TRANSPOSE(_xlfn._xlws.SORT(_xlfn._xlws.FILTER(institutions[institute_ID]&amp;" | "&amp;institutions[institute_name],institutions[resource_ID]=A440)))</f>
        <v xml:space="preserve"> | </v>
      </c>
      <c r="C440" t="str">
        <v xml:space="preserve">0 | </v>
      </c>
      <c r="D440" t="str">
        <v xml:space="preserve">0 | </v>
      </c>
      <c r="E440" t="str">
        <v xml:space="preserve">0 | </v>
      </c>
      <c r="F440" t="str">
        <v xml:space="preserve">0 | </v>
      </c>
      <c r="G440" t="str">
        <v xml:space="preserve">0 | </v>
      </c>
      <c r="H440" t="str">
        <v xml:space="preserve">0 | </v>
      </c>
      <c r="I440" t="str">
        <v xml:space="preserve">0 | </v>
      </c>
    </row>
    <row r="441" spans="2:9" x14ac:dyDescent="0.25">
      <c r="B441" t="str" cm="1">
        <f t="array" ref="B441:I441">TRANSPOSE(_xlfn._xlws.SORT(_xlfn._xlws.FILTER(institutions[institute_ID]&amp;" | "&amp;institutions[institute_name],institutions[resource_ID]=A441)))</f>
        <v xml:space="preserve"> | </v>
      </c>
      <c r="C441" t="str">
        <v xml:space="preserve">0 | </v>
      </c>
      <c r="D441" t="str">
        <v xml:space="preserve">0 | </v>
      </c>
      <c r="E441" t="str">
        <v xml:space="preserve">0 | </v>
      </c>
      <c r="F441" t="str">
        <v xml:space="preserve">0 | </v>
      </c>
      <c r="G441" t="str">
        <v xml:space="preserve">0 | </v>
      </c>
      <c r="H441" t="str">
        <v xml:space="preserve">0 | </v>
      </c>
      <c r="I441" t="str">
        <v xml:space="preserve">0 | </v>
      </c>
    </row>
    <row r="442" spans="2:9" x14ac:dyDescent="0.25">
      <c r="B442" t="str" cm="1">
        <f t="array" ref="B442:I442">TRANSPOSE(_xlfn._xlws.SORT(_xlfn._xlws.FILTER(institutions[institute_ID]&amp;" | "&amp;institutions[institute_name],institutions[resource_ID]=A442)))</f>
        <v xml:space="preserve"> | </v>
      </c>
      <c r="C442" t="str">
        <v xml:space="preserve">0 | </v>
      </c>
      <c r="D442" t="str">
        <v xml:space="preserve">0 | </v>
      </c>
      <c r="E442" t="str">
        <v xml:space="preserve">0 | </v>
      </c>
      <c r="F442" t="str">
        <v xml:space="preserve">0 | </v>
      </c>
      <c r="G442" t="str">
        <v xml:space="preserve">0 | </v>
      </c>
      <c r="H442" t="str">
        <v xml:space="preserve">0 | </v>
      </c>
      <c r="I442" t="str">
        <v xml:space="preserve">0 | </v>
      </c>
    </row>
    <row r="443" spans="2:9" x14ac:dyDescent="0.25">
      <c r="B443" t="str" cm="1">
        <f t="array" ref="B443:I443">TRANSPOSE(_xlfn._xlws.SORT(_xlfn._xlws.FILTER(institutions[institute_ID]&amp;" | "&amp;institutions[institute_name],institutions[resource_ID]=A443)))</f>
        <v xml:space="preserve"> | </v>
      </c>
      <c r="C443" t="str">
        <v xml:space="preserve">0 | </v>
      </c>
      <c r="D443" t="str">
        <v xml:space="preserve">0 | </v>
      </c>
      <c r="E443" t="str">
        <v xml:space="preserve">0 | </v>
      </c>
      <c r="F443" t="str">
        <v xml:space="preserve">0 | </v>
      </c>
      <c r="G443" t="str">
        <v xml:space="preserve">0 | </v>
      </c>
      <c r="H443" t="str">
        <v xml:space="preserve">0 | </v>
      </c>
      <c r="I443" t="str">
        <v xml:space="preserve">0 | </v>
      </c>
    </row>
    <row r="444" spans="2:9" x14ac:dyDescent="0.25">
      <c r="B444" t="str" cm="1">
        <f t="array" ref="B444:I444">TRANSPOSE(_xlfn._xlws.SORT(_xlfn._xlws.FILTER(institutions[institute_ID]&amp;" | "&amp;institutions[institute_name],institutions[resource_ID]=A444)))</f>
        <v xml:space="preserve"> | </v>
      </c>
      <c r="C444" t="str">
        <v xml:space="preserve">0 | </v>
      </c>
      <c r="D444" t="str">
        <v xml:space="preserve">0 | </v>
      </c>
      <c r="E444" t="str">
        <v xml:space="preserve">0 | </v>
      </c>
      <c r="F444" t="str">
        <v xml:space="preserve">0 | </v>
      </c>
      <c r="G444" t="str">
        <v xml:space="preserve">0 | </v>
      </c>
      <c r="H444" t="str">
        <v xml:space="preserve">0 | </v>
      </c>
      <c r="I444" t="str">
        <v xml:space="preserve">0 | </v>
      </c>
    </row>
    <row r="445" spans="2:9" x14ac:dyDescent="0.25">
      <c r="B445" t="str" cm="1">
        <f t="array" ref="B445:I445">TRANSPOSE(_xlfn._xlws.SORT(_xlfn._xlws.FILTER(institutions[institute_ID]&amp;" | "&amp;institutions[institute_name],institutions[resource_ID]=A445)))</f>
        <v xml:space="preserve"> | </v>
      </c>
      <c r="C445" t="str">
        <v xml:space="preserve">0 | </v>
      </c>
      <c r="D445" t="str">
        <v xml:space="preserve">0 | </v>
      </c>
      <c r="E445" t="str">
        <v xml:space="preserve">0 | </v>
      </c>
      <c r="F445" t="str">
        <v xml:space="preserve">0 | </v>
      </c>
      <c r="G445" t="str">
        <v xml:space="preserve">0 | </v>
      </c>
      <c r="H445" t="str">
        <v xml:space="preserve">0 | </v>
      </c>
      <c r="I445" t="str">
        <v xml:space="preserve">0 | </v>
      </c>
    </row>
    <row r="446" spans="2:9" x14ac:dyDescent="0.25">
      <c r="B446" t="str" cm="1">
        <f t="array" ref="B446:I446">TRANSPOSE(_xlfn._xlws.SORT(_xlfn._xlws.FILTER(institutions[institute_ID]&amp;" | "&amp;institutions[institute_name],institutions[resource_ID]=A446)))</f>
        <v xml:space="preserve"> | </v>
      </c>
      <c r="C446" t="str">
        <v xml:space="preserve">0 | </v>
      </c>
      <c r="D446" t="str">
        <v xml:space="preserve">0 | </v>
      </c>
      <c r="E446" t="str">
        <v xml:space="preserve">0 | </v>
      </c>
      <c r="F446" t="str">
        <v xml:space="preserve">0 | </v>
      </c>
      <c r="G446" t="str">
        <v xml:space="preserve">0 | </v>
      </c>
      <c r="H446" t="str">
        <v xml:space="preserve">0 | </v>
      </c>
      <c r="I446" t="str">
        <v xml:space="preserve">0 | </v>
      </c>
    </row>
    <row r="447" spans="2:9" x14ac:dyDescent="0.25">
      <c r="B447" t="str" cm="1">
        <f t="array" ref="B447:I447">TRANSPOSE(_xlfn._xlws.SORT(_xlfn._xlws.FILTER(institutions[institute_ID]&amp;" | "&amp;institutions[institute_name],institutions[resource_ID]=A447)))</f>
        <v xml:space="preserve"> | </v>
      </c>
      <c r="C447" t="str">
        <v xml:space="preserve">0 | </v>
      </c>
      <c r="D447" t="str">
        <v xml:space="preserve">0 | </v>
      </c>
      <c r="E447" t="str">
        <v xml:space="preserve">0 | </v>
      </c>
      <c r="F447" t="str">
        <v xml:space="preserve">0 | </v>
      </c>
      <c r="G447" t="str">
        <v xml:space="preserve">0 | </v>
      </c>
      <c r="H447" t="str">
        <v xml:space="preserve">0 | </v>
      </c>
      <c r="I447" t="str">
        <v xml:space="preserve">0 | </v>
      </c>
    </row>
    <row r="448" spans="2:9" x14ac:dyDescent="0.25">
      <c r="B448" t="str" cm="1">
        <f t="array" ref="B448:I448">TRANSPOSE(_xlfn._xlws.SORT(_xlfn._xlws.FILTER(institutions[institute_ID]&amp;" | "&amp;institutions[institute_name],institutions[resource_ID]=A448)))</f>
        <v xml:space="preserve"> | </v>
      </c>
      <c r="C448" t="str">
        <v xml:space="preserve">0 | </v>
      </c>
      <c r="D448" t="str">
        <v xml:space="preserve">0 | </v>
      </c>
      <c r="E448" t="str">
        <v xml:space="preserve">0 | </v>
      </c>
      <c r="F448" t="str">
        <v xml:space="preserve">0 | </v>
      </c>
      <c r="G448" t="str">
        <v xml:space="preserve">0 | </v>
      </c>
      <c r="H448" t="str">
        <v xml:space="preserve">0 | </v>
      </c>
      <c r="I448" t="str">
        <v xml:space="preserve">0 | </v>
      </c>
    </row>
    <row r="449" spans="2:9" x14ac:dyDescent="0.25">
      <c r="B449" t="str" cm="1">
        <f t="array" ref="B449:I449">TRANSPOSE(_xlfn._xlws.SORT(_xlfn._xlws.FILTER(institutions[institute_ID]&amp;" | "&amp;institutions[institute_name],institutions[resource_ID]=A449)))</f>
        <v xml:space="preserve"> | </v>
      </c>
      <c r="C449" t="str">
        <v xml:space="preserve">0 | </v>
      </c>
      <c r="D449" t="str">
        <v xml:space="preserve">0 | </v>
      </c>
      <c r="E449" t="str">
        <v xml:space="preserve">0 | </v>
      </c>
      <c r="F449" t="str">
        <v xml:space="preserve">0 | </v>
      </c>
      <c r="G449" t="str">
        <v xml:space="preserve">0 | </v>
      </c>
      <c r="H449" t="str">
        <v xml:space="preserve">0 | </v>
      </c>
      <c r="I449" t="str">
        <v xml:space="preserve">0 | </v>
      </c>
    </row>
    <row r="450" spans="2:9" x14ac:dyDescent="0.25">
      <c r="B450" t="str" cm="1">
        <f t="array" ref="B450:I450">TRANSPOSE(_xlfn._xlws.SORT(_xlfn._xlws.FILTER(institutions[institute_ID]&amp;" | "&amp;institutions[institute_name],institutions[resource_ID]=A450)))</f>
        <v xml:space="preserve"> | </v>
      </c>
      <c r="C450" t="str">
        <v xml:space="preserve">0 | </v>
      </c>
      <c r="D450" t="str">
        <v xml:space="preserve">0 | </v>
      </c>
      <c r="E450" t="str">
        <v xml:space="preserve">0 | </v>
      </c>
      <c r="F450" t="str">
        <v xml:space="preserve">0 | </v>
      </c>
      <c r="G450" t="str">
        <v xml:space="preserve">0 | </v>
      </c>
      <c r="H450" t="str">
        <v xml:space="preserve">0 | </v>
      </c>
      <c r="I450" t="str">
        <v xml:space="preserve">0 | </v>
      </c>
    </row>
    <row r="451" spans="2:9" x14ac:dyDescent="0.25">
      <c r="B451" t="str" cm="1">
        <f t="array" ref="B451:I451">TRANSPOSE(_xlfn._xlws.SORT(_xlfn._xlws.FILTER(institutions[institute_ID]&amp;" | "&amp;institutions[institute_name],institutions[resource_ID]=A451)))</f>
        <v xml:space="preserve"> | </v>
      </c>
      <c r="C451" t="str">
        <v xml:space="preserve">0 | </v>
      </c>
      <c r="D451" t="str">
        <v xml:space="preserve">0 | </v>
      </c>
      <c r="E451" t="str">
        <v xml:space="preserve">0 | </v>
      </c>
      <c r="F451" t="str">
        <v xml:space="preserve">0 | </v>
      </c>
      <c r="G451" t="str">
        <v xml:space="preserve">0 | </v>
      </c>
      <c r="H451" t="str">
        <v xml:space="preserve">0 | </v>
      </c>
      <c r="I451" t="str">
        <v xml:space="preserve">0 | </v>
      </c>
    </row>
    <row r="452" spans="2:9" x14ac:dyDescent="0.25">
      <c r="B452" t="str" cm="1">
        <f t="array" ref="B452:I452">TRANSPOSE(_xlfn._xlws.SORT(_xlfn._xlws.FILTER(institutions[institute_ID]&amp;" | "&amp;institutions[institute_name],institutions[resource_ID]=A452)))</f>
        <v xml:space="preserve"> | </v>
      </c>
      <c r="C452" t="str">
        <v xml:space="preserve">0 | </v>
      </c>
      <c r="D452" t="str">
        <v xml:space="preserve">0 | </v>
      </c>
      <c r="E452" t="str">
        <v xml:space="preserve">0 | </v>
      </c>
      <c r="F452" t="str">
        <v xml:space="preserve">0 | </v>
      </c>
      <c r="G452" t="str">
        <v xml:space="preserve">0 | </v>
      </c>
      <c r="H452" t="str">
        <v xml:space="preserve">0 | </v>
      </c>
      <c r="I452" t="str">
        <v xml:space="preserve">0 | </v>
      </c>
    </row>
    <row r="453" spans="2:9" x14ac:dyDescent="0.25">
      <c r="B453" t="str" cm="1">
        <f t="array" ref="B453:I453">TRANSPOSE(_xlfn._xlws.SORT(_xlfn._xlws.FILTER(institutions[institute_ID]&amp;" | "&amp;institutions[institute_name],institutions[resource_ID]=A453)))</f>
        <v xml:space="preserve"> | </v>
      </c>
      <c r="C453" t="str">
        <v xml:space="preserve">0 | </v>
      </c>
      <c r="D453" t="str">
        <v xml:space="preserve">0 | </v>
      </c>
      <c r="E453" t="str">
        <v xml:space="preserve">0 | </v>
      </c>
      <c r="F453" t="str">
        <v xml:space="preserve">0 | </v>
      </c>
      <c r="G453" t="str">
        <v xml:space="preserve">0 | </v>
      </c>
      <c r="H453" t="str">
        <v xml:space="preserve">0 | </v>
      </c>
      <c r="I453" t="str">
        <v xml:space="preserve">0 | </v>
      </c>
    </row>
    <row r="454" spans="2:9" x14ac:dyDescent="0.25">
      <c r="B454" t="str" cm="1">
        <f t="array" ref="B454:I454">TRANSPOSE(_xlfn._xlws.SORT(_xlfn._xlws.FILTER(institutions[institute_ID]&amp;" | "&amp;institutions[institute_name],institutions[resource_ID]=A454)))</f>
        <v xml:space="preserve"> | </v>
      </c>
      <c r="C454" t="str">
        <v xml:space="preserve">0 | </v>
      </c>
      <c r="D454" t="str">
        <v xml:space="preserve">0 | </v>
      </c>
      <c r="E454" t="str">
        <v xml:space="preserve">0 | </v>
      </c>
      <c r="F454" t="str">
        <v xml:space="preserve">0 | </v>
      </c>
      <c r="G454" t="str">
        <v xml:space="preserve">0 | </v>
      </c>
      <c r="H454" t="str">
        <v xml:space="preserve">0 | </v>
      </c>
      <c r="I454" t="str">
        <v xml:space="preserve">0 | </v>
      </c>
    </row>
    <row r="455" spans="2:9" x14ac:dyDescent="0.25">
      <c r="B455" t="str" cm="1">
        <f t="array" ref="B455:I455">TRANSPOSE(_xlfn._xlws.SORT(_xlfn._xlws.FILTER(institutions[institute_ID]&amp;" | "&amp;institutions[institute_name],institutions[resource_ID]=A455)))</f>
        <v xml:space="preserve"> | </v>
      </c>
      <c r="C455" t="str">
        <v xml:space="preserve">0 | </v>
      </c>
      <c r="D455" t="str">
        <v xml:space="preserve">0 | </v>
      </c>
      <c r="E455" t="str">
        <v xml:space="preserve">0 | </v>
      </c>
      <c r="F455" t="str">
        <v xml:space="preserve">0 | </v>
      </c>
      <c r="G455" t="str">
        <v xml:space="preserve">0 | </v>
      </c>
      <c r="H455" t="str">
        <v xml:space="preserve">0 | </v>
      </c>
      <c r="I455" t="str">
        <v xml:space="preserve">0 | </v>
      </c>
    </row>
    <row r="456" spans="2:9" x14ac:dyDescent="0.25">
      <c r="B456" t="str" cm="1">
        <f t="array" ref="B456:I456">TRANSPOSE(_xlfn._xlws.SORT(_xlfn._xlws.FILTER(institutions[institute_ID]&amp;" | "&amp;institutions[institute_name],institutions[resource_ID]=A456)))</f>
        <v xml:space="preserve"> | </v>
      </c>
      <c r="C456" t="str">
        <v xml:space="preserve">0 | </v>
      </c>
      <c r="D456" t="str">
        <v xml:space="preserve">0 | </v>
      </c>
      <c r="E456" t="str">
        <v xml:space="preserve">0 | </v>
      </c>
      <c r="F456" t="str">
        <v xml:space="preserve">0 | </v>
      </c>
      <c r="G456" t="str">
        <v xml:space="preserve">0 | </v>
      </c>
      <c r="H456" t="str">
        <v xml:space="preserve">0 | </v>
      </c>
      <c r="I456" t="str">
        <v xml:space="preserve">0 | </v>
      </c>
    </row>
    <row r="457" spans="2:9" x14ac:dyDescent="0.25">
      <c r="B457" t="str" cm="1">
        <f t="array" ref="B457:I457">TRANSPOSE(_xlfn._xlws.SORT(_xlfn._xlws.FILTER(institutions[institute_ID]&amp;" | "&amp;institutions[institute_name],institutions[resource_ID]=A457)))</f>
        <v xml:space="preserve"> | </v>
      </c>
      <c r="C457" t="str">
        <v xml:space="preserve">0 | </v>
      </c>
      <c r="D457" t="str">
        <v xml:space="preserve">0 | </v>
      </c>
      <c r="E457" t="str">
        <v xml:space="preserve">0 | </v>
      </c>
      <c r="F457" t="str">
        <v xml:space="preserve">0 | </v>
      </c>
      <c r="G457" t="str">
        <v xml:space="preserve">0 | </v>
      </c>
      <c r="H457" t="str">
        <v xml:space="preserve">0 | </v>
      </c>
      <c r="I457" t="str">
        <v xml:space="preserve">0 | </v>
      </c>
    </row>
    <row r="458" spans="2:9" x14ac:dyDescent="0.25">
      <c r="B458" t="str" cm="1">
        <f t="array" ref="B458:I458">TRANSPOSE(_xlfn._xlws.SORT(_xlfn._xlws.FILTER(institutions[institute_ID]&amp;" | "&amp;institutions[institute_name],institutions[resource_ID]=A458)))</f>
        <v xml:space="preserve"> | </v>
      </c>
      <c r="C458" t="str">
        <v xml:space="preserve">0 | </v>
      </c>
      <c r="D458" t="str">
        <v xml:space="preserve">0 | </v>
      </c>
      <c r="E458" t="str">
        <v xml:space="preserve">0 | </v>
      </c>
      <c r="F458" t="str">
        <v xml:space="preserve">0 | </v>
      </c>
      <c r="G458" t="str">
        <v xml:space="preserve">0 | </v>
      </c>
      <c r="H458" t="str">
        <v xml:space="preserve">0 | </v>
      </c>
      <c r="I458" t="str">
        <v xml:space="preserve">0 | </v>
      </c>
    </row>
    <row r="459" spans="2:9" x14ac:dyDescent="0.25">
      <c r="B459" t="str" cm="1">
        <f t="array" ref="B459:I459">TRANSPOSE(_xlfn._xlws.SORT(_xlfn._xlws.FILTER(institutions[institute_ID]&amp;" | "&amp;institutions[institute_name],institutions[resource_ID]=A459)))</f>
        <v xml:space="preserve"> | </v>
      </c>
      <c r="C459" t="str">
        <v xml:space="preserve">0 | </v>
      </c>
      <c r="D459" t="str">
        <v xml:space="preserve">0 | </v>
      </c>
      <c r="E459" t="str">
        <v xml:space="preserve">0 | </v>
      </c>
      <c r="F459" t="str">
        <v xml:space="preserve">0 | </v>
      </c>
      <c r="G459" t="str">
        <v xml:space="preserve">0 | </v>
      </c>
      <c r="H459" t="str">
        <v xml:space="preserve">0 | </v>
      </c>
      <c r="I459" t="str">
        <v xml:space="preserve">0 | </v>
      </c>
    </row>
    <row r="460" spans="2:9" x14ac:dyDescent="0.25">
      <c r="B460" t="str" cm="1">
        <f t="array" ref="B460:I460">TRANSPOSE(_xlfn._xlws.SORT(_xlfn._xlws.FILTER(institutions[institute_ID]&amp;" | "&amp;institutions[institute_name],institutions[resource_ID]=A460)))</f>
        <v xml:space="preserve"> | </v>
      </c>
      <c r="C460" t="str">
        <v xml:space="preserve">0 | </v>
      </c>
      <c r="D460" t="str">
        <v xml:space="preserve">0 | </v>
      </c>
      <c r="E460" t="str">
        <v xml:space="preserve">0 | </v>
      </c>
      <c r="F460" t="str">
        <v xml:space="preserve">0 | </v>
      </c>
      <c r="G460" t="str">
        <v xml:space="preserve">0 | </v>
      </c>
      <c r="H460" t="str">
        <v xml:space="preserve">0 | </v>
      </c>
      <c r="I460" t="str">
        <v xml:space="preserve">0 | </v>
      </c>
    </row>
    <row r="461" spans="2:9" x14ac:dyDescent="0.25">
      <c r="B461" t="str" cm="1">
        <f t="array" ref="B461:I461">TRANSPOSE(_xlfn._xlws.SORT(_xlfn._xlws.FILTER(institutions[institute_ID]&amp;" | "&amp;institutions[institute_name],institutions[resource_ID]=A461)))</f>
        <v xml:space="preserve"> | </v>
      </c>
      <c r="C461" t="str">
        <v xml:space="preserve">0 | </v>
      </c>
      <c r="D461" t="str">
        <v xml:space="preserve">0 | </v>
      </c>
      <c r="E461" t="str">
        <v xml:space="preserve">0 | </v>
      </c>
      <c r="F461" t="str">
        <v xml:space="preserve">0 | </v>
      </c>
      <c r="G461" t="str">
        <v xml:space="preserve">0 | </v>
      </c>
      <c r="H461" t="str">
        <v xml:space="preserve">0 | </v>
      </c>
      <c r="I461" t="str">
        <v xml:space="preserve">0 | </v>
      </c>
    </row>
    <row r="462" spans="2:9" x14ac:dyDescent="0.25">
      <c r="B462" t="str" cm="1">
        <f t="array" ref="B462:I462">TRANSPOSE(_xlfn._xlws.SORT(_xlfn._xlws.FILTER(institutions[institute_ID]&amp;" | "&amp;institutions[institute_name],institutions[resource_ID]=A462)))</f>
        <v xml:space="preserve"> | </v>
      </c>
      <c r="C462" t="str">
        <v xml:space="preserve">0 | </v>
      </c>
      <c r="D462" t="str">
        <v xml:space="preserve">0 | </v>
      </c>
      <c r="E462" t="str">
        <v xml:space="preserve">0 | </v>
      </c>
      <c r="F462" t="str">
        <v xml:space="preserve">0 | </v>
      </c>
      <c r="G462" t="str">
        <v xml:space="preserve">0 | </v>
      </c>
      <c r="H462" t="str">
        <v xml:space="preserve">0 | </v>
      </c>
      <c r="I462" t="str">
        <v xml:space="preserve">0 | </v>
      </c>
    </row>
    <row r="463" spans="2:9" x14ac:dyDescent="0.25">
      <c r="B463" t="str" cm="1">
        <f t="array" ref="B463:I463">TRANSPOSE(_xlfn._xlws.SORT(_xlfn._xlws.FILTER(institutions[institute_ID]&amp;" | "&amp;institutions[institute_name],institutions[resource_ID]=A463)))</f>
        <v xml:space="preserve"> | </v>
      </c>
      <c r="C463" t="str">
        <v xml:space="preserve">0 | </v>
      </c>
      <c r="D463" t="str">
        <v xml:space="preserve">0 | </v>
      </c>
      <c r="E463" t="str">
        <v xml:space="preserve">0 | </v>
      </c>
      <c r="F463" t="str">
        <v xml:space="preserve">0 | </v>
      </c>
      <c r="G463" t="str">
        <v xml:space="preserve">0 | </v>
      </c>
      <c r="H463" t="str">
        <v xml:space="preserve">0 | </v>
      </c>
      <c r="I463" t="str">
        <v xml:space="preserve">0 | </v>
      </c>
    </row>
    <row r="464" spans="2:9" x14ac:dyDescent="0.25">
      <c r="B464" t="str" cm="1">
        <f t="array" ref="B464:I464">TRANSPOSE(_xlfn._xlws.SORT(_xlfn._xlws.FILTER(institutions[institute_ID]&amp;" | "&amp;institutions[institute_name],institutions[resource_ID]=A464)))</f>
        <v xml:space="preserve"> | </v>
      </c>
      <c r="C464" t="str">
        <v xml:space="preserve">0 | </v>
      </c>
      <c r="D464" t="str">
        <v xml:space="preserve">0 | </v>
      </c>
      <c r="E464" t="str">
        <v xml:space="preserve">0 | </v>
      </c>
      <c r="F464" t="str">
        <v xml:space="preserve">0 | </v>
      </c>
      <c r="G464" t="str">
        <v xml:space="preserve">0 | </v>
      </c>
      <c r="H464" t="str">
        <v xml:space="preserve">0 | </v>
      </c>
      <c r="I464" t="str">
        <v xml:space="preserve">0 | </v>
      </c>
    </row>
    <row r="465" spans="2:9" x14ac:dyDescent="0.25">
      <c r="B465" t="str" cm="1">
        <f t="array" ref="B465:I465">TRANSPOSE(_xlfn._xlws.SORT(_xlfn._xlws.FILTER(institutions[institute_ID]&amp;" | "&amp;institutions[institute_name],institutions[resource_ID]=A465)))</f>
        <v xml:space="preserve"> | </v>
      </c>
      <c r="C465" t="str">
        <v xml:space="preserve">0 | </v>
      </c>
      <c r="D465" t="str">
        <v xml:space="preserve">0 | </v>
      </c>
      <c r="E465" t="str">
        <v xml:space="preserve">0 | </v>
      </c>
      <c r="F465" t="str">
        <v xml:space="preserve">0 | </v>
      </c>
      <c r="G465" t="str">
        <v xml:space="preserve">0 | </v>
      </c>
      <c r="H465" t="str">
        <v xml:space="preserve">0 | </v>
      </c>
      <c r="I465" t="str">
        <v xml:space="preserve">0 | </v>
      </c>
    </row>
    <row r="466" spans="2:9" x14ac:dyDescent="0.25">
      <c r="B466" t="str" cm="1">
        <f t="array" ref="B466:I466">TRANSPOSE(_xlfn._xlws.SORT(_xlfn._xlws.FILTER(institutions[institute_ID]&amp;" | "&amp;institutions[institute_name],institutions[resource_ID]=A466)))</f>
        <v xml:space="preserve"> | </v>
      </c>
      <c r="C466" t="str">
        <v xml:space="preserve">0 | </v>
      </c>
      <c r="D466" t="str">
        <v xml:space="preserve">0 | </v>
      </c>
      <c r="E466" t="str">
        <v xml:space="preserve">0 | </v>
      </c>
      <c r="F466" t="str">
        <v xml:space="preserve">0 | </v>
      </c>
      <c r="G466" t="str">
        <v xml:space="preserve">0 | </v>
      </c>
      <c r="H466" t="str">
        <v xml:space="preserve">0 | </v>
      </c>
      <c r="I466" t="str">
        <v xml:space="preserve">0 | </v>
      </c>
    </row>
    <row r="467" spans="2:9" x14ac:dyDescent="0.25">
      <c r="B467" t="str" cm="1">
        <f t="array" ref="B467:I467">TRANSPOSE(_xlfn._xlws.SORT(_xlfn._xlws.FILTER(institutions[institute_ID]&amp;" | "&amp;institutions[institute_name],institutions[resource_ID]=A467)))</f>
        <v xml:space="preserve"> | </v>
      </c>
      <c r="C467" t="str">
        <v xml:space="preserve">0 | </v>
      </c>
      <c r="D467" t="str">
        <v xml:space="preserve">0 | </v>
      </c>
      <c r="E467" t="str">
        <v xml:space="preserve">0 | </v>
      </c>
      <c r="F467" t="str">
        <v xml:space="preserve">0 | </v>
      </c>
      <c r="G467" t="str">
        <v xml:space="preserve">0 | </v>
      </c>
      <c r="H467" t="str">
        <v xml:space="preserve">0 | </v>
      </c>
      <c r="I467" t="str">
        <v xml:space="preserve">0 | </v>
      </c>
    </row>
    <row r="468" spans="2:9" x14ac:dyDescent="0.25">
      <c r="B468" t="str" cm="1">
        <f t="array" ref="B468:I468">TRANSPOSE(_xlfn._xlws.SORT(_xlfn._xlws.FILTER(institutions[institute_ID]&amp;" | "&amp;institutions[institute_name],institutions[resource_ID]=A468)))</f>
        <v xml:space="preserve"> | </v>
      </c>
      <c r="C468" t="str">
        <v xml:space="preserve">0 | </v>
      </c>
      <c r="D468" t="str">
        <v xml:space="preserve">0 | </v>
      </c>
      <c r="E468" t="str">
        <v xml:space="preserve">0 | </v>
      </c>
      <c r="F468" t="str">
        <v xml:space="preserve">0 | </v>
      </c>
      <c r="G468" t="str">
        <v xml:space="preserve">0 | </v>
      </c>
      <c r="H468" t="str">
        <v xml:space="preserve">0 | </v>
      </c>
      <c r="I468" t="str">
        <v xml:space="preserve">0 | </v>
      </c>
    </row>
    <row r="469" spans="2:9" x14ac:dyDescent="0.25">
      <c r="B469" t="str" cm="1">
        <f t="array" ref="B469:I469">TRANSPOSE(_xlfn._xlws.SORT(_xlfn._xlws.FILTER(institutions[institute_ID]&amp;" | "&amp;institutions[institute_name],institutions[resource_ID]=A469)))</f>
        <v xml:space="preserve"> | </v>
      </c>
      <c r="C469" t="str">
        <v xml:space="preserve">0 | </v>
      </c>
      <c r="D469" t="str">
        <v xml:space="preserve">0 | </v>
      </c>
      <c r="E469" t="str">
        <v xml:space="preserve">0 | </v>
      </c>
      <c r="F469" t="str">
        <v xml:space="preserve">0 | </v>
      </c>
      <c r="G469" t="str">
        <v xml:space="preserve">0 | </v>
      </c>
      <c r="H469" t="str">
        <v xml:space="preserve">0 | </v>
      </c>
      <c r="I469" t="str">
        <v xml:space="preserve">0 | </v>
      </c>
    </row>
    <row r="470" spans="2:9" x14ac:dyDescent="0.25">
      <c r="B470" t="str" cm="1">
        <f t="array" ref="B470:I470">TRANSPOSE(_xlfn._xlws.SORT(_xlfn._xlws.FILTER(institutions[institute_ID]&amp;" | "&amp;institutions[institute_name],institutions[resource_ID]=A470)))</f>
        <v xml:space="preserve"> | </v>
      </c>
      <c r="C470" t="str">
        <v xml:space="preserve">0 | </v>
      </c>
      <c r="D470" t="str">
        <v xml:space="preserve">0 | </v>
      </c>
      <c r="E470" t="str">
        <v xml:space="preserve">0 | </v>
      </c>
      <c r="F470" t="str">
        <v xml:space="preserve">0 | </v>
      </c>
      <c r="G470" t="str">
        <v xml:space="preserve">0 | </v>
      </c>
      <c r="H470" t="str">
        <v xml:space="preserve">0 | </v>
      </c>
      <c r="I470" t="str">
        <v xml:space="preserve">0 | </v>
      </c>
    </row>
    <row r="471" spans="2:9" x14ac:dyDescent="0.25">
      <c r="B471" t="str" cm="1">
        <f t="array" ref="B471:I471">TRANSPOSE(_xlfn._xlws.SORT(_xlfn._xlws.FILTER(institutions[institute_ID]&amp;" | "&amp;institutions[institute_name],institutions[resource_ID]=A471)))</f>
        <v xml:space="preserve"> | </v>
      </c>
      <c r="C471" t="str">
        <v xml:space="preserve">0 | </v>
      </c>
      <c r="D471" t="str">
        <v xml:space="preserve">0 | </v>
      </c>
      <c r="E471" t="str">
        <v xml:space="preserve">0 | </v>
      </c>
      <c r="F471" t="str">
        <v xml:space="preserve">0 | </v>
      </c>
      <c r="G471" t="str">
        <v xml:space="preserve">0 | </v>
      </c>
      <c r="H471" t="str">
        <v xml:space="preserve">0 | </v>
      </c>
      <c r="I471" t="str">
        <v xml:space="preserve">0 | </v>
      </c>
    </row>
    <row r="472" spans="2:9" x14ac:dyDescent="0.25">
      <c r="B472" t="str" cm="1">
        <f t="array" ref="B472:I472">TRANSPOSE(_xlfn._xlws.SORT(_xlfn._xlws.FILTER(institutions[institute_ID]&amp;" | "&amp;institutions[institute_name],institutions[resource_ID]=A472)))</f>
        <v xml:space="preserve"> | </v>
      </c>
      <c r="C472" t="str">
        <v xml:space="preserve">0 | </v>
      </c>
      <c r="D472" t="str">
        <v xml:space="preserve">0 | </v>
      </c>
      <c r="E472" t="str">
        <v xml:space="preserve">0 | </v>
      </c>
      <c r="F472" t="str">
        <v xml:space="preserve">0 | </v>
      </c>
      <c r="G472" t="str">
        <v xml:space="preserve">0 | </v>
      </c>
      <c r="H472" t="str">
        <v xml:space="preserve">0 | </v>
      </c>
      <c r="I472" t="str">
        <v xml:space="preserve">0 | </v>
      </c>
    </row>
    <row r="473" spans="2:9" x14ac:dyDescent="0.25">
      <c r="B473" t="str" cm="1">
        <f t="array" ref="B473:I473">TRANSPOSE(_xlfn._xlws.SORT(_xlfn._xlws.FILTER(institutions[institute_ID]&amp;" | "&amp;institutions[institute_name],institutions[resource_ID]=A473)))</f>
        <v xml:space="preserve"> | </v>
      </c>
      <c r="C473" t="str">
        <v xml:space="preserve">0 | </v>
      </c>
      <c r="D473" t="str">
        <v xml:space="preserve">0 | </v>
      </c>
      <c r="E473" t="str">
        <v xml:space="preserve">0 | </v>
      </c>
      <c r="F473" t="str">
        <v xml:space="preserve">0 | </v>
      </c>
      <c r="G473" t="str">
        <v xml:space="preserve">0 | </v>
      </c>
      <c r="H473" t="str">
        <v xml:space="preserve">0 | </v>
      </c>
      <c r="I473" t="str">
        <v xml:space="preserve">0 | </v>
      </c>
    </row>
    <row r="474" spans="2:9" x14ac:dyDescent="0.25">
      <c r="B474" t="str" cm="1">
        <f t="array" ref="B474:I474">TRANSPOSE(_xlfn._xlws.SORT(_xlfn._xlws.FILTER(institutions[institute_ID]&amp;" | "&amp;institutions[institute_name],institutions[resource_ID]=A474)))</f>
        <v xml:space="preserve"> | </v>
      </c>
      <c r="C474" t="str">
        <v xml:space="preserve">0 | </v>
      </c>
      <c r="D474" t="str">
        <v xml:space="preserve">0 | </v>
      </c>
      <c r="E474" t="str">
        <v xml:space="preserve">0 | </v>
      </c>
      <c r="F474" t="str">
        <v xml:space="preserve">0 | </v>
      </c>
      <c r="G474" t="str">
        <v xml:space="preserve">0 | </v>
      </c>
      <c r="H474" t="str">
        <v xml:space="preserve">0 | </v>
      </c>
      <c r="I474" t="str">
        <v xml:space="preserve">0 | </v>
      </c>
    </row>
    <row r="475" spans="2:9" x14ac:dyDescent="0.25">
      <c r="B475" t="str" cm="1">
        <f t="array" ref="B475:I475">TRANSPOSE(_xlfn._xlws.SORT(_xlfn._xlws.FILTER(institutions[institute_ID]&amp;" | "&amp;institutions[institute_name],institutions[resource_ID]=A475)))</f>
        <v xml:space="preserve"> | </v>
      </c>
      <c r="C475" t="str">
        <v xml:space="preserve">0 | </v>
      </c>
      <c r="D475" t="str">
        <v xml:space="preserve">0 | </v>
      </c>
      <c r="E475" t="str">
        <v xml:space="preserve">0 | </v>
      </c>
      <c r="F475" t="str">
        <v xml:space="preserve">0 | </v>
      </c>
      <c r="G475" t="str">
        <v xml:space="preserve">0 | </v>
      </c>
      <c r="H475" t="str">
        <v xml:space="preserve">0 | </v>
      </c>
      <c r="I475" t="str">
        <v xml:space="preserve">0 | </v>
      </c>
    </row>
    <row r="476" spans="2:9" x14ac:dyDescent="0.25">
      <c r="B476" t="str" cm="1">
        <f t="array" ref="B476:I476">TRANSPOSE(_xlfn._xlws.SORT(_xlfn._xlws.FILTER(institutions[institute_ID]&amp;" | "&amp;institutions[institute_name],institutions[resource_ID]=A476)))</f>
        <v xml:space="preserve"> | </v>
      </c>
      <c r="C476" t="str">
        <v xml:space="preserve">0 | </v>
      </c>
      <c r="D476" t="str">
        <v xml:space="preserve">0 | </v>
      </c>
      <c r="E476" t="str">
        <v xml:space="preserve">0 | </v>
      </c>
      <c r="F476" t="str">
        <v xml:space="preserve">0 | </v>
      </c>
      <c r="G476" t="str">
        <v xml:space="preserve">0 | </v>
      </c>
      <c r="H476" t="str">
        <v xml:space="preserve">0 | </v>
      </c>
      <c r="I476" t="str">
        <v xml:space="preserve">0 | </v>
      </c>
    </row>
    <row r="477" spans="2:9" x14ac:dyDescent="0.25">
      <c r="B477" t="str" cm="1">
        <f t="array" ref="B477:I477">TRANSPOSE(_xlfn._xlws.SORT(_xlfn._xlws.FILTER(institutions[institute_ID]&amp;" | "&amp;institutions[institute_name],institutions[resource_ID]=A477)))</f>
        <v xml:space="preserve"> | </v>
      </c>
      <c r="C477" t="str">
        <v xml:space="preserve">0 | </v>
      </c>
      <c r="D477" t="str">
        <v xml:space="preserve">0 | </v>
      </c>
      <c r="E477" t="str">
        <v xml:space="preserve">0 | </v>
      </c>
      <c r="F477" t="str">
        <v xml:space="preserve">0 | </v>
      </c>
      <c r="G477" t="str">
        <v xml:space="preserve">0 | </v>
      </c>
      <c r="H477" t="str">
        <v xml:space="preserve">0 | </v>
      </c>
      <c r="I477" t="str">
        <v xml:space="preserve">0 | </v>
      </c>
    </row>
    <row r="478" spans="2:9" x14ac:dyDescent="0.25">
      <c r="B478" t="str" cm="1">
        <f t="array" ref="B478:I478">TRANSPOSE(_xlfn._xlws.SORT(_xlfn._xlws.FILTER(institutions[institute_ID]&amp;" | "&amp;institutions[institute_name],institutions[resource_ID]=A478)))</f>
        <v xml:space="preserve"> | </v>
      </c>
      <c r="C478" t="str">
        <v xml:space="preserve">0 | </v>
      </c>
      <c r="D478" t="str">
        <v xml:space="preserve">0 | </v>
      </c>
      <c r="E478" t="str">
        <v xml:space="preserve">0 | </v>
      </c>
      <c r="F478" t="str">
        <v xml:space="preserve">0 | </v>
      </c>
      <c r="G478" t="str">
        <v xml:space="preserve">0 | </v>
      </c>
      <c r="H478" t="str">
        <v xml:space="preserve">0 | </v>
      </c>
      <c r="I478" t="str">
        <v xml:space="preserve">0 | </v>
      </c>
    </row>
    <row r="479" spans="2:9" x14ac:dyDescent="0.25">
      <c r="B479" t="str" cm="1">
        <f t="array" ref="B479:I479">TRANSPOSE(_xlfn._xlws.SORT(_xlfn._xlws.FILTER(institutions[institute_ID]&amp;" | "&amp;institutions[institute_name],institutions[resource_ID]=A479)))</f>
        <v xml:space="preserve"> | </v>
      </c>
      <c r="C479" t="str">
        <v xml:space="preserve">0 | </v>
      </c>
      <c r="D479" t="str">
        <v xml:space="preserve">0 | </v>
      </c>
      <c r="E479" t="str">
        <v xml:space="preserve">0 | </v>
      </c>
      <c r="F479" t="str">
        <v xml:space="preserve">0 | </v>
      </c>
      <c r="G479" t="str">
        <v xml:space="preserve">0 | </v>
      </c>
      <c r="H479" t="str">
        <v xml:space="preserve">0 | </v>
      </c>
      <c r="I479" t="str">
        <v xml:space="preserve">0 | </v>
      </c>
    </row>
    <row r="480" spans="2:9" x14ac:dyDescent="0.25">
      <c r="B480" t="str" cm="1">
        <f t="array" ref="B480:I480">TRANSPOSE(_xlfn._xlws.SORT(_xlfn._xlws.FILTER(institutions[institute_ID]&amp;" | "&amp;institutions[institute_name],institutions[resource_ID]=A480)))</f>
        <v xml:space="preserve"> | </v>
      </c>
      <c r="C480" t="str">
        <v xml:space="preserve">0 | </v>
      </c>
      <c r="D480" t="str">
        <v xml:space="preserve">0 | </v>
      </c>
      <c r="E480" t="str">
        <v xml:space="preserve">0 | </v>
      </c>
      <c r="F480" t="str">
        <v xml:space="preserve">0 | </v>
      </c>
      <c r="G480" t="str">
        <v xml:space="preserve">0 | </v>
      </c>
      <c r="H480" t="str">
        <v xml:space="preserve">0 | </v>
      </c>
      <c r="I480" t="str">
        <v xml:space="preserve">0 | </v>
      </c>
    </row>
    <row r="481" spans="2:9" x14ac:dyDescent="0.25">
      <c r="B481" t="str" cm="1">
        <f t="array" ref="B481:I481">TRANSPOSE(_xlfn._xlws.SORT(_xlfn._xlws.FILTER(institutions[institute_ID]&amp;" | "&amp;institutions[institute_name],institutions[resource_ID]=A481)))</f>
        <v xml:space="preserve"> | </v>
      </c>
      <c r="C481" t="str">
        <v xml:space="preserve">0 | </v>
      </c>
      <c r="D481" t="str">
        <v xml:space="preserve">0 | </v>
      </c>
      <c r="E481" t="str">
        <v xml:space="preserve">0 | </v>
      </c>
      <c r="F481" t="str">
        <v xml:space="preserve">0 | </v>
      </c>
      <c r="G481" t="str">
        <v xml:space="preserve">0 | </v>
      </c>
      <c r="H481" t="str">
        <v xml:space="preserve">0 | </v>
      </c>
      <c r="I481" t="str">
        <v xml:space="preserve">0 | </v>
      </c>
    </row>
    <row r="482" spans="2:9" x14ac:dyDescent="0.25">
      <c r="B482" t="str" cm="1">
        <f t="array" ref="B482:I482">TRANSPOSE(_xlfn._xlws.SORT(_xlfn._xlws.FILTER(institutions[institute_ID]&amp;" | "&amp;institutions[institute_name],institutions[resource_ID]=A482)))</f>
        <v xml:space="preserve"> | </v>
      </c>
      <c r="C482" t="str">
        <v xml:space="preserve">0 | </v>
      </c>
      <c r="D482" t="str">
        <v xml:space="preserve">0 | </v>
      </c>
      <c r="E482" t="str">
        <v xml:space="preserve">0 | </v>
      </c>
      <c r="F482" t="str">
        <v xml:space="preserve">0 | </v>
      </c>
      <c r="G482" t="str">
        <v xml:space="preserve">0 | </v>
      </c>
      <c r="H482" t="str">
        <v xml:space="preserve">0 | </v>
      </c>
      <c r="I482" t="str">
        <v xml:space="preserve">0 | </v>
      </c>
    </row>
    <row r="483" spans="2:9" x14ac:dyDescent="0.25">
      <c r="B483" t="str" cm="1">
        <f t="array" ref="B483:I483">TRANSPOSE(_xlfn._xlws.SORT(_xlfn._xlws.FILTER(institutions[institute_ID]&amp;" | "&amp;institutions[institute_name],institutions[resource_ID]=A483)))</f>
        <v xml:space="preserve"> | </v>
      </c>
      <c r="C483" t="str">
        <v xml:space="preserve">0 | </v>
      </c>
      <c r="D483" t="str">
        <v xml:space="preserve">0 | </v>
      </c>
      <c r="E483" t="str">
        <v xml:space="preserve">0 | </v>
      </c>
      <c r="F483" t="str">
        <v xml:space="preserve">0 | </v>
      </c>
      <c r="G483" t="str">
        <v xml:space="preserve">0 | </v>
      </c>
      <c r="H483" t="str">
        <v xml:space="preserve">0 | </v>
      </c>
      <c r="I483" t="str">
        <v xml:space="preserve">0 | </v>
      </c>
    </row>
    <row r="484" spans="2:9" x14ac:dyDescent="0.25">
      <c r="B484" t="str" cm="1">
        <f t="array" ref="B484:I484">TRANSPOSE(_xlfn._xlws.SORT(_xlfn._xlws.FILTER(institutions[institute_ID]&amp;" | "&amp;institutions[institute_name],institutions[resource_ID]=A484)))</f>
        <v xml:space="preserve"> | </v>
      </c>
      <c r="C484" t="str">
        <v xml:space="preserve">0 | </v>
      </c>
      <c r="D484" t="str">
        <v xml:space="preserve">0 | </v>
      </c>
      <c r="E484" t="str">
        <v xml:space="preserve">0 | </v>
      </c>
      <c r="F484" t="str">
        <v xml:space="preserve">0 | </v>
      </c>
      <c r="G484" t="str">
        <v xml:space="preserve">0 | </v>
      </c>
      <c r="H484" t="str">
        <v xml:space="preserve">0 | </v>
      </c>
      <c r="I484" t="str">
        <v xml:space="preserve">0 | </v>
      </c>
    </row>
    <row r="485" spans="2:9" x14ac:dyDescent="0.25">
      <c r="B485" t="str" cm="1">
        <f t="array" ref="B485:I485">TRANSPOSE(_xlfn._xlws.SORT(_xlfn._xlws.FILTER(institutions[institute_ID]&amp;" | "&amp;institutions[institute_name],institutions[resource_ID]=A485)))</f>
        <v xml:space="preserve"> | </v>
      </c>
      <c r="C485" t="str">
        <v xml:space="preserve">0 | </v>
      </c>
      <c r="D485" t="str">
        <v xml:space="preserve">0 | </v>
      </c>
      <c r="E485" t="str">
        <v xml:space="preserve">0 | </v>
      </c>
      <c r="F485" t="str">
        <v xml:space="preserve">0 | </v>
      </c>
      <c r="G485" t="str">
        <v xml:space="preserve">0 | </v>
      </c>
      <c r="H485" t="str">
        <v xml:space="preserve">0 | </v>
      </c>
      <c r="I485" t="str">
        <v xml:space="preserve">0 | </v>
      </c>
    </row>
    <row r="486" spans="2:9" x14ac:dyDescent="0.25">
      <c r="B486" t="str" cm="1">
        <f t="array" ref="B486:I486">TRANSPOSE(_xlfn._xlws.SORT(_xlfn._xlws.FILTER(institutions[institute_ID]&amp;" | "&amp;institutions[institute_name],institutions[resource_ID]=A486)))</f>
        <v xml:space="preserve"> | </v>
      </c>
      <c r="C486" t="str">
        <v xml:space="preserve">0 | </v>
      </c>
      <c r="D486" t="str">
        <v xml:space="preserve">0 | </v>
      </c>
      <c r="E486" t="str">
        <v xml:space="preserve">0 | </v>
      </c>
      <c r="F486" t="str">
        <v xml:space="preserve">0 | </v>
      </c>
      <c r="G486" t="str">
        <v xml:space="preserve">0 | </v>
      </c>
      <c r="H486" t="str">
        <v xml:space="preserve">0 | </v>
      </c>
      <c r="I486" t="str">
        <v xml:space="preserve">0 | </v>
      </c>
    </row>
    <row r="487" spans="2:9" x14ac:dyDescent="0.25">
      <c r="B487" t="str" cm="1">
        <f t="array" ref="B487:I487">TRANSPOSE(_xlfn._xlws.SORT(_xlfn._xlws.FILTER(institutions[institute_ID]&amp;" | "&amp;institutions[institute_name],institutions[resource_ID]=A487)))</f>
        <v xml:space="preserve"> | </v>
      </c>
      <c r="C487" t="str">
        <v xml:space="preserve">0 | </v>
      </c>
      <c r="D487" t="str">
        <v xml:space="preserve">0 | </v>
      </c>
      <c r="E487" t="str">
        <v xml:space="preserve">0 | </v>
      </c>
      <c r="F487" t="str">
        <v xml:space="preserve">0 | </v>
      </c>
      <c r="G487" t="str">
        <v xml:space="preserve">0 | </v>
      </c>
      <c r="H487" t="str">
        <v xml:space="preserve">0 | </v>
      </c>
      <c r="I487" t="str">
        <v xml:space="preserve">0 | </v>
      </c>
    </row>
    <row r="488" spans="2:9" x14ac:dyDescent="0.25">
      <c r="B488" t="str" cm="1">
        <f t="array" ref="B488:I488">TRANSPOSE(_xlfn._xlws.SORT(_xlfn._xlws.FILTER(institutions[institute_ID]&amp;" | "&amp;institutions[institute_name],institutions[resource_ID]=A488)))</f>
        <v xml:space="preserve"> | </v>
      </c>
      <c r="C488" t="str">
        <v xml:space="preserve">0 | </v>
      </c>
      <c r="D488" t="str">
        <v xml:space="preserve">0 | </v>
      </c>
      <c r="E488" t="str">
        <v xml:space="preserve">0 | </v>
      </c>
      <c r="F488" t="str">
        <v xml:space="preserve">0 | </v>
      </c>
      <c r="G488" t="str">
        <v xml:space="preserve">0 | </v>
      </c>
      <c r="H488" t="str">
        <v xml:space="preserve">0 | </v>
      </c>
      <c r="I488" t="str">
        <v xml:space="preserve">0 | </v>
      </c>
    </row>
    <row r="489" spans="2:9" x14ac:dyDescent="0.25">
      <c r="B489" t="str" cm="1">
        <f t="array" ref="B489:I489">TRANSPOSE(_xlfn._xlws.SORT(_xlfn._xlws.FILTER(institutions[institute_ID]&amp;" | "&amp;institutions[institute_name],institutions[resource_ID]=A489)))</f>
        <v xml:space="preserve"> | </v>
      </c>
      <c r="C489" t="str">
        <v xml:space="preserve">0 | </v>
      </c>
      <c r="D489" t="str">
        <v xml:space="preserve">0 | </v>
      </c>
      <c r="E489" t="str">
        <v xml:space="preserve">0 | </v>
      </c>
      <c r="F489" t="str">
        <v xml:space="preserve">0 | </v>
      </c>
      <c r="G489" t="str">
        <v xml:space="preserve">0 | </v>
      </c>
      <c r="H489" t="str">
        <v xml:space="preserve">0 | </v>
      </c>
      <c r="I489" t="str">
        <v xml:space="preserve">0 | </v>
      </c>
    </row>
    <row r="490" spans="2:9" x14ac:dyDescent="0.25">
      <c r="B490" t="str" cm="1">
        <f t="array" ref="B490:I490">TRANSPOSE(_xlfn._xlws.SORT(_xlfn._xlws.FILTER(institutions[institute_ID]&amp;" | "&amp;institutions[institute_name],institutions[resource_ID]=A490)))</f>
        <v xml:space="preserve"> | </v>
      </c>
      <c r="C490" t="str">
        <v xml:space="preserve">0 | </v>
      </c>
      <c r="D490" t="str">
        <v xml:space="preserve">0 | </v>
      </c>
      <c r="E490" t="str">
        <v xml:space="preserve">0 | </v>
      </c>
      <c r="F490" t="str">
        <v xml:space="preserve">0 | </v>
      </c>
      <c r="G490" t="str">
        <v xml:space="preserve">0 | </v>
      </c>
      <c r="H490" t="str">
        <v xml:space="preserve">0 | </v>
      </c>
      <c r="I490" t="str">
        <v xml:space="preserve">0 | </v>
      </c>
    </row>
    <row r="491" spans="2:9" x14ac:dyDescent="0.25">
      <c r="B491" t="str" cm="1">
        <f t="array" ref="B491:I491">TRANSPOSE(_xlfn._xlws.SORT(_xlfn._xlws.FILTER(institutions[institute_ID]&amp;" | "&amp;institutions[institute_name],institutions[resource_ID]=A491)))</f>
        <v xml:space="preserve"> | </v>
      </c>
      <c r="C491" t="str">
        <v xml:space="preserve">0 | </v>
      </c>
      <c r="D491" t="str">
        <v xml:space="preserve">0 | </v>
      </c>
      <c r="E491" t="str">
        <v xml:space="preserve">0 | </v>
      </c>
      <c r="F491" t="str">
        <v xml:space="preserve">0 | </v>
      </c>
      <c r="G491" t="str">
        <v xml:space="preserve">0 | </v>
      </c>
      <c r="H491" t="str">
        <v xml:space="preserve">0 | </v>
      </c>
      <c r="I491" t="str">
        <v xml:space="preserve">0 | </v>
      </c>
    </row>
    <row r="492" spans="2:9" x14ac:dyDescent="0.25">
      <c r="B492" t="str" cm="1">
        <f t="array" ref="B492:I492">TRANSPOSE(_xlfn._xlws.SORT(_xlfn._xlws.FILTER(institutions[institute_ID]&amp;" | "&amp;institutions[institute_name],institutions[resource_ID]=A492)))</f>
        <v xml:space="preserve"> | </v>
      </c>
      <c r="C492" t="str">
        <v xml:space="preserve">0 | </v>
      </c>
      <c r="D492" t="str">
        <v xml:space="preserve">0 | </v>
      </c>
      <c r="E492" t="str">
        <v xml:space="preserve">0 | </v>
      </c>
      <c r="F492" t="str">
        <v xml:space="preserve">0 | </v>
      </c>
      <c r="G492" t="str">
        <v xml:space="preserve">0 | </v>
      </c>
      <c r="H492" t="str">
        <v xml:space="preserve">0 | </v>
      </c>
      <c r="I492" t="str">
        <v xml:space="preserve">0 | </v>
      </c>
    </row>
    <row r="493" spans="2:9" x14ac:dyDescent="0.25">
      <c r="B493" t="str" cm="1">
        <f t="array" ref="B493:I493">TRANSPOSE(_xlfn._xlws.SORT(_xlfn._xlws.FILTER(institutions[institute_ID]&amp;" | "&amp;institutions[institute_name],institutions[resource_ID]=A493)))</f>
        <v xml:space="preserve"> | </v>
      </c>
      <c r="C493" t="str">
        <v xml:space="preserve">0 | </v>
      </c>
      <c r="D493" t="str">
        <v xml:space="preserve">0 | </v>
      </c>
      <c r="E493" t="str">
        <v xml:space="preserve">0 | </v>
      </c>
      <c r="F493" t="str">
        <v xml:space="preserve">0 | </v>
      </c>
      <c r="G493" t="str">
        <v xml:space="preserve">0 | </v>
      </c>
      <c r="H493" t="str">
        <v xml:space="preserve">0 | </v>
      </c>
      <c r="I493" t="str">
        <v xml:space="preserve">0 | </v>
      </c>
    </row>
    <row r="494" spans="2:9" x14ac:dyDescent="0.25">
      <c r="B494" t="str" cm="1">
        <f t="array" ref="B494:I494">TRANSPOSE(_xlfn._xlws.SORT(_xlfn._xlws.FILTER(institutions[institute_ID]&amp;" | "&amp;institutions[institute_name],institutions[resource_ID]=A494)))</f>
        <v xml:space="preserve"> | </v>
      </c>
      <c r="C494" t="str">
        <v xml:space="preserve">0 | </v>
      </c>
      <c r="D494" t="str">
        <v xml:space="preserve">0 | </v>
      </c>
      <c r="E494" t="str">
        <v xml:space="preserve">0 | </v>
      </c>
      <c r="F494" t="str">
        <v xml:space="preserve">0 | </v>
      </c>
      <c r="G494" t="str">
        <v xml:space="preserve">0 | </v>
      </c>
      <c r="H494" t="str">
        <v xml:space="preserve">0 | </v>
      </c>
      <c r="I494" t="str">
        <v xml:space="preserve">0 | </v>
      </c>
    </row>
    <row r="495" spans="2:9" x14ac:dyDescent="0.25">
      <c r="B495" t="str" cm="1">
        <f t="array" ref="B495:I495">TRANSPOSE(_xlfn._xlws.SORT(_xlfn._xlws.FILTER(institutions[institute_ID]&amp;" | "&amp;institutions[institute_name],institutions[resource_ID]=A495)))</f>
        <v xml:space="preserve"> | </v>
      </c>
      <c r="C495" t="str">
        <v xml:space="preserve">0 | </v>
      </c>
      <c r="D495" t="str">
        <v xml:space="preserve">0 | </v>
      </c>
      <c r="E495" t="str">
        <v xml:space="preserve">0 | </v>
      </c>
      <c r="F495" t="str">
        <v xml:space="preserve">0 | </v>
      </c>
      <c r="G495" t="str">
        <v xml:space="preserve">0 | </v>
      </c>
      <c r="H495" t="str">
        <v xml:space="preserve">0 | </v>
      </c>
      <c r="I495" t="str">
        <v xml:space="preserve">0 | </v>
      </c>
    </row>
    <row r="496" spans="2:9" x14ac:dyDescent="0.25">
      <c r="B496" t="str" cm="1">
        <f t="array" ref="B496:I496">TRANSPOSE(_xlfn._xlws.SORT(_xlfn._xlws.FILTER(institutions[institute_ID]&amp;" | "&amp;institutions[institute_name],institutions[resource_ID]=A496)))</f>
        <v xml:space="preserve"> | </v>
      </c>
      <c r="C496" t="str">
        <v xml:space="preserve">0 | </v>
      </c>
      <c r="D496" t="str">
        <v xml:space="preserve">0 | </v>
      </c>
      <c r="E496" t="str">
        <v xml:space="preserve">0 | </v>
      </c>
      <c r="F496" t="str">
        <v xml:space="preserve">0 | </v>
      </c>
      <c r="G496" t="str">
        <v xml:space="preserve">0 | </v>
      </c>
      <c r="H496" t="str">
        <v xml:space="preserve">0 | </v>
      </c>
      <c r="I496" t="str">
        <v xml:space="preserve">0 | </v>
      </c>
    </row>
    <row r="497" spans="2:9" x14ac:dyDescent="0.25">
      <c r="B497" t="str" cm="1">
        <f t="array" ref="B497:I497">TRANSPOSE(_xlfn._xlws.SORT(_xlfn._xlws.FILTER(institutions[institute_ID]&amp;" | "&amp;institutions[institute_name],institutions[resource_ID]=A497)))</f>
        <v xml:space="preserve"> | </v>
      </c>
      <c r="C497" t="str">
        <v xml:space="preserve">0 | </v>
      </c>
      <c r="D497" t="str">
        <v xml:space="preserve">0 | </v>
      </c>
      <c r="E497" t="str">
        <v xml:space="preserve">0 | </v>
      </c>
      <c r="F497" t="str">
        <v xml:space="preserve">0 | </v>
      </c>
      <c r="G497" t="str">
        <v xml:space="preserve">0 | </v>
      </c>
      <c r="H497" t="str">
        <v xml:space="preserve">0 | </v>
      </c>
      <c r="I497" t="str">
        <v xml:space="preserve">0 | </v>
      </c>
    </row>
    <row r="498" spans="2:9" x14ac:dyDescent="0.25">
      <c r="B498" t="str" cm="1">
        <f t="array" ref="B498:I498">TRANSPOSE(_xlfn._xlws.SORT(_xlfn._xlws.FILTER(institutions[institute_ID]&amp;" | "&amp;institutions[institute_name],institutions[resource_ID]=A498)))</f>
        <v xml:space="preserve"> | </v>
      </c>
      <c r="C498" t="str">
        <v xml:space="preserve">0 | </v>
      </c>
      <c r="D498" t="str">
        <v xml:space="preserve">0 | </v>
      </c>
      <c r="E498" t="str">
        <v xml:space="preserve">0 | </v>
      </c>
      <c r="F498" t="str">
        <v xml:space="preserve">0 | </v>
      </c>
      <c r="G498" t="str">
        <v xml:space="preserve">0 | </v>
      </c>
      <c r="H498" t="str">
        <v xml:space="preserve">0 | </v>
      </c>
      <c r="I498" t="str">
        <v xml:space="preserve">0 | </v>
      </c>
    </row>
    <row r="499" spans="2:9" x14ac:dyDescent="0.25">
      <c r="B499" t="str" cm="1">
        <f t="array" ref="B499:I499">TRANSPOSE(_xlfn._xlws.SORT(_xlfn._xlws.FILTER(institutions[institute_ID]&amp;" | "&amp;institutions[institute_name],institutions[resource_ID]=A499)))</f>
        <v xml:space="preserve"> | </v>
      </c>
      <c r="C499" t="str">
        <v xml:space="preserve">0 | </v>
      </c>
      <c r="D499" t="str">
        <v xml:space="preserve">0 | </v>
      </c>
      <c r="E499" t="str">
        <v xml:space="preserve">0 | </v>
      </c>
      <c r="F499" t="str">
        <v xml:space="preserve">0 | </v>
      </c>
      <c r="G499" t="str">
        <v xml:space="preserve">0 | </v>
      </c>
      <c r="H499" t="str">
        <v xml:space="preserve">0 | </v>
      </c>
      <c r="I499" t="str">
        <v xml:space="preserve">0 | </v>
      </c>
    </row>
    <row r="500" spans="2:9" s="107" customFormat="1" x14ac:dyDescent="0.25">
      <c r="B500" s="107" t="str" cm="1">
        <f t="array" ref="B500:I500">TRANSPOSE(_xlfn._xlws.SORT(_xlfn._xlws.FILTER(institutions[institute_ID]&amp;" | "&amp;institutions[institute_name],institutions[resource_ID]=A500)))</f>
        <v xml:space="preserve"> | </v>
      </c>
      <c r="C500" s="107" t="str">
        <v xml:space="preserve">0 | </v>
      </c>
      <c r="D500" s="107" t="str">
        <v xml:space="preserve">0 | </v>
      </c>
      <c r="E500" s="107" t="str">
        <v xml:space="preserve">0 | </v>
      </c>
      <c r="F500" s="107" t="str">
        <v xml:space="preserve">0 | </v>
      </c>
      <c r="G500" s="107" t="str">
        <v xml:space="preserve">0 | </v>
      </c>
      <c r="H500" s="107" t="str">
        <v xml:space="preserve">0 | </v>
      </c>
      <c r="I500" s="107" t="str">
        <v xml:space="preserve">0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N500"/>
  <sheetViews>
    <sheetView workbookViewId="0"/>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9" s="123" customFormat="1" x14ac:dyDescent="0.25">
      <c r="A1" s="122" t="s">
        <v>1666</v>
      </c>
      <c r="I1" s="124"/>
    </row>
    <row r="2" spans="1:9" x14ac:dyDescent="0.25">
      <c r="A2" t="str" cm="1">
        <f t="array" ref="A2:A196">_xlfn._xlws.SORT(_xlfn.UNIQUE(_xlfn._xlws.FILTER(genotypes[experiment_ID],genotypes[experiment_ID] &lt;&gt; "")))</f>
        <v>Abedinpour2012_2009</v>
      </c>
      <c r="B2" t="str" cm="1">
        <f t="array" ref="B2">TRANSPOSE(_xlfn._xlws.SORT(_xlfn._xlws.FILTER(genotypes[cultivar_level]&amp;" | "&amp;genotypes[cultivar_name],genotypes[experiment_ID]=A2)))</f>
        <v>1 | BIO9681</v>
      </c>
    </row>
    <row r="3" spans="1:9" x14ac:dyDescent="0.25">
      <c r="A3" t="str">
        <v>Abedinpour2012_2010</v>
      </c>
      <c r="B3" t="str" cm="1">
        <f t="array" ref="B3">TRANSPOSE(_xlfn._xlws.SORT(_xlfn._xlws.FILTER(genotypes[cultivar_level]&amp;" | "&amp;genotypes[cultivar_name],genotypes[experiment_ID]=A3)))</f>
        <v>1 | BIO9681</v>
      </c>
    </row>
    <row r="4" spans="1:9" x14ac:dyDescent="0.25">
      <c r="A4" t="str">
        <v>Akinseye2016_2013</v>
      </c>
      <c r="B4" t="str" cm="1">
        <f t="array" ref="B4:E4">TRANSPOSE(_xlfn._xlws.SORT(_xlfn._xlws.FILTER(genotypes[cultivar_level]&amp;" | "&amp;genotypes[cultivar_name],genotypes[experiment_ID]=A4)))</f>
        <v>1 | CSM63E</v>
      </c>
      <c r="C4" t="str">
        <v>2 | CSM335</v>
      </c>
      <c r="D4" t="str">
        <v>3 | Fadda</v>
      </c>
      <c r="E4" t="str">
        <v>4 | IS15401</v>
      </c>
    </row>
    <row r="5" spans="1:9" x14ac:dyDescent="0.25">
      <c r="A5" t="str">
        <v>Araya2015_2012</v>
      </c>
      <c r="B5" t="str" cm="1">
        <f t="array" ref="B5">TRANSPOSE(_xlfn._xlws.SORT(_xlfn._xlws.FILTER(genotypes[cultivar_level]&amp;" | "&amp;genotypes[cultivar_name],genotypes[experiment_ID]=A5)))</f>
        <v>1 | BH-660 maize</v>
      </c>
    </row>
    <row r="6" spans="1:9" x14ac:dyDescent="0.25">
      <c r="A6" t="str">
        <v>Basso2010_1991</v>
      </c>
      <c r="B6" t="str" cm="1">
        <f t="array" ref="B6">TRANSPOSE(_xlfn._xlws.SORT(_xlfn._xlws.FILTER(genotypes[cultivar_level]&amp;" | "&amp;genotypes[cultivar_name],genotypes[experiment_ID]=A6)))</f>
        <v>1 | Triticum Durum, Desf.; cv. Ofanto)</v>
      </c>
    </row>
    <row r="7" spans="1:9" x14ac:dyDescent="0.25">
      <c r="A7" t="str">
        <v>Basso2010_1992</v>
      </c>
      <c r="B7" t="str" cm="1">
        <f t="array" ref="B7">TRANSPOSE(_xlfn._xlws.SORT(_xlfn._xlws.FILTER(genotypes[cultivar_level]&amp;" | "&amp;genotypes[cultivar_name],genotypes[experiment_ID]=A7)))</f>
        <v>1 | Triticum Durum, Desf.; cv. Ofanto)</v>
      </c>
    </row>
    <row r="8" spans="1:9" x14ac:dyDescent="0.25">
      <c r="A8" t="str">
        <v>Basso2010_1993</v>
      </c>
      <c r="B8" t="str" cm="1">
        <f t="array" ref="B8">TRANSPOSE(_xlfn._xlws.SORT(_xlfn._xlws.FILTER(genotypes[cultivar_level]&amp;" | "&amp;genotypes[cultivar_name],genotypes[experiment_ID]=A8)))</f>
        <v>1 | Triticum Durum, Desf.; cv. Ofanto)</v>
      </c>
    </row>
    <row r="9" spans="1:9" x14ac:dyDescent="0.25">
      <c r="A9" t="str">
        <v>Basso2010_1994</v>
      </c>
      <c r="B9" t="str" cm="1">
        <f t="array" ref="B9">TRANSPOSE(_xlfn._xlws.SORT(_xlfn._xlws.FILTER(genotypes[cultivar_level]&amp;" | "&amp;genotypes[cultivar_name],genotypes[experiment_ID]=A9)))</f>
        <v>1 | Triticum Durum, Desf.; cv. Ofanto)</v>
      </c>
    </row>
    <row r="10" spans="1:9" x14ac:dyDescent="0.25">
      <c r="A10" t="str">
        <v>Basso2010_1995</v>
      </c>
      <c r="B10" t="str" cm="1">
        <f t="array" ref="B10">TRANSPOSE(_xlfn._xlws.SORT(_xlfn._xlws.FILTER(genotypes[cultivar_level]&amp;" | "&amp;genotypes[cultivar_name],genotypes[experiment_ID]=A10)))</f>
        <v>1 | Triticum Durum, Desf.; cv. Ofanto)</v>
      </c>
    </row>
    <row r="11" spans="1:9" x14ac:dyDescent="0.25">
      <c r="A11" t="str">
        <v>Basso2010_1996</v>
      </c>
      <c r="B11" t="str" cm="1">
        <f t="array" ref="B11">TRANSPOSE(_xlfn._xlws.SORT(_xlfn._xlws.FILTER(genotypes[cultivar_level]&amp;" | "&amp;genotypes[cultivar_name],genotypes[experiment_ID]=A11)))</f>
        <v>1 | Triticum Durum, Desf.; cv. Ofanto)</v>
      </c>
    </row>
    <row r="12" spans="1:9" x14ac:dyDescent="0.25">
      <c r="A12" t="str">
        <v>Basso2010_1997</v>
      </c>
      <c r="B12" t="str" cm="1">
        <f t="array" ref="B12">TRANSPOSE(_xlfn._xlws.SORT(_xlfn._xlws.FILTER(genotypes[cultivar_level]&amp;" | "&amp;genotypes[cultivar_name],genotypes[experiment_ID]=A12)))</f>
        <v>1 | Triticum Durum, Desf.; cv. Ofanto)</v>
      </c>
    </row>
    <row r="13" spans="1:9" x14ac:dyDescent="0.25">
      <c r="A13" t="str">
        <v>Basso2010_1998</v>
      </c>
      <c r="B13" t="str" cm="1">
        <f t="array" ref="B13">TRANSPOSE(_xlfn._xlws.SORT(_xlfn._xlws.FILTER(genotypes[cultivar_level]&amp;" | "&amp;genotypes[cultivar_name],genotypes[experiment_ID]=A13)))</f>
        <v>1 | Triticum Durum, Desf.; cv. Ofanto)</v>
      </c>
    </row>
    <row r="14" spans="1:9" x14ac:dyDescent="0.25">
      <c r="A14" t="str">
        <v>Basso2010_1999</v>
      </c>
      <c r="B14" t="str" cm="1">
        <f t="array" ref="B14">TRANSPOSE(_xlfn._xlws.SORT(_xlfn._xlws.FILTER(genotypes[cultivar_level]&amp;" | "&amp;genotypes[cultivar_name],genotypes[experiment_ID]=A14)))</f>
        <v>1 | Triticum Durum, Desf.; cv. Ofanto)</v>
      </c>
    </row>
    <row r="15" spans="1:9" x14ac:dyDescent="0.25">
      <c r="A15" t="str">
        <v>Basso2010_2000</v>
      </c>
      <c r="B15" t="str" cm="1">
        <f t="array" ref="B15">TRANSPOSE(_xlfn._xlws.SORT(_xlfn._xlws.FILTER(genotypes[cultivar_level]&amp;" | "&amp;genotypes[cultivar_name],genotypes[experiment_ID]=A15)))</f>
        <v>1 | Triticum Durum, Desf.; cv. Ofanto)</v>
      </c>
    </row>
    <row r="16" spans="1:9" x14ac:dyDescent="0.25">
      <c r="A16" t="str">
        <v>Basso2010_2001</v>
      </c>
      <c r="B16" t="str" cm="1">
        <f t="array" ref="B16">TRANSPOSE(_xlfn._xlws.SORT(_xlfn._xlws.FILTER(genotypes[cultivar_level]&amp;" | "&amp;genotypes[cultivar_name],genotypes[experiment_ID]=A16)))</f>
        <v>1 | Triticum Durum, Desf.; cv. Ofanto)</v>
      </c>
    </row>
    <row r="17" spans="1:2" x14ac:dyDescent="0.25">
      <c r="A17" t="str">
        <v>Basso2010_2002</v>
      </c>
      <c r="B17" t="str" cm="1">
        <f t="array" ref="B17">TRANSPOSE(_xlfn._xlws.SORT(_xlfn._xlws.FILTER(genotypes[cultivar_level]&amp;" | "&amp;genotypes[cultivar_name],genotypes[experiment_ID]=A17)))</f>
        <v>1 | Triticum Durum, Desf.; cv. Ofanto)</v>
      </c>
    </row>
    <row r="18" spans="1:2" x14ac:dyDescent="0.25">
      <c r="A18" t="str">
        <v>Basso2010_2003</v>
      </c>
      <c r="B18" t="str" cm="1">
        <f t="array" ref="B18">TRANSPOSE(_xlfn._xlws.SORT(_xlfn._xlws.FILTER(genotypes[cultivar_level]&amp;" | "&amp;genotypes[cultivar_name],genotypes[experiment_ID]=A18)))</f>
        <v>1 | Triticum Durum, Desf.; cv. Ofanto)</v>
      </c>
    </row>
    <row r="19" spans="1:2" x14ac:dyDescent="0.25">
      <c r="A19" t="str">
        <v>Basso2010_2004</v>
      </c>
      <c r="B19" t="str" cm="1">
        <f t="array" ref="B19">TRANSPOSE(_xlfn._xlws.SORT(_xlfn._xlws.FILTER(genotypes[cultivar_level]&amp;" | "&amp;genotypes[cultivar_name],genotypes[experiment_ID]=A19)))</f>
        <v>1 | Triticum Durum, Desf.; cv. Ofanto)</v>
      </c>
    </row>
    <row r="20" spans="1:2" x14ac:dyDescent="0.25">
      <c r="A20" t="str">
        <v>Basso2010_2005</v>
      </c>
      <c r="B20" t="str" cm="1">
        <f t="array" ref="B20">TRANSPOSE(_xlfn._xlws.SORT(_xlfn._xlws.FILTER(genotypes[cultivar_level]&amp;" | "&amp;genotypes[cultivar_name],genotypes[experiment_ID]=A20)))</f>
        <v>1 | Triticum Durum, Desf.; cv. Ofanto)</v>
      </c>
    </row>
    <row r="21" spans="1:2" x14ac:dyDescent="0.25">
      <c r="A21" t="str">
        <v>Basso2010_2006</v>
      </c>
      <c r="B21" t="str" cm="1">
        <f t="array" ref="B21">TRANSPOSE(_xlfn._xlws.SORT(_xlfn._xlws.FILTER(genotypes[cultivar_level]&amp;" | "&amp;genotypes[cultivar_name],genotypes[experiment_ID]=A21)))</f>
        <v>1 | Triticum Durum, Desf.; cv. Ofanto)</v>
      </c>
    </row>
    <row r="22" spans="1:2" x14ac:dyDescent="0.25">
      <c r="A22" t="str">
        <v>Battisti2017_2014_C1</v>
      </c>
      <c r="B22" t="str" cm="1">
        <f t="array" ref="B22">TRANSPOSE(_xlfn._xlws.SORT(_xlfn._xlws.FILTER(genotypes[cultivar_level]&amp;" | "&amp;genotypes[cultivar_name],genotypes[experiment_ID]=A22)))</f>
        <v>1 | BRS 284</v>
      </c>
    </row>
    <row r="23" spans="1:2" x14ac:dyDescent="0.25">
      <c r="A23" t="str">
        <v>Battisti2017_2014_C2</v>
      </c>
      <c r="B23" t="str" cm="1">
        <f t="array" ref="B23">TRANSPOSE(_xlfn._xlws.SORT(_xlfn._xlws.FILTER(genotypes[cultivar_level]&amp;" | "&amp;genotypes[cultivar_name],genotypes[experiment_ID]=A23)))</f>
        <v>1 | BRS 284</v>
      </c>
    </row>
    <row r="24" spans="1:2" x14ac:dyDescent="0.25">
      <c r="A24" t="str">
        <v>Battisti2017_2014_C3</v>
      </c>
      <c r="B24" t="str" cm="1">
        <f t="array" ref="B24">TRANSPOSE(_xlfn._xlws.SORT(_xlfn._xlws.FILTER(genotypes[cultivar_level]&amp;" | "&amp;genotypes[cultivar_name],genotypes[experiment_ID]=A24)))</f>
        <v>1 | BRS 284</v>
      </c>
    </row>
    <row r="25" spans="1:2" x14ac:dyDescent="0.25">
      <c r="A25" t="str">
        <v>Battisti2017_2014_E4</v>
      </c>
      <c r="B25" t="str" cm="1">
        <f t="array" ref="B25">TRANSPOSE(_xlfn._xlws.SORT(_xlfn._xlws.FILTER(genotypes[cultivar_level]&amp;" | "&amp;genotypes[cultivar_name],genotypes[experiment_ID]=A25)))</f>
        <v>1 | BRS 284</v>
      </c>
    </row>
    <row r="26" spans="1:2" x14ac:dyDescent="0.25">
      <c r="A26" t="str">
        <v>Battisti2017_2014_E6</v>
      </c>
      <c r="B26" t="str" cm="1">
        <f t="array" ref="B26">TRANSPOSE(_xlfn._xlws.SORT(_xlfn._xlws.FILTER(genotypes[cultivar_level]&amp;" | "&amp;genotypes[cultivar_name],genotypes[experiment_ID]=A26)))</f>
        <v>1 | BRS 284</v>
      </c>
    </row>
    <row r="27" spans="1:2" x14ac:dyDescent="0.25">
      <c r="A27" t="str">
        <v>Battisti2017_2014_E7</v>
      </c>
      <c r="B27" t="str" cm="1">
        <f t="array" ref="B27">TRANSPOSE(_xlfn._xlws.SORT(_xlfn._xlws.FILTER(genotypes[cultivar_level]&amp;" | "&amp;genotypes[cultivar_name],genotypes[experiment_ID]=A27)))</f>
        <v>1 | BRS 284</v>
      </c>
    </row>
    <row r="28" spans="1:2" x14ac:dyDescent="0.25">
      <c r="A28" t="str">
        <v>Battisti2017_2014_E9</v>
      </c>
      <c r="B28" t="str" cm="1">
        <f t="array" ref="B28">TRANSPOSE(_xlfn._xlws.SORT(_xlfn._xlws.FILTER(genotypes[cultivar_level]&amp;" | "&amp;genotypes[cultivar_name],genotypes[experiment_ID]=A28)))</f>
        <v>1 | BRS 284</v>
      </c>
    </row>
    <row r="29" spans="1:2" x14ac:dyDescent="0.25">
      <c r="A29" t="str">
        <v>Battisti2017_2015_E1</v>
      </c>
      <c r="B29" t="str" cm="1">
        <f t="array" ref="B29">TRANSPOSE(_xlfn._xlws.SORT(_xlfn._xlws.FILTER(genotypes[cultivar_level]&amp;" | "&amp;genotypes[cultivar_name],genotypes[experiment_ID]=A29)))</f>
        <v>1 | BRS 284</v>
      </c>
    </row>
    <row r="30" spans="1:2" x14ac:dyDescent="0.25">
      <c r="A30" t="str">
        <v>Battisti2017_2015_E2</v>
      </c>
      <c r="B30" t="str" cm="1">
        <f t="array" ref="B30">TRANSPOSE(_xlfn._xlws.SORT(_xlfn._xlws.FILTER(genotypes[cultivar_level]&amp;" | "&amp;genotypes[cultivar_name],genotypes[experiment_ID]=A30)))</f>
        <v>1 | BRS 284</v>
      </c>
    </row>
    <row r="31" spans="1:2" x14ac:dyDescent="0.25">
      <c r="A31" t="str">
        <v>Battisti2017_2015_E5</v>
      </c>
      <c r="B31" t="str" cm="1">
        <f t="array" ref="B31">TRANSPOSE(_xlfn._xlws.SORT(_xlfn._xlws.FILTER(genotypes[cultivar_level]&amp;" | "&amp;genotypes[cultivar_name],genotypes[experiment_ID]=A31)))</f>
        <v>1 | BRS 284</v>
      </c>
    </row>
    <row r="32" spans="1:2" x14ac:dyDescent="0.25">
      <c r="A32" t="str">
        <v>Battisti2017_2015_E8</v>
      </c>
      <c r="B32" t="str" cm="1">
        <f t="array" ref="B32">TRANSPOSE(_xlfn._xlws.SORT(_xlfn._xlws.FILTER(genotypes[cultivar_level]&amp;" | "&amp;genotypes[cultivar_name],genotypes[experiment_ID]=A32)))</f>
        <v>1 | BRS 284</v>
      </c>
    </row>
    <row r="33" spans="1:5" x14ac:dyDescent="0.25">
      <c r="A33" t="str">
        <v>Battisti2017_2016_E3</v>
      </c>
      <c r="B33" t="str" cm="1">
        <f t="array" ref="B33">TRANSPOSE(_xlfn._xlws.SORT(_xlfn._xlws.FILTER(genotypes[cultivar_level]&amp;" | "&amp;genotypes[cultivar_name],genotypes[experiment_ID]=A33)))</f>
        <v>1 | BRS 284</v>
      </c>
    </row>
    <row r="34" spans="1:5" x14ac:dyDescent="0.25">
      <c r="A34" t="str">
        <v>Behera2009_2003</v>
      </c>
      <c r="B34" t="str" cm="1">
        <f t="array" ref="B34">TRANSPOSE(_xlfn._xlws.SORT(_xlfn._xlws.FILTER(genotypes[cultivar_level]&amp;" | "&amp;genotypes[cultivar_name],genotypes[experiment_ID]=A34)))</f>
        <v>1 | Sonalika</v>
      </c>
    </row>
    <row r="35" spans="1:5" x14ac:dyDescent="0.25">
      <c r="A35" t="str">
        <v>Behera2009_2004</v>
      </c>
      <c r="B35" t="str" cm="1">
        <f t="array" ref="B35">TRANSPOSE(_xlfn._xlws.SORT(_xlfn._xlws.FILTER(genotypes[cultivar_level]&amp;" | "&amp;genotypes[cultivar_name],genotypes[experiment_ID]=A35)))</f>
        <v>1 | Sonalika</v>
      </c>
    </row>
    <row r="36" spans="1:5" x14ac:dyDescent="0.25">
      <c r="A36" t="str">
        <v>Behera2009_2005</v>
      </c>
      <c r="B36" t="str" cm="1">
        <f t="array" ref="B36">TRANSPOSE(_xlfn._xlws.SORT(_xlfn._xlws.FILTER(genotypes[cultivar_level]&amp;" | "&amp;genotypes[cultivar_name],genotypes[experiment_ID]=A36)))</f>
        <v>1 | Sonalika</v>
      </c>
    </row>
    <row r="37" spans="1:5" x14ac:dyDescent="0.25">
      <c r="A37" t="str">
        <v>Boulch2021_2019</v>
      </c>
      <c r="B37" t="str" cm="1">
        <f t="array" ref="B37:C37">TRANSPOSE(_xlfn._xlws.SORT(_xlfn._xlws.FILTER(genotypes[cultivar_level]&amp;" | "&amp;genotypes[cultivar_name],genotypes[experiment_ID]=A37)))</f>
        <v>1 | RGT Sirelia (MG 000)</v>
      </c>
      <c r="C37" t="str">
        <v>2 | ES Mentor</v>
      </c>
    </row>
    <row r="38" spans="1:5" x14ac:dyDescent="0.25">
      <c r="A38" t="str">
        <v>Bustos-Korts2013_2009</v>
      </c>
      <c r="B38" t="str" cm="1">
        <f t="array" ref="B38:C38">TRANSPOSE(_xlfn._xlws.SORT(_xlfn._xlws.FILTER(genotypes[cultivar_level]&amp;" | "&amp;genotypes[cultivar_name],genotypes[experiment_ID]=A38)))</f>
        <v>1 | 105 spring wheat DH lines</v>
      </c>
      <c r="C38" t="str">
        <v>2 | Pandora-INIA</v>
      </c>
    </row>
    <row r="39" spans="1:5" x14ac:dyDescent="0.25">
      <c r="A39" t="str">
        <v>Bustos-Korts2013_2010</v>
      </c>
      <c r="B39" t="str" cm="1">
        <f t="array" ref="B39:C39">TRANSPOSE(_xlfn._xlws.SORT(_xlfn._xlws.FILTER(genotypes[cultivar_level]&amp;" | "&amp;genotypes[cultivar_name],genotypes[experiment_ID]=A39)))</f>
        <v>1 | 105 spring wheat DH lines</v>
      </c>
      <c r="C39" t="str">
        <v>2 | Pandora-INIA</v>
      </c>
    </row>
    <row r="40" spans="1:5" x14ac:dyDescent="0.25">
      <c r="A40" t="str">
        <v>Bustos-Korts2013_2011</v>
      </c>
      <c r="B40" t="str" cm="1">
        <f t="array" ref="B40:E40">TRANSPOSE(_xlfn._xlws.SORT(_xlfn._xlws.FILTER(genotypes[cultivar_level]&amp;" | "&amp;genotypes[cultivar_name],genotypes[experiment_ID]=A40)))</f>
        <v>1 | DH1</v>
      </c>
      <c r="C40" t="str">
        <v>2 | DH2</v>
      </c>
      <c r="D40" t="str">
        <v>3 | Pandora-INIA</v>
      </c>
      <c r="E40" t="str">
        <v>4 | Invento-BAER</v>
      </c>
    </row>
    <row r="41" spans="1:5" x14ac:dyDescent="0.25">
      <c r="A41" t="str">
        <v>Darwinkel1978_1976</v>
      </c>
      <c r="B41" t="str" cm="1">
        <f t="array" ref="B41">TRANSPOSE(_xlfn._xlws.SORT(_xlfn._xlws.FILTER(genotypes[cultivar_level]&amp;" | "&amp;genotypes[cultivar_name],genotypes[experiment_ID]=A41)))</f>
        <v>1 | Lely</v>
      </c>
    </row>
    <row r="42" spans="1:5" x14ac:dyDescent="0.25">
      <c r="A42" t="str">
        <v>Dettori2017_1974</v>
      </c>
      <c r="B42" t="str" cm="1">
        <f t="array" ref="B42:D42">TRANSPOSE(_xlfn._xlws.SORT(_xlfn._xlws.FILTER(genotypes[cultivar_level]&amp;" | "&amp;genotypes[cultivar_name],genotypes[experiment_ID]=A42)))</f>
        <v>1 | Creso</v>
      </c>
      <c r="C42" t="str">
        <v>2 | Duilio</v>
      </c>
      <c r="D42" t="str">
        <v>3 | Simeto</v>
      </c>
    </row>
    <row r="43" spans="1:5" x14ac:dyDescent="0.25">
      <c r="A43" t="str">
        <v>Dettori2017_1975</v>
      </c>
      <c r="B43" t="str" cm="1">
        <f t="array" ref="B43:D43">TRANSPOSE(_xlfn._xlws.SORT(_xlfn._xlws.FILTER(genotypes[cultivar_level]&amp;" | "&amp;genotypes[cultivar_name],genotypes[experiment_ID]=A43)))</f>
        <v>1 | Creso</v>
      </c>
      <c r="C43" t="str">
        <v>2 | Duilio</v>
      </c>
      <c r="D43" t="str">
        <v>3 | Simeto</v>
      </c>
    </row>
    <row r="44" spans="1:5" x14ac:dyDescent="0.25">
      <c r="A44" t="str">
        <v>Dettori2017_1976</v>
      </c>
      <c r="B44" t="str" cm="1">
        <f t="array" ref="B44:D44">TRANSPOSE(_xlfn._xlws.SORT(_xlfn._xlws.FILTER(genotypes[cultivar_level]&amp;" | "&amp;genotypes[cultivar_name],genotypes[experiment_ID]=A44)))</f>
        <v>1 | Creso</v>
      </c>
      <c r="C44" t="str">
        <v>2 | Duilio</v>
      </c>
      <c r="D44" t="str">
        <v>3 | Simeto</v>
      </c>
    </row>
    <row r="45" spans="1:5" x14ac:dyDescent="0.25">
      <c r="A45" t="str">
        <v>Dettori2017_1977</v>
      </c>
      <c r="B45" t="str" cm="1">
        <f t="array" ref="B45:D45">TRANSPOSE(_xlfn._xlws.SORT(_xlfn._xlws.FILTER(genotypes[cultivar_level]&amp;" | "&amp;genotypes[cultivar_name],genotypes[experiment_ID]=A45)))</f>
        <v>1 | Creso</v>
      </c>
      <c r="C45" t="str">
        <v>2 | Duilio</v>
      </c>
      <c r="D45" t="str">
        <v>3 | Simeto</v>
      </c>
    </row>
    <row r="46" spans="1:5" x14ac:dyDescent="0.25">
      <c r="A46" t="str">
        <v>Dettori2017_1978</v>
      </c>
      <c r="B46" t="str" cm="1">
        <f t="array" ref="B46:D46">TRANSPOSE(_xlfn._xlws.SORT(_xlfn._xlws.FILTER(genotypes[cultivar_level]&amp;" | "&amp;genotypes[cultivar_name],genotypes[experiment_ID]=A46)))</f>
        <v>1 | Creso</v>
      </c>
      <c r="C46" t="str">
        <v>2 | Duilio</v>
      </c>
      <c r="D46" t="str">
        <v>3 | Simeto</v>
      </c>
    </row>
    <row r="47" spans="1:5" x14ac:dyDescent="0.25">
      <c r="A47" t="str">
        <v>Dettori2017_1979</v>
      </c>
      <c r="B47" t="str" cm="1">
        <f t="array" ref="B47:D47">TRANSPOSE(_xlfn._xlws.SORT(_xlfn._xlws.FILTER(genotypes[cultivar_level]&amp;" | "&amp;genotypes[cultivar_name],genotypes[experiment_ID]=A47)))</f>
        <v>1 | Creso</v>
      </c>
      <c r="C47" t="str">
        <v>2 | Duilio</v>
      </c>
      <c r="D47" t="str">
        <v>3 | Simeto</v>
      </c>
    </row>
    <row r="48" spans="1:5" x14ac:dyDescent="0.25">
      <c r="A48" t="str">
        <v>Dettori2017_1980</v>
      </c>
      <c r="B48" t="str" cm="1">
        <f t="array" ref="B48:D48">TRANSPOSE(_xlfn._xlws.SORT(_xlfn._xlws.FILTER(genotypes[cultivar_level]&amp;" | "&amp;genotypes[cultivar_name],genotypes[experiment_ID]=A48)))</f>
        <v>1 | Creso</v>
      </c>
      <c r="C48" t="str">
        <v>2 | Duilio</v>
      </c>
      <c r="D48" t="str">
        <v>3 | Simeto</v>
      </c>
    </row>
    <row r="49" spans="1:4" x14ac:dyDescent="0.25">
      <c r="A49" t="str">
        <v>Dettori2017_1981</v>
      </c>
      <c r="B49" t="str" cm="1">
        <f t="array" ref="B49:D49">TRANSPOSE(_xlfn._xlws.SORT(_xlfn._xlws.FILTER(genotypes[cultivar_level]&amp;" | "&amp;genotypes[cultivar_name],genotypes[experiment_ID]=A49)))</f>
        <v>1 | Creso</v>
      </c>
      <c r="C49" t="str">
        <v>2 | Duilio</v>
      </c>
      <c r="D49" t="str">
        <v>3 | Simeto</v>
      </c>
    </row>
    <row r="50" spans="1:4" x14ac:dyDescent="0.25">
      <c r="A50" t="str">
        <v>Dettori2017_1982</v>
      </c>
      <c r="B50" t="str" cm="1">
        <f t="array" ref="B50:D50">TRANSPOSE(_xlfn._xlws.SORT(_xlfn._xlws.FILTER(genotypes[cultivar_level]&amp;" | "&amp;genotypes[cultivar_name],genotypes[experiment_ID]=A50)))</f>
        <v>1 | Creso</v>
      </c>
      <c r="C50" t="str">
        <v>2 | Duilio</v>
      </c>
      <c r="D50" t="str">
        <v>3 | Simeto</v>
      </c>
    </row>
    <row r="51" spans="1:4" x14ac:dyDescent="0.25">
      <c r="A51" t="str">
        <v>Dettori2017_1983</v>
      </c>
      <c r="B51" t="str" cm="1">
        <f t="array" ref="B51:D51">TRANSPOSE(_xlfn._xlws.SORT(_xlfn._xlws.FILTER(genotypes[cultivar_level]&amp;" | "&amp;genotypes[cultivar_name],genotypes[experiment_ID]=A51)))</f>
        <v>1 | Creso</v>
      </c>
      <c r="C51" t="str">
        <v>2 | Duilio</v>
      </c>
      <c r="D51" t="str">
        <v>3 | Simeto</v>
      </c>
    </row>
    <row r="52" spans="1:4" x14ac:dyDescent="0.25">
      <c r="A52" t="str">
        <v>Dettori2017_1984</v>
      </c>
      <c r="B52" t="str" cm="1">
        <f t="array" ref="B52:D52">TRANSPOSE(_xlfn._xlws.SORT(_xlfn._xlws.FILTER(genotypes[cultivar_level]&amp;" | "&amp;genotypes[cultivar_name],genotypes[experiment_ID]=A52)))</f>
        <v>1 | Creso</v>
      </c>
      <c r="C52" t="str">
        <v>2 | Duilio</v>
      </c>
      <c r="D52" t="str">
        <v>3 | Simeto</v>
      </c>
    </row>
    <row r="53" spans="1:4" x14ac:dyDescent="0.25">
      <c r="A53" t="str">
        <v>Dettori2017_1985</v>
      </c>
      <c r="B53" t="str" cm="1">
        <f t="array" ref="B53:D53">TRANSPOSE(_xlfn._xlws.SORT(_xlfn._xlws.FILTER(genotypes[cultivar_level]&amp;" | "&amp;genotypes[cultivar_name],genotypes[experiment_ID]=A53)))</f>
        <v>1 | Creso</v>
      </c>
      <c r="C53" t="str">
        <v>2 | Duilio</v>
      </c>
      <c r="D53" t="str">
        <v>3 | Simeto</v>
      </c>
    </row>
    <row r="54" spans="1:4" x14ac:dyDescent="0.25">
      <c r="A54" t="str">
        <v>Dettori2017_1986</v>
      </c>
      <c r="B54" t="str" cm="1">
        <f t="array" ref="B54:D54">TRANSPOSE(_xlfn._xlws.SORT(_xlfn._xlws.FILTER(genotypes[cultivar_level]&amp;" | "&amp;genotypes[cultivar_name],genotypes[experiment_ID]=A54)))</f>
        <v>1 | Creso</v>
      </c>
      <c r="C54" t="str">
        <v>2 | Duilio</v>
      </c>
      <c r="D54" t="str">
        <v>3 | Simeto</v>
      </c>
    </row>
    <row r="55" spans="1:4" x14ac:dyDescent="0.25">
      <c r="A55" t="str">
        <v>Dettori2017_1987</v>
      </c>
      <c r="B55" t="str" cm="1">
        <f t="array" ref="B55:D55">TRANSPOSE(_xlfn._xlws.SORT(_xlfn._xlws.FILTER(genotypes[cultivar_level]&amp;" | "&amp;genotypes[cultivar_name],genotypes[experiment_ID]=A55)))</f>
        <v>1 | Creso</v>
      </c>
      <c r="C55" t="str">
        <v>2 | Duilio</v>
      </c>
      <c r="D55" t="str">
        <v>3 | Simeto</v>
      </c>
    </row>
    <row r="56" spans="1:4" x14ac:dyDescent="0.25">
      <c r="A56" t="str">
        <v>Dettori2017_1988</v>
      </c>
      <c r="B56" t="str" cm="1">
        <f t="array" ref="B56:D56">TRANSPOSE(_xlfn._xlws.SORT(_xlfn._xlws.FILTER(genotypes[cultivar_level]&amp;" | "&amp;genotypes[cultivar_name],genotypes[experiment_ID]=A56)))</f>
        <v>1 | Creso</v>
      </c>
      <c r="C56" t="str">
        <v>2 | Duilio</v>
      </c>
      <c r="D56" t="str">
        <v>3 | Simeto</v>
      </c>
    </row>
    <row r="57" spans="1:4" x14ac:dyDescent="0.25">
      <c r="A57" t="str">
        <v>Dettori2017_1989</v>
      </c>
      <c r="B57" t="str" cm="1">
        <f t="array" ref="B57:D57">TRANSPOSE(_xlfn._xlws.SORT(_xlfn._xlws.FILTER(genotypes[cultivar_level]&amp;" | "&amp;genotypes[cultivar_name],genotypes[experiment_ID]=A57)))</f>
        <v>1 | Creso</v>
      </c>
      <c r="C57" t="str">
        <v>2 | Duilio</v>
      </c>
      <c r="D57" t="str">
        <v>3 | Simeto</v>
      </c>
    </row>
    <row r="58" spans="1:4" x14ac:dyDescent="0.25">
      <c r="A58" t="str">
        <v>Dettori2017_1990</v>
      </c>
      <c r="B58" t="str" cm="1">
        <f t="array" ref="B58:D58">TRANSPOSE(_xlfn._xlws.SORT(_xlfn._xlws.FILTER(genotypes[cultivar_level]&amp;" | "&amp;genotypes[cultivar_name],genotypes[experiment_ID]=A58)))</f>
        <v>1 | Creso</v>
      </c>
      <c r="C58" t="str">
        <v>2 | Duilio</v>
      </c>
      <c r="D58" t="str">
        <v>3 | Simeto</v>
      </c>
    </row>
    <row r="59" spans="1:4" x14ac:dyDescent="0.25">
      <c r="A59" t="str">
        <v>Dettori2017_1991</v>
      </c>
      <c r="B59" t="str" cm="1">
        <f t="array" ref="B59:D59">TRANSPOSE(_xlfn._xlws.SORT(_xlfn._xlws.FILTER(genotypes[cultivar_level]&amp;" | "&amp;genotypes[cultivar_name],genotypes[experiment_ID]=A59)))</f>
        <v>1 | Creso</v>
      </c>
      <c r="C59" t="str">
        <v>2 | Duilio</v>
      </c>
      <c r="D59" t="str">
        <v>3 | Simeto</v>
      </c>
    </row>
    <row r="60" spans="1:4" x14ac:dyDescent="0.25">
      <c r="A60" t="str">
        <v>Dettori2017_1992</v>
      </c>
      <c r="B60" t="str" cm="1">
        <f t="array" ref="B60:D60">TRANSPOSE(_xlfn._xlws.SORT(_xlfn._xlws.FILTER(genotypes[cultivar_level]&amp;" | "&amp;genotypes[cultivar_name],genotypes[experiment_ID]=A60)))</f>
        <v>1 | Creso</v>
      </c>
      <c r="C60" t="str">
        <v>2 | Duilio</v>
      </c>
      <c r="D60" t="str">
        <v>3 | Simeto</v>
      </c>
    </row>
    <row r="61" spans="1:4" x14ac:dyDescent="0.25">
      <c r="A61" t="str">
        <v>Dettori2017_1993</v>
      </c>
      <c r="B61" t="str" cm="1">
        <f t="array" ref="B61:D61">TRANSPOSE(_xlfn._xlws.SORT(_xlfn._xlws.FILTER(genotypes[cultivar_level]&amp;" | "&amp;genotypes[cultivar_name],genotypes[experiment_ID]=A61)))</f>
        <v>1 | Creso</v>
      </c>
      <c r="C61" t="str">
        <v>2 | Duilio</v>
      </c>
      <c r="D61" t="str">
        <v>3 | Simeto</v>
      </c>
    </row>
    <row r="62" spans="1:4" x14ac:dyDescent="0.25">
      <c r="A62" t="str">
        <v>Dettori2017_1994</v>
      </c>
      <c r="B62" t="str" cm="1">
        <f t="array" ref="B62:D62">TRANSPOSE(_xlfn._xlws.SORT(_xlfn._xlws.FILTER(genotypes[cultivar_level]&amp;" | "&amp;genotypes[cultivar_name],genotypes[experiment_ID]=A62)))</f>
        <v>1 | Creso</v>
      </c>
      <c r="C62" t="str">
        <v>2 | Duilio</v>
      </c>
      <c r="D62" t="str">
        <v>3 | Simeto</v>
      </c>
    </row>
    <row r="63" spans="1:4" x14ac:dyDescent="0.25">
      <c r="A63" t="str">
        <v>Dettori2017_1995</v>
      </c>
      <c r="B63" t="str" cm="1">
        <f t="array" ref="B63:D63">TRANSPOSE(_xlfn._xlws.SORT(_xlfn._xlws.FILTER(genotypes[cultivar_level]&amp;" | "&amp;genotypes[cultivar_name],genotypes[experiment_ID]=A63)))</f>
        <v>1 | Creso</v>
      </c>
      <c r="C63" t="str">
        <v>2 | Duilio</v>
      </c>
      <c r="D63" t="str">
        <v>3 | Simeto</v>
      </c>
    </row>
    <row r="64" spans="1:4" x14ac:dyDescent="0.25">
      <c r="A64" t="str">
        <v>Dettori2017_1996</v>
      </c>
      <c r="B64" t="str" cm="1">
        <f t="array" ref="B64:D64">TRANSPOSE(_xlfn._xlws.SORT(_xlfn._xlws.FILTER(genotypes[cultivar_level]&amp;" | "&amp;genotypes[cultivar_name],genotypes[experiment_ID]=A64)))</f>
        <v>1 | Creso</v>
      </c>
      <c r="C64" t="str">
        <v>2 | Duilio</v>
      </c>
      <c r="D64" t="str">
        <v>3 | Simeto</v>
      </c>
    </row>
    <row r="65" spans="1:4" x14ac:dyDescent="0.25">
      <c r="A65" t="str">
        <v>Dettori2017_1997</v>
      </c>
      <c r="B65" t="str" cm="1">
        <f t="array" ref="B65:D65">TRANSPOSE(_xlfn._xlws.SORT(_xlfn._xlws.FILTER(genotypes[cultivar_level]&amp;" | "&amp;genotypes[cultivar_name],genotypes[experiment_ID]=A65)))</f>
        <v>1 | Creso</v>
      </c>
      <c r="C65" t="str">
        <v>2 | Duilio</v>
      </c>
      <c r="D65" t="str">
        <v>3 | Simeto</v>
      </c>
    </row>
    <row r="66" spans="1:4" x14ac:dyDescent="0.25">
      <c r="A66" t="str">
        <v>Dettori2017_1998</v>
      </c>
      <c r="B66" t="str" cm="1">
        <f t="array" ref="B66:D66">TRANSPOSE(_xlfn._xlws.SORT(_xlfn._xlws.FILTER(genotypes[cultivar_level]&amp;" | "&amp;genotypes[cultivar_name],genotypes[experiment_ID]=A66)))</f>
        <v>1 | Creso</v>
      </c>
      <c r="C66" t="str">
        <v>2 | Duilio</v>
      </c>
      <c r="D66" t="str">
        <v>3 | Simeto</v>
      </c>
    </row>
    <row r="67" spans="1:4" x14ac:dyDescent="0.25">
      <c r="A67" t="str">
        <v>Dettori2017_1999</v>
      </c>
      <c r="B67" t="str" cm="1">
        <f t="array" ref="B67:D67">TRANSPOSE(_xlfn._xlws.SORT(_xlfn._xlws.FILTER(genotypes[cultivar_level]&amp;" | "&amp;genotypes[cultivar_name],genotypes[experiment_ID]=A67)))</f>
        <v>1 | Creso</v>
      </c>
      <c r="C67" t="str">
        <v>2 | Duilio</v>
      </c>
      <c r="D67" t="str">
        <v>3 | Simeto</v>
      </c>
    </row>
    <row r="68" spans="1:4" x14ac:dyDescent="0.25">
      <c r="A68" t="str">
        <v>Dettori2017_2000</v>
      </c>
      <c r="B68" t="str" cm="1">
        <f t="array" ref="B68:D68">TRANSPOSE(_xlfn._xlws.SORT(_xlfn._xlws.FILTER(genotypes[cultivar_level]&amp;" | "&amp;genotypes[cultivar_name],genotypes[experiment_ID]=A68)))</f>
        <v>1 | Creso</v>
      </c>
      <c r="C68" t="str">
        <v>2 | Duilio</v>
      </c>
      <c r="D68" t="str">
        <v>3 | Simeto</v>
      </c>
    </row>
    <row r="69" spans="1:4" x14ac:dyDescent="0.25">
      <c r="A69" t="str">
        <v>Dettori2017_2001</v>
      </c>
      <c r="B69" t="str" cm="1">
        <f t="array" ref="B69:D69">TRANSPOSE(_xlfn._xlws.SORT(_xlfn._xlws.FILTER(genotypes[cultivar_level]&amp;" | "&amp;genotypes[cultivar_name],genotypes[experiment_ID]=A69)))</f>
        <v>1 | Creso</v>
      </c>
      <c r="C69" t="str">
        <v>2 | Duilio</v>
      </c>
      <c r="D69" t="str">
        <v>3 | Simeto</v>
      </c>
    </row>
    <row r="70" spans="1:4" x14ac:dyDescent="0.25">
      <c r="A70" t="str">
        <v>Dettori2017_2002</v>
      </c>
      <c r="B70" t="str" cm="1">
        <f t="array" ref="B70:D70">TRANSPOSE(_xlfn._xlws.SORT(_xlfn._xlws.FILTER(genotypes[cultivar_level]&amp;" | "&amp;genotypes[cultivar_name],genotypes[experiment_ID]=A70)))</f>
        <v>1 | Creso</v>
      </c>
      <c r="C70" t="str">
        <v>2 | Duilio</v>
      </c>
      <c r="D70" t="str">
        <v>3 | Simeto</v>
      </c>
    </row>
    <row r="71" spans="1:4" x14ac:dyDescent="0.25">
      <c r="A71" t="str">
        <v>Dettori2017_2003</v>
      </c>
      <c r="B71" t="str" cm="1">
        <f t="array" ref="B71:D71">TRANSPOSE(_xlfn._xlws.SORT(_xlfn._xlws.FILTER(genotypes[cultivar_level]&amp;" | "&amp;genotypes[cultivar_name],genotypes[experiment_ID]=A71)))</f>
        <v>1 | Creso</v>
      </c>
      <c r="C71" t="str">
        <v>2 | Duilio</v>
      </c>
      <c r="D71" t="str">
        <v>3 | Simeto</v>
      </c>
    </row>
    <row r="72" spans="1:4" x14ac:dyDescent="0.25">
      <c r="A72" t="str">
        <v>Dettori2017_2004</v>
      </c>
      <c r="B72" t="str" cm="1">
        <f t="array" ref="B72:D72">TRANSPOSE(_xlfn._xlws.SORT(_xlfn._xlws.FILTER(genotypes[cultivar_level]&amp;" | "&amp;genotypes[cultivar_name],genotypes[experiment_ID]=A72)))</f>
        <v>1 | Creso</v>
      </c>
      <c r="C72" t="str">
        <v>2 | Duilio</v>
      </c>
      <c r="D72" t="str">
        <v>3 | Simeto</v>
      </c>
    </row>
    <row r="73" spans="1:4" x14ac:dyDescent="0.25">
      <c r="A73" t="str">
        <v>Dueri2022_2013</v>
      </c>
      <c r="B73" t="str" cm="1">
        <f t="array" ref="B73">TRANSPOSE(_xlfn._xlws.SORT(_xlfn._xlws.FILTER(genotypes[cultivar_level]&amp;" | "&amp;genotypes[cultivar_name],genotypes[experiment_ID]=A73)))</f>
        <v>1 | Wakanui</v>
      </c>
    </row>
    <row r="74" spans="1:4" x14ac:dyDescent="0.25">
      <c r="A74" t="str">
        <v>Dueri2022_2014</v>
      </c>
      <c r="B74" t="str" cm="1">
        <f t="array" ref="B74">TRANSPOSE(_xlfn._xlws.SORT(_xlfn._xlws.FILTER(genotypes[cultivar_level]&amp;" | "&amp;genotypes[cultivar_name],genotypes[experiment_ID]=A74)))</f>
        <v>1 | Wakanui</v>
      </c>
    </row>
    <row r="75" spans="1:4" x14ac:dyDescent="0.25">
      <c r="A75" t="str">
        <v>Dueri2022_2015</v>
      </c>
      <c r="B75" t="str" cm="1">
        <f t="array" ref="B75">TRANSPOSE(_xlfn._xlws.SORT(_xlfn._xlws.FILTER(genotypes[cultivar_level]&amp;" | "&amp;genotypes[cultivar_name],genotypes[experiment_ID]=A75)))</f>
        <v>1 | Wakanui</v>
      </c>
    </row>
    <row r="76" spans="1:4" x14ac:dyDescent="0.25">
      <c r="A76" t="str">
        <v>Dueri2022_2016</v>
      </c>
      <c r="B76" t="str" cm="1">
        <f t="array" ref="B76">TRANSPOSE(_xlfn._xlws.SORT(_xlfn._xlws.FILTER(genotypes[cultivar_level]&amp;" | "&amp;genotypes[cultivar_name],genotypes[experiment_ID]=A76)))</f>
        <v>1 | Wakanui</v>
      </c>
    </row>
    <row r="77" spans="1:4" x14ac:dyDescent="0.25">
      <c r="A77" t="str">
        <v>Dueri2022_2017</v>
      </c>
      <c r="B77" t="str" cm="1">
        <f t="array" ref="B77">TRANSPOSE(_xlfn._xlws.SORT(_xlfn._xlws.FILTER(genotypes[cultivar_level]&amp;" | "&amp;genotypes[cultivar_name],genotypes[experiment_ID]=A77)))</f>
        <v>1 | Wakanui</v>
      </c>
    </row>
    <row r="78" spans="1:4" x14ac:dyDescent="0.25">
      <c r="A78" t="str">
        <v>Dueri2022_2018</v>
      </c>
      <c r="B78" t="str" cm="1">
        <f t="array" ref="B78">TRANSPOSE(_xlfn._xlws.SORT(_xlfn._xlws.FILTER(genotypes[cultivar_level]&amp;" | "&amp;genotypes[cultivar_name],genotypes[experiment_ID]=A78)))</f>
        <v>1 | Wakanui</v>
      </c>
    </row>
    <row r="79" spans="1:4" x14ac:dyDescent="0.25">
      <c r="A79" t="str">
        <v>Ewert2002_1988_tefrio</v>
      </c>
      <c r="B79" t="str" cm="1">
        <f t="array" ref="B79">TRANSPOSE(_xlfn._xlws.SORT(_xlfn._xlws.FILTER(genotypes[cultivar_level]&amp;" | "&amp;genotypes[cultivar_name],genotypes[experiment_ID]=A79)))</f>
        <v>1 | Cartaya</v>
      </c>
    </row>
    <row r="80" spans="1:4" x14ac:dyDescent="0.25">
      <c r="A80" t="str">
        <v>Ewert2002_1989_tefrio</v>
      </c>
      <c r="B80" t="str" cm="1">
        <f t="array" ref="B80">TRANSPOSE(_xlfn._xlws.SORT(_xlfn._xlws.FILTER(genotypes[cultivar_level]&amp;" | "&amp;genotypes[cultivar_name],genotypes[experiment_ID]=A80)))</f>
        <v>1 | Cartaya</v>
      </c>
    </row>
    <row r="81" spans="1:2" x14ac:dyDescent="0.25">
      <c r="A81" t="str">
        <v>Ewert2002_1990_tefrio</v>
      </c>
      <c r="B81" t="str" cm="1">
        <f t="array" ref="B81">TRANSPOSE(_xlfn._xlws.SORT(_xlfn._xlws.FILTER(genotypes[cultivar_level]&amp;" | "&amp;genotypes[cultivar_name],genotypes[experiment_ID]=A81)))</f>
        <v>1 | Cartaya</v>
      </c>
    </row>
    <row r="82" spans="1:2" x14ac:dyDescent="0.25">
      <c r="A82" t="str">
        <v>Ewert2002_1991_tefrio</v>
      </c>
      <c r="B82" t="str" cm="1">
        <f t="array" ref="B82">TRANSPOSE(_xlfn._xlws.SORT(_xlfn._xlws.FILTER(genotypes[cultivar_level]&amp;" | "&amp;genotypes[cultivar_name],genotypes[experiment_ID]=A82)))</f>
        <v>1 | Cartaya</v>
      </c>
    </row>
    <row r="83" spans="1:2" x14ac:dyDescent="0.25">
      <c r="A83" t="str">
        <v>Ewert2002_1992_tefrio</v>
      </c>
      <c r="B83" t="str" cm="1">
        <f t="array" ref="B83">TRANSPOSE(_xlfn._xlws.SORT(_xlfn._xlws.FILTER(genotypes[cultivar_level]&amp;" | "&amp;genotypes[cultivar_name],genotypes[experiment_ID]=A83)))</f>
        <v>1 | Cartaya</v>
      </c>
    </row>
    <row r="84" spans="1:2" x14ac:dyDescent="0.25">
      <c r="A84" t="str">
        <v>Ewert2002_1993</v>
      </c>
      <c r="B84" t="str" cm="1">
        <f t="array" ref="B84">TRANSPOSE(_xlfn._xlws.SORT(_xlfn._xlws.FILTER(genotypes[cultivar_level]&amp;" | "&amp;genotypes[cultivar_name],genotypes[experiment_ID]=A84)))</f>
        <v>1 | Yecora</v>
      </c>
    </row>
    <row r="85" spans="1:2" x14ac:dyDescent="0.25">
      <c r="A85" t="str">
        <v>Ewert2002_1993_tefrio</v>
      </c>
      <c r="B85" t="str" cm="1">
        <f t="array" ref="B85">TRANSPOSE(_xlfn._xlws.SORT(_xlfn._xlws.FILTER(genotypes[cultivar_level]&amp;" | "&amp;genotypes[cultivar_name],genotypes[experiment_ID]=A85)))</f>
        <v>1 | Cartaya</v>
      </c>
    </row>
    <row r="86" spans="1:2" x14ac:dyDescent="0.25">
      <c r="A86" t="str">
        <v>Ewert2002_1994</v>
      </c>
      <c r="B86" t="str" cm="1">
        <f t="array" ref="B86">TRANSPOSE(_xlfn._xlws.SORT(_xlfn._xlws.FILTER(genotypes[cultivar_level]&amp;" | "&amp;genotypes[cultivar_name],genotypes[experiment_ID]=A86)))</f>
        <v>1 | Roja</v>
      </c>
    </row>
    <row r="87" spans="1:2" x14ac:dyDescent="0.25">
      <c r="A87" t="str">
        <v>Ewert2002_1994_tefrio</v>
      </c>
      <c r="B87" t="str" cm="1">
        <f t="array" ref="B87">TRANSPOSE(_xlfn._xlws.SORT(_xlfn._xlws.FILTER(genotypes[cultivar_level]&amp;" | "&amp;genotypes[cultivar_name],genotypes[experiment_ID]=A87)))</f>
        <v>1 | Cartaya</v>
      </c>
    </row>
    <row r="88" spans="1:2" x14ac:dyDescent="0.25">
      <c r="A88" t="str">
        <v>Ewert2002_1995_tefrio</v>
      </c>
      <c r="B88" t="str" cm="1">
        <f t="array" ref="B88">TRANSPOSE(_xlfn._xlws.SORT(_xlfn._xlws.FILTER(genotypes[cultivar_level]&amp;" | "&amp;genotypes[cultivar_name],genotypes[experiment_ID]=A88)))</f>
        <v>1 | Cartaya</v>
      </c>
    </row>
    <row r="89" spans="1:2" x14ac:dyDescent="0.25">
      <c r="A89" t="str">
        <v>Ewert2002_1996_tefrio</v>
      </c>
      <c r="B89" t="str" cm="1">
        <f t="array" ref="B89">TRANSPOSE(_xlfn._xlws.SORT(_xlfn._xlws.FILTER(genotypes[cultivar_level]&amp;" | "&amp;genotypes[cultivar_name],genotypes[experiment_ID]=A89)))</f>
        <v>1 | Cartaya</v>
      </c>
    </row>
    <row r="90" spans="1:2" x14ac:dyDescent="0.25">
      <c r="A90" t="str">
        <v>Ewert2002_1997_tefrio</v>
      </c>
      <c r="B90" t="str" cm="1">
        <f t="array" ref="B90">TRANSPOSE(_xlfn._xlws.SORT(_xlfn._xlws.FILTER(genotypes[cultivar_level]&amp;" | "&amp;genotypes[cultivar_name],genotypes[experiment_ID]=A90)))</f>
        <v>1 | Cartaya</v>
      </c>
    </row>
    <row r="91" spans="1:2" x14ac:dyDescent="0.25">
      <c r="A91" t="str">
        <v>Ewert2002_1998_Braunschweig</v>
      </c>
      <c r="B91" t="str" cm="1">
        <f t="array" ref="B91">TRANSPOSE(_xlfn._xlws.SORT(_xlfn._xlws.FILTER(genotypes[cultivar_level]&amp;" | "&amp;genotypes[cultivar_name],genotypes[experiment_ID]=A91)))</f>
        <v>1 | Minaret</v>
      </c>
    </row>
    <row r="92" spans="1:2" x14ac:dyDescent="0.25">
      <c r="A92" t="str">
        <v>Ewert2002_1998_Gissen</v>
      </c>
      <c r="B92" t="str" cm="1">
        <f t="array" ref="B92">TRANSPOSE(_xlfn._xlws.SORT(_xlfn._xlws.FILTER(genotypes[cultivar_level]&amp;" | "&amp;genotypes[cultivar_name],genotypes[experiment_ID]=A92)))</f>
        <v>1 | Minaret</v>
      </c>
    </row>
    <row r="93" spans="1:2" x14ac:dyDescent="0.25">
      <c r="A93" t="str">
        <v>Ewert2002_1998_tefrio</v>
      </c>
      <c r="B93" t="str" cm="1">
        <f t="array" ref="B93">TRANSPOSE(_xlfn._xlws.SORT(_xlfn._xlws.FILTER(genotypes[cultivar_level]&amp;" | "&amp;genotypes[cultivar_name],genotypes[experiment_ID]=A93)))</f>
        <v>1 | Cartaya</v>
      </c>
    </row>
    <row r="94" spans="1:2" x14ac:dyDescent="0.25">
      <c r="A94" t="str">
        <v>Ewert2002_1999_Braunschweig</v>
      </c>
      <c r="B94" t="str" cm="1">
        <f t="array" ref="B94">TRANSPOSE(_xlfn._xlws.SORT(_xlfn._xlws.FILTER(genotypes[cultivar_level]&amp;" | "&amp;genotypes[cultivar_name],genotypes[experiment_ID]=A94)))</f>
        <v>1 | Minaret</v>
      </c>
    </row>
    <row r="95" spans="1:2" x14ac:dyDescent="0.25">
      <c r="A95" t="str">
        <v>Ewert2002_1999_Gissen</v>
      </c>
      <c r="B95" t="str" cm="1">
        <f t="array" ref="B95">TRANSPOSE(_xlfn._xlws.SORT(_xlfn._xlws.FILTER(genotypes[cultivar_level]&amp;" | "&amp;genotypes[cultivar_name],genotypes[experiment_ID]=A95)))</f>
        <v>1 | Minaret</v>
      </c>
    </row>
    <row r="96" spans="1:2" x14ac:dyDescent="0.25">
      <c r="A96" t="str">
        <v>Ewert2002_1999_tefrio</v>
      </c>
      <c r="B96" t="str" cm="1">
        <f t="array" ref="B96">TRANSPOSE(_xlfn._xlws.SORT(_xlfn._xlws.FILTER(genotypes[cultivar_level]&amp;" | "&amp;genotypes[cultivar_name],genotypes[experiment_ID]=A96)))</f>
        <v>1 | Cartaya</v>
      </c>
    </row>
    <row r="97" spans="1:3" x14ac:dyDescent="0.25">
      <c r="A97" t="str">
        <v>Fernando2013_2007</v>
      </c>
      <c r="B97" t="str" cm="1">
        <f t="array" ref="B97:C97">TRANSPOSE(_xlfn._xlws.SORT(_xlfn._xlws.FILTER(genotypes[cultivar_level]&amp;" | "&amp;genotypes[cultivar_name],genotypes[experiment_ID]=A97)))</f>
        <v>1 | Triticum aestivum L. cv. Yitpi</v>
      </c>
      <c r="C97" t="str">
        <v>2 | Triticum aestivum L. cv. Janz</v>
      </c>
    </row>
    <row r="98" spans="1:3" x14ac:dyDescent="0.25">
      <c r="A98" t="str">
        <v>Fernando2013_2008</v>
      </c>
      <c r="B98" t="str" cm="1">
        <f t="array" ref="B98:C98">TRANSPOSE(_xlfn._xlws.SORT(_xlfn._xlws.FILTER(genotypes[cultivar_level]&amp;" | "&amp;genotypes[cultivar_name],genotypes[experiment_ID]=A98)))</f>
        <v>1 | Triticum aestivum L. cv. Yitpi</v>
      </c>
      <c r="C98" t="str">
        <v>2 | Triticum aestivum L. cv. Janz</v>
      </c>
    </row>
    <row r="99" spans="1:3" x14ac:dyDescent="0.25">
      <c r="A99" t="str">
        <v>Fernando2013_2009</v>
      </c>
      <c r="B99" t="str" cm="1">
        <f t="array" ref="B99:C99">TRANSPOSE(_xlfn._xlws.SORT(_xlfn._xlws.FILTER(genotypes[cultivar_level]&amp;" | "&amp;genotypes[cultivar_name],genotypes[experiment_ID]=A99)))</f>
        <v>1 | Triticum aestivum L. cv. Yitpi</v>
      </c>
      <c r="C99" t="str">
        <v>2 | Triticum aestivum L. cv. Janz</v>
      </c>
    </row>
    <row r="100" spans="1:3" x14ac:dyDescent="0.25">
      <c r="A100" t="str">
        <v>Garrigues2015_2001</v>
      </c>
      <c r="B100" t="str" cm="1">
        <f t="array" ref="B100">TRANSPOSE(_xlfn._xlws.SORT(_xlfn._xlws.FILTER(genotypes[cultivar_level]&amp;" | "&amp;genotypes[cultivar_name],genotypes[experiment_ID]=A100)))</f>
        <v xml:space="preserve">1 | </v>
      </c>
    </row>
    <row r="101" spans="1:3" x14ac:dyDescent="0.25">
      <c r="A101" t="str">
        <v>Garrigues2015_2002</v>
      </c>
      <c r="B101" t="str" cm="1">
        <f t="array" ref="B101">TRANSPOSE(_xlfn._xlws.SORT(_xlfn._xlws.FILTER(genotypes[cultivar_level]&amp;" | "&amp;genotypes[cultivar_name],genotypes[experiment_ID]=A101)))</f>
        <v xml:space="preserve">1 | </v>
      </c>
    </row>
    <row r="102" spans="1:3" x14ac:dyDescent="0.25">
      <c r="A102" t="str">
        <v>Garrigues2015_2003</v>
      </c>
      <c r="B102" t="str" cm="1">
        <f t="array" ref="B102">TRANSPOSE(_xlfn._xlws.SORT(_xlfn._xlws.FILTER(genotypes[cultivar_level]&amp;" | "&amp;genotypes[cultivar_name],genotypes[experiment_ID]=A102)))</f>
        <v xml:space="preserve">1 | </v>
      </c>
    </row>
    <row r="103" spans="1:3" x14ac:dyDescent="0.25">
      <c r="A103" t="str">
        <v>Garrigues2015_2004</v>
      </c>
      <c r="B103" t="str" cm="1">
        <f t="array" ref="B103">TRANSPOSE(_xlfn._xlws.SORT(_xlfn._xlws.FILTER(genotypes[cultivar_level]&amp;" | "&amp;genotypes[cultivar_name],genotypes[experiment_ID]=A103)))</f>
        <v xml:space="preserve">1 | </v>
      </c>
    </row>
    <row r="104" spans="1:3" x14ac:dyDescent="0.25">
      <c r="A104" t="str">
        <v>Garrigues2015_2005</v>
      </c>
      <c r="B104" t="str" cm="1">
        <f t="array" ref="B104">TRANSPOSE(_xlfn._xlws.SORT(_xlfn._xlws.FILTER(genotypes[cultivar_level]&amp;" | "&amp;genotypes[cultivar_name],genotypes[experiment_ID]=A104)))</f>
        <v xml:space="preserve">1 | </v>
      </c>
    </row>
    <row r="105" spans="1:3" x14ac:dyDescent="0.25">
      <c r="A105" t="str">
        <v>Garrigues2015_2006</v>
      </c>
      <c r="B105" t="str" cm="1">
        <f t="array" ref="B105">TRANSPOSE(_xlfn._xlws.SORT(_xlfn._xlws.FILTER(genotypes[cultivar_level]&amp;" | "&amp;genotypes[cultivar_name],genotypes[experiment_ID]=A105)))</f>
        <v xml:space="preserve">1 | </v>
      </c>
    </row>
    <row r="106" spans="1:3" x14ac:dyDescent="0.25">
      <c r="A106" t="str">
        <v>Garrigues2015_2007</v>
      </c>
      <c r="B106" t="str" cm="1">
        <f t="array" ref="B106">TRANSPOSE(_xlfn._xlws.SORT(_xlfn._xlws.FILTER(genotypes[cultivar_level]&amp;" | "&amp;genotypes[cultivar_name],genotypes[experiment_ID]=A106)))</f>
        <v xml:space="preserve">1 | </v>
      </c>
    </row>
    <row r="107" spans="1:3" x14ac:dyDescent="0.25">
      <c r="A107" t="str">
        <v>Garrigues2015_2008</v>
      </c>
      <c r="B107" t="str" cm="1">
        <f t="array" ref="B107">TRANSPOSE(_xlfn._xlws.SORT(_xlfn._xlws.FILTER(genotypes[cultivar_level]&amp;" | "&amp;genotypes[cultivar_name],genotypes[experiment_ID]=A107)))</f>
        <v xml:space="preserve">1 | </v>
      </c>
    </row>
    <row r="108" spans="1:3" x14ac:dyDescent="0.25">
      <c r="A108" t="str">
        <v>Garrigues2015_2009</v>
      </c>
      <c r="B108" t="str" cm="1">
        <f t="array" ref="B108:C108">TRANSPOSE(_xlfn._xlws.SORT(_xlfn._xlws.FILTER(genotypes[cultivar_level]&amp;" | "&amp;genotypes[cultivar_name],genotypes[experiment_ID]=A108)))</f>
        <v xml:space="preserve">1 | </v>
      </c>
      <c r="C108" t="str">
        <v xml:space="preserve">2 | </v>
      </c>
    </row>
    <row r="109" spans="1:3" x14ac:dyDescent="0.25">
      <c r="A109" t="str">
        <v>Garrigues2015_2010</v>
      </c>
      <c r="B109" t="str" cm="1">
        <f t="array" ref="B109">TRANSPOSE(_xlfn._xlws.SORT(_xlfn._xlws.FILTER(genotypes[cultivar_level]&amp;" | "&amp;genotypes[cultivar_name],genotypes[experiment_ID]=A109)))</f>
        <v xml:space="preserve">1 | </v>
      </c>
    </row>
    <row r="110" spans="1:3" x14ac:dyDescent="0.25">
      <c r="A110" t="str">
        <v>Garrigues2015_2011</v>
      </c>
      <c r="B110" t="str" cm="1">
        <f t="array" ref="B110">TRANSPOSE(_xlfn._xlws.SORT(_xlfn._xlws.FILTER(genotypes[cultivar_level]&amp;" | "&amp;genotypes[cultivar_name],genotypes[experiment_ID]=A110)))</f>
        <v xml:space="preserve">1 | </v>
      </c>
    </row>
    <row r="111" spans="1:3" x14ac:dyDescent="0.25">
      <c r="A111" t="str">
        <v>Garrigues2015_2012</v>
      </c>
      <c r="B111" t="str" cm="1">
        <f t="array" ref="B111">TRANSPOSE(_xlfn._xlws.SORT(_xlfn._xlws.FILTER(genotypes[cultivar_level]&amp;" | "&amp;genotypes[cultivar_name],genotypes[experiment_ID]=A111)))</f>
        <v xml:space="preserve">1 | </v>
      </c>
    </row>
    <row r="112" spans="1:3" x14ac:dyDescent="0.25">
      <c r="A112" t="str">
        <v>Gebreselassie2014_2012</v>
      </c>
      <c r="B112" t="str" cm="1">
        <f t="array" ref="B112">TRANSPOSE(_xlfn._xlws.SORT(_xlfn._xlws.FILTER(genotypes[cultivar_level]&amp;" | "&amp;genotypes[cultivar_name],genotypes[experiment_ID]=A112)))</f>
        <v xml:space="preserve">1 | </v>
      </c>
    </row>
    <row r="113" spans="1:2" x14ac:dyDescent="0.25">
      <c r="A113" t="str">
        <v>Hunsaker1996_1993</v>
      </c>
      <c r="B113" t="str" cm="1">
        <f t="array" ref="B113">TRANSPOSE(_xlfn._xlws.SORT(_xlfn._xlws.FILTER(genotypes[cultivar_level]&amp;" | "&amp;genotypes[cultivar_name],genotypes[experiment_ID]=A113)))</f>
        <v>1 | Triticum aestivum L., cv. Yecora Rojo</v>
      </c>
    </row>
    <row r="114" spans="1:2" x14ac:dyDescent="0.25">
      <c r="A114" t="str">
        <v>Hunsaker1996_1994</v>
      </c>
      <c r="B114" t="str" cm="1">
        <f t="array" ref="B114">TRANSPOSE(_xlfn._xlws.SORT(_xlfn._xlws.FILTER(genotypes[cultivar_level]&amp;" | "&amp;genotypes[cultivar_name],genotypes[experiment_ID]=A114)))</f>
        <v>1 | Triticum aestivum L., cv. Yecora Rojo</v>
      </c>
    </row>
    <row r="115" spans="1:2" x14ac:dyDescent="0.25">
      <c r="A115" t="str">
        <v>Iqba2014_1998</v>
      </c>
      <c r="B115" t="str" cm="1">
        <f t="array" ref="B115">TRANSPOSE(_xlfn._xlws.SORT(_xlfn._xlws.FILTER(genotypes[cultivar_level]&amp;" | "&amp;genotypes[cultivar_name],genotypes[experiment_ID]=A115)))</f>
        <v>1 | Gaozou No. 503</v>
      </c>
    </row>
    <row r="116" spans="1:2" x14ac:dyDescent="0.25">
      <c r="A116" t="str">
        <v>Iqba2014_1999</v>
      </c>
      <c r="B116" t="str" cm="1">
        <f t="array" ref="B116">TRANSPOSE(_xlfn._xlws.SORT(_xlfn._xlws.FILTER(genotypes[cultivar_level]&amp;" | "&amp;genotypes[cultivar_name],genotypes[experiment_ID]=A116)))</f>
        <v>1 | Gaozou No. 503</v>
      </c>
    </row>
    <row r="117" spans="1:2" x14ac:dyDescent="0.25">
      <c r="A117" t="str">
        <v>Iqba2014_2000</v>
      </c>
      <c r="B117" t="str" cm="1">
        <f t="array" ref="B117">TRANSPOSE(_xlfn._xlws.SORT(_xlfn._xlws.FILTER(genotypes[cultivar_level]&amp;" | "&amp;genotypes[cultivar_name],genotypes[experiment_ID]=A117)))</f>
        <v>1 | Gaozou No. 503</v>
      </c>
    </row>
    <row r="118" spans="1:2" x14ac:dyDescent="0.25">
      <c r="A118" t="str">
        <v>Junior2022_2005_experiment10</v>
      </c>
      <c r="B118" t="str" cm="1">
        <f t="array" ref="B118">TRANSPOSE(_xlfn._xlws.SORT(_xlfn._xlws.FILTER(genotypes[cultivar_level]&amp;" | "&amp;genotypes[cultivar_name],genotypes[experiment_ID]=A118)))</f>
        <v>1 | NCo376</v>
      </c>
    </row>
    <row r="119" spans="1:2" x14ac:dyDescent="0.25">
      <c r="A119" t="str">
        <v>Junior2022_2005_experiment11</v>
      </c>
      <c r="B119" t="str" cm="1">
        <f t="array" ref="B119">TRANSPOSE(_xlfn._xlws.SORT(_xlfn._xlws.FILTER(genotypes[cultivar_level]&amp;" | "&amp;genotypes[cultivar_name],genotypes[experiment_ID]=A119)))</f>
        <v>1 | NCo376</v>
      </c>
    </row>
    <row r="120" spans="1:2" x14ac:dyDescent="0.25">
      <c r="A120" t="str">
        <v>Junior2022_2005_experiment13</v>
      </c>
      <c r="B120" t="str" cm="1">
        <f t="array" ref="B120">TRANSPOSE(_xlfn._xlws.SORT(_xlfn._xlws.FILTER(genotypes[cultivar_level]&amp;" | "&amp;genotypes[cultivar_name],genotypes[experiment_ID]=A120)))</f>
        <v>1 | RB867515</v>
      </c>
    </row>
    <row r="121" spans="1:2" x14ac:dyDescent="0.25">
      <c r="A121" t="str">
        <v>Junior2022_2005_experiment14</v>
      </c>
      <c r="B121" t="str" cm="1">
        <f t="array" ref="B121">TRANSPOSE(_xlfn._xlws.SORT(_xlfn._xlws.FILTER(genotypes[cultivar_level]&amp;" | "&amp;genotypes[cultivar_name],genotypes[experiment_ID]=A121)))</f>
        <v>1 | RB867515</v>
      </c>
    </row>
    <row r="122" spans="1:2" x14ac:dyDescent="0.25">
      <c r="A122" t="str">
        <v>Junior2022_2005_experiment4</v>
      </c>
      <c r="B122" t="str" cm="1">
        <f t="array" ref="B122">TRANSPOSE(_xlfn._xlws.SORT(_xlfn._xlws.FILTER(genotypes[cultivar_level]&amp;" | "&amp;genotypes[cultivar_name],genotypes[experiment_ID]=A122)))</f>
        <v>1 | R570</v>
      </c>
    </row>
    <row r="123" spans="1:2" x14ac:dyDescent="0.25">
      <c r="A123" t="str">
        <v>Junior2022_2005_experiment5</v>
      </c>
      <c r="B123" t="str" cm="1">
        <f t="array" ref="B123">TRANSPOSE(_xlfn._xlws.SORT(_xlfn._xlws.FILTER(genotypes[cultivar_level]&amp;" | "&amp;genotypes[cultivar_name],genotypes[experiment_ID]=A123)))</f>
        <v>1 | R570</v>
      </c>
    </row>
    <row r="124" spans="1:2" x14ac:dyDescent="0.25">
      <c r="A124" t="str">
        <v>Junior2022_2005_experiment6</v>
      </c>
      <c r="B124" t="str" cm="1">
        <f t="array" ref="B124">TRANSPOSE(_xlfn._xlws.SORT(_xlfn._xlws.FILTER(genotypes[cultivar_level]&amp;" | "&amp;genotypes[cultivar_name],genotypes[experiment_ID]=A124)))</f>
        <v>1 | RB72454</v>
      </c>
    </row>
    <row r="125" spans="1:2" x14ac:dyDescent="0.25">
      <c r="A125" t="str">
        <v>Junior2022_2005_experiment7</v>
      </c>
      <c r="B125" t="str" cm="1">
        <f t="array" ref="B125">TRANSPOSE(_xlfn._xlws.SORT(_xlfn._xlws.FILTER(genotypes[cultivar_level]&amp;" | "&amp;genotypes[cultivar_name],genotypes[experiment_ID]=A125)))</f>
        <v>1 | RB72454</v>
      </c>
    </row>
    <row r="126" spans="1:2" x14ac:dyDescent="0.25">
      <c r="A126" t="str">
        <v>Junior2022_2005_experiment8</v>
      </c>
      <c r="B126" t="str" cm="1">
        <f t="array" ref="B126">TRANSPOSE(_xlfn._xlws.SORT(_xlfn._xlws.FILTER(genotypes[cultivar_level]&amp;" | "&amp;genotypes[cultivar_name],genotypes[experiment_ID]=A126)))</f>
        <v>1 | SP832847</v>
      </c>
    </row>
    <row r="127" spans="1:2" x14ac:dyDescent="0.25">
      <c r="A127" t="str">
        <v>Junior2022_2005_experiment9</v>
      </c>
      <c r="B127" t="str" cm="1">
        <f t="array" ref="B127">TRANSPOSE(_xlfn._xlws.SORT(_xlfn._xlws.FILTER(genotypes[cultivar_level]&amp;" | "&amp;genotypes[cultivar_name],genotypes[experiment_ID]=A127)))</f>
        <v>1 | SP832847</v>
      </c>
    </row>
    <row r="128" spans="1:2" x14ac:dyDescent="0.25">
      <c r="A128" t="str">
        <v>Junior2022_2006_experiment15</v>
      </c>
      <c r="B128" t="str" cm="1">
        <f t="array" ref="B128">TRANSPOSE(_xlfn._xlws.SORT(_xlfn._xlws.FILTER(genotypes[cultivar_level]&amp;" | "&amp;genotypes[cultivar_name],genotypes[experiment_ID]=A128)))</f>
        <v>1 | RB867515</v>
      </c>
    </row>
    <row r="129" spans="1:3" x14ac:dyDescent="0.25">
      <c r="A129" t="str">
        <v>Junior2022_2007_experiment12</v>
      </c>
      <c r="B129" t="str" cm="1">
        <f t="array" ref="B129">TRANSPOSE(_xlfn._xlws.SORT(_xlfn._xlws.FILTER(genotypes[cultivar_level]&amp;" | "&amp;genotypes[cultivar_name],genotypes[experiment_ID]=A129)))</f>
        <v>1 | RB867515</v>
      </c>
    </row>
    <row r="130" spans="1:3" x14ac:dyDescent="0.25">
      <c r="A130" t="str">
        <v>Junior2022_2013_experiment16</v>
      </c>
      <c r="B130" t="str" cm="1">
        <f t="array" ref="B130">TRANSPOSE(_xlfn._xlws.SORT(_xlfn._xlws.FILTER(genotypes[cultivar_level]&amp;" | "&amp;genotypes[cultivar_name],genotypes[experiment_ID]=A130)))</f>
        <v>1 | RB867515</v>
      </c>
    </row>
    <row r="131" spans="1:3" x14ac:dyDescent="0.25">
      <c r="A131" t="str">
        <v>Junior2022_2014_experiment17</v>
      </c>
      <c r="B131" t="str" cm="1">
        <f t="array" ref="B131">TRANSPOSE(_xlfn._xlws.SORT(_xlfn._xlws.FILTER(genotypes[cultivar_level]&amp;" | "&amp;genotypes[cultivar_name],genotypes[experiment_ID]=A131)))</f>
        <v>1 | RB867515</v>
      </c>
    </row>
    <row r="132" spans="1:3" x14ac:dyDescent="0.25">
      <c r="A132" t="str">
        <v>Junior2022_2014_experiment18</v>
      </c>
      <c r="B132" t="str" cm="1">
        <f t="array" ref="B132">TRANSPOSE(_xlfn._xlws.SORT(_xlfn._xlws.FILTER(genotypes[cultivar_level]&amp;" | "&amp;genotypes[cultivar_name],genotypes[experiment_ID]=A132)))</f>
        <v>1 | RB867515</v>
      </c>
    </row>
    <row r="133" spans="1:3" x14ac:dyDescent="0.25">
      <c r="A133" t="str">
        <v>Junior2022_2015_experiment19</v>
      </c>
      <c r="B133" t="str" cm="1">
        <f t="array" ref="B133">TRANSPOSE(_xlfn._xlws.SORT(_xlfn._xlws.FILTER(genotypes[cultivar_level]&amp;" | "&amp;genotypes[cultivar_name],genotypes[experiment_ID]=A133)))</f>
        <v>1 | RB867515</v>
      </c>
    </row>
    <row r="134" spans="1:3" x14ac:dyDescent="0.25">
      <c r="A134" t="str">
        <v>Junior2022_2015_experiment20</v>
      </c>
      <c r="B134" t="str" cm="1">
        <f t="array" ref="B134">TRANSPOSE(_xlfn._xlws.SORT(_xlfn._xlws.FILTER(genotypes[cultivar_level]&amp;" | "&amp;genotypes[cultivar_name],genotypes[experiment_ID]=A134)))</f>
        <v>1 | RB867515</v>
      </c>
    </row>
    <row r="135" spans="1:3" x14ac:dyDescent="0.25">
      <c r="A135" t="str">
        <v>Junior2022_2016_experiment21</v>
      </c>
      <c r="B135" t="str" cm="1">
        <f t="array" ref="B135">TRANSPOSE(_xlfn._xlws.SORT(_xlfn._xlws.FILTER(genotypes[cultivar_level]&amp;" | "&amp;genotypes[cultivar_name],genotypes[experiment_ID]=A135)))</f>
        <v>1 | RB867515</v>
      </c>
    </row>
    <row r="136" spans="1:3" x14ac:dyDescent="0.25">
      <c r="A136" t="str">
        <v>Junior2022_2016_experiment22</v>
      </c>
      <c r="B136" t="str" cm="1">
        <f t="array" ref="B136">TRANSPOSE(_xlfn._xlws.SORT(_xlfn._xlws.FILTER(genotypes[cultivar_level]&amp;" | "&amp;genotypes[cultivar_name],genotypes[experiment_ID]=A136)))</f>
        <v>1 | RB867515</v>
      </c>
    </row>
    <row r="137" spans="1:3" x14ac:dyDescent="0.25">
      <c r="A137" t="str">
        <v>Junior2022_2019_experiment1</v>
      </c>
      <c r="B137" t="str" cm="1">
        <f t="array" ref="B137">TRANSPOSE(_xlfn._xlws.SORT(_xlfn._xlws.FILTER(genotypes[cultivar_level]&amp;" | "&amp;genotypes[cultivar_name],genotypes[experiment_ID]=A137)))</f>
        <v>1 | RB867515</v>
      </c>
    </row>
    <row r="138" spans="1:3" x14ac:dyDescent="0.25">
      <c r="A138" t="str">
        <v>Junior2022_2019_experiment2</v>
      </c>
      <c r="B138" t="str" cm="1">
        <f t="array" ref="B138">TRANSPOSE(_xlfn._xlws.SORT(_xlfn._xlws.FILTER(genotypes[cultivar_level]&amp;" | "&amp;genotypes[cultivar_name],genotypes[experiment_ID]=A138)))</f>
        <v>1 | RB867515</v>
      </c>
    </row>
    <row r="139" spans="1:3" x14ac:dyDescent="0.25">
      <c r="A139" t="str">
        <v>Junior2022_2020_experiment3</v>
      </c>
      <c r="B139" t="str" cm="1">
        <f t="array" ref="B139">TRANSPOSE(_xlfn._xlws.SORT(_xlfn._xlws.FILTER(genotypes[cultivar_level]&amp;" | "&amp;genotypes[cultivar_name],genotypes[experiment_ID]=A139)))</f>
        <v>1 | RB867515</v>
      </c>
    </row>
    <row r="140" spans="1:3" x14ac:dyDescent="0.25">
      <c r="A140" t="str">
        <v>Li2014_1979</v>
      </c>
      <c r="B140" t="str" cm="1">
        <f t="array" ref="B140:C140">TRANSPOSE(_xlfn._xlws.SORT(_xlfn._xlws.FILTER(genotypes[cultivar_level]&amp;" | "&amp;genotypes[cultivar_name],genotypes[experiment_ID]=A140)))</f>
        <v>1 | MZ1985</v>
      </c>
      <c r="C140" t="str">
        <v>2 | WH1983</v>
      </c>
    </row>
    <row r="141" spans="1:3" x14ac:dyDescent="0.25">
      <c r="A141" t="str">
        <v>Li2014_1980</v>
      </c>
      <c r="B141" t="str" cm="1">
        <f t="array" ref="B141:C141">TRANSPOSE(_xlfn._xlws.SORT(_xlfn._xlws.FILTER(genotypes[cultivar_level]&amp;" | "&amp;genotypes[cultivar_name],genotypes[experiment_ID]=A141)))</f>
        <v>1 | MZ1985</v>
      </c>
      <c r="C141" t="str">
        <v>2 | WH1983</v>
      </c>
    </row>
    <row r="142" spans="1:3" x14ac:dyDescent="0.25">
      <c r="A142" t="str">
        <v>Li2014_1981</v>
      </c>
      <c r="B142" t="str" cm="1">
        <f t="array" ref="B142:C142">TRANSPOSE(_xlfn._xlws.SORT(_xlfn._xlws.FILTER(genotypes[cultivar_level]&amp;" | "&amp;genotypes[cultivar_name],genotypes[experiment_ID]=A142)))</f>
        <v>1 | MZ1985</v>
      </c>
      <c r="C142" t="str">
        <v>2 | WH1983</v>
      </c>
    </row>
    <row r="143" spans="1:3" x14ac:dyDescent="0.25">
      <c r="A143" t="str">
        <v>Li2014_1982</v>
      </c>
      <c r="B143" t="str" cm="1">
        <f t="array" ref="B143:C143">TRANSPOSE(_xlfn._xlws.SORT(_xlfn._xlws.FILTER(genotypes[cultivar_level]&amp;" | "&amp;genotypes[cultivar_name],genotypes[experiment_ID]=A143)))</f>
        <v>1 | MZ1985</v>
      </c>
      <c r="C143" t="str">
        <v>2 | WH1983</v>
      </c>
    </row>
    <row r="144" spans="1:3" x14ac:dyDescent="0.25">
      <c r="A144" t="str">
        <v>Li2014_1983</v>
      </c>
      <c r="B144" t="str" cm="1">
        <f t="array" ref="B144:C144">TRANSPOSE(_xlfn._xlws.SORT(_xlfn._xlws.FILTER(genotypes[cultivar_level]&amp;" | "&amp;genotypes[cultivar_name],genotypes[experiment_ID]=A144)))</f>
        <v>1 | MZ1985</v>
      </c>
      <c r="C144" t="str">
        <v>2 | WH1983</v>
      </c>
    </row>
    <row r="145" spans="1:11" x14ac:dyDescent="0.25">
      <c r="A145" t="str">
        <v>Li2014_1984</v>
      </c>
      <c r="B145" t="str" cm="1">
        <f t="array" ref="B145:C145">TRANSPOSE(_xlfn._xlws.SORT(_xlfn._xlws.FILTER(genotypes[cultivar_level]&amp;" | "&amp;genotypes[cultivar_name],genotypes[experiment_ID]=A145)))</f>
        <v>1 | MZ1985</v>
      </c>
      <c r="C145" t="str">
        <v>2 | WH1983</v>
      </c>
    </row>
    <row r="146" spans="1:11" x14ac:dyDescent="0.25">
      <c r="A146" t="str">
        <v>Li2014_1985</v>
      </c>
      <c r="B146" t="str" cm="1">
        <f t="array" ref="B146:C146">TRANSPOSE(_xlfn._xlws.SORT(_xlfn._xlws.FILTER(genotypes[cultivar_level]&amp;" | "&amp;genotypes[cultivar_name],genotypes[experiment_ID]=A146)))</f>
        <v>1 | MZ1985</v>
      </c>
      <c r="C146" t="str">
        <v>2 | WH1983</v>
      </c>
    </row>
    <row r="147" spans="1:11" x14ac:dyDescent="0.25">
      <c r="A147" t="str">
        <v>Li2014_1986</v>
      </c>
      <c r="B147" t="str" cm="1">
        <f t="array" ref="B147:C147">TRANSPOSE(_xlfn._xlws.SORT(_xlfn._xlws.FILTER(genotypes[cultivar_level]&amp;" | "&amp;genotypes[cultivar_name],genotypes[experiment_ID]=A147)))</f>
        <v>1 | MZ1985</v>
      </c>
      <c r="C147" t="str">
        <v>2 | WH1983</v>
      </c>
    </row>
    <row r="148" spans="1:11" x14ac:dyDescent="0.25">
      <c r="A148" t="str">
        <v>Li2014_1987</v>
      </c>
      <c r="B148" t="str" cm="1">
        <f t="array" ref="B148:C148">TRANSPOSE(_xlfn._xlws.SORT(_xlfn._xlws.FILTER(genotypes[cultivar_level]&amp;" | "&amp;genotypes[cultivar_name],genotypes[experiment_ID]=A148)))</f>
        <v>1 | MZ1985</v>
      </c>
      <c r="C148" t="str">
        <v>2 | WH1983</v>
      </c>
    </row>
    <row r="149" spans="1:11" x14ac:dyDescent="0.25">
      <c r="A149" t="str">
        <v>Li2014_1988</v>
      </c>
      <c r="B149" t="str" cm="1">
        <f t="array" ref="B149:C149">TRANSPOSE(_xlfn._xlws.SORT(_xlfn._xlws.FILTER(genotypes[cultivar_level]&amp;" | "&amp;genotypes[cultivar_name],genotypes[experiment_ID]=A149)))</f>
        <v>1 | MZ1985</v>
      </c>
      <c r="C149" t="str">
        <v>2 | WH1983</v>
      </c>
    </row>
    <row r="150" spans="1:11" x14ac:dyDescent="0.25">
      <c r="A150" t="str">
        <v>Li2014_1989</v>
      </c>
      <c r="B150" t="str" cm="1">
        <f t="array" ref="B150:C150">TRANSPOSE(_xlfn._xlws.SORT(_xlfn._xlws.FILTER(genotypes[cultivar_level]&amp;" | "&amp;genotypes[cultivar_name],genotypes[experiment_ID]=A150)))</f>
        <v>1 | MZ1985</v>
      </c>
      <c r="C150" t="str">
        <v>2 | WH1983</v>
      </c>
    </row>
    <row r="151" spans="1:11" x14ac:dyDescent="0.25">
      <c r="A151" t="str">
        <v>Li2014_1990</v>
      </c>
      <c r="B151" t="str" cm="1">
        <f t="array" ref="B151:C151">TRANSPOSE(_xlfn._xlws.SORT(_xlfn._xlws.FILTER(genotypes[cultivar_level]&amp;" | "&amp;genotypes[cultivar_name],genotypes[experiment_ID]=A151)))</f>
        <v>1 | MZ1985</v>
      </c>
      <c r="C151" t="str">
        <v>2 | WH1983</v>
      </c>
    </row>
    <row r="152" spans="1:11" x14ac:dyDescent="0.25">
      <c r="A152" t="str">
        <v>Li2014_1991</v>
      </c>
      <c r="B152" t="str" cm="1">
        <f t="array" ref="B152:C152">TRANSPOSE(_xlfn._xlws.SORT(_xlfn._xlws.FILTER(genotypes[cultivar_level]&amp;" | "&amp;genotypes[cultivar_name],genotypes[experiment_ID]=A152)))</f>
        <v>1 | MZ1985</v>
      </c>
      <c r="C152" t="str">
        <v>2 | WH1983</v>
      </c>
    </row>
    <row r="153" spans="1:11" x14ac:dyDescent="0.25">
      <c r="A153" t="str">
        <v>Li2014_1992</v>
      </c>
      <c r="B153" t="str" cm="1">
        <f t="array" ref="B153:C153">TRANSPOSE(_xlfn._xlws.SORT(_xlfn._xlws.FILTER(genotypes[cultivar_level]&amp;" | "&amp;genotypes[cultivar_name],genotypes[experiment_ID]=A153)))</f>
        <v>1 | MZ1985</v>
      </c>
      <c r="C153" t="str">
        <v>2 | WH1983</v>
      </c>
    </row>
    <row r="154" spans="1:11" x14ac:dyDescent="0.25">
      <c r="A154" t="str">
        <v>Shoukat2024_2021</v>
      </c>
      <c r="B154" t="str" cm="1">
        <f t="array" ref="B154">TRANSPOSE(_xlfn._xlws.SORT(_xlfn._xlws.FILTER(genotypes[cultivar_level]&amp;" | "&amp;genotypes[cultivar_name],genotypes[experiment_ID]=A154)))</f>
        <v>1 | Nongda 212</v>
      </c>
    </row>
    <row r="155" spans="1:11" x14ac:dyDescent="0.25">
      <c r="A155" t="str">
        <v>Shoukat2024_2022</v>
      </c>
      <c r="B155" t="str" cm="1">
        <f t="array" ref="B155">TRANSPOSE(_xlfn._xlws.SORT(_xlfn._xlws.FILTER(genotypes[cultivar_level]&amp;" | "&amp;genotypes[cultivar_name],genotypes[experiment_ID]=A155)))</f>
        <v>1 | Nongda 212</v>
      </c>
    </row>
    <row r="156" spans="1:11" x14ac:dyDescent="0.25">
      <c r="A156" t="str">
        <v>Spiertz1978_1976</v>
      </c>
      <c r="B156" t="str" cm="1">
        <f t="array" ref="B156:C156">TRANSPOSE(_xlfn._xlws.SORT(_xlfn._xlws.FILTER(genotypes[cultivar_level]&amp;" | "&amp;genotypes[cultivar_name],genotypes[experiment_ID]=A156)))</f>
        <v>1 | Lely</v>
      </c>
      <c r="C156" t="str">
        <v>2 | Maris hobbit</v>
      </c>
    </row>
    <row r="157" spans="1:11" x14ac:dyDescent="0.25">
      <c r="A157" t="str">
        <v>Sreelash2017_2011</v>
      </c>
      <c r="B157" t="str" cm="1">
        <f t="array" ref="B157:E157">TRANSPOSE(_xlfn._xlws.SORT(_xlfn._xlws.FILTER(genotypes[cultivar_level]&amp;" | "&amp;genotypes[cultivar_name],genotypes[experiment_ID]=A157)))</f>
        <v xml:space="preserve">1 | </v>
      </c>
      <c r="C157" t="str">
        <v xml:space="preserve">2 | </v>
      </c>
      <c r="D157" t="str">
        <v xml:space="preserve">3 | </v>
      </c>
      <c r="E157" t="str">
        <v xml:space="preserve">4 | </v>
      </c>
    </row>
    <row r="158" spans="1:11" x14ac:dyDescent="0.25">
      <c r="A158" t="str">
        <v>Sreelash2017_2012</v>
      </c>
      <c r="B158" t="str" cm="1">
        <f t="array" ref="B158:E158">TRANSPOSE(_xlfn._xlws.SORT(_xlfn._xlws.FILTER(genotypes[cultivar_level]&amp;" | "&amp;genotypes[cultivar_name],genotypes[experiment_ID]=A158)))</f>
        <v xml:space="preserve">1 | </v>
      </c>
      <c r="C158" t="str">
        <v xml:space="preserve">2 | </v>
      </c>
      <c r="D158" t="str">
        <v xml:space="preserve">3 | </v>
      </c>
      <c r="E158" t="str">
        <v xml:space="preserve">4 | </v>
      </c>
    </row>
    <row r="159" spans="1:11" x14ac:dyDescent="0.25">
      <c r="A159" t="str">
        <v>Sreelash2017_2013</v>
      </c>
      <c r="B159" t="str" cm="1">
        <f t="array" ref="B159:E159">TRANSPOSE(_xlfn._xlws.SORT(_xlfn._xlws.FILTER(genotypes[cultivar_level]&amp;" | "&amp;genotypes[cultivar_name],genotypes[experiment_ID]=A159)))</f>
        <v xml:space="preserve">1 | </v>
      </c>
      <c r="C159" t="str">
        <v xml:space="preserve">2 | </v>
      </c>
      <c r="D159" t="str">
        <v xml:space="preserve">3 | </v>
      </c>
      <c r="E159" t="str">
        <v xml:space="preserve">4 | </v>
      </c>
    </row>
    <row r="160" spans="1:11" x14ac:dyDescent="0.25">
      <c r="A160" t="str">
        <v>Tribouillois2018_2012</v>
      </c>
      <c r="B160" t="str" cm="1">
        <f t="array" ref="B160:K160">TRANSPOSE(_xlfn._xlws.SORT(_xlfn._xlws.FILTER(genotypes[cultivar_level]&amp;" | "&amp;genotypes[cultivar_name],genotypes[experiment_ID]=A160)))</f>
        <v>1 | White mustard</v>
      </c>
      <c r="C160" t="str">
        <v>10 | Turnip rape</v>
      </c>
      <c r="D160" t="str">
        <v>2 | Vetch</v>
      </c>
      <c r="E160" t="str">
        <v>3 | Bristle oat</v>
      </c>
      <c r="F160" t="str">
        <v>4 | Italian ryegrass</v>
      </c>
      <c r="G160" t="str">
        <v>5 | Crimson clover</v>
      </c>
      <c r="H160" t="str">
        <v>6 | Faba bean</v>
      </c>
      <c r="I160" t="str">
        <v xml:space="preserve">7 | Phacelia </v>
      </c>
      <c r="J160" t="str">
        <v>8 | Forage pea</v>
      </c>
      <c r="K160" t="str">
        <v>9 | Foxtail millet</v>
      </c>
    </row>
    <row r="161" spans="1:2" x14ac:dyDescent="0.25">
      <c r="A161" t="str">
        <v>Ventrella2016_1977</v>
      </c>
      <c r="B161" t="str" cm="1">
        <f t="array" ref="B161">TRANSPOSE(_xlfn._xlws.SORT(_xlfn._xlws.FILTER(genotypes[cultivar_level]&amp;" | "&amp;genotypes[cultivar_name],genotypes[experiment_ID]=A161)))</f>
        <v>1 | Valgerardo</v>
      </c>
    </row>
    <row r="162" spans="1:2" x14ac:dyDescent="0.25">
      <c r="A162" t="str">
        <v>Ventrella2016_1978</v>
      </c>
      <c r="B162" t="str" cm="1">
        <f t="array" ref="B162">TRANSPOSE(_xlfn._xlws.SORT(_xlfn._xlws.FILTER(genotypes[cultivar_level]&amp;" | "&amp;genotypes[cultivar_name],genotypes[experiment_ID]=A162)))</f>
        <v>1 | Valgerardo</v>
      </c>
    </row>
    <row r="163" spans="1:2" x14ac:dyDescent="0.25">
      <c r="A163" t="str">
        <v>Ventrella2016_1979</v>
      </c>
      <c r="B163" t="str" cm="1">
        <f t="array" ref="B163">TRANSPOSE(_xlfn._xlws.SORT(_xlfn._xlws.FILTER(genotypes[cultivar_level]&amp;" | "&amp;genotypes[cultivar_name],genotypes[experiment_ID]=A163)))</f>
        <v>1 | Valgerardo</v>
      </c>
    </row>
    <row r="164" spans="1:2" x14ac:dyDescent="0.25">
      <c r="A164" t="str">
        <v>Ventrella2016_1980</v>
      </c>
      <c r="B164" t="str" cm="1">
        <f t="array" ref="B164">TRANSPOSE(_xlfn._xlws.SORT(_xlfn._xlws.FILTER(genotypes[cultivar_level]&amp;" | "&amp;genotypes[cultivar_name],genotypes[experiment_ID]=A164)))</f>
        <v>1 | Valgerardo</v>
      </c>
    </row>
    <row r="165" spans="1:2" x14ac:dyDescent="0.25">
      <c r="A165" t="str">
        <v>Ventrella2016_1981</v>
      </c>
      <c r="B165" t="str" cm="1">
        <f t="array" ref="B165">TRANSPOSE(_xlfn._xlws.SORT(_xlfn._xlws.FILTER(genotypes[cultivar_level]&amp;" | "&amp;genotypes[cultivar_name],genotypes[experiment_ID]=A165)))</f>
        <v>1 | Valgerardo</v>
      </c>
    </row>
    <row r="166" spans="1:2" x14ac:dyDescent="0.25">
      <c r="A166" t="str">
        <v>Ventrella2016_1982</v>
      </c>
      <c r="B166" t="str" cm="1">
        <f t="array" ref="B166">TRANSPOSE(_xlfn._xlws.SORT(_xlfn._xlws.FILTER(genotypes[cultivar_level]&amp;" | "&amp;genotypes[cultivar_name],genotypes[experiment_ID]=A166)))</f>
        <v>1 | Appulo</v>
      </c>
    </row>
    <row r="167" spans="1:2" x14ac:dyDescent="0.25">
      <c r="A167" t="str">
        <v>Ventrella2016_1983</v>
      </c>
      <c r="B167" t="str" cm="1">
        <f t="array" ref="B167">TRANSPOSE(_xlfn._xlws.SORT(_xlfn._xlws.FILTER(genotypes[cultivar_level]&amp;" | "&amp;genotypes[cultivar_name],genotypes[experiment_ID]=A167)))</f>
        <v>1 | Appulo</v>
      </c>
    </row>
    <row r="168" spans="1:2" x14ac:dyDescent="0.25">
      <c r="A168" t="str">
        <v>Ventrella2016_1984</v>
      </c>
      <c r="B168" t="str" cm="1">
        <f t="array" ref="B168">TRANSPOSE(_xlfn._xlws.SORT(_xlfn._xlws.FILTER(genotypes[cultivar_level]&amp;" | "&amp;genotypes[cultivar_name],genotypes[experiment_ID]=A168)))</f>
        <v>1 | Appulo</v>
      </c>
    </row>
    <row r="169" spans="1:2" x14ac:dyDescent="0.25">
      <c r="A169" t="str">
        <v>Ventrella2016_1985</v>
      </c>
      <c r="B169" t="str" cm="1">
        <f t="array" ref="B169">TRANSPOSE(_xlfn._xlws.SORT(_xlfn._xlws.FILTER(genotypes[cultivar_level]&amp;" | "&amp;genotypes[cultivar_name],genotypes[experiment_ID]=A169)))</f>
        <v>1 | Appulo</v>
      </c>
    </row>
    <row r="170" spans="1:2" x14ac:dyDescent="0.25">
      <c r="A170" t="str">
        <v>Ventrella2016_1986</v>
      </c>
      <c r="B170" t="str" cm="1">
        <f t="array" ref="B170">TRANSPOSE(_xlfn._xlws.SORT(_xlfn._xlws.FILTER(genotypes[cultivar_level]&amp;" | "&amp;genotypes[cultivar_name],genotypes[experiment_ID]=A170)))</f>
        <v>1 | Appulo</v>
      </c>
    </row>
    <row r="171" spans="1:2" x14ac:dyDescent="0.25">
      <c r="A171" t="str">
        <v>Ventrella2016_1987</v>
      </c>
      <c r="B171" t="str" cm="1">
        <f t="array" ref="B171">TRANSPOSE(_xlfn._xlws.SORT(_xlfn._xlws.FILTER(genotypes[cultivar_level]&amp;" | "&amp;genotypes[cultivar_name],genotypes[experiment_ID]=A171)))</f>
        <v>1 | Latino</v>
      </c>
    </row>
    <row r="172" spans="1:2" x14ac:dyDescent="0.25">
      <c r="A172" t="str">
        <v>Ventrella2016_1988</v>
      </c>
      <c r="B172" t="str" cm="1">
        <f t="array" ref="B172">TRANSPOSE(_xlfn._xlws.SORT(_xlfn._xlws.FILTER(genotypes[cultivar_level]&amp;" | "&amp;genotypes[cultivar_name],genotypes[experiment_ID]=A172)))</f>
        <v>1 | Latino</v>
      </c>
    </row>
    <row r="173" spans="1:2" x14ac:dyDescent="0.25">
      <c r="A173" t="str">
        <v>Ventrella2016_1989</v>
      </c>
      <c r="B173" t="str" cm="1">
        <f t="array" ref="B173">TRANSPOSE(_xlfn._xlws.SORT(_xlfn._xlws.FILTER(genotypes[cultivar_level]&amp;" | "&amp;genotypes[cultivar_name],genotypes[experiment_ID]=A173)))</f>
        <v>1 | Latino</v>
      </c>
    </row>
    <row r="174" spans="1:2" x14ac:dyDescent="0.25">
      <c r="A174" t="str">
        <v>Ventrella2016_1990</v>
      </c>
      <c r="B174" t="str" cm="1">
        <f t="array" ref="B174">TRANSPOSE(_xlfn._xlws.SORT(_xlfn._xlws.FILTER(genotypes[cultivar_level]&amp;" | "&amp;genotypes[cultivar_name],genotypes[experiment_ID]=A174)))</f>
        <v>1 | Latino</v>
      </c>
    </row>
    <row r="175" spans="1:2" x14ac:dyDescent="0.25">
      <c r="A175" t="str">
        <v>Ventrella2016_1991</v>
      </c>
      <c r="B175" t="str" cm="1">
        <f t="array" ref="B175">TRANSPOSE(_xlfn._xlws.SORT(_xlfn._xlws.FILTER(genotypes[cultivar_level]&amp;" | "&amp;genotypes[cultivar_name],genotypes[experiment_ID]=A175)))</f>
        <v>1 | Latino</v>
      </c>
    </row>
    <row r="176" spans="1:2" x14ac:dyDescent="0.25">
      <c r="A176" t="str">
        <v>Ventrella2016_1992</v>
      </c>
      <c r="B176" t="str" cm="1">
        <f t="array" ref="B176">TRANSPOSE(_xlfn._xlws.SORT(_xlfn._xlws.FILTER(genotypes[cultivar_level]&amp;" | "&amp;genotypes[cultivar_name],genotypes[experiment_ID]=A176)))</f>
        <v>1 | Appio</v>
      </c>
    </row>
    <row r="177" spans="1:2" x14ac:dyDescent="0.25">
      <c r="A177" t="str">
        <v>Ventrella2016_1993</v>
      </c>
      <c r="B177" t="str" cm="1">
        <f t="array" ref="B177">TRANSPOSE(_xlfn._xlws.SORT(_xlfn._xlws.FILTER(genotypes[cultivar_level]&amp;" | "&amp;genotypes[cultivar_name],genotypes[experiment_ID]=A177)))</f>
        <v>1 | Appio</v>
      </c>
    </row>
    <row r="178" spans="1:2" x14ac:dyDescent="0.25">
      <c r="A178" t="str">
        <v>Ventrella2016_1994</v>
      </c>
      <c r="B178" t="str" cm="1">
        <f t="array" ref="B178">TRANSPOSE(_xlfn._xlws.SORT(_xlfn._xlws.FILTER(genotypes[cultivar_level]&amp;" | "&amp;genotypes[cultivar_name],genotypes[experiment_ID]=A178)))</f>
        <v>1 | Appio</v>
      </c>
    </row>
    <row r="179" spans="1:2" x14ac:dyDescent="0.25">
      <c r="A179" t="str">
        <v>Ventrella2016_1995</v>
      </c>
      <c r="B179" t="str" cm="1">
        <f t="array" ref="B179">TRANSPOSE(_xlfn._xlws.SORT(_xlfn._xlws.FILTER(genotypes[cultivar_level]&amp;" | "&amp;genotypes[cultivar_name],genotypes[experiment_ID]=A179)))</f>
        <v>1 | Appio</v>
      </c>
    </row>
    <row r="180" spans="1:2" x14ac:dyDescent="0.25">
      <c r="A180" t="str">
        <v>Ventrella2016_1996</v>
      </c>
      <c r="B180" t="str" cm="1">
        <f t="array" ref="B180">TRANSPOSE(_xlfn._xlws.SORT(_xlfn._xlws.FILTER(genotypes[cultivar_level]&amp;" | "&amp;genotypes[cultivar_name],genotypes[experiment_ID]=A180)))</f>
        <v>1 | Simeto</v>
      </c>
    </row>
    <row r="181" spans="1:2" x14ac:dyDescent="0.25">
      <c r="A181" t="str">
        <v>Ventrella2016_1997</v>
      </c>
      <c r="B181" t="str" cm="1">
        <f t="array" ref="B181">TRANSPOSE(_xlfn._xlws.SORT(_xlfn._xlws.FILTER(genotypes[cultivar_level]&amp;" | "&amp;genotypes[cultivar_name],genotypes[experiment_ID]=A181)))</f>
        <v>1 | Simeto</v>
      </c>
    </row>
    <row r="182" spans="1:2" x14ac:dyDescent="0.25">
      <c r="A182" t="str">
        <v>Ventrella2016_1998</v>
      </c>
      <c r="B182" t="str" cm="1">
        <f t="array" ref="B182">TRANSPOSE(_xlfn._xlws.SORT(_xlfn._xlws.FILTER(genotypes[cultivar_level]&amp;" | "&amp;genotypes[cultivar_name],genotypes[experiment_ID]=A182)))</f>
        <v>1 | Simeto</v>
      </c>
    </row>
    <row r="183" spans="1:2" x14ac:dyDescent="0.25">
      <c r="A183" t="str">
        <v>Ventrella2016_1999</v>
      </c>
      <c r="B183" t="str" cm="1">
        <f t="array" ref="B183">TRANSPOSE(_xlfn._xlws.SORT(_xlfn._xlws.FILTER(genotypes[cultivar_level]&amp;" | "&amp;genotypes[cultivar_name],genotypes[experiment_ID]=A183)))</f>
        <v>1 | Simeto</v>
      </c>
    </row>
    <row r="184" spans="1:2" x14ac:dyDescent="0.25">
      <c r="A184" t="str">
        <v>Ventrella2016_2000</v>
      </c>
      <c r="B184" t="str" cm="1">
        <f t="array" ref="B184">TRANSPOSE(_xlfn._xlws.SORT(_xlfn._xlws.FILTER(genotypes[cultivar_level]&amp;" | "&amp;genotypes[cultivar_name],genotypes[experiment_ID]=A184)))</f>
        <v>1 | Ofanto</v>
      </c>
    </row>
    <row r="185" spans="1:2" x14ac:dyDescent="0.25">
      <c r="A185" t="str">
        <v>Ventrella2016_2001</v>
      </c>
      <c r="B185" t="str" cm="1">
        <f t="array" ref="B185">TRANSPOSE(_xlfn._xlws.SORT(_xlfn._xlws.FILTER(genotypes[cultivar_level]&amp;" | "&amp;genotypes[cultivar_name],genotypes[experiment_ID]=A185)))</f>
        <v>1 | Ofanto</v>
      </c>
    </row>
    <row r="186" spans="1:2" x14ac:dyDescent="0.25">
      <c r="A186" t="str">
        <v>Ventrella2016_2002</v>
      </c>
      <c r="B186" t="str" cm="1">
        <f t="array" ref="B186">TRANSPOSE(_xlfn._xlws.SORT(_xlfn._xlws.FILTER(genotypes[cultivar_level]&amp;" | "&amp;genotypes[cultivar_name],genotypes[experiment_ID]=A186)))</f>
        <v>1 | Ofanto</v>
      </c>
    </row>
    <row r="187" spans="1:2" x14ac:dyDescent="0.25">
      <c r="A187" t="str">
        <v>Ventrella2016_2003</v>
      </c>
      <c r="B187" t="str" cm="1">
        <f t="array" ref="B187">TRANSPOSE(_xlfn._xlws.SORT(_xlfn._xlws.FILTER(genotypes[cultivar_level]&amp;" | "&amp;genotypes[cultivar_name],genotypes[experiment_ID]=A187)))</f>
        <v>1 | Ofanto</v>
      </c>
    </row>
    <row r="188" spans="1:2" x14ac:dyDescent="0.25">
      <c r="A188" t="str">
        <v>Ventrella2016_2004</v>
      </c>
      <c r="B188" t="str" cm="1">
        <f t="array" ref="B188">TRANSPOSE(_xlfn._xlws.SORT(_xlfn._xlws.FILTER(genotypes[cultivar_level]&amp;" | "&amp;genotypes[cultivar_name],genotypes[experiment_ID]=A188)))</f>
        <v>1 | Ofanto</v>
      </c>
    </row>
    <row r="189" spans="1:2" x14ac:dyDescent="0.25">
      <c r="A189" t="str">
        <v>Ventrella2016_2005</v>
      </c>
      <c r="B189" t="str" cm="1">
        <f t="array" ref="B189">TRANSPOSE(_xlfn._xlws.SORT(_xlfn._xlws.FILTER(genotypes[cultivar_level]&amp;" | "&amp;genotypes[cultivar_name],genotypes[experiment_ID]=A189)))</f>
        <v>1 | Ofanto</v>
      </c>
    </row>
    <row r="190" spans="1:2" x14ac:dyDescent="0.25">
      <c r="A190" t="str">
        <v>Ventrella2016_2006</v>
      </c>
      <c r="B190" t="str" cm="1">
        <f t="array" ref="B190">TRANSPOSE(_xlfn._xlws.SORT(_xlfn._xlws.FILTER(genotypes[cultivar_level]&amp;" | "&amp;genotypes[cultivar_name],genotypes[experiment_ID]=A190)))</f>
        <v>1 | Simeto</v>
      </c>
    </row>
    <row r="191" spans="1:2" x14ac:dyDescent="0.25">
      <c r="A191" t="str">
        <v>Ventrella2016_2007</v>
      </c>
      <c r="B191" t="str" cm="1">
        <f t="array" ref="B191">TRANSPOSE(_xlfn._xlws.SORT(_xlfn._xlws.FILTER(genotypes[cultivar_level]&amp;" | "&amp;genotypes[cultivar_name],genotypes[experiment_ID]=A191)))</f>
        <v>1 | Simeto</v>
      </c>
    </row>
    <row r="192" spans="1:2" x14ac:dyDescent="0.25">
      <c r="A192" t="str">
        <v>Ventrella2016_2008</v>
      </c>
      <c r="B192" t="str" cm="1">
        <f t="array" ref="B192">TRANSPOSE(_xlfn._xlws.SORT(_xlfn._xlws.FILTER(genotypes[cultivar_level]&amp;" | "&amp;genotypes[cultivar_name],genotypes[experiment_ID]=A192)))</f>
        <v>1 | Simeto</v>
      </c>
    </row>
    <row r="193" spans="1:14" x14ac:dyDescent="0.25">
      <c r="A193" t="str">
        <v>Ventrella2016_2009</v>
      </c>
      <c r="B193" t="str" cm="1">
        <f t="array" ref="B193">TRANSPOSE(_xlfn._xlws.SORT(_xlfn._xlws.FILTER(genotypes[cultivar_level]&amp;" | "&amp;genotypes[cultivar_name],genotypes[experiment_ID]=A193)))</f>
        <v>1 | Simeto</v>
      </c>
    </row>
    <row r="194" spans="1:14" x14ac:dyDescent="0.25">
      <c r="A194" t="str">
        <v>Ventrella2016_2010</v>
      </c>
      <c r="B194" t="str" cm="1">
        <f t="array" ref="B194">TRANSPOSE(_xlfn._xlws.SORT(_xlfn._xlws.FILTER(genotypes[cultivar_level]&amp;" | "&amp;genotypes[cultivar_name],genotypes[experiment_ID]=A194)))</f>
        <v>1 | Simeto</v>
      </c>
    </row>
    <row r="195" spans="1:14" x14ac:dyDescent="0.25">
      <c r="A195" t="str">
        <v>Ventrella2016_2011</v>
      </c>
      <c r="B195" t="str" cm="1">
        <f t="array" ref="B195">TRANSPOSE(_xlfn._xlws.SORT(_xlfn._xlws.FILTER(genotypes[cultivar_level]&amp;" | "&amp;genotypes[cultivar_name],genotypes[experiment_ID]=A195)))</f>
        <v>1 | Simeto</v>
      </c>
    </row>
    <row r="196" spans="1:14" x14ac:dyDescent="0.25">
      <c r="A196" t="str">
        <v>Ventrella2016_2012</v>
      </c>
      <c r="B196" t="str" cm="1">
        <f t="array" ref="B196">TRANSPOSE(_xlfn._xlws.SORT(_xlfn._xlws.FILTER(genotypes[cultivar_level]&amp;" | "&amp;genotypes[cultivar_name],genotypes[experiment_ID]=A196)))</f>
        <v>1 | Simeto</v>
      </c>
    </row>
    <row r="197" spans="1:14" x14ac:dyDescent="0.25">
      <c r="B197" t="str" cm="1">
        <f t="array" ref="B197:N197">TRANSPOSE(_xlfn._xlws.SORT(_xlfn._xlws.FILTER(genotypes[cultivar_level]&amp;" | "&amp;genotypes[cultivar_name],genotypes[experiment_ID]=A197)))</f>
        <v xml:space="preserve"> | </v>
      </c>
      <c r="C197" t="str">
        <v xml:space="preserve">0 | </v>
      </c>
      <c r="D197" t="str">
        <v xml:space="preserve">0 | </v>
      </c>
      <c r="E197" t="str">
        <v xml:space="preserve">0 | </v>
      </c>
      <c r="F197" t="str">
        <v xml:space="preserve">0 | </v>
      </c>
      <c r="G197" t="str">
        <v xml:space="preserve">0 | </v>
      </c>
      <c r="H197" t="str">
        <v xml:space="preserve">0 | </v>
      </c>
      <c r="I197" t="str">
        <v xml:space="preserve">0 | </v>
      </c>
      <c r="J197" t="str">
        <v xml:space="preserve">0 | </v>
      </c>
      <c r="K197" t="str">
        <v xml:space="preserve">0 | </v>
      </c>
      <c r="L197" t="str">
        <v xml:space="preserve">0 | </v>
      </c>
      <c r="M197" t="str">
        <v xml:space="preserve">0 | </v>
      </c>
      <c r="N197" t="str">
        <v xml:space="preserve">0 | </v>
      </c>
    </row>
    <row r="198" spans="1:14" x14ac:dyDescent="0.25">
      <c r="B198" t="str" cm="1">
        <f t="array" ref="B198:N198">TRANSPOSE(_xlfn._xlws.SORT(_xlfn._xlws.FILTER(genotypes[cultivar_level]&amp;" | "&amp;genotypes[cultivar_name],genotypes[experiment_ID]=A198)))</f>
        <v xml:space="preserve"> | </v>
      </c>
      <c r="C198" t="str">
        <v xml:space="preserve">0 | </v>
      </c>
      <c r="D198" t="str">
        <v xml:space="preserve">0 | </v>
      </c>
      <c r="E198" t="str">
        <v xml:space="preserve">0 | </v>
      </c>
      <c r="F198" t="str">
        <v xml:space="preserve">0 | </v>
      </c>
      <c r="G198" t="str">
        <v xml:space="preserve">0 | </v>
      </c>
      <c r="H198" t="str">
        <v xml:space="preserve">0 | </v>
      </c>
      <c r="I198" t="str">
        <v xml:space="preserve">0 | </v>
      </c>
      <c r="J198" t="str">
        <v xml:space="preserve">0 | </v>
      </c>
      <c r="K198" t="str">
        <v xml:space="preserve">0 | </v>
      </c>
      <c r="L198" t="str">
        <v xml:space="preserve">0 | </v>
      </c>
      <c r="M198" t="str">
        <v xml:space="preserve">0 | </v>
      </c>
      <c r="N198" t="str">
        <v xml:space="preserve">0 | </v>
      </c>
    </row>
    <row r="199" spans="1:14" x14ac:dyDescent="0.25">
      <c r="B199" t="str" cm="1">
        <f t="array" ref="B199:N199">TRANSPOSE(_xlfn._xlws.SORT(_xlfn._xlws.FILTER(genotypes[cultivar_level]&amp;" | "&amp;genotypes[cultivar_name],genotypes[experiment_ID]=A199)))</f>
        <v xml:space="preserve"> | </v>
      </c>
      <c r="C199" t="str">
        <v xml:space="preserve">0 | </v>
      </c>
      <c r="D199" t="str">
        <v xml:space="preserve">0 | </v>
      </c>
      <c r="E199" t="str">
        <v xml:space="preserve">0 | </v>
      </c>
      <c r="F199" t="str">
        <v xml:space="preserve">0 | </v>
      </c>
      <c r="G199" t="str">
        <v xml:space="preserve">0 | </v>
      </c>
      <c r="H199" t="str">
        <v xml:space="preserve">0 | </v>
      </c>
      <c r="I199" t="str">
        <v xml:space="preserve">0 | </v>
      </c>
      <c r="J199" t="str">
        <v xml:space="preserve">0 | </v>
      </c>
      <c r="K199" t="str">
        <v xml:space="preserve">0 | </v>
      </c>
      <c r="L199" t="str">
        <v xml:space="preserve">0 | </v>
      </c>
      <c r="M199" t="str">
        <v xml:space="preserve">0 | </v>
      </c>
      <c r="N199" t="str">
        <v xml:space="preserve">0 | </v>
      </c>
    </row>
    <row r="200" spans="1:14" x14ac:dyDescent="0.25">
      <c r="B200" t="str" cm="1">
        <f t="array" ref="B200:N200">TRANSPOSE(_xlfn._xlws.SORT(_xlfn._xlws.FILTER(genotypes[cultivar_level]&amp;" | "&amp;genotypes[cultivar_name],genotypes[experiment_ID]=A200)))</f>
        <v xml:space="preserve"> | </v>
      </c>
      <c r="C200" t="str">
        <v xml:space="preserve">0 | </v>
      </c>
      <c r="D200" t="str">
        <v xml:space="preserve">0 | </v>
      </c>
      <c r="E200" t="str">
        <v xml:space="preserve">0 | </v>
      </c>
      <c r="F200" t="str">
        <v xml:space="preserve">0 | </v>
      </c>
      <c r="G200" t="str">
        <v xml:space="preserve">0 | </v>
      </c>
      <c r="H200" t="str">
        <v xml:space="preserve">0 | </v>
      </c>
      <c r="I200" t="str">
        <v xml:space="preserve">0 | </v>
      </c>
      <c r="J200" t="str">
        <v xml:space="preserve">0 | </v>
      </c>
      <c r="K200" t="str">
        <v xml:space="preserve">0 | </v>
      </c>
      <c r="L200" t="str">
        <v xml:space="preserve">0 | </v>
      </c>
      <c r="M200" t="str">
        <v xml:space="preserve">0 | </v>
      </c>
      <c r="N200" t="str">
        <v xml:space="preserve">0 | </v>
      </c>
    </row>
    <row r="201" spans="1:14" x14ac:dyDescent="0.25">
      <c r="B201" t="str" cm="1">
        <f t="array" ref="B201:N201">TRANSPOSE(_xlfn._xlws.SORT(_xlfn._xlws.FILTER(genotypes[cultivar_level]&amp;" | "&amp;genotypes[cultivar_name],genotypes[experiment_ID]=A201)))</f>
        <v xml:space="preserve"> | </v>
      </c>
      <c r="C201" t="str">
        <v xml:space="preserve">0 | </v>
      </c>
      <c r="D201" t="str">
        <v xml:space="preserve">0 | </v>
      </c>
      <c r="E201" t="str">
        <v xml:space="preserve">0 | </v>
      </c>
      <c r="F201" t="str">
        <v xml:space="preserve">0 | </v>
      </c>
      <c r="G201" t="str">
        <v xml:space="preserve">0 | </v>
      </c>
      <c r="H201" t="str">
        <v xml:space="preserve">0 | </v>
      </c>
      <c r="I201" t="str">
        <v xml:space="preserve">0 | </v>
      </c>
      <c r="J201" t="str">
        <v xml:space="preserve">0 | </v>
      </c>
      <c r="K201" t="str">
        <v xml:space="preserve">0 | </v>
      </c>
      <c r="L201" t="str">
        <v xml:space="preserve">0 | </v>
      </c>
      <c r="M201" t="str">
        <v xml:space="preserve">0 | </v>
      </c>
      <c r="N201" t="str">
        <v xml:space="preserve">0 | </v>
      </c>
    </row>
    <row r="202" spans="1:14" x14ac:dyDescent="0.25">
      <c r="B202" t="str" cm="1">
        <f t="array" ref="B202:N202">TRANSPOSE(_xlfn._xlws.SORT(_xlfn._xlws.FILTER(genotypes[cultivar_level]&amp;" | "&amp;genotypes[cultivar_name],genotypes[experiment_ID]=A202)))</f>
        <v xml:space="preserve"> | </v>
      </c>
      <c r="C202" t="str">
        <v xml:space="preserve">0 | </v>
      </c>
      <c r="D202" t="str">
        <v xml:space="preserve">0 | </v>
      </c>
      <c r="E202" t="str">
        <v xml:space="preserve">0 | </v>
      </c>
      <c r="F202" t="str">
        <v xml:space="preserve">0 | </v>
      </c>
      <c r="G202" t="str">
        <v xml:space="preserve">0 | </v>
      </c>
      <c r="H202" t="str">
        <v xml:space="preserve">0 | </v>
      </c>
      <c r="I202" t="str">
        <v xml:space="preserve">0 | </v>
      </c>
      <c r="J202" t="str">
        <v xml:space="preserve">0 | </v>
      </c>
      <c r="K202" t="str">
        <v xml:space="preserve">0 | </v>
      </c>
      <c r="L202" t="str">
        <v xml:space="preserve">0 | </v>
      </c>
      <c r="M202" t="str">
        <v xml:space="preserve">0 | </v>
      </c>
      <c r="N202" t="str">
        <v xml:space="preserve">0 | </v>
      </c>
    </row>
    <row r="203" spans="1:14" x14ac:dyDescent="0.25">
      <c r="B203" t="str" cm="1">
        <f t="array" ref="B203:N203">TRANSPOSE(_xlfn._xlws.SORT(_xlfn._xlws.FILTER(genotypes[cultivar_level]&amp;" | "&amp;genotypes[cultivar_name],genotypes[experiment_ID]=A203)))</f>
        <v xml:space="preserve"> | </v>
      </c>
      <c r="C203" t="str">
        <v xml:space="preserve">0 | </v>
      </c>
      <c r="D203" t="str">
        <v xml:space="preserve">0 | </v>
      </c>
      <c r="E203" t="str">
        <v xml:space="preserve">0 | </v>
      </c>
      <c r="F203" t="str">
        <v xml:space="preserve">0 | </v>
      </c>
      <c r="G203" t="str">
        <v xml:space="preserve">0 | </v>
      </c>
      <c r="H203" t="str">
        <v xml:space="preserve">0 | </v>
      </c>
      <c r="I203" t="str">
        <v xml:space="preserve">0 | </v>
      </c>
      <c r="J203" t="str">
        <v xml:space="preserve">0 | </v>
      </c>
      <c r="K203" t="str">
        <v xml:space="preserve">0 | </v>
      </c>
      <c r="L203" t="str">
        <v xml:space="preserve">0 | </v>
      </c>
      <c r="M203" t="str">
        <v xml:space="preserve">0 | </v>
      </c>
      <c r="N203" t="str">
        <v xml:space="preserve">0 | </v>
      </c>
    </row>
    <row r="204" spans="1:14" x14ac:dyDescent="0.25">
      <c r="B204" t="str" cm="1">
        <f t="array" ref="B204:N204">TRANSPOSE(_xlfn._xlws.SORT(_xlfn._xlws.FILTER(genotypes[cultivar_level]&amp;" | "&amp;genotypes[cultivar_name],genotypes[experiment_ID]=A204)))</f>
        <v xml:space="preserve"> | </v>
      </c>
      <c r="C204" t="str">
        <v xml:space="preserve">0 | </v>
      </c>
      <c r="D204" t="str">
        <v xml:space="preserve">0 | </v>
      </c>
      <c r="E204" t="str">
        <v xml:space="preserve">0 | </v>
      </c>
      <c r="F204" t="str">
        <v xml:space="preserve">0 | </v>
      </c>
      <c r="G204" t="str">
        <v xml:space="preserve">0 | </v>
      </c>
      <c r="H204" t="str">
        <v xml:space="preserve">0 | </v>
      </c>
      <c r="I204" t="str">
        <v xml:space="preserve">0 | </v>
      </c>
      <c r="J204" t="str">
        <v xml:space="preserve">0 | </v>
      </c>
      <c r="K204" t="str">
        <v xml:space="preserve">0 | </v>
      </c>
      <c r="L204" t="str">
        <v xml:space="preserve">0 | </v>
      </c>
      <c r="M204" t="str">
        <v xml:space="preserve">0 | </v>
      </c>
      <c r="N204" t="str">
        <v xml:space="preserve">0 | </v>
      </c>
    </row>
    <row r="205" spans="1:14" x14ac:dyDescent="0.25">
      <c r="B205" t="str" cm="1">
        <f t="array" ref="B205:N205">TRANSPOSE(_xlfn._xlws.SORT(_xlfn._xlws.FILTER(genotypes[cultivar_level]&amp;" | "&amp;genotypes[cultivar_name],genotypes[experiment_ID]=A205)))</f>
        <v xml:space="preserve"> | </v>
      </c>
      <c r="C205" t="str">
        <v xml:space="preserve">0 | </v>
      </c>
      <c r="D205" t="str">
        <v xml:space="preserve">0 | </v>
      </c>
      <c r="E205" t="str">
        <v xml:space="preserve">0 | </v>
      </c>
      <c r="F205" t="str">
        <v xml:space="preserve">0 | </v>
      </c>
      <c r="G205" t="str">
        <v xml:space="preserve">0 | </v>
      </c>
      <c r="H205" t="str">
        <v xml:space="preserve">0 | </v>
      </c>
      <c r="I205" t="str">
        <v xml:space="preserve">0 | </v>
      </c>
      <c r="J205" t="str">
        <v xml:space="preserve">0 | </v>
      </c>
      <c r="K205" t="str">
        <v xml:space="preserve">0 | </v>
      </c>
      <c r="L205" t="str">
        <v xml:space="preserve">0 | </v>
      </c>
      <c r="M205" t="str">
        <v xml:space="preserve">0 | </v>
      </c>
      <c r="N205" t="str">
        <v xml:space="preserve">0 | </v>
      </c>
    </row>
    <row r="206" spans="1:14" x14ac:dyDescent="0.25">
      <c r="B206" t="str" cm="1">
        <f t="array" ref="B206:N206">TRANSPOSE(_xlfn._xlws.SORT(_xlfn._xlws.FILTER(genotypes[cultivar_level]&amp;" | "&amp;genotypes[cultivar_name],genotypes[experiment_ID]=A206)))</f>
        <v xml:space="preserve"> | </v>
      </c>
      <c r="C206" t="str">
        <v xml:space="preserve">0 | </v>
      </c>
      <c r="D206" t="str">
        <v xml:space="preserve">0 | </v>
      </c>
      <c r="E206" t="str">
        <v xml:space="preserve">0 | </v>
      </c>
      <c r="F206" t="str">
        <v xml:space="preserve">0 | </v>
      </c>
      <c r="G206" t="str">
        <v xml:space="preserve">0 | </v>
      </c>
      <c r="H206" t="str">
        <v xml:space="preserve">0 | </v>
      </c>
      <c r="I206" t="str">
        <v xml:space="preserve">0 | </v>
      </c>
      <c r="J206" t="str">
        <v xml:space="preserve">0 | </v>
      </c>
      <c r="K206" t="str">
        <v xml:space="preserve">0 | </v>
      </c>
      <c r="L206" t="str">
        <v xml:space="preserve">0 | </v>
      </c>
      <c r="M206" t="str">
        <v xml:space="preserve">0 | </v>
      </c>
      <c r="N206" t="str">
        <v xml:space="preserve">0 | </v>
      </c>
    </row>
    <row r="207" spans="1:14" x14ac:dyDescent="0.25">
      <c r="B207" t="str" cm="1">
        <f t="array" ref="B207:N207">TRANSPOSE(_xlfn._xlws.SORT(_xlfn._xlws.FILTER(genotypes[cultivar_level]&amp;" | "&amp;genotypes[cultivar_name],genotypes[experiment_ID]=A207)))</f>
        <v xml:space="preserve"> | </v>
      </c>
      <c r="C207" t="str">
        <v xml:space="preserve">0 | </v>
      </c>
      <c r="D207" t="str">
        <v xml:space="preserve">0 | </v>
      </c>
      <c r="E207" t="str">
        <v xml:space="preserve">0 | </v>
      </c>
      <c r="F207" t="str">
        <v xml:space="preserve">0 | </v>
      </c>
      <c r="G207" t="str">
        <v xml:space="preserve">0 | </v>
      </c>
      <c r="H207" t="str">
        <v xml:space="preserve">0 | </v>
      </c>
      <c r="I207" t="str">
        <v xml:space="preserve">0 | </v>
      </c>
      <c r="J207" t="str">
        <v xml:space="preserve">0 | </v>
      </c>
      <c r="K207" t="str">
        <v xml:space="preserve">0 | </v>
      </c>
      <c r="L207" t="str">
        <v xml:space="preserve">0 | </v>
      </c>
      <c r="M207" t="str">
        <v xml:space="preserve">0 | </v>
      </c>
      <c r="N207" t="str">
        <v xml:space="preserve">0 | </v>
      </c>
    </row>
    <row r="208" spans="1:14" x14ac:dyDescent="0.25">
      <c r="B208" t="str" cm="1">
        <f t="array" ref="B208:N208">TRANSPOSE(_xlfn._xlws.SORT(_xlfn._xlws.FILTER(genotypes[cultivar_level]&amp;" | "&amp;genotypes[cultivar_name],genotypes[experiment_ID]=A208)))</f>
        <v xml:space="preserve"> | </v>
      </c>
      <c r="C208" t="str">
        <v xml:space="preserve">0 | </v>
      </c>
      <c r="D208" t="str">
        <v xml:space="preserve">0 | </v>
      </c>
      <c r="E208" t="str">
        <v xml:space="preserve">0 | </v>
      </c>
      <c r="F208" t="str">
        <v xml:space="preserve">0 | </v>
      </c>
      <c r="G208" t="str">
        <v xml:space="preserve">0 | </v>
      </c>
      <c r="H208" t="str">
        <v xml:space="preserve">0 | </v>
      </c>
      <c r="I208" t="str">
        <v xml:space="preserve">0 | </v>
      </c>
      <c r="J208" t="str">
        <v xml:space="preserve">0 | </v>
      </c>
      <c r="K208" t="str">
        <v xml:space="preserve">0 | </v>
      </c>
      <c r="L208" t="str">
        <v xml:space="preserve">0 | </v>
      </c>
      <c r="M208" t="str">
        <v xml:space="preserve">0 | </v>
      </c>
      <c r="N208" t="str">
        <v xml:space="preserve">0 | </v>
      </c>
    </row>
    <row r="209" spans="2:14" x14ac:dyDescent="0.25">
      <c r="B209" t="str" cm="1">
        <f t="array" ref="B209:N209">TRANSPOSE(_xlfn._xlws.SORT(_xlfn._xlws.FILTER(genotypes[cultivar_level]&amp;" | "&amp;genotypes[cultivar_name],genotypes[experiment_ID]=A209)))</f>
        <v xml:space="preserve"> | </v>
      </c>
      <c r="C209" t="str">
        <v xml:space="preserve">0 | </v>
      </c>
      <c r="D209" t="str">
        <v xml:space="preserve">0 | </v>
      </c>
      <c r="E209" t="str">
        <v xml:space="preserve">0 | </v>
      </c>
      <c r="F209" t="str">
        <v xml:space="preserve">0 | </v>
      </c>
      <c r="G209" t="str">
        <v xml:space="preserve">0 | </v>
      </c>
      <c r="H209" t="str">
        <v xml:space="preserve">0 | </v>
      </c>
      <c r="I209" t="str">
        <v xml:space="preserve">0 | </v>
      </c>
      <c r="J209" t="str">
        <v xml:space="preserve">0 | </v>
      </c>
      <c r="K209" t="str">
        <v xml:space="preserve">0 | </v>
      </c>
      <c r="L209" t="str">
        <v xml:space="preserve">0 | </v>
      </c>
      <c r="M209" t="str">
        <v xml:space="preserve">0 | </v>
      </c>
      <c r="N209" t="str">
        <v xml:space="preserve">0 | </v>
      </c>
    </row>
    <row r="210" spans="2:14" x14ac:dyDescent="0.25">
      <c r="B210" t="str" cm="1">
        <f t="array" ref="B210:N210">TRANSPOSE(_xlfn._xlws.SORT(_xlfn._xlws.FILTER(genotypes[cultivar_level]&amp;" | "&amp;genotypes[cultivar_name],genotypes[experiment_ID]=A210)))</f>
        <v xml:space="preserve"> | </v>
      </c>
      <c r="C210" t="str">
        <v xml:space="preserve">0 | </v>
      </c>
      <c r="D210" t="str">
        <v xml:space="preserve">0 | </v>
      </c>
      <c r="E210" t="str">
        <v xml:space="preserve">0 | </v>
      </c>
      <c r="F210" t="str">
        <v xml:space="preserve">0 | </v>
      </c>
      <c r="G210" t="str">
        <v xml:space="preserve">0 | </v>
      </c>
      <c r="H210" t="str">
        <v xml:space="preserve">0 | </v>
      </c>
      <c r="I210" t="str">
        <v xml:space="preserve">0 | </v>
      </c>
      <c r="J210" t="str">
        <v xml:space="preserve">0 | </v>
      </c>
      <c r="K210" t="str">
        <v xml:space="preserve">0 | </v>
      </c>
      <c r="L210" t="str">
        <v xml:space="preserve">0 | </v>
      </c>
      <c r="M210" t="str">
        <v xml:space="preserve">0 | </v>
      </c>
      <c r="N210" t="str">
        <v xml:space="preserve">0 | </v>
      </c>
    </row>
    <row r="211" spans="2:14" x14ac:dyDescent="0.25">
      <c r="B211" t="str" cm="1">
        <f t="array" ref="B211:N211">TRANSPOSE(_xlfn._xlws.SORT(_xlfn._xlws.FILTER(genotypes[cultivar_level]&amp;" | "&amp;genotypes[cultivar_name],genotypes[experiment_ID]=A211)))</f>
        <v xml:space="preserve"> | </v>
      </c>
      <c r="C211" t="str">
        <v xml:space="preserve">0 | </v>
      </c>
      <c r="D211" t="str">
        <v xml:space="preserve">0 | </v>
      </c>
      <c r="E211" t="str">
        <v xml:space="preserve">0 | </v>
      </c>
      <c r="F211" t="str">
        <v xml:space="preserve">0 | </v>
      </c>
      <c r="G211" t="str">
        <v xml:space="preserve">0 | </v>
      </c>
      <c r="H211" t="str">
        <v xml:space="preserve">0 | </v>
      </c>
      <c r="I211" t="str">
        <v xml:space="preserve">0 | </v>
      </c>
      <c r="J211" t="str">
        <v xml:space="preserve">0 | </v>
      </c>
      <c r="K211" t="str">
        <v xml:space="preserve">0 | </v>
      </c>
      <c r="L211" t="str">
        <v xml:space="preserve">0 | </v>
      </c>
      <c r="M211" t="str">
        <v xml:space="preserve">0 | </v>
      </c>
      <c r="N211" t="str">
        <v xml:space="preserve">0 | </v>
      </c>
    </row>
    <row r="212" spans="2:14" x14ac:dyDescent="0.25">
      <c r="B212" t="str" cm="1">
        <f t="array" ref="B212:N212">TRANSPOSE(_xlfn._xlws.SORT(_xlfn._xlws.FILTER(genotypes[cultivar_level]&amp;" | "&amp;genotypes[cultivar_name],genotypes[experiment_ID]=A212)))</f>
        <v xml:space="preserve"> | </v>
      </c>
      <c r="C212" t="str">
        <v xml:space="preserve">0 | </v>
      </c>
      <c r="D212" t="str">
        <v xml:space="preserve">0 | </v>
      </c>
      <c r="E212" t="str">
        <v xml:space="preserve">0 | </v>
      </c>
      <c r="F212" t="str">
        <v xml:space="preserve">0 | </v>
      </c>
      <c r="G212" t="str">
        <v xml:space="preserve">0 | </v>
      </c>
      <c r="H212" t="str">
        <v xml:space="preserve">0 | </v>
      </c>
      <c r="I212" t="str">
        <v xml:space="preserve">0 | </v>
      </c>
      <c r="J212" t="str">
        <v xml:space="preserve">0 | </v>
      </c>
      <c r="K212" t="str">
        <v xml:space="preserve">0 | </v>
      </c>
      <c r="L212" t="str">
        <v xml:space="preserve">0 | </v>
      </c>
      <c r="M212" t="str">
        <v xml:space="preserve">0 | </v>
      </c>
      <c r="N212" t="str">
        <v xml:space="preserve">0 | </v>
      </c>
    </row>
    <row r="213" spans="2:14" x14ac:dyDescent="0.25">
      <c r="B213" t="str" cm="1">
        <f t="array" ref="B213:N213">TRANSPOSE(_xlfn._xlws.SORT(_xlfn._xlws.FILTER(genotypes[cultivar_level]&amp;" | "&amp;genotypes[cultivar_name],genotypes[experiment_ID]=A213)))</f>
        <v xml:space="preserve"> | </v>
      </c>
      <c r="C213" t="str">
        <v xml:space="preserve">0 | </v>
      </c>
      <c r="D213" t="str">
        <v xml:space="preserve">0 | </v>
      </c>
      <c r="E213" t="str">
        <v xml:space="preserve">0 | </v>
      </c>
      <c r="F213" t="str">
        <v xml:space="preserve">0 | </v>
      </c>
      <c r="G213" t="str">
        <v xml:space="preserve">0 | </v>
      </c>
      <c r="H213" t="str">
        <v xml:space="preserve">0 | </v>
      </c>
      <c r="I213" t="str">
        <v xml:space="preserve">0 | </v>
      </c>
      <c r="J213" t="str">
        <v xml:space="preserve">0 | </v>
      </c>
      <c r="K213" t="str">
        <v xml:space="preserve">0 | </v>
      </c>
      <c r="L213" t="str">
        <v xml:space="preserve">0 | </v>
      </c>
      <c r="M213" t="str">
        <v xml:space="preserve">0 | </v>
      </c>
      <c r="N213" t="str">
        <v xml:space="preserve">0 | </v>
      </c>
    </row>
    <row r="214" spans="2:14" x14ac:dyDescent="0.25">
      <c r="B214" t="str" cm="1">
        <f t="array" ref="B214:N214">TRANSPOSE(_xlfn._xlws.SORT(_xlfn._xlws.FILTER(genotypes[cultivar_level]&amp;" | "&amp;genotypes[cultivar_name],genotypes[experiment_ID]=A214)))</f>
        <v xml:space="preserve"> | </v>
      </c>
      <c r="C214" t="str">
        <v xml:space="preserve">0 | </v>
      </c>
      <c r="D214" t="str">
        <v xml:space="preserve">0 | </v>
      </c>
      <c r="E214" t="str">
        <v xml:space="preserve">0 | </v>
      </c>
      <c r="F214" t="str">
        <v xml:space="preserve">0 | </v>
      </c>
      <c r="G214" t="str">
        <v xml:space="preserve">0 | </v>
      </c>
      <c r="H214" t="str">
        <v xml:space="preserve">0 | </v>
      </c>
      <c r="I214" t="str">
        <v xml:space="preserve">0 | </v>
      </c>
      <c r="J214" t="str">
        <v xml:space="preserve">0 | </v>
      </c>
      <c r="K214" t="str">
        <v xml:space="preserve">0 | </v>
      </c>
      <c r="L214" t="str">
        <v xml:space="preserve">0 | </v>
      </c>
      <c r="M214" t="str">
        <v xml:space="preserve">0 | </v>
      </c>
      <c r="N214" t="str">
        <v xml:space="preserve">0 | </v>
      </c>
    </row>
    <row r="215" spans="2:14" x14ac:dyDescent="0.25">
      <c r="B215" t="str" cm="1">
        <f t="array" ref="B215:N215">TRANSPOSE(_xlfn._xlws.SORT(_xlfn._xlws.FILTER(genotypes[cultivar_level]&amp;" | "&amp;genotypes[cultivar_name],genotypes[experiment_ID]=A215)))</f>
        <v xml:space="preserve"> | </v>
      </c>
      <c r="C215" t="str">
        <v xml:space="preserve">0 | </v>
      </c>
      <c r="D215" t="str">
        <v xml:space="preserve">0 | </v>
      </c>
      <c r="E215" t="str">
        <v xml:space="preserve">0 | </v>
      </c>
      <c r="F215" t="str">
        <v xml:space="preserve">0 | </v>
      </c>
      <c r="G215" t="str">
        <v xml:space="preserve">0 | </v>
      </c>
      <c r="H215" t="str">
        <v xml:space="preserve">0 | </v>
      </c>
      <c r="I215" t="str">
        <v xml:space="preserve">0 | </v>
      </c>
      <c r="J215" t="str">
        <v xml:space="preserve">0 | </v>
      </c>
      <c r="K215" t="str">
        <v xml:space="preserve">0 | </v>
      </c>
      <c r="L215" t="str">
        <v xml:space="preserve">0 | </v>
      </c>
      <c r="M215" t="str">
        <v xml:space="preserve">0 | </v>
      </c>
      <c r="N215" t="str">
        <v xml:space="preserve">0 | </v>
      </c>
    </row>
    <row r="216" spans="2:14" x14ac:dyDescent="0.25">
      <c r="B216" t="str" cm="1">
        <f t="array" ref="B216:N216">TRANSPOSE(_xlfn._xlws.SORT(_xlfn._xlws.FILTER(genotypes[cultivar_level]&amp;" | "&amp;genotypes[cultivar_name],genotypes[experiment_ID]=A216)))</f>
        <v xml:space="preserve"> | </v>
      </c>
      <c r="C216" t="str">
        <v xml:space="preserve">0 | </v>
      </c>
      <c r="D216" t="str">
        <v xml:space="preserve">0 | </v>
      </c>
      <c r="E216" t="str">
        <v xml:space="preserve">0 | </v>
      </c>
      <c r="F216" t="str">
        <v xml:space="preserve">0 | </v>
      </c>
      <c r="G216" t="str">
        <v xml:space="preserve">0 | </v>
      </c>
      <c r="H216" t="str">
        <v xml:space="preserve">0 | </v>
      </c>
      <c r="I216" t="str">
        <v xml:space="preserve">0 | </v>
      </c>
      <c r="J216" t="str">
        <v xml:space="preserve">0 | </v>
      </c>
      <c r="K216" t="str">
        <v xml:space="preserve">0 | </v>
      </c>
      <c r="L216" t="str">
        <v xml:space="preserve">0 | </v>
      </c>
      <c r="M216" t="str">
        <v xml:space="preserve">0 | </v>
      </c>
      <c r="N216" t="str">
        <v xml:space="preserve">0 | </v>
      </c>
    </row>
    <row r="217" spans="2:14" x14ac:dyDescent="0.25">
      <c r="B217" t="str" cm="1">
        <f t="array" ref="B217:N217">TRANSPOSE(_xlfn._xlws.SORT(_xlfn._xlws.FILTER(genotypes[cultivar_level]&amp;" | "&amp;genotypes[cultivar_name],genotypes[experiment_ID]=A217)))</f>
        <v xml:space="preserve"> | </v>
      </c>
      <c r="C217" t="str">
        <v xml:space="preserve">0 | </v>
      </c>
      <c r="D217" t="str">
        <v xml:space="preserve">0 | </v>
      </c>
      <c r="E217" t="str">
        <v xml:space="preserve">0 | </v>
      </c>
      <c r="F217" t="str">
        <v xml:space="preserve">0 | </v>
      </c>
      <c r="G217" t="str">
        <v xml:space="preserve">0 | </v>
      </c>
      <c r="H217" t="str">
        <v xml:space="preserve">0 | </v>
      </c>
      <c r="I217" t="str">
        <v xml:space="preserve">0 | </v>
      </c>
      <c r="J217" t="str">
        <v xml:space="preserve">0 | </v>
      </c>
      <c r="K217" t="str">
        <v xml:space="preserve">0 | </v>
      </c>
      <c r="L217" t="str">
        <v xml:space="preserve">0 | </v>
      </c>
      <c r="M217" t="str">
        <v xml:space="preserve">0 | </v>
      </c>
      <c r="N217" t="str">
        <v xml:space="preserve">0 | </v>
      </c>
    </row>
    <row r="218" spans="2:14" x14ac:dyDescent="0.25">
      <c r="B218" t="str" cm="1">
        <f t="array" ref="B218:N218">TRANSPOSE(_xlfn._xlws.SORT(_xlfn._xlws.FILTER(genotypes[cultivar_level]&amp;" | "&amp;genotypes[cultivar_name],genotypes[experiment_ID]=A218)))</f>
        <v xml:space="preserve"> | </v>
      </c>
      <c r="C218" t="str">
        <v xml:space="preserve">0 | </v>
      </c>
      <c r="D218" t="str">
        <v xml:space="preserve">0 | </v>
      </c>
      <c r="E218" t="str">
        <v xml:space="preserve">0 | </v>
      </c>
      <c r="F218" t="str">
        <v xml:space="preserve">0 | </v>
      </c>
      <c r="G218" t="str">
        <v xml:space="preserve">0 | </v>
      </c>
      <c r="H218" t="str">
        <v xml:space="preserve">0 | </v>
      </c>
      <c r="I218" t="str">
        <v xml:space="preserve">0 | </v>
      </c>
      <c r="J218" t="str">
        <v xml:space="preserve">0 | </v>
      </c>
      <c r="K218" t="str">
        <v xml:space="preserve">0 | </v>
      </c>
      <c r="L218" t="str">
        <v xml:space="preserve">0 | </v>
      </c>
      <c r="M218" t="str">
        <v xml:space="preserve">0 | </v>
      </c>
      <c r="N218" t="str">
        <v xml:space="preserve">0 | </v>
      </c>
    </row>
    <row r="219" spans="2:14" x14ac:dyDescent="0.25">
      <c r="B219" t="str" cm="1">
        <f t="array" ref="B219:N219">TRANSPOSE(_xlfn._xlws.SORT(_xlfn._xlws.FILTER(genotypes[cultivar_level]&amp;" | "&amp;genotypes[cultivar_name],genotypes[experiment_ID]=A219)))</f>
        <v xml:space="preserve"> | </v>
      </c>
      <c r="C219" t="str">
        <v xml:space="preserve">0 | </v>
      </c>
      <c r="D219" t="str">
        <v xml:space="preserve">0 | </v>
      </c>
      <c r="E219" t="str">
        <v xml:space="preserve">0 | </v>
      </c>
      <c r="F219" t="str">
        <v xml:space="preserve">0 | </v>
      </c>
      <c r="G219" t="str">
        <v xml:space="preserve">0 | </v>
      </c>
      <c r="H219" t="str">
        <v xml:space="preserve">0 | </v>
      </c>
      <c r="I219" t="str">
        <v xml:space="preserve">0 | </v>
      </c>
      <c r="J219" t="str">
        <v xml:space="preserve">0 | </v>
      </c>
      <c r="K219" t="str">
        <v xml:space="preserve">0 | </v>
      </c>
      <c r="L219" t="str">
        <v xml:space="preserve">0 | </v>
      </c>
      <c r="M219" t="str">
        <v xml:space="preserve">0 | </v>
      </c>
      <c r="N219" t="str">
        <v xml:space="preserve">0 | </v>
      </c>
    </row>
    <row r="220" spans="2:14" x14ac:dyDescent="0.25">
      <c r="B220" t="str" cm="1">
        <f t="array" ref="B220:N220">TRANSPOSE(_xlfn._xlws.SORT(_xlfn._xlws.FILTER(genotypes[cultivar_level]&amp;" | "&amp;genotypes[cultivar_name],genotypes[experiment_ID]=A220)))</f>
        <v xml:space="preserve"> | </v>
      </c>
      <c r="C220" t="str">
        <v xml:space="preserve">0 | </v>
      </c>
      <c r="D220" t="str">
        <v xml:space="preserve">0 | </v>
      </c>
      <c r="E220" t="str">
        <v xml:space="preserve">0 | </v>
      </c>
      <c r="F220" t="str">
        <v xml:space="preserve">0 | </v>
      </c>
      <c r="G220" t="str">
        <v xml:space="preserve">0 | </v>
      </c>
      <c r="H220" t="str">
        <v xml:space="preserve">0 | </v>
      </c>
      <c r="I220" t="str">
        <v xml:space="preserve">0 | </v>
      </c>
      <c r="J220" t="str">
        <v xml:space="preserve">0 | </v>
      </c>
      <c r="K220" t="str">
        <v xml:space="preserve">0 | </v>
      </c>
      <c r="L220" t="str">
        <v xml:space="preserve">0 | </v>
      </c>
      <c r="M220" t="str">
        <v xml:space="preserve">0 | </v>
      </c>
      <c r="N220" t="str">
        <v xml:space="preserve">0 | </v>
      </c>
    </row>
    <row r="221" spans="2:14" x14ac:dyDescent="0.25">
      <c r="B221" t="str" cm="1">
        <f t="array" ref="B221:N221">TRANSPOSE(_xlfn._xlws.SORT(_xlfn._xlws.FILTER(genotypes[cultivar_level]&amp;" | "&amp;genotypes[cultivar_name],genotypes[experiment_ID]=A221)))</f>
        <v xml:space="preserve"> | </v>
      </c>
      <c r="C221" t="str">
        <v xml:space="preserve">0 | </v>
      </c>
      <c r="D221" t="str">
        <v xml:space="preserve">0 | </v>
      </c>
      <c r="E221" t="str">
        <v xml:space="preserve">0 | </v>
      </c>
      <c r="F221" t="str">
        <v xml:space="preserve">0 | </v>
      </c>
      <c r="G221" t="str">
        <v xml:space="preserve">0 | </v>
      </c>
      <c r="H221" t="str">
        <v xml:space="preserve">0 | </v>
      </c>
      <c r="I221" t="str">
        <v xml:space="preserve">0 | </v>
      </c>
      <c r="J221" t="str">
        <v xml:space="preserve">0 | </v>
      </c>
      <c r="K221" t="str">
        <v xml:space="preserve">0 | </v>
      </c>
      <c r="L221" t="str">
        <v xml:space="preserve">0 | </v>
      </c>
      <c r="M221" t="str">
        <v xml:space="preserve">0 | </v>
      </c>
      <c r="N221" t="str">
        <v xml:space="preserve">0 | </v>
      </c>
    </row>
    <row r="222" spans="2:14" x14ac:dyDescent="0.25">
      <c r="B222" t="str" cm="1">
        <f t="array" ref="B222:N222">TRANSPOSE(_xlfn._xlws.SORT(_xlfn._xlws.FILTER(genotypes[cultivar_level]&amp;" | "&amp;genotypes[cultivar_name],genotypes[experiment_ID]=A222)))</f>
        <v xml:space="preserve"> | </v>
      </c>
      <c r="C222" t="str">
        <v xml:space="preserve">0 | </v>
      </c>
      <c r="D222" t="str">
        <v xml:space="preserve">0 | </v>
      </c>
      <c r="E222" t="str">
        <v xml:space="preserve">0 | </v>
      </c>
      <c r="F222" t="str">
        <v xml:space="preserve">0 | </v>
      </c>
      <c r="G222" t="str">
        <v xml:space="preserve">0 | </v>
      </c>
      <c r="H222" t="str">
        <v xml:space="preserve">0 | </v>
      </c>
      <c r="I222" t="str">
        <v xml:space="preserve">0 | </v>
      </c>
      <c r="J222" t="str">
        <v xml:space="preserve">0 | </v>
      </c>
      <c r="K222" t="str">
        <v xml:space="preserve">0 | </v>
      </c>
      <c r="L222" t="str">
        <v xml:space="preserve">0 | </v>
      </c>
      <c r="M222" t="str">
        <v xml:space="preserve">0 | </v>
      </c>
      <c r="N222" t="str">
        <v xml:space="preserve">0 | </v>
      </c>
    </row>
    <row r="223" spans="2:14" x14ac:dyDescent="0.25">
      <c r="B223" t="str" cm="1">
        <f t="array" ref="B223:N223">TRANSPOSE(_xlfn._xlws.SORT(_xlfn._xlws.FILTER(genotypes[cultivar_level]&amp;" | "&amp;genotypes[cultivar_name],genotypes[experiment_ID]=A223)))</f>
        <v xml:space="preserve"> | </v>
      </c>
      <c r="C223" t="str">
        <v xml:space="preserve">0 | </v>
      </c>
      <c r="D223" t="str">
        <v xml:space="preserve">0 | </v>
      </c>
      <c r="E223" t="str">
        <v xml:space="preserve">0 | </v>
      </c>
      <c r="F223" t="str">
        <v xml:space="preserve">0 | </v>
      </c>
      <c r="G223" t="str">
        <v xml:space="preserve">0 | </v>
      </c>
      <c r="H223" t="str">
        <v xml:space="preserve">0 | </v>
      </c>
      <c r="I223" t="str">
        <v xml:space="preserve">0 | </v>
      </c>
      <c r="J223" t="str">
        <v xml:space="preserve">0 | </v>
      </c>
      <c r="K223" t="str">
        <v xml:space="preserve">0 | </v>
      </c>
      <c r="L223" t="str">
        <v xml:space="preserve">0 | </v>
      </c>
      <c r="M223" t="str">
        <v xml:space="preserve">0 | </v>
      </c>
      <c r="N223" t="str">
        <v xml:space="preserve">0 | </v>
      </c>
    </row>
    <row r="224" spans="2:14" x14ac:dyDescent="0.25">
      <c r="B224" t="str" cm="1">
        <f t="array" ref="B224:N224">TRANSPOSE(_xlfn._xlws.SORT(_xlfn._xlws.FILTER(genotypes[cultivar_level]&amp;" | "&amp;genotypes[cultivar_name],genotypes[experiment_ID]=A224)))</f>
        <v xml:space="preserve"> | </v>
      </c>
      <c r="C224" t="str">
        <v xml:space="preserve">0 | </v>
      </c>
      <c r="D224" t="str">
        <v xml:space="preserve">0 | </v>
      </c>
      <c r="E224" t="str">
        <v xml:space="preserve">0 | </v>
      </c>
      <c r="F224" t="str">
        <v xml:space="preserve">0 | </v>
      </c>
      <c r="G224" t="str">
        <v xml:space="preserve">0 | </v>
      </c>
      <c r="H224" t="str">
        <v xml:space="preserve">0 | </v>
      </c>
      <c r="I224" t="str">
        <v xml:space="preserve">0 | </v>
      </c>
      <c r="J224" t="str">
        <v xml:space="preserve">0 | </v>
      </c>
      <c r="K224" t="str">
        <v xml:space="preserve">0 | </v>
      </c>
      <c r="L224" t="str">
        <v xml:space="preserve">0 | </v>
      </c>
      <c r="M224" t="str">
        <v xml:space="preserve">0 | </v>
      </c>
      <c r="N224" t="str">
        <v xml:space="preserve">0 | </v>
      </c>
    </row>
    <row r="225" spans="2:14" x14ac:dyDescent="0.25">
      <c r="B225" t="str" cm="1">
        <f t="array" ref="B225:N225">TRANSPOSE(_xlfn._xlws.SORT(_xlfn._xlws.FILTER(genotypes[cultivar_level]&amp;" | "&amp;genotypes[cultivar_name],genotypes[experiment_ID]=A225)))</f>
        <v xml:space="preserve"> | </v>
      </c>
      <c r="C225" t="str">
        <v xml:space="preserve">0 | </v>
      </c>
      <c r="D225" t="str">
        <v xml:space="preserve">0 | </v>
      </c>
      <c r="E225" t="str">
        <v xml:space="preserve">0 | </v>
      </c>
      <c r="F225" t="str">
        <v xml:space="preserve">0 | </v>
      </c>
      <c r="G225" t="str">
        <v xml:space="preserve">0 | </v>
      </c>
      <c r="H225" t="str">
        <v xml:space="preserve">0 | </v>
      </c>
      <c r="I225" t="str">
        <v xml:space="preserve">0 | </v>
      </c>
      <c r="J225" t="str">
        <v xml:space="preserve">0 | </v>
      </c>
      <c r="K225" t="str">
        <v xml:space="preserve">0 | </v>
      </c>
      <c r="L225" t="str">
        <v xml:space="preserve">0 | </v>
      </c>
      <c r="M225" t="str">
        <v xml:space="preserve">0 | </v>
      </c>
      <c r="N225" t="str">
        <v xml:space="preserve">0 | </v>
      </c>
    </row>
    <row r="226" spans="2:14" x14ac:dyDescent="0.25">
      <c r="B226" t="str" cm="1">
        <f t="array" ref="B226:N226">TRANSPOSE(_xlfn._xlws.SORT(_xlfn._xlws.FILTER(genotypes[cultivar_level]&amp;" | "&amp;genotypes[cultivar_name],genotypes[experiment_ID]=A226)))</f>
        <v xml:space="preserve"> | </v>
      </c>
      <c r="C226" t="str">
        <v xml:space="preserve">0 | </v>
      </c>
      <c r="D226" t="str">
        <v xml:space="preserve">0 | </v>
      </c>
      <c r="E226" t="str">
        <v xml:space="preserve">0 | </v>
      </c>
      <c r="F226" t="str">
        <v xml:space="preserve">0 | </v>
      </c>
      <c r="G226" t="str">
        <v xml:space="preserve">0 | </v>
      </c>
      <c r="H226" t="str">
        <v xml:space="preserve">0 | </v>
      </c>
      <c r="I226" t="str">
        <v xml:space="preserve">0 | </v>
      </c>
      <c r="J226" t="str">
        <v xml:space="preserve">0 | </v>
      </c>
      <c r="K226" t="str">
        <v xml:space="preserve">0 | </v>
      </c>
      <c r="L226" t="str">
        <v xml:space="preserve">0 | </v>
      </c>
      <c r="M226" t="str">
        <v xml:space="preserve">0 | </v>
      </c>
      <c r="N226" t="str">
        <v xml:space="preserve">0 | </v>
      </c>
    </row>
    <row r="227" spans="2:14" x14ac:dyDescent="0.25">
      <c r="B227" t="str" cm="1">
        <f t="array" ref="B227:N227">TRANSPOSE(_xlfn._xlws.SORT(_xlfn._xlws.FILTER(genotypes[cultivar_level]&amp;" | "&amp;genotypes[cultivar_name],genotypes[experiment_ID]=A227)))</f>
        <v xml:space="preserve"> | </v>
      </c>
      <c r="C227" t="str">
        <v xml:space="preserve">0 | </v>
      </c>
      <c r="D227" t="str">
        <v xml:space="preserve">0 | </v>
      </c>
      <c r="E227" t="str">
        <v xml:space="preserve">0 | </v>
      </c>
      <c r="F227" t="str">
        <v xml:space="preserve">0 | </v>
      </c>
      <c r="G227" t="str">
        <v xml:space="preserve">0 | </v>
      </c>
      <c r="H227" t="str">
        <v xml:space="preserve">0 | </v>
      </c>
      <c r="I227" t="str">
        <v xml:space="preserve">0 | </v>
      </c>
      <c r="J227" t="str">
        <v xml:space="preserve">0 | </v>
      </c>
      <c r="K227" t="str">
        <v xml:space="preserve">0 | </v>
      </c>
      <c r="L227" t="str">
        <v xml:space="preserve">0 | </v>
      </c>
      <c r="M227" t="str">
        <v xml:space="preserve">0 | </v>
      </c>
      <c r="N227" t="str">
        <v xml:space="preserve">0 | </v>
      </c>
    </row>
    <row r="228" spans="2:14" x14ac:dyDescent="0.25">
      <c r="B228" t="str" cm="1">
        <f t="array" ref="B228:N228">TRANSPOSE(_xlfn._xlws.SORT(_xlfn._xlws.FILTER(genotypes[cultivar_level]&amp;" | "&amp;genotypes[cultivar_name],genotypes[experiment_ID]=A228)))</f>
        <v xml:space="preserve"> | </v>
      </c>
      <c r="C228" t="str">
        <v xml:space="preserve">0 | </v>
      </c>
      <c r="D228" t="str">
        <v xml:space="preserve">0 | </v>
      </c>
      <c r="E228" t="str">
        <v xml:space="preserve">0 | </v>
      </c>
      <c r="F228" t="str">
        <v xml:space="preserve">0 | </v>
      </c>
      <c r="G228" t="str">
        <v xml:space="preserve">0 | </v>
      </c>
      <c r="H228" t="str">
        <v xml:space="preserve">0 | </v>
      </c>
      <c r="I228" t="str">
        <v xml:space="preserve">0 | </v>
      </c>
      <c r="J228" t="str">
        <v xml:space="preserve">0 | </v>
      </c>
      <c r="K228" t="str">
        <v xml:space="preserve">0 | </v>
      </c>
      <c r="L228" t="str">
        <v xml:space="preserve">0 | </v>
      </c>
      <c r="M228" t="str">
        <v xml:space="preserve">0 | </v>
      </c>
      <c r="N228" t="str">
        <v xml:space="preserve">0 | </v>
      </c>
    </row>
    <row r="229" spans="2:14" x14ac:dyDescent="0.25">
      <c r="B229" t="str" cm="1">
        <f t="array" ref="B229:N229">TRANSPOSE(_xlfn._xlws.SORT(_xlfn._xlws.FILTER(genotypes[cultivar_level]&amp;" | "&amp;genotypes[cultivar_name],genotypes[experiment_ID]=A229)))</f>
        <v xml:space="preserve"> | </v>
      </c>
      <c r="C229" t="str">
        <v xml:space="preserve">0 | </v>
      </c>
      <c r="D229" t="str">
        <v xml:space="preserve">0 | </v>
      </c>
      <c r="E229" t="str">
        <v xml:space="preserve">0 | </v>
      </c>
      <c r="F229" t="str">
        <v xml:space="preserve">0 | </v>
      </c>
      <c r="G229" t="str">
        <v xml:space="preserve">0 | </v>
      </c>
      <c r="H229" t="str">
        <v xml:space="preserve">0 | </v>
      </c>
      <c r="I229" t="str">
        <v xml:space="preserve">0 | </v>
      </c>
      <c r="J229" t="str">
        <v xml:space="preserve">0 | </v>
      </c>
      <c r="K229" t="str">
        <v xml:space="preserve">0 | </v>
      </c>
      <c r="L229" t="str">
        <v xml:space="preserve">0 | </v>
      </c>
      <c r="M229" t="str">
        <v xml:space="preserve">0 | </v>
      </c>
      <c r="N229" t="str">
        <v xml:space="preserve">0 | </v>
      </c>
    </row>
    <row r="230" spans="2:14" x14ac:dyDescent="0.25">
      <c r="B230" t="str" cm="1">
        <f t="array" ref="B230:N230">TRANSPOSE(_xlfn._xlws.SORT(_xlfn._xlws.FILTER(genotypes[cultivar_level]&amp;" | "&amp;genotypes[cultivar_name],genotypes[experiment_ID]=A230)))</f>
        <v xml:space="preserve"> | </v>
      </c>
      <c r="C230" t="str">
        <v xml:space="preserve">0 | </v>
      </c>
      <c r="D230" t="str">
        <v xml:space="preserve">0 | </v>
      </c>
      <c r="E230" t="str">
        <v xml:space="preserve">0 | </v>
      </c>
      <c r="F230" t="str">
        <v xml:space="preserve">0 | </v>
      </c>
      <c r="G230" t="str">
        <v xml:space="preserve">0 | </v>
      </c>
      <c r="H230" t="str">
        <v xml:space="preserve">0 | </v>
      </c>
      <c r="I230" t="str">
        <v xml:space="preserve">0 | </v>
      </c>
      <c r="J230" t="str">
        <v xml:space="preserve">0 | </v>
      </c>
      <c r="K230" t="str">
        <v xml:space="preserve">0 | </v>
      </c>
      <c r="L230" t="str">
        <v xml:space="preserve">0 | </v>
      </c>
      <c r="M230" t="str">
        <v xml:space="preserve">0 | </v>
      </c>
      <c r="N230" t="str">
        <v xml:space="preserve">0 | </v>
      </c>
    </row>
    <row r="231" spans="2:14" x14ac:dyDescent="0.25">
      <c r="B231" t="str" cm="1">
        <f t="array" ref="B231:N231">TRANSPOSE(_xlfn._xlws.SORT(_xlfn._xlws.FILTER(genotypes[cultivar_level]&amp;" | "&amp;genotypes[cultivar_name],genotypes[experiment_ID]=A231)))</f>
        <v xml:space="preserve"> | </v>
      </c>
      <c r="C231" t="str">
        <v xml:space="preserve">0 | </v>
      </c>
      <c r="D231" t="str">
        <v xml:space="preserve">0 | </v>
      </c>
      <c r="E231" t="str">
        <v xml:space="preserve">0 | </v>
      </c>
      <c r="F231" t="str">
        <v xml:space="preserve">0 | </v>
      </c>
      <c r="G231" t="str">
        <v xml:space="preserve">0 | </v>
      </c>
      <c r="H231" t="str">
        <v xml:space="preserve">0 | </v>
      </c>
      <c r="I231" t="str">
        <v xml:space="preserve">0 | </v>
      </c>
      <c r="J231" t="str">
        <v xml:space="preserve">0 | </v>
      </c>
      <c r="K231" t="str">
        <v xml:space="preserve">0 | </v>
      </c>
      <c r="L231" t="str">
        <v xml:space="preserve">0 | </v>
      </c>
      <c r="M231" t="str">
        <v xml:space="preserve">0 | </v>
      </c>
      <c r="N231" t="str">
        <v xml:space="preserve">0 | </v>
      </c>
    </row>
    <row r="232" spans="2:14" x14ac:dyDescent="0.25">
      <c r="B232" t="str" cm="1">
        <f t="array" ref="B232:N232">TRANSPOSE(_xlfn._xlws.SORT(_xlfn._xlws.FILTER(genotypes[cultivar_level]&amp;" | "&amp;genotypes[cultivar_name],genotypes[experiment_ID]=A232)))</f>
        <v xml:space="preserve"> | </v>
      </c>
      <c r="C232" t="str">
        <v xml:space="preserve">0 | </v>
      </c>
      <c r="D232" t="str">
        <v xml:space="preserve">0 | </v>
      </c>
      <c r="E232" t="str">
        <v xml:space="preserve">0 | </v>
      </c>
      <c r="F232" t="str">
        <v xml:space="preserve">0 | </v>
      </c>
      <c r="G232" t="str">
        <v xml:space="preserve">0 | </v>
      </c>
      <c r="H232" t="str">
        <v xml:space="preserve">0 | </v>
      </c>
      <c r="I232" t="str">
        <v xml:space="preserve">0 | </v>
      </c>
      <c r="J232" t="str">
        <v xml:space="preserve">0 | </v>
      </c>
      <c r="K232" t="str">
        <v xml:space="preserve">0 | </v>
      </c>
      <c r="L232" t="str">
        <v xml:space="preserve">0 | </v>
      </c>
      <c r="M232" t="str">
        <v xml:space="preserve">0 | </v>
      </c>
      <c r="N232" t="str">
        <v xml:space="preserve">0 | </v>
      </c>
    </row>
    <row r="233" spans="2:14" x14ac:dyDescent="0.25">
      <c r="B233" t="str" cm="1">
        <f t="array" ref="B233:N233">TRANSPOSE(_xlfn._xlws.SORT(_xlfn._xlws.FILTER(genotypes[cultivar_level]&amp;" | "&amp;genotypes[cultivar_name],genotypes[experiment_ID]=A233)))</f>
        <v xml:space="preserve"> | </v>
      </c>
      <c r="C233" t="str">
        <v xml:space="preserve">0 | </v>
      </c>
      <c r="D233" t="str">
        <v xml:space="preserve">0 | </v>
      </c>
      <c r="E233" t="str">
        <v xml:space="preserve">0 | </v>
      </c>
      <c r="F233" t="str">
        <v xml:space="preserve">0 | </v>
      </c>
      <c r="G233" t="str">
        <v xml:space="preserve">0 | </v>
      </c>
      <c r="H233" t="str">
        <v xml:space="preserve">0 | </v>
      </c>
      <c r="I233" t="str">
        <v xml:space="preserve">0 | </v>
      </c>
      <c r="J233" t="str">
        <v xml:space="preserve">0 | </v>
      </c>
      <c r="K233" t="str">
        <v xml:space="preserve">0 | </v>
      </c>
      <c r="L233" t="str">
        <v xml:space="preserve">0 | </v>
      </c>
      <c r="M233" t="str">
        <v xml:space="preserve">0 | </v>
      </c>
      <c r="N233" t="str">
        <v xml:space="preserve">0 | </v>
      </c>
    </row>
    <row r="234" spans="2:14" x14ac:dyDescent="0.25">
      <c r="B234" t="str" cm="1">
        <f t="array" ref="B234:N234">TRANSPOSE(_xlfn._xlws.SORT(_xlfn._xlws.FILTER(genotypes[cultivar_level]&amp;" | "&amp;genotypes[cultivar_name],genotypes[experiment_ID]=A234)))</f>
        <v xml:space="preserve"> | </v>
      </c>
      <c r="C234" t="str">
        <v xml:space="preserve">0 | </v>
      </c>
      <c r="D234" t="str">
        <v xml:space="preserve">0 | </v>
      </c>
      <c r="E234" t="str">
        <v xml:space="preserve">0 | </v>
      </c>
      <c r="F234" t="str">
        <v xml:space="preserve">0 | </v>
      </c>
      <c r="G234" t="str">
        <v xml:space="preserve">0 | </v>
      </c>
      <c r="H234" t="str">
        <v xml:space="preserve">0 | </v>
      </c>
      <c r="I234" t="str">
        <v xml:space="preserve">0 | </v>
      </c>
      <c r="J234" t="str">
        <v xml:space="preserve">0 | </v>
      </c>
      <c r="K234" t="str">
        <v xml:space="preserve">0 | </v>
      </c>
      <c r="L234" t="str">
        <v xml:space="preserve">0 | </v>
      </c>
      <c r="M234" t="str">
        <v xml:space="preserve">0 | </v>
      </c>
      <c r="N234" t="str">
        <v xml:space="preserve">0 | </v>
      </c>
    </row>
    <row r="235" spans="2:14" x14ac:dyDescent="0.25">
      <c r="B235" t="str" cm="1">
        <f t="array" ref="B235:N235">TRANSPOSE(_xlfn._xlws.SORT(_xlfn._xlws.FILTER(genotypes[cultivar_level]&amp;" | "&amp;genotypes[cultivar_name],genotypes[experiment_ID]=A235)))</f>
        <v xml:space="preserve"> | </v>
      </c>
      <c r="C235" t="str">
        <v xml:space="preserve">0 | </v>
      </c>
      <c r="D235" t="str">
        <v xml:space="preserve">0 | </v>
      </c>
      <c r="E235" t="str">
        <v xml:space="preserve">0 | </v>
      </c>
      <c r="F235" t="str">
        <v xml:space="preserve">0 | </v>
      </c>
      <c r="G235" t="str">
        <v xml:space="preserve">0 | </v>
      </c>
      <c r="H235" t="str">
        <v xml:space="preserve">0 | </v>
      </c>
      <c r="I235" t="str">
        <v xml:space="preserve">0 | </v>
      </c>
      <c r="J235" t="str">
        <v xml:space="preserve">0 | </v>
      </c>
      <c r="K235" t="str">
        <v xml:space="preserve">0 | </v>
      </c>
      <c r="L235" t="str">
        <v xml:space="preserve">0 | </v>
      </c>
      <c r="M235" t="str">
        <v xml:space="preserve">0 | </v>
      </c>
      <c r="N235" t="str">
        <v xml:space="preserve">0 | </v>
      </c>
    </row>
    <row r="236" spans="2:14" x14ac:dyDescent="0.25">
      <c r="B236" t="str" cm="1">
        <f t="array" ref="B236:N236">TRANSPOSE(_xlfn._xlws.SORT(_xlfn._xlws.FILTER(genotypes[cultivar_level]&amp;" | "&amp;genotypes[cultivar_name],genotypes[experiment_ID]=A236)))</f>
        <v xml:space="preserve"> | </v>
      </c>
      <c r="C236" t="str">
        <v xml:space="preserve">0 | </v>
      </c>
      <c r="D236" t="str">
        <v xml:space="preserve">0 | </v>
      </c>
      <c r="E236" t="str">
        <v xml:space="preserve">0 | </v>
      </c>
      <c r="F236" t="str">
        <v xml:space="preserve">0 | </v>
      </c>
      <c r="G236" t="str">
        <v xml:space="preserve">0 | </v>
      </c>
      <c r="H236" t="str">
        <v xml:space="preserve">0 | </v>
      </c>
      <c r="I236" t="str">
        <v xml:space="preserve">0 | </v>
      </c>
      <c r="J236" t="str">
        <v xml:space="preserve">0 | </v>
      </c>
      <c r="K236" t="str">
        <v xml:space="preserve">0 | </v>
      </c>
      <c r="L236" t="str">
        <v xml:space="preserve">0 | </v>
      </c>
      <c r="M236" t="str">
        <v xml:space="preserve">0 | </v>
      </c>
      <c r="N236" t="str">
        <v xml:space="preserve">0 | </v>
      </c>
    </row>
    <row r="237" spans="2:14" x14ac:dyDescent="0.25">
      <c r="B237" t="str" cm="1">
        <f t="array" ref="B237:N237">TRANSPOSE(_xlfn._xlws.SORT(_xlfn._xlws.FILTER(genotypes[cultivar_level]&amp;" | "&amp;genotypes[cultivar_name],genotypes[experiment_ID]=A237)))</f>
        <v xml:space="preserve"> | </v>
      </c>
      <c r="C237" t="str">
        <v xml:space="preserve">0 | </v>
      </c>
      <c r="D237" t="str">
        <v xml:space="preserve">0 | </v>
      </c>
      <c r="E237" t="str">
        <v xml:space="preserve">0 | </v>
      </c>
      <c r="F237" t="str">
        <v xml:space="preserve">0 | </v>
      </c>
      <c r="G237" t="str">
        <v xml:space="preserve">0 | </v>
      </c>
      <c r="H237" t="str">
        <v xml:space="preserve">0 | </v>
      </c>
      <c r="I237" t="str">
        <v xml:space="preserve">0 | </v>
      </c>
      <c r="J237" t="str">
        <v xml:space="preserve">0 | </v>
      </c>
      <c r="K237" t="str">
        <v xml:space="preserve">0 | </v>
      </c>
      <c r="L237" t="str">
        <v xml:space="preserve">0 | </v>
      </c>
      <c r="M237" t="str">
        <v xml:space="preserve">0 | </v>
      </c>
      <c r="N237" t="str">
        <v xml:space="preserve">0 | </v>
      </c>
    </row>
    <row r="238" spans="2:14" x14ac:dyDescent="0.25">
      <c r="B238" t="str" cm="1">
        <f t="array" ref="B238:N238">TRANSPOSE(_xlfn._xlws.SORT(_xlfn._xlws.FILTER(genotypes[cultivar_level]&amp;" | "&amp;genotypes[cultivar_name],genotypes[experiment_ID]=A238)))</f>
        <v xml:space="preserve"> | </v>
      </c>
      <c r="C238" t="str">
        <v xml:space="preserve">0 | </v>
      </c>
      <c r="D238" t="str">
        <v xml:space="preserve">0 | </v>
      </c>
      <c r="E238" t="str">
        <v xml:space="preserve">0 | </v>
      </c>
      <c r="F238" t="str">
        <v xml:space="preserve">0 | </v>
      </c>
      <c r="G238" t="str">
        <v xml:space="preserve">0 | </v>
      </c>
      <c r="H238" t="str">
        <v xml:space="preserve">0 | </v>
      </c>
      <c r="I238" t="str">
        <v xml:space="preserve">0 | </v>
      </c>
      <c r="J238" t="str">
        <v xml:space="preserve">0 | </v>
      </c>
      <c r="K238" t="str">
        <v xml:space="preserve">0 | </v>
      </c>
      <c r="L238" t="str">
        <v xml:space="preserve">0 | </v>
      </c>
      <c r="M238" t="str">
        <v xml:space="preserve">0 | </v>
      </c>
      <c r="N238" t="str">
        <v xml:space="preserve">0 | </v>
      </c>
    </row>
    <row r="239" spans="2:14" x14ac:dyDescent="0.25">
      <c r="B239" t="str" cm="1">
        <f t="array" ref="B239:N239">TRANSPOSE(_xlfn._xlws.SORT(_xlfn._xlws.FILTER(genotypes[cultivar_level]&amp;" | "&amp;genotypes[cultivar_name],genotypes[experiment_ID]=A239)))</f>
        <v xml:space="preserve"> | </v>
      </c>
      <c r="C239" t="str">
        <v xml:space="preserve">0 | </v>
      </c>
      <c r="D239" t="str">
        <v xml:space="preserve">0 | </v>
      </c>
      <c r="E239" t="str">
        <v xml:space="preserve">0 | </v>
      </c>
      <c r="F239" t="str">
        <v xml:space="preserve">0 | </v>
      </c>
      <c r="G239" t="str">
        <v xml:space="preserve">0 | </v>
      </c>
      <c r="H239" t="str">
        <v xml:space="preserve">0 | </v>
      </c>
      <c r="I239" t="str">
        <v xml:space="preserve">0 | </v>
      </c>
      <c r="J239" t="str">
        <v xml:space="preserve">0 | </v>
      </c>
      <c r="K239" t="str">
        <v xml:space="preserve">0 | </v>
      </c>
      <c r="L239" t="str">
        <v xml:space="preserve">0 | </v>
      </c>
      <c r="M239" t="str">
        <v xml:space="preserve">0 | </v>
      </c>
      <c r="N239" t="str">
        <v xml:space="preserve">0 | </v>
      </c>
    </row>
    <row r="240" spans="2:14" x14ac:dyDescent="0.25">
      <c r="B240" t="str" cm="1">
        <f t="array" ref="B240:N240">TRANSPOSE(_xlfn._xlws.SORT(_xlfn._xlws.FILTER(genotypes[cultivar_level]&amp;" | "&amp;genotypes[cultivar_name],genotypes[experiment_ID]=A240)))</f>
        <v xml:space="preserve"> | </v>
      </c>
      <c r="C240" t="str">
        <v xml:space="preserve">0 | </v>
      </c>
      <c r="D240" t="str">
        <v xml:space="preserve">0 | </v>
      </c>
      <c r="E240" t="str">
        <v xml:space="preserve">0 | </v>
      </c>
      <c r="F240" t="str">
        <v xml:space="preserve">0 | </v>
      </c>
      <c r="G240" t="str">
        <v xml:space="preserve">0 | </v>
      </c>
      <c r="H240" t="str">
        <v xml:space="preserve">0 | </v>
      </c>
      <c r="I240" t="str">
        <v xml:space="preserve">0 | </v>
      </c>
      <c r="J240" t="str">
        <v xml:space="preserve">0 | </v>
      </c>
      <c r="K240" t="str">
        <v xml:space="preserve">0 | </v>
      </c>
      <c r="L240" t="str">
        <v xml:space="preserve">0 | </v>
      </c>
      <c r="M240" t="str">
        <v xml:space="preserve">0 | </v>
      </c>
      <c r="N240" t="str">
        <v xml:space="preserve">0 | </v>
      </c>
    </row>
    <row r="241" spans="2:14" x14ac:dyDescent="0.25">
      <c r="B241" t="str" cm="1">
        <f t="array" ref="B241:N241">TRANSPOSE(_xlfn._xlws.SORT(_xlfn._xlws.FILTER(genotypes[cultivar_level]&amp;" | "&amp;genotypes[cultivar_name],genotypes[experiment_ID]=A241)))</f>
        <v xml:space="preserve"> | </v>
      </c>
      <c r="C241" t="str">
        <v xml:space="preserve">0 | </v>
      </c>
      <c r="D241" t="str">
        <v xml:space="preserve">0 | </v>
      </c>
      <c r="E241" t="str">
        <v xml:space="preserve">0 | </v>
      </c>
      <c r="F241" t="str">
        <v xml:space="preserve">0 | </v>
      </c>
      <c r="G241" t="str">
        <v xml:space="preserve">0 | </v>
      </c>
      <c r="H241" t="str">
        <v xml:space="preserve">0 | </v>
      </c>
      <c r="I241" t="str">
        <v xml:space="preserve">0 | </v>
      </c>
      <c r="J241" t="str">
        <v xml:space="preserve">0 | </v>
      </c>
      <c r="K241" t="str">
        <v xml:space="preserve">0 | </v>
      </c>
      <c r="L241" t="str">
        <v xml:space="preserve">0 | </v>
      </c>
      <c r="M241" t="str">
        <v xml:space="preserve">0 | </v>
      </c>
      <c r="N241" t="str">
        <v xml:space="preserve">0 | </v>
      </c>
    </row>
    <row r="242" spans="2:14" x14ac:dyDescent="0.25">
      <c r="B242" t="str" cm="1">
        <f t="array" ref="B242:N242">TRANSPOSE(_xlfn._xlws.SORT(_xlfn._xlws.FILTER(genotypes[cultivar_level]&amp;" | "&amp;genotypes[cultivar_name],genotypes[experiment_ID]=A242)))</f>
        <v xml:space="preserve"> | </v>
      </c>
      <c r="C242" t="str">
        <v xml:space="preserve">0 | </v>
      </c>
      <c r="D242" t="str">
        <v xml:space="preserve">0 | </v>
      </c>
      <c r="E242" t="str">
        <v xml:space="preserve">0 | </v>
      </c>
      <c r="F242" t="str">
        <v xml:space="preserve">0 | </v>
      </c>
      <c r="G242" t="str">
        <v xml:space="preserve">0 | </v>
      </c>
      <c r="H242" t="str">
        <v xml:space="preserve">0 | </v>
      </c>
      <c r="I242" t="str">
        <v xml:space="preserve">0 | </v>
      </c>
      <c r="J242" t="str">
        <v xml:space="preserve">0 | </v>
      </c>
      <c r="K242" t="str">
        <v xml:space="preserve">0 | </v>
      </c>
      <c r="L242" t="str">
        <v xml:space="preserve">0 | </v>
      </c>
      <c r="M242" t="str">
        <v xml:space="preserve">0 | </v>
      </c>
      <c r="N242" t="str">
        <v xml:space="preserve">0 | </v>
      </c>
    </row>
    <row r="243" spans="2:14" x14ac:dyDescent="0.25">
      <c r="B243" t="str" cm="1">
        <f t="array" ref="B243:N243">TRANSPOSE(_xlfn._xlws.SORT(_xlfn._xlws.FILTER(genotypes[cultivar_level]&amp;" | "&amp;genotypes[cultivar_name],genotypes[experiment_ID]=A243)))</f>
        <v xml:space="preserve"> | </v>
      </c>
      <c r="C243" t="str">
        <v xml:space="preserve">0 | </v>
      </c>
      <c r="D243" t="str">
        <v xml:space="preserve">0 | </v>
      </c>
      <c r="E243" t="str">
        <v xml:space="preserve">0 | </v>
      </c>
      <c r="F243" t="str">
        <v xml:space="preserve">0 | </v>
      </c>
      <c r="G243" t="str">
        <v xml:space="preserve">0 | </v>
      </c>
      <c r="H243" t="str">
        <v xml:space="preserve">0 | </v>
      </c>
      <c r="I243" t="str">
        <v xml:space="preserve">0 | </v>
      </c>
      <c r="J243" t="str">
        <v xml:space="preserve">0 | </v>
      </c>
      <c r="K243" t="str">
        <v xml:space="preserve">0 | </v>
      </c>
      <c r="L243" t="str">
        <v xml:space="preserve">0 | </v>
      </c>
      <c r="M243" t="str">
        <v xml:space="preserve">0 | </v>
      </c>
      <c r="N243" t="str">
        <v xml:space="preserve">0 | </v>
      </c>
    </row>
    <row r="244" spans="2:14" x14ac:dyDescent="0.25">
      <c r="B244" t="str" cm="1">
        <f t="array" ref="B244:N244">TRANSPOSE(_xlfn._xlws.SORT(_xlfn._xlws.FILTER(genotypes[cultivar_level]&amp;" | "&amp;genotypes[cultivar_name],genotypes[experiment_ID]=A244)))</f>
        <v xml:space="preserve"> | </v>
      </c>
      <c r="C244" t="str">
        <v xml:space="preserve">0 | </v>
      </c>
      <c r="D244" t="str">
        <v xml:space="preserve">0 | </v>
      </c>
      <c r="E244" t="str">
        <v xml:space="preserve">0 | </v>
      </c>
      <c r="F244" t="str">
        <v xml:space="preserve">0 | </v>
      </c>
      <c r="G244" t="str">
        <v xml:space="preserve">0 | </v>
      </c>
      <c r="H244" t="str">
        <v xml:space="preserve">0 | </v>
      </c>
      <c r="I244" t="str">
        <v xml:space="preserve">0 | </v>
      </c>
      <c r="J244" t="str">
        <v xml:space="preserve">0 | </v>
      </c>
      <c r="K244" t="str">
        <v xml:space="preserve">0 | </v>
      </c>
      <c r="L244" t="str">
        <v xml:space="preserve">0 | </v>
      </c>
      <c r="M244" t="str">
        <v xml:space="preserve">0 | </v>
      </c>
      <c r="N244" t="str">
        <v xml:space="preserve">0 | </v>
      </c>
    </row>
    <row r="245" spans="2:14" x14ac:dyDescent="0.25">
      <c r="B245" t="str" cm="1">
        <f t="array" ref="B245:N245">TRANSPOSE(_xlfn._xlws.SORT(_xlfn._xlws.FILTER(genotypes[cultivar_level]&amp;" | "&amp;genotypes[cultivar_name],genotypes[experiment_ID]=A245)))</f>
        <v xml:space="preserve"> | </v>
      </c>
      <c r="C245" t="str">
        <v xml:space="preserve">0 | </v>
      </c>
      <c r="D245" t="str">
        <v xml:space="preserve">0 | </v>
      </c>
      <c r="E245" t="str">
        <v xml:space="preserve">0 | </v>
      </c>
      <c r="F245" t="str">
        <v xml:space="preserve">0 | </v>
      </c>
      <c r="G245" t="str">
        <v xml:space="preserve">0 | </v>
      </c>
      <c r="H245" t="str">
        <v xml:space="preserve">0 | </v>
      </c>
      <c r="I245" t="str">
        <v xml:space="preserve">0 | </v>
      </c>
      <c r="J245" t="str">
        <v xml:space="preserve">0 | </v>
      </c>
      <c r="K245" t="str">
        <v xml:space="preserve">0 | </v>
      </c>
      <c r="L245" t="str">
        <v xml:space="preserve">0 | </v>
      </c>
      <c r="M245" t="str">
        <v xml:space="preserve">0 | </v>
      </c>
      <c r="N245" t="str">
        <v xml:space="preserve">0 | </v>
      </c>
    </row>
    <row r="246" spans="2:14" x14ac:dyDescent="0.25">
      <c r="B246" t="str" cm="1">
        <f t="array" ref="B246:N246">TRANSPOSE(_xlfn._xlws.SORT(_xlfn._xlws.FILTER(genotypes[cultivar_level]&amp;" | "&amp;genotypes[cultivar_name],genotypes[experiment_ID]=A246)))</f>
        <v xml:space="preserve"> | </v>
      </c>
      <c r="C246" t="str">
        <v xml:space="preserve">0 | </v>
      </c>
      <c r="D246" t="str">
        <v xml:space="preserve">0 | </v>
      </c>
      <c r="E246" t="str">
        <v xml:space="preserve">0 | </v>
      </c>
      <c r="F246" t="str">
        <v xml:space="preserve">0 | </v>
      </c>
      <c r="G246" t="str">
        <v xml:space="preserve">0 | </v>
      </c>
      <c r="H246" t="str">
        <v xml:space="preserve">0 | </v>
      </c>
      <c r="I246" t="str">
        <v xml:space="preserve">0 | </v>
      </c>
      <c r="J246" t="str">
        <v xml:space="preserve">0 | </v>
      </c>
      <c r="K246" t="str">
        <v xml:space="preserve">0 | </v>
      </c>
      <c r="L246" t="str">
        <v xml:space="preserve">0 | </v>
      </c>
      <c r="M246" t="str">
        <v xml:space="preserve">0 | </v>
      </c>
      <c r="N246" t="str">
        <v xml:space="preserve">0 | </v>
      </c>
    </row>
    <row r="247" spans="2:14" x14ac:dyDescent="0.25">
      <c r="B247" t="str" cm="1">
        <f t="array" ref="B247:N247">TRANSPOSE(_xlfn._xlws.SORT(_xlfn._xlws.FILTER(genotypes[cultivar_level]&amp;" | "&amp;genotypes[cultivar_name],genotypes[experiment_ID]=A247)))</f>
        <v xml:space="preserve"> | </v>
      </c>
      <c r="C247" t="str">
        <v xml:space="preserve">0 | </v>
      </c>
      <c r="D247" t="str">
        <v xml:space="preserve">0 | </v>
      </c>
      <c r="E247" t="str">
        <v xml:space="preserve">0 | </v>
      </c>
      <c r="F247" t="str">
        <v xml:space="preserve">0 | </v>
      </c>
      <c r="G247" t="str">
        <v xml:space="preserve">0 | </v>
      </c>
      <c r="H247" t="str">
        <v xml:space="preserve">0 | </v>
      </c>
      <c r="I247" t="str">
        <v xml:space="preserve">0 | </v>
      </c>
      <c r="J247" t="str">
        <v xml:space="preserve">0 | </v>
      </c>
      <c r="K247" t="str">
        <v xml:space="preserve">0 | </v>
      </c>
      <c r="L247" t="str">
        <v xml:space="preserve">0 | </v>
      </c>
      <c r="M247" t="str">
        <v xml:space="preserve">0 | </v>
      </c>
      <c r="N247" t="str">
        <v xml:space="preserve">0 | </v>
      </c>
    </row>
    <row r="248" spans="2:14" x14ac:dyDescent="0.25">
      <c r="B248" t="str" cm="1">
        <f t="array" ref="B248:N248">TRANSPOSE(_xlfn._xlws.SORT(_xlfn._xlws.FILTER(genotypes[cultivar_level]&amp;" | "&amp;genotypes[cultivar_name],genotypes[experiment_ID]=A248)))</f>
        <v xml:space="preserve"> | </v>
      </c>
      <c r="C248" t="str">
        <v xml:space="preserve">0 | </v>
      </c>
      <c r="D248" t="str">
        <v xml:space="preserve">0 | </v>
      </c>
      <c r="E248" t="str">
        <v xml:space="preserve">0 | </v>
      </c>
      <c r="F248" t="str">
        <v xml:space="preserve">0 | </v>
      </c>
      <c r="G248" t="str">
        <v xml:space="preserve">0 | </v>
      </c>
      <c r="H248" t="str">
        <v xml:space="preserve">0 | </v>
      </c>
      <c r="I248" t="str">
        <v xml:space="preserve">0 | </v>
      </c>
      <c r="J248" t="str">
        <v xml:space="preserve">0 | </v>
      </c>
      <c r="K248" t="str">
        <v xml:space="preserve">0 | </v>
      </c>
      <c r="L248" t="str">
        <v xml:space="preserve">0 | </v>
      </c>
      <c r="M248" t="str">
        <v xml:space="preserve">0 | </v>
      </c>
      <c r="N248" t="str">
        <v xml:space="preserve">0 | </v>
      </c>
    </row>
    <row r="249" spans="2:14" x14ac:dyDescent="0.25">
      <c r="B249" t="str" cm="1">
        <f t="array" ref="B249:N249">TRANSPOSE(_xlfn._xlws.SORT(_xlfn._xlws.FILTER(genotypes[cultivar_level]&amp;" | "&amp;genotypes[cultivar_name],genotypes[experiment_ID]=A249)))</f>
        <v xml:space="preserve"> | </v>
      </c>
      <c r="C249" t="str">
        <v xml:space="preserve">0 | </v>
      </c>
      <c r="D249" t="str">
        <v xml:space="preserve">0 | </v>
      </c>
      <c r="E249" t="str">
        <v xml:space="preserve">0 | </v>
      </c>
      <c r="F249" t="str">
        <v xml:space="preserve">0 | </v>
      </c>
      <c r="G249" t="str">
        <v xml:space="preserve">0 | </v>
      </c>
      <c r="H249" t="str">
        <v xml:space="preserve">0 | </v>
      </c>
      <c r="I249" t="str">
        <v xml:space="preserve">0 | </v>
      </c>
      <c r="J249" t="str">
        <v xml:space="preserve">0 | </v>
      </c>
      <c r="K249" t="str">
        <v xml:space="preserve">0 | </v>
      </c>
      <c r="L249" t="str">
        <v xml:space="preserve">0 | </v>
      </c>
      <c r="M249" t="str">
        <v xml:space="preserve">0 | </v>
      </c>
      <c r="N249" t="str">
        <v xml:space="preserve">0 | </v>
      </c>
    </row>
    <row r="250" spans="2:14" x14ac:dyDescent="0.25">
      <c r="B250" t="str" cm="1">
        <f t="array" ref="B250:N250">TRANSPOSE(_xlfn._xlws.SORT(_xlfn._xlws.FILTER(genotypes[cultivar_level]&amp;" | "&amp;genotypes[cultivar_name],genotypes[experiment_ID]=A250)))</f>
        <v xml:space="preserve"> | </v>
      </c>
      <c r="C250" t="str">
        <v xml:space="preserve">0 | </v>
      </c>
      <c r="D250" t="str">
        <v xml:space="preserve">0 | </v>
      </c>
      <c r="E250" t="str">
        <v xml:space="preserve">0 | </v>
      </c>
      <c r="F250" t="str">
        <v xml:space="preserve">0 | </v>
      </c>
      <c r="G250" t="str">
        <v xml:space="preserve">0 | </v>
      </c>
      <c r="H250" t="str">
        <v xml:space="preserve">0 | </v>
      </c>
      <c r="I250" t="str">
        <v xml:space="preserve">0 | </v>
      </c>
      <c r="J250" t="str">
        <v xml:space="preserve">0 | </v>
      </c>
      <c r="K250" t="str">
        <v xml:space="preserve">0 | </v>
      </c>
      <c r="L250" t="str">
        <v xml:space="preserve">0 | </v>
      </c>
      <c r="M250" t="str">
        <v xml:space="preserve">0 | </v>
      </c>
      <c r="N250" t="str">
        <v xml:space="preserve">0 | </v>
      </c>
    </row>
    <row r="251" spans="2:14" x14ac:dyDescent="0.25">
      <c r="B251" t="str" cm="1">
        <f t="array" ref="B251:N251">TRANSPOSE(_xlfn._xlws.SORT(_xlfn._xlws.FILTER(genotypes[cultivar_level]&amp;" | "&amp;genotypes[cultivar_name],genotypes[experiment_ID]=A251)))</f>
        <v xml:space="preserve"> | </v>
      </c>
      <c r="C251" t="str">
        <v xml:space="preserve">0 | </v>
      </c>
      <c r="D251" t="str">
        <v xml:space="preserve">0 | </v>
      </c>
      <c r="E251" t="str">
        <v xml:space="preserve">0 | </v>
      </c>
      <c r="F251" t="str">
        <v xml:space="preserve">0 | </v>
      </c>
      <c r="G251" t="str">
        <v xml:space="preserve">0 | </v>
      </c>
      <c r="H251" t="str">
        <v xml:space="preserve">0 | </v>
      </c>
      <c r="I251" t="str">
        <v xml:space="preserve">0 | </v>
      </c>
      <c r="J251" t="str">
        <v xml:space="preserve">0 | </v>
      </c>
      <c r="K251" t="str">
        <v xml:space="preserve">0 | </v>
      </c>
      <c r="L251" t="str">
        <v xml:space="preserve">0 | </v>
      </c>
      <c r="M251" t="str">
        <v xml:space="preserve">0 | </v>
      </c>
      <c r="N251" t="str">
        <v xml:space="preserve">0 | </v>
      </c>
    </row>
    <row r="252" spans="2:14" x14ac:dyDescent="0.25">
      <c r="B252" t="str" cm="1">
        <f t="array" ref="B252:N252">TRANSPOSE(_xlfn._xlws.SORT(_xlfn._xlws.FILTER(genotypes[cultivar_level]&amp;" | "&amp;genotypes[cultivar_name],genotypes[experiment_ID]=A252)))</f>
        <v xml:space="preserve"> | </v>
      </c>
      <c r="C252" t="str">
        <v xml:space="preserve">0 | </v>
      </c>
      <c r="D252" t="str">
        <v xml:space="preserve">0 | </v>
      </c>
      <c r="E252" t="str">
        <v xml:space="preserve">0 | </v>
      </c>
      <c r="F252" t="str">
        <v xml:space="preserve">0 | </v>
      </c>
      <c r="G252" t="str">
        <v xml:space="preserve">0 | </v>
      </c>
      <c r="H252" t="str">
        <v xml:space="preserve">0 | </v>
      </c>
      <c r="I252" t="str">
        <v xml:space="preserve">0 | </v>
      </c>
      <c r="J252" t="str">
        <v xml:space="preserve">0 | </v>
      </c>
      <c r="K252" t="str">
        <v xml:space="preserve">0 | </v>
      </c>
      <c r="L252" t="str">
        <v xml:space="preserve">0 | </v>
      </c>
      <c r="M252" t="str">
        <v xml:space="preserve">0 | </v>
      </c>
      <c r="N252" t="str">
        <v xml:space="preserve">0 | </v>
      </c>
    </row>
    <row r="253" spans="2:14" x14ac:dyDescent="0.25">
      <c r="B253" t="str" cm="1">
        <f t="array" ref="B253:N253">TRANSPOSE(_xlfn._xlws.SORT(_xlfn._xlws.FILTER(genotypes[cultivar_level]&amp;" | "&amp;genotypes[cultivar_name],genotypes[experiment_ID]=A253)))</f>
        <v xml:space="preserve"> | </v>
      </c>
      <c r="C253" t="str">
        <v xml:space="preserve">0 | </v>
      </c>
      <c r="D253" t="str">
        <v xml:space="preserve">0 | </v>
      </c>
      <c r="E253" t="str">
        <v xml:space="preserve">0 | </v>
      </c>
      <c r="F253" t="str">
        <v xml:space="preserve">0 | </v>
      </c>
      <c r="G253" t="str">
        <v xml:space="preserve">0 | </v>
      </c>
      <c r="H253" t="str">
        <v xml:space="preserve">0 | </v>
      </c>
      <c r="I253" t="str">
        <v xml:space="preserve">0 | </v>
      </c>
      <c r="J253" t="str">
        <v xml:space="preserve">0 | </v>
      </c>
      <c r="K253" t="str">
        <v xml:space="preserve">0 | </v>
      </c>
      <c r="L253" t="str">
        <v xml:space="preserve">0 | </v>
      </c>
      <c r="M253" t="str">
        <v xml:space="preserve">0 | </v>
      </c>
      <c r="N253" t="str">
        <v xml:space="preserve">0 | </v>
      </c>
    </row>
    <row r="254" spans="2:14" x14ac:dyDescent="0.25">
      <c r="B254" t="str" cm="1">
        <f t="array" ref="B254:N254">TRANSPOSE(_xlfn._xlws.SORT(_xlfn._xlws.FILTER(genotypes[cultivar_level]&amp;" | "&amp;genotypes[cultivar_name],genotypes[experiment_ID]=A254)))</f>
        <v xml:space="preserve"> | </v>
      </c>
      <c r="C254" t="str">
        <v xml:space="preserve">0 | </v>
      </c>
      <c r="D254" t="str">
        <v xml:space="preserve">0 | </v>
      </c>
      <c r="E254" t="str">
        <v xml:space="preserve">0 | </v>
      </c>
      <c r="F254" t="str">
        <v xml:space="preserve">0 | </v>
      </c>
      <c r="G254" t="str">
        <v xml:space="preserve">0 | </v>
      </c>
      <c r="H254" t="str">
        <v xml:space="preserve">0 | </v>
      </c>
      <c r="I254" t="str">
        <v xml:space="preserve">0 | </v>
      </c>
      <c r="J254" t="str">
        <v xml:space="preserve">0 | </v>
      </c>
      <c r="K254" t="str">
        <v xml:space="preserve">0 | </v>
      </c>
      <c r="L254" t="str">
        <v xml:space="preserve">0 | </v>
      </c>
      <c r="M254" t="str">
        <v xml:space="preserve">0 | </v>
      </c>
      <c r="N254" t="str">
        <v xml:space="preserve">0 | </v>
      </c>
    </row>
    <row r="255" spans="2:14" x14ac:dyDescent="0.25">
      <c r="B255" t="str" cm="1">
        <f t="array" ref="B255:N255">TRANSPOSE(_xlfn._xlws.SORT(_xlfn._xlws.FILTER(genotypes[cultivar_level]&amp;" | "&amp;genotypes[cultivar_name],genotypes[experiment_ID]=A255)))</f>
        <v xml:space="preserve"> | </v>
      </c>
      <c r="C255" t="str">
        <v xml:space="preserve">0 | </v>
      </c>
      <c r="D255" t="str">
        <v xml:space="preserve">0 | </v>
      </c>
      <c r="E255" t="str">
        <v xml:space="preserve">0 | </v>
      </c>
      <c r="F255" t="str">
        <v xml:space="preserve">0 | </v>
      </c>
      <c r="G255" t="str">
        <v xml:space="preserve">0 | </v>
      </c>
      <c r="H255" t="str">
        <v xml:space="preserve">0 | </v>
      </c>
      <c r="I255" t="str">
        <v xml:space="preserve">0 | </v>
      </c>
      <c r="J255" t="str">
        <v xml:space="preserve">0 | </v>
      </c>
      <c r="K255" t="str">
        <v xml:space="preserve">0 | </v>
      </c>
      <c r="L255" t="str">
        <v xml:space="preserve">0 | </v>
      </c>
      <c r="M255" t="str">
        <v xml:space="preserve">0 | </v>
      </c>
      <c r="N255" t="str">
        <v xml:space="preserve">0 | </v>
      </c>
    </row>
    <row r="256" spans="2:14" x14ac:dyDescent="0.25">
      <c r="B256" t="str" cm="1">
        <f t="array" ref="B256:N256">TRANSPOSE(_xlfn._xlws.SORT(_xlfn._xlws.FILTER(genotypes[cultivar_level]&amp;" | "&amp;genotypes[cultivar_name],genotypes[experiment_ID]=A256)))</f>
        <v xml:space="preserve"> | </v>
      </c>
      <c r="C256" t="str">
        <v xml:space="preserve">0 | </v>
      </c>
      <c r="D256" t="str">
        <v xml:space="preserve">0 | </v>
      </c>
      <c r="E256" t="str">
        <v xml:space="preserve">0 | </v>
      </c>
      <c r="F256" t="str">
        <v xml:space="preserve">0 | </v>
      </c>
      <c r="G256" t="str">
        <v xml:space="preserve">0 | </v>
      </c>
      <c r="H256" t="str">
        <v xml:space="preserve">0 | </v>
      </c>
      <c r="I256" t="str">
        <v xml:space="preserve">0 | </v>
      </c>
      <c r="J256" t="str">
        <v xml:space="preserve">0 | </v>
      </c>
      <c r="K256" t="str">
        <v xml:space="preserve">0 | </v>
      </c>
      <c r="L256" t="str">
        <v xml:space="preserve">0 | </v>
      </c>
      <c r="M256" t="str">
        <v xml:space="preserve">0 | </v>
      </c>
      <c r="N256" t="str">
        <v xml:space="preserve">0 | </v>
      </c>
    </row>
    <row r="257" spans="2:14" x14ac:dyDescent="0.25">
      <c r="B257" t="str" cm="1">
        <f t="array" ref="B257:N257">TRANSPOSE(_xlfn._xlws.SORT(_xlfn._xlws.FILTER(genotypes[cultivar_level]&amp;" | "&amp;genotypes[cultivar_name],genotypes[experiment_ID]=A257)))</f>
        <v xml:space="preserve"> | </v>
      </c>
      <c r="C257" t="str">
        <v xml:space="preserve">0 | </v>
      </c>
      <c r="D257" t="str">
        <v xml:space="preserve">0 | </v>
      </c>
      <c r="E257" t="str">
        <v xml:space="preserve">0 | </v>
      </c>
      <c r="F257" t="str">
        <v xml:space="preserve">0 | </v>
      </c>
      <c r="G257" t="str">
        <v xml:space="preserve">0 | </v>
      </c>
      <c r="H257" t="str">
        <v xml:space="preserve">0 | </v>
      </c>
      <c r="I257" t="str">
        <v xml:space="preserve">0 | </v>
      </c>
      <c r="J257" t="str">
        <v xml:space="preserve">0 | </v>
      </c>
      <c r="K257" t="str">
        <v xml:space="preserve">0 | </v>
      </c>
      <c r="L257" t="str">
        <v xml:space="preserve">0 | </v>
      </c>
      <c r="M257" t="str">
        <v xml:space="preserve">0 | </v>
      </c>
      <c r="N257" t="str">
        <v xml:space="preserve">0 | </v>
      </c>
    </row>
    <row r="258" spans="2:14" x14ac:dyDescent="0.25">
      <c r="B258" t="str" cm="1">
        <f t="array" ref="B258:N258">TRANSPOSE(_xlfn._xlws.SORT(_xlfn._xlws.FILTER(genotypes[cultivar_level]&amp;" | "&amp;genotypes[cultivar_name],genotypes[experiment_ID]=A258)))</f>
        <v xml:space="preserve"> | </v>
      </c>
      <c r="C258" t="str">
        <v xml:space="preserve">0 | </v>
      </c>
      <c r="D258" t="str">
        <v xml:space="preserve">0 | </v>
      </c>
      <c r="E258" t="str">
        <v xml:space="preserve">0 | </v>
      </c>
      <c r="F258" t="str">
        <v xml:space="preserve">0 | </v>
      </c>
      <c r="G258" t="str">
        <v xml:space="preserve">0 | </v>
      </c>
      <c r="H258" t="str">
        <v xml:space="preserve">0 | </v>
      </c>
      <c r="I258" t="str">
        <v xml:space="preserve">0 | </v>
      </c>
      <c r="J258" t="str">
        <v xml:space="preserve">0 | </v>
      </c>
      <c r="K258" t="str">
        <v xml:space="preserve">0 | </v>
      </c>
      <c r="L258" t="str">
        <v xml:space="preserve">0 | </v>
      </c>
      <c r="M258" t="str">
        <v xml:space="preserve">0 | </v>
      </c>
      <c r="N258" t="str">
        <v xml:space="preserve">0 | </v>
      </c>
    </row>
    <row r="259" spans="2:14" x14ac:dyDescent="0.25">
      <c r="B259" t="str" cm="1">
        <f t="array" ref="B259:N259">TRANSPOSE(_xlfn._xlws.SORT(_xlfn._xlws.FILTER(genotypes[cultivar_level]&amp;" | "&amp;genotypes[cultivar_name],genotypes[experiment_ID]=A259)))</f>
        <v xml:space="preserve"> | </v>
      </c>
      <c r="C259" t="str">
        <v xml:space="preserve">0 | </v>
      </c>
      <c r="D259" t="str">
        <v xml:space="preserve">0 | </v>
      </c>
      <c r="E259" t="str">
        <v xml:space="preserve">0 | </v>
      </c>
      <c r="F259" t="str">
        <v xml:space="preserve">0 | </v>
      </c>
      <c r="G259" t="str">
        <v xml:space="preserve">0 | </v>
      </c>
      <c r="H259" t="str">
        <v xml:space="preserve">0 | </v>
      </c>
      <c r="I259" t="str">
        <v xml:space="preserve">0 | </v>
      </c>
      <c r="J259" t="str">
        <v xml:space="preserve">0 | </v>
      </c>
      <c r="K259" t="str">
        <v xml:space="preserve">0 | </v>
      </c>
      <c r="L259" t="str">
        <v xml:space="preserve">0 | </v>
      </c>
      <c r="M259" t="str">
        <v xml:space="preserve">0 | </v>
      </c>
      <c r="N259" t="str">
        <v xml:space="preserve">0 | </v>
      </c>
    </row>
    <row r="260" spans="2:14" x14ac:dyDescent="0.25">
      <c r="B260" t="str" cm="1">
        <f t="array" ref="B260:N260">TRANSPOSE(_xlfn._xlws.SORT(_xlfn._xlws.FILTER(genotypes[cultivar_level]&amp;" | "&amp;genotypes[cultivar_name],genotypes[experiment_ID]=A260)))</f>
        <v xml:space="preserve"> | </v>
      </c>
      <c r="C260" t="str">
        <v xml:space="preserve">0 | </v>
      </c>
      <c r="D260" t="str">
        <v xml:space="preserve">0 | </v>
      </c>
      <c r="E260" t="str">
        <v xml:space="preserve">0 | </v>
      </c>
      <c r="F260" t="str">
        <v xml:space="preserve">0 | </v>
      </c>
      <c r="G260" t="str">
        <v xml:space="preserve">0 | </v>
      </c>
      <c r="H260" t="str">
        <v xml:space="preserve">0 | </v>
      </c>
      <c r="I260" t="str">
        <v xml:space="preserve">0 | </v>
      </c>
      <c r="J260" t="str">
        <v xml:space="preserve">0 | </v>
      </c>
      <c r="K260" t="str">
        <v xml:space="preserve">0 | </v>
      </c>
      <c r="L260" t="str">
        <v xml:space="preserve">0 | </v>
      </c>
      <c r="M260" t="str">
        <v xml:space="preserve">0 | </v>
      </c>
      <c r="N260" t="str">
        <v xml:space="preserve">0 | </v>
      </c>
    </row>
    <row r="261" spans="2:14" x14ac:dyDescent="0.25">
      <c r="B261" t="str" cm="1">
        <f t="array" ref="B261:N261">TRANSPOSE(_xlfn._xlws.SORT(_xlfn._xlws.FILTER(genotypes[cultivar_level]&amp;" | "&amp;genotypes[cultivar_name],genotypes[experiment_ID]=A261)))</f>
        <v xml:space="preserve"> | </v>
      </c>
      <c r="C261" t="str">
        <v xml:space="preserve">0 | </v>
      </c>
      <c r="D261" t="str">
        <v xml:space="preserve">0 | </v>
      </c>
      <c r="E261" t="str">
        <v xml:space="preserve">0 | </v>
      </c>
      <c r="F261" t="str">
        <v xml:space="preserve">0 | </v>
      </c>
      <c r="G261" t="str">
        <v xml:space="preserve">0 | </v>
      </c>
      <c r="H261" t="str">
        <v xml:space="preserve">0 | </v>
      </c>
      <c r="I261" t="str">
        <v xml:space="preserve">0 | </v>
      </c>
      <c r="J261" t="str">
        <v xml:space="preserve">0 | </v>
      </c>
      <c r="K261" t="str">
        <v xml:space="preserve">0 | </v>
      </c>
      <c r="L261" t="str">
        <v xml:space="preserve">0 | </v>
      </c>
      <c r="M261" t="str">
        <v xml:space="preserve">0 | </v>
      </c>
      <c r="N261" t="str">
        <v xml:space="preserve">0 | </v>
      </c>
    </row>
    <row r="262" spans="2:14" x14ac:dyDescent="0.25">
      <c r="B262" t="str" cm="1">
        <f t="array" ref="B262:N262">TRANSPOSE(_xlfn._xlws.SORT(_xlfn._xlws.FILTER(genotypes[cultivar_level]&amp;" | "&amp;genotypes[cultivar_name],genotypes[experiment_ID]=A262)))</f>
        <v xml:space="preserve"> | </v>
      </c>
      <c r="C262" t="str">
        <v xml:space="preserve">0 | </v>
      </c>
      <c r="D262" t="str">
        <v xml:space="preserve">0 | </v>
      </c>
      <c r="E262" t="str">
        <v xml:space="preserve">0 | </v>
      </c>
      <c r="F262" t="str">
        <v xml:space="preserve">0 | </v>
      </c>
      <c r="G262" t="str">
        <v xml:space="preserve">0 | </v>
      </c>
      <c r="H262" t="str">
        <v xml:space="preserve">0 | </v>
      </c>
      <c r="I262" t="str">
        <v xml:space="preserve">0 | </v>
      </c>
      <c r="J262" t="str">
        <v xml:space="preserve">0 | </v>
      </c>
      <c r="K262" t="str">
        <v xml:space="preserve">0 | </v>
      </c>
      <c r="L262" t="str">
        <v xml:space="preserve">0 | </v>
      </c>
      <c r="M262" t="str">
        <v xml:space="preserve">0 | </v>
      </c>
      <c r="N262" t="str">
        <v xml:space="preserve">0 | </v>
      </c>
    </row>
    <row r="263" spans="2:14" x14ac:dyDescent="0.25">
      <c r="B263" t="str" cm="1">
        <f t="array" ref="B263:N263">TRANSPOSE(_xlfn._xlws.SORT(_xlfn._xlws.FILTER(genotypes[cultivar_level]&amp;" | "&amp;genotypes[cultivar_name],genotypes[experiment_ID]=A263)))</f>
        <v xml:space="preserve"> | </v>
      </c>
      <c r="C263" t="str">
        <v xml:space="preserve">0 | </v>
      </c>
      <c r="D263" t="str">
        <v xml:space="preserve">0 | </v>
      </c>
      <c r="E263" t="str">
        <v xml:space="preserve">0 | </v>
      </c>
      <c r="F263" t="str">
        <v xml:space="preserve">0 | </v>
      </c>
      <c r="G263" t="str">
        <v xml:space="preserve">0 | </v>
      </c>
      <c r="H263" t="str">
        <v xml:space="preserve">0 | </v>
      </c>
      <c r="I263" t="str">
        <v xml:space="preserve">0 | </v>
      </c>
      <c r="J263" t="str">
        <v xml:space="preserve">0 | </v>
      </c>
      <c r="K263" t="str">
        <v xml:space="preserve">0 | </v>
      </c>
      <c r="L263" t="str">
        <v xml:space="preserve">0 | </v>
      </c>
      <c r="M263" t="str">
        <v xml:space="preserve">0 | </v>
      </c>
      <c r="N263" t="str">
        <v xml:space="preserve">0 | </v>
      </c>
    </row>
    <row r="264" spans="2:14" x14ac:dyDescent="0.25">
      <c r="B264" t="str" cm="1">
        <f t="array" ref="B264:N264">TRANSPOSE(_xlfn._xlws.SORT(_xlfn._xlws.FILTER(genotypes[cultivar_level]&amp;" | "&amp;genotypes[cultivar_name],genotypes[experiment_ID]=A264)))</f>
        <v xml:space="preserve"> | </v>
      </c>
      <c r="C264" t="str">
        <v xml:space="preserve">0 | </v>
      </c>
      <c r="D264" t="str">
        <v xml:space="preserve">0 | </v>
      </c>
      <c r="E264" t="str">
        <v xml:space="preserve">0 | </v>
      </c>
      <c r="F264" t="str">
        <v xml:space="preserve">0 | </v>
      </c>
      <c r="G264" t="str">
        <v xml:space="preserve">0 | </v>
      </c>
      <c r="H264" t="str">
        <v xml:space="preserve">0 | </v>
      </c>
      <c r="I264" t="str">
        <v xml:space="preserve">0 | </v>
      </c>
      <c r="J264" t="str">
        <v xml:space="preserve">0 | </v>
      </c>
      <c r="K264" t="str">
        <v xml:space="preserve">0 | </v>
      </c>
      <c r="L264" t="str">
        <v xml:space="preserve">0 | </v>
      </c>
      <c r="M264" t="str">
        <v xml:space="preserve">0 | </v>
      </c>
      <c r="N264" t="str">
        <v xml:space="preserve">0 | </v>
      </c>
    </row>
    <row r="265" spans="2:14" x14ac:dyDescent="0.25">
      <c r="B265" t="str" cm="1">
        <f t="array" ref="B265:N265">TRANSPOSE(_xlfn._xlws.SORT(_xlfn._xlws.FILTER(genotypes[cultivar_level]&amp;" | "&amp;genotypes[cultivar_name],genotypes[experiment_ID]=A265)))</f>
        <v xml:space="preserve"> | </v>
      </c>
      <c r="C265" t="str">
        <v xml:space="preserve">0 | </v>
      </c>
      <c r="D265" t="str">
        <v xml:space="preserve">0 | </v>
      </c>
      <c r="E265" t="str">
        <v xml:space="preserve">0 | </v>
      </c>
      <c r="F265" t="str">
        <v xml:space="preserve">0 | </v>
      </c>
      <c r="G265" t="str">
        <v xml:space="preserve">0 | </v>
      </c>
      <c r="H265" t="str">
        <v xml:space="preserve">0 | </v>
      </c>
      <c r="I265" t="str">
        <v xml:space="preserve">0 | </v>
      </c>
      <c r="J265" t="str">
        <v xml:space="preserve">0 | </v>
      </c>
      <c r="K265" t="str">
        <v xml:space="preserve">0 | </v>
      </c>
      <c r="L265" t="str">
        <v xml:space="preserve">0 | </v>
      </c>
      <c r="M265" t="str">
        <v xml:space="preserve">0 | </v>
      </c>
      <c r="N265" t="str">
        <v xml:space="preserve">0 | </v>
      </c>
    </row>
    <row r="266" spans="2:14" x14ac:dyDescent="0.25">
      <c r="B266" t="str" cm="1">
        <f t="array" ref="B266:N266">TRANSPOSE(_xlfn._xlws.SORT(_xlfn._xlws.FILTER(genotypes[cultivar_level]&amp;" | "&amp;genotypes[cultivar_name],genotypes[experiment_ID]=A266)))</f>
        <v xml:space="preserve"> | </v>
      </c>
      <c r="C266" t="str">
        <v xml:space="preserve">0 | </v>
      </c>
      <c r="D266" t="str">
        <v xml:space="preserve">0 | </v>
      </c>
      <c r="E266" t="str">
        <v xml:space="preserve">0 | </v>
      </c>
      <c r="F266" t="str">
        <v xml:space="preserve">0 | </v>
      </c>
      <c r="G266" t="str">
        <v xml:space="preserve">0 | </v>
      </c>
      <c r="H266" t="str">
        <v xml:space="preserve">0 | </v>
      </c>
      <c r="I266" t="str">
        <v xml:space="preserve">0 | </v>
      </c>
      <c r="J266" t="str">
        <v xml:space="preserve">0 | </v>
      </c>
      <c r="K266" t="str">
        <v xml:space="preserve">0 | </v>
      </c>
      <c r="L266" t="str">
        <v xml:space="preserve">0 | </v>
      </c>
      <c r="M266" t="str">
        <v xml:space="preserve">0 | </v>
      </c>
      <c r="N266" t="str">
        <v xml:space="preserve">0 | </v>
      </c>
    </row>
    <row r="267" spans="2:14" x14ac:dyDescent="0.25">
      <c r="B267" t="str" cm="1">
        <f t="array" ref="B267:N267">TRANSPOSE(_xlfn._xlws.SORT(_xlfn._xlws.FILTER(genotypes[cultivar_level]&amp;" | "&amp;genotypes[cultivar_name],genotypes[experiment_ID]=A267)))</f>
        <v xml:space="preserve"> | </v>
      </c>
      <c r="C267" t="str">
        <v xml:space="preserve">0 | </v>
      </c>
      <c r="D267" t="str">
        <v xml:space="preserve">0 | </v>
      </c>
      <c r="E267" t="str">
        <v xml:space="preserve">0 | </v>
      </c>
      <c r="F267" t="str">
        <v xml:space="preserve">0 | </v>
      </c>
      <c r="G267" t="str">
        <v xml:space="preserve">0 | </v>
      </c>
      <c r="H267" t="str">
        <v xml:space="preserve">0 | </v>
      </c>
      <c r="I267" t="str">
        <v xml:space="preserve">0 | </v>
      </c>
      <c r="J267" t="str">
        <v xml:space="preserve">0 | </v>
      </c>
      <c r="K267" t="str">
        <v xml:space="preserve">0 | </v>
      </c>
      <c r="L267" t="str">
        <v xml:space="preserve">0 | </v>
      </c>
      <c r="M267" t="str">
        <v xml:space="preserve">0 | </v>
      </c>
      <c r="N267" t="str">
        <v xml:space="preserve">0 | </v>
      </c>
    </row>
    <row r="268" spans="2:14" x14ac:dyDescent="0.25">
      <c r="B268" t="str" cm="1">
        <f t="array" ref="B268:N268">TRANSPOSE(_xlfn._xlws.SORT(_xlfn._xlws.FILTER(genotypes[cultivar_level]&amp;" | "&amp;genotypes[cultivar_name],genotypes[experiment_ID]=A268)))</f>
        <v xml:space="preserve"> | </v>
      </c>
      <c r="C268" t="str">
        <v xml:space="preserve">0 | </v>
      </c>
      <c r="D268" t="str">
        <v xml:space="preserve">0 | </v>
      </c>
      <c r="E268" t="str">
        <v xml:space="preserve">0 | </v>
      </c>
      <c r="F268" t="str">
        <v xml:space="preserve">0 | </v>
      </c>
      <c r="G268" t="str">
        <v xml:space="preserve">0 | </v>
      </c>
      <c r="H268" t="str">
        <v xml:space="preserve">0 | </v>
      </c>
      <c r="I268" t="str">
        <v xml:space="preserve">0 | </v>
      </c>
      <c r="J268" t="str">
        <v xml:space="preserve">0 | </v>
      </c>
      <c r="K268" t="str">
        <v xml:space="preserve">0 | </v>
      </c>
      <c r="L268" t="str">
        <v xml:space="preserve">0 | </v>
      </c>
      <c r="M268" t="str">
        <v xml:space="preserve">0 | </v>
      </c>
      <c r="N268" t="str">
        <v xml:space="preserve">0 | </v>
      </c>
    </row>
    <row r="269" spans="2:14" x14ac:dyDescent="0.25">
      <c r="B269" t="str" cm="1">
        <f t="array" ref="B269:N269">TRANSPOSE(_xlfn._xlws.SORT(_xlfn._xlws.FILTER(genotypes[cultivar_level]&amp;" | "&amp;genotypes[cultivar_name],genotypes[experiment_ID]=A269)))</f>
        <v xml:space="preserve"> | </v>
      </c>
      <c r="C269" t="str">
        <v xml:space="preserve">0 | </v>
      </c>
      <c r="D269" t="str">
        <v xml:space="preserve">0 | </v>
      </c>
      <c r="E269" t="str">
        <v xml:space="preserve">0 | </v>
      </c>
      <c r="F269" t="str">
        <v xml:space="preserve">0 | </v>
      </c>
      <c r="G269" t="str">
        <v xml:space="preserve">0 | </v>
      </c>
      <c r="H269" t="str">
        <v xml:space="preserve">0 | </v>
      </c>
      <c r="I269" t="str">
        <v xml:space="preserve">0 | </v>
      </c>
      <c r="J269" t="str">
        <v xml:space="preserve">0 | </v>
      </c>
      <c r="K269" t="str">
        <v xml:space="preserve">0 | </v>
      </c>
      <c r="L269" t="str">
        <v xml:space="preserve">0 | </v>
      </c>
      <c r="M269" t="str">
        <v xml:space="preserve">0 | </v>
      </c>
      <c r="N269" t="str">
        <v xml:space="preserve">0 | </v>
      </c>
    </row>
    <row r="270" spans="2:14" x14ac:dyDescent="0.25">
      <c r="B270" t="str" cm="1">
        <f t="array" ref="B270:N270">TRANSPOSE(_xlfn._xlws.SORT(_xlfn._xlws.FILTER(genotypes[cultivar_level]&amp;" | "&amp;genotypes[cultivar_name],genotypes[experiment_ID]=A270)))</f>
        <v xml:space="preserve"> | </v>
      </c>
      <c r="C270" t="str">
        <v xml:space="preserve">0 | </v>
      </c>
      <c r="D270" t="str">
        <v xml:space="preserve">0 | </v>
      </c>
      <c r="E270" t="str">
        <v xml:space="preserve">0 | </v>
      </c>
      <c r="F270" t="str">
        <v xml:space="preserve">0 | </v>
      </c>
      <c r="G270" t="str">
        <v xml:space="preserve">0 | </v>
      </c>
      <c r="H270" t="str">
        <v xml:space="preserve">0 | </v>
      </c>
      <c r="I270" t="str">
        <v xml:space="preserve">0 | </v>
      </c>
      <c r="J270" t="str">
        <v xml:space="preserve">0 | </v>
      </c>
      <c r="K270" t="str">
        <v xml:space="preserve">0 | </v>
      </c>
      <c r="L270" t="str">
        <v xml:space="preserve">0 | </v>
      </c>
      <c r="M270" t="str">
        <v xml:space="preserve">0 | </v>
      </c>
      <c r="N270" t="str">
        <v xml:space="preserve">0 | </v>
      </c>
    </row>
    <row r="271" spans="2:14" x14ac:dyDescent="0.25">
      <c r="B271" t="str" cm="1">
        <f t="array" ref="B271:N271">TRANSPOSE(_xlfn._xlws.SORT(_xlfn._xlws.FILTER(genotypes[cultivar_level]&amp;" | "&amp;genotypes[cultivar_name],genotypes[experiment_ID]=A271)))</f>
        <v xml:space="preserve"> | </v>
      </c>
      <c r="C271" t="str">
        <v xml:space="preserve">0 | </v>
      </c>
      <c r="D271" t="str">
        <v xml:space="preserve">0 | </v>
      </c>
      <c r="E271" t="str">
        <v xml:space="preserve">0 | </v>
      </c>
      <c r="F271" t="str">
        <v xml:space="preserve">0 | </v>
      </c>
      <c r="G271" t="str">
        <v xml:space="preserve">0 | </v>
      </c>
      <c r="H271" t="str">
        <v xml:space="preserve">0 | </v>
      </c>
      <c r="I271" t="str">
        <v xml:space="preserve">0 | </v>
      </c>
      <c r="J271" t="str">
        <v xml:space="preserve">0 | </v>
      </c>
      <c r="K271" t="str">
        <v xml:space="preserve">0 | </v>
      </c>
      <c r="L271" t="str">
        <v xml:space="preserve">0 | </v>
      </c>
      <c r="M271" t="str">
        <v xml:space="preserve">0 | </v>
      </c>
      <c r="N271" t="str">
        <v xml:space="preserve">0 | </v>
      </c>
    </row>
    <row r="272" spans="2:14" x14ac:dyDescent="0.25">
      <c r="B272" t="str" cm="1">
        <f t="array" ref="B272:N272">TRANSPOSE(_xlfn._xlws.SORT(_xlfn._xlws.FILTER(genotypes[cultivar_level]&amp;" | "&amp;genotypes[cultivar_name],genotypes[experiment_ID]=A272)))</f>
        <v xml:space="preserve"> | </v>
      </c>
      <c r="C272" t="str">
        <v xml:space="preserve">0 | </v>
      </c>
      <c r="D272" t="str">
        <v xml:space="preserve">0 | </v>
      </c>
      <c r="E272" t="str">
        <v xml:space="preserve">0 | </v>
      </c>
      <c r="F272" t="str">
        <v xml:space="preserve">0 | </v>
      </c>
      <c r="G272" t="str">
        <v xml:space="preserve">0 | </v>
      </c>
      <c r="H272" t="str">
        <v xml:space="preserve">0 | </v>
      </c>
      <c r="I272" t="str">
        <v xml:space="preserve">0 | </v>
      </c>
      <c r="J272" t="str">
        <v xml:space="preserve">0 | </v>
      </c>
      <c r="K272" t="str">
        <v xml:space="preserve">0 | </v>
      </c>
      <c r="L272" t="str">
        <v xml:space="preserve">0 | </v>
      </c>
      <c r="M272" t="str">
        <v xml:space="preserve">0 | </v>
      </c>
      <c r="N272" t="str">
        <v xml:space="preserve">0 | </v>
      </c>
    </row>
    <row r="273" spans="2:14" x14ac:dyDescent="0.25">
      <c r="B273" t="str" cm="1">
        <f t="array" ref="B273:N273">TRANSPOSE(_xlfn._xlws.SORT(_xlfn._xlws.FILTER(genotypes[cultivar_level]&amp;" | "&amp;genotypes[cultivar_name],genotypes[experiment_ID]=A273)))</f>
        <v xml:space="preserve"> | </v>
      </c>
      <c r="C273" t="str">
        <v xml:space="preserve">0 | </v>
      </c>
      <c r="D273" t="str">
        <v xml:space="preserve">0 | </v>
      </c>
      <c r="E273" t="str">
        <v xml:space="preserve">0 | </v>
      </c>
      <c r="F273" t="str">
        <v xml:space="preserve">0 | </v>
      </c>
      <c r="G273" t="str">
        <v xml:space="preserve">0 | </v>
      </c>
      <c r="H273" t="str">
        <v xml:space="preserve">0 | </v>
      </c>
      <c r="I273" t="str">
        <v xml:space="preserve">0 | </v>
      </c>
      <c r="J273" t="str">
        <v xml:space="preserve">0 | </v>
      </c>
      <c r="K273" t="str">
        <v xml:space="preserve">0 | </v>
      </c>
      <c r="L273" t="str">
        <v xml:space="preserve">0 | </v>
      </c>
      <c r="M273" t="str">
        <v xml:space="preserve">0 | </v>
      </c>
      <c r="N273" t="str">
        <v xml:space="preserve">0 | </v>
      </c>
    </row>
    <row r="274" spans="2:14" x14ac:dyDescent="0.25">
      <c r="B274" t="str" cm="1">
        <f t="array" ref="B274:N274">TRANSPOSE(_xlfn._xlws.SORT(_xlfn._xlws.FILTER(genotypes[cultivar_level]&amp;" | "&amp;genotypes[cultivar_name],genotypes[experiment_ID]=A274)))</f>
        <v xml:space="preserve"> | </v>
      </c>
      <c r="C274" t="str">
        <v xml:space="preserve">0 | </v>
      </c>
      <c r="D274" t="str">
        <v xml:space="preserve">0 | </v>
      </c>
      <c r="E274" t="str">
        <v xml:space="preserve">0 | </v>
      </c>
      <c r="F274" t="str">
        <v xml:space="preserve">0 | </v>
      </c>
      <c r="G274" t="str">
        <v xml:space="preserve">0 | </v>
      </c>
      <c r="H274" t="str">
        <v xml:space="preserve">0 | </v>
      </c>
      <c r="I274" t="str">
        <v xml:space="preserve">0 | </v>
      </c>
      <c r="J274" t="str">
        <v xml:space="preserve">0 | </v>
      </c>
      <c r="K274" t="str">
        <v xml:space="preserve">0 | </v>
      </c>
      <c r="L274" t="str">
        <v xml:space="preserve">0 | </v>
      </c>
      <c r="M274" t="str">
        <v xml:space="preserve">0 | </v>
      </c>
      <c r="N274" t="str">
        <v xml:space="preserve">0 | </v>
      </c>
    </row>
    <row r="275" spans="2:14" x14ac:dyDescent="0.25">
      <c r="B275" t="str" cm="1">
        <f t="array" ref="B275:N275">TRANSPOSE(_xlfn._xlws.SORT(_xlfn._xlws.FILTER(genotypes[cultivar_level]&amp;" | "&amp;genotypes[cultivar_name],genotypes[experiment_ID]=A275)))</f>
        <v xml:space="preserve"> | </v>
      </c>
      <c r="C275" t="str">
        <v xml:space="preserve">0 | </v>
      </c>
      <c r="D275" t="str">
        <v xml:space="preserve">0 | </v>
      </c>
      <c r="E275" t="str">
        <v xml:space="preserve">0 | </v>
      </c>
      <c r="F275" t="str">
        <v xml:space="preserve">0 | </v>
      </c>
      <c r="G275" t="str">
        <v xml:space="preserve">0 | </v>
      </c>
      <c r="H275" t="str">
        <v xml:space="preserve">0 | </v>
      </c>
      <c r="I275" t="str">
        <v xml:space="preserve">0 | </v>
      </c>
      <c r="J275" t="str">
        <v xml:space="preserve">0 | </v>
      </c>
      <c r="K275" t="str">
        <v xml:space="preserve">0 | </v>
      </c>
      <c r="L275" t="str">
        <v xml:space="preserve">0 | </v>
      </c>
      <c r="M275" t="str">
        <v xml:space="preserve">0 | </v>
      </c>
      <c r="N275" t="str">
        <v xml:space="preserve">0 | </v>
      </c>
    </row>
    <row r="276" spans="2:14" x14ac:dyDescent="0.25">
      <c r="B276" t="str" cm="1">
        <f t="array" ref="B276:N276">TRANSPOSE(_xlfn._xlws.SORT(_xlfn._xlws.FILTER(genotypes[cultivar_level]&amp;" | "&amp;genotypes[cultivar_name],genotypes[experiment_ID]=A276)))</f>
        <v xml:space="preserve"> | </v>
      </c>
      <c r="C276" t="str">
        <v xml:space="preserve">0 | </v>
      </c>
      <c r="D276" t="str">
        <v xml:space="preserve">0 | </v>
      </c>
      <c r="E276" t="str">
        <v xml:space="preserve">0 | </v>
      </c>
      <c r="F276" t="str">
        <v xml:space="preserve">0 | </v>
      </c>
      <c r="G276" t="str">
        <v xml:space="preserve">0 | </v>
      </c>
      <c r="H276" t="str">
        <v xml:space="preserve">0 | </v>
      </c>
      <c r="I276" t="str">
        <v xml:space="preserve">0 | </v>
      </c>
      <c r="J276" t="str">
        <v xml:space="preserve">0 | </v>
      </c>
      <c r="K276" t="str">
        <v xml:space="preserve">0 | </v>
      </c>
      <c r="L276" t="str">
        <v xml:space="preserve">0 | </v>
      </c>
      <c r="M276" t="str">
        <v xml:space="preserve">0 | </v>
      </c>
      <c r="N276" t="str">
        <v xml:space="preserve">0 | </v>
      </c>
    </row>
    <row r="277" spans="2:14" x14ac:dyDescent="0.25">
      <c r="B277" t="str" cm="1">
        <f t="array" ref="B277:N277">TRANSPOSE(_xlfn._xlws.SORT(_xlfn._xlws.FILTER(genotypes[cultivar_level]&amp;" | "&amp;genotypes[cultivar_name],genotypes[experiment_ID]=A277)))</f>
        <v xml:space="preserve"> | </v>
      </c>
      <c r="C277" t="str">
        <v xml:space="preserve">0 | </v>
      </c>
      <c r="D277" t="str">
        <v xml:space="preserve">0 | </v>
      </c>
      <c r="E277" t="str">
        <v xml:space="preserve">0 | </v>
      </c>
      <c r="F277" t="str">
        <v xml:space="preserve">0 | </v>
      </c>
      <c r="G277" t="str">
        <v xml:space="preserve">0 | </v>
      </c>
      <c r="H277" t="str">
        <v xml:space="preserve">0 | </v>
      </c>
      <c r="I277" t="str">
        <v xml:space="preserve">0 | </v>
      </c>
      <c r="J277" t="str">
        <v xml:space="preserve">0 | </v>
      </c>
      <c r="K277" t="str">
        <v xml:space="preserve">0 | </v>
      </c>
      <c r="L277" t="str">
        <v xml:space="preserve">0 | </v>
      </c>
      <c r="M277" t="str">
        <v xml:space="preserve">0 | </v>
      </c>
      <c r="N277" t="str">
        <v xml:space="preserve">0 | </v>
      </c>
    </row>
    <row r="278" spans="2:14" x14ac:dyDescent="0.25">
      <c r="B278" t="str" cm="1">
        <f t="array" ref="B278:N278">TRANSPOSE(_xlfn._xlws.SORT(_xlfn._xlws.FILTER(genotypes[cultivar_level]&amp;" | "&amp;genotypes[cultivar_name],genotypes[experiment_ID]=A278)))</f>
        <v xml:space="preserve"> | </v>
      </c>
      <c r="C278" t="str">
        <v xml:space="preserve">0 | </v>
      </c>
      <c r="D278" t="str">
        <v xml:space="preserve">0 | </v>
      </c>
      <c r="E278" t="str">
        <v xml:space="preserve">0 | </v>
      </c>
      <c r="F278" t="str">
        <v xml:space="preserve">0 | </v>
      </c>
      <c r="G278" t="str">
        <v xml:space="preserve">0 | </v>
      </c>
      <c r="H278" t="str">
        <v xml:space="preserve">0 | </v>
      </c>
      <c r="I278" t="str">
        <v xml:space="preserve">0 | </v>
      </c>
      <c r="J278" t="str">
        <v xml:space="preserve">0 | </v>
      </c>
      <c r="K278" t="str">
        <v xml:space="preserve">0 | </v>
      </c>
      <c r="L278" t="str">
        <v xml:space="preserve">0 | </v>
      </c>
      <c r="M278" t="str">
        <v xml:space="preserve">0 | </v>
      </c>
      <c r="N278" t="str">
        <v xml:space="preserve">0 | </v>
      </c>
    </row>
    <row r="279" spans="2:14" x14ac:dyDescent="0.25">
      <c r="B279" t="str" cm="1">
        <f t="array" ref="B279:N279">TRANSPOSE(_xlfn._xlws.SORT(_xlfn._xlws.FILTER(genotypes[cultivar_level]&amp;" | "&amp;genotypes[cultivar_name],genotypes[experiment_ID]=A279)))</f>
        <v xml:space="preserve"> | </v>
      </c>
      <c r="C279" t="str">
        <v xml:space="preserve">0 | </v>
      </c>
      <c r="D279" t="str">
        <v xml:space="preserve">0 | </v>
      </c>
      <c r="E279" t="str">
        <v xml:space="preserve">0 | </v>
      </c>
      <c r="F279" t="str">
        <v xml:space="preserve">0 | </v>
      </c>
      <c r="G279" t="str">
        <v xml:space="preserve">0 | </v>
      </c>
      <c r="H279" t="str">
        <v xml:space="preserve">0 | </v>
      </c>
      <c r="I279" t="str">
        <v xml:space="preserve">0 | </v>
      </c>
      <c r="J279" t="str">
        <v xml:space="preserve">0 | </v>
      </c>
      <c r="K279" t="str">
        <v xml:space="preserve">0 | </v>
      </c>
      <c r="L279" t="str">
        <v xml:space="preserve">0 | </v>
      </c>
      <c r="M279" t="str">
        <v xml:space="preserve">0 | </v>
      </c>
      <c r="N279" t="str">
        <v xml:space="preserve">0 | </v>
      </c>
    </row>
    <row r="280" spans="2:14" x14ac:dyDescent="0.25">
      <c r="B280" t="str" cm="1">
        <f t="array" ref="B280:N280">TRANSPOSE(_xlfn._xlws.SORT(_xlfn._xlws.FILTER(genotypes[cultivar_level]&amp;" | "&amp;genotypes[cultivar_name],genotypes[experiment_ID]=A280)))</f>
        <v xml:space="preserve"> | </v>
      </c>
      <c r="C280" t="str">
        <v xml:space="preserve">0 | </v>
      </c>
      <c r="D280" t="str">
        <v xml:space="preserve">0 | </v>
      </c>
      <c r="E280" t="str">
        <v xml:space="preserve">0 | </v>
      </c>
      <c r="F280" t="str">
        <v xml:space="preserve">0 | </v>
      </c>
      <c r="G280" t="str">
        <v xml:space="preserve">0 | </v>
      </c>
      <c r="H280" t="str">
        <v xml:space="preserve">0 | </v>
      </c>
      <c r="I280" t="str">
        <v xml:space="preserve">0 | </v>
      </c>
      <c r="J280" t="str">
        <v xml:space="preserve">0 | </v>
      </c>
      <c r="K280" t="str">
        <v xml:space="preserve">0 | </v>
      </c>
      <c r="L280" t="str">
        <v xml:space="preserve">0 | </v>
      </c>
      <c r="M280" t="str">
        <v xml:space="preserve">0 | </v>
      </c>
      <c r="N280" t="str">
        <v xml:space="preserve">0 | </v>
      </c>
    </row>
    <row r="281" spans="2:14" x14ac:dyDescent="0.25">
      <c r="B281" t="str" cm="1">
        <f t="array" ref="B281:N281">TRANSPOSE(_xlfn._xlws.SORT(_xlfn._xlws.FILTER(genotypes[cultivar_level]&amp;" | "&amp;genotypes[cultivar_name],genotypes[experiment_ID]=A281)))</f>
        <v xml:space="preserve"> | </v>
      </c>
      <c r="C281" t="str">
        <v xml:space="preserve">0 | </v>
      </c>
      <c r="D281" t="str">
        <v xml:space="preserve">0 | </v>
      </c>
      <c r="E281" t="str">
        <v xml:space="preserve">0 | </v>
      </c>
      <c r="F281" t="str">
        <v xml:space="preserve">0 | </v>
      </c>
      <c r="G281" t="str">
        <v xml:space="preserve">0 | </v>
      </c>
      <c r="H281" t="str">
        <v xml:space="preserve">0 | </v>
      </c>
      <c r="I281" t="str">
        <v xml:space="preserve">0 | </v>
      </c>
      <c r="J281" t="str">
        <v xml:space="preserve">0 | </v>
      </c>
      <c r="K281" t="str">
        <v xml:space="preserve">0 | </v>
      </c>
      <c r="L281" t="str">
        <v xml:space="preserve">0 | </v>
      </c>
      <c r="M281" t="str">
        <v xml:space="preserve">0 | </v>
      </c>
      <c r="N281" t="str">
        <v xml:space="preserve">0 | </v>
      </c>
    </row>
    <row r="282" spans="2:14" x14ac:dyDescent="0.25">
      <c r="B282" t="str" cm="1">
        <f t="array" ref="B282:N282">TRANSPOSE(_xlfn._xlws.SORT(_xlfn._xlws.FILTER(genotypes[cultivar_level]&amp;" | "&amp;genotypes[cultivar_name],genotypes[experiment_ID]=A282)))</f>
        <v xml:space="preserve"> | </v>
      </c>
      <c r="C282" t="str">
        <v xml:space="preserve">0 | </v>
      </c>
      <c r="D282" t="str">
        <v xml:space="preserve">0 | </v>
      </c>
      <c r="E282" t="str">
        <v xml:space="preserve">0 | </v>
      </c>
      <c r="F282" t="str">
        <v xml:space="preserve">0 | </v>
      </c>
      <c r="G282" t="str">
        <v xml:space="preserve">0 | </v>
      </c>
      <c r="H282" t="str">
        <v xml:space="preserve">0 | </v>
      </c>
      <c r="I282" t="str">
        <v xml:space="preserve">0 | </v>
      </c>
      <c r="J282" t="str">
        <v xml:space="preserve">0 | </v>
      </c>
      <c r="K282" t="str">
        <v xml:space="preserve">0 | </v>
      </c>
      <c r="L282" t="str">
        <v xml:space="preserve">0 | </v>
      </c>
      <c r="M282" t="str">
        <v xml:space="preserve">0 | </v>
      </c>
      <c r="N282" t="str">
        <v xml:space="preserve">0 | </v>
      </c>
    </row>
    <row r="283" spans="2:14" x14ac:dyDescent="0.25">
      <c r="B283" t="str" cm="1">
        <f t="array" ref="B283:N283">TRANSPOSE(_xlfn._xlws.SORT(_xlfn._xlws.FILTER(genotypes[cultivar_level]&amp;" | "&amp;genotypes[cultivar_name],genotypes[experiment_ID]=A283)))</f>
        <v xml:space="preserve"> | </v>
      </c>
      <c r="C283" t="str">
        <v xml:space="preserve">0 | </v>
      </c>
      <c r="D283" t="str">
        <v xml:space="preserve">0 | </v>
      </c>
      <c r="E283" t="str">
        <v xml:space="preserve">0 | </v>
      </c>
      <c r="F283" t="str">
        <v xml:space="preserve">0 | </v>
      </c>
      <c r="G283" t="str">
        <v xml:space="preserve">0 | </v>
      </c>
      <c r="H283" t="str">
        <v xml:space="preserve">0 | </v>
      </c>
      <c r="I283" t="str">
        <v xml:space="preserve">0 | </v>
      </c>
      <c r="J283" t="str">
        <v xml:space="preserve">0 | </v>
      </c>
      <c r="K283" t="str">
        <v xml:space="preserve">0 | </v>
      </c>
      <c r="L283" t="str">
        <v xml:space="preserve">0 | </v>
      </c>
      <c r="M283" t="str">
        <v xml:space="preserve">0 | </v>
      </c>
      <c r="N283" t="str">
        <v xml:space="preserve">0 | </v>
      </c>
    </row>
    <row r="284" spans="2:14" x14ac:dyDescent="0.25">
      <c r="B284" t="str" cm="1">
        <f t="array" ref="B284:N284">TRANSPOSE(_xlfn._xlws.SORT(_xlfn._xlws.FILTER(genotypes[cultivar_level]&amp;" | "&amp;genotypes[cultivar_name],genotypes[experiment_ID]=A284)))</f>
        <v xml:space="preserve"> | </v>
      </c>
      <c r="C284" t="str">
        <v xml:space="preserve">0 | </v>
      </c>
      <c r="D284" t="str">
        <v xml:space="preserve">0 | </v>
      </c>
      <c r="E284" t="str">
        <v xml:space="preserve">0 | </v>
      </c>
      <c r="F284" t="str">
        <v xml:space="preserve">0 | </v>
      </c>
      <c r="G284" t="str">
        <v xml:space="preserve">0 | </v>
      </c>
      <c r="H284" t="str">
        <v xml:space="preserve">0 | </v>
      </c>
      <c r="I284" t="str">
        <v xml:space="preserve">0 | </v>
      </c>
      <c r="J284" t="str">
        <v xml:space="preserve">0 | </v>
      </c>
      <c r="K284" t="str">
        <v xml:space="preserve">0 | </v>
      </c>
      <c r="L284" t="str">
        <v xml:space="preserve">0 | </v>
      </c>
      <c r="M284" t="str">
        <v xml:space="preserve">0 | </v>
      </c>
      <c r="N284" t="str">
        <v xml:space="preserve">0 | </v>
      </c>
    </row>
    <row r="285" spans="2:14" x14ac:dyDescent="0.25">
      <c r="B285" t="str" cm="1">
        <f t="array" ref="B285:N285">TRANSPOSE(_xlfn._xlws.SORT(_xlfn._xlws.FILTER(genotypes[cultivar_level]&amp;" | "&amp;genotypes[cultivar_name],genotypes[experiment_ID]=A285)))</f>
        <v xml:space="preserve"> | </v>
      </c>
      <c r="C285" t="str">
        <v xml:space="preserve">0 | </v>
      </c>
      <c r="D285" t="str">
        <v xml:space="preserve">0 | </v>
      </c>
      <c r="E285" t="str">
        <v xml:space="preserve">0 | </v>
      </c>
      <c r="F285" t="str">
        <v xml:space="preserve">0 | </v>
      </c>
      <c r="G285" t="str">
        <v xml:space="preserve">0 | </v>
      </c>
      <c r="H285" t="str">
        <v xml:space="preserve">0 | </v>
      </c>
      <c r="I285" t="str">
        <v xml:space="preserve">0 | </v>
      </c>
      <c r="J285" t="str">
        <v xml:space="preserve">0 | </v>
      </c>
      <c r="K285" t="str">
        <v xml:space="preserve">0 | </v>
      </c>
      <c r="L285" t="str">
        <v xml:space="preserve">0 | </v>
      </c>
      <c r="M285" t="str">
        <v xml:space="preserve">0 | </v>
      </c>
      <c r="N285" t="str">
        <v xml:space="preserve">0 | </v>
      </c>
    </row>
    <row r="286" spans="2:14" x14ac:dyDescent="0.25">
      <c r="B286" t="str" cm="1">
        <f t="array" ref="B286:N286">TRANSPOSE(_xlfn._xlws.SORT(_xlfn._xlws.FILTER(genotypes[cultivar_level]&amp;" | "&amp;genotypes[cultivar_name],genotypes[experiment_ID]=A286)))</f>
        <v xml:space="preserve"> | </v>
      </c>
      <c r="C286" t="str">
        <v xml:space="preserve">0 | </v>
      </c>
      <c r="D286" t="str">
        <v xml:space="preserve">0 | </v>
      </c>
      <c r="E286" t="str">
        <v xml:space="preserve">0 | </v>
      </c>
      <c r="F286" t="str">
        <v xml:space="preserve">0 | </v>
      </c>
      <c r="G286" t="str">
        <v xml:space="preserve">0 | </v>
      </c>
      <c r="H286" t="str">
        <v xml:space="preserve">0 | </v>
      </c>
      <c r="I286" t="str">
        <v xml:space="preserve">0 | </v>
      </c>
      <c r="J286" t="str">
        <v xml:space="preserve">0 | </v>
      </c>
      <c r="K286" t="str">
        <v xml:space="preserve">0 | </v>
      </c>
      <c r="L286" t="str">
        <v xml:space="preserve">0 | </v>
      </c>
      <c r="M286" t="str">
        <v xml:space="preserve">0 | </v>
      </c>
      <c r="N286" t="str">
        <v xml:space="preserve">0 | </v>
      </c>
    </row>
    <row r="287" spans="2:14" x14ac:dyDescent="0.25">
      <c r="B287" t="str" cm="1">
        <f t="array" ref="B287:N287">TRANSPOSE(_xlfn._xlws.SORT(_xlfn._xlws.FILTER(genotypes[cultivar_level]&amp;" | "&amp;genotypes[cultivar_name],genotypes[experiment_ID]=A287)))</f>
        <v xml:space="preserve"> | </v>
      </c>
      <c r="C287" t="str">
        <v xml:space="preserve">0 | </v>
      </c>
      <c r="D287" t="str">
        <v xml:space="preserve">0 | </v>
      </c>
      <c r="E287" t="str">
        <v xml:space="preserve">0 | </v>
      </c>
      <c r="F287" t="str">
        <v xml:space="preserve">0 | </v>
      </c>
      <c r="G287" t="str">
        <v xml:space="preserve">0 | </v>
      </c>
      <c r="H287" t="str">
        <v xml:space="preserve">0 | </v>
      </c>
      <c r="I287" t="str">
        <v xml:space="preserve">0 | </v>
      </c>
      <c r="J287" t="str">
        <v xml:space="preserve">0 | </v>
      </c>
      <c r="K287" t="str">
        <v xml:space="preserve">0 | </v>
      </c>
      <c r="L287" t="str">
        <v xml:space="preserve">0 | </v>
      </c>
      <c r="M287" t="str">
        <v xml:space="preserve">0 | </v>
      </c>
      <c r="N287" t="str">
        <v xml:space="preserve">0 | </v>
      </c>
    </row>
    <row r="288" spans="2:14" x14ac:dyDescent="0.25">
      <c r="B288" t="str" cm="1">
        <f t="array" ref="B288:N288">TRANSPOSE(_xlfn._xlws.SORT(_xlfn._xlws.FILTER(genotypes[cultivar_level]&amp;" | "&amp;genotypes[cultivar_name],genotypes[experiment_ID]=A288)))</f>
        <v xml:space="preserve"> | </v>
      </c>
      <c r="C288" t="str">
        <v xml:space="preserve">0 | </v>
      </c>
      <c r="D288" t="str">
        <v xml:space="preserve">0 | </v>
      </c>
      <c r="E288" t="str">
        <v xml:space="preserve">0 | </v>
      </c>
      <c r="F288" t="str">
        <v xml:space="preserve">0 | </v>
      </c>
      <c r="G288" t="str">
        <v xml:space="preserve">0 | </v>
      </c>
      <c r="H288" t="str">
        <v xml:space="preserve">0 | </v>
      </c>
      <c r="I288" t="str">
        <v xml:space="preserve">0 | </v>
      </c>
      <c r="J288" t="str">
        <v xml:space="preserve">0 | </v>
      </c>
      <c r="K288" t="str">
        <v xml:space="preserve">0 | </v>
      </c>
      <c r="L288" t="str">
        <v xml:space="preserve">0 | </v>
      </c>
      <c r="M288" t="str">
        <v xml:space="preserve">0 | </v>
      </c>
      <c r="N288" t="str">
        <v xml:space="preserve">0 | </v>
      </c>
    </row>
    <row r="289" spans="2:14" x14ac:dyDescent="0.25">
      <c r="B289" t="str" cm="1">
        <f t="array" ref="B289:N289">TRANSPOSE(_xlfn._xlws.SORT(_xlfn._xlws.FILTER(genotypes[cultivar_level]&amp;" | "&amp;genotypes[cultivar_name],genotypes[experiment_ID]=A289)))</f>
        <v xml:space="preserve"> | </v>
      </c>
      <c r="C289" t="str">
        <v xml:space="preserve">0 | </v>
      </c>
      <c r="D289" t="str">
        <v xml:space="preserve">0 | </v>
      </c>
      <c r="E289" t="str">
        <v xml:space="preserve">0 | </v>
      </c>
      <c r="F289" t="str">
        <v xml:space="preserve">0 | </v>
      </c>
      <c r="G289" t="str">
        <v xml:space="preserve">0 | </v>
      </c>
      <c r="H289" t="str">
        <v xml:space="preserve">0 | </v>
      </c>
      <c r="I289" t="str">
        <v xml:space="preserve">0 | </v>
      </c>
      <c r="J289" t="str">
        <v xml:space="preserve">0 | </v>
      </c>
      <c r="K289" t="str">
        <v xml:space="preserve">0 | </v>
      </c>
      <c r="L289" t="str">
        <v xml:space="preserve">0 | </v>
      </c>
      <c r="M289" t="str">
        <v xml:space="preserve">0 | </v>
      </c>
      <c r="N289" t="str">
        <v xml:space="preserve">0 | </v>
      </c>
    </row>
    <row r="290" spans="2:14" x14ac:dyDescent="0.25">
      <c r="B290" t="str" cm="1">
        <f t="array" ref="B290:N290">TRANSPOSE(_xlfn._xlws.SORT(_xlfn._xlws.FILTER(genotypes[cultivar_level]&amp;" | "&amp;genotypes[cultivar_name],genotypes[experiment_ID]=A290)))</f>
        <v xml:space="preserve"> | </v>
      </c>
      <c r="C290" t="str">
        <v xml:space="preserve">0 | </v>
      </c>
      <c r="D290" t="str">
        <v xml:space="preserve">0 | </v>
      </c>
      <c r="E290" t="str">
        <v xml:space="preserve">0 | </v>
      </c>
      <c r="F290" t="str">
        <v xml:space="preserve">0 | </v>
      </c>
      <c r="G290" t="str">
        <v xml:space="preserve">0 | </v>
      </c>
      <c r="H290" t="str">
        <v xml:space="preserve">0 | </v>
      </c>
      <c r="I290" t="str">
        <v xml:space="preserve">0 | </v>
      </c>
      <c r="J290" t="str">
        <v xml:space="preserve">0 | </v>
      </c>
      <c r="K290" t="str">
        <v xml:space="preserve">0 | </v>
      </c>
      <c r="L290" t="str">
        <v xml:space="preserve">0 | </v>
      </c>
      <c r="M290" t="str">
        <v xml:space="preserve">0 | </v>
      </c>
      <c r="N290" t="str">
        <v xml:space="preserve">0 | </v>
      </c>
    </row>
    <row r="291" spans="2:14" x14ac:dyDescent="0.25">
      <c r="B291" t="str" cm="1">
        <f t="array" ref="B291:N291">TRANSPOSE(_xlfn._xlws.SORT(_xlfn._xlws.FILTER(genotypes[cultivar_level]&amp;" | "&amp;genotypes[cultivar_name],genotypes[experiment_ID]=A291)))</f>
        <v xml:space="preserve"> | </v>
      </c>
      <c r="C291" t="str">
        <v xml:space="preserve">0 | </v>
      </c>
      <c r="D291" t="str">
        <v xml:space="preserve">0 | </v>
      </c>
      <c r="E291" t="str">
        <v xml:space="preserve">0 | </v>
      </c>
      <c r="F291" t="str">
        <v xml:space="preserve">0 | </v>
      </c>
      <c r="G291" t="str">
        <v xml:space="preserve">0 | </v>
      </c>
      <c r="H291" t="str">
        <v xml:space="preserve">0 | </v>
      </c>
      <c r="I291" t="str">
        <v xml:space="preserve">0 | </v>
      </c>
      <c r="J291" t="str">
        <v xml:space="preserve">0 | </v>
      </c>
      <c r="K291" t="str">
        <v xml:space="preserve">0 | </v>
      </c>
      <c r="L291" t="str">
        <v xml:space="preserve">0 | </v>
      </c>
      <c r="M291" t="str">
        <v xml:space="preserve">0 | </v>
      </c>
      <c r="N291" t="str">
        <v xml:space="preserve">0 | </v>
      </c>
    </row>
    <row r="292" spans="2:14" x14ac:dyDescent="0.25">
      <c r="B292" t="str" cm="1">
        <f t="array" ref="B292:N292">TRANSPOSE(_xlfn._xlws.SORT(_xlfn._xlws.FILTER(genotypes[cultivar_level]&amp;" | "&amp;genotypes[cultivar_name],genotypes[experiment_ID]=A292)))</f>
        <v xml:space="preserve"> | </v>
      </c>
      <c r="C292" t="str">
        <v xml:space="preserve">0 | </v>
      </c>
      <c r="D292" t="str">
        <v xml:space="preserve">0 | </v>
      </c>
      <c r="E292" t="str">
        <v xml:space="preserve">0 | </v>
      </c>
      <c r="F292" t="str">
        <v xml:space="preserve">0 | </v>
      </c>
      <c r="G292" t="str">
        <v xml:space="preserve">0 | </v>
      </c>
      <c r="H292" t="str">
        <v xml:space="preserve">0 | </v>
      </c>
      <c r="I292" t="str">
        <v xml:space="preserve">0 | </v>
      </c>
      <c r="J292" t="str">
        <v xml:space="preserve">0 | </v>
      </c>
      <c r="K292" t="str">
        <v xml:space="preserve">0 | </v>
      </c>
      <c r="L292" t="str">
        <v xml:space="preserve">0 | </v>
      </c>
      <c r="M292" t="str">
        <v xml:space="preserve">0 | </v>
      </c>
      <c r="N292" t="str">
        <v xml:space="preserve">0 | </v>
      </c>
    </row>
    <row r="293" spans="2:14" x14ac:dyDescent="0.25">
      <c r="B293" t="str" cm="1">
        <f t="array" ref="B293:N293">TRANSPOSE(_xlfn._xlws.SORT(_xlfn._xlws.FILTER(genotypes[cultivar_level]&amp;" | "&amp;genotypes[cultivar_name],genotypes[experiment_ID]=A293)))</f>
        <v xml:space="preserve"> | </v>
      </c>
      <c r="C293" t="str">
        <v xml:space="preserve">0 | </v>
      </c>
      <c r="D293" t="str">
        <v xml:space="preserve">0 | </v>
      </c>
      <c r="E293" t="str">
        <v xml:space="preserve">0 | </v>
      </c>
      <c r="F293" t="str">
        <v xml:space="preserve">0 | </v>
      </c>
      <c r="G293" t="str">
        <v xml:space="preserve">0 | </v>
      </c>
      <c r="H293" t="str">
        <v xml:space="preserve">0 | </v>
      </c>
      <c r="I293" t="str">
        <v xml:space="preserve">0 | </v>
      </c>
      <c r="J293" t="str">
        <v xml:space="preserve">0 | </v>
      </c>
      <c r="K293" t="str">
        <v xml:space="preserve">0 | </v>
      </c>
      <c r="L293" t="str">
        <v xml:space="preserve">0 | </v>
      </c>
      <c r="M293" t="str">
        <v xml:space="preserve">0 | </v>
      </c>
      <c r="N293" t="str">
        <v xml:space="preserve">0 | </v>
      </c>
    </row>
    <row r="294" spans="2:14" x14ac:dyDescent="0.25">
      <c r="B294" t="str" cm="1">
        <f t="array" ref="B294:N294">TRANSPOSE(_xlfn._xlws.SORT(_xlfn._xlws.FILTER(genotypes[cultivar_level]&amp;" | "&amp;genotypes[cultivar_name],genotypes[experiment_ID]=A294)))</f>
        <v xml:space="preserve"> | </v>
      </c>
      <c r="C294" t="str">
        <v xml:space="preserve">0 | </v>
      </c>
      <c r="D294" t="str">
        <v xml:space="preserve">0 | </v>
      </c>
      <c r="E294" t="str">
        <v xml:space="preserve">0 | </v>
      </c>
      <c r="F294" t="str">
        <v xml:space="preserve">0 | </v>
      </c>
      <c r="G294" t="str">
        <v xml:space="preserve">0 | </v>
      </c>
      <c r="H294" t="str">
        <v xml:space="preserve">0 | </v>
      </c>
      <c r="I294" t="str">
        <v xml:space="preserve">0 | </v>
      </c>
      <c r="J294" t="str">
        <v xml:space="preserve">0 | </v>
      </c>
      <c r="K294" t="str">
        <v xml:space="preserve">0 | </v>
      </c>
      <c r="L294" t="str">
        <v xml:space="preserve">0 | </v>
      </c>
      <c r="M294" t="str">
        <v xml:space="preserve">0 | </v>
      </c>
      <c r="N294" t="str">
        <v xml:space="preserve">0 | </v>
      </c>
    </row>
    <row r="295" spans="2:14" x14ac:dyDescent="0.25">
      <c r="B295" t="str" cm="1">
        <f t="array" ref="B295:N295">TRANSPOSE(_xlfn._xlws.SORT(_xlfn._xlws.FILTER(genotypes[cultivar_level]&amp;" | "&amp;genotypes[cultivar_name],genotypes[experiment_ID]=A295)))</f>
        <v xml:space="preserve"> | </v>
      </c>
      <c r="C295" t="str">
        <v xml:space="preserve">0 | </v>
      </c>
      <c r="D295" t="str">
        <v xml:space="preserve">0 | </v>
      </c>
      <c r="E295" t="str">
        <v xml:space="preserve">0 | </v>
      </c>
      <c r="F295" t="str">
        <v xml:space="preserve">0 | </v>
      </c>
      <c r="G295" t="str">
        <v xml:space="preserve">0 | </v>
      </c>
      <c r="H295" t="str">
        <v xml:space="preserve">0 | </v>
      </c>
      <c r="I295" t="str">
        <v xml:space="preserve">0 | </v>
      </c>
      <c r="J295" t="str">
        <v xml:space="preserve">0 | </v>
      </c>
      <c r="K295" t="str">
        <v xml:space="preserve">0 | </v>
      </c>
      <c r="L295" t="str">
        <v xml:space="preserve">0 | </v>
      </c>
      <c r="M295" t="str">
        <v xml:space="preserve">0 | </v>
      </c>
      <c r="N295" t="str">
        <v xml:space="preserve">0 | </v>
      </c>
    </row>
    <row r="296" spans="2:14" x14ac:dyDescent="0.25">
      <c r="B296" t="str" cm="1">
        <f t="array" ref="B296:N296">TRANSPOSE(_xlfn._xlws.SORT(_xlfn._xlws.FILTER(genotypes[cultivar_level]&amp;" | "&amp;genotypes[cultivar_name],genotypes[experiment_ID]=A296)))</f>
        <v xml:space="preserve"> | </v>
      </c>
      <c r="C296" t="str">
        <v xml:space="preserve">0 | </v>
      </c>
      <c r="D296" t="str">
        <v xml:space="preserve">0 | </v>
      </c>
      <c r="E296" t="str">
        <v xml:space="preserve">0 | </v>
      </c>
      <c r="F296" t="str">
        <v xml:space="preserve">0 | </v>
      </c>
      <c r="G296" t="str">
        <v xml:space="preserve">0 | </v>
      </c>
      <c r="H296" t="str">
        <v xml:space="preserve">0 | </v>
      </c>
      <c r="I296" t="str">
        <v xml:space="preserve">0 | </v>
      </c>
      <c r="J296" t="str">
        <v xml:space="preserve">0 | </v>
      </c>
      <c r="K296" t="str">
        <v xml:space="preserve">0 | </v>
      </c>
      <c r="L296" t="str">
        <v xml:space="preserve">0 | </v>
      </c>
      <c r="M296" t="str">
        <v xml:space="preserve">0 | </v>
      </c>
      <c r="N296" t="str">
        <v xml:space="preserve">0 | </v>
      </c>
    </row>
    <row r="297" spans="2:14" x14ac:dyDescent="0.25">
      <c r="B297" t="str" cm="1">
        <f t="array" ref="B297:N297">TRANSPOSE(_xlfn._xlws.SORT(_xlfn._xlws.FILTER(genotypes[cultivar_level]&amp;" | "&amp;genotypes[cultivar_name],genotypes[experiment_ID]=A297)))</f>
        <v xml:space="preserve"> | </v>
      </c>
      <c r="C297" t="str">
        <v xml:space="preserve">0 | </v>
      </c>
      <c r="D297" t="str">
        <v xml:space="preserve">0 | </v>
      </c>
      <c r="E297" t="str">
        <v xml:space="preserve">0 | </v>
      </c>
      <c r="F297" t="str">
        <v xml:space="preserve">0 | </v>
      </c>
      <c r="G297" t="str">
        <v xml:space="preserve">0 | </v>
      </c>
      <c r="H297" t="str">
        <v xml:space="preserve">0 | </v>
      </c>
      <c r="I297" t="str">
        <v xml:space="preserve">0 | </v>
      </c>
      <c r="J297" t="str">
        <v xml:space="preserve">0 | </v>
      </c>
      <c r="K297" t="str">
        <v xml:space="preserve">0 | </v>
      </c>
      <c r="L297" t="str">
        <v xml:space="preserve">0 | </v>
      </c>
      <c r="M297" t="str">
        <v xml:space="preserve">0 | </v>
      </c>
      <c r="N297" t="str">
        <v xml:space="preserve">0 | </v>
      </c>
    </row>
    <row r="298" spans="2:14" x14ac:dyDescent="0.25">
      <c r="B298" t="str" cm="1">
        <f t="array" ref="B298:N298">TRANSPOSE(_xlfn._xlws.SORT(_xlfn._xlws.FILTER(genotypes[cultivar_level]&amp;" | "&amp;genotypes[cultivar_name],genotypes[experiment_ID]=A298)))</f>
        <v xml:space="preserve"> | </v>
      </c>
      <c r="C298" t="str">
        <v xml:space="preserve">0 | </v>
      </c>
      <c r="D298" t="str">
        <v xml:space="preserve">0 | </v>
      </c>
      <c r="E298" t="str">
        <v xml:space="preserve">0 | </v>
      </c>
      <c r="F298" t="str">
        <v xml:space="preserve">0 | </v>
      </c>
      <c r="G298" t="str">
        <v xml:space="preserve">0 | </v>
      </c>
      <c r="H298" t="str">
        <v xml:space="preserve">0 | </v>
      </c>
      <c r="I298" t="str">
        <v xml:space="preserve">0 | </v>
      </c>
      <c r="J298" t="str">
        <v xml:space="preserve">0 | </v>
      </c>
      <c r="K298" t="str">
        <v xml:space="preserve">0 | </v>
      </c>
      <c r="L298" t="str">
        <v xml:space="preserve">0 | </v>
      </c>
      <c r="M298" t="str">
        <v xml:space="preserve">0 | </v>
      </c>
      <c r="N298" t="str">
        <v xml:space="preserve">0 | </v>
      </c>
    </row>
    <row r="299" spans="2:14" x14ac:dyDescent="0.25">
      <c r="B299" t="str" cm="1">
        <f t="array" ref="B299:N299">TRANSPOSE(_xlfn._xlws.SORT(_xlfn._xlws.FILTER(genotypes[cultivar_level]&amp;" | "&amp;genotypes[cultivar_name],genotypes[experiment_ID]=A299)))</f>
        <v xml:space="preserve"> | </v>
      </c>
      <c r="C299" t="str">
        <v xml:space="preserve">0 | </v>
      </c>
      <c r="D299" t="str">
        <v xml:space="preserve">0 | </v>
      </c>
      <c r="E299" t="str">
        <v xml:space="preserve">0 | </v>
      </c>
      <c r="F299" t="str">
        <v xml:space="preserve">0 | </v>
      </c>
      <c r="G299" t="str">
        <v xml:space="preserve">0 | </v>
      </c>
      <c r="H299" t="str">
        <v xml:space="preserve">0 | </v>
      </c>
      <c r="I299" t="str">
        <v xml:space="preserve">0 | </v>
      </c>
      <c r="J299" t="str">
        <v xml:space="preserve">0 | </v>
      </c>
      <c r="K299" t="str">
        <v xml:space="preserve">0 | </v>
      </c>
      <c r="L299" t="str">
        <v xml:space="preserve">0 | </v>
      </c>
      <c r="M299" t="str">
        <v xml:space="preserve">0 | </v>
      </c>
      <c r="N299" t="str">
        <v xml:space="preserve">0 | </v>
      </c>
    </row>
    <row r="300" spans="2:14" x14ac:dyDescent="0.25">
      <c r="B300" t="str" cm="1">
        <f t="array" ref="B300:N300">TRANSPOSE(_xlfn._xlws.SORT(_xlfn._xlws.FILTER(genotypes[cultivar_level]&amp;" | "&amp;genotypes[cultivar_name],genotypes[experiment_ID]=A300)))</f>
        <v xml:space="preserve"> | </v>
      </c>
      <c r="C300" t="str">
        <v xml:space="preserve">0 | </v>
      </c>
      <c r="D300" t="str">
        <v xml:space="preserve">0 | </v>
      </c>
      <c r="E300" t="str">
        <v xml:space="preserve">0 | </v>
      </c>
      <c r="F300" t="str">
        <v xml:space="preserve">0 | </v>
      </c>
      <c r="G300" t="str">
        <v xml:space="preserve">0 | </v>
      </c>
      <c r="H300" t="str">
        <v xml:space="preserve">0 | </v>
      </c>
      <c r="I300" t="str">
        <v xml:space="preserve">0 | </v>
      </c>
      <c r="J300" t="str">
        <v xml:space="preserve">0 | </v>
      </c>
      <c r="K300" t="str">
        <v xml:space="preserve">0 | </v>
      </c>
      <c r="L300" t="str">
        <v xml:space="preserve">0 | </v>
      </c>
      <c r="M300" t="str">
        <v xml:space="preserve">0 | </v>
      </c>
      <c r="N300" t="str">
        <v xml:space="preserve">0 | </v>
      </c>
    </row>
    <row r="301" spans="2:14" x14ac:dyDescent="0.25">
      <c r="B301" t="str" cm="1">
        <f t="array" ref="B301:N301">TRANSPOSE(_xlfn._xlws.SORT(_xlfn._xlws.FILTER(genotypes[cultivar_level]&amp;" | "&amp;genotypes[cultivar_name],genotypes[experiment_ID]=A301)))</f>
        <v xml:space="preserve"> | </v>
      </c>
      <c r="C301" t="str">
        <v xml:space="preserve">0 | </v>
      </c>
      <c r="D301" t="str">
        <v xml:space="preserve">0 | </v>
      </c>
      <c r="E301" t="str">
        <v xml:space="preserve">0 | </v>
      </c>
      <c r="F301" t="str">
        <v xml:space="preserve">0 | </v>
      </c>
      <c r="G301" t="str">
        <v xml:space="preserve">0 | </v>
      </c>
      <c r="H301" t="str">
        <v xml:space="preserve">0 | </v>
      </c>
      <c r="I301" t="str">
        <v xml:space="preserve">0 | </v>
      </c>
      <c r="J301" t="str">
        <v xml:space="preserve">0 | </v>
      </c>
      <c r="K301" t="str">
        <v xml:space="preserve">0 | </v>
      </c>
      <c r="L301" t="str">
        <v xml:space="preserve">0 | </v>
      </c>
      <c r="M301" t="str">
        <v xml:space="preserve">0 | </v>
      </c>
      <c r="N301" t="str">
        <v xml:space="preserve">0 | </v>
      </c>
    </row>
    <row r="302" spans="2:14" x14ac:dyDescent="0.25">
      <c r="B302" t="str" cm="1">
        <f t="array" ref="B302:N302">TRANSPOSE(_xlfn._xlws.SORT(_xlfn._xlws.FILTER(genotypes[cultivar_level]&amp;" | "&amp;genotypes[cultivar_name],genotypes[experiment_ID]=A302)))</f>
        <v xml:space="preserve"> | </v>
      </c>
      <c r="C302" t="str">
        <v xml:space="preserve">0 | </v>
      </c>
      <c r="D302" t="str">
        <v xml:space="preserve">0 | </v>
      </c>
      <c r="E302" t="str">
        <v xml:space="preserve">0 | </v>
      </c>
      <c r="F302" t="str">
        <v xml:space="preserve">0 | </v>
      </c>
      <c r="G302" t="str">
        <v xml:space="preserve">0 | </v>
      </c>
      <c r="H302" t="str">
        <v xml:space="preserve">0 | </v>
      </c>
      <c r="I302" t="str">
        <v xml:space="preserve">0 | </v>
      </c>
      <c r="J302" t="str">
        <v xml:space="preserve">0 | </v>
      </c>
      <c r="K302" t="str">
        <v xml:space="preserve">0 | </v>
      </c>
      <c r="L302" t="str">
        <v xml:space="preserve">0 | </v>
      </c>
      <c r="M302" t="str">
        <v xml:space="preserve">0 | </v>
      </c>
      <c r="N302" t="str">
        <v xml:space="preserve">0 | </v>
      </c>
    </row>
    <row r="303" spans="2:14" x14ac:dyDescent="0.25">
      <c r="B303" t="str" cm="1">
        <f t="array" ref="B303:N303">TRANSPOSE(_xlfn._xlws.SORT(_xlfn._xlws.FILTER(genotypes[cultivar_level]&amp;" | "&amp;genotypes[cultivar_name],genotypes[experiment_ID]=A303)))</f>
        <v xml:space="preserve"> | </v>
      </c>
      <c r="C303" t="str">
        <v xml:space="preserve">0 | </v>
      </c>
      <c r="D303" t="str">
        <v xml:space="preserve">0 | </v>
      </c>
      <c r="E303" t="str">
        <v xml:space="preserve">0 | </v>
      </c>
      <c r="F303" t="str">
        <v xml:space="preserve">0 | </v>
      </c>
      <c r="G303" t="str">
        <v xml:space="preserve">0 | </v>
      </c>
      <c r="H303" t="str">
        <v xml:space="preserve">0 | </v>
      </c>
      <c r="I303" t="str">
        <v xml:space="preserve">0 | </v>
      </c>
      <c r="J303" t="str">
        <v xml:space="preserve">0 | </v>
      </c>
      <c r="K303" t="str">
        <v xml:space="preserve">0 | </v>
      </c>
      <c r="L303" t="str">
        <v xml:space="preserve">0 | </v>
      </c>
      <c r="M303" t="str">
        <v xml:space="preserve">0 | </v>
      </c>
      <c r="N303" t="str">
        <v xml:space="preserve">0 | </v>
      </c>
    </row>
    <row r="304" spans="2:14" x14ac:dyDescent="0.25">
      <c r="B304" t="str" cm="1">
        <f t="array" ref="B304:N304">TRANSPOSE(_xlfn._xlws.SORT(_xlfn._xlws.FILTER(genotypes[cultivar_level]&amp;" | "&amp;genotypes[cultivar_name],genotypes[experiment_ID]=A304)))</f>
        <v xml:space="preserve"> | </v>
      </c>
      <c r="C304" t="str">
        <v xml:space="preserve">0 | </v>
      </c>
      <c r="D304" t="str">
        <v xml:space="preserve">0 | </v>
      </c>
      <c r="E304" t="str">
        <v xml:space="preserve">0 | </v>
      </c>
      <c r="F304" t="str">
        <v xml:space="preserve">0 | </v>
      </c>
      <c r="G304" t="str">
        <v xml:space="preserve">0 | </v>
      </c>
      <c r="H304" t="str">
        <v xml:space="preserve">0 | </v>
      </c>
      <c r="I304" t="str">
        <v xml:space="preserve">0 | </v>
      </c>
      <c r="J304" t="str">
        <v xml:space="preserve">0 | </v>
      </c>
      <c r="K304" t="str">
        <v xml:space="preserve">0 | </v>
      </c>
      <c r="L304" t="str">
        <v xml:space="preserve">0 | </v>
      </c>
      <c r="M304" t="str">
        <v xml:space="preserve">0 | </v>
      </c>
      <c r="N304" t="str">
        <v xml:space="preserve">0 | </v>
      </c>
    </row>
    <row r="305" spans="2:14" x14ac:dyDescent="0.25">
      <c r="B305" t="str" cm="1">
        <f t="array" ref="B305:N305">TRANSPOSE(_xlfn._xlws.SORT(_xlfn._xlws.FILTER(genotypes[cultivar_level]&amp;" | "&amp;genotypes[cultivar_name],genotypes[experiment_ID]=A305)))</f>
        <v xml:space="preserve"> | </v>
      </c>
      <c r="C305" t="str">
        <v xml:space="preserve">0 | </v>
      </c>
      <c r="D305" t="str">
        <v xml:space="preserve">0 | </v>
      </c>
      <c r="E305" t="str">
        <v xml:space="preserve">0 | </v>
      </c>
      <c r="F305" t="str">
        <v xml:space="preserve">0 | </v>
      </c>
      <c r="G305" t="str">
        <v xml:space="preserve">0 | </v>
      </c>
      <c r="H305" t="str">
        <v xml:space="preserve">0 | </v>
      </c>
      <c r="I305" t="str">
        <v xml:space="preserve">0 | </v>
      </c>
      <c r="J305" t="str">
        <v xml:space="preserve">0 | </v>
      </c>
      <c r="K305" t="str">
        <v xml:space="preserve">0 | </v>
      </c>
      <c r="L305" t="str">
        <v xml:space="preserve">0 | </v>
      </c>
      <c r="M305" t="str">
        <v xml:space="preserve">0 | </v>
      </c>
      <c r="N305" t="str">
        <v xml:space="preserve">0 | </v>
      </c>
    </row>
    <row r="306" spans="2:14" x14ac:dyDescent="0.25">
      <c r="B306" t="str" cm="1">
        <f t="array" ref="B306:N306">TRANSPOSE(_xlfn._xlws.SORT(_xlfn._xlws.FILTER(genotypes[cultivar_level]&amp;" | "&amp;genotypes[cultivar_name],genotypes[experiment_ID]=A306)))</f>
        <v xml:space="preserve"> | </v>
      </c>
      <c r="C306" t="str">
        <v xml:space="preserve">0 | </v>
      </c>
      <c r="D306" t="str">
        <v xml:space="preserve">0 | </v>
      </c>
      <c r="E306" t="str">
        <v xml:space="preserve">0 | </v>
      </c>
      <c r="F306" t="str">
        <v xml:space="preserve">0 | </v>
      </c>
      <c r="G306" t="str">
        <v xml:space="preserve">0 | </v>
      </c>
      <c r="H306" t="str">
        <v xml:space="preserve">0 | </v>
      </c>
      <c r="I306" t="str">
        <v xml:space="preserve">0 | </v>
      </c>
      <c r="J306" t="str">
        <v xml:space="preserve">0 | </v>
      </c>
      <c r="K306" t="str">
        <v xml:space="preserve">0 | </v>
      </c>
      <c r="L306" t="str">
        <v xml:space="preserve">0 | </v>
      </c>
      <c r="M306" t="str">
        <v xml:space="preserve">0 | </v>
      </c>
      <c r="N306" t="str">
        <v xml:space="preserve">0 | </v>
      </c>
    </row>
    <row r="307" spans="2:14" x14ac:dyDescent="0.25">
      <c r="B307" t="str" cm="1">
        <f t="array" ref="B307:N307">TRANSPOSE(_xlfn._xlws.SORT(_xlfn._xlws.FILTER(genotypes[cultivar_level]&amp;" | "&amp;genotypes[cultivar_name],genotypes[experiment_ID]=A307)))</f>
        <v xml:space="preserve"> | </v>
      </c>
      <c r="C307" t="str">
        <v xml:space="preserve">0 | </v>
      </c>
      <c r="D307" t="str">
        <v xml:space="preserve">0 | </v>
      </c>
      <c r="E307" t="str">
        <v xml:space="preserve">0 | </v>
      </c>
      <c r="F307" t="str">
        <v xml:space="preserve">0 | </v>
      </c>
      <c r="G307" t="str">
        <v xml:space="preserve">0 | </v>
      </c>
      <c r="H307" t="str">
        <v xml:space="preserve">0 | </v>
      </c>
      <c r="I307" t="str">
        <v xml:space="preserve">0 | </v>
      </c>
      <c r="J307" t="str">
        <v xml:space="preserve">0 | </v>
      </c>
      <c r="K307" t="str">
        <v xml:space="preserve">0 | </v>
      </c>
      <c r="L307" t="str">
        <v xml:space="preserve">0 | </v>
      </c>
      <c r="M307" t="str">
        <v xml:space="preserve">0 | </v>
      </c>
      <c r="N307" t="str">
        <v xml:space="preserve">0 | </v>
      </c>
    </row>
    <row r="308" spans="2:14" x14ac:dyDescent="0.25">
      <c r="B308" t="str" cm="1">
        <f t="array" ref="B308:N308">TRANSPOSE(_xlfn._xlws.SORT(_xlfn._xlws.FILTER(genotypes[cultivar_level]&amp;" | "&amp;genotypes[cultivar_name],genotypes[experiment_ID]=A308)))</f>
        <v xml:space="preserve"> | </v>
      </c>
      <c r="C308" t="str">
        <v xml:space="preserve">0 | </v>
      </c>
      <c r="D308" t="str">
        <v xml:space="preserve">0 | </v>
      </c>
      <c r="E308" t="str">
        <v xml:space="preserve">0 | </v>
      </c>
      <c r="F308" t="str">
        <v xml:space="preserve">0 | </v>
      </c>
      <c r="G308" t="str">
        <v xml:space="preserve">0 | </v>
      </c>
      <c r="H308" t="str">
        <v xml:space="preserve">0 | </v>
      </c>
      <c r="I308" t="str">
        <v xml:space="preserve">0 | </v>
      </c>
      <c r="J308" t="str">
        <v xml:space="preserve">0 | </v>
      </c>
      <c r="K308" t="str">
        <v xml:space="preserve">0 | </v>
      </c>
      <c r="L308" t="str">
        <v xml:space="preserve">0 | </v>
      </c>
      <c r="M308" t="str">
        <v xml:space="preserve">0 | </v>
      </c>
      <c r="N308" t="str">
        <v xml:space="preserve">0 | </v>
      </c>
    </row>
    <row r="309" spans="2:14" x14ac:dyDescent="0.25">
      <c r="B309" t="str" cm="1">
        <f t="array" ref="B309:N309">TRANSPOSE(_xlfn._xlws.SORT(_xlfn._xlws.FILTER(genotypes[cultivar_level]&amp;" | "&amp;genotypes[cultivar_name],genotypes[experiment_ID]=A309)))</f>
        <v xml:space="preserve"> | </v>
      </c>
      <c r="C309" t="str">
        <v xml:space="preserve">0 | </v>
      </c>
      <c r="D309" t="str">
        <v xml:space="preserve">0 | </v>
      </c>
      <c r="E309" t="str">
        <v xml:space="preserve">0 | </v>
      </c>
      <c r="F309" t="str">
        <v xml:space="preserve">0 | </v>
      </c>
      <c r="G309" t="str">
        <v xml:space="preserve">0 | </v>
      </c>
      <c r="H309" t="str">
        <v xml:space="preserve">0 | </v>
      </c>
      <c r="I309" t="str">
        <v xml:space="preserve">0 | </v>
      </c>
      <c r="J309" t="str">
        <v xml:space="preserve">0 | </v>
      </c>
      <c r="K309" t="str">
        <v xml:space="preserve">0 | </v>
      </c>
      <c r="L309" t="str">
        <v xml:space="preserve">0 | </v>
      </c>
      <c r="M309" t="str">
        <v xml:space="preserve">0 | </v>
      </c>
      <c r="N309" t="str">
        <v xml:space="preserve">0 | </v>
      </c>
    </row>
    <row r="310" spans="2:14" x14ac:dyDescent="0.25">
      <c r="B310" t="str" cm="1">
        <f t="array" ref="B310:N310">TRANSPOSE(_xlfn._xlws.SORT(_xlfn._xlws.FILTER(genotypes[cultivar_level]&amp;" | "&amp;genotypes[cultivar_name],genotypes[experiment_ID]=A310)))</f>
        <v xml:space="preserve"> | </v>
      </c>
      <c r="C310" t="str">
        <v xml:space="preserve">0 | </v>
      </c>
      <c r="D310" t="str">
        <v xml:space="preserve">0 | </v>
      </c>
      <c r="E310" t="str">
        <v xml:space="preserve">0 | </v>
      </c>
      <c r="F310" t="str">
        <v xml:space="preserve">0 | </v>
      </c>
      <c r="G310" t="str">
        <v xml:space="preserve">0 | </v>
      </c>
      <c r="H310" t="str">
        <v xml:space="preserve">0 | </v>
      </c>
      <c r="I310" t="str">
        <v xml:space="preserve">0 | </v>
      </c>
      <c r="J310" t="str">
        <v xml:space="preserve">0 | </v>
      </c>
      <c r="K310" t="str">
        <v xml:space="preserve">0 | </v>
      </c>
      <c r="L310" t="str">
        <v xml:space="preserve">0 | </v>
      </c>
      <c r="M310" t="str">
        <v xml:space="preserve">0 | </v>
      </c>
      <c r="N310" t="str">
        <v xml:space="preserve">0 | </v>
      </c>
    </row>
    <row r="311" spans="2:14" x14ac:dyDescent="0.25">
      <c r="B311" t="str" cm="1">
        <f t="array" ref="B311:N311">TRANSPOSE(_xlfn._xlws.SORT(_xlfn._xlws.FILTER(genotypes[cultivar_level]&amp;" | "&amp;genotypes[cultivar_name],genotypes[experiment_ID]=A311)))</f>
        <v xml:space="preserve"> | </v>
      </c>
      <c r="C311" t="str">
        <v xml:space="preserve">0 | </v>
      </c>
      <c r="D311" t="str">
        <v xml:space="preserve">0 | </v>
      </c>
      <c r="E311" t="str">
        <v xml:space="preserve">0 | </v>
      </c>
      <c r="F311" t="str">
        <v xml:space="preserve">0 | </v>
      </c>
      <c r="G311" t="str">
        <v xml:space="preserve">0 | </v>
      </c>
      <c r="H311" t="str">
        <v xml:space="preserve">0 | </v>
      </c>
      <c r="I311" t="str">
        <v xml:space="preserve">0 | </v>
      </c>
      <c r="J311" t="str">
        <v xml:space="preserve">0 | </v>
      </c>
      <c r="K311" t="str">
        <v xml:space="preserve">0 | </v>
      </c>
      <c r="L311" t="str">
        <v xml:space="preserve">0 | </v>
      </c>
      <c r="M311" t="str">
        <v xml:space="preserve">0 | </v>
      </c>
      <c r="N311" t="str">
        <v xml:space="preserve">0 | </v>
      </c>
    </row>
    <row r="312" spans="2:14" x14ac:dyDescent="0.25">
      <c r="B312" t="str" cm="1">
        <f t="array" ref="B312:N312">TRANSPOSE(_xlfn._xlws.SORT(_xlfn._xlws.FILTER(genotypes[cultivar_level]&amp;" | "&amp;genotypes[cultivar_name],genotypes[experiment_ID]=A312)))</f>
        <v xml:space="preserve"> | </v>
      </c>
      <c r="C312" t="str">
        <v xml:space="preserve">0 | </v>
      </c>
      <c r="D312" t="str">
        <v xml:space="preserve">0 | </v>
      </c>
      <c r="E312" t="str">
        <v xml:space="preserve">0 | </v>
      </c>
      <c r="F312" t="str">
        <v xml:space="preserve">0 | </v>
      </c>
      <c r="G312" t="str">
        <v xml:space="preserve">0 | </v>
      </c>
      <c r="H312" t="str">
        <v xml:space="preserve">0 | </v>
      </c>
      <c r="I312" t="str">
        <v xml:space="preserve">0 | </v>
      </c>
      <c r="J312" t="str">
        <v xml:space="preserve">0 | </v>
      </c>
      <c r="K312" t="str">
        <v xml:space="preserve">0 | </v>
      </c>
      <c r="L312" t="str">
        <v xml:space="preserve">0 | </v>
      </c>
      <c r="M312" t="str">
        <v xml:space="preserve">0 | </v>
      </c>
      <c r="N312" t="str">
        <v xml:space="preserve">0 | </v>
      </c>
    </row>
    <row r="313" spans="2:14" x14ac:dyDescent="0.25">
      <c r="B313" t="str" cm="1">
        <f t="array" ref="B313:N313">TRANSPOSE(_xlfn._xlws.SORT(_xlfn._xlws.FILTER(genotypes[cultivar_level]&amp;" | "&amp;genotypes[cultivar_name],genotypes[experiment_ID]=A313)))</f>
        <v xml:space="preserve"> | </v>
      </c>
      <c r="C313" t="str">
        <v xml:space="preserve">0 | </v>
      </c>
      <c r="D313" t="str">
        <v xml:space="preserve">0 | </v>
      </c>
      <c r="E313" t="str">
        <v xml:space="preserve">0 | </v>
      </c>
      <c r="F313" t="str">
        <v xml:space="preserve">0 | </v>
      </c>
      <c r="G313" t="str">
        <v xml:space="preserve">0 | </v>
      </c>
      <c r="H313" t="str">
        <v xml:space="preserve">0 | </v>
      </c>
      <c r="I313" t="str">
        <v xml:space="preserve">0 | </v>
      </c>
      <c r="J313" t="str">
        <v xml:space="preserve">0 | </v>
      </c>
      <c r="K313" t="str">
        <v xml:space="preserve">0 | </v>
      </c>
      <c r="L313" t="str">
        <v xml:space="preserve">0 | </v>
      </c>
      <c r="M313" t="str">
        <v xml:space="preserve">0 | </v>
      </c>
      <c r="N313" t="str">
        <v xml:space="preserve">0 | </v>
      </c>
    </row>
    <row r="314" spans="2:14" x14ac:dyDescent="0.25">
      <c r="B314" t="str" cm="1">
        <f t="array" ref="B314:N314">TRANSPOSE(_xlfn._xlws.SORT(_xlfn._xlws.FILTER(genotypes[cultivar_level]&amp;" | "&amp;genotypes[cultivar_name],genotypes[experiment_ID]=A314)))</f>
        <v xml:space="preserve"> | </v>
      </c>
      <c r="C314" t="str">
        <v xml:space="preserve">0 | </v>
      </c>
      <c r="D314" t="str">
        <v xml:space="preserve">0 | </v>
      </c>
      <c r="E314" t="str">
        <v xml:space="preserve">0 | </v>
      </c>
      <c r="F314" t="str">
        <v xml:space="preserve">0 | </v>
      </c>
      <c r="G314" t="str">
        <v xml:space="preserve">0 | </v>
      </c>
      <c r="H314" t="str">
        <v xml:space="preserve">0 | </v>
      </c>
      <c r="I314" t="str">
        <v xml:space="preserve">0 | </v>
      </c>
      <c r="J314" t="str">
        <v xml:space="preserve">0 | </v>
      </c>
      <c r="K314" t="str">
        <v xml:space="preserve">0 | </v>
      </c>
      <c r="L314" t="str">
        <v xml:space="preserve">0 | </v>
      </c>
      <c r="M314" t="str">
        <v xml:space="preserve">0 | </v>
      </c>
      <c r="N314" t="str">
        <v xml:space="preserve">0 | </v>
      </c>
    </row>
    <row r="315" spans="2:14" x14ac:dyDescent="0.25">
      <c r="B315" t="str" cm="1">
        <f t="array" ref="B315:N315">TRANSPOSE(_xlfn._xlws.SORT(_xlfn._xlws.FILTER(genotypes[cultivar_level]&amp;" | "&amp;genotypes[cultivar_name],genotypes[experiment_ID]=A315)))</f>
        <v xml:space="preserve"> | </v>
      </c>
      <c r="C315" t="str">
        <v xml:space="preserve">0 | </v>
      </c>
      <c r="D315" t="str">
        <v xml:space="preserve">0 | </v>
      </c>
      <c r="E315" t="str">
        <v xml:space="preserve">0 | </v>
      </c>
      <c r="F315" t="str">
        <v xml:space="preserve">0 | </v>
      </c>
      <c r="G315" t="str">
        <v xml:space="preserve">0 | </v>
      </c>
      <c r="H315" t="str">
        <v xml:space="preserve">0 | </v>
      </c>
      <c r="I315" t="str">
        <v xml:space="preserve">0 | </v>
      </c>
      <c r="J315" t="str">
        <v xml:space="preserve">0 | </v>
      </c>
      <c r="K315" t="str">
        <v xml:space="preserve">0 | </v>
      </c>
      <c r="L315" t="str">
        <v xml:space="preserve">0 | </v>
      </c>
      <c r="M315" t="str">
        <v xml:space="preserve">0 | </v>
      </c>
      <c r="N315" t="str">
        <v xml:space="preserve">0 | </v>
      </c>
    </row>
    <row r="316" spans="2:14" x14ac:dyDescent="0.25">
      <c r="B316" t="str" cm="1">
        <f t="array" ref="B316:N316">TRANSPOSE(_xlfn._xlws.SORT(_xlfn._xlws.FILTER(genotypes[cultivar_level]&amp;" | "&amp;genotypes[cultivar_name],genotypes[experiment_ID]=A316)))</f>
        <v xml:space="preserve"> | </v>
      </c>
      <c r="C316" t="str">
        <v xml:space="preserve">0 | </v>
      </c>
      <c r="D316" t="str">
        <v xml:space="preserve">0 | </v>
      </c>
      <c r="E316" t="str">
        <v xml:space="preserve">0 | </v>
      </c>
      <c r="F316" t="str">
        <v xml:space="preserve">0 | </v>
      </c>
      <c r="G316" t="str">
        <v xml:space="preserve">0 | </v>
      </c>
      <c r="H316" t="str">
        <v xml:space="preserve">0 | </v>
      </c>
      <c r="I316" t="str">
        <v xml:space="preserve">0 | </v>
      </c>
      <c r="J316" t="str">
        <v xml:space="preserve">0 | </v>
      </c>
      <c r="K316" t="str">
        <v xml:space="preserve">0 | </v>
      </c>
      <c r="L316" t="str">
        <v xml:space="preserve">0 | </v>
      </c>
      <c r="M316" t="str">
        <v xml:space="preserve">0 | </v>
      </c>
      <c r="N316" t="str">
        <v xml:space="preserve">0 | </v>
      </c>
    </row>
    <row r="317" spans="2:14" x14ac:dyDescent="0.25">
      <c r="B317" t="str" cm="1">
        <f t="array" ref="B317:N317">TRANSPOSE(_xlfn._xlws.SORT(_xlfn._xlws.FILTER(genotypes[cultivar_level]&amp;" | "&amp;genotypes[cultivar_name],genotypes[experiment_ID]=A317)))</f>
        <v xml:space="preserve"> | </v>
      </c>
      <c r="C317" t="str">
        <v xml:space="preserve">0 | </v>
      </c>
      <c r="D317" t="str">
        <v xml:space="preserve">0 | </v>
      </c>
      <c r="E317" t="str">
        <v xml:space="preserve">0 | </v>
      </c>
      <c r="F317" t="str">
        <v xml:space="preserve">0 | </v>
      </c>
      <c r="G317" t="str">
        <v xml:space="preserve">0 | </v>
      </c>
      <c r="H317" t="str">
        <v xml:space="preserve">0 | </v>
      </c>
      <c r="I317" t="str">
        <v xml:space="preserve">0 | </v>
      </c>
      <c r="J317" t="str">
        <v xml:space="preserve">0 | </v>
      </c>
      <c r="K317" t="str">
        <v xml:space="preserve">0 | </v>
      </c>
      <c r="L317" t="str">
        <v xml:space="preserve">0 | </v>
      </c>
      <c r="M317" t="str">
        <v xml:space="preserve">0 | </v>
      </c>
      <c r="N317" t="str">
        <v xml:space="preserve">0 | </v>
      </c>
    </row>
    <row r="318" spans="2:14" x14ac:dyDescent="0.25">
      <c r="B318" t="str" cm="1">
        <f t="array" ref="B318:N318">TRANSPOSE(_xlfn._xlws.SORT(_xlfn._xlws.FILTER(genotypes[cultivar_level]&amp;" | "&amp;genotypes[cultivar_name],genotypes[experiment_ID]=A318)))</f>
        <v xml:space="preserve"> | </v>
      </c>
      <c r="C318" t="str">
        <v xml:space="preserve">0 | </v>
      </c>
      <c r="D318" t="str">
        <v xml:space="preserve">0 | </v>
      </c>
      <c r="E318" t="str">
        <v xml:space="preserve">0 | </v>
      </c>
      <c r="F318" t="str">
        <v xml:space="preserve">0 | </v>
      </c>
      <c r="G318" t="str">
        <v xml:space="preserve">0 | </v>
      </c>
      <c r="H318" t="str">
        <v xml:space="preserve">0 | </v>
      </c>
      <c r="I318" t="str">
        <v xml:space="preserve">0 | </v>
      </c>
      <c r="J318" t="str">
        <v xml:space="preserve">0 | </v>
      </c>
      <c r="K318" t="str">
        <v xml:space="preserve">0 | </v>
      </c>
      <c r="L318" t="str">
        <v xml:space="preserve">0 | </v>
      </c>
      <c r="M318" t="str">
        <v xml:space="preserve">0 | </v>
      </c>
      <c r="N318" t="str">
        <v xml:space="preserve">0 | </v>
      </c>
    </row>
    <row r="319" spans="2:14" x14ac:dyDescent="0.25">
      <c r="B319" t="str" cm="1">
        <f t="array" ref="B319:N319">TRANSPOSE(_xlfn._xlws.SORT(_xlfn._xlws.FILTER(genotypes[cultivar_level]&amp;" | "&amp;genotypes[cultivar_name],genotypes[experiment_ID]=A319)))</f>
        <v xml:space="preserve"> | </v>
      </c>
      <c r="C319" t="str">
        <v xml:space="preserve">0 | </v>
      </c>
      <c r="D319" t="str">
        <v xml:space="preserve">0 | </v>
      </c>
      <c r="E319" t="str">
        <v xml:space="preserve">0 | </v>
      </c>
      <c r="F319" t="str">
        <v xml:space="preserve">0 | </v>
      </c>
      <c r="G319" t="str">
        <v xml:space="preserve">0 | </v>
      </c>
      <c r="H319" t="str">
        <v xml:space="preserve">0 | </v>
      </c>
      <c r="I319" t="str">
        <v xml:space="preserve">0 | </v>
      </c>
      <c r="J319" t="str">
        <v xml:space="preserve">0 | </v>
      </c>
      <c r="K319" t="str">
        <v xml:space="preserve">0 | </v>
      </c>
      <c r="L319" t="str">
        <v xml:space="preserve">0 | </v>
      </c>
      <c r="M319" t="str">
        <v xml:space="preserve">0 | </v>
      </c>
      <c r="N319" t="str">
        <v xml:space="preserve">0 | </v>
      </c>
    </row>
    <row r="320" spans="2:14" x14ac:dyDescent="0.25">
      <c r="B320" t="str" cm="1">
        <f t="array" ref="B320:N320">TRANSPOSE(_xlfn._xlws.SORT(_xlfn._xlws.FILTER(genotypes[cultivar_level]&amp;" | "&amp;genotypes[cultivar_name],genotypes[experiment_ID]=A320)))</f>
        <v xml:space="preserve"> | </v>
      </c>
      <c r="C320" t="str">
        <v xml:space="preserve">0 | </v>
      </c>
      <c r="D320" t="str">
        <v xml:space="preserve">0 | </v>
      </c>
      <c r="E320" t="str">
        <v xml:space="preserve">0 | </v>
      </c>
      <c r="F320" t="str">
        <v xml:space="preserve">0 | </v>
      </c>
      <c r="G320" t="str">
        <v xml:space="preserve">0 | </v>
      </c>
      <c r="H320" t="str">
        <v xml:space="preserve">0 | </v>
      </c>
      <c r="I320" t="str">
        <v xml:space="preserve">0 | </v>
      </c>
      <c r="J320" t="str">
        <v xml:space="preserve">0 | </v>
      </c>
      <c r="K320" t="str">
        <v xml:space="preserve">0 | </v>
      </c>
      <c r="L320" t="str">
        <v xml:space="preserve">0 | </v>
      </c>
      <c r="M320" t="str">
        <v xml:space="preserve">0 | </v>
      </c>
      <c r="N320" t="str">
        <v xml:space="preserve">0 | </v>
      </c>
    </row>
    <row r="321" spans="2:14" x14ac:dyDescent="0.25">
      <c r="B321" t="str" cm="1">
        <f t="array" ref="B321:N321">TRANSPOSE(_xlfn._xlws.SORT(_xlfn._xlws.FILTER(genotypes[cultivar_level]&amp;" | "&amp;genotypes[cultivar_name],genotypes[experiment_ID]=A321)))</f>
        <v xml:space="preserve"> | </v>
      </c>
      <c r="C321" t="str">
        <v xml:space="preserve">0 | </v>
      </c>
      <c r="D321" t="str">
        <v xml:space="preserve">0 | </v>
      </c>
      <c r="E321" t="str">
        <v xml:space="preserve">0 | </v>
      </c>
      <c r="F321" t="str">
        <v xml:space="preserve">0 | </v>
      </c>
      <c r="G321" t="str">
        <v xml:space="preserve">0 | </v>
      </c>
      <c r="H321" t="str">
        <v xml:space="preserve">0 | </v>
      </c>
      <c r="I321" t="str">
        <v xml:space="preserve">0 | </v>
      </c>
      <c r="J321" t="str">
        <v xml:space="preserve">0 | </v>
      </c>
      <c r="K321" t="str">
        <v xml:space="preserve">0 | </v>
      </c>
      <c r="L321" t="str">
        <v xml:space="preserve">0 | </v>
      </c>
      <c r="M321" t="str">
        <v xml:space="preserve">0 | </v>
      </c>
      <c r="N321" t="str">
        <v xml:space="preserve">0 | </v>
      </c>
    </row>
    <row r="322" spans="2:14" x14ac:dyDescent="0.25">
      <c r="B322" t="str" cm="1">
        <f t="array" ref="B322:N322">TRANSPOSE(_xlfn._xlws.SORT(_xlfn._xlws.FILTER(genotypes[cultivar_level]&amp;" | "&amp;genotypes[cultivar_name],genotypes[experiment_ID]=A322)))</f>
        <v xml:space="preserve"> | </v>
      </c>
      <c r="C322" t="str">
        <v xml:space="preserve">0 | </v>
      </c>
      <c r="D322" t="str">
        <v xml:space="preserve">0 | </v>
      </c>
      <c r="E322" t="str">
        <v xml:space="preserve">0 | </v>
      </c>
      <c r="F322" t="str">
        <v xml:space="preserve">0 | </v>
      </c>
      <c r="G322" t="str">
        <v xml:space="preserve">0 | </v>
      </c>
      <c r="H322" t="str">
        <v xml:space="preserve">0 | </v>
      </c>
      <c r="I322" t="str">
        <v xml:space="preserve">0 | </v>
      </c>
      <c r="J322" t="str">
        <v xml:space="preserve">0 | </v>
      </c>
      <c r="K322" t="str">
        <v xml:space="preserve">0 | </v>
      </c>
      <c r="L322" t="str">
        <v xml:space="preserve">0 | </v>
      </c>
      <c r="M322" t="str">
        <v xml:space="preserve">0 | </v>
      </c>
      <c r="N322" t="str">
        <v xml:space="preserve">0 | </v>
      </c>
    </row>
    <row r="323" spans="2:14" x14ac:dyDescent="0.25">
      <c r="B323" t="str" cm="1">
        <f t="array" ref="B323:N323">TRANSPOSE(_xlfn._xlws.SORT(_xlfn._xlws.FILTER(genotypes[cultivar_level]&amp;" | "&amp;genotypes[cultivar_name],genotypes[experiment_ID]=A323)))</f>
        <v xml:space="preserve"> | </v>
      </c>
      <c r="C323" t="str">
        <v xml:space="preserve">0 | </v>
      </c>
      <c r="D323" t="str">
        <v xml:space="preserve">0 | </v>
      </c>
      <c r="E323" t="str">
        <v xml:space="preserve">0 | </v>
      </c>
      <c r="F323" t="str">
        <v xml:space="preserve">0 | </v>
      </c>
      <c r="G323" t="str">
        <v xml:space="preserve">0 | </v>
      </c>
      <c r="H323" t="str">
        <v xml:space="preserve">0 | </v>
      </c>
      <c r="I323" t="str">
        <v xml:space="preserve">0 | </v>
      </c>
      <c r="J323" t="str">
        <v xml:space="preserve">0 | </v>
      </c>
      <c r="K323" t="str">
        <v xml:space="preserve">0 | </v>
      </c>
      <c r="L323" t="str">
        <v xml:space="preserve">0 | </v>
      </c>
      <c r="M323" t="str">
        <v xml:space="preserve">0 | </v>
      </c>
      <c r="N323" t="str">
        <v xml:space="preserve">0 | </v>
      </c>
    </row>
    <row r="324" spans="2:14" x14ac:dyDescent="0.25">
      <c r="B324" t="str" cm="1">
        <f t="array" ref="B324:N324">TRANSPOSE(_xlfn._xlws.SORT(_xlfn._xlws.FILTER(genotypes[cultivar_level]&amp;" | "&amp;genotypes[cultivar_name],genotypes[experiment_ID]=A324)))</f>
        <v xml:space="preserve"> | </v>
      </c>
      <c r="C324" t="str">
        <v xml:space="preserve">0 | </v>
      </c>
      <c r="D324" t="str">
        <v xml:space="preserve">0 | </v>
      </c>
      <c r="E324" t="str">
        <v xml:space="preserve">0 | </v>
      </c>
      <c r="F324" t="str">
        <v xml:space="preserve">0 | </v>
      </c>
      <c r="G324" t="str">
        <v xml:space="preserve">0 | </v>
      </c>
      <c r="H324" t="str">
        <v xml:space="preserve">0 | </v>
      </c>
      <c r="I324" t="str">
        <v xml:space="preserve">0 | </v>
      </c>
      <c r="J324" t="str">
        <v xml:space="preserve">0 | </v>
      </c>
      <c r="K324" t="str">
        <v xml:space="preserve">0 | </v>
      </c>
      <c r="L324" t="str">
        <v xml:space="preserve">0 | </v>
      </c>
      <c r="M324" t="str">
        <v xml:space="preserve">0 | </v>
      </c>
      <c r="N324" t="str">
        <v xml:space="preserve">0 | </v>
      </c>
    </row>
    <row r="325" spans="2:14" x14ac:dyDescent="0.25">
      <c r="B325" t="str" cm="1">
        <f t="array" ref="B325:N325">TRANSPOSE(_xlfn._xlws.SORT(_xlfn._xlws.FILTER(genotypes[cultivar_level]&amp;" | "&amp;genotypes[cultivar_name],genotypes[experiment_ID]=A325)))</f>
        <v xml:space="preserve"> | </v>
      </c>
      <c r="C325" t="str">
        <v xml:space="preserve">0 | </v>
      </c>
      <c r="D325" t="str">
        <v xml:space="preserve">0 | </v>
      </c>
      <c r="E325" t="str">
        <v xml:space="preserve">0 | </v>
      </c>
      <c r="F325" t="str">
        <v xml:space="preserve">0 | </v>
      </c>
      <c r="G325" t="str">
        <v xml:space="preserve">0 | </v>
      </c>
      <c r="H325" t="str">
        <v xml:space="preserve">0 | </v>
      </c>
      <c r="I325" t="str">
        <v xml:space="preserve">0 | </v>
      </c>
      <c r="J325" t="str">
        <v xml:space="preserve">0 | </v>
      </c>
      <c r="K325" t="str">
        <v xml:space="preserve">0 | </v>
      </c>
      <c r="L325" t="str">
        <v xml:space="preserve">0 | </v>
      </c>
      <c r="M325" t="str">
        <v xml:space="preserve">0 | </v>
      </c>
      <c r="N325" t="str">
        <v xml:space="preserve">0 | </v>
      </c>
    </row>
    <row r="326" spans="2:14" x14ac:dyDescent="0.25">
      <c r="B326" t="str" cm="1">
        <f t="array" ref="B326:N326">TRANSPOSE(_xlfn._xlws.SORT(_xlfn._xlws.FILTER(genotypes[cultivar_level]&amp;" | "&amp;genotypes[cultivar_name],genotypes[experiment_ID]=A326)))</f>
        <v xml:space="preserve"> | </v>
      </c>
      <c r="C326" t="str">
        <v xml:space="preserve">0 | </v>
      </c>
      <c r="D326" t="str">
        <v xml:space="preserve">0 | </v>
      </c>
      <c r="E326" t="str">
        <v xml:space="preserve">0 | </v>
      </c>
      <c r="F326" t="str">
        <v xml:space="preserve">0 | </v>
      </c>
      <c r="G326" t="str">
        <v xml:space="preserve">0 | </v>
      </c>
      <c r="H326" t="str">
        <v xml:space="preserve">0 | </v>
      </c>
      <c r="I326" t="str">
        <v xml:space="preserve">0 | </v>
      </c>
      <c r="J326" t="str">
        <v xml:space="preserve">0 | </v>
      </c>
      <c r="K326" t="str">
        <v xml:space="preserve">0 | </v>
      </c>
      <c r="L326" t="str">
        <v xml:space="preserve">0 | </v>
      </c>
      <c r="M326" t="str">
        <v xml:space="preserve">0 | </v>
      </c>
      <c r="N326" t="str">
        <v xml:space="preserve">0 | </v>
      </c>
    </row>
    <row r="327" spans="2:14" x14ac:dyDescent="0.25">
      <c r="B327" t="str" cm="1">
        <f t="array" ref="B327:N327">TRANSPOSE(_xlfn._xlws.SORT(_xlfn._xlws.FILTER(genotypes[cultivar_level]&amp;" | "&amp;genotypes[cultivar_name],genotypes[experiment_ID]=A327)))</f>
        <v xml:space="preserve"> | </v>
      </c>
      <c r="C327" t="str">
        <v xml:space="preserve">0 | </v>
      </c>
      <c r="D327" t="str">
        <v xml:space="preserve">0 | </v>
      </c>
      <c r="E327" t="str">
        <v xml:space="preserve">0 | </v>
      </c>
      <c r="F327" t="str">
        <v xml:space="preserve">0 | </v>
      </c>
      <c r="G327" t="str">
        <v xml:space="preserve">0 | </v>
      </c>
      <c r="H327" t="str">
        <v xml:space="preserve">0 | </v>
      </c>
      <c r="I327" t="str">
        <v xml:space="preserve">0 | </v>
      </c>
      <c r="J327" t="str">
        <v xml:space="preserve">0 | </v>
      </c>
      <c r="K327" t="str">
        <v xml:space="preserve">0 | </v>
      </c>
      <c r="L327" t="str">
        <v xml:space="preserve">0 | </v>
      </c>
      <c r="M327" t="str">
        <v xml:space="preserve">0 | </v>
      </c>
      <c r="N327" t="str">
        <v xml:space="preserve">0 | </v>
      </c>
    </row>
    <row r="328" spans="2:14" x14ac:dyDescent="0.25">
      <c r="B328" t="str" cm="1">
        <f t="array" ref="B328:N328">TRANSPOSE(_xlfn._xlws.SORT(_xlfn._xlws.FILTER(genotypes[cultivar_level]&amp;" | "&amp;genotypes[cultivar_name],genotypes[experiment_ID]=A328)))</f>
        <v xml:space="preserve"> | </v>
      </c>
      <c r="C328" t="str">
        <v xml:space="preserve">0 | </v>
      </c>
      <c r="D328" t="str">
        <v xml:space="preserve">0 | </v>
      </c>
      <c r="E328" t="str">
        <v xml:space="preserve">0 | </v>
      </c>
      <c r="F328" t="str">
        <v xml:space="preserve">0 | </v>
      </c>
      <c r="G328" t="str">
        <v xml:space="preserve">0 | </v>
      </c>
      <c r="H328" t="str">
        <v xml:space="preserve">0 | </v>
      </c>
      <c r="I328" t="str">
        <v xml:space="preserve">0 | </v>
      </c>
      <c r="J328" t="str">
        <v xml:space="preserve">0 | </v>
      </c>
      <c r="K328" t="str">
        <v xml:space="preserve">0 | </v>
      </c>
      <c r="L328" t="str">
        <v xml:space="preserve">0 | </v>
      </c>
      <c r="M328" t="str">
        <v xml:space="preserve">0 | </v>
      </c>
      <c r="N328" t="str">
        <v xml:space="preserve">0 | </v>
      </c>
    </row>
    <row r="329" spans="2:14" x14ac:dyDescent="0.25">
      <c r="B329" t="str" cm="1">
        <f t="array" ref="B329:N329">TRANSPOSE(_xlfn._xlws.SORT(_xlfn._xlws.FILTER(genotypes[cultivar_level]&amp;" | "&amp;genotypes[cultivar_name],genotypes[experiment_ID]=A329)))</f>
        <v xml:space="preserve"> | </v>
      </c>
      <c r="C329" t="str">
        <v xml:space="preserve">0 | </v>
      </c>
      <c r="D329" t="str">
        <v xml:space="preserve">0 | </v>
      </c>
      <c r="E329" t="str">
        <v xml:space="preserve">0 | </v>
      </c>
      <c r="F329" t="str">
        <v xml:space="preserve">0 | </v>
      </c>
      <c r="G329" t="str">
        <v xml:space="preserve">0 | </v>
      </c>
      <c r="H329" t="str">
        <v xml:space="preserve">0 | </v>
      </c>
      <c r="I329" t="str">
        <v xml:space="preserve">0 | </v>
      </c>
      <c r="J329" t="str">
        <v xml:space="preserve">0 | </v>
      </c>
      <c r="K329" t="str">
        <v xml:space="preserve">0 | </v>
      </c>
      <c r="L329" t="str">
        <v xml:space="preserve">0 | </v>
      </c>
      <c r="M329" t="str">
        <v xml:space="preserve">0 | </v>
      </c>
      <c r="N329" t="str">
        <v xml:space="preserve">0 | </v>
      </c>
    </row>
    <row r="330" spans="2:14" x14ac:dyDescent="0.25">
      <c r="B330" t="str" cm="1">
        <f t="array" ref="B330:N330">TRANSPOSE(_xlfn._xlws.SORT(_xlfn._xlws.FILTER(genotypes[cultivar_level]&amp;" | "&amp;genotypes[cultivar_name],genotypes[experiment_ID]=A330)))</f>
        <v xml:space="preserve"> | </v>
      </c>
      <c r="C330" t="str">
        <v xml:space="preserve">0 | </v>
      </c>
      <c r="D330" t="str">
        <v xml:space="preserve">0 | </v>
      </c>
      <c r="E330" t="str">
        <v xml:space="preserve">0 | </v>
      </c>
      <c r="F330" t="str">
        <v xml:space="preserve">0 | </v>
      </c>
      <c r="G330" t="str">
        <v xml:space="preserve">0 | </v>
      </c>
      <c r="H330" t="str">
        <v xml:space="preserve">0 | </v>
      </c>
      <c r="I330" t="str">
        <v xml:space="preserve">0 | </v>
      </c>
      <c r="J330" t="str">
        <v xml:space="preserve">0 | </v>
      </c>
      <c r="K330" t="str">
        <v xml:space="preserve">0 | </v>
      </c>
      <c r="L330" t="str">
        <v xml:space="preserve">0 | </v>
      </c>
      <c r="M330" t="str">
        <v xml:space="preserve">0 | </v>
      </c>
      <c r="N330" t="str">
        <v xml:space="preserve">0 | </v>
      </c>
    </row>
    <row r="331" spans="2:14" x14ac:dyDescent="0.25">
      <c r="B331" t="str" cm="1">
        <f t="array" ref="B331:N331">TRANSPOSE(_xlfn._xlws.SORT(_xlfn._xlws.FILTER(genotypes[cultivar_level]&amp;" | "&amp;genotypes[cultivar_name],genotypes[experiment_ID]=A331)))</f>
        <v xml:space="preserve"> | </v>
      </c>
      <c r="C331" t="str">
        <v xml:space="preserve">0 | </v>
      </c>
      <c r="D331" t="str">
        <v xml:space="preserve">0 | </v>
      </c>
      <c r="E331" t="str">
        <v xml:space="preserve">0 | </v>
      </c>
      <c r="F331" t="str">
        <v xml:space="preserve">0 | </v>
      </c>
      <c r="G331" t="str">
        <v xml:space="preserve">0 | </v>
      </c>
      <c r="H331" t="str">
        <v xml:space="preserve">0 | </v>
      </c>
      <c r="I331" t="str">
        <v xml:space="preserve">0 | </v>
      </c>
      <c r="J331" t="str">
        <v xml:space="preserve">0 | </v>
      </c>
      <c r="K331" t="str">
        <v xml:space="preserve">0 | </v>
      </c>
      <c r="L331" t="str">
        <v xml:space="preserve">0 | </v>
      </c>
      <c r="M331" t="str">
        <v xml:space="preserve">0 | </v>
      </c>
      <c r="N331" t="str">
        <v xml:space="preserve">0 | </v>
      </c>
    </row>
    <row r="332" spans="2:14" x14ac:dyDescent="0.25">
      <c r="B332" t="str" cm="1">
        <f t="array" ref="B332:N332">TRANSPOSE(_xlfn._xlws.SORT(_xlfn._xlws.FILTER(genotypes[cultivar_level]&amp;" | "&amp;genotypes[cultivar_name],genotypes[experiment_ID]=A332)))</f>
        <v xml:space="preserve"> | </v>
      </c>
      <c r="C332" t="str">
        <v xml:space="preserve">0 | </v>
      </c>
      <c r="D332" t="str">
        <v xml:space="preserve">0 | </v>
      </c>
      <c r="E332" t="str">
        <v xml:space="preserve">0 | </v>
      </c>
      <c r="F332" t="str">
        <v xml:space="preserve">0 | </v>
      </c>
      <c r="G332" t="str">
        <v xml:space="preserve">0 | </v>
      </c>
      <c r="H332" t="str">
        <v xml:space="preserve">0 | </v>
      </c>
      <c r="I332" t="str">
        <v xml:space="preserve">0 | </v>
      </c>
      <c r="J332" t="str">
        <v xml:space="preserve">0 | </v>
      </c>
      <c r="K332" t="str">
        <v xml:space="preserve">0 | </v>
      </c>
      <c r="L332" t="str">
        <v xml:space="preserve">0 | </v>
      </c>
      <c r="M332" t="str">
        <v xml:space="preserve">0 | </v>
      </c>
      <c r="N332" t="str">
        <v xml:space="preserve">0 | </v>
      </c>
    </row>
    <row r="333" spans="2:14" x14ac:dyDescent="0.25">
      <c r="B333" t="str" cm="1">
        <f t="array" ref="B333:N333">TRANSPOSE(_xlfn._xlws.SORT(_xlfn._xlws.FILTER(genotypes[cultivar_level]&amp;" | "&amp;genotypes[cultivar_name],genotypes[experiment_ID]=A333)))</f>
        <v xml:space="preserve"> | </v>
      </c>
      <c r="C333" t="str">
        <v xml:space="preserve">0 | </v>
      </c>
      <c r="D333" t="str">
        <v xml:space="preserve">0 | </v>
      </c>
      <c r="E333" t="str">
        <v xml:space="preserve">0 | </v>
      </c>
      <c r="F333" t="str">
        <v xml:space="preserve">0 | </v>
      </c>
      <c r="G333" t="str">
        <v xml:space="preserve">0 | </v>
      </c>
      <c r="H333" t="str">
        <v xml:space="preserve">0 | </v>
      </c>
      <c r="I333" t="str">
        <v xml:space="preserve">0 | </v>
      </c>
      <c r="J333" t="str">
        <v xml:space="preserve">0 | </v>
      </c>
      <c r="K333" t="str">
        <v xml:space="preserve">0 | </v>
      </c>
      <c r="L333" t="str">
        <v xml:space="preserve">0 | </v>
      </c>
      <c r="M333" t="str">
        <v xml:space="preserve">0 | </v>
      </c>
      <c r="N333" t="str">
        <v xml:space="preserve">0 | </v>
      </c>
    </row>
    <row r="334" spans="2:14" x14ac:dyDescent="0.25">
      <c r="B334" t="str" cm="1">
        <f t="array" ref="B334:N334">TRANSPOSE(_xlfn._xlws.SORT(_xlfn._xlws.FILTER(genotypes[cultivar_level]&amp;" | "&amp;genotypes[cultivar_name],genotypes[experiment_ID]=A334)))</f>
        <v xml:space="preserve"> | </v>
      </c>
      <c r="C334" t="str">
        <v xml:space="preserve">0 | </v>
      </c>
      <c r="D334" t="str">
        <v xml:space="preserve">0 | </v>
      </c>
      <c r="E334" t="str">
        <v xml:space="preserve">0 | </v>
      </c>
      <c r="F334" t="str">
        <v xml:space="preserve">0 | </v>
      </c>
      <c r="G334" t="str">
        <v xml:space="preserve">0 | </v>
      </c>
      <c r="H334" t="str">
        <v xml:space="preserve">0 | </v>
      </c>
      <c r="I334" t="str">
        <v xml:space="preserve">0 | </v>
      </c>
      <c r="J334" t="str">
        <v xml:space="preserve">0 | </v>
      </c>
      <c r="K334" t="str">
        <v xml:space="preserve">0 | </v>
      </c>
      <c r="L334" t="str">
        <v xml:space="preserve">0 | </v>
      </c>
      <c r="M334" t="str">
        <v xml:space="preserve">0 | </v>
      </c>
      <c r="N334" t="str">
        <v xml:space="preserve">0 | </v>
      </c>
    </row>
    <row r="335" spans="2:14" x14ac:dyDescent="0.25">
      <c r="B335" t="str" cm="1">
        <f t="array" ref="B335:N335">TRANSPOSE(_xlfn._xlws.SORT(_xlfn._xlws.FILTER(genotypes[cultivar_level]&amp;" | "&amp;genotypes[cultivar_name],genotypes[experiment_ID]=A335)))</f>
        <v xml:space="preserve"> | </v>
      </c>
      <c r="C335" t="str">
        <v xml:space="preserve">0 | </v>
      </c>
      <c r="D335" t="str">
        <v xml:space="preserve">0 | </v>
      </c>
      <c r="E335" t="str">
        <v xml:space="preserve">0 | </v>
      </c>
      <c r="F335" t="str">
        <v xml:space="preserve">0 | </v>
      </c>
      <c r="G335" t="str">
        <v xml:space="preserve">0 | </v>
      </c>
      <c r="H335" t="str">
        <v xml:space="preserve">0 | </v>
      </c>
      <c r="I335" t="str">
        <v xml:space="preserve">0 | </v>
      </c>
      <c r="J335" t="str">
        <v xml:space="preserve">0 | </v>
      </c>
      <c r="K335" t="str">
        <v xml:space="preserve">0 | </v>
      </c>
      <c r="L335" t="str">
        <v xml:space="preserve">0 | </v>
      </c>
      <c r="M335" t="str">
        <v xml:space="preserve">0 | </v>
      </c>
      <c r="N335" t="str">
        <v xml:space="preserve">0 | </v>
      </c>
    </row>
    <row r="336" spans="2:14" x14ac:dyDescent="0.25">
      <c r="B336" t="str" cm="1">
        <f t="array" ref="B336:N336">TRANSPOSE(_xlfn._xlws.SORT(_xlfn._xlws.FILTER(genotypes[cultivar_level]&amp;" | "&amp;genotypes[cultivar_name],genotypes[experiment_ID]=A336)))</f>
        <v xml:space="preserve"> | </v>
      </c>
      <c r="C336" t="str">
        <v xml:space="preserve">0 | </v>
      </c>
      <c r="D336" t="str">
        <v xml:space="preserve">0 | </v>
      </c>
      <c r="E336" t="str">
        <v xml:space="preserve">0 | </v>
      </c>
      <c r="F336" t="str">
        <v xml:space="preserve">0 | </v>
      </c>
      <c r="G336" t="str">
        <v xml:space="preserve">0 | </v>
      </c>
      <c r="H336" t="str">
        <v xml:space="preserve">0 | </v>
      </c>
      <c r="I336" t="str">
        <v xml:space="preserve">0 | </v>
      </c>
      <c r="J336" t="str">
        <v xml:space="preserve">0 | </v>
      </c>
      <c r="K336" t="str">
        <v xml:space="preserve">0 | </v>
      </c>
      <c r="L336" t="str">
        <v xml:space="preserve">0 | </v>
      </c>
      <c r="M336" t="str">
        <v xml:space="preserve">0 | </v>
      </c>
      <c r="N336" t="str">
        <v xml:space="preserve">0 | </v>
      </c>
    </row>
    <row r="337" spans="2:14" x14ac:dyDescent="0.25">
      <c r="B337" t="str" cm="1">
        <f t="array" ref="B337:N337">TRANSPOSE(_xlfn._xlws.SORT(_xlfn._xlws.FILTER(genotypes[cultivar_level]&amp;" | "&amp;genotypes[cultivar_name],genotypes[experiment_ID]=A337)))</f>
        <v xml:space="preserve"> | </v>
      </c>
      <c r="C337" t="str">
        <v xml:space="preserve">0 | </v>
      </c>
      <c r="D337" t="str">
        <v xml:space="preserve">0 | </v>
      </c>
      <c r="E337" t="str">
        <v xml:space="preserve">0 | </v>
      </c>
      <c r="F337" t="str">
        <v xml:space="preserve">0 | </v>
      </c>
      <c r="G337" t="str">
        <v xml:space="preserve">0 | </v>
      </c>
      <c r="H337" t="str">
        <v xml:space="preserve">0 | </v>
      </c>
      <c r="I337" t="str">
        <v xml:space="preserve">0 | </v>
      </c>
      <c r="J337" t="str">
        <v xml:space="preserve">0 | </v>
      </c>
      <c r="K337" t="str">
        <v xml:space="preserve">0 | </v>
      </c>
      <c r="L337" t="str">
        <v xml:space="preserve">0 | </v>
      </c>
      <c r="M337" t="str">
        <v xml:space="preserve">0 | </v>
      </c>
      <c r="N337" t="str">
        <v xml:space="preserve">0 | </v>
      </c>
    </row>
    <row r="338" spans="2:14" x14ac:dyDescent="0.25">
      <c r="B338" t="str" cm="1">
        <f t="array" ref="B338:N338">TRANSPOSE(_xlfn._xlws.SORT(_xlfn._xlws.FILTER(genotypes[cultivar_level]&amp;" | "&amp;genotypes[cultivar_name],genotypes[experiment_ID]=A338)))</f>
        <v xml:space="preserve"> | </v>
      </c>
      <c r="C338" t="str">
        <v xml:space="preserve">0 | </v>
      </c>
      <c r="D338" t="str">
        <v xml:space="preserve">0 | </v>
      </c>
      <c r="E338" t="str">
        <v xml:space="preserve">0 | </v>
      </c>
      <c r="F338" t="str">
        <v xml:space="preserve">0 | </v>
      </c>
      <c r="G338" t="str">
        <v xml:space="preserve">0 | </v>
      </c>
      <c r="H338" t="str">
        <v xml:space="preserve">0 | </v>
      </c>
      <c r="I338" t="str">
        <v xml:space="preserve">0 | </v>
      </c>
      <c r="J338" t="str">
        <v xml:space="preserve">0 | </v>
      </c>
      <c r="K338" t="str">
        <v xml:space="preserve">0 | </v>
      </c>
      <c r="L338" t="str">
        <v xml:space="preserve">0 | </v>
      </c>
      <c r="M338" t="str">
        <v xml:space="preserve">0 | </v>
      </c>
      <c r="N338" t="str">
        <v xml:space="preserve">0 | </v>
      </c>
    </row>
    <row r="339" spans="2:14" x14ac:dyDescent="0.25">
      <c r="B339" t="str" cm="1">
        <f t="array" ref="B339:N339">TRANSPOSE(_xlfn._xlws.SORT(_xlfn._xlws.FILTER(genotypes[cultivar_level]&amp;" | "&amp;genotypes[cultivar_name],genotypes[experiment_ID]=A339)))</f>
        <v xml:space="preserve"> | </v>
      </c>
      <c r="C339" t="str">
        <v xml:space="preserve">0 | </v>
      </c>
      <c r="D339" t="str">
        <v xml:space="preserve">0 | </v>
      </c>
      <c r="E339" t="str">
        <v xml:space="preserve">0 | </v>
      </c>
      <c r="F339" t="str">
        <v xml:space="preserve">0 | </v>
      </c>
      <c r="G339" t="str">
        <v xml:space="preserve">0 | </v>
      </c>
      <c r="H339" t="str">
        <v xml:space="preserve">0 | </v>
      </c>
      <c r="I339" t="str">
        <v xml:space="preserve">0 | </v>
      </c>
      <c r="J339" t="str">
        <v xml:space="preserve">0 | </v>
      </c>
      <c r="K339" t="str">
        <v xml:space="preserve">0 | </v>
      </c>
      <c r="L339" t="str">
        <v xml:space="preserve">0 | </v>
      </c>
      <c r="M339" t="str">
        <v xml:space="preserve">0 | </v>
      </c>
      <c r="N339" t="str">
        <v xml:space="preserve">0 | </v>
      </c>
    </row>
    <row r="340" spans="2:14" x14ac:dyDescent="0.25">
      <c r="B340" t="str" cm="1">
        <f t="array" ref="B340:N340">TRANSPOSE(_xlfn._xlws.SORT(_xlfn._xlws.FILTER(genotypes[cultivar_level]&amp;" | "&amp;genotypes[cultivar_name],genotypes[experiment_ID]=A340)))</f>
        <v xml:space="preserve"> | </v>
      </c>
      <c r="C340" t="str">
        <v xml:space="preserve">0 | </v>
      </c>
      <c r="D340" t="str">
        <v xml:space="preserve">0 | </v>
      </c>
      <c r="E340" t="str">
        <v xml:space="preserve">0 | </v>
      </c>
      <c r="F340" t="str">
        <v xml:space="preserve">0 | </v>
      </c>
      <c r="G340" t="str">
        <v xml:space="preserve">0 | </v>
      </c>
      <c r="H340" t="str">
        <v xml:space="preserve">0 | </v>
      </c>
      <c r="I340" t="str">
        <v xml:space="preserve">0 | </v>
      </c>
      <c r="J340" t="str">
        <v xml:space="preserve">0 | </v>
      </c>
      <c r="K340" t="str">
        <v xml:space="preserve">0 | </v>
      </c>
      <c r="L340" t="str">
        <v xml:space="preserve">0 | </v>
      </c>
      <c r="M340" t="str">
        <v xml:space="preserve">0 | </v>
      </c>
      <c r="N340" t="str">
        <v xml:space="preserve">0 | </v>
      </c>
    </row>
    <row r="341" spans="2:14" x14ac:dyDescent="0.25">
      <c r="B341" t="str" cm="1">
        <f t="array" ref="B341:N341">TRANSPOSE(_xlfn._xlws.SORT(_xlfn._xlws.FILTER(genotypes[cultivar_level]&amp;" | "&amp;genotypes[cultivar_name],genotypes[experiment_ID]=A341)))</f>
        <v xml:space="preserve"> | </v>
      </c>
      <c r="C341" t="str">
        <v xml:space="preserve">0 | </v>
      </c>
      <c r="D341" t="str">
        <v xml:space="preserve">0 | </v>
      </c>
      <c r="E341" t="str">
        <v xml:space="preserve">0 | </v>
      </c>
      <c r="F341" t="str">
        <v xml:space="preserve">0 | </v>
      </c>
      <c r="G341" t="str">
        <v xml:space="preserve">0 | </v>
      </c>
      <c r="H341" t="str">
        <v xml:space="preserve">0 | </v>
      </c>
      <c r="I341" t="str">
        <v xml:space="preserve">0 | </v>
      </c>
      <c r="J341" t="str">
        <v xml:space="preserve">0 | </v>
      </c>
      <c r="K341" t="str">
        <v xml:space="preserve">0 | </v>
      </c>
      <c r="L341" t="str">
        <v xml:space="preserve">0 | </v>
      </c>
      <c r="M341" t="str">
        <v xml:space="preserve">0 | </v>
      </c>
      <c r="N341" t="str">
        <v xml:space="preserve">0 | </v>
      </c>
    </row>
    <row r="342" spans="2:14" x14ac:dyDescent="0.25">
      <c r="B342" t="str" cm="1">
        <f t="array" ref="B342:N342">TRANSPOSE(_xlfn._xlws.SORT(_xlfn._xlws.FILTER(genotypes[cultivar_level]&amp;" | "&amp;genotypes[cultivar_name],genotypes[experiment_ID]=A342)))</f>
        <v xml:space="preserve"> | </v>
      </c>
      <c r="C342" t="str">
        <v xml:space="preserve">0 | </v>
      </c>
      <c r="D342" t="str">
        <v xml:space="preserve">0 | </v>
      </c>
      <c r="E342" t="str">
        <v xml:space="preserve">0 | </v>
      </c>
      <c r="F342" t="str">
        <v xml:space="preserve">0 | </v>
      </c>
      <c r="G342" t="str">
        <v xml:space="preserve">0 | </v>
      </c>
      <c r="H342" t="str">
        <v xml:space="preserve">0 | </v>
      </c>
      <c r="I342" t="str">
        <v xml:space="preserve">0 | </v>
      </c>
      <c r="J342" t="str">
        <v xml:space="preserve">0 | </v>
      </c>
      <c r="K342" t="str">
        <v xml:space="preserve">0 | </v>
      </c>
      <c r="L342" t="str">
        <v xml:space="preserve">0 | </v>
      </c>
      <c r="M342" t="str">
        <v xml:space="preserve">0 | </v>
      </c>
      <c r="N342" t="str">
        <v xml:space="preserve">0 | </v>
      </c>
    </row>
    <row r="343" spans="2:14" x14ac:dyDescent="0.25">
      <c r="B343" t="str" cm="1">
        <f t="array" ref="B343:N343">TRANSPOSE(_xlfn._xlws.SORT(_xlfn._xlws.FILTER(genotypes[cultivar_level]&amp;" | "&amp;genotypes[cultivar_name],genotypes[experiment_ID]=A343)))</f>
        <v xml:space="preserve"> | </v>
      </c>
      <c r="C343" t="str">
        <v xml:space="preserve">0 | </v>
      </c>
      <c r="D343" t="str">
        <v xml:space="preserve">0 | </v>
      </c>
      <c r="E343" t="str">
        <v xml:space="preserve">0 | </v>
      </c>
      <c r="F343" t="str">
        <v xml:space="preserve">0 | </v>
      </c>
      <c r="G343" t="str">
        <v xml:space="preserve">0 | </v>
      </c>
      <c r="H343" t="str">
        <v xml:space="preserve">0 | </v>
      </c>
      <c r="I343" t="str">
        <v xml:space="preserve">0 | </v>
      </c>
      <c r="J343" t="str">
        <v xml:space="preserve">0 | </v>
      </c>
      <c r="K343" t="str">
        <v xml:space="preserve">0 | </v>
      </c>
      <c r="L343" t="str">
        <v xml:space="preserve">0 | </v>
      </c>
      <c r="M343" t="str">
        <v xml:space="preserve">0 | </v>
      </c>
      <c r="N343" t="str">
        <v xml:space="preserve">0 | </v>
      </c>
    </row>
    <row r="344" spans="2:14" x14ac:dyDescent="0.25">
      <c r="B344" t="str" cm="1">
        <f t="array" ref="B344:N344">TRANSPOSE(_xlfn._xlws.SORT(_xlfn._xlws.FILTER(genotypes[cultivar_level]&amp;" | "&amp;genotypes[cultivar_name],genotypes[experiment_ID]=A344)))</f>
        <v xml:space="preserve"> | </v>
      </c>
      <c r="C344" t="str">
        <v xml:space="preserve">0 | </v>
      </c>
      <c r="D344" t="str">
        <v xml:space="preserve">0 | </v>
      </c>
      <c r="E344" t="str">
        <v xml:space="preserve">0 | </v>
      </c>
      <c r="F344" t="str">
        <v xml:space="preserve">0 | </v>
      </c>
      <c r="G344" t="str">
        <v xml:space="preserve">0 | </v>
      </c>
      <c r="H344" t="str">
        <v xml:space="preserve">0 | </v>
      </c>
      <c r="I344" t="str">
        <v xml:space="preserve">0 | </v>
      </c>
      <c r="J344" t="str">
        <v xml:space="preserve">0 | </v>
      </c>
      <c r="K344" t="str">
        <v xml:space="preserve">0 | </v>
      </c>
      <c r="L344" t="str">
        <v xml:space="preserve">0 | </v>
      </c>
      <c r="M344" t="str">
        <v xml:space="preserve">0 | </v>
      </c>
      <c r="N344" t="str">
        <v xml:space="preserve">0 | </v>
      </c>
    </row>
    <row r="345" spans="2:14" x14ac:dyDescent="0.25">
      <c r="B345" t="str" cm="1">
        <f t="array" ref="B345:N345">TRANSPOSE(_xlfn._xlws.SORT(_xlfn._xlws.FILTER(genotypes[cultivar_level]&amp;" | "&amp;genotypes[cultivar_name],genotypes[experiment_ID]=A345)))</f>
        <v xml:space="preserve"> | </v>
      </c>
      <c r="C345" t="str">
        <v xml:space="preserve">0 | </v>
      </c>
      <c r="D345" t="str">
        <v xml:space="preserve">0 | </v>
      </c>
      <c r="E345" t="str">
        <v xml:space="preserve">0 | </v>
      </c>
      <c r="F345" t="str">
        <v xml:space="preserve">0 | </v>
      </c>
      <c r="G345" t="str">
        <v xml:space="preserve">0 | </v>
      </c>
      <c r="H345" t="str">
        <v xml:space="preserve">0 | </v>
      </c>
      <c r="I345" t="str">
        <v xml:space="preserve">0 | </v>
      </c>
      <c r="J345" t="str">
        <v xml:space="preserve">0 | </v>
      </c>
      <c r="K345" t="str">
        <v xml:space="preserve">0 | </v>
      </c>
      <c r="L345" t="str">
        <v xml:space="preserve">0 | </v>
      </c>
      <c r="M345" t="str">
        <v xml:space="preserve">0 | </v>
      </c>
      <c r="N345" t="str">
        <v xml:space="preserve">0 | </v>
      </c>
    </row>
    <row r="346" spans="2:14" x14ac:dyDescent="0.25">
      <c r="B346" t="str" cm="1">
        <f t="array" ref="B346:N346">TRANSPOSE(_xlfn._xlws.SORT(_xlfn._xlws.FILTER(genotypes[cultivar_level]&amp;" | "&amp;genotypes[cultivar_name],genotypes[experiment_ID]=A346)))</f>
        <v xml:space="preserve"> | </v>
      </c>
      <c r="C346" t="str">
        <v xml:space="preserve">0 | </v>
      </c>
      <c r="D346" t="str">
        <v xml:space="preserve">0 | </v>
      </c>
      <c r="E346" t="str">
        <v xml:space="preserve">0 | </v>
      </c>
      <c r="F346" t="str">
        <v xml:space="preserve">0 | </v>
      </c>
      <c r="G346" t="str">
        <v xml:space="preserve">0 | </v>
      </c>
      <c r="H346" t="str">
        <v xml:space="preserve">0 | </v>
      </c>
      <c r="I346" t="str">
        <v xml:space="preserve">0 | </v>
      </c>
      <c r="J346" t="str">
        <v xml:space="preserve">0 | </v>
      </c>
      <c r="K346" t="str">
        <v xml:space="preserve">0 | </v>
      </c>
      <c r="L346" t="str">
        <v xml:space="preserve">0 | </v>
      </c>
      <c r="M346" t="str">
        <v xml:space="preserve">0 | </v>
      </c>
      <c r="N346" t="str">
        <v xml:space="preserve">0 | </v>
      </c>
    </row>
    <row r="347" spans="2:14" x14ac:dyDescent="0.25">
      <c r="B347" t="str" cm="1">
        <f t="array" ref="B347:N347">TRANSPOSE(_xlfn._xlws.SORT(_xlfn._xlws.FILTER(genotypes[cultivar_level]&amp;" | "&amp;genotypes[cultivar_name],genotypes[experiment_ID]=A347)))</f>
        <v xml:space="preserve"> | </v>
      </c>
      <c r="C347" t="str">
        <v xml:space="preserve">0 | </v>
      </c>
      <c r="D347" t="str">
        <v xml:space="preserve">0 | </v>
      </c>
      <c r="E347" t="str">
        <v xml:space="preserve">0 | </v>
      </c>
      <c r="F347" t="str">
        <v xml:space="preserve">0 | </v>
      </c>
      <c r="G347" t="str">
        <v xml:space="preserve">0 | </v>
      </c>
      <c r="H347" t="str">
        <v xml:space="preserve">0 | </v>
      </c>
      <c r="I347" t="str">
        <v xml:space="preserve">0 | </v>
      </c>
      <c r="J347" t="str">
        <v xml:space="preserve">0 | </v>
      </c>
      <c r="K347" t="str">
        <v xml:space="preserve">0 | </v>
      </c>
      <c r="L347" t="str">
        <v xml:space="preserve">0 | </v>
      </c>
      <c r="M347" t="str">
        <v xml:space="preserve">0 | </v>
      </c>
      <c r="N347" t="str">
        <v xml:space="preserve">0 | </v>
      </c>
    </row>
    <row r="348" spans="2:14" x14ac:dyDescent="0.25">
      <c r="B348" t="str" cm="1">
        <f t="array" ref="B348:N348">TRANSPOSE(_xlfn._xlws.SORT(_xlfn._xlws.FILTER(genotypes[cultivar_level]&amp;" | "&amp;genotypes[cultivar_name],genotypes[experiment_ID]=A348)))</f>
        <v xml:space="preserve"> | </v>
      </c>
      <c r="C348" t="str">
        <v xml:space="preserve">0 | </v>
      </c>
      <c r="D348" t="str">
        <v xml:space="preserve">0 | </v>
      </c>
      <c r="E348" t="str">
        <v xml:space="preserve">0 | </v>
      </c>
      <c r="F348" t="str">
        <v xml:space="preserve">0 | </v>
      </c>
      <c r="G348" t="str">
        <v xml:space="preserve">0 | </v>
      </c>
      <c r="H348" t="str">
        <v xml:space="preserve">0 | </v>
      </c>
      <c r="I348" t="str">
        <v xml:space="preserve">0 | </v>
      </c>
      <c r="J348" t="str">
        <v xml:space="preserve">0 | </v>
      </c>
      <c r="K348" t="str">
        <v xml:space="preserve">0 | </v>
      </c>
      <c r="L348" t="str">
        <v xml:space="preserve">0 | </v>
      </c>
      <c r="M348" t="str">
        <v xml:space="preserve">0 | </v>
      </c>
      <c r="N348" t="str">
        <v xml:space="preserve">0 | </v>
      </c>
    </row>
    <row r="349" spans="2:14" x14ac:dyDescent="0.25">
      <c r="B349" t="str" cm="1">
        <f t="array" ref="B349:N349">TRANSPOSE(_xlfn._xlws.SORT(_xlfn._xlws.FILTER(genotypes[cultivar_level]&amp;" | "&amp;genotypes[cultivar_name],genotypes[experiment_ID]=A349)))</f>
        <v xml:space="preserve"> | </v>
      </c>
      <c r="C349" t="str">
        <v xml:space="preserve">0 | </v>
      </c>
      <c r="D349" t="str">
        <v xml:space="preserve">0 | </v>
      </c>
      <c r="E349" t="str">
        <v xml:space="preserve">0 | </v>
      </c>
      <c r="F349" t="str">
        <v xml:space="preserve">0 | </v>
      </c>
      <c r="G349" t="str">
        <v xml:space="preserve">0 | </v>
      </c>
      <c r="H349" t="str">
        <v xml:space="preserve">0 | </v>
      </c>
      <c r="I349" t="str">
        <v xml:space="preserve">0 | </v>
      </c>
      <c r="J349" t="str">
        <v xml:space="preserve">0 | </v>
      </c>
      <c r="K349" t="str">
        <v xml:space="preserve">0 | </v>
      </c>
      <c r="L349" t="str">
        <v xml:space="preserve">0 | </v>
      </c>
      <c r="M349" t="str">
        <v xml:space="preserve">0 | </v>
      </c>
      <c r="N349" t="str">
        <v xml:space="preserve">0 | </v>
      </c>
    </row>
    <row r="350" spans="2:14" x14ac:dyDescent="0.25">
      <c r="B350" t="str" cm="1">
        <f t="array" ref="B350:N350">TRANSPOSE(_xlfn._xlws.SORT(_xlfn._xlws.FILTER(genotypes[cultivar_level]&amp;" | "&amp;genotypes[cultivar_name],genotypes[experiment_ID]=A350)))</f>
        <v xml:space="preserve"> | </v>
      </c>
      <c r="C350" t="str">
        <v xml:space="preserve">0 | </v>
      </c>
      <c r="D350" t="str">
        <v xml:space="preserve">0 | </v>
      </c>
      <c r="E350" t="str">
        <v xml:space="preserve">0 | </v>
      </c>
      <c r="F350" t="str">
        <v xml:space="preserve">0 | </v>
      </c>
      <c r="G350" t="str">
        <v xml:space="preserve">0 | </v>
      </c>
      <c r="H350" t="str">
        <v xml:space="preserve">0 | </v>
      </c>
      <c r="I350" t="str">
        <v xml:space="preserve">0 | </v>
      </c>
      <c r="J350" t="str">
        <v xml:space="preserve">0 | </v>
      </c>
      <c r="K350" t="str">
        <v xml:space="preserve">0 | </v>
      </c>
      <c r="L350" t="str">
        <v xml:space="preserve">0 | </v>
      </c>
      <c r="M350" t="str">
        <v xml:space="preserve">0 | </v>
      </c>
      <c r="N350" t="str">
        <v xml:space="preserve">0 | </v>
      </c>
    </row>
    <row r="351" spans="2:14" x14ac:dyDescent="0.25">
      <c r="B351" t="str" cm="1">
        <f t="array" ref="B351:N351">TRANSPOSE(_xlfn._xlws.SORT(_xlfn._xlws.FILTER(genotypes[cultivar_level]&amp;" | "&amp;genotypes[cultivar_name],genotypes[experiment_ID]=A351)))</f>
        <v xml:space="preserve"> | </v>
      </c>
      <c r="C351" t="str">
        <v xml:space="preserve">0 | </v>
      </c>
      <c r="D351" t="str">
        <v xml:space="preserve">0 | </v>
      </c>
      <c r="E351" t="str">
        <v xml:space="preserve">0 | </v>
      </c>
      <c r="F351" t="str">
        <v xml:space="preserve">0 | </v>
      </c>
      <c r="G351" t="str">
        <v xml:space="preserve">0 | </v>
      </c>
      <c r="H351" t="str">
        <v xml:space="preserve">0 | </v>
      </c>
      <c r="I351" t="str">
        <v xml:space="preserve">0 | </v>
      </c>
      <c r="J351" t="str">
        <v xml:space="preserve">0 | </v>
      </c>
      <c r="K351" t="str">
        <v xml:space="preserve">0 | </v>
      </c>
      <c r="L351" t="str">
        <v xml:space="preserve">0 | </v>
      </c>
      <c r="M351" t="str">
        <v xml:space="preserve">0 | </v>
      </c>
      <c r="N351" t="str">
        <v xml:space="preserve">0 | </v>
      </c>
    </row>
    <row r="352" spans="2:14" x14ac:dyDescent="0.25">
      <c r="B352" t="str" cm="1">
        <f t="array" ref="B352:N352">TRANSPOSE(_xlfn._xlws.SORT(_xlfn._xlws.FILTER(genotypes[cultivar_level]&amp;" | "&amp;genotypes[cultivar_name],genotypes[experiment_ID]=A352)))</f>
        <v xml:space="preserve"> | </v>
      </c>
      <c r="C352" t="str">
        <v xml:space="preserve">0 | </v>
      </c>
      <c r="D352" t="str">
        <v xml:space="preserve">0 | </v>
      </c>
      <c r="E352" t="str">
        <v xml:space="preserve">0 | </v>
      </c>
      <c r="F352" t="str">
        <v xml:space="preserve">0 | </v>
      </c>
      <c r="G352" t="str">
        <v xml:space="preserve">0 | </v>
      </c>
      <c r="H352" t="str">
        <v xml:space="preserve">0 | </v>
      </c>
      <c r="I352" t="str">
        <v xml:space="preserve">0 | </v>
      </c>
      <c r="J352" t="str">
        <v xml:space="preserve">0 | </v>
      </c>
      <c r="K352" t="str">
        <v xml:space="preserve">0 | </v>
      </c>
      <c r="L352" t="str">
        <v xml:space="preserve">0 | </v>
      </c>
      <c r="M352" t="str">
        <v xml:space="preserve">0 | </v>
      </c>
      <c r="N352" t="str">
        <v xml:space="preserve">0 | </v>
      </c>
    </row>
    <row r="353" spans="2:14" x14ac:dyDescent="0.25">
      <c r="B353" t="str" cm="1">
        <f t="array" ref="B353:N353">TRANSPOSE(_xlfn._xlws.SORT(_xlfn._xlws.FILTER(genotypes[cultivar_level]&amp;" | "&amp;genotypes[cultivar_name],genotypes[experiment_ID]=A353)))</f>
        <v xml:space="preserve"> | </v>
      </c>
      <c r="C353" t="str">
        <v xml:space="preserve">0 | </v>
      </c>
      <c r="D353" t="str">
        <v xml:space="preserve">0 | </v>
      </c>
      <c r="E353" t="str">
        <v xml:space="preserve">0 | </v>
      </c>
      <c r="F353" t="str">
        <v xml:space="preserve">0 | </v>
      </c>
      <c r="G353" t="str">
        <v xml:space="preserve">0 | </v>
      </c>
      <c r="H353" t="str">
        <v xml:space="preserve">0 | </v>
      </c>
      <c r="I353" t="str">
        <v xml:space="preserve">0 | </v>
      </c>
      <c r="J353" t="str">
        <v xml:space="preserve">0 | </v>
      </c>
      <c r="K353" t="str">
        <v xml:space="preserve">0 | </v>
      </c>
      <c r="L353" t="str">
        <v xml:space="preserve">0 | </v>
      </c>
      <c r="M353" t="str">
        <v xml:space="preserve">0 | </v>
      </c>
      <c r="N353" t="str">
        <v xml:space="preserve">0 | </v>
      </c>
    </row>
    <row r="354" spans="2:14" x14ac:dyDescent="0.25">
      <c r="B354" t="str" cm="1">
        <f t="array" ref="B354:N354">TRANSPOSE(_xlfn._xlws.SORT(_xlfn._xlws.FILTER(genotypes[cultivar_level]&amp;" | "&amp;genotypes[cultivar_name],genotypes[experiment_ID]=A354)))</f>
        <v xml:space="preserve"> | </v>
      </c>
      <c r="C354" t="str">
        <v xml:space="preserve">0 | </v>
      </c>
      <c r="D354" t="str">
        <v xml:space="preserve">0 | </v>
      </c>
      <c r="E354" t="str">
        <v xml:space="preserve">0 | </v>
      </c>
      <c r="F354" t="str">
        <v xml:space="preserve">0 | </v>
      </c>
      <c r="G354" t="str">
        <v xml:space="preserve">0 | </v>
      </c>
      <c r="H354" t="str">
        <v xml:space="preserve">0 | </v>
      </c>
      <c r="I354" t="str">
        <v xml:space="preserve">0 | </v>
      </c>
      <c r="J354" t="str">
        <v xml:space="preserve">0 | </v>
      </c>
      <c r="K354" t="str">
        <v xml:space="preserve">0 | </v>
      </c>
      <c r="L354" t="str">
        <v xml:space="preserve">0 | </v>
      </c>
      <c r="M354" t="str">
        <v xml:space="preserve">0 | </v>
      </c>
      <c r="N354" t="str">
        <v xml:space="preserve">0 | </v>
      </c>
    </row>
    <row r="355" spans="2:14" x14ac:dyDescent="0.25">
      <c r="B355" t="str" cm="1">
        <f t="array" ref="B355:N355">TRANSPOSE(_xlfn._xlws.SORT(_xlfn._xlws.FILTER(genotypes[cultivar_level]&amp;" | "&amp;genotypes[cultivar_name],genotypes[experiment_ID]=A355)))</f>
        <v xml:space="preserve"> | </v>
      </c>
      <c r="C355" t="str">
        <v xml:space="preserve">0 | </v>
      </c>
      <c r="D355" t="str">
        <v xml:space="preserve">0 | </v>
      </c>
      <c r="E355" t="str">
        <v xml:space="preserve">0 | </v>
      </c>
      <c r="F355" t="str">
        <v xml:space="preserve">0 | </v>
      </c>
      <c r="G355" t="str">
        <v xml:space="preserve">0 | </v>
      </c>
      <c r="H355" t="str">
        <v xml:space="preserve">0 | </v>
      </c>
      <c r="I355" t="str">
        <v xml:space="preserve">0 | </v>
      </c>
      <c r="J355" t="str">
        <v xml:space="preserve">0 | </v>
      </c>
      <c r="K355" t="str">
        <v xml:space="preserve">0 | </v>
      </c>
      <c r="L355" t="str">
        <v xml:space="preserve">0 | </v>
      </c>
      <c r="M355" t="str">
        <v xml:space="preserve">0 | </v>
      </c>
      <c r="N355" t="str">
        <v xml:space="preserve">0 | </v>
      </c>
    </row>
    <row r="356" spans="2:14" x14ac:dyDescent="0.25">
      <c r="B356" t="str" cm="1">
        <f t="array" ref="B356:N356">TRANSPOSE(_xlfn._xlws.SORT(_xlfn._xlws.FILTER(genotypes[cultivar_level]&amp;" | "&amp;genotypes[cultivar_name],genotypes[experiment_ID]=A356)))</f>
        <v xml:space="preserve"> | </v>
      </c>
      <c r="C356" t="str">
        <v xml:space="preserve">0 | </v>
      </c>
      <c r="D356" t="str">
        <v xml:space="preserve">0 | </v>
      </c>
      <c r="E356" t="str">
        <v xml:space="preserve">0 | </v>
      </c>
      <c r="F356" t="str">
        <v xml:space="preserve">0 | </v>
      </c>
      <c r="G356" t="str">
        <v xml:space="preserve">0 | </v>
      </c>
      <c r="H356" t="str">
        <v xml:space="preserve">0 | </v>
      </c>
      <c r="I356" t="str">
        <v xml:space="preserve">0 | </v>
      </c>
      <c r="J356" t="str">
        <v xml:space="preserve">0 | </v>
      </c>
      <c r="K356" t="str">
        <v xml:space="preserve">0 | </v>
      </c>
      <c r="L356" t="str">
        <v xml:space="preserve">0 | </v>
      </c>
      <c r="M356" t="str">
        <v xml:space="preserve">0 | </v>
      </c>
      <c r="N356" t="str">
        <v xml:space="preserve">0 | </v>
      </c>
    </row>
    <row r="357" spans="2:14" x14ac:dyDescent="0.25">
      <c r="B357" t="str" cm="1">
        <f t="array" ref="B357:N357">TRANSPOSE(_xlfn._xlws.SORT(_xlfn._xlws.FILTER(genotypes[cultivar_level]&amp;" | "&amp;genotypes[cultivar_name],genotypes[experiment_ID]=A357)))</f>
        <v xml:space="preserve"> | </v>
      </c>
      <c r="C357" t="str">
        <v xml:space="preserve">0 | </v>
      </c>
      <c r="D357" t="str">
        <v xml:space="preserve">0 | </v>
      </c>
      <c r="E357" t="str">
        <v xml:space="preserve">0 | </v>
      </c>
      <c r="F357" t="str">
        <v xml:space="preserve">0 | </v>
      </c>
      <c r="G357" t="str">
        <v xml:space="preserve">0 | </v>
      </c>
      <c r="H357" t="str">
        <v xml:space="preserve">0 | </v>
      </c>
      <c r="I357" t="str">
        <v xml:space="preserve">0 | </v>
      </c>
      <c r="J357" t="str">
        <v xml:space="preserve">0 | </v>
      </c>
      <c r="K357" t="str">
        <v xml:space="preserve">0 | </v>
      </c>
      <c r="L357" t="str">
        <v xml:space="preserve">0 | </v>
      </c>
      <c r="M357" t="str">
        <v xml:space="preserve">0 | </v>
      </c>
      <c r="N357" t="str">
        <v xml:space="preserve">0 | </v>
      </c>
    </row>
    <row r="358" spans="2:14" x14ac:dyDescent="0.25">
      <c r="B358" t="str" cm="1">
        <f t="array" ref="B358:N358">TRANSPOSE(_xlfn._xlws.SORT(_xlfn._xlws.FILTER(genotypes[cultivar_level]&amp;" | "&amp;genotypes[cultivar_name],genotypes[experiment_ID]=A358)))</f>
        <v xml:space="preserve"> | </v>
      </c>
      <c r="C358" t="str">
        <v xml:space="preserve">0 | </v>
      </c>
      <c r="D358" t="str">
        <v xml:space="preserve">0 | </v>
      </c>
      <c r="E358" t="str">
        <v xml:space="preserve">0 | </v>
      </c>
      <c r="F358" t="str">
        <v xml:space="preserve">0 | </v>
      </c>
      <c r="G358" t="str">
        <v xml:space="preserve">0 | </v>
      </c>
      <c r="H358" t="str">
        <v xml:space="preserve">0 | </v>
      </c>
      <c r="I358" t="str">
        <v xml:space="preserve">0 | </v>
      </c>
      <c r="J358" t="str">
        <v xml:space="preserve">0 | </v>
      </c>
      <c r="K358" t="str">
        <v xml:space="preserve">0 | </v>
      </c>
      <c r="L358" t="str">
        <v xml:space="preserve">0 | </v>
      </c>
      <c r="M358" t="str">
        <v xml:space="preserve">0 | </v>
      </c>
      <c r="N358" t="str">
        <v xml:space="preserve">0 | </v>
      </c>
    </row>
    <row r="359" spans="2:14" x14ac:dyDescent="0.25">
      <c r="B359" t="str" cm="1">
        <f t="array" ref="B359:N359">TRANSPOSE(_xlfn._xlws.SORT(_xlfn._xlws.FILTER(genotypes[cultivar_level]&amp;" | "&amp;genotypes[cultivar_name],genotypes[experiment_ID]=A359)))</f>
        <v xml:space="preserve"> | </v>
      </c>
      <c r="C359" t="str">
        <v xml:space="preserve">0 | </v>
      </c>
      <c r="D359" t="str">
        <v xml:space="preserve">0 | </v>
      </c>
      <c r="E359" t="str">
        <v xml:space="preserve">0 | </v>
      </c>
      <c r="F359" t="str">
        <v xml:space="preserve">0 | </v>
      </c>
      <c r="G359" t="str">
        <v xml:space="preserve">0 | </v>
      </c>
      <c r="H359" t="str">
        <v xml:space="preserve">0 | </v>
      </c>
      <c r="I359" t="str">
        <v xml:space="preserve">0 | </v>
      </c>
      <c r="J359" t="str">
        <v xml:space="preserve">0 | </v>
      </c>
      <c r="K359" t="str">
        <v xml:space="preserve">0 | </v>
      </c>
      <c r="L359" t="str">
        <v xml:space="preserve">0 | </v>
      </c>
      <c r="M359" t="str">
        <v xml:space="preserve">0 | </v>
      </c>
      <c r="N359" t="str">
        <v xml:space="preserve">0 | </v>
      </c>
    </row>
    <row r="360" spans="2:14" x14ac:dyDescent="0.25">
      <c r="B360" t="str" cm="1">
        <f t="array" ref="B360:N360">TRANSPOSE(_xlfn._xlws.SORT(_xlfn._xlws.FILTER(genotypes[cultivar_level]&amp;" | "&amp;genotypes[cultivar_name],genotypes[experiment_ID]=A360)))</f>
        <v xml:space="preserve"> | </v>
      </c>
      <c r="C360" t="str">
        <v xml:space="preserve">0 | </v>
      </c>
      <c r="D360" t="str">
        <v xml:space="preserve">0 | </v>
      </c>
      <c r="E360" t="str">
        <v xml:space="preserve">0 | </v>
      </c>
      <c r="F360" t="str">
        <v xml:space="preserve">0 | </v>
      </c>
      <c r="G360" t="str">
        <v xml:space="preserve">0 | </v>
      </c>
      <c r="H360" t="str">
        <v xml:space="preserve">0 | </v>
      </c>
      <c r="I360" t="str">
        <v xml:space="preserve">0 | </v>
      </c>
      <c r="J360" t="str">
        <v xml:space="preserve">0 | </v>
      </c>
      <c r="K360" t="str">
        <v xml:space="preserve">0 | </v>
      </c>
      <c r="L360" t="str">
        <v xml:space="preserve">0 | </v>
      </c>
      <c r="M360" t="str">
        <v xml:space="preserve">0 | </v>
      </c>
      <c r="N360" t="str">
        <v xml:space="preserve">0 | </v>
      </c>
    </row>
    <row r="361" spans="2:14" x14ac:dyDescent="0.25">
      <c r="B361" t="str" cm="1">
        <f t="array" ref="B361:N361">TRANSPOSE(_xlfn._xlws.SORT(_xlfn._xlws.FILTER(genotypes[cultivar_level]&amp;" | "&amp;genotypes[cultivar_name],genotypes[experiment_ID]=A361)))</f>
        <v xml:space="preserve"> | </v>
      </c>
      <c r="C361" t="str">
        <v xml:space="preserve">0 | </v>
      </c>
      <c r="D361" t="str">
        <v xml:space="preserve">0 | </v>
      </c>
      <c r="E361" t="str">
        <v xml:space="preserve">0 | </v>
      </c>
      <c r="F361" t="str">
        <v xml:space="preserve">0 | </v>
      </c>
      <c r="G361" t="str">
        <v xml:space="preserve">0 | </v>
      </c>
      <c r="H361" t="str">
        <v xml:space="preserve">0 | </v>
      </c>
      <c r="I361" t="str">
        <v xml:space="preserve">0 | </v>
      </c>
      <c r="J361" t="str">
        <v xml:space="preserve">0 | </v>
      </c>
      <c r="K361" t="str">
        <v xml:space="preserve">0 | </v>
      </c>
      <c r="L361" t="str">
        <v xml:space="preserve">0 | </v>
      </c>
      <c r="M361" t="str">
        <v xml:space="preserve">0 | </v>
      </c>
      <c r="N361" t="str">
        <v xml:space="preserve">0 | </v>
      </c>
    </row>
    <row r="362" spans="2:14" x14ac:dyDescent="0.25">
      <c r="B362" t="str" cm="1">
        <f t="array" ref="B362:N362">TRANSPOSE(_xlfn._xlws.SORT(_xlfn._xlws.FILTER(genotypes[cultivar_level]&amp;" | "&amp;genotypes[cultivar_name],genotypes[experiment_ID]=A362)))</f>
        <v xml:space="preserve"> | </v>
      </c>
      <c r="C362" t="str">
        <v xml:space="preserve">0 | </v>
      </c>
      <c r="D362" t="str">
        <v xml:space="preserve">0 | </v>
      </c>
      <c r="E362" t="str">
        <v xml:space="preserve">0 | </v>
      </c>
      <c r="F362" t="str">
        <v xml:space="preserve">0 | </v>
      </c>
      <c r="G362" t="str">
        <v xml:space="preserve">0 | </v>
      </c>
      <c r="H362" t="str">
        <v xml:space="preserve">0 | </v>
      </c>
      <c r="I362" t="str">
        <v xml:space="preserve">0 | </v>
      </c>
      <c r="J362" t="str">
        <v xml:space="preserve">0 | </v>
      </c>
      <c r="K362" t="str">
        <v xml:space="preserve">0 | </v>
      </c>
      <c r="L362" t="str">
        <v xml:space="preserve">0 | </v>
      </c>
      <c r="M362" t="str">
        <v xml:space="preserve">0 | </v>
      </c>
      <c r="N362" t="str">
        <v xml:space="preserve">0 | </v>
      </c>
    </row>
    <row r="363" spans="2:14" x14ac:dyDescent="0.25">
      <c r="B363" t="str" cm="1">
        <f t="array" ref="B363:N363">TRANSPOSE(_xlfn._xlws.SORT(_xlfn._xlws.FILTER(genotypes[cultivar_level]&amp;" | "&amp;genotypes[cultivar_name],genotypes[experiment_ID]=A363)))</f>
        <v xml:space="preserve"> | </v>
      </c>
      <c r="C363" t="str">
        <v xml:space="preserve">0 | </v>
      </c>
      <c r="D363" t="str">
        <v xml:space="preserve">0 | </v>
      </c>
      <c r="E363" t="str">
        <v xml:space="preserve">0 | </v>
      </c>
      <c r="F363" t="str">
        <v xml:space="preserve">0 | </v>
      </c>
      <c r="G363" t="str">
        <v xml:space="preserve">0 | </v>
      </c>
      <c r="H363" t="str">
        <v xml:space="preserve">0 | </v>
      </c>
      <c r="I363" t="str">
        <v xml:space="preserve">0 | </v>
      </c>
      <c r="J363" t="str">
        <v xml:space="preserve">0 | </v>
      </c>
      <c r="K363" t="str">
        <v xml:space="preserve">0 | </v>
      </c>
      <c r="L363" t="str">
        <v xml:space="preserve">0 | </v>
      </c>
      <c r="M363" t="str">
        <v xml:space="preserve">0 | </v>
      </c>
      <c r="N363" t="str">
        <v xml:space="preserve">0 | </v>
      </c>
    </row>
    <row r="364" spans="2:14" x14ac:dyDescent="0.25">
      <c r="B364" t="str" cm="1">
        <f t="array" ref="B364:N364">TRANSPOSE(_xlfn._xlws.SORT(_xlfn._xlws.FILTER(genotypes[cultivar_level]&amp;" | "&amp;genotypes[cultivar_name],genotypes[experiment_ID]=A364)))</f>
        <v xml:space="preserve"> | </v>
      </c>
      <c r="C364" t="str">
        <v xml:space="preserve">0 | </v>
      </c>
      <c r="D364" t="str">
        <v xml:space="preserve">0 | </v>
      </c>
      <c r="E364" t="str">
        <v xml:space="preserve">0 | </v>
      </c>
      <c r="F364" t="str">
        <v xml:space="preserve">0 | </v>
      </c>
      <c r="G364" t="str">
        <v xml:space="preserve">0 | </v>
      </c>
      <c r="H364" t="str">
        <v xml:space="preserve">0 | </v>
      </c>
      <c r="I364" t="str">
        <v xml:space="preserve">0 | </v>
      </c>
      <c r="J364" t="str">
        <v xml:space="preserve">0 | </v>
      </c>
      <c r="K364" t="str">
        <v xml:space="preserve">0 | </v>
      </c>
      <c r="L364" t="str">
        <v xml:space="preserve">0 | </v>
      </c>
      <c r="M364" t="str">
        <v xml:space="preserve">0 | </v>
      </c>
      <c r="N364" t="str">
        <v xml:space="preserve">0 | </v>
      </c>
    </row>
    <row r="365" spans="2:14" x14ac:dyDescent="0.25">
      <c r="B365" t="str" cm="1">
        <f t="array" ref="B365:N365">TRANSPOSE(_xlfn._xlws.SORT(_xlfn._xlws.FILTER(genotypes[cultivar_level]&amp;" | "&amp;genotypes[cultivar_name],genotypes[experiment_ID]=A365)))</f>
        <v xml:space="preserve"> | </v>
      </c>
      <c r="C365" t="str">
        <v xml:space="preserve">0 | </v>
      </c>
      <c r="D365" t="str">
        <v xml:space="preserve">0 | </v>
      </c>
      <c r="E365" t="str">
        <v xml:space="preserve">0 | </v>
      </c>
      <c r="F365" t="str">
        <v xml:space="preserve">0 | </v>
      </c>
      <c r="G365" t="str">
        <v xml:space="preserve">0 | </v>
      </c>
      <c r="H365" t="str">
        <v xml:space="preserve">0 | </v>
      </c>
      <c r="I365" t="str">
        <v xml:space="preserve">0 | </v>
      </c>
      <c r="J365" t="str">
        <v xml:space="preserve">0 | </v>
      </c>
      <c r="K365" t="str">
        <v xml:space="preserve">0 | </v>
      </c>
      <c r="L365" t="str">
        <v xml:space="preserve">0 | </v>
      </c>
      <c r="M365" t="str">
        <v xml:space="preserve">0 | </v>
      </c>
      <c r="N365" t="str">
        <v xml:space="preserve">0 | </v>
      </c>
    </row>
    <row r="366" spans="2:14" x14ac:dyDescent="0.25">
      <c r="B366" t="str" cm="1">
        <f t="array" ref="B366:N366">TRANSPOSE(_xlfn._xlws.SORT(_xlfn._xlws.FILTER(genotypes[cultivar_level]&amp;" | "&amp;genotypes[cultivar_name],genotypes[experiment_ID]=A366)))</f>
        <v xml:space="preserve"> | </v>
      </c>
      <c r="C366" t="str">
        <v xml:space="preserve">0 | </v>
      </c>
      <c r="D366" t="str">
        <v xml:space="preserve">0 | </v>
      </c>
      <c r="E366" t="str">
        <v xml:space="preserve">0 | </v>
      </c>
      <c r="F366" t="str">
        <v xml:space="preserve">0 | </v>
      </c>
      <c r="G366" t="str">
        <v xml:space="preserve">0 | </v>
      </c>
      <c r="H366" t="str">
        <v xml:space="preserve">0 | </v>
      </c>
      <c r="I366" t="str">
        <v xml:space="preserve">0 | </v>
      </c>
      <c r="J366" t="str">
        <v xml:space="preserve">0 | </v>
      </c>
      <c r="K366" t="str">
        <v xml:space="preserve">0 | </v>
      </c>
      <c r="L366" t="str">
        <v xml:space="preserve">0 | </v>
      </c>
      <c r="M366" t="str">
        <v xml:space="preserve">0 | </v>
      </c>
      <c r="N366" t="str">
        <v xml:space="preserve">0 | </v>
      </c>
    </row>
    <row r="367" spans="2:14" x14ac:dyDescent="0.25">
      <c r="B367" t="str" cm="1">
        <f t="array" ref="B367:N367">TRANSPOSE(_xlfn._xlws.SORT(_xlfn._xlws.FILTER(genotypes[cultivar_level]&amp;" | "&amp;genotypes[cultivar_name],genotypes[experiment_ID]=A367)))</f>
        <v xml:space="preserve"> | </v>
      </c>
      <c r="C367" t="str">
        <v xml:space="preserve">0 | </v>
      </c>
      <c r="D367" t="str">
        <v xml:space="preserve">0 | </v>
      </c>
      <c r="E367" t="str">
        <v xml:space="preserve">0 | </v>
      </c>
      <c r="F367" t="str">
        <v xml:space="preserve">0 | </v>
      </c>
      <c r="G367" t="str">
        <v xml:space="preserve">0 | </v>
      </c>
      <c r="H367" t="str">
        <v xml:space="preserve">0 | </v>
      </c>
      <c r="I367" t="str">
        <v xml:space="preserve">0 | </v>
      </c>
      <c r="J367" t="str">
        <v xml:space="preserve">0 | </v>
      </c>
      <c r="K367" t="str">
        <v xml:space="preserve">0 | </v>
      </c>
      <c r="L367" t="str">
        <v xml:space="preserve">0 | </v>
      </c>
      <c r="M367" t="str">
        <v xml:space="preserve">0 | </v>
      </c>
      <c r="N367" t="str">
        <v xml:space="preserve">0 | </v>
      </c>
    </row>
    <row r="368" spans="2:14" x14ac:dyDescent="0.25">
      <c r="B368" t="str" cm="1">
        <f t="array" ref="B368:N368">TRANSPOSE(_xlfn._xlws.SORT(_xlfn._xlws.FILTER(genotypes[cultivar_level]&amp;" | "&amp;genotypes[cultivar_name],genotypes[experiment_ID]=A368)))</f>
        <v xml:space="preserve"> | </v>
      </c>
      <c r="C368" t="str">
        <v xml:space="preserve">0 | </v>
      </c>
      <c r="D368" t="str">
        <v xml:space="preserve">0 | </v>
      </c>
      <c r="E368" t="str">
        <v xml:space="preserve">0 | </v>
      </c>
      <c r="F368" t="str">
        <v xml:space="preserve">0 | </v>
      </c>
      <c r="G368" t="str">
        <v xml:space="preserve">0 | </v>
      </c>
      <c r="H368" t="str">
        <v xml:space="preserve">0 | </v>
      </c>
      <c r="I368" t="str">
        <v xml:space="preserve">0 | </v>
      </c>
      <c r="J368" t="str">
        <v xml:space="preserve">0 | </v>
      </c>
      <c r="K368" t="str">
        <v xml:space="preserve">0 | </v>
      </c>
      <c r="L368" t="str">
        <v xml:space="preserve">0 | </v>
      </c>
      <c r="M368" t="str">
        <v xml:space="preserve">0 | </v>
      </c>
      <c r="N368" t="str">
        <v xml:space="preserve">0 | </v>
      </c>
    </row>
    <row r="369" spans="2:14" x14ac:dyDescent="0.25">
      <c r="B369" t="str" cm="1">
        <f t="array" ref="B369:N369">TRANSPOSE(_xlfn._xlws.SORT(_xlfn._xlws.FILTER(genotypes[cultivar_level]&amp;" | "&amp;genotypes[cultivar_name],genotypes[experiment_ID]=A369)))</f>
        <v xml:space="preserve"> | </v>
      </c>
      <c r="C369" t="str">
        <v xml:space="preserve">0 | </v>
      </c>
      <c r="D369" t="str">
        <v xml:space="preserve">0 | </v>
      </c>
      <c r="E369" t="str">
        <v xml:space="preserve">0 | </v>
      </c>
      <c r="F369" t="str">
        <v xml:space="preserve">0 | </v>
      </c>
      <c r="G369" t="str">
        <v xml:space="preserve">0 | </v>
      </c>
      <c r="H369" t="str">
        <v xml:space="preserve">0 | </v>
      </c>
      <c r="I369" t="str">
        <v xml:space="preserve">0 | </v>
      </c>
      <c r="J369" t="str">
        <v xml:space="preserve">0 | </v>
      </c>
      <c r="K369" t="str">
        <v xml:space="preserve">0 | </v>
      </c>
      <c r="L369" t="str">
        <v xml:space="preserve">0 | </v>
      </c>
      <c r="M369" t="str">
        <v xml:space="preserve">0 | </v>
      </c>
      <c r="N369" t="str">
        <v xml:space="preserve">0 | </v>
      </c>
    </row>
    <row r="370" spans="2:14" x14ac:dyDescent="0.25">
      <c r="B370" t="str" cm="1">
        <f t="array" ref="B370:N370">TRANSPOSE(_xlfn._xlws.SORT(_xlfn._xlws.FILTER(genotypes[cultivar_level]&amp;" | "&amp;genotypes[cultivar_name],genotypes[experiment_ID]=A370)))</f>
        <v xml:space="preserve"> | </v>
      </c>
      <c r="C370" t="str">
        <v xml:space="preserve">0 | </v>
      </c>
      <c r="D370" t="str">
        <v xml:space="preserve">0 | </v>
      </c>
      <c r="E370" t="str">
        <v xml:space="preserve">0 | </v>
      </c>
      <c r="F370" t="str">
        <v xml:space="preserve">0 | </v>
      </c>
      <c r="G370" t="str">
        <v xml:space="preserve">0 | </v>
      </c>
      <c r="H370" t="str">
        <v xml:space="preserve">0 | </v>
      </c>
      <c r="I370" t="str">
        <v xml:space="preserve">0 | </v>
      </c>
      <c r="J370" t="str">
        <v xml:space="preserve">0 | </v>
      </c>
      <c r="K370" t="str">
        <v xml:space="preserve">0 | </v>
      </c>
      <c r="L370" t="str">
        <v xml:space="preserve">0 | </v>
      </c>
      <c r="M370" t="str">
        <v xml:space="preserve">0 | </v>
      </c>
      <c r="N370" t="str">
        <v xml:space="preserve">0 | </v>
      </c>
    </row>
    <row r="371" spans="2:14" x14ac:dyDescent="0.25">
      <c r="B371" t="str" cm="1">
        <f t="array" ref="B371:N371">TRANSPOSE(_xlfn._xlws.SORT(_xlfn._xlws.FILTER(genotypes[cultivar_level]&amp;" | "&amp;genotypes[cultivar_name],genotypes[experiment_ID]=A371)))</f>
        <v xml:space="preserve"> | </v>
      </c>
      <c r="C371" t="str">
        <v xml:space="preserve">0 | </v>
      </c>
      <c r="D371" t="str">
        <v xml:space="preserve">0 | </v>
      </c>
      <c r="E371" t="str">
        <v xml:space="preserve">0 | </v>
      </c>
      <c r="F371" t="str">
        <v xml:space="preserve">0 | </v>
      </c>
      <c r="G371" t="str">
        <v xml:space="preserve">0 | </v>
      </c>
      <c r="H371" t="str">
        <v xml:space="preserve">0 | </v>
      </c>
      <c r="I371" t="str">
        <v xml:space="preserve">0 | </v>
      </c>
      <c r="J371" t="str">
        <v xml:space="preserve">0 | </v>
      </c>
      <c r="K371" t="str">
        <v xml:space="preserve">0 | </v>
      </c>
      <c r="L371" t="str">
        <v xml:space="preserve">0 | </v>
      </c>
      <c r="M371" t="str">
        <v xml:space="preserve">0 | </v>
      </c>
      <c r="N371" t="str">
        <v xml:space="preserve">0 | </v>
      </c>
    </row>
    <row r="372" spans="2:14" x14ac:dyDescent="0.25">
      <c r="B372" t="str" cm="1">
        <f t="array" ref="B372:N372">TRANSPOSE(_xlfn._xlws.SORT(_xlfn._xlws.FILTER(genotypes[cultivar_level]&amp;" | "&amp;genotypes[cultivar_name],genotypes[experiment_ID]=A372)))</f>
        <v xml:space="preserve"> | </v>
      </c>
      <c r="C372" t="str">
        <v xml:space="preserve">0 | </v>
      </c>
      <c r="D372" t="str">
        <v xml:space="preserve">0 | </v>
      </c>
      <c r="E372" t="str">
        <v xml:space="preserve">0 | </v>
      </c>
      <c r="F372" t="str">
        <v xml:space="preserve">0 | </v>
      </c>
      <c r="G372" t="str">
        <v xml:space="preserve">0 | </v>
      </c>
      <c r="H372" t="str">
        <v xml:space="preserve">0 | </v>
      </c>
      <c r="I372" t="str">
        <v xml:space="preserve">0 | </v>
      </c>
      <c r="J372" t="str">
        <v xml:space="preserve">0 | </v>
      </c>
      <c r="K372" t="str">
        <v xml:space="preserve">0 | </v>
      </c>
      <c r="L372" t="str">
        <v xml:space="preserve">0 | </v>
      </c>
      <c r="M372" t="str">
        <v xml:space="preserve">0 | </v>
      </c>
      <c r="N372" t="str">
        <v xml:space="preserve">0 | </v>
      </c>
    </row>
    <row r="373" spans="2:14" x14ac:dyDescent="0.25">
      <c r="B373" t="str" cm="1">
        <f t="array" ref="B373:N373">TRANSPOSE(_xlfn._xlws.SORT(_xlfn._xlws.FILTER(genotypes[cultivar_level]&amp;" | "&amp;genotypes[cultivar_name],genotypes[experiment_ID]=A373)))</f>
        <v xml:space="preserve"> | </v>
      </c>
      <c r="C373" t="str">
        <v xml:space="preserve">0 | </v>
      </c>
      <c r="D373" t="str">
        <v xml:space="preserve">0 | </v>
      </c>
      <c r="E373" t="str">
        <v xml:space="preserve">0 | </v>
      </c>
      <c r="F373" t="str">
        <v xml:space="preserve">0 | </v>
      </c>
      <c r="G373" t="str">
        <v xml:space="preserve">0 | </v>
      </c>
      <c r="H373" t="str">
        <v xml:space="preserve">0 | </v>
      </c>
      <c r="I373" t="str">
        <v xml:space="preserve">0 | </v>
      </c>
      <c r="J373" t="str">
        <v xml:space="preserve">0 | </v>
      </c>
      <c r="K373" t="str">
        <v xml:space="preserve">0 | </v>
      </c>
      <c r="L373" t="str">
        <v xml:space="preserve">0 | </v>
      </c>
      <c r="M373" t="str">
        <v xml:space="preserve">0 | </v>
      </c>
      <c r="N373" t="str">
        <v xml:space="preserve">0 | </v>
      </c>
    </row>
    <row r="374" spans="2:14" x14ac:dyDescent="0.25">
      <c r="B374" t="str" cm="1">
        <f t="array" ref="B374:N374">TRANSPOSE(_xlfn._xlws.SORT(_xlfn._xlws.FILTER(genotypes[cultivar_level]&amp;" | "&amp;genotypes[cultivar_name],genotypes[experiment_ID]=A374)))</f>
        <v xml:space="preserve"> | </v>
      </c>
      <c r="C374" t="str">
        <v xml:space="preserve">0 | </v>
      </c>
      <c r="D374" t="str">
        <v xml:space="preserve">0 | </v>
      </c>
      <c r="E374" t="str">
        <v xml:space="preserve">0 | </v>
      </c>
      <c r="F374" t="str">
        <v xml:space="preserve">0 | </v>
      </c>
      <c r="G374" t="str">
        <v xml:space="preserve">0 | </v>
      </c>
      <c r="H374" t="str">
        <v xml:space="preserve">0 | </v>
      </c>
      <c r="I374" t="str">
        <v xml:space="preserve">0 | </v>
      </c>
      <c r="J374" t="str">
        <v xml:space="preserve">0 | </v>
      </c>
      <c r="K374" t="str">
        <v xml:space="preserve">0 | </v>
      </c>
      <c r="L374" t="str">
        <v xml:space="preserve">0 | </v>
      </c>
      <c r="M374" t="str">
        <v xml:space="preserve">0 | </v>
      </c>
      <c r="N374" t="str">
        <v xml:space="preserve">0 | </v>
      </c>
    </row>
    <row r="375" spans="2:14" x14ac:dyDescent="0.25">
      <c r="B375" t="str" cm="1">
        <f t="array" ref="B375:N375">TRANSPOSE(_xlfn._xlws.SORT(_xlfn._xlws.FILTER(genotypes[cultivar_level]&amp;" | "&amp;genotypes[cultivar_name],genotypes[experiment_ID]=A375)))</f>
        <v xml:space="preserve"> | </v>
      </c>
      <c r="C375" t="str">
        <v xml:space="preserve">0 | </v>
      </c>
      <c r="D375" t="str">
        <v xml:space="preserve">0 | </v>
      </c>
      <c r="E375" t="str">
        <v xml:space="preserve">0 | </v>
      </c>
      <c r="F375" t="str">
        <v xml:space="preserve">0 | </v>
      </c>
      <c r="G375" t="str">
        <v xml:space="preserve">0 | </v>
      </c>
      <c r="H375" t="str">
        <v xml:space="preserve">0 | </v>
      </c>
      <c r="I375" t="str">
        <v xml:space="preserve">0 | </v>
      </c>
      <c r="J375" t="str">
        <v xml:space="preserve">0 | </v>
      </c>
      <c r="K375" t="str">
        <v xml:space="preserve">0 | </v>
      </c>
      <c r="L375" t="str">
        <v xml:space="preserve">0 | </v>
      </c>
      <c r="M375" t="str">
        <v xml:space="preserve">0 | </v>
      </c>
      <c r="N375" t="str">
        <v xml:space="preserve">0 | </v>
      </c>
    </row>
    <row r="376" spans="2:14" x14ac:dyDescent="0.25">
      <c r="B376" t="str" cm="1">
        <f t="array" ref="B376:N376">TRANSPOSE(_xlfn._xlws.SORT(_xlfn._xlws.FILTER(genotypes[cultivar_level]&amp;" | "&amp;genotypes[cultivar_name],genotypes[experiment_ID]=A376)))</f>
        <v xml:space="preserve"> | </v>
      </c>
      <c r="C376" t="str">
        <v xml:space="preserve">0 | </v>
      </c>
      <c r="D376" t="str">
        <v xml:space="preserve">0 | </v>
      </c>
      <c r="E376" t="str">
        <v xml:space="preserve">0 | </v>
      </c>
      <c r="F376" t="str">
        <v xml:space="preserve">0 | </v>
      </c>
      <c r="G376" t="str">
        <v xml:space="preserve">0 | </v>
      </c>
      <c r="H376" t="str">
        <v xml:space="preserve">0 | </v>
      </c>
      <c r="I376" t="str">
        <v xml:space="preserve">0 | </v>
      </c>
      <c r="J376" t="str">
        <v xml:space="preserve">0 | </v>
      </c>
      <c r="K376" t="str">
        <v xml:space="preserve">0 | </v>
      </c>
      <c r="L376" t="str">
        <v xml:space="preserve">0 | </v>
      </c>
      <c r="M376" t="str">
        <v xml:space="preserve">0 | </v>
      </c>
      <c r="N376" t="str">
        <v xml:space="preserve">0 | </v>
      </c>
    </row>
    <row r="377" spans="2:14" x14ac:dyDescent="0.25">
      <c r="B377" t="str" cm="1">
        <f t="array" ref="B377:N377">TRANSPOSE(_xlfn._xlws.SORT(_xlfn._xlws.FILTER(genotypes[cultivar_level]&amp;" | "&amp;genotypes[cultivar_name],genotypes[experiment_ID]=A377)))</f>
        <v xml:space="preserve"> | </v>
      </c>
      <c r="C377" t="str">
        <v xml:space="preserve">0 | </v>
      </c>
      <c r="D377" t="str">
        <v xml:space="preserve">0 | </v>
      </c>
      <c r="E377" t="str">
        <v xml:space="preserve">0 | </v>
      </c>
      <c r="F377" t="str">
        <v xml:space="preserve">0 | </v>
      </c>
      <c r="G377" t="str">
        <v xml:space="preserve">0 | </v>
      </c>
      <c r="H377" t="str">
        <v xml:space="preserve">0 | </v>
      </c>
      <c r="I377" t="str">
        <v xml:space="preserve">0 | </v>
      </c>
      <c r="J377" t="str">
        <v xml:space="preserve">0 | </v>
      </c>
      <c r="K377" t="str">
        <v xml:space="preserve">0 | </v>
      </c>
      <c r="L377" t="str">
        <v xml:space="preserve">0 | </v>
      </c>
      <c r="M377" t="str">
        <v xml:space="preserve">0 | </v>
      </c>
      <c r="N377" t="str">
        <v xml:space="preserve">0 | </v>
      </c>
    </row>
    <row r="378" spans="2:14" x14ac:dyDescent="0.25">
      <c r="B378" t="str" cm="1">
        <f t="array" ref="B378:N378">TRANSPOSE(_xlfn._xlws.SORT(_xlfn._xlws.FILTER(genotypes[cultivar_level]&amp;" | "&amp;genotypes[cultivar_name],genotypes[experiment_ID]=A378)))</f>
        <v xml:space="preserve"> | </v>
      </c>
      <c r="C378" t="str">
        <v xml:space="preserve">0 | </v>
      </c>
      <c r="D378" t="str">
        <v xml:space="preserve">0 | </v>
      </c>
      <c r="E378" t="str">
        <v xml:space="preserve">0 | </v>
      </c>
      <c r="F378" t="str">
        <v xml:space="preserve">0 | </v>
      </c>
      <c r="G378" t="str">
        <v xml:space="preserve">0 | </v>
      </c>
      <c r="H378" t="str">
        <v xml:space="preserve">0 | </v>
      </c>
      <c r="I378" t="str">
        <v xml:space="preserve">0 | </v>
      </c>
      <c r="J378" t="str">
        <v xml:space="preserve">0 | </v>
      </c>
      <c r="K378" t="str">
        <v xml:space="preserve">0 | </v>
      </c>
      <c r="L378" t="str">
        <v xml:space="preserve">0 | </v>
      </c>
      <c r="M378" t="str">
        <v xml:space="preserve">0 | </v>
      </c>
      <c r="N378" t="str">
        <v xml:space="preserve">0 | </v>
      </c>
    </row>
    <row r="379" spans="2:14" x14ac:dyDescent="0.25">
      <c r="B379" t="str" cm="1">
        <f t="array" ref="B379:N379">TRANSPOSE(_xlfn._xlws.SORT(_xlfn._xlws.FILTER(genotypes[cultivar_level]&amp;" | "&amp;genotypes[cultivar_name],genotypes[experiment_ID]=A379)))</f>
        <v xml:space="preserve"> | </v>
      </c>
      <c r="C379" t="str">
        <v xml:space="preserve">0 | </v>
      </c>
      <c r="D379" t="str">
        <v xml:space="preserve">0 | </v>
      </c>
      <c r="E379" t="str">
        <v xml:space="preserve">0 | </v>
      </c>
      <c r="F379" t="str">
        <v xml:space="preserve">0 | </v>
      </c>
      <c r="G379" t="str">
        <v xml:space="preserve">0 | </v>
      </c>
      <c r="H379" t="str">
        <v xml:space="preserve">0 | </v>
      </c>
      <c r="I379" t="str">
        <v xml:space="preserve">0 | </v>
      </c>
      <c r="J379" t="str">
        <v xml:space="preserve">0 | </v>
      </c>
      <c r="K379" t="str">
        <v xml:space="preserve">0 | </v>
      </c>
      <c r="L379" t="str">
        <v xml:space="preserve">0 | </v>
      </c>
      <c r="M379" t="str">
        <v xml:space="preserve">0 | </v>
      </c>
      <c r="N379" t="str">
        <v xml:space="preserve">0 | </v>
      </c>
    </row>
    <row r="380" spans="2:14" x14ac:dyDescent="0.25">
      <c r="B380" t="str" cm="1">
        <f t="array" ref="B380:N380">TRANSPOSE(_xlfn._xlws.SORT(_xlfn._xlws.FILTER(genotypes[cultivar_level]&amp;" | "&amp;genotypes[cultivar_name],genotypes[experiment_ID]=A380)))</f>
        <v xml:space="preserve"> | </v>
      </c>
      <c r="C380" t="str">
        <v xml:space="preserve">0 | </v>
      </c>
      <c r="D380" t="str">
        <v xml:space="preserve">0 | </v>
      </c>
      <c r="E380" t="str">
        <v xml:space="preserve">0 | </v>
      </c>
      <c r="F380" t="str">
        <v xml:space="preserve">0 | </v>
      </c>
      <c r="G380" t="str">
        <v xml:space="preserve">0 | </v>
      </c>
      <c r="H380" t="str">
        <v xml:space="preserve">0 | </v>
      </c>
      <c r="I380" t="str">
        <v xml:space="preserve">0 | </v>
      </c>
      <c r="J380" t="str">
        <v xml:space="preserve">0 | </v>
      </c>
      <c r="K380" t="str">
        <v xml:space="preserve">0 | </v>
      </c>
      <c r="L380" t="str">
        <v xml:space="preserve">0 | </v>
      </c>
      <c r="M380" t="str">
        <v xml:space="preserve">0 | </v>
      </c>
      <c r="N380" t="str">
        <v xml:space="preserve">0 | </v>
      </c>
    </row>
    <row r="381" spans="2:14" x14ac:dyDescent="0.25">
      <c r="B381" t="str" cm="1">
        <f t="array" ref="B381:N381">TRANSPOSE(_xlfn._xlws.SORT(_xlfn._xlws.FILTER(genotypes[cultivar_level]&amp;" | "&amp;genotypes[cultivar_name],genotypes[experiment_ID]=A381)))</f>
        <v xml:space="preserve"> | </v>
      </c>
      <c r="C381" t="str">
        <v xml:space="preserve">0 | </v>
      </c>
      <c r="D381" t="str">
        <v xml:space="preserve">0 | </v>
      </c>
      <c r="E381" t="str">
        <v xml:space="preserve">0 | </v>
      </c>
      <c r="F381" t="str">
        <v xml:space="preserve">0 | </v>
      </c>
      <c r="G381" t="str">
        <v xml:space="preserve">0 | </v>
      </c>
      <c r="H381" t="str">
        <v xml:space="preserve">0 | </v>
      </c>
      <c r="I381" t="str">
        <v xml:space="preserve">0 | </v>
      </c>
      <c r="J381" t="str">
        <v xml:space="preserve">0 | </v>
      </c>
      <c r="K381" t="str">
        <v xml:space="preserve">0 | </v>
      </c>
      <c r="L381" t="str">
        <v xml:space="preserve">0 | </v>
      </c>
      <c r="M381" t="str">
        <v xml:space="preserve">0 | </v>
      </c>
      <c r="N381" t="str">
        <v xml:space="preserve">0 | </v>
      </c>
    </row>
    <row r="382" spans="2:14" x14ac:dyDescent="0.25">
      <c r="B382" t="str" cm="1">
        <f t="array" ref="B382:N382">TRANSPOSE(_xlfn._xlws.SORT(_xlfn._xlws.FILTER(genotypes[cultivar_level]&amp;" | "&amp;genotypes[cultivar_name],genotypes[experiment_ID]=A382)))</f>
        <v xml:space="preserve"> | </v>
      </c>
      <c r="C382" t="str">
        <v xml:space="preserve">0 | </v>
      </c>
      <c r="D382" t="str">
        <v xml:space="preserve">0 | </v>
      </c>
      <c r="E382" t="str">
        <v xml:space="preserve">0 | </v>
      </c>
      <c r="F382" t="str">
        <v xml:space="preserve">0 | </v>
      </c>
      <c r="G382" t="str">
        <v xml:space="preserve">0 | </v>
      </c>
      <c r="H382" t="str">
        <v xml:space="preserve">0 | </v>
      </c>
      <c r="I382" t="str">
        <v xml:space="preserve">0 | </v>
      </c>
      <c r="J382" t="str">
        <v xml:space="preserve">0 | </v>
      </c>
      <c r="K382" t="str">
        <v xml:space="preserve">0 | </v>
      </c>
      <c r="L382" t="str">
        <v xml:space="preserve">0 | </v>
      </c>
      <c r="M382" t="str">
        <v xml:space="preserve">0 | </v>
      </c>
      <c r="N382" t="str">
        <v xml:space="preserve">0 | </v>
      </c>
    </row>
    <row r="383" spans="2:14" x14ac:dyDescent="0.25">
      <c r="B383" t="str" cm="1">
        <f t="array" ref="B383:N383">TRANSPOSE(_xlfn._xlws.SORT(_xlfn._xlws.FILTER(genotypes[cultivar_level]&amp;" | "&amp;genotypes[cultivar_name],genotypes[experiment_ID]=A383)))</f>
        <v xml:space="preserve"> | </v>
      </c>
      <c r="C383" t="str">
        <v xml:space="preserve">0 | </v>
      </c>
      <c r="D383" t="str">
        <v xml:space="preserve">0 | </v>
      </c>
      <c r="E383" t="str">
        <v xml:space="preserve">0 | </v>
      </c>
      <c r="F383" t="str">
        <v xml:space="preserve">0 | </v>
      </c>
      <c r="G383" t="str">
        <v xml:space="preserve">0 | </v>
      </c>
      <c r="H383" t="str">
        <v xml:space="preserve">0 | </v>
      </c>
      <c r="I383" t="str">
        <v xml:space="preserve">0 | </v>
      </c>
      <c r="J383" t="str">
        <v xml:space="preserve">0 | </v>
      </c>
      <c r="K383" t="str">
        <v xml:space="preserve">0 | </v>
      </c>
      <c r="L383" t="str">
        <v xml:space="preserve">0 | </v>
      </c>
      <c r="M383" t="str">
        <v xml:space="preserve">0 | </v>
      </c>
      <c r="N383" t="str">
        <v xml:space="preserve">0 | </v>
      </c>
    </row>
    <row r="384" spans="2:14" x14ac:dyDescent="0.25">
      <c r="B384" t="str" cm="1">
        <f t="array" ref="B384:N384">TRANSPOSE(_xlfn._xlws.SORT(_xlfn._xlws.FILTER(genotypes[cultivar_level]&amp;" | "&amp;genotypes[cultivar_name],genotypes[experiment_ID]=A384)))</f>
        <v xml:space="preserve"> | </v>
      </c>
      <c r="C384" t="str">
        <v xml:space="preserve">0 | </v>
      </c>
      <c r="D384" t="str">
        <v xml:space="preserve">0 | </v>
      </c>
      <c r="E384" t="str">
        <v xml:space="preserve">0 | </v>
      </c>
      <c r="F384" t="str">
        <v xml:space="preserve">0 | </v>
      </c>
      <c r="G384" t="str">
        <v xml:space="preserve">0 | </v>
      </c>
      <c r="H384" t="str">
        <v xml:space="preserve">0 | </v>
      </c>
      <c r="I384" t="str">
        <v xml:space="preserve">0 | </v>
      </c>
      <c r="J384" t="str">
        <v xml:space="preserve">0 | </v>
      </c>
      <c r="K384" t="str">
        <v xml:space="preserve">0 | </v>
      </c>
      <c r="L384" t="str">
        <v xml:space="preserve">0 | </v>
      </c>
      <c r="M384" t="str">
        <v xml:space="preserve">0 | </v>
      </c>
      <c r="N384" t="str">
        <v xml:space="preserve">0 | </v>
      </c>
    </row>
    <row r="385" spans="2:14" x14ac:dyDescent="0.25">
      <c r="B385" t="str" cm="1">
        <f t="array" ref="B385:N385">TRANSPOSE(_xlfn._xlws.SORT(_xlfn._xlws.FILTER(genotypes[cultivar_level]&amp;" | "&amp;genotypes[cultivar_name],genotypes[experiment_ID]=A385)))</f>
        <v xml:space="preserve"> | </v>
      </c>
      <c r="C385" t="str">
        <v xml:space="preserve">0 | </v>
      </c>
      <c r="D385" t="str">
        <v xml:space="preserve">0 | </v>
      </c>
      <c r="E385" t="str">
        <v xml:space="preserve">0 | </v>
      </c>
      <c r="F385" t="str">
        <v xml:space="preserve">0 | </v>
      </c>
      <c r="G385" t="str">
        <v xml:space="preserve">0 | </v>
      </c>
      <c r="H385" t="str">
        <v xml:space="preserve">0 | </v>
      </c>
      <c r="I385" t="str">
        <v xml:space="preserve">0 | </v>
      </c>
      <c r="J385" t="str">
        <v xml:space="preserve">0 | </v>
      </c>
      <c r="K385" t="str">
        <v xml:space="preserve">0 | </v>
      </c>
      <c r="L385" t="str">
        <v xml:space="preserve">0 | </v>
      </c>
      <c r="M385" t="str">
        <v xml:space="preserve">0 | </v>
      </c>
      <c r="N385" t="str">
        <v xml:space="preserve">0 | </v>
      </c>
    </row>
    <row r="386" spans="2:14" x14ac:dyDescent="0.25">
      <c r="B386" t="str" cm="1">
        <f t="array" ref="B386:N386">TRANSPOSE(_xlfn._xlws.SORT(_xlfn._xlws.FILTER(genotypes[cultivar_level]&amp;" | "&amp;genotypes[cultivar_name],genotypes[experiment_ID]=A386)))</f>
        <v xml:space="preserve"> | </v>
      </c>
      <c r="C386" t="str">
        <v xml:space="preserve">0 | </v>
      </c>
      <c r="D386" t="str">
        <v xml:space="preserve">0 | </v>
      </c>
      <c r="E386" t="str">
        <v xml:space="preserve">0 | </v>
      </c>
      <c r="F386" t="str">
        <v xml:space="preserve">0 | </v>
      </c>
      <c r="G386" t="str">
        <v xml:space="preserve">0 | </v>
      </c>
      <c r="H386" t="str">
        <v xml:space="preserve">0 | </v>
      </c>
      <c r="I386" t="str">
        <v xml:space="preserve">0 | </v>
      </c>
      <c r="J386" t="str">
        <v xml:space="preserve">0 | </v>
      </c>
      <c r="K386" t="str">
        <v xml:space="preserve">0 | </v>
      </c>
      <c r="L386" t="str">
        <v xml:space="preserve">0 | </v>
      </c>
      <c r="M386" t="str">
        <v xml:space="preserve">0 | </v>
      </c>
      <c r="N386" t="str">
        <v xml:space="preserve">0 | </v>
      </c>
    </row>
    <row r="387" spans="2:14" x14ac:dyDescent="0.25">
      <c r="B387" t="str" cm="1">
        <f t="array" ref="B387:N387">TRANSPOSE(_xlfn._xlws.SORT(_xlfn._xlws.FILTER(genotypes[cultivar_level]&amp;" | "&amp;genotypes[cultivar_name],genotypes[experiment_ID]=A387)))</f>
        <v xml:space="preserve"> | </v>
      </c>
      <c r="C387" t="str">
        <v xml:space="preserve">0 | </v>
      </c>
      <c r="D387" t="str">
        <v xml:space="preserve">0 | </v>
      </c>
      <c r="E387" t="str">
        <v xml:space="preserve">0 | </v>
      </c>
      <c r="F387" t="str">
        <v xml:space="preserve">0 | </v>
      </c>
      <c r="G387" t="str">
        <v xml:space="preserve">0 | </v>
      </c>
      <c r="H387" t="str">
        <v xml:space="preserve">0 | </v>
      </c>
      <c r="I387" t="str">
        <v xml:space="preserve">0 | </v>
      </c>
      <c r="J387" t="str">
        <v xml:space="preserve">0 | </v>
      </c>
      <c r="K387" t="str">
        <v xml:space="preserve">0 | </v>
      </c>
      <c r="L387" t="str">
        <v xml:space="preserve">0 | </v>
      </c>
      <c r="M387" t="str">
        <v xml:space="preserve">0 | </v>
      </c>
      <c r="N387" t="str">
        <v xml:space="preserve">0 | </v>
      </c>
    </row>
    <row r="388" spans="2:14" x14ac:dyDescent="0.25">
      <c r="B388" t="str" cm="1">
        <f t="array" ref="B388:N388">TRANSPOSE(_xlfn._xlws.SORT(_xlfn._xlws.FILTER(genotypes[cultivar_level]&amp;" | "&amp;genotypes[cultivar_name],genotypes[experiment_ID]=A388)))</f>
        <v xml:space="preserve"> | </v>
      </c>
      <c r="C388" t="str">
        <v xml:space="preserve">0 | </v>
      </c>
      <c r="D388" t="str">
        <v xml:space="preserve">0 | </v>
      </c>
      <c r="E388" t="str">
        <v xml:space="preserve">0 | </v>
      </c>
      <c r="F388" t="str">
        <v xml:space="preserve">0 | </v>
      </c>
      <c r="G388" t="str">
        <v xml:space="preserve">0 | </v>
      </c>
      <c r="H388" t="str">
        <v xml:space="preserve">0 | </v>
      </c>
      <c r="I388" t="str">
        <v xml:space="preserve">0 | </v>
      </c>
      <c r="J388" t="str">
        <v xml:space="preserve">0 | </v>
      </c>
      <c r="K388" t="str">
        <v xml:space="preserve">0 | </v>
      </c>
      <c r="L388" t="str">
        <v xml:space="preserve">0 | </v>
      </c>
      <c r="M388" t="str">
        <v xml:space="preserve">0 | </v>
      </c>
      <c r="N388" t="str">
        <v xml:space="preserve">0 | </v>
      </c>
    </row>
    <row r="389" spans="2:14" x14ac:dyDescent="0.25">
      <c r="B389" t="str" cm="1">
        <f t="array" ref="B389:N389">TRANSPOSE(_xlfn._xlws.SORT(_xlfn._xlws.FILTER(genotypes[cultivar_level]&amp;" | "&amp;genotypes[cultivar_name],genotypes[experiment_ID]=A389)))</f>
        <v xml:space="preserve"> | </v>
      </c>
      <c r="C389" t="str">
        <v xml:space="preserve">0 | </v>
      </c>
      <c r="D389" t="str">
        <v xml:space="preserve">0 | </v>
      </c>
      <c r="E389" t="str">
        <v xml:space="preserve">0 | </v>
      </c>
      <c r="F389" t="str">
        <v xml:space="preserve">0 | </v>
      </c>
      <c r="G389" t="str">
        <v xml:space="preserve">0 | </v>
      </c>
      <c r="H389" t="str">
        <v xml:space="preserve">0 | </v>
      </c>
      <c r="I389" t="str">
        <v xml:space="preserve">0 | </v>
      </c>
      <c r="J389" t="str">
        <v xml:space="preserve">0 | </v>
      </c>
      <c r="K389" t="str">
        <v xml:space="preserve">0 | </v>
      </c>
      <c r="L389" t="str">
        <v xml:space="preserve">0 | </v>
      </c>
      <c r="M389" t="str">
        <v xml:space="preserve">0 | </v>
      </c>
      <c r="N389" t="str">
        <v xml:space="preserve">0 | </v>
      </c>
    </row>
    <row r="390" spans="2:14" x14ac:dyDescent="0.25">
      <c r="B390" t="str" cm="1">
        <f t="array" ref="B390:N390">TRANSPOSE(_xlfn._xlws.SORT(_xlfn._xlws.FILTER(genotypes[cultivar_level]&amp;" | "&amp;genotypes[cultivar_name],genotypes[experiment_ID]=A390)))</f>
        <v xml:space="preserve"> | </v>
      </c>
      <c r="C390" t="str">
        <v xml:space="preserve">0 | </v>
      </c>
      <c r="D390" t="str">
        <v xml:space="preserve">0 | </v>
      </c>
      <c r="E390" t="str">
        <v xml:space="preserve">0 | </v>
      </c>
      <c r="F390" t="str">
        <v xml:space="preserve">0 | </v>
      </c>
      <c r="G390" t="str">
        <v xml:space="preserve">0 | </v>
      </c>
      <c r="H390" t="str">
        <v xml:space="preserve">0 | </v>
      </c>
      <c r="I390" t="str">
        <v xml:space="preserve">0 | </v>
      </c>
      <c r="J390" t="str">
        <v xml:space="preserve">0 | </v>
      </c>
      <c r="K390" t="str">
        <v xml:space="preserve">0 | </v>
      </c>
      <c r="L390" t="str">
        <v xml:space="preserve">0 | </v>
      </c>
      <c r="M390" t="str">
        <v xml:space="preserve">0 | </v>
      </c>
      <c r="N390" t="str">
        <v xml:space="preserve">0 | </v>
      </c>
    </row>
    <row r="391" spans="2:14" x14ac:dyDescent="0.25">
      <c r="B391" t="str" cm="1">
        <f t="array" ref="B391:N391">TRANSPOSE(_xlfn._xlws.SORT(_xlfn._xlws.FILTER(genotypes[cultivar_level]&amp;" | "&amp;genotypes[cultivar_name],genotypes[experiment_ID]=A391)))</f>
        <v xml:space="preserve"> | </v>
      </c>
      <c r="C391" t="str">
        <v xml:space="preserve">0 | </v>
      </c>
      <c r="D391" t="str">
        <v xml:space="preserve">0 | </v>
      </c>
      <c r="E391" t="str">
        <v xml:space="preserve">0 | </v>
      </c>
      <c r="F391" t="str">
        <v xml:space="preserve">0 | </v>
      </c>
      <c r="G391" t="str">
        <v xml:space="preserve">0 | </v>
      </c>
      <c r="H391" t="str">
        <v xml:space="preserve">0 | </v>
      </c>
      <c r="I391" t="str">
        <v xml:space="preserve">0 | </v>
      </c>
      <c r="J391" t="str">
        <v xml:space="preserve">0 | </v>
      </c>
      <c r="K391" t="str">
        <v xml:space="preserve">0 | </v>
      </c>
      <c r="L391" t="str">
        <v xml:space="preserve">0 | </v>
      </c>
      <c r="M391" t="str">
        <v xml:space="preserve">0 | </v>
      </c>
      <c r="N391" t="str">
        <v xml:space="preserve">0 | </v>
      </c>
    </row>
    <row r="392" spans="2:14" x14ac:dyDescent="0.25">
      <c r="B392" t="str" cm="1">
        <f t="array" ref="B392:N392">TRANSPOSE(_xlfn._xlws.SORT(_xlfn._xlws.FILTER(genotypes[cultivar_level]&amp;" | "&amp;genotypes[cultivar_name],genotypes[experiment_ID]=A392)))</f>
        <v xml:space="preserve"> | </v>
      </c>
      <c r="C392" t="str">
        <v xml:space="preserve">0 | </v>
      </c>
      <c r="D392" t="str">
        <v xml:space="preserve">0 | </v>
      </c>
      <c r="E392" t="str">
        <v xml:space="preserve">0 | </v>
      </c>
      <c r="F392" t="str">
        <v xml:space="preserve">0 | </v>
      </c>
      <c r="G392" t="str">
        <v xml:space="preserve">0 | </v>
      </c>
      <c r="H392" t="str">
        <v xml:space="preserve">0 | </v>
      </c>
      <c r="I392" t="str">
        <v xml:space="preserve">0 | </v>
      </c>
      <c r="J392" t="str">
        <v xml:space="preserve">0 | </v>
      </c>
      <c r="K392" t="str">
        <v xml:space="preserve">0 | </v>
      </c>
      <c r="L392" t="str">
        <v xml:space="preserve">0 | </v>
      </c>
      <c r="M392" t="str">
        <v xml:space="preserve">0 | </v>
      </c>
      <c r="N392" t="str">
        <v xml:space="preserve">0 | </v>
      </c>
    </row>
    <row r="393" spans="2:14" x14ac:dyDescent="0.25">
      <c r="B393" t="str" cm="1">
        <f t="array" ref="B393:N393">TRANSPOSE(_xlfn._xlws.SORT(_xlfn._xlws.FILTER(genotypes[cultivar_level]&amp;" | "&amp;genotypes[cultivar_name],genotypes[experiment_ID]=A393)))</f>
        <v xml:space="preserve"> | </v>
      </c>
      <c r="C393" t="str">
        <v xml:space="preserve">0 | </v>
      </c>
      <c r="D393" t="str">
        <v xml:space="preserve">0 | </v>
      </c>
      <c r="E393" t="str">
        <v xml:space="preserve">0 | </v>
      </c>
      <c r="F393" t="str">
        <v xml:space="preserve">0 | </v>
      </c>
      <c r="G393" t="str">
        <v xml:space="preserve">0 | </v>
      </c>
      <c r="H393" t="str">
        <v xml:space="preserve">0 | </v>
      </c>
      <c r="I393" t="str">
        <v xml:space="preserve">0 | </v>
      </c>
      <c r="J393" t="str">
        <v xml:space="preserve">0 | </v>
      </c>
      <c r="K393" t="str">
        <v xml:space="preserve">0 | </v>
      </c>
      <c r="L393" t="str">
        <v xml:space="preserve">0 | </v>
      </c>
      <c r="M393" t="str">
        <v xml:space="preserve">0 | </v>
      </c>
      <c r="N393" t="str">
        <v xml:space="preserve">0 | </v>
      </c>
    </row>
    <row r="394" spans="2:14" x14ac:dyDescent="0.25">
      <c r="B394" t="str" cm="1">
        <f t="array" ref="B394:N394">TRANSPOSE(_xlfn._xlws.SORT(_xlfn._xlws.FILTER(genotypes[cultivar_level]&amp;" | "&amp;genotypes[cultivar_name],genotypes[experiment_ID]=A394)))</f>
        <v xml:space="preserve"> | </v>
      </c>
      <c r="C394" t="str">
        <v xml:space="preserve">0 | </v>
      </c>
      <c r="D394" t="str">
        <v xml:space="preserve">0 | </v>
      </c>
      <c r="E394" t="str">
        <v xml:space="preserve">0 | </v>
      </c>
      <c r="F394" t="str">
        <v xml:space="preserve">0 | </v>
      </c>
      <c r="G394" t="str">
        <v xml:space="preserve">0 | </v>
      </c>
      <c r="H394" t="str">
        <v xml:space="preserve">0 | </v>
      </c>
      <c r="I394" t="str">
        <v xml:space="preserve">0 | </v>
      </c>
      <c r="J394" t="str">
        <v xml:space="preserve">0 | </v>
      </c>
      <c r="K394" t="str">
        <v xml:space="preserve">0 | </v>
      </c>
      <c r="L394" t="str">
        <v xml:space="preserve">0 | </v>
      </c>
      <c r="M394" t="str">
        <v xml:space="preserve">0 | </v>
      </c>
      <c r="N394" t="str">
        <v xml:space="preserve">0 | </v>
      </c>
    </row>
    <row r="395" spans="2:14" x14ac:dyDescent="0.25">
      <c r="B395" t="str" cm="1">
        <f t="array" ref="B395:N395">TRANSPOSE(_xlfn._xlws.SORT(_xlfn._xlws.FILTER(genotypes[cultivar_level]&amp;" | "&amp;genotypes[cultivar_name],genotypes[experiment_ID]=A395)))</f>
        <v xml:space="preserve"> | </v>
      </c>
      <c r="C395" t="str">
        <v xml:space="preserve">0 | </v>
      </c>
      <c r="D395" t="str">
        <v xml:space="preserve">0 | </v>
      </c>
      <c r="E395" t="str">
        <v xml:space="preserve">0 | </v>
      </c>
      <c r="F395" t="str">
        <v xml:space="preserve">0 | </v>
      </c>
      <c r="G395" t="str">
        <v xml:space="preserve">0 | </v>
      </c>
      <c r="H395" t="str">
        <v xml:space="preserve">0 | </v>
      </c>
      <c r="I395" t="str">
        <v xml:space="preserve">0 | </v>
      </c>
      <c r="J395" t="str">
        <v xml:space="preserve">0 | </v>
      </c>
      <c r="K395" t="str">
        <v xml:space="preserve">0 | </v>
      </c>
      <c r="L395" t="str">
        <v xml:space="preserve">0 | </v>
      </c>
      <c r="M395" t="str">
        <v xml:space="preserve">0 | </v>
      </c>
      <c r="N395" t="str">
        <v xml:space="preserve">0 | </v>
      </c>
    </row>
    <row r="396" spans="2:14" x14ac:dyDescent="0.25">
      <c r="B396" t="str" cm="1">
        <f t="array" ref="B396:N396">TRANSPOSE(_xlfn._xlws.SORT(_xlfn._xlws.FILTER(genotypes[cultivar_level]&amp;" | "&amp;genotypes[cultivar_name],genotypes[experiment_ID]=A396)))</f>
        <v xml:space="preserve"> | </v>
      </c>
      <c r="C396" t="str">
        <v xml:space="preserve">0 | </v>
      </c>
      <c r="D396" t="str">
        <v xml:space="preserve">0 | </v>
      </c>
      <c r="E396" t="str">
        <v xml:space="preserve">0 | </v>
      </c>
      <c r="F396" t="str">
        <v xml:space="preserve">0 | </v>
      </c>
      <c r="G396" t="str">
        <v xml:space="preserve">0 | </v>
      </c>
      <c r="H396" t="str">
        <v xml:space="preserve">0 | </v>
      </c>
      <c r="I396" t="str">
        <v xml:space="preserve">0 | </v>
      </c>
      <c r="J396" t="str">
        <v xml:space="preserve">0 | </v>
      </c>
      <c r="K396" t="str">
        <v xml:space="preserve">0 | </v>
      </c>
      <c r="L396" t="str">
        <v xml:space="preserve">0 | </v>
      </c>
      <c r="M396" t="str">
        <v xml:space="preserve">0 | </v>
      </c>
      <c r="N396" t="str">
        <v xml:space="preserve">0 | </v>
      </c>
    </row>
    <row r="397" spans="2:14" x14ac:dyDescent="0.25">
      <c r="B397" t="str" cm="1">
        <f t="array" ref="B397:N397">TRANSPOSE(_xlfn._xlws.SORT(_xlfn._xlws.FILTER(genotypes[cultivar_level]&amp;" | "&amp;genotypes[cultivar_name],genotypes[experiment_ID]=A397)))</f>
        <v xml:space="preserve"> | </v>
      </c>
      <c r="C397" t="str">
        <v xml:space="preserve">0 | </v>
      </c>
      <c r="D397" t="str">
        <v xml:space="preserve">0 | </v>
      </c>
      <c r="E397" t="str">
        <v xml:space="preserve">0 | </v>
      </c>
      <c r="F397" t="str">
        <v xml:space="preserve">0 | </v>
      </c>
      <c r="G397" t="str">
        <v xml:space="preserve">0 | </v>
      </c>
      <c r="H397" t="str">
        <v xml:space="preserve">0 | </v>
      </c>
      <c r="I397" t="str">
        <v xml:space="preserve">0 | </v>
      </c>
      <c r="J397" t="str">
        <v xml:space="preserve">0 | </v>
      </c>
      <c r="K397" t="str">
        <v xml:space="preserve">0 | </v>
      </c>
      <c r="L397" t="str">
        <v xml:space="preserve">0 | </v>
      </c>
      <c r="M397" t="str">
        <v xml:space="preserve">0 | </v>
      </c>
      <c r="N397" t="str">
        <v xml:space="preserve">0 | </v>
      </c>
    </row>
    <row r="398" spans="2:14" x14ac:dyDescent="0.25">
      <c r="B398" t="str" cm="1">
        <f t="array" ref="B398:N398">TRANSPOSE(_xlfn._xlws.SORT(_xlfn._xlws.FILTER(genotypes[cultivar_level]&amp;" | "&amp;genotypes[cultivar_name],genotypes[experiment_ID]=A398)))</f>
        <v xml:space="preserve"> | </v>
      </c>
      <c r="C398" t="str">
        <v xml:space="preserve">0 | </v>
      </c>
      <c r="D398" t="str">
        <v xml:space="preserve">0 | </v>
      </c>
      <c r="E398" t="str">
        <v xml:space="preserve">0 | </v>
      </c>
      <c r="F398" t="str">
        <v xml:space="preserve">0 | </v>
      </c>
      <c r="G398" t="str">
        <v xml:space="preserve">0 | </v>
      </c>
      <c r="H398" t="str">
        <v xml:space="preserve">0 | </v>
      </c>
      <c r="I398" t="str">
        <v xml:space="preserve">0 | </v>
      </c>
      <c r="J398" t="str">
        <v xml:space="preserve">0 | </v>
      </c>
      <c r="K398" t="str">
        <v xml:space="preserve">0 | </v>
      </c>
      <c r="L398" t="str">
        <v xml:space="preserve">0 | </v>
      </c>
      <c r="M398" t="str">
        <v xml:space="preserve">0 | </v>
      </c>
      <c r="N398" t="str">
        <v xml:space="preserve">0 | </v>
      </c>
    </row>
    <row r="399" spans="2:14" x14ac:dyDescent="0.25">
      <c r="B399" t="str" cm="1">
        <f t="array" ref="B399:N399">TRANSPOSE(_xlfn._xlws.SORT(_xlfn._xlws.FILTER(genotypes[cultivar_level]&amp;" | "&amp;genotypes[cultivar_name],genotypes[experiment_ID]=A399)))</f>
        <v xml:space="preserve"> | </v>
      </c>
      <c r="C399" t="str">
        <v xml:space="preserve">0 | </v>
      </c>
      <c r="D399" t="str">
        <v xml:space="preserve">0 | </v>
      </c>
      <c r="E399" t="str">
        <v xml:space="preserve">0 | </v>
      </c>
      <c r="F399" t="str">
        <v xml:space="preserve">0 | </v>
      </c>
      <c r="G399" t="str">
        <v xml:space="preserve">0 | </v>
      </c>
      <c r="H399" t="str">
        <v xml:space="preserve">0 | </v>
      </c>
      <c r="I399" t="str">
        <v xml:space="preserve">0 | </v>
      </c>
      <c r="J399" t="str">
        <v xml:space="preserve">0 | </v>
      </c>
      <c r="K399" t="str">
        <v xml:space="preserve">0 | </v>
      </c>
      <c r="L399" t="str">
        <v xml:space="preserve">0 | </v>
      </c>
      <c r="M399" t="str">
        <v xml:space="preserve">0 | </v>
      </c>
      <c r="N399" t="str">
        <v xml:space="preserve">0 | </v>
      </c>
    </row>
    <row r="400" spans="2:14" x14ac:dyDescent="0.25">
      <c r="B400" t="str" cm="1">
        <f t="array" ref="B400:N400">TRANSPOSE(_xlfn._xlws.SORT(_xlfn._xlws.FILTER(genotypes[cultivar_level]&amp;" | "&amp;genotypes[cultivar_name],genotypes[experiment_ID]=A400)))</f>
        <v xml:space="preserve"> | </v>
      </c>
      <c r="C400" t="str">
        <v xml:space="preserve">0 | </v>
      </c>
      <c r="D400" t="str">
        <v xml:space="preserve">0 | </v>
      </c>
      <c r="E400" t="str">
        <v xml:space="preserve">0 | </v>
      </c>
      <c r="F400" t="str">
        <v xml:space="preserve">0 | </v>
      </c>
      <c r="G400" t="str">
        <v xml:space="preserve">0 | </v>
      </c>
      <c r="H400" t="str">
        <v xml:space="preserve">0 | </v>
      </c>
      <c r="I400" t="str">
        <v xml:space="preserve">0 | </v>
      </c>
      <c r="J400" t="str">
        <v xml:space="preserve">0 | </v>
      </c>
      <c r="K400" t="str">
        <v xml:space="preserve">0 | </v>
      </c>
      <c r="L400" t="str">
        <v xml:space="preserve">0 | </v>
      </c>
      <c r="M400" t="str">
        <v xml:space="preserve">0 | </v>
      </c>
      <c r="N400" t="str">
        <v xml:space="preserve">0 | </v>
      </c>
    </row>
    <row r="401" spans="2:14" x14ac:dyDescent="0.25">
      <c r="B401" t="str" cm="1">
        <f t="array" ref="B401:N401">TRANSPOSE(_xlfn._xlws.SORT(_xlfn._xlws.FILTER(genotypes[cultivar_level]&amp;" | "&amp;genotypes[cultivar_name],genotypes[experiment_ID]=A401)))</f>
        <v xml:space="preserve"> | </v>
      </c>
      <c r="C401" t="str">
        <v xml:space="preserve">0 | </v>
      </c>
      <c r="D401" t="str">
        <v xml:space="preserve">0 | </v>
      </c>
      <c r="E401" t="str">
        <v xml:space="preserve">0 | </v>
      </c>
      <c r="F401" t="str">
        <v xml:space="preserve">0 | </v>
      </c>
      <c r="G401" t="str">
        <v xml:space="preserve">0 | </v>
      </c>
      <c r="H401" t="str">
        <v xml:space="preserve">0 | </v>
      </c>
      <c r="I401" t="str">
        <v xml:space="preserve">0 | </v>
      </c>
      <c r="J401" t="str">
        <v xml:space="preserve">0 | </v>
      </c>
      <c r="K401" t="str">
        <v xml:space="preserve">0 | </v>
      </c>
      <c r="L401" t="str">
        <v xml:space="preserve">0 | </v>
      </c>
      <c r="M401" t="str">
        <v xml:space="preserve">0 | </v>
      </c>
      <c r="N401" t="str">
        <v xml:space="preserve">0 | </v>
      </c>
    </row>
    <row r="402" spans="2:14" x14ac:dyDescent="0.25">
      <c r="B402" t="str" cm="1">
        <f t="array" ref="B402:N402">TRANSPOSE(_xlfn._xlws.SORT(_xlfn._xlws.FILTER(genotypes[cultivar_level]&amp;" | "&amp;genotypes[cultivar_name],genotypes[experiment_ID]=A402)))</f>
        <v xml:space="preserve"> | </v>
      </c>
      <c r="C402" t="str">
        <v xml:space="preserve">0 | </v>
      </c>
      <c r="D402" t="str">
        <v xml:space="preserve">0 | </v>
      </c>
      <c r="E402" t="str">
        <v xml:space="preserve">0 | </v>
      </c>
      <c r="F402" t="str">
        <v xml:space="preserve">0 | </v>
      </c>
      <c r="G402" t="str">
        <v xml:space="preserve">0 | </v>
      </c>
      <c r="H402" t="str">
        <v xml:space="preserve">0 | </v>
      </c>
      <c r="I402" t="str">
        <v xml:space="preserve">0 | </v>
      </c>
      <c r="J402" t="str">
        <v xml:space="preserve">0 | </v>
      </c>
      <c r="K402" t="str">
        <v xml:space="preserve">0 | </v>
      </c>
      <c r="L402" t="str">
        <v xml:space="preserve">0 | </v>
      </c>
      <c r="M402" t="str">
        <v xml:space="preserve">0 | </v>
      </c>
      <c r="N402" t="str">
        <v xml:space="preserve">0 | </v>
      </c>
    </row>
    <row r="403" spans="2:14" x14ac:dyDescent="0.25">
      <c r="B403" t="str" cm="1">
        <f t="array" ref="B403:N403">TRANSPOSE(_xlfn._xlws.SORT(_xlfn._xlws.FILTER(genotypes[cultivar_level]&amp;" | "&amp;genotypes[cultivar_name],genotypes[experiment_ID]=A403)))</f>
        <v xml:space="preserve"> | </v>
      </c>
      <c r="C403" t="str">
        <v xml:space="preserve">0 | </v>
      </c>
      <c r="D403" t="str">
        <v xml:space="preserve">0 | </v>
      </c>
      <c r="E403" t="str">
        <v xml:space="preserve">0 | </v>
      </c>
      <c r="F403" t="str">
        <v xml:space="preserve">0 | </v>
      </c>
      <c r="G403" t="str">
        <v xml:space="preserve">0 | </v>
      </c>
      <c r="H403" t="str">
        <v xml:space="preserve">0 | </v>
      </c>
      <c r="I403" t="str">
        <v xml:space="preserve">0 | </v>
      </c>
      <c r="J403" t="str">
        <v xml:space="preserve">0 | </v>
      </c>
      <c r="K403" t="str">
        <v xml:space="preserve">0 | </v>
      </c>
      <c r="L403" t="str">
        <v xml:space="preserve">0 | </v>
      </c>
      <c r="M403" t="str">
        <v xml:space="preserve">0 | </v>
      </c>
      <c r="N403" t="str">
        <v xml:space="preserve">0 | </v>
      </c>
    </row>
    <row r="404" spans="2:14" x14ac:dyDescent="0.25">
      <c r="B404" t="str" cm="1">
        <f t="array" ref="B404:N404">TRANSPOSE(_xlfn._xlws.SORT(_xlfn._xlws.FILTER(genotypes[cultivar_level]&amp;" | "&amp;genotypes[cultivar_name],genotypes[experiment_ID]=A404)))</f>
        <v xml:space="preserve"> | </v>
      </c>
      <c r="C404" t="str">
        <v xml:space="preserve">0 | </v>
      </c>
      <c r="D404" t="str">
        <v xml:space="preserve">0 | </v>
      </c>
      <c r="E404" t="str">
        <v xml:space="preserve">0 | </v>
      </c>
      <c r="F404" t="str">
        <v xml:space="preserve">0 | </v>
      </c>
      <c r="G404" t="str">
        <v xml:space="preserve">0 | </v>
      </c>
      <c r="H404" t="str">
        <v xml:space="preserve">0 | </v>
      </c>
      <c r="I404" t="str">
        <v xml:space="preserve">0 | </v>
      </c>
      <c r="J404" t="str">
        <v xml:space="preserve">0 | </v>
      </c>
      <c r="K404" t="str">
        <v xml:space="preserve">0 | </v>
      </c>
      <c r="L404" t="str">
        <v xml:space="preserve">0 | </v>
      </c>
      <c r="M404" t="str">
        <v xml:space="preserve">0 | </v>
      </c>
      <c r="N404" t="str">
        <v xml:space="preserve">0 | </v>
      </c>
    </row>
    <row r="405" spans="2:14" x14ac:dyDescent="0.25">
      <c r="B405" t="str" cm="1">
        <f t="array" ref="B405:N405">TRANSPOSE(_xlfn._xlws.SORT(_xlfn._xlws.FILTER(genotypes[cultivar_level]&amp;" | "&amp;genotypes[cultivar_name],genotypes[experiment_ID]=A405)))</f>
        <v xml:space="preserve"> | </v>
      </c>
      <c r="C405" t="str">
        <v xml:space="preserve">0 | </v>
      </c>
      <c r="D405" t="str">
        <v xml:space="preserve">0 | </v>
      </c>
      <c r="E405" t="str">
        <v xml:space="preserve">0 | </v>
      </c>
      <c r="F405" t="str">
        <v xml:space="preserve">0 | </v>
      </c>
      <c r="G405" t="str">
        <v xml:space="preserve">0 | </v>
      </c>
      <c r="H405" t="str">
        <v xml:space="preserve">0 | </v>
      </c>
      <c r="I405" t="str">
        <v xml:space="preserve">0 | </v>
      </c>
      <c r="J405" t="str">
        <v xml:space="preserve">0 | </v>
      </c>
      <c r="K405" t="str">
        <v xml:space="preserve">0 | </v>
      </c>
      <c r="L405" t="str">
        <v xml:space="preserve">0 | </v>
      </c>
      <c r="M405" t="str">
        <v xml:space="preserve">0 | </v>
      </c>
      <c r="N405" t="str">
        <v xml:space="preserve">0 | </v>
      </c>
    </row>
    <row r="406" spans="2:14" x14ac:dyDescent="0.25">
      <c r="B406" t="str" cm="1">
        <f t="array" ref="B406:N406">TRANSPOSE(_xlfn._xlws.SORT(_xlfn._xlws.FILTER(genotypes[cultivar_level]&amp;" | "&amp;genotypes[cultivar_name],genotypes[experiment_ID]=A406)))</f>
        <v xml:space="preserve"> | </v>
      </c>
      <c r="C406" t="str">
        <v xml:space="preserve">0 | </v>
      </c>
      <c r="D406" t="str">
        <v xml:space="preserve">0 | </v>
      </c>
      <c r="E406" t="str">
        <v xml:space="preserve">0 | </v>
      </c>
      <c r="F406" t="str">
        <v xml:space="preserve">0 | </v>
      </c>
      <c r="G406" t="str">
        <v xml:space="preserve">0 | </v>
      </c>
      <c r="H406" t="str">
        <v xml:space="preserve">0 | </v>
      </c>
      <c r="I406" t="str">
        <v xml:space="preserve">0 | </v>
      </c>
      <c r="J406" t="str">
        <v xml:space="preserve">0 | </v>
      </c>
      <c r="K406" t="str">
        <v xml:space="preserve">0 | </v>
      </c>
      <c r="L406" t="str">
        <v xml:space="preserve">0 | </v>
      </c>
      <c r="M406" t="str">
        <v xml:space="preserve">0 | </v>
      </c>
      <c r="N406" t="str">
        <v xml:space="preserve">0 | </v>
      </c>
    </row>
    <row r="407" spans="2:14" x14ac:dyDescent="0.25">
      <c r="B407" t="str" cm="1">
        <f t="array" ref="B407:N407">TRANSPOSE(_xlfn._xlws.SORT(_xlfn._xlws.FILTER(genotypes[cultivar_level]&amp;" | "&amp;genotypes[cultivar_name],genotypes[experiment_ID]=A407)))</f>
        <v xml:space="preserve"> | </v>
      </c>
      <c r="C407" t="str">
        <v xml:space="preserve">0 | </v>
      </c>
      <c r="D407" t="str">
        <v xml:space="preserve">0 | </v>
      </c>
      <c r="E407" t="str">
        <v xml:space="preserve">0 | </v>
      </c>
      <c r="F407" t="str">
        <v xml:space="preserve">0 | </v>
      </c>
      <c r="G407" t="str">
        <v xml:space="preserve">0 | </v>
      </c>
      <c r="H407" t="str">
        <v xml:space="preserve">0 | </v>
      </c>
      <c r="I407" t="str">
        <v xml:space="preserve">0 | </v>
      </c>
      <c r="J407" t="str">
        <v xml:space="preserve">0 | </v>
      </c>
      <c r="K407" t="str">
        <v xml:space="preserve">0 | </v>
      </c>
      <c r="L407" t="str">
        <v xml:space="preserve">0 | </v>
      </c>
      <c r="M407" t="str">
        <v xml:space="preserve">0 | </v>
      </c>
      <c r="N407" t="str">
        <v xml:space="preserve">0 | </v>
      </c>
    </row>
    <row r="408" spans="2:14" x14ac:dyDescent="0.25">
      <c r="B408" t="str" cm="1">
        <f t="array" ref="B408:N408">TRANSPOSE(_xlfn._xlws.SORT(_xlfn._xlws.FILTER(genotypes[cultivar_level]&amp;" | "&amp;genotypes[cultivar_name],genotypes[experiment_ID]=A408)))</f>
        <v xml:space="preserve"> | </v>
      </c>
      <c r="C408" t="str">
        <v xml:space="preserve">0 | </v>
      </c>
      <c r="D408" t="str">
        <v xml:space="preserve">0 | </v>
      </c>
      <c r="E408" t="str">
        <v xml:space="preserve">0 | </v>
      </c>
      <c r="F408" t="str">
        <v xml:space="preserve">0 | </v>
      </c>
      <c r="G408" t="str">
        <v xml:space="preserve">0 | </v>
      </c>
      <c r="H408" t="str">
        <v xml:space="preserve">0 | </v>
      </c>
      <c r="I408" t="str">
        <v xml:space="preserve">0 | </v>
      </c>
      <c r="J408" t="str">
        <v xml:space="preserve">0 | </v>
      </c>
      <c r="K408" t="str">
        <v xml:space="preserve">0 | </v>
      </c>
      <c r="L408" t="str">
        <v xml:space="preserve">0 | </v>
      </c>
      <c r="M408" t="str">
        <v xml:space="preserve">0 | </v>
      </c>
      <c r="N408" t="str">
        <v xml:space="preserve">0 | </v>
      </c>
    </row>
    <row r="409" spans="2:14" x14ac:dyDescent="0.25">
      <c r="B409" t="str" cm="1">
        <f t="array" ref="B409:N409">TRANSPOSE(_xlfn._xlws.SORT(_xlfn._xlws.FILTER(genotypes[cultivar_level]&amp;" | "&amp;genotypes[cultivar_name],genotypes[experiment_ID]=A409)))</f>
        <v xml:space="preserve"> | </v>
      </c>
      <c r="C409" t="str">
        <v xml:space="preserve">0 | </v>
      </c>
      <c r="D409" t="str">
        <v xml:space="preserve">0 | </v>
      </c>
      <c r="E409" t="str">
        <v xml:space="preserve">0 | </v>
      </c>
      <c r="F409" t="str">
        <v xml:space="preserve">0 | </v>
      </c>
      <c r="G409" t="str">
        <v xml:space="preserve">0 | </v>
      </c>
      <c r="H409" t="str">
        <v xml:space="preserve">0 | </v>
      </c>
      <c r="I409" t="str">
        <v xml:space="preserve">0 | </v>
      </c>
      <c r="J409" t="str">
        <v xml:space="preserve">0 | </v>
      </c>
      <c r="K409" t="str">
        <v xml:space="preserve">0 | </v>
      </c>
      <c r="L409" t="str">
        <v xml:space="preserve">0 | </v>
      </c>
      <c r="M409" t="str">
        <v xml:space="preserve">0 | </v>
      </c>
      <c r="N409" t="str">
        <v xml:space="preserve">0 | </v>
      </c>
    </row>
    <row r="410" spans="2:14" x14ac:dyDescent="0.25">
      <c r="B410" t="str" cm="1">
        <f t="array" ref="B410:N410">TRANSPOSE(_xlfn._xlws.SORT(_xlfn._xlws.FILTER(genotypes[cultivar_level]&amp;" | "&amp;genotypes[cultivar_name],genotypes[experiment_ID]=A410)))</f>
        <v xml:space="preserve"> | </v>
      </c>
      <c r="C410" t="str">
        <v xml:space="preserve">0 | </v>
      </c>
      <c r="D410" t="str">
        <v xml:space="preserve">0 | </v>
      </c>
      <c r="E410" t="str">
        <v xml:space="preserve">0 | </v>
      </c>
      <c r="F410" t="str">
        <v xml:space="preserve">0 | </v>
      </c>
      <c r="G410" t="str">
        <v xml:space="preserve">0 | </v>
      </c>
      <c r="H410" t="str">
        <v xml:space="preserve">0 | </v>
      </c>
      <c r="I410" t="str">
        <v xml:space="preserve">0 | </v>
      </c>
      <c r="J410" t="str">
        <v xml:space="preserve">0 | </v>
      </c>
      <c r="K410" t="str">
        <v xml:space="preserve">0 | </v>
      </c>
      <c r="L410" t="str">
        <v xml:space="preserve">0 | </v>
      </c>
      <c r="M410" t="str">
        <v xml:space="preserve">0 | </v>
      </c>
      <c r="N410" t="str">
        <v xml:space="preserve">0 | </v>
      </c>
    </row>
    <row r="411" spans="2:14" x14ac:dyDescent="0.25">
      <c r="B411" t="str" cm="1">
        <f t="array" ref="B411:N411">TRANSPOSE(_xlfn._xlws.SORT(_xlfn._xlws.FILTER(genotypes[cultivar_level]&amp;" | "&amp;genotypes[cultivar_name],genotypes[experiment_ID]=A411)))</f>
        <v xml:space="preserve"> | </v>
      </c>
      <c r="C411" t="str">
        <v xml:space="preserve">0 | </v>
      </c>
      <c r="D411" t="str">
        <v xml:space="preserve">0 | </v>
      </c>
      <c r="E411" t="str">
        <v xml:space="preserve">0 | </v>
      </c>
      <c r="F411" t="str">
        <v xml:space="preserve">0 | </v>
      </c>
      <c r="G411" t="str">
        <v xml:space="preserve">0 | </v>
      </c>
      <c r="H411" t="str">
        <v xml:space="preserve">0 | </v>
      </c>
      <c r="I411" t="str">
        <v xml:space="preserve">0 | </v>
      </c>
      <c r="J411" t="str">
        <v xml:space="preserve">0 | </v>
      </c>
      <c r="K411" t="str">
        <v xml:space="preserve">0 | </v>
      </c>
      <c r="L411" t="str">
        <v xml:space="preserve">0 | </v>
      </c>
      <c r="M411" t="str">
        <v xml:space="preserve">0 | </v>
      </c>
      <c r="N411" t="str">
        <v xml:space="preserve">0 | </v>
      </c>
    </row>
    <row r="412" spans="2:14" x14ac:dyDescent="0.25">
      <c r="B412" t="str" cm="1">
        <f t="array" ref="B412:N412">TRANSPOSE(_xlfn._xlws.SORT(_xlfn._xlws.FILTER(genotypes[cultivar_level]&amp;" | "&amp;genotypes[cultivar_name],genotypes[experiment_ID]=A412)))</f>
        <v xml:space="preserve"> | </v>
      </c>
      <c r="C412" t="str">
        <v xml:space="preserve">0 | </v>
      </c>
      <c r="D412" t="str">
        <v xml:space="preserve">0 | </v>
      </c>
      <c r="E412" t="str">
        <v xml:space="preserve">0 | </v>
      </c>
      <c r="F412" t="str">
        <v xml:space="preserve">0 | </v>
      </c>
      <c r="G412" t="str">
        <v xml:space="preserve">0 | </v>
      </c>
      <c r="H412" t="str">
        <v xml:space="preserve">0 | </v>
      </c>
      <c r="I412" t="str">
        <v xml:space="preserve">0 | </v>
      </c>
      <c r="J412" t="str">
        <v xml:space="preserve">0 | </v>
      </c>
      <c r="K412" t="str">
        <v xml:space="preserve">0 | </v>
      </c>
      <c r="L412" t="str">
        <v xml:space="preserve">0 | </v>
      </c>
      <c r="M412" t="str">
        <v xml:space="preserve">0 | </v>
      </c>
      <c r="N412" t="str">
        <v xml:space="preserve">0 | </v>
      </c>
    </row>
    <row r="413" spans="2:14" x14ac:dyDescent="0.25">
      <c r="B413" t="str" cm="1">
        <f t="array" ref="B413:N413">TRANSPOSE(_xlfn._xlws.SORT(_xlfn._xlws.FILTER(genotypes[cultivar_level]&amp;" | "&amp;genotypes[cultivar_name],genotypes[experiment_ID]=A413)))</f>
        <v xml:space="preserve"> | </v>
      </c>
      <c r="C413" t="str">
        <v xml:space="preserve">0 | </v>
      </c>
      <c r="D413" t="str">
        <v xml:space="preserve">0 | </v>
      </c>
      <c r="E413" t="str">
        <v xml:space="preserve">0 | </v>
      </c>
      <c r="F413" t="str">
        <v xml:space="preserve">0 | </v>
      </c>
      <c r="G413" t="str">
        <v xml:space="preserve">0 | </v>
      </c>
      <c r="H413" t="str">
        <v xml:space="preserve">0 | </v>
      </c>
      <c r="I413" t="str">
        <v xml:space="preserve">0 | </v>
      </c>
      <c r="J413" t="str">
        <v xml:space="preserve">0 | </v>
      </c>
      <c r="K413" t="str">
        <v xml:space="preserve">0 | </v>
      </c>
      <c r="L413" t="str">
        <v xml:space="preserve">0 | </v>
      </c>
      <c r="M413" t="str">
        <v xml:space="preserve">0 | </v>
      </c>
      <c r="N413" t="str">
        <v xml:space="preserve">0 | </v>
      </c>
    </row>
    <row r="414" spans="2:14" x14ac:dyDescent="0.25">
      <c r="B414" t="str" cm="1">
        <f t="array" ref="B414:N414">TRANSPOSE(_xlfn._xlws.SORT(_xlfn._xlws.FILTER(genotypes[cultivar_level]&amp;" | "&amp;genotypes[cultivar_name],genotypes[experiment_ID]=A414)))</f>
        <v xml:space="preserve"> | </v>
      </c>
      <c r="C414" t="str">
        <v xml:space="preserve">0 | </v>
      </c>
      <c r="D414" t="str">
        <v xml:space="preserve">0 | </v>
      </c>
      <c r="E414" t="str">
        <v xml:space="preserve">0 | </v>
      </c>
      <c r="F414" t="str">
        <v xml:space="preserve">0 | </v>
      </c>
      <c r="G414" t="str">
        <v xml:space="preserve">0 | </v>
      </c>
      <c r="H414" t="str">
        <v xml:space="preserve">0 | </v>
      </c>
      <c r="I414" t="str">
        <v xml:space="preserve">0 | </v>
      </c>
      <c r="J414" t="str">
        <v xml:space="preserve">0 | </v>
      </c>
      <c r="K414" t="str">
        <v xml:space="preserve">0 | </v>
      </c>
      <c r="L414" t="str">
        <v xml:space="preserve">0 | </v>
      </c>
      <c r="M414" t="str">
        <v xml:space="preserve">0 | </v>
      </c>
      <c r="N414" t="str">
        <v xml:space="preserve">0 | </v>
      </c>
    </row>
    <row r="415" spans="2:14" x14ac:dyDescent="0.25">
      <c r="B415" t="str" cm="1">
        <f t="array" ref="B415:N415">TRANSPOSE(_xlfn._xlws.SORT(_xlfn._xlws.FILTER(genotypes[cultivar_level]&amp;" | "&amp;genotypes[cultivar_name],genotypes[experiment_ID]=A415)))</f>
        <v xml:space="preserve"> | </v>
      </c>
      <c r="C415" t="str">
        <v xml:space="preserve">0 | </v>
      </c>
      <c r="D415" t="str">
        <v xml:space="preserve">0 | </v>
      </c>
      <c r="E415" t="str">
        <v xml:space="preserve">0 | </v>
      </c>
      <c r="F415" t="str">
        <v xml:space="preserve">0 | </v>
      </c>
      <c r="G415" t="str">
        <v xml:space="preserve">0 | </v>
      </c>
      <c r="H415" t="str">
        <v xml:space="preserve">0 | </v>
      </c>
      <c r="I415" t="str">
        <v xml:space="preserve">0 | </v>
      </c>
      <c r="J415" t="str">
        <v xml:space="preserve">0 | </v>
      </c>
      <c r="K415" t="str">
        <v xml:space="preserve">0 | </v>
      </c>
      <c r="L415" t="str">
        <v xml:space="preserve">0 | </v>
      </c>
      <c r="M415" t="str">
        <v xml:space="preserve">0 | </v>
      </c>
      <c r="N415" t="str">
        <v xml:space="preserve">0 | </v>
      </c>
    </row>
    <row r="416" spans="2:14" x14ac:dyDescent="0.25">
      <c r="B416" t="str" cm="1">
        <f t="array" ref="B416:N416">TRANSPOSE(_xlfn._xlws.SORT(_xlfn._xlws.FILTER(genotypes[cultivar_level]&amp;" | "&amp;genotypes[cultivar_name],genotypes[experiment_ID]=A416)))</f>
        <v xml:space="preserve"> | </v>
      </c>
      <c r="C416" t="str">
        <v xml:space="preserve">0 | </v>
      </c>
      <c r="D416" t="str">
        <v xml:space="preserve">0 | </v>
      </c>
      <c r="E416" t="str">
        <v xml:space="preserve">0 | </v>
      </c>
      <c r="F416" t="str">
        <v xml:space="preserve">0 | </v>
      </c>
      <c r="G416" t="str">
        <v xml:space="preserve">0 | </v>
      </c>
      <c r="H416" t="str">
        <v xml:space="preserve">0 | </v>
      </c>
      <c r="I416" t="str">
        <v xml:space="preserve">0 | </v>
      </c>
      <c r="J416" t="str">
        <v xml:space="preserve">0 | </v>
      </c>
      <c r="K416" t="str">
        <v xml:space="preserve">0 | </v>
      </c>
      <c r="L416" t="str">
        <v xml:space="preserve">0 | </v>
      </c>
      <c r="M416" t="str">
        <v xml:space="preserve">0 | </v>
      </c>
      <c r="N416" t="str">
        <v xml:space="preserve">0 | </v>
      </c>
    </row>
    <row r="417" spans="2:14" x14ac:dyDescent="0.25">
      <c r="B417" t="str" cm="1">
        <f t="array" ref="B417:N417">TRANSPOSE(_xlfn._xlws.SORT(_xlfn._xlws.FILTER(genotypes[cultivar_level]&amp;" | "&amp;genotypes[cultivar_name],genotypes[experiment_ID]=A417)))</f>
        <v xml:space="preserve"> | </v>
      </c>
      <c r="C417" t="str">
        <v xml:space="preserve">0 | </v>
      </c>
      <c r="D417" t="str">
        <v xml:space="preserve">0 | </v>
      </c>
      <c r="E417" t="str">
        <v xml:space="preserve">0 | </v>
      </c>
      <c r="F417" t="str">
        <v xml:space="preserve">0 | </v>
      </c>
      <c r="G417" t="str">
        <v xml:space="preserve">0 | </v>
      </c>
      <c r="H417" t="str">
        <v xml:space="preserve">0 | </v>
      </c>
      <c r="I417" t="str">
        <v xml:space="preserve">0 | </v>
      </c>
      <c r="J417" t="str">
        <v xml:space="preserve">0 | </v>
      </c>
      <c r="K417" t="str">
        <v xml:space="preserve">0 | </v>
      </c>
      <c r="L417" t="str">
        <v xml:space="preserve">0 | </v>
      </c>
      <c r="M417" t="str">
        <v xml:space="preserve">0 | </v>
      </c>
      <c r="N417" t="str">
        <v xml:space="preserve">0 | </v>
      </c>
    </row>
    <row r="418" spans="2:14" x14ac:dyDescent="0.25">
      <c r="B418" t="str" cm="1">
        <f t="array" ref="B418:N418">TRANSPOSE(_xlfn._xlws.SORT(_xlfn._xlws.FILTER(genotypes[cultivar_level]&amp;" | "&amp;genotypes[cultivar_name],genotypes[experiment_ID]=A418)))</f>
        <v xml:space="preserve"> | </v>
      </c>
      <c r="C418" t="str">
        <v xml:space="preserve">0 | </v>
      </c>
      <c r="D418" t="str">
        <v xml:space="preserve">0 | </v>
      </c>
      <c r="E418" t="str">
        <v xml:space="preserve">0 | </v>
      </c>
      <c r="F418" t="str">
        <v xml:space="preserve">0 | </v>
      </c>
      <c r="G418" t="str">
        <v xml:space="preserve">0 | </v>
      </c>
      <c r="H418" t="str">
        <v xml:space="preserve">0 | </v>
      </c>
      <c r="I418" t="str">
        <v xml:space="preserve">0 | </v>
      </c>
      <c r="J418" t="str">
        <v xml:space="preserve">0 | </v>
      </c>
      <c r="K418" t="str">
        <v xml:space="preserve">0 | </v>
      </c>
      <c r="L418" t="str">
        <v xml:space="preserve">0 | </v>
      </c>
      <c r="M418" t="str">
        <v xml:space="preserve">0 | </v>
      </c>
      <c r="N418" t="str">
        <v xml:space="preserve">0 | </v>
      </c>
    </row>
    <row r="419" spans="2:14" x14ac:dyDescent="0.25">
      <c r="B419" t="str" cm="1">
        <f t="array" ref="B419:N419">TRANSPOSE(_xlfn._xlws.SORT(_xlfn._xlws.FILTER(genotypes[cultivar_level]&amp;" | "&amp;genotypes[cultivar_name],genotypes[experiment_ID]=A419)))</f>
        <v xml:space="preserve"> | </v>
      </c>
      <c r="C419" t="str">
        <v xml:space="preserve">0 | </v>
      </c>
      <c r="D419" t="str">
        <v xml:space="preserve">0 | </v>
      </c>
      <c r="E419" t="str">
        <v xml:space="preserve">0 | </v>
      </c>
      <c r="F419" t="str">
        <v xml:space="preserve">0 | </v>
      </c>
      <c r="G419" t="str">
        <v xml:space="preserve">0 | </v>
      </c>
      <c r="H419" t="str">
        <v xml:space="preserve">0 | </v>
      </c>
      <c r="I419" t="str">
        <v xml:space="preserve">0 | </v>
      </c>
      <c r="J419" t="str">
        <v xml:space="preserve">0 | </v>
      </c>
      <c r="K419" t="str">
        <v xml:space="preserve">0 | </v>
      </c>
      <c r="L419" t="str">
        <v xml:space="preserve">0 | </v>
      </c>
      <c r="M419" t="str">
        <v xml:space="preserve">0 | </v>
      </c>
      <c r="N419" t="str">
        <v xml:space="preserve">0 | </v>
      </c>
    </row>
    <row r="420" spans="2:14" x14ac:dyDescent="0.25">
      <c r="B420" t="str" cm="1">
        <f t="array" ref="B420:N420">TRANSPOSE(_xlfn._xlws.SORT(_xlfn._xlws.FILTER(genotypes[cultivar_level]&amp;" | "&amp;genotypes[cultivar_name],genotypes[experiment_ID]=A420)))</f>
        <v xml:space="preserve"> | </v>
      </c>
      <c r="C420" t="str">
        <v xml:space="preserve">0 | </v>
      </c>
      <c r="D420" t="str">
        <v xml:space="preserve">0 | </v>
      </c>
      <c r="E420" t="str">
        <v xml:space="preserve">0 | </v>
      </c>
      <c r="F420" t="str">
        <v xml:space="preserve">0 | </v>
      </c>
      <c r="G420" t="str">
        <v xml:space="preserve">0 | </v>
      </c>
      <c r="H420" t="str">
        <v xml:space="preserve">0 | </v>
      </c>
      <c r="I420" t="str">
        <v xml:space="preserve">0 | </v>
      </c>
      <c r="J420" t="str">
        <v xml:space="preserve">0 | </v>
      </c>
      <c r="K420" t="str">
        <v xml:space="preserve">0 | </v>
      </c>
      <c r="L420" t="str">
        <v xml:space="preserve">0 | </v>
      </c>
      <c r="M420" t="str">
        <v xml:space="preserve">0 | </v>
      </c>
      <c r="N420" t="str">
        <v xml:space="preserve">0 | </v>
      </c>
    </row>
    <row r="421" spans="2:14" x14ac:dyDescent="0.25">
      <c r="B421" t="str" cm="1">
        <f t="array" ref="B421:N421">TRANSPOSE(_xlfn._xlws.SORT(_xlfn._xlws.FILTER(genotypes[cultivar_level]&amp;" | "&amp;genotypes[cultivar_name],genotypes[experiment_ID]=A421)))</f>
        <v xml:space="preserve"> | </v>
      </c>
      <c r="C421" t="str">
        <v xml:space="preserve">0 | </v>
      </c>
      <c r="D421" t="str">
        <v xml:space="preserve">0 | </v>
      </c>
      <c r="E421" t="str">
        <v xml:space="preserve">0 | </v>
      </c>
      <c r="F421" t="str">
        <v xml:space="preserve">0 | </v>
      </c>
      <c r="G421" t="str">
        <v xml:space="preserve">0 | </v>
      </c>
      <c r="H421" t="str">
        <v xml:space="preserve">0 | </v>
      </c>
      <c r="I421" t="str">
        <v xml:space="preserve">0 | </v>
      </c>
      <c r="J421" t="str">
        <v xml:space="preserve">0 | </v>
      </c>
      <c r="K421" t="str">
        <v xml:space="preserve">0 | </v>
      </c>
      <c r="L421" t="str">
        <v xml:space="preserve">0 | </v>
      </c>
      <c r="M421" t="str">
        <v xml:space="preserve">0 | </v>
      </c>
      <c r="N421" t="str">
        <v xml:space="preserve">0 | </v>
      </c>
    </row>
    <row r="422" spans="2:14" x14ac:dyDescent="0.25">
      <c r="B422" t="str" cm="1">
        <f t="array" ref="B422:N422">TRANSPOSE(_xlfn._xlws.SORT(_xlfn._xlws.FILTER(genotypes[cultivar_level]&amp;" | "&amp;genotypes[cultivar_name],genotypes[experiment_ID]=A422)))</f>
        <v xml:space="preserve"> | </v>
      </c>
      <c r="C422" t="str">
        <v xml:space="preserve">0 | </v>
      </c>
      <c r="D422" t="str">
        <v xml:space="preserve">0 | </v>
      </c>
      <c r="E422" t="str">
        <v xml:space="preserve">0 | </v>
      </c>
      <c r="F422" t="str">
        <v xml:space="preserve">0 | </v>
      </c>
      <c r="G422" t="str">
        <v xml:space="preserve">0 | </v>
      </c>
      <c r="H422" t="str">
        <v xml:space="preserve">0 | </v>
      </c>
      <c r="I422" t="str">
        <v xml:space="preserve">0 | </v>
      </c>
      <c r="J422" t="str">
        <v xml:space="preserve">0 | </v>
      </c>
      <c r="K422" t="str">
        <v xml:space="preserve">0 | </v>
      </c>
      <c r="L422" t="str">
        <v xml:space="preserve">0 | </v>
      </c>
      <c r="M422" t="str">
        <v xml:space="preserve">0 | </v>
      </c>
      <c r="N422" t="str">
        <v xml:space="preserve">0 | </v>
      </c>
    </row>
    <row r="423" spans="2:14" x14ac:dyDescent="0.25">
      <c r="B423" t="str" cm="1">
        <f t="array" ref="B423:N423">TRANSPOSE(_xlfn._xlws.SORT(_xlfn._xlws.FILTER(genotypes[cultivar_level]&amp;" | "&amp;genotypes[cultivar_name],genotypes[experiment_ID]=A423)))</f>
        <v xml:space="preserve"> | </v>
      </c>
      <c r="C423" t="str">
        <v xml:space="preserve">0 | </v>
      </c>
      <c r="D423" t="str">
        <v xml:space="preserve">0 | </v>
      </c>
      <c r="E423" t="str">
        <v xml:space="preserve">0 | </v>
      </c>
      <c r="F423" t="str">
        <v xml:space="preserve">0 | </v>
      </c>
      <c r="G423" t="str">
        <v xml:space="preserve">0 | </v>
      </c>
      <c r="H423" t="str">
        <v xml:space="preserve">0 | </v>
      </c>
      <c r="I423" t="str">
        <v xml:space="preserve">0 | </v>
      </c>
      <c r="J423" t="str">
        <v xml:space="preserve">0 | </v>
      </c>
      <c r="K423" t="str">
        <v xml:space="preserve">0 | </v>
      </c>
      <c r="L423" t="str">
        <v xml:space="preserve">0 | </v>
      </c>
      <c r="M423" t="str">
        <v xml:space="preserve">0 | </v>
      </c>
      <c r="N423" t="str">
        <v xml:space="preserve">0 | </v>
      </c>
    </row>
    <row r="424" spans="2:14" x14ac:dyDescent="0.25">
      <c r="B424" t="str" cm="1">
        <f t="array" ref="B424:N424">TRANSPOSE(_xlfn._xlws.SORT(_xlfn._xlws.FILTER(genotypes[cultivar_level]&amp;" | "&amp;genotypes[cultivar_name],genotypes[experiment_ID]=A424)))</f>
        <v xml:space="preserve"> | </v>
      </c>
      <c r="C424" t="str">
        <v xml:space="preserve">0 | </v>
      </c>
      <c r="D424" t="str">
        <v xml:space="preserve">0 | </v>
      </c>
      <c r="E424" t="str">
        <v xml:space="preserve">0 | </v>
      </c>
      <c r="F424" t="str">
        <v xml:space="preserve">0 | </v>
      </c>
      <c r="G424" t="str">
        <v xml:space="preserve">0 | </v>
      </c>
      <c r="H424" t="str">
        <v xml:space="preserve">0 | </v>
      </c>
      <c r="I424" t="str">
        <v xml:space="preserve">0 | </v>
      </c>
      <c r="J424" t="str">
        <v xml:space="preserve">0 | </v>
      </c>
      <c r="K424" t="str">
        <v xml:space="preserve">0 | </v>
      </c>
      <c r="L424" t="str">
        <v xml:space="preserve">0 | </v>
      </c>
      <c r="M424" t="str">
        <v xml:space="preserve">0 | </v>
      </c>
      <c r="N424" t="str">
        <v xml:space="preserve">0 | </v>
      </c>
    </row>
    <row r="425" spans="2:14" x14ac:dyDescent="0.25">
      <c r="B425" t="str" cm="1">
        <f t="array" ref="B425:N425">TRANSPOSE(_xlfn._xlws.SORT(_xlfn._xlws.FILTER(genotypes[cultivar_level]&amp;" | "&amp;genotypes[cultivar_name],genotypes[experiment_ID]=A425)))</f>
        <v xml:space="preserve"> | </v>
      </c>
      <c r="C425" t="str">
        <v xml:space="preserve">0 | </v>
      </c>
      <c r="D425" t="str">
        <v xml:space="preserve">0 | </v>
      </c>
      <c r="E425" t="str">
        <v xml:space="preserve">0 | </v>
      </c>
      <c r="F425" t="str">
        <v xml:space="preserve">0 | </v>
      </c>
      <c r="G425" t="str">
        <v xml:space="preserve">0 | </v>
      </c>
      <c r="H425" t="str">
        <v xml:space="preserve">0 | </v>
      </c>
      <c r="I425" t="str">
        <v xml:space="preserve">0 | </v>
      </c>
      <c r="J425" t="str">
        <v xml:space="preserve">0 | </v>
      </c>
      <c r="K425" t="str">
        <v xml:space="preserve">0 | </v>
      </c>
      <c r="L425" t="str">
        <v xml:space="preserve">0 | </v>
      </c>
      <c r="M425" t="str">
        <v xml:space="preserve">0 | </v>
      </c>
      <c r="N425" t="str">
        <v xml:space="preserve">0 | </v>
      </c>
    </row>
    <row r="426" spans="2:14" x14ac:dyDescent="0.25">
      <c r="B426" t="str" cm="1">
        <f t="array" ref="B426:N426">TRANSPOSE(_xlfn._xlws.SORT(_xlfn._xlws.FILTER(genotypes[cultivar_level]&amp;" | "&amp;genotypes[cultivar_name],genotypes[experiment_ID]=A426)))</f>
        <v xml:space="preserve"> | </v>
      </c>
      <c r="C426" t="str">
        <v xml:space="preserve">0 | </v>
      </c>
      <c r="D426" t="str">
        <v xml:space="preserve">0 | </v>
      </c>
      <c r="E426" t="str">
        <v xml:space="preserve">0 | </v>
      </c>
      <c r="F426" t="str">
        <v xml:space="preserve">0 | </v>
      </c>
      <c r="G426" t="str">
        <v xml:space="preserve">0 | </v>
      </c>
      <c r="H426" t="str">
        <v xml:space="preserve">0 | </v>
      </c>
      <c r="I426" t="str">
        <v xml:space="preserve">0 | </v>
      </c>
      <c r="J426" t="str">
        <v xml:space="preserve">0 | </v>
      </c>
      <c r="K426" t="str">
        <v xml:space="preserve">0 | </v>
      </c>
      <c r="L426" t="str">
        <v xml:space="preserve">0 | </v>
      </c>
      <c r="M426" t="str">
        <v xml:space="preserve">0 | </v>
      </c>
      <c r="N426" t="str">
        <v xml:space="preserve">0 | </v>
      </c>
    </row>
    <row r="427" spans="2:14" x14ac:dyDescent="0.25">
      <c r="B427" t="str" cm="1">
        <f t="array" ref="B427:N427">TRANSPOSE(_xlfn._xlws.SORT(_xlfn._xlws.FILTER(genotypes[cultivar_level]&amp;" | "&amp;genotypes[cultivar_name],genotypes[experiment_ID]=A427)))</f>
        <v xml:space="preserve"> | </v>
      </c>
      <c r="C427" t="str">
        <v xml:space="preserve">0 | </v>
      </c>
      <c r="D427" t="str">
        <v xml:space="preserve">0 | </v>
      </c>
      <c r="E427" t="str">
        <v xml:space="preserve">0 | </v>
      </c>
      <c r="F427" t="str">
        <v xml:space="preserve">0 | </v>
      </c>
      <c r="G427" t="str">
        <v xml:space="preserve">0 | </v>
      </c>
      <c r="H427" t="str">
        <v xml:space="preserve">0 | </v>
      </c>
      <c r="I427" t="str">
        <v xml:space="preserve">0 | </v>
      </c>
      <c r="J427" t="str">
        <v xml:space="preserve">0 | </v>
      </c>
      <c r="K427" t="str">
        <v xml:space="preserve">0 | </v>
      </c>
      <c r="L427" t="str">
        <v xml:space="preserve">0 | </v>
      </c>
      <c r="M427" t="str">
        <v xml:space="preserve">0 | </v>
      </c>
      <c r="N427" t="str">
        <v xml:space="preserve">0 | </v>
      </c>
    </row>
    <row r="428" spans="2:14" x14ac:dyDescent="0.25">
      <c r="B428" t="str" cm="1">
        <f t="array" ref="B428:N428">TRANSPOSE(_xlfn._xlws.SORT(_xlfn._xlws.FILTER(genotypes[cultivar_level]&amp;" | "&amp;genotypes[cultivar_name],genotypes[experiment_ID]=A428)))</f>
        <v xml:space="preserve"> | </v>
      </c>
      <c r="C428" t="str">
        <v xml:space="preserve">0 | </v>
      </c>
      <c r="D428" t="str">
        <v xml:space="preserve">0 | </v>
      </c>
      <c r="E428" t="str">
        <v xml:space="preserve">0 | </v>
      </c>
      <c r="F428" t="str">
        <v xml:space="preserve">0 | </v>
      </c>
      <c r="G428" t="str">
        <v xml:space="preserve">0 | </v>
      </c>
      <c r="H428" t="str">
        <v xml:space="preserve">0 | </v>
      </c>
      <c r="I428" t="str">
        <v xml:space="preserve">0 | </v>
      </c>
      <c r="J428" t="str">
        <v xml:space="preserve">0 | </v>
      </c>
      <c r="K428" t="str">
        <v xml:space="preserve">0 | </v>
      </c>
      <c r="L428" t="str">
        <v xml:space="preserve">0 | </v>
      </c>
      <c r="M428" t="str">
        <v xml:space="preserve">0 | </v>
      </c>
      <c r="N428" t="str">
        <v xml:space="preserve">0 | </v>
      </c>
    </row>
    <row r="429" spans="2:14" x14ac:dyDescent="0.25">
      <c r="B429" t="str" cm="1">
        <f t="array" ref="B429:N429">TRANSPOSE(_xlfn._xlws.SORT(_xlfn._xlws.FILTER(genotypes[cultivar_level]&amp;" | "&amp;genotypes[cultivar_name],genotypes[experiment_ID]=A429)))</f>
        <v xml:space="preserve"> | </v>
      </c>
      <c r="C429" t="str">
        <v xml:space="preserve">0 | </v>
      </c>
      <c r="D429" t="str">
        <v xml:space="preserve">0 | </v>
      </c>
      <c r="E429" t="str">
        <v xml:space="preserve">0 | </v>
      </c>
      <c r="F429" t="str">
        <v xml:space="preserve">0 | </v>
      </c>
      <c r="G429" t="str">
        <v xml:space="preserve">0 | </v>
      </c>
      <c r="H429" t="str">
        <v xml:space="preserve">0 | </v>
      </c>
      <c r="I429" t="str">
        <v xml:space="preserve">0 | </v>
      </c>
      <c r="J429" t="str">
        <v xml:space="preserve">0 | </v>
      </c>
      <c r="K429" t="str">
        <v xml:space="preserve">0 | </v>
      </c>
      <c r="L429" t="str">
        <v xml:space="preserve">0 | </v>
      </c>
      <c r="M429" t="str">
        <v xml:space="preserve">0 | </v>
      </c>
      <c r="N429" t="str">
        <v xml:space="preserve">0 | </v>
      </c>
    </row>
    <row r="430" spans="2:14" x14ac:dyDescent="0.25">
      <c r="B430" t="str" cm="1">
        <f t="array" ref="B430:N430">TRANSPOSE(_xlfn._xlws.SORT(_xlfn._xlws.FILTER(genotypes[cultivar_level]&amp;" | "&amp;genotypes[cultivar_name],genotypes[experiment_ID]=A430)))</f>
        <v xml:space="preserve"> | </v>
      </c>
      <c r="C430" t="str">
        <v xml:space="preserve">0 | </v>
      </c>
      <c r="D430" t="str">
        <v xml:space="preserve">0 | </v>
      </c>
      <c r="E430" t="str">
        <v xml:space="preserve">0 | </v>
      </c>
      <c r="F430" t="str">
        <v xml:space="preserve">0 | </v>
      </c>
      <c r="G430" t="str">
        <v xml:space="preserve">0 | </v>
      </c>
      <c r="H430" t="str">
        <v xml:space="preserve">0 | </v>
      </c>
      <c r="I430" t="str">
        <v xml:space="preserve">0 | </v>
      </c>
      <c r="J430" t="str">
        <v xml:space="preserve">0 | </v>
      </c>
      <c r="K430" t="str">
        <v xml:space="preserve">0 | </v>
      </c>
      <c r="L430" t="str">
        <v xml:space="preserve">0 | </v>
      </c>
      <c r="M430" t="str">
        <v xml:space="preserve">0 | </v>
      </c>
      <c r="N430" t="str">
        <v xml:space="preserve">0 | </v>
      </c>
    </row>
    <row r="431" spans="2:14" x14ac:dyDescent="0.25">
      <c r="B431" t="str" cm="1">
        <f t="array" ref="B431:N431">TRANSPOSE(_xlfn._xlws.SORT(_xlfn._xlws.FILTER(genotypes[cultivar_level]&amp;" | "&amp;genotypes[cultivar_name],genotypes[experiment_ID]=A431)))</f>
        <v xml:space="preserve"> | </v>
      </c>
      <c r="C431" t="str">
        <v xml:space="preserve">0 | </v>
      </c>
      <c r="D431" t="str">
        <v xml:space="preserve">0 | </v>
      </c>
      <c r="E431" t="str">
        <v xml:space="preserve">0 | </v>
      </c>
      <c r="F431" t="str">
        <v xml:space="preserve">0 | </v>
      </c>
      <c r="G431" t="str">
        <v xml:space="preserve">0 | </v>
      </c>
      <c r="H431" t="str">
        <v xml:space="preserve">0 | </v>
      </c>
      <c r="I431" t="str">
        <v xml:space="preserve">0 | </v>
      </c>
      <c r="J431" t="str">
        <v xml:space="preserve">0 | </v>
      </c>
      <c r="K431" t="str">
        <v xml:space="preserve">0 | </v>
      </c>
      <c r="L431" t="str">
        <v xml:space="preserve">0 | </v>
      </c>
      <c r="M431" t="str">
        <v xml:space="preserve">0 | </v>
      </c>
      <c r="N431" t="str">
        <v xml:space="preserve">0 | </v>
      </c>
    </row>
    <row r="432" spans="2:14" x14ac:dyDescent="0.25">
      <c r="B432" t="str" cm="1">
        <f t="array" ref="B432:N432">TRANSPOSE(_xlfn._xlws.SORT(_xlfn._xlws.FILTER(genotypes[cultivar_level]&amp;" | "&amp;genotypes[cultivar_name],genotypes[experiment_ID]=A432)))</f>
        <v xml:space="preserve"> | </v>
      </c>
      <c r="C432" t="str">
        <v xml:space="preserve">0 | </v>
      </c>
      <c r="D432" t="str">
        <v xml:space="preserve">0 | </v>
      </c>
      <c r="E432" t="str">
        <v xml:space="preserve">0 | </v>
      </c>
      <c r="F432" t="str">
        <v xml:space="preserve">0 | </v>
      </c>
      <c r="G432" t="str">
        <v xml:space="preserve">0 | </v>
      </c>
      <c r="H432" t="str">
        <v xml:space="preserve">0 | </v>
      </c>
      <c r="I432" t="str">
        <v xml:space="preserve">0 | </v>
      </c>
      <c r="J432" t="str">
        <v xml:space="preserve">0 | </v>
      </c>
      <c r="K432" t="str">
        <v xml:space="preserve">0 | </v>
      </c>
      <c r="L432" t="str">
        <v xml:space="preserve">0 | </v>
      </c>
      <c r="M432" t="str">
        <v xml:space="preserve">0 | </v>
      </c>
      <c r="N432" t="str">
        <v xml:space="preserve">0 | </v>
      </c>
    </row>
    <row r="433" spans="2:14" x14ac:dyDescent="0.25">
      <c r="B433" t="str" cm="1">
        <f t="array" ref="B433:N433">TRANSPOSE(_xlfn._xlws.SORT(_xlfn._xlws.FILTER(genotypes[cultivar_level]&amp;" | "&amp;genotypes[cultivar_name],genotypes[experiment_ID]=A433)))</f>
        <v xml:space="preserve"> | </v>
      </c>
      <c r="C433" t="str">
        <v xml:space="preserve">0 | </v>
      </c>
      <c r="D433" t="str">
        <v xml:space="preserve">0 | </v>
      </c>
      <c r="E433" t="str">
        <v xml:space="preserve">0 | </v>
      </c>
      <c r="F433" t="str">
        <v xml:space="preserve">0 | </v>
      </c>
      <c r="G433" t="str">
        <v xml:space="preserve">0 | </v>
      </c>
      <c r="H433" t="str">
        <v xml:space="preserve">0 | </v>
      </c>
      <c r="I433" t="str">
        <v xml:space="preserve">0 | </v>
      </c>
      <c r="J433" t="str">
        <v xml:space="preserve">0 | </v>
      </c>
      <c r="K433" t="str">
        <v xml:space="preserve">0 | </v>
      </c>
      <c r="L433" t="str">
        <v xml:space="preserve">0 | </v>
      </c>
      <c r="M433" t="str">
        <v xml:space="preserve">0 | </v>
      </c>
      <c r="N433" t="str">
        <v xml:space="preserve">0 | </v>
      </c>
    </row>
    <row r="434" spans="2:14" x14ac:dyDescent="0.25">
      <c r="B434" t="str" cm="1">
        <f t="array" ref="B434:N434">TRANSPOSE(_xlfn._xlws.SORT(_xlfn._xlws.FILTER(genotypes[cultivar_level]&amp;" | "&amp;genotypes[cultivar_name],genotypes[experiment_ID]=A434)))</f>
        <v xml:space="preserve"> | </v>
      </c>
      <c r="C434" t="str">
        <v xml:space="preserve">0 | </v>
      </c>
      <c r="D434" t="str">
        <v xml:space="preserve">0 | </v>
      </c>
      <c r="E434" t="str">
        <v xml:space="preserve">0 | </v>
      </c>
      <c r="F434" t="str">
        <v xml:space="preserve">0 | </v>
      </c>
      <c r="G434" t="str">
        <v xml:space="preserve">0 | </v>
      </c>
      <c r="H434" t="str">
        <v xml:space="preserve">0 | </v>
      </c>
      <c r="I434" t="str">
        <v xml:space="preserve">0 | </v>
      </c>
      <c r="J434" t="str">
        <v xml:space="preserve">0 | </v>
      </c>
      <c r="K434" t="str">
        <v xml:space="preserve">0 | </v>
      </c>
      <c r="L434" t="str">
        <v xml:space="preserve">0 | </v>
      </c>
      <c r="M434" t="str">
        <v xml:space="preserve">0 | </v>
      </c>
      <c r="N434" t="str">
        <v xml:space="preserve">0 | </v>
      </c>
    </row>
    <row r="435" spans="2:14" x14ac:dyDescent="0.25">
      <c r="B435" t="str" cm="1">
        <f t="array" ref="B435:N435">TRANSPOSE(_xlfn._xlws.SORT(_xlfn._xlws.FILTER(genotypes[cultivar_level]&amp;" | "&amp;genotypes[cultivar_name],genotypes[experiment_ID]=A435)))</f>
        <v xml:space="preserve"> | </v>
      </c>
      <c r="C435" t="str">
        <v xml:space="preserve">0 | </v>
      </c>
      <c r="D435" t="str">
        <v xml:space="preserve">0 | </v>
      </c>
      <c r="E435" t="str">
        <v xml:space="preserve">0 | </v>
      </c>
      <c r="F435" t="str">
        <v xml:space="preserve">0 | </v>
      </c>
      <c r="G435" t="str">
        <v xml:space="preserve">0 | </v>
      </c>
      <c r="H435" t="str">
        <v xml:space="preserve">0 | </v>
      </c>
      <c r="I435" t="str">
        <v xml:space="preserve">0 | </v>
      </c>
      <c r="J435" t="str">
        <v xml:space="preserve">0 | </v>
      </c>
      <c r="K435" t="str">
        <v xml:space="preserve">0 | </v>
      </c>
      <c r="L435" t="str">
        <v xml:space="preserve">0 | </v>
      </c>
      <c r="M435" t="str">
        <v xml:space="preserve">0 | </v>
      </c>
      <c r="N435" t="str">
        <v xml:space="preserve">0 | </v>
      </c>
    </row>
    <row r="436" spans="2:14" x14ac:dyDescent="0.25">
      <c r="B436" t="str" cm="1">
        <f t="array" ref="B436:N436">TRANSPOSE(_xlfn._xlws.SORT(_xlfn._xlws.FILTER(genotypes[cultivar_level]&amp;" | "&amp;genotypes[cultivar_name],genotypes[experiment_ID]=A436)))</f>
        <v xml:space="preserve"> | </v>
      </c>
      <c r="C436" t="str">
        <v xml:space="preserve">0 | </v>
      </c>
      <c r="D436" t="str">
        <v xml:space="preserve">0 | </v>
      </c>
      <c r="E436" t="str">
        <v xml:space="preserve">0 | </v>
      </c>
      <c r="F436" t="str">
        <v xml:space="preserve">0 | </v>
      </c>
      <c r="G436" t="str">
        <v xml:space="preserve">0 | </v>
      </c>
      <c r="H436" t="str">
        <v xml:space="preserve">0 | </v>
      </c>
      <c r="I436" t="str">
        <v xml:space="preserve">0 | </v>
      </c>
      <c r="J436" t="str">
        <v xml:space="preserve">0 | </v>
      </c>
      <c r="K436" t="str">
        <v xml:space="preserve">0 | </v>
      </c>
      <c r="L436" t="str">
        <v xml:space="preserve">0 | </v>
      </c>
      <c r="M436" t="str">
        <v xml:space="preserve">0 | </v>
      </c>
      <c r="N436" t="str">
        <v xml:space="preserve">0 | </v>
      </c>
    </row>
    <row r="437" spans="2:14" x14ac:dyDescent="0.25">
      <c r="B437" t="str" cm="1">
        <f t="array" ref="B437:N437">TRANSPOSE(_xlfn._xlws.SORT(_xlfn._xlws.FILTER(genotypes[cultivar_level]&amp;" | "&amp;genotypes[cultivar_name],genotypes[experiment_ID]=A437)))</f>
        <v xml:space="preserve"> | </v>
      </c>
      <c r="C437" t="str">
        <v xml:space="preserve">0 | </v>
      </c>
      <c r="D437" t="str">
        <v xml:space="preserve">0 | </v>
      </c>
      <c r="E437" t="str">
        <v xml:space="preserve">0 | </v>
      </c>
      <c r="F437" t="str">
        <v xml:space="preserve">0 | </v>
      </c>
      <c r="G437" t="str">
        <v xml:space="preserve">0 | </v>
      </c>
      <c r="H437" t="str">
        <v xml:space="preserve">0 | </v>
      </c>
      <c r="I437" t="str">
        <v xml:space="preserve">0 | </v>
      </c>
      <c r="J437" t="str">
        <v xml:space="preserve">0 | </v>
      </c>
      <c r="K437" t="str">
        <v xml:space="preserve">0 | </v>
      </c>
      <c r="L437" t="str">
        <v xml:space="preserve">0 | </v>
      </c>
      <c r="M437" t="str">
        <v xml:space="preserve">0 | </v>
      </c>
      <c r="N437" t="str">
        <v xml:space="preserve">0 | </v>
      </c>
    </row>
    <row r="438" spans="2:14" x14ac:dyDescent="0.25">
      <c r="B438" t="str" cm="1">
        <f t="array" ref="B438:N438">TRANSPOSE(_xlfn._xlws.SORT(_xlfn._xlws.FILTER(genotypes[cultivar_level]&amp;" | "&amp;genotypes[cultivar_name],genotypes[experiment_ID]=A438)))</f>
        <v xml:space="preserve"> | </v>
      </c>
      <c r="C438" t="str">
        <v xml:space="preserve">0 | </v>
      </c>
      <c r="D438" t="str">
        <v xml:space="preserve">0 | </v>
      </c>
      <c r="E438" t="str">
        <v xml:space="preserve">0 | </v>
      </c>
      <c r="F438" t="str">
        <v xml:space="preserve">0 | </v>
      </c>
      <c r="G438" t="str">
        <v xml:space="preserve">0 | </v>
      </c>
      <c r="H438" t="str">
        <v xml:space="preserve">0 | </v>
      </c>
      <c r="I438" t="str">
        <v xml:space="preserve">0 | </v>
      </c>
      <c r="J438" t="str">
        <v xml:space="preserve">0 | </v>
      </c>
      <c r="K438" t="str">
        <v xml:space="preserve">0 | </v>
      </c>
      <c r="L438" t="str">
        <v xml:space="preserve">0 | </v>
      </c>
      <c r="M438" t="str">
        <v xml:space="preserve">0 | </v>
      </c>
      <c r="N438" t="str">
        <v xml:space="preserve">0 | </v>
      </c>
    </row>
    <row r="439" spans="2:14" x14ac:dyDescent="0.25">
      <c r="B439" t="str" cm="1">
        <f t="array" ref="B439:N439">TRANSPOSE(_xlfn._xlws.SORT(_xlfn._xlws.FILTER(genotypes[cultivar_level]&amp;" | "&amp;genotypes[cultivar_name],genotypes[experiment_ID]=A439)))</f>
        <v xml:space="preserve"> | </v>
      </c>
      <c r="C439" t="str">
        <v xml:space="preserve">0 | </v>
      </c>
      <c r="D439" t="str">
        <v xml:space="preserve">0 | </v>
      </c>
      <c r="E439" t="str">
        <v xml:space="preserve">0 | </v>
      </c>
      <c r="F439" t="str">
        <v xml:space="preserve">0 | </v>
      </c>
      <c r="G439" t="str">
        <v xml:space="preserve">0 | </v>
      </c>
      <c r="H439" t="str">
        <v xml:space="preserve">0 | </v>
      </c>
      <c r="I439" t="str">
        <v xml:space="preserve">0 | </v>
      </c>
      <c r="J439" t="str">
        <v xml:space="preserve">0 | </v>
      </c>
      <c r="K439" t="str">
        <v xml:space="preserve">0 | </v>
      </c>
      <c r="L439" t="str">
        <v xml:space="preserve">0 | </v>
      </c>
      <c r="M439" t="str">
        <v xml:space="preserve">0 | </v>
      </c>
      <c r="N439" t="str">
        <v xml:space="preserve">0 | </v>
      </c>
    </row>
    <row r="440" spans="2:14" x14ac:dyDescent="0.25">
      <c r="B440" t="str" cm="1">
        <f t="array" ref="B440:N440">TRANSPOSE(_xlfn._xlws.SORT(_xlfn._xlws.FILTER(genotypes[cultivar_level]&amp;" | "&amp;genotypes[cultivar_name],genotypes[experiment_ID]=A440)))</f>
        <v xml:space="preserve"> | </v>
      </c>
      <c r="C440" t="str">
        <v xml:space="preserve">0 | </v>
      </c>
      <c r="D440" t="str">
        <v xml:space="preserve">0 | </v>
      </c>
      <c r="E440" t="str">
        <v xml:space="preserve">0 | </v>
      </c>
      <c r="F440" t="str">
        <v xml:space="preserve">0 | </v>
      </c>
      <c r="G440" t="str">
        <v xml:space="preserve">0 | </v>
      </c>
      <c r="H440" t="str">
        <v xml:space="preserve">0 | </v>
      </c>
      <c r="I440" t="str">
        <v xml:space="preserve">0 | </v>
      </c>
      <c r="J440" t="str">
        <v xml:space="preserve">0 | </v>
      </c>
      <c r="K440" t="str">
        <v xml:space="preserve">0 | </v>
      </c>
      <c r="L440" t="str">
        <v xml:space="preserve">0 | </v>
      </c>
      <c r="M440" t="str">
        <v xml:space="preserve">0 | </v>
      </c>
      <c r="N440" t="str">
        <v xml:space="preserve">0 | </v>
      </c>
    </row>
    <row r="441" spans="2:14" x14ac:dyDescent="0.25">
      <c r="B441" t="str" cm="1">
        <f t="array" ref="B441:N441">TRANSPOSE(_xlfn._xlws.SORT(_xlfn._xlws.FILTER(genotypes[cultivar_level]&amp;" | "&amp;genotypes[cultivar_name],genotypes[experiment_ID]=A441)))</f>
        <v xml:space="preserve"> | </v>
      </c>
      <c r="C441" t="str">
        <v xml:space="preserve">0 | </v>
      </c>
      <c r="D441" t="str">
        <v xml:space="preserve">0 | </v>
      </c>
      <c r="E441" t="str">
        <v xml:space="preserve">0 | </v>
      </c>
      <c r="F441" t="str">
        <v xml:space="preserve">0 | </v>
      </c>
      <c r="G441" t="str">
        <v xml:space="preserve">0 | </v>
      </c>
      <c r="H441" t="str">
        <v xml:space="preserve">0 | </v>
      </c>
      <c r="I441" t="str">
        <v xml:space="preserve">0 | </v>
      </c>
      <c r="J441" t="str">
        <v xml:space="preserve">0 | </v>
      </c>
      <c r="K441" t="str">
        <v xml:space="preserve">0 | </v>
      </c>
      <c r="L441" t="str">
        <v xml:space="preserve">0 | </v>
      </c>
      <c r="M441" t="str">
        <v xml:space="preserve">0 | </v>
      </c>
      <c r="N441" t="str">
        <v xml:space="preserve">0 | </v>
      </c>
    </row>
    <row r="442" spans="2:14" x14ac:dyDescent="0.25">
      <c r="B442" t="str" cm="1">
        <f t="array" ref="B442:N442">TRANSPOSE(_xlfn._xlws.SORT(_xlfn._xlws.FILTER(genotypes[cultivar_level]&amp;" | "&amp;genotypes[cultivar_name],genotypes[experiment_ID]=A442)))</f>
        <v xml:space="preserve"> | </v>
      </c>
      <c r="C442" t="str">
        <v xml:space="preserve">0 | </v>
      </c>
      <c r="D442" t="str">
        <v xml:space="preserve">0 | </v>
      </c>
      <c r="E442" t="str">
        <v xml:space="preserve">0 | </v>
      </c>
      <c r="F442" t="str">
        <v xml:space="preserve">0 | </v>
      </c>
      <c r="G442" t="str">
        <v xml:space="preserve">0 | </v>
      </c>
      <c r="H442" t="str">
        <v xml:space="preserve">0 | </v>
      </c>
      <c r="I442" t="str">
        <v xml:space="preserve">0 | </v>
      </c>
      <c r="J442" t="str">
        <v xml:space="preserve">0 | </v>
      </c>
      <c r="K442" t="str">
        <v xml:space="preserve">0 | </v>
      </c>
      <c r="L442" t="str">
        <v xml:space="preserve">0 | </v>
      </c>
      <c r="M442" t="str">
        <v xml:space="preserve">0 | </v>
      </c>
      <c r="N442" t="str">
        <v xml:space="preserve">0 | </v>
      </c>
    </row>
    <row r="443" spans="2:14" x14ac:dyDescent="0.25">
      <c r="B443" t="str" cm="1">
        <f t="array" ref="B443:N443">TRANSPOSE(_xlfn._xlws.SORT(_xlfn._xlws.FILTER(genotypes[cultivar_level]&amp;" | "&amp;genotypes[cultivar_name],genotypes[experiment_ID]=A443)))</f>
        <v xml:space="preserve"> | </v>
      </c>
      <c r="C443" t="str">
        <v xml:space="preserve">0 | </v>
      </c>
      <c r="D443" t="str">
        <v xml:space="preserve">0 | </v>
      </c>
      <c r="E443" t="str">
        <v xml:space="preserve">0 | </v>
      </c>
      <c r="F443" t="str">
        <v xml:space="preserve">0 | </v>
      </c>
      <c r="G443" t="str">
        <v xml:space="preserve">0 | </v>
      </c>
      <c r="H443" t="str">
        <v xml:space="preserve">0 | </v>
      </c>
      <c r="I443" t="str">
        <v xml:space="preserve">0 | </v>
      </c>
      <c r="J443" t="str">
        <v xml:space="preserve">0 | </v>
      </c>
      <c r="K443" t="str">
        <v xml:space="preserve">0 | </v>
      </c>
      <c r="L443" t="str">
        <v xml:space="preserve">0 | </v>
      </c>
      <c r="M443" t="str">
        <v xml:space="preserve">0 | </v>
      </c>
      <c r="N443" t="str">
        <v xml:space="preserve">0 | </v>
      </c>
    </row>
    <row r="444" spans="2:14" x14ac:dyDescent="0.25">
      <c r="B444" t="str" cm="1">
        <f t="array" ref="B444:N444">TRANSPOSE(_xlfn._xlws.SORT(_xlfn._xlws.FILTER(genotypes[cultivar_level]&amp;" | "&amp;genotypes[cultivar_name],genotypes[experiment_ID]=A444)))</f>
        <v xml:space="preserve"> | </v>
      </c>
      <c r="C444" t="str">
        <v xml:space="preserve">0 | </v>
      </c>
      <c r="D444" t="str">
        <v xml:space="preserve">0 | </v>
      </c>
      <c r="E444" t="str">
        <v xml:space="preserve">0 | </v>
      </c>
      <c r="F444" t="str">
        <v xml:space="preserve">0 | </v>
      </c>
      <c r="G444" t="str">
        <v xml:space="preserve">0 | </v>
      </c>
      <c r="H444" t="str">
        <v xml:space="preserve">0 | </v>
      </c>
      <c r="I444" t="str">
        <v xml:space="preserve">0 | </v>
      </c>
      <c r="J444" t="str">
        <v xml:space="preserve">0 | </v>
      </c>
      <c r="K444" t="str">
        <v xml:space="preserve">0 | </v>
      </c>
      <c r="L444" t="str">
        <v xml:space="preserve">0 | </v>
      </c>
      <c r="M444" t="str">
        <v xml:space="preserve">0 | </v>
      </c>
      <c r="N444" t="str">
        <v xml:space="preserve">0 | </v>
      </c>
    </row>
    <row r="445" spans="2:14" x14ac:dyDescent="0.25">
      <c r="B445" t="str" cm="1">
        <f t="array" ref="B445:N445">TRANSPOSE(_xlfn._xlws.SORT(_xlfn._xlws.FILTER(genotypes[cultivar_level]&amp;" | "&amp;genotypes[cultivar_name],genotypes[experiment_ID]=A445)))</f>
        <v xml:space="preserve"> | </v>
      </c>
      <c r="C445" t="str">
        <v xml:space="preserve">0 | </v>
      </c>
      <c r="D445" t="str">
        <v xml:space="preserve">0 | </v>
      </c>
      <c r="E445" t="str">
        <v xml:space="preserve">0 | </v>
      </c>
      <c r="F445" t="str">
        <v xml:space="preserve">0 | </v>
      </c>
      <c r="G445" t="str">
        <v xml:space="preserve">0 | </v>
      </c>
      <c r="H445" t="str">
        <v xml:space="preserve">0 | </v>
      </c>
      <c r="I445" t="str">
        <v xml:space="preserve">0 | </v>
      </c>
      <c r="J445" t="str">
        <v xml:space="preserve">0 | </v>
      </c>
      <c r="K445" t="str">
        <v xml:space="preserve">0 | </v>
      </c>
      <c r="L445" t="str">
        <v xml:space="preserve">0 | </v>
      </c>
      <c r="M445" t="str">
        <v xml:space="preserve">0 | </v>
      </c>
      <c r="N445" t="str">
        <v xml:space="preserve">0 | </v>
      </c>
    </row>
    <row r="446" spans="2:14" x14ac:dyDescent="0.25">
      <c r="B446" t="str" cm="1">
        <f t="array" ref="B446:N446">TRANSPOSE(_xlfn._xlws.SORT(_xlfn._xlws.FILTER(genotypes[cultivar_level]&amp;" | "&amp;genotypes[cultivar_name],genotypes[experiment_ID]=A446)))</f>
        <v xml:space="preserve"> | </v>
      </c>
      <c r="C446" t="str">
        <v xml:space="preserve">0 | </v>
      </c>
      <c r="D446" t="str">
        <v xml:space="preserve">0 | </v>
      </c>
      <c r="E446" t="str">
        <v xml:space="preserve">0 | </v>
      </c>
      <c r="F446" t="str">
        <v xml:space="preserve">0 | </v>
      </c>
      <c r="G446" t="str">
        <v xml:space="preserve">0 | </v>
      </c>
      <c r="H446" t="str">
        <v xml:space="preserve">0 | </v>
      </c>
      <c r="I446" t="str">
        <v xml:space="preserve">0 | </v>
      </c>
      <c r="J446" t="str">
        <v xml:space="preserve">0 | </v>
      </c>
      <c r="K446" t="str">
        <v xml:space="preserve">0 | </v>
      </c>
      <c r="L446" t="str">
        <v xml:space="preserve">0 | </v>
      </c>
      <c r="M446" t="str">
        <v xml:space="preserve">0 | </v>
      </c>
      <c r="N446" t="str">
        <v xml:space="preserve">0 | </v>
      </c>
    </row>
    <row r="447" spans="2:14" x14ac:dyDescent="0.25">
      <c r="B447" t="str" cm="1">
        <f t="array" ref="B447:N447">TRANSPOSE(_xlfn._xlws.SORT(_xlfn._xlws.FILTER(genotypes[cultivar_level]&amp;" | "&amp;genotypes[cultivar_name],genotypes[experiment_ID]=A447)))</f>
        <v xml:space="preserve"> | </v>
      </c>
      <c r="C447" t="str">
        <v xml:space="preserve">0 | </v>
      </c>
      <c r="D447" t="str">
        <v xml:space="preserve">0 | </v>
      </c>
      <c r="E447" t="str">
        <v xml:space="preserve">0 | </v>
      </c>
      <c r="F447" t="str">
        <v xml:space="preserve">0 | </v>
      </c>
      <c r="G447" t="str">
        <v xml:space="preserve">0 | </v>
      </c>
      <c r="H447" t="str">
        <v xml:space="preserve">0 | </v>
      </c>
      <c r="I447" t="str">
        <v xml:space="preserve">0 | </v>
      </c>
      <c r="J447" t="str">
        <v xml:space="preserve">0 | </v>
      </c>
      <c r="K447" t="str">
        <v xml:space="preserve">0 | </v>
      </c>
      <c r="L447" t="str">
        <v xml:space="preserve">0 | </v>
      </c>
      <c r="M447" t="str">
        <v xml:space="preserve">0 | </v>
      </c>
      <c r="N447" t="str">
        <v xml:space="preserve">0 | </v>
      </c>
    </row>
    <row r="448" spans="2:14" x14ac:dyDescent="0.25">
      <c r="B448" t="str" cm="1">
        <f t="array" ref="B448:N448">TRANSPOSE(_xlfn._xlws.SORT(_xlfn._xlws.FILTER(genotypes[cultivar_level]&amp;" | "&amp;genotypes[cultivar_name],genotypes[experiment_ID]=A448)))</f>
        <v xml:space="preserve"> | </v>
      </c>
      <c r="C448" t="str">
        <v xml:space="preserve">0 | </v>
      </c>
      <c r="D448" t="str">
        <v xml:space="preserve">0 | </v>
      </c>
      <c r="E448" t="str">
        <v xml:space="preserve">0 | </v>
      </c>
      <c r="F448" t="str">
        <v xml:space="preserve">0 | </v>
      </c>
      <c r="G448" t="str">
        <v xml:space="preserve">0 | </v>
      </c>
      <c r="H448" t="str">
        <v xml:space="preserve">0 | </v>
      </c>
      <c r="I448" t="str">
        <v xml:space="preserve">0 | </v>
      </c>
      <c r="J448" t="str">
        <v xml:space="preserve">0 | </v>
      </c>
      <c r="K448" t="str">
        <v xml:space="preserve">0 | </v>
      </c>
      <c r="L448" t="str">
        <v xml:space="preserve">0 | </v>
      </c>
      <c r="M448" t="str">
        <v xml:space="preserve">0 | </v>
      </c>
      <c r="N448" t="str">
        <v xml:space="preserve">0 | </v>
      </c>
    </row>
    <row r="449" spans="2:14" x14ac:dyDescent="0.25">
      <c r="B449" t="str" cm="1">
        <f t="array" ref="B449:N449">TRANSPOSE(_xlfn._xlws.SORT(_xlfn._xlws.FILTER(genotypes[cultivar_level]&amp;" | "&amp;genotypes[cultivar_name],genotypes[experiment_ID]=A449)))</f>
        <v xml:space="preserve"> | </v>
      </c>
      <c r="C449" t="str">
        <v xml:space="preserve">0 | </v>
      </c>
      <c r="D449" t="str">
        <v xml:space="preserve">0 | </v>
      </c>
      <c r="E449" t="str">
        <v xml:space="preserve">0 | </v>
      </c>
      <c r="F449" t="str">
        <v xml:space="preserve">0 | </v>
      </c>
      <c r="G449" t="str">
        <v xml:space="preserve">0 | </v>
      </c>
      <c r="H449" t="str">
        <v xml:space="preserve">0 | </v>
      </c>
      <c r="I449" t="str">
        <v xml:space="preserve">0 | </v>
      </c>
      <c r="J449" t="str">
        <v xml:space="preserve">0 | </v>
      </c>
      <c r="K449" t="str">
        <v xml:space="preserve">0 | </v>
      </c>
      <c r="L449" t="str">
        <v xml:space="preserve">0 | </v>
      </c>
      <c r="M449" t="str">
        <v xml:space="preserve">0 | </v>
      </c>
      <c r="N449" t="str">
        <v xml:space="preserve">0 | </v>
      </c>
    </row>
    <row r="450" spans="2:14" x14ac:dyDescent="0.25">
      <c r="B450" t="str" cm="1">
        <f t="array" ref="B450:N450">TRANSPOSE(_xlfn._xlws.SORT(_xlfn._xlws.FILTER(genotypes[cultivar_level]&amp;" | "&amp;genotypes[cultivar_name],genotypes[experiment_ID]=A450)))</f>
        <v xml:space="preserve"> | </v>
      </c>
      <c r="C450" t="str">
        <v xml:space="preserve">0 | </v>
      </c>
      <c r="D450" t="str">
        <v xml:space="preserve">0 | </v>
      </c>
      <c r="E450" t="str">
        <v xml:space="preserve">0 | </v>
      </c>
      <c r="F450" t="str">
        <v xml:space="preserve">0 | </v>
      </c>
      <c r="G450" t="str">
        <v xml:space="preserve">0 | </v>
      </c>
      <c r="H450" t="str">
        <v xml:space="preserve">0 | </v>
      </c>
      <c r="I450" t="str">
        <v xml:space="preserve">0 | </v>
      </c>
      <c r="J450" t="str">
        <v xml:space="preserve">0 | </v>
      </c>
      <c r="K450" t="str">
        <v xml:space="preserve">0 | </v>
      </c>
      <c r="L450" t="str">
        <v xml:space="preserve">0 | </v>
      </c>
      <c r="M450" t="str">
        <v xml:space="preserve">0 | </v>
      </c>
      <c r="N450" t="str">
        <v xml:space="preserve">0 | </v>
      </c>
    </row>
    <row r="451" spans="2:14" x14ac:dyDescent="0.25">
      <c r="B451" t="str" cm="1">
        <f t="array" ref="B451:N451">TRANSPOSE(_xlfn._xlws.SORT(_xlfn._xlws.FILTER(genotypes[cultivar_level]&amp;" | "&amp;genotypes[cultivar_name],genotypes[experiment_ID]=A451)))</f>
        <v xml:space="preserve"> | </v>
      </c>
      <c r="C451" t="str">
        <v xml:space="preserve">0 | </v>
      </c>
      <c r="D451" t="str">
        <v xml:space="preserve">0 | </v>
      </c>
      <c r="E451" t="str">
        <v xml:space="preserve">0 | </v>
      </c>
      <c r="F451" t="str">
        <v xml:space="preserve">0 | </v>
      </c>
      <c r="G451" t="str">
        <v xml:space="preserve">0 | </v>
      </c>
      <c r="H451" t="str">
        <v xml:space="preserve">0 | </v>
      </c>
      <c r="I451" t="str">
        <v xml:space="preserve">0 | </v>
      </c>
      <c r="J451" t="str">
        <v xml:space="preserve">0 | </v>
      </c>
      <c r="K451" t="str">
        <v xml:space="preserve">0 | </v>
      </c>
      <c r="L451" t="str">
        <v xml:space="preserve">0 | </v>
      </c>
      <c r="M451" t="str">
        <v xml:space="preserve">0 | </v>
      </c>
      <c r="N451" t="str">
        <v xml:space="preserve">0 | </v>
      </c>
    </row>
    <row r="452" spans="2:14" x14ac:dyDescent="0.25">
      <c r="B452" t="str" cm="1">
        <f t="array" ref="B452:N452">TRANSPOSE(_xlfn._xlws.SORT(_xlfn._xlws.FILTER(genotypes[cultivar_level]&amp;" | "&amp;genotypes[cultivar_name],genotypes[experiment_ID]=A452)))</f>
        <v xml:space="preserve"> | </v>
      </c>
      <c r="C452" t="str">
        <v xml:space="preserve">0 | </v>
      </c>
      <c r="D452" t="str">
        <v xml:space="preserve">0 | </v>
      </c>
      <c r="E452" t="str">
        <v xml:space="preserve">0 | </v>
      </c>
      <c r="F452" t="str">
        <v xml:space="preserve">0 | </v>
      </c>
      <c r="G452" t="str">
        <v xml:space="preserve">0 | </v>
      </c>
      <c r="H452" t="str">
        <v xml:space="preserve">0 | </v>
      </c>
      <c r="I452" t="str">
        <v xml:space="preserve">0 | </v>
      </c>
      <c r="J452" t="str">
        <v xml:space="preserve">0 | </v>
      </c>
      <c r="K452" t="str">
        <v xml:space="preserve">0 | </v>
      </c>
      <c r="L452" t="str">
        <v xml:space="preserve">0 | </v>
      </c>
      <c r="M452" t="str">
        <v xml:space="preserve">0 | </v>
      </c>
      <c r="N452" t="str">
        <v xml:space="preserve">0 | </v>
      </c>
    </row>
    <row r="453" spans="2:14" x14ac:dyDescent="0.25">
      <c r="B453" t="str" cm="1">
        <f t="array" ref="B453:N453">TRANSPOSE(_xlfn._xlws.SORT(_xlfn._xlws.FILTER(genotypes[cultivar_level]&amp;" | "&amp;genotypes[cultivar_name],genotypes[experiment_ID]=A453)))</f>
        <v xml:space="preserve"> | </v>
      </c>
      <c r="C453" t="str">
        <v xml:space="preserve">0 | </v>
      </c>
      <c r="D453" t="str">
        <v xml:space="preserve">0 | </v>
      </c>
      <c r="E453" t="str">
        <v xml:space="preserve">0 | </v>
      </c>
      <c r="F453" t="str">
        <v xml:space="preserve">0 | </v>
      </c>
      <c r="G453" t="str">
        <v xml:space="preserve">0 | </v>
      </c>
      <c r="H453" t="str">
        <v xml:space="preserve">0 | </v>
      </c>
      <c r="I453" t="str">
        <v xml:space="preserve">0 | </v>
      </c>
      <c r="J453" t="str">
        <v xml:space="preserve">0 | </v>
      </c>
      <c r="K453" t="str">
        <v xml:space="preserve">0 | </v>
      </c>
      <c r="L453" t="str">
        <v xml:space="preserve">0 | </v>
      </c>
      <c r="M453" t="str">
        <v xml:space="preserve">0 | </v>
      </c>
      <c r="N453" t="str">
        <v xml:space="preserve">0 | </v>
      </c>
    </row>
    <row r="454" spans="2:14" x14ac:dyDescent="0.25">
      <c r="B454" t="str" cm="1">
        <f t="array" ref="B454:N454">TRANSPOSE(_xlfn._xlws.SORT(_xlfn._xlws.FILTER(genotypes[cultivar_level]&amp;" | "&amp;genotypes[cultivar_name],genotypes[experiment_ID]=A454)))</f>
        <v xml:space="preserve"> | </v>
      </c>
      <c r="C454" t="str">
        <v xml:space="preserve">0 | </v>
      </c>
      <c r="D454" t="str">
        <v xml:space="preserve">0 | </v>
      </c>
      <c r="E454" t="str">
        <v xml:space="preserve">0 | </v>
      </c>
      <c r="F454" t="str">
        <v xml:space="preserve">0 | </v>
      </c>
      <c r="G454" t="str">
        <v xml:space="preserve">0 | </v>
      </c>
      <c r="H454" t="str">
        <v xml:space="preserve">0 | </v>
      </c>
      <c r="I454" t="str">
        <v xml:space="preserve">0 | </v>
      </c>
      <c r="J454" t="str">
        <v xml:space="preserve">0 | </v>
      </c>
      <c r="K454" t="str">
        <v xml:space="preserve">0 | </v>
      </c>
      <c r="L454" t="str">
        <v xml:space="preserve">0 | </v>
      </c>
      <c r="M454" t="str">
        <v xml:space="preserve">0 | </v>
      </c>
      <c r="N454" t="str">
        <v xml:space="preserve">0 | </v>
      </c>
    </row>
    <row r="455" spans="2:14" x14ac:dyDescent="0.25">
      <c r="B455" t="str" cm="1">
        <f t="array" ref="B455:N455">TRANSPOSE(_xlfn._xlws.SORT(_xlfn._xlws.FILTER(genotypes[cultivar_level]&amp;" | "&amp;genotypes[cultivar_name],genotypes[experiment_ID]=A455)))</f>
        <v xml:space="preserve"> | </v>
      </c>
      <c r="C455" t="str">
        <v xml:space="preserve">0 | </v>
      </c>
      <c r="D455" t="str">
        <v xml:space="preserve">0 | </v>
      </c>
      <c r="E455" t="str">
        <v xml:space="preserve">0 | </v>
      </c>
      <c r="F455" t="str">
        <v xml:space="preserve">0 | </v>
      </c>
      <c r="G455" t="str">
        <v xml:space="preserve">0 | </v>
      </c>
      <c r="H455" t="str">
        <v xml:space="preserve">0 | </v>
      </c>
      <c r="I455" t="str">
        <v xml:space="preserve">0 | </v>
      </c>
      <c r="J455" t="str">
        <v xml:space="preserve">0 | </v>
      </c>
      <c r="K455" t="str">
        <v xml:space="preserve">0 | </v>
      </c>
      <c r="L455" t="str">
        <v xml:space="preserve">0 | </v>
      </c>
      <c r="M455" t="str">
        <v xml:space="preserve">0 | </v>
      </c>
      <c r="N455" t="str">
        <v xml:space="preserve">0 | </v>
      </c>
    </row>
    <row r="456" spans="2:14" x14ac:dyDescent="0.25">
      <c r="B456" t="str" cm="1">
        <f t="array" ref="B456:N456">TRANSPOSE(_xlfn._xlws.SORT(_xlfn._xlws.FILTER(genotypes[cultivar_level]&amp;" | "&amp;genotypes[cultivar_name],genotypes[experiment_ID]=A456)))</f>
        <v xml:space="preserve"> | </v>
      </c>
      <c r="C456" t="str">
        <v xml:space="preserve">0 | </v>
      </c>
      <c r="D456" t="str">
        <v xml:space="preserve">0 | </v>
      </c>
      <c r="E456" t="str">
        <v xml:space="preserve">0 | </v>
      </c>
      <c r="F456" t="str">
        <v xml:space="preserve">0 | </v>
      </c>
      <c r="G456" t="str">
        <v xml:space="preserve">0 | </v>
      </c>
      <c r="H456" t="str">
        <v xml:space="preserve">0 | </v>
      </c>
      <c r="I456" t="str">
        <v xml:space="preserve">0 | </v>
      </c>
      <c r="J456" t="str">
        <v xml:space="preserve">0 | </v>
      </c>
      <c r="K456" t="str">
        <v xml:space="preserve">0 | </v>
      </c>
      <c r="L456" t="str">
        <v xml:space="preserve">0 | </v>
      </c>
      <c r="M456" t="str">
        <v xml:space="preserve">0 | </v>
      </c>
      <c r="N456" t="str">
        <v xml:space="preserve">0 | </v>
      </c>
    </row>
    <row r="457" spans="2:14" x14ac:dyDescent="0.25">
      <c r="B457" t="str" cm="1">
        <f t="array" ref="B457:N457">TRANSPOSE(_xlfn._xlws.SORT(_xlfn._xlws.FILTER(genotypes[cultivar_level]&amp;" | "&amp;genotypes[cultivar_name],genotypes[experiment_ID]=A457)))</f>
        <v xml:space="preserve"> | </v>
      </c>
      <c r="C457" t="str">
        <v xml:space="preserve">0 | </v>
      </c>
      <c r="D457" t="str">
        <v xml:space="preserve">0 | </v>
      </c>
      <c r="E457" t="str">
        <v xml:space="preserve">0 | </v>
      </c>
      <c r="F457" t="str">
        <v xml:space="preserve">0 | </v>
      </c>
      <c r="G457" t="str">
        <v xml:space="preserve">0 | </v>
      </c>
      <c r="H457" t="str">
        <v xml:space="preserve">0 | </v>
      </c>
      <c r="I457" t="str">
        <v xml:space="preserve">0 | </v>
      </c>
      <c r="J457" t="str">
        <v xml:space="preserve">0 | </v>
      </c>
      <c r="K457" t="str">
        <v xml:space="preserve">0 | </v>
      </c>
      <c r="L457" t="str">
        <v xml:space="preserve">0 | </v>
      </c>
      <c r="M457" t="str">
        <v xml:space="preserve">0 | </v>
      </c>
      <c r="N457" t="str">
        <v xml:space="preserve">0 | </v>
      </c>
    </row>
    <row r="458" spans="2:14" x14ac:dyDescent="0.25">
      <c r="B458" t="str" cm="1">
        <f t="array" ref="B458:N458">TRANSPOSE(_xlfn._xlws.SORT(_xlfn._xlws.FILTER(genotypes[cultivar_level]&amp;" | "&amp;genotypes[cultivar_name],genotypes[experiment_ID]=A458)))</f>
        <v xml:space="preserve"> | </v>
      </c>
      <c r="C458" t="str">
        <v xml:space="preserve">0 | </v>
      </c>
      <c r="D458" t="str">
        <v xml:space="preserve">0 | </v>
      </c>
      <c r="E458" t="str">
        <v xml:space="preserve">0 | </v>
      </c>
      <c r="F458" t="str">
        <v xml:space="preserve">0 | </v>
      </c>
      <c r="G458" t="str">
        <v xml:space="preserve">0 | </v>
      </c>
      <c r="H458" t="str">
        <v xml:space="preserve">0 | </v>
      </c>
      <c r="I458" t="str">
        <v xml:space="preserve">0 | </v>
      </c>
      <c r="J458" t="str">
        <v xml:space="preserve">0 | </v>
      </c>
      <c r="K458" t="str">
        <v xml:space="preserve">0 | </v>
      </c>
      <c r="L458" t="str">
        <v xml:space="preserve">0 | </v>
      </c>
      <c r="M458" t="str">
        <v xml:space="preserve">0 | </v>
      </c>
      <c r="N458" t="str">
        <v xml:space="preserve">0 | </v>
      </c>
    </row>
    <row r="459" spans="2:14" x14ac:dyDescent="0.25">
      <c r="B459" t="str" cm="1">
        <f t="array" ref="B459:N459">TRANSPOSE(_xlfn._xlws.SORT(_xlfn._xlws.FILTER(genotypes[cultivar_level]&amp;" | "&amp;genotypes[cultivar_name],genotypes[experiment_ID]=A459)))</f>
        <v xml:space="preserve"> | </v>
      </c>
      <c r="C459" t="str">
        <v xml:space="preserve">0 | </v>
      </c>
      <c r="D459" t="str">
        <v xml:space="preserve">0 | </v>
      </c>
      <c r="E459" t="str">
        <v xml:space="preserve">0 | </v>
      </c>
      <c r="F459" t="str">
        <v xml:space="preserve">0 | </v>
      </c>
      <c r="G459" t="str">
        <v xml:space="preserve">0 | </v>
      </c>
      <c r="H459" t="str">
        <v xml:space="preserve">0 | </v>
      </c>
      <c r="I459" t="str">
        <v xml:space="preserve">0 | </v>
      </c>
      <c r="J459" t="str">
        <v xml:space="preserve">0 | </v>
      </c>
      <c r="K459" t="str">
        <v xml:space="preserve">0 | </v>
      </c>
      <c r="L459" t="str">
        <v xml:space="preserve">0 | </v>
      </c>
      <c r="M459" t="str">
        <v xml:space="preserve">0 | </v>
      </c>
      <c r="N459" t="str">
        <v xml:space="preserve">0 | </v>
      </c>
    </row>
    <row r="460" spans="2:14" x14ac:dyDescent="0.25">
      <c r="B460" t="str" cm="1">
        <f t="array" ref="B460:N460">TRANSPOSE(_xlfn._xlws.SORT(_xlfn._xlws.FILTER(genotypes[cultivar_level]&amp;" | "&amp;genotypes[cultivar_name],genotypes[experiment_ID]=A460)))</f>
        <v xml:space="preserve"> | </v>
      </c>
      <c r="C460" t="str">
        <v xml:space="preserve">0 | </v>
      </c>
      <c r="D460" t="str">
        <v xml:space="preserve">0 | </v>
      </c>
      <c r="E460" t="str">
        <v xml:space="preserve">0 | </v>
      </c>
      <c r="F460" t="str">
        <v xml:space="preserve">0 | </v>
      </c>
      <c r="G460" t="str">
        <v xml:space="preserve">0 | </v>
      </c>
      <c r="H460" t="str">
        <v xml:space="preserve">0 | </v>
      </c>
      <c r="I460" t="str">
        <v xml:space="preserve">0 | </v>
      </c>
      <c r="J460" t="str">
        <v xml:space="preserve">0 | </v>
      </c>
      <c r="K460" t="str">
        <v xml:space="preserve">0 | </v>
      </c>
      <c r="L460" t="str">
        <v xml:space="preserve">0 | </v>
      </c>
      <c r="M460" t="str">
        <v xml:space="preserve">0 | </v>
      </c>
      <c r="N460" t="str">
        <v xml:space="preserve">0 | </v>
      </c>
    </row>
    <row r="461" spans="2:14" x14ac:dyDescent="0.25">
      <c r="B461" t="str" cm="1">
        <f t="array" ref="B461:N461">TRANSPOSE(_xlfn._xlws.SORT(_xlfn._xlws.FILTER(genotypes[cultivar_level]&amp;" | "&amp;genotypes[cultivar_name],genotypes[experiment_ID]=A461)))</f>
        <v xml:space="preserve"> | </v>
      </c>
      <c r="C461" t="str">
        <v xml:space="preserve">0 | </v>
      </c>
      <c r="D461" t="str">
        <v xml:space="preserve">0 | </v>
      </c>
      <c r="E461" t="str">
        <v xml:space="preserve">0 | </v>
      </c>
      <c r="F461" t="str">
        <v xml:space="preserve">0 | </v>
      </c>
      <c r="G461" t="str">
        <v xml:space="preserve">0 | </v>
      </c>
      <c r="H461" t="str">
        <v xml:space="preserve">0 | </v>
      </c>
      <c r="I461" t="str">
        <v xml:space="preserve">0 | </v>
      </c>
      <c r="J461" t="str">
        <v xml:space="preserve">0 | </v>
      </c>
      <c r="K461" t="str">
        <v xml:space="preserve">0 | </v>
      </c>
      <c r="L461" t="str">
        <v xml:space="preserve">0 | </v>
      </c>
      <c r="M461" t="str">
        <v xml:space="preserve">0 | </v>
      </c>
      <c r="N461" t="str">
        <v xml:space="preserve">0 | </v>
      </c>
    </row>
    <row r="462" spans="2:14" x14ac:dyDescent="0.25">
      <c r="B462" t="str" cm="1">
        <f t="array" ref="B462:N462">TRANSPOSE(_xlfn._xlws.SORT(_xlfn._xlws.FILTER(genotypes[cultivar_level]&amp;" | "&amp;genotypes[cultivar_name],genotypes[experiment_ID]=A462)))</f>
        <v xml:space="preserve"> | </v>
      </c>
      <c r="C462" t="str">
        <v xml:space="preserve">0 | </v>
      </c>
      <c r="D462" t="str">
        <v xml:space="preserve">0 | </v>
      </c>
      <c r="E462" t="str">
        <v xml:space="preserve">0 | </v>
      </c>
      <c r="F462" t="str">
        <v xml:space="preserve">0 | </v>
      </c>
      <c r="G462" t="str">
        <v xml:space="preserve">0 | </v>
      </c>
      <c r="H462" t="str">
        <v xml:space="preserve">0 | </v>
      </c>
      <c r="I462" t="str">
        <v xml:space="preserve">0 | </v>
      </c>
      <c r="J462" t="str">
        <v xml:space="preserve">0 | </v>
      </c>
      <c r="K462" t="str">
        <v xml:space="preserve">0 | </v>
      </c>
      <c r="L462" t="str">
        <v xml:space="preserve">0 | </v>
      </c>
      <c r="M462" t="str">
        <v xml:space="preserve">0 | </v>
      </c>
      <c r="N462" t="str">
        <v xml:space="preserve">0 | </v>
      </c>
    </row>
    <row r="463" spans="2:14" x14ac:dyDescent="0.25">
      <c r="B463" t="str" cm="1">
        <f t="array" ref="B463:N463">TRANSPOSE(_xlfn._xlws.SORT(_xlfn._xlws.FILTER(genotypes[cultivar_level]&amp;" | "&amp;genotypes[cultivar_name],genotypes[experiment_ID]=A463)))</f>
        <v xml:space="preserve"> | </v>
      </c>
      <c r="C463" t="str">
        <v xml:space="preserve">0 | </v>
      </c>
      <c r="D463" t="str">
        <v xml:space="preserve">0 | </v>
      </c>
      <c r="E463" t="str">
        <v xml:space="preserve">0 | </v>
      </c>
      <c r="F463" t="str">
        <v xml:space="preserve">0 | </v>
      </c>
      <c r="G463" t="str">
        <v xml:space="preserve">0 | </v>
      </c>
      <c r="H463" t="str">
        <v xml:space="preserve">0 | </v>
      </c>
      <c r="I463" t="str">
        <v xml:space="preserve">0 | </v>
      </c>
      <c r="J463" t="str">
        <v xml:space="preserve">0 | </v>
      </c>
      <c r="K463" t="str">
        <v xml:space="preserve">0 | </v>
      </c>
      <c r="L463" t="str">
        <v xml:space="preserve">0 | </v>
      </c>
      <c r="M463" t="str">
        <v xml:space="preserve">0 | </v>
      </c>
      <c r="N463" t="str">
        <v xml:space="preserve">0 | </v>
      </c>
    </row>
    <row r="464" spans="2:14" x14ac:dyDescent="0.25">
      <c r="B464" t="str" cm="1">
        <f t="array" ref="B464:N464">TRANSPOSE(_xlfn._xlws.SORT(_xlfn._xlws.FILTER(genotypes[cultivar_level]&amp;" | "&amp;genotypes[cultivar_name],genotypes[experiment_ID]=A464)))</f>
        <v xml:space="preserve"> | </v>
      </c>
      <c r="C464" t="str">
        <v xml:space="preserve">0 | </v>
      </c>
      <c r="D464" t="str">
        <v xml:space="preserve">0 | </v>
      </c>
      <c r="E464" t="str">
        <v xml:space="preserve">0 | </v>
      </c>
      <c r="F464" t="str">
        <v xml:space="preserve">0 | </v>
      </c>
      <c r="G464" t="str">
        <v xml:space="preserve">0 | </v>
      </c>
      <c r="H464" t="str">
        <v xml:space="preserve">0 | </v>
      </c>
      <c r="I464" t="str">
        <v xml:space="preserve">0 | </v>
      </c>
      <c r="J464" t="str">
        <v xml:space="preserve">0 | </v>
      </c>
      <c r="K464" t="str">
        <v xml:space="preserve">0 | </v>
      </c>
      <c r="L464" t="str">
        <v xml:space="preserve">0 | </v>
      </c>
      <c r="M464" t="str">
        <v xml:space="preserve">0 | </v>
      </c>
      <c r="N464" t="str">
        <v xml:space="preserve">0 | </v>
      </c>
    </row>
    <row r="465" spans="2:14" x14ac:dyDescent="0.25">
      <c r="B465" t="str" cm="1">
        <f t="array" ref="B465:N465">TRANSPOSE(_xlfn._xlws.SORT(_xlfn._xlws.FILTER(genotypes[cultivar_level]&amp;" | "&amp;genotypes[cultivar_name],genotypes[experiment_ID]=A465)))</f>
        <v xml:space="preserve"> | </v>
      </c>
      <c r="C465" t="str">
        <v xml:space="preserve">0 | </v>
      </c>
      <c r="D465" t="str">
        <v xml:space="preserve">0 | </v>
      </c>
      <c r="E465" t="str">
        <v xml:space="preserve">0 | </v>
      </c>
      <c r="F465" t="str">
        <v xml:space="preserve">0 | </v>
      </c>
      <c r="G465" t="str">
        <v xml:space="preserve">0 | </v>
      </c>
      <c r="H465" t="str">
        <v xml:space="preserve">0 | </v>
      </c>
      <c r="I465" t="str">
        <v xml:space="preserve">0 | </v>
      </c>
      <c r="J465" t="str">
        <v xml:space="preserve">0 | </v>
      </c>
      <c r="K465" t="str">
        <v xml:space="preserve">0 | </v>
      </c>
      <c r="L465" t="str">
        <v xml:space="preserve">0 | </v>
      </c>
      <c r="M465" t="str">
        <v xml:space="preserve">0 | </v>
      </c>
      <c r="N465" t="str">
        <v xml:space="preserve">0 | </v>
      </c>
    </row>
    <row r="466" spans="2:14" x14ac:dyDescent="0.25">
      <c r="B466" t="str" cm="1">
        <f t="array" ref="B466:N466">TRANSPOSE(_xlfn._xlws.SORT(_xlfn._xlws.FILTER(genotypes[cultivar_level]&amp;" | "&amp;genotypes[cultivar_name],genotypes[experiment_ID]=A466)))</f>
        <v xml:space="preserve"> | </v>
      </c>
      <c r="C466" t="str">
        <v xml:space="preserve">0 | </v>
      </c>
      <c r="D466" t="str">
        <v xml:space="preserve">0 | </v>
      </c>
      <c r="E466" t="str">
        <v xml:space="preserve">0 | </v>
      </c>
      <c r="F466" t="str">
        <v xml:space="preserve">0 | </v>
      </c>
      <c r="G466" t="str">
        <v xml:space="preserve">0 | </v>
      </c>
      <c r="H466" t="str">
        <v xml:space="preserve">0 | </v>
      </c>
      <c r="I466" t="str">
        <v xml:space="preserve">0 | </v>
      </c>
      <c r="J466" t="str">
        <v xml:space="preserve">0 | </v>
      </c>
      <c r="K466" t="str">
        <v xml:space="preserve">0 | </v>
      </c>
      <c r="L466" t="str">
        <v xml:space="preserve">0 | </v>
      </c>
      <c r="M466" t="str">
        <v xml:space="preserve">0 | </v>
      </c>
      <c r="N466" t="str">
        <v xml:space="preserve">0 | </v>
      </c>
    </row>
    <row r="467" spans="2:14" x14ac:dyDescent="0.25">
      <c r="B467" t="str" cm="1">
        <f t="array" ref="B467:N467">TRANSPOSE(_xlfn._xlws.SORT(_xlfn._xlws.FILTER(genotypes[cultivar_level]&amp;" | "&amp;genotypes[cultivar_name],genotypes[experiment_ID]=A467)))</f>
        <v xml:space="preserve"> | </v>
      </c>
      <c r="C467" t="str">
        <v xml:space="preserve">0 | </v>
      </c>
      <c r="D467" t="str">
        <v xml:space="preserve">0 | </v>
      </c>
      <c r="E467" t="str">
        <v xml:space="preserve">0 | </v>
      </c>
      <c r="F467" t="str">
        <v xml:space="preserve">0 | </v>
      </c>
      <c r="G467" t="str">
        <v xml:space="preserve">0 | </v>
      </c>
      <c r="H467" t="str">
        <v xml:space="preserve">0 | </v>
      </c>
      <c r="I467" t="str">
        <v xml:space="preserve">0 | </v>
      </c>
      <c r="J467" t="str">
        <v xml:space="preserve">0 | </v>
      </c>
      <c r="K467" t="str">
        <v xml:space="preserve">0 | </v>
      </c>
      <c r="L467" t="str">
        <v xml:space="preserve">0 | </v>
      </c>
      <c r="M467" t="str">
        <v xml:space="preserve">0 | </v>
      </c>
      <c r="N467" t="str">
        <v xml:space="preserve">0 | </v>
      </c>
    </row>
    <row r="468" spans="2:14" x14ac:dyDescent="0.25">
      <c r="B468" t="str" cm="1">
        <f t="array" ref="B468:N468">TRANSPOSE(_xlfn._xlws.SORT(_xlfn._xlws.FILTER(genotypes[cultivar_level]&amp;" | "&amp;genotypes[cultivar_name],genotypes[experiment_ID]=A468)))</f>
        <v xml:space="preserve"> | </v>
      </c>
      <c r="C468" t="str">
        <v xml:space="preserve">0 | </v>
      </c>
      <c r="D468" t="str">
        <v xml:space="preserve">0 | </v>
      </c>
      <c r="E468" t="str">
        <v xml:space="preserve">0 | </v>
      </c>
      <c r="F468" t="str">
        <v xml:space="preserve">0 | </v>
      </c>
      <c r="G468" t="str">
        <v xml:space="preserve">0 | </v>
      </c>
      <c r="H468" t="str">
        <v xml:space="preserve">0 | </v>
      </c>
      <c r="I468" t="str">
        <v xml:space="preserve">0 | </v>
      </c>
      <c r="J468" t="str">
        <v xml:space="preserve">0 | </v>
      </c>
      <c r="K468" t="str">
        <v xml:space="preserve">0 | </v>
      </c>
      <c r="L468" t="str">
        <v xml:space="preserve">0 | </v>
      </c>
      <c r="M468" t="str">
        <v xml:space="preserve">0 | </v>
      </c>
      <c r="N468" t="str">
        <v xml:space="preserve">0 | </v>
      </c>
    </row>
    <row r="469" spans="2:14" x14ac:dyDescent="0.25">
      <c r="B469" t="str" cm="1">
        <f t="array" ref="B469:N469">TRANSPOSE(_xlfn._xlws.SORT(_xlfn._xlws.FILTER(genotypes[cultivar_level]&amp;" | "&amp;genotypes[cultivar_name],genotypes[experiment_ID]=A469)))</f>
        <v xml:space="preserve"> | </v>
      </c>
      <c r="C469" t="str">
        <v xml:space="preserve">0 | </v>
      </c>
      <c r="D469" t="str">
        <v xml:space="preserve">0 | </v>
      </c>
      <c r="E469" t="str">
        <v xml:space="preserve">0 | </v>
      </c>
      <c r="F469" t="str">
        <v xml:space="preserve">0 | </v>
      </c>
      <c r="G469" t="str">
        <v xml:space="preserve">0 | </v>
      </c>
      <c r="H469" t="str">
        <v xml:space="preserve">0 | </v>
      </c>
      <c r="I469" t="str">
        <v xml:space="preserve">0 | </v>
      </c>
      <c r="J469" t="str">
        <v xml:space="preserve">0 | </v>
      </c>
      <c r="K469" t="str">
        <v xml:space="preserve">0 | </v>
      </c>
      <c r="L469" t="str">
        <v xml:space="preserve">0 | </v>
      </c>
      <c r="M469" t="str">
        <v xml:space="preserve">0 | </v>
      </c>
      <c r="N469" t="str">
        <v xml:space="preserve">0 | </v>
      </c>
    </row>
    <row r="470" spans="2:14" x14ac:dyDescent="0.25">
      <c r="B470" t="str" cm="1">
        <f t="array" ref="B470:N470">TRANSPOSE(_xlfn._xlws.SORT(_xlfn._xlws.FILTER(genotypes[cultivar_level]&amp;" | "&amp;genotypes[cultivar_name],genotypes[experiment_ID]=A470)))</f>
        <v xml:space="preserve"> | </v>
      </c>
      <c r="C470" t="str">
        <v xml:space="preserve">0 | </v>
      </c>
      <c r="D470" t="str">
        <v xml:space="preserve">0 | </v>
      </c>
      <c r="E470" t="str">
        <v xml:space="preserve">0 | </v>
      </c>
      <c r="F470" t="str">
        <v xml:space="preserve">0 | </v>
      </c>
      <c r="G470" t="str">
        <v xml:space="preserve">0 | </v>
      </c>
      <c r="H470" t="str">
        <v xml:space="preserve">0 | </v>
      </c>
      <c r="I470" t="str">
        <v xml:space="preserve">0 | </v>
      </c>
      <c r="J470" t="str">
        <v xml:space="preserve">0 | </v>
      </c>
      <c r="K470" t="str">
        <v xml:space="preserve">0 | </v>
      </c>
      <c r="L470" t="str">
        <v xml:space="preserve">0 | </v>
      </c>
      <c r="M470" t="str">
        <v xml:space="preserve">0 | </v>
      </c>
      <c r="N470" t="str">
        <v xml:space="preserve">0 | </v>
      </c>
    </row>
    <row r="471" spans="2:14" x14ac:dyDescent="0.25">
      <c r="B471" t="str" cm="1">
        <f t="array" ref="B471:N471">TRANSPOSE(_xlfn._xlws.SORT(_xlfn._xlws.FILTER(genotypes[cultivar_level]&amp;" | "&amp;genotypes[cultivar_name],genotypes[experiment_ID]=A471)))</f>
        <v xml:space="preserve"> | </v>
      </c>
      <c r="C471" t="str">
        <v xml:space="preserve">0 | </v>
      </c>
      <c r="D471" t="str">
        <v xml:space="preserve">0 | </v>
      </c>
      <c r="E471" t="str">
        <v xml:space="preserve">0 | </v>
      </c>
      <c r="F471" t="str">
        <v xml:space="preserve">0 | </v>
      </c>
      <c r="G471" t="str">
        <v xml:space="preserve">0 | </v>
      </c>
      <c r="H471" t="str">
        <v xml:space="preserve">0 | </v>
      </c>
      <c r="I471" t="str">
        <v xml:space="preserve">0 | </v>
      </c>
      <c r="J471" t="str">
        <v xml:space="preserve">0 | </v>
      </c>
      <c r="K471" t="str">
        <v xml:space="preserve">0 | </v>
      </c>
      <c r="L471" t="str">
        <v xml:space="preserve">0 | </v>
      </c>
      <c r="M471" t="str">
        <v xml:space="preserve">0 | </v>
      </c>
      <c r="N471" t="str">
        <v xml:space="preserve">0 | </v>
      </c>
    </row>
    <row r="472" spans="2:14" x14ac:dyDescent="0.25">
      <c r="B472" t="str" cm="1">
        <f t="array" ref="B472:N472">TRANSPOSE(_xlfn._xlws.SORT(_xlfn._xlws.FILTER(genotypes[cultivar_level]&amp;" | "&amp;genotypes[cultivar_name],genotypes[experiment_ID]=A472)))</f>
        <v xml:space="preserve"> | </v>
      </c>
      <c r="C472" t="str">
        <v xml:space="preserve">0 | </v>
      </c>
      <c r="D472" t="str">
        <v xml:space="preserve">0 | </v>
      </c>
      <c r="E472" t="str">
        <v xml:space="preserve">0 | </v>
      </c>
      <c r="F472" t="str">
        <v xml:space="preserve">0 | </v>
      </c>
      <c r="G472" t="str">
        <v xml:space="preserve">0 | </v>
      </c>
      <c r="H472" t="str">
        <v xml:space="preserve">0 | </v>
      </c>
      <c r="I472" t="str">
        <v xml:space="preserve">0 | </v>
      </c>
      <c r="J472" t="str">
        <v xml:space="preserve">0 | </v>
      </c>
      <c r="K472" t="str">
        <v xml:space="preserve">0 | </v>
      </c>
      <c r="L472" t="str">
        <v xml:space="preserve">0 | </v>
      </c>
      <c r="M472" t="str">
        <v xml:space="preserve">0 | </v>
      </c>
      <c r="N472" t="str">
        <v xml:space="preserve">0 | </v>
      </c>
    </row>
    <row r="473" spans="2:14" x14ac:dyDescent="0.25">
      <c r="B473" t="str" cm="1">
        <f t="array" ref="B473:N473">TRANSPOSE(_xlfn._xlws.SORT(_xlfn._xlws.FILTER(genotypes[cultivar_level]&amp;" | "&amp;genotypes[cultivar_name],genotypes[experiment_ID]=A473)))</f>
        <v xml:space="preserve"> | </v>
      </c>
      <c r="C473" t="str">
        <v xml:space="preserve">0 | </v>
      </c>
      <c r="D473" t="str">
        <v xml:space="preserve">0 | </v>
      </c>
      <c r="E473" t="str">
        <v xml:space="preserve">0 | </v>
      </c>
      <c r="F473" t="str">
        <v xml:space="preserve">0 | </v>
      </c>
      <c r="G473" t="str">
        <v xml:space="preserve">0 | </v>
      </c>
      <c r="H473" t="str">
        <v xml:space="preserve">0 | </v>
      </c>
      <c r="I473" t="str">
        <v xml:space="preserve">0 | </v>
      </c>
      <c r="J473" t="str">
        <v xml:space="preserve">0 | </v>
      </c>
      <c r="K473" t="str">
        <v xml:space="preserve">0 | </v>
      </c>
      <c r="L473" t="str">
        <v xml:space="preserve">0 | </v>
      </c>
      <c r="M473" t="str">
        <v xml:space="preserve">0 | </v>
      </c>
      <c r="N473" t="str">
        <v xml:space="preserve">0 | </v>
      </c>
    </row>
    <row r="474" spans="2:14" x14ac:dyDescent="0.25">
      <c r="B474" t="str" cm="1">
        <f t="array" ref="B474:N474">TRANSPOSE(_xlfn._xlws.SORT(_xlfn._xlws.FILTER(genotypes[cultivar_level]&amp;" | "&amp;genotypes[cultivar_name],genotypes[experiment_ID]=A474)))</f>
        <v xml:space="preserve"> | </v>
      </c>
      <c r="C474" t="str">
        <v xml:space="preserve">0 | </v>
      </c>
      <c r="D474" t="str">
        <v xml:space="preserve">0 | </v>
      </c>
      <c r="E474" t="str">
        <v xml:space="preserve">0 | </v>
      </c>
      <c r="F474" t="str">
        <v xml:space="preserve">0 | </v>
      </c>
      <c r="G474" t="str">
        <v xml:space="preserve">0 | </v>
      </c>
      <c r="H474" t="str">
        <v xml:space="preserve">0 | </v>
      </c>
      <c r="I474" t="str">
        <v xml:space="preserve">0 | </v>
      </c>
      <c r="J474" t="str">
        <v xml:space="preserve">0 | </v>
      </c>
      <c r="K474" t="str">
        <v xml:space="preserve">0 | </v>
      </c>
      <c r="L474" t="str">
        <v xml:space="preserve">0 | </v>
      </c>
      <c r="M474" t="str">
        <v xml:space="preserve">0 | </v>
      </c>
      <c r="N474" t="str">
        <v xml:space="preserve">0 | </v>
      </c>
    </row>
    <row r="475" spans="2:14" x14ac:dyDescent="0.25">
      <c r="B475" t="str" cm="1">
        <f t="array" ref="B475:N475">TRANSPOSE(_xlfn._xlws.SORT(_xlfn._xlws.FILTER(genotypes[cultivar_level]&amp;" | "&amp;genotypes[cultivar_name],genotypes[experiment_ID]=A475)))</f>
        <v xml:space="preserve"> | </v>
      </c>
      <c r="C475" t="str">
        <v xml:space="preserve">0 | </v>
      </c>
      <c r="D475" t="str">
        <v xml:space="preserve">0 | </v>
      </c>
      <c r="E475" t="str">
        <v xml:space="preserve">0 | </v>
      </c>
      <c r="F475" t="str">
        <v xml:space="preserve">0 | </v>
      </c>
      <c r="G475" t="str">
        <v xml:space="preserve">0 | </v>
      </c>
      <c r="H475" t="str">
        <v xml:space="preserve">0 | </v>
      </c>
      <c r="I475" t="str">
        <v xml:space="preserve">0 | </v>
      </c>
      <c r="J475" t="str">
        <v xml:space="preserve">0 | </v>
      </c>
      <c r="K475" t="str">
        <v xml:space="preserve">0 | </v>
      </c>
      <c r="L475" t="str">
        <v xml:space="preserve">0 | </v>
      </c>
      <c r="M475" t="str">
        <v xml:space="preserve">0 | </v>
      </c>
      <c r="N475" t="str">
        <v xml:space="preserve">0 | </v>
      </c>
    </row>
    <row r="476" spans="2:14" x14ac:dyDescent="0.25">
      <c r="B476" t="str" cm="1">
        <f t="array" ref="B476:N476">TRANSPOSE(_xlfn._xlws.SORT(_xlfn._xlws.FILTER(genotypes[cultivar_level]&amp;" | "&amp;genotypes[cultivar_name],genotypes[experiment_ID]=A476)))</f>
        <v xml:space="preserve"> | </v>
      </c>
      <c r="C476" t="str">
        <v xml:space="preserve">0 | </v>
      </c>
      <c r="D476" t="str">
        <v xml:space="preserve">0 | </v>
      </c>
      <c r="E476" t="str">
        <v xml:space="preserve">0 | </v>
      </c>
      <c r="F476" t="str">
        <v xml:space="preserve">0 | </v>
      </c>
      <c r="G476" t="str">
        <v xml:space="preserve">0 | </v>
      </c>
      <c r="H476" t="str">
        <v xml:space="preserve">0 | </v>
      </c>
      <c r="I476" t="str">
        <v xml:space="preserve">0 | </v>
      </c>
      <c r="J476" t="str">
        <v xml:space="preserve">0 | </v>
      </c>
      <c r="K476" t="str">
        <v xml:space="preserve">0 | </v>
      </c>
      <c r="L476" t="str">
        <v xml:space="preserve">0 | </v>
      </c>
      <c r="M476" t="str">
        <v xml:space="preserve">0 | </v>
      </c>
      <c r="N476" t="str">
        <v xml:space="preserve">0 | </v>
      </c>
    </row>
    <row r="477" spans="2:14" x14ac:dyDescent="0.25">
      <c r="B477" t="str" cm="1">
        <f t="array" ref="B477:N477">TRANSPOSE(_xlfn._xlws.SORT(_xlfn._xlws.FILTER(genotypes[cultivar_level]&amp;" | "&amp;genotypes[cultivar_name],genotypes[experiment_ID]=A477)))</f>
        <v xml:space="preserve"> | </v>
      </c>
      <c r="C477" t="str">
        <v xml:space="preserve">0 | </v>
      </c>
      <c r="D477" t="str">
        <v xml:space="preserve">0 | </v>
      </c>
      <c r="E477" t="str">
        <v xml:space="preserve">0 | </v>
      </c>
      <c r="F477" t="str">
        <v xml:space="preserve">0 | </v>
      </c>
      <c r="G477" t="str">
        <v xml:space="preserve">0 | </v>
      </c>
      <c r="H477" t="str">
        <v xml:space="preserve">0 | </v>
      </c>
      <c r="I477" t="str">
        <v xml:space="preserve">0 | </v>
      </c>
      <c r="J477" t="str">
        <v xml:space="preserve">0 | </v>
      </c>
      <c r="K477" t="str">
        <v xml:space="preserve">0 | </v>
      </c>
      <c r="L477" t="str">
        <v xml:space="preserve">0 | </v>
      </c>
      <c r="M477" t="str">
        <v xml:space="preserve">0 | </v>
      </c>
      <c r="N477" t="str">
        <v xml:space="preserve">0 | </v>
      </c>
    </row>
    <row r="478" spans="2:14" x14ac:dyDescent="0.25">
      <c r="B478" t="str" cm="1">
        <f t="array" ref="B478:N478">TRANSPOSE(_xlfn._xlws.SORT(_xlfn._xlws.FILTER(genotypes[cultivar_level]&amp;" | "&amp;genotypes[cultivar_name],genotypes[experiment_ID]=A478)))</f>
        <v xml:space="preserve"> | </v>
      </c>
      <c r="C478" t="str">
        <v xml:space="preserve">0 | </v>
      </c>
      <c r="D478" t="str">
        <v xml:space="preserve">0 | </v>
      </c>
      <c r="E478" t="str">
        <v xml:space="preserve">0 | </v>
      </c>
      <c r="F478" t="str">
        <v xml:space="preserve">0 | </v>
      </c>
      <c r="G478" t="str">
        <v xml:space="preserve">0 | </v>
      </c>
      <c r="H478" t="str">
        <v xml:space="preserve">0 | </v>
      </c>
      <c r="I478" t="str">
        <v xml:space="preserve">0 | </v>
      </c>
      <c r="J478" t="str">
        <v xml:space="preserve">0 | </v>
      </c>
      <c r="K478" t="str">
        <v xml:space="preserve">0 | </v>
      </c>
      <c r="L478" t="str">
        <v xml:space="preserve">0 | </v>
      </c>
      <c r="M478" t="str">
        <v xml:space="preserve">0 | </v>
      </c>
      <c r="N478" t="str">
        <v xml:space="preserve">0 | </v>
      </c>
    </row>
    <row r="479" spans="2:14" x14ac:dyDescent="0.25">
      <c r="B479" t="str" cm="1">
        <f t="array" ref="B479:N479">TRANSPOSE(_xlfn._xlws.SORT(_xlfn._xlws.FILTER(genotypes[cultivar_level]&amp;" | "&amp;genotypes[cultivar_name],genotypes[experiment_ID]=A479)))</f>
        <v xml:space="preserve"> | </v>
      </c>
      <c r="C479" t="str">
        <v xml:space="preserve">0 | </v>
      </c>
      <c r="D479" t="str">
        <v xml:space="preserve">0 | </v>
      </c>
      <c r="E479" t="str">
        <v xml:space="preserve">0 | </v>
      </c>
      <c r="F479" t="str">
        <v xml:space="preserve">0 | </v>
      </c>
      <c r="G479" t="str">
        <v xml:space="preserve">0 | </v>
      </c>
      <c r="H479" t="str">
        <v xml:space="preserve">0 | </v>
      </c>
      <c r="I479" t="str">
        <v xml:space="preserve">0 | </v>
      </c>
      <c r="J479" t="str">
        <v xml:space="preserve">0 | </v>
      </c>
      <c r="K479" t="str">
        <v xml:space="preserve">0 | </v>
      </c>
      <c r="L479" t="str">
        <v xml:space="preserve">0 | </v>
      </c>
      <c r="M479" t="str">
        <v xml:space="preserve">0 | </v>
      </c>
      <c r="N479" t="str">
        <v xml:space="preserve">0 | </v>
      </c>
    </row>
    <row r="480" spans="2:14" x14ac:dyDescent="0.25">
      <c r="B480" t="str" cm="1">
        <f t="array" ref="B480:N480">TRANSPOSE(_xlfn._xlws.SORT(_xlfn._xlws.FILTER(genotypes[cultivar_level]&amp;" | "&amp;genotypes[cultivar_name],genotypes[experiment_ID]=A480)))</f>
        <v xml:space="preserve"> | </v>
      </c>
      <c r="C480" t="str">
        <v xml:space="preserve">0 | </v>
      </c>
      <c r="D480" t="str">
        <v xml:space="preserve">0 | </v>
      </c>
      <c r="E480" t="str">
        <v xml:space="preserve">0 | </v>
      </c>
      <c r="F480" t="str">
        <v xml:space="preserve">0 | </v>
      </c>
      <c r="G480" t="str">
        <v xml:space="preserve">0 | </v>
      </c>
      <c r="H480" t="str">
        <v xml:space="preserve">0 | </v>
      </c>
      <c r="I480" t="str">
        <v xml:space="preserve">0 | </v>
      </c>
      <c r="J480" t="str">
        <v xml:space="preserve">0 | </v>
      </c>
      <c r="K480" t="str">
        <v xml:space="preserve">0 | </v>
      </c>
      <c r="L480" t="str">
        <v xml:space="preserve">0 | </v>
      </c>
      <c r="M480" t="str">
        <v xml:space="preserve">0 | </v>
      </c>
      <c r="N480" t="str">
        <v xml:space="preserve">0 | </v>
      </c>
    </row>
    <row r="481" spans="2:14" x14ac:dyDescent="0.25">
      <c r="B481" t="str" cm="1">
        <f t="array" ref="B481:N481">TRANSPOSE(_xlfn._xlws.SORT(_xlfn._xlws.FILTER(genotypes[cultivar_level]&amp;" | "&amp;genotypes[cultivar_name],genotypes[experiment_ID]=A481)))</f>
        <v xml:space="preserve"> | </v>
      </c>
      <c r="C481" t="str">
        <v xml:space="preserve">0 | </v>
      </c>
      <c r="D481" t="str">
        <v xml:space="preserve">0 | </v>
      </c>
      <c r="E481" t="str">
        <v xml:space="preserve">0 | </v>
      </c>
      <c r="F481" t="str">
        <v xml:space="preserve">0 | </v>
      </c>
      <c r="G481" t="str">
        <v xml:space="preserve">0 | </v>
      </c>
      <c r="H481" t="str">
        <v xml:space="preserve">0 | </v>
      </c>
      <c r="I481" t="str">
        <v xml:space="preserve">0 | </v>
      </c>
      <c r="J481" t="str">
        <v xml:space="preserve">0 | </v>
      </c>
      <c r="K481" t="str">
        <v xml:space="preserve">0 | </v>
      </c>
      <c r="L481" t="str">
        <v xml:space="preserve">0 | </v>
      </c>
      <c r="M481" t="str">
        <v xml:space="preserve">0 | </v>
      </c>
      <c r="N481" t="str">
        <v xml:space="preserve">0 | </v>
      </c>
    </row>
    <row r="482" spans="2:14" x14ac:dyDescent="0.25">
      <c r="B482" t="str" cm="1">
        <f t="array" ref="B482:N482">TRANSPOSE(_xlfn._xlws.SORT(_xlfn._xlws.FILTER(genotypes[cultivar_level]&amp;" | "&amp;genotypes[cultivar_name],genotypes[experiment_ID]=A482)))</f>
        <v xml:space="preserve"> | </v>
      </c>
      <c r="C482" t="str">
        <v xml:space="preserve">0 | </v>
      </c>
      <c r="D482" t="str">
        <v xml:space="preserve">0 | </v>
      </c>
      <c r="E482" t="str">
        <v xml:space="preserve">0 | </v>
      </c>
      <c r="F482" t="str">
        <v xml:space="preserve">0 | </v>
      </c>
      <c r="G482" t="str">
        <v xml:space="preserve">0 | </v>
      </c>
      <c r="H482" t="str">
        <v xml:space="preserve">0 | </v>
      </c>
      <c r="I482" t="str">
        <v xml:space="preserve">0 | </v>
      </c>
      <c r="J482" t="str">
        <v xml:space="preserve">0 | </v>
      </c>
      <c r="K482" t="str">
        <v xml:space="preserve">0 | </v>
      </c>
      <c r="L482" t="str">
        <v xml:space="preserve">0 | </v>
      </c>
      <c r="M482" t="str">
        <v xml:space="preserve">0 | </v>
      </c>
      <c r="N482" t="str">
        <v xml:space="preserve">0 | </v>
      </c>
    </row>
    <row r="483" spans="2:14" x14ac:dyDescent="0.25">
      <c r="B483" t="str" cm="1">
        <f t="array" ref="B483:N483">TRANSPOSE(_xlfn._xlws.SORT(_xlfn._xlws.FILTER(genotypes[cultivar_level]&amp;" | "&amp;genotypes[cultivar_name],genotypes[experiment_ID]=A483)))</f>
        <v xml:space="preserve"> | </v>
      </c>
      <c r="C483" t="str">
        <v xml:space="preserve">0 | </v>
      </c>
      <c r="D483" t="str">
        <v xml:space="preserve">0 | </v>
      </c>
      <c r="E483" t="str">
        <v xml:space="preserve">0 | </v>
      </c>
      <c r="F483" t="str">
        <v xml:space="preserve">0 | </v>
      </c>
      <c r="G483" t="str">
        <v xml:space="preserve">0 | </v>
      </c>
      <c r="H483" t="str">
        <v xml:space="preserve">0 | </v>
      </c>
      <c r="I483" t="str">
        <v xml:space="preserve">0 | </v>
      </c>
      <c r="J483" t="str">
        <v xml:space="preserve">0 | </v>
      </c>
      <c r="K483" t="str">
        <v xml:space="preserve">0 | </v>
      </c>
      <c r="L483" t="str">
        <v xml:space="preserve">0 | </v>
      </c>
      <c r="M483" t="str">
        <v xml:space="preserve">0 | </v>
      </c>
      <c r="N483" t="str">
        <v xml:space="preserve">0 | </v>
      </c>
    </row>
    <row r="484" spans="2:14" x14ac:dyDescent="0.25">
      <c r="B484" t="str" cm="1">
        <f t="array" ref="B484:N484">TRANSPOSE(_xlfn._xlws.SORT(_xlfn._xlws.FILTER(genotypes[cultivar_level]&amp;" | "&amp;genotypes[cultivar_name],genotypes[experiment_ID]=A484)))</f>
        <v xml:space="preserve"> | </v>
      </c>
      <c r="C484" t="str">
        <v xml:space="preserve">0 | </v>
      </c>
      <c r="D484" t="str">
        <v xml:space="preserve">0 | </v>
      </c>
      <c r="E484" t="str">
        <v xml:space="preserve">0 | </v>
      </c>
      <c r="F484" t="str">
        <v xml:space="preserve">0 | </v>
      </c>
      <c r="G484" t="str">
        <v xml:space="preserve">0 | </v>
      </c>
      <c r="H484" t="str">
        <v xml:space="preserve">0 | </v>
      </c>
      <c r="I484" t="str">
        <v xml:space="preserve">0 | </v>
      </c>
      <c r="J484" t="str">
        <v xml:space="preserve">0 | </v>
      </c>
      <c r="K484" t="str">
        <v xml:space="preserve">0 | </v>
      </c>
      <c r="L484" t="str">
        <v xml:space="preserve">0 | </v>
      </c>
      <c r="M484" t="str">
        <v xml:space="preserve">0 | </v>
      </c>
      <c r="N484" t="str">
        <v xml:space="preserve">0 | </v>
      </c>
    </row>
    <row r="485" spans="2:14" x14ac:dyDescent="0.25">
      <c r="B485" t="str" cm="1">
        <f t="array" ref="B485:N485">TRANSPOSE(_xlfn._xlws.SORT(_xlfn._xlws.FILTER(genotypes[cultivar_level]&amp;" | "&amp;genotypes[cultivar_name],genotypes[experiment_ID]=A485)))</f>
        <v xml:space="preserve"> | </v>
      </c>
      <c r="C485" t="str">
        <v xml:space="preserve">0 | </v>
      </c>
      <c r="D485" t="str">
        <v xml:space="preserve">0 | </v>
      </c>
      <c r="E485" t="str">
        <v xml:space="preserve">0 | </v>
      </c>
      <c r="F485" t="str">
        <v xml:space="preserve">0 | </v>
      </c>
      <c r="G485" t="str">
        <v xml:space="preserve">0 | </v>
      </c>
      <c r="H485" t="str">
        <v xml:space="preserve">0 | </v>
      </c>
      <c r="I485" t="str">
        <v xml:space="preserve">0 | </v>
      </c>
      <c r="J485" t="str">
        <v xml:space="preserve">0 | </v>
      </c>
      <c r="K485" t="str">
        <v xml:space="preserve">0 | </v>
      </c>
      <c r="L485" t="str">
        <v xml:space="preserve">0 | </v>
      </c>
      <c r="M485" t="str">
        <v xml:space="preserve">0 | </v>
      </c>
      <c r="N485" t="str">
        <v xml:space="preserve">0 | </v>
      </c>
    </row>
    <row r="486" spans="2:14" x14ac:dyDescent="0.25">
      <c r="B486" t="str" cm="1">
        <f t="array" ref="B486:N486">TRANSPOSE(_xlfn._xlws.SORT(_xlfn._xlws.FILTER(genotypes[cultivar_level]&amp;" | "&amp;genotypes[cultivar_name],genotypes[experiment_ID]=A486)))</f>
        <v xml:space="preserve"> | </v>
      </c>
      <c r="C486" t="str">
        <v xml:space="preserve">0 | </v>
      </c>
      <c r="D486" t="str">
        <v xml:space="preserve">0 | </v>
      </c>
      <c r="E486" t="str">
        <v xml:space="preserve">0 | </v>
      </c>
      <c r="F486" t="str">
        <v xml:space="preserve">0 | </v>
      </c>
      <c r="G486" t="str">
        <v xml:space="preserve">0 | </v>
      </c>
      <c r="H486" t="str">
        <v xml:space="preserve">0 | </v>
      </c>
      <c r="I486" t="str">
        <v xml:space="preserve">0 | </v>
      </c>
      <c r="J486" t="str">
        <v xml:space="preserve">0 | </v>
      </c>
      <c r="K486" t="str">
        <v xml:space="preserve">0 | </v>
      </c>
      <c r="L486" t="str">
        <v xml:space="preserve">0 | </v>
      </c>
      <c r="M486" t="str">
        <v xml:space="preserve">0 | </v>
      </c>
      <c r="N486" t="str">
        <v xml:space="preserve">0 | </v>
      </c>
    </row>
    <row r="487" spans="2:14" x14ac:dyDescent="0.25">
      <c r="B487" t="str" cm="1">
        <f t="array" ref="B487:N487">TRANSPOSE(_xlfn._xlws.SORT(_xlfn._xlws.FILTER(genotypes[cultivar_level]&amp;" | "&amp;genotypes[cultivar_name],genotypes[experiment_ID]=A487)))</f>
        <v xml:space="preserve"> | </v>
      </c>
      <c r="C487" t="str">
        <v xml:space="preserve">0 | </v>
      </c>
      <c r="D487" t="str">
        <v xml:space="preserve">0 | </v>
      </c>
      <c r="E487" t="str">
        <v xml:space="preserve">0 | </v>
      </c>
      <c r="F487" t="str">
        <v xml:space="preserve">0 | </v>
      </c>
      <c r="G487" t="str">
        <v xml:space="preserve">0 | </v>
      </c>
      <c r="H487" t="str">
        <v xml:space="preserve">0 | </v>
      </c>
      <c r="I487" t="str">
        <v xml:space="preserve">0 | </v>
      </c>
      <c r="J487" t="str">
        <v xml:space="preserve">0 | </v>
      </c>
      <c r="K487" t="str">
        <v xml:space="preserve">0 | </v>
      </c>
      <c r="L487" t="str">
        <v xml:space="preserve">0 | </v>
      </c>
      <c r="M487" t="str">
        <v xml:space="preserve">0 | </v>
      </c>
      <c r="N487" t="str">
        <v xml:space="preserve">0 | </v>
      </c>
    </row>
    <row r="488" spans="2:14" x14ac:dyDescent="0.25">
      <c r="B488" t="str" cm="1">
        <f t="array" ref="B488:N488">TRANSPOSE(_xlfn._xlws.SORT(_xlfn._xlws.FILTER(genotypes[cultivar_level]&amp;" | "&amp;genotypes[cultivar_name],genotypes[experiment_ID]=A488)))</f>
        <v xml:space="preserve"> | </v>
      </c>
      <c r="C488" t="str">
        <v xml:space="preserve">0 | </v>
      </c>
      <c r="D488" t="str">
        <v xml:space="preserve">0 | </v>
      </c>
      <c r="E488" t="str">
        <v xml:space="preserve">0 | </v>
      </c>
      <c r="F488" t="str">
        <v xml:space="preserve">0 | </v>
      </c>
      <c r="G488" t="str">
        <v xml:space="preserve">0 | </v>
      </c>
      <c r="H488" t="str">
        <v xml:space="preserve">0 | </v>
      </c>
      <c r="I488" t="str">
        <v xml:space="preserve">0 | </v>
      </c>
      <c r="J488" t="str">
        <v xml:space="preserve">0 | </v>
      </c>
      <c r="K488" t="str">
        <v xml:space="preserve">0 | </v>
      </c>
      <c r="L488" t="str">
        <v xml:space="preserve">0 | </v>
      </c>
      <c r="M488" t="str">
        <v xml:space="preserve">0 | </v>
      </c>
      <c r="N488" t="str">
        <v xml:space="preserve">0 | </v>
      </c>
    </row>
    <row r="489" spans="2:14" x14ac:dyDescent="0.25">
      <c r="B489" t="str" cm="1">
        <f t="array" ref="B489:N489">TRANSPOSE(_xlfn._xlws.SORT(_xlfn._xlws.FILTER(genotypes[cultivar_level]&amp;" | "&amp;genotypes[cultivar_name],genotypes[experiment_ID]=A489)))</f>
        <v xml:space="preserve"> | </v>
      </c>
      <c r="C489" t="str">
        <v xml:space="preserve">0 | </v>
      </c>
      <c r="D489" t="str">
        <v xml:space="preserve">0 | </v>
      </c>
      <c r="E489" t="str">
        <v xml:space="preserve">0 | </v>
      </c>
      <c r="F489" t="str">
        <v xml:space="preserve">0 | </v>
      </c>
      <c r="G489" t="str">
        <v xml:space="preserve">0 | </v>
      </c>
      <c r="H489" t="str">
        <v xml:space="preserve">0 | </v>
      </c>
      <c r="I489" t="str">
        <v xml:space="preserve">0 | </v>
      </c>
      <c r="J489" t="str">
        <v xml:space="preserve">0 | </v>
      </c>
      <c r="K489" t="str">
        <v xml:space="preserve">0 | </v>
      </c>
      <c r="L489" t="str">
        <v xml:space="preserve">0 | </v>
      </c>
      <c r="M489" t="str">
        <v xml:space="preserve">0 | </v>
      </c>
      <c r="N489" t="str">
        <v xml:space="preserve">0 | </v>
      </c>
    </row>
    <row r="490" spans="2:14" x14ac:dyDescent="0.25">
      <c r="B490" t="str" cm="1">
        <f t="array" ref="B490:N490">TRANSPOSE(_xlfn._xlws.SORT(_xlfn._xlws.FILTER(genotypes[cultivar_level]&amp;" | "&amp;genotypes[cultivar_name],genotypes[experiment_ID]=A490)))</f>
        <v xml:space="preserve"> | </v>
      </c>
      <c r="C490" t="str">
        <v xml:space="preserve">0 | </v>
      </c>
      <c r="D490" t="str">
        <v xml:space="preserve">0 | </v>
      </c>
      <c r="E490" t="str">
        <v xml:space="preserve">0 | </v>
      </c>
      <c r="F490" t="str">
        <v xml:space="preserve">0 | </v>
      </c>
      <c r="G490" t="str">
        <v xml:space="preserve">0 | </v>
      </c>
      <c r="H490" t="str">
        <v xml:space="preserve">0 | </v>
      </c>
      <c r="I490" t="str">
        <v xml:space="preserve">0 | </v>
      </c>
      <c r="J490" t="str">
        <v xml:space="preserve">0 | </v>
      </c>
      <c r="K490" t="str">
        <v xml:space="preserve">0 | </v>
      </c>
      <c r="L490" t="str">
        <v xml:space="preserve">0 | </v>
      </c>
      <c r="M490" t="str">
        <v xml:space="preserve">0 | </v>
      </c>
      <c r="N490" t="str">
        <v xml:space="preserve">0 | </v>
      </c>
    </row>
    <row r="491" spans="2:14" x14ac:dyDescent="0.25">
      <c r="B491" t="str" cm="1">
        <f t="array" ref="B491:N491">TRANSPOSE(_xlfn._xlws.SORT(_xlfn._xlws.FILTER(genotypes[cultivar_level]&amp;" | "&amp;genotypes[cultivar_name],genotypes[experiment_ID]=A491)))</f>
        <v xml:space="preserve"> | </v>
      </c>
      <c r="C491" t="str">
        <v xml:space="preserve">0 | </v>
      </c>
      <c r="D491" t="str">
        <v xml:space="preserve">0 | </v>
      </c>
      <c r="E491" t="str">
        <v xml:space="preserve">0 | </v>
      </c>
      <c r="F491" t="str">
        <v xml:space="preserve">0 | </v>
      </c>
      <c r="G491" t="str">
        <v xml:space="preserve">0 | </v>
      </c>
      <c r="H491" t="str">
        <v xml:space="preserve">0 | </v>
      </c>
      <c r="I491" t="str">
        <v xml:space="preserve">0 | </v>
      </c>
      <c r="J491" t="str">
        <v xml:space="preserve">0 | </v>
      </c>
      <c r="K491" t="str">
        <v xml:space="preserve">0 | </v>
      </c>
      <c r="L491" t="str">
        <v xml:space="preserve">0 | </v>
      </c>
      <c r="M491" t="str">
        <v xml:space="preserve">0 | </v>
      </c>
      <c r="N491" t="str">
        <v xml:space="preserve">0 | </v>
      </c>
    </row>
    <row r="492" spans="2:14" x14ac:dyDescent="0.25">
      <c r="B492" t="str" cm="1">
        <f t="array" ref="B492:N492">TRANSPOSE(_xlfn._xlws.SORT(_xlfn._xlws.FILTER(genotypes[cultivar_level]&amp;" | "&amp;genotypes[cultivar_name],genotypes[experiment_ID]=A492)))</f>
        <v xml:space="preserve"> | </v>
      </c>
      <c r="C492" t="str">
        <v xml:space="preserve">0 | </v>
      </c>
      <c r="D492" t="str">
        <v xml:space="preserve">0 | </v>
      </c>
      <c r="E492" t="str">
        <v xml:space="preserve">0 | </v>
      </c>
      <c r="F492" t="str">
        <v xml:space="preserve">0 | </v>
      </c>
      <c r="G492" t="str">
        <v xml:space="preserve">0 | </v>
      </c>
      <c r="H492" t="str">
        <v xml:space="preserve">0 | </v>
      </c>
      <c r="I492" t="str">
        <v xml:space="preserve">0 | </v>
      </c>
      <c r="J492" t="str">
        <v xml:space="preserve">0 | </v>
      </c>
      <c r="K492" t="str">
        <v xml:space="preserve">0 | </v>
      </c>
      <c r="L492" t="str">
        <v xml:space="preserve">0 | </v>
      </c>
      <c r="M492" t="str">
        <v xml:space="preserve">0 | </v>
      </c>
      <c r="N492" t="str">
        <v xml:space="preserve">0 | </v>
      </c>
    </row>
    <row r="493" spans="2:14" x14ac:dyDescent="0.25">
      <c r="B493" t="str" cm="1">
        <f t="array" ref="B493:N493">TRANSPOSE(_xlfn._xlws.SORT(_xlfn._xlws.FILTER(genotypes[cultivar_level]&amp;" | "&amp;genotypes[cultivar_name],genotypes[experiment_ID]=A493)))</f>
        <v xml:space="preserve"> | </v>
      </c>
      <c r="C493" t="str">
        <v xml:space="preserve">0 | </v>
      </c>
      <c r="D493" t="str">
        <v xml:space="preserve">0 | </v>
      </c>
      <c r="E493" t="str">
        <v xml:space="preserve">0 | </v>
      </c>
      <c r="F493" t="str">
        <v xml:space="preserve">0 | </v>
      </c>
      <c r="G493" t="str">
        <v xml:space="preserve">0 | </v>
      </c>
      <c r="H493" t="str">
        <v xml:space="preserve">0 | </v>
      </c>
      <c r="I493" t="str">
        <v xml:space="preserve">0 | </v>
      </c>
      <c r="J493" t="str">
        <v xml:space="preserve">0 | </v>
      </c>
      <c r="K493" t="str">
        <v xml:space="preserve">0 | </v>
      </c>
      <c r="L493" t="str">
        <v xml:space="preserve">0 | </v>
      </c>
      <c r="M493" t="str">
        <v xml:space="preserve">0 | </v>
      </c>
      <c r="N493" t="str">
        <v xml:space="preserve">0 | </v>
      </c>
    </row>
    <row r="494" spans="2:14" x14ac:dyDescent="0.25">
      <c r="B494" t="str" cm="1">
        <f t="array" ref="B494:N494">TRANSPOSE(_xlfn._xlws.SORT(_xlfn._xlws.FILTER(genotypes[cultivar_level]&amp;" | "&amp;genotypes[cultivar_name],genotypes[experiment_ID]=A494)))</f>
        <v xml:space="preserve"> | </v>
      </c>
      <c r="C494" t="str">
        <v xml:space="preserve">0 | </v>
      </c>
      <c r="D494" t="str">
        <v xml:space="preserve">0 | </v>
      </c>
      <c r="E494" t="str">
        <v xml:space="preserve">0 | </v>
      </c>
      <c r="F494" t="str">
        <v xml:space="preserve">0 | </v>
      </c>
      <c r="G494" t="str">
        <v xml:space="preserve">0 | </v>
      </c>
      <c r="H494" t="str">
        <v xml:space="preserve">0 | </v>
      </c>
      <c r="I494" t="str">
        <v xml:space="preserve">0 | </v>
      </c>
      <c r="J494" t="str">
        <v xml:space="preserve">0 | </v>
      </c>
      <c r="K494" t="str">
        <v xml:space="preserve">0 | </v>
      </c>
      <c r="L494" t="str">
        <v xml:space="preserve">0 | </v>
      </c>
      <c r="M494" t="str">
        <v xml:space="preserve">0 | </v>
      </c>
      <c r="N494" t="str">
        <v xml:space="preserve">0 | </v>
      </c>
    </row>
    <row r="495" spans="2:14" x14ac:dyDescent="0.25">
      <c r="B495" t="str" cm="1">
        <f t="array" ref="B495:N495">TRANSPOSE(_xlfn._xlws.SORT(_xlfn._xlws.FILTER(genotypes[cultivar_level]&amp;" | "&amp;genotypes[cultivar_name],genotypes[experiment_ID]=A495)))</f>
        <v xml:space="preserve"> | </v>
      </c>
      <c r="C495" t="str">
        <v xml:space="preserve">0 | </v>
      </c>
      <c r="D495" t="str">
        <v xml:space="preserve">0 | </v>
      </c>
      <c r="E495" t="str">
        <v xml:space="preserve">0 | </v>
      </c>
      <c r="F495" t="str">
        <v xml:space="preserve">0 | </v>
      </c>
      <c r="G495" t="str">
        <v xml:space="preserve">0 | </v>
      </c>
      <c r="H495" t="str">
        <v xml:space="preserve">0 | </v>
      </c>
      <c r="I495" t="str">
        <v xml:space="preserve">0 | </v>
      </c>
      <c r="J495" t="str">
        <v xml:space="preserve">0 | </v>
      </c>
      <c r="K495" t="str">
        <v xml:space="preserve">0 | </v>
      </c>
      <c r="L495" t="str">
        <v xml:space="preserve">0 | </v>
      </c>
      <c r="M495" t="str">
        <v xml:space="preserve">0 | </v>
      </c>
      <c r="N495" t="str">
        <v xml:space="preserve">0 | </v>
      </c>
    </row>
    <row r="496" spans="2:14" x14ac:dyDescent="0.25">
      <c r="B496" t="str" cm="1">
        <f t="array" ref="B496:N496">TRANSPOSE(_xlfn._xlws.SORT(_xlfn._xlws.FILTER(genotypes[cultivar_level]&amp;" | "&amp;genotypes[cultivar_name],genotypes[experiment_ID]=A496)))</f>
        <v xml:space="preserve"> | </v>
      </c>
      <c r="C496" t="str">
        <v xml:space="preserve">0 | </v>
      </c>
      <c r="D496" t="str">
        <v xml:space="preserve">0 | </v>
      </c>
      <c r="E496" t="str">
        <v xml:space="preserve">0 | </v>
      </c>
      <c r="F496" t="str">
        <v xml:space="preserve">0 | </v>
      </c>
      <c r="G496" t="str">
        <v xml:space="preserve">0 | </v>
      </c>
      <c r="H496" t="str">
        <v xml:space="preserve">0 | </v>
      </c>
      <c r="I496" t="str">
        <v xml:space="preserve">0 | </v>
      </c>
      <c r="J496" t="str">
        <v xml:space="preserve">0 | </v>
      </c>
      <c r="K496" t="str">
        <v xml:space="preserve">0 | </v>
      </c>
      <c r="L496" t="str">
        <v xml:space="preserve">0 | </v>
      </c>
      <c r="M496" t="str">
        <v xml:space="preserve">0 | </v>
      </c>
      <c r="N496" t="str">
        <v xml:space="preserve">0 | </v>
      </c>
    </row>
    <row r="497" spans="2:14" x14ac:dyDescent="0.25">
      <c r="B497" t="str" cm="1">
        <f t="array" ref="B497:N497">TRANSPOSE(_xlfn._xlws.SORT(_xlfn._xlws.FILTER(genotypes[cultivar_level]&amp;" | "&amp;genotypes[cultivar_name],genotypes[experiment_ID]=A497)))</f>
        <v xml:space="preserve"> | </v>
      </c>
      <c r="C497" t="str">
        <v xml:space="preserve">0 | </v>
      </c>
      <c r="D497" t="str">
        <v xml:space="preserve">0 | </v>
      </c>
      <c r="E497" t="str">
        <v xml:space="preserve">0 | </v>
      </c>
      <c r="F497" t="str">
        <v xml:space="preserve">0 | </v>
      </c>
      <c r="G497" t="str">
        <v xml:space="preserve">0 | </v>
      </c>
      <c r="H497" t="str">
        <v xml:space="preserve">0 | </v>
      </c>
      <c r="I497" t="str">
        <v xml:space="preserve">0 | </v>
      </c>
      <c r="J497" t="str">
        <v xml:space="preserve">0 | </v>
      </c>
      <c r="K497" t="str">
        <v xml:space="preserve">0 | </v>
      </c>
      <c r="L497" t="str">
        <v xml:space="preserve">0 | </v>
      </c>
      <c r="M497" t="str">
        <v xml:space="preserve">0 | </v>
      </c>
      <c r="N497" t="str">
        <v xml:space="preserve">0 | </v>
      </c>
    </row>
    <row r="498" spans="2:14" x14ac:dyDescent="0.25">
      <c r="B498" t="str" cm="1">
        <f t="array" ref="B498:N498">TRANSPOSE(_xlfn._xlws.SORT(_xlfn._xlws.FILTER(genotypes[cultivar_level]&amp;" | "&amp;genotypes[cultivar_name],genotypes[experiment_ID]=A498)))</f>
        <v xml:space="preserve"> | </v>
      </c>
      <c r="C498" t="str">
        <v xml:space="preserve">0 | </v>
      </c>
      <c r="D498" t="str">
        <v xml:space="preserve">0 | </v>
      </c>
      <c r="E498" t="str">
        <v xml:space="preserve">0 | </v>
      </c>
      <c r="F498" t="str">
        <v xml:space="preserve">0 | </v>
      </c>
      <c r="G498" t="str">
        <v xml:space="preserve">0 | </v>
      </c>
      <c r="H498" t="str">
        <v xml:space="preserve">0 | </v>
      </c>
      <c r="I498" t="str">
        <v xml:space="preserve">0 | </v>
      </c>
      <c r="J498" t="str">
        <v xml:space="preserve">0 | </v>
      </c>
      <c r="K498" t="str">
        <v xml:space="preserve">0 | </v>
      </c>
      <c r="L498" t="str">
        <v xml:space="preserve">0 | </v>
      </c>
      <c r="M498" t="str">
        <v xml:space="preserve">0 | </v>
      </c>
      <c r="N498" t="str">
        <v xml:space="preserve">0 | </v>
      </c>
    </row>
    <row r="499" spans="2:14" x14ac:dyDescent="0.25">
      <c r="B499" t="str" cm="1">
        <f t="array" ref="B499:N499">TRANSPOSE(_xlfn._xlws.SORT(_xlfn._xlws.FILTER(genotypes[cultivar_level]&amp;" | "&amp;genotypes[cultivar_name],genotypes[experiment_ID]=A499)))</f>
        <v xml:space="preserve"> | </v>
      </c>
      <c r="C499" t="str">
        <v xml:space="preserve">0 | </v>
      </c>
      <c r="D499" t="str">
        <v xml:space="preserve">0 | </v>
      </c>
      <c r="E499" t="str">
        <v xml:space="preserve">0 | </v>
      </c>
      <c r="F499" t="str">
        <v xml:space="preserve">0 | </v>
      </c>
      <c r="G499" t="str">
        <v xml:space="preserve">0 | </v>
      </c>
      <c r="H499" t="str">
        <v xml:space="preserve">0 | </v>
      </c>
      <c r="I499" t="str">
        <v xml:space="preserve">0 | </v>
      </c>
      <c r="J499" t="str">
        <v xml:space="preserve">0 | </v>
      </c>
      <c r="K499" t="str">
        <v xml:space="preserve">0 | </v>
      </c>
      <c r="L499" t="str">
        <v xml:space="preserve">0 | </v>
      </c>
      <c r="M499" t="str">
        <v xml:space="preserve">0 | </v>
      </c>
      <c r="N499" t="str">
        <v xml:space="preserve">0 | </v>
      </c>
    </row>
    <row r="500" spans="2:14" s="107" customFormat="1" x14ac:dyDescent="0.25">
      <c r="B500" s="107" t="str" cm="1">
        <f t="array" ref="B500:N500">TRANSPOSE(_xlfn._xlws.SORT(_xlfn._xlws.FILTER(genotypes[cultivar_level]&amp;" | "&amp;genotypes[cultivar_name],genotypes[experiment_ID]=A500)))</f>
        <v xml:space="preserve"> | </v>
      </c>
      <c r="C500" s="107" t="str">
        <v xml:space="preserve">0 | </v>
      </c>
      <c r="D500" s="107" t="str">
        <v xml:space="preserve">0 | </v>
      </c>
      <c r="E500" s="107" t="str">
        <v xml:space="preserve">0 | </v>
      </c>
      <c r="F500" s="107" t="str">
        <v xml:space="preserve">0 | </v>
      </c>
      <c r="G500" s="107" t="str">
        <v xml:space="preserve">0 | </v>
      </c>
      <c r="H500" s="107" t="str">
        <v xml:space="preserve">0 | </v>
      </c>
      <c r="I500" s="107" t="str">
        <v xml:space="preserve">0 | </v>
      </c>
      <c r="J500" s="107" t="str">
        <v xml:space="preserve">0 | </v>
      </c>
      <c r="K500" s="107" t="str">
        <v xml:space="preserve">0 | </v>
      </c>
      <c r="L500" s="107" t="str">
        <v xml:space="preserve">0 | </v>
      </c>
      <c r="M500" s="107" t="str">
        <v xml:space="preserve">0 | </v>
      </c>
      <c r="N500" s="107" t="str">
        <v xml:space="preserve">0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9" s="123" customFormat="1" x14ac:dyDescent="0.25">
      <c r="A1" s="122" t="s">
        <v>1667</v>
      </c>
      <c r="I1" s="124"/>
    </row>
    <row r="2" spans="1:9" x14ac:dyDescent="0.25">
      <c r="A2" t="str" cm="1">
        <f t="array" ref="A2:A282">_xlfn._xlws.SORT(_xlfn.UNIQUE(_xlfn._xlws.FILTER(fields[experiment_ID], fields[experiment_ID] &lt;&gt; "")))</f>
        <v>Abedinpour2012_2009</v>
      </c>
      <c r="B2" t="str" cm="1">
        <f t="array" ref="B2">TRANSPOSE(_xlfn._xlws.SORT(_xlfn._xlws.FILTER(fields[field_level]&amp;" | "&amp;fields[field_id],fields[experiment_ID]=A2)))</f>
        <v xml:space="preserve">1 | </v>
      </c>
    </row>
    <row r="3" spans="1:9" x14ac:dyDescent="0.25">
      <c r="A3" t="str">
        <v>Abedinpour2012_2010</v>
      </c>
      <c r="B3" t="str" cm="1">
        <f t="array" ref="B3">TRANSPOSE(_xlfn._xlws.SORT(_xlfn._xlws.FILTER(fields[field_level]&amp;" | "&amp;fields[field_id],fields[experiment_ID]=A3)))</f>
        <v xml:space="preserve">1 | </v>
      </c>
    </row>
    <row r="4" spans="1:9" x14ac:dyDescent="0.25">
      <c r="A4" t="str">
        <v>Akinseye2016_2013</v>
      </c>
      <c r="B4" t="str" cm="1">
        <f t="array" ref="B4">TRANSPOSE(_xlfn._xlws.SORT(_xlfn._xlws.FILTER(fields[field_level]&amp;" | "&amp;fields[field_id],fields[experiment_ID]=A4)))</f>
        <v xml:space="preserve">1 | </v>
      </c>
    </row>
    <row r="5" spans="1:9" x14ac:dyDescent="0.25">
      <c r="A5" t="str">
        <v>Araya2015_2012</v>
      </c>
      <c r="B5" t="str" cm="1">
        <f t="array" ref="B5">TRANSPOSE(_xlfn._xlws.SORT(_xlfn._xlws.FILTER(fields[field_level]&amp;" | "&amp;fields[field_id],fields[experiment_ID]=A5)))</f>
        <v xml:space="preserve">1 | </v>
      </c>
    </row>
    <row r="6" spans="1:9" x14ac:dyDescent="0.25">
      <c r="A6" t="str">
        <v>Basso2010_1991</v>
      </c>
      <c r="B6" t="str" cm="1">
        <f t="array" ref="B6">TRANSPOSE(_xlfn._xlws.SORT(_xlfn._xlws.FILTER(fields[field_level]&amp;" | "&amp;fields[field_id],fields[experiment_ID]=A6)))</f>
        <v xml:space="preserve">1 | </v>
      </c>
    </row>
    <row r="7" spans="1:9" x14ac:dyDescent="0.25">
      <c r="A7" t="str">
        <v>Basso2010_1992</v>
      </c>
      <c r="B7" t="str" cm="1">
        <f t="array" ref="B7">TRANSPOSE(_xlfn._xlws.SORT(_xlfn._xlws.FILTER(fields[field_level]&amp;" | "&amp;fields[field_id],fields[experiment_ID]=A7)))</f>
        <v xml:space="preserve">1 | </v>
      </c>
    </row>
    <row r="8" spans="1:9" x14ac:dyDescent="0.25">
      <c r="A8" t="str">
        <v>Basso2010_1993</v>
      </c>
      <c r="B8" t="str" cm="1">
        <f t="array" ref="B8">TRANSPOSE(_xlfn._xlws.SORT(_xlfn._xlws.FILTER(fields[field_level]&amp;" | "&amp;fields[field_id],fields[experiment_ID]=A8)))</f>
        <v xml:space="preserve">1 | </v>
      </c>
    </row>
    <row r="9" spans="1:9" x14ac:dyDescent="0.25">
      <c r="A9" t="str">
        <v>Basso2010_1994</v>
      </c>
      <c r="B9" t="str" cm="1">
        <f t="array" ref="B9">TRANSPOSE(_xlfn._xlws.SORT(_xlfn._xlws.FILTER(fields[field_level]&amp;" | "&amp;fields[field_id],fields[experiment_ID]=A9)))</f>
        <v xml:space="preserve">1 | </v>
      </c>
    </row>
    <row r="10" spans="1:9" x14ac:dyDescent="0.25">
      <c r="A10" t="str">
        <v>Basso2010_1995</v>
      </c>
      <c r="B10" t="str" cm="1">
        <f t="array" ref="B10">TRANSPOSE(_xlfn._xlws.SORT(_xlfn._xlws.FILTER(fields[field_level]&amp;" | "&amp;fields[field_id],fields[experiment_ID]=A10)))</f>
        <v xml:space="preserve">1 | </v>
      </c>
    </row>
    <row r="11" spans="1:9" x14ac:dyDescent="0.25">
      <c r="A11" t="str">
        <v>Basso2010_1996</v>
      </c>
      <c r="B11" t="str" cm="1">
        <f t="array" ref="B11">TRANSPOSE(_xlfn._xlws.SORT(_xlfn._xlws.FILTER(fields[field_level]&amp;" | "&amp;fields[field_id],fields[experiment_ID]=A11)))</f>
        <v xml:space="preserve">1 | </v>
      </c>
    </row>
    <row r="12" spans="1:9" x14ac:dyDescent="0.25">
      <c r="A12" t="str">
        <v>Basso2010_1997</v>
      </c>
      <c r="B12" t="str" cm="1">
        <f t="array" ref="B12">TRANSPOSE(_xlfn._xlws.SORT(_xlfn._xlws.FILTER(fields[field_level]&amp;" | "&amp;fields[field_id],fields[experiment_ID]=A12)))</f>
        <v xml:space="preserve">1 | </v>
      </c>
    </row>
    <row r="13" spans="1:9" x14ac:dyDescent="0.25">
      <c r="A13" t="str">
        <v>Basso2010_1998</v>
      </c>
      <c r="B13" t="str" cm="1">
        <f t="array" ref="B13">TRANSPOSE(_xlfn._xlws.SORT(_xlfn._xlws.FILTER(fields[field_level]&amp;" | "&amp;fields[field_id],fields[experiment_ID]=A13)))</f>
        <v xml:space="preserve">1 | </v>
      </c>
    </row>
    <row r="14" spans="1:9" x14ac:dyDescent="0.25">
      <c r="A14" t="str">
        <v>Basso2010_1999</v>
      </c>
      <c r="B14" t="str" cm="1">
        <f t="array" ref="B14">TRANSPOSE(_xlfn._xlws.SORT(_xlfn._xlws.FILTER(fields[field_level]&amp;" | "&amp;fields[field_id],fields[experiment_ID]=A14)))</f>
        <v xml:space="preserve">1 | </v>
      </c>
    </row>
    <row r="15" spans="1:9" x14ac:dyDescent="0.25">
      <c r="A15" t="str">
        <v>Basso2010_2000</v>
      </c>
      <c r="B15" t="str" cm="1">
        <f t="array" ref="B15">TRANSPOSE(_xlfn._xlws.SORT(_xlfn._xlws.FILTER(fields[field_level]&amp;" | "&amp;fields[field_id],fields[experiment_ID]=A15)))</f>
        <v xml:space="preserve">1 | </v>
      </c>
    </row>
    <row r="16" spans="1:9" x14ac:dyDescent="0.25">
      <c r="A16" t="str">
        <v>Basso2010_2001</v>
      </c>
      <c r="B16" t="str" cm="1">
        <f t="array" ref="B16">TRANSPOSE(_xlfn._xlws.SORT(_xlfn._xlws.FILTER(fields[field_level]&amp;" | "&amp;fields[field_id],fields[experiment_ID]=A16)))</f>
        <v xml:space="preserve">1 | </v>
      </c>
    </row>
    <row r="17" spans="1:2" x14ac:dyDescent="0.25">
      <c r="A17" t="str">
        <v>Basso2010_2002</v>
      </c>
      <c r="B17" t="str" cm="1">
        <f t="array" ref="B17">TRANSPOSE(_xlfn._xlws.SORT(_xlfn._xlws.FILTER(fields[field_level]&amp;" | "&amp;fields[field_id],fields[experiment_ID]=A17)))</f>
        <v xml:space="preserve">1 | </v>
      </c>
    </row>
    <row r="18" spans="1:2" x14ac:dyDescent="0.25">
      <c r="A18" t="str">
        <v>Basso2010_2003</v>
      </c>
      <c r="B18" t="str" cm="1">
        <f t="array" ref="B18">TRANSPOSE(_xlfn._xlws.SORT(_xlfn._xlws.FILTER(fields[field_level]&amp;" | "&amp;fields[field_id],fields[experiment_ID]=A18)))</f>
        <v xml:space="preserve">1 | </v>
      </c>
    </row>
    <row r="19" spans="1:2" x14ac:dyDescent="0.25">
      <c r="A19" t="str">
        <v>Basso2010_2004</v>
      </c>
      <c r="B19" t="str" cm="1">
        <f t="array" ref="B19">TRANSPOSE(_xlfn._xlws.SORT(_xlfn._xlws.FILTER(fields[field_level]&amp;" | "&amp;fields[field_id],fields[experiment_ID]=A19)))</f>
        <v xml:space="preserve">1 | </v>
      </c>
    </row>
    <row r="20" spans="1:2" x14ac:dyDescent="0.25">
      <c r="A20" t="str">
        <v>Basso2010_2005</v>
      </c>
      <c r="B20" t="str" cm="1">
        <f t="array" ref="B20">TRANSPOSE(_xlfn._xlws.SORT(_xlfn._xlws.FILTER(fields[field_level]&amp;" | "&amp;fields[field_id],fields[experiment_ID]=A20)))</f>
        <v xml:space="preserve">1 | </v>
      </c>
    </row>
    <row r="21" spans="1:2" x14ac:dyDescent="0.25">
      <c r="A21" t="str">
        <v>Basso2010_2006</v>
      </c>
      <c r="B21" t="str" cm="1">
        <f t="array" ref="B21">TRANSPOSE(_xlfn._xlws.SORT(_xlfn._xlws.FILTER(fields[field_level]&amp;" | "&amp;fields[field_id],fields[experiment_ID]=A21)))</f>
        <v xml:space="preserve">1 | </v>
      </c>
    </row>
    <row r="22" spans="1:2" x14ac:dyDescent="0.25">
      <c r="A22" t="str">
        <v>Battisti2017_2014_C1</v>
      </c>
      <c r="B22" t="str" cm="1">
        <f t="array" ref="B22">TRANSPOSE(_xlfn._xlws.SORT(_xlfn._xlws.FILTER(fields[field_level]&amp;" | "&amp;fields[field_id],fields[experiment_ID]=A22)))</f>
        <v xml:space="preserve">1 | </v>
      </c>
    </row>
    <row r="23" spans="1:2" x14ac:dyDescent="0.25">
      <c r="A23" t="str">
        <v>Battisti2017_2014_C2</v>
      </c>
      <c r="B23" t="str" cm="1">
        <f t="array" ref="B23">TRANSPOSE(_xlfn._xlws.SORT(_xlfn._xlws.FILTER(fields[field_level]&amp;" | "&amp;fields[field_id],fields[experiment_ID]=A23)))</f>
        <v xml:space="preserve">1 | </v>
      </c>
    </row>
    <row r="24" spans="1:2" x14ac:dyDescent="0.25">
      <c r="A24" t="str">
        <v>Battisti2017_2014_C3</v>
      </c>
      <c r="B24" t="str" cm="1">
        <f t="array" ref="B24">TRANSPOSE(_xlfn._xlws.SORT(_xlfn._xlws.FILTER(fields[field_level]&amp;" | "&amp;fields[field_id],fields[experiment_ID]=A24)))</f>
        <v xml:space="preserve">1 | </v>
      </c>
    </row>
    <row r="25" spans="1:2" x14ac:dyDescent="0.25">
      <c r="A25" t="str">
        <v>Battisti2017_2014_E4</v>
      </c>
      <c r="B25" t="str" cm="1">
        <f t="array" ref="B25">TRANSPOSE(_xlfn._xlws.SORT(_xlfn._xlws.FILTER(fields[field_level]&amp;" | "&amp;fields[field_id],fields[experiment_ID]=A25)))</f>
        <v xml:space="preserve">1 | </v>
      </c>
    </row>
    <row r="26" spans="1:2" x14ac:dyDescent="0.25">
      <c r="A26" t="str">
        <v>Battisti2017_2014_E6</v>
      </c>
      <c r="B26" t="str" cm="1">
        <f t="array" ref="B26">TRANSPOSE(_xlfn._xlws.SORT(_xlfn._xlws.FILTER(fields[field_level]&amp;" | "&amp;fields[field_id],fields[experiment_ID]=A26)))</f>
        <v xml:space="preserve">1 | </v>
      </c>
    </row>
    <row r="27" spans="1:2" x14ac:dyDescent="0.25">
      <c r="A27" t="str">
        <v>Battisti2017_2014_E7</v>
      </c>
      <c r="B27" t="str" cm="1">
        <f t="array" ref="B27">TRANSPOSE(_xlfn._xlws.SORT(_xlfn._xlws.FILTER(fields[field_level]&amp;" | "&amp;fields[field_id],fields[experiment_ID]=A27)))</f>
        <v xml:space="preserve">1 | </v>
      </c>
    </row>
    <row r="28" spans="1:2" x14ac:dyDescent="0.25">
      <c r="A28" t="str">
        <v>Battisti2017_2014_E9</v>
      </c>
      <c r="B28" t="str" cm="1">
        <f t="array" ref="B28">TRANSPOSE(_xlfn._xlws.SORT(_xlfn._xlws.FILTER(fields[field_level]&amp;" | "&amp;fields[field_id],fields[experiment_ID]=A28)))</f>
        <v xml:space="preserve">1 | </v>
      </c>
    </row>
    <row r="29" spans="1:2" x14ac:dyDescent="0.25">
      <c r="A29" t="str">
        <v>Battisti2017_2015_E1</v>
      </c>
      <c r="B29" t="str" cm="1">
        <f t="array" ref="B29">TRANSPOSE(_xlfn._xlws.SORT(_xlfn._xlws.FILTER(fields[field_level]&amp;" | "&amp;fields[field_id],fields[experiment_ID]=A29)))</f>
        <v xml:space="preserve">1 | </v>
      </c>
    </row>
    <row r="30" spans="1:2" x14ac:dyDescent="0.25">
      <c r="A30" t="str">
        <v>Battisti2017_2015_E2</v>
      </c>
      <c r="B30" t="str" cm="1">
        <f t="array" ref="B30">TRANSPOSE(_xlfn._xlws.SORT(_xlfn._xlws.FILTER(fields[field_level]&amp;" | "&amp;fields[field_id],fields[experiment_ID]=A30)))</f>
        <v xml:space="preserve">1 | </v>
      </c>
    </row>
    <row r="31" spans="1:2" x14ac:dyDescent="0.25">
      <c r="A31" t="str">
        <v>Battisti2017_2015_E5</v>
      </c>
      <c r="B31" t="str" cm="1">
        <f t="array" ref="B31">TRANSPOSE(_xlfn._xlws.SORT(_xlfn._xlws.FILTER(fields[field_level]&amp;" | "&amp;fields[field_id],fields[experiment_ID]=A31)))</f>
        <v xml:space="preserve">1 | </v>
      </c>
    </row>
    <row r="32" spans="1:2" x14ac:dyDescent="0.25">
      <c r="A32" t="str">
        <v>Battisti2017_2015_E8</v>
      </c>
      <c r="B32" t="str" cm="1">
        <f t="array" ref="B32">TRANSPOSE(_xlfn._xlws.SORT(_xlfn._xlws.FILTER(fields[field_level]&amp;" | "&amp;fields[field_id],fields[experiment_ID]=A32)))</f>
        <v xml:space="preserve">1 | </v>
      </c>
    </row>
    <row r="33" spans="1:3" x14ac:dyDescent="0.25">
      <c r="A33" t="str">
        <v>Battisti2017_2016_E3</v>
      </c>
      <c r="B33" t="str" cm="1">
        <f t="array" ref="B33">TRANSPOSE(_xlfn._xlws.SORT(_xlfn._xlws.FILTER(fields[field_level]&amp;" | "&amp;fields[field_id],fields[experiment_ID]=A33)))</f>
        <v xml:space="preserve">1 | </v>
      </c>
    </row>
    <row r="34" spans="1:3" x14ac:dyDescent="0.25">
      <c r="A34" t="str">
        <v>Behera2009_2003</v>
      </c>
      <c r="B34" t="str" cm="1">
        <f t="array" ref="B34">TRANSPOSE(_xlfn._xlws.SORT(_xlfn._xlws.FILTER(fields[field_level]&amp;" | "&amp;fields[field_id],fields[experiment_ID]=A34)))</f>
        <v xml:space="preserve">1 | </v>
      </c>
    </row>
    <row r="35" spans="1:3" x14ac:dyDescent="0.25">
      <c r="A35" t="str">
        <v>Behera2009_2004</v>
      </c>
      <c r="B35" t="str" cm="1">
        <f t="array" ref="B35">TRANSPOSE(_xlfn._xlws.SORT(_xlfn._xlws.FILTER(fields[field_level]&amp;" | "&amp;fields[field_id],fields[experiment_ID]=A35)))</f>
        <v xml:space="preserve">1 | </v>
      </c>
    </row>
    <row r="36" spans="1:3" x14ac:dyDescent="0.25">
      <c r="A36" t="str">
        <v>Behera2009_2005</v>
      </c>
      <c r="B36" t="str" cm="1">
        <f t="array" ref="B36">TRANSPOSE(_xlfn._xlws.SORT(_xlfn._xlws.FILTER(fields[field_level]&amp;" | "&amp;fields[field_id],fields[experiment_ID]=A36)))</f>
        <v xml:space="preserve">1 | </v>
      </c>
    </row>
    <row r="37" spans="1:3" x14ac:dyDescent="0.25">
      <c r="A37" t="str">
        <v>Boulch2021_2019</v>
      </c>
      <c r="B37" t="str" cm="1">
        <f t="array" ref="B37:C37">TRANSPOSE(_xlfn._xlws.SORT(_xlfn._xlws.FILTER(fields[field_level]&amp;" | "&amp;fields[field_id],fields[experiment_ID]=A37)))</f>
        <v xml:space="preserve">1 | </v>
      </c>
      <c r="C37" t="str">
        <v xml:space="preserve">2 | </v>
      </c>
    </row>
    <row r="38" spans="1:3" x14ac:dyDescent="0.25">
      <c r="A38" t="str">
        <v>Bustos-Korts2013_2009</v>
      </c>
      <c r="B38" t="str" cm="1">
        <f t="array" ref="B38">TRANSPOSE(_xlfn._xlws.SORT(_xlfn._xlws.FILTER(fields[field_level]&amp;" | "&amp;fields[field_id],fields[experiment_ID]=A38)))</f>
        <v xml:space="preserve">1 | </v>
      </c>
    </row>
    <row r="39" spans="1:3" x14ac:dyDescent="0.25">
      <c r="A39" t="str">
        <v>Bustos-Korts2013_2010</v>
      </c>
      <c r="B39" t="str" cm="1">
        <f t="array" ref="B39">TRANSPOSE(_xlfn._xlws.SORT(_xlfn._xlws.FILTER(fields[field_level]&amp;" | "&amp;fields[field_id],fields[experiment_ID]=A39)))</f>
        <v xml:space="preserve">1 | </v>
      </c>
    </row>
    <row r="40" spans="1:3" x14ac:dyDescent="0.25">
      <c r="A40" t="str">
        <v>Bustos-Korts2013_2011</v>
      </c>
      <c r="B40" t="str" cm="1">
        <f t="array" ref="B40">TRANSPOSE(_xlfn._xlws.SORT(_xlfn._xlws.FILTER(fields[field_level]&amp;" | "&amp;fields[field_id],fields[experiment_ID]=A40)))</f>
        <v xml:space="preserve">1 | </v>
      </c>
    </row>
    <row r="41" spans="1:3" x14ac:dyDescent="0.25">
      <c r="A41" t="str">
        <v>Darwinkel1978_1976</v>
      </c>
      <c r="B41" t="str" cm="1">
        <f t="array" ref="B41">TRANSPOSE(_xlfn._xlws.SORT(_xlfn._xlws.FILTER(fields[field_level]&amp;" | "&amp;fields[field_id],fields[experiment_ID]=A41)))</f>
        <v xml:space="preserve">1 | </v>
      </c>
    </row>
    <row r="42" spans="1:3" x14ac:dyDescent="0.25">
      <c r="A42" t="str">
        <v>Dettori2017_1974</v>
      </c>
      <c r="B42" t="str" cm="1">
        <f t="array" ref="B42:C42">TRANSPOSE(_xlfn._xlws.SORT(_xlfn._xlws.FILTER(fields[field_level]&amp;" | "&amp;fields[field_id],fields[experiment_ID]=A42)))</f>
        <v xml:space="preserve">1 | </v>
      </c>
      <c r="C42" t="str">
        <v xml:space="preserve">2 | </v>
      </c>
    </row>
    <row r="43" spans="1:3" x14ac:dyDescent="0.25">
      <c r="A43" t="str">
        <v>Dettori2017_1975</v>
      </c>
      <c r="B43" t="str" cm="1">
        <f t="array" ref="B43:C43">TRANSPOSE(_xlfn._xlws.SORT(_xlfn._xlws.FILTER(fields[field_level]&amp;" | "&amp;fields[field_id],fields[experiment_ID]=A43)))</f>
        <v xml:space="preserve">1 | </v>
      </c>
      <c r="C43" t="str">
        <v xml:space="preserve">2 | </v>
      </c>
    </row>
    <row r="44" spans="1:3" x14ac:dyDescent="0.25">
      <c r="A44" t="str">
        <v>Dettori2017_1976</v>
      </c>
      <c r="B44" t="str" cm="1">
        <f t="array" ref="B44:C44">TRANSPOSE(_xlfn._xlws.SORT(_xlfn._xlws.FILTER(fields[field_level]&amp;" | "&amp;fields[field_id],fields[experiment_ID]=A44)))</f>
        <v xml:space="preserve">1 | </v>
      </c>
      <c r="C44" t="str">
        <v xml:space="preserve">2 | </v>
      </c>
    </row>
    <row r="45" spans="1:3" x14ac:dyDescent="0.25">
      <c r="A45" t="str">
        <v>Dettori2017_1977</v>
      </c>
      <c r="B45" t="str" cm="1">
        <f t="array" ref="B45:C45">TRANSPOSE(_xlfn._xlws.SORT(_xlfn._xlws.FILTER(fields[field_level]&amp;" | "&amp;fields[field_id],fields[experiment_ID]=A45)))</f>
        <v xml:space="preserve">1 | </v>
      </c>
      <c r="C45" t="str">
        <v xml:space="preserve">2 | </v>
      </c>
    </row>
    <row r="46" spans="1:3" x14ac:dyDescent="0.25">
      <c r="A46" t="str">
        <v>Dettori2017_1978</v>
      </c>
      <c r="B46" t="str" cm="1">
        <f t="array" ref="B46:C46">TRANSPOSE(_xlfn._xlws.SORT(_xlfn._xlws.FILTER(fields[field_level]&amp;" | "&amp;fields[field_id],fields[experiment_ID]=A46)))</f>
        <v xml:space="preserve">1 | </v>
      </c>
      <c r="C46" t="str">
        <v xml:space="preserve">2 | </v>
      </c>
    </row>
    <row r="47" spans="1:3" x14ac:dyDescent="0.25">
      <c r="A47" t="str">
        <v>Dettori2017_1979</v>
      </c>
      <c r="B47" t="str" cm="1">
        <f t="array" ref="B47:C47">TRANSPOSE(_xlfn._xlws.SORT(_xlfn._xlws.FILTER(fields[field_level]&amp;" | "&amp;fields[field_id],fields[experiment_ID]=A47)))</f>
        <v xml:space="preserve">1 | </v>
      </c>
      <c r="C47" t="str">
        <v xml:space="preserve">2 | </v>
      </c>
    </row>
    <row r="48" spans="1:3" x14ac:dyDescent="0.25">
      <c r="A48" t="str">
        <v>Dettori2017_1980</v>
      </c>
      <c r="B48" t="str" cm="1">
        <f t="array" ref="B48:C48">TRANSPOSE(_xlfn._xlws.SORT(_xlfn._xlws.FILTER(fields[field_level]&amp;" | "&amp;fields[field_id],fields[experiment_ID]=A48)))</f>
        <v xml:space="preserve">1 | </v>
      </c>
      <c r="C48" t="str">
        <v xml:space="preserve">2 | </v>
      </c>
    </row>
    <row r="49" spans="1:3" x14ac:dyDescent="0.25">
      <c r="A49" t="str">
        <v>Dettori2017_1981</v>
      </c>
      <c r="B49" t="str" cm="1">
        <f t="array" ref="B49:C49">TRANSPOSE(_xlfn._xlws.SORT(_xlfn._xlws.FILTER(fields[field_level]&amp;" | "&amp;fields[field_id],fields[experiment_ID]=A49)))</f>
        <v xml:space="preserve">1 | </v>
      </c>
      <c r="C49" t="str">
        <v xml:space="preserve">2 | </v>
      </c>
    </row>
    <row r="50" spans="1:3" x14ac:dyDescent="0.25">
      <c r="A50" t="str">
        <v>Dettori2017_1982</v>
      </c>
      <c r="B50" t="str" cm="1">
        <f t="array" ref="B50:C50">TRANSPOSE(_xlfn._xlws.SORT(_xlfn._xlws.FILTER(fields[field_level]&amp;" | "&amp;fields[field_id],fields[experiment_ID]=A50)))</f>
        <v xml:space="preserve">1 | </v>
      </c>
      <c r="C50" t="str">
        <v xml:space="preserve">2 | </v>
      </c>
    </row>
    <row r="51" spans="1:3" x14ac:dyDescent="0.25">
      <c r="A51" t="str">
        <v>Dettori2017_1983</v>
      </c>
      <c r="B51" t="str" cm="1">
        <f t="array" ref="B51:C51">TRANSPOSE(_xlfn._xlws.SORT(_xlfn._xlws.FILTER(fields[field_level]&amp;" | "&amp;fields[field_id],fields[experiment_ID]=A51)))</f>
        <v xml:space="preserve">1 | </v>
      </c>
      <c r="C51" t="str">
        <v xml:space="preserve">2 | </v>
      </c>
    </row>
    <row r="52" spans="1:3" x14ac:dyDescent="0.25">
      <c r="A52" t="str">
        <v>Dettori2017_1984</v>
      </c>
      <c r="B52" t="str" cm="1">
        <f t="array" ref="B52:C52">TRANSPOSE(_xlfn._xlws.SORT(_xlfn._xlws.FILTER(fields[field_level]&amp;" | "&amp;fields[field_id],fields[experiment_ID]=A52)))</f>
        <v xml:space="preserve">1 | </v>
      </c>
      <c r="C52" t="str">
        <v xml:space="preserve">2 | </v>
      </c>
    </row>
    <row r="53" spans="1:3" x14ac:dyDescent="0.25">
      <c r="A53" t="str">
        <v>Dettori2017_1985</v>
      </c>
      <c r="B53" t="str" cm="1">
        <f t="array" ref="B53:C53">TRANSPOSE(_xlfn._xlws.SORT(_xlfn._xlws.FILTER(fields[field_level]&amp;" | "&amp;fields[field_id],fields[experiment_ID]=A53)))</f>
        <v xml:space="preserve">1 | </v>
      </c>
      <c r="C53" t="str">
        <v xml:space="preserve">2 | </v>
      </c>
    </row>
    <row r="54" spans="1:3" x14ac:dyDescent="0.25">
      <c r="A54" t="str">
        <v>Dettori2017_1986</v>
      </c>
      <c r="B54" t="str" cm="1">
        <f t="array" ref="B54:C54">TRANSPOSE(_xlfn._xlws.SORT(_xlfn._xlws.FILTER(fields[field_level]&amp;" | "&amp;fields[field_id],fields[experiment_ID]=A54)))</f>
        <v xml:space="preserve">1 | </v>
      </c>
      <c r="C54" t="str">
        <v xml:space="preserve">2 | </v>
      </c>
    </row>
    <row r="55" spans="1:3" x14ac:dyDescent="0.25">
      <c r="A55" t="str">
        <v>Dettori2017_1987</v>
      </c>
      <c r="B55" t="str" cm="1">
        <f t="array" ref="B55:C55">TRANSPOSE(_xlfn._xlws.SORT(_xlfn._xlws.FILTER(fields[field_level]&amp;" | "&amp;fields[field_id],fields[experiment_ID]=A55)))</f>
        <v xml:space="preserve">1 | </v>
      </c>
      <c r="C55" t="str">
        <v xml:space="preserve">2 | </v>
      </c>
    </row>
    <row r="56" spans="1:3" x14ac:dyDescent="0.25">
      <c r="A56" t="str">
        <v>Dettori2017_1988</v>
      </c>
      <c r="B56" t="str" cm="1">
        <f t="array" ref="B56:C56">TRANSPOSE(_xlfn._xlws.SORT(_xlfn._xlws.FILTER(fields[field_level]&amp;" | "&amp;fields[field_id],fields[experiment_ID]=A56)))</f>
        <v xml:space="preserve">1 | </v>
      </c>
      <c r="C56" t="str">
        <v xml:space="preserve">2 | </v>
      </c>
    </row>
    <row r="57" spans="1:3" x14ac:dyDescent="0.25">
      <c r="A57" t="str">
        <v>Dettori2017_1989</v>
      </c>
      <c r="B57" t="str" cm="1">
        <f t="array" ref="B57:C57">TRANSPOSE(_xlfn._xlws.SORT(_xlfn._xlws.FILTER(fields[field_level]&amp;" | "&amp;fields[field_id],fields[experiment_ID]=A57)))</f>
        <v xml:space="preserve">1 | </v>
      </c>
      <c r="C57" t="str">
        <v xml:space="preserve">2 | </v>
      </c>
    </row>
    <row r="58" spans="1:3" x14ac:dyDescent="0.25">
      <c r="A58" t="str">
        <v>Dettori2017_1990</v>
      </c>
      <c r="B58" t="str" cm="1">
        <f t="array" ref="B58:C58">TRANSPOSE(_xlfn._xlws.SORT(_xlfn._xlws.FILTER(fields[field_level]&amp;" | "&amp;fields[field_id],fields[experiment_ID]=A58)))</f>
        <v xml:space="preserve">1 | </v>
      </c>
      <c r="C58" t="str">
        <v xml:space="preserve">2 | </v>
      </c>
    </row>
    <row r="59" spans="1:3" x14ac:dyDescent="0.25">
      <c r="A59" t="str">
        <v>Dettori2017_1991</v>
      </c>
      <c r="B59" t="str" cm="1">
        <f t="array" ref="B59:C59">TRANSPOSE(_xlfn._xlws.SORT(_xlfn._xlws.FILTER(fields[field_level]&amp;" | "&amp;fields[field_id],fields[experiment_ID]=A59)))</f>
        <v xml:space="preserve">1 | </v>
      </c>
      <c r="C59" t="str">
        <v xml:space="preserve">2 | </v>
      </c>
    </row>
    <row r="60" spans="1:3" x14ac:dyDescent="0.25">
      <c r="A60" t="str">
        <v>Dettori2017_1992</v>
      </c>
      <c r="B60" t="str" cm="1">
        <f t="array" ref="B60:C60">TRANSPOSE(_xlfn._xlws.SORT(_xlfn._xlws.FILTER(fields[field_level]&amp;" | "&amp;fields[field_id],fields[experiment_ID]=A60)))</f>
        <v xml:space="preserve">1 | </v>
      </c>
      <c r="C60" t="str">
        <v xml:space="preserve">2 | </v>
      </c>
    </row>
    <row r="61" spans="1:3" x14ac:dyDescent="0.25">
      <c r="A61" t="str">
        <v>Dettori2017_1993</v>
      </c>
      <c r="B61" t="str" cm="1">
        <f t="array" ref="B61:C61">TRANSPOSE(_xlfn._xlws.SORT(_xlfn._xlws.FILTER(fields[field_level]&amp;" | "&amp;fields[field_id],fields[experiment_ID]=A61)))</f>
        <v xml:space="preserve">1 | </v>
      </c>
      <c r="C61" t="str">
        <v xml:space="preserve">2 | </v>
      </c>
    </row>
    <row r="62" spans="1:3" x14ac:dyDescent="0.25">
      <c r="A62" t="str">
        <v>Dettori2017_1994</v>
      </c>
      <c r="B62" t="str" cm="1">
        <f t="array" ref="B62:C62">TRANSPOSE(_xlfn._xlws.SORT(_xlfn._xlws.FILTER(fields[field_level]&amp;" | "&amp;fields[field_id],fields[experiment_ID]=A62)))</f>
        <v xml:space="preserve">1 | </v>
      </c>
      <c r="C62" t="str">
        <v xml:space="preserve">2 | </v>
      </c>
    </row>
    <row r="63" spans="1:3" x14ac:dyDescent="0.25">
      <c r="A63" t="str">
        <v>Dettori2017_1995</v>
      </c>
      <c r="B63" t="str" cm="1">
        <f t="array" ref="B63:C63">TRANSPOSE(_xlfn._xlws.SORT(_xlfn._xlws.FILTER(fields[field_level]&amp;" | "&amp;fields[field_id],fields[experiment_ID]=A63)))</f>
        <v xml:space="preserve">1 | </v>
      </c>
      <c r="C63" t="str">
        <v xml:space="preserve">2 | </v>
      </c>
    </row>
    <row r="64" spans="1:3" x14ac:dyDescent="0.25">
      <c r="A64" t="str">
        <v>Dettori2017_1996</v>
      </c>
      <c r="B64" t="str" cm="1">
        <f t="array" ref="B64:C64">TRANSPOSE(_xlfn._xlws.SORT(_xlfn._xlws.FILTER(fields[field_level]&amp;" | "&amp;fields[field_id],fields[experiment_ID]=A64)))</f>
        <v xml:space="preserve">1 | </v>
      </c>
      <c r="C64" t="str">
        <v xml:space="preserve">2 | </v>
      </c>
    </row>
    <row r="65" spans="1:3" x14ac:dyDescent="0.25">
      <c r="A65" t="str">
        <v>Dettori2017_1997</v>
      </c>
      <c r="B65" t="str" cm="1">
        <f t="array" ref="B65:C65">TRANSPOSE(_xlfn._xlws.SORT(_xlfn._xlws.FILTER(fields[field_level]&amp;" | "&amp;fields[field_id],fields[experiment_ID]=A65)))</f>
        <v xml:space="preserve">1 | </v>
      </c>
      <c r="C65" t="str">
        <v xml:space="preserve">2 | </v>
      </c>
    </row>
    <row r="66" spans="1:3" x14ac:dyDescent="0.25">
      <c r="A66" t="str">
        <v>Dettori2017_1998</v>
      </c>
      <c r="B66" t="str" cm="1">
        <f t="array" ref="B66:C66">TRANSPOSE(_xlfn._xlws.SORT(_xlfn._xlws.FILTER(fields[field_level]&amp;" | "&amp;fields[field_id],fields[experiment_ID]=A66)))</f>
        <v xml:space="preserve">1 | </v>
      </c>
      <c r="C66" t="str">
        <v xml:space="preserve">2 | </v>
      </c>
    </row>
    <row r="67" spans="1:3" x14ac:dyDescent="0.25">
      <c r="A67" t="str">
        <v>Dettori2017_1999</v>
      </c>
      <c r="B67" t="str" cm="1">
        <f t="array" ref="B67:C67">TRANSPOSE(_xlfn._xlws.SORT(_xlfn._xlws.FILTER(fields[field_level]&amp;" | "&amp;fields[field_id],fields[experiment_ID]=A67)))</f>
        <v xml:space="preserve">1 | </v>
      </c>
      <c r="C67" t="str">
        <v xml:space="preserve">2 | </v>
      </c>
    </row>
    <row r="68" spans="1:3" x14ac:dyDescent="0.25">
      <c r="A68" t="str">
        <v>Dettori2017_2000</v>
      </c>
      <c r="B68" t="str" cm="1">
        <f t="array" ref="B68:C68">TRANSPOSE(_xlfn._xlws.SORT(_xlfn._xlws.FILTER(fields[field_level]&amp;" | "&amp;fields[field_id],fields[experiment_ID]=A68)))</f>
        <v xml:space="preserve">1 | </v>
      </c>
      <c r="C68" t="str">
        <v xml:space="preserve">2 | </v>
      </c>
    </row>
    <row r="69" spans="1:3" x14ac:dyDescent="0.25">
      <c r="A69" t="str">
        <v>Dettori2017_2001</v>
      </c>
      <c r="B69" t="str" cm="1">
        <f t="array" ref="B69:C69">TRANSPOSE(_xlfn._xlws.SORT(_xlfn._xlws.FILTER(fields[field_level]&amp;" | "&amp;fields[field_id],fields[experiment_ID]=A69)))</f>
        <v xml:space="preserve">1 | </v>
      </c>
      <c r="C69" t="str">
        <v xml:space="preserve">2 | </v>
      </c>
    </row>
    <row r="70" spans="1:3" x14ac:dyDescent="0.25">
      <c r="A70" t="str">
        <v>Dettori2017_2002</v>
      </c>
      <c r="B70" t="str" cm="1">
        <f t="array" ref="B70:C70">TRANSPOSE(_xlfn._xlws.SORT(_xlfn._xlws.FILTER(fields[field_level]&amp;" | "&amp;fields[field_id],fields[experiment_ID]=A70)))</f>
        <v xml:space="preserve">1 | </v>
      </c>
      <c r="C70" t="str">
        <v xml:space="preserve">2 | </v>
      </c>
    </row>
    <row r="71" spans="1:3" x14ac:dyDescent="0.25">
      <c r="A71" t="str">
        <v>Dettori2017_2003</v>
      </c>
      <c r="B71" t="str" cm="1">
        <f t="array" ref="B71:C71">TRANSPOSE(_xlfn._xlws.SORT(_xlfn._xlws.FILTER(fields[field_level]&amp;" | "&amp;fields[field_id],fields[experiment_ID]=A71)))</f>
        <v xml:space="preserve">1 | </v>
      </c>
      <c r="C71" t="str">
        <v xml:space="preserve">2 | </v>
      </c>
    </row>
    <row r="72" spans="1:3" x14ac:dyDescent="0.25">
      <c r="A72" t="str">
        <v>Dettori2017_2004</v>
      </c>
      <c r="B72" t="str" cm="1">
        <f t="array" ref="B72:C72">TRANSPOSE(_xlfn._xlws.SORT(_xlfn._xlws.FILTER(fields[field_level]&amp;" | "&amp;fields[field_id],fields[experiment_ID]=A72)))</f>
        <v xml:space="preserve">1 | </v>
      </c>
      <c r="C72" t="str">
        <v xml:space="preserve">2 | </v>
      </c>
    </row>
    <row r="73" spans="1:3" x14ac:dyDescent="0.25">
      <c r="A73" t="str">
        <v>Doltra2019_2001_Osiny</v>
      </c>
      <c r="B73" t="str" cm="1">
        <f t="array" ref="B73">TRANSPOSE(_xlfn._xlws.SORT(_xlfn._xlws.FILTER(fields[field_level]&amp;" | "&amp;fields[field_id],fields[experiment_ID]=A73)))</f>
        <v xml:space="preserve">1 | </v>
      </c>
    </row>
    <row r="74" spans="1:3" x14ac:dyDescent="0.25">
      <c r="A74" t="str">
        <v>Doltra2019_2002_Foulum</v>
      </c>
      <c r="B74" t="str" cm="1">
        <f t="array" ref="B74">TRANSPOSE(_xlfn._xlws.SORT(_xlfn._xlws.FILTER(fields[field_level]&amp;" | "&amp;fields[field_id],fields[experiment_ID]=A74)))</f>
        <v xml:space="preserve">1 | </v>
      </c>
    </row>
    <row r="75" spans="1:3" x14ac:dyDescent="0.25">
      <c r="A75" t="str">
        <v>Doltra2019_2002_Osiny</v>
      </c>
      <c r="B75" t="str" cm="1">
        <f t="array" ref="B75">TRANSPOSE(_xlfn._xlws.SORT(_xlfn._xlws.FILTER(fields[field_level]&amp;" | "&amp;fields[field_id],fields[experiment_ID]=A75)))</f>
        <v xml:space="preserve">1 | </v>
      </c>
    </row>
    <row r="76" spans="1:3" x14ac:dyDescent="0.25">
      <c r="A76" t="str">
        <v>Doltra2019_2003_Foulum</v>
      </c>
      <c r="B76" t="str" cm="1">
        <f t="array" ref="B76">TRANSPOSE(_xlfn._xlws.SORT(_xlfn._xlws.FILTER(fields[field_level]&amp;" | "&amp;fields[field_id],fields[experiment_ID]=A76)))</f>
        <v xml:space="preserve">1 | </v>
      </c>
    </row>
    <row r="77" spans="1:3" x14ac:dyDescent="0.25">
      <c r="A77" t="str">
        <v>Doltra2019_2003_Frick</v>
      </c>
      <c r="B77" t="str" cm="1">
        <f t="array" ref="B77">TRANSPOSE(_xlfn._xlws.SORT(_xlfn._xlws.FILTER(fields[field_level]&amp;" | "&amp;fields[field_id],fields[experiment_ID]=A77)))</f>
        <v xml:space="preserve">1 | </v>
      </c>
    </row>
    <row r="78" spans="1:3" x14ac:dyDescent="0.25">
      <c r="A78" t="str">
        <v>Doltra2019_2003_Montepaldi</v>
      </c>
      <c r="B78" t="str" cm="1">
        <f t="array" ref="B78">TRANSPOSE(_xlfn._xlws.SORT(_xlfn._xlws.FILTER(fields[field_level]&amp;" | "&amp;fields[field_id],fields[experiment_ID]=A78)))</f>
        <v xml:space="preserve">1 | </v>
      </c>
    </row>
    <row r="79" spans="1:3" x14ac:dyDescent="0.25">
      <c r="A79" t="str">
        <v>Doltra2019_2003_Osiny</v>
      </c>
      <c r="B79" t="str" cm="1">
        <f t="array" ref="B79">TRANSPOSE(_xlfn._xlws.SORT(_xlfn._xlws.FILTER(fields[field_level]&amp;" | "&amp;fields[field_id],fields[experiment_ID]=A79)))</f>
        <v xml:space="preserve">1 | </v>
      </c>
    </row>
    <row r="80" spans="1:3" x14ac:dyDescent="0.25">
      <c r="A80" t="str">
        <v>Doltra2019_2004_Foulum</v>
      </c>
      <c r="B80" t="str" cm="1">
        <f t="array" ref="B80">TRANSPOSE(_xlfn._xlws.SORT(_xlfn._xlws.FILTER(fields[field_level]&amp;" | "&amp;fields[field_id],fields[experiment_ID]=A80)))</f>
        <v xml:space="preserve">1 | </v>
      </c>
    </row>
    <row r="81" spans="1:2" x14ac:dyDescent="0.25">
      <c r="A81" t="str">
        <v>Doltra2019_2004_Frick</v>
      </c>
      <c r="B81" t="str" cm="1">
        <f t="array" ref="B81">TRANSPOSE(_xlfn._xlws.SORT(_xlfn._xlws.FILTER(fields[field_level]&amp;" | "&amp;fields[field_id],fields[experiment_ID]=A81)))</f>
        <v xml:space="preserve">1 | </v>
      </c>
    </row>
    <row r="82" spans="1:2" x14ac:dyDescent="0.25">
      <c r="A82" t="str">
        <v>Doltra2019_2004_Montepaldi</v>
      </c>
      <c r="B82" t="str" cm="1">
        <f t="array" ref="B82">TRANSPOSE(_xlfn._xlws.SORT(_xlfn._xlws.FILTER(fields[field_level]&amp;" | "&amp;fields[field_id],fields[experiment_ID]=A82)))</f>
        <v xml:space="preserve">1 | </v>
      </c>
    </row>
    <row r="83" spans="1:2" x14ac:dyDescent="0.25">
      <c r="A83" t="str">
        <v>Doltra2019_2004_Osiny</v>
      </c>
      <c r="B83" t="str" cm="1">
        <f t="array" ref="B83">TRANSPOSE(_xlfn._xlws.SORT(_xlfn._xlws.FILTER(fields[field_level]&amp;" | "&amp;fields[field_id],fields[experiment_ID]=A83)))</f>
        <v xml:space="preserve">1 | </v>
      </c>
    </row>
    <row r="84" spans="1:2" x14ac:dyDescent="0.25">
      <c r="A84" t="str">
        <v>Doltra2019_2005_Foulum</v>
      </c>
      <c r="B84" t="str" cm="1">
        <f t="array" ref="B84">TRANSPOSE(_xlfn._xlws.SORT(_xlfn._xlws.FILTER(fields[field_level]&amp;" | "&amp;fields[field_id],fields[experiment_ID]=A84)))</f>
        <v xml:space="preserve">1 | </v>
      </c>
    </row>
    <row r="85" spans="1:2" x14ac:dyDescent="0.25">
      <c r="A85" t="str">
        <v>Doltra2019_2005_Frick</v>
      </c>
      <c r="B85" t="str" cm="1">
        <f t="array" ref="B85">TRANSPOSE(_xlfn._xlws.SORT(_xlfn._xlws.FILTER(fields[field_level]&amp;" | "&amp;fields[field_id],fields[experiment_ID]=A85)))</f>
        <v xml:space="preserve">1 | </v>
      </c>
    </row>
    <row r="86" spans="1:2" x14ac:dyDescent="0.25">
      <c r="A86" t="str">
        <v>Doltra2019_2005_Montepaldi</v>
      </c>
      <c r="B86" t="str" cm="1">
        <f t="array" ref="B86">TRANSPOSE(_xlfn._xlws.SORT(_xlfn._xlws.FILTER(fields[field_level]&amp;" | "&amp;fields[field_id],fields[experiment_ID]=A86)))</f>
        <v xml:space="preserve">1 | </v>
      </c>
    </row>
    <row r="87" spans="1:2" x14ac:dyDescent="0.25">
      <c r="A87" t="str">
        <v>Doltra2019_2005_Osiny</v>
      </c>
      <c r="B87" t="str" cm="1">
        <f t="array" ref="B87">TRANSPOSE(_xlfn._xlws.SORT(_xlfn._xlws.FILTER(fields[field_level]&amp;" | "&amp;fields[field_id],fields[experiment_ID]=A87)))</f>
        <v xml:space="preserve">1 | </v>
      </c>
    </row>
    <row r="88" spans="1:2" x14ac:dyDescent="0.25">
      <c r="A88" t="str">
        <v>Doltra2019_2006_Foulum</v>
      </c>
      <c r="B88" t="str" cm="1">
        <f t="array" ref="B88">TRANSPOSE(_xlfn._xlws.SORT(_xlfn._xlws.FILTER(fields[field_level]&amp;" | "&amp;fields[field_id],fields[experiment_ID]=A88)))</f>
        <v xml:space="preserve">1 | </v>
      </c>
    </row>
    <row r="89" spans="1:2" x14ac:dyDescent="0.25">
      <c r="A89" t="str">
        <v>Doltra2019_2006_Frick</v>
      </c>
      <c r="B89" t="str" cm="1">
        <f t="array" ref="B89">TRANSPOSE(_xlfn._xlws.SORT(_xlfn._xlws.FILTER(fields[field_level]&amp;" | "&amp;fields[field_id],fields[experiment_ID]=A89)))</f>
        <v xml:space="preserve">1 | </v>
      </c>
    </row>
    <row r="90" spans="1:2" x14ac:dyDescent="0.25">
      <c r="A90" t="str">
        <v>Doltra2019_2006_Grado</v>
      </c>
      <c r="B90" t="str" cm="1">
        <f t="array" ref="B90">TRANSPOSE(_xlfn._xlws.SORT(_xlfn._xlws.FILTER(fields[field_level]&amp;" | "&amp;fields[field_id],fields[experiment_ID]=A90)))</f>
        <v xml:space="preserve">1 | </v>
      </c>
    </row>
    <row r="91" spans="1:2" x14ac:dyDescent="0.25">
      <c r="A91" t="str">
        <v>Doltra2019_2006_Montepaldi</v>
      </c>
      <c r="B91" t="str" cm="1">
        <f t="array" ref="B91">TRANSPOSE(_xlfn._xlws.SORT(_xlfn._xlws.FILTER(fields[field_level]&amp;" | "&amp;fields[field_id],fields[experiment_ID]=A91)))</f>
        <v xml:space="preserve">1 | </v>
      </c>
    </row>
    <row r="92" spans="1:2" x14ac:dyDescent="0.25">
      <c r="A92" t="str">
        <v>Doltra2019_2006_Osiny</v>
      </c>
      <c r="B92" t="str" cm="1">
        <f t="array" ref="B92">TRANSPOSE(_xlfn._xlws.SORT(_xlfn._xlws.FILTER(fields[field_level]&amp;" | "&amp;fields[field_id],fields[experiment_ID]=A92)))</f>
        <v xml:space="preserve">1 | </v>
      </c>
    </row>
    <row r="93" spans="1:2" x14ac:dyDescent="0.25">
      <c r="A93" t="str">
        <v>Doltra2019_2006_Villaviciosa</v>
      </c>
      <c r="B93" t="str" cm="1">
        <f t="array" ref="B93">TRANSPOSE(_xlfn._xlws.SORT(_xlfn._xlws.FILTER(fields[field_level]&amp;" | "&amp;fields[field_id],fields[experiment_ID]=A93)))</f>
        <v xml:space="preserve">1 | </v>
      </c>
    </row>
    <row r="94" spans="1:2" x14ac:dyDescent="0.25">
      <c r="A94" t="str">
        <v>Doltra2019_2007_Foulum</v>
      </c>
      <c r="B94" t="str" cm="1">
        <f t="array" ref="B94">TRANSPOSE(_xlfn._xlws.SORT(_xlfn._xlws.FILTER(fields[field_level]&amp;" | "&amp;fields[field_id],fields[experiment_ID]=A94)))</f>
        <v xml:space="preserve">1 | </v>
      </c>
    </row>
    <row r="95" spans="1:2" x14ac:dyDescent="0.25">
      <c r="A95" t="str">
        <v>Doltra2019_2007_Frick</v>
      </c>
      <c r="B95" t="str" cm="1">
        <f t="array" ref="B95">TRANSPOSE(_xlfn._xlws.SORT(_xlfn._xlws.FILTER(fields[field_level]&amp;" | "&amp;fields[field_id],fields[experiment_ID]=A95)))</f>
        <v xml:space="preserve">1 | </v>
      </c>
    </row>
    <row r="96" spans="1:2" x14ac:dyDescent="0.25">
      <c r="A96" t="str">
        <v>Doltra2019_2007_Grado</v>
      </c>
      <c r="B96" t="str" cm="1">
        <f t="array" ref="B96">TRANSPOSE(_xlfn._xlws.SORT(_xlfn._xlws.FILTER(fields[field_level]&amp;" | "&amp;fields[field_id],fields[experiment_ID]=A96)))</f>
        <v xml:space="preserve">1 | </v>
      </c>
    </row>
    <row r="97" spans="1:2" x14ac:dyDescent="0.25">
      <c r="A97" t="str">
        <v>Doltra2019_2007_Montepaldi</v>
      </c>
      <c r="B97" t="str" cm="1">
        <f t="array" ref="B97">TRANSPOSE(_xlfn._xlws.SORT(_xlfn._xlws.FILTER(fields[field_level]&amp;" | "&amp;fields[field_id],fields[experiment_ID]=A97)))</f>
        <v xml:space="preserve">1 | </v>
      </c>
    </row>
    <row r="98" spans="1:2" x14ac:dyDescent="0.25">
      <c r="A98" t="str">
        <v>Doltra2019_2007_Osiny</v>
      </c>
      <c r="B98" t="str" cm="1">
        <f t="array" ref="B98">TRANSPOSE(_xlfn._xlws.SORT(_xlfn._xlws.FILTER(fields[field_level]&amp;" | "&amp;fields[field_id],fields[experiment_ID]=A98)))</f>
        <v xml:space="preserve">1 | </v>
      </c>
    </row>
    <row r="99" spans="1:2" x14ac:dyDescent="0.25">
      <c r="A99" t="str">
        <v>Doltra2019_2007_Villaviciosa</v>
      </c>
      <c r="B99" t="str" cm="1">
        <f t="array" ref="B99">TRANSPOSE(_xlfn._xlws.SORT(_xlfn._xlws.FILTER(fields[field_level]&amp;" | "&amp;fields[field_id],fields[experiment_ID]=A99)))</f>
        <v xml:space="preserve">1 | </v>
      </c>
    </row>
    <row r="100" spans="1:2" x14ac:dyDescent="0.25">
      <c r="A100" t="str">
        <v>Doltra2019_2008_Foulum</v>
      </c>
      <c r="B100" t="str" cm="1">
        <f t="array" ref="B100">TRANSPOSE(_xlfn._xlws.SORT(_xlfn._xlws.FILTER(fields[field_level]&amp;" | "&amp;fields[field_id],fields[experiment_ID]=A100)))</f>
        <v xml:space="preserve">1 | </v>
      </c>
    </row>
    <row r="101" spans="1:2" x14ac:dyDescent="0.25">
      <c r="A101" t="str">
        <v>Doltra2019_2008_Frick</v>
      </c>
      <c r="B101" t="str" cm="1">
        <f t="array" ref="B101">TRANSPOSE(_xlfn._xlws.SORT(_xlfn._xlws.FILTER(fields[field_level]&amp;" | "&amp;fields[field_id],fields[experiment_ID]=A101)))</f>
        <v xml:space="preserve">1 | </v>
      </c>
    </row>
    <row r="102" spans="1:2" x14ac:dyDescent="0.25">
      <c r="A102" t="str">
        <v>Doltra2019_2008_Grado</v>
      </c>
      <c r="B102" t="str" cm="1">
        <f t="array" ref="B102">TRANSPOSE(_xlfn._xlws.SORT(_xlfn._xlws.FILTER(fields[field_level]&amp;" | "&amp;fields[field_id],fields[experiment_ID]=A102)))</f>
        <v xml:space="preserve">1 | </v>
      </c>
    </row>
    <row r="103" spans="1:2" x14ac:dyDescent="0.25">
      <c r="A103" t="str">
        <v>Doltra2019_2008_Osiny</v>
      </c>
      <c r="B103" t="str" cm="1">
        <f t="array" ref="B103">TRANSPOSE(_xlfn._xlws.SORT(_xlfn._xlws.FILTER(fields[field_level]&amp;" | "&amp;fields[field_id],fields[experiment_ID]=A103)))</f>
        <v xml:space="preserve">1 | </v>
      </c>
    </row>
    <row r="104" spans="1:2" x14ac:dyDescent="0.25">
      <c r="A104" t="str">
        <v>Doltra2019_2008_Vaernes</v>
      </c>
      <c r="B104" t="str" cm="1">
        <f t="array" ref="B104">TRANSPOSE(_xlfn._xlws.SORT(_xlfn._xlws.FILTER(fields[field_level]&amp;" | "&amp;fields[field_id],fields[experiment_ID]=A104)))</f>
        <v xml:space="preserve">1 | </v>
      </c>
    </row>
    <row r="105" spans="1:2" x14ac:dyDescent="0.25">
      <c r="A105" t="str">
        <v>Doltra2019_2008_Villaviciosa</v>
      </c>
      <c r="B105" t="str" cm="1">
        <f t="array" ref="B105">TRANSPOSE(_xlfn._xlws.SORT(_xlfn._xlws.FILTER(fields[field_level]&amp;" | "&amp;fields[field_id],fields[experiment_ID]=A105)))</f>
        <v xml:space="preserve">1 | </v>
      </c>
    </row>
    <row r="106" spans="1:2" x14ac:dyDescent="0.25">
      <c r="A106" t="str">
        <v>Doltra2019_2009_Foulum</v>
      </c>
      <c r="B106" t="str" cm="1">
        <f t="array" ref="B106">TRANSPOSE(_xlfn._xlws.SORT(_xlfn._xlws.FILTER(fields[field_level]&amp;" | "&amp;fields[field_id],fields[experiment_ID]=A106)))</f>
        <v xml:space="preserve">1 | </v>
      </c>
    </row>
    <row r="107" spans="1:2" x14ac:dyDescent="0.25">
      <c r="A107" t="str">
        <v>Doltra2019_2009_Frick</v>
      </c>
      <c r="B107" t="str" cm="1">
        <f t="array" ref="B107">TRANSPOSE(_xlfn._xlws.SORT(_xlfn._xlws.FILTER(fields[field_level]&amp;" | "&amp;fields[field_id],fields[experiment_ID]=A107)))</f>
        <v xml:space="preserve">1 | </v>
      </c>
    </row>
    <row r="108" spans="1:2" x14ac:dyDescent="0.25">
      <c r="A108" t="str">
        <v>Doltra2019_2009_Grado</v>
      </c>
      <c r="B108" t="str" cm="1">
        <f t="array" ref="B108">TRANSPOSE(_xlfn._xlws.SORT(_xlfn._xlws.FILTER(fields[field_level]&amp;" | "&amp;fields[field_id],fields[experiment_ID]=A108)))</f>
        <v xml:space="preserve">1 | </v>
      </c>
    </row>
    <row r="109" spans="1:2" x14ac:dyDescent="0.25">
      <c r="A109" t="str">
        <v>Doltra2019_2009_Osiny</v>
      </c>
      <c r="B109" t="str" cm="1">
        <f t="array" ref="B109">TRANSPOSE(_xlfn._xlws.SORT(_xlfn._xlws.FILTER(fields[field_level]&amp;" | "&amp;fields[field_id],fields[experiment_ID]=A109)))</f>
        <v xml:space="preserve">1 | </v>
      </c>
    </row>
    <row r="110" spans="1:2" x14ac:dyDescent="0.25">
      <c r="A110" t="str">
        <v>Doltra2019_2009_Vaernes</v>
      </c>
      <c r="B110" t="str" cm="1">
        <f t="array" ref="B110">TRANSPOSE(_xlfn._xlws.SORT(_xlfn._xlws.FILTER(fields[field_level]&amp;" | "&amp;fields[field_id],fields[experiment_ID]=A110)))</f>
        <v xml:space="preserve">1 | </v>
      </c>
    </row>
    <row r="111" spans="1:2" x14ac:dyDescent="0.25">
      <c r="A111" t="str">
        <v>Doltra2019_2009_Villaviciosa</v>
      </c>
      <c r="B111" t="str" cm="1">
        <f t="array" ref="B111">TRANSPOSE(_xlfn._xlws.SORT(_xlfn._xlws.FILTER(fields[field_level]&amp;" | "&amp;fields[field_id],fields[experiment_ID]=A111)))</f>
        <v xml:space="preserve">1 | </v>
      </c>
    </row>
    <row r="112" spans="1:2" x14ac:dyDescent="0.25">
      <c r="A112" t="str">
        <v>Doltra2019_2010_Frick</v>
      </c>
      <c r="B112" t="str" cm="1">
        <f t="array" ref="B112">TRANSPOSE(_xlfn._xlws.SORT(_xlfn._xlws.FILTER(fields[field_level]&amp;" | "&amp;fields[field_id],fields[experiment_ID]=A112)))</f>
        <v xml:space="preserve">1 | </v>
      </c>
    </row>
    <row r="113" spans="1:3" x14ac:dyDescent="0.25">
      <c r="A113" t="str">
        <v>Doltra2019_2010_Osiny</v>
      </c>
      <c r="B113" t="str" cm="1">
        <f t="array" ref="B113">TRANSPOSE(_xlfn._xlws.SORT(_xlfn._xlws.FILTER(fields[field_level]&amp;" | "&amp;fields[field_id],fields[experiment_ID]=A113)))</f>
        <v xml:space="preserve">1 | </v>
      </c>
    </row>
    <row r="114" spans="1:3" x14ac:dyDescent="0.25">
      <c r="A114" t="str">
        <v>Doltra2019_2010_Vaernes</v>
      </c>
      <c r="B114" t="str" cm="1">
        <f t="array" ref="B114">TRANSPOSE(_xlfn._xlws.SORT(_xlfn._xlws.FILTER(fields[field_level]&amp;" | "&amp;fields[field_id],fields[experiment_ID]=A114)))</f>
        <v xml:space="preserve">1 | </v>
      </c>
    </row>
    <row r="115" spans="1:3" x14ac:dyDescent="0.25">
      <c r="A115" t="str">
        <v>Doltra2019_2011_Frick</v>
      </c>
      <c r="B115" t="str" cm="1">
        <f t="array" ref="B115">TRANSPOSE(_xlfn._xlws.SORT(_xlfn._xlws.FILTER(fields[field_level]&amp;" | "&amp;fields[field_id],fields[experiment_ID]=A115)))</f>
        <v xml:space="preserve">1 | </v>
      </c>
    </row>
    <row r="116" spans="1:3" x14ac:dyDescent="0.25">
      <c r="A116" t="str">
        <v>Doltra2019_2011_Osiny</v>
      </c>
      <c r="B116" t="str" cm="1">
        <f t="array" ref="B116">TRANSPOSE(_xlfn._xlws.SORT(_xlfn._xlws.FILTER(fields[field_level]&amp;" | "&amp;fields[field_id],fields[experiment_ID]=A116)))</f>
        <v xml:space="preserve">1 | </v>
      </c>
    </row>
    <row r="117" spans="1:3" x14ac:dyDescent="0.25">
      <c r="A117" t="str">
        <v>Doltra2019_2011_Vaernes</v>
      </c>
      <c r="B117" t="str" cm="1">
        <f t="array" ref="B117">TRANSPOSE(_xlfn._xlws.SORT(_xlfn._xlws.FILTER(fields[field_level]&amp;" | "&amp;fields[field_id],fields[experiment_ID]=A117)))</f>
        <v xml:space="preserve">1 | </v>
      </c>
    </row>
    <row r="118" spans="1:3" x14ac:dyDescent="0.25">
      <c r="A118" t="str">
        <v>Doltra2019_2012_Frick</v>
      </c>
      <c r="B118" t="str" cm="1">
        <f t="array" ref="B118">TRANSPOSE(_xlfn._xlws.SORT(_xlfn._xlws.FILTER(fields[field_level]&amp;" | "&amp;fields[field_id],fields[experiment_ID]=A118)))</f>
        <v xml:space="preserve">1 | </v>
      </c>
    </row>
    <row r="119" spans="1:3" x14ac:dyDescent="0.25">
      <c r="A119" t="str">
        <v>Doltra2019_2012_Osiny</v>
      </c>
      <c r="B119" t="str" cm="1">
        <f t="array" ref="B119">TRANSPOSE(_xlfn._xlws.SORT(_xlfn._xlws.FILTER(fields[field_level]&amp;" | "&amp;fields[field_id],fields[experiment_ID]=A119)))</f>
        <v xml:space="preserve">1 | </v>
      </c>
    </row>
    <row r="120" spans="1:3" x14ac:dyDescent="0.25">
      <c r="A120" t="str">
        <v>Doltra2019_2013_Frick</v>
      </c>
      <c r="B120" t="str" cm="1">
        <f t="array" ref="B120">TRANSPOSE(_xlfn._xlws.SORT(_xlfn._xlws.FILTER(fields[field_level]&amp;" | "&amp;fields[field_id],fields[experiment_ID]=A120)))</f>
        <v xml:space="preserve">1 | </v>
      </c>
    </row>
    <row r="121" spans="1:3" x14ac:dyDescent="0.25">
      <c r="A121" t="str">
        <v>Doltra2019_2013_Osiny</v>
      </c>
      <c r="B121" t="str" cm="1">
        <f t="array" ref="B121">TRANSPOSE(_xlfn._xlws.SORT(_xlfn._xlws.FILTER(fields[field_level]&amp;" | "&amp;fields[field_id],fields[experiment_ID]=A121)))</f>
        <v xml:space="preserve">1 | </v>
      </c>
    </row>
    <row r="122" spans="1:3" x14ac:dyDescent="0.25">
      <c r="A122" t="str">
        <v>Doltra2019_2014_Frick</v>
      </c>
      <c r="B122" t="str" cm="1">
        <f t="array" ref="B122">TRANSPOSE(_xlfn._xlws.SORT(_xlfn._xlws.FILTER(fields[field_level]&amp;" | "&amp;fields[field_id],fields[experiment_ID]=A122)))</f>
        <v xml:space="preserve">1 | </v>
      </c>
    </row>
    <row r="123" spans="1:3" x14ac:dyDescent="0.25">
      <c r="A123" t="str">
        <v>Dueri2022_2013</v>
      </c>
      <c r="B123" t="str" cm="1">
        <f t="array" ref="B123:C123">TRANSPOSE(_xlfn._xlws.SORT(_xlfn._xlws.FILTER(fields[field_level]&amp;" | "&amp;fields[field_id],fields[experiment_ID]=A123)))</f>
        <v xml:space="preserve">1 | </v>
      </c>
      <c r="C123" t="str">
        <v xml:space="preserve">2 | </v>
      </c>
    </row>
    <row r="124" spans="1:3" x14ac:dyDescent="0.25">
      <c r="A124" t="str">
        <v>Dueri2022_2014</v>
      </c>
      <c r="B124" t="str" cm="1">
        <f t="array" ref="B124:C124">TRANSPOSE(_xlfn._xlws.SORT(_xlfn._xlws.FILTER(fields[field_level]&amp;" | "&amp;fields[field_id],fields[experiment_ID]=A124)))</f>
        <v xml:space="preserve">1 | </v>
      </c>
      <c r="C124" t="str">
        <v xml:space="preserve">2 | </v>
      </c>
    </row>
    <row r="125" spans="1:3" x14ac:dyDescent="0.25">
      <c r="A125" t="str">
        <v>Dueri2022_2015</v>
      </c>
      <c r="B125" t="str" cm="1">
        <f t="array" ref="B125:C125">TRANSPOSE(_xlfn._xlws.SORT(_xlfn._xlws.FILTER(fields[field_level]&amp;" | "&amp;fields[field_id],fields[experiment_ID]=A125)))</f>
        <v xml:space="preserve">1 | </v>
      </c>
      <c r="C125" t="str">
        <v xml:space="preserve">2 | </v>
      </c>
    </row>
    <row r="126" spans="1:3" x14ac:dyDescent="0.25">
      <c r="A126" t="str">
        <v>Dueri2022_2016</v>
      </c>
      <c r="B126" t="str" cm="1">
        <f t="array" ref="B126:C126">TRANSPOSE(_xlfn._xlws.SORT(_xlfn._xlws.FILTER(fields[field_level]&amp;" | "&amp;fields[field_id],fields[experiment_ID]=A126)))</f>
        <v xml:space="preserve">1 | </v>
      </c>
      <c r="C126" t="str">
        <v xml:space="preserve">2 | </v>
      </c>
    </row>
    <row r="127" spans="1:3" x14ac:dyDescent="0.25">
      <c r="A127" t="str">
        <v>Dueri2022_2017</v>
      </c>
      <c r="B127" t="str" cm="1">
        <f t="array" ref="B127:C127">TRANSPOSE(_xlfn._xlws.SORT(_xlfn._xlws.FILTER(fields[field_level]&amp;" | "&amp;fields[field_id],fields[experiment_ID]=A127)))</f>
        <v xml:space="preserve">1 | </v>
      </c>
      <c r="C127" t="str">
        <v xml:space="preserve">2 | </v>
      </c>
    </row>
    <row r="128" spans="1:3" x14ac:dyDescent="0.25">
      <c r="A128" t="str">
        <v>Dueri2022_2018</v>
      </c>
      <c r="B128" t="str" cm="1">
        <f t="array" ref="B128:C128">TRANSPOSE(_xlfn._xlws.SORT(_xlfn._xlws.FILTER(fields[field_level]&amp;" | "&amp;fields[field_id],fields[experiment_ID]=A128)))</f>
        <v xml:space="preserve">1 | </v>
      </c>
      <c r="C128" t="str">
        <v xml:space="preserve">2 | </v>
      </c>
    </row>
    <row r="129" spans="1:2" x14ac:dyDescent="0.25">
      <c r="A129" t="str">
        <v>Ewert2002_1988_tefrio</v>
      </c>
      <c r="B129" t="str" cm="1">
        <f t="array" ref="B129">TRANSPOSE(_xlfn._xlws.SORT(_xlfn._xlws.FILTER(fields[field_level]&amp;" | "&amp;fields[field_id],fields[experiment_ID]=A129)))</f>
        <v xml:space="preserve">1 | </v>
      </c>
    </row>
    <row r="130" spans="1:2" x14ac:dyDescent="0.25">
      <c r="A130" t="str">
        <v>Ewert2002_1989_tefrio</v>
      </c>
      <c r="B130" t="str" cm="1">
        <f t="array" ref="B130">TRANSPOSE(_xlfn._xlws.SORT(_xlfn._xlws.FILTER(fields[field_level]&amp;" | "&amp;fields[field_id],fields[experiment_ID]=A130)))</f>
        <v xml:space="preserve">1 | </v>
      </c>
    </row>
    <row r="131" spans="1:2" x14ac:dyDescent="0.25">
      <c r="A131" t="str">
        <v>Ewert2002_1990_tefrio</v>
      </c>
      <c r="B131" t="str" cm="1">
        <f t="array" ref="B131">TRANSPOSE(_xlfn._xlws.SORT(_xlfn._xlws.FILTER(fields[field_level]&amp;" | "&amp;fields[field_id],fields[experiment_ID]=A131)))</f>
        <v xml:space="preserve">1 | </v>
      </c>
    </row>
    <row r="132" spans="1:2" x14ac:dyDescent="0.25">
      <c r="A132" t="str">
        <v>Ewert2002_1991_tefrio</v>
      </c>
      <c r="B132" t="str" cm="1">
        <f t="array" ref="B132">TRANSPOSE(_xlfn._xlws.SORT(_xlfn._xlws.FILTER(fields[field_level]&amp;" | "&amp;fields[field_id],fields[experiment_ID]=A132)))</f>
        <v xml:space="preserve">1 | </v>
      </c>
    </row>
    <row r="133" spans="1:2" x14ac:dyDescent="0.25">
      <c r="A133" t="str">
        <v>Ewert2002_1992_tefrio</v>
      </c>
      <c r="B133" t="str" cm="1">
        <f t="array" ref="B133">TRANSPOSE(_xlfn._xlws.SORT(_xlfn._xlws.FILTER(fields[field_level]&amp;" | "&amp;fields[field_id],fields[experiment_ID]=A133)))</f>
        <v xml:space="preserve">1 | </v>
      </c>
    </row>
    <row r="134" spans="1:2" x14ac:dyDescent="0.25">
      <c r="A134" t="str">
        <v>Ewert2002_1993</v>
      </c>
      <c r="B134" t="str" cm="1">
        <f t="array" ref="B134">TRANSPOSE(_xlfn._xlws.SORT(_xlfn._xlws.FILTER(fields[field_level]&amp;" | "&amp;fields[field_id],fields[experiment_ID]=A134)))</f>
        <v xml:space="preserve">1 | </v>
      </c>
    </row>
    <row r="135" spans="1:2" x14ac:dyDescent="0.25">
      <c r="A135" t="str">
        <v>Ewert2002_1993_tefrio</v>
      </c>
      <c r="B135" t="str" cm="1">
        <f t="array" ref="B135">TRANSPOSE(_xlfn._xlws.SORT(_xlfn._xlws.FILTER(fields[field_level]&amp;" | "&amp;fields[field_id],fields[experiment_ID]=A135)))</f>
        <v xml:space="preserve">1 | </v>
      </c>
    </row>
    <row r="136" spans="1:2" x14ac:dyDescent="0.25">
      <c r="A136" t="str">
        <v>Ewert2002_1994</v>
      </c>
      <c r="B136" t="str" cm="1">
        <f t="array" ref="B136">TRANSPOSE(_xlfn._xlws.SORT(_xlfn._xlws.FILTER(fields[field_level]&amp;" | "&amp;fields[field_id],fields[experiment_ID]=A136)))</f>
        <v xml:space="preserve">1 | </v>
      </c>
    </row>
    <row r="137" spans="1:2" x14ac:dyDescent="0.25">
      <c r="A137" t="str">
        <v>Ewert2002_1994_tefrio</v>
      </c>
      <c r="B137" t="str" cm="1">
        <f t="array" ref="B137">TRANSPOSE(_xlfn._xlws.SORT(_xlfn._xlws.FILTER(fields[field_level]&amp;" | "&amp;fields[field_id],fields[experiment_ID]=A137)))</f>
        <v xml:space="preserve">1 | </v>
      </c>
    </row>
    <row r="138" spans="1:2" x14ac:dyDescent="0.25">
      <c r="A138" t="str">
        <v>Ewert2002_1995_tefrio</v>
      </c>
      <c r="B138" t="str" cm="1">
        <f t="array" ref="B138">TRANSPOSE(_xlfn._xlws.SORT(_xlfn._xlws.FILTER(fields[field_level]&amp;" | "&amp;fields[field_id],fields[experiment_ID]=A138)))</f>
        <v xml:space="preserve">1 | </v>
      </c>
    </row>
    <row r="139" spans="1:2" x14ac:dyDescent="0.25">
      <c r="A139" t="str">
        <v>Ewert2002_1996_tefrio</v>
      </c>
      <c r="B139" t="str" cm="1">
        <f t="array" ref="B139">TRANSPOSE(_xlfn._xlws.SORT(_xlfn._xlws.FILTER(fields[field_level]&amp;" | "&amp;fields[field_id],fields[experiment_ID]=A139)))</f>
        <v xml:space="preserve">1 | </v>
      </c>
    </row>
    <row r="140" spans="1:2" x14ac:dyDescent="0.25">
      <c r="A140" t="str">
        <v>Ewert2002_1997_tefrio</v>
      </c>
      <c r="B140" t="str" cm="1">
        <f t="array" ref="B140">TRANSPOSE(_xlfn._xlws.SORT(_xlfn._xlws.FILTER(fields[field_level]&amp;" | "&amp;fields[field_id],fields[experiment_ID]=A140)))</f>
        <v xml:space="preserve">1 | </v>
      </c>
    </row>
    <row r="141" spans="1:2" x14ac:dyDescent="0.25">
      <c r="A141" t="str">
        <v>Ewert2002_1998_Braunschweig</v>
      </c>
      <c r="B141" t="str" cm="1">
        <f t="array" ref="B141">TRANSPOSE(_xlfn._xlws.SORT(_xlfn._xlws.FILTER(fields[field_level]&amp;" | "&amp;fields[field_id],fields[experiment_ID]=A141)))</f>
        <v xml:space="preserve">1 | </v>
      </c>
    </row>
    <row r="142" spans="1:2" x14ac:dyDescent="0.25">
      <c r="A142" t="str">
        <v>Ewert2002_1998_Gissen</v>
      </c>
      <c r="B142" t="str" cm="1">
        <f t="array" ref="B142">TRANSPOSE(_xlfn._xlws.SORT(_xlfn._xlws.FILTER(fields[field_level]&amp;" | "&amp;fields[field_id],fields[experiment_ID]=A142)))</f>
        <v xml:space="preserve">1 | </v>
      </c>
    </row>
    <row r="143" spans="1:2" x14ac:dyDescent="0.25">
      <c r="A143" t="str">
        <v>Ewert2002_1998_tefrio</v>
      </c>
      <c r="B143" t="str" cm="1">
        <f t="array" ref="B143">TRANSPOSE(_xlfn._xlws.SORT(_xlfn._xlws.FILTER(fields[field_level]&amp;" | "&amp;fields[field_id],fields[experiment_ID]=A143)))</f>
        <v xml:space="preserve">1 | </v>
      </c>
    </row>
    <row r="144" spans="1:2" x14ac:dyDescent="0.25">
      <c r="A144" t="str">
        <v>Ewert2002_1999_Braunschweig</v>
      </c>
      <c r="B144" t="str" cm="1">
        <f t="array" ref="B144">TRANSPOSE(_xlfn._xlws.SORT(_xlfn._xlws.FILTER(fields[field_level]&amp;" | "&amp;fields[field_id],fields[experiment_ID]=A144)))</f>
        <v xml:space="preserve">1 | </v>
      </c>
    </row>
    <row r="145" spans="1:2" x14ac:dyDescent="0.25">
      <c r="A145" t="str">
        <v>Ewert2002_1999_Gissen</v>
      </c>
      <c r="B145" t="str" cm="1">
        <f t="array" ref="B145">TRANSPOSE(_xlfn._xlws.SORT(_xlfn._xlws.FILTER(fields[field_level]&amp;" | "&amp;fields[field_id],fields[experiment_ID]=A145)))</f>
        <v xml:space="preserve">1 | </v>
      </c>
    </row>
    <row r="146" spans="1:2" x14ac:dyDescent="0.25">
      <c r="A146" t="str">
        <v>Ewert2002_1999_tefrio</v>
      </c>
      <c r="B146" t="str" cm="1">
        <f t="array" ref="B146">TRANSPOSE(_xlfn._xlws.SORT(_xlfn._xlws.FILTER(fields[field_level]&amp;" | "&amp;fields[field_id],fields[experiment_ID]=A146)))</f>
        <v xml:space="preserve">1 | </v>
      </c>
    </row>
    <row r="147" spans="1:2" x14ac:dyDescent="0.25">
      <c r="A147" t="str">
        <v>Fernando2013_2007</v>
      </c>
      <c r="B147" t="str" cm="1">
        <f t="array" ref="B147">TRANSPOSE(_xlfn._xlws.SORT(_xlfn._xlws.FILTER(fields[field_level]&amp;" | "&amp;fields[field_id],fields[experiment_ID]=A147)))</f>
        <v xml:space="preserve">1 | </v>
      </c>
    </row>
    <row r="148" spans="1:2" x14ac:dyDescent="0.25">
      <c r="A148" t="str">
        <v>Fernando2013_2008</v>
      </c>
      <c r="B148" t="str" cm="1">
        <f t="array" ref="B148">TRANSPOSE(_xlfn._xlws.SORT(_xlfn._xlws.FILTER(fields[field_level]&amp;" | "&amp;fields[field_id],fields[experiment_ID]=A148)))</f>
        <v xml:space="preserve">1 | </v>
      </c>
    </row>
    <row r="149" spans="1:2" x14ac:dyDescent="0.25">
      <c r="A149" t="str">
        <v>Fernando2013_2009</v>
      </c>
      <c r="B149" t="str" cm="1">
        <f t="array" ref="B149">TRANSPOSE(_xlfn._xlws.SORT(_xlfn._xlws.FILTER(fields[field_level]&amp;" | "&amp;fields[field_id],fields[experiment_ID]=A149)))</f>
        <v xml:space="preserve">1 | </v>
      </c>
    </row>
    <row r="150" spans="1:2" x14ac:dyDescent="0.25">
      <c r="A150" t="str">
        <v>Garrigues2015_2001</v>
      </c>
      <c r="B150" t="str" cm="1">
        <f t="array" ref="B150">TRANSPOSE(_xlfn._xlws.SORT(_xlfn._xlws.FILTER(fields[field_level]&amp;" | "&amp;fields[field_id],fields[experiment_ID]=A150)))</f>
        <v xml:space="preserve">1 | </v>
      </c>
    </row>
    <row r="151" spans="1:2" x14ac:dyDescent="0.25">
      <c r="A151" t="str">
        <v>Garrigues2015_2002</v>
      </c>
      <c r="B151" t="str" cm="1">
        <f t="array" ref="B151">TRANSPOSE(_xlfn._xlws.SORT(_xlfn._xlws.FILTER(fields[field_level]&amp;" | "&amp;fields[field_id],fields[experiment_ID]=A151)))</f>
        <v xml:space="preserve">1 | </v>
      </c>
    </row>
    <row r="152" spans="1:2" x14ac:dyDescent="0.25">
      <c r="A152" t="str">
        <v>Garrigues2015_2003</v>
      </c>
      <c r="B152" t="str" cm="1">
        <f t="array" ref="B152">TRANSPOSE(_xlfn._xlws.SORT(_xlfn._xlws.FILTER(fields[field_level]&amp;" | "&amp;fields[field_id],fields[experiment_ID]=A152)))</f>
        <v xml:space="preserve">1 | </v>
      </c>
    </row>
    <row r="153" spans="1:2" x14ac:dyDescent="0.25">
      <c r="A153" t="str">
        <v>Garrigues2015_2004</v>
      </c>
      <c r="B153" t="str" cm="1">
        <f t="array" ref="B153">TRANSPOSE(_xlfn._xlws.SORT(_xlfn._xlws.FILTER(fields[field_level]&amp;" | "&amp;fields[field_id],fields[experiment_ID]=A153)))</f>
        <v xml:space="preserve">1 | </v>
      </c>
    </row>
    <row r="154" spans="1:2" x14ac:dyDescent="0.25">
      <c r="A154" t="str">
        <v>Garrigues2015_2005</v>
      </c>
      <c r="B154" t="str" cm="1">
        <f t="array" ref="B154">TRANSPOSE(_xlfn._xlws.SORT(_xlfn._xlws.FILTER(fields[field_level]&amp;" | "&amp;fields[field_id],fields[experiment_ID]=A154)))</f>
        <v xml:space="preserve">1 | </v>
      </c>
    </row>
    <row r="155" spans="1:2" x14ac:dyDescent="0.25">
      <c r="A155" t="str">
        <v>Garrigues2015_2006</v>
      </c>
      <c r="B155" t="str" cm="1">
        <f t="array" ref="B155">TRANSPOSE(_xlfn._xlws.SORT(_xlfn._xlws.FILTER(fields[field_level]&amp;" | "&amp;fields[field_id],fields[experiment_ID]=A155)))</f>
        <v xml:space="preserve">1 | </v>
      </c>
    </row>
    <row r="156" spans="1:2" x14ac:dyDescent="0.25">
      <c r="A156" t="str">
        <v>Garrigues2015_2007</v>
      </c>
      <c r="B156" t="str" cm="1">
        <f t="array" ref="B156">TRANSPOSE(_xlfn._xlws.SORT(_xlfn._xlws.FILTER(fields[field_level]&amp;" | "&amp;fields[field_id],fields[experiment_ID]=A156)))</f>
        <v xml:space="preserve">1 | </v>
      </c>
    </row>
    <row r="157" spans="1:2" x14ac:dyDescent="0.25">
      <c r="A157" t="str">
        <v>Garrigues2015_2008</v>
      </c>
      <c r="B157" t="str" cm="1">
        <f t="array" ref="B157">TRANSPOSE(_xlfn._xlws.SORT(_xlfn._xlws.FILTER(fields[field_level]&amp;" | "&amp;fields[field_id],fields[experiment_ID]=A157)))</f>
        <v xml:space="preserve">1 | </v>
      </c>
    </row>
    <row r="158" spans="1:2" x14ac:dyDescent="0.25">
      <c r="A158" t="str">
        <v>Garrigues2015_2009</v>
      </c>
      <c r="B158" t="str" cm="1">
        <f t="array" ref="B158">TRANSPOSE(_xlfn._xlws.SORT(_xlfn._xlws.FILTER(fields[field_level]&amp;" | "&amp;fields[field_id],fields[experiment_ID]=A158)))</f>
        <v xml:space="preserve">1 | </v>
      </c>
    </row>
    <row r="159" spans="1:2" x14ac:dyDescent="0.25">
      <c r="A159" t="str">
        <v>Garrigues2015_2010</v>
      </c>
      <c r="B159" t="str" cm="1">
        <f t="array" ref="B159">TRANSPOSE(_xlfn._xlws.SORT(_xlfn._xlws.FILTER(fields[field_level]&amp;" | "&amp;fields[field_id],fields[experiment_ID]=A159)))</f>
        <v xml:space="preserve">1 | </v>
      </c>
    </row>
    <row r="160" spans="1:2" x14ac:dyDescent="0.25">
      <c r="A160" t="str">
        <v>Garrigues2015_2011</v>
      </c>
      <c r="B160" t="str" cm="1">
        <f t="array" ref="B160">TRANSPOSE(_xlfn._xlws.SORT(_xlfn._xlws.FILTER(fields[field_level]&amp;" | "&amp;fields[field_id],fields[experiment_ID]=A160)))</f>
        <v xml:space="preserve">1 | </v>
      </c>
    </row>
    <row r="161" spans="1:2" x14ac:dyDescent="0.25">
      <c r="A161" t="str">
        <v>Garrigues2015_2012</v>
      </c>
      <c r="B161" t="str" cm="1">
        <f t="array" ref="B161">TRANSPOSE(_xlfn._xlws.SORT(_xlfn._xlws.FILTER(fields[field_level]&amp;" | "&amp;fields[field_id],fields[experiment_ID]=A161)))</f>
        <v xml:space="preserve">1 | </v>
      </c>
    </row>
    <row r="162" spans="1:2" x14ac:dyDescent="0.25">
      <c r="A162" t="str">
        <v>Gebreselassie2014_2012</v>
      </c>
      <c r="B162" t="str" cm="1">
        <f t="array" ref="B162">TRANSPOSE(_xlfn._xlws.SORT(_xlfn._xlws.FILTER(fields[field_level]&amp;" | "&amp;fields[field_id],fields[experiment_ID]=A162)))</f>
        <v xml:space="preserve">1 | </v>
      </c>
    </row>
    <row r="163" spans="1:2" x14ac:dyDescent="0.25">
      <c r="A163" t="str">
        <v>Hunsaker1996_1993</v>
      </c>
      <c r="B163" t="str" cm="1">
        <f t="array" ref="B163">TRANSPOSE(_xlfn._xlws.SORT(_xlfn._xlws.FILTER(fields[field_level]&amp;" | "&amp;fields[field_id],fields[experiment_ID]=A163)))</f>
        <v xml:space="preserve">1 | </v>
      </c>
    </row>
    <row r="164" spans="1:2" x14ac:dyDescent="0.25">
      <c r="A164" t="str">
        <v>Hunsaker1996_1994</v>
      </c>
      <c r="B164" t="str" cm="1">
        <f t="array" ref="B164">TRANSPOSE(_xlfn._xlws.SORT(_xlfn._xlws.FILTER(fields[field_level]&amp;" | "&amp;fields[field_id],fields[experiment_ID]=A164)))</f>
        <v xml:space="preserve">1 | </v>
      </c>
    </row>
    <row r="165" spans="1:2" x14ac:dyDescent="0.25">
      <c r="A165" t="str">
        <v>Iqba2014_1998</v>
      </c>
      <c r="B165" t="str" cm="1">
        <f t="array" ref="B165">TRANSPOSE(_xlfn._xlws.SORT(_xlfn._xlws.FILTER(fields[field_level]&amp;" | "&amp;fields[field_id],fields[experiment_ID]=A165)))</f>
        <v xml:space="preserve">1 | </v>
      </c>
    </row>
    <row r="166" spans="1:2" x14ac:dyDescent="0.25">
      <c r="A166" t="str">
        <v>Iqba2014_1999</v>
      </c>
      <c r="B166" t="str" cm="1">
        <f t="array" ref="B166">TRANSPOSE(_xlfn._xlws.SORT(_xlfn._xlws.FILTER(fields[field_level]&amp;" | "&amp;fields[field_id],fields[experiment_ID]=A166)))</f>
        <v xml:space="preserve">1 | </v>
      </c>
    </row>
    <row r="167" spans="1:2" x14ac:dyDescent="0.25">
      <c r="A167" t="str">
        <v>Iqba2014_2000</v>
      </c>
      <c r="B167" t="str" cm="1">
        <f t="array" ref="B167">TRANSPOSE(_xlfn._xlws.SORT(_xlfn._xlws.FILTER(fields[field_level]&amp;" | "&amp;fields[field_id],fields[experiment_ID]=A167)))</f>
        <v xml:space="preserve">1 | </v>
      </c>
    </row>
    <row r="168" spans="1:2" x14ac:dyDescent="0.25">
      <c r="A168" t="str">
        <v>Junior2022_2005_experiment10</v>
      </c>
      <c r="B168" t="str" cm="1">
        <f t="array" ref="B168">TRANSPOSE(_xlfn._xlws.SORT(_xlfn._xlws.FILTER(fields[field_level]&amp;" | "&amp;fields[field_id],fields[experiment_ID]=A168)))</f>
        <v xml:space="preserve">1 | </v>
      </c>
    </row>
    <row r="169" spans="1:2" x14ac:dyDescent="0.25">
      <c r="A169" t="str">
        <v>Junior2022_2005_experiment11</v>
      </c>
      <c r="B169" t="str" cm="1">
        <f t="array" ref="B169">TRANSPOSE(_xlfn._xlws.SORT(_xlfn._xlws.FILTER(fields[field_level]&amp;" | "&amp;fields[field_id],fields[experiment_ID]=A169)))</f>
        <v xml:space="preserve">1 | </v>
      </c>
    </row>
    <row r="170" spans="1:2" x14ac:dyDescent="0.25">
      <c r="A170" t="str">
        <v>Junior2022_2005_experiment13</v>
      </c>
      <c r="B170" t="str" cm="1">
        <f t="array" ref="B170">TRANSPOSE(_xlfn._xlws.SORT(_xlfn._xlws.FILTER(fields[field_level]&amp;" | "&amp;fields[field_id],fields[experiment_ID]=A170)))</f>
        <v xml:space="preserve">1 | </v>
      </c>
    </row>
    <row r="171" spans="1:2" x14ac:dyDescent="0.25">
      <c r="A171" t="str">
        <v>Junior2022_2005_experiment14</v>
      </c>
      <c r="B171" t="str" cm="1">
        <f t="array" ref="B171">TRANSPOSE(_xlfn._xlws.SORT(_xlfn._xlws.FILTER(fields[field_level]&amp;" | "&amp;fields[field_id],fields[experiment_ID]=A171)))</f>
        <v xml:space="preserve">1 | </v>
      </c>
    </row>
    <row r="172" spans="1:2" x14ac:dyDescent="0.25">
      <c r="A172" t="str">
        <v>Junior2022_2005_experiment4</v>
      </c>
      <c r="B172" t="str" cm="1">
        <f t="array" ref="B172">TRANSPOSE(_xlfn._xlws.SORT(_xlfn._xlws.FILTER(fields[field_level]&amp;" | "&amp;fields[field_id],fields[experiment_ID]=A172)))</f>
        <v xml:space="preserve">1 | </v>
      </c>
    </row>
    <row r="173" spans="1:2" x14ac:dyDescent="0.25">
      <c r="A173" t="str">
        <v>Junior2022_2005_experiment5</v>
      </c>
      <c r="B173" t="str" cm="1">
        <f t="array" ref="B173">TRANSPOSE(_xlfn._xlws.SORT(_xlfn._xlws.FILTER(fields[field_level]&amp;" | "&amp;fields[field_id],fields[experiment_ID]=A173)))</f>
        <v xml:space="preserve">1 | </v>
      </c>
    </row>
    <row r="174" spans="1:2" x14ac:dyDescent="0.25">
      <c r="A174" t="str">
        <v>Junior2022_2005_experiment6</v>
      </c>
      <c r="B174" t="str" cm="1">
        <f t="array" ref="B174">TRANSPOSE(_xlfn._xlws.SORT(_xlfn._xlws.FILTER(fields[field_level]&amp;" | "&amp;fields[field_id],fields[experiment_ID]=A174)))</f>
        <v xml:space="preserve">1 | </v>
      </c>
    </row>
    <row r="175" spans="1:2" x14ac:dyDescent="0.25">
      <c r="A175" t="str">
        <v>Junior2022_2005_experiment7</v>
      </c>
      <c r="B175" t="str" cm="1">
        <f t="array" ref="B175">TRANSPOSE(_xlfn._xlws.SORT(_xlfn._xlws.FILTER(fields[field_level]&amp;" | "&amp;fields[field_id],fields[experiment_ID]=A175)))</f>
        <v xml:space="preserve">1 | </v>
      </c>
    </row>
    <row r="176" spans="1:2" x14ac:dyDescent="0.25">
      <c r="A176" t="str">
        <v>Junior2022_2005_experiment8</v>
      </c>
      <c r="B176" t="str" cm="1">
        <f t="array" ref="B176">TRANSPOSE(_xlfn._xlws.SORT(_xlfn._xlws.FILTER(fields[field_level]&amp;" | "&amp;fields[field_id],fields[experiment_ID]=A176)))</f>
        <v xml:space="preserve">1 | </v>
      </c>
    </row>
    <row r="177" spans="1:2" x14ac:dyDescent="0.25">
      <c r="A177" t="str">
        <v>Junior2022_2005_experiment9</v>
      </c>
      <c r="B177" t="str" cm="1">
        <f t="array" ref="B177">TRANSPOSE(_xlfn._xlws.SORT(_xlfn._xlws.FILTER(fields[field_level]&amp;" | "&amp;fields[field_id],fields[experiment_ID]=A177)))</f>
        <v xml:space="preserve">1 | </v>
      </c>
    </row>
    <row r="178" spans="1:2" x14ac:dyDescent="0.25">
      <c r="A178" t="str">
        <v>Junior2022_2006_experiment15</v>
      </c>
      <c r="B178" t="str" cm="1">
        <f t="array" ref="B178">TRANSPOSE(_xlfn._xlws.SORT(_xlfn._xlws.FILTER(fields[field_level]&amp;" | "&amp;fields[field_id],fields[experiment_ID]=A178)))</f>
        <v xml:space="preserve">1 | </v>
      </c>
    </row>
    <row r="179" spans="1:2" x14ac:dyDescent="0.25">
      <c r="A179" t="str">
        <v>Junior2022_2007_experiment12</v>
      </c>
      <c r="B179" t="str" cm="1">
        <f t="array" ref="B179">TRANSPOSE(_xlfn._xlws.SORT(_xlfn._xlws.FILTER(fields[field_level]&amp;" | "&amp;fields[field_id],fields[experiment_ID]=A179)))</f>
        <v xml:space="preserve">1 | </v>
      </c>
    </row>
    <row r="180" spans="1:2" x14ac:dyDescent="0.25">
      <c r="A180" t="str">
        <v>Junior2022_2013_experiment16</v>
      </c>
      <c r="B180" t="str" cm="1">
        <f t="array" ref="B180">TRANSPOSE(_xlfn._xlws.SORT(_xlfn._xlws.FILTER(fields[field_level]&amp;" | "&amp;fields[field_id],fields[experiment_ID]=A180)))</f>
        <v xml:space="preserve">1 | </v>
      </c>
    </row>
    <row r="181" spans="1:2" x14ac:dyDescent="0.25">
      <c r="A181" t="str">
        <v>Junior2022_2014_experiment17</v>
      </c>
      <c r="B181" t="str" cm="1">
        <f t="array" ref="B181">TRANSPOSE(_xlfn._xlws.SORT(_xlfn._xlws.FILTER(fields[field_level]&amp;" | "&amp;fields[field_id],fields[experiment_ID]=A181)))</f>
        <v xml:space="preserve">1 | </v>
      </c>
    </row>
    <row r="182" spans="1:2" x14ac:dyDescent="0.25">
      <c r="A182" t="str">
        <v>Junior2022_2014_experiment18</v>
      </c>
      <c r="B182" t="str" cm="1">
        <f t="array" ref="B182">TRANSPOSE(_xlfn._xlws.SORT(_xlfn._xlws.FILTER(fields[field_level]&amp;" | "&amp;fields[field_id],fields[experiment_ID]=A182)))</f>
        <v xml:space="preserve">1 | </v>
      </c>
    </row>
    <row r="183" spans="1:2" x14ac:dyDescent="0.25">
      <c r="A183" t="str">
        <v>Junior2022_2015_experiment19</v>
      </c>
      <c r="B183" t="str" cm="1">
        <f t="array" ref="B183">TRANSPOSE(_xlfn._xlws.SORT(_xlfn._xlws.FILTER(fields[field_level]&amp;" | "&amp;fields[field_id],fields[experiment_ID]=A183)))</f>
        <v xml:space="preserve">1 | </v>
      </c>
    </row>
    <row r="184" spans="1:2" x14ac:dyDescent="0.25">
      <c r="A184" t="str">
        <v>Junior2022_2015_experiment20</v>
      </c>
      <c r="B184" t="str" cm="1">
        <f t="array" ref="B184">TRANSPOSE(_xlfn._xlws.SORT(_xlfn._xlws.FILTER(fields[field_level]&amp;" | "&amp;fields[field_id],fields[experiment_ID]=A184)))</f>
        <v xml:space="preserve">1 | </v>
      </c>
    </row>
    <row r="185" spans="1:2" x14ac:dyDescent="0.25">
      <c r="A185" t="str">
        <v>Junior2022_2016_experiment21</v>
      </c>
      <c r="B185" t="str" cm="1">
        <f t="array" ref="B185">TRANSPOSE(_xlfn._xlws.SORT(_xlfn._xlws.FILTER(fields[field_level]&amp;" | "&amp;fields[field_id],fields[experiment_ID]=A185)))</f>
        <v xml:space="preserve">1 | </v>
      </c>
    </row>
    <row r="186" spans="1:2" x14ac:dyDescent="0.25">
      <c r="A186" t="str">
        <v>Junior2022_2016_experiment22</v>
      </c>
      <c r="B186" t="str" cm="1">
        <f t="array" ref="B186">TRANSPOSE(_xlfn._xlws.SORT(_xlfn._xlws.FILTER(fields[field_level]&amp;" | "&amp;fields[field_id],fields[experiment_ID]=A186)))</f>
        <v xml:space="preserve">1 | </v>
      </c>
    </row>
    <row r="187" spans="1:2" x14ac:dyDescent="0.25">
      <c r="A187" t="str">
        <v>Junior2022_2019_experiment1</v>
      </c>
      <c r="B187" t="str" cm="1">
        <f t="array" ref="B187">TRANSPOSE(_xlfn._xlws.SORT(_xlfn._xlws.FILTER(fields[field_level]&amp;" | "&amp;fields[field_id],fields[experiment_ID]=A187)))</f>
        <v xml:space="preserve">1 | </v>
      </c>
    </row>
    <row r="188" spans="1:2" x14ac:dyDescent="0.25">
      <c r="A188" t="str">
        <v>Junior2022_2019_experiment2</v>
      </c>
      <c r="B188" t="str" cm="1">
        <f t="array" ref="B188">TRANSPOSE(_xlfn._xlws.SORT(_xlfn._xlws.FILTER(fields[field_level]&amp;" | "&amp;fields[field_id],fields[experiment_ID]=A188)))</f>
        <v xml:space="preserve">1 | </v>
      </c>
    </row>
    <row r="189" spans="1:2" x14ac:dyDescent="0.25">
      <c r="A189" t="str">
        <v>Junior2022_2020_experiment3</v>
      </c>
      <c r="B189" t="str" cm="1">
        <f t="array" ref="B189">TRANSPOSE(_xlfn._xlws.SORT(_xlfn._xlws.FILTER(fields[field_level]&amp;" | "&amp;fields[field_id],fields[experiment_ID]=A189)))</f>
        <v xml:space="preserve">1 | </v>
      </c>
    </row>
    <row r="190" spans="1:2" x14ac:dyDescent="0.25">
      <c r="A190" t="str">
        <v>Li2014_1979</v>
      </c>
      <c r="B190" t="str" cm="1">
        <f t="array" ref="B190">TRANSPOSE(_xlfn._xlws.SORT(_xlfn._xlws.FILTER(fields[field_level]&amp;" | "&amp;fields[field_id],fields[experiment_ID]=A190)))</f>
        <v xml:space="preserve">1 | </v>
      </c>
    </row>
    <row r="191" spans="1:2" x14ac:dyDescent="0.25">
      <c r="A191" t="str">
        <v>Li2014_1980</v>
      </c>
      <c r="B191" t="str" cm="1">
        <f t="array" ref="B191">TRANSPOSE(_xlfn._xlws.SORT(_xlfn._xlws.FILTER(fields[field_level]&amp;" | "&amp;fields[field_id],fields[experiment_ID]=A191)))</f>
        <v xml:space="preserve">1 | </v>
      </c>
    </row>
    <row r="192" spans="1:2" x14ac:dyDescent="0.25">
      <c r="A192" t="str">
        <v>Li2014_1981</v>
      </c>
      <c r="B192" t="str" cm="1">
        <f t="array" ref="B192">TRANSPOSE(_xlfn._xlws.SORT(_xlfn._xlws.FILTER(fields[field_level]&amp;" | "&amp;fields[field_id],fields[experiment_ID]=A192)))</f>
        <v xml:space="preserve">1 | </v>
      </c>
    </row>
    <row r="193" spans="1:2" x14ac:dyDescent="0.25">
      <c r="A193" t="str">
        <v>Li2014_1982</v>
      </c>
      <c r="B193" t="str" cm="1">
        <f t="array" ref="B193">TRANSPOSE(_xlfn._xlws.SORT(_xlfn._xlws.FILTER(fields[field_level]&amp;" | "&amp;fields[field_id],fields[experiment_ID]=A193)))</f>
        <v xml:space="preserve">1 | </v>
      </c>
    </row>
    <row r="194" spans="1:2" x14ac:dyDescent="0.25">
      <c r="A194" t="str">
        <v>Li2014_1983</v>
      </c>
      <c r="B194" t="str" cm="1">
        <f t="array" ref="B194">TRANSPOSE(_xlfn._xlws.SORT(_xlfn._xlws.FILTER(fields[field_level]&amp;" | "&amp;fields[field_id],fields[experiment_ID]=A194)))</f>
        <v xml:space="preserve">1 | </v>
      </c>
    </row>
    <row r="195" spans="1:2" x14ac:dyDescent="0.25">
      <c r="A195" t="str">
        <v>Li2014_1984</v>
      </c>
      <c r="B195" t="str" cm="1">
        <f t="array" ref="B195">TRANSPOSE(_xlfn._xlws.SORT(_xlfn._xlws.FILTER(fields[field_level]&amp;" | "&amp;fields[field_id],fields[experiment_ID]=A195)))</f>
        <v xml:space="preserve">1 | </v>
      </c>
    </row>
    <row r="196" spans="1:2" x14ac:dyDescent="0.25">
      <c r="A196" t="str">
        <v>Li2014_1985</v>
      </c>
      <c r="B196" t="str" cm="1">
        <f t="array" ref="B196">TRANSPOSE(_xlfn._xlws.SORT(_xlfn._xlws.FILTER(fields[field_level]&amp;" | "&amp;fields[field_id],fields[experiment_ID]=A196)))</f>
        <v xml:space="preserve">1 | </v>
      </c>
    </row>
    <row r="197" spans="1:2" x14ac:dyDescent="0.25">
      <c r="A197" t="str">
        <v>Li2014_1986</v>
      </c>
      <c r="B197" t="str" cm="1">
        <f t="array" ref="B197">TRANSPOSE(_xlfn._xlws.SORT(_xlfn._xlws.FILTER(fields[field_level]&amp;" | "&amp;fields[field_id],fields[experiment_ID]=A197)))</f>
        <v xml:space="preserve">1 | </v>
      </c>
    </row>
    <row r="198" spans="1:2" x14ac:dyDescent="0.25">
      <c r="A198" t="str">
        <v>Li2014_1987</v>
      </c>
      <c r="B198" t="str" cm="1">
        <f t="array" ref="B198">TRANSPOSE(_xlfn._xlws.SORT(_xlfn._xlws.FILTER(fields[field_level]&amp;" | "&amp;fields[field_id],fields[experiment_ID]=A198)))</f>
        <v xml:space="preserve">1 | </v>
      </c>
    </row>
    <row r="199" spans="1:2" x14ac:dyDescent="0.25">
      <c r="A199" t="str">
        <v>Li2014_1988</v>
      </c>
      <c r="B199" t="str" cm="1">
        <f t="array" ref="B199">TRANSPOSE(_xlfn._xlws.SORT(_xlfn._xlws.FILTER(fields[field_level]&amp;" | "&amp;fields[field_id],fields[experiment_ID]=A199)))</f>
        <v xml:space="preserve">1 | </v>
      </c>
    </row>
    <row r="200" spans="1:2" x14ac:dyDescent="0.25">
      <c r="A200" t="str">
        <v>Li2014_1989</v>
      </c>
      <c r="B200" t="str" cm="1">
        <f t="array" ref="B200">TRANSPOSE(_xlfn._xlws.SORT(_xlfn._xlws.FILTER(fields[field_level]&amp;" | "&amp;fields[field_id],fields[experiment_ID]=A200)))</f>
        <v xml:space="preserve">1 | </v>
      </c>
    </row>
    <row r="201" spans="1:2" x14ac:dyDescent="0.25">
      <c r="A201" t="str">
        <v>Li2014_1990</v>
      </c>
      <c r="B201" t="str" cm="1">
        <f t="array" ref="B201">TRANSPOSE(_xlfn._xlws.SORT(_xlfn._xlws.FILTER(fields[field_level]&amp;" | "&amp;fields[field_id],fields[experiment_ID]=A201)))</f>
        <v xml:space="preserve">1 | </v>
      </c>
    </row>
    <row r="202" spans="1:2" x14ac:dyDescent="0.25">
      <c r="A202" t="str">
        <v>Li2014_1991</v>
      </c>
      <c r="B202" t="str" cm="1">
        <f t="array" ref="B202">TRANSPOSE(_xlfn._xlws.SORT(_xlfn._xlws.FILTER(fields[field_level]&amp;" | "&amp;fields[field_id],fields[experiment_ID]=A202)))</f>
        <v xml:space="preserve">1 | </v>
      </c>
    </row>
    <row r="203" spans="1:2" x14ac:dyDescent="0.25">
      <c r="A203" t="str">
        <v>Li2014_1992</v>
      </c>
      <c r="B203" t="str" cm="1">
        <f t="array" ref="B203">TRANSPOSE(_xlfn._xlws.SORT(_xlfn._xlws.FILTER(fields[field_level]&amp;" | "&amp;fields[field_id],fields[experiment_ID]=A203)))</f>
        <v xml:space="preserve">1 | </v>
      </c>
    </row>
    <row r="204" spans="1:2" x14ac:dyDescent="0.25">
      <c r="A204" t="str">
        <v>Shoukat2024_2021</v>
      </c>
      <c r="B204" t="str" cm="1">
        <f t="array" ref="B204">TRANSPOSE(_xlfn._xlws.SORT(_xlfn._xlws.FILTER(fields[field_level]&amp;" | "&amp;fields[field_id],fields[experiment_ID]=A204)))</f>
        <v xml:space="preserve">1 | </v>
      </c>
    </row>
    <row r="205" spans="1:2" x14ac:dyDescent="0.25">
      <c r="A205" t="str">
        <v>Shoukat2024_2022</v>
      </c>
      <c r="B205" t="str" cm="1">
        <f t="array" ref="B205">TRANSPOSE(_xlfn._xlws.SORT(_xlfn._xlws.FILTER(fields[field_level]&amp;" | "&amp;fields[field_id],fields[experiment_ID]=A205)))</f>
        <v xml:space="preserve">1 | </v>
      </c>
    </row>
    <row r="206" spans="1:2" x14ac:dyDescent="0.25">
      <c r="A206" t="str">
        <v>Sinnathamby2017_1999_SiteRK_corn</v>
      </c>
      <c r="B206" t="str" cm="1">
        <f t="array" ref="B206">TRANSPOSE(_xlfn._xlws.SORT(_xlfn._xlws.FILTER(fields[field_level]&amp;" | "&amp;fields[field_id],fields[experiment_ID]=A206)))</f>
        <v xml:space="preserve">1 | </v>
      </c>
    </row>
    <row r="207" spans="1:2" x14ac:dyDescent="0.25">
      <c r="A207" t="str">
        <v>Sinnathamby2017_1999_SiteRK_grainsorghum</v>
      </c>
      <c r="B207" t="str" cm="1">
        <f t="array" ref="B207">TRANSPOSE(_xlfn._xlws.SORT(_xlfn._xlws.FILTER(fields[field_level]&amp;" | "&amp;fields[field_id],fields[experiment_ID]=A207)))</f>
        <v xml:space="preserve">1 | </v>
      </c>
    </row>
    <row r="208" spans="1:2" x14ac:dyDescent="0.25">
      <c r="A208" t="str">
        <v>Sinnathamby2017_2000_SiteRK_corn</v>
      </c>
      <c r="B208" t="str" cm="1">
        <f t="array" ref="B208">TRANSPOSE(_xlfn._xlws.SORT(_xlfn._xlws.FILTER(fields[field_level]&amp;" | "&amp;fields[field_id],fields[experiment_ID]=A208)))</f>
        <v xml:space="preserve">1 | </v>
      </c>
    </row>
    <row r="209" spans="1:2" x14ac:dyDescent="0.25">
      <c r="A209" t="str">
        <v>Sinnathamby2017_2000_SiteRK_grainsorghum</v>
      </c>
      <c r="B209" t="str" cm="1">
        <f t="array" ref="B209">TRANSPOSE(_xlfn._xlws.SORT(_xlfn._xlws.FILTER(fields[field_level]&amp;" | "&amp;fields[field_id],fields[experiment_ID]=A209)))</f>
        <v xml:space="preserve">1 | </v>
      </c>
    </row>
    <row r="210" spans="1:2" x14ac:dyDescent="0.25">
      <c r="A210" t="str">
        <v>Sinnathamby2017_2001_SiteRK_corn</v>
      </c>
      <c r="B210" t="str" cm="1">
        <f t="array" ref="B210">TRANSPOSE(_xlfn._xlws.SORT(_xlfn._xlws.FILTER(fields[field_level]&amp;" | "&amp;fields[field_id],fields[experiment_ID]=A210)))</f>
        <v xml:space="preserve">1 | </v>
      </c>
    </row>
    <row r="211" spans="1:2" x14ac:dyDescent="0.25">
      <c r="A211" t="str">
        <v>Sinnathamby2017_2001_SiteRK_grainsorghum</v>
      </c>
      <c r="B211" t="str" cm="1">
        <f t="array" ref="B211">TRANSPOSE(_xlfn._xlws.SORT(_xlfn._xlws.FILTER(fields[field_level]&amp;" | "&amp;fields[field_id],fields[experiment_ID]=A211)))</f>
        <v xml:space="preserve">1 | </v>
      </c>
    </row>
    <row r="212" spans="1:2" x14ac:dyDescent="0.25">
      <c r="A212" t="str">
        <v>Sinnathamby2017_2002_SiteRK_corn</v>
      </c>
      <c r="B212" t="str" cm="1">
        <f t="array" ref="B212">TRANSPOSE(_xlfn._xlws.SORT(_xlfn._xlws.FILTER(fields[field_level]&amp;" | "&amp;fields[field_id],fields[experiment_ID]=A212)))</f>
        <v xml:space="preserve">1 | </v>
      </c>
    </row>
    <row r="213" spans="1:2" x14ac:dyDescent="0.25">
      <c r="A213" t="str">
        <v>Sinnathamby2017_2002_SiteRK_grainsorghum</v>
      </c>
      <c r="B213" t="str" cm="1">
        <f t="array" ref="B213">TRANSPOSE(_xlfn._xlws.SORT(_xlfn._xlws.FILTER(fields[field_level]&amp;" | "&amp;fields[field_id],fields[experiment_ID]=A213)))</f>
        <v xml:space="preserve">1 | </v>
      </c>
    </row>
    <row r="214" spans="1:2" x14ac:dyDescent="0.25">
      <c r="A214" t="str">
        <v>Sinnathamby2017_2003_SiteRK_corn</v>
      </c>
      <c r="B214" t="str" cm="1">
        <f t="array" ref="B214">TRANSPOSE(_xlfn._xlws.SORT(_xlfn._xlws.FILTER(fields[field_level]&amp;" | "&amp;fields[field_id],fields[experiment_ID]=A214)))</f>
        <v xml:space="preserve">1 | </v>
      </c>
    </row>
    <row r="215" spans="1:2" x14ac:dyDescent="0.25">
      <c r="A215" t="str">
        <v>Sinnathamby2017_2003_SiteRK_grainsorghum</v>
      </c>
      <c r="B215" t="str" cm="1">
        <f t="array" ref="B215">TRANSPOSE(_xlfn._xlws.SORT(_xlfn._xlws.FILTER(fields[field_level]&amp;" | "&amp;fields[field_id],fields[experiment_ID]=A215)))</f>
        <v xml:space="preserve">1 | </v>
      </c>
    </row>
    <row r="216" spans="1:2" x14ac:dyDescent="0.25">
      <c r="A216" t="str">
        <v>Sinnathamby2017_2004_SiteRK_corn</v>
      </c>
      <c r="B216" t="str" cm="1">
        <f t="array" ref="B216">TRANSPOSE(_xlfn._xlws.SORT(_xlfn._xlws.FILTER(fields[field_level]&amp;" | "&amp;fields[field_id],fields[experiment_ID]=A216)))</f>
        <v xml:space="preserve">1 | </v>
      </c>
    </row>
    <row r="217" spans="1:2" x14ac:dyDescent="0.25">
      <c r="A217" t="str">
        <v>Sinnathamby2017_2004_SiteRK_grainsorghum</v>
      </c>
      <c r="B217" t="str" cm="1">
        <f t="array" ref="B217">TRANSPOSE(_xlfn._xlws.SORT(_xlfn._xlws.FILTER(fields[field_level]&amp;" | "&amp;fields[field_id],fields[experiment_ID]=A217)))</f>
        <v xml:space="preserve">1 | </v>
      </c>
    </row>
    <row r="218" spans="1:2" x14ac:dyDescent="0.25">
      <c r="A218" t="str">
        <v>Sinnathamby2017_2005_SiteRK_corn</v>
      </c>
      <c r="B218" t="str" cm="1">
        <f t="array" ref="B218">TRANSPOSE(_xlfn._xlws.SORT(_xlfn._xlws.FILTER(fields[field_level]&amp;" | "&amp;fields[field_id],fields[experiment_ID]=A218)))</f>
        <v xml:space="preserve">1 | </v>
      </c>
    </row>
    <row r="219" spans="1:2" x14ac:dyDescent="0.25">
      <c r="A219" t="str">
        <v>Sinnathamby2017_2005_SiteRK_grainsorghum</v>
      </c>
      <c r="B219" t="str" cm="1">
        <f t="array" ref="B219">TRANSPOSE(_xlfn._xlws.SORT(_xlfn._xlws.FILTER(fields[field_level]&amp;" | "&amp;fields[field_id],fields[experiment_ID]=A219)))</f>
        <v xml:space="preserve">1 | </v>
      </c>
    </row>
    <row r="220" spans="1:2" x14ac:dyDescent="0.25">
      <c r="A220" t="str">
        <v>Sinnathamby2017_2006_SiteRK_corn</v>
      </c>
      <c r="B220" t="str" cm="1">
        <f t="array" ref="B220">TRANSPOSE(_xlfn._xlws.SORT(_xlfn._xlws.FILTER(fields[field_level]&amp;" | "&amp;fields[field_id],fields[experiment_ID]=A220)))</f>
        <v xml:space="preserve">1 | </v>
      </c>
    </row>
    <row r="221" spans="1:2" x14ac:dyDescent="0.25">
      <c r="A221" t="str">
        <v>Sinnathamby2017_2006_SiteRK_grainsorghum</v>
      </c>
      <c r="B221" t="str" cm="1">
        <f t="array" ref="B221">TRANSPOSE(_xlfn._xlws.SORT(_xlfn._xlws.FILTER(fields[field_level]&amp;" | "&amp;fields[field_id],fields[experiment_ID]=A221)))</f>
        <v xml:space="preserve">1 | </v>
      </c>
    </row>
    <row r="222" spans="1:2" x14ac:dyDescent="0.25">
      <c r="A222" t="str">
        <v>Sinnathamby2017_2006_SiteTOJoe_corn</v>
      </c>
      <c r="B222" t="str" cm="1">
        <f t="array" ref="B222">TRANSPOSE(_xlfn._xlws.SORT(_xlfn._xlws.FILTER(fields[field_level]&amp;" | "&amp;fields[field_id],fields[experiment_ID]=A222)))</f>
        <v xml:space="preserve">1 | </v>
      </c>
    </row>
    <row r="223" spans="1:2" x14ac:dyDescent="0.25">
      <c r="A223" t="str">
        <v>Sinnathamby2017_2006_SiteTOOklahoma_corn</v>
      </c>
      <c r="B223" t="str" cm="1">
        <f t="array" ref="B223">TRANSPOSE(_xlfn._xlws.SORT(_xlfn._xlws.FILTER(fields[field_level]&amp;" | "&amp;fields[field_id],fields[experiment_ID]=A223)))</f>
        <v xml:space="preserve">1 | </v>
      </c>
    </row>
    <row r="224" spans="1:2" x14ac:dyDescent="0.25">
      <c r="A224" t="str">
        <v>Sinnathamby2017_2006_SiteTOOklahoma_sorghum</v>
      </c>
      <c r="B224" t="str" cm="1">
        <f t="array" ref="B224">TRANSPOSE(_xlfn._xlws.SORT(_xlfn._xlws.FILTER(fields[field_level]&amp;" | "&amp;fields[field_id],fields[experiment_ID]=A224)))</f>
        <v xml:space="preserve">1 | </v>
      </c>
    </row>
    <row r="225" spans="1:2" x14ac:dyDescent="0.25">
      <c r="A225" t="str">
        <v>Sinnathamby2017_2007_SiteRK_corn</v>
      </c>
      <c r="B225" t="str" cm="1">
        <f t="array" ref="B225">TRANSPOSE(_xlfn._xlws.SORT(_xlfn._xlws.FILTER(fields[field_level]&amp;" | "&amp;fields[field_id],fields[experiment_ID]=A225)))</f>
        <v xml:space="preserve">1 | </v>
      </c>
    </row>
    <row r="226" spans="1:2" x14ac:dyDescent="0.25">
      <c r="A226" t="str">
        <v>Sinnathamby2017_2007_SiteRK_grainsorghum</v>
      </c>
      <c r="B226" t="str" cm="1">
        <f t="array" ref="B226">TRANSPOSE(_xlfn._xlws.SORT(_xlfn._xlws.FILTER(fields[field_level]&amp;" | "&amp;fields[field_id],fields[experiment_ID]=A226)))</f>
        <v xml:space="preserve">1 | </v>
      </c>
    </row>
    <row r="227" spans="1:2" x14ac:dyDescent="0.25">
      <c r="A227" t="str">
        <v>Sinnathamby2017_2007_SiteRK_sweetsorghum</v>
      </c>
      <c r="B227" t="str" cm="1">
        <f t="array" ref="B227">TRANSPOSE(_xlfn._xlws.SORT(_xlfn._xlws.FILTER(fields[field_level]&amp;" | "&amp;fields[field_id],fields[experiment_ID]=A227)))</f>
        <v xml:space="preserve">1 | </v>
      </c>
    </row>
    <row r="228" spans="1:2" x14ac:dyDescent="0.25">
      <c r="A228" t="str">
        <v>Sinnathamby2017_2007_SiteTOJoe_corn</v>
      </c>
      <c r="B228" t="str" cm="1">
        <f t="array" ref="B228">TRANSPOSE(_xlfn._xlws.SORT(_xlfn._xlws.FILTER(fields[field_level]&amp;" | "&amp;fields[field_id],fields[experiment_ID]=A228)))</f>
        <v xml:space="preserve">1 | </v>
      </c>
    </row>
    <row r="229" spans="1:2" x14ac:dyDescent="0.25">
      <c r="A229" t="str">
        <v>Sinnathamby2017_2007_SiteTOOklahoma_corn</v>
      </c>
      <c r="B229" t="str" cm="1">
        <f t="array" ref="B229">TRANSPOSE(_xlfn._xlws.SORT(_xlfn._xlws.FILTER(fields[field_level]&amp;" | "&amp;fields[field_id],fields[experiment_ID]=A229)))</f>
        <v xml:space="preserve">1 | </v>
      </c>
    </row>
    <row r="230" spans="1:2" x14ac:dyDescent="0.25">
      <c r="A230" t="str">
        <v>Sinnathamby2017_2007_SiteTOOklahoma_sorghum</v>
      </c>
      <c r="B230" t="str" cm="1">
        <f t="array" ref="B230">TRANSPOSE(_xlfn._xlws.SORT(_xlfn._xlws.FILTER(fields[field_level]&amp;" | "&amp;fields[field_id],fields[experiment_ID]=A230)))</f>
        <v xml:space="preserve">1 | </v>
      </c>
    </row>
    <row r="231" spans="1:2" x14ac:dyDescent="0.25">
      <c r="A231" t="str">
        <v>Sinnathamby2017_2008_SiteRK_corn</v>
      </c>
      <c r="B231" t="str" cm="1">
        <f t="array" ref="B231">TRANSPOSE(_xlfn._xlws.SORT(_xlfn._xlws.FILTER(fields[field_level]&amp;" | "&amp;fields[field_id],fields[experiment_ID]=A231)))</f>
        <v xml:space="preserve">1 | </v>
      </c>
    </row>
    <row r="232" spans="1:2" x14ac:dyDescent="0.25">
      <c r="A232" t="str">
        <v>Sinnathamby2017_2008_SiteRK_grainsorghum</v>
      </c>
      <c r="B232" t="str" cm="1">
        <f t="array" ref="B232">TRANSPOSE(_xlfn._xlws.SORT(_xlfn._xlws.FILTER(fields[field_level]&amp;" | "&amp;fields[field_id],fields[experiment_ID]=A232)))</f>
        <v xml:space="preserve">1 | </v>
      </c>
    </row>
    <row r="233" spans="1:2" x14ac:dyDescent="0.25">
      <c r="A233" t="str">
        <v>Sinnathamby2017_2008_SiteRK_sweetsorghum</v>
      </c>
      <c r="B233" t="str" cm="1">
        <f t="array" ref="B233">TRANSPOSE(_xlfn._xlws.SORT(_xlfn._xlws.FILTER(fields[field_level]&amp;" | "&amp;fields[field_id],fields[experiment_ID]=A233)))</f>
        <v xml:space="preserve">1 | </v>
      </c>
    </row>
    <row r="234" spans="1:2" x14ac:dyDescent="0.25">
      <c r="A234" t="str">
        <v>Sinnathamby2017_2008_SiteTOJoe_corn</v>
      </c>
      <c r="B234" t="str" cm="1">
        <f t="array" ref="B234">TRANSPOSE(_xlfn._xlws.SORT(_xlfn._xlws.FILTER(fields[field_level]&amp;" | "&amp;fields[field_id],fields[experiment_ID]=A234)))</f>
        <v xml:space="preserve">1 | </v>
      </c>
    </row>
    <row r="235" spans="1:2" x14ac:dyDescent="0.25">
      <c r="A235" t="str">
        <v>Sinnathamby2017_2008_SiteTOOklahoma_corn</v>
      </c>
      <c r="B235" t="str" cm="1">
        <f t="array" ref="B235">TRANSPOSE(_xlfn._xlws.SORT(_xlfn._xlws.FILTER(fields[field_level]&amp;" | "&amp;fields[field_id],fields[experiment_ID]=A235)))</f>
        <v xml:space="preserve">1 | </v>
      </c>
    </row>
    <row r="236" spans="1:2" x14ac:dyDescent="0.25">
      <c r="A236" t="str">
        <v>Sinnathamby2017_2008_SiteTOOklahoma_sorghum</v>
      </c>
      <c r="B236" t="str" cm="1">
        <f t="array" ref="B236">TRANSPOSE(_xlfn._xlws.SORT(_xlfn._xlws.FILTER(fields[field_level]&amp;" | "&amp;fields[field_id],fields[experiment_ID]=A236)))</f>
        <v xml:space="preserve">1 | </v>
      </c>
    </row>
    <row r="237" spans="1:2" x14ac:dyDescent="0.25">
      <c r="A237" t="str">
        <v>Sinnathamby2017_2009_SiteRK_sweetsorghum</v>
      </c>
      <c r="B237" t="str" cm="1">
        <f t="array" ref="B237">TRANSPOSE(_xlfn._xlws.SORT(_xlfn._xlws.FILTER(fields[field_level]&amp;" | "&amp;fields[field_id],fields[experiment_ID]=A237)))</f>
        <v xml:space="preserve">1 | </v>
      </c>
    </row>
    <row r="238" spans="1:2" x14ac:dyDescent="0.25">
      <c r="A238" t="str">
        <v>Sinnathamby2017_2009_SiteTOJoe_corn</v>
      </c>
      <c r="B238" t="str" cm="1">
        <f t="array" ref="B238">TRANSPOSE(_xlfn._xlws.SORT(_xlfn._xlws.FILTER(fields[field_level]&amp;" | "&amp;fields[field_id],fields[experiment_ID]=A238)))</f>
        <v xml:space="preserve">1 | </v>
      </c>
    </row>
    <row r="239" spans="1:2" x14ac:dyDescent="0.25">
      <c r="A239" t="str">
        <v>Sinnathamby2017_2009_SiteTOOklahoma_corn</v>
      </c>
      <c r="B239" t="str" cm="1">
        <f t="array" ref="B239">TRANSPOSE(_xlfn._xlws.SORT(_xlfn._xlws.FILTER(fields[field_level]&amp;" | "&amp;fields[field_id],fields[experiment_ID]=A239)))</f>
        <v xml:space="preserve">1 | </v>
      </c>
    </row>
    <row r="240" spans="1:2" x14ac:dyDescent="0.25">
      <c r="A240" t="str">
        <v>Sinnathamby2017_2009_SiteTOOklahoma_sorghum</v>
      </c>
      <c r="B240" t="str" cm="1">
        <f t="array" ref="B240">TRANSPOSE(_xlfn._xlws.SORT(_xlfn._xlws.FILTER(fields[field_level]&amp;" | "&amp;fields[field_id],fields[experiment_ID]=A240)))</f>
        <v xml:space="preserve">1 | </v>
      </c>
    </row>
    <row r="241" spans="1:2" x14ac:dyDescent="0.25">
      <c r="A241" t="str">
        <v>Sinnathamby2017_2010_SiteRK_sweetsorghum</v>
      </c>
      <c r="B241" t="str" cm="1">
        <f t="array" ref="B241">TRANSPOSE(_xlfn._xlws.SORT(_xlfn._xlws.FILTER(fields[field_level]&amp;" | "&amp;fields[field_id],fields[experiment_ID]=A241)))</f>
        <v xml:space="preserve">1 | </v>
      </c>
    </row>
    <row r="242" spans="1:2" x14ac:dyDescent="0.25">
      <c r="A242" t="str">
        <v>Sinnathamby2017_2010_SiteTOJoe_corn</v>
      </c>
      <c r="B242" t="str" cm="1">
        <f t="array" ref="B242">TRANSPOSE(_xlfn._xlws.SORT(_xlfn._xlws.FILTER(fields[field_level]&amp;" | "&amp;fields[field_id],fields[experiment_ID]=A242)))</f>
        <v xml:space="preserve">1 | </v>
      </c>
    </row>
    <row r="243" spans="1:2" x14ac:dyDescent="0.25">
      <c r="A243" t="str">
        <v>Sinnathamby2017_2010_SiteTOOklahoma_corn</v>
      </c>
      <c r="B243" t="str" cm="1">
        <f t="array" ref="B243">TRANSPOSE(_xlfn._xlws.SORT(_xlfn._xlws.FILTER(fields[field_level]&amp;" | "&amp;fields[field_id],fields[experiment_ID]=A243)))</f>
        <v xml:space="preserve">1 | </v>
      </c>
    </row>
    <row r="244" spans="1:2" x14ac:dyDescent="0.25">
      <c r="A244" t="str">
        <v>Sinnathamby2017_2010_SiteTOOklahoma_sorghum</v>
      </c>
      <c r="B244" t="str" cm="1">
        <f t="array" ref="B244">TRANSPOSE(_xlfn._xlws.SORT(_xlfn._xlws.FILTER(fields[field_level]&amp;" | "&amp;fields[field_id],fields[experiment_ID]=A244)))</f>
        <v xml:space="preserve">1 | </v>
      </c>
    </row>
    <row r="245" spans="1:2" x14ac:dyDescent="0.25">
      <c r="A245" t="str">
        <v>Spiertz1978_1976</v>
      </c>
      <c r="B245" t="str" cm="1">
        <f t="array" ref="B245">TRANSPOSE(_xlfn._xlws.SORT(_xlfn._xlws.FILTER(fields[field_level]&amp;" | "&amp;fields[field_id],fields[experiment_ID]=A245)))</f>
        <v xml:space="preserve">1 | </v>
      </c>
    </row>
    <row r="246" spans="1:2" x14ac:dyDescent="0.25">
      <c r="A246" t="str">
        <v>Tribouillois2018_2012</v>
      </c>
      <c r="B246" t="str" cm="1">
        <f t="array" ref="B246">TRANSPOSE(_xlfn._xlws.SORT(_xlfn._xlws.FILTER(fields[field_level]&amp;" | "&amp;fields[field_id],fields[experiment_ID]=A246)))</f>
        <v xml:space="preserve">1 | </v>
      </c>
    </row>
    <row r="247" spans="1:2" x14ac:dyDescent="0.25">
      <c r="A247" t="str">
        <v>Ventrella2016_1977</v>
      </c>
      <c r="B247" t="str" cm="1">
        <f t="array" ref="B247">TRANSPOSE(_xlfn._xlws.SORT(_xlfn._xlws.FILTER(fields[field_level]&amp;" | "&amp;fields[field_id],fields[experiment_ID]=A247)))</f>
        <v xml:space="preserve">1 | </v>
      </c>
    </row>
    <row r="248" spans="1:2" x14ac:dyDescent="0.25">
      <c r="A248" t="str">
        <v>Ventrella2016_1978</v>
      </c>
      <c r="B248" t="str" cm="1">
        <f t="array" ref="B248">TRANSPOSE(_xlfn._xlws.SORT(_xlfn._xlws.FILTER(fields[field_level]&amp;" | "&amp;fields[field_id],fields[experiment_ID]=A248)))</f>
        <v xml:space="preserve">1 | </v>
      </c>
    </row>
    <row r="249" spans="1:2" x14ac:dyDescent="0.25">
      <c r="A249" t="str">
        <v>Ventrella2016_1979</v>
      </c>
      <c r="B249" t="str" cm="1">
        <f t="array" ref="B249">TRANSPOSE(_xlfn._xlws.SORT(_xlfn._xlws.FILTER(fields[field_level]&amp;" | "&amp;fields[field_id],fields[experiment_ID]=A249)))</f>
        <v xml:space="preserve">1 | </v>
      </c>
    </row>
    <row r="250" spans="1:2" x14ac:dyDescent="0.25">
      <c r="A250" t="str">
        <v>Ventrella2016_1980</v>
      </c>
      <c r="B250" t="str" cm="1">
        <f t="array" ref="B250">TRANSPOSE(_xlfn._xlws.SORT(_xlfn._xlws.FILTER(fields[field_level]&amp;" | "&amp;fields[field_id],fields[experiment_ID]=A250)))</f>
        <v xml:space="preserve">1 | </v>
      </c>
    </row>
    <row r="251" spans="1:2" x14ac:dyDescent="0.25">
      <c r="A251" t="str">
        <v>Ventrella2016_1981</v>
      </c>
      <c r="B251" t="str" cm="1">
        <f t="array" ref="B251">TRANSPOSE(_xlfn._xlws.SORT(_xlfn._xlws.FILTER(fields[field_level]&amp;" | "&amp;fields[field_id],fields[experiment_ID]=A251)))</f>
        <v xml:space="preserve">1 | </v>
      </c>
    </row>
    <row r="252" spans="1:2" x14ac:dyDescent="0.25">
      <c r="A252" t="str">
        <v>Ventrella2016_1982</v>
      </c>
      <c r="B252" t="str" cm="1">
        <f t="array" ref="B252">TRANSPOSE(_xlfn._xlws.SORT(_xlfn._xlws.FILTER(fields[field_level]&amp;" | "&amp;fields[field_id],fields[experiment_ID]=A252)))</f>
        <v xml:space="preserve">1 | </v>
      </c>
    </row>
    <row r="253" spans="1:2" x14ac:dyDescent="0.25">
      <c r="A253" t="str">
        <v>Ventrella2016_1983</v>
      </c>
      <c r="B253" t="str" cm="1">
        <f t="array" ref="B253">TRANSPOSE(_xlfn._xlws.SORT(_xlfn._xlws.FILTER(fields[field_level]&amp;" | "&amp;fields[field_id],fields[experiment_ID]=A253)))</f>
        <v xml:space="preserve">1 | </v>
      </c>
    </row>
    <row r="254" spans="1:2" x14ac:dyDescent="0.25">
      <c r="A254" t="str">
        <v>Ventrella2016_1984</v>
      </c>
      <c r="B254" t="str" cm="1">
        <f t="array" ref="B254">TRANSPOSE(_xlfn._xlws.SORT(_xlfn._xlws.FILTER(fields[field_level]&amp;" | "&amp;fields[field_id],fields[experiment_ID]=A254)))</f>
        <v xml:space="preserve">1 | </v>
      </c>
    </row>
    <row r="255" spans="1:2" x14ac:dyDescent="0.25">
      <c r="A255" t="str">
        <v>Ventrella2016_1985</v>
      </c>
      <c r="B255" t="str" cm="1">
        <f t="array" ref="B255">TRANSPOSE(_xlfn._xlws.SORT(_xlfn._xlws.FILTER(fields[field_level]&amp;" | "&amp;fields[field_id],fields[experiment_ID]=A255)))</f>
        <v xml:space="preserve">1 | </v>
      </c>
    </row>
    <row r="256" spans="1:2" x14ac:dyDescent="0.25">
      <c r="A256" t="str">
        <v>Ventrella2016_1986</v>
      </c>
      <c r="B256" t="str" cm="1">
        <f t="array" ref="B256">TRANSPOSE(_xlfn._xlws.SORT(_xlfn._xlws.FILTER(fields[field_level]&amp;" | "&amp;fields[field_id],fields[experiment_ID]=A256)))</f>
        <v xml:space="preserve">1 | </v>
      </c>
    </row>
    <row r="257" spans="1:2" x14ac:dyDescent="0.25">
      <c r="A257" t="str">
        <v>Ventrella2016_1987</v>
      </c>
      <c r="B257" t="str" cm="1">
        <f t="array" ref="B257">TRANSPOSE(_xlfn._xlws.SORT(_xlfn._xlws.FILTER(fields[field_level]&amp;" | "&amp;fields[field_id],fields[experiment_ID]=A257)))</f>
        <v xml:space="preserve">1 | </v>
      </c>
    </row>
    <row r="258" spans="1:2" x14ac:dyDescent="0.25">
      <c r="A258" t="str">
        <v>Ventrella2016_1988</v>
      </c>
      <c r="B258" t="str" cm="1">
        <f t="array" ref="B258">TRANSPOSE(_xlfn._xlws.SORT(_xlfn._xlws.FILTER(fields[field_level]&amp;" | "&amp;fields[field_id],fields[experiment_ID]=A258)))</f>
        <v xml:space="preserve">1 | </v>
      </c>
    </row>
    <row r="259" spans="1:2" x14ac:dyDescent="0.25">
      <c r="A259" t="str">
        <v>Ventrella2016_1989</v>
      </c>
      <c r="B259" t="str" cm="1">
        <f t="array" ref="B259">TRANSPOSE(_xlfn._xlws.SORT(_xlfn._xlws.FILTER(fields[field_level]&amp;" | "&amp;fields[field_id],fields[experiment_ID]=A259)))</f>
        <v xml:space="preserve">1 | </v>
      </c>
    </row>
    <row r="260" spans="1:2" x14ac:dyDescent="0.25">
      <c r="A260" t="str">
        <v>Ventrella2016_1990</v>
      </c>
      <c r="B260" t="str" cm="1">
        <f t="array" ref="B260">TRANSPOSE(_xlfn._xlws.SORT(_xlfn._xlws.FILTER(fields[field_level]&amp;" | "&amp;fields[field_id],fields[experiment_ID]=A260)))</f>
        <v xml:space="preserve">1 | </v>
      </c>
    </row>
    <row r="261" spans="1:2" x14ac:dyDescent="0.25">
      <c r="A261" t="str">
        <v>Ventrella2016_1991</v>
      </c>
      <c r="B261" t="str" cm="1">
        <f t="array" ref="B261">TRANSPOSE(_xlfn._xlws.SORT(_xlfn._xlws.FILTER(fields[field_level]&amp;" | "&amp;fields[field_id],fields[experiment_ID]=A261)))</f>
        <v xml:space="preserve">1 | </v>
      </c>
    </row>
    <row r="262" spans="1:2" x14ac:dyDescent="0.25">
      <c r="A262" t="str">
        <v>Ventrella2016_1992</v>
      </c>
      <c r="B262" t="str" cm="1">
        <f t="array" ref="B262">TRANSPOSE(_xlfn._xlws.SORT(_xlfn._xlws.FILTER(fields[field_level]&amp;" | "&amp;fields[field_id],fields[experiment_ID]=A262)))</f>
        <v xml:space="preserve">1 | </v>
      </c>
    </row>
    <row r="263" spans="1:2" x14ac:dyDescent="0.25">
      <c r="A263" t="str">
        <v>Ventrella2016_1993</v>
      </c>
      <c r="B263" t="str" cm="1">
        <f t="array" ref="B263">TRANSPOSE(_xlfn._xlws.SORT(_xlfn._xlws.FILTER(fields[field_level]&amp;" | "&amp;fields[field_id],fields[experiment_ID]=A263)))</f>
        <v xml:space="preserve">1 | </v>
      </c>
    </row>
    <row r="264" spans="1:2" x14ac:dyDescent="0.25">
      <c r="A264" t="str">
        <v>Ventrella2016_1994</v>
      </c>
      <c r="B264" t="str" cm="1">
        <f t="array" ref="B264">TRANSPOSE(_xlfn._xlws.SORT(_xlfn._xlws.FILTER(fields[field_level]&amp;" | "&amp;fields[field_id],fields[experiment_ID]=A264)))</f>
        <v xml:space="preserve">1 | </v>
      </c>
    </row>
    <row r="265" spans="1:2" x14ac:dyDescent="0.25">
      <c r="A265" t="str">
        <v>Ventrella2016_1995</v>
      </c>
      <c r="B265" t="str" cm="1">
        <f t="array" ref="B265">TRANSPOSE(_xlfn._xlws.SORT(_xlfn._xlws.FILTER(fields[field_level]&amp;" | "&amp;fields[field_id],fields[experiment_ID]=A265)))</f>
        <v xml:space="preserve">1 | </v>
      </c>
    </row>
    <row r="266" spans="1:2" x14ac:dyDescent="0.25">
      <c r="A266" t="str">
        <v>Ventrella2016_1996</v>
      </c>
      <c r="B266" t="str" cm="1">
        <f t="array" ref="B266">TRANSPOSE(_xlfn._xlws.SORT(_xlfn._xlws.FILTER(fields[field_level]&amp;" | "&amp;fields[field_id],fields[experiment_ID]=A266)))</f>
        <v xml:space="preserve">1 | </v>
      </c>
    </row>
    <row r="267" spans="1:2" x14ac:dyDescent="0.25">
      <c r="A267" t="str">
        <v>Ventrella2016_1997</v>
      </c>
      <c r="B267" t="str" cm="1">
        <f t="array" ref="B267">TRANSPOSE(_xlfn._xlws.SORT(_xlfn._xlws.FILTER(fields[field_level]&amp;" | "&amp;fields[field_id],fields[experiment_ID]=A267)))</f>
        <v xml:space="preserve">1 | </v>
      </c>
    </row>
    <row r="268" spans="1:2" x14ac:dyDescent="0.25">
      <c r="A268" t="str">
        <v>Ventrella2016_1998</v>
      </c>
      <c r="B268" t="str" cm="1">
        <f t="array" ref="B268">TRANSPOSE(_xlfn._xlws.SORT(_xlfn._xlws.FILTER(fields[field_level]&amp;" | "&amp;fields[field_id],fields[experiment_ID]=A268)))</f>
        <v xml:space="preserve">1 | </v>
      </c>
    </row>
    <row r="269" spans="1:2" x14ac:dyDescent="0.25">
      <c r="A269" t="str">
        <v>Ventrella2016_1999</v>
      </c>
      <c r="B269" t="str" cm="1">
        <f t="array" ref="B269">TRANSPOSE(_xlfn._xlws.SORT(_xlfn._xlws.FILTER(fields[field_level]&amp;" | "&amp;fields[field_id],fields[experiment_ID]=A269)))</f>
        <v xml:space="preserve">1 | </v>
      </c>
    </row>
    <row r="270" spans="1:2" x14ac:dyDescent="0.25">
      <c r="A270" t="str">
        <v>Ventrella2016_2000</v>
      </c>
      <c r="B270" t="str" cm="1">
        <f t="array" ref="B270">TRANSPOSE(_xlfn._xlws.SORT(_xlfn._xlws.FILTER(fields[field_level]&amp;" | "&amp;fields[field_id],fields[experiment_ID]=A270)))</f>
        <v xml:space="preserve">1 | </v>
      </c>
    </row>
    <row r="271" spans="1:2" x14ac:dyDescent="0.25">
      <c r="A271" t="str">
        <v>Ventrella2016_2001</v>
      </c>
      <c r="B271" t="str" cm="1">
        <f t="array" ref="B271">TRANSPOSE(_xlfn._xlws.SORT(_xlfn._xlws.FILTER(fields[field_level]&amp;" | "&amp;fields[field_id],fields[experiment_ID]=A271)))</f>
        <v xml:space="preserve">1 | </v>
      </c>
    </row>
    <row r="272" spans="1:2" x14ac:dyDescent="0.25">
      <c r="A272" t="str">
        <v>Ventrella2016_2002</v>
      </c>
      <c r="B272" t="str" cm="1">
        <f t="array" ref="B272">TRANSPOSE(_xlfn._xlws.SORT(_xlfn._xlws.FILTER(fields[field_level]&amp;" | "&amp;fields[field_id],fields[experiment_ID]=A272)))</f>
        <v xml:space="preserve">1 | </v>
      </c>
    </row>
    <row r="273" spans="1:5" x14ac:dyDescent="0.25">
      <c r="A273" t="str">
        <v>Ventrella2016_2003</v>
      </c>
      <c r="B273" t="str" cm="1">
        <f t="array" ref="B273">TRANSPOSE(_xlfn._xlws.SORT(_xlfn._xlws.FILTER(fields[field_level]&amp;" | "&amp;fields[field_id],fields[experiment_ID]=A273)))</f>
        <v xml:space="preserve">1 | </v>
      </c>
    </row>
    <row r="274" spans="1:5" x14ac:dyDescent="0.25">
      <c r="A274" t="str">
        <v>Ventrella2016_2004</v>
      </c>
      <c r="B274" t="str" cm="1">
        <f t="array" ref="B274">TRANSPOSE(_xlfn._xlws.SORT(_xlfn._xlws.FILTER(fields[field_level]&amp;" | "&amp;fields[field_id],fields[experiment_ID]=A274)))</f>
        <v xml:space="preserve">1 | </v>
      </c>
    </row>
    <row r="275" spans="1:5" x14ac:dyDescent="0.25">
      <c r="A275" t="str">
        <v>Ventrella2016_2005</v>
      </c>
      <c r="B275" t="str" cm="1">
        <f t="array" ref="B275">TRANSPOSE(_xlfn._xlws.SORT(_xlfn._xlws.FILTER(fields[field_level]&amp;" | "&amp;fields[field_id],fields[experiment_ID]=A275)))</f>
        <v xml:space="preserve">1 | </v>
      </c>
    </row>
    <row r="276" spans="1:5" x14ac:dyDescent="0.25">
      <c r="A276" t="str">
        <v>Ventrella2016_2006</v>
      </c>
      <c r="B276" t="str" cm="1">
        <f t="array" ref="B276">TRANSPOSE(_xlfn._xlws.SORT(_xlfn._xlws.FILTER(fields[field_level]&amp;" | "&amp;fields[field_id],fields[experiment_ID]=A276)))</f>
        <v xml:space="preserve">1 | </v>
      </c>
    </row>
    <row r="277" spans="1:5" x14ac:dyDescent="0.25">
      <c r="A277" t="str">
        <v>Ventrella2016_2007</v>
      </c>
      <c r="B277" t="str" cm="1">
        <f t="array" ref="B277">TRANSPOSE(_xlfn._xlws.SORT(_xlfn._xlws.FILTER(fields[field_level]&amp;" | "&amp;fields[field_id],fields[experiment_ID]=A277)))</f>
        <v xml:space="preserve">1 | </v>
      </c>
    </row>
    <row r="278" spans="1:5" x14ac:dyDescent="0.25">
      <c r="A278" t="str">
        <v>Ventrella2016_2008</v>
      </c>
      <c r="B278" t="str" cm="1">
        <f t="array" ref="B278">TRANSPOSE(_xlfn._xlws.SORT(_xlfn._xlws.FILTER(fields[field_level]&amp;" | "&amp;fields[field_id],fields[experiment_ID]=A278)))</f>
        <v xml:space="preserve">1 | </v>
      </c>
    </row>
    <row r="279" spans="1:5" x14ac:dyDescent="0.25">
      <c r="A279" t="str">
        <v>Ventrella2016_2009</v>
      </c>
      <c r="B279" t="str" cm="1">
        <f t="array" ref="B279">TRANSPOSE(_xlfn._xlws.SORT(_xlfn._xlws.FILTER(fields[field_level]&amp;" | "&amp;fields[field_id],fields[experiment_ID]=A279)))</f>
        <v xml:space="preserve">1 | </v>
      </c>
    </row>
    <row r="280" spans="1:5" x14ac:dyDescent="0.25">
      <c r="A280" t="str">
        <v>Ventrella2016_2010</v>
      </c>
      <c r="B280" t="str" cm="1">
        <f t="array" ref="B280">TRANSPOSE(_xlfn._xlws.SORT(_xlfn._xlws.FILTER(fields[field_level]&amp;" | "&amp;fields[field_id],fields[experiment_ID]=A280)))</f>
        <v xml:space="preserve">1 | </v>
      </c>
    </row>
    <row r="281" spans="1:5" x14ac:dyDescent="0.25">
      <c r="A281" t="str">
        <v>Ventrella2016_2011</v>
      </c>
      <c r="B281" t="str" cm="1">
        <f t="array" ref="B281">TRANSPOSE(_xlfn._xlws.SORT(_xlfn._xlws.FILTER(fields[field_level]&amp;" | "&amp;fields[field_id],fields[experiment_ID]=A281)))</f>
        <v xml:space="preserve">1 | </v>
      </c>
    </row>
    <row r="282" spans="1:5" x14ac:dyDescent="0.25">
      <c r="A282" t="str">
        <v>Ventrella2016_2012</v>
      </c>
      <c r="B282" t="str" cm="1">
        <f t="array" ref="B282">TRANSPOSE(_xlfn._xlws.SORT(_xlfn._xlws.FILTER(fields[field_level]&amp;" | "&amp;fields[field_id],fields[experiment_ID]=A282)))</f>
        <v xml:space="preserve">1 | </v>
      </c>
    </row>
    <row r="283" spans="1:5" x14ac:dyDescent="0.25">
      <c r="B283" t="str" cm="1">
        <f t="array" ref="B283:E283">TRANSPOSE(_xlfn._xlws.SORT(_xlfn._xlws.FILTER(fields[field_level]&amp;" | "&amp;fields[field_id],fields[experiment_ID]=A283)))</f>
        <v xml:space="preserve"> | </v>
      </c>
      <c r="C283" t="str">
        <v xml:space="preserve"> | </v>
      </c>
      <c r="D283" t="str">
        <v xml:space="preserve"> | </v>
      </c>
      <c r="E283" t="str">
        <v xml:space="preserve"> | </v>
      </c>
    </row>
    <row r="284" spans="1:5" x14ac:dyDescent="0.25">
      <c r="B284" t="str" cm="1">
        <f t="array" ref="B284:E284">TRANSPOSE(_xlfn._xlws.SORT(_xlfn._xlws.FILTER(fields[field_level]&amp;" | "&amp;fields[field_id],fields[experiment_ID]=A284)))</f>
        <v xml:space="preserve"> | </v>
      </c>
      <c r="C284" t="str">
        <v xml:space="preserve"> | </v>
      </c>
      <c r="D284" t="str">
        <v xml:space="preserve"> | </v>
      </c>
      <c r="E284" t="str">
        <v xml:space="preserve"> | </v>
      </c>
    </row>
    <row r="285" spans="1:5" x14ac:dyDescent="0.25">
      <c r="B285" t="str" cm="1">
        <f t="array" ref="B285:E285">TRANSPOSE(_xlfn._xlws.SORT(_xlfn._xlws.FILTER(fields[field_level]&amp;" | "&amp;fields[field_id],fields[experiment_ID]=A285)))</f>
        <v xml:space="preserve"> | </v>
      </c>
      <c r="C285" t="str">
        <v xml:space="preserve"> | </v>
      </c>
      <c r="D285" t="str">
        <v xml:space="preserve"> | </v>
      </c>
      <c r="E285" t="str">
        <v xml:space="preserve"> | </v>
      </c>
    </row>
    <row r="286" spans="1:5" x14ac:dyDescent="0.25">
      <c r="B286" t="str" cm="1">
        <f t="array" ref="B286:E286">TRANSPOSE(_xlfn._xlws.SORT(_xlfn._xlws.FILTER(fields[field_level]&amp;" | "&amp;fields[field_id],fields[experiment_ID]=A286)))</f>
        <v xml:space="preserve"> | </v>
      </c>
      <c r="C286" t="str">
        <v xml:space="preserve"> | </v>
      </c>
      <c r="D286" t="str">
        <v xml:space="preserve"> | </v>
      </c>
      <c r="E286" t="str">
        <v xml:space="preserve"> | </v>
      </c>
    </row>
    <row r="287" spans="1:5" x14ac:dyDescent="0.25">
      <c r="B287" t="str" cm="1">
        <f t="array" ref="B287:E287">TRANSPOSE(_xlfn._xlws.SORT(_xlfn._xlws.FILTER(fields[field_level]&amp;" | "&amp;fields[field_id],fields[experiment_ID]=A287)))</f>
        <v xml:space="preserve"> | </v>
      </c>
      <c r="C287" t="str">
        <v xml:space="preserve"> | </v>
      </c>
      <c r="D287" t="str">
        <v xml:space="preserve"> | </v>
      </c>
      <c r="E287" t="str">
        <v xml:space="preserve"> | </v>
      </c>
    </row>
    <row r="288" spans="1:5" x14ac:dyDescent="0.25">
      <c r="B288" t="str" cm="1">
        <f t="array" ref="B288:E288">TRANSPOSE(_xlfn._xlws.SORT(_xlfn._xlws.FILTER(fields[field_level]&amp;" | "&amp;fields[field_id],fields[experiment_ID]=A288)))</f>
        <v xml:space="preserve"> | </v>
      </c>
      <c r="C288" t="str">
        <v xml:space="preserve"> | </v>
      </c>
      <c r="D288" t="str">
        <v xml:space="preserve"> | </v>
      </c>
      <c r="E288" t="str">
        <v xml:space="preserve"> | </v>
      </c>
    </row>
    <row r="289" spans="2:5" x14ac:dyDescent="0.25">
      <c r="B289" t="str" cm="1">
        <f t="array" ref="B289:E289">TRANSPOSE(_xlfn._xlws.SORT(_xlfn._xlws.FILTER(fields[field_level]&amp;" | "&amp;fields[field_id],fields[experiment_ID]=A289)))</f>
        <v xml:space="preserve"> | </v>
      </c>
      <c r="C289" t="str">
        <v xml:space="preserve"> | </v>
      </c>
      <c r="D289" t="str">
        <v xml:space="preserve"> | </v>
      </c>
      <c r="E289" t="str">
        <v xml:space="preserve"> | </v>
      </c>
    </row>
    <row r="290" spans="2:5" x14ac:dyDescent="0.25">
      <c r="B290" t="str" cm="1">
        <f t="array" ref="B290:E290">TRANSPOSE(_xlfn._xlws.SORT(_xlfn._xlws.FILTER(fields[field_level]&amp;" | "&amp;fields[field_id],fields[experiment_ID]=A290)))</f>
        <v xml:space="preserve"> | </v>
      </c>
      <c r="C290" t="str">
        <v xml:space="preserve"> | </v>
      </c>
      <c r="D290" t="str">
        <v xml:space="preserve"> | </v>
      </c>
      <c r="E290" t="str">
        <v xml:space="preserve"> | </v>
      </c>
    </row>
    <row r="291" spans="2:5" x14ac:dyDescent="0.25">
      <c r="B291" t="str" cm="1">
        <f t="array" ref="B291:E291">TRANSPOSE(_xlfn._xlws.SORT(_xlfn._xlws.FILTER(fields[field_level]&amp;" | "&amp;fields[field_id],fields[experiment_ID]=A291)))</f>
        <v xml:space="preserve"> | </v>
      </c>
      <c r="C291" t="str">
        <v xml:space="preserve"> | </v>
      </c>
      <c r="D291" t="str">
        <v xml:space="preserve"> | </v>
      </c>
      <c r="E291" t="str">
        <v xml:space="preserve"> | </v>
      </c>
    </row>
    <row r="292" spans="2:5" x14ac:dyDescent="0.25">
      <c r="B292" t="str" cm="1">
        <f t="array" ref="B292:E292">TRANSPOSE(_xlfn._xlws.SORT(_xlfn._xlws.FILTER(fields[field_level]&amp;" | "&amp;fields[field_id],fields[experiment_ID]=A292)))</f>
        <v xml:space="preserve"> | </v>
      </c>
      <c r="C292" t="str">
        <v xml:space="preserve"> | </v>
      </c>
      <c r="D292" t="str">
        <v xml:space="preserve"> | </v>
      </c>
      <c r="E292" t="str">
        <v xml:space="preserve"> | </v>
      </c>
    </row>
    <row r="293" spans="2:5" x14ac:dyDescent="0.25">
      <c r="B293" t="str" cm="1">
        <f t="array" ref="B293:E293">TRANSPOSE(_xlfn._xlws.SORT(_xlfn._xlws.FILTER(fields[field_level]&amp;" | "&amp;fields[field_id],fields[experiment_ID]=A293)))</f>
        <v xml:space="preserve"> | </v>
      </c>
      <c r="C293" t="str">
        <v xml:space="preserve"> | </v>
      </c>
      <c r="D293" t="str">
        <v xml:space="preserve"> | </v>
      </c>
      <c r="E293" t="str">
        <v xml:space="preserve"> | </v>
      </c>
    </row>
    <row r="294" spans="2:5" x14ac:dyDescent="0.25">
      <c r="B294" t="str" cm="1">
        <f t="array" ref="B294:E294">TRANSPOSE(_xlfn._xlws.SORT(_xlfn._xlws.FILTER(fields[field_level]&amp;" | "&amp;fields[field_id],fields[experiment_ID]=A294)))</f>
        <v xml:space="preserve"> | </v>
      </c>
      <c r="C294" t="str">
        <v xml:space="preserve"> | </v>
      </c>
      <c r="D294" t="str">
        <v xml:space="preserve"> | </v>
      </c>
      <c r="E294" t="str">
        <v xml:space="preserve"> | </v>
      </c>
    </row>
    <row r="295" spans="2:5" x14ac:dyDescent="0.25">
      <c r="B295" t="str" cm="1">
        <f t="array" ref="B295:E295">TRANSPOSE(_xlfn._xlws.SORT(_xlfn._xlws.FILTER(fields[field_level]&amp;" | "&amp;fields[field_id],fields[experiment_ID]=A295)))</f>
        <v xml:space="preserve"> | </v>
      </c>
      <c r="C295" t="str">
        <v xml:space="preserve"> | </v>
      </c>
      <c r="D295" t="str">
        <v xml:space="preserve"> | </v>
      </c>
      <c r="E295" t="str">
        <v xml:space="preserve"> | </v>
      </c>
    </row>
    <row r="296" spans="2:5" x14ac:dyDescent="0.25">
      <c r="B296" t="str" cm="1">
        <f t="array" ref="B296:E296">TRANSPOSE(_xlfn._xlws.SORT(_xlfn._xlws.FILTER(fields[field_level]&amp;" | "&amp;fields[field_id],fields[experiment_ID]=A296)))</f>
        <v xml:space="preserve"> | </v>
      </c>
      <c r="C296" t="str">
        <v xml:space="preserve"> | </v>
      </c>
      <c r="D296" t="str">
        <v xml:space="preserve"> | </v>
      </c>
      <c r="E296" t="str">
        <v xml:space="preserve"> | </v>
      </c>
    </row>
    <row r="297" spans="2:5" x14ac:dyDescent="0.25">
      <c r="B297" t="str" cm="1">
        <f t="array" ref="B297:E297">TRANSPOSE(_xlfn._xlws.SORT(_xlfn._xlws.FILTER(fields[field_level]&amp;" | "&amp;fields[field_id],fields[experiment_ID]=A297)))</f>
        <v xml:space="preserve"> | </v>
      </c>
      <c r="C297" t="str">
        <v xml:space="preserve"> | </v>
      </c>
      <c r="D297" t="str">
        <v xml:space="preserve"> | </v>
      </c>
      <c r="E297" t="str">
        <v xml:space="preserve"> | </v>
      </c>
    </row>
    <row r="298" spans="2:5" x14ac:dyDescent="0.25">
      <c r="B298" t="str" cm="1">
        <f t="array" ref="B298:E298">TRANSPOSE(_xlfn._xlws.SORT(_xlfn._xlws.FILTER(fields[field_level]&amp;" | "&amp;fields[field_id],fields[experiment_ID]=A298)))</f>
        <v xml:space="preserve"> | </v>
      </c>
      <c r="C298" t="str">
        <v xml:space="preserve"> | </v>
      </c>
      <c r="D298" t="str">
        <v xml:space="preserve"> | </v>
      </c>
      <c r="E298" t="str">
        <v xml:space="preserve"> | </v>
      </c>
    </row>
    <row r="299" spans="2:5" x14ac:dyDescent="0.25">
      <c r="B299" t="str" cm="1">
        <f t="array" ref="B299:E299">TRANSPOSE(_xlfn._xlws.SORT(_xlfn._xlws.FILTER(fields[field_level]&amp;" | "&amp;fields[field_id],fields[experiment_ID]=A299)))</f>
        <v xml:space="preserve"> | </v>
      </c>
      <c r="C299" t="str">
        <v xml:space="preserve"> | </v>
      </c>
      <c r="D299" t="str">
        <v xml:space="preserve"> | </v>
      </c>
      <c r="E299" t="str">
        <v xml:space="preserve"> | </v>
      </c>
    </row>
    <row r="300" spans="2:5" x14ac:dyDescent="0.25">
      <c r="B300" t="str" cm="1">
        <f t="array" ref="B300:E300">TRANSPOSE(_xlfn._xlws.SORT(_xlfn._xlws.FILTER(fields[field_level]&amp;" | "&amp;fields[field_id],fields[experiment_ID]=A300)))</f>
        <v xml:space="preserve"> | </v>
      </c>
      <c r="C300" t="str">
        <v xml:space="preserve"> | </v>
      </c>
      <c r="D300" t="str">
        <v xml:space="preserve"> | </v>
      </c>
      <c r="E300" t="str">
        <v xml:space="preserve"> | </v>
      </c>
    </row>
    <row r="301" spans="2:5" x14ac:dyDescent="0.25">
      <c r="B301" t="str" cm="1">
        <f t="array" ref="B301:E301">TRANSPOSE(_xlfn._xlws.SORT(_xlfn._xlws.FILTER(fields[field_level]&amp;" | "&amp;fields[field_id],fields[experiment_ID]=A301)))</f>
        <v xml:space="preserve"> | </v>
      </c>
      <c r="C301" t="str">
        <v xml:space="preserve"> | </v>
      </c>
      <c r="D301" t="str">
        <v xml:space="preserve"> | </v>
      </c>
      <c r="E301" t="str">
        <v xml:space="preserve"> | </v>
      </c>
    </row>
    <row r="302" spans="2:5" x14ac:dyDescent="0.25">
      <c r="B302" t="str" cm="1">
        <f t="array" ref="B302:E302">TRANSPOSE(_xlfn._xlws.SORT(_xlfn._xlws.FILTER(fields[field_level]&amp;" | "&amp;fields[field_id],fields[experiment_ID]=A302)))</f>
        <v xml:space="preserve"> | </v>
      </c>
      <c r="C302" t="str">
        <v xml:space="preserve"> | </v>
      </c>
      <c r="D302" t="str">
        <v xml:space="preserve"> | </v>
      </c>
      <c r="E302" t="str">
        <v xml:space="preserve"> | </v>
      </c>
    </row>
    <row r="303" spans="2:5" x14ac:dyDescent="0.25">
      <c r="B303" t="str" cm="1">
        <f t="array" ref="B303:E303">TRANSPOSE(_xlfn._xlws.SORT(_xlfn._xlws.FILTER(fields[field_level]&amp;" | "&amp;fields[field_id],fields[experiment_ID]=A303)))</f>
        <v xml:space="preserve"> | </v>
      </c>
      <c r="C303" t="str">
        <v xml:space="preserve"> | </v>
      </c>
      <c r="D303" t="str">
        <v xml:space="preserve"> | </v>
      </c>
      <c r="E303" t="str">
        <v xml:space="preserve"> | </v>
      </c>
    </row>
    <row r="304" spans="2:5" x14ac:dyDescent="0.25">
      <c r="B304" t="str" cm="1">
        <f t="array" ref="B304:E304">TRANSPOSE(_xlfn._xlws.SORT(_xlfn._xlws.FILTER(fields[field_level]&amp;" | "&amp;fields[field_id],fields[experiment_ID]=A304)))</f>
        <v xml:space="preserve"> | </v>
      </c>
      <c r="C304" t="str">
        <v xml:space="preserve"> | </v>
      </c>
      <c r="D304" t="str">
        <v xml:space="preserve"> | </v>
      </c>
      <c r="E304" t="str">
        <v xml:space="preserve"> | </v>
      </c>
    </row>
    <row r="305" spans="2:5" x14ac:dyDescent="0.25">
      <c r="B305" t="str" cm="1">
        <f t="array" ref="B305:E305">TRANSPOSE(_xlfn._xlws.SORT(_xlfn._xlws.FILTER(fields[field_level]&amp;" | "&amp;fields[field_id],fields[experiment_ID]=A305)))</f>
        <v xml:space="preserve"> | </v>
      </c>
      <c r="C305" t="str">
        <v xml:space="preserve"> | </v>
      </c>
      <c r="D305" t="str">
        <v xml:space="preserve"> | </v>
      </c>
      <c r="E305" t="str">
        <v xml:space="preserve"> | </v>
      </c>
    </row>
    <row r="306" spans="2:5" x14ac:dyDescent="0.25">
      <c r="B306" t="str" cm="1">
        <f t="array" ref="B306:E306">TRANSPOSE(_xlfn._xlws.SORT(_xlfn._xlws.FILTER(fields[field_level]&amp;" | "&amp;fields[field_id],fields[experiment_ID]=A306)))</f>
        <v xml:space="preserve"> | </v>
      </c>
      <c r="C306" t="str">
        <v xml:space="preserve"> | </v>
      </c>
      <c r="D306" t="str">
        <v xml:space="preserve"> | </v>
      </c>
      <c r="E306" t="str">
        <v xml:space="preserve"> | </v>
      </c>
    </row>
    <row r="307" spans="2:5" x14ac:dyDescent="0.25">
      <c r="B307" t="str" cm="1">
        <f t="array" ref="B307:E307">TRANSPOSE(_xlfn._xlws.SORT(_xlfn._xlws.FILTER(fields[field_level]&amp;" | "&amp;fields[field_id],fields[experiment_ID]=A307)))</f>
        <v xml:space="preserve"> | </v>
      </c>
      <c r="C307" t="str">
        <v xml:space="preserve"> | </v>
      </c>
      <c r="D307" t="str">
        <v xml:space="preserve"> | </v>
      </c>
      <c r="E307" t="str">
        <v xml:space="preserve"> | </v>
      </c>
    </row>
    <row r="308" spans="2:5" x14ac:dyDescent="0.25">
      <c r="B308" t="str" cm="1">
        <f t="array" ref="B308:E308">TRANSPOSE(_xlfn._xlws.SORT(_xlfn._xlws.FILTER(fields[field_level]&amp;" | "&amp;fields[field_id],fields[experiment_ID]=A308)))</f>
        <v xml:space="preserve"> | </v>
      </c>
      <c r="C308" t="str">
        <v xml:space="preserve"> | </v>
      </c>
      <c r="D308" t="str">
        <v xml:space="preserve"> | </v>
      </c>
      <c r="E308" t="str">
        <v xml:space="preserve"> | </v>
      </c>
    </row>
    <row r="309" spans="2:5" x14ac:dyDescent="0.25">
      <c r="B309" t="str" cm="1">
        <f t="array" ref="B309:E309">TRANSPOSE(_xlfn._xlws.SORT(_xlfn._xlws.FILTER(fields[field_level]&amp;" | "&amp;fields[field_id],fields[experiment_ID]=A309)))</f>
        <v xml:space="preserve"> | </v>
      </c>
      <c r="C309" t="str">
        <v xml:space="preserve"> | </v>
      </c>
      <c r="D309" t="str">
        <v xml:space="preserve"> | </v>
      </c>
      <c r="E309" t="str">
        <v xml:space="preserve"> | </v>
      </c>
    </row>
    <row r="310" spans="2:5" x14ac:dyDescent="0.25">
      <c r="B310" t="str" cm="1">
        <f t="array" ref="B310:E310">TRANSPOSE(_xlfn._xlws.SORT(_xlfn._xlws.FILTER(fields[field_level]&amp;" | "&amp;fields[field_id],fields[experiment_ID]=A310)))</f>
        <v xml:space="preserve"> | </v>
      </c>
      <c r="C310" t="str">
        <v xml:space="preserve"> | </v>
      </c>
      <c r="D310" t="str">
        <v xml:space="preserve"> | </v>
      </c>
      <c r="E310" t="str">
        <v xml:space="preserve"> | </v>
      </c>
    </row>
    <row r="311" spans="2:5" x14ac:dyDescent="0.25">
      <c r="B311" t="str" cm="1">
        <f t="array" ref="B311:E311">TRANSPOSE(_xlfn._xlws.SORT(_xlfn._xlws.FILTER(fields[field_level]&amp;" | "&amp;fields[field_id],fields[experiment_ID]=A311)))</f>
        <v xml:space="preserve"> | </v>
      </c>
      <c r="C311" t="str">
        <v xml:space="preserve"> | </v>
      </c>
      <c r="D311" t="str">
        <v xml:space="preserve"> | </v>
      </c>
      <c r="E311" t="str">
        <v xml:space="preserve"> | </v>
      </c>
    </row>
    <row r="312" spans="2:5" x14ac:dyDescent="0.25">
      <c r="B312" t="str" cm="1">
        <f t="array" ref="B312:E312">TRANSPOSE(_xlfn._xlws.SORT(_xlfn._xlws.FILTER(fields[field_level]&amp;" | "&amp;fields[field_id],fields[experiment_ID]=A312)))</f>
        <v xml:space="preserve"> | </v>
      </c>
      <c r="C312" t="str">
        <v xml:space="preserve"> | </v>
      </c>
      <c r="D312" t="str">
        <v xml:space="preserve"> | </v>
      </c>
      <c r="E312" t="str">
        <v xml:space="preserve"> | </v>
      </c>
    </row>
    <row r="313" spans="2:5" x14ac:dyDescent="0.25">
      <c r="B313" t="str" cm="1">
        <f t="array" ref="B313:E313">TRANSPOSE(_xlfn._xlws.SORT(_xlfn._xlws.FILTER(fields[field_level]&amp;" | "&amp;fields[field_id],fields[experiment_ID]=A313)))</f>
        <v xml:space="preserve"> | </v>
      </c>
      <c r="C313" t="str">
        <v xml:space="preserve"> | </v>
      </c>
      <c r="D313" t="str">
        <v xml:space="preserve"> | </v>
      </c>
      <c r="E313" t="str">
        <v xml:space="preserve"> | </v>
      </c>
    </row>
    <row r="314" spans="2:5" x14ac:dyDescent="0.25">
      <c r="B314" t="str" cm="1">
        <f t="array" ref="B314:E314">TRANSPOSE(_xlfn._xlws.SORT(_xlfn._xlws.FILTER(fields[field_level]&amp;" | "&amp;fields[field_id],fields[experiment_ID]=A314)))</f>
        <v xml:space="preserve"> | </v>
      </c>
      <c r="C314" t="str">
        <v xml:space="preserve"> | </v>
      </c>
      <c r="D314" t="str">
        <v xml:space="preserve"> | </v>
      </c>
      <c r="E314" t="str">
        <v xml:space="preserve"> | </v>
      </c>
    </row>
    <row r="315" spans="2:5" x14ac:dyDescent="0.25">
      <c r="B315" t="str" cm="1">
        <f t="array" ref="B315:E315">TRANSPOSE(_xlfn._xlws.SORT(_xlfn._xlws.FILTER(fields[field_level]&amp;" | "&amp;fields[field_id],fields[experiment_ID]=A315)))</f>
        <v xml:space="preserve"> | </v>
      </c>
      <c r="C315" t="str">
        <v xml:space="preserve"> | </v>
      </c>
      <c r="D315" t="str">
        <v xml:space="preserve"> | </v>
      </c>
      <c r="E315" t="str">
        <v xml:space="preserve"> | </v>
      </c>
    </row>
    <row r="316" spans="2:5" x14ac:dyDescent="0.25">
      <c r="B316" t="str" cm="1">
        <f t="array" ref="B316:E316">TRANSPOSE(_xlfn._xlws.SORT(_xlfn._xlws.FILTER(fields[field_level]&amp;" | "&amp;fields[field_id],fields[experiment_ID]=A316)))</f>
        <v xml:space="preserve"> | </v>
      </c>
      <c r="C316" t="str">
        <v xml:space="preserve"> | </v>
      </c>
      <c r="D316" t="str">
        <v xml:space="preserve"> | </v>
      </c>
      <c r="E316" t="str">
        <v xml:space="preserve"> | </v>
      </c>
    </row>
    <row r="317" spans="2:5" x14ac:dyDescent="0.25">
      <c r="B317" t="str" cm="1">
        <f t="array" ref="B317:E317">TRANSPOSE(_xlfn._xlws.SORT(_xlfn._xlws.FILTER(fields[field_level]&amp;" | "&amp;fields[field_id],fields[experiment_ID]=A317)))</f>
        <v xml:space="preserve"> | </v>
      </c>
      <c r="C317" t="str">
        <v xml:space="preserve"> | </v>
      </c>
      <c r="D317" t="str">
        <v xml:space="preserve"> | </v>
      </c>
      <c r="E317" t="str">
        <v xml:space="preserve"> | </v>
      </c>
    </row>
    <row r="318" spans="2:5" x14ac:dyDescent="0.25">
      <c r="B318" t="str" cm="1">
        <f t="array" ref="B318:E318">TRANSPOSE(_xlfn._xlws.SORT(_xlfn._xlws.FILTER(fields[field_level]&amp;" | "&amp;fields[field_id],fields[experiment_ID]=A318)))</f>
        <v xml:space="preserve"> | </v>
      </c>
      <c r="C318" t="str">
        <v xml:space="preserve"> | </v>
      </c>
      <c r="D318" t="str">
        <v xml:space="preserve"> | </v>
      </c>
      <c r="E318" t="str">
        <v xml:space="preserve"> | </v>
      </c>
    </row>
    <row r="319" spans="2:5" x14ac:dyDescent="0.25">
      <c r="B319" t="str" cm="1">
        <f t="array" ref="B319:E319">TRANSPOSE(_xlfn._xlws.SORT(_xlfn._xlws.FILTER(fields[field_level]&amp;" | "&amp;fields[field_id],fields[experiment_ID]=A319)))</f>
        <v xml:space="preserve"> | </v>
      </c>
      <c r="C319" t="str">
        <v xml:space="preserve"> | </v>
      </c>
      <c r="D319" t="str">
        <v xml:space="preserve"> | </v>
      </c>
      <c r="E319" t="str">
        <v xml:space="preserve"> | </v>
      </c>
    </row>
    <row r="320" spans="2:5" x14ac:dyDescent="0.25">
      <c r="B320" t="str" cm="1">
        <f t="array" ref="B320:E320">TRANSPOSE(_xlfn._xlws.SORT(_xlfn._xlws.FILTER(fields[field_level]&amp;" | "&amp;fields[field_id],fields[experiment_ID]=A320)))</f>
        <v xml:space="preserve"> | </v>
      </c>
      <c r="C320" t="str">
        <v xml:space="preserve"> | </v>
      </c>
      <c r="D320" t="str">
        <v xml:space="preserve"> | </v>
      </c>
      <c r="E320" t="str">
        <v xml:space="preserve"> | </v>
      </c>
    </row>
    <row r="321" spans="2:5" x14ac:dyDescent="0.25">
      <c r="B321" t="str" cm="1">
        <f t="array" ref="B321:E321">TRANSPOSE(_xlfn._xlws.SORT(_xlfn._xlws.FILTER(fields[field_level]&amp;" | "&amp;fields[field_id],fields[experiment_ID]=A321)))</f>
        <v xml:space="preserve"> | </v>
      </c>
      <c r="C321" t="str">
        <v xml:space="preserve"> | </v>
      </c>
      <c r="D321" t="str">
        <v xml:space="preserve"> | </v>
      </c>
      <c r="E321" t="str">
        <v xml:space="preserve"> | </v>
      </c>
    </row>
    <row r="322" spans="2:5" x14ac:dyDescent="0.25">
      <c r="B322" t="str" cm="1">
        <f t="array" ref="B322:E322">TRANSPOSE(_xlfn._xlws.SORT(_xlfn._xlws.FILTER(fields[field_level]&amp;" | "&amp;fields[field_id],fields[experiment_ID]=A322)))</f>
        <v xml:space="preserve"> | </v>
      </c>
      <c r="C322" t="str">
        <v xml:space="preserve"> | </v>
      </c>
      <c r="D322" t="str">
        <v xml:space="preserve"> | </v>
      </c>
      <c r="E322" t="str">
        <v xml:space="preserve"> | </v>
      </c>
    </row>
    <row r="323" spans="2:5" x14ac:dyDescent="0.25">
      <c r="B323" t="str" cm="1">
        <f t="array" ref="B323:E323">TRANSPOSE(_xlfn._xlws.SORT(_xlfn._xlws.FILTER(fields[field_level]&amp;" | "&amp;fields[field_id],fields[experiment_ID]=A323)))</f>
        <v xml:space="preserve"> | </v>
      </c>
      <c r="C323" t="str">
        <v xml:space="preserve"> | </v>
      </c>
      <c r="D323" t="str">
        <v xml:space="preserve"> | </v>
      </c>
      <c r="E323" t="str">
        <v xml:space="preserve"> | </v>
      </c>
    </row>
    <row r="324" spans="2:5" x14ac:dyDescent="0.25">
      <c r="B324" t="str" cm="1">
        <f t="array" ref="B324:E324">TRANSPOSE(_xlfn._xlws.SORT(_xlfn._xlws.FILTER(fields[field_level]&amp;" | "&amp;fields[field_id],fields[experiment_ID]=A324)))</f>
        <v xml:space="preserve"> | </v>
      </c>
      <c r="C324" t="str">
        <v xml:space="preserve"> | </v>
      </c>
      <c r="D324" t="str">
        <v xml:space="preserve"> | </v>
      </c>
      <c r="E324" t="str">
        <v xml:space="preserve"> | </v>
      </c>
    </row>
    <row r="325" spans="2:5" x14ac:dyDescent="0.25">
      <c r="B325" t="str" cm="1">
        <f t="array" ref="B325:E325">TRANSPOSE(_xlfn._xlws.SORT(_xlfn._xlws.FILTER(fields[field_level]&amp;" | "&amp;fields[field_id],fields[experiment_ID]=A325)))</f>
        <v xml:space="preserve"> | </v>
      </c>
      <c r="C325" t="str">
        <v xml:space="preserve"> | </v>
      </c>
      <c r="D325" t="str">
        <v xml:space="preserve"> | </v>
      </c>
      <c r="E325" t="str">
        <v xml:space="preserve"> | </v>
      </c>
    </row>
    <row r="326" spans="2:5" x14ac:dyDescent="0.25">
      <c r="B326" t="str" cm="1">
        <f t="array" ref="B326:E326">TRANSPOSE(_xlfn._xlws.SORT(_xlfn._xlws.FILTER(fields[field_level]&amp;" | "&amp;fields[field_id],fields[experiment_ID]=A326)))</f>
        <v xml:space="preserve"> | </v>
      </c>
      <c r="C326" t="str">
        <v xml:space="preserve"> | </v>
      </c>
      <c r="D326" t="str">
        <v xml:space="preserve"> | </v>
      </c>
      <c r="E326" t="str">
        <v xml:space="preserve"> | </v>
      </c>
    </row>
    <row r="327" spans="2:5" x14ac:dyDescent="0.25">
      <c r="B327" t="str" cm="1">
        <f t="array" ref="B327:E327">TRANSPOSE(_xlfn._xlws.SORT(_xlfn._xlws.FILTER(fields[field_level]&amp;" | "&amp;fields[field_id],fields[experiment_ID]=A327)))</f>
        <v xml:space="preserve"> | </v>
      </c>
      <c r="C327" t="str">
        <v xml:space="preserve"> | </v>
      </c>
      <c r="D327" t="str">
        <v xml:space="preserve"> | </v>
      </c>
      <c r="E327" t="str">
        <v xml:space="preserve"> | </v>
      </c>
    </row>
    <row r="328" spans="2:5" x14ac:dyDescent="0.25">
      <c r="B328" t="str" cm="1">
        <f t="array" ref="B328:E328">TRANSPOSE(_xlfn._xlws.SORT(_xlfn._xlws.FILTER(fields[field_level]&amp;" | "&amp;fields[field_id],fields[experiment_ID]=A328)))</f>
        <v xml:space="preserve"> | </v>
      </c>
      <c r="C328" t="str">
        <v xml:space="preserve"> | </v>
      </c>
      <c r="D328" t="str">
        <v xml:space="preserve"> | </v>
      </c>
      <c r="E328" t="str">
        <v xml:space="preserve"> | </v>
      </c>
    </row>
    <row r="329" spans="2:5" x14ac:dyDescent="0.25">
      <c r="B329" t="str" cm="1">
        <f t="array" ref="B329:E329">TRANSPOSE(_xlfn._xlws.SORT(_xlfn._xlws.FILTER(fields[field_level]&amp;" | "&amp;fields[field_id],fields[experiment_ID]=A329)))</f>
        <v xml:space="preserve"> | </v>
      </c>
      <c r="C329" t="str">
        <v xml:space="preserve"> | </v>
      </c>
      <c r="D329" t="str">
        <v xml:space="preserve"> | </v>
      </c>
      <c r="E329" t="str">
        <v xml:space="preserve"> | </v>
      </c>
    </row>
    <row r="330" spans="2:5" x14ac:dyDescent="0.25">
      <c r="B330" t="str" cm="1">
        <f t="array" ref="B330:E330">TRANSPOSE(_xlfn._xlws.SORT(_xlfn._xlws.FILTER(fields[field_level]&amp;" | "&amp;fields[field_id],fields[experiment_ID]=A330)))</f>
        <v xml:space="preserve"> | </v>
      </c>
      <c r="C330" t="str">
        <v xml:space="preserve"> | </v>
      </c>
      <c r="D330" t="str">
        <v xml:space="preserve"> | </v>
      </c>
      <c r="E330" t="str">
        <v xml:space="preserve"> | </v>
      </c>
    </row>
    <row r="331" spans="2:5" x14ac:dyDescent="0.25">
      <c r="B331" t="str" cm="1">
        <f t="array" ref="B331:E331">TRANSPOSE(_xlfn._xlws.SORT(_xlfn._xlws.FILTER(fields[field_level]&amp;" | "&amp;fields[field_id],fields[experiment_ID]=A331)))</f>
        <v xml:space="preserve"> | </v>
      </c>
      <c r="C331" t="str">
        <v xml:space="preserve"> | </v>
      </c>
      <c r="D331" t="str">
        <v xml:space="preserve"> | </v>
      </c>
      <c r="E331" t="str">
        <v xml:space="preserve"> | </v>
      </c>
    </row>
    <row r="332" spans="2:5" x14ac:dyDescent="0.25">
      <c r="B332" t="str" cm="1">
        <f t="array" ref="B332:E332">TRANSPOSE(_xlfn._xlws.SORT(_xlfn._xlws.FILTER(fields[field_level]&amp;" | "&amp;fields[field_id],fields[experiment_ID]=A332)))</f>
        <v xml:space="preserve"> | </v>
      </c>
      <c r="C332" t="str">
        <v xml:space="preserve"> | </v>
      </c>
      <c r="D332" t="str">
        <v xml:space="preserve"> | </v>
      </c>
      <c r="E332" t="str">
        <v xml:space="preserve"> | </v>
      </c>
    </row>
    <row r="333" spans="2:5" x14ac:dyDescent="0.25">
      <c r="B333" t="str" cm="1">
        <f t="array" ref="B333:E333">TRANSPOSE(_xlfn._xlws.SORT(_xlfn._xlws.FILTER(fields[field_level]&amp;" | "&amp;fields[field_id],fields[experiment_ID]=A333)))</f>
        <v xml:space="preserve"> | </v>
      </c>
      <c r="C333" t="str">
        <v xml:space="preserve"> | </v>
      </c>
      <c r="D333" t="str">
        <v xml:space="preserve"> | </v>
      </c>
      <c r="E333" t="str">
        <v xml:space="preserve"> | </v>
      </c>
    </row>
    <row r="334" spans="2:5" x14ac:dyDescent="0.25">
      <c r="B334" t="str" cm="1">
        <f t="array" ref="B334:E334">TRANSPOSE(_xlfn._xlws.SORT(_xlfn._xlws.FILTER(fields[field_level]&amp;" | "&amp;fields[field_id],fields[experiment_ID]=A334)))</f>
        <v xml:space="preserve"> | </v>
      </c>
      <c r="C334" t="str">
        <v xml:space="preserve"> | </v>
      </c>
      <c r="D334" t="str">
        <v xml:space="preserve"> | </v>
      </c>
      <c r="E334" t="str">
        <v xml:space="preserve"> | </v>
      </c>
    </row>
    <row r="335" spans="2:5" x14ac:dyDescent="0.25">
      <c r="B335" t="str" cm="1">
        <f t="array" ref="B335:E335">TRANSPOSE(_xlfn._xlws.SORT(_xlfn._xlws.FILTER(fields[field_level]&amp;" | "&amp;fields[field_id],fields[experiment_ID]=A335)))</f>
        <v xml:space="preserve"> | </v>
      </c>
      <c r="C335" t="str">
        <v xml:space="preserve"> | </v>
      </c>
      <c r="D335" t="str">
        <v xml:space="preserve"> | </v>
      </c>
      <c r="E335" t="str">
        <v xml:space="preserve"> | </v>
      </c>
    </row>
    <row r="336" spans="2:5" x14ac:dyDescent="0.25">
      <c r="B336" t="str" cm="1">
        <f t="array" ref="B336:E336">TRANSPOSE(_xlfn._xlws.SORT(_xlfn._xlws.FILTER(fields[field_level]&amp;" | "&amp;fields[field_id],fields[experiment_ID]=A336)))</f>
        <v xml:space="preserve"> | </v>
      </c>
      <c r="C336" t="str">
        <v xml:space="preserve"> | </v>
      </c>
      <c r="D336" t="str">
        <v xml:space="preserve"> | </v>
      </c>
      <c r="E336" t="str">
        <v xml:space="preserve"> | </v>
      </c>
    </row>
    <row r="337" spans="2:5" x14ac:dyDescent="0.25">
      <c r="B337" t="str" cm="1">
        <f t="array" ref="B337:E337">TRANSPOSE(_xlfn._xlws.SORT(_xlfn._xlws.FILTER(fields[field_level]&amp;" | "&amp;fields[field_id],fields[experiment_ID]=A337)))</f>
        <v xml:space="preserve"> | </v>
      </c>
      <c r="C337" t="str">
        <v xml:space="preserve"> | </v>
      </c>
      <c r="D337" t="str">
        <v xml:space="preserve"> | </v>
      </c>
      <c r="E337" t="str">
        <v xml:space="preserve"> | </v>
      </c>
    </row>
    <row r="338" spans="2:5" x14ac:dyDescent="0.25">
      <c r="B338" t="str" cm="1">
        <f t="array" ref="B338:E338">TRANSPOSE(_xlfn._xlws.SORT(_xlfn._xlws.FILTER(fields[field_level]&amp;" | "&amp;fields[field_id],fields[experiment_ID]=A338)))</f>
        <v xml:space="preserve"> | </v>
      </c>
      <c r="C338" t="str">
        <v xml:space="preserve"> | </v>
      </c>
      <c r="D338" t="str">
        <v xml:space="preserve"> | </v>
      </c>
      <c r="E338" t="str">
        <v xml:space="preserve"> | </v>
      </c>
    </row>
    <row r="339" spans="2:5" x14ac:dyDescent="0.25">
      <c r="B339" t="str" cm="1">
        <f t="array" ref="B339:E339">TRANSPOSE(_xlfn._xlws.SORT(_xlfn._xlws.FILTER(fields[field_level]&amp;" | "&amp;fields[field_id],fields[experiment_ID]=A339)))</f>
        <v xml:space="preserve"> | </v>
      </c>
      <c r="C339" t="str">
        <v xml:space="preserve"> | </v>
      </c>
      <c r="D339" t="str">
        <v xml:space="preserve"> | </v>
      </c>
      <c r="E339" t="str">
        <v xml:space="preserve"> | </v>
      </c>
    </row>
    <row r="340" spans="2:5" x14ac:dyDescent="0.25">
      <c r="B340" t="str" cm="1">
        <f t="array" ref="B340:E340">TRANSPOSE(_xlfn._xlws.SORT(_xlfn._xlws.FILTER(fields[field_level]&amp;" | "&amp;fields[field_id],fields[experiment_ID]=A340)))</f>
        <v xml:space="preserve"> | </v>
      </c>
      <c r="C340" t="str">
        <v xml:space="preserve"> | </v>
      </c>
      <c r="D340" t="str">
        <v xml:space="preserve"> | </v>
      </c>
      <c r="E340" t="str">
        <v xml:space="preserve"> | </v>
      </c>
    </row>
    <row r="341" spans="2:5" x14ac:dyDescent="0.25">
      <c r="B341" t="str" cm="1">
        <f t="array" ref="B341:E341">TRANSPOSE(_xlfn._xlws.SORT(_xlfn._xlws.FILTER(fields[field_level]&amp;" | "&amp;fields[field_id],fields[experiment_ID]=A341)))</f>
        <v xml:space="preserve"> | </v>
      </c>
      <c r="C341" t="str">
        <v xml:space="preserve"> | </v>
      </c>
      <c r="D341" t="str">
        <v xml:space="preserve"> | </v>
      </c>
      <c r="E341" t="str">
        <v xml:space="preserve"> | </v>
      </c>
    </row>
    <row r="342" spans="2:5" x14ac:dyDescent="0.25">
      <c r="B342" t="str" cm="1">
        <f t="array" ref="B342:E342">TRANSPOSE(_xlfn._xlws.SORT(_xlfn._xlws.FILTER(fields[field_level]&amp;" | "&amp;fields[field_id],fields[experiment_ID]=A342)))</f>
        <v xml:space="preserve"> | </v>
      </c>
      <c r="C342" t="str">
        <v xml:space="preserve"> | </v>
      </c>
      <c r="D342" t="str">
        <v xml:space="preserve"> | </v>
      </c>
      <c r="E342" t="str">
        <v xml:space="preserve"> | </v>
      </c>
    </row>
    <row r="343" spans="2:5" x14ac:dyDescent="0.25">
      <c r="B343" t="str" cm="1">
        <f t="array" ref="B343:E343">TRANSPOSE(_xlfn._xlws.SORT(_xlfn._xlws.FILTER(fields[field_level]&amp;" | "&amp;fields[field_id],fields[experiment_ID]=A343)))</f>
        <v xml:space="preserve"> | </v>
      </c>
      <c r="C343" t="str">
        <v xml:space="preserve"> | </v>
      </c>
      <c r="D343" t="str">
        <v xml:space="preserve"> | </v>
      </c>
      <c r="E343" t="str">
        <v xml:space="preserve"> | </v>
      </c>
    </row>
    <row r="344" spans="2:5" x14ac:dyDescent="0.25">
      <c r="B344" t="str" cm="1">
        <f t="array" ref="B344:E344">TRANSPOSE(_xlfn._xlws.SORT(_xlfn._xlws.FILTER(fields[field_level]&amp;" | "&amp;fields[field_id],fields[experiment_ID]=A344)))</f>
        <v xml:space="preserve"> | </v>
      </c>
      <c r="C344" t="str">
        <v xml:space="preserve"> | </v>
      </c>
      <c r="D344" t="str">
        <v xml:space="preserve"> | </v>
      </c>
      <c r="E344" t="str">
        <v xml:space="preserve"> | </v>
      </c>
    </row>
    <row r="345" spans="2:5" x14ac:dyDescent="0.25">
      <c r="B345" t="str" cm="1">
        <f t="array" ref="B345:E345">TRANSPOSE(_xlfn._xlws.SORT(_xlfn._xlws.FILTER(fields[field_level]&amp;" | "&amp;fields[field_id],fields[experiment_ID]=A345)))</f>
        <v xml:space="preserve"> | </v>
      </c>
      <c r="C345" t="str">
        <v xml:space="preserve"> | </v>
      </c>
      <c r="D345" t="str">
        <v xml:space="preserve"> | </v>
      </c>
      <c r="E345" t="str">
        <v xml:space="preserve"> | </v>
      </c>
    </row>
    <row r="346" spans="2:5" x14ac:dyDescent="0.25">
      <c r="B346" t="str" cm="1">
        <f t="array" ref="B346:E346">TRANSPOSE(_xlfn._xlws.SORT(_xlfn._xlws.FILTER(fields[field_level]&amp;" | "&amp;fields[field_id],fields[experiment_ID]=A346)))</f>
        <v xml:space="preserve"> | </v>
      </c>
      <c r="C346" t="str">
        <v xml:space="preserve"> | </v>
      </c>
      <c r="D346" t="str">
        <v xml:space="preserve"> | </v>
      </c>
      <c r="E346" t="str">
        <v xml:space="preserve"> | </v>
      </c>
    </row>
    <row r="347" spans="2:5" x14ac:dyDescent="0.25">
      <c r="B347" t="str" cm="1">
        <f t="array" ref="B347:E347">TRANSPOSE(_xlfn._xlws.SORT(_xlfn._xlws.FILTER(fields[field_level]&amp;" | "&amp;fields[field_id],fields[experiment_ID]=A347)))</f>
        <v xml:space="preserve"> | </v>
      </c>
      <c r="C347" t="str">
        <v xml:space="preserve"> | </v>
      </c>
      <c r="D347" t="str">
        <v xml:space="preserve"> | </v>
      </c>
      <c r="E347" t="str">
        <v xml:space="preserve"> | </v>
      </c>
    </row>
    <row r="348" spans="2:5" x14ac:dyDescent="0.25">
      <c r="B348" t="str" cm="1">
        <f t="array" ref="B348:E348">TRANSPOSE(_xlfn._xlws.SORT(_xlfn._xlws.FILTER(fields[field_level]&amp;" | "&amp;fields[field_id],fields[experiment_ID]=A348)))</f>
        <v xml:space="preserve"> | </v>
      </c>
      <c r="C348" t="str">
        <v xml:space="preserve"> | </v>
      </c>
      <c r="D348" t="str">
        <v xml:space="preserve"> | </v>
      </c>
      <c r="E348" t="str">
        <v xml:space="preserve"> | </v>
      </c>
    </row>
    <row r="349" spans="2:5" x14ac:dyDescent="0.25">
      <c r="B349" t="str" cm="1">
        <f t="array" ref="B349:E349">TRANSPOSE(_xlfn._xlws.SORT(_xlfn._xlws.FILTER(fields[field_level]&amp;" | "&amp;fields[field_id],fields[experiment_ID]=A349)))</f>
        <v xml:space="preserve"> | </v>
      </c>
      <c r="C349" t="str">
        <v xml:space="preserve"> | </v>
      </c>
      <c r="D349" t="str">
        <v xml:space="preserve"> | </v>
      </c>
      <c r="E349" t="str">
        <v xml:space="preserve"> | </v>
      </c>
    </row>
    <row r="350" spans="2:5" x14ac:dyDescent="0.25">
      <c r="B350" t="str" cm="1">
        <f t="array" ref="B350:E350">TRANSPOSE(_xlfn._xlws.SORT(_xlfn._xlws.FILTER(fields[field_level]&amp;" | "&amp;fields[field_id],fields[experiment_ID]=A350)))</f>
        <v xml:space="preserve"> | </v>
      </c>
      <c r="C350" t="str">
        <v xml:space="preserve"> | </v>
      </c>
      <c r="D350" t="str">
        <v xml:space="preserve"> | </v>
      </c>
      <c r="E350" t="str">
        <v xml:space="preserve"> | </v>
      </c>
    </row>
    <row r="351" spans="2:5" x14ac:dyDescent="0.25">
      <c r="B351" t="str" cm="1">
        <f t="array" ref="B351:E351">TRANSPOSE(_xlfn._xlws.SORT(_xlfn._xlws.FILTER(fields[field_level]&amp;" | "&amp;fields[field_id],fields[experiment_ID]=A351)))</f>
        <v xml:space="preserve"> | </v>
      </c>
      <c r="C351" t="str">
        <v xml:space="preserve"> | </v>
      </c>
      <c r="D351" t="str">
        <v xml:space="preserve"> | </v>
      </c>
      <c r="E351" t="str">
        <v xml:space="preserve"> | </v>
      </c>
    </row>
    <row r="352" spans="2:5" x14ac:dyDescent="0.25">
      <c r="B352" t="str" cm="1">
        <f t="array" ref="B352:E352">TRANSPOSE(_xlfn._xlws.SORT(_xlfn._xlws.FILTER(fields[field_level]&amp;" | "&amp;fields[field_id],fields[experiment_ID]=A352)))</f>
        <v xml:space="preserve"> | </v>
      </c>
      <c r="C352" t="str">
        <v xml:space="preserve"> | </v>
      </c>
      <c r="D352" t="str">
        <v xml:space="preserve"> | </v>
      </c>
      <c r="E352" t="str">
        <v xml:space="preserve"> | </v>
      </c>
    </row>
    <row r="353" spans="2:5" x14ac:dyDescent="0.25">
      <c r="B353" t="str" cm="1">
        <f t="array" ref="B353:E353">TRANSPOSE(_xlfn._xlws.SORT(_xlfn._xlws.FILTER(fields[field_level]&amp;" | "&amp;fields[field_id],fields[experiment_ID]=A353)))</f>
        <v xml:space="preserve"> | </v>
      </c>
      <c r="C353" t="str">
        <v xml:space="preserve"> | </v>
      </c>
      <c r="D353" t="str">
        <v xml:space="preserve"> | </v>
      </c>
      <c r="E353" t="str">
        <v xml:space="preserve"> | </v>
      </c>
    </row>
    <row r="354" spans="2:5" x14ac:dyDescent="0.25">
      <c r="B354" t="str" cm="1">
        <f t="array" ref="B354:E354">TRANSPOSE(_xlfn._xlws.SORT(_xlfn._xlws.FILTER(fields[field_level]&amp;" | "&amp;fields[field_id],fields[experiment_ID]=A354)))</f>
        <v xml:space="preserve"> | </v>
      </c>
      <c r="C354" t="str">
        <v xml:space="preserve"> | </v>
      </c>
      <c r="D354" t="str">
        <v xml:space="preserve"> | </v>
      </c>
      <c r="E354" t="str">
        <v xml:space="preserve"> | </v>
      </c>
    </row>
    <row r="355" spans="2:5" x14ac:dyDescent="0.25">
      <c r="B355" t="str" cm="1">
        <f t="array" ref="B355:E355">TRANSPOSE(_xlfn._xlws.SORT(_xlfn._xlws.FILTER(fields[field_level]&amp;" | "&amp;fields[field_id],fields[experiment_ID]=A355)))</f>
        <v xml:space="preserve"> | </v>
      </c>
      <c r="C355" t="str">
        <v xml:space="preserve"> | </v>
      </c>
      <c r="D355" t="str">
        <v xml:space="preserve"> | </v>
      </c>
      <c r="E355" t="str">
        <v xml:space="preserve"> | </v>
      </c>
    </row>
    <row r="356" spans="2:5" x14ac:dyDescent="0.25">
      <c r="B356" t="str" cm="1">
        <f t="array" ref="B356:E356">TRANSPOSE(_xlfn._xlws.SORT(_xlfn._xlws.FILTER(fields[field_level]&amp;" | "&amp;fields[field_id],fields[experiment_ID]=A356)))</f>
        <v xml:space="preserve"> | </v>
      </c>
      <c r="C356" t="str">
        <v xml:space="preserve"> | </v>
      </c>
      <c r="D356" t="str">
        <v xml:space="preserve"> | </v>
      </c>
      <c r="E356" t="str">
        <v xml:space="preserve"> | </v>
      </c>
    </row>
    <row r="357" spans="2:5" x14ac:dyDescent="0.25">
      <c r="B357" t="str" cm="1">
        <f t="array" ref="B357:E357">TRANSPOSE(_xlfn._xlws.SORT(_xlfn._xlws.FILTER(fields[field_level]&amp;" | "&amp;fields[field_id],fields[experiment_ID]=A357)))</f>
        <v xml:space="preserve"> | </v>
      </c>
      <c r="C357" t="str">
        <v xml:space="preserve"> | </v>
      </c>
      <c r="D357" t="str">
        <v xml:space="preserve"> | </v>
      </c>
      <c r="E357" t="str">
        <v xml:space="preserve"> | </v>
      </c>
    </row>
    <row r="358" spans="2:5" x14ac:dyDescent="0.25">
      <c r="B358" t="str" cm="1">
        <f t="array" ref="B358:E358">TRANSPOSE(_xlfn._xlws.SORT(_xlfn._xlws.FILTER(fields[field_level]&amp;" | "&amp;fields[field_id],fields[experiment_ID]=A358)))</f>
        <v xml:space="preserve"> | </v>
      </c>
      <c r="C358" t="str">
        <v xml:space="preserve"> | </v>
      </c>
      <c r="D358" t="str">
        <v xml:space="preserve"> | </v>
      </c>
      <c r="E358" t="str">
        <v xml:space="preserve"> | </v>
      </c>
    </row>
    <row r="359" spans="2:5" x14ac:dyDescent="0.25">
      <c r="B359" t="str" cm="1">
        <f t="array" ref="B359:E359">TRANSPOSE(_xlfn._xlws.SORT(_xlfn._xlws.FILTER(fields[field_level]&amp;" | "&amp;fields[field_id],fields[experiment_ID]=A359)))</f>
        <v xml:space="preserve"> | </v>
      </c>
      <c r="C359" t="str">
        <v xml:space="preserve"> | </v>
      </c>
      <c r="D359" t="str">
        <v xml:space="preserve"> | </v>
      </c>
      <c r="E359" t="str">
        <v xml:space="preserve"> | </v>
      </c>
    </row>
    <row r="360" spans="2:5" x14ac:dyDescent="0.25">
      <c r="B360" t="str" cm="1">
        <f t="array" ref="B360:E360">TRANSPOSE(_xlfn._xlws.SORT(_xlfn._xlws.FILTER(fields[field_level]&amp;" | "&amp;fields[field_id],fields[experiment_ID]=A360)))</f>
        <v xml:space="preserve"> | </v>
      </c>
      <c r="C360" t="str">
        <v xml:space="preserve"> | </v>
      </c>
      <c r="D360" t="str">
        <v xml:space="preserve"> | </v>
      </c>
      <c r="E360" t="str">
        <v xml:space="preserve"> | </v>
      </c>
    </row>
    <row r="361" spans="2:5" x14ac:dyDescent="0.25">
      <c r="B361" t="str" cm="1">
        <f t="array" ref="B361:E361">TRANSPOSE(_xlfn._xlws.SORT(_xlfn._xlws.FILTER(fields[field_level]&amp;" | "&amp;fields[field_id],fields[experiment_ID]=A361)))</f>
        <v xml:space="preserve"> | </v>
      </c>
      <c r="C361" t="str">
        <v xml:space="preserve"> | </v>
      </c>
      <c r="D361" t="str">
        <v xml:space="preserve"> | </v>
      </c>
      <c r="E361" t="str">
        <v xml:space="preserve"> | </v>
      </c>
    </row>
    <row r="362" spans="2:5" x14ac:dyDescent="0.25">
      <c r="B362" t="str" cm="1">
        <f t="array" ref="B362:E362">TRANSPOSE(_xlfn._xlws.SORT(_xlfn._xlws.FILTER(fields[field_level]&amp;" | "&amp;fields[field_id],fields[experiment_ID]=A362)))</f>
        <v xml:space="preserve"> | </v>
      </c>
      <c r="C362" t="str">
        <v xml:space="preserve"> | </v>
      </c>
      <c r="D362" t="str">
        <v xml:space="preserve"> | </v>
      </c>
      <c r="E362" t="str">
        <v xml:space="preserve"> | </v>
      </c>
    </row>
    <row r="363" spans="2:5" x14ac:dyDescent="0.25">
      <c r="B363" t="str" cm="1">
        <f t="array" ref="B363:E363">TRANSPOSE(_xlfn._xlws.SORT(_xlfn._xlws.FILTER(fields[field_level]&amp;" | "&amp;fields[field_id],fields[experiment_ID]=A363)))</f>
        <v xml:space="preserve"> | </v>
      </c>
      <c r="C363" t="str">
        <v xml:space="preserve"> | </v>
      </c>
      <c r="D363" t="str">
        <v xml:space="preserve"> | </v>
      </c>
      <c r="E363" t="str">
        <v xml:space="preserve"> | </v>
      </c>
    </row>
    <row r="364" spans="2:5" x14ac:dyDescent="0.25">
      <c r="B364" t="str" cm="1">
        <f t="array" ref="B364:E364">TRANSPOSE(_xlfn._xlws.SORT(_xlfn._xlws.FILTER(fields[field_level]&amp;" | "&amp;fields[field_id],fields[experiment_ID]=A364)))</f>
        <v xml:space="preserve"> | </v>
      </c>
      <c r="C364" t="str">
        <v xml:space="preserve"> | </v>
      </c>
      <c r="D364" t="str">
        <v xml:space="preserve"> | </v>
      </c>
      <c r="E364" t="str">
        <v xml:space="preserve"> | </v>
      </c>
    </row>
    <row r="365" spans="2:5" x14ac:dyDescent="0.25">
      <c r="B365" t="str" cm="1">
        <f t="array" ref="B365:E365">TRANSPOSE(_xlfn._xlws.SORT(_xlfn._xlws.FILTER(fields[field_level]&amp;" | "&amp;fields[field_id],fields[experiment_ID]=A365)))</f>
        <v xml:space="preserve"> | </v>
      </c>
      <c r="C365" t="str">
        <v xml:space="preserve"> | </v>
      </c>
      <c r="D365" t="str">
        <v xml:space="preserve"> | </v>
      </c>
      <c r="E365" t="str">
        <v xml:space="preserve"> | </v>
      </c>
    </row>
    <row r="366" spans="2:5" x14ac:dyDescent="0.25">
      <c r="B366" t="str" cm="1">
        <f t="array" ref="B366:E366">TRANSPOSE(_xlfn._xlws.SORT(_xlfn._xlws.FILTER(fields[field_level]&amp;" | "&amp;fields[field_id],fields[experiment_ID]=A366)))</f>
        <v xml:space="preserve"> | </v>
      </c>
      <c r="C366" t="str">
        <v xml:space="preserve"> | </v>
      </c>
      <c r="D366" t="str">
        <v xml:space="preserve"> | </v>
      </c>
      <c r="E366" t="str">
        <v xml:space="preserve"> | </v>
      </c>
    </row>
    <row r="367" spans="2:5" x14ac:dyDescent="0.25">
      <c r="B367" t="str" cm="1">
        <f t="array" ref="B367:E367">TRANSPOSE(_xlfn._xlws.SORT(_xlfn._xlws.FILTER(fields[field_level]&amp;" | "&amp;fields[field_id],fields[experiment_ID]=A367)))</f>
        <v xml:space="preserve"> | </v>
      </c>
      <c r="C367" t="str">
        <v xml:space="preserve"> | </v>
      </c>
      <c r="D367" t="str">
        <v xml:space="preserve"> | </v>
      </c>
      <c r="E367" t="str">
        <v xml:space="preserve"> | </v>
      </c>
    </row>
    <row r="368" spans="2:5" x14ac:dyDescent="0.25">
      <c r="B368" t="str" cm="1">
        <f t="array" ref="B368:E368">TRANSPOSE(_xlfn._xlws.SORT(_xlfn._xlws.FILTER(fields[field_level]&amp;" | "&amp;fields[field_id],fields[experiment_ID]=A368)))</f>
        <v xml:space="preserve"> | </v>
      </c>
      <c r="C368" t="str">
        <v xml:space="preserve"> | </v>
      </c>
      <c r="D368" t="str">
        <v xml:space="preserve"> | </v>
      </c>
      <c r="E368" t="str">
        <v xml:space="preserve"> | </v>
      </c>
    </row>
    <row r="369" spans="2:5" x14ac:dyDescent="0.25">
      <c r="B369" t="str" cm="1">
        <f t="array" ref="B369:E369">TRANSPOSE(_xlfn._xlws.SORT(_xlfn._xlws.FILTER(fields[field_level]&amp;" | "&amp;fields[field_id],fields[experiment_ID]=A369)))</f>
        <v xml:space="preserve"> | </v>
      </c>
      <c r="C369" t="str">
        <v xml:space="preserve"> | </v>
      </c>
      <c r="D369" t="str">
        <v xml:space="preserve"> | </v>
      </c>
      <c r="E369" t="str">
        <v xml:space="preserve"> | </v>
      </c>
    </row>
    <row r="370" spans="2:5" x14ac:dyDescent="0.25">
      <c r="B370" t="str" cm="1">
        <f t="array" ref="B370:E370">TRANSPOSE(_xlfn._xlws.SORT(_xlfn._xlws.FILTER(fields[field_level]&amp;" | "&amp;fields[field_id],fields[experiment_ID]=A370)))</f>
        <v xml:space="preserve"> | </v>
      </c>
      <c r="C370" t="str">
        <v xml:space="preserve"> | </v>
      </c>
      <c r="D370" t="str">
        <v xml:space="preserve"> | </v>
      </c>
      <c r="E370" t="str">
        <v xml:space="preserve"> | </v>
      </c>
    </row>
    <row r="371" spans="2:5" x14ac:dyDescent="0.25">
      <c r="B371" t="str" cm="1">
        <f t="array" ref="B371:E371">TRANSPOSE(_xlfn._xlws.SORT(_xlfn._xlws.FILTER(fields[field_level]&amp;" | "&amp;fields[field_id],fields[experiment_ID]=A371)))</f>
        <v xml:space="preserve"> | </v>
      </c>
      <c r="C371" t="str">
        <v xml:space="preserve"> | </v>
      </c>
      <c r="D371" t="str">
        <v xml:space="preserve"> | </v>
      </c>
      <c r="E371" t="str">
        <v xml:space="preserve"> | </v>
      </c>
    </row>
    <row r="372" spans="2:5" x14ac:dyDescent="0.25">
      <c r="B372" t="str" cm="1">
        <f t="array" ref="B372:E372">TRANSPOSE(_xlfn._xlws.SORT(_xlfn._xlws.FILTER(fields[field_level]&amp;" | "&amp;fields[field_id],fields[experiment_ID]=A372)))</f>
        <v xml:space="preserve"> | </v>
      </c>
      <c r="C372" t="str">
        <v xml:space="preserve"> | </v>
      </c>
      <c r="D372" t="str">
        <v xml:space="preserve"> | </v>
      </c>
      <c r="E372" t="str">
        <v xml:space="preserve"> | </v>
      </c>
    </row>
    <row r="373" spans="2:5" x14ac:dyDescent="0.25">
      <c r="B373" t="str" cm="1">
        <f t="array" ref="B373:E373">TRANSPOSE(_xlfn._xlws.SORT(_xlfn._xlws.FILTER(fields[field_level]&amp;" | "&amp;fields[field_id],fields[experiment_ID]=A373)))</f>
        <v xml:space="preserve"> | </v>
      </c>
      <c r="C373" t="str">
        <v xml:space="preserve"> | </v>
      </c>
      <c r="D373" t="str">
        <v xml:space="preserve"> | </v>
      </c>
      <c r="E373" t="str">
        <v xml:space="preserve"> | </v>
      </c>
    </row>
    <row r="374" spans="2:5" x14ac:dyDescent="0.25">
      <c r="B374" t="str" cm="1">
        <f t="array" ref="B374:E374">TRANSPOSE(_xlfn._xlws.SORT(_xlfn._xlws.FILTER(fields[field_level]&amp;" | "&amp;fields[field_id],fields[experiment_ID]=A374)))</f>
        <v xml:space="preserve"> | </v>
      </c>
      <c r="C374" t="str">
        <v xml:space="preserve"> | </v>
      </c>
      <c r="D374" t="str">
        <v xml:space="preserve"> | </v>
      </c>
      <c r="E374" t="str">
        <v xml:space="preserve"> | </v>
      </c>
    </row>
    <row r="375" spans="2:5" x14ac:dyDescent="0.25">
      <c r="B375" t="str" cm="1">
        <f t="array" ref="B375:E375">TRANSPOSE(_xlfn._xlws.SORT(_xlfn._xlws.FILTER(fields[field_level]&amp;" | "&amp;fields[field_id],fields[experiment_ID]=A375)))</f>
        <v xml:space="preserve"> | </v>
      </c>
      <c r="C375" t="str">
        <v xml:space="preserve"> | </v>
      </c>
      <c r="D375" t="str">
        <v xml:space="preserve"> | </v>
      </c>
      <c r="E375" t="str">
        <v xml:space="preserve"> | </v>
      </c>
    </row>
    <row r="376" spans="2:5" x14ac:dyDescent="0.25">
      <c r="B376" t="str" cm="1">
        <f t="array" ref="B376:E376">TRANSPOSE(_xlfn._xlws.SORT(_xlfn._xlws.FILTER(fields[field_level]&amp;" | "&amp;fields[field_id],fields[experiment_ID]=A376)))</f>
        <v xml:space="preserve"> | </v>
      </c>
      <c r="C376" t="str">
        <v xml:space="preserve"> | </v>
      </c>
      <c r="D376" t="str">
        <v xml:space="preserve"> | </v>
      </c>
      <c r="E376" t="str">
        <v xml:space="preserve"> | </v>
      </c>
    </row>
    <row r="377" spans="2:5" x14ac:dyDescent="0.25">
      <c r="B377" t="str" cm="1">
        <f t="array" ref="B377:E377">TRANSPOSE(_xlfn._xlws.SORT(_xlfn._xlws.FILTER(fields[field_level]&amp;" | "&amp;fields[field_id],fields[experiment_ID]=A377)))</f>
        <v xml:space="preserve"> | </v>
      </c>
      <c r="C377" t="str">
        <v xml:space="preserve"> | </v>
      </c>
      <c r="D377" t="str">
        <v xml:space="preserve"> | </v>
      </c>
      <c r="E377" t="str">
        <v xml:space="preserve"> | </v>
      </c>
    </row>
    <row r="378" spans="2:5" x14ac:dyDescent="0.25">
      <c r="B378" t="str" cm="1">
        <f t="array" ref="B378:E378">TRANSPOSE(_xlfn._xlws.SORT(_xlfn._xlws.FILTER(fields[field_level]&amp;" | "&amp;fields[field_id],fields[experiment_ID]=A378)))</f>
        <v xml:space="preserve"> | </v>
      </c>
      <c r="C378" t="str">
        <v xml:space="preserve"> | </v>
      </c>
      <c r="D378" t="str">
        <v xml:space="preserve"> | </v>
      </c>
      <c r="E378" t="str">
        <v xml:space="preserve"> | </v>
      </c>
    </row>
    <row r="379" spans="2:5" x14ac:dyDescent="0.25">
      <c r="B379" t="str" cm="1">
        <f t="array" ref="B379:E379">TRANSPOSE(_xlfn._xlws.SORT(_xlfn._xlws.FILTER(fields[field_level]&amp;" | "&amp;fields[field_id],fields[experiment_ID]=A379)))</f>
        <v xml:space="preserve"> | </v>
      </c>
      <c r="C379" t="str">
        <v xml:space="preserve"> | </v>
      </c>
      <c r="D379" t="str">
        <v xml:space="preserve"> | </v>
      </c>
      <c r="E379" t="str">
        <v xml:space="preserve"> | </v>
      </c>
    </row>
    <row r="380" spans="2:5" x14ac:dyDescent="0.25">
      <c r="B380" t="str" cm="1">
        <f t="array" ref="B380:E380">TRANSPOSE(_xlfn._xlws.SORT(_xlfn._xlws.FILTER(fields[field_level]&amp;" | "&amp;fields[field_id],fields[experiment_ID]=A380)))</f>
        <v xml:space="preserve"> | </v>
      </c>
      <c r="C380" t="str">
        <v xml:space="preserve"> | </v>
      </c>
      <c r="D380" t="str">
        <v xml:space="preserve"> | </v>
      </c>
      <c r="E380" t="str">
        <v xml:space="preserve"> | </v>
      </c>
    </row>
    <row r="381" spans="2:5" x14ac:dyDescent="0.25">
      <c r="B381" t="str" cm="1">
        <f t="array" ref="B381:E381">TRANSPOSE(_xlfn._xlws.SORT(_xlfn._xlws.FILTER(fields[field_level]&amp;" | "&amp;fields[field_id],fields[experiment_ID]=A381)))</f>
        <v xml:space="preserve"> | </v>
      </c>
      <c r="C381" t="str">
        <v xml:space="preserve"> | </v>
      </c>
      <c r="D381" t="str">
        <v xml:space="preserve"> | </v>
      </c>
      <c r="E381" t="str">
        <v xml:space="preserve"> | </v>
      </c>
    </row>
    <row r="382" spans="2:5" x14ac:dyDescent="0.25">
      <c r="B382" t="str" cm="1">
        <f t="array" ref="B382:E382">TRANSPOSE(_xlfn._xlws.SORT(_xlfn._xlws.FILTER(fields[field_level]&amp;" | "&amp;fields[field_id],fields[experiment_ID]=A382)))</f>
        <v xml:space="preserve"> | </v>
      </c>
      <c r="C382" t="str">
        <v xml:space="preserve"> | </v>
      </c>
      <c r="D382" t="str">
        <v xml:space="preserve"> | </v>
      </c>
      <c r="E382" t="str">
        <v xml:space="preserve"> | </v>
      </c>
    </row>
    <row r="383" spans="2:5" x14ac:dyDescent="0.25">
      <c r="B383" t="str" cm="1">
        <f t="array" ref="B383:E383">TRANSPOSE(_xlfn._xlws.SORT(_xlfn._xlws.FILTER(fields[field_level]&amp;" | "&amp;fields[field_id],fields[experiment_ID]=A383)))</f>
        <v xml:space="preserve"> | </v>
      </c>
      <c r="C383" t="str">
        <v xml:space="preserve"> | </v>
      </c>
      <c r="D383" t="str">
        <v xml:space="preserve"> | </v>
      </c>
      <c r="E383" t="str">
        <v xml:space="preserve"> | </v>
      </c>
    </row>
    <row r="384" spans="2:5" x14ac:dyDescent="0.25">
      <c r="B384" t="str" cm="1">
        <f t="array" ref="B384:E384">TRANSPOSE(_xlfn._xlws.SORT(_xlfn._xlws.FILTER(fields[field_level]&amp;" | "&amp;fields[field_id],fields[experiment_ID]=A384)))</f>
        <v xml:space="preserve"> | </v>
      </c>
      <c r="C384" t="str">
        <v xml:space="preserve"> | </v>
      </c>
      <c r="D384" t="str">
        <v xml:space="preserve"> | </v>
      </c>
      <c r="E384" t="str">
        <v xml:space="preserve"> | </v>
      </c>
    </row>
    <row r="385" spans="2:5" x14ac:dyDescent="0.25">
      <c r="B385" t="str" cm="1">
        <f t="array" ref="B385:E385">TRANSPOSE(_xlfn._xlws.SORT(_xlfn._xlws.FILTER(fields[field_level]&amp;" | "&amp;fields[field_id],fields[experiment_ID]=A385)))</f>
        <v xml:space="preserve"> | </v>
      </c>
      <c r="C385" t="str">
        <v xml:space="preserve"> | </v>
      </c>
      <c r="D385" t="str">
        <v xml:space="preserve"> | </v>
      </c>
      <c r="E385" t="str">
        <v xml:space="preserve"> | </v>
      </c>
    </row>
    <row r="386" spans="2:5" x14ac:dyDescent="0.25">
      <c r="B386" t="str" cm="1">
        <f t="array" ref="B386:E386">TRANSPOSE(_xlfn._xlws.SORT(_xlfn._xlws.FILTER(fields[field_level]&amp;" | "&amp;fields[field_id],fields[experiment_ID]=A386)))</f>
        <v xml:space="preserve"> | </v>
      </c>
      <c r="C386" t="str">
        <v xml:space="preserve"> | </v>
      </c>
      <c r="D386" t="str">
        <v xml:space="preserve"> | </v>
      </c>
      <c r="E386" t="str">
        <v xml:space="preserve"> | </v>
      </c>
    </row>
    <row r="387" spans="2:5" x14ac:dyDescent="0.25">
      <c r="B387" t="str" cm="1">
        <f t="array" ref="B387:E387">TRANSPOSE(_xlfn._xlws.SORT(_xlfn._xlws.FILTER(fields[field_level]&amp;" | "&amp;fields[field_id],fields[experiment_ID]=A387)))</f>
        <v xml:space="preserve"> | </v>
      </c>
      <c r="C387" t="str">
        <v xml:space="preserve"> | </v>
      </c>
      <c r="D387" t="str">
        <v xml:space="preserve"> | </v>
      </c>
      <c r="E387" t="str">
        <v xml:space="preserve"> | </v>
      </c>
    </row>
    <row r="388" spans="2:5" x14ac:dyDescent="0.25">
      <c r="B388" t="str" cm="1">
        <f t="array" ref="B388:E388">TRANSPOSE(_xlfn._xlws.SORT(_xlfn._xlws.FILTER(fields[field_level]&amp;" | "&amp;fields[field_id],fields[experiment_ID]=A388)))</f>
        <v xml:space="preserve"> | </v>
      </c>
      <c r="C388" t="str">
        <v xml:space="preserve"> | </v>
      </c>
      <c r="D388" t="str">
        <v xml:space="preserve"> | </v>
      </c>
      <c r="E388" t="str">
        <v xml:space="preserve"> | </v>
      </c>
    </row>
    <row r="389" spans="2:5" x14ac:dyDescent="0.25">
      <c r="B389" t="str" cm="1">
        <f t="array" ref="B389:E389">TRANSPOSE(_xlfn._xlws.SORT(_xlfn._xlws.FILTER(fields[field_level]&amp;" | "&amp;fields[field_id],fields[experiment_ID]=A389)))</f>
        <v xml:space="preserve"> | </v>
      </c>
      <c r="C389" t="str">
        <v xml:space="preserve"> | </v>
      </c>
      <c r="D389" t="str">
        <v xml:space="preserve"> | </v>
      </c>
      <c r="E389" t="str">
        <v xml:space="preserve"> | </v>
      </c>
    </row>
    <row r="390" spans="2:5" x14ac:dyDescent="0.25">
      <c r="B390" t="str" cm="1">
        <f t="array" ref="B390:E390">TRANSPOSE(_xlfn._xlws.SORT(_xlfn._xlws.FILTER(fields[field_level]&amp;" | "&amp;fields[field_id],fields[experiment_ID]=A390)))</f>
        <v xml:space="preserve"> | </v>
      </c>
      <c r="C390" t="str">
        <v xml:space="preserve"> | </v>
      </c>
      <c r="D390" t="str">
        <v xml:space="preserve"> | </v>
      </c>
      <c r="E390" t="str">
        <v xml:space="preserve"> | </v>
      </c>
    </row>
    <row r="391" spans="2:5" x14ac:dyDescent="0.25">
      <c r="B391" t="str" cm="1">
        <f t="array" ref="B391:E391">TRANSPOSE(_xlfn._xlws.SORT(_xlfn._xlws.FILTER(fields[field_level]&amp;" | "&amp;fields[field_id],fields[experiment_ID]=A391)))</f>
        <v xml:space="preserve"> | </v>
      </c>
      <c r="C391" t="str">
        <v xml:space="preserve"> | </v>
      </c>
      <c r="D391" t="str">
        <v xml:space="preserve"> | </v>
      </c>
      <c r="E391" t="str">
        <v xml:space="preserve"> | </v>
      </c>
    </row>
    <row r="392" spans="2:5" x14ac:dyDescent="0.25">
      <c r="B392" t="str" cm="1">
        <f t="array" ref="B392:E392">TRANSPOSE(_xlfn._xlws.SORT(_xlfn._xlws.FILTER(fields[field_level]&amp;" | "&amp;fields[field_id],fields[experiment_ID]=A392)))</f>
        <v xml:space="preserve"> | </v>
      </c>
      <c r="C392" t="str">
        <v xml:space="preserve"> | </v>
      </c>
      <c r="D392" t="str">
        <v xml:space="preserve"> | </v>
      </c>
      <c r="E392" t="str">
        <v xml:space="preserve"> | </v>
      </c>
    </row>
    <row r="393" spans="2:5" x14ac:dyDescent="0.25">
      <c r="B393" t="str" cm="1">
        <f t="array" ref="B393:E393">TRANSPOSE(_xlfn._xlws.SORT(_xlfn._xlws.FILTER(fields[field_level]&amp;" | "&amp;fields[field_id],fields[experiment_ID]=A393)))</f>
        <v xml:space="preserve"> | </v>
      </c>
      <c r="C393" t="str">
        <v xml:space="preserve"> | </v>
      </c>
      <c r="D393" t="str">
        <v xml:space="preserve"> | </v>
      </c>
      <c r="E393" t="str">
        <v xml:space="preserve"> | </v>
      </c>
    </row>
    <row r="394" spans="2:5" x14ac:dyDescent="0.25">
      <c r="B394" t="str" cm="1">
        <f t="array" ref="B394:E394">TRANSPOSE(_xlfn._xlws.SORT(_xlfn._xlws.FILTER(fields[field_level]&amp;" | "&amp;fields[field_id],fields[experiment_ID]=A394)))</f>
        <v xml:space="preserve"> | </v>
      </c>
      <c r="C394" t="str">
        <v xml:space="preserve"> | </v>
      </c>
      <c r="D394" t="str">
        <v xml:space="preserve"> | </v>
      </c>
      <c r="E394" t="str">
        <v xml:space="preserve"> | </v>
      </c>
    </row>
    <row r="395" spans="2:5" x14ac:dyDescent="0.25">
      <c r="B395" t="str" cm="1">
        <f t="array" ref="B395:E395">TRANSPOSE(_xlfn._xlws.SORT(_xlfn._xlws.FILTER(fields[field_level]&amp;" | "&amp;fields[field_id],fields[experiment_ID]=A395)))</f>
        <v xml:space="preserve"> | </v>
      </c>
      <c r="C395" t="str">
        <v xml:space="preserve"> | </v>
      </c>
      <c r="D395" t="str">
        <v xml:space="preserve"> | </v>
      </c>
      <c r="E395" t="str">
        <v xml:space="preserve"> | </v>
      </c>
    </row>
    <row r="396" spans="2:5" x14ac:dyDescent="0.25">
      <c r="B396" t="str" cm="1">
        <f t="array" ref="B396:E396">TRANSPOSE(_xlfn._xlws.SORT(_xlfn._xlws.FILTER(fields[field_level]&amp;" | "&amp;fields[field_id],fields[experiment_ID]=A396)))</f>
        <v xml:space="preserve"> | </v>
      </c>
      <c r="C396" t="str">
        <v xml:space="preserve"> | </v>
      </c>
      <c r="D396" t="str">
        <v xml:space="preserve"> | </v>
      </c>
      <c r="E396" t="str">
        <v xml:space="preserve"> | </v>
      </c>
    </row>
    <row r="397" spans="2:5" x14ac:dyDescent="0.25">
      <c r="B397" t="str" cm="1">
        <f t="array" ref="B397:E397">TRANSPOSE(_xlfn._xlws.SORT(_xlfn._xlws.FILTER(fields[field_level]&amp;" | "&amp;fields[field_id],fields[experiment_ID]=A397)))</f>
        <v xml:space="preserve"> | </v>
      </c>
      <c r="C397" t="str">
        <v xml:space="preserve"> | </v>
      </c>
      <c r="D397" t="str">
        <v xml:space="preserve"> | </v>
      </c>
      <c r="E397" t="str">
        <v xml:space="preserve"> | </v>
      </c>
    </row>
    <row r="398" spans="2:5" x14ac:dyDescent="0.25">
      <c r="B398" t="str" cm="1">
        <f t="array" ref="B398:E398">TRANSPOSE(_xlfn._xlws.SORT(_xlfn._xlws.FILTER(fields[field_level]&amp;" | "&amp;fields[field_id],fields[experiment_ID]=A398)))</f>
        <v xml:space="preserve"> | </v>
      </c>
      <c r="C398" t="str">
        <v xml:space="preserve"> | </v>
      </c>
      <c r="D398" t="str">
        <v xml:space="preserve"> | </v>
      </c>
      <c r="E398" t="str">
        <v xml:space="preserve"> | </v>
      </c>
    </row>
    <row r="399" spans="2:5" x14ac:dyDescent="0.25">
      <c r="B399" t="str" cm="1">
        <f t="array" ref="B399:E399">TRANSPOSE(_xlfn._xlws.SORT(_xlfn._xlws.FILTER(fields[field_level]&amp;" | "&amp;fields[field_id],fields[experiment_ID]=A399)))</f>
        <v xml:space="preserve"> | </v>
      </c>
      <c r="C399" t="str">
        <v xml:space="preserve"> | </v>
      </c>
      <c r="D399" t="str">
        <v xml:space="preserve"> | </v>
      </c>
      <c r="E399" t="str">
        <v xml:space="preserve"> | </v>
      </c>
    </row>
    <row r="400" spans="2:5" x14ac:dyDescent="0.25">
      <c r="B400" t="str" cm="1">
        <f t="array" ref="B400:E400">TRANSPOSE(_xlfn._xlws.SORT(_xlfn._xlws.FILTER(fields[field_level]&amp;" | "&amp;fields[field_id],fields[experiment_ID]=A400)))</f>
        <v xml:space="preserve"> | </v>
      </c>
      <c r="C400" t="str">
        <v xml:space="preserve"> | </v>
      </c>
      <c r="D400" t="str">
        <v xml:space="preserve"> | </v>
      </c>
      <c r="E400" t="str">
        <v xml:space="preserve"> | </v>
      </c>
    </row>
    <row r="401" spans="2:5" x14ac:dyDescent="0.25">
      <c r="B401" t="str" cm="1">
        <f t="array" ref="B401:E401">TRANSPOSE(_xlfn._xlws.SORT(_xlfn._xlws.FILTER(fields[field_level]&amp;" | "&amp;fields[field_id],fields[experiment_ID]=A401)))</f>
        <v xml:space="preserve"> | </v>
      </c>
      <c r="C401" t="str">
        <v xml:space="preserve"> | </v>
      </c>
      <c r="D401" t="str">
        <v xml:space="preserve"> | </v>
      </c>
      <c r="E401" t="str">
        <v xml:space="preserve"> | </v>
      </c>
    </row>
    <row r="402" spans="2:5" x14ac:dyDescent="0.25">
      <c r="B402" t="str" cm="1">
        <f t="array" ref="B402:E402">TRANSPOSE(_xlfn._xlws.SORT(_xlfn._xlws.FILTER(fields[field_level]&amp;" | "&amp;fields[field_id],fields[experiment_ID]=A402)))</f>
        <v xml:space="preserve"> | </v>
      </c>
      <c r="C402" t="str">
        <v xml:space="preserve"> | </v>
      </c>
      <c r="D402" t="str">
        <v xml:space="preserve"> | </v>
      </c>
      <c r="E402" t="str">
        <v xml:space="preserve"> | </v>
      </c>
    </row>
    <row r="403" spans="2:5" x14ac:dyDescent="0.25">
      <c r="B403" t="str" cm="1">
        <f t="array" ref="B403:E403">TRANSPOSE(_xlfn._xlws.SORT(_xlfn._xlws.FILTER(fields[field_level]&amp;" | "&amp;fields[field_id],fields[experiment_ID]=A403)))</f>
        <v xml:space="preserve"> | </v>
      </c>
      <c r="C403" t="str">
        <v xml:space="preserve"> | </v>
      </c>
      <c r="D403" t="str">
        <v xml:space="preserve"> | </v>
      </c>
      <c r="E403" t="str">
        <v xml:space="preserve"> | </v>
      </c>
    </row>
    <row r="404" spans="2:5" x14ac:dyDescent="0.25">
      <c r="B404" t="str" cm="1">
        <f t="array" ref="B404:E404">TRANSPOSE(_xlfn._xlws.SORT(_xlfn._xlws.FILTER(fields[field_level]&amp;" | "&amp;fields[field_id],fields[experiment_ID]=A404)))</f>
        <v xml:space="preserve"> | </v>
      </c>
      <c r="C404" t="str">
        <v xml:space="preserve"> | </v>
      </c>
      <c r="D404" t="str">
        <v xml:space="preserve"> | </v>
      </c>
      <c r="E404" t="str">
        <v xml:space="preserve"> | </v>
      </c>
    </row>
    <row r="405" spans="2:5" x14ac:dyDescent="0.25">
      <c r="B405" t="str" cm="1">
        <f t="array" ref="B405:E405">TRANSPOSE(_xlfn._xlws.SORT(_xlfn._xlws.FILTER(fields[field_level]&amp;" | "&amp;fields[field_id],fields[experiment_ID]=A405)))</f>
        <v xml:space="preserve"> | </v>
      </c>
      <c r="C405" t="str">
        <v xml:space="preserve"> | </v>
      </c>
      <c r="D405" t="str">
        <v xml:space="preserve"> | </v>
      </c>
      <c r="E405" t="str">
        <v xml:space="preserve"> | </v>
      </c>
    </row>
    <row r="406" spans="2:5" x14ac:dyDescent="0.25">
      <c r="B406" t="str" cm="1">
        <f t="array" ref="B406:E406">TRANSPOSE(_xlfn._xlws.SORT(_xlfn._xlws.FILTER(fields[field_level]&amp;" | "&amp;fields[field_id],fields[experiment_ID]=A406)))</f>
        <v xml:space="preserve"> | </v>
      </c>
      <c r="C406" t="str">
        <v xml:space="preserve"> | </v>
      </c>
      <c r="D406" t="str">
        <v xml:space="preserve"> | </v>
      </c>
      <c r="E406" t="str">
        <v xml:space="preserve"> | </v>
      </c>
    </row>
    <row r="407" spans="2:5" x14ac:dyDescent="0.25">
      <c r="B407" t="str" cm="1">
        <f t="array" ref="B407:E407">TRANSPOSE(_xlfn._xlws.SORT(_xlfn._xlws.FILTER(fields[field_level]&amp;" | "&amp;fields[field_id],fields[experiment_ID]=A407)))</f>
        <v xml:space="preserve"> | </v>
      </c>
      <c r="C407" t="str">
        <v xml:space="preserve"> | </v>
      </c>
      <c r="D407" t="str">
        <v xml:space="preserve"> | </v>
      </c>
      <c r="E407" t="str">
        <v xml:space="preserve"> | </v>
      </c>
    </row>
    <row r="408" spans="2:5" x14ac:dyDescent="0.25">
      <c r="B408" t="str" cm="1">
        <f t="array" ref="B408:E408">TRANSPOSE(_xlfn._xlws.SORT(_xlfn._xlws.FILTER(fields[field_level]&amp;" | "&amp;fields[field_id],fields[experiment_ID]=A408)))</f>
        <v xml:space="preserve"> | </v>
      </c>
      <c r="C408" t="str">
        <v xml:space="preserve"> | </v>
      </c>
      <c r="D408" t="str">
        <v xml:space="preserve"> | </v>
      </c>
      <c r="E408" t="str">
        <v xml:space="preserve"> | </v>
      </c>
    </row>
    <row r="409" spans="2:5" x14ac:dyDescent="0.25">
      <c r="B409" t="str" cm="1">
        <f t="array" ref="B409:E409">TRANSPOSE(_xlfn._xlws.SORT(_xlfn._xlws.FILTER(fields[field_level]&amp;" | "&amp;fields[field_id],fields[experiment_ID]=A409)))</f>
        <v xml:space="preserve"> | </v>
      </c>
      <c r="C409" t="str">
        <v xml:space="preserve"> | </v>
      </c>
      <c r="D409" t="str">
        <v xml:space="preserve"> | </v>
      </c>
      <c r="E409" t="str">
        <v xml:space="preserve"> | </v>
      </c>
    </row>
    <row r="410" spans="2:5" x14ac:dyDescent="0.25">
      <c r="B410" t="str" cm="1">
        <f t="array" ref="B410:E410">TRANSPOSE(_xlfn._xlws.SORT(_xlfn._xlws.FILTER(fields[field_level]&amp;" | "&amp;fields[field_id],fields[experiment_ID]=A410)))</f>
        <v xml:space="preserve"> | </v>
      </c>
      <c r="C410" t="str">
        <v xml:space="preserve"> | </v>
      </c>
      <c r="D410" t="str">
        <v xml:space="preserve"> | </v>
      </c>
      <c r="E410" t="str">
        <v xml:space="preserve"> | </v>
      </c>
    </row>
    <row r="411" spans="2:5" x14ac:dyDescent="0.25">
      <c r="B411" t="str" cm="1">
        <f t="array" ref="B411:E411">TRANSPOSE(_xlfn._xlws.SORT(_xlfn._xlws.FILTER(fields[field_level]&amp;" | "&amp;fields[field_id],fields[experiment_ID]=A411)))</f>
        <v xml:space="preserve"> | </v>
      </c>
      <c r="C411" t="str">
        <v xml:space="preserve"> | </v>
      </c>
      <c r="D411" t="str">
        <v xml:space="preserve"> | </v>
      </c>
      <c r="E411" t="str">
        <v xml:space="preserve"> | </v>
      </c>
    </row>
    <row r="412" spans="2:5" x14ac:dyDescent="0.25">
      <c r="B412" t="str" cm="1">
        <f t="array" ref="B412:E412">TRANSPOSE(_xlfn._xlws.SORT(_xlfn._xlws.FILTER(fields[field_level]&amp;" | "&amp;fields[field_id],fields[experiment_ID]=A412)))</f>
        <v xml:space="preserve"> | </v>
      </c>
      <c r="C412" t="str">
        <v xml:space="preserve"> | </v>
      </c>
      <c r="D412" t="str">
        <v xml:space="preserve"> | </v>
      </c>
      <c r="E412" t="str">
        <v xml:space="preserve"> | </v>
      </c>
    </row>
    <row r="413" spans="2:5" x14ac:dyDescent="0.25">
      <c r="B413" t="str" cm="1">
        <f t="array" ref="B413:E413">TRANSPOSE(_xlfn._xlws.SORT(_xlfn._xlws.FILTER(fields[field_level]&amp;" | "&amp;fields[field_id],fields[experiment_ID]=A413)))</f>
        <v xml:space="preserve"> | </v>
      </c>
      <c r="C413" t="str">
        <v xml:space="preserve"> | </v>
      </c>
      <c r="D413" t="str">
        <v xml:space="preserve"> | </v>
      </c>
      <c r="E413" t="str">
        <v xml:space="preserve"> | </v>
      </c>
    </row>
    <row r="414" spans="2:5" x14ac:dyDescent="0.25">
      <c r="B414" t="str" cm="1">
        <f t="array" ref="B414:E414">TRANSPOSE(_xlfn._xlws.SORT(_xlfn._xlws.FILTER(fields[field_level]&amp;" | "&amp;fields[field_id],fields[experiment_ID]=A414)))</f>
        <v xml:space="preserve"> | </v>
      </c>
      <c r="C414" t="str">
        <v xml:space="preserve"> | </v>
      </c>
      <c r="D414" t="str">
        <v xml:space="preserve"> | </v>
      </c>
      <c r="E414" t="str">
        <v xml:space="preserve"> | </v>
      </c>
    </row>
    <row r="415" spans="2:5" x14ac:dyDescent="0.25">
      <c r="B415" t="str" cm="1">
        <f t="array" ref="B415:E415">TRANSPOSE(_xlfn._xlws.SORT(_xlfn._xlws.FILTER(fields[field_level]&amp;" | "&amp;fields[field_id],fields[experiment_ID]=A415)))</f>
        <v xml:space="preserve"> | </v>
      </c>
      <c r="C415" t="str">
        <v xml:space="preserve"> | </v>
      </c>
      <c r="D415" t="str">
        <v xml:space="preserve"> | </v>
      </c>
      <c r="E415" t="str">
        <v xml:space="preserve"> | </v>
      </c>
    </row>
    <row r="416" spans="2:5" x14ac:dyDescent="0.25">
      <c r="B416" t="str" cm="1">
        <f t="array" ref="B416:E416">TRANSPOSE(_xlfn._xlws.SORT(_xlfn._xlws.FILTER(fields[field_level]&amp;" | "&amp;fields[field_id],fields[experiment_ID]=A416)))</f>
        <v xml:space="preserve"> | </v>
      </c>
      <c r="C416" t="str">
        <v xml:space="preserve"> | </v>
      </c>
      <c r="D416" t="str">
        <v xml:space="preserve"> | </v>
      </c>
      <c r="E416" t="str">
        <v xml:space="preserve"> | </v>
      </c>
    </row>
    <row r="417" spans="2:5" x14ac:dyDescent="0.25">
      <c r="B417" t="str" cm="1">
        <f t="array" ref="B417:E417">TRANSPOSE(_xlfn._xlws.SORT(_xlfn._xlws.FILTER(fields[field_level]&amp;" | "&amp;fields[field_id],fields[experiment_ID]=A417)))</f>
        <v xml:space="preserve"> | </v>
      </c>
      <c r="C417" t="str">
        <v xml:space="preserve"> | </v>
      </c>
      <c r="D417" t="str">
        <v xml:space="preserve"> | </v>
      </c>
      <c r="E417" t="str">
        <v xml:space="preserve"> | </v>
      </c>
    </row>
    <row r="418" spans="2:5" x14ac:dyDescent="0.25">
      <c r="B418" t="str" cm="1">
        <f t="array" ref="B418:E418">TRANSPOSE(_xlfn._xlws.SORT(_xlfn._xlws.FILTER(fields[field_level]&amp;" | "&amp;fields[field_id],fields[experiment_ID]=A418)))</f>
        <v xml:space="preserve"> | </v>
      </c>
      <c r="C418" t="str">
        <v xml:space="preserve"> | </v>
      </c>
      <c r="D418" t="str">
        <v xml:space="preserve"> | </v>
      </c>
      <c r="E418" t="str">
        <v xml:space="preserve"> | </v>
      </c>
    </row>
    <row r="419" spans="2:5" x14ac:dyDescent="0.25">
      <c r="B419" t="str" cm="1">
        <f t="array" ref="B419:E419">TRANSPOSE(_xlfn._xlws.SORT(_xlfn._xlws.FILTER(fields[field_level]&amp;" | "&amp;fields[field_id],fields[experiment_ID]=A419)))</f>
        <v xml:space="preserve"> | </v>
      </c>
      <c r="C419" t="str">
        <v xml:space="preserve"> | </v>
      </c>
      <c r="D419" t="str">
        <v xml:space="preserve"> | </v>
      </c>
      <c r="E419" t="str">
        <v xml:space="preserve"> | </v>
      </c>
    </row>
    <row r="420" spans="2:5" x14ac:dyDescent="0.25">
      <c r="B420" t="str" cm="1">
        <f t="array" ref="B420:E420">TRANSPOSE(_xlfn._xlws.SORT(_xlfn._xlws.FILTER(fields[field_level]&amp;" | "&amp;fields[field_id],fields[experiment_ID]=A420)))</f>
        <v xml:space="preserve"> | </v>
      </c>
      <c r="C420" t="str">
        <v xml:space="preserve"> | </v>
      </c>
      <c r="D420" t="str">
        <v xml:space="preserve"> | </v>
      </c>
      <c r="E420" t="str">
        <v xml:space="preserve"> | </v>
      </c>
    </row>
    <row r="421" spans="2:5" x14ac:dyDescent="0.25">
      <c r="B421" t="str" cm="1">
        <f t="array" ref="B421:E421">TRANSPOSE(_xlfn._xlws.SORT(_xlfn._xlws.FILTER(fields[field_level]&amp;" | "&amp;fields[field_id],fields[experiment_ID]=A421)))</f>
        <v xml:space="preserve"> | </v>
      </c>
      <c r="C421" t="str">
        <v xml:space="preserve"> | </v>
      </c>
      <c r="D421" t="str">
        <v xml:space="preserve"> | </v>
      </c>
      <c r="E421" t="str">
        <v xml:space="preserve"> | </v>
      </c>
    </row>
    <row r="422" spans="2:5" x14ac:dyDescent="0.25">
      <c r="B422" t="str" cm="1">
        <f t="array" ref="B422:E422">TRANSPOSE(_xlfn._xlws.SORT(_xlfn._xlws.FILTER(fields[field_level]&amp;" | "&amp;fields[field_id],fields[experiment_ID]=A422)))</f>
        <v xml:space="preserve"> | </v>
      </c>
      <c r="C422" t="str">
        <v xml:space="preserve"> | </v>
      </c>
      <c r="D422" t="str">
        <v xml:space="preserve"> | </v>
      </c>
      <c r="E422" t="str">
        <v xml:space="preserve"> | </v>
      </c>
    </row>
    <row r="423" spans="2:5" x14ac:dyDescent="0.25">
      <c r="B423" t="str" cm="1">
        <f t="array" ref="B423:E423">TRANSPOSE(_xlfn._xlws.SORT(_xlfn._xlws.FILTER(fields[field_level]&amp;" | "&amp;fields[field_id],fields[experiment_ID]=A423)))</f>
        <v xml:space="preserve"> | </v>
      </c>
      <c r="C423" t="str">
        <v xml:space="preserve"> | </v>
      </c>
      <c r="D423" t="str">
        <v xml:space="preserve"> | </v>
      </c>
      <c r="E423" t="str">
        <v xml:space="preserve"> | </v>
      </c>
    </row>
    <row r="424" spans="2:5" x14ac:dyDescent="0.25">
      <c r="B424" t="str" cm="1">
        <f t="array" ref="B424:E424">TRANSPOSE(_xlfn._xlws.SORT(_xlfn._xlws.FILTER(fields[field_level]&amp;" | "&amp;fields[field_id],fields[experiment_ID]=A424)))</f>
        <v xml:space="preserve"> | </v>
      </c>
      <c r="C424" t="str">
        <v xml:space="preserve"> | </v>
      </c>
      <c r="D424" t="str">
        <v xml:space="preserve"> | </v>
      </c>
      <c r="E424" t="str">
        <v xml:space="preserve"> | </v>
      </c>
    </row>
    <row r="425" spans="2:5" x14ac:dyDescent="0.25">
      <c r="B425" t="str" cm="1">
        <f t="array" ref="B425:E425">TRANSPOSE(_xlfn._xlws.SORT(_xlfn._xlws.FILTER(fields[field_level]&amp;" | "&amp;fields[field_id],fields[experiment_ID]=A425)))</f>
        <v xml:space="preserve"> | </v>
      </c>
      <c r="C425" t="str">
        <v xml:space="preserve"> | </v>
      </c>
      <c r="D425" t="str">
        <v xml:space="preserve"> | </v>
      </c>
      <c r="E425" t="str">
        <v xml:space="preserve"> | </v>
      </c>
    </row>
    <row r="426" spans="2:5" x14ac:dyDescent="0.25">
      <c r="B426" t="str" cm="1">
        <f t="array" ref="B426:E426">TRANSPOSE(_xlfn._xlws.SORT(_xlfn._xlws.FILTER(fields[field_level]&amp;" | "&amp;fields[field_id],fields[experiment_ID]=A426)))</f>
        <v xml:space="preserve"> | </v>
      </c>
      <c r="C426" t="str">
        <v xml:space="preserve"> | </v>
      </c>
      <c r="D426" t="str">
        <v xml:space="preserve"> | </v>
      </c>
      <c r="E426" t="str">
        <v xml:space="preserve"> | </v>
      </c>
    </row>
    <row r="427" spans="2:5" x14ac:dyDescent="0.25">
      <c r="B427" t="str" cm="1">
        <f t="array" ref="B427:E427">TRANSPOSE(_xlfn._xlws.SORT(_xlfn._xlws.FILTER(fields[field_level]&amp;" | "&amp;fields[field_id],fields[experiment_ID]=A427)))</f>
        <v xml:space="preserve"> | </v>
      </c>
      <c r="C427" t="str">
        <v xml:space="preserve"> | </v>
      </c>
      <c r="D427" t="str">
        <v xml:space="preserve"> | </v>
      </c>
      <c r="E427" t="str">
        <v xml:space="preserve"> | </v>
      </c>
    </row>
    <row r="428" spans="2:5" x14ac:dyDescent="0.25">
      <c r="B428" t="str" cm="1">
        <f t="array" ref="B428:E428">TRANSPOSE(_xlfn._xlws.SORT(_xlfn._xlws.FILTER(fields[field_level]&amp;" | "&amp;fields[field_id],fields[experiment_ID]=A428)))</f>
        <v xml:space="preserve"> | </v>
      </c>
      <c r="C428" t="str">
        <v xml:space="preserve"> | </v>
      </c>
      <c r="D428" t="str">
        <v xml:space="preserve"> | </v>
      </c>
      <c r="E428" t="str">
        <v xml:space="preserve"> | </v>
      </c>
    </row>
    <row r="429" spans="2:5" x14ac:dyDescent="0.25">
      <c r="B429" t="str" cm="1">
        <f t="array" ref="B429:E429">TRANSPOSE(_xlfn._xlws.SORT(_xlfn._xlws.FILTER(fields[field_level]&amp;" | "&amp;fields[field_id],fields[experiment_ID]=A429)))</f>
        <v xml:space="preserve"> | </v>
      </c>
      <c r="C429" t="str">
        <v xml:space="preserve"> | </v>
      </c>
      <c r="D429" t="str">
        <v xml:space="preserve"> | </v>
      </c>
      <c r="E429" t="str">
        <v xml:space="preserve"> | </v>
      </c>
    </row>
    <row r="430" spans="2:5" x14ac:dyDescent="0.25">
      <c r="B430" t="str" cm="1">
        <f t="array" ref="B430:E430">TRANSPOSE(_xlfn._xlws.SORT(_xlfn._xlws.FILTER(fields[field_level]&amp;" | "&amp;fields[field_id],fields[experiment_ID]=A430)))</f>
        <v xml:space="preserve"> | </v>
      </c>
      <c r="C430" t="str">
        <v xml:space="preserve"> | </v>
      </c>
      <c r="D430" t="str">
        <v xml:space="preserve"> | </v>
      </c>
      <c r="E430" t="str">
        <v xml:space="preserve"> | </v>
      </c>
    </row>
    <row r="431" spans="2:5" x14ac:dyDescent="0.25">
      <c r="B431" t="str" cm="1">
        <f t="array" ref="B431:E431">TRANSPOSE(_xlfn._xlws.SORT(_xlfn._xlws.FILTER(fields[field_level]&amp;" | "&amp;fields[field_id],fields[experiment_ID]=A431)))</f>
        <v xml:space="preserve"> | </v>
      </c>
      <c r="C431" t="str">
        <v xml:space="preserve"> | </v>
      </c>
      <c r="D431" t="str">
        <v xml:space="preserve"> | </v>
      </c>
      <c r="E431" t="str">
        <v xml:space="preserve"> | </v>
      </c>
    </row>
    <row r="432" spans="2:5" x14ac:dyDescent="0.25">
      <c r="B432" t="str" cm="1">
        <f t="array" ref="B432:E432">TRANSPOSE(_xlfn._xlws.SORT(_xlfn._xlws.FILTER(fields[field_level]&amp;" | "&amp;fields[field_id],fields[experiment_ID]=A432)))</f>
        <v xml:space="preserve"> | </v>
      </c>
      <c r="C432" t="str">
        <v xml:space="preserve"> | </v>
      </c>
      <c r="D432" t="str">
        <v xml:space="preserve"> | </v>
      </c>
      <c r="E432" t="str">
        <v xml:space="preserve"> | </v>
      </c>
    </row>
    <row r="433" spans="2:5" x14ac:dyDescent="0.25">
      <c r="B433" t="str" cm="1">
        <f t="array" ref="B433:E433">TRANSPOSE(_xlfn._xlws.SORT(_xlfn._xlws.FILTER(fields[field_level]&amp;" | "&amp;fields[field_id],fields[experiment_ID]=A433)))</f>
        <v xml:space="preserve"> | </v>
      </c>
      <c r="C433" t="str">
        <v xml:space="preserve"> | </v>
      </c>
      <c r="D433" t="str">
        <v xml:space="preserve"> | </v>
      </c>
      <c r="E433" t="str">
        <v xml:space="preserve"> | </v>
      </c>
    </row>
    <row r="434" spans="2:5" x14ac:dyDescent="0.25">
      <c r="B434" t="str" cm="1">
        <f t="array" ref="B434:E434">TRANSPOSE(_xlfn._xlws.SORT(_xlfn._xlws.FILTER(fields[field_level]&amp;" | "&amp;fields[field_id],fields[experiment_ID]=A434)))</f>
        <v xml:space="preserve"> | </v>
      </c>
      <c r="C434" t="str">
        <v xml:space="preserve"> | </v>
      </c>
      <c r="D434" t="str">
        <v xml:space="preserve"> | </v>
      </c>
      <c r="E434" t="str">
        <v xml:space="preserve"> | </v>
      </c>
    </row>
    <row r="435" spans="2:5" x14ac:dyDescent="0.25">
      <c r="B435" t="str" cm="1">
        <f t="array" ref="B435:E435">TRANSPOSE(_xlfn._xlws.SORT(_xlfn._xlws.FILTER(fields[field_level]&amp;" | "&amp;fields[field_id],fields[experiment_ID]=A435)))</f>
        <v xml:space="preserve"> | </v>
      </c>
      <c r="C435" t="str">
        <v xml:space="preserve"> | </v>
      </c>
      <c r="D435" t="str">
        <v xml:space="preserve"> | </v>
      </c>
      <c r="E435" t="str">
        <v xml:space="preserve"> | </v>
      </c>
    </row>
    <row r="436" spans="2:5" x14ac:dyDescent="0.25">
      <c r="B436" t="str" cm="1">
        <f t="array" ref="B436:E436">TRANSPOSE(_xlfn._xlws.SORT(_xlfn._xlws.FILTER(fields[field_level]&amp;" | "&amp;fields[field_id],fields[experiment_ID]=A436)))</f>
        <v xml:space="preserve"> | </v>
      </c>
      <c r="C436" t="str">
        <v xml:space="preserve"> | </v>
      </c>
      <c r="D436" t="str">
        <v xml:space="preserve"> | </v>
      </c>
      <c r="E436" t="str">
        <v xml:space="preserve"> | </v>
      </c>
    </row>
    <row r="437" spans="2:5" x14ac:dyDescent="0.25">
      <c r="B437" t="str" cm="1">
        <f t="array" ref="B437:E437">TRANSPOSE(_xlfn._xlws.SORT(_xlfn._xlws.FILTER(fields[field_level]&amp;" | "&amp;fields[field_id],fields[experiment_ID]=A437)))</f>
        <v xml:space="preserve"> | </v>
      </c>
      <c r="C437" t="str">
        <v xml:space="preserve"> | </v>
      </c>
      <c r="D437" t="str">
        <v xml:space="preserve"> | </v>
      </c>
      <c r="E437" t="str">
        <v xml:space="preserve"> | </v>
      </c>
    </row>
    <row r="438" spans="2:5" x14ac:dyDescent="0.25">
      <c r="B438" t="str" cm="1">
        <f t="array" ref="B438:E438">TRANSPOSE(_xlfn._xlws.SORT(_xlfn._xlws.FILTER(fields[field_level]&amp;" | "&amp;fields[field_id],fields[experiment_ID]=A438)))</f>
        <v xml:space="preserve"> | </v>
      </c>
      <c r="C438" t="str">
        <v xml:space="preserve"> | </v>
      </c>
      <c r="D438" t="str">
        <v xml:space="preserve"> | </v>
      </c>
      <c r="E438" t="str">
        <v xml:space="preserve"> | </v>
      </c>
    </row>
    <row r="439" spans="2:5" x14ac:dyDescent="0.25">
      <c r="B439" t="str" cm="1">
        <f t="array" ref="B439:E439">TRANSPOSE(_xlfn._xlws.SORT(_xlfn._xlws.FILTER(fields[field_level]&amp;" | "&amp;fields[field_id],fields[experiment_ID]=A439)))</f>
        <v xml:space="preserve"> | </v>
      </c>
      <c r="C439" t="str">
        <v xml:space="preserve"> | </v>
      </c>
      <c r="D439" t="str">
        <v xml:space="preserve"> | </v>
      </c>
      <c r="E439" t="str">
        <v xml:space="preserve"> | </v>
      </c>
    </row>
    <row r="440" spans="2:5" x14ac:dyDescent="0.25">
      <c r="B440" t="str" cm="1">
        <f t="array" ref="B440:E440">TRANSPOSE(_xlfn._xlws.SORT(_xlfn._xlws.FILTER(fields[field_level]&amp;" | "&amp;fields[field_id],fields[experiment_ID]=A440)))</f>
        <v xml:space="preserve"> | </v>
      </c>
      <c r="C440" t="str">
        <v xml:space="preserve"> | </v>
      </c>
      <c r="D440" t="str">
        <v xml:space="preserve"> | </v>
      </c>
      <c r="E440" t="str">
        <v xml:space="preserve"> | </v>
      </c>
    </row>
    <row r="441" spans="2:5" x14ac:dyDescent="0.25">
      <c r="B441" t="str" cm="1">
        <f t="array" ref="B441:E441">TRANSPOSE(_xlfn._xlws.SORT(_xlfn._xlws.FILTER(fields[field_level]&amp;" | "&amp;fields[field_id],fields[experiment_ID]=A441)))</f>
        <v xml:space="preserve"> | </v>
      </c>
      <c r="C441" t="str">
        <v xml:space="preserve"> | </v>
      </c>
      <c r="D441" t="str">
        <v xml:space="preserve"> | </v>
      </c>
      <c r="E441" t="str">
        <v xml:space="preserve"> | </v>
      </c>
    </row>
    <row r="442" spans="2:5" x14ac:dyDescent="0.25">
      <c r="B442" t="str" cm="1">
        <f t="array" ref="B442:E442">TRANSPOSE(_xlfn._xlws.SORT(_xlfn._xlws.FILTER(fields[field_level]&amp;" | "&amp;fields[field_id],fields[experiment_ID]=A442)))</f>
        <v xml:space="preserve"> | </v>
      </c>
      <c r="C442" t="str">
        <v xml:space="preserve"> | </v>
      </c>
      <c r="D442" t="str">
        <v xml:space="preserve"> | </v>
      </c>
      <c r="E442" t="str">
        <v xml:space="preserve"> | </v>
      </c>
    </row>
    <row r="443" spans="2:5" x14ac:dyDescent="0.25">
      <c r="B443" t="str" cm="1">
        <f t="array" ref="B443:E443">TRANSPOSE(_xlfn._xlws.SORT(_xlfn._xlws.FILTER(fields[field_level]&amp;" | "&amp;fields[field_id],fields[experiment_ID]=A443)))</f>
        <v xml:space="preserve"> | </v>
      </c>
      <c r="C443" t="str">
        <v xml:space="preserve"> | </v>
      </c>
      <c r="D443" t="str">
        <v xml:space="preserve"> | </v>
      </c>
      <c r="E443" t="str">
        <v xml:space="preserve"> | </v>
      </c>
    </row>
    <row r="444" spans="2:5" x14ac:dyDescent="0.25">
      <c r="B444" t="str" cm="1">
        <f t="array" ref="B444:E444">TRANSPOSE(_xlfn._xlws.SORT(_xlfn._xlws.FILTER(fields[field_level]&amp;" | "&amp;fields[field_id],fields[experiment_ID]=A444)))</f>
        <v xml:space="preserve"> | </v>
      </c>
      <c r="C444" t="str">
        <v xml:space="preserve"> | </v>
      </c>
      <c r="D444" t="str">
        <v xml:space="preserve"> | </v>
      </c>
      <c r="E444" t="str">
        <v xml:space="preserve"> | </v>
      </c>
    </row>
    <row r="445" spans="2:5" x14ac:dyDescent="0.25">
      <c r="B445" t="str" cm="1">
        <f t="array" ref="B445:E445">TRANSPOSE(_xlfn._xlws.SORT(_xlfn._xlws.FILTER(fields[field_level]&amp;" | "&amp;fields[field_id],fields[experiment_ID]=A445)))</f>
        <v xml:space="preserve"> | </v>
      </c>
      <c r="C445" t="str">
        <v xml:space="preserve"> | </v>
      </c>
      <c r="D445" t="str">
        <v xml:space="preserve"> | </v>
      </c>
      <c r="E445" t="str">
        <v xml:space="preserve"> | </v>
      </c>
    </row>
    <row r="446" spans="2:5" x14ac:dyDescent="0.25">
      <c r="B446" t="str" cm="1">
        <f t="array" ref="B446:E446">TRANSPOSE(_xlfn._xlws.SORT(_xlfn._xlws.FILTER(fields[field_level]&amp;" | "&amp;fields[field_id],fields[experiment_ID]=A446)))</f>
        <v xml:space="preserve"> | </v>
      </c>
      <c r="C446" t="str">
        <v xml:space="preserve"> | </v>
      </c>
      <c r="D446" t="str">
        <v xml:space="preserve"> | </v>
      </c>
      <c r="E446" t="str">
        <v xml:space="preserve"> | </v>
      </c>
    </row>
    <row r="447" spans="2:5" x14ac:dyDescent="0.25">
      <c r="B447" t="str" cm="1">
        <f t="array" ref="B447:E447">TRANSPOSE(_xlfn._xlws.SORT(_xlfn._xlws.FILTER(fields[field_level]&amp;" | "&amp;fields[field_id],fields[experiment_ID]=A447)))</f>
        <v xml:space="preserve"> | </v>
      </c>
      <c r="C447" t="str">
        <v xml:space="preserve"> | </v>
      </c>
      <c r="D447" t="str">
        <v xml:space="preserve"> | </v>
      </c>
      <c r="E447" t="str">
        <v xml:space="preserve"> | </v>
      </c>
    </row>
    <row r="448" spans="2:5" x14ac:dyDescent="0.25">
      <c r="B448" t="str" cm="1">
        <f t="array" ref="B448:E448">TRANSPOSE(_xlfn._xlws.SORT(_xlfn._xlws.FILTER(fields[field_level]&amp;" | "&amp;fields[field_id],fields[experiment_ID]=A448)))</f>
        <v xml:space="preserve"> | </v>
      </c>
      <c r="C448" t="str">
        <v xml:space="preserve"> | </v>
      </c>
      <c r="D448" t="str">
        <v xml:space="preserve"> | </v>
      </c>
      <c r="E448" t="str">
        <v xml:space="preserve"> | </v>
      </c>
    </row>
    <row r="449" spans="2:5" x14ac:dyDescent="0.25">
      <c r="B449" t="str" cm="1">
        <f t="array" ref="B449:E449">TRANSPOSE(_xlfn._xlws.SORT(_xlfn._xlws.FILTER(fields[field_level]&amp;" | "&amp;fields[field_id],fields[experiment_ID]=A449)))</f>
        <v xml:space="preserve"> | </v>
      </c>
      <c r="C449" t="str">
        <v xml:space="preserve"> | </v>
      </c>
      <c r="D449" t="str">
        <v xml:space="preserve"> | </v>
      </c>
      <c r="E449" t="str">
        <v xml:space="preserve"> | </v>
      </c>
    </row>
    <row r="450" spans="2:5" x14ac:dyDescent="0.25">
      <c r="B450" t="str" cm="1">
        <f t="array" ref="B450:E450">TRANSPOSE(_xlfn._xlws.SORT(_xlfn._xlws.FILTER(fields[field_level]&amp;" | "&amp;fields[field_id],fields[experiment_ID]=A450)))</f>
        <v xml:space="preserve"> | </v>
      </c>
      <c r="C450" t="str">
        <v xml:space="preserve"> | </v>
      </c>
      <c r="D450" t="str">
        <v xml:space="preserve"> | </v>
      </c>
      <c r="E450" t="str">
        <v xml:space="preserve"> | </v>
      </c>
    </row>
    <row r="451" spans="2:5" x14ac:dyDescent="0.25">
      <c r="B451" t="str" cm="1">
        <f t="array" ref="B451:E451">TRANSPOSE(_xlfn._xlws.SORT(_xlfn._xlws.FILTER(fields[field_level]&amp;" | "&amp;fields[field_id],fields[experiment_ID]=A451)))</f>
        <v xml:space="preserve"> | </v>
      </c>
      <c r="C451" t="str">
        <v xml:space="preserve"> | </v>
      </c>
      <c r="D451" t="str">
        <v xml:space="preserve"> | </v>
      </c>
      <c r="E451" t="str">
        <v xml:space="preserve"> | </v>
      </c>
    </row>
    <row r="452" spans="2:5" x14ac:dyDescent="0.25">
      <c r="B452" t="str" cm="1">
        <f t="array" ref="B452:E452">TRANSPOSE(_xlfn._xlws.SORT(_xlfn._xlws.FILTER(fields[field_level]&amp;" | "&amp;fields[field_id],fields[experiment_ID]=A452)))</f>
        <v xml:space="preserve"> | </v>
      </c>
      <c r="C452" t="str">
        <v xml:space="preserve"> | </v>
      </c>
      <c r="D452" t="str">
        <v xml:space="preserve"> | </v>
      </c>
      <c r="E452" t="str">
        <v xml:space="preserve"> | </v>
      </c>
    </row>
    <row r="453" spans="2:5" x14ac:dyDescent="0.25">
      <c r="B453" t="str" cm="1">
        <f t="array" ref="B453:E453">TRANSPOSE(_xlfn._xlws.SORT(_xlfn._xlws.FILTER(fields[field_level]&amp;" | "&amp;fields[field_id],fields[experiment_ID]=A453)))</f>
        <v xml:space="preserve"> | </v>
      </c>
      <c r="C453" t="str">
        <v xml:space="preserve"> | </v>
      </c>
      <c r="D453" t="str">
        <v xml:space="preserve"> | </v>
      </c>
      <c r="E453" t="str">
        <v xml:space="preserve"> | </v>
      </c>
    </row>
    <row r="454" spans="2:5" x14ac:dyDescent="0.25">
      <c r="B454" t="str" cm="1">
        <f t="array" ref="B454:E454">TRANSPOSE(_xlfn._xlws.SORT(_xlfn._xlws.FILTER(fields[field_level]&amp;" | "&amp;fields[field_id],fields[experiment_ID]=A454)))</f>
        <v xml:space="preserve"> | </v>
      </c>
      <c r="C454" t="str">
        <v xml:space="preserve"> | </v>
      </c>
      <c r="D454" t="str">
        <v xml:space="preserve"> | </v>
      </c>
      <c r="E454" t="str">
        <v xml:space="preserve"> | </v>
      </c>
    </row>
    <row r="455" spans="2:5" x14ac:dyDescent="0.25">
      <c r="B455" t="str" cm="1">
        <f t="array" ref="B455:E455">TRANSPOSE(_xlfn._xlws.SORT(_xlfn._xlws.FILTER(fields[field_level]&amp;" | "&amp;fields[field_id],fields[experiment_ID]=A455)))</f>
        <v xml:space="preserve"> | </v>
      </c>
      <c r="C455" t="str">
        <v xml:space="preserve"> | </v>
      </c>
      <c r="D455" t="str">
        <v xml:space="preserve"> | </v>
      </c>
      <c r="E455" t="str">
        <v xml:space="preserve"> | </v>
      </c>
    </row>
    <row r="456" spans="2:5" x14ac:dyDescent="0.25">
      <c r="B456" t="str" cm="1">
        <f t="array" ref="B456:E456">TRANSPOSE(_xlfn._xlws.SORT(_xlfn._xlws.FILTER(fields[field_level]&amp;" | "&amp;fields[field_id],fields[experiment_ID]=A456)))</f>
        <v xml:space="preserve"> | </v>
      </c>
      <c r="C456" t="str">
        <v xml:space="preserve"> | </v>
      </c>
      <c r="D456" t="str">
        <v xml:space="preserve"> | </v>
      </c>
      <c r="E456" t="str">
        <v xml:space="preserve"> | </v>
      </c>
    </row>
    <row r="457" spans="2:5" x14ac:dyDescent="0.25">
      <c r="B457" t="str" cm="1">
        <f t="array" ref="B457:E457">TRANSPOSE(_xlfn._xlws.SORT(_xlfn._xlws.FILTER(fields[field_level]&amp;" | "&amp;fields[field_id],fields[experiment_ID]=A457)))</f>
        <v xml:space="preserve"> | </v>
      </c>
      <c r="C457" t="str">
        <v xml:space="preserve"> | </v>
      </c>
      <c r="D457" t="str">
        <v xml:space="preserve"> | </v>
      </c>
      <c r="E457" t="str">
        <v xml:space="preserve"> | </v>
      </c>
    </row>
    <row r="458" spans="2:5" x14ac:dyDescent="0.25">
      <c r="B458" t="str" cm="1">
        <f t="array" ref="B458:E458">TRANSPOSE(_xlfn._xlws.SORT(_xlfn._xlws.FILTER(fields[field_level]&amp;" | "&amp;fields[field_id],fields[experiment_ID]=A458)))</f>
        <v xml:space="preserve"> | </v>
      </c>
      <c r="C458" t="str">
        <v xml:space="preserve"> | </v>
      </c>
      <c r="D458" t="str">
        <v xml:space="preserve"> | </v>
      </c>
      <c r="E458" t="str">
        <v xml:space="preserve"> | </v>
      </c>
    </row>
    <row r="459" spans="2:5" x14ac:dyDescent="0.25">
      <c r="B459" t="str" cm="1">
        <f t="array" ref="B459:E459">TRANSPOSE(_xlfn._xlws.SORT(_xlfn._xlws.FILTER(fields[field_level]&amp;" | "&amp;fields[field_id],fields[experiment_ID]=A459)))</f>
        <v xml:space="preserve"> | </v>
      </c>
      <c r="C459" t="str">
        <v xml:space="preserve"> | </v>
      </c>
      <c r="D459" t="str">
        <v xml:space="preserve"> | </v>
      </c>
      <c r="E459" t="str">
        <v xml:space="preserve"> | </v>
      </c>
    </row>
    <row r="460" spans="2:5" x14ac:dyDescent="0.25">
      <c r="B460" t="str" cm="1">
        <f t="array" ref="B460:E460">TRANSPOSE(_xlfn._xlws.SORT(_xlfn._xlws.FILTER(fields[field_level]&amp;" | "&amp;fields[field_id],fields[experiment_ID]=A460)))</f>
        <v xml:space="preserve"> | </v>
      </c>
      <c r="C460" t="str">
        <v xml:space="preserve"> | </v>
      </c>
      <c r="D460" t="str">
        <v xml:space="preserve"> | </v>
      </c>
      <c r="E460" t="str">
        <v xml:space="preserve"> | </v>
      </c>
    </row>
    <row r="461" spans="2:5" x14ac:dyDescent="0.25">
      <c r="B461" t="str" cm="1">
        <f t="array" ref="B461:E461">TRANSPOSE(_xlfn._xlws.SORT(_xlfn._xlws.FILTER(fields[field_level]&amp;" | "&amp;fields[field_id],fields[experiment_ID]=A461)))</f>
        <v xml:space="preserve"> | </v>
      </c>
      <c r="C461" t="str">
        <v xml:space="preserve"> | </v>
      </c>
      <c r="D461" t="str">
        <v xml:space="preserve"> | </v>
      </c>
      <c r="E461" t="str">
        <v xml:space="preserve"> | </v>
      </c>
    </row>
    <row r="462" spans="2:5" x14ac:dyDescent="0.25">
      <c r="B462" t="str" cm="1">
        <f t="array" ref="B462:E462">TRANSPOSE(_xlfn._xlws.SORT(_xlfn._xlws.FILTER(fields[field_level]&amp;" | "&amp;fields[field_id],fields[experiment_ID]=A462)))</f>
        <v xml:space="preserve"> | </v>
      </c>
      <c r="C462" t="str">
        <v xml:space="preserve"> | </v>
      </c>
      <c r="D462" t="str">
        <v xml:space="preserve"> | </v>
      </c>
      <c r="E462" t="str">
        <v xml:space="preserve"> | </v>
      </c>
    </row>
    <row r="463" spans="2:5" x14ac:dyDescent="0.25">
      <c r="B463" t="str" cm="1">
        <f t="array" ref="B463:E463">TRANSPOSE(_xlfn._xlws.SORT(_xlfn._xlws.FILTER(fields[field_level]&amp;" | "&amp;fields[field_id],fields[experiment_ID]=A463)))</f>
        <v xml:space="preserve"> | </v>
      </c>
      <c r="C463" t="str">
        <v xml:space="preserve"> | </v>
      </c>
      <c r="D463" t="str">
        <v xml:space="preserve"> | </v>
      </c>
      <c r="E463" t="str">
        <v xml:space="preserve"> | </v>
      </c>
    </row>
    <row r="464" spans="2:5" x14ac:dyDescent="0.25">
      <c r="B464" t="str" cm="1">
        <f t="array" ref="B464:E464">TRANSPOSE(_xlfn._xlws.SORT(_xlfn._xlws.FILTER(fields[field_level]&amp;" | "&amp;fields[field_id],fields[experiment_ID]=A464)))</f>
        <v xml:space="preserve"> | </v>
      </c>
      <c r="C464" t="str">
        <v xml:space="preserve"> | </v>
      </c>
      <c r="D464" t="str">
        <v xml:space="preserve"> | </v>
      </c>
      <c r="E464" t="str">
        <v xml:space="preserve"> | </v>
      </c>
    </row>
    <row r="465" spans="2:5" x14ac:dyDescent="0.25">
      <c r="B465" t="str" cm="1">
        <f t="array" ref="B465:E465">TRANSPOSE(_xlfn._xlws.SORT(_xlfn._xlws.FILTER(fields[field_level]&amp;" | "&amp;fields[field_id],fields[experiment_ID]=A465)))</f>
        <v xml:space="preserve"> | </v>
      </c>
      <c r="C465" t="str">
        <v xml:space="preserve"> | </v>
      </c>
      <c r="D465" t="str">
        <v xml:space="preserve"> | </v>
      </c>
      <c r="E465" t="str">
        <v xml:space="preserve"> | </v>
      </c>
    </row>
    <row r="466" spans="2:5" x14ac:dyDescent="0.25">
      <c r="B466" t="str" cm="1">
        <f t="array" ref="B466:E466">TRANSPOSE(_xlfn._xlws.SORT(_xlfn._xlws.FILTER(fields[field_level]&amp;" | "&amp;fields[field_id],fields[experiment_ID]=A466)))</f>
        <v xml:space="preserve"> | </v>
      </c>
      <c r="C466" t="str">
        <v xml:space="preserve"> | </v>
      </c>
      <c r="D466" t="str">
        <v xml:space="preserve"> | </v>
      </c>
      <c r="E466" t="str">
        <v xml:space="preserve"> | </v>
      </c>
    </row>
    <row r="467" spans="2:5" x14ac:dyDescent="0.25">
      <c r="B467" t="str" cm="1">
        <f t="array" ref="B467:E467">TRANSPOSE(_xlfn._xlws.SORT(_xlfn._xlws.FILTER(fields[field_level]&amp;" | "&amp;fields[field_id],fields[experiment_ID]=A467)))</f>
        <v xml:space="preserve"> | </v>
      </c>
      <c r="C467" t="str">
        <v xml:space="preserve"> | </v>
      </c>
      <c r="D467" t="str">
        <v xml:space="preserve"> | </v>
      </c>
      <c r="E467" t="str">
        <v xml:space="preserve"> | </v>
      </c>
    </row>
    <row r="468" spans="2:5" x14ac:dyDescent="0.25">
      <c r="B468" t="str" cm="1">
        <f t="array" ref="B468:E468">TRANSPOSE(_xlfn._xlws.SORT(_xlfn._xlws.FILTER(fields[field_level]&amp;" | "&amp;fields[field_id],fields[experiment_ID]=A468)))</f>
        <v xml:space="preserve"> | </v>
      </c>
      <c r="C468" t="str">
        <v xml:space="preserve"> | </v>
      </c>
      <c r="D468" t="str">
        <v xml:space="preserve"> | </v>
      </c>
      <c r="E468" t="str">
        <v xml:space="preserve"> | </v>
      </c>
    </row>
    <row r="469" spans="2:5" x14ac:dyDescent="0.25">
      <c r="B469" t="str" cm="1">
        <f t="array" ref="B469:E469">TRANSPOSE(_xlfn._xlws.SORT(_xlfn._xlws.FILTER(fields[field_level]&amp;" | "&amp;fields[field_id],fields[experiment_ID]=A469)))</f>
        <v xml:space="preserve"> | </v>
      </c>
      <c r="C469" t="str">
        <v xml:space="preserve"> | </v>
      </c>
      <c r="D469" t="str">
        <v xml:space="preserve"> | </v>
      </c>
      <c r="E469" t="str">
        <v xml:space="preserve"> | </v>
      </c>
    </row>
    <row r="470" spans="2:5" x14ac:dyDescent="0.25">
      <c r="B470" t="str" cm="1">
        <f t="array" ref="B470:E470">TRANSPOSE(_xlfn._xlws.SORT(_xlfn._xlws.FILTER(fields[field_level]&amp;" | "&amp;fields[field_id],fields[experiment_ID]=A470)))</f>
        <v xml:space="preserve"> | </v>
      </c>
      <c r="C470" t="str">
        <v xml:space="preserve"> | </v>
      </c>
      <c r="D470" t="str">
        <v xml:space="preserve"> | </v>
      </c>
      <c r="E470" t="str">
        <v xml:space="preserve"> | </v>
      </c>
    </row>
    <row r="471" spans="2:5" x14ac:dyDescent="0.25">
      <c r="B471" t="str" cm="1">
        <f t="array" ref="B471:E471">TRANSPOSE(_xlfn._xlws.SORT(_xlfn._xlws.FILTER(fields[field_level]&amp;" | "&amp;fields[field_id],fields[experiment_ID]=A471)))</f>
        <v xml:space="preserve"> | </v>
      </c>
      <c r="C471" t="str">
        <v xml:space="preserve"> | </v>
      </c>
      <c r="D471" t="str">
        <v xml:space="preserve"> | </v>
      </c>
      <c r="E471" t="str">
        <v xml:space="preserve"> | </v>
      </c>
    </row>
    <row r="472" spans="2:5" x14ac:dyDescent="0.25">
      <c r="B472" t="str" cm="1">
        <f t="array" ref="B472:E472">TRANSPOSE(_xlfn._xlws.SORT(_xlfn._xlws.FILTER(fields[field_level]&amp;" | "&amp;fields[field_id],fields[experiment_ID]=A472)))</f>
        <v xml:space="preserve"> | </v>
      </c>
      <c r="C472" t="str">
        <v xml:space="preserve"> | </v>
      </c>
      <c r="D472" t="str">
        <v xml:space="preserve"> | </v>
      </c>
      <c r="E472" t="str">
        <v xml:space="preserve"> | </v>
      </c>
    </row>
    <row r="473" spans="2:5" x14ac:dyDescent="0.25">
      <c r="B473" t="str" cm="1">
        <f t="array" ref="B473:E473">TRANSPOSE(_xlfn._xlws.SORT(_xlfn._xlws.FILTER(fields[field_level]&amp;" | "&amp;fields[field_id],fields[experiment_ID]=A473)))</f>
        <v xml:space="preserve"> | </v>
      </c>
      <c r="C473" t="str">
        <v xml:space="preserve"> | </v>
      </c>
      <c r="D473" t="str">
        <v xml:space="preserve"> | </v>
      </c>
      <c r="E473" t="str">
        <v xml:space="preserve"> | </v>
      </c>
    </row>
    <row r="474" spans="2:5" x14ac:dyDescent="0.25">
      <c r="B474" t="str" cm="1">
        <f t="array" ref="B474:E474">TRANSPOSE(_xlfn._xlws.SORT(_xlfn._xlws.FILTER(fields[field_level]&amp;" | "&amp;fields[field_id],fields[experiment_ID]=A474)))</f>
        <v xml:space="preserve"> | </v>
      </c>
      <c r="C474" t="str">
        <v xml:space="preserve"> | </v>
      </c>
      <c r="D474" t="str">
        <v xml:space="preserve"> | </v>
      </c>
      <c r="E474" t="str">
        <v xml:space="preserve"> | </v>
      </c>
    </row>
    <row r="475" spans="2:5" x14ac:dyDescent="0.25">
      <c r="B475" t="str" cm="1">
        <f t="array" ref="B475:E475">TRANSPOSE(_xlfn._xlws.SORT(_xlfn._xlws.FILTER(fields[field_level]&amp;" | "&amp;fields[field_id],fields[experiment_ID]=A475)))</f>
        <v xml:space="preserve"> | </v>
      </c>
      <c r="C475" t="str">
        <v xml:space="preserve"> | </v>
      </c>
      <c r="D475" t="str">
        <v xml:space="preserve"> | </v>
      </c>
      <c r="E475" t="str">
        <v xml:space="preserve"> | </v>
      </c>
    </row>
    <row r="476" spans="2:5" x14ac:dyDescent="0.25">
      <c r="B476" t="str" cm="1">
        <f t="array" ref="B476:E476">TRANSPOSE(_xlfn._xlws.SORT(_xlfn._xlws.FILTER(fields[field_level]&amp;" | "&amp;fields[field_id],fields[experiment_ID]=A476)))</f>
        <v xml:space="preserve"> | </v>
      </c>
      <c r="C476" t="str">
        <v xml:space="preserve"> | </v>
      </c>
      <c r="D476" t="str">
        <v xml:space="preserve"> | </v>
      </c>
      <c r="E476" t="str">
        <v xml:space="preserve"> | </v>
      </c>
    </row>
    <row r="477" spans="2:5" x14ac:dyDescent="0.25">
      <c r="B477" t="str" cm="1">
        <f t="array" ref="B477:E477">TRANSPOSE(_xlfn._xlws.SORT(_xlfn._xlws.FILTER(fields[field_level]&amp;" | "&amp;fields[field_id],fields[experiment_ID]=A477)))</f>
        <v xml:space="preserve"> | </v>
      </c>
      <c r="C477" t="str">
        <v xml:space="preserve"> | </v>
      </c>
      <c r="D477" t="str">
        <v xml:space="preserve"> | </v>
      </c>
      <c r="E477" t="str">
        <v xml:space="preserve"> | </v>
      </c>
    </row>
    <row r="478" spans="2:5" x14ac:dyDescent="0.25">
      <c r="B478" t="str" cm="1">
        <f t="array" ref="B478:E478">TRANSPOSE(_xlfn._xlws.SORT(_xlfn._xlws.FILTER(fields[field_level]&amp;" | "&amp;fields[field_id],fields[experiment_ID]=A478)))</f>
        <v xml:space="preserve"> | </v>
      </c>
      <c r="C478" t="str">
        <v xml:space="preserve"> | </v>
      </c>
      <c r="D478" t="str">
        <v xml:space="preserve"> | </v>
      </c>
      <c r="E478" t="str">
        <v xml:space="preserve"> | </v>
      </c>
    </row>
    <row r="479" spans="2:5" x14ac:dyDescent="0.25">
      <c r="B479" t="str" cm="1">
        <f t="array" ref="B479:E479">TRANSPOSE(_xlfn._xlws.SORT(_xlfn._xlws.FILTER(fields[field_level]&amp;" | "&amp;fields[field_id],fields[experiment_ID]=A479)))</f>
        <v xml:space="preserve"> | </v>
      </c>
      <c r="C479" t="str">
        <v xml:space="preserve"> | </v>
      </c>
      <c r="D479" t="str">
        <v xml:space="preserve"> | </v>
      </c>
      <c r="E479" t="str">
        <v xml:space="preserve"> | </v>
      </c>
    </row>
    <row r="480" spans="2:5" x14ac:dyDescent="0.25">
      <c r="B480" t="str" cm="1">
        <f t="array" ref="B480:E480">TRANSPOSE(_xlfn._xlws.SORT(_xlfn._xlws.FILTER(fields[field_level]&amp;" | "&amp;fields[field_id],fields[experiment_ID]=A480)))</f>
        <v xml:space="preserve"> | </v>
      </c>
      <c r="C480" t="str">
        <v xml:space="preserve"> | </v>
      </c>
      <c r="D480" t="str">
        <v xml:space="preserve"> | </v>
      </c>
      <c r="E480" t="str">
        <v xml:space="preserve"> | </v>
      </c>
    </row>
    <row r="481" spans="2:5" x14ac:dyDescent="0.25">
      <c r="B481" t="str" cm="1">
        <f t="array" ref="B481:E481">TRANSPOSE(_xlfn._xlws.SORT(_xlfn._xlws.FILTER(fields[field_level]&amp;" | "&amp;fields[field_id],fields[experiment_ID]=A481)))</f>
        <v xml:space="preserve"> | </v>
      </c>
      <c r="C481" t="str">
        <v xml:space="preserve"> | </v>
      </c>
      <c r="D481" t="str">
        <v xml:space="preserve"> | </v>
      </c>
      <c r="E481" t="str">
        <v xml:space="preserve"> | </v>
      </c>
    </row>
    <row r="482" spans="2:5" x14ac:dyDescent="0.25">
      <c r="B482" t="str" cm="1">
        <f t="array" ref="B482:E482">TRANSPOSE(_xlfn._xlws.SORT(_xlfn._xlws.FILTER(fields[field_level]&amp;" | "&amp;fields[field_id],fields[experiment_ID]=A482)))</f>
        <v xml:space="preserve"> | </v>
      </c>
      <c r="C482" t="str">
        <v xml:space="preserve"> | </v>
      </c>
      <c r="D482" t="str">
        <v xml:space="preserve"> | </v>
      </c>
      <c r="E482" t="str">
        <v xml:space="preserve"> | </v>
      </c>
    </row>
    <row r="483" spans="2:5" x14ac:dyDescent="0.25">
      <c r="B483" t="str" cm="1">
        <f t="array" ref="B483:E483">TRANSPOSE(_xlfn._xlws.SORT(_xlfn._xlws.FILTER(fields[field_level]&amp;" | "&amp;fields[field_id],fields[experiment_ID]=A483)))</f>
        <v xml:space="preserve"> | </v>
      </c>
      <c r="C483" t="str">
        <v xml:space="preserve"> | </v>
      </c>
      <c r="D483" t="str">
        <v xml:space="preserve"> | </v>
      </c>
      <c r="E483" t="str">
        <v xml:space="preserve"> | </v>
      </c>
    </row>
    <row r="484" spans="2:5" x14ac:dyDescent="0.25">
      <c r="B484" t="str" cm="1">
        <f t="array" ref="B484:E484">TRANSPOSE(_xlfn._xlws.SORT(_xlfn._xlws.FILTER(fields[field_level]&amp;" | "&amp;fields[field_id],fields[experiment_ID]=A484)))</f>
        <v xml:space="preserve"> | </v>
      </c>
      <c r="C484" t="str">
        <v xml:space="preserve"> | </v>
      </c>
      <c r="D484" t="str">
        <v xml:space="preserve"> | </v>
      </c>
      <c r="E484" t="str">
        <v xml:space="preserve"> | </v>
      </c>
    </row>
    <row r="485" spans="2:5" x14ac:dyDescent="0.25">
      <c r="B485" t="str" cm="1">
        <f t="array" ref="B485:E485">TRANSPOSE(_xlfn._xlws.SORT(_xlfn._xlws.FILTER(fields[field_level]&amp;" | "&amp;fields[field_id],fields[experiment_ID]=A485)))</f>
        <v xml:space="preserve"> | </v>
      </c>
      <c r="C485" t="str">
        <v xml:space="preserve"> | </v>
      </c>
      <c r="D485" t="str">
        <v xml:space="preserve"> | </v>
      </c>
      <c r="E485" t="str">
        <v xml:space="preserve"> | </v>
      </c>
    </row>
    <row r="486" spans="2:5" x14ac:dyDescent="0.25">
      <c r="B486" t="str" cm="1">
        <f t="array" ref="B486:E486">TRANSPOSE(_xlfn._xlws.SORT(_xlfn._xlws.FILTER(fields[field_level]&amp;" | "&amp;fields[field_id],fields[experiment_ID]=A486)))</f>
        <v xml:space="preserve"> | </v>
      </c>
      <c r="C486" t="str">
        <v xml:space="preserve"> | </v>
      </c>
      <c r="D486" t="str">
        <v xml:space="preserve"> | </v>
      </c>
      <c r="E486" t="str">
        <v xml:space="preserve"> | </v>
      </c>
    </row>
    <row r="487" spans="2:5" x14ac:dyDescent="0.25">
      <c r="B487" t="str" cm="1">
        <f t="array" ref="B487:E487">TRANSPOSE(_xlfn._xlws.SORT(_xlfn._xlws.FILTER(fields[field_level]&amp;" | "&amp;fields[field_id],fields[experiment_ID]=A487)))</f>
        <v xml:space="preserve"> | </v>
      </c>
      <c r="C487" t="str">
        <v xml:space="preserve"> | </v>
      </c>
      <c r="D487" t="str">
        <v xml:space="preserve"> | </v>
      </c>
      <c r="E487" t="str">
        <v xml:space="preserve"> | </v>
      </c>
    </row>
    <row r="488" spans="2:5" x14ac:dyDescent="0.25">
      <c r="B488" t="str" cm="1">
        <f t="array" ref="B488:E488">TRANSPOSE(_xlfn._xlws.SORT(_xlfn._xlws.FILTER(fields[field_level]&amp;" | "&amp;fields[field_id],fields[experiment_ID]=A488)))</f>
        <v xml:space="preserve"> | </v>
      </c>
      <c r="C488" t="str">
        <v xml:space="preserve"> | </v>
      </c>
      <c r="D488" t="str">
        <v xml:space="preserve"> | </v>
      </c>
      <c r="E488" t="str">
        <v xml:space="preserve"> | </v>
      </c>
    </row>
    <row r="489" spans="2:5" x14ac:dyDescent="0.25">
      <c r="B489" t="str" cm="1">
        <f t="array" ref="B489:E489">TRANSPOSE(_xlfn._xlws.SORT(_xlfn._xlws.FILTER(fields[field_level]&amp;" | "&amp;fields[field_id],fields[experiment_ID]=A489)))</f>
        <v xml:space="preserve"> | </v>
      </c>
      <c r="C489" t="str">
        <v xml:space="preserve"> | </v>
      </c>
      <c r="D489" t="str">
        <v xml:space="preserve"> | </v>
      </c>
      <c r="E489" t="str">
        <v xml:space="preserve"> | </v>
      </c>
    </row>
    <row r="490" spans="2:5" x14ac:dyDescent="0.25">
      <c r="B490" t="str" cm="1">
        <f t="array" ref="B490:E490">TRANSPOSE(_xlfn._xlws.SORT(_xlfn._xlws.FILTER(fields[field_level]&amp;" | "&amp;fields[field_id],fields[experiment_ID]=A490)))</f>
        <v xml:space="preserve"> | </v>
      </c>
      <c r="C490" t="str">
        <v xml:space="preserve"> | </v>
      </c>
      <c r="D490" t="str">
        <v xml:space="preserve"> | </v>
      </c>
      <c r="E490" t="str">
        <v xml:space="preserve"> | </v>
      </c>
    </row>
    <row r="491" spans="2:5" x14ac:dyDescent="0.25">
      <c r="B491" t="str" cm="1">
        <f t="array" ref="B491:E491">TRANSPOSE(_xlfn._xlws.SORT(_xlfn._xlws.FILTER(fields[field_level]&amp;" | "&amp;fields[field_id],fields[experiment_ID]=A491)))</f>
        <v xml:space="preserve"> | </v>
      </c>
      <c r="C491" t="str">
        <v xml:space="preserve"> | </v>
      </c>
      <c r="D491" t="str">
        <v xml:space="preserve"> | </v>
      </c>
      <c r="E491" t="str">
        <v xml:space="preserve"> | </v>
      </c>
    </row>
    <row r="492" spans="2:5" x14ac:dyDescent="0.25">
      <c r="B492" t="str" cm="1">
        <f t="array" ref="B492:E492">TRANSPOSE(_xlfn._xlws.SORT(_xlfn._xlws.FILTER(fields[field_level]&amp;" | "&amp;fields[field_id],fields[experiment_ID]=A492)))</f>
        <v xml:space="preserve"> | </v>
      </c>
      <c r="C492" t="str">
        <v xml:space="preserve"> | </v>
      </c>
      <c r="D492" t="str">
        <v xml:space="preserve"> | </v>
      </c>
      <c r="E492" t="str">
        <v xml:space="preserve"> | </v>
      </c>
    </row>
    <row r="493" spans="2:5" x14ac:dyDescent="0.25">
      <c r="B493" t="str" cm="1">
        <f t="array" ref="B493:E493">TRANSPOSE(_xlfn._xlws.SORT(_xlfn._xlws.FILTER(fields[field_level]&amp;" | "&amp;fields[field_id],fields[experiment_ID]=A493)))</f>
        <v xml:space="preserve"> | </v>
      </c>
      <c r="C493" t="str">
        <v xml:space="preserve"> | </v>
      </c>
      <c r="D493" t="str">
        <v xml:space="preserve"> | </v>
      </c>
      <c r="E493" t="str">
        <v xml:space="preserve"> | </v>
      </c>
    </row>
    <row r="494" spans="2:5" x14ac:dyDescent="0.25">
      <c r="B494" t="str" cm="1">
        <f t="array" ref="B494:E494">TRANSPOSE(_xlfn._xlws.SORT(_xlfn._xlws.FILTER(fields[field_level]&amp;" | "&amp;fields[field_id],fields[experiment_ID]=A494)))</f>
        <v xml:space="preserve"> | </v>
      </c>
      <c r="C494" t="str">
        <v xml:space="preserve"> | </v>
      </c>
      <c r="D494" t="str">
        <v xml:space="preserve"> | </v>
      </c>
      <c r="E494" t="str">
        <v xml:space="preserve"> | </v>
      </c>
    </row>
    <row r="495" spans="2:5" x14ac:dyDescent="0.25">
      <c r="B495" t="str" cm="1">
        <f t="array" ref="B495:E495">TRANSPOSE(_xlfn._xlws.SORT(_xlfn._xlws.FILTER(fields[field_level]&amp;" | "&amp;fields[field_id],fields[experiment_ID]=A495)))</f>
        <v xml:space="preserve"> | </v>
      </c>
      <c r="C495" t="str">
        <v xml:space="preserve"> | </v>
      </c>
      <c r="D495" t="str">
        <v xml:space="preserve"> | </v>
      </c>
      <c r="E495" t="str">
        <v xml:space="preserve"> | </v>
      </c>
    </row>
    <row r="496" spans="2:5" x14ac:dyDescent="0.25">
      <c r="B496" t="str" cm="1">
        <f t="array" ref="B496:E496">TRANSPOSE(_xlfn._xlws.SORT(_xlfn._xlws.FILTER(fields[field_level]&amp;" | "&amp;fields[field_id],fields[experiment_ID]=A496)))</f>
        <v xml:space="preserve"> | </v>
      </c>
      <c r="C496" t="str">
        <v xml:space="preserve"> | </v>
      </c>
      <c r="D496" t="str">
        <v xml:space="preserve"> | </v>
      </c>
      <c r="E496" t="str">
        <v xml:space="preserve"> | </v>
      </c>
    </row>
    <row r="497" spans="2:5" x14ac:dyDescent="0.25">
      <c r="B497" t="str" cm="1">
        <f t="array" ref="B497:E497">TRANSPOSE(_xlfn._xlws.SORT(_xlfn._xlws.FILTER(fields[field_level]&amp;" | "&amp;fields[field_id],fields[experiment_ID]=A497)))</f>
        <v xml:space="preserve"> | </v>
      </c>
      <c r="C497" t="str">
        <v xml:space="preserve"> | </v>
      </c>
      <c r="D497" t="str">
        <v xml:space="preserve"> | </v>
      </c>
      <c r="E497" t="str">
        <v xml:space="preserve"> | </v>
      </c>
    </row>
    <row r="498" spans="2:5" x14ac:dyDescent="0.25">
      <c r="B498" t="str" cm="1">
        <f t="array" ref="B498:E498">TRANSPOSE(_xlfn._xlws.SORT(_xlfn._xlws.FILTER(fields[field_level]&amp;" | "&amp;fields[field_id],fields[experiment_ID]=A498)))</f>
        <v xml:space="preserve"> | </v>
      </c>
      <c r="C498" t="str">
        <v xml:space="preserve"> | </v>
      </c>
      <c r="D498" t="str">
        <v xml:space="preserve"> | </v>
      </c>
      <c r="E498" t="str">
        <v xml:space="preserve"> | </v>
      </c>
    </row>
    <row r="499" spans="2:5" x14ac:dyDescent="0.25">
      <c r="B499" t="str" cm="1">
        <f t="array" ref="B499:E499">TRANSPOSE(_xlfn._xlws.SORT(_xlfn._xlws.FILTER(fields[field_level]&amp;" | "&amp;fields[field_id],fields[experiment_ID]=A499)))</f>
        <v xml:space="preserve"> | </v>
      </c>
      <c r="C499" t="str">
        <v xml:space="preserve"> | </v>
      </c>
      <c r="D499" t="str">
        <v xml:space="preserve"> | </v>
      </c>
      <c r="E499" t="str">
        <v xml:space="preserve"> | </v>
      </c>
    </row>
    <row r="500" spans="2:5" s="107" customFormat="1" x14ac:dyDescent="0.25">
      <c r="B500" s="107" t="str" cm="1">
        <f t="array" ref="B500:E500">TRANSPOSE(_xlfn._xlws.SORT(_xlfn._xlws.FILTER(fields[field_level]&amp;" | "&amp;fields[field_id],fields[experiment_ID]=A500)))</f>
        <v xml:space="preserve"> | </v>
      </c>
      <c r="C500" s="107" t="str">
        <v xml:space="preserve"> | </v>
      </c>
      <c r="D500" s="107" t="str">
        <v xml:space="preserve"> | </v>
      </c>
      <c r="E500" s="107" t="str">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Y500"/>
  <sheetViews>
    <sheetView workbookViewId="0"/>
  </sheetViews>
  <sheetFormatPr defaultColWidth="8.85546875" defaultRowHeight="15" x14ac:dyDescent="0.25"/>
  <cols>
    <col min="1" max="1" width="10.7109375" customWidth="1"/>
    <col min="2" max="2" width="10.42578125" customWidth="1"/>
    <col min="3" max="200" width="3.140625" customWidth="1"/>
    <col min="16383" max="16383" width="8.7109375" customWidth="1"/>
  </cols>
  <sheetData>
    <row r="1" spans="1:121" s="123" customFormat="1" x14ac:dyDescent="0.25">
      <c r="A1" s="122" t="s">
        <v>2045</v>
      </c>
      <c r="I1" s="124" t="s">
        <v>7435</v>
      </c>
    </row>
    <row r="2" spans="1:121" x14ac:dyDescent="0.25">
      <c r="A2" t="str" cm="1">
        <f t="array" ref="A2:A102">_xlfn._xlws.SORT(_xlfn.UNIQUE(_xlfn._xlws.FILTER(tillage[experiment_ID], tillage[experiment_ID] &lt;&gt; "")))</f>
        <v>Battisti2017_2014_C1</v>
      </c>
      <c r="B2" t="str" cm="1">
        <f t="array" ref="B2">TRANSPOSE(_xlfn._xlws.SORT(_xlfn._xlws.FILTER(tillage[tillage_level]&amp;" | "&amp;tillage[tillage_treatment_name],tillage[experiment_ID]=A2)))</f>
        <v xml:space="preserve">1 | </v>
      </c>
      <c r="DQ2" cm="1">
        <f t="array" ref="DQ2">TRANSPOSE(_xlfn._xlws.SORT(_xlfn._xlws.FILTER(tillage[tillage_level],tillage[experiment_ID]=A2)))</f>
        <v>1</v>
      </c>
    </row>
    <row r="3" spans="1:121" x14ac:dyDescent="0.25">
      <c r="A3" t="str">
        <v>Battisti2017_2014_C2</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1" x14ac:dyDescent="0.25">
      <c r="A4" t="str">
        <v>Battisti2017_2014_C3</v>
      </c>
      <c r="B4" t="str" cm="1">
        <f t="array" ref="B4">TRANSPOSE(_xlfn._xlws.SORT(_xlfn._xlws.FILTER(tillage[tillage_level]&amp;" | "&amp;tillage[tillage_treatment_name],tillage[experiment_ID]=A4)))</f>
        <v xml:space="preserve">1 | </v>
      </c>
      <c r="DQ4" cm="1">
        <f t="array" ref="DQ4">TRANSPOSE(_xlfn._xlws.SORT(_xlfn._xlws.FILTER(tillage[tillage_level],tillage[experiment_ID]=A4)))</f>
        <v>1</v>
      </c>
    </row>
    <row r="5" spans="1:121" x14ac:dyDescent="0.25">
      <c r="A5" t="str">
        <v>Battisti2017_2014_E4</v>
      </c>
      <c r="B5" t="str" cm="1">
        <f t="array" ref="B5">TRANSPOSE(_xlfn._xlws.SORT(_xlfn._xlws.FILTER(tillage[tillage_level]&amp;" | "&amp;tillage[tillage_treatment_name],tillage[experiment_ID]=A5)))</f>
        <v xml:space="preserve">1 | </v>
      </c>
      <c r="DQ5" cm="1">
        <f t="array" ref="DQ5">TRANSPOSE(_xlfn._xlws.SORT(_xlfn._xlws.FILTER(tillage[tillage_level],tillage[experiment_ID]=A5)))</f>
        <v>1</v>
      </c>
    </row>
    <row r="6" spans="1:121" x14ac:dyDescent="0.25">
      <c r="A6" t="str">
        <v>Battisti2017_2014_E6</v>
      </c>
      <c r="B6" t="str" cm="1">
        <f t="array" ref="B6">TRANSPOSE(_xlfn._xlws.SORT(_xlfn._xlws.FILTER(tillage[tillage_level]&amp;" | "&amp;tillage[tillage_treatment_name],tillage[experiment_ID]=A6)))</f>
        <v xml:space="preserve">1 | </v>
      </c>
      <c r="DQ6" cm="1">
        <f t="array" ref="DQ6">TRANSPOSE(_xlfn._xlws.SORT(_xlfn._xlws.FILTER(tillage[tillage_level],tillage[experiment_ID]=A6)))</f>
        <v>1</v>
      </c>
    </row>
    <row r="7" spans="1:121" x14ac:dyDescent="0.25">
      <c r="A7" t="str">
        <v>Battisti2017_2014_E7</v>
      </c>
      <c r="B7" t="str" cm="1">
        <f t="array" ref="B7">TRANSPOSE(_xlfn._xlws.SORT(_xlfn._xlws.FILTER(tillage[tillage_level]&amp;" | "&amp;tillage[tillage_treatment_name],tillage[experiment_ID]=A7)))</f>
        <v xml:space="preserve">1 | </v>
      </c>
      <c r="DQ7" cm="1">
        <f t="array" ref="DQ7">TRANSPOSE(_xlfn._xlws.SORT(_xlfn._xlws.FILTER(tillage[tillage_level],tillage[experiment_ID]=A7)))</f>
        <v>1</v>
      </c>
    </row>
    <row r="8" spans="1:121" x14ac:dyDescent="0.25">
      <c r="A8" t="str">
        <v>Battisti2017_2014_E9</v>
      </c>
      <c r="B8" t="str" cm="1">
        <f t="array" ref="B8">TRANSPOSE(_xlfn._xlws.SORT(_xlfn._xlws.FILTER(tillage[tillage_level]&amp;" | "&amp;tillage[tillage_treatment_name],tillage[experiment_ID]=A8)))</f>
        <v xml:space="preserve">1 | </v>
      </c>
      <c r="DQ8" cm="1">
        <f t="array" ref="DQ8">TRANSPOSE(_xlfn._xlws.SORT(_xlfn._xlws.FILTER(tillage[tillage_level],tillage[experiment_ID]=A8)))</f>
        <v>1</v>
      </c>
    </row>
    <row r="9" spans="1:121" x14ac:dyDescent="0.25">
      <c r="A9" t="str">
        <v>Battisti2017_2015_E1</v>
      </c>
      <c r="B9" t="str" cm="1">
        <f t="array" ref="B9">TRANSPOSE(_xlfn._xlws.SORT(_xlfn._xlws.FILTER(tillage[tillage_level]&amp;" | "&amp;tillage[tillage_treatment_name],tillage[experiment_ID]=A9)))</f>
        <v xml:space="preserve">1 | </v>
      </c>
      <c r="DQ9" cm="1">
        <f t="array" ref="DQ9">TRANSPOSE(_xlfn._xlws.SORT(_xlfn._xlws.FILTER(tillage[tillage_level],tillage[experiment_ID]=A9)))</f>
        <v>1</v>
      </c>
    </row>
    <row r="10" spans="1:121" x14ac:dyDescent="0.25">
      <c r="A10" t="str">
        <v>Battisti2017_2015_E2</v>
      </c>
      <c r="B10" t="str" cm="1">
        <f t="array" ref="B10">TRANSPOSE(_xlfn._xlws.SORT(_xlfn._xlws.FILTER(tillage[tillage_level]&amp;" | "&amp;tillage[tillage_treatment_name],tillage[experiment_ID]=A10)))</f>
        <v xml:space="preserve">1 | </v>
      </c>
      <c r="DQ10" cm="1">
        <f t="array" ref="DQ10">TRANSPOSE(_xlfn._xlws.SORT(_xlfn._xlws.FILTER(tillage[tillage_level],tillage[experiment_ID]=A10)))</f>
        <v>1</v>
      </c>
    </row>
    <row r="11" spans="1:121" x14ac:dyDescent="0.25">
      <c r="A11" t="str">
        <v>Battisti2017_2015_E5</v>
      </c>
      <c r="B11" t="str" cm="1">
        <f t="array" ref="B11">TRANSPOSE(_xlfn._xlws.SORT(_xlfn._xlws.FILTER(tillage[tillage_level]&amp;" | "&amp;tillage[tillage_treatment_name],tillage[experiment_ID]=A11)))</f>
        <v xml:space="preserve">1 | </v>
      </c>
      <c r="DQ11" cm="1">
        <f t="array" ref="DQ11">TRANSPOSE(_xlfn._xlws.SORT(_xlfn._xlws.FILTER(tillage[tillage_level],tillage[experiment_ID]=A11)))</f>
        <v>1</v>
      </c>
    </row>
    <row r="12" spans="1:121" x14ac:dyDescent="0.25">
      <c r="A12" t="str">
        <v>Battisti2017_2015_E8</v>
      </c>
      <c r="B12" t="str" cm="1">
        <f t="array" ref="B12">TRANSPOSE(_xlfn._xlws.SORT(_xlfn._xlws.FILTER(tillage[tillage_level]&amp;" | "&amp;tillage[tillage_treatment_name],tillage[experiment_ID]=A12)))</f>
        <v xml:space="preserve">1 | </v>
      </c>
      <c r="DQ12" cm="1">
        <f t="array" ref="DQ12">TRANSPOSE(_xlfn._xlws.SORT(_xlfn._xlws.FILTER(tillage[tillage_level],tillage[experiment_ID]=A12)))</f>
        <v>1</v>
      </c>
    </row>
    <row r="13" spans="1:121" x14ac:dyDescent="0.25">
      <c r="A13" t="str">
        <v>Battisti2017_2016_E3</v>
      </c>
      <c r="B13" t="str" cm="1">
        <f t="array" ref="B13">TRANSPOSE(_xlfn._xlws.SORT(_xlfn._xlws.FILTER(tillage[tillage_level]&amp;" | "&amp;tillage[tillage_treatment_name],tillage[experiment_ID]=A13)))</f>
        <v xml:space="preserve">1 | </v>
      </c>
      <c r="DQ13" cm="1">
        <f t="array" ref="DQ13">TRANSPOSE(_xlfn._xlws.SORT(_xlfn._xlws.FILTER(tillage[tillage_level],tillage[experiment_ID]=A13)))</f>
        <v>1</v>
      </c>
    </row>
    <row r="14" spans="1:121" x14ac:dyDescent="0.25">
      <c r="A14" t="str">
        <v>Li2014_1979</v>
      </c>
      <c r="B14" t="str" cm="1">
        <f t="array" ref="B14">TRANSPOSE(_xlfn._xlws.SORT(_xlfn._xlws.FILTER(tillage[tillage_level]&amp;" | "&amp;tillage[tillage_treatment_name],tillage[experiment_ID]=A14)))</f>
        <v xml:space="preserve">1 | </v>
      </c>
      <c r="DQ14" cm="1">
        <f t="array" ref="DQ14">TRANSPOSE(_xlfn._xlws.SORT(_xlfn._xlws.FILTER(tillage[tillage_level],tillage[experiment_ID]=A14)))</f>
        <v>1</v>
      </c>
    </row>
    <row r="15" spans="1:121" x14ac:dyDescent="0.25">
      <c r="A15" t="str">
        <v>Li2014_1980</v>
      </c>
      <c r="B15" t="str" cm="1">
        <f t="array" ref="B15">TRANSPOSE(_xlfn._xlws.SORT(_xlfn._xlws.FILTER(tillage[tillage_level]&amp;" | "&amp;tillage[tillage_treatment_name],tillage[experiment_ID]=A15)))</f>
        <v xml:space="preserve">1 | </v>
      </c>
      <c r="DQ15" cm="1">
        <f t="array" ref="DQ15">TRANSPOSE(_xlfn._xlws.SORT(_xlfn._xlws.FILTER(tillage[tillage_level],tillage[experiment_ID]=A15)))</f>
        <v>1</v>
      </c>
    </row>
    <row r="16" spans="1:121" x14ac:dyDescent="0.25">
      <c r="A16" t="str">
        <v>Li2014_1981</v>
      </c>
      <c r="B16" t="str" cm="1">
        <f t="array" ref="B16">TRANSPOSE(_xlfn._xlws.SORT(_xlfn._xlws.FILTER(tillage[tillage_level]&amp;" | "&amp;tillage[tillage_treatment_name],tillage[experiment_ID]=A16)))</f>
        <v xml:space="preserve">1 | </v>
      </c>
      <c r="DQ16" cm="1">
        <f t="array" ref="DQ16">TRANSPOSE(_xlfn._xlws.SORT(_xlfn._xlws.FILTER(tillage[tillage_level],tillage[experiment_ID]=A16)))</f>
        <v>1</v>
      </c>
    </row>
    <row r="17" spans="1:121" x14ac:dyDescent="0.25">
      <c r="A17" t="str">
        <v>Li2014_1982</v>
      </c>
      <c r="B17" t="str" cm="1">
        <f t="array" ref="B17">TRANSPOSE(_xlfn._xlws.SORT(_xlfn._xlws.FILTER(tillage[tillage_level]&amp;" | "&amp;tillage[tillage_treatment_name],tillage[experiment_ID]=A17)))</f>
        <v xml:space="preserve">1 | </v>
      </c>
      <c r="DQ17" cm="1">
        <f t="array" ref="DQ17">TRANSPOSE(_xlfn._xlws.SORT(_xlfn._xlws.FILTER(tillage[tillage_level],tillage[experiment_ID]=A17)))</f>
        <v>1</v>
      </c>
    </row>
    <row r="18" spans="1:121" x14ac:dyDescent="0.25">
      <c r="A18" t="str">
        <v>Li2014_1983</v>
      </c>
      <c r="B18" t="str" cm="1">
        <f t="array" ref="B18">TRANSPOSE(_xlfn._xlws.SORT(_xlfn._xlws.FILTER(tillage[tillage_level]&amp;" | "&amp;tillage[tillage_treatment_name],tillage[experiment_ID]=A18)))</f>
        <v xml:space="preserve">1 | </v>
      </c>
      <c r="DQ18" cm="1">
        <f t="array" ref="DQ18">TRANSPOSE(_xlfn._xlws.SORT(_xlfn._xlws.FILTER(tillage[tillage_level],tillage[experiment_ID]=A18)))</f>
        <v>1</v>
      </c>
    </row>
    <row r="19" spans="1:121" x14ac:dyDescent="0.25">
      <c r="A19" t="str">
        <v>Li2014_1984</v>
      </c>
      <c r="B19" t="str" cm="1">
        <f t="array" ref="B19">TRANSPOSE(_xlfn._xlws.SORT(_xlfn._xlws.FILTER(tillage[tillage_level]&amp;" | "&amp;tillage[tillage_treatment_name],tillage[experiment_ID]=A19)))</f>
        <v xml:space="preserve">1 | </v>
      </c>
      <c r="DQ19" cm="1">
        <f t="array" ref="DQ19">TRANSPOSE(_xlfn._xlws.SORT(_xlfn._xlws.FILTER(tillage[tillage_level],tillage[experiment_ID]=A19)))</f>
        <v>1</v>
      </c>
    </row>
    <row r="20" spans="1:121" x14ac:dyDescent="0.25">
      <c r="A20" t="str">
        <v>Li2014_1985</v>
      </c>
      <c r="B20" t="str" cm="1">
        <f t="array" ref="B20">TRANSPOSE(_xlfn._xlws.SORT(_xlfn._xlws.FILTER(tillage[tillage_level]&amp;" | "&amp;tillage[tillage_treatment_name],tillage[experiment_ID]=A20)))</f>
        <v xml:space="preserve">1 | </v>
      </c>
      <c r="DQ20" cm="1">
        <f t="array" ref="DQ20">TRANSPOSE(_xlfn._xlws.SORT(_xlfn._xlws.FILTER(tillage[tillage_level],tillage[experiment_ID]=A20)))</f>
        <v>1</v>
      </c>
    </row>
    <row r="21" spans="1:121" x14ac:dyDescent="0.25">
      <c r="A21" t="str">
        <v>Li2014_1986</v>
      </c>
      <c r="B21" t="str" cm="1">
        <f t="array" ref="B21">TRANSPOSE(_xlfn._xlws.SORT(_xlfn._xlws.FILTER(tillage[tillage_level]&amp;" | "&amp;tillage[tillage_treatment_name],tillage[experiment_ID]=A21)))</f>
        <v xml:space="preserve">1 | </v>
      </c>
      <c r="DQ21" cm="1">
        <f t="array" ref="DQ21">TRANSPOSE(_xlfn._xlws.SORT(_xlfn._xlws.FILTER(tillage[tillage_level],tillage[experiment_ID]=A21)))</f>
        <v>1</v>
      </c>
    </row>
    <row r="22" spans="1:121" x14ac:dyDescent="0.25">
      <c r="A22" t="str">
        <v>Li2014_1987</v>
      </c>
      <c r="B22" t="str" cm="1">
        <f t="array" ref="B22">TRANSPOSE(_xlfn._xlws.SORT(_xlfn._xlws.FILTER(tillage[tillage_level]&amp;" | "&amp;tillage[tillage_treatment_name],tillage[experiment_ID]=A22)))</f>
        <v xml:space="preserve">1 | </v>
      </c>
      <c r="DQ22" cm="1">
        <f t="array" ref="DQ22">TRANSPOSE(_xlfn._xlws.SORT(_xlfn._xlws.FILTER(tillage[tillage_level],tillage[experiment_ID]=A22)))</f>
        <v>1</v>
      </c>
    </row>
    <row r="23" spans="1:121" x14ac:dyDescent="0.25">
      <c r="A23" t="str">
        <v>Li2014_1988</v>
      </c>
      <c r="B23" t="str" cm="1">
        <f t="array" ref="B23">TRANSPOSE(_xlfn._xlws.SORT(_xlfn._xlws.FILTER(tillage[tillage_level]&amp;" | "&amp;tillage[tillage_treatment_name],tillage[experiment_ID]=A23)))</f>
        <v xml:space="preserve">1 | </v>
      </c>
      <c r="DQ23" cm="1">
        <f t="array" ref="DQ23">TRANSPOSE(_xlfn._xlws.SORT(_xlfn._xlws.FILTER(tillage[tillage_level],tillage[experiment_ID]=A23)))</f>
        <v>1</v>
      </c>
    </row>
    <row r="24" spans="1:121" x14ac:dyDescent="0.25">
      <c r="A24" t="str">
        <v>Li2014_1989</v>
      </c>
      <c r="B24" t="str" cm="1">
        <f t="array" ref="B24">TRANSPOSE(_xlfn._xlws.SORT(_xlfn._xlws.FILTER(tillage[tillage_level]&amp;" | "&amp;tillage[tillage_treatment_name],tillage[experiment_ID]=A24)))</f>
        <v xml:space="preserve">1 | </v>
      </c>
      <c r="DQ24" cm="1">
        <f t="array" ref="DQ24">TRANSPOSE(_xlfn._xlws.SORT(_xlfn._xlws.FILTER(tillage[tillage_level],tillage[experiment_ID]=A24)))</f>
        <v>1</v>
      </c>
    </row>
    <row r="25" spans="1:121" x14ac:dyDescent="0.25">
      <c r="A25" t="str">
        <v>Li2014_1990</v>
      </c>
      <c r="B25" t="str" cm="1">
        <f t="array" ref="B25">TRANSPOSE(_xlfn._xlws.SORT(_xlfn._xlws.FILTER(tillage[tillage_level]&amp;" | "&amp;tillage[tillage_treatment_name],tillage[experiment_ID]=A25)))</f>
        <v xml:space="preserve">1 | </v>
      </c>
      <c r="DQ25" cm="1">
        <f t="array" ref="DQ25">TRANSPOSE(_xlfn._xlws.SORT(_xlfn._xlws.FILTER(tillage[tillage_level],tillage[experiment_ID]=A25)))</f>
        <v>1</v>
      </c>
    </row>
    <row r="26" spans="1:121" x14ac:dyDescent="0.25">
      <c r="A26" t="str">
        <v>Li2014_1991</v>
      </c>
      <c r="B26" t="str" cm="1">
        <f t="array" ref="B26">TRANSPOSE(_xlfn._xlws.SORT(_xlfn._xlws.FILTER(tillage[tillage_level]&amp;" | "&amp;tillage[tillage_treatment_name],tillage[experiment_ID]=A26)))</f>
        <v xml:space="preserve">1 | </v>
      </c>
      <c r="DQ26" cm="1">
        <f t="array" ref="DQ26">TRANSPOSE(_xlfn._xlws.SORT(_xlfn._xlws.FILTER(tillage[tillage_level],tillage[experiment_ID]=A26)))</f>
        <v>1</v>
      </c>
    </row>
    <row r="27" spans="1:121" x14ac:dyDescent="0.25">
      <c r="A27" t="str">
        <v>Li2014_1992</v>
      </c>
      <c r="B27" t="str" cm="1">
        <f t="array" ref="B27">TRANSPOSE(_xlfn._xlws.SORT(_xlfn._xlws.FILTER(tillage[tillage_level]&amp;" | "&amp;tillage[tillage_treatment_name],tillage[experiment_ID]=A27)))</f>
        <v xml:space="preserve">1 | </v>
      </c>
      <c r="DQ27" cm="1">
        <f t="array" ref="DQ27">TRANSPOSE(_xlfn._xlws.SORT(_xlfn._xlws.FILTER(tillage[tillage_level],tillage[experiment_ID]=A27)))</f>
        <v>1</v>
      </c>
    </row>
    <row r="28" spans="1:121" x14ac:dyDescent="0.25">
      <c r="A28" t="str">
        <v>Sinnathamby2017_1999_SiteRK_corn</v>
      </c>
      <c r="B28" t="str" cm="1">
        <f t="array" ref="B28">TRANSPOSE(_xlfn._xlws.SORT(_xlfn._xlws.FILTER(tillage[tillage_level]&amp;" | "&amp;tillage[tillage_treatment_name],tillage[experiment_ID]=A28)))</f>
        <v xml:space="preserve">1 | </v>
      </c>
      <c r="DQ28" cm="1">
        <f t="array" ref="DQ28">TRANSPOSE(_xlfn._xlws.SORT(_xlfn._xlws.FILTER(tillage[tillage_level],tillage[experiment_ID]=A28)))</f>
        <v>1</v>
      </c>
    </row>
    <row r="29" spans="1:121" x14ac:dyDescent="0.25">
      <c r="A29" t="str">
        <v>Sinnathamby2017_1999_SiteRK_grainsorghum</v>
      </c>
      <c r="B29" t="str" cm="1">
        <f t="array" ref="B29">TRANSPOSE(_xlfn._xlws.SORT(_xlfn._xlws.FILTER(tillage[tillage_level]&amp;" | "&amp;tillage[tillage_treatment_name],tillage[experiment_ID]=A29)))</f>
        <v xml:space="preserve">1 | </v>
      </c>
      <c r="DQ29" cm="1">
        <f t="array" ref="DQ29">TRANSPOSE(_xlfn._xlws.SORT(_xlfn._xlws.FILTER(tillage[tillage_level],tillage[experiment_ID]=A29)))</f>
        <v>1</v>
      </c>
    </row>
    <row r="30" spans="1:121" x14ac:dyDescent="0.25">
      <c r="A30" t="str">
        <v>Sinnathamby2017_2000_SiteRK_corn</v>
      </c>
      <c r="B30" t="str" cm="1">
        <f t="array" ref="B30">TRANSPOSE(_xlfn._xlws.SORT(_xlfn._xlws.FILTER(tillage[tillage_level]&amp;" | "&amp;tillage[tillage_treatment_name],tillage[experiment_ID]=A30)))</f>
        <v xml:space="preserve">1 | </v>
      </c>
      <c r="DQ30" cm="1">
        <f t="array" ref="DQ30">TRANSPOSE(_xlfn._xlws.SORT(_xlfn._xlws.FILTER(tillage[tillage_level],tillage[experiment_ID]=A30)))</f>
        <v>1</v>
      </c>
    </row>
    <row r="31" spans="1:121" x14ac:dyDescent="0.25">
      <c r="A31" t="str">
        <v>Sinnathamby2017_2000_SiteRK_grainsorghum</v>
      </c>
      <c r="B31" t="str" cm="1">
        <f t="array" ref="B31">TRANSPOSE(_xlfn._xlws.SORT(_xlfn._xlws.FILTER(tillage[tillage_level]&amp;" | "&amp;tillage[tillage_treatment_name],tillage[experiment_ID]=A31)))</f>
        <v xml:space="preserve">1 | </v>
      </c>
      <c r="DQ31" cm="1">
        <f t="array" ref="DQ31">TRANSPOSE(_xlfn._xlws.SORT(_xlfn._xlws.FILTER(tillage[tillage_level],tillage[experiment_ID]=A31)))</f>
        <v>1</v>
      </c>
    </row>
    <row r="32" spans="1:121" x14ac:dyDescent="0.25">
      <c r="A32" t="str">
        <v>Sinnathamby2017_2001_SiteRK_corn</v>
      </c>
      <c r="B32" t="str" cm="1">
        <f t="array" ref="B32">TRANSPOSE(_xlfn._xlws.SORT(_xlfn._xlws.FILTER(tillage[tillage_level]&amp;" | "&amp;tillage[tillage_treatment_name],tillage[experiment_ID]=A32)))</f>
        <v xml:space="preserve">1 | </v>
      </c>
      <c r="DQ32" cm="1">
        <f t="array" ref="DQ32">TRANSPOSE(_xlfn._xlws.SORT(_xlfn._xlws.FILTER(tillage[tillage_level],tillage[experiment_ID]=A32)))</f>
        <v>1</v>
      </c>
    </row>
    <row r="33" spans="1:121" x14ac:dyDescent="0.25">
      <c r="A33" t="str">
        <v>Sinnathamby2017_2001_SiteRK_grainsorghum</v>
      </c>
      <c r="B33" t="str" cm="1">
        <f t="array" ref="B33">TRANSPOSE(_xlfn._xlws.SORT(_xlfn._xlws.FILTER(tillage[tillage_level]&amp;" | "&amp;tillage[tillage_treatment_name],tillage[experiment_ID]=A33)))</f>
        <v xml:space="preserve">1 | </v>
      </c>
      <c r="DQ33" cm="1">
        <f t="array" ref="DQ33">TRANSPOSE(_xlfn._xlws.SORT(_xlfn._xlws.FILTER(tillage[tillage_level],tillage[experiment_ID]=A33)))</f>
        <v>1</v>
      </c>
    </row>
    <row r="34" spans="1:121" x14ac:dyDescent="0.25">
      <c r="A34" t="str">
        <v>Sinnathamby2017_2002_SiteRK_corn</v>
      </c>
      <c r="B34" t="str" cm="1">
        <f t="array" ref="B34">TRANSPOSE(_xlfn._xlws.SORT(_xlfn._xlws.FILTER(tillage[tillage_level]&amp;" | "&amp;tillage[tillage_treatment_name],tillage[experiment_ID]=A34)))</f>
        <v xml:space="preserve">1 | </v>
      </c>
      <c r="DQ34" cm="1">
        <f t="array" ref="DQ34">TRANSPOSE(_xlfn._xlws.SORT(_xlfn._xlws.FILTER(tillage[tillage_level],tillage[experiment_ID]=A34)))</f>
        <v>1</v>
      </c>
    </row>
    <row r="35" spans="1:121" x14ac:dyDescent="0.25">
      <c r="A35" t="str">
        <v>Sinnathamby2017_2002_SiteRK_grainsorghum</v>
      </c>
      <c r="B35" t="str" cm="1">
        <f t="array" ref="B35">TRANSPOSE(_xlfn._xlws.SORT(_xlfn._xlws.FILTER(tillage[tillage_level]&amp;" | "&amp;tillage[tillage_treatment_name],tillage[experiment_ID]=A35)))</f>
        <v xml:space="preserve">1 | </v>
      </c>
      <c r="DQ35" cm="1">
        <f t="array" ref="DQ35">TRANSPOSE(_xlfn._xlws.SORT(_xlfn._xlws.FILTER(tillage[tillage_level],tillage[experiment_ID]=A35)))</f>
        <v>1</v>
      </c>
    </row>
    <row r="36" spans="1:121" x14ac:dyDescent="0.25">
      <c r="A36" t="str">
        <v>Sinnathamby2017_2003_SiteRK_corn</v>
      </c>
      <c r="B36" t="str" cm="1">
        <f t="array" ref="B36">TRANSPOSE(_xlfn._xlws.SORT(_xlfn._xlws.FILTER(tillage[tillage_level]&amp;" | "&amp;tillage[tillage_treatment_name],tillage[experiment_ID]=A36)))</f>
        <v xml:space="preserve">1 | </v>
      </c>
      <c r="DQ36" cm="1">
        <f t="array" ref="DQ36">TRANSPOSE(_xlfn._xlws.SORT(_xlfn._xlws.FILTER(tillage[tillage_level],tillage[experiment_ID]=A36)))</f>
        <v>1</v>
      </c>
    </row>
    <row r="37" spans="1:121" x14ac:dyDescent="0.25">
      <c r="A37" t="str">
        <v>Sinnathamby2017_2003_SiteRK_grainsorghum</v>
      </c>
      <c r="B37" t="str" cm="1">
        <f t="array" ref="B37">TRANSPOSE(_xlfn._xlws.SORT(_xlfn._xlws.FILTER(tillage[tillage_level]&amp;" | "&amp;tillage[tillage_treatment_name],tillage[experiment_ID]=A37)))</f>
        <v xml:space="preserve">1 | </v>
      </c>
      <c r="DQ37" cm="1">
        <f t="array" ref="DQ37">TRANSPOSE(_xlfn._xlws.SORT(_xlfn._xlws.FILTER(tillage[tillage_level],tillage[experiment_ID]=A37)))</f>
        <v>1</v>
      </c>
    </row>
    <row r="38" spans="1:121" x14ac:dyDescent="0.25">
      <c r="A38" t="str">
        <v>Sinnathamby2017_2004_SiteRK_corn</v>
      </c>
      <c r="B38" t="str" cm="1">
        <f t="array" ref="B38">TRANSPOSE(_xlfn._xlws.SORT(_xlfn._xlws.FILTER(tillage[tillage_level]&amp;" | "&amp;tillage[tillage_treatment_name],tillage[experiment_ID]=A38)))</f>
        <v xml:space="preserve">1 | </v>
      </c>
      <c r="DQ38" cm="1">
        <f t="array" ref="DQ38">TRANSPOSE(_xlfn._xlws.SORT(_xlfn._xlws.FILTER(tillage[tillage_level],tillage[experiment_ID]=A38)))</f>
        <v>1</v>
      </c>
    </row>
    <row r="39" spans="1:121" x14ac:dyDescent="0.25">
      <c r="A39" t="str">
        <v>Sinnathamby2017_2004_SiteRK_grainsorghum</v>
      </c>
      <c r="B39" t="str" cm="1">
        <f t="array" ref="B39">TRANSPOSE(_xlfn._xlws.SORT(_xlfn._xlws.FILTER(tillage[tillage_level]&amp;" | "&amp;tillage[tillage_treatment_name],tillage[experiment_ID]=A39)))</f>
        <v xml:space="preserve">1 | </v>
      </c>
      <c r="DQ39" cm="1">
        <f t="array" ref="DQ39">TRANSPOSE(_xlfn._xlws.SORT(_xlfn._xlws.FILTER(tillage[tillage_level],tillage[experiment_ID]=A39)))</f>
        <v>1</v>
      </c>
    </row>
    <row r="40" spans="1:121" x14ac:dyDescent="0.25">
      <c r="A40" t="str">
        <v>Sinnathamby2017_2005_SiteRK_corn</v>
      </c>
      <c r="B40" t="str" cm="1">
        <f t="array" ref="B40">TRANSPOSE(_xlfn._xlws.SORT(_xlfn._xlws.FILTER(tillage[tillage_level]&amp;" | "&amp;tillage[tillage_treatment_name],tillage[experiment_ID]=A40)))</f>
        <v xml:space="preserve">1 | </v>
      </c>
      <c r="DQ40" cm="1">
        <f t="array" ref="DQ40">TRANSPOSE(_xlfn._xlws.SORT(_xlfn._xlws.FILTER(tillage[tillage_level],tillage[experiment_ID]=A40)))</f>
        <v>1</v>
      </c>
    </row>
    <row r="41" spans="1:121" x14ac:dyDescent="0.25">
      <c r="A41" t="str">
        <v>Sinnathamby2017_2005_SiteRK_grainsorghum</v>
      </c>
      <c r="B41" t="str" cm="1">
        <f t="array" ref="B41">TRANSPOSE(_xlfn._xlws.SORT(_xlfn._xlws.FILTER(tillage[tillage_level]&amp;" | "&amp;tillage[tillage_treatment_name],tillage[experiment_ID]=A41)))</f>
        <v xml:space="preserve">1 | </v>
      </c>
      <c r="DQ41" cm="1">
        <f t="array" ref="DQ41">TRANSPOSE(_xlfn._xlws.SORT(_xlfn._xlws.FILTER(tillage[tillage_level],tillage[experiment_ID]=A41)))</f>
        <v>1</v>
      </c>
    </row>
    <row r="42" spans="1:121" x14ac:dyDescent="0.25">
      <c r="A42" t="str">
        <v>Sinnathamby2017_2006_SiteRK_corn</v>
      </c>
      <c r="B42" t="str" cm="1">
        <f t="array" ref="B42">TRANSPOSE(_xlfn._xlws.SORT(_xlfn._xlws.FILTER(tillage[tillage_level]&amp;" | "&amp;tillage[tillage_treatment_name],tillage[experiment_ID]=A42)))</f>
        <v xml:space="preserve">1 | </v>
      </c>
      <c r="DQ42" cm="1">
        <f t="array" ref="DQ42">TRANSPOSE(_xlfn._xlws.SORT(_xlfn._xlws.FILTER(tillage[tillage_level],tillage[experiment_ID]=A42)))</f>
        <v>1</v>
      </c>
    </row>
    <row r="43" spans="1:121" x14ac:dyDescent="0.25">
      <c r="A43" t="str">
        <v>Sinnathamby2017_2006_SiteRK_grainsorghum</v>
      </c>
      <c r="B43" t="str" cm="1">
        <f t="array" ref="B43">TRANSPOSE(_xlfn._xlws.SORT(_xlfn._xlws.FILTER(tillage[tillage_level]&amp;" | "&amp;tillage[tillage_treatment_name],tillage[experiment_ID]=A43)))</f>
        <v xml:space="preserve">1 | </v>
      </c>
      <c r="DQ43" cm="1">
        <f t="array" ref="DQ43">TRANSPOSE(_xlfn._xlws.SORT(_xlfn._xlws.FILTER(tillage[tillage_level],tillage[experiment_ID]=A43)))</f>
        <v>1</v>
      </c>
    </row>
    <row r="44" spans="1:121" x14ac:dyDescent="0.25">
      <c r="A44" t="str">
        <v>Sinnathamby2017_2006_SiteTOJoe_corn</v>
      </c>
      <c r="B44" t="str" cm="1">
        <f t="array" ref="B44">TRANSPOSE(_xlfn._xlws.SORT(_xlfn._xlws.FILTER(tillage[tillage_level]&amp;" | "&amp;tillage[tillage_treatment_name],tillage[experiment_ID]=A44)))</f>
        <v xml:space="preserve">1 | </v>
      </c>
      <c r="DQ44" cm="1">
        <f t="array" ref="DQ44">TRANSPOSE(_xlfn._xlws.SORT(_xlfn._xlws.FILTER(tillage[tillage_level],tillage[experiment_ID]=A44)))</f>
        <v>1</v>
      </c>
    </row>
    <row r="45" spans="1:121" x14ac:dyDescent="0.25">
      <c r="A45" t="str">
        <v>Sinnathamby2017_2006_SiteTOOklahoma_corn</v>
      </c>
      <c r="B45" t="str" cm="1">
        <f t="array" ref="B45">TRANSPOSE(_xlfn._xlws.SORT(_xlfn._xlws.FILTER(tillage[tillage_level]&amp;" | "&amp;tillage[tillage_treatment_name],tillage[experiment_ID]=A45)))</f>
        <v xml:space="preserve">1 | </v>
      </c>
      <c r="DQ45" cm="1">
        <f t="array" ref="DQ45">TRANSPOSE(_xlfn._xlws.SORT(_xlfn._xlws.FILTER(tillage[tillage_level],tillage[experiment_ID]=A45)))</f>
        <v>1</v>
      </c>
    </row>
    <row r="46" spans="1:121" x14ac:dyDescent="0.25">
      <c r="A46" t="str">
        <v>Sinnathamby2017_2006_SiteTOOklahoma_sorghum</v>
      </c>
      <c r="B46" t="str" cm="1">
        <f t="array" ref="B46">TRANSPOSE(_xlfn._xlws.SORT(_xlfn._xlws.FILTER(tillage[tillage_level]&amp;" | "&amp;tillage[tillage_treatment_name],tillage[experiment_ID]=A46)))</f>
        <v xml:space="preserve">1 | </v>
      </c>
      <c r="DQ46" cm="1">
        <f t="array" ref="DQ46">TRANSPOSE(_xlfn._xlws.SORT(_xlfn._xlws.FILTER(tillage[tillage_level],tillage[experiment_ID]=A46)))</f>
        <v>1</v>
      </c>
    </row>
    <row r="47" spans="1:121" x14ac:dyDescent="0.25">
      <c r="A47" t="str">
        <v>Sinnathamby2017_2007_SiteRK_corn</v>
      </c>
      <c r="B47" t="str" cm="1">
        <f t="array" ref="B47">TRANSPOSE(_xlfn._xlws.SORT(_xlfn._xlws.FILTER(tillage[tillage_level]&amp;" | "&amp;tillage[tillage_treatment_name],tillage[experiment_ID]=A47)))</f>
        <v xml:space="preserve">1 | </v>
      </c>
      <c r="DQ47" cm="1">
        <f t="array" ref="DQ47">TRANSPOSE(_xlfn._xlws.SORT(_xlfn._xlws.FILTER(tillage[tillage_level],tillage[experiment_ID]=A47)))</f>
        <v>1</v>
      </c>
    </row>
    <row r="48" spans="1:121" x14ac:dyDescent="0.25">
      <c r="A48" t="str">
        <v>Sinnathamby2017_2007_SiteRK_grainsorghum</v>
      </c>
      <c r="B48" t="str" cm="1">
        <f t="array" ref="B48">TRANSPOSE(_xlfn._xlws.SORT(_xlfn._xlws.FILTER(tillage[tillage_level]&amp;" | "&amp;tillage[tillage_treatment_name],tillage[experiment_ID]=A48)))</f>
        <v xml:space="preserve">1 | </v>
      </c>
      <c r="DQ48" cm="1">
        <f t="array" ref="DQ48">TRANSPOSE(_xlfn._xlws.SORT(_xlfn._xlws.FILTER(tillage[tillage_level],tillage[experiment_ID]=A48)))</f>
        <v>1</v>
      </c>
    </row>
    <row r="49" spans="1:121" x14ac:dyDescent="0.25">
      <c r="A49" t="str">
        <v>Sinnathamby2017_2007_SiteRK_sweetsorghum</v>
      </c>
      <c r="B49" t="str" cm="1">
        <f t="array" ref="B49">TRANSPOSE(_xlfn._xlws.SORT(_xlfn._xlws.FILTER(tillage[tillage_level]&amp;" | "&amp;tillage[tillage_treatment_name],tillage[experiment_ID]=A49)))</f>
        <v xml:space="preserve">1 | </v>
      </c>
      <c r="DQ49" cm="1">
        <f t="array" ref="DQ49">TRANSPOSE(_xlfn._xlws.SORT(_xlfn._xlws.FILTER(tillage[tillage_level],tillage[experiment_ID]=A49)))</f>
        <v>1</v>
      </c>
    </row>
    <row r="50" spans="1:121" x14ac:dyDescent="0.25">
      <c r="A50" t="str">
        <v>Sinnathamby2017_2007_SiteTOJoe_corn</v>
      </c>
      <c r="B50" t="str" cm="1">
        <f t="array" ref="B50">TRANSPOSE(_xlfn._xlws.SORT(_xlfn._xlws.FILTER(tillage[tillage_level]&amp;" | "&amp;tillage[tillage_treatment_name],tillage[experiment_ID]=A50)))</f>
        <v xml:space="preserve">1 | </v>
      </c>
      <c r="DQ50" cm="1">
        <f t="array" ref="DQ50">TRANSPOSE(_xlfn._xlws.SORT(_xlfn._xlws.FILTER(tillage[tillage_level],tillage[experiment_ID]=A50)))</f>
        <v>1</v>
      </c>
    </row>
    <row r="51" spans="1:121" x14ac:dyDescent="0.25">
      <c r="A51" t="str">
        <v>Sinnathamby2017_2007_SiteTOOklahoma_corn</v>
      </c>
      <c r="B51" t="str" cm="1">
        <f t="array" ref="B51">TRANSPOSE(_xlfn._xlws.SORT(_xlfn._xlws.FILTER(tillage[tillage_level]&amp;" | "&amp;tillage[tillage_treatment_name],tillage[experiment_ID]=A51)))</f>
        <v xml:space="preserve">1 | </v>
      </c>
      <c r="DQ51" cm="1">
        <f t="array" ref="DQ51">TRANSPOSE(_xlfn._xlws.SORT(_xlfn._xlws.FILTER(tillage[tillage_level],tillage[experiment_ID]=A51)))</f>
        <v>1</v>
      </c>
    </row>
    <row r="52" spans="1:121" x14ac:dyDescent="0.25">
      <c r="A52" t="str">
        <v>Sinnathamby2017_2007_SiteTOOklahoma_sorghum</v>
      </c>
      <c r="B52" t="str" cm="1">
        <f t="array" ref="B52">TRANSPOSE(_xlfn._xlws.SORT(_xlfn._xlws.FILTER(tillage[tillage_level]&amp;" | "&amp;tillage[tillage_treatment_name],tillage[experiment_ID]=A52)))</f>
        <v xml:space="preserve">1 | </v>
      </c>
      <c r="DQ52" cm="1">
        <f t="array" ref="DQ52">TRANSPOSE(_xlfn._xlws.SORT(_xlfn._xlws.FILTER(tillage[tillage_level],tillage[experiment_ID]=A52)))</f>
        <v>1</v>
      </c>
    </row>
    <row r="53" spans="1:121" x14ac:dyDescent="0.25">
      <c r="A53" t="str">
        <v>Sinnathamby2017_2008_SiteRK_corn</v>
      </c>
      <c r="B53" t="str" cm="1">
        <f t="array" ref="B53">TRANSPOSE(_xlfn._xlws.SORT(_xlfn._xlws.FILTER(tillage[tillage_level]&amp;" | "&amp;tillage[tillage_treatment_name],tillage[experiment_ID]=A53)))</f>
        <v xml:space="preserve">1 | </v>
      </c>
      <c r="DQ53" cm="1">
        <f t="array" ref="DQ53">TRANSPOSE(_xlfn._xlws.SORT(_xlfn._xlws.FILTER(tillage[tillage_level],tillage[experiment_ID]=A53)))</f>
        <v>1</v>
      </c>
    </row>
    <row r="54" spans="1:121" x14ac:dyDescent="0.25">
      <c r="A54" t="str">
        <v>Sinnathamby2017_2008_SiteRK_grainsorghum</v>
      </c>
      <c r="B54" t="str" cm="1">
        <f t="array" ref="B54">TRANSPOSE(_xlfn._xlws.SORT(_xlfn._xlws.FILTER(tillage[tillage_level]&amp;" | "&amp;tillage[tillage_treatment_name],tillage[experiment_ID]=A54)))</f>
        <v xml:space="preserve">1 | </v>
      </c>
      <c r="DQ54" cm="1">
        <f t="array" ref="DQ54">TRANSPOSE(_xlfn._xlws.SORT(_xlfn._xlws.FILTER(tillage[tillage_level],tillage[experiment_ID]=A54)))</f>
        <v>1</v>
      </c>
    </row>
    <row r="55" spans="1:121" x14ac:dyDescent="0.25">
      <c r="A55" t="str">
        <v>Sinnathamby2017_2008_SiteRK_sweetsorghum</v>
      </c>
      <c r="B55" t="str" cm="1">
        <f t="array" ref="B55">TRANSPOSE(_xlfn._xlws.SORT(_xlfn._xlws.FILTER(tillage[tillage_level]&amp;" | "&amp;tillage[tillage_treatment_name],tillage[experiment_ID]=A55)))</f>
        <v xml:space="preserve">1 | </v>
      </c>
      <c r="DQ55" cm="1">
        <f t="array" ref="DQ55">TRANSPOSE(_xlfn._xlws.SORT(_xlfn._xlws.FILTER(tillage[tillage_level],tillage[experiment_ID]=A55)))</f>
        <v>1</v>
      </c>
    </row>
    <row r="56" spans="1:121" x14ac:dyDescent="0.25">
      <c r="A56" t="str">
        <v>Sinnathamby2017_2008_SiteTOJoe_corn</v>
      </c>
      <c r="B56" t="str" cm="1">
        <f t="array" ref="B56">TRANSPOSE(_xlfn._xlws.SORT(_xlfn._xlws.FILTER(tillage[tillage_level]&amp;" | "&amp;tillage[tillage_treatment_name],tillage[experiment_ID]=A56)))</f>
        <v xml:space="preserve">1 | </v>
      </c>
      <c r="DQ56" cm="1">
        <f t="array" ref="DQ56">TRANSPOSE(_xlfn._xlws.SORT(_xlfn._xlws.FILTER(tillage[tillage_level],tillage[experiment_ID]=A56)))</f>
        <v>1</v>
      </c>
    </row>
    <row r="57" spans="1:121" x14ac:dyDescent="0.25">
      <c r="A57" t="str">
        <v>Sinnathamby2017_2008_SiteTOOklahoma_corn</v>
      </c>
      <c r="B57" t="str" cm="1">
        <f t="array" ref="B57">TRANSPOSE(_xlfn._xlws.SORT(_xlfn._xlws.FILTER(tillage[tillage_level]&amp;" | "&amp;tillage[tillage_treatment_name],tillage[experiment_ID]=A57)))</f>
        <v xml:space="preserve">1 | </v>
      </c>
      <c r="DQ57" cm="1">
        <f t="array" ref="DQ57">TRANSPOSE(_xlfn._xlws.SORT(_xlfn._xlws.FILTER(tillage[tillage_level],tillage[experiment_ID]=A57)))</f>
        <v>1</v>
      </c>
    </row>
    <row r="58" spans="1:121" x14ac:dyDescent="0.25">
      <c r="A58" t="str">
        <v>Sinnathamby2017_2008_SiteTOOklahoma_sorghum</v>
      </c>
      <c r="B58" t="str" cm="1">
        <f t="array" ref="B58">TRANSPOSE(_xlfn._xlws.SORT(_xlfn._xlws.FILTER(tillage[tillage_level]&amp;" | "&amp;tillage[tillage_treatment_name],tillage[experiment_ID]=A58)))</f>
        <v xml:space="preserve">1 | </v>
      </c>
      <c r="DQ58" cm="1">
        <f t="array" ref="DQ58">TRANSPOSE(_xlfn._xlws.SORT(_xlfn._xlws.FILTER(tillage[tillage_level],tillage[experiment_ID]=A58)))</f>
        <v>1</v>
      </c>
    </row>
    <row r="59" spans="1:121" x14ac:dyDescent="0.25">
      <c r="A59" t="str">
        <v>Sinnathamby2017_2009_SiteRK_sweetsorghum</v>
      </c>
      <c r="B59" t="str" cm="1">
        <f t="array" ref="B59">TRANSPOSE(_xlfn._xlws.SORT(_xlfn._xlws.FILTER(tillage[tillage_level]&amp;" | "&amp;tillage[tillage_treatment_name],tillage[experiment_ID]=A59)))</f>
        <v xml:space="preserve">1 | </v>
      </c>
      <c r="DQ59" cm="1">
        <f t="array" ref="DQ59">TRANSPOSE(_xlfn._xlws.SORT(_xlfn._xlws.FILTER(tillage[tillage_level],tillage[experiment_ID]=A59)))</f>
        <v>1</v>
      </c>
    </row>
    <row r="60" spans="1:121" x14ac:dyDescent="0.25">
      <c r="A60" t="str">
        <v>Sinnathamby2017_2009_SiteTOJoe_corn</v>
      </c>
      <c r="B60" t="str" cm="1">
        <f t="array" ref="B60">TRANSPOSE(_xlfn._xlws.SORT(_xlfn._xlws.FILTER(tillage[tillage_level]&amp;" | "&amp;tillage[tillage_treatment_name],tillage[experiment_ID]=A60)))</f>
        <v xml:space="preserve">1 | </v>
      </c>
      <c r="DQ60" cm="1">
        <f t="array" ref="DQ60">TRANSPOSE(_xlfn._xlws.SORT(_xlfn._xlws.FILTER(tillage[tillage_level],tillage[experiment_ID]=A60)))</f>
        <v>1</v>
      </c>
    </row>
    <row r="61" spans="1:121" x14ac:dyDescent="0.25">
      <c r="A61" t="str">
        <v>Sinnathamby2017_2009_SiteTOOklahoma_corn</v>
      </c>
      <c r="B61" t="str" cm="1">
        <f t="array" ref="B61">TRANSPOSE(_xlfn._xlws.SORT(_xlfn._xlws.FILTER(tillage[tillage_level]&amp;" | "&amp;tillage[tillage_treatment_name],tillage[experiment_ID]=A61)))</f>
        <v xml:space="preserve">1 | </v>
      </c>
      <c r="DQ61" cm="1">
        <f t="array" ref="DQ61">TRANSPOSE(_xlfn._xlws.SORT(_xlfn._xlws.FILTER(tillage[tillage_level],tillage[experiment_ID]=A61)))</f>
        <v>1</v>
      </c>
    </row>
    <row r="62" spans="1:121" x14ac:dyDescent="0.25">
      <c r="A62" t="str">
        <v>Sinnathamby2017_2009_SiteTOOklahoma_sorghum</v>
      </c>
      <c r="B62" t="str" cm="1">
        <f t="array" ref="B62">TRANSPOSE(_xlfn._xlws.SORT(_xlfn._xlws.FILTER(tillage[tillage_level]&amp;" | "&amp;tillage[tillage_treatment_name],tillage[experiment_ID]=A62)))</f>
        <v xml:space="preserve">1 | </v>
      </c>
      <c r="DQ62" cm="1">
        <f t="array" ref="DQ62">TRANSPOSE(_xlfn._xlws.SORT(_xlfn._xlws.FILTER(tillage[tillage_level],tillage[experiment_ID]=A62)))</f>
        <v>1</v>
      </c>
    </row>
    <row r="63" spans="1:121" x14ac:dyDescent="0.25">
      <c r="A63" t="str">
        <v>Sinnathamby2017_2010_SiteRK_sweetsorghum</v>
      </c>
      <c r="B63" t="str" cm="1">
        <f t="array" ref="B63">TRANSPOSE(_xlfn._xlws.SORT(_xlfn._xlws.FILTER(tillage[tillage_level]&amp;" | "&amp;tillage[tillage_treatment_name],tillage[experiment_ID]=A63)))</f>
        <v xml:space="preserve">1 | </v>
      </c>
      <c r="DQ63" cm="1">
        <f t="array" ref="DQ63">TRANSPOSE(_xlfn._xlws.SORT(_xlfn._xlws.FILTER(tillage[tillage_level],tillage[experiment_ID]=A63)))</f>
        <v>1</v>
      </c>
    </row>
    <row r="64" spans="1:121" x14ac:dyDescent="0.25">
      <c r="A64" t="str">
        <v>Sinnathamby2017_2010_SiteTOJoe_corn</v>
      </c>
      <c r="B64" t="str" cm="1">
        <f t="array" ref="B64">TRANSPOSE(_xlfn._xlws.SORT(_xlfn._xlws.FILTER(tillage[tillage_level]&amp;" | "&amp;tillage[tillage_treatment_name],tillage[experiment_ID]=A64)))</f>
        <v xml:space="preserve">1 | </v>
      </c>
      <c r="DQ64" cm="1">
        <f t="array" ref="DQ64">TRANSPOSE(_xlfn._xlws.SORT(_xlfn._xlws.FILTER(tillage[tillage_level],tillage[experiment_ID]=A64)))</f>
        <v>1</v>
      </c>
    </row>
    <row r="65" spans="1:121" x14ac:dyDescent="0.25">
      <c r="A65" t="str">
        <v>Sinnathamby2017_2010_SiteTOOklahoma_corn</v>
      </c>
      <c r="B65" t="str" cm="1">
        <f t="array" ref="B65">TRANSPOSE(_xlfn._xlws.SORT(_xlfn._xlws.FILTER(tillage[tillage_level]&amp;" | "&amp;tillage[tillage_treatment_name],tillage[experiment_ID]=A65)))</f>
        <v xml:space="preserve">1 | </v>
      </c>
      <c r="DQ65" cm="1">
        <f t="array" ref="DQ65">TRANSPOSE(_xlfn._xlws.SORT(_xlfn._xlws.FILTER(tillage[tillage_level],tillage[experiment_ID]=A65)))</f>
        <v>1</v>
      </c>
    </row>
    <row r="66" spans="1:121" x14ac:dyDescent="0.25">
      <c r="A66" t="str">
        <v>Sinnathamby2017_2010_SiteTOOklahoma_sorghum</v>
      </c>
      <c r="B66" t="str" cm="1">
        <f t="array" ref="B66">TRANSPOSE(_xlfn._xlws.SORT(_xlfn._xlws.FILTER(tillage[tillage_level]&amp;" | "&amp;tillage[tillage_treatment_name],tillage[experiment_ID]=A66)))</f>
        <v xml:space="preserve">1 | </v>
      </c>
      <c r="DQ66" cm="1">
        <f t="array" ref="DQ66">TRANSPOSE(_xlfn._xlws.SORT(_xlfn._xlws.FILTER(tillage[tillage_level],tillage[experiment_ID]=A66)))</f>
        <v>1</v>
      </c>
    </row>
    <row r="67" spans="1:121" x14ac:dyDescent="0.25">
      <c r="A67" t="str">
        <v>Ventrella2016_1977</v>
      </c>
      <c r="B67" t="str" cm="1">
        <f t="array" ref="B67">TRANSPOSE(_xlfn._xlws.SORT(_xlfn._xlws.FILTER(tillage[tillage_level]&amp;" | "&amp;tillage[tillage_treatment_name],tillage[experiment_ID]=A67)))</f>
        <v xml:space="preserve">1 | </v>
      </c>
      <c r="DQ67" cm="1">
        <f t="array" ref="DQ67">TRANSPOSE(_xlfn._xlws.SORT(_xlfn._xlws.FILTER(tillage[tillage_level],tillage[experiment_ID]=A67)))</f>
        <v>1</v>
      </c>
    </row>
    <row r="68" spans="1:121" x14ac:dyDescent="0.25">
      <c r="A68" t="str">
        <v>Ventrella2016_1978</v>
      </c>
      <c r="B68" t="str" cm="1">
        <f t="array" ref="B68">TRANSPOSE(_xlfn._xlws.SORT(_xlfn._xlws.FILTER(tillage[tillage_level]&amp;" | "&amp;tillage[tillage_treatment_name],tillage[experiment_ID]=A68)))</f>
        <v xml:space="preserve">1 | </v>
      </c>
      <c r="DQ68" cm="1">
        <f t="array" ref="DQ68">TRANSPOSE(_xlfn._xlws.SORT(_xlfn._xlws.FILTER(tillage[tillage_level],tillage[experiment_ID]=A68)))</f>
        <v>1</v>
      </c>
    </row>
    <row r="69" spans="1:121" x14ac:dyDescent="0.25">
      <c r="A69" t="str">
        <v>Ventrella2016_1979</v>
      </c>
      <c r="B69" t="str" cm="1">
        <f t="array" ref="B69">TRANSPOSE(_xlfn._xlws.SORT(_xlfn._xlws.FILTER(tillage[tillage_level]&amp;" | "&amp;tillage[tillage_treatment_name],tillage[experiment_ID]=A69)))</f>
        <v xml:space="preserve">1 | </v>
      </c>
      <c r="DQ69" cm="1">
        <f t="array" ref="DQ69">TRANSPOSE(_xlfn._xlws.SORT(_xlfn._xlws.FILTER(tillage[tillage_level],tillage[experiment_ID]=A69)))</f>
        <v>1</v>
      </c>
    </row>
    <row r="70" spans="1:121" x14ac:dyDescent="0.25">
      <c r="A70" t="str">
        <v>Ventrella2016_1980</v>
      </c>
      <c r="B70" t="str" cm="1">
        <f t="array" ref="B70">TRANSPOSE(_xlfn._xlws.SORT(_xlfn._xlws.FILTER(tillage[tillage_level]&amp;" | "&amp;tillage[tillage_treatment_name],tillage[experiment_ID]=A70)))</f>
        <v xml:space="preserve">1 | </v>
      </c>
      <c r="DQ70" cm="1">
        <f t="array" ref="DQ70">TRANSPOSE(_xlfn._xlws.SORT(_xlfn._xlws.FILTER(tillage[tillage_level],tillage[experiment_ID]=A70)))</f>
        <v>1</v>
      </c>
    </row>
    <row r="71" spans="1:121" x14ac:dyDescent="0.25">
      <c r="A71" t="str">
        <v>Ventrella2016_1981</v>
      </c>
      <c r="B71" t="str" cm="1">
        <f t="array" ref="B71">TRANSPOSE(_xlfn._xlws.SORT(_xlfn._xlws.FILTER(tillage[tillage_level]&amp;" | "&amp;tillage[tillage_treatment_name],tillage[experiment_ID]=A71)))</f>
        <v xml:space="preserve">1 | </v>
      </c>
      <c r="DQ71" cm="1">
        <f t="array" ref="DQ71">TRANSPOSE(_xlfn._xlws.SORT(_xlfn._xlws.FILTER(tillage[tillage_level],tillage[experiment_ID]=A71)))</f>
        <v>1</v>
      </c>
    </row>
    <row r="72" spans="1:121" x14ac:dyDescent="0.25">
      <c r="A72" t="str">
        <v>Ventrella2016_1982</v>
      </c>
      <c r="B72" t="str" cm="1">
        <f t="array" ref="B72">TRANSPOSE(_xlfn._xlws.SORT(_xlfn._xlws.FILTER(tillage[tillage_level]&amp;" | "&amp;tillage[tillage_treatment_name],tillage[experiment_ID]=A72)))</f>
        <v xml:space="preserve">1 | </v>
      </c>
      <c r="DQ72" cm="1">
        <f t="array" ref="DQ72">TRANSPOSE(_xlfn._xlws.SORT(_xlfn._xlws.FILTER(tillage[tillage_level],tillage[experiment_ID]=A72)))</f>
        <v>1</v>
      </c>
    </row>
    <row r="73" spans="1:121" x14ac:dyDescent="0.25">
      <c r="A73" t="str">
        <v>Ventrella2016_1983</v>
      </c>
      <c r="B73" t="str" cm="1">
        <f t="array" ref="B73">TRANSPOSE(_xlfn._xlws.SORT(_xlfn._xlws.FILTER(tillage[tillage_level]&amp;" | "&amp;tillage[tillage_treatment_name],tillage[experiment_ID]=A73)))</f>
        <v xml:space="preserve">1 | </v>
      </c>
      <c r="DQ73" cm="1">
        <f t="array" ref="DQ73">TRANSPOSE(_xlfn._xlws.SORT(_xlfn._xlws.FILTER(tillage[tillage_level],tillage[experiment_ID]=A73)))</f>
        <v>1</v>
      </c>
    </row>
    <row r="74" spans="1:121" x14ac:dyDescent="0.25">
      <c r="A74" t="str">
        <v>Ventrella2016_1984</v>
      </c>
      <c r="B74" t="str" cm="1">
        <f t="array" ref="B74">TRANSPOSE(_xlfn._xlws.SORT(_xlfn._xlws.FILTER(tillage[tillage_level]&amp;" | "&amp;tillage[tillage_treatment_name],tillage[experiment_ID]=A74)))</f>
        <v xml:space="preserve">1 | </v>
      </c>
      <c r="DQ74" cm="1">
        <f t="array" ref="DQ74">TRANSPOSE(_xlfn._xlws.SORT(_xlfn._xlws.FILTER(tillage[tillage_level],tillage[experiment_ID]=A74)))</f>
        <v>1</v>
      </c>
    </row>
    <row r="75" spans="1:121" x14ac:dyDescent="0.25">
      <c r="A75" t="str">
        <v>Ventrella2016_1985</v>
      </c>
      <c r="B75" t="str" cm="1">
        <f t="array" ref="B75">TRANSPOSE(_xlfn._xlws.SORT(_xlfn._xlws.FILTER(tillage[tillage_level]&amp;" | "&amp;tillage[tillage_treatment_name],tillage[experiment_ID]=A75)))</f>
        <v xml:space="preserve">1 | </v>
      </c>
      <c r="DQ75" cm="1">
        <f t="array" ref="DQ75">TRANSPOSE(_xlfn._xlws.SORT(_xlfn._xlws.FILTER(tillage[tillage_level],tillage[experiment_ID]=A75)))</f>
        <v>1</v>
      </c>
    </row>
    <row r="76" spans="1:121" x14ac:dyDescent="0.25">
      <c r="A76" t="str">
        <v>Ventrella2016_1986</v>
      </c>
      <c r="B76" t="str" cm="1">
        <f t="array" ref="B76">TRANSPOSE(_xlfn._xlws.SORT(_xlfn._xlws.FILTER(tillage[tillage_level]&amp;" | "&amp;tillage[tillage_treatment_name],tillage[experiment_ID]=A76)))</f>
        <v xml:space="preserve">1 | </v>
      </c>
      <c r="DQ76" cm="1">
        <f t="array" ref="DQ76">TRANSPOSE(_xlfn._xlws.SORT(_xlfn._xlws.FILTER(tillage[tillage_level],tillage[experiment_ID]=A76)))</f>
        <v>1</v>
      </c>
    </row>
    <row r="77" spans="1:121" x14ac:dyDescent="0.25">
      <c r="A77" t="str">
        <v>Ventrella2016_1987</v>
      </c>
      <c r="B77" t="str" cm="1">
        <f t="array" ref="B77">TRANSPOSE(_xlfn._xlws.SORT(_xlfn._xlws.FILTER(tillage[tillage_level]&amp;" | "&amp;tillage[tillage_treatment_name],tillage[experiment_ID]=A77)))</f>
        <v xml:space="preserve">1 | </v>
      </c>
      <c r="DQ77" cm="1">
        <f t="array" ref="DQ77">TRANSPOSE(_xlfn._xlws.SORT(_xlfn._xlws.FILTER(tillage[tillage_level],tillage[experiment_ID]=A77)))</f>
        <v>1</v>
      </c>
    </row>
    <row r="78" spans="1:121" x14ac:dyDescent="0.25">
      <c r="A78" t="str">
        <v>Ventrella2016_1988</v>
      </c>
      <c r="B78" t="str" cm="1">
        <f t="array" ref="B78">TRANSPOSE(_xlfn._xlws.SORT(_xlfn._xlws.FILTER(tillage[tillage_level]&amp;" | "&amp;tillage[tillage_treatment_name],tillage[experiment_ID]=A78)))</f>
        <v xml:space="preserve">1 | </v>
      </c>
      <c r="DQ78" cm="1">
        <f t="array" ref="DQ78">TRANSPOSE(_xlfn._xlws.SORT(_xlfn._xlws.FILTER(tillage[tillage_level],tillage[experiment_ID]=A78)))</f>
        <v>1</v>
      </c>
    </row>
    <row r="79" spans="1:121" x14ac:dyDescent="0.25">
      <c r="A79" t="str">
        <v>Ventrella2016_1989</v>
      </c>
      <c r="B79" t="str" cm="1">
        <f t="array" ref="B79">TRANSPOSE(_xlfn._xlws.SORT(_xlfn._xlws.FILTER(tillage[tillage_level]&amp;" | "&amp;tillage[tillage_treatment_name],tillage[experiment_ID]=A79)))</f>
        <v xml:space="preserve">1 | </v>
      </c>
      <c r="DQ79" cm="1">
        <f t="array" ref="DQ79">TRANSPOSE(_xlfn._xlws.SORT(_xlfn._xlws.FILTER(tillage[tillage_level],tillage[experiment_ID]=A79)))</f>
        <v>1</v>
      </c>
    </row>
    <row r="80" spans="1:121" x14ac:dyDescent="0.25">
      <c r="A80" t="str">
        <v>Ventrella2016_1990</v>
      </c>
      <c r="B80" t="str" cm="1">
        <f t="array" ref="B80">TRANSPOSE(_xlfn._xlws.SORT(_xlfn._xlws.FILTER(tillage[tillage_level]&amp;" | "&amp;tillage[tillage_treatment_name],tillage[experiment_ID]=A80)))</f>
        <v xml:space="preserve">1 | </v>
      </c>
      <c r="DQ80" cm="1">
        <f t="array" ref="DQ80">TRANSPOSE(_xlfn._xlws.SORT(_xlfn._xlws.FILTER(tillage[tillage_level],tillage[experiment_ID]=A80)))</f>
        <v>1</v>
      </c>
    </row>
    <row r="81" spans="1:121" x14ac:dyDescent="0.25">
      <c r="A81" t="str">
        <v>Ventrella2016_1991</v>
      </c>
      <c r="B81" t="str" cm="1">
        <f t="array" ref="B81">TRANSPOSE(_xlfn._xlws.SORT(_xlfn._xlws.FILTER(tillage[tillage_level]&amp;" | "&amp;tillage[tillage_treatment_name],tillage[experiment_ID]=A81)))</f>
        <v xml:space="preserve">1 | </v>
      </c>
      <c r="DQ81" cm="1">
        <f t="array" ref="DQ81">TRANSPOSE(_xlfn._xlws.SORT(_xlfn._xlws.FILTER(tillage[tillage_level],tillage[experiment_ID]=A81)))</f>
        <v>1</v>
      </c>
    </row>
    <row r="82" spans="1:121" x14ac:dyDescent="0.25">
      <c r="A82" t="str">
        <v>Ventrella2016_1992</v>
      </c>
      <c r="B82" t="str" cm="1">
        <f t="array" ref="B82">TRANSPOSE(_xlfn._xlws.SORT(_xlfn._xlws.FILTER(tillage[tillage_level]&amp;" | "&amp;tillage[tillage_treatment_name],tillage[experiment_ID]=A82)))</f>
        <v xml:space="preserve">1 | </v>
      </c>
      <c r="DQ82" cm="1">
        <f t="array" ref="DQ82">TRANSPOSE(_xlfn._xlws.SORT(_xlfn._xlws.FILTER(tillage[tillage_level],tillage[experiment_ID]=A82)))</f>
        <v>1</v>
      </c>
    </row>
    <row r="83" spans="1:121" x14ac:dyDescent="0.25">
      <c r="A83" t="str">
        <v>Ventrella2016_1993</v>
      </c>
      <c r="B83" t="str" cm="1">
        <f t="array" ref="B83">TRANSPOSE(_xlfn._xlws.SORT(_xlfn._xlws.FILTER(tillage[tillage_level]&amp;" | "&amp;tillage[tillage_treatment_name],tillage[experiment_ID]=A83)))</f>
        <v xml:space="preserve">1 | </v>
      </c>
      <c r="DQ83" cm="1">
        <f t="array" ref="DQ83">TRANSPOSE(_xlfn._xlws.SORT(_xlfn._xlws.FILTER(tillage[tillage_level],tillage[experiment_ID]=A83)))</f>
        <v>1</v>
      </c>
    </row>
    <row r="84" spans="1:121" x14ac:dyDescent="0.25">
      <c r="A84" t="str">
        <v>Ventrella2016_1994</v>
      </c>
      <c r="B84" t="str" cm="1">
        <f t="array" ref="B84">TRANSPOSE(_xlfn._xlws.SORT(_xlfn._xlws.FILTER(tillage[tillage_level]&amp;" | "&amp;tillage[tillage_treatment_name],tillage[experiment_ID]=A84)))</f>
        <v xml:space="preserve">1 | </v>
      </c>
      <c r="DQ84" cm="1">
        <f t="array" ref="DQ84">TRANSPOSE(_xlfn._xlws.SORT(_xlfn._xlws.FILTER(tillage[tillage_level],tillage[experiment_ID]=A84)))</f>
        <v>1</v>
      </c>
    </row>
    <row r="85" spans="1:121" x14ac:dyDescent="0.25">
      <c r="A85" t="str">
        <v>Ventrella2016_1995</v>
      </c>
      <c r="B85" t="str" cm="1">
        <f t="array" ref="B85">TRANSPOSE(_xlfn._xlws.SORT(_xlfn._xlws.FILTER(tillage[tillage_level]&amp;" | "&amp;tillage[tillage_treatment_name],tillage[experiment_ID]=A85)))</f>
        <v xml:space="preserve">1 | </v>
      </c>
      <c r="DQ85" cm="1">
        <f t="array" ref="DQ85">TRANSPOSE(_xlfn._xlws.SORT(_xlfn._xlws.FILTER(tillage[tillage_level],tillage[experiment_ID]=A85)))</f>
        <v>1</v>
      </c>
    </row>
    <row r="86" spans="1:121" x14ac:dyDescent="0.25">
      <c r="A86" t="str">
        <v>Ventrella2016_1996</v>
      </c>
      <c r="B86" t="str" cm="1">
        <f t="array" ref="B86">TRANSPOSE(_xlfn._xlws.SORT(_xlfn._xlws.FILTER(tillage[tillage_level]&amp;" | "&amp;tillage[tillage_treatment_name],tillage[experiment_ID]=A86)))</f>
        <v xml:space="preserve">1 | </v>
      </c>
      <c r="DQ86" cm="1">
        <f t="array" ref="DQ86">TRANSPOSE(_xlfn._xlws.SORT(_xlfn._xlws.FILTER(tillage[tillage_level],tillage[experiment_ID]=A86)))</f>
        <v>1</v>
      </c>
    </row>
    <row r="87" spans="1:121" x14ac:dyDescent="0.25">
      <c r="A87" t="str">
        <v>Ventrella2016_1997</v>
      </c>
      <c r="B87" t="str" cm="1">
        <f t="array" ref="B87">TRANSPOSE(_xlfn._xlws.SORT(_xlfn._xlws.FILTER(tillage[tillage_level]&amp;" | "&amp;tillage[tillage_treatment_name],tillage[experiment_ID]=A87)))</f>
        <v xml:space="preserve">1 | </v>
      </c>
      <c r="DQ87" cm="1">
        <f t="array" ref="DQ87">TRANSPOSE(_xlfn._xlws.SORT(_xlfn._xlws.FILTER(tillage[tillage_level],tillage[experiment_ID]=A87)))</f>
        <v>1</v>
      </c>
    </row>
    <row r="88" spans="1:121" x14ac:dyDescent="0.25">
      <c r="A88" t="str">
        <v>Ventrella2016_1998</v>
      </c>
      <c r="B88" t="str" cm="1">
        <f t="array" ref="B88">TRANSPOSE(_xlfn._xlws.SORT(_xlfn._xlws.FILTER(tillage[tillage_level]&amp;" | "&amp;tillage[tillage_treatment_name],tillage[experiment_ID]=A88)))</f>
        <v xml:space="preserve">1 | </v>
      </c>
      <c r="DQ88" cm="1">
        <f t="array" ref="DQ88">TRANSPOSE(_xlfn._xlws.SORT(_xlfn._xlws.FILTER(tillage[tillage_level],tillage[experiment_ID]=A88)))</f>
        <v>1</v>
      </c>
    </row>
    <row r="89" spans="1:121" x14ac:dyDescent="0.25">
      <c r="A89" t="str">
        <v>Ventrella2016_1999</v>
      </c>
      <c r="B89" t="str" cm="1">
        <f t="array" ref="B89">TRANSPOSE(_xlfn._xlws.SORT(_xlfn._xlws.FILTER(tillage[tillage_level]&amp;" | "&amp;tillage[tillage_treatment_name],tillage[experiment_ID]=A89)))</f>
        <v xml:space="preserve">1 | </v>
      </c>
      <c r="DQ89" cm="1">
        <f t="array" ref="DQ89">TRANSPOSE(_xlfn._xlws.SORT(_xlfn._xlws.FILTER(tillage[tillage_level],tillage[experiment_ID]=A89)))</f>
        <v>1</v>
      </c>
    </row>
    <row r="90" spans="1:121" x14ac:dyDescent="0.25">
      <c r="A90" t="str">
        <v>Ventrella2016_2000</v>
      </c>
      <c r="B90" t="str" cm="1">
        <f t="array" ref="B90">TRANSPOSE(_xlfn._xlws.SORT(_xlfn._xlws.FILTER(tillage[tillage_level]&amp;" | "&amp;tillage[tillage_treatment_name],tillage[experiment_ID]=A90)))</f>
        <v xml:space="preserve">1 | </v>
      </c>
      <c r="DQ90" cm="1">
        <f t="array" ref="DQ90">TRANSPOSE(_xlfn._xlws.SORT(_xlfn._xlws.FILTER(tillage[tillage_level],tillage[experiment_ID]=A90)))</f>
        <v>1</v>
      </c>
    </row>
    <row r="91" spans="1:121" x14ac:dyDescent="0.25">
      <c r="A91" t="str">
        <v>Ventrella2016_2001</v>
      </c>
      <c r="B91" t="str" cm="1">
        <f t="array" ref="B91">TRANSPOSE(_xlfn._xlws.SORT(_xlfn._xlws.FILTER(tillage[tillage_level]&amp;" | "&amp;tillage[tillage_treatment_name],tillage[experiment_ID]=A91)))</f>
        <v xml:space="preserve">1 | </v>
      </c>
      <c r="DQ91" cm="1">
        <f t="array" ref="DQ91">TRANSPOSE(_xlfn._xlws.SORT(_xlfn._xlws.FILTER(tillage[tillage_level],tillage[experiment_ID]=A91)))</f>
        <v>1</v>
      </c>
    </row>
    <row r="92" spans="1:121" x14ac:dyDescent="0.25">
      <c r="A92" t="str">
        <v>Ventrella2016_2002</v>
      </c>
      <c r="B92" t="str" cm="1">
        <f t="array" ref="B92">TRANSPOSE(_xlfn._xlws.SORT(_xlfn._xlws.FILTER(tillage[tillage_level]&amp;" | "&amp;tillage[tillage_treatment_name],tillage[experiment_ID]=A92)))</f>
        <v xml:space="preserve">1 | </v>
      </c>
      <c r="DQ92" cm="1">
        <f t="array" ref="DQ92">TRANSPOSE(_xlfn._xlws.SORT(_xlfn._xlws.FILTER(tillage[tillage_level],tillage[experiment_ID]=A92)))</f>
        <v>1</v>
      </c>
    </row>
    <row r="93" spans="1:121" x14ac:dyDescent="0.25">
      <c r="A93" t="str">
        <v>Ventrella2016_2003</v>
      </c>
      <c r="B93" t="str" cm="1">
        <f t="array" ref="B93">TRANSPOSE(_xlfn._xlws.SORT(_xlfn._xlws.FILTER(tillage[tillage_level]&amp;" | "&amp;tillage[tillage_treatment_name],tillage[experiment_ID]=A93)))</f>
        <v xml:space="preserve">1 | </v>
      </c>
      <c r="DQ93" cm="1">
        <f t="array" ref="DQ93">TRANSPOSE(_xlfn._xlws.SORT(_xlfn._xlws.FILTER(tillage[tillage_level],tillage[experiment_ID]=A93)))</f>
        <v>1</v>
      </c>
    </row>
    <row r="94" spans="1:121" x14ac:dyDescent="0.25">
      <c r="A94" t="str">
        <v>Ventrella2016_2004</v>
      </c>
      <c r="B94" t="str" cm="1">
        <f t="array" ref="B94">TRANSPOSE(_xlfn._xlws.SORT(_xlfn._xlws.FILTER(tillage[tillage_level]&amp;" | "&amp;tillage[tillage_treatment_name],tillage[experiment_ID]=A94)))</f>
        <v xml:space="preserve">1 | </v>
      </c>
      <c r="DQ94" cm="1">
        <f t="array" ref="DQ94">TRANSPOSE(_xlfn._xlws.SORT(_xlfn._xlws.FILTER(tillage[tillage_level],tillage[experiment_ID]=A94)))</f>
        <v>1</v>
      </c>
    </row>
    <row r="95" spans="1:121" x14ac:dyDescent="0.25">
      <c r="A95" t="str">
        <v>Ventrella2016_2005</v>
      </c>
      <c r="B95" t="str" cm="1">
        <f t="array" ref="B95">TRANSPOSE(_xlfn._xlws.SORT(_xlfn._xlws.FILTER(tillage[tillage_level]&amp;" | "&amp;tillage[tillage_treatment_name],tillage[experiment_ID]=A95)))</f>
        <v xml:space="preserve">1 | </v>
      </c>
      <c r="DQ95" cm="1">
        <f t="array" ref="DQ95">TRANSPOSE(_xlfn._xlws.SORT(_xlfn._xlws.FILTER(tillage[tillage_level],tillage[experiment_ID]=A95)))</f>
        <v>1</v>
      </c>
    </row>
    <row r="96" spans="1:121" x14ac:dyDescent="0.25">
      <c r="A96" t="str">
        <v>Ventrella2016_2006</v>
      </c>
      <c r="B96" t="str" cm="1">
        <f t="array" ref="B96">TRANSPOSE(_xlfn._xlws.SORT(_xlfn._xlws.FILTER(tillage[tillage_level]&amp;" | "&amp;tillage[tillage_treatment_name],tillage[experiment_ID]=A96)))</f>
        <v xml:space="preserve">1 | </v>
      </c>
      <c r="DQ96" cm="1">
        <f t="array" ref="DQ96">TRANSPOSE(_xlfn._xlws.SORT(_xlfn._xlws.FILTER(tillage[tillage_level],tillage[experiment_ID]=A96)))</f>
        <v>1</v>
      </c>
    </row>
    <row r="97" spans="1:129" x14ac:dyDescent="0.25">
      <c r="A97" t="str">
        <v>Ventrella2016_2007</v>
      </c>
      <c r="B97" t="str" cm="1">
        <f t="array" ref="B97">TRANSPOSE(_xlfn._xlws.SORT(_xlfn._xlws.FILTER(tillage[tillage_level]&amp;" | "&amp;tillage[tillage_treatment_name],tillage[experiment_ID]=A97)))</f>
        <v xml:space="preserve">1 | </v>
      </c>
      <c r="DQ97" cm="1">
        <f t="array" ref="DQ97">TRANSPOSE(_xlfn._xlws.SORT(_xlfn._xlws.FILTER(tillage[tillage_level],tillage[experiment_ID]=A97)))</f>
        <v>1</v>
      </c>
    </row>
    <row r="98" spans="1:129" x14ac:dyDescent="0.25">
      <c r="A98" t="str">
        <v>Ventrella2016_2008</v>
      </c>
      <c r="B98" t="str" cm="1">
        <f t="array" ref="B98">TRANSPOSE(_xlfn._xlws.SORT(_xlfn._xlws.FILTER(tillage[tillage_level]&amp;" | "&amp;tillage[tillage_treatment_name],tillage[experiment_ID]=A98)))</f>
        <v xml:space="preserve">1 | </v>
      </c>
      <c r="DQ98" cm="1">
        <f t="array" ref="DQ98">TRANSPOSE(_xlfn._xlws.SORT(_xlfn._xlws.FILTER(tillage[tillage_level],tillage[experiment_ID]=A98)))</f>
        <v>1</v>
      </c>
    </row>
    <row r="99" spans="1:129" x14ac:dyDescent="0.25">
      <c r="A99" t="str">
        <v>Ventrella2016_2009</v>
      </c>
      <c r="B99" t="str" cm="1">
        <f t="array" ref="B99">TRANSPOSE(_xlfn._xlws.SORT(_xlfn._xlws.FILTER(tillage[tillage_level]&amp;" | "&amp;tillage[tillage_treatment_name],tillage[experiment_ID]=A99)))</f>
        <v xml:space="preserve">1 | </v>
      </c>
      <c r="DQ99" cm="1">
        <f t="array" ref="DQ99">TRANSPOSE(_xlfn._xlws.SORT(_xlfn._xlws.FILTER(tillage[tillage_level],tillage[experiment_ID]=A99)))</f>
        <v>1</v>
      </c>
    </row>
    <row r="100" spans="1:129" x14ac:dyDescent="0.25">
      <c r="A100" t="str">
        <v>Ventrella2016_2010</v>
      </c>
      <c r="B100" t="str" cm="1">
        <f t="array" ref="B100">TRANSPOSE(_xlfn._xlws.SORT(_xlfn._xlws.FILTER(tillage[tillage_level]&amp;" | "&amp;tillage[tillage_treatment_name],tillage[experiment_ID]=A100)))</f>
        <v xml:space="preserve">1 | </v>
      </c>
      <c r="DQ100" cm="1">
        <f t="array" ref="DQ100">TRANSPOSE(_xlfn._xlws.SORT(_xlfn._xlws.FILTER(tillage[tillage_level],tillage[experiment_ID]=A100)))</f>
        <v>1</v>
      </c>
    </row>
    <row r="101" spans="1:129" x14ac:dyDescent="0.25">
      <c r="A101" t="str">
        <v>Ventrella2016_2011</v>
      </c>
      <c r="B101" t="str" cm="1">
        <f t="array" ref="B101">TRANSPOSE(_xlfn._xlws.SORT(_xlfn._xlws.FILTER(tillage[tillage_level]&amp;" | "&amp;tillage[tillage_treatment_name],tillage[experiment_ID]=A101)))</f>
        <v xml:space="preserve">1 | </v>
      </c>
      <c r="DQ101" cm="1">
        <f t="array" ref="DQ101">TRANSPOSE(_xlfn._xlws.SORT(_xlfn._xlws.FILTER(tillage[tillage_level],tillage[experiment_ID]=A101)))</f>
        <v>1</v>
      </c>
    </row>
    <row r="102" spans="1:129" x14ac:dyDescent="0.25">
      <c r="A102" t="str">
        <v>Ventrella2016_2012</v>
      </c>
      <c r="B102" t="str" cm="1">
        <f t="array" ref="B102">TRANSPOSE(_xlfn._xlws.SORT(_xlfn._xlws.FILTER(tillage[tillage_level]&amp;" | "&amp;tillage[tillage_treatment_name],tillage[experiment_ID]=A102)))</f>
        <v xml:space="preserve">1 | </v>
      </c>
      <c r="DQ102" cm="1">
        <f t="array" ref="DQ102">TRANSPOSE(_xlfn._xlws.SORT(_xlfn._xlws.FILTER(tillage[tillage_level],tillage[experiment_ID]=A102)))</f>
        <v>1</v>
      </c>
    </row>
    <row r="103" spans="1:129" x14ac:dyDescent="0.25">
      <c r="B103" t="str" cm="1">
        <f t="array" ref="B103:J103">TRANSPOSE(_xlfn._xlws.SORT(_xlfn._xlws.FILTER(tillage[tillage_level]&amp;" | "&amp;tillage[tillage_treatment_name],tillage[experiment_ID]=A103)))</f>
        <v xml:space="preserve"> | </v>
      </c>
      <c r="C103" t="str">
        <v xml:space="preserve">0 | </v>
      </c>
      <c r="D103" t="str">
        <v xml:space="preserve">0 | </v>
      </c>
      <c r="E103" t="str">
        <v xml:space="preserve">0 | </v>
      </c>
      <c r="F103" t="str">
        <v xml:space="preserve">0 | </v>
      </c>
      <c r="G103" t="str">
        <v xml:space="preserve">0 | </v>
      </c>
      <c r="H103" t="str">
        <v xml:space="preserve">0 | </v>
      </c>
      <c r="I103" t="str">
        <v xml:space="preserve">0 | </v>
      </c>
      <c r="J103" t="str">
        <v xml:space="preserve">0 | </v>
      </c>
      <c r="DQ103" cm="1">
        <f t="array" ref="DQ103:DY103">TRANSPOSE(_xlfn._xlws.SORT(_xlfn._xlws.FILTER(tillage[tillage_level],tillage[experiment_ID]=A103)))</f>
        <v>0</v>
      </c>
      <c r="DR103">
        <v>0</v>
      </c>
      <c r="DS103">
        <v>0</v>
      </c>
      <c r="DT103">
        <v>0</v>
      </c>
      <c r="DU103">
        <v>0</v>
      </c>
      <c r="DV103">
        <v>0</v>
      </c>
      <c r="DW103">
        <v>0</v>
      </c>
      <c r="DX103">
        <v>0</v>
      </c>
      <c r="DY103" t="str">
        <v/>
      </c>
    </row>
    <row r="104" spans="1:129" x14ac:dyDescent="0.25">
      <c r="B104" t="str" cm="1">
        <f t="array" ref="B104:J104">TRANSPOSE(_xlfn._xlws.SORT(_xlfn._xlws.FILTER(tillage[tillage_level]&amp;" | "&amp;tillage[tillage_treatment_name],tillage[experiment_ID]=A104)))</f>
        <v xml:space="preserve"> | </v>
      </c>
      <c r="C104" t="str">
        <v xml:space="preserve">0 | </v>
      </c>
      <c r="D104" t="str">
        <v xml:space="preserve">0 | </v>
      </c>
      <c r="E104" t="str">
        <v xml:space="preserve">0 | </v>
      </c>
      <c r="F104" t="str">
        <v xml:space="preserve">0 | </v>
      </c>
      <c r="G104" t="str">
        <v xml:space="preserve">0 | </v>
      </c>
      <c r="H104" t="str">
        <v xml:space="preserve">0 | </v>
      </c>
      <c r="I104" t="str">
        <v xml:space="preserve">0 | </v>
      </c>
      <c r="J104" t="str">
        <v xml:space="preserve">0 | </v>
      </c>
      <c r="DQ104" cm="1">
        <f t="array" ref="DQ104:DY104">TRANSPOSE(_xlfn._xlws.SORT(_xlfn._xlws.FILTER(tillage[tillage_level],tillage[experiment_ID]=A104)))</f>
        <v>0</v>
      </c>
      <c r="DR104">
        <v>0</v>
      </c>
      <c r="DS104">
        <v>0</v>
      </c>
      <c r="DT104">
        <v>0</v>
      </c>
      <c r="DU104">
        <v>0</v>
      </c>
      <c r="DV104">
        <v>0</v>
      </c>
      <c r="DW104">
        <v>0</v>
      </c>
      <c r="DX104">
        <v>0</v>
      </c>
      <c r="DY104" t="str">
        <v/>
      </c>
    </row>
    <row r="105" spans="1:129" x14ac:dyDescent="0.25">
      <c r="B105" t="str" cm="1">
        <f t="array" ref="B105:J105">TRANSPOSE(_xlfn._xlws.SORT(_xlfn._xlws.FILTER(tillage[tillage_level]&amp;" | "&amp;tillage[tillage_treatment_name],tillage[experiment_ID]=A105)))</f>
        <v xml:space="preserve"> | </v>
      </c>
      <c r="C105" t="str">
        <v xml:space="preserve">0 | </v>
      </c>
      <c r="D105" t="str">
        <v xml:space="preserve">0 | </v>
      </c>
      <c r="E105" t="str">
        <v xml:space="preserve">0 | </v>
      </c>
      <c r="F105" t="str">
        <v xml:space="preserve">0 | </v>
      </c>
      <c r="G105" t="str">
        <v xml:space="preserve">0 | </v>
      </c>
      <c r="H105" t="str">
        <v xml:space="preserve">0 | </v>
      </c>
      <c r="I105" t="str">
        <v xml:space="preserve">0 | </v>
      </c>
      <c r="J105" t="str">
        <v xml:space="preserve">0 | </v>
      </c>
      <c r="DQ105" cm="1">
        <f t="array" ref="DQ105:DY105">TRANSPOSE(_xlfn._xlws.SORT(_xlfn._xlws.FILTER(tillage[tillage_level],tillage[experiment_ID]=A105)))</f>
        <v>0</v>
      </c>
      <c r="DR105">
        <v>0</v>
      </c>
      <c r="DS105">
        <v>0</v>
      </c>
      <c r="DT105">
        <v>0</v>
      </c>
      <c r="DU105">
        <v>0</v>
      </c>
      <c r="DV105">
        <v>0</v>
      </c>
      <c r="DW105">
        <v>0</v>
      </c>
      <c r="DX105">
        <v>0</v>
      </c>
      <c r="DY105" t="str">
        <v/>
      </c>
    </row>
    <row r="106" spans="1:129" x14ac:dyDescent="0.25">
      <c r="B106" t="str" cm="1">
        <f t="array" ref="B106:J106">TRANSPOSE(_xlfn._xlws.SORT(_xlfn._xlws.FILTER(tillage[tillage_level]&amp;" | "&amp;tillage[tillage_treatment_name],tillage[experiment_ID]=A106)))</f>
        <v xml:space="preserve"> | </v>
      </c>
      <c r="C106" t="str">
        <v xml:space="preserve">0 | </v>
      </c>
      <c r="D106" t="str">
        <v xml:space="preserve">0 | </v>
      </c>
      <c r="E106" t="str">
        <v xml:space="preserve">0 | </v>
      </c>
      <c r="F106" t="str">
        <v xml:space="preserve">0 | </v>
      </c>
      <c r="G106" t="str">
        <v xml:space="preserve">0 | </v>
      </c>
      <c r="H106" t="str">
        <v xml:space="preserve">0 | </v>
      </c>
      <c r="I106" t="str">
        <v xml:space="preserve">0 | </v>
      </c>
      <c r="J106" t="str">
        <v xml:space="preserve">0 | </v>
      </c>
      <c r="DQ106" cm="1">
        <f t="array" ref="DQ106:DY106">TRANSPOSE(_xlfn._xlws.SORT(_xlfn._xlws.FILTER(tillage[tillage_level],tillage[experiment_ID]=A106)))</f>
        <v>0</v>
      </c>
      <c r="DR106">
        <v>0</v>
      </c>
      <c r="DS106">
        <v>0</v>
      </c>
      <c r="DT106">
        <v>0</v>
      </c>
      <c r="DU106">
        <v>0</v>
      </c>
      <c r="DV106">
        <v>0</v>
      </c>
      <c r="DW106">
        <v>0</v>
      </c>
      <c r="DX106">
        <v>0</v>
      </c>
      <c r="DY106" t="str">
        <v/>
      </c>
    </row>
    <row r="107" spans="1:129" x14ac:dyDescent="0.25">
      <c r="B107" t="str" cm="1">
        <f t="array" ref="B107:J107">TRANSPOSE(_xlfn._xlws.SORT(_xlfn._xlws.FILTER(tillage[tillage_level]&amp;" | "&amp;tillage[tillage_treatment_name],tillage[experiment_ID]=A107)))</f>
        <v xml:space="preserve"> | </v>
      </c>
      <c r="C107" t="str">
        <v xml:space="preserve">0 | </v>
      </c>
      <c r="D107" t="str">
        <v xml:space="preserve">0 | </v>
      </c>
      <c r="E107" t="str">
        <v xml:space="preserve">0 | </v>
      </c>
      <c r="F107" t="str">
        <v xml:space="preserve">0 | </v>
      </c>
      <c r="G107" t="str">
        <v xml:space="preserve">0 | </v>
      </c>
      <c r="H107" t="str">
        <v xml:space="preserve">0 | </v>
      </c>
      <c r="I107" t="str">
        <v xml:space="preserve">0 | </v>
      </c>
      <c r="J107" t="str">
        <v xml:space="preserve">0 | </v>
      </c>
      <c r="DQ107" cm="1">
        <f t="array" ref="DQ107:DY107">TRANSPOSE(_xlfn._xlws.SORT(_xlfn._xlws.FILTER(tillage[tillage_level],tillage[experiment_ID]=A107)))</f>
        <v>0</v>
      </c>
      <c r="DR107">
        <v>0</v>
      </c>
      <c r="DS107">
        <v>0</v>
      </c>
      <c r="DT107">
        <v>0</v>
      </c>
      <c r="DU107">
        <v>0</v>
      </c>
      <c r="DV107">
        <v>0</v>
      </c>
      <c r="DW107">
        <v>0</v>
      </c>
      <c r="DX107">
        <v>0</v>
      </c>
      <c r="DY107" t="str">
        <v/>
      </c>
    </row>
    <row r="108" spans="1:129" x14ac:dyDescent="0.25">
      <c r="B108" t="str" cm="1">
        <f t="array" ref="B108:J108">TRANSPOSE(_xlfn._xlws.SORT(_xlfn._xlws.FILTER(tillage[tillage_level]&amp;" | "&amp;tillage[tillage_treatment_name],tillage[experiment_ID]=A108)))</f>
        <v xml:space="preserve"> | </v>
      </c>
      <c r="C108" t="str">
        <v xml:space="preserve">0 | </v>
      </c>
      <c r="D108" t="str">
        <v xml:space="preserve">0 | </v>
      </c>
      <c r="E108" t="str">
        <v xml:space="preserve">0 | </v>
      </c>
      <c r="F108" t="str">
        <v xml:space="preserve">0 | </v>
      </c>
      <c r="G108" t="str">
        <v xml:space="preserve">0 | </v>
      </c>
      <c r="H108" t="str">
        <v xml:space="preserve">0 | </v>
      </c>
      <c r="I108" t="str">
        <v xml:space="preserve">0 | </v>
      </c>
      <c r="J108" t="str">
        <v xml:space="preserve">0 | </v>
      </c>
      <c r="DQ108" cm="1">
        <f t="array" ref="DQ108:DY108">TRANSPOSE(_xlfn._xlws.SORT(_xlfn._xlws.FILTER(tillage[tillage_level],tillage[experiment_ID]=A108)))</f>
        <v>0</v>
      </c>
      <c r="DR108">
        <v>0</v>
      </c>
      <c r="DS108">
        <v>0</v>
      </c>
      <c r="DT108">
        <v>0</v>
      </c>
      <c r="DU108">
        <v>0</v>
      </c>
      <c r="DV108">
        <v>0</v>
      </c>
      <c r="DW108">
        <v>0</v>
      </c>
      <c r="DX108">
        <v>0</v>
      </c>
      <c r="DY108" t="str">
        <v/>
      </c>
    </row>
    <row r="109" spans="1:129" x14ac:dyDescent="0.25">
      <c r="B109" t="str" cm="1">
        <f t="array" ref="B109:J109">TRANSPOSE(_xlfn._xlws.SORT(_xlfn._xlws.FILTER(tillage[tillage_level]&amp;" | "&amp;tillage[tillage_treatment_name],tillage[experiment_ID]=A109)))</f>
        <v xml:space="preserve"> | </v>
      </c>
      <c r="C109" t="str">
        <v xml:space="preserve">0 | </v>
      </c>
      <c r="D109" t="str">
        <v xml:space="preserve">0 | </v>
      </c>
      <c r="E109" t="str">
        <v xml:space="preserve">0 | </v>
      </c>
      <c r="F109" t="str">
        <v xml:space="preserve">0 | </v>
      </c>
      <c r="G109" t="str">
        <v xml:space="preserve">0 | </v>
      </c>
      <c r="H109" t="str">
        <v xml:space="preserve">0 | </v>
      </c>
      <c r="I109" t="str">
        <v xml:space="preserve">0 | </v>
      </c>
      <c r="J109" t="str">
        <v xml:space="preserve">0 | </v>
      </c>
      <c r="DQ109" cm="1">
        <f t="array" ref="DQ109:DY109">TRANSPOSE(_xlfn._xlws.SORT(_xlfn._xlws.FILTER(tillage[tillage_level],tillage[experiment_ID]=A109)))</f>
        <v>0</v>
      </c>
      <c r="DR109">
        <v>0</v>
      </c>
      <c r="DS109">
        <v>0</v>
      </c>
      <c r="DT109">
        <v>0</v>
      </c>
      <c r="DU109">
        <v>0</v>
      </c>
      <c r="DV109">
        <v>0</v>
      </c>
      <c r="DW109">
        <v>0</v>
      </c>
      <c r="DX109">
        <v>0</v>
      </c>
      <c r="DY109" t="str">
        <v/>
      </c>
    </row>
    <row r="110" spans="1:129" x14ac:dyDescent="0.25">
      <c r="B110" t="str" cm="1">
        <f t="array" ref="B110:J110">TRANSPOSE(_xlfn._xlws.SORT(_xlfn._xlws.FILTER(tillage[tillage_level]&amp;" | "&amp;tillage[tillage_treatment_name],tillage[experiment_ID]=A110)))</f>
        <v xml:space="preserve"> | </v>
      </c>
      <c r="C110" t="str">
        <v xml:space="preserve">0 | </v>
      </c>
      <c r="D110" t="str">
        <v xml:space="preserve">0 | </v>
      </c>
      <c r="E110" t="str">
        <v xml:space="preserve">0 | </v>
      </c>
      <c r="F110" t="str">
        <v xml:space="preserve">0 | </v>
      </c>
      <c r="G110" t="str">
        <v xml:space="preserve">0 | </v>
      </c>
      <c r="H110" t="str">
        <v xml:space="preserve">0 | </v>
      </c>
      <c r="I110" t="str">
        <v xml:space="preserve">0 | </v>
      </c>
      <c r="J110" t="str">
        <v xml:space="preserve">0 | </v>
      </c>
      <c r="DQ110" cm="1">
        <f t="array" ref="DQ110:DY110">TRANSPOSE(_xlfn._xlws.SORT(_xlfn._xlws.FILTER(tillage[tillage_level],tillage[experiment_ID]=A110)))</f>
        <v>0</v>
      </c>
      <c r="DR110">
        <v>0</v>
      </c>
      <c r="DS110">
        <v>0</v>
      </c>
      <c r="DT110">
        <v>0</v>
      </c>
      <c r="DU110">
        <v>0</v>
      </c>
      <c r="DV110">
        <v>0</v>
      </c>
      <c r="DW110">
        <v>0</v>
      </c>
      <c r="DX110">
        <v>0</v>
      </c>
      <c r="DY110" t="str">
        <v/>
      </c>
    </row>
    <row r="111" spans="1:129" x14ac:dyDescent="0.25">
      <c r="B111" t="str" cm="1">
        <f t="array" ref="B111:J111">TRANSPOSE(_xlfn._xlws.SORT(_xlfn._xlws.FILTER(tillage[tillage_level]&amp;" | "&amp;tillage[tillage_treatment_name],tillage[experiment_ID]=A111)))</f>
        <v xml:space="preserve"> | </v>
      </c>
      <c r="C111" t="str">
        <v xml:space="preserve">0 | </v>
      </c>
      <c r="D111" t="str">
        <v xml:space="preserve">0 | </v>
      </c>
      <c r="E111" t="str">
        <v xml:space="preserve">0 | </v>
      </c>
      <c r="F111" t="str">
        <v xml:space="preserve">0 | </v>
      </c>
      <c r="G111" t="str">
        <v xml:space="preserve">0 | </v>
      </c>
      <c r="H111" t="str">
        <v xml:space="preserve">0 | </v>
      </c>
      <c r="I111" t="str">
        <v xml:space="preserve">0 | </v>
      </c>
      <c r="J111" t="str">
        <v xml:space="preserve">0 | </v>
      </c>
      <c r="DQ111" cm="1">
        <f t="array" ref="DQ111:DY111">TRANSPOSE(_xlfn._xlws.SORT(_xlfn._xlws.FILTER(tillage[tillage_level],tillage[experiment_ID]=A111)))</f>
        <v>0</v>
      </c>
      <c r="DR111">
        <v>0</v>
      </c>
      <c r="DS111">
        <v>0</v>
      </c>
      <c r="DT111">
        <v>0</v>
      </c>
      <c r="DU111">
        <v>0</v>
      </c>
      <c r="DV111">
        <v>0</v>
      </c>
      <c r="DW111">
        <v>0</v>
      </c>
      <c r="DX111">
        <v>0</v>
      </c>
      <c r="DY111" t="str">
        <v/>
      </c>
    </row>
    <row r="112" spans="1:129" x14ac:dyDescent="0.25">
      <c r="B112" t="str" cm="1">
        <f t="array" ref="B112:J112">TRANSPOSE(_xlfn._xlws.SORT(_xlfn._xlws.FILTER(tillage[tillage_level]&amp;" | "&amp;tillage[tillage_treatment_name],tillage[experiment_ID]=A112)))</f>
        <v xml:space="preserve"> | </v>
      </c>
      <c r="C112" t="str">
        <v xml:space="preserve">0 | </v>
      </c>
      <c r="D112" t="str">
        <v xml:space="preserve">0 | </v>
      </c>
      <c r="E112" t="str">
        <v xml:space="preserve">0 | </v>
      </c>
      <c r="F112" t="str">
        <v xml:space="preserve">0 | </v>
      </c>
      <c r="G112" t="str">
        <v xml:space="preserve">0 | </v>
      </c>
      <c r="H112" t="str">
        <v xml:space="preserve">0 | </v>
      </c>
      <c r="I112" t="str">
        <v xml:space="preserve">0 | </v>
      </c>
      <c r="J112" t="str">
        <v xml:space="preserve">0 | </v>
      </c>
      <c r="DQ112" cm="1">
        <f t="array" ref="DQ112:DY112">TRANSPOSE(_xlfn._xlws.SORT(_xlfn._xlws.FILTER(tillage[tillage_level],tillage[experiment_ID]=A112)))</f>
        <v>0</v>
      </c>
      <c r="DR112">
        <v>0</v>
      </c>
      <c r="DS112">
        <v>0</v>
      </c>
      <c r="DT112">
        <v>0</v>
      </c>
      <c r="DU112">
        <v>0</v>
      </c>
      <c r="DV112">
        <v>0</v>
      </c>
      <c r="DW112">
        <v>0</v>
      </c>
      <c r="DX112">
        <v>0</v>
      </c>
      <c r="DY112" t="str">
        <v/>
      </c>
    </row>
    <row r="113" spans="2:129" x14ac:dyDescent="0.25">
      <c r="B113" t="str" cm="1">
        <f t="array" ref="B113:J113">TRANSPOSE(_xlfn._xlws.SORT(_xlfn._xlws.FILTER(tillage[tillage_level]&amp;" | "&amp;tillage[tillage_treatment_name],tillage[experiment_ID]=A113)))</f>
        <v xml:space="preserve"> | </v>
      </c>
      <c r="C113" t="str">
        <v xml:space="preserve">0 | </v>
      </c>
      <c r="D113" t="str">
        <v xml:space="preserve">0 | </v>
      </c>
      <c r="E113" t="str">
        <v xml:space="preserve">0 | </v>
      </c>
      <c r="F113" t="str">
        <v xml:space="preserve">0 | </v>
      </c>
      <c r="G113" t="str">
        <v xml:space="preserve">0 | </v>
      </c>
      <c r="H113" t="str">
        <v xml:space="preserve">0 | </v>
      </c>
      <c r="I113" t="str">
        <v xml:space="preserve">0 | </v>
      </c>
      <c r="J113" t="str">
        <v xml:space="preserve">0 | </v>
      </c>
      <c r="DQ113" cm="1">
        <f t="array" ref="DQ113:DY113">TRANSPOSE(_xlfn._xlws.SORT(_xlfn._xlws.FILTER(tillage[tillage_level],tillage[experiment_ID]=A113)))</f>
        <v>0</v>
      </c>
      <c r="DR113">
        <v>0</v>
      </c>
      <c r="DS113">
        <v>0</v>
      </c>
      <c r="DT113">
        <v>0</v>
      </c>
      <c r="DU113">
        <v>0</v>
      </c>
      <c r="DV113">
        <v>0</v>
      </c>
      <c r="DW113">
        <v>0</v>
      </c>
      <c r="DX113">
        <v>0</v>
      </c>
      <c r="DY113" t="str">
        <v/>
      </c>
    </row>
    <row r="114" spans="2:129" x14ac:dyDescent="0.25">
      <c r="B114" t="str" cm="1">
        <f t="array" ref="B114:J114">TRANSPOSE(_xlfn._xlws.SORT(_xlfn._xlws.FILTER(tillage[tillage_level]&amp;" | "&amp;tillage[tillage_treatment_name],tillage[experiment_ID]=A114)))</f>
        <v xml:space="preserve"> | </v>
      </c>
      <c r="C114" t="str">
        <v xml:space="preserve">0 | </v>
      </c>
      <c r="D114" t="str">
        <v xml:space="preserve">0 | </v>
      </c>
      <c r="E114" t="str">
        <v xml:space="preserve">0 | </v>
      </c>
      <c r="F114" t="str">
        <v xml:space="preserve">0 | </v>
      </c>
      <c r="G114" t="str">
        <v xml:space="preserve">0 | </v>
      </c>
      <c r="H114" t="str">
        <v xml:space="preserve">0 | </v>
      </c>
      <c r="I114" t="str">
        <v xml:space="preserve">0 | </v>
      </c>
      <c r="J114" t="str">
        <v xml:space="preserve">0 | </v>
      </c>
      <c r="DQ114" cm="1">
        <f t="array" ref="DQ114:DY114">TRANSPOSE(_xlfn._xlws.SORT(_xlfn._xlws.FILTER(tillage[tillage_level],tillage[experiment_ID]=A114)))</f>
        <v>0</v>
      </c>
      <c r="DR114">
        <v>0</v>
      </c>
      <c r="DS114">
        <v>0</v>
      </c>
      <c r="DT114">
        <v>0</v>
      </c>
      <c r="DU114">
        <v>0</v>
      </c>
      <c r="DV114">
        <v>0</v>
      </c>
      <c r="DW114">
        <v>0</v>
      </c>
      <c r="DX114">
        <v>0</v>
      </c>
      <c r="DY114" t="str">
        <v/>
      </c>
    </row>
    <row r="115" spans="2:129" x14ac:dyDescent="0.25">
      <c r="B115" t="str" cm="1">
        <f t="array" ref="B115:J115">TRANSPOSE(_xlfn._xlws.SORT(_xlfn._xlws.FILTER(tillage[tillage_level]&amp;" | "&amp;tillage[tillage_treatment_name],tillage[experiment_ID]=A115)))</f>
        <v xml:space="preserve"> | </v>
      </c>
      <c r="C115" t="str">
        <v xml:space="preserve">0 | </v>
      </c>
      <c r="D115" t="str">
        <v xml:space="preserve">0 | </v>
      </c>
      <c r="E115" t="str">
        <v xml:space="preserve">0 | </v>
      </c>
      <c r="F115" t="str">
        <v xml:space="preserve">0 | </v>
      </c>
      <c r="G115" t="str">
        <v xml:space="preserve">0 | </v>
      </c>
      <c r="H115" t="str">
        <v xml:space="preserve">0 | </v>
      </c>
      <c r="I115" t="str">
        <v xml:space="preserve">0 | </v>
      </c>
      <c r="J115" t="str">
        <v xml:space="preserve">0 | </v>
      </c>
      <c r="DQ115" cm="1">
        <f t="array" ref="DQ115:DY115">TRANSPOSE(_xlfn._xlws.SORT(_xlfn._xlws.FILTER(tillage[tillage_level],tillage[experiment_ID]=A115)))</f>
        <v>0</v>
      </c>
      <c r="DR115">
        <v>0</v>
      </c>
      <c r="DS115">
        <v>0</v>
      </c>
      <c r="DT115">
        <v>0</v>
      </c>
      <c r="DU115">
        <v>0</v>
      </c>
      <c r="DV115">
        <v>0</v>
      </c>
      <c r="DW115">
        <v>0</v>
      </c>
      <c r="DX115">
        <v>0</v>
      </c>
      <c r="DY115" t="str">
        <v/>
      </c>
    </row>
    <row r="116" spans="2:129" x14ac:dyDescent="0.25">
      <c r="B116" t="str" cm="1">
        <f t="array" ref="B116:J116">TRANSPOSE(_xlfn._xlws.SORT(_xlfn._xlws.FILTER(tillage[tillage_level]&amp;" | "&amp;tillage[tillage_treatment_name],tillage[experiment_ID]=A116)))</f>
        <v xml:space="preserve"> | </v>
      </c>
      <c r="C116" t="str">
        <v xml:space="preserve">0 | </v>
      </c>
      <c r="D116" t="str">
        <v xml:space="preserve">0 | </v>
      </c>
      <c r="E116" t="str">
        <v xml:space="preserve">0 | </v>
      </c>
      <c r="F116" t="str">
        <v xml:space="preserve">0 | </v>
      </c>
      <c r="G116" t="str">
        <v xml:space="preserve">0 | </v>
      </c>
      <c r="H116" t="str">
        <v xml:space="preserve">0 | </v>
      </c>
      <c r="I116" t="str">
        <v xml:space="preserve">0 | </v>
      </c>
      <c r="J116" t="str">
        <v xml:space="preserve">0 | </v>
      </c>
      <c r="DQ116" cm="1">
        <f t="array" ref="DQ116:DY116">TRANSPOSE(_xlfn._xlws.SORT(_xlfn._xlws.FILTER(tillage[tillage_level],tillage[experiment_ID]=A116)))</f>
        <v>0</v>
      </c>
      <c r="DR116">
        <v>0</v>
      </c>
      <c r="DS116">
        <v>0</v>
      </c>
      <c r="DT116">
        <v>0</v>
      </c>
      <c r="DU116">
        <v>0</v>
      </c>
      <c r="DV116">
        <v>0</v>
      </c>
      <c r="DW116">
        <v>0</v>
      </c>
      <c r="DX116">
        <v>0</v>
      </c>
      <c r="DY116" t="str">
        <v/>
      </c>
    </row>
    <row r="117" spans="2:129" x14ac:dyDescent="0.25">
      <c r="B117" t="str" cm="1">
        <f t="array" ref="B117:J117">TRANSPOSE(_xlfn._xlws.SORT(_xlfn._xlws.FILTER(tillage[tillage_level]&amp;" | "&amp;tillage[tillage_treatment_name],tillage[experiment_ID]=A117)))</f>
        <v xml:space="preserve"> | </v>
      </c>
      <c r="C117" t="str">
        <v xml:space="preserve">0 | </v>
      </c>
      <c r="D117" t="str">
        <v xml:space="preserve">0 | </v>
      </c>
      <c r="E117" t="str">
        <v xml:space="preserve">0 | </v>
      </c>
      <c r="F117" t="str">
        <v xml:space="preserve">0 | </v>
      </c>
      <c r="G117" t="str">
        <v xml:space="preserve">0 | </v>
      </c>
      <c r="H117" t="str">
        <v xml:space="preserve">0 | </v>
      </c>
      <c r="I117" t="str">
        <v xml:space="preserve">0 | </v>
      </c>
      <c r="J117" t="str">
        <v xml:space="preserve">0 | </v>
      </c>
      <c r="DQ117" cm="1">
        <f t="array" ref="DQ117:DY117">TRANSPOSE(_xlfn._xlws.SORT(_xlfn._xlws.FILTER(tillage[tillage_level],tillage[experiment_ID]=A117)))</f>
        <v>0</v>
      </c>
      <c r="DR117">
        <v>0</v>
      </c>
      <c r="DS117">
        <v>0</v>
      </c>
      <c r="DT117">
        <v>0</v>
      </c>
      <c r="DU117">
        <v>0</v>
      </c>
      <c r="DV117">
        <v>0</v>
      </c>
      <c r="DW117">
        <v>0</v>
      </c>
      <c r="DX117">
        <v>0</v>
      </c>
      <c r="DY117" t="str">
        <v/>
      </c>
    </row>
    <row r="118" spans="2:129" x14ac:dyDescent="0.25">
      <c r="B118" t="str" cm="1">
        <f t="array" ref="B118:J118">TRANSPOSE(_xlfn._xlws.SORT(_xlfn._xlws.FILTER(tillage[tillage_level]&amp;" | "&amp;tillage[tillage_treatment_name],tillage[experiment_ID]=A118)))</f>
        <v xml:space="preserve"> | </v>
      </c>
      <c r="C118" t="str">
        <v xml:space="preserve">0 | </v>
      </c>
      <c r="D118" t="str">
        <v xml:space="preserve">0 | </v>
      </c>
      <c r="E118" t="str">
        <v xml:space="preserve">0 | </v>
      </c>
      <c r="F118" t="str">
        <v xml:space="preserve">0 | </v>
      </c>
      <c r="G118" t="str">
        <v xml:space="preserve">0 | </v>
      </c>
      <c r="H118" t="str">
        <v xml:space="preserve">0 | </v>
      </c>
      <c r="I118" t="str">
        <v xml:space="preserve">0 | </v>
      </c>
      <c r="J118" t="str">
        <v xml:space="preserve">0 | </v>
      </c>
      <c r="DQ118" cm="1">
        <f t="array" ref="DQ118:DY118">TRANSPOSE(_xlfn._xlws.SORT(_xlfn._xlws.FILTER(tillage[tillage_level],tillage[experiment_ID]=A118)))</f>
        <v>0</v>
      </c>
      <c r="DR118">
        <v>0</v>
      </c>
      <c r="DS118">
        <v>0</v>
      </c>
      <c r="DT118">
        <v>0</v>
      </c>
      <c r="DU118">
        <v>0</v>
      </c>
      <c r="DV118">
        <v>0</v>
      </c>
      <c r="DW118">
        <v>0</v>
      </c>
      <c r="DX118">
        <v>0</v>
      </c>
      <c r="DY118" t="str">
        <v/>
      </c>
    </row>
    <row r="119" spans="2:129" x14ac:dyDescent="0.25">
      <c r="B119" t="str" cm="1">
        <f t="array" ref="B119:J119">TRANSPOSE(_xlfn._xlws.SORT(_xlfn._xlws.FILTER(tillage[tillage_level]&amp;" | "&amp;tillage[tillage_treatment_name],tillage[experiment_ID]=A119)))</f>
        <v xml:space="preserve"> | </v>
      </c>
      <c r="C119" t="str">
        <v xml:space="preserve">0 | </v>
      </c>
      <c r="D119" t="str">
        <v xml:space="preserve">0 | </v>
      </c>
      <c r="E119" t="str">
        <v xml:space="preserve">0 | </v>
      </c>
      <c r="F119" t="str">
        <v xml:space="preserve">0 | </v>
      </c>
      <c r="G119" t="str">
        <v xml:space="preserve">0 | </v>
      </c>
      <c r="H119" t="str">
        <v xml:space="preserve">0 | </v>
      </c>
      <c r="I119" t="str">
        <v xml:space="preserve">0 | </v>
      </c>
      <c r="J119" t="str">
        <v xml:space="preserve">0 | </v>
      </c>
      <c r="DQ119" cm="1">
        <f t="array" ref="DQ119:DY119">TRANSPOSE(_xlfn._xlws.SORT(_xlfn._xlws.FILTER(tillage[tillage_level],tillage[experiment_ID]=A119)))</f>
        <v>0</v>
      </c>
      <c r="DR119">
        <v>0</v>
      </c>
      <c r="DS119">
        <v>0</v>
      </c>
      <c r="DT119">
        <v>0</v>
      </c>
      <c r="DU119">
        <v>0</v>
      </c>
      <c r="DV119">
        <v>0</v>
      </c>
      <c r="DW119">
        <v>0</v>
      </c>
      <c r="DX119">
        <v>0</v>
      </c>
      <c r="DY119" t="str">
        <v/>
      </c>
    </row>
    <row r="120" spans="2:129" x14ac:dyDescent="0.25">
      <c r="B120" t="str" cm="1">
        <f t="array" ref="B120:J120">TRANSPOSE(_xlfn._xlws.SORT(_xlfn._xlws.FILTER(tillage[tillage_level]&amp;" | "&amp;tillage[tillage_treatment_name],tillage[experiment_ID]=A120)))</f>
        <v xml:space="preserve"> | </v>
      </c>
      <c r="C120" t="str">
        <v xml:space="preserve">0 | </v>
      </c>
      <c r="D120" t="str">
        <v xml:space="preserve">0 | </v>
      </c>
      <c r="E120" t="str">
        <v xml:space="preserve">0 | </v>
      </c>
      <c r="F120" t="str">
        <v xml:space="preserve">0 | </v>
      </c>
      <c r="G120" t="str">
        <v xml:space="preserve">0 | </v>
      </c>
      <c r="H120" t="str">
        <v xml:space="preserve">0 | </v>
      </c>
      <c r="I120" t="str">
        <v xml:space="preserve">0 | </v>
      </c>
      <c r="J120" t="str">
        <v xml:space="preserve">0 | </v>
      </c>
      <c r="DQ120" cm="1">
        <f t="array" ref="DQ120:DY120">TRANSPOSE(_xlfn._xlws.SORT(_xlfn._xlws.FILTER(tillage[tillage_level],tillage[experiment_ID]=A120)))</f>
        <v>0</v>
      </c>
      <c r="DR120">
        <v>0</v>
      </c>
      <c r="DS120">
        <v>0</v>
      </c>
      <c r="DT120">
        <v>0</v>
      </c>
      <c r="DU120">
        <v>0</v>
      </c>
      <c r="DV120">
        <v>0</v>
      </c>
      <c r="DW120">
        <v>0</v>
      </c>
      <c r="DX120">
        <v>0</v>
      </c>
      <c r="DY120" t="str">
        <v/>
      </c>
    </row>
    <row r="121" spans="2:129" x14ac:dyDescent="0.25">
      <c r="B121" t="str" cm="1">
        <f t="array" ref="B121:J121">TRANSPOSE(_xlfn._xlws.SORT(_xlfn._xlws.FILTER(tillage[tillage_level]&amp;" | "&amp;tillage[tillage_treatment_name],tillage[experiment_ID]=A121)))</f>
        <v xml:space="preserve"> | </v>
      </c>
      <c r="C121" t="str">
        <v xml:space="preserve">0 | </v>
      </c>
      <c r="D121" t="str">
        <v xml:space="preserve">0 | </v>
      </c>
      <c r="E121" t="str">
        <v xml:space="preserve">0 | </v>
      </c>
      <c r="F121" t="str">
        <v xml:space="preserve">0 | </v>
      </c>
      <c r="G121" t="str">
        <v xml:space="preserve">0 | </v>
      </c>
      <c r="H121" t="str">
        <v xml:space="preserve">0 | </v>
      </c>
      <c r="I121" t="str">
        <v xml:space="preserve">0 | </v>
      </c>
      <c r="J121" t="str">
        <v xml:space="preserve">0 | </v>
      </c>
      <c r="DQ121" cm="1">
        <f t="array" ref="DQ121:DY121">TRANSPOSE(_xlfn._xlws.SORT(_xlfn._xlws.FILTER(tillage[tillage_level],tillage[experiment_ID]=A121)))</f>
        <v>0</v>
      </c>
      <c r="DR121">
        <v>0</v>
      </c>
      <c r="DS121">
        <v>0</v>
      </c>
      <c r="DT121">
        <v>0</v>
      </c>
      <c r="DU121">
        <v>0</v>
      </c>
      <c r="DV121">
        <v>0</v>
      </c>
      <c r="DW121">
        <v>0</v>
      </c>
      <c r="DX121">
        <v>0</v>
      </c>
      <c r="DY121" t="str">
        <v/>
      </c>
    </row>
    <row r="122" spans="2:129" x14ac:dyDescent="0.25">
      <c r="B122" t="str" cm="1">
        <f t="array" ref="B122:J122">TRANSPOSE(_xlfn._xlws.SORT(_xlfn._xlws.FILTER(tillage[tillage_level]&amp;" | "&amp;tillage[tillage_treatment_name],tillage[experiment_ID]=A122)))</f>
        <v xml:space="preserve"> | </v>
      </c>
      <c r="C122" t="str">
        <v xml:space="preserve">0 | </v>
      </c>
      <c r="D122" t="str">
        <v xml:space="preserve">0 | </v>
      </c>
      <c r="E122" t="str">
        <v xml:space="preserve">0 | </v>
      </c>
      <c r="F122" t="str">
        <v xml:space="preserve">0 | </v>
      </c>
      <c r="G122" t="str">
        <v xml:space="preserve">0 | </v>
      </c>
      <c r="H122" t="str">
        <v xml:space="preserve">0 | </v>
      </c>
      <c r="I122" t="str">
        <v xml:space="preserve">0 | </v>
      </c>
      <c r="J122" t="str">
        <v xml:space="preserve">0 | </v>
      </c>
      <c r="DQ122" cm="1">
        <f t="array" ref="DQ122:DY122">TRANSPOSE(_xlfn._xlws.SORT(_xlfn._xlws.FILTER(tillage[tillage_level],tillage[experiment_ID]=A122)))</f>
        <v>0</v>
      </c>
      <c r="DR122">
        <v>0</v>
      </c>
      <c r="DS122">
        <v>0</v>
      </c>
      <c r="DT122">
        <v>0</v>
      </c>
      <c r="DU122">
        <v>0</v>
      </c>
      <c r="DV122">
        <v>0</v>
      </c>
      <c r="DW122">
        <v>0</v>
      </c>
      <c r="DX122">
        <v>0</v>
      </c>
      <c r="DY122" t="str">
        <v/>
      </c>
    </row>
    <row r="123" spans="2:129" x14ac:dyDescent="0.25">
      <c r="B123" t="str" cm="1">
        <f t="array" ref="B123:J123">TRANSPOSE(_xlfn._xlws.SORT(_xlfn._xlws.FILTER(tillage[tillage_level]&amp;" | "&amp;tillage[tillage_treatment_name],tillage[experiment_ID]=A123)))</f>
        <v xml:space="preserve"> | </v>
      </c>
      <c r="C123" t="str">
        <v xml:space="preserve">0 | </v>
      </c>
      <c r="D123" t="str">
        <v xml:space="preserve">0 | </v>
      </c>
      <c r="E123" t="str">
        <v xml:space="preserve">0 | </v>
      </c>
      <c r="F123" t="str">
        <v xml:space="preserve">0 | </v>
      </c>
      <c r="G123" t="str">
        <v xml:space="preserve">0 | </v>
      </c>
      <c r="H123" t="str">
        <v xml:space="preserve">0 | </v>
      </c>
      <c r="I123" t="str">
        <v xml:space="preserve">0 | </v>
      </c>
      <c r="J123" t="str">
        <v xml:space="preserve">0 | </v>
      </c>
      <c r="DQ123" cm="1">
        <f t="array" ref="DQ123:DY123">TRANSPOSE(_xlfn._xlws.SORT(_xlfn._xlws.FILTER(tillage[tillage_level],tillage[experiment_ID]=A123)))</f>
        <v>0</v>
      </c>
      <c r="DR123">
        <v>0</v>
      </c>
      <c r="DS123">
        <v>0</v>
      </c>
      <c r="DT123">
        <v>0</v>
      </c>
      <c r="DU123">
        <v>0</v>
      </c>
      <c r="DV123">
        <v>0</v>
      </c>
      <c r="DW123">
        <v>0</v>
      </c>
      <c r="DX123">
        <v>0</v>
      </c>
      <c r="DY123" t="str">
        <v/>
      </c>
    </row>
    <row r="124" spans="2:129" x14ac:dyDescent="0.25">
      <c r="B124" t="str" cm="1">
        <f t="array" ref="B124:J124">TRANSPOSE(_xlfn._xlws.SORT(_xlfn._xlws.FILTER(tillage[tillage_level]&amp;" | "&amp;tillage[tillage_treatment_name],tillage[experiment_ID]=A124)))</f>
        <v xml:space="preserve"> | </v>
      </c>
      <c r="C124" t="str">
        <v xml:space="preserve">0 | </v>
      </c>
      <c r="D124" t="str">
        <v xml:space="preserve">0 | </v>
      </c>
      <c r="E124" t="str">
        <v xml:space="preserve">0 | </v>
      </c>
      <c r="F124" t="str">
        <v xml:space="preserve">0 | </v>
      </c>
      <c r="G124" t="str">
        <v xml:space="preserve">0 | </v>
      </c>
      <c r="H124" t="str">
        <v xml:space="preserve">0 | </v>
      </c>
      <c r="I124" t="str">
        <v xml:space="preserve">0 | </v>
      </c>
      <c r="J124" t="str">
        <v xml:space="preserve">0 | </v>
      </c>
      <c r="DQ124" cm="1">
        <f t="array" ref="DQ124:DY124">TRANSPOSE(_xlfn._xlws.SORT(_xlfn._xlws.FILTER(tillage[tillage_level],tillage[experiment_ID]=A124)))</f>
        <v>0</v>
      </c>
      <c r="DR124">
        <v>0</v>
      </c>
      <c r="DS124">
        <v>0</v>
      </c>
      <c r="DT124">
        <v>0</v>
      </c>
      <c r="DU124">
        <v>0</v>
      </c>
      <c r="DV124">
        <v>0</v>
      </c>
      <c r="DW124">
        <v>0</v>
      </c>
      <c r="DX124">
        <v>0</v>
      </c>
      <c r="DY124" t="str">
        <v/>
      </c>
    </row>
    <row r="125" spans="2:129" x14ac:dyDescent="0.25">
      <c r="B125" t="str" cm="1">
        <f t="array" ref="B125:J125">TRANSPOSE(_xlfn._xlws.SORT(_xlfn._xlws.FILTER(tillage[tillage_level]&amp;" | "&amp;tillage[tillage_treatment_name],tillage[experiment_ID]=A125)))</f>
        <v xml:space="preserve"> | </v>
      </c>
      <c r="C125" t="str">
        <v xml:space="preserve">0 | </v>
      </c>
      <c r="D125" t="str">
        <v xml:space="preserve">0 | </v>
      </c>
      <c r="E125" t="str">
        <v xml:space="preserve">0 | </v>
      </c>
      <c r="F125" t="str">
        <v xml:space="preserve">0 | </v>
      </c>
      <c r="G125" t="str">
        <v xml:space="preserve">0 | </v>
      </c>
      <c r="H125" t="str">
        <v xml:space="preserve">0 | </v>
      </c>
      <c r="I125" t="str">
        <v xml:space="preserve">0 | </v>
      </c>
      <c r="J125" t="str">
        <v xml:space="preserve">0 | </v>
      </c>
      <c r="DQ125" cm="1">
        <f t="array" ref="DQ125:DY125">TRANSPOSE(_xlfn._xlws.SORT(_xlfn._xlws.FILTER(tillage[tillage_level],tillage[experiment_ID]=A125)))</f>
        <v>0</v>
      </c>
      <c r="DR125">
        <v>0</v>
      </c>
      <c r="DS125">
        <v>0</v>
      </c>
      <c r="DT125">
        <v>0</v>
      </c>
      <c r="DU125">
        <v>0</v>
      </c>
      <c r="DV125">
        <v>0</v>
      </c>
      <c r="DW125">
        <v>0</v>
      </c>
      <c r="DX125">
        <v>0</v>
      </c>
      <c r="DY125" t="str">
        <v/>
      </c>
    </row>
    <row r="126" spans="2:129" x14ac:dyDescent="0.25">
      <c r="B126" t="str" cm="1">
        <f t="array" ref="B126:J126">TRANSPOSE(_xlfn._xlws.SORT(_xlfn._xlws.FILTER(tillage[tillage_level]&amp;" | "&amp;tillage[tillage_treatment_name],tillage[experiment_ID]=A126)))</f>
        <v xml:space="preserve"> | </v>
      </c>
      <c r="C126" t="str">
        <v xml:space="preserve">0 | </v>
      </c>
      <c r="D126" t="str">
        <v xml:space="preserve">0 | </v>
      </c>
      <c r="E126" t="str">
        <v xml:space="preserve">0 | </v>
      </c>
      <c r="F126" t="str">
        <v xml:space="preserve">0 | </v>
      </c>
      <c r="G126" t="str">
        <v xml:space="preserve">0 | </v>
      </c>
      <c r="H126" t="str">
        <v xml:space="preserve">0 | </v>
      </c>
      <c r="I126" t="str">
        <v xml:space="preserve">0 | </v>
      </c>
      <c r="J126" t="str">
        <v xml:space="preserve">0 | </v>
      </c>
      <c r="DQ126" cm="1">
        <f t="array" ref="DQ126:DY126">TRANSPOSE(_xlfn._xlws.SORT(_xlfn._xlws.FILTER(tillage[tillage_level],tillage[experiment_ID]=A126)))</f>
        <v>0</v>
      </c>
      <c r="DR126">
        <v>0</v>
      </c>
      <c r="DS126">
        <v>0</v>
      </c>
      <c r="DT126">
        <v>0</v>
      </c>
      <c r="DU126">
        <v>0</v>
      </c>
      <c r="DV126">
        <v>0</v>
      </c>
      <c r="DW126">
        <v>0</v>
      </c>
      <c r="DX126">
        <v>0</v>
      </c>
      <c r="DY126" t="str">
        <v/>
      </c>
    </row>
    <row r="127" spans="2:129" x14ac:dyDescent="0.25">
      <c r="B127" t="str" cm="1">
        <f t="array" ref="B127:J127">TRANSPOSE(_xlfn._xlws.SORT(_xlfn._xlws.FILTER(tillage[tillage_level]&amp;" | "&amp;tillage[tillage_treatment_name],tillage[experiment_ID]=A127)))</f>
        <v xml:space="preserve"> | </v>
      </c>
      <c r="C127" t="str">
        <v xml:space="preserve">0 | </v>
      </c>
      <c r="D127" t="str">
        <v xml:space="preserve">0 | </v>
      </c>
      <c r="E127" t="str">
        <v xml:space="preserve">0 | </v>
      </c>
      <c r="F127" t="str">
        <v xml:space="preserve">0 | </v>
      </c>
      <c r="G127" t="str">
        <v xml:space="preserve">0 | </v>
      </c>
      <c r="H127" t="str">
        <v xml:space="preserve">0 | </v>
      </c>
      <c r="I127" t="str">
        <v xml:space="preserve">0 | </v>
      </c>
      <c r="J127" t="str">
        <v xml:space="preserve">0 | </v>
      </c>
      <c r="DQ127" cm="1">
        <f t="array" ref="DQ127:DY127">TRANSPOSE(_xlfn._xlws.SORT(_xlfn._xlws.FILTER(tillage[tillage_level],tillage[experiment_ID]=A127)))</f>
        <v>0</v>
      </c>
      <c r="DR127">
        <v>0</v>
      </c>
      <c r="DS127">
        <v>0</v>
      </c>
      <c r="DT127">
        <v>0</v>
      </c>
      <c r="DU127">
        <v>0</v>
      </c>
      <c r="DV127">
        <v>0</v>
      </c>
      <c r="DW127">
        <v>0</v>
      </c>
      <c r="DX127">
        <v>0</v>
      </c>
      <c r="DY127" t="str">
        <v/>
      </c>
    </row>
    <row r="128" spans="2:129" x14ac:dyDescent="0.25">
      <c r="B128" t="str" cm="1">
        <f t="array" ref="B128:J128">TRANSPOSE(_xlfn._xlws.SORT(_xlfn._xlws.FILTER(tillage[tillage_level]&amp;" | "&amp;tillage[tillage_treatment_name],tillage[experiment_ID]=A128)))</f>
        <v xml:space="preserve"> | </v>
      </c>
      <c r="C128" t="str">
        <v xml:space="preserve">0 | </v>
      </c>
      <c r="D128" t="str">
        <v xml:space="preserve">0 | </v>
      </c>
      <c r="E128" t="str">
        <v xml:space="preserve">0 | </v>
      </c>
      <c r="F128" t="str">
        <v xml:space="preserve">0 | </v>
      </c>
      <c r="G128" t="str">
        <v xml:space="preserve">0 | </v>
      </c>
      <c r="H128" t="str">
        <v xml:space="preserve">0 | </v>
      </c>
      <c r="I128" t="str">
        <v xml:space="preserve">0 | </v>
      </c>
      <c r="J128" t="str">
        <v xml:space="preserve">0 | </v>
      </c>
      <c r="DQ128" cm="1">
        <f t="array" ref="DQ128:DY128">TRANSPOSE(_xlfn._xlws.SORT(_xlfn._xlws.FILTER(tillage[tillage_level],tillage[experiment_ID]=A128)))</f>
        <v>0</v>
      </c>
      <c r="DR128">
        <v>0</v>
      </c>
      <c r="DS128">
        <v>0</v>
      </c>
      <c r="DT128">
        <v>0</v>
      </c>
      <c r="DU128">
        <v>0</v>
      </c>
      <c r="DV128">
        <v>0</v>
      </c>
      <c r="DW128">
        <v>0</v>
      </c>
      <c r="DX128">
        <v>0</v>
      </c>
      <c r="DY128" t="str">
        <v/>
      </c>
    </row>
    <row r="129" spans="2:129" x14ac:dyDescent="0.25">
      <c r="B129" t="str" cm="1">
        <f t="array" ref="B129:J129">TRANSPOSE(_xlfn._xlws.SORT(_xlfn._xlws.FILTER(tillage[tillage_level]&amp;" | "&amp;tillage[tillage_treatment_name],tillage[experiment_ID]=A129)))</f>
        <v xml:space="preserve"> | </v>
      </c>
      <c r="C129" t="str">
        <v xml:space="preserve">0 | </v>
      </c>
      <c r="D129" t="str">
        <v xml:space="preserve">0 | </v>
      </c>
      <c r="E129" t="str">
        <v xml:space="preserve">0 | </v>
      </c>
      <c r="F129" t="str">
        <v xml:space="preserve">0 | </v>
      </c>
      <c r="G129" t="str">
        <v xml:space="preserve">0 | </v>
      </c>
      <c r="H129" t="str">
        <v xml:space="preserve">0 | </v>
      </c>
      <c r="I129" t="str">
        <v xml:space="preserve">0 | </v>
      </c>
      <c r="J129" t="str">
        <v xml:space="preserve">0 | </v>
      </c>
      <c r="DQ129" cm="1">
        <f t="array" ref="DQ129:DY129">TRANSPOSE(_xlfn._xlws.SORT(_xlfn._xlws.FILTER(tillage[tillage_level],tillage[experiment_ID]=A129)))</f>
        <v>0</v>
      </c>
      <c r="DR129">
        <v>0</v>
      </c>
      <c r="DS129">
        <v>0</v>
      </c>
      <c r="DT129">
        <v>0</v>
      </c>
      <c r="DU129">
        <v>0</v>
      </c>
      <c r="DV129">
        <v>0</v>
      </c>
      <c r="DW129">
        <v>0</v>
      </c>
      <c r="DX129">
        <v>0</v>
      </c>
      <c r="DY129" t="str">
        <v/>
      </c>
    </row>
    <row r="130" spans="2:129" x14ac:dyDescent="0.25">
      <c r="B130" t="str" cm="1">
        <f t="array" ref="B130:J130">TRANSPOSE(_xlfn._xlws.SORT(_xlfn._xlws.FILTER(tillage[tillage_level]&amp;" | "&amp;tillage[tillage_treatment_name],tillage[experiment_ID]=A130)))</f>
        <v xml:space="preserve"> | </v>
      </c>
      <c r="C130" t="str">
        <v xml:space="preserve">0 | </v>
      </c>
      <c r="D130" t="str">
        <v xml:space="preserve">0 | </v>
      </c>
      <c r="E130" t="str">
        <v xml:space="preserve">0 | </v>
      </c>
      <c r="F130" t="str">
        <v xml:space="preserve">0 | </v>
      </c>
      <c r="G130" t="str">
        <v xml:space="preserve">0 | </v>
      </c>
      <c r="H130" t="str">
        <v xml:space="preserve">0 | </v>
      </c>
      <c r="I130" t="str">
        <v xml:space="preserve">0 | </v>
      </c>
      <c r="J130" t="str">
        <v xml:space="preserve">0 | </v>
      </c>
      <c r="DQ130" cm="1">
        <f t="array" ref="DQ130:DY130">TRANSPOSE(_xlfn._xlws.SORT(_xlfn._xlws.FILTER(tillage[tillage_level],tillage[experiment_ID]=A130)))</f>
        <v>0</v>
      </c>
      <c r="DR130">
        <v>0</v>
      </c>
      <c r="DS130">
        <v>0</v>
      </c>
      <c r="DT130">
        <v>0</v>
      </c>
      <c r="DU130">
        <v>0</v>
      </c>
      <c r="DV130">
        <v>0</v>
      </c>
      <c r="DW130">
        <v>0</v>
      </c>
      <c r="DX130">
        <v>0</v>
      </c>
      <c r="DY130" t="str">
        <v/>
      </c>
    </row>
    <row r="131" spans="2:129" x14ac:dyDescent="0.25">
      <c r="B131" t="str" cm="1">
        <f t="array" ref="B131:J131">TRANSPOSE(_xlfn._xlws.SORT(_xlfn._xlws.FILTER(tillage[tillage_level]&amp;" | "&amp;tillage[tillage_treatment_name],tillage[experiment_ID]=A131)))</f>
        <v xml:space="preserve"> | </v>
      </c>
      <c r="C131" t="str">
        <v xml:space="preserve">0 | </v>
      </c>
      <c r="D131" t="str">
        <v xml:space="preserve">0 | </v>
      </c>
      <c r="E131" t="str">
        <v xml:space="preserve">0 | </v>
      </c>
      <c r="F131" t="str">
        <v xml:space="preserve">0 | </v>
      </c>
      <c r="G131" t="str">
        <v xml:space="preserve">0 | </v>
      </c>
      <c r="H131" t="str">
        <v xml:space="preserve">0 | </v>
      </c>
      <c r="I131" t="str">
        <v xml:space="preserve">0 | </v>
      </c>
      <c r="J131" t="str">
        <v xml:space="preserve">0 | </v>
      </c>
      <c r="DQ131" cm="1">
        <f t="array" ref="DQ131:DY131">TRANSPOSE(_xlfn._xlws.SORT(_xlfn._xlws.FILTER(tillage[tillage_level],tillage[experiment_ID]=A131)))</f>
        <v>0</v>
      </c>
      <c r="DR131">
        <v>0</v>
      </c>
      <c r="DS131">
        <v>0</v>
      </c>
      <c r="DT131">
        <v>0</v>
      </c>
      <c r="DU131">
        <v>0</v>
      </c>
      <c r="DV131">
        <v>0</v>
      </c>
      <c r="DW131">
        <v>0</v>
      </c>
      <c r="DX131">
        <v>0</v>
      </c>
      <c r="DY131" t="str">
        <v/>
      </c>
    </row>
    <row r="132" spans="2:129" x14ac:dyDescent="0.25">
      <c r="B132" t="str" cm="1">
        <f t="array" ref="B132:J132">TRANSPOSE(_xlfn._xlws.SORT(_xlfn._xlws.FILTER(tillage[tillage_level]&amp;" | "&amp;tillage[tillage_treatment_name],tillage[experiment_ID]=A132)))</f>
        <v xml:space="preserve"> | </v>
      </c>
      <c r="C132" t="str">
        <v xml:space="preserve">0 | </v>
      </c>
      <c r="D132" t="str">
        <v xml:space="preserve">0 | </v>
      </c>
      <c r="E132" t="str">
        <v xml:space="preserve">0 | </v>
      </c>
      <c r="F132" t="str">
        <v xml:space="preserve">0 | </v>
      </c>
      <c r="G132" t="str">
        <v xml:space="preserve">0 | </v>
      </c>
      <c r="H132" t="str">
        <v xml:space="preserve">0 | </v>
      </c>
      <c r="I132" t="str">
        <v xml:space="preserve">0 | </v>
      </c>
      <c r="J132" t="str">
        <v xml:space="preserve">0 | </v>
      </c>
      <c r="DQ132" cm="1">
        <f t="array" ref="DQ132:DY132">TRANSPOSE(_xlfn._xlws.SORT(_xlfn._xlws.FILTER(tillage[tillage_level],tillage[experiment_ID]=A132)))</f>
        <v>0</v>
      </c>
      <c r="DR132">
        <v>0</v>
      </c>
      <c r="DS132">
        <v>0</v>
      </c>
      <c r="DT132">
        <v>0</v>
      </c>
      <c r="DU132">
        <v>0</v>
      </c>
      <c r="DV132">
        <v>0</v>
      </c>
      <c r="DW132">
        <v>0</v>
      </c>
      <c r="DX132">
        <v>0</v>
      </c>
      <c r="DY132" t="str">
        <v/>
      </c>
    </row>
    <row r="133" spans="2:129" x14ac:dyDescent="0.25">
      <c r="B133" t="str" cm="1">
        <f t="array" ref="B133:J133">TRANSPOSE(_xlfn._xlws.SORT(_xlfn._xlws.FILTER(tillage[tillage_level]&amp;" | "&amp;tillage[tillage_treatment_name],tillage[experiment_ID]=A133)))</f>
        <v xml:space="preserve"> | </v>
      </c>
      <c r="C133" t="str">
        <v xml:space="preserve">0 | </v>
      </c>
      <c r="D133" t="str">
        <v xml:space="preserve">0 | </v>
      </c>
      <c r="E133" t="str">
        <v xml:space="preserve">0 | </v>
      </c>
      <c r="F133" t="str">
        <v xml:space="preserve">0 | </v>
      </c>
      <c r="G133" t="str">
        <v xml:space="preserve">0 | </v>
      </c>
      <c r="H133" t="str">
        <v xml:space="preserve">0 | </v>
      </c>
      <c r="I133" t="str">
        <v xml:space="preserve">0 | </v>
      </c>
      <c r="J133" t="str">
        <v xml:space="preserve">0 | </v>
      </c>
      <c r="DQ133" cm="1">
        <f t="array" ref="DQ133:DY133">TRANSPOSE(_xlfn._xlws.SORT(_xlfn._xlws.FILTER(tillage[tillage_level],tillage[experiment_ID]=A133)))</f>
        <v>0</v>
      </c>
      <c r="DR133">
        <v>0</v>
      </c>
      <c r="DS133">
        <v>0</v>
      </c>
      <c r="DT133">
        <v>0</v>
      </c>
      <c r="DU133">
        <v>0</v>
      </c>
      <c r="DV133">
        <v>0</v>
      </c>
      <c r="DW133">
        <v>0</v>
      </c>
      <c r="DX133">
        <v>0</v>
      </c>
      <c r="DY133" t="str">
        <v/>
      </c>
    </row>
    <row r="134" spans="2:129" x14ac:dyDescent="0.25">
      <c r="B134" t="str" cm="1">
        <f t="array" ref="B134:J134">TRANSPOSE(_xlfn._xlws.SORT(_xlfn._xlws.FILTER(tillage[tillage_level]&amp;" | "&amp;tillage[tillage_treatment_name],tillage[experiment_ID]=A134)))</f>
        <v xml:space="preserve"> | </v>
      </c>
      <c r="C134" t="str">
        <v xml:space="preserve">0 | </v>
      </c>
      <c r="D134" t="str">
        <v xml:space="preserve">0 | </v>
      </c>
      <c r="E134" t="str">
        <v xml:space="preserve">0 | </v>
      </c>
      <c r="F134" t="str">
        <v xml:space="preserve">0 | </v>
      </c>
      <c r="G134" t="str">
        <v xml:space="preserve">0 | </v>
      </c>
      <c r="H134" t="str">
        <v xml:space="preserve">0 | </v>
      </c>
      <c r="I134" t="str">
        <v xml:space="preserve">0 | </v>
      </c>
      <c r="J134" t="str">
        <v xml:space="preserve">0 | </v>
      </c>
      <c r="DQ134" cm="1">
        <f t="array" ref="DQ134:DY134">TRANSPOSE(_xlfn._xlws.SORT(_xlfn._xlws.FILTER(tillage[tillage_level],tillage[experiment_ID]=A134)))</f>
        <v>0</v>
      </c>
      <c r="DR134">
        <v>0</v>
      </c>
      <c r="DS134">
        <v>0</v>
      </c>
      <c r="DT134">
        <v>0</v>
      </c>
      <c r="DU134">
        <v>0</v>
      </c>
      <c r="DV134">
        <v>0</v>
      </c>
      <c r="DW134">
        <v>0</v>
      </c>
      <c r="DX134">
        <v>0</v>
      </c>
      <c r="DY134" t="str">
        <v/>
      </c>
    </row>
    <row r="135" spans="2:129" x14ac:dyDescent="0.25">
      <c r="B135" t="str" cm="1">
        <f t="array" ref="B135:J135">TRANSPOSE(_xlfn._xlws.SORT(_xlfn._xlws.FILTER(tillage[tillage_level]&amp;" | "&amp;tillage[tillage_treatment_name],tillage[experiment_ID]=A135)))</f>
        <v xml:space="preserve"> | </v>
      </c>
      <c r="C135" t="str">
        <v xml:space="preserve">0 | </v>
      </c>
      <c r="D135" t="str">
        <v xml:space="preserve">0 | </v>
      </c>
      <c r="E135" t="str">
        <v xml:space="preserve">0 | </v>
      </c>
      <c r="F135" t="str">
        <v xml:space="preserve">0 | </v>
      </c>
      <c r="G135" t="str">
        <v xml:space="preserve">0 | </v>
      </c>
      <c r="H135" t="str">
        <v xml:space="preserve">0 | </v>
      </c>
      <c r="I135" t="str">
        <v xml:space="preserve">0 | </v>
      </c>
      <c r="J135" t="str">
        <v xml:space="preserve">0 | </v>
      </c>
      <c r="DQ135" cm="1">
        <f t="array" ref="DQ135:DY135">TRANSPOSE(_xlfn._xlws.SORT(_xlfn._xlws.FILTER(tillage[tillage_level],tillage[experiment_ID]=A135)))</f>
        <v>0</v>
      </c>
      <c r="DR135">
        <v>0</v>
      </c>
      <c r="DS135">
        <v>0</v>
      </c>
      <c r="DT135">
        <v>0</v>
      </c>
      <c r="DU135">
        <v>0</v>
      </c>
      <c r="DV135">
        <v>0</v>
      </c>
      <c r="DW135">
        <v>0</v>
      </c>
      <c r="DX135">
        <v>0</v>
      </c>
      <c r="DY135" t="str">
        <v/>
      </c>
    </row>
    <row r="136" spans="2:129" x14ac:dyDescent="0.25">
      <c r="B136" t="str" cm="1">
        <f t="array" ref="B136:J136">TRANSPOSE(_xlfn._xlws.SORT(_xlfn._xlws.FILTER(tillage[tillage_level]&amp;" | "&amp;tillage[tillage_treatment_name],tillage[experiment_ID]=A136)))</f>
        <v xml:space="preserve"> | </v>
      </c>
      <c r="C136" t="str">
        <v xml:space="preserve">0 | </v>
      </c>
      <c r="D136" t="str">
        <v xml:space="preserve">0 | </v>
      </c>
      <c r="E136" t="str">
        <v xml:space="preserve">0 | </v>
      </c>
      <c r="F136" t="str">
        <v xml:space="preserve">0 | </v>
      </c>
      <c r="G136" t="str">
        <v xml:space="preserve">0 | </v>
      </c>
      <c r="H136" t="str">
        <v xml:space="preserve">0 | </v>
      </c>
      <c r="I136" t="str">
        <v xml:space="preserve">0 | </v>
      </c>
      <c r="J136" t="str">
        <v xml:space="preserve">0 | </v>
      </c>
      <c r="DQ136" cm="1">
        <f t="array" ref="DQ136:DY136">TRANSPOSE(_xlfn._xlws.SORT(_xlfn._xlws.FILTER(tillage[tillage_level],tillage[experiment_ID]=A136)))</f>
        <v>0</v>
      </c>
      <c r="DR136">
        <v>0</v>
      </c>
      <c r="DS136">
        <v>0</v>
      </c>
      <c r="DT136">
        <v>0</v>
      </c>
      <c r="DU136">
        <v>0</v>
      </c>
      <c r="DV136">
        <v>0</v>
      </c>
      <c r="DW136">
        <v>0</v>
      </c>
      <c r="DX136">
        <v>0</v>
      </c>
      <c r="DY136" t="str">
        <v/>
      </c>
    </row>
    <row r="137" spans="2:129" x14ac:dyDescent="0.25">
      <c r="B137" t="str" cm="1">
        <f t="array" ref="B137:J137">TRANSPOSE(_xlfn._xlws.SORT(_xlfn._xlws.FILTER(tillage[tillage_level]&amp;" | "&amp;tillage[tillage_treatment_name],tillage[experiment_ID]=A137)))</f>
        <v xml:space="preserve"> | </v>
      </c>
      <c r="C137" t="str">
        <v xml:space="preserve">0 | </v>
      </c>
      <c r="D137" t="str">
        <v xml:space="preserve">0 | </v>
      </c>
      <c r="E137" t="str">
        <v xml:space="preserve">0 | </v>
      </c>
      <c r="F137" t="str">
        <v xml:space="preserve">0 | </v>
      </c>
      <c r="G137" t="str">
        <v xml:space="preserve">0 | </v>
      </c>
      <c r="H137" t="str">
        <v xml:space="preserve">0 | </v>
      </c>
      <c r="I137" t="str">
        <v xml:space="preserve">0 | </v>
      </c>
      <c r="J137" t="str">
        <v xml:space="preserve">0 | </v>
      </c>
      <c r="DQ137" cm="1">
        <f t="array" ref="DQ137:DY137">TRANSPOSE(_xlfn._xlws.SORT(_xlfn._xlws.FILTER(tillage[tillage_level],tillage[experiment_ID]=A137)))</f>
        <v>0</v>
      </c>
      <c r="DR137">
        <v>0</v>
      </c>
      <c r="DS137">
        <v>0</v>
      </c>
      <c r="DT137">
        <v>0</v>
      </c>
      <c r="DU137">
        <v>0</v>
      </c>
      <c r="DV137">
        <v>0</v>
      </c>
      <c r="DW137">
        <v>0</v>
      </c>
      <c r="DX137">
        <v>0</v>
      </c>
      <c r="DY137" t="str">
        <v/>
      </c>
    </row>
    <row r="138" spans="2:129" x14ac:dyDescent="0.25">
      <c r="B138" t="str" cm="1">
        <f t="array" ref="B138:J138">TRANSPOSE(_xlfn._xlws.SORT(_xlfn._xlws.FILTER(tillage[tillage_level]&amp;" | "&amp;tillage[tillage_treatment_name],tillage[experiment_ID]=A138)))</f>
        <v xml:space="preserve"> | </v>
      </c>
      <c r="C138" t="str">
        <v xml:space="preserve">0 | </v>
      </c>
      <c r="D138" t="str">
        <v xml:space="preserve">0 | </v>
      </c>
      <c r="E138" t="str">
        <v xml:space="preserve">0 | </v>
      </c>
      <c r="F138" t="str">
        <v xml:space="preserve">0 | </v>
      </c>
      <c r="G138" t="str">
        <v xml:space="preserve">0 | </v>
      </c>
      <c r="H138" t="str">
        <v xml:space="preserve">0 | </v>
      </c>
      <c r="I138" t="str">
        <v xml:space="preserve">0 | </v>
      </c>
      <c r="J138" t="str">
        <v xml:space="preserve">0 | </v>
      </c>
      <c r="DQ138" cm="1">
        <f t="array" ref="DQ138:DY138">TRANSPOSE(_xlfn._xlws.SORT(_xlfn._xlws.FILTER(tillage[tillage_level],tillage[experiment_ID]=A138)))</f>
        <v>0</v>
      </c>
      <c r="DR138">
        <v>0</v>
      </c>
      <c r="DS138">
        <v>0</v>
      </c>
      <c r="DT138">
        <v>0</v>
      </c>
      <c r="DU138">
        <v>0</v>
      </c>
      <c r="DV138">
        <v>0</v>
      </c>
      <c r="DW138">
        <v>0</v>
      </c>
      <c r="DX138">
        <v>0</v>
      </c>
      <c r="DY138" t="str">
        <v/>
      </c>
    </row>
    <row r="139" spans="2:129" x14ac:dyDescent="0.25">
      <c r="B139" t="str" cm="1">
        <f t="array" ref="B139:J139">TRANSPOSE(_xlfn._xlws.SORT(_xlfn._xlws.FILTER(tillage[tillage_level]&amp;" | "&amp;tillage[tillage_treatment_name],tillage[experiment_ID]=A139)))</f>
        <v xml:space="preserve"> | </v>
      </c>
      <c r="C139" t="str">
        <v xml:space="preserve">0 | </v>
      </c>
      <c r="D139" t="str">
        <v xml:space="preserve">0 | </v>
      </c>
      <c r="E139" t="str">
        <v xml:space="preserve">0 | </v>
      </c>
      <c r="F139" t="str">
        <v xml:space="preserve">0 | </v>
      </c>
      <c r="G139" t="str">
        <v xml:space="preserve">0 | </v>
      </c>
      <c r="H139" t="str">
        <v xml:space="preserve">0 | </v>
      </c>
      <c r="I139" t="str">
        <v xml:space="preserve">0 | </v>
      </c>
      <c r="J139" t="str">
        <v xml:space="preserve">0 | </v>
      </c>
      <c r="DQ139" cm="1">
        <f t="array" ref="DQ139:DY139">TRANSPOSE(_xlfn._xlws.SORT(_xlfn._xlws.FILTER(tillage[tillage_level],tillage[experiment_ID]=A139)))</f>
        <v>0</v>
      </c>
      <c r="DR139">
        <v>0</v>
      </c>
      <c r="DS139">
        <v>0</v>
      </c>
      <c r="DT139">
        <v>0</v>
      </c>
      <c r="DU139">
        <v>0</v>
      </c>
      <c r="DV139">
        <v>0</v>
      </c>
      <c r="DW139">
        <v>0</v>
      </c>
      <c r="DX139">
        <v>0</v>
      </c>
      <c r="DY139" t="str">
        <v/>
      </c>
    </row>
    <row r="140" spans="2:129" x14ac:dyDescent="0.25">
      <c r="B140" t="str" cm="1">
        <f t="array" ref="B140:J140">TRANSPOSE(_xlfn._xlws.SORT(_xlfn._xlws.FILTER(tillage[tillage_level]&amp;" | "&amp;tillage[tillage_treatment_name],tillage[experiment_ID]=A140)))</f>
        <v xml:space="preserve"> | </v>
      </c>
      <c r="C140" t="str">
        <v xml:space="preserve">0 | </v>
      </c>
      <c r="D140" t="str">
        <v xml:space="preserve">0 | </v>
      </c>
      <c r="E140" t="str">
        <v xml:space="preserve">0 | </v>
      </c>
      <c r="F140" t="str">
        <v xml:space="preserve">0 | </v>
      </c>
      <c r="G140" t="str">
        <v xml:space="preserve">0 | </v>
      </c>
      <c r="H140" t="str">
        <v xml:space="preserve">0 | </v>
      </c>
      <c r="I140" t="str">
        <v xml:space="preserve">0 | </v>
      </c>
      <c r="J140" t="str">
        <v xml:space="preserve">0 | </v>
      </c>
      <c r="DQ140" cm="1">
        <f t="array" ref="DQ140:DY140">TRANSPOSE(_xlfn._xlws.SORT(_xlfn._xlws.FILTER(tillage[tillage_level],tillage[experiment_ID]=A140)))</f>
        <v>0</v>
      </c>
      <c r="DR140">
        <v>0</v>
      </c>
      <c r="DS140">
        <v>0</v>
      </c>
      <c r="DT140">
        <v>0</v>
      </c>
      <c r="DU140">
        <v>0</v>
      </c>
      <c r="DV140">
        <v>0</v>
      </c>
      <c r="DW140">
        <v>0</v>
      </c>
      <c r="DX140">
        <v>0</v>
      </c>
      <c r="DY140" t="str">
        <v/>
      </c>
    </row>
    <row r="141" spans="2:129" x14ac:dyDescent="0.25">
      <c r="B141" t="str" cm="1">
        <f t="array" ref="B141:J141">TRANSPOSE(_xlfn._xlws.SORT(_xlfn._xlws.FILTER(tillage[tillage_level]&amp;" | "&amp;tillage[tillage_treatment_name],tillage[experiment_ID]=A141)))</f>
        <v xml:space="preserve"> | </v>
      </c>
      <c r="C141" t="str">
        <v xml:space="preserve">0 | </v>
      </c>
      <c r="D141" t="str">
        <v xml:space="preserve">0 | </v>
      </c>
      <c r="E141" t="str">
        <v xml:space="preserve">0 | </v>
      </c>
      <c r="F141" t="str">
        <v xml:space="preserve">0 | </v>
      </c>
      <c r="G141" t="str">
        <v xml:space="preserve">0 | </v>
      </c>
      <c r="H141" t="str">
        <v xml:space="preserve">0 | </v>
      </c>
      <c r="I141" t="str">
        <v xml:space="preserve">0 | </v>
      </c>
      <c r="J141" t="str">
        <v xml:space="preserve">0 | </v>
      </c>
      <c r="DQ141" cm="1">
        <f t="array" ref="DQ141:DY141">TRANSPOSE(_xlfn._xlws.SORT(_xlfn._xlws.FILTER(tillage[tillage_level],tillage[experiment_ID]=A141)))</f>
        <v>0</v>
      </c>
      <c r="DR141">
        <v>0</v>
      </c>
      <c r="DS141">
        <v>0</v>
      </c>
      <c r="DT141">
        <v>0</v>
      </c>
      <c r="DU141">
        <v>0</v>
      </c>
      <c r="DV141">
        <v>0</v>
      </c>
      <c r="DW141">
        <v>0</v>
      </c>
      <c r="DX141">
        <v>0</v>
      </c>
      <c r="DY141" t="str">
        <v/>
      </c>
    </row>
    <row r="142" spans="2:129" x14ac:dyDescent="0.25">
      <c r="B142" t="str" cm="1">
        <f t="array" ref="B142:J142">TRANSPOSE(_xlfn._xlws.SORT(_xlfn._xlws.FILTER(tillage[tillage_level]&amp;" | "&amp;tillage[tillage_treatment_name],tillage[experiment_ID]=A142)))</f>
        <v xml:space="preserve"> | </v>
      </c>
      <c r="C142" t="str">
        <v xml:space="preserve">0 | </v>
      </c>
      <c r="D142" t="str">
        <v xml:space="preserve">0 | </v>
      </c>
      <c r="E142" t="str">
        <v xml:space="preserve">0 | </v>
      </c>
      <c r="F142" t="str">
        <v xml:space="preserve">0 | </v>
      </c>
      <c r="G142" t="str">
        <v xml:space="preserve">0 | </v>
      </c>
      <c r="H142" t="str">
        <v xml:space="preserve">0 | </v>
      </c>
      <c r="I142" t="str">
        <v xml:space="preserve">0 | </v>
      </c>
      <c r="J142" t="str">
        <v xml:space="preserve">0 | </v>
      </c>
      <c r="DQ142" cm="1">
        <f t="array" ref="DQ142:DY142">TRANSPOSE(_xlfn._xlws.SORT(_xlfn._xlws.FILTER(tillage[tillage_level],tillage[experiment_ID]=A142)))</f>
        <v>0</v>
      </c>
      <c r="DR142">
        <v>0</v>
      </c>
      <c r="DS142">
        <v>0</v>
      </c>
      <c r="DT142">
        <v>0</v>
      </c>
      <c r="DU142">
        <v>0</v>
      </c>
      <c r="DV142">
        <v>0</v>
      </c>
      <c r="DW142">
        <v>0</v>
      </c>
      <c r="DX142">
        <v>0</v>
      </c>
      <c r="DY142" t="str">
        <v/>
      </c>
    </row>
    <row r="143" spans="2:129" x14ac:dyDescent="0.25">
      <c r="B143" t="str" cm="1">
        <f t="array" ref="B143:J143">TRANSPOSE(_xlfn._xlws.SORT(_xlfn._xlws.FILTER(tillage[tillage_level]&amp;" | "&amp;tillage[tillage_treatment_name],tillage[experiment_ID]=A143)))</f>
        <v xml:space="preserve"> | </v>
      </c>
      <c r="C143" t="str">
        <v xml:space="preserve">0 | </v>
      </c>
      <c r="D143" t="str">
        <v xml:space="preserve">0 | </v>
      </c>
      <c r="E143" t="str">
        <v xml:space="preserve">0 | </v>
      </c>
      <c r="F143" t="str">
        <v xml:space="preserve">0 | </v>
      </c>
      <c r="G143" t="str">
        <v xml:space="preserve">0 | </v>
      </c>
      <c r="H143" t="str">
        <v xml:space="preserve">0 | </v>
      </c>
      <c r="I143" t="str">
        <v xml:space="preserve">0 | </v>
      </c>
      <c r="J143" t="str">
        <v xml:space="preserve">0 | </v>
      </c>
      <c r="DQ143" cm="1">
        <f t="array" ref="DQ143:DY143">TRANSPOSE(_xlfn._xlws.SORT(_xlfn._xlws.FILTER(tillage[tillage_level],tillage[experiment_ID]=A143)))</f>
        <v>0</v>
      </c>
      <c r="DR143">
        <v>0</v>
      </c>
      <c r="DS143">
        <v>0</v>
      </c>
      <c r="DT143">
        <v>0</v>
      </c>
      <c r="DU143">
        <v>0</v>
      </c>
      <c r="DV143">
        <v>0</v>
      </c>
      <c r="DW143">
        <v>0</v>
      </c>
      <c r="DX143">
        <v>0</v>
      </c>
      <c r="DY143" t="str">
        <v/>
      </c>
    </row>
    <row r="144" spans="2:129" x14ac:dyDescent="0.25">
      <c r="B144" t="str" cm="1">
        <f t="array" ref="B144:J144">TRANSPOSE(_xlfn._xlws.SORT(_xlfn._xlws.FILTER(tillage[tillage_level]&amp;" | "&amp;tillage[tillage_treatment_name],tillage[experiment_ID]=A144)))</f>
        <v xml:space="preserve"> | </v>
      </c>
      <c r="C144" t="str">
        <v xml:space="preserve">0 | </v>
      </c>
      <c r="D144" t="str">
        <v xml:space="preserve">0 | </v>
      </c>
      <c r="E144" t="str">
        <v xml:space="preserve">0 | </v>
      </c>
      <c r="F144" t="str">
        <v xml:space="preserve">0 | </v>
      </c>
      <c r="G144" t="str">
        <v xml:space="preserve">0 | </v>
      </c>
      <c r="H144" t="str">
        <v xml:space="preserve">0 | </v>
      </c>
      <c r="I144" t="str">
        <v xml:space="preserve">0 | </v>
      </c>
      <c r="J144" t="str">
        <v xml:space="preserve">0 | </v>
      </c>
      <c r="DQ144" cm="1">
        <f t="array" ref="DQ144:DY144">TRANSPOSE(_xlfn._xlws.SORT(_xlfn._xlws.FILTER(tillage[tillage_level],tillage[experiment_ID]=A144)))</f>
        <v>0</v>
      </c>
      <c r="DR144">
        <v>0</v>
      </c>
      <c r="DS144">
        <v>0</v>
      </c>
      <c r="DT144">
        <v>0</v>
      </c>
      <c r="DU144">
        <v>0</v>
      </c>
      <c r="DV144">
        <v>0</v>
      </c>
      <c r="DW144">
        <v>0</v>
      </c>
      <c r="DX144">
        <v>0</v>
      </c>
      <c r="DY144" t="str">
        <v/>
      </c>
    </row>
    <row r="145" spans="2:129" x14ac:dyDescent="0.25">
      <c r="B145" t="str" cm="1">
        <f t="array" ref="B145:J145">TRANSPOSE(_xlfn._xlws.SORT(_xlfn._xlws.FILTER(tillage[tillage_level]&amp;" | "&amp;tillage[tillage_treatment_name],tillage[experiment_ID]=A145)))</f>
        <v xml:space="preserve"> | </v>
      </c>
      <c r="C145" t="str">
        <v xml:space="preserve">0 | </v>
      </c>
      <c r="D145" t="str">
        <v xml:space="preserve">0 | </v>
      </c>
      <c r="E145" t="str">
        <v xml:space="preserve">0 | </v>
      </c>
      <c r="F145" t="str">
        <v xml:space="preserve">0 | </v>
      </c>
      <c r="G145" t="str">
        <v xml:space="preserve">0 | </v>
      </c>
      <c r="H145" t="str">
        <v xml:space="preserve">0 | </v>
      </c>
      <c r="I145" t="str">
        <v xml:space="preserve">0 | </v>
      </c>
      <c r="J145" t="str">
        <v xml:space="preserve">0 | </v>
      </c>
      <c r="DQ145" cm="1">
        <f t="array" ref="DQ145:DY145">TRANSPOSE(_xlfn._xlws.SORT(_xlfn._xlws.FILTER(tillage[tillage_level],tillage[experiment_ID]=A145)))</f>
        <v>0</v>
      </c>
      <c r="DR145">
        <v>0</v>
      </c>
      <c r="DS145">
        <v>0</v>
      </c>
      <c r="DT145">
        <v>0</v>
      </c>
      <c r="DU145">
        <v>0</v>
      </c>
      <c r="DV145">
        <v>0</v>
      </c>
      <c r="DW145">
        <v>0</v>
      </c>
      <c r="DX145">
        <v>0</v>
      </c>
      <c r="DY145" t="str">
        <v/>
      </c>
    </row>
    <row r="146" spans="2:129" x14ac:dyDescent="0.25">
      <c r="B146" t="str" cm="1">
        <f t="array" ref="B146:J146">TRANSPOSE(_xlfn._xlws.SORT(_xlfn._xlws.FILTER(tillage[tillage_level]&amp;" | "&amp;tillage[tillage_treatment_name],tillage[experiment_ID]=A146)))</f>
        <v xml:space="preserve"> | </v>
      </c>
      <c r="C146" t="str">
        <v xml:space="preserve">0 | </v>
      </c>
      <c r="D146" t="str">
        <v xml:space="preserve">0 | </v>
      </c>
      <c r="E146" t="str">
        <v xml:space="preserve">0 | </v>
      </c>
      <c r="F146" t="str">
        <v xml:space="preserve">0 | </v>
      </c>
      <c r="G146" t="str">
        <v xml:space="preserve">0 | </v>
      </c>
      <c r="H146" t="str">
        <v xml:space="preserve">0 | </v>
      </c>
      <c r="I146" t="str">
        <v xml:space="preserve">0 | </v>
      </c>
      <c r="J146" t="str">
        <v xml:space="preserve">0 | </v>
      </c>
      <c r="DQ146" cm="1">
        <f t="array" ref="DQ146:DY146">TRANSPOSE(_xlfn._xlws.SORT(_xlfn._xlws.FILTER(tillage[tillage_level],tillage[experiment_ID]=A146)))</f>
        <v>0</v>
      </c>
      <c r="DR146">
        <v>0</v>
      </c>
      <c r="DS146">
        <v>0</v>
      </c>
      <c r="DT146">
        <v>0</v>
      </c>
      <c r="DU146">
        <v>0</v>
      </c>
      <c r="DV146">
        <v>0</v>
      </c>
      <c r="DW146">
        <v>0</v>
      </c>
      <c r="DX146">
        <v>0</v>
      </c>
      <c r="DY146" t="str">
        <v/>
      </c>
    </row>
    <row r="147" spans="2:129" x14ac:dyDescent="0.25">
      <c r="B147" t="str" cm="1">
        <f t="array" ref="B147:J147">TRANSPOSE(_xlfn._xlws.SORT(_xlfn._xlws.FILTER(tillage[tillage_level]&amp;" | "&amp;tillage[tillage_treatment_name],tillage[experiment_ID]=A147)))</f>
        <v xml:space="preserve"> | </v>
      </c>
      <c r="C147" t="str">
        <v xml:space="preserve">0 | </v>
      </c>
      <c r="D147" t="str">
        <v xml:space="preserve">0 | </v>
      </c>
      <c r="E147" t="str">
        <v xml:space="preserve">0 | </v>
      </c>
      <c r="F147" t="str">
        <v xml:space="preserve">0 | </v>
      </c>
      <c r="G147" t="str">
        <v xml:space="preserve">0 | </v>
      </c>
      <c r="H147" t="str">
        <v xml:space="preserve">0 | </v>
      </c>
      <c r="I147" t="str">
        <v xml:space="preserve">0 | </v>
      </c>
      <c r="J147" t="str">
        <v xml:space="preserve">0 | </v>
      </c>
      <c r="DQ147" cm="1">
        <f t="array" ref="DQ147:DY147">TRANSPOSE(_xlfn._xlws.SORT(_xlfn._xlws.FILTER(tillage[tillage_level],tillage[experiment_ID]=A147)))</f>
        <v>0</v>
      </c>
      <c r="DR147">
        <v>0</v>
      </c>
      <c r="DS147">
        <v>0</v>
      </c>
      <c r="DT147">
        <v>0</v>
      </c>
      <c r="DU147">
        <v>0</v>
      </c>
      <c r="DV147">
        <v>0</v>
      </c>
      <c r="DW147">
        <v>0</v>
      </c>
      <c r="DX147">
        <v>0</v>
      </c>
      <c r="DY147" t="str">
        <v/>
      </c>
    </row>
    <row r="148" spans="2:129" x14ac:dyDescent="0.25">
      <c r="B148" t="str" cm="1">
        <f t="array" ref="B148:J148">TRANSPOSE(_xlfn._xlws.SORT(_xlfn._xlws.FILTER(tillage[tillage_level]&amp;" | "&amp;tillage[tillage_treatment_name],tillage[experiment_ID]=A148)))</f>
        <v xml:space="preserve"> | </v>
      </c>
      <c r="C148" t="str">
        <v xml:space="preserve">0 | </v>
      </c>
      <c r="D148" t="str">
        <v xml:space="preserve">0 | </v>
      </c>
      <c r="E148" t="str">
        <v xml:space="preserve">0 | </v>
      </c>
      <c r="F148" t="str">
        <v xml:space="preserve">0 | </v>
      </c>
      <c r="G148" t="str">
        <v xml:space="preserve">0 | </v>
      </c>
      <c r="H148" t="str">
        <v xml:space="preserve">0 | </v>
      </c>
      <c r="I148" t="str">
        <v xml:space="preserve">0 | </v>
      </c>
      <c r="J148" t="str">
        <v xml:space="preserve">0 | </v>
      </c>
      <c r="DQ148" cm="1">
        <f t="array" ref="DQ148:DY148">TRANSPOSE(_xlfn._xlws.SORT(_xlfn._xlws.FILTER(tillage[tillage_level],tillage[experiment_ID]=A148)))</f>
        <v>0</v>
      </c>
      <c r="DR148">
        <v>0</v>
      </c>
      <c r="DS148">
        <v>0</v>
      </c>
      <c r="DT148">
        <v>0</v>
      </c>
      <c r="DU148">
        <v>0</v>
      </c>
      <c r="DV148">
        <v>0</v>
      </c>
      <c r="DW148">
        <v>0</v>
      </c>
      <c r="DX148">
        <v>0</v>
      </c>
      <c r="DY148" t="str">
        <v/>
      </c>
    </row>
    <row r="149" spans="2:129" x14ac:dyDescent="0.25">
      <c r="B149" t="str" cm="1">
        <f t="array" ref="B149:J149">TRANSPOSE(_xlfn._xlws.SORT(_xlfn._xlws.FILTER(tillage[tillage_level]&amp;" | "&amp;tillage[tillage_treatment_name],tillage[experiment_ID]=A149)))</f>
        <v xml:space="preserve"> | </v>
      </c>
      <c r="C149" t="str">
        <v xml:space="preserve">0 | </v>
      </c>
      <c r="D149" t="str">
        <v xml:space="preserve">0 | </v>
      </c>
      <c r="E149" t="str">
        <v xml:space="preserve">0 | </v>
      </c>
      <c r="F149" t="str">
        <v xml:space="preserve">0 | </v>
      </c>
      <c r="G149" t="str">
        <v xml:space="preserve">0 | </v>
      </c>
      <c r="H149" t="str">
        <v xml:space="preserve">0 | </v>
      </c>
      <c r="I149" t="str">
        <v xml:space="preserve">0 | </v>
      </c>
      <c r="J149" t="str">
        <v xml:space="preserve">0 | </v>
      </c>
      <c r="DQ149" cm="1">
        <f t="array" ref="DQ149:DY149">TRANSPOSE(_xlfn._xlws.SORT(_xlfn._xlws.FILTER(tillage[tillage_level],tillage[experiment_ID]=A149)))</f>
        <v>0</v>
      </c>
      <c r="DR149">
        <v>0</v>
      </c>
      <c r="DS149">
        <v>0</v>
      </c>
      <c r="DT149">
        <v>0</v>
      </c>
      <c r="DU149">
        <v>0</v>
      </c>
      <c r="DV149">
        <v>0</v>
      </c>
      <c r="DW149">
        <v>0</v>
      </c>
      <c r="DX149">
        <v>0</v>
      </c>
      <c r="DY149" t="str">
        <v/>
      </c>
    </row>
    <row r="150" spans="2:129" x14ac:dyDescent="0.25">
      <c r="B150" t="str" cm="1">
        <f t="array" ref="B150:J150">TRANSPOSE(_xlfn._xlws.SORT(_xlfn._xlws.FILTER(tillage[tillage_level]&amp;" | "&amp;tillage[tillage_treatment_name],tillage[experiment_ID]=A150)))</f>
        <v xml:space="preserve"> | </v>
      </c>
      <c r="C150" t="str">
        <v xml:space="preserve">0 | </v>
      </c>
      <c r="D150" t="str">
        <v xml:space="preserve">0 | </v>
      </c>
      <c r="E150" t="str">
        <v xml:space="preserve">0 | </v>
      </c>
      <c r="F150" t="str">
        <v xml:space="preserve">0 | </v>
      </c>
      <c r="G150" t="str">
        <v xml:space="preserve">0 | </v>
      </c>
      <c r="H150" t="str">
        <v xml:space="preserve">0 | </v>
      </c>
      <c r="I150" t="str">
        <v xml:space="preserve">0 | </v>
      </c>
      <c r="J150" t="str">
        <v xml:space="preserve">0 | </v>
      </c>
      <c r="DQ150" cm="1">
        <f t="array" ref="DQ150:DY150">TRANSPOSE(_xlfn._xlws.SORT(_xlfn._xlws.FILTER(tillage[tillage_level],tillage[experiment_ID]=A150)))</f>
        <v>0</v>
      </c>
      <c r="DR150">
        <v>0</v>
      </c>
      <c r="DS150">
        <v>0</v>
      </c>
      <c r="DT150">
        <v>0</v>
      </c>
      <c r="DU150">
        <v>0</v>
      </c>
      <c r="DV150">
        <v>0</v>
      </c>
      <c r="DW150">
        <v>0</v>
      </c>
      <c r="DX150">
        <v>0</v>
      </c>
      <c r="DY150" t="str">
        <v/>
      </c>
    </row>
    <row r="151" spans="2:129" x14ac:dyDescent="0.25">
      <c r="B151" t="str" cm="1">
        <f t="array" ref="B151:J151">TRANSPOSE(_xlfn._xlws.SORT(_xlfn._xlws.FILTER(tillage[tillage_level]&amp;" | "&amp;tillage[tillage_treatment_name],tillage[experiment_ID]=A151)))</f>
        <v xml:space="preserve"> | </v>
      </c>
      <c r="C151" t="str">
        <v xml:space="preserve">0 | </v>
      </c>
      <c r="D151" t="str">
        <v xml:space="preserve">0 | </v>
      </c>
      <c r="E151" t="str">
        <v xml:space="preserve">0 | </v>
      </c>
      <c r="F151" t="str">
        <v xml:space="preserve">0 | </v>
      </c>
      <c r="G151" t="str">
        <v xml:space="preserve">0 | </v>
      </c>
      <c r="H151" t="str">
        <v xml:space="preserve">0 | </v>
      </c>
      <c r="I151" t="str">
        <v xml:space="preserve">0 | </v>
      </c>
      <c r="J151" t="str">
        <v xml:space="preserve">0 | </v>
      </c>
      <c r="DQ151" cm="1">
        <f t="array" ref="DQ151:DY151">TRANSPOSE(_xlfn._xlws.SORT(_xlfn._xlws.FILTER(tillage[tillage_level],tillage[experiment_ID]=A151)))</f>
        <v>0</v>
      </c>
      <c r="DR151">
        <v>0</v>
      </c>
      <c r="DS151">
        <v>0</v>
      </c>
      <c r="DT151">
        <v>0</v>
      </c>
      <c r="DU151">
        <v>0</v>
      </c>
      <c r="DV151">
        <v>0</v>
      </c>
      <c r="DW151">
        <v>0</v>
      </c>
      <c r="DX151">
        <v>0</v>
      </c>
      <c r="DY151" t="str">
        <v/>
      </c>
    </row>
    <row r="152" spans="2:129" x14ac:dyDescent="0.25">
      <c r="B152" t="str" cm="1">
        <f t="array" ref="B152:J152">TRANSPOSE(_xlfn._xlws.SORT(_xlfn._xlws.FILTER(tillage[tillage_level]&amp;" | "&amp;tillage[tillage_treatment_name],tillage[experiment_ID]=A152)))</f>
        <v xml:space="preserve"> | </v>
      </c>
      <c r="C152" t="str">
        <v xml:space="preserve">0 | </v>
      </c>
      <c r="D152" t="str">
        <v xml:space="preserve">0 | </v>
      </c>
      <c r="E152" t="str">
        <v xml:space="preserve">0 | </v>
      </c>
      <c r="F152" t="str">
        <v xml:space="preserve">0 | </v>
      </c>
      <c r="G152" t="str">
        <v xml:space="preserve">0 | </v>
      </c>
      <c r="H152" t="str">
        <v xml:space="preserve">0 | </v>
      </c>
      <c r="I152" t="str">
        <v xml:space="preserve">0 | </v>
      </c>
      <c r="J152" t="str">
        <v xml:space="preserve">0 | </v>
      </c>
      <c r="DQ152" cm="1">
        <f t="array" ref="DQ152:DY152">TRANSPOSE(_xlfn._xlws.SORT(_xlfn._xlws.FILTER(tillage[tillage_level],tillage[experiment_ID]=A152)))</f>
        <v>0</v>
      </c>
      <c r="DR152">
        <v>0</v>
      </c>
      <c r="DS152">
        <v>0</v>
      </c>
      <c r="DT152">
        <v>0</v>
      </c>
      <c r="DU152">
        <v>0</v>
      </c>
      <c r="DV152">
        <v>0</v>
      </c>
      <c r="DW152">
        <v>0</v>
      </c>
      <c r="DX152">
        <v>0</v>
      </c>
      <c r="DY152" t="str">
        <v/>
      </c>
    </row>
    <row r="153" spans="2:129" x14ac:dyDescent="0.25">
      <c r="B153" t="str" cm="1">
        <f t="array" ref="B153:J153">TRANSPOSE(_xlfn._xlws.SORT(_xlfn._xlws.FILTER(tillage[tillage_level]&amp;" | "&amp;tillage[tillage_treatment_name],tillage[experiment_ID]=A153)))</f>
        <v xml:space="preserve"> | </v>
      </c>
      <c r="C153" t="str">
        <v xml:space="preserve">0 | </v>
      </c>
      <c r="D153" t="str">
        <v xml:space="preserve">0 | </v>
      </c>
      <c r="E153" t="str">
        <v xml:space="preserve">0 | </v>
      </c>
      <c r="F153" t="str">
        <v xml:space="preserve">0 | </v>
      </c>
      <c r="G153" t="str">
        <v xml:space="preserve">0 | </v>
      </c>
      <c r="H153" t="str">
        <v xml:space="preserve">0 | </v>
      </c>
      <c r="I153" t="str">
        <v xml:space="preserve">0 | </v>
      </c>
      <c r="J153" t="str">
        <v xml:space="preserve">0 | </v>
      </c>
      <c r="DQ153" cm="1">
        <f t="array" ref="DQ153:DY153">TRANSPOSE(_xlfn._xlws.SORT(_xlfn._xlws.FILTER(tillage[tillage_level],tillage[experiment_ID]=A153)))</f>
        <v>0</v>
      </c>
      <c r="DR153">
        <v>0</v>
      </c>
      <c r="DS153">
        <v>0</v>
      </c>
      <c r="DT153">
        <v>0</v>
      </c>
      <c r="DU153">
        <v>0</v>
      </c>
      <c r="DV153">
        <v>0</v>
      </c>
      <c r="DW153">
        <v>0</v>
      </c>
      <c r="DX153">
        <v>0</v>
      </c>
      <c r="DY153" t="str">
        <v/>
      </c>
    </row>
    <row r="154" spans="2:129" x14ac:dyDescent="0.25">
      <c r="B154" t="str" cm="1">
        <f t="array" ref="B154:J154">TRANSPOSE(_xlfn._xlws.SORT(_xlfn._xlws.FILTER(tillage[tillage_level]&amp;" | "&amp;tillage[tillage_treatment_name],tillage[experiment_ID]=A154)))</f>
        <v xml:space="preserve"> | </v>
      </c>
      <c r="C154" t="str">
        <v xml:space="preserve">0 | </v>
      </c>
      <c r="D154" t="str">
        <v xml:space="preserve">0 | </v>
      </c>
      <c r="E154" t="str">
        <v xml:space="preserve">0 | </v>
      </c>
      <c r="F154" t="str">
        <v xml:space="preserve">0 | </v>
      </c>
      <c r="G154" t="str">
        <v xml:space="preserve">0 | </v>
      </c>
      <c r="H154" t="str">
        <v xml:space="preserve">0 | </v>
      </c>
      <c r="I154" t="str">
        <v xml:space="preserve">0 | </v>
      </c>
      <c r="J154" t="str">
        <v xml:space="preserve">0 | </v>
      </c>
      <c r="DQ154" cm="1">
        <f t="array" ref="DQ154:DY154">TRANSPOSE(_xlfn._xlws.SORT(_xlfn._xlws.FILTER(tillage[tillage_level],tillage[experiment_ID]=A154)))</f>
        <v>0</v>
      </c>
      <c r="DR154">
        <v>0</v>
      </c>
      <c r="DS154">
        <v>0</v>
      </c>
      <c r="DT154">
        <v>0</v>
      </c>
      <c r="DU154">
        <v>0</v>
      </c>
      <c r="DV154">
        <v>0</v>
      </c>
      <c r="DW154">
        <v>0</v>
      </c>
      <c r="DX154">
        <v>0</v>
      </c>
      <c r="DY154" t="str">
        <v/>
      </c>
    </row>
    <row r="155" spans="2:129" x14ac:dyDescent="0.25">
      <c r="B155" t="str" cm="1">
        <f t="array" ref="B155:J155">TRANSPOSE(_xlfn._xlws.SORT(_xlfn._xlws.FILTER(tillage[tillage_level]&amp;" | "&amp;tillage[tillage_treatment_name],tillage[experiment_ID]=A155)))</f>
        <v xml:space="preserve"> | </v>
      </c>
      <c r="C155" t="str">
        <v xml:space="preserve">0 | </v>
      </c>
      <c r="D155" t="str">
        <v xml:space="preserve">0 | </v>
      </c>
      <c r="E155" t="str">
        <v xml:space="preserve">0 | </v>
      </c>
      <c r="F155" t="str">
        <v xml:space="preserve">0 | </v>
      </c>
      <c r="G155" t="str">
        <v xml:space="preserve">0 | </v>
      </c>
      <c r="H155" t="str">
        <v xml:space="preserve">0 | </v>
      </c>
      <c r="I155" t="str">
        <v xml:space="preserve">0 | </v>
      </c>
      <c r="J155" t="str">
        <v xml:space="preserve">0 | </v>
      </c>
      <c r="DQ155" cm="1">
        <f t="array" ref="DQ155:DY155">TRANSPOSE(_xlfn._xlws.SORT(_xlfn._xlws.FILTER(tillage[tillage_level],tillage[experiment_ID]=A155)))</f>
        <v>0</v>
      </c>
      <c r="DR155">
        <v>0</v>
      </c>
      <c r="DS155">
        <v>0</v>
      </c>
      <c r="DT155">
        <v>0</v>
      </c>
      <c r="DU155">
        <v>0</v>
      </c>
      <c r="DV155">
        <v>0</v>
      </c>
      <c r="DW155">
        <v>0</v>
      </c>
      <c r="DX155">
        <v>0</v>
      </c>
      <c r="DY155" t="str">
        <v/>
      </c>
    </row>
    <row r="156" spans="2:129" x14ac:dyDescent="0.25">
      <c r="B156" t="str" cm="1">
        <f t="array" ref="B156:J156">TRANSPOSE(_xlfn._xlws.SORT(_xlfn._xlws.FILTER(tillage[tillage_level]&amp;" | "&amp;tillage[tillage_treatment_name],tillage[experiment_ID]=A156)))</f>
        <v xml:space="preserve"> | </v>
      </c>
      <c r="C156" t="str">
        <v xml:space="preserve">0 | </v>
      </c>
      <c r="D156" t="str">
        <v xml:space="preserve">0 | </v>
      </c>
      <c r="E156" t="str">
        <v xml:space="preserve">0 | </v>
      </c>
      <c r="F156" t="str">
        <v xml:space="preserve">0 | </v>
      </c>
      <c r="G156" t="str">
        <v xml:space="preserve">0 | </v>
      </c>
      <c r="H156" t="str">
        <v xml:space="preserve">0 | </v>
      </c>
      <c r="I156" t="str">
        <v xml:space="preserve">0 | </v>
      </c>
      <c r="J156" t="str">
        <v xml:space="preserve">0 | </v>
      </c>
      <c r="DQ156" cm="1">
        <f t="array" ref="DQ156:DY156">TRANSPOSE(_xlfn._xlws.SORT(_xlfn._xlws.FILTER(tillage[tillage_level],tillage[experiment_ID]=A156)))</f>
        <v>0</v>
      </c>
      <c r="DR156">
        <v>0</v>
      </c>
      <c r="DS156">
        <v>0</v>
      </c>
      <c r="DT156">
        <v>0</v>
      </c>
      <c r="DU156">
        <v>0</v>
      </c>
      <c r="DV156">
        <v>0</v>
      </c>
      <c r="DW156">
        <v>0</v>
      </c>
      <c r="DX156">
        <v>0</v>
      </c>
      <c r="DY156" t="str">
        <v/>
      </c>
    </row>
    <row r="157" spans="2:129" x14ac:dyDescent="0.25">
      <c r="B157" t="str" cm="1">
        <f t="array" ref="B157:J157">TRANSPOSE(_xlfn._xlws.SORT(_xlfn._xlws.FILTER(tillage[tillage_level]&amp;" | "&amp;tillage[tillage_treatment_name],tillage[experiment_ID]=A157)))</f>
        <v xml:space="preserve"> | </v>
      </c>
      <c r="C157" t="str">
        <v xml:space="preserve">0 | </v>
      </c>
      <c r="D157" t="str">
        <v xml:space="preserve">0 | </v>
      </c>
      <c r="E157" t="str">
        <v xml:space="preserve">0 | </v>
      </c>
      <c r="F157" t="str">
        <v xml:space="preserve">0 | </v>
      </c>
      <c r="G157" t="str">
        <v xml:space="preserve">0 | </v>
      </c>
      <c r="H157" t="str">
        <v xml:space="preserve">0 | </v>
      </c>
      <c r="I157" t="str">
        <v xml:space="preserve">0 | </v>
      </c>
      <c r="J157" t="str">
        <v xml:space="preserve">0 | </v>
      </c>
      <c r="DQ157" cm="1">
        <f t="array" ref="DQ157:DY157">TRANSPOSE(_xlfn._xlws.SORT(_xlfn._xlws.FILTER(tillage[tillage_level],tillage[experiment_ID]=A157)))</f>
        <v>0</v>
      </c>
      <c r="DR157">
        <v>0</v>
      </c>
      <c r="DS157">
        <v>0</v>
      </c>
      <c r="DT157">
        <v>0</v>
      </c>
      <c r="DU157">
        <v>0</v>
      </c>
      <c r="DV157">
        <v>0</v>
      </c>
      <c r="DW157">
        <v>0</v>
      </c>
      <c r="DX157">
        <v>0</v>
      </c>
      <c r="DY157" t="str">
        <v/>
      </c>
    </row>
    <row r="158" spans="2:129" x14ac:dyDescent="0.25">
      <c r="B158" t="str" cm="1">
        <f t="array" ref="B158:J158">TRANSPOSE(_xlfn._xlws.SORT(_xlfn._xlws.FILTER(tillage[tillage_level]&amp;" | "&amp;tillage[tillage_treatment_name],tillage[experiment_ID]=A158)))</f>
        <v xml:space="preserve"> | </v>
      </c>
      <c r="C158" t="str">
        <v xml:space="preserve">0 | </v>
      </c>
      <c r="D158" t="str">
        <v xml:space="preserve">0 | </v>
      </c>
      <c r="E158" t="str">
        <v xml:space="preserve">0 | </v>
      </c>
      <c r="F158" t="str">
        <v xml:space="preserve">0 | </v>
      </c>
      <c r="G158" t="str">
        <v xml:space="preserve">0 | </v>
      </c>
      <c r="H158" t="str">
        <v xml:space="preserve">0 | </v>
      </c>
      <c r="I158" t="str">
        <v xml:space="preserve">0 | </v>
      </c>
      <c r="J158" t="str">
        <v xml:space="preserve">0 | </v>
      </c>
      <c r="DQ158" cm="1">
        <f t="array" ref="DQ158:DY158">TRANSPOSE(_xlfn._xlws.SORT(_xlfn._xlws.FILTER(tillage[tillage_level],tillage[experiment_ID]=A158)))</f>
        <v>0</v>
      </c>
      <c r="DR158">
        <v>0</v>
      </c>
      <c r="DS158">
        <v>0</v>
      </c>
      <c r="DT158">
        <v>0</v>
      </c>
      <c r="DU158">
        <v>0</v>
      </c>
      <c r="DV158">
        <v>0</v>
      </c>
      <c r="DW158">
        <v>0</v>
      </c>
      <c r="DX158">
        <v>0</v>
      </c>
      <c r="DY158" t="str">
        <v/>
      </c>
    </row>
    <row r="159" spans="2:129" x14ac:dyDescent="0.25">
      <c r="B159" t="str" cm="1">
        <f t="array" ref="B159:J159">TRANSPOSE(_xlfn._xlws.SORT(_xlfn._xlws.FILTER(tillage[tillage_level]&amp;" | "&amp;tillage[tillage_treatment_name],tillage[experiment_ID]=A159)))</f>
        <v xml:space="preserve"> | </v>
      </c>
      <c r="C159" t="str">
        <v xml:space="preserve">0 | </v>
      </c>
      <c r="D159" t="str">
        <v xml:space="preserve">0 | </v>
      </c>
      <c r="E159" t="str">
        <v xml:space="preserve">0 | </v>
      </c>
      <c r="F159" t="str">
        <v xml:space="preserve">0 | </v>
      </c>
      <c r="G159" t="str">
        <v xml:space="preserve">0 | </v>
      </c>
      <c r="H159" t="str">
        <v xml:space="preserve">0 | </v>
      </c>
      <c r="I159" t="str">
        <v xml:space="preserve">0 | </v>
      </c>
      <c r="J159" t="str">
        <v xml:space="preserve">0 | </v>
      </c>
      <c r="DQ159" cm="1">
        <f t="array" ref="DQ159:DY159">TRANSPOSE(_xlfn._xlws.SORT(_xlfn._xlws.FILTER(tillage[tillage_level],tillage[experiment_ID]=A159)))</f>
        <v>0</v>
      </c>
      <c r="DR159">
        <v>0</v>
      </c>
      <c r="DS159">
        <v>0</v>
      </c>
      <c r="DT159">
        <v>0</v>
      </c>
      <c r="DU159">
        <v>0</v>
      </c>
      <c r="DV159">
        <v>0</v>
      </c>
      <c r="DW159">
        <v>0</v>
      </c>
      <c r="DX159">
        <v>0</v>
      </c>
      <c r="DY159" t="str">
        <v/>
      </c>
    </row>
    <row r="160" spans="2:129" x14ac:dyDescent="0.25">
      <c r="B160" t="str" cm="1">
        <f t="array" ref="B160:J160">TRANSPOSE(_xlfn._xlws.SORT(_xlfn._xlws.FILTER(tillage[tillage_level]&amp;" | "&amp;tillage[tillage_treatment_name],tillage[experiment_ID]=A160)))</f>
        <v xml:space="preserve"> | </v>
      </c>
      <c r="C160" t="str">
        <v xml:space="preserve">0 | </v>
      </c>
      <c r="D160" t="str">
        <v xml:space="preserve">0 | </v>
      </c>
      <c r="E160" t="str">
        <v xml:space="preserve">0 | </v>
      </c>
      <c r="F160" t="str">
        <v xml:space="preserve">0 | </v>
      </c>
      <c r="G160" t="str">
        <v xml:space="preserve">0 | </v>
      </c>
      <c r="H160" t="str">
        <v xml:space="preserve">0 | </v>
      </c>
      <c r="I160" t="str">
        <v xml:space="preserve">0 | </v>
      </c>
      <c r="J160" t="str">
        <v xml:space="preserve">0 | </v>
      </c>
      <c r="DQ160" cm="1">
        <f t="array" ref="DQ160:DY160">TRANSPOSE(_xlfn._xlws.SORT(_xlfn._xlws.FILTER(tillage[tillage_level],tillage[experiment_ID]=A160)))</f>
        <v>0</v>
      </c>
      <c r="DR160">
        <v>0</v>
      </c>
      <c r="DS160">
        <v>0</v>
      </c>
      <c r="DT160">
        <v>0</v>
      </c>
      <c r="DU160">
        <v>0</v>
      </c>
      <c r="DV160">
        <v>0</v>
      </c>
      <c r="DW160">
        <v>0</v>
      </c>
      <c r="DX160">
        <v>0</v>
      </c>
      <c r="DY160" t="str">
        <v/>
      </c>
    </row>
    <row r="161" spans="2:129" x14ac:dyDescent="0.25">
      <c r="B161" t="str" cm="1">
        <f t="array" ref="B161:J161">TRANSPOSE(_xlfn._xlws.SORT(_xlfn._xlws.FILTER(tillage[tillage_level]&amp;" | "&amp;tillage[tillage_treatment_name],tillage[experiment_ID]=A161)))</f>
        <v xml:space="preserve"> | </v>
      </c>
      <c r="C161" t="str">
        <v xml:space="preserve">0 | </v>
      </c>
      <c r="D161" t="str">
        <v xml:space="preserve">0 | </v>
      </c>
      <c r="E161" t="str">
        <v xml:space="preserve">0 | </v>
      </c>
      <c r="F161" t="str">
        <v xml:space="preserve">0 | </v>
      </c>
      <c r="G161" t="str">
        <v xml:space="preserve">0 | </v>
      </c>
      <c r="H161" t="str">
        <v xml:space="preserve">0 | </v>
      </c>
      <c r="I161" t="str">
        <v xml:space="preserve">0 | </v>
      </c>
      <c r="J161" t="str">
        <v xml:space="preserve">0 | </v>
      </c>
      <c r="DQ161" cm="1">
        <f t="array" ref="DQ161:DY161">TRANSPOSE(_xlfn._xlws.SORT(_xlfn._xlws.FILTER(tillage[tillage_level],tillage[experiment_ID]=A161)))</f>
        <v>0</v>
      </c>
      <c r="DR161">
        <v>0</v>
      </c>
      <c r="DS161">
        <v>0</v>
      </c>
      <c r="DT161">
        <v>0</v>
      </c>
      <c r="DU161">
        <v>0</v>
      </c>
      <c r="DV161">
        <v>0</v>
      </c>
      <c r="DW161">
        <v>0</v>
      </c>
      <c r="DX161">
        <v>0</v>
      </c>
      <c r="DY161" t="str">
        <v/>
      </c>
    </row>
    <row r="162" spans="2:129" x14ac:dyDescent="0.25">
      <c r="B162" t="str" cm="1">
        <f t="array" ref="B162:J162">TRANSPOSE(_xlfn._xlws.SORT(_xlfn._xlws.FILTER(tillage[tillage_level]&amp;" | "&amp;tillage[tillage_treatment_name],tillage[experiment_ID]=A162)))</f>
        <v xml:space="preserve"> | </v>
      </c>
      <c r="C162" t="str">
        <v xml:space="preserve">0 | </v>
      </c>
      <c r="D162" t="str">
        <v xml:space="preserve">0 | </v>
      </c>
      <c r="E162" t="str">
        <v xml:space="preserve">0 | </v>
      </c>
      <c r="F162" t="str">
        <v xml:space="preserve">0 | </v>
      </c>
      <c r="G162" t="str">
        <v xml:space="preserve">0 | </v>
      </c>
      <c r="H162" t="str">
        <v xml:space="preserve">0 | </v>
      </c>
      <c r="I162" t="str">
        <v xml:space="preserve">0 | </v>
      </c>
      <c r="J162" t="str">
        <v xml:space="preserve">0 | </v>
      </c>
      <c r="DQ162" cm="1">
        <f t="array" ref="DQ162:DY162">TRANSPOSE(_xlfn._xlws.SORT(_xlfn._xlws.FILTER(tillage[tillage_level],tillage[experiment_ID]=A162)))</f>
        <v>0</v>
      </c>
      <c r="DR162">
        <v>0</v>
      </c>
      <c r="DS162">
        <v>0</v>
      </c>
      <c r="DT162">
        <v>0</v>
      </c>
      <c r="DU162">
        <v>0</v>
      </c>
      <c r="DV162">
        <v>0</v>
      </c>
      <c r="DW162">
        <v>0</v>
      </c>
      <c r="DX162">
        <v>0</v>
      </c>
      <c r="DY162" t="str">
        <v/>
      </c>
    </row>
    <row r="163" spans="2:129" x14ac:dyDescent="0.25">
      <c r="B163" t="str" cm="1">
        <f t="array" ref="B163:J163">TRANSPOSE(_xlfn._xlws.SORT(_xlfn._xlws.FILTER(tillage[tillage_level]&amp;" | "&amp;tillage[tillage_treatment_name],tillage[experiment_ID]=A163)))</f>
        <v xml:space="preserve"> | </v>
      </c>
      <c r="C163" t="str">
        <v xml:space="preserve">0 | </v>
      </c>
      <c r="D163" t="str">
        <v xml:space="preserve">0 | </v>
      </c>
      <c r="E163" t="str">
        <v xml:space="preserve">0 | </v>
      </c>
      <c r="F163" t="str">
        <v xml:space="preserve">0 | </v>
      </c>
      <c r="G163" t="str">
        <v xml:space="preserve">0 | </v>
      </c>
      <c r="H163" t="str">
        <v xml:space="preserve">0 | </v>
      </c>
      <c r="I163" t="str">
        <v xml:space="preserve">0 | </v>
      </c>
      <c r="J163" t="str">
        <v xml:space="preserve">0 | </v>
      </c>
      <c r="DQ163" cm="1">
        <f t="array" ref="DQ163:DY163">TRANSPOSE(_xlfn._xlws.SORT(_xlfn._xlws.FILTER(tillage[tillage_level],tillage[experiment_ID]=A163)))</f>
        <v>0</v>
      </c>
      <c r="DR163">
        <v>0</v>
      </c>
      <c r="DS163">
        <v>0</v>
      </c>
      <c r="DT163">
        <v>0</v>
      </c>
      <c r="DU163">
        <v>0</v>
      </c>
      <c r="DV163">
        <v>0</v>
      </c>
      <c r="DW163">
        <v>0</v>
      </c>
      <c r="DX163">
        <v>0</v>
      </c>
      <c r="DY163" t="str">
        <v/>
      </c>
    </row>
    <row r="164" spans="2:129" x14ac:dyDescent="0.25">
      <c r="B164" t="str" cm="1">
        <f t="array" ref="B164:J164">TRANSPOSE(_xlfn._xlws.SORT(_xlfn._xlws.FILTER(tillage[tillage_level]&amp;" | "&amp;tillage[tillage_treatment_name],tillage[experiment_ID]=A164)))</f>
        <v xml:space="preserve"> | </v>
      </c>
      <c r="C164" t="str">
        <v xml:space="preserve">0 | </v>
      </c>
      <c r="D164" t="str">
        <v xml:space="preserve">0 | </v>
      </c>
      <c r="E164" t="str">
        <v xml:space="preserve">0 | </v>
      </c>
      <c r="F164" t="str">
        <v xml:space="preserve">0 | </v>
      </c>
      <c r="G164" t="str">
        <v xml:space="preserve">0 | </v>
      </c>
      <c r="H164" t="str">
        <v xml:space="preserve">0 | </v>
      </c>
      <c r="I164" t="str">
        <v xml:space="preserve">0 | </v>
      </c>
      <c r="J164" t="str">
        <v xml:space="preserve">0 | </v>
      </c>
      <c r="DQ164" cm="1">
        <f t="array" ref="DQ164:DY164">TRANSPOSE(_xlfn._xlws.SORT(_xlfn._xlws.FILTER(tillage[tillage_level],tillage[experiment_ID]=A164)))</f>
        <v>0</v>
      </c>
      <c r="DR164">
        <v>0</v>
      </c>
      <c r="DS164">
        <v>0</v>
      </c>
      <c r="DT164">
        <v>0</v>
      </c>
      <c r="DU164">
        <v>0</v>
      </c>
      <c r="DV164">
        <v>0</v>
      </c>
      <c r="DW164">
        <v>0</v>
      </c>
      <c r="DX164">
        <v>0</v>
      </c>
      <c r="DY164" t="str">
        <v/>
      </c>
    </row>
    <row r="165" spans="2:129" x14ac:dyDescent="0.25">
      <c r="B165" t="str" cm="1">
        <f t="array" ref="B165:J165">TRANSPOSE(_xlfn._xlws.SORT(_xlfn._xlws.FILTER(tillage[tillage_level]&amp;" | "&amp;tillage[tillage_treatment_name],tillage[experiment_ID]=A165)))</f>
        <v xml:space="preserve"> | </v>
      </c>
      <c r="C165" t="str">
        <v xml:space="preserve">0 | </v>
      </c>
      <c r="D165" t="str">
        <v xml:space="preserve">0 | </v>
      </c>
      <c r="E165" t="str">
        <v xml:space="preserve">0 | </v>
      </c>
      <c r="F165" t="str">
        <v xml:space="preserve">0 | </v>
      </c>
      <c r="G165" t="str">
        <v xml:space="preserve">0 | </v>
      </c>
      <c r="H165" t="str">
        <v xml:space="preserve">0 | </v>
      </c>
      <c r="I165" t="str">
        <v xml:space="preserve">0 | </v>
      </c>
      <c r="J165" t="str">
        <v xml:space="preserve">0 | </v>
      </c>
      <c r="DQ165" cm="1">
        <f t="array" ref="DQ165:DY165">TRANSPOSE(_xlfn._xlws.SORT(_xlfn._xlws.FILTER(tillage[tillage_level],tillage[experiment_ID]=A165)))</f>
        <v>0</v>
      </c>
      <c r="DR165">
        <v>0</v>
      </c>
      <c r="DS165">
        <v>0</v>
      </c>
      <c r="DT165">
        <v>0</v>
      </c>
      <c r="DU165">
        <v>0</v>
      </c>
      <c r="DV165">
        <v>0</v>
      </c>
      <c r="DW165">
        <v>0</v>
      </c>
      <c r="DX165">
        <v>0</v>
      </c>
      <c r="DY165" t="str">
        <v/>
      </c>
    </row>
    <row r="166" spans="2:129" x14ac:dyDescent="0.25">
      <c r="B166" t="str" cm="1">
        <f t="array" ref="B166:J166">TRANSPOSE(_xlfn._xlws.SORT(_xlfn._xlws.FILTER(tillage[tillage_level]&amp;" | "&amp;tillage[tillage_treatment_name],tillage[experiment_ID]=A166)))</f>
        <v xml:space="preserve"> | </v>
      </c>
      <c r="C166" t="str">
        <v xml:space="preserve">0 | </v>
      </c>
      <c r="D166" t="str">
        <v xml:space="preserve">0 | </v>
      </c>
      <c r="E166" t="str">
        <v xml:space="preserve">0 | </v>
      </c>
      <c r="F166" t="str">
        <v xml:space="preserve">0 | </v>
      </c>
      <c r="G166" t="str">
        <v xml:space="preserve">0 | </v>
      </c>
      <c r="H166" t="str">
        <v xml:space="preserve">0 | </v>
      </c>
      <c r="I166" t="str">
        <v xml:space="preserve">0 | </v>
      </c>
      <c r="J166" t="str">
        <v xml:space="preserve">0 | </v>
      </c>
      <c r="DQ166" cm="1">
        <f t="array" ref="DQ166:DY166">TRANSPOSE(_xlfn._xlws.SORT(_xlfn._xlws.FILTER(tillage[tillage_level],tillage[experiment_ID]=A166)))</f>
        <v>0</v>
      </c>
      <c r="DR166">
        <v>0</v>
      </c>
      <c r="DS166">
        <v>0</v>
      </c>
      <c r="DT166">
        <v>0</v>
      </c>
      <c r="DU166">
        <v>0</v>
      </c>
      <c r="DV166">
        <v>0</v>
      </c>
      <c r="DW166">
        <v>0</v>
      </c>
      <c r="DX166">
        <v>0</v>
      </c>
      <c r="DY166" t="str">
        <v/>
      </c>
    </row>
    <row r="167" spans="2:129" x14ac:dyDescent="0.25">
      <c r="B167" t="str" cm="1">
        <f t="array" ref="B167:J167">TRANSPOSE(_xlfn._xlws.SORT(_xlfn._xlws.FILTER(tillage[tillage_level]&amp;" | "&amp;tillage[tillage_treatment_name],tillage[experiment_ID]=A167)))</f>
        <v xml:space="preserve"> | </v>
      </c>
      <c r="C167" t="str">
        <v xml:space="preserve">0 | </v>
      </c>
      <c r="D167" t="str">
        <v xml:space="preserve">0 | </v>
      </c>
      <c r="E167" t="str">
        <v xml:space="preserve">0 | </v>
      </c>
      <c r="F167" t="str">
        <v xml:space="preserve">0 | </v>
      </c>
      <c r="G167" t="str">
        <v xml:space="preserve">0 | </v>
      </c>
      <c r="H167" t="str">
        <v xml:space="preserve">0 | </v>
      </c>
      <c r="I167" t="str">
        <v xml:space="preserve">0 | </v>
      </c>
      <c r="J167" t="str">
        <v xml:space="preserve">0 | </v>
      </c>
      <c r="DQ167" cm="1">
        <f t="array" ref="DQ167:DY167">TRANSPOSE(_xlfn._xlws.SORT(_xlfn._xlws.FILTER(tillage[tillage_level],tillage[experiment_ID]=A167)))</f>
        <v>0</v>
      </c>
      <c r="DR167">
        <v>0</v>
      </c>
      <c r="DS167">
        <v>0</v>
      </c>
      <c r="DT167">
        <v>0</v>
      </c>
      <c r="DU167">
        <v>0</v>
      </c>
      <c r="DV167">
        <v>0</v>
      </c>
      <c r="DW167">
        <v>0</v>
      </c>
      <c r="DX167">
        <v>0</v>
      </c>
      <c r="DY167" t="str">
        <v/>
      </c>
    </row>
    <row r="168" spans="2:129" x14ac:dyDescent="0.25">
      <c r="B168" t="str" cm="1">
        <f t="array" ref="B168:J168">TRANSPOSE(_xlfn._xlws.SORT(_xlfn._xlws.FILTER(tillage[tillage_level]&amp;" | "&amp;tillage[tillage_treatment_name],tillage[experiment_ID]=A168)))</f>
        <v xml:space="preserve"> | </v>
      </c>
      <c r="C168" t="str">
        <v xml:space="preserve">0 | </v>
      </c>
      <c r="D168" t="str">
        <v xml:space="preserve">0 | </v>
      </c>
      <c r="E168" t="str">
        <v xml:space="preserve">0 | </v>
      </c>
      <c r="F168" t="str">
        <v xml:space="preserve">0 | </v>
      </c>
      <c r="G168" t="str">
        <v xml:space="preserve">0 | </v>
      </c>
      <c r="H168" t="str">
        <v xml:space="preserve">0 | </v>
      </c>
      <c r="I168" t="str">
        <v xml:space="preserve">0 | </v>
      </c>
      <c r="J168" t="str">
        <v xml:space="preserve">0 | </v>
      </c>
      <c r="DQ168" cm="1">
        <f t="array" ref="DQ168:DY168">TRANSPOSE(_xlfn._xlws.SORT(_xlfn._xlws.FILTER(tillage[tillage_level],tillage[experiment_ID]=A168)))</f>
        <v>0</v>
      </c>
      <c r="DR168">
        <v>0</v>
      </c>
      <c r="DS168">
        <v>0</v>
      </c>
      <c r="DT168">
        <v>0</v>
      </c>
      <c r="DU168">
        <v>0</v>
      </c>
      <c r="DV168">
        <v>0</v>
      </c>
      <c r="DW168">
        <v>0</v>
      </c>
      <c r="DX168">
        <v>0</v>
      </c>
      <c r="DY168" t="str">
        <v/>
      </c>
    </row>
    <row r="169" spans="2:129" x14ac:dyDescent="0.25">
      <c r="B169" t="str" cm="1">
        <f t="array" ref="B169:J169">TRANSPOSE(_xlfn._xlws.SORT(_xlfn._xlws.FILTER(tillage[tillage_level]&amp;" | "&amp;tillage[tillage_treatment_name],tillage[experiment_ID]=A169)))</f>
        <v xml:space="preserve"> | </v>
      </c>
      <c r="C169" t="str">
        <v xml:space="preserve">0 | </v>
      </c>
      <c r="D169" t="str">
        <v xml:space="preserve">0 | </v>
      </c>
      <c r="E169" t="str">
        <v xml:space="preserve">0 | </v>
      </c>
      <c r="F169" t="str">
        <v xml:space="preserve">0 | </v>
      </c>
      <c r="G169" t="str">
        <v xml:space="preserve">0 | </v>
      </c>
      <c r="H169" t="str">
        <v xml:space="preserve">0 | </v>
      </c>
      <c r="I169" t="str">
        <v xml:space="preserve">0 | </v>
      </c>
      <c r="J169" t="str">
        <v xml:space="preserve">0 | </v>
      </c>
      <c r="DQ169" cm="1">
        <f t="array" ref="DQ169:DY169">TRANSPOSE(_xlfn._xlws.SORT(_xlfn._xlws.FILTER(tillage[tillage_level],tillage[experiment_ID]=A169)))</f>
        <v>0</v>
      </c>
      <c r="DR169">
        <v>0</v>
      </c>
      <c r="DS169">
        <v>0</v>
      </c>
      <c r="DT169">
        <v>0</v>
      </c>
      <c r="DU169">
        <v>0</v>
      </c>
      <c r="DV169">
        <v>0</v>
      </c>
      <c r="DW169">
        <v>0</v>
      </c>
      <c r="DX169">
        <v>0</v>
      </c>
      <c r="DY169" t="str">
        <v/>
      </c>
    </row>
    <row r="170" spans="2:129" x14ac:dyDescent="0.25">
      <c r="B170" t="str" cm="1">
        <f t="array" ref="B170:J170">TRANSPOSE(_xlfn._xlws.SORT(_xlfn._xlws.FILTER(tillage[tillage_level]&amp;" | "&amp;tillage[tillage_treatment_name],tillage[experiment_ID]=A170)))</f>
        <v xml:space="preserve"> | </v>
      </c>
      <c r="C170" t="str">
        <v xml:space="preserve">0 | </v>
      </c>
      <c r="D170" t="str">
        <v xml:space="preserve">0 | </v>
      </c>
      <c r="E170" t="str">
        <v xml:space="preserve">0 | </v>
      </c>
      <c r="F170" t="str">
        <v xml:space="preserve">0 | </v>
      </c>
      <c r="G170" t="str">
        <v xml:space="preserve">0 | </v>
      </c>
      <c r="H170" t="str">
        <v xml:space="preserve">0 | </v>
      </c>
      <c r="I170" t="str">
        <v xml:space="preserve">0 | </v>
      </c>
      <c r="J170" t="str">
        <v xml:space="preserve">0 | </v>
      </c>
      <c r="DQ170" cm="1">
        <f t="array" ref="DQ170:DY170">TRANSPOSE(_xlfn._xlws.SORT(_xlfn._xlws.FILTER(tillage[tillage_level],tillage[experiment_ID]=A170)))</f>
        <v>0</v>
      </c>
      <c r="DR170">
        <v>0</v>
      </c>
      <c r="DS170">
        <v>0</v>
      </c>
      <c r="DT170">
        <v>0</v>
      </c>
      <c r="DU170">
        <v>0</v>
      </c>
      <c r="DV170">
        <v>0</v>
      </c>
      <c r="DW170">
        <v>0</v>
      </c>
      <c r="DX170">
        <v>0</v>
      </c>
      <c r="DY170" t="str">
        <v/>
      </c>
    </row>
    <row r="171" spans="2:129" x14ac:dyDescent="0.25">
      <c r="B171" t="str" cm="1">
        <f t="array" ref="B171:J171">TRANSPOSE(_xlfn._xlws.SORT(_xlfn._xlws.FILTER(tillage[tillage_level]&amp;" | "&amp;tillage[tillage_treatment_name],tillage[experiment_ID]=A171)))</f>
        <v xml:space="preserve"> | </v>
      </c>
      <c r="C171" t="str">
        <v xml:space="preserve">0 | </v>
      </c>
      <c r="D171" t="str">
        <v xml:space="preserve">0 | </v>
      </c>
      <c r="E171" t="str">
        <v xml:space="preserve">0 | </v>
      </c>
      <c r="F171" t="str">
        <v xml:space="preserve">0 | </v>
      </c>
      <c r="G171" t="str">
        <v xml:space="preserve">0 | </v>
      </c>
      <c r="H171" t="str">
        <v xml:space="preserve">0 | </v>
      </c>
      <c r="I171" t="str">
        <v xml:space="preserve">0 | </v>
      </c>
      <c r="J171" t="str">
        <v xml:space="preserve">0 | </v>
      </c>
      <c r="DQ171" cm="1">
        <f t="array" ref="DQ171:DY171">TRANSPOSE(_xlfn._xlws.SORT(_xlfn._xlws.FILTER(tillage[tillage_level],tillage[experiment_ID]=A171)))</f>
        <v>0</v>
      </c>
      <c r="DR171">
        <v>0</v>
      </c>
      <c r="DS171">
        <v>0</v>
      </c>
      <c r="DT171">
        <v>0</v>
      </c>
      <c r="DU171">
        <v>0</v>
      </c>
      <c r="DV171">
        <v>0</v>
      </c>
      <c r="DW171">
        <v>0</v>
      </c>
      <c r="DX171">
        <v>0</v>
      </c>
      <c r="DY171" t="str">
        <v/>
      </c>
    </row>
    <row r="172" spans="2:129" x14ac:dyDescent="0.25">
      <c r="B172" t="str" cm="1">
        <f t="array" ref="B172:J172">TRANSPOSE(_xlfn._xlws.SORT(_xlfn._xlws.FILTER(tillage[tillage_level]&amp;" | "&amp;tillage[tillage_treatment_name],tillage[experiment_ID]=A172)))</f>
        <v xml:space="preserve"> | </v>
      </c>
      <c r="C172" t="str">
        <v xml:space="preserve">0 | </v>
      </c>
      <c r="D172" t="str">
        <v xml:space="preserve">0 | </v>
      </c>
      <c r="E172" t="str">
        <v xml:space="preserve">0 | </v>
      </c>
      <c r="F172" t="str">
        <v xml:space="preserve">0 | </v>
      </c>
      <c r="G172" t="str">
        <v xml:space="preserve">0 | </v>
      </c>
      <c r="H172" t="str">
        <v xml:space="preserve">0 | </v>
      </c>
      <c r="I172" t="str">
        <v xml:space="preserve">0 | </v>
      </c>
      <c r="J172" t="str">
        <v xml:space="preserve">0 | </v>
      </c>
      <c r="DQ172" cm="1">
        <f t="array" ref="DQ172:DY172">TRANSPOSE(_xlfn._xlws.SORT(_xlfn._xlws.FILTER(tillage[tillage_level],tillage[experiment_ID]=A172)))</f>
        <v>0</v>
      </c>
      <c r="DR172">
        <v>0</v>
      </c>
      <c r="DS172">
        <v>0</v>
      </c>
      <c r="DT172">
        <v>0</v>
      </c>
      <c r="DU172">
        <v>0</v>
      </c>
      <c r="DV172">
        <v>0</v>
      </c>
      <c r="DW172">
        <v>0</v>
      </c>
      <c r="DX172">
        <v>0</v>
      </c>
      <c r="DY172" t="str">
        <v/>
      </c>
    </row>
    <row r="173" spans="2:129" x14ac:dyDescent="0.25">
      <c r="B173" t="str" cm="1">
        <f t="array" ref="B173:J173">TRANSPOSE(_xlfn._xlws.SORT(_xlfn._xlws.FILTER(tillage[tillage_level]&amp;" | "&amp;tillage[tillage_treatment_name],tillage[experiment_ID]=A173)))</f>
        <v xml:space="preserve"> | </v>
      </c>
      <c r="C173" t="str">
        <v xml:space="preserve">0 | </v>
      </c>
      <c r="D173" t="str">
        <v xml:space="preserve">0 | </v>
      </c>
      <c r="E173" t="str">
        <v xml:space="preserve">0 | </v>
      </c>
      <c r="F173" t="str">
        <v xml:space="preserve">0 | </v>
      </c>
      <c r="G173" t="str">
        <v xml:space="preserve">0 | </v>
      </c>
      <c r="H173" t="str">
        <v xml:space="preserve">0 | </v>
      </c>
      <c r="I173" t="str">
        <v xml:space="preserve">0 | </v>
      </c>
      <c r="J173" t="str">
        <v xml:space="preserve">0 | </v>
      </c>
      <c r="DQ173" cm="1">
        <f t="array" ref="DQ173:DY173">TRANSPOSE(_xlfn._xlws.SORT(_xlfn._xlws.FILTER(tillage[tillage_level],tillage[experiment_ID]=A173)))</f>
        <v>0</v>
      </c>
      <c r="DR173">
        <v>0</v>
      </c>
      <c r="DS173">
        <v>0</v>
      </c>
      <c r="DT173">
        <v>0</v>
      </c>
      <c r="DU173">
        <v>0</v>
      </c>
      <c r="DV173">
        <v>0</v>
      </c>
      <c r="DW173">
        <v>0</v>
      </c>
      <c r="DX173">
        <v>0</v>
      </c>
      <c r="DY173" t="str">
        <v/>
      </c>
    </row>
    <row r="174" spans="2:129" x14ac:dyDescent="0.25">
      <c r="B174" t="str" cm="1">
        <f t="array" ref="B174:J174">TRANSPOSE(_xlfn._xlws.SORT(_xlfn._xlws.FILTER(tillage[tillage_level]&amp;" | "&amp;tillage[tillage_treatment_name],tillage[experiment_ID]=A174)))</f>
        <v xml:space="preserve"> | </v>
      </c>
      <c r="C174" t="str">
        <v xml:space="preserve">0 | </v>
      </c>
      <c r="D174" t="str">
        <v xml:space="preserve">0 | </v>
      </c>
      <c r="E174" t="str">
        <v xml:space="preserve">0 | </v>
      </c>
      <c r="F174" t="str">
        <v xml:space="preserve">0 | </v>
      </c>
      <c r="G174" t="str">
        <v xml:space="preserve">0 | </v>
      </c>
      <c r="H174" t="str">
        <v xml:space="preserve">0 | </v>
      </c>
      <c r="I174" t="str">
        <v xml:space="preserve">0 | </v>
      </c>
      <c r="J174" t="str">
        <v xml:space="preserve">0 | </v>
      </c>
      <c r="DQ174" cm="1">
        <f t="array" ref="DQ174:DY174">TRANSPOSE(_xlfn._xlws.SORT(_xlfn._xlws.FILTER(tillage[tillage_level],tillage[experiment_ID]=A174)))</f>
        <v>0</v>
      </c>
      <c r="DR174">
        <v>0</v>
      </c>
      <c r="DS174">
        <v>0</v>
      </c>
      <c r="DT174">
        <v>0</v>
      </c>
      <c r="DU174">
        <v>0</v>
      </c>
      <c r="DV174">
        <v>0</v>
      </c>
      <c r="DW174">
        <v>0</v>
      </c>
      <c r="DX174">
        <v>0</v>
      </c>
      <c r="DY174" t="str">
        <v/>
      </c>
    </row>
    <row r="175" spans="2:129" x14ac:dyDescent="0.25">
      <c r="B175" t="str" cm="1">
        <f t="array" ref="B175:J175">TRANSPOSE(_xlfn._xlws.SORT(_xlfn._xlws.FILTER(tillage[tillage_level]&amp;" | "&amp;tillage[tillage_treatment_name],tillage[experiment_ID]=A175)))</f>
        <v xml:space="preserve"> | </v>
      </c>
      <c r="C175" t="str">
        <v xml:space="preserve">0 | </v>
      </c>
      <c r="D175" t="str">
        <v xml:space="preserve">0 | </v>
      </c>
      <c r="E175" t="str">
        <v xml:space="preserve">0 | </v>
      </c>
      <c r="F175" t="str">
        <v xml:space="preserve">0 | </v>
      </c>
      <c r="G175" t="str">
        <v xml:space="preserve">0 | </v>
      </c>
      <c r="H175" t="str">
        <v xml:space="preserve">0 | </v>
      </c>
      <c r="I175" t="str">
        <v xml:space="preserve">0 | </v>
      </c>
      <c r="J175" t="str">
        <v xml:space="preserve">0 | </v>
      </c>
      <c r="DQ175" cm="1">
        <f t="array" ref="DQ175:DY175">TRANSPOSE(_xlfn._xlws.SORT(_xlfn._xlws.FILTER(tillage[tillage_level],tillage[experiment_ID]=A175)))</f>
        <v>0</v>
      </c>
      <c r="DR175">
        <v>0</v>
      </c>
      <c r="DS175">
        <v>0</v>
      </c>
      <c r="DT175">
        <v>0</v>
      </c>
      <c r="DU175">
        <v>0</v>
      </c>
      <c r="DV175">
        <v>0</v>
      </c>
      <c r="DW175">
        <v>0</v>
      </c>
      <c r="DX175">
        <v>0</v>
      </c>
      <c r="DY175" t="str">
        <v/>
      </c>
    </row>
    <row r="176" spans="2:129" x14ac:dyDescent="0.25">
      <c r="B176" t="str" cm="1">
        <f t="array" ref="B176:J176">TRANSPOSE(_xlfn._xlws.SORT(_xlfn._xlws.FILTER(tillage[tillage_level]&amp;" | "&amp;tillage[tillage_treatment_name],tillage[experiment_ID]=A176)))</f>
        <v xml:space="preserve"> | </v>
      </c>
      <c r="C176" t="str">
        <v xml:space="preserve">0 | </v>
      </c>
      <c r="D176" t="str">
        <v xml:space="preserve">0 | </v>
      </c>
      <c r="E176" t="str">
        <v xml:space="preserve">0 | </v>
      </c>
      <c r="F176" t="str">
        <v xml:space="preserve">0 | </v>
      </c>
      <c r="G176" t="str">
        <v xml:space="preserve">0 | </v>
      </c>
      <c r="H176" t="str">
        <v xml:space="preserve">0 | </v>
      </c>
      <c r="I176" t="str">
        <v xml:space="preserve">0 | </v>
      </c>
      <c r="J176" t="str">
        <v xml:space="preserve">0 | </v>
      </c>
      <c r="DQ176" cm="1">
        <f t="array" ref="DQ176:DY176">TRANSPOSE(_xlfn._xlws.SORT(_xlfn._xlws.FILTER(tillage[tillage_level],tillage[experiment_ID]=A176)))</f>
        <v>0</v>
      </c>
      <c r="DR176">
        <v>0</v>
      </c>
      <c r="DS176">
        <v>0</v>
      </c>
      <c r="DT176">
        <v>0</v>
      </c>
      <c r="DU176">
        <v>0</v>
      </c>
      <c r="DV176">
        <v>0</v>
      </c>
      <c r="DW176">
        <v>0</v>
      </c>
      <c r="DX176">
        <v>0</v>
      </c>
      <c r="DY176" t="str">
        <v/>
      </c>
    </row>
    <row r="177" spans="2:129" x14ac:dyDescent="0.25">
      <c r="B177" t="str" cm="1">
        <f t="array" ref="B177:J177">TRANSPOSE(_xlfn._xlws.SORT(_xlfn._xlws.FILTER(tillage[tillage_level]&amp;" | "&amp;tillage[tillage_treatment_name],tillage[experiment_ID]=A177)))</f>
        <v xml:space="preserve"> | </v>
      </c>
      <c r="C177" t="str">
        <v xml:space="preserve">0 | </v>
      </c>
      <c r="D177" t="str">
        <v xml:space="preserve">0 | </v>
      </c>
      <c r="E177" t="str">
        <v xml:space="preserve">0 | </v>
      </c>
      <c r="F177" t="str">
        <v xml:space="preserve">0 | </v>
      </c>
      <c r="G177" t="str">
        <v xml:space="preserve">0 | </v>
      </c>
      <c r="H177" t="str">
        <v xml:space="preserve">0 | </v>
      </c>
      <c r="I177" t="str">
        <v xml:space="preserve">0 | </v>
      </c>
      <c r="J177" t="str">
        <v xml:space="preserve">0 | </v>
      </c>
      <c r="DQ177" cm="1">
        <f t="array" ref="DQ177:DY177">TRANSPOSE(_xlfn._xlws.SORT(_xlfn._xlws.FILTER(tillage[tillage_level],tillage[experiment_ID]=A177)))</f>
        <v>0</v>
      </c>
      <c r="DR177">
        <v>0</v>
      </c>
      <c r="DS177">
        <v>0</v>
      </c>
      <c r="DT177">
        <v>0</v>
      </c>
      <c r="DU177">
        <v>0</v>
      </c>
      <c r="DV177">
        <v>0</v>
      </c>
      <c r="DW177">
        <v>0</v>
      </c>
      <c r="DX177">
        <v>0</v>
      </c>
      <c r="DY177" t="str">
        <v/>
      </c>
    </row>
    <row r="178" spans="2:129" x14ac:dyDescent="0.25">
      <c r="B178" t="str" cm="1">
        <f t="array" ref="B178:J178">TRANSPOSE(_xlfn._xlws.SORT(_xlfn._xlws.FILTER(tillage[tillage_level]&amp;" | "&amp;tillage[tillage_treatment_name],tillage[experiment_ID]=A178)))</f>
        <v xml:space="preserve"> | </v>
      </c>
      <c r="C178" t="str">
        <v xml:space="preserve">0 | </v>
      </c>
      <c r="D178" t="str">
        <v xml:space="preserve">0 | </v>
      </c>
      <c r="E178" t="str">
        <v xml:space="preserve">0 | </v>
      </c>
      <c r="F178" t="str">
        <v xml:space="preserve">0 | </v>
      </c>
      <c r="G178" t="str">
        <v xml:space="preserve">0 | </v>
      </c>
      <c r="H178" t="str">
        <v xml:space="preserve">0 | </v>
      </c>
      <c r="I178" t="str">
        <v xml:space="preserve">0 | </v>
      </c>
      <c r="J178" t="str">
        <v xml:space="preserve">0 | </v>
      </c>
      <c r="DQ178" cm="1">
        <f t="array" ref="DQ178:DY178">TRANSPOSE(_xlfn._xlws.SORT(_xlfn._xlws.FILTER(tillage[tillage_level],tillage[experiment_ID]=A178)))</f>
        <v>0</v>
      </c>
      <c r="DR178">
        <v>0</v>
      </c>
      <c r="DS178">
        <v>0</v>
      </c>
      <c r="DT178">
        <v>0</v>
      </c>
      <c r="DU178">
        <v>0</v>
      </c>
      <c r="DV178">
        <v>0</v>
      </c>
      <c r="DW178">
        <v>0</v>
      </c>
      <c r="DX178">
        <v>0</v>
      </c>
      <c r="DY178" t="str">
        <v/>
      </c>
    </row>
    <row r="179" spans="2:129" x14ac:dyDescent="0.25">
      <c r="B179" t="str" cm="1">
        <f t="array" ref="B179:J179">TRANSPOSE(_xlfn._xlws.SORT(_xlfn._xlws.FILTER(tillage[tillage_level]&amp;" | "&amp;tillage[tillage_treatment_name],tillage[experiment_ID]=A179)))</f>
        <v xml:space="preserve"> | </v>
      </c>
      <c r="C179" t="str">
        <v xml:space="preserve">0 | </v>
      </c>
      <c r="D179" t="str">
        <v xml:space="preserve">0 | </v>
      </c>
      <c r="E179" t="str">
        <v xml:space="preserve">0 | </v>
      </c>
      <c r="F179" t="str">
        <v xml:space="preserve">0 | </v>
      </c>
      <c r="G179" t="str">
        <v xml:space="preserve">0 | </v>
      </c>
      <c r="H179" t="str">
        <v xml:space="preserve">0 | </v>
      </c>
      <c r="I179" t="str">
        <v xml:space="preserve">0 | </v>
      </c>
      <c r="J179" t="str">
        <v xml:space="preserve">0 | </v>
      </c>
      <c r="DQ179" cm="1">
        <f t="array" ref="DQ179:DY179">TRANSPOSE(_xlfn._xlws.SORT(_xlfn._xlws.FILTER(tillage[tillage_level],tillage[experiment_ID]=A179)))</f>
        <v>0</v>
      </c>
      <c r="DR179">
        <v>0</v>
      </c>
      <c r="DS179">
        <v>0</v>
      </c>
      <c r="DT179">
        <v>0</v>
      </c>
      <c r="DU179">
        <v>0</v>
      </c>
      <c r="DV179">
        <v>0</v>
      </c>
      <c r="DW179">
        <v>0</v>
      </c>
      <c r="DX179">
        <v>0</v>
      </c>
      <c r="DY179" t="str">
        <v/>
      </c>
    </row>
    <row r="180" spans="2:129" x14ac:dyDescent="0.25">
      <c r="B180" t="str" cm="1">
        <f t="array" ref="B180:J180">TRANSPOSE(_xlfn._xlws.SORT(_xlfn._xlws.FILTER(tillage[tillage_level]&amp;" | "&amp;tillage[tillage_treatment_name],tillage[experiment_ID]=A180)))</f>
        <v xml:space="preserve"> | </v>
      </c>
      <c r="C180" t="str">
        <v xml:space="preserve">0 | </v>
      </c>
      <c r="D180" t="str">
        <v xml:space="preserve">0 | </v>
      </c>
      <c r="E180" t="str">
        <v xml:space="preserve">0 | </v>
      </c>
      <c r="F180" t="str">
        <v xml:space="preserve">0 | </v>
      </c>
      <c r="G180" t="str">
        <v xml:space="preserve">0 | </v>
      </c>
      <c r="H180" t="str">
        <v xml:space="preserve">0 | </v>
      </c>
      <c r="I180" t="str">
        <v xml:space="preserve">0 | </v>
      </c>
      <c r="J180" t="str">
        <v xml:space="preserve">0 | </v>
      </c>
      <c r="DQ180" cm="1">
        <f t="array" ref="DQ180:DY180">TRANSPOSE(_xlfn._xlws.SORT(_xlfn._xlws.FILTER(tillage[tillage_level],tillage[experiment_ID]=A180)))</f>
        <v>0</v>
      </c>
      <c r="DR180">
        <v>0</v>
      </c>
      <c r="DS180">
        <v>0</v>
      </c>
      <c r="DT180">
        <v>0</v>
      </c>
      <c r="DU180">
        <v>0</v>
      </c>
      <c r="DV180">
        <v>0</v>
      </c>
      <c r="DW180">
        <v>0</v>
      </c>
      <c r="DX180">
        <v>0</v>
      </c>
      <c r="DY180" t="str">
        <v/>
      </c>
    </row>
    <row r="181" spans="2:129" x14ac:dyDescent="0.25">
      <c r="B181" t="str" cm="1">
        <f t="array" ref="B181:J181">TRANSPOSE(_xlfn._xlws.SORT(_xlfn._xlws.FILTER(tillage[tillage_level]&amp;" | "&amp;tillage[tillage_treatment_name],tillage[experiment_ID]=A181)))</f>
        <v xml:space="preserve"> | </v>
      </c>
      <c r="C181" t="str">
        <v xml:space="preserve">0 | </v>
      </c>
      <c r="D181" t="str">
        <v xml:space="preserve">0 | </v>
      </c>
      <c r="E181" t="str">
        <v xml:space="preserve">0 | </v>
      </c>
      <c r="F181" t="str">
        <v xml:space="preserve">0 | </v>
      </c>
      <c r="G181" t="str">
        <v xml:space="preserve">0 | </v>
      </c>
      <c r="H181" t="str">
        <v xml:space="preserve">0 | </v>
      </c>
      <c r="I181" t="str">
        <v xml:space="preserve">0 | </v>
      </c>
      <c r="J181" t="str">
        <v xml:space="preserve">0 | </v>
      </c>
      <c r="DQ181" cm="1">
        <f t="array" ref="DQ181:DY181">TRANSPOSE(_xlfn._xlws.SORT(_xlfn._xlws.FILTER(tillage[tillage_level],tillage[experiment_ID]=A181)))</f>
        <v>0</v>
      </c>
      <c r="DR181">
        <v>0</v>
      </c>
      <c r="DS181">
        <v>0</v>
      </c>
      <c r="DT181">
        <v>0</v>
      </c>
      <c r="DU181">
        <v>0</v>
      </c>
      <c r="DV181">
        <v>0</v>
      </c>
      <c r="DW181">
        <v>0</v>
      </c>
      <c r="DX181">
        <v>0</v>
      </c>
      <c r="DY181" t="str">
        <v/>
      </c>
    </row>
    <row r="182" spans="2:129" x14ac:dyDescent="0.25">
      <c r="B182" t="str" cm="1">
        <f t="array" ref="B182:J182">TRANSPOSE(_xlfn._xlws.SORT(_xlfn._xlws.FILTER(tillage[tillage_level]&amp;" | "&amp;tillage[tillage_treatment_name],tillage[experiment_ID]=A182)))</f>
        <v xml:space="preserve"> | </v>
      </c>
      <c r="C182" t="str">
        <v xml:space="preserve">0 | </v>
      </c>
      <c r="D182" t="str">
        <v xml:space="preserve">0 | </v>
      </c>
      <c r="E182" t="str">
        <v xml:space="preserve">0 | </v>
      </c>
      <c r="F182" t="str">
        <v xml:space="preserve">0 | </v>
      </c>
      <c r="G182" t="str">
        <v xml:space="preserve">0 | </v>
      </c>
      <c r="H182" t="str">
        <v xml:space="preserve">0 | </v>
      </c>
      <c r="I182" t="str">
        <v xml:space="preserve">0 | </v>
      </c>
      <c r="J182" t="str">
        <v xml:space="preserve">0 | </v>
      </c>
      <c r="DQ182" cm="1">
        <f t="array" ref="DQ182:DY182">TRANSPOSE(_xlfn._xlws.SORT(_xlfn._xlws.FILTER(tillage[tillage_level],tillage[experiment_ID]=A182)))</f>
        <v>0</v>
      </c>
      <c r="DR182">
        <v>0</v>
      </c>
      <c r="DS182">
        <v>0</v>
      </c>
      <c r="DT182">
        <v>0</v>
      </c>
      <c r="DU182">
        <v>0</v>
      </c>
      <c r="DV182">
        <v>0</v>
      </c>
      <c r="DW182">
        <v>0</v>
      </c>
      <c r="DX182">
        <v>0</v>
      </c>
      <c r="DY182" t="str">
        <v/>
      </c>
    </row>
    <row r="183" spans="2:129" x14ac:dyDescent="0.25">
      <c r="B183" t="str" cm="1">
        <f t="array" ref="B183:J183">TRANSPOSE(_xlfn._xlws.SORT(_xlfn._xlws.FILTER(tillage[tillage_level]&amp;" | "&amp;tillage[tillage_treatment_name],tillage[experiment_ID]=A183)))</f>
        <v xml:space="preserve"> | </v>
      </c>
      <c r="C183" t="str">
        <v xml:space="preserve">0 | </v>
      </c>
      <c r="D183" t="str">
        <v xml:space="preserve">0 | </v>
      </c>
      <c r="E183" t="str">
        <v xml:space="preserve">0 | </v>
      </c>
      <c r="F183" t="str">
        <v xml:space="preserve">0 | </v>
      </c>
      <c r="G183" t="str">
        <v xml:space="preserve">0 | </v>
      </c>
      <c r="H183" t="str">
        <v xml:space="preserve">0 | </v>
      </c>
      <c r="I183" t="str">
        <v xml:space="preserve">0 | </v>
      </c>
      <c r="J183" t="str">
        <v xml:space="preserve">0 | </v>
      </c>
      <c r="DQ183" cm="1">
        <f t="array" ref="DQ183:DY183">TRANSPOSE(_xlfn._xlws.SORT(_xlfn._xlws.FILTER(tillage[tillage_level],tillage[experiment_ID]=A183)))</f>
        <v>0</v>
      </c>
      <c r="DR183">
        <v>0</v>
      </c>
      <c r="DS183">
        <v>0</v>
      </c>
      <c r="DT183">
        <v>0</v>
      </c>
      <c r="DU183">
        <v>0</v>
      </c>
      <c r="DV183">
        <v>0</v>
      </c>
      <c r="DW183">
        <v>0</v>
      </c>
      <c r="DX183">
        <v>0</v>
      </c>
      <c r="DY183" t="str">
        <v/>
      </c>
    </row>
    <row r="184" spans="2:129" x14ac:dyDescent="0.25">
      <c r="B184" t="str" cm="1">
        <f t="array" ref="B184:J184">TRANSPOSE(_xlfn._xlws.SORT(_xlfn._xlws.FILTER(tillage[tillage_level]&amp;" | "&amp;tillage[tillage_treatment_name],tillage[experiment_ID]=A184)))</f>
        <v xml:space="preserve"> | </v>
      </c>
      <c r="C184" t="str">
        <v xml:space="preserve">0 | </v>
      </c>
      <c r="D184" t="str">
        <v xml:space="preserve">0 | </v>
      </c>
      <c r="E184" t="str">
        <v xml:space="preserve">0 | </v>
      </c>
      <c r="F184" t="str">
        <v xml:space="preserve">0 | </v>
      </c>
      <c r="G184" t="str">
        <v xml:space="preserve">0 | </v>
      </c>
      <c r="H184" t="str">
        <v xml:space="preserve">0 | </v>
      </c>
      <c r="I184" t="str">
        <v xml:space="preserve">0 | </v>
      </c>
      <c r="J184" t="str">
        <v xml:space="preserve">0 | </v>
      </c>
      <c r="DQ184" cm="1">
        <f t="array" ref="DQ184:DY184">TRANSPOSE(_xlfn._xlws.SORT(_xlfn._xlws.FILTER(tillage[tillage_level],tillage[experiment_ID]=A184)))</f>
        <v>0</v>
      </c>
      <c r="DR184">
        <v>0</v>
      </c>
      <c r="DS184">
        <v>0</v>
      </c>
      <c r="DT184">
        <v>0</v>
      </c>
      <c r="DU184">
        <v>0</v>
      </c>
      <c r="DV184">
        <v>0</v>
      </c>
      <c r="DW184">
        <v>0</v>
      </c>
      <c r="DX184">
        <v>0</v>
      </c>
      <c r="DY184" t="str">
        <v/>
      </c>
    </row>
    <row r="185" spans="2:129" x14ac:dyDescent="0.25">
      <c r="B185" t="str" cm="1">
        <f t="array" ref="B185:J185">TRANSPOSE(_xlfn._xlws.SORT(_xlfn._xlws.FILTER(tillage[tillage_level]&amp;" | "&amp;tillage[tillage_treatment_name],tillage[experiment_ID]=A185)))</f>
        <v xml:space="preserve"> | </v>
      </c>
      <c r="C185" t="str">
        <v xml:space="preserve">0 | </v>
      </c>
      <c r="D185" t="str">
        <v xml:space="preserve">0 | </v>
      </c>
      <c r="E185" t="str">
        <v xml:space="preserve">0 | </v>
      </c>
      <c r="F185" t="str">
        <v xml:space="preserve">0 | </v>
      </c>
      <c r="G185" t="str">
        <v xml:space="preserve">0 | </v>
      </c>
      <c r="H185" t="str">
        <v xml:space="preserve">0 | </v>
      </c>
      <c r="I185" t="str">
        <v xml:space="preserve">0 | </v>
      </c>
      <c r="J185" t="str">
        <v xml:space="preserve">0 | </v>
      </c>
      <c r="DQ185" cm="1">
        <f t="array" ref="DQ185:DY185">TRANSPOSE(_xlfn._xlws.SORT(_xlfn._xlws.FILTER(tillage[tillage_level],tillage[experiment_ID]=A185)))</f>
        <v>0</v>
      </c>
      <c r="DR185">
        <v>0</v>
      </c>
      <c r="DS185">
        <v>0</v>
      </c>
      <c r="DT185">
        <v>0</v>
      </c>
      <c r="DU185">
        <v>0</v>
      </c>
      <c r="DV185">
        <v>0</v>
      </c>
      <c r="DW185">
        <v>0</v>
      </c>
      <c r="DX185">
        <v>0</v>
      </c>
      <c r="DY185" t="str">
        <v/>
      </c>
    </row>
    <row r="186" spans="2:129" x14ac:dyDescent="0.25">
      <c r="B186" t="str" cm="1">
        <f t="array" ref="B186:J186">TRANSPOSE(_xlfn._xlws.SORT(_xlfn._xlws.FILTER(tillage[tillage_level]&amp;" | "&amp;tillage[tillage_treatment_name],tillage[experiment_ID]=A186)))</f>
        <v xml:space="preserve"> | </v>
      </c>
      <c r="C186" t="str">
        <v xml:space="preserve">0 | </v>
      </c>
      <c r="D186" t="str">
        <v xml:space="preserve">0 | </v>
      </c>
      <c r="E186" t="str">
        <v xml:space="preserve">0 | </v>
      </c>
      <c r="F186" t="str">
        <v xml:space="preserve">0 | </v>
      </c>
      <c r="G186" t="str">
        <v xml:space="preserve">0 | </v>
      </c>
      <c r="H186" t="str">
        <v xml:space="preserve">0 | </v>
      </c>
      <c r="I186" t="str">
        <v xml:space="preserve">0 | </v>
      </c>
      <c r="J186" t="str">
        <v xml:space="preserve">0 | </v>
      </c>
      <c r="DQ186" cm="1">
        <f t="array" ref="DQ186:DY186">TRANSPOSE(_xlfn._xlws.SORT(_xlfn._xlws.FILTER(tillage[tillage_level],tillage[experiment_ID]=A186)))</f>
        <v>0</v>
      </c>
      <c r="DR186">
        <v>0</v>
      </c>
      <c r="DS186">
        <v>0</v>
      </c>
      <c r="DT186">
        <v>0</v>
      </c>
      <c r="DU186">
        <v>0</v>
      </c>
      <c r="DV186">
        <v>0</v>
      </c>
      <c r="DW186">
        <v>0</v>
      </c>
      <c r="DX186">
        <v>0</v>
      </c>
      <c r="DY186" t="str">
        <v/>
      </c>
    </row>
    <row r="187" spans="2:129" x14ac:dyDescent="0.25">
      <c r="B187" t="str" cm="1">
        <f t="array" ref="B187:J187">TRANSPOSE(_xlfn._xlws.SORT(_xlfn._xlws.FILTER(tillage[tillage_level]&amp;" | "&amp;tillage[tillage_treatment_name],tillage[experiment_ID]=A187)))</f>
        <v xml:space="preserve"> | </v>
      </c>
      <c r="C187" t="str">
        <v xml:space="preserve">0 | </v>
      </c>
      <c r="D187" t="str">
        <v xml:space="preserve">0 | </v>
      </c>
      <c r="E187" t="str">
        <v xml:space="preserve">0 | </v>
      </c>
      <c r="F187" t="str">
        <v xml:space="preserve">0 | </v>
      </c>
      <c r="G187" t="str">
        <v xml:space="preserve">0 | </v>
      </c>
      <c r="H187" t="str">
        <v xml:space="preserve">0 | </v>
      </c>
      <c r="I187" t="str">
        <v xml:space="preserve">0 | </v>
      </c>
      <c r="J187" t="str">
        <v xml:space="preserve">0 | </v>
      </c>
      <c r="DQ187" cm="1">
        <f t="array" ref="DQ187:DY187">TRANSPOSE(_xlfn._xlws.SORT(_xlfn._xlws.FILTER(tillage[tillage_level],tillage[experiment_ID]=A187)))</f>
        <v>0</v>
      </c>
      <c r="DR187">
        <v>0</v>
      </c>
      <c r="DS187">
        <v>0</v>
      </c>
      <c r="DT187">
        <v>0</v>
      </c>
      <c r="DU187">
        <v>0</v>
      </c>
      <c r="DV187">
        <v>0</v>
      </c>
      <c r="DW187">
        <v>0</v>
      </c>
      <c r="DX187">
        <v>0</v>
      </c>
      <c r="DY187" t="str">
        <v/>
      </c>
    </row>
    <row r="188" spans="2:129" x14ac:dyDescent="0.25">
      <c r="B188" t="str" cm="1">
        <f t="array" ref="B188:J188">TRANSPOSE(_xlfn._xlws.SORT(_xlfn._xlws.FILTER(tillage[tillage_level]&amp;" | "&amp;tillage[tillage_treatment_name],tillage[experiment_ID]=A188)))</f>
        <v xml:space="preserve"> | </v>
      </c>
      <c r="C188" t="str">
        <v xml:space="preserve">0 | </v>
      </c>
      <c r="D188" t="str">
        <v xml:space="preserve">0 | </v>
      </c>
      <c r="E188" t="str">
        <v xml:space="preserve">0 | </v>
      </c>
      <c r="F188" t="str">
        <v xml:space="preserve">0 | </v>
      </c>
      <c r="G188" t="str">
        <v xml:space="preserve">0 | </v>
      </c>
      <c r="H188" t="str">
        <v xml:space="preserve">0 | </v>
      </c>
      <c r="I188" t="str">
        <v xml:space="preserve">0 | </v>
      </c>
      <c r="J188" t="str">
        <v xml:space="preserve">0 | </v>
      </c>
      <c r="DQ188" cm="1">
        <f t="array" ref="DQ188:DY188">TRANSPOSE(_xlfn._xlws.SORT(_xlfn._xlws.FILTER(tillage[tillage_level],tillage[experiment_ID]=A188)))</f>
        <v>0</v>
      </c>
      <c r="DR188">
        <v>0</v>
      </c>
      <c r="DS188">
        <v>0</v>
      </c>
      <c r="DT188">
        <v>0</v>
      </c>
      <c r="DU188">
        <v>0</v>
      </c>
      <c r="DV188">
        <v>0</v>
      </c>
      <c r="DW188">
        <v>0</v>
      </c>
      <c r="DX188">
        <v>0</v>
      </c>
      <c r="DY188" t="str">
        <v/>
      </c>
    </row>
    <row r="189" spans="2:129" x14ac:dyDescent="0.25">
      <c r="B189" t="str" cm="1">
        <f t="array" ref="B189:J189">TRANSPOSE(_xlfn._xlws.SORT(_xlfn._xlws.FILTER(tillage[tillage_level]&amp;" | "&amp;tillage[tillage_treatment_name],tillage[experiment_ID]=A189)))</f>
        <v xml:space="preserve"> | </v>
      </c>
      <c r="C189" t="str">
        <v xml:space="preserve">0 | </v>
      </c>
      <c r="D189" t="str">
        <v xml:space="preserve">0 | </v>
      </c>
      <c r="E189" t="str">
        <v xml:space="preserve">0 | </v>
      </c>
      <c r="F189" t="str">
        <v xml:space="preserve">0 | </v>
      </c>
      <c r="G189" t="str">
        <v xml:space="preserve">0 | </v>
      </c>
      <c r="H189" t="str">
        <v xml:space="preserve">0 | </v>
      </c>
      <c r="I189" t="str">
        <v xml:space="preserve">0 | </v>
      </c>
      <c r="J189" t="str">
        <v xml:space="preserve">0 | </v>
      </c>
      <c r="DQ189" cm="1">
        <f t="array" ref="DQ189:DY189">TRANSPOSE(_xlfn._xlws.SORT(_xlfn._xlws.FILTER(tillage[tillage_level],tillage[experiment_ID]=A189)))</f>
        <v>0</v>
      </c>
      <c r="DR189">
        <v>0</v>
      </c>
      <c r="DS189">
        <v>0</v>
      </c>
      <c r="DT189">
        <v>0</v>
      </c>
      <c r="DU189">
        <v>0</v>
      </c>
      <c r="DV189">
        <v>0</v>
      </c>
      <c r="DW189">
        <v>0</v>
      </c>
      <c r="DX189">
        <v>0</v>
      </c>
      <c r="DY189" t="str">
        <v/>
      </c>
    </row>
    <row r="190" spans="2:129" x14ac:dyDescent="0.25">
      <c r="B190" t="str" cm="1">
        <f t="array" ref="B190:J190">TRANSPOSE(_xlfn._xlws.SORT(_xlfn._xlws.FILTER(tillage[tillage_level]&amp;" | "&amp;tillage[tillage_treatment_name],tillage[experiment_ID]=A190)))</f>
        <v xml:space="preserve"> | </v>
      </c>
      <c r="C190" t="str">
        <v xml:space="preserve">0 | </v>
      </c>
      <c r="D190" t="str">
        <v xml:space="preserve">0 | </v>
      </c>
      <c r="E190" t="str">
        <v xml:space="preserve">0 | </v>
      </c>
      <c r="F190" t="str">
        <v xml:space="preserve">0 | </v>
      </c>
      <c r="G190" t="str">
        <v xml:space="preserve">0 | </v>
      </c>
      <c r="H190" t="str">
        <v xml:space="preserve">0 | </v>
      </c>
      <c r="I190" t="str">
        <v xml:space="preserve">0 | </v>
      </c>
      <c r="J190" t="str">
        <v xml:space="preserve">0 | </v>
      </c>
      <c r="DQ190" cm="1">
        <f t="array" ref="DQ190:DY190">TRANSPOSE(_xlfn._xlws.SORT(_xlfn._xlws.FILTER(tillage[tillage_level],tillage[experiment_ID]=A190)))</f>
        <v>0</v>
      </c>
      <c r="DR190">
        <v>0</v>
      </c>
      <c r="DS190">
        <v>0</v>
      </c>
      <c r="DT190">
        <v>0</v>
      </c>
      <c r="DU190">
        <v>0</v>
      </c>
      <c r="DV190">
        <v>0</v>
      </c>
      <c r="DW190">
        <v>0</v>
      </c>
      <c r="DX190">
        <v>0</v>
      </c>
      <c r="DY190" t="str">
        <v/>
      </c>
    </row>
    <row r="191" spans="2:129" x14ac:dyDescent="0.25">
      <c r="B191" t="str" cm="1">
        <f t="array" ref="B191:J191">TRANSPOSE(_xlfn._xlws.SORT(_xlfn._xlws.FILTER(tillage[tillage_level]&amp;" | "&amp;tillage[tillage_treatment_name],tillage[experiment_ID]=A191)))</f>
        <v xml:space="preserve"> | </v>
      </c>
      <c r="C191" t="str">
        <v xml:space="preserve">0 | </v>
      </c>
      <c r="D191" t="str">
        <v xml:space="preserve">0 | </v>
      </c>
      <c r="E191" t="str">
        <v xml:space="preserve">0 | </v>
      </c>
      <c r="F191" t="str">
        <v xml:space="preserve">0 | </v>
      </c>
      <c r="G191" t="str">
        <v xml:space="preserve">0 | </v>
      </c>
      <c r="H191" t="str">
        <v xml:space="preserve">0 | </v>
      </c>
      <c r="I191" t="str">
        <v xml:space="preserve">0 | </v>
      </c>
      <c r="J191" t="str">
        <v xml:space="preserve">0 | </v>
      </c>
      <c r="DQ191" cm="1">
        <f t="array" ref="DQ191:DY191">TRANSPOSE(_xlfn._xlws.SORT(_xlfn._xlws.FILTER(tillage[tillage_level],tillage[experiment_ID]=A191)))</f>
        <v>0</v>
      </c>
      <c r="DR191">
        <v>0</v>
      </c>
      <c r="DS191">
        <v>0</v>
      </c>
      <c r="DT191">
        <v>0</v>
      </c>
      <c r="DU191">
        <v>0</v>
      </c>
      <c r="DV191">
        <v>0</v>
      </c>
      <c r="DW191">
        <v>0</v>
      </c>
      <c r="DX191">
        <v>0</v>
      </c>
      <c r="DY191" t="str">
        <v/>
      </c>
    </row>
    <row r="192" spans="2:129" x14ac:dyDescent="0.25">
      <c r="B192" t="str" cm="1">
        <f t="array" ref="B192:J192">TRANSPOSE(_xlfn._xlws.SORT(_xlfn._xlws.FILTER(tillage[tillage_level]&amp;" | "&amp;tillage[tillage_treatment_name],tillage[experiment_ID]=A192)))</f>
        <v xml:space="preserve"> | </v>
      </c>
      <c r="C192" t="str">
        <v xml:space="preserve">0 | </v>
      </c>
      <c r="D192" t="str">
        <v xml:space="preserve">0 | </v>
      </c>
      <c r="E192" t="str">
        <v xml:space="preserve">0 | </v>
      </c>
      <c r="F192" t="str">
        <v xml:space="preserve">0 | </v>
      </c>
      <c r="G192" t="str">
        <v xml:space="preserve">0 | </v>
      </c>
      <c r="H192" t="str">
        <v xml:space="preserve">0 | </v>
      </c>
      <c r="I192" t="str">
        <v xml:space="preserve">0 | </v>
      </c>
      <c r="J192" t="str">
        <v xml:space="preserve">0 | </v>
      </c>
      <c r="DQ192" cm="1">
        <f t="array" ref="DQ192:DY192">TRANSPOSE(_xlfn._xlws.SORT(_xlfn._xlws.FILTER(tillage[tillage_level],tillage[experiment_ID]=A192)))</f>
        <v>0</v>
      </c>
      <c r="DR192">
        <v>0</v>
      </c>
      <c r="DS192">
        <v>0</v>
      </c>
      <c r="DT192">
        <v>0</v>
      </c>
      <c r="DU192">
        <v>0</v>
      </c>
      <c r="DV192">
        <v>0</v>
      </c>
      <c r="DW192">
        <v>0</v>
      </c>
      <c r="DX192">
        <v>0</v>
      </c>
      <c r="DY192" t="str">
        <v/>
      </c>
    </row>
    <row r="193" spans="2:129" x14ac:dyDescent="0.25">
      <c r="B193" t="str" cm="1">
        <f t="array" ref="B193:J193">TRANSPOSE(_xlfn._xlws.SORT(_xlfn._xlws.FILTER(tillage[tillage_level]&amp;" | "&amp;tillage[tillage_treatment_name],tillage[experiment_ID]=A193)))</f>
        <v xml:space="preserve"> | </v>
      </c>
      <c r="C193" t="str">
        <v xml:space="preserve">0 | </v>
      </c>
      <c r="D193" t="str">
        <v xml:space="preserve">0 | </v>
      </c>
      <c r="E193" t="str">
        <v xml:space="preserve">0 | </v>
      </c>
      <c r="F193" t="str">
        <v xml:space="preserve">0 | </v>
      </c>
      <c r="G193" t="str">
        <v xml:space="preserve">0 | </v>
      </c>
      <c r="H193" t="str">
        <v xml:space="preserve">0 | </v>
      </c>
      <c r="I193" t="str">
        <v xml:space="preserve">0 | </v>
      </c>
      <c r="J193" t="str">
        <v xml:space="preserve">0 | </v>
      </c>
      <c r="DQ193" cm="1">
        <f t="array" ref="DQ193:DY193">TRANSPOSE(_xlfn._xlws.SORT(_xlfn._xlws.FILTER(tillage[tillage_level],tillage[experiment_ID]=A193)))</f>
        <v>0</v>
      </c>
      <c r="DR193">
        <v>0</v>
      </c>
      <c r="DS193">
        <v>0</v>
      </c>
      <c r="DT193">
        <v>0</v>
      </c>
      <c r="DU193">
        <v>0</v>
      </c>
      <c r="DV193">
        <v>0</v>
      </c>
      <c r="DW193">
        <v>0</v>
      </c>
      <c r="DX193">
        <v>0</v>
      </c>
      <c r="DY193" t="str">
        <v/>
      </c>
    </row>
    <row r="194" spans="2:129" x14ac:dyDescent="0.25">
      <c r="B194" t="str" cm="1">
        <f t="array" ref="B194:J194">TRANSPOSE(_xlfn._xlws.SORT(_xlfn._xlws.FILTER(tillage[tillage_level]&amp;" | "&amp;tillage[tillage_treatment_name],tillage[experiment_ID]=A194)))</f>
        <v xml:space="preserve"> | </v>
      </c>
      <c r="C194" t="str">
        <v xml:space="preserve">0 | </v>
      </c>
      <c r="D194" t="str">
        <v xml:space="preserve">0 | </v>
      </c>
      <c r="E194" t="str">
        <v xml:space="preserve">0 | </v>
      </c>
      <c r="F194" t="str">
        <v xml:space="preserve">0 | </v>
      </c>
      <c r="G194" t="str">
        <v xml:space="preserve">0 | </v>
      </c>
      <c r="H194" t="str">
        <v xml:space="preserve">0 | </v>
      </c>
      <c r="I194" t="str">
        <v xml:space="preserve">0 | </v>
      </c>
      <c r="J194" t="str">
        <v xml:space="preserve">0 | </v>
      </c>
      <c r="DQ194" cm="1">
        <f t="array" ref="DQ194:DY194">TRANSPOSE(_xlfn._xlws.SORT(_xlfn._xlws.FILTER(tillage[tillage_level],tillage[experiment_ID]=A194)))</f>
        <v>0</v>
      </c>
      <c r="DR194">
        <v>0</v>
      </c>
      <c r="DS194">
        <v>0</v>
      </c>
      <c r="DT194">
        <v>0</v>
      </c>
      <c r="DU194">
        <v>0</v>
      </c>
      <c r="DV194">
        <v>0</v>
      </c>
      <c r="DW194">
        <v>0</v>
      </c>
      <c r="DX194">
        <v>0</v>
      </c>
      <c r="DY194" t="str">
        <v/>
      </c>
    </row>
    <row r="195" spans="2:129" x14ac:dyDescent="0.25">
      <c r="B195" t="str" cm="1">
        <f t="array" ref="B195:J195">TRANSPOSE(_xlfn._xlws.SORT(_xlfn._xlws.FILTER(tillage[tillage_level]&amp;" | "&amp;tillage[tillage_treatment_name],tillage[experiment_ID]=A195)))</f>
        <v xml:space="preserve"> | </v>
      </c>
      <c r="C195" t="str">
        <v xml:space="preserve">0 | </v>
      </c>
      <c r="D195" t="str">
        <v xml:space="preserve">0 | </v>
      </c>
      <c r="E195" t="str">
        <v xml:space="preserve">0 | </v>
      </c>
      <c r="F195" t="str">
        <v xml:space="preserve">0 | </v>
      </c>
      <c r="G195" t="str">
        <v xml:space="preserve">0 | </v>
      </c>
      <c r="H195" t="str">
        <v xml:space="preserve">0 | </v>
      </c>
      <c r="I195" t="str">
        <v xml:space="preserve">0 | </v>
      </c>
      <c r="J195" t="str">
        <v xml:space="preserve">0 | </v>
      </c>
      <c r="DQ195" cm="1">
        <f t="array" ref="DQ195:DY195">TRANSPOSE(_xlfn._xlws.SORT(_xlfn._xlws.FILTER(tillage[tillage_level],tillage[experiment_ID]=A195)))</f>
        <v>0</v>
      </c>
      <c r="DR195">
        <v>0</v>
      </c>
      <c r="DS195">
        <v>0</v>
      </c>
      <c r="DT195">
        <v>0</v>
      </c>
      <c r="DU195">
        <v>0</v>
      </c>
      <c r="DV195">
        <v>0</v>
      </c>
      <c r="DW195">
        <v>0</v>
      </c>
      <c r="DX195">
        <v>0</v>
      </c>
      <c r="DY195" t="str">
        <v/>
      </c>
    </row>
    <row r="196" spans="2:129" x14ac:dyDescent="0.25">
      <c r="B196" t="str" cm="1">
        <f t="array" ref="B196:J196">TRANSPOSE(_xlfn._xlws.SORT(_xlfn._xlws.FILTER(tillage[tillage_level]&amp;" | "&amp;tillage[tillage_treatment_name],tillage[experiment_ID]=A196)))</f>
        <v xml:space="preserve"> | </v>
      </c>
      <c r="C196" t="str">
        <v xml:space="preserve">0 | </v>
      </c>
      <c r="D196" t="str">
        <v xml:space="preserve">0 | </v>
      </c>
      <c r="E196" t="str">
        <v xml:space="preserve">0 | </v>
      </c>
      <c r="F196" t="str">
        <v xml:space="preserve">0 | </v>
      </c>
      <c r="G196" t="str">
        <v xml:space="preserve">0 | </v>
      </c>
      <c r="H196" t="str">
        <v xml:space="preserve">0 | </v>
      </c>
      <c r="I196" t="str">
        <v xml:space="preserve">0 | </v>
      </c>
      <c r="J196" t="str">
        <v xml:space="preserve">0 | </v>
      </c>
      <c r="DQ196" cm="1">
        <f t="array" ref="DQ196:DY196">TRANSPOSE(_xlfn._xlws.SORT(_xlfn._xlws.FILTER(tillage[tillage_level],tillage[experiment_ID]=A196)))</f>
        <v>0</v>
      </c>
      <c r="DR196">
        <v>0</v>
      </c>
      <c r="DS196">
        <v>0</v>
      </c>
      <c r="DT196">
        <v>0</v>
      </c>
      <c r="DU196">
        <v>0</v>
      </c>
      <c r="DV196">
        <v>0</v>
      </c>
      <c r="DW196">
        <v>0</v>
      </c>
      <c r="DX196">
        <v>0</v>
      </c>
      <c r="DY196" t="str">
        <v/>
      </c>
    </row>
    <row r="197" spans="2:129" x14ac:dyDescent="0.25">
      <c r="B197" t="str" cm="1">
        <f t="array" ref="B197:J197">TRANSPOSE(_xlfn._xlws.SORT(_xlfn._xlws.FILTER(tillage[tillage_level]&amp;" | "&amp;tillage[tillage_treatment_name],tillage[experiment_ID]=A197)))</f>
        <v xml:space="preserve"> | </v>
      </c>
      <c r="C197" t="str">
        <v xml:space="preserve">0 | </v>
      </c>
      <c r="D197" t="str">
        <v xml:space="preserve">0 | </v>
      </c>
      <c r="E197" t="str">
        <v xml:space="preserve">0 | </v>
      </c>
      <c r="F197" t="str">
        <v xml:space="preserve">0 | </v>
      </c>
      <c r="G197" t="str">
        <v xml:space="preserve">0 | </v>
      </c>
      <c r="H197" t="str">
        <v xml:space="preserve">0 | </v>
      </c>
      <c r="I197" t="str">
        <v xml:space="preserve">0 | </v>
      </c>
      <c r="J197" t="str">
        <v xml:space="preserve">0 | </v>
      </c>
      <c r="DQ197" cm="1">
        <f t="array" ref="DQ197:DY197">TRANSPOSE(_xlfn._xlws.SORT(_xlfn._xlws.FILTER(tillage[tillage_level],tillage[experiment_ID]=A197)))</f>
        <v>0</v>
      </c>
      <c r="DR197">
        <v>0</v>
      </c>
      <c r="DS197">
        <v>0</v>
      </c>
      <c r="DT197">
        <v>0</v>
      </c>
      <c r="DU197">
        <v>0</v>
      </c>
      <c r="DV197">
        <v>0</v>
      </c>
      <c r="DW197">
        <v>0</v>
      </c>
      <c r="DX197">
        <v>0</v>
      </c>
      <c r="DY197" t="str">
        <v/>
      </c>
    </row>
    <row r="198" spans="2:129" x14ac:dyDescent="0.25">
      <c r="B198" t="str" cm="1">
        <f t="array" ref="B198:J198">TRANSPOSE(_xlfn._xlws.SORT(_xlfn._xlws.FILTER(tillage[tillage_level]&amp;" | "&amp;tillage[tillage_treatment_name],tillage[experiment_ID]=A198)))</f>
        <v xml:space="preserve"> | </v>
      </c>
      <c r="C198" t="str">
        <v xml:space="preserve">0 | </v>
      </c>
      <c r="D198" t="str">
        <v xml:space="preserve">0 | </v>
      </c>
      <c r="E198" t="str">
        <v xml:space="preserve">0 | </v>
      </c>
      <c r="F198" t="str">
        <v xml:space="preserve">0 | </v>
      </c>
      <c r="G198" t="str">
        <v xml:space="preserve">0 | </v>
      </c>
      <c r="H198" t="str">
        <v xml:space="preserve">0 | </v>
      </c>
      <c r="I198" t="str">
        <v xml:space="preserve">0 | </v>
      </c>
      <c r="J198" t="str">
        <v xml:space="preserve">0 | </v>
      </c>
      <c r="DQ198" cm="1">
        <f t="array" ref="DQ198:DY198">TRANSPOSE(_xlfn._xlws.SORT(_xlfn._xlws.FILTER(tillage[tillage_level],tillage[experiment_ID]=A198)))</f>
        <v>0</v>
      </c>
      <c r="DR198">
        <v>0</v>
      </c>
      <c r="DS198">
        <v>0</v>
      </c>
      <c r="DT198">
        <v>0</v>
      </c>
      <c r="DU198">
        <v>0</v>
      </c>
      <c r="DV198">
        <v>0</v>
      </c>
      <c r="DW198">
        <v>0</v>
      </c>
      <c r="DX198">
        <v>0</v>
      </c>
      <c r="DY198" t="str">
        <v/>
      </c>
    </row>
    <row r="199" spans="2:129" x14ac:dyDescent="0.25">
      <c r="B199" t="str" cm="1">
        <f t="array" ref="B199:J199">TRANSPOSE(_xlfn._xlws.SORT(_xlfn._xlws.FILTER(tillage[tillage_level]&amp;" | "&amp;tillage[tillage_treatment_name],tillage[experiment_ID]=A199)))</f>
        <v xml:space="preserve"> | </v>
      </c>
      <c r="C199" t="str">
        <v xml:space="preserve">0 | </v>
      </c>
      <c r="D199" t="str">
        <v xml:space="preserve">0 | </v>
      </c>
      <c r="E199" t="str">
        <v xml:space="preserve">0 | </v>
      </c>
      <c r="F199" t="str">
        <v xml:space="preserve">0 | </v>
      </c>
      <c r="G199" t="str">
        <v xml:space="preserve">0 | </v>
      </c>
      <c r="H199" t="str">
        <v xml:space="preserve">0 | </v>
      </c>
      <c r="I199" t="str">
        <v xml:space="preserve">0 | </v>
      </c>
      <c r="J199" t="str">
        <v xml:space="preserve">0 | </v>
      </c>
      <c r="DQ199" cm="1">
        <f t="array" ref="DQ199:DY199">TRANSPOSE(_xlfn._xlws.SORT(_xlfn._xlws.FILTER(tillage[tillage_level],tillage[experiment_ID]=A199)))</f>
        <v>0</v>
      </c>
      <c r="DR199">
        <v>0</v>
      </c>
      <c r="DS199">
        <v>0</v>
      </c>
      <c r="DT199">
        <v>0</v>
      </c>
      <c r="DU199">
        <v>0</v>
      </c>
      <c r="DV199">
        <v>0</v>
      </c>
      <c r="DW199">
        <v>0</v>
      </c>
      <c r="DX199">
        <v>0</v>
      </c>
      <c r="DY199" t="str">
        <v/>
      </c>
    </row>
    <row r="200" spans="2:129" x14ac:dyDescent="0.25">
      <c r="B200" t="str" cm="1">
        <f t="array" ref="B200:J200">TRANSPOSE(_xlfn._xlws.SORT(_xlfn._xlws.FILTER(tillage[tillage_level]&amp;" | "&amp;tillage[tillage_treatment_name],tillage[experiment_ID]=A200)))</f>
        <v xml:space="preserve"> | </v>
      </c>
      <c r="C200" t="str">
        <v xml:space="preserve">0 | </v>
      </c>
      <c r="D200" t="str">
        <v xml:space="preserve">0 | </v>
      </c>
      <c r="E200" t="str">
        <v xml:space="preserve">0 | </v>
      </c>
      <c r="F200" t="str">
        <v xml:space="preserve">0 | </v>
      </c>
      <c r="G200" t="str">
        <v xml:space="preserve">0 | </v>
      </c>
      <c r="H200" t="str">
        <v xml:space="preserve">0 | </v>
      </c>
      <c r="I200" t="str">
        <v xml:space="preserve">0 | </v>
      </c>
      <c r="J200" t="str">
        <v xml:space="preserve">0 | </v>
      </c>
      <c r="DQ200" cm="1">
        <f t="array" ref="DQ200:DY200">TRANSPOSE(_xlfn._xlws.SORT(_xlfn._xlws.FILTER(tillage[tillage_level],tillage[experiment_ID]=A200)))</f>
        <v>0</v>
      </c>
      <c r="DR200">
        <v>0</v>
      </c>
      <c r="DS200">
        <v>0</v>
      </c>
      <c r="DT200">
        <v>0</v>
      </c>
      <c r="DU200">
        <v>0</v>
      </c>
      <c r="DV200">
        <v>0</v>
      </c>
      <c r="DW200">
        <v>0</v>
      </c>
      <c r="DX200">
        <v>0</v>
      </c>
      <c r="DY200" t="str">
        <v/>
      </c>
    </row>
    <row r="201" spans="2:129" x14ac:dyDescent="0.25">
      <c r="B201" t="str" cm="1">
        <f t="array" ref="B201:J201">TRANSPOSE(_xlfn._xlws.SORT(_xlfn._xlws.FILTER(tillage[tillage_level]&amp;" | "&amp;tillage[tillage_treatment_name],tillage[experiment_ID]=A201)))</f>
        <v xml:space="preserve"> | </v>
      </c>
      <c r="C201" t="str">
        <v xml:space="preserve">0 | </v>
      </c>
      <c r="D201" t="str">
        <v xml:space="preserve">0 | </v>
      </c>
      <c r="E201" t="str">
        <v xml:space="preserve">0 | </v>
      </c>
      <c r="F201" t="str">
        <v xml:space="preserve">0 | </v>
      </c>
      <c r="G201" t="str">
        <v xml:space="preserve">0 | </v>
      </c>
      <c r="H201" t="str">
        <v xml:space="preserve">0 | </v>
      </c>
      <c r="I201" t="str">
        <v xml:space="preserve">0 | </v>
      </c>
      <c r="J201" t="str">
        <v xml:space="preserve">0 | </v>
      </c>
      <c r="DQ201" cm="1">
        <f t="array" ref="DQ201:DY201">TRANSPOSE(_xlfn._xlws.SORT(_xlfn._xlws.FILTER(tillage[tillage_level],tillage[experiment_ID]=A201)))</f>
        <v>0</v>
      </c>
      <c r="DR201">
        <v>0</v>
      </c>
      <c r="DS201">
        <v>0</v>
      </c>
      <c r="DT201">
        <v>0</v>
      </c>
      <c r="DU201">
        <v>0</v>
      </c>
      <c r="DV201">
        <v>0</v>
      </c>
      <c r="DW201">
        <v>0</v>
      </c>
      <c r="DX201">
        <v>0</v>
      </c>
      <c r="DY201" t="str">
        <v/>
      </c>
    </row>
    <row r="202" spans="2:129" x14ac:dyDescent="0.25">
      <c r="B202" t="str" cm="1">
        <f t="array" ref="B202:J202">TRANSPOSE(_xlfn._xlws.SORT(_xlfn._xlws.FILTER(tillage[tillage_level]&amp;" | "&amp;tillage[tillage_treatment_name],tillage[experiment_ID]=A202)))</f>
        <v xml:space="preserve"> | </v>
      </c>
      <c r="C202" t="str">
        <v xml:space="preserve">0 | </v>
      </c>
      <c r="D202" t="str">
        <v xml:space="preserve">0 | </v>
      </c>
      <c r="E202" t="str">
        <v xml:space="preserve">0 | </v>
      </c>
      <c r="F202" t="str">
        <v xml:space="preserve">0 | </v>
      </c>
      <c r="G202" t="str">
        <v xml:space="preserve">0 | </v>
      </c>
      <c r="H202" t="str">
        <v xml:space="preserve">0 | </v>
      </c>
      <c r="I202" t="str">
        <v xml:space="preserve">0 | </v>
      </c>
      <c r="J202" t="str">
        <v xml:space="preserve">0 | </v>
      </c>
      <c r="DQ202" cm="1">
        <f t="array" ref="DQ202:DY202">TRANSPOSE(_xlfn._xlws.SORT(_xlfn._xlws.FILTER(tillage[tillage_level],tillage[experiment_ID]=A202)))</f>
        <v>0</v>
      </c>
      <c r="DR202">
        <v>0</v>
      </c>
      <c r="DS202">
        <v>0</v>
      </c>
      <c r="DT202">
        <v>0</v>
      </c>
      <c r="DU202">
        <v>0</v>
      </c>
      <c r="DV202">
        <v>0</v>
      </c>
      <c r="DW202">
        <v>0</v>
      </c>
      <c r="DX202">
        <v>0</v>
      </c>
      <c r="DY202" t="str">
        <v/>
      </c>
    </row>
    <row r="203" spans="2:129" x14ac:dyDescent="0.25">
      <c r="B203" t="str" cm="1">
        <f t="array" ref="B203:J203">TRANSPOSE(_xlfn._xlws.SORT(_xlfn._xlws.FILTER(tillage[tillage_level]&amp;" | "&amp;tillage[tillage_treatment_name],tillage[experiment_ID]=A203)))</f>
        <v xml:space="preserve"> | </v>
      </c>
      <c r="C203" t="str">
        <v xml:space="preserve">0 | </v>
      </c>
      <c r="D203" t="str">
        <v xml:space="preserve">0 | </v>
      </c>
      <c r="E203" t="str">
        <v xml:space="preserve">0 | </v>
      </c>
      <c r="F203" t="str">
        <v xml:space="preserve">0 | </v>
      </c>
      <c r="G203" t="str">
        <v xml:space="preserve">0 | </v>
      </c>
      <c r="H203" t="str">
        <v xml:space="preserve">0 | </v>
      </c>
      <c r="I203" t="str">
        <v xml:space="preserve">0 | </v>
      </c>
      <c r="J203" t="str">
        <v xml:space="preserve">0 | </v>
      </c>
      <c r="DQ203" cm="1">
        <f t="array" ref="DQ203:DY203">TRANSPOSE(_xlfn._xlws.SORT(_xlfn._xlws.FILTER(tillage[tillage_level],tillage[experiment_ID]=A203)))</f>
        <v>0</v>
      </c>
      <c r="DR203">
        <v>0</v>
      </c>
      <c r="DS203">
        <v>0</v>
      </c>
      <c r="DT203">
        <v>0</v>
      </c>
      <c r="DU203">
        <v>0</v>
      </c>
      <c r="DV203">
        <v>0</v>
      </c>
      <c r="DW203">
        <v>0</v>
      </c>
      <c r="DX203">
        <v>0</v>
      </c>
      <c r="DY203" t="str">
        <v/>
      </c>
    </row>
    <row r="204" spans="2:129" x14ac:dyDescent="0.25">
      <c r="B204" t="str" cm="1">
        <f t="array" ref="B204:J204">TRANSPOSE(_xlfn._xlws.SORT(_xlfn._xlws.FILTER(tillage[tillage_level]&amp;" | "&amp;tillage[tillage_treatment_name],tillage[experiment_ID]=A204)))</f>
        <v xml:space="preserve"> | </v>
      </c>
      <c r="C204" t="str">
        <v xml:space="preserve">0 | </v>
      </c>
      <c r="D204" t="str">
        <v xml:space="preserve">0 | </v>
      </c>
      <c r="E204" t="str">
        <v xml:space="preserve">0 | </v>
      </c>
      <c r="F204" t="str">
        <v xml:space="preserve">0 | </v>
      </c>
      <c r="G204" t="str">
        <v xml:space="preserve">0 | </v>
      </c>
      <c r="H204" t="str">
        <v xml:space="preserve">0 | </v>
      </c>
      <c r="I204" t="str">
        <v xml:space="preserve">0 | </v>
      </c>
      <c r="J204" t="str">
        <v xml:space="preserve">0 | </v>
      </c>
      <c r="DQ204" cm="1">
        <f t="array" ref="DQ204:DY204">TRANSPOSE(_xlfn._xlws.SORT(_xlfn._xlws.FILTER(tillage[tillage_level],tillage[experiment_ID]=A204)))</f>
        <v>0</v>
      </c>
      <c r="DR204">
        <v>0</v>
      </c>
      <c r="DS204">
        <v>0</v>
      </c>
      <c r="DT204">
        <v>0</v>
      </c>
      <c r="DU204">
        <v>0</v>
      </c>
      <c r="DV204">
        <v>0</v>
      </c>
      <c r="DW204">
        <v>0</v>
      </c>
      <c r="DX204">
        <v>0</v>
      </c>
      <c r="DY204" t="str">
        <v/>
      </c>
    </row>
    <row r="205" spans="2:129" x14ac:dyDescent="0.25">
      <c r="B205" t="str" cm="1">
        <f t="array" ref="B205:J205">TRANSPOSE(_xlfn._xlws.SORT(_xlfn._xlws.FILTER(tillage[tillage_level]&amp;" | "&amp;tillage[tillage_treatment_name],tillage[experiment_ID]=A205)))</f>
        <v xml:space="preserve"> | </v>
      </c>
      <c r="C205" t="str">
        <v xml:space="preserve">0 | </v>
      </c>
      <c r="D205" t="str">
        <v xml:space="preserve">0 | </v>
      </c>
      <c r="E205" t="str">
        <v xml:space="preserve">0 | </v>
      </c>
      <c r="F205" t="str">
        <v xml:space="preserve">0 | </v>
      </c>
      <c r="G205" t="str">
        <v xml:space="preserve">0 | </v>
      </c>
      <c r="H205" t="str">
        <v xml:space="preserve">0 | </v>
      </c>
      <c r="I205" t="str">
        <v xml:space="preserve">0 | </v>
      </c>
      <c r="J205" t="str">
        <v xml:space="preserve">0 | </v>
      </c>
      <c r="DQ205" cm="1">
        <f t="array" ref="DQ205:DY205">TRANSPOSE(_xlfn._xlws.SORT(_xlfn._xlws.FILTER(tillage[tillage_level],tillage[experiment_ID]=A205)))</f>
        <v>0</v>
      </c>
      <c r="DR205">
        <v>0</v>
      </c>
      <c r="DS205">
        <v>0</v>
      </c>
      <c r="DT205">
        <v>0</v>
      </c>
      <c r="DU205">
        <v>0</v>
      </c>
      <c r="DV205">
        <v>0</v>
      </c>
      <c r="DW205">
        <v>0</v>
      </c>
      <c r="DX205">
        <v>0</v>
      </c>
      <c r="DY205" t="str">
        <v/>
      </c>
    </row>
    <row r="206" spans="2:129" x14ac:dyDescent="0.25">
      <c r="B206" t="str" cm="1">
        <f t="array" ref="B206:J206">TRANSPOSE(_xlfn._xlws.SORT(_xlfn._xlws.FILTER(tillage[tillage_level]&amp;" | "&amp;tillage[tillage_treatment_name],tillage[experiment_ID]=A206)))</f>
        <v xml:space="preserve"> | </v>
      </c>
      <c r="C206" t="str">
        <v xml:space="preserve">0 | </v>
      </c>
      <c r="D206" t="str">
        <v xml:space="preserve">0 | </v>
      </c>
      <c r="E206" t="str">
        <v xml:space="preserve">0 | </v>
      </c>
      <c r="F206" t="str">
        <v xml:space="preserve">0 | </v>
      </c>
      <c r="G206" t="str">
        <v xml:space="preserve">0 | </v>
      </c>
      <c r="H206" t="str">
        <v xml:space="preserve">0 | </v>
      </c>
      <c r="I206" t="str">
        <v xml:space="preserve">0 | </v>
      </c>
      <c r="J206" t="str">
        <v xml:space="preserve">0 | </v>
      </c>
      <c r="DQ206" cm="1">
        <f t="array" ref="DQ206:DY206">TRANSPOSE(_xlfn._xlws.SORT(_xlfn._xlws.FILTER(tillage[tillage_level],tillage[experiment_ID]=A206)))</f>
        <v>0</v>
      </c>
      <c r="DR206">
        <v>0</v>
      </c>
      <c r="DS206">
        <v>0</v>
      </c>
      <c r="DT206">
        <v>0</v>
      </c>
      <c r="DU206">
        <v>0</v>
      </c>
      <c r="DV206">
        <v>0</v>
      </c>
      <c r="DW206">
        <v>0</v>
      </c>
      <c r="DX206">
        <v>0</v>
      </c>
      <c r="DY206" t="str">
        <v/>
      </c>
    </row>
    <row r="207" spans="2:129" x14ac:dyDescent="0.25">
      <c r="B207" t="str" cm="1">
        <f t="array" ref="B207:J207">TRANSPOSE(_xlfn._xlws.SORT(_xlfn._xlws.FILTER(tillage[tillage_level]&amp;" | "&amp;tillage[tillage_treatment_name],tillage[experiment_ID]=A207)))</f>
        <v xml:space="preserve"> | </v>
      </c>
      <c r="C207" t="str">
        <v xml:space="preserve">0 | </v>
      </c>
      <c r="D207" t="str">
        <v xml:space="preserve">0 | </v>
      </c>
      <c r="E207" t="str">
        <v xml:space="preserve">0 | </v>
      </c>
      <c r="F207" t="str">
        <v xml:space="preserve">0 | </v>
      </c>
      <c r="G207" t="str">
        <v xml:space="preserve">0 | </v>
      </c>
      <c r="H207" t="str">
        <v xml:space="preserve">0 | </v>
      </c>
      <c r="I207" t="str">
        <v xml:space="preserve">0 | </v>
      </c>
      <c r="J207" t="str">
        <v xml:space="preserve">0 | </v>
      </c>
      <c r="DQ207" cm="1">
        <f t="array" ref="DQ207:DY207">TRANSPOSE(_xlfn._xlws.SORT(_xlfn._xlws.FILTER(tillage[tillage_level],tillage[experiment_ID]=A207)))</f>
        <v>0</v>
      </c>
      <c r="DR207">
        <v>0</v>
      </c>
      <c r="DS207">
        <v>0</v>
      </c>
      <c r="DT207">
        <v>0</v>
      </c>
      <c r="DU207">
        <v>0</v>
      </c>
      <c r="DV207">
        <v>0</v>
      </c>
      <c r="DW207">
        <v>0</v>
      </c>
      <c r="DX207">
        <v>0</v>
      </c>
      <c r="DY207" t="str">
        <v/>
      </c>
    </row>
    <row r="208" spans="2:129" x14ac:dyDescent="0.25">
      <c r="B208" t="str" cm="1">
        <f t="array" ref="B208:J208">TRANSPOSE(_xlfn._xlws.SORT(_xlfn._xlws.FILTER(tillage[tillage_level]&amp;" | "&amp;tillage[tillage_treatment_name],tillage[experiment_ID]=A208)))</f>
        <v xml:space="preserve"> | </v>
      </c>
      <c r="C208" t="str">
        <v xml:space="preserve">0 | </v>
      </c>
      <c r="D208" t="str">
        <v xml:space="preserve">0 | </v>
      </c>
      <c r="E208" t="str">
        <v xml:space="preserve">0 | </v>
      </c>
      <c r="F208" t="str">
        <v xml:space="preserve">0 | </v>
      </c>
      <c r="G208" t="str">
        <v xml:space="preserve">0 | </v>
      </c>
      <c r="H208" t="str">
        <v xml:space="preserve">0 | </v>
      </c>
      <c r="I208" t="str">
        <v xml:space="preserve">0 | </v>
      </c>
      <c r="J208" t="str">
        <v xml:space="preserve">0 | </v>
      </c>
      <c r="DQ208" cm="1">
        <f t="array" ref="DQ208:DY208">TRANSPOSE(_xlfn._xlws.SORT(_xlfn._xlws.FILTER(tillage[tillage_level],tillage[experiment_ID]=A208)))</f>
        <v>0</v>
      </c>
      <c r="DR208">
        <v>0</v>
      </c>
      <c r="DS208">
        <v>0</v>
      </c>
      <c r="DT208">
        <v>0</v>
      </c>
      <c r="DU208">
        <v>0</v>
      </c>
      <c r="DV208">
        <v>0</v>
      </c>
      <c r="DW208">
        <v>0</v>
      </c>
      <c r="DX208">
        <v>0</v>
      </c>
      <c r="DY208" t="str">
        <v/>
      </c>
    </row>
    <row r="209" spans="2:129" x14ac:dyDescent="0.25">
      <c r="B209" t="str" cm="1">
        <f t="array" ref="B209:J209">TRANSPOSE(_xlfn._xlws.SORT(_xlfn._xlws.FILTER(tillage[tillage_level]&amp;" | "&amp;tillage[tillage_treatment_name],tillage[experiment_ID]=A209)))</f>
        <v xml:space="preserve"> | </v>
      </c>
      <c r="C209" t="str">
        <v xml:space="preserve">0 | </v>
      </c>
      <c r="D209" t="str">
        <v xml:space="preserve">0 | </v>
      </c>
      <c r="E209" t="str">
        <v xml:space="preserve">0 | </v>
      </c>
      <c r="F209" t="str">
        <v xml:space="preserve">0 | </v>
      </c>
      <c r="G209" t="str">
        <v xml:space="preserve">0 | </v>
      </c>
      <c r="H209" t="str">
        <v xml:space="preserve">0 | </v>
      </c>
      <c r="I209" t="str">
        <v xml:space="preserve">0 | </v>
      </c>
      <c r="J209" t="str">
        <v xml:space="preserve">0 | </v>
      </c>
      <c r="DQ209" cm="1">
        <f t="array" ref="DQ209:DY209">TRANSPOSE(_xlfn._xlws.SORT(_xlfn._xlws.FILTER(tillage[tillage_level],tillage[experiment_ID]=A209)))</f>
        <v>0</v>
      </c>
      <c r="DR209">
        <v>0</v>
      </c>
      <c r="DS209">
        <v>0</v>
      </c>
      <c r="DT209">
        <v>0</v>
      </c>
      <c r="DU209">
        <v>0</v>
      </c>
      <c r="DV209">
        <v>0</v>
      </c>
      <c r="DW209">
        <v>0</v>
      </c>
      <c r="DX209">
        <v>0</v>
      </c>
      <c r="DY209" t="str">
        <v/>
      </c>
    </row>
    <row r="210" spans="2:129" x14ac:dyDescent="0.25">
      <c r="B210" t="str" cm="1">
        <f t="array" ref="B210:J210">TRANSPOSE(_xlfn._xlws.SORT(_xlfn._xlws.FILTER(tillage[tillage_level]&amp;" | "&amp;tillage[tillage_treatment_name],tillage[experiment_ID]=A210)))</f>
        <v xml:space="preserve"> | </v>
      </c>
      <c r="C210" t="str">
        <v xml:space="preserve">0 | </v>
      </c>
      <c r="D210" t="str">
        <v xml:space="preserve">0 | </v>
      </c>
      <c r="E210" t="str">
        <v xml:space="preserve">0 | </v>
      </c>
      <c r="F210" t="str">
        <v xml:space="preserve">0 | </v>
      </c>
      <c r="G210" t="str">
        <v xml:space="preserve">0 | </v>
      </c>
      <c r="H210" t="str">
        <v xml:space="preserve">0 | </v>
      </c>
      <c r="I210" t="str">
        <v xml:space="preserve">0 | </v>
      </c>
      <c r="J210" t="str">
        <v xml:space="preserve">0 | </v>
      </c>
      <c r="DQ210" cm="1">
        <f t="array" ref="DQ210:DY210">TRANSPOSE(_xlfn._xlws.SORT(_xlfn._xlws.FILTER(tillage[tillage_level],tillage[experiment_ID]=A210)))</f>
        <v>0</v>
      </c>
      <c r="DR210">
        <v>0</v>
      </c>
      <c r="DS210">
        <v>0</v>
      </c>
      <c r="DT210">
        <v>0</v>
      </c>
      <c r="DU210">
        <v>0</v>
      </c>
      <c r="DV210">
        <v>0</v>
      </c>
      <c r="DW210">
        <v>0</v>
      </c>
      <c r="DX210">
        <v>0</v>
      </c>
      <c r="DY210" t="str">
        <v/>
      </c>
    </row>
    <row r="211" spans="2:129" x14ac:dyDescent="0.25">
      <c r="B211" t="str" cm="1">
        <f t="array" ref="B211:J211">TRANSPOSE(_xlfn._xlws.SORT(_xlfn._xlws.FILTER(tillage[tillage_level]&amp;" | "&amp;tillage[tillage_treatment_name],tillage[experiment_ID]=A211)))</f>
        <v xml:space="preserve"> | </v>
      </c>
      <c r="C211" t="str">
        <v xml:space="preserve">0 | </v>
      </c>
      <c r="D211" t="str">
        <v xml:space="preserve">0 | </v>
      </c>
      <c r="E211" t="str">
        <v xml:space="preserve">0 | </v>
      </c>
      <c r="F211" t="str">
        <v xml:space="preserve">0 | </v>
      </c>
      <c r="G211" t="str">
        <v xml:space="preserve">0 | </v>
      </c>
      <c r="H211" t="str">
        <v xml:space="preserve">0 | </v>
      </c>
      <c r="I211" t="str">
        <v xml:space="preserve">0 | </v>
      </c>
      <c r="J211" t="str">
        <v xml:space="preserve">0 | </v>
      </c>
      <c r="DQ211" cm="1">
        <f t="array" ref="DQ211:DY211">TRANSPOSE(_xlfn._xlws.SORT(_xlfn._xlws.FILTER(tillage[tillage_level],tillage[experiment_ID]=A211)))</f>
        <v>0</v>
      </c>
      <c r="DR211">
        <v>0</v>
      </c>
      <c r="DS211">
        <v>0</v>
      </c>
      <c r="DT211">
        <v>0</v>
      </c>
      <c r="DU211">
        <v>0</v>
      </c>
      <c r="DV211">
        <v>0</v>
      </c>
      <c r="DW211">
        <v>0</v>
      </c>
      <c r="DX211">
        <v>0</v>
      </c>
      <c r="DY211" t="str">
        <v/>
      </c>
    </row>
    <row r="212" spans="2:129" x14ac:dyDescent="0.25">
      <c r="B212" t="str" cm="1">
        <f t="array" ref="B212:J212">TRANSPOSE(_xlfn._xlws.SORT(_xlfn._xlws.FILTER(tillage[tillage_level]&amp;" | "&amp;tillage[tillage_treatment_name],tillage[experiment_ID]=A212)))</f>
        <v xml:space="preserve"> | </v>
      </c>
      <c r="C212" t="str">
        <v xml:space="preserve">0 | </v>
      </c>
      <c r="D212" t="str">
        <v xml:space="preserve">0 | </v>
      </c>
      <c r="E212" t="str">
        <v xml:space="preserve">0 | </v>
      </c>
      <c r="F212" t="str">
        <v xml:space="preserve">0 | </v>
      </c>
      <c r="G212" t="str">
        <v xml:space="preserve">0 | </v>
      </c>
      <c r="H212" t="str">
        <v xml:space="preserve">0 | </v>
      </c>
      <c r="I212" t="str">
        <v xml:space="preserve">0 | </v>
      </c>
      <c r="J212" t="str">
        <v xml:space="preserve">0 | </v>
      </c>
      <c r="DQ212" cm="1">
        <f t="array" ref="DQ212:DY212">TRANSPOSE(_xlfn._xlws.SORT(_xlfn._xlws.FILTER(tillage[tillage_level],tillage[experiment_ID]=A212)))</f>
        <v>0</v>
      </c>
      <c r="DR212">
        <v>0</v>
      </c>
      <c r="DS212">
        <v>0</v>
      </c>
      <c r="DT212">
        <v>0</v>
      </c>
      <c r="DU212">
        <v>0</v>
      </c>
      <c r="DV212">
        <v>0</v>
      </c>
      <c r="DW212">
        <v>0</v>
      </c>
      <c r="DX212">
        <v>0</v>
      </c>
      <c r="DY212" t="str">
        <v/>
      </c>
    </row>
    <row r="213" spans="2:129" x14ac:dyDescent="0.25">
      <c r="B213" t="str" cm="1">
        <f t="array" ref="B213:J213">TRANSPOSE(_xlfn._xlws.SORT(_xlfn._xlws.FILTER(tillage[tillage_level]&amp;" | "&amp;tillage[tillage_treatment_name],tillage[experiment_ID]=A213)))</f>
        <v xml:space="preserve"> | </v>
      </c>
      <c r="C213" t="str">
        <v xml:space="preserve">0 | </v>
      </c>
      <c r="D213" t="str">
        <v xml:space="preserve">0 | </v>
      </c>
      <c r="E213" t="str">
        <v xml:space="preserve">0 | </v>
      </c>
      <c r="F213" t="str">
        <v xml:space="preserve">0 | </v>
      </c>
      <c r="G213" t="str">
        <v xml:space="preserve">0 | </v>
      </c>
      <c r="H213" t="str">
        <v xml:space="preserve">0 | </v>
      </c>
      <c r="I213" t="str">
        <v xml:space="preserve">0 | </v>
      </c>
      <c r="J213" t="str">
        <v xml:space="preserve">0 | </v>
      </c>
      <c r="DQ213" cm="1">
        <f t="array" ref="DQ213:DY213">TRANSPOSE(_xlfn._xlws.SORT(_xlfn._xlws.FILTER(tillage[tillage_level],tillage[experiment_ID]=A213)))</f>
        <v>0</v>
      </c>
      <c r="DR213">
        <v>0</v>
      </c>
      <c r="DS213">
        <v>0</v>
      </c>
      <c r="DT213">
        <v>0</v>
      </c>
      <c r="DU213">
        <v>0</v>
      </c>
      <c r="DV213">
        <v>0</v>
      </c>
      <c r="DW213">
        <v>0</v>
      </c>
      <c r="DX213">
        <v>0</v>
      </c>
      <c r="DY213" t="str">
        <v/>
      </c>
    </row>
    <row r="214" spans="2:129" x14ac:dyDescent="0.25">
      <c r="B214" t="str" cm="1">
        <f t="array" ref="B214:J214">TRANSPOSE(_xlfn._xlws.SORT(_xlfn._xlws.FILTER(tillage[tillage_level]&amp;" | "&amp;tillage[tillage_treatment_name],tillage[experiment_ID]=A214)))</f>
        <v xml:space="preserve"> | </v>
      </c>
      <c r="C214" t="str">
        <v xml:space="preserve">0 | </v>
      </c>
      <c r="D214" t="str">
        <v xml:space="preserve">0 | </v>
      </c>
      <c r="E214" t="str">
        <v xml:space="preserve">0 | </v>
      </c>
      <c r="F214" t="str">
        <v xml:space="preserve">0 | </v>
      </c>
      <c r="G214" t="str">
        <v xml:space="preserve">0 | </v>
      </c>
      <c r="H214" t="str">
        <v xml:space="preserve">0 | </v>
      </c>
      <c r="I214" t="str">
        <v xml:space="preserve">0 | </v>
      </c>
      <c r="J214" t="str">
        <v xml:space="preserve">0 | </v>
      </c>
      <c r="DQ214" cm="1">
        <f t="array" ref="DQ214:DY214">TRANSPOSE(_xlfn._xlws.SORT(_xlfn._xlws.FILTER(tillage[tillage_level],tillage[experiment_ID]=A214)))</f>
        <v>0</v>
      </c>
      <c r="DR214">
        <v>0</v>
      </c>
      <c r="DS214">
        <v>0</v>
      </c>
      <c r="DT214">
        <v>0</v>
      </c>
      <c r="DU214">
        <v>0</v>
      </c>
      <c r="DV214">
        <v>0</v>
      </c>
      <c r="DW214">
        <v>0</v>
      </c>
      <c r="DX214">
        <v>0</v>
      </c>
      <c r="DY214" t="str">
        <v/>
      </c>
    </row>
    <row r="215" spans="2:129" x14ac:dyDescent="0.25">
      <c r="B215" t="str" cm="1">
        <f t="array" ref="B215:J215">TRANSPOSE(_xlfn._xlws.SORT(_xlfn._xlws.FILTER(tillage[tillage_level]&amp;" | "&amp;tillage[tillage_treatment_name],tillage[experiment_ID]=A215)))</f>
        <v xml:space="preserve"> | </v>
      </c>
      <c r="C215" t="str">
        <v xml:space="preserve">0 | </v>
      </c>
      <c r="D215" t="str">
        <v xml:space="preserve">0 | </v>
      </c>
      <c r="E215" t="str">
        <v xml:space="preserve">0 | </v>
      </c>
      <c r="F215" t="str">
        <v xml:space="preserve">0 | </v>
      </c>
      <c r="G215" t="str">
        <v xml:space="preserve">0 | </v>
      </c>
      <c r="H215" t="str">
        <v xml:space="preserve">0 | </v>
      </c>
      <c r="I215" t="str">
        <v xml:space="preserve">0 | </v>
      </c>
      <c r="J215" t="str">
        <v xml:space="preserve">0 | </v>
      </c>
      <c r="DQ215" cm="1">
        <f t="array" ref="DQ215:DY215">TRANSPOSE(_xlfn._xlws.SORT(_xlfn._xlws.FILTER(tillage[tillage_level],tillage[experiment_ID]=A215)))</f>
        <v>0</v>
      </c>
      <c r="DR215">
        <v>0</v>
      </c>
      <c r="DS215">
        <v>0</v>
      </c>
      <c r="DT215">
        <v>0</v>
      </c>
      <c r="DU215">
        <v>0</v>
      </c>
      <c r="DV215">
        <v>0</v>
      </c>
      <c r="DW215">
        <v>0</v>
      </c>
      <c r="DX215">
        <v>0</v>
      </c>
      <c r="DY215" t="str">
        <v/>
      </c>
    </row>
    <row r="216" spans="2:129" x14ac:dyDescent="0.25">
      <c r="B216" t="str" cm="1">
        <f t="array" ref="B216:J216">TRANSPOSE(_xlfn._xlws.SORT(_xlfn._xlws.FILTER(tillage[tillage_level]&amp;" | "&amp;tillage[tillage_treatment_name],tillage[experiment_ID]=A216)))</f>
        <v xml:space="preserve"> | </v>
      </c>
      <c r="C216" t="str">
        <v xml:space="preserve">0 | </v>
      </c>
      <c r="D216" t="str">
        <v xml:space="preserve">0 | </v>
      </c>
      <c r="E216" t="str">
        <v xml:space="preserve">0 | </v>
      </c>
      <c r="F216" t="str">
        <v xml:space="preserve">0 | </v>
      </c>
      <c r="G216" t="str">
        <v xml:space="preserve">0 | </v>
      </c>
      <c r="H216" t="str">
        <v xml:space="preserve">0 | </v>
      </c>
      <c r="I216" t="str">
        <v xml:space="preserve">0 | </v>
      </c>
      <c r="J216" t="str">
        <v xml:space="preserve">0 | </v>
      </c>
      <c r="DQ216" cm="1">
        <f t="array" ref="DQ216:DY216">TRANSPOSE(_xlfn._xlws.SORT(_xlfn._xlws.FILTER(tillage[tillage_level],tillage[experiment_ID]=A216)))</f>
        <v>0</v>
      </c>
      <c r="DR216">
        <v>0</v>
      </c>
      <c r="DS216">
        <v>0</v>
      </c>
      <c r="DT216">
        <v>0</v>
      </c>
      <c r="DU216">
        <v>0</v>
      </c>
      <c r="DV216">
        <v>0</v>
      </c>
      <c r="DW216">
        <v>0</v>
      </c>
      <c r="DX216">
        <v>0</v>
      </c>
      <c r="DY216" t="str">
        <v/>
      </c>
    </row>
    <row r="217" spans="2:129" x14ac:dyDescent="0.25">
      <c r="B217" t="str" cm="1">
        <f t="array" ref="B217:J217">TRANSPOSE(_xlfn._xlws.SORT(_xlfn._xlws.FILTER(tillage[tillage_level]&amp;" | "&amp;tillage[tillage_treatment_name],tillage[experiment_ID]=A217)))</f>
        <v xml:space="preserve"> | </v>
      </c>
      <c r="C217" t="str">
        <v xml:space="preserve">0 | </v>
      </c>
      <c r="D217" t="str">
        <v xml:space="preserve">0 | </v>
      </c>
      <c r="E217" t="str">
        <v xml:space="preserve">0 | </v>
      </c>
      <c r="F217" t="str">
        <v xml:space="preserve">0 | </v>
      </c>
      <c r="G217" t="str">
        <v xml:space="preserve">0 | </v>
      </c>
      <c r="H217" t="str">
        <v xml:space="preserve">0 | </v>
      </c>
      <c r="I217" t="str">
        <v xml:space="preserve">0 | </v>
      </c>
      <c r="J217" t="str">
        <v xml:space="preserve">0 | </v>
      </c>
      <c r="DQ217" cm="1">
        <f t="array" ref="DQ217:DY217">TRANSPOSE(_xlfn._xlws.SORT(_xlfn._xlws.FILTER(tillage[tillage_level],tillage[experiment_ID]=A217)))</f>
        <v>0</v>
      </c>
      <c r="DR217">
        <v>0</v>
      </c>
      <c r="DS217">
        <v>0</v>
      </c>
      <c r="DT217">
        <v>0</v>
      </c>
      <c r="DU217">
        <v>0</v>
      </c>
      <c r="DV217">
        <v>0</v>
      </c>
      <c r="DW217">
        <v>0</v>
      </c>
      <c r="DX217">
        <v>0</v>
      </c>
      <c r="DY217" t="str">
        <v/>
      </c>
    </row>
    <row r="218" spans="2:129" x14ac:dyDescent="0.25">
      <c r="B218" t="str" cm="1">
        <f t="array" ref="B218:J218">TRANSPOSE(_xlfn._xlws.SORT(_xlfn._xlws.FILTER(tillage[tillage_level]&amp;" | "&amp;tillage[tillage_treatment_name],tillage[experiment_ID]=A218)))</f>
        <v xml:space="preserve"> | </v>
      </c>
      <c r="C218" t="str">
        <v xml:space="preserve">0 | </v>
      </c>
      <c r="D218" t="str">
        <v xml:space="preserve">0 | </v>
      </c>
      <c r="E218" t="str">
        <v xml:space="preserve">0 | </v>
      </c>
      <c r="F218" t="str">
        <v xml:space="preserve">0 | </v>
      </c>
      <c r="G218" t="str">
        <v xml:space="preserve">0 | </v>
      </c>
      <c r="H218" t="str">
        <v xml:space="preserve">0 | </v>
      </c>
      <c r="I218" t="str">
        <v xml:space="preserve">0 | </v>
      </c>
      <c r="J218" t="str">
        <v xml:space="preserve">0 | </v>
      </c>
      <c r="DQ218" cm="1">
        <f t="array" ref="DQ218:DY218">TRANSPOSE(_xlfn._xlws.SORT(_xlfn._xlws.FILTER(tillage[tillage_level],tillage[experiment_ID]=A218)))</f>
        <v>0</v>
      </c>
      <c r="DR218">
        <v>0</v>
      </c>
      <c r="DS218">
        <v>0</v>
      </c>
      <c r="DT218">
        <v>0</v>
      </c>
      <c r="DU218">
        <v>0</v>
      </c>
      <c r="DV218">
        <v>0</v>
      </c>
      <c r="DW218">
        <v>0</v>
      </c>
      <c r="DX218">
        <v>0</v>
      </c>
      <c r="DY218" t="str">
        <v/>
      </c>
    </row>
    <row r="219" spans="2:129" x14ac:dyDescent="0.25">
      <c r="B219" t="str" cm="1">
        <f t="array" ref="B219:J219">TRANSPOSE(_xlfn._xlws.SORT(_xlfn._xlws.FILTER(tillage[tillage_level]&amp;" | "&amp;tillage[tillage_treatment_name],tillage[experiment_ID]=A219)))</f>
        <v xml:space="preserve"> | </v>
      </c>
      <c r="C219" t="str">
        <v xml:space="preserve">0 | </v>
      </c>
      <c r="D219" t="str">
        <v xml:space="preserve">0 | </v>
      </c>
      <c r="E219" t="str">
        <v xml:space="preserve">0 | </v>
      </c>
      <c r="F219" t="str">
        <v xml:space="preserve">0 | </v>
      </c>
      <c r="G219" t="str">
        <v xml:space="preserve">0 | </v>
      </c>
      <c r="H219" t="str">
        <v xml:space="preserve">0 | </v>
      </c>
      <c r="I219" t="str">
        <v xml:space="preserve">0 | </v>
      </c>
      <c r="J219" t="str">
        <v xml:space="preserve">0 | </v>
      </c>
      <c r="DQ219" cm="1">
        <f t="array" ref="DQ219:DY219">TRANSPOSE(_xlfn._xlws.SORT(_xlfn._xlws.FILTER(tillage[tillage_level],tillage[experiment_ID]=A219)))</f>
        <v>0</v>
      </c>
      <c r="DR219">
        <v>0</v>
      </c>
      <c r="DS219">
        <v>0</v>
      </c>
      <c r="DT219">
        <v>0</v>
      </c>
      <c r="DU219">
        <v>0</v>
      </c>
      <c r="DV219">
        <v>0</v>
      </c>
      <c r="DW219">
        <v>0</v>
      </c>
      <c r="DX219">
        <v>0</v>
      </c>
      <c r="DY219" t="str">
        <v/>
      </c>
    </row>
    <row r="220" spans="2:129" x14ac:dyDescent="0.25">
      <c r="B220" t="str" cm="1">
        <f t="array" ref="B220:J220">TRANSPOSE(_xlfn._xlws.SORT(_xlfn._xlws.FILTER(tillage[tillage_level]&amp;" | "&amp;tillage[tillage_treatment_name],tillage[experiment_ID]=A220)))</f>
        <v xml:space="preserve"> | </v>
      </c>
      <c r="C220" t="str">
        <v xml:space="preserve">0 | </v>
      </c>
      <c r="D220" t="str">
        <v xml:space="preserve">0 | </v>
      </c>
      <c r="E220" t="str">
        <v xml:space="preserve">0 | </v>
      </c>
      <c r="F220" t="str">
        <v xml:space="preserve">0 | </v>
      </c>
      <c r="G220" t="str">
        <v xml:space="preserve">0 | </v>
      </c>
      <c r="H220" t="str">
        <v xml:space="preserve">0 | </v>
      </c>
      <c r="I220" t="str">
        <v xml:space="preserve">0 | </v>
      </c>
      <c r="J220" t="str">
        <v xml:space="preserve">0 | </v>
      </c>
      <c r="DQ220" cm="1">
        <f t="array" ref="DQ220:DY220">TRANSPOSE(_xlfn._xlws.SORT(_xlfn._xlws.FILTER(tillage[tillage_level],tillage[experiment_ID]=A220)))</f>
        <v>0</v>
      </c>
      <c r="DR220">
        <v>0</v>
      </c>
      <c r="DS220">
        <v>0</v>
      </c>
      <c r="DT220">
        <v>0</v>
      </c>
      <c r="DU220">
        <v>0</v>
      </c>
      <c r="DV220">
        <v>0</v>
      </c>
      <c r="DW220">
        <v>0</v>
      </c>
      <c r="DX220">
        <v>0</v>
      </c>
      <c r="DY220" t="str">
        <v/>
      </c>
    </row>
    <row r="221" spans="2:129" x14ac:dyDescent="0.25">
      <c r="B221" t="str" cm="1">
        <f t="array" ref="B221:J221">TRANSPOSE(_xlfn._xlws.SORT(_xlfn._xlws.FILTER(tillage[tillage_level]&amp;" | "&amp;tillage[tillage_treatment_name],tillage[experiment_ID]=A221)))</f>
        <v xml:space="preserve"> | </v>
      </c>
      <c r="C221" t="str">
        <v xml:space="preserve">0 | </v>
      </c>
      <c r="D221" t="str">
        <v xml:space="preserve">0 | </v>
      </c>
      <c r="E221" t="str">
        <v xml:space="preserve">0 | </v>
      </c>
      <c r="F221" t="str">
        <v xml:space="preserve">0 | </v>
      </c>
      <c r="G221" t="str">
        <v xml:space="preserve">0 | </v>
      </c>
      <c r="H221" t="str">
        <v xml:space="preserve">0 | </v>
      </c>
      <c r="I221" t="str">
        <v xml:space="preserve">0 | </v>
      </c>
      <c r="J221" t="str">
        <v xml:space="preserve">0 | </v>
      </c>
      <c r="DQ221" cm="1">
        <f t="array" ref="DQ221:DY221">TRANSPOSE(_xlfn._xlws.SORT(_xlfn._xlws.FILTER(tillage[tillage_level],tillage[experiment_ID]=A221)))</f>
        <v>0</v>
      </c>
      <c r="DR221">
        <v>0</v>
      </c>
      <c r="DS221">
        <v>0</v>
      </c>
      <c r="DT221">
        <v>0</v>
      </c>
      <c r="DU221">
        <v>0</v>
      </c>
      <c r="DV221">
        <v>0</v>
      </c>
      <c r="DW221">
        <v>0</v>
      </c>
      <c r="DX221">
        <v>0</v>
      </c>
      <c r="DY221" t="str">
        <v/>
      </c>
    </row>
    <row r="222" spans="2:129" x14ac:dyDescent="0.25">
      <c r="B222" t="str" cm="1">
        <f t="array" ref="B222:J222">TRANSPOSE(_xlfn._xlws.SORT(_xlfn._xlws.FILTER(tillage[tillage_level]&amp;" | "&amp;tillage[tillage_treatment_name],tillage[experiment_ID]=A222)))</f>
        <v xml:space="preserve"> | </v>
      </c>
      <c r="C222" t="str">
        <v xml:space="preserve">0 | </v>
      </c>
      <c r="D222" t="str">
        <v xml:space="preserve">0 | </v>
      </c>
      <c r="E222" t="str">
        <v xml:space="preserve">0 | </v>
      </c>
      <c r="F222" t="str">
        <v xml:space="preserve">0 | </v>
      </c>
      <c r="G222" t="str">
        <v xml:space="preserve">0 | </v>
      </c>
      <c r="H222" t="str">
        <v xml:space="preserve">0 | </v>
      </c>
      <c r="I222" t="str">
        <v xml:space="preserve">0 | </v>
      </c>
      <c r="J222" t="str">
        <v xml:space="preserve">0 | </v>
      </c>
      <c r="DQ222" cm="1">
        <f t="array" ref="DQ222:DY222">TRANSPOSE(_xlfn._xlws.SORT(_xlfn._xlws.FILTER(tillage[tillage_level],tillage[experiment_ID]=A222)))</f>
        <v>0</v>
      </c>
      <c r="DR222">
        <v>0</v>
      </c>
      <c r="DS222">
        <v>0</v>
      </c>
      <c r="DT222">
        <v>0</v>
      </c>
      <c r="DU222">
        <v>0</v>
      </c>
      <c r="DV222">
        <v>0</v>
      </c>
      <c r="DW222">
        <v>0</v>
      </c>
      <c r="DX222">
        <v>0</v>
      </c>
      <c r="DY222" t="str">
        <v/>
      </c>
    </row>
    <row r="223" spans="2:129" x14ac:dyDescent="0.25">
      <c r="B223" t="str" cm="1">
        <f t="array" ref="B223:J223">TRANSPOSE(_xlfn._xlws.SORT(_xlfn._xlws.FILTER(tillage[tillage_level]&amp;" | "&amp;tillage[tillage_treatment_name],tillage[experiment_ID]=A223)))</f>
        <v xml:space="preserve"> | </v>
      </c>
      <c r="C223" t="str">
        <v xml:space="preserve">0 | </v>
      </c>
      <c r="D223" t="str">
        <v xml:space="preserve">0 | </v>
      </c>
      <c r="E223" t="str">
        <v xml:space="preserve">0 | </v>
      </c>
      <c r="F223" t="str">
        <v xml:space="preserve">0 | </v>
      </c>
      <c r="G223" t="str">
        <v xml:space="preserve">0 | </v>
      </c>
      <c r="H223" t="str">
        <v xml:space="preserve">0 | </v>
      </c>
      <c r="I223" t="str">
        <v xml:space="preserve">0 | </v>
      </c>
      <c r="J223" t="str">
        <v xml:space="preserve">0 | </v>
      </c>
      <c r="DQ223" cm="1">
        <f t="array" ref="DQ223:DY223">TRANSPOSE(_xlfn._xlws.SORT(_xlfn._xlws.FILTER(tillage[tillage_level],tillage[experiment_ID]=A223)))</f>
        <v>0</v>
      </c>
      <c r="DR223">
        <v>0</v>
      </c>
      <c r="DS223">
        <v>0</v>
      </c>
      <c r="DT223">
        <v>0</v>
      </c>
      <c r="DU223">
        <v>0</v>
      </c>
      <c r="DV223">
        <v>0</v>
      </c>
      <c r="DW223">
        <v>0</v>
      </c>
      <c r="DX223">
        <v>0</v>
      </c>
      <c r="DY223" t="str">
        <v/>
      </c>
    </row>
    <row r="224" spans="2:129" x14ac:dyDescent="0.25">
      <c r="B224" t="str" cm="1">
        <f t="array" ref="B224:J224">TRANSPOSE(_xlfn._xlws.SORT(_xlfn._xlws.FILTER(tillage[tillage_level]&amp;" | "&amp;tillage[tillage_treatment_name],tillage[experiment_ID]=A224)))</f>
        <v xml:space="preserve"> | </v>
      </c>
      <c r="C224" t="str">
        <v xml:space="preserve">0 | </v>
      </c>
      <c r="D224" t="str">
        <v xml:space="preserve">0 | </v>
      </c>
      <c r="E224" t="str">
        <v xml:space="preserve">0 | </v>
      </c>
      <c r="F224" t="str">
        <v xml:space="preserve">0 | </v>
      </c>
      <c r="G224" t="str">
        <v xml:space="preserve">0 | </v>
      </c>
      <c r="H224" t="str">
        <v xml:space="preserve">0 | </v>
      </c>
      <c r="I224" t="str">
        <v xml:space="preserve">0 | </v>
      </c>
      <c r="J224" t="str">
        <v xml:space="preserve">0 | </v>
      </c>
      <c r="DQ224" cm="1">
        <f t="array" ref="DQ224:DY224">TRANSPOSE(_xlfn._xlws.SORT(_xlfn._xlws.FILTER(tillage[tillage_level],tillage[experiment_ID]=A224)))</f>
        <v>0</v>
      </c>
      <c r="DR224">
        <v>0</v>
      </c>
      <c r="DS224">
        <v>0</v>
      </c>
      <c r="DT224">
        <v>0</v>
      </c>
      <c r="DU224">
        <v>0</v>
      </c>
      <c r="DV224">
        <v>0</v>
      </c>
      <c r="DW224">
        <v>0</v>
      </c>
      <c r="DX224">
        <v>0</v>
      </c>
      <c r="DY224" t="str">
        <v/>
      </c>
    </row>
    <row r="225" spans="2:129" x14ac:dyDescent="0.25">
      <c r="B225" t="str" cm="1">
        <f t="array" ref="B225:J225">TRANSPOSE(_xlfn._xlws.SORT(_xlfn._xlws.FILTER(tillage[tillage_level]&amp;" | "&amp;tillage[tillage_treatment_name],tillage[experiment_ID]=A225)))</f>
        <v xml:space="preserve"> | </v>
      </c>
      <c r="C225" t="str">
        <v xml:space="preserve">0 | </v>
      </c>
      <c r="D225" t="str">
        <v xml:space="preserve">0 | </v>
      </c>
      <c r="E225" t="str">
        <v xml:space="preserve">0 | </v>
      </c>
      <c r="F225" t="str">
        <v xml:space="preserve">0 | </v>
      </c>
      <c r="G225" t="str">
        <v xml:space="preserve">0 | </v>
      </c>
      <c r="H225" t="str">
        <v xml:space="preserve">0 | </v>
      </c>
      <c r="I225" t="str">
        <v xml:space="preserve">0 | </v>
      </c>
      <c r="J225" t="str">
        <v xml:space="preserve">0 | </v>
      </c>
      <c r="DQ225" cm="1">
        <f t="array" ref="DQ225:DY225">TRANSPOSE(_xlfn._xlws.SORT(_xlfn._xlws.FILTER(tillage[tillage_level],tillage[experiment_ID]=A225)))</f>
        <v>0</v>
      </c>
      <c r="DR225">
        <v>0</v>
      </c>
      <c r="DS225">
        <v>0</v>
      </c>
      <c r="DT225">
        <v>0</v>
      </c>
      <c r="DU225">
        <v>0</v>
      </c>
      <c r="DV225">
        <v>0</v>
      </c>
      <c r="DW225">
        <v>0</v>
      </c>
      <c r="DX225">
        <v>0</v>
      </c>
      <c r="DY225" t="str">
        <v/>
      </c>
    </row>
    <row r="226" spans="2:129" x14ac:dyDescent="0.25">
      <c r="B226" t="str" cm="1">
        <f t="array" ref="B226:J226">TRANSPOSE(_xlfn._xlws.SORT(_xlfn._xlws.FILTER(tillage[tillage_level]&amp;" | "&amp;tillage[tillage_treatment_name],tillage[experiment_ID]=A226)))</f>
        <v xml:space="preserve"> | </v>
      </c>
      <c r="C226" t="str">
        <v xml:space="preserve">0 | </v>
      </c>
      <c r="D226" t="str">
        <v xml:space="preserve">0 | </v>
      </c>
      <c r="E226" t="str">
        <v xml:space="preserve">0 | </v>
      </c>
      <c r="F226" t="str">
        <v xml:space="preserve">0 | </v>
      </c>
      <c r="G226" t="str">
        <v xml:space="preserve">0 | </v>
      </c>
      <c r="H226" t="str">
        <v xml:space="preserve">0 | </v>
      </c>
      <c r="I226" t="str">
        <v xml:space="preserve">0 | </v>
      </c>
      <c r="J226" t="str">
        <v xml:space="preserve">0 | </v>
      </c>
      <c r="DQ226" cm="1">
        <f t="array" ref="DQ226:DY226">TRANSPOSE(_xlfn._xlws.SORT(_xlfn._xlws.FILTER(tillage[tillage_level],tillage[experiment_ID]=A226)))</f>
        <v>0</v>
      </c>
      <c r="DR226">
        <v>0</v>
      </c>
      <c r="DS226">
        <v>0</v>
      </c>
      <c r="DT226">
        <v>0</v>
      </c>
      <c r="DU226">
        <v>0</v>
      </c>
      <c r="DV226">
        <v>0</v>
      </c>
      <c r="DW226">
        <v>0</v>
      </c>
      <c r="DX226">
        <v>0</v>
      </c>
      <c r="DY226" t="str">
        <v/>
      </c>
    </row>
    <row r="227" spans="2:129" x14ac:dyDescent="0.25">
      <c r="B227" t="str" cm="1">
        <f t="array" ref="B227:J227">TRANSPOSE(_xlfn._xlws.SORT(_xlfn._xlws.FILTER(tillage[tillage_level]&amp;" | "&amp;tillage[tillage_treatment_name],tillage[experiment_ID]=A227)))</f>
        <v xml:space="preserve"> | </v>
      </c>
      <c r="C227" t="str">
        <v xml:space="preserve">0 | </v>
      </c>
      <c r="D227" t="str">
        <v xml:space="preserve">0 | </v>
      </c>
      <c r="E227" t="str">
        <v xml:space="preserve">0 | </v>
      </c>
      <c r="F227" t="str">
        <v xml:space="preserve">0 | </v>
      </c>
      <c r="G227" t="str">
        <v xml:space="preserve">0 | </v>
      </c>
      <c r="H227" t="str">
        <v xml:space="preserve">0 | </v>
      </c>
      <c r="I227" t="str">
        <v xml:space="preserve">0 | </v>
      </c>
      <c r="J227" t="str">
        <v xml:space="preserve">0 | </v>
      </c>
      <c r="DQ227" cm="1">
        <f t="array" ref="DQ227:DY227">TRANSPOSE(_xlfn._xlws.SORT(_xlfn._xlws.FILTER(tillage[tillage_level],tillage[experiment_ID]=A227)))</f>
        <v>0</v>
      </c>
      <c r="DR227">
        <v>0</v>
      </c>
      <c r="DS227">
        <v>0</v>
      </c>
      <c r="DT227">
        <v>0</v>
      </c>
      <c r="DU227">
        <v>0</v>
      </c>
      <c r="DV227">
        <v>0</v>
      </c>
      <c r="DW227">
        <v>0</v>
      </c>
      <c r="DX227">
        <v>0</v>
      </c>
      <c r="DY227" t="str">
        <v/>
      </c>
    </row>
    <row r="228" spans="2:129" x14ac:dyDescent="0.25">
      <c r="B228" t="str" cm="1">
        <f t="array" ref="B228:J228">TRANSPOSE(_xlfn._xlws.SORT(_xlfn._xlws.FILTER(tillage[tillage_level]&amp;" | "&amp;tillage[tillage_treatment_name],tillage[experiment_ID]=A228)))</f>
        <v xml:space="preserve"> | </v>
      </c>
      <c r="C228" t="str">
        <v xml:space="preserve">0 | </v>
      </c>
      <c r="D228" t="str">
        <v xml:space="preserve">0 | </v>
      </c>
      <c r="E228" t="str">
        <v xml:space="preserve">0 | </v>
      </c>
      <c r="F228" t="str">
        <v xml:space="preserve">0 | </v>
      </c>
      <c r="G228" t="str">
        <v xml:space="preserve">0 | </v>
      </c>
      <c r="H228" t="str">
        <v xml:space="preserve">0 | </v>
      </c>
      <c r="I228" t="str">
        <v xml:space="preserve">0 | </v>
      </c>
      <c r="J228" t="str">
        <v xml:space="preserve">0 | </v>
      </c>
      <c r="DQ228" cm="1">
        <f t="array" ref="DQ228:DY228">TRANSPOSE(_xlfn._xlws.SORT(_xlfn._xlws.FILTER(tillage[tillage_level],tillage[experiment_ID]=A228)))</f>
        <v>0</v>
      </c>
      <c r="DR228">
        <v>0</v>
      </c>
      <c r="DS228">
        <v>0</v>
      </c>
      <c r="DT228">
        <v>0</v>
      </c>
      <c r="DU228">
        <v>0</v>
      </c>
      <c r="DV228">
        <v>0</v>
      </c>
      <c r="DW228">
        <v>0</v>
      </c>
      <c r="DX228">
        <v>0</v>
      </c>
      <c r="DY228" t="str">
        <v/>
      </c>
    </row>
    <row r="229" spans="2:129" x14ac:dyDescent="0.25">
      <c r="B229" t="str" cm="1">
        <f t="array" ref="B229:J229">TRANSPOSE(_xlfn._xlws.SORT(_xlfn._xlws.FILTER(tillage[tillage_level]&amp;" | "&amp;tillage[tillage_treatment_name],tillage[experiment_ID]=A229)))</f>
        <v xml:space="preserve"> | </v>
      </c>
      <c r="C229" t="str">
        <v xml:space="preserve">0 | </v>
      </c>
      <c r="D229" t="str">
        <v xml:space="preserve">0 | </v>
      </c>
      <c r="E229" t="str">
        <v xml:space="preserve">0 | </v>
      </c>
      <c r="F229" t="str">
        <v xml:space="preserve">0 | </v>
      </c>
      <c r="G229" t="str">
        <v xml:space="preserve">0 | </v>
      </c>
      <c r="H229" t="str">
        <v xml:space="preserve">0 | </v>
      </c>
      <c r="I229" t="str">
        <v xml:space="preserve">0 | </v>
      </c>
      <c r="J229" t="str">
        <v xml:space="preserve">0 | </v>
      </c>
      <c r="DQ229" cm="1">
        <f t="array" ref="DQ229:DY229">TRANSPOSE(_xlfn._xlws.SORT(_xlfn._xlws.FILTER(tillage[tillage_level],tillage[experiment_ID]=A229)))</f>
        <v>0</v>
      </c>
      <c r="DR229">
        <v>0</v>
      </c>
      <c r="DS229">
        <v>0</v>
      </c>
      <c r="DT229">
        <v>0</v>
      </c>
      <c r="DU229">
        <v>0</v>
      </c>
      <c r="DV229">
        <v>0</v>
      </c>
      <c r="DW229">
        <v>0</v>
      </c>
      <c r="DX229">
        <v>0</v>
      </c>
      <c r="DY229" t="str">
        <v/>
      </c>
    </row>
    <row r="230" spans="2:129" x14ac:dyDescent="0.25">
      <c r="B230" t="str" cm="1">
        <f t="array" ref="B230:J230">TRANSPOSE(_xlfn._xlws.SORT(_xlfn._xlws.FILTER(tillage[tillage_level]&amp;" | "&amp;tillage[tillage_treatment_name],tillage[experiment_ID]=A230)))</f>
        <v xml:space="preserve"> | </v>
      </c>
      <c r="C230" t="str">
        <v xml:space="preserve">0 | </v>
      </c>
      <c r="D230" t="str">
        <v xml:space="preserve">0 | </v>
      </c>
      <c r="E230" t="str">
        <v xml:space="preserve">0 | </v>
      </c>
      <c r="F230" t="str">
        <v xml:space="preserve">0 | </v>
      </c>
      <c r="G230" t="str">
        <v xml:space="preserve">0 | </v>
      </c>
      <c r="H230" t="str">
        <v xml:space="preserve">0 | </v>
      </c>
      <c r="I230" t="str">
        <v xml:space="preserve">0 | </v>
      </c>
      <c r="J230" t="str">
        <v xml:space="preserve">0 | </v>
      </c>
      <c r="DQ230" cm="1">
        <f t="array" ref="DQ230:DY230">TRANSPOSE(_xlfn._xlws.SORT(_xlfn._xlws.FILTER(tillage[tillage_level],tillage[experiment_ID]=A230)))</f>
        <v>0</v>
      </c>
      <c r="DR230">
        <v>0</v>
      </c>
      <c r="DS230">
        <v>0</v>
      </c>
      <c r="DT230">
        <v>0</v>
      </c>
      <c r="DU230">
        <v>0</v>
      </c>
      <c r="DV230">
        <v>0</v>
      </c>
      <c r="DW230">
        <v>0</v>
      </c>
      <c r="DX230">
        <v>0</v>
      </c>
      <c r="DY230" t="str">
        <v/>
      </c>
    </row>
    <row r="231" spans="2:129" x14ac:dyDescent="0.25">
      <c r="B231" t="str" cm="1">
        <f t="array" ref="B231:J231">TRANSPOSE(_xlfn._xlws.SORT(_xlfn._xlws.FILTER(tillage[tillage_level]&amp;" | "&amp;tillage[tillage_treatment_name],tillage[experiment_ID]=A231)))</f>
        <v xml:space="preserve"> | </v>
      </c>
      <c r="C231" t="str">
        <v xml:space="preserve">0 | </v>
      </c>
      <c r="D231" t="str">
        <v xml:space="preserve">0 | </v>
      </c>
      <c r="E231" t="str">
        <v xml:space="preserve">0 | </v>
      </c>
      <c r="F231" t="str">
        <v xml:space="preserve">0 | </v>
      </c>
      <c r="G231" t="str">
        <v xml:space="preserve">0 | </v>
      </c>
      <c r="H231" t="str">
        <v xml:space="preserve">0 | </v>
      </c>
      <c r="I231" t="str">
        <v xml:space="preserve">0 | </v>
      </c>
      <c r="J231" t="str">
        <v xml:space="preserve">0 | </v>
      </c>
      <c r="DQ231" cm="1">
        <f t="array" ref="DQ231:DY231">TRANSPOSE(_xlfn._xlws.SORT(_xlfn._xlws.FILTER(tillage[tillage_level],tillage[experiment_ID]=A231)))</f>
        <v>0</v>
      </c>
      <c r="DR231">
        <v>0</v>
      </c>
      <c r="DS231">
        <v>0</v>
      </c>
      <c r="DT231">
        <v>0</v>
      </c>
      <c r="DU231">
        <v>0</v>
      </c>
      <c r="DV231">
        <v>0</v>
      </c>
      <c r="DW231">
        <v>0</v>
      </c>
      <c r="DX231">
        <v>0</v>
      </c>
      <c r="DY231" t="str">
        <v/>
      </c>
    </row>
    <row r="232" spans="2:129" x14ac:dyDescent="0.25">
      <c r="B232" t="str" cm="1">
        <f t="array" ref="B232:J232">TRANSPOSE(_xlfn._xlws.SORT(_xlfn._xlws.FILTER(tillage[tillage_level]&amp;" | "&amp;tillage[tillage_treatment_name],tillage[experiment_ID]=A232)))</f>
        <v xml:space="preserve"> | </v>
      </c>
      <c r="C232" t="str">
        <v xml:space="preserve">0 | </v>
      </c>
      <c r="D232" t="str">
        <v xml:space="preserve">0 | </v>
      </c>
      <c r="E232" t="str">
        <v xml:space="preserve">0 | </v>
      </c>
      <c r="F232" t="str">
        <v xml:space="preserve">0 | </v>
      </c>
      <c r="G232" t="str">
        <v xml:space="preserve">0 | </v>
      </c>
      <c r="H232" t="str">
        <v xml:space="preserve">0 | </v>
      </c>
      <c r="I232" t="str">
        <v xml:space="preserve">0 | </v>
      </c>
      <c r="J232" t="str">
        <v xml:space="preserve">0 | </v>
      </c>
      <c r="DQ232" cm="1">
        <f t="array" ref="DQ232:DY232">TRANSPOSE(_xlfn._xlws.SORT(_xlfn._xlws.FILTER(tillage[tillage_level],tillage[experiment_ID]=A232)))</f>
        <v>0</v>
      </c>
      <c r="DR232">
        <v>0</v>
      </c>
      <c r="DS232">
        <v>0</v>
      </c>
      <c r="DT232">
        <v>0</v>
      </c>
      <c r="DU232">
        <v>0</v>
      </c>
      <c r="DV232">
        <v>0</v>
      </c>
      <c r="DW232">
        <v>0</v>
      </c>
      <c r="DX232">
        <v>0</v>
      </c>
      <c r="DY232" t="str">
        <v/>
      </c>
    </row>
    <row r="233" spans="2:129" x14ac:dyDescent="0.25">
      <c r="B233" t="str" cm="1">
        <f t="array" ref="B233:J233">TRANSPOSE(_xlfn._xlws.SORT(_xlfn._xlws.FILTER(tillage[tillage_level]&amp;" | "&amp;tillage[tillage_treatment_name],tillage[experiment_ID]=A233)))</f>
        <v xml:space="preserve"> | </v>
      </c>
      <c r="C233" t="str">
        <v xml:space="preserve">0 | </v>
      </c>
      <c r="D233" t="str">
        <v xml:space="preserve">0 | </v>
      </c>
      <c r="E233" t="str">
        <v xml:space="preserve">0 | </v>
      </c>
      <c r="F233" t="str">
        <v xml:space="preserve">0 | </v>
      </c>
      <c r="G233" t="str">
        <v xml:space="preserve">0 | </v>
      </c>
      <c r="H233" t="str">
        <v xml:space="preserve">0 | </v>
      </c>
      <c r="I233" t="str">
        <v xml:space="preserve">0 | </v>
      </c>
      <c r="J233" t="str">
        <v xml:space="preserve">0 | </v>
      </c>
      <c r="DQ233" cm="1">
        <f t="array" ref="DQ233:DY233">TRANSPOSE(_xlfn._xlws.SORT(_xlfn._xlws.FILTER(tillage[tillage_level],tillage[experiment_ID]=A233)))</f>
        <v>0</v>
      </c>
      <c r="DR233">
        <v>0</v>
      </c>
      <c r="DS233">
        <v>0</v>
      </c>
      <c r="DT233">
        <v>0</v>
      </c>
      <c r="DU233">
        <v>0</v>
      </c>
      <c r="DV233">
        <v>0</v>
      </c>
      <c r="DW233">
        <v>0</v>
      </c>
      <c r="DX233">
        <v>0</v>
      </c>
      <c r="DY233" t="str">
        <v/>
      </c>
    </row>
    <row r="234" spans="2:129" x14ac:dyDescent="0.25">
      <c r="B234" t="str" cm="1">
        <f t="array" ref="B234:J234">TRANSPOSE(_xlfn._xlws.SORT(_xlfn._xlws.FILTER(tillage[tillage_level]&amp;" | "&amp;tillage[tillage_treatment_name],tillage[experiment_ID]=A234)))</f>
        <v xml:space="preserve"> | </v>
      </c>
      <c r="C234" t="str">
        <v xml:space="preserve">0 | </v>
      </c>
      <c r="D234" t="str">
        <v xml:space="preserve">0 | </v>
      </c>
      <c r="E234" t="str">
        <v xml:space="preserve">0 | </v>
      </c>
      <c r="F234" t="str">
        <v xml:space="preserve">0 | </v>
      </c>
      <c r="G234" t="str">
        <v xml:space="preserve">0 | </v>
      </c>
      <c r="H234" t="str">
        <v xml:space="preserve">0 | </v>
      </c>
      <c r="I234" t="str">
        <v xml:space="preserve">0 | </v>
      </c>
      <c r="J234" t="str">
        <v xml:space="preserve">0 | </v>
      </c>
      <c r="DQ234" cm="1">
        <f t="array" ref="DQ234:DY234">TRANSPOSE(_xlfn._xlws.SORT(_xlfn._xlws.FILTER(tillage[tillage_level],tillage[experiment_ID]=A234)))</f>
        <v>0</v>
      </c>
      <c r="DR234">
        <v>0</v>
      </c>
      <c r="DS234">
        <v>0</v>
      </c>
      <c r="DT234">
        <v>0</v>
      </c>
      <c r="DU234">
        <v>0</v>
      </c>
      <c r="DV234">
        <v>0</v>
      </c>
      <c r="DW234">
        <v>0</v>
      </c>
      <c r="DX234">
        <v>0</v>
      </c>
      <c r="DY234" t="str">
        <v/>
      </c>
    </row>
    <row r="235" spans="2:129" x14ac:dyDescent="0.25">
      <c r="B235" t="str" cm="1">
        <f t="array" ref="B235:J235">TRANSPOSE(_xlfn._xlws.SORT(_xlfn._xlws.FILTER(tillage[tillage_level]&amp;" | "&amp;tillage[tillage_treatment_name],tillage[experiment_ID]=A235)))</f>
        <v xml:space="preserve"> | </v>
      </c>
      <c r="C235" t="str">
        <v xml:space="preserve">0 | </v>
      </c>
      <c r="D235" t="str">
        <v xml:space="preserve">0 | </v>
      </c>
      <c r="E235" t="str">
        <v xml:space="preserve">0 | </v>
      </c>
      <c r="F235" t="str">
        <v xml:space="preserve">0 | </v>
      </c>
      <c r="G235" t="str">
        <v xml:space="preserve">0 | </v>
      </c>
      <c r="H235" t="str">
        <v xml:space="preserve">0 | </v>
      </c>
      <c r="I235" t="str">
        <v xml:space="preserve">0 | </v>
      </c>
      <c r="J235" t="str">
        <v xml:space="preserve">0 | </v>
      </c>
      <c r="DQ235" cm="1">
        <f t="array" ref="DQ235:DY235">TRANSPOSE(_xlfn._xlws.SORT(_xlfn._xlws.FILTER(tillage[tillage_level],tillage[experiment_ID]=A235)))</f>
        <v>0</v>
      </c>
      <c r="DR235">
        <v>0</v>
      </c>
      <c r="DS235">
        <v>0</v>
      </c>
      <c r="DT235">
        <v>0</v>
      </c>
      <c r="DU235">
        <v>0</v>
      </c>
      <c r="DV235">
        <v>0</v>
      </c>
      <c r="DW235">
        <v>0</v>
      </c>
      <c r="DX235">
        <v>0</v>
      </c>
      <c r="DY235" t="str">
        <v/>
      </c>
    </row>
    <row r="236" spans="2:129" x14ac:dyDescent="0.25">
      <c r="B236" t="str" cm="1">
        <f t="array" ref="B236:J236">TRANSPOSE(_xlfn._xlws.SORT(_xlfn._xlws.FILTER(tillage[tillage_level]&amp;" | "&amp;tillage[tillage_treatment_name],tillage[experiment_ID]=A236)))</f>
        <v xml:space="preserve"> | </v>
      </c>
      <c r="C236" t="str">
        <v xml:space="preserve">0 | </v>
      </c>
      <c r="D236" t="str">
        <v xml:space="preserve">0 | </v>
      </c>
      <c r="E236" t="str">
        <v xml:space="preserve">0 | </v>
      </c>
      <c r="F236" t="str">
        <v xml:space="preserve">0 | </v>
      </c>
      <c r="G236" t="str">
        <v xml:space="preserve">0 | </v>
      </c>
      <c r="H236" t="str">
        <v xml:space="preserve">0 | </v>
      </c>
      <c r="I236" t="str">
        <v xml:space="preserve">0 | </v>
      </c>
      <c r="J236" t="str">
        <v xml:space="preserve">0 | </v>
      </c>
      <c r="DQ236" cm="1">
        <f t="array" ref="DQ236:DY236">TRANSPOSE(_xlfn._xlws.SORT(_xlfn._xlws.FILTER(tillage[tillage_level],tillage[experiment_ID]=A236)))</f>
        <v>0</v>
      </c>
      <c r="DR236">
        <v>0</v>
      </c>
      <c r="DS236">
        <v>0</v>
      </c>
      <c r="DT236">
        <v>0</v>
      </c>
      <c r="DU236">
        <v>0</v>
      </c>
      <c r="DV236">
        <v>0</v>
      </c>
      <c r="DW236">
        <v>0</v>
      </c>
      <c r="DX236">
        <v>0</v>
      </c>
      <c r="DY236" t="str">
        <v/>
      </c>
    </row>
    <row r="237" spans="2:129" x14ac:dyDescent="0.25">
      <c r="B237" t="str" cm="1">
        <f t="array" ref="B237:J237">TRANSPOSE(_xlfn._xlws.SORT(_xlfn._xlws.FILTER(tillage[tillage_level]&amp;" | "&amp;tillage[tillage_treatment_name],tillage[experiment_ID]=A237)))</f>
        <v xml:space="preserve"> | </v>
      </c>
      <c r="C237" t="str">
        <v xml:space="preserve">0 | </v>
      </c>
      <c r="D237" t="str">
        <v xml:space="preserve">0 | </v>
      </c>
      <c r="E237" t="str">
        <v xml:space="preserve">0 | </v>
      </c>
      <c r="F237" t="str">
        <v xml:space="preserve">0 | </v>
      </c>
      <c r="G237" t="str">
        <v xml:space="preserve">0 | </v>
      </c>
      <c r="H237" t="str">
        <v xml:space="preserve">0 | </v>
      </c>
      <c r="I237" t="str">
        <v xml:space="preserve">0 | </v>
      </c>
      <c r="J237" t="str">
        <v xml:space="preserve">0 | </v>
      </c>
      <c r="DQ237" cm="1">
        <f t="array" ref="DQ237:DY237">TRANSPOSE(_xlfn._xlws.SORT(_xlfn._xlws.FILTER(tillage[tillage_level],tillage[experiment_ID]=A237)))</f>
        <v>0</v>
      </c>
      <c r="DR237">
        <v>0</v>
      </c>
      <c r="DS237">
        <v>0</v>
      </c>
      <c r="DT237">
        <v>0</v>
      </c>
      <c r="DU237">
        <v>0</v>
      </c>
      <c r="DV237">
        <v>0</v>
      </c>
      <c r="DW237">
        <v>0</v>
      </c>
      <c r="DX237">
        <v>0</v>
      </c>
      <c r="DY237" t="str">
        <v/>
      </c>
    </row>
    <row r="238" spans="2:129" x14ac:dyDescent="0.25">
      <c r="B238" t="str" cm="1">
        <f t="array" ref="B238:J238">TRANSPOSE(_xlfn._xlws.SORT(_xlfn._xlws.FILTER(tillage[tillage_level]&amp;" | "&amp;tillage[tillage_treatment_name],tillage[experiment_ID]=A238)))</f>
        <v xml:space="preserve"> | </v>
      </c>
      <c r="C238" t="str">
        <v xml:space="preserve">0 | </v>
      </c>
      <c r="D238" t="str">
        <v xml:space="preserve">0 | </v>
      </c>
      <c r="E238" t="str">
        <v xml:space="preserve">0 | </v>
      </c>
      <c r="F238" t="str">
        <v xml:space="preserve">0 | </v>
      </c>
      <c r="G238" t="str">
        <v xml:space="preserve">0 | </v>
      </c>
      <c r="H238" t="str">
        <v xml:space="preserve">0 | </v>
      </c>
      <c r="I238" t="str">
        <v xml:space="preserve">0 | </v>
      </c>
      <c r="J238" t="str">
        <v xml:space="preserve">0 | </v>
      </c>
      <c r="DQ238" cm="1">
        <f t="array" ref="DQ238:DY238">TRANSPOSE(_xlfn._xlws.SORT(_xlfn._xlws.FILTER(tillage[tillage_level],tillage[experiment_ID]=A238)))</f>
        <v>0</v>
      </c>
      <c r="DR238">
        <v>0</v>
      </c>
      <c r="DS238">
        <v>0</v>
      </c>
      <c r="DT238">
        <v>0</v>
      </c>
      <c r="DU238">
        <v>0</v>
      </c>
      <c r="DV238">
        <v>0</v>
      </c>
      <c r="DW238">
        <v>0</v>
      </c>
      <c r="DX238">
        <v>0</v>
      </c>
      <c r="DY238" t="str">
        <v/>
      </c>
    </row>
    <row r="239" spans="2:129" x14ac:dyDescent="0.25">
      <c r="B239" t="str" cm="1">
        <f t="array" ref="B239:J239">TRANSPOSE(_xlfn._xlws.SORT(_xlfn._xlws.FILTER(tillage[tillage_level]&amp;" | "&amp;tillage[tillage_treatment_name],tillage[experiment_ID]=A239)))</f>
        <v xml:space="preserve"> | </v>
      </c>
      <c r="C239" t="str">
        <v xml:space="preserve">0 | </v>
      </c>
      <c r="D239" t="str">
        <v xml:space="preserve">0 | </v>
      </c>
      <c r="E239" t="str">
        <v xml:space="preserve">0 | </v>
      </c>
      <c r="F239" t="str">
        <v xml:space="preserve">0 | </v>
      </c>
      <c r="G239" t="str">
        <v xml:space="preserve">0 | </v>
      </c>
      <c r="H239" t="str">
        <v xml:space="preserve">0 | </v>
      </c>
      <c r="I239" t="str">
        <v xml:space="preserve">0 | </v>
      </c>
      <c r="J239" t="str">
        <v xml:space="preserve">0 | </v>
      </c>
      <c r="DQ239" cm="1">
        <f t="array" ref="DQ239:DY239">TRANSPOSE(_xlfn._xlws.SORT(_xlfn._xlws.FILTER(tillage[tillage_level],tillage[experiment_ID]=A239)))</f>
        <v>0</v>
      </c>
      <c r="DR239">
        <v>0</v>
      </c>
      <c r="DS239">
        <v>0</v>
      </c>
      <c r="DT239">
        <v>0</v>
      </c>
      <c r="DU239">
        <v>0</v>
      </c>
      <c r="DV239">
        <v>0</v>
      </c>
      <c r="DW239">
        <v>0</v>
      </c>
      <c r="DX239">
        <v>0</v>
      </c>
      <c r="DY239" t="str">
        <v/>
      </c>
    </row>
    <row r="240" spans="2:129" x14ac:dyDescent="0.25">
      <c r="B240" t="str" cm="1">
        <f t="array" ref="B240:J240">TRANSPOSE(_xlfn._xlws.SORT(_xlfn._xlws.FILTER(tillage[tillage_level]&amp;" | "&amp;tillage[tillage_treatment_name],tillage[experiment_ID]=A240)))</f>
        <v xml:space="preserve"> | </v>
      </c>
      <c r="C240" t="str">
        <v xml:space="preserve">0 | </v>
      </c>
      <c r="D240" t="str">
        <v xml:space="preserve">0 | </v>
      </c>
      <c r="E240" t="str">
        <v xml:space="preserve">0 | </v>
      </c>
      <c r="F240" t="str">
        <v xml:space="preserve">0 | </v>
      </c>
      <c r="G240" t="str">
        <v xml:space="preserve">0 | </v>
      </c>
      <c r="H240" t="str">
        <v xml:space="preserve">0 | </v>
      </c>
      <c r="I240" t="str">
        <v xml:space="preserve">0 | </v>
      </c>
      <c r="J240" t="str">
        <v xml:space="preserve">0 | </v>
      </c>
      <c r="DQ240" cm="1">
        <f t="array" ref="DQ240:DY240">TRANSPOSE(_xlfn._xlws.SORT(_xlfn._xlws.FILTER(tillage[tillage_level],tillage[experiment_ID]=A240)))</f>
        <v>0</v>
      </c>
      <c r="DR240">
        <v>0</v>
      </c>
      <c r="DS240">
        <v>0</v>
      </c>
      <c r="DT240">
        <v>0</v>
      </c>
      <c r="DU240">
        <v>0</v>
      </c>
      <c r="DV240">
        <v>0</v>
      </c>
      <c r="DW240">
        <v>0</v>
      </c>
      <c r="DX240">
        <v>0</v>
      </c>
      <c r="DY240" t="str">
        <v/>
      </c>
    </row>
    <row r="241" spans="2:129" x14ac:dyDescent="0.25">
      <c r="B241" t="str" cm="1">
        <f t="array" ref="B241:J241">TRANSPOSE(_xlfn._xlws.SORT(_xlfn._xlws.FILTER(tillage[tillage_level]&amp;" | "&amp;tillage[tillage_treatment_name],tillage[experiment_ID]=A241)))</f>
        <v xml:space="preserve"> | </v>
      </c>
      <c r="C241" t="str">
        <v xml:space="preserve">0 | </v>
      </c>
      <c r="D241" t="str">
        <v xml:space="preserve">0 | </v>
      </c>
      <c r="E241" t="str">
        <v xml:space="preserve">0 | </v>
      </c>
      <c r="F241" t="str">
        <v xml:space="preserve">0 | </v>
      </c>
      <c r="G241" t="str">
        <v xml:space="preserve">0 | </v>
      </c>
      <c r="H241" t="str">
        <v xml:space="preserve">0 | </v>
      </c>
      <c r="I241" t="str">
        <v xml:space="preserve">0 | </v>
      </c>
      <c r="J241" t="str">
        <v xml:space="preserve">0 | </v>
      </c>
      <c r="DQ241" cm="1">
        <f t="array" ref="DQ241:DY241">TRANSPOSE(_xlfn._xlws.SORT(_xlfn._xlws.FILTER(tillage[tillage_level],tillage[experiment_ID]=A241)))</f>
        <v>0</v>
      </c>
      <c r="DR241">
        <v>0</v>
      </c>
      <c r="DS241">
        <v>0</v>
      </c>
      <c r="DT241">
        <v>0</v>
      </c>
      <c r="DU241">
        <v>0</v>
      </c>
      <c r="DV241">
        <v>0</v>
      </c>
      <c r="DW241">
        <v>0</v>
      </c>
      <c r="DX241">
        <v>0</v>
      </c>
      <c r="DY241" t="str">
        <v/>
      </c>
    </row>
    <row r="242" spans="2:129" x14ac:dyDescent="0.25">
      <c r="B242" t="str" cm="1">
        <f t="array" ref="B242:J242">TRANSPOSE(_xlfn._xlws.SORT(_xlfn._xlws.FILTER(tillage[tillage_level]&amp;" | "&amp;tillage[tillage_treatment_name],tillage[experiment_ID]=A242)))</f>
        <v xml:space="preserve"> | </v>
      </c>
      <c r="C242" t="str">
        <v xml:space="preserve">0 | </v>
      </c>
      <c r="D242" t="str">
        <v xml:space="preserve">0 | </v>
      </c>
      <c r="E242" t="str">
        <v xml:space="preserve">0 | </v>
      </c>
      <c r="F242" t="str">
        <v xml:space="preserve">0 | </v>
      </c>
      <c r="G242" t="str">
        <v xml:space="preserve">0 | </v>
      </c>
      <c r="H242" t="str">
        <v xml:space="preserve">0 | </v>
      </c>
      <c r="I242" t="str">
        <v xml:space="preserve">0 | </v>
      </c>
      <c r="J242" t="str">
        <v xml:space="preserve">0 | </v>
      </c>
      <c r="DQ242" cm="1">
        <f t="array" ref="DQ242:DY242">TRANSPOSE(_xlfn._xlws.SORT(_xlfn._xlws.FILTER(tillage[tillage_level],tillage[experiment_ID]=A242)))</f>
        <v>0</v>
      </c>
      <c r="DR242">
        <v>0</v>
      </c>
      <c r="DS242">
        <v>0</v>
      </c>
      <c r="DT242">
        <v>0</v>
      </c>
      <c r="DU242">
        <v>0</v>
      </c>
      <c r="DV242">
        <v>0</v>
      </c>
      <c r="DW242">
        <v>0</v>
      </c>
      <c r="DX242">
        <v>0</v>
      </c>
      <c r="DY242" t="str">
        <v/>
      </c>
    </row>
    <row r="243" spans="2:129" x14ac:dyDescent="0.25">
      <c r="B243" t="str" cm="1">
        <f t="array" ref="B243:J243">TRANSPOSE(_xlfn._xlws.SORT(_xlfn._xlws.FILTER(tillage[tillage_level]&amp;" | "&amp;tillage[tillage_treatment_name],tillage[experiment_ID]=A243)))</f>
        <v xml:space="preserve"> | </v>
      </c>
      <c r="C243" t="str">
        <v xml:space="preserve">0 | </v>
      </c>
      <c r="D243" t="str">
        <v xml:space="preserve">0 | </v>
      </c>
      <c r="E243" t="str">
        <v xml:space="preserve">0 | </v>
      </c>
      <c r="F243" t="str">
        <v xml:space="preserve">0 | </v>
      </c>
      <c r="G243" t="str">
        <v xml:space="preserve">0 | </v>
      </c>
      <c r="H243" t="str">
        <v xml:space="preserve">0 | </v>
      </c>
      <c r="I243" t="str">
        <v xml:space="preserve">0 | </v>
      </c>
      <c r="J243" t="str">
        <v xml:space="preserve">0 | </v>
      </c>
      <c r="DQ243" cm="1">
        <f t="array" ref="DQ243:DY243">TRANSPOSE(_xlfn._xlws.SORT(_xlfn._xlws.FILTER(tillage[tillage_level],tillage[experiment_ID]=A243)))</f>
        <v>0</v>
      </c>
      <c r="DR243">
        <v>0</v>
      </c>
      <c r="DS243">
        <v>0</v>
      </c>
      <c r="DT243">
        <v>0</v>
      </c>
      <c r="DU243">
        <v>0</v>
      </c>
      <c r="DV243">
        <v>0</v>
      </c>
      <c r="DW243">
        <v>0</v>
      </c>
      <c r="DX243">
        <v>0</v>
      </c>
      <c r="DY243" t="str">
        <v/>
      </c>
    </row>
    <row r="244" spans="2:129" x14ac:dyDescent="0.25">
      <c r="B244" t="str" cm="1">
        <f t="array" ref="B244:J244">TRANSPOSE(_xlfn._xlws.SORT(_xlfn._xlws.FILTER(tillage[tillage_level]&amp;" | "&amp;tillage[tillage_treatment_name],tillage[experiment_ID]=A244)))</f>
        <v xml:space="preserve"> | </v>
      </c>
      <c r="C244" t="str">
        <v xml:space="preserve">0 | </v>
      </c>
      <c r="D244" t="str">
        <v xml:space="preserve">0 | </v>
      </c>
      <c r="E244" t="str">
        <v xml:space="preserve">0 | </v>
      </c>
      <c r="F244" t="str">
        <v xml:space="preserve">0 | </v>
      </c>
      <c r="G244" t="str">
        <v xml:space="preserve">0 | </v>
      </c>
      <c r="H244" t="str">
        <v xml:space="preserve">0 | </v>
      </c>
      <c r="I244" t="str">
        <v xml:space="preserve">0 | </v>
      </c>
      <c r="J244" t="str">
        <v xml:space="preserve">0 | </v>
      </c>
      <c r="DQ244" cm="1">
        <f t="array" ref="DQ244:DY244">TRANSPOSE(_xlfn._xlws.SORT(_xlfn._xlws.FILTER(tillage[tillage_level],tillage[experiment_ID]=A244)))</f>
        <v>0</v>
      </c>
      <c r="DR244">
        <v>0</v>
      </c>
      <c r="DS244">
        <v>0</v>
      </c>
      <c r="DT244">
        <v>0</v>
      </c>
      <c r="DU244">
        <v>0</v>
      </c>
      <c r="DV244">
        <v>0</v>
      </c>
      <c r="DW244">
        <v>0</v>
      </c>
      <c r="DX244">
        <v>0</v>
      </c>
      <c r="DY244" t="str">
        <v/>
      </c>
    </row>
    <row r="245" spans="2:129" x14ac:dyDescent="0.25">
      <c r="B245" t="str" cm="1">
        <f t="array" ref="B245:J245">TRANSPOSE(_xlfn._xlws.SORT(_xlfn._xlws.FILTER(tillage[tillage_level]&amp;" | "&amp;tillage[tillage_treatment_name],tillage[experiment_ID]=A245)))</f>
        <v xml:space="preserve"> | </v>
      </c>
      <c r="C245" t="str">
        <v xml:space="preserve">0 | </v>
      </c>
      <c r="D245" t="str">
        <v xml:space="preserve">0 | </v>
      </c>
      <c r="E245" t="str">
        <v xml:space="preserve">0 | </v>
      </c>
      <c r="F245" t="str">
        <v xml:space="preserve">0 | </v>
      </c>
      <c r="G245" t="str">
        <v xml:space="preserve">0 | </v>
      </c>
      <c r="H245" t="str">
        <v xml:space="preserve">0 | </v>
      </c>
      <c r="I245" t="str">
        <v xml:space="preserve">0 | </v>
      </c>
      <c r="J245" t="str">
        <v xml:space="preserve">0 | </v>
      </c>
      <c r="DQ245" cm="1">
        <f t="array" ref="DQ245:DY245">TRANSPOSE(_xlfn._xlws.SORT(_xlfn._xlws.FILTER(tillage[tillage_level],tillage[experiment_ID]=A245)))</f>
        <v>0</v>
      </c>
      <c r="DR245">
        <v>0</v>
      </c>
      <c r="DS245">
        <v>0</v>
      </c>
      <c r="DT245">
        <v>0</v>
      </c>
      <c r="DU245">
        <v>0</v>
      </c>
      <c r="DV245">
        <v>0</v>
      </c>
      <c r="DW245">
        <v>0</v>
      </c>
      <c r="DX245">
        <v>0</v>
      </c>
      <c r="DY245" t="str">
        <v/>
      </c>
    </row>
    <row r="246" spans="2:129" x14ac:dyDescent="0.25">
      <c r="B246" t="str" cm="1">
        <f t="array" ref="B246:J246">TRANSPOSE(_xlfn._xlws.SORT(_xlfn._xlws.FILTER(tillage[tillage_level]&amp;" | "&amp;tillage[tillage_treatment_name],tillage[experiment_ID]=A246)))</f>
        <v xml:space="preserve"> | </v>
      </c>
      <c r="C246" t="str">
        <v xml:space="preserve">0 | </v>
      </c>
      <c r="D246" t="str">
        <v xml:space="preserve">0 | </v>
      </c>
      <c r="E246" t="str">
        <v xml:space="preserve">0 | </v>
      </c>
      <c r="F246" t="str">
        <v xml:space="preserve">0 | </v>
      </c>
      <c r="G246" t="str">
        <v xml:space="preserve">0 | </v>
      </c>
      <c r="H246" t="str">
        <v xml:space="preserve">0 | </v>
      </c>
      <c r="I246" t="str">
        <v xml:space="preserve">0 | </v>
      </c>
      <c r="J246" t="str">
        <v xml:space="preserve">0 | </v>
      </c>
      <c r="DQ246" cm="1">
        <f t="array" ref="DQ246:DY246">TRANSPOSE(_xlfn._xlws.SORT(_xlfn._xlws.FILTER(tillage[tillage_level],tillage[experiment_ID]=A246)))</f>
        <v>0</v>
      </c>
      <c r="DR246">
        <v>0</v>
      </c>
      <c r="DS246">
        <v>0</v>
      </c>
      <c r="DT246">
        <v>0</v>
      </c>
      <c r="DU246">
        <v>0</v>
      </c>
      <c r="DV246">
        <v>0</v>
      </c>
      <c r="DW246">
        <v>0</v>
      </c>
      <c r="DX246">
        <v>0</v>
      </c>
      <c r="DY246" t="str">
        <v/>
      </c>
    </row>
    <row r="247" spans="2:129" x14ac:dyDescent="0.25">
      <c r="B247" t="str" cm="1">
        <f t="array" ref="B247:J247">TRANSPOSE(_xlfn._xlws.SORT(_xlfn._xlws.FILTER(tillage[tillage_level]&amp;" | "&amp;tillage[tillage_treatment_name],tillage[experiment_ID]=A247)))</f>
        <v xml:space="preserve"> | </v>
      </c>
      <c r="C247" t="str">
        <v xml:space="preserve">0 | </v>
      </c>
      <c r="D247" t="str">
        <v xml:space="preserve">0 | </v>
      </c>
      <c r="E247" t="str">
        <v xml:space="preserve">0 | </v>
      </c>
      <c r="F247" t="str">
        <v xml:space="preserve">0 | </v>
      </c>
      <c r="G247" t="str">
        <v xml:space="preserve">0 | </v>
      </c>
      <c r="H247" t="str">
        <v xml:space="preserve">0 | </v>
      </c>
      <c r="I247" t="str">
        <v xml:space="preserve">0 | </v>
      </c>
      <c r="J247" t="str">
        <v xml:space="preserve">0 | </v>
      </c>
      <c r="DQ247" cm="1">
        <f t="array" ref="DQ247:DY247">TRANSPOSE(_xlfn._xlws.SORT(_xlfn._xlws.FILTER(tillage[tillage_level],tillage[experiment_ID]=A247)))</f>
        <v>0</v>
      </c>
      <c r="DR247">
        <v>0</v>
      </c>
      <c r="DS247">
        <v>0</v>
      </c>
      <c r="DT247">
        <v>0</v>
      </c>
      <c r="DU247">
        <v>0</v>
      </c>
      <c r="DV247">
        <v>0</v>
      </c>
      <c r="DW247">
        <v>0</v>
      </c>
      <c r="DX247">
        <v>0</v>
      </c>
      <c r="DY247" t="str">
        <v/>
      </c>
    </row>
    <row r="248" spans="2:129" x14ac:dyDescent="0.25">
      <c r="B248" t="str" cm="1">
        <f t="array" ref="B248:J248">TRANSPOSE(_xlfn._xlws.SORT(_xlfn._xlws.FILTER(tillage[tillage_level]&amp;" | "&amp;tillage[tillage_treatment_name],tillage[experiment_ID]=A248)))</f>
        <v xml:space="preserve"> | </v>
      </c>
      <c r="C248" t="str">
        <v xml:space="preserve">0 | </v>
      </c>
      <c r="D248" t="str">
        <v xml:space="preserve">0 | </v>
      </c>
      <c r="E248" t="str">
        <v xml:space="preserve">0 | </v>
      </c>
      <c r="F248" t="str">
        <v xml:space="preserve">0 | </v>
      </c>
      <c r="G248" t="str">
        <v xml:space="preserve">0 | </v>
      </c>
      <c r="H248" t="str">
        <v xml:space="preserve">0 | </v>
      </c>
      <c r="I248" t="str">
        <v xml:space="preserve">0 | </v>
      </c>
      <c r="J248" t="str">
        <v xml:space="preserve">0 | </v>
      </c>
      <c r="DQ248" cm="1">
        <f t="array" ref="DQ248:DY248">TRANSPOSE(_xlfn._xlws.SORT(_xlfn._xlws.FILTER(tillage[tillage_level],tillage[experiment_ID]=A248)))</f>
        <v>0</v>
      </c>
      <c r="DR248">
        <v>0</v>
      </c>
      <c r="DS248">
        <v>0</v>
      </c>
      <c r="DT248">
        <v>0</v>
      </c>
      <c r="DU248">
        <v>0</v>
      </c>
      <c r="DV248">
        <v>0</v>
      </c>
      <c r="DW248">
        <v>0</v>
      </c>
      <c r="DX248">
        <v>0</v>
      </c>
      <c r="DY248" t="str">
        <v/>
      </c>
    </row>
    <row r="249" spans="2:129" x14ac:dyDescent="0.25">
      <c r="B249" t="str" cm="1">
        <f t="array" ref="B249:J249">TRANSPOSE(_xlfn._xlws.SORT(_xlfn._xlws.FILTER(tillage[tillage_level]&amp;" | "&amp;tillage[tillage_treatment_name],tillage[experiment_ID]=A249)))</f>
        <v xml:space="preserve"> | </v>
      </c>
      <c r="C249" t="str">
        <v xml:space="preserve">0 | </v>
      </c>
      <c r="D249" t="str">
        <v xml:space="preserve">0 | </v>
      </c>
      <c r="E249" t="str">
        <v xml:space="preserve">0 | </v>
      </c>
      <c r="F249" t="str">
        <v xml:space="preserve">0 | </v>
      </c>
      <c r="G249" t="str">
        <v xml:space="preserve">0 | </v>
      </c>
      <c r="H249" t="str">
        <v xml:space="preserve">0 | </v>
      </c>
      <c r="I249" t="str">
        <v xml:space="preserve">0 | </v>
      </c>
      <c r="J249" t="str">
        <v xml:space="preserve">0 | </v>
      </c>
      <c r="DQ249" cm="1">
        <f t="array" ref="DQ249:DY249">TRANSPOSE(_xlfn._xlws.SORT(_xlfn._xlws.FILTER(tillage[tillage_level],tillage[experiment_ID]=A249)))</f>
        <v>0</v>
      </c>
      <c r="DR249">
        <v>0</v>
      </c>
      <c r="DS249">
        <v>0</v>
      </c>
      <c r="DT249">
        <v>0</v>
      </c>
      <c r="DU249">
        <v>0</v>
      </c>
      <c r="DV249">
        <v>0</v>
      </c>
      <c r="DW249">
        <v>0</v>
      </c>
      <c r="DX249">
        <v>0</v>
      </c>
      <c r="DY249" t="str">
        <v/>
      </c>
    </row>
    <row r="250" spans="2:129" x14ac:dyDescent="0.25">
      <c r="B250" t="str" cm="1">
        <f t="array" ref="B250:J250">TRANSPOSE(_xlfn._xlws.SORT(_xlfn._xlws.FILTER(tillage[tillage_level]&amp;" | "&amp;tillage[tillage_treatment_name],tillage[experiment_ID]=A250)))</f>
        <v xml:space="preserve"> | </v>
      </c>
      <c r="C250" t="str">
        <v xml:space="preserve">0 | </v>
      </c>
      <c r="D250" t="str">
        <v xml:space="preserve">0 | </v>
      </c>
      <c r="E250" t="str">
        <v xml:space="preserve">0 | </v>
      </c>
      <c r="F250" t="str">
        <v xml:space="preserve">0 | </v>
      </c>
      <c r="G250" t="str">
        <v xml:space="preserve">0 | </v>
      </c>
      <c r="H250" t="str">
        <v xml:space="preserve">0 | </v>
      </c>
      <c r="I250" t="str">
        <v xml:space="preserve">0 | </v>
      </c>
      <c r="J250" t="str">
        <v xml:space="preserve">0 | </v>
      </c>
      <c r="DQ250" cm="1">
        <f t="array" ref="DQ250:DY250">TRANSPOSE(_xlfn._xlws.SORT(_xlfn._xlws.FILTER(tillage[tillage_level],tillage[experiment_ID]=A250)))</f>
        <v>0</v>
      </c>
      <c r="DR250">
        <v>0</v>
      </c>
      <c r="DS250">
        <v>0</v>
      </c>
      <c r="DT250">
        <v>0</v>
      </c>
      <c r="DU250">
        <v>0</v>
      </c>
      <c r="DV250">
        <v>0</v>
      </c>
      <c r="DW250">
        <v>0</v>
      </c>
      <c r="DX250">
        <v>0</v>
      </c>
      <c r="DY250" t="str">
        <v/>
      </c>
    </row>
    <row r="251" spans="2:129" x14ac:dyDescent="0.25">
      <c r="B251" t="str" cm="1">
        <f t="array" ref="B251:J251">TRANSPOSE(_xlfn._xlws.SORT(_xlfn._xlws.FILTER(tillage[tillage_level]&amp;" | "&amp;tillage[tillage_treatment_name],tillage[experiment_ID]=A251)))</f>
        <v xml:space="preserve"> | </v>
      </c>
      <c r="C251" t="str">
        <v xml:space="preserve">0 | </v>
      </c>
      <c r="D251" t="str">
        <v xml:space="preserve">0 | </v>
      </c>
      <c r="E251" t="str">
        <v xml:space="preserve">0 | </v>
      </c>
      <c r="F251" t="str">
        <v xml:space="preserve">0 | </v>
      </c>
      <c r="G251" t="str">
        <v xml:space="preserve">0 | </v>
      </c>
      <c r="H251" t="str">
        <v xml:space="preserve">0 | </v>
      </c>
      <c r="I251" t="str">
        <v xml:space="preserve">0 | </v>
      </c>
      <c r="J251" t="str">
        <v xml:space="preserve">0 | </v>
      </c>
      <c r="DQ251" cm="1">
        <f t="array" ref="DQ251:DY251">TRANSPOSE(_xlfn._xlws.SORT(_xlfn._xlws.FILTER(tillage[tillage_level],tillage[experiment_ID]=A251)))</f>
        <v>0</v>
      </c>
      <c r="DR251">
        <v>0</v>
      </c>
      <c r="DS251">
        <v>0</v>
      </c>
      <c r="DT251">
        <v>0</v>
      </c>
      <c r="DU251">
        <v>0</v>
      </c>
      <c r="DV251">
        <v>0</v>
      </c>
      <c r="DW251">
        <v>0</v>
      </c>
      <c r="DX251">
        <v>0</v>
      </c>
      <c r="DY251" t="str">
        <v/>
      </c>
    </row>
    <row r="252" spans="2:129" x14ac:dyDescent="0.25">
      <c r="B252" t="str" cm="1">
        <f t="array" ref="B252:J252">TRANSPOSE(_xlfn._xlws.SORT(_xlfn._xlws.FILTER(tillage[tillage_level]&amp;" | "&amp;tillage[tillage_treatment_name],tillage[experiment_ID]=A252)))</f>
        <v xml:space="preserve"> | </v>
      </c>
      <c r="C252" t="str">
        <v xml:space="preserve">0 | </v>
      </c>
      <c r="D252" t="str">
        <v xml:space="preserve">0 | </v>
      </c>
      <c r="E252" t="str">
        <v xml:space="preserve">0 | </v>
      </c>
      <c r="F252" t="str">
        <v xml:space="preserve">0 | </v>
      </c>
      <c r="G252" t="str">
        <v xml:space="preserve">0 | </v>
      </c>
      <c r="H252" t="str">
        <v xml:space="preserve">0 | </v>
      </c>
      <c r="I252" t="str">
        <v xml:space="preserve">0 | </v>
      </c>
      <c r="J252" t="str">
        <v xml:space="preserve">0 | </v>
      </c>
      <c r="DQ252" cm="1">
        <f t="array" ref="DQ252:DY252">TRANSPOSE(_xlfn._xlws.SORT(_xlfn._xlws.FILTER(tillage[tillage_level],tillage[experiment_ID]=A252)))</f>
        <v>0</v>
      </c>
      <c r="DR252">
        <v>0</v>
      </c>
      <c r="DS252">
        <v>0</v>
      </c>
      <c r="DT252">
        <v>0</v>
      </c>
      <c r="DU252">
        <v>0</v>
      </c>
      <c r="DV252">
        <v>0</v>
      </c>
      <c r="DW252">
        <v>0</v>
      </c>
      <c r="DX252">
        <v>0</v>
      </c>
      <c r="DY252" t="str">
        <v/>
      </c>
    </row>
    <row r="253" spans="2:129" x14ac:dyDescent="0.25">
      <c r="B253" t="str" cm="1">
        <f t="array" ref="B253:J253">TRANSPOSE(_xlfn._xlws.SORT(_xlfn._xlws.FILTER(tillage[tillage_level]&amp;" | "&amp;tillage[tillage_treatment_name],tillage[experiment_ID]=A253)))</f>
        <v xml:space="preserve"> | </v>
      </c>
      <c r="C253" t="str">
        <v xml:space="preserve">0 | </v>
      </c>
      <c r="D253" t="str">
        <v xml:space="preserve">0 | </v>
      </c>
      <c r="E253" t="str">
        <v xml:space="preserve">0 | </v>
      </c>
      <c r="F253" t="str">
        <v xml:space="preserve">0 | </v>
      </c>
      <c r="G253" t="str">
        <v xml:space="preserve">0 | </v>
      </c>
      <c r="H253" t="str">
        <v xml:space="preserve">0 | </v>
      </c>
      <c r="I253" t="str">
        <v xml:space="preserve">0 | </v>
      </c>
      <c r="J253" t="str">
        <v xml:space="preserve">0 | </v>
      </c>
      <c r="DQ253" cm="1">
        <f t="array" ref="DQ253:DY253">TRANSPOSE(_xlfn._xlws.SORT(_xlfn._xlws.FILTER(tillage[tillage_level],tillage[experiment_ID]=A253)))</f>
        <v>0</v>
      </c>
      <c r="DR253">
        <v>0</v>
      </c>
      <c r="DS253">
        <v>0</v>
      </c>
      <c r="DT253">
        <v>0</v>
      </c>
      <c r="DU253">
        <v>0</v>
      </c>
      <c r="DV253">
        <v>0</v>
      </c>
      <c r="DW253">
        <v>0</v>
      </c>
      <c r="DX253">
        <v>0</v>
      </c>
      <c r="DY253" t="str">
        <v/>
      </c>
    </row>
    <row r="254" spans="2:129" x14ac:dyDescent="0.25">
      <c r="B254" t="str" cm="1">
        <f t="array" ref="B254:J254">TRANSPOSE(_xlfn._xlws.SORT(_xlfn._xlws.FILTER(tillage[tillage_level]&amp;" | "&amp;tillage[tillage_treatment_name],tillage[experiment_ID]=A254)))</f>
        <v xml:space="preserve"> | </v>
      </c>
      <c r="C254" t="str">
        <v xml:space="preserve">0 | </v>
      </c>
      <c r="D254" t="str">
        <v xml:space="preserve">0 | </v>
      </c>
      <c r="E254" t="str">
        <v xml:space="preserve">0 | </v>
      </c>
      <c r="F254" t="str">
        <v xml:space="preserve">0 | </v>
      </c>
      <c r="G254" t="str">
        <v xml:space="preserve">0 | </v>
      </c>
      <c r="H254" t="str">
        <v xml:space="preserve">0 | </v>
      </c>
      <c r="I254" t="str">
        <v xml:space="preserve">0 | </v>
      </c>
      <c r="J254" t="str">
        <v xml:space="preserve">0 | </v>
      </c>
      <c r="DQ254" cm="1">
        <f t="array" ref="DQ254:DY254">TRANSPOSE(_xlfn._xlws.SORT(_xlfn._xlws.FILTER(tillage[tillage_level],tillage[experiment_ID]=A254)))</f>
        <v>0</v>
      </c>
      <c r="DR254">
        <v>0</v>
      </c>
      <c r="DS254">
        <v>0</v>
      </c>
      <c r="DT254">
        <v>0</v>
      </c>
      <c r="DU254">
        <v>0</v>
      </c>
      <c r="DV254">
        <v>0</v>
      </c>
      <c r="DW254">
        <v>0</v>
      </c>
      <c r="DX254">
        <v>0</v>
      </c>
      <c r="DY254" t="str">
        <v/>
      </c>
    </row>
    <row r="255" spans="2:129" x14ac:dyDescent="0.25">
      <c r="B255" t="str" cm="1">
        <f t="array" ref="B255:J255">TRANSPOSE(_xlfn._xlws.SORT(_xlfn._xlws.FILTER(tillage[tillage_level]&amp;" | "&amp;tillage[tillage_treatment_name],tillage[experiment_ID]=A255)))</f>
        <v xml:space="preserve"> | </v>
      </c>
      <c r="C255" t="str">
        <v xml:space="preserve">0 | </v>
      </c>
      <c r="D255" t="str">
        <v xml:space="preserve">0 | </v>
      </c>
      <c r="E255" t="str">
        <v xml:space="preserve">0 | </v>
      </c>
      <c r="F255" t="str">
        <v xml:space="preserve">0 | </v>
      </c>
      <c r="G255" t="str">
        <v xml:space="preserve">0 | </v>
      </c>
      <c r="H255" t="str">
        <v xml:space="preserve">0 | </v>
      </c>
      <c r="I255" t="str">
        <v xml:space="preserve">0 | </v>
      </c>
      <c r="J255" t="str">
        <v xml:space="preserve">0 | </v>
      </c>
      <c r="DQ255" cm="1">
        <f t="array" ref="DQ255:DY255">TRANSPOSE(_xlfn._xlws.SORT(_xlfn._xlws.FILTER(tillage[tillage_level],tillage[experiment_ID]=A255)))</f>
        <v>0</v>
      </c>
      <c r="DR255">
        <v>0</v>
      </c>
      <c r="DS255">
        <v>0</v>
      </c>
      <c r="DT255">
        <v>0</v>
      </c>
      <c r="DU255">
        <v>0</v>
      </c>
      <c r="DV255">
        <v>0</v>
      </c>
      <c r="DW255">
        <v>0</v>
      </c>
      <c r="DX255">
        <v>0</v>
      </c>
      <c r="DY255" t="str">
        <v/>
      </c>
    </row>
    <row r="256" spans="2:129" x14ac:dyDescent="0.25">
      <c r="B256" t="str" cm="1">
        <f t="array" ref="B256:J256">TRANSPOSE(_xlfn._xlws.SORT(_xlfn._xlws.FILTER(tillage[tillage_level]&amp;" | "&amp;tillage[tillage_treatment_name],tillage[experiment_ID]=A256)))</f>
        <v xml:space="preserve"> | </v>
      </c>
      <c r="C256" t="str">
        <v xml:space="preserve">0 | </v>
      </c>
      <c r="D256" t="str">
        <v xml:space="preserve">0 | </v>
      </c>
      <c r="E256" t="str">
        <v xml:space="preserve">0 | </v>
      </c>
      <c r="F256" t="str">
        <v xml:space="preserve">0 | </v>
      </c>
      <c r="G256" t="str">
        <v xml:space="preserve">0 | </v>
      </c>
      <c r="H256" t="str">
        <v xml:space="preserve">0 | </v>
      </c>
      <c r="I256" t="str">
        <v xml:space="preserve">0 | </v>
      </c>
      <c r="J256" t="str">
        <v xml:space="preserve">0 | </v>
      </c>
      <c r="DQ256" cm="1">
        <f t="array" ref="DQ256:DY256">TRANSPOSE(_xlfn._xlws.SORT(_xlfn._xlws.FILTER(tillage[tillage_level],tillage[experiment_ID]=A256)))</f>
        <v>0</v>
      </c>
      <c r="DR256">
        <v>0</v>
      </c>
      <c r="DS256">
        <v>0</v>
      </c>
      <c r="DT256">
        <v>0</v>
      </c>
      <c r="DU256">
        <v>0</v>
      </c>
      <c r="DV256">
        <v>0</v>
      </c>
      <c r="DW256">
        <v>0</v>
      </c>
      <c r="DX256">
        <v>0</v>
      </c>
      <c r="DY256" t="str">
        <v/>
      </c>
    </row>
    <row r="257" spans="2:129" x14ac:dyDescent="0.25">
      <c r="B257" t="str" cm="1">
        <f t="array" ref="B257:J257">TRANSPOSE(_xlfn._xlws.SORT(_xlfn._xlws.FILTER(tillage[tillage_level]&amp;" | "&amp;tillage[tillage_treatment_name],tillage[experiment_ID]=A257)))</f>
        <v xml:space="preserve"> | </v>
      </c>
      <c r="C257" t="str">
        <v xml:space="preserve">0 | </v>
      </c>
      <c r="D257" t="str">
        <v xml:space="preserve">0 | </v>
      </c>
      <c r="E257" t="str">
        <v xml:space="preserve">0 | </v>
      </c>
      <c r="F257" t="str">
        <v xml:space="preserve">0 | </v>
      </c>
      <c r="G257" t="str">
        <v xml:space="preserve">0 | </v>
      </c>
      <c r="H257" t="str">
        <v xml:space="preserve">0 | </v>
      </c>
      <c r="I257" t="str">
        <v xml:space="preserve">0 | </v>
      </c>
      <c r="J257" t="str">
        <v xml:space="preserve">0 | </v>
      </c>
      <c r="DQ257" cm="1">
        <f t="array" ref="DQ257:DY257">TRANSPOSE(_xlfn._xlws.SORT(_xlfn._xlws.FILTER(tillage[tillage_level],tillage[experiment_ID]=A257)))</f>
        <v>0</v>
      </c>
      <c r="DR257">
        <v>0</v>
      </c>
      <c r="DS257">
        <v>0</v>
      </c>
      <c r="DT257">
        <v>0</v>
      </c>
      <c r="DU257">
        <v>0</v>
      </c>
      <c r="DV257">
        <v>0</v>
      </c>
      <c r="DW257">
        <v>0</v>
      </c>
      <c r="DX257">
        <v>0</v>
      </c>
      <c r="DY257" t="str">
        <v/>
      </c>
    </row>
    <row r="258" spans="2:129" x14ac:dyDescent="0.25">
      <c r="B258" t="str" cm="1">
        <f t="array" ref="B258:J258">TRANSPOSE(_xlfn._xlws.SORT(_xlfn._xlws.FILTER(tillage[tillage_level]&amp;" | "&amp;tillage[tillage_treatment_name],tillage[experiment_ID]=A258)))</f>
        <v xml:space="preserve"> | </v>
      </c>
      <c r="C258" t="str">
        <v xml:space="preserve">0 | </v>
      </c>
      <c r="D258" t="str">
        <v xml:space="preserve">0 | </v>
      </c>
      <c r="E258" t="str">
        <v xml:space="preserve">0 | </v>
      </c>
      <c r="F258" t="str">
        <v xml:space="preserve">0 | </v>
      </c>
      <c r="G258" t="str">
        <v xml:space="preserve">0 | </v>
      </c>
      <c r="H258" t="str">
        <v xml:space="preserve">0 | </v>
      </c>
      <c r="I258" t="str">
        <v xml:space="preserve">0 | </v>
      </c>
      <c r="J258" t="str">
        <v xml:space="preserve">0 | </v>
      </c>
      <c r="DQ258" cm="1">
        <f t="array" ref="DQ258:DY258">TRANSPOSE(_xlfn._xlws.SORT(_xlfn._xlws.FILTER(tillage[tillage_level],tillage[experiment_ID]=A258)))</f>
        <v>0</v>
      </c>
      <c r="DR258">
        <v>0</v>
      </c>
      <c r="DS258">
        <v>0</v>
      </c>
      <c r="DT258">
        <v>0</v>
      </c>
      <c r="DU258">
        <v>0</v>
      </c>
      <c r="DV258">
        <v>0</v>
      </c>
      <c r="DW258">
        <v>0</v>
      </c>
      <c r="DX258">
        <v>0</v>
      </c>
      <c r="DY258" t="str">
        <v/>
      </c>
    </row>
    <row r="259" spans="2:129" x14ac:dyDescent="0.25">
      <c r="B259" t="str" cm="1">
        <f t="array" ref="B259:J259">TRANSPOSE(_xlfn._xlws.SORT(_xlfn._xlws.FILTER(tillage[tillage_level]&amp;" | "&amp;tillage[tillage_treatment_name],tillage[experiment_ID]=A259)))</f>
        <v xml:space="preserve"> | </v>
      </c>
      <c r="C259" t="str">
        <v xml:space="preserve">0 | </v>
      </c>
      <c r="D259" t="str">
        <v xml:space="preserve">0 | </v>
      </c>
      <c r="E259" t="str">
        <v xml:space="preserve">0 | </v>
      </c>
      <c r="F259" t="str">
        <v xml:space="preserve">0 | </v>
      </c>
      <c r="G259" t="str">
        <v xml:space="preserve">0 | </v>
      </c>
      <c r="H259" t="str">
        <v xml:space="preserve">0 | </v>
      </c>
      <c r="I259" t="str">
        <v xml:space="preserve">0 | </v>
      </c>
      <c r="J259" t="str">
        <v xml:space="preserve">0 | </v>
      </c>
      <c r="DQ259" cm="1">
        <f t="array" ref="DQ259:DY259">TRANSPOSE(_xlfn._xlws.SORT(_xlfn._xlws.FILTER(tillage[tillage_level],tillage[experiment_ID]=A259)))</f>
        <v>0</v>
      </c>
      <c r="DR259">
        <v>0</v>
      </c>
      <c r="DS259">
        <v>0</v>
      </c>
      <c r="DT259">
        <v>0</v>
      </c>
      <c r="DU259">
        <v>0</v>
      </c>
      <c r="DV259">
        <v>0</v>
      </c>
      <c r="DW259">
        <v>0</v>
      </c>
      <c r="DX259">
        <v>0</v>
      </c>
      <c r="DY259" t="str">
        <v/>
      </c>
    </row>
    <row r="260" spans="2:129" x14ac:dyDescent="0.25">
      <c r="B260" t="str" cm="1">
        <f t="array" ref="B260:J260">TRANSPOSE(_xlfn._xlws.SORT(_xlfn._xlws.FILTER(tillage[tillage_level]&amp;" | "&amp;tillage[tillage_treatment_name],tillage[experiment_ID]=A260)))</f>
        <v xml:space="preserve"> | </v>
      </c>
      <c r="C260" t="str">
        <v xml:space="preserve">0 | </v>
      </c>
      <c r="D260" t="str">
        <v xml:space="preserve">0 | </v>
      </c>
      <c r="E260" t="str">
        <v xml:space="preserve">0 | </v>
      </c>
      <c r="F260" t="str">
        <v xml:space="preserve">0 | </v>
      </c>
      <c r="G260" t="str">
        <v xml:space="preserve">0 | </v>
      </c>
      <c r="H260" t="str">
        <v xml:space="preserve">0 | </v>
      </c>
      <c r="I260" t="str">
        <v xml:space="preserve">0 | </v>
      </c>
      <c r="J260" t="str">
        <v xml:space="preserve">0 | </v>
      </c>
      <c r="DQ260" cm="1">
        <f t="array" ref="DQ260:DY260">TRANSPOSE(_xlfn._xlws.SORT(_xlfn._xlws.FILTER(tillage[tillage_level],tillage[experiment_ID]=A260)))</f>
        <v>0</v>
      </c>
      <c r="DR260">
        <v>0</v>
      </c>
      <c r="DS260">
        <v>0</v>
      </c>
      <c r="DT260">
        <v>0</v>
      </c>
      <c r="DU260">
        <v>0</v>
      </c>
      <c r="DV260">
        <v>0</v>
      </c>
      <c r="DW260">
        <v>0</v>
      </c>
      <c r="DX260">
        <v>0</v>
      </c>
      <c r="DY260" t="str">
        <v/>
      </c>
    </row>
    <row r="261" spans="2:129" x14ac:dyDescent="0.25">
      <c r="B261" t="str" cm="1">
        <f t="array" ref="B261:J261">TRANSPOSE(_xlfn._xlws.SORT(_xlfn._xlws.FILTER(tillage[tillage_level]&amp;" | "&amp;tillage[tillage_treatment_name],tillage[experiment_ID]=A261)))</f>
        <v xml:space="preserve"> | </v>
      </c>
      <c r="C261" t="str">
        <v xml:space="preserve">0 | </v>
      </c>
      <c r="D261" t="str">
        <v xml:space="preserve">0 | </v>
      </c>
      <c r="E261" t="str">
        <v xml:space="preserve">0 | </v>
      </c>
      <c r="F261" t="str">
        <v xml:space="preserve">0 | </v>
      </c>
      <c r="G261" t="str">
        <v xml:space="preserve">0 | </v>
      </c>
      <c r="H261" t="str">
        <v xml:space="preserve">0 | </v>
      </c>
      <c r="I261" t="str">
        <v xml:space="preserve">0 | </v>
      </c>
      <c r="J261" t="str">
        <v xml:space="preserve">0 | </v>
      </c>
      <c r="DQ261" cm="1">
        <f t="array" ref="DQ261:DY261">TRANSPOSE(_xlfn._xlws.SORT(_xlfn._xlws.FILTER(tillage[tillage_level],tillage[experiment_ID]=A261)))</f>
        <v>0</v>
      </c>
      <c r="DR261">
        <v>0</v>
      </c>
      <c r="DS261">
        <v>0</v>
      </c>
      <c r="DT261">
        <v>0</v>
      </c>
      <c r="DU261">
        <v>0</v>
      </c>
      <c r="DV261">
        <v>0</v>
      </c>
      <c r="DW261">
        <v>0</v>
      </c>
      <c r="DX261">
        <v>0</v>
      </c>
      <c r="DY261" t="str">
        <v/>
      </c>
    </row>
    <row r="262" spans="2:129" x14ac:dyDescent="0.25">
      <c r="B262" t="str" cm="1">
        <f t="array" ref="B262:J262">TRANSPOSE(_xlfn._xlws.SORT(_xlfn._xlws.FILTER(tillage[tillage_level]&amp;" | "&amp;tillage[tillage_treatment_name],tillage[experiment_ID]=A262)))</f>
        <v xml:space="preserve"> | </v>
      </c>
      <c r="C262" t="str">
        <v xml:space="preserve">0 | </v>
      </c>
      <c r="D262" t="str">
        <v xml:space="preserve">0 | </v>
      </c>
      <c r="E262" t="str">
        <v xml:space="preserve">0 | </v>
      </c>
      <c r="F262" t="str">
        <v xml:space="preserve">0 | </v>
      </c>
      <c r="G262" t="str">
        <v xml:space="preserve">0 | </v>
      </c>
      <c r="H262" t="str">
        <v xml:space="preserve">0 | </v>
      </c>
      <c r="I262" t="str">
        <v xml:space="preserve">0 | </v>
      </c>
      <c r="J262" t="str">
        <v xml:space="preserve">0 | </v>
      </c>
      <c r="DQ262" cm="1">
        <f t="array" ref="DQ262:DY262">TRANSPOSE(_xlfn._xlws.SORT(_xlfn._xlws.FILTER(tillage[tillage_level],tillage[experiment_ID]=A262)))</f>
        <v>0</v>
      </c>
      <c r="DR262">
        <v>0</v>
      </c>
      <c r="DS262">
        <v>0</v>
      </c>
      <c r="DT262">
        <v>0</v>
      </c>
      <c r="DU262">
        <v>0</v>
      </c>
      <c r="DV262">
        <v>0</v>
      </c>
      <c r="DW262">
        <v>0</v>
      </c>
      <c r="DX262">
        <v>0</v>
      </c>
      <c r="DY262" t="str">
        <v/>
      </c>
    </row>
    <row r="263" spans="2:129" x14ac:dyDescent="0.25">
      <c r="B263" t="str" cm="1">
        <f t="array" ref="B263:J263">TRANSPOSE(_xlfn._xlws.SORT(_xlfn._xlws.FILTER(tillage[tillage_level]&amp;" | "&amp;tillage[tillage_treatment_name],tillage[experiment_ID]=A263)))</f>
        <v xml:space="preserve"> | </v>
      </c>
      <c r="C263" t="str">
        <v xml:space="preserve">0 | </v>
      </c>
      <c r="D263" t="str">
        <v xml:space="preserve">0 | </v>
      </c>
      <c r="E263" t="str">
        <v xml:space="preserve">0 | </v>
      </c>
      <c r="F263" t="str">
        <v xml:space="preserve">0 | </v>
      </c>
      <c r="G263" t="str">
        <v xml:space="preserve">0 | </v>
      </c>
      <c r="H263" t="str">
        <v xml:space="preserve">0 | </v>
      </c>
      <c r="I263" t="str">
        <v xml:space="preserve">0 | </v>
      </c>
      <c r="J263" t="str">
        <v xml:space="preserve">0 | </v>
      </c>
      <c r="DQ263" cm="1">
        <f t="array" ref="DQ263:DY263">TRANSPOSE(_xlfn._xlws.SORT(_xlfn._xlws.FILTER(tillage[tillage_level],tillage[experiment_ID]=A263)))</f>
        <v>0</v>
      </c>
      <c r="DR263">
        <v>0</v>
      </c>
      <c r="DS263">
        <v>0</v>
      </c>
      <c r="DT263">
        <v>0</v>
      </c>
      <c r="DU263">
        <v>0</v>
      </c>
      <c r="DV263">
        <v>0</v>
      </c>
      <c r="DW263">
        <v>0</v>
      </c>
      <c r="DX263">
        <v>0</v>
      </c>
      <c r="DY263" t="str">
        <v/>
      </c>
    </row>
    <row r="264" spans="2:129" x14ac:dyDescent="0.25">
      <c r="B264" t="str" cm="1">
        <f t="array" ref="B264:J264">TRANSPOSE(_xlfn._xlws.SORT(_xlfn._xlws.FILTER(tillage[tillage_level]&amp;" | "&amp;tillage[tillage_treatment_name],tillage[experiment_ID]=A264)))</f>
        <v xml:space="preserve"> | </v>
      </c>
      <c r="C264" t="str">
        <v xml:space="preserve">0 | </v>
      </c>
      <c r="D264" t="str">
        <v xml:space="preserve">0 | </v>
      </c>
      <c r="E264" t="str">
        <v xml:space="preserve">0 | </v>
      </c>
      <c r="F264" t="str">
        <v xml:space="preserve">0 | </v>
      </c>
      <c r="G264" t="str">
        <v xml:space="preserve">0 | </v>
      </c>
      <c r="H264" t="str">
        <v xml:space="preserve">0 | </v>
      </c>
      <c r="I264" t="str">
        <v xml:space="preserve">0 | </v>
      </c>
      <c r="J264" t="str">
        <v xml:space="preserve">0 | </v>
      </c>
      <c r="DQ264" cm="1">
        <f t="array" ref="DQ264:DY264">TRANSPOSE(_xlfn._xlws.SORT(_xlfn._xlws.FILTER(tillage[tillage_level],tillage[experiment_ID]=A264)))</f>
        <v>0</v>
      </c>
      <c r="DR264">
        <v>0</v>
      </c>
      <c r="DS264">
        <v>0</v>
      </c>
      <c r="DT264">
        <v>0</v>
      </c>
      <c r="DU264">
        <v>0</v>
      </c>
      <c r="DV264">
        <v>0</v>
      </c>
      <c r="DW264">
        <v>0</v>
      </c>
      <c r="DX264">
        <v>0</v>
      </c>
      <c r="DY264" t="str">
        <v/>
      </c>
    </row>
    <row r="265" spans="2:129" x14ac:dyDescent="0.25">
      <c r="B265" t="str" cm="1">
        <f t="array" ref="B265:J265">TRANSPOSE(_xlfn._xlws.SORT(_xlfn._xlws.FILTER(tillage[tillage_level]&amp;" | "&amp;tillage[tillage_treatment_name],tillage[experiment_ID]=A265)))</f>
        <v xml:space="preserve"> | </v>
      </c>
      <c r="C265" t="str">
        <v xml:space="preserve">0 | </v>
      </c>
      <c r="D265" t="str">
        <v xml:space="preserve">0 | </v>
      </c>
      <c r="E265" t="str">
        <v xml:space="preserve">0 | </v>
      </c>
      <c r="F265" t="str">
        <v xml:space="preserve">0 | </v>
      </c>
      <c r="G265" t="str">
        <v xml:space="preserve">0 | </v>
      </c>
      <c r="H265" t="str">
        <v xml:space="preserve">0 | </v>
      </c>
      <c r="I265" t="str">
        <v xml:space="preserve">0 | </v>
      </c>
      <c r="J265" t="str">
        <v xml:space="preserve">0 | </v>
      </c>
      <c r="DQ265" cm="1">
        <f t="array" ref="DQ265:DY265">TRANSPOSE(_xlfn._xlws.SORT(_xlfn._xlws.FILTER(tillage[tillage_level],tillage[experiment_ID]=A265)))</f>
        <v>0</v>
      </c>
      <c r="DR265">
        <v>0</v>
      </c>
      <c r="DS265">
        <v>0</v>
      </c>
      <c r="DT265">
        <v>0</v>
      </c>
      <c r="DU265">
        <v>0</v>
      </c>
      <c r="DV265">
        <v>0</v>
      </c>
      <c r="DW265">
        <v>0</v>
      </c>
      <c r="DX265">
        <v>0</v>
      </c>
      <c r="DY265" t="str">
        <v/>
      </c>
    </row>
    <row r="266" spans="2:129" x14ac:dyDescent="0.25">
      <c r="B266" t="str" cm="1">
        <f t="array" ref="B266:J266">TRANSPOSE(_xlfn._xlws.SORT(_xlfn._xlws.FILTER(tillage[tillage_level]&amp;" | "&amp;tillage[tillage_treatment_name],tillage[experiment_ID]=A266)))</f>
        <v xml:space="preserve"> | </v>
      </c>
      <c r="C266" t="str">
        <v xml:space="preserve">0 | </v>
      </c>
      <c r="D266" t="str">
        <v xml:space="preserve">0 | </v>
      </c>
      <c r="E266" t="str">
        <v xml:space="preserve">0 | </v>
      </c>
      <c r="F266" t="str">
        <v xml:space="preserve">0 | </v>
      </c>
      <c r="G266" t="str">
        <v xml:space="preserve">0 | </v>
      </c>
      <c r="H266" t="str">
        <v xml:space="preserve">0 | </v>
      </c>
      <c r="I266" t="str">
        <v xml:space="preserve">0 | </v>
      </c>
      <c r="J266" t="str">
        <v xml:space="preserve">0 | </v>
      </c>
      <c r="DQ266" cm="1">
        <f t="array" ref="DQ266:DY266">TRANSPOSE(_xlfn._xlws.SORT(_xlfn._xlws.FILTER(tillage[tillage_level],tillage[experiment_ID]=A266)))</f>
        <v>0</v>
      </c>
      <c r="DR266">
        <v>0</v>
      </c>
      <c r="DS266">
        <v>0</v>
      </c>
      <c r="DT266">
        <v>0</v>
      </c>
      <c r="DU266">
        <v>0</v>
      </c>
      <c r="DV266">
        <v>0</v>
      </c>
      <c r="DW266">
        <v>0</v>
      </c>
      <c r="DX266">
        <v>0</v>
      </c>
      <c r="DY266" t="str">
        <v/>
      </c>
    </row>
    <row r="267" spans="2:129" x14ac:dyDescent="0.25">
      <c r="B267" t="str" cm="1">
        <f t="array" ref="B267:J267">TRANSPOSE(_xlfn._xlws.SORT(_xlfn._xlws.FILTER(tillage[tillage_level]&amp;" | "&amp;tillage[tillage_treatment_name],tillage[experiment_ID]=A267)))</f>
        <v xml:space="preserve"> | </v>
      </c>
      <c r="C267" t="str">
        <v xml:space="preserve">0 | </v>
      </c>
      <c r="D267" t="str">
        <v xml:space="preserve">0 | </v>
      </c>
      <c r="E267" t="str">
        <v xml:space="preserve">0 | </v>
      </c>
      <c r="F267" t="str">
        <v xml:space="preserve">0 | </v>
      </c>
      <c r="G267" t="str">
        <v xml:space="preserve">0 | </v>
      </c>
      <c r="H267" t="str">
        <v xml:space="preserve">0 | </v>
      </c>
      <c r="I267" t="str">
        <v xml:space="preserve">0 | </v>
      </c>
      <c r="J267" t="str">
        <v xml:space="preserve">0 | </v>
      </c>
      <c r="DQ267" cm="1">
        <f t="array" ref="DQ267:DY267">TRANSPOSE(_xlfn._xlws.SORT(_xlfn._xlws.FILTER(tillage[tillage_level],tillage[experiment_ID]=A267)))</f>
        <v>0</v>
      </c>
      <c r="DR267">
        <v>0</v>
      </c>
      <c r="DS267">
        <v>0</v>
      </c>
      <c r="DT267">
        <v>0</v>
      </c>
      <c r="DU267">
        <v>0</v>
      </c>
      <c r="DV267">
        <v>0</v>
      </c>
      <c r="DW267">
        <v>0</v>
      </c>
      <c r="DX267">
        <v>0</v>
      </c>
      <c r="DY267" t="str">
        <v/>
      </c>
    </row>
    <row r="268" spans="2:129" x14ac:dyDescent="0.25">
      <c r="B268" t="str" cm="1">
        <f t="array" ref="B268:J268">TRANSPOSE(_xlfn._xlws.SORT(_xlfn._xlws.FILTER(tillage[tillage_level]&amp;" | "&amp;tillage[tillage_treatment_name],tillage[experiment_ID]=A268)))</f>
        <v xml:space="preserve"> | </v>
      </c>
      <c r="C268" t="str">
        <v xml:space="preserve">0 | </v>
      </c>
      <c r="D268" t="str">
        <v xml:space="preserve">0 | </v>
      </c>
      <c r="E268" t="str">
        <v xml:space="preserve">0 | </v>
      </c>
      <c r="F268" t="str">
        <v xml:space="preserve">0 | </v>
      </c>
      <c r="G268" t="str">
        <v xml:space="preserve">0 | </v>
      </c>
      <c r="H268" t="str">
        <v xml:space="preserve">0 | </v>
      </c>
      <c r="I268" t="str">
        <v xml:space="preserve">0 | </v>
      </c>
      <c r="J268" t="str">
        <v xml:space="preserve">0 | </v>
      </c>
      <c r="DQ268" cm="1">
        <f t="array" ref="DQ268:DY268">TRANSPOSE(_xlfn._xlws.SORT(_xlfn._xlws.FILTER(tillage[tillage_level],tillage[experiment_ID]=A268)))</f>
        <v>0</v>
      </c>
      <c r="DR268">
        <v>0</v>
      </c>
      <c r="DS268">
        <v>0</v>
      </c>
      <c r="DT268">
        <v>0</v>
      </c>
      <c r="DU268">
        <v>0</v>
      </c>
      <c r="DV268">
        <v>0</v>
      </c>
      <c r="DW268">
        <v>0</v>
      </c>
      <c r="DX268">
        <v>0</v>
      </c>
      <c r="DY268" t="str">
        <v/>
      </c>
    </row>
    <row r="269" spans="2:129" x14ac:dyDescent="0.25">
      <c r="B269" t="str" cm="1">
        <f t="array" ref="B269:J269">TRANSPOSE(_xlfn._xlws.SORT(_xlfn._xlws.FILTER(tillage[tillage_level]&amp;" | "&amp;tillage[tillage_treatment_name],tillage[experiment_ID]=A269)))</f>
        <v xml:space="preserve"> | </v>
      </c>
      <c r="C269" t="str">
        <v xml:space="preserve">0 | </v>
      </c>
      <c r="D269" t="str">
        <v xml:space="preserve">0 | </v>
      </c>
      <c r="E269" t="str">
        <v xml:space="preserve">0 | </v>
      </c>
      <c r="F269" t="str">
        <v xml:space="preserve">0 | </v>
      </c>
      <c r="G269" t="str">
        <v xml:space="preserve">0 | </v>
      </c>
      <c r="H269" t="str">
        <v xml:space="preserve">0 | </v>
      </c>
      <c r="I269" t="str">
        <v xml:space="preserve">0 | </v>
      </c>
      <c r="J269" t="str">
        <v xml:space="preserve">0 | </v>
      </c>
      <c r="DQ269" cm="1">
        <f t="array" ref="DQ269:DY269">TRANSPOSE(_xlfn._xlws.SORT(_xlfn._xlws.FILTER(tillage[tillage_level],tillage[experiment_ID]=A269)))</f>
        <v>0</v>
      </c>
      <c r="DR269">
        <v>0</v>
      </c>
      <c r="DS269">
        <v>0</v>
      </c>
      <c r="DT269">
        <v>0</v>
      </c>
      <c r="DU269">
        <v>0</v>
      </c>
      <c r="DV269">
        <v>0</v>
      </c>
      <c r="DW269">
        <v>0</v>
      </c>
      <c r="DX269">
        <v>0</v>
      </c>
      <c r="DY269" t="str">
        <v/>
      </c>
    </row>
    <row r="270" spans="2:129" x14ac:dyDescent="0.25">
      <c r="B270" t="str" cm="1">
        <f t="array" ref="B270:J270">TRANSPOSE(_xlfn._xlws.SORT(_xlfn._xlws.FILTER(tillage[tillage_level]&amp;" | "&amp;tillage[tillage_treatment_name],tillage[experiment_ID]=A270)))</f>
        <v xml:space="preserve"> | </v>
      </c>
      <c r="C270" t="str">
        <v xml:space="preserve">0 | </v>
      </c>
      <c r="D270" t="str">
        <v xml:space="preserve">0 | </v>
      </c>
      <c r="E270" t="str">
        <v xml:space="preserve">0 | </v>
      </c>
      <c r="F270" t="str">
        <v xml:space="preserve">0 | </v>
      </c>
      <c r="G270" t="str">
        <v xml:space="preserve">0 | </v>
      </c>
      <c r="H270" t="str">
        <v xml:space="preserve">0 | </v>
      </c>
      <c r="I270" t="str">
        <v xml:space="preserve">0 | </v>
      </c>
      <c r="J270" t="str">
        <v xml:space="preserve">0 | </v>
      </c>
      <c r="DQ270" cm="1">
        <f t="array" ref="DQ270:DY270">TRANSPOSE(_xlfn._xlws.SORT(_xlfn._xlws.FILTER(tillage[tillage_level],tillage[experiment_ID]=A270)))</f>
        <v>0</v>
      </c>
      <c r="DR270">
        <v>0</v>
      </c>
      <c r="DS270">
        <v>0</v>
      </c>
      <c r="DT270">
        <v>0</v>
      </c>
      <c r="DU270">
        <v>0</v>
      </c>
      <c r="DV270">
        <v>0</v>
      </c>
      <c r="DW270">
        <v>0</v>
      </c>
      <c r="DX270">
        <v>0</v>
      </c>
      <c r="DY270" t="str">
        <v/>
      </c>
    </row>
    <row r="271" spans="2:129" x14ac:dyDescent="0.25">
      <c r="B271" t="str" cm="1">
        <f t="array" ref="B271:J271">TRANSPOSE(_xlfn._xlws.SORT(_xlfn._xlws.FILTER(tillage[tillage_level]&amp;" | "&amp;tillage[tillage_treatment_name],tillage[experiment_ID]=A271)))</f>
        <v xml:space="preserve"> | </v>
      </c>
      <c r="C271" t="str">
        <v xml:space="preserve">0 | </v>
      </c>
      <c r="D271" t="str">
        <v xml:space="preserve">0 | </v>
      </c>
      <c r="E271" t="str">
        <v xml:space="preserve">0 | </v>
      </c>
      <c r="F271" t="str">
        <v xml:space="preserve">0 | </v>
      </c>
      <c r="G271" t="str">
        <v xml:space="preserve">0 | </v>
      </c>
      <c r="H271" t="str">
        <v xml:space="preserve">0 | </v>
      </c>
      <c r="I271" t="str">
        <v xml:space="preserve">0 | </v>
      </c>
      <c r="J271" t="str">
        <v xml:space="preserve">0 | </v>
      </c>
      <c r="DQ271" cm="1">
        <f t="array" ref="DQ271:DY271">TRANSPOSE(_xlfn._xlws.SORT(_xlfn._xlws.FILTER(tillage[tillage_level],tillage[experiment_ID]=A271)))</f>
        <v>0</v>
      </c>
      <c r="DR271">
        <v>0</v>
      </c>
      <c r="DS271">
        <v>0</v>
      </c>
      <c r="DT271">
        <v>0</v>
      </c>
      <c r="DU271">
        <v>0</v>
      </c>
      <c r="DV271">
        <v>0</v>
      </c>
      <c r="DW271">
        <v>0</v>
      </c>
      <c r="DX271">
        <v>0</v>
      </c>
      <c r="DY271" t="str">
        <v/>
      </c>
    </row>
    <row r="272" spans="2:129" x14ac:dyDescent="0.25">
      <c r="B272" t="str" cm="1">
        <f t="array" ref="B272:J272">TRANSPOSE(_xlfn._xlws.SORT(_xlfn._xlws.FILTER(tillage[tillage_level]&amp;" | "&amp;tillage[tillage_treatment_name],tillage[experiment_ID]=A272)))</f>
        <v xml:space="preserve"> | </v>
      </c>
      <c r="C272" t="str">
        <v xml:space="preserve">0 | </v>
      </c>
      <c r="D272" t="str">
        <v xml:space="preserve">0 | </v>
      </c>
      <c r="E272" t="str">
        <v xml:space="preserve">0 | </v>
      </c>
      <c r="F272" t="str">
        <v xml:space="preserve">0 | </v>
      </c>
      <c r="G272" t="str">
        <v xml:space="preserve">0 | </v>
      </c>
      <c r="H272" t="str">
        <v xml:space="preserve">0 | </v>
      </c>
      <c r="I272" t="str">
        <v xml:space="preserve">0 | </v>
      </c>
      <c r="J272" t="str">
        <v xml:space="preserve">0 | </v>
      </c>
      <c r="DQ272" cm="1">
        <f t="array" ref="DQ272:DY272">TRANSPOSE(_xlfn._xlws.SORT(_xlfn._xlws.FILTER(tillage[tillage_level],tillage[experiment_ID]=A272)))</f>
        <v>0</v>
      </c>
      <c r="DR272">
        <v>0</v>
      </c>
      <c r="DS272">
        <v>0</v>
      </c>
      <c r="DT272">
        <v>0</v>
      </c>
      <c r="DU272">
        <v>0</v>
      </c>
      <c r="DV272">
        <v>0</v>
      </c>
      <c r="DW272">
        <v>0</v>
      </c>
      <c r="DX272">
        <v>0</v>
      </c>
      <c r="DY272" t="str">
        <v/>
      </c>
    </row>
    <row r="273" spans="2:129" x14ac:dyDescent="0.25">
      <c r="B273" t="str" cm="1">
        <f t="array" ref="B273:J273">TRANSPOSE(_xlfn._xlws.SORT(_xlfn._xlws.FILTER(tillage[tillage_level]&amp;" | "&amp;tillage[tillage_treatment_name],tillage[experiment_ID]=A273)))</f>
        <v xml:space="preserve"> | </v>
      </c>
      <c r="C273" t="str">
        <v xml:space="preserve">0 | </v>
      </c>
      <c r="D273" t="str">
        <v xml:space="preserve">0 | </v>
      </c>
      <c r="E273" t="str">
        <v xml:space="preserve">0 | </v>
      </c>
      <c r="F273" t="str">
        <v xml:space="preserve">0 | </v>
      </c>
      <c r="G273" t="str">
        <v xml:space="preserve">0 | </v>
      </c>
      <c r="H273" t="str">
        <v xml:space="preserve">0 | </v>
      </c>
      <c r="I273" t="str">
        <v xml:space="preserve">0 | </v>
      </c>
      <c r="J273" t="str">
        <v xml:space="preserve">0 | </v>
      </c>
      <c r="DQ273" cm="1">
        <f t="array" ref="DQ273:DY273">TRANSPOSE(_xlfn._xlws.SORT(_xlfn._xlws.FILTER(tillage[tillage_level],tillage[experiment_ID]=A273)))</f>
        <v>0</v>
      </c>
      <c r="DR273">
        <v>0</v>
      </c>
      <c r="DS273">
        <v>0</v>
      </c>
      <c r="DT273">
        <v>0</v>
      </c>
      <c r="DU273">
        <v>0</v>
      </c>
      <c r="DV273">
        <v>0</v>
      </c>
      <c r="DW273">
        <v>0</v>
      </c>
      <c r="DX273">
        <v>0</v>
      </c>
      <c r="DY273" t="str">
        <v/>
      </c>
    </row>
    <row r="274" spans="2:129" x14ac:dyDescent="0.25">
      <c r="B274" t="str" cm="1">
        <f t="array" ref="B274:J274">TRANSPOSE(_xlfn._xlws.SORT(_xlfn._xlws.FILTER(tillage[tillage_level]&amp;" | "&amp;tillage[tillage_treatment_name],tillage[experiment_ID]=A274)))</f>
        <v xml:space="preserve"> | </v>
      </c>
      <c r="C274" t="str">
        <v xml:space="preserve">0 | </v>
      </c>
      <c r="D274" t="str">
        <v xml:space="preserve">0 | </v>
      </c>
      <c r="E274" t="str">
        <v xml:space="preserve">0 | </v>
      </c>
      <c r="F274" t="str">
        <v xml:space="preserve">0 | </v>
      </c>
      <c r="G274" t="str">
        <v xml:space="preserve">0 | </v>
      </c>
      <c r="H274" t="str">
        <v xml:space="preserve">0 | </v>
      </c>
      <c r="I274" t="str">
        <v xml:space="preserve">0 | </v>
      </c>
      <c r="J274" t="str">
        <v xml:space="preserve">0 | </v>
      </c>
      <c r="DQ274" cm="1">
        <f t="array" ref="DQ274:DY274">TRANSPOSE(_xlfn._xlws.SORT(_xlfn._xlws.FILTER(tillage[tillage_level],tillage[experiment_ID]=A274)))</f>
        <v>0</v>
      </c>
      <c r="DR274">
        <v>0</v>
      </c>
      <c r="DS274">
        <v>0</v>
      </c>
      <c r="DT274">
        <v>0</v>
      </c>
      <c r="DU274">
        <v>0</v>
      </c>
      <c r="DV274">
        <v>0</v>
      </c>
      <c r="DW274">
        <v>0</v>
      </c>
      <c r="DX274">
        <v>0</v>
      </c>
      <c r="DY274" t="str">
        <v/>
      </c>
    </row>
    <row r="275" spans="2:129" x14ac:dyDescent="0.25">
      <c r="B275" t="str" cm="1">
        <f t="array" ref="B275:J275">TRANSPOSE(_xlfn._xlws.SORT(_xlfn._xlws.FILTER(tillage[tillage_level]&amp;" | "&amp;tillage[tillage_treatment_name],tillage[experiment_ID]=A275)))</f>
        <v xml:space="preserve"> | </v>
      </c>
      <c r="C275" t="str">
        <v xml:space="preserve">0 | </v>
      </c>
      <c r="D275" t="str">
        <v xml:space="preserve">0 | </v>
      </c>
      <c r="E275" t="str">
        <v xml:space="preserve">0 | </v>
      </c>
      <c r="F275" t="str">
        <v xml:space="preserve">0 | </v>
      </c>
      <c r="G275" t="str">
        <v xml:space="preserve">0 | </v>
      </c>
      <c r="H275" t="str">
        <v xml:space="preserve">0 | </v>
      </c>
      <c r="I275" t="str">
        <v xml:space="preserve">0 | </v>
      </c>
      <c r="J275" t="str">
        <v xml:space="preserve">0 | </v>
      </c>
      <c r="DQ275" cm="1">
        <f t="array" ref="DQ275:DY275">TRANSPOSE(_xlfn._xlws.SORT(_xlfn._xlws.FILTER(tillage[tillage_level],tillage[experiment_ID]=A275)))</f>
        <v>0</v>
      </c>
      <c r="DR275">
        <v>0</v>
      </c>
      <c r="DS275">
        <v>0</v>
      </c>
      <c r="DT275">
        <v>0</v>
      </c>
      <c r="DU275">
        <v>0</v>
      </c>
      <c r="DV275">
        <v>0</v>
      </c>
      <c r="DW275">
        <v>0</v>
      </c>
      <c r="DX275">
        <v>0</v>
      </c>
      <c r="DY275" t="str">
        <v/>
      </c>
    </row>
    <row r="276" spans="2:129" x14ac:dyDescent="0.25">
      <c r="B276" t="str" cm="1">
        <f t="array" ref="B276:J276">TRANSPOSE(_xlfn._xlws.SORT(_xlfn._xlws.FILTER(tillage[tillage_level]&amp;" | "&amp;tillage[tillage_treatment_name],tillage[experiment_ID]=A276)))</f>
        <v xml:space="preserve"> | </v>
      </c>
      <c r="C276" t="str">
        <v xml:space="preserve">0 | </v>
      </c>
      <c r="D276" t="str">
        <v xml:space="preserve">0 | </v>
      </c>
      <c r="E276" t="str">
        <v xml:space="preserve">0 | </v>
      </c>
      <c r="F276" t="str">
        <v xml:space="preserve">0 | </v>
      </c>
      <c r="G276" t="str">
        <v xml:space="preserve">0 | </v>
      </c>
      <c r="H276" t="str">
        <v xml:space="preserve">0 | </v>
      </c>
      <c r="I276" t="str">
        <v xml:space="preserve">0 | </v>
      </c>
      <c r="J276" t="str">
        <v xml:space="preserve">0 | </v>
      </c>
      <c r="DQ276" cm="1">
        <f t="array" ref="DQ276:DY276">TRANSPOSE(_xlfn._xlws.SORT(_xlfn._xlws.FILTER(tillage[tillage_level],tillage[experiment_ID]=A276)))</f>
        <v>0</v>
      </c>
      <c r="DR276">
        <v>0</v>
      </c>
      <c r="DS276">
        <v>0</v>
      </c>
      <c r="DT276">
        <v>0</v>
      </c>
      <c r="DU276">
        <v>0</v>
      </c>
      <c r="DV276">
        <v>0</v>
      </c>
      <c r="DW276">
        <v>0</v>
      </c>
      <c r="DX276">
        <v>0</v>
      </c>
      <c r="DY276" t="str">
        <v/>
      </c>
    </row>
    <row r="277" spans="2:129" x14ac:dyDescent="0.25">
      <c r="B277" t="str" cm="1">
        <f t="array" ref="B277:J277">TRANSPOSE(_xlfn._xlws.SORT(_xlfn._xlws.FILTER(tillage[tillage_level]&amp;" | "&amp;tillage[tillage_treatment_name],tillage[experiment_ID]=A277)))</f>
        <v xml:space="preserve"> | </v>
      </c>
      <c r="C277" t="str">
        <v xml:space="preserve">0 | </v>
      </c>
      <c r="D277" t="str">
        <v xml:space="preserve">0 | </v>
      </c>
      <c r="E277" t="str">
        <v xml:space="preserve">0 | </v>
      </c>
      <c r="F277" t="str">
        <v xml:space="preserve">0 | </v>
      </c>
      <c r="G277" t="str">
        <v xml:space="preserve">0 | </v>
      </c>
      <c r="H277" t="str">
        <v xml:space="preserve">0 | </v>
      </c>
      <c r="I277" t="str">
        <v xml:space="preserve">0 | </v>
      </c>
      <c r="J277" t="str">
        <v xml:space="preserve">0 | </v>
      </c>
      <c r="DQ277" cm="1">
        <f t="array" ref="DQ277:DY277">TRANSPOSE(_xlfn._xlws.SORT(_xlfn._xlws.FILTER(tillage[tillage_level],tillage[experiment_ID]=A277)))</f>
        <v>0</v>
      </c>
      <c r="DR277">
        <v>0</v>
      </c>
      <c r="DS277">
        <v>0</v>
      </c>
      <c r="DT277">
        <v>0</v>
      </c>
      <c r="DU277">
        <v>0</v>
      </c>
      <c r="DV277">
        <v>0</v>
      </c>
      <c r="DW277">
        <v>0</v>
      </c>
      <c r="DX277">
        <v>0</v>
      </c>
      <c r="DY277" t="str">
        <v/>
      </c>
    </row>
    <row r="278" spans="2:129" x14ac:dyDescent="0.25">
      <c r="B278" t="str" cm="1">
        <f t="array" ref="B278:J278">TRANSPOSE(_xlfn._xlws.SORT(_xlfn._xlws.FILTER(tillage[tillage_level]&amp;" | "&amp;tillage[tillage_treatment_name],tillage[experiment_ID]=A278)))</f>
        <v xml:space="preserve"> | </v>
      </c>
      <c r="C278" t="str">
        <v xml:space="preserve">0 | </v>
      </c>
      <c r="D278" t="str">
        <v xml:space="preserve">0 | </v>
      </c>
      <c r="E278" t="str">
        <v xml:space="preserve">0 | </v>
      </c>
      <c r="F278" t="str">
        <v xml:space="preserve">0 | </v>
      </c>
      <c r="G278" t="str">
        <v xml:space="preserve">0 | </v>
      </c>
      <c r="H278" t="str">
        <v xml:space="preserve">0 | </v>
      </c>
      <c r="I278" t="str">
        <v xml:space="preserve">0 | </v>
      </c>
      <c r="J278" t="str">
        <v xml:space="preserve">0 | </v>
      </c>
      <c r="DQ278" cm="1">
        <f t="array" ref="DQ278:DY278">TRANSPOSE(_xlfn._xlws.SORT(_xlfn._xlws.FILTER(tillage[tillage_level],tillage[experiment_ID]=A278)))</f>
        <v>0</v>
      </c>
      <c r="DR278">
        <v>0</v>
      </c>
      <c r="DS278">
        <v>0</v>
      </c>
      <c r="DT278">
        <v>0</v>
      </c>
      <c r="DU278">
        <v>0</v>
      </c>
      <c r="DV278">
        <v>0</v>
      </c>
      <c r="DW278">
        <v>0</v>
      </c>
      <c r="DX278">
        <v>0</v>
      </c>
      <c r="DY278" t="str">
        <v/>
      </c>
    </row>
    <row r="279" spans="2:129" x14ac:dyDescent="0.25">
      <c r="B279" t="str" cm="1">
        <f t="array" ref="B279:J279">TRANSPOSE(_xlfn._xlws.SORT(_xlfn._xlws.FILTER(tillage[tillage_level]&amp;" | "&amp;tillage[tillage_treatment_name],tillage[experiment_ID]=A279)))</f>
        <v xml:space="preserve"> | </v>
      </c>
      <c r="C279" t="str">
        <v xml:space="preserve">0 | </v>
      </c>
      <c r="D279" t="str">
        <v xml:space="preserve">0 | </v>
      </c>
      <c r="E279" t="str">
        <v xml:space="preserve">0 | </v>
      </c>
      <c r="F279" t="str">
        <v xml:space="preserve">0 | </v>
      </c>
      <c r="G279" t="str">
        <v xml:space="preserve">0 | </v>
      </c>
      <c r="H279" t="str">
        <v xml:space="preserve">0 | </v>
      </c>
      <c r="I279" t="str">
        <v xml:space="preserve">0 | </v>
      </c>
      <c r="J279" t="str">
        <v xml:space="preserve">0 | </v>
      </c>
      <c r="DQ279" cm="1">
        <f t="array" ref="DQ279:DY279">TRANSPOSE(_xlfn._xlws.SORT(_xlfn._xlws.FILTER(tillage[tillage_level],tillage[experiment_ID]=A279)))</f>
        <v>0</v>
      </c>
      <c r="DR279">
        <v>0</v>
      </c>
      <c r="DS279">
        <v>0</v>
      </c>
      <c r="DT279">
        <v>0</v>
      </c>
      <c r="DU279">
        <v>0</v>
      </c>
      <c r="DV279">
        <v>0</v>
      </c>
      <c r="DW279">
        <v>0</v>
      </c>
      <c r="DX279">
        <v>0</v>
      </c>
      <c r="DY279" t="str">
        <v/>
      </c>
    </row>
    <row r="280" spans="2:129" x14ac:dyDescent="0.25">
      <c r="B280" t="str" cm="1">
        <f t="array" ref="B280:J280">TRANSPOSE(_xlfn._xlws.SORT(_xlfn._xlws.FILTER(tillage[tillage_level]&amp;" | "&amp;tillage[tillage_treatment_name],tillage[experiment_ID]=A280)))</f>
        <v xml:space="preserve"> | </v>
      </c>
      <c r="C280" t="str">
        <v xml:space="preserve">0 | </v>
      </c>
      <c r="D280" t="str">
        <v xml:space="preserve">0 | </v>
      </c>
      <c r="E280" t="str">
        <v xml:space="preserve">0 | </v>
      </c>
      <c r="F280" t="str">
        <v xml:space="preserve">0 | </v>
      </c>
      <c r="G280" t="str">
        <v xml:space="preserve">0 | </v>
      </c>
      <c r="H280" t="str">
        <v xml:space="preserve">0 | </v>
      </c>
      <c r="I280" t="str">
        <v xml:space="preserve">0 | </v>
      </c>
      <c r="J280" t="str">
        <v xml:space="preserve">0 | </v>
      </c>
      <c r="DQ280" cm="1">
        <f t="array" ref="DQ280:DY280">TRANSPOSE(_xlfn._xlws.SORT(_xlfn._xlws.FILTER(tillage[tillage_level],tillage[experiment_ID]=A280)))</f>
        <v>0</v>
      </c>
      <c r="DR280">
        <v>0</v>
      </c>
      <c r="DS280">
        <v>0</v>
      </c>
      <c r="DT280">
        <v>0</v>
      </c>
      <c r="DU280">
        <v>0</v>
      </c>
      <c r="DV280">
        <v>0</v>
      </c>
      <c r="DW280">
        <v>0</v>
      </c>
      <c r="DX280">
        <v>0</v>
      </c>
      <c r="DY280" t="str">
        <v/>
      </c>
    </row>
    <row r="281" spans="2:129" x14ac:dyDescent="0.25">
      <c r="B281" t="str" cm="1">
        <f t="array" ref="B281:J281">TRANSPOSE(_xlfn._xlws.SORT(_xlfn._xlws.FILTER(tillage[tillage_level]&amp;" | "&amp;tillage[tillage_treatment_name],tillage[experiment_ID]=A281)))</f>
        <v xml:space="preserve"> | </v>
      </c>
      <c r="C281" t="str">
        <v xml:space="preserve">0 | </v>
      </c>
      <c r="D281" t="str">
        <v xml:space="preserve">0 | </v>
      </c>
      <c r="E281" t="str">
        <v xml:space="preserve">0 | </v>
      </c>
      <c r="F281" t="str">
        <v xml:space="preserve">0 | </v>
      </c>
      <c r="G281" t="str">
        <v xml:space="preserve">0 | </v>
      </c>
      <c r="H281" t="str">
        <v xml:space="preserve">0 | </v>
      </c>
      <c r="I281" t="str">
        <v xml:space="preserve">0 | </v>
      </c>
      <c r="J281" t="str">
        <v xml:space="preserve">0 | </v>
      </c>
      <c r="DQ281" cm="1">
        <f t="array" ref="DQ281:DY281">TRANSPOSE(_xlfn._xlws.SORT(_xlfn._xlws.FILTER(tillage[tillage_level],tillage[experiment_ID]=A281)))</f>
        <v>0</v>
      </c>
      <c r="DR281">
        <v>0</v>
      </c>
      <c r="DS281">
        <v>0</v>
      </c>
      <c r="DT281">
        <v>0</v>
      </c>
      <c r="DU281">
        <v>0</v>
      </c>
      <c r="DV281">
        <v>0</v>
      </c>
      <c r="DW281">
        <v>0</v>
      </c>
      <c r="DX281">
        <v>0</v>
      </c>
      <c r="DY281" t="str">
        <v/>
      </c>
    </row>
    <row r="282" spans="2:129" x14ac:dyDescent="0.25">
      <c r="B282" t="str" cm="1">
        <f t="array" ref="B282:J282">TRANSPOSE(_xlfn._xlws.SORT(_xlfn._xlws.FILTER(tillage[tillage_level]&amp;" | "&amp;tillage[tillage_treatment_name],tillage[experiment_ID]=A282)))</f>
        <v xml:space="preserve"> | </v>
      </c>
      <c r="C282" t="str">
        <v xml:space="preserve">0 | </v>
      </c>
      <c r="D282" t="str">
        <v xml:space="preserve">0 | </v>
      </c>
      <c r="E282" t="str">
        <v xml:space="preserve">0 | </v>
      </c>
      <c r="F282" t="str">
        <v xml:space="preserve">0 | </v>
      </c>
      <c r="G282" t="str">
        <v xml:space="preserve">0 | </v>
      </c>
      <c r="H282" t="str">
        <v xml:space="preserve">0 | </v>
      </c>
      <c r="I282" t="str">
        <v xml:space="preserve">0 | </v>
      </c>
      <c r="J282" t="str">
        <v xml:space="preserve">0 | </v>
      </c>
      <c r="DQ282" cm="1">
        <f t="array" ref="DQ282:DY282">TRANSPOSE(_xlfn._xlws.SORT(_xlfn._xlws.FILTER(tillage[tillage_level],tillage[experiment_ID]=A282)))</f>
        <v>0</v>
      </c>
      <c r="DR282">
        <v>0</v>
      </c>
      <c r="DS282">
        <v>0</v>
      </c>
      <c r="DT282">
        <v>0</v>
      </c>
      <c r="DU282">
        <v>0</v>
      </c>
      <c r="DV282">
        <v>0</v>
      </c>
      <c r="DW282">
        <v>0</v>
      </c>
      <c r="DX282">
        <v>0</v>
      </c>
      <c r="DY282" t="str">
        <v/>
      </c>
    </row>
    <row r="283" spans="2:129" x14ac:dyDescent="0.25">
      <c r="B283" t="str" cm="1">
        <f t="array" ref="B283:J283">TRANSPOSE(_xlfn._xlws.SORT(_xlfn._xlws.FILTER(tillage[tillage_level]&amp;" | "&amp;tillage[tillage_treatment_name],tillage[experiment_ID]=A283)))</f>
        <v xml:space="preserve"> | </v>
      </c>
      <c r="C283" t="str">
        <v xml:space="preserve">0 | </v>
      </c>
      <c r="D283" t="str">
        <v xml:space="preserve">0 | </v>
      </c>
      <c r="E283" t="str">
        <v xml:space="preserve">0 | </v>
      </c>
      <c r="F283" t="str">
        <v xml:space="preserve">0 | </v>
      </c>
      <c r="G283" t="str">
        <v xml:space="preserve">0 | </v>
      </c>
      <c r="H283" t="str">
        <v xml:space="preserve">0 | </v>
      </c>
      <c r="I283" t="str">
        <v xml:space="preserve">0 | </v>
      </c>
      <c r="J283" t="str">
        <v xml:space="preserve">0 | </v>
      </c>
      <c r="DQ283" cm="1">
        <f t="array" ref="DQ283:DY283">TRANSPOSE(_xlfn._xlws.SORT(_xlfn._xlws.FILTER(tillage[tillage_level],tillage[experiment_ID]=A283)))</f>
        <v>0</v>
      </c>
      <c r="DR283">
        <v>0</v>
      </c>
      <c r="DS283">
        <v>0</v>
      </c>
      <c r="DT283">
        <v>0</v>
      </c>
      <c r="DU283">
        <v>0</v>
      </c>
      <c r="DV283">
        <v>0</v>
      </c>
      <c r="DW283">
        <v>0</v>
      </c>
      <c r="DX283">
        <v>0</v>
      </c>
      <c r="DY283" t="str">
        <v/>
      </c>
    </row>
    <row r="284" spans="2:129" x14ac:dyDescent="0.25">
      <c r="B284" t="str" cm="1">
        <f t="array" ref="B284:J284">TRANSPOSE(_xlfn._xlws.SORT(_xlfn._xlws.FILTER(tillage[tillage_level]&amp;" | "&amp;tillage[tillage_treatment_name],tillage[experiment_ID]=A284)))</f>
        <v xml:space="preserve"> | </v>
      </c>
      <c r="C284" t="str">
        <v xml:space="preserve">0 | </v>
      </c>
      <c r="D284" t="str">
        <v xml:space="preserve">0 | </v>
      </c>
      <c r="E284" t="str">
        <v xml:space="preserve">0 | </v>
      </c>
      <c r="F284" t="str">
        <v xml:space="preserve">0 | </v>
      </c>
      <c r="G284" t="str">
        <v xml:space="preserve">0 | </v>
      </c>
      <c r="H284" t="str">
        <v xml:space="preserve">0 | </v>
      </c>
      <c r="I284" t="str">
        <v xml:space="preserve">0 | </v>
      </c>
      <c r="J284" t="str">
        <v xml:space="preserve">0 | </v>
      </c>
      <c r="DQ284" cm="1">
        <f t="array" ref="DQ284:DY284">TRANSPOSE(_xlfn._xlws.SORT(_xlfn._xlws.FILTER(tillage[tillage_level],tillage[experiment_ID]=A284)))</f>
        <v>0</v>
      </c>
      <c r="DR284">
        <v>0</v>
      </c>
      <c r="DS284">
        <v>0</v>
      </c>
      <c r="DT284">
        <v>0</v>
      </c>
      <c r="DU284">
        <v>0</v>
      </c>
      <c r="DV284">
        <v>0</v>
      </c>
      <c r="DW284">
        <v>0</v>
      </c>
      <c r="DX284">
        <v>0</v>
      </c>
      <c r="DY284" t="str">
        <v/>
      </c>
    </row>
    <row r="285" spans="2:129" x14ac:dyDescent="0.25">
      <c r="B285" t="str" cm="1">
        <f t="array" ref="B285:J285">TRANSPOSE(_xlfn._xlws.SORT(_xlfn._xlws.FILTER(tillage[tillage_level]&amp;" | "&amp;tillage[tillage_treatment_name],tillage[experiment_ID]=A285)))</f>
        <v xml:space="preserve"> | </v>
      </c>
      <c r="C285" t="str">
        <v xml:space="preserve">0 | </v>
      </c>
      <c r="D285" t="str">
        <v xml:space="preserve">0 | </v>
      </c>
      <c r="E285" t="str">
        <v xml:space="preserve">0 | </v>
      </c>
      <c r="F285" t="str">
        <v xml:space="preserve">0 | </v>
      </c>
      <c r="G285" t="str">
        <v xml:space="preserve">0 | </v>
      </c>
      <c r="H285" t="str">
        <v xml:space="preserve">0 | </v>
      </c>
      <c r="I285" t="str">
        <v xml:space="preserve">0 | </v>
      </c>
      <c r="J285" t="str">
        <v xml:space="preserve">0 | </v>
      </c>
      <c r="DQ285" cm="1">
        <f t="array" ref="DQ285:DY285">TRANSPOSE(_xlfn._xlws.SORT(_xlfn._xlws.FILTER(tillage[tillage_level],tillage[experiment_ID]=A285)))</f>
        <v>0</v>
      </c>
      <c r="DR285">
        <v>0</v>
      </c>
      <c r="DS285">
        <v>0</v>
      </c>
      <c r="DT285">
        <v>0</v>
      </c>
      <c r="DU285">
        <v>0</v>
      </c>
      <c r="DV285">
        <v>0</v>
      </c>
      <c r="DW285">
        <v>0</v>
      </c>
      <c r="DX285">
        <v>0</v>
      </c>
      <c r="DY285" t="str">
        <v/>
      </c>
    </row>
    <row r="286" spans="2:129" x14ac:dyDescent="0.25">
      <c r="B286" t="str" cm="1">
        <f t="array" ref="B286:J286">TRANSPOSE(_xlfn._xlws.SORT(_xlfn._xlws.FILTER(tillage[tillage_level]&amp;" | "&amp;tillage[tillage_treatment_name],tillage[experiment_ID]=A286)))</f>
        <v xml:space="preserve"> | </v>
      </c>
      <c r="C286" t="str">
        <v xml:space="preserve">0 | </v>
      </c>
      <c r="D286" t="str">
        <v xml:space="preserve">0 | </v>
      </c>
      <c r="E286" t="str">
        <v xml:space="preserve">0 | </v>
      </c>
      <c r="F286" t="str">
        <v xml:space="preserve">0 | </v>
      </c>
      <c r="G286" t="str">
        <v xml:space="preserve">0 | </v>
      </c>
      <c r="H286" t="str">
        <v xml:space="preserve">0 | </v>
      </c>
      <c r="I286" t="str">
        <v xml:space="preserve">0 | </v>
      </c>
      <c r="J286" t="str">
        <v xml:space="preserve">0 | </v>
      </c>
      <c r="DQ286" cm="1">
        <f t="array" ref="DQ286:DY286">TRANSPOSE(_xlfn._xlws.SORT(_xlfn._xlws.FILTER(tillage[tillage_level],tillage[experiment_ID]=A286)))</f>
        <v>0</v>
      </c>
      <c r="DR286">
        <v>0</v>
      </c>
      <c r="DS286">
        <v>0</v>
      </c>
      <c r="DT286">
        <v>0</v>
      </c>
      <c r="DU286">
        <v>0</v>
      </c>
      <c r="DV286">
        <v>0</v>
      </c>
      <c r="DW286">
        <v>0</v>
      </c>
      <c r="DX286">
        <v>0</v>
      </c>
      <c r="DY286" t="str">
        <v/>
      </c>
    </row>
    <row r="287" spans="2:129" x14ac:dyDescent="0.25">
      <c r="B287" t="str" cm="1">
        <f t="array" ref="B287:J287">TRANSPOSE(_xlfn._xlws.SORT(_xlfn._xlws.FILTER(tillage[tillage_level]&amp;" | "&amp;tillage[tillage_treatment_name],tillage[experiment_ID]=A287)))</f>
        <v xml:space="preserve"> | </v>
      </c>
      <c r="C287" t="str">
        <v xml:space="preserve">0 | </v>
      </c>
      <c r="D287" t="str">
        <v xml:space="preserve">0 | </v>
      </c>
      <c r="E287" t="str">
        <v xml:space="preserve">0 | </v>
      </c>
      <c r="F287" t="str">
        <v xml:space="preserve">0 | </v>
      </c>
      <c r="G287" t="str">
        <v xml:space="preserve">0 | </v>
      </c>
      <c r="H287" t="str">
        <v xml:space="preserve">0 | </v>
      </c>
      <c r="I287" t="str">
        <v xml:space="preserve">0 | </v>
      </c>
      <c r="J287" t="str">
        <v xml:space="preserve">0 | </v>
      </c>
      <c r="DQ287" cm="1">
        <f t="array" ref="DQ287:DY287">TRANSPOSE(_xlfn._xlws.SORT(_xlfn._xlws.FILTER(tillage[tillage_level],tillage[experiment_ID]=A287)))</f>
        <v>0</v>
      </c>
      <c r="DR287">
        <v>0</v>
      </c>
      <c r="DS287">
        <v>0</v>
      </c>
      <c r="DT287">
        <v>0</v>
      </c>
      <c r="DU287">
        <v>0</v>
      </c>
      <c r="DV287">
        <v>0</v>
      </c>
      <c r="DW287">
        <v>0</v>
      </c>
      <c r="DX287">
        <v>0</v>
      </c>
      <c r="DY287" t="str">
        <v/>
      </c>
    </row>
    <row r="288" spans="2:129" x14ac:dyDescent="0.25">
      <c r="B288" t="str" cm="1">
        <f t="array" ref="B288:J288">TRANSPOSE(_xlfn._xlws.SORT(_xlfn._xlws.FILTER(tillage[tillage_level]&amp;" | "&amp;tillage[tillage_treatment_name],tillage[experiment_ID]=A288)))</f>
        <v xml:space="preserve"> | </v>
      </c>
      <c r="C288" t="str">
        <v xml:space="preserve">0 | </v>
      </c>
      <c r="D288" t="str">
        <v xml:space="preserve">0 | </v>
      </c>
      <c r="E288" t="str">
        <v xml:space="preserve">0 | </v>
      </c>
      <c r="F288" t="str">
        <v xml:space="preserve">0 | </v>
      </c>
      <c r="G288" t="str">
        <v xml:space="preserve">0 | </v>
      </c>
      <c r="H288" t="str">
        <v xml:space="preserve">0 | </v>
      </c>
      <c r="I288" t="str">
        <v xml:space="preserve">0 | </v>
      </c>
      <c r="J288" t="str">
        <v xml:space="preserve">0 | </v>
      </c>
      <c r="DQ288" cm="1">
        <f t="array" ref="DQ288:DY288">TRANSPOSE(_xlfn._xlws.SORT(_xlfn._xlws.FILTER(tillage[tillage_level],tillage[experiment_ID]=A288)))</f>
        <v>0</v>
      </c>
      <c r="DR288">
        <v>0</v>
      </c>
      <c r="DS288">
        <v>0</v>
      </c>
      <c r="DT288">
        <v>0</v>
      </c>
      <c r="DU288">
        <v>0</v>
      </c>
      <c r="DV288">
        <v>0</v>
      </c>
      <c r="DW288">
        <v>0</v>
      </c>
      <c r="DX288">
        <v>0</v>
      </c>
      <c r="DY288" t="str">
        <v/>
      </c>
    </row>
    <row r="289" spans="2:129" x14ac:dyDescent="0.25">
      <c r="B289" t="str" cm="1">
        <f t="array" ref="B289:J289">TRANSPOSE(_xlfn._xlws.SORT(_xlfn._xlws.FILTER(tillage[tillage_level]&amp;" | "&amp;tillage[tillage_treatment_name],tillage[experiment_ID]=A289)))</f>
        <v xml:space="preserve"> | </v>
      </c>
      <c r="C289" t="str">
        <v xml:space="preserve">0 | </v>
      </c>
      <c r="D289" t="str">
        <v xml:space="preserve">0 | </v>
      </c>
      <c r="E289" t="str">
        <v xml:space="preserve">0 | </v>
      </c>
      <c r="F289" t="str">
        <v xml:space="preserve">0 | </v>
      </c>
      <c r="G289" t="str">
        <v xml:space="preserve">0 | </v>
      </c>
      <c r="H289" t="str">
        <v xml:space="preserve">0 | </v>
      </c>
      <c r="I289" t="str">
        <v xml:space="preserve">0 | </v>
      </c>
      <c r="J289" t="str">
        <v xml:space="preserve">0 | </v>
      </c>
      <c r="DQ289" cm="1">
        <f t="array" ref="DQ289:DY289">TRANSPOSE(_xlfn._xlws.SORT(_xlfn._xlws.FILTER(tillage[tillage_level],tillage[experiment_ID]=A289)))</f>
        <v>0</v>
      </c>
      <c r="DR289">
        <v>0</v>
      </c>
      <c r="DS289">
        <v>0</v>
      </c>
      <c r="DT289">
        <v>0</v>
      </c>
      <c r="DU289">
        <v>0</v>
      </c>
      <c r="DV289">
        <v>0</v>
      </c>
      <c r="DW289">
        <v>0</v>
      </c>
      <c r="DX289">
        <v>0</v>
      </c>
      <c r="DY289" t="str">
        <v/>
      </c>
    </row>
    <row r="290" spans="2:129" x14ac:dyDescent="0.25">
      <c r="B290" t="str" cm="1">
        <f t="array" ref="B290:J290">TRANSPOSE(_xlfn._xlws.SORT(_xlfn._xlws.FILTER(tillage[tillage_level]&amp;" | "&amp;tillage[tillage_treatment_name],tillage[experiment_ID]=A290)))</f>
        <v xml:space="preserve"> | </v>
      </c>
      <c r="C290" t="str">
        <v xml:space="preserve">0 | </v>
      </c>
      <c r="D290" t="str">
        <v xml:space="preserve">0 | </v>
      </c>
      <c r="E290" t="str">
        <v xml:space="preserve">0 | </v>
      </c>
      <c r="F290" t="str">
        <v xml:space="preserve">0 | </v>
      </c>
      <c r="G290" t="str">
        <v xml:space="preserve">0 | </v>
      </c>
      <c r="H290" t="str">
        <v xml:space="preserve">0 | </v>
      </c>
      <c r="I290" t="str">
        <v xml:space="preserve">0 | </v>
      </c>
      <c r="J290" t="str">
        <v xml:space="preserve">0 | </v>
      </c>
      <c r="DQ290" cm="1">
        <f t="array" ref="DQ290:DY290">TRANSPOSE(_xlfn._xlws.SORT(_xlfn._xlws.FILTER(tillage[tillage_level],tillage[experiment_ID]=A290)))</f>
        <v>0</v>
      </c>
      <c r="DR290">
        <v>0</v>
      </c>
      <c r="DS290">
        <v>0</v>
      </c>
      <c r="DT290">
        <v>0</v>
      </c>
      <c r="DU290">
        <v>0</v>
      </c>
      <c r="DV290">
        <v>0</v>
      </c>
      <c r="DW290">
        <v>0</v>
      </c>
      <c r="DX290">
        <v>0</v>
      </c>
      <c r="DY290" t="str">
        <v/>
      </c>
    </row>
    <row r="291" spans="2:129" x14ac:dyDescent="0.25">
      <c r="B291" t="str" cm="1">
        <f t="array" ref="B291:J291">TRANSPOSE(_xlfn._xlws.SORT(_xlfn._xlws.FILTER(tillage[tillage_level]&amp;" | "&amp;tillage[tillage_treatment_name],tillage[experiment_ID]=A291)))</f>
        <v xml:space="preserve"> | </v>
      </c>
      <c r="C291" t="str">
        <v xml:space="preserve">0 | </v>
      </c>
      <c r="D291" t="str">
        <v xml:space="preserve">0 | </v>
      </c>
      <c r="E291" t="str">
        <v xml:space="preserve">0 | </v>
      </c>
      <c r="F291" t="str">
        <v xml:space="preserve">0 | </v>
      </c>
      <c r="G291" t="str">
        <v xml:space="preserve">0 | </v>
      </c>
      <c r="H291" t="str">
        <v xml:space="preserve">0 | </v>
      </c>
      <c r="I291" t="str">
        <v xml:space="preserve">0 | </v>
      </c>
      <c r="J291" t="str">
        <v xml:space="preserve">0 | </v>
      </c>
      <c r="DQ291" cm="1">
        <f t="array" ref="DQ291:DY291">TRANSPOSE(_xlfn._xlws.SORT(_xlfn._xlws.FILTER(tillage[tillage_level],tillage[experiment_ID]=A291)))</f>
        <v>0</v>
      </c>
      <c r="DR291">
        <v>0</v>
      </c>
      <c r="DS291">
        <v>0</v>
      </c>
      <c r="DT291">
        <v>0</v>
      </c>
      <c r="DU291">
        <v>0</v>
      </c>
      <c r="DV291">
        <v>0</v>
      </c>
      <c r="DW291">
        <v>0</v>
      </c>
      <c r="DX291">
        <v>0</v>
      </c>
      <c r="DY291" t="str">
        <v/>
      </c>
    </row>
    <row r="292" spans="2:129" x14ac:dyDescent="0.25">
      <c r="B292" t="str" cm="1">
        <f t="array" ref="B292:J292">TRANSPOSE(_xlfn._xlws.SORT(_xlfn._xlws.FILTER(tillage[tillage_level]&amp;" | "&amp;tillage[tillage_treatment_name],tillage[experiment_ID]=A292)))</f>
        <v xml:space="preserve"> | </v>
      </c>
      <c r="C292" t="str">
        <v xml:space="preserve">0 | </v>
      </c>
      <c r="D292" t="str">
        <v xml:space="preserve">0 | </v>
      </c>
      <c r="E292" t="str">
        <v xml:space="preserve">0 | </v>
      </c>
      <c r="F292" t="str">
        <v xml:space="preserve">0 | </v>
      </c>
      <c r="G292" t="str">
        <v xml:space="preserve">0 | </v>
      </c>
      <c r="H292" t="str">
        <v xml:space="preserve">0 | </v>
      </c>
      <c r="I292" t="str">
        <v xml:space="preserve">0 | </v>
      </c>
      <c r="J292" t="str">
        <v xml:space="preserve">0 | </v>
      </c>
      <c r="DQ292" cm="1">
        <f t="array" ref="DQ292:DY292">TRANSPOSE(_xlfn._xlws.SORT(_xlfn._xlws.FILTER(tillage[tillage_level],tillage[experiment_ID]=A292)))</f>
        <v>0</v>
      </c>
      <c r="DR292">
        <v>0</v>
      </c>
      <c r="DS292">
        <v>0</v>
      </c>
      <c r="DT292">
        <v>0</v>
      </c>
      <c r="DU292">
        <v>0</v>
      </c>
      <c r="DV292">
        <v>0</v>
      </c>
      <c r="DW292">
        <v>0</v>
      </c>
      <c r="DX292">
        <v>0</v>
      </c>
      <c r="DY292" t="str">
        <v/>
      </c>
    </row>
    <row r="293" spans="2:129" x14ac:dyDescent="0.25">
      <c r="B293" t="str" cm="1">
        <f t="array" ref="B293:J293">TRANSPOSE(_xlfn._xlws.SORT(_xlfn._xlws.FILTER(tillage[tillage_level]&amp;" | "&amp;tillage[tillage_treatment_name],tillage[experiment_ID]=A293)))</f>
        <v xml:space="preserve"> | </v>
      </c>
      <c r="C293" t="str">
        <v xml:space="preserve">0 | </v>
      </c>
      <c r="D293" t="str">
        <v xml:space="preserve">0 | </v>
      </c>
      <c r="E293" t="str">
        <v xml:space="preserve">0 | </v>
      </c>
      <c r="F293" t="str">
        <v xml:space="preserve">0 | </v>
      </c>
      <c r="G293" t="str">
        <v xml:space="preserve">0 | </v>
      </c>
      <c r="H293" t="str">
        <v xml:space="preserve">0 | </v>
      </c>
      <c r="I293" t="str">
        <v xml:space="preserve">0 | </v>
      </c>
      <c r="J293" t="str">
        <v xml:space="preserve">0 | </v>
      </c>
      <c r="DQ293" cm="1">
        <f t="array" ref="DQ293:DY293">TRANSPOSE(_xlfn._xlws.SORT(_xlfn._xlws.FILTER(tillage[tillage_level],tillage[experiment_ID]=A293)))</f>
        <v>0</v>
      </c>
      <c r="DR293">
        <v>0</v>
      </c>
      <c r="DS293">
        <v>0</v>
      </c>
      <c r="DT293">
        <v>0</v>
      </c>
      <c r="DU293">
        <v>0</v>
      </c>
      <c r="DV293">
        <v>0</v>
      </c>
      <c r="DW293">
        <v>0</v>
      </c>
      <c r="DX293">
        <v>0</v>
      </c>
      <c r="DY293" t="str">
        <v/>
      </c>
    </row>
    <row r="294" spans="2:129" x14ac:dyDescent="0.25">
      <c r="B294" t="str" cm="1">
        <f t="array" ref="B294:J294">TRANSPOSE(_xlfn._xlws.SORT(_xlfn._xlws.FILTER(tillage[tillage_level]&amp;" | "&amp;tillage[tillage_treatment_name],tillage[experiment_ID]=A294)))</f>
        <v xml:space="preserve"> | </v>
      </c>
      <c r="C294" t="str">
        <v xml:space="preserve">0 | </v>
      </c>
      <c r="D294" t="str">
        <v xml:space="preserve">0 | </v>
      </c>
      <c r="E294" t="str">
        <v xml:space="preserve">0 | </v>
      </c>
      <c r="F294" t="str">
        <v xml:space="preserve">0 | </v>
      </c>
      <c r="G294" t="str">
        <v xml:space="preserve">0 | </v>
      </c>
      <c r="H294" t="str">
        <v xml:space="preserve">0 | </v>
      </c>
      <c r="I294" t="str">
        <v xml:space="preserve">0 | </v>
      </c>
      <c r="J294" t="str">
        <v xml:space="preserve">0 | </v>
      </c>
      <c r="DQ294" cm="1">
        <f t="array" ref="DQ294:DY294">TRANSPOSE(_xlfn._xlws.SORT(_xlfn._xlws.FILTER(tillage[tillage_level],tillage[experiment_ID]=A294)))</f>
        <v>0</v>
      </c>
      <c r="DR294">
        <v>0</v>
      </c>
      <c r="DS294">
        <v>0</v>
      </c>
      <c r="DT294">
        <v>0</v>
      </c>
      <c r="DU294">
        <v>0</v>
      </c>
      <c r="DV294">
        <v>0</v>
      </c>
      <c r="DW294">
        <v>0</v>
      </c>
      <c r="DX294">
        <v>0</v>
      </c>
      <c r="DY294" t="str">
        <v/>
      </c>
    </row>
    <row r="295" spans="2:129" x14ac:dyDescent="0.25">
      <c r="B295" t="str" cm="1">
        <f t="array" ref="B295:J295">TRANSPOSE(_xlfn._xlws.SORT(_xlfn._xlws.FILTER(tillage[tillage_level]&amp;" | "&amp;tillage[tillage_treatment_name],tillage[experiment_ID]=A295)))</f>
        <v xml:space="preserve"> | </v>
      </c>
      <c r="C295" t="str">
        <v xml:space="preserve">0 | </v>
      </c>
      <c r="D295" t="str">
        <v xml:space="preserve">0 | </v>
      </c>
      <c r="E295" t="str">
        <v xml:space="preserve">0 | </v>
      </c>
      <c r="F295" t="str">
        <v xml:space="preserve">0 | </v>
      </c>
      <c r="G295" t="str">
        <v xml:space="preserve">0 | </v>
      </c>
      <c r="H295" t="str">
        <v xml:space="preserve">0 | </v>
      </c>
      <c r="I295" t="str">
        <v xml:space="preserve">0 | </v>
      </c>
      <c r="J295" t="str">
        <v xml:space="preserve">0 | </v>
      </c>
      <c r="DQ295" cm="1">
        <f t="array" ref="DQ295:DY295">TRANSPOSE(_xlfn._xlws.SORT(_xlfn._xlws.FILTER(tillage[tillage_level],tillage[experiment_ID]=A295)))</f>
        <v>0</v>
      </c>
      <c r="DR295">
        <v>0</v>
      </c>
      <c r="DS295">
        <v>0</v>
      </c>
      <c r="DT295">
        <v>0</v>
      </c>
      <c r="DU295">
        <v>0</v>
      </c>
      <c r="DV295">
        <v>0</v>
      </c>
      <c r="DW295">
        <v>0</v>
      </c>
      <c r="DX295">
        <v>0</v>
      </c>
      <c r="DY295" t="str">
        <v/>
      </c>
    </row>
    <row r="296" spans="2:129" x14ac:dyDescent="0.25">
      <c r="B296" t="str" cm="1">
        <f t="array" ref="B296:J296">TRANSPOSE(_xlfn._xlws.SORT(_xlfn._xlws.FILTER(tillage[tillage_level]&amp;" | "&amp;tillage[tillage_treatment_name],tillage[experiment_ID]=A296)))</f>
        <v xml:space="preserve"> | </v>
      </c>
      <c r="C296" t="str">
        <v xml:space="preserve">0 | </v>
      </c>
      <c r="D296" t="str">
        <v xml:space="preserve">0 | </v>
      </c>
      <c r="E296" t="str">
        <v xml:space="preserve">0 | </v>
      </c>
      <c r="F296" t="str">
        <v xml:space="preserve">0 | </v>
      </c>
      <c r="G296" t="str">
        <v xml:space="preserve">0 | </v>
      </c>
      <c r="H296" t="str">
        <v xml:space="preserve">0 | </v>
      </c>
      <c r="I296" t="str">
        <v xml:space="preserve">0 | </v>
      </c>
      <c r="J296" t="str">
        <v xml:space="preserve">0 | </v>
      </c>
      <c r="DQ296" cm="1">
        <f t="array" ref="DQ296:DY296">TRANSPOSE(_xlfn._xlws.SORT(_xlfn._xlws.FILTER(tillage[tillage_level],tillage[experiment_ID]=A296)))</f>
        <v>0</v>
      </c>
      <c r="DR296">
        <v>0</v>
      </c>
      <c r="DS296">
        <v>0</v>
      </c>
      <c r="DT296">
        <v>0</v>
      </c>
      <c r="DU296">
        <v>0</v>
      </c>
      <c r="DV296">
        <v>0</v>
      </c>
      <c r="DW296">
        <v>0</v>
      </c>
      <c r="DX296">
        <v>0</v>
      </c>
      <c r="DY296" t="str">
        <v/>
      </c>
    </row>
    <row r="297" spans="2:129" x14ac:dyDescent="0.25">
      <c r="B297" t="str" cm="1">
        <f t="array" ref="B297:J297">TRANSPOSE(_xlfn._xlws.SORT(_xlfn._xlws.FILTER(tillage[tillage_level]&amp;" | "&amp;tillage[tillage_treatment_name],tillage[experiment_ID]=A297)))</f>
        <v xml:space="preserve"> | </v>
      </c>
      <c r="C297" t="str">
        <v xml:space="preserve">0 | </v>
      </c>
      <c r="D297" t="str">
        <v xml:space="preserve">0 | </v>
      </c>
      <c r="E297" t="str">
        <v xml:space="preserve">0 | </v>
      </c>
      <c r="F297" t="str">
        <v xml:space="preserve">0 | </v>
      </c>
      <c r="G297" t="str">
        <v xml:space="preserve">0 | </v>
      </c>
      <c r="H297" t="str">
        <v xml:space="preserve">0 | </v>
      </c>
      <c r="I297" t="str">
        <v xml:space="preserve">0 | </v>
      </c>
      <c r="J297" t="str">
        <v xml:space="preserve">0 | </v>
      </c>
      <c r="DQ297" cm="1">
        <f t="array" ref="DQ297:DY297">TRANSPOSE(_xlfn._xlws.SORT(_xlfn._xlws.FILTER(tillage[tillage_level],tillage[experiment_ID]=A297)))</f>
        <v>0</v>
      </c>
      <c r="DR297">
        <v>0</v>
      </c>
      <c r="DS297">
        <v>0</v>
      </c>
      <c r="DT297">
        <v>0</v>
      </c>
      <c r="DU297">
        <v>0</v>
      </c>
      <c r="DV297">
        <v>0</v>
      </c>
      <c r="DW297">
        <v>0</v>
      </c>
      <c r="DX297">
        <v>0</v>
      </c>
      <c r="DY297" t="str">
        <v/>
      </c>
    </row>
    <row r="298" spans="2:129" x14ac:dyDescent="0.25">
      <c r="B298" t="str" cm="1">
        <f t="array" ref="B298:J298">TRANSPOSE(_xlfn._xlws.SORT(_xlfn._xlws.FILTER(tillage[tillage_level]&amp;" | "&amp;tillage[tillage_treatment_name],tillage[experiment_ID]=A298)))</f>
        <v xml:space="preserve"> | </v>
      </c>
      <c r="C298" t="str">
        <v xml:space="preserve">0 | </v>
      </c>
      <c r="D298" t="str">
        <v xml:space="preserve">0 | </v>
      </c>
      <c r="E298" t="str">
        <v xml:space="preserve">0 | </v>
      </c>
      <c r="F298" t="str">
        <v xml:space="preserve">0 | </v>
      </c>
      <c r="G298" t="str">
        <v xml:space="preserve">0 | </v>
      </c>
      <c r="H298" t="str">
        <v xml:space="preserve">0 | </v>
      </c>
      <c r="I298" t="str">
        <v xml:space="preserve">0 | </v>
      </c>
      <c r="J298" t="str">
        <v xml:space="preserve">0 | </v>
      </c>
      <c r="DQ298" cm="1">
        <f t="array" ref="DQ298:DY298">TRANSPOSE(_xlfn._xlws.SORT(_xlfn._xlws.FILTER(tillage[tillage_level],tillage[experiment_ID]=A298)))</f>
        <v>0</v>
      </c>
      <c r="DR298">
        <v>0</v>
      </c>
      <c r="DS298">
        <v>0</v>
      </c>
      <c r="DT298">
        <v>0</v>
      </c>
      <c r="DU298">
        <v>0</v>
      </c>
      <c r="DV298">
        <v>0</v>
      </c>
      <c r="DW298">
        <v>0</v>
      </c>
      <c r="DX298">
        <v>0</v>
      </c>
      <c r="DY298" t="str">
        <v/>
      </c>
    </row>
    <row r="299" spans="2:129" x14ac:dyDescent="0.25">
      <c r="B299" t="str" cm="1">
        <f t="array" ref="B299:J299">TRANSPOSE(_xlfn._xlws.SORT(_xlfn._xlws.FILTER(tillage[tillage_level]&amp;" | "&amp;tillage[tillage_treatment_name],tillage[experiment_ID]=A299)))</f>
        <v xml:space="preserve"> | </v>
      </c>
      <c r="C299" t="str">
        <v xml:space="preserve">0 | </v>
      </c>
      <c r="D299" t="str">
        <v xml:space="preserve">0 | </v>
      </c>
      <c r="E299" t="str">
        <v xml:space="preserve">0 | </v>
      </c>
      <c r="F299" t="str">
        <v xml:space="preserve">0 | </v>
      </c>
      <c r="G299" t="str">
        <v xml:space="preserve">0 | </v>
      </c>
      <c r="H299" t="str">
        <v xml:space="preserve">0 | </v>
      </c>
      <c r="I299" t="str">
        <v xml:space="preserve">0 | </v>
      </c>
      <c r="J299" t="str">
        <v xml:space="preserve">0 | </v>
      </c>
      <c r="DQ299" cm="1">
        <f t="array" ref="DQ299:DY299">TRANSPOSE(_xlfn._xlws.SORT(_xlfn._xlws.FILTER(tillage[tillage_level],tillage[experiment_ID]=A299)))</f>
        <v>0</v>
      </c>
      <c r="DR299">
        <v>0</v>
      </c>
      <c r="DS299">
        <v>0</v>
      </c>
      <c r="DT299">
        <v>0</v>
      </c>
      <c r="DU299">
        <v>0</v>
      </c>
      <c r="DV299">
        <v>0</v>
      </c>
      <c r="DW299">
        <v>0</v>
      </c>
      <c r="DX299">
        <v>0</v>
      </c>
      <c r="DY299" t="str">
        <v/>
      </c>
    </row>
    <row r="300" spans="2:129" x14ac:dyDescent="0.25">
      <c r="B300" t="str" cm="1">
        <f t="array" ref="B300:J300">TRANSPOSE(_xlfn._xlws.SORT(_xlfn._xlws.FILTER(tillage[tillage_level]&amp;" | "&amp;tillage[tillage_treatment_name],tillage[experiment_ID]=A300)))</f>
        <v xml:space="preserve"> | </v>
      </c>
      <c r="C300" t="str">
        <v xml:space="preserve">0 | </v>
      </c>
      <c r="D300" t="str">
        <v xml:space="preserve">0 | </v>
      </c>
      <c r="E300" t="str">
        <v xml:space="preserve">0 | </v>
      </c>
      <c r="F300" t="str">
        <v xml:space="preserve">0 | </v>
      </c>
      <c r="G300" t="str">
        <v xml:space="preserve">0 | </v>
      </c>
      <c r="H300" t="str">
        <v xml:space="preserve">0 | </v>
      </c>
      <c r="I300" t="str">
        <v xml:space="preserve">0 | </v>
      </c>
      <c r="J300" t="str">
        <v xml:space="preserve">0 | </v>
      </c>
      <c r="DQ300" cm="1">
        <f t="array" ref="DQ300:DY300">TRANSPOSE(_xlfn._xlws.SORT(_xlfn._xlws.FILTER(tillage[tillage_level],tillage[experiment_ID]=A300)))</f>
        <v>0</v>
      </c>
      <c r="DR300">
        <v>0</v>
      </c>
      <c r="DS300">
        <v>0</v>
      </c>
      <c r="DT300">
        <v>0</v>
      </c>
      <c r="DU300">
        <v>0</v>
      </c>
      <c r="DV300">
        <v>0</v>
      </c>
      <c r="DW300">
        <v>0</v>
      </c>
      <c r="DX300">
        <v>0</v>
      </c>
      <c r="DY300" t="str">
        <v/>
      </c>
    </row>
    <row r="301" spans="2:129" x14ac:dyDescent="0.25">
      <c r="B301" t="str" cm="1">
        <f t="array" ref="B301:J301">TRANSPOSE(_xlfn._xlws.SORT(_xlfn._xlws.FILTER(tillage[tillage_level]&amp;" | "&amp;tillage[tillage_treatment_name],tillage[experiment_ID]=A301)))</f>
        <v xml:space="preserve"> | </v>
      </c>
      <c r="C301" t="str">
        <v xml:space="preserve">0 | </v>
      </c>
      <c r="D301" t="str">
        <v xml:space="preserve">0 | </v>
      </c>
      <c r="E301" t="str">
        <v xml:space="preserve">0 | </v>
      </c>
      <c r="F301" t="str">
        <v xml:space="preserve">0 | </v>
      </c>
      <c r="G301" t="str">
        <v xml:space="preserve">0 | </v>
      </c>
      <c r="H301" t="str">
        <v xml:space="preserve">0 | </v>
      </c>
      <c r="I301" t="str">
        <v xml:space="preserve">0 | </v>
      </c>
      <c r="J301" t="str">
        <v xml:space="preserve">0 | </v>
      </c>
      <c r="DQ301" cm="1">
        <f t="array" ref="DQ301:DY301">TRANSPOSE(_xlfn._xlws.SORT(_xlfn._xlws.FILTER(tillage[tillage_level],tillage[experiment_ID]=A301)))</f>
        <v>0</v>
      </c>
      <c r="DR301">
        <v>0</v>
      </c>
      <c r="DS301">
        <v>0</v>
      </c>
      <c r="DT301">
        <v>0</v>
      </c>
      <c r="DU301">
        <v>0</v>
      </c>
      <c r="DV301">
        <v>0</v>
      </c>
      <c r="DW301">
        <v>0</v>
      </c>
      <c r="DX301">
        <v>0</v>
      </c>
      <c r="DY301" t="str">
        <v/>
      </c>
    </row>
    <row r="302" spans="2:129" x14ac:dyDescent="0.25">
      <c r="B302" t="str" cm="1">
        <f t="array" ref="B302:J302">TRANSPOSE(_xlfn._xlws.SORT(_xlfn._xlws.FILTER(tillage[tillage_level]&amp;" | "&amp;tillage[tillage_treatment_name],tillage[experiment_ID]=A302)))</f>
        <v xml:space="preserve"> | </v>
      </c>
      <c r="C302" t="str">
        <v xml:space="preserve">0 | </v>
      </c>
      <c r="D302" t="str">
        <v xml:space="preserve">0 | </v>
      </c>
      <c r="E302" t="str">
        <v xml:space="preserve">0 | </v>
      </c>
      <c r="F302" t="str">
        <v xml:space="preserve">0 | </v>
      </c>
      <c r="G302" t="str">
        <v xml:space="preserve">0 | </v>
      </c>
      <c r="H302" t="str">
        <v xml:space="preserve">0 | </v>
      </c>
      <c r="I302" t="str">
        <v xml:space="preserve">0 | </v>
      </c>
      <c r="J302" t="str">
        <v xml:space="preserve">0 | </v>
      </c>
      <c r="DQ302" cm="1">
        <f t="array" ref="DQ302:DY302">TRANSPOSE(_xlfn._xlws.SORT(_xlfn._xlws.FILTER(tillage[tillage_level],tillage[experiment_ID]=A302)))</f>
        <v>0</v>
      </c>
      <c r="DR302">
        <v>0</v>
      </c>
      <c r="DS302">
        <v>0</v>
      </c>
      <c r="DT302">
        <v>0</v>
      </c>
      <c r="DU302">
        <v>0</v>
      </c>
      <c r="DV302">
        <v>0</v>
      </c>
      <c r="DW302">
        <v>0</v>
      </c>
      <c r="DX302">
        <v>0</v>
      </c>
      <c r="DY302" t="str">
        <v/>
      </c>
    </row>
    <row r="303" spans="2:129" x14ac:dyDescent="0.25">
      <c r="B303" t="str" cm="1">
        <f t="array" ref="B303:J303">TRANSPOSE(_xlfn._xlws.SORT(_xlfn._xlws.FILTER(tillage[tillage_level]&amp;" | "&amp;tillage[tillage_treatment_name],tillage[experiment_ID]=A303)))</f>
        <v xml:space="preserve"> | </v>
      </c>
      <c r="C303" t="str">
        <v xml:space="preserve">0 | </v>
      </c>
      <c r="D303" t="str">
        <v xml:space="preserve">0 | </v>
      </c>
      <c r="E303" t="str">
        <v xml:space="preserve">0 | </v>
      </c>
      <c r="F303" t="str">
        <v xml:space="preserve">0 | </v>
      </c>
      <c r="G303" t="str">
        <v xml:space="preserve">0 | </v>
      </c>
      <c r="H303" t="str">
        <v xml:space="preserve">0 | </v>
      </c>
      <c r="I303" t="str">
        <v xml:space="preserve">0 | </v>
      </c>
      <c r="J303" t="str">
        <v xml:space="preserve">0 | </v>
      </c>
      <c r="DQ303" cm="1">
        <f t="array" ref="DQ303:DY303">TRANSPOSE(_xlfn._xlws.SORT(_xlfn._xlws.FILTER(tillage[tillage_level],tillage[experiment_ID]=A303)))</f>
        <v>0</v>
      </c>
      <c r="DR303">
        <v>0</v>
      </c>
      <c r="DS303">
        <v>0</v>
      </c>
      <c r="DT303">
        <v>0</v>
      </c>
      <c r="DU303">
        <v>0</v>
      </c>
      <c r="DV303">
        <v>0</v>
      </c>
      <c r="DW303">
        <v>0</v>
      </c>
      <c r="DX303">
        <v>0</v>
      </c>
      <c r="DY303" t="str">
        <v/>
      </c>
    </row>
    <row r="304" spans="2:129" x14ac:dyDescent="0.25">
      <c r="B304" t="str" cm="1">
        <f t="array" ref="B304:J304">TRANSPOSE(_xlfn._xlws.SORT(_xlfn._xlws.FILTER(tillage[tillage_level]&amp;" | "&amp;tillage[tillage_treatment_name],tillage[experiment_ID]=A304)))</f>
        <v xml:space="preserve"> | </v>
      </c>
      <c r="C304" t="str">
        <v xml:space="preserve">0 | </v>
      </c>
      <c r="D304" t="str">
        <v xml:space="preserve">0 | </v>
      </c>
      <c r="E304" t="str">
        <v xml:space="preserve">0 | </v>
      </c>
      <c r="F304" t="str">
        <v xml:space="preserve">0 | </v>
      </c>
      <c r="G304" t="str">
        <v xml:space="preserve">0 | </v>
      </c>
      <c r="H304" t="str">
        <v xml:space="preserve">0 | </v>
      </c>
      <c r="I304" t="str">
        <v xml:space="preserve">0 | </v>
      </c>
      <c r="J304" t="str">
        <v xml:space="preserve">0 | </v>
      </c>
      <c r="DQ304" cm="1">
        <f t="array" ref="DQ304:DY304">TRANSPOSE(_xlfn._xlws.SORT(_xlfn._xlws.FILTER(tillage[tillage_level],tillage[experiment_ID]=A304)))</f>
        <v>0</v>
      </c>
      <c r="DR304">
        <v>0</v>
      </c>
      <c r="DS304">
        <v>0</v>
      </c>
      <c r="DT304">
        <v>0</v>
      </c>
      <c r="DU304">
        <v>0</v>
      </c>
      <c r="DV304">
        <v>0</v>
      </c>
      <c r="DW304">
        <v>0</v>
      </c>
      <c r="DX304">
        <v>0</v>
      </c>
      <c r="DY304" t="str">
        <v/>
      </c>
    </row>
    <row r="305" spans="2:129" x14ac:dyDescent="0.25">
      <c r="B305" t="str" cm="1">
        <f t="array" ref="B305:J305">TRANSPOSE(_xlfn._xlws.SORT(_xlfn._xlws.FILTER(tillage[tillage_level]&amp;" | "&amp;tillage[tillage_treatment_name],tillage[experiment_ID]=A305)))</f>
        <v xml:space="preserve"> | </v>
      </c>
      <c r="C305" t="str">
        <v xml:space="preserve">0 | </v>
      </c>
      <c r="D305" t="str">
        <v xml:space="preserve">0 | </v>
      </c>
      <c r="E305" t="str">
        <v xml:space="preserve">0 | </v>
      </c>
      <c r="F305" t="str">
        <v xml:space="preserve">0 | </v>
      </c>
      <c r="G305" t="str">
        <v xml:space="preserve">0 | </v>
      </c>
      <c r="H305" t="str">
        <v xml:space="preserve">0 | </v>
      </c>
      <c r="I305" t="str">
        <v xml:space="preserve">0 | </v>
      </c>
      <c r="J305" t="str">
        <v xml:space="preserve">0 | </v>
      </c>
      <c r="DQ305" cm="1">
        <f t="array" ref="DQ305:DY305">TRANSPOSE(_xlfn._xlws.SORT(_xlfn._xlws.FILTER(tillage[tillage_level],tillage[experiment_ID]=A305)))</f>
        <v>0</v>
      </c>
      <c r="DR305">
        <v>0</v>
      </c>
      <c r="DS305">
        <v>0</v>
      </c>
      <c r="DT305">
        <v>0</v>
      </c>
      <c r="DU305">
        <v>0</v>
      </c>
      <c r="DV305">
        <v>0</v>
      </c>
      <c r="DW305">
        <v>0</v>
      </c>
      <c r="DX305">
        <v>0</v>
      </c>
      <c r="DY305" t="str">
        <v/>
      </c>
    </row>
    <row r="306" spans="2:129" x14ac:dyDescent="0.25">
      <c r="B306" t="str" cm="1">
        <f t="array" ref="B306:J306">TRANSPOSE(_xlfn._xlws.SORT(_xlfn._xlws.FILTER(tillage[tillage_level]&amp;" | "&amp;tillage[tillage_treatment_name],tillage[experiment_ID]=A306)))</f>
        <v xml:space="preserve"> | </v>
      </c>
      <c r="C306" t="str">
        <v xml:space="preserve">0 | </v>
      </c>
      <c r="D306" t="str">
        <v xml:space="preserve">0 | </v>
      </c>
      <c r="E306" t="str">
        <v xml:space="preserve">0 | </v>
      </c>
      <c r="F306" t="str">
        <v xml:space="preserve">0 | </v>
      </c>
      <c r="G306" t="str">
        <v xml:space="preserve">0 | </v>
      </c>
      <c r="H306" t="str">
        <v xml:space="preserve">0 | </v>
      </c>
      <c r="I306" t="str">
        <v xml:space="preserve">0 | </v>
      </c>
      <c r="J306" t="str">
        <v xml:space="preserve">0 | </v>
      </c>
      <c r="DQ306" cm="1">
        <f t="array" ref="DQ306:DY306">TRANSPOSE(_xlfn._xlws.SORT(_xlfn._xlws.FILTER(tillage[tillage_level],tillage[experiment_ID]=A306)))</f>
        <v>0</v>
      </c>
      <c r="DR306">
        <v>0</v>
      </c>
      <c r="DS306">
        <v>0</v>
      </c>
      <c r="DT306">
        <v>0</v>
      </c>
      <c r="DU306">
        <v>0</v>
      </c>
      <c r="DV306">
        <v>0</v>
      </c>
      <c r="DW306">
        <v>0</v>
      </c>
      <c r="DX306">
        <v>0</v>
      </c>
      <c r="DY306" t="str">
        <v/>
      </c>
    </row>
    <row r="307" spans="2:129" x14ac:dyDescent="0.25">
      <c r="B307" t="str" cm="1">
        <f t="array" ref="B307:J307">TRANSPOSE(_xlfn._xlws.SORT(_xlfn._xlws.FILTER(tillage[tillage_level]&amp;" | "&amp;tillage[tillage_treatment_name],tillage[experiment_ID]=A307)))</f>
        <v xml:space="preserve"> | </v>
      </c>
      <c r="C307" t="str">
        <v xml:space="preserve">0 | </v>
      </c>
      <c r="D307" t="str">
        <v xml:space="preserve">0 | </v>
      </c>
      <c r="E307" t="str">
        <v xml:space="preserve">0 | </v>
      </c>
      <c r="F307" t="str">
        <v xml:space="preserve">0 | </v>
      </c>
      <c r="G307" t="str">
        <v xml:space="preserve">0 | </v>
      </c>
      <c r="H307" t="str">
        <v xml:space="preserve">0 | </v>
      </c>
      <c r="I307" t="str">
        <v xml:space="preserve">0 | </v>
      </c>
      <c r="J307" t="str">
        <v xml:space="preserve">0 | </v>
      </c>
      <c r="DQ307" cm="1">
        <f t="array" ref="DQ307:DY307">TRANSPOSE(_xlfn._xlws.SORT(_xlfn._xlws.FILTER(tillage[tillage_level],tillage[experiment_ID]=A307)))</f>
        <v>0</v>
      </c>
      <c r="DR307">
        <v>0</v>
      </c>
      <c r="DS307">
        <v>0</v>
      </c>
      <c r="DT307">
        <v>0</v>
      </c>
      <c r="DU307">
        <v>0</v>
      </c>
      <c r="DV307">
        <v>0</v>
      </c>
      <c r="DW307">
        <v>0</v>
      </c>
      <c r="DX307">
        <v>0</v>
      </c>
      <c r="DY307" t="str">
        <v/>
      </c>
    </row>
    <row r="308" spans="2:129" x14ac:dyDescent="0.25">
      <c r="B308" t="str" cm="1">
        <f t="array" ref="B308:J308">TRANSPOSE(_xlfn._xlws.SORT(_xlfn._xlws.FILTER(tillage[tillage_level]&amp;" | "&amp;tillage[tillage_treatment_name],tillage[experiment_ID]=A308)))</f>
        <v xml:space="preserve"> | </v>
      </c>
      <c r="C308" t="str">
        <v xml:space="preserve">0 | </v>
      </c>
      <c r="D308" t="str">
        <v xml:space="preserve">0 | </v>
      </c>
      <c r="E308" t="str">
        <v xml:space="preserve">0 | </v>
      </c>
      <c r="F308" t="str">
        <v xml:space="preserve">0 | </v>
      </c>
      <c r="G308" t="str">
        <v xml:space="preserve">0 | </v>
      </c>
      <c r="H308" t="str">
        <v xml:space="preserve">0 | </v>
      </c>
      <c r="I308" t="str">
        <v xml:space="preserve">0 | </v>
      </c>
      <c r="J308" t="str">
        <v xml:space="preserve">0 | </v>
      </c>
      <c r="DQ308" cm="1">
        <f t="array" ref="DQ308:DY308">TRANSPOSE(_xlfn._xlws.SORT(_xlfn._xlws.FILTER(tillage[tillage_level],tillage[experiment_ID]=A308)))</f>
        <v>0</v>
      </c>
      <c r="DR308">
        <v>0</v>
      </c>
      <c r="DS308">
        <v>0</v>
      </c>
      <c r="DT308">
        <v>0</v>
      </c>
      <c r="DU308">
        <v>0</v>
      </c>
      <c r="DV308">
        <v>0</v>
      </c>
      <c r="DW308">
        <v>0</v>
      </c>
      <c r="DX308">
        <v>0</v>
      </c>
      <c r="DY308" t="str">
        <v/>
      </c>
    </row>
    <row r="309" spans="2:129" x14ac:dyDescent="0.25">
      <c r="B309" t="str" cm="1">
        <f t="array" ref="B309:J309">TRANSPOSE(_xlfn._xlws.SORT(_xlfn._xlws.FILTER(tillage[tillage_level]&amp;" | "&amp;tillage[tillage_treatment_name],tillage[experiment_ID]=A309)))</f>
        <v xml:space="preserve"> | </v>
      </c>
      <c r="C309" t="str">
        <v xml:space="preserve">0 | </v>
      </c>
      <c r="D309" t="str">
        <v xml:space="preserve">0 | </v>
      </c>
      <c r="E309" t="str">
        <v xml:space="preserve">0 | </v>
      </c>
      <c r="F309" t="str">
        <v xml:space="preserve">0 | </v>
      </c>
      <c r="G309" t="str">
        <v xml:space="preserve">0 | </v>
      </c>
      <c r="H309" t="str">
        <v xml:space="preserve">0 | </v>
      </c>
      <c r="I309" t="str">
        <v xml:space="preserve">0 | </v>
      </c>
      <c r="J309" t="str">
        <v xml:space="preserve">0 | </v>
      </c>
      <c r="DQ309" cm="1">
        <f t="array" ref="DQ309:DY309">TRANSPOSE(_xlfn._xlws.SORT(_xlfn._xlws.FILTER(tillage[tillage_level],tillage[experiment_ID]=A309)))</f>
        <v>0</v>
      </c>
      <c r="DR309">
        <v>0</v>
      </c>
      <c r="DS309">
        <v>0</v>
      </c>
      <c r="DT309">
        <v>0</v>
      </c>
      <c r="DU309">
        <v>0</v>
      </c>
      <c r="DV309">
        <v>0</v>
      </c>
      <c r="DW309">
        <v>0</v>
      </c>
      <c r="DX309">
        <v>0</v>
      </c>
      <c r="DY309" t="str">
        <v/>
      </c>
    </row>
    <row r="310" spans="2:129" x14ac:dyDescent="0.25">
      <c r="B310" t="str" cm="1">
        <f t="array" ref="B310:J310">TRANSPOSE(_xlfn._xlws.SORT(_xlfn._xlws.FILTER(tillage[tillage_level]&amp;" | "&amp;tillage[tillage_treatment_name],tillage[experiment_ID]=A310)))</f>
        <v xml:space="preserve"> | </v>
      </c>
      <c r="C310" t="str">
        <v xml:space="preserve">0 | </v>
      </c>
      <c r="D310" t="str">
        <v xml:space="preserve">0 | </v>
      </c>
      <c r="E310" t="str">
        <v xml:space="preserve">0 | </v>
      </c>
      <c r="F310" t="str">
        <v xml:space="preserve">0 | </v>
      </c>
      <c r="G310" t="str">
        <v xml:space="preserve">0 | </v>
      </c>
      <c r="H310" t="str">
        <v xml:space="preserve">0 | </v>
      </c>
      <c r="I310" t="str">
        <v xml:space="preserve">0 | </v>
      </c>
      <c r="J310" t="str">
        <v xml:space="preserve">0 | </v>
      </c>
      <c r="DQ310" cm="1">
        <f t="array" ref="DQ310:DY310">TRANSPOSE(_xlfn._xlws.SORT(_xlfn._xlws.FILTER(tillage[tillage_level],tillage[experiment_ID]=A310)))</f>
        <v>0</v>
      </c>
      <c r="DR310">
        <v>0</v>
      </c>
      <c r="DS310">
        <v>0</v>
      </c>
      <c r="DT310">
        <v>0</v>
      </c>
      <c r="DU310">
        <v>0</v>
      </c>
      <c r="DV310">
        <v>0</v>
      </c>
      <c r="DW310">
        <v>0</v>
      </c>
      <c r="DX310">
        <v>0</v>
      </c>
      <c r="DY310" t="str">
        <v/>
      </c>
    </row>
    <row r="311" spans="2:129" x14ac:dyDescent="0.25">
      <c r="B311" t="str" cm="1">
        <f t="array" ref="B311:J311">TRANSPOSE(_xlfn._xlws.SORT(_xlfn._xlws.FILTER(tillage[tillage_level]&amp;" | "&amp;tillage[tillage_treatment_name],tillage[experiment_ID]=A311)))</f>
        <v xml:space="preserve"> | </v>
      </c>
      <c r="C311" t="str">
        <v xml:space="preserve">0 | </v>
      </c>
      <c r="D311" t="str">
        <v xml:space="preserve">0 | </v>
      </c>
      <c r="E311" t="str">
        <v xml:space="preserve">0 | </v>
      </c>
      <c r="F311" t="str">
        <v xml:space="preserve">0 | </v>
      </c>
      <c r="G311" t="str">
        <v xml:space="preserve">0 | </v>
      </c>
      <c r="H311" t="str">
        <v xml:space="preserve">0 | </v>
      </c>
      <c r="I311" t="str">
        <v xml:space="preserve">0 | </v>
      </c>
      <c r="J311" t="str">
        <v xml:space="preserve">0 | </v>
      </c>
      <c r="DQ311" cm="1">
        <f t="array" ref="DQ311:DY311">TRANSPOSE(_xlfn._xlws.SORT(_xlfn._xlws.FILTER(tillage[tillage_level],tillage[experiment_ID]=A311)))</f>
        <v>0</v>
      </c>
      <c r="DR311">
        <v>0</v>
      </c>
      <c r="DS311">
        <v>0</v>
      </c>
      <c r="DT311">
        <v>0</v>
      </c>
      <c r="DU311">
        <v>0</v>
      </c>
      <c r="DV311">
        <v>0</v>
      </c>
      <c r="DW311">
        <v>0</v>
      </c>
      <c r="DX311">
        <v>0</v>
      </c>
      <c r="DY311" t="str">
        <v/>
      </c>
    </row>
    <row r="312" spans="2:129" x14ac:dyDescent="0.25">
      <c r="B312" t="str" cm="1">
        <f t="array" ref="B312:J312">TRANSPOSE(_xlfn._xlws.SORT(_xlfn._xlws.FILTER(tillage[tillage_level]&amp;" | "&amp;tillage[tillage_treatment_name],tillage[experiment_ID]=A312)))</f>
        <v xml:space="preserve"> | </v>
      </c>
      <c r="C312" t="str">
        <v xml:space="preserve">0 | </v>
      </c>
      <c r="D312" t="str">
        <v xml:space="preserve">0 | </v>
      </c>
      <c r="E312" t="str">
        <v xml:space="preserve">0 | </v>
      </c>
      <c r="F312" t="str">
        <v xml:space="preserve">0 | </v>
      </c>
      <c r="G312" t="str">
        <v xml:space="preserve">0 | </v>
      </c>
      <c r="H312" t="str">
        <v xml:space="preserve">0 | </v>
      </c>
      <c r="I312" t="str">
        <v xml:space="preserve">0 | </v>
      </c>
      <c r="J312" t="str">
        <v xml:space="preserve">0 | </v>
      </c>
      <c r="DQ312" cm="1">
        <f t="array" ref="DQ312:DY312">TRANSPOSE(_xlfn._xlws.SORT(_xlfn._xlws.FILTER(tillage[tillage_level],tillage[experiment_ID]=A312)))</f>
        <v>0</v>
      </c>
      <c r="DR312">
        <v>0</v>
      </c>
      <c r="DS312">
        <v>0</v>
      </c>
      <c r="DT312">
        <v>0</v>
      </c>
      <c r="DU312">
        <v>0</v>
      </c>
      <c r="DV312">
        <v>0</v>
      </c>
      <c r="DW312">
        <v>0</v>
      </c>
      <c r="DX312">
        <v>0</v>
      </c>
      <c r="DY312" t="str">
        <v/>
      </c>
    </row>
    <row r="313" spans="2:129" x14ac:dyDescent="0.25">
      <c r="B313" t="str" cm="1">
        <f t="array" ref="B313:J313">TRANSPOSE(_xlfn._xlws.SORT(_xlfn._xlws.FILTER(tillage[tillage_level]&amp;" | "&amp;tillage[tillage_treatment_name],tillage[experiment_ID]=A313)))</f>
        <v xml:space="preserve"> | </v>
      </c>
      <c r="C313" t="str">
        <v xml:space="preserve">0 | </v>
      </c>
      <c r="D313" t="str">
        <v xml:space="preserve">0 | </v>
      </c>
      <c r="E313" t="str">
        <v xml:space="preserve">0 | </v>
      </c>
      <c r="F313" t="str">
        <v xml:space="preserve">0 | </v>
      </c>
      <c r="G313" t="str">
        <v xml:space="preserve">0 | </v>
      </c>
      <c r="H313" t="str">
        <v xml:space="preserve">0 | </v>
      </c>
      <c r="I313" t="str">
        <v xml:space="preserve">0 | </v>
      </c>
      <c r="J313" t="str">
        <v xml:space="preserve">0 | </v>
      </c>
      <c r="DQ313" cm="1">
        <f t="array" ref="DQ313:DY313">TRANSPOSE(_xlfn._xlws.SORT(_xlfn._xlws.FILTER(tillage[tillage_level],tillage[experiment_ID]=A313)))</f>
        <v>0</v>
      </c>
      <c r="DR313">
        <v>0</v>
      </c>
      <c r="DS313">
        <v>0</v>
      </c>
      <c r="DT313">
        <v>0</v>
      </c>
      <c r="DU313">
        <v>0</v>
      </c>
      <c r="DV313">
        <v>0</v>
      </c>
      <c r="DW313">
        <v>0</v>
      </c>
      <c r="DX313">
        <v>0</v>
      </c>
      <c r="DY313" t="str">
        <v/>
      </c>
    </row>
    <row r="314" spans="2:129" x14ac:dyDescent="0.25">
      <c r="B314" t="str" cm="1">
        <f t="array" ref="B314:J314">TRANSPOSE(_xlfn._xlws.SORT(_xlfn._xlws.FILTER(tillage[tillage_level]&amp;" | "&amp;tillage[tillage_treatment_name],tillage[experiment_ID]=A314)))</f>
        <v xml:space="preserve"> | </v>
      </c>
      <c r="C314" t="str">
        <v xml:space="preserve">0 | </v>
      </c>
      <c r="D314" t="str">
        <v xml:space="preserve">0 | </v>
      </c>
      <c r="E314" t="str">
        <v xml:space="preserve">0 | </v>
      </c>
      <c r="F314" t="str">
        <v xml:space="preserve">0 | </v>
      </c>
      <c r="G314" t="str">
        <v xml:space="preserve">0 | </v>
      </c>
      <c r="H314" t="str">
        <v xml:space="preserve">0 | </v>
      </c>
      <c r="I314" t="str">
        <v xml:space="preserve">0 | </v>
      </c>
      <c r="J314" t="str">
        <v xml:space="preserve">0 | </v>
      </c>
      <c r="DQ314" cm="1">
        <f t="array" ref="DQ314:DY314">TRANSPOSE(_xlfn._xlws.SORT(_xlfn._xlws.FILTER(tillage[tillage_level],tillage[experiment_ID]=A314)))</f>
        <v>0</v>
      </c>
      <c r="DR314">
        <v>0</v>
      </c>
      <c r="DS314">
        <v>0</v>
      </c>
      <c r="DT314">
        <v>0</v>
      </c>
      <c r="DU314">
        <v>0</v>
      </c>
      <c r="DV314">
        <v>0</v>
      </c>
      <c r="DW314">
        <v>0</v>
      </c>
      <c r="DX314">
        <v>0</v>
      </c>
      <c r="DY314" t="str">
        <v/>
      </c>
    </row>
    <row r="315" spans="2:129" x14ac:dyDescent="0.25">
      <c r="B315" t="str" cm="1">
        <f t="array" ref="B315:J315">TRANSPOSE(_xlfn._xlws.SORT(_xlfn._xlws.FILTER(tillage[tillage_level]&amp;" | "&amp;tillage[tillage_treatment_name],tillage[experiment_ID]=A315)))</f>
        <v xml:space="preserve"> | </v>
      </c>
      <c r="C315" t="str">
        <v xml:space="preserve">0 | </v>
      </c>
      <c r="D315" t="str">
        <v xml:space="preserve">0 | </v>
      </c>
      <c r="E315" t="str">
        <v xml:space="preserve">0 | </v>
      </c>
      <c r="F315" t="str">
        <v xml:space="preserve">0 | </v>
      </c>
      <c r="G315" t="str">
        <v xml:space="preserve">0 | </v>
      </c>
      <c r="H315" t="str">
        <v xml:space="preserve">0 | </v>
      </c>
      <c r="I315" t="str">
        <v xml:space="preserve">0 | </v>
      </c>
      <c r="J315" t="str">
        <v xml:space="preserve">0 | </v>
      </c>
      <c r="DQ315" cm="1">
        <f t="array" ref="DQ315:DY315">TRANSPOSE(_xlfn._xlws.SORT(_xlfn._xlws.FILTER(tillage[tillage_level],tillage[experiment_ID]=A315)))</f>
        <v>0</v>
      </c>
      <c r="DR315">
        <v>0</v>
      </c>
      <c r="DS315">
        <v>0</v>
      </c>
      <c r="DT315">
        <v>0</v>
      </c>
      <c r="DU315">
        <v>0</v>
      </c>
      <c r="DV315">
        <v>0</v>
      </c>
      <c r="DW315">
        <v>0</v>
      </c>
      <c r="DX315">
        <v>0</v>
      </c>
      <c r="DY315" t="str">
        <v/>
      </c>
    </row>
    <row r="316" spans="2:129" x14ac:dyDescent="0.25">
      <c r="B316" t="str" cm="1">
        <f t="array" ref="B316:J316">TRANSPOSE(_xlfn._xlws.SORT(_xlfn._xlws.FILTER(tillage[tillage_level]&amp;" | "&amp;tillage[tillage_treatment_name],tillage[experiment_ID]=A316)))</f>
        <v xml:space="preserve"> | </v>
      </c>
      <c r="C316" t="str">
        <v xml:space="preserve">0 | </v>
      </c>
      <c r="D316" t="str">
        <v xml:space="preserve">0 | </v>
      </c>
      <c r="E316" t="str">
        <v xml:space="preserve">0 | </v>
      </c>
      <c r="F316" t="str">
        <v xml:space="preserve">0 | </v>
      </c>
      <c r="G316" t="str">
        <v xml:space="preserve">0 | </v>
      </c>
      <c r="H316" t="str">
        <v xml:space="preserve">0 | </v>
      </c>
      <c r="I316" t="str">
        <v xml:space="preserve">0 | </v>
      </c>
      <c r="J316" t="str">
        <v xml:space="preserve">0 | </v>
      </c>
      <c r="DQ316" cm="1">
        <f t="array" ref="DQ316:DY316">TRANSPOSE(_xlfn._xlws.SORT(_xlfn._xlws.FILTER(tillage[tillage_level],tillage[experiment_ID]=A316)))</f>
        <v>0</v>
      </c>
      <c r="DR316">
        <v>0</v>
      </c>
      <c r="DS316">
        <v>0</v>
      </c>
      <c r="DT316">
        <v>0</v>
      </c>
      <c r="DU316">
        <v>0</v>
      </c>
      <c r="DV316">
        <v>0</v>
      </c>
      <c r="DW316">
        <v>0</v>
      </c>
      <c r="DX316">
        <v>0</v>
      </c>
      <c r="DY316" t="str">
        <v/>
      </c>
    </row>
    <row r="317" spans="2:129" x14ac:dyDescent="0.25">
      <c r="B317" t="str" cm="1">
        <f t="array" ref="B317:J317">TRANSPOSE(_xlfn._xlws.SORT(_xlfn._xlws.FILTER(tillage[tillage_level]&amp;" | "&amp;tillage[tillage_treatment_name],tillage[experiment_ID]=A317)))</f>
        <v xml:space="preserve"> | </v>
      </c>
      <c r="C317" t="str">
        <v xml:space="preserve">0 | </v>
      </c>
      <c r="D317" t="str">
        <v xml:space="preserve">0 | </v>
      </c>
      <c r="E317" t="str">
        <v xml:space="preserve">0 | </v>
      </c>
      <c r="F317" t="str">
        <v xml:space="preserve">0 | </v>
      </c>
      <c r="G317" t="str">
        <v xml:space="preserve">0 | </v>
      </c>
      <c r="H317" t="str">
        <v xml:space="preserve">0 | </v>
      </c>
      <c r="I317" t="str">
        <v xml:space="preserve">0 | </v>
      </c>
      <c r="J317" t="str">
        <v xml:space="preserve">0 | </v>
      </c>
      <c r="DQ317" cm="1">
        <f t="array" ref="DQ317:DY317">TRANSPOSE(_xlfn._xlws.SORT(_xlfn._xlws.FILTER(tillage[tillage_level],tillage[experiment_ID]=A317)))</f>
        <v>0</v>
      </c>
      <c r="DR317">
        <v>0</v>
      </c>
      <c r="DS317">
        <v>0</v>
      </c>
      <c r="DT317">
        <v>0</v>
      </c>
      <c r="DU317">
        <v>0</v>
      </c>
      <c r="DV317">
        <v>0</v>
      </c>
      <c r="DW317">
        <v>0</v>
      </c>
      <c r="DX317">
        <v>0</v>
      </c>
      <c r="DY317" t="str">
        <v/>
      </c>
    </row>
    <row r="318" spans="2:129" x14ac:dyDescent="0.25">
      <c r="B318" t="str" cm="1">
        <f t="array" ref="B318:J318">TRANSPOSE(_xlfn._xlws.SORT(_xlfn._xlws.FILTER(tillage[tillage_level]&amp;" | "&amp;tillage[tillage_treatment_name],tillage[experiment_ID]=A318)))</f>
        <v xml:space="preserve"> | </v>
      </c>
      <c r="C318" t="str">
        <v xml:space="preserve">0 | </v>
      </c>
      <c r="D318" t="str">
        <v xml:space="preserve">0 | </v>
      </c>
      <c r="E318" t="str">
        <v xml:space="preserve">0 | </v>
      </c>
      <c r="F318" t="str">
        <v xml:space="preserve">0 | </v>
      </c>
      <c r="G318" t="str">
        <v xml:space="preserve">0 | </v>
      </c>
      <c r="H318" t="str">
        <v xml:space="preserve">0 | </v>
      </c>
      <c r="I318" t="str">
        <v xml:space="preserve">0 | </v>
      </c>
      <c r="J318" t="str">
        <v xml:space="preserve">0 | </v>
      </c>
      <c r="DQ318" cm="1">
        <f t="array" ref="DQ318:DY318">TRANSPOSE(_xlfn._xlws.SORT(_xlfn._xlws.FILTER(tillage[tillage_level],tillage[experiment_ID]=A318)))</f>
        <v>0</v>
      </c>
      <c r="DR318">
        <v>0</v>
      </c>
      <c r="DS318">
        <v>0</v>
      </c>
      <c r="DT318">
        <v>0</v>
      </c>
      <c r="DU318">
        <v>0</v>
      </c>
      <c r="DV318">
        <v>0</v>
      </c>
      <c r="DW318">
        <v>0</v>
      </c>
      <c r="DX318">
        <v>0</v>
      </c>
      <c r="DY318" t="str">
        <v/>
      </c>
    </row>
    <row r="319" spans="2:129" x14ac:dyDescent="0.25">
      <c r="B319" t="str" cm="1">
        <f t="array" ref="B319:J319">TRANSPOSE(_xlfn._xlws.SORT(_xlfn._xlws.FILTER(tillage[tillage_level]&amp;" | "&amp;tillage[tillage_treatment_name],tillage[experiment_ID]=A319)))</f>
        <v xml:space="preserve"> | </v>
      </c>
      <c r="C319" t="str">
        <v xml:space="preserve">0 | </v>
      </c>
      <c r="D319" t="str">
        <v xml:space="preserve">0 | </v>
      </c>
      <c r="E319" t="str">
        <v xml:space="preserve">0 | </v>
      </c>
      <c r="F319" t="str">
        <v xml:space="preserve">0 | </v>
      </c>
      <c r="G319" t="str">
        <v xml:space="preserve">0 | </v>
      </c>
      <c r="H319" t="str">
        <v xml:space="preserve">0 | </v>
      </c>
      <c r="I319" t="str">
        <v xml:space="preserve">0 | </v>
      </c>
      <c r="J319" t="str">
        <v xml:space="preserve">0 | </v>
      </c>
      <c r="DQ319" cm="1">
        <f t="array" ref="DQ319:DY319">TRANSPOSE(_xlfn._xlws.SORT(_xlfn._xlws.FILTER(tillage[tillage_level],tillage[experiment_ID]=A319)))</f>
        <v>0</v>
      </c>
      <c r="DR319">
        <v>0</v>
      </c>
      <c r="DS319">
        <v>0</v>
      </c>
      <c r="DT319">
        <v>0</v>
      </c>
      <c r="DU319">
        <v>0</v>
      </c>
      <c r="DV319">
        <v>0</v>
      </c>
      <c r="DW319">
        <v>0</v>
      </c>
      <c r="DX319">
        <v>0</v>
      </c>
      <c r="DY319" t="str">
        <v/>
      </c>
    </row>
    <row r="320" spans="2:129" x14ac:dyDescent="0.25">
      <c r="B320" t="str" cm="1">
        <f t="array" ref="B320:J320">TRANSPOSE(_xlfn._xlws.SORT(_xlfn._xlws.FILTER(tillage[tillage_level]&amp;" | "&amp;tillage[tillage_treatment_name],tillage[experiment_ID]=A320)))</f>
        <v xml:space="preserve"> | </v>
      </c>
      <c r="C320" t="str">
        <v xml:space="preserve">0 | </v>
      </c>
      <c r="D320" t="str">
        <v xml:space="preserve">0 | </v>
      </c>
      <c r="E320" t="str">
        <v xml:space="preserve">0 | </v>
      </c>
      <c r="F320" t="str">
        <v xml:space="preserve">0 | </v>
      </c>
      <c r="G320" t="str">
        <v xml:space="preserve">0 | </v>
      </c>
      <c r="H320" t="str">
        <v xml:space="preserve">0 | </v>
      </c>
      <c r="I320" t="str">
        <v xml:space="preserve">0 | </v>
      </c>
      <c r="J320" t="str">
        <v xml:space="preserve">0 | </v>
      </c>
      <c r="DQ320" cm="1">
        <f t="array" ref="DQ320:DY320">TRANSPOSE(_xlfn._xlws.SORT(_xlfn._xlws.FILTER(tillage[tillage_level],tillage[experiment_ID]=A320)))</f>
        <v>0</v>
      </c>
      <c r="DR320">
        <v>0</v>
      </c>
      <c r="DS320">
        <v>0</v>
      </c>
      <c r="DT320">
        <v>0</v>
      </c>
      <c r="DU320">
        <v>0</v>
      </c>
      <c r="DV320">
        <v>0</v>
      </c>
      <c r="DW320">
        <v>0</v>
      </c>
      <c r="DX320">
        <v>0</v>
      </c>
      <c r="DY320" t="str">
        <v/>
      </c>
    </row>
    <row r="321" spans="2:129" x14ac:dyDescent="0.25">
      <c r="B321" t="str" cm="1">
        <f t="array" ref="B321:J321">TRANSPOSE(_xlfn._xlws.SORT(_xlfn._xlws.FILTER(tillage[tillage_level]&amp;" | "&amp;tillage[tillage_treatment_name],tillage[experiment_ID]=A321)))</f>
        <v xml:space="preserve"> | </v>
      </c>
      <c r="C321" t="str">
        <v xml:space="preserve">0 | </v>
      </c>
      <c r="D321" t="str">
        <v xml:space="preserve">0 | </v>
      </c>
      <c r="E321" t="str">
        <v xml:space="preserve">0 | </v>
      </c>
      <c r="F321" t="str">
        <v xml:space="preserve">0 | </v>
      </c>
      <c r="G321" t="str">
        <v xml:space="preserve">0 | </v>
      </c>
      <c r="H321" t="str">
        <v xml:space="preserve">0 | </v>
      </c>
      <c r="I321" t="str">
        <v xml:space="preserve">0 | </v>
      </c>
      <c r="J321" t="str">
        <v xml:space="preserve">0 | </v>
      </c>
      <c r="DQ321" cm="1">
        <f t="array" ref="DQ321:DY321">TRANSPOSE(_xlfn._xlws.SORT(_xlfn._xlws.FILTER(tillage[tillage_level],tillage[experiment_ID]=A321)))</f>
        <v>0</v>
      </c>
      <c r="DR321">
        <v>0</v>
      </c>
      <c r="DS321">
        <v>0</v>
      </c>
      <c r="DT321">
        <v>0</v>
      </c>
      <c r="DU321">
        <v>0</v>
      </c>
      <c r="DV321">
        <v>0</v>
      </c>
      <c r="DW321">
        <v>0</v>
      </c>
      <c r="DX321">
        <v>0</v>
      </c>
      <c r="DY321" t="str">
        <v/>
      </c>
    </row>
    <row r="322" spans="2:129" x14ac:dyDescent="0.25">
      <c r="B322" t="str" cm="1">
        <f t="array" ref="B322:J322">TRANSPOSE(_xlfn._xlws.SORT(_xlfn._xlws.FILTER(tillage[tillage_level]&amp;" | "&amp;tillage[tillage_treatment_name],tillage[experiment_ID]=A322)))</f>
        <v xml:space="preserve"> | </v>
      </c>
      <c r="C322" t="str">
        <v xml:space="preserve">0 | </v>
      </c>
      <c r="D322" t="str">
        <v xml:space="preserve">0 | </v>
      </c>
      <c r="E322" t="str">
        <v xml:space="preserve">0 | </v>
      </c>
      <c r="F322" t="str">
        <v xml:space="preserve">0 | </v>
      </c>
      <c r="G322" t="str">
        <v xml:space="preserve">0 | </v>
      </c>
      <c r="H322" t="str">
        <v xml:space="preserve">0 | </v>
      </c>
      <c r="I322" t="str">
        <v xml:space="preserve">0 | </v>
      </c>
      <c r="J322" t="str">
        <v xml:space="preserve">0 | </v>
      </c>
      <c r="DQ322" cm="1">
        <f t="array" ref="DQ322:DY322">TRANSPOSE(_xlfn._xlws.SORT(_xlfn._xlws.FILTER(tillage[tillage_level],tillage[experiment_ID]=A322)))</f>
        <v>0</v>
      </c>
      <c r="DR322">
        <v>0</v>
      </c>
      <c r="DS322">
        <v>0</v>
      </c>
      <c r="DT322">
        <v>0</v>
      </c>
      <c r="DU322">
        <v>0</v>
      </c>
      <c r="DV322">
        <v>0</v>
      </c>
      <c r="DW322">
        <v>0</v>
      </c>
      <c r="DX322">
        <v>0</v>
      </c>
      <c r="DY322" t="str">
        <v/>
      </c>
    </row>
    <row r="323" spans="2:129" x14ac:dyDescent="0.25">
      <c r="B323" t="str" cm="1">
        <f t="array" ref="B323:J323">TRANSPOSE(_xlfn._xlws.SORT(_xlfn._xlws.FILTER(tillage[tillage_level]&amp;" | "&amp;tillage[tillage_treatment_name],tillage[experiment_ID]=A323)))</f>
        <v xml:space="preserve"> | </v>
      </c>
      <c r="C323" t="str">
        <v xml:space="preserve">0 | </v>
      </c>
      <c r="D323" t="str">
        <v xml:space="preserve">0 | </v>
      </c>
      <c r="E323" t="str">
        <v xml:space="preserve">0 | </v>
      </c>
      <c r="F323" t="str">
        <v xml:space="preserve">0 | </v>
      </c>
      <c r="G323" t="str">
        <v xml:space="preserve">0 | </v>
      </c>
      <c r="H323" t="str">
        <v xml:space="preserve">0 | </v>
      </c>
      <c r="I323" t="str">
        <v xml:space="preserve">0 | </v>
      </c>
      <c r="J323" t="str">
        <v xml:space="preserve">0 | </v>
      </c>
      <c r="DQ323" cm="1">
        <f t="array" ref="DQ323:DY323">TRANSPOSE(_xlfn._xlws.SORT(_xlfn._xlws.FILTER(tillage[tillage_level],tillage[experiment_ID]=A323)))</f>
        <v>0</v>
      </c>
      <c r="DR323">
        <v>0</v>
      </c>
      <c r="DS323">
        <v>0</v>
      </c>
      <c r="DT323">
        <v>0</v>
      </c>
      <c r="DU323">
        <v>0</v>
      </c>
      <c r="DV323">
        <v>0</v>
      </c>
      <c r="DW323">
        <v>0</v>
      </c>
      <c r="DX323">
        <v>0</v>
      </c>
      <c r="DY323" t="str">
        <v/>
      </c>
    </row>
    <row r="324" spans="2:129" x14ac:dyDescent="0.25">
      <c r="B324" t="str" cm="1">
        <f t="array" ref="B324:J324">TRANSPOSE(_xlfn._xlws.SORT(_xlfn._xlws.FILTER(tillage[tillage_level]&amp;" | "&amp;tillage[tillage_treatment_name],tillage[experiment_ID]=A324)))</f>
        <v xml:space="preserve"> | </v>
      </c>
      <c r="C324" t="str">
        <v xml:space="preserve">0 | </v>
      </c>
      <c r="D324" t="str">
        <v xml:space="preserve">0 | </v>
      </c>
      <c r="E324" t="str">
        <v xml:space="preserve">0 | </v>
      </c>
      <c r="F324" t="str">
        <v xml:space="preserve">0 | </v>
      </c>
      <c r="G324" t="str">
        <v xml:space="preserve">0 | </v>
      </c>
      <c r="H324" t="str">
        <v xml:space="preserve">0 | </v>
      </c>
      <c r="I324" t="str">
        <v xml:space="preserve">0 | </v>
      </c>
      <c r="J324" t="str">
        <v xml:space="preserve">0 | </v>
      </c>
      <c r="DQ324" cm="1">
        <f t="array" ref="DQ324:DY324">TRANSPOSE(_xlfn._xlws.SORT(_xlfn._xlws.FILTER(tillage[tillage_level],tillage[experiment_ID]=A324)))</f>
        <v>0</v>
      </c>
      <c r="DR324">
        <v>0</v>
      </c>
      <c r="DS324">
        <v>0</v>
      </c>
      <c r="DT324">
        <v>0</v>
      </c>
      <c r="DU324">
        <v>0</v>
      </c>
      <c r="DV324">
        <v>0</v>
      </c>
      <c r="DW324">
        <v>0</v>
      </c>
      <c r="DX324">
        <v>0</v>
      </c>
      <c r="DY324" t="str">
        <v/>
      </c>
    </row>
    <row r="325" spans="2:129" x14ac:dyDescent="0.25">
      <c r="B325" t="str" cm="1">
        <f t="array" ref="B325:J325">TRANSPOSE(_xlfn._xlws.SORT(_xlfn._xlws.FILTER(tillage[tillage_level]&amp;" | "&amp;tillage[tillage_treatment_name],tillage[experiment_ID]=A325)))</f>
        <v xml:space="preserve"> | </v>
      </c>
      <c r="C325" t="str">
        <v xml:space="preserve">0 | </v>
      </c>
      <c r="D325" t="str">
        <v xml:space="preserve">0 | </v>
      </c>
      <c r="E325" t="str">
        <v xml:space="preserve">0 | </v>
      </c>
      <c r="F325" t="str">
        <v xml:space="preserve">0 | </v>
      </c>
      <c r="G325" t="str">
        <v xml:space="preserve">0 | </v>
      </c>
      <c r="H325" t="str">
        <v xml:space="preserve">0 | </v>
      </c>
      <c r="I325" t="str">
        <v xml:space="preserve">0 | </v>
      </c>
      <c r="J325" t="str">
        <v xml:space="preserve">0 | </v>
      </c>
      <c r="DQ325" cm="1">
        <f t="array" ref="DQ325:DY325">TRANSPOSE(_xlfn._xlws.SORT(_xlfn._xlws.FILTER(tillage[tillage_level],tillage[experiment_ID]=A325)))</f>
        <v>0</v>
      </c>
      <c r="DR325">
        <v>0</v>
      </c>
      <c r="DS325">
        <v>0</v>
      </c>
      <c r="DT325">
        <v>0</v>
      </c>
      <c r="DU325">
        <v>0</v>
      </c>
      <c r="DV325">
        <v>0</v>
      </c>
      <c r="DW325">
        <v>0</v>
      </c>
      <c r="DX325">
        <v>0</v>
      </c>
      <c r="DY325" t="str">
        <v/>
      </c>
    </row>
    <row r="326" spans="2:129" x14ac:dyDescent="0.25">
      <c r="B326" t="str" cm="1">
        <f t="array" ref="B326:J326">TRANSPOSE(_xlfn._xlws.SORT(_xlfn._xlws.FILTER(tillage[tillage_level]&amp;" | "&amp;tillage[tillage_treatment_name],tillage[experiment_ID]=A326)))</f>
        <v xml:space="preserve"> | </v>
      </c>
      <c r="C326" t="str">
        <v xml:space="preserve">0 | </v>
      </c>
      <c r="D326" t="str">
        <v xml:space="preserve">0 | </v>
      </c>
      <c r="E326" t="str">
        <v xml:space="preserve">0 | </v>
      </c>
      <c r="F326" t="str">
        <v xml:space="preserve">0 | </v>
      </c>
      <c r="G326" t="str">
        <v xml:space="preserve">0 | </v>
      </c>
      <c r="H326" t="str">
        <v xml:space="preserve">0 | </v>
      </c>
      <c r="I326" t="str">
        <v xml:space="preserve">0 | </v>
      </c>
      <c r="J326" t="str">
        <v xml:space="preserve">0 | </v>
      </c>
      <c r="DQ326" cm="1">
        <f t="array" ref="DQ326:DY326">TRANSPOSE(_xlfn._xlws.SORT(_xlfn._xlws.FILTER(tillage[tillage_level],tillage[experiment_ID]=A326)))</f>
        <v>0</v>
      </c>
      <c r="DR326">
        <v>0</v>
      </c>
      <c r="DS326">
        <v>0</v>
      </c>
      <c r="DT326">
        <v>0</v>
      </c>
      <c r="DU326">
        <v>0</v>
      </c>
      <c r="DV326">
        <v>0</v>
      </c>
      <c r="DW326">
        <v>0</v>
      </c>
      <c r="DX326">
        <v>0</v>
      </c>
      <c r="DY326" t="str">
        <v/>
      </c>
    </row>
    <row r="327" spans="2:129" x14ac:dyDescent="0.25">
      <c r="B327" t="str" cm="1">
        <f t="array" ref="B327:J327">TRANSPOSE(_xlfn._xlws.SORT(_xlfn._xlws.FILTER(tillage[tillage_level]&amp;" | "&amp;tillage[tillage_treatment_name],tillage[experiment_ID]=A327)))</f>
        <v xml:space="preserve"> | </v>
      </c>
      <c r="C327" t="str">
        <v xml:space="preserve">0 | </v>
      </c>
      <c r="D327" t="str">
        <v xml:space="preserve">0 | </v>
      </c>
      <c r="E327" t="str">
        <v xml:space="preserve">0 | </v>
      </c>
      <c r="F327" t="str">
        <v xml:space="preserve">0 | </v>
      </c>
      <c r="G327" t="str">
        <v xml:space="preserve">0 | </v>
      </c>
      <c r="H327" t="str">
        <v xml:space="preserve">0 | </v>
      </c>
      <c r="I327" t="str">
        <v xml:space="preserve">0 | </v>
      </c>
      <c r="J327" t="str">
        <v xml:space="preserve">0 | </v>
      </c>
      <c r="DQ327" cm="1">
        <f t="array" ref="DQ327:DY327">TRANSPOSE(_xlfn._xlws.SORT(_xlfn._xlws.FILTER(tillage[tillage_level],tillage[experiment_ID]=A327)))</f>
        <v>0</v>
      </c>
      <c r="DR327">
        <v>0</v>
      </c>
      <c r="DS327">
        <v>0</v>
      </c>
      <c r="DT327">
        <v>0</v>
      </c>
      <c r="DU327">
        <v>0</v>
      </c>
      <c r="DV327">
        <v>0</v>
      </c>
      <c r="DW327">
        <v>0</v>
      </c>
      <c r="DX327">
        <v>0</v>
      </c>
      <c r="DY327" t="str">
        <v/>
      </c>
    </row>
    <row r="328" spans="2:129" x14ac:dyDescent="0.25">
      <c r="B328" t="str" cm="1">
        <f t="array" ref="B328:J328">TRANSPOSE(_xlfn._xlws.SORT(_xlfn._xlws.FILTER(tillage[tillage_level]&amp;" | "&amp;tillage[tillage_treatment_name],tillage[experiment_ID]=A328)))</f>
        <v xml:space="preserve"> | </v>
      </c>
      <c r="C328" t="str">
        <v xml:space="preserve">0 | </v>
      </c>
      <c r="D328" t="str">
        <v xml:space="preserve">0 | </v>
      </c>
      <c r="E328" t="str">
        <v xml:space="preserve">0 | </v>
      </c>
      <c r="F328" t="str">
        <v xml:space="preserve">0 | </v>
      </c>
      <c r="G328" t="str">
        <v xml:space="preserve">0 | </v>
      </c>
      <c r="H328" t="str">
        <v xml:space="preserve">0 | </v>
      </c>
      <c r="I328" t="str">
        <v xml:space="preserve">0 | </v>
      </c>
      <c r="J328" t="str">
        <v xml:space="preserve">0 | </v>
      </c>
      <c r="DQ328" cm="1">
        <f t="array" ref="DQ328:DY328">TRANSPOSE(_xlfn._xlws.SORT(_xlfn._xlws.FILTER(tillage[tillage_level],tillage[experiment_ID]=A328)))</f>
        <v>0</v>
      </c>
      <c r="DR328">
        <v>0</v>
      </c>
      <c r="DS328">
        <v>0</v>
      </c>
      <c r="DT328">
        <v>0</v>
      </c>
      <c r="DU328">
        <v>0</v>
      </c>
      <c r="DV328">
        <v>0</v>
      </c>
      <c r="DW328">
        <v>0</v>
      </c>
      <c r="DX328">
        <v>0</v>
      </c>
      <c r="DY328" t="str">
        <v/>
      </c>
    </row>
    <row r="329" spans="2:129" x14ac:dyDescent="0.25">
      <c r="B329" t="str" cm="1">
        <f t="array" ref="B329:J329">TRANSPOSE(_xlfn._xlws.SORT(_xlfn._xlws.FILTER(tillage[tillage_level]&amp;" | "&amp;tillage[tillage_treatment_name],tillage[experiment_ID]=A329)))</f>
        <v xml:space="preserve"> | </v>
      </c>
      <c r="C329" t="str">
        <v xml:space="preserve">0 | </v>
      </c>
      <c r="D329" t="str">
        <v xml:space="preserve">0 | </v>
      </c>
      <c r="E329" t="str">
        <v xml:space="preserve">0 | </v>
      </c>
      <c r="F329" t="str">
        <v xml:space="preserve">0 | </v>
      </c>
      <c r="G329" t="str">
        <v xml:space="preserve">0 | </v>
      </c>
      <c r="H329" t="str">
        <v xml:space="preserve">0 | </v>
      </c>
      <c r="I329" t="str">
        <v xml:space="preserve">0 | </v>
      </c>
      <c r="J329" t="str">
        <v xml:space="preserve">0 | </v>
      </c>
      <c r="DQ329" cm="1">
        <f t="array" ref="DQ329:DY329">TRANSPOSE(_xlfn._xlws.SORT(_xlfn._xlws.FILTER(tillage[tillage_level],tillage[experiment_ID]=A329)))</f>
        <v>0</v>
      </c>
      <c r="DR329">
        <v>0</v>
      </c>
      <c r="DS329">
        <v>0</v>
      </c>
      <c r="DT329">
        <v>0</v>
      </c>
      <c r="DU329">
        <v>0</v>
      </c>
      <c r="DV329">
        <v>0</v>
      </c>
      <c r="DW329">
        <v>0</v>
      </c>
      <c r="DX329">
        <v>0</v>
      </c>
      <c r="DY329" t="str">
        <v/>
      </c>
    </row>
    <row r="330" spans="2:129" x14ac:dyDescent="0.25">
      <c r="B330" t="str" cm="1">
        <f t="array" ref="B330:J330">TRANSPOSE(_xlfn._xlws.SORT(_xlfn._xlws.FILTER(tillage[tillage_level]&amp;" | "&amp;tillage[tillage_treatment_name],tillage[experiment_ID]=A330)))</f>
        <v xml:space="preserve"> | </v>
      </c>
      <c r="C330" t="str">
        <v xml:space="preserve">0 | </v>
      </c>
      <c r="D330" t="str">
        <v xml:space="preserve">0 | </v>
      </c>
      <c r="E330" t="str">
        <v xml:space="preserve">0 | </v>
      </c>
      <c r="F330" t="str">
        <v xml:space="preserve">0 | </v>
      </c>
      <c r="G330" t="str">
        <v xml:space="preserve">0 | </v>
      </c>
      <c r="H330" t="str">
        <v xml:space="preserve">0 | </v>
      </c>
      <c r="I330" t="str">
        <v xml:space="preserve">0 | </v>
      </c>
      <c r="J330" t="str">
        <v xml:space="preserve">0 | </v>
      </c>
      <c r="DQ330" cm="1">
        <f t="array" ref="DQ330:DY330">TRANSPOSE(_xlfn._xlws.SORT(_xlfn._xlws.FILTER(tillage[tillage_level],tillage[experiment_ID]=A330)))</f>
        <v>0</v>
      </c>
      <c r="DR330">
        <v>0</v>
      </c>
      <c r="DS330">
        <v>0</v>
      </c>
      <c r="DT330">
        <v>0</v>
      </c>
      <c r="DU330">
        <v>0</v>
      </c>
      <c r="DV330">
        <v>0</v>
      </c>
      <c r="DW330">
        <v>0</v>
      </c>
      <c r="DX330">
        <v>0</v>
      </c>
      <c r="DY330" t="str">
        <v/>
      </c>
    </row>
    <row r="331" spans="2:129" x14ac:dyDescent="0.25">
      <c r="B331" t="str" cm="1">
        <f t="array" ref="B331:J331">TRANSPOSE(_xlfn._xlws.SORT(_xlfn._xlws.FILTER(tillage[tillage_level]&amp;" | "&amp;tillage[tillage_treatment_name],tillage[experiment_ID]=A331)))</f>
        <v xml:space="preserve"> | </v>
      </c>
      <c r="C331" t="str">
        <v xml:space="preserve">0 | </v>
      </c>
      <c r="D331" t="str">
        <v xml:space="preserve">0 | </v>
      </c>
      <c r="E331" t="str">
        <v xml:space="preserve">0 | </v>
      </c>
      <c r="F331" t="str">
        <v xml:space="preserve">0 | </v>
      </c>
      <c r="G331" t="str">
        <v xml:space="preserve">0 | </v>
      </c>
      <c r="H331" t="str">
        <v xml:space="preserve">0 | </v>
      </c>
      <c r="I331" t="str">
        <v xml:space="preserve">0 | </v>
      </c>
      <c r="J331" t="str">
        <v xml:space="preserve">0 | </v>
      </c>
      <c r="DQ331" cm="1">
        <f t="array" ref="DQ331:DY331">TRANSPOSE(_xlfn._xlws.SORT(_xlfn._xlws.FILTER(tillage[tillage_level],tillage[experiment_ID]=A331)))</f>
        <v>0</v>
      </c>
      <c r="DR331">
        <v>0</v>
      </c>
      <c r="DS331">
        <v>0</v>
      </c>
      <c r="DT331">
        <v>0</v>
      </c>
      <c r="DU331">
        <v>0</v>
      </c>
      <c r="DV331">
        <v>0</v>
      </c>
      <c r="DW331">
        <v>0</v>
      </c>
      <c r="DX331">
        <v>0</v>
      </c>
      <c r="DY331" t="str">
        <v/>
      </c>
    </row>
    <row r="332" spans="2:129" x14ac:dyDescent="0.25">
      <c r="B332" t="str" cm="1">
        <f t="array" ref="B332:J332">TRANSPOSE(_xlfn._xlws.SORT(_xlfn._xlws.FILTER(tillage[tillage_level]&amp;" | "&amp;tillage[tillage_treatment_name],tillage[experiment_ID]=A332)))</f>
        <v xml:space="preserve"> | </v>
      </c>
      <c r="C332" t="str">
        <v xml:space="preserve">0 | </v>
      </c>
      <c r="D332" t="str">
        <v xml:space="preserve">0 | </v>
      </c>
      <c r="E332" t="str">
        <v xml:space="preserve">0 | </v>
      </c>
      <c r="F332" t="str">
        <v xml:space="preserve">0 | </v>
      </c>
      <c r="G332" t="str">
        <v xml:space="preserve">0 | </v>
      </c>
      <c r="H332" t="str">
        <v xml:space="preserve">0 | </v>
      </c>
      <c r="I332" t="str">
        <v xml:space="preserve">0 | </v>
      </c>
      <c r="J332" t="str">
        <v xml:space="preserve">0 | </v>
      </c>
      <c r="DQ332" cm="1">
        <f t="array" ref="DQ332:DY332">TRANSPOSE(_xlfn._xlws.SORT(_xlfn._xlws.FILTER(tillage[tillage_level],tillage[experiment_ID]=A332)))</f>
        <v>0</v>
      </c>
      <c r="DR332">
        <v>0</v>
      </c>
      <c r="DS332">
        <v>0</v>
      </c>
      <c r="DT332">
        <v>0</v>
      </c>
      <c r="DU332">
        <v>0</v>
      </c>
      <c r="DV332">
        <v>0</v>
      </c>
      <c r="DW332">
        <v>0</v>
      </c>
      <c r="DX332">
        <v>0</v>
      </c>
      <c r="DY332" t="str">
        <v/>
      </c>
    </row>
    <row r="333" spans="2:129" x14ac:dyDescent="0.25">
      <c r="B333" t="str" cm="1">
        <f t="array" ref="B333:J333">TRANSPOSE(_xlfn._xlws.SORT(_xlfn._xlws.FILTER(tillage[tillage_level]&amp;" | "&amp;tillage[tillage_treatment_name],tillage[experiment_ID]=A333)))</f>
        <v xml:space="preserve"> | </v>
      </c>
      <c r="C333" t="str">
        <v xml:space="preserve">0 | </v>
      </c>
      <c r="D333" t="str">
        <v xml:space="preserve">0 | </v>
      </c>
      <c r="E333" t="str">
        <v xml:space="preserve">0 | </v>
      </c>
      <c r="F333" t="str">
        <v xml:space="preserve">0 | </v>
      </c>
      <c r="G333" t="str">
        <v xml:space="preserve">0 | </v>
      </c>
      <c r="H333" t="str">
        <v xml:space="preserve">0 | </v>
      </c>
      <c r="I333" t="str">
        <v xml:space="preserve">0 | </v>
      </c>
      <c r="J333" t="str">
        <v xml:space="preserve">0 | </v>
      </c>
      <c r="DQ333" cm="1">
        <f t="array" ref="DQ333:DY333">TRANSPOSE(_xlfn._xlws.SORT(_xlfn._xlws.FILTER(tillage[tillage_level],tillage[experiment_ID]=A333)))</f>
        <v>0</v>
      </c>
      <c r="DR333">
        <v>0</v>
      </c>
      <c r="DS333">
        <v>0</v>
      </c>
      <c r="DT333">
        <v>0</v>
      </c>
      <c r="DU333">
        <v>0</v>
      </c>
      <c r="DV333">
        <v>0</v>
      </c>
      <c r="DW333">
        <v>0</v>
      </c>
      <c r="DX333">
        <v>0</v>
      </c>
      <c r="DY333" t="str">
        <v/>
      </c>
    </row>
    <row r="334" spans="2:129" x14ac:dyDescent="0.25">
      <c r="B334" t="str" cm="1">
        <f t="array" ref="B334:J334">TRANSPOSE(_xlfn._xlws.SORT(_xlfn._xlws.FILTER(tillage[tillage_level]&amp;" | "&amp;tillage[tillage_treatment_name],tillage[experiment_ID]=A334)))</f>
        <v xml:space="preserve"> | </v>
      </c>
      <c r="C334" t="str">
        <v xml:space="preserve">0 | </v>
      </c>
      <c r="D334" t="str">
        <v xml:space="preserve">0 | </v>
      </c>
      <c r="E334" t="str">
        <v xml:space="preserve">0 | </v>
      </c>
      <c r="F334" t="str">
        <v xml:space="preserve">0 | </v>
      </c>
      <c r="G334" t="str">
        <v xml:space="preserve">0 | </v>
      </c>
      <c r="H334" t="str">
        <v xml:space="preserve">0 | </v>
      </c>
      <c r="I334" t="str">
        <v xml:space="preserve">0 | </v>
      </c>
      <c r="J334" t="str">
        <v xml:space="preserve">0 | </v>
      </c>
      <c r="DQ334" cm="1">
        <f t="array" ref="DQ334:DY334">TRANSPOSE(_xlfn._xlws.SORT(_xlfn._xlws.FILTER(tillage[tillage_level],tillage[experiment_ID]=A334)))</f>
        <v>0</v>
      </c>
      <c r="DR334">
        <v>0</v>
      </c>
      <c r="DS334">
        <v>0</v>
      </c>
      <c r="DT334">
        <v>0</v>
      </c>
      <c r="DU334">
        <v>0</v>
      </c>
      <c r="DV334">
        <v>0</v>
      </c>
      <c r="DW334">
        <v>0</v>
      </c>
      <c r="DX334">
        <v>0</v>
      </c>
      <c r="DY334" t="str">
        <v/>
      </c>
    </row>
    <row r="335" spans="2:129" x14ac:dyDescent="0.25">
      <c r="B335" t="str" cm="1">
        <f t="array" ref="B335:J335">TRANSPOSE(_xlfn._xlws.SORT(_xlfn._xlws.FILTER(tillage[tillage_level]&amp;" | "&amp;tillage[tillage_treatment_name],tillage[experiment_ID]=A335)))</f>
        <v xml:space="preserve"> | </v>
      </c>
      <c r="C335" t="str">
        <v xml:space="preserve">0 | </v>
      </c>
      <c r="D335" t="str">
        <v xml:space="preserve">0 | </v>
      </c>
      <c r="E335" t="str">
        <v xml:space="preserve">0 | </v>
      </c>
      <c r="F335" t="str">
        <v xml:space="preserve">0 | </v>
      </c>
      <c r="G335" t="str">
        <v xml:space="preserve">0 | </v>
      </c>
      <c r="H335" t="str">
        <v xml:space="preserve">0 | </v>
      </c>
      <c r="I335" t="str">
        <v xml:space="preserve">0 | </v>
      </c>
      <c r="J335" t="str">
        <v xml:space="preserve">0 | </v>
      </c>
      <c r="DQ335" cm="1">
        <f t="array" ref="DQ335:DY335">TRANSPOSE(_xlfn._xlws.SORT(_xlfn._xlws.FILTER(tillage[tillage_level],tillage[experiment_ID]=A335)))</f>
        <v>0</v>
      </c>
      <c r="DR335">
        <v>0</v>
      </c>
      <c r="DS335">
        <v>0</v>
      </c>
      <c r="DT335">
        <v>0</v>
      </c>
      <c r="DU335">
        <v>0</v>
      </c>
      <c r="DV335">
        <v>0</v>
      </c>
      <c r="DW335">
        <v>0</v>
      </c>
      <c r="DX335">
        <v>0</v>
      </c>
      <c r="DY335" t="str">
        <v/>
      </c>
    </row>
    <row r="336" spans="2:129" x14ac:dyDescent="0.25">
      <c r="B336" t="str" cm="1">
        <f t="array" ref="B336:J336">TRANSPOSE(_xlfn._xlws.SORT(_xlfn._xlws.FILTER(tillage[tillage_level]&amp;" | "&amp;tillage[tillage_treatment_name],tillage[experiment_ID]=A336)))</f>
        <v xml:space="preserve"> | </v>
      </c>
      <c r="C336" t="str">
        <v xml:space="preserve">0 | </v>
      </c>
      <c r="D336" t="str">
        <v xml:space="preserve">0 | </v>
      </c>
      <c r="E336" t="str">
        <v xml:space="preserve">0 | </v>
      </c>
      <c r="F336" t="str">
        <v xml:space="preserve">0 | </v>
      </c>
      <c r="G336" t="str">
        <v xml:space="preserve">0 | </v>
      </c>
      <c r="H336" t="str">
        <v xml:space="preserve">0 | </v>
      </c>
      <c r="I336" t="str">
        <v xml:space="preserve">0 | </v>
      </c>
      <c r="J336" t="str">
        <v xml:space="preserve">0 | </v>
      </c>
      <c r="DQ336" cm="1">
        <f t="array" ref="DQ336:DY336">TRANSPOSE(_xlfn._xlws.SORT(_xlfn._xlws.FILTER(tillage[tillage_level],tillage[experiment_ID]=A336)))</f>
        <v>0</v>
      </c>
      <c r="DR336">
        <v>0</v>
      </c>
      <c r="DS336">
        <v>0</v>
      </c>
      <c r="DT336">
        <v>0</v>
      </c>
      <c r="DU336">
        <v>0</v>
      </c>
      <c r="DV336">
        <v>0</v>
      </c>
      <c r="DW336">
        <v>0</v>
      </c>
      <c r="DX336">
        <v>0</v>
      </c>
      <c r="DY336" t="str">
        <v/>
      </c>
    </row>
    <row r="337" spans="2:129" x14ac:dyDescent="0.25">
      <c r="B337" t="str" cm="1">
        <f t="array" ref="B337:J337">TRANSPOSE(_xlfn._xlws.SORT(_xlfn._xlws.FILTER(tillage[tillage_level]&amp;" | "&amp;tillage[tillage_treatment_name],tillage[experiment_ID]=A337)))</f>
        <v xml:space="preserve"> | </v>
      </c>
      <c r="C337" t="str">
        <v xml:space="preserve">0 | </v>
      </c>
      <c r="D337" t="str">
        <v xml:space="preserve">0 | </v>
      </c>
      <c r="E337" t="str">
        <v xml:space="preserve">0 | </v>
      </c>
      <c r="F337" t="str">
        <v xml:space="preserve">0 | </v>
      </c>
      <c r="G337" t="str">
        <v xml:space="preserve">0 | </v>
      </c>
      <c r="H337" t="str">
        <v xml:space="preserve">0 | </v>
      </c>
      <c r="I337" t="str">
        <v xml:space="preserve">0 | </v>
      </c>
      <c r="J337" t="str">
        <v xml:space="preserve">0 | </v>
      </c>
      <c r="DQ337" cm="1">
        <f t="array" ref="DQ337:DY337">TRANSPOSE(_xlfn._xlws.SORT(_xlfn._xlws.FILTER(tillage[tillage_level],tillage[experiment_ID]=A337)))</f>
        <v>0</v>
      </c>
      <c r="DR337">
        <v>0</v>
      </c>
      <c r="DS337">
        <v>0</v>
      </c>
      <c r="DT337">
        <v>0</v>
      </c>
      <c r="DU337">
        <v>0</v>
      </c>
      <c r="DV337">
        <v>0</v>
      </c>
      <c r="DW337">
        <v>0</v>
      </c>
      <c r="DX337">
        <v>0</v>
      </c>
      <c r="DY337" t="str">
        <v/>
      </c>
    </row>
    <row r="338" spans="2:129" x14ac:dyDescent="0.25">
      <c r="B338" t="str" cm="1">
        <f t="array" ref="B338:J338">TRANSPOSE(_xlfn._xlws.SORT(_xlfn._xlws.FILTER(tillage[tillage_level]&amp;" | "&amp;tillage[tillage_treatment_name],tillage[experiment_ID]=A338)))</f>
        <v xml:space="preserve"> | </v>
      </c>
      <c r="C338" t="str">
        <v xml:space="preserve">0 | </v>
      </c>
      <c r="D338" t="str">
        <v xml:space="preserve">0 | </v>
      </c>
      <c r="E338" t="str">
        <v xml:space="preserve">0 | </v>
      </c>
      <c r="F338" t="str">
        <v xml:space="preserve">0 | </v>
      </c>
      <c r="G338" t="str">
        <v xml:space="preserve">0 | </v>
      </c>
      <c r="H338" t="str">
        <v xml:space="preserve">0 | </v>
      </c>
      <c r="I338" t="str">
        <v xml:space="preserve">0 | </v>
      </c>
      <c r="J338" t="str">
        <v xml:space="preserve">0 | </v>
      </c>
      <c r="DQ338" cm="1">
        <f t="array" ref="DQ338:DY338">TRANSPOSE(_xlfn._xlws.SORT(_xlfn._xlws.FILTER(tillage[tillage_level],tillage[experiment_ID]=A338)))</f>
        <v>0</v>
      </c>
      <c r="DR338">
        <v>0</v>
      </c>
      <c r="DS338">
        <v>0</v>
      </c>
      <c r="DT338">
        <v>0</v>
      </c>
      <c r="DU338">
        <v>0</v>
      </c>
      <c r="DV338">
        <v>0</v>
      </c>
      <c r="DW338">
        <v>0</v>
      </c>
      <c r="DX338">
        <v>0</v>
      </c>
      <c r="DY338" t="str">
        <v/>
      </c>
    </row>
    <row r="339" spans="2:129" x14ac:dyDescent="0.25">
      <c r="B339" t="str" cm="1">
        <f t="array" ref="B339:J339">TRANSPOSE(_xlfn._xlws.SORT(_xlfn._xlws.FILTER(tillage[tillage_level]&amp;" | "&amp;tillage[tillage_treatment_name],tillage[experiment_ID]=A339)))</f>
        <v xml:space="preserve"> | </v>
      </c>
      <c r="C339" t="str">
        <v xml:space="preserve">0 | </v>
      </c>
      <c r="D339" t="str">
        <v xml:space="preserve">0 | </v>
      </c>
      <c r="E339" t="str">
        <v xml:space="preserve">0 | </v>
      </c>
      <c r="F339" t="str">
        <v xml:space="preserve">0 | </v>
      </c>
      <c r="G339" t="str">
        <v xml:space="preserve">0 | </v>
      </c>
      <c r="H339" t="str">
        <v xml:space="preserve">0 | </v>
      </c>
      <c r="I339" t="str">
        <v xml:space="preserve">0 | </v>
      </c>
      <c r="J339" t="str">
        <v xml:space="preserve">0 | </v>
      </c>
      <c r="DQ339" cm="1">
        <f t="array" ref="DQ339:DY339">TRANSPOSE(_xlfn._xlws.SORT(_xlfn._xlws.FILTER(tillage[tillage_level],tillage[experiment_ID]=A339)))</f>
        <v>0</v>
      </c>
      <c r="DR339">
        <v>0</v>
      </c>
      <c r="DS339">
        <v>0</v>
      </c>
      <c r="DT339">
        <v>0</v>
      </c>
      <c r="DU339">
        <v>0</v>
      </c>
      <c r="DV339">
        <v>0</v>
      </c>
      <c r="DW339">
        <v>0</v>
      </c>
      <c r="DX339">
        <v>0</v>
      </c>
      <c r="DY339" t="str">
        <v/>
      </c>
    </row>
    <row r="340" spans="2:129" x14ac:dyDescent="0.25">
      <c r="B340" t="str" cm="1">
        <f t="array" ref="B340:J340">TRANSPOSE(_xlfn._xlws.SORT(_xlfn._xlws.FILTER(tillage[tillage_level]&amp;" | "&amp;tillage[tillage_treatment_name],tillage[experiment_ID]=A340)))</f>
        <v xml:space="preserve"> | </v>
      </c>
      <c r="C340" t="str">
        <v xml:space="preserve">0 | </v>
      </c>
      <c r="D340" t="str">
        <v xml:space="preserve">0 | </v>
      </c>
      <c r="E340" t="str">
        <v xml:space="preserve">0 | </v>
      </c>
      <c r="F340" t="str">
        <v xml:space="preserve">0 | </v>
      </c>
      <c r="G340" t="str">
        <v xml:space="preserve">0 | </v>
      </c>
      <c r="H340" t="str">
        <v xml:space="preserve">0 | </v>
      </c>
      <c r="I340" t="str">
        <v xml:space="preserve">0 | </v>
      </c>
      <c r="J340" t="str">
        <v xml:space="preserve">0 | </v>
      </c>
      <c r="DQ340" cm="1">
        <f t="array" ref="DQ340:DY340">TRANSPOSE(_xlfn._xlws.SORT(_xlfn._xlws.FILTER(tillage[tillage_level],tillage[experiment_ID]=A340)))</f>
        <v>0</v>
      </c>
      <c r="DR340">
        <v>0</v>
      </c>
      <c r="DS340">
        <v>0</v>
      </c>
      <c r="DT340">
        <v>0</v>
      </c>
      <c r="DU340">
        <v>0</v>
      </c>
      <c r="DV340">
        <v>0</v>
      </c>
      <c r="DW340">
        <v>0</v>
      </c>
      <c r="DX340">
        <v>0</v>
      </c>
      <c r="DY340" t="str">
        <v/>
      </c>
    </row>
    <row r="341" spans="2:129" x14ac:dyDescent="0.25">
      <c r="B341" t="str" cm="1">
        <f t="array" ref="B341:J341">TRANSPOSE(_xlfn._xlws.SORT(_xlfn._xlws.FILTER(tillage[tillage_level]&amp;" | "&amp;tillage[tillage_treatment_name],tillage[experiment_ID]=A341)))</f>
        <v xml:space="preserve"> | </v>
      </c>
      <c r="C341" t="str">
        <v xml:space="preserve">0 | </v>
      </c>
      <c r="D341" t="str">
        <v xml:space="preserve">0 | </v>
      </c>
      <c r="E341" t="str">
        <v xml:space="preserve">0 | </v>
      </c>
      <c r="F341" t="str">
        <v xml:space="preserve">0 | </v>
      </c>
      <c r="G341" t="str">
        <v xml:space="preserve">0 | </v>
      </c>
      <c r="H341" t="str">
        <v xml:space="preserve">0 | </v>
      </c>
      <c r="I341" t="str">
        <v xml:space="preserve">0 | </v>
      </c>
      <c r="J341" t="str">
        <v xml:space="preserve">0 | </v>
      </c>
      <c r="DQ341" cm="1">
        <f t="array" ref="DQ341:DY341">TRANSPOSE(_xlfn._xlws.SORT(_xlfn._xlws.FILTER(tillage[tillage_level],tillage[experiment_ID]=A341)))</f>
        <v>0</v>
      </c>
      <c r="DR341">
        <v>0</v>
      </c>
      <c r="DS341">
        <v>0</v>
      </c>
      <c r="DT341">
        <v>0</v>
      </c>
      <c r="DU341">
        <v>0</v>
      </c>
      <c r="DV341">
        <v>0</v>
      </c>
      <c r="DW341">
        <v>0</v>
      </c>
      <c r="DX341">
        <v>0</v>
      </c>
      <c r="DY341" t="str">
        <v/>
      </c>
    </row>
    <row r="342" spans="2:129" x14ac:dyDescent="0.25">
      <c r="B342" t="str" cm="1">
        <f t="array" ref="B342:J342">TRANSPOSE(_xlfn._xlws.SORT(_xlfn._xlws.FILTER(tillage[tillage_level]&amp;" | "&amp;tillage[tillage_treatment_name],tillage[experiment_ID]=A342)))</f>
        <v xml:space="preserve"> | </v>
      </c>
      <c r="C342" t="str">
        <v xml:space="preserve">0 | </v>
      </c>
      <c r="D342" t="str">
        <v xml:space="preserve">0 | </v>
      </c>
      <c r="E342" t="str">
        <v xml:space="preserve">0 | </v>
      </c>
      <c r="F342" t="str">
        <v xml:space="preserve">0 | </v>
      </c>
      <c r="G342" t="str">
        <v xml:space="preserve">0 | </v>
      </c>
      <c r="H342" t="str">
        <v xml:space="preserve">0 | </v>
      </c>
      <c r="I342" t="str">
        <v xml:space="preserve">0 | </v>
      </c>
      <c r="J342" t="str">
        <v xml:space="preserve">0 | </v>
      </c>
      <c r="DQ342" cm="1">
        <f t="array" ref="DQ342:DY342">TRANSPOSE(_xlfn._xlws.SORT(_xlfn._xlws.FILTER(tillage[tillage_level],tillage[experiment_ID]=A342)))</f>
        <v>0</v>
      </c>
      <c r="DR342">
        <v>0</v>
      </c>
      <c r="DS342">
        <v>0</v>
      </c>
      <c r="DT342">
        <v>0</v>
      </c>
      <c r="DU342">
        <v>0</v>
      </c>
      <c r="DV342">
        <v>0</v>
      </c>
      <c r="DW342">
        <v>0</v>
      </c>
      <c r="DX342">
        <v>0</v>
      </c>
      <c r="DY342" t="str">
        <v/>
      </c>
    </row>
    <row r="343" spans="2:129" x14ac:dyDescent="0.25">
      <c r="B343" t="str" cm="1">
        <f t="array" ref="B343:J343">TRANSPOSE(_xlfn._xlws.SORT(_xlfn._xlws.FILTER(tillage[tillage_level]&amp;" | "&amp;tillage[tillage_treatment_name],tillage[experiment_ID]=A343)))</f>
        <v xml:space="preserve"> | </v>
      </c>
      <c r="C343" t="str">
        <v xml:space="preserve">0 | </v>
      </c>
      <c r="D343" t="str">
        <v xml:space="preserve">0 | </v>
      </c>
      <c r="E343" t="str">
        <v xml:space="preserve">0 | </v>
      </c>
      <c r="F343" t="str">
        <v xml:space="preserve">0 | </v>
      </c>
      <c r="G343" t="str">
        <v xml:space="preserve">0 | </v>
      </c>
      <c r="H343" t="str">
        <v xml:space="preserve">0 | </v>
      </c>
      <c r="I343" t="str">
        <v xml:space="preserve">0 | </v>
      </c>
      <c r="J343" t="str">
        <v xml:space="preserve">0 | </v>
      </c>
      <c r="DQ343" cm="1">
        <f t="array" ref="DQ343:DY343">TRANSPOSE(_xlfn._xlws.SORT(_xlfn._xlws.FILTER(tillage[tillage_level],tillage[experiment_ID]=A343)))</f>
        <v>0</v>
      </c>
      <c r="DR343">
        <v>0</v>
      </c>
      <c r="DS343">
        <v>0</v>
      </c>
      <c r="DT343">
        <v>0</v>
      </c>
      <c r="DU343">
        <v>0</v>
      </c>
      <c r="DV343">
        <v>0</v>
      </c>
      <c r="DW343">
        <v>0</v>
      </c>
      <c r="DX343">
        <v>0</v>
      </c>
      <c r="DY343" t="str">
        <v/>
      </c>
    </row>
    <row r="344" spans="2:129" x14ac:dyDescent="0.25">
      <c r="B344" t="str" cm="1">
        <f t="array" ref="B344:J344">TRANSPOSE(_xlfn._xlws.SORT(_xlfn._xlws.FILTER(tillage[tillage_level]&amp;" | "&amp;tillage[tillage_treatment_name],tillage[experiment_ID]=A344)))</f>
        <v xml:space="preserve"> | </v>
      </c>
      <c r="C344" t="str">
        <v xml:space="preserve">0 | </v>
      </c>
      <c r="D344" t="str">
        <v xml:space="preserve">0 | </v>
      </c>
      <c r="E344" t="str">
        <v xml:space="preserve">0 | </v>
      </c>
      <c r="F344" t="str">
        <v xml:space="preserve">0 | </v>
      </c>
      <c r="G344" t="str">
        <v xml:space="preserve">0 | </v>
      </c>
      <c r="H344" t="str">
        <v xml:space="preserve">0 | </v>
      </c>
      <c r="I344" t="str">
        <v xml:space="preserve">0 | </v>
      </c>
      <c r="J344" t="str">
        <v xml:space="preserve">0 | </v>
      </c>
      <c r="DQ344" cm="1">
        <f t="array" ref="DQ344:DY344">TRANSPOSE(_xlfn._xlws.SORT(_xlfn._xlws.FILTER(tillage[tillage_level],tillage[experiment_ID]=A344)))</f>
        <v>0</v>
      </c>
      <c r="DR344">
        <v>0</v>
      </c>
      <c r="DS344">
        <v>0</v>
      </c>
      <c r="DT344">
        <v>0</v>
      </c>
      <c r="DU344">
        <v>0</v>
      </c>
      <c r="DV344">
        <v>0</v>
      </c>
      <c r="DW344">
        <v>0</v>
      </c>
      <c r="DX344">
        <v>0</v>
      </c>
      <c r="DY344" t="str">
        <v/>
      </c>
    </row>
    <row r="345" spans="2:129" x14ac:dyDescent="0.25">
      <c r="B345" t="str" cm="1">
        <f t="array" ref="B345:J345">TRANSPOSE(_xlfn._xlws.SORT(_xlfn._xlws.FILTER(tillage[tillage_level]&amp;" | "&amp;tillage[tillage_treatment_name],tillage[experiment_ID]=A345)))</f>
        <v xml:space="preserve"> | </v>
      </c>
      <c r="C345" t="str">
        <v xml:space="preserve">0 | </v>
      </c>
      <c r="D345" t="str">
        <v xml:space="preserve">0 | </v>
      </c>
      <c r="E345" t="str">
        <v xml:space="preserve">0 | </v>
      </c>
      <c r="F345" t="str">
        <v xml:space="preserve">0 | </v>
      </c>
      <c r="G345" t="str">
        <v xml:space="preserve">0 | </v>
      </c>
      <c r="H345" t="str">
        <v xml:space="preserve">0 | </v>
      </c>
      <c r="I345" t="str">
        <v xml:space="preserve">0 | </v>
      </c>
      <c r="J345" t="str">
        <v xml:space="preserve">0 | </v>
      </c>
      <c r="DQ345" cm="1">
        <f t="array" ref="DQ345:DY345">TRANSPOSE(_xlfn._xlws.SORT(_xlfn._xlws.FILTER(tillage[tillage_level],tillage[experiment_ID]=A345)))</f>
        <v>0</v>
      </c>
      <c r="DR345">
        <v>0</v>
      </c>
      <c r="DS345">
        <v>0</v>
      </c>
      <c r="DT345">
        <v>0</v>
      </c>
      <c r="DU345">
        <v>0</v>
      </c>
      <c r="DV345">
        <v>0</v>
      </c>
      <c r="DW345">
        <v>0</v>
      </c>
      <c r="DX345">
        <v>0</v>
      </c>
      <c r="DY345" t="str">
        <v/>
      </c>
    </row>
    <row r="346" spans="2:129" x14ac:dyDescent="0.25">
      <c r="B346" t="str" cm="1">
        <f t="array" ref="B346:J346">TRANSPOSE(_xlfn._xlws.SORT(_xlfn._xlws.FILTER(tillage[tillage_level]&amp;" | "&amp;tillage[tillage_treatment_name],tillage[experiment_ID]=A346)))</f>
        <v xml:space="preserve"> | </v>
      </c>
      <c r="C346" t="str">
        <v xml:space="preserve">0 | </v>
      </c>
      <c r="D346" t="str">
        <v xml:space="preserve">0 | </v>
      </c>
      <c r="E346" t="str">
        <v xml:space="preserve">0 | </v>
      </c>
      <c r="F346" t="str">
        <v xml:space="preserve">0 | </v>
      </c>
      <c r="G346" t="str">
        <v xml:space="preserve">0 | </v>
      </c>
      <c r="H346" t="str">
        <v xml:space="preserve">0 | </v>
      </c>
      <c r="I346" t="str">
        <v xml:space="preserve">0 | </v>
      </c>
      <c r="J346" t="str">
        <v xml:space="preserve">0 | </v>
      </c>
      <c r="DQ346" cm="1">
        <f t="array" ref="DQ346:DY346">TRANSPOSE(_xlfn._xlws.SORT(_xlfn._xlws.FILTER(tillage[tillage_level],tillage[experiment_ID]=A346)))</f>
        <v>0</v>
      </c>
      <c r="DR346">
        <v>0</v>
      </c>
      <c r="DS346">
        <v>0</v>
      </c>
      <c r="DT346">
        <v>0</v>
      </c>
      <c r="DU346">
        <v>0</v>
      </c>
      <c r="DV346">
        <v>0</v>
      </c>
      <c r="DW346">
        <v>0</v>
      </c>
      <c r="DX346">
        <v>0</v>
      </c>
      <c r="DY346" t="str">
        <v/>
      </c>
    </row>
    <row r="347" spans="2:129" x14ac:dyDescent="0.25">
      <c r="B347" t="str" cm="1">
        <f t="array" ref="B347:J347">TRANSPOSE(_xlfn._xlws.SORT(_xlfn._xlws.FILTER(tillage[tillage_level]&amp;" | "&amp;tillage[tillage_treatment_name],tillage[experiment_ID]=A347)))</f>
        <v xml:space="preserve"> | </v>
      </c>
      <c r="C347" t="str">
        <v xml:space="preserve">0 | </v>
      </c>
      <c r="D347" t="str">
        <v xml:space="preserve">0 | </v>
      </c>
      <c r="E347" t="str">
        <v xml:space="preserve">0 | </v>
      </c>
      <c r="F347" t="str">
        <v xml:space="preserve">0 | </v>
      </c>
      <c r="G347" t="str">
        <v xml:space="preserve">0 | </v>
      </c>
      <c r="H347" t="str">
        <v xml:space="preserve">0 | </v>
      </c>
      <c r="I347" t="str">
        <v xml:space="preserve">0 | </v>
      </c>
      <c r="J347" t="str">
        <v xml:space="preserve">0 | </v>
      </c>
      <c r="DQ347" cm="1">
        <f t="array" ref="DQ347:DY347">TRANSPOSE(_xlfn._xlws.SORT(_xlfn._xlws.FILTER(tillage[tillage_level],tillage[experiment_ID]=A347)))</f>
        <v>0</v>
      </c>
      <c r="DR347">
        <v>0</v>
      </c>
      <c r="DS347">
        <v>0</v>
      </c>
      <c r="DT347">
        <v>0</v>
      </c>
      <c r="DU347">
        <v>0</v>
      </c>
      <c r="DV347">
        <v>0</v>
      </c>
      <c r="DW347">
        <v>0</v>
      </c>
      <c r="DX347">
        <v>0</v>
      </c>
      <c r="DY347" t="str">
        <v/>
      </c>
    </row>
    <row r="348" spans="2:129" x14ac:dyDescent="0.25">
      <c r="B348" t="str" cm="1">
        <f t="array" ref="B348:J348">TRANSPOSE(_xlfn._xlws.SORT(_xlfn._xlws.FILTER(tillage[tillage_level]&amp;" | "&amp;tillage[tillage_treatment_name],tillage[experiment_ID]=A348)))</f>
        <v xml:space="preserve"> | </v>
      </c>
      <c r="C348" t="str">
        <v xml:space="preserve">0 | </v>
      </c>
      <c r="D348" t="str">
        <v xml:space="preserve">0 | </v>
      </c>
      <c r="E348" t="str">
        <v xml:space="preserve">0 | </v>
      </c>
      <c r="F348" t="str">
        <v xml:space="preserve">0 | </v>
      </c>
      <c r="G348" t="str">
        <v xml:space="preserve">0 | </v>
      </c>
      <c r="H348" t="str">
        <v xml:space="preserve">0 | </v>
      </c>
      <c r="I348" t="str">
        <v xml:space="preserve">0 | </v>
      </c>
      <c r="J348" t="str">
        <v xml:space="preserve">0 | </v>
      </c>
      <c r="DQ348" cm="1">
        <f t="array" ref="DQ348:DY348">TRANSPOSE(_xlfn._xlws.SORT(_xlfn._xlws.FILTER(tillage[tillage_level],tillage[experiment_ID]=A348)))</f>
        <v>0</v>
      </c>
      <c r="DR348">
        <v>0</v>
      </c>
      <c r="DS348">
        <v>0</v>
      </c>
      <c r="DT348">
        <v>0</v>
      </c>
      <c r="DU348">
        <v>0</v>
      </c>
      <c r="DV348">
        <v>0</v>
      </c>
      <c r="DW348">
        <v>0</v>
      </c>
      <c r="DX348">
        <v>0</v>
      </c>
      <c r="DY348" t="str">
        <v/>
      </c>
    </row>
    <row r="349" spans="2:129" x14ac:dyDescent="0.25">
      <c r="B349" t="str" cm="1">
        <f t="array" ref="B349:J349">TRANSPOSE(_xlfn._xlws.SORT(_xlfn._xlws.FILTER(tillage[tillage_level]&amp;" | "&amp;tillage[tillage_treatment_name],tillage[experiment_ID]=A349)))</f>
        <v xml:space="preserve"> | </v>
      </c>
      <c r="C349" t="str">
        <v xml:space="preserve">0 | </v>
      </c>
      <c r="D349" t="str">
        <v xml:space="preserve">0 | </v>
      </c>
      <c r="E349" t="str">
        <v xml:space="preserve">0 | </v>
      </c>
      <c r="F349" t="str">
        <v xml:space="preserve">0 | </v>
      </c>
      <c r="G349" t="str">
        <v xml:space="preserve">0 | </v>
      </c>
      <c r="H349" t="str">
        <v xml:space="preserve">0 | </v>
      </c>
      <c r="I349" t="str">
        <v xml:space="preserve">0 | </v>
      </c>
      <c r="J349" t="str">
        <v xml:space="preserve">0 | </v>
      </c>
      <c r="DQ349" cm="1">
        <f t="array" ref="DQ349:DY349">TRANSPOSE(_xlfn._xlws.SORT(_xlfn._xlws.FILTER(tillage[tillage_level],tillage[experiment_ID]=A349)))</f>
        <v>0</v>
      </c>
      <c r="DR349">
        <v>0</v>
      </c>
      <c r="DS349">
        <v>0</v>
      </c>
      <c r="DT349">
        <v>0</v>
      </c>
      <c r="DU349">
        <v>0</v>
      </c>
      <c r="DV349">
        <v>0</v>
      </c>
      <c r="DW349">
        <v>0</v>
      </c>
      <c r="DX349">
        <v>0</v>
      </c>
      <c r="DY349" t="str">
        <v/>
      </c>
    </row>
    <row r="350" spans="2:129" x14ac:dyDescent="0.25">
      <c r="B350" t="str" cm="1">
        <f t="array" ref="B350:J350">TRANSPOSE(_xlfn._xlws.SORT(_xlfn._xlws.FILTER(tillage[tillage_level]&amp;" | "&amp;tillage[tillage_treatment_name],tillage[experiment_ID]=A350)))</f>
        <v xml:space="preserve"> | </v>
      </c>
      <c r="C350" t="str">
        <v xml:space="preserve">0 | </v>
      </c>
      <c r="D350" t="str">
        <v xml:space="preserve">0 | </v>
      </c>
      <c r="E350" t="str">
        <v xml:space="preserve">0 | </v>
      </c>
      <c r="F350" t="str">
        <v xml:space="preserve">0 | </v>
      </c>
      <c r="G350" t="str">
        <v xml:space="preserve">0 | </v>
      </c>
      <c r="H350" t="str">
        <v xml:space="preserve">0 | </v>
      </c>
      <c r="I350" t="str">
        <v xml:space="preserve">0 | </v>
      </c>
      <c r="J350" t="str">
        <v xml:space="preserve">0 | </v>
      </c>
      <c r="DQ350" cm="1">
        <f t="array" ref="DQ350:DY350">TRANSPOSE(_xlfn._xlws.SORT(_xlfn._xlws.FILTER(tillage[tillage_level],tillage[experiment_ID]=A350)))</f>
        <v>0</v>
      </c>
      <c r="DR350">
        <v>0</v>
      </c>
      <c r="DS350">
        <v>0</v>
      </c>
      <c r="DT350">
        <v>0</v>
      </c>
      <c r="DU350">
        <v>0</v>
      </c>
      <c r="DV350">
        <v>0</v>
      </c>
      <c r="DW350">
        <v>0</v>
      </c>
      <c r="DX350">
        <v>0</v>
      </c>
      <c r="DY350" t="str">
        <v/>
      </c>
    </row>
    <row r="351" spans="2:129" x14ac:dyDescent="0.25">
      <c r="B351" t="str" cm="1">
        <f t="array" ref="B351:J351">TRANSPOSE(_xlfn._xlws.SORT(_xlfn._xlws.FILTER(tillage[tillage_level]&amp;" | "&amp;tillage[tillage_treatment_name],tillage[experiment_ID]=A351)))</f>
        <v xml:space="preserve"> | </v>
      </c>
      <c r="C351" t="str">
        <v xml:space="preserve">0 | </v>
      </c>
      <c r="D351" t="str">
        <v xml:space="preserve">0 | </v>
      </c>
      <c r="E351" t="str">
        <v xml:space="preserve">0 | </v>
      </c>
      <c r="F351" t="str">
        <v xml:space="preserve">0 | </v>
      </c>
      <c r="G351" t="str">
        <v xml:space="preserve">0 | </v>
      </c>
      <c r="H351" t="str">
        <v xml:space="preserve">0 | </v>
      </c>
      <c r="I351" t="str">
        <v xml:space="preserve">0 | </v>
      </c>
      <c r="J351" t="str">
        <v xml:space="preserve">0 | </v>
      </c>
      <c r="DQ351" cm="1">
        <f t="array" ref="DQ351:DY351">TRANSPOSE(_xlfn._xlws.SORT(_xlfn._xlws.FILTER(tillage[tillage_level],tillage[experiment_ID]=A351)))</f>
        <v>0</v>
      </c>
      <c r="DR351">
        <v>0</v>
      </c>
      <c r="DS351">
        <v>0</v>
      </c>
      <c r="DT351">
        <v>0</v>
      </c>
      <c r="DU351">
        <v>0</v>
      </c>
      <c r="DV351">
        <v>0</v>
      </c>
      <c r="DW351">
        <v>0</v>
      </c>
      <c r="DX351">
        <v>0</v>
      </c>
      <c r="DY351" t="str">
        <v/>
      </c>
    </row>
    <row r="352" spans="2:129" x14ac:dyDescent="0.25">
      <c r="B352" t="str" cm="1">
        <f t="array" ref="B352:J352">TRANSPOSE(_xlfn._xlws.SORT(_xlfn._xlws.FILTER(tillage[tillage_level]&amp;" | "&amp;tillage[tillage_treatment_name],tillage[experiment_ID]=A352)))</f>
        <v xml:space="preserve"> | </v>
      </c>
      <c r="C352" t="str">
        <v xml:space="preserve">0 | </v>
      </c>
      <c r="D352" t="str">
        <v xml:space="preserve">0 | </v>
      </c>
      <c r="E352" t="str">
        <v xml:space="preserve">0 | </v>
      </c>
      <c r="F352" t="str">
        <v xml:space="preserve">0 | </v>
      </c>
      <c r="G352" t="str">
        <v xml:space="preserve">0 | </v>
      </c>
      <c r="H352" t="str">
        <v xml:space="preserve">0 | </v>
      </c>
      <c r="I352" t="str">
        <v xml:space="preserve">0 | </v>
      </c>
      <c r="J352" t="str">
        <v xml:space="preserve">0 | </v>
      </c>
      <c r="DQ352" cm="1">
        <f t="array" ref="DQ352:DY352">TRANSPOSE(_xlfn._xlws.SORT(_xlfn._xlws.FILTER(tillage[tillage_level],tillage[experiment_ID]=A352)))</f>
        <v>0</v>
      </c>
      <c r="DR352">
        <v>0</v>
      </c>
      <c r="DS352">
        <v>0</v>
      </c>
      <c r="DT352">
        <v>0</v>
      </c>
      <c r="DU352">
        <v>0</v>
      </c>
      <c r="DV352">
        <v>0</v>
      </c>
      <c r="DW352">
        <v>0</v>
      </c>
      <c r="DX352">
        <v>0</v>
      </c>
      <c r="DY352" t="str">
        <v/>
      </c>
    </row>
    <row r="353" spans="2:129" x14ac:dyDescent="0.25">
      <c r="B353" t="str" cm="1">
        <f t="array" ref="B353:J353">TRANSPOSE(_xlfn._xlws.SORT(_xlfn._xlws.FILTER(tillage[tillage_level]&amp;" | "&amp;tillage[tillage_treatment_name],tillage[experiment_ID]=A353)))</f>
        <v xml:space="preserve"> | </v>
      </c>
      <c r="C353" t="str">
        <v xml:space="preserve">0 | </v>
      </c>
      <c r="D353" t="str">
        <v xml:space="preserve">0 | </v>
      </c>
      <c r="E353" t="str">
        <v xml:space="preserve">0 | </v>
      </c>
      <c r="F353" t="str">
        <v xml:space="preserve">0 | </v>
      </c>
      <c r="G353" t="str">
        <v xml:space="preserve">0 | </v>
      </c>
      <c r="H353" t="str">
        <v xml:space="preserve">0 | </v>
      </c>
      <c r="I353" t="str">
        <v xml:space="preserve">0 | </v>
      </c>
      <c r="J353" t="str">
        <v xml:space="preserve">0 | </v>
      </c>
      <c r="DQ353" cm="1">
        <f t="array" ref="DQ353:DY353">TRANSPOSE(_xlfn._xlws.SORT(_xlfn._xlws.FILTER(tillage[tillage_level],tillage[experiment_ID]=A353)))</f>
        <v>0</v>
      </c>
      <c r="DR353">
        <v>0</v>
      </c>
      <c r="DS353">
        <v>0</v>
      </c>
      <c r="DT353">
        <v>0</v>
      </c>
      <c r="DU353">
        <v>0</v>
      </c>
      <c r="DV353">
        <v>0</v>
      </c>
      <c r="DW353">
        <v>0</v>
      </c>
      <c r="DX353">
        <v>0</v>
      </c>
      <c r="DY353" t="str">
        <v/>
      </c>
    </row>
    <row r="354" spans="2:129" x14ac:dyDescent="0.25">
      <c r="B354" t="str" cm="1">
        <f t="array" ref="B354:J354">TRANSPOSE(_xlfn._xlws.SORT(_xlfn._xlws.FILTER(tillage[tillage_level]&amp;" | "&amp;tillage[tillage_treatment_name],tillage[experiment_ID]=A354)))</f>
        <v xml:space="preserve"> | </v>
      </c>
      <c r="C354" t="str">
        <v xml:space="preserve">0 | </v>
      </c>
      <c r="D354" t="str">
        <v xml:space="preserve">0 | </v>
      </c>
      <c r="E354" t="str">
        <v xml:space="preserve">0 | </v>
      </c>
      <c r="F354" t="str">
        <v xml:space="preserve">0 | </v>
      </c>
      <c r="G354" t="str">
        <v xml:space="preserve">0 | </v>
      </c>
      <c r="H354" t="str">
        <v xml:space="preserve">0 | </v>
      </c>
      <c r="I354" t="str">
        <v xml:space="preserve">0 | </v>
      </c>
      <c r="J354" t="str">
        <v xml:space="preserve">0 | </v>
      </c>
      <c r="DQ354" cm="1">
        <f t="array" ref="DQ354:DY354">TRANSPOSE(_xlfn._xlws.SORT(_xlfn._xlws.FILTER(tillage[tillage_level],tillage[experiment_ID]=A354)))</f>
        <v>0</v>
      </c>
      <c r="DR354">
        <v>0</v>
      </c>
      <c r="DS354">
        <v>0</v>
      </c>
      <c r="DT354">
        <v>0</v>
      </c>
      <c r="DU354">
        <v>0</v>
      </c>
      <c r="DV354">
        <v>0</v>
      </c>
      <c r="DW354">
        <v>0</v>
      </c>
      <c r="DX354">
        <v>0</v>
      </c>
      <c r="DY354" t="str">
        <v/>
      </c>
    </row>
    <row r="355" spans="2:129" x14ac:dyDescent="0.25">
      <c r="B355" t="str" cm="1">
        <f t="array" ref="B355:J355">TRANSPOSE(_xlfn._xlws.SORT(_xlfn._xlws.FILTER(tillage[tillage_level]&amp;" | "&amp;tillage[tillage_treatment_name],tillage[experiment_ID]=A355)))</f>
        <v xml:space="preserve"> | </v>
      </c>
      <c r="C355" t="str">
        <v xml:space="preserve">0 | </v>
      </c>
      <c r="D355" t="str">
        <v xml:space="preserve">0 | </v>
      </c>
      <c r="E355" t="str">
        <v xml:space="preserve">0 | </v>
      </c>
      <c r="F355" t="str">
        <v xml:space="preserve">0 | </v>
      </c>
      <c r="G355" t="str">
        <v xml:space="preserve">0 | </v>
      </c>
      <c r="H355" t="str">
        <v xml:space="preserve">0 | </v>
      </c>
      <c r="I355" t="str">
        <v xml:space="preserve">0 | </v>
      </c>
      <c r="J355" t="str">
        <v xml:space="preserve">0 | </v>
      </c>
      <c r="DQ355" cm="1">
        <f t="array" ref="DQ355:DY355">TRANSPOSE(_xlfn._xlws.SORT(_xlfn._xlws.FILTER(tillage[tillage_level],tillage[experiment_ID]=A355)))</f>
        <v>0</v>
      </c>
      <c r="DR355">
        <v>0</v>
      </c>
      <c r="DS355">
        <v>0</v>
      </c>
      <c r="DT355">
        <v>0</v>
      </c>
      <c r="DU355">
        <v>0</v>
      </c>
      <c r="DV355">
        <v>0</v>
      </c>
      <c r="DW355">
        <v>0</v>
      </c>
      <c r="DX355">
        <v>0</v>
      </c>
      <c r="DY355" t="str">
        <v/>
      </c>
    </row>
    <row r="356" spans="2:129" x14ac:dyDescent="0.25">
      <c r="B356" t="str" cm="1">
        <f t="array" ref="B356:J356">TRANSPOSE(_xlfn._xlws.SORT(_xlfn._xlws.FILTER(tillage[tillage_level]&amp;" | "&amp;tillage[tillage_treatment_name],tillage[experiment_ID]=A356)))</f>
        <v xml:space="preserve"> | </v>
      </c>
      <c r="C356" t="str">
        <v xml:space="preserve">0 | </v>
      </c>
      <c r="D356" t="str">
        <v xml:space="preserve">0 | </v>
      </c>
      <c r="E356" t="str">
        <v xml:space="preserve">0 | </v>
      </c>
      <c r="F356" t="str">
        <v xml:space="preserve">0 | </v>
      </c>
      <c r="G356" t="str">
        <v xml:space="preserve">0 | </v>
      </c>
      <c r="H356" t="str">
        <v xml:space="preserve">0 | </v>
      </c>
      <c r="I356" t="str">
        <v xml:space="preserve">0 | </v>
      </c>
      <c r="J356" t="str">
        <v xml:space="preserve">0 | </v>
      </c>
      <c r="DQ356" cm="1">
        <f t="array" ref="DQ356:DY356">TRANSPOSE(_xlfn._xlws.SORT(_xlfn._xlws.FILTER(tillage[tillage_level],tillage[experiment_ID]=A356)))</f>
        <v>0</v>
      </c>
      <c r="DR356">
        <v>0</v>
      </c>
      <c r="DS356">
        <v>0</v>
      </c>
      <c r="DT356">
        <v>0</v>
      </c>
      <c r="DU356">
        <v>0</v>
      </c>
      <c r="DV356">
        <v>0</v>
      </c>
      <c r="DW356">
        <v>0</v>
      </c>
      <c r="DX356">
        <v>0</v>
      </c>
      <c r="DY356" t="str">
        <v/>
      </c>
    </row>
    <row r="357" spans="2:129" x14ac:dyDescent="0.25">
      <c r="B357" t="str" cm="1">
        <f t="array" ref="B357:J357">TRANSPOSE(_xlfn._xlws.SORT(_xlfn._xlws.FILTER(tillage[tillage_level]&amp;" | "&amp;tillage[tillage_treatment_name],tillage[experiment_ID]=A357)))</f>
        <v xml:space="preserve"> | </v>
      </c>
      <c r="C357" t="str">
        <v xml:space="preserve">0 | </v>
      </c>
      <c r="D357" t="str">
        <v xml:space="preserve">0 | </v>
      </c>
      <c r="E357" t="str">
        <v xml:space="preserve">0 | </v>
      </c>
      <c r="F357" t="str">
        <v xml:space="preserve">0 | </v>
      </c>
      <c r="G357" t="str">
        <v xml:space="preserve">0 | </v>
      </c>
      <c r="H357" t="str">
        <v xml:space="preserve">0 | </v>
      </c>
      <c r="I357" t="str">
        <v xml:space="preserve">0 | </v>
      </c>
      <c r="J357" t="str">
        <v xml:space="preserve">0 | </v>
      </c>
      <c r="DQ357" cm="1">
        <f t="array" ref="DQ357:DY357">TRANSPOSE(_xlfn._xlws.SORT(_xlfn._xlws.FILTER(tillage[tillage_level],tillage[experiment_ID]=A357)))</f>
        <v>0</v>
      </c>
      <c r="DR357">
        <v>0</v>
      </c>
      <c r="DS357">
        <v>0</v>
      </c>
      <c r="DT357">
        <v>0</v>
      </c>
      <c r="DU357">
        <v>0</v>
      </c>
      <c r="DV357">
        <v>0</v>
      </c>
      <c r="DW357">
        <v>0</v>
      </c>
      <c r="DX357">
        <v>0</v>
      </c>
      <c r="DY357" t="str">
        <v/>
      </c>
    </row>
    <row r="358" spans="2:129" x14ac:dyDescent="0.25">
      <c r="B358" t="str" cm="1">
        <f t="array" ref="B358:J358">TRANSPOSE(_xlfn._xlws.SORT(_xlfn._xlws.FILTER(tillage[tillage_level]&amp;" | "&amp;tillage[tillage_treatment_name],tillage[experiment_ID]=A358)))</f>
        <v xml:space="preserve"> | </v>
      </c>
      <c r="C358" t="str">
        <v xml:space="preserve">0 | </v>
      </c>
      <c r="D358" t="str">
        <v xml:space="preserve">0 | </v>
      </c>
      <c r="E358" t="str">
        <v xml:space="preserve">0 | </v>
      </c>
      <c r="F358" t="str">
        <v xml:space="preserve">0 | </v>
      </c>
      <c r="G358" t="str">
        <v xml:space="preserve">0 | </v>
      </c>
      <c r="H358" t="str">
        <v xml:space="preserve">0 | </v>
      </c>
      <c r="I358" t="str">
        <v xml:space="preserve">0 | </v>
      </c>
      <c r="J358" t="str">
        <v xml:space="preserve">0 | </v>
      </c>
      <c r="DQ358" cm="1">
        <f t="array" ref="DQ358:DY358">TRANSPOSE(_xlfn._xlws.SORT(_xlfn._xlws.FILTER(tillage[tillage_level],tillage[experiment_ID]=A358)))</f>
        <v>0</v>
      </c>
      <c r="DR358">
        <v>0</v>
      </c>
      <c r="DS358">
        <v>0</v>
      </c>
      <c r="DT358">
        <v>0</v>
      </c>
      <c r="DU358">
        <v>0</v>
      </c>
      <c r="DV358">
        <v>0</v>
      </c>
      <c r="DW358">
        <v>0</v>
      </c>
      <c r="DX358">
        <v>0</v>
      </c>
      <c r="DY358" t="str">
        <v/>
      </c>
    </row>
    <row r="359" spans="2:129" x14ac:dyDescent="0.25">
      <c r="B359" t="str" cm="1">
        <f t="array" ref="B359:J359">TRANSPOSE(_xlfn._xlws.SORT(_xlfn._xlws.FILTER(tillage[tillage_level]&amp;" | "&amp;tillage[tillage_treatment_name],tillage[experiment_ID]=A359)))</f>
        <v xml:space="preserve"> | </v>
      </c>
      <c r="C359" t="str">
        <v xml:space="preserve">0 | </v>
      </c>
      <c r="D359" t="str">
        <v xml:space="preserve">0 | </v>
      </c>
      <c r="E359" t="str">
        <v xml:space="preserve">0 | </v>
      </c>
      <c r="F359" t="str">
        <v xml:space="preserve">0 | </v>
      </c>
      <c r="G359" t="str">
        <v xml:space="preserve">0 | </v>
      </c>
      <c r="H359" t="str">
        <v xml:space="preserve">0 | </v>
      </c>
      <c r="I359" t="str">
        <v xml:space="preserve">0 | </v>
      </c>
      <c r="J359" t="str">
        <v xml:space="preserve">0 | </v>
      </c>
      <c r="DQ359" cm="1">
        <f t="array" ref="DQ359:DY359">TRANSPOSE(_xlfn._xlws.SORT(_xlfn._xlws.FILTER(tillage[tillage_level],tillage[experiment_ID]=A359)))</f>
        <v>0</v>
      </c>
      <c r="DR359">
        <v>0</v>
      </c>
      <c r="DS359">
        <v>0</v>
      </c>
      <c r="DT359">
        <v>0</v>
      </c>
      <c r="DU359">
        <v>0</v>
      </c>
      <c r="DV359">
        <v>0</v>
      </c>
      <c r="DW359">
        <v>0</v>
      </c>
      <c r="DX359">
        <v>0</v>
      </c>
      <c r="DY359" t="str">
        <v/>
      </c>
    </row>
    <row r="360" spans="2:129" x14ac:dyDescent="0.25">
      <c r="B360" t="str" cm="1">
        <f t="array" ref="B360:J360">TRANSPOSE(_xlfn._xlws.SORT(_xlfn._xlws.FILTER(tillage[tillage_level]&amp;" | "&amp;tillage[tillage_treatment_name],tillage[experiment_ID]=A360)))</f>
        <v xml:space="preserve"> | </v>
      </c>
      <c r="C360" t="str">
        <v xml:space="preserve">0 | </v>
      </c>
      <c r="D360" t="str">
        <v xml:space="preserve">0 | </v>
      </c>
      <c r="E360" t="str">
        <v xml:space="preserve">0 | </v>
      </c>
      <c r="F360" t="str">
        <v xml:space="preserve">0 | </v>
      </c>
      <c r="G360" t="str">
        <v xml:space="preserve">0 | </v>
      </c>
      <c r="H360" t="str">
        <v xml:space="preserve">0 | </v>
      </c>
      <c r="I360" t="str">
        <v xml:space="preserve">0 | </v>
      </c>
      <c r="J360" t="str">
        <v xml:space="preserve">0 | </v>
      </c>
      <c r="DQ360" cm="1">
        <f t="array" ref="DQ360:DY360">TRANSPOSE(_xlfn._xlws.SORT(_xlfn._xlws.FILTER(tillage[tillage_level],tillage[experiment_ID]=A360)))</f>
        <v>0</v>
      </c>
      <c r="DR360">
        <v>0</v>
      </c>
      <c r="DS360">
        <v>0</v>
      </c>
      <c r="DT360">
        <v>0</v>
      </c>
      <c r="DU360">
        <v>0</v>
      </c>
      <c r="DV360">
        <v>0</v>
      </c>
      <c r="DW360">
        <v>0</v>
      </c>
      <c r="DX360">
        <v>0</v>
      </c>
      <c r="DY360" t="str">
        <v/>
      </c>
    </row>
    <row r="361" spans="2:129" x14ac:dyDescent="0.25">
      <c r="B361" t="str" cm="1">
        <f t="array" ref="B361:J361">TRANSPOSE(_xlfn._xlws.SORT(_xlfn._xlws.FILTER(tillage[tillage_level]&amp;" | "&amp;tillage[tillage_treatment_name],tillage[experiment_ID]=A361)))</f>
        <v xml:space="preserve"> | </v>
      </c>
      <c r="C361" t="str">
        <v xml:space="preserve">0 | </v>
      </c>
      <c r="D361" t="str">
        <v xml:space="preserve">0 | </v>
      </c>
      <c r="E361" t="str">
        <v xml:space="preserve">0 | </v>
      </c>
      <c r="F361" t="str">
        <v xml:space="preserve">0 | </v>
      </c>
      <c r="G361" t="str">
        <v xml:space="preserve">0 | </v>
      </c>
      <c r="H361" t="str">
        <v xml:space="preserve">0 | </v>
      </c>
      <c r="I361" t="str">
        <v xml:space="preserve">0 | </v>
      </c>
      <c r="J361" t="str">
        <v xml:space="preserve">0 | </v>
      </c>
      <c r="DQ361" cm="1">
        <f t="array" ref="DQ361:DY361">TRANSPOSE(_xlfn._xlws.SORT(_xlfn._xlws.FILTER(tillage[tillage_level],tillage[experiment_ID]=A361)))</f>
        <v>0</v>
      </c>
      <c r="DR361">
        <v>0</v>
      </c>
      <c r="DS361">
        <v>0</v>
      </c>
      <c r="DT361">
        <v>0</v>
      </c>
      <c r="DU361">
        <v>0</v>
      </c>
      <c r="DV361">
        <v>0</v>
      </c>
      <c r="DW361">
        <v>0</v>
      </c>
      <c r="DX361">
        <v>0</v>
      </c>
      <c r="DY361" t="str">
        <v/>
      </c>
    </row>
    <row r="362" spans="2:129" x14ac:dyDescent="0.25">
      <c r="B362" t="str" cm="1">
        <f t="array" ref="B362:J362">TRANSPOSE(_xlfn._xlws.SORT(_xlfn._xlws.FILTER(tillage[tillage_level]&amp;" | "&amp;tillage[tillage_treatment_name],tillage[experiment_ID]=A362)))</f>
        <v xml:space="preserve"> | </v>
      </c>
      <c r="C362" t="str">
        <v xml:space="preserve">0 | </v>
      </c>
      <c r="D362" t="str">
        <v xml:space="preserve">0 | </v>
      </c>
      <c r="E362" t="str">
        <v xml:space="preserve">0 | </v>
      </c>
      <c r="F362" t="str">
        <v xml:space="preserve">0 | </v>
      </c>
      <c r="G362" t="str">
        <v xml:space="preserve">0 | </v>
      </c>
      <c r="H362" t="str">
        <v xml:space="preserve">0 | </v>
      </c>
      <c r="I362" t="str">
        <v xml:space="preserve">0 | </v>
      </c>
      <c r="J362" t="str">
        <v xml:space="preserve">0 | </v>
      </c>
      <c r="DQ362" cm="1">
        <f t="array" ref="DQ362:DY362">TRANSPOSE(_xlfn._xlws.SORT(_xlfn._xlws.FILTER(tillage[tillage_level],tillage[experiment_ID]=A362)))</f>
        <v>0</v>
      </c>
      <c r="DR362">
        <v>0</v>
      </c>
      <c r="DS362">
        <v>0</v>
      </c>
      <c r="DT362">
        <v>0</v>
      </c>
      <c r="DU362">
        <v>0</v>
      </c>
      <c r="DV362">
        <v>0</v>
      </c>
      <c r="DW362">
        <v>0</v>
      </c>
      <c r="DX362">
        <v>0</v>
      </c>
      <c r="DY362" t="str">
        <v/>
      </c>
    </row>
    <row r="363" spans="2:129" x14ac:dyDescent="0.25">
      <c r="B363" t="str" cm="1">
        <f t="array" ref="B363:J363">TRANSPOSE(_xlfn._xlws.SORT(_xlfn._xlws.FILTER(tillage[tillage_level]&amp;" | "&amp;tillage[tillage_treatment_name],tillage[experiment_ID]=A363)))</f>
        <v xml:space="preserve"> | </v>
      </c>
      <c r="C363" t="str">
        <v xml:space="preserve">0 | </v>
      </c>
      <c r="D363" t="str">
        <v xml:space="preserve">0 | </v>
      </c>
      <c r="E363" t="str">
        <v xml:space="preserve">0 | </v>
      </c>
      <c r="F363" t="str">
        <v xml:space="preserve">0 | </v>
      </c>
      <c r="G363" t="str">
        <v xml:space="preserve">0 | </v>
      </c>
      <c r="H363" t="str">
        <v xml:space="preserve">0 | </v>
      </c>
      <c r="I363" t="str">
        <v xml:space="preserve">0 | </v>
      </c>
      <c r="J363" t="str">
        <v xml:space="preserve">0 | </v>
      </c>
      <c r="DQ363" cm="1">
        <f t="array" ref="DQ363:DY363">TRANSPOSE(_xlfn._xlws.SORT(_xlfn._xlws.FILTER(tillage[tillage_level],tillage[experiment_ID]=A363)))</f>
        <v>0</v>
      </c>
      <c r="DR363">
        <v>0</v>
      </c>
      <c r="DS363">
        <v>0</v>
      </c>
      <c r="DT363">
        <v>0</v>
      </c>
      <c r="DU363">
        <v>0</v>
      </c>
      <c r="DV363">
        <v>0</v>
      </c>
      <c r="DW363">
        <v>0</v>
      </c>
      <c r="DX363">
        <v>0</v>
      </c>
      <c r="DY363" t="str">
        <v/>
      </c>
    </row>
    <row r="364" spans="2:129" x14ac:dyDescent="0.25">
      <c r="B364" t="str" cm="1">
        <f t="array" ref="B364:J364">TRANSPOSE(_xlfn._xlws.SORT(_xlfn._xlws.FILTER(tillage[tillage_level]&amp;" | "&amp;tillage[tillage_treatment_name],tillage[experiment_ID]=A364)))</f>
        <v xml:space="preserve"> | </v>
      </c>
      <c r="C364" t="str">
        <v xml:space="preserve">0 | </v>
      </c>
      <c r="D364" t="str">
        <v xml:space="preserve">0 | </v>
      </c>
      <c r="E364" t="str">
        <v xml:space="preserve">0 | </v>
      </c>
      <c r="F364" t="str">
        <v xml:space="preserve">0 | </v>
      </c>
      <c r="G364" t="str">
        <v xml:space="preserve">0 | </v>
      </c>
      <c r="H364" t="str">
        <v xml:space="preserve">0 | </v>
      </c>
      <c r="I364" t="str">
        <v xml:space="preserve">0 | </v>
      </c>
      <c r="J364" t="str">
        <v xml:space="preserve">0 | </v>
      </c>
      <c r="DQ364" cm="1">
        <f t="array" ref="DQ364:DY364">TRANSPOSE(_xlfn._xlws.SORT(_xlfn._xlws.FILTER(tillage[tillage_level],tillage[experiment_ID]=A364)))</f>
        <v>0</v>
      </c>
      <c r="DR364">
        <v>0</v>
      </c>
      <c r="DS364">
        <v>0</v>
      </c>
      <c r="DT364">
        <v>0</v>
      </c>
      <c r="DU364">
        <v>0</v>
      </c>
      <c r="DV364">
        <v>0</v>
      </c>
      <c r="DW364">
        <v>0</v>
      </c>
      <c r="DX364">
        <v>0</v>
      </c>
      <c r="DY364" t="str">
        <v/>
      </c>
    </row>
    <row r="365" spans="2:129" x14ac:dyDescent="0.25">
      <c r="B365" t="str" cm="1">
        <f t="array" ref="B365:J365">TRANSPOSE(_xlfn._xlws.SORT(_xlfn._xlws.FILTER(tillage[tillage_level]&amp;" | "&amp;tillage[tillage_treatment_name],tillage[experiment_ID]=A365)))</f>
        <v xml:space="preserve"> | </v>
      </c>
      <c r="C365" t="str">
        <v xml:space="preserve">0 | </v>
      </c>
      <c r="D365" t="str">
        <v xml:space="preserve">0 | </v>
      </c>
      <c r="E365" t="str">
        <v xml:space="preserve">0 | </v>
      </c>
      <c r="F365" t="str">
        <v xml:space="preserve">0 | </v>
      </c>
      <c r="G365" t="str">
        <v xml:space="preserve">0 | </v>
      </c>
      <c r="H365" t="str">
        <v xml:space="preserve">0 | </v>
      </c>
      <c r="I365" t="str">
        <v xml:space="preserve">0 | </v>
      </c>
      <c r="J365" t="str">
        <v xml:space="preserve">0 | </v>
      </c>
      <c r="DQ365" cm="1">
        <f t="array" ref="DQ365:DY365">TRANSPOSE(_xlfn._xlws.SORT(_xlfn._xlws.FILTER(tillage[tillage_level],tillage[experiment_ID]=A365)))</f>
        <v>0</v>
      </c>
      <c r="DR365">
        <v>0</v>
      </c>
      <c r="DS365">
        <v>0</v>
      </c>
      <c r="DT365">
        <v>0</v>
      </c>
      <c r="DU365">
        <v>0</v>
      </c>
      <c r="DV365">
        <v>0</v>
      </c>
      <c r="DW365">
        <v>0</v>
      </c>
      <c r="DX365">
        <v>0</v>
      </c>
      <c r="DY365" t="str">
        <v/>
      </c>
    </row>
    <row r="366" spans="2:129" x14ac:dyDescent="0.25">
      <c r="B366" t="str" cm="1">
        <f t="array" ref="B366:J366">TRANSPOSE(_xlfn._xlws.SORT(_xlfn._xlws.FILTER(tillage[tillage_level]&amp;" | "&amp;tillage[tillage_treatment_name],tillage[experiment_ID]=A366)))</f>
        <v xml:space="preserve"> | </v>
      </c>
      <c r="C366" t="str">
        <v xml:space="preserve">0 | </v>
      </c>
      <c r="D366" t="str">
        <v xml:space="preserve">0 | </v>
      </c>
      <c r="E366" t="str">
        <v xml:space="preserve">0 | </v>
      </c>
      <c r="F366" t="str">
        <v xml:space="preserve">0 | </v>
      </c>
      <c r="G366" t="str">
        <v xml:space="preserve">0 | </v>
      </c>
      <c r="H366" t="str">
        <v xml:space="preserve">0 | </v>
      </c>
      <c r="I366" t="str">
        <v xml:space="preserve">0 | </v>
      </c>
      <c r="J366" t="str">
        <v xml:space="preserve">0 | </v>
      </c>
      <c r="DQ366" cm="1">
        <f t="array" ref="DQ366:DY366">TRANSPOSE(_xlfn._xlws.SORT(_xlfn._xlws.FILTER(tillage[tillage_level],tillage[experiment_ID]=A366)))</f>
        <v>0</v>
      </c>
      <c r="DR366">
        <v>0</v>
      </c>
      <c r="DS366">
        <v>0</v>
      </c>
      <c r="DT366">
        <v>0</v>
      </c>
      <c r="DU366">
        <v>0</v>
      </c>
      <c r="DV366">
        <v>0</v>
      </c>
      <c r="DW366">
        <v>0</v>
      </c>
      <c r="DX366">
        <v>0</v>
      </c>
      <c r="DY366" t="str">
        <v/>
      </c>
    </row>
    <row r="367" spans="2:129" x14ac:dyDescent="0.25">
      <c r="B367" t="str" cm="1">
        <f t="array" ref="B367:J367">TRANSPOSE(_xlfn._xlws.SORT(_xlfn._xlws.FILTER(tillage[tillage_level]&amp;" | "&amp;tillage[tillage_treatment_name],tillage[experiment_ID]=A367)))</f>
        <v xml:space="preserve"> | </v>
      </c>
      <c r="C367" t="str">
        <v xml:space="preserve">0 | </v>
      </c>
      <c r="D367" t="str">
        <v xml:space="preserve">0 | </v>
      </c>
      <c r="E367" t="str">
        <v xml:space="preserve">0 | </v>
      </c>
      <c r="F367" t="str">
        <v xml:space="preserve">0 | </v>
      </c>
      <c r="G367" t="str">
        <v xml:space="preserve">0 | </v>
      </c>
      <c r="H367" t="str">
        <v xml:space="preserve">0 | </v>
      </c>
      <c r="I367" t="str">
        <v xml:space="preserve">0 | </v>
      </c>
      <c r="J367" t="str">
        <v xml:space="preserve">0 | </v>
      </c>
      <c r="DQ367" cm="1">
        <f t="array" ref="DQ367:DY367">TRANSPOSE(_xlfn._xlws.SORT(_xlfn._xlws.FILTER(tillage[tillage_level],tillage[experiment_ID]=A367)))</f>
        <v>0</v>
      </c>
      <c r="DR367">
        <v>0</v>
      </c>
      <c r="DS367">
        <v>0</v>
      </c>
      <c r="DT367">
        <v>0</v>
      </c>
      <c r="DU367">
        <v>0</v>
      </c>
      <c r="DV367">
        <v>0</v>
      </c>
      <c r="DW367">
        <v>0</v>
      </c>
      <c r="DX367">
        <v>0</v>
      </c>
      <c r="DY367" t="str">
        <v/>
      </c>
    </row>
    <row r="368" spans="2:129" x14ac:dyDescent="0.25">
      <c r="B368" t="str" cm="1">
        <f t="array" ref="B368:J368">TRANSPOSE(_xlfn._xlws.SORT(_xlfn._xlws.FILTER(tillage[tillage_level]&amp;" | "&amp;tillage[tillage_treatment_name],tillage[experiment_ID]=A368)))</f>
        <v xml:space="preserve"> | </v>
      </c>
      <c r="C368" t="str">
        <v xml:space="preserve">0 | </v>
      </c>
      <c r="D368" t="str">
        <v xml:space="preserve">0 | </v>
      </c>
      <c r="E368" t="str">
        <v xml:space="preserve">0 | </v>
      </c>
      <c r="F368" t="str">
        <v xml:space="preserve">0 | </v>
      </c>
      <c r="G368" t="str">
        <v xml:space="preserve">0 | </v>
      </c>
      <c r="H368" t="str">
        <v xml:space="preserve">0 | </v>
      </c>
      <c r="I368" t="str">
        <v xml:space="preserve">0 | </v>
      </c>
      <c r="J368" t="str">
        <v xml:space="preserve">0 | </v>
      </c>
      <c r="DQ368" cm="1">
        <f t="array" ref="DQ368:DY368">TRANSPOSE(_xlfn._xlws.SORT(_xlfn._xlws.FILTER(tillage[tillage_level],tillage[experiment_ID]=A368)))</f>
        <v>0</v>
      </c>
      <c r="DR368">
        <v>0</v>
      </c>
      <c r="DS368">
        <v>0</v>
      </c>
      <c r="DT368">
        <v>0</v>
      </c>
      <c r="DU368">
        <v>0</v>
      </c>
      <c r="DV368">
        <v>0</v>
      </c>
      <c r="DW368">
        <v>0</v>
      </c>
      <c r="DX368">
        <v>0</v>
      </c>
      <c r="DY368" t="str">
        <v/>
      </c>
    </row>
    <row r="369" spans="2:129" x14ac:dyDescent="0.25">
      <c r="B369" t="str" cm="1">
        <f t="array" ref="B369:J369">TRANSPOSE(_xlfn._xlws.SORT(_xlfn._xlws.FILTER(tillage[tillage_level]&amp;" | "&amp;tillage[tillage_treatment_name],tillage[experiment_ID]=A369)))</f>
        <v xml:space="preserve"> | </v>
      </c>
      <c r="C369" t="str">
        <v xml:space="preserve">0 | </v>
      </c>
      <c r="D369" t="str">
        <v xml:space="preserve">0 | </v>
      </c>
      <c r="E369" t="str">
        <v xml:space="preserve">0 | </v>
      </c>
      <c r="F369" t="str">
        <v xml:space="preserve">0 | </v>
      </c>
      <c r="G369" t="str">
        <v xml:space="preserve">0 | </v>
      </c>
      <c r="H369" t="str">
        <v xml:space="preserve">0 | </v>
      </c>
      <c r="I369" t="str">
        <v xml:space="preserve">0 | </v>
      </c>
      <c r="J369" t="str">
        <v xml:space="preserve">0 | </v>
      </c>
      <c r="DQ369" cm="1">
        <f t="array" ref="DQ369:DY369">TRANSPOSE(_xlfn._xlws.SORT(_xlfn._xlws.FILTER(tillage[tillage_level],tillage[experiment_ID]=A369)))</f>
        <v>0</v>
      </c>
      <c r="DR369">
        <v>0</v>
      </c>
      <c r="DS369">
        <v>0</v>
      </c>
      <c r="DT369">
        <v>0</v>
      </c>
      <c r="DU369">
        <v>0</v>
      </c>
      <c r="DV369">
        <v>0</v>
      </c>
      <c r="DW369">
        <v>0</v>
      </c>
      <c r="DX369">
        <v>0</v>
      </c>
      <c r="DY369" t="str">
        <v/>
      </c>
    </row>
    <row r="370" spans="2:129" x14ac:dyDescent="0.25">
      <c r="B370" t="str" cm="1">
        <f t="array" ref="B370:J370">TRANSPOSE(_xlfn._xlws.SORT(_xlfn._xlws.FILTER(tillage[tillage_level]&amp;" | "&amp;tillage[tillage_treatment_name],tillage[experiment_ID]=A370)))</f>
        <v xml:space="preserve"> | </v>
      </c>
      <c r="C370" t="str">
        <v xml:space="preserve">0 | </v>
      </c>
      <c r="D370" t="str">
        <v xml:space="preserve">0 | </v>
      </c>
      <c r="E370" t="str">
        <v xml:space="preserve">0 | </v>
      </c>
      <c r="F370" t="str">
        <v xml:space="preserve">0 | </v>
      </c>
      <c r="G370" t="str">
        <v xml:space="preserve">0 | </v>
      </c>
      <c r="H370" t="str">
        <v xml:space="preserve">0 | </v>
      </c>
      <c r="I370" t="str">
        <v xml:space="preserve">0 | </v>
      </c>
      <c r="J370" t="str">
        <v xml:space="preserve">0 | </v>
      </c>
      <c r="DQ370" cm="1">
        <f t="array" ref="DQ370:DY370">TRANSPOSE(_xlfn._xlws.SORT(_xlfn._xlws.FILTER(tillage[tillage_level],tillage[experiment_ID]=A370)))</f>
        <v>0</v>
      </c>
      <c r="DR370">
        <v>0</v>
      </c>
      <c r="DS370">
        <v>0</v>
      </c>
      <c r="DT370">
        <v>0</v>
      </c>
      <c r="DU370">
        <v>0</v>
      </c>
      <c r="DV370">
        <v>0</v>
      </c>
      <c r="DW370">
        <v>0</v>
      </c>
      <c r="DX370">
        <v>0</v>
      </c>
      <c r="DY370" t="str">
        <v/>
      </c>
    </row>
    <row r="371" spans="2:129" x14ac:dyDescent="0.25">
      <c r="B371" t="str" cm="1">
        <f t="array" ref="B371:J371">TRANSPOSE(_xlfn._xlws.SORT(_xlfn._xlws.FILTER(tillage[tillage_level]&amp;" | "&amp;tillage[tillage_treatment_name],tillage[experiment_ID]=A371)))</f>
        <v xml:space="preserve"> | </v>
      </c>
      <c r="C371" t="str">
        <v xml:space="preserve">0 | </v>
      </c>
      <c r="D371" t="str">
        <v xml:space="preserve">0 | </v>
      </c>
      <c r="E371" t="str">
        <v xml:space="preserve">0 | </v>
      </c>
      <c r="F371" t="str">
        <v xml:space="preserve">0 | </v>
      </c>
      <c r="G371" t="str">
        <v xml:space="preserve">0 | </v>
      </c>
      <c r="H371" t="str">
        <v xml:space="preserve">0 | </v>
      </c>
      <c r="I371" t="str">
        <v xml:space="preserve">0 | </v>
      </c>
      <c r="J371" t="str">
        <v xml:space="preserve">0 | </v>
      </c>
      <c r="DQ371" cm="1">
        <f t="array" ref="DQ371:DY371">TRANSPOSE(_xlfn._xlws.SORT(_xlfn._xlws.FILTER(tillage[tillage_level],tillage[experiment_ID]=A371)))</f>
        <v>0</v>
      </c>
      <c r="DR371">
        <v>0</v>
      </c>
      <c r="DS371">
        <v>0</v>
      </c>
      <c r="DT371">
        <v>0</v>
      </c>
      <c r="DU371">
        <v>0</v>
      </c>
      <c r="DV371">
        <v>0</v>
      </c>
      <c r="DW371">
        <v>0</v>
      </c>
      <c r="DX371">
        <v>0</v>
      </c>
      <c r="DY371" t="str">
        <v/>
      </c>
    </row>
    <row r="372" spans="2:129" x14ac:dyDescent="0.25">
      <c r="B372" t="str" cm="1">
        <f t="array" ref="B372:J372">TRANSPOSE(_xlfn._xlws.SORT(_xlfn._xlws.FILTER(tillage[tillage_level]&amp;" | "&amp;tillage[tillage_treatment_name],tillage[experiment_ID]=A372)))</f>
        <v xml:space="preserve"> | </v>
      </c>
      <c r="C372" t="str">
        <v xml:space="preserve">0 | </v>
      </c>
      <c r="D372" t="str">
        <v xml:space="preserve">0 | </v>
      </c>
      <c r="E372" t="str">
        <v xml:space="preserve">0 | </v>
      </c>
      <c r="F372" t="str">
        <v xml:space="preserve">0 | </v>
      </c>
      <c r="G372" t="str">
        <v xml:space="preserve">0 | </v>
      </c>
      <c r="H372" t="str">
        <v xml:space="preserve">0 | </v>
      </c>
      <c r="I372" t="str">
        <v xml:space="preserve">0 | </v>
      </c>
      <c r="J372" t="str">
        <v xml:space="preserve">0 | </v>
      </c>
      <c r="DQ372" cm="1">
        <f t="array" ref="DQ372:DY372">TRANSPOSE(_xlfn._xlws.SORT(_xlfn._xlws.FILTER(tillage[tillage_level],tillage[experiment_ID]=A372)))</f>
        <v>0</v>
      </c>
      <c r="DR372">
        <v>0</v>
      </c>
      <c r="DS372">
        <v>0</v>
      </c>
      <c r="DT372">
        <v>0</v>
      </c>
      <c r="DU372">
        <v>0</v>
      </c>
      <c r="DV372">
        <v>0</v>
      </c>
      <c r="DW372">
        <v>0</v>
      </c>
      <c r="DX372">
        <v>0</v>
      </c>
      <c r="DY372" t="str">
        <v/>
      </c>
    </row>
    <row r="373" spans="2:129" x14ac:dyDescent="0.25">
      <c r="B373" t="str" cm="1">
        <f t="array" ref="B373:J373">TRANSPOSE(_xlfn._xlws.SORT(_xlfn._xlws.FILTER(tillage[tillage_level]&amp;" | "&amp;tillage[tillage_treatment_name],tillage[experiment_ID]=A373)))</f>
        <v xml:space="preserve"> | </v>
      </c>
      <c r="C373" t="str">
        <v xml:space="preserve">0 | </v>
      </c>
      <c r="D373" t="str">
        <v xml:space="preserve">0 | </v>
      </c>
      <c r="E373" t="str">
        <v xml:space="preserve">0 | </v>
      </c>
      <c r="F373" t="str">
        <v xml:space="preserve">0 | </v>
      </c>
      <c r="G373" t="str">
        <v xml:space="preserve">0 | </v>
      </c>
      <c r="H373" t="str">
        <v xml:space="preserve">0 | </v>
      </c>
      <c r="I373" t="str">
        <v xml:space="preserve">0 | </v>
      </c>
      <c r="J373" t="str">
        <v xml:space="preserve">0 | </v>
      </c>
      <c r="DQ373" cm="1">
        <f t="array" ref="DQ373:DY373">TRANSPOSE(_xlfn._xlws.SORT(_xlfn._xlws.FILTER(tillage[tillage_level],tillage[experiment_ID]=A373)))</f>
        <v>0</v>
      </c>
      <c r="DR373">
        <v>0</v>
      </c>
      <c r="DS373">
        <v>0</v>
      </c>
      <c r="DT373">
        <v>0</v>
      </c>
      <c r="DU373">
        <v>0</v>
      </c>
      <c r="DV373">
        <v>0</v>
      </c>
      <c r="DW373">
        <v>0</v>
      </c>
      <c r="DX373">
        <v>0</v>
      </c>
      <c r="DY373" t="str">
        <v/>
      </c>
    </row>
    <row r="374" spans="2:129" x14ac:dyDescent="0.25">
      <c r="B374" t="str" cm="1">
        <f t="array" ref="B374:J374">TRANSPOSE(_xlfn._xlws.SORT(_xlfn._xlws.FILTER(tillage[tillage_level]&amp;" | "&amp;tillage[tillage_treatment_name],tillage[experiment_ID]=A374)))</f>
        <v xml:space="preserve"> | </v>
      </c>
      <c r="C374" t="str">
        <v xml:space="preserve">0 | </v>
      </c>
      <c r="D374" t="str">
        <v xml:space="preserve">0 | </v>
      </c>
      <c r="E374" t="str">
        <v xml:space="preserve">0 | </v>
      </c>
      <c r="F374" t="str">
        <v xml:space="preserve">0 | </v>
      </c>
      <c r="G374" t="str">
        <v xml:space="preserve">0 | </v>
      </c>
      <c r="H374" t="str">
        <v xml:space="preserve">0 | </v>
      </c>
      <c r="I374" t="str">
        <v xml:space="preserve">0 | </v>
      </c>
      <c r="J374" t="str">
        <v xml:space="preserve">0 | </v>
      </c>
      <c r="DQ374" cm="1">
        <f t="array" ref="DQ374:DY374">TRANSPOSE(_xlfn._xlws.SORT(_xlfn._xlws.FILTER(tillage[tillage_level],tillage[experiment_ID]=A374)))</f>
        <v>0</v>
      </c>
      <c r="DR374">
        <v>0</v>
      </c>
      <c r="DS374">
        <v>0</v>
      </c>
      <c r="DT374">
        <v>0</v>
      </c>
      <c r="DU374">
        <v>0</v>
      </c>
      <c r="DV374">
        <v>0</v>
      </c>
      <c r="DW374">
        <v>0</v>
      </c>
      <c r="DX374">
        <v>0</v>
      </c>
      <c r="DY374" t="str">
        <v/>
      </c>
    </row>
    <row r="375" spans="2:129" x14ac:dyDescent="0.25">
      <c r="B375" t="str" cm="1">
        <f t="array" ref="B375:J375">TRANSPOSE(_xlfn._xlws.SORT(_xlfn._xlws.FILTER(tillage[tillage_level]&amp;" | "&amp;tillage[tillage_treatment_name],tillage[experiment_ID]=A375)))</f>
        <v xml:space="preserve"> | </v>
      </c>
      <c r="C375" t="str">
        <v xml:space="preserve">0 | </v>
      </c>
      <c r="D375" t="str">
        <v xml:space="preserve">0 | </v>
      </c>
      <c r="E375" t="str">
        <v xml:space="preserve">0 | </v>
      </c>
      <c r="F375" t="str">
        <v xml:space="preserve">0 | </v>
      </c>
      <c r="G375" t="str">
        <v xml:space="preserve">0 | </v>
      </c>
      <c r="H375" t="str">
        <v xml:space="preserve">0 | </v>
      </c>
      <c r="I375" t="str">
        <v xml:space="preserve">0 | </v>
      </c>
      <c r="J375" t="str">
        <v xml:space="preserve">0 | </v>
      </c>
      <c r="DQ375" cm="1">
        <f t="array" ref="DQ375:DY375">TRANSPOSE(_xlfn._xlws.SORT(_xlfn._xlws.FILTER(tillage[tillage_level],tillage[experiment_ID]=A375)))</f>
        <v>0</v>
      </c>
      <c r="DR375">
        <v>0</v>
      </c>
      <c r="DS375">
        <v>0</v>
      </c>
      <c r="DT375">
        <v>0</v>
      </c>
      <c r="DU375">
        <v>0</v>
      </c>
      <c r="DV375">
        <v>0</v>
      </c>
      <c r="DW375">
        <v>0</v>
      </c>
      <c r="DX375">
        <v>0</v>
      </c>
      <c r="DY375" t="str">
        <v/>
      </c>
    </row>
    <row r="376" spans="2:129" x14ac:dyDescent="0.25">
      <c r="B376" t="str" cm="1">
        <f t="array" ref="B376:J376">TRANSPOSE(_xlfn._xlws.SORT(_xlfn._xlws.FILTER(tillage[tillage_level]&amp;" | "&amp;tillage[tillage_treatment_name],tillage[experiment_ID]=A376)))</f>
        <v xml:space="preserve"> | </v>
      </c>
      <c r="C376" t="str">
        <v xml:space="preserve">0 | </v>
      </c>
      <c r="D376" t="str">
        <v xml:space="preserve">0 | </v>
      </c>
      <c r="E376" t="str">
        <v xml:space="preserve">0 | </v>
      </c>
      <c r="F376" t="str">
        <v xml:space="preserve">0 | </v>
      </c>
      <c r="G376" t="str">
        <v xml:space="preserve">0 | </v>
      </c>
      <c r="H376" t="str">
        <v xml:space="preserve">0 | </v>
      </c>
      <c r="I376" t="str">
        <v xml:space="preserve">0 | </v>
      </c>
      <c r="J376" t="str">
        <v xml:space="preserve">0 | </v>
      </c>
      <c r="DQ376" cm="1">
        <f t="array" ref="DQ376:DY376">TRANSPOSE(_xlfn._xlws.SORT(_xlfn._xlws.FILTER(tillage[tillage_level],tillage[experiment_ID]=A376)))</f>
        <v>0</v>
      </c>
      <c r="DR376">
        <v>0</v>
      </c>
      <c r="DS376">
        <v>0</v>
      </c>
      <c r="DT376">
        <v>0</v>
      </c>
      <c r="DU376">
        <v>0</v>
      </c>
      <c r="DV376">
        <v>0</v>
      </c>
      <c r="DW376">
        <v>0</v>
      </c>
      <c r="DX376">
        <v>0</v>
      </c>
      <c r="DY376" t="str">
        <v/>
      </c>
    </row>
    <row r="377" spans="2:129" x14ac:dyDescent="0.25">
      <c r="B377" t="str" cm="1">
        <f t="array" ref="B377:J377">TRANSPOSE(_xlfn._xlws.SORT(_xlfn._xlws.FILTER(tillage[tillage_level]&amp;" | "&amp;tillage[tillage_treatment_name],tillage[experiment_ID]=A377)))</f>
        <v xml:space="preserve"> | </v>
      </c>
      <c r="C377" t="str">
        <v xml:space="preserve">0 | </v>
      </c>
      <c r="D377" t="str">
        <v xml:space="preserve">0 | </v>
      </c>
      <c r="E377" t="str">
        <v xml:space="preserve">0 | </v>
      </c>
      <c r="F377" t="str">
        <v xml:space="preserve">0 | </v>
      </c>
      <c r="G377" t="str">
        <v xml:space="preserve">0 | </v>
      </c>
      <c r="H377" t="str">
        <v xml:space="preserve">0 | </v>
      </c>
      <c r="I377" t="str">
        <v xml:space="preserve">0 | </v>
      </c>
      <c r="J377" t="str">
        <v xml:space="preserve">0 | </v>
      </c>
      <c r="DQ377" cm="1">
        <f t="array" ref="DQ377:DY377">TRANSPOSE(_xlfn._xlws.SORT(_xlfn._xlws.FILTER(tillage[tillage_level],tillage[experiment_ID]=A377)))</f>
        <v>0</v>
      </c>
      <c r="DR377">
        <v>0</v>
      </c>
      <c r="DS377">
        <v>0</v>
      </c>
      <c r="DT377">
        <v>0</v>
      </c>
      <c r="DU377">
        <v>0</v>
      </c>
      <c r="DV377">
        <v>0</v>
      </c>
      <c r="DW377">
        <v>0</v>
      </c>
      <c r="DX377">
        <v>0</v>
      </c>
      <c r="DY377" t="str">
        <v/>
      </c>
    </row>
    <row r="378" spans="2:129" x14ac:dyDescent="0.25">
      <c r="B378" t="str" cm="1">
        <f t="array" ref="B378:J378">TRANSPOSE(_xlfn._xlws.SORT(_xlfn._xlws.FILTER(tillage[tillage_level]&amp;" | "&amp;tillage[tillage_treatment_name],tillage[experiment_ID]=A378)))</f>
        <v xml:space="preserve"> | </v>
      </c>
      <c r="C378" t="str">
        <v xml:space="preserve">0 | </v>
      </c>
      <c r="D378" t="str">
        <v xml:space="preserve">0 | </v>
      </c>
      <c r="E378" t="str">
        <v xml:space="preserve">0 | </v>
      </c>
      <c r="F378" t="str">
        <v xml:space="preserve">0 | </v>
      </c>
      <c r="G378" t="str">
        <v xml:space="preserve">0 | </v>
      </c>
      <c r="H378" t="str">
        <v xml:space="preserve">0 | </v>
      </c>
      <c r="I378" t="str">
        <v xml:space="preserve">0 | </v>
      </c>
      <c r="J378" t="str">
        <v xml:space="preserve">0 | </v>
      </c>
      <c r="DQ378" cm="1">
        <f t="array" ref="DQ378:DY378">TRANSPOSE(_xlfn._xlws.SORT(_xlfn._xlws.FILTER(tillage[tillage_level],tillage[experiment_ID]=A378)))</f>
        <v>0</v>
      </c>
      <c r="DR378">
        <v>0</v>
      </c>
      <c r="DS378">
        <v>0</v>
      </c>
      <c r="DT378">
        <v>0</v>
      </c>
      <c r="DU378">
        <v>0</v>
      </c>
      <c r="DV378">
        <v>0</v>
      </c>
      <c r="DW378">
        <v>0</v>
      </c>
      <c r="DX378">
        <v>0</v>
      </c>
      <c r="DY378" t="str">
        <v/>
      </c>
    </row>
    <row r="379" spans="2:129" x14ac:dyDescent="0.25">
      <c r="B379" t="str" cm="1">
        <f t="array" ref="B379:J379">TRANSPOSE(_xlfn._xlws.SORT(_xlfn._xlws.FILTER(tillage[tillage_level]&amp;" | "&amp;tillage[tillage_treatment_name],tillage[experiment_ID]=A379)))</f>
        <v xml:space="preserve"> | </v>
      </c>
      <c r="C379" t="str">
        <v xml:space="preserve">0 | </v>
      </c>
      <c r="D379" t="str">
        <v xml:space="preserve">0 | </v>
      </c>
      <c r="E379" t="str">
        <v xml:space="preserve">0 | </v>
      </c>
      <c r="F379" t="str">
        <v xml:space="preserve">0 | </v>
      </c>
      <c r="G379" t="str">
        <v xml:space="preserve">0 | </v>
      </c>
      <c r="H379" t="str">
        <v xml:space="preserve">0 | </v>
      </c>
      <c r="I379" t="str">
        <v xml:space="preserve">0 | </v>
      </c>
      <c r="J379" t="str">
        <v xml:space="preserve">0 | </v>
      </c>
      <c r="DQ379" cm="1">
        <f t="array" ref="DQ379:DY379">TRANSPOSE(_xlfn._xlws.SORT(_xlfn._xlws.FILTER(tillage[tillage_level],tillage[experiment_ID]=A379)))</f>
        <v>0</v>
      </c>
      <c r="DR379">
        <v>0</v>
      </c>
      <c r="DS379">
        <v>0</v>
      </c>
      <c r="DT379">
        <v>0</v>
      </c>
      <c r="DU379">
        <v>0</v>
      </c>
      <c r="DV379">
        <v>0</v>
      </c>
      <c r="DW379">
        <v>0</v>
      </c>
      <c r="DX379">
        <v>0</v>
      </c>
      <c r="DY379" t="str">
        <v/>
      </c>
    </row>
    <row r="380" spans="2:129" x14ac:dyDescent="0.25">
      <c r="B380" t="str" cm="1">
        <f t="array" ref="B380:J380">TRANSPOSE(_xlfn._xlws.SORT(_xlfn._xlws.FILTER(tillage[tillage_level]&amp;" | "&amp;tillage[tillage_treatment_name],tillage[experiment_ID]=A380)))</f>
        <v xml:space="preserve"> | </v>
      </c>
      <c r="C380" t="str">
        <v xml:space="preserve">0 | </v>
      </c>
      <c r="D380" t="str">
        <v xml:space="preserve">0 | </v>
      </c>
      <c r="E380" t="str">
        <v xml:space="preserve">0 | </v>
      </c>
      <c r="F380" t="str">
        <v xml:space="preserve">0 | </v>
      </c>
      <c r="G380" t="str">
        <v xml:space="preserve">0 | </v>
      </c>
      <c r="H380" t="str">
        <v xml:space="preserve">0 | </v>
      </c>
      <c r="I380" t="str">
        <v xml:space="preserve">0 | </v>
      </c>
      <c r="J380" t="str">
        <v xml:space="preserve">0 | </v>
      </c>
      <c r="DQ380" cm="1">
        <f t="array" ref="DQ380:DY380">TRANSPOSE(_xlfn._xlws.SORT(_xlfn._xlws.FILTER(tillage[tillage_level],tillage[experiment_ID]=A380)))</f>
        <v>0</v>
      </c>
      <c r="DR380">
        <v>0</v>
      </c>
      <c r="DS380">
        <v>0</v>
      </c>
      <c r="DT380">
        <v>0</v>
      </c>
      <c r="DU380">
        <v>0</v>
      </c>
      <c r="DV380">
        <v>0</v>
      </c>
      <c r="DW380">
        <v>0</v>
      </c>
      <c r="DX380">
        <v>0</v>
      </c>
      <c r="DY380" t="str">
        <v/>
      </c>
    </row>
    <row r="381" spans="2:129" x14ac:dyDescent="0.25">
      <c r="B381" t="str" cm="1">
        <f t="array" ref="B381:J381">TRANSPOSE(_xlfn._xlws.SORT(_xlfn._xlws.FILTER(tillage[tillage_level]&amp;" | "&amp;tillage[tillage_treatment_name],tillage[experiment_ID]=A381)))</f>
        <v xml:space="preserve"> | </v>
      </c>
      <c r="C381" t="str">
        <v xml:space="preserve">0 | </v>
      </c>
      <c r="D381" t="str">
        <v xml:space="preserve">0 | </v>
      </c>
      <c r="E381" t="str">
        <v xml:space="preserve">0 | </v>
      </c>
      <c r="F381" t="str">
        <v xml:space="preserve">0 | </v>
      </c>
      <c r="G381" t="str">
        <v xml:space="preserve">0 | </v>
      </c>
      <c r="H381" t="str">
        <v xml:space="preserve">0 | </v>
      </c>
      <c r="I381" t="str">
        <v xml:space="preserve">0 | </v>
      </c>
      <c r="J381" t="str">
        <v xml:space="preserve">0 | </v>
      </c>
      <c r="DQ381" cm="1">
        <f t="array" ref="DQ381:DY381">TRANSPOSE(_xlfn._xlws.SORT(_xlfn._xlws.FILTER(tillage[tillage_level],tillage[experiment_ID]=A381)))</f>
        <v>0</v>
      </c>
      <c r="DR381">
        <v>0</v>
      </c>
      <c r="DS381">
        <v>0</v>
      </c>
      <c r="DT381">
        <v>0</v>
      </c>
      <c r="DU381">
        <v>0</v>
      </c>
      <c r="DV381">
        <v>0</v>
      </c>
      <c r="DW381">
        <v>0</v>
      </c>
      <c r="DX381">
        <v>0</v>
      </c>
      <c r="DY381" t="str">
        <v/>
      </c>
    </row>
    <row r="382" spans="2:129" x14ac:dyDescent="0.25">
      <c r="B382" t="str" cm="1">
        <f t="array" ref="B382:J382">TRANSPOSE(_xlfn._xlws.SORT(_xlfn._xlws.FILTER(tillage[tillage_level]&amp;" | "&amp;tillage[tillage_treatment_name],tillage[experiment_ID]=A382)))</f>
        <v xml:space="preserve"> | </v>
      </c>
      <c r="C382" t="str">
        <v xml:space="preserve">0 | </v>
      </c>
      <c r="D382" t="str">
        <v xml:space="preserve">0 | </v>
      </c>
      <c r="E382" t="str">
        <v xml:space="preserve">0 | </v>
      </c>
      <c r="F382" t="str">
        <v xml:space="preserve">0 | </v>
      </c>
      <c r="G382" t="str">
        <v xml:space="preserve">0 | </v>
      </c>
      <c r="H382" t="str">
        <v xml:space="preserve">0 | </v>
      </c>
      <c r="I382" t="str">
        <v xml:space="preserve">0 | </v>
      </c>
      <c r="J382" t="str">
        <v xml:space="preserve">0 | </v>
      </c>
      <c r="DQ382" cm="1">
        <f t="array" ref="DQ382:DY382">TRANSPOSE(_xlfn._xlws.SORT(_xlfn._xlws.FILTER(tillage[tillage_level],tillage[experiment_ID]=A382)))</f>
        <v>0</v>
      </c>
      <c r="DR382">
        <v>0</v>
      </c>
      <c r="DS382">
        <v>0</v>
      </c>
      <c r="DT382">
        <v>0</v>
      </c>
      <c r="DU382">
        <v>0</v>
      </c>
      <c r="DV382">
        <v>0</v>
      </c>
      <c r="DW382">
        <v>0</v>
      </c>
      <c r="DX382">
        <v>0</v>
      </c>
      <c r="DY382" t="str">
        <v/>
      </c>
    </row>
    <row r="383" spans="2:129" x14ac:dyDescent="0.25">
      <c r="B383" t="str" cm="1">
        <f t="array" ref="B383:J383">TRANSPOSE(_xlfn._xlws.SORT(_xlfn._xlws.FILTER(tillage[tillage_level]&amp;" | "&amp;tillage[tillage_treatment_name],tillage[experiment_ID]=A383)))</f>
        <v xml:space="preserve"> | </v>
      </c>
      <c r="C383" t="str">
        <v xml:space="preserve">0 | </v>
      </c>
      <c r="D383" t="str">
        <v xml:space="preserve">0 | </v>
      </c>
      <c r="E383" t="str">
        <v xml:space="preserve">0 | </v>
      </c>
      <c r="F383" t="str">
        <v xml:space="preserve">0 | </v>
      </c>
      <c r="G383" t="str">
        <v xml:space="preserve">0 | </v>
      </c>
      <c r="H383" t="str">
        <v xml:space="preserve">0 | </v>
      </c>
      <c r="I383" t="str">
        <v xml:space="preserve">0 | </v>
      </c>
      <c r="J383" t="str">
        <v xml:space="preserve">0 | </v>
      </c>
      <c r="DQ383" cm="1">
        <f t="array" ref="DQ383:DY383">TRANSPOSE(_xlfn._xlws.SORT(_xlfn._xlws.FILTER(tillage[tillage_level],tillage[experiment_ID]=A383)))</f>
        <v>0</v>
      </c>
      <c r="DR383">
        <v>0</v>
      </c>
      <c r="DS383">
        <v>0</v>
      </c>
      <c r="DT383">
        <v>0</v>
      </c>
      <c r="DU383">
        <v>0</v>
      </c>
      <c r="DV383">
        <v>0</v>
      </c>
      <c r="DW383">
        <v>0</v>
      </c>
      <c r="DX383">
        <v>0</v>
      </c>
      <c r="DY383" t="str">
        <v/>
      </c>
    </row>
    <row r="384" spans="2:129" x14ac:dyDescent="0.25">
      <c r="B384" t="str" cm="1">
        <f t="array" ref="B384:J384">TRANSPOSE(_xlfn._xlws.SORT(_xlfn._xlws.FILTER(tillage[tillage_level]&amp;" | "&amp;tillage[tillage_treatment_name],tillage[experiment_ID]=A384)))</f>
        <v xml:space="preserve"> | </v>
      </c>
      <c r="C384" t="str">
        <v xml:space="preserve">0 | </v>
      </c>
      <c r="D384" t="str">
        <v xml:space="preserve">0 | </v>
      </c>
      <c r="E384" t="str">
        <v xml:space="preserve">0 | </v>
      </c>
      <c r="F384" t="str">
        <v xml:space="preserve">0 | </v>
      </c>
      <c r="G384" t="str">
        <v xml:space="preserve">0 | </v>
      </c>
      <c r="H384" t="str">
        <v xml:space="preserve">0 | </v>
      </c>
      <c r="I384" t="str">
        <v xml:space="preserve">0 | </v>
      </c>
      <c r="J384" t="str">
        <v xml:space="preserve">0 | </v>
      </c>
      <c r="DQ384" cm="1">
        <f t="array" ref="DQ384:DY384">TRANSPOSE(_xlfn._xlws.SORT(_xlfn._xlws.FILTER(tillage[tillage_level],tillage[experiment_ID]=A384)))</f>
        <v>0</v>
      </c>
      <c r="DR384">
        <v>0</v>
      </c>
      <c r="DS384">
        <v>0</v>
      </c>
      <c r="DT384">
        <v>0</v>
      </c>
      <c r="DU384">
        <v>0</v>
      </c>
      <c r="DV384">
        <v>0</v>
      </c>
      <c r="DW384">
        <v>0</v>
      </c>
      <c r="DX384">
        <v>0</v>
      </c>
      <c r="DY384" t="str">
        <v/>
      </c>
    </row>
    <row r="385" spans="2:129" x14ac:dyDescent="0.25">
      <c r="B385" t="str" cm="1">
        <f t="array" ref="B385:J385">TRANSPOSE(_xlfn._xlws.SORT(_xlfn._xlws.FILTER(tillage[tillage_level]&amp;" | "&amp;tillage[tillage_treatment_name],tillage[experiment_ID]=A385)))</f>
        <v xml:space="preserve"> | </v>
      </c>
      <c r="C385" t="str">
        <v xml:space="preserve">0 | </v>
      </c>
      <c r="D385" t="str">
        <v xml:space="preserve">0 | </v>
      </c>
      <c r="E385" t="str">
        <v xml:space="preserve">0 | </v>
      </c>
      <c r="F385" t="str">
        <v xml:space="preserve">0 | </v>
      </c>
      <c r="G385" t="str">
        <v xml:space="preserve">0 | </v>
      </c>
      <c r="H385" t="str">
        <v xml:space="preserve">0 | </v>
      </c>
      <c r="I385" t="str">
        <v xml:space="preserve">0 | </v>
      </c>
      <c r="J385" t="str">
        <v xml:space="preserve">0 | </v>
      </c>
      <c r="DQ385" cm="1">
        <f t="array" ref="DQ385:DY385">TRANSPOSE(_xlfn._xlws.SORT(_xlfn._xlws.FILTER(tillage[tillage_level],tillage[experiment_ID]=A385)))</f>
        <v>0</v>
      </c>
      <c r="DR385">
        <v>0</v>
      </c>
      <c r="DS385">
        <v>0</v>
      </c>
      <c r="DT385">
        <v>0</v>
      </c>
      <c r="DU385">
        <v>0</v>
      </c>
      <c r="DV385">
        <v>0</v>
      </c>
      <c r="DW385">
        <v>0</v>
      </c>
      <c r="DX385">
        <v>0</v>
      </c>
      <c r="DY385" t="str">
        <v/>
      </c>
    </row>
    <row r="386" spans="2:129" x14ac:dyDescent="0.25">
      <c r="B386" t="str" cm="1">
        <f t="array" ref="B386:J386">TRANSPOSE(_xlfn._xlws.SORT(_xlfn._xlws.FILTER(tillage[tillage_level]&amp;" | "&amp;tillage[tillage_treatment_name],tillage[experiment_ID]=A386)))</f>
        <v xml:space="preserve"> | </v>
      </c>
      <c r="C386" t="str">
        <v xml:space="preserve">0 | </v>
      </c>
      <c r="D386" t="str">
        <v xml:space="preserve">0 | </v>
      </c>
      <c r="E386" t="str">
        <v xml:space="preserve">0 | </v>
      </c>
      <c r="F386" t="str">
        <v xml:space="preserve">0 | </v>
      </c>
      <c r="G386" t="str">
        <v xml:space="preserve">0 | </v>
      </c>
      <c r="H386" t="str">
        <v xml:space="preserve">0 | </v>
      </c>
      <c r="I386" t="str">
        <v xml:space="preserve">0 | </v>
      </c>
      <c r="J386" t="str">
        <v xml:space="preserve">0 | </v>
      </c>
      <c r="DQ386" cm="1">
        <f t="array" ref="DQ386:DY386">TRANSPOSE(_xlfn._xlws.SORT(_xlfn._xlws.FILTER(tillage[tillage_level],tillage[experiment_ID]=A386)))</f>
        <v>0</v>
      </c>
      <c r="DR386">
        <v>0</v>
      </c>
      <c r="DS386">
        <v>0</v>
      </c>
      <c r="DT386">
        <v>0</v>
      </c>
      <c r="DU386">
        <v>0</v>
      </c>
      <c r="DV386">
        <v>0</v>
      </c>
      <c r="DW386">
        <v>0</v>
      </c>
      <c r="DX386">
        <v>0</v>
      </c>
      <c r="DY386" t="str">
        <v/>
      </c>
    </row>
    <row r="387" spans="2:129" x14ac:dyDescent="0.25">
      <c r="B387" t="str" cm="1">
        <f t="array" ref="B387:J387">TRANSPOSE(_xlfn._xlws.SORT(_xlfn._xlws.FILTER(tillage[tillage_level]&amp;" | "&amp;tillage[tillage_treatment_name],tillage[experiment_ID]=A387)))</f>
        <v xml:space="preserve"> | </v>
      </c>
      <c r="C387" t="str">
        <v xml:space="preserve">0 | </v>
      </c>
      <c r="D387" t="str">
        <v xml:space="preserve">0 | </v>
      </c>
      <c r="E387" t="str">
        <v xml:space="preserve">0 | </v>
      </c>
      <c r="F387" t="str">
        <v xml:space="preserve">0 | </v>
      </c>
      <c r="G387" t="str">
        <v xml:space="preserve">0 | </v>
      </c>
      <c r="H387" t="str">
        <v xml:space="preserve">0 | </v>
      </c>
      <c r="I387" t="str">
        <v xml:space="preserve">0 | </v>
      </c>
      <c r="J387" t="str">
        <v xml:space="preserve">0 | </v>
      </c>
      <c r="DQ387" cm="1">
        <f t="array" ref="DQ387:DY387">TRANSPOSE(_xlfn._xlws.SORT(_xlfn._xlws.FILTER(tillage[tillage_level],tillage[experiment_ID]=A387)))</f>
        <v>0</v>
      </c>
      <c r="DR387">
        <v>0</v>
      </c>
      <c r="DS387">
        <v>0</v>
      </c>
      <c r="DT387">
        <v>0</v>
      </c>
      <c r="DU387">
        <v>0</v>
      </c>
      <c r="DV387">
        <v>0</v>
      </c>
      <c r="DW387">
        <v>0</v>
      </c>
      <c r="DX387">
        <v>0</v>
      </c>
      <c r="DY387" t="str">
        <v/>
      </c>
    </row>
    <row r="388" spans="2:129" x14ac:dyDescent="0.25">
      <c r="B388" t="str" cm="1">
        <f t="array" ref="B388:J388">TRANSPOSE(_xlfn._xlws.SORT(_xlfn._xlws.FILTER(tillage[tillage_level]&amp;" | "&amp;tillage[tillage_treatment_name],tillage[experiment_ID]=A388)))</f>
        <v xml:space="preserve"> | </v>
      </c>
      <c r="C388" t="str">
        <v xml:space="preserve">0 | </v>
      </c>
      <c r="D388" t="str">
        <v xml:space="preserve">0 | </v>
      </c>
      <c r="E388" t="str">
        <v xml:space="preserve">0 | </v>
      </c>
      <c r="F388" t="str">
        <v xml:space="preserve">0 | </v>
      </c>
      <c r="G388" t="str">
        <v xml:space="preserve">0 | </v>
      </c>
      <c r="H388" t="str">
        <v xml:space="preserve">0 | </v>
      </c>
      <c r="I388" t="str">
        <v xml:space="preserve">0 | </v>
      </c>
      <c r="J388" t="str">
        <v xml:space="preserve">0 | </v>
      </c>
      <c r="DQ388" cm="1">
        <f t="array" ref="DQ388:DY388">TRANSPOSE(_xlfn._xlws.SORT(_xlfn._xlws.FILTER(tillage[tillage_level],tillage[experiment_ID]=A388)))</f>
        <v>0</v>
      </c>
      <c r="DR388">
        <v>0</v>
      </c>
      <c r="DS388">
        <v>0</v>
      </c>
      <c r="DT388">
        <v>0</v>
      </c>
      <c r="DU388">
        <v>0</v>
      </c>
      <c r="DV388">
        <v>0</v>
      </c>
      <c r="DW388">
        <v>0</v>
      </c>
      <c r="DX388">
        <v>0</v>
      </c>
      <c r="DY388" t="str">
        <v/>
      </c>
    </row>
    <row r="389" spans="2:129" x14ac:dyDescent="0.25">
      <c r="B389" t="str" cm="1">
        <f t="array" ref="B389:J389">TRANSPOSE(_xlfn._xlws.SORT(_xlfn._xlws.FILTER(tillage[tillage_level]&amp;" | "&amp;tillage[tillage_treatment_name],tillage[experiment_ID]=A389)))</f>
        <v xml:space="preserve"> | </v>
      </c>
      <c r="C389" t="str">
        <v xml:space="preserve">0 | </v>
      </c>
      <c r="D389" t="str">
        <v xml:space="preserve">0 | </v>
      </c>
      <c r="E389" t="str">
        <v xml:space="preserve">0 | </v>
      </c>
      <c r="F389" t="str">
        <v xml:space="preserve">0 | </v>
      </c>
      <c r="G389" t="str">
        <v xml:space="preserve">0 | </v>
      </c>
      <c r="H389" t="str">
        <v xml:space="preserve">0 | </v>
      </c>
      <c r="I389" t="str">
        <v xml:space="preserve">0 | </v>
      </c>
      <c r="J389" t="str">
        <v xml:space="preserve">0 | </v>
      </c>
      <c r="DQ389" cm="1">
        <f t="array" ref="DQ389:DY389">TRANSPOSE(_xlfn._xlws.SORT(_xlfn._xlws.FILTER(tillage[tillage_level],tillage[experiment_ID]=A389)))</f>
        <v>0</v>
      </c>
      <c r="DR389">
        <v>0</v>
      </c>
      <c r="DS389">
        <v>0</v>
      </c>
      <c r="DT389">
        <v>0</v>
      </c>
      <c r="DU389">
        <v>0</v>
      </c>
      <c r="DV389">
        <v>0</v>
      </c>
      <c r="DW389">
        <v>0</v>
      </c>
      <c r="DX389">
        <v>0</v>
      </c>
      <c r="DY389" t="str">
        <v/>
      </c>
    </row>
    <row r="390" spans="2:129" x14ac:dyDescent="0.25">
      <c r="B390" t="str" cm="1">
        <f t="array" ref="B390:J390">TRANSPOSE(_xlfn._xlws.SORT(_xlfn._xlws.FILTER(tillage[tillage_level]&amp;" | "&amp;tillage[tillage_treatment_name],tillage[experiment_ID]=A390)))</f>
        <v xml:space="preserve"> | </v>
      </c>
      <c r="C390" t="str">
        <v xml:space="preserve">0 | </v>
      </c>
      <c r="D390" t="str">
        <v xml:space="preserve">0 | </v>
      </c>
      <c r="E390" t="str">
        <v xml:space="preserve">0 | </v>
      </c>
      <c r="F390" t="str">
        <v xml:space="preserve">0 | </v>
      </c>
      <c r="G390" t="str">
        <v xml:space="preserve">0 | </v>
      </c>
      <c r="H390" t="str">
        <v xml:space="preserve">0 | </v>
      </c>
      <c r="I390" t="str">
        <v xml:space="preserve">0 | </v>
      </c>
      <c r="J390" t="str">
        <v xml:space="preserve">0 | </v>
      </c>
      <c r="DQ390" cm="1">
        <f t="array" ref="DQ390:DY390">TRANSPOSE(_xlfn._xlws.SORT(_xlfn._xlws.FILTER(tillage[tillage_level],tillage[experiment_ID]=A390)))</f>
        <v>0</v>
      </c>
      <c r="DR390">
        <v>0</v>
      </c>
      <c r="DS390">
        <v>0</v>
      </c>
      <c r="DT390">
        <v>0</v>
      </c>
      <c r="DU390">
        <v>0</v>
      </c>
      <c r="DV390">
        <v>0</v>
      </c>
      <c r="DW390">
        <v>0</v>
      </c>
      <c r="DX390">
        <v>0</v>
      </c>
      <c r="DY390" t="str">
        <v/>
      </c>
    </row>
    <row r="391" spans="2:129" x14ac:dyDescent="0.25">
      <c r="B391" t="str" cm="1">
        <f t="array" ref="B391:J391">TRANSPOSE(_xlfn._xlws.SORT(_xlfn._xlws.FILTER(tillage[tillage_level]&amp;" | "&amp;tillage[tillage_treatment_name],tillage[experiment_ID]=A391)))</f>
        <v xml:space="preserve"> | </v>
      </c>
      <c r="C391" t="str">
        <v xml:space="preserve">0 | </v>
      </c>
      <c r="D391" t="str">
        <v xml:space="preserve">0 | </v>
      </c>
      <c r="E391" t="str">
        <v xml:space="preserve">0 | </v>
      </c>
      <c r="F391" t="str">
        <v xml:space="preserve">0 | </v>
      </c>
      <c r="G391" t="str">
        <v xml:space="preserve">0 | </v>
      </c>
      <c r="H391" t="str">
        <v xml:space="preserve">0 | </v>
      </c>
      <c r="I391" t="str">
        <v xml:space="preserve">0 | </v>
      </c>
      <c r="J391" t="str">
        <v xml:space="preserve">0 | </v>
      </c>
      <c r="DQ391" cm="1">
        <f t="array" ref="DQ391:DY391">TRANSPOSE(_xlfn._xlws.SORT(_xlfn._xlws.FILTER(tillage[tillage_level],tillage[experiment_ID]=A391)))</f>
        <v>0</v>
      </c>
      <c r="DR391">
        <v>0</v>
      </c>
      <c r="DS391">
        <v>0</v>
      </c>
      <c r="DT391">
        <v>0</v>
      </c>
      <c r="DU391">
        <v>0</v>
      </c>
      <c r="DV391">
        <v>0</v>
      </c>
      <c r="DW391">
        <v>0</v>
      </c>
      <c r="DX391">
        <v>0</v>
      </c>
      <c r="DY391" t="str">
        <v/>
      </c>
    </row>
    <row r="392" spans="2:129" x14ac:dyDescent="0.25">
      <c r="B392" t="str" cm="1">
        <f t="array" ref="B392:J392">TRANSPOSE(_xlfn._xlws.SORT(_xlfn._xlws.FILTER(tillage[tillage_level]&amp;" | "&amp;tillage[tillage_treatment_name],tillage[experiment_ID]=A392)))</f>
        <v xml:space="preserve"> | </v>
      </c>
      <c r="C392" t="str">
        <v xml:space="preserve">0 | </v>
      </c>
      <c r="D392" t="str">
        <v xml:space="preserve">0 | </v>
      </c>
      <c r="E392" t="str">
        <v xml:space="preserve">0 | </v>
      </c>
      <c r="F392" t="str">
        <v xml:space="preserve">0 | </v>
      </c>
      <c r="G392" t="str">
        <v xml:space="preserve">0 | </v>
      </c>
      <c r="H392" t="str">
        <v xml:space="preserve">0 | </v>
      </c>
      <c r="I392" t="str">
        <v xml:space="preserve">0 | </v>
      </c>
      <c r="J392" t="str">
        <v xml:space="preserve">0 | </v>
      </c>
      <c r="DQ392" cm="1">
        <f t="array" ref="DQ392:DY392">TRANSPOSE(_xlfn._xlws.SORT(_xlfn._xlws.FILTER(tillage[tillage_level],tillage[experiment_ID]=A392)))</f>
        <v>0</v>
      </c>
      <c r="DR392">
        <v>0</v>
      </c>
      <c r="DS392">
        <v>0</v>
      </c>
      <c r="DT392">
        <v>0</v>
      </c>
      <c r="DU392">
        <v>0</v>
      </c>
      <c r="DV392">
        <v>0</v>
      </c>
      <c r="DW392">
        <v>0</v>
      </c>
      <c r="DX392">
        <v>0</v>
      </c>
      <c r="DY392" t="str">
        <v/>
      </c>
    </row>
    <row r="393" spans="2:129" x14ac:dyDescent="0.25">
      <c r="B393" t="str" cm="1">
        <f t="array" ref="B393:J393">TRANSPOSE(_xlfn._xlws.SORT(_xlfn._xlws.FILTER(tillage[tillage_level]&amp;" | "&amp;tillage[tillage_treatment_name],tillage[experiment_ID]=A393)))</f>
        <v xml:space="preserve"> | </v>
      </c>
      <c r="C393" t="str">
        <v xml:space="preserve">0 | </v>
      </c>
      <c r="D393" t="str">
        <v xml:space="preserve">0 | </v>
      </c>
      <c r="E393" t="str">
        <v xml:space="preserve">0 | </v>
      </c>
      <c r="F393" t="str">
        <v xml:space="preserve">0 | </v>
      </c>
      <c r="G393" t="str">
        <v xml:space="preserve">0 | </v>
      </c>
      <c r="H393" t="str">
        <v xml:space="preserve">0 | </v>
      </c>
      <c r="I393" t="str">
        <v xml:space="preserve">0 | </v>
      </c>
      <c r="J393" t="str">
        <v xml:space="preserve">0 | </v>
      </c>
      <c r="DQ393" cm="1">
        <f t="array" ref="DQ393:DY393">TRANSPOSE(_xlfn._xlws.SORT(_xlfn._xlws.FILTER(tillage[tillage_level],tillage[experiment_ID]=A393)))</f>
        <v>0</v>
      </c>
      <c r="DR393">
        <v>0</v>
      </c>
      <c r="DS393">
        <v>0</v>
      </c>
      <c r="DT393">
        <v>0</v>
      </c>
      <c r="DU393">
        <v>0</v>
      </c>
      <c r="DV393">
        <v>0</v>
      </c>
      <c r="DW393">
        <v>0</v>
      </c>
      <c r="DX393">
        <v>0</v>
      </c>
      <c r="DY393" t="str">
        <v/>
      </c>
    </row>
    <row r="394" spans="2:129" x14ac:dyDescent="0.25">
      <c r="B394" t="str" cm="1">
        <f t="array" ref="B394:J394">TRANSPOSE(_xlfn._xlws.SORT(_xlfn._xlws.FILTER(tillage[tillage_level]&amp;" | "&amp;tillage[tillage_treatment_name],tillage[experiment_ID]=A394)))</f>
        <v xml:space="preserve"> | </v>
      </c>
      <c r="C394" t="str">
        <v xml:space="preserve">0 | </v>
      </c>
      <c r="D394" t="str">
        <v xml:space="preserve">0 | </v>
      </c>
      <c r="E394" t="str">
        <v xml:space="preserve">0 | </v>
      </c>
      <c r="F394" t="str">
        <v xml:space="preserve">0 | </v>
      </c>
      <c r="G394" t="str">
        <v xml:space="preserve">0 | </v>
      </c>
      <c r="H394" t="str">
        <v xml:space="preserve">0 | </v>
      </c>
      <c r="I394" t="str">
        <v xml:space="preserve">0 | </v>
      </c>
      <c r="J394" t="str">
        <v xml:space="preserve">0 | </v>
      </c>
      <c r="DQ394" cm="1">
        <f t="array" ref="DQ394:DY394">TRANSPOSE(_xlfn._xlws.SORT(_xlfn._xlws.FILTER(tillage[tillage_level],tillage[experiment_ID]=A394)))</f>
        <v>0</v>
      </c>
      <c r="DR394">
        <v>0</v>
      </c>
      <c r="DS394">
        <v>0</v>
      </c>
      <c r="DT394">
        <v>0</v>
      </c>
      <c r="DU394">
        <v>0</v>
      </c>
      <c r="DV394">
        <v>0</v>
      </c>
      <c r="DW394">
        <v>0</v>
      </c>
      <c r="DX394">
        <v>0</v>
      </c>
      <c r="DY394" t="str">
        <v/>
      </c>
    </row>
    <row r="395" spans="2:129" x14ac:dyDescent="0.25">
      <c r="B395" t="str" cm="1">
        <f t="array" ref="B395:J395">TRANSPOSE(_xlfn._xlws.SORT(_xlfn._xlws.FILTER(tillage[tillage_level]&amp;" | "&amp;tillage[tillage_treatment_name],tillage[experiment_ID]=A395)))</f>
        <v xml:space="preserve"> | </v>
      </c>
      <c r="C395" t="str">
        <v xml:space="preserve">0 | </v>
      </c>
      <c r="D395" t="str">
        <v xml:space="preserve">0 | </v>
      </c>
      <c r="E395" t="str">
        <v xml:space="preserve">0 | </v>
      </c>
      <c r="F395" t="str">
        <v xml:space="preserve">0 | </v>
      </c>
      <c r="G395" t="str">
        <v xml:space="preserve">0 | </v>
      </c>
      <c r="H395" t="str">
        <v xml:space="preserve">0 | </v>
      </c>
      <c r="I395" t="str">
        <v xml:space="preserve">0 | </v>
      </c>
      <c r="J395" t="str">
        <v xml:space="preserve">0 | </v>
      </c>
      <c r="DQ395" cm="1">
        <f t="array" ref="DQ395:DY395">TRANSPOSE(_xlfn._xlws.SORT(_xlfn._xlws.FILTER(tillage[tillage_level],tillage[experiment_ID]=A395)))</f>
        <v>0</v>
      </c>
      <c r="DR395">
        <v>0</v>
      </c>
      <c r="DS395">
        <v>0</v>
      </c>
      <c r="DT395">
        <v>0</v>
      </c>
      <c r="DU395">
        <v>0</v>
      </c>
      <c r="DV395">
        <v>0</v>
      </c>
      <c r="DW395">
        <v>0</v>
      </c>
      <c r="DX395">
        <v>0</v>
      </c>
      <c r="DY395" t="str">
        <v/>
      </c>
    </row>
    <row r="396" spans="2:129" x14ac:dyDescent="0.25">
      <c r="B396" t="str" cm="1">
        <f t="array" ref="B396:J396">TRANSPOSE(_xlfn._xlws.SORT(_xlfn._xlws.FILTER(tillage[tillage_level]&amp;" | "&amp;tillage[tillage_treatment_name],tillage[experiment_ID]=A396)))</f>
        <v xml:space="preserve"> | </v>
      </c>
      <c r="C396" t="str">
        <v xml:space="preserve">0 | </v>
      </c>
      <c r="D396" t="str">
        <v xml:space="preserve">0 | </v>
      </c>
      <c r="E396" t="str">
        <v xml:space="preserve">0 | </v>
      </c>
      <c r="F396" t="str">
        <v xml:space="preserve">0 | </v>
      </c>
      <c r="G396" t="str">
        <v xml:space="preserve">0 | </v>
      </c>
      <c r="H396" t="str">
        <v xml:space="preserve">0 | </v>
      </c>
      <c r="I396" t="str">
        <v xml:space="preserve">0 | </v>
      </c>
      <c r="J396" t="str">
        <v xml:space="preserve">0 | </v>
      </c>
      <c r="DQ396" cm="1">
        <f t="array" ref="DQ396:DY396">TRANSPOSE(_xlfn._xlws.SORT(_xlfn._xlws.FILTER(tillage[tillage_level],tillage[experiment_ID]=A396)))</f>
        <v>0</v>
      </c>
      <c r="DR396">
        <v>0</v>
      </c>
      <c r="DS396">
        <v>0</v>
      </c>
      <c r="DT396">
        <v>0</v>
      </c>
      <c r="DU396">
        <v>0</v>
      </c>
      <c r="DV396">
        <v>0</v>
      </c>
      <c r="DW396">
        <v>0</v>
      </c>
      <c r="DX396">
        <v>0</v>
      </c>
      <c r="DY396" t="str">
        <v/>
      </c>
    </row>
    <row r="397" spans="2:129" x14ac:dyDescent="0.25">
      <c r="B397" t="str" cm="1">
        <f t="array" ref="B397:J397">TRANSPOSE(_xlfn._xlws.SORT(_xlfn._xlws.FILTER(tillage[tillage_level]&amp;" | "&amp;tillage[tillage_treatment_name],tillage[experiment_ID]=A397)))</f>
        <v xml:space="preserve"> | </v>
      </c>
      <c r="C397" t="str">
        <v xml:space="preserve">0 | </v>
      </c>
      <c r="D397" t="str">
        <v xml:space="preserve">0 | </v>
      </c>
      <c r="E397" t="str">
        <v xml:space="preserve">0 | </v>
      </c>
      <c r="F397" t="str">
        <v xml:space="preserve">0 | </v>
      </c>
      <c r="G397" t="str">
        <v xml:space="preserve">0 | </v>
      </c>
      <c r="H397" t="str">
        <v xml:space="preserve">0 | </v>
      </c>
      <c r="I397" t="str">
        <v xml:space="preserve">0 | </v>
      </c>
      <c r="J397" t="str">
        <v xml:space="preserve">0 | </v>
      </c>
      <c r="DQ397" cm="1">
        <f t="array" ref="DQ397:DY397">TRANSPOSE(_xlfn._xlws.SORT(_xlfn._xlws.FILTER(tillage[tillage_level],tillage[experiment_ID]=A397)))</f>
        <v>0</v>
      </c>
      <c r="DR397">
        <v>0</v>
      </c>
      <c r="DS397">
        <v>0</v>
      </c>
      <c r="DT397">
        <v>0</v>
      </c>
      <c r="DU397">
        <v>0</v>
      </c>
      <c r="DV397">
        <v>0</v>
      </c>
      <c r="DW397">
        <v>0</v>
      </c>
      <c r="DX397">
        <v>0</v>
      </c>
      <c r="DY397" t="str">
        <v/>
      </c>
    </row>
    <row r="398" spans="2:129" x14ac:dyDescent="0.25">
      <c r="B398" t="str" cm="1">
        <f t="array" ref="B398:J398">TRANSPOSE(_xlfn._xlws.SORT(_xlfn._xlws.FILTER(tillage[tillage_level]&amp;" | "&amp;tillage[tillage_treatment_name],tillage[experiment_ID]=A398)))</f>
        <v xml:space="preserve"> | </v>
      </c>
      <c r="C398" t="str">
        <v xml:space="preserve">0 | </v>
      </c>
      <c r="D398" t="str">
        <v xml:space="preserve">0 | </v>
      </c>
      <c r="E398" t="str">
        <v xml:space="preserve">0 | </v>
      </c>
      <c r="F398" t="str">
        <v xml:space="preserve">0 | </v>
      </c>
      <c r="G398" t="str">
        <v xml:space="preserve">0 | </v>
      </c>
      <c r="H398" t="str">
        <v xml:space="preserve">0 | </v>
      </c>
      <c r="I398" t="str">
        <v xml:space="preserve">0 | </v>
      </c>
      <c r="J398" t="str">
        <v xml:space="preserve">0 | </v>
      </c>
      <c r="DQ398" cm="1">
        <f t="array" ref="DQ398:DY398">TRANSPOSE(_xlfn._xlws.SORT(_xlfn._xlws.FILTER(tillage[tillage_level],tillage[experiment_ID]=A398)))</f>
        <v>0</v>
      </c>
      <c r="DR398">
        <v>0</v>
      </c>
      <c r="DS398">
        <v>0</v>
      </c>
      <c r="DT398">
        <v>0</v>
      </c>
      <c r="DU398">
        <v>0</v>
      </c>
      <c r="DV398">
        <v>0</v>
      </c>
      <c r="DW398">
        <v>0</v>
      </c>
      <c r="DX398">
        <v>0</v>
      </c>
      <c r="DY398" t="str">
        <v/>
      </c>
    </row>
    <row r="399" spans="2:129" x14ac:dyDescent="0.25">
      <c r="B399" t="str" cm="1">
        <f t="array" ref="B399:J399">TRANSPOSE(_xlfn._xlws.SORT(_xlfn._xlws.FILTER(tillage[tillage_level]&amp;" | "&amp;tillage[tillage_treatment_name],tillage[experiment_ID]=A399)))</f>
        <v xml:space="preserve"> | </v>
      </c>
      <c r="C399" t="str">
        <v xml:space="preserve">0 | </v>
      </c>
      <c r="D399" t="str">
        <v xml:space="preserve">0 | </v>
      </c>
      <c r="E399" t="str">
        <v xml:space="preserve">0 | </v>
      </c>
      <c r="F399" t="str">
        <v xml:space="preserve">0 | </v>
      </c>
      <c r="G399" t="str">
        <v xml:space="preserve">0 | </v>
      </c>
      <c r="H399" t="str">
        <v xml:space="preserve">0 | </v>
      </c>
      <c r="I399" t="str">
        <v xml:space="preserve">0 | </v>
      </c>
      <c r="J399" t="str">
        <v xml:space="preserve">0 | </v>
      </c>
      <c r="DQ399" cm="1">
        <f t="array" ref="DQ399:DY399">TRANSPOSE(_xlfn._xlws.SORT(_xlfn._xlws.FILTER(tillage[tillage_level],tillage[experiment_ID]=A399)))</f>
        <v>0</v>
      </c>
      <c r="DR399">
        <v>0</v>
      </c>
      <c r="DS399">
        <v>0</v>
      </c>
      <c r="DT399">
        <v>0</v>
      </c>
      <c r="DU399">
        <v>0</v>
      </c>
      <c r="DV399">
        <v>0</v>
      </c>
      <c r="DW399">
        <v>0</v>
      </c>
      <c r="DX399">
        <v>0</v>
      </c>
      <c r="DY399" t="str">
        <v/>
      </c>
    </row>
    <row r="400" spans="2:129" x14ac:dyDescent="0.25">
      <c r="B400" t="str" cm="1">
        <f t="array" ref="B400:J400">TRANSPOSE(_xlfn._xlws.SORT(_xlfn._xlws.FILTER(tillage[tillage_level]&amp;" | "&amp;tillage[tillage_treatment_name],tillage[experiment_ID]=A400)))</f>
        <v xml:space="preserve"> | </v>
      </c>
      <c r="C400" t="str">
        <v xml:space="preserve">0 | </v>
      </c>
      <c r="D400" t="str">
        <v xml:space="preserve">0 | </v>
      </c>
      <c r="E400" t="str">
        <v xml:space="preserve">0 | </v>
      </c>
      <c r="F400" t="str">
        <v xml:space="preserve">0 | </v>
      </c>
      <c r="G400" t="str">
        <v xml:space="preserve">0 | </v>
      </c>
      <c r="H400" t="str">
        <v xml:space="preserve">0 | </v>
      </c>
      <c r="I400" t="str">
        <v xml:space="preserve">0 | </v>
      </c>
      <c r="J400" t="str">
        <v xml:space="preserve">0 | </v>
      </c>
      <c r="DQ400" cm="1">
        <f t="array" ref="DQ400:DY400">TRANSPOSE(_xlfn._xlws.SORT(_xlfn._xlws.FILTER(tillage[tillage_level],tillage[experiment_ID]=A400)))</f>
        <v>0</v>
      </c>
      <c r="DR400">
        <v>0</v>
      </c>
      <c r="DS400">
        <v>0</v>
      </c>
      <c r="DT400">
        <v>0</v>
      </c>
      <c r="DU400">
        <v>0</v>
      </c>
      <c r="DV400">
        <v>0</v>
      </c>
      <c r="DW400">
        <v>0</v>
      </c>
      <c r="DX400">
        <v>0</v>
      </c>
      <c r="DY400" t="str">
        <v/>
      </c>
    </row>
    <row r="401" spans="2:129" x14ac:dyDescent="0.25">
      <c r="B401" t="str" cm="1">
        <f t="array" ref="B401:J401">TRANSPOSE(_xlfn._xlws.SORT(_xlfn._xlws.FILTER(tillage[tillage_level]&amp;" | "&amp;tillage[tillage_treatment_name],tillage[experiment_ID]=A401)))</f>
        <v xml:space="preserve"> | </v>
      </c>
      <c r="C401" t="str">
        <v xml:space="preserve">0 | </v>
      </c>
      <c r="D401" t="str">
        <v xml:space="preserve">0 | </v>
      </c>
      <c r="E401" t="str">
        <v xml:space="preserve">0 | </v>
      </c>
      <c r="F401" t="str">
        <v xml:space="preserve">0 | </v>
      </c>
      <c r="G401" t="str">
        <v xml:space="preserve">0 | </v>
      </c>
      <c r="H401" t="str">
        <v xml:space="preserve">0 | </v>
      </c>
      <c r="I401" t="str">
        <v xml:space="preserve">0 | </v>
      </c>
      <c r="J401" t="str">
        <v xml:space="preserve">0 | </v>
      </c>
      <c r="DQ401" cm="1">
        <f t="array" ref="DQ401:DY401">TRANSPOSE(_xlfn._xlws.SORT(_xlfn._xlws.FILTER(tillage[tillage_level],tillage[experiment_ID]=A401)))</f>
        <v>0</v>
      </c>
      <c r="DR401">
        <v>0</v>
      </c>
      <c r="DS401">
        <v>0</v>
      </c>
      <c r="DT401">
        <v>0</v>
      </c>
      <c r="DU401">
        <v>0</v>
      </c>
      <c r="DV401">
        <v>0</v>
      </c>
      <c r="DW401">
        <v>0</v>
      </c>
      <c r="DX401">
        <v>0</v>
      </c>
      <c r="DY401" t="str">
        <v/>
      </c>
    </row>
    <row r="402" spans="2:129" x14ac:dyDescent="0.25">
      <c r="B402" t="str" cm="1">
        <f t="array" ref="B402:J402">TRANSPOSE(_xlfn._xlws.SORT(_xlfn._xlws.FILTER(tillage[tillage_level]&amp;" | "&amp;tillage[tillage_treatment_name],tillage[experiment_ID]=A402)))</f>
        <v xml:space="preserve"> | </v>
      </c>
      <c r="C402" t="str">
        <v xml:space="preserve">0 | </v>
      </c>
      <c r="D402" t="str">
        <v xml:space="preserve">0 | </v>
      </c>
      <c r="E402" t="str">
        <v xml:space="preserve">0 | </v>
      </c>
      <c r="F402" t="str">
        <v xml:space="preserve">0 | </v>
      </c>
      <c r="G402" t="str">
        <v xml:space="preserve">0 | </v>
      </c>
      <c r="H402" t="str">
        <v xml:space="preserve">0 | </v>
      </c>
      <c r="I402" t="str">
        <v xml:space="preserve">0 | </v>
      </c>
      <c r="J402" t="str">
        <v xml:space="preserve">0 | </v>
      </c>
      <c r="DQ402" cm="1">
        <f t="array" ref="DQ402:DY402">TRANSPOSE(_xlfn._xlws.SORT(_xlfn._xlws.FILTER(tillage[tillage_level],tillage[experiment_ID]=A402)))</f>
        <v>0</v>
      </c>
      <c r="DR402">
        <v>0</v>
      </c>
      <c r="DS402">
        <v>0</v>
      </c>
      <c r="DT402">
        <v>0</v>
      </c>
      <c r="DU402">
        <v>0</v>
      </c>
      <c r="DV402">
        <v>0</v>
      </c>
      <c r="DW402">
        <v>0</v>
      </c>
      <c r="DX402">
        <v>0</v>
      </c>
      <c r="DY402" t="str">
        <v/>
      </c>
    </row>
    <row r="403" spans="2:129" x14ac:dyDescent="0.25">
      <c r="B403" t="str" cm="1">
        <f t="array" ref="B403:J403">TRANSPOSE(_xlfn._xlws.SORT(_xlfn._xlws.FILTER(tillage[tillage_level]&amp;" | "&amp;tillage[tillage_treatment_name],tillage[experiment_ID]=A403)))</f>
        <v xml:space="preserve"> | </v>
      </c>
      <c r="C403" t="str">
        <v xml:space="preserve">0 | </v>
      </c>
      <c r="D403" t="str">
        <v xml:space="preserve">0 | </v>
      </c>
      <c r="E403" t="str">
        <v xml:space="preserve">0 | </v>
      </c>
      <c r="F403" t="str">
        <v xml:space="preserve">0 | </v>
      </c>
      <c r="G403" t="str">
        <v xml:space="preserve">0 | </v>
      </c>
      <c r="H403" t="str">
        <v xml:space="preserve">0 | </v>
      </c>
      <c r="I403" t="str">
        <v xml:space="preserve">0 | </v>
      </c>
      <c r="J403" t="str">
        <v xml:space="preserve">0 | </v>
      </c>
      <c r="DQ403" cm="1">
        <f t="array" ref="DQ403:DY403">TRANSPOSE(_xlfn._xlws.SORT(_xlfn._xlws.FILTER(tillage[tillage_level],tillage[experiment_ID]=A403)))</f>
        <v>0</v>
      </c>
      <c r="DR403">
        <v>0</v>
      </c>
      <c r="DS403">
        <v>0</v>
      </c>
      <c r="DT403">
        <v>0</v>
      </c>
      <c r="DU403">
        <v>0</v>
      </c>
      <c r="DV403">
        <v>0</v>
      </c>
      <c r="DW403">
        <v>0</v>
      </c>
      <c r="DX403">
        <v>0</v>
      </c>
      <c r="DY403" t="str">
        <v/>
      </c>
    </row>
    <row r="404" spans="2:129" x14ac:dyDescent="0.25">
      <c r="B404" t="str" cm="1">
        <f t="array" ref="B404:J404">TRANSPOSE(_xlfn._xlws.SORT(_xlfn._xlws.FILTER(tillage[tillage_level]&amp;" | "&amp;tillage[tillage_treatment_name],tillage[experiment_ID]=A404)))</f>
        <v xml:space="preserve"> | </v>
      </c>
      <c r="C404" t="str">
        <v xml:space="preserve">0 | </v>
      </c>
      <c r="D404" t="str">
        <v xml:space="preserve">0 | </v>
      </c>
      <c r="E404" t="str">
        <v xml:space="preserve">0 | </v>
      </c>
      <c r="F404" t="str">
        <v xml:space="preserve">0 | </v>
      </c>
      <c r="G404" t="str">
        <v xml:space="preserve">0 | </v>
      </c>
      <c r="H404" t="str">
        <v xml:space="preserve">0 | </v>
      </c>
      <c r="I404" t="str">
        <v xml:space="preserve">0 | </v>
      </c>
      <c r="J404" t="str">
        <v xml:space="preserve">0 | </v>
      </c>
      <c r="DQ404" cm="1">
        <f t="array" ref="DQ404:DY404">TRANSPOSE(_xlfn._xlws.SORT(_xlfn._xlws.FILTER(tillage[tillage_level],tillage[experiment_ID]=A404)))</f>
        <v>0</v>
      </c>
      <c r="DR404">
        <v>0</v>
      </c>
      <c r="DS404">
        <v>0</v>
      </c>
      <c r="DT404">
        <v>0</v>
      </c>
      <c r="DU404">
        <v>0</v>
      </c>
      <c r="DV404">
        <v>0</v>
      </c>
      <c r="DW404">
        <v>0</v>
      </c>
      <c r="DX404">
        <v>0</v>
      </c>
      <c r="DY404" t="str">
        <v/>
      </c>
    </row>
    <row r="405" spans="2:129" x14ac:dyDescent="0.25">
      <c r="B405" t="str" cm="1">
        <f t="array" ref="B405:J405">TRANSPOSE(_xlfn._xlws.SORT(_xlfn._xlws.FILTER(tillage[tillage_level]&amp;" | "&amp;tillage[tillage_treatment_name],tillage[experiment_ID]=A405)))</f>
        <v xml:space="preserve"> | </v>
      </c>
      <c r="C405" t="str">
        <v xml:space="preserve">0 | </v>
      </c>
      <c r="D405" t="str">
        <v xml:space="preserve">0 | </v>
      </c>
      <c r="E405" t="str">
        <v xml:space="preserve">0 | </v>
      </c>
      <c r="F405" t="str">
        <v xml:space="preserve">0 | </v>
      </c>
      <c r="G405" t="str">
        <v xml:space="preserve">0 | </v>
      </c>
      <c r="H405" t="str">
        <v xml:space="preserve">0 | </v>
      </c>
      <c r="I405" t="str">
        <v xml:space="preserve">0 | </v>
      </c>
      <c r="J405" t="str">
        <v xml:space="preserve">0 | </v>
      </c>
      <c r="DQ405" cm="1">
        <f t="array" ref="DQ405:DY405">TRANSPOSE(_xlfn._xlws.SORT(_xlfn._xlws.FILTER(tillage[tillage_level],tillage[experiment_ID]=A405)))</f>
        <v>0</v>
      </c>
      <c r="DR405">
        <v>0</v>
      </c>
      <c r="DS405">
        <v>0</v>
      </c>
      <c r="DT405">
        <v>0</v>
      </c>
      <c r="DU405">
        <v>0</v>
      </c>
      <c r="DV405">
        <v>0</v>
      </c>
      <c r="DW405">
        <v>0</v>
      </c>
      <c r="DX405">
        <v>0</v>
      </c>
      <c r="DY405" t="str">
        <v/>
      </c>
    </row>
    <row r="406" spans="2:129" x14ac:dyDescent="0.25">
      <c r="B406" t="str" cm="1">
        <f t="array" ref="B406:J406">TRANSPOSE(_xlfn._xlws.SORT(_xlfn._xlws.FILTER(tillage[tillage_level]&amp;" | "&amp;tillage[tillage_treatment_name],tillage[experiment_ID]=A406)))</f>
        <v xml:space="preserve"> | </v>
      </c>
      <c r="C406" t="str">
        <v xml:space="preserve">0 | </v>
      </c>
      <c r="D406" t="str">
        <v xml:space="preserve">0 | </v>
      </c>
      <c r="E406" t="str">
        <v xml:space="preserve">0 | </v>
      </c>
      <c r="F406" t="str">
        <v xml:space="preserve">0 | </v>
      </c>
      <c r="G406" t="str">
        <v xml:space="preserve">0 | </v>
      </c>
      <c r="H406" t="str">
        <v xml:space="preserve">0 | </v>
      </c>
      <c r="I406" t="str">
        <v xml:space="preserve">0 | </v>
      </c>
      <c r="J406" t="str">
        <v xml:space="preserve">0 | </v>
      </c>
      <c r="DQ406" cm="1">
        <f t="array" ref="DQ406:DY406">TRANSPOSE(_xlfn._xlws.SORT(_xlfn._xlws.FILTER(tillage[tillage_level],tillage[experiment_ID]=A406)))</f>
        <v>0</v>
      </c>
      <c r="DR406">
        <v>0</v>
      </c>
      <c r="DS406">
        <v>0</v>
      </c>
      <c r="DT406">
        <v>0</v>
      </c>
      <c r="DU406">
        <v>0</v>
      </c>
      <c r="DV406">
        <v>0</v>
      </c>
      <c r="DW406">
        <v>0</v>
      </c>
      <c r="DX406">
        <v>0</v>
      </c>
      <c r="DY406" t="str">
        <v/>
      </c>
    </row>
    <row r="407" spans="2:129" x14ac:dyDescent="0.25">
      <c r="B407" t="str" cm="1">
        <f t="array" ref="B407:J407">TRANSPOSE(_xlfn._xlws.SORT(_xlfn._xlws.FILTER(tillage[tillage_level]&amp;" | "&amp;tillage[tillage_treatment_name],tillage[experiment_ID]=A407)))</f>
        <v xml:space="preserve"> | </v>
      </c>
      <c r="C407" t="str">
        <v xml:space="preserve">0 | </v>
      </c>
      <c r="D407" t="str">
        <v xml:space="preserve">0 | </v>
      </c>
      <c r="E407" t="str">
        <v xml:space="preserve">0 | </v>
      </c>
      <c r="F407" t="str">
        <v xml:space="preserve">0 | </v>
      </c>
      <c r="G407" t="str">
        <v xml:space="preserve">0 | </v>
      </c>
      <c r="H407" t="str">
        <v xml:space="preserve">0 | </v>
      </c>
      <c r="I407" t="str">
        <v xml:space="preserve">0 | </v>
      </c>
      <c r="J407" t="str">
        <v xml:space="preserve">0 | </v>
      </c>
      <c r="DQ407" cm="1">
        <f t="array" ref="DQ407:DY407">TRANSPOSE(_xlfn._xlws.SORT(_xlfn._xlws.FILTER(tillage[tillage_level],tillage[experiment_ID]=A407)))</f>
        <v>0</v>
      </c>
      <c r="DR407">
        <v>0</v>
      </c>
      <c r="DS407">
        <v>0</v>
      </c>
      <c r="DT407">
        <v>0</v>
      </c>
      <c r="DU407">
        <v>0</v>
      </c>
      <c r="DV407">
        <v>0</v>
      </c>
      <c r="DW407">
        <v>0</v>
      </c>
      <c r="DX407">
        <v>0</v>
      </c>
      <c r="DY407" t="str">
        <v/>
      </c>
    </row>
    <row r="408" spans="2:129" x14ac:dyDescent="0.25">
      <c r="B408" t="str" cm="1">
        <f t="array" ref="B408:J408">TRANSPOSE(_xlfn._xlws.SORT(_xlfn._xlws.FILTER(tillage[tillage_level]&amp;" | "&amp;tillage[tillage_treatment_name],tillage[experiment_ID]=A408)))</f>
        <v xml:space="preserve"> | </v>
      </c>
      <c r="C408" t="str">
        <v xml:space="preserve">0 | </v>
      </c>
      <c r="D408" t="str">
        <v xml:space="preserve">0 | </v>
      </c>
      <c r="E408" t="str">
        <v xml:space="preserve">0 | </v>
      </c>
      <c r="F408" t="str">
        <v xml:space="preserve">0 | </v>
      </c>
      <c r="G408" t="str">
        <v xml:space="preserve">0 | </v>
      </c>
      <c r="H408" t="str">
        <v xml:space="preserve">0 | </v>
      </c>
      <c r="I408" t="str">
        <v xml:space="preserve">0 | </v>
      </c>
      <c r="J408" t="str">
        <v xml:space="preserve">0 | </v>
      </c>
      <c r="DQ408" cm="1">
        <f t="array" ref="DQ408:DY408">TRANSPOSE(_xlfn._xlws.SORT(_xlfn._xlws.FILTER(tillage[tillage_level],tillage[experiment_ID]=A408)))</f>
        <v>0</v>
      </c>
      <c r="DR408">
        <v>0</v>
      </c>
      <c r="DS408">
        <v>0</v>
      </c>
      <c r="DT408">
        <v>0</v>
      </c>
      <c r="DU408">
        <v>0</v>
      </c>
      <c r="DV408">
        <v>0</v>
      </c>
      <c r="DW408">
        <v>0</v>
      </c>
      <c r="DX408">
        <v>0</v>
      </c>
      <c r="DY408" t="str">
        <v/>
      </c>
    </row>
    <row r="409" spans="2:129" x14ac:dyDescent="0.25">
      <c r="B409" t="str" cm="1">
        <f t="array" ref="B409:J409">TRANSPOSE(_xlfn._xlws.SORT(_xlfn._xlws.FILTER(tillage[tillage_level]&amp;" | "&amp;tillage[tillage_treatment_name],tillage[experiment_ID]=A409)))</f>
        <v xml:space="preserve"> | </v>
      </c>
      <c r="C409" t="str">
        <v xml:space="preserve">0 | </v>
      </c>
      <c r="D409" t="str">
        <v xml:space="preserve">0 | </v>
      </c>
      <c r="E409" t="str">
        <v xml:space="preserve">0 | </v>
      </c>
      <c r="F409" t="str">
        <v xml:space="preserve">0 | </v>
      </c>
      <c r="G409" t="str">
        <v xml:space="preserve">0 | </v>
      </c>
      <c r="H409" t="str">
        <v xml:space="preserve">0 | </v>
      </c>
      <c r="I409" t="str">
        <v xml:space="preserve">0 | </v>
      </c>
      <c r="J409" t="str">
        <v xml:space="preserve">0 | </v>
      </c>
      <c r="DQ409" cm="1">
        <f t="array" ref="DQ409:DY409">TRANSPOSE(_xlfn._xlws.SORT(_xlfn._xlws.FILTER(tillage[tillage_level],tillage[experiment_ID]=A409)))</f>
        <v>0</v>
      </c>
      <c r="DR409">
        <v>0</v>
      </c>
      <c r="DS409">
        <v>0</v>
      </c>
      <c r="DT409">
        <v>0</v>
      </c>
      <c r="DU409">
        <v>0</v>
      </c>
      <c r="DV409">
        <v>0</v>
      </c>
      <c r="DW409">
        <v>0</v>
      </c>
      <c r="DX409">
        <v>0</v>
      </c>
      <c r="DY409" t="str">
        <v/>
      </c>
    </row>
    <row r="410" spans="2:129" x14ac:dyDescent="0.25">
      <c r="B410" t="str" cm="1">
        <f t="array" ref="B410:J410">TRANSPOSE(_xlfn._xlws.SORT(_xlfn._xlws.FILTER(tillage[tillage_level]&amp;" | "&amp;tillage[tillage_treatment_name],tillage[experiment_ID]=A410)))</f>
        <v xml:space="preserve"> | </v>
      </c>
      <c r="C410" t="str">
        <v xml:space="preserve">0 | </v>
      </c>
      <c r="D410" t="str">
        <v xml:space="preserve">0 | </v>
      </c>
      <c r="E410" t="str">
        <v xml:space="preserve">0 | </v>
      </c>
      <c r="F410" t="str">
        <v xml:space="preserve">0 | </v>
      </c>
      <c r="G410" t="str">
        <v xml:space="preserve">0 | </v>
      </c>
      <c r="H410" t="str">
        <v xml:space="preserve">0 | </v>
      </c>
      <c r="I410" t="str">
        <v xml:space="preserve">0 | </v>
      </c>
      <c r="J410" t="str">
        <v xml:space="preserve">0 | </v>
      </c>
      <c r="DQ410" cm="1">
        <f t="array" ref="DQ410:DY410">TRANSPOSE(_xlfn._xlws.SORT(_xlfn._xlws.FILTER(tillage[tillage_level],tillage[experiment_ID]=A410)))</f>
        <v>0</v>
      </c>
      <c r="DR410">
        <v>0</v>
      </c>
      <c r="DS410">
        <v>0</v>
      </c>
      <c r="DT410">
        <v>0</v>
      </c>
      <c r="DU410">
        <v>0</v>
      </c>
      <c r="DV410">
        <v>0</v>
      </c>
      <c r="DW410">
        <v>0</v>
      </c>
      <c r="DX410">
        <v>0</v>
      </c>
      <c r="DY410" t="str">
        <v/>
      </c>
    </row>
    <row r="411" spans="2:129" x14ac:dyDescent="0.25">
      <c r="B411" t="str" cm="1">
        <f t="array" ref="B411:J411">TRANSPOSE(_xlfn._xlws.SORT(_xlfn._xlws.FILTER(tillage[tillage_level]&amp;" | "&amp;tillage[tillage_treatment_name],tillage[experiment_ID]=A411)))</f>
        <v xml:space="preserve"> | </v>
      </c>
      <c r="C411" t="str">
        <v xml:space="preserve">0 | </v>
      </c>
      <c r="D411" t="str">
        <v xml:space="preserve">0 | </v>
      </c>
      <c r="E411" t="str">
        <v xml:space="preserve">0 | </v>
      </c>
      <c r="F411" t="str">
        <v xml:space="preserve">0 | </v>
      </c>
      <c r="G411" t="str">
        <v xml:space="preserve">0 | </v>
      </c>
      <c r="H411" t="str">
        <v xml:space="preserve">0 | </v>
      </c>
      <c r="I411" t="str">
        <v xml:space="preserve">0 | </v>
      </c>
      <c r="J411" t="str">
        <v xml:space="preserve">0 | </v>
      </c>
      <c r="DQ411" cm="1">
        <f t="array" ref="DQ411:DY411">TRANSPOSE(_xlfn._xlws.SORT(_xlfn._xlws.FILTER(tillage[tillage_level],tillage[experiment_ID]=A411)))</f>
        <v>0</v>
      </c>
      <c r="DR411">
        <v>0</v>
      </c>
      <c r="DS411">
        <v>0</v>
      </c>
      <c r="DT411">
        <v>0</v>
      </c>
      <c r="DU411">
        <v>0</v>
      </c>
      <c r="DV411">
        <v>0</v>
      </c>
      <c r="DW411">
        <v>0</v>
      </c>
      <c r="DX411">
        <v>0</v>
      </c>
      <c r="DY411" t="str">
        <v/>
      </c>
    </row>
    <row r="412" spans="2:129" x14ac:dyDescent="0.25">
      <c r="B412" t="str" cm="1">
        <f t="array" ref="B412:J412">TRANSPOSE(_xlfn._xlws.SORT(_xlfn._xlws.FILTER(tillage[tillage_level]&amp;" | "&amp;tillage[tillage_treatment_name],tillage[experiment_ID]=A412)))</f>
        <v xml:space="preserve"> | </v>
      </c>
      <c r="C412" t="str">
        <v xml:space="preserve">0 | </v>
      </c>
      <c r="D412" t="str">
        <v xml:space="preserve">0 | </v>
      </c>
      <c r="E412" t="str">
        <v xml:space="preserve">0 | </v>
      </c>
      <c r="F412" t="str">
        <v xml:space="preserve">0 | </v>
      </c>
      <c r="G412" t="str">
        <v xml:space="preserve">0 | </v>
      </c>
      <c r="H412" t="str">
        <v xml:space="preserve">0 | </v>
      </c>
      <c r="I412" t="str">
        <v xml:space="preserve">0 | </v>
      </c>
      <c r="J412" t="str">
        <v xml:space="preserve">0 | </v>
      </c>
      <c r="DQ412" cm="1">
        <f t="array" ref="DQ412:DY412">TRANSPOSE(_xlfn._xlws.SORT(_xlfn._xlws.FILTER(tillage[tillage_level],tillage[experiment_ID]=A412)))</f>
        <v>0</v>
      </c>
      <c r="DR412">
        <v>0</v>
      </c>
      <c r="DS412">
        <v>0</v>
      </c>
      <c r="DT412">
        <v>0</v>
      </c>
      <c r="DU412">
        <v>0</v>
      </c>
      <c r="DV412">
        <v>0</v>
      </c>
      <c r="DW412">
        <v>0</v>
      </c>
      <c r="DX412">
        <v>0</v>
      </c>
      <c r="DY412" t="str">
        <v/>
      </c>
    </row>
    <row r="413" spans="2:129" x14ac:dyDescent="0.25">
      <c r="B413" t="str" cm="1">
        <f t="array" ref="B413:J413">TRANSPOSE(_xlfn._xlws.SORT(_xlfn._xlws.FILTER(tillage[tillage_level]&amp;" | "&amp;tillage[tillage_treatment_name],tillage[experiment_ID]=A413)))</f>
        <v xml:space="preserve"> | </v>
      </c>
      <c r="C413" t="str">
        <v xml:space="preserve">0 | </v>
      </c>
      <c r="D413" t="str">
        <v xml:space="preserve">0 | </v>
      </c>
      <c r="E413" t="str">
        <v xml:space="preserve">0 | </v>
      </c>
      <c r="F413" t="str">
        <v xml:space="preserve">0 | </v>
      </c>
      <c r="G413" t="str">
        <v xml:space="preserve">0 | </v>
      </c>
      <c r="H413" t="str">
        <v xml:space="preserve">0 | </v>
      </c>
      <c r="I413" t="str">
        <v xml:space="preserve">0 | </v>
      </c>
      <c r="J413" t="str">
        <v xml:space="preserve">0 | </v>
      </c>
      <c r="DQ413" cm="1">
        <f t="array" ref="DQ413:DY413">TRANSPOSE(_xlfn._xlws.SORT(_xlfn._xlws.FILTER(tillage[tillage_level],tillage[experiment_ID]=A413)))</f>
        <v>0</v>
      </c>
      <c r="DR413">
        <v>0</v>
      </c>
      <c r="DS413">
        <v>0</v>
      </c>
      <c r="DT413">
        <v>0</v>
      </c>
      <c r="DU413">
        <v>0</v>
      </c>
      <c r="DV413">
        <v>0</v>
      </c>
      <c r="DW413">
        <v>0</v>
      </c>
      <c r="DX413">
        <v>0</v>
      </c>
      <c r="DY413" t="str">
        <v/>
      </c>
    </row>
    <row r="414" spans="2:129" x14ac:dyDescent="0.25">
      <c r="B414" t="str" cm="1">
        <f t="array" ref="B414:J414">TRANSPOSE(_xlfn._xlws.SORT(_xlfn._xlws.FILTER(tillage[tillage_level]&amp;" | "&amp;tillage[tillage_treatment_name],tillage[experiment_ID]=A414)))</f>
        <v xml:space="preserve"> | </v>
      </c>
      <c r="C414" t="str">
        <v xml:space="preserve">0 | </v>
      </c>
      <c r="D414" t="str">
        <v xml:space="preserve">0 | </v>
      </c>
      <c r="E414" t="str">
        <v xml:space="preserve">0 | </v>
      </c>
      <c r="F414" t="str">
        <v xml:space="preserve">0 | </v>
      </c>
      <c r="G414" t="str">
        <v xml:space="preserve">0 | </v>
      </c>
      <c r="H414" t="str">
        <v xml:space="preserve">0 | </v>
      </c>
      <c r="I414" t="str">
        <v xml:space="preserve">0 | </v>
      </c>
      <c r="J414" t="str">
        <v xml:space="preserve">0 | </v>
      </c>
      <c r="DQ414" cm="1">
        <f t="array" ref="DQ414:DY414">TRANSPOSE(_xlfn._xlws.SORT(_xlfn._xlws.FILTER(tillage[tillage_level],tillage[experiment_ID]=A414)))</f>
        <v>0</v>
      </c>
      <c r="DR414">
        <v>0</v>
      </c>
      <c r="DS414">
        <v>0</v>
      </c>
      <c r="DT414">
        <v>0</v>
      </c>
      <c r="DU414">
        <v>0</v>
      </c>
      <c r="DV414">
        <v>0</v>
      </c>
      <c r="DW414">
        <v>0</v>
      </c>
      <c r="DX414">
        <v>0</v>
      </c>
      <c r="DY414" t="str">
        <v/>
      </c>
    </row>
    <row r="415" spans="2:129" x14ac:dyDescent="0.25">
      <c r="B415" t="str" cm="1">
        <f t="array" ref="B415:J415">TRANSPOSE(_xlfn._xlws.SORT(_xlfn._xlws.FILTER(tillage[tillage_level]&amp;" | "&amp;tillage[tillage_treatment_name],tillage[experiment_ID]=A415)))</f>
        <v xml:space="preserve"> | </v>
      </c>
      <c r="C415" t="str">
        <v xml:space="preserve">0 | </v>
      </c>
      <c r="D415" t="str">
        <v xml:space="preserve">0 | </v>
      </c>
      <c r="E415" t="str">
        <v xml:space="preserve">0 | </v>
      </c>
      <c r="F415" t="str">
        <v xml:space="preserve">0 | </v>
      </c>
      <c r="G415" t="str">
        <v xml:space="preserve">0 | </v>
      </c>
      <c r="H415" t="str">
        <v xml:space="preserve">0 | </v>
      </c>
      <c r="I415" t="str">
        <v xml:space="preserve">0 | </v>
      </c>
      <c r="J415" t="str">
        <v xml:space="preserve">0 | </v>
      </c>
      <c r="DQ415" cm="1">
        <f t="array" ref="DQ415:DY415">TRANSPOSE(_xlfn._xlws.SORT(_xlfn._xlws.FILTER(tillage[tillage_level],tillage[experiment_ID]=A415)))</f>
        <v>0</v>
      </c>
      <c r="DR415">
        <v>0</v>
      </c>
      <c r="DS415">
        <v>0</v>
      </c>
      <c r="DT415">
        <v>0</v>
      </c>
      <c r="DU415">
        <v>0</v>
      </c>
      <c r="DV415">
        <v>0</v>
      </c>
      <c r="DW415">
        <v>0</v>
      </c>
      <c r="DX415">
        <v>0</v>
      </c>
      <c r="DY415" t="str">
        <v/>
      </c>
    </row>
    <row r="416" spans="2:129" x14ac:dyDescent="0.25">
      <c r="B416" t="str" cm="1">
        <f t="array" ref="B416:J416">TRANSPOSE(_xlfn._xlws.SORT(_xlfn._xlws.FILTER(tillage[tillage_level]&amp;" | "&amp;tillage[tillage_treatment_name],tillage[experiment_ID]=A416)))</f>
        <v xml:space="preserve"> | </v>
      </c>
      <c r="C416" t="str">
        <v xml:space="preserve">0 | </v>
      </c>
      <c r="D416" t="str">
        <v xml:space="preserve">0 | </v>
      </c>
      <c r="E416" t="str">
        <v xml:space="preserve">0 | </v>
      </c>
      <c r="F416" t="str">
        <v xml:space="preserve">0 | </v>
      </c>
      <c r="G416" t="str">
        <v xml:space="preserve">0 | </v>
      </c>
      <c r="H416" t="str">
        <v xml:space="preserve">0 | </v>
      </c>
      <c r="I416" t="str">
        <v xml:space="preserve">0 | </v>
      </c>
      <c r="J416" t="str">
        <v xml:space="preserve">0 | </v>
      </c>
      <c r="DQ416" cm="1">
        <f t="array" ref="DQ416:DY416">TRANSPOSE(_xlfn._xlws.SORT(_xlfn._xlws.FILTER(tillage[tillage_level],tillage[experiment_ID]=A416)))</f>
        <v>0</v>
      </c>
      <c r="DR416">
        <v>0</v>
      </c>
      <c r="DS416">
        <v>0</v>
      </c>
      <c r="DT416">
        <v>0</v>
      </c>
      <c r="DU416">
        <v>0</v>
      </c>
      <c r="DV416">
        <v>0</v>
      </c>
      <c r="DW416">
        <v>0</v>
      </c>
      <c r="DX416">
        <v>0</v>
      </c>
      <c r="DY416" t="str">
        <v/>
      </c>
    </row>
    <row r="417" spans="2:129" x14ac:dyDescent="0.25">
      <c r="B417" t="str" cm="1">
        <f t="array" ref="B417:J417">TRANSPOSE(_xlfn._xlws.SORT(_xlfn._xlws.FILTER(tillage[tillage_level]&amp;" | "&amp;tillage[tillage_treatment_name],tillage[experiment_ID]=A417)))</f>
        <v xml:space="preserve"> | </v>
      </c>
      <c r="C417" t="str">
        <v xml:space="preserve">0 | </v>
      </c>
      <c r="D417" t="str">
        <v xml:space="preserve">0 | </v>
      </c>
      <c r="E417" t="str">
        <v xml:space="preserve">0 | </v>
      </c>
      <c r="F417" t="str">
        <v xml:space="preserve">0 | </v>
      </c>
      <c r="G417" t="str">
        <v xml:space="preserve">0 | </v>
      </c>
      <c r="H417" t="str">
        <v xml:space="preserve">0 | </v>
      </c>
      <c r="I417" t="str">
        <v xml:space="preserve">0 | </v>
      </c>
      <c r="J417" t="str">
        <v xml:space="preserve">0 | </v>
      </c>
      <c r="DQ417" cm="1">
        <f t="array" ref="DQ417:DY417">TRANSPOSE(_xlfn._xlws.SORT(_xlfn._xlws.FILTER(tillage[tillage_level],tillage[experiment_ID]=A417)))</f>
        <v>0</v>
      </c>
      <c r="DR417">
        <v>0</v>
      </c>
      <c r="DS417">
        <v>0</v>
      </c>
      <c r="DT417">
        <v>0</v>
      </c>
      <c r="DU417">
        <v>0</v>
      </c>
      <c r="DV417">
        <v>0</v>
      </c>
      <c r="DW417">
        <v>0</v>
      </c>
      <c r="DX417">
        <v>0</v>
      </c>
      <c r="DY417" t="str">
        <v/>
      </c>
    </row>
    <row r="418" spans="2:129" x14ac:dyDescent="0.25">
      <c r="B418" t="str" cm="1">
        <f t="array" ref="B418:J418">TRANSPOSE(_xlfn._xlws.SORT(_xlfn._xlws.FILTER(tillage[tillage_level]&amp;" | "&amp;tillage[tillage_treatment_name],tillage[experiment_ID]=A418)))</f>
        <v xml:space="preserve"> | </v>
      </c>
      <c r="C418" t="str">
        <v xml:space="preserve">0 | </v>
      </c>
      <c r="D418" t="str">
        <v xml:space="preserve">0 | </v>
      </c>
      <c r="E418" t="str">
        <v xml:space="preserve">0 | </v>
      </c>
      <c r="F418" t="str">
        <v xml:space="preserve">0 | </v>
      </c>
      <c r="G418" t="str">
        <v xml:space="preserve">0 | </v>
      </c>
      <c r="H418" t="str">
        <v xml:space="preserve">0 | </v>
      </c>
      <c r="I418" t="str">
        <v xml:space="preserve">0 | </v>
      </c>
      <c r="J418" t="str">
        <v xml:space="preserve">0 | </v>
      </c>
      <c r="DQ418" cm="1">
        <f t="array" ref="DQ418:DY418">TRANSPOSE(_xlfn._xlws.SORT(_xlfn._xlws.FILTER(tillage[tillage_level],tillage[experiment_ID]=A418)))</f>
        <v>0</v>
      </c>
      <c r="DR418">
        <v>0</v>
      </c>
      <c r="DS418">
        <v>0</v>
      </c>
      <c r="DT418">
        <v>0</v>
      </c>
      <c r="DU418">
        <v>0</v>
      </c>
      <c r="DV418">
        <v>0</v>
      </c>
      <c r="DW418">
        <v>0</v>
      </c>
      <c r="DX418">
        <v>0</v>
      </c>
      <c r="DY418" t="str">
        <v/>
      </c>
    </row>
    <row r="419" spans="2:129" x14ac:dyDescent="0.25">
      <c r="B419" t="str" cm="1">
        <f t="array" ref="B419:J419">TRANSPOSE(_xlfn._xlws.SORT(_xlfn._xlws.FILTER(tillage[tillage_level]&amp;" | "&amp;tillage[tillage_treatment_name],tillage[experiment_ID]=A419)))</f>
        <v xml:space="preserve"> | </v>
      </c>
      <c r="C419" t="str">
        <v xml:space="preserve">0 | </v>
      </c>
      <c r="D419" t="str">
        <v xml:space="preserve">0 | </v>
      </c>
      <c r="E419" t="str">
        <v xml:space="preserve">0 | </v>
      </c>
      <c r="F419" t="str">
        <v xml:space="preserve">0 | </v>
      </c>
      <c r="G419" t="str">
        <v xml:space="preserve">0 | </v>
      </c>
      <c r="H419" t="str">
        <v xml:space="preserve">0 | </v>
      </c>
      <c r="I419" t="str">
        <v xml:space="preserve">0 | </v>
      </c>
      <c r="J419" t="str">
        <v xml:space="preserve">0 | </v>
      </c>
      <c r="DQ419" cm="1">
        <f t="array" ref="DQ419:DY419">TRANSPOSE(_xlfn._xlws.SORT(_xlfn._xlws.FILTER(tillage[tillage_level],tillage[experiment_ID]=A419)))</f>
        <v>0</v>
      </c>
      <c r="DR419">
        <v>0</v>
      </c>
      <c r="DS419">
        <v>0</v>
      </c>
      <c r="DT419">
        <v>0</v>
      </c>
      <c r="DU419">
        <v>0</v>
      </c>
      <c r="DV419">
        <v>0</v>
      </c>
      <c r="DW419">
        <v>0</v>
      </c>
      <c r="DX419">
        <v>0</v>
      </c>
      <c r="DY419" t="str">
        <v/>
      </c>
    </row>
    <row r="420" spans="2:129" x14ac:dyDescent="0.25">
      <c r="B420" t="str" cm="1">
        <f t="array" ref="B420:J420">TRANSPOSE(_xlfn._xlws.SORT(_xlfn._xlws.FILTER(tillage[tillage_level]&amp;" | "&amp;tillage[tillage_treatment_name],tillage[experiment_ID]=A420)))</f>
        <v xml:space="preserve"> | </v>
      </c>
      <c r="C420" t="str">
        <v xml:space="preserve">0 | </v>
      </c>
      <c r="D420" t="str">
        <v xml:space="preserve">0 | </v>
      </c>
      <c r="E420" t="str">
        <v xml:space="preserve">0 | </v>
      </c>
      <c r="F420" t="str">
        <v xml:space="preserve">0 | </v>
      </c>
      <c r="G420" t="str">
        <v xml:space="preserve">0 | </v>
      </c>
      <c r="H420" t="str">
        <v xml:space="preserve">0 | </v>
      </c>
      <c r="I420" t="str">
        <v xml:space="preserve">0 | </v>
      </c>
      <c r="J420" t="str">
        <v xml:space="preserve">0 | </v>
      </c>
      <c r="DQ420" cm="1">
        <f t="array" ref="DQ420:DY420">TRANSPOSE(_xlfn._xlws.SORT(_xlfn._xlws.FILTER(tillage[tillage_level],tillage[experiment_ID]=A420)))</f>
        <v>0</v>
      </c>
      <c r="DR420">
        <v>0</v>
      </c>
      <c r="DS420">
        <v>0</v>
      </c>
      <c r="DT420">
        <v>0</v>
      </c>
      <c r="DU420">
        <v>0</v>
      </c>
      <c r="DV420">
        <v>0</v>
      </c>
      <c r="DW420">
        <v>0</v>
      </c>
      <c r="DX420">
        <v>0</v>
      </c>
      <c r="DY420" t="str">
        <v/>
      </c>
    </row>
    <row r="421" spans="2:129" x14ac:dyDescent="0.25">
      <c r="B421" t="str" cm="1">
        <f t="array" ref="B421:J421">TRANSPOSE(_xlfn._xlws.SORT(_xlfn._xlws.FILTER(tillage[tillage_level]&amp;" | "&amp;tillage[tillage_treatment_name],tillage[experiment_ID]=A421)))</f>
        <v xml:space="preserve"> | </v>
      </c>
      <c r="C421" t="str">
        <v xml:space="preserve">0 | </v>
      </c>
      <c r="D421" t="str">
        <v xml:space="preserve">0 | </v>
      </c>
      <c r="E421" t="str">
        <v xml:space="preserve">0 | </v>
      </c>
      <c r="F421" t="str">
        <v xml:space="preserve">0 | </v>
      </c>
      <c r="G421" t="str">
        <v xml:space="preserve">0 | </v>
      </c>
      <c r="H421" t="str">
        <v xml:space="preserve">0 | </v>
      </c>
      <c r="I421" t="str">
        <v xml:space="preserve">0 | </v>
      </c>
      <c r="J421" t="str">
        <v xml:space="preserve">0 | </v>
      </c>
      <c r="DQ421" cm="1">
        <f t="array" ref="DQ421:DY421">TRANSPOSE(_xlfn._xlws.SORT(_xlfn._xlws.FILTER(tillage[tillage_level],tillage[experiment_ID]=A421)))</f>
        <v>0</v>
      </c>
      <c r="DR421">
        <v>0</v>
      </c>
      <c r="DS421">
        <v>0</v>
      </c>
      <c r="DT421">
        <v>0</v>
      </c>
      <c r="DU421">
        <v>0</v>
      </c>
      <c r="DV421">
        <v>0</v>
      </c>
      <c r="DW421">
        <v>0</v>
      </c>
      <c r="DX421">
        <v>0</v>
      </c>
      <c r="DY421" t="str">
        <v/>
      </c>
    </row>
    <row r="422" spans="2:129" x14ac:dyDescent="0.25">
      <c r="B422" t="str" cm="1">
        <f t="array" ref="B422:J422">TRANSPOSE(_xlfn._xlws.SORT(_xlfn._xlws.FILTER(tillage[tillage_level]&amp;" | "&amp;tillage[tillage_treatment_name],tillage[experiment_ID]=A422)))</f>
        <v xml:space="preserve"> | </v>
      </c>
      <c r="C422" t="str">
        <v xml:space="preserve">0 | </v>
      </c>
      <c r="D422" t="str">
        <v xml:space="preserve">0 | </v>
      </c>
      <c r="E422" t="str">
        <v xml:space="preserve">0 | </v>
      </c>
      <c r="F422" t="str">
        <v xml:space="preserve">0 | </v>
      </c>
      <c r="G422" t="str">
        <v xml:space="preserve">0 | </v>
      </c>
      <c r="H422" t="str">
        <v xml:space="preserve">0 | </v>
      </c>
      <c r="I422" t="str">
        <v xml:space="preserve">0 | </v>
      </c>
      <c r="J422" t="str">
        <v xml:space="preserve">0 | </v>
      </c>
      <c r="DQ422" cm="1">
        <f t="array" ref="DQ422:DY422">TRANSPOSE(_xlfn._xlws.SORT(_xlfn._xlws.FILTER(tillage[tillage_level],tillage[experiment_ID]=A422)))</f>
        <v>0</v>
      </c>
      <c r="DR422">
        <v>0</v>
      </c>
      <c r="DS422">
        <v>0</v>
      </c>
      <c r="DT422">
        <v>0</v>
      </c>
      <c r="DU422">
        <v>0</v>
      </c>
      <c r="DV422">
        <v>0</v>
      </c>
      <c r="DW422">
        <v>0</v>
      </c>
      <c r="DX422">
        <v>0</v>
      </c>
      <c r="DY422" t="str">
        <v/>
      </c>
    </row>
    <row r="423" spans="2:129" x14ac:dyDescent="0.25">
      <c r="B423" t="str" cm="1">
        <f t="array" ref="B423:J423">TRANSPOSE(_xlfn._xlws.SORT(_xlfn._xlws.FILTER(tillage[tillage_level]&amp;" | "&amp;tillage[tillage_treatment_name],tillage[experiment_ID]=A423)))</f>
        <v xml:space="preserve"> | </v>
      </c>
      <c r="C423" t="str">
        <v xml:space="preserve">0 | </v>
      </c>
      <c r="D423" t="str">
        <v xml:space="preserve">0 | </v>
      </c>
      <c r="E423" t="str">
        <v xml:space="preserve">0 | </v>
      </c>
      <c r="F423" t="str">
        <v xml:space="preserve">0 | </v>
      </c>
      <c r="G423" t="str">
        <v xml:space="preserve">0 | </v>
      </c>
      <c r="H423" t="str">
        <v xml:space="preserve">0 | </v>
      </c>
      <c r="I423" t="str">
        <v xml:space="preserve">0 | </v>
      </c>
      <c r="J423" t="str">
        <v xml:space="preserve">0 | </v>
      </c>
      <c r="DQ423" cm="1">
        <f t="array" ref="DQ423:DY423">TRANSPOSE(_xlfn._xlws.SORT(_xlfn._xlws.FILTER(tillage[tillage_level],tillage[experiment_ID]=A423)))</f>
        <v>0</v>
      </c>
      <c r="DR423">
        <v>0</v>
      </c>
      <c r="DS423">
        <v>0</v>
      </c>
      <c r="DT423">
        <v>0</v>
      </c>
      <c r="DU423">
        <v>0</v>
      </c>
      <c r="DV423">
        <v>0</v>
      </c>
      <c r="DW423">
        <v>0</v>
      </c>
      <c r="DX423">
        <v>0</v>
      </c>
      <c r="DY423" t="str">
        <v/>
      </c>
    </row>
    <row r="424" spans="2:129" x14ac:dyDescent="0.25">
      <c r="B424" t="str" cm="1">
        <f t="array" ref="B424:J424">TRANSPOSE(_xlfn._xlws.SORT(_xlfn._xlws.FILTER(tillage[tillage_level]&amp;" | "&amp;tillage[tillage_treatment_name],tillage[experiment_ID]=A424)))</f>
        <v xml:space="preserve"> | </v>
      </c>
      <c r="C424" t="str">
        <v xml:space="preserve">0 | </v>
      </c>
      <c r="D424" t="str">
        <v xml:space="preserve">0 | </v>
      </c>
      <c r="E424" t="str">
        <v xml:space="preserve">0 | </v>
      </c>
      <c r="F424" t="str">
        <v xml:space="preserve">0 | </v>
      </c>
      <c r="G424" t="str">
        <v xml:space="preserve">0 | </v>
      </c>
      <c r="H424" t="str">
        <v xml:space="preserve">0 | </v>
      </c>
      <c r="I424" t="str">
        <v xml:space="preserve">0 | </v>
      </c>
      <c r="J424" t="str">
        <v xml:space="preserve">0 | </v>
      </c>
      <c r="DQ424" cm="1">
        <f t="array" ref="DQ424:DY424">TRANSPOSE(_xlfn._xlws.SORT(_xlfn._xlws.FILTER(tillage[tillage_level],tillage[experiment_ID]=A424)))</f>
        <v>0</v>
      </c>
      <c r="DR424">
        <v>0</v>
      </c>
      <c r="DS424">
        <v>0</v>
      </c>
      <c r="DT424">
        <v>0</v>
      </c>
      <c r="DU424">
        <v>0</v>
      </c>
      <c r="DV424">
        <v>0</v>
      </c>
      <c r="DW424">
        <v>0</v>
      </c>
      <c r="DX424">
        <v>0</v>
      </c>
      <c r="DY424" t="str">
        <v/>
      </c>
    </row>
    <row r="425" spans="2:129" x14ac:dyDescent="0.25">
      <c r="B425" t="str" cm="1">
        <f t="array" ref="B425:J425">TRANSPOSE(_xlfn._xlws.SORT(_xlfn._xlws.FILTER(tillage[tillage_level]&amp;" | "&amp;tillage[tillage_treatment_name],tillage[experiment_ID]=A425)))</f>
        <v xml:space="preserve"> | </v>
      </c>
      <c r="C425" t="str">
        <v xml:space="preserve">0 | </v>
      </c>
      <c r="D425" t="str">
        <v xml:space="preserve">0 | </v>
      </c>
      <c r="E425" t="str">
        <v xml:space="preserve">0 | </v>
      </c>
      <c r="F425" t="str">
        <v xml:space="preserve">0 | </v>
      </c>
      <c r="G425" t="str">
        <v xml:space="preserve">0 | </v>
      </c>
      <c r="H425" t="str">
        <v xml:space="preserve">0 | </v>
      </c>
      <c r="I425" t="str">
        <v xml:space="preserve">0 | </v>
      </c>
      <c r="J425" t="str">
        <v xml:space="preserve">0 | </v>
      </c>
      <c r="DQ425" cm="1">
        <f t="array" ref="DQ425:DY425">TRANSPOSE(_xlfn._xlws.SORT(_xlfn._xlws.FILTER(tillage[tillage_level],tillage[experiment_ID]=A425)))</f>
        <v>0</v>
      </c>
      <c r="DR425">
        <v>0</v>
      </c>
      <c r="DS425">
        <v>0</v>
      </c>
      <c r="DT425">
        <v>0</v>
      </c>
      <c r="DU425">
        <v>0</v>
      </c>
      <c r="DV425">
        <v>0</v>
      </c>
      <c r="DW425">
        <v>0</v>
      </c>
      <c r="DX425">
        <v>0</v>
      </c>
      <c r="DY425" t="str">
        <v/>
      </c>
    </row>
    <row r="426" spans="2:129" x14ac:dyDescent="0.25">
      <c r="B426" t="str" cm="1">
        <f t="array" ref="B426:J426">TRANSPOSE(_xlfn._xlws.SORT(_xlfn._xlws.FILTER(tillage[tillage_level]&amp;" | "&amp;tillage[tillage_treatment_name],tillage[experiment_ID]=A426)))</f>
        <v xml:space="preserve"> | </v>
      </c>
      <c r="C426" t="str">
        <v xml:space="preserve">0 | </v>
      </c>
      <c r="D426" t="str">
        <v xml:space="preserve">0 | </v>
      </c>
      <c r="E426" t="str">
        <v xml:space="preserve">0 | </v>
      </c>
      <c r="F426" t="str">
        <v xml:space="preserve">0 | </v>
      </c>
      <c r="G426" t="str">
        <v xml:space="preserve">0 | </v>
      </c>
      <c r="H426" t="str">
        <v xml:space="preserve">0 | </v>
      </c>
      <c r="I426" t="str">
        <v xml:space="preserve">0 | </v>
      </c>
      <c r="J426" t="str">
        <v xml:space="preserve">0 | </v>
      </c>
      <c r="DQ426" cm="1">
        <f t="array" ref="DQ426:DY426">TRANSPOSE(_xlfn._xlws.SORT(_xlfn._xlws.FILTER(tillage[tillage_level],tillage[experiment_ID]=A426)))</f>
        <v>0</v>
      </c>
      <c r="DR426">
        <v>0</v>
      </c>
      <c r="DS426">
        <v>0</v>
      </c>
      <c r="DT426">
        <v>0</v>
      </c>
      <c r="DU426">
        <v>0</v>
      </c>
      <c r="DV426">
        <v>0</v>
      </c>
      <c r="DW426">
        <v>0</v>
      </c>
      <c r="DX426">
        <v>0</v>
      </c>
      <c r="DY426" t="str">
        <v/>
      </c>
    </row>
    <row r="427" spans="2:129" x14ac:dyDescent="0.25">
      <c r="B427" t="str" cm="1">
        <f t="array" ref="B427:J427">TRANSPOSE(_xlfn._xlws.SORT(_xlfn._xlws.FILTER(tillage[tillage_level]&amp;" | "&amp;tillage[tillage_treatment_name],tillage[experiment_ID]=A427)))</f>
        <v xml:space="preserve"> | </v>
      </c>
      <c r="C427" t="str">
        <v xml:space="preserve">0 | </v>
      </c>
      <c r="D427" t="str">
        <v xml:space="preserve">0 | </v>
      </c>
      <c r="E427" t="str">
        <v xml:space="preserve">0 | </v>
      </c>
      <c r="F427" t="str">
        <v xml:space="preserve">0 | </v>
      </c>
      <c r="G427" t="str">
        <v xml:space="preserve">0 | </v>
      </c>
      <c r="H427" t="str">
        <v xml:space="preserve">0 | </v>
      </c>
      <c r="I427" t="str">
        <v xml:space="preserve">0 | </v>
      </c>
      <c r="J427" t="str">
        <v xml:space="preserve">0 | </v>
      </c>
      <c r="DQ427" cm="1">
        <f t="array" ref="DQ427:DY427">TRANSPOSE(_xlfn._xlws.SORT(_xlfn._xlws.FILTER(tillage[tillage_level],tillage[experiment_ID]=A427)))</f>
        <v>0</v>
      </c>
      <c r="DR427">
        <v>0</v>
      </c>
      <c r="DS427">
        <v>0</v>
      </c>
      <c r="DT427">
        <v>0</v>
      </c>
      <c r="DU427">
        <v>0</v>
      </c>
      <c r="DV427">
        <v>0</v>
      </c>
      <c r="DW427">
        <v>0</v>
      </c>
      <c r="DX427">
        <v>0</v>
      </c>
      <c r="DY427" t="str">
        <v/>
      </c>
    </row>
    <row r="428" spans="2:129" x14ac:dyDescent="0.25">
      <c r="B428" t="str" cm="1">
        <f t="array" ref="B428:J428">TRANSPOSE(_xlfn._xlws.SORT(_xlfn._xlws.FILTER(tillage[tillage_level]&amp;" | "&amp;tillage[tillage_treatment_name],tillage[experiment_ID]=A428)))</f>
        <v xml:space="preserve"> | </v>
      </c>
      <c r="C428" t="str">
        <v xml:space="preserve">0 | </v>
      </c>
      <c r="D428" t="str">
        <v xml:space="preserve">0 | </v>
      </c>
      <c r="E428" t="str">
        <v xml:space="preserve">0 | </v>
      </c>
      <c r="F428" t="str">
        <v xml:space="preserve">0 | </v>
      </c>
      <c r="G428" t="str">
        <v xml:space="preserve">0 | </v>
      </c>
      <c r="H428" t="str">
        <v xml:space="preserve">0 | </v>
      </c>
      <c r="I428" t="str">
        <v xml:space="preserve">0 | </v>
      </c>
      <c r="J428" t="str">
        <v xml:space="preserve">0 | </v>
      </c>
      <c r="DQ428" cm="1">
        <f t="array" ref="DQ428:DY428">TRANSPOSE(_xlfn._xlws.SORT(_xlfn._xlws.FILTER(tillage[tillage_level],tillage[experiment_ID]=A428)))</f>
        <v>0</v>
      </c>
      <c r="DR428">
        <v>0</v>
      </c>
      <c r="DS428">
        <v>0</v>
      </c>
      <c r="DT428">
        <v>0</v>
      </c>
      <c r="DU428">
        <v>0</v>
      </c>
      <c r="DV428">
        <v>0</v>
      </c>
      <c r="DW428">
        <v>0</v>
      </c>
      <c r="DX428">
        <v>0</v>
      </c>
      <c r="DY428" t="str">
        <v/>
      </c>
    </row>
    <row r="429" spans="2:129" x14ac:dyDescent="0.25">
      <c r="B429" t="str" cm="1">
        <f t="array" ref="B429:J429">TRANSPOSE(_xlfn._xlws.SORT(_xlfn._xlws.FILTER(tillage[tillage_level]&amp;" | "&amp;tillage[tillage_treatment_name],tillage[experiment_ID]=A429)))</f>
        <v xml:space="preserve"> | </v>
      </c>
      <c r="C429" t="str">
        <v xml:space="preserve">0 | </v>
      </c>
      <c r="D429" t="str">
        <v xml:space="preserve">0 | </v>
      </c>
      <c r="E429" t="str">
        <v xml:space="preserve">0 | </v>
      </c>
      <c r="F429" t="str">
        <v xml:space="preserve">0 | </v>
      </c>
      <c r="G429" t="str">
        <v xml:space="preserve">0 | </v>
      </c>
      <c r="H429" t="str">
        <v xml:space="preserve">0 | </v>
      </c>
      <c r="I429" t="str">
        <v xml:space="preserve">0 | </v>
      </c>
      <c r="J429" t="str">
        <v xml:space="preserve">0 | </v>
      </c>
      <c r="DQ429" cm="1">
        <f t="array" ref="DQ429:DY429">TRANSPOSE(_xlfn._xlws.SORT(_xlfn._xlws.FILTER(tillage[tillage_level],tillage[experiment_ID]=A429)))</f>
        <v>0</v>
      </c>
      <c r="DR429">
        <v>0</v>
      </c>
      <c r="DS429">
        <v>0</v>
      </c>
      <c r="DT429">
        <v>0</v>
      </c>
      <c r="DU429">
        <v>0</v>
      </c>
      <c r="DV429">
        <v>0</v>
      </c>
      <c r="DW429">
        <v>0</v>
      </c>
      <c r="DX429">
        <v>0</v>
      </c>
      <c r="DY429" t="str">
        <v/>
      </c>
    </row>
    <row r="430" spans="2:129" x14ac:dyDescent="0.25">
      <c r="B430" t="str" cm="1">
        <f t="array" ref="B430:J430">TRANSPOSE(_xlfn._xlws.SORT(_xlfn._xlws.FILTER(tillage[tillage_level]&amp;" | "&amp;tillage[tillage_treatment_name],tillage[experiment_ID]=A430)))</f>
        <v xml:space="preserve"> | </v>
      </c>
      <c r="C430" t="str">
        <v xml:space="preserve">0 | </v>
      </c>
      <c r="D430" t="str">
        <v xml:space="preserve">0 | </v>
      </c>
      <c r="E430" t="str">
        <v xml:space="preserve">0 | </v>
      </c>
      <c r="F430" t="str">
        <v xml:space="preserve">0 | </v>
      </c>
      <c r="G430" t="str">
        <v xml:space="preserve">0 | </v>
      </c>
      <c r="H430" t="str">
        <v xml:space="preserve">0 | </v>
      </c>
      <c r="I430" t="str">
        <v xml:space="preserve">0 | </v>
      </c>
      <c r="J430" t="str">
        <v xml:space="preserve">0 | </v>
      </c>
      <c r="DQ430" cm="1">
        <f t="array" ref="DQ430:DY430">TRANSPOSE(_xlfn._xlws.SORT(_xlfn._xlws.FILTER(tillage[tillage_level],tillage[experiment_ID]=A430)))</f>
        <v>0</v>
      </c>
      <c r="DR430">
        <v>0</v>
      </c>
      <c r="DS430">
        <v>0</v>
      </c>
      <c r="DT430">
        <v>0</v>
      </c>
      <c r="DU430">
        <v>0</v>
      </c>
      <c r="DV430">
        <v>0</v>
      </c>
      <c r="DW430">
        <v>0</v>
      </c>
      <c r="DX430">
        <v>0</v>
      </c>
      <c r="DY430" t="str">
        <v/>
      </c>
    </row>
    <row r="431" spans="2:129" x14ac:dyDescent="0.25">
      <c r="B431" t="str" cm="1">
        <f t="array" ref="B431:J431">TRANSPOSE(_xlfn._xlws.SORT(_xlfn._xlws.FILTER(tillage[tillage_level]&amp;" | "&amp;tillage[tillage_treatment_name],tillage[experiment_ID]=A431)))</f>
        <v xml:space="preserve"> | </v>
      </c>
      <c r="C431" t="str">
        <v xml:space="preserve">0 | </v>
      </c>
      <c r="D431" t="str">
        <v xml:space="preserve">0 | </v>
      </c>
      <c r="E431" t="str">
        <v xml:space="preserve">0 | </v>
      </c>
      <c r="F431" t="str">
        <v xml:space="preserve">0 | </v>
      </c>
      <c r="G431" t="str">
        <v xml:space="preserve">0 | </v>
      </c>
      <c r="H431" t="str">
        <v xml:space="preserve">0 | </v>
      </c>
      <c r="I431" t="str">
        <v xml:space="preserve">0 | </v>
      </c>
      <c r="J431" t="str">
        <v xml:space="preserve">0 | </v>
      </c>
      <c r="DQ431" cm="1">
        <f t="array" ref="DQ431:DY431">TRANSPOSE(_xlfn._xlws.SORT(_xlfn._xlws.FILTER(tillage[tillage_level],tillage[experiment_ID]=A431)))</f>
        <v>0</v>
      </c>
      <c r="DR431">
        <v>0</v>
      </c>
      <c r="DS431">
        <v>0</v>
      </c>
      <c r="DT431">
        <v>0</v>
      </c>
      <c r="DU431">
        <v>0</v>
      </c>
      <c r="DV431">
        <v>0</v>
      </c>
      <c r="DW431">
        <v>0</v>
      </c>
      <c r="DX431">
        <v>0</v>
      </c>
      <c r="DY431" t="str">
        <v/>
      </c>
    </row>
    <row r="432" spans="2:129" x14ac:dyDescent="0.25">
      <c r="B432" t="str" cm="1">
        <f t="array" ref="B432:J432">TRANSPOSE(_xlfn._xlws.SORT(_xlfn._xlws.FILTER(tillage[tillage_level]&amp;" | "&amp;tillage[tillage_treatment_name],tillage[experiment_ID]=A432)))</f>
        <v xml:space="preserve"> | </v>
      </c>
      <c r="C432" t="str">
        <v xml:space="preserve">0 | </v>
      </c>
      <c r="D432" t="str">
        <v xml:space="preserve">0 | </v>
      </c>
      <c r="E432" t="str">
        <v xml:space="preserve">0 | </v>
      </c>
      <c r="F432" t="str">
        <v xml:space="preserve">0 | </v>
      </c>
      <c r="G432" t="str">
        <v xml:space="preserve">0 | </v>
      </c>
      <c r="H432" t="str">
        <v xml:space="preserve">0 | </v>
      </c>
      <c r="I432" t="str">
        <v xml:space="preserve">0 | </v>
      </c>
      <c r="J432" t="str">
        <v xml:space="preserve">0 | </v>
      </c>
      <c r="DQ432" cm="1">
        <f t="array" ref="DQ432:DY432">TRANSPOSE(_xlfn._xlws.SORT(_xlfn._xlws.FILTER(tillage[tillage_level],tillage[experiment_ID]=A432)))</f>
        <v>0</v>
      </c>
      <c r="DR432">
        <v>0</v>
      </c>
      <c r="DS432">
        <v>0</v>
      </c>
      <c r="DT432">
        <v>0</v>
      </c>
      <c r="DU432">
        <v>0</v>
      </c>
      <c r="DV432">
        <v>0</v>
      </c>
      <c r="DW432">
        <v>0</v>
      </c>
      <c r="DX432">
        <v>0</v>
      </c>
      <c r="DY432" t="str">
        <v/>
      </c>
    </row>
    <row r="433" spans="2:129" x14ac:dyDescent="0.25">
      <c r="B433" t="str" cm="1">
        <f t="array" ref="B433:J433">TRANSPOSE(_xlfn._xlws.SORT(_xlfn._xlws.FILTER(tillage[tillage_level]&amp;" | "&amp;tillage[tillage_treatment_name],tillage[experiment_ID]=A433)))</f>
        <v xml:space="preserve"> | </v>
      </c>
      <c r="C433" t="str">
        <v xml:space="preserve">0 | </v>
      </c>
      <c r="D433" t="str">
        <v xml:space="preserve">0 | </v>
      </c>
      <c r="E433" t="str">
        <v xml:space="preserve">0 | </v>
      </c>
      <c r="F433" t="str">
        <v xml:space="preserve">0 | </v>
      </c>
      <c r="G433" t="str">
        <v xml:space="preserve">0 | </v>
      </c>
      <c r="H433" t="str">
        <v xml:space="preserve">0 | </v>
      </c>
      <c r="I433" t="str">
        <v xml:space="preserve">0 | </v>
      </c>
      <c r="J433" t="str">
        <v xml:space="preserve">0 | </v>
      </c>
      <c r="DQ433" cm="1">
        <f t="array" ref="DQ433:DY433">TRANSPOSE(_xlfn._xlws.SORT(_xlfn._xlws.FILTER(tillage[tillage_level],tillage[experiment_ID]=A433)))</f>
        <v>0</v>
      </c>
      <c r="DR433">
        <v>0</v>
      </c>
      <c r="DS433">
        <v>0</v>
      </c>
      <c r="DT433">
        <v>0</v>
      </c>
      <c r="DU433">
        <v>0</v>
      </c>
      <c r="DV433">
        <v>0</v>
      </c>
      <c r="DW433">
        <v>0</v>
      </c>
      <c r="DX433">
        <v>0</v>
      </c>
      <c r="DY433" t="str">
        <v/>
      </c>
    </row>
    <row r="434" spans="2:129" x14ac:dyDescent="0.25">
      <c r="B434" t="str" cm="1">
        <f t="array" ref="B434:J434">TRANSPOSE(_xlfn._xlws.SORT(_xlfn._xlws.FILTER(tillage[tillage_level]&amp;" | "&amp;tillage[tillage_treatment_name],tillage[experiment_ID]=A434)))</f>
        <v xml:space="preserve"> | </v>
      </c>
      <c r="C434" t="str">
        <v xml:space="preserve">0 | </v>
      </c>
      <c r="D434" t="str">
        <v xml:space="preserve">0 | </v>
      </c>
      <c r="E434" t="str">
        <v xml:space="preserve">0 | </v>
      </c>
      <c r="F434" t="str">
        <v xml:space="preserve">0 | </v>
      </c>
      <c r="G434" t="str">
        <v xml:space="preserve">0 | </v>
      </c>
      <c r="H434" t="str">
        <v xml:space="preserve">0 | </v>
      </c>
      <c r="I434" t="str">
        <v xml:space="preserve">0 | </v>
      </c>
      <c r="J434" t="str">
        <v xml:space="preserve">0 | </v>
      </c>
      <c r="DQ434" cm="1">
        <f t="array" ref="DQ434:DY434">TRANSPOSE(_xlfn._xlws.SORT(_xlfn._xlws.FILTER(tillage[tillage_level],tillage[experiment_ID]=A434)))</f>
        <v>0</v>
      </c>
      <c r="DR434">
        <v>0</v>
      </c>
      <c r="DS434">
        <v>0</v>
      </c>
      <c r="DT434">
        <v>0</v>
      </c>
      <c r="DU434">
        <v>0</v>
      </c>
      <c r="DV434">
        <v>0</v>
      </c>
      <c r="DW434">
        <v>0</v>
      </c>
      <c r="DX434">
        <v>0</v>
      </c>
      <c r="DY434" t="str">
        <v/>
      </c>
    </row>
    <row r="435" spans="2:129" x14ac:dyDescent="0.25">
      <c r="B435" t="str" cm="1">
        <f t="array" ref="B435:J435">TRANSPOSE(_xlfn._xlws.SORT(_xlfn._xlws.FILTER(tillage[tillage_level]&amp;" | "&amp;tillage[tillage_treatment_name],tillage[experiment_ID]=A435)))</f>
        <v xml:space="preserve"> | </v>
      </c>
      <c r="C435" t="str">
        <v xml:space="preserve">0 | </v>
      </c>
      <c r="D435" t="str">
        <v xml:space="preserve">0 | </v>
      </c>
      <c r="E435" t="str">
        <v xml:space="preserve">0 | </v>
      </c>
      <c r="F435" t="str">
        <v xml:space="preserve">0 | </v>
      </c>
      <c r="G435" t="str">
        <v xml:space="preserve">0 | </v>
      </c>
      <c r="H435" t="str">
        <v xml:space="preserve">0 | </v>
      </c>
      <c r="I435" t="str">
        <v xml:space="preserve">0 | </v>
      </c>
      <c r="J435" t="str">
        <v xml:space="preserve">0 | </v>
      </c>
      <c r="DQ435" cm="1">
        <f t="array" ref="DQ435:DY435">TRANSPOSE(_xlfn._xlws.SORT(_xlfn._xlws.FILTER(tillage[tillage_level],tillage[experiment_ID]=A435)))</f>
        <v>0</v>
      </c>
      <c r="DR435">
        <v>0</v>
      </c>
      <c r="DS435">
        <v>0</v>
      </c>
      <c r="DT435">
        <v>0</v>
      </c>
      <c r="DU435">
        <v>0</v>
      </c>
      <c r="DV435">
        <v>0</v>
      </c>
      <c r="DW435">
        <v>0</v>
      </c>
      <c r="DX435">
        <v>0</v>
      </c>
      <c r="DY435" t="str">
        <v/>
      </c>
    </row>
    <row r="436" spans="2:129" x14ac:dyDescent="0.25">
      <c r="B436" t="str" cm="1">
        <f t="array" ref="B436:J436">TRANSPOSE(_xlfn._xlws.SORT(_xlfn._xlws.FILTER(tillage[tillage_level]&amp;" | "&amp;tillage[tillage_treatment_name],tillage[experiment_ID]=A436)))</f>
        <v xml:space="preserve"> | </v>
      </c>
      <c r="C436" t="str">
        <v xml:space="preserve">0 | </v>
      </c>
      <c r="D436" t="str">
        <v xml:space="preserve">0 | </v>
      </c>
      <c r="E436" t="str">
        <v xml:space="preserve">0 | </v>
      </c>
      <c r="F436" t="str">
        <v xml:space="preserve">0 | </v>
      </c>
      <c r="G436" t="str">
        <v xml:space="preserve">0 | </v>
      </c>
      <c r="H436" t="str">
        <v xml:space="preserve">0 | </v>
      </c>
      <c r="I436" t="str">
        <v xml:space="preserve">0 | </v>
      </c>
      <c r="J436" t="str">
        <v xml:space="preserve">0 | </v>
      </c>
      <c r="DQ436" cm="1">
        <f t="array" ref="DQ436:DY436">TRANSPOSE(_xlfn._xlws.SORT(_xlfn._xlws.FILTER(tillage[tillage_level],tillage[experiment_ID]=A436)))</f>
        <v>0</v>
      </c>
      <c r="DR436">
        <v>0</v>
      </c>
      <c r="DS436">
        <v>0</v>
      </c>
      <c r="DT436">
        <v>0</v>
      </c>
      <c r="DU436">
        <v>0</v>
      </c>
      <c r="DV436">
        <v>0</v>
      </c>
      <c r="DW436">
        <v>0</v>
      </c>
      <c r="DX436">
        <v>0</v>
      </c>
      <c r="DY436" t="str">
        <v/>
      </c>
    </row>
    <row r="437" spans="2:129" x14ac:dyDescent="0.25">
      <c r="B437" t="str" cm="1">
        <f t="array" ref="B437:J437">TRANSPOSE(_xlfn._xlws.SORT(_xlfn._xlws.FILTER(tillage[tillage_level]&amp;" | "&amp;tillage[tillage_treatment_name],tillage[experiment_ID]=A437)))</f>
        <v xml:space="preserve"> | </v>
      </c>
      <c r="C437" t="str">
        <v xml:space="preserve">0 | </v>
      </c>
      <c r="D437" t="str">
        <v xml:space="preserve">0 | </v>
      </c>
      <c r="E437" t="str">
        <v xml:space="preserve">0 | </v>
      </c>
      <c r="F437" t="str">
        <v xml:space="preserve">0 | </v>
      </c>
      <c r="G437" t="str">
        <v xml:space="preserve">0 | </v>
      </c>
      <c r="H437" t="str">
        <v xml:space="preserve">0 | </v>
      </c>
      <c r="I437" t="str">
        <v xml:space="preserve">0 | </v>
      </c>
      <c r="J437" t="str">
        <v xml:space="preserve">0 | </v>
      </c>
      <c r="DQ437" cm="1">
        <f t="array" ref="DQ437:DY437">TRANSPOSE(_xlfn._xlws.SORT(_xlfn._xlws.FILTER(tillage[tillage_level],tillage[experiment_ID]=A437)))</f>
        <v>0</v>
      </c>
      <c r="DR437">
        <v>0</v>
      </c>
      <c r="DS437">
        <v>0</v>
      </c>
      <c r="DT437">
        <v>0</v>
      </c>
      <c r="DU437">
        <v>0</v>
      </c>
      <c r="DV437">
        <v>0</v>
      </c>
      <c r="DW437">
        <v>0</v>
      </c>
      <c r="DX437">
        <v>0</v>
      </c>
      <c r="DY437" t="str">
        <v/>
      </c>
    </row>
    <row r="438" spans="2:129" x14ac:dyDescent="0.25">
      <c r="B438" t="str" cm="1">
        <f t="array" ref="B438:J438">TRANSPOSE(_xlfn._xlws.SORT(_xlfn._xlws.FILTER(tillage[tillage_level]&amp;" | "&amp;tillage[tillage_treatment_name],tillage[experiment_ID]=A438)))</f>
        <v xml:space="preserve"> | </v>
      </c>
      <c r="C438" t="str">
        <v xml:space="preserve">0 | </v>
      </c>
      <c r="D438" t="str">
        <v xml:space="preserve">0 | </v>
      </c>
      <c r="E438" t="str">
        <v xml:space="preserve">0 | </v>
      </c>
      <c r="F438" t="str">
        <v xml:space="preserve">0 | </v>
      </c>
      <c r="G438" t="str">
        <v xml:space="preserve">0 | </v>
      </c>
      <c r="H438" t="str">
        <v xml:space="preserve">0 | </v>
      </c>
      <c r="I438" t="str">
        <v xml:space="preserve">0 | </v>
      </c>
      <c r="J438" t="str">
        <v xml:space="preserve">0 | </v>
      </c>
      <c r="DQ438" cm="1">
        <f t="array" ref="DQ438:DY438">TRANSPOSE(_xlfn._xlws.SORT(_xlfn._xlws.FILTER(tillage[tillage_level],tillage[experiment_ID]=A438)))</f>
        <v>0</v>
      </c>
      <c r="DR438">
        <v>0</v>
      </c>
      <c r="DS438">
        <v>0</v>
      </c>
      <c r="DT438">
        <v>0</v>
      </c>
      <c r="DU438">
        <v>0</v>
      </c>
      <c r="DV438">
        <v>0</v>
      </c>
      <c r="DW438">
        <v>0</v>
      </c>
      <c r="DX438">
        <v>0</v>
      </c>
      <c r="DY438" t="str">
        <v/>
      </c>
    </row>
    <row r="439" spans="2:129" x14ac:dyDescent="0.25">
      <c r="B439" t="str" cm="1">
        <f t="array" ref="B439:J439">TRANSPOSE(_xlfn._xlws.SORT(_xlfn._xlws.FILTER(tillage[tillage_level]&amp;" | "&amp;tillage[tillage_treatment_name],tillage[experiment_ID]=A439)))</f>
        <v xml:space="preserve"> | </v>
      </c>
      <c r="C439" t="str">
        <v xml:space="preserve">0 | </v>
      </c>
      <c r="D439" t="str">
        <v xml:space="preserve">0 | </v>
      </c>
      <c r="E439" t="str">
        <v xml:space="preserve">0 | </v>
      </c>
      <c r="F439" t="str">
        <v xml:space="preserve">0 | </v>
      </c>
      <c r="G439" t="str">
        <v xml:space="preserve">0 | </v>
      </c>
      <c r="H439" t="str">
        <v xml:space="preserve">0 | </v>
      </c>
      <c r="I439" t="str">
        <v xml:space="preserve">0 | </v>
      </c>
      <c r="J439" t="str">
        <v xml:space="preserve">0 | </v>
      </c>
      <c r="DQ439" cm="1">
        <f t="array" ref="DQ439:DY439">TRANSPOSE(_xlfn._xlws.SORT(_xlfn._xlws.FILTER(tillage[tillage_level],tillage[experiment_ID]=A439)))</f>
        <v>0</v>
      </c>
      <c r="DR439">
        <v>0</v>
      </c>
      <c r="DS439">
        <v>0</v>
      </c>
      <c r="DT439">
        <v>0</v>
      </c>
      <c r="DU439">
        <v>0</v>
      </c>
      <c r="DV439">
        <v>0</v>
      </c>
      <c r="DW439">
        <v>0</v>
      </c>
      <c r="DX439">
        <v>0</v>
      </c>
      <c r="DY439" t="str">
        <v/>
      </c>
    </row>
    <row r="440" spans="2:129" x14ac:dyDescent="0.25">
      <c r="B440" t="str" cm="1">
        <f t="array" ref="B440:J440">TRANSPOSE(_xlfn._xlws.SORT(_xlfn._xlws.FILTER(tillage[tillage_level]&amp;" | "&amp;tillage[tillage_treatment_name],tillage[experiment_ID]=A440)))</f>
        <v xml:space="preserve"> | </v>
      </c>
      <c r="C440" t="str">
        <v xml:space="preserve">0 | </v>
      </c>
      <c r="D440" t="str">
        <v xml:space="preserve">0 | </v>
      </c>
      <c r="E440" t="str">
        <v xml:space="preserve">0 | </v>
      </c>
      <c r="F440" t="str">
        <v xml:space="preserve">0 | </v>
      </c>
      <c r="G440" t="str">
        <v xml:space="preserve">0 | </v>
      </c>
      <c r="H440" t="str">
        <v xml:space="preserve">0 | </v>
      </c>
      <c r="I440" t="str">
        <v xml:space="preserve">0 | </v>
      </c>
      <c r="J440" t="str">
        <v xml:space="preserve">0 | </v>
      </c>
      <c r="DQ440" cm="1">
        <f t="array" ref="DQ440:DY440">TRANSPOSE(_xlfn._xlws.SORT(_xlfn._xlws.FILTER(tillage[tillage_level],tillage[experiment_ID]=A440)))</f>
        <v>0</v>
      </c>
      <c r="DR440">
        <v>0</v>
      </c>
      <c r="DS440">
        <v>0</v>
      </c>
      <c r="DT440">
        <v>0</v>
      </c>
      <c r="DU440">
        <v>0</v>
      </c>
      <c r="DV440">
        <v>0</v>
      </c>
      <c r="DW440">
        <v>0</v>
      </c>
      <c r="DX440">
        <v>0</v>
      </c>
      <c r="DY440" t="str">
        <v/>
      </c>
    </row>
    <row r="441" spans="2:129" x14ac:dyDescent="0.25">
      <c r="B441" t="str" cm="1">
        <f t="array" ref="B441:J441">TRANSPOSE(_xlfn._xlws.SORT(_xlfn._xlws.FILTER(tillage[tillage_level]&amp;" | "&amp;tillage[tillage_treatment_name],tillage[experiment_ID]=A441)))</f>
        <v xml:space="preserve"> | </v>
      </c>
      <c r="C441" t="str">
        <v xml:space="preserve">0 | </v>
      </c>
      <c r="D441" t="str">
        <v xml:space="preserve">0 | </v>
      </c>
      <c r="E441" t="str">
        <v xml:space="preserve">0 | </v>
      </c>
      <c r="F441" t="str">
        <v xml:space="preserve">0 | </v>
      </c>
      <c r="G441" t="str">
        <v xml:space="preserve">0 | </v>
      </c>
      <c r="H441" t="str">
        <v xml:space="preserve">0 | </v>
      </c>
      <c r="I441" t="str">
        <v xml:space="preserve">0 | </v>
      </c>
      <c r="J441" t="str">
        <v xml:space="preserve">0 | </v>
      </c>
      <c r="DQ441" cm="1">
        <f t="array" ref="DQ441:DY441">TRANSPOSE(_xlfn._xlws.SORT(_xlfn._xlws.FILTER(tillage[tillage_level],tillage[experiment_ID]=A441)))</f>
        <v>0</v>
      </c>
      <c r="DR441">
        <v>0</v>
      </c>
      <c r="DS441">
        <v>0</v>
      </c>
      <c r="DT441">
        <v>0</v>
      </c>
      <c r="DU441">
        <v>0</v>
      </c>
      <c r="DV441">
        <v>0</v>
      </c>
      <c r="DW441">
        <v>0</v>
      </c>
      <c r="DX441">
        <v>0</v>
      </c>
      <c r="DY441" t="str">
        <v/>
      </c>
    </row>
    <row r="442" spans="2:129" x14ac:dyDescent="0.25">
      <c r="B442" t="str" cm="1">
        <f t="array" ref="B442:J442">TRANSPOSE(_xlfn._xlws.SORT(_xlfn._xlws.FILTER(tillage[tillage_level]&amp;" | "&amp;tillage[tillage_treatment_name],tillage[experiment_ID]=A442)))</f>
        <v xml:space="preserve"> | </v>
      </c>
      <c r="C442" t="str">
        <v xml:space="preserve">0 | </v>
      </c>
      <c r="D442" t="str">
        <v xml:space="preserve">0 | </v>
      </c>
      <c r="E442" t="str">
        <v xml:space="preserve">0 | </v>
      </c>
      <c r="F442" t="str">
        <v xml:space="preserve">0 | </v>
      </c>
      <c r="G442" t="str">
        <v xml:space="preserve">0 | </v>
      </c>
      <c r="H442" t="str">
        <v xml:space="preserve">0 | </v>
      </c>
      <c r="I442" t="str">
        <v xml:space="preserve">0 | </v>
      </c>
      <c r="J442" t="str">
        <v xml:space="preserve">0 | </v>
      </c>
      <c r="DQ442" cm="1">
        <f t="array" ref="DQ442:DY442">TRANSPOSE(_xlfn._xlws.SORT(_xlfn._xlws.FILTER(tillage[tillage_level],tillage[experiment_ID]=A442)))</f>
        <v>0</v>
      </c>
      <c r="DR442">
        <v>0</v>
      </c>
      <c r="DS442">
        <v>0</v>
      </c>
      <c r="DT442">
        <v>0</v>
      </c>
      <c r="DU442">
        <v>0</v>
      </c>
      <c r="DV442">
        <v>0</v>
      </c>
      <c r="DW442">
        <v>0</v>
      </c>
      <c r="DX442">
        <v>0</v>
      </c>
      <c r="DY442" t="str">
        <v/>
      </c>
    </row>
    <row r="443" spans="2:129" x14ac:dyDescent="0.25">
      <c r="B443" t="str" cm="1">
        <f t="array" ref="B443:J443">TRANSPOSE(_xlfn._xlws.SORT(_xlfn._xlws.FILTER(tillage[tillage_level]&amp;" | "&amp;tillage[tillage_treatment_name],tillage[experiment_ID]=A443)))</f>
        <v xml:space="preserve"> | </v>
      </c>
      <c r="C443" t="str">
        <v xml:space="preserve">0 | </v>
      </c>
      <c r="D443" t="str">
        <v xml:space="preserve">0 | </v>
      </c>
      <c r="E443" t="str">
        <v xml:space="preserve">0 | </v>
      </c>
      <c r="F443" t="str">
        <v xml:space="preserve">0 | </v>
      </c>
      <c r="G443" t="str">
        <v xml:space="preserve">0 | </v>
      </c>
      <c r="H443" t="str">
        <v xml:space="preserve">0 | </v>
      </c>
      <c r="I443" t="str">
        <v xml:space="preserve">0 | </v>
      </c>
      <c r="J443" t="str">
        <v xml:space="preserve">0 | </v>
      </c>
      <c r="DQ443" cm="1">
        <f t="array" ref="DQ443:DY443">TRANSPOSE(_xlfn._xlws.SORT(_xlfn._xlws.FILTER(tillage[tillage_level],tillage[experiment_ID]=A443)))</f>
        <v>0</v>
      </c>
      <c r="DR443">
        <v>0</v>
      </c>
      <c r="DS443">
        <v>0</v>
      </c>
      <c r="DT443">
        <v>0</v>
      </c>
      <c r="DU443">
        <v>0</v>
      </c>
      <c r="DV443">
        <v>0</v>
      </c>
      <c r="DW443">
        <v>0</v>
      </c>
      <c r="DX443">
        <v>0</v>
      </c>
      <c r="DY443" t="str">
        <v/>
      </c>
    </row>
    <row r="444" spans="2:129" x14ac:dyDescent="0.25">
      <c r="B444" t="str" cm="1">
        <f t="array" ref="B444:J444">TRANSPOSE(_xlfn._xlws.SORT(_xlfn._xlws.FILTER(tillage[tillage_level]&amp;" | "&amp;tillage[tillage_treatment_name],tillage[experiment_ID]=A444)))</f>
        <v xml:space="preserve"> | </v>
      </c>
      <c r="C444" t="str">
        <v xml:space="preserve">0 | </v>
      </c>
      <c r="D444" t="str">
        <v xml:space="preserve">0 | </v>
      </c>
      <c r="E444" t="str">
        <v xml:space="preserve">0 | </v>
      </c>
      <c r="F444" t="str">
        <v xml:space="preserve">0 | </v>
      </c>
      <c r="G444" t="str">
        <v xml:space="preserve">0 | </v>
      </c>
      <c r="H444" t="str">
        <v xml:space="preserve">0 | </v>
      </c>
      <c r="I444" t="str">
        <v xml:space="preserve">0 | </v>
      </c>
      <c r="J444" t="str">
        <v xml:space="preserve">0 | </v>
      </c>
      <c r="DQ444" cm="1">
        <f t="array" ref="DQ444:DY444">TRANSPOSE(_xlfn._xlws.SORT(_xlfn._xlws.FILTER(tillage[tillage_level],tillage[experiment_ID]=A444)))</f>
        <v>0</v>
      </c>
      <c r="DR444">
        <v>0</v>
      </c>
      <c r="DS444">
        <v>0</v>
      </c>
      <c r="DT444">
        <v>0</v>
      </c>
      <c r="DU444">
        <v>0</v>
      </c>
      <c r="DV444">
        <v>0</v>
      </c>
      <c r="DW444">
        <v>0</v>
      </c>
      <c r="DX444">
        <v>0</v>
      </c>
      <c r="DY444" t="str">
        <v/>
      </c>
    </row>
    <row r="445" spans="2:129" x14ac:dyDescent="0.25">
      <c r="B445" t="str" cm="1">
        <f t="array" ref="B445:J445">TRANSPOSE(_xlfn._xlws.SORT(_xlfn._xlws.FILTER(tillage[tillage_level]&amp;" | "&amp;tillage[tillage_treatment_name],tillage[experiment_ID]=A445)))</f>
        <v xml:space="preserve"> | </v>
      </c>
      <c r="C445" t="str">
        <v xml:space="preserve">0 | </v>
      </c>
      <c r="D445" t="str">
        <v xml:space="preserve">0 | </v>
      </c>
      <c r="E445" t="str">
        <v xml:space="preserve">0 | </v>
      </c>
      <c r="F445" t="str">
        <v xml:space="preserve">0 | </v>
      </c>
      <c r="G445" t="str">
        <v xml:space="preserve">0 | </v>
      </c>
      <c r="H445" t="str">
        <v xml:space="preserve">0 | </v>
      </c>
      <c r="I445" t="str">
        <v xml:space="preserve">0 | </v>
      </c>
      <c r="J445" t="str">
        <v xml:space="preserve">0 | </v>
      </c>
      <c r="DQ445" cm="1">
        <f t="array" ref="DQ445:DY445">TRANSPOSE(_xlfn._xlws.SORT(_xlfn._xlws.FILTER(tillage[tillage_level],tillage[experiment_ID]=A445)))</f>
        <v>0</v>
      </c>
      <c r="DR445">
        <v>0</v>
      </c>
      <c r="DS445">
        <v>0</v>
      </c>
      <c r="DT445">
        <v>0</v>
      </c>
      <c r="DU445">
        <v>0</v>
      </c>
      <c r="DV445">
        <v>0</v>
      </c>
      <c r="DW445">
        <v>0</v>
      </c>
      <c r="DX445">
        <v>0</v>
      </c>
      <c r="DY445" t="str">
        <v/>
      </c>
    </row>
    <row r="446" spans="2:129" x14ac:dyDescent="0.25">
      <c r="B446" t="str" cm="1">
        <f t="array" ref="B446:J446">TRANSPOSE(_xlfn._xlws.SORT(_xlfn._xlws.FILTER(tillage[tillage_level]&amp;" | "&amp;tillage[tillage_treatment_name],tillage[experiment_ID]=A446)))</f>
        <v xml:space="preserve"> | </v>
      </c>
      <c r="C446" t="str">
        <v xml:space="preserve">0 | </v>
      </c>
      <c r="D446" t="str">
        <v xml:space="preserve">0 | </v>
      </c>
      <c r="E446" t="str">
        <v xml:space="preserve">0 | </v>
      </c>
      <c r="F446" t="str">
        <v xml:space="preserve">0 | </v>
      </c>
      <c r="G446" t="str">
        <v xml:space="preserve">0 | </v>
      </c>
      <c r="H446" t="str">
        <v xml:space="preserve">0 | </v>
      </c>
      <c r="I446" t="str">
        <v xml:space="preserve">0 | </v>
      </c>
      <c r="J446" t="str">
        <v xml:space="preserve">0 | </v>
      </c>
      <c r="DQ446" cm="1">
        <f t="array" ref="DQ446:DY446">TRANSPOSE(_xlfn._xlws.SORT(_xlfn._xlws.FILTER(tillage[tillage_level],tillage[experiment_ID]=A446)))</f>
        <v>0</v>
      </c>
      <c r="DR446">
        <v>0</v>
      </c>
      <c r="DS446">
        <v>0</v>
      </c>
      <c r="DT446">
        <v>0</v>
      </c>
      <c r="DU446">
        <v>0</v>
      </c>
      <c r="DV446">
        <v>0</v>
      </c>
      <c r="DW446">
        <v>0</v>
      </c>
      <c r="DX446">
        <v>0</v>
      </c>
      <c r="DY446" t="str">
        <v/>
      </c>
    </row>
    <row r="447" spans="2:129" x14ac:dyDescent="0.25">
      <c r="B447" t="str" cm="1">
        <f t="array" ref="B447:J447">TRANSPOSE(_xlfn._xlws.SORT(_xlfn._xlws.FILTER(tillage[tillage_level]&amp;" | "&amp;tillage[tillage_treatment_name],tillage[experiment_ID]=A447)))</f>
        <v xml:space="preserve"> | </v>
      </c>
      <c r="C447" t="str">
        <v xml:space="preserve">0 | </v>
      </c>
      <c r="D447" t="str">
        <v xml:space="preserve">0 | </v>
      </c>
      <c r="E447" t="str">
        <v xml:space="preserve">0 | </v>
      </c>
      <c r="F447" t="str">
        <v xml:space="preserve">0 | </v>
      </c>
      <c r="G447" t="str">
        <v xml:space="preserve">0 | </v>
      </c>
      <c r="H447" t="str">
        <v xml:space="preserve">0 | </v>
      </c>
      <c r="I447" t="str">
        <v xml:space="preserve">0 | </v>
      </c>
      <c r="J447" t="str">
        <v xml:space="preserve">0 | </v>
      </c>
      <c r="DQ447" cm="1">
        <f t="array" ref="DQ447:DY447">TRANSPOSE(_xlfn._xlws.SORT(_xlfn._xlws.FILTER(tillage[tillage_level],tillage[experiment_ID]=A447)))</f>
        <v>0</v>
      </c>
      <c r="DR447">
        <v>0</v>
      </c>
      <c r="DS447">
        <v>0</v>
      </c>
      <c r="DT447">
        <v>0</v>
      </c>
      <c r="DU447">
        <v>0</v>
      </c>
      <c r="DV447">
        <v>0</v>
      </c>
      <c r="DW447">
        <v>0</v>
      </c>
      <c r="DX447">
        <v>0</v>
      </c>
      <c r="DY447" t="str">
        <v/>
      </c>
    </row>
    <row r="448" spans="2:129" x14ac:dyDescent="0.25">
      <c r="B448" t="str" cm="1">
        <f t="array" ref="B448:J448">TRANSPOSE(_xlfn._xlws.SORT(_xlfn._xlws.FILTER(tillage[tillage_level]&amp;" | "&amp;tillage[tillage_treatment_name],tillage[experiment_ID]=A448)))</f>
        <v xml:space="preserve"> | </v>
      </c>
      <c r="C448" t="str">
        <v xml:space="preserve">0 | </v>
      </c>
      <c r="D448" t="str">
        <v xml:space="preserve">0 | </v>
      </c>
      <c r="E448" t="str">
        <v xml:space="preserve">0 | </v>
      </c>
      <c r="F448" t="str">
        <v xml:space="preserve">0 | </v>
      </c>
      <c r="G448" t="str">
        <v xml:space="preserve">0 | </v>
      </c>
      <c r="H448" t="str">
        <v xml:space="preserve">0 | </v>
      </c>
      <c r="I448" t="str">
        <v xml:space="preserve">0 | </v>
      </c>
      <c r="J448" t="str">
        <v xml:space="preserve">0 | </v>
      </c>
      <c r="DQ448" cm="1">
        <f t="array" ref="DQ448:DY448">TRANSPOSE(_xlfn._xlws.SORT(_xlfn._xlws.FILTER(tillage[tillage_level],tillage[experiment_ID]=A448)))</f>
        <v>0</v>
      </c>
      <c r="DR448">
        <v>0</v>
      </c>
      <c r="DS448">
        <v>0</v>
      </c>
      <c r="DT448">
        <v>0</v>
      </c>
      <c r="DU448">
        <v>0</v>
      </c>
      <c r="DV448">
        <v>0</v>
      </c>
      <c r="DW448">
        <v>0</v>
      </c>
      <c r="DX448">
        <v>0</v>
      </c>
      <c r="DY448" t="str">
        <v/>
      </c>
    </row>
    <row r="449" spans="2:129" x14ac:dyDescent="0.25">
      <c r="B449" t="str" cm="1">
        <f t="array" ref="B449:J449">TRANSPOSE(_xlfn._xlws.SORT(_xlfn._xlws.FILTER(tillage[tillage_level]&amp;" | "&amp;tillage[tillage_treatment_name],tillage[experiment_ID]=A449)))</f>
        <v xml:space="preserve"> | </v>
      </c>
      <c r="C449" t="str">
        <v xml:space="preserve">0 | </v>
      </c>
      <c r="D449" t="str">
        <v xml:space="preserve">0 | </v>
      </c>
      <c r="E449" t="str">
        <v xml:space="preserve">0 | </v>
      </c>
      <c r="F449" t="str">
        <v xml:space="preserve">0 | </v>
      </c>
      <c r="G449" t="str">
        <v xml:space="preserve">0 | </v>
      </c>
      <c r="H449" t="str">
        <v xml:space="preserve">0 | </v>
      </c>
      <c r="I449" t="str">
        <v xml:space="preserve">0 | </v>
      </c>
      <c r="J449" t="str">
        <v xml:space="preserve">0 | </v>
      </c>
      <c r="DQ449" cm="1">
        <f t="array" ref="DQ449:DY449">TRANSPOSE(_xlfn._xlws.SORT(_xlfn._xlws.FILTER(tillage[tillage_level],tillage[experiment_ID]=A449)))</f>
        <v>0</v>
      </c>
      <c r="DR449">
        <v>0</v>
      </c>
      <c r="DS449">
        <v>0</v>
      </c>
      <c r="DT449">
        <v>0</v>
      </c>
      <c r="DU449">
        <v>0</v>
      </c>
      <c r="DV449">
        <v>0</v>
      </c>
      <c r="DW449">
        <v>0</v>
      </c>
      <c r="DX449">
        <v>0</v>
      </c>
      <c r="DY449" t="str">
        <v/>
      </c>
    </row>
    <row r="450" spans="2:129" x14ac:dyDescent="0.25">
      <c r="B450" t="str" cm="1">
        <f t="array" ref="B450:J450">TRANSPOSE(_xlfn._xlws.SORT(_xlfn._xlws.FILTER(tillage[tillage_level]&amp;" | "&amp;tillage[tillage_treatment_name],tillage[experiment_ID]=A450)))</f>
        <v xml:space="preserve"> | </v>
      </c>
      <c r="C450" t="str">
        <v xml:space="preserve">0 | </v>
      </c>
      <c r="D450" t="str">
        <v xml:space="preserve">0 | </v>
      </c>
      <c r="E450" t="str">
        <v xml:space="preserve">0 | </v>
      </c>
      <c r="F450" t="str">
        <v xml:space="preserve">0 | </v>
      </c>
      <c r="G450" t="str">
        <v xml:space="preserve">0 | </v>
      </c>
      <c r="H450" t="str">
        <v xml:space="preserve">0 | </v>
      </c>
      <c r="I450" t="str">
        <v xml:space="preserve">0 | </v>
      </c>
      <c r="J450" t="str">
        <v xml:space="preserve">0 | </v>
      </c>
      <c r="DQ450" cm="1">
        <f t="array" ref="DQ450:DY450">TRANSPOSE(_xlfn._xlws.SORT(_xlfn._xlws.FILTER(tillage[tillage_level],tillage[experiment_ID]=A450)))</f>
        <v>0</v>
      </c>
      <c r="DR450">
        <v>0</v>
      </c>
      <c r="DS450">
        <v>0</v>
      </c>
      <c r="DT450">
        <v>0</v>
      </c>
      <c r="DU450">
        <v>0</v>
      </c>
      <c r="DV450">
        <v>0</v>
      </c>
      <c r="DW450">
        <v>0</v>
      </c>
      <c r="DX450">
        <v>0</v>
      </c>
      <c r="DY450" t="str">
        <v/>
      </c>
    </row>
    <row r="451" spans="2:129" x14ac:dyDescent="0.25">
      <c r="B451" t="str" cm="1">
        <f t="array" ref="B451:J451">TRANSPOSE(_xlfn._xlws.SORT(_xlfn._xlws.FILTER(tillage[tillage_level]&amp;" | "&amp;tillage[tillage_treatment_name],tillage[experiment_ID]=A451)))</f>
        <v xml:space="preserve"> | </v>
      </c>
      <c r="C451" t="str">
        <v xml:space="preserve">0 | </v>
      </c>
      <c r="D451" t="str">
        <v xml:space="preserve">0 | </v>
      </c>
      <c r="E451" t="str">
        <v xml:space="preserve">0 | </v>
      </c>
      <c r="F451" t="str">
        <v xml:space="preserve">0 | </v>
      </c>
      <c r="G451" t="str">
        <v xml:space="preserve">0 | </v>
      </c>
      <c r="H451" t="str">
        <v xml:space="preserve">0 | </v>
      </c>
      <c r="I451" t="str">
        <v xml:space="preserve">0 | </v>
      </c>
      <c r="J451" t="str">
        <v xml:space="preserve">0 | </v>
      </c>
      <c r="DQ451" cm="1">
        <f t="array" ref="DQ451:DY451">TRANSPOSE(_xlfn._xlws.SORT(_xlfn._xlws.FILTER(tillage[tillage_level],tillage[experiment_ID]=A451)))</f>
        <v>0</v>
      </c>
      <c r="DR451">
        <v>0</v>
      </c>
      <c r="DS451">
        <v>0</v>
      </c>
      <c r="DT451">
        <v>0</v>
      </c>
      <c r="DU451">
        <v>0</v>
      </c>
      <c r="DV451">
        <v>0</v>
      </c>
      <c r="DW451">
        <v>0</v>
      </c>
      <c r="DX451">
        <v>0</v>
      </c>
      <c r="DY451" t="str">
        <v/>
      </c>
    </row>
    <row r="452" spans="2:129" x14ac:dyDescent="0.25">
      <c r="B452" t="str" cm="1">
        <f t="array" ref="B452:J452">TRANSPOSE(_xlfn._xlws.SORT(_xlfn._xlws.FILTER(tillage[tillage_level]&amp;" | "&amp;tillage[tillage_treatment_name],tillage[experiment_ID]=A452)))</f>
        <v xml:space="preserve"> | </v>
      </c>
      <c r="C452" t="str">
        <v xml:space="preserve">0 | </v>
      </c>
      <c r="D452" t="str">
        <v xml:space="preserve">0 | </v>
      </c>
      <c r="E452" t="str">
        <v xml:space="preserve">0 | </v>
      </c>
      <c r="F452" t="str">
        <v xml:space="preserve">0 | </v>
      </c>
      <c r="G452" t="str">
        <v xml:space="preserve">0 | </v>
      </c>
      <c r="H452" t="str">
        <v xml:space="preserve">0 | </v>
      </c>
      <c r="I452" t="str">
        <v xml:space="preserve">0 | </v>
      </c>
      <c r="J452" t="str">
        <v xml:space="preserve">0 | </v>
      </c>
      <c r="DQ452" cm="1">
        <f t="array" ref="DQ452:DY452">TRANSPOSE(_xlfn._xlws.SORT(_xlfn._xlws.FILTER(tillage[tillage_level],tillage[experiment_ID]=A452)))</f>
        <v>0</v>
      </c>
      <c r="DR452">
        <v>0</v>
      </c>
      <c r="DS452">
        <v>0</v>
      </c>
      <c r="DT452">
        <v>0</v>
      </c>
      <c r="DU452">
        <v>0</v>
      </c>
      <c r="DV452">
        <v>0</v>
      </c>
      <c r="DW452">
        <v>0</v>
      </c>
      <c r="DX452">
        <v>0</v>
      </c>
      <c r="DY452" t="str">
        <v/>
      </c>
    </row>
    <row r="453" spans="2:129" x14ac:dyDescent="0.25">
      <c r="B453" t="str" cm="1">
        <f t="array" ref="B453:J453">TRANSPOSE(_xlfn._xlws.SORT(_xlfn._xlws.FILTER(tillage[tillage_level]&amp;" | "&amp;tillage[tillage_treatment_name],tillage[experiment_ID]=A453)))</f>
        <v xml:space="preserve"> | </v>
      </c>
      <c r="C453" t="str">
        <v xml:space="preserve">0 | </v>
      </c>
      <c r="D453" t="str">
        <v xml:space="preserve">0 | </v>
      </c>
      <c r="E453" t="str">
        <v xml:space="preserve">0 | </v>
      </c>
      <c r="F453" t="str">
        <v xml:space="preserve">0 | </v>
      </c>
      <c r="G453" t="str">
        <v xml:space="preserve">0 | </v>
      </c>
      <c r="H453" t="str">
        <v xml:space="preserve">0 | </v>
      </c>
      <c r="I453" t="str">
        <v xml:space="preserve">0 | </v>
      </c>
      <c r="J453" t="str">
        <v xml:space="preserve">0 | </v>
      </c>
      <c r="DQ453" cm="1">
        <f t="array" ref="DQ453:DY453">TRANSPOSE(_xlfn._xlws.SORT(_xlfn._xlws.FILTER(tillage[tillage_level],tillage[experiment_ID]=A453)))</f>
        <v>0</v>
      </c>
      <c r="DR453">
        <v>0</v>
      </c>
      <c r="DS453">
        <v>0</v>
      </c>
      <c r="DT453">
        <v>0</v>
      </c>
      <c r="DU453">
        <v>0</v>
      </c>
      <c r="DV453">
        <v>0</v>
      </c>
      <c r="DW453">
        <v>0</v>
      </c>
      <c r="DX453">
        <v>0</v>
      </c>
      <c r="DY453" t="str">
        <v/>
      </c>
    </row>
    <row r="454" spans="2:129" x14ac:dyDescent="0.25">
      <c r="B454" t="str" cm="1">
        <f t="array" ref="B454:J454">TRANSPOSE(_xlfn._xlws.SORT(_xlfn._xlws.FILTER(tillage[tillage_level]&amp;" | "&amp;tillage[tillage_treatment_name],tillage[experiment_ID]=A454)))</f>
        <v xml:space="preserve"> | </v>
      </c>
      <c r="C454" t="str">
        <v xml:space="preserve">0 | </v>
      </c>
      <c r="D454" t="str">
        <v xml:space="preserve">0 | </v>
      </c>
      <c r="E454" t="str">
        <v xml:space="preserve">0 | </v>
      </c>
      <c r="F454" t="str">
        <v xml:space="preserve">0 | </v>
      </c>
      <c r="G454" t="str">
        <v xml:space="preserve">0 | </v>
      </c>
      <c r="H454" t="str">
        <v xml:space="preserve">0 | </v>
      </c>
      <c r="I454" t="str">
        <v xml:space="preserve">0 | </v>
      </c>
      <c r="J454" t="str">
        <v xml:space="preserve">0 | </v>
      </c>
      <c r="DQ454" cm="1">
        <f t="array" ref="DQ454:DY454">TRANSPOSE(_xlfn._xlws.SORT(_xlfn._xlws.FILTER(tillage[tillage_level],tillage[experiment_ID]=A454)))</f>
        <v>0</v>
      </c>
      <c r="DR454">
        <v>0</v>
      </c>
      <c r="DS454">
        <v>0</v>
      </c>
      <c r="DT454">
        <v>0</v>
      </c>
      <c r="DU454">
        <v>0</v>
      </c>
      <c r="DV454">
        <v>0</v>
      </c>
      <c r="DW454">
        <v>0</v>
      </c>
      <c r="DX454">
        <v>0</v>
      </c>
      <c r="DY454" t="str">
        <v/>
      </c>
    </row>
    <row r="455" spans="2:129" x14ac:dyDescent="0.25">
      <c r="B455" t="str" cm="1">
        <f t="array" ref="B455:J455">TRANSPOSE(_xlfn._xlws.SORT(_xlfn._xlws.FILTER(tillage[tillage_level]&amp;" | "&amp;tillage[tillage_treatment_name],tillage[experiment_ID]=A455)))</f>
        <v xml:space="preserve"> | </v>
      </c>
      <c r="C455" t="str">
        <v xml:space="preserve">0 | </v>
      </c>
      <c r="D455" t="str">
        <v xml:space="preserve">0 | </v>
      </c>
      <c r="E455" t="str">
        <v xml:space="preserve">0 | </v>
      </c>
      <c r="F455" t="str">
        <v xml:space="preserve">0 | </v>
      </c>
      <c r="G455" t="str">
        <v xml:space="preserve">0 | </v>
      </c>
      <c r="H455" t="str">
        <v xml:space="preserve">0 | </v>
      </c>
      <c r="I455" t="str">
        <v xml:space="preserve">0 | </v>
      </c>
      <c r="J455" t="str">
        <v xml:space="preserve">0 | </v>
      </c>
      <c r="DQ455" cm="1">
        <f t="array" ref="DQ455:DY455">TRANSPOSE(_xlfn._xlws.SORT(_xlfn._xlws.FILTER(tillage[tillage_level],tillage[experiment_ID]=A455)))</f>
        <v>0</v>
      </c>
      <c r="DR455">
        <v>0</v>
      </c>
      <c r="DS455">
        <v>0</v>
      </c>
      <c r="DT455">
        <v>0</v>
      </c>
      <c r="DU455">
        <v>0</v>
      </c>
      <c r="DV455">
        <v>0</v>
      </c>
      <c r="DW455">
        <v>0</v>
      </c>
      <c r="DX455">
        <v>0</v>
      </c>
      <c r="DY455" t="str">
        <v/>
      </c>
    </row>
    <row r="456" spans="2:129" x14ac:dyDescent="0.25">
      <c r="B456" t="str" cm="1">
        <f t="array" ref="B456:J456">TRANSPOSE(_xlfn._xlws.SORT(_xlfn._xlws.FILTER(tillage[tillage_level]&amp;" | "&amp;tillage[tillage_treatment_name],tillage[experiment_ID]=A456)))</f>
        <v xml:space="preserve"> | </v>
      </c>
      <c r="C456" t="str">
        <v xml:space="preserve">0 | </v>
      </c>
      <c r="D456" t="str">
        <v xml:space="preserve">0 | </v>
      </c>
      <c r="E456" t="str">
        <v xml:space="preserve">0 | </v>
      </c>
      <c r="F456" t="str">
        <v xml:space="preserve">0 | </v>
      </c>
      <c r="G456" t="str">
        <v xml:space="preserve">0 | </v>
      </c>
      <c r="H456" t="str">
        <v xml:space="preserve">0 | </v>
      </c>
      <c r="I456" t="str">
        <v xml:space="preserve">0 | </v>
      </c>
      <c r="J456" t="str">
        <v xml:space="preserve">0 | </v>
      </c>
      <c r="DQ456" cm="1">
        <f t="array" ref="DQ456:DY456">TRANSPOSE(_xlfn._xlws.SORT(_xlfn._xlws.FILTER(tillage[tillage_level],tillage[experiment_ID]=A456)))</f>
        <v>0</v>
      </c>
      <c r="DR456">
        <v>0</v>
      </c>
      <c r="DS456">
        <v>0</v>
      </c>
      <c r="DT456">
        <v>0</v>
      </c>
      <c r="DU456">
        <v>0</v>
      </c>
      <c r="DV456">
        <v>0</v>
      </c>
      <c r="DW456">
        <v>0</v>
      </c>
      <c r="DX456">
        <v>0</v>
      </c>
      <c r="DY456" t="str">
        <v/>
      </c>
    </row>
    <row r="457" spans="2:129" x14ac:dyDescent="0.25">
      <c r="B457" t="str" cm="1">
        <f t="array" ref="B457:J457">TRANSPOSE(_xlfn._xlws.SORT(_xlfn._xlws.FILTER(tillage[tillage_level]&amp;" | "&amp;tillage[tillage_treatment_name],tillage[experiment_ID]=A457)))</f>
        <v xml:space="preserve"> | </v>
      </c>
      <c r="C457" t="str">
        <v xml:space="preserve">0 | </v>
      </c>
      <c r="D457" t="str">
        <v xml:space="preserve">0 | </v>
      </c>
      <c r="E457" t="str">
        <v xml:space="preserve">0 | </v>
      </c>
      <c r="F457" t="str">
        <v xml:space="preserve">0 | </v>
      </c>
      <c r="G457" t="str">
        <v xml:space="preserve">0 | </v>
      </c>
      <c r="H457" t="str">
        <v xml:space="preserve">0 | </v>
      </c>
      <c r="I457" t="str">
        <v xml:space="preserve">0 | </v>
      </c>
      <c r="J457" t="str">
        <v xml:space="preserve">0 | </v>
      </c>
      <c r="DQ457" cm="1">
        <f t="array" ref="DQ457:DY457">TRANSPOSE(_xlfn._xlws.SORT(_xlfn._xlws.FILTER(tillage[tillage_level],tillage[experiment_ID]=A457)))</f>
        <v>0</v>
      </c>
      <c r="DR457">
        <v>0</v>
      </c>
      <c r="DS457">
        <v>0</v>
      </c>
      <c r="DT457">
        <v>0</v>
      </c>
      <c r="DU457">
        <v>0</v>
      </c>
      <c r="DV457">
        <v>0</v>
      </c>
      <c r="DW457">
        <v>0</v>
      </c>
      <c r="DX457">
        <v>0</v>
      </c>
      <c r="DY457" t="str">
        <v/>
      </c>
    </row>
    <row r="458" spans="2:129" x14ac:dyDescent="0.25">
      <c r="B458" t="str" cm="1">
        <f t="array" ref="B458:J458">TRANSPOSE(_xlfn._xlws.SORT(_xlfn._xlws.FILTER(tillage[tillage_level]&amp;" | "&amp;tillage[tillage_treatment_name],tillage[experiment_ID]=A458)))</f>
        <v xml:space="preserve"> | </v>
      </c>
      <c r="C458" t="str">
        <v xml:space="preserve">0 | </v>
      </c>
      <c r="D458" t="str">
        <v xml:space="preserve">0 | </v>
      </c>
      <c r="E458" t="str">
        <v xml:space="preserve">0 | </v>
      </c>
      <c r="F458" t="str">
        <v xml:space="preserve">0 | </v>
      </c>
      <c r="G458" t="str">
        <v xml:space="preserve">0 | </v>
      </c>
      <c r="H458" t="str">
        <v xml:space="preserve">0 | </v>
      </c>
      <c r="I458" t="str">
        <v xml:space="preserve">0 | </v>
      </c>
      <c r="J458" t="str">
        <v xml:space="preserve">0 | </v>
      </c>
      <c r="DQ458" cm="1">
        <f t="array" ref="DQ458:DY458">TRANSPOSE(_xlfn._xlws.SORT(_xlfn._xlws.FILTER(tillage[tillage_level],tillage[experiment_ID]=A458)))</f>
        <v>0</v>
      </c>
      <c r="DR458">
        <v>0</v>
      </c>
      <c r="DS458">
        <v>0</v>
      </c>
      <c r="DT458">
        <v>0</v>
      </c>
      <c r="DU458">
        <v>0</v>
      </c>
      <c r="DV458">
        <v>0</v>
      </c>
      <c r="DW458">
        <v>0</v>
      </c>
      <c r="DX458">
        <v>0</v>
      </c>
      <c r="DY458" t="str">
        <v/>
      </c>
    </row>
    <row r="459" spans="2:129" x14ac:dyDescent="0.25">
      <c r="B459" t="str" cm="1">
        <f t="array" ref="B459:J459">TRANSPOSE(_xlfn._xlws.SORT(_xlfn._xlws.FILTER(tillage[tillage_level]&amp;" | "&amp;tillage[tillage_treatment_name],tillage[experiment_ID]=A459)))</f>
        <v xml:space="preserve"> | </v>
      </c>
      <c r="C459" t="str">
        <v xml:space="preserve">0 | </v>
      </c>
      <c r="D459" t="str">
        <v xml:space="preserve">0 | </v>
      </c>
      <c r="E459" t="str">
        <v xml:space="preserve">0 | </v>
      </c>
      <c r="F459" t="str">
        <v xml:space="preserve">0 | </v>
      </c>
      <c r="G459" t="str">
        <v xml:space="preserve">0 | </v>
      </c>
      <c r="H459" t="str">
        <v xml:space="preserve">0 | </v>
      </c>
      <c r="I459" t="str">
        <v xml:space="preserve">0 | </v>
      </c>
      <c r="J459" t="str">
        <v xml:space="preserve">0 | </v>
      </c>
      <c r="DQ459" cm="1">
        <f t="array" ref="DQ459:DY459">TRANSPOSE(_xlfn._xlws.SORT(_xlfn._xlws.FILTER(tillage[tillage_level],tillage[experiment_ID]=A459)))</f>
        <v>0</v>
      </c>
      <c r="DR459">
        <v>0</v>
      </c>
      <c r="DS459">
        <v>0</v>
      </c>
      <c r="DT459">
        <v>0</v>
      </c>
      <c r="DU459">
        <v>0</v>
      </c>
      <c r="DV459">
        <v>0</v>
      </c>
      <c r="DW459">
        <v>0</v>
      </c>
      <c r="DX459">
        <v>0</v>
      </c>
      <c r="DY459" t="str">
        <v/>
      </c>
    </row>
    <row r="460" spans="2:129" x14ac:dyDescent="0.25">
      <c r="B460" t="str" cm="1">
        <f t="array" ref="B460:J460">TRANSPOSE(_xlfn._xlws.SORT(_xlfn._xlws.FILTER(tillage[tillage_level]&amp;" | "&amp;tillage[tillage_treatment_name],tillage[experiment_ID]=A460)))</f>
        <v xml:space="preserve"> | </v>
      </c>
      <c r="C460" t="str">
        <v xml:space="preserve">0 | </v>
      </c>
      <c r="D460" t="str">
        <v xml:space="preserve">0 | </v>
      </c>
      <c r="E460" t="str">
        <v xml:space="preserve">0 | </v>
      </c>
      <c r="F460" t="str">
        <v xml:space="preserve">0 | </v>
      </c>
      <c r="G460" t="str">
        <v xml:space="preserve">0 | </v>
      </c>
      <c r="H460" t="str">
        <v xml:space="preserve">0 | </v>
      </c>
      <c r="I460" t="str">
        <v xml:space="preserve">0 | </v>
      </c>
      <c r="J460" t="str">
        <v xml:space="preserve">0 | </v>
      </c>
      <c r="DQ460" cm="1">
        <f t="array" ref="DQ460:DY460">TRANSPOSE(_xlfn._xlws.SORT(_xlfn._xlws.FILTER(tillage[tillage_level],tillage[experiment_ID]=A460)))</f>
        <v>0</v>
      </c>
      <c r="DR460">
        <v>0</v>
      </c>
      <c r="DS460">
        <v>0</v>
      </c>
      <c r="DT460">
        <v>0</v>
      </c>
      <c r="DU460">
        <v>0</v>
      </c>
      <c r="DV460">
        <v>0</v>
      </c>
      <c r="DW460">
        <v>0</v>
      </c>
      <c r="DX460">
        <v>0</v>
      </c>
      <c r="DY460" t="str">
        <v/>
      </c>
    </row>
    <row r="461" spans="2:129" x14ac:dyDescent="0.25">
      <c r="B461" t="str" cm="1">
        <f t="array" ref="B461:J461">TRANSPOSE(_xlfn._xlws.SORT(_xlfn._xlws.FILTER(tillage[tillage_level]&amp;" | "&amp;tillage[tillage_treatment_name],tillage[experiment_ID]=A461)))</f>
        <v xml:space="preserve"> | </v>
      </c>
      <c r="C461" t="str">
        <v xml:space="preserve">0 | </v>
      </c>
      <c r="D461" t="str">
        <v xml:space="preserve">0 | </v>
      </c>
      <c r="E461" t="str">
        <v xml:space="preserve">0 | </v>
      </c>
      <c r="F461" t="str">
        <v xml:space="preserve">0 | </v>
      </c>
      <c r="G461" t="str">
        <v xml:space="preserve">0 | </v>
      </c>
      <c r="H461" t="str">
        <v xml:space="preserve">0 | </v>
      </c>
      <c r="I461" t="str">
        <v xml:space="preserve">0 | </v>
      </c>
      <c r="J461" t="str">
        <v xml:space="preserve">0 | </v>
      </c>
      <c r="DQ461" cm="1">
        <f t="array" ref="DQ461:DY461">TRANSPOSE(_xlfn._xlws.SORT(_xlfn._xlws.FILTER(tillage[tillage_level],tillage[experiment_ID]=A461)))</f>
        <v>0</v>
      </c>
      <c r="DR461">
        <v>0</v>
      </c>
      <c r="DS461">
        <v>0</v>
      </c>
      <c r="DT461">
        <v>0</v>
      </c>
      <c r="DU461">
        <v>0</v>
      </c>
      <c r="DV461">
        <v>0</v>
      </c>
      <c r="DW461">
        <v>0</v>
      </c>
      <c r="DX461">
        <v>0</v>
      </c>
      <c r="DY461" t="str">
        <v/>
      </c>
    </row>
    <row r="462" spans="2:129" x14ac:dyDescent="0.25">
      <c r="B462" t="str" cm="1">
        <f t="array" ref="B462:J462">TRANSPOSE(_xlfn._xlws.SORT(_xlfn._xlws.FILTER(tillage[tillage_level]&amp;" | "&amp;tillage[tillage_treatment_name],tillage[experiment_ID]=A462)))</f>
        <v xml:space="preserve"> | </v>
      </c>
      <c r="C462" t="str">
        <v xml:space="preserve">0 | </v>
      </c>
      <c r="D462" t="str">
        <v xml:space="preserve">0 | </v>
      </c>
      <c r="E462" t="str">
        <v xml:space="preserve">0 | </v>
      </c>
      <c r="F462" t="str">
        <v xml:space="preserve">0 | </v>
      </c>
      <c r="G462" t="str">
        <v xml:space="preserve">0 | </v>
      </c>
      <c r="H462" t="str">
        <v xml:space="preserve">0 | </v>
      </c>
      <c r="I462" t="str">
        <v xml:space="preserve">0 | </v>
      </c>
      <c r="J462" t="str">
        <v xml:space="preserve">0 | </v>
      </c>
      <c r="DQ462" cm="1">
        <f t="array" ref="DQ462:DY462">TRANSPOSE(_xlfn._xlws.SORT(_xlfn._xlws.FILTER(tillage[tillage_level],tillage[experiment_ID]=A462)))</f>
        <v>0</v>
      </c>
      <c r="DR462">
        <v>0</v>
      </c>
      <c r="DS462">
        <v>0</v>
      </c>
      <c r="DT462">
        <v>0</v>
      </c>
      <c r="DU462">
        <v>0</v>
      </c>
      <c r="DV462">
        <v>0</v>
      </c>
      <c r="DW462">
        <v>0</v>
      </c>
      <c r="DX462">
        <v>0</v>
      </c>
      <c r="DY462" t="str">
        <v/>
      </c>
    </row>
    <row r="463" spans="2:129" x14ac:dyDescent="0.25">
      <c r="B463" t="str" cm="1">
        <f t="array" ref="B463:J463">TRANSPOSE(_xlfn._xlws.SORT(_xlfn._xlws.FILTER(tillage[tillage_level]&amp;" | "&amp;tillage[tillage_treatment_name],tillage[experiment_ID]=A463)))</f>
        <v xml:space="preserve"> | </v>
      </c>
      <c r="C463" t="str">
        <v xml:space="preserve">0 | </v>
      </c>
      <c r="D463" t="str">
        <v xml:space="preserve">0 | </v>
      </c>
      <c r="E463" t="str">
        <v xml:space="preserve">0 | </v>
      </c>
      <c r="F463" t="str">
        <v xml:space="preserve">0 | </v>
      </c>
      <c r="G463" t="str">
        <v xml:space="preserve">0 | </v>
      </c>
      <c r="H463" t="str">
        <v xml:space="preserve">0 | </v>
      </c>
      <c r="I463" t="str">
        <v xml:space="preserve">0 | </v>
      </c>
      <c r="J463" t="str">
        <v xml:space="preserve">0 | </v>
      </c>
      <c r="DQ463" cm="1">
        <f t="array" ref="DQ463:DY463">TRANSPOSE(_xlfn._xlws.SORT(_xlfn._xlws.FILTER(tillage[tillage_level],tillage[experiment_ID]=A463)))</f>
        <v>0</v>
      </c>
      <c r="DR463">
        <v>0</v>
      </c>
      <c r="DS463">
        <v>0</v>
      </c>
      <c r="DT463">
        <v>0</v>
      </c>
      <c r="DU463">
        <v>0</v>
      </c>
      <c r="DV463">
        <v>0</v>
      </c>
      <c r="DW463">
        <v>0</v>
      </c>
      <c r="DX463">
        <v>0</v>
      </c>
      <c r="DY463" t="str">
        <v/>
      </c>
    </row>
    <row r="464" spans="2:129" x14ac:dyDescent="0.25">
      <c r="B464" t="str" cm="1">
        <f t="array" ref="B464:J464">TRANSPOSE(_xlfn._xlws.SORT(_xlfn._xlws.FILTER(tillage[tillage_level]&amp;" | "&amp;tillage[tillage_treatment_name],tillage[experiment_ID]=A464)))</f>
        <v xml:space="preserve"> | </v>
      </c>
      <c r="C464" t="str">
        <v xml:space="preserve">0 | </v>
      </c>
      <c r="D464" t="str">
        <v xml:space="preserve">0 | </v>
      </c>
      <c r="E464" t="str">
        <v xml:space="preserve">0 | </v>
      </c>
      <c r="F464" t="str">
        <v xml:space="preserve">0 | </v>
      </c>
      <c r="G464" t="str">
        <v xml:space="preserve">0 | </v>
      </c>
      <c r="H464" t="str">
        <v xml:space="preserve">0 | </v>
      </c>
      <c r="I464" t="str">
        <v xml:space="preserve">0 | </v>
      </c>
      <c r="J464" t="str">
        <v xml:space="preserve">0 | </v>
      </c>
      <c r="DQ464" cm="1">
        <f t="array" ref="DQ464:DY464">TRANSPOSE(_xlfn._xlws.SORT(_xlfn._xlws.FILTER(tillage[tillage_level],tillage[experiment_ID]=A464)))</f>
        <v>0</v>
      </c>
      <c r="DR464">
        <v>0</v>
      </c>
      <c r="DS464">
        <v>0</v>
      </c>
      <c r="DT464">
        <v>0</v>
      </c>
      <c r="DU464">
        <v>0</v>
      </c>
      <c r="DV464">
        <v>0</v>
      </c>
      <c r="DW464">
        <v>0</v>
      </c>
      <c r="DX464">
        <v>0</v>
      </c>
      <c r="DY464" t="str">
        <v/>
      </c>
    </row>
    <row r="465" spans="2:129" x14ac:dyDescent="0.25">
      <c r="B465" t="str" cm="1">
        <f t="array" ref="B465:J465">TRANSPOSE(_xlfn._xlws.SORT(_xlfn._xlws.FILTER(tillage[tillage_level]&amp;" | "&amp;tillage[tillage_treatment_name],tillage[experiment_ID]=A465)))</f>
        <v xml:space="preserve"> | </v>
      </c>
      <c r="C465" t="str">
        <v xml:space="preserve">0 | </v>
      </c>
      <c r="D465" t="str">
        <v xml:space="preserve">0 | </v>
      </c>
      <c r="E465" t="str">
        <v xml:space="preserve">0 | </v>
      </c>
      <c r="F465" t="str">
        <v xml:space="preserve">0 | </v>
      </c>
      <c r="G465" t="str">
        <v xml:space="preserve">0 | </v>
      </c>
      <c r="H465" t="str">
        <v xml:space="preserve">0 | </v>
      </c>
      <c r="I465" t="str">
        <v xml:space="preserve">0 | </v>
      </c>
      <c r="J465" t="str">
        <v xml:space="preserve">0 | </v>
      </c>
      <c r="DQ465" cm="1">
        <f t="array" ref="DQ465:DY465">TRANSPOSE(_xlfn._xlws.SORT(_xlfn._xlws.FILTER(tillage[tillage_level],tillage[experiment_ID]=A465)))</f>
        <v>0</v>
      </c>
      <c r="DR465">
        <v>0</v>
      </c>
      <c r="DS465">
        <v>0</v>
      </c>
      <c r="DT465">
        <v>0</v>
      </c>
      <c r="DU465">
        <v>0</v>
      </c>
      <c r="DV465">
        <v>0</v>
      </c>
      <c r="DW465">
        <v>0</v>
      </c>
      <c r="DX465">
        <v>0</v>
      </c>
      <c r="DY465" t="str">
        <v/>
      </c>
    </row>
    <row r="466" spans="2:129" x14ac:dyDescent="0.25">
      <c r="B466" t="str" cm="1">
        <f t="array" ref="B466:J466">TRANSPOSE(_xlfn._xlws.SORT(_xlfn._xlws.FILTER(tillage[tillage_level]&amp;" | "&amp;tillage[tillage_treatment_name],tillage[experiment_ID]=A466)))</f>
        <v xml:space="preserve"> | </v>
      </c>
      <c r="C466" t="str">
        <v xml:space="preserve">0 | </v>
      </c>
      <c r="D466" t="str">
        <v xml:space="preserve">0 | </v>
      </c>
      <c r="E466" t="str">
        <v xml:space="preserve">0 | </v>
      </c>
      <c r="F466" t="str">
        <v xml:space="preserve">0 | </v>
      </c>
      <c r="G466" t="str">
        <v xml:space="preserve">0 | </v>
      </c>
      <c r="H466" t="str">
        <v xml:space="preserve">0 | </v>
      </c>
      <c r="I466" t="str">
        <v xml:space="preserve">0 | </v>
      </c>
      <c r="J466" t="str">
        <v xml:space="preserve">0 | </v>
      </c>
      <c r="DQ466" cm="1">
        <f t="array" ref="DQ466:DY466">TRANSPOSE(_xlfn._xlws.SORT(_xlfn._xlws.FILTER(tillage[tillage_level],tillage[experiment_ID]=A466)))</f>
        <v>0</v>
      </c>
      <c r="DR466">
        <v>0</v>
      </c>
      <c r="DS466">
        <v>0</v>
      </c>
      <c r="DT466">
        <v>0</v>
      </c>
      <c r="DU466">
        <v>0</v>
      </c>
      <c r="DV466">
        <v>0</v>
      </c>
      <c r="DW466">
        <v>0</v>
      </c>
      <c r="DX466">
        <v>0</v>
      </c>
      <c r="DY466" t="str">
        <v/>
      </c>
    </row>
    <row r="467" spans="2:129" x14ac:dyDescent="0.25">
      <c r="B467" t="str" cm="1">
        <f t="array" ref="B467:J467">TRANSPOSE(_xlfn._xlws.SORT(_xlfn._xlws.FILTER(tillage[tillage_level]&amp;" | "&amp;tillage[tillage_treatment_name],tillage[experiment_ID]=A467)))</f>
        <v xml:space="preserve"> | </v>
      </c>
      <c r="C467" t="str">
        <v xml:space="preserve">0 | </v>
      </c>
      <c r="D467" t="str">
        <v xml:space="preserve">0 | </v>
      </c>
      <c r="E467" t="str">
        <v xml:space="preserve">0 | </v>
      </c>
      <c r="F467" t="str">
        <v xml:space="preserve">0 | </v>
      </c>
      <c r="G467" t="str">
        <v xml:space="preserve">0 | </v>
      </c>
      <c r="H467" t="str">
        <v xml:space="preserve">0 | </v>
      </c>
      <c r="I467" t="str">
        <v xml:space="preserve">0 | </v>
      </c>
      <c r="J467" t="str">
        <v xml:space="preserve">0 | </v>
      </c>
      <c r="DQ467" cm="1">
        <f t="array" ref="DQ467:DY467">TRANSPOSE(_xlfn._xlws.SORT(_xlfn._xlws.FILTER(tillage[tillage_level],tillage[experiment_ID]=A467)))</f>
        <v>0</v>
      </c>
      <c r="DR467">
        <v>0</v>
      </c>
      <c r="DS467">
        <v>0</v>
      </c>
      <c r="DT467">
        <v>0</v>
      </c>
      <c r="DU467">
        <v>0</v>
      </c>
      <c r="DV467">
        <v>0</v>
      </c>
      <c r="DW467">
        <v>0</v>
      </c>
      <c r="DX467">
        <v>0</v>
      </c>
      <c r="DY467" t="str">
        <v/>
      </c>
    </row>
    <row r="468" spans="2:129" x14ac:dyDescent="0.25">
      <c r="B468" t="str" cm="1">
        <f t="array" ref="B468:J468">TRANSPOSE(_xlfn._xlws.SORT(_xlfn._xlws.FILTER(tillage[tillage_level]&amp;" | "&amp;tillage[tillage_treatment_name],tillage[experiment_ID]=A468)))</f>
        <v xml:space="preserve"> | </v>
      </c>
      <c r="C468" t="str">
        <v xml:space="preserve">0 | </v>
      </c>
      <c r="D468" t="str">
        <v xml:space="preserve">0 | </v>
      </c>
      <c r="E468" t="str">
        <v xml:space="preserve">0 | </v>
      </c>
      <c r="F468" t="str">
        <v xml:space="preserve">0 | </v>
      </c>
      <c r="G468" t="str">
        <v xml:space="preserve">0 | </v>
      </c>
      <c r="H468" t="str">
        <v xml:space="preserve">0 | </v>
      </c>
      <c r="I468" t="str">
        <v xml:space="preserve">0 | </v>
      </c>
      <c r="J468" t="str">
        <v xml:space="preserve">0 | </v>
      </c>
      <c r="DQ468" cm="1">
        <f t="array" ref="DQ468:DY468">TRANSPOSE(_xlfn._xlws.SORT(_xlfn._xlws.FILTER(tillage[tillage_level],tillage[experiment_ID]=A468)))</f>
        <v>0</v>
      </c>
      <c r="DR468">
        <v>0</v>
      </c>
      <c r="DS468">
        <v>0</v>
      </c>
      <c r="DT468">
        <v>0</v>
      </c>
      <c r="DU468">
        <v>0</v>
      </c>
      <c r="DV468">
        <v>0</v>
      </c>
      <c r="DW468">
        <v>0</v>
      </c>
      <c r="DX468">
        <v>0</v>
      </c>
      <c r="DY468" t="str">
        <v/>
      </c>
    </row>
    <row r="469" spans="2:129" x14ac:dyDescent="0.25">
      <c r="B469" t="str" cm="1">
        <f t="array" ref="B469:J469">TRANSPOSE(_xlfn._xlws.SORT(_xlfn._xlws.FILTER(tillage[tillage_level]&amp;" | "&amp;tillage[tillage_treatment_name],tillage[experiment_ID]=A469)))</f>
        <v xml:space="preserve"> | </v>
      </c>
      <c r="C469" t="str">
        <v xml:space="preserve">0 | </v>
      </c>
      <c r="D469" t="str">
        <v xml:space="preserve">0 | </v>
      </c>
      <c r="E469" t="str">
        <v xml:space="preserve">0 | </v>
      </c>
      <c r="F469" t="str">
        <v xml:space="preserve">0 | </v>
      </c>
      <c r="G469" t="str">
        <v xml:space="preserve">0 | </v>
      </c>
      <c r="H469" t="str">
        <v xml:space="preserve">0 | </v>
      </c>
      <c r="I469" t="str">
        <v xml:space="preserve">0 | </v>
      </c>
      <c r="J469" t="str">
        <v xml:space="preserve">0 | </v>
      </c>
      <c r="DQ469" cm="1">
        <f t="array" ref="DQ469:DY469">TRANSPOSE(_xlfn._xlws.SORT(_xlfn._xlws.FILTER(tillage[tillage_level],tillage[experiment_ID]=A469)))</f>
        <v>0</v>
      </c>
      <c r="DR469">
        <v>0</v>
      </c>
      <c r="DS469">
        <v>0</v>
      </c>
      <c r="DT469">
        <v>0</v>
      </c>
      <c r="DU469">
        <v>0</v>
      </c>
      <c r="DV469">
        <v>0</v>
      </c>
      <c r="DW469">
        <v>0</v>
      </c>
      <c r="DX469">
        <v>0</v>
      </c>
      <c r="DY469" t="str">
        <v/>
      </c>
    </row>
    <row r="470" spans="2:129" x14ac:dyDescent="0.25">
      <c r="B470" t="str" cm="1">
        <f t="array" ref="B470:J470">TRANSPOSE(_xlfn._xlws.SORT(_xlfn._xlws.FILTER(tillage[tillage_level]&amp;" | "&amp;tillage[tillage_treatment_name],tillage[experiment_ID]=A470)))</f>
        <v xml:space="preserve"> | </v>
      </c>
      <c r="C470" t="str">
        <v xml:space="preserve">0 | </v>
      </c>
      <c r="D470" t="str">
        <v xml:space="preserve">0 | </v>
      </c>
      <c r="E470" t="str">
        <v xml:space="preserve">0 | </v>
      </c>
      <c r="F470" t="str">
        <v xml:space="preserve">0 | </v>
      </c>
      <c r="G470" t="str">
        <v xml:space="preserve">0 | </v>
      </c>
      <c r="H470" t="str">
        <v xml:space="preserve">0 | </v>
      </c>
      <c r="I470" t="str">
        <v xml:space="preserve">0 | </v>
      </c>
      <c r="J470" t="str">
        <v xml:space="preserve">0 | </v>
      </c>
      <c r="DQ470" cm="1">
        <f t="array" ref="DQ470:DY470">TRANSPOSE(_xlfn._xlws.SORT(_xlfn._xlws.FILTER(tillage[tillage_level],tillage[experiment_ID]=A470)))</f>
        <v>0</v>
      </c>
      <c r="DR470">
        <v>0</v>
      </c>
      <c r="DS470">
        <v>0</v>
      </c>
      <c r="DT470">
        <v>0</v>
      </c>
      <c r="DU470">
        <v>0</v>
      </c>
      <c r="DV470">
        <v>0</v>
      </c>
      <c r="DW470">
        <v>0</v>
      </c>
      <c r="DX470">
        <v>0</v>
      </c>
      <c r="DY470" t="str">
        <v/>
      </c>
    </row>
    <row r="471" spans="2:129" x14ac:dyDescent="0.25">
      <c r="B471" t="str" cm="1">
        <f t="array" ref="B471:J471">TRANSPOSE(_xlfn._xlws.SORT(_xlfn._xlws.FILTER(tillage[tillage_level]&amp;" | "&amp;tillage[tillage_treatment_name],tillage[experiment_ID]=A471)))</f>
        <v xml:space="preserve"> | </v>
      </c>
      <c r="C471" t="str">
        <v xml:space="preserve">0 | </v>
      </c>
      <c r="D471" t="str">
        <v xml:space="preserve">0 | </v>
      </c>
      <c r="E471" t="str">
        <v xml:space="preserve">0 | </v>
      </c>
      <c r="F471" t="str">
        <v xml:space="preserve">0 | </v>
      </c>
      <c r="G471" t="str">
        <v xml:space="preserve">0 | </v>
      </c>
      <c r="H471" t="str">
        <v xml:space="preserve">0 | </v>
      </c>
      <c r="I471" t="str">
        <v xml:space="preserve">0 | </v>
      </c>
      <c r="J471" t="str">
        <v xml:space="preserve">0 | </v>
      </c>
      <c r="DQ471" cm="1">
        <f t="array" ref="DQ471:DY471">TRANSPOSE(_xlfn._xlws.SORT(_xlfn._xlws.FILTER(tillage[tillage_level],tillage[experiment_ID]=A471)))</f>
        <v>0</v>
      </c>
      <c r="DR471">
        <v>0</v>
      </c>
      <c r="DS471">
        <v>0</v>
      </c>
      <c r="DT471">
        <v>0</v>
      </c>
      <c r="DU471">
        <v>0</v>
      </c>
      <c r="DV471">
        <v>0</v>
      </c>
      <c r="DW471">
        <v>0</v>
      </c>
      <c r="DX471">
        <v>0</v>
      </c>
      <c r="DY471" t="str">
        <v/>
      </c>
    </row>
    <row r="472" spans="2:129" x14ac:dyDescent="0.25">
      <c r="B472" t="str" cm="1">
        <f t="array" ref="B472:J472">TRANSPOSE(_xlfn._xlws.SORT(_xlfn._xlws.FILTER(tillage[tillage_level]&amp;" | "&amp;tillage[tillage_treatment_name],tillage[experiment_ID]=A472)))</f>
        <v xml:space="preserve"> | </v>
      </c>
      <c r="C472" t="str">
        <v xml:space="preserve">0 | </v>
      </c>
      <c r="D472" t="str">
        <v xml:space="preserve">0 | </v>
      </c>
      <c r="E472" t="str">
        <v xml:space="preserve">0 | </v>
      </c>
      <c r="F472" t="str">
        <v xml:space="preserve">0 | </v>
      </c>
      <c r="G472" t="str">
        <v xml:space="preserve">0 | </v>
      </c>
      <c r="H472" t="str">
        <v xml:space="preserve">0 | </v>
      </c>
      <c r="I472" t="str">
        <v xml:space="preserve">0 | </v>
      </c>
      <c r="J472" t="str">
        <v xml:space="preserve">0 | </v>
      </c>
      <c r="DQ472" cm="1">
        <f t="array" ref="DQ472:DY472">TRANSPOSE(_xlfn._xlws.SORT(_xlfn._xlws.FILTER(tillage[tillage_level],tillage[experiment_ID]=A472)))</f>
        <v>0</v>
      </c>
      <c r="DR472">
        <v>0</v>
      </c>
      <c r="DS472">
        <v>0</v>
      </c>
      <c r="DT472">
        <v>0</v>
      </c>
      <c r="DU472">
        <v>0</v>
      </c>
      <c r="DV472">
        <v>0</v>
      </c>
      <c r="DW472">
        <v>0</v>
      </c>
      <c r="DX472">
        <v>0</v>
      </c>
      <c r="DY472" t="str">
        <v/>
      </c>
    </row>
    <row r="473" spans="2:129" x14ac:dyDescent="0.25">
      <c r="B473" t="str" cm="1">
        <f t="array" ref="B473:J473">TRANSPOSE(_xlfn._xlws.SORT(_xlfn._xlws.FILTER(tillage[tillage_level]&amp;" | "&amp;tillage[tillage_treatment_name],tillage[experiment_ID]=A473)))</f>
        <v xml:space="preserve"> | </v>
      </c>
      <c r="C473" t="str">
        <v xml:space="preserve">0 | </v>
      </c>
      <c r="D473" t="str">
        <v xml:space="preserve">0 | </v>
      </c>
      <c r="E473" t="str">
        <v xml:space="preserve">0 | </v>
      </c>
      <c r="F473" t="str">
        <v xml:space="preserve">0 | </v>
      </c>
      <c r="G473" t="str">
        <v xml:space="preserve">0 | </v>
      </c>
      <c r="H473" t="str">
        <v xml:space="preserve">0 | </v>
      </c>
      <c r="I473" t="str">
        <v xml:space="preserve">0 | </v>
      </c>
      <c r="J473" t="str">
        <v xml:space="preserve">0 | </v>
      </c>
      <c r="DQ473" cm="1">
        <f t="array" ref="DQ473:DY473">TRANSPOSE(_xlfn._xlws.SORT(_xlfn._xlws.FILTER(tillage[tillage_level],tillage[experiment_ID]=A473)))</f>
        <v>0</v>
      </c>
      <c r="DR473">
        <v>0</v>
      </c>
      <c r="DS473">
        <v>0</v>
      </c>
      <c r="DT473">
        <v>0</v>
      </c>
      <c r="DU473">
        <v>0</v>
      </c>
      <c r="DV473">
        <v>0</v>
      </c>
      <c r="DW473">
        <v>0</v>
      </c>
      <c r="DX473">
        <v>0</v>
      </c>
      <c r="DY473" t="str">
        <v/>
      </c>
    </row>
    <row r="474" spans="2:129" x14ac:dyDescent="0.25">
      <c r="B474" t="str" cm="1">
        <f t="array" ref="B474:J474">TRANSPOSE(_xlfn._xlws.SORT(_xlfn._xlws.FILTER(tillage[tillage_level]&amp;" | "&amp;tillage[tillage_treatment_name],tillage[experiment_ID]=A474)))</f>
        <v xml:space="preserve"> | </v>
      </c>
      <c r="C474" t="str">
        <v xml:space="preserve">0 | </v>
      </c>
      <c r="D474" t="str">
        <v xml:space="preserve">0 | </v>
      </c>
      <c r="E474" t="str">
        <v xml:space="preserve">0 | </v>
      </c>
      <c r="F474" t="str">
        <v xml:space="preserve">0 | </v>
      </c>
      <c r="G474" t="str">
        <v xml:space="preserve">0 | </v>
      </c>
      <c r="H474" t="str">
        <v xml:space="preserve">0 | </v>
      </c>
      <c r="I474" t="str">
        <v xml:space="preserve">0 | </v>
      </c>
      <c r="J474" t="str">
        <v xml:space="preserve">0 | </v>
      </c>
      <c r="DQ474" cm="1">
        <f t="array" ref="DQ474:DY474">TRANSPOSE(_xlfn._xlws.SORT(_xlfn._xlws.FILTER(tillage[tillage_level],tillage[experiment_ID]=A474)))</f>
        <v>0</v>
      </c>
      <c r="DR474">
        <v>0</v>
      </c>
      <c r="DS474">
        <v>0</v>
      </c>
      <c r="DT474">
        <v>0</v>
      </c>
      <c r="DU474">
        <v>0</v>
      </c>
      <c r="DV474">
        <v>0</v>
      </c>
      <c r="DW474">
        <v>0</v>
      </c>
      <c r="DX474">
        <v>0</v>
      </c>
      <c r="DY474" t="str">
        <v/>
      </c>
    </row>
    <row r="475" spans="2:129" x14ac:dyDescent="0.25">
      <c r="B475" t="str" cm="1">
        <f t="array" ref="B475:J475">TRANSPOSE(_xlfn._xlws.SORT(_xlfn._xlws.FILTER(tillage[tillage_level]&amp;" | "&amp;tillage[tillage_treatment_name],tillage[experiment_ID]=A475)))</f>
        <v xml:space="preserve"> | </v>
      </c>
      <c r="C475" t="str">
        <v xml:space="preserve">0 | </v>
      </c>
      <c r="D475" t="str">
        <v xml:space="preserve">0 | </v>
      </c>
      <c r="E475" t="str">
        <v xml:space="preserve">0 | </v>
      </c>
      <c r="F475" t="str">
        <v xml:space="preserve">0 | </v>
      </c>
      <c r="G475" t="str">
        <v xml:space="preserve">0 | </v>
      </c>
      <c r="H475" t="str">
        <v xml:space="preserve">0 | </v>
      </c>
      <c r="I475" t="str">
        <v xml:space="preserve">0 | </v>
      </c>
      <c r="J475" t="str">
        <v xml:space="preserve">0 | </v>
      </c>
      <c r="DQ475" cm="1">
        <f t="array" ref="DQ475:DY475">TRANSPOSE(_xlfn._xlws.SORT(_xlfn._xlws.FILTER(tillage[tillage_level],tillage[experiment_ID]=A475)))</f>
        <v>0</v>
      </c>
      <c r="DR475">
        <v>0</v>
      </c>
      <c r="DS475">
        <v>0</v>
      </c>
      <c r="DT475">
        <v>0</v>
      </c>
      <c r="DU475">
        <v>0</v>
      </c>
      <c r="DV475">
        <v>0</v>
      </c>
      <c r="DW475">
        <v>0</v>
      </c>
      <c r="DX475">
        <v>0</v>
      </c>
      <c r="DY475" t="str">
        <v/>
      </c>
    </row>
    <row r="476" spans="2:129" x14ac:dyDescent="0.25">
      <c r="B476" t="str" cm="1">
        <f t="array" ref="B476:J476">TRANSPOSE(_xlfn._xlws.SORT(_xlfn._xlws.FILTER(tillage[tillage_level]&amp;" | "&amp;tillage[tillage_treatment_name],tillage[experiment_ID]=A476)))</f>
        <v xml:space="preserve"> | </v>
      </c>
      <c r="C476" t="str">
        <v xml:space="preserve">0 | </v>
      </c>
      <c r="D476" t="str">
        <v xml:space="preserve">0 | </v>
      </c>
      <c r="E476" t="str">
        <v xml:space="preserve">0 | </v>
      </c>
      <c r="F476" t="str">
        <v xml:space="preserve">0 | </v>
      </c>
      <c r="G476" t="str">
        <v xml:space="preserve">0 | </v>
      </c>
      <c r="H476" t="str">
        <v xml:space="preserve">0 | </v>
      </c>
      <c r="I476" t="str">
        <v xml:space="preserve">0 | </v>
      </c>
      <c r="J476" t="str">
        <v xml:space="preserve">0 | </v>
      </c>
      <c r="DQ476" cm="1">
        <f t="array" ref="DQ476:DY476">TRANSPOSE(_xlfn._xlws.SORT(_xlfn._xlws.FILTER(tillage[tillage_level],tillage[experiment_ID]=A476)))</f>
        <v>0</v>
      </c>
      <c r="DR476">
        <v>0</v>
      </c>
      <c r="DS476">
        <v>0</v>
      </c>
      <c r="DT476">
        <v>0</v>
      </c>
      <c r="DU476">
        <v>0</v>
      </c>
      <c r="DV476">
        <v>0</v>
      </c>
      <c r="DW476">
        <v>0</v>
      </c>
      <c r="DX476">
        <v>0</v>
      </c>
      <c r="DY476" t="str">
        <v/>
      </c>
    </row>
    <row r="477" spans="2:129" x14ac:dyDescent="0.25">
      <c r="B477" t="str" cm="1">
        <f t="array" ref="B477:J477">TRANSPOSE(_xlfn._xlws.SORT(_xlfn._xlws.FILTER(tillage[tillage_level]&amp;" | "&amp;tillage[tillage_treatment_name],tillage[experiment_ID]=A477)))</f>
        <v xml:space="preserve"> | </v>
      </c>
      <c r="C477" t="str">
        <v xml:space="preserve">0 | </v>
      </c>
      <c r="D477" t="str">
        <v xml:space="preserve">0 | </v>
      </c>
      <c r="E477" t="str">
        <v xml:space="preserve">0 | </v>
      </c>
      <c r="F477" t="str">
        <v xml:space="preserve">0 | </v>
      </c>
      <c r="G477" t="str">
        <v xml:space="preserve">0 | </v>
      </c>
      <c r="H477" t="str">
        <v xml:space="preserve">0 | </v>
      </c>
      <c r="I477" t="str">
        <v xml:space="preserve">0 | </v>
      </c>
      <c r="J477" t="str">
        <v xml:space="preserve">0 | </v>
      </c>
      <c r="DQ477" cm="1">
        <f t="array" ref="DQ477:DY477">TRANSPOSE(_xlfn._xlws.SORT(_xlfn._xlws.FILTER(tillage[tillage_level],tillage[experiment_ID]=A477)))</f>
        <v>0</v>
      </c>
      <c r="DR477">
        <v>0</v>
      </c>
      <c r="DS477">
        <v>0</v>
      </c>
      <c r="DT477">
        <v>0</v>
      </c>
      <c r="DU477">
        <v>0</v>
      </c>
      <c r="DV477">
        <v>0</v>
      </c>
      <c r="DW477">
        <v>0</v>
      </c>
      <c r="DX477">
        <v>0</v>
      </c>
      <c r="DY477" t="str">
        <v/>
      </c>
    </row>
    <row r="478" spans="2:129" x14ac:dyDescent="0.25">
      <c r="B478" t="str" cm="1">
        <f t="array" ref="B478:J478">TRANSPOSE(_xlfn._xlws.SORT(_xlfn._xlws.FILTER(tillage[tillage_level]&amp;" | "&amp;tillage[tillage_treatment_name],tillage[experiment_ID]=A478)))</f>
        <v xml:space="preserve"> | </v>
      </c>
      <c r="C478" t="str">
        <v xml:space="preserve">0 | </v>
      </c>
      <c r="D478" t="str">
        <v xml:space="preserve">0 | </v>
      </c>
      <c r="E478" t="str">
        <v xml:space="preserve">0 | </v>
      </c>
      <c r="F478" t="str">
        <v xml:space="preserve">0 | </v>
      </c>
      <c r="G478" t="str">
        <v xml:space="preserve">0 | </v>
      </c>
      <c r="H478" t="str">
        <v xml:space="preserve">0 | </v>
      </c>
      <c r="I478" t="str">
        <v xml:space="preserve">0 | </v>
      </c>
      <c r="J478" t="str">
        <v xml:space="preserve">0 | </v>
      </c>
      <c r="DQ478" cm="1">
        <f t="array" ref="DQ478:DY478">TRANSPOSE(_xlfn._xlws.SORT(_xlfn._xlws.FILTER(tillage[tillage_level],tillage[experiment_ID]=A478)))</f>
        <v>0</v>
      </c>
      <c r="DR478">
        <v>0</v>
      </c>
      <c r="DS478">
        <v>0</v>
      </c>
      <c r="DT478">
        <v>0</v>
      </c>
      <c r="DU478">
        <v>0</v>
      </c>
      <c r="DV478">
        <v>0</v>
      </c>
      <c r="DW478">
        <v>0</v>
      </c>
      <c r="DX478">
        <v>0</v>
      </c>
      <c r="DY478" t="str">
        <v/>
      </c>
    </row>
    <row r="479" spans="2:129" x14ac:dyDescent="0.25">
      <c r="B479" t="str" cm="1">
        <f t="array" ref="B479:J479">TRANSPOSE(_xlfn._xlws.SORT(_xlfn._xlws.FILTER(tillage[tillage_level]&amp;" | "&amp;tillage[tillage_treatment_name],tillage[experiment_ID]=A479)))</f>
        <v xml:space="preserve"> | </v>
      </c>
      <c r="C479" t="str">
        <v xml:space="preserve">0 | </v>
      </c>
      <c r="D479" t="str">
        <v xml:space="preserve">0 | </v>
      </c>
      <c r="E479" t="str">
        <v xml:space="preserve">0 | </v>
      </c>
      <c r="F479" t="str">
        <v xml:space="preserve">0 | </v>
      </c>
      <c r="G479" t="str">
        <v xml:space="preserve">0 | </v>
      </c>
      <c r="H479" t="str">
        <v xml:space="preserve">0 | </v>
      </c>
      <c r="I479" t="str">
        <v xml:space="preserve">0 | </v>
      </c>
      <c r="J479" t="str">
        <v xml:space="preserve">0 | </v>
      </c>
      <c r="DQ479" cm="1">
        <f t="array" ref="DQ479:DY479">TRANSPOSE(_xlfn._xlws.SORT(_xlfn._xlws.FILTER(tillage[tillage_level],tillage[experiment_ID]=A479)))</f>
        <v>0</v>
      </c>
      <c r="DR479">
        <v>0</v>
      </c>
      <c r="DS479">
        <v>0</v>
      </c>
      <c r="DT479">
        <v>0</v>
      </c>
      <c r="DU479">
        <v>0</v>
      </c>
      <c r="DV479">
        <v>0</v>
      </c>
      <c r="DW479">
        <v>0</v>
      </c>
      <c r="DX479">
        <v>0</v>
      </c>
      <c r="DY479" t="str">
        <v/>
      </c>
    </row>
    <row r="480" spans="2:129" x14ac:dyDescent="0.25">
      <c r="B480" t="str" cm="1">
        <f t="array" ref="B480:J480">TRANSPOSE(_xlfn._xlws.SORT(_xlfn._xlws.FILTER(tillage[tillage_level]&amp;" | "&amp;tillage[tillage_treatment_name],tillage[experiment_ID]=A480)))</f>
        <v xml:space="preserve"> | </v>
      </c>
      <c r="C480" t="str">
        <v xml:space="preserve">0 | </v>
      </c>
      <c r="D480" t="str">
        <v xml:space="preserve">0 | </v>
      </c>
      <c r="E480" t="str">
        <v xml:space="preserve">0 | </v>
      </c>
      <c r="F480" t="str">
        <v xml:space="preserve">0 | </v>
      </c>
      <c r="G480" t="str">
        <v xml:space="preserve">0 | </v>
      </c>
      <c r="H480" t="str">
        <v xml:space="preserve">0 | </v>
      </c>
      <c r="I480" t="str">
        <v xml:space="preserve">0 | </v>
      </c>
      <c r="J480" t="str">
        <v xml:space="preserve">0 | </v>
      </c>
      <c r="DQ480" cm="1">
        <f t="array" ref="DQ480:DY480">TRANSPOSE(_xlfn._xlws.SORT(_xlfn._xlws.FILTER(tillage[tillage_level],tillage[experiment_ID]=A480)))</f>
        <v>0</v>
      </c>
      <c r="DR480">
        <v>0</v>
      </c>
      <c r="DS480">
        <v>0</v>
      </c>
      <c r="DT480">
        <v>0</v>
      </c>
      <c r="DU480">
        <v>0</v>
      </c>
      <c r="DV480">
        <v>0</v>
      </c>
      <c r="DW480">
        <v>0</v>
      </c>
      <c r="DX480">
        <v>0</v>
      </c>
      <c r="DY480" t="str">
        <v/>
      </c>
    </row>
    <row r="481" spans="2:129" x14ac:dyDescent="0.25">
      <c r="B481" t="str" cm="1">
        <f t="array" ref="B481:J481">TRANSPOSE(_xlfn._xlws.SORT(_xlfn._xlws.FILTER(tillage[tillage_level]&amp;" | "&amp;tillage[tillage_treatment_name],tillage[experiment_ID]=A481)))</f>
        <v xml:space="preserve"> | </v>
      </c>
      <c r="C481" t="str">
        <v xml:space="preserve">0 | </v>
      </c>
      <c r="D481" t="str">
        <v xml:space="preserve">0 | </v>
      </c>
      <c r="E481" t="str">
        <v xml:space="preserve">0 | </v>
      </c>
      <c r="F481" t="str">
        <v xml:space="preserve">0 | </v>
      </c>
      <c r="G481" t="str">
        <v xml:space="preserve">0 | </v>
      </c>
      <c r="H481" t="str">
        <v xml:space="preserve">0 | </v>
      </c>
      <c r="I481" t="str">
        <v xml:space="preserve">0 | </v>
      </c>
      <c r="J481" t="str">
        <v xml:space="preserve">0 | </v>
      </c>
      <c r="DQ481" cm="1">
        <f t="array" ref="DQ481:DY481">TRANSPOSE(_xlfn._xlws.SORT(_xlfn._xlws.FILTER(tillage[tillage_level],tillage[experiment_ID]=A481)))</f>
        <v>0</v>
      </c>
      <c r="DR481">
        <v>0</v>
      </c>
      <c r="DS481">
        <v>0</v>
      </c>
      <c r="DT481">
        <v>0</v>
      </c>
      <c r="DU481">
        <v>0</v>
      </c>
      <c r="DV481">
        <v>0</v>
      </c>
      <c r="DW481">
        <v>0</v>
      </c>
      <c r="DX481">
        <v>0</v>
      </c>
      <c r="DY481" t="str">
        <v/>
      </c>
    </row>
    <row r="482" spans="2:129" x14ac:dyDescent="0.25">
      <c r="B482" t="str" cm="1">
        <f t="array" ref="B482:J482">TRANSPOSE(_xlfn._xlws.SORT(_xlfn._xlws.FILTER(tillage[tillage_level]&amp;" | "&amp;tillage[tillage_treatment_name],tillage[experiment_ID]=A482)))</f>
        <v xml:space="preserve"> | </v>
      </c>
      <c r="C482" t="str">
        <v xml:space="preserve">0 | </v>
      </c>
      <c r="D482" t="str">
        <v xml:space="preserve">0 | </v>
      </c>
      <c r="E482" t="str">
        <v xml:space="preserve">0 | </v>
      </c>
      <c r="F482" t="str">
        <v xml:space="preserve">0 | </v>
      </c>
      <c r="G482" t="str">
        <v xml:space="preserve">0 | </v>
      </c>
      <c r="H482" t="str">
        <v xml:space="preserve">0 | </v>
      </c>
      <c r="I482" t="str">
        <v xml:space="preserve">0 | </v>
      </c>
      <c r="J482" t="str">
        <v xml:space="preserve">0 | </v>
      </c>
      <c r="DQ482" cm="1">
        <f t="array" ref="DQ482:DY482">TRANSPOSE(_xlfn._xlws.SORT(_xlfn._xlws.FILTER(tillage[tillage_level],tillage[experiment_ID]=A482)))</f>
        <v>0</v>
      </c>
      <c r="DR482">
        <v>0</v>
      </c>
      <c r="DS482">
        <v>0</v>
      </c>
      <c r="DT482">
        <v>0</v>
      </c>
      <c r="DU482">
        <v>0</v>
      </c>
      <c r="DV482">
        <v>0</v>
      </c>
      <c r="DW482">
        <v>0</v>
      </c>
      <c r="DX482">
        <v>0</v>
      </c>
      <c r="DY482" t="str">
        <v/>
      </c>
    </row>
    <row r="483" spans="2:129" x14ac:dyDescent="0.25">
      <c r="B483" t="str" cm="1">
        <f t="array" ref="B483:J483">TRANSPOSE(_xlfn._xlws.SORT(_xlfn._xlws.FILTER(tillage[tillage_level]&amp;" | "&amp;tillage[tillage_treatment_name],tillage[experiment_ID]=A483)))</f>
        <v xml:space="preserve"> | </v>
      </c>
      <c r="C483" t="str">
        <v xml:space="preserve">0 | </v>
      </c>
      <c r="D483" t="str">
        <v xml:space="preserve">0 | </v>
      </c>
      <c r="E483" t="str">
        <v xml:space="preserve">0 | </v>
      </c>
      <c r="F483" t="str">
        <v xml:space="preserve">0 | </v>
      </c>
      <c r="G483" t="str">
        <v xml:space="preserve">0 | </v>
      </c>
      <c r="H483" t="str">
        <v xml:space="preserve">0 | </v>
      </c>
      <c r="I483" t="str">
        <v xml:space="preserve">0 | </v>
      </c>
      <c r="J483" t="str">
        <v xml:space="preserve">0 | </v>
      </c>
      <c r="DQ483" cm="1">
        <f t="array" ref="DQ483:DY483">TRANSPOSE(_xlfn._xlws.SORT(_xlfn._xlws.FILTER(tillage[tillage_level],tillage[experiment_ID]=A483)))</f>
        <v>0</v>
      </c>
      <c r="DR483">
        <v>0</v>
      </c>
      <c r="DS483">
        <v>0</v>
      </c>
      <c r="DT483">
        <v>0</v>
      </c>
      <c r="DU483">
        <v>0</v>
      </c>
      <c r="DV483">
        <v>0</v>
      </c>
      <c r="DW483">
        <v>0</v>
      </c>
      <c r="DX483">
        <v>0</v>
      </c>
      <c r="DY483" t="str">
        <v/>
      </c>
    </row>
    <row r="484" spans="2:129" x14ac:dyDescent="0.25">
      <c r="B484" t="str" cm="1">
        <f t="array" ref="B484:J484">TRANSPOSE(_xlfn._xlws.SORT(_xlfn._xlws.FILTER(tillage[tillage_level]&amp;" | "&amp;tillage[tillage_treatment_name],tillage[experiment_ID]=A484)))</f>
        <v xml:space="preserve"> | </v>
      </c>
      <c r="C484" t="str">
        <v xml:space="preserve">0 | </v>
      </c>
      <c r="D484" t="str">
        <v xml:space="preserve">0 | </v>
      </c>
      <c r="E484" t="str">
        <v xml:space="preserve">0 | </v>
      </c>
      <c r="F484" t="str">
        <v xml:space="preserve">0 | </v>
      </c>
      <c r="G484" t="str">
        <v xml:space="preserve">0 | </v>
      </c>
      <c r="H484" t="str">
        <v xml:space="preserve">0 | </v>
      </c>
      <c r="I484" t="str">
        <v xml:space="preserve">0 | </v>
      </c>
      <c r="J484" t="str">
        <v xml:space="preserve">0 | </v>
      </c>
      <c r="DQ484" cm="1">
        <f t="array" ref="DQ484:DY484">TRANSPOSE(_xlfn._xlws.SORT(_xlfn._xlws.FILTER(tillage[tillage_level],tillage[experiment_ID]=A484)))</f>
        <v>0</v>
      </c>
      <c r="DR484">
        <v>0</v>
      </c>
      <c r="DS484">
        <v>0</v>
      </c>
      <c r="DT484">
        <v>0</v>
      </c>
      <c r="DU484">
        <v>0</v>
      </c>
      <c r="DV484">
        <v>0</v>
      </c>
      <c r="DW484">
        <v>0</v>
      </c>
      <c r="DX484">
        <v>0</v>
      </c>
      <c r="DY484" t="str">
        <v/>
      </c>
    </row>
    <row r="485" spans="2:129" x14ac:dyDescent="0.25">
      <c r="B485" t="str" cm="1">
        <f t="array" ref="B485:J485">TRANSPOSE(_xlfn._xlws.SORT(_xlfn._xlws.FILTER(tillage[tillage_level]&amp;" | "&amp;tillage[tillage_treatment_name],tillage[experiment_ID]=A485)))</f>
        <v xml:space="preserve"> | </v>
      </c>
      <c r="C485" t="str">
        <v xml:space="preserve">0 | </v>
      </c>
      <c r="D485" t="str">
        <v xml:space="preserve">0 | </v>
      </c>
      <c r="E485" t="str">
        <v xml:space="preserve">0 | </v>
      </c>
      <c r="F485" t="str">
        <v xml:space="preserve">0 | </v>
      </c>
      <c r="G485" t="str">
        <v xml:space="preserve">0 | </v>
      </c>
      <c r="H485" t="str">
        <v xml:space="preserve">0 | </v>
      </c>
      <c r="I485" t="str">
        <v xml:space="preserve">0 | </v>
      </c>
      <c r="J485" t="str">
        <v xml:space="preserve">0 | </v>
      </c>
      <c r="DQ485" cm="1">
        <f t="array" ref="DQ485:DY485">TRANSPOSE(_xlfn._xlws.SORT(_xlfn._xlws.FILTER(tillage[tillage_level],tillage[experiment_ID]=A485)))</f>
        <v>0</v>
      </c>
      <c r="DR485">
        <v>0</v>
      </c>
      <c r="DS485">
        <v>0</v>
      </c>
      <c r="DT485">
        <v>0</v>
      </c>
      <c r="DU485">
        <v>0</v>
      </c>
      <c r="DV485">
        <v>0</v>
      </c>
      <c r="DW485">
        <v>0</v>
      </c>
      <c r="DX485">
        <v>0</v>
      </c>
      <c r="DY485" t="str">
        <v/>
      </c>
    </row>
    <row r="486" spans="2:129" x14ac:dyDescent="0.25">
      <c r="B486" t="str" cm="1">
        <f t="array" ref="B486:J486">TRANSPOSE(_xlfn._xlws.SORT(_xlfn._xlws.FILTER(tillage[tillage_level]&amp;" | "&amp;tillage[tillage_treatment_name],tillage[experiment_ID]=A486)))</f>
        <v xml:space="preserve"> | </v>
      </c>
      <c r="C486" t="str">
        <v xml:space="preserve">0 | </v>
      </c>
      <c r="D486" t="str">
        <v xml:space="preserve">0 | </v>
      </c>
      <c r="E486" t="str">
        <v xml:space="preserve">0 | </v>
      </c>
      <c r="F486" t="str">
        <v xml:space="preserve">0 | </v>
      </c>
      <c r="G486" t="str">
        <v xml:space="preserve">0 | </v>
      </c>
      <c r="H486" t="str">
        <v xml:space="preserve">0 | </v>
      </c>
      <c r="I486" t="str">
        <v xml:space="preserve">0 | </v>
      </c>
      <c r="J486" t="str">
        <v xml:space="preserve">0 | </v>
      </c>
      <c r="DQ486" cm="1">
        <f t="array" ref="DQ486:DY486">TRANSPOSE(_xlfn._xlws.SORT(_xlfn._xlws.FILTER(tillage[tillage_level],tillage[experiment_ID]=A486)))</f>
        <v>0</v>
      </c>
      <c r="DR486">
        <v>0</v>
      </c>
      <c r="DS486">
        <v>0</v>
      </c>
      <c r="DT486">
        <v>0</v>
      </c>
      <c r="DU486">
        <v>0</v>
      </c>
      <c r="DV486">
        <v>0</v>
      </c>
      <c r="DW486">
        <v>0</v>
      </c>
      <c r="DX486">
        <v>0</v>
      </c>
      <c r="DY486" t="str">
        <v/>
      </c>
    </row>
    <row r="487" spans="2:129" x14ac:dyDescent="0.25">
      <c r="B487" t="str" cm="1">
        <f t="array" ref="B487:J487">TRANSPOSE(_xlfn._xlws.SORT(_xlfn._xlws.FILTER(tillage[tillage_level]&amp;" | "&amp;tillage[tillage_treatment_name],tillage[experiment_ID]=A487)))</f>
        <v xml:space="preserve"> | </v>
      </c>
      <c r="C487" t="str">
        <v xml:space="preserve">0 | </v>
      </c>
      <c r="D487" t="str">
        <v xml:space="preserve">0 | </v>
      </c>
      <c r="E487" t="str">
        <v xml:space="preserve">0 | </v>
      </c>
      <c r="F487" t="str">
        <v xml:space="preserve">0 | </v>
      </c>
      <c r="G487" t="str">
        <v xml:space="preserve">0 | </v>
      </c>
      <c r="H487" t="str">
        <v xml:space="preserve">0 | </v>
      </c>
      <c r="I487" t="str">
        <v xml:space="preserve">0 | </v>
      </c>
      <c r="J487" t="str">
        <v xml:space="preserve">0 | </v>
      </c>
      <c r="DQ487" cm="1">
        <f t="array" ref="DQ487:DY487">TRANSPOSE(_xlfn._xlws.SORT(_xlfn._xlws.FILTER(tillage[tillage_level],tillage[experiment_ID]=A487)))</f>
        <v>0</v>
      </c>
      <c r="DR487">
        <v>0</v>
      </c>
      <c r="DS487">
        <v>0</v>
      </c>
      <c r="DT487">
        <v>0</v>
      </c>
      <c r="DU487">
        <v>0</v>
      </c>
      <c r="DV487">
        <v>0</v>
      </c>
      <c r="DW487">
        <v>0</v>
      </c>
      <c r="DX487">
        <v>0</v>
      </c>
      <c r="DY487" t="str">
        <v/>
      </c>
    </row>
    <row r="488" spans="2:129" x14ac:dyDescent="0.25">
      <c r="B488" t="str" cm="1">
        <f t="array" ref="B488:J488">TRANSPOSE(_xlfn._xlws.SORT(_xlfn._xlws.FILTER(tillage[tillage_level]&amp;" | "&amp;tillage[tillage_treatment_name],tillage[experiment_ID]=A488)))</f>
        <v xml:space="preserve"> | </v>
      </c>
      <c r="C488" t="str">
        <v xml:space="preserve">0 | </v>
      </c>
      <c r="D488" t="str">
        <v xml:space="preserve">0 | </v>
      </c>
      <c r="E488" t="str">
        <v xml:space="preserve">0 | </v>
      </c>
      <c r="F488" t="str">
        <v xml:space="preserve">0 | </v>
      </c>
      <c r="G488" t="str">
        <v xml:space="preserve">0 | </v>
      </c>
      <c r="H488" t="str">
        <v xml:space="preserve">0 | </v>
      </c>
      <c r="I488" t="str">
        <v xml:space="preserve">0 | </v>
      </c>
      <c r="J488" t="str">
        <v xml:space="preserve">0 | </v>
      </c>
      <c r="DQ488" cm="1">
        <f t="array" ref="DQ488:DY488">TRANSPOSE(_xlfn._xlws.SORT(_xlfn._xlws.FILTER(tillage[tillage_level],tillage[experiment_ID]=A488)))</f>
        <v>0</v>
      </c>
      <c r="DR488">
        <v>0</v>
      </c>
      <c r="DS488">
        <v>0</v>
      </c>
      <c r="DT488">
        <v>0</v>
      </c>
      <c r="DU488">
        <v>0</v>
      </c>
      <c r="DV488">
        <v>0</v>
      </c>
      <c r="DW488">
        <v>0</v>
      </c>
      <c r="DX488">
        <v>0</v>
      </c>
      <c r="DY488" t="str">
        <v/>
      </c>
    </row>
    <row r="489" spans="2:129" x14ac:dyDescent="0.25">
      <c r="B489" t="str" cm="1">
        <f t="array" ref="B489:J489">TRANSPOSE(_xlfn._xlws.SORT(_xlfn._xlws.FILTER(tillage[tillage_level]&amp;" | "&amp;tillage[tillage_treatment_name],tillage[experiment_ID]=A489)))</f>
        <v xml:space="preserve"> | </v>
      </c>
      <c r="C489" t="str">
        <v xml:space="preserve">0 | </v>
      </c>
      <c r="D489" t="str">
        <v xml:space="preserve">0 | </v>
      </c>
      <c r="E489" t="str">
        <v xml:space="preserve">0 | </v>
      </c>
      <c r="F489" t="str">
        <v xml:space="preserve">0 | </v>
      </c>
      <c r="G489" t="str">
        <v xml:space="preserve">0 | </v>
      </c>
      <c r="H489" t="str">
        <v xml:space="preserve">0 | </v>
      </c>
      <c r="I489" t="str">
        <v xml:space="preserve">0 | </v>
      </c>
      <c r="J489" t="str">
        <v xml:space="preserve">0 | </v>
      </c>
      <c r="DQ489" cm="1">
        <f t="array" ref="DQ489:DY489">TRANSPOSE(_xlfn._xlws.SORT(_xlfn._xlws.FILTER(tillage[tillage_level],tillage[experiment_ID]=A489)))</f>
        <v>0</v>
      </c>
      <c r="DR489">
        <v>0</v>
      </c>
      <c r="DS489">
        <v>0</v>
      </c>
      <c r="DT489">
        <v>0</v>
      </c>
      <c r="DU489">
        <v>0</v>
      </c>
      <c r="DV489">
        <v>0</v>
      </c>
      <c r="DW489">
        <v>0</v>
      </c>
      <c r="DX489">
        <v>0</v>
      </c>
      <c r="DY489" t="str">
        <v/>
      </c>
    </row>
    <row r="490" spans="2:129" x14ac:dyDescent="0.25">
      <c r="B490" t="str" cm="1">
        <f t="array" ref="B490:J490">TRANSPOSE(_xlfn._xlws.SORT(_xlfn._xlws.FILTER(tillage[tillage_level]&amp;" | "&amp;tillage[tillage_treatment_name],tillage[experiment_ID]=A490)))</f>
        <v xml:space="preserve"> | </v>
      </c>
      <c r="C490" t="str">
        <v xml:space="preserve">0 | </v>
      </c>
      <c r="D490" t="str">
        <v xml:space="preserve">0 | </v>
      </c>
      <c r="E490" t="str">
        <v xml:space="preserve">0 | </v>
      </c>
      <c r="F490" t="str">
        <v xml:space="preserve">0 | </v>
      </c>
      <c r="G490" t="str">
        <v xml:space="preserve">0 | </v>
      </c>
      <c r="H490" t="str">
        <v xml:space="preserve">0 | </v>
      </c>
      <c r="I490" t="str">
        <v xml:space="preserve">0 | </v>
      </c>
      <c r="J490" t="str">
        <v xml:space="preserve">0 | </v>
      </c>
      <c r="DQ490" cm="1">
        <f t="array" ref="DQ490:DY490">TRANSPOSE(_xlfn._xlws.SORT(_xlfn._xlws.FILTER(tillage[tillage_level],tillage[experiment_ID]=A490)))</f>
        <v>0</v>
      </c>
      <c r="DR490">
        <v>0</v>
      </c>
      <c r="DS490">
        <v>0</v>
      </c>
      <c r="DT490">
        <v>0</v>
      </c>
      <c r="DU490">
        <v>0</v>
      </c>
      <c r="DV490">
        <v>0</v>
      </c>
      <c r="DW490">
        <v>0</v>
      </c>
      <c r="DX490">
        <v>0</v>
      </c>
      <c r="DY490" t="str">
        <v/>
      </c>
    </row>
    <row r="491" spans="2:129" x14ac:dyDescent="0.25">
      <c r="B491" t="str" cm="1">
        <f t="array" ref="B491:J491">TRANSPOSE(_xlfn._xlws.SORT(_xlfn._xlws.FILTER(tillage[tillage_level]&amp;" | "&amp;tillage[tillage_treatment_name],tillage[experiment_ID]=A491)))</f>
        <v xml:space="preserve"> | </v>
      </c>
      <c r="C491" t="str">
        <v xml:space="preserve">0 | </v>
      </c>
      <c r="D491" t="str">
        <v xml:space="preserve">0 | </v>
      </c>
      <c r="E491" t="str">
        <v xml:space="preserve">0 | </v>
      </c>
      <c r="F491" t="str">
        <v xml:space="preserve">0 | </v>
      </c>
      <c r="G491" t="str">
        <v xml:space="preserve">0 | </v>
      </c>
      <c r="H491" t="str">
        <v xml:space="preserve">0 | </v>
      </c>
      <c r="I491" t="str">
        <v xml:space="preserve">0 | </v>
      </c>
      <c r="J491" t="str">
        <v xml:space="preserve">0 | </v>
      </c>
      <c r="DQ491" cm="1">
        <f t="array" ref="DQ491:DY491">TRANSPOSE(_xlfn._xlws.SORT(_xlfn._xlws.FILTER(tillage[tillage_level],tillage[experiment_ID]=A491)))</f>
        <v>0</v>
      </c>
      <c r="DR491">
        <v>0</v>
      </c>
      <c r="DS491">
        <v>0</v>
      </c>
      <c r="DT491">
        <v>0</v>
      </c>
      <c r="DU491">
        <v>0</v>
      </c>
      <c r="DV491">
        <v>0</v>
      </c>
      <c r="DW491">
        <v>0</v>
      </c>
      <c r="DX491">
        <v>0</v>
      </c>
      <c r="DY491" t="str">
        <v/>
      </c>
    </row>
    <row r="492" spans="2:129" x14ac:dyDescent="0.25">
      <c r="B492" t="str" cm="1">
        <f t="array" ref="B492:J492">TRANSPOSE(_xlfn._xlws.SORT(_xlfn._xlws.FILTER(tillage[tillage_level]&amp;" | "&amp;tillage[tillage_treatment_name],tillage[experiment_ID]=A492)))</f>
        <v xml:space="preserve"> | </v>
      </c>
      <c r="C492" t="str">
        <v xml:space="preserve">0 | </v>
      </c>
      <c r="D492" t="str">
        <v xml:space="preserve">0 | </v>
      </c>
      <c r="E492" t="str">
        <v xml:space="preserve">0 | </v>
      </c>
      <c r="F492" t="str">
        <v xml:space="preserve">0 | </v>
      </c>
      <c r="G492" t="str">
        <v xml:space="preserve">0 | </v>
      </c>
      <c r="H492" t="str">
        <v xml:space="preserve">0 | </v>
      </c>
      <c r="I492" t="str">
        <v xml:space="preserve">0 | </v>
      </c>
      <c r="J492" t="str">
        <v xml:space="preserve">0 | </v>
      </c>
      <c r="DQ492" cm="1">
        <f t="array" ref="DQ492:DY492">TRANSPOSE(_xlfn._xlws.SORT(_xlfn._xlws.FILTER(tillage[tillage_level],tillage[experiment_ID]=A492)))</f>
        <v>0</v>
      </c>
      <c r="DR492">
        <v>0</v>
      </c>
      <c r="DS492">
        <v>0</v>
      </c>
      <c r="DT492">
        <v>0</v>
      </c>
      <c r="DU492">
        <v>0</v>
      </c>
      <c r="DV492">
        <v>0</v>
      </c>
      <c r="DW492">
        <v>0</v>
      </c>
      <c r="DX492">
        <v>0</v>
      </c>
      <c r="DY492" t="str">
        <v/>
      </c>
    </row>
    <row r="493" spans="2:129" x14ac:dyDescent="0.25">
      <c r="B493" t="str" cm="1">
        <f t="array" ref="B493:J493">TRANSPOSE(_xlfn._xlws.SORT(_xlfn._xlws.FILTER(tillage[tillage_level]&amp;" | "&amp;tillage[tillage_treatment_name],tillage[experiment_ID]=A493)))</f>
        <v xml:space="preserve"> | </v>
      </c>
      <c r="C493" t="str">
        <v xml:space="preserve">0 | </v>
      </c>
      <c r="D493" t="str">
        <v xml:space="preserve">0 | </v>
      </c>
      <c r="E493" t="str">
        <v xml:space="preserve">0 | </v>
      </c>
      <c r="F493" t="str">
        <v xml:space="preserve">0 | </v>
      </c>
      <c r="G493" t="str">
        <v xml:space="preserve">0 | </v>
      </c>
      <c r="H493" t="str">
        <v xml:space="preserve">0 | </v>
      </c>
      <c r="I493" t="str">
        <v xml:space="preserve">0 | </v>
      </c>
      <c r="J493" t="str">
        <v xml:space="preserve">0 | </v>
      </c>
      <c r="DQ493" cm="1">
        <f t="array" ref="DQ493:DY493">TRANSPOSE(_xlfn._xlws.SORT(_xlfn._xlws.FILTER(tillage[tillage_level],tillage[experiment_ID]=A493)))</f>
        <v>0</v>
      </c>
      <c r="DR493">
        <v>0</v>
      </c>
      <c r="DS493">
        <v>0</v>
      </c>
      <c r="DT493">
        <v>0</v>
      </c>
      <c r="DU493">
        <v>0</v>
      </c>
      <c r="DV493">
        <v>0</v>
      </c>
      <c r="DW493">
        <v>0</v>
      </c>
      <c r="DX493">
        <v>0</v>
      </c>
      <c r="DY493" t="str">
        <v/>
      </c>
    </row>
    <row r="494" spans="2:129" x14ac:dyDescent="0.25">
      <c r="B494" t="str" cm="1">
        <f t="array" ref="B494:J494">TRANSPOSE(_xlfn._xlws.SORT(_xlfn._xlws.FILTER(tillage[tillage_level]&amp;" | "&amp;tillage[tillage_treatment_name],tillage[experiment_ID]=A494)))</f>
        <v xml:space="preserve"> | </v>
      </c>
      <c r="C494" t="str">
        <v xml:space="preserve">0 | </v>
      </c>
      <c r="D494" t="str">
        <v xml:space="preserve">0 | </v>
      </c>
      <c r="E494" t="str">
        <v xml:space="preserve">0 | </v>
      </c>
      <c r="F494" t="str">
        <v xml:space="preserve">0 | </v>
      </c>
      <c r="G494" t="str">
        <v xml:space="preserve">0 | </v>
      </c>
      <c r="H494" t="str">
        <v xml:space="preserve">0 | </v>
      </c>
      <c r="I494" t="str">
        <v xml:space="preserve">0 | </v>
      </c>
      <c r="J494" t="str">
        <v xml:space="preserve">0 | </v>
      </c>
      <c r="DQ494" cm="1">
        <f t="array" ref="DQ494:DY494">TRANSPOSE(_xlfn._xlws.SORT(_xlfn._xlws.FILTER(tillage[tillage_level],tillage[experiment_ID]=A494)))</f>
        <v>0</v>
      </c>
      <c r="DR494">
        <v>0</v>
      </c>
      <c r="DS494">
        <v>0</v>
      </c>
      <c r="DT494">
        <v>0</v>
      </c>
      <c r="DU494">
        <v>0</v>
      </c>
      <c r="DV494">
        <v>0</v>
      </c>
      <c r="DW494">
        <v>0</v>
      </c>
      <c r="DX494">
        <v>0</v>
      </c>
      <c r="DY494" t="str">
        <v/>
      </c>
    </row>
    <row r="495" spans="2:129" x14ac:dyDescent="0.25">
      <c r="B495" t="str" cm="1">
        <f t="array" ref="B495:J495">TRANSPOSE(_xlfn._xlws.SORT(_xlfn._xlws.FILTER(tillage[tillage_level]&amp;" | "&amp;tillage[tillage_treatment_name],tillage[experiment_ID]=A495)))</f>
        <v xml:space="preserve"> | </v>
      </c>
      <c r="C495" t="str">
        <v xml:space="preserve">0 | </v>
      </c>
      <c r="D495" t="str">
        <v xml:space="preserve">0 | </v>
      </c>
      <c r="E495" t="str">
        <v xml:space="preserve">0 | </v>
      </c>
      <c r="F495" t="str">
        <v xml:space="preserve">0 | </v>
      </c>
      <c r="G495" t="str">
        <v xml:space="preserve">0 | </v>
      </c>
      <c r="H495" t="str">
        <v xml:space="preserve">0 | </v>
      </c>
      <c r="I495" t="str">
        <v xml:space="preserve">0 | </v>
      </c>
      <c r="J495" t="str">
        <v xml:space="preserve">0 | </v>
      </c>
      <c r="DQ495" cm="1">
        <f t="array" ref="DQ495:DY495">TRANSPOSE(_xlfn._xlws.SORT(_xlfn._xlws.FILTER(tillage[tillage_level],tillage[experiment_ID]=A495)))</f>
        <v>0</v>
      </c>
      <c r="DR495">
        <v>0</v>
      </c>
      <c r="DS495">
        <v>0</v>
      </c>
      <c r="DT495">
        <v>0</v>
      </c>
      <c r="DU495">
        <v>0</v>
      </c>
      <c r="DV495">
        <v>0</v>
      </c>
      <c r="DW495">
        <v>0</v>
      </c>
      <c r="DX495">
        <v>0</v>
      </c>
      <c r="DY495" t="str">
        <v/>
      </c>
    </row>
    <row r="496" spans="2:129" x14ac:dyDescent="0.25">
      <c r="B496" t="str" cm="1">
        <f t="array" ref="B496:J496">TRANSPOSE(_xlfn._xlws.SORT(_xlfn._xlws.FILTER(tillage[tillage_level]&amp;" | "&amp;tillage[tillage_treatment_name],tillage[experiment_ID]=A496)))</f>
        <v xml:space="preserve"> | </v>
      </c>
      <c r="C496" t="str">
        <v xml:space="preserve">0 | </v>
      </c>
      <c r="D496" t="str">
        <v xml:space="preserve">0 | </v>
      </c>
      <c r="E496" t="str">
        <v xml:space="preserve">0 | </v>
      </c>
      <c r="F496" t="str">
        <v xml:space="preserve">0 | </v>
      </c>
      <c r="G496" t="str">
        <v xml:space="preserve">0 | </v>
      </c>
      <c r="H496" t="str">
        <v xml:space="preserve">0 | </v>
      </c>
      <c r="I496" t="str">
        <v xml:space="preserve">0 | </v>
      </c>
      <c r="J496" t="str">
        <v xml:space="preserve">0 | </v>
      </c>
      <c r="DQ496" cm="1">
        <f t="array" ref="DQ496:DY496">TRANSPOSE(_xlfn._xlws.SORT(_xlfn._xlws.FILTER(tillage[tillage_level],tillage[experiment_ID]=A496)))</f>
        <v>0</v>
      </c>
      <c r="DR496">
        <v>0</v>
      </c>
      <c r="DS496">
        <v>0</v>
      </c>
      <c r="DT496">
        <v>0</v>
      </c>
      <c r="DU496">
        <v>0</v>
      </c>
      <c r="DV496">
        <v>0</v>
      </c>
      <c r="DW496">
        <v>0</v>
      </c>
      <c r="DX496">
        <v>0</v>
      </c>
      <c r="DY496" t="str">
        <v/>
      </c>
    </row>
    <row r="497" spans="2:129" x14ac:dyDescent="0.25">
      <c r="B497" t="str" cm="1">
        <f t="array" ref="B497:J497">TRANSPOSE(_xlfn._xlws.SORT(_xlfn._xlws.FILTER(tillage[tillage_level]&amp;" | "&amp;tillage[tillage_treatment_name],tillage[experiment_ID]=A497)))</f>
        <v xml:space="preserve"> | </v>
      </c>
      <c r="C497" t="str">
        <v xml:space="preserve">0 | </v>
      </c>
      <c r="D497" t="str">
        <v xml:space="preserve">0 | </v>
      </c>
      <c r="E497" t="str">
        <v xml:space="preserve">0 | </v>
      </c>
      <c r="F497" t="str">
        <v xml:space="preserve">0 | </v>
      </c>
      <c r="G497" t="str">
        <v xml:space="preserve">0 | </v>
      </c>
      <c r="H497" t="str">
        <v xml:space="preserve">0 | </v>
      </c>
      <c r="I497" t="str">
        <v xml:space="preserve">0 | </v>
      </c>
      <c r="J497" t="str">
        <v xml:space="preserve">0 | </v>
      </c>
      <c r="DQ497" cm="1">
        <f t="array" ref="DQ497:DY497">TRANSPOSE(_xlfn._xlws.SORT(_xlfn._xlws.FILTER(tillage[tillage_level],tillage[experiment_ID]=A497)))</f>
        <v>0</v>
      </c>
      <c r="DR497">
        <v>0</v>
      </c>
      <c r="DS497">
        <v>0</v>
      </c>
      <c r="DT497">
        <v>0</v>
      </c>
      <c r="DU497">
        <v>0</v>
      </c>
      <c r="DV497">
        <v>0</v>
      </c>
      <c r="DW497">
        <v>0</v>
      </c>
      <c r="DX497">
        <v>0</v>
      </c>
      <c r="DY497" t="str">
        <v/>
      </c>
    </row>
    <row r="498" spans="2:129" x14ac:dyDescent="0.25">
      <c r="B498" t="str" cm="1">
        <f t="array" ref="B498:J498">TRANSPOSE(_xlfn._xlws.SORT(_xlfn._xlws.FILTER(tillage[tillage_level]&amp;" | "&amp;tillage[tillage_treatment_name],tillage[experiment_ID]=A498)))</f>
        <v xml:space="preserve"> | </v>
      </c>
      <c r="C498" t="str">
        <v xml:space="preserve">0 | </v>
      </c>
      <c r="D498" t="str">
        <v xml:space="preserve">0 | </v>
      </c>
      <c r="E498" t="str">
        <v xml:space="preserve">0 | </v>
      </c>
      <c r="F498" t="str">
        <v xml:space="preserve">0 | </v>
      </c>
      <c r="G498" t="str">
        <v xml:space="preserve">0 | </v>
      </c>
      <c r="H498" t="str">
        <v xml:space="preserve">0 | </v>
      </c>
      <c r="I498" t="str">
        <v xml:space="preserve">0 | </v>
      </c>
      <c r="J498" t="str">
        <v xml:space="preserve">0 | </v>
      </c>
      <c r="DQ498" cm="1">
        <f t="array" ref="DQ498:DY498">TRANSPOSE(_xlfn._xlws.SORT(_xlfn._xlws.FILTER(tillage[tillage_level],tillage[experiment_ID]=A498)))</f>
        <v>0</v>
      </c>
      <c r="DR498">
        <v>0</v>
      </c>
      <c r="DS498">
        <v>0</v>
      </c>
      <c r="DT498">
        <v>0</v>
      </c>
      <c r="DU498">
        <v>0</v>
      </c>
      <c r="DV498">
        <v>0</v>
      </c>
      <c r="DW498">
        <v>0</v>
      </c>
      <c r="DX498">
        <v>0</v>
      </c>
      <c r="DY498" t="str">
        <v/>
      </c>
    </row>
    <row r="499" spans="2:129" x14ac:dyDescent="0.25">
      <c r="B499" t="str" cm="1">
        <f t="array" ref="B499:J499">TRANSPOSE(_xlfn._xlws.SORT(_xlfn._xlws.FILTER(tillage[tillage_level]&amp;" | "&amp;tillage[tillage_treatment_name],tillage[experiment_ID]=A499)))</f>
        <v xml:space="preserve"> | </v>
      </c>
      <c r="C499" t="str">
        <v xml:space="preserve">0 | </v>
      </c>
      <c r="D499" t="str">
        <v xml:space="preserve">0 | </v>
      </c>
      <c r="E499" t="str">
        <v xml:space="preserve">0 | </v>
      </c>
      <c r="F499" t="str">
        <v xml:space="preserve">0 | </v>
      </c>
      <c r="G499" t="str">
        <v xml:space="preserve">0 | </v>
      </c>
      <c r="H499" t="str">
        <v xml:space="preserve">0 | </v>
      </c>
      <c r="I499" t="str">
        <v xml:space="preserve">0 | </v>
      </c>
      <c r="J499" t="str">
        <v xml:space="preserve">0 | </v>
      </c>
      <c r="DQ499" cm="1">
        <f t="array" ref="DQ499:DY499">TRANSPOSE(_xlfn._xlws.SORT(_xlfn._xlws.FILTER(tillage[tillage_level],tillage[experiment_ID]=A499)))</f>
        <v>0</v>
      </c>
      <c r="DR499">
        <v>0</v>
      </c>
      <c r="DS499">
        <v>0</v>
      </c>
      <c r="DT499">
        <v>0</v>
      </c>
      <c r="DU499">
        <v>0</v>
      </c>
      <c r="DV499">
        <v>0</v>
      </c>
      <c r="DW499">
        <v>0</v>
      </c>
      <c r="DX499">
        <v>0</v>
      </c>
      <c r="DY499" t="str">
        <v/>
      </c>
    </row>
    <row r="500" spans="2:129" s="107" customFormat="1" x14ac:dyDescent="0.25">
      <c r="B500" s="107" t="str" cm="1">
        <f t="array" ref="B500:J500">TRANSPOSE(_xlfn._xlws.SORT(_xlfn._xlws.FILTER(tillage[tillage_level]&amp;" | "&amp;tillage[tillage_treatment_name],tillage[experiment_ID]=A500)))</f>
        <v xml:space="preserve"> | </v>
      </c>
      <c r="C500" s="107" t="str">
        <v xml:space="preserve">0 | </v>
      </c>
      <c r="D500" s="107" t="str">
        <v xml:space="preserve">0 | </v>
      </c>
      <c r="E500" s="107" t="str">
        <v xml:space="preserve">0 | </v>
      </c>
      <c r="F500" s="107" t="str">
        <v xml:space="preserve">0 | </v>
      </c>
      <c r="G500" s="107" t="str">
        <v xml:space="preserve">0 | </v>
      </c>
      <c r="H500" s="107" t="str">
        <v xml:space="preserve">0 | </v>
      </c>
      <c r="I500" s="107" t="str">
        <v xml:space="preserve">0 | </v>
      </c>
      <c r="J500" s="107" t="str">
        <v xml:space="preserve">0 | </v>
      </c>
      <c r="DQ500" s="125" cm="1">
        <f t="array" ref="DQ500:DY500">TRANSPOSE(_xlfn._xlws.SORT(_xlfn._xlws.FILTER(tillage[tillage_level],tillage[experiment_ID]=A500)))</f>
        <v>0</v>
      </c>
      <c r="DR500" s="107">
        <v>0</v>
      </c>
      <c r="DS500" s="107">
        <v>0</v>
      </c>
      <c r="DT500" s="107">
        <v>0</v>
      </c>
      <c r="DU500" s="107">
        <v>0</v>
      </c>
      <c r="DV500" s="107">
        <v>0</v>
      </c>
      <c r="DW500" s="107">
        <v>0</v>
      </c>
      <c r="DX500" s="107">
        <v>0</v>
      </c>
      <c r="DY500" s="107" t="str">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U500"/>
  <sheetViews>
    <sheetView workbookViewId="0">
      <selection activeCell="I1" sqref="I1"/>
    </sheetView>
  </sheetViews>
  <sheetFormatPr defaultColWidth="8.85546875" defaultRowHeight="15" x14ac:dyDescent="0.25"/>
  <cols>
    <col min="1" max="2" width="10.42578125" customWidth="1"/>
    <col min="3" max="200" width="3.140625" customWidth="1"/>
    <col min="16383" max="16383" width="8.7109375" customWidth="1"/>
  </cols>
  <sheetData>
    <row r="1" spans="1:125" s="123" customFormat="1" x14ac:dyDescent="0.25">
      <c r="A1" s="122" t="s">
        <v>7442</v>
      </c>
      <c r="I1" s="124" t="s">
        <v>7435</v>
      </c>
    </row>
    <row r="2" spans="1:125" x14ac:dyDescent="0.25">
      <c r="A2" t="str" cm="1">
        <f t="array" ref="A2:A5">_xlfn._xlws.SORT(_xlfn.UNIQUE(_xlfn._xlws.FILTER(soilAnalyses[experiment_ID], soilAnalyses[experiment_ID] &lt;&gt; "")))</f>
        <v>Abedinpour2012_2009</v>
      </c>
      <c r="B2" t="str" cm="1">
        <f t="array" ref="B2">TRANSPOSE(_xlfn._xlws.SORT(_xlfn._xlws.FILTER(soilAnalyses[soil_analysis_level]&amp;" | "&amp;soilAnalyses[soil_analysis_name],soilAnalyses[experiment_ID]=A2)))</f>
        <v xml:space="preserve">1 | </v>
      </c>
      <c r="DQ2" cm="1">
        <f t="array" ref="DQ2">TRANSPOSE(_xlfn._xlws.SORT(_xlfn._xlws.FILTER(soilAnalyses[soil_analysis_level],soilAnalyses[experiment_ID]=A2)))</f>
        <v>1</v>
      </c>
    </row>
    <row r="3" spans="1:125" x14ac:dyDescent="0.25">
      <c r="A3" t="str">
        <v>Abedinpour2012_2010</v>
      </c>
      <c r="B3" t="str" cm="1">
        <f t="array" ref="B3">TRANSPOSE(_xlfn._xlws.SORT(_xlfn._xlws.FILTER(soilAnalyses[soil_analysis_level]&amp;" | "&amp;soilAnalyses[soil_analysis_name],soilAnalyses[experiment_ID]=A3)))</f>
        <v xml:space="preserve">1 | </v>
      </c>
      <c r="DQ3" cm="1">
        <f t="array" ref="DQ3">TRANSPOSE(_xlfn._xlws.SORT(_xlfn._xlws.FILTER(soilAnalyses[soil_analysis_level],soilAnalyses[experiment_ID]=A3)))</f>
        <v>1</v>
      </c>
    </row>
    <row r="4" spans="1:125" x14ac:dyDescent="0.25">
      <c r="A4" t="str">
        <v>Akinseye2016_2013</v>
      </c>
      <c r="B4" t="str" cm="1">
        <f t="array" ref="B4">TRANSPOSE(_xlfn._xlws.SORT(_xlfn._xlws.FILTER(soilAnalyses[soil_analysis_level]&amp;" | "&amp;soilAnalyses[soil_analysis_name],soilAnalyses[experiment_ID]=A4)))</f>
        <v xml:space="preserve">1 | </v>
      </c>
      <c r="DQ4" cm="1">
        <f t="array" ref="DQ4">TRANSPOSE(_xlfn._xlws.SORT(_xlfn._xlws.FILTER(soilAnalyses[soil_analysis_level],soilAnalyses[experiment_ID]=A4)))</f>
        <v>1</v>
      </c>
    </row>
    <row r="5" spans="1:125" x14ac:dyDescent="0.25">
      <c r="A5" t="str">
        <v>Boulch2021_2019</v>
      </c>
      <c r="B5" t="str" cm="1">
        <f t="array" ref="B5:C5">TRANSPOSE(_xlfn._xlws.SORT(_xlfn._xlws.FILTER(soilAnalyses[soil_analysis_level]&amp;" | "&amp;soilAnalyses[soil_analysis_name],soilAnalyses[experiment_ID]=A5)))</f>
        <v>1 | beauvais</v>
      </c>
      <c r="C5" t="str">
        <v>2 | catillon</v>
      </c>
      <c r="DQ5" cm="1">
        <f t="array" ref="DQ5:DR5">TRANSPOSE(_xlfn._xlws.SORT(_xlfn._xlws.FILTER(soilAnalyses[soil_analysis_level],soilAnalyses[experiment_ID]=A5)))</f>
        <v>1</v>
      </c>
      <c r="DR5">
        <v>2</v>
      </c>
    </row>
    <row r="6" spans="1:125" x14ac:dyDescent="0.25">
      <c r="B6" t="str" cm="1">
        <f t="array" ref="B6:F6">TRANSPOSE(_xlfn._xlws.SORT(_xlfn._xlws.FILTER(soilAnalyses[soil_analysis_level]&amp;" | "&amp;soilAnalyses[soil_analysis_name],soilAnalyses[experiment_ID]=A6)))</f>
        <v xml:space="preserve"> | </v>
      </c>
      <c r="C6" t="str">
        <v xml:space="preserve">0 | </v>
      </c>
      <c r="D6" t="str">
        <v xml:space="preserve">0 | </v>
      </c>
      <c r="E6" t="str">
        <v xml:space="preserve">0 | </v>
      </c>
      <c r="F6" t="str">
        <v xml:space="preserve">0 | </v>
      </c>
      <c r="DQ6" cm="1">
        <f t="array" ref="DQ6:DU6">TRANSPOSE(_xlfn._xlws.SORT(_xlfn._xlws.FILTER(soilAnalyses[soil_analysis_level],soilAnalyses[experiment_ID]=A6)))</f>
        <v>0</v>
      </c>
      <c r="DR6">
        <v>0</v>
      </c>
      <c r="DS6">
        <v>0</v>
      </c>
      <c r="DT6">
        <v>0</v>
      </c>
      <c r="DU6" t="str">
        <v/>
      </c>
    </row>
    <row r="7" spans="1:125" x14ac:dyDescent="0.25">
      <c r="B7" t="str" cm="1">
        <f t="array" ref="B7:F7">TRANSPOSE(_xlfn._xlws.SORT(_xlfn._xlws.FILTER(soilAnalyses[soil_analysis_level]&amp;" | "&amp;soilAnalyses[soil_analysis_name],soilAnalyses[experiment_ID]=A7)))</f>
        <v xml:space="preserve"> | </v>
      </c>
      <c r="C7" t="str">
        <v xml:space="preserve">0 | </v>
      </c>
      <c r="D7" t="str">
        <v xml:space="preserve">0 | </v>
      </c>
      <c r="E7" t="str">
        <v xml:space="preserve">0 | </v>
      </c>
      <c r="F7" t="str">
        <v xml:space="preserve">0 | </v>
      </c>
      <c r="DQ7" cm="1">
        <f t="array" ref="DQ7:DU7">TRANSPOSE(_xlfn._xlws.SORT(_xlfn._xlws.FILTER(soilAnalyses[soil_analysis_level],soilAnalyses[experiment_ID]=A7)))</f>
        <v>0</v>
      </c>
      <c r="DR7">
        <v>0</v>
      </c>
      <c r="DS7">
        <v>0</v>
      </c>
      <c r="DT7">
        <v>0</v>
      </c>
      <c r="DU7" t="str">
        <v/>
      </c>
    </row>
    <row r="8" spans="1:125" x14ac:dyDescent="0.25">
      <c r="B8" t="str" cm="1">
        <f t="array" ref="B8:F8">TRANSPOSE(_xlfn._xlws.SORT(_xlfn._xlws.FILTER(soilAnalyses[soil_analysis_level]&amp;" | "&amp;soilAnalyses[soil_analysis_name],soilAnalyses[experiment_ID]=A8)))</f>
        <v xml:space="preserve"> | </v>
      </c>
      <c r="C8" t="str">
        <v xml:space="preserve">0 | </v>
      </c>
      <c r="D8" t="str">
        <v xml:space="preserve">0 | </v>
      </c>
      <c r="E8" t="str">
        <v xml:space="preserve">0 | </v>
      </c>
      <c r="F8" t="str">
        <v xml:space="preserve">0 | </v>
      </c>
      <c r="DQ8" cm="1">
        <f t="array" ref="DQ8:DU8">TRANSPOSE(_xlfn._xlws.SORT(_xlfn._xlws.FILTER(soilAnalyses[soil_analysis_level],soilAnalyses[experiment_ID]=A8)))</f>
        <v>0</v>
      </c>
      <c r="DR8">
        <v>0</v>
      </c>
      <c r="DS8">
        <v>0</v>
      </c>
      <c r="DT8">
        <v>0</v>
      </c>
      <c r="DU8" t="str">
        <v/>
      </c>
    </row>
    <row r="9" spans="1:125" x14ac:dyDescent="0.25">
      <c r="B9" t="str" cm="1">
        <f t="array" ref="B9:F9">TRANSPOSE(_xlfn._xlws.SORT(_xlfn._xlws.FILTER(soilAnalyses[soil_analysis_level]&amp;" | "&amp;soilAnalyses[soil_analysis_name],soilAnalyses[experiment_ID]=A9)))</f>
        <v xml:space="preserve"> | </v>
      </c>
      <c r="C9" t="str">
        <v xml:space="preserve">0 | </v>
      </c>
      <c r="D9" t="str">
        <v xml:space="preserve">0 | </v>
      </c>
      <c r="E9" t="str">
        <v xml:space="preserve">0 | </v>
      </c>
      <c r="F9" t="str">
        <v xml:space="preserve">0 | </v>
      </c>
      <c r="DQ9" cm="1">
        <f t="array" ref="DQ9:DU9">TRANSPOSE(_xlfn._xlws.SORT(_xlfn._xlws.FILTER(soilAnalyses[soil_analysis_level],soilAnalyses[experiment_ID]=A9)))</f>
        <v>0</v>
      </c>
      <c r="DR9">
        <v>0</v>
      </c>
      <c r="DS9">
        <v>0</v>
      </c>
      <c r="DT9">
        <v>0</v>
      </c>
      <c r="DU9" t="str">
        <v/>
      </c>
    </row>
    <row r="10" spans="1:125" x14ac:dyDescent="0.25">
      <c r="B10" t="str" cm="1">
        <f t="array" ref="B10:F10">TRANSPOSE(_xlfn._xlws.SORT(_xlfn._xlws.FILTER(soilAnalyses[soil_analysis_level]&amp;" | "&amp;soilAnalyses[soil_analysis_name],soilAnalyses[experiment_ID]=A10)))</f>
        <v xml:space="preserve"> | </v>
      </c>
      <c r="C10" t="str">
        <v xml:space="preserve">0 | </v>
      </c>
      <c r="D10" t="str">
        <v xml:space="preserve">0 | </v>
      </c>
      <c r="E10" t="str">
        <v xml:space="preserve">0 | </v>
      </c>
      <c r="F10" t="str">
        <v xml:space="preserve">0 | </v>
      </c>
      <c r="DQ10" cm="1">
        <f t="array" ref="DQ10:DU10">TRANSPOSE(_xlfn._xlws.SORT(_xlfn._xlws.FILTER(soilAnalyses[soil_analysis_level],soilAnalyses[experiment_ID]=A10)))</f>
        <v>0</v>
      </c>
      <c r="DR10">
        <v>0</v>
      </c>
      <c r="DS10">
        <v>0</v>
      </c>
      <c r="DT10">
        <v>0</v>
      </c>
      <c r="DU10" t="str">
        <v/>
      </c>
    </row>
    <row r="11" spans="1:125" x14ac:dyDescent="0.25">
      <c r="B11" t="str" cm="1">
        <f t="array" ref="B11:F11">TRANSPOSE(_xlfn._xlws.SORT(_xlfn._xlws.FILTER(soilAnalyses[soil_analysis_level]&amp;" | "&amp;soilAnalyses[soil_analysis_name],soilAnalyses[experiment_ID]=A11)))</f>
        <v xml:space="preserve"> | </v>
      </c>
      <c r="C11" t="str">
        <v xml:space="preserve">0 | </v>
      </c>
      <c r="D11" t="str">
        <v xml:space="preserve">0 | </v>
      </c>
      <c r="E11" t="str">
        <v xml:space="preserve">0 | </v>
      </c>
      <c r="F11" t="str">
        <v xml:space="preserve">0 | </v>
      </c>
      <c r="DQ11" cm="1">
        <f t="array" ref="DQ11:DU11">TRANSPOSE(_xlfn._xlws.SORT(_xlfn._xlws.FILTER(soilAnalyses[soil_analysis_level],soilAnalyses[experiment_ID]=A11)))</f>
        <v>0</v>
      </c>
      <c r="DR11">
        <v>0</v>
      </c>
      <c r="DS11">
        <v>0</v>
      </c>
      <c r="DT11">
        <v>0</v>
      </c>
      <c r="DU11" t="str">
        <v/>
      </c>
    </row>
    <row r="12" spans="1:125" x14ac:dyDescent="0.25">
      <c r="B12" t="str" cm="1">
        <f t="array" ref="B12:F12">TRANSPOSE(_xlfn._xlws.SORT(_xlfn._xlws.FILTER(soilAnalyses[soil_analysis_level]&amp;" | "&amp;soilAnalyses[soil_analysis_name],soilAnalyses[experiment_ID]=A12)))</f>
        <v xml:space="preserve"> | </v>
      </c>
      <c r="C12" t="str">
        <v xml:space="preserve">0 | </v>
      </c>
      <c r="D12" t="str">
        <v xml:space="preserve">0 | </v>
      </c>
      <c r="E12" t="str">
        <v xml:space="preserve">0 | </v>
      </c>
      <c r="F12" t="str">
        <v xml:space="preserve">0 | </v>
      </c>
      <c r="DQ12" cm="1">
        <f t="array" ref="DQ12:DU12">TRANSPOSE(_xlfn._xlws.SORT(_xlfn._xlws.FILTER(soilAnalyses[soil_analysis_level],soilAnalyses[experiment_ID]=A12)))</f>
        <v>0</v>
      </c>
      <c r="DR12">
        <v>0</v>
      </c>
      <c r="DS12">
        <v>0</v>
      </c>
      <c r="DT12">
        <v>0</v>
      </c>
      <c r="DU12" t="str">
        <v/>
      </c>
    </row>
    <row r="13" spans="1:125" x14ac:dyDescent="0.25">
      <c r="B13" t="str" cm="1">
        <f t="array" ref="B13:F13">TRANSPOSE(_xlfn._xlws.SORT(_xlfn._xlws.FILTER(soilAnalyses[soil_analysis_level]&amp;" | "&amp;soilAnalyses[soil_analysis_name],soilAnalyses[experiment_ID]=A13)))</f>
        <v xml:space="preserve"> | </v>
      </c>
      <c r="C13" t="str">
        <v xml:space="preserve">0 | </v>
      </c>
      <c r="D13" t="str">
        <v xml:space="preserve">0 | </v>
      </c>
      <c r="E13" t="str">
        <v xml:space="preserve">0 | </v>
      </c>
      <c r="F13" t="str">
        <v xml:space="preserve">0 | </v>
      </c>
      <c r="DQ13" cm="1">
        <f t="array" ref="DQ13:DU13">TRANSPOSE(_xlfn._xlws.SORT(_xlfn._xlws.FILTER(soilAnalyses[soil_analysis_level],soilAnalyses[experiment_ID]=A13)))</f>
        <v>0</v>
      </c>
      <c r="DR13">
        <v>0</v>
      </c>
      <c r="DS13">
        <v>0</v>
      </c>
      <c r="DT13">
        <v>0</v>
      </c>
      <c r="DU13" t="str">
        <v/>
      </c>
    </row>
    <row r="14" spans="1:125" x14ac:dyDescent="0.25">
      <c r="B14" t="str" cm="1">
        <f t="array" ref="B14:F14">TRANSPOSE(_xlfn._xlws.SORT(_xlfn._xlws.FILTER(soilAnalyses[soil_analysis_level]&amp;" | "&amp;soilAnalyses[soil_analysis_name],soilAnalyses[experiment_ID]=A14)))</f>
        <v xml:space="preserve"> | </v>
      </c>
      <c r="C14" t="str">
        <v xml:space="preserve">0 | </v>
      </c>
      <c r="D14" t="str">
        <v xml:space="preserve">0 | </v>
      </c>
      <c r="E14" t="str">
        <v xml:space="preserve">0 | </v>
      </c>
      <c r="F14" t="str">
        <v xml:space="preserve">0 | </v>
      </c>
      <c r="DQ14" cm="1">
        <f t="array" ref="DQ14:DU14">TRANSPOSE(_xlfn._xlws.SORT(_xlfn._xlws.FILTER(soilAnalyses[soil_analysis_level],soilAnalyses[experiment_ID]=A14)))</f>
        <v>0</v>
      </c>
      <c r="DR14">
        <v>0</v>
      </c>
      <c r="DS14">
        <v>0</v>
      </c>
      <c r="DT14">
        <v>0</v>
      </c>
      <c r="DU14" t="str">
        <v/>
      </c>
    </row>
    <row r="15" spans="1:125" x14ac:dyDescent="0.25">
      <c r="B15" t="str" cm="1">
        <f t="array" ref="B15:F15">TRANSPOSE(_xlfn._xlws.SORT(_xlfn._xlws.FILTER(soilAnalyses[soil_analysis_level]&amp;" | "&amp;soilAnalyses[soil_analysis_name],soilAnalyses[experiment_ID]=A15)))</f>
        <v xml:space="preserve"> | </v>
      </c>
      <c r="C15" t="str">
        <v xml:space="preserve">0 | </v>
      </c>
      <c r="D15" t="str">
        <v xml:space="preserve">0 | </v>
      </c>
      <c r="E15" t="str">
        <v xml:space="preserve">0 | </v>
      </c>
      <c r="F15" t="str">
        <v xml:space="preserve">0 | </v>
      </c>
      <c r="DQ15" cm="1">
        <f t="array" ref="DQ15:DU15">TRANSPOSE(_xlfn._xlws.SORT(_xlfn._xlws.FILTER(soilAnalyses[soil_analysis_level],soilAnalyses[experiment_ID]=A15)))</f>
        <v>0</v>
      </c>
      <c r="DR15">
        <v>0</v>
      </c>
      <c r="DS15">
        <v>0</v>
      </c>
      <c r="DT15">
        <v>0</v>
      </c>
      <c r="DU15" t="str">
        <v/>
      </c>
    </row>
    <row r="16" spans="1:125" x14ac:dyDescent="0.25">
      <c r="B16" t="str" cm="1">
        <f t="array" ref="B16:F16">TRANSPOSE(_xlfn._xlws.SORT(_xlfn._xlws.FILTER(soilAnalyses[soil_analysis_level]&amp;" | "&amp;soilAnalyses[soil_analysis_name],soilAnalyses[experiment_ID]=A16)))</f>
        <v xml:space="preserve"> | </v>
      </c>
      <c r="C16" t="str">
        <v xml:space="preserve">0 | </v>
      </c>
      <c r="D16" t="str">
        <v xml:space="preserve">0 | </v>
      </c>
      <c r="E16" t="str">
        <v xml:space="preserve">0 | </v>
      </c>
      <c r="F16" t="str">
        <v xml:space="preserve">0 | </v>
      </c>
      <c r="DQ16" cm="1">
        <f t="array" ref="DQ16:DU16">TRANSPOSE(_xlfn._xlws.SORT(_xlfn._xlws.FILTER(soilAnalyses[soil_analysis_level],soilAnalyses[experiment_ID]=A16)))</f>
        <v>0</v>
      </c>
      <c r="DR16">
        <v>0</v>
      </c>
      <c r="DS16">
        <v>0</v>
      </c>
      <c r="DT16">
        <v>0</v>
      </c>
      <c r="DU16" t="str">
        <v/>
      </c>
    </row>
    <row r="17" spans="2:125" x14ac:dyDescent="0.25">
      <c r="B17" t="str" cm="1">
        <f t="array" ref="B17:F17">TRANSPOSE(_xlfn._xlws.SORT(_xlfn._xlws.FILTER(soilAnalyses[soil_analysis_level]&amp;" | "&amp;soilAnalyses[soil_analysis_name],soilAnalyses[experiment_ID]=A17)))</f>
        <v xml:space="preserve"> | </v>
      </c>
      <c r="C17" t="str">
        <v xml:space="preserve">0 | </v>
      </c>
      <c r="D17" t="str">
        <v xml:space="preserve">0 | </v>
      </c>
      <c r="E17" t="str">
        <v xml:space="preserve">0 | </v>
      </c>
      <c r="F17" t="str">
        <v xml:space="preserve">0 | </v>
      </c>
      <c r="DQ17" cm="1">
        <f t="array" ref="DQ17:DU17">TRANSPOSE(_xlfn._xlws.SORT(_xlfn._xlws.FILTER(soilAnalyses[soil_analysis_level],soilAnalyses[experiment_ID]=A17)))</f>
        <v>0</v>
      </c>
      <c r="DR17">
        <v>0</v>
      </c>
      <c r="DS17">
        <v>0</v>
      </c>
      <c r="DT17">
        <v>0</v>
      </c>
      <c r="DU17" t="str">
        <v/>
      </c>
    </row>
    <row r="18" spans="2:125" x14ac:dyDescent="0.25">
      <c r="B18" t="str" cm="1">
        <f t="array" ref="B18:F18">TRANSPOSE(_xlfn._xlws.SORT(_xlfn._xlws.FILTER(soilAnalyses[soil_analysis_level]&amp;" | "&amp;soilAnalyses[soil_analysis_name],soilAnalyses[experiment_ID]=A18)))</f>
        <v xml:space="preserve"> | </v>
      </c>
      <c r="C18" t="str">
        <v xml:space="preserve">0 | </v>
      </c>
      <c r="D18" t="str">
        <v xml:space="preserve">0 | </v>
      </c>
      <c r="E18" t="str">
        <v xml:space="preserve">0 | </v>
      </c>
      <c r="F18" t="str">
        <v xml:space="preserve">0 | </v>
      </c>
      <c r="DQ18" cm="1">
        <f t="array" ref="DQ18:DU18">TRANSPOSE(_xlfn._xlws.SORT(_xlfn._xlws.FILTER(soilAnalyses[soil_analysis_level],soilAnalyses[experiment_ID]=A18)))</f>
        <v>0</v>
      </c>
      <c r="DR18">
        <v>0</v>
      </c>
      <c r="DS18">
        <v>0</v>
      </c>
      <c r="DT18">
        <v>0</v>
      </c>
      <c r="DU18" t="str">
        <v/>
      </c>
    </row>
    <row r="19" spans="2:125" x14ac:dyDescent="0.25">
      <c r="B19" t="str" cm="1">
        <f t="array" ref="B19:F19">TRANSPOSE(_xlfn._xlws.SORT(_xlfn._xlws.FILTER(soilAnalyses[soil_analysis_level]&amp;" | "&amp;soilAnalyses[soil_analysis_name],soilAnalyses[experiment_ID]=A19)))</f>
        <v xml:space="preserve"> | </v>
      </c>
      <c r="C19" t="str">
        <v xml:space="preserve">0 | </v>
      </c>
      <c r="D19" t="str">
        <v xml:space="preserve">0 | </v>
      </c>
      <c r="E19" t="str">
        <v xml:space="preserve">0 | </v>
      </c>
      <c r="F19" t="str">
        <v xml:space="preserve">0 | </v>
      </c>
      <c r="DQ19" cm="1">
        <f t="array" ref="DQ19:DU19">TRANSPOSE(_xlfn._xlws.SORT(_xlfn._xlws.FILTER(soilAnalyses[soil_analysis_level],soilAnalyses[experiment_ID]=A19)))</f>
        <v>0</v>
      </c>
      <c r="DR19">
        <v>0</v>
      </c>
      <c r="DS19">
        <v>0</v>
      </c>
      <c r="DT19">
        <v>0</v>
      </c>
      <c r="DU19" t="str">
        <v/>
      </c>
    </row>
    <row r="20" spans="2:125" x14ac:dyDescent="0.25">
      <c r="B20" t="str" cm="1">
        <f t="array" ref="B20:F20">TRANSPOSE(_xlfn._xlws.SORT(_xlfn._xlws.FILTER(soilAnalyses[soil_analysis_level]&amp;" | "&amp;soilAnalyses[soil_analysis_name],soilAnalyses[experiment_ID]=A20)))</f>
        <v xml:space="preserve"> | </v>
      </c>
      <c r="C20" t="str">
        <v xml:space="preserve">0 | </v>
      </c>
      <c r="D20" t="str">
        <v xml:space="preserve">0 | </v>
      </c>
      <c r="E20" t="str">
        <v xml:space="preserve">0 | </v>
      </c>
      <c r="F20" t="str">
        <v xml:space="preserve">0 | </v>
      </c>
      <c r="DQ20" cm="1">
        <f t="array" ref="DQ20:DU20">TRANSPOSE(_xlfn._xlws.SORT(_xlfn._xlws.FILTER(soilAnalyses[soil_analysis_level],soilAnalyses[experiment_ID]=A20)))</f>
        <v>0</v>
      </c>
      <c r="DR20">
        <v>0</v>
      </c>
      <c r="DS20">
        <v>0</v>
      </c>
      <c r="DT20">
        <v>0</v>
      </c>
      <c r="DU20" t="str">
        <v/>
      </c>
    </row>
    <row r="21" spans="2:125" x14ac:dyDescent="0.25">
      <c r="B21" t="str" cm="1">
        <f t="array" ref="B21:F21">TRANSPOSE(_xlfn._xlws.SORT(_xlfn._xlws.FILTER(soilAnalyses[soil_analysis_level]&amp;" | "&amp;soilAnalyses[soil_analysis_name],soilAnalyses[experiment_ID]=A21)))</f>
        <v xml:space="preserve"> | </v>
      </c>
      <c r="C21" t="str">
        <v xml:space="preserve">0 | </v>
      </c>
      <c r="D21" t="str">
        <v xml:space="preserve">0 | </v>
      </c>
      <c r="E21" t="str">
        <v xml:space="preserve">0 | </v>
      </c>
      <c r="F21" t="str">
        <v xml:space="preserve">0 | </v>
      </c>
      <c r="DQ21" cm="1">
        <f t="array" ref="DQ21:DU21">TRANSPOSE(_xlfn._xlws.SORT(_xlfn._xlws.FILTER(soilAnalyses[soil_analysis_level],soilAnalyses[experiment_ID]=A21)))</f>
        <v>0</v>
      </c>
      <c r="DR21">
        <v>0</v>
      </c>
      <c r="DS21">
        <v>0</v>
      </c>
      <c r="DT21">
        <v>0</v>
      </c>
      <c r="DU21" t="str">
        <v/>
      </c>
    </row>
    <row r="22" spans="2:125" x14ac:dyDescent="0.25">
      <c r="B22" t="str" cm="1">
        <f t="array" ref="B22:F22">TRANSPOSE(_xlfn._xlws.SORT(_xlfn._xlws.FILTER(soilAnalyses[soil_analysis_level]&amp;" | "&amp;soilAnalyses[soil_analysis_name],soilAnalyses[experiment_ID]=A22)))</f>
        <v xml:space="preserve"> | </v>
      </c>
      <c r="C22" t="str">
        <v xml:space="preserve">0 | </v>
      </c>
      <c r="D22" t="str">
        <v xml:space="preserve">0 | </v>
      </c>
      <c r="E22" t="str">
        <v xml:space="preserve">0 | </v>
      </c>
      <c r="F22" t="str">
        <v xml:space="preserve">0 | </v>
      </c>
      <c r="DQ22" cm="1">
        <f t="array" ref="DQ22:DU22">TRANSPOSE(_xlfn._xlws.SORT(_xlfn._xlws.FILTER(soilAnalyses[soil_analysis_level],soilAnalyses[experiment_ID]=A22)))</f>
        <v>0</v>
      </c>
      <c r="DR22">
        <v>0</v>
      </c>
      <c r="DS22">
        <v>0</v>
      </c>
      <c r="DT22">
        <v>0</v>
      </c>
      <c r="DU22" t="str">
        <v/>
      </c>
    </row>
    <row r="23" spans="2:125" x14ac:dyDescent="0.25">
      <c r="B23" t="str" cm="1">
        <f t="array" ref="B23:F23">TRANSPOSE(_xlfn._xlws.SORT(_xlfn._xlws.FILTER(soilAnalyses[soil_analysis_level]&amp;" | "&amp;soilAnalyses[soil_analysis_name],soilAnalyses[experiment_ID]=A23)))</f>
        <v xml:space="preserve"> | </v>
      </c>
      <c r="C23" t="str">
        <v xml:space="preserve">0 | </v>
      </c>
      <c r="D23" t="str">
        <v xml:space="preserve">0 | </v>
      </c>
      <c r="E23" t="str">
        <v xml:space="preserve">0 | </v>
      </c>
      <c r="F23" t="str">
        <v xml:space="preserve">0 | </v>
      </c>
      <c r="DQ23" cm="1">
        <f t="array" ref="DQ23:DU23">TRANSPOSE(_xlfn._xlws.SORT(_xlfn._xlws.FILTER(soilAnalyses[soil_analysis_level],soilAnalyses[experiment_ID]=A23)))</f>
        <v>0</v>
      </c>
      <c r="DR23">
        <v>0</v>
      </c>
      <c r="DS23">
        <v>0</v>
      </c>
      <c r="DT23">
        <v>0</v>
      </c>
      <c r="DU23" t="str">
        <v/>
      </c>
    </row>
    <row r="24" spans="2:125" x14ac:dyDescent="0.25">
      <c r="B24" t="str" cm="1">
        <f t="array" ref="B24:F24">TRANSPOSE(_xlfn._xlws.SORT(_xlfn._xlws.FILTER(soilAnalyses[soil_analysis_level]&amp;" | "&amp;soilAnalyses[soil_analysis_name],soilAnalyses[experiment_ID]=A24)))</f>
        <v xml:space="preserve"> | </v>
      </c>
      <c r="C24" t="str">
        <v xml:space="preserve">0 | </v>
      </c>
      <c r="D24" t="str">
        <v xml:space="preserve">0 | </v>
      </c>
      <c r="E24" t="str">
        <v xml:space="preserve">0 | </v>
      </c>
      <c r="F24" t="str">
        <v xml:space="preserve">0 | </v>
      </c>
      <c r="DQ24" cm="1">
        <f t="array" ref="DQ24:DU24">TRANSPOSE(_xlfn._xlws.SORT(_xlfn._xlws.FILTER(soilAnalyses[soil_analysis_level],soilAnalyses[experiment_ID]=A24)))</f>
        <v>0</v>
      </c>
      <c r="DR24">
        <v>0</v>
      </c>
      <c r="DS24">
        <v>0</v>
      </c>
      <c r="DT24">
        <v>0</v>
      </c>
      <c r="DU24" t="str">
        <v/>
      </c>
    </row>
    <row r="25" spans="2:125" x14ac:dyDescent="0.25">
      <c r="B25" t="str" cm="1">
        <f t="array" ref="B25:F25">TRANSPOSE(_xlfn._xlws.SORT(_xlfn._xlws.FILTER(soilAnalyses[soil_analysis_level]&amp;" | "&amp;soilAnalyses[soil_analysis_name],soilAnalyses[experiment_ID]=A25)))</f>
        <v xml:space="preserve"> | </v>
      </c>
      <c r="C25" t="str">
        <v xml:space="preserve">0 | </v>
      </c>
      <c r="D25" t="str">
        <v xml:space="preserve">0 | </v>
      </c>
      <c r="E25" t="str">
        <v xml:space="preserve">0 | </v>
      </c>
      <c r="F25" t="str">
        <v xml:space="preserve">0 | </v>
      </c>
      <c r="DQ25" cm="1">
        <f t="array" ref="DQ25:DU25">TRANSPOSE(_xlfn._xlws.SORT(_xlfn._xlws.FILTER(soilAnalyses[soil_analysis_level],soilAnalyses[experiment_ID]=A25)))</f>
        <v>0</v>
      </c>
      <c r="DR25">
        <v>0</v>
      </c>
      <c r="DS25">
        <v>0</v>
      </c>
      <c r="DT25">
        <v>0</v>
      </c>
      <c r="DU25" t="str">
        <v/>
      </c>
    </row>
    <row r="26" spans="2:125" x14ac:dyDescent="0.25">
      <c r="B26" t="str" cm="1">
        <f t="array" ref="B26:F26">TRANSPOSE(_xlfn._xlws.SORT(_xlfn._xlws.FILTER(soilAnalyses[soil_analysis_level]&amp;" | "&amp;soilAnalyses[soil_analysis_name],soilAnalyses[experiment_ID]=A26)))</f>
        <v xml:space="preserve"> | </v>
      </c>
      <c r="C26" t="str">
        <v xml:space="preserve">0 | </v>
      </c>
      <c r="D26" t="str">
        <v xml:space="preserve">0 | </v>
      </c>
      <c r="E26" t="str">
        <v xml:space="preserve">0 | </v>
      </c>
      <c r="F26" t="str">
        <v xml:space="preserve">0 | </v>
      </c>
      <c r="DQ26" cm="1">
        <f t="array" ref="DQ26:DU26">TRANSPOSE(_xlfn._xlws.SORT(_xlfn._xlws.FILTER(soilAnalyses[soil_analysis_level],soilAnalyses[experiment_ID]=A26)))</f>
        <v>0</v>
      </c>
      <c r="DR26">
        <v>0</v>
      </c>
      <c r="DS26">
        <v>0</v>
      </c>
      <c r="DT26">
        <v>0</v>
      </c>
      <c r="DU26" t="str">
        <v/>
      </c>
    </row>
    <row r="27" spans="2:125" x14ac:dyDescent="0.25">
      <c r="B27" t="str" cm="1">
        <f t="array" ref="B27:F27">TRANSPOSE(_xlfn._xlws.SORT(_xlfn._xlws.FILTER(soilAnalyses[soil_analysis_level]&amp;" | "&amp;soilAnalyses[soil_analysis_name],soilAnalyses[experiment_ID]=A27)))</f>
        <v xml:space="preserve"> | </v>
      </c>
      <c r="C27" t="str">
        <v xml:space="preserve">0 | </v>
      </c>
      <c r="D27" t="str">
        <v xml:space="preserve">0 | </v>
      </c>
      <c r="E27" t="str">
        <v xml:space="preserve">0 | </v>
      </c>
      <c r="F27" t="str">
        <v xml:space="preserve">0 | </v>
      </c>
      <c r="DQ27" cm="1">
        <f t="array" ref="DQ27:DU27">TRANSPOSE(_xlfn._xlws.SORT(_xlfn._xlws.FILTER(soilAnalyses[soil_analysis_level],soilAnalyses[experiment_ID]=A27)))</f>
        <v>0</v>
      </c>
      <c r="DR27">
        <v>0</v>
      </c>
      <c r="DS27">
        <v>0</v>
      </c>
      <c r="DT27">
        <v>0</v>
      </c>
      <c r="DU27" t="str">
        <v/>
      </c>
    </row>
    <row r="28" spans="2:125" x14ac:dyDescent="0.25">
      <c r="B28" t="str" cm="1">
        <f t="array" ref="B28:F28">TRANSPOSE(_xlfn._xlws.SORT(_xlfn._xlws.FILTER(soilAnalyses[soil_analysis_level]&amp;" | "&amp;soilAnalyses[soil_analysis_name],soilAnalyses[experiment_ID]=A28)))</f>
        <v xml:space="preserve"> | </v>
      </c>
      <c r="C28" t="str">
        <v xml:space="preserve">0 | </v>
      </c>
      <c r="D28" t="str">
        <v xml:space="preserve">0 | </v>
      </c>
      <c r="E28" t="str">
        <v xml:space="preserve">0 | </v>
      </c>
      <c r="F28" t="str">
        <v xml:space="preserve">0 | </v>
      </c>
      <c r="DQ28" cm="1">
        <f t="array" ref="DQ28:DU28">TRANSPOSE(_xlfn._xlws.SORT(_xlfn._xlws.FILTER(soilAnalyses[soil_analysis_level],soilAnalyses[experiment_ID]=A28)))</f>
        <v>0</v>
      </c>
      <c r="DR28">
        <v>0</v>
      </c>
      <c r="DS28">
        <v>0</v>
      </c>
      <c r="DT28">
        <v>0</v>
      </c>
      <c r="DU28" t="str">
        <v/>
      </c>
    </row>
    <row r="29" spans="2:125" x14ac:dyDescent="0.25">
      <c r="B29" t="str" cm="1">
        <f t="array" ref="B29:F29">TRANSPOSE(_xlfn._xlws.SORT(_xlfn._xlws.FILTER(soilAnalyses[soil_analysis_level]&amp;" | "&amp;soilAnalyses[soil_analysis_name],soilAnalyses[experiment_ID]=A29)))</f>
        <v xml:space="preserve"> | </v>
      </c>
      <c r="C29" t="str">
        <v xml:space="preserve">0 | </v>
      </c>
      <c r="D29" t="str">
        <v xml:space="preserve">0 | </v>
      </c>
      <c r="E29" t="str">
        <v xml:space="preserve">0 | </v>
      </c>
      <c r="F29" t="str">
        <v xml:space="preserve">0 | </v>
      </c>
      <c r="DQ29" cm="1">
        <f t="array" ref="DQ29:DU29">TRANSPOSE(_xlfn._xlws.SORT(_xlfn._xlws.FILTER(soilAnalyses[soil_analysis_level],soilAnalyses[experiment_ID]=A29)))</f>
        <v>0</v>
      </c>
      <c r="DR29">
        <v>0</v>
      </c>
      <c r="DS29">
        <v>0</v>
      </c>
      <c r="DT29">
        <v>0</v>
      </c>
      <c r="DU29" t="str">
        <v/>
      </c>
    </row>
    <row r="30" spans="2:125" x14ac:dyDescent="0.25">
      <c r="B30" t="str" cm="1">
        <f t="array" ref="B30:F30">TRANSPOSE(_xlfn._xlws.SORT(_xlfn._xlws.FILTER(soilAnalyses[soil_analysis_level]&amp;" | "&amp;soilAnalyses[soil_analysis_name],soilAnalyses[experiment_ID]=A30)))</f>
        <v xml:space="preserve"> | </v>
      </c>
      <c r="C30" t="str">
        <v xml:space="preserve">0 | </v>
      </c>
      <c r="D30" t="str">
        <v xml:space="preserve">0 | </v>
      </c>
      <c r="E30" t="str">
        <v xml:space="preserve">0 | </v>
      </c>
      <c r="F30" t="str">
        <v xml:space="preserve">0 | </v>
      </c>
      <c r="DQ30" cm="1">
        <f t="array" ref="DQ30:DU30">TRANSPOSE(_xlfn._xlws.SORT(_xlfn._xlws.FILTER(soilAnalyses[soil_analysis_level],soilAnalyses[experiment_ID]=A30)))</f>
        <v>0</v>
      </c>
      <c r="DR30">
        <v>0</v>
      </c>
      <c r="DS30">
        <v>0</v>
      </c>
      <c r="DT30">
        <v>0</v>
      </c>
      <c r="DU30" t="str">
        <v/>
      </c>
    </row>
    <row r="31" spans="2:125" x14ac:dyDescent="0.25">
      <c r="B31" t="str" cm="1">
        <f t="array" ref="B31:F31">TRANSPOSE(_xlfn._xlws.SORT(_xlfn._xlws.FILTER(soilAnalyses[soil_analysis_level]&amp;" | "&amp;soilAnalyses[soil_analysis_name],soilAnalyses[experiment_ID]=A31)))</f>
        <v xml:space="preserve"> | </v>
      </c>
      <c r="C31" t="str">
        <v xml:space="preserve">0 | </v>
      </c>
      <c r="D31" t="str">
        <v xml:space="preserve">0 | </v>
      </c>
      <c r="E31" t="str">
        <v xml:space="preserve">0 | </v>
      </c>
      <c r="F31" t="str">
        <v xml:space="preserve">0 | </v>
      </c>
      <c r="DQ31" cm="1">
        <f t="array" ref="DQ31:DU31">TRANSPOSE(_xlfn._xlws.SORT(_xlfn._xlws.FILTER(soilAnalyses[soil_analysis_level],soilAnalyses[experiment_ID]=A31)))</f>
        <v>0</v>
      </c>
      <c r="DR31">
        <v>0</v>
      </c>
      <c r="DS31">
        <v>0</v>
      </c>
      <c r="DT31">
        <v>0</v>
      </c>
      <c r="DU31" t="str">
        <v/>
      </c>
    </row>
    <row r="32" spans="2:125" x14ac:dyDescent="0.25">
      <c r="B32" t="str" cm="1">
        <f t="array" ref="B32:F32">TRANSPOSE(_xlfn._xlws.SORT(_xlfn._xlws.FILTER(soilAnalyses[soil_analysis_level]&amp;" | "&amp;soilAnalyses[soil_analysis_name],soilAnalyses[experiment_ID]=A32)))</f>
        <v xml:space="preserve"> | </v>
      </c>
      <c r="C32" t="str">
        <v xml:space="preserve">0 | </v>
      </c>
      <c r="D32" t="str">
        <v xml:space="preserve">0 | </v>
      </c>
      <c r="E32" t="str">
        <v xml:space="preserve">0 | </v>
      </c>
      <c r="F32" t="str">
        <v xml:space="preserve">0 | </v>
      </c>
      <c r="DQ32" cm="1">
        <f t="array" ref="DQ32:DU32">TRANSPOSE(_xlfn._xlws.SORT(_xlfn._xlws.FILTER(soilAnalyses[soil_analysis_level],soilAnalyses[experiment_ID]=A32)))</f>
        <v>0</v>
      </c>
      <c r="DR32">
        <v>0</v>
      </c>
      <c r="DS32">
        <v>0</v>
      </c>
      <c r="DT32">
        <v>0</v>
      </c>
      <c r="DU32" t="str">
        <v/>
      </c>
    </row>
    <row r="33" spans="2:125" x14ac:dyDescent="0.25">
      <c r="B33" t="str" cm="1">
        <f t="array" ref="B33:F33">TRANSPOSE(_xlfn._xlws.SORT(_xlfn._xlws.FILTER(soilAnalyses[soil_analysis_level]&amp;" | "&amp;soilAnalyses[soil_analysis_name],soilAnalyses[experiment_ID]=A33)))</f>
        <v xml:space="preserve"> | </v>
      </c>
      <c r="C33" t="str">
        <v xml:space="preserve">0 | </v>
      </c>
      <c r="D33" t="str">
        <v xml:space="preserve">0 | </v>
      </c>
      <c r="E33" t="str">
        <v xml:space="preserve">0 | </v>
      </c>
      <c r="F33" t="str">
        <v xml:space="preserve">0 | </v>
      </c>
      <c r="DQ33" cm="1">
        <f t="array" ref="DQ33:DU33">TRANSPOSE(_xlfn._xlws.SORT(_xlfn._xlws.FILTER(soilAnalyses[soil_analysis_level],soilAnalyses[experiment_ID]=A33)))</f>
        <v>0</v>
      </c>
      <c r="DR33">
        <v>0</v>
      </c>
      <c r="DS33">
        <v>0</v>
      </c>
      <c r="DT33">
        <v>0</v>
      </c>
      <c r="DU33" t="str">
        <v/>
      </c>
    </row>
    <row r="34" spans="2:125" x14ac:dyDescent="0.25">
      <c r="B34" t="str" cm="1">
        <f t="array" ref="B34:F34">TRANSPOSE(_xlfn._xlws.SORT(_xlfn._xlws.FILTER(soilAnalyses[soil_analysis_level]&amp;" | "&amp;soilAnalyses[soil_analysis_name],soilAnalyses[experiment_ID]=A34)))</f>
        <v xml:space="preserve"> | </v>
      </c>
      <c r="C34" t="str">
        <v xml:space="preserve">0 | </v>
      </c>
      <c r="D34" t="str">
        <v xml:space="preserve">0 | </v>
      </c>
      <c r="E34" t="str">
        <v xml:space="preserve">0 | </v>
      </c>
      <c r="F34" t="str">
        <v xml:space="preserve">0 | </v>
      </c>
      <c r="DQ34" cm="1">
        <f t="array" ref="DQ34:DU34">TRANSPOSE(_xlfn._xlws.SORT(_xlfn._xlws.FILTER(soilAnalyses[soil_analysis_level],soilAnalyses[experiment_ID]=A34)))</f>
        <v>0</v>
      </c>
      <c r="DR34">
        <v>0</v>
      </c>
      <c r="DS34">
        <v>0</v>
      </c>
      <c r="DT34">
        <v>0</v>
      </c>
      <c r="DU34" t="str">
        <v/>
      </c>
    </row>
    <row r="35" spans="2:125" x14ac:dyDescent="0.25">
      <c r="B35" t="str" cm="1">
        <f t="array" ref="B35:F35">TRANSPOSE(_xlfn._xlws.SORT(_xlfn._xlws.FILTER(soilAnalyses[soil_analysis_level]&amp;" | "&amp;soilAnalyses[soil_analysis_name],soilAnalyses[experiment_ID]=A35)))</f>
        <v xml:space="preserve"> | </v>
      </c>
      <c r="C35" t="str">
        <v xml:space="preserve">0 | </v>
      </c>
      <c r="D35" t="str">
        <v xml:space="preserve">0 | </v>
      </c>
      <c r="E35" t="str">
        <v xml:space="preserve">0 | </v>
      </c>
      <c r="F35" t="str">
        <v xml:space="preserve">0 | </v>
      </c>
      <c r="DQ35" cm="1">
        <f t="array" ref="DQ35:DU35">TRANSPOSE(_xlfn._xlws.SORT(_xlfn._xlws.FILTER(soilAnalyses[soil_analysis_level],soilAnalyses[experiment_ID]=A35)))</f>
        <v>0</v>
      </c>
      <c r="DR35">
        <v>0</v>
      </c>
      <c r="DS35">
        <v>0</v>
      </c>
      <c r="DT35">
        <v>0</v>
      </c>
      <c r="DU35" t="str">
        <v/>
      </c>
    </row>
    <row r="36" spans="2:125" x14ac:dyDescent="0.25">
      <c r="B36" t="str" cm="1">
        <f t="array" ref="B36:F36">TRANSPOSE(_xlfn._xlws.SORT(_xlfn._xlws.FILTER(soilAnalyses[soil_analysis_level]&amp;" | "&amp;soilAnalyses[soil_analysis_name],soilAnalyses[experiment_ID]=A36)))</f>
        <v xml:space="preserve"> | </v>
      </c>
      <c r="C36" t="str">
        <v xml:space="preserve">0 | </v>
      </c>
      <c r="D36" t="str">
        <v xml:space="preserve">0 | </v>
      </c>
      <c r="E36" t="str">
        <v xml:space="preserve">0 | </v>
      </c>
      <c r="F36" t="str">
        <v xml:space="preserve">0 | </v>
      </c>
      <c r="DQ36" cm="1">
        <f t="array" ref="DQ36:DU36">TRANSPOSE(_xlfn._xlws.SORT(_xlfn._xlws.FILTER(soilAnalyses[soil_analysis_level],soilAnalyses[experiment_ID]=A36)))</f>
        <v>0</v>
      </c>
      <c r="DR36">
        <v>0</v>
      </c>
      <c r="DS36">
        <v>0</v>
      </c>
      <c r="DT36">
        <v>0</v>
      </c>
      <c r="DU36" t="str">
        <v/>
      </c>
    </row>
    <row r="37" spans="2:125" x14ac:dyDescent="0.25">
      <c r="B37" t="str" cm="1">
        <f t="array" ref="B37:F37">TRANSPOSE(_xlfn._xlws.SORT(_xlfn._xlws.FILTER(soilAnalyses[soil_analysis_level]&amp;" | "&amp;soilAnalyses[soil_analysis_name],soilAnalyses[experiment_ID]=A37)))</f>
        <v xml:space="preserve"> | </v>
      </c>
      <c r="C37" t="str">
        <v xml:space="preserve">0 | </v>
      </c>
      <c r="D37" t="str">
        <v xml:space="preserve">0 | </v>
      </c>
      <c r="E37" t="str">
        <v xml:space="preserve">0 | </v>
      </c>
      <c r="F37" t="str">
        <v xml:space="preserve">0 | </v>
      </c>
      <c r="DQ37" cm="1">
        <f t="array" ref="DQ37:DU37">TRANSPOSE(_xlfn._xlws.SORT(_xlfn._xlws.FILTER(soilAnalyses[soil_analysis_level],soilAnalyses[experiment_ID]=A37)))</f>
        <v>0</v>
      </c>
      <c r="DR37">
        <v>0</v>
      </c>
      <c r="DS37">
        <v>0</v>
      </c>
      <c r="DT37">
        <v>0</v>
      </c>
      <c r="DU37" t="str">
        <v/>
      </c>
    </row>
    <row r="38" spans="2:125" x14ac:dyDescent="0.25">
      <c r="B38" t="str" cm="1">
        <f t="array" ref="B38:F38">TRANSPOSE(_xlfn._xlws.SORT(_xlfn._xlws.FILTER(soilAnalyses[soil_analysis_level]&amp;" | "&amp;soilAnalyses[soil_analysis_name],soilAnalyses[experiment_ID]=A38)))</f>
        <v xml:space="preserve"> | </v>
      </c>
      <c r="C38" t="str">
        <v xml:space="preserve">0 | </v>
      </c>
      <c r="D38" t="str">
        <v xml:space="preserve">0 | </v>
      </c>
      <c r="E38" t="str">
        <v xml:space="preserve">0 | </v>
      </c>
      <c r="F38" t="str">
        <v xml:space="preserve">0 | </v>
      </c>
      <c r="DQ38" cm="1">
        <f t="array" ref="DQ38:DU38">TRANSPOSE(_xlfn._xlws.SORT(_xlfn._xlws.FILTER(soilAnalyses[soil_analysis_level],soilAnalyses[experiment_ID]=A38)))</f>
        <v>0</v>
      </c>
      <c r="DR38">
        <v>0</v>
      </c>
      <c r="DS38">
        <v>0</v>
      </c>
      <c r="DT38">
        <v>0</v>
      </c>
      <c r="DU38" t="str">
        <v/>
      </c>
    </row>
    <row r="39" spans="2:125" x14ac:dyDescent="0.25">
      <c r="B39" t="str" cm="1">
        <f t="array" ref="B39:F39">TRANSPOSE(_xlfn._xlws.SORT(_xlfn._xlws.FILTER(soilAnalyses[soil_analysis_level]&amp;" | "&amp;soilAnalyses[soil_analysis_name],soilAnalyses[experiment_ID]=A39)))</f>
        <v xml:space="preserve"> | </v>
      </c>
      <c r="C39" t="str">
        <v xml:space="preserve">0 | </v>
      </c>
      <c r="D39" t="str">
        <v xml:space="preserve">0 | </v>
      </c>
      <c r="E39" t="str">
        <v xml:space="preserve">0 | </v>
      </c>
      <c r="F39" t="str">
        <v xml:space="preserve">0 | </v>
      </c>
      <c r="DQ39" cm="1">
        <f t="array" ref="DQ39:DU39">TRANSPOSE(_xlfn._xlws.SORT(_xlfn._xlws.FILTER(soilAnalyses[soil_analysis_level],soilAnalyses[experiment_ID]=A39)))</f>
        <v>0</v>
      </c>
      <c r="DR39">
        <v>0</v>
      </c>
      <c r="DS39">
        <v>0</v>
      </c>
      <c r="DT39">
        <v>0</v>
      </c>
      <c r="DU39" t="str">
        <v/>
      </c>
    </row>
    <row r="40" spans="2:125" x14ac:dyDescent="0.25">
      <c r="B40" t="str" cm="1">
        <f t="array" ref="B40:F40">TRANSPOSE(_xlfn._xlws.SORT(_xlfn._xlws.FILTER(soilAnalyses[soil_analysis_level]&amp;" | "&amp;soilAnalyses[soil_analysis_name],soilAnalyses[experiment_ID]=A40)))</f>
        <v xml:space="preserve"> | </v>
      </c>
      <c r="C40" t="str">
        <v xml:space="preserve">0 | </v>
      </c>
      <c r="D40" t="str">
        <v xml:space="preserve">0 | </v>
      </c>
      <c r="E40" t="str">
        <v xml:space="preserve">0 | </v>
      </c>
      <c r="F40" t="str">
        <v xml:space="preserve">0 | </v>
      </c>
      <c r="DQ40" cm="1">
        <f t="array" ref="DQ40:DU40">TRANSPOSE(_xlfn._xlws.SORT(_xlfn._xlws.FILTER(soilAnalyses[soil_analysis_level],soilAnalyses[experiment_ID]=A40)))</f>
        <v>0</v>
      </c>
      <c r="DR40">
        <v>0</v>
      </c>
      <c r="DS40">
        <v>0</v>
      </c>
      <c r="DT40">
        <v>0</v>
      </c>
      <c r="DU40" t="str">
        <v/>
      </c>
    </row>
    <row r="41" spans="2:125" x14ac:dyDescent="0.25">
      <c r="B41" t="str" cm="1">
        <f t="array" ref="B41:F41">TRANSPOSE(_xlfn._xlws.SORT(_xlfn._xlws.FILTER(soilAnalyses[soil_analysis_level]&amp;" | "&amp;soilAnalyses[soil_analysis_name],soilAnalyses[experiment_ID]=A41)))</f>
        <v xml:space="preserve"> | </v>
      </c>
      <c r="C41" t="str">
        <v xml:space="preserve">0 | </v>
      </c>
      <c r="D41" t="str">
        <v xml:space="preserve">0 | </v>
      </c>
      <c r="E41" t="str">
        <v xml:space="preserve">0 | </v>
      </c>
      <c r="F41" t="str">
        <v xml:space="preserve">0 | </v>
      </c>
      <c r="DQ41" cm="1">
        <f t="array" ref="DQ41:DU41">TRANSPOSE(_xlfn._xlws.SORT(_xlfn._xlws.FILTER(soilAnalyses[soil_analysis_level],soilAnalyses[experiment_ID]=A41)))</f>
        <v>0</v>
      </c>
      <c r="DR41">
        <v>0</v>
      </c>
      <c r="DS41">
        <v>0</v>
      </c>
      <c r="DT41">
        <v>0</v>
      </c>
      <c r="DU41" t="str">
        <v/>
      </c>
    </row>
    <row r="42" spans="2:125" x14ac:dyDescent="0.25">
      <c r="B42" t="str" cm="1">
        <f t="array" ref="B42:F42">TRANSPOSE(_xlfn._xlws.SORT(_xlfn._xlws.FILTER(soilAnalyses[soil_analysis_level]&amp;" | "&amp;soilAnalyses[soil_analysis_name],soilAnalyses[experiment_ID]=A42)))</f>
        <v xml:space="preserve"> | </v>
      </c>
      <c r="C42" t="str">
        <v xml:space="preserve">0 | </v>
      </c>
      <c r="D42" t="str">
        <v xml:space="preserve">0 | </v>
      </c>
      <c r="E42" t="str">
        <v xml:space="preserve">0 | </v>
      </c>
      <c r="F42" t="str">
        <v xml:space="preserve">0 | </v>
      </c>
      <c r="DQ42" cm="1">
        <f t="array" ref="DQ42:DU42">TRANSPOSE(_xlfn._xlws.SORT(_xlfn._xlws.FILTER(soilAnalyses[soil_analysis_level],soilAnalyses[experiment_ID]=A42)))</f>
        <v>0</v>
      </c>
      <c r="DR42">
        <v>0</v>
      </c>
      <c r="DS42">
        <v>0</v>
      </c>
      <c r="DT42">
        <v>0</v>
      </c>
      <c r="DU42" t="str">
        <v/>
      </c>
    </row>
    <row r="43" spans="2:125" x14ac:dyDescent="0.25">
      <c r="B43" t="str" cm="1">
        <f t="array" ref="B43:F43">TRANSPOSE(_xlfn._xlws.SORT(_xlfn._xlws.FILTER(soilAnalyses[soil_analysis_level]&amp;" | "&amp;soilAnalyses[soil_analysis_name],soilAnalyses[experiment_ID]=A43)))</f>
        <v xml:space="preserve"> | </v>
      </c>
      <c r="C43" t="str">
        <v xml:space="preserve">0 | </v>
      </c>
      <c r="D43" t="str">
        <v xml:space="preserve">0 | </v>
      </c>
      <c r="E43" t="str">
        <v xml:space="preserve">0 | </v>
      </c>
      <c r="F43" t="str">
        <v xml:space="preserve">0 | </v>
      </c>
      <c r="DQ43" cm="1">
        <f t="array" ref="DQ43:DU43">TRANSPOSE(_xlfn._xlws.SORT(_xlfn._xlws.FILTER(soilAnalyses[soil_analysis_level],soilAnalyses[experiment_ID]=A43)))</f>
        <v>0</v>
      </c>
      <c r="DR43">
        <v>0</v>
      </c>
      <c r="DS43">
        <v>0</v>
      </c>
      <c r="DT43">
        <v>0</v>
      </c>
      <c r="DU43" t="str">
        <v/>
      </c>
    </row>
    <row r="44" spans="2:125" x14ac:dyDescent="0.25">
      <c r="B44" t="str" cm="1">
        <f t="array" ref="B44:F44">TRANSPOSE(_xlfn._xlws.SORT(_xlfn._xlws.FILTER(soilAnalyses[soil_analysis_level]&amp;" | "&amp;soilAnalyses[soil_analysis_name],soilAnalyses[experiment_ID]=A44)))</f>
        <v xml:space="preserve"> | </v>
      </c>
      <c r="C44" t="str">
        <v xml:space="preserve">0 | </v>
      </c>
      <c r="D44" t="str">
        <v xml:space="preserve">0 | </v>
      </c>
      <c r="E44" t="str">
        <v xml:space="preserve">0 | </v>
      </c>
      <c r="F44" t="str">
        <v xml:space="preserve">0 | </v>
      </c>
      <c r="DQ44" cm="1">
        <f t="array" ref="DQ44:DU44">TRANSPOSE(_xlfn._xlws.SORT(_xlfn._xlws.FILTER(soilAnalyses[soil_analysis_level],soilAnalyses[experiment_ID]=A44)))</f>
        <v>0</v>
      </c>
      <c r="DR44">
        <v>0</v>
      </c>
      <c r="DS44">
        <v>0</v>
      </c>
      <c r="DT44">
        <v>0</v>
      </c>
      <c r="DU44" t="str">
        <v/>
      </c>
    </row>
    <row r="45" spans="2:125" x14ac:dyDescent="0.25">
      <c r="B45" t="str" cm="1">
        <f t="array" ref="B45:F45">TRANSPOSE(_xlfn._xlws.SORT(_xlfn._xlws.FILTER(soilAnalyses[soil_analysis_level]&amp;" | "&amp;soilAnalyses[soil_analysis_name],soilAnalyses[experiment_ID]=A45)))</f>
        <v xml:space="preserve"> | </v>
      </c>
      <c r="C45" t="str">
        <v xml:space="preserve">0 | </v>
      </c>
      <c r="D45" t="str">
        <v xml:space="preserve">0 | </v>
      </c>
      <c r="E45" t="str">
        <v xml:space="preserve">0 | </v>
      </c>
      <c r="F45" t="str">
        <v xml:space="preserve">0 | </v>
      </c>
      <c r="DQ45" cm="1">
        <f t="array" ref="DQ45:DU45">TRANSPOSE(_xlfn._xlws.SORT(_xlfn._xlws.FILTER(soilAnalyses[soil_analysis_level],soilAnalyses[experiment_ID]=A45)))</f>
        <v>0</v>
      </c>
      <c r="DR45">
        <v>0</v>
      </c>
      <c r="DS45">
        <v>0</v>
      </c>
      <c r="DT45">
        <v>0</v>
      </c>
      <c r="DU45" t="str">
        <v/>
      </c>
    </row>
    <row r="46" spans="2:125" x14ac:dyDescent="0.25">
      <c r="B46" t="str" cm="1">
        <f t="array" ref="B46:F46">TRANSPOSE(_xlfn._xlws.SORT(_xlfn._xlws.FILTER(soilAnalyses[soil_analysis_level]&amp;" | "&amp;soilAnalyses[soil_analysis_name],soilAnalyses[experiment_ID]=A46)))</f>
        <v xml:space="preserve"> | </v>
      </c>
      <c r="C46" t="str">
        <v xml:space="preserve">0 | </v>
      </c>
      <c r="D46" t="str">
        <v xml:space="preserve">0 | </v>
      </c>
      <c r="E46" t="str">
        <v xml:space="preserve">0 | </v>
      </c>
      <c r="F46" t="str">
        <v xml:space="preserve">0 | </v>
      </c>
      <c r="DQ46" cm="1">
        <f t="array" ref="DQ46:DU46">TRANSPOSE(_xlfn._xlws.SORT(_xlfn._xlws.FILTER(soilAnalyses[soil_analysis_level],soilAnalyses[experiment_ID]=A46)))</f>
        <v>0</v>
      </c>
      <c r="DR46">
        <v>0</v>
      </c>
      <c r="DS46">
        <v>0</v>
      </c>
      <c r="DT46">
        <v>0</v>
      </c>
      <c r="DU46" t="str">
        <v/>
      </c>
    </row>
    <row r="47" spans="2:125" x14ac:dyDescent="0.25">
      <c r="B47" t="str" cm="1">
        <f t="array" ref="B47:F47">TRANSPOSE(_xlfn._xlws.SORT(_xlfn._xlws.FILTER(soilAnalyses[soil_analysis_level]&amp;" | "&amp;soilAnalyses[soil_analysis_name],soilAnalyses[experiment_ID]=A47)))</f>
        <v xml:space="preserve"> | </v>
      </c>
      <c r="C47" t="str">
        <v xml:space="preserve">0 | </v>
      </c>
      <c r="D47" t="str">
        <v xml:space="preserve">0 | </v>
      </c>
      <c r="E47" t="str">
        <v xml:space="preserve">0 | </v>
      </c>
      <c r="F47" t="str">
        <v xml:space="preserve">0 | </v>
      </c>
      <c r="DQ47" cm="1">
        <f t="array" ref="DQ47:DU47">TRANSPOSE(_xlfn._xlws.SORT(_xlfn._xlws.FILTER(soilAnalyses[soil_analysis_level],soilAnalyses[experiment_ID]=A47)))</f>
        <v>0</v>
      </c>
      <c r="DR47">
        <v>0</v>
      </c>
      <c r="DS47">
        <v>0</v>
      </c>
      <c r="DT47">
        <v>0</v>
      </c>
      <c r="DU47" t="str">
        <v/>
      </c>
    </row>
    <row r="48" spans="2:125" x14ac:dyDescent="0.25">
      <c r="B48" t="str" cm="1">
        <f t="array" ref="B48:F48">TRANSPOSE(_xlfn._xlws.SORT(_xlfn._xlws.FILTER(soilAnalyses[soil_analysis_level]&amp;" | "&amp;soilAnalyses[soil_analysis_name],soilAnalyses[experiment_ID]=A48)))</f>
        <v xml:space="preserve"> | </v>
      </c>
      <c r="C48" t="str">
        <v xml:space="preserve">0 | </v>
      </c>
      <c r="D48" t="str">
        <v xml:space="preserve">0 | </v>
      </c>
      <c r="E48" t="str">
        <v xml:space="preserve">0 | </v>
      </c>
      <c r="F48" t="str">
        <v xml:space="preserve">0 | </v>
      </c>
      <c r="DQ48" cm="1">
        <f t="array" ref="DQ48:DU48">TRANSPOSE(_xlfn._xlws.SORT(_xlfn._xlws.FILTER(soilAnalyses[soil_analysis_level],soilAnalyses[experiment_ID]=A48)))</f>
        <v>0</v>
      </c>
      <c r="DR48">
        <v>0</v>
      </c>
      <c r="DS48">
        <v>0</v>
      </c>
      <c r="DT48">
        <v>0</v>
      </c>
      <c r="DU48" t="str">
        <v/>
      </c>
    </row>
    <row r="49" spans="2:125" x14ac:dyDescent="0.25">
      <c r="B49" t="str" cm="1">
        <f t="array" ref="B49:F49">TRANSPOSE(_xlfn._xlws.SORT(_xlfn._xlws.FILTER(soilAnalyses[soil_analysis_level]&amp;" | "&amp;soilAnalyses[soil_analysis_name],soilAnalyses[experiment_ID]=A49)))</f>
        <v xml:space="preserve"> | </v>
      </c>
      <c r="C49" t="str">
        <v xml:space="preserve">0 | </v>
      </c>
      <c r="D49" t="str">
        <v xml:space="preserve">0 | </v>
      </c>
      <c r="E49" t="str">
        <v xml:space="preserve">0 | </v>
      </c>
      <c r="F49" t="str">
        <v xml:space="preserve">0 | </v>
      </c>
      <c r="DQ49" cm="1">
        <f t="array" ref="DQ49:DU49">TRANSPOSE(_xlfn._xlws.SORT(_xlfn._xlws.FILTER(soilAnalyses[soil_analysis_level],soilAnalyses[experiment_ID]=A49)))</f>
        <v>0</v>
      </c>
      <c r="DR49">
        <v>0</v>
      </c>
      <c r="DS49">
        <v>0</v>
      </c>
      <c r="DT49">
        <v>0</v>
      </c>
      <c r="DU49" t="str">
        <v/>
      </c>
    </row>
    <row r="50" spans="2:125" x14ac:dyDescent="0.25">
      <c r="B50" t="str" cm="1">
        <f t="array" ref="B50:F50">TRANSPOSE(_xlfn._xlws.SORT(_xlfn._xlws.FILTER(soilAnalyses[soil_analysis_level]&amp;" | "&amp;soilAnalyses[soil_analysis_name],soilAnalyses[experiment_ID]=A50)))</f>
        <v xml:space="preserve"> | </v>
      </c>
      <c r="C50" t="str">
        <v xml:space="preserve">0 | </v>
      </c>
      <c r="D50" t="str">
        <v xml:space="preserve">0 | </v>
      </c>
      <c r="E50" t="str">
        <v xml:space="preserve">0 | </v>
      </c>
      <c r="F50" t="str">
        <v xml:space="preserve">0 | </v>
      </c>
      <c r="DQ50" cm="1">
        <f t="array" ref="DQ50:DU50">TRANSPOSE(_xlfn._xlws.SORT(_xlfn._xlws.FILTER(soilAnalyses[soil_analysis_level],soilAnalyses[experiment_ID]=A50)))</f>
        <v>0</v>
      </c>
      <c r="DR50">
        <v>0</v>
      </c>
      <c r="DS50">
        <v>0</v>
      </c>
      <c r="DT50">
        <v>0</v>
      </c>
      <c r="DU50" t="str">
        <v/>
      </c>
    </row>
    <row r="51" spans="2:125" x14ac:dyDescent="0.25">
      <c r="B51" t="str" cm="1">
        <f t="array" ref="B51:F51">TRANSPOSE(_xlfn._xlws.SORT(_xlfn._xlws.FILTER(soilAnalyses[soil_analysis_level]&amp;" | "&amp;soilAnalyses[soil_analysis_name],soilAnalyses[experiment_ID]=A51)))</f>
        <v xml:space="preserve"> | </v>
      </c>
      <c r="C51" t="str">
        <v xml:space="preserve">0 | </v>
      </c>
      <c r="D51" t="str">
        <v xml:space="preserve">0 | </v>
      </c>
      <c r="E51" t="str">
        <v xml:space="preserve">0 | </v>
      </c>
      <c r="F51" t="str">
        <v xml:space="preserve">0 | </v>
      </c>
      <c r="DQ51" cm="1">
        <f t="array" ref="DQ51:DU51">TRANSPOSE(_xlfn._xlws.SORT(_xlfn._xlws.FILTER(soilAnalyses[soil_analysis_level],soilAnalyses[experiment_ID]=A51)))</f>
        <v>0</v>
      </c>
      <c r="DR51">
        <v>0</v>
      </c>
      <c r="DS51">
        <v>0</v>
      </c>
      <c r="DT51">
        <v>0</v>
      </c>
      <c r="DU51" t="str">
        <v/>
      </c>
    </row>
    <row r="52" spans="2:125" x14ac:dyDescent="0.25">
      <c r="B52" t="str" cm="1">
        <f t="array" ref="B52:F52">TRANSPOSE(_xlfn._xlws.SORT(_xlfn._xlws.FILTER(soilAnalyses[soil_analysis_level]&amp;" | "&amp;soilAnalyses[soil_analysis_name],soilAnalyses[experiment_ID]=A52)))</f>
        <v xml:space="preserve"> | </v>
      </c>
      <c r="C52" t="str">
        <v xml:space="preserve">0 | </v>
      </c>
      <c r="D52" t="str">
        <v xml:space="preserve">0 | </v>
      </c>
      <c r="E52" t="str">
        <v xml:space="preserve">0 | </v>
      </c>
      <c r="F52" t="str">
        <v xml:space="preserve">0 | </v>
      </c>
      <c r="DQ52" cm="1">
        <f t="array" ref="DQ52:DU52">TRANSPOSE(_xlfn._xlws.SORT(_xlfn._xlws.FILTER(soilAnalyses[soil_analysis_level],soilAnalyses[experiment_ID]=A52)))</f>
        <v>0</v>
      </c>
      <c r="DR52">
        <v>0</v>
      </c>
      <c r="DS52">
        <v>0</v>
      </c>
      <c r="DT52">
        <v>0</v>
      </c>
      <c r="DU52" t="str">
        <v/>
      </c>
    </row>
    <row r="53" spans="2:125" x14ac:dyDescent="0.25">
      <c r="B53" t="str" cm="1">
        <f t="array" ref="B53:F53">TRANSPOSE(_xlfn._xlws.SORT(_xlfn._xlws.FILTER(soilAnalyses[soil_analysis_level]&amp;" | "&amp;soilAnalyses[soil_analysis_name],soilAnalyses[experiment_ID]=A53)))</f>
        <v xml:space="preserve"> | </v>
      </c>
      <c r="C53" t="str">
        <v xml:space="preserve">0 | </v>
      </c>
      <c r="D53" t="str">
        <v xml:space="preserve">0 | </v>
      </c>
      <c r="E53" t="str">
        <v xml:space="preserve">0 | </v>
      </c>
      <c r="F53" t="str">
        <v xml:space="preserve">0 | </v>
      </c>
      <c r="DQ53" cm="1">
        <f t="array" ref="DQ53:DU53">TRANSPOSE(_xlfn._xlws.SORT(_xlfn._xlws.FILTER(soilAnalyses[soil_analysis_level],soilAnalyses[experiment_ID]=A53)))</f>
        <v>0</v>
      </c>
      <c r="DR53">
        <v>0</v>
      </c>
      <c r="DS53">
        <v>0</v>
      </c>
      <c r="DT53">
        <v>0</v>
      </c>
      <c r="DU53" t="str">
        <v/>
      </c>
    </row>
    <row r="54" spans="2:125" x14ac:dyDescent="0.25">
      <c r="B54" t="str" cm="1">
        <f t="array" ref="B54:F54">TRANSPOSE(_xlfn._xlws.SORT(_xlfn._xlws.FILTER(soilAnalyses[soil_analysis_level]&amp;" | "&amp;soilAnalyses[soil_analysis_name],soilAnalyses[experiment_ID]=A54)))</f>
        <v xml:space="preserve"> | </v>
      </c>
      <c r="C54" t="str">
        <v xml:space="preserve">0 | </v>
      </c>
      <c r="D54" t="str">
        <v xml:space="preserve">0 | </v>
      </c>
      <c r="E54" t="str">
        <v xml:space="preserve">0 | </v>
      </c>
      <c r="F54" t="str">
        <v xml:space="preserve">0 | </v>
      </c>
      <c r="DQ54" cm="1">
        <f t="array" ref="DQ54:DU54">TRANSPOSE(_xlfn._xlws.SORT(_xlfn._xlws.FILTER(soilAnalyses[soil_analysis_level],soilAnalyses[experiment_ID]=A54)))</f>
        <v>0</v>
      </c>
      <c r="DR54">
        <v>0</v>
      </c>
      <c r="DS54">
        <v>0</v>
      </c>
      <c r="DT54">
        <v>0</v>
      </c>
      <c r="DU54" t="str">
        <v/>
      </c>
    </row>
    <row r="55" spans="2:125" x14ac:dyDescent="0.25">
      <c r="B55" t="str" cm="1">
        <f t="array" ref="B55:F55">TRANSPOSE(_xlfn._xlws.SORT(_xlfn._xlws.FILTER(soilAnalyses[soil_analysis_level]&amp;" | "&amp;soilAnalyses[soil_analysis_name],soilAnalyses[experiment_ID]=A55)))</f>
        <v xml:space="preserve"> | </v>
      </c>
      <c r="C55" t="str">
        <v xml:space="preserve">0 | </v>
      </c>
      <c r="D55" t="str">
        <v xml:space="preserve">0 | </v>
      </c>
      <c r="E55" t="str">
        <v xml:space="preserve">0 | </v>
      </c>
      <c r="F55" t="str">
        <v xml:space="preserve">0 | </v>
      </c>
      <c r="DQ55" cm="1">
        <f t="array" ref="DQ55:DU55">TRANSPOSE(_xlfn._xlws.SORT(_xlfn._xlws.FILTER(soilAnalyses[soil_analysis_level],soilAnalyses[experiment_ID]=A55)))</f>
        <v>0</v>
      </c>
      <c r="DR55">
        <v>0</v>
      </c>
      <c r="DS55">
        <v>0</v>
      </c>
      <c r="DT55">
        <v>0</v>
      </c>
      <c r="DU55" t="str">
        <v/>
      </c>
    </row>
    <row r="56" spans="2:125" x14ac:dyDescent="0.25">
      <c r="B56" t="str" cm="1">
        <f t="array" ref="B56:F56">TRANSPOSE(_xlfn._xlws.SORT(_xlfn._xlws.FILTER(soilAnalyses[soil_analysis_level]&amp;" | "&amp;soilAnalyses[soil_analysis_name],soilAnalyses[experiment_ID]=A56)))</f>
        <v xml:space="preserve"> | </v>
      </c>
      <c r="C56" t="str">
        <v xml:space="preserve">0 | </v>
      </c>
      <c r="D56" t="str">
        <v xml:space="preserve">0 | </v>
      </c>
      <c r="E56" t="str">
        <v xml:space="preserve">0 | </v>
      </c>
      <c r="F56" t="str">
        <v xml:space="preserve">0 | </v>
      </c>
      <c r="DQ56" cm="1">
        <f t="array" ref="DQ56:DU56">TRANSPOSE(_xlfn._xlws.SORT(_xlfn._xlws.FILTER(soilAnalyses[soil_analysis_level],soilAnalyses[experiment_ID]=A56)))</f>
        <v>0</v>
      </c>
      <c r="DR56">
        <v>0</v>
      </c>
      <c r="DS56">
        <v>0</v>
      </c>
      <c r="DT56">
        <v>0</v>
      </c>
      <c r="DU56" t="str">
        <v/>
      </c>
    </row>
    <row r="57" spans="2:125" x14ac:dyDescent="0.25">
      <c r="B57" t="str" cm="1">
        <f t="array" ref="B57:F57">TRANSPOSE(_xlfn._xlws.SORT(_xlfn._xlws.FILTER(soilAnalyses[soil_analysis_level]&amp;" | "&amp;soilAnalyses[soil_analysis_name],soilAnalyses[experiment_ID]=A57)))</f>
        <v xml:space="preserve"> | </v>
      </c>
      <c r="C57" t="str">
        <v xml:space="preserve">0 | </v>
      </c>
      <c r="D57" t="str">
        <v xml:space="preserve">0 | </v>
      </c>
      <c r="E57" t="str">
        <v xml:space="preserve">0 | </v>
      </c>
      <c r="F57" t="str">
        <v xml:space="preserve">0 | </v>
      </c>
      <c r="DQ57" cm="1">
        <f t="array" ref="DQ57:DU57">TRANSPOSE(_xlfn._xlws.SORT(_xlfn._xlws.FILTER(soilAnalyses[soil_analysis_level],soilAnalyses[experiment_ID]=A57)))</f>
        <v>0</v>
      </c>
      <c r="DR57">
        <v>0</v>
      </c>
      <c r="DS57">
        <v>0</v>
      </c>
      <c r="DT57">
        <v>0</v>
      </c>
      <c r="DU57" t="str">
        <v/>
      </c>
    </row>
    <row r="58" spans="2:125" x14ac:dyDescent="0.25">
      <c r="B58" t="str" cm="1">
        <f t="array" ref="B58:F58">TRANSPOSE(_xlfn._xlws.SORT(_xlfn._xlws.FILTER(soilAnalyses[soil_analysis_level]&amp;" | "&amp;soilAnalyses[soil_analysis_name],soilAnalyses[experiment_ID]=A58)))</f>
        <v xml:space="preserve"> | </v>
      </c>
      <c r="C58" t="str">
        <v xml:space="preserve">0 | </v>
      </c>
      <c r="D58" t="str">
        <v xml:space="preserve">0 | </v>
      </c>
      <c r="E58" t="str">
        <v xml:space="preserve">0 | </v>
      </c>
      <c r="F58" t="str">
        <v xml:space="preserve">0 | </v>
      </c>
      <c r="DQ58" cm="1">
        <f t="array" ref="DQ58:DU58">TRANSPOSE(_xlfn._xlws.SORT(_xlfn._xlws.FILTER(soilAnalyses[soil_analysis_level],soilAnalyses[experiment_ID]=A58)))</f>
        <v>0</v>
      </c>
      <c r="DR58">
        <v>0</v>
      </c>
      <c r="DS58">
        <v>0</v>
      </c>
      <c r="DT58">
        <v>0</v>
      </c>
      <c r="DU58" t="str">
        <v/>
      </c>
    </row>
    <row r="59" spans="2:125" x14ac:dyDescent="0.25">
      <c r="B59" t="str" cm="1">
        <f t="array" ref="B59:F59">TRANSPOSE(_xlfn._xlws.SORT(_xlfn._xlws.FILTER(soilAnalyses[soil_analysis_level]&amp;" | "&amp;soilAnalyses[soil_analysis_name],soilAnalyses[experiment_ID]=A59)))</f>
        <v xml:space="preserve"> | </v>
      </c>
      <c r="C59" t="str">
        <v xml:space="preserve">0 | </v>
      </c>
      <c r="D59" t="str">
        <v xml:space="preserve">0 | </v>
      </c>
      <c r="E59" t="str">
        <v xml:space="preserve">0 | </v>
      </c>
      <c r="F59" t="str">
        <v xml:space="preserve">0 | </v>
      </c>
      <c r="DQ59" cm="1">
        <f t="array" ref="DQ59:DU59">TRANSPOSE(_xlfn._xlws.SORT(_xlfn._xlws.FILTER(soilAnalyses[soil_analysis_level],soilAnalyses[experiment_ID]=A59)))</f>
        <v>0</v>
      </c>
      <c r="DR59">
        <v>0</v>
      </c>
      <c r="DS59">
        <v>0</v>
      </c>
      <c r="DT59">
        <v>0</v>
      </c>
      <c r="DU59" t="str">
        <v/>
      </c>
    </row>
    <row r="60" spans="2:125" x14ac:dyDescent="0.25">
      <c r="B60" t="str" cm="1">
        <f t="array" ref="B60:F60">TRANSPOSE(_xlfn._xlws.SORT(_xlfn._xlws.FILTER(soilAnalyses[soil_analysis_level]&amp;" | "&amp;soilAnalyses[soil_analysis_name],soilAnalyses[experiment_ID]=A60)))</f>
        <v xml:space="preserve"> | </v>
      </c>
      <c r="C60" t="str">
        <v xml:space="preserve">0 | </v>
      </c>
      <c r="D60" t="str">
        <v xml:space="preserve">0 | </v>
      </c>
      <c r="E60" t="str">
        <v xml:space="preserve">0 | </v>
      </c>
      <c r="F60" t="str">
        <v xml:space="preserve">0 | </v>
      </c>
      <c r="DQ60" cm="1">
        <f t="array" ref="DQ60:DU60">TRANSPOSE(_xlfn._xlws.SORT(_xlfn._xlws.FILTER(soilAnalyses[soil_analysis_level],soilAnalyses[experiment_ID]=A60)))</f>
        <v>0</v>
      </c>
      <c r="DR60">
        <v>0</v>
      </c>
      <c r="DS60">
        <v>0</v>
      </c>
      <c r="DT60">
        <v>0</v>
      </c>
      <c r="DU60" t="str">
        <v/>
      </c>
    </row>
    <row r="61" spans="2:125" x14ac:dyDescent="0.25">
      <c r="B61" t="str" cm="1">
        <f t="array" ref="B61:F61">TRANSPOSE(_xlfn._xlws.SORT(_xlfn._xlws.FILTER(soilAnalyses[soil_analysis_level]&amp;" | "&amp;soilAnalyses[soil_analysis_name],soilAnalyses[experiment_ID]=A61)))</f>
        <v xml:space="preserve"> | </v>
      </c>
      <c r="C61" t="str">
        <v xml:space="preserve">0 | </v>
      </c>
      <c r="D61" t="str">
        <v xml:space="preserve">0 | </v>
      </c>
      <c r="E61" t="str">
        <v xml:space="preserve">0 | </v>
      </c>
      <c r="F61" t="str">
        <v xml:space="preserve">0 | </v>
      </c>
      <c r="DQ61" cm="1">
        <f t="array" ref="DQ61:DU61">TRANSPOSE(_xlfn._xlws.SORT(_xlfn._xlws.FILTER(soilAnalyses[soil_analysis_level],soilAnalyses[experiment_ID]=A61)))</f>
        <v>0</v>
      </c>
      <c r="DR61">
        <v>0</v>
      </c>
      <c r="DS61">
        <v>0</v>
      </c>
      <c r="DT61">
        <v>0</v>
      </c>
      <c r="DU61" t="str">
        <v/>
      </c>
    </row>
    <row r="62" spans="2:125" x14ac:dyDescent="0.25">
      <c r="B62" t="str" cm="1">
        <f t="array" ref="B62:F62">TRANSPOSE(_xlfn._xlws.SORT(_xlfn._xlws.FILTER(soilAnalyses[soil_analysis_level]&amp;" | "&amp;soilAnalyses[soil_analysis_name],soilAnalyses[experiment_ID]=A62)))</f>
        <v xml:space="preserve"> | </v>
      </c>
      <c r="C62" t="str">
        <v xml:space="preserve">0 | </v>
      </c>
      <c r="D62" t="str">
        <v xml:space="preserve">0 | </v>
      </c>
      <c r="E62" t="str">
        <v xml:space="preserve">0 | </v>
      </c>
      <c r="F62" t="str">
        <v xml:space="preserve">0 | </v>
      </c>
      <c r="DQ62" cm="1">
        <f t="array" ref="DQ62:DU62">TRANSPOSE(_xlfn._xlws.SORT(_xlfn._xlws.FILTER(soilAnalyses[soil_analysis_level],soilAnalyses[experiment_ID]=A62)))</f>
        <v>0</v>
      </c>
      <c r="DR62">
        <v>0</v>
      </c>
      <c r="DS62">
        <v>0</v>
      </c>
      <c r="DT62">
        <v>0</v>
      </c>
      <c r="DU62" t="str">
        <v/>
      </c>
    </row>
    <row r="63" spans="2:125" x14ac:dyDescent="0.25">
      <c r="B63" t="str" cm="1">
        <f t="array" ref="B63:F63">TRANSPOSE(_xlfn._xlws.SORT(_xlfn._xlws.FILTER(soilAnalyses[soil_analysis_level]&amp;" | "&amp;soilAnalyses[soil_analysis_name],soilAnalyses[experiment_ID]=A63)))</f>
        <v xml:space="preserve"> | </v>
      </c>
      <c r="C63" t="str">
        <v xml:space="preserve">0 | </v>
      </c>
      <c r="D63" t="str">
        <v xml:space="preserve">0 | </v>
      </c>
      <c r="E63" t="str">
        <v xml:space="preserve">0 | </v>
      </c>
      <c r="F63" t="str">
        <v xml:space="preserve">0 | </v>
      </c>
      <c r="DQ63" cm="1">
        <f t="array" ref="DQ63:DU63">TRANSPOSE(_xlfn._xlws.SORT(_xlfn._xlws.FILTER(soilAnalyses[soil_analysis_level],soilAnalyses[experiment_ID]=A63)))</f>
        <v>0</v>
      </c>
      <c r="DR63">
        <v>0</v>
      </c>
      <c r="DS63">
        <v>0</v>
      </c>
      <c r="DT63">
        <v>0</v>
      </c>
      <c r="DU63" t="str">
        <v/>
      </c>
    </row>
    <row r="64" spans="2:125" x14ac:dyDescent="0.25">
      <c r="B64" t="str" cm="1">
        <f t="array" ref="B64:F64">TRANSPOSE(_xlfn._xlws.SORT(_xlfn._xlws.FILTER(soilAnalyses[soil_analysis_level]&amp;" | "&amp;soilAnalyses[soil_analysis_name],soilAnalyses[experiment_ID]=A64)))</f>
        <v xml:space="preserve"> | </v>
      </c>
      <c r="C64" t="str">
        <v xml:space="preserve">0 | </v>
      </c>
      <c r="D64" t="str">
        <v xml:space="preserve">0 | </v>
      </c>
      <c r="E64" t="str">
        <v xml:space="preserve">0 | </v>
      </c>
      <c r="F64" t="str">
        <v xml:space="preserve">0 | </v>
      </c>
      <c r="DQ64" cm="1">
        <f t="array" ref="DQ64:DU64">TRANSPOSE(_xlfn._xlws.SORT(_xlfn._xlws.FILTER(soilAnalyses[soil_analysis_level],soilAnalyses[experiment_ID]=A64)))</f>
        <v>0</v>
      </c>
      <c r="DR64">
        <v>0</v>
      </c>
      <c r="DS64">
        <v>0</v>
      </c>
      <c r="DT64">
        <v>0</v>
      </c>
      <c r="DU64" t="str">
        <v/>
      </c>
    </row>
    <row r="65" spans="2:125" x14ac:dyDescent="0.25">
      <c r="B65" t="str" cm="1">
        <f t="array" ref="B65:F65">TRANSPOSE(_xlfn._xlws.SORT(_xlfn._xlws.FILTER(soilAnalyses[soil_analysis_level]&amp;" | "&amp;soilAnalyses[soil_analysis_name],soilAnalyses[experiment_ID]=A65)))</f>
        <v xml:space="preserve"> | </v>
      </c>
      <c r="C65" t="str">
        <v xml:space="preserve">0 | </v>
      </c>
      <c r="D65" t="str">
        <v xml:space="preserve">0 | </v>
      </c>
      <c r="E65" t="str">
        <v xml:space="preserve">0 | </v>
      </c>
      <c r="F65" t="str">
        <v xml:space="preserve">0 | </v>
      </c>
      <c r="DQ65" cm="1">
        <f t="array" ref="DQ65:DU65">TRANSPOSE(_xlfn._xlws.SORT(_xlfn._xlws.FILTER(soilAnalyses[soil_analysis_level],soilAnalyses[experiment_ID]=A65)))</f>
        <v>0</v>
      </c>
      <c r="DR65">
        <v>0</v>
      </c>
      <c r="DS65">
        <v>0</v>
      </c>
      <c r="DT65">
        <v>0</v>
      </c>
      <c r="DU65" t="str">
        <v/>
      </c>
    </row>
    <row r="66" spans="2:125" x14ac:dyDescent="0.25">
      <c r="B66" t="str" cm="1">
        <f t="array" ref="B66:F66">TRANSPOSE(_xlfn._xlws.SORT(_xlfn._xlws.FILTER(soilAnalyses[soil_analysis_level]&amp;" | "&amp;soilAnalyses[soil_analysis_name],soilAnalyses[experiment_ID]=A66)))</f>
        <v xml:space="preserve"> | </v>
      </c>
      <c r="C66" t="str">
        <v xml:space="preserve">0 | </v>
      </c>
      <c r="D66" t="str">
        <v xml:space="preserve">0 | </v>
      </c>
      <c r="E66" t="str">
        <v xml:space="preserve">0 | </v>
      </c>
      <c r="F66" t="str">
        <v xml:space="preserve">0 | </v>
      </c>
      <c r="DQ66" cm="1">
        <f t="array" ref="DQ66:DU66">TRANSPOSE(_xlfn._xlws.SORT(_xlfn._xlws.FILTER(soilAnalyses[soil_analysis_level],soilAnalyses[experiment_ID]=A66)))</f>
        <v>0</v>
      </c>
      <c r="DR66">
        <v>0</v>
      </c>
      <c r="DS66">
        <v>0</v>
      </c>
      <c r="DT66">
        <v>0</v>
      </c>
      <c r="DU66" t="str">
        <v/>
      </c>
    </row>
    <row r="67" spans="2:125" x14ac:dyDescent="0.25">
      <c r="B67" t="str" cm="1">
        <f t="array" ref="B67:F67">TRANSPOSE(_xlfn._xlws.SORT(_xlfn._xlws.FILTER(soilAnalyses[soil_analysis_level]&amp;" | "&amp;soilAnalyses[soil_analysis_name],soilAnalyses[experiment_ID]=A67)))</f>
        <v xml:space="preserve"> | </v>
      </c>
      <c r="C67" t="str">
        <v xml:space="preserve">0 | </v>
      </c>
      <c r="D67" t="str">
        <v xml:space="preserve">0 | </v>
      </c>
      <c r="E67" t="str">
        <v xml:space="preserve">0 | </v>
      </c>
      <c r="F67" t="str">
        <v xml:space="preserve">0 | </v>
      </c>
      <c r="DQ67" cm="1">
        <f t="array" ref="DQ67:DU67">TRANSPOSE(_xlfn._xlws.SORT(_xlfn._xlws.FILTER(soilAnalyses[soil_analysis_level],soilAnalyses[experiment_ID]=A67)))</f>
        <v>0</v>
      </c>
      <c r="DR67">
        <v>0</v>
      </c>
      <c r="DS67">
        <v>0</v>
      </c>
      <c r="DT67">
        <v>0</v>
      </c>
      <c r="DU67" t="str">
        <v/>
      </c>
    </row>
    <row r="68" spans="2:125" x14ac:dyDescent="0.25">
      <c r="B68" t="str" cm="1">
        <f t="array" ref="B68:F68">TRANSPOSE(_xlfn._xlws.SORT(_xlfn._xlws.FILTER(soilAnalyses[soil_analysis_level]&amp;" | "&amp;soilAnalyses[soil_analysis_name],soilAnalyses[experiment_ID]=A68)))</f>
        <v xml:space="preserve"> | </v>
      </c>
      <c r="C68" t="str">
        <v xml:space="preserve">0 | </v>
      </c>
      <c r="D68" t="str">
        <v xml:space="preserve">0 | </v>
      </c>
      <c r="E68" t="str">
        <v xml:space="preserve">0 | </v>
      </c>
      <c r="F68" t="str">
        <v xml:space="preserve">0 | </v>
      </c>
      <c r="DQ68" cm="1">
        <f t="array" ref="DQ68:DU68">TRANSPOSE(_xlfn._xlws.SORT(_xlfn._xlws.FILTER(soilAnalyses[soil_analysis_level],soilAnalyses[experiment_ID]=A68)))</f>
        <v>0</v>
      </c>
      <c r="DR68">
        <v>0</v>
      </c>
      <c r="DS68">
        <v>0</v>
      </c>
      <c r="DT68">
        <v>0</v>
      </c>
      <c r="DU68" t="str">
        <v/>
      </c>
    </row>
    <row r="69" spans="2:125" x14ac:dyDescent="0.25">
      <c r="B69" t="str" cm="1">
        <f t="array" ref="B69:F69">TRANSPOSE(_xlfn._xlws.SORT(_xlfn._xlws.FILTER(soilAnalyses[soil_analysis_level]&amp;" | "&amp;soilAnalyses[soil_analysis_name],soilAnalyses[experiment_ID]=A69)))</f>
        <v xml:space="preserve"> | </v>
      </c>
      <c r="C69" t="str">
        <v xml:space="preserve">0 | </v>
      </c>
      <c r="D69" t="str">
        <v xml:space="preserve">0 | </v>
      </c>
      <c r="E69" t="str">
        <v xml:space="preserve">0 | </v>
      </c>
      <c r="F69" t="str">
        <v xml:space="preserve">0 | </v>
      </c>
      <c r="DQ69" cm="1">
        <f t="array" ref="DQ69:DU69">TRANSPOSE(_xlfn._xlws.SORT(_xlfn._xlws.FILTER(soilAnalyses[soil_analysis_level],soilAnalyses[experiment_ID]=A69)))</f>
        <v>0</v>
      </c>
      <c r="DR69">
        <v>0</v>
      </c>
      <c r="DS69">
        <v>0</v>
      </c>
      <c r="DT69">
        <v>0</v>
      </c>
      <c r="DU69" t="str">
        <v/>
      </c>
    </row>
    <row r="70" spans="2:125" x14ac:dyDescent="0.25">
      <c r="B70" t="str" cm="1">
        <f t="array" ref="B70:F70">TRANSPOSE(_xlfn._xlws.SORT(_xlfn._xlws.FILTER(soilAnalyses[soil_analysis_level]&amp;" | "&amp;soilAnalyses[soil_analysis_name],soilAnalyses[experiment_ID]=A70)))</f>
        <v xml:space="preserve"> | </v>
      </c>
      <c r="C70" t="str">
        <v xml:space="preserve">0 | </v>
      </c>
      <c r="D70" t="str">
        <v xml:space="preserve">0 | </v>
      </c>
      <c r="E70" t="str">
        <v xml:space="preserve">0 | </v>
      </c>
      <c r="F70" t="str">
        <v xml:space="preserve">0 | </v>
      </c>
      <c r="DQ70" cm="1">
        <f t="array" ref="DQ70:DU70">TRANSPOSE(_xlfn._xlws.SORT(_xlfn._xlws.FILTER(soilAnalyses[soil_analysis_level],soilAnalyses[experiment_ID]=A70)))</f>
        <v>0</v>
      </c>
      <c r="DR70">
        <v>0</v>
      </c>
      <c r="DS70">
        <v>0</v>
      </c>
      <c r="DT70">
        <v>0</v>
      </c>
      <c r="DU70" t="str">
        <v/>
      </c>
    </row>
    <row r="71" spans="2:125" x14ac:dyDescent="0.25">
      <c r="B71" t="str" cm="1">
        <f t="array" ref="B71:F71">TRANSPOSE(_xlfn._xlws.SORT(_xlfn._xlws.FILTER(soilAnalyses[soil_analysis_level]&amp;" | "&amp;soilAnalyses[soil_analysis_name],soilAnalyses[experiment_ID]=A71)))</f>
        <v xml:space="preserve"> | </v>
      </c>
      <c r="C71" t="str">
        <v xml:space="preserve">0 | </v>
      </c>
      <c r="D71" t="str">
        <v xml:space="preserve">0 | </v>
      </c>
      <c r="E71" t="str">
        <v xml:space="preserve">0 | </v>
      </c>
      <c r="F71" t="str">
        <v xml:space="preserve">0 | </v>
      </c>
      <c r="DQ71" cm="1">
        <f t="array" ref="DQ71:DU71">TRANSPOSE(_xlfn._xlws.SORT(_xlfn._xlws.FILTER(soilAnalyses[soil_analysis_level],soilAnalyses[experiment_ID]=A71)))</f>
        <v>0</v>
      </c>
      <c r="DR71">
        <v>0</v>
      </c>
      <c r="DS71">
        <v>0</v>
      </c>
      <c r="DT71">
        <v>0</v>
      </c>
      <c r="DU71" t="str">
        <v/>
      </c>
    </row>
    <row r="72" spans="2:125" x14ac:dyDescent="0.25">
      <c r="B72" t="str" cm="1">
        <f t="array" ref="B72:F72">TRANSPOSE(_xlfn._xlws.SORT(_xlfn._xlws.FILTER(soilAnalyses[soil_analysis_level]&amp;" | "&amp;soilAnalyses[soil_analysis_name],soilAnalyses[experiment_ID]=A72)))</f>
        <v xml:space="preserve"> | </v>
      </c>
      <c r="C72" t="str">
        <v xml:space="preserve">0 | </v>
      </c>
      <c r="D72" t="str">
        <v xml:space="preserve">0 | </v>
      </c>
      <c r="E72" t="str">
        <v xml:space="preserve">0 | </v>
      </c>
      <c r="F72" t="str">
        <v xml:space="preserve">0 | </v>
      </c>
      <c r="DQ72" cm="1">
        <f t="array" ref="DQ72:DU72">TRANSPOSE(_xlfn._xlws.SORT(_xlfn._xlws.FILTER(soilAnalyses[soil_analysis_level],soilAnalyses[experiment_ID]=A72)))</f>
        <v>0</v>
      </c>
      <c r="DR72">
        <v>0</v>
      </c>
      <c r="DS72">
        <v>0</v>
      </c>
      <c r="DT72">
        <v>0</v>
      </c>
      <c r="DU72" t="str">
        <v/>
      </c>
    </row>
    <row r="73" spans="2:125" x14ac:dyDescent="0.25">
      <c r="B73" t="str" cm="1">
        <f t="array" ref="B73:F73">TRANSPOSE(_xlfn._xlws.SORT(_xlfn._xlws.FILTER(soilAnalyses[soil_analysis_level]&amp;" | "&amp;soilAnalyses[soil_analysis_name],soilAnalyses[experiment_ID]=A73)))</f>
        <v xml:space="preserve"> | </v>
      </c>
      <c r="C73" t="str">
        <v xml:space="preserve">0 | </v>
      </c>
      <c r="D73" t="str">
        <v xml:space="preserve">0 | </v>
      </c>
      <c r="E73" t="str">
        <v xml:space="preserve">0 | </v>
      </c>
      <c r="F73" t="str">
        <v xml:space="preserve">0 | </v>
      </c>
      <c r="DQ73" cm="1">
        <f t="array" ref="DQ73:DU73">TRANSPOSE(_xlfn._xlws.SORT(_xlfn._xlws.FILTER(soilAnalyses[soil_analysis_level],soilAnalyses[experiment_ID]=A73)))</f>
        <v>0</v>
      </c>
      <c r="DR73">
        <v>0</v>
      </c>
      <c r="DS73">
        <v>0</v>
      </c>
      <c r="DT73">
        <v>0</v>
      </c>
      <c r="DU73" t="str">
        <v/>
      </c>
    </row>
    <row r="74" spans="2:125" x14ac:dyDescent="0.25">
      <c r="B74" t="str" cm="1">
        <f t="array" ref="B74:F74">TRANSPOSE(_xlfn._xlws.SORT(_xlfn._xlws.FILTER(soilAnalyses[soil_analysis_level]&amp;" | "&amp;soilAnalyses[soil_analysis_name],soilAnalyses[experiment_ID]=A74)))</f>
        <v xml:space="preserve"> | </v>
      </c>
      <c r="C74" t="str">
        <v xml:space="preserve">0 | </v>
      </c>
      <c r="D74" t="str">
        <v xml:space="preserve">0 | </v>
      </c>
      <c r="E74" t="str">
        <v xml:space="preserve">0 | </v>
      </c>
      <c r="F74" t="str">
        <v xml:space="preserve">0 | </v>
      </c>
      <c r="DQ74" cm="1">
        <f t="array" ref="DQ74:DU74">TRANSPOSE(_xlfn._xlws.SORT(_xlfn._xlws.FILTER(soilAnalyses[soil_analysis_level],soilAnalyses[experiment_ID]=A74)))</f>
        <v>0</v>
      </c>
      <c r="DR74">
        <v>0</v>
      </c>
      <c r="DS74">
        <v>0</v>
      </c>
      <c r="DT74">
        <v>0</v>
      </c>
      <c r="DU74" t="str">
        <v/>
      </c>
    </row>
    <row r="75" spans="2:125" x14ac:dyDescent="0.25">
      <c r="B75" t="str" cm="1">
        <f t="array" ref="B75:F75">TRANSPOSE(_xlfn._xlws.SORT(_xlfn._xlws.FILTER(soilAnalyses[soil_analysis_level]&amp;" | "&amp;soilAnalyses[soil_analysis_name],soilAnalyses[experiment_ID]=A75)))</f>
        <v xml:space="preserve"> | </v>
      </c>
      <c r="C75" t="str">
        <v xml:space="preserve">0 | </v>
      </c>
      <c r="D75" t="str">
        <v xml:space="preserve">0 | </v>
      </c>
      <c r="E75" t="str">
        <v xml:space="preserve">0 | </v>
      </c>
      <c r="F75" t="str">
        <v xml:space="preserve">0 | </v>
      </c>
      <c r="DQ75" cm="1">
        <f t="array" ref="DQ75:DU75">TRANSPOSE(_xlfn._xlws.SORT(_xlfn._xlws.FILTER(soilAnalyses[soil_analysis_level],soilAnalyses[experiment_ID]=A75)))</f>
        <v>0</v>
      </c>
      <c r="DR75">
        <v>0</v>
      </c>
      <c r="DS75">
        <v>0</v>
      </c>
      <c r="DT75">
        <v>0</v>
      </c>
      <c r="DU75" t="str">
        <v/>
      </c>
    </row>
    <row r="76" spans="2:125" x14ac:dyDescent="0.25">
      <c r="B76" t="str" cm="1">
        <f t="array" ref="B76:F76">TRANSPOSE(_xlfn._xlws.SORT(_xlfn._xlws.FILTER(soilAnalyses[soil_analysis_level]&amp;" | "&amp;soilAnalyses[soil_analysis_name],soilAnalyses[experiment_ID]=A76)))</f>
        <v xml:space="preserve"> | </v>
      </c>
      <c r="C76" t="str">
        <v xml:space="preserve">0 | </v>
      </c>
      <c r="D76" t="str">
        <v xml:space="preserve">0 | </v>
      </c>
      <c r="E76" t="str">
        <v xml:space="preserve">0 | </v>
      </c>
      <c r="F76" t="str">
        <v xml:space="preserve">0 | </v>
      </c>
      <c r="DQ76" cm="1">
        <f t="array" ref="DQ76:DU76">TRANSPOSE(_xlfn._xlws.SORT(_xlfn._xlws.FILTER(soilAnalyses[soil_analysis_level],soilAnalyses[experiment_ID]=A76)))</f>
        <v>0</v>
      </c>
      <c r="DR76">
        <v>0</v>
      </c>
      <c r="DS76">
        <v>0</v>
      </c>
      <c r="DT76">
        <v>0</v>
      </c>
      <c r="DU76" t="str">
        <v/>
      </c>
    </row>
    <row r="77" spans="2:125" x14ac:dyDescent="0.25">
      <c r="B77" t="str" cm="1">
        <f t="array" ref="B77:F77">TRANSPOSE(_xlfn._xlws.SORT(_xlfn._xlws.FILTER(soilAnalyses[soil_analysis_level]&amp;" | "&amp;soilAnalyses[soil_analysis_name],soilAnalyses[experiment_ID]=A77)))</f>
        <v xml:space="preserve"> | </v>
      </c>
      <c r="C77" t="str">
        <v xml:space="preserve">0 | </v>
      </c>
      <c r="D77" t="str">
        <v xml:space="preserve">0 | </v>
      </c>
      <c r="E77" t="str">
        <v xml:space="preserve">0 | </v>
      </c>
      <c r="F77" t="str">
        <v xml:space="preserve">0 | </v>
      </c>
      <c r="DQ77" cm="1">
        <f t="array" ref="DQ77:DU77">TRANSPOSE(_xlfn._xlws.SORT(_xlfn._xlws.FILTER(soilAnalyses[soil_analysis_level],soilAnalyses[experiment_ID]=A77)))</f>
        <v>0</v>
      </c>
      <c r="DR77">
        <v>0</v>
      </c>
      <c r="DS77">
        <v>0</v>
      </c>
      <c r="DT77">
        <v>0</v>
      </c>
      <c r="DU77" t="str">
        <v/>
      </c>
    </row>
    <row r="78" spans="2:125" x14ac:dyDescent="0.25">
      <c r="B78" t="str" cm="1">
        <f t="array" ref="B78:F78">TRANSPOSE(_xlfn._xlws.SORT(_xlfn._xlws.FILTER(soilAnalyses[soil_analysis_level]&amp;" | "&amp;soilAnalyses[soil_analysis_name],soilAnalyses[experiment_ID]=A78)))</f>
        <v xml:space="preserve"> | </v>
      </c>
      <c r="C78" t="str">
        <v xml:space="preserve">0 | </v>
      </c>
      <c r="D78" t="str">
        <v xml:space="preserve">0 | </v>
      </c>
      <c r="E78" t="str">
        <v xml:space="preserve">0 | </v>
      </c>
      <c r="F78" t="str">
        <v xml:space="preserve">0 | </v>
      </c>
      <c r="DQ78" cm="1">
        <f t="array" ref="DQ78:DU78">TRANSPOSE(_xlfn._xlws.SORT(_xlfn._xlws.FILTER(soilAnalyses[soil_analysis_level],soilAnalyses[experiment_ID]=A78)))</f>
        <v>0</v>
      </c>
      <c r="DR78">
        <v>0</v>
      </c>
      <c r="DS78">
        <v>0</v>
      </c>
      <c r="DT78">
        <v>0</v>
      </c>
      <c r="DU78" t="str">
        <v/>
      </c>
    </row>
    <row r="79" spans="2:125" x14ac:dyDescent="0.25">
      <c r="B79" t="str" cm="1">
        <f t="array" ref="B79:F79">TRANSPOSE(_xlfn._xlws.SORT(_xlfn._xlws.FILTER(soilAnalyses[soil_analysis_level]&amp;" | "&amp;soilAnalyses[soil_analysis_name],soilAnalyses[experiment_ID]=A79)))</f>
        <v xml:space="preserve"> | </v>
      </c>
      <c r="C79" t="str">
        <v xml:space="preserve">0 | </v>
      </c>
      <c r="D79" t="str">
        <v xml:space="preserve">0 | </v>
      </c>
      <c r="E79" t="str">
        <v xml:space="preserve">0 | </v>
      </c>
      <c r="F79" t="str">
        <v xml:space="preserve">0 | </v>
      </c>
      <c r="DQ79" cm="1">
        <f t="array" ref="DQ79:DU79">TRANSPOSE(_xlfn._xlws.SORT(_xlfn._xlws.FILTER(soilAnalyses[soil_analysis_level],soilAnalyses[experiment_ID]=A79)))</f>
        <v>0</v>
      </c>
      <c r="DR79">
        <v>0</v>
      </c>
      <c r="DS79">
        <v>0</v>
      </c>
      <c r="DT79">
        <v>0</v>
      </c>
      <c r="DU79" t="str">
        <v/>
      </c>
    </row>
    <row r="80" spans="2:125" x14ac:dyDescent="0.25">
      <c r="B80" t="str" cm="1">
        <f t="array" ref="B80:F80">TRANSPOSE(_xlfn._xlws.SORT(_xlfn._xlws.FILTER(soilAnalyses[soil_analysis_level]&amp;" | "&amp;soilAnalyses[soil_analysis_name],soilAnalyses[experiment_ID]=A80)))</f>
        <v xml:space="preserve"> | </v>
      </c>
      <c r="C80" t="str">
        <v xml:space="preserve">0 | </v>
      </c>
      <c r="D80" t="str">
        <v xml:space="preserve">0 | </v>
      </c>
      <c r="E80" t="str">
        <v xml:space="preserve">0 | </v>
      </c>
      <c r="F80" t="str">
        <v xml:space="preserve">0 | </v>
      </c>
      <c r="DQ80" cm="1">
        <f t="array" ref="DQ80:DU80">TRANSPOSE(_xlfn._xlws.SORT(_xlfn._xlws.FILTER(soilAnalyses[soil_analysis_level],soilAnalyses[experiment_ID]=A80)))</f>
        <v>0</v>
      </c>
      <c r="DR80">
        <v>0</v>
      </c>
      <c r="DS80">
        <v>0</v>
      </c>
      <c r="DT80">
        <v>0</v>
      </c>
      <c r="DU80" t="str">
        <v/>
      </c>
    </row>
    <row r="81" spans="2:125" x14ac:dyDescent="0.25">
      <c r="B81" t="str" cm="1">
        <f t="array" ref="B81:F81">TRANSPOSE(_xlfn._xlws.SORT(_xlfn._xlws.FILTER(soilAnalyses[soil_analysis_level]&amp;" | "&amp;soilAnalyses[soil_analysis_name],soilAnalyses[experiment_ID]=A81)))</f>
        <v xml:space="preserve"> | </v>
      </c>
      <c r="C81" t="str">
        <v xml:space="preserve">0 | </v>
      </c>
      <c r="D81" t="str">
        <v xml:space="preserve">0 | </v>
      </c>
      <c r="E81" t="str">
        <v xml:space="preserve">0 | </v>
      </c>
      <c r="F81" t="str">
        <v xml:space="preserve">0 | </v>
      </c>
      <c r="DQ81" cm="1">
        <f t="array" ref="DQ81:DU81">TRANSPOSE(_xlfn._xlws.SORT(_xlfn._xlws.FILTER(soilAnalyses[soil_analysis_level],soilAnalyses[experiment_ID]=A81)))</f>
        <v>0</v>
      </c>
      <c r="DR81">
        <v>0</v>
      </c>
      <c r="DS81">
        <v>0</v>
      </c>
      <c r="DT81">
        <v>0</v>
      </c>
      <c r="DU81" t="str">
        <v/>
      </c>
    </row>
    <row r="82" spans="2:125" x14ac:dyDescent="0.25">
      <c r="B82" t="str" cm="1">
        <f t="array" ref="B82:F82">TRANSPOSE(_xlfn._xlws.SORT(_xlfn._xlws.FILTER(soilAnalyses[soil_analysis_level]&amp;" | "&amp;soilAnalyses[soil_analysis_name],soilAnalyses[experiment_ID]=A82)))</f>
        <v xml:space="preserve"> | </v>
      </c>
      <c r="C82" t="str">
        <v xml:space="preserve">0 | </v>
      </c>
      <c r="D82" t="str">
        <v xml:space="preserve">0 | </v>
      </c>
      <c r="E82" t="str">
        <v xml:space="preserve">0 | </v>
      </c>
      <c r="F82" t="str">
        <v xml:space="preserve">0 | </v>
      </c>
      <c r="DQ82" cm="1">
        <f t="array" ref="DQ82:DU82">TRANSPOSE(_xlfn._xlws.SORT(_xlfn._xlws.FILTER(soilAnalyses[soil_analysis_level],soilAnalyses[experiment_ID]=A82)))</f>
        <v>0</v>
      </c>
      <c r="DR82">
        <v>0</v>
      </c>
      <c r="DS82">
        <v>0</v>
      </c>
      <c r="DT82">
        <v>0</v>
      </c>
      <c r="DU82" t="str">
        <v/>
      </c>
    </row>
    <row r="83" spans="2:125" x14ac:dyDescent="0.25">
      <c r="B83" t="str" cm="1">
        <f t="array" ref="B83:F83">TRANSPOSE(_xlfn._xlws.SORT(_xlfn._xlws.FILTER(soilAnalyses[soil_analysis_level]&amp;" | "&amp;soilAnalyses[soil_analysis_name],soilAnalyses[experiment_ID]=A83)))</f>
        <v xml:space="preserve"> | </v>
      </c>
      <c r="C83" t="str">
        <v xml:space="preserve">0 | </v>
      </c>
      <c r="D83" t="str">
        <v xml:space="preserve">0 | </v>
      </c>
      <c r="E83" t="str">
        <v xml:space="preserve">0 | </v>
      </c>
      <c r="F83" t="str">
        <v xml:space="preserve">0 | </v>
      </c>
      <c r="DQ83" cm="1">
        <f t="array" ref="DQ83:DU83">TRANSPOSE(_xlfn._xlws.SORT(_xlfn._xlws.FILTER(soilAnalyses[soil_analysis_level],soilAnalyses[experiment_ID]=A83)))</f>
        <v>0</v>
      </c>
      <c r="DR83">
        <v>0</v>
      </c>
      <c r="DS83">
        <v>0</v>
      </c>
      <c r="DT83">
        <v>0</v>
      </c>
      <c r="DU83" t="str">
        <v/>
      </c>
    </row>
    <row r="84" spans="2:125" x14ac:dyDescent="0.25">
      <c r="B84" t="str" cm="1">
        <f t="array" ref="B84:F84">TRANSPOSE(_xlfn._xlws.SORT(_xlfn._xlws.FILTER(soilAnalyses[soil_analysis_level]&amp;" | "&amp;soilAnalyses[soil_analysis_name],soilAnalyses[experiment_ID]=A84)))</f>
        <v xml:space="preserve"> | </v>
      </c>
      <c r="C84" t="str">
        <v xml:space="preserve">0 | </v>
      </c>
      <c r="D84" t="str">
        <v xml:space="preserve">0 | </v>
      </c>
      <c r="E84" t="str">
        <v xml:space="preserve">0 | </v>
      </c>
      <c r="F84" t="str">
        <v xml:space="preserve">0 | </v>
      </c>
      <c r="DQ84" cm="1">
        <f t="array" ref="DQ84:DU84">TRANSPOSE(_xlfn._xlws.SORT(_xlfn._xlws.FILTER(soilAnalyses[soil_analysis_level],soilAnalyses[experiment_ID]=A84)))</f>
        <v>0</v>
      </c>
      <c r="DR84">
        <v>0</v>
      </c>
      <c r="DS84">
        <v>0</v>
      </c>
      <c r="DT84">
        <v>0</v>
      </c>
      <c r="DU84" t="str">
        <v/>
      </c>
    </row>
    <row r="85" spans="2:125" x14ac:dyDescent="0.25">
      <c r="B85" t="str" cm="1">
        <f t="array" ref="B85:F85">TRANSPOSE(_xlfn._xlws.SORT(_xlfn._xlws.FILTER(soilAnalyses[soil_analysis_level]&amp;" | "&amp;soilAnalyses[soil_analysis_name],soilAnalyses[experiment_ID]=A85)))</f>
        <v xml:space="preserve"> | </v>
      </c>
      <c r="C85" t="str">
        <v xml:space="preserve">0 | </v>
      </c>
      <c r="D85" t="str">
        <v xml:space="preserve">0 | </v>
      </c>
      <c r="E85" t="str">
        <v xml:space="preserve">0 | </v>
      </c>
      <c r="F85" t="str">
        <v xml:space="preserve">0 | </v>
      </c>
      <c r="DQ85" cm="1">
        <f t="array" ref="DQ85:DU85">TRANSPOSE(_xlfn._xlws.SORT(_xlfn._xlws.FILTER(soilAnalyses[soil_analysis_level],soilAnalyses[experiment_ID]=A85)))</f>
        <v>0</v>
      </c>
      <c r="DR85">
        <v>0</v>
      </c>
      <c r="DS85">
        <v>0</v>
      </c>
      <c r="DT85">
        <v>0</v>
      </c>
      <c r="DU85" t="str">
        <v/>
      </c>
    </row>
    <row r="86" spans="2:125" x14ac:dyDescent="0.25">
      <c r="B86" t="str" cm="1">
        <f t="array" ref="B86:F86">TRANSPOSE(_xlfn._xlws.SORT(_xlfn._xlws.FILTER(soilAnalyses[soil_analysis_level]&amp;" | "&amp;soilAnalyses[soil_analysis_name],soilAnalyses[experiment_ID]=A86)))</f>
        <v xml:space="preserve"> | </v>
      </c>
      <c r="C86" t="str">
        <v xml:space="preserve">0 | </v>
      </c>
      <c r="D86" t="str">
        <v xml:space="preserve">0 | </v>
      </c>
      <c r="E86" t="str">
        <v xml:space="preserve">0 | </v>
      </c>
      <c r="F86" t="str">
        <v xml:space="preserve">0 | </v>
      </c>
      <c r="DQ86" cm="1">
        <f t="array" ref="DQ86:DU86">TRANSPOSE(_xlfn._xlws.SORT(_xlfn._xlws.FILTER(soilAnalyses[soil_analysis_level],soilAnalyses[experiment_ID]=A86)))</f>
        <v>0</v>
      </c>
      <c r="DR86">
        <v>0</v>
      </c>
      <c r="DS86">
        <v>0</v>
      </c>
      <c r="DT86">
        <v>0</v>
      </c>
      <c r="DU86" t="str">
        <v/>
      </c>
    </row>
    <row r="87" spans="2:125" x14ac:dyDescent="0.25">
      <c r="B87" t="str" cm="1">
        <f t="array" ref="B87:F87">TRANSPOSE(_xlfn._xlws.SORT(_xlfn._xlws.FILTER(soilAnalyses[soil_analysis_level]&amp;" | "&amp;soilAnalyses[soil_analysis_name],soilAnalyses[experiment_ID]=A87)))</f>
        <v xml:space="preserve"> | </v>
      </c>
      <c r="C87" t="str">
        <v xml:space="preserve">0 | </v>
      </c>
      <c r="D87" t="str">
        <v xml:space="preserve">0 | </v>
      </c>
      <c r="E87" t="str">
        <v xml:space="preserve">0 | </v>
      </c>
      <c r="F87" t="str">
        <v xml:space="preserve">0 | </v>
      </c>
      <c r="DQ87" cm="1">
        <f t="array" ref="DQ87:DU87">TRANSPOSE(_xlfn._xlws.SORT(_xlfn._xlws.FILTER(soilAnalyses[soil_analysis_level],soilAnalyses[experiment_ID]=A87)))</f>
        <v>0</v>
      </c>
      <c r="DR87">
        <v>0</v>
      </c>
      <c r="DS87">
        <v>0</v>
      </c>
      <c r="DT87">
        <v>0</v>
      </c>
      <c r="DU87" t="str">
        <v/>
      </c>
    </row>
    <row r="88" spans="2:125" x14ac:dyDescent="0.25">
      <c r="B88" t="str" cm="1">
        <f t="array" ref="B88:F88">TRANSPOSE(_xlfn._xlws.SORT(_xlfn._xlws.FILTER(soilAnalyses[soil_analysis_level]&amp;" | "&amp;soilAnalyses[soil_analysis_name],soilAnalyses[experiment_ID]=A88)))</f>
        <v xml:space="preserve"> | </v>
      </c>
      <c r="C88" t="str">
        <v xml:space="preserve">0 | </v>
      </c>
      <c r="D88" t="str">
        <v xml:space="preserve">0 | </v>
      </c>
      <c r="E88" t="str">
        <v xml:space="preserve">0 | </v>
      </c>
      <c r="F88" t="str">
        <v xml:space="preserve">0 | </v>
      </c>
      <c r="DQ88" cm="1">
        <f t="array" ref="DQ88:DU88">TRANSPOSE(_xlfn._xlws.SORT(_xlfn._xlws.FILTER(soilAnalyses[soil_analysis_level],soilAnalyses[experiment_ID]=A88)))</f>
        <v>0</v>
      </c>
      <c r="DR88">
        <v>0</v>
      </c>
      <c r="DS88">
        <v>0</v>
      </c>
      <c r="DT88">
        <v>0</v>
      </c>
      <c r="DU88" t="str">
        <v/>
      </c>
    </row>
    <row r="89" spans="2:125" x14ac:dyDescent="0.25">
      <c r="B89" t="str" cm="1">
        <f t="array" ref="B89:F89">TRANSPOSE(_xlfn._xlws.SORT(_xlfn._xlws.FILTER(soilAnalyses[soil_analysis_level]&amp;" | "&amp;soilAnalyses[soil_analysis_name],soilAnalyses[experiment_ID]=A89)))</f>
        <v xml:space="preserve"> | </v>
      </c>
      <c r="C89" t="str">
        <v xml:space="preserve">0 | </v>
      </c>
      <c r="D89" t="str">
        <v xml:space="preserve">0 | </v>
      </c>
      <c r="E89" t="str">
        <v xml:space="preserve">0 | </v>
      </c>
      <c r="F89" t="str">
        <v xml:space="preserve">0 | </v>
      </c>
      <c r="DQ89" cm="1">
        <f t="array" ref="DQ89:DU89">TRANSPOSE(_xlfn._xlws.SORT(_xlfn._xlws.FILTER(soilAnalyses[soil_analysis_level],soilAnalyses[experiment_ID]=A89)))</f>
        <v>0</v>
      </c>
      <c r="DR89">
        <v>0</v>
      </c>
      <c r="DS89">
        <v>0</v>
      </c>
      <c r="DT89">
        <v>0</v>
      </c>
      <c r="DU89" t="str">
        <v/>
      </c>
    </row>
    <row r="90" spans="2:125" x14ac:dyDescent="0.25">
      <c r="B90" t="str" cm="1">
        <f t="array" ref="B90:F90">TRANSPOSE(_xlfn._xlws.SORT(_xlfn._xlws.FILTER(soilAnalyses[soil_analysis_level]&amp;" | "&amp;soilAnalyses[soil_analysis_name],soilAnalyses[experiment_ID]=A90)))</f>
        <v xml:space="preserve"> | </v>
      </c>
      <c r="C90" t="str">
        <v xml:space="preserve">0 | </v>
      </c>
      <c r="D90" t="str">
        <v xml:space="preserve">0 | </v>
      </c>
      <c r="E90" t="str">
        <v xml:space="preserve">0 | </v>
      </c>
      <c r="F90" t="str">
        <v xml:space="preserve">0 | </v>
      </c>
      <c r="DQ90" cm="1">
        <f t="array" ref="DQ90:DU90">TRANSPOSE(_xlfn._xlws.SORT(_xlfn._xlws.FILTER(soilAnalyses[soil_analysis_level],soilAnalyses[experiment_ID]=A90)))</f>
        <v>0</v>
      </c>
      <c r="DR90">
        <v>0</v>
      </c>
      <c r="DS90">
        <v>0</v>
      </c>
      <c r="DT90">
        <v>0</v>
      </c>
      <c r="DU90" t="str">
        <v/>
      </c>
    </row>
    <row r="91" spans="2:125" x14ac:dyDescent="0.25">
      <c r="B91" t="str" cm="1">
        <f t="array" ref="B91:F91">TRANSPOSE(_xlfn._xlws.SORT(_xlfn._xlws.FILTER(soilAnalyses[soil_analysis_level]&amp;" | "&amp;soilAnalyses[soil_analysis_name],soilAnalyses[experiment_ID]=A91)))</f>
        <v xml:space="preserve"> | </v>
      </c>
      <c r="C91" t="str">
        <v xml:space="preserve">0 | </v>
      </c>
      <c r="D91" t="str">
        <v xml:space="preserve">0 | </v>
      </c>
      <c r="E91" t="str">
        <v xml:space="preserve">0 | </v>
      </c>
      <c r="F91" t="str">
        <v xml:space="preserve">0 | </v>
      </c>
      <c r="DQ91" cm="1">
        <f t="array" ref="DQ91:DU91">TRANSPOSE(_xlfn._xlws.SORT(_xlfn._xlws.FILTER(soilAnalyses[soil_analysis_level],soilAnalyses[experiment_ID]=A91)))</f>
        <v>0</v>
      </c>
      <c r="DR91">
        <v>0</v>
      </c>
      <c r="DS91">
        <v>0</v>
      </c>
      <c r="DT91">
        <v>0</v>
      </c>
      <c r="DU91" t="str">
        <v/>
      </c>
    </row>
    <row r="92" spans="2:125" x14ac:dyDescent="0.25">
      <c r="B92" t="str" cm="1">
        <f t="array" ref="B92:F92">TRANSPOSE(_xlfn._xlws.SORT(_xlfn._xlws.FILTER(soilAnalyses[soil_analysis_level]&amp;" | "&amp;soilAnalyses[soil_analysis_name],soilAnalyses[experiment_ID]=A92)))</f>
        <v xml:space="preserve"> | </v>
      </c>
      <c r="C92" t="str">
        <v xml:space="preserve">0 | </v>
      </c>
      <c r="D92" t="str">
        <v xml:space="preserve">0 | </v>
      </c>
      <c r="E92" t="str">
        <v xml:space="preserve">0 | </v>
      </c>
      <c r="F92" t="str">
        <v xml:space="preserve">0 | </v>
      </c>
      <c r="DQ92" cm="1">
        <f t="array" ref="DQ92:DU92">TRANSPOSE(_xlfn._xlws.SORT(_xlfn._xlws.FILTER(soilAnalyses[soil_analysis_level],soilAnalyses[experiment_ID]=A92)))</f>
        <v>0</v>
      </c>
      <c r="DR92">
        <v>0</v>
      </c>
      <c r="DS92">
        <v>0</v>
      </c>
      <c r="DT92">
        <v>0</v>
      </c>
      <c r="DU92" t="str">
        <v/>
      </c>
    </row>
    <row r="93" spans="2:125" x14ac:dyDescent="0.25">
      <c r="B93" t="str" cm="1">
        <f t="array" ref="B93:F93">TRANSPOSE(_xlfn._xlws.SORT(_xlfn._xlws.FILTER(soilAnalyses[soil_analysis_level]&amp;" | "&amp;soilAnalyses[soil_analysis_name],soilAnalyses[experiment_ID]=A93)))</f>
        <v xml:space="preserve"> | </v>
      </c>
      <c r="C93" t="str">
        <v xml:space="preserve">0 | </v>
      </c>
      <c r="D93" t="str">
        <v xml:space="preserve">0 | </v>
      </c>
      <c r="E93" t="str">
        <v xml:space="preserve">0 | </v>
      </c>
      <c r="F93" t="str">
        <v xml:space="preserve">0 | </v>
      </c>
      <c r="DQ93" cm="1">
        <f t="array" ref="DQ93:DU93">TRANSPOSE(_xlfn._xlws.SORT(_xlfn._xlws.FILTER(soilAnalyses[soil_analysis_level],soilAnalyses[experiment_ID]=A93)))</f>
        <v>0</v>
      </c>
      <c r="DR93">
        <v>0</v>
      </c>
      <c r="DS93">
        <v>0</v>
      </c>
      <c r="DT93">
        <v>0</v>
      </c>
      <c r="DU93" t="str">
        <v/>
      </c>
    </row>
    <row r="94" spans="2:125" x14ac:dyDescent="0.25">
      <c r="B94" t="str" cm="1">
        <f t="array" ref="B94:F94">TRANSPOSE(_xlfn._xlws.SORT(_xlfn._xlws.FILTER(soilAnalyses[soil_analysis_level]&amp;" | "&amp;soilAnalyses[soil_analysis_name],soilAnalyses[experiment_ID]=A94)))</f>
        <v xml:space="preserve"> | </v>
      </c>
      <c r="C94" t="str">
        <v xml:space="preserve">0 | </v>
      </c>
      <c r="D94" t="str">
        <v xml:space="preserve">0 | </v>
      </c>
      <c r="E94" t="str">
        <v xml:space="preserve">0 | </v>
      </c>
      <c r="F94" t="str">
        <v xml:space="preserve">0 | </v>
      </c>
      <c r="DQ94" cm="1">
        <f t="array" ref="DQ94:DU94">TRANSPOSE(_xlfn._xlws.SORT(_xlfn._xlws.FILTER(soilAnalyses[soil_analysis_level],soilAnalyses[experiment_ID]=A94)))</f>
        <v>0</v>
      </c>
      <c r="DR94">
        <v>0</v>
      </c>
      <c r="DS94">
        <v>0</v>
      </c>
      <c r="DT94">
        <v>0</v>
      </c>
      <c r="DU94" t="str">
        <v/>
      </c>
    </row>
    <row r="95" spans="2:125" x14ac:dyDescent="0.25">
      <c r="B95" t="str" cm="1">
        <f t="array" ref="B95:F95">TRANSPOSE(_xlfn._xlws.SORT(_xlfn._xlws.FILTER(soilAnalyses[soil_analysis_level]&amp;" | "&amp;soilAnalyses[soil_analysis_name],soilAnalyses[experiment_ID]=A95)))</f>
        <v xml:space="preserve"> | </v>
      </c>
      <c r="C95" t="str">
        <v xml:space="preserve">0 | </v>
      </c>
      <c r="D95" t="str">
        <v xml:space="preserve">0 | </v>
      </c>
      <c r="E95" t="str">
        <v xml:space="preserve">0 | </v>
      </c>
      <c r="F95" t="str">
        <v xml:space="preserve">0 | </v>
      </c>
      <c r="DQ95" cm="1">
        <f t="array" ref="DQ95:DU95">TRANSPOSE(_xlfn._xlws.SORT(_xlfn._xlws.FILTER(soilAnalyses[soil_analysis_level],soilAnalyses[experiment_ID]=A95)))</f>
        <v>0</v>
      </c>
      <c r="DR95">
        <v>0</v>
      </c>
      <c r="DS95">
        <v>0</v>
      </c>
      <c r="DT95">
        <v>0</v>
      </c>
      <c r="DU95" t="str">
        <v/>
      </c>
    </row>
    <row r="96" spans="2:125" x14ac:dyDescent="0.25">
      <c r="B96" t="str" cm="1">
        <f t="array" ref="B96:F96">TRANSPOSE(_xlfn._xlws.SORT(_xlfn._xlws.FILTER(soilAnalyses[soil_analysis_level]&amp;" | "&amp;soilAnalyses[soil_analysis_name],soilAnalyses[experiment_ID]=A96)))</f>
        <v xml:space="preserve"> | </v>
      </c>
      <c r="C96" t="str">
        <v xml:space="preserve">0 | </v>
      </c>
      <c r="D96" t="str">
        <v xml:space="preserve">0 | </v>
      </c>
      <c r="E96" t="str">
        <v xml:space="preserve">0 | </v>
      </c>
      <c r="F96" t="str">
        <v xml:space="preserve">0 | </v>
      </c>
      <c r="DQ96" cm="1">
        <f t="array" ref="DQ96:DU96">TRANSPOSE(_xlfn._xlws.SORT(_xlfn._xlws.FILTER(soilAnalyses[soil_analysis_level],soilAnalyses[experiment_ID]=A96)))</f>
        <v>0</v>
      </c>
      <c r="DR96">
        <v>0</v>
      </c>
      <c r="DS96">
        <v>0</v>
      </c>
      <c r="DT96">
        <v>0</v>
      </c>
      <c r="DU96" t="str">
        <v/>
      </c>
    </row>
    <row r="97" spans="2:125" x14ac:dyDescent="0.25">
      <c r="B97" t="str" cm="1">
        <f t="array" ref="B97:F97">TRANSPOSE(_xlfn._xlws.SORT(_xlfn._xlws.FILTER(soilAnalyses[soil_analysis_level]&amp;" | "&amp;soilAnalyses[soil_analysis_name],soilAnalyses[experiment_ID]=A97)))</f>
        <v xml:space="preserve"> | </v>
      </c>
      <c r="C97" t="str">
        <v xml:space="preserve">0 | </v>
      </c>
      <c r="D97" t="str">
        <v xml:space="preserve">0 | </v>
      </c>
      <c r="E97" t="str">
        <v xml:space="preserve">0 | </v>
      </c>
      <c r="F97" t="str">
        <v xml:space="preserve">0 | </v>
      </c>
      <c r="DQ97" cm="1">
        <f t="array" ref="DQ97:DU97">TRANSPOSE(_xlfn._xlws.SORT(_xlfn._xlws.FILTER(soilAnalyses[soil_analysis_level],soilAnalyses[experiment_ID]=A97)))</f>
        <v>0</v>
      </c>
      <c r="DR97">
        <v>0</v>
      </c>
      <c r="DS97">
        <v>0</v>
      </c>
      <c r="DT97">
        <v>0</v>
      </c>
      <c r="DU97" t="str">
        <v/>
      </c>
    </row>
    <row r="98" spans="2:125" x14ac:dyDescent="0.25">
      <c r="B98" t="str" cm="1">
        <f t="array" ref="B98:F98">TRANSPOSE(_xlfn._xlws.SORT(_xlfn._xlws.FILTER(soilAnalyses[soil_analysis_level]&amp;" | "&amp;soilAnalyses[soil_analysis_name],soilAnalyses[experiment_ID]=A98)))</f>
        <v xml:space="preserve"> | </v>
      </c>
      <c r="C98" t="str">
        <v xml:space="preserve">0 | </v>
      </c>
      <c r="D98" t="str">
        <v xml:space="preserve">0 | </v>
      </c>
      <c r="E98" t="str">
        <v xml:space="preserve">0 | </v>
      </c>
      <c r="F98" t="str">
        <v xml:space="preserve">0 | </v>
      </c>
      <c r="DQ98" cm="1">
        <f t="array" ref="DQ98:DU98">TRANSPOSE(_xlfn._xlws.SORT(_xlfn._xlws.FILTER(soilAnalyses[soil_analysis_level],soilAnalyses[experiment_ID]=A98)))</f>
        <v>0</v>
      </c>
      <c r="DR98">
        <v>0</v>
      </c>
      <c r="DS98">
        <v>0</v>
      </c>
      <c r="DT98">
        <v>0</v>
      </c>
      <c r="DU98" t="str">
        <v/>
      </c>
    </row>
    <row r="99" spans="2:125" x14ac:dyDescent="0.25">
      <c r="B99" t="str" cm="1">
        <f t="array" ref="B99:F99">TRANSPOSE(_xlfn._xlws.SORT(_xlfn._xlws.FILTER(soilAnalyses[soil_analysis_level]&amp;" | "&amp;soilAnalyses[soil_analysis_name],soilAnalyses[experiment_ID]=A99)))</f>
        <v xml:space="preserve"> | </v>
      </c>
      <c r="C99" t="str">
        <v xml:space="preserve">0 | </v>
      </c>
      <c r="D99" t="str">
        <v xml:space="preserve">0 | </v>
      </c>
      <c r="E99" t="str">
        <v xml:space="preserve">0 | </v>
      </c>
      <c r="F99" t="str">
        <v xml:space="preserve">0 | </v>
      </c>
      <c r="DQ99" cm="1">
        <f t="array" ref="DQ99:DU99">TRANSPOSE(_xlfn._xlws.SORT(_xlfn._xlws.FILTER(soilAnalyses[soil_analysis_level],soilAnalyses[experiment_ID]=A99)))</f>
        <v>0</v>
      </c>
      <c r="DR99">
        <v>0</v>
      </c>
      <c r="DS99">
        <v>0</v>
      </c>
      <c r="DT99">
        <v>0</v>
      </c>
      <c r="DU99" t="str">
        <v/>
      </c>
    </row>
    <row r="100" spans="2:125" x14ac:dyDescent="0.25">
      <c r="B100" t="str" cm="1">
        <f t="array" ref="B100:F100">TRANSPOSE(_xlfn._xlws.SORT(_xlfn._xlws.FILTER(soilAnalyses[soil_analysis_level]&amp;" | "&amp;soilAnalyses[soil_analysis_name],soilAnalyses[experiment_ID]=A100)))</f>
        <v xml:space="preserve"> | </v>
      </c>
      <c r="C100" t="str">
        <v xml:space="preserve">0 | </v>
      </c>
      <c r="D100" t="str">
        <v xml:space="preserve">0 | </v>
      </c>
      <c r="E100" t="str">
        <v xml:space="preserve">0 | </v>
      </c>
      <c r="F100" t="str">
        <v xml:space="preserve">0 | </v>
      </c>
      <c r="DQ100" cm="1">
        <f t="array" ref="DQ100:DU100">TRANSPOSE(_xlfn._xlws.SORT(_xlfn._xlws.FILTER(soilAnalyses[soil_analysis_level],soilAnalyses[experiment_ID]=A100)))</f>
        <v>0</v>
      </c>
      <c r="DR100">
        <v>0</v>
      </c>
      <c r="DS100">
        <v>0</v>
      </c>
      <c r="DT100">
        <v>0</v>
      </c>
      <c r="DU100" t="str">
        <v/>
      </c>
    </row>
    <row r="101" spans="2:125" x14ac:dyDescent="0.25">
      <c r="B101" t="str" cm="1">
        <f t="array" ref="B101:F101">TRANSPOSE(_xlfn._xlws.SORT(_xlfn._xlws.FILTER(soilAnalyses[soil_analysis_level]&amp;" | "&amp;soilAnalyses[soil_analysis_name],soilAnalyses[experiment_ID]=A101)))</f>
        <v xml:space="preserve"> | </v>
      </c>
      <c r="C101" t="str">
        <v xml:space="preserve">0 | </v>
      </c>
      <c r="D101" t="str">
        <v xml:space="preserve">0 | </v>
      </c>
      <c r="E101" t="str">
        <v xml:space="preserve">0 | </v>
      </c>
      <c r="F101" t="str">
        <v xml:space="preserve">0 | </v>
      </c>
      <c r="DQ101" cm="1">
        <f t="array" ref="DQ101:DU101">TRANSPOSE(_xlfn._xlws.SORT(_xlfn._xlws.FILTER(soilAnalyses[soil_analysis_level],soilAnalyses[experiment_ID]=A101)))</f>
        <v>0</v>
      </c>
      <c r="DR101">
        <v>0</v>
      </c>
      <c r="DS101">
        <v>0</v>
      </c>
      <c r="DT101">
        <v>0</v>
      </c>
      <c r="DU101" t="str">
        <v/>
      </c>
    </row>
    <row r="102" spans="2:125" x14ac:dyDescent="0.25">
      <c r="B102" t="str" cm="1">
        <f t="array" ref="B102:F102">TRANSPOSE(_xlfn._xlws.SORT(_xlfn._xlws.FILTER(soilAnalyses[soil_analysis_level]&amp;" | "&amp;soilAnalyses[soil_analysis_name],soilAnalyses[experiment_ID]=A102)))</f>
        <v xml:space="preserve"> | </v>
      </c>
      <c r="C102" t="str">
        <v xml:space="preserve">0 | </v>
      </c>
      <c r="D102" t="str">
        <v xml:space="preserve">0 | </v>
      </c>
      <c r="E102" t="str">
        <v xml:space="preserve">0 | </v>
      </c>
      <c r="F102" t="str">
        <v xml:space="preserve">0 | </v>
      </c>
      <c r="DQ102" cm="1">
        <f t="array" ref="DQ102:DU102">TRANSPOSE(_xlfn._xlws.SORT(_xlfn._xlws.FILTER(soilAnalyses[soil_analysis_level],soilAnalyses[experiment_ID]=A102)))</f>
        <v>0</v>
      </c>
      <c r="DR102">
        <v>0</v>
      </c>
      <c r="DS102">
        <v>0</v>
      </c>
      <c r="DT102">
        <v>0</v>
      </c>
      <c r="DU102" t="str">
        <v/>
      </c>
    </row>
    <row r="103" spans="2:125" x14ac:dyDescent="0.25">
      <c r="B103" t="str" cm="1">
        <f t="array" ref="B103:F103">TRANSPOSE(_xlfn._xlws.SORT(_xlfn._xlws.FILTER(soilAnalyses[soil_analysis_level]&amp;" | "&amp;soilAnalyses[soil_analysis_name],soilAnalyses[experiment_ID]=A103)))</f>
        <v xml:space="preserve"> | </v>
      </c>
      <c r="C103" t="str">
        <v xml:space="preserve">0 | </v>
      </c>
      <c r="D103" t="str">
        <v xml:space="preserve">0 | </v>
      </c>
      <c r="E103" t="str">
        <v xml:space="preserve">0 | </v>
      </c>
      <c r="F103" t="str">
        <v xml:space="preserve">0 | </v>
      </c>
      <c r="DQ103" cm="1">
        <f t="array" ref="DQ103:DU103">TRANSPOSE(_xlfn._xlws.SORT(_xlfn._xlws.FILTER(soilAnalyses[soil_analysis_level],soilAnalyses[experiment_ID]=A103)))</f>
        <v>0</v>
      </c>
      <c r="DR103">
        <v>0</v>
      </c>
      <c r="DS103">
        <v>0</v>
      </c>
      <c r="DT103">
        <v>0</v>
      </c>
      <c r="DU103" t="str">
        <v/>
      </c>
    </row>
    <row r="104" spans="2:125" x14ac:dyDescent="0.25">
      <c r="B104" t="str" cm="1">
        <f t="array" ref="B104:F104">TRANSPOSE(_xlfn._xlws.SORT(_xlfn._xlws.FILTER(soilAnalyses[soil_analysis_level]&amp;" | "&amp;soilAnalyses[soil_analysis_name],soilAnalyses[experiment_ID]=A104)))</f>
        <v xml:space="preserve"> | </v>
      </c>
      <c r="C104" t="str">
        <v xml:space="preserve">0 | </v>
      </c>
      <c r="D104" t="str">
        <v xml:space="preserve">0 | </v>
      </c>
      <c r="E104" t="str">
        <v xml:space="preserve">0 | </v>
      </c>
      <c r="F104" t="str">
        <v xml:space="preserve">0 | </v>
      </c>
      <c r="DQ104" cm="1">
        <f t="array" ref="DQ104:DU104">TRANSPOSE(_xlfn._xlws.SORT(_xlfn._xlws.FILTER(soilAnalyses[soil_analysis_level],soilAnalyses[experiment_ID]=A104)))</f>
        <v>0</v>
      </c>
      <c r="DR104">
        <v>0</v>
      </c>
      <c r="DS104">
        <v>0</v>
      </c>
      <c r="DT104">
        <v>0</v>
      </c>
      <c r="DU104" t="str">
        <v/>
      </c>
    </row>
    <row r="105" spans="2:125" x14ac:dyDescent="0.25">
      <c r="B105" t="str" cm="1">
        <f t="array" ref="B105:F105">TRANSPOSE(_xlfn._xlws.SORT(_xlfn._xlws.FILTER(soilAnalyses[soil_analysis_level]&amp;" | "&amp;soilAnalyses[soil_analysis_name],soilAnalyses[experiment_ID]=A105)))</f>
        <v xml:space="preserve"> | </v>
      </c>
      <c r="C105" t="str">
        <v xml:space="preserve">0 | </v>
      </c>
      <c r="D105" t="str">
        <v xml:space="preserve">0 | </v>
      </c>
      <c r="E105" t="str">
        <v xml:space="preserve">0 | </v>
      </c>
      <c r="F105" t="str">
        <v xml:space="preserve">0 | </v>
      </c>
      <c r="DQ105" cm="1">
        <f t="array" ref="DQ105:DU105">TRANSPOSE(_xlfn._xlws.SORT(_xlfn._xlws.FILTER(soilAnalyses[soil_analysis_level],soilAnalyses[experiment_ID]=A105)))</f>
        <v>0</v>
      </c>
      <c r="DR105">
        <v>0</v>
      </c>
      <c r="DS105">
        <v>0</v>
      </c>
      <c r="DT105">
        <v>0</v>
      </c>
      <c r="DU105" t="str">
        <v/>
      </c>
    </row>
    <row r="106" spans="2:125" x14ac:dyDescent="0.25">
      <c r="B106" t="str" cm="1">
        <f t="array" ref="B106:F106">TRANSPOSE(_xlfn._xlws.SORT(_xlfn._xlws.FILTER(soilAnalyses[soil_analysis_level]&amp;" | "&amp;soilAnalyses[soil_analysis_name],soilAnalyses[experiment_ID]=A106)))</f>
        <v xml:space="preserve"> | </v>
      </c>
      <c r="C106" t="str">
        <v xml:space="preserve">0 | </v>
      </c>
      <c r="D106" t="str">
        <v xml:space="preserve">0 | </v>
      </c>
      <c r="E106" t="str">
        <v xml:space="preserve">0 | </v>
      </c>
      <c r="F106" t="str">
        <v xml:space="preserve">0 | </v>
      </c>
      <c r="DQ106" cm="1">
        <f t="array" ref="DQ106:DU106">TRANSPOSE(_xlfn._xlws.SORT(_xlfn._xlws.FILTER(soilAnalyses[soil_analysis_level],soilAnalyses[experiment_ID]=A106)))</f>
        <v>0</v>
      </c>
      <c r="DR106">
        <v>0</v>
      </c>
      <c r="DS106">
        <v>0</v>
      </c>
      <c r="DT106">
        <v>0</v>
      </c>
      <c r="DU106" t="str">
        <v/>
      </c>
    </row>
    <row r="107" spans="2:125" x14ac:dyDescent="0.25">
      <c r="B107" t="str" cm="1">
        <f t="array" ref="B107:F107">TRANSPOSE(_xlfn._xlws.SORT(_xlfn._xlws.FILTER(soilAnalyses[soil_analysis_level]&amp;" | "&amp;soilAnalyses[soil_analysis_name],soilAnalyses[experiment_ID]=A107)))</f>
        <v xml:space="preserve"> | </v>
      </c>
      <c r="C107" t="str">
        <v xml:space="preserve">0 | </v>
      </c>
      <c r="D107" t="str">
        <v xml:space="preserve">0 | </v>
      </c>
      <c r="E107" t="str">
        <v xml:space="preserve">0 | </v>
      </c>
      <c r="F107" t="str">
        <v xml:space="preserve">0 | </v>
      </c>
      <c r="DQ107" cm="1">
        <f t="array" ref="DQ107:DU107">TRANSPOSE(_xlfn._xlws.SORT(_xlfn._xlws.FILTER(soilAnalyses[soil_analysis_level],soilAnalyses[experiment_ID]=A107)))</f>
        <v>0</v>
      </c>
      <c r="DR107">
        <v>0</v>
      </c>
      <c r="DS107">
        <v>0</v>
      </c>
      <c r="DT107">
        <v>0</v>
      </c>
      <c r="DU107" t="str">
        <v/>
      </c>
    </row>
    <row r="108" spans="2:125" x14ac:dyDescent="0.25">
      <c r="B108" t="str" cm="1">
        <f t="array" ref="B108:F108">TRANSPOSE(_xlfn._xlws.SORT(_xlfn._xlws.FILTER(soilAnalyses[soil_analysis_level]&amp;" | "&amp;soilAnalyses[soil_analysis_name],soilAnalyses[experiment_ID]=A108)))</f>
        <v xml:space="preserve"> | </v>
      </c>
      <c r="C108" t="str">
        <v xml:space="preserve">0 | </v>
      </c>
      <c r="D108" t="str">
        <v xml:space="preserve">0 | </v>
      </c>
      <c r="E108" t="str">
        <v xml:space="preserve">0 | </v>
      </c>
      <c r="F108" t="str">
        <v xml:space="preserve">0 | </v>
      </c>
      <c r="DQ108" cm="1">
        <f t="array" ref="DQ108:DU108">TRANSPOSE(_xlfn._xlws.SORT(_xlfn._xlws.FILTER(soilAnalyses[soil_analysis_level],soilAnalyses[experiment_ID]=A108)))</f>
        <v>0</v>
      </c>
      <c r="DR108">
        <v>0</v>
      </c>
      <c r="DS108">
        <v>0</v>
      </c>
      <c r="DT108">
        <v>0</v>
      </c>
      <c r="DU108" t="str">
        <v/>
      </c>
    </row>
    <row r="109" spans="2:125" x14ac:dyDescent="0.25">
      <c r="B109" t="str" cm="1">
        <f t="array" ref="B109:F109">TRANSPOSE(_xlfn._xlws.SORT(_xlfn._xlws.FILTER(soilAnalyses[soil_analysis_level]&amp;" | "&amp;soilAnalyses[soil_analysis_name],soilAnalyses[experiment_ID]=A109)))</f>
        <v xml:space="preserve"> | </v>
      </c>
      <c r="C109" t="str">
        <v xml:space="preserve">0 | </v>
      </c>
      <c r="D109" t="str">
        <v xml:space="preserve">0 | </v>
      </c>
      <c r="E109" t="str">
        <v xml:space="preserve">0 | </v>
      </c>
      <c r="F109" t="str">
        <v xml:space="preserve">0 | </v>
      </c>
      <c r="DQ109" cm="1">
        <f t="array" ref="DQ109:DU109">TRANSPOSE(_xlfn._xlws.SORT(_xlfn._xlws.FILTER(soilAnalyses[soil_analysis_level],soilAnalyses[experiment_ID]=A109)))</f>
        <v>0</v>
      </c>
      <c r="DR109">
        <v>0</v>
      </c>
      <c r="DS109">
        <v>0</v>
      </c>
      <c r="DT109">
        <v>0</v>
      </c>
      <c r="DU109" t="str">
        <v/>
      </c>
    </row>
    <row r="110" spans="2:125" x14ac:dyDescent="0.25">
      <c r="B110" t="str" cm="1">
        <f t="array" ref="B110:F110">TRANSPOSE(_xlfn._xlws.SORT(_xlfn._xlws.FILTER(soilAnalyses[soil_analysis_level]&amp;" | "&amp;soilAnalyses[soil_analysis_name],soilAnalyses[experiment_ID]=A110)))</f>
        <v xml:space="preserve"> | </v>
      </c>
      <c r="C110" t="str">
        <v xml:space="preserve">0 | </v>
      </c>
      <c r="D110" t="str">
        <v xml:space="preserve">0 | </v>
      </c>
      <c r="E110" t="str">
        <v xml:space="preserve">0 | </v>
      </c>
      <c r="F110" t="str">
        <v xml:space="preserve">0 | </v>
      </c>
      <c r="DQ110" cm="1">
        <f t="array" ref="DQ110:DU110">TRANSPOSE(_xlfn._xlws.SORT(_xlfn._xlws.FILTER(soilAnalyses[soil_analysis_level],soilAnalyses[experiment_ID]=A110)))</f>
        <v>0</v>
      </c>
      <c r="DR110">
        <v>0</v>
      </c>
      <c r="DS110">
        <v>0</v>
      </c>
      <c r="DT110">
        <v>0</v>
      </c>
      <c r="DU110" t="str">
        <v/>
      </c>
    </row>
    <row r="111" spans="2:125" x14ac:dyDescent="0.25">
      <c r="B111" t="str" cm="1">
        <f t="array" ref="B111:F111">TRANSPOSE(_xlfn._xlws.SORT(_xlfn._xlws.FILTER(soilAnalyses[soil_analysis_level]&amp;" | "&amp;soilAnalyses[soil_analysis_name],soilAnalyses[experiment_ID]=A111)))</f>
        <v xml:space="preserve"> | </v>
      </c>
      <c r="C111" t="str">
        <v xml:space="preserve">0 | </v>
      </c>
      <c r="D111" t="str">
        <v xml:space="preserve">0 | </v>
      </c>
      <c r="E111" t="str">
        <v xml:space="preserve">0 | </v>
      </c>
      <c r="F111" t="str">
        <v xml:space="preserve">0 | </v>
      </c>
      <c r="DQ111" cm="1">
        <f t="array" ref="DQ111:DU111">TRANSPOSE(_xlfn._xlws.SORT(_xlfn._xlws.FILTER(soilAnalyses[soil_analysis_level],soilAnalyses[experiment_ID]=A111)))</f>
        <v>0</v>
      </c>
      <c r="DR111">
        <v>0</v>
      </c>
      <c r="DS111">
        <v>0</v>
      </c>
      <c r="DT111">
        <v>0</v>
      </c>
      <c r="DU111" t="str">
        <v/>
      </c>
    </row>
    <row r="112" spans="2:125" x14ac:dyDescent="0.25">
      <c r="B112" t="str" cm="1">
        <f t="array" ref="B112:F112">TRANSPOSE(_xlfn._xlws.SORT(_xlfn._xlws.FILTER(soilAnalyses[soil_analysis_level]&amp;" | "&amp;soilAnalyses[soil_analysis_name],soilAnalyses[experiment_ID]=A112)))</f>
        <v xml:space="preserve"> | </v>
      </c>
      <c r="C112" t="str">
        <v xml:space="preserve">0 | </v>
      </c>
      <c r="D112" t="str">
        <v xml:space="preserve">0 | </v>
      </c>
      <c r="E112" t="str">
        <v xml:space="preserve">0 | </v>
      </c>
      <c r="F112" t="str">
        <v xml:space="preserve">0 | </v>
      </c>
      <c r="DQ112" cm="1">
        <f t="array" ref="DQ112:DU112">TRANSPOSE(_xlfn._xlws.SORT(_xlfn._xlws.FILTER(soilAnalyses[soil_analysis_level],soilAnalyses[experiment_ID]=A112)))</f>
        <v>0</v>
      </c>
      <c r="DR112">
        <v>0</v>
      </c>
      <c r="DS112">
        <v>0</v>
      </c>
      <c r="DT112">
        <v>0</v>
      </c>
      <c r="DU112" t="str">
        <v/>
      </c>
    </row>
    <row r="113" spans="2:125" x14ac:dyDescent="0.25">
      <c r="B113" t="str" cm="1">
        <f t="array" ref="B113:F113">TRANSPOSE(_xlfn._xlws.SORT(_xlfn._xlws.FILTER(soilAnalyses[soil_analysis_level]&amp;" | "&amp;soilAnalyses[soil_analysis_name],soilAnalyses[experiment_ID]=A113)))</f>
        <v xml:space="preserve"> | </v>
      </c>
      <c r="C113" t="str">
        <v xml:space="preserve">0 | </v>
      </c>
      <c r="D113" t="str">
        <v xml:space="preserve">0 | </v>
      </c>
      <c r="E113" t="str">
        <v xml:space="preserve">0 | </v>
      </c>
      <c r="F113" t="str">
        <v xml:space="preserve">0 | </v>
      </c>
      <c r="DQ113" cm="1">
        <f t="array" ref="DQ113:DU113">TRANSPOSE(_xlfn._xlws.SORT(_xlfn._xlws.FILTER(soilAnalyses[soil_analysis_level],soilAnalyses[experiment_ID]=A113)))</f>
        <v>0</v>
      </c>
      <c r="DR113">
        <v>0</v>
      </c>
      <c r="DS113">
        <v>0</v>
      </c>
      <c r="DT113">
        <v>0</v>
      </c>
      <c r="DU113" t="str">
        <v/>
      </c>
    </row>
    <row r="114" spans="2:125" x14ac:dyDescent="0.25">
      <c r="B114" t="str" cm="1">
        <f t="array" ref="B114:F114">TRANSPOSE(_xlfn._xlws.SORT(_xlfn._xlws.FILTER(soilAnalyses[soil_analysis_level]&amp;" | "&amp;soilAnalyses[soil_analysis_name],soilAnalyses[experiment_ID]=A114)))</f>
        <v xml:space="preserve"> | </v>
      </c>
      <c r="C114" t="str">
        <v xml:space="preserve">0 | </v>
      </c>
      <c r="D114" t="str">
        <v xml:space="preserve">0 | </v>
      </c>
      <c r="E114" t="str">
        <v xml:space="preserve">0 | </v>
      </c>
      <c r="F114" t="str">
        <v xml:space="preserve">0 | </v>
      </c>
      <c r="DQ114" cm="1">
        <f t="array" ref="DQ114:DU114">TRANSPOSE(_xlfn._xlws.SORT(_xlfn._xlws.FILTER(soilAnalyses[soil_analysis_level],soilAnalyses[experiment_ID]=A114)))</f>
        <v>0</v>
      </c>
      <c r="DR114">
        <v>0</v>
      </c>
      <c r="DS114">
        <v>0</v>
      </c>
      <c r="DT114">
        <v>0</v>
      </c>
      <c r="DU114" t="str">
        <v/>
      </c>
    </row>
    <row r="115" spans="2:125" x14ac:dyDescent="0.25">
      <c r="B115" t="str" cm="1">
        <f t="array" ref="B115:F115">TRANSPOSE(_xlfn._xlws.SORT(_xlfn._xlws.FILTER(soilAnalyses[soil_analysis_level]&amp;" | "&amp;soilAnalyses[soil_analysis_name],soilAnalyses[experiment_ID]=A115)))</f>
        <v xml:space="preserve"> | </v>
      </c>
      <c r="C115" t="str">
        <v xml:space="preserve">0 | </v>
      </c>
      <c r="D115" t="str">
        <v xml:space="preserve">0 | </v>
      </c>
      <c r="E115" t="str">
        <v xml:space="preserve">0 | </v>
      </c>
      <c r="F115" t="str">
        <v xml:space="preserve">0 | </v>
      </c>
      <c r="DQ115" cm="1">
        <f t="array" ref="DQ115:DU115">TRANSPOSE(_xlfn._xlws.SORT(_xlfn._xlws.FILTER(soilAnalyses[soil_analysis_level],soilAnalyses[experiment_ID]=A115)))</f>
        <v>0</v>
      </c>
      <c r="DR115">
        <v>0</v>
      </c>
      <c r="DS115">
        <v>0</v>
      </c>
      <c r="DT115">
        <v>0</v>
      </c>
      <c r="DU115" t="str">
        <v/>
      </c>
    </row>
    <row r="116" spans="2:125" x14ac:dyDescent="0.25">
      <c r="B116" t="str" cm="1">
        <f t="array" ref="B116:F116">TRANSPOSE(_xlfn._xlws.SORT(_xlfn._xlws.FILTER(soilAnalyses[soil_analysis_level]&amp;" | "&amp;soilAnalyses[soil_analysis_name],soilAnalyses[experiment_ID]=A116)))</f>
        <v xml:space="preserve"> | </v>
      </c>
      <c r="C116" t="str">
        <v xml:space="preserve">0 | </v>
      </c>
      <c r="D116" t="str">
        <v xml:space="preserve">0 | </v>
      </c>
      <c r="E116" t="str">
        <v xml:space="preserve">0 | </v>
      </c>
      <c r="F116" t="str">
        <v xml:space="preserve">0 | </v>
      </c>
      <c r="DQ116" cm="1">
        <f t="array" ref="DQ116:DU116">TRANSPOSE(_xlfn._xlws.SORT(_xlfn._xlws.FILTER(soilAnalyses[soil_analysis_level],soilAnalyses[experiment_ID]=A116)))</f>
        <v>0</v>
      </c>
      <c r="DR116">
        <v>0</v>
      </c>
      <c r="DS116">
        <v>0</v>
      </c>
      <c r="DT116">
        <v>0</v>
      </c>
      <c r="DU116" t="str">
        <v/>
      </c>
    </row>
    <row r="117" spans="2:125" x14ac:dyDescent="0.25">
      <c r="B117" t="str" cm="1">
        <f t="array" ref="B117:F117">TRANSPOSE(_xlfn._xlws.SORT(_xlfn._xlws.FILTER(soilAnalyses[soil_analysis_level]&amp;" | "&amp;soilAnalyses[soil_analysis_name],soilAnalyses[experiment_ID]=A117)))</f>
        <v xml:space="preserve"> | </v>
      </c>
      <c r="C117" t="str">
        <v xml:space="preserve">0 | </v>
      </c>
      <c r="D117" t="str">
        <v xml:space="preserve">0 | </v>
      </c>
      <c r="E117" t="str">
        <v xml:space="preserve">0 | </v>
      </c>
      <c r="F117" t="str">
        <v xml:space="preserve">0 | </v>
      </c>
      <c r="DQ117" cm="1">
        <f t="array" ref="DQ117:DU117">TRANSPOSE(_xlfn._xlws.SORT(_xlfn._xlws.FILTER(soilAnalyses[soil_analysis_level],soilAnalyses[experiment_ID]=A117)))</f>
        <v>0</v>
      </c>
      <c r="DR117">
        <v>0</v>
      </c>
      <c r="DS117">
        <v>0</v>
      </c>
      <c r="DT117">
        <v>0</v>
      </c>
      <c r="DU117" t="str">
        <v/>
      </c>
    </row>
    <row r="118" spans="2:125" x14ac:dyDescent="0.25">
      <c r="B118" t="str" cm="1">
        <f t="array" ref="B118:F118">TRANSPOSE(_xlfn._xlws.SORT(_xlfn._xlws.FILTER(soilAnalyses[soil_analysis_level]&amp;" | "&amp;soilAnalyses[soil_analysis_name],soilAnalyses[experiment_ID]=A118)))</f>
        <v xml:space="preserve"> | </v>
      </c>
      <c r="C118" t="str">
        <v xml:space="preserve">0 | </v>
      </c>
      <c r="D118" t="str">
        <v xml:space="preserve">0 | </v>
      </c>
      <c r="E118" t="str">
        <v xml:space="preserve">0 | </v>
      </c>
      <c r="F118" t="str">
        <v xml:space="preserve">0 | </v>
      </c>
      <c r="DQ118" cm="1">
        <f t="array" ref="DQ118:DU118">TRANSPOSE(_xlfn._xlws.SORT(_xlfn._xlws.FILTER(soilAnalyses[soil_analysis_level],soilAnalyses[experiment_ID]=A118)))</f>
        <v>0</v>
      </c>
      <c r="DR118">
        <v>0</v>
      </c>
      <c r="DS118">
        <v>0</v>
      </c>
      <c r="DT118">
        <v>0</v>
      </c>
      <c r="DU118" t="str">
        <v/>
      </c>
    </row>
    <row r="119" spans="2:125" x14ac:dyDescent="0.25">
      <c r="B119" t="str" cm="1">
        <f t="array" ref="B119:F119">TRANSPOSE(_xlfn._xlws.SORT(_xlfn._xlws.FILTER(soilAnalyses[soil_analysis_level]&amp;" | "&amp;soilAnalyses[soil_analysis_name],soilAnalyses[experiment_ID]=A119)))</f>
        <v xml:space="preserve"> | </v>
      </c>
      <c r="C119" t="str">
        <v xml:space="preserve">0 | </v>
      </c>
      <c r="D119" t="str">
        <v xml:space="preserve">0 | </v>
      </c>
      <c r="E119" t="str">
        <v xml:space="preserve">0 | </v>
      </c>
      <c r="F119" t="str">
        <v xml:space="preserve">0 | </v>
      </c>
      <c r="DQ119" cm="1">
        <f t="array" ref="DQ119:DU119">TRANSPOSE(_xlfn._xlws.SORT(_xlfn._xlws.FILTER(soilAnalyses[soil_analysis_level],soilAnalyses[experiment_ID]=A119)))</f>
        <v>0</v>
      </c>
      <c r="DR119">
        <v>0</v>
      </c>
      <c r="DS119">
        <v>0</v>
      </c>
      <c r="DT119">
        <v>0</v>
      </c>
      <c r="DU119" t="str">
        <v/>
      </c>
    </row>
    <row r="120" spans="2:125" x14ac:dyDescent="0.25">
      <c r="B120" t="str" cm="1">
        <f t="array" ref="B120:F120">TRANSPOSE(_xlfn._xlws.SORT(_xlfn._xlws.FILTER(soilAnalyses[soil_analysis_level]&amp;" | "&amp;soilAnalyses[soil_analysis_name],soilAnalyses[experiment_ID]=A120)))</f>
        <v xml:space="preserve"> | </v>
      </c>
      <c r="C120" t="str">
        <v xml:space="preserve">0 | </v>
      </c>
      <c r="D120" t="str">
        <v xml:space="preserve">0 | </v>
      </c>
      <c r="E120" t="str">
        <v xml:space="preserve">0 | </v>
      </c>
      <c r="F120" t="str">
        <v xml:space="preserve">0 | </v>
      </c>
      <c r="DQ120" cm="1">
        <f t="array" ref="DQ120:DU120">TRANSPOSE(_xlfn._xlws.SORT(_xlfn._xlws.FILTER(soilAnalyses[soil_analysis_level],soilAnalyses[experiment_ID]=A120)))</f>
        <v>0</v>
      </c>
      <c r="DR120">
        <v>0</v>
      </c>
      <c r="DS120">
        <v>0</v>
      </c>
      <c r="DT120">
        <v>0</v>
      </c>
      <c r="DU120" t="str">
        <v/>
      </c>
    </row>
    <row r="121" spans="2:125" x14ac:dyDescent="0.25">
      <c r="B121" t="str" cm="1">
        <f t="array" ref="B121:F121">TRANSPOSE(_xlfn._xlws.SORT(_xlfn._xlws.FILTER(soilAnalyses[soil_analysis_level]&amp;" | "&amp;soilAnalyses[soil_analysis_name],soilAnalyses[experiment_ID]=A121)))</f>
        <v xml:space="preserve"> | </v>
      </c>
      <c r="C121" t="str">
        <v xml:space="preserve">0 | </v>
      </c>
      <c r="D121" t="str">
        <v xml:space="preserve">0 | </v>
      </c>
      <c r="E121" t="str">
        <v xml:space="preserve">0 | </v>
      </c>
      <c r="F121" t="str">
        <v xml:space="preserve">0 | </v>
      </c>
      <c r="DQ121" cm="1">
        <f t="array" ref="DQ121:DU121">TRANSPOSE(_xlfn._xlws.SORT(_xlfn._xlws.FILTER(soilAnalyses[soil_analysis_level],soilAnalyses[experiment_ID]=A121)))</f>
        <v>0</v>
      </c>
      <c r="DR121">
        <v>0</v>
      </c>
      <c r="DS121">
        <v>0</v>
      </c>
      <c r="DT121">
        <v>0</v>
      </c>
      <c r="DU121" t="str">
        <v/>
      </c>
    </row>
    <row r="122" spans="2:125" x14ac:dyDescent="0.25">
      <c r="B122" t="str" cm="1">
        <f t="array" ref="B122:F122">TRANSPOSE(_xlfn._xlws.SORT(_xlfn._xlws.FILTER(soilAnalyses[soil_analysis_level]&amp;" | "&amp;soilAnalyses[soil_analysis_name],soilAnalyses[experiment_ID]=A122)))</f>
        <v xml:space="preserve"> | </v>
      </c>
      <c r="C122" t="str">
        <v xml:space="preserve">0 | </v>
      </c>
      <c r="D122" t="str">
        <v xml:space="preserve">0 | </v>
      </c>
      <c r="E122" t="str">
        <v xml:space="preserve">0 | </v>
      </c>
      <c r="F122" t="str">
        <v xml:space="preserve">0 | </v>
      </c>
      <c r="DQ122" cm="1">
        <f t="array" ref="DQ122:DU122">TRANSPOSE(_xlfn._xlws.SORT(_xlfn._xlws.FILTER(soilAnalyses[soil_analysis_level],soilAnalyses[experiment_ID]=A122)))</f>
        <v>0</v>
      </c>
      <c r="DR122">
        <v>0</v>
      </c>
      <c r="DS122">
        <v>0</v>
      </c>
      <c r="DT122">
        <v>0</v>
      </c>
      <c r="DU122" t="str">
        <v/>
      </c>
    </row>
    <row r="123" spans="2:125" x14ac:dyDescent="0.25">
      <c r="B123" t="str" cm="1">
        <f t="array" ref="B123:F123">TRANSPOSE(_xlfn._xlws.SORT(_xlfn._xlws.FILTER(soilAnalyses[soil_analysis_level]&amp;" | "&amp;soilAnalyses[soil_analysis_name],soilAnalyses[experiment_ID]=A123)))</f>
        <v xml:space="preserve"> | </v>
      </c>
      <c r="C123" t="str">
        <v xml:space="preserve">0 | </v>
      </c>
      <c r="D123" t="str">
        <v xml:space="preserve">0 | </v>
      </c>
      <c r="E123" t="str">
        <v xml:space="preserve">0 | </v>
      </c>
      <c r="F123" t="str">
        <v xml:space="preserve">0 | </v>
      </c>
      <c r="DQ123" cm="1">
        <f t="array" ref="DQ123:DU123">TRANSPOSE(_xlfn._xlws.SORT(_xlfn._xlws.FILTER(soilAnalyses[soil_analysis_level],soilAnalyses[experiment_ID]=A123)))</f>
        <v>0</v>
      </c>
      <c r="DR123">
        <v>0</v>
      </c>
      <c r="DS123">
        <v>0</v>
      </c>
      <c r="DT123">
        <v>0</v>
      </c>
      <c r="DU123" t="str">
        <v/>
      </c>
    </row>
    <row r="124" spans="2:125" x14ac:dyDescent="0.25">
      <c r="B124" t="str" cm="1">
        <f t="array" ref="B124:F124">TRANSPOSE(_xlfn._xlws.SORT(_xlfn._xlws.FILTER(soilAnalyses[soil_analysis_level]&amp;" | "&amp;soilAnalyses[soil_analysis_name],soilAnalyses[experiment_ID]=A124)))</f>
        <v xml:space="preserve"> | </v>
      </c>
      <c r="C124" t="str">
        <v xml:space="preserve">0 | </v>
      </c>
      <c r="D124" t="str">
        <v xml:space="preserve">0 | </v>
      </c>
      <c r="E124" t="str">
        <v xml:space="preserve">0 | </v>
      </c>
      <c r="F124" t="str">
        <v xml:space="preserve">0 | </v>
      </c>
      <c r="DQ124" cm="1">
        <f t="array" ref="DQ124:DU124">TRANSPOSE(_xlfn._xlws.SORT(_xlfn._xlws.FILTER(soilAnalyses[soil_analysis_level],soilAnalyses[experiment_ID]=A124)))</f>
        <v>0</v>
      </c>
      <c r="DR124">
        <v>0</v>
      </c>
      <c r="DS124">
        <v>0</v>
      </c>
      <c r="DT124">
        <v>0</v>
      </c>
      <c r="DU124" t="str">
        <v/>
      </c>
    </row>
    <row r="125" spans="2:125" x14ac:dyDescent="0.25">
      <c r="B125" t="str" cm="1">
        <f t="array" ref="B125:F125">TRANSPOSE(_xlfn._xlws.SORT(_xlfn._xlws.FILTER(soilAnalyses[soil_analysis_level]&amp;" | "&amp;soilAnalyses[soil_analysis_name],soilAnalyses[experiment_ID]=A125)))</f>
        <v xml:space="preserve"> | </v>
      </c>
      <c r="C125" t="str">
        <v xml:space="preserve">0 | </v>
      </c>
      <c r="D125" t="str">
        <v xml:space="preserve">0 | </v>
      </c>
      <c r="E125" t="str">
        <v xml:space="preserve">0 | </v>
      </c>
      <c r="F125" t="str">
        <v xml:space="preserve">0 | </v>
      </c>
      <c r="DQ125" cm="1">
        <f t="array" ref="DQ125:DU125">TRANSPOSE(_xlfn._xlws.SORT(_xlfn._xlws.FILTER(soilAnalyses[soil_analysis_level],soilAnalyses[experiment_ID]=A125)))</f>
        <v>0</v>
      </c>
      <c r="DR125">
        <v>0</v>
      </c>
      <c r="DS125">
        <v>0</v>
      </c>
      <c r="DT125">
        <v>0</v>
      </c>
      <c r="DU125" t="str">
        <v/>
      </c>
    </row>
    <row r="126" spans="2:125" x14ac:dyDescent="0.25">
      <c r="B126" t="str" cm="1">
        <f t="array" ref="B126:F126">TRANSPOSE(_xlfn._xlws.SORT(_xlfn._xlws.FILTER(soilAnalyses[soil_analysis_level]&amp;" | "&amp;soilAnalyses[soil_analysis_name],soilAnalyses[experiment_ID]=A126)))</f>
        <v xml:space="preserve"> | </v>
      </c>
      <c r="C126" t="str">
        <v xml:space="preserve">0 | </v>
      </c>
      <c r="D126" t="str">
        <v xml:space="preserve">0 | </v>
      </c>
      <c r="E126" t="str">
        <v xml:space="preserve">0 | </v>
      </c>
      <c r="F126" t="str">
        <v xml:space="preserve">0 | </v>
      </c>
      <c r="DQ126" cm="1">
        <f t="array" ref="DQ126:DU126">TRANSPOSE(_xlfn._xlws.SORT(_xlfn._xlws.FILTER(soilAnalyses[soil_analysis_level],soilAnalyses[experiment_ID]=A126)))</f>
        <v>0</v>
      </c>
      <c r="DR126">
        <v>0</v>
      </c>
      <c r="DS126">
        <v>0</v>
      </c>
      <c r="DT126">
        <v>0</v>
      </c>
      <c r="DU126" t="str">
        <v/>
      </c>
    </row>
    <row r="127" spans="2:125" x14ac:dyDescent="0.25">
      <c r="B127" t="str" cm="1">
        <f t="array" ref="B127:F127">TRANSPOSE(_xlfn._xlws.SORT(_xlfn._xlws.FILTER(soilAnalyses[soil_analysis_level]&amp;" | "&amp;soilAnalyses[soil_analysis_name],soilAnalyses[experiment_ID]=A127)))</f>
        <v xml:space="preserve"> | </v>
      </c>
      <c r="C127" t="str">
        <v xml:space="preserve">0 | </v>
      </c>
      <c r="D127" t="str">
        <v xml:space="preserve">0 | </v>
      </c>
      <c r="E127" t="str">
        <v xml:space="preserve">0 | </v>
      </c>
      <c r="F127" t="str">
        <v xml:space="preserve">0 | </v>
      </c>
      <c r="DQ127" cm="1">
        <f t="array" ref="DQ127:DU127">TRANSPOSE(_xlfn._xlws.SORT(_xlfn._xlws.FILTER(soilAnalyses[soil_analysis_level],soilAnalyses[experiment_ID]=A127)))</f>
        <v>0</v>
      </c>
      <c r="DR127">
        <v>0</v>
      </c>
      <c r="DS127">
        <v>0</v>
      </c>
      <c r="DT127">
        <v>0</v>
      </c>
      <c r="DU127" t="str">
        <v/>
      </c>
    </row>
    <row r="128" spans="2:125" x14ac:dyDescent="0.25">
      <c r="B128" t="str" cm="1">
        <f t="array" ref="B128:F128">TRANSPOSE(_xlfn._xlws.SORT(_xlfn._xlws.FILTER(soilAnalyses[soil_analysis_level]&amp;" | "&amp;soilAnalyses[soil_analysis_name],soilAnalyses[experiment_ID]=A128)))</f>
        <v xml:space="preserve"> | </v>
      </c>
      <c r="C128" t="str">
        <v xml:space="preserve">0 | </v>
      </c>
      <c r="D128" t="str">
        <v xml:space="preserve">0 | </v>
      </c>
      <c r="E128" t="str">
        <v xml:space="preserve">0 | </v>
      </c>
      <c r="F128" t="str">
        <v xml:space="preserve">0 | </v>
      </c>
      <c r="DQ128" cm="1">
        <f t="array" ref="DQ128:DU128">TRANSPOSE(_xlfn._xlws.SORT(_xlfn._xlws.FILTER(soilAnalyses[soil_analysis_level],soilAnalyses[experiment_ID]=A128)))</f>
        <v>0</v>
      </c>
      <c r="DR128">
        <v>0</v>
      </c>
      <c r="DS128">
        <v>0</v>
      </c>
      <c r="DT128">
        <v>0</v>
      </c>
      <c r="DU128" t="str">
        <v/>
      </c>
    </row>
    <row r="129" spans="2:125" x14ac:dyDescent="0.25">
      <c r="B129" t="str" cm="1">
        <f t="array" ref="B129:F129">TRANSPOSE(_xlfn._xlws.SORT(_xlfn._xlws.FILTER(soilAnalyses[soil_analysis_level]&amp;" | "&amp;soilAnalyses[soil_analysis_name],soilAnalyses[experiment_ID]=A129)))</f>
        <v xml:space="preserve"> | </v>
      </c>
      <c r="C129" t="str">
        <v xml:space="preserve">0 | </v>
      </c>
      <c r="D129" t="str">
        <v xml:space="preserve">0 | </v>
      </c>
      <c r="E129" t="str">
        <v xml:space="preserve">0 | </v>
      </c>
      <c r="F129" t="str">
        <v xml:space="preserve">0 | </v>
      </c>
      <c r="DQ129" cm="1">
        <f t="array" ref="DQ129:DU129">TRANSPOSE(_xlfn._xlws.SORT(_xlfn._xlws.FILTER(soilAnalyses[soil_analysis_level],soilAnalyses[experiment_ID]=A129)))</f>
        <v>0</v>
      </c>
      <c r="DR129">
        <v>0</v>
      </c>
      <c r="DS129">
        <v>0</v>
      </c>
      <c r="DT129">
        <v>0</v>
      </c>
      <c r="DU129" t="str">
        <v/>
      </c>
    </row>
    <row r="130" spans="2:125" x14ac:dyDescent="0.25">
      <c r="B130" t="str" cm="1">
        <f t="array" ref="B130:F130">TRANSPOSE(_xlfn._xlws.SORT(_xlfn._xlws.FILTER(soilAnalyses[soil_analysis_level]&amp;" | "&amp;soilAnalyses[soil_analysis_name],soilAnalyses[experiment_ID]=A130)))</f>
        <v xml:space="preserve"> | </v>
      </c>
      <c r="C130" t="str">
        <v xml:space="preserve">0 | </v>
      </c>
      <c r="D130" t="str">
        <v xml:space="preserve">0 | </v>
      </c>
      <c r="E130" t="str">
        <v xml:space="preserve">0 | </v>
      </c>
      <c r="F130" t="str">
        <v xml:space="preserve">0 | </v>
      </c>
      <c r="DQ130" cm="1">
        <f t="array" ref="DQ130:DU130">TRANSPOSE(_xlfn._xlws.SORT(_xlfn._xlws.FILTER(soilAnalyses[soil_analysis_level],soilAnalyses[experiment_ID]=A130)))</f>
        <v>0</v>
      </c>
      <c r="DR130">
        <v>0</v>
      </c>
      <c r="DS130">
        <v>0</v>
      </c>
      <c r="DT130">
        <v>0</v>
      </c>
      <c r="DU130" t="str">
        <v/>
      </c>
    </row>
    <row r="131" spans="2:125" x14ac:dyDescent="0.25">
      <c r="B131" t="str" cm="1">
        <f t="array" ref="B131:F131">TRANSPOSE(_xlfn._xlws.SORT(_xlfn._xlws.FILTER(soilAnalyses[soil_analysis_level]&amp;" | "&amp;soilAnalyses[soil_analysis_name],soilAnalyses[experiment_ID]=A131)))</f>
        <v xml:space="preserve"> | </v>
      </c>
      <c r="C131" t="str">
        <v xml:space="preserve">0 | </v>
      </c>
      <c r="D131" t="str">
        <v xml:space="preserve">0 | </v>
      </c>
      <c r="E131" t="str">
        <v xml:space="preserve">0 | </v>
      </c>
      <c r="F131" t="str">
        <v xml:space="preserve">0 | </v>
      </c>
      <c r="DQ131" cm="1">
        <f t="array" ref="DQ131:DU131">TRANSPOSE(_xlfn._xlws.SORT(_xlfn._xlws.FILTER(soilAnalyses[soil_analysis_level],soilAnalyses[experiment_ID]=A131)))</f>
        <v>0</v>
      </c>
      <c r="DR131">
        <v>0</v>
      </c>
      <c r="DS131">
        <v>0</v>
      </c>
      <c r="DT131">
        <v>0</v>
      </c>
      <c r="DU131" t="str">
        <v/>
      </c>
    </row>
    <row r="132" spans="2:125" x14ac:dyDescent="0.25">
      <c r="B132" t="str" cm="1">
        <f t="array" ref="B132:F132">TRANSPOSE(_xlfn._xlws.SORT(_xlfn._xlws.FILTER(soilAnalyses[soil_analysis_level]&amp;" | "&amp;soilAnalyses[soil_analysis_name],soilAnalyses[experiment_ID]=A132)))</f>
        <v xml:space="preserve"> | </v>
      </c>
      <c r="C132" t="str">
        <v xml:space="preserve">0 | </v>
      </c>
      <c r="D132" t="str">
        <v xml:space="preserve">0 | </v>
      </c>
      <c r="E132" t="str">
        <v xml:space="preserve">0 | </v>
      </c>
      <c r="F132" t="str">
        <v xml:space="preserve">0 | </v>
      </c>
      <c r="DQ132" cm="1">
        <f t="array" ref="DQ132:DU132">TRANSPOSE(_xlfn._xlws.SORT(_xlfn._xlws.FILTER(soilAnalyses[soil_analysis_level],soilAnalyses[experiment_ID]=A132)))</f>
        <v>0</v>
      </c>
      <c r="DR132">
        <v>0</v>
      </c>
      <c r="DS132">
        <v>0</v>
      </c>
      <c r="DT132">
        <v>0</v>
      </c>
      <c r="DU132" t="str">
        <v/>
      </c>
    </row>
    <row r="133" spans="2:125" x14ac:dyDescent="0.25">
      <c r="B133" t="str" cm="1">
        <f t="array" ref="B133:F133">TRANSPOSE(_xlfn._xlws.SORT(_xlfn._xlws.FILTER(soilAnalyses[soil_analysis_level]&amp;" | "&amp;soilAnalyses[soil_analysis_name],soilAnalyses[experiment_ID]=A133)))</f>
        <v xml:space="preserve"> | </v>
      </c>
      <c r="C133" t="str">
        <v xml:space="preserve">0 | </v>
      </c>
      <c r="D133" t="str">
        <v xml:space="preserve">0 | </v>
      </c>
      <c r="E133" t="str">
        <v xml:space="preserve">0 | </v>
      </c>
      <c r="F133" t="str">
        <v xml:space="preserve">0 | </v>
      </c>
      <c r="DQ133" cm="1">
        <f t="array" ref="DQ133:DU133">TRANSPOSE(_xlfn._xlws.SORT(_xlfn._xlws.FILTER(soilAnalyses[soil_analysis_level],soilAnalyses[experiment_ID]=A133)))</f>
        <v>0</v>
      </c>
      <c r="DR133">
        <v>0</v>
      </c>
      <c r="DS133">
        <v>0</v>
      </c>
      <c r="DT133">
        <v>0</v>
      </c>
      <c r="DU133" t="str">
        <v/>
      </c>
    </row>
    <row r="134" spans="2:125" x14ac:dyDescent="0.25">
      <c r="B134" t="str" cm="1">
        <f t="array" ref="B134:F134">TRANSPOSE(_xlfn._xlws.SORT(_xlfn._xlws.FILTER(soilAnalyses[soil_analysis_level]&amp;" | "&amp;soilAnalyses[soil_analysis_name],soilAnalyses[experiment_ID]=A134)))</f>
        <v xml:space="preserve"> | </v>
      </c>
      <c r="C134" t="str">
        <v xml:space="preserve">0 | </v>
      </c>
      <c r="D134" t="str">
        <v xml:space="preserve">0 | </v>
      </c>
      <c r="E134" t="str">
        <v xml:space="preserve">0 | </v>
      </c>
      <c r="F134" t="str">
        <v xml:space="preserve">0 | </v>
      </c>
      <c r="DQ134" cm="1">
        <f t="array" ref="DQ134:DU134">TRANSPOSE(_xlfn._xlws.SORT(_xlfn._xlws.FILTER(soilAnalyses[soil_analysis_level],soilAnalyses[experiment_ID]=A134)))</f>
        <v>0</v>
      </c>
      <c r="DR134">
        <v>0</v>
      </c>
      <c r="DS134">
        <v>0</v>
      </c>
      <c r="DT134">
        <v>0</v>
      </c>
      <c r="DU134" t="str">
        <v/>
      </c>
    </row>
    <row r="135" spans="2:125" x14ac:dyDescent="0.25">
      <c r="B135" t="str" cm="1">
        <f t="array" ref="B135:F135">TRANSPOSE(_xlfn._xlws.SORT(_xlfn._xlws.FILTER(soilAnalyses[soil_analysis_level]&amp;" | "&amp;soilAnalyses[soil_analysis_name],soilAnalyses[experiment_ID]=A135)))</f>
        <v xml:space="preserve"> | </v>
      </c>
      <c r="C135" t="str">
        <v xml:space="preserve">0 | </v>
      </c>
      <c r="D135" t="str">
        <v xml:space="preserve">0 | </v>
      </c>
      <c r="E135" t="str">
        <v xml:space="preserve">0 | </v>
      </c>
      <c r="F135" t="str">
        <v xml:space="preserve">0 | </v>
      </c>
      <c r="DQ135" cm="1">
        <f t="array" ref="DQ135:DU135">TRANSPOSE(_xlfn._xlws.SORT(_xlfn._xlws.FILTER(soilAnalyses[soil_analysis_level],soilAnalyses[experiment_ID]=A135)))</f>
        <v>0</v>
      </c>
      <c r="DR135">
        <v>0</v>
      </c>
      <c r="DS135">
        <v>0</v>
      </c>
      <c r="DT135">
        <v>0</v>
      </c>
      <c r="DU135" t="str">
        <v/>
      </c>
    </row>
    <row r="136" spans="2:125" x14ac:dyDescent="0.25">
      <c r="B136" t="str" cm="1">
        <f t="array" ref="B136:F136">TRANSPOSE(_xlfn._xlws.SORT(_xlfn._xlws.FILTER(soilAnalyses[soil_analysis_level]&amp;" | "&amp;soilAnalyses[soil_analysis_name],soilAnalyses[experiment_ID]=A136)))</f>
        <v xml:space="preserve"> | </v>
      </c>
      <c r="C136" t="str">
        <v xml:space="preserve">0 | </v>
      </c>
      <c r="D136" t="str">
        <v xml:space="preserve">0 | </v>
      </c>
      <c r="E136" t="str">
        <v xml:space="preserve">0 | </v>
      </c>
      <c r="F136" t="str">
        <v xml:space="preserve">0 | </v>
      </c>
      <c r="DQ136" cm="1">
        <f t="array" ref="DQ136:DU136">TRANSPOSE(_xlfn._xlws.SORT(_xlfn._xlws.FILTER(soilAnalyses[soil_analysis_level],soilAnalyses[experiment_ID]=A136)))</f>
        <v>0</v>
      </c>
      <c r="DR136">
        <v>0</v>
      </c>
      <c r="DS136">
        <v>0</v>
      </c>
      <c r="DT136">
        <v>0</v>
      </c>
      <c r="DU136" t="str">
        <v/>
      </c>
    </row>
    <row r="137" spans="2:125" x14ac:dyDescent="0.25">
      <c r="B137" t="str" cm="1">
        <f t="array" ref="B137:F137">TRANSPOSE(_xlfn._xlws.SORT(_xlfn._xlws.FILTER(soilAnalyses[soil_analysis_level]&amp;" | "&amp;soilAnalyses[soil_analysis_name],soilAnalyses[experiment_ID]=A137)))</f>
        <v xml:space="preserve"> | </v>
      </c>
      <c r="C137" t="str">
        <v xml:space="preserve">0 | </v>
      </c>
      <c r="D137" t="str">
        <v xml:space="preserve">0 | </v>
      </c>
      <c r="E137" t="str">
        <v xml:space="preserve">0 | </v>
      </c>
      <c r="F137" t="str">
        <v xml:space="preserve">0 | </v>
      </c>
      <c r="DQ137" cm="1">
        <f t="array" ref="DQ137:DU137">TRANSPOSE(_xlfn._xlws.SORT(_xlfn._xlws.FILTER(soilAnalyses[soil_analysis_level],soilAnalyses[experiment_ID]=A137)))</f>
        <v>0</v>
      </c>
      <c r="DR137">
        <v>0</v>
      </c>
      <c r="DS137">
        <v>0</v>
      </c>
      <c r="DT137">
        <v>0</v>
      </c>
      <c r="DU137" t="str">
        <v/>
      </c>
    </row>
    <row r="138" spans="2:125" x14ac:dyDescent="0.25">
      <c r="B138" t="str" cm="1">
        <f t="array" ref="B138:F138">TRANSPOSE(_xlfn._xlws.SORT(_xlfn._xlws.FILTER(soilAnalyses[soil_analysis_level]&amp;" | "&amp;soilAnalyses[soil_analysis_name],soilAnalyses[experiment_ID]=A138)))</f>
        <v xml:space="preserve"> | </v>
      </c>
      <c r="C138" t="str">
        <v xml:space="preserve">0 | </v>
      </c>
      <c r="D138" t="str">
        <v xml:space="preserve">0 | </v>
      </c>
      <c r="E138" t="str">
        <v xml:space="preserve">0 | </v>
      </c>
      <c r="F138" t="str">
        <v xml:space="preserve">0 | </v>
      </c>
      <c r="DQ138" cm="1">
        <f t="array" ref="DQ138:DU138">TRANSPOSE(_xlfn._xlws.SORT(_xlfn._xlws.FILTER(soilAnalyses[soil_analysis_level],soilAnalyses[experiment_ID]=A138)))</f>
        <v>0</v>
      </c>
      <c r="DR138">
        <v>0</v>
      </c>
      <c r="DS138">
        <v>0</v>
      </c>
      <c r="DT138">
        <v>0</v>
      </c>
      <c r="DU138" t="str">
        <v/>
      </c>
    </row>
    <row r="139" spans="2:125" x14ac:dyDescent="0.25">
      <c r="B139" t="str" cm="1">
        <f t="array" ref="B139:F139">TRANSPOSE(_xlfn._xlws.SORT(_xlfn._xlws.FILTER(soilAnalyses[soil_analysis_level]&amp;" | "&amp;soilAnalyses[soil_analysis_name],soilAnalyses[experiment_ID]=A139)))</f>
        <v xml:space="preserve"> | </v>
      </c>
      <c r="C139" t="str">
        <v xml:space="preserve">0 | </v>
      </c>
      <c r="D139" t="str">
        <v xml:space="preserve">0 | </v>
      </c>
      <c r="E139" t="str">
        <v xml:space="preserve">0 | </v>
      </c>
      <c r="F139" t="str">
        <v xml:space="preserve">0 | </v>
      </c>
      <c r="DQ139" cm="1">
        <f t="array" ref="DQ139:DU139">TRANSPOSE(_xlfn._xlws.SORT(_xlfn._xlws.FILTER(soilAnalyses[soil_analysis_level],soilAnalyses[experiment_ID]=A139)))</f>
        <v>0</v>
      </c>
      <c r="DR139">
        <v>0</v>
      </c>
      <c r="DS139">
        <v>0</v>
      </c>
      <c r="DT139">
        <v>0</v>
      </c>
      <c r="DU139" t="str">
        <v/>
      </c>
    </row>
    <row r="140" spans="2:125" x14ac:dyDescent="0.25">
      <c r="B140" t="str" cm="1">
        <f t="array" ref="B140:F140">TRANSPOSE(_xlfn._xlws.SORT(_xlfn._xlws.FILTER(soilAnalyses[soil_analysis_level]&amp;" | "&amp;soilAnalyses[soil_analysis_name],soilAnalyses[experiment_ID]=A140)))</f>
        <v xml:space="preserve"> | </v>
      </c>
      <c r="C140" t="str">
        <v xml:space="preserve">0 | </v>
      </c>
      <c r="D140" t="str">
        <v xml:space="preserve">0 | </v>
      </c>
      <c r="E140" t="str">
        <v xml:space="preserve">0 | </v>
      </c>
      <c r="F140" t="str">
        <v xml:space="preserve">0 | </v>
      </c>
      <c r="DQ140" cm="1">
        <f t="array" ref="DQ140:DU140">TRANSPOSE(_xlfn._xlws.SORT(_xlfn._xlws.FILTER(soilAnalyses[soil_analysis_level],soilAnalyses[experiment_ID]=A140)))</f>
        <v>0</v>
      </c>
      <c r="DR140">
        <v>0</v>
      </c>
      <c r="DS140">
        <v>0</v>
      </c>
      <c r="DT140">
        <v>0</v>
      </c>
      <c r="DU140" t="str">
        <v/>
      </c>
    </row>
    <row r="141" spans="2:125" x14ac:dyDescent="0.25">
      <c r="B141" t="str" cm="1">
        <f t="array" ref="B141:F141">TRANSPOSE(_xlfn._xlws.SORT(_xlfn._xlws.FILTER(soilAnalyses[soil_analysis_level]&amp;" | "&amp;soilAnalyses[soil_analysis_name],soilAnalyses[experiment_ID]=A141)))</f>
        <v xml:space="preserve"> | </v>
      </c>
      <c r="C141" t="str">
        <v xml:space="preserve">0 | </v>
      </c>
      <c r="D141" t="str">
        <v xml:space="preserve">0 | </v>
      </c>
      <c r="E141" t="str">
        <v xml:space="preserve">0 | </v>
      </c>
      <c r="F141" t="str">
        <v xml:space="preserve">0 | </v>
      </c>
      <c r="DQ141" cm="1">
        <f t="array" ref="DQ141:DU141">TRANSPOSE(_xlfn._xlws.SORT(_xlfn._xlws.FILTER(soilAnalyses[soil_analysis_level],soilAnalyses[experiment_ID]=A141)))</f>
        <v>0</v>
      </c>
      <c r="DR141">
        <v>0</v>
      </c>
      <c r="DS141">
        <v>0</v>
      </c>
      <c r="DT141">
        <v>0</v>
      </c>
      <c r="DU141" t="str">
        <v/>
      </c>
    </row>
    <row r="142" spans="2:125" x14ac:dyDescent="0.25">
      <c r="B142" t="str" cm="1">
        <f t="array" ref="B142:F142">TRANSPOSE(_xlfn._xlws.SORT(_xlfn._xlws.FILTER(soilAnalyses[soil_analysis_level]&amp;" | "&amp;soilAnalyses[soil_analysis_name],soilAnalyses[experiment_ID]=A142)))</f>
        <v xml:space="preserve"> | </v>
      </c>
      <c r="C142" t="str">
        <v xml:space="preserve">0 | </v>
      </c>
      <c r="D142" t="str">
        <v xml:space="preserve">0 | </v>
      </c>
      <c r="E142" t="str">
        <v xml:space="preserve">0 | </v>
      </c>
      <c r="F142" t="str">
        <v xml:space="preserve">0 | </v>
      </c>
      <c r="DQ142" cm="1">
        <f t="array" ref="DQ142:DU142">TRANSPOSE(_xlfn._xlws.SORT(_xlfn._xlws.FILTER(soilAnalyses[soil_analysis_level],soilAnalyses[experiment_ID]=A142)))</f>
        <v>0</v>
      </c>
      <c r="DR142">
        <v>0</v>
      </c>
      <c r="DS142">
        <v>0</v>
      </c>
      <c r="DT142">
        <v>0</v>
      </c>
      <c r="DU142" t="str">
        <v/>
      </c>
    </row>
    <row r="143" spans="2:125" x14ac:dyDescent="0.25">
      <c r="B143" t="str" cm="1">
        <f t="array" ref="B143:F143">TRANSPOSE(_xlfn._xlws.SORT(_xlfn._xlws.FILTER(soilAnalyses[soil_analysis_level]&amp;" | "&amp;soilAnalyses[soil_analysis_name],soilAnalyses[experiment_ID]=A143)))</f>
        <v xml:space="preserve"> | </v>
      </c>
      <c r="C143" t="str">
        <v xml:space="preserve">0 | </v>
      </c>
      <c r="D143" t="str">
        <v xml:space="preserve">0 | </v>
      </c>
      <c r="E143" t="str">
        <v xml:space="preserve">0 | </v>
      </c>
      <c r="F143" t="str">
        <v xml:space="preserve">0 | </v>
      </c>
      <c r="DQ143" cm="1">
        <f t="array" ref="DQ143:DU143">TRANSPOSE(_xlfn._xlws.SORT(_xlfn._xlws.FILTER(soilAnalyses[soil_analysis_level],soilAnalyses[experiment_ID]=A143)))</f>
        <v>0</v>
      </c>
      <c r="DR143">
        <v>0</v>
      </c>
      <c r="DS143">
        <v>0</v>
      </c>
      <c r="DT143">
        <v>0</v>
      </c>
      <c r="DU143" t="str">
        <v/>
      </c>
    </row>
    <row r="144" spans="2:125" x14ac:dyDescent="0.25">
      <c r="B144" t="str" cm="1">
        <f t="array" ref="B144:F144">TRANSPOSE(_xlfn._xlws.SORT(_xlfn._xlws.FILTER(soilAnalyses[soil_analysis_level]&amp;" | "&amp;soilAnalyses[soil_analysis_name],soilAnalyses[experiment_ID]=A144)))</f>
        <v xml:space="preserve"> | </v>
      </c>
      <c r="C144" t="str">
        <v xml:space="preserve">0 | </v>
      </c>
      <c r="D144" t="str">
        <v xml:space="preserve">0 | </v>
      </c>
      <c r="E144" t="str">
        <v xml:space="preserve">0 | </v>
      </c>
      <c r="F144" t="str">
        <v xml:space="preserve">0 | </v>
      </c>
      <c r="DQ144" cm="1">
        <f t="array" ref="DQ144:DU144">TRANSPOSE(_xlfn._xlws.SORT(_xlfn._xlws.FILTER(soilAnalyses[soil_analysis_level],soilAnalyses[experiment_ID]=A144)))</f>
        <v>0</v>
      </c>
      <c r="DR144">
        <v>0</v>
      </c>
      <c r="DS144">
        <v>0</v>
      </c>
      <c r="DT144">
        <v>0</v>
      </c>
      <c r="DU144" t="str">
        <v/>
      </c>
    </row>
    <row r="145" spans="2:125" x14ac:dyDescent="0.25">
      <c r="B145" t="str" cm="1">
        <f t="array" ref="B145:F145">TRANSPOSE(_xlfn._xlws.SORT(_xlfn._xlws.FILTER(soilAnalyses[soil_analysis_level]&amp;" | "&amp;soilAnalyses[soil_analysis_name],soilAnalyses[experiment_ID]=A145)))</f>
        <v xml:space="preserve"> | </v>
      </c>
      <c r="C145" t="str">
        <v xml:space="preserve">0 | </v>
      </c>
      <c r="D145" t="str">
        <v xml:space="preserve">0 | </v>
      </c>
      <c r="E145" t="str">
        <v xml:space="preserve">0 | </v>
      </c>
      <c r="F145" t="str">
        <v xml:space="preserve">0 | </v>
      </c>
      <c r="DQ145" cm="1">
        <f t="array" ref="DQ145:DU145">TRANSPOSE(_xlfn._xlws.SORT(_xlfn._xlws.FILTER(soilAnalyses[soil_analysis_level],soilAnalyses[experiment_ID]=A145)))</f>
        <v>0</v>
      </c>
      <c r="DR145">
        <v>0</v>
      </c>
      <c r="DS145">
        <v>0</v>
      </c>
      <c r="DT145">
        <v>0</v>
      </c>
      <c r="DU145" t="str">
        <v/>
      </c>
    </row>
    <row r="146" spans="2:125" x14ac:dyDescent="0.25">
      <c r="B146" t="str" cm="1">
        <f t="array" ref="B146:F146">TRANSPOSE(_xlfn._xlws.SORT(_xlfn._xlws.FILTER(soilAnalyses[soil_analysis_level]&amp;" | "&amp;soilAnalyses[soil_analysis_name],soilAnalyses[experiment_ID]=A146)))</f>
        <v xml:space="preserve"> | </v>
      </c>
      <c r="C146" t="str">
        <v xml:space="preserve">0 | </v>
      </c>
      <c r="D146" t="str">
        <v xml:space="preserve">0 | </v>
      </c>
      <c r="E146" t="str">
        <v xml:space="preserve">0 | </v>
      </c>
      <c r="F146" t="str">
        <v xml:space="preserve">0 | </v>
      </c>
      <c r="DQ146" cm="1">
        <f t="array" ref="DQ146:DU146">TRANSPOSE(_xlfn._xlws.SORT(_xlfn._xlws.FILTER(soilAnalyses[soil_analysis_level],soilAnalyses[experiment_ID]=A146)))</f>
        <v>0</v>
      </c>
      <c r="DR146">
        <v>0</v>
      </c>
      <c r="DS146">
        <v>0</v>
      </c>
      <c r="DT146">
        <v>0</v>
      </c>
      <c r="DU146" t="str">
        <v/>
      </c>
    </row>
    <row r="147" spans="2:125" x14ac:dyDescent="0.25">
      <c r="B147" t="str" cm="1">
        <f t="array" ref="B147:F147">TRANSPOSE(_xlfn._xlws.SORT(_xlfn._xlws.FILTER(soilAnalyses[soil_analysis_level]&amp;" | "&amp;soilAnalyses[soil_analysis_name],soilAnalyses[experiment_ID]=A147)))</f>
        <v xml:space="preserve"> | </v>
      </c>
      <c r="C147" t="str">
        <v xml:space="preserve">0 | </v>
      </c>
      <c r="D147" t="str">
        <v xml:space="preserve">0 | </v>
      </c>
      <c r="E147" t="str">
        <v xml:space="preserve">0 | </v>
      </c>
      <c r="F147" t="str">
        <v xml:space="preserve">0 | </v>
      </c>
      <c r="DQ147" cm="1">
        <f t="array" ref="DQ147:DU147">TRANSPOSE(_xlfn._xlws.SORT(_xlfn._xlws.FILTER(soilAnalyses[soil_analysis_level],soilAnalyses[experiment_ID]=A147)))</f>
        <v>0</v>
      </c>
      <c r="DR147">
        <v>0</v>
      </c>
      <c r="DS147">
        <v>0</v>
      </c>
      <c r="DT147">
        <v>0</v>
      </c>
      <c r="DU147" t="str">
        <v/>
      </c>
    </row>
    <row r="148" spans="2:125" x14ac:dyDescent="0.25">
      <c r="B148" t="str" cm="1">
        <f t="array" ref="B148:F148">TRANSPOSE(_xlfn._xlws.SORT(_xlfn._xlws.FILTER(soilAnalyses[soil_analysis_level]&amp;" | "&amp;soilAnalyses[soil_analysis_name],soilAnalyses[experiment_ID]=A148)))</f>
        <v xml:space="preserve"> | </v>
      </c>
      <c r="C148" t="str">
        <v xml:space="preserve">0 | </v>
      </c>
      <c r="D148" t="str">
        <v xml:space="preserve">0 | </v>
      </c>
      <c r="E148" t="str">
        <v xml:space="preserve">0 | </v>
      </c>
      <c r="F148" t="str">
        <v xml:space="preserve">0 | </v>
      </c>
      <c r="DQ148" cm="1">
        <f t="array" ref="DQ148:DU148">TRANSPOSE(_xlfn._xlws.SORT(_xlfn._xlws.FILTER(soilAnalyses[soil_analysis_level],soilAnalyses[experiment_ID]=A148)))</f>
        <v>0</v>
      </c>
      <c r="DR148">
        <v>0</v>
      </c>
      <c r="DS148">
        <v>0</v>
      </c>
      <c r="DT148">
        <v>0</v>
      </c>
      <c r="DU148" t="str">
        <v/>
      </c>
    </row>
    <row r="149" spans="2:125" x14ac:dyDescent="0.25">
      <c r="B149" t="str" cm="1">
        <f t="array" ref="B149:F149">TRANSPOSE(_xlfn._xlws.SORT(_xlfn._xlws.FILTER(soilAnalyses[soil_analysis_level]&amp;" | "&amp;soilAnalyses[soil_analysis_name],soilAnalyses[experiment_ID]=A149)))</f>
        <v xml:space="preserve"> | </v>
      </c>
      <c r="C149" t="str">
        <v xml:space="preserve">0 | </v>
      </c>
      <c r="D149" t="str">
        <v xml:space="preserve">0 | </v>
      </c>
      <c r="E149" t="str">
        <v xml:space="preserve">0 | </v>
      </c>
      <c r="F149" t="str">
        <v xml:space="preserve">0 | </v>
      </c>
      <c r="DQ149" cm="1">
        <f t="array" ref="DQ149:DU149">TRANSPOSE(_xlfn._xlws.SORT(_xlfn._xlws.FILTER(soilAnalyses[soil_analysis_level],soilAnalyses[experiment_ID]=A149)))</f>
        <v>0</v>
      </c>
      <c r="DR149">
        <v>0</v>
      </c>
      <c r="DS149">
        <v>0</v>
      </c>
      <c r="DT149">
        <v>0</v>
      </c>
      <c r="DU149" t="str">
        <v/>
      </c>
    </row>
    <row r="150" spans="2:125" x14ac:dyDescent="0.25">
      <c r="B150" t="str" cm="1">
        <f t="array" ref="B150:F150">TRANSPOSE(_xlfn._xlws.SORT(_xlfn._xlws.FILTER(soilAnalyses[soil_analysis_level]&amp;" | "&amp;soilAnalyses[soil_analysis_name],soilAnalyses[experiment_ID]=A150)))</f>
        <v xml:space="preserve"> | </v>
      </c>
      <c r="C150" t="str">
        <v xml:space="preserve">0 | </v>
      </c>
      <c r="D150" t="str">
        <v xml:space="preserve">0 | </v>
      </c>
      <c r="E150" t="str">
        <v xml:space="preserve">0 | </v>
      </c>
      <c r="F150" t="str">
        <v xml:space="preserve">0 | </v>
      </c>
      <c r="DQ150" cm="1">
        <f t="array" ref="DQ150:DU150">TRANSPOSE(_xlfn._xlws.SORT(_xlfn._xlws.FILTER(soilAnalyses[soil_analysis_level],soilAnalyses[experiment_ID]=A150)))</f>
        <v>0</v>
      </c>
      <c r="DR150">
        <v>0</v>
      </c>
      <c r="DS150">
        <v>0</v>
      </c>
      <c r="DT150">
        <v>0</v>
      </c>
      <c r="DU150" t="str">
        <v/>
      </c>
    </row>
    <row r="151" spans="2:125" x14ac:dyDescent="0.25">
      <c r="B151" t="str" cm="1">
        <f t="array" ref="B151:F151">TRANSPOSE(_xlfn._xlws.SORT(_xlfn._xlws.FILTER(soilAnalyses[soil_analysis_level]&amp;" | "&amp;soilAnalyses[soil_analysis_name],soilAnalyses[experiment_ID]=A151)))</f>
        <v xml:space="preserve"> | </v>
      </c>
      <c r="C151" t="str">
        <v xml:space="preserve">0 | </v>
      </c>
      <c r="D151" t="str">
        <v xml:space="preserve">0 | </v>
      </c>
      <c r="E151" t="str">
        <v xml:space="preserve">0 | </v>
      </c>
      <c r="F151" t="str">
        <v xml:space="preserve">0 | </v>
      </c>
      <c r="DQ151" cm="1">
        <f t="array" ref="DQ151:DU151">TRANSPOSE(_xlfn._xlws.SORT(_xlfn._xlws.FILTER(soilAnalyses[soil_analysis_level],soilAnalyses[experiment_ID]=A151)))</f>
        <v>0</v>
      </c>
      <c r="DR151">
        <v>0</v>
      </c>
      <c r="DS151">
        <v>0</v>
      </c>
      <c r="DT151">
        <v>0</v>
      </c>
      <c r="DU151" t="str">
        <v/>
      </c>
    </row>
    <row r="152" spans="2:125" x14ac:dyDescent="0.25">
      <c r="B152" t="str" cm="1">
        <f t="array" ref="B152:F152">TRANSPOSE(_xlfn._xlws.SORT(_xlfn._xlws.FILTER(soilAnalyses[soil_analysis_level]&amp;" | "&amp;soilAnalyses[soil_analysis_name],soilAnalyses[experiment_ID]=A152)))</f>
        <v xml:space="preserve"> | </v>
      </c>
      <c r="C152" t="str">
        <v xml:space="preserve">0 | </v>
      </c>
      <c r="D152" t="str">
        <v xml:space="preserve">0 | </v>
      </c>
      <c r="E152" t="str">
        <v xml:space="preserve">0 | </v>
      </c>
      <c r="F152" t="str">
        <v xml:space="preserve">0 | </v>
      </c>
      <c r="DQ152" cm="1">
        <f t="array" ref="DQ152:DU152">TRANSPOSE(_xlfn._xlws.SORT(_xlfn._xlws.FILTER(soilAnalyses[soil_analysis_level],soilAnalyses[experiment_ID]=A152)))</f>
        <v>0</v>
      </c>
      <c r="DR152">
        <v>0</v>
      </c>
      <c r="DS152">
        <v>0</v>
      </c>
      <c r="DT152">
        <v>0</v>
      </c>
      <c r="DU152" t="str">
        <v/>
      </c>
    </row>
    <row r="153" spans="2:125" x14ac:dyDescent="0.25">
      <c r="B153" t="str" cm="1">
        <f t="array" ref="B153:F153">TRANSPOSE(_xlfn._xlws.SORT(_xlfn._xlws.FILTER(soilAnalyses[soil_analysis_level]&amp;" | "&amp;soilAnalyses[soil_analysis_name],soilAnalyses[experiment_ID]=A153)))</f>
        <v xml:space="preserve"> | </v>
      </c>
      <c r="C153" t="str">
        <v xml:space="preserve">0 | </v>
      </c>
      <c r="D153" t="str">
        <v xml:space="preserve">0 | </v>
      </c>
      <c r="E153" t="str">
        <v xml:space="preserve">0 | </v>
      </c>
      <c r="F153" t="str">
        <v xml:space="preserve">0 | </v>
      </c>
      <c r="DQ153" cm="1">
        <f t="array" ref="DQ153:DU153">TRANSPOSE(_xlfn._xlws.SORT(_xlfn._xlws.FILTER(soilAnalyses[soil_analysis_level],soilAnalyses[experiment_ID]=A153)))</f>
        <v>0</v>
      </c>
      <c r="DR153">
        <v>0</v>
      </c>
      <c r="DS153">
        <v>0</v>
      </c>
      <c r="DT153">
        <v>0</v>
      </c>
      <c r="DU153" t="str">
        <v/>
      </c>
    </row>
    <row r="154" spans="2:125" x14ac:dyDescent="0.25">
      <c r="B154" t="str" cm="1">
        <f t="array" ref="B154:F154">TRANSPOSE(_xlfn._xlws.SORT(_xlfn._xlws.FILTER(soilAnalyses[soil_analysis_level]&amp;" | "&amp;soilAnalyses[soil_analysis_name],soilAnalyses[experiment_ID]=A154)))</f>
        <v xml:space="preserve"> | </v>
      </c>
      <c r="C154" t="str">
        <v xml:space="preserve">0 | </v>
      </c>
      <c r="D154" t="str">
        <v xml:space="preserve">0 | </v>
      </c>
      <c r="E154" t="str">
        <v xml:space="preserve">0 | </v>
      </c>
      <c r="F154" t="str">
        <v xml:space="preserve">0 | </v>
      </c>
      <c r="DQ154" cm="1">
        <f t="array" ref="DQ154:DU154">TRANSPOSE(_xlfn._xlws.SORT(_xlfn._xlws.FILTER(soilAnalyses[soil_analysis_level],soilAnalyses[experiment_ID]=A154)))</f>
        <v>0</v>
      </c>
      <c r="DR154">
        <v>0</v>
      </c>
      <c r="DS154">
        <v>0</v>
      </c>
      <c r="DT154">
        <v>0</v>
      </c>
      <c r="DU154" t="str">
        <v/>
      </c>
    </row>
    <row r="155" spans="2:125" x14ac:dyDescent="0.25">
      <c r="B155" t="str" cm="1">
        <f t="array" ref="B155:F155">TRANSPOSE(_xlfn._xlws.SORT(_xlfn._xlws.FILTER(soilAnalyses[soil_analysis_level]&amp;" | "&amp;soilAnalyses[soil_analysis_name],soilAnalyses[experiment_ID]=A155)))</f>
        <v xml:space="preserve"> | </v>
      </c>
      <c r="C155" t="str">
        <v xml:space="preserve">0 | </v>
      </c>
      <c r="D155" t="str">
        <v xml:space="preserve">0 | </v>
      </c>
      <c r="E155" t="str">
        <v xml:space="preserve">0 | </v>
      </c>
      <c r="F155" t="str">
        <v xml:space="preserve">0 | </v>
      </c>
      <c r="DQ155" cm="1">
        <f t="array" ref="DQ155:DU155">TRANSPOSE(_xlfn._xlws.SORT(_xlfn._xlws.FILTER(soilAnalyses[soil_analysis_level],soilAnalyses[experiment_ID]=A155)))</f>
        <v>0</v>
      </c>
      <c r="DR155">
        <v>0</v>
      </c>
      <c r="DS155">
        <v>0</v>
      </c>
      <c r="DT155">
        <v>0</v>
      </c>
      <c r="DU155" t="str">
        <v/>
      </c>
    </row>
    <row r="156" spans="2:125" x14ac:dyDescent="0.25">
      <c r="B156" t="str" cm="1">
        <f t="array" ref="B156:F156">TRANSPOSE(_xlfn._xlws.SORT(_xlfn._xlws.FILTER(soilAnalyses[soil_analysis_level]&amp;" | "&amp;soilAnalyses[soil_analysis_name],soilAnalyses[experiment_ID]=A156)))</f>
        <v xml:space="preserve"> | </v>
      </c>
      <c r="C156" t="str">
        <v xml:space="preserve">0 | </v>
      </c>
      <c r="D156" t="str">
        <v xml:space="preserve">0 | </v>
      </c>
      <c r="E156" t="str">
        <v xml:space="preserve">0 | </v>
      </c>
      <c r="F156" t="str">
        <v xml:space="preserve">0 | </v>
      </c>
      <c r="DQ156" cm="1">
        <f t="array" ref="DQ156:DU156">TRANSPOSE(_xlfn._xlws.SORT(_xlfn._xlws.FILTER(soilAnalyses[soil_analysis_level],soilAnalyses[experiment_ID]=A156)))</f>
        <v>0</v>
      </c>
      <c r="DR156">
        <v>0</v>
      </c>
      <c r="DS156">
        <v>0</v>
      </c>
      <c r="DT156">
        <v>0</v>
      </c>
      <c r="DU156" t="str">
        <v/>
      </c>
    </row>
    <row r="157" spans="2:125" x14ac:dyDescent="0.25">
      <c r="B157" t="str" cm="1">
        <f t="array" ref="B157:F157">TRANSPOSE(_xlfn._xlws.SORT(_xlfn._xlws.FILTER(soilAnalyses[soil_analysis_level]&amp;" | "&amp;soilAnalyses[soil_analysis_name],soilAnalyses[experiment_ID]=A157)))</f>
        <v xml:space="preserve"> | </v>
      </c>
      <c r="C157" t="str">
        <v xml:space="preserve">0 | </v>
      </c>
      <c r="D157" t="str">
        <v xml:space="preserve">0 | </v>
      </c>
      <c r="E157" t="str">
        <v xml:space="preserve">0 | </v>
      </c>
      <c r="F157" t="str">
        <v xml:space="preserve">0 | </v>
      </c>
      <c r="DQ157" cm="1">
        <f t="array" ref="DQ157:DU157">TRANSPOSE(_xlfn._xlws.SORT(_xlfn._xlws.FILTER(soilAnalyses[soil_analysis_level],soilAnalyses[experiment_ID]=A157)))</f>
        <v>0</v>
      </c>
      <c r="DR157">
        <v>0</v>
      </c>
      <c r="DS157">
        <v>0</v>
      </c>
      <c r="DT157">
        <v>0</v>
      </c>
      <c r="DU157" t="str">
        <v/>
      </c>
    </row>
    <row r="158" spans="2:125" x14ac:dyDescent="0.25">
      <c r="B158" t="str" cm="1">
        <f t="array" ref="B158:F158">TRANSPOSE(_xlfn._xlws.SORT(_xlfn._xlws.FILTER(soilAnalyses[soil_analysis_level]&amp;" | "&amp;soilAnalyses[soil_analysis_name],soilAnalyses[experiment_ID]=A158)))</f>
        <v xml:space="preserve"> | </v>
      </c>
      <c r="C158" t="str">
        <v xml:space="preserve">0 | </v>
      </c>
      <c r="D158" t="str">
        <v xml:space="preserve">0 | </v>
      </c>
      <c r="E158" t="str">
        <v xml:space="preserve">0 | </v>
      </c>
      <c r="F158" t="str">
        <v xml:space="preserve">0 | </v>
      </c>
      <c r="DQ158" cm="1">
        <f t="array" ref="DQ158:DU158">TRANSPOSE(_xlfn._xlws.SORT(_xlfn._xlws.FILTER(soilAnalyses[soil_analysis_level],soilAnalyses[experiment_ID]=A158)))</f>
        <v>0</v>
      </c>
      <c r="DR158">
        <v>0</v>
      </c>
      <c r="DS158">
        <v>0</v>
      </c>
      <c r="DT158">
        <v>0</v>
      </c>
      <c r="DU158" t="str">
        <v/>
      </c>
    </row>
    <row r="159" spans="2:125" x14ac:dyDescent="0.25">
      <c r="B159" t="str" cm="1">
        <f t="array" ref="B159:F159">TRANSPOSE(_xlfn._xlws.SORT(_xlfn._xlws.FILTER(soilAnalyses[soil_analysis_level]&amp;" | "&amp;soilAnalyses[soil_analysis_name],soilAnalyses[experiment_ID]=A159)))</f>
        <v xml:space="preserve"> | </v>
      </c>
      <c r="C159" t="str">
        <v xml:space="preserve">0 | </v>
      </c>
      <c r="D159" t="str">
        <v xml:space="preserve">0 | </v>
      </c>
      <c r="E159" t="str">
        <v xml:space="preserve">0 | </v>
      </c>
      <c r="F159" t="str">
        <v xml:space="preserve">0 | </v>
      </c>
      <c r="DQ159" cm="1">
        <f t="array" ref="DQ159:DU159">TRANSPOSE(_xlfn._xlws.SORT(_xlfn._xlws.FILTER(soilAnalyses[soil_analysis_level],soilAnalyses[experiment_ID]=A159)))</f>
        <v>0</v>
      </c>
      <c r="DR159">
        <v>0</v>
      </c>
      <c r="DS159">
        <v>0</v>
      </c>
      <c r="DT159">
        <v>0</v>
      </c>
      <c r="DU159" t="str">
        <v/>
      </c>
    </row>
    <row r="160" spans="2:125" x14ac:dyDescent="0.25">
      <c r="B160" t="str" cm="1">
        <f t="array" ref="B160:F160">TRANSPOSE(_xlfn._xlws.SORT(_xlfn._xlws.FILTER(soilAnalyses[soil_analysis_level]&amp;" | "&amp;soilAnalyses[soil_analysis_name],soilAnalyses[experiment_ID]=A160)))</f>
        <v xml:space="preserve"> | </v>
      </c>
      <c r="C160" t="str">
        <v xml:space="preserve">0 | </v>
      </c>
      <c r="D160" t="str">
        <v xml:space="preserve">0 | </v>
      </c>
      <c r="E160" t="str">
        <v xml:space="preserve">0 | </v>
      </c>
      <c r="F160" t="str">
        <v xml:space="preserve">0 | </v>
      </c>
      <c r="DQ160" cm="1">
        <f t="array" ref="DQ160:DU160">TRANSPOSE(_xlfn._xlws.SORT(_xlfn._xlws.FILTER(soilAnalyses[soil_analysis_level],soilAnalyses[experiment_ID]=A160)))</f>
        <v>0</v>
      </c>
      <c r="DR160">
        <v>0</v>
      </c>
      <c r="DS160">
        <v>0</v>
      </c>
      <c r="DT160">
        <v>0</v>
      </c>
      <c r="DU160" t="str">
        <v/>
      </c>
    </row>
    <row r="161" spans="2:125" x14ac:dyDescent="0.25">
      <c r="B161" t="str" cm="1">
        <f t="array" ref="B161:F161">TRANSPOSE(_xlfn._xlws.SORT(_xlfn._xlws.FILTER(soilAnalyses[soil_analysis_level]&amp;" | "&amp;soilAnalyses[soil_analysis_name],soilAnalyses[experiment_ID]=A161)))</f>
        <v xml:space="preserve"> | </v>
      </c>
      <c r="C161" t="str">
        <v xml:space="preserve">0 | </v>
      </c>
      <c r="D161" t="str">
        <v xml:space="preserve">0 | </v>
      </c>
      <c r="E161" t="str">
        <v xml:space="preserve">0 | </v>
      </c>
      <c r="F161" t="str">
        <v xml:space="preserve">0 | </v>
      </c>
      <c r="DQ161" cm="1">
        <f t="array" ref="DQ161:DU161">TRANSPOSE(_xlfn._xlws.SORT(_xlfn._xlws.FILTER(soilAnalyses[soil_analysis_level],soilAnalyses[experiment_ID]=A161)))</f>
        <v>0</v>
      </c>
      <c r="DR161">
        <v>0</v>
      </c>
      <c r="DS161">
        <v>0</v>
      </c>
      <c r="DT161">
        <v>0</v>
      </c>
      <c r="DU161" t="str">
        <v/>
      </c>
    </row>
    <row r="162" spans="2:125" x14ac:dyDescent="0.25">
      <c r="B162" t="str" cm="1">
        <f t="array" ref="B162:F162">TRANSPOSE(_xlfn._xlws.SORT(_xlfn._xlws.FILTER(soilAnalyses[soil_analysis_level]&amp;" | "&amp;soilAnalyses[soil_analysis_name],soilAnalyses[experiment_ID]=A162)))</f>
        <v xml:space="preserve"> | </v>
      </c>
      <c r="C162" t="str">
        <v xml:space="preserve">0 | </v>
      </c>
      <c r="D162" t="str">
        <v xml:space="preserve">0 | </v>
      </c>
      <c r="E162" t="str">
        <v xml:space="preserve">0 | </v>
      </c>
      <c r="F162" t="str">
        <v xml:space="preserve">0 | </v>
      </c>
      <c r="DQ162" cm="1">
        <f t="array" ref="DQ162:DU162">TRANSPOSE(_xlfn._xlws.SORT(_xlfn._xlws.FILTER(soilAnalyses[soil_analysis_level],soilAnalyses[experiment_ID]=A162)))</f>
        <v>0</v>
      </c>
      <c r="DR162">
        <v>0</v>
      </c>
      <c r="DS162">
        <v>0</v>
      </c>
      <c r="DT162">
        <v>0</v>
      </c>
      <c r="DU162" t="str">
        <v/>
      </c>
    </row>
    <row r="163" spans="2:125" x14ac:dyDescent="0.25">
      <c r="B163" t="str" cm="1">
        <f t="array" ref="B163:F163">TRANSPOSE(_xlfn._xlws.SORT(_xlfn._xlws.FILTER(soilAnalyses[soil_analysis_level]&amp;" | "&amp;soilAnalyses[soil_analysis_name],soilAnalyses[experiment_ID]=A163)))</f>
        <v xml:space="preserve"> | </v>
      </c>
      <c r="C163" t="str">
        <v xml:space="preserve">0 | </v>
      </c>
      <c r="D163" t="str">
        <v xml:space="preserve">0 | </v>
      </c>
      <c r="E163" t="str">
        <v xml:space="preserve">0 | </v>
      </c>
      <c r="F163" t="str">
        <v xml:space="preserve">0 | </v>
      </c>
      <c r="DQ163" cm="1">
        <f t="array" ref="DQ163:DU163">TRANSPOSE(_xlfn._xlws.SORT(_xlfn._xlws.FILTER(soilAnalyses[soil_analysis_level],soilAnalyses[experiment_ID]=A163)))</f>
        <v>0</v>
      </c>
      <c r="DR163">
        <v>0</v>
      </c>
      <c r="DS163">
        <v>0</v>
      </c>
      <c r="DT163">
        <v>0</v>
      </c>
      <c r="DU163" t="str">
        <v/>
      </c>
    </row>
    <row r="164" spans="2:125" x14ac:dyDescent="0.25">
      <c r="B164" t="str" cm="1">
        <f t="array" ref="B164:F164">TRANSPOSE(_xlfn._xlws.SORT(_xlfn._xlws.FILTER(soilAnalyses[soil_analysis_level]&amp;" | "&amp;soilAnalyses[soil_analysis_name],soilAnalyses[experiment_ID]=A164)))</f>
        <v xml:space="preserve"> | </v>
      </c>
      <c r="C164" t="str">
        <v xml:space="preserve">0 | </v>
      </c>
      <c r="D164" t="str">
        <v xml:space="preserve">0 | </v>
      </c>
      <c r="E164" t="str">
        <v xml:space="preserve">0 | </v>
      </c>
      <c r="F164" t="str">
        <v xml:space="preserve">0 | </v>
      </c>
      <c r="DQ164" cm="1">
        <f t="array" ref="DQ164:DU164">TRANSPOSE(_xlfn._xlws.SORT(_xlfn._xlws.FILTER(soilAnalyses[soil_analysis_level],soilAnalyses[experiment_ID]=A164)))</f>
        <v>0</v>
      </c>
      <c r="DR164">
        <v>0</v>
      </c>
      <c r="DS164">
        <v>0</v>
      </c>
      <c r="DT164">
        <v>0</v>
      </c>
      <c r="DU164" t="str">
        <v/>
      </c>
    </row>
    <row r="165" spans="2:125" x14ac:dyDescent="0.25">
      <c r="B165" t="str" cm="1">
        <f t="array" ref="B165:F165">TRANSPOSE(_xlfn._xlws.SORT(_xlfn._xlws.FILTER(soilAnalyses[soil_analysis_level]&amp;" | "&amp;soilAnalyses[soil_analysis_name],soilAnalyses[experiment_ID]=A165)))</f>
        <v xml:space="preserve"> | </v>
      </c>
      <c r="C165" t="str">
        <v xml:space="preserve">0 | </v>
      </c>
      <c r="D165" t="str">
        <v xml:space="preserve">0 | </v>
      </c>
      <c r="E165" t="str">
        <v xml:space="preserve">0 | </v>
      </c>
      <c r="F165" t="str">
        <v xml:space="preserve">0 | </v>
      </c>
      <c r="DQ165" cm="1">
        <f t="array" ref="DQ165:DU165">TRANSPOSE(_xlfn._xlws.SORT(_xlfn._xlws.FILTER(soilAnalyses[soil_analysis_level],soilAnalyses[experiment_ID]=A165)))</f>
        <v>0</v>
      </c>
      <c r="DR165">
        <v>0</v>
      </c>
      <c r="DS165">
        <v>0</v>
      </c>
      <c r="DT165">
        <v>0</v>
      </c>
      <c r="DU165" t="str">
        <v/>
      </c>
    </row>
    <row r="166" spans="2:125" x14ac:dyDescent="0.25">
      <c r="B166" t="str" cm="1">
        <f t="array" ref="B166:F166">TRANSPOSE(_xlfn._xlws.SORT(_xlfn._xlws.FILTER(soilAnalyses[soil_analysis_level]&amp;" | "&amp;soilAnalyses[soil_analysis_name],soilAnalyses[experiment_ID]=A166)))</f>
        <v xml:space="preserve"> | </v>
      </c>
      <c r="C166" t="str">
        <v xml:space="preserve">0 | </v>
      </c>
      <c r="D166" t="str">
        <v xml:space="preserve">0 | </v>
      </c>
      <c r="E166" t="str">
        <v xml:space="preserve">0 | </v>
      </c>
      <c r="F166" t="str">
        <v xml:space="preserve">0 | </v>
      </c>
      <c r="DQ166" cm="1">
        <f t="array" ref="DQ166:DU166">TRANSPOSE(_xlfn._xlws.SORT(_xlfn._xlws.FILTER(soilAnalyses[soil_analysis_level],soilAnalyses[experiment_ID]=A166)))</f>
        <v>0</v>
      </c>
      <c r="DR166">
        <v>0</v>
      </c>
      <c r="DS166">
        <v>0</v>
      </c>
      <c r="DT166">
        <v>0</v>
      </c>
      <c r="DU166" t="str">
        <v/>
      </c>
    </row>
    <row r="167" spans="2:125" x14ac:dyDescent="0.25">
      <c r="B167" t="str" cm="1">
        <f t="array" ref="B167:F167">TRANSPOSE(_xlfn._xlws.SORT(_xlfn._xlws.FILTER(soilAnalyses[soil_analysis_level]&amp;" | "&amp;soilAnalyses[soil_analysis_name],soilAnalyses[experiment_ID]=A167)))</f>
        <v xml:space="preserve"> | </v>
      </c>
      <c r="C167" t="str">
        <v xml:space="preserve">0 | </v>
      </c>
      <c r="D167" t="str">
        <v xml:space="preserve">0 | </v>
      </c>
      <c r="E167" t="str">
        <v xml:space="preserve">0 | </v>
      </c>
      <c r="F167" t="str">
        <v xml:space="preserve">0 | </v>
      </c>
      <c r="DQ167" cm="1">
        <f t="array" ref="DQ167:DU167">TRANSPOSE(_xlfn._xlws.SORT(_xlfn._xlws.FILTER(soilAnalyses[soil_analysis_level],soilAnalyses[experiment_ID]=A167)))</f>
        <v>0</v>
      </c>
      <c r="DR167">
        <v>0</v>
      </c>
      <c r="DS167">
        <v>0</v>
      </c>
      <c r="DT167">
        <v>0</v>
      </c>
      <c r="DU167" t="str">
        <v/>
      </c>
    </row>
    <row r="168" spans="2:125" x14ac:dyDescent="0.25">
      <c r="B168" t="str" cm="1">
        <f t="array" ref="B168:F168">TRANSPOSE(_xlfn._xlws.SORT(_xlfn._xlws.FILTER(soilAnalyses[soil_analysis_level]&amp;" | "&amp;soilAnalyses[soil_analysis_name],soilAnalyses[experiment_ID]=A168)))</f>
        <v xml:space="preserve"> | </v>
      </c>
      <c r="C168" t="str">
        <v xml:space="preserve">0 | </v>
      </c>
      <c r="D168" t="str">
        <v xml:space="preserve">0 | </v>
      </c>
      <c r="E168" t="str">
        <v xml:space="preserve">0 | </v>
      </c>
      <c r="F168" t="str">
        <v xml:space="preserve">0 | </v>
      </c>
      <c r="DQ168" cm="1">
        <f t="array" ref="DQ168:DU168">TRANSPOSE(_xlfn._xlws.SORT(_xlfn._xlws.FILTER(soilAnalyses[soil_analysis_level],soilAnalyses[experiment_ID]=A168)))</f>
        <v>0</v>
      </c>
      <c r="DR168">
        <v>0</v>
      </c>
      <c r="DS168">
        <v>0</v>
      </c>
      <c r="DT168">
        <v>0</v>
      </c>
      <c r="DU168" t="str">
        <v/>
      </c>
    </row>
    <row r="169" spans="2:125" x14ac:dyDescent="0.25">
      <c r="B169" t="str" cm="1">
        <f t="array" ref="B169:F169">TRANSPOSE(_xlfn._xlws.SORT(_xlfn._xlws.FILTER(soilAnalyses[soil_analysis_level]&amp;" | "&amp;soilAnalyses[soil_analysis_name],soilAnalyses[experiment_ID]=A169)))</f>
        <v xml:space="preserve"> | </v>
      </c>
      <c r="C169" t="str">
        <v xml:space="preserve">0 | </v>
      </c>
      <c r="D169" t="str">
        <v xml:space="preserve">0 | </v>
      </c>
      <c r="E169" t="str">
        <v xml:space="preserve">0 | </v>
      </c>
      <c r="F169" t="str">
        <v xml:space="preserve">0 | </v>
      </c>
      <c r="DQ169" cm="1">
        <f t="array" ref="DQ169:DU169">TRANSPOSE(_xlfn._xlws.SORT(_xlfn._xlws.FILTER(soilAnalyses[soil_analysis_level],soilAnalyses[experiment_ID]=A169)))</f>
        <v>0</v>
      </c>
      <c r="DR169">
        <v>0</v>
      </c>
      <c r="DS169">
        <v>0</v>
      </c>
      <c r="DT169">
        <v>0</v>
      </c>
      <c r="DU169" t="str">
        <v/>
      </c>
    </row>
    <row r="170" spans="2:125" x14ac:dyDescent="0.25">
      <c r="B170" t="str" cm="1">
        <f t="array" ref="B170:F170">TRANSPOSE(_xlfn._xlws.SORT(_xlfn._xlws.FILTER(soilAnalyses[soil_analysis_level]&amp;" | "&amp;soilAnalyses[soil_analysis_name],soilAnalyses[experiment_ID]=A170)))</f>
        <v xml:space="preserve"> | </v>
      </c>
      <c r="C170" t="str">
        <v xml:space="preserve">0 | </v>
      </c>
      <c r="D170" t="str">
        <v xml:space="preserve">0 | </v>
      </c>
      <c r="E170" t="str">
        <v xml:space="preserve">0 | </v>
      </c>
      <c r="F170" t="str">
        <v xml:space="preserve">0 | </v>
      </c>
      <c r="DQ170" cm="1">
        <f t="array" ref="DQ170:DU170">TRANSPOSE(_xlfn._xlws.SORT(_xlfn._xlws.FILTER(soilAnalyses[soil_analysis_level],soilAnalyses[experiment_ID]=A170)))</f>
        <v>0</v>
      </c>
      <c r="DR170">
        <v>0</v>
      </c>
      <c r="DS170">
        <v>0</v>
      </c>
      <c r="DT170">
        <v>0</v>
      </c>
      <c r="DU170" t="str">
        <v/>
      </c>
    </row>
    <row r="171" spans="2:125" x14ac:dyDescent="0.25">
      <c r="B171" t="str" cm="1">
        <f t="array" ref="B171:F171">TRANSPOSE(_xlfn._xlws.SORT(_xlfn._xlws.FILTER(soilAnalyses[soil_analysis_level]&amp;" | "&amp;soilAnalyses[soil_analysis_name],soilAnalyses[experiment_ID]=A171)))</f>
        <v xml:space="preserve"> | </v>
      </c>
      <c r="C171" t="str">
        <v xml:space="preserve">0 | </v>
      </c>
      <c r="D171" t="str">
        <v xml:space="preserve">0 | </v>
      </c>
      <c r="E171" t="str">
        <v xml:space="preserve">0 | </v>
      </c>
      <c r="F171" t="str">
        <v xml:space="preserve">0 | </v>
      </c>
      <c r="DQ171" cm="1">
        <f t="array" ref="DQ171:DU171">TRANSPOSE(_xlfn._xlws.SORT(_xlfn._xlws.FILTER(soilAnalyses[soil_analysis_level],soilAnalyses[experiment_ID]=A171)))</f>
        <v>0</v>
      </c>
      <c r="DR171">
        <v>0</v>
      </c>
      <c r="DS171">
        <v>0</v>
      </c>
      <c r="DT171">
        <v>0</v>
      </c>
      <c r="DU171" t="str">
        <v/>
      </c>
    </row>
    <row r="172" spans="2:125" x14ac:dyDescent="0.25">
      <c r="B172" t="str" cm="1">
        <f t="array" ref="B172:F172">TRANSPOSE(_xlfn._xlws.SORT(_xlfn._xlws.FILTER(soilAnalyses[soil_analysis_level]&amp;" | "&amp;soilAnalyses[soil_analysis_name],soilAnalyses[experiment_ID]=A172)))</f>
        <v xml:space="preserve"> | </v>
      </c>
      <c r="C172" t="str">
        <v xml:space="preserve">0 | </v>
      </c>
      <c r="D172" t="str">
        <v xml:space="preserve">0 | </v>
      </c>
      <c r="E172" t="str">
        <v xml:space="preserve">0 | </v>
      </c>
      <c r="F172" t="str">
        <v xml:space="preserve">0 | </v>
      </c>
      <c r="DQ172" cm="1">
        <f t="array" ref="DQ172:DU172">TRANSPOSE(_xlfn._xlws.SORT(_xlfn._xlws.FILTER(soilAnalyses[soil_analysis_level],soilAnalyses[experiment_ID]=A172)))</f>
        <v>0</v>
      </c>
      <c r="DR172">
        <v>0</v>
      </c>
      <c r="DS172">
        <v>0</v>
      </c>
      <c r="DT172">
        <v>0</v>
      </c>
      <c r="DU172" t="str">
        <v/>
      </c>
    </row>
    <row r="173" spans="2:125" x14ac:dyDescent="0.25">
      <c r="B173" t="str" cm="1">
        <f t="array" ref="B173:F173">TRANSPOSE(_xlfn._xlws.SORT(_xlfn._xlws.FILTER(soilAnalyses[soil_analysis_level]&amp;" | "&amp;soilAnalyses[soil_analysis_name],soilAnalyses[experiment_ID]=A173)))</f>
        <v xml:space="preserve"> | </v>
      </c>
      <c r="C173" t="str">
        <v xml:space="preserve">0 | </v>
      </c>
      <c r="D173" t="str">
        <v xml:space="preserve">0 | </v>
      </c>
      <c r="E173" t="str">
        <v xml:space="preserve">0 | </v>
      </c>
      <c r="F173" t="str">
        <v xml:space="preserve">0 | </v>
      </c>
      <c r="DQ173" cm="1">
        <f t="array" ref="DQ173:DU173">TRANSPOSE(_xlfn._xlws.SORT(_xlfn._xlws.FILTER(soilAnalyses[soil_analysis_level],soilAnalyses[experiment_ID]=A173)))</f>
        <v>0</v>
      </c>
      <c r="DR173">
        <v>0</v>
      </c>
      <c r="DS173">
        <v>0</v>
      </c>
      <c r="DT173">
        <v>0</v>
      </c>
      <c r="DU173" t="str">
        <v/>
      </c>
    </row>
    <row r="174" spans="2:125" x14ac:dyDescent="0.25">
      <c r="B174" t="str" cm="1">
        <f t="array" ref="B174:F174">TRANSPOSE(_xlfn._xlws.SORT(_xlfn._xlws.FILTER(soilAnalyses[soil_analysis_level]&amp;" | "&amp;soilAnalyses[soil_analysis_name],soilAnalyses[experiment_ID]=A174)))</f>
        <v xml:space="preserve"> | </v>
      </c>
      <c r="C174" t="str">
        <v xml:space="preserve">0 | </v>
      </c>
      <c r="D174" t="str">
        <v xml:space="preserve">0 | </v>
      </c>
      <c r="E174" t="str">
        <v xml:space="preserve">0 | </v>
      </c>
      <c r="F174" t="str">
        <v xml:space="preserve">0 | </v>
      </c>
      <c r="DQ174" cm="1">
        <f t="array" ref="DQ174:DU174">TRANSPOSE(_xlfn._xlws.SORT(_xlfn._xlws.FILTER(soilAnalyses[soil_analysis_level],soilAnalyses[experiment_ID]=A174)))</f>
        <v>0</v>
      </c>
      <c r="DR174">
        <v>0</v>
      </c>
      <c r="DS174">
        <v>0</v>
      </c>
      <c r="DT174">
        <v>0</v>
      </c>
      <c r="DU174" t="str">
        <v/>
      </c>
    </row>
    <row r="175" spans="2:125" x14ac:dyDescent="0.25">
      <c r="B175" t="str" cm="1">
        <f t="array" ref="B175:F175">TRANSPOSE(_xlfn._xlws.SORT(_xlfn._xlws.FILTER(soilAnalyses[soil_analysis_level]&amp;" | "&amp;soilAnalyses[soil_analysis_name],soilAnalyses[experiment_ID]=A175)))</f>
        <v xml:space="preserve"> | </v>
      </c>
      <c r="C175" t="str">
        <v xml:space="preserve">0 | </v>
      </c>
      <c r="D175" t="str">
        <v xml:space="preserve">0 | </v>
      </c>
      <c r="E175" t="str">
        <v xml:space="preserve">0 | </v>
      </c>
      <c r="F175" t="str">
        <v xml:space="preserve">0 | </v>
      </c>
      <c r="DQ175" cm="1">
        <f t="array" ref="DQ175:DU175">TRANSPOSE(_xlfn._xlws.SORT(_xlfn._xlws.FILTER(soilAnalyses[soil_analysis_level],soilAnalyses[experiment_ID]=A175)))</f>
        <v>0</v>
      </c>
      <c r="DR175">
        <v>0</v>
      </c>
      <c r="DS175">
        <v>0</v>
      </c>
      <c r="DT175">
        <v>0</v>
      </c>
      <c r="DU175" t="str">
        <v/>
      </c>
    </row>
    <row r="176" spans="2:125" x14ac:dyDescent="0.25">
      <c r="B176" t="str" cm="1">
        <f t="array" ref="B176:F176">TRANSPOSE(_xlfn._xlws.SORT(_xlfn._xlws.FILTER(soilAnalyses[soil_analysis_level]&amp;" | "&amp;soilAnalyses[soil_analysis_name],soilAnalyses[experiment_ID]=A176)))</f>
        <v xml:space="preserve"> | </v>
      </c>
      <c r="C176" t="str">
        <v xml:space="preserve">0 | </v>
      </c>
      <c r="D176" t="str">
        <v xml:space="preserve">0 | </v>
      </c>
      <c r="E176" t="str">
        <v xml:space="preserve">0 | </v>
      </c>
      <c r="F176" t="str">
        <v xml:space="preserve">0 | </v>
      </c>
      <c r="DQ176" cm="1">
        <f t="array" ref="DQ176:DU176">TRANSPOSE(_xlfn._xlws.SORT(_xlfn._xlws.FILTER(soilAnalyses[soil_analysis_level],soilAnalyses[experiment_ID]=A176)))</f>
        <v>0</v>
      </c>
      <c r="DR176">
        <v>0</v>
      </c>
      <c r="DS176">
        <v>0</v>
      </c>
      <c r="DT176">
        <v>0</v>
      </c>
      <c r="DU176" t="str">
        <v/>
      </c>
    </row>
    <row r="177" spans="2:125" x14ac:dyDescent="0.25">
      <c r="B177" t="str" cm="1">
        <f t="array" ref="B177:F177">TRANSPOSE(_xlfn._xlws.SORT(_xlfn._xlws.FILTER(soilAnalyses[soil_analysis_level]&amp;" | "&amp;soilAnalyses[soil_analysis_name],soilAnalyses[experiment_ID]=A177)))</f>
        <v xml:space="preserve"> | </v>
      </c>
      <c r="C177" t="str">
        <v xml:space="preserve">0 | </v>
      </c>
      <c r="D177" t="str">
        <v xml:space="preserve">0 | </v>
      </c>
      <c r="E177" t="str">
        <v xml:space="preserve">0 | </v>
      </c>
      <c r="F177" t="str">
        <v xml:space="preserve">0 | </v>
      </c>
      <c r="DQ177" cm="1">
        <f t="array" ref="DQ177:DU177">TRANSPOSE(_xlfn._xlws.SORT(_xlfn._xlws.FILTER(soilAnalyses[soil_analysis_level],soilAnalyses[experiment_ID]=A177)))</f>
        <v>0</v>
      </c>
      <c r="DR177">
        <v>0</v>
      </c>
      <c r="DS177">
        <v>0</v>
      </c>
      <c r="DT177">
        <v>0</v>
      </c>
      <c r="DU177" t="str">
        <v/>
      </c>
    </row>
    <row r="178" spans="2:125" x14ac:dyDescent="0.25">
      <c r="B178" t="str" cm="1">
        <f t="array" ref="B178:F178">TRANSPOSE(_xlfn._xlws.SORT(_xlfn._xlws.FILTER(soilAnalyses[soil_analysis_level]&amp;" | "&amp;soilAnalyses[soil_analysis_name],soilAnalyses[experiment_ID]=A178)))</f>
        <v xml:space="preserve"> | </v>
      </c>
      <c r="C178" t="str">
        <v xml:space="preserve">0 | </v>
      </c>
      <c r="D178" t="str">
        <v xml:space="preserve">0 | </v>
      </c>
      <c r="E178" t="str">
        <v xml:space="preserve">0 | </v>
      </c>
      <c r="F178" t="str">
        <v xml:space="preserve">0 | </v>
      </c>
      <c r="DQ178" cm="1">
        <f t="array" ref="DQ178:DU178">TRANSPOSE(_xlfn._xlws.SORT(_xlfn._xlws.FILTER(soilAnalyses[soil_analysis_level],soilAnalyses[experiment_ID]=A178)))</f>
        <v>0</v>
      </c>
      <c r="DR178">
        <v>0</v>
      </c>
      <c r="DS178">
        <v>0</v>
      </c>
      <c r="DT178">
        <v>0</v>
      </c>
      <c r="DU178" t="str">
        <v/>
      </c>
    </row>
    <row r="179" spans="2:125" x14ac:dyDescent="0.25">
      <c r="B179" t="str" cm="1">
        <f t="array" ref="B179:F179">TRANSPOSE(_xlfn._xlws.SORT(_xlfn._xlws.FILTER(soilAnalyses[soil_analysis_level]&amp;" | "&amp;soilAnalyses[soil_analysis_name],soilAnalyses[experiment_ID]=A179)))</f>
        <v xml:space="preserve"> | </v>
      </c>
      <c r="C179" t="str">
        <v xml:space="preserve">0 | </v>
      </c>
      <c r="D179" t="str">
        <v xml:space="preserve">0 | </v>
      </c>
      <c r="E179" t="str">
        <v xml:space="preserve">0 | </v>
      </c>
      <c r="F179" t="str">
        <v xml:space="preserve">0 | </v>
      </c>
      <c r="DQ179" cm="1">
        <f t="array" ref="DQ179:DU179">TRANSPOSE(_xlfn._xlws.SORT(_xlfn._xlws.FILTER(soilAnalyses[soil_analysis_level],soilAnalyses[experiment_ID]=A179)))</f>
        <v>0</v>
      </c>
      <c r="DR179">
        <v>0</v>
      </c>
      <c r="DS179">
        <v>0</v>
      </c>
      <c r="DT179">
        <v>0</v>
      </c>
      <c r="DU179" t="str">
        <v/>
      </c>
    </row>
    <row r="180" spans="2:125" x14ac:dyDescent="0.25">
      <c r="B180" t="str" cm="1">
        <f t="array" ref="B180:F180">TRANSPOSE(_xlfn._xlws.SORT(_xlfn._xlws.FILTER(soilAnalyses[soil_analysis_level]&amp;" | "&amp;soilAnalyses[soil_analysis_name],soilAnalyses[experiment_ID]=A180)))</f>
        <v xml:space="preserve"> | </v>
      </c>
      <c r="C180" t="str">
        <v xml:space="preserve">0 | </v>
      </c>
      <c r="D180" t="str">
        <v xml:space="preserve">0 | </v>
      </c>
      <c r="E180" t="str">
        <v xml:space="preserve">0 | </v>
      </c>
      <c r="F180" t="str">
        <v xml:space="preserve">0 | </v>
      </c>
      <c r="DQ180" cm="1">
        <f t="array" ref="DQ180:DU180">TRANSPOSE(_xlfn._xlws.SORT(_xlfn._xlws.FILTER(soilAnalyses[soil_analysis_level],soilAnalyses[experiment_ID]=A180)))</f>
        <v>0</v>
      </c>
      <c r="DR180">
        <v>0</v>
      </c>
      <c r="DS180">
        <v>0</v>
      </c>
      <c r="DT180">
        <v>0</v>
      </c>
      <c r="DU180" t="str">
        <v/>
      </c>
    </row>
    <row r="181" spans="2:125" x14ac:dyDescent="0.25">
      <c r="B181" t="str" cm="1">
        <f t="array" ref="B181:F181">TRANSPOSE(_xlfn._xlws.SORT(_xlfn._xlws.FILTER(soilAnalyses[soil_analysis_level]&amp;" | "&amp;soilAnalyses[soil_analysis_name],soilAnalyses[experiment_ID]=A181)))</f>
        <v xml:space="preserve"> | </v>
      </c>
      <c r="C181" t="str">
        <v xml:space="preserve">0 | </v>
      </c>
      <c r="D181" t="str">
        <v xml:space="preserve">0 | </v>
      </c>
      <c r="E181" t="str">
        <v xml:space="preserve">0 | </v>
      </c>
      <c r="F181" t="str">
        <v xml:space="preserve">0 | </v>
      </c>
      <c r="DQ181" cm="1">
        <f t="array" ref="DQ181:DU181">TRANSPOSE(_xlfn._xlws.SORT(_xlfn._xlws.FILTER(soilAnalyses[soil_analysis_level],soilAnalyses[experiment_ID]=A181)))</f>
        <v>0</v>
      </c>
      <c r="DR181">
        <v>0</v>
      </c>
      <c r="DS181">
        <v>0</v>
      </c>
      <c r="DT181">
        <v>0</v>
      </c>
      <c r="DU181" t="str">
        <v/>
      </c>
    </row>
    <row r="182" spans="2:125" x14ac:dyDescent="0.25">
      <c r="B182" t="str" cm="1">
        <f t="array" ref="B182:F182">TRANSPOSE(_xlfn._xlws.SORT(_xlfn._xlws.FILTER(soilAnalyses[soil_analysis_level]&amp;" | "&amp;soilAnalyses[soil_analysis_name],soilAnalyses[experiment_ID]=A182)))</f>
        <v xml:space="preserve"> | </v>
      </c>
      <c r="C182" t="str">
        <v xml:space="preserve">0 | </v>
      </c>
      <c r="D182" t="str">
        <v xml:space="preserve">0 | </v>
      </c>
      <c r="E182" t="str">
        <v xml:space="preserve">0 | </v>
      </c>
      <c r="F182" t="str">
        <v xml:space="preserve">0 | </v>
      </c>
      <c r="DQ182" cm="1">
        <f t="array" ref="DQ182:DU182">TRANSPOSE(_xlfn._xlws.SORT(_xlfn._xlws.FILTER(soilAnalyses[soil_analysis_level],soilAnalyses[experiment_ID]=A182)))</f>
        <v>0</v>
      </c>
      <c r="DR182">
        <v>0</v>
      </c>
      <c r="DS182">
        <v>0</v>
      </c>
      <c r="DT182">
        <v>0</v>
      </c>
      <c r="DU182" t="str">
        <v/>
      </c>
    </row>
    <row r="183" spans="2:125" x14ac:dyDescent="0.25">
      <c r="B183" t="str" cm="1">
        <f t="array" ref="B183:F183">TRANSPOSE(_xlfn._xlws.SORT(_xlfn._xlws.FILTER(soilAnalyses[soil_analysis_level]&amp;" | "&amp;soilAnalyses[soil_analysis_name],soilAnalyses[experiment_ID]=A183)))</f>
        <v xml:space="preserve"> | </v>
      </c>
      <c r="C183" t="str">
        <v xml:space="preserve">0 | </v>
      </c>
      <c r="D183" t="str">
        <v xml:space="preserve">0 | </v>
      </c>
      <c r="E183" t="str">
        <v xml:space="preserve">0 | </v>
      </c>
      <c r="F183" t="str">
        <v xml:space="preserve">0 | </v>
      </c>
      <c r="DQ183" cm="1">
        <f t="array" ref="DQ183:DU183">TRANSPOSE(_xlfn._xlws.SORT(_xlfn._xlws.FILTER(soilAnalyses[soil_analysis_level],soilAnalyses[experiment_ID]=A183)))</f>
        <v>0</v>
      </c>
      <c r="DR183">
        <v>0</v>
      </c>
      <c r="DS183">
        <v>0</v>
      </c>
      <c r="DT183">
        <v>0</v>
      </c>
      <c r="DU183" t="str">
        <v/>
      </c>
    </row>
    <row r="184" spans="2:125" x14ac:dyDescent="0.25">
      <c r="B184" t="str" cm="1">
        <f t="array" ref="B184:F184">TRANSPOSE(_xlfn._xlws.SORT(_xlfn._xlws.FILTER(soilAnalyses[soil_analysis_level]&amp;" | "&amp;soilAnalyses[soil_analysis_name],soilAnalyses[experiment_ID]=A184)))</f>
        <v xml:space="preserve"> | </v>
      </c>
      <c r="C184" t="str">
        <v xml:space="preserve">0 | </v>
      </c>
      <c r="D184" t="str">
        <v xml:space="preserve">0 | </v>
      </c>
      <c r="E184" t="str">
        <v xml:space="preserve">0 | </v>
      </c>
      <c r="F184" t="str">
        <v xml:space="preserve">0 | </v>
      </c>
      <c r="DQ184" cm="1">
        <f t="array" ref="DQ184:DU184">TRANSPOSE(_xlfn._xlws.SORT(_xlfn._xlws.FILTER(soilAnalyses[soil_analysis_level],soilAnalyses[experiment_ID]=A184)))</f>
        <v>0</v>
      </c>
      <c r="DR184">
        <v>0</v>
      </c>
      <c r="DS184">
        <v>0</v>
      </c>
      <c r="DT184">
        <v>0</v>
      </c>
      <c r="DU184" t="str">
        <v/>
      </c>
    </row>
    <row r="185" spans="2:125" x14ac:dyDescent="0.25">
      <c r="B185" t="str" cm="1">
        <f t="array" ref="B185:F185">TRANSPOSE(_xlfn._xlws.SORT(_xlfn._xlws.FILTER(soilAnalyses[soil_analysis_level]&amp;" | "&amp;soilAnalyses[soil_analysis_name],soilAnalyses[experiment_ID]=A185)))</f>
        <v xml:space="preserve"> | </v>
      </c>
      <c r="C185" t="str">
        <v xml:space="preserve">0 | </v>
      </c>
      <c r="D185" t="str">
        <v xml:space="preserve">0 | </v>
      </c>
      <c r="E185" t="str">
        <v xml:space="preserve">0 | </v>
      </c>
      <c r="F185" t="str">
        <v xml:space="preserve">0 | </v>
      </c>
      <c r="DQ185" cm="1">
        <f t="array" ref="DQ185:DU185">TRANSPOSE(_xlfn._xlws.SORT(_xlfn._xlws.FILTER(soilAnalyses[soil_analysis_level],soilAnalyses[experiment_ID]=A185)))</f>
        <v>0</v>
      </c>
      <c r="DR185">
        <v>0</v>
      </c>
      <c r="DS185">
        <v>0</v>
      </c>
      <c r="DT185">
        <v>0</v>
      </c>
      <c r="DU185" t="str">
        <v/>
      </c>
    </row>
    <row r="186" spans="2:125" x14ac:dyDescent="0.25">
      <c r="B186" t="str" cm="1">
        <f t="array" ref="B186:F186">TRANSPOSE(_xlfn._xlws.SORT(_xlfn._xlws.FILTER(soilAnalyses[soil_analysis_level]&amp;" | "&amp;soilAnalyses[soil_analysis_name],soilAnalyses[experiment_ID]=A186)))</f>
        <v xml:space="preserve"> | </v>
      </c>
      <c r="C186" t="str">
        <v xml:space="preserve">0 | </v>
      </c>
      <c r="D186" t="str">
        <v xml:space="preserve">0 | </v>
      </c>
      <c r="E186" t="str">
        <v xml:space="preserve">0 | </v>
      </c>
      <c r="F186" t="str">
        <v xml:space="preserve">0 | </v>
      </c>
      <c r="DQ186" cm="1">
        <f t="array" ref="DQ186:DU186">TRANSPOSE(_xlfn._xlws.SORT(_xlfn._xlws.FILTER(soilAnalyses[soil_analysis_level],soilAnalyses[experiment_ID]=A186)))</f>
        <v>0</v>
      </c>
      <c r="DR186">
        <v>0</v>
      </c>
      <c r="DS186">
        <v>0</v>
      </c>
      <c r="DT186">
        <v>0</v>
      </c>
      <c r="DU186" t="str">
        <v/>
      </c>
    </row>
    <row r="187" spans="2:125" x14ac:dyDescent="0.25">
      <c r="B187" t="str" cm="1">
        <f t="array" ref="B187:F187">TRANSPOSE(_xlfn._xlws.SORT(_xlfn._xlws.FILTER(soilAnalyses[soil_analysis_level]&amp;" | "&amp;soilAnalyses[soil_analysis_name],soilAnalyses[experiment_ID]=A187)))</f>
        <v xml:space="preserve"> | </v>
      </c>
      <c r="C187" t="str">
        <v xml:space="preserve">0 | </v>
      </c>
      <c r="D187" t="str">
        <v xml:space="preserve">0 | </v>
      </c>
      <c r="E187" t="str">
        <v xml:space="preserve">0 | </v>
      </c>
      <c r="F187" t="str">
        <v xml:space="preserve">0 | </v>
      </c>
      <c r="DQ187" cm="1">
        <f t="array" ref="DQ187:DU187">TRANSPOSE(_xlfn._xlws.SORT(_xlfn._xlws.FILTER(soilAnalyses[soil_analysis_level],soilAnalyses[experiment_ID]=A187)))</f>
        <v>0</v>
      </c>
      <c r="DR187">
        <v>0</v>
      </c>
      <c r="DS187">
        <v>0</v>
      </c>
      <c r="DT187">
        <v>0</v>
      </c>
      <c r="DU187" t="str">
        <v/>
      </c>
    </row>
    <row r="188" spans="2:125" x14ac:dyDescent="0.25">
      <c r="B188" t="str" cm="1">
        <f t="array" ref="B188:F188">TRANSPOSE(_xlfn._xlws.SORT(_xlfn._xlws.FILTER(soilAnalyses[soil_analysis_level]&amp;" | "&amp;soilAnalyses[soil_analysis_name],soilAnalyses[experiment_ID]=A188)))</f>
        <v xml:space="preserve"> | </v>
      </c>
      <c r="C188" t="str">
        <v xml:space="preserve">0 | </v>
      </c>
      <c r="D188" t="str">
        <v xml:space="preserve">0 | </v>
      </c>
      <c r="E188" t="str">
        <v xml:space="preserve">0 | </v>
      </c>
      <c r="F188" t="str">
        <v xml:space="preserve">0 | </v>
      </c>
      <c r="DQ188" cm="1">
        <f t="array" ref="DQ188:DU188">TRANSPOSE(_xlfn._xlws.SORT(_xlfn._xlws.FILTER(soilAnalyses[soil_analysis_level],soilAnalyses[experiment_ID]=A188)))</f>
        <v>0</v>
      </c>
      <c r="DR188">
        <v>0</v>
      </c>
      <c r="DS188">
        <v>0</v>
      </c>
      <c r="DT188">
        <v>0</v>
      </c>
      <c r="DU188" t="str">
        <v/>
      </c>
    </row>
    <row r="189" spans="2:125" x14ac:dyDescent="0.25">
      <c r="B189" t="str" cm="1">
        <f t="array" ref="B189:F189">TRANSPOSE(_xlfn._xlws.SORT(_xlfn._xlws.FILTER(soilAnalyses[soil_analysis_level]&amp;" | "&amp;soilAnalyses[soil_analysis_name],soilAnalyses[experiment_ID]=A189)))</f>
        <v xml:space="preserve"> | </v>
      </c>
      <c r="C189" t="str">
        <v xml:space="preserve">0 | </v>
      </c>
      <c r="D189" t="str">
        <v xml:space="preserve">0 | </v>
      </c>
      <c r="E189" t="str">
        <v xml:space="preserve">0 | </v>
      </c>
      <c r="F189" t="str">
        <v xml:space="preserve">0 | </v>
      </c>
      <c r="DQ189" cm="1">
        <f t="array" ref="DQ189:DU189">TRANSPOSE(_xlfn._xlws.SORT(_xlfn._xlws.FILTER(soilAnalyses[soil_analysis_level],soilAnalyses[experiment_ID]=A189)))</f>
        <v>0</v>
      </c>
      <c r="DR189">
        <v>0</v>
      </c>
      <c r="DS189">
        <v>0</v>
      </c>
      <c r="DT189">
        <v>0</v>
      </c>
      <c r="DU189" t="str">
        <v/>
      </c>
    </row>
    <row r="190" spans="2:125" x14ac:dyDescent="0.25">
      <c r="B190" t="str" cm="1">
        <f t="array" ref="B190:F190">TRANSPOSE(_xlfn._xlws.SORT(_xlfn._xlws.FILTER(soilAnalyses[soil_analysis_level]&amp;" | "&amp;soilAnalyses[soil_analysis_name],soilAnalyses[experiment_ID]=A190)))</f>
        <v xml:space="preserve"> | </v>
      </c>
      <c r="C190" t="str">
        <v xml:space="preserve">0 | </v>
      </c>
      <c r="D190" t="str">
        <v xml:space="preserve">0 | </v>
      </c>
      <c r="E190" t="str">
        <v xml:space="preserve">0 | </v>
      </c>
      <c r="F190" t="str">
        <v xml:space="preserve">0 | </v>
      </c>
      <c r="DQ190" cm="1">
        <f t="array" ref="DQ190:DU190">TRANSPOSE(_xlfn._xlws.SORT(_xlfn._xlws.FILTER(soilAnalyses[soil_analysis_level],soilAnalyses[experiment_ID]=A190)))</f>
        <v>0</v>
      </c>
      <c r="DR190">
        <v>0</v>
      </c>
      <c r="DS190">
        <v>0</v>
      </c>
      <c r="DT190">
        <v>0</v>
      </c>
      <c r="DU190" t="str">
        <v/>
      </c>
    </row>
    <row r="191" spans="2:125" x14ac:dyDescent="0.25">
      <c r="B191" t="str" cm="1">
        <f t="array" ref="B191:F191">TRANSPOSE(_xlfn._xlws.SORT(_xlfn._xlws.FILTER(soilAnalyses[soil_analysis_level]&amp;" | "&amp;soilAnalyses[soil_analysis_name],soilAnalyses[experiment_ID]=A191)))</f>
        <v xml:space="preserve"> | </v>
      </c>
      <c r="C191" t="str">
        <v xml:space="preserve">0 | </v>
      </c>
      <c r="D191" t="str">
        <v xml:space="preserve">0 | </v>
      </c>
      <c r="E191" t="str">
        <v xml:space="preserve">0 | </v>
      </c>
      <c r="F191" t="str">
        <v xml:space="preserve">0 | </v>
      </c>
      <c r="DQ191" cm="1">
        <f t="array" ref="DQ191:DU191">TRANSPOSE(_xlfn._xlws.SORT(_xlfn._xlws.FILTER(soilAnalyses[soil_analysis_level],soilAnalyses[experiment_ID]=A191)))</f>
        <v>0</v>
      </c>
      <c r="DR191">
        <v>0</v>
      </c>
      <c r="DS191">
        <v>0</v>
      </c>
      <c r="DT191">
        <v>0</v>
      </c>
      <c r="DU191" t="str">
        <v/>
      </c>
    </row>
    <row r="192" spans="2:125" x14ac:dyDescent="0.25">
      <c r="B192" t="str" cm="1">
        <f t="array" ref="B192:F192">TRANSPOSE(_xlfn._xlws.SORT(_xlfn._xlws.FILTER(soilAnalyses[soil_analysis_level]&amp;" | "&amp;soilAnalyses[soil_analysis_name],soilAnalyses[experiment_ID]=A192)))</f>
        <v xml:space="preserve"> | </v>
      </c>
      <c r="C192" t="str">
        <v xml:space="preserve">0 | </v>
      </c>
      <c r="D192" t="str">
        <v xml:space="preserve">0 | </v>
      </c>
      <c r="E192" t="str">
        <v xml:space="preserve">0 | </v>
      </c>
      <c r="F192" t="str">
        <v xml:space="preserve">0 | </v>
      </c>
      <c r="DQ192" cm="1">
        <f t="array" ref="DQ192:DU192">TRANSPOSE(_xlfn._xlws.SORT(_xlfn._xlws.FILTER(soilAnalyses[soil_analysis_level],soilAnalyses[experiment_ID]=A192)))</f>
        <v>0</v>
      </c>
      <c r="DR192">
        <v>0</v>
      </c>
      <c r="DS192">
        <v>0</v>
      </c>
      <c r="DT192">
        <v>0</v>
      </c>
      <c r="DU192" t="str">
        <v/>
      </c>
    </row>
    <row r="193" spans="2:125" x14ac:dyDescent="0.25">
      <c r="B193" t="str" cm="1">
        <f t="array" ref="B193:F193">TRANSPOSE(_xlfn._xlws.SORT(_xlfn._xlws.FILTER(soilAnalyses[soil_analysis_level]&amp;" | "&amp;soilAnalyses[soil_analysis_name],soilAnalyses[experiment_ID]=A193)))</f>
        <v xml:space="preserve"> | </v>
      </c>
      <c r="C193" t="str">
        <v xml:space="preserve">0 | </v>
      </c>
      <c r="D193" t="str">
        <v xml:space="preserve">0 | </v>
      </c>
      <c r="E193" t="str">
        <v xml:space="preserve">0 | </v>
      </c>
      <c r="F193" t="str">
        <v xml:space="preserve">0 | </v>
      </c>
      <c r="DQ193" cm="1">
        <f t="array" ref="DQ193:DU193">TRANSPOSE(_xlfn._xlws.SORT(_xlfn._xlws.FILTER(soilAnalyses[soil_analysis_level],soilAnalyses[experiment_ID]=A193)))</f>
        <v>0</v>
      </c>
      <c r="DR193">
        <v>0</v>
      </c>
      <c r="DS193">
        <v>0</v>
      </c>
      <c r="DT193">
        <v>0</v>
      </c>
      <c r="DU193" t="str">
        <v/>
      </c>
    </row>
    <row r="194" spans="2:125" x14ac:dyDescent="0.25">
      <c r="B194" t="str" cm="1">
        <f t="array" ref="B194:F194">TRANSPOSE(_xlfn._xlws.SORT(_xlfn._xlws.FILTER(soilAnalyses[soil_analysis_level]&amp;" | "&amp;soilAnalyses[soil_analysis_name],soilAnalyses[experiment_ID]=A194)))</f>
        <v xml:space="preserve"> | </v>
      </c>
      <c r="C194" t="str">
        <v xml:space="preserve">0 | </v>
      </c>
      <c r="D194" t="str">
        <v xml:space="preserve">0 | </v>
      </c>
      <c r="E194" t="str">
        <v xml:space="preserve">0 | </v>
      </c>
      <c r="F194" t="str">
        <v xml:space="preserve">0 | </v>
      </c>
      <c r="DQ194" cm="1">
        <f t="array" ref="DQ194:DU194">TRANSPOSE(_xlfn._xlws.SORT(_xlfn._xlws.FILTER(soilAnalyses[soil_analysis_level],soilAnalyses[experiment_ID]=A194)))</f>
        <v>0</v>
      </c>
      <c r="DR194">
        <v>0</v>
      </c>
      <c r="DS194">
        <v>0</v>
      </c>
      <c r="DT194">
        <v>0</v>
      </c>
      <c r="DU194" t="str">
        <v/>
      </c>
    </row>
    <row r="195" spans="2:125" x14ac:dyDescent="0.25">
      <c r="B195" t="str" cm="1">
        <f t="array" ref="B195:F195">TRANSPOSE(_xlfn._xlws.SORT(_xlfn._xlws.FILTER(soilAnalyses[soil_analysis_level]&amp;" | "&amp;soilAnalyses[soil_analysis_name],soilAnalyses[experiment_ID]=A195)))</f>
        <v xml:space="preserve"> | </v>
      </c>
      <c r="C195" t="str">
        <v xml:space="preserve">0 | </v>
      </c>
      <c r="D195" t="str">
        <v xml:space="preserve">0 | </v>
      </c>
      <c r="E195" t="str">
        <v xml:space="preserve">0 | </v>
      </c>
      <c r="F195" t="str">
        <v xml:space="preserve">0 | </v>
      </c>
      <c r="DQ195" cm="1">
        <f t="array" ref="DQ195:DU195">TRANSPOSE(_xlfn._xlws.SORT(_xlfn._xlws.FILTER(soilAnalyses[soil_analysis_level],soilAnalyses[experiment_ID]=A195)))</f>
        <v>0</v>
      </c>
      <c r="DR195">
        <v>0</v>
      </c>
      <c r="DS195">
        <v>0</v>
      </c>
      <c r="DT195">
        <v>0</v>
      </c>
      <c r="DU195" t="str">
        <v/>
      </c>
    </row>
    <row r="196" spans="2:125" x14ac:dyDescent="0.25">
      <c r="B196" t="str" cm="1">
        <f t="array" ref="B196:F196">TRANSPOSE(_xlfn._xlws.SORT(_xlfn._xlws.FILTER(soilAnalyses[soil_analysis_level]&amp;" | "&amp;soilAnalyses[soil_analysis_name],soilAnalyses[experiment_ID]=A196)))</f>
        <v xml:space="preserve"> | </v>
      </c>
      <c r="C196" t="str">
        <v xml:space="preserve">0 | </v>
      </c>
      <c r="D196" t="str">
        <v xml:space="preserve">0 | </v>
      </c>
      <c r="E196" t="str">
        <v xml:space="preserve">0 | </v>
      </c>
      <c r="F196" t="str">
        <v xml:space="preserve">0 | </v>
      </c>
      <c r="DQ196" cm="1">
        <f t="array" ref="DQ196:DU196">TRANSPOSE(_xlfn._xlws.SORT(_xlfn._xlws.FILTER(soilAnalyses[soil_analysis_level],soilAnalyses[experiment_ID]=A196)))</f>
        <v>0</v>
      </c>
      <c r="DR196">
        <v>0</v>
      </c>
      <c r="DS196">
        <v>0</v>
      </c>
      <c r="DT196">
        <v>0</v>
      </c>
      <c r="DU196" t="str">
        <v/>
      </c>
    </row>
    <row r="197" spans="2:125" x14ac:dyDescent="0.25">
      <c r="B197" t="str" cm="1">
        <f t="array" ref="B197:F197">TRANSPOSE(_xlfn._xlws.SORT(_xlfn._xlws.FILTER(soilAnalyses[soil_analysis_level]&amp;" | "&amp;soilAnalyses[soil_analysis_name],soilAnalyses[experiment_ID]=A197)))</f>
        <v xml:space="preserve"> | </v>
      </c>
      <c r="C197" t="str">
        <v xml:space="preserve">0 | </v>
      </c>
      <c r="D197" t="str">
        <v xml:space="preserve">0 | </v>
      </c>
      <c r="E197" t="str">
        <v xml:space="preserve">0 | </v>
      </c>
      <c r="F197" t="str">
        <v xml:space="preserve">0 | </v>
      </c>
      <c r="DQ197" cm="1">
        <f t="array" ref="DQ197:DU197">TRANSPOSE(_xlfn._xlws.SORT(_xlfn._xlws.FILTER(soilAnalyses[soil_analysis_level],soilAnalyses[experiment_ID]=A197)))</f>
        <v>0</v>
      </c>
      <c r="DR197">
        <v>0</v>
      </c>
      <c r="DS197">
        <v>0</v>
      </c>
      <c r="DT197">
        <v>0</v>
      </c>
      <c r="DU197" t="str">
        <v/>
      </c>
    </row>
    <row r="198" spans="2:125" x14ac:dyDescent="0.25">
      <c r="B198" t="str" cm="1">
        <f t="array" ref="B198:F198">TRANSPOSE(_xlfn._xlws.SORT(_xlfn._xlws.FILTER(soilAnalyses[soil_analysis_level]&amp;" | "&amp;soilAnalyses[soil_analysis_name],soilAnalyses[experiment_ID]=A198)))</f>
        <v xml:space="preserve"> | </v>
      </c>
      <c r="C198" t="str">
        <v xml:space="preserve">0 | </v>
      </c>
      <c r="D198" t="str">
        <v xml:space="preserve">0 | </v>
      </c>
      <c r="E198" t="str">
        <v xml:space="preserve">0 | </v>
      </c>
      <c r="F198" t="str">
        <v xml:space="preserve">0 | </v>
      </c>
      <c r="DQ198" cm="1">
        <f t="array" ref="DQ198:DU198">TRANSPOSE(_xlfn._xlws.SORT(_xlfn._xlws.FILTER(soilAnalyses[soil_analysis_level],soilAnalyses[experiment_ID]=A198)))</f>
        <v>0</v>
      </c>
      <c r="DR198">
        <v>0</v>
      </c>
      <c r="DS198">
        <v>0</v>
      </c>
      <c r="DT198">
        <v>0</v>
      </c>
      <c r="DU198" t="str">
        <v/>
      </c>
    </row>
    <row r="199" spans="2:125" x14ac:dyDescent="0.25">
      <c r="B199" t="str" cm="1">
        <f t="array" ref="B199:F199">TRANSPOSE(_xlfn._xlws.SORT(_xlfn._xlws.FILTER(soilAnalyses[soil_analysis_level]&amp;" | "&amp;soilAnalyses[soil_analysis_name],soilAnalyses[experiment_ID]=A199)))</f>
        <v xml:space="preserve"> | </v>
      </c>
      <c r="C199" t="str">
        <v xml:space="preserve">0 | </v>
      </c>
      <c r="D199" t="str">
        <v xml:space="preserve">0 | </v>
      </c>
      <c r="E199" t="str">
        <v xml:space="preserve">0 | </v>
      </c>
      <c r="F199" t="str">
        <v xml:space="preserve">0 | </v>
      </c>
      <c r="DQ199" cm="1">
        <f t="array" ref="DQ199:DU199">TRANSPOSE(_xlfn._xlws.SORT(_xlfn._xlws.FILTER(soilAnalyses[soil_analysis_level],soilAnalyses[experiment_ID]=A199)))</f>
        <v>0</v>
      </c>
      <c r="DR199">
        <v>0</v>
      </c>
      <c r="DS199">
        <v>0</v>
      </c>
      <c r="DT199">
        <v>0</v>
      </c>
      <c r="DU199" t="str">
        <v/>
      </c>
    </row>
    <row r="200" spans="2:125" x14ac:dyDescent="0.25">
      <c r="B200" t="str" cm="1">
        <f t="array" ref="B200:F200">TRANSPOSE(_xlfn._xlws.SORT(_xlfn._xlws.FILTER(soilAnalyses[soil_analysis_level]&amp;" | "&amp;soilAnalyses[soil_analysis_name],soilAnalyses[experiment_ID]=A200)))</f>
        <v xml:space="preserve"> | </v>
      </c>
      <c r="C200" t="str">
        <v xml:space="preserve">0 | </v>
      </c>
      <c r="D200" t="str">
        <v xml:space="preserve">0 | </v>
      </c>
      <c r="E200" t="str">
        <v xml:space="preserve">0 | </v>
      </c>
      <c r="F200" t="str">
        <v xml:space="preserve">0 | </v>
      </c>
      <c r="DQ200" cm="1">
        <f t="array" ref="DQ200:DU200">TRANSPOSE(_xlfn._xlws.SORT(_xlfn._xlws.FILTER(soilAnalyses[soil_analysis_level],soilAnalyses[experiment_ID]=A200)))</f>
        <v>0</v>
      </c>
      <c r="DR200">
        <v>0</v>
      </c>
      <c r="DS200">
        <v>0</v>
      </c>
      <c r="DT200">
        <v>0</v>
      </c>
      <c r="DU200" t="str">
        <v/>
      </c>
    </row>
    <row r="201" spans="2:125" x14ac:dyDescent="0.25">
      <c r="B201" t="str" cm="1">
        <f t="array" ref="B201:F201">TRANSPOSE(_xlfn._xlws.SORT(_xlfn._xlws.FILTER(soilAnalyses[soil_analysis_level]&amp;" | "&amp;soilAnalyses[soil_analysis_name],soilAnalyses[experiment_ID]=A201)))</f>
        <v xml:space="preserve"> | </v>
      </c>
      <c r="C201" t="str">
        <v xml:space="preserve">0 | </v>
      </c>
      <c r="D201" t="str">
        <v xml:space="preserve">0 | </v>
      </c>
      <c r="E201" t="str">
        <v xml:space="preserve">0 | </v>
      </c>
      <c r="F201" t="str">
        <v xml:space="preserve">0 | </v>
      </c>
      <c r="DQ201" cm="1">
        <f t="array" ref="DQ201:DU201">TRANSPOSE(_xlfn._xlws.SORT(_xlfn._xlws.FILTER(soilAnalyses[soil_analysis_level],soilAnalyses[experiment_ID]=A201)))</f>
        <v>0</v>
      </c>
      <c r="DR201">
        <v>0</v>
      </c>
      <c r="DS201">
        <v>0</v>
      </c>
      <c r="DT201">
        <v>0</v>
      </c>
      <c r="DU201" t="str">
        <v/>
      </c>
    </row>
    <row r="202" spans="2:125" x14ac:dyDescent="0.25">
      <c r="B202" t="str" cm="1">
        <f t="array" ref="B202:F202">TRANSPOSE(_xlfn._xlws.SORT(_xlfn._xlws.FILTER(soilAnalyses[soil_analysis_level]&amp;" | "&amp;soilAnalyses[soil_analysis_name],soilAnalyses[experiment_ID]=A202)))</f>
        <v xml:space="preserve"> | </v>
      </c>
      <c r="C202" t="str">
        <v xml:space="preserve">0 | </v>
      </c>
      <c r="D202" t="str">
        <v xml:space="preserve">0 | </v>
      </c>
      <c r="E202" t="str">
        <v xml:space="preserve">0 | </v>
      </c>
      <c r="F202" t="str">
        <v xml:space="preserve">0 | </v>
      </c>
      <c r="DQ202" cm="1">
        <f t="array" ref="DQ202:DU202">TRANSPOSE(_xlfn._xlws.SORT(_xlfn._xlws.FILTER(soilAnalyses[soil_analysis_level],soilAnalyses[experiment_ID]=A202)))</f>
        <v>0</v>
      </c>
      <c r="DR202">
        <v>0</v>
      </c>
      <c r="DS202">
        <v>0</v>
      </c>
      <c r="DT202">
        <v>0</v>
      </c>
      <c r="DU202" t="str">
        <v/>
      </c>
    </row>
    <row r="203" spans="2:125" x14ac:dyDescent="0.25">
      <c r="B203" t="str" cm="1">
        <f t="array" ref="B203:F203">TRANSPOSE(_xlfn._xlws.SORT(_xlfn._xlws.FILTER(soilAnalyses[soil_analysis_level]&amp;" | "&amp;soilAnalyses[soil_analysis_name],soilAnalyses[experiment_ID]=A203)))</f>
        <v xml:space="preserve"> | </v>
      </c>
      <c r="C203" t="str">
        <v xml:space="preserve">0 | </v>
      </c>
      <c r="D203" t="str">
        <v xml:space="preserve">0 | </v>
      </c>
      <c r="E203" t="str">
        <v xml:space="preserve">0 | </v>
      </c>
      <c r="F203" t="str">
        <v xml:space="preserve">0 | </v>
      </c>
      <c r="DQ203" cm="1">
        <f t="array" ref="DQ203:DU203">TRANSPOSE(_xlfn._xlws.SORT(_xlfn._xlws.FILTER(soilAnalyses[soil_analysis_level],soilAnalyses[experiment_ID]=A203)))</f>
        <v>0</v>
      </c>
      <c r="DR203">
        <v>0</v>
      </c>
      <c r="DS203">
        <v>0</v>
      </c>
      <c r="DT203">
        <v>0</v>
      </c>
      <c r="DU203" t="str">
        <v/>
      </c>
    </row>
    <row r="204" spans="2:125" x14ac:dyDescent="0.25">
      <c r="B204" t="str" cm="1">
        <f t="array" ref="B204:F204">TRANSPOSE(_xlfn._xlws.SORT(_xlfn._xlws.FILTER(soilAnalyses[soil_analysis_level]&amp;" | "&amp;soilAnalyses[soil_analysis_name],soilAnalyses[experiment_ID]=A204)))</f>
        <v xml:space="preserve"> | </v>
      </c>
      <c r="C204" t="str">
        <v xml:space="preserve">0 | </v>
      </c>
      <c r="D204" t="str">
        <v xml:space="preserve">0 | </v>
      </c>
      <c r="E204" t="str">
        <v xml:space="preserve">0 | </v>
      </c>
      <c r="F204" t="str">
        <v xml:space="preserve">0 | </v>
      </c>
      <c r="DQ204" cm="1">
        <f t="array" ref="DQ204:DU204">TRANSPOSE(_xlfn._xlws.SORT(_xlfn._xlws.FILTER(soilAnalyses[soil_analysis_level],soilAnalyses[experiment_ID]=A204)))</f>
        <v>0</v>
      </c>
      <c r="DR204">
        <v>0</v>
      </c>
      <c r="DS204">
        <v>0</v>
      </c>
      <c r="DT204">
        <v>0</v>
      </c>
      <c r="DU204" t="str">
        <v/>
      </c>
    </row>
    <row r="205" spans="2:125" x14ac:dyDescent="0.25">
      <c r="B205" t="str" cm="1">
        <f t="array" ref="B205:F205">TRANSPOSE(_xlfn._xlws.SORT(_xlfn._xlws.FILTER(soilAnalyses[soil_analysis_level]&amp;" | "&amp;soilAnalyses[soil_analysis_name],soilAnalyses[experiment_ID]=A205)))</f>
        <v xml:space="preserve"> | </v>
      </c>
      <c r="C205" t="str">
        <v xml:space="preserve">0 | </v>
      </c>
      <c r="D205" t="str">
        <v xml:space="preserve">0 | </v>
      </c>
      <c r="E205" t="str">
        <v xml:space="preserve">0 | </v>
      </c>
      <c r="F205" t="str">
        <v xml:space="preserve">0 | </v>
      </c>
      <c r="DQ205" cm="1">
        <f t="array" ref="DQ205:DU205">TRANSPOSE(_xlfn._xlws.SORT(_xlfn._xlws.FILTER(soilAnalyses[soil_analysis_level],soilAnalyses[experiment_ID]=A205)))</f>
        <v>0</v>
      </c>
      <c r="DR205">
        <v>0</v>
      </c>
      <c r="DS205">
        <v>0</v>
      </c>
      <c r="DT205">
        <v>0</v>
      </c>
      <c r="DU205" t="str">
        <v/>
      </c>
    </row>
    <row r="206" spans="2:125" x14ac:dyDescent="0.25">
      <c r="B206" t="str" cm="1">
        <f t="array" ref="B206:F206">TRANSPOSE(_xlfn._xlws.SORT(_xlfn._xlws.FILTER(soilAnalyses[soil_analysis_level]&amp;" | "&amp;soilAnalyses[soil_analysis_name],soilAnalyses[experiment_ID]=A206)))</f>
        <v xml:space="preserve"> | </v>
      </c>
      <c r="C206" t="str">
        <v xml:space="preserve">0 | </v>
      </c>
      <c r="D206" t="str">
        <v xml:space="preserve">0 | </v>
      </c>
      <c r="E206" t="str">
        <v xml:space="preserve">0 | </v>
      </c>
      <c r="F206" t="str">
        <v xml:space="preserve">0 | </v>
      </c>
      <c r="DQ206" cm="1">
        <f t="array" ref="DQ206:DU206">TRANSPOSE(_xlfn._xlws.SORT(_xlfn._xlws.FILTER(soilAnalyses[soil_analysis_level],soilAnalyses[experiment_ID]=A206)))</f>
        <v>0</v>
      </c>
      <c r="DR206">
        <v>0</v>
      </c>
      <c r="DS206">
        <v>0</v>
      </c>
      <c r="DT206">
        <v>0</v>
      </c>
      <c r="DU206" t="str">
        <v/>
      </c>
    </row>
    <row r="207" spans="2:125" x14ac:dyDescent="0.25">
      <c r="B207" t="str" cm="1">
        <f t="array" ref="B207:F207">TRANSPOSE(_xlfn._xlws.SORT(_xlfn._xlws.FILTER(soilAnalyses[soil_analysis_level]&amp;" | "&amp;soilAnalyses[soil_analysis_name],soilAnalyses[experiment_ID]=A207)))</f>
        <v xml:space="preserve"> | </v>
      </c>
      <c r="C207" t="str">
        <v xml:space="preserve">0 | </v>
      </c>
      <c r="D207" t="str">
        <v xml:space="preserve">0 | </v>
      </c>
      <c r="E207" t="str">
        <v xml:space="preserve">0 | </v>
      </c>
      <c r="F207" t="str">
        <v xml:space="preserve">0 | </v>
      </c>
      <c r="DQ207" cm="1">
        <f t="array" ref="DQ207:DU207">TRANSPOSE(_xlfn._xlws.SORT(_xlfn._xlws.FILTER(soilAnalyses[soil_analysis_level],soilAnalyses[experiment_ID]=A207)))</f>
        <v>0</v>
      </c>
      <c r="DR207">
        <v>0</v>
      </c>
      <c r="DS207">
        <v>0</v>
      </c>
      <c r="DT207">
        <v>0</v>
      </c>
      <c r="DU207" t="str">
        <v/>
      </c>
    </row>
    <row r="208" spans="2:125" x14ac:dyDescent="0.25">
      <c r="B208" t="str" cm="1">
        <f t="array" ref="B208:F208">TRANSPOSE(_xlfn._xlws.SORT(_xlfn._xlws.FILTER(soilAnalyses[soil_analysis_level]&amp;" | "&amp;soilAnalyses[soil_analysis_name],soilAnalyses[experiment_ID]=A208)))</f>
        <v xml:space="preserve"> | </v>
      </c>
      <c r="C208" t="str">
        <v xml:space="preserve">0 | </v>
      </c>
      <c r="D208" t="str">
        <v xml:space="preserve">0 | </v>
      </c>
      <c r="E208" t="str">
        <v xml:space="preserve">0 | </v>
      </c>
      <c r="F208" t="str">
        <v xml:space="preserve">0 | </v>
      </c>
      <c r="DQ208" cm="1">
        <f t="array" ref="DQ208:DU208">TRANSPOSE(_xlfn._xlws.SORT(_xlfn._xlws.FILTER(soilAnalyses[soil_analysis_level],soilAnalyses[experiment_ID]=A208)))</f>
        <v>0</v>
      </c>
      <c r="DR208">
        <v>0</v>
      </c>
      <c r="DS208">
        <v>0</v>
      </c>
      <c r="DT208">
        <v>0</v>
      </c>
      <c r="DU208" t="str">
        <v/>
      </c>
    </row>
    <row r="209" spans="2:125" x14ac:dyDescent="0.25">
      <c r="B209" t="str" cm="1">
        <f t="array" ref="B209:F209">TRANSPOSE(_xlfn._xlws.SORT(_xlfn._xlws.FILTER(soilAnalyses[soil_analysis_level]&amp;" | "&amp;soilAnalyses[soil_analysis_name],soilAnalyses[experiment_ID]=A209)))</f>
        <v xml:space="preserve"> | </v>
      </c>
      <c r="C209" t="str">
        <v xml:space="preserve">0 | </v>
      </c>
      <c r="D209" t="str">
        <v xml:space="preserve">0 | </v>
      </c>
      <c r="E209" t="str">
        <v xml:space="preserve">0 | </v>
      </c>
      <c r="F209" t="str">
        <v xml:space="preserve">0 | </v>
      </c>
      <c r="DQ209" cm="1">
        <f t="array" ref="DQ209:DU209">TRANSPOSE(_xlfn._xlws.SORT(_xlfn._xlws.FILTER(soilAnalyses[soil_analysis_level],soilAnalyses[experiment_ID]=A209)))</f>
        <v>0</v>
      </c>
      <c r="DR209">
        <v>0</v>
      </c>
      <c r="DS209">
        <v>0</v>
      </c>
      <c r="DT209">
        <v>0</v>
      </c>
      <c r="DU209" t="str">
        <v/>
      </c>
    </row>
    <row r="210" spans="2:125" x14ac:dyDescent="0.25">
      <c r="B210" t="str" cm="1">
        <f t="array" ref="B210:F210">TRANSPOSE(_xlfn._xlws.SORT(_xlfn._xlws.FILTER(soilAnalyses[soil_analysis_level]&amp;" | "&amp;soilAnalyses[soil_analysis_name],soilAnalyses[experiment_ID]=A210)))</f>
        <v xml:space="preserve"> | </v>
      </c>
      <c r="C210" t="str">
        <v xml:space="preserve">0 | </v>
      </c>
      <c r="D210" t="str">
        <v xml:space="preserve">0 | </v>
      </c>
      <c r="E210" t="str">
        <v xml:space="preserve">0 | </v>
      </c>
      <c r="F210" t="str">
        <v xml:space="preserve">0 | </v>
      </c>
      <c r="DQ210" cm="1">
        <f t="array" ref="DQ210:DU210">TRANSPOSE(_xlfn._xlws.SORT(_xlfn._xlws.FILTER(soilAnalyses[soil_analysis_level],soilAnalyses[experiment_ID]=A210)))</f>
        <v>0</v>
      </c>
      <c r="DR210">
        <v>0</v>
      </c>
      <c r="DS210">
        <v>0</v>
      </c>
      <c r="DT210">
        <v>0</v>
      </c>
      <c r="DU210" t="str">
        <v/>
      </c>
    </row>
    <row r="211" spans="2:125" x14ac:dyDescent="0.25">
      <c r="B211" t="str" cm="1">
        <f t="array" ref="B211:F211">TRANSPOSE(_xlfn._xlws.SORT(_xlfn._xlws.FILTER(soilAnalyses[soil_analysis_level]&amp;" | "&amp;soilAnalyses[soil_analysis_name],soilAnalyses[experiment_ID]=A211)))</f>
        <v xml:space="preserve"> | </v>
      </c>
      <c r="C211" t="str">
        <v xml:space="preserve">0 | </v>
      </c>
      <c r="D211" t="str">
        <v xml:space="preserve">0 | </v>
      </c>
      <c r="E211" t="str">
        <v xml:space="preserve">0 | </v>
      </c>
      <c r="F211" t="str">
        <v xml:space="preserve">0 | </v>
      </c>
      <c r="DQ211" cm="1">
        <f t="array" ref="DQ211:DU211">TRANSPOSE(_xlfn._xlws.SORT(_xlfn._xlws.FILTER(soilAnalyses[soil_analysis_level],soilAnalyses[experiment_ID]=A211)))</f>
        <v>0</v>
      </c>
      <c r="DR211">
        <v>0</v>
      </c>
      <c r="DS211">
        <v>0</v>
      </c>
      <c r="DT211">
        <v>0</v>
      </c>
      <c r="DU211" t="str">
        <v/>
      </c>
    </row>
    <row r="212" spans="2:125" x14ac:dyDescent="0.25">
      <c r="B212" t="str" cm="1">
        <f t="array" ref="B212:F212">TRANSPOSE(_xlfn._xlws.SORT(_xlfn._xlws.FILTER(soilAnalyses[soil_analysis_level]&amp;" | "&amp;soilAnalyses[soil_analysis_name],soilAnalyses[experiment_ID]=A212)))</f>
        <v xml:space="preserve"> | </v>
      </c>
      <c r="C212" t="str">
        <v xml:space="preserve">0 | </v>
      </c>
      <c r="D212" t="str">
        <v xml:space="preserve">0 | </v>
      </c>
      <c r="E212" t="str">
        <v xml:space="preserve">0 | </v>
      </c>
      <c r="F212" t="str">
        <v xml:space="preserve">0 | </v>
      </c>
      <c r="DQ212" cm="1">
        <f t="array" ref="DQ212:DU212">TRANSPOSE(_xlfn._xlws.SORT(_xlfn._xlws.FILTER(soilAnalyses[soil_analysis_level],soilAnalyses[experiment_ID]=A212)))</f>
        <v>0</v>
      </c>
      <c r="DR212">
        <v>0</v>
      </c>
      <c r="DS212">
        <v>0</v>
      </c>
      <c r="DT212">
        <v>0</v>
      </c>
      <c r="DU212" t="str">
        <v/>
      </c>
    </row>
    <row r="213" spans="2:125" x14ac:dyDescent="0.25">
      <c r="B213" t="str" cm="1">
        <f t="array" ref="B213:F213">TRANSPOSE(_xlfn._xlws.SORT(_xlfn._xlws.FILTER(soilAnalyses[soil_analysis_level]&amp;" | "&amp;soilAnalyses[soil_analysis_name],soilAnalyses[experiment_ID]=A213)))</f>
        <v xml:space="preserve"> | </v>
      </c>
      <c r="C213" t="str">
        <v xml:space="preserve">0 | </v>
      </c>
      <c r="D213" t="str">
        <v xml:space="preserve">0 | </v>
      </c>
      <c r="E213" t="str">
        <v xml:space="preserve">0 | </v>
      </c>
      <c r="F213" t="str">
        <v xml:space="preserve">0 | </v>
      </c>
      <c r="DQ213" cm="1">
        <f t="array" ref="DQ213:DU213">TRANSPOSE(_xlfn._xlws.SORT(_xlfn._xlws.FILTER(soilAnalyses[soil_analysis_level],soilAnalyses[experiment_ID]=A213)))</f>
        <v>0</v>
      </c>
      <c r="DR213">
        <v>0</v>
      </c>
      <c r="DS213">
        <v>0</v>
      </c>
      <c r="DT213">
        <v>0</v>
      </c>
      <c r="DU213" t="str">
        <v/>
      </c>
    </row>
    <row r="214" spans="2:125" x14ac:dyDescent="0.25">
      <c r="B214" t="str" cm="1">
        <f t="array" ref="B214:F214">TRANSPOSE(_xlfn._xlws.SORT(_xlfn._xlws.FILTER(soilAnalyses[soil_analysis_level]&amp;" | "&amp;soilAnalyses[soil_analysis_name],soilAnalyses[experiment_ID]=A214)))</f>
        <v xml:space="preserve"> | </v>
      </c>
      <c r="C214" t="str">
        <v xml:space="preserve">0 | </v>
      </c>
      <c r="D214" t="str">
        <v xml:space="preserve">0 | </v>
      </c>
      <c r="E214" t="str">
        <v xml:space="preserve">0 | </v>
      </c>
      <c r="F214" t="str">
        <v xml:space="preserve">0 | </v>
      </c>
      <c r="DQ214" cm="1">
        <f t="array" ref="DQ214:DU214">TRANSPOSE(_xlfn._xlws.SORT(_xlfn._xlws.FILTER(soilAnalyses[soil_analysis_level],soilAnalyses[experiment_ID]=A214)))</f>
        <v>0</v>
      </c>
      <c r="DR214">
        <v>0</v>
      </c>
      <c r="DS214">
        <v>0</v>
      </c>
      <c r="DT214">
        <v>0</v>
      </c>
      <c r="DU214" t="str">
        <v/>
      </c>
    </row>
    <row r="215" spans="2:125" x14ac:dyDescent="0.25">
      <c r="B215" t="str" cm="1">
        <f t="array" ref="B215:F215">TRANSPOSE(_xlfn._xlws.SORT(_xlfn._xlws.FILTER(soilAnalyses[soil_analysis_level]&amp;" | "&amp;soilAnalyses[soil_analysis_name],soilAnalyses[experiment_ID]=A215)))</f>
        <v xml:space="preserve"> | </v>
      </c>
      <c r="C215" t="str">
        <v xml:space="preserve">0 | </v>
      </c>
      <c r="D215" t="str">
        <v xml:space="preserve">0 | </v>
      </c>
      <c r="E215" t="str">
        <v xml:space="preserve">0 | </v>
      </c>
      <c r="F215" t="str">
        <v xml:space="preserve">0 | </v>
      </c>
      <c r="DQ215" cm="1">
        <f t="array" ref="DQ215:DU215">TRANSPOSE(_xlfn._xlws.SORT(_xlfn._xlws.FILTER(soilAnalyses[soil_analysis_level],soilAnalyses[experiment_ID]=A215)))</f>
        <v>0</v>
      </c>
      <c r="DR215">
        <v>0</v>
      </c>
      <c r="DS215">
        <v>0</v>
      </c>
      <c r="DT215">
        <v>0</v>
      </c>
      <c r="DU215" t="str">
        <v/>
      </c>
    </row>
    <row r="216" spans="2:125" x14ac:dyDescent="0.25">
      <c r="B216" t="str" cm="1">
        <f t="array" ref="B216:F216">TRANSPOSE(_xlfn._xlws.SORT(_xlfn._xlws.FILTER(soilAnalyses[soil_analysis_level]&amp;" | "&amp;soilAnalyses[soil_analysis_name],soilAnalyses[experiment_ID]=A216)))</f>
        <v xml:space="preserve"> | </v>
      </c>
      <c r="C216" t="str">
        <v xml:space="preserve">0 | </v>
      </c>
      <c r="D216" t="str">
        <v xml:space="preserve">0 | </v>
      </c>
      <c r="E216" t="str">
        <v xml:space="preserve">0 | </v>
      </c>
      <c r="F216" t="str">
        <v xml:space="preserve">0 | </v>
      </c>
      <c r="DQ216" cm="1">
        <f t="array" ref="DQ216:DU216">TRANSPOSE(_xlfn._xlws.SORT(_xlfn._xlws.FILTER(soilAnalyses[soil_analysis_level],soilAnalyses[experiment_ID]=A216)))</f>
        <v>0</v>
      </c>
      <c r="DR216">
        <v>0</v>
      </c>
      <c r="DS216">
        <v>0</v>
      </c>
      <c r="DT216">
        <v>0</v>
      </c>
      <c r="DU216" t="str">
        <v/>
      </c>
    </row>
    <row r="217" spans="2:125" x14ac:dyDescent="0.25">
      <c r="B217" t="str" cm="1">
        <f t="array" ref="B217:F217">TRANSPOSE(_xlfn._xlws.SORT(_xlfn._xlws.FILTER(soilAnalyses[soil_analysis_level]&amp;" | "&amp;soilAnalyses[soil_analysis_name],soilAnalyses[experiment_ID]=A217)))</f>
        <v xml:space="preserve"> | </v>
      </c>
      <c r="C217" t="str">
        <v xml:space="preserve">0 | </v>
      </c>
      <c r="D217" t="str">
        <v xml:space="preserve">0 | </v>
      </c>
      <c r="E217" t="str">
        <v xml:space="preserve">0 | </v>
      </c>
      <c r="F217" t="str">
        <v xml:space="preserve">0 | </v>
      </c>
      <c r="DQ217" cm="1">
        <f t="array" ref="DQ217:DU217">TRANSPOSE(_xlfn._xlws.SORT(_xlfn._xlws.FILTER(soilAnalyses[soil_analysis_level],soilAnalyses[experiment_ID]=A217)))</f>
        <v>0</v>
      </c>
      <c r="DR217">
        <v>0</v>
      </c>
      <c r="DS217">
        <v>0</v>
      </c>
      <c r="DT217">
        <v>0</v>
      </c>
      <c r="DU217" t="str">
        <v/>
      </c>
    </row>
    <row r="218" spans="2:125" x14ac:dyDescent="0.25">
      <c r="B218" t="str" cm="1">
        <f t="array" ref="B218:F218">TRANSPOSE(_xlfn._xlws.SORT(_xlfn._xlws.FILTER(soilAnalyses[soil_analysis_level]&amp;" | "&amp;soilAnalyses[soil_analysis_name],soilAnalyses[experiment_ID]=A218)))</f>
        <v xml:space="preserve"> | </v>
      </c>
      <c r="C218" t="str">
        <v xml:space="preserve">0 | </v>
      </c>
      <c r="D218" t="str">
        <v xml:space="preserve">0 | </v>
      </c>
      <c r="E218" t="str">
        <v xml:space="preserve">0 | </v>
      </c>
      <c r="F218" t="str">
        <v xml:space="preserve">0 | </v>
      </c>
      <c r="DQ218" cm="1">
        <f t="array" ref="DQ218:DU218">TRANSPOSE(_xlfn._xlws.SORT(_xlfn._xlws.FILTER(soilAnalyses[soil_analysis_level],soilAnalyses[experiment_ID]=A218)))</f>
        <v>0</v>
      </c>
      <c r="DR218">
        <v>0</v>
      </c>
      <c r="DS218">
        <v>0</v>
      </c>
      <c r="DT218">
        <v>0</v>
      </c>
      <c r="DU218" t="str">
        <v/>
      </c>
    </row>
    <row r="219" spans="2:125" x14ac:dyDescent="0.25">
      <c r="B219" t="str" cm="1">
        <f t="array" ref="B219:F219">TRANSPOSE(_xlfn._xlws.SORT(_xlfn._xlws.FILTER(soilAnalyses[soil_analysis_level]&amp;" | "&amp;soilAnalyses[soil_analysis_name],soilAnalyses[experiment_ID]=A219)))</f>
        <v xml:space="preserve"> | </v>
      </c>
      <c r="C219" t="str">
        <v xml:space="preserve">0 | </v>
      </c>
      <c r="D219" t="str">
        <v xml:space="preserve">0 | </v>
      </c>
      <c r="E219" t="str">
        <v xml:space="preserve">0 | </v>
      </c>
      <c r="F219" t="str">
        <v xml:space="preserve">0 | </v>
      </c>
      <c r="DQ219" cm="1">
        <f t="array" ref="DQ219:DU219">TRANSPOSE(_xlfn._xlws.SORT(_xlfn._xlws.FILTER(soilAnalyses[soil_analysis_level],soilAnalyses[experiment_ID]=A219)))</f>
        <v>0</v>
      </c>
      <c r="DR219">
        <v>0</v>
      </c>
      <c r="DS219">
        <v>0</v>
      </c>
      <c r="DT219">
        <v>0</v>
      </c>
      <c r="DU219" t="str">
        <v/>
      </c>
    </row>
    <row r="220" spans="2:125" x14ac:dyDescent="0.25">
      <c r="B220" t="str" cm="1">
        <f t="array" ref="B220:F220">TRANSPOSE(_xlfn._xlws.SORT(_xlfn._xlws.FILTER(soilAnalyses[soil_analysis_level]&amp;" | "&amp;soilAnalyses[soil_analysis_name],soilAnalyses[experiment_ID]=A220)))</f>
        <v xml:space="preserve"> | </v>
      </c>
      <c r="C220" t="str">
        <v xml:space="preserve">0 | </v>
      </c>
      <c r="D220" t="str">
        <v xml:space="preserve">0 | </v>
      </c>
      <c r="E220" t="str">
        <v xml:space="preserve">0 | </v>
      </c>
      <c r="F220" t="str">
        <v xml:space="preserve">0 | </v>
      </c>
      <c r="DQ220" cm="1">
        <f t="array" ref="DQ220:DU220">TRANSPOSE(_xlfn._xlws.SORT(_xlfn._xlws.FILTER(soilAnalyses[soil_analysis_level],soilAnalyses[experiment_ID]=A220)))</f>
        <v>0</v>
      </c>
      <c r="DR220">
        <v>0</v>
      </c>
      <c r="DS220">
        <v>0</v>
      </c>
      <c r="DT220">
        <v>0</v>
      </c>
      <c r="DU220" t="str">
        <v/>
      </c>
    </row>
    <row r="221" spans="2:125" x14ac:dyDescent="0.25">
      <c r="B221" t="str" cm="1">
        <f t="array" ref="B221:F221">TRANSPOSE(_xlfn._xlws.SORT(_xlfn._xlws.FILTER(soilAnalyses[soil_analysis_level]&amp;" | "&amp;soilAnalyses[soil_analysis_name],soilAnalyses[experiment_ID]=A221)))</f>
        <v xml:space="preserve"> | </v>
      </c>
      <c r="C221" t="str">
        <v xml:space="preserve">0 | </v>
      </c>
      <c r="D221" t="str">
        <v xml:space="preserve">0 | </v>
      </c>
      <c r="E221" t="str">
        <v xml:space="preserve">0 | </v>
      </c>
      <c r="F221" t="str">
        <v xml:space="preserve">0 | </v>
      </c>
      <c r="DQ221" cm="1">
        <f t="array" ref="DQ221:DU221">TRANSPOSE(_xlfn._xlws.SORT(_xlfn._xlws.FILTER(soilAnalyses[soil_analysis_level],soilAnalyses[experiment_ID]=A221)))</f>
        <v>0</v>
      </c>
      <c r="DR221">
        <v>0</v>
      </c>
      <c r="DS221">
        <v>0</v>
      </c>
      <c r="DT221">
        <v>0</v>
      </c>
      <c r="DU221" t="str">
        <v/>
      </c>
    </row>
    <row r="222" spans="2:125" x14ac:dyDescent="0.25">
      <c r="B222" t="str" cm="1">
        <f t="array" ref="B222:F222">TRANSPOSE(_xlfn._xlws.SORT(_xlfn._xlws.FILTER(soilAnalyses[soil_analysis_level]&amp;" | "&amp;soilAnalyses[soil_analysis_name],soilAnalyses[experiment_ID]=A222)))</f>
        <v xml:space="preserve"> | </v>
      </c>
      <c r="C222" t="str">
        <v xml:space="preserve">0 | </v>
      </c>
      <c r="D222" t="str">
        <v xml:space="preserve">0 | </v>
      </c>
      <c r="E222" t="str">
        <v xml:space="preserve">0 | </v>
      </c>
      <c r="F222" t="str">
        <v xml:space="preserve">0 | </v>
      </c>
      <c r="DQ222" cm="1">
        <f t="array" ref="DQ222:DU222">TRANSPOSE(_xlfn._xlws.SORT(_xlfn._xlws.FILTER(soilAnalyses[soil_analysis_level],soilAnalyses[experiment_ID]=A222)))</f>
        <v>0</v>
      </c>
      <c r="DR222">
        <v>0</v>
      </c>
      <c r="DS222">
        <v>0</v>
      </c>
      <c r="DT222">
        <v>0</v>
      </c>
      <c r="DU222" t="str">
        <v/>
      </c>
    </row>
    <row r="223" spans="2:125" x14ac:dyDescent="0.25">
      <c r="B223" t="str" cm="1">
        <f t="array" ref="B223:F223">TRANSPOSE(_xlfn._xlws.SORT(_xlfn._xlws.FILTER(soilAnalyses[soil_analysis_level]&amp;" | "&amp;soilAnalyses[soil_analysis_name],soilAnalyses[experiment_ID]=A223)))</f>
        <v xml:space="preserve"> | </v>
      </c>
      <c r="C223" t="str">
        <v xml:space="preserve">0 | </v>
      </c>
      <c r="D223" t="str">
        <v xml:space="preserve">0 | </v>
      </c>
      <c r="E223" t="str">
        <v xml:space="preserve">0 | </v>
      </c>
      <c r="F223" t="str">
        <v xml:space="preserve">0 | </v>
      </c>
      <c r="DQ223" cm="1">
        <f t="array" ref="DQ223:DU223">TRANSPOSE(_xlfn._xlws.SORT(_xlfn._xlws.FILTER(soilAnalyses[soil_analysis_level],soilAnalyses[experiment_ID]=A223)))</f>
        <v>0</v>
      </c>
      <c r="DR223">
        <v>0</v>
      </c>
      <c r="DS223">
        <v>0</v>
      </c>
      <c r="DT223">
        <v>0</v>
      </c>
      <c r="DU223" t="str">
        <v/>
      </c>
    </row>
    <row r="224" spans="2:125" x14ac:dyDescent="0.25">
      <c r="B224" t="str" cm="1">
        <f t="array" ref="B224:F224">TRANSPOSE(_xlfn._xlws.SORT(_xlfn._xlws.FILTER(soilAnalyses[soil_analysis_level]&amp;" | "&amp;soilAnalyses[soil_analysis_name],soilAnalyses[experiment_ID]=A224)))</f>
        <v xml:space="preserve"> | </v>
      </c>
      <c r="C224" t="str">
        <v xml:space="preserve">0 | </v>
      </c>
      <c r="D224" t="str">
        <v xml:space="preserve">0 | </v>
      </c>
      <c r="E224" t="str">
        <v xml:space="preserve">0 | </v>
      </c>
      <c r="F224" t="str">
        <v xml:space="preserve">0 | </v>
      </c>
      <c r="DQ224" cm="1">
        <f t="array" ref="DQ224:DU224">TRANSPOSE(_xlfn._xlws.SORT(_xlfn._xlws.FILTER(soilAnalyses[soil_analysis_level],soilAnalyses[experiment_ID]=A224)))</f>
        <v>0</v>
      </c>
      <c r="DR224">
        <v>0</v>
      </c>
      <c r="DS224">
        <v>0</v>
      </c>
      <c r="DT224">
        <v>0</v>
      </c>
      <c r="DU224" t="str">
        <v/>
      </c>
    </row>
    <row r="225" spans="2:125" x14ac:dyDescent="0.25">
      <c r="B225" t="str" cm="1">
        <f t="array" ref="B225:F225">TRANSPOSE(_xlfn._xlws.SORT(_xlfn._xlws.FILTER(soilAnalyses[soil_analysis_level]&amp;" | "&amp;soilAnalyses[soil_analysis_name],soilAnalyses[experiment_ID]=A225)))</f>
        <v xml:space="preserve"> | </v>
      </c>
      <c r="C225" t="str">
        <v xml:space="preserve">0 | </v>
      </c>
      <c r="D225" t="str">
        <v xml:space="preserve">0 | </v>
      </c>
      <c r="E225" t="str">
        <v xml:space="preserve">0 | </v>
      </c>
      <c r="F225" t="str">
        <v xml:space="preserve">0 | </v>
      </c>
      <c r="DQ225" cm="1">
        <f t="array" ref="DQ225:DU225">TRANSPOSE(_xlfn._xlws.SORT(_xlfn._xlws.FILTER(soilAnalyses[soil_analysis_level],soilAnalyses[experiment_ID]=A225)))</f>
        <v>0</v>
      </c>
      <c r="DR225">
        <v>0</v>
      </c>
      <c r="DS225">
        <v>0</v>
      </c>
      <c r="DT225">
        <v>0</v>
      </c>
      <c r="DU225" t="str">
        <v/>
      </c>
    </row>
    <row r="226" spans="2:125" x14ac:dyDescent="0.25">
      <c r="B226" t="str" cm="1">
        <f t="array" ref="B226:F226">TRANSPOSE(_xlfn._xlws.SORT(_xlfn._xlws.FILTER(soilAnalyses[soil_analysis_level]&amp;" | "&amp;soilAnalyses[soil_analysis_name],soilAnalyses[experiment_ID]=A226)))</f>
        <v xml:space="preserve"> | </v>
      </c>
      <c r="C226" t="str">
        <v xml:space="preserve">0 | </v>
      </c>
      <c r="D226" t="str">
        <v xml:space="preserve">0 | </v>
      </c>
      <c r="E226" t="str">
        <v xml:space="preserve">0 | </v>
      </c>
      <c r="F226" t="str">
        <v xml:space="preserve">0 | </v>
      </c>
      <c r="DQ226" cm="1">
        <f t="array" ref="DQ226:DU226">TRANSPOSE(_xlfn._xlws.SORT(_xlfn._xlws.FILTER(soilAnalyses[soil_analysis_level],soilAnalyses[experiment_ID]=A226)))</f>
        <v>0</v>
      </c>
      <c r="DR226">
        <v>0</v>
      </c>
      <c r="DS226">
        <v>0</v>
      </c>
      <c r="DT226">
        <v>0</v>
      </c>
      <c r="DU226" t="str">
        <v/>
      </c>
    </row>
    <row r="227" spans="2:125" x14ac:dyDescent="0.25">
      <c r="B227" t="str" cm="1">
        <f t="array" ref="B227:F227">TRANSPOSE(_xlfn._xlws.SORT(_xlfn._xlws.FILTER(soilAnalyses[soil_analysis_level]&amp;" | "&amp;soilAnalyses[soil_analysis_name],soilAnalyses[experiment_ID]=A227)))</f>
        <v xml:space="preserve"> | </v>
      </c>
      <c r="C227" t="str">
        <v xml:space="preserve">0 | </v>
      </c>
      <c r="D227" t="str">
        <v xml:space="preserve">0 | </v>
      </c>
      <c r="E227" t="str">
        <v xml:space="preserve">0 | </v>
      </c>
      <c r="F227" t="str">
        <v xml:space="preserve">0 | </v>
      </c>
      <c r="DQ227" cm="1">
        <f t="array" ref="DQ227:DU227">TRANSPOSE(_xlfn._xlws.SORT(_xlfn._xlws.FILTER(soilAnalyses[soil_analysis_level],soilAnalyses[experiment_ID]=A227)))</f>
        <v>0</v>
      </c>
      <c r="DR227">
        <v>0</v>
      </c>
      <c r="DS227">
        <v>0</v>
      </c>
      <c r="DT227">
        <v>0</v>
      </c>
      <c r="DU227" t="str">
        <v/>
      </c>
    </row>
    <row r="228" spans="2:125" x14ac:dyDescent="0.25">
      <c r="B228" t="str" cm="1">
        <f t="array" ref="B228:F228">TRANSPOSE(_xlfn._xlws.SORT(_xlfn._xlws.FILTER(soilAnalyses[soil_analysis_level]&amp;" | "&amp;soilAnalyses[soil_analysis_name],soilAnalyses[experiment_ID]=A228)))</f>
        <v xml:space="preserve"> | </v>
      </c>
      <c r="C228" t="str">
        <v xml:space="preserve">0 | </v>
      </c>
      <c r="D228" t="str">
        <v xml:space="preserve">0 | </v>
      </c>
      <c r="E228" t="str">
        <v xml:space="preserve">0 | </v>
      </c>
      <c r="F228" t="str">
        <v xml:space="preserve">0 | </v>
      </c>
      <c r="DQ228" cm="1">
        <f t="array" ref="DQ228:DU228">TRANSPOSE(_xlfn._xlws.SORT(_xlfn._xlws.FILTER(soilAnalyses[soil_analysis_level],soilAnalyses[experiment_ID]=A228)))</f>
        <v>0</v>
      </c>
      <c r="DR228">
        <v>0</v>
      </c>
      <c r="DS228">
        <v>0</v>
      </c>
      <c r="DT228">
        <v>0</v>
      </c>
      <c r="DU228" t="str">
        <v/>
      </c>
    </row>
    <row r="229" spans="2:125" x14ac:dyDescent="0.25">
      <c r="B229" t="str" cm="1">
        <f t="array" ref="B229:F229">TRANSPOSE(_xlfn._xlws.SORT(_xlfn._xlws.FILTER(soilAnalyses[soil_analysis_level]&amp;" | "&amp;soilAnalyses[soil_analysis_name],soilAnalyses[experiment_ID]=A229)))</f>
        <v xml:space="preserve"> | </v>
      </c>
      <c r="C229" t="str">
        <v xml:space="preserve">0 | </v>
      </c>
      <c r="D229" t="str">
        <v xml:space="preserve">0 | </v>
      </c>
      <c r="E229" t="str">
        <v xml:space="preserve">0 | </v>
      </c>
      <c r="F229" t="str">
        <v xml:space="preserve">0 | </v>
      </c>
      <c r="DQ229" cm="1">
        <f t="array" ref="DQ229:DU229">TRANSPOSE(_xlfn._xlws.SORT(_xlfn._xlws.FILTER(soilAnalyses[soil_analysis_level],soilAnalyses[experiment_ID]=A229)))</f>
        <v>0</v>
      </c>
      <c r="DR229">
        <v>0</v>
      </c>
      <c r="DS229">
        <v>0</v>
      </c>
      <c r="DT229">
        <v>0</v>
      </c>
      <c r="DU229" t="str">
        <v/>
      </c>
    </row>
    <row r="230" spans="2:125" x14ac:dyDescent="0.25">
      <c r="B230" t="str" cm="1">
        <f t="array" ref="B230:F230">TRANSPOSE(_xlfn._xlws.SORT(_xlfn._xlws.FILTER(soilAnalyses[soil_analysis_level]&amp;" | "&amp;soilAnalyses[soil_analysis_name],soilAnalyses[experiment_ID]=A230)))</f>
        <v xml:space="preserve"> | </v>
      </c>
      <c r="C230" t="str">
        <v xml:space="preserve">0 | </v>
      </c>
      <c r="D230" t="str">
        <v xml:space="preserve">0 | </v>
      </c>
      <c r="E230" t="str">
        <v xml:space="preserve">0 | </v>
      </c>
      <c r="F230" t="str">
        <v xml:space="preserve">0 | </v>
      </c>
      <c r="DQ230" cm="1">
        <f t="array" ref="DQ230:DU230">TRANSPOSE(_xlfn._xlws.SORT(_xlfn._xlws.FILTER(soilAnalyses[soil_analysis_level],soilAnalyses[experiment_ID]=A230)))</f>
        <v>0</v>
      </c>
      <c r="DR230">
        <v>0</v>
      </c>
      <c r="DS230">
        <v>0</v>
      </c>
      <c r="DT230">
        <v>0</v>
      </c>
      <c r="DU230" t="str">
        <v/>
      </c>
    </row>
    <row r="231" spans="2:125" x14ac:dyDescent="0.25">
      <c r="B231" t="str" cm="1">
        <f t="array" ref="B231:F231">TRANSPOSE(_xlfn._xlws.SORT(_xlfn._xlws.FILTER(soilAnalyses[soil_analysis_level]&amp;" | "&amp;soilAnalyses[soil_analysis_name],soilAnalyses[experiment_ID]=A231)))</f>
        <v xml:space="preserve"> | </v>
      </c>
      <c r="C231" t="str">
        <v xml:space="preserve">0 | </v>
      </c>
      <c r="D231" t="str">
        <v xml:space="preserve">0 | </v>
      </c>
      <c r="E231" t="str">
        <v xml:space="preserve">0 | </v>
      </c>
      <c r="F231" t="str">
        <v xml:space="preserve">0 | </v>
      </c>
      <c r="DQ231" cm="1">
        <f t="array" ref="DQ231:DU231">TRANSPOSE(_xlfn._xlws.SORT(_xlfn._xlws.FILTER(soilAnalyses[soil_analysis_level],soilAnalyses[experiment_ID]=A231)))</f>
        <v>0</v>
      </c>
      <c r="DR231">
        <v>0</v>
      </c>
      <c r="DS231">
        <v>0</v>
      </c>
      <c r="DT231">
        <v>0</v>
      </c>
      <c r="DU231" t="str">
        <v/>
      </c>
    </row>
    <row r="232" spans="2:125" x14ac:dyDescent="0.25">
      <c r="B232" t="str" cm="1">
        <f t="array" ref="B232:F232">TRANSPOSE(_xlfn._xlws.SORT(_xlfn._xlws.FILTER(soilAnalyses[soil_analysis_level]&amp;" | "&amp;soilAnalyses[soil_analysis_name],soilAnalyses[experiment_ID]=A232)))</f>
        <v xml:space="preserve"> | </v>
      </c>
      <c r="C232" t="str">
        <v xml:space="preserve">0 | </v>
      </c>
      <c r="D232" t="str">
        <v xml:space="preserve">0 | </v>
      </c>
      <c r="E232" t="str">
        <v xml:space="preserve">0 | </v>
      </c>
      <c r="F232" t="str">
        <v xml:space="preserve">0 | </v>
      </c>
      <c r="DQ232" cm="1">
        <f t="array" ref="DQ232:DU232">TRANSPOSE(_xlfn._xlws.SORT(_xlfn._xlws.FILTER(soilAnalyses[soil_analysis_level],soilAnalyses[experiment_ID]=A232)))</f>
        <v>0</v>
      </c>
      <c r="DR232">
        <v>0</v>
      </c>
      <c r="DS232">
        <v>0</v>
      </c>
      <c r="DT232">
        <v>0</v>
      </c>
      <c r="DU232" t="str">
        <v/>
      </c>
    </row>
    <row r="233" spans="2:125" x14ac:dyDescent="0.25">
      <c r="B233" t="str" cm="1">
        <f t="array" ref="B233:F233">TRANSPOSE(_xlfn._xlws.SORT(_xlfn._xlws.FILTER(soilAnalyses[soil_analysis_level]&amp;" | "&amp;soilAnalyses[soil_analysis_name],soilAnalyses[experiment_ID]=A233)))</f>
        <v xml:space="preserve"> | </v>
      </c>
      <c r="C233" t="str">
        <v xml:space="preserve">0 | </v>
      </c>
      <c r="D233" t="str">
        <v xml:space="preserve">0 | </v>
      </c>
      <c r="E233" t="str">
        <v xml:space="preserve">0 | </v>
      </c>
      <c r="F233" t="str">
        <v xml:space="preserve">0 | </v>
      </c>
      <c r="DQ233" cm="1">
        <f t="array" ref="DQ233:DU233">TRANSPOSE(_xlfn._xlws.SORT(_xlfn._xlws.FILTER(soilAnalyses[soil_analysis_level],soilAnalyses[experiment_ID]=A233)))</f>
        <v>0</v>
      </c>
      <c r="DR233">
        <v>0</v>
      </c>
      <c r="DS233">
        <v>0</v>
      </c>
      <c r="DT233">
        <v>0</v>
      </c>
      <c r="DU233" t="str">
        <v/>
      </c>
    </row>
    <row r="234" spans="2:125" x14ac:dyDescent="0.25">
      <c r="B234" t="str" cm="1">
        <f t="array" ref="B234:F234">TRANSPOSE(_xlfn._xlws.SORT(_xlfn._xlws.FILTER(soilAnalyses[soil_analysis_level]&amp;" | "&amp;soilAnalyses[soil_analysis_name],soilAnalyses[experiment_ID]=A234)))</f>
        <v xml:space="preserve"> | </v>
      </c>
      <c r="C234" t="str">
        <v xml:space="preserve">0 | </v>
      </c>
      <c r="D234" t="str">
        <v xml:space="preserve">0 | </v>
      </c>
      <c r="E234" t="str">
        <v xml:space="preserve">0 | </v>
      </c>
      <c r="F234" t="str">
        <v xml:space="preserve">0 | </v>
      </c>
      <c r="DQ234" cm="1">
        <f t="array" ref="DQ234:DU234">TRANSPOSE(_xlfn._xlws.SORT(_xlfn._xlws.FILTER(soilAnalyses[soil_analysis_level],soilAnalyses[experiment_ID]=A234)))</f>
        <v>0</v>
      </c>
      <c r="DR234">
        <v>0</v>
      </c>
      <c r="DS234">
        <v>0</v>
      </c>
      <c r="DT234">
        <v>0</v>
      </c>
      <c r="DU234" t="str">
        <v/>
      </c>
    </row>
    <row r="235" spans="2:125" x14ac:dyDescent="0.25">
      <c r="B235" t="str" cm="1">
        <f t="array" ref="B235:F235">TRANSPOSE(_xlfn._xlws.SORT(_xlfn._xlws.FILTER(soilAnalyses[soil_analysis_level]&amp;" | "&amp;soilAnalyses[soil_analysis_name],soilAnalyses[experiment_ID]=A235)))</f>
        <v xml:space="preserve"> | </v>
      </c>
      <c r="C235" t="str">
        <v xml:space="preserve">0 | </v>
      </c>
      <c r="D235" t="str">
        <v xml:space="preserve">0 | </v>
      </c>
      <c r="E235" t="str">
        <v xml:space="preserve">0 | </v>
      </c>
      <c r="F235" t="str">
        <v xml:space="preserve">0 | </v>
      </c>
      <c r="DQ235" cm="1">
        <f t="array" ref="DQ235:DU235">TRANSPOSE(_xlfn._xlws.SORT(_xlfn._xlws.FILTER(soilAnalyses[soil_analysis_level],soilAnalyses[experiment_ID]=A235)))</f>
        <v>0</v>
      </c>
      <c r="DR235">
        <v>0</v>
      </c>
      <c r="DS235">
        <v>0</v>
      </c>
      <c r="DT235">
        <v>0</v>
      </c>
      <c r="DU235" t="str">
        <v/>
      </c>
    </row>
    <row r="236" spans="2:125" x14ac:dyDescent="0.25">
      <c r="B236" t="str" cm="1">
        <f t="array" ref="B236:F236">TRANSPOSE(_xlfn._xlws.SORT(_xlfn._xlws.FILTER(soilAnalyses[soil_analysis_level]&amp;" | "&amp;soilAnalyses[soil_analysis_name],soilAnalyses[experiment_ID]=A236)))</f>
        <v xml:space="preserve"> | </v>
      </c>
      <c r="C236" t="str">
        <v xml:space="preserve">0 | </v>
      </c>
      <c r="D236" t="str">
        <v xml:space="preserve">0 | </v>
      </c>
      <c r="E236" t="str">
        <v xml:space="preserve">0 | </v>
      </c>
      <c r="F236" t="str">
        <v xml:space="preserve">0 | </v>
      </c>
      <c r="DQ236" cm="1">
        <f t="array" ref="DQ236:DU236">TRANSPOSE(_xlfn._xlws.SORT(_xlfn._xlws.FILTER(soilAnalyses[soil_analysis_level],soilAnalyses[experiment_ID]=A236)))</f>
        <v>0</v>
      </c>
      <c r="DR236">
        <v>0</v>
      </c>
      <c r="DS236">
        <v>0</v>
      </c>
      <c r="DT236">
        <v>0</v>
      </c>
      <c r="DU236" t="str">
        <v/>
      </c>
    </row>
    <row r="237" spans="2:125" x14ac:dyDescent="0.25">
      <c r="B237" t="str" cm="1">
        <f t="array" ref="B237:F237">TRANSPOSE(_xlfn._xlws.SORT(_xlfn._xlws.FILTER(soilAnalyses[soil_analysis_level]&amp;" | "&amp;soilAnalyses[soil_analysis_name],soilAnalyses[experiment_ID]=A237)))</f>
        <v xml:space="preserve"> | </v>
      </c>
      <c r="C237" t="str">
        <v xml:space="preserve">0 | </v>
      </c>
      <c r="D237" t="str">
        <v xml:space="preserve">0 | </v>
      </c>
      <c r="E237" t="str">
        <v xml:space="preserve">0 | </v>
      </c>
      <c r="F237" t="str">
        <v xml:space="preserve">0 | </v>
      </c>
      <c r="DQ237" cm="1">
        <f t="array" ref="DQ237:DU237">TRANSPOSE(_xlfn._xlws.SORT(_xlfn._xlws.FILTER(soilAnalyses[soil_analysis_level],soilAnalyses[experiment_ID]=A237)))</f>
        <v>0</v>
      </c>
      <c r="DR237">
        <v>0</v>
      </c>
      <c r="DS237">
        <v>0</v>
      </c>
      <c r="DT237">
        <v>0</v>
      </c>
      <c r="DU237" t="str">
        <v/>
      </c>
    </row>
    <row r="238" spans="2:125" x14ac:dyDescent="0.25">
      <c r="B238" t="str" cm="1">
        <f t="array" ref="B238:F238">TRANSPOSE(_xlfn._xlws.SORT(_xlfn._xlws.FILTER(soilAnalyses[soil_analysis_level]&amp;" | "&amp;soilAnalyses[soil_analysis_name],soilAnalyses[experiment_ID]=A238)))</f>
        <v xml:space="preserve"> | </v>
      </c>
      <c r="C238" t="str">
        <v xml:space="preserve">0 | </v>
      </c>
      <c r="D238" t="str">
        <v xml:space="preserve">0 | </v>
      </c>
      <c r="E238" t="str">
        <v xml:space="preserve">0 | </v>
      </c>
      <c r="F238" t="str">
        <v xml:space="preserve">0 | </v>
      </c>
      <c r="DQ238" cm="1">
        <f t="array" ref="DQ238:DU238">TRANSPOSE(_xlfn._xlws.SORT(_xlfn._xlws.FILTER(soilAnalyses[soil_analysis_level],soilAnalyses[experiment_ID]=A238)))</f>
        <v>0</v>
      </c>
      <c r="DR238">
        <v>0</v>
      </c>
      <c r="DS238">
        <v>0</v>
      </c>
      <c r="DT238">
        <v>0</v>
      </c>
      <c r="DU238" t="str">
        <v/>
      </c>
    </row>
    <row r="239" spans="2:125" x14ac:dyDescent="0.25">
      <c r="B239" t="str" cm="1">
        <f t="array" ref="B239:F239">TRANSPOSE(_xlfn._xlws.SORT(_xlfn._xlws.FILTER(soilAnalyses[soil_analysis_level]&amp;" | "&amp;soilAnalyses[soil_analysis_name],soilAnalyses[experiment_ID]=A239)))</f>
        <v xml:space="preserve"> | </v>
      </c>
      <c r="C239" t="str">
        <v xml:space="preserve">0 | </v>
      </c>
      <c r="D239" t="str">
        <v xml:space="preserve">0 | </v>
      </c>
      <c r="E239" t="str">
        <v xml:space="preserve">0 | </v>
      </c>
      <c r="F239" t="str">
        <v xml:space="preserve">0 | </v>
      </c>
      <c r="DQ239" cm="1">
        <f t="array" ref="DQ239:DU239">TRANSPOSE(_xlfn._xlws.SORT(_xlfn._xlws.FILTER(soilAnalyses[soil_analysis_level],soilAnalyses[experiment_ID]=A239)))</f>
        <v>0</v>
      </c>
      <c r="DR239">
        <v>0</v>
      </c>
      <c r="DS239">
        <v>0</v>
      </c>
      <c r="DT239">
        <v>0</v>
      </c>
      <c r="DU239" t="str">
        <v/>
      </c>
    </row>
    <row r="240" spans="2:125" x14ac:dyDescent="0.25">
      <c r="B240" t="str" cm="1">
        <f t="array" ref="B240:F240">TRANSPOSE(_xlfn._xlws.SORT(_xlfn._xlws.FILTER(soilAnalyses[soil_analysis_level]&amp;" | "&amp;soilAnalyses[soil_analysis_name],soilAnalyses[experiment_ID]=A240)))</f>
        <v xml:space="preserve"> | </v>
      </c>
      <c r="C240" t="str">
        <v xml:space="preserve">0 | </v>
      </c>
      <c r="D240" t="str">
        <v xml:space="preserve">0 | </v>
      </c>
      <c r="E240" t="str">
        <v xml:space="preserve">0 | </v>
      </c>
      <c r="F240" t="str">
        <v xml:space="preserve">0 | </v>
      </c>
      <c r="DQ240" cm="1">
        <f t="array" ref="DQ240:DU240">TRANSPOSE(_xlfn._xlws.SORT(_xlfn._xlws.FILTER(soilAnalyses[soil_analysis_level],soilAnalyses[experiment_ID]=A240)))</f>
        <v>0</v>
      </c>
      <c r="DR240">
        <v>0</v>
      </c>
      <c r="DS240">
        <v>0</v>
      </c>
      <c r="DT240">
        <v>0</v>
      </c>
      <c r="DU240" t="str">
        <v/>
      </c>
    </row>
    <row r="241" spans="2:125" x14ac:dyDescent="0.25">
      <c r="B241" t="str" cm="1">
        <f t="array" ref="B241:F241">TRANSPOSE(_xlfn._xlws.SORT(_xlfn._xlws.FILTER(soilAnalyses[soil_analysis_level]&amp;" | "&amp;soilAnalyses[soil_analysis_name],soilAnalyses[experiment_ID]=A241)))</f>
        <v xml:space="preserve"> | </v>
      </c>
      <c r="C241" t="str">
        <v xml:space="preserve">0 | </v>
      </c>
      <c r="D241" t="str">
        <v xml:space="preserve">0 | </v>
      </c>
      <c r="E241" t="str">
        <v xml:space="preserve">0 | </v>
      </c>
      <c r="F241" t="str">
        <v xml:space="preserve">0 | </v>
      </c>
      <c r="DQ241" cm="1">
        <f t="array" ref="DQ241:DU241">TRANSPOSE(_xlfn._xlws.SORT(_xlfn._xlws.FILTER(soilAnalyses[soil_analysis_level],soilAnalyses[experiment_ID]=A241)))</f>
        <v>0</v>
      </c>
      <c r="DR241">
        <v>0</v>
      </c>
      <c r="DS241">
        <v>0</v>
      </c>
      <c r="DT241">
        <v>0</v>
      </c>
      <c r="DU241" t="str">
        <v/>
      </c>
    </row>
    <row r="242" spans="2:125" x14ac:dyDescent="0.25">
      <c r="B242" t="str" cm="1">
        <f t="array" ref="B242:F242">TRANSPOSE(_xlfn._xlws.SORT(_xlfn._xlws.FILTER(soilAnalyses[soil_analysis_level]&amp;" | "&amp;soilAnalyses[soil_analysis_name],soilAnalyses[experiment_ID]=A242)))</f>
        <v xml:space="preserve"> | </v>
      </c>
      <c r="C242" t="str">
        <v xml:space="preserve">0 | </v>
      </c>
      <c r="D242" t="str">
        <v xml:space="preserve">0 | </v>
      </c>
      <c r="E242" t="str">
        <v xml:space="preserve">0 | </v>
      </c>
      <c r="F242" t="str">
        <v xml:space="preserve">0 | </v>
      </c>
      <c r="DQ242" cm="1">
        <f t="array" ref="DQ242:DU242">TRANSPOSE(_xlfn._xlws.SORT(_xlfn._xlws.FILTER(soilAnalyses[soil_analysis_level],soilAnalyses[experiment_ID]=A242)))</f>
        <v>0</v>
      </c>
      <c r="DR242">
        <v>0</v>
      </c>
      <c r="DS242">
        <v>0</v>
      </c>
      <c r="DT242">
        <v>0</v>
      </c>
      <c r="DU242" t="str">
        <v/>
      </c>
    </row>
    <row r="243" spans="2:125" x14ac:dyDescent="0.25">
      <c r="B243" t="str" cm="1">
        <f t="array" ref="B243:F243">TRANSPOSE(_xlfn._xlws.SORT(_xlfn._xlws.FILTER(soilAnalyses[soil_analysis_level]&amp;" | "&amp;soilAnalyses[soil_analysis_name],soilAnalyses[experiment_ID]=A243)))</f>
        <v xml:space="preserve"> | </v>
      </c>
      <c r="C243" t="str">
        <v xml:space="preserve">0 | </v>
      </c>
      <c r="D243" t="str">
        <v xml:space="preserve">0 | </v>
      </c>
      <c r="E243" t="str">
        <v xml:space="preserve">0 | </v>
      </c>
      <c r="F243" t="str">
        <v xml:space="preserve">0 | </v>
      </c>
      <c r="DQ243" cm="1">
        <f t="array" ref="DQ243:DU243">TRANSPOSE(_xlfn._xlws.SORT(_xlfn._xlws.FILTER(soilAnalyses[soil_analysis_level],soilAnalyses[experiment_ID]=A243)))</f>
        <v>0</v>
      </c>
      <c r="DR243">
        <v>0</v>
      </c>
      <c r="DS243">
        <v>0</v>
      </c>
      <c r="DT243">
        <v>0</v>
      </c>
      <c r="DU243" t="str">
        <v/>
      </c>
    </row>
    <row r="244" spans="2:125" x14ac:dyDescent="0.25">
      <c r="B244" t="str" cm="1">
        <f t="array" ref="B244:F244">TRANSPOSE(_xlfn._xlws.SORT(_xlfn._xlws.FILTER(soilAnalyses[soil_analysis_level]&amp;" | "&amp;soilAnalyses[soil_analysis_name],soilAnalyses[experiment_ID]=A244)))</f>
        <v xml:space="preserve"> | </v>
      </c>
      <c r="C244" t="str">
        <v xml:space="preserve">0 | </v>
      </c>
      <c r="D244" t="str">
        <v xml:space="preserve">0 | </v>
      </c>
      <c r="E244" t="str">
        <v xml:space="preserve">0 | </v>
      </c>
      <c r="F244" t="str">
        <v xml:space="preserve">0 | </v>
      </c>
      <c r="DQ244" cm="1">
        <f t="array" ref="DQ244:DU244">TRANSPOSE(_xlfn._xlws.SORT(_xlfn._xlws.FILTER(soilAnalyses[soil_analysis_level],soilAnalyses[experiment_ID]=A244)))</f>
        <v>0</v>
      </c>
      <c r="DR244">
        <v>0</v>
      </c>
      <c r="DS244">
        <v>0</v>
      </c>
      <c r="DT244">
        <v>0</v>
      </c>
      <c r="DU244" t="str">
        <v/>
      </c>
    </row>
    <row r="245" spans="2:125" x14ac:dyDescent="0.25">
      <c r="B245" t="str" cm="1">
        <f t="array" ref="B245:F245">TRANSPOSE(_xlfn._xlws.SORT(_xlfn._xlws.FILTER(soilAnalyses[soil_analysis_level]&amp;" | "&amp;soilAnalyses[soil_analysis_name],soilAnalyses[experiment_ID]=A245)))</f>
        <v xml:space="preserve"> | </v>
      </c>
      <c r="C245" t="str">
        <v xml:space="preserve">0 | </v>
      </c>
      <c r="D245" t="str">
        <v xml:space="preserve">0 | </v>
      </c>
      <c r="E245" t="str">
        <v xml:space="preserve">0 | </v>
      </c>
      <c r="F245" t="str">
        <v xml:space="preserve">0 | </v>
      </c>
      <c r="DQ245" cm="1">
        <f t="array" ref="DQ245:DU245">TRANSPOSE(_xlfn._xlws.SORT(_xlfn._xlws.FILTER(soilAnalyses[soil_analysis_level],soilAnalyses[experiment_ID]=A245)))</f>
        <v>0</v>
      </c>
      <c r="DR245">
        <v>0</v>
      </c>
      <c r="DS245">
        <v>0</v>
      </c>
      <c r="DT245">
        <v>0</v>
      </c>
      <c r="DU245" t="str">
        <v/>
      </c>
    </row>
    <row r="246" spans="2:125" x14ac:dyDescent="0.25">
      <c r="B246" t="str" cm="1">
        <f t="array" ref="B246:F246">TRANSPOSE(_xlfn._xlws.SORT(_xlfn._xlws.FILTER(soilAnalyses[soil_analysis_level]&amp;" | "&amp;soilAnalyses[soil_analysis_name],soilAnalyses[experiment_ID]=A246)))</f>
        <v xml:space="preserve"> | </v>
      </c>
      <c r="C246" t="str">
        <v xml:space="preserve">0 | </v>
      </c>
      <c r="D246" t="str">
        <v xml:space="preserve">0 | </v>
      </c>
      <c r="E246" t="str">
        <v xml:space="preserve">0 | </v>
      </c>
      <c r="F246" t="str">
        <v xml:space="preserve">0 | </v>
      </c>
      <c r="DQ246" cm="1">
        <f t="array" ref="DQ246:DU246">TRANSPOSE(_xlfn._xlws.SORT(_xlfn._xlws.FILTER(soilAnalyses[soil_analysis_level],soilAnalyses[experiment_ID]=A246)))</f>
        <v>0</v>
      </c>
      <c r="DR246">
        <v>0</v>
      </c>
      <c r="DS246">
        <v>0</v>
      </c>
      <c r="DT246">
        <v>0</v>
      </c>
      <c r="DU246" t="str">
        <v/>
      </c>
    </row>
    <row r="247" spans="2:125" x14ac:dyDescent="0.25">
      <c r="B247" t="str" cm="1">
        <f t="array" ref="B247:F247">TRANSPOSE(_xlfn._xlws.SORT(_xlfn._xlws.FILTER(soilAnalyses[soil_analysis_level]&amp;" | "&amp;soilAnalyses[soil_analysis_name],soilAnalyses[experiment_ID]=A247)))</f>
        <v xml:space="preserve"> | </v>
      </c>
      <c r="C247" t="str">
        <v xml:space="preserve">0 | </v>
      </c>
      <c r="D247" t="str">
        <v xml:space="preserve">0 | </v>
      </c>
      <c r="E247" t="str">
        <v xml:space="preserve">0 | </v>
      </c>
      <c r="F247" t="str">
        <v xml:space="preserve">0 | </v>
      </c>
      <c r="DQ247" cm="1">
        <f t="array" ref="DQ247:DU247">TRANSPOSE(_xlfn._xlws.SORT(_xlfn._xlws.FILTER(soilAnalyses[soil_analysis_level],soilAnalyses[experiment_ID]=A247)))</f>
        <v>0</v>
      </c>
      <c r="DR247">
        <v>0</v>
      </c>
      <c r="DS247">
        <v>0</v>
      </c>
      <c r="DT247">
        <v>0</v>
      </c>
      <c r="DU247" t="str">
        <v/>
      </c>
    </row>
    <row r="248" spans="2:125" x14ac:dyDescent="0.25">
      <c r="B248" t="str" cm="1">
        <f t="array" ref="B248:F248">TRANSPOSE(_xlfn._xlws.SORT(_xlfn._xlws.FILTER(soilAnalyses[soil_analysis_level]&amp;" | "&amp;soilAnalyses[soil_analysis_name],soilAnalyses[experiment_ID]=A248)))</f>
        <v xml:space="preserve"> | </v>
      </c>
      <c r="C248" t="str">
        <v xml:space="preserve">0 | </v>
      </c>
      <c r="D248" t="str">
        <v xml:space="preserve">0 | </v>
      </c>
      <c r="E248" t="str">
        <v xml:space="preserve">0 | </v>
      </c>
      <c r="F248" t="str">
        <v xml:space="preserve">0 | </v>
      </c>
      <c r="DQ248" cm="1">
        <f t="array" ref="DQ248:DU248">TRANSPOSE(_xlfn._xlws.SORT(_xlfn._xlws.FILTER(soilAnalyses[soil_analysis_level],soilAnalyses[experiment_ID]=A248)))</f>
        <v>0</v>
      </c>
      <c r="DR248">
        <v>0</v>
      </c>
      <c r="DS248">
        <v>0</v>
      </c>
      <c r="DT248">
        <v>0</v>
      </c>
      <c r="DU248" t="str">
        <v/>
      </c>
    </row>
    <row r="249" spans="2:125" x14ac:dyDescent="0.25">
      <c r="B249" t="str" cm="1">
        <f t="array" ref="B249:F249">TRANSPOSE(_xlfn._xlws.SORT(_xlfn._xlws.FILTER(soilAnalyses[soil_analysis_level]&amp;" | "&amp;soilAnalyses[soil_analysis_name],soilAnalyses[experiment_ID]=A249)))</f>
        <v xml:space="preserve"> | </v>
      </c>
      <c r="C249" t="str">
        <v xml:space="preserve">0 | </v>
      </c>
      <c r="D249" t="str">
        <v xml:space="preserve">0 | </v>
      </c>
      <c r="E249" t="str">
        <v xml:space="preserve">0 | </v>
      </c>
      <c r="F249" t="str">
        <v xml:space="preserve">0 | </v>
      </c>
      <c r="DQ249" cm="1">
        <f t="array" ref="DQ249:DU249">TRANSPOSE(_xlfn._xlws.SORT(_xlfn._xlws.FILTER(soilAnalyses[soil_analysis_level],soilAnalyses[experiment_ID]=A249)))</f>
        <v>0</v>
      </c>
      <c r="DR249">
        <v>0</v>
      </c>
      <c r="DS249">
        <v>0</v>
      </c>
      <c r="DT249">
        <v>0</v>
      </c>
      <c r="DU249" t="str">
        <v/>
      </c>
    </row>
    <row r="250" spans="2:125" x14ac:dyDescent="0.25">
      <c r="B250" t="str" cm="1">
        <f t="array" ref="B250:F250">TRANSPOSE(_xlfn._xlws.SORT(_xlfn._xlws.FILTER(soilAnalyses[soil_analysis_level]&amp;" | "&amp;soilAnalyses[soil_analysis_name],soilAnalyses[experiment_ID]=A250)))</f>
        <v xml:space="preserve"> | </v>
      </c>
      <c r="C250" t="str">
        <v xml:space="preserve">0 | </v>
      </c>
      <c r="D250" t="str">
        <v xml:space="preserve">0 | </v>
      </c>
      <c r="E250" t="str">
        <v xml:space="preserve">0 | </v>
      </c>
      <c r="F250" t="str">
        <v xml:space="preserve">0 | </v>
      </c>
      <c r="DQ250" cm="1">
        <f t="array" ref="DQ250:DU250">TRANSPOSE(_xlfn._xlws.SORT(_xlfn._xlws.FILTER(soilAnalyses[soil_analysis_level],soilAnalyses[experiment_ID]=A250)))</f>
        <v>0</v>
      </c>
      <c r="DR250">
        <v>0</v>
      </c>
      <c r="DS250">
        <v>0</v>
      </c>
      <c r="DT250">
        <v>0</v>
      </c>
      <c r="DU250" t="str">
        <v/>
      </c>
    </row>
    <row r="251" spans="2:125" x14ac:dyDescent="0.25">
      <c r="B251" t="str" cm="1">
        <f t="array" ref="B251:F251">TRANSPOSE(_xlfn._xlws.SORT(_xlfn._xlws.FILTER(soilAnalyses[soil_analysis_level]&amp;" | "&amp;soilAnalyses[soil_analysis_name],soilAnalyses[experiment_ID]=A251)))</f>
        <v xml:space="preserve"> | </v>
      </c>
      <c r="C251" t="str">
        <v xml:space="preserve">0 | </v>
      </c>
      <c r="D251" t="str">
        <v xml:space="preserve">0 | </v>
      </c>
      <c r="E251" t="str">
        <v xml:space="preserve">0 | </v>
      </c>
      <c r="F251" t="str">
        <v xml:space="preserve">0 | </v>
      </c>
      <c r="DQ251" cm="1">
        <f t="array" ref="DQ251:DU251">TRANSPOSE(_xlfn._xlws.SORT(_xlfn._xlws.FILTER(soilAnalyses[soil_analysis_level],soilAnalyses[experiment_ID]=A251)))</f>
        <v>0</v>
      </c>
      <c r="DR251">
        <v>0</v>
      </c>
      <c r="DS251">
        <v>0</v>
      </c>
      <c r="DT251">
        <v>0</v>
      </c>
      <c r="DU251" t="str">
        <v/>
      </c>
    </row>
    <row r="252" spans="2:125" x14ac:dyDescent="0.25">
      <c r="B252" t="str" cm="1">
        <f t="array" ref="B252:F252">TRANSPOSE(_xlfn._xlws.SORT(_xlfn._xlws.FILTER(soilAnalyses[soil_analysis_level]&amp;" | "&amp;soilAnalyses[soil_analysis_name],soilAnalyses[experiment_ID]=A252)))</f>
        <v xml:space="preserve"> | </v>
      </c>
      <c r="C252" t="str">
        <v xml:space="preserve">0 | </v>
      </c>
      <c r="D252" t="str">
        <v xml:space="preserve">0 | </v>
      </c>
      <c r="E252" t="str">
        <v xml:space="preserve">0 | </v>
      </c>
      <c r="F252" t="str">
        <v xml:space="preserve">0 | </v>
      </c>
      <c r="DQ252" cm="1">
        <f t="array" ref="DQ252:DU252">TRANSPOSE(_xlfn._xlws.SORT(_xlfn._xlws.FILTER(soilAnalyses[soil_analysis_level],soilAnalyses[experiment_ID]=A252)))</f>
        <v>0</v>
      </c>
      <c r="DR252">
        <v>0</v>
      </c>
      <c r="DS252">
        <v>0</v>
      </c>
      <c r="DT252">
        <v>0</v>
      </c>
      <c r="DU252" t="str">
        <v/>
      </c>
    </row>
    <row r="253" spans="2:125" x14ac:dyDescent="0.25">
      <c r="B253" t="str" cm="1">
        <f t="array" ref="B253:F253">TRANSPOSE(_xlfn._xlws.SORT(_xlfn._xlws.FILTER(soilAnalyses[soil_analysis_level]&amp;" | "&amp;soilAnalyses[soil_analysis_name],soilAnalyses[experiment_ID]=A253)))</f>
        <v xml:space="preserve"> | </v>
      </c>
      <c r="C253" t="str">
        <v xml:space="preserve">0 | </v>
      </c>
      <c r="D253" t="str">
        <v xml:space="preserve">0 | </v>
      </c>
      <c r="E253" t="str">
        <v xml:space="preserve">0 | </v>
      </c>
      <c r="F253" t="str">
        <v xml:space="preserve">0 | </v>
      </c>
      <c r="DQ253" cm="1">
        <f t="array" ref="DQ253:DU253">TRANSPOSE(_xlfn._xlws.SORT(_xlfn._xlws.FILTER(soilAnalyses[soil_analysis_level],soilAnalyses[experiment_ID]=A253)))</f>
        <v>0</v>
      </c>
      <c r="DR253">
        <v>0</v>
      </c>
      <c r="DS253">
        <v>0</v>
      </c>
      <c r="DT253">
        <v>0</v>
      </c>
      <c r="DU253" t="str">
        <v/>
      </c>
    </row>
    <row r="254" spans="2:125" x14ac:dyDescent="0.25">
      <c r="B254" t="str" cm="1">
        <f t="array" ref="B254:F254">TRANSPOSE(_xlfn._xlws.SORT(_xlfn._xlws.FILTER(soilAnalyses[soil_analysis_level]&amp;" | "&amp;soilAnalyses[soil_analysis_name],soilAnalyses[experiment_ID]=A254)))</f>
        <v xml:space="preserve"> | </v>
      </c>
      <c r="C254" t="str">
        <v xml:space="preserve">0 | </v>
      </c>
      <c r="D254" t="str">
        <v xml:space="preserve">0 | </v>
      </c>
      <c r="E254" t="str">
        <v xml:space="preserve">0 | </v>
      </c>
      <c r="F254" t="str">
        <v xml:space="preserve">0 | </v>
      </c>
      <c r="DQ254" cm="1">
        <f t="array" ref="DQ254:DU254">TRANSPOSE(_xlfn._xlws.SORT(_xlfn._xlws.FILTER(soilAnalyses[soil_analysis_level],soilAnalyses[experiment_ID]=A254)))</f>
        <v>0</v>
      </c>
      <c r="DR254">
        <v>0</v>
      </c>
      <c r="DS254">
        <v>0</v>
      </c>
      <c r="DT254">
        <v>0</v>
      </c>
      <c r="DU254" t="str">
        <v/>
      </c>
    </row>
    <row r="255" spans="2:125" x14ac:dyDescent="0.25">
      <c r="B255" t="str" cm="1">
        <f t="array" ref="B255:F255">TRANSPOSE(_xlfn._xlws.SORT(_xlfn._xlws.FILTER(soilAnalyses[soil_analysis_level]&amp;" | "&amp;soilAnalyses[soil_analysis_name],soilAnalyses[experiment_ID]=A255)))</f>
        <v xml:space="preserve"> | </v>
      </c>
      <c r="C255" t="str">
        <v xml:space="preserve">0 | </v>
      </c>
      <c r="D255" t="str">
        <v xml:space="preserve">0 | </v>
      </c>
      <c r="E255" t="str">
        <v xml:space="preserve">0 | </v>
      </c>
      <c r="F255" t="str">
        <v xml:space="preserve">0 | </v>
      </c>
      <c r="DQ255" cm="1">
        <f t="array" ref="DQ255:DU255">TRANSPOSE(_xlfn._xlws.SORT(_xlfn._xlws.FILTER(soilAnalyses[soil_analysis_level],soilAnalyses[experiment_ID]=A255)))</f>
        <v>0</v>
      </c>
      <c r="DR255">
        <v>0</v>
      </c>
      <c r="DS255">
        <v>0</v>
      </c>
      <c r="DT255">
        <v>0</v>
      </c>
      <c r="DU255" t="str">
        <v/>
      </c>
    </row>
    <row r="256" spans="2:125" x14ac:dyDescent="0.25">
      <c r="B256" t="str" cm="1">
        <f t="array" ref="B256:F256">TRANSPOSE(_xlfn._xlws.SORT(_xlfn._xlws.FILTER(soilAnalyses[soil_analysis_level]&amp;" | "&amp;soilAnalyses[soil_analysis_name],soilAnalyses[experiment_ID]=A256)))</f>
        <v xml:space="preserve"> | </v>
      </c>
      <c r="C256" t="str">
        <v xml:space="preserve">0 | </v>
      </c>
      <c r="D256" t="str">
        <v xml:space="preserve">0 | </v>
      </c>
      <c r="E256" t="str">
        <v xml:space="preserve">0 | </v>
      </c>
      <c r="F256" t="str">
        <v xml:space="preserve">0 | </v>
      </c>
      <c r="DQ256" cm="1">
        <f t="array" ref="DQ256:DU256">TRANSPOSE(_xlfn._xlws.SORT(_xlfn._xlws.FILTER(soilAnalyses[soil_analysis_level],soilAnalyses[experiment_ID]=A256)))</f>
        <v>0</v>
      </c>
      <c r="DR256">
        <v>0</v>
      </c>
      <c r="DS256">
        <v>0</v>
      </c>
      <c r="DT256">
        <v>0</v>
      </c>
      <c r="DU256" t="str">
        <v/>
      </c>
    </row>
    <row r="257" spans="2:125" x14ac:dyDescent="0.25">
      <c r="B257" t="str" cm="1">
        <f t="array" ref="B257:F257">TRANSPOSE(_xlfn._xlws.SORT(_xlfn._xlws.FILTER(soilAnalyses[soil_analysis_level]&amp;" | "&amp;soilAnalyses[soil_analysis_name],soilAnalyses[experiment_ID]=A257)))</f>
        <v xml:space="preserve"> | </v>
      </c>
      <c r="C257" t="str">
        <v xml:space="preserve">0 | </v>
      </c>
      <c r="D257" t="str">
        <v xml:space="preserve">0 | </v>
      </c>
      <c r="E257" t="str">
        <v xml:space="preserve">0 | </v>
      </c>
      <c r="F257" t="str">
        <v xml:space="preserve">0 | </v>
      </c>
      <c r="DQ257" cm="1">
        <f t="array" ref="DQ257:DU257">TRANSPOSE(_xlfn._xlws.SORT(_xlfn._xlws.FILTER(soilAnalyses[soil_analysis_level],soilAnalyses[experiment_ID]=A257)))</f>
        <v>0</v>
      </c>
      <c r="DR257">
        <v>0</v>
      </c>
      <c r="DS257">
        <v>0</v>
      </c>
      <c r="DT257">
        <v>0</v>
      </c>
      <c r="DU257" t="str">
        <v/>
      </c>
    </row>
    <row r="258" spans="2:125" x14ac:dyDescent="0.25">
      <c r="B258" t="str" cm="1">
        <f t="array" ref="B258:F258">TRANSPOSE(_xlfn._xlws.SORT(_xlfn._xlws.FILTER(soilAnalyses[soil_analysis_level]&amp;" | "&amp;soilAnalyses[soil_analysis_name],soilAnalyses[experiment_ID]=A258)))</f>
        <v xml:space="preserve"> | </v>
      </c>
      <c r="C258" t="str">
        <v xml:space="preserve">0 | </v>
      </c>
      <c r="D258" t="str">
        <v xml:space="preserve">0 | </v>
      </c>
      <c r="E258" t="str">
        <v xml:space="preserve">0 | </v>
      </c>
      <c r="F258" t="str">
        <v xml:space="preserve">0 | </v>
      </c>
      <c r="DQ258" cm="1">
        <f t="array" ref="DQ258:DU258">TRANSPOSE(_xlfn._xlws.SORT(_xlfn._xlws.FILTER(soilAnalyses[soil_analysis_level],soilAnalyses[experiment_ID]=A258)))</f>
        <v>0</v>
      </c>
      <c r="DR258">
        <v>0</v>
      </c>
      <c r="DS258">
        <v>0</v>
      </c>
      <c r="DT258">
        <v>0</v>
      </c>
      <c r="DU258" t="str">
        <v/>
      </c>
    </row>
    <row r="259" spans="2:125" x14ac:dyDescent="0.25">
      <c r="B259" t="str" cm="1">
        <f t="array" ref="B259:F259">TRANSPOSE(_xlfn._xlws.SORT(_xlfn._xlws.FILTER(soilAnalyses[soil_analysis_level]&amp;" | "&amp;soilAnalyses[soil_analysis_name],soilAnalyses[experiment_ID]=A259)))</f>
        <v xml:space="preserve"> | </v>
      </c>
      <c r="C259" t="str">
        <v xml:space="preserve">0 | </v>
      </c>
      <c r="D259" t="str">
        <v xml:space="preserve">0 | </v>
      </c>
      <c r="E259" t="str">
        <v xml:space="preserve">0 | </v>
      </c>
      <c r="F259" t="str">
        <v xml:space="preserve">0 | </v>
      </c>
      <c r="DQ259" cm="1">
        <f t="array" ref="DQ259:DU259">TRANSPOSE(_xlfn._xlws.SORT(_xlfn._xlws.FILTER(soilAnalyses[soil_analysis_level],soilAnalyses[experiment_ID]=A259)))</f>
        <v>0</v>
      </c>
      <c r="DR259">
        <v>0</v>
      </c>
      <c r="DS259">
        <v>0</v>
      </c>
      <c r="DT259">
        <v>0</v>
      </c>
      <c r="DU259" t="str">
        <v/>
      </c>
    </row>
    <row r="260" spans="2:125" x14ac:dyDescent="0.25">
      <c r="B260" t="str" cm="1">
        <f t="array" ref="B260:F260">TRANSPOSE(_xlfn._xlws.SORT(_xlfn._xlws.FILTER(soilAnalyses[soil_analysis_level]&amp;" | "&amp;soilAnalyses[soil_analysis_name],soilAnalyses[experiment_ID]=A260)))</f>
        <v xml:space="preserve"> | </v>
      </c>
      <c r="C260" t="str">
        <v xml:space="preserve">0 | </v>
      </c>
      <c r="D260" t="str">
        <v xml:space="preserve">0 | </v>
      </c>
      <c r="E260" t="str">
        <v xml:space="preserve">0 | </v>
      </c>
      <c r="F260" t="str">
        <v xml:space="preserve">0 | </v>
      </c>
      <c r="DQ260" cm="1">
        <f t="array" ref="DQ260:DU260">TRANSPOSE(_xlfn._xlws.SORT(_xlfn._xlws.FILTER(soilAnalyses[soil_analysis_level],soilAnalyses[experiment_ID]=A260)))</f>
        <v>0</v>
      </c>
      <c r="DR260">
        <v>0</v>
      </c>
      <c r="DS260">
        <v>0</v>
      </c>
      <c r="DT260">
        <v>0</v>
      </c>
      <c r="DU260" t="str">
        <v/>
      </c>
    </row>
    <row r="261" spans="2:125" x14ac:dyDescent="0.25">
      <c r="B261" t="str" cm="1">
        <f t="array" ref="B261:F261">TRANSPOSE(_xlfn._xlws.SORT(_xlfn._xlws.FILTER(soilAnalyses[soil_analysis_level]&amp;" | "&amp;soilAnalyses[soil_analysis_name],soilAnalyses[experiment_ID]=A261)))</f>
        <v xml:space="preserve"> | </v>
      </c>
      <c r="C261" t="str">
        <v xml:space="preserve">0 | </v>
      </c>
      <c r="D261" t="str">
        <v xml:space="preserve">0 | </v>
      </c>
      <c r="E261" t="str">
        <v xml:space="preserve">0 | </v>
      </c>
      <c r="F261" t="str">
        <v xml:space="preserve">0 | </v>
      </c>
      <c r="DQ261" cm="1">
        <f t="array" ref="DQ261:DU261">TRANSPOSE(_xlfn._xlws.SORT(_xlfn._xlws.FILTER(soilAnalyses[soil_analysis_level],soilAnalyses[experiment_ID]=A261)))</f>
        <v>0</v>
      </c>
      <c r="DR261">
        <v>0</v>
      </c>
      <c r="DS261">
        <v>0</v>
      </c>
      <c r="DT261">
        <v>0</v>
      </c>
      <c r="DU261" t="str">
        <v/>
      </c>
    </row>
    <row r="262" spans="2:125" x14ac:dyDescent="0.25">
      <c r="B262" t="str" cm="1">
        <f t="array" ref="B262:F262">TRANSPOSE(_xlfn._xlws.SORT(_xlfn._xlws.FILTER(soilAnalyses[soil_analysis_level]&amp;" | "&amp;soilAnalyses[soil_analysis_name],soilAnalyses[experiment_ID]=A262)))</f>
        <v xml:space="preserve"> | </v>
      </c>
      <c r="C262" t="str">
        <v xml:space="preserve">0 | </v>
      </c>
      <c r="D262" t="str">
        <v xml:space="preserve">0 | </v>
      </c>
      <c r="E262" t="str">
        <v xml:space="preserve">0 | </v>
      </c>
      <c r="F262" t="str">
        <v xml:space="preserve">0 | </v>
      </c>
      <c r="DQ262" cm="1">
        <f t="array" ref="DQ262:DU262">TRANSPOSE(_xlfn._xlws.SORT(_xlfn._xlws.FILTER(soilAnalyses[soil_analysis_level],soilAnalyses[experiment_ID]=A262)))</f>
        <v>0</v>
      </c>
      <c r="DR262">
        <v>0</v>
      </c>
      <c r="DS262">
        <v>0</v>
      </c>
      <c r="DT262">
        <v>0</v>
      </c>
      <c r="DU262" t="str">
        <v/>
      </c>
    </row>
    <row r="263" spans="2:125" x14ac:dyDescent="0.25">
      <c r="B263" t="str" cm="1">
        <f t="array" ref="B263:F263">TRANSPOSE(_xlfn._xlws.SORT(_xlfn._xlws.FILTER(soilAnalyses[soil_analysis_level]&amp;" | "&amp;soilAnalyses[soil_analysis_name],soilAnalyses[experiment_ID]=A263)))</f>
        <v xml:space="preserve"> | </v>
      </c>
      <c r="C263" t="str">
        <v xml:space="preserve">0 | </v>
      </c>
      <c r="D263" t="str">
        <v xml:space="preserve">0 | </v>
      </c>
      <c r="E263" t="str">
        <v xml:space="preserve">0 | </v>
      </c>
      <c r="F263" t="str">
        <v xml:space="preserve">0 | </v>
      </c>
      <c r="DQ263" cm="1">
        <f t="array" ref="DQ263:DU263">TRANSPOSE(_xlfn._xlws.SORT(_xlfn._xlws.FILTER(soilAnalyses[soil_analysis_level],soilAnalyses[experiment_ID]=A263)))</f>
        <v>0</v>
      </c>
      <c r="DR263">
        <v>0</v>
      </c>
      <c r="DS263">
        <v>0</v>
      </c>
      <c r="DT263">
        <v>0</v>
      </c>
      <c r="DU263" t="str">
        <v/>
      </c>
    </row>
    <row r="264" spans="2:125" x14ac:dyDescent="0.25">
      <c r="B264" t="str" cm="1">
        <f t="array" ref="B264:F264">TRANSPOSE(_xlfn._xlws.SORT(_xlfn._xlws.FILTER(soilAnalyses[soil_analysis_level]&amp;" | "&amp;soilAnalyses[soil_analysis_name],soilAnalyses[experiment_ID]=A264)))</f>
        <v xml:space="preserve"> | </v>
      </c>
      <c r="C264" t="str">
        <v xml:space="preserve">0 | </v>
      </c>
      <c r="D264" t="str">
        <v xml:space="preserve">0 | </v>
      </c>
      <c r="E264" t="str">
        <v xml:space="preserve">0 | </v>
      </c>
      <c r="F264" t="str">
        <v xml:space="preserve">0 | </v>
      </c>
      <c r="DQ264" cm="1">
        <f t="array" ref="DQ264:DU264">TRANSPOSE(_xlfn._xlws.SORT(_xlfn._xlws.FILTER(soilAnalyses[soil_analysis_level],soilAnalyses[experiment_ID]=A264)))</f>
        <v>0</v>
      </c>
      <c r="DR264">
        <v>0</v>
      </c>
      <c r="DS264">
        <v>0</v>
      </c>
      <c r="DT264">
        <v>0</v>
      </c>
      <c r="DU264" t="str">
        <v/>
      </c>
    </row>
    <row r="265" spans="2:125" x14ac:dyDescent="0.25">
      <c r="B265" t="str" cm="1">
        <f t="array" ref="B265:F265">TRANSPOSE(_xlfn._xlws.SORT(_xlfn._xlws.FILTER(soilAnalyses[soil_analysis_level]&amp;" | "&amp;soilAnalyses[soil_analysis_name],soilAnalyses[experiment_ID]=A265)))</f>
        <v xml:space="preserve"> | </v>
      </c>
      <c r="C265" t="str">
        <v xml:space="preserve">0 | </v>
      </c>
      <c r="D265" t="str">
        <v xml:space="preserve">0 | </v>
      </c>
      <c r="E265" t="str">
        <v xml:space="preserve">0 | </v>
      </c>
      <c r="F265" t="str">
        <v xml:space="preserve">0 | </v>
      </c>
      <c r="DQ265" cm="1">
        <f t="array" ref="DQ265:DU265">TRANSPOSE(_xlfn._xlws.SORT(_xlfn._xlws.FILTER(soilAnalyses[soil_analysis_level],soilAnalyses[experiment_ID]=A265)))</f>
        <v>0</v>
      </c>
      <c r="DR265">
        <v>0</v>
      </c>
      <c r="DS265">
        <v>0</v>
      </c>
      <c r="DT265">
        <v>0</v>
      </c>
      <c r="DU265" t="str">
        <v/>
      </c>
    </row>
    <row r="266" spans="2:125" x14ac:dyDescent="0.25">
      <c r="B266" t="str" cm="1">
        <f t="array" ref="B266:F266">TRANSPOSE(_xlfn._xlws.SORT(_xlfn._xlws.FILTER(soilAnalyses[soil_analysis_level]&amp;" | "&amp;soilAnalyses[soil_analysis_name],soilAnalyses[experiment_ID]=A266)))</f>
        <v xml:space="preserve"> | </v>
      </c>
      <c r="C266" t="str">
        <v xml:space="preserve">0 | </v>
      </c>
      <c r="D266" t="str">
        <v xml:space="preserve">0 | </v>
      </c>
      <c r="E266" t="str">
        <v xml:space="preserve">0 | </v>
      </c>
      <c r="F266" t="str">
        <v xml:space="preserve">0 | </v>
      </c>
      <c r="DQ266" cm="1">
        <f t="array" ref="DQ266:DU266">TRANSPOSE(_xlfn._xlws.SORT(_xlfn._xlws.FILTER(soilAnalyses[soil_analysis_level],soilAnalyses[experiment_ID]=A266)))</f>
        <v>0</v>
      </c>
      <c r="DR266">
        <v>0</v>
      </c>
      <c r="DS266">
        <v>0</v>
      </c>
      <c r="DT266">
        <v>0</v>
      </c>
      <c r="DU266" t="str">
        <v/>
      </c>
    </row>
    <row r="267" spans="2:125" x14ac:dyDescent="0.25">
      <c r="B267" t="str" cm="1">
        <f t="array" ref="B267:F267">TRANSPOSE(_xlfn._xlws.SORT(_xlfn._xlws.FILTER(soilAnalyses[soil_analysis_level]&amp;" | "&amp;soilAnalyses[soil_analysis_name],soilAnalyses[experiment_ID]=A267)))</f>
        <v xml:space="preserve"> | </v>
      </c>
      <c r="C267" t="str">
        <v xml:space="preserve">0 | </v>
      </c>
      <c r="D267" t="str">
        <v xml:space="preserve">0 | </v>
      </c>
      <c r="E267" t="str">
        <v xml:space="preserve">0 | </v>
      </c>
      <c r="F267" t="str">
        <v xml:space="preserve">0 | </v>
      </c>
      <c r="DQ267" cm="1">
        <f t="array" ref="DQ267:DU267">TRANSPOSE(_xlfn._xlws.SORT(_xlfn._xlws.FILTER(soilAnalyses[soil_analysis_level],soilAnalyses[experiment_ID]=A267)))</f>
        <v>0</v>
      </c>
      <c r="DR267">
        <v>0</v>
      </c>
      <c r="DS267">
        <v>0</v>
      </c>
      <c r="DT267">
        <v>0</v>
      </c>
      <c r="DU267" t="str">
        <v/>
      </c>
    </row>
    <row r="268" spans="2:125" x14ac:dyDescent="0.25">
      <c r="B268" t="str" cm="1">
        <f t="array" ref="B268:F268">TRANSPOSE(_xlfn._xlws.SORT(_xlfn._xlws.FILTER(soilAnalyses[soil_analysis_level]&amp;" | "&amp;soilAnalyses[soil_analysis_name],soilAnalyses[experiment_ID]=A268)))</f>
        <v xml:space="preserve"> | </v>
      </c>
      <c r="C268" t="str">
        <v xml:space="preserve">0 | </v>
      </c>
      <c r="D268" t="str">
        <v xml:space="preserve">0 | </v>
      </c>
      <c r="E268" t="str">
        <v xml:space="preserve">0 | </v>
      </c>
      <c r="F268" t="str">
        <v xml:space="preserve">0 | </v>
      </c>
      <c r="DQ268" cm="1">
        <f t="array" ref="DQ268:DU268">TRANSPOSE(_xlfn._xlws.SORT(_xlfn._xlws.FILTER(soilAnalyses[soil_analysis_level],soilAnalyses[experiment_ID]=A268)))</f>
        <v>0</v>
      </c>
      <c r="DR268">
        <v>0</v>
      </c>
      <c r="DS268">
        <v>0</v>
      </c>
      <c r="DT268">
        <v>0</v>
      </c>
      <c r="DU268" t="str">
        <v/>
      </c>
    </row>
    <row r="269" spans="2:125" x14ac:dyDescent="0.25">
      <c r="B269" t="str" cm="1">
        <f t="array" ref="B269:F269">TRANSPOSE(_xlfn._xlws.SORT(_xlfn._xlws.FILTER(soilAnalyses[soil_analysis_level]&amp;" | "&amp;soilAnalyses[soil_analysis_name],soilAnalyses[experiment_ID]=A269)))</f>
        <v xml:space="preserve"> | </v>
      </c>
      <c r="C269" t="str">
        <v xml:space="preserve">0 | </v>
      </c>
      <c r="D269" t="str">
        <v xml:space="preserve">0 | </v>
      </c>
      <c r="E269" t="str">
        <v xml:space="preserve">0 | </v>
      </c>
      <c r="F269" t="str">
        <v xml:space="preserve">0 | </v>
      </c>
      <c r="DQ269" cm="1">
        <f t="array" ref="DQ269:DU269">TRANSPOSE(_xlfn._xlws.SORT(_xlfn._xlws.FILTER(soilAnalyses[soil_analysis_level],soilAnalyses[experiment_ID]=A269)))</f>
        <v>0</v>
      </c>
      <c r="DR269">
        <v>0</v>
      </c>
      <c r="DS269">
        <v>0</v>
      </c>
      <c r="DT269">
        <v>0</v>
      </c>
      <c r="DU269" t="str">
        <v/>
      </c>
    </row>
    <row r="270" spans="2:125" x14ac:dyDescent="0.25">
      <c r="B270" t="str" cm="1">
        <f t="array" ref="B270:F270">TRANSPOSE(_xlfn._xlws.SORT(_xlfn._xlws.FILTER(soilAnalyses[soil_analysis_level]&amp;" | "&amp;soilAnalyses[soil_analysis_name],soilAnalyses[experiment_ID]=A270)))</f>
        <v xml:space="preserve"> | </v>
      </c>
      <c r="C270" t="str">
        <v xml:space="preserve">0 | </v>
      </c>
      <c r="D270" t="str">
        <v xml:space="preserve">0 | </v>
      </c>
      <c r="E270" t="str">
        <v xml:space="preserve">0 | </v>
      </c>
      <c r="F270" t="str">
        <v xml:space="preserve">0 | </v>
      </c>
      <c r="DQ270" cm="1">
        <f t="array" ref="DQ270:DU270">TRANSPOSE(_xlfn._xlws.SORT(_xlfn._xlws.FILTER(soilAnalyses[soil_analysis_level],soilAnalyses[experiment_ID]=A270)))</f>
        <v>0</v>
      </c>
      <c r="DR270">
        <v>0</v>
      </c>
      <c r="DS270">
        <v>0</v>
      </c>
      <c r="DT270">
        <v>0</v>
      </c>
      <c r="DU270" t="str">
        <v/>
      </c>
    </row>
    <row r="271" spans="2:125" x14ac:dyDescent="0.25">
      <c r="B271" t="str" cm="1">
        <f t="array" ref="B271:F271">TRANSPOSE(_xlfn._xlws.SORT(_xlfn._xlws.FILTER(soilAnalyses[soil_analysis_level]&amp;" | "&amp;soilAnalyses[soil_analysis_name],soilAnalyses[experiment_ID]=A271)))</f>
        <v xml:space="preserve"> | </v>
      </c>
      <c r="C271" t="str">
        <v xml:space="preserve">0 | </v>
      </c>
      <c r="D271" t="str">
        <v xml:space="preserve">0 | </v>
      </c>
      <c r="E271" t="str">
        <v xml:space="preserve">0 | </v>
      </c>
      <c r="F271" t="str">
        <v xml:space="preserve">0 | </v>
      </c>
      <c r="DQ271" cm="1">
        <f t="array" ref="DQ271:DU271">TRANSPOSE(_xlfn._xlws.SORT(_xlfn._xlws.FILTER(soilAnalyses[soil_analysis_level],soilAnalyses[experiment_ID]=A271)))</f>
        <v>0</v>
      </c>
      <c r="DR271">
        <v>0</v>
      </c>
      <c r="DS271">
        <v>0</v>
      </c>
      <c r="DT271">
        <v>0</v>
      </c>
      <c r="DU271" t="str">
        <v/>
      </c>
    </row>
    <row r="272" spans="2:125" x14ac:dyDescent="0.25">
      <c r="B272" t="str" cm="1">
        <f t="array" ref="B272:F272">TRANSPOSE(_xlfn._xlws.SORT(_xlfn._xlws.FILTER(soilAnalyses[soil_analysis_level]&amp;" | "&amp;soilAnalyses[soil_analysis_name],soilAnalyses[experiment_ID]=A272)))</f>
        <v xml:space="preserve"> | </v>
      </c>
      <c r="C272" t="str">
        <v xml:space="preserve">0 | </v>
      </c>
      <c r="D272" t="str">
        <v xml:space="preserve">0 | </v>
      </c>
      <c r="E272" t="str">
        <v xml:space="preserve">0 | </v>
      </c>
      <c r="F272" t="str">
        <v xml:space="preserve">0 | </v>
      </c>
      <c r="DQ272" cm="1">
        <f t="array" ref="DQ272:DU272">TRANSPOSE(_xlfn._xlws.SORT(_xlfn._xlws.FILTER(soilAnalyses[soil_analysis_level],soilAnalyses[experiment_ID]=A272)))</f>
        <v>0</v>
      </c>
      <c r="DR272">
        <v>0</v>
      </c>
      <c r="DS272">
        <v>0</v>
      </c>
      <c r="DT272">
        <v>0</v>
      </c>
      <c r="DU272" t="str">
        <v/>
      </c>
    </row>
    <row r="273" spans="2:125" x14ac:dyDescent="0.25">
      <c r="B273" t="str" cm="1">
        <f t="array" ref="B273:F273">TRANSPOSE(_xlfn._xlws.SORT(_xlfn._xlws.FILTER(soilAnalyses[soil_analysis_level]&amp;" | "&amp;soilAnalyses[soil_analysis_name],soilAnalyses[experiment_ID]=A273)))</f>
        <v xml:space="preserve"> | </v>
      </c>
      <c r="C273" t="str">
        <v xml:space="preserve">0 | </v>
      </c>
      <c r="D273" t="str">
        <v xml:space="preserve">0 | </v>
      </c>
      <c r="E273" t="str">
        <v xml:space="preserve">0 | </v>
      </c>
      <c r="F273" t="str">
        <v xml:space="preserve">0 | </v>
      </c>
      <c r="DQ273" cm="1">
        <f t="array" ref="DQ273:DU273">TRANSPOSE(_xlfn._xlws.SORT(_xlfn._xlws.FILTER(soilAnalyses[soil_analysis_level],soilAnalyses[experiment_ID]=A273)))</f>
        <v>0</v>
      </c>
      <c r="DR273">
        <v>0</v>
      </c>
      <c r="DS273">
        <v>0</v>
      </c>
      <c r="DT273">
        <v>0</v>
      </c>
      <c r="DU273" t="str">
        <v/>
      </c>
    </row>
    <row r="274" spans="2:125" x14ac:dyDescent="0.25">
      <c r="B274" t="str" cm="1">
        <f t="array" ref="B274:F274">TRANSPOSE(_xlfn._xlws.SORT(_xlfn._xlws.FILTER(soilAnalyses[soil_analysis_level]&amp;" | "&amp;soilAnalyses[soil_analysis_name],soilAnalyses[experiment_ID]=A274)))</f>
        <v xml:space="preserve"> | </v>
      </c>
      <c r="C274" t="str">
        <v xml:space="preserve">0 | </v>
      </c>
      <c r="D274" t="str">
        <v xml:space="preserve">0 | </v>
      </c>
      <c r="E274" t="str">
        <v xml:space="preserve">0 | </v>
      </c>
      <c r="F274" t="str">
        <v xml:space="preserve">0 | </v>
      </c>
      <c r="DQ274" cm="1">
        <f t="array" ref="DQ274:DU274">TRANSPOSE(_xlfn._xlws.SORT(_xlfn._xlws.FILTER(soilAnalyses[soil_analysis_level],soilAnalyses[experiment_ID]=A274)))</f>
        <v>0</v>
      </c>
      <c r="DR274">
        <v>0</v>
      </c>
      <c r="DS274">
        <v>0</v>
      </c>
      <c r="DT274">
        <v>0</v>
      </c>
      <c r="DU274" t="str">
        <v/>
      </c>
    </row>
    <row r="275" spans="2:125" x14ac:dyDescent="0.25">
      <c r="B275" t="str" cm="1">
        <f t="array" ref="B275:F275">TRANSPOSE(_xlfn._xlws.SORT(_xlfn._xlws.FILTER(soilAnalyses[soil_analysis_level]&amp;" | "&amp;soilAnalyses[soil_analysis_name],soilAnalyses[experiment_ID]=A275)))</f>
        <v xml:space="preserve"> | </v>
      </c>
      <c r="C275" t="str">
        <v xml:space="preserve">0 | </v>
      </c>
      <c r="D275" t="str">
        <v xml:space="preserve">0 | </v>
      </c>
      <c r="E275" t="str">
        <v xml:space="preserve">0 | </v>
      </c>
      <c r="F275" t="str">
        <v xml:space="preserve">0 | </v>
      </c>
      <c r="DQ275" cm="1">
        <f t="array" ref="DQ275:DU275">TRANSPOSE(_xlfn._xlws.SORT(_xlfn._xlws.FILTER(soilAnalyses[soil_analysis_level],soilAnalyses[experiment_ID]=A275)))</f>
        <v>0</v>
      </c>
      <c r="DR275">
        <v>0</v>
      </c>
      <c r="DS275">
        <v>0</v>
      </c>
      <c r="DT275">
        <v>0</v>
      </c>
      <c r="DU275" t="str">
        <v/>
      </c>
    </row>
    <row r="276" spans="2:125" x14ac:dyDescent="0.25">
      <c r="B276" t="str" cm="1">
        <f t="array" ref="B276:F276">TRANSPOSE(_xlfn._xlws.SORT(_xlfn._xlws.FILTER(soilAnalyses[soil_analysis_level]&amp;" | "&amp;soilAnalyses[soil_analysis_name],soilAnalyses[experiment_ID]=A276)))</f>
        <v xml:space="preserve"> | </v>
      </c>
      <c r="C276" t="str">
        <v xml:space="preserve">0 | </v>
      </c>
      <c r="D276" t="str">
        <v xml:space="preserve">0 | </v>
      </c>
      <c r="E276" t="str">
        <v xml:space="preserve">0 | </v>
      </c>
      <c r="F276" t="str">
        <v xml:space="preserve">0 | </v>
      </c>
      <c r="DQ276" cm="1">
        <f t="array" ref="DQ276:DU276">TRANSPOSE(_xlfn._xlws.SORT(_xlfn._xlws.FILTER(soilAnalyses[soil_analysis_level],soilAnalyses[experiment_ID]=A276)))</f>
        <v>0</v>
      </c>
      <c r="DR276">
        <v>0</v>
      </c>
      <c r="DS276">
        <v>0</v>
      </c>
      <c r="DT276">
        <v>0</v>
      </c>
      <c r="DU276" t="str">
        <v/>
      </c>
    </row>
    <row r="277" spans="2:125" x14ac:dyDescent="0.25">
      <c r="B277" t="str" cm="1">
        <f t="array" ref="B277:F277">TRANSPOSE(_xlfn._xlws.SORT(_xlfn._xlws.FILTER(soilAnalyses[soil_analysis_level]&amp;" | "&amp;soilAnalyses[soil_analysis_name],soilAnalyses[experiment_ID]=A277)))</f>
        <v xml:space="preserve"> | </v>
      </c>
      <c r="C277" t="str">
        <v xml:space="preserve">0 | </v>
      </c>
      <c r="D277" t="str">
        <v xml:space="preserve">0 | </v>
      </c>
      <c r="E277" t="str">
        <v xml:space="preserve">0 | </v>
      </c>
      <c r="F277" t="str">
        <v xml:space="preserve">0 | </v>
      </c>
      <c r="DQ277" cm="1">
        <f t="array" ref="DQ277:DU277">TRANSPOSE(_xlfn._xlws.SORT(_xlfn._xlws.FILTER(soilAnalyses[soil_analysis_level],soilAnalyses[experiment_ID]=A277)))</f>
        <v>0</v>
      </c>
      <c r="DR277">
        <v>0</v>
      </c>
      <c r="DS277">
        <v>0</v>
      </c>
      <c r="DT277">
        <v>0</v>
      </c>
      <c r="DU277" t="str">
        <v/>
      </c>
    </row>
    <row r="278" spans="2:125" x14ac:dyDescent="0.25">
      <c r="B278" t="str" cm="1">
        <f t="array" ref="B278:F278">TRANSPOSE(_xlfn._xlws.SORT(_xlfn._xlws.FILTER(soilAnalyses[soil_analysis_level]&amp;" | "&amp;soilAnalyses[soil_analysis_name],soilAnalyses[experiment_ID]=A278)))</f>
        <v xml:space="preserve"> | </v>
      </c>
      <c r="C278" t="str">
        <v xml:space="preserve">0 | </v>
      </c>
      <c r="D278" t="str">
        <v xml:space="preserve">0 | </v>
      </c>
      <c r="E278" t="str">
        <v xml:space="preserve">0 | </v>
      </c>
      <c r="F278" t="str">
        <v xml:space="preserve">0 | </v>
      </c>
      <c r="DQ278" cm="1">
        <f t="array" ref="DQ278:DU278">TRANSPOSE(_xlfn._xlws.SORT(_xlfn._xlws.FILTER(soilAnalyses[soil_analysis_level],soilAnalyses[experiment_ID]=A278)))</f>
        <v>0</v>
      </c>
      <c r="DR278">
        <v>0</v>
      </c>
      <c r="DS278">
        <v>0</v>
      </c>
      <c r="DT278">
        <v>0</v>
      </c>
      <c r="DU278" t="str">
        <v/>
      </c>
    </row>
    <row r="279" spans="2:125" x14ac:dyDescent="0.25">
      <c r="B279" t="str" cm="1">
        <f t="array" ref="B279:F279">TRANSPOSE(_xlfn._xlws.SORT(_xlfn._xlws.FILTER(soilAnalyses[soil_analysis_level]&amp;" | "&amp;soilAnalyses[soil_analysis_name],soilAnalyses[experiment_ID]=A279)))</f>
        <v xml:space="preserve"> | </v>
      </c>
      <c r="C279" t="str">
        <v xml:space="preserve">0 | </v>
      </c>
      <c r="D279" t="str">
        <v xml:space="preserve">0 | </v>
      </c>
      <c r="E279" t="str">
        <v xml:space="preserve">0 | </v>
      </c>
      <c r="F279" t="str">
        <v xml:space="preserve">0 | </v>
      </c>
      <c r="DQ279" cm="1">
        <f t="array" ref="DQ279:DU279">TRANSPOSE(_xlfn._xlws.SORT(_xlfn._xlws.FILTER(soilAnalyses[soil_analysis_level],soilAnalyses[experiment_ID]=A279)))</f>
        <v>0</v>
      </c>
      <c r="DR279">
        <v>0</v>
      </c>
      <c r="DS279">
        <v>0</v>
      </c>
      <c r="DT279">
        <v>0</v>
      </c>
      <c r="DU279" t="str">
        <v/>
      </c>
    </row>
    <row r="280" spans="2:125" x14ac:dyDescent="0.25">
      <c r="B280" t="str" cm="1">
        <f t="array" ref="B280:F280">TRANSPOSE(_xlfn._xlws.SORT(_xlfn._xlws.FILTER(soilAnalyses[soil_analysis_level]&amp;" | "&amp;soilAnalyses[soil_analysis_name],soilAnalyses[experiment_ID]=A280)))</f>
        <v xml:space="preserve"> | </v>
      </c>
      <c r="C280" t="str">
        <v xml:space="preserve">0 | </v>
      </c>
      <c r="D280" t="str">
        <v xml:space="preserve">0 | </v>
      </c>
      <c r="E280" t="str">
        <v xml:space="preserve">0 | </v>
      </c>
      <c r="F280" t="str">
        <v xml:space="preserve">0 | </v>
      </c>
      <c r="DQ280" cm="1">
        <f t="array" ref="DQ280:DU280">TRANSPOSE(_xlfn._xlws.SORT(_xlfn._xlws.FILTER(soilAnalyses[soil_analysis_level],soilAnalyses[experiment_ID]=A280)))</f>
        <v>0</v>
      </c>
      <c r="DR280">
        <v>0</v>
      </c>
      <c r="DS280">
        <v>0</v>
      </c>
      <c r="DT280">
        <v>0</v>
      </c>
      <c r="DU280" t="str">
        <v/>
      </c>
    </row>
    <row r="281" spans="2:125" x14ac:dyDescent="0.25">
      <c r="B281" t="str" cm="1">
        <f t="array" ref="B281:F281">TRANSPOSE(_xlfn._xlws.SORT(_xlfn._xlws.FILTER(soilAnalyses[soil_analysis_level]&amp;" | "&amp;soilAnalyses[soil_analysis_name],soilAnalyses[experiment_ID]=A281)))</f>
        <v xml:space="preserve"> | </v>
      </c>
      <c r="C281" t="str">
        <v xml:space="preserve">0 | </v>
      </c>
      <c r="D281" t="str">
        <v xml:space="preserve">0 | </v>
      </c>
      <c r="E281" t="str">
        <v xml:space="preserve">0 | </v>
      </c>
      <c r="F281" t="str">
        <v xml:space="preserve">0 | </v>
      </c>
      <c r="DQ281" cm="1">
        <f t="array" ref="DQ281:DU281">TRANSPOSE(_xlfn._xlws.SORT(_xlfn._xlws.FILTER(soilAnalyses[soil_analysis_level],soilAnalyses[experiment_ID]=A281)))</f>
        <v>0</v>
      </c>
      <c r="DR281">
        <v>0</v>
      </c>
      <c r="DS281">
        <v>0</v>
      </c>
      <c r="DT281">
        <v>0</v>
      </c>
      <c r="DU281" t="str">
        <v/>
      </c>
    </row>
    <row r="282" spans="2:125" x14ac:dyDescent="0.25">
      <c r="B282" t="str" cm="1">
        <f t="array" ref="B282:F282">TRANSPOSE(_xlfn._xlws.SORT(_xlfn._xlws.FILTER(soilAnalyses[soil_analysis_level]&amp;" | "&amp;soilAnalyses[soil_analysis_name],soilAnalyses[experiment_ID]=A282)))</f>
        <v xml:space="preserve"> | </v>
      </c>
      <c r="C282" t="str">
        <v xml:space="preserve">0 | </v>
      </c>
      <c r="D282" t="str">
        <v xml:space="preserve">0 | </v>
      </c>
      <c r="E282" t="str">
        <v xml:space="preserve">0 | </v>
      </c>
      <c r="F282" t="str">
        <v xml:space="preserve">0 | </v>
      </c>
      <c r="DQ282" cm="1">
        <f t="array" ref="DQ282:DU282">TRANSPOSE(_xlfn._xlws.SORT(_xlfn._xlws.FILTER(soilAnalyses[soil_analysis_level],soilAnalyses[experiment_ID]=A282)))</f>
        <v>0</v>
      </c>
      <c r="DR282">
        <v>0</v>
      </c>
      <c r="DS282">
        <v>0</v>
      </c>
      <c r="DT282">
        <v>0</v>
      </c>
      <c r="DU282" t="str">
        <v/>
      </c>
    </row>
    <row r="283" spans="2:125" x14ac:dyDescent="0.25">
      <c r="B283" t="str" cm="1">
        <f t="array" ref="B283:F283">TRANSPOSE(_xlfn._xlws.SORT(_xlfn._xlws.FILTER(soilAnalyses[soil_analysis_level]&amp;" | "&amp;soilAnalyses[soil_analysis_name],soilAnalyses[experiment_ID]=A283)))</f>
        <v xml:space="preserve"> | </v>
      </c>
      <c r="C283" t="str">
        <v xml:space="preserve">0 | </v>
      </c>
      <c r="D283" t="str">
        <v xml:space="preserve">0 | </v>
      </c>
      <c r="E283" t="str">
        <v xml:space="preserve">0 | </v>
      </c>
      <c r="F283" t="str">
        <v xml:space="preserve">0 | </v>
      </c>
      <c r="DQ283" cm="1">
        <f t="array" ref="DQ283:DU283">TRANSPOSE(_xlfn._xlws.SORT(_xlfn._xlws.FILTER(soilAnalyses[soil_analysis_level],soilAnalyses[experiment_ID]=A283)))</f>
        <v>0</v>
      </c>
      <c r="DR283">
        <v>0</v>
      </c>
      <c r="DS283">
        <v>0</v>
      </c>
      <c r="DT283">
        <v>0</v>
      </c>
      <c r="DU283" t="str">
        <v/>
      </c>
    </row>
    <row r="284" spans="2:125" x14ac:dyDescent="0.25">
      <c r="B284" t="str" cm="1">
        <f t="array" ref="B284:F284">TRANSPOSE(_xlfn._xlws.SORT(_xlfn._xlws.FILTER(soilAnalyses[soil_analysis_level]&amp;" | "&amp;soilAnalyses[soil_analysis_name],soilAnalyses[experiment_ID]=A284)))</f>
        <v xml:space="preserve"> | </v>
      </c>
      <c r="C284" t="str">
        <v xml:space="preserve">0 | </v>
      </c>
      <c r="D284" t="str">
        <v xml:space="preserve">0 | </v>
      </c>
      <c r="E284" t="str">
        <v xml:space="preserve">0 | </v>
      </c>
      <c r="F284" t="str">
        <v xml:space="preserve">0 | </v>
      </c>
      <c r="DQ284" cm="1">
        <f t="array" ref="DQ284:DU284">TRANSPOSE(_xlfn._xlws.SORT(_xlfn._xlws.FILTER(soilAnalyses[soil_analysis_level],soilAnalyses[experiment_ID]=A284)))</f>
        <v>0</v>
      </c>
      <c r="DR284">
        <v>0</v>
      </c>
      <c r="DS284">
        <v>0</v>
      </c>
      <c r="DT284">
        <v>0</v>
      </c>
      <c r="DU284" t="str">
        <v/>
      </c>
    </row>
    <row r="285" spans="2:125" x14ac:dyDescent="0.25">
      <c r="B285" t="str" cm="1">
        <f t="array" ref="B285:F285">TRANSPOSE(_xlfn._xlws.SORT(_xlfn._xlws.FILTER(soilAnalyses[soil_analysis_level]&amp;" | "&amp;soilAnalyses[soil_analysis_name],soilAnalyses[experiment_ID]=A285)))</f>
        <v xml:space="preserve"> | </v>
      </c>
      <c r="C285" t="str">
        <v xml:space="preserve">0 | </v>
      </c>
      <c r="D285" t="str">
        <v xml:space="preserve">0 | </v>
      </c>
      <c r="E285" t="str">
        <v xml:space="preserve">0 | </v>
      </c>
      <c r="F285" t="str">
        <v xml:space="preserve">0 | </v>
      </c>
      <c r="DQ285" cm="1">
        <f t="array" ref="DQ285:DU285">TRANSPOSE(_xlfn._xlws.SORT(_xlfn._xlws.FILTER(soilAnalyses[soil_analysis_level],soilAnalyses[experiment_ID]=A285)))</f>
        <v>0</v>
      </c>
      <c r="DR285">
        <v>0</v>
      </c>
      <c r="DS285">
        <v>0</v>
      </c>
      <c r="DT285">
        <v>0</v>
      </c>
      <c r="DU285" t="str">
        <v/>
      </c>
    </row>
    <row r="286" spans="2:125" x14ac:dyDescent="0.25">
      <c r="B286" t="str" cm="1">
        <f t="array" ref="B286:F286">TRANSPOSE(_xlfn._xlws.SORT(_xlfn._xlws.FILTER(soilAnalyses[soil_analysis_level]&amp;" | "&amp;soilAnalyses[soil_analysis_name],soilAnalyses[experiment_ID]=A286)))</f>
        <v xml:space="preserve"> | </v>
      </c>
      <c r="C286" t="str">
        <v xml:space="preserve">0 | </v>
      </c>
      <c r="D286" t="str">
        <v xml:space="preserve">0 | </v>
      </c>
      <c r="E286" t="str">
        <v xml:space="preserve">0 | </v>
      </c>
      <c r="F286" t="str">
        <v xml:space="preserve">0 | </v>
      </c>
      <c r="DQ286" cm="1">
        <f t="array" ref="DQ286:DU286">TRANSPOSE(_xlfn._xlws.SORT(_xlfn._xlws.FILTER(soilAnalyses[soil_analysis_level],soilAnalyses[experiment_ID]=A286)))</f>
        <v>0</v>
      </c>
      <c r="DR286">
        <v>0</v>
      </c>
      <c r="DS286">
        <v>0</v>
      </c>
      <c r="DT286">
        <v>0</v>
      </c>
      <c r="DU286" t="str">
        <v/>
      </c>
    </row>
    <row r="287" spans="2:125" x14ac:dyDescent="0.25">
      <c r="B287" t="str" cm="1">
        <f t="array" ref="B287:F287">TRANSPOSE(_xlfn._xlws.SORT(_xlfn._xlws.FILTER(soilAnalyses[soil_analysis_level]&amp;" | "&amp;soilAnalyses[soil_analysis_name],soilAnalyses[experiment_ID]=A287)))</f>
        <v xml:space="preserve"> | </v>
      </c>
      <c r="C287" t="str">
        <v xml:space="preserve">0 | </v>
      </c>
      <c r="D287" t="str">
        <v xml:space="preserve">0 | </v>
      </c>
      <c r="E287" t="str">
        <v xml:space="preserve">0 | </v>
      </c>
      <c r="F287" t="str">
        <v xml:space="preserve">0 | </v>
      </c>
      <c r="DQ287" cm="1">
        <f t="array" ref="DQ287:DU287">TRANSPOSE(_xlfn._xlws.SORT(_xlfn._xlws.FILTER(soilAnalyses[soil_analysis_level],soilAnalyses[experiment_ID]=A287)))</f>
        <v>0</v>
      </c>
      <c r="DR287">
        <v>0</v>
      </c>
      <c r="DS287">
        <v>0</v>
      </c>
      <c r="DT287">
        <v>0</v>
      </c>
      <c r="DU287" t="str">
        <v/>
      </c>
    </row>
    <row r="288" spans="2:125" x14ac:dyDescent="0.25">
      <c r="B288" t="str" cm="1">
        <f t="array" ref="B288:F288">TRANSPOSE(_xlfn._xlws.SORT(_xlfn._xlws.FILTER(soilAnalyses[soil_analysis_level]&amp;" | "&amp;soilAnalyses[soil_analysis_name],soilAnalyses[experiment_ID]=A288)))</f>
        <v xml:space="preserve"> | </v>
      </c>
      <c r="C288" t="str">
        <v xml:space="preserve">0 | </v>
      </c>
      <c r="D288" t="str">
        <v xml:space="preserve">0 | </v>
      </c>
      <c r="E288" t="str">
        <v xml:space="preserve">0 | </v>
      </c>
      <c r="F288" t="str">
        <v xml:space="preserve">0 | </v>
      </c>
      <c r="DQ288" cm="1">
        <f t="array" ref="DQ288:DU288">TRANSPOSE(_xlfn._xlws.SORT(_xlfn._xlws.FILTER(soilAnalyses[soil_analysis_level],soilAnalyses[experiment_ID]=A288)))</f>
        <v>0</v>
      </c>
      <c r="DR288">
        <v>0</v>
      </c>
      <c r="DS288">
        <v>0</v>
      </c>
      <c r="DT288">
        <v>0</v>
      </c>
      <c r="DU288" t="str">
        <v/>
      </c>
    </row>
    <row r="289" spans="2:125" x14ac:dyDescent="0.25">
      <c r="B289" t="str" cm="1">
        <f t="array" ref="B289:F289">TRANSPOSE(_xlfn._xlws.SORT(_xlfn._xlws.FILTER(soilAnalyses[soil_analysis_level]&amp;" | "&amp;soilAnalyses[soil_analysis_name],soilAnalyses[experiment_ID]=A289)))</f>
        <v xml:space="preserve"> | </v>
      </c>
      <c r="C289" t="str">
        <v xml:space="preserve">0 | </v>
      </c>
      <c r="D289" t="str">
        <v xml:space="preserve">0 | </v>
      </c>
      <c r="E289" t="str">
        <v xml:space="preserve">0 | </v>
      </c>
      <c r="F289" t="str">
        <v xml:space="preserve">0 | </v>
      </c>
      <c r="DQ289" cm="1">
        <f t="array" ref="DQ289:DU289">TRANSPOSE(_xlfn._xlws.SORT(_xlfn._xlws.FILTER(soilAnalyses[soil_analysis_level],soilAnalyses[experiment_ID]=A289)))</f>
        <v>0</v>
      </c>
      <c r="DR289">
        <v>0</v>
      </c>
      <c r="DS289">
        <v>0</v>
      </c>
      <c r="DT289">
        <v>0</v>
      </c>
      <c r="DU289" t="str">
        <v/>
      </c>
    </row>
    <row r="290" spans="2:125" x14ac:dyDescent="0.25">
      <c r="B290" t="str" cm="1">
        <f t="array" ref="B290:F290">TRANSPOSE(_xlfn._xlws.SORT(_xlfn._xlws.FILTER(soilAnalyses[soil_analysis_level]&amp;" | "&amp;soilAnalyses[soil_analysis_name],soilAnalyses[experiment_ID]=A290)))</f>
        <v xml:space="preserve"> | </v>
      </c>
      <c r="C290" t="str">
        <v xml:space="preserve">0 | </v>
      </c>
      <c r="D290" t="str">
        <v xml:space="preserve">0 | </v>
      </c>
      <c r="E290" t="str">
        <v xml:space="preserve">0 | </v>
      </c>
      <c r="F290" t="str">
        <v xml:space="preserve">0 | </v>
      </c>
      <c r="DQ290" cm="1">
        <f t="array" ref="DQ290:DU290">TRANSPOSE(_xlfn._xlws.SORT(_xlfn._xlws.FILTER(soilAnalyses[soil_analysis_level],soilAnalyses[experiment_ID]=A290)))</f>
        <v>0</v>
      </c>
      <c r="DR290">
        <v>0</v>
      </c>
      <c r="DS290">
        <v>0</v>
      </c>
      <c r="DT290">
        <v>0</v>
      </c>
      <c r="DU290" t="str">
        <v/>
      </c>
    </row>
    <row r="291" spans="2:125" x14ac:dyDescent="0.25">
      <c r="B291" t="str" cm="1">
        <f t="array" ref="B291:F291">TRANSPOSE(_xlfn._xlws.SORT(_xlfn._xlws.FILTER(soilAnalyses[soil_analysis_level]&amp;" | "&amp;soilAnalyses[soil_analysis_name],soilAnalyses[experiment_ID]=A291)))</f>
        <v xml:space="preserve"> | </v>
      </c>
      <c r="C291" t="str">
        <v xml:space="preserve">0 | </v>
      </c>
      <c r="D291" t="str">
        <v xml:space="preserve">0 | </v>
      </c>
      <c r="E291" t="str">
        <v xml:space="preserve">0 | </v>
      </c>
      <c r="F291" t="str">
        <v xml:space="preserve">0 | </v>
      </c>
      <c r="DQ291" cm="1">
        <f t="array" ref="DQ291:DU291">TRANSPOSE(_xlfn._xlws.SORT(_xlfn._xlws.FILTER(soilAnalyses[soil_analysis_level],soilAnalyses[experiment_ID]=A291)))</f>
        <v>0</v>
      </c>
      <c r="DR291">
        <v>0</v>
      </c>
      <c r="DS291">
        <v>0</v>
      </c>
      <c r="DT291">
        <v>0</v>
      </c>
      <c r="DU291" t="str">
        <v/>
      </c>
    </row>
    <row r="292" spans="2:125" x14ac:dyDescent="0.25">
      <c r="B292" t="str" cm="1">
        <f t="array" ref="B292:F292">TRANSPOSE(_xlfn._xlws.SORT(_xlfn._xlws.FILTER(soilAnalyses[soil_analysis_level]&amp;" | "&amp;soilAnalyses[soil_analysis_name],soilAnalyses[experiment_ID]=A292)))</f>
        <v xml:space="preserve"> | </v>
      </c>
      <c r="C292" t="str">
        <v xml:space="preserve">0 | </v>
      </c>
      <c r="D292" t="str">
        <v xml:space="preserve">0 | </v>
      </c>
      <c r="E292" t="str">
        <v xml:space="preserve">0 | </v>
      </c>
      <c r="F292" t="str">
        <v xml:space="preserve">0 | </v>
      </c>
      <c r="DQ292" cm="1">
        <f t="array" ref="DQ292:DU292">TRANSPOSE(_xlfn._xlws.SORT(_xlfn._xlws.FILTER(soilAnalyses[soil_analysis_level],soilAnalyses[experiment_ID]=A292)))</f>
        <v>0</v>
      </c>
      <c r="DR292">
        <v>0</v>
      </c>
      <c r="DS292">
        <v>0</v>
      </c>
      <c r="DT292">
        <v>0</v>
      </c>
      <c r="DU292" t="str">
        <v/>
      </c>
    </row>
    <row r="293" spans="2:125" x14ac:dyDescent="0.25">
      <c r="B293" t="str" cm="1">
        <f t="array" ref="B293:F293">TRANSPOSE(_xlfn._xlws.SORT(_xlfn._xlws.FILTER(soilAnalyses[soil_analysis_level]&amp;" | "&amp;soilAnalyses[soil_analysis_name],soilAnalyses[experiment_ID]=A293)))</f>
        <v xml:space="preserve"> | </v>
      </c>
      <c r="C293" t="str">
        <v xml:space="preserve">0 | </v>
      </c>
      <c r="D293" t="str">
        <v xml:space="preserve">0 | </v>
      </c>
      <c r="E293" t="str">
        <v xml:space="preserve">0 | </v>
      </c>
      <c r="F293" t="str">
        <v xml:space="preserve">0 | </v>
      </c>
      <c r="DQ293" cm="1">
        <f t="array" ref="DQ293:DU293">TRANSPOSE(_xlfn._xlws.SORT(_xlfn._xlws.FILTER(soilAnalyses[soil_analysis_level],soilAnalyses[experiment_ID]=A293)))</f>
        <v>0</v>
      </c>
      <c r="DR293">
        <v>0</v>
      </c>
      <c r="DS293">
        <v>0</v>
      </c>
      <c r="DT293">
        <v>0</v>
      </c>
      <c r="DU293" t="str">
        <v/>
      </c>
    </row>
    <row r="294" spans="2:125" x14ac:dyDescent="0.25">
      <c r="B294" t="str" cm="1">
        <f t="array" ref="B294:F294">TRANSPOSE(_xlfn._xlws.SORT(_xlfn._xlws.FILTER(soilAnalyses[soil_analysis_level]&amp;" | "&amp;soilAnalyses[soil_analysis_name],soilAnalyses[experiment_ID]=A294)))</f>
        <v xml:space="preserve"> | </v>
      </c>
      <c r="C294" t="str">
        <v xml:space="preserve">0 | </v>
      </c>
      <c r="D294" t="str">
        <v xml:space="preserve">0 | </v>
      </c>
      <c r="E294" t="str">
        <v xml:space="preserve">0 | </v>
      </c>
      <c r="F294" t="str">
        <v xml:space="preserve">0 | </v>
      </c>
      <c r="DQ294" cm="1">
        <f t="array" ref="DQ294:DU294">TRANSPOSE(_xlfn._xlws.SORT(_xlfn._xlws.FILTER(soilAnalyses[soil_analysis_level],soilAnalyses[experiment_ID]=A294)))</f>
        <v>0</v>
      </c>
      <c r="DR294">
        <v>0</v>
      </c>
      <c r="DS294">
        <v>0</v>
      </c>
      <c r="DT294">
        <v>0</v>
      </c>
      <c r="DU294" t="str">
        <v/>
      </c>
    </row>
    <row r="295" spans="2:125" x14ac:dyDescent="0.25">
      <c r="B295" t="str" cm="1">
        <f t="array" ref="B295:F295">TRANSPOSE(_xlfn._xlws.SORT(_xlfn._xlws.FILTER(soilAnalyses[soil_analysis_level]&amp;" | "&amp;soilAnalyses[soil_analysis_name],soilAnalyses[experiment_ID]=A295)))</f>
        <v xml:space="preserve"> | </v>
      </c>
      <c r="C295" t="str">
        <v xml:space="preserve">0 | </v>
      </c>
      <c r="D295" t="str">
        <v xml:space="preserve">0 | </v>
      </c>
      <c r="E295" t="str">
        <v xml:space="preserve">0 | </v>
      </c>
      <c r="F295" t="str">
        <v xml:space="preserve">0 | </v>
      </c>
      <c r="DQ295" cm="1">
        <f t="array" ref="DQ295:DU295">TRANSPOSE(_xlfn._xlws.SORT(_xlfn._xlws.FILTER(soilAnalyses[soil_analysis_level],soilAnalyses[experiment_ID]=A295)))</f>
        <v>0</v>
      </c>
      <c r="DR295">
        <v>0</v>
      </c>
      <c r="DS295">
        <v>0</v>
      </c>
      <c r="DT295">
        <v>0</v>
      </c>
      <c r="DU295" t="str">
        <v/>
      </c>
    </row>
    <row r="296" spans="2:125" x14ac:dyDescent="0.25">
      <c r="B296" t="str" cm="1">
        <f t="array" ref="B296:F296">TRANSPOSE(_xlfn._xlws.SORT(_xlfn._xlws.FILTER(soilAnalyses[soil_analysis_level]&amp;" | "&amp;soilAnalyses[soil_analysis_name],soilAnalyses[experiment_ID]=A296)))</f>
        <v xml:space="preserve"> | </v>
      </c>
      <c r="C296" t="str">
        <v xml:space="preserve">0 | </v>
      </c>
      <c r="D296" t="str">
        <v xml:space="preserve">0 | </v>
      </c>
      <c r="E296" t="str">
        <v xml:space="preserve">0 | </v>
      </c>
      <c r="F296" t="str">
        <v xml:space="preserve">0 | </v>
      </c>
      <c r="DQ296" cm="1">
        <f t="array" ref="DQ296:DU296">TRANSPOSE(_xlfn._xlws.SORT(_xlfn._xlws.FILTER(soilAnalyses[soil_analysis_level],soilAnalyses[experiment_ID]=A296)))</f>
        <v>0</v>
      </c>
      <c r="DR296">
        <v>0</v>
      </c>
      <c r="DS296">
        <v>0</v>
      </c>
      <c r="DT296">
        <v>0</v>
      </c>
      <c r="DU296" t="str">
        <v/>
      </c>
    </row>
    <row r="297" spans="2:125" x14ac:dyDescent="0.25">
      <c r="B297" t="str" cm="1">
        <f t="array" ref="B297:F297">TRANSPOSE(_xlfn._xlws.SORT(_xlfn._xlws.FILTER(soilAnalyses[soil_analysis_level]&amp;" | "&amp;soilAnalyses[soil_analysis_name],soilAnalyses[experiment_ID]=A297)))</f>
        <v xml:space="preserve"> | </v>
      </c>
      <c r="C297" t="str">
        <v xml:space="preserve">0 | </v>
      </c>
      <c r="D297" t="str">
        <v xml:space="preserve">0 | </v>
      </c>
      <c r="E297" t="str">
        <v xml:space="preserve">0 | </v>
      </c>
      <c r="F297" t="str">
        <v xml:space="preserve">0 | </v>
      </c>
      <c r="DQ297" cm="1">
        <f t="array" ref="DQ297:DU297">TRANSPOSE(_xlfn._xlws.SORT(_xlfn._xlws.FILTER(soilAnalyses[soil_analysis_level],soilAnalyses[experiment_ID]=A297)))</f>
        <v>0</v>
      </c>
      <c r="DR297">
        <v>0</v>
      </c>
      <c r="DS297">
        <v>0</v>
      </c>
      <c r="DT297">
        <v>0</v>
      </c>
      <c r="DU297" t="str">
        <v/>
      </c>
    </row>
    <row r="298" spans="2:125" x14ac:dyDescent="0.25">
      <c r="B298" t="str" cm="1">
        <f t="array" ref="B298:F298">TRANSPOSE(_xlfn._xlws.SORT(_xlfn._xlws.FILTER(soilAnalyses[soil_analysis_level]&amp;" | "&amp;soilAnalyses[soil_analysis_name],soilAnalyses[experiment_ID]=A298)))</f>
        <v xml:space="preserve"> | </v>
      </c>
      <c r="C298" t="str">
        <v xml:space="preserve">0 | </v>
      </c>
      <c r="D298" t="str">
        <v xml:space="preserve">0 | </v>
      </c>
      <c r="E298" t="str">
        <v xml:space="preserve">0 | </v>
      </c>
      <c r="F298" t="str">
        <v xml:space="preserve">0 | </v>
      </c>
      <c r="DQ298" cm="1">
        <f t="array" ref="DQ298:DU298">TRANSPOSE(_xlfn._xlws.SORT(_xlfn._xlws.FILTER(soilAnalyses[soil_analysis_level],soilAnalyses[experiment_ID]=A298)))</f>
        <v>0</v>
      </c>
      <c r="DR298">
        <v>0</v>
      </c>
      <c r="DS298">
        <v>0</v>
      </c>
      <c r="DT298">
        <v>0</v>
      </c>
      <c r="DU298" t="str">
        <v/>
      </c>
    </row>
    <row r="299" spans="2:125" x14ac:dyDescent="0.25">
      <c r="B299" t="str" cm="1">
        <f t="array" ref="B299:F299">TRANSPOSE(_xlfn._xlws.SORT(_xlfn._xlws.FILTER(soilAnalyses[soil_analysis_level]&amp;" | "&amp;soilAnalyses[soil_analysis_name],soilAnalyses[experiment_ID]=A299)))</f>
        <v xml:space="preserve"> | </v>
      </c>
      <c r="C299" t="str">
        <v xml:space="preserve">0 | </v>
      </c>
      <c r="D299" t="str">
        <v xml:space="preserve">0 | </v>
      </c>
      <c r="E299" t="str">
        <v xml:space="preserve">0 | </v>
      </c>
      <c r="F299" t="str">
        <v xml:space="preserve">0 | </v>
      </c>
      <c r="DQ299" cm="1">
        <f t="array" ref="DQ299:DU299">TRANSPOSE(_xlfn._xlws.SORT(_xlfn._xlws.FILTER(soilAnalyses[soil_analysis_level],soilAnalyses[experiment_ID]=A299)))</f>
        <v>0</v>
      </c>
      <c r="DR299">
        <v>0</v>
      </c>
      <c r="DS299">
        <v>0</v>
      </c>
      <c r="DT299">
        <v>0</v>
      </c>
      <c r="DU299" t="str">
        <v/>
      </c>
    </row>
    <row r="300" spans="2:125" x14ac:dyDescent="0.25">
      <c r="B300" t="str" cm="1">
        <f t="array" ref="B300:F300">TRANSPOSE(_xlfn._xlws.SORT(_xlfn._xlws.FILTER(soilAnalyses[soil_analysis_level]&amp;" | "&amp;soilAnalyses[soil_analysis_name],soilAnalyses[experiment_ID]=A300)))</f>
        <v xml:space="preserve"> | </v>
      </c>
      <c r="C300" t="str">
        <v xml:space="preserve">0 | </v>
      </c>
      <c r="D300" t="str">
        <v xml:space="preserve">0 | </v>
      </c>
      <c r="E300" t="str">
        <v xml:space="preserve">0 | </v>
      </c>
      <c r="F300" t="str">
        <v xml:space="preserve">0 | </v>
      </c>
      <c r="DQ300" cm="1">
        <f t="array" ref="DQ300:DU300">TRANSPOSE(_xlfn._xlws.SORT(_xlfn._xlws.FILTER(soilAnalyses[soil_analysis_level],soilAnalyses[experiment_ID]=A300)))</f>
        <v>0</v>
      </c>
      <c r="DR300">
        <v>0</v>
      </c>
      <c r="DS300">
        <v>0</v>
      </c>
      <c r="DT300">
        <v>0</v>
      </c>
      <c r="DU300" t="str">
        <v/>
      </c>
    </row>
    <row r="301" spans="2:125" x14ac:dyDescent="0.25">
      <c r="B301" t="str" cm="1">
        <f t="array" ref="B301:F301">TRANSPOSE(_xlfn._xlws.SORT(_xlfn._xlws.FILTER(soilAnalyses[soil_analysis_level]&amp;" | "&amp;soilAnalyses[soil_analysis_name],soilAnalyses[experiment_ID]=A301)))</f>
        <v xml:space="preserve"> | </v>
      </c>
      <c r="C301" t="str">
        <v xml:space="preserve">0 | </v>
      </c>
      <c r="D301" t="str">
        <v xml:space="preserve">0 | </v>
      </c>
      <c r="E301" t="str">
        <v xml:space="preserve">0 | </v>
      </c>
      <c r="F301" t="str">
        <v xml:space="preserve">0 | </v>
      </c>
      <c r="DQ301" cm="1">
        <f t="array" ref="DQ301:DU301">TRANSPOSE(_xlfn._xlws.SORT(_xlfn._xlws.FILTER(soilAnalyses[soil_analysis_level],soilAnalyses[experiment_ID]=A301)))</f>
        <v>0</v>
      </c>
      <c r="DR301">
        <v>0</v>
      </c>
      <c r="DS301">
        <v>0</v>
      </c>
      <c r="DT301">
        <v>0</v>
      </c>
      <c r="DU301" t="str">
        <v/>
      </c>
    </row>
    <row r="302" spans="2:125" x14ac:dyDescent="0.25">
      <c r="B302" t="str" cm="1">
        <f t="array" ref="B302:F302">TRANSPOSE(_xlfn._xlws.SORT(_xlfn._xlws.FILTER(soilAnalyses[soil_analysis_level]&amp;" | "&amp;soilAnalyses[soil_analysis_name],soilAnalyses[experiment_ID]=A302)))</f>
        <v xml:space="preserve"> | </v>
      </c>
      <c r="C302" t="str">
        <v xml:space="preserve">0 | </v>
      </c>
      <c r="D302" t="str">
        <v xml:space="preserve">0 | </v>
      </c>
      <c r="E302" t="str">
        <v xml:space="preserve">0 | </v>
      </c>
      <c r="F302" t="str">
        <v xml:space="preserve">0 | </v>
      </c>
      <c r="DQ302" cm="1">
        <f t="array" ref="DQ302:DU302">TRANSPOSE(_xlfn._xlws.SORT(_xlfn._xlws.FILTER(soilAnalyses[soil_analysis_level],soilAnalyses[experiment_ID]=A302)))</f>
        <v>0</v>
      </c>
      <c r="DR302">
        <v>0</v>
      </c>
      <c r="DS302">
        <v>0</v>
      </c>
      <c r="DT302">
        <v>0</v>
      </c>
      <c r="DU302" t="str">
        <v/>
      </c>
    </row>
    <row r="303" spans="2:125" x14ac:dyDescent="0.25">
      <c r="B303" t="str" cm="1">
        <f t="array" ref="B303:F303">TRANSPOSE(_xlfn._xlws.SORT(_xlfn._xlws.FILTER(soilAnalyses[soil_analysis_level]&amp;" | "&amp;soilAnalyses[soil_analysis_name],soilAnalyses[experiment_ID]=A303)))</f>
        <v xml:space="preserve"> | </v>
      </c>
      <c r="C303" t="str">
        <v xml:space="preserve">0 | </v>
      </c>
      <c r="D303" t="str">
        <v xml:space="preserve">0 | </v>
      </c>
      <c r="E303" t="str">
        <v xml:space="preserve">0 | </v>
      </c>
      <c r="F303" t="str">
        <v xml:space="preserve">0 | </v>
      </c>
      <c r="DQ303" cm="1">
        <f t="array" ref="DQ303:DU303">TRANSPOSE(_xlfn._xlws.SORT(_xlfn._xlws.FILTER(soilAnalyses[soil_analysis_level],soilAnalyses[experiment_ID]=A303)))</f>
        <v>0</v>
      </c>
      <c r="DR303">
        <v>0</v>
      </c>
      <c r="DS303">
        <v>0</v>
      </c>
      <c r="DT303">
        <v>0</v>
      </c>
      <c r="DU303" t="str">
        <v/>
      </c>
    </row>
    <row r="304" spans="2:125" x14ac:dyDescent="0.25">
      <c r="B304" t="str" cm="1">
        <f t="array" ref="B304:F304">TRANSPOSE(_xlfn._xlws.SORT(_xlfn._xlws.FILTER(soilAnalyses[soil_analysis_level]&amp;" | "&amp;soilAnalyses[soil_analysis_name],soilAnalyses[experiment_ID]=A304)))</f>
        <v xml:space="preserve"> | </v>
      </c>
      <c r="C304" t="str">
        <v xml:space="preserve">0 | </v>
      </c>
      <c r="D304" t="str">
        <v xml:space="preserve">0 | </v>
      </c>
      <c r="E304" t="str">
        <v xml:space="preserve">0 | </v>
      </c>
      <c r="F304" t="str">
        <v xml:space="preserve">0 | </v>
      </c>
      <c r="DQ304" cm="1">
        <f t="array" ref="DQ304:DU304">TRANSPOSE(_xlfn._xlws.SORT(_xlfn._xlws.FILTER(soilAnalyses[soil_analysis_level],soilAnalyses[experiment_ID]=A304)))</f>
        <v>0</v>
      </c>
      <c r="DR304">
        <v>0</v>
      </c>
      <c r="DS304">
        <v>0</v>
      </c>
      <c r="DT304">
        <v>0</v>
      </c>
      <c r="DU304" t="str">
        <v/>
      </c>
    </row>
    <row r="305" spans="2:125" x14ac:dyDescent="0.25">
      <c r="B305" t="str" cm="1">
        <f t="array" ref="B305:F305">TRANSPOSE(_xlfn._xlws.SORT(_xlfn._xlws.FILTER(soilAnalyses[soil_analysis_level]&amp;" | "&amp;soilAnalyses[soil_analysis_name],soilAnalyses[experiment_ID]=A305)))</f>
        <v xml:space="preserve"> | </v>
      </c>
      <c r="C305" t="str">
        <v xml:space="preserve">0 | </v>
      </c>
      <c r="D305" t="str">
        <v xml:space="preserve">0 | </v>
      </c>
      <c r="E305" t="str">
        <v xml:space="preserve">0 | </v>
      </c>
      <c r="F305" t="str">
        <v xml:space="preserve">0 | </v>
      </c>
      <c r="DQ305" cm="1">
        <f t="array" ref="DQ305:DU305">TRANSPOSE(_xlfn._xlws.SORT(_xlfn._xlws.FILTER(soilAnalyses[soil_analysis_level],soilAnalyses[experiment_ID]=A305)))</f>
        <v>0</v>
      </c>
      <c r="DR305">
        <v>0</v>
      </c>
      <c r="DS305">
        <v>0</v>
      </c>
      <c r="DT305">
        <v>0</v>
      </c>
      <c r="DU305" t="str">
        <v/>
      </c>
    </row>
    <row r="306" spans="2:125" x14ac:dyDescent="0.25">
      <c r="B306" t="str" cm="1">
        <f t="array" ref="B306:F306">TRANSPOSE(_xlfn._xlws.SORT(_xlfn._xlws.FILTER(soilAnalyses[soil_analysis_level]&amp;" | "&amp;soilAnalyses[soil_analysis_name],soilAnalyses[experiment_ID]=A306)))</f>
        <v xml:space="preserve"> | </v>
      </c>
      <c r="C306" t="str">
        <v xml:space="preserve">0 | </v>
      </c>
      <c r="D306" t="str">
        <v xml:space="preserve">0 | </v>
      </c>
      <c r="E306" t="str">
        <v xml:space="preserve">0 | </v>
      </c>
      <c r="F306" t="str">
        <v xml:space="preserve">0 | </v>
      </c>
      <c r="DQ306" cm="1">
        <f t="array" ref="DQ306:DU306">TRANSPOSE(_xlfn._xlws.SORT(_xlfn._xlws.FILTER(soilAnalyses[soil_analysis_level],soilAnalyses[experiment_ID]=A306)))</f>
        <v>0</v>
      </c>
      <c r="DR306">
        <v>0</v>
      </c>
      <c r="DS306">
        <v>0</v>
      </c>
      <c r="DT306">
        <v>0</v>
      </c>
      <c r="DU306" t="str">
        <v/>
      </c>
    </row>
    <row r="307" spans="2:125" x14ac:dyDescent="0.25">
      <c r="B307" t="str" cm="1">
        <f t="array" ref="B307:F307">TRANSPOSE(_xlfn._xlws.SORT(_xlfn._xlws.FILTER(soilAnalyses[soil_analysis_level]&amp;" | "&amp;soilAnalyses[soil_analysis_name],soilAnalyses[experiment_ID]=A307)))</f>
        <v xml:space="preserve"> | </v>
      </c>
      <c r="C307" t="str">
        <v xml:space="preserve">0 | </v>
      </c>
      <c r="D307" t="str">
        <v xml:space="preserve">0 | </v>
      </c>
      <c r="E307" t="str">
        <v xml:space="preserve">0 | </v>
      </c>
      <c r="F307" t="str">
        <v xml:space="preserve">0 | </v>
      </c>
      <c r="DQ307" cm="1">
        <f t="array" ref="DQ307:DU307">TRANSPOSE(_xlfn._xlws.SORT(_xlfn._xlws.FILTER(soilAnalyses[soil_analysis_level],soilAnalyses[experiment_ID]=A307)))</f>
        <v>0</v>
      </c>
      <c r="DR307">
        <v>0</v>
      </c>
      <c r="DS307">
        <v>0</v>
      </c>
      <c r="DT307">
        <v>0</v>
      </c>
      <c r="DU307" t="str">
        <v/>
      </c>
    </row>
    <row r="308" spans="2:125" x14ac:dyDescent="0.25">
      <c r="B308" t="str" cm="1">
        <f t="array" ref="B308:F308">TRANSPOSE(_xlfn._xlws.SORT(_xlfn._xlws.FILTER(soilAnalyses[soil_analysis_level]&amp;" | "&amp;soilAnalyses[soil_analysis_name],soilAnalyses[experiment_ID]=A308)))</f>
        <v xml:space="preserve"> | </v>
      </c>
      <c r="C308" t="str">
        <v xml:space="preserve">0 | </v>
      </c>
      <c r="D308" t="str">
        <v xml:space="preserve">0 | </v>
      </c>
      <c r="E308" t="str">
        <v xml:space="preserve">0 | </v>
      </c>
      <c r="F308" t="str">
        <v xml:space="preserve">0 | </v>
      </c>
      <c r="DQ308" cm="1">
        <f t="array" ref="DQ308:DU308">TRANSPOSE(_xlfn._xlws.SORT(_xlfn._xlws.FILTER(soilAnalyses[soil_analysis_level],soilAnalyses[experiment_ID]=A308)))</f>
        <v>0</v>
      </c>
      <c r="DR308">
        <v>0</v>
      </c>
      <c r="DS308">
        <v>0</v>
      </c>
      <c r="DT308">
        <v>0</v>
      </c>
      <c r="DU308" t="str">
        <v/>
      </c>
    </row>
    <row r="309" spans="2:125" x14ac:dyDescent="0.25">
      <c r="B309" t="str" cm="1">
        <f t="array" ref="B309:F309">TRANSPOSE(_xlfn._xlws.SORT(_xlfn._xlws.FILTER(soilAnalyses[soil_analysis_level]&amp;" | "&amp;soilAnalyses[soil_analysis_name],soilAnalyses[experiment_ID]=A309)))</f>
        <v xml:space="preserve"> | </v>
      </c>
      <c r="C309" t="str">
        <v xml:space="preserve">0 | </v>
      </c>
      <c r="D309" t="str">
        <v xml:space="preserve">0 | </v>
      </c>
      <c r="E309" t="str">
        <v xml:space="preserve">0 | </v>
      </c>
      <c r="F309" t="str">
        <v xml:space="preserve">0 | </v>
      </c>
      <c r="DQ309" cm="1">
        <f t="array" ref="DQ309:DU309">TRANSPOSE(_xlfn._xlws.SORT(_xlfn._xlws.FILTER(soilAnalyses[soil_analysis_level],soilAnalyses[experiment_ID]=A309)))</f>
        <v>0</v>
      </c>
      <c r="DR309">
        <v>0</v>
      </c>
      <c r="DS309">
        <v>0</v>
      </c>
      <c r="DT309">
        <v>0</v>
      </c>
      <c r="DU309" t="str">
        <v/>
      </c>
    </row>
    <row r="310" spans="2:125" x14ac:dyDescent="0.25">
      <c r="B310" t="str" cm="1">
        <f t="array" ref="B310:F310">TRANSPOSE(_xlfn._xlws.SORT(_xlfn._xlws.FILTER(soilAnalyses[soil_analysis_level]&amp;" | "&amp;soilAnalyses[soil_analysis_name],soilAnalyses[experiment_ID]=A310)))</f>
        <v xml:space="preserve"> | </v>
      </c>
      <c r="C310" t="str">
        <v xml:space="preserve">0 | </v>
      </c>
      <c r="D310" t="str">
        <v xml:space="preserve">0 | </v>
      </c>
      <c r="E310" t="str">
        <v xml:space="preserve">0 | </v>
      </c>
      <c r="F310" t="str">
        <v xml:space="preserve">0 | </v>
      </c>
      <c r="DQ310" cm="1">
        <f t="array" ref="DQ310:DU310">TRANSPOSE(_xlfn._xlws.SORT(_xlfn._xlws.FILTER(soilAnalyses[soil_analysis_level],soilAnalyses[experiment_ID]=A310)))</f>
        <v>0</v>
      </c>
      <c r="DR310">
        <v>0</v>
      </c>
      <c r="DS310">
        <v>0</v>
      </c>
      <c r="DT310">
        <v>0</v>
      </c>
      <c r="DU310" t="str">
        <v/>
      </c>
    </row>
    <row r="311" spans="2:125" x14ac:dyDescent="0.25">
      <c r="B311" t="str" cm="1">
        <f t="array" ref="B311:F311">TRANSPOSE(_xlfn._xlws.SORT(_xlfn._xlws.FILTER(soilAnalyses[soil_analysis_level]&amp;" | "&amp;soilAnalyses[soil_analysis_name],soilAnalyses[experiment_ID]=A311)))</f>
        <v xml:space="preserve"> | </v>
      </c>
      <c r="C311" t="str">
        <v xml:space="preserve">0 | </v>
      </c>
      <c r="D311" t="str">
        <v xml:space="preserve">0 | </v>
      </c>
      <c r="E311" t="str">
        <v xml:space="preserve">0 | </v>
      </c>
      <c r="F311" t="str">
        <v xml:space="preserve">0 | </v>
      </c>
      <c r="DQ311" cm="1">
        <f t="array" ref="DQ311:DU311">TRANSPOSE(_xlfn._xlws.SORT(_xlfn._xlws.FILTER(soilAnalyses[soil_analysis_level],soilAnalyses[experiment_ID]=A311)))</f>
        <v>0</v>
      </c>
      <c r="DR311">
        <v>0</v>
      </c>
      <c r="DS311">
        <v>0</v>
      </c>
      <c r="DT311">
        <v>0</v>
      </c>
      <c r="DU311" t="str">
        <v/>
      </c>
    </row>
    <row r="312" spans="2:125" x14ac:dyDescent="0.25">
      <c r="B312" t="str" cm="1">
        <f t="array" ref="B312:F312">TRANSPOSE(_xlfn._xlws.SORT(_xlfn._xlws.FILTER(soilAnalyses[soil_analysis_level]&amp;" | "&amp;soilAnalyses[soil_analysis_name],soilAnalyses[experiment_ID]=A312)))</f>
        <v xml:space="preserve"> | </v>
      </c>
      <c r="C312" t="str">
        <v xml:space="preserve">0 | </v>
      </c>
      <c r="D312" t="str">
        <v xml:space="preserve">0 | </v>
      </c>
      <c r="E312" t="str">
        <v xml:space="preserve">0 | </v>
      </c>
      <c r="F312" t="str">
        <v xml:space="preserve">0 | </v>
      </c>
      <c r="DQ312" cm="1">
        <f t="array" ref="DQ312:DU312">TRANSPOSE(_xlfn._xlws.SORT(_xlfn._xlws.FILTER(soilAnalyses[soil_analysis_level],soilAnalyses[experiment_ID]=A312)))</f>
        <v>0</v>
      </c>
      <c r="DR312">
        <v>0</v>
      </c>
      <c r="DS312">
        <v>0</v>
      </c>
      <c r="DT312">
        <v>0</v>
      </c>
      <c r="DU312" t="str">
        <v/>
      </c>
    </row>
    <row r="313" spans="2:125" x14ac:dyDescent="0.25">
      <c r="B313" t="str" cm="1">
        <f t="array" ref="B313:F313">TRANSPOSE(_xlfn._xlws.SORT(_xlfn._xlws.FILTER(soilAnalyses[soil_analysis_level]&amp;" | "&amp;soilAnalyses[soil_analysis_name],soilAnalyses[experiment_ID]=A313)))</f>
        <v xml:space="preserve"> | </v>
      </c>
      <c r="C313" t="str">
        <v xml:space="preserve">0 | </v>
      </c>
      <c r="D313" t="str">
        <v xml:space="preserve">0 | </v>
      </c>
      <c r="E313" t="str">
        <v xml:space="preserve">0 | </v>
      </c>
      <c r="F313" t="str">
        <v xml:space="preserve">0 | </v>
      </c>
      <c r="DQ313" cm="1">
        <f t="array" ref="DQ313:DU313">TRANSPOSE(_xlfn._xlws.SORT(_xlfn._xlws.FILTER(soilAnalyses[soil_analysis_level],soilAnalyses[experiment_ID]=A313)))</f>
        <v>0</v>
      </c>
      <c r="DR313">
        <v>0</v>
      </c>
      <c r="DS313">
        <v>0</v>
      </c>
      <c r="DT313">
        <v>0</v>
      </c>
      <c r="DU313" t="str">
        <v/>
      </c>
    </row>
    <row r="314" spans="2:125" x14ac:dyDescent="0.25">
      <c r="B314" t="str" cm="1">
        <f t="array" ref="B314:F314">TRANSPOSE(_xlfn._xlws.SORT(_xlfn._xlws.FILTER(soilAnalyses[soil_analysis_level]&amp;" | "&amp;soilAnalyses[soil_analysis_name],soilAnalyses[experiment_ID]=A314)))</f>
        <v xml:space="preserve"> | </v>
      </c>
      <c r="C314" t="str">
        <v xml:space="preserve">0 | </v>
      </c>
      <c r="D314" t="str">
        <v xml:space="preserve">0 | </v>
      </c>
      <c r="E314" t="str">
        <v xml:space="preserve">0 | </v>
      </c>
      <c r="F314" t="str">
        <v xml:space="preserve">0 | </v>
      </c>
      <c r="DQ314" cm="1">
        <f t="array" ref="DQ314:DU314">TRANSPOSE(_xlfn._xlws.SORT(_xlfn._xlws.FILTER(soilAnalyses[soil_analysis_level],soilAnalyses[experiment_ID]=A314)))</f>
        <v>0</v>
      </c>
      <c r="DR314">
        <v>0</v>
      </c>
      <c r="DS314">
        <v>0</v>
      </c>
      <c r="DT314">
        <v>0</v>
      </c>
      <c r="DU314" t="str">
        <v/>
      </c>
    </row>
    <row r="315" spans="2:125" x14ac:dyDescent="0.25">
      <c r="B315" t="str" cm="1">
        <f t="array" ref="B315:F315">TRANSPOSE(_xlfn._xlws.SORT(_xlfn._xlws.FILTER(soilAnalyses[soil_analysis_level]&amp;" | "&amp;soilAnalyses[soil_analysis_name],soilAnalyses[experiment_ID]=A315)))</f>
        <v xml:space="preserve"> | </v>
      </c>
      <c r="C315" t="str">
        <v xml:space="preserve">0 | </v>
      </c>
      <c r="D315" t="str">
        <v xml:space="preserve">0 | </v>
      </c>
      <c r="E315" t="str">
        <v xml:space="preserve">0 | </v>
      </c>
      <c r="F315" t="str">
        <v xml:space="preserve">0 | </v>
      </c>
      <c r="DQ315" cm="1">
        <f t="array" ref="DQ315:DU315">TRANSPOSE(_xlfn._xlws.SORT(_xlfn._xlws.FILTER(soilAnalyses[soil_analysis_level],soilAnalyses[experiment_ID]=A315)))</f>
        <v>0</v>
      </c>
      <c r="DR315">
        <v>0</v>
      </c>
      <c r="DS315">
        <v>0</v>
      </c>
      <c r="DT315">
        <v>0</v>
      </c>
      <c r="DU315" t="str">
        <v/>
      </c>
    </row>
    <row r="316" spans="2:125" x14ac:dyDescent="0.25">
      <c r="B316" t="str" cm="1">
        <f t="array" ref="B316:F316">TRANSPOSE(_xlfn._xlws.SORT(_xlfn._xlws.FILTER(soilAnalyses[soil_analysis_level]&amp;" | "&amp;soilAnalyses[soil_analysis_name],soilAnalyses[experiment_ID]=A316)))</f>
        <v xml:space="preserve"> | </v>
      </c>
      <c r="C316" t="str">
        <v xml:space="preserve">0 | </v>
      </c>
      <c r="D316" t="str">
        <v xml:space="preserve">0 | </v>
      </c>
      <c r="E316" t="str">
        <v xml:space="preserve">0 | </v>
      </c>
      <c r="F316" t="str">
        <v xml:space="preserve">0 | </v>
      </c>
      <c r="DQ316" cm="1">
        <f t="array" ref="DQ316:DU316">TRANSPOSE(_xlfn._xlws.SORT(_xlfn._xlws.FILTER(soilAnalyses[soil_analysis_level],soilAnalyses[experiment_ID]=A316)))</f>
        <v>0</v>
      </c>
      <c r="DR316">
        <v>0</v>
      </c>
      <c r="DS316">
        <v>0</v>
      </c>
      <c r="DT316">
        <v>0</v>
      </c>
      <c r="DU316" t="str">
        <v/>
      </c>
    </row>
    <row r="317" spans="2:125" x14ac:dyDescent="0.25">
      <c r="B317" t="str" cm="1">
        <f t="array" ref="B317:F317">TRANSPOSE(_xlfn._xlws.SORT(_xlfn._xlws.FILTER(soilAnalyses[soil_analysis_level]&amp;" | "&amp;soilAnalyses[soil_analysis_name],soilAnalyses[experiment_ID]=A317)))</f>
        <v xml:space="preserve"> | </v>
      </c>
      <c r="C317" t="str">
        <v xml:space="preserve">0 | </v>
      </c>
      <c r="D317" t="str">
        <v xml:space="preserve">0 | </v>
      </c>
      <c r="E317" t="str">
        <v xml:space="preserve">0 | </v>
      </c>
      <c r="F317" t="str">
        <v xml:space="preserve">0 | </v>
      </c>
      <c r="DQ317" cm="1">
        <f t="array" ref="DQ317:DU317">TRANSPOSE(_xlfn._xlws.SORT(_xlfn._xlws.FILTER(soilAnalyses[soil_analysis_level],soilAnalyses[experiment_ID]=A317)))</f>
        <v>0</v>
      </c>
      <c r="DR317">
        <v>0</v>
      </c>
      <c r="DS317">
        <v>0</v>
      </c>
      <c r="DT317">
        <v>0</v>
      </c>
      <c r="DU317" t="str">
        <v/>
      </c>
    </row>
    <row r="318" spans="2:125" x14ac:dyDescent="0.25">
      <c r="B318" t="str" cm="1">
        <f t="array" ref="B318:F318">TRANSPOSE(_xlfn._xlws.SORT(_xlfn._xlws.FILTER(soilAnalyses[soil_analysis_level]&amp;" | "&amp;soilAnalyses[soil_analysis_name],soilAnalyses[experiment_ID]=A318)))</f>
        <v xml:space="preserve"> | </v>
      </c>
      <c r="C318" t="str">
        <v xml:space="preserve">0 | </v>
      </c>
      <c r="D318" t="str">
        <v xml:space="preserve">0 | </v>
      </c>
      <c r="E318" t="str">
        <v xml:space="preserve">0 | </v>
      </c>
      <c r="F318" t="str">
        <v xml:space="preserve">0 | </v>
      </c>
      <c r="DQ318" cm="1">
        <f t="array" ref="DQ318:DU318">TRANSPOSE(_xlfn._xlws.SORT(_xlfn._xlws.FILTER(soilAnalyses[soil_analysis_level],soilAnalyses[experiment_ID]=A318)))</f>
        <v>0</v>
      </c>
      <c r="DR318">
        <v>0</v>
      </c>
      <c r="DS318">
        <v>0</v>
      </c>
      <c r="DT318">
        <v>0</v>
      </c>
      <c r="DU318" t="str">
        <v/>
      </c>
    </row>
    <row r="319" spans="2:125" x14ac:dyDescent="0.25">
      <c r="B319" t="str" cm="1">
        <f t="array" ref="B319:F319">TRANSPOSE(_xlfn._xlws.SORT(_xlfn._xlws.FILTER(soilAnalyses[soil_analysis_level]&amp;" | "&amp;soilAnalyses[soil_analysis_name],soilAnalyses[experiment_ID]=A319)))</f>
        <v xml:space="preserve"> | </v>
      </c>
      <c r="C319" t="str">
        <v xml:space="preserve">0 | </v>
      </c>
      <c r="D319" t="str">
        <v xml:space="preserve">0 | </v>
      </c>
      <c r="E319" t="str">
        <v xml:space="preserve">0 | </v>
      </c>
      <c r="F319" t="str">
        <v xml:space="preserve">0 | </v>
      </c>
      <c r="DQ319" cm="1">
        <f t="array" ref="DQ319:DU319">TRANSPOSE(_xlfn._xlws.SORT(_xlfn._xlws.FILTER(soilAnalyses[soil_analysis_level],soilAnalyses[experiment_ID]=A319)))</f>
        <v>0</v>
      </c>
      <c r="DR319">
        <v>0</v>
      </c>
      <c r="DS319">
        <v>0</v>
      </c>
      <c r="DT319">
        <v>0</v>
      </c>
      <c r="DU319" t="str">
        <v/>
      </c>
    </row>
    <row r="320" spans="2:125" x14ac:dyDescent="0.25">
      <c r="B320" t="str" cm="1">
        <f t="array" ref="B320:F320">TRANSPOSE(_xlfn._xlws.SORT(_xlfn._xlws.FILTER(soilAnalyses[soil_analysis_level]&amp;" | "&amp;soilAnalyses[soil_analysis_name],soilAnalyses[experiment_ID]=A320)))</f>
        <v xml:space="preserve"> | </v>
      </c>
      <c r="C320" t="str">
        <v xml:space="preserve">0 | </v>
      </c>
      <c r="D320" t="str">
        <v xml:space="preserve">0 | </v>
      </c>
      <c r="E320" t="str">
        <v xml:space="preserve">0 | </v>
      </c>
      <c r="F320" t="str">
        <v xml:space="preserve">0 | </v>
      </c>
      <c r="DQ320" cm="1">
        <f t="array" ref="DQ320:DU320">TRANSPOSE(_xlfn._xlws.SORT(_xlfn._xlws.FILTER(soilAnalyses[soil_analysis_level],soilAnalyses[experiment_ID]=A320)))</f>
        <v>0</v>
      </c>
      <c r="DR320">
        <v>0</v>
      </c>
      <c r="DS320">
        <v>0</v>
      </c>
      <c r="DT320">
        <v>0</v>
      </c>
      <c r="DU320" t="str">
        <v/>
      </c>
    </row>
    <row r="321" spans="2:125" x14ac:dyDescent="0.25">
      <c r="B321" t="str" cm="1">
        <f t="array" ref="B321:F321">TRANSPOSE(_xlfn._xlws.SORT(_xlfn._xlws.FILTER(soilAnalyses[soil_analysis_level]&amp;" | "&amp;soilAnalyses[soil_analysis_name],soilAnalyses[experiment_ID]=A321)))</f>
        <v xml:space="preserve"> | </v>
      </c>
      <c r="C321" t="str">
        <v xml:space="preserve">0 | </v>
      </c>
      <c r="D321" t="str">
        <v xml:space="preserve">0 | </v>
      </c>
      <c r="E321" t="str">
        <v xml:space="preserve">0 | </v>
      </c>
      <c r="F321" t="str">
        <v xml:space="preserve">0 | </v>
      </c>
      <c r="DQ321" cm="1">
        <f t="array" ref="DQ321:DU321">TRANSPOSE(_xlfn._xlws.SORT(_xlfn._xlws.FILTER(soilAnalyses[soil_analysis_level],soilAnalyses[experiment_ID]=A321)))</f>
        <v>0</v>
      </c>
      <c r="DR321">
        <v>0</v>
      </c>
      <c r="DS321">
        <v>0</v>
      </c>
      <c r="DT321">
        <v>0</v>
      </c>
      <c r="DU321" t="str">
        <v/>
      </c>
    </row>
    <row r="322" spans="2:125" x14ac:dyDescent="0.25">
      <c r="B322" t="str" cm="1">
        <f t="array" ref="B322:F322">TRANSPOSE(_xlfn._xlws.SORT(_xlfn._xlws.FILTER(soilAnalyses[soil_analysis_level]&amp;" | "&amp;soilAnalyses[soil_analysis_name],soilAnalyses[experiment_ID]=A322)))</f>
        <v xml:space="preserve"> | </v>
      </c>
      <c r="C322" t="str">
        <v xml:space="preserve">0 | </v>
      </c>
      <c r="D322" t="str">
        <v xml:space="preserve">0 | </v>
      </c>
      <c r="E322" t="str">
        <v xml:space="preserve">0 | </v>
      </c>
      <c r="F322" t="str">
        <v xml:space="preserve">0 | </v>
      </c>
      <c r="DQ322" cm="1">
        <f t="array" ref="DQ322:DU322">TRANSPOSE(_xlfn._xlws.SORT(_xlfn._xlws.FILTER(soilAnalyses[soil_analysis_level],soilAnalyses[experiment_ID]=A322)))</f>
        <v>0</v>
      </c>
      <c r="DR322">
        <v>0</v>
      </c>
      <c r="DS322">
        <v>0</v>
      </c>
      <c r="DT322">
        <v>0</v>
      </c>
      <c r="DU322" t="str">
        <v/>
      </c>
    </row>
    <row r="323" spans="2:125" x14ac:dyDescent="0.25">
      <c r="B323" t="str" cm="1">
        <f t="array" ref="B323:F323">TRANSPOSE(_xlfn._xlws.SORT(_xlfn._xlws.FILTER(soilAnalyses[soil_analysis_level]&amp;" | "&amp;soilAnalyses[soil_analysis_name],soilAnalyses[experiment_ID]=A323)))</f>
        <v xml:space="preserve"> | </v>
      </c>
      <c r="C323" t="str">
        <v xml:space="preserve">0 | </v>
      </c>
      <c r="D323" t="str">
        <v xml:space="preserve">0 | </v>
      </c>
      <c r="E323" t="str">
        <v xml:space="preserve">0 | </v>
      </c>
      <c r="F323" t="str">
        <v xml:space="preserve">0 | </v>
      </c>
      <c r="DQ323" cm="1">
        <f t="array" ref="DQ323:DU323">TRANSPOSE(_xlfn._xlws.SORT(_xlfn._xlws.FILTER(soilAnalyses[soil_analysis_level],soilAnalyses[experiment_ID]=A323)))</f>
        <v>0</v>
      </c>
      <c r="DR323">
        <v>0</v>
      </c>
      <c r="DS323">
        <v>0</v>
      </c>
      <c r="DT323">
        <v>0</v>
      </c>
      <c r="DU323" t="str">
        <v/>
      </c>
    </row>
    <row r="324" spans="2:125" x14ac:dyDescent="0.25">
      <c r="B324" t="str" cm="1">
        <f t="array" ref="B324:F324">TRANSPOSE(_xlfn._xlws.SORT(_xlfn._xlws.FILTER(soilAnalyses[soil_analysis_level]&amp;" | "&amp;soilAnalyses[soil_analysis_name],soilAnalyses[experiment_ID]=A324)))</f>
        <v xml:space="preserve"> | </v>
      </c>
      <c r="C324" t="str">
        <v xml:space="preserve">0 | </v>
      </c>
      <c r="D324" t="str">
        <v xml:space="preserve">0 | </v>
      </c>
      <c r="E324" t="str">
        <v xml:space="preserve">0 | </v>
      </c>
      <c r="F324" t="str">
        <v xml:space="preserve">0 | </v>
      </c>
      <c r="DQ324" cm="1">
        <f t="array" ref="DQ324:DU324">TRANSPOSE(_xlfn._xlws.SORT(_xlfn._xlws.FILTER(soilAnalyses[soil_analysis_level],soilAnalyses[experiment_ID]=A324)))</f>
        <v>0</v>
      </c>
      <c r="DR324">
        <v>0</v>
      </c>
      <c r="DS324">
        <v>0</v>
      </c>
      <c r="DT324">
        <v>0</v>
      </c>
      <c r="DU324" t="str">
        <v/>
      </c>
    </row>
    <row r="325" spans="2:125" x14ac:dyDescent="0.25">
      <c r="B325" t="str" cm="1">
        <f t="array" ref="B325:F325">TRANSPOSE(_xlfn._xlws.SORT(_xlfn._xlws.FILTER(soilAnalyses[soil_analysis_level]&amp;" | "&amp;soilAnalyses[soil_analysis_name],soilAnalyses[experiment_ID]=A325)))</f>
        <v xml:space="preserve"> | </v>
      </c>
      <c r="C325" t="str">
        <v xml:space="preserve">0 | </v>
      </c>
      <c r="D325" t="str">
        <v xml:space="preserve">0 | </v>
      </c>
      <c r="E325" t="str">
        <v xml:space="preserve">0 | </v>
      </c>
      <c r="F325" t="str">
        <v xml:space="preserve">0 | </v>
      </c>
      <c r="DQ325" cm="1">
        <f t="array" ref="DQ325:DU325">TRANSPOSE(_xlfn._xlws.SORT(_xlfn._xlws.FILTER(soilAnalyses[soil_analysis_level],soilAnalyses[experiment_ID]=A325)))</f>
        <v>0</v>
      </c>
      <c r="DR325">
        <v>0</v>
      </c>
      <c r="DS325">
        <v>0</v>
      </c>
      <c r="DT325">
        <v>0</v>
      </c>
      <c r="DU325" t="str">
        <v/>
      </c>
    </row>
    <row r="326" spans="2:125" x14ac:dyDescent="0.25">
      <c r="B326" t="str" cm="1">
        <f t="array" ref="B326:F326">TRANSPOSE(_xlfn._xlws.SORT(_xlfn._xlws.FILTER(soilAnalyses[soil_analysis_level]&amp;" | "&amp;soilAnalyses[soil_analysis_name],soilAnalyses[experiment_ID]=A326)))</f>
        <v xml:space="preserve"> | </v>
      </c>
      <c r="C326" t="str">
        <v xml:space="preserve">0 | </v>
      </c>
      <c r="D326" t="str">
        <v xml:space="preserve">0 | </v>
      </c>
      <c r="E326" t="str">
        <v xml:space="preserve">0 | </v>
      </c>
      <c r="F326" t="str">
        <v xml:space="preserve">0 | </v>
      </c>
      <c r="DQ326" cm="1">
        <f t="array" ref="DQ326:DU326">TRANSPOSE(_xlfn._xlws.SORT(_xlfn._xlws.FILTER(soilAnalyses[soil_analysis_level],soilAnalyses[experiment_ID]=A326)))</f>
        <v>0</v>
      </c>
      <c r="DR326">
        <v>0</v>
      </c>
      <c r="DS326">
        <v>0</v>
      </c>
      <c r="DT326">
        <v>0</v>
      </c>
      <c r="DU326" t="str">
        <v/>
      </c>
    </row>
    <row r="327" spans="2:125" x14ac:dyDescent="0.25">
      <c r="B327" t="str" cm="1">
        <f t="array" ref="B327:F327">TRANSPOSE(_xlfn._xlws.SORT(_xlfn._xlws.FILTER(soilAnalyses[soil_analysis_level]&amp;" | "&amp;soilAnalyses[soil_analysis_name],soilAnalyses[experiment_ID]=A327)))</f>
        <v xml:space="preserve"> | </v>
      </c>
      <c r="C327" t="str">
        <v xml:space="preserve">0 | </v>
      </c>
      <c r="D327" t="str">
        <v xml:space="preserve">0 | </v>
      </c>
      <c r="E327" t="str">
        <v xml:space="preserve">0 | </v>
      </c>
      <c r="F327" t="str">
        <v xml:space="preserve">0 | </v>
      </c>
      <c r="DQ327" cm="1">
        <f t="array" ref="DQ327:DU327">TRANSPOSE(_xlfn._xlws.SORT(_xlfn._xlws.FILTER(soilAnalyses[soil_analysis_level],soilAnalyses[experiment_ID]=A327)))</f>
        <v>0</v>
      </c>
      <c r="DR327">
        <v>0</v>
      </c>
      <c r="DS327">
        <v>0</v>
      </c>
      <c r="DT327">
        <v>0</v>
      </c>
      <c r="DU327" t="str">
        <v/>
      </c>
    </row>
    <row r="328" spans="2:125" x14ac:dyDescent="0.25">
      <c r="B328" t="str" cm="1">
        <f t="array" ref="B328:F328">TRANSPOSE(_xlfn._xlws.SORT(_xlfn._xlws.FILTER(soilAnalyses[soil_analysis_level]&amp;" | "&amp;soilAnalyses[soil_analysis_name],soilAnalyses[experiment_ID]=A328)))</f>
        <v xml:space="preserve"> | </v>
      </c>
      <c r="C328" t="str">
        <v xml:space="preserve">0 | </v>
      </c>
      <c r="D328" t="str">
        <v xml:space="preserve">0 | </v>
      </c>
      <c r="E328" t="str">
        <v xml:space="preserve">0 | </v>
      </c>
      <c r="F328" t="str">
        <v xml:space="preserve">0 | </v>
      </c>
      <c r="DQ328" cm="1">
        <f t="array" ref="DQ328:DU328">TRANSPOSE(_xlfn._xlws.SORT(_xlfn._xlws.FILTER(soilAnalyses[soil_analysis_level],soilAnalyses[experiment_ID]=A328)))</f>
        <v>0</v>
      </c>
      <c r="DR328">
        <v>0</v>
      </c>
      <c r="DS328">
        <v>0</v>
      </c>
      <c r="DT328">
        <v>0</v>
      </c>
      <c r="DU328" t="str">
        <v/>
      </c>
    </row>
    <row r="329" spans="2:125" x14ac:dyDescent="0.25">
      <c r="B329" t="str" cm="1">
        <f t="array" ref="B329:F329">TRANSPOSE(_xlfn._xlws.SORT(_xlfn._xlws.FILTER(soilAnalyses[soil_analysis_level]&amp;" | "&amp;soilAnalyses[soil_analysis_name],soilAnalyses[experiment_ID]=A329)))</f>
        <v xml:space="preserve"> | </v>
      </c>
      <c r="C329" t="str">
        <v xml:space="preserve">0 | </v>
      </c>
      <c r="D329" t="str">
        <v xml:space="preserve">0 | </v>
      </c>
      <c r="E329" t="str">
        <v xml:space="preserve">0 | </v>
      </c>
      <c r="F329" t="str">
        <v xml:space="preserve">0 | </v>
      </c>
      <c r="DQ329" cm="1">
        <f t="array" ref="DQ329:DU329">TRANSPOSE(_xlfn._xlws.SORT(_xlfn._xlws.FILTER(soilAnalyses[soil_analysis_level],soilAnalyses[experiment_ID]=A329)))</f>
        <v>0</v>
      </c>
      <c r="DR329">
        <v>0</v>
      </c>
      <c r="DS329">
        <v>0</v>
      </c>
      <c r="DT329">
        <v>0</v>
      </c>
      <c r="DU329" t="str">
        <v/>
      </c>
    </row>
    <row r="330" spans="2:125" x14ac:dyDescent="0.25">
      <c r="B330" t="str" cm="1">
        <f t="array" ref="B330:F330">TRANSPOSE(_xlfn._xlws.SORT(_xlfn._xlws.FILTER(soilAnalyses[soil_analysis_level]&amp;" | "&amp;soilAnalyses[soil_analysis_name],soilAnalyses[experiment_ID]=A330)))</f>
        <v xml:space="preserve"> | </v>
      </c>
      <c r="C330" t="str">
        <v xml:space="preserve">0 | </v>
      </c>
      <c r="D330" t="str">
        <v xml:space="preserve">0 | </v>
      </c>
      <c r="E330" t="str">
        <v xml:space="preserve">0 | </v>
      </c>
      <c r="F330" t="str">
        <v xml:space="preserve">0 | </v>
      </c>
      <c r="DQ330" cm="1">
        <f t="array" ref="DQ330:DU330">TRANSPOSE(_xlfn._xlws.SORT(_xlfn._xlws.FILTER(soilAnalyses[soil_analysis_level],soilAnalyses[experiment_ID]=A330)))</f>
        <v>0</v>
      </c>
      <c r="DR330">
        <v>0</v>
      </c>
      <c r="DS330">
        <v>0</v>
      </c>
      <c r="DT330">
        <v>0</v>
      </c>
      <c r="DU330" t="str">
        <v/>
      </c>
    </row>
    <row r="331" spans="2:125" x14ac:dyDescent="0.25">
      <c r="B331" t="str" cm="1">
        <f t="array" ref="B331:F331">TRANSPOSE(_xlfn._xlws.SORT(_xlfn._xlws.FILTER(soilAnalyses[soil_analysis_level]&amp;" | "&amp;soilAnalyses[soil_analysis_name],soilAnalyses[experiment_ID]=A331)))</f>
        <v xml:space="preserve"> | </v>
      </c>
      <c r="C331" t="str">
        <v xml:space="preserve">0 | </v>
      </c>
      <c r="D331" t="str">
        <v xml:space="preserve">0 | </v>
      </c>
      <c r="E331" t="str">
        <v xml:space="preserve">0 | </v>
      </c>
      <c r="F331" t="str">
        <v xml:space="preserve">0 | </v>
      </c>
      <c r="DQ331" cm="1">
        <f t="array" ref="DQ331:DU331">TRANSPOSE(_xlfn._xlws.SORT(_xlfn._xlws.FILTER(soilAnalyses[soil_analysis_level],soilAnalyses[experiment_ID]=A331)))</f>
        <v>0</v>
      </c>
      <c r="DR331">
        <v>0</v>
      </c>
      <c r="DS331">
        <v>0</v>
      </c>
      <c r="DT331">
        <v>0</v>
      </c>
      <c r="DU331" t="str">
        <v/>
      </c>
    </row>
    <row r="332" spans="2:125" x14ac:dyDescent="0.25">
      <c r="B332" t="str" cm="1">
        <f t="array" ref="B332:F332">TRANSPOSE(_xlfn._xlws.SORT(_xlfn._xlws.FILTER(soilAnalyses[soil_analysis_level]&amp;" | "&amp;soilAnalyses[soil_analysis_name],soilAnalyses[experiment_ID]=A332)))</f>
        <v xml:space="preserve"> | </v>
      </c>
      <c r="C332" t="str">
        <v xml:space="preserve">0 | </v>
      </c>
      <c r="D332" t="str">
        <v xml:space="preserve">0 | </v>
      </c>
      <c r="E332" t="str">
        <v xml:space="preserve">0 | </v>
      </c>
      <c r="F332" t="str">
        <v xml:space="preserve">0 | </v>
      </c>
      <c r="DQ332" cm="1">
        <f t="array" ref="DQ332:DU332">TRANSPOSE(_xlfn._xlws.SORT(_xlfn._xlws.FILTER(soilAnalyses[soil_analysis_level],soilAnalyses[experiment_ID]=A332)))</f>
        <v>0</v>
      </c>
      <c r="DR332">
        <v>0</v>
      </c>
      <c r="DS332">
        <v>0</v>
      </c>
      <c r="DT332">
        <v>0</v>
      </c>
      <c r="DU332" t="str">
        <v/>
      </c>
    </row>
    <row r="333" spans="2:125" x14ac:dyDescent="0.25">
      <c r="B333" t="str" cm="1">
        <f t="array" ref="B333:F333">TRANSPOSE(_xlfn._xlws.SORT(_xlfn._xlws.FILTER(soilAnalyses[soil_analysis_level]&amp;" | "&amp;soilAnalyses[soil_analysis_name],soilAnalyses[experiment_ID]=A333)))</f>
        <v xml:space="preserve"> | </v>
      </c>
      <c r="C333" t="str">
        <v xml:space="preserve">0 | </v>
      </c>
      <c r="D333" t="str">
        <v xml:space="preserve">0 | </v>
      </c>
      <c r="E333" t="str">
        <v xml:space="preserve">0 | </v>
      </c>
      <c r="F333" t="str">
        <v xml:space="preserve">0 | </v>
      </c>
      <c r="DQ333" cm="1">
        <f t="array" ref="DQ333:DU333">TRANSPOSE(_xlfn._xlws.SORT(_xlfn._xlws.FILTER(soilAnalyses[soil_analysis_level],soilAnalyses[experiment_ID]=A333)))</f>
        <v>0</v>
      </c>
      <c r="DR333">
        <v>0</v>
      </c>
      <c r="DS333">
        <v>0</v>
      </c>
      <c r="DT333">
        <v>0</v>
      </c>
      <c r="DU333" t="str">
        <v/>
      </c>
    </row>
    <row r="334" spans="2:125" x14ac:dyDescent="0.25">
      <c r="B334" t="str" cm="1">
        <f t="array" ref="B334:F334">TRANSPOSE(_xlfn._xlws.SORT(_xlfn._xlws.FILTER(soilAnalyses[soil_analysis_level]&amp;" | "&amp;soilAnalyses[soil_analysis_name],soilAnalyses[experiment_ID]=A334)))</f>
        <v xml:space="preserve"> | </v>
      </c>
      <c r="C334" t="str">
        <v xml:space="preserve">0 | </v>
      </c>
      <c r="D334" t="str">
        <v xml:space="preserve">0 | </v>
      </c>
      <c r="E334" t="str">
        <v xml:space="preserve">0 | </v>
      </c>
      <c r="F334" t="str">
        <v xml:space="preserve">0 | </v>
      </c>
      <c r="DQ334" cm="1">
        <f t="array" ref="DQ334:DU334">TRANSPOSE(_xlfn._xlws.SORT(_xlfn._xlws.FILTER(soilAnalyses[soil_analysis_level],soilAnalyses[experiment_ID]=A334)))</f>
        <v>0</v>
      </c>
      <c r="DR334">
        <v>0</v>
      </c>
      <c r="DS334">
        <v>0</v>
      </c>
      <c r="DT334">
        <v>0</v>
      </c>
      <c r="DU334" t="str">
        <v/>
      </c>
    </row>
    <row r="335" spans="2:125" x14ac:dyDescent="0.25">
      <c r="B335" t="str" cm="1">
        <f t="array" ref="B335:F335">TRANSPOSE(_xlfn._xlws.SORT(_xlfn._xlws.FILTER(soilAnalyses[soil_analysis_level]&amp;" | "&amp;soilAnalyses[soil_analysis_name],soilAnalyses[experiment_ID]=A335)))</f>
        <v xml:space="preserve"> | </v>
      </c>
      <c r="C335" t="str">
        <v xml:space="preserve">0 | </v>
      </c>
      <c r="D335" t="str">
        <v xml:space="preserve">0 | </v>
      </c>
      <c r="E335" t="str">
        <v xml:space="preserve">0 | </v>
      </c>
      <c r="F335" t="str">
        <v xml:space="preserve">0 | </v>
      </c>
      <c r="DQ335" cm="1">
        <f t="array" ref="DQ335:DU335">TRANSPOSE(_xlfn._xlws.SORT(_xlfn._xlws.FILTER(soilAnalyses[soil_analysis_level],soilAnalyses[experiment_ID]=A335)))</f>
        <v>0</v>
      </c>
      <c r="DR335">
        <v>0</v>
      </c>
      <c r="DS335">
        <v>0</v>
      </c>
      <c r="DT335">
        <v>0</v>
      </c>
      <c r="DU335" t="str">
        <v/>
      </c>
    </row>
    <row r="336" spans="2:125" x14ac:dyDescent="0.25">
      <c r="B336" t="str" cm="1">
        <f t="array" ref="B336:F336">TRANSPOSE(_xlfn._xlws.SORT(_xlfn._xlws.FILTER(soilAnalyses[soil_analysis_level]&amp;" | "&amp;soilAnalyses[soil_analysis_name],soilAnalyses[experiment_ID]=A336)))</f>
        <v xml:space="preserve"> | </v>
      </c>
      <c r="C336" t="str">
        <v xml:space="preserve">0 | </v>
      </c>
      <c r="D336" t="str">
        <v xml:space="preserve">0 | </v>
      </c>
      <c r="E336" t="str">
        <v xml:space="preserve">0 | </v>
      </c>
      <c r="F336" t="str">
        <v xml:space="preserve">0 | </v>
      </c>
      <c r="DQ336" cm="1">
        <f t="array" ref="DQ336:DU336">TRANSPOSE(_xlfn._xlws.SORT(_xlfn._xlws.FILTER(soilAnalyses[soil_analysis_level],soilAnalyses[experiment_ID]=A336)))</f>
        <v>0</v>
      </c>
      <c r="DR336">
        <v>0</v>
      </c>
      <c r="DS336">
        <v>0</v>
      </c>
      <c r="DT336">
        <v>0</v>
      </c>
      <c r="DU336" t="str">
        <v/>
      </c>
    </row>
    <row r="337" spans="2:125" x14ac:dyDescent="0.25">
      <c r="B337" t="str" cm="1">
        <f t="array" ref="B337:F337">TRANSPOSE(_xlfn._xlws.SORT(_xlfn._xlws.FILTER(soilAnalyses[soil_analysis_level]&amp;" | "&amp;soilAnalyses[soil_analysis_name],soilAnalyses[experiment_ID]=A337)))</f>
        <v xml:space="preserve"> | </v>
      </c>
      <c r="C337" t="str">
        <v xml:space="preserve">0 | </v>
      </c>
      <c r="D337" t="str">
        <v xml:space="preserve">0 | </v>
      </c>
      <c r="E337" t="str">
        <v xml:space="preserve">0 | </v>
      </c>
      <c r="F337" t="str">
        <v xml:space="preserve">0 | </v>
      </c>
      <c r="DQ337" cm="1">
        <f t="array" ref="DQ337:DU337">TRANSPOSE(_xlfn._xlws.SORT(_xlfn._xlws.FILTER(soilAnalyses[soil_analysis_level],soilAnalyses[experiment_ID]=A337)))</f>
        <v>0</v>
      </c>
      <c r="DR337">
        <v>0</v>
      </c>
      <c r="DS337">
        <v>0</v>
      </c>
      <c r="DT337">
        <v>0</v>
      </c>
      <c r="DU337" t="str">
        <v/>
      </c>
    </row>
    <row r="338" spans="2:125" x14ac:dyDescent="0.25">
      <c r="B338" t="str" cm="1">
        <f t="array" ref="B338:F338">TRANSPOSE(_xlfn._xlws.SORT(_xlfn._xlws.FILTER(soilAnalyses[soil_analysis_level]&amp;" | "&amp;soilAnalyses[soil_analysis_name],soilAnalyses[experiment_ID]=A338)))</f>
        <v xml:space="preserve"> | </v>
      </c>
      <c r="C338" t="str">
        <v xml:space="preserve">0 | </v>
      </c>
      <c r="D338" t="str">
        <v xml:space="preserve">0 | </v>
      </c>
      <c r="E338" t="str">
        <v xml:space="preserve">0 | </v>
      </c>
      <c r="F338" t="str">
        <v xml:space="preserve">0 | </v>
      </c>
      <c r="DQ338" cm="1">
        <f t="array" ref="DQ338:DU338">TRANSPOSE(_xlfn._xlws.SORT(_xlfn._xlws.FILTER(soilAnalyses[soil_analysis_level],soilAnalyses[experiment_ID]=A338)))</f>
        <v>0</v>
      </c>
      <c r="DR338">
        <v>0</v>
      </c>
      <c r="DS338">
        <v>0</v>
      </c>
      <c r="DT338">
        <v>0</v>
      </c>
      <c r="DU338" t="str">
        <v/>
      </c>
    </row>
    <row r="339" spans="2:125" x14ac:dyDescent="0.25">
      <c r="B339" t="str" cm="1">
        <f t="array" ref="B339:F339">TRANSPOSE(_xlfn._xlws.SORT(_xlfn._xlws.FILTER(soilAnalyses[soil_analysis_level]&amp;" | "&amp;soilAnalyses[soil_analysis_name],soilAnalyses[experiment_ID]=A339)))</f>
        <v xml:space="preserve"> | </v>
      </c>
      <c r="C339" t="str">
        <v xml:space="preserve">0 | </v>
      </c>
      <c r="D339" t="str">
        <v xml:space="preserve">0 | </v>
      </c>
      <c r="E339" t="str">
        <v xml:space="preserve">0 | </v>
      </c>
      <c r="F339" t="str">
        <v xml:space="preserve">0 | </v>
      </c>
      <c r="DQ339" cm="1">
        <f t="array" ref="DQ339:DU339">TRANSPOSE(_xlfn._xlws.SORT(_xlfn._xlws.FILTER(soilAnalyses[soil_analysis_level],soilAnalyses[experiment_ID]=A339)))</f>
        <v>0</v>
      </c>
      <c r="DR339">
        <v>0</v>
      </c>
      <c r="DS339">
        <v>0</v>
      </c>
      <c r="DT339">
        <v>0</v>
      </c>
      <c r="DU339" t="str">
        <v/>
      </c>
    </row>
    <row r="340" spans="2:125" x14ac:dyDescent="0.25">
      <c r="B340" t="str" cm="1">
        <f t="array" ref="B340:F340">TRANSPOSE(_xlfn._xlws.SORT(_xlfn._xlws.FILTER(soilAnalyses[soil_analysis_level]&amp;" | "&amp;soilAnalyses[soil_analysis_name],soilAnalyses[experiment_ID]=A340)))</f>
        <v xml:space="preserve"> | </v>
      </c>
      <c r="C340" t="str">
        <v xml:space="preserve">0 | </v>
      </c>
      <c r="D340" t="str">
        <v xml:space="preserve">0 | </v>
      </c>
      <c r="E340" t="str">
        <v xml:space="preserve">0 | </v>
      </c>
      <c r="F340" t="str">
        <v xml:space="preserve">0 | </v>
      </c>
      <c r="DQ340" cm="1">
        <f t="array" ref="DQ340:DU340">TRANSPOSE(_xlfn._xlws.SORT(_xlfn._xlws.FILTER(soilAnalyses[soil_analysis_level],soilAnalyses[experiment_ID]=A340)))</f>
        <v>0</v>
      </c>
      <c r="DR340">
        <v>0</v>
      </c>
      <c r="DS340">
        <v>0</v>
      </c>
      <c r="DT340">
        <v>0</v>
      </c>
      <c r="DU340" t="str">
        <v/>
      </c>
    </row>
    <row r="341" spans="2:125" x14ac:dyDescent="0.25">
      <c r="B341" t="str" cm="1">
        <f t="array" ref="B341:F341">TRANSPOSE(_xlfn._xlws.SORT(_xlfn._xlws.FILTER(soilAnalyses[soil_analysis_level]&amp;" | "&amp;soilAnalyses[soil_analysis_name],soilAnalyses[experiment_ID]=A341)))</f>
        <v xml:space="preserve"> | </v>
      </c>
      <c r="C341" t="str">
        <v xml:space="preserve">0 | </v>
      </c>
      <c r="D341" t="str">
        <v xml:space="preserve">0 | </v>
      </c>
      <c r="E341" t="str">
        <v xml:space="preserve">0 | </v>
      </c>
      <c r="F341" t="str">
        <v xml:space="preserve">0 | </v>
      </c>
      <c r="DQ341" cm="1">
        <f t="array" ref="DQ341:DU341">TRANSPOSE(_xlfn._xlws.SORT(_xlfn._xlws.FILTER(soilAnalyses[soil_analysis_level],soilAnalyses[experiment_ID]=A341)))</f>
        <v>0</v>
      </c>
      <c r="DR341">
        <v>0</v>
      </c>
      <c r="DS341">
        <v>0</v>
      </c>
      <c r="DT341">
        <v>0</v>
      </c>
      <c r="DU341" t="str">
        <v/>
      </c>
    </row>
    <row r="342" spans="2:125" x14ac:dyDescent="0.25">
      <c r="B342" t="str" cm="1">
        <f t="array" ref="B342:F342">TRANSPOSE(_xlfn._xlws.SORT(_xlfn._xlws.FILTER(soilAnalyses[soil_analysis_level]&amp;" | "&amp;soilAnalyses[soil_analysis_name],soilAnalyses[experiment_ID]=A342)))</f>
        <v xml:space="preserve"> | </v>
      </c>
      <c r="C342" t="str">
        <v xml:space="preserve">0 | </v>
      </c>
      <c r="D342" t="str">
        <v xml:space="preserve">0 | </v>
      </c>
      <c r="E342" t="str">
        <v xml:space="preserve">0 | </v>
      </c>
      <c r="F342" t="str">
        <v xml:space="preserve">0 | </v>
      </c>
      <c r="DQ342" cm="1">
        <f t="array" ref="DQ342:DU342">TRANSPOSE(_xlfn._xlws.SORT(_xlfn._xlws.FILTER(soilAnalyses[soil_analysis_level],soilAnalyses[experiment_ID]=A342)))</f>
        <v>0</v>
      </c>
      <c r="DR342">
        <v>0</v>
      </c>
      <c r="DS342">
        <v>0</v>
      </c>
      <c r="DT342">
        <v>0</v>
      </c>
      <c r="DU342" t="str">
        <v/>
      </c>
    </row>
    <row r="343" spans="2:125" x14ac:dyDescent="0.25">
      <c r="B343" t="str" cm="1">
        <f t="array" ref="B343:F343">TRANSPOSE(_xlfn._xlws.SORT(_xlfn._xlws.FILTER(soilAnalyses[soil_analysis_level]&amp;" | "&amp;soilAnalyses[soil_analysis_name],soilAnalyses[experiment_ID]=A343)))</f>
        <v xml:space="preserve"> | </v>
      </c>
      <c r="C343" t="str">
        <v xml:space="preserve">0 | </v>
      </c>
      <c r="D343" t="str">
        <v xml:space="preserve">0 | </v>
      </c>
      <c r="E343" t="str">
        <v xml:space="preserve">0 | </v>
      </c>
      <c r="F343" t="str">
        <v xml:space="preserve">0 | </v>
      </c>
      <c r="DQ343" cm="1">
        <f t="array" ref="DQ343:DU343">TRANSPOSE(_xlfn._xlws.SORT(_xlfn._xlws.FILTER(soilAnalyses[soil_analysis_level],soilAnalyses[experiment_ID]=A343)))</f>
        <v>0</v>
      </c>
      <c r="DR343">
        <v>0</v>
      </c>
      <c r="DS343">
        <v>0</v>
      </c>
      <c r="DT343">
        <v>0</v>
      </c>
      <c r="DU343" t="str">
        <v/>
      </c>
    </row>
    <row r="344" spans="2:125" x14ac:dyDescent="0.25">
      <c r="B344" t="str" cm="1">
        <f t="array" ref="B344:F344">TRANSPOSE(_xlfn._xlws.SORT(_xlfn._xlws.FILTER(soilAnalyses[soil_analysis_level]&amp;" | "&amp;soilAnalyses[soil_analysis_name],soilAnalyses[experiment_ID]=A344)))</f>
        <v xml:space="preserve"> | </v>
      </c>
      <c r="C344" t="str">
        <v xml:space="preserve">0 | </v>
      </c>
      <c r="D344" t="str">
        <v xml:space="preserve">0 | </v>
      </c>
      <c r="E344" t="str">
        <v xml:space="preserve">0 | </v>
      </c>
      <c r="F344" t="str">
        <v xml:space="preserve">0 | </v>
      </c>
      <c r="DQ344" cm="1">
        <f t="array" ref="DQ344:DU344">TRANSPOSE(_xlfn._xlws.SORT(_xlfn._xlws.FILTER(soilAnalyses[soil_analysis_level],soilAnalyses[experiment_ID]=A344)))</f>
        <v>0</v>
      </c>
      <c r="DR344">
        <v>0</v>
      </c>
      <c r="DS344">
        <v>0</v>
      </c>
      <c r="DT344">
        <v>0</v>
      </c>
      <c r="DU344" t="str">
        <v/>
      </c>
    </row>
    <row r="345" spans="2:125" x14ac:dyDescent="0.25">
      <c r="B345" t="str" cm="1">
        <f t="array" ref="B345:F345">TRANSPOSE(_xlfn._xlws.SORT(_xlfn._xlws.FILTER(soilAnalyses[soil_analysis_level]&amp;" | "&amp;soilAnalyses[soil_analysis_name],soilAnalyses[experiment_ID]=A345)))</f>
        <v xml:space="preserve"> | </v>
      </c>
      <c r="C345" t="str">
        <v xml:space="preserve">0 | </v>
      </c>
      <c r="D345" t="str">
        <v xml:space="preserve">0 | </v>
      </c>
      <c r="E345" t="str">
        <v xml:space="preserve">0 | </v>
      </c>
      <c r="F345" t="str">
        <v xml:space="preserve">0 | </v>
      </c>
      <c r="DQ345" cm="1">
        <f t="array" ref="DQ345:DU345">TRANSPOSE(_xlfn._xlws.SORT(_xlfn._xlws.FILTER(soilAnalyses[soil_analysis_level],soilAnalyses[experiment_ID]=A345)))</f>
        <v>0</v>
      </c>
      <c r="DR345">
        <v>0</v>
      </c>
      <c r="DS345">
        <v>0</v>
      </c>
      <c r="DT345">
        <v>0</v>
      </c>
      <c r="DU345" t="str">
        <v/>
      </c>
    </row>
    <row r="346" spans="2:125" x14ac:dyDescent="0.25">
      <c r="B346" t="str" cm="1">
        <f t="array" ref="B346:F346">TRANSPOSE(_xlfn._xlws.SORT(_xlfn._xlws.FILTER(soilAnalyses[soil_analysis_level]&amp;" | "&amp;soilAnalyses[soil_analysis_name],soilAnalyses[experiment_ID]=A346)))</f>
        <v xml:space="preserve"> | </v>
      </c>
      <c r="C346" t="str">
        <v xml:space="preserve">0 | </v>
      </c>
      <c r="D346" t="str">
        <v xml:space="preserve">0 | </v>
      </c>
      <c r="E346" t="str">
        <v xml:space="preserve">0 | </v>
      </c>
      <c r="F346" t="str">
        <v xml:space="preserve">0 | </v>
      </c>
      <c r="DQ346" cm="1">
        <f t="array" ref="DQ346:DU346">TRANSPOSE(_xlfn._xlws.SORT(_xlfn._xlws.FILTER(soilAnalyses[soil_analysis_level],soilAnalyses[experiment_ID]=A346)))</f>
        <v>0</v>
      </c>
      <c r="DR346">
        <v>0</v>
      </c>
      <c r="DS346">
        <v>0</v>
      </c>
      <c r="DT346">
        <v>0</v>
      </c>
      <c r="DU346" t="str">
        <v/>
      </c>
    </row>
    <row r="347" spans="2:125" x14ac:dyDescent="0.25">
      <c r="B347" t="str" cm="1">
        <f t="array" ref="B347:F347">TRANSPOSE(_xlfn._xlws.SORT(_xlfn._xlws.FILTER(soilAnalyses[soil_analysis_level]&amp;" | "&amp;soilAnalyses[soil_analysis_name],soilAnalyses[experiment_ID]=A347)))</f>
        <v xml:space="preserve"> | </v>
      </c>
      <c r="C347" t="str">
        <v xml:space="preserve">0 | </v>
      </c>
      <c r="D347" t="str">
        <v xml:space="preserve">0 | </v>
      </c>
      <c r="E347" t="str">
        <v xml:space="preserve">0 | </v>
      </c>
      <c r="F347" t="str">
        <v xml:space="preserve">0 | </v>
      </c>
      <c r="DQ347" cm="1">
        <f t="array" ref="DQ347:DU347">TRANSPOSE(_xlfn._xlws.SORT(_xlfn._xlws.FILTER(soilAnalyses[soil_analysis_level],soilAnalyses[experiment_ID]=A347)))</f>
        <v>0</v>
      </c>
      <c r="DR347">
        <v>0</v>
      </c>
      <c r="DS347">
        <v>0</v>
      </c>
      <c r="DT347">
        <v>0</v>
      </c>
      <c r="DU347" t="str">
        <v/>
      </c>
    </row>
    <row r="348" spans="2:125" x14ac:dyDescent="0.25">
      <c r="B348" t="str" cm="1">
        <f t="array" ref="B348:F348">TRANSPOSE(_xlfn._xlws.SORT(_xlfn._xlws.FILTER(soilAnalyses[soil_analysis_level]&amp;" | "&amp;soilAnalyses[soil_analysis_name],soilAnalyses[experiment_ID]=A348)))</f>
        <v xml:space="preserve"> | </v>
      </c>
      <c r="C348" t="str">
        <v xml:space="preserve">0 | </v>
      </c>
      <c r="D348" t="str">
        <v xml:space="preserve">0 | </v>
      </c>
      <c r="E348" t="str">
        <v xml:space="preserve">0 | </v>
      </c>
      <c r="F348" t="str">
        <v xml:space="preserve">0 | </v>
      </c>
      <c r="DQ348" cm="1">
        <f t="array" ref="DQ348:DU348">TRANSPOSE(_xlfn._xlws.SORT(_xlfn._xlws.FILTER(soilAnalyses[soil_analysis_level],soilAnalyses[experiment_ID]=A348)))</f>
        <v>0</v>
      </c>
      <c r="DR348">
        <v>0</v>
      </c>
      <c r="DS348">
        <v>0</v>
      </c>
      <c r="DT348">
        <v>0</v>
      </c>
      <c r="DU348" t="str">
        <v/>
      </c>
    </row>
    <row r="349" spans="2:125" x14ac:dyDescent="0.25">
      <c r="B349" t="str" cm="1">
        <f t="array" ref="B349:F349">TRANSPOSE(_xlfn._xlws.SORT(_xlfn._xlws.FILTER(soilAnalyses[soil_analysis_level]&amp;" | "&amp;soilAnalyses[soil_analysis_name],soilAnalyses[experiment_ID]=A349)))</f>
        <v xml:space="preserve"> | </v>
      </c>
      <c r="C349" t="str">
        <v xml:space="preserve">0 | </v>
      </c>
      <c r="D349" t="str">
        <v xml:space="preserve">0 | </v>
      </c>
      <c r="E349" t="str">
        <v xml:space="preserve">0 | </v>
      </c>
      <c r="F349" t="str">
        <v xml:space="preserve">0 | </v>
      </c>
      <c r="DQ349" cm="1">
        <f t="array" ref="DQ349:DU349">TRANSPOSE(_xlfn._xlws.SORT(_xlfn._xlws.FILTER(soilAnalyses[soil_analysis_level],soilAnalyses[experiment_ID]=A349)))</f>
        <v>0</v>
      </c>
      <c r="DR349">
        <v>0</v>
      </c>
      <c r="DS349">
        <v>0</v>
      </c>
      <c r="DT349">
        <v>0</v>
      </c>
      <c r="DU349" t="str">
        <v/>
      </c>
    </row>
    <row r="350" spans="2:125" x14ac:dyDescent="0.25">
      <c r="B350" t="str" cm="1">
        <f t="array" ref="B350:F350">TRANSPOSE(_xlfn._xlws.SORT(_xlfn._xlws.FILTER(soilAnalyses[soil_analysis_level]&amp;" | "&amp;soilAnalyses[soil_analysis_name],soilAnalyses[experiment_ID]=A350)))</f>
        <v xml:space="preserve"> | </v>
      </c>
      <c r="C350" t="str">
        <v xml:space="preserve">0 | </v>
      </c>
      <c r="D350" t="str">
        <v xml:space="preserve">0 | </v>
      </c>
      <c r="E350" t="str">
        <v xml:space="preserve">0 | </v>
      </c>
      <c r="F350" t="str">
        <v xml:space="preserve">0 | </v>
      </c>
      <c r="DQ350" cm="1">
        <f t="array" ref="DQ350:DU350">TRANSPOSE(_xlfn._xlws.SORT(_xlfn._xlws.FILTER(soilAnalyses[soil_analysis_level],soilAnalyses[experiment_ID]=A350)))</f>
        <v>0</v>
      </c>
      <c r="DR350">
        <v>0</v>
      </c>
      <c r="DS350">
        <v>0</v>
      </c>
      <c r="DT350">
        <v>0</v>
      </c>
      <c r="DU350" t="str">
        <v/>
      </c>
    </row>
    <row r="351" spans="2:125" x14ac:dyDescent="0.25">
      <c r="B351" t="str" cm="1">
        <f t="array" ref="B351:F351">TRANSPOSE(_xlfn._xlws.SORT(_xlfn._xlws.FILTER(soilAnalyses[soil_analysis_level]&amp;" | "&amp;soilAnalyses[soil_analysis_name],soilAnalyses[experiment_ID]=A351)))</f>
        <v xml:space="preserve"> | </v>
      </c>
      <c r="C351" t="str">
        <v xml:space="preserve">0 | </v>
      </c>
      <c r="D351" t="str">
        <v xml:space="preserve">0 | </v>
      </c>
      <c r="E351" t="str">
        <v xml:space="preserve">0 | </v>
      </c>
      <c r="F351" t="str">
        <v xml:space="preserve">0 | </v>
      </c>
      <c r="DQ351" cm="1">
        <f t="array" ref="DQ351:DU351">TRANSPOSE(_xlfn._xlws.SORT(_xlfn._xlws.FILTER(soilAnalyses[soil_analysis_level],soilAnalyses[experiment_ID]=A351)))</f>
        <v>0</v>
      </c>
      <c r="DR351">
        <v>0</v>
      </c>
      <c r="DS351">
        <v>0</v>
      </c>
      <c r="DT351">
        <v>0</v>
      </c>
      <c r="DU351" t="str">
        <v/>
      </c>
    </row>
    <row r="352" spans="2:125" x14ac:dyDescent="0.25">
      <c r="B352" t="str" cm="1">
        <f t="array" ref="B352:F352">TRANSPOSE(_xlfn._xlws.SORT(_xlfn._xlws.FILTER(soilAnalyses[soil_analysis_level]&amp;" | "&amp;soilAnalyses[soil_analysis_name],soilAnalyses[experiment_ID]=A352)))</f>
        <v xml:space="preserve"> | </v>
      </c>
      <c r="C352" t="str">
        <v xml:space="preserve">0 | </v>
      </c>
      <c r="D352" t="str">
        <v xml:space="preserve">0 | </v>
      </c>
      <c r="E352" t="str">
        <v xml:space="preserve">0 | </v>
      </c>
      <c r="F352" t="str">
        <v xml:space="preserve">0 | </v>
      </c>
      <c r="DQ352" cm="1">
        <f t="array" ref="DQ352:DU352">TRANSPOSE(_xlfn._xlws.SORT(_xlfn._xlws.FILTER(soilAnalyses[soil_analysis_level],soilAnalyses[experiment_ID]=A352)))</f>
        <v>0</v>
      </c>
      <c r="DR352">
        <v>0</v>
      </c>
      <c r="DS352">
        <v>0</v>
      </c>
      <c r="DT352">
        <v>0</v>
      </c>
      <c r="DU352" t="str">
        <v/>
      </c>
    </row>
    <row r="353" spans="2:125" x14ac:dyDescent="0.25">
      <c r="B353" t="str" cm="1">
        <f t="array" ref="B353:F353">TRANSPOSE(_xlfn._xlws.SORT(_xlfn._xlws.FILTER(soilAnalyses[soil_analysis_level]&amp;" | "&amp;soilAnalyses[soil_analysis_name],soilAnalyses[experiment_ID]=A353)))</f>
        <v xml:space="preserve"> | </v>
      </c>
      <c r="C353" t="str">
        <v xml:space="preserve">0 | </v>
      </c>
      <c r="D353" t="str">
        <v xml:space="preserve">0 | </v>
      </c>
      <c r="E353" t="str">
        <v xml:space="preserve">0 | </v>
      </c>
      <c r="F353" t="str">
        <v xml:space="preserve">0 | </v>
      </c>
      <c r="DQ353" cm="1">
        <f t="array" ref="DQ353:DU353">TRANSPOSE(_xlfn._xlws.SORT(_xlfn._xlws.FILTER(soilAnalyses[soil_analysis_level],soilAnalyses[experiment_ID]=A353)))</f>
        <v>0</v>
      </c>
      <c r="DR353">
        <v>0</v>
      </c>
      <c r="DS353">
        <v>0</v>
      </c>
      <c r="DT353">
        <v>0</v>
      </c>
      <c r="DU353" t="str">
        <v/>
      </c>
    </row>
    <row r="354" spans="2:125" x14ac:dyDescent="0.25">
      <c r="B354" t="str" cm="1">
        <f t="array" ref="B354:F354">TRANSPOSE(_xlfn._xlws.SORT(_xlfn._xlws.FILTER(soilAnalyses[soil_analysis_level]&amp;" | "&amp;soilAnalyses[soil_analysis_name],soilAnalyses[experiment_ID]=A354)))</f>
        <v xml:space="preserve"> | </v>
      </c>
      <c r="C354" t="str">
        <v xml:space="preserve">0 | </v>
      </c>
      <c r="D354" t="str">
        <v xml:space="preserve">0 | </v>
      </c>
      <c r="E354" t="str">
        <v xml:space="preserve">0 | </v>
      </c>
      <c r="F354" t="str">
        <v xml:space="preserve">0 | </v>
      </c>
      <c r="DQ354" cm="1">
        <f t="array" ref="DQ354:DU354">TRANSPOSE(_xlfn._xlws.SORT(_xlfn._xlws.FILTER(soilAnalyses[soil_analysis_level],soilAnalyses[experiment_ID]=A354)))</f>
        <v>0</v>
      </c>
      <c r="DR354">
        <v>0</v>
      </c>
      <c r="DS354">
        <v>0</v>
      </c>
      <c r="DT354">
        <v>0</v>
      </c>
      <c r="DU354" t="str">
        <v/>
      </c>
    </row>
    <row r="355" spans="2:125" x14ac:dyDescent="0.25">
      <c r="B355" t="str" cm="1">
        <f t="array" ref="B355:F355">TRANSPOSE(_xlfn._xlws.SORT(_xlfn._xlws.FILTER(soilAnalyses[soil_analysis_level]&amp;" | "&amp;soilAnalyses[soil_analysis_name],soilAnalyses[experiment_ID]=A355)))</f>
        <v xml:space="preserve"> | </v>
      </c>
      <c r="C355" t="str">
        <v xml:space="preserve">0 | </v>
      </c>
      <c r="D355" t="str">
        <v xml:space="preserve">0 | </v>
      </c>
      <c r="E355" t="str">
        <v xml:space="preserve">0 | </v>
      </c>
      <c r="F355" t="str">
        <v xml:space="preserve">0 | </v>
      </c>
      <c r="DQ355" cm="1">
        <f t="array" ref="DQ355:DU355">TRANSPOSE(_xlfn._xlws.SORT(_xlfn._xlws.FILTER(soilAnalyses[soil_analysis_level],soilAnalyses[experiment_ID]=A355)))</f>
        <v>0</v>
      </c>
      <c r="DR355">
        <v>0</v>
      </c>
      <c r="DS355">
        <v>0</v>
      </c>
      <c r="DT355">
        <v>0</v>
      </c>
      <c r="DU355" t="str">
        <v/>
      </c>
    </row>
    <row r="356" spans="2:125" x14ac:dyDescent="0.25">
      <c r="B356" t="str" cm="1">
        <f t="array" ref="B356:F356">TRANSPOSE(_xlfn._xlws.SORT(_xlfn._xlws.FILTER(soilAnalyses[soil_analysis_level]&amp;" | "&amp;soilAnalyses[soil_analysis_name],soilAnalyses[experiment_ID]=A356)))</f>
        <v xml:space="preserve"> | </v>
      </c>
      <c r="C356" t="str">
        <v xml:space="preserve">0 | </v>
      </c>
      <c r="D356" t="str">
        <v xml:space="preserve">0 | </v>
      </c>
      <c r="E356" t="str">
        <v xml:space="preserve">0 | </v>
      </c>
      <c r="F356" t="str">
        <v xml:space="preserve">0 | </v>
      </c>
      <c r="DQ356" cm="1">
        <f t="array" ref="DQ356:DU356">TRANSPOSE(_xlfn._xlws.SORT(_xlfn._xlws.FILTER(soilAnalyses[soil_analysis_level],soilAnalyses[experiment_ID]=A356)))</f>
        <v>0</v>
      </c>
      <c r="DR356">
        <v>0</v>
      </c>
      <c r="DS356">
        <v>0</v>
      </c>
      <c r="DT356">
        <v>0</v>
      </c>
      <c r="DU356" t="str">
        <v/>
      </c>
    </row>
    <row r="357" spans="2:125" x14ac:dyDescent="0.25">
      <c r="B357" t="str" cm="1">
        <f t="array" ref="B357:F357">TRANSPOSE(_xlfn._xlws.SORT(_xlfn._xlws.FILTER(soilAnalyses[soil_analysis_level]&amp;" | "&amp;soilAnalyses[soil_analysis_name],soilAnalyses[experiment_ID]=A357)))</f>
        <v xml:space="preserve"> | </v>
      </c>
      <c r="C357" t="str">
        <v xml:space="preserve">0 | </v>
      </c>
      <c r="D357" t="str">
        <v xml:space="preserve">0 | </v>
      </c>
      <c r="E357" t="str">
        <v xml:space="preserve">0 | </v>
      </c>
      <c r="F357" t="str">
        <v xml:space="preserve">0 | </v>
      </c>
      <c r="DQ357" cm="1">
        <f t="array" ref="DQ357:DU357">TRANSPOSE(_xlfn._xlws.SORT(_xlfn._xlws.FILTER(soilAnalyses[soil_analysis_level],soilAnalyses[experiment_ID]=A357)))</f>
        <v>0</v>
      </c>
      <c r="DR357">
        <v>0</v>
      </c>
      <c r="DS357">
        <v>0</v>
      </c>
      <c r="DT357">
        <v>0</v>
      </c>
      <c r="DU357" t="str">
        <v/>
      </c>
    </row>
    <row r="358" spans="2:125" x14ac:dyDescent="0.25">
      <c r="B358" t="str" cm="1">
        <f t="array" ref="B358:F358">TRANSPOSE(_xlfn._xlws.SORT(_xlfn._xlws.FILTER(soilAnalyses[soil_analysis_level]&amp;" | "&amp;soilAnalyses[soil_analysis_name],soilAnalyses[experiment_ID]=A358)))</f>
        <v xml:space="preserve"> | </v>
      </c>
      <c r="C358" t="str">
        <v xml:space="preserve">0 | </v>
      </c>
      <c r="D358" t="str">
        <v xml:space="preserve">0 | </v>
      </c>
      <c r="E358" t="str">
        <v xml:space="preserve">0 | </v>
      </c>
      <c r="F358" t="str">
        <v xml:space="preserve">0 | </v>
      </c>
      <c r="DQ358" cm="1">
        <f t="array" ref="DQ358:DU358">TRANSPOSE(_xlfn._xlws.SORT(_xlfn._xlws.FILTER(soilAnalyses[soil_analysis_level],soilAnalyses[experiment_ID]=A358)))</f>
        <v>0</v>
      </c>
      <c r="DR358">
        <v>0</v>
      </c>
      <c r="DS358">
        <v>0</v>
      </c>
      <c r="DT358">
        <v>0</v>
      </c>
      <c r="DU358" t="str">
        <v/>
      </c>
    </row>
    <row r="359" spans="2:125" x14ac:dyDescent="0.25">
      <c r="B359" t="str" cm="1">
        <f t="array" ref="B359:F359">TRANSPOSE(_xlfn._xlws.SORT(_xlfn._xlws.FILTER(soilAnalyses[soil_analysis_level]&amp;" | "&amp;soilAnalyses[soil_analysis_name],soilAnalyses[experiment_ID]=A359)))</f>
        <v xml:space="preserve"> | </v>
      </c>
      <c r="C359" t="str">
        <v xml:space="preserve">0 | </v>
      </c>
      <c r="D359" t="str">
        <v xml:space="preserve">0 | </v>
      </c>
      <c r="E359" t="str">
        <v xml:space="preserve">0 | </v>
      </c>
      <c r="F359" t="str">
        <v xml:space="preserve">0 | </v>
      </c>
      <c r="DQ359" cm="1">
        <f t="array" ref="DQ359:DU359">TRANSPOSE(_xlfn._xlws.SORT(_xlfn._xlws.FILTER(soilAnalyses[soil_analysis_level],soilAnalyses[experiment_ID]=A359)))</f>
        <v>0</v>
      </c>
      <c r="DR359">
        <v>0</v>
      </c>
      <c r="DS359">
        <v>0</v>
      </c>
      <c r="DT359">
        <v>0</v>
      </c>
      <c r="DU359" t="str">
        <v/>
      </c>
    </row>
    <row r="360" spans="2:125" x14ac:dyDescent="0.25">
      <c r="B360" t="str" cm="1">
        <f t="array" ref="B360:F360">TRANSPOSE(_xlfn._xlws.SORT(_xlfn._xlws.FILTER(soilAnalyses[soil_analysis_level]&amp;" | "&amp;soilAnalyses[soil_analysis_name],soilAnalyses[experiment_ID]=A360)))</f>
        <v xml:space="preserve"> | </v>
      </c>
      <c r="C360" t="str">
        <v xml:space="preserve">0 | </v>
      </c>
      <c r="D360" t="str">
        <v xml:space="preserve">0 | </v>
      </c>
      <c r="E360" t="str">
        <v xml:space="preserve">0 | </v>
      </c>
      <c r="F360" t="str">
        <v xml:space="preserve">0 | </v>
      </c>
      <c r="DQ360" cm="1">
        <f t="array" ref="DQ360:DU360">TRANSPOSE(_xlfn._xlws.SORT(_xlfn._xlws.FILTER(soilAnalyses[soil_analysis_level],soilAnalyses[experiment_ID]=A360)))</f>
        <v>0</v>
      </c>
      <c r="DR360">
        <v>0</v>
      </c>
      <c r="DS360">
        <v>0</v>
      </c>
      <c r="DT360">
        <v>0</v>
      </c>
      <c r="DU360" t="str">
        <v/>
      </c>
    </row>
    <row r="361" spans="2:125" x14ac:dyDescent="0.25">
      <c r="B361" t="str" cm="1">
        <f t="array" ref="B361:F361">TRANSPOSE(_xlfn._xlws.SORT(_xlfn._xlws.FILTER(soilAnalyses[soil_analysis_level]&amp;" | "&amp;soilAnalyses[soil_analysis_name],soilAnalyses[experiment_ID]=A361)))</f>
        <v xml:space="preserve"> | </v>
      </c>
      <c r="C361" t="str">
        <v xml:space="preserve">0 | </v>
      </c>
      <c r="D361" t="str">
        <v xml:space="preserve">0 | </v>
      </c>
      <c r="E361" t="str">
        <v xml:space="preserve">0 | </v>
      </c>
      <c r="F361" t="str">
        <v xml:space="preserve">0 | </v>
      </c>
      <c r="DQ361" cm="1">
        <f t="array" ref="DQ361:DU361">TRANSPOSE(_xlfn._xlws.SORT(_xlfn._xlws.FILTER(soilAnalyses[soil_analysis_level],soilAnalyses[experiment_ID]=A361)))</f>
        <v>0</v>
      </c>
      <c r="DR361">
        <v>0</v>
      </c>
      <c r="DS361">
        <v>0</v>
      </c>
      <c r="DT361">
        <v>0</v>
      </c>
      <c r="DU361" t="str">
        <v/>
      </c>
    </row>
    <row r="362" spans="2:125" x14ac:dyDescent="0.25">
      <c r="B362" t="str" cm="1">
        <f t="array" ref="B362:F362">TRANSPOSE(_xlfn._xlws.SORT(_xlfn._xlws.FILTER(soilAnalyses[soil_analysis_level]&amp;" | "&amp;soilAnalyses[soil_analysis_name],soilAnalyses[experiment_ID]=A362)))</f>
        <v xml:space="preserve"> | </v>
      </c>
      <c r="C362" t="str">
        <v xml:space="preserve">0 | </v>
      </c>
      <c r="D362" t="str">
        <v xml:space="preserve">0 | </v>
      </c>
      <c r="E362" t="str">
        <v xml:space="preserve">0 | </v>
      </c>
      <c r="F362" t="str">
        <v xml:space="preserve">0 | </v>
      </c>
      <c r="DQ362" cm="1">
        <f t="array" ref="DQ362:DU362">TRANSPOSE(_xlfn._xlws.SORT(_xlfn._xlws.FILTER(soilAnalyses[soil_analysis_level],soilAnalyses[experiment_ID]=A362)))</f>
        <v>0</v>
      </c>
      <c r="DR362">
        <v>0</v>
      </c>
      <c r="DS362">
        <v>0</v>
      </c>
      <c r="DT362">
        <v>0</v>
      </c>
      <c r="DU362" t="str">
        <v/>
      </c>
    </row>
    <row r="363" spans="2:125" x14ac:dyDescent="0.25">
      <c r="B363" t="str" cm="1">
        <f t="array" ref="B363:F363">TRANSPOSE(_xlfn._xlws.SORT(_xlfn._xlws.FILTER(soilAnalyses[soil_analysis_level]&amp;" | "&amp;soilAnalyses[soil_analysis_name],soilAnalyses[experiment_ID]=A363)))</f>
        <v xml:space="preserve"> | </v>
      </c>
      <c r="C363" t="str">
        <v xml:space="preserve">0 | </v>
      </c>
      <c r="D363" t="str">
        <v xml:space="preserve">0 | </v>
      </c>
      <c r="E363" t="str">
        <v xml:space="preserve">0 | </v>
      </c>
      <c r="F363" t="str">
        <v xml:space="preserve">0 | </v>
      </c>
      <c r="DQ363" cm="1">
        <f t="array" ref="DQ363:DU363">TRANSPOSE(_xlfn._xlws.SORT(_xlfn._xlws.FILTER(soilAnalyses[soil_analysis_level],soilAnalyses[experiment_ID]=A363)))</f>
        <v>0</v>
      </c>
      <c r="DR363">
        <v>0</v>
      </c>
      <c r="DS363">
        <v>0</v>
      </c>
      <c r="DT363">
        <v>0</v>
      </c>
      <c r="DU363" t="str">
        <v/>
      </c>
    </row>
    <row r="364" spans="2:125" x14ac:dyDescent="0.25">
      <c r="B364" t="str" cm="1">
        <f t="array" ref="B364:F364">TRANSPOSE(_xlfn._xlws.SORT(_xlfn._xlws.FILTER(soilAnalyses[soil_analysis_level]&amp;" | "&amp;soilAnalyses[soil_analysis_name],soilAnalyses[experiment_ID]=A364)))</f>
        <v xml:space="preserve"> | </v>
      </c>
      <c r="C364" t="str">
        <v xml:space="preserve">0 | </v>
      </c>
      <c r="D364" t="str">
        <v xml:space="preserve">0 | </v>
      </c>
      <c r="E364" t="str">
        <v xml:space="preserve">0 | </v>
      </c>
      <c r="F364" t="str">
        <v xml:space="preserve">0 | </v>
      </c>
      <c r="DQ364" cm="1">
        <f t="array" ref="DQ364:DU364">TRANSPOSE(_xlfn._xlws.SORT(_xlfn._xlws.FILTER(soilAnalyses[soil_analysis_level],soilAnalyses[experiment_ID]=A364)))</f>
        <v>0</v>
      </c>
      <c r="DR364">
        <v>0</v>
      </c>
      <c r="DS364">
        <v>0</v>
      </c>
      <c r="DT364">
        <v>0</v>
      </c>
      <c r="DU364" t="str">
        <v/>
      </c>
    </row>
    <row r="365" spans="2:125" x14ac:dyDescent="0.25">
      <c r="B365" t="str" cm="1">
        <f t="array" ref="B365:F365">TRANSPOSE(_xlfn._xlws.SORT(_xlfn._xlws.FILTER(soilAnalyses[soil_analysis_level]&amp;" | "&amp;soilAnalyses[soil_analysis_name],soilAnalyses[experiment_ID]=A365)))</f>
        <v xml:space="preserve"> | </v>
      </c>
      <c r="C365" t="str">
        <v xml:space="preserve">0 | </v>
      </c>
      <c r="D365" t="str">
        <v xml:space="preserve">0 | </v>
      </c>
      <c r="E365" t="str">
        <v xml:space="preserve">0 | </v>
      </c>
      <c r="F365" t="str">
        <v xml:space="preserve">0 | </v>
      </c>
      <c r="DQ365" cm="1">
        <f t="array" ref="DQ365:DU365">TRANSPOSE(_xlfn._xlws.SORT(_xlfn._xlws.FILTER(soilAnalyses[soil_analysis_level],soilAnalyses[experiment_ID]=A365)))</f>
        <v>0</v>
      </c>
      <c r="DR365">
        <v>0</v>
      </c>
      <c r="DS365">
        <v>0</v>
      </c>
      <c r="DT365">
        <v>0</v>
      </c>
      <c r="DU365" t="str">
        <v/>
      </c>
    </row>
    <row r="366" spans="2:125" x14ac:dyDescent="0.25">
      <c r="B366" t="str" cm="1">
        <f t="array" ref="B366:F366">TRANSPOSE(_xlfn._xlws.SORT(_xlfn._xlws.FILTER(soilAnalyses[soil_analysis_level]&amp;" | "&amp;soilAnalyses[soil_analysis_name],soilAnalyses[experiment_ID]=A366)))</f>
        <v xml:space="preserve"> | </v>
      </c>
      <c r="C366" t="str">
        <v xml:space="preserve">0 | </v>
      </c>
      <c r="D366" t="str">
        <v xml:space="preserve">0 | </v>
      </c>
      <c r="E366" t="str">
        <v xml:space="preserve">0 | </v>
      </c>
      <c r="F366" t="str">
        <v xml:space="preserve">0 | </v>
      </c>
      <c r="DQ366" cm="1">
        <f t="array" ref="DQ366:DU366">TRANSPOSE(_xlfn._xlws.SORT(_xlfn._xlws.FILTER(soilAnalyses[soil_analysis_level],soilAnalyses[experiment_ID]=A366)))</f>
        <v>0</v>
      </c>
      <c r="DR366">
        <v>0</v>
      </c>
      <c r="DS366">
        <v>0</v>
      </c>
      <c r="DT366">
        <v>0</v>
      </c>
      <c r="DU366" t="str">
        <v/>
      </c>
    </row>
    <row r="367" spans="2:125" x14ac:dyDescent="0.25">
      <c r="B367" t="str" cm="1">
        <f t="array" ref="B367:F367">TRANSPOSE(_xlfn._xlws.SORT(_xlfn._xlws.FILTER(soilAnalyses[soil_analysis_level]&amp;" | "&amp;soilAnalyses[soil_analysis_name],soilAnalyses[experiment_ID]=A367)))</f>
        <v xml:space="preserve"> | </v>
      </c>
      <c r="C367" t="str">
        <v xml:space="preserve">0 | </v>
      </c>
      <c r="D367" t="str">
        <v xml:space="preserve">0 | </v>
      </c>
      <c r="E367" t="str">
        <v xml:space="preserve">0 | </v>
      </c>
      <c r="F367" t="str">
        <v xml:space="preserve">0 | </v>
      </c>
      <c r="DQ367" cm="1">
        <f t="array" ref="DQ367:DU367">TRANSPOSE(_xlfn._xlws.SORT(_xlfn._xlws.FILTER(soilAnalyses[soil_analysis_level],soilAnalyses[experiment_ID]=A367)))</f>
        <v>0</v>
      </c>
      <c r="DR367">
        <v>0</v>
      </c>
      <c r="DS367">
        <v>0</v>
      </c>
      <c r="DT367">
        <v>0</v>
      </c>
      <c r="DU367" t="str">
        <v/>
      </c>
    </row>
    <row r="368" spans="2:125" x14ac:dyDescent="0.25">
      <c r="B368" t="str" cm="1">
        <f t="array" ref="B368:F368">TRANSPOSE(_xlfn._xlws.SORT(_xlfn._xlws.FILTER(soilAnalyses[soil_analysis_level]&amp;" | "&amp;soilAnalyses[soil_analysis_name],soilAnalyses[experiment_ID]=A368)))</f>
        <v xml:space="preserve"> | </v>
      </c>
      <c r="C368" t="str">
        <v xml:space="preserve">0 | </v>
      </c>
      <c r="D368" t="str">
        <v xml:space="preserve">0 | </v>
      </c>
      <c r="E368" t="str">
        <v xml:space="preserve">0 | </v>
      </c>
      <c r="F368" t="str">
        <v xml:space="preserve">0 | </v>
      </c>
      <c r="DQ368" cm="1">
        <f t="array" ref="DQ368:DU368">TRANSPOSE(_xlfn._xlws.SORT(_xlfn._xlws.FILTER(soilAnalyses[soil_analysis_level],soilAnalyses[experiment_ID]=A368)))</f>
        <v>0</v>
      </c>
      <c r="DR368">
        <v>0</v>
      </c>
      <c r="DS368">
        <v>0</v>
      </c>
      <c r="DT368">
        <v>0</v>
      </c>
      <c r="DU368" t="str">
        <v/>
      </c>
    </row>
    <row r="369" spans="2:125" x14ac:dyDescent="0.25">
      <c r="B369" t="str" cm="1">
        <f t="array" ref="B369:F369">TRANSPOSE(_xlfn._xlws.SORT(_xlfn._xlws.FILTER(soilAnalyses[soil_analysis_level]&amp;" | "&amp;soilAnalyses[soil_analysis_name],soilAnalyses[experiment_ID]=A369)))</f>
        <v xml:space="preserve"> | </v>
      </c>
      <c r="C369" t="str">
        <v xml:space="preserve">0 | </v>
      </c>
      <c r="D369" t="str">
        <v xml:space="preserve">0 | </v>
      </c>
      <c r="E369" t="str">
        <v xml:space="preserve">0 | </v>
      </c>
      <c r="F369" t="str">
        <v xml:space="preserve">0 | </v>
      </c>
      <c r="DQ369" cm="1">
        <f t="array" ref="DQ369:DU369">TRANSPOSE(_xlfn._xlws.SORT(_xlfn._xlws.FILTER(soilAnalyses[soil_analysis_level],soilAnalyses[experiment_ID]=A369)))</f>
        <v>0</v>
      </c>
      <c r="DR369">
        <v>0</v>
      </c>
      <c r="DS369">
        <v>0</v>
      </c>
      <c r="DT369">
        <v>0</v>
      </c>
      <c r="DU369" t="str">
        <v/>
      </c>
    </row>
    <row r="370" spans="2:125" x14ac:dyDescent="0.25">
      <c r="B370" t="str" cm="1">
        <f t="array" ref="B370:F370">TRANSPOSE(_xlfn._xlws.SORT(_xlfn._xlws.FILTER(soilAnalyses[soil_analysis_level]&amp;" | "&amp;soilAnalyses[soil_analysis_name],soilAnalyses[experiment_ID]=A370)))</f>
        <v xml:space="preserve"> | </v>
      </c>
      <c r="C370" t="str">
        <v xml:space="preserve">0 | </v>
      </c>
      <c r="D370" t="str">
        <v xml:space="preserve">0 | </v>
      </c>
      <c r="E370" t="str">
        <v xml:space="preserve">0 | </v>
      </c>
      <c r="F370" t="str">
        <v xml:space="preserve">0 | </v>
      </c>
      <c r="DQ370" cm="1">
        <f t="array" ref="DQ370:DU370">TRANSPOSE(_xlfn._xlws.SORT(_xlfn._xlws.FILTER(soilAnalyses[soil_analysis_level],soilAnalyses[experiment_ID]=A370)))</f>
        <v>0</v>
      </c>
      <c r="DR370">
        <v>0</v>
      </c>
      <c r="DS370">
        <v>0</v>
      </c>
      <c r="DT370">
        <v>0</v>
      </c>
      <c r="DU370" t="str">
        <v/>
      </c>
    </row>
    <row r="371" spans="2:125" x14ac:dyDescent="0.25">
      <c r="B371" t="str" cm="1">
        <f t="array" ref="B371:F371">TRANSPOSE(_xlfn._xlws.SORT(_xlfn._xlws.FILTER(soilAnalyses[soil_analysis_level]&amp;" | "&amp;soilAnalyses[soil_analysis_name],soilAnalyses[experiment_ID]=A371)))</f>
        <v xml:space="preserve"> | </v>
      </c>
      <c r="C371" t="str">
        <v xml:space="preserve">0 | </v>
      </c>
      <c r="D371" t="str">
        <v xml:space="preserve">0 | </v>
      </c>
      <c r="E371" t="str">
        <v xml:space="preserve">0 | </v>
      </c>
      <c r="F371" t="str">
        <v xml:space="preserve">0 | </v>
      </c>
      <c r="DQ371" cm="1">
        <f t="array" ref="DQ371:DU371">TRANSPOSE(_xlfn._xlws.SORT(_xlfn._xlws.FILTER(soilAnalyses[soil_analysis_level],soilAnalyses[experiment_ID]=A371)))</f>
        <v>0</v>
      </c>
      <c r="DR371">
        <v>0</v>
      </c>
      <c r="DS371">
        <v>0</v>
      </c>
      <c r="DT371">
        <v>0</v>
      </c>
      <c r="DU371" t="str">
        <v/>
      </c>
    </row>
    <row r="372" spans="2:125" x14ac:dyDescent="0.25">
      <c r="B372" t="str" cm="1">
        <f t="array" ref="B372:F372">TRANSPOSE(_xlfn._xlws.SORT(_xlfn._xlws.FILTER(soilAnalyses[soil_analysis_level]&amp;" | "&amp;soilAnalyses[soil_analysis_name],soilAnalyses[experiment_ID]=A372)))</f>
        <v xml:space="preserve"> | </v>
      </c>
      <c r="C372" t="str">
        <v xml:space="preserve">0 | </v>
      </c>
      <c r="D372" t="str">
        <v xml:space="preserve">0 | </v>
      </c>
      <c r="E372" t="str">
        <v xml:space="preserve">0 | </v>
      </c>
      <c r="F372" t="str">
        <v xml:space="preserve">0 | </v>
      </c>
      <c r="DQ372" cm="1">
        <f t="array" ref="DQ372:DU372">TRANSPOSE(_xlfn._xlws.SORT(_xlfn._xlws.FILTER(soilAnalyses[soil_analysis_level],soilAnalyses[experiment_ID]=A372)))</f>
        <v>0</v>
      </c>
      <c r="DR372">
        <v>0</v>
      </c>
      <c r="DS372">
        <v>0</v>
      </c>
      <c r="DT372">
        <v>0</v>
      </c>
      <c r="DU372" t="str">
        <v/>
      </c>
    </row>
    <row r="373" spans="2:125" x14ac:dyDescent="0.25">
      <c r="B373" t="str" cm="1">
        <f t="array" ref="B373:F373">TRANSPOSE(_xlfn._xlws.SORT(_xlfn._xlws.FILTER(soilAnalyses[soil_analysis_level]&amp;" | "&amp;soilAnalyses[soil_analysis_name],soilAnalyses[experiment_ID]=A373)))</f>
        <v xml:space="preserve"> | </v>
      </c>
      <c r="C373" t="str">
        <v xml:space="preserve">0 | </v>
      </c>
      <c r="D373" t="str">
        <v xml:space="preserve">0 | </v>
      </c>
      <c r="E373" t="str">
        <v xml:space="preserve">0 | </v>
      </c>
      <c r="F373" t="str">
        <v xml:space="preserve">0 | </v>
      </c>
      <c r="DQ373" cm="1">
        <f t="array" ref="DQ373:DU373">TRANSPOSE(_xlfn._xlws.SORT(_xlfn._xlws.FILTER(soilAnalyses[soil_analysis_level],soilAnalyses[experiment_ID]=A373)))</f>
        <v>0</v>
      </c>
      <c r="DR373">
        <v>0</v>
      </c>
      <c r="DS373">
        <v>0</v>
      </c>
      <c r="DT373">
        <v>0</v>
      </c>
      <c r="DU373" t="str">
        <v/>
      </c>
    </row>
    <row r="374" spans="2:125" x14ac:dyDescent="0.25">
      <c r="B374" t="str" cm="1">
        <f t="array" ref="B374:F374">TRANSPOSE(_xlfn._xlws.SORT(_xlfn._xlws.FILTER(soilAnalyses[soil_analysis_level]&amp;" | "&amp;soilAnalyses[soil_analysis_name],soilAnalyses[experiment_ID]=A374)))</f>
        <v xml:space="preserve"> | </v>
      </c>
      <c r="C374" t="str">
        <v xml:space="preserve">0 | </v>
      </c>
      <c r="D374" t="str">
        <v xml:space="preserve">0 | </v>
      </c>
      <c r="E374" t="str">
        <v xml:space="preserve">0 | </v>
      </c>
      <c r="F374" t="str">
        <v xml:space="preserve">0 | </v>
      </c>
      <c r="DQ374" cm="1">
        <f t="array" ref="DQ374:DU374">TRANSPOSE(_xlfn._xlws.SORT(_xlfn._xlws.FILTER(soilAnalyses[soil_analysis_level],soilAnalyses[experiment_ID]=A374)))</f>
        <v>0</v>
      </c>
      <c r="DR374">
        <v>0</v>
      </c>
      <c r="DS374">
        <v>0</v>
      </c>
      <c r="DT374">
        <v>0</v>
      </c>
      <c r="DU374" t="str">
        <v/>
      </c>
    </row>
    <row r="375" spans="2:125" x14ac:dyDescent="0.25">
      <c r="B375" t="str" cm="1">
        <f t="array" ref="B375:F375">TRANSPOSE(_xlfn._xlws.SORT(_xlfn._xlws.FILTER(soilAnalyses[soil_analysis_level]&amp;" | "&amp;soilAnalyses[soil_analysis_name],soilAnalyses[experiment_ID]=A375)))</f>
        <v xml:space="preserve"> | </v>
      </c>
      <c r="C375" t="str">
        <v xml:space="preserve">0 | </v>
      </c>
      <c r="D375" t="str">
        <v xml:space="preserve">0 | </v>
      </c>
      <c r="E375" t="str">
        <v xml:space="preserve">0 | </v>
      </c>
      <c r="F375" t="str">
        <v xml:space="preserve">0 | </v>
      </c>
      <c r="DQ375" cm="1">
        <f t="array" ref="DQ375:DU375">TRANSPOSE(_xlfn._xlws.SORT(_xlfn._xlws.FILTER(soilAnalyses[soil_analysis_level],soilAnalyses[experiment_ID]=A375)))</f>
        <v>0</v>
      </c>
      <c r="DR375">
        <v>0</v>
      </c>
      <c r="DS375">
        <v>0</v>
      </c>
      <c r="DT375">
        <v>0</v>
      </c>
      <c r="DU375" t="str">
        <v/>
      </c>
    </row>
    <row r="376" spans="2:125" x14ac:dyDescent="0.25">
      <c r="B376" t="str" cm="1">
        <f t="array" ref="B376:F376">TRANSPOSE(_xlfn._xlws.SORT(_xlfn._xlws.FILTER(soilAnalyses[soil_analysis_level]&amp;" | "&amp;soilAnalyses[soil_analysis_name],soilAnalyses[experiment_ID]=A376)))</f>
        <v xml:space="preserve"> | </v>
      </c>
      <c r="C376" t="str">
        <v xml:space="preserve">0 | </v>
      </c>
      <c r="D376" t="str">
        <v xml:space="preserve">0 | </v>
      </c>
      <c r="E376" t="str">
        <v xml:space="preserve">0 | </v>
      </c>
      <c r="F376" t="str">
        <v xml:space="preserve">0 | </v>
      </c>
      <c r="DQ376" cm="1">
        <f t="array" ref="DQ376:DU376">TRANSPOSE(_xlfn._xlws.SORT(_xlfn._xlws.FILTER(soilAnalyses[soil_analysis_level],soilAnalyses[experiment_ID]=A376)))</f>
        <v>0</v>
      </c>
      <c r="DR376">
        <v>0</v>
      </c>
      <c r="DS376">
        <v>0</v>
      </c>
      <c r="DT376">
        <v>0</v>
      </c>
      <c r="DU376" t="str">
        <v/>
      </c>
    </row>
    <row r="377" spans="2:125" x14ac:dyDescent="0.25">
      <c r="B377" t="str" cm="1">
        <f t="array" ref="B377:F377">TRANSPOSE(_xlfn._xlws.SORT(_xlfn._xlws.FILTER(soilAnalyses[soil_analysis_level]&amp;" | "&amp;soilAnalyses[soil_analysis_name],soilAnalyses[experiment_ID]=A377)))</f>
        <v xml:space="preserve"> | </v>
      </c>
      <c r="C377" t="str">
        <v xml:space="preserve">0 | </v>
      </c>
      <c r="D377" t="str">
        <v xml:space="preserve">0 | </v>
      </c>
      <c r="E377" t="str">
        <v xml:space="preserve">0 | </v>
      </c>
      <c r="F377" t="str">
        <v xml:space="preserve">0 | </v>
      </c>
      <c r="DQ377" cm="1">
        <f t="array" ref="DQ377:DU377">TRANSPOSE(_xlfn._xlws.SORT(_xlfn._xlws.FILTER(soilAnalyses[soil_analysis_level],soilAnalyses[experiment_ID]=A377)))</f>
        <v>0</v>
      </c>
      <c r="DR377">
        <v>0</v>
      </c>
      <c r="DS377">
        <v>0</v>
      </c>
      <c r="DT377">
        <v>0</v>
      </c>
      <c r="DU377" t="str">
        <v/>
      </c>
    </row>
    <row r="378" spans="2:125" x14ac:dyDescent="0.25">
      <c r="B378" t="str" cm="1">
        <f t="array" ref="B378:F378">TRANSPOSE(_xlfn._xlws.SORT(_xlfn._xlws.FILTER(soilAnalyses[soil_analysis_level]&amp;" | "&amp;soilAnalyses[soil_analysis_name],soilAnalyses[experiment_ID]=A378)))</f>
        <v xml:space="preserve"> | </v>
      </c>
      <c r="C378" t="str">
        <v xml:space="preserve">0 | </v>
      </c>
      <c r="D378" t="str">
        <v xml:space="preserve">0 | </v>
      </c>
      <c r="E378" t="str">
        <v xml:space="preserve">0 | </v>
      </c>
      <c r="F378" t="str">
        <v xml:space="preserve">0 | </v>
      </c>
      <c r="DQ378" cm="1">
        <f t="array" ref="DQ378:DU378">TRANSPOSE(_xlfn._xlws.SORT(_xlfn._xlws.FILTER(soilAnalyses[soil_analysis_level],soilAnalyses[experiment_ID]=A378)))</f>
        <v>0</v>
      </c>
      <c r="DR378">
        <v>0</v>
      </c>
      <c r="DS378">
        <v>0</v>
      </c>
      <c r="DT378">
        <v>0</v>
      </c>
      <c r="DU378" t="str">
        <v/>
      </c>
    </row>
    <row r="379" spans="2:125" x14ac:dyDescent="0.25">
      <c r="B379" t="str" cm="1">
        <f t="array" ref="B379:F379">TRANSPOSE(_xlfn._xlws.SORT(_xlfn._xlws.FILTER(soilAnalyses[soil_analysis_level]&amp;" | "&amp;soilAnalyses[soil_analysis_name],soilAnalyses[experiment_ID]=A379)))</f>
        <v xml:space="preserve"> | </v>
      </c>
      <c r="C379" t="str">
        <v xml:space="preserve">0 | </v>
      </c>
      <c r="D379" t="str">
        <v xml:space="preserve">0 | </v>
      </c>
      <c r="E379" t="str">
        <v xml:space="preserve">0 | </v>
      </c>
      <c r="F379" t="str">
        <v xml:space="preserve">0 | </v>
      </c>
      <c r="DQ379" cm="1">
        <f t="array" ref="DQ379:DU379">TRANSPOSE(_xlfn._xlws.SORT(_xlfn._xlws.FILTER(soilAnalyses[soil_analysis_level],soilAnalyses[experiment_ID]=A379)))</f>
        <v>0</v>
      </c>
      <c r="DR379">
        <v>0</v>
      </c>
      <c r="DS379">
        <v>0</v>
      </c>
      <c r="DT379">
        <v>0</v>
      </c>
      <c r="DU379" t="str">
        <v/>
      </c>
    </row>
    <row r="380" spans="2:125" x14ac:dyDescent="0.25">
      <c r="B380" t="str" cm="1">
        <f t="array" ref="B380:F380">TRANSPOSE(_xlfn._xlws.SORT(_xlfn._xlws.FILTER(soilAnalyses[soil_analysis_level]&amp;" | "&amp;soilAnalyses[soil_analysis_name],soilAnalyses[experiment_ID]=A380)))</f>
        <v xml:space="preserve"> | </v>
      </c>
      <c r="C380" t="str">
        <v xml:space="preserve">0 | </v>
      </c>
      <c r="D380" t="str">
        <v xml:space="preserve">0 | </v>
      </c>
      <c r="E380" t="str">
        <v xml:space="preserve">0 | </v>
      </c>
      <c r="F380" t="str">
        <v xml:space="preserve">0 | </v>
      </c>
      <c r="DQ380" cm="1">
        <f t="array" ref="DQ380:DU380">TRANSPOSE(_xlfn._xlws.SORT(_xlfn._xlws.FILTER(soilAnalyses[soil_analysis_level],soilAnalyses[experiment_ID]=A380)))</f>
        <v>0</v>
      </c>
      <c r="DR380">
        <v>0</v>
      </c>
      <c r="DS380">
        <v>0</v>
      </c>
      <c r="DT380">
        <v>0</v>
      </c>
      <c r="DU380" t="str">
        <v/>
      </c>
    </row>
    <row r="381" spans="2:125" x14ac:dyDescent="0.25">
      <c r="B381" t="str" cm="1">
        <f t="array" ref="B381:F381">TRANSPOSE(_xlfn._xlws.SORT(_xlfn._xlws.FILTER(soilAnalyses[soil_analysis_level]&amp;" | "&amp;soilAnalyses[soil_analysis_name],soilAnalyses[experiment_ID]=A381)))</f>
        <v xml:space="preserve"> | </v>
      </c>
      <c r="C381" t="str">
        <v xml:space="preserve">0 | </v>
      </c>
      <c r="D381" t="str">
        <v xml:space="preserve">0 | </v>
      </c>
      <c r="E381" t="str">
        <v xml:space="preserve">0 | </v>
      </c>
      <c r="F381" t="str">
        <v xml:space="preserve">0 | </v>
      </c>
      <c r="DQ381" cm="1">
        <f t="array" ref="DQ381:DU381">TRANSPOSE(_xlfn._xlws.SORT(_xlfn._xlws.FILTER(soilAnalyses[soil_analysis_level],soilAnalyses[experiment_ID]=A381)))</f>
        <v>0</v>
      </c>
      <c r="DR381">
        <v>0</v>
      </c>
      <c r="DS381">
        <v>0</v>
      </c>
      <c r="DT381">
        <v>0</v>
      </c>
      <c r="DU381" t="str">
        <v/>
      </c>
    </row>
    <row r="382" spans="2:125" x14ac:dyDescent="0.25">
      <c r="B382" t="str" cm="1">
        <f t="array" ref="B382:F382">TRANSPOSE(_xlfn._xlws.SORT(_xlfn._xlws.FILTER(soilAnalyses[soil_analysis_level]&amp;" | "&amp;soilAnalyses[soil_analysis_name],soilAnalyses[experiment_ID]=A382)))</f>
        <v xml:space="preserve"> | </v>
      </c>
      <c r="C382" t="str">
        <v xml:space="preserve">0 | </v>
      </c>
      <c r="D382" t="str">
        <v xml:space="preserve">0 | </v>
      </c>
      <c r="E382" t="str">
        <v xml:space="preserve">0 | </v>
      </c>
      <c r="F382" t="str">
        <v xml:space="preserve">0 | </v>
      </c>
      <c r="DQ382" cm="1">
        <f t="array" ref="DQ382:DU382">TRANSPOSE(_xlfn._xlws.SORT(_xlfn._xlws.FILTER(soilAnalyses[soil_analysis_level],soilAnalyses[experiment_ID]=A382)))</f>
        <v>0</v>
      </c>
      <c r="DR382">
        <v>0</v>
      </c>
      <c r="DS382">
        <v>0</v>
      </c>
      <c r="DT382">
        <v>0</v>
      </c>
      <c r="DU382" t="str">
        <v/>
      </c>
    </row>
    <row r="383" spans="2:125" x14ac:dyDescent="0.25">
      <c r="B383" t="str" cm="1">
        <f t="array" ref="B383:F383">TRANSPOSE(_xlfn._xlws.SORT(_xlfn._xlws.FILTER(soilAnalyses[soil_analysis_level]&amp;" | "&amp;soilAnalyses[soil_analysis_name],soilAnalyses[experiment_ID]=A383)))</f>
        <v xml:space="preserve"> | </v>
      </c>
      <c r="C383" t="str">
        <v xml:space="preserve">0 | </v>
      </c>
      <c r="D383" t="str">
        <v xml:space="preserve">0 | </v>
      </c>
      <c r="E383" t="str">
        <v xml:space="preserve">0 | </v>
      </c>
      <c r="F383" t="str">
        <v xml:space="preserve">0 | </v>
      </c>
      <c r="DQ383" cm="1">
        <f t="array" ref="DQ383:DU383">TRANSPOSE(_xlfn._xlws.SORT(_xlfn._xlws.FILTER(soilAnalyses[soil_analysis_level],soilAnalyses[experiment_ID]=A383)))</f>
        <v>0</v>
      </c>
      <c r="DR383">
        <v>0</v>
      </c>
      <c r="DS383">
        <v>0</v>
      </c>
      <c r="DT383">
        <v>0</v>
      </c>
      <c r="DU383" t="str">
        <v/>
      </c>
    </row>
    <row r="384" spans="2:125" x14ac:dyDescent="0.25">
      <c r="B384" t="str" cm="1">
        <f t="array" ref="B384:F384">TRANSPOSE(_xlfn._xlws.SORT(_xlfn._xlws.FILTER(soilAnalyses[soil_analysis_level]&amp;" | "&amp;soilAnalyses[soil_analysis_name],soilAnalyses[experiment_ID]=A384)))</f>
        <v xml:space="preserve"> | </v>
      </c>
      <c r="C384" t="str">
        <v xml:space="preserve">0 | </v>
      </c>
      <c r="D384" t="str">
        <v xml:space="preserve">0 | </v>
      </c>
      <c r="E384" t="str">
        <v xml:space="preserve">0 | </v>
      </c>
      <c r="F384" t="str">
        <v xml:space="preserve">0 | </v>
      </c>
      <c r="DQ384" cm="1">
        <f t="array" ref="DQ384:DU384">TRANSPOSE(_xlfn._xlws.SORT(_xlfn._xlws.FILTER(soilAnalyses[soil_analysis_level],soilAnalyses[experiment_ID]=A384)))</f>
        <v>0</v>
      </c>
      <c r="DR384">
        <v>0</v>
      </c>
      <c r="DS384">
        <v>0</v>
      </c>
      <c r="DT384">
        <v>0</v>
      </c>
      <c r="DU384" t="str">
        <v/>
      </c>
    </row>
    <row r="385" spans="2:125" x14ac:dyDescent="0.25">
      <c r="B385" t="str" cm="1">
        <f t="array" ref="B385:F385">TRANSPOSE(_xlfn._xlws.SORT(_xlfn._xlws.FILTER(soilAnalyses[soil_analysis_level]&amp;" | "&amp;soilAnalyses[soil_analysis_name],soilAnalyses[experiment_ID]=A385)))</f>
        <v xml:space="preserve"> | </v>
      </c>
      <c r="C385" t="str">
        <v xml:space="preserve">0 | </v>
      </c>
      <c r="D385" t="str">
        <v xml:space="preserve">0 | </v>
      </c>
      <c r="E385" t="str">
        <v xml:space="preserve">0 | </v>
      </c>
      <c r="F385" t="str">
        <v xml:space="preserve">0 | </v>
      </c>
      <c r="DQ385" cm="1">
        <f t="array" ref="DQ385:DU385">TRANSPOSE(_xlfn._xlws.SORT(_xlfn._xlws.FILTER(soilAnalyses[soil_analysis_level],soilAnalyses[experiment_ID]=A385)))</f>
        <v>0</v>
      </c>
      <c r="DR385">
        <v>0</v>
      </c>
      <c r="DS385">
        <v>0</v>
      </c>
      <c r="DT385">
        <v>0</v>
      </c>
      <c r="DU385" t="str">
        <v/>
      </c>
    </row>
    <row r="386" spans="2:125" x14ac:dyDescent="0.25">
      <c r="B386" t="str" cm="1">
        <f t="array" ref="B386:F386">TRANSPOSE(_xlfn._xlws.SORT(_xlfn._xlws.FILTER(soilAnalyses[soil_analysis_level]&amp;" | "&amp;soilAnalyses[soil_analysis_name],soilAnalyses[experiment_ID]=A386)))</f>
        <v xml:space="preserve"> | </v>
      </c>
      <c r="C386" t="str">
        <v xml:space="preserve">0 | </v>
      </c>
      <c r="D386" t="str">
        <v xml:space="preserve">0 | </v>
      </c>
      <c r="E386" t="str">
        <v xml:space="preserve">0 | </v>
      </c>
      <c r="F386" t="str">
        <v xml:space="preserve">0 | </v>
      </c>
      <c r="DQ386" cm="1">
        <f t="array" ref="DQ386:DU386">TRANSPOSE(_xlfn._xlws.SORT(_xlfn._xlws.FILTER(soilAnalyses[soil_analysis_level],soilAnalyses[experiment_ID]=A386)))</f>
        <v>0</v>
      </c>
      <c r="DR386">
        <v>0</v>
      </c>
      <c r="DS386">
        <v>0</v>
      </c>
      <c r="DT386">
        <v>0</v>
      </c>
      <c r="DU386" t="str">
        <v/>
      </c>
    </row>
    <row r="387" spans="2:125" x14ac:dyDescent="0.25">
      <c r="B387" t="str" cm="1">
        <f t="array" ref="B387:F387">TRANSPOSE(_xlfn._xlws.SORT(_xlfn._xlws.FILTER(soilAnalyses[soil_analysis_level]&amp;" | "&amp;soilAnalyses[soil_analysis_name],soilAnalyses[experiment_ID]=A387)))</f>
        <v xml:space="preserve"> | </v>
      </c>
      <c r="C387" t="str">
        <v xml:space="preserve">0 | </v>
      </c>
      <c r="D387" t="str">
        <v xml:space="preserve">0 | </v>
      </c>
      <c r="E387" t="str">
        <v xml:space="preserve">0 | </v>
      </c>
      <c r="F387" t="str">
        <v xml:space="preserve">0 | </v>
      </c>
      <c r="DQ387" cm="1">
        <f t="array" ref="DQ387:DU387">TRANSPOSE(_xlfn._xlws.SORT(_xlfn._xlws.FILTER(soilAnalyses[soil_analysis_level],soilAnalyses[experiment_ID]=A387)))</f>
        <v>0</v>
      </c>
      <c r="DR387">
        <v>0</v>
      </c>
      <c r="DS387">
        <v>0</v>
      </c>
      <c r="DT387">
        <v>0</v>
      </c>
      <c r="DU387" t="str">
        <v/>
      </c>
    </row>
    <row r="388" spans="2:125" x14ac:dyDescent="0.25">
      <c r="B388" t="str" cm="1">
        <f t="array" ref="B388:F388">TRANSPOSE(_xlfn._xlws.SORT(_xlfn._xlws.FILTER(soilAnalyses[soil_analysis_level]&amp;" | "&amp;soilAnalyses[soil_analysis_name],soilAnalyses[experiment_ID]=A388)))</f>
        <v xml:space="preserve"> | </v>
      </c>
      <c r="C388" t="str">
        <v xml:space="preserve">0 | </v>
      </c>
      <c r="D388" t="str">
        <v xml:space="preserve">0 | </v>
      </c>
      <c r="E388" t="str">
        <v xml:space="preserve">0 | </v>
      </c>
      <c r="F388" t="str">
        <v xml:space="preserve">0 | </v>
      </c>
      <c r="DQ388" cm="1">
        <f t="array" ref="DQ388:DU388">TRANSPOSE(_xlfn._xlws.SORT(_xlfn._xlws.FILTER(soilAnalyses[soil_analysis_level],soilAnalyses[experiment_ID]=A388)))</f>
        <v>0</v>
      </c>
      <c r="DR388">
        <v>0</v>
      </c>
      <c r="DS388">
        <v>0</v>
      </c>
      <c r="DT388">
        <v>0</v>
      </c>
      <c r="DU388" t="str">
        <v/>
      </c>
    </row>
    <row r="389" spans="2:125" x14ac:dyDescent="0.25">
      <c r="B389" t="str" cm="1">
        <f t="array" ref="B389:F389">TRANSPOSE(_xlfn._xlws.SORT(_xlfn._xlws.FILTER(soilAnalyses[soil_analysis_level]&amp;" | "&amp;soilAnalyses[soil_analysis_name],soilAnalyses[experiment_ID]=A389)))</f>
        <v xml:space="preserve"> | </v>
      </c>
      <c r="C389" t="str">
        <v xml:space="preserve">0 | </v>
      </c>
      <c r="D389" t="str">
        <v xml:space="preserve">0 | </v>
      </c>
      <c r="E389" t="str">
        <v xml:space="preserve">0 | </v>
      </c>
      <c r="F389" t="str">
        <v xml:space="preserve">0 | </v>
      </c>
      <c r="DQ389" cm="1">
        <f t="array" ref="DQ389:DU389">TRANSPOSE(_xlfn._xlws.SORT(_xlfn._xlws.FILTER(soilAnalyses[soil_analysis_level],soilAnalyses[experiment_ID]=A389)))</f>
        <v>0</v>
      </c>
      <c r="DR389">
        <v>0</v>
      </c>
      <c r="DS389">
        <v>0</v>
      </c>
      <c r="DT389">
        <v>0</v>
      </c>
      <c r="DU389" t="str">
        <v/>
      </c>
    </row>
    <row r="390" spans="2:125" x14ac:dyDescent="0.25">
      <c r="B390" t="str" cm="1">
        <f t="array" ref="B390:F390">TRANSPOSE(_xlfn._xlws.SORT(_xlfn._xlws.FILTER(soilAnalyses[soil_analysis_level]&amp;" | "&amp;soilAnalyses[soil_analysis_name],soilAnalyses[experiment_ID]=A390)))</f>
        <v xml:space="preserve"> | </v>
      </c>
      <c r="C390" t="str">
        <v xml:space="preserve">0 | </v>
      </c>
      <c r="D390" t="str">
        <v xml:space="preserve">0 | </v>
      </c>
      <c r="E390" t="str">
        <v xml:space="preserve">0 | </v>
      </c>
      <c r="F390" t="str">
        <v xml:space="preserve">0 | </v>
      </c>
      <c r="DQ390" cm="1">
        <f t="array" ref="DQ390:DU390">TRANSPOSE(_xlfn._xlws.SORT(_xlfn._xlws.FILTER(soilAnalyses[soil_analysis_level],soilAnalyses[experiment_ID]=A390)))</f>
        <v>0</v>
      </c>
      <c r="DR390">
        <v>0</v>
      </c>
      <c r="DS390">
        <v>0</v>
      </c>
      <c r="DT390">
        <v>0</v>
      </c>
      <c r="DU390" t="str">
        <v/>
      </c>
    </row>
    <row r="391" spans="2:125" x14ac:dyDescent="0.25">
      <c r="B391" t="str" cm="1">
        <f t="array" ref="B391:F391">TRANSPOSE(_xlfn._xlws.SORT(_xlfn._xlws.FILTER(soilAnalyses[soil_analysis_level]&amp;" | "&amp;soilAnalyses[soil_analysis_name],soilAnalyses[experiment_ID]=A391)))</f>
        <v xml:space="preserve"> | </v>
      </c>
      <c r="C391" t="str">
        <v xml:space="preserve">0 | </v>
      </c>
      <c r="D391" t="str">
        <v xml:space="preserve">0 | </v>
      </c>
      <c r="E391" t="str">
        <v xml:space="preserve">0 | </v>
      </c>
      <c r="F391" t="str">
        <v xml:space="preserve">0 | </v>
      </c>
      <c r="DQ391" cm="1">
        <f t="array" ref="DQ391:DU391">TRANSPOSE(_xlfn._xlws.SORT(_xlfn._xlws.FILTER(soilAnalyses[soil_analysis_level],soilAnalyses[experiment_ID]=A391)))</f>
        <v>0</v>
      </c>
      <c r="DR391">
        <v>0</v>
      </c>
      <c r="DS391">
        <v>0</v>
      </c>
      <c r="DT391">
        <v>0</v>
      </c>
      <c r="DU391" t="str">
        <v/>
      </c>
    </row>
    <row r="392" spans="2:125" x14ac:dyDescent="0.25">
      <c r="B392" t="str" cm="1">
        <f t="array" ref="B392:F392">TRANSPOSE(_xlfn._xlws.SORT(_xlfn._xlws.FILTER(soilAnalyses[soil_analysis_level]&amp;" | "&amp;soilAnalyses[soil_analysis_name],soilAnalyses[experiment_ID]=A392)))</f>
        <v xml:space="preserve"> | </v>
      </c>
      <c r="C392" t="str">
        <v xml:space="preserve">0 | </v>
      </c>
      <c r="D392" t="str">
        <v xml:space="preserve">0 | </v>
      </c>
      <c r="E392" t="str">
        <v xml:space="preserve">0 | </v>
      </c>
      <c r="F392" t="str">
        <v xml:space="preserve">0 | </v>
      </c>
      <c r="DQ392" cm="1">
        <f t="array" ref="DQ392:DU392">TRANSPOSE(_xlfn._xlws.SORT(_xlfn._xlws.FILTER(soilAnalyses[soil_analysis_level],soilAnalyses[experiment_ID]=A392)))</f>
        <v>0</v>
      </c>
      <c r="DR392">
        <v>0</v>
      </c>
      <c r="DS392">
        <v>0</v>
      </c>
      <c r="DT392">
        <v>0</v>
      </c>
      <c r="DU392" t="str">
        <v/>
      </c>
    </row>
    <row r="393" spans="2:125" x14ac:dyDescent="0.25">
      <c r="B393" t="str" cm="1">
        <f t="array" ref="B393:F393">TRANSPOSE(_xlfn._xlws.SORT(_xlfn._xlws.FILTER(soilAnalyses[soil_analysis_level]&amp;" | "&amp;soilAnalyses[soil_analysis_name],soilAnalyses[experiment_ID]=A393)))</f>
        <v xml:space="preserve"> | </v>
      </c>
      <c r="C393" t="str">
        <v xml:space="preserve">0 | </v>
      </c>
      <c r="D393" t="str">
        <v xml:space="preserve">0 | </v>
      </c>
      <c r="E393" t="str">
        <v xml:space="preserve">0 | </v>
      </c>
      <c r="F393" t="str">
        <v xml:space="preserve">0 | </v>
      </c>
      <c r="DQ393" cm="1">
        <f t="array" ref="DQ393:DU393">TRANSPOSE(_xlfn._xlws.SORT(_xlfn._xlws.FILTER(soilAnalyses[soil_analysis_level],soilAnalyses[experiment_ID]=A393)))</f>
        <v>0</v>
      </c>
      <c r="DR393">
        <v>0</v>
      </c>
      <c r="DS393">
        <v>0</v>
      </c>
      <c r="DT393">
        <v>0</v>
      </c>
      <c r="DU393" t="str">
        <v/>
      </c>
    </row>
    <row r="394" spans="2:125" x14ac:dyDescent="0.25">
      <c r="B394" t="str" cm="1">
        <f t="array" ref="B394:F394">TRANSPOSE(_xlfn._xlws.SORT(_xlfn._xlws.FILTER(soilAnalyses[soil_analysis_level]&amp;" | "&amp;soilAnalyses[soil_analysis_name],soilAnalyses[experiment_ID]=A394)))</f>
        <v xml:space="preserve"> | </v>
      </c>
      <c r="C394" t="str">
        <v xml:space="preserve">0 | </v>
      </c>
      <c r="D394" t="str">
        <v xml:space="preserve">0 | </v>
      </c>
      <c r="E394" t="str">
        <v xml:space="preserve">0 | </v>
      </c>
      <c r="F394" t="str">
        <v xml:space="preserve">0 | </v>
      </c>
      <c r="DQ394" cm="1">
        <f t="array" ref="DQ394:DU394">TRANSPOSE(_xlfn._xlws.SORT(_xlfn._xlws.FILTER(soilAnalyses[soil_analysis_level],soilAnalyses[experiment_ID]=A394)))</f>
        <v>0</v>
      </c>
      <c r="DR394">
        <v>0</v>
      </c>
      <c r="DS394">
        <v>0</v>
      </c>
      <c r="DT394">
        <v>0</v>
      </c>
      <c r="DU394" t="str">
        <v/>
      </c>
    </row>
    <row r="395" spans="2:125" x14ac:dyDescent="0.25">
      <c r="B395" t="str" cm="1">
        <f t="array" ref="B395:F395">TRANSPOSE(_xlfn._xlws.SORT(_xlfn._xlws.FILTER(soilAnalyses[soil_analysis_level]&amp;" | "&amp;soilAnalyses[soil_analysis_name],soilAnalyses[experiment_ID]=A395)))</f>
        <v xml:space="preserve"> | </v>
      </c>
      <c r="C395" t="str">
        <v xml:space="preserve">0 | </v>
      </c>
      <c r="D395" t="str">
        <v xml:space="preserve">0 | </v>
      </c>
      <c r="E395" t="str">
        <v xml:space="preserve">0 | </v>
      </c>
      <c r="F395" t="str">
        <v xml:space="preserve">0 | </v>
      </c>
      <c r="DQ395" cm="1">
        <f t="array" ref="DQ395:DU395">TRANSPOSE(_xlfn._xlws.SORT(_xlfn._xlws.FILTER(soilAnalyses[soil_analysis_level],soilAnalyses[experiment_ID]=A395)))</f>
        <v>0</v>
      </c>
      <c r="DR395">
        <v>0</v>
      </c>
      <c r="DS395">
        <v>0</v>
      </c>
      <c r="DT395">
        <v>0</v>
      </c>
      <c r="DU395" t="str">
        <v/>
      </c>
    </row>
    <row r="396" spans="2:125" x14ac:dyDescent="0.25">
      <c r="B396" t="str" cm="1">
        <f t="array" ref="B396:F396">TRANSPOSE(_xlfn._xlws.SORT(_xlfn._xlws.FILTER(soilAnalyses[soil_analysis_level]&amp;" | "&amp;soilAnalyses[soil_analysis_name],soilAnalyses[experiment_ID]=A396)))</f>
        <v xml:space="preserve"> | </v>
      </c>
      <c r="C396" t="str">
        <v xml:space="preserve">0 | </v>
      </c>
      <c r="D396" t="str">
        <v xml:space="preserve">0 | </v>
      </c>
      <c r="E396" t="str">
        <v xml:space="preserve">0 | </v>
      </c>
      <c r="F396" t="str">
        <v xml:space="preserve">0 | </v>
      </c>
      <c r="DQ396" cm="1">
        <f t="array" ref="DQ396:DU396">TRANSPOSE(_xlfn._xlws.SORT(_xlfn._xlws.FILTER(soilAnalyses[soil_analysis_level],soilAnalyses[experiment_ID]=A396)))</f>
        <v>0</v>
      </c>
      <c r="DR396">
        <v>0</v>
      </c>
      <c r="DS396">
        <v>0</v>
      </c>
      <c r="DT396">
        <v>0</v>
      </c>
      <c r="DU396" t="str">
        <v/>
      </c>
    </row>
    <row r="397" spans="2:125" x14ac:dyDescent="0.25">
      <c r="B397" t="str" cm="1">
        <f t="array" ref="B397:F397">TRANSPOSE(_xlfn._xlws.SORT(_xlfn._xlws.FILTER(soilAnalyses[soil_analysis_level]&amp;" | "&amp;soilAnalyses[soil_analysis_name],soilAnalyses[experiment_ID]=A397)))</f>
        <v xml:space="preserve"> | </v>
      </c>
      <c r="C397" t="str">
        <v xml:space="preserve">0 | </v>
      </c>
      <c r="D397" t="str">
        <v xml:space="preserve">0 | </v>
      </c>
      <c r="E397" t="str">
        <v xml:space="preserve">0 | </v>
      </c>
      <c r="F397" t="str">
        <v xml:space="preserve">0 | </v>
      </c>
      <c r="DQ397" cm="1">
        <f t="array" ref="DQ397:DU397">TRANSPOSE(_xlfn._xlws.SORT(_xlfn._xlws.FILTER(soilAnalyses[soil_analysis_level],soilAnalyses[experiment_ID]=A397)))</f>
        <v>0</v>
      </c>
      <c r="DR397">
        <v>0</v>
      </c>
      <c r="DS397">
        <v>0</v>
      </c>
      <c r="DT397">
        <v>0</v>
      </c>
      <c r="DU397" t="str">
        <v/>
      </c>
    </row>
    <row r="398" spans="2:125" x14ac:dyDescent="0.25">
      <c r="B398" t="str" cm="1">
        <f t="array" ref="B398:F398">TRANSPOSE(_xlfn._xlws.SORT(_xlfn._xlws.FILTER(soilAnalyses[soil_analysis_level]&amp;" | "&amp;soilAnalyses[soil_analysis_name],soilAnalyses[experiment_ID]=A398)))</f>
        <v xml:space="preserve"> | </v>
      </c>
      <c r="C398" t="str">
        <v xml:space="preserve">0 | </v>
      </c>
      <c r="D398" t="str">
        <v xml:space="preserve">0 | </v>
      </c>
      <c r="E398" t="str">
        <v xml:space="preserve">0 | </v>
      </c>
      <c r="F398" t="str">
        <v xml:space="preserve">0 | </v>
      </c>
      <c r="DQ398" cm="1">
        <f t="array" ref="DQ398:DU398">TRANSPOSE(_xlfn._xlws.SORT(_xlfn._xlws.FILTER(soilAnalyses[soil_analysis_level],soilAnalyses[experiment_ID]=A398)))</f>
        <v>0</v>
      </c>
      <c r="DR398">
        <v>0</v>
      </c>
      <c r="DS398">
        <v>0</v>
      </c>
      <c r="DT398">
        <v>0</v>
      </c>
      <c r="DU398" t="str">
        <v/>
      </c>
    </row>
    <row r="399" spans="2:125" x14ac:dyDescent="0.25">
      <c r="B399" t="str" cm="1">
        <f t="array" ref="B399:F399">TRANSPOSE(_xlfn._xlws.SORT(_xlfn._xlws.FILTER(soilAnalyses[soil_analysis_level]&amp;" | "&amp;soilAnalyses[soil_analysis_name],soilAnalyses[experiment_ID]=A399)))</f>
        <v xml:space="preserve"> | </v>
      </c>
      <c r="C399" t="str">
        <v xml:space="preserve">0 | </v>
      </c>
      <c r="D399" t="str">
        <v xml:space="preserve">0 | </v>
      </c>
      <c r="E399" t="str">
        <v xml:space="preserve">0 | </v>
      </c>
      <c r="F399" t="str">
        <v xml:space="preserve">0 | </v>
      </c>
      <c r="DQ399" cm="1">
        <f t="array" ref="DQ399:DU399">TRANSPOSE(_xlfn._xlws.SORT(_xlfn._xlws.FILTER(soilAnalyses[soil_analysis_level],soilAnalyses[experiment_ID]=A399)))</f>
        <v>0</v>
      </c>
      <c r="DR399">
        <v>0</v>
      </c>
      <c r="DS399">
        <v>0</v>
      </c>
      <c r="DT399">
        <v>0</v>
      </c>
      <c r="DU399" t="str">
        <v/>
      </c>
    </row>
    <row r="400" spans="2:125" x14ac:dyDescent="0.25">
      <c r="B400" t="str" cm="1">
        <f t="array" ref="B400:F400">TRANSPOSE(_xlfn._xlws.SORT(_xlfn._xlws.FILTER(soilAnalyses[soil_analysis_level]&amp;" | "&amp;soilAnalyses[soil_analysis_name],soilAnalyses[experiment_ID]=A400)))</f>
        <v xml:space="preserve"> | </v>
      </c>
      <c r="C400" t="str">
        <v xml:space="preserve">0 | </v>
      </c>
      <c r="D400" t="str">
        <v xml:space="preserve">0 | </v>
      </c>
      <c r="E400" t="str">
        <v xml:space="preserve">0 | </v>
      </c>
      <c r="F400" t="str">
        <v xml:space="preserve">0 | </v>
      </c>
      <c r="DQ400" cm="1">
        <f t="array" ref="DQ400:DU400">TRANSPOSE(_xlfn._xlws.SORT(_xlfn._xlws.FILTER(soilAnalyses[soil_analysis_level],soilAnalyses[experiment_ID]=A400)))</f>
        <v>0</v>
      </c>
      <c r="DR400">
        <v>0</v>
      </c>
      <c r="DS400">
        <v>0</v>
      </c>
      <c r="DT400">
        <v>0</v>
      </c>
      <c r="DU400" t="str">
        <v/>
      </c>
    </row>
    <row r="401" spans="2:125" x14ac:dyDescent="0.25">
      <c r="B401" t="str" cm="1">
        <f t="array" ref="B401:F401">TRANSPOSE(_xlfn._xlws.SORT(_xlfn._xlws.FILTER(soilAnalyses[soil_analysis_level]&amp;" | "&amp;soilAnalyses[soil_analysis_name],soilAnalyses[experiment_ID]=A401)))</f>
        <v xml:space="preserve"> | </v>
      </c>
      <c r="C401" t="str">
        <v xml:space="preserve">0 | </v>
      </c>
      <c r="D401" t="str">
        <v xml:space="preserve">0 | </v>
      </c>
      <c r="E401" t="str">
        <v xml:space="preserve">0 | </v>
      </c>
      <c r="F401" t="str">
        <v xml:space="preserve">0 | </v>
      </c>
      <c r="DQ401" cm="1">
        <f t="array" ref="DQ401:DU401">TRANSPOSE(_xlfn._xlws.SORT(_xlfn._xlws.FILTER(soilAnalyses[soil_analysis_level],soilAnalyses[experiment_ID]=A401)))</f>
        <v>0</v>
      </c>
      <c r="DR401">
        <v>0</v>
      </c>
      <c r="DS401">
        <v>0</v>
      </c>
      <c r="DT401">
        <v>0</v>
      </c>
      <c r="DU401" t="str">
        <v/>
      </c>
    </row>
    <row r="402" spans="2:125" x14ac:dyDescent="0.25">
      <c r="B402" t="str" cm="1">
        <f t="array" ref="B402:F402">TRANSPOSE(_xlfn._xlws.SORT(_xlfn._xlws.FILTER(soilAnalyses[soil_analysis_level]&amp;" | "&amp;soilAnalyses[soil_analysis_name],soilAnalyses[experiment_ID]=A402)))</f>
        <v xml:space="preserve"> | </v>
      </c>
      <c r="C402" t="str">
        <v xml:space="preserve">0 | </v>
      </c>
      <c r="D402" t="str">
        <v xml:space="preserve">0 | </v>
      </c>
      <c r="E402" t="str">
        <v xml:space="preserve">0 | </v>
      </c>
      <c r="F402" t="str">
        <v xml:space="preserve">0 | </v>
      </c>
      <c r="DQ402" cm="1">
        <f t="array" ref="DQ402:DU402">TRANSPOSE(_xlfn._xlws.SORT(_xlfn._xlws.FILTER(soilAnalyses[soil_analysis_level],soilAnalyses[experiment_ID]=A402)))</f>
        <v>0</v>
      </c>
      <c r="DR402">
        <v>0</v>
      </c>
      <c r="DS402">
        <v>0</v>
      </c>
      <c r="DT402">
        <v>0</v>
      </c>
      <c r="DU402" t="str">
        <v/>
      </c>
    </row>
    <row r="403" spans="2:125" x14ac:dyDescent="0.25">
      <c r="B403" t="str" cm="1">
        <f t="array" ref="B403:F403">TRANSPOSE(_xlfn._xlws.SORT(_xlfn._xlws.FILTER(soilAnalyses[soil_analysis_level]&amp;" | "&amp;soilAnalyses[soil_analysis_name],soilAnalyses[experiment_ID]=A403)))</f>
        <v xml:space="preserve"> | </v>
      </c>
      <c r="C403" t="str">
        <v xml:space="preserve">0 | </v>
      </c>
      <c r="D403" t="str">
        <v xml:space="preserve">0 | </v>
      </c>
      <c r="E403" t="str">
        <v xml:space="preserve">0 | </v>
      </c>
      <c r="F403" t="str">
        <v xml:space="preserve">0 | </v>
      </c>
      <c r="DQ403" cm="1">
        <f t="array" ref="DQ403:DU403">TRANSPOSE(_xlfn._xlws.SORT(_xlfn._xlws.FILTER(soilAnalyses[soil_analysis_level],soilAnalyses[experiment_ID]=A403)))</f>
        <v>0</v>
      </c>
      <c r="DR403">
        <v>0</v>
      </c>
      <c r="DS403">
        <v>0</v>
      </c>
      <c r="DT403">
        <v>0</v>
      </c>
      <c r="DU403" t="str">
        <v/>
      </c>
    </row>
    <row r="404" spans="2:125" x14ac:dyDescent="0.25">
      <c r="B404" t="str" cm="1">
        <f t="array" ref="B404:F404">TRANSPOSE(_xlfn._xlws.SORT(_xlfn._xlws.FILTER(soilAnalyses[soil_analysis_level]&amp;" | "&amp;soilAnalyses[soil_analysis_name],soilAnalyses[experiment_ID]=A404)))</f>
        <v xml:space="preserve"> | </v>
      </c>
      <c r="C404" t="str">
        <v xml:space="preserve">0 | </v>
      </c>
      <c r="D404" t="str">
        <v xml:space="preserve">0 | </v>
      </c>
      <c r="E404" t="str">
        <v xml:space="preserve">0 | </v>
      </c>
      <c r="F404" t="str">
        <v xml:space="preserve">0 | </v>
      </c>
      <c r="DQ404" cm="1">
        <f t="array" ref="DQ404:DU404">TRANSPOSE(_xlfn._xlws.SORT(_xlfn._xlws.FILTER(soilAnalyses[soil_analysis_level],soilAnalyses[experiment_ID]=A404)))</f>
        <v>0</v>
      </c>
      <c r="DR404">
        <v>0</v>
      </c>
      <c r="DS404">
        <v>0</v>
      </c>
      <c r="DT404">
        <v>0</v>
      </c>
      <c r="DU404" t="str">
        <v/>
      </c>
    </row>
    <row r="405" spans="2:125" x14ac:dyDescent="0.25">
      <c r="B405" t="str" cm="1">
        <f t="array" ref="B405:F405">TRANSPOSE(_xlfn._xlws.SORT(_xlfn._xlws.FILTER(soilAnalyses[soil_analysis_level]&amp;" | "&amp;soilAnalyses[soil_analysis_name],soilAnalyses[experiment_ID]=A405)))</f>
        <v xml:space="preserve"> | </v>
      </c>
      <c r="C405" t="str">
        <v xml:space="preserve">0 | </v>
      </c>
      <c r="D405" t="str">
        <v xml:space="preserve">0 | </v>
      </c>
      <c r="E405" t="str">
        <v xml:space="preserve">0 | </v>
      </c>
      <c r="F405" t="str">
        <v xml:space="preserve">0 | </v>
      </c>
      <c r="DQ405" cm="1">
        <f t="array" ref="DQ405:DU405">TRANSPOSE(_xlfn._xlws.SORT(_xlfn._xlws.FILTER(soilAnalyses[soil_analysis_level],soilAnalyses[experiment_ID]=A405)))</f>
        <v>0</v>
      </c>
      <c r="DR405">
        <v>0</v>
      </c>
      <c r="DS405">
        <v>0</v>
      </c>
      <c r="DT405">
        <v>0</v>
      </c>
      <c r="DU405" t="str">
        <v/>
      </c>
    </row>
    <row r="406" spans="2:125" x14ac:dyDescent="0.25">
      <c r="B406" t="str" cm="1">
        <f t="array" ref="B406:F406">TRANSPOSE(_xlfn._xlws.SORT(_xlfn._xlws.FILTER(soilAnalyses[soil_analysis_level]&amp;" | "&amp;soilAnalyses[soil_analysis_name],soilAnalyses[experiment_ID]=A406)))</f>
        <v xml:space="preserve"> | </v>
      </c>
      <c r="C406" t="str">
        <v xml:space="preserve">0 | </v>
      </c>
      <c r="D406" t="str">
        <v xml:space="preserve">0 | </v>
      </c>
      <c r="E406" t="str">
        <v xml:space="preserve">0 | </v>
      </c>
      <c r="F406" t="str">
        <v xml:space="preserve">0 | </v>
      </c>
      <c r="DQ406" cm="1">
        <f t="array" ref="DQ406:DU406">TRANSPOSE(_xlfn._xlws.SORT(_xlfn._xlws.FILTER(soilAnalyses[soil_analysis_level],soilAnalyses[experiment_ID]=A406)))</f>
        <v>0</v>
      </c>
      <c r="DR406">
        <v>0</v>
      </c>
      <c r="DS406">
        <v>0</v>
      </c>
      <c r="DT406">
        <v>0</v>
      </c>
      <c r="DU406" t="str">
        <v/>
      </c>
    </row>
    <row r="407" spans="2:125" x14ac:dyDescent="0.25">
      <c r="B407" t="str" cm="1">
        <f t="array" ref="B407:F407">TRANSPOSE(_xlfn._xlws.SORT(_xlfn._xlws.FILTER(soilAnalyses[soil_analysis_level]&amp;" | "&amp;soilAnalyses[soil_analysis_name],soilAnalyses[experiment_ID]=A407)))</f>
        <v xml:space="preserve"> | </v>
      </c>
      <c r="C407" t="str">
        <v xml:space="preserve">0 | </v>
      </c>
      <c r="D407" t="str">
        <v xml:space="preserve">0 | </v>
      </c>
      <c r="E407" t="str">
        <v xml:space="preserve">0 | </v>
      </c>
      <c r="F407" t="str">
        <v xml:space="preserve">0 | </v>
      </c>
      <c r="DQ407" cm="1">
        <f t="array" ref="DQ407:DU407">TRANSPOSE(_xlfn._xlws.SORT(_xlfn._xlws.FILTER(soilAnalyses[soil_analysis_level],soilAnalyses[experiment_ID]=A407)))</f>
        <v>0</v>
      </c>
      <c r="DR407">
        <v>0</v>
      </c>
      <c r="DS407">
        <v>0</v>
      </c>
      <c r="DT407">
        <v>0</v>
      </c>
      <c r="DU407" t="str">
        <v/>
      </c>
    </row>
    <row r="408" spans="2:125" x14ac:dyDescent="0.25">
      <c r="B408" t="str" cm="1">
        <f t="array" ref="B408:F408">TRANSPOSE(_xlfn._xlws.SORT(_xlfn._xlws.FILTER(soilAnalyses[soil_analysis_level]&amp;" | "&amp;soilAnalyses[soil_analysis_name],soilAnalyses[experiment_ID]=A408)))</f>
        <v xml:space="preserve"> | </v>
      </c>
      <c r="C408" t="str">
        <v xml:space="preserve">0 | </v>
      </c>
      <c r="D408" t="str">
        <v xml:space="preserve">0 | </v>
      </c>
      <c r="E408" t="str">
        <v xml:space="preserve">0 | </v>
      </c>
      <c r="F408" t="str">
        <v xml:space="preserve">0 | </v>
      </c>
      <c r="DQ408" cm="1">
        <f t="array" ref="DQ408:DU408">TRANSPOSE(_xlfn._xlws.SORT(_xlfn._xlws.FILTER(soilAnalyses[soil_analysis_level],soilAnalyses[experiment_ID]=A408)))</f>
        <v>0</v>
      </c>
      <c r="DR408">
        <v>0</v>
      </c>
      <c r="DS408">
        <v>0</v>
      </c>
      <c r="DT408">
        <v>0</v>
      </c>
      <c r="DU408" t="str">
        <v/>
      </c>
    </row>
    <row r="409" spans="2:125" x14ac:dyDescent="0.25">
      <c r="B409" t="str" cm="1">
        <f t="array" ref="B409:F409">TRANSPOSE(_xlfn._xlws.SORT(_xlfn._xlws.FILTER(soilAnalyses[soil_analysis_level]&amp;" | "&amp;soilAnalyses[soil_analysis_name],soilAnalyses[experiment_ID]=A409)))</f>
        <v xml:space="preserve"> | </v>
      </c>
      <c r="C409" t="str">
        <v xml:space="preserve">0 | </v>
      </c>
      <c r="D409" t="str">
        <v xml:space="preserve">0 | </v>
      </c>
      <c r="E409" t="str">
        <v xml:space="preserve">0 | </v>
      </c>
      <c r="F409" t="str">
        <v xml:space="preserve">0 | </v>
      </c>
      <c r="DQ409" cm="1">
        <f t="array" ref="DQ409:DU409">TRANSPOSE(_xlfn._xlws.SORT(_xlfn._xlws.FILTER(soilAnalyses[soil_analysis_level],soilAnalyses[experiment_ID]=A409)))</f>
        <v>0</v>
      </c>
      <c r="DR409">
        <v>0</v>
      </c>
      <c r="DS409">
        <v>0</v>
      </c>
      <c r="DT409">
        <v>0</v>
      </c>
      <c r="DU409" t="str">
        <v/>
      </c>
    </row>
    <row r="410" spans="2:125" x14ac:dyDescent="0.25">
      <c r="B410" t="str" cm="1">
        <f t="array" ref="B410:F410">TRANSPOSE(_xlfn._xlws.SORT(_xlfn._xlws.FILTER(soilAnalyses[soil_analysis_level]&amp;" | "&amp;soilAnalyses[soil_analysis_name],soilAnalyses[experiment_ID]=A410)))</f>
        <v xml:space="preserve"> | </v>
      </c>
      <c r="C410" t="str">
        <v xml:space="preserve">0 | </v>
      </c>
      <c r="D410" t="str">
        <v xml:space="preserve">0 | </v>
      </c>
      <c r="E410" t="str">
        <v xml:space="preserve">0 | </v>
      </c>
      <c r="F410" t="str">
        <v xml:space="preserve">0 | </v>
      </c>
      <c r="DQ410" cm="1">
        <f t="array" ref="DQ410:DU410">TRANSPOSE(_xlfn._xlws.SORT(_xlfn._xlws.FILTER(soilAnalyses[soil_analysis_level],soilAnalyses[experiment_ID]=A410)))</f>
        <v>0</v>
      </c>
      <c r="DR410">
        <v>0</v>
      </c>
      <c r="DS410">
        <v>0</v>
      </c>
      <c r="DT410">
        <v>0</v>
      </c>
      <c r="DU410" t="str">
        <v/>
      </c>
    </row>
    <row r="411" spans="2:125" x14ac:dyDescent="0.25">
      <c r="B411" t="str" cm="1">
        <f t="array" ref="B411:F411">TRANSPOSE(_xlfn._xlws.SORT(_xlfn._xlws.FILTER(soilAnalyses[soil_analysis_level]&amp;" | "&amp;soilAnalyses[soil_analysis_name],soilAnalyses[experiment_ID]=A411)))</f>
        <v xml:space="preserve"> | </v>
      </c>
      <c r="C411" t="str">
        <v xml:space="preserve">0 | </v>
      </c>
      <c r="D411" t="str">
        <v xml:space="preserve">0 | </v>
      </c>
      <c r="E411" t="str">
        <v xml:space="preserve">0 | </v>
      </c>
      <c r="F411" t="str">
        <v xml:space="preserve">0 | </v>
      </c>
      <c r="DQ411" cm="1">
        <f t="array" ref="DQ411:DU411">TRANSPOSE(_xlfn._xlws.SORT(_xlfn._xlws.FILTER(soilAnalyses[soil_analysis_level],soilAnalyses[experiment_ID]=A411)))</f>
        <v>0</v>
      </c>
      <c r="DR411">
        <v>0</v>
      </c>
      <c r="DS411">
        <v>0</v>
      </c>
      <c r="DT411">
        <v>0</v>
      </c>
      <c r="DU411" t="str">
        <v/>
      </c>
    </row>
    <row r="412" spans="2:125" x14ac:dyDescent="0.25">
      <c r="B412" t="str" cm="1">
        <f t="array" ref="B412:F412">TRANSPOSE(_xlfn._xlws.SORT(_xlfn._xlws.FILTER(soilAnalyses[soil_analysis_level]&amp;" | "&amp;soilAnalyses[soil_analysis_name],soilAnalyses[experiment_ID]=A412)))</f>
        <v xml:space="preserve"> | </v>
      </c>
      <c r="C412" t="str">
        <v xml:space="preserve">0 | </v>
      </c>
      <c r="D412" t="str">
        <v xml:space="preserve">0 | </v>
      </c>
      <c r="E412" t="str">
        <v xml:space="preserve">0 | </v>
      </c>
      <c r="F412" t="str">
        <v xml:space="preserve">0 | </v>
      </c>
      <c r="DQ412" cm="1">
        <f t="array" ref="DQ412:DU412">TRANSPOSE(_xlfn._xlws.SORT(_xlfn._xlws.FILTER(soilAnalyses[soil_analysis_level],soilAnalyses[experiment_ID]=A412)))</f>
        <v>0</v>
      </c>
      <c r="DR412">
        <v>0</v>
      </c>
      <c r="DS412">
        <v>0</v>
      </c>
      <c r="DT412">
        <v>0</v>
      </c>
      <c r="DU412" t="str">
        <v/>
      </c>
    </row>
    <row r="413" spans="2:125" x14ac:dyDescent="0.25">
      <c r="B413" t="str" cm="1">
        <f t="array" ref="B413:F413">TRANSPOSE(_xlfn._xlws.SORT(_xlfn._xlws.FILTER(soilAnalyses[soil_analysis_level]&amp;" | "&amp;soilAnalyses[soil_analysis_name],soilAnalyses[experiment_ID]=A413)))</f>
        <v xml:space="preserve"> | </v>
      </c>
      <c r="C413" t="str">
        <v xml:space="preserve">0 | </v>
      </c>
      <c r="D413" t="str">
        <v xml:space="preserve">0 | </v>
      </c>
      <c r="E413" t="str">
        <v xml:space="preserve">0 | </v>
      </c>
      <c r="F413" t="str">
        <v xml:space="preserve">0 | </v>
      </c>
      <c r="DQ413" cm="1">
        <f t="array" ref="DQ413:DU413">TRANSPOSE(_xlfn._xlws.SORT(_xlfn._xlws.FILTER(soilAnalyses[soil_analysis_level],soilAnalyses[experiment_ID]=A413)))</f>
        <v>0</v>
      </c>
      <c r="DR413">
        <v>0</v>
      </c>
      <c r="DS413">
        <v>0</v>
      </c>
      <c r="DT413">
        <v>0</v>
      </c>
      <c r="DU413" t="str">
        <v/>
      </c>
    </row>
    <row r="414" spans="2:125" x14ac:dyDescent="0.25">
      <c r="B414" t="str" cm="1">
        <f t="array" ref="B414:F414">TRANSPOSE(_xlfn._xlws.SORT(_xlfn._xlws.FILTER(soilAnalyses[soil_analysis_level]&amp;" | "&amp;soilAnalyses[soil_analysis_name],soilAnalyses[experiment_ID]=A414)))</f>
        <v xml:space="preserve"> | </v>
      </c>
      <c r="C414" t="str">
        <v xml:space="preserve">0 | </v>
      </c>
      <c r="D414" t="str">
        <v xml:space="preserve">0 | </v>
      </c>
      <c r="E414" t="str">
        <v xml:space="preserve">0 | </v>
      </c>
      <c r="F414" t="str">
        <v xml:space="preserve">0 | </v>
      </c>
      <c r="DQ414" cm="1">
        <f t="array" ref="DQ414:DU414">TRANSPOSE(_xlfn._xlws.SORT(_xlfn._xlws.FILTER(soilAnalyses[soil_analysis_level],soilAnalyses[experiment_ID]=A414)))</f>
        <v>0</v>
      </c>
      <c r="DR414">
        <v>0</v>
      </c>
      <c r="DS414">
        <v>0</v>
      </c>
      <c r="DT414">
        <v>0</v>
      </c>
      <c r="DU414" t="str">
        <v/>
      </c>
    </row>
    <row r="415" spans="2:125" x14ac:dyDescent="0.25">
      <c r="B415" t="str" cm="1">
        <f t="array" ref="B415:F415">TRANSPOSE(_xlfn._xlws.SORT(_xlfn._xlws.FILTER(soilAnalyses[soil_analysis_level]&amp;" | "&amp;soilAnalyses[soil_analysis_name],soilAnalyses[experiment_ID]=A415)))</f>
        <v xml:space="preserve"> | </v>
      </c>
      <c r="C415" t="str">
        <v xml:space="preserve">0 | </v>
      </c>
      <c r="D415" t="str">
        <v xml:space="preserve">0 | </v>
      </c>
      <c r="E415" t="str">
        <v xml:space="preserve">0 | </v>
      </c>
      <c r="F415" t="str">
        <v xml:space="preserve">0 | </v>
      </c>
      <c r="DQ415" cm="1">
        <f t="array" ref="DQ415:DU415">TRANSPOSE(_xlfn._xlws.SORT(_xlfn._xlws.FILTER(soilAnalyses[soil_analysis_level],soilAnalyses[experiment_ID]=A415)))</f>
        <v>0</v>
      </c>
      <c r="DR415">
        <v>0</v>
      </c>
      <c r="DS415">
        <v>0</v>
      </c>
      <c r="DT415">
        <v>0</v>
      </c>
      <c r="DU415" t="str">
        <v/>
      </c>
    </row>
    <row r="416" spans="2:125" x14ac:dyDescent="0.25">
      <c r="B416" t="str" cm="1">
        <f t="array" ref="B416:F416">TRANSPOSE(_xlfn._xlws.SORT(_xlfn._xlws.FILTER(soilAnalyses[soil_analysis_level]&amp;" | "&amp;soilAnalyses[soil_analysis_name],soilAnalyses[experiment_ID]=A416)))</f>
        <v xml:space="preserve"> | </v>
      </c>
      <c r="C416" t="str">
        <v xml:space="preserve">0 | </v>
      </c>
      <c r="D416" t="str">
        <v xml:space="preserve">0 | </v>
      </c>
      <c r="E416" t="str">
        <v xml:space="preserve">0 | </v>
      </c>
      <c r="F416" t="str">
        <v xml:space="preserve">0 | </v>
      </c>
      <c r="DQ416" cm="1">
        <f t="array" ref="DQ416:DU416">TRANSPOSE(_xlfn._xlws.SORT(_xlfn._xlws.FILTER(soilAnalyses[soil_analysis_level],soilAnalyses[experiment_ID]=A416)))</f>
        <v>0</v>
      </c>
      <c r="DR416">
        <v>0</v>
      </c>
      <c r="DS416">
        <v>0</v>
      </c>
      <c r="DT416">
        <v>0</v>
      </c>
      <c r="DU416" t="str">
        <v/>
      </c>
    </row>
    <row r="417" spans="2:125" x14ac:dyDescent="0.25">
      <c r="B417" t="str" cm="1">
        <f t="array" ref="B417:F417">TRANSPOSE(_xlfn._xlws.SORT(_xlfn._xlws.FILTER(soilAnalyses[soil_analysis_level]&amp;" | "&amp;soilAnalyses[soil_analysis_name],soilAnalyses[experiment_ID]=A417)))</f>
        <v xml:space="preserve"> | </v>
      </c>
      <c r="C417" t="str">
        <v xml:space="preserve">0 | </v>
      </c>
      <c r="D417" t="str">
        <v xml:space="preserve">0 | </v>
      </c>
      <c r="E417" t="str">
        <v xml:space="preserve">0 | </v>
      </c>
      <c r="F417" t="str">
        <v xml:space="preserve">0 | </v>
      </c>
      <c r="DQ417" cm="1">
        <f t="array" ref="DQ417:DU417">TRANSPOSE(_xlfn._xlws.SORT(_xlfn._xlws.FILTER(soilAnalyses[soil_analysis_level],soilAnalyses[experiment_ID]=A417)))</f>
        <v>0</v>
      </c>
      <c r="DR417">
        <v>0</v>
      </c>
      <c r="DS417">
        <v>0</v>
      </c>
      <c r="DT417">
        <v>0</v>
      </c>
      <c r="DU417" t="str">
        <v/>
      </c>
    </row>
    <row r="418" spans="2:125" x14ac:dyDescent="0.25">
      <c r="B418" t="str" cm="1">
        <f t="array" ref="B418:F418">TRANSPOSE(_xlfn._xlws.SORT(_xlfn._xlws.FILTER(soilAnalyses[soil_analysis_level]&amp;" | "&amp;soilAnalyses[soil_analysis_name],soilAnalyses[experiment_ID]=A418)))</f>
        <v xml:space="preserve"> | </v>
      </c>
      <c r="C418" t="str">
        <v xml:space="preserve">0 | </v>
      </c>
      <c r="D418" t="str">
        <v xml:space="preserve">0 | </v>
      </c>
      <c r="E418" t="str">
        <v xml:space="preserve">0 | </v>
      </c>
      <c r="F418" t="str">
        <v xml:space="preserve">0 | </v>
      </c>
      <c r="DQ418" cm="1">
        <f t="array" ref="DQ418:DU418">TRANSPOSE(_xlfn._xlws.SORT(_xlfn._xlws.FILTER(soilAnalyses[soil_analysis_level],soilAnalyses[experiment_ID]=A418)))</f>
        <v>0</v>
      </c>
      <c r="DR418">
        <v>0</v>
      </c>
      <c r="DS418">
        <v>0</v>
      </c>
      <c r="DT418">
        <v>0</v>
      </c>
      <c r="DU418" t="str">
        <v/>
      </c>
    </row>
    <row r="419" spans="2:125" x14ac:dyDescent="0.25">
      <c r="B419" t="str" cm="1">
        <f t="array" ref="B419:F419">TRANSPOSE(_xlfn._xlws.SORT(_xlfn._xlws.FILTER(soilAnalyses[soil_analysis_level]&amp;" | "&amp;soilAnalyses[soil_analysis_name],soilAnalyses[experiment_ID]=A419)))</f>
        <v xml:space="preserve"> | </v>
      </c>
      <c r="C419" t="str">
        <v xml:space="preserve">0 | </v>
      </c>
      <c r="D419" t="str">
        <v xml:space="preserve">0 | </v>
      </c>
      <c r="E419" t="str">
        <v xml:space="preserve">0 | </v>
      </c>
      <c r="F419" t="str">
        <v xml:space="preserve">0 | </v>
      </c>
      <c r="DQ419" cm="1">
        <f t="array" ref="DQ419:DU419">TRANSPOSE(_xlfn._xlws.SORT(_xlfn._xlws.FILTER(soilAnalyses[soil_analysis_level],soilAnalyses[experiment_ID]=A419)))</f>
        <v>0</v>
      </c>
      <c r="DR419">
        <v>0</v>
      </c>
      <c r="DS419">
        <v>0</v>
      </c>
      <c r="DT419">
        <v>0</v>
      </c>
      <c r="DU419" t="str">
        <v/>
      </c>
    </row>
    <row r="420" spans="2:125" x14ac:dyDescent="0.25">
      <c r="B420" t="str" cm="1">
        <f t="array" ref="B420:F420">TRANSPOSE(_xlfn._xlws.SORT(_xlfn._xlws.FILTER(soilAnalyses[soil_analysis_level]&amp;" | "&amp;soilAnalyses[soil_analysis_name],soilAnalyses[experiment_ID]=A420)))</f>
        <v xml:space="preserve"> | </v>
      </c>
      <c r="C420" t="str">
        <v xml:space="preserve">0 | </v>
      </c>
      <c r="D420" t="str">
        <v xml:space="preserve">0 | </v>
      </c>
      <c r="E420" t="str">
        <v xml:space="preserve">0 | </v>
      </c>
      <c r="F420" t="str">
        <v xml:space="preserve">0 | </v>
      </c>
      <c r="DQ420" cm="1">
        <f t="array" ref="DQ420:DU420">TRANSPOSE(_xlfn._xlws.SORT(_xlfn._xlws.FILTER(soilAnalyses[soil_analysis_level],soilAnalyses[experiment_ID]=A420)))</f>
        <v>0</v>
      </c>
      <c r="DR420">
        <v>0</v>
      </c>
      <c r="DS420">
        <v>0</v>
      </c>
      <c r="DT420">
        <v>0</v>
      </c>
      <c r="DU420" t="str">
        <v/>
      </c>
    </row>
    <row r="421" spans="2:125" x14ac:dyDescent="0.25">
      <c r="B421" t="str" cm="1">
        <f t="array" ref="B421:F421">TRANSPOSE(_xlfn._xlws.SORT(_xlfn._xlws.FILTER(soilAnalyses[soil_analysis_level]&amp;" | "&amp;soilAnalyses[soil_analysis_name],soilAnalyses[experiment_ID]=A421)))</f>
        <v xml:space="preserve"> | </v>
      </c>
      <c r="C421" t="str">
        <v xml:space="preserve">0 | </v>
      </c>
      <c r="D421" t="str">
        <v xml:space="preserve">0 | </v>
      </c>
      <c r="E421" t="str">
        <v xml:space="preserve">0 | </v>
      </c>
      <c r="F421" t="str">
        <v xml:space="preserve">0 | </v>
      </c>
      <c r="DQ421" cm="1">
        <f t="array" ref="DQ421:DU421">TRANSPOSE(_xlfn._xlws.SORT(_xlfn._xlws.FILTER(soilAnalyses[soil_analysis_level],soilAnalyses[experiment_ID]=A421)))</f>
        <v>0</v>
      </c>
      <c r="DR421">
        <v>0</v>
      </c>
      <c r="DS421">
        <v>0</v>
      </c>
      <c r="DT421">
        <v>0</v>
      </c>
      <c r="DU421" t="str">
        <v/>
      </c>
    </row>
    <row r="422" spans="2:125" x14ac:dyDescent="0.25">
      <c r="B422" t="str" cm="1">
        <f t="array" ref="B422:F422">TRANSPOSE(_xlfn._xlws.SORT(_xlfn._xlws.FILTER(soilAnalyses[soil_analysis_level]&amp;" | "&amp;soilAnalyses[soil_analysis_name],soilAnalyses[experiment_ID]=A422)))</f>
        <v xml:space="preserve"> | </v>
      </c>
      <c r="C422" t="str">
        <v xml:space="preserve">0 | </v>
      </c>
      <c r="D422" t="str">
        <v xml:space="preserve">0 | </v>
      </c>
      <c r="E422" t="str">
        <v xml:space="preserve">0 | </v>
      </c>
      <c r="F422" t="str">
        <v xml:space="preserve">0 | </v>
      </c>
      <c r="DQ422" cm="1">
        <f t="array" ref="DQ422:DU422">TRANSPOSE(_xlfn._xlws.SORT(_xlfn._xlws.FILTER(soilAnalyses[soil_analysis_level],soilAnalyses[experiment_ID]=A422)))</f>
        <v>0</v>
      </c>
      <c r="DR422">
        <v>0</v>
      </c>
      <c r="DS422">
        <v>0</v>
      </c>
      <c r="DT422">
        <v>0</v>
      </c>
      <c r="DU422" t="str">
        <v/>
      </c>
    </row>
    <row r="423" spans="2:125" x14ac:dyDescent="0.25">
      <c r="B423" t="str" cm="1">
        <f t="array" ref="B423:F423">TRANSPOSE(_xlfn._xlws.SORT(_xlfn._xlws.FILTER(soilAnalyses[soil_analysis_level]&amp;" | "&amp;soilAnalyses[soil_analysis_name],soilAnalyses[experiment_ID]=A423)))</f>
        <v xml:space="preserve"> | </v>
      </c>
      <c r="C423" t="str">
        <v xml:space="preserve">0 | </v>
      </c>
      <c r="D423" t="str">
        <v xml:space="preserve">0 | </v>
      </c>
      <c r="E423" t="str">
        <v xml:space="preserve">0 | </v>
      </c>
      <c r="F423" t="str">
        <v xml:space="preserve">0 | </v>
      </c>
      <c r="DQ423" cm="1">
        <f t="array" ref="DQ423:DU423">TRANSPOSE(_xlfn._xlws.SORT(_xlfn._xlws.FILTER(soilAnalyses[soil_analysis_level],soilAnalyses[experiment_ID]=A423)))</f>
        <v>0</v>
      </c>
      <c r="DR423">
        <v>0</v>
      </c>
      <c r="DS423">
        <v>0</v>
      </c>
      <c r="DT423">
        <v>0</v>
      </c>
      <c r="DU423" t="str">
        <v/>
      </c>
    </row>
    <row r="424" spans="2:125" x14ac:dyDescent="0.25">
      <c r="B424" t="str" cm="1">
        <f t="array" ref="B424:F424">TRANSPOSE(_xlfn._xlws.SORT(_xlfn._xlws.FILTER(soilAnalyses[soil_analysis_level]&amp;" | "&amp;soilAnalyses[soil_analysis_name],soilAnalyses[experiment_ID]=A424)))</f>
        <v xml:space="preserve"> | </v>
      </c>
      <c r="C424" t="str">
        <v xml:space="preserve">0 | </v>
      </c>
      <c r="D424" t="str">
        <v xml:space="preserve">0 | </v>
      </c>
      <c r="E424" t="str">
        <v xml:space="preserve">0 | </v>
      </c>
      <c r="F424" t="str">
        <v xml:space="preserve">0 | </v>
      </c>
      <c r="DQ424" cm="1">
        <f t="array" ref="DQ424:DU424">TRANSPOSE(_xlfn._xlws.SORT(_xlfn._xlws.FILTER(soilAnalyses[soil_analysis_level],soilAnalyses[experiment_ID]=A424)))</f>
        <v>0</v>
      </c>
      <c r="DR424">
        <v>0</v>
      </c>
      <c r="DS424">
        <v>0</v>
      </c>
      <c r="DT424">
        <v>0</v>
      </c>
      <c r="DU424" t="str">
        <v/>
      </c>
    </row>
    <row r="425" spans="2:125" x14ac:dyDescent="0.25">
      <c r="B425" t="str" cm="1">
        <f t="array" ref="B425:F425">TRANSPOSE(_xlfn._xlws.SORT(_xlfn._xlws.FILTER(soilAnalyses[soil_analysis_level]&amp;" | "&amp;soilAnalyses[soil_analysis_name],soilAnalyses[experiment_ID]=A425)))</f>
        <v xml:space="preserve"> | </v>
      </c>
      <c r="C425" t="str">
        <v xml:space="preserve">0 | </v>
      </c>
      <c r="D425" t="str">
        <v xml:space="preserve">0 | </v>
      </c>
      <c r="E425" t="str">
        <v xml:space="preserve">0 | </v>
      </c>
      <c r="F425" t="str">
        <v xml:space="preserve">0 | </v>
      </c>
      <c r="DQ425" cm="1">
        <f t="array" ref="DQ425:DU425">TRANSPOSE(_xlfn._xlws.SORT(_xlfn._xlws.FILTER(soilAnalyses[soil_analysis_level],soilAnalyses[experiment_ID]=A425)))</f>
        <v>0</v>
      </c>
      <c r="DR425">
        <v>0</v>
      </c>
      <c r="DS425">
        <v>0</v>
      </c>
      <c r="DT425">
        <v>0</v>
      </c>
      <c r="DU425" t="str">
        <v/>
      </c>
    </row>
    <row r="426" spans="2:125" x14ac:dyDescent="0.25">
      <c r="B426" t="str" cm="1">
        <f t="array" ref="B426:F426">TRANSPOSE(_xlfn._xlws.SORT(_xlfn._xlws.FILTER(soilAnalyses[soil_analysis_level]&amp;" | "&amp;soilAnalyses[soil_analysis_name],soilAnalyses[experiment_ID]=A426)))</f>
        <v xml:space="preserve"> | </v>
      </c>
      <c r="C426" t="str">
        <v xml:space="preserve">0 | </v>
      </c>
      <c r="D426" t="str">
        <v xml:space="preserve">0 | </v>
      </c>
      <c r="E426" t="str">
        <v xml:space="preserve">0 | </v>
      </c>
      <c r="F426" t="str">
        <v xml:space="preserve">0 | </v>
      </c>
      <c r="DQ426" cm="1">
        <f t="array" ref="DQ426:DU426">TRANSPOSE(_xlfn._xlws.SORT(_xlfn._xlws.FILTER(soilAnalyses[soil_analysis_level],soilAnalyses[experiment_ID]=A426)))</f>
        <v>0</v>
      </c>
      <c r="DR426">
        <v>0</v>
      </c>
      <c r="DS426">
        <v>0</v>
      </c>
      <c r="DT426">
        <v>0</v>
      </c>
      <c r="DU426" t="str">
        <v/>
      </c>
    </row>
    <row r="427" spans="2:125" x14ac:dyDescent="0.25">
      <c r="B427" t="str" cm="1">
        <f t="array" ref="B427:F427">TRANSPOSE(_xlfn._xlws.SORT(_xlfn._xlws.FILTER(soilAnalyses[soil_analysis_level]&amp;" | "&amp;soilAnalyses[soil_analysis_name],soilAnalyses[experiment_ID]=A427)))</f>
        <v xml:space="preserve"> | </v>
      </c>
      <c r="C427" t="str">
        <v xml:space="preserve">0 | </v>
      </c>
      <c r="D427" t="str">
        <v xml:space="preserve">0 | </v>
      </c>
      <c r="E427" t="str">
        <v xml:space="preserve">0 | </v>
      </c>
      <c r="F427" t="str">
        <v xml:space="preserve">0 | </v>
      </c>
      <c r="DQ427" cm="1">
        <f t="array" ref="DQ427:DU427">TRANSPOSE(_xlfn._xlws.SORT(_xlfn._xlws.FILTER(soilAnalyses[soil_analysis_level],soilAnalyses[experiment_ID]=A427)))</f>
        <v>0</v>
      </c>
      <c r="DR427">
        <v>0</v>
      </c>
      <c r="DS427">
        <v>0</v>
      </c>
      <c r="DT427">
        <v>0</v>
      </c>
      <c r="DU427" t="str">
        <v/>
      </c>
    </row>
    <row r="428" spans="2:125" x14ac:dyDescent="0.25">
      <c r="B428" t="str" cm="1">
        <f t="array" ref="B428:F428">TRANSPOSE(_xlfn._xlws.SORT(_xlfn._xlws.FILTER(soilAnalyses[soil_analysis_level]&amp;" | "&amp;soilAnalyses[soil_analysis_name],soilAnalyses[experiment_ID]=A428)))</f>
        <v xml:space="preserve"> | </v>
      </c>
      <c r="C428" t="str">
        <v xml:space="preserve">0 | </v>
      </c>
      <c r="D428" t="str">
        <v xml:space="preserve">0 | </v>
      </c>
      <c r="E428" t="str">
        <v xml:space="preserve">0 | </v>
      </c>
      <c r="F428" t="str">
        <v xml:space="preserve">0 | </v>
      </c>
      <c r="DQ428" cm="1">
        <f t="array" ref="DQ428:DU428">TRANSPOSE(_xlfn._xlws.SORT(_xlfn._xlws.FILTER(soilAnalyses[soil_analysis_level],soilAnalyses[experiment_ID]=A428)))</f>
        <v>0</v>
      </c>
      <c r="DR428">
        <v>0</v>
      </c>
      <c r="DS428">
        <v>0</v>
      </c>
      <c r="DT428">
        <v>0</v>
      </c>
      <c r="DU428" t="str">
        <v/>
      </c>
    </row>
    <row r="429" spans="2:125" x14ac:dyDescent="0.25">
      <c r="B429" t="str" cm="1">
        <f t="array" ref="B429:F429">TRANSPOSE(_xlfn._xlws.SORT(_xlfn._xlws.FILTER(soilAnalyses[soil_analysis_level]&amp;" | "&amp;soilAnalyses[soil_analysis_name],soilAnalyses[experiment_ID]=A429)))</f>
        <v xml:space="preserve"> | </v>
      </c>
      <c r="C429" t="str">
        <v xml:space="preserve">0 | </v>
      </c>
      <c r="D429" t="str">
        <v xml:space="preserve">0 | </v>
      </c>
      <c r="E429" t="str">
        <v xml:space="preserve">0 | </v>
      </c>
      <c r="F429" t="str">
        <v xml:space="preserve">0 | </v>
      </c>
      <c r="DQ429" cm="1">
        <f t="array" ref="DQ429:DU429">TRANSPOSE(_xlfn._xlws.SORT(_xlfn._xlws.FILTER(soilAnalyses[soil_analysis_level],soilAnalyses[experiment_ID]=A429)))</f>
        <v>0</v>
      </c>
      <c r="DR429">
        <v>0</v>
      </c>
      <c r="DS429">
        <v>0</v>
      </c>
      <c r="DT429">
        <v>0</v>
      </c>
      <c r="DU429" t="str">
        <v/>
      </c>
    </row>
    <row r="430" spans="2:125" x14ac:dyDescent="0.25">
      <c r="B430" t="str" cm="1">
        <f t="array" ref="B430:F430">TRANSPOSE(_xlfn._xlws.SORT(_xlfn._xlws.FILTER(soilAnalyses[soil_analysis_level]&amp;" | "&amp;soilAnalyses[soil_analysis_name],soilAnalyses[experiment_ID]=A430)))</f>
        <v xml:space="preserve"> | </v>
      </c>
      <c r="C430" t="str">
        <v xml:space="preserve">0 | </v>
      </c>
      <c r="D430" t="str">
        <v xml:space="preserve">0 | </v>
      </c>
      <c r="E430" t="str">
        <v xml:space="preserve">0 | </v>
      </c>
      <c r="F430" t="str">
        <v xml:space="preserve">0 | </v>
      </c>
      <c r="DQ430" cm="1">
        <f t="array" ref="DQ430:DU430">TRANSPOSE(_xlfn._xlws.SORT(_xlfn._xlws.FILTER(soilAnalyses[soil_analysis_level],soilAnalyses[experiment_ID]=A430)))</f>
        <v>0</v>
      </c>
      <c r="DR430">
        <v>0</v>
      </c>
      <c r="DS430">
        <v>0</v>
      </c>
      <c r="DT430">
        <v>0</v>
      </c>
      <c r="DU430" t="str">
        <v/>
      </c>
    </row>
    <row r="431" spans="2:125" x14ac:dyDescent="0.25">
      <c r="B431" t="str" cm="1">
        <f t="array" ref="B431:F431">TRANSPOSE(_xlfn._xlws.SORT(_xlfn._xlws.FILTER(soilAnalyses[soil_analysis_level]&amp;" | "&amp;soilAnalyses[soil_analysis_name],soilAnalyses[experiment_ID]=A431)))</f>
        <v xml:space="preserve"> | </v>
      </c>
      <c r="C431" t="str">
        <v xml:space="preserve">0 | </v>
      </c>
      <c r="D431" t="str">
        <v xml:space="preserve">0 | </v>
      </c>
      <c r="E431" t="str">
        <v xml:space="preserve">0 | </v>
      </c>
      <c r="F431" t="str">
        <v xml:space="preserve">0 | </v>
      </c>
      <c r="DQ431" cm="1">
        <f t="array" ref="DQ431:DU431">TRANSPOSE(_xlfn._xlws.SORT(_xlfn._xlws.FILTER(soilAnalyses[soil_analysis_level],soilAnalyses[experiment_ID]=A431)))</f>
        <v>0</v>
      </c>
      <c r="DR431">
        <v>0</v>
      </c>
      <c r="DS431">
        <v>0</v>
      </c>
      <c r="DT431">
        <v>0</v>
      </c>
      <c r="DU431" t="str">
        <v/>
      </c>
    </row>
    <row r="432" spans="2:125" x14ac:dyDescent="0.25">
      <c r="B432" t="str" cm="1">
        <f t="array" ref="B432:F432">TRANSPOSE(_xlfn._xlws.SORT(_xlfn._xlws.FILTER(soilAnalyses[soil_analysis_level]&amp;" | "&amp;soilAnalyses[soil_analysis_name],soilAnalyses[experiment_ID]=A432)))</f>
        <v xml:space="preserve"> | </v>
      </c>
      <c r="C432" t="str">
        <v xml:space="preserve">0 | </v>
      </c>
      <c r="D432" t="str">
        <v xml:space="preserve">0 | </v>
      </c>
      <c r="E432" t="str">
        <v xml:space="preserve">0 | </v>
      </c>
      <c r="F432" t="str">
        <v xml:space="preserve">0 | </v>
      </c>
      <c r="DQ432" cm="1">
        <f t="array" ref="DQ432:DU432">TRANSPOSE(_xlfn._xlws.SORT(_xlfn._xlws.FILTER(soilAnalyses[soil_analysis_level],soilAnalyses[experiment_ID]=A432)))</f>
        <v>0</v>
      </c>
      <c r="DR432">
        <v>0</v>
      </c>
      <c r="DS432">
        <v>0</v>
      </c>
      <c r="DT432">
        <v>0</v>
      </c>
      <c r="DU432" t="str">
        <v/>
      </c>
    </row>
    <row r="433" spans="2:125" x14ac:dyDescent="0.25">
      <c r="B433" t="str" cm="1">
        <f t="array" ref="B433:F433">TRANSPOSE(_xlfn._xlws.SORT(_xlfn._xlws.FILTER(soilAnalyses[soil_analysis_level]&amp;" | "&amp;soilAnalyses[soil_analysis_name],soilAnalyses[experiment_ID]=A433)))</f>
        <v xml:space="preserve"> | </v>
      </c>
      <c r="C433" t="str">
        <v xml:space="preserve">0 | </v>
      </c>
      <c r="D433" t="str">
        <v xml:space="preserve">0 | </v>
      </c>
      <c r="E433" t="str">
        <v xml:space="preserve">0 | </v>
      </c>
      <c r="F433" t="str">
        <v xml:space="preserve">0 | </v>
      </c>
      <c r="DQ433" cm="1">
        <f t="array" ref="DQ433:DU433">TRANSPOSE(_xlfn._xlws.SORT(_xlfn._xlws.FILTER(soilAnalyses[soil_analysis_level],soilAnalyses[experiment_ID]=A433)))</f>
        <v>0</v>
      </c>
      <c r="DR433">
        <v>0</v>
      </c>
      <c r="DS433">
        <v>0</v>
      </c>
      <c r="DT433">
        <v>0</v>
      </c>
      <c r="DU433" t="str">
        <v/>
      </c>
    </row>
    <row r="434" spans="2:125" x14ac:dyDescent="0.25">
      <c r="B434" t="str" cm="1">
        <f t="array" ref="B434:F434">TRANSPOSE(_xlfn._xlws.SORT(_xlfn._xlws.FILTER(soilAnalyses[soil_analysis_level]&amp;" | "&amp;soilAnalyses[soil_analysis_name],soilAnalyses[experiment_ID]=A434)))</f>
        <v xml:space="preserve"> | </v>
      </c>
      <c r="C434" t="str">
        <v xml:space="preserve">0 | </v>
      </c>
      <c r="D434" t="str">
        <v xml:space="preserve">0 | </v>
      </c>
      <c r="E434" t="str">
        <v xml:space="preserve">0 | </v>
      </c>
      <c r="F434" t="str">
        <v xml:space="preserve">0 | </v>
      </c>
      <c r="DQ434" cm="1">
        <f t="array" ref="DQ434:DU434">TRANSPOSE(_xlfn._xlws.SORT(_xlfn._xlws.FILTER(soilAnalyses[soil_analysis_level],soilAnalyses[experiment_ID]=A434)))</f>
        <v>0</v>
      </c>
      <c r="DR434">
        <v>0</v>
      </c>
      <c r="DS434">
        <v>0</v>
      </c>
      <c r="DT434">
        <v>0</v>
      </c>
      <c r="DU434" t="str">
        <v/>
      </c>
    </row>
    <row r="435" spans="2:125" x14ac:dyDescent="0.25">
      <c r="B435" t="str" cm="1">
        <f t="array" ref="B435:F435">TRANSPOSE(_xlfn._xlws.SORT(_xlfn._xlws.FILTER(soilAnalyses[soil_analysis_level]&amp;" | "&amp;soilAnalyses[soil_analysis_name],soilAnalyses[experiment_ID]=A435)))</f>
        <v xml:space="preserve"> | </v>
      </c>
      <c r="C435" t="str">
        <v xml:space="preserve">0 | </v>
      </c>
      <c r="D435" t="str">
        <v xml:space="preserve">0 | </v>
      </c>
      <c r="E435" t="str">
        <v xml:space="preserve">0 | </v>
      </c>
      <c r="F435" t="str">
        <v xml:space="preserve">0 | </v>
      </c>
      <c r="DQ435" cm="1">
        <f t="array" ref="DQ435:DU435">TRANSPOSE(_xlfn._xlws.SORT(_xlfn._xlws.FILTER(soilAnalyses[soil_analysis_level],soilAnalyses[experiment_ID]=A435)))</f>
        <v>0</v>
      </c>
      <c r="DR435">
        <v>0</v>
      </c>
      <c r="DS435">
        <v>0</v>
      </c>
      <c r="DT435">
        <v>0</v>
      </c>
      <c r="DU435" t="str">
        <v/>
      </c>
    </row>
    <row r="436" spans="2:125" x14ac:dyDescent="0.25">
      <c r="B436" t="str" cm="1">
        <f t="array" ref="B436:F436">TRANSPOSE(_xlfn._xlws.SORT(_xlfn._xlws.FILTER(soilAnalyses[soil_analysis_level]&amp;" | "&amp;soilAnalyses[soil_analysis_name],soilAnalyses[experiment_ID]=A436)))</f>
        <v xml:space="preserve"> | </v>
      </c>
      <c r="C436" t="str">
        <v xml:space="preserve">0 | </v>
      </c>
      <c r="D436" t="str">
        <v xml:space="preserve">0 | </v>
      </c>
      <c r="E436" t="str">
        <v xml:space="preserve">0 | </v>
      </c>
      <c r="F436" t="str">
        <v xml:space="preserve">0 | </v>
      </c>
      <c r="DQ436" cm="1">
        <f t="array" ref="DQ436:DU436">TRANSPOSE(_xlfn._xlws.SORT(_xlfn._xlws.FILTER(soilAnalyses[soil_analysis_level],soilAnalyses[experiment_ID]=A436)))</f>
        <v>0</v>
      </c>
      <c r="DR436">
        <v>0</v>
      </c>
      <c r="DS436">
        <v>0</v>
      </c>
      <c r="DT436">
        <v>0</v>
      </c>
      <c r="DU436" t="str">
        <v/>
      </c>
    </row>
    <row r="437" spans="2:125" x14ac:dyDescent="0.25">
      <c r="B437" t="str" cm="1">
        <f t="array" ref="B437:F437">TRANSPOSE(_xlfn._xlws.SORT(_xlfn._xlws.FILTER(soilAnalyses[soil_analysis_level]&amp;" | "&amp;soilAnalyses[soil_analysis_name],soilAnalyses[experiment_ID]=A437)))</f>
        <v xml:space="preserve"> | </v>
      </c>
      <c r="C437" t="str">
        <v xml:space="preserve">0 | </v>
      </c>
      <c r="D437" t="str">
        <v xml:space="preserve">0 | </v>
      </c>
      <c r="E437" t="str">
        <v xml:space="preserve">0 | </v>
      </c>
      <c r="F437" t="str">
        <v xml:space="preserve">0 | </v>
      </c>
      <c r="DQ437" cm="1">
        <f t="array" ref="DQ437:DU437">TRANSPOSE(_xlfn._xlws.SORT(_xlfn._xlws.FILTER(soilAnalyses[soil_analysis_level],soilAnalyses[experiment_ID]=A437)))</f>
        <v>0</v>
      </c>
      <c r="DR437">
        <v>0</v>
      </c>
      <c r="DS437">
        <v>0</v>
      </c>
      <c r="DT437">
        <v>0</v>
      </c>
      <c r="DU437" t="str">
        <v/>
      </c>
    </row>
    <row r="438" spans="2:125" x14ac:dyDescent="0.25">
      <c r="B438" t="str" cm="1">
        <f t="array" ref="B438:F438">TRANSPOSE(_xlfn._xlws.SORT(_xlfn._xlws.FILTER(soilAnalyses[soil_analysis_level]&amp;" | "&amp;soilAnalyses[soil_analysis_name],soilAnalyses[experiment_ID]=A438)))</f>
        <v xml:space="preserve"> | </v>
      </c>
      <c r="C438" t="str">
        <v xml:space="preserve">0 | </v>
      </c>
      <c r="D438" t="str">
        <v xml:space="preserve">0 | </v>
      </c>
      <c r="E438" t="str">
        <v xml:space="preserve">0 | </v>
      </c>
      <c r="F438" t="str">
        <v xml:space="preserve">0 | </v>
      </c>
      <c r="DQ438" cm="1">
        <f t="array" ref="DQ438:DU438">TRANSPOSE(_xlfn._xlws.SORT(_xlfn._xlws.FILTER(soilAnalyses[soil_analysis_level],soilAnalyses[experiment_ID]=A438)))</f>
        <v>0</v>
      </c>
      <c r="DR438">
        <v>0</v>
      </c>
      <c r="DS438">
        <v>0</v>
      </c>
      <c r="DT438">
        <v>0</v>
      </c>
      <c r="DU438" t="str">
        <v/>
      </c>
    </row>
    <row r="439" spans="2:125" x14ac:dyDescent="0.25">
      <c r="B439" t="str" cm="1">
        <f t="array" ref="B439:F439">TRANSPOSE(_xlfn._xlws.SORT(_xlfn._xlws.FILTER(soilAnalyses[soil_analysis_level]&amp;" | "&amp;soilAnalyses[soil_analysis_name],soilAnalyses[experiment_ID]=A439)))</f>
        <v xml:space="preserve"> | </v>
      </c>
      <c r="C439" t="str">
        <v xml:space="preserve">0 | </v>
      </c>
      <c r="D439" t="str">
        <v xml:space="preserve">0 | </v>
      </c>
      <c r="E439" t="str">
        <v xml:space="preserve">0 | </v>
      </c>
      <c r="F439" t="str">
        <v xml:space="preserve">0 | </v>
      </c>
      <c r="DQ439" cm="1">
        <f t="array" ref="DQ439:DU439">TRANSPOSE(_xlfn._xlws.SORT(_xlfn._xlws.FILTER(soilAnalyses[soil_analysis_level],soilAnalyses[experiment_ID]=A439)))</f>
        <v>0</v>
      </c>
      <c r="DR439">
        <v>0</v>
      </c>
      <c r="DS439">
        <v>0</v>
      </c>
      <c r="DT439">
        <v>0</v>
      </c>
      <c r="DU439" t="str">
        <v/>
      </c>
    </row>
    <row r="440" spans="2:125" x14ac:dyDescent="0.25">
      <c r="B440" t="str" cm="1">
        <f t="array" ref="B440:F440">TRANSPOSE(_xlfn._xlws.SORT(_xlfn._xlws.FILTER(soilAnalyses[soil_analysis_level]&amp;" | "&amp;soilAnalyses[soil_analysis_name],soilAnalyses[experiment_ID]=A440)))</f>
        <v xml:space="preserve"> | </v>
      </c>
      <c r="C440" t="str">
        <v xml:space="preserve">0 | </v>
      </c>
      <c r="D440" t="str">
        <v xml:space="preserve">0 | </v>
      </c>
      <c r="E440" t="str">
        <v xml:space="preserve">0 | </v>
      </c>
      <c r="F440" t="str">
        <v xml:space="preserve">0 | </v>
      </c>
      <c r="DQ440" cm="1">
        <f t="array" ref="DQ440:DU440">TRANSPOSE(_xlfn._xlws.SORT(_xlfn._xlws.FILTER(soilAnalyses[soil_analysis_level],soilAnalyses[experiment_ID]=A440)))</f>
        <v>0</v>
      </c>
      <c r="DR440">
        <v>0</v>
      </c>
      <c r="DS440">
        <v>0</v>
      </c>
      <c r="DT440">
        <v>0</v>
      </c>
      <c r="DU440" t="str">
        <v/>
      </c>
    </row>
    <row r="441" spans="2:125" x14ac:dyDescent="0.25">
      <c r="B441" t="str" cm="1">
        <f t="array" ref="B441:F441">TRANSPOSE(_xlfn._xlws.SORT(_xlfn._xlws.FILTER(soilAnalyses[soil_analysis_level]&amp;" | "&amp;soilAnalyses[soil_analysis_name],soilAnalyses[experiment_ID]=A441)))</f>
        <v xml:space="preserve"> | </v>
      </c>
      <c r="C441" t="str">
        <v xml:space="preserve">0 | </v>
      </c>
      <c r="D441" t="str">
        <v xml:space="preserve">0 | </v>
      </c>
      <c r="E441" t="str">
        <v xml:space="preserve">0 | </v>
      </c>
      <c r="F441" t="str">
        <v xml:space="preserve">0 | </v>
      </c>
      <c r="DQ441" cm="1">
        <f t="array" ref="DQ441:DU441">TRANSPOSE(_xlfn._xlws.SORT(_xlfn._xlws.FILTER(soilAnalyses[soil_analysis_level],soilAnalyses[experiment_ID]=A441)))</f>
        <v>0</v>
      </c>
      <c r="DR441">
        <v>0</v>
      </c>
      <c r="DS441">
        <v>0</v>
      </c>
      <c r="DT441">
        <v>0</v>
      </c>
      <c r="DU441" t="str">
        <v/>
      </c>
    </row>
    <row r="442" spans="2:125" x14ac:dyDescent="0.25">
      <c r="B442" t="str" cm="1">
        <f t="array" ref="B442:F442">TRANSPOSE(_xlfn._xlws.SORT(_xlfn._xlws.FILTER(soilAnalyses[soil_analysis_level]&amp;" | "&amp;soilAnalyses[soil_analysis_name],soilAnalyses[experiment_ID]=A442)))</f>
        <v xml:space="preserve"> | </v>
      </c>
      <c r="C442" t="str">
        <v xml:space="preserve">0 | </v>
      </c>
      <c r="D442" t="str">
        <v xml:space="preserve">0 | </v>
      </c>
      <c r="E442" t="str">
        <v xml:space="preserve">0 | </v>
      </c>
      <c r="F442" t="str">
        <v xml:space="preserve">0 | </v>
      </c>
      <c r="DQ442" cm="1">
        <f t="array" ref="DQ442:DU442">TRANSPOSE(_xlfn._xlws.SORT(_xlfn._xlws.FILTER(soilAnalyses[soil_analysis_level],soilAnalyses[experiment_ID]=A442)))</f>
        <v>0</v>
      </c>
      <c r="DR442">
        <v>0</v>
      </c>
      <c r="DS442">
        <v>0</v>
      </c>
      <c r="DT442">
        <v>0</v>
      </c>
      <c r="DU442" t="str">
        <v/>
      </c>
    </row>
    <row r="443" spans="2:125" x14ac:dyDescent="0.25">
      <c r="B443" t="str" cm="1">
        <f t="array" ref="B443:F443">TRANSPOSE(_xlfn._xlws.SORT(_xlfn._xlws.FILTER(soilAnalyses[soil_analysis_level]&amp;" | "&amp;soilAnalyses[soil_analysis_name],soilAnalyses[experiment_ID]=A443)))</f>
        <v xml:space="preserve"> | </v>
      </c>
      <c r="C443" t="str">
        <v xml:space="preserve">0 | </v>
      </c>
      <c r="D443" t="str">
        <v xml:space="preserve">0 | </v>
      </c>
      <c r="E443" t="str">
        <v xml:space="preserve">0 | </v>
      </c>
      <c r="F443" t="str">
        <v xml:space="preserve">0 | </v>
      </c>
      <c r="DQ443" cm="1">
        <f t="array" ref="DQ443:DU443">TRANSPOSE(_xlfn._xlws.SORT(_xlfn._xlws.FILTER(soilAnalyses[soil_analysis_level],soilAnalyses[experiment_ID]=A443)))</f>
        <v>0</v>
      </c>
      <c r="DR443">
        <v>0</v>
      </c>
      <c r="DS443">
        <v>0</v>
      </c>
      <c r="DT443">
        <v>0</v>
      </c>
      <c r="DU443" t="str">
        <v/>
      </c>
    </row>
    <row r="444" spans="2:125" x14ac:dyDescent="0.25">
      <c r="B444" t="str" cm="1">
        <f t="array" ref="B444:F444">TRANSPOSE(_xlfn._xlws.SORT(_xlfn._xlws.FILTER(soilAnalyses[soil_analysis_level]&amp;" | "&amp;soilAnalyses[soil_analysis_name],soilAnalyses[experiment_ID]=A444)))</f>
        <v xml:space="preserve"> | </v>
      </c>
      <c r="C444" t="str">
        <v xml:space="preserve">0 | </v>
      </c>
      <c r="D444" t="str">
        <v xml:space="preserve">0 | </v>
      </c>
      <c r="E444" t="str">
        <v xml:space="preserve">0 | </v>
      </c>
      <c r="F444" t="str">
        <v xml:space="preserve">0 | </v>
      </c>
      <c r="DQ444" cm="1">
        <f t="array" ref="DQ444:DU444">TRANSPOSE(_xlfn._xlws.SORT(_xlfn._xlws.FILTER(soilAnalyses[soil_analysis_level],soilAnalyses[experiment_ID]=A444)))</f>
        <v>0</v>
      </c>
      <c r="DR444">
        <v>0</v>
      </c>
      <c r="DS444">
        <v>0</v>
      </c>
      <c r="DT444">
        <v>0</v>
      </c>
      <c r="DU444" t="str">
        <v/>
      </c>
    </row>
    <row r="445" spans="2:125" x14ac:dyDescent="0.25">
      <c r="B445" t="str" cm="1">
        <f t="array" ref="B445:F445">TRANSPOSE(_xlfn._xlws.SORT(_xlfn._xlws.FILTER(soilAnalyses[soil_analysis_level]&amp;" | "&amp;soilAnalyses[soil_analysis_name],soilAnalyses[experiment_ID]=A445)))</f>
        <v xml:space="preserve"> | </v>
      </c>
      <c r="C445" t="str">
        <v xml:space="preserve">0 | </v>
      </c>
      <c r="D445" t="str">
        <v xml:space="preserve">0 | </v>
      </c>
      <c r="E445" t="str">
        <v xml:space="preserve">0 | </v>
      </c>
      <c r="F445" t="str">
        <v xml:space="preserve">0 | </v>
      </c>
      <c r="DQ445" cm="1">
        <f t="array" ref="DQ445:DU445">TRANSPOSE(_xlfn._xlws.SORT(_xlfn._xlws.FILTER(soilAnalyses[soil_analysis_level],soilAnalyses[experiment_ID]=A445)))</f>
        <v>0</v>
      </c>
      <c r="DR445">
        <v>0</v>
      </c>
      <c r="DS445">
        <v>0</v>
      </c>
      <c r="DT445">
        <v>0</v>
      </c>
      <c r="DU445" t="str">
        <v/>
      </c>
    </row>
    <row r="446" spans="2:125" x14ac:dyDescent="0.25">
      <c r="B446" t="str" cm="1">
        <f t="array" ref="B446:F446">TRANSPOSE(_xlfn._xlws.SORT(_xlfn._xlws.FILTER(soilAnalyses[soil_analysis_level]&amp;" | "&amp;soilAnalyses[soil_analysis_name],soilAnalyses[experiment_ID]=A446)))</f>
        <v xml:space="preserve"> | </v>
      </c>
      <c r="C446" t="str">
        <v xml:space="preserve">0 | </v>
      </c>
      <c r="D446" t="str">
        <v xml:space="preserve">0 | </v>
      </c>
      <c r="E446" t="str">
        <v xml:space="preserve">0 | </v>
      </c>
      <c r="F446" t="str">
        <v xml:space="preserve">0 | </v>
      </c>
      <c r="DQ446" cm="1">
        <f t="array" ref="DQ446:DU446">TRANSPOSE(_xlfn._xlws.SORT(_xlfn._xlws.FILTER(soilAnalyses[soil_analysis_level],soilAnalyses[experiment_ID]=A446)))</f>
        <v>0</v>
      </c>
      <c r="DR446">
        <v>0</v>
      </c>
      <c r="DS446">
        <v>0</v>
      </c>
      <c r="DT446">
        <v>0</v>
      </c>
      <c r="DU446" t="str">
        <v/>
      </c>
    </row>
    <row r="447" spans="2:125" x14ac:dyDescent="0.25">
      <c r="B447" t="str" cm="1">
        <f t="array" ref="B447:F447">TRANSPOSE(_xlfn._xlws.SORT(_xlfn._xlws.FILTER(soilAnalyses[soil_analysis_level]&amp;" | "&amp;soilAnalyses[soil_analysis_name],soilAnalyses[experiment_ID]=A447)))</f>
        <v xml:space="preserve"> | </v>
      </c>
      <c r="C447" t="str">
        <v xml:space="preserve">0 | </v>
      </c>
      <c r="D447" t="str">
        <v xml:space="preserve">0 | </v>
      </c>
      <c r="E447" t="str">
        <v xml:space="preserve">0 | </v>
      </c>
      <c r="F447" t="str">
        <v xml:space="preserve">0 | </v>
      </c>
      <c r="DQ447" cm="1">
        <f t="array" ref="DQ447:DU447">TRANSPOSE(_xlfn._xlws.SORT(_xlfn._xlws.FILTER(soilAnalyses[soil_analysis_level],soilAnalyses[experiment_ID]=A447)))</f>
        <v>0</v>
      </c>
      <c r="DR447">
        <v>0</v>
      </c>
      <c r="DS447">
        <v>0</v>
      </c>
      <c r="DT447">
        <v>0</v>
      </c>
      <c r="DU447" t="str">
        <v/>
      </c>
    </row>
    <row r="448" spans="2:125" x14ac:dyDescent="0.25">
      <c r="B448" t="str" cm="1">
        <f t="array" ref="B448:F448">TRANSPOSE(_xlfn._xlws.SORT(_xlfn._xlws.FILTER(soilAnalyses[soil_analysis_level]&amp;" | "&amp;soilAnalyses[soil_analysis_name],soilAnalyses[experiment_ID]=A448)))</f>
        <v xml:space="preserve"> | </v>
      </c>
      <c r="C448" t="str">
        <v xml:space="preserve">0 | </v>
      </c>
      <c r="D448" t="str">
        <v xml:space="preserve">0 | </v>
      </c>
      <c r="E448" t="str">
        <v xml:space="preserve">0 | </v>
      </c>
      <c r="F448" t="str">
        <v xml:space="preserve">0 | </v>
      </c>
      <c r="DQ448" cm="1">
        <f t="array" ref="DQ448:DU448">TRANSPOSE(_xlfn._xlws.SORT(_xlfn._xlws.FILTER(soilAnalyses[soil_analysis_level],soilAnalyses[experiment_ID]=A448)))</f>
        <v>0</v>
      </c>
      <c r="DR448">
        <v>0</v>
      </c>
      <c r="DS448">
        <v>0</v>
      </c>
      <c r="DT448">
        <v>0</v>
      </c>
      <c r="DU448" t="str">
        <v/>
      </c>
    </row>
    <row r="449" spans="2:125" x14ac:dyDescent="0.25">
      <c r="B449" t="str" cm="1">
        <f t="array" ref="B449:F449">TRANSPOSE(_xlfn._xlws.SORT(_xlfn._xlws.FILTER(soilAnalyses[soil_analysis_level]&amp;" | "&amp;soilAnalyses[soil_analysis_name],soilAnalyses[experiment_ID]=A449)))</f>
        <v xml:space="preserve"> | </v>
      </c>
      <c r="C449" t="str">
        <v xml:space="preserve">0 | </v>
      </c>
      <c r="D449" t="str">
        <v xml:space="preserve">0 | </v>
      </c>
      <c r="E449" t="str">
        <v xml:space="preserve">0 | </v>
      </c>
      <c r="F449" t="str">
        <v xml:space="preserve">0 | </v>
      </c>
      <c r="DQ449" cm="1">
        <f t="array" ref="DQ449:DU449">TRANSPOSE(_xlfn._xlws.SORT(_xlfn._xlws.FILTER(soilAnalyses[soil_analysis_level],soilAnalyses[experiment_ID]=A449)))</f>
        <v>0</v>
      </c>
      <c r="DR449">
        <v>0</v>
      </c>
      <c r="DS449">
        <v>0</v>
      </c>
      <c r="DT449">
        <v>0</v>
      </c>
      <c r="DU449" t="str">
        <v/>
      </c>
    </row>
    <row r="450" spans="2:125" x14ac:dyDescent="0.25">
      <c r="B450" t="str" cm="1">
        <f t="array" ref="B450:F450">TRANSPOSE(_xlfn._xlws.SORT(_xlfn._xlws.FILTER(soilAnalyses[soil_analysis_level]&amp;" | "&amp;soilAnalyses[soil_analysis_name],soilAnalyses[experiment_ID]=A450)))</f>
        <v xml:space="preserve"> | </v>
      </c>
      <c r="C450" t="str">
        <v xml:space="preserve">0 | </v>
      </c>
      <c r="D450" t="str">
        <v xml:space="preserve">0 | </v>
      </c>
      <c r="E450" t="str">
        <v xml:space="preserve">0 | </v>
      </c>
      <c r="F450" t="str">
        <v xml:space="preserve">0 | </v>
      </c>
      <c r="DQ450" cm="1">
        <f t="array" ref="DQ450:DU450">TRANSPOSE(_xlfn._xlws.SORT(_xlfn._xlws.FILTER(soilAnalyses[soil_analysis_level],soilAnalyses[experiment_ID]=A450)))</f>
        <v>0</v>
      </c>
      <c r="DR450">
        <v>0</v>
      </c>
      <c r="DS450">
        <v>0</v>
      </c>
      <c r="DT450">
        <v>0</v>
      </c>
      <c r="DU450" t="str">
        <v/>
      </c>
    </row>
    <row r="451" spans="2:125" x14ac:dyDescent="0.25">
      <c r="B451" t="str" cm="1">
        <f t="array" ref="B451:F451">TRANSPOSE(_xlfn._xlws.SORT(_xlfn._xlws.FILTER(soilAnalyses[soil_analysis_level]&amp;" | "&amp;soilAnalyses[soil_analysis_name],soilAnalyses[experiment_ID]=A451)))</f>
        <v xml:space="preserve"> | </v>
      </c>
      <c r="C451" t="str">
        <v xml:space="preserve">0 | </v>
      </c>
      <c r="D451" t="str">
        <v xml:space="preserve">0 | </v>
      </c>
      <c r="E451" t="str">
        <v xml:space="preserve">0 | </v>
      </c>
      <c r="F451" t="str">
        <v xml:space="preserve">0 | </v>
      </c>
      <c r="DQ451" cm="1">
        <f t="array" ref="DQ451:DU451">TRANSPOSE(_xlfn._xlws.SORT(_xlfn._xlws.FILTER(soilAnalyses[soil_analysis_level],soilAnalyses[experiment_ID]=A451)))</f>
        <v>0</v>
      </c>
      <c r="DR451">
        <v>0</v>
      </c>
      <c r="DS451">
        <v>0</v>
      </c>
      <c r="DT451">
        <v>0</v>
      </c>
      <c r="DU451" t="str">
        <v/>
      </c>
    </row>
    <row r="452" spans="2:125" x14ac:dyDescent="0.25">
      <c r="B452" t="str" cm="1">
        <f t="array" ref="B452:F452">TRANSPOSE(_xlfn._xlws.SORT(_xlfn._xlws.FILTER(soilAnalyses[soil_analysis_level]&amp;" | "&amp;soilAnalyses[soil_analysis_name],soilAnalyses[experiment_ID]=A452)))</f>
        <v xml:space="preserve"> | </v>
      </c>
      <c r="C452" t="str">
        <v xml:space="preserve">0 | </v>
      </c>
      <c r="D452" t="str">
        <v xml:space="preserve">0 | </v>
      </c>
      <c r="E452" t="str">
        <v xml:space="preserve">0 | </v>
      </c>
      <c r="F452" t="str">
        <v xml:space="preserve">0 | </v>
      </c>
      <c r="DQ452" cm="1">
        <f t="array" ref="DQ452:DU452">TRANSPOSE(_xlfn._xlws.SORT(_xlfn._xlws.FILTER(soilAnalyses[soil_analysis_level],soilAnalyses[experiment_ID]=A452)))</f>
        <v>0</v>
      </c>
      <c r="DR452">
        <v>0</v>
      </c>
      <c r="DS452">
        <v>0</v>
      </c>
      <c r="DT452">
        <v>0</v>
      </c>
      <c r="DU452" t="str">
        <v/>
      </c>
    </row>
    <row r="453" spans="2:125" x14ac:dyDescent="0.25">
      <c r="B453" t="str" cm="1">
        <f t="array" ref="B453:F453">TRANSPOSE(_xlfn._xlws.SORT(_xlfn._xlws.FILTER(soilAnalyses[soil_analysis_level]&amp;" | "&amp;soilAnalyses[soil_analysis_name],soilAnalyses[experiment_ID]=A453)))</f>
        <v xml:space="preserve"> | </v>
      </c>
      <c r="C453" t="str">
        <v xml:space="preserve">0 | </v>
      </c>
      <c r="D453" t="str">
        <v xml:space="preserve">0 | </v>
      </c>
      <c r="E453" t="str">
        <v xml:space="preserve">0 | </v>
      </c>
      <c r="F453" t="str">
        <v xml:space="preserve">0 | </v>
      </c>
      <c r="DQ453" cm="1">
        <f t="array" ref="DQ453:DU453">TRANSPOSE(_xlfn._xlws.SORT(_xlfn._xlws.FILTER(soilAnalyses[soil_analysis_level],soilAnalyses[experiment_ID]=A453)))</f>
        <v>0</v>
      </c>
      <c r="DR453">
        <v>0</v>
      </c>
      <c r="DS453">
        <v>0</v>
      </c>
      <c r="DT453">
        <v>0</v>
      </c>
      <c r="DU453" t="str">
        <v/>
      </c>
    </row>
    <row r="454" spans="2:125" x14ac:dyDescent="0.25">
      <c r="B454" t="str" cm="1">
        <f t="array" ref="B454:F454">TRANSPOSE(_xlfn._xlws.SORT(_xlfn._xlws.FILTER(soilAnalyses[soil_analysis_level]&amp;" | "&amp;soilAnalyses[soil_analysis_name],soilAnalyses[experiment_ID]=A454)))</f>
        <v xml:space="preserve"> | </v>
      </c>
      <c r="C454" t="str">
        <v xml:space="preserve">0 | </v>
      </c>
      <c r="D454" t="str">
        <v xml:space="preserve">0 | </v>
      </c>
      <c r="E454" t="str">
        <v xml:space="preserve">0 | </v>
      </c>
      <c r="F454" t="str">
        <v xml:space="preserve">0 | </v>
      </c>
      <c r="DQ454" cm="1">
        <f t="array" ref="DQ454:DU454">TRANSPOSE(_xlfn._xlws.SORT(_xlfn._xlws.FILTER(soilAnalyses[soil_analysis_level],soilAnalyses[experiment_ID]=A454)))</f>
        <v>0</v>
      </c>
      <c r="DR454">
        <v>0</v>
      </c>
      <c r="DS454">
        <v>0</v>
      </c>
      <c r="DT454">
        <v>0</v>
      </c>
      <c r="DU454" t="str">
        <v/>
      </c>
    </row>
    <row r="455" spans="2:125" x14ac:dyDescent="0.25">
      <c r="B455" t="str" cm="1">
        <f t="array" ref="B455:F455">TRANSPOSE(_xlfn._xlws.SORT(_xlfn._xlws.FILTER(soilAnalyses[soil_analysis_level]&amp;" | "&amp;soilAnalyses[soil_analysis_name],soilAnalyses[experiment_ID]=A455)))</f>
        <v xml:space="preserve"> | </v>
      </c>
      <c r="C455" t="str">
        <v xml:space="preserve">0 | </v>
      </c>
      <c r="D455" t="str">
        <v xml:space="preserve">0 | </v>
      </c>
      <c r="E455" t="str">
        <v xml:space="preserve">0 | </v>
      </c>
      <c r="F455" t="str">
        <v xml:space="preserve">0 | </v>
      </c>
      <c r="DQ455" cm="1">
        <f t="array" ref="DQ455:DU455">TRANSPOSE(_xlfn._xlws.SORT(_xlfn._xlws.FILTER(soilAnalyses[soil_analysis_level],soilAnalyses[experiment_ID]=A455)))</f>
        <v>0</v>
      </c>
      <c r="DR455">
        <v>0</v>
      </c>
      <c r="DS455">
        <v>0</v>
      </c>
      <c r="DT455">
        <v>0</v>
      </c>
      <c r="DU455" t="str">
        <v/>
      </c>
    </row>
    <row r="456" spans="2:125" x14ac:dyDescent="0.25">
      <c r="B456" t="str" cm="1">
        <f t="array" ref="B456:F456">TRANSPOSE(_xlfn._xlws.SORT(_xlfn._xlws.FILTER(soilAnalyses[soil_analysis_level]&amp;" | "&amp;soilAnalyses[soil_analysis_name],soilAnalyses[experiment_ID]=A456)))</f>
        <v xml:space="preserve"> | </v>
      </c>
      <c r="C456" t="str">
        <v xml:space="preserve">0 | </v>
      </c>
      <c r="D456" t="str">
        <v xml:space="preserve">0 | </v>
      </c>
      <c r="E456" t="str">
        <v xml:space="preserve">0 | </v>
      </c>
      <c r="F456" t="str">
        <v xml:space="preserve">0 | </v>
      </c>
      <c r="DQ456" cm="1">
        <f t="array" ref="DQ456:DU456">TRANSPOSE(_xlfn._xlws.SORT(_xlfn._xlws.FILTER(soilAnalyses[soil_analysis_level],soilAnalyses[experiment_ID]=A456)))</f>
        <v>0</v>
      </c>
      <c r="DR456">
        <v>0</v>
      </c>
      <c r="DS456">
        <v>0</v>
      </c>
      <c r="DT456">
        <v>0</v>
      </c>
      <c r="DU456" t="str">
        <v/>
      </c>
    </row>
    <row r="457" spans="2:125" x14ac:dyDescent="0.25">
      <c r="B457" t="str" cm="1">
        <f t="array" ref="B457:F457">TRANSPOSE(_xlfn._xlws.SORT(_xlfn._xlws.FILTER(soilAnalyses[soil_analysis_level]&amp;" | "&amp;soilAnalyses[soil_analysis_name],soilAnalyses[experiment_ID]=A457)))</f>
        <v xml:space="preserve"> | </v>
      </c>
      <c r="C457" t="str">
        <v xml:space="preserve">0 | </v>
      </c>
      <c r="D457" t="str">
        <v xml:space="preserve">0 | </v>
      </c>
      <c r="E457" t="str">
        <v xml:space="preserve">0 | </v>
      </c>
      <c r="F457" t="str">
        <v xml:space="preserve">0 | </v>
      </c>
      <c r="DQ457" cm="1">
        <f t="array" ref="DQ457:DU457">TRANSPOSE(_xlfn._xlws.SORT(_xlfn._xlws.FILTER(soilAnalyses[soil_analysis_level],soilAnalyses[experiment_ID]=A457)))</f>
        <v>0</v>
      </c>
      <c r="DR457">
        <v>0</v>
      </c>
      <c r="DS457">
        <v>0</v>
      </c>
      <c r="DT457">
        <v>0</v>
      </c>
      <c r="DU457" t="str">
        <v/>
      </c>
    </row>
    <row r="458" spans="2:125" x14ac:dyDescent="0.25">
      <c r="B458" t="str" cm="1">
        <f t="array" ref="B458:F458">TRANSPOSE(_xlfn._xlws.SORT(_xlfn._xlws.FILTER(soilAnalyses[soil_analysis_level]&amp;" | "&amp;soilAnalyses[soil_analysis_name],soilAnalyses[experiment_ID]=A458)))</f>
        <v xml:space="preserve"> | </v>
      </c>
      <c r="C458" t="str">
        <v xml:space="preserve">0 | </v>
      </c>
      <c r="D458" t="str">
        <v xml:space="preserve">0 | </v>
      </c>
      <c r="E458" t="str">
        <v xml:space="preserve">0 | </v>
      </c>
      <c r="F458" t="str">
        <v xml:space="preserve">0 | </v>
      </c>
      <c r="DQ458" cm="1">
        <f t="array" ref="DQ458:DU458">TRANSPOSE(_xlfn._xlws.SORT(_xlfn._xlws.FILTER(soilAnalyses[soil_analysis_level],soilAnalyses[experiment_ID]=A458)))</f>
        <v>0</v>
      </c>
      <c r="DR458">
        <v>0</v>
      </c>
      <c r="DS458">
        <v>0</v>
      </c>
      <c r="DT458">
        <v>0</v>
      </c>
      <c r="DU458" t="str">
        <v/>
      </c>
    </row>
    <row r="459" spans="2:125" x14ac:dyDescent="0.25">
      <c r="B459" t="str" cm="1">
        <f t="array" ref="B459:F459">TRANSPOSE(_xlfn._xlws.SORT(_xlfn._xlws.FILTER(soilAnalyses[soil_analysis_level]&amp;" | "&amp;soilAnalyses[soil_analysis_name],soilAnalyses[experiment_ID]=A459)))</f>
        <v xml:space="preserve"> | </v>
      </c>
      <c r="C459" t="str">
        <v xml:space="preserve">0 | </v>
      </c>
      <c r="D459" t="str">
        <v xml:space="preserve">0 | </v>
      </c>
      <c r="E459" t="str">
        <v xml:space="preserve">0 | </v>
      </c>
      <c r="F459" t="str">
        <v xml:space="preserve">0 | </v>
      </c>
      <c r="DQ459" cm="1">
        <f t="array" ref="DQ459:DU459">TRANSPOSE(_xlfn._xlws.SORT(_xlfn._xlws.FILTER(soilAnalyses[soil_analysis_level],soilAnalyses[experiment_ID]=A459)))</f>
        <v>0</v>
      </c>
      <c r="DR459">
        <v>0</v>
      </c>
      <c r="DS459">
        <v>0</v>
      </c>
      <c r="DT459">
        <v>0</v>
      </c>
      <c r="DU459" t="str">
        <v/>
      </c>
    </row>
    <row r="460" spans="2:125" x14ac:dyDescent="0.25">
      <c r="B460" t="str" cm="1">
        <f t="array" ref="B460:F460">TRANSPOSE(_xlfn._xlws.SORT(_xlfn._xlws.FILTER(soilAnalyses[soil_analysis_level]&amp;" | "&amp;soilAnalyses[soil_analysis_name],soilAnalyses[experiment_ID]=A460)))</f>
        <v xml:space="preserve"> | </v>
      </c>
      <c r="C460" t="str">
        <v xml:space="preserve">0 | </v>
      </c>
      <c r="D460" t="str">
        <v xml:space="preserve">0 | </v>
      </c>
      <c r="E460" t="str">
        <v xml:space="preserve">0 | </v>
      </c>
      <c r="F460" t="str">
        <v xml:space="preserve">0 | </v>
      </c>
      <c r="DQ460" cm="1">
        <f t="array" ref="DQ460:DU460">TRANSPOSE(_xlfn._xlws.SORT(_xlfn._xlws.FILTER(soilAnalyses[soil_analysis_level],soilAnalyses[experiment_ID]=A460)))</f>
        <v>0</v>
      </c>
      <c r="DR460">
        <v>0</v>
      </c>
      <c r="DS460">
        <v>0</v>
      </c>
      <c r="DT460">
        <v>0</v>
      </c>
      <c r="DU460" t="str">
        <v/>
      </c>
    </row>
    <row r="461" spans="2:125" x14ac:dyDescent="0.25">
      <c r="B461" t="str" cm="1">
        <f t="array" ref="B461:F461">TRANSPOSE(_xlfn._xlws.SORT(_xlfn._xlws.FILTER(soilAnalyses[soil_analysis_level]&amp;" | "&amp;soilAnalyses[soil_analysis_name],soilAnalyses[experiment_ID]=A461)))</f>
        <v xml:space="preserve"> | </v>
      </c>
      <c r="C461" t="str">
        <v xml:space="preserve">0 | </v>
      </c>
      <c r="D461" t="str">
        <v xml:space="preserve">0 | </v>
      </c>
      <c r="E461" t="str">
        <v xml:space="preserve">0 | </v>
      </c>
      <c r="F461" t="str">
        <v xml:space="preserve">0 | </v>
      </c>
      <c r="DQ461" cm="1">
        <f t="array" ref="DQ461:DU461">TRANSPOSE(_xlfn._xlws.SORT(_xlfn._xlws.FILTER(soilAnalyses[soil_analysis_level],soilAnalyses[experiment_ID]=A461)))</f>
        <v>0</v>
      </c>
      <c r="DR461">
        <v>0</v>
      </c>
      <c r="DS461">
        <v>0</v>
      </c>
      <c r="DT461">
        <v>0</v>
      </c>
      <c r="DU461" t="str">
        <v/>
      </c>
    </row>
    <row r="462" spans="2:125" x14ac:dyDescent="0.25">
      <c r="B462" t="str" cm="1">
        <f t="array" ref="B462:F462">TRANSPOSE(_xlfn._xlws.SORT(_xlfn._xlws.FILTER(soilAnalyses[soil_analysis_level]&amp;" | "&amp;soilAnalyses[soil_analysis_name],soilAnalyses[experiment_ID]=A462)))</f>
        <v xml:space="preserve"> | </v>
      </c>
      <c r="C462" t="str">
        <v xml:space="preserve">0 | </v>
      </c>
      <c r="D462" t="str">
        <v xml:space="preserve">0 | </v>
      </c>
      <c r="E462" t="str">
        <v xml:space="preserve">0 | </v>
      </c>
      <c r="F462" t="str">
        <v xml:space="preserve">0 | </v>
      </c>
      <c r="DQ462" cm="1">
        <f t="array" ref="DQ462:DU462">TRANSPOSE(_xlfn._xlws.SORT(_xlfn._xlws.FILTER(soilAnalyses[soil_analysis_level],soilAnalyses[experiment_ID]=A462)))</f>
        <v>0</v>
      </c>
      <c r="DR462">
        <v>0</v>
      </c>
      <c r="DS462">
        <v>0</v>
      </c>
      <c r="DT462">
        <v>0</v>
      </c>
      <c r="DU462" t="str">
        <v/>
      </c>
    </row>
    <row r="463" spans="2:125" x14ac:dyDescent="0.25">
      <c r="B463" t="str" cm="1">
        <f t="array" ref="B463:F463">TRANSPOSE(_xlfn._xlws.SORT(_xlfn._xlws.FILTER(soilAnalyses[soil_analysis_level]&amp;" | "&amp;soilAnalyses[soil_analysis_name],soilAnalyses[experiment_ID]=A463)))</f>
        <v xml:space="preserve"> | </v>
      </c>
      <c r="C463" t="str">
        <v xml:space="preserve">0 | </v>
      </c>
      <c r="D463" t="str">
        <v xml:space="preserve">0 | </v>
      </c>
      <c r="E463" t="str">
        <v xml:space="preserve">0 | </v>
      </c>
      <c r="F463" t="str">
        <v xml:space="preserve">0 | </v>
      </c>
      <c r="DQ463" cm="1">
        <f t="array" ref="DQ463:DU463">TRANSPOSE(_xlfn._xlws.SORT(_xlfn._xlws.FILTER(soilAnalyses[soil_analysis_level],soilAnalyses[experiment_ID]=A463)))</f>
        <v>0</v>
      </c>
      <c r="DR463">
        <v>0</v>
      </c>
      <c r="DS463">
        <v>0</v>
      </c>
      <c r="DT463">
        <v>0</v>
      </c>
      <c r="DU463" t="str">
        <v/>
      </c>
    </row>
    <row r="464" spans="2:125" x14ac:dyDescent="0.25">
      <c r="B464" t="str" cm="1">
        <f t="array" ref="B464:F464">TRANSPOSE(_xlfn._xlws.SORT(_xlfn._xlws.FILTER(soilAnalyses[soil_analysis_level]&amp;" | "&amp;soilAnalyses[soil_analysis_name],soilAnalyses[experiment_ID]=A464)))</f>
        <v xml:space="preserve"> | </v>
      </c>
      <c r="C464" t="str">
        <v xml:space="preserve">0 | </v>
      </c>
      <c r="D464" t="str">
        <v xml:space="preserve">0 | </v>
      </c>
      <c r="E464" t="str">
        <v xml:space="preserve">0 | </v>
      </c>
      <c r="F464" t="str">
        <v xml:space="preserve">0 | </v>
      </c>
      <c r="DQ464" cm="1">
        <f t="array" ref="DQ464:DU464">TRANSPOSE(_xlfn._xlws.SORT(_xlfn._xlws.FILTER(soilAnalyses[soil_analysis_level],soilAnalyses[experiment_ID]=A464)))</f>
        <v>0</v>
      </c>
      <c r="DR464">
        <v>0</v>
      </c>
      <c r="DS464">
        <v>0</v>
      </c>
      <c r="DT464">
        <v>0</v>
      </c>
      <c r="DU464" t="str">
        <v/>
      </c>
    </row>
    <row r="465" spans="2:125" x14ac:dyDescent="0.25">
      <c r="B465" t="str" cm="1">
        <f t="array" ref="B465:F465">TRANSPOSE(_xlfn._xlws.SORT(_xlfn._xlws.FILTER(soilAnalyses[soil_analysis_level]&amp;" | "&amp;soilAnalyses[soil_analysis_name],soilAnalyses[experiment_ID]=A465)))</f>
        <v xml:space="preserve"> | </v>
      </c>
      <c r="C465" t="str">
        <v xml:space="preserve">0 | </v>
      </c>
      <c r="D465" t="str">
        <v xml:space="preserve">0 | </v>
      </c>
      <c r="E465" t="str">
        <v xml:space="preserve">0 | </v>
      </c>
      <c r="F465" t="str">
        <v xml:space="preserve">0 | </v>
      </c>
      <c r="DQ465" cm="1">
        <f t="array" ref="DQ465:DU465">TRANSPOSE(_xlfn._xlws.SORT(_xlfn._xlws.FILTER(soilAnalyses[soil_analysis_level],soilAnalyses[experiment_ID]=A465)))</f>
        <v>0</v>
      </c>
      <c r="DR465">
        <v>0</v>
      </c>
      <c r="DS465">
        <v>0</v>
      </c>
      <c r="DT465">
        <v>0</v>
      </c>
      <c r="DU465" t="str">
        <v/>
      </c>
    </row>
    <row r="466" spans="2:125" x14ac:dyDescent="0.25">
      <c r="B466" t="str" cm="1">
        <f t="array" ref="B466:F466">TRANSPOSE(_xlfn._xlws.SORT(_xlfn._xlws.FILTER(soilAnalyses[soil_analysis_level]&amp;" | "&amp;soilAnalyses[soil_analysis_name],soilAnalyses[experiment_ID]=A466)))</f>
        <v xml:space="preserve"> | </v>
      </c>
      <c r="C466" t="str">
        <v xml:space="preserve">0 | </v>
      </c>
      <c r="D466" t="str">
        <v xml:space="preserve">0 | </v>
      </c>
      <c r="E466" t="str">
        <v xml:space="preserve">0 | </v>
      </c>
      <c r="F466" t="str">
        <v xml:space="preserve">0 | </v>
      </c>
      <c r="DQ466" cm="1">
        <f t="array" ref="DQ466:DU466">TRANSPOSE(_xlfn._xlws.SORT(_xlfn._xlws.FILTER(soilAnalyses[soil_analysis_level],soilAnalyses[experiment_ID]=A466)))</f>
        <v>0</v>
      </c>
      <c r="DR466">
        <v>0</v>
      </c>
      <c r="DS466">
        <v>0</v>
      </c>
      <c r="DT466">
        <v>0</v>
      </c>
      <c r="DU466" t="str">
        <v/>
      </c>
    </row>
    <row r="467" spans="2:125" x14ac:dyDescent="0.25">
      <c r="B467" t="str" cm="1">
        <f t="array" ref="B467:F467">TRANSPOSE(_xlfn._xlws.SORT(_xlfn._xlws.FILTER(soilAnalyses[soil_analysis_level]&amp;" | "&amp;soilAnalyses[soil_analysis_name],soilAnalyses[experiment_ID]=A467)))</f>
        <v xml:space="preserve"> | </v>
      </c>
      <c r="C467" t="str">
        <v xml:space="preserve">0 | </v>
      </c>
      <c r="D467" t="str">
        <v xml:space="preserve">0 | </v>
      </c>
      <c r="E467" t="str">
        <v xml:space="preserve">0 | </v>
      </c>
      <c r="F467" t="str">
        <v xml:space="preserve">0 | </v>
      </c>
      <c r="DQ467" cm="1">
        <f t="array" ref="DQ467:DU467">TRANSPOSE(_xlfn._xlws.SORT(_xlfn._xlws.FILTER(soilAnalyses[soil_analysis_level],soilAnalyses[experiment_ID]=A467)))</f>
        <v>0</v>
      </c>
      <c r="DR467">
        <v>0</v>
      </c>
      <c r="DS467">
        <v>0</v>
      </c>
      <c r="DT467">
        <v>0</v>
      </c>
      <c r="DU467" t="str">
        <v/>
      </c>
    </row>
    <row r="468" spans="2:125" x14ac:dyDescent="0.25">
      <c r="B468" t="str" cm="1">
        <f t="array" ref="B468:F468">TRANSPOSE(_xlfn._xlws.SORT(_xlfn._xlws.FILTER(soilAnalyses[soil_analysis_level]&amp;" | "&amp;soilAnalyses[soil_analysis_name],soilAnalyses[experiment_ID]=A468)))</f>
        <v xml:space="preserve"> | </v>
      </c>
      <c r="C468" t="str">
        <v xml:space="preserve">0 | </v>
      </c>
      <c r="D468" t="str">
        <v xml:space="preserve">0 | </v>
      </c>
      <c r="E468" t="str">
        <v xml:space="preserve">0 | </v>
      </c>
      <c r="F468" t="str">
        <v xml:space="preserve">0 | </v>
      </c>
      <c r="DQ468" cm="1">
        <f t="array" ref="DQ468:DU468">TRANSPOSE(_xlfn._xlws.SORT(_xlfn._xlws.FILTER(soilAnalyses[soil_analysis_level],soilAnalyses[experiment_ID]=A468)))</f>
        <v>0</v>
      </c>
      <c r="DR468">
        <v>0</v>
      </c>
      <c r="DS468">
        <v>0</v>
      </c>
      <c r="DT468">
        <v>0</v>
      </c>
      <c r="DU468" t="str">
        <v/>
      </c>
    </row>
    <row r="469" spans="2:125" x14ac:dyDescent="0.25">
      <c r="B469" t="str" cm="1">
        <f t="array" ref="B469:F469">TRANSPOSE(_xlfn._xlws.SORT(_xlfn._xlws.FILTER(soilAnalyses[soil_analysis_level]&amp;" | "&amp;soilAnalyses[soil_analysis_name],soilAnalyses[experiment_ID]=A469)))</f>
        <v xml:space="preserve"> | </v>
      </c>
      <c r="C469" t="str">
        <v xml:space="preserve">0 | </v>
      </c>
      <c r="D469" t="str">
        <v xml:space="preserve">0 | </v>
      </c>
      <c r="E469" t="str">
        <v xml:space="preserve">0 | </v>
      </c>
      <c r="F469" t="str">
        <v xml:space="preserve">0 | </v>
      </c>
      <c r="DQ469" cm="1">
        <f t="array" ref="DQ469:DU469">TRANSPOSE(_xlfn._xlws.SORT(_xlfn._xlws.FILTER(soilAnalyses[soil_analysis_level],soilAnalyses[experiment_ID]=A469)))</f>
        <v>0</v>
      </c>
      <c r="DR469">
        <v>0</v>
      </c>
      <c r="DS469">
        <v>0</v>
      </c>
      <c r="DT469">
        <v>0</v>
      </c>
      <c r="DU469" t="str">
        <v/>
      </c>
    </row>
    <row r="470" spans="2:125" x14ac:dyDescent="0.25">
      <c r="B470" t="str" cm="1">
        <f t="array" ref="B470:F470">TRANSPOSE(_xlfn._xlws.SORT(_xlfn._xlws.FILTER(soilAnalyses[soil_analysis_level]&amp;" | "&amp;soilAnalyses[soil_analysis_name],soilAnalyses[experiment_ID]=A470)))</f>
        <v xml:space="preserve"> | </v>
      </c>
      <c r="C470" t="str">
        <v xml:space="preserve">0 | </v>
      </c>
      <c r="D470" t="str">
        <v xml:space="preserve">0 | </v>
      </c>
      <c r="E470" t="str">
        <v xml:space="preserve">0 | </v>
      </c>
      <c r="F470" t="str">
        <v xml:space="preserve">0 | </v>
      </c>
      <c r="DQ470" cm="1">
        <f t="array" ref="DQ470:DU470">TRANSPOSE(_xlfn._xlws.SORT(_xlfn._xlws.FILTER(soilAnalyses[soil_analysis_level],soilAnalyses[experiment_ID]=A470)))</f>
        <v>0</v>
      </c>
      <c r="DR470">
        <v>0</v>
      </c>
      <c r="DS470">
        <v>0</v>
      </c>
      <c r="DT470">
        <v>0</v>
      </c>
      <c r="DU470" t="str">
        <v/>
      </c>
    </row>
    <row r="471" spans="2:125" x14ac:dyDescent="0.25">
      <c r="B471" t="str" cm="1">
        <f t="array" ref="B471:F471">TRANSPOSE(_xlfn._xlws.SORT(_xlfn._xlws.FILTER(soilAnalyses[soil_analysis_level]&amp;" | "&amp;soilAnalyses[soil_analysis_name],soilAnalyses[experiment_ID]=A471)))</f>
        <v xml:space="preserve"> | </v>
      </c>
      <c r="C471" t="str">
        <v xml:space="preserve">0 | </v>
      </c>
      <c r="D471" t="str">
        <v xml:space="preserve">0 | </v>
      </c>
      <c r="E471" t="str">
        <v xml:space="preserve">0 | </v>
      </c>
      <c r="F471" t="str">
        <v xml:space="preserve">0 | </v>
      </c>
      <c r="DQ471" cm="1">
        <f t="array" ref="DQ471:DU471">TRANSPOSE(_xlfn._xlws.SORT(_xlfn._xlws.FILTER(soilAnalyses[soil_analysis_level],soilAnalyses[experiment_ID]=A471)))</f>
        <v>0</v>
      </c>
      <c r="DR471">
        <v>0</v>
      </c>
      <c r="DS471">
        <v>0</v>
      </c>
      <c r="DT471">
        <v>0</v>
      </c>
      <c r="DU471" t="str">
        <v/>
      </c>
    </row>
    <row r="472" spans="2:125" x14ac:dyDescent="0.25">
      <c r="B472" t="str" cm="1">
        <f t="array" ref="B472:F472">TRANSPOSE(_xlfn._xlws.SORT(_xlfn._xlws.FILTER(soilAnalyses[soil_analysis_level]&amp;" | "&amp;soilAnalyses[soil_analysis_name],soilAnalyses[experiment_ID]=A472)))</f>
        <v xml:space="preserve"> | </v>
      </c>
      <c r="C472" t="str">
        <v xml:space="preserve">0 | </v>
      </c>
      <c r="D472" t="str">
        <v xml:space="preserve">0 | </v>
      </c>
      <c r="E472" t="str">
        <v xml:space="preserve">0 | </v>
      </c>
      <c r="F472" t="str">
        <v xml:space="preserve">0 | </v>
      </c>
      <c r="DQ472" cm="1">
        <f t="array" ref="DQ472:DU472">TRANSPOSE(_xlfn._xlws.SORT(_xlfn._xlws.FILTER(soilAnalyses[soil_analysis_level],soilAnalyses[experiment_ID]=A472)))</f>
        <v>0</v>
      </c>
      <c r="DR472">
        <v>0</v>
      </c>
      <c r="DS472">
        <v>0</v>
      </c>
      <c r="DT472">
        <v>0</v>
      </c>
      <c r="DU472" t="str">
        <v/>
      </c>
    </row>
    <row r="473" spans="2:125" x14ac:dyDescent="0.25">
      <c r="B473" t="str" cm="1">
        <f t="array" ref="B473:F473">TRANSPOSE(_xlfn._xlws.SORT(_xlfn._xlws.FILTER(soilAnalyses[soil_analysis_level]&amp;" | "&amp;soilAnalyses[soil_analysis_name],soilAnalyses[experiment_ID]=A473)))</f>
        <v xml:space="preserve"> | </v>
      </c>
      <c r="C473" t="str">
        <v xml:space="preserve">0 | </v>
      </c>
      <c r="D473" t="str">
        <v xml:space="preserve">0 | </v>
      </c>
      <c r="E473" t="str">
        <v xml:space="preserve">0 | </v>
      </c>
      <c r="F473" t="str">
        <v xml:space="preserve">0 | </v>
      </c>
      <c r="DQ473" cm="1">
        <f t="array" ref="DQ473:DU473">TRANSPOSE(_xlfn._xlws.SORT(_xlfn._xlws.FILTER(soilAnalyses[soil_analysis_level],soilAnalyses[experiment_ID]=A473)))</f>
        <v>0</v>
      </c>
      <c r="DR473">
        <v>0</v>
      </c>
      <c r="DS473">
        <v>0</v>
      </c>
      <c r="DT473">
        <v>0</v>
      </c>
      <c r="DU473" t="str">
        <v/>
      </c>
    </row>
    <row r="474" spans="2:125" x14ac:dyDescent="0.25">
      <c r="B474" t="str" cm="1">
        <f t="array" ref="B474:F474">TRANSPOSE(_xlfn._xlws.SORT(_xlfn._xlws.FILTER(soilAnalyses[soil_analysis_level]&amp;" | "&amp;soilAnalyses[soil_analysis_name],soilAnalyses[experiment_ID]=A474)))</f>
        <v xml:space="preserve"> | </v>
      </c>
      <c r="C474" t="str">
        <v xml:space="preserve">0 | </v>
      </c>
      <c r="D474" t="str">
        <v xml:space="preserve">0 | </v>
      </c>
      <c r="E474" t="str">
        <v xml:space="preserve">0 | </v>
      </c>
      <c r="F474" t="str">
        <v xml:space="preserve">0 | </v>
      </c>
      <c r="DQ474" cm="1">
        <f t="array" ref="DQ474:DU474">TRANSPOSE(_xlfn._xlws.SORT(_xlfn._xlws.FILTER(soilAnalyses[soil_analysis_level],soilAnalyses[experiment_ID]=A474)))</f>
        <v>0</v>
      </c>
      <c r="DR474">
        <v>0</v>
      </c>
      <c r="DS474">
        <v>0</v>
      </c>
      <c r="DT474">
        <v>0</v>
      </c>
      <c r="DU474" t="str">
        <v/>
      </c>
    </row>
    <row r="475" spans="2:125" x14ac:dyDescent="0.25">
      <c r="B475" t="str" cm="1">
        <f t="array" ref="B475:F475">TRANSPOSE(_xlfn._xlws.SORT(_xlfn._xlws.FILTER(soilAnalyses[soil_analysis_level]&amp;" | "&amp;soilAnalyses[soil_analysis_name],soilAnalyses[experiment_ID]=A475)))</f>
        <v xml:space="preserve"> | </v>
      </c>
      <c r="C475" t="str">
        <v xml:space="preserve">0 | </v>
      </c>
      <c r="D475" t="str">
        <v xml:space="preserve">0 | </v>
      </c>
      <c r="E475" t="str">
        <v xml:space="preserve">0 | </v>
      </c>
      <c r="F475" t="str">
        <v xml:space="preserve">0 | </v>
      </c>
      <c r="DQ475" cm="1">
        <f t="array" ref="DQ475:DU475">TRANSPOSE(_xlfn._xlws.SORT(_xlfn._xlws.FILTER(soilAnalyses[soil_analysis_level],soilAnalyses[experiment_ID]=A475)))</f>
        <v>0</v>
      </c>
      <c r="DR475">
        <v>0</v>
      </c>
      <c r="DS475">
        <v>0</v>
      </c>
      <c r="DT475">
        <v>0</v>
      </c>
      <c r="DU475" t="str">
        <v/>
      </c>
    </row>
    <row r="476" spans="2:125" x14ac:dyDescent="0.25">
      <c r="B476" t="str" cm="1">
        <f t="array" ref="B476:F476">TRANSPOSE(_xlfn._xlws.SORT(_xlfn._xlws.FILTER(soilAnalyses[soil_analysis_level]&amp;" | "&amp;soilAnalyses[soil_analysis_name],soilAnalyses[experiment_ID]=A476)))</f>
        <v xml:space="preserve"> | </v>
      </c>
      <c r="C476" t="str">
        <v xml:space="preserve">0 | </v>
      </c>
      <c r="D476" t="str">
        <v xml:space="preserve">0 | </v>
      </c>
      <c r="E476" t="str">
        <v xml:space="preserve">0 | </v>
      </c>
      <c r="F476" t="str">
        <v xml:space="preserve">0 | </v>
      </c>
      <c r="DQ476" cm="1">
        <f t="array" ref="DQ476:DU476">TRANSPOSE(_xlfn._xlws.SORT(_xlfn._xlws.FILTER(soilAnalyses[soil_analysis_level],soilAnalyses[experiment_ID]=A476)))</f>
        <v>0</v>
      </c>
      <c r="DR476">
        <v>0</v>
      </c>
      <c r="DS476">
        <v>0</v>
      </c>
      <c r="DT476">
        <v>0</v>
      </c>
      <c r="DU476" t="str">
        <v/>
      </c>
    </row>
    <row r="477" spans="2:125" x14ac:dyDescent="0.25">
      <c r="B477" t="str" cm="1">
        <f t="array" ref="B477:F477">TRANSPOSE(_xlfn._xlws.SORT(_xlfn._xlws.FILTER(soilAnalyses[soil_analysis_level]&amp;" | "&amp;soilAnalyses[soil_analysis_name],soilAnalyses[experiment_ID]=A477)))</f>
        <v xml:space="preserve"> | </v>
      </c>
      <c r="C477" t="str">
        <v xml:space="preserve">0 | </v>
      </c>
      <c r="D477" t="str">
        <v xml:space="preserve">0 | </v>
      </c>
      <c r="E477" t="str">
        <v xml:space="preserve">0 | </v>
      </c>
      <c r="F477" t="str">
        <v xml:space="preserve">0 | </v>
      </c>
      <c r="DQ477" cm="1">
        <f t="array" ref="DQ477:DU477">TRANSPOSE(_xlfn._xlws.SORT(_xlfn._xlws.FILTER(soilAnalyses[soil_analysis_level],soilAnalyses[experiment_ID]=A477)))</f>
        <v>0</v>
      </c>
      <c r="DR477">
        <v>0</v>
      </c>
      <c r="DS477">
        <v>0</v>
      </c>
      <c r="DT477">
        <v>0</v>
      </c>
      <c r="DU477" t="str">
        <v/>
      </c>
    </row>
    <row r="478" spans="2:125" x14ac:dyDescent="0.25">
      <c r="B478" t="str" cm="1">
        <f t="array" ref="B478:F478">TRANSPOSE(_xlfn._xlws.SORT(_xlfn._xlws.FILTER(soilAnalyses[soil_analysis_level]&amp;" | "&amp;soilAnalyses[soil_analysis_name],soilAnalyses[experiment_ID]=A478)))</f>
        <v xml:space="preserve"> | </v>
      </c>
      <c r="C478" t="str">
        <v xml:space="preserve">0 | </v>
      </c>
      <c r="D478" t="str">
        <v xml:space="preserve">0 | </v>
      </c>
      <c r="E478" t="str">
        <v xml:space="preserve">0 | </v>
      </c>
      <c r="F478" t="str">
        <v xml:space="preserve">0 | </v>
      </c>
      <c r="DQ478" cm="1">
        <f t="array" ref="DQ478:DU478">TRANSPOSE(_xlfn._xlws.SORT(_xlfn._xlws.FILTER(soilAnalyses[soil_analysis_level],soilAnalyses[experiment_ID]=A478)))</f>
        <v>0</v>
      </c>
      <c r="DR478">
        <v>0</v>
      </c>
      <c r="DS478">
        <v>0</v>
      </c>
      <c r="DT478">
        <v>0</v>
      </c>
      <c r="DU478" t="str">
        <v/>
      </c>
    </row>
    <row r="479" spans="2:125" x14ac:dyDescent="0.25">
      <c r="B479" t="str" cm="1">
        <f t="array" ref="B479:F479">TRANSPOSE(_xlfn._xlws.SORT(_xlfn._xlws.FILTER(soilAnalyses[soil_analysis_level]&amp;" | "&amp;soilAnalyses[soil_analysis_name],soilAnalyses[experiment_ID]=A479)))</f>
        <v xml:space="preserve"> | </v>
      </c>
      <c r="C479" t="str">
        <v xml:space="preserve">0 | </v>
      </c>
      <c r="D479" t="str">
        <v xml:space="preserve">0 | </v>
      </c>
      <c r="E479" t="str">
        <v xml:space="preserve">0 | </v>
      </c>
      <c r="F479" t="str">
        <v xml:space="preserve">0 | </v>
      </c>
      <c r="DQ479" cm="1">
        <f t="array" ref="DQ479:DU479">TRANSPOSE(_xlfn._xlws.SORT(_xlfn._xlws.FILTER(soilAnalyses[soil_analysis_level],soilAnalyses[experiment_ID]=A479)))</f>
        <v>0</v>
      </c>
      <c r="DR479">
        <v>0</v>
      </c>
      <c r="DS479">
        <v>0</v>
      </c>
      <c r="DT479">
        <v>0</v>
      </c>
      <c r="DU479" t="str">
        <v/>
      </c>
    </row>
    <row r="480" spans="2:125" x14ac:dyDescent="0.25">
      <c r="B480" t="str" cm="1">
        <f t="array" ref="B480:F480">TRANSPOSE(_xlfn._xlws.SORT(_xlfn._xlws.FILTER(soilAnalyses[soil_analysis_level]&amp;" | "&amp;soilAnalyses[soil_analysis_name],soilAnalyses[experiment_ID]=A480)))</f>
        <v xml:space="preserve"> | </v>
      </c>
      <c r="C480" t="str">
        <v xml:space="preserve">0 | </v>
      </c>
      <c r="D480" t="str">
        <v xml:space="preserve">0 | </v>
      </c>
      <c r="E480" t="str">
        <v xml:space="preserve">0 | </v>
      </c>
      <c r="F480" t="str">
        <v xml:space="preserve">0 | </v>
      </c>
      <c r="DQ480" cm="1">
        <f t="array" ref="DQ480:DU480">TRANSPOSE(_xlfn._xlws.SORT(_xlfn._xlws.FILTER(soilAnalyses[soil_analysis_level],soilAnalyses[experiment_ID]=A480)))</f>
        <v>0</v>
      </c>
      <c r="DR480">
        <v>0</v>
      </c>
      <c r="DS480">
        <v>0</v>
      </c>
      <c r="DT480">
        <v>0</v>
      </c>
      <c r="DU480" t="str">
        <v/>
      </c>
    </row>
    <row r="481" spans="2:125" x14ac:dyDescent="0.25">
      <c r="B481" t="str" cm="1">
        <f t="array" ref="B481:F481">TRANSPOSE(_xlfn._xlws.SORT(_xlfn._xlws.FILTER(soilAnalyses[soil_analysis_level]&amp;" | "&amp;soilAnalyses[soil_analysis_name],soilAnalyses[experiment_ID]=A481)))</f>
        <v xml:space="preserve"> | </v>
      </c>
      <c r="C481" t="str">
        <v xml:space="preserve">0 | </v>
      </c>
      <c r="D481" t="str">
        <v xml:space="preserve">0 | </v>
      </c>
      <c r="E481" t="str">
        <v xml:space="preserve">0 | </v>
      </c>
      <c r="F481" t="str">
        <v xml:space="preserve">0 | </v>
      </c>
      <c r="DQ481" cm="1">
        <f t="array" ref="DQ481:DU481">TRANSPOSE(_xlfn._xlws.SORT(_xlfn._xlws.FILTER(soilAnalyses[soil_analysis_level],soilAnalyses[experiment_ID]=A481)))</f>
        <v>0</v>
      </c>
      <c r="DR481">
        <v>0</v>
      </c>
      <c r="DS481">
        <v>0</v>
      </c>
      <c r="DT481">
        <v>0</v>
      </c>
      <c r="DU481" t="str">
        <v/>
      </c>
    </row>
    <row r="482" spans="2:125" x14ac:dyDescent="0.25">
      <c r="B482" t="str" cm="1">
        <f t="array" ref="B482:F482">TRANSPOSE(_xlfn._xlws.SORT(_xlfn._xlws.FILTER(soilAnalyses[soil_analysis_level]&amp;" | "&amp;soilAnalyses[soil_analysis_name],soilAnalyses[experiment_ID]=A482)))</f>
        <v xml:space="preserve"> | </v>
      </c>
      <c r="C482" t="str">
        <v xml:space="preserve">0 | </v>
      </c>
      <c r="D482" t="str">
        <v xml:space="preserve">0 | </v>
      </c>
      <c r="E482" t="str">
        <v xml:space="preserve">0 | </v>
      </c>
      <c r="F482" t="str">
        <v xml:space="preserve">0 | </v>
      </c>
      <c r="DQ482" cm="1">
        <f t="array" ref="DQ482:DU482">TRANSPOSE(_xlfn._xlws.SORT(_xlfn._xlws.FILTER(soilAnalyses[soil_analysis_level],soilAnalyses[experiment_ID]=A482)))</f>
        <v>0</v>
      </c>
      <c r="DR482">
        <v>0</v>
      </c>
      <c r="DS482">
        <v>0</v>
      </c>
      <c r="DT482">
        <v>0</v>
      </c>
      <c r="DU482" t="str">
        <v/>
      </c>
    </row>
    <row r="483" spans="2:125" x14ac:dyDescent="0.25">
      <c r="B483" t="str" cm="1">
        <f t="array" ref="B483:F483">TRANSPOSE(_xlfn._xlws.SORT(_xlfn._xlws.FILTER(soilAnalyses[soil_analysis_level]&amp;" | "&amp;soilAnalyses[soil_analysis_name],soilAnalyses[experiment_ID]=A483)))</f>
        <v xml:space="preserve"> | </v>
      </c>
      <c r="C483" t="str">
        <v xml:space="preserve">0 | </v>
      </c>
      <c r="D483" t="str">
        <v xml:space="preserve">0 | </v>
      </c>
      <c r="E483" t="str">
        <v xml:space="preserve">0 | </v>
      </c>
      <c r="F483" t="str">
        <v xml:space="preserve">0 | </v>
      </c>
      <c r="DQ483" cm="1">
        <f t="array" ref="DQ483:DU483">TRANSPOSE(_xlfn._xlws.SORT(_xlfn._xlws.FILTER(soilAnalyses[soil_analysis_level],soilAnalyses[experiment_ID]=A483)))</f>
        <v>0</v>
      </c>
      <c r="DR483">
        <v>0</v>
      </c>
      <c r="DS483">
        <v>0</v>
      </c>
      <c r="DT483">
        <v>0</v>
      </c>
      <c r="DU483" t="str">
        <v/>
      </c>
    </row>
    <row r="484" spans="2:125" x14ac:dyDescent="0.25">
      <c r="B484" t="str" cm="1">
        <f t="array" ref="B484:F484">TRANSPOSE(_xlfn._xlws.SORT(_xlfn._xlws.FILTER(soilAnalyses[soil_analysis_level]&amp;" | "&amp;soilAnalyses[soil_analysis_name],soilAnalyses[experiment_ID]=A484)))</f>
        <v xml:space="preserve"> | </v>
      </c>
      <c r="C484" t="str">
        <v xml:space="preserve">0 | </v>
      </c>
      <c r="D484" t="str">
        <v xml:space="preserve">0 | </v>
      </c>
      <c r="E484" t="str">
        <v xml:space="preserve">0 | </v>
      </c>
      <c r="F484" t="str">
        <v xml:space="preserve">0 | </v>
      </c>
      <c r="DQ484" cm="1">
        <f t="array" ref="DQ484:DU484">TRANSPOSE(_xlfn._xlws.SORT(_xlfn._xlws.FILTER(soilAnalyses[soil_analysis_level],soilAnalyses[experiment_ID]=A484)))</f>
        <v>0</v>
      </c>
      <c r="DR484">
        <v>0</v>
      </c>
      <c r="DS484">
        <v>0</v>
      </c>
      <c r="DT484">
        <v>0</v>
      </c>
      <c r="DU484" t="str">
        <v/>
      </c>
    </row>
    <row r="485" spans="2:125" x14ac:dyDescent="0.25">
      <c r="B485" t="str" cm="1">
        <f t="array" ref="B485:F485">TRANSPOSE(_xlfn._xlws.SORT(_xlfn._xlws.FILTER(soilAnalyses[soil_analysis_level]&amp;" | "&amp;soilAnalyses[soil_analysis_name],soilAnalyses[experiment_ID]=A485)))</f>
        <v xml:space="preserve"> | </v>
      </c>
      <c r="C485" t="str">
        <v xml:space="preserve">0 | </v>
      </c>
      <c r="D485" t="str">
        <v xml:space="preserve">0 | </v>
      </c>
      <c r="E485" t="str">
        <v xml:space="preserve">0 | </v>
      </c>
      <c r="F485" t="str">
        <v xml:space="preserve">0 | </v>
      </c>
      <c r="DQ485" cm="1">
        <f t="array" ref="DQ485:DU485">TRANSPOSE(_xlfn._xlws.SORT(_xlfn._xlws.FILTER(soilAnalyses[soil_analysis_level],soilAnalyses[experiment_ID]=A485)))</f>
        <v>0</v>
      </c>
      <c r="DR485">
        <v>0</v>
      </c>
      <c r="DS485">
        <v>0</v>
      </c>
      <c r="DT485">
        <v>0</v>
      </c>
      <c r="DU485" t="str">
        <v/>
      </c>
    </row>
    <row r="486" spans="2:125" x14ac:dyDescent="0.25">
      <c r="B486" t="str" cm="1">
        <f t="array" ref="B486:F486">TRANSPOSE(_xlfn._xlws.SORT(_xlfn._xlws.FILTER(soilAnalyses[soil_analysis_level]&amp;" | "&amp;soilAnalyses[soil_analysis_name],soilAnalyses[experiment_ID]=A486)))</f>
        <v xml:space="preserve"> | </v>
      </c>
      <c r="C486" t="str">
        <v xml:space="preserve">0 | </v>
      </c>
      <c r="D486" t="str">
        <v xml:space="preserve">0 | </v>
      </c>
      <c r="E486" t="str">
        <v xml:space="preserve">0 | </v>
      </c>
      <c r="F486" t="str">
        <v xml:space="preserve">0 | </v>
      </c>
      <c r="DQ486" cm="1">
        <f t="array" ref="DQ486:DU486">TRANSPOSE(_xlfn._xlws.SORT(_xlfn._xlws.FILTER(soilAnalyses[soil_analysis_level],soilAnalyses[experiment_ID]=A486)))</f>
        <v>0</v>
      </c>
      <c r="DR486">
        <v>0</v>
      </c>
      <c r="DS486">
        <v>0</v>
      </c>
      <c r="DT486">
        <v>0</v>
      </c>
      <c r="DU486" t="str">
        <v/>
      </c>
    </row>
    <row r="487" spans="2:125" x14ac:dyDescent="0.25">
      <c r="B487" t="str" cm="1">
        <f t="array" ref="B487:F487">TRANSPOSE(_xlfn._xlws.SORT(_xlfn._xlws.FILTER(soilAnalyses[soil_analysis_level]&amp;" | "&amp;soilAnalyses[soil_analysis_name],soilAnalyses[experiment_ID]=A487)))</f>
        <v xml:space="preserve"> | </v>
      </c>
      <c r="C487" t="str">
        <v xml:space="preserve">0 | </v>
      </c>
      <c r="D487" t="str">
        <v xml:space="preserve">0 | </v>
      </c>
      <c r="E487" t="str">
        <v xml:space="preserve">0 | </v>
      </c>
      <c r="F487" t="str">
        <v xml:space="preserve">0 | </v>
      </c>
      <c r="DQ487" cm="1">
        <f t="array" ref="DQ487:DU487">TRANSPOSE(_xlfn._xlws.SORT(_xlfn._xlws.FILTER(soilAnalyses[soil_analysis_level],soilAnalyses[experiment_ID]=A487)))</f>
        <v>0</v>
      </c>
      <c r="DR487">
        <v>0</v>
      </c>
      <c r="DS487">
        <v>0</v>
      </c>
      <c r="DT487">
        <v>0</v>
      </c>
      <c r="DU487" t="str">
        <v/>
      </c>
    </row>
    <row r="488" spans="2:125" x14ac:dyDescent="0.25">
      <c r="B488" t="str" cm="1">
        <f t="array" ref="B488:F488">TRANSPOSE(_xlfn._xlws.SORT(_xlfn._xlws.FILTER(soilAnalyses[soil_analysis_level]&amp;" | "&amp;soilAnalyses[soil_analysis_name],soilAnalyses[experiment_ID]=A488)))</f>
        <v xml:space="preserve"> | </v>
      </c>
      <c r="C488" t="str">
        <v xml:space="preserve">0 | </v>
      </c>
      <c r="D488" t="str">
        <v xml:space="preserve">0 | </v>
      </c>
      <c r="E488" t="str">
        <v xml:space="preserve">0 | </v>
      </c>
      <c r="F488" t="str">
        <v xml:space="preserve">0 | </v>
      </c>
      <c r="DQ488" cm="1">
        <f t="array" ref="DQ488:DU488">TRANSPOSE(_xlfn._xlws.SORT(_xlfn._xlws.FILTER(soilAnalyses[soil_analysis_level],soilAnalyses[experiment_ID]=A488)))</f>
        <v>0</v>
      </c>
      <c r="DR488">
        <v>0</v>
      </c>
      <c r="DS488">
        <v>0</v>
      </c>
      <c r="DT488">
        <v>0</v>
      </c>
      <c r="DU488" t="str">
        <v/>
      </c>
    </row>
    <row r="489" spans="2:125" x14ac:dyDescent="0.25">
      <c r="B489" t="str" cm="1">
        <f t="array" ref="B489:F489">TRANSPOSE(_xlfn._xlws.SORT(_xlfn._xlws.FILTER(soilAnalyses[soil_analysis_level]&amp;" | "&amp;soilAnalyses[soil_analysis_name],soilAnalyses[experiment_ID]=A489)))</f>
        <v xml:space="preserve"> | </v>
      </c>
      <c r="C489" t="str">
        <v xml:space="preserve">0 | </v>
      </c>
      <c r="D489" t="str">
        <v xml:space="preserve">0 | </v>
      </c>
      <c r="E489" t="str">
        <v xml:space="preserve">0 | </v>
      </c>
      <c r="F489" t="str">
        <v xml:space="preserve">0 | </v>
      </c>
      <c r="DQ489" cm="1">
        <f t="array" ref="DQ489:DU489">TRANSPOSE(_xlfn._xlws.SORT(_xlfn._xlws.FILTER(soilAnalyses[soil_analysis_level],soilAnalyses[experiment_ID]=A489)))</f>
        <v>0</v>
      </c>
      <c r="DR489">
        <v>0</v>
      </c>
      <c r="DS489">
        <v>0</v>
      </c>
      <c r="DT489">
        <v>0</v>
      </c>
      <c r="DU489" t="str">
        <v/>
      </c>
    </row>
    <row r="490" spans="2:125" x14ac:dyDescent="0.25">
      <c r="B490" t="str" cm="1">
        <f t="array" ref="B490:F490">TRANSPOSE(_xlfn._xlws.SORT(_xlfn._xlws.FILTER(soilAnalyses[soil_analysis_level]&amp;" | "&amp;soilAnalyses[soil_analysis_name],soilAnalyses[experiment_ID]=A490)))</f>
        <v xml:space="preserve"> | </v>
      </c>
      <c r="C490" t="str">
        <v xml:space="preserve">0 | </v>
      </c>
      <c r="D490" t="str">
        <v xml:space="preserve">0 | </v>
      </c>
      <c r="E490" t="str">
        <v xml:space="preserve">0 | </v>
      </c>
      <c r="F490" t="str">
        <v xml:space="preserve">0 | </v>
      </c>
      <c r="DQ490" cm="1">
        <f t="array" ref="DQ490:DU490">TRANSPOSE(_xlfn._xlws.SORT(_xlfn._xlws.FILTER(soilAnalyses[soil_analysis_level],soilAnalyses[experiment_ID]=A490)))</f>
        <v>0</v>
      </c>
      <c r="DR490">
        <v>0</v>
      </c>
      <c r="DS490">
        <v>0</v>
      </c>
      <c r="DT490">
        <v>0</v>
      </c>
      <c r="DU490" t="str">
        <v/>
      </c>
    </row>
    <row r="491" spans="2:125" x14ac:dyDescent="0.25">
      <c r="B491" t="str" cm="1">
        <f t="array" ref="B491:F491">TRANSPOSE(_xlfn._xlws.SORT(_xlfn._xlws.FILTER(soilAnalyses[soil_analysis_level]&amp;" | "&amp;soilAnalyses[soil_analysis_name],soilAnalyses[experiment_ID]=A491)))</f>
        <v xml:space="preserve"> | </v>
      </c>
      <c r="C491" t="str">
        <v xml:space="preserve">0 | </v>
      </c>
      <c r="D491" t="str">
        <v xml:space="preserve">0 | </v>
      </c>
      <c r="E491" t="str">
        <v xml:space="preserve">0 | </v>
      </c>
      <c r="F491" t="str">
        <v xml:space="preserve">0 | </v>
      </c>
      <c r="DQ491" cm="1">
        <f t="array" ref="DQ491:DU491">TRANSPOSE(_xlfn._xlws.SORT(_xlfn._xlws.FILTER(soilAnalyses[soil_analysis_level],soilAnalyses[experiment_ID]=A491)))</f>
        <v>0</v>
      </c>
      <c r="DR491">
        <v>0</v>
      </c>
      <c r="DS491">
        <v>0</v>
      </c>
      <c r="DT491">
        <v>0</v>
      </c>
      <c r="DU491" t="str">
        <v/>
      </c>
    </row>
    <row r="492" spans="2:125" x14ac:dyDescent="0.25">
      <c r="B492" t="str" cm="1">
        <f t="array" ref="B492:F492">TRANSPOSE(_xlfn._xlws.SORT(_xlfn._xlws.FILTER(soilAnalyses[soil_analysis_level]&amp;" | "&amp;soilAnalyses[soil_analysis_name],soilAnalyses[experiment_ID]=A492)))</f>
        <v xml:space="preserve"> | </v>
      </c>
      <c r="C492" t="str">
        <v xml:space="preserve">0 | </v>
      </c>
      <c r="D492" t="str">
        <v xml:space="preserve">0 | </v>
      </c>
      <c r="E492" t="str">
        <v xml:space="preserve">0 | </v>
      </c>
      <c r="F492" t="str">
        <v xml:space="preserve">0 | </v>
      </c>
      <c r="DQ492" cm="1">
        <f t="array" ref="DQ492:DU492">TRANSPOSE(_xlfn._xlws.SORT(_xlfn._xlws.FILTER(soilAnalyses[soil_analysis_level],soilAnalyses[experiment_ID]=A492)))</f>
        <v>0</v>
      </c>
      <c r="DR492">
        <v>0</v>
      </c>
      <c r="DS492">
        <v>0</v>
      </c>
      <c r="DT492">
        <v>0</v>
      </c>
      <c r="DU492" t="str">
        <v/>
      </c>
    </row>
    <row r="493" spans="2:125" x14ac:dyDescent="0.25">
      <c r="B493" t="str" cm="1">
        <f t="array" ref="B493:F493">TRANSPOSE(_xlfn._xlws.SORT(_xlfn._xlws.FILTER(soilAnalyses[soil_analysis_level]&amp;" | "&amp;soilAnalyses[soil_analysis_name],soilAnalyses[experiment_ID]=A493)))</f>
        <v xml:space="preserve"> | </v>
      </c>
      <c r="C493" t="str">
        <v xml:space="preserve">0 | </v>
      </c>
      <c r="D493" t="str">
        <v xml:space="preserve">0 | </v>
      </c>
      <c r="E493" t="str">
        <v xml:space="preserve">0 | </v>
      </c>
      <c r="F493" t="str">
        <v xml:space="preserve">0 | </v>
      </c>
      <c r="DQ493" cm="1">
        <f t="array" ref="DQ493:DU493">TRANSPOSE(_xlfn._xlws.SORT(_xlfn._xlws.FILTER(soilAnalyses[soil_analysis_level],soilAnalyses[experiment_ID]=A493)))</f>
        <v>0</v>
      </c>
      <c r="DR493">
        <v>0</v>
      </c>
      <c r="DS493">
        <v>0</v>
      </c>
      <c r="DT493">
        <v>0</v>
      </c>
      <c r="DU493" t="str">
        <v/>
      </c>
    </row>
    <row r="494" spans="2:125" x14ac:dyDescent="0.25">
      <c r="B494" t="str" cm="1">
        <f t="array" ref="B494:F494">TRANSPOSE(_xlfn._xlws.SORT(_xlfn._xlws.FILTER(soilAnalyses[soil_analysis_level]&amp;" | "&amp;soilAnalyses[soil_analysis_name],soilAnalyses[experiment_ID]=A494)))</f>
        <v xml:space="preserve"> | </v>
      </c>
      <c r="C494" t="str">
        <v xml:space="preserve">0 | </v>
      </c>
      <c r="D494" t="str">
        <v xml:space="preserve">0 | </v>
      </c>
      <c r="E494" t="str">
        <v xml:space="preserve">0 | </v>
      </c>
      <c r="F494" t="str">
        <v xml:space="preserve">0 | </v>
      </c>
      <c r="DQ494" cm="1">
        <f t="array" ref="DQ494:DU494">TRANSPOSE(_xlfn._xlws.SORT(_xlfn._xlws.FILTER(soilAnalyses[soil_analysis_level],soilAnalyses[experiment_ID]=A494)))</f>
        <v>0</v>
      </c>
      <c r="DR494">
        <v>0</v>
      </c>
      <c r="DS494">
        <v>0</v>
      </c>
      <c r="DT494">
        <v>0</v>
      </c>
      <c r="DU494" t="str">
        <v/>
      </c>
    </row>
    <row r="495" spans="2:125" x14ac:dyDescent="0.25">
      <c r="B495" t="str" cm="1">
        <f t="array" ref="B495:F495">TRANSPOSE(_xlfn._xlws.SORT(_xlfn._xlws.FILTER(soilAnalyses[soil_analysis_level]&amp;" | "&amp;soilAnalyses[soil_analysis_name],soilAnalyses[experiment_ID]=A495)))</f>
        <v xml:space="preserve"> | </v>
      </c>
      <c r="C495" t="str">
        <v xml:space="preserve">0 | </v>
      </c>
      <c r="D495" t="str">
        <v xml:space="preserve">0 | </v>
      </c>
      <c r="E495" t="str">
        <v xml:space="preserve">0 | </v>
      </c>
      <c r="F495" t="str">
        <v xml:space="preserve">0 | </v>
      </c>
      <c r="DQ495" cm="1">
        <f t="array" ref="DQ495:DU495">TRANSPOSE(_xlfn._xlws.SORT(_xlfn._xlws.FILTER(soilAnalyses[soil_analysis_level],soilAnalyses[experiment_ID]=A495)))</f>
        <v>0</v>
      </c>
      <c r="DR495">
        <v>0</v>
      </c>
      <c r="DS495">
        <v>0</v>
      </c>
      <c r="DT495">
        <v>0</v>
      </c>
      <c r="DU495" t="str">
        <v/>
      </c>
    </row>
    <row r="496" spans="2:125" x14ac:dyDescent="0.25">
      <c r="B496" t="str" cm="1">
        <f t="array" ref="B496:F496">TRANSPOSE(_xlfn._xlws.SORT(_xlfn._xlws.FILTER(soilAnalyses[soil_analysis_level]&amp;" | "&amp;soilAnalyses[soil_analysis_name],soilAnalyses[experiment_ID]=A496)))</f>
        <v xml:space="preserve"> | </v>
      </c>
      <c r="C496" t="str">
        <v xml:space="preserve">0 | </v>
      </c>
      <c r="D496" t="str">
        <v xml:space="preserve">0 | </v>
      </c>
      <c r="E496" t="str">
        <v xml:space="preserve">0 | </v>
      </c>
      <c r="F496" t="str">
        <v xml:space="preserve">0 | </v>
      </c>
      <c r="DQ496" cm="1">
        <f t="array" ref="DQ496:DU496">TRANSPOSE(_xlfn._xlws.SORT(_xlfn._xlws.FILTER(soilAnalyses[soil_analysis_level],soilAnalyses[experiment_ID]=A496)))</f>
        <v>0</v>
      </c>
      <c r="DR496">
        <v>0</v>
      </c>
      <c r="DS496">
        <v>0</v>
      </c>
      <c r="DT496">
        <v>0</v>
      </c>
      <c r="DU496" t="str">
        <v/>
      </c>
    </row>
    <row r="497" spans="2:125" x14ac:dyDescent="0.25">
      <c r="B497" t="str" cm="1">
        <f t="array" ref="B497:F497">TRANSPOSE(_xlfn._xlws.SORT(_xlfn._xlws.FILTER(soilAnalyses[soil_analysis_level]&amp;" | "&amp;soilAnalyses[soil_analysis_name],soilAnalyses[experiment_ID]=A497)))</f>
        <v xml:space="preserve"> | </v>
      </c>
      <c r="C497" t="str">
        <v xml:space="preserve">0 | </v>
      </c>
      <c r="D497" t="str">
        <v xml:space="preserve">0 | </v>
      </c>
      <c r="E497" t="str">
        <v xml:space="preserve">0 | </v>
      </c>
      <c r="F497" t="str">
        <v xml:space="preserve">0 | </v>
      </c>
      <c r="DQ497" cm="1">
        <f t="array" ref="DQ497:DU497">TRANSPOSE(_xlfn._xlws.SORT(_xlfn._xlws.FILTER(soilAnalyses[soil_analysis_level],soilAnalyses[experiment_ID]=A497)))</f>
        <v>0</v>
      </c>
      <c r="DR497">
        <v>0</v>
      </c>
      <c r="DS497">
        <v>0</v>
      </c>
      <c r="DT497">
        <v>0</v>
      </c>
      <c r="DU497" t="str">
        <v/>
      </c>
    </row>
    <row r="498" spans="2:125" x14ac:dyDescent="0.25">
      <c r="B498" t="str" cm="1">
        <f t="array" ref="B498:F498">TRANSPOSE(_xlfn._xlws.SORT(_xlfn._xlws.FILTER(soilAnalyses[soil_analysis_level]&amp;" | "&amp;soilAnalyses[soil_analysis_name],soilAnalyses[experiment_ID]=A498)))</f>
        <v xml:space="preserve"> | </v>
      </c>
      <c r="C498" t="str">
        <v xml:space="preserve">0 | </v>
      </c>
      <c r="D498" t="str">
        <v xml:space="preserve">0 | </v>
      </c>
      <c r="E498" t="str">
        <v xml:space="preserve">0 | </v>
      </c>
      <c r="F498" t="str">
        <v xml:space="preserve">0 | </v>
      </c>
      <c r="DQ498" cm="1">
        <f t="array" ref="DQ498:DU498">TRANSPOSE(_xlfn._xlws.SORT(_xlfn._xlws.FILTER(soilAnalyses[soil_analysis_level],soilAnalyses[experiment_ID]=A498)))</f>
        <v>0</v>
      </c>
      <c r="DR498">
        <v>0</v>
      </c>
      <c r="DS498">
        <v>0</v>
      </c>
      <c r="DT498">
        <v>0</v>
      </c>
      <c r="DU498" t="str">
        <v/>
      </c>
    </row>
    <row r="499" spans="2:125" x14ac:dyDescent="0.25">
      <c r="B499" t="str" cm="1">
        <f t="array" ref="B499:F499">TRANSPOSE(_xlfn._xlws.SORT(_xlfn._xlws.FILTER(soilAnalyses[soil_analysis_level]&amp;" | "&amp;soilAnalyses[soil_analysis_name],soilAnalyses[experiment_ID]=A499)))</f>
        <v xml:space="preserve"> | </v>
      </c>
      <c r="C499" t="str">
        <v xml:space="preserve">0 | </v>
      </c>
      <c r="D499" t="str">
        <v xml:space="preserve">0 | </v>
      </c>
      <c r="E499" t="str">
        <v xml:space="preserve">0 | </v>
      </c>
      <c r="F499" t="str">
        <v xml:space="preserve">0 | </v>
      </c>
      <c r="DQ499" cm="1">
        <f t="array" ref="DQ499:DU499">TRANSPOSE(_xlfn._xlws.SORT(_xlfn._xlws.FILTER(soilAnalyses[soil_analysis_level],soilAnalyses[experiment_ID]=A499)))</f>
        <v>0</v>
      </c>
      <c r="DR499">
        <v>0</v>
      </c>
      <c r="DS499">
        <v>0</v>
      </c>
      <c r="DT499">
        <v>0</v>
      </c>
      <c r="DU499" t="str">
        <v/>
      </c>
    </row>
    <row r="500" spans="2:125" s="107" customFormat="1" x14ac:dyDescent="0.25">
      <c r="B500" s="107" t="str" cm="1">
        <f t="array" ref="B500:F500">TRANSPOSE(_xlfn._xlws.SORT(_xlfn._xlws.FILTER(soilAnalyses[soil_analysis_level]&amp;" | "&amp;soilAnalyses[soil_analysis_name],soilAnalyses[experiment_ID]=A500)))</f>
        <v xml:space="preserve"> | </v>
      </c>
      <c r="C500" s="107" t="str">
        <v xml:space="preserve">0 | </v>
      </c>
      <c r="D500" s="107" t="str">
        <v xml:space="preserve">0 | </v>
      </c>
      <c r="E500" s="107" t="str">
        <v xml:space="preserve">0 | </v>
      </c>
      <c r="F500" s="107" t="str">
        <v xml:space="preserve">0 | </v>
      </c>
      <c r="DQ500" s="125" cm="1">
        <f t="array" ref="DQ500:DU500">TRANSPOSE(_xlfn._xlws.SORT(_xlfn._xlws.FILTER(soilAnalyses[soil_analysis_level],soilAnalyses[experiment_ID]=A500)))</f>
        <v>0</v>
      </c>
      <c r="DR500" s="107">
        <v>0</v>
      </c>
      <c r="DS500" s="107">
        <v>0</v>
      </c>
      <c r="DT500" s="107">
        <v>0</v>
      </c>
      <c r="DU500" s="107" t="str">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V500"/>
  <sheetViews>
    <sheetView workbookViewId="0">
      <selection activeCell="B2" sqref="B2"/>
    </sheetView>
  </sheetViews>
  <sheetFormatPr defaultColWidth="8.85546875" defaultRowHeight="15" x14ac:dyDescent="0.25"/>
  <cols>
    <col min="1" max="2" width="10.42578125" customWidth="1"/>
    <col min="3" max="200" width="3.140625" customWidth="1"/>
    <col min="16383" max="16383" width="8.7109375" customWidth="1"/>
  </cols>
  <sheetData>
    <row r="1" spans="1:122" s="123" customFormat="1" x14ac:dyDescent="0.25">
      <c r="A1" s="122" t="s">
        <v>1672</v>
      </c>
      <c r="I1" s="124" t="s">
        <v>7435</v>
      </c>
    </row>
    <row r="2" spans="1:122" x14ac:dyDescent="0.25">
      <c r="A2" t="str" cm="1">
        <f t="array" ref="A2:A122">_xlfn._xlws.SORT(_xlfn.UNIQUE(_xlfn._xlws.FILTER(initialConditions[experiment_ID], initialConditions[experiment_ID] &lt;&gt; "")))</f>
        <v>Akinseye2016_2013</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2" x14ac:dyDescent="0.25">
      <c r="A3" t="str">
        <v>Araya2015_2012</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2" x14ac:dyDescent="0.25">
      <c r="A4" t="str">
        <v>Boulch2021_9999</v>
      </c>
      <c r="B4" t="str" cm="1">
        <f t="array" ref="B4:C4">TRANSPOSE(_xlfn._xlws.SORT(_xlfn._xlws.FILTER(initialConditions[initial_conditions_level]&amp;" | "&amp;initialConditions[initial_conditions_name],initialConditions[experiment_ID]=A4)))</f>
        <v>1 | beauvais</v>
      </c>
      <c r="C4" t="str">
        <v>2 | catillon</v>
      </c>
      <c r="DQ4" cm="1">
        <f t="array" ref="DQ4:DR4">TRANSPOSE(_xlfn._xlws.SORT(_xlfn._xlws.FILTER(initialConditions[initial_conditions_level],initialConditions[experiment_ID]=A4)))</f>
        <v>1</v>
      </c>
      <c r="DR4">
        <v>2</v>
      </c>
    </row>
    <row r="5" spans="1:122" x14ac:dyDescent="0.25">
      <c r="A5" t="str">
        <v>Dettori2017_1974</v>
      </c>
      <c r="B5" t="str" cm="1">
        <f t="array" ref="B5">TRANSPOSE(_xlfn._xlws.SORT(_xlfn._xlws.FILTER(initialConditions[initial_conditions_level]&amp;" | "&amp;initialConditions[initial_conditions_name],initialConditions[experiment_ID]=A5)))</f>
        <v xml:space="preserve">1 | </v>
      </c>
      <c r="DQ5" cm="1">
        <f t="array" ref="DQ5">TRANSPOSE(_xlfn._xlws.SORT(_xlfn._xlws.FILTER(initialConditions[initial_conditions_level],initialConditions[experiment_ID]=A5)))</f>
        <v>1</v>
      </c>
    </row>
    <row r="6" spans="1:122" x14ac:dyDescent="0.25">
      <c r="A6" t="str">
        <v>Dettori2017_1975</v>
      </c>
      <c r="B6" t="str" cm="1">
        <f t="array" ref="B6">TRANSPOSE(_xlfn._xlws.SORT(_xlfn._xlws.FILTER(initialConditions[initial_conditions_level]&amp;" | "&amp;initialConditions[initial_conditions_name],initialConditions[experiment_ID]=A6)))</f>
        <v xml:space="preserve">1 | </v>
      </c>
      <c r="DQ6" cm="1">
        <f t="array" ref="DQ6">TRANSPOSE(_xlfn._xlws.SORT(_xlfn._xlws.FILTER(initialConditions[initial_conditions_level],initialConditions[experiment_ID]=A6)))</f>
        <v>1</v>
      </c>
    </row>
    <row r="7" spans="1:122" x14ac:dyDescent="0.25">
      <c r="A7" t="str">
        <v>Dettori2017_1976</v>
      </c>
      <c r="B7" t="str" cm="1">
        <f t="array" ref="B7">TRANSPOSE(_xlfn._xlws.SORT(_xlfn._xlws.FILTER(initialConditions[initial_conditions_level]&amp;" | "&amp;initialConditions[initial_conditions_name],initialConditions[experiment_ID]=A7)))</f>
        <v xml:space="preserve">1 | </v>
      </c>
      <c r="DQ7" cm="1">
        <f t="array" ref="DQ7">TRANSPOSE(_xlfn._xlws.SORT(_xlfn._xlws.FILTER(initialConditions[initial_conditions_level],initialConditions[experiment_ID]=A7)))</f>
        <v>1</v>
      </c>
    </row>
    <row r="8" spans="1:122" x14ac:dyDescent="0.25">
      <c r="A8" t="str">
        <v>Dettori2017_1977</v>
      </c>
      <c r="B8" t="str" cm="1">
        <f t="array" ref="B8">TRANSPOSE(_xlfn._xlws.SORT(_xlfn._xlws.FILTER(initialConditions[initial_conditions_level]&amp;" | "&amp;initialConditions[initial_conditions_name],initialConditions[experiment_ID]=A8)))</f>
        <v xml:space="preserve">1 | </v>
      </c>
      <c r="DQ8" cm="1">
        <f t="array" ref="DQ8">TRANSPOSE(_xlfn._xlws.SORT(_xlfn._xlws.FILTER(initialConditions[initial_conditions_level],initialConditions[experiment_ID]=A8)))</f>
        <v>1</v>
      </c>
    </row>
    <row r="9" spans="1:122" x14ac:dyDescent="0.25">
      <c r="A9" t="str">
        <v>Dettori2017_1978</v>
      </c>
      <c r="B9" t="str" cm="1">
        <f t="array" ref="B9">TRANSPOSE(_xlfn._xlws.SORT(_xlfn._xlws.FILTER(initialConditions[initial_conditions_level]&amp;" | "&amp;initialConditions[initial_conditions_name],initialConditions[experiment_ID]=A9)))</f>
        <v xml:space="preserve">1 | </v>
      </c>
      <c r="DQ9" cm="1">
        <f t="array" ref="DQ9">TRANSPOSE(_xlfn._xlws.SORT(_xlfn._xlws.FILTER(initialConditions[initial_conditions_level],initialConditions[experiment_ID]=A9)))</f>
        <v>1</v>
      </c>
    </row>
    <row r="10" spans="1:122" x14ac:dyDescent="0.25">
      <c r="A10" t="str">
        <v>Dettori2017_1979</v>
      </c>
      <c r="B10" t="str" cm="1">
        <f t="array" ref="B10">TRANSPOSE(_xlfn._xlws.SORT(_xlfn._xlws.FILTER(initialConditions[initial_conditions_level]&amp;" | "&amp;initialConditions[initial_conditions_name],initialConditions[experiment_ID]=A10)))</f>
        <v xml:space="preserve">1 | </v>
      </c>
      <c r="DQ10" cm="1">
        <f t="array" ref="DQ10">TRANSPOSE(_xlfn._xlws.SORT(_xlfn._xlws.FILTER(initialConditions[initial_conditions_level],initialConditions[experiment_ID]=A10)))</f>
        <v>1</v>
      </c>
    </row>
    <row r="11" spans="1:122" x14ac:dyDescent="0.25">
      <c r="A11" t="str">
        <v>Dettori2017_1980</v>
      </c>
      <c r="B11" t="str" cm="1">
        <f t="array" ref="B11">TRANSPOSE(_xlfn._xlws.SORT(_xlfn._xlws.FILTER(initialConditions[initial_conditions_level]&amp;" | "&amp;initialConditions[initial_conditions_name],initialConditions[experiment_ID]=A11)))</f>
        <v xml:space="preserve">1 | </v>
      </c>
      <c r="DQ11" cm="1">
        <f t="array" ref="DQ11">TRANSPOSE(_xlfn._xlws.SORT(_xlfn._xlws.FILTER(initialConditions[initial_conditions_level],initialConditions[experiment_ID]=A11)))</f>
        <v>1</v>
      </c>
    </row>
    <row r="12" spans="1:122" x14ac:dyDescent="0.25">
      <c r="A12" t="str">
        <v>Dettori2017_1981</v>
      </c>
      <c r="B12" t="str" cm="1">
        <f t="array" ref="B12">TRANSPOSE(_xlfn._xlws.SORT(_xlfn._xlws.FILTER(initialConditions[initial_conditions_level]&amp;" | "&amp;initialConditions[initial_conditions_name],initialConditions[experiment_ID]=A12)))</f>
        <v xml:space="preserve">1 | </v>
      </c>
      <c r="DQ12" cm="1">
        <f t="array" ref="DQ12">TRANSPOSE(_xlfn._xlws.SORT(_xlfn._xlws.FILTER(initialConditions[initial_conditions_level],initialConditions[experiment_ID]=A12)))</f>
        <v>1</v>
      </c>
    </row>
    <row r="13" spans="1:122" x14ac:dyDescent="0.25">
      <c r="A13" t="str">
        <v>Dettori2017_1982</v>
      </c>
      <c r="B13" t="str" cm="1">
        <f t="array" ref="B13">TRANSPOSE(_xlfn._xlws.SORT(_xlfn._xlws.FILTER(initialConditions[initial_conditions_level]&amp;" | "&amp;initialConditions[initial_conditions_name],initialConditions[experiment_ID]=A13)))</f>
        <v xml:space="preserve">1 | </v>
      </c>
      <c r="DQ13" cm="1">
        <f t="array" ref="DQ13">TRANSPOSE(_xlfn._xlws.SORT(_xlfn._xlws.FILTER(initialConditions[initial_conditions_level],initialConditions[experiment_ID]=A13)))</f>
        <v>1</v>
      </c>
    </row>
    <row r="14" spans="1:122" x14ac:dyDescent="0.25">
      <c r="A14" t="str">
        <v>Dettori2017_1983</v>
      </c>
      <c r="B14" t="str" cm="1">
        <f t="array" ref="B14">TRANSPOSE(_xlfn._xlws.SORT(_xlfn._xlws.FILTER(initialConditions[initial_conditions_level]&amp;" | "&amp;initialConditions[initial_conditions_name],initialConditions[experiment_ID]=A14)))</f>
        <v xml:space="preserve">1 | </v>
      </c>
      <c r="DQ14" cm="1">
        <f t="array" ref="DQ14">TRANSPOSE(_xlfn._xlws.SORT(_xlfn._xlws.FILTER(initialConditions[initial_conditions_level],initialConditions[experiment_ID]=A14)))</f>
        <v>1</v>
      </c>
    </row>
    <row r="15" spans="1:122" x14ac:dyDescent="0.25">
      <c r="A15" t="str">
        <v>Dettori2017_1984</v>
      </c>
      <c r="B15" t="str" cm="1">
        <f t="array" ref="B15">TRANSPOSE(_xlfn._xlws.SORT(_xlfn._xlws.FILTER(initialConditions[initial_conditions_level]&amp;" | "&amp;initialConditions[initial_conditions_name],initialConditions[experiment_ID]=A15)))</f>
        <v xml:space="preserve">1 | </v>
      </c>
      <c r="DQ15" cm="1">
        <f t="array" ref="DQ15">TRANSPOSE(_xlfn._xlws.SORT(_xlfn._xlws.FILTER(initialConditions[initial_conditions_level],initialConditions[experiment_ID]=A15)))</f>
        <v>1</v>
      </c>
    </row>
    <row r="16" spans="1:122" x14ac:dyDescent="0.25">
      <c r="A16" t="str">
        <v>Dettori2017_1985</v>
      </c>
      <c r="B16" t="str" cm="1">
        <f t="array" ref="B16">TRANSPOSE(_xlfn._xlws.SORT(_xlfn._xlws.FILTER(initialConditions[initial_conditions_level]&amp;" | "&amp;initialConditions[initial_conditions_name],initialConditions[experiment_ID]=A16)))</f>
        <v xml:space="preserve">1 | </v>
      </c>
      <c r="DQ16" cm="1">
        <f t="array" ref="DQ16">TRANSPOSE(_xlfn._xlws.SORT(_xlfn._xlws.FILTER(initialConditions[initial_conditions_level],initialConditions[experiment_ID]=A16)))</f>
        <v>1</v>
      </c>
    </row>
    <row r="17" spans="1:121" x14ac:dyDescent="0.25">
      <c r="A17" t="str">
        <v>Dettori2017_1986</v>
      </c>
      <c r="B17" t="str" cm="1">
        <f t="array" ref="B17">TRANSPOSE(_xlfn._xlws.SORT(_xlfn._xlws.FILTER(initialConditions[initial_conditions_level]&amp;" | "&amp;initialConditions[initial_conditions_name],initialConditions[experiment_ID]=A17)))</f>
        <v xml:space="preserve">1 | </v>
      </c>
      <c r="DQ17" cm="1">
        <f t="array" ref="DQ17">TRANSPOSE(_xlfn._xlws.SORT(_xlfn._xlws.FILTER(initialConditions[initial_conditions_level],initialConditions[experiment_ID]=A17)))</f>
        <v>1</v>
      </c>
    </row>
    <row r="18" spans="1:121" x14ac:dyDescent="0.25">
      <c r="A18" t="str">
        <v>Dettori2017_1987</v>
      </c>
      <c r="B18" t="str" cm="1">
        <f t="array" ref="B18">TRANSPOSE(_xlfn._xlws.SORT(_xlfn._xlws.FILTER(initialConditions[initial_conditions_level]&amp;" | "&amp;initialConditions[initial_conditions_name],initialConditions[experiment_ID]=A18)))</f>
        <v xml:space="preserve">1 | </v>
      </c>
      <c r="DQ18" cm="1">
        <f t="array" ref="DQ18">TRANSPOSE(_xlfn._xlws.SORT(_xlfn._xlws.FILTER(initialConditions[initial_conditions_level],initialConditions[experiment_ID]=A18)))</f>
        <v>1</v>
      </c>
    </row>
    <row r="19" spans="1:121" x14ac:dyDescent="0.25">
      <c r="A19" t="str">
        <v>Dettori2017_1988</v>
      </c>
      <c r="B19" t="str" cm="1">
        <f t="array" ref="B19">TRANSPOSE(_xlfn._xlws.SORT(_xlfn._xlws.FILTER(initialConditions[initial_conditions_level]&amp;" | "&amp;initialConditions[initial_conditions_name],initialConditions[experiment_ID]=A19)))</f>
        <v xml:space="preserve">1 | </v>
      </c>
      <c r="DQ19" cm="1">
        <f t="array" ref="DQ19">TRANSPOSE(_xlfn._xlws.SORT(_xlfn._xlws.FILTER(initialConditions[initial_conditions_level],initialConditions[experiment_ID]=A19)))</f>
        <v>1</v>
      </c>
    </row>
    <row r="20" spans="1:121" x14ac:dyDescent="0.25">
      <c r="A20" t="str">
        <v>Dettori2017_1989</v>
      </c>
      <c r="B20" t="str" cm="1">
        <f t="array" ref="B20">TRANSPOSE(_xlfn._xlws.SORT(_xlfn._xlws.FILTER(initialConditions[initial_conditions_level]&amp;" | "&amp;initialConditions[initial_conditions_name],initialConditions[experiment_ID]=A20)))</f>
        <v xml:space="preserve">1 | </v>
      </c>
      <c r="DQ20" cm="1">
        <f t="array" ref="DQ20">TRANSPOSE(_xlfn._xlws.SORT(_xlfn._xlws.FILTER(initialConditions[initial_conditions_level],initialConditions[experiment_ID]=A20)))</f>
        <v>1</v>
      </c>
    </row>
    <row r="21" spans="1:121" x14ac:dyDescent="0.25">
      <c r="A21" t="str">
        <v>Dettori2017_1990</v>
      </c>
      <c r="B21" t="str" cm="1">
        <f t="array" ref="B21">TRANSPOSE(_xlfn._xlws.SORT(_xlfn._xlws.FILTER(initialConditions[initial_conditions_level]&amp;" | "&amp;initialConditions[initial_conditions_name],initialConditions[experiment_ID]=A21)))</f>
        <v xml:space="preserve">1 | </v>
      </c>
      <c r="DQ21" cm="1">
        <f t="array" ref="DQ21">TRANSPOSE(_xlfn._xlws.SORT(_xlfn._xlws.FILTER(initialConditions[initial_conditions_level],initialConditions[experiment_ID]=A21)))</f>
        <v>1</v>
      </c>
    </row>
    <row r="22" spans="1:121" x14ac:dyDescent="0.25">
      <c r="A22" t="str">
        <v>Dettori2017_1991</v>
      </c>
      <c r="B22" t="str" cm="1">
        <f t="array" ref="B22">TRANSPOSE(_xlfn._xlws.SORT(_xlfn._xlws.FILTER(initialConditions[initial_conditions_level]&amp;" | "&amp;initialConditions[initial_conditions_name],initialConditions[experiment_ID]=A22)))</f>
        <v xml:space="preserve">1 | </v>
      </c>
      <c r="DQ22" cm="1">
        <f t="array" ref="DQ22">TRANSPOSE(_xlfn._xlws.SORT(_xlfn._xlws.FILTER(initialConditions[initial_conditions_level],initialConditions[experiment_ID]=A22)))</f>
        <v>1</v>
      </c>
    </row>
    <row r="23" spans="1:121" x14ac:dyDescent="0.25">
      <c r="A23" t="str">
        <v>Dettori2017_1992</v>
      </c>
      <c r="B23" t="str" cm="1">
        <f t="array" ref="B23">TRANSPOSE(_xlfn._xlws.SORT(_xlfn._xlws.FILTER(initialConditions[initial_conditions_level]&amp;" | "&amp;initialConditions[initial_conditions_name],initialConditions[experiment_ID]=A23)))</f>
        <v xml:space="preserve">1 | </v>
      </c>
      <c r="DQ23" cm="1">
        <f t="array" ref="DQ23">TRANSPOSE(_xlfn._xlws.SORT(_xlfn._xlws.FILTER(initialConditions[initial_conditions_level],initialConditions[experiment_ID]=A23)))</f>
        <v>1</v>
      </c>
    </row>
    <row r="24" spans="1:121" x14ac:dyDescent="0.25">
      <c r="A24" t="str">
        <v>Dettori2017_1993</v>
      </c>
      <c r="B24" t="str" cm="1">
        <f t="array" ref="B24">TRANSPOSE(_xlfn._xlws.SORT(_xlfn._xlws.FILTER(initialConditions[initial_conditions_level]&amp;" | "&amp;initialConditions[initial_conditions_name],initialConditions[experiment_ID]=A24)))</f>
        <v xml:space="preserve">1 | </v>
      </c>
      <c r="DQ24" cm="1">
        <f t="array" ref="DQ24">TRANSPOSE(_xlfn._xlws.SORT(_xlfn._xlws.FILTER(initialConditions[initial_conditions_level],initialConditions[experiment_ID]=A24)))</f>
        <v>1</v>
      </c>
    </row>
    <row r="25" spans="1:121" x14ac:dyDescent="0.25">
      <c r="A25" t="str">
        <v>Dettori2017_1994</v>
      </c>
      <c r="B25" t="str" cm="1">
        <f t="array" ref="B25">TRANSPOSE(_xlfn._xlws.SORT(_xlfn._xlws.FILTER(initialConditions[initial_conditions_level]&amp;" | "&amp;initialConditions[initial_conditions_name],initialConditions[experiment_ID]=A25)))</f>
        <v xml:space="preserve">1 | </v>
      </c>
      <c r="DQ25" cm="1">
        <f t="array" ref="DQ25">TRANSPOSE(_xlfn._xlws.SORT(_xlfn._xlws.FILTER(initialConditions[initial_conditions_level],initialConditions[experiment_ID]=A25)))</f>
        <v>1</v>
      </c>
    </row>
    <row r="26" spans="1:121" x14ac:dyDescent="0.25">
      <c r="A26" t="str">
        <v>Dettori2017_1995</v>
      </c>
      <c r="B26" t="str" cm="1">
        <f t="array" ref="B26">TRANSPOSE(_xlfn._xlws.SORT(_xlfn._xlws.FILTER(initialConditions[initial_conditions_level]&amp;" | "&amp;initialConditions[initial_conditions_name],initialConditions[experiment_ID]=A26)))</f>
        <v xml:space="preserve">1 | </v>
      </c>
      <c r="DQ26" cm="1">
        <f t="array" ref="DQ26">TRANSPOSE(_xlfn._xlws.SORT(_xlfn._xlws.FILTER(initialConditions[initial_conditions_level],initialConditions[experiment_ID]=A26)))</f>
        <v>1</v>
      </c>
    </row>
    <row r="27" spans="1:121" x14ac:dyDescent="0.25">
      <c r="A27" t="str">
        <v>Dettori2017_1996</v>
      </c>
      <c r="B27" t="str" cm="1">
        <f t="array" ref="B27">TRANSPOSE(_xlfn._xlws.SORT(_xlfn._xlws.FILTER(initialConditions[initial_conditions_level]&amp;" | "&amp;initialConditions[initial_conditions_name],initialConditions[experiment_ID]=A27)))</f>
        <v xml:space="preserve">1 | </v>
      </c>
      <c r="DQ27" cm="1">
        <f t="array" ref="DQ27">TRANSPOSE(_xlfn._xlws.SORT(_xlfn._xlws.FILTER(initialConditions[initial_conditions_level],initialConditions[experiment_ID]=A27)))</f>
        <v>1</v>
      </c>
    </row>
    <row r="28" spans="1:121" x14ac:dyDescent="0.25">
      <c r="A28" t="str">
        <v>Dettori2017_1997</v>
      </c>
      <c r="B28" t="str" cm="1">
        <f t="array" ref="B28">TRANSPOSE(_xlfn._xlws.SORT(_xlfn._xlws.FILTER(initialConditions[initial_conditions_level]&amp;" | "&amp;initialConditions[initial_conditions_name],initialConditions[experiment_ID]=A28)))</f>
        <v xml:space="preserve">1 | </v>
      </c>
      <c r="DQ28" cm="1">
        <f t="array" ref="DQ28">TRANSPOSE(_xlfn._xlws.SORT(_xlfn._xlws.FILTER(initialConditions[initial_conditions_level],initialConditions[experiment_ID]=A28)))</f>
        <v>1</v>
      </c>
    </row>
    <row r="29" spans="1:121" x14ac:dyDescent="0.25">
      <c r="A29" t="str">
        <v>Dettori2017_1998</v>
      </c>
      <c r="B29" t="str" cm="1">
        <f t="array" ref="B29">TRANSPOSE(_xlfn._xlws.SORT(_xlfn._xlws.FILTER(initialConditions[initial_conditions_level]&amp;" | "&amp;initialConditions[initial_conditions_name],initialConditions[experiment_ID]=A29)))</f>
        <v xml:space="preserve">1 | </v>
      </c>
      <c r="DQ29" cm="1">
        <f t="array" ref="DQ29">TRANSPOSE(_xlfn._xlws.SORT(_xlfn._xlws.FILTER(initialConditions[initial_conditions_level],initialConditions[experiment_ID]=A29)))</f>
        <v>1</v>
      </c>
    </row>
    <row r="30" spans="1:121" x14ac:dyDescent="0.25">
      <c r="A30" t="str">
        <v>Dettori2017_1999</v>
      </c>
      <c r="B30" t="str" cm="1">
        <f t="array" ref="B30">TRANSPOSE(_xlfn._xlws.SORT(_xlfn._xlws.FILTER(initialConditions[initial_conditions_level]&amp;" | "&amp;initialConditions[initial_conditions_name],initialConditions[experiment_ID]=A30)))</f>
        <v xml:space="preserve">1 | </v>
      </c>
      <c r="DQ30" cm="1">
        <f t="array" ref="DQ30">TRANSPOSE(_xlfn._xlws.SORT(_xlfn._xlws.FILTER(initialConditions[initial_conditions_level],initialConditions[experiment_ID]=A30)))</f>
        <v>1</v>
      </c>
    </row>
    <row r="31" spans="1:121" x14ac:dyDescent="0.25">
      <c r="A31" t="str">
        <v>Dettori2017_2000</v>
      </c>
      <c r="B31" t="str" cm="1">
        <f t="array" ref="B31">TRANSPOSE(_xlfn._xlws.SORT(_xlfn._xlws.FILTER(initialConditions[initial_conditions_level]&amp;" | "&amp;initialConditions[initial_conditions_name],initialConditions[experiment_ID]=A31)))</f>
        <v xml:space="preserve">1 | </v>
      </c>
      <c r="DQ31" cm="1">
        <f t="array" ref="DQ31">TRANSPOSE(_xlfn._xlws.SORT(_xlfn._xlws.FILTER(initialConditions[initial_conditions_level],initialConditions[experiment_ID]=A31)))</f>
        <v>1</v>
      </c>
    </row>
    <row r="32" spans="1:121" x14ac:dyDescent="0.25">
      <c r="A32" t="str">
        <v>Dettori2017_2001</v>
      </c>
      <c r="B32" t="str" cm="1">
        <f t="array" ref="B32">TRANSPOSE(_xlfn._xlws.SORT(_xlfn._xlws.FILTER(initialConditions[initial_conditions_level]&amp;" | "&amp;initialConditions[initial_conditions_name],initialConditions[experiment_ID]=A32)))</f>
        <v xml:space="preserve">1 | </v>
      </c>
      <c r="DQ32" cm="1">
        <f t="array" ref="DQ32">TRANSPOSE(_xlfn._xlws.SORT(_xlfn._xlws.FILTER(initialConditions[initial_conditions_level],initialConditions[experiment_ID]=A32)))</f>
        <v>1</v>
      </c>
    </row>
    <row r="33" spans="1:126" x14ac:dyDescent="0.25">
      <c r="A33" t="str">
        <v>Dettori2017_2002</v>
      </c>
      <c r="B33" t="str" cm="1">
        <f t="array" ref="B33">TRANSPOSE(_xlfn._xlws.SORT(_xlfn._xlws.FILTER(initialConditions[initial_conditions_level]&amp;" | "&amp;initialConditions[initial_conditions_name],initialConditions[experiment_ID]=A33)))</f>
        <v xml:space="preserve">1 | </v>
      </c>
      <c r="DQ33" cm="1">
        <f t="array" ref="DQ33">TRANSPOSE(_xlfn._xlws.SORT(_xlfn._xlws.FILTER(initialConditions[initial_conditions_level],initialConditions[experiment_ID]=A33)))</f>
        <v>1</v>
      </c>
    </row>
    <row r="34" spans="1:126" x14ac:dyDescent="0.25">
      <c r="A34" t="str">
        <v>Dettori2017_2003</v>
      </c>
      <c r="B34" t="str" cm="1">
        <f t="array" ref="B34">TRANSPOSE(_xlfn._xlws.SORT(_xlfn._xlws.FILTER(initialConditions[initial_conditions_level]&amp;" | "&amp;initialConditions[initial_conditions_name],initialConditions[experiment_ID]=A34)))</f>
        <v xml:space="preserve">1 | </v>
      </c>
      <c r="DQ34" cm="1">
        <f t="array" ref="DQ34">TRANSPOSE(_xlfn._xlws.SORT(_xlfn._xlws.FILTER(initialConditions[initial_conditions_level],initialConditions[experiment_ID]=A34)))</f>
        <v>1</v>
      </c>
    </row>
    <row r="35" spans="1:126" x14ac:dyDescent="0.25">
      <c r="A35" t="str">
        <v>Dettori2017_2004</v>
      </c>
      <c r="B35" t="str" cm="1">
        <f t="array" ref="B35">TRANSPOSE(_xlfn._xlws.SORT(_xlfn._xlws.FILTER(initialConditions[initial_conditions_level]&amp;" | "&amp;initialConditions[initial_conditions_name],initialConditions[experiment_ID]=A35)))</f>
        <v xml:space="preserve">1 | </v>
      </c>
      <c r="DQ35" cm="1">
        <f t="array" ref="DQ35">TRANSPOSE(_xlfn._xlws.SORT(_xlfn._xlws.FILTER(initialConditions[initial_conditions_level],initialConditions[experiment_ID]=A35)))</f>
        <v>1</v>
      </c>
    </row>
    <row r="36" spans="1:126" x14ac:dyDescent="0.25">
      <c r="A36" t="str">
        <v>Doltra2019_2001_Osiny</v>
      </c>
      <c r="B36" t="str" cm="1">
        <f t="array" ref="B36:F36">TRANSPOSE(_xlfn._xlws.SORT(_xlfn._xlws.FILTER(initialConditions[initial_conditions_level]&amp;" | "&amp;initialConditions[initial_conditions_name],initialConditions[experiment_ID]=A36)))</f>
        <v>1 | Org.</v>
      </c>
      <c r="C36" t="str">
        <v>2 | Integrated</v>
      </c>
      <c r="D36" t="str">
        <v>3 | Conv. Int.</v>
      </c>
      <c r="E36" t="str">
        <v>4 | Conv. Ext.</v>
      </c>
      <c r="F36" t="str">
        <v>5 | Mono (C)</v>
      </c>
      <c r="DQ36" cm="1">
        <f t="array" ref="DQ36:DU36">TRANSPOSE(_xlfn._xlws.SORT(_xlfn._xlws.FILTER(initialConditions[initial_conditions_level],initialConditions[experiment_ID]=A36)))</f>
        <v>1</v>
      </c>
      <c r="DR36">
        <v>2</v>
      </c>
      <c r="DS36">
        <v>3</v>
      </c>
      <c r="DT36">
        <v>4</v>
      </c>
      <c r="DU36">
        <v>5</v>
      </c>
    </row>
    <row r="37" spans="1:126" x14ac:dyDescent="0.25">
      <c r="A37" t="str">
        <v>Doltra2019_2002_Foulum</v>
      </c>
      <c r="B37" t="str" cm="1">
        <f t="array" ref="B37:G37">TRANSPOSE(_xlfn._xlws.SORT(_xlfn._xlws.FILTER(initialConditions[initial_conditions_level]&amp;" | "&amp;initialConditions[initial_conditions_name],initialConditions[experiment_ID]=A37)))</f>
        <v>1 | O2+CC+M</v>
      </c>
      <c r="C37" t="str">
        <v>2 | O2+CC-M</v>
      </c>
      <c r="D37" t="str">
        <v>3 | O2+CC+M</v>
      </c>
      <c r="E37" t="str">
        <v>4 | O4+CC+M</v>
      </c>
      <c r="F37" t="str">
        <v>5 | O4-CC+M</v>
      </c>
      <c r="G37" t="str">
        <v>6 | C4-CC+M</v>
      </c>
      <c r="DQ37" cm="1">
        <f t="array" ref="DQ37:DV37">TRANSPOSE(_xlfn._xlws.SORT(_xlfn._xlws.FILTER(initialConditions[initial_conditions_level],initialConditions[experiment_ID]=A37)))</f>
        <v>1</v>
      </c>
      <c r="DR37">
        <v>2</v>
      </c>
      <c r="DS37">
        <v>3</v>
      </c>
      <c r="DT37">
        <v>4</v>
      </c>
      <c r="DU37">
        <v>5</v>
      </c>
      <c r="DV37">
        <v>6</v>
      </c>
    </row>
    <row r="38" spans="1:126" x14ac:dyDescent="0.25">
      <c r="A38" t="str">
        <v>Doltra2019_2002_Osiny</v>
      </c>
      <c r="B38" t="str" cm="1">
        <f t="array" ref="B38:F38">TRANSPOSE(_xlfn._xlws.SORT(_xlfn._xlws.FILTER(initialConditions[initial_conditions_level]&amp;" | "&amp;initialConditions[initial_conditions_name],initialConditions[experiment_ID]=A38)))</f>
        <v>1 | Org.</v>
      </c>
      <c r="C38" t="str">
        <v>2 | Integrated</v>
      </c>
      <c r="D38" t="str">
        <v>3 | Conv. Int.</v>
      </c>
      <c r="E38" t="str">
        <v>4 | Conv. Ext.</v>
      </c>
      <c r="F38" t="str">
        <v>5 | Mono (C)</v>
      </c>
      <c r="DQ38" cm="1">
        <f t="array" ref="DQ38:DU38">TRANSPOSE(_xlfn._xlws.SORT(_xlfn._xlws.FILTER(initialConditions[initial_conditions_level],initialConditions[experiment_ID]=A38)))</f>
        <v>1</v>
      </c>
      <c r="DR38">
        <v>2</v>
      </c>
      <c r="DS38">
        <v>3</v>
      </c>
      <c r="DT38">
        <v>4</v>
      </c>
      <c r="DU38">
        <v>5</v>
      </c>
    </row>
    <row r="39" spans="1:126" x14ac:dyDescent="0.25">
      <c r="A39" t="str">
        <v>Doltra2019_2003_Foulum</v>
      </c>
      <c r="B39" t="str" cm="1">
        <f t="array" ref="B39:G39">TRANSPOSE(_xlfn._xlws.SORT(_xlfn._xlws.FILTER(initialConditions[initial_conditions_level]&amp;" | "&amp;initialConditions[initial_conditions_name],initialConditions[experiment_ID]=A39)))</f>
        <v>1 | O2+CC+M</v>
      </c>
      <c r="C39" t="str">
        <v>2 | O2+CC-M</v>
      </c>
      <c r="D39" t="str">
        <v>3 | O2+CC+M</v>
      </c>
      <c r="E39" t="str">
        <v>4 | O4+CC+M</v>
      </c>
      <c r="F39" t="str">
        <v>5 | O4-CC+M</v>
      </c>
      <c r="G39" t="str">
        <v>6 | C4-CC+M</v>
      </c>
      <c r="DQ39" cm="1">
        <f t="array" ref="DQ39:DV39">TRANSPOSE(_xlfn._xlws.SORT(_xlfn._xlws.FILTER(initialConditions[initial_conditions_level],initialConditions[experiment_ID]=A39)))</f>
        <v>1</v>
      </c>
      <c r="DR39">
        <v>2</v>
      </c>
      <c r="DS39">
        <v>3</v>
      </c>
      <c r="DT39">
        <v>4</v>
      </c>
      <c r="DU39">
        <v>5</v>
      </c>
      <c r="DV39">
        <v>6</v>
      </c>
    </row>
    <row r="40" spans="1:126" x14ac:dyDescent="0.25">
      <c r="A40" t="str">
        <v>Doltra2019_2003_Frick</v>
      </c>
      <c r="B40" t="str" cm="1">
        <f t="array" ref="B40:E40">TRANSPOSE(_xlfn._xlws.SORT(_xlfn._xlws.FILTER(initialConditions[initial_conditions_level]&amp;" | "&amp;initialConditions[initial_conditions_name],initialConditions[experiment_ID]=A40)))</f>
        <v>1 | CTMC</v>
      </c>
      <c r="C40" t="str">
        <v>2 | CTS</v>
      </c>
      <c r="D40" t="str">
        <v>3 | RTMC</v>
      </c>
      <c r="E40" t="str">
        <v>4 | RTS</v>
      </c>
      <c r="DQ40" cm="1">
        <f t="array" ref="DQ40:DT40">TRANSPOSE(_xlfn._xlws.SORT(_xlfn._xlws.FILTER(initialConditions[initial_conditions_level],initialConditions[experiment_ID]=A40)))</f>
        <v>1</v>
      </c>
      <c r="DR40">
        <v>2</v>
      </c>
      <c r="DS40">
        <v>3</v>
      </c>
      <c r="DT40">
        <v>4</v>
      </c>
    </row>
    <row r="41" spans="1:126" x14ac:dyDescent="0.25">
      <c r="A41" t="str">
        <v>Doltra2019_2003_Montepaldi</v>
      </c>
      <c r="B41" t="str" cm="1">
        <f t="array" ref="B41:C41">TRANSPOSE(_xlfn._xlws.SORT(_xlfn._xlws.FILTER(initialConditions[initial_conditions_level]&amp;" | "&amp;initialConditions[initial_conditions_name],initialConditions[experiment_ID]=A41)))</f>
        <v>1 | Org.</v>
      </c>
      <c r="C41" t="str">
        <v>2 | Conv.</v>
      </c>
      <c r="DQ41" cm="1">
        <f t="array" ref="DQ41:DR41">TRANSPOSE(_xlfn._xlws.SORT(_xlfn._xlws.FILTER(initialConditions[initial_conditions_level],initialConditions[experiment_ID]=A41)))</f>
        <v>1</v>
      </c>
      <c r="DR41">
        <v>2</v>
      </c>
    </row>
    <row r="42" spans="1:126" x14ac:dyDescent="0.25">
      <c r="A42" t="str">
        <v>Doltra2019_2003_Osiny</v>
      </c>
      <c r="B42" t="str" cm="1">
        <f t="array" ref="B42:F42">TRANSPOSE(_xlfn._xlws.SORT(_xlfn._xlws.FILTER(initialConditions[initial_conditions_level]&amp;" | "&amp;initialConditions[initial_conditions_name],initialConditions[experiment_ID]=A42)))</f>
        <v>1 | Org.</v>
      </c>
      <c r="C42" t="str">
        <v>2 | Integrated</v>
      </c>
      <c r="D42" t="str">
        <v>3 | Conv. Int.</v>
      </c>
      <c r="E42" t="str">
        <v>4 | Conv. Ext.</v>
      </c>
      <c r="F42" t="str">
        <v>5 | Mono (C)</v>
      </c>
      <c r="DQ42" cm="1">
        <f t="array" ref="DQ42:DU42">TRANSPOSE(_xlfn._xlws.SORT(_xlfn._xlws.FILTER(initialConditions[initial_conditions_level],initialConditions[experiment_ID]=A42)))</f>
        <v>1</v>
      </c>
      <c r="DR42">
        <v>2</v>
      </c>
      <c r="DS42">
        <v>3</v>
      </c>
      <c r="DT42">
        <v>4</v>
      </c>
      <c r="DU42">
        <v>5</v>
      </c>
    </row>
    <row r="43" spans="1:126" x14ac:dyDescent="0.25">
      <c r="A43" t="str">
        <v>Doltra2019_2004_Foulum</v>
      </c>
      <c r="B43" t="str" cm="1">
        <f t="array" ref="B43:G43">TRANSPOSE(_xlfn._xlws.SORT(_xlfn._xlws.FILTER(initialConditions[initial_conditions_level]&amp;" | "&amp;initialConditions[initial_conditions_name],initialConditions[experiment_ID]=A43)))</f>
        <v>1 | O2+CC+M</v>
      </c>
      <c r="C43" t="str">
        <v>2 | O2+CC-M</v>
      </c>
      <c r="D43" t="str">
        <v>3 | O2+CC+M</v>
      </c>
      <c r="E43" t="str">
        <v>4 | O4+CC+M</v>
      </c>
      <c r="F43" t="str">
        <v>5 | O4-CC+M</v>
      </c>
      <c r="G43" t="str">
        <v>6 | C4-CC+M</v>
      </c>
      <c r="DQ43" cm="1">
        <f t="array" ref="DQ43:DV43">TRANSPOSE(_xlfn._xlws.SORT(_xlfn._xlws.FILTER(initialConditions[initial_conditions_level],initialConditions[experiment_ID]=A43)))</f>
        <v>1</v>
      </c>
      <c r="DR43">
        <v>2</v>
      </c>
      <c r="DS43">
        <v>3</v>
      </c>
      <c r="DT43">
        <v>4</v>
      </c>
      <c r="DU43">
        <v>5</v>
      </c>
      <c r="DV43">
        <v>6</v>
      </c>
    </row>
    <row r="44" spans="1:126" x14ac:dyDescent="0.25">
      <c r="A44" t="str">
        <v>Doltra2019_2004_Frick</v>
      </c>
      <c r="B44" t="str" cm="1">
        <f t="array" ref="B44:E44">TRANSPOSE(_xlfn._xlws.SORT(_xlfn._xlws.FILTER(initialConditions[initial_conditions_level]&amp;" | "&amp;initialConditions[initial_conditions_name],initialConditions[experiment_ID]=A44)))</f>
        <v>1 | CTMC</v>
      </c>
      <c r="C44" t="str">
        <v>2 | CTS</v>
      </c>
      <c r="D44" t="str">
        <v>3 | RTMC</v>
      </c>
      <c r="E44" t="str">
        <v>4 | RTS</v>
      </c>
      <c r="DQ44" cm="1">
        <f t="array" ref="DQ44:DT44">TRANSPOSE(_xlfn._xlws.SORT(_xlfn._xlws.FILTER(initialConditions[initial_conditions_level],initialConditions[experiment_ID]=A44)))</f>
        <v>1</v>
      </c>
      <c r="DR44">
        <v>2</v>
      </c>
      <c r="DS44">
        <v>3</v>
      </c>
      <c r="DT44">
        <v>4</v>
      </c>
    </row>
    <row r="45" spans="1:126" x14ac:dyDescent="0.25">
      <c r="A45" t="str">
        <v>Doltra2019_2004_Montepaldi</v>
      </c>
      <c r="B45" t="str" cm="1">
        <f t="array" ref="B45:C45">TRANSPOSE(_xlfn._xlws.SORT(_xlfn._xlws.FILTER(initialConditions[initial_conditions_level]&amp;" | "&amp;initialConditions[initial_conditions_name],initialConditions[experiment_ID]=A45)))</f>
        <v>1 | Org.</v>
      </c>
      <c r="C45" t="str">
        <v>2 | Conv.</v>
      </c>
      <c r="DQ45" cm="1">
        <f t="array" ref="DQ45:DR45">TRANSPOSE(_xlfn._xlws.SORT(_xlfn._xlws.FILTER(initialConditions[initial_conditions_level],initialConditions[experiment_ID]=A45)))</f>
        <v>1</v>
      </c>
      <c r="DR45">
        <v>2</v>
      </c>
    </row>
    <row r="46" spans="1:126" x14ac:dyDescent="0.25">
      <c r="A46" t="str">
        <v>Doltra2019_2004_Osiny</v>
      </c>
      <c r="B46" t="str" cm="1">
        <f t="array" ref="B46:F46">TRANSPOSE(_xlfn._xlws.SORT(_xlfn._xlws.FILTER(initialConditions[initial_conditions_level]&amp;" | "&amp;initialConditions[initial_conditions_name],initialConditions[experiment_ID]=A46)))</f>
        <v>1 | Org.</v>
      </c>
      <c r="C46" t="str">
        <v>2 | Integrated</v>
      </c>
      <c r="D46" t="str">
        <v>3 | Conv. Int.</v>
      </c>
      <c r="E46" t="str">
        <v>4 | Conv. Ext.</v>
      </c>
      <c r="F46" t="str">
        <v>5 | Mono (C)</v>
      </c>
      <c r="DQ46" cm="1">
        <f t="array" ref="DQ46:DU46">TRANSPOSE(_xlfn._xlws.SORT(_xlfn._xlws.FILTER(initialConditions[initial_conditions_level],initialConditions[experiment_ID]=A46)))</f>
        <v>1</v>
      </c>
      <c r="DR46">
        <v>2</v>
      </c>
      <c r="DS46">
        <v>3</v>
      </c>
      <c r="DT46">
        <v>4</v>
      </c>
      <c r="DU46">
        <v>5</v>
      </c>
    </row>
    <row r="47" spans="1:126" x14ac:dyDescent="0.25">
      <c r="A47" t="str">
        <v>Doltra2019_2005_Foulum</v>
      </c>
      <c r="B47" t="str" cm="1">
        <f t="array" ref="B47:G47">TRANSPOSE(_xlfn._xlws.SORT(_xlfn._xlws.FILTER(initialConditions[initial_conditions_level]&amp;" | "&amp;initialConditions[initial_conditions_name],initialConditions[experiment_ID]=A47)))</f>
        <v>1 | O2+CC+M</v>
      </c>
      <c r="C47" t="str">
        <v>2 | O2+CC-M</v>
      </c>
      <c r="D47" t="str">
        <v>3 | O2+CC+M</v>
      </c>
      <c r="E47" t="str">
        <v>4 | O4+CC+M</v>
      </c>
      <c r="F47" t="str">
        <v>5 | O4-CC+M</v>
      </c>
      <c r="G47" t="str">
        <v>6 | C4-CC+M</v>
      </c>
      <c r="DQ47" cm="1">
        <f t="array" ref="DQ47:DV47">TRANSPOSE(_xlfn._xlws.SORT(_xlfn._xlws.FILTER(initialConditions[initial_conditions_level],initialConditions[experiment_ID]=A47)))</f>
        <v>1</v>
      </c>
      <c r="DR47">
        <v>2</v>
      </c>
      <c r="DS47">
        <v>3</v>
      </c>
      <c r="DT47">
        <v>4</v>
      </c>
      <c r="DU47">
        <v>5</v>
      </c>
      <c r="DV47">
        <v>6</v>
      </c>
    </row>
    <row r="48" spans="1:126" x14ac:dyDescent="0.25">
      <c r="A48" t="str">
        <v>Doltra2019_2005_Frick</v>
      </c>
      <c r="B48" t="str" cm="1">
        <f t="array" ref="B48:E48">TRANSPOSE(_xlfn._xlws.SORT(_xlfn._xlws.FILTER(initialConditions[initial_conditions_level]&amp;" | "&amp;initialConditions[initial_conditions_name],initialConditions[experiment_ID]=A48)))</f>
        <v>1 | CTMC</v>
      </c>
      <c r="C48" t="str">
        <v>2 | CTS</v>
      </c>
      <c r="D48" t="str">
        <v>3 | RTMC</v>
      </c>
      <c r="E48" t="str">
        <v>4 | RTS</v>
      </c>
      <c r="DQ48" cm="1">
        <f t="array" ref="DQ48:DT48">TRANSPOSE(_xlfn._xlws.SORT(_xlfn._xlws.FILTER(initialConditions[initial_conditions_level],initialConditions[experiment_ID]=A48)))</f>
        <v>1</v>
      </c>
      <c r="DR48">
        <v>2</v>
      </c>
      <c r="DS48">
        <v>3</v>
      </c>
      <c r="DT48">
        <v>4</v>
      </c>
    </row>
    <row r="49" spans="1:126" x14ac:dyDescent="0.25">
      <c r="A49" t="str">
        <v>Doltra2019_2005_Montepaldi</v>
      </c>
      <c r="B49" t="str" cm="1">
        <f t="array" ref="B49:C49">TRANSPOSE(_xlfn._xlws.SORT(_xlfn._xlws.FILTER(initialConditions[initial_conditions_level]&amp;" | "&amp;initialConditions[initial_conditions_name],initialConditions[experiment_ID]=A49)))</f>
        <v>1 | Org.</v>
      </c>
      <c r="C49" t="str">
        <v>2 | Conv.</v>
      </c>
      <c r="DQ49" cm="1">
        <f t="array" ref="DQ49:DR49">TRANSPOSE(_xlfn._xlws.SORT(_xlfn._xlws.FILTER(initialConditions[initial_conditions_level],initialConditions[experiment_ID]=A49)))</f>
        <v>1</v>
      </c>
      <c r="DR49">
        <v>2</v>
      </c>
    </row>
    <row r="50" spans="1:126" x14ac:dyDescent="0.25">
      <c r="A50" t="str">
        <v>Doltra2019_2005_Osiny</v>
      </c>
      <c r="B50" t="str" cm="1">
        <f t="array" ref="B50:F50">TRANSPOSE(_xlfn._xlws.SORT(_xlfn._xlws.FILTER(initialConditions[initial_conditions_level]&amp;" | "&amp;initialConditions[initial_conditions_name],initialConditions[experiment_ID]=A50)))</f>
        <v>1 | Org.</v>
      </c>
      <c r="C50" t="str">
        <v>2 | Integrated</v>
      </c>
      <c r="D50" t="str">
        <v>3 | Conv. Int.</v>
      </c>
      <c r="E50" t="str">
        <v>4 | Conv. Ext.</v>
      </c>
      <c r="F50" t="str">
        <v>5 | Mono (C)</v>
      </c>
      <c r="DQ50" cm="1">
        <f t="array" ref="DQ50:DU50">TRANSPOSE(_xlfn._xlws.SORT(_xlfn._xlws.FILTER(initialConditions[initial_conditions_level],initialConditions[experiment_ID]=A50)))</f>
        <v>1</v>
      </c>
      <c r="DR50">
        <v>2</v>
      </c>
      <c r="DS50">
        <v>3</v>
      </c>
      <c r="DT50">
        <v>4</v>
      </c>
      <c r="DU50">
        <v>5</v>
      </c>
    </row>
    <row r="51" spans="1:126" x14ac:dyDescent="0.25">
      <c r="A51" t="str">
        <v>Doltra2019_2006_Foulum</v>
      </c>
      <c r="B51" t="str" cm="1">
        <f t="array" ref="B51:G51">TRANSPOSE(_xlfn._xlws.SORT(_xlfn._xlws.FILTER(initialConditions[initial_conditions_level]&amp;" | "&amp;initialConditions[initial_conditions_name],initialConditions[experiment_ID]=A51)))</f>
        <v>1 | O2+CC+M</v>
      </c>
      <c r="C51" t="str">
        <v>2 | O2+CC-M</v>
      </c>
      <c r="D51" t="str">
        <v>3 | O2+CC+M</v>
      </c>
      <c r="E51" t="str">
        <v>4 | O4+CC+M</v>
      </c>
      <c r="F51" t="str">
        <v>5 | O4-CC+M</v>
      </c>
      <c r="G51" t="str">
        <v>6 | C4-CC+M</v>
      </c>
      <c r="DQ51" cm="1">
        <f t="array" ref="DQ51:DV51">TRANSPOSE(_xlfn._xlws.SORT(_xlfn._xlws.FILTER(initialConditions[initial_conditions_level],initialConditions[experiment_ID]=A51)))</f>
        <v>1</v>
      </c>
      <c r="DR51">
        <v>2</v>
      </c>
      <c r="DS51">
        <v>3</v>
      </c>
      <c r="DT51">
        <v>4</v>
      </c>
      <c r="DU51">
        <v>5</v>
      </c>
      <c r="DV51">
        <v>6</v>
      </c>
    </row>
    <row r="52" spans="1:126" x14ac:dyDescent="0.25">
      <c r="A52" t="str">
        <v>Doltra2019_2006_Frick</v>
      </c>
      <c r="B52" t="str" cm="1">
        <f t="array" ref="B52:E52">TRANSPOSE(_xlfn._xlws.SORT(_xlfn._xlws.FILTER(initialConditions[initial_conditions_level]&amp;" | "&amp;initialConditions[initial_conditions_name],initialConditions[experiment_ID]=A52)))</f>
        <v>1 | CTMC</v>
      </c>
      <c r="C52" t="str">
        <v>2 | CTS</v>
      </c>
      <c r="D52" t="str">
        <v>3 | RTMC</v>
      </c>
      <c r="E52" t="str">
        <v>4 | RTS</v>
      </c>
      <c r="DQ52" cm="1">
        <f t="array" ref="DQ52:DT52">TRANSPOSE(_xlfn._xlws.SORT(_xlfn._xlws.FILTER(initialConditions[initial_conditions_level],initialConditions[experiment_ID]=A52)))</f>
        <v>1</v>
      </c>
      <c r="DR52">
        <v>2</v>
      </c>
      <c r="DS52">
        <v>3</v>
      </c>
      <c r="DT52">
        <v>4</v>
      </c>
    </row>
    <row r="53" spans="1:126" x14ac:dyDescent="0.25">
      <c r="A53" t="str">
        <v>Doltra2019_2006_Grado</v>
      </c>
      <c r="B53" t="str" cm="1">
        <f t="array" ref="B53:G53">TRANSPOSE(_xlfn._xlws.SORT(_xlfn._xlws.FILTER(initialConditions[initial_conditions_level]&amp;" | "&amp;initialConditions[initial_conditions_name],initialConditions[experiment_ID]=A53)))</f>
        <v>1 | G + C 1 yr (O)</v>
      </c>
      <c r="C53" t="str">
        <v>2 | G + C 2 yr (O)</v>
      </c>
      <c r="D53" t="str">
        <v>3 | Winter GM (O)</v>
      </c>
      <c r="E53" t="str">
        <v>4 | G + C 1 yr (C)</v>
      </c>
      <c r="F53" t="str">
        <v>5 | G + C 2 yr (C)</v>
      </c>
      <c r="G53" t="str">
        <v>6 | Winter crop  ©</v>
      </c>
      <c r="DQ53" cm="1">
        <f t="array" ref="DQ53:DV53">TRANSPOSE(_xlfn._xlws.SORT(_xlfn._xlws.FILTER(initialConditions[initial_conditions_level],initialConditions[experiment_ID]=A53)))</f>
        <v>1</v>
      </c>
      <c r="DR53">
        <v>2</v>
      </c>
      <c r="DS53">
        <v>3</v>
      </c>
      <c r="DT53">
        <v>4</v>
      </c>
      <c r="DU53">
        <v>5</v>
      </c>
      <c r="DV53">
        <v>6</v>
      </c>
    </row>
    <row r="54" spans="1:126" x14ac:dyDescent="0.25">
      <c r="A54" t="str">
        <v>Doltra2019_2006_Montepaldi</v>
      </c>
      <c r="B54" t="str" cm="1">
        <f t="array" ref="B54:C54">TRANSPOSE(_xlfn._xlws.SORT(_xlfn._xlws.FILTER(initialConditions[initial_conditions_level]&amp;" | "&amp;initialConditions[initial_conditions_name],initialConditions[experiment_ID]=A54)))</f>
        <v>1 | Org.</v>
      </c>
      <c r="C54" t="str">
        <v>2 | Conv.</v>
      </c>
      <c r="DQ54" cm="1">
        <f t="array" ref="DQ54:DR54">TRANSPOSE(_xlfn._xlws.SORT(_xlfn._xlws.FILTER(initialConditions[initial_conditions_level],initialConditions[experiment_ID]=A54)))</f>
        <v>1</v>
      </c>
      <c r="DR54">
        <v>2</v>
      </c>
    </row>
    <row r="55" spans="1:126" x14ac:dyDescent="0.25">
      <c r="A55" t="str">
        <v>Doltra2019_2006_Osiny</v>
      </c>
      <c r="B55" t="str" cm="1">
        <f t="array" ref="B55:F55">TRANSPOSE(_xlfn._xlws.SORT(_xlfn._xlws.FILTER(initialConditions[initial_conditions_level]&amp;" | "&amp;initialConditions[initial_conditions_name],initialConditions[experiment_ID]=A55)))</f>
        <v>1 | Org.</v>
      </c>
      <c r="C55" t="str">
        <v>2 | Integrated</v>
      </c>
      <c r="D55" t="str">
        <v>3 | Conv. Int.</v>
      </c>
      <c r="E55" t="str">
        <v>4 | Conv. Ext.</v>
      </c>
      <c r="F55" t="str">
        <v>5 | Mono (C)</v>
      </c>
      <c r="DQ55" cm="1">
        <f t="array" ref="DQ55:DU55">TRANSPOSE(_xlfn._xlws.SORT(_xlfn._xlws.FILTER(initialConditions[initial_conditions_level],initialConditions[experiment_ID]=A55)))</f>
        <v>1</v>
      </c>
      <c r="DR55">
        <v>2</v>
      </c>
      <c r="DS55">
        <v>3</v>
      </c>
      <c r="DT55">
        <v>4</v>
      </c>
      <c r="DU55">
        <v>5</v>
      </c>
    </row>
    <row r="56" spans="1:126" x14ac:dyDescent="0.25">
      <c r="A56" t="str">
        <v>Doltra2019_2006_Villaviciosa</v>
      </c>
      <c r="B56" t="str" cm="1">
        <f t="array" ref="B56:E56">TRANSPOSE(_xlfn._xlws.SORT(_xlfn._xlws.FILTER(initialConditions[initial_conditions_level]&amp;" | "&amp;initialConditions[initial_conditions_name],initialConditions[experiment_ID]=A56)))</f>
        <v>1 | G + C 1 yr (O)</v>
      </c>
      <c r="C56" t="str">
        <v>2 | G + C 2 yr (O)</v>
      </c>
      <c r="D56" t="str">
        <v>3 | G + C 1 yr (C)</v>
      </c>
      <c r="E56" t="str">
        <v>4 | G + C 1 yr (C)</v>
      </c>
      <c r="DQ56" cm="1">
        <f t="array" ref="DQ56:DT56">TRANSPOSE(_xlfn._xlws.SORT(_xlfn._xlws.FILTER(initialConditions[initial_conditions_level],initialConditions[experiment_ID]=A56)))</f>
        <v>1</v>
      </c>
      <c r="DR56">
        <v>2</v>
      </c>
      <c r="DS56">
        <v>3</v>
      </c>
      <c r="DT56">
        <v>4</v>
      </c>
    </row>
    <row r="57" spans="1:126" x14ac:dyDescent="0.25">
      <c r="A57" t="str">
        <v>Doltra2019_2007_Foulum</v>
      </c>
      <c r="B57" t="str" cm="1">
        <f t="array" ref="B57:G57">TRANSPOSE(_xlfn._xlws.SORT(_xlfn._xlws.FILTER(initialConditions[initial_conditions_level]&amp;" | "&amp;initialConditions[initial_conditions_name],initialConditions[experiment_ID]=A57)))</f>
        <v>1 | O2+CC+M</v>
      </c>
      <c r="C57" t="str">
        <v>2 | O2+CC-M</v>
      </c>
      <c r="D57" t="str">
        <v>3 | O2+CC+M</v>
      </c>
      <c r="E57" t="str">
        <v>4 | O4+CC+M</v>
      </c>
      <c r="F57" t="str">
        <v>5 | O4-CC+M</v>
      </c>
      <c r="G57" t="str">
        <v>6 | C4-CC+M</v>
      </c>
      <c r="DQ57" cm="1">
        <f t="array" ref="DQ57:DV57">TRANSPOSE(_xlfn._xlws.SORT(_xlfn._xlws.FILTER(initialConditions[initial_conditions_level],initialConditions[experiment_ID]=A57)))</f>
        <v>1</v>
      </c>
      <c r="DR57">
        <v>2</v>
      </c>
      <c r="DS57">
        <v>3</v>
      </c>
      <c r="DT57">
        <v>4</v>
      </c>
      <c r="DU57">
        <v>5</v>
      </c>
      <c r="DV57">
        <v>6</v>
      </c>
    </row>
    <row r="58" spans="1:126" x14ac:dyDescent="0.25">
      <c r="A58" t="str">
        <v>Doltra2019_2007_Frick</v>
      </c>
      <c r="B58" t="str" cm="1">
        <f t="array" ref="B58:E58">TRANSPOSE(_xlfn._xlws.SORT(_xlfn._xlws.FILTER(initialConditions[initial_conditions_level]&amp;" | "&amp;initialConditions[initial_conditions_name],initialConditions[experiment_ID]=A58)))</f>
        <v>1 | CTMC</v>
      </c>
      <c r="C58" t="str">
        <v>2 | CTS</v>
      </c>
      <c r="D58" t="str">
        <v>3 | RTMC</v>
      </c>
      <c r="E58" t="str">
        <v>4 | RTS</v>
      </c>
      <c r="DQ58" cm="1">
        <f t="array" ref="DQ58:DT58">TRANSPOSE(_xlfn._xlws.SORT(_xlfn._xlws.FILTER(initialConditions[initial_conditions_level],initialConditions[experiment_ID]=A58)))</f>
        <v>1</v>
      </c>
      <c r="DR58">
        <v>2</v>
      </c>
      <c r="DS58">
        <v>3</v>
      </c>
      <c r="DT58">
        <v>4</v>
      </c>
    </row>
    <row r="59" spans="1:126" x14ac:dyDescent="0.25">
      <c r="A59" t="str">
        <v>Doltra2019_2007_Grado</v>
      </c>
      <c r="B59" t="str" cm="1">
        <f t="array" ref="B59:G59">TRANSPOSE(_xlfn._xlws.SORT(_xlfn._xlws.FILTER(initialConditions[initial_conditions_level]&amp;" | "&amp;initialConditions[initial_conditions_name],initialConditions[experiment_ID]=A59)))</f>
        <v>1 | G + C 1 yr (O)</v>
      </c>
      <c r="C59" t="str">
        <v>2 | G + C 2 yr (O)</v>
      </c>
      <c r="D59" t="str">
        <v>3 | Winter GM (O)</v>
      </c>
      <c r="E59" t="str">
        <v>4 | G + C 1 yr (C)</v>
      </c>
      <c r="F59" t="str">
        <v>5 | G + C 2 yr (C)</v>
      </c>
      <c r="G59" t="str">
        <v>6 | Winter crop ©</v>
      </c>
      <c r="DQ59" cm="1">
        <f t="array" ref="DQ59:DV59">TRANSPOSE(_xlfn._xlws.SORT(_xlfn._xlws.FILTER(initialConditions[initial_conditions_level],initialConditions[experiment_ID]=A59)))</f>
        <v>1</v>
      </c>
      <c r="DR59">
        <v>2</v>
      </c>
      <c r="DS59">
        <v>3</v>
      </c>
      <c r="DT59">
        <v>4</v>
      </c>
      <c r="DU59">
        <v>5</v>
      </c>
      <c r="DV59">
        <v>6</v>
      </c>
    </row>
    <row r="60" spans="1:126" x14ac:dyDescent="0.25">
      <c r="A60" t="str">
        <v>Doltra2019_2007_Montepaldi</v>
      </c>
      <c r="B60" t="str" cm="1">
        <f t="array" ref="B60:C60">TRANSPOSE(_xlfn._xlws.SORT(_xlfn._xlws.FILTER(initialConditions[initial_conditions_level]&amp;" | "&amp;initialConditions[initial_conditions_name],initialConditions[experiment_ID]=A60)))</f>
        <v>1 | Org.</v>
      </c>
      <c r="C60" t="str">
        <v>2 | Conv.</v>
      </c>
      <c r="DQ60" cm="1">
        <f t="array" ref="DQ60:DR60">TRANSPOSE(_xlfn._xlws.SORT(_xlfn._xlws.FILTER(initialConditions[initial_conditions_level],initialConditions[experiment_ID]=A60)))</f>
        <v>1</v>
      </c>
      <c r="DR60">
        <v>2</v>
      </c>
    </row>
    <row r="61" spans="1:126" x14ac:dyDescent="0.25">
      <c r="A61" t="str">
        <v>Doltra2019_2007_Osiny</v>
      </c>
      <c r="B61" t="str" cm="1">
        <f t="array" ref="B61:F61">TRANSPOSE(_xlfn._xlws.SORT(_xlfn._xlws.FILTER(initialConditions[initial_conditions_level]&amp;" | "&amp;initialConditions[initial_conditions_name],initialConditions[experiment_ID]=A61)))</f>
        <v>1 | Org.</v>
      </c>
      <c r="C61" t="str">
        <v>2 | Integrated</v>
      </c>
      <c r="D61" t="str">
        <v>3 | Conv. Int.</v>
      </c>
      <c r="E61" t="str">
        <v>4 | Conv. Ext.</v>
      </c>
      <c r="F61" t="str">
        <v>5 | Mono (C)</v>
      </c>
      <c r="DQ61" cm="1">
        <f t="array" ref="DQ61:DU61">TRANSPOSE(_xlfn._xlws.SORT(_xlfn._xlws.FILTER(initialConditions[initial_conditions_level],initialConditions[experiment_ID]=A61)))</f>
        <v>1</v>
      </c>
      <c r="DR61">
        <v>2</v>
      </c>
      <c r="DS61">
        <v>3</v>
      </c>
      <c r="DT61">
        <v>4</v>
      </c>
      <c r="DU61">
        <v>5</v>
      </c>
    </row>
    <row r="62" spans="1:126" x14ac:dyDescent="0.25">
      <c r="A62" t="str">
        <v>Doltra2019_2007_Villaviciosa</v>
      </c>
      <c r="B62" t="str" cm="1">
        <f t="array" ref="B62:E62">TRANSPOSE(_xlfn._xlws.SORT(_xlfn._xlws.FILTER(initialConditions[initial_conditions_level]&amp;" | "&amp;initialConditions[initial_conditions_name],initialConditions[experiment_ID]=A62)))</f>
        <v>1 | G + C 1 yr (O)</v>
      </c>
      <c r="C62" t="str">
        <v>2 | G + C 2 yr (O)</v>
      </c>
      <c r="D62" t="str">
        <v>3 | G + C 1 yr (C)</v>
      </c>
      <c r="E62" t="str">
        <v>4 | G + C 1 yr (C)</v>
      </c>
      <c r="DQ62" cm="1">
        <f t="array" ref="DQ62:DT62">TRANSPOSE(_xlfn._xlws.SORT(_xlfn._xlws.FILTER(initialConditions[initial_conditions_level],initialConditions[experiment_ID]=A62)))</f>
        <v>1</v>
      </c>
      <c r="DR62">
        <v>2</v>
      </c>
      <c r="DS62">
        <v>3</v>
      </c>
      <c r="DT62">
        <v>4</v>
      </c>
    </row>
    <row r="63" spans="1:126" x14ac:dyDescent="0.25">
      <c r="A63" t="str">
        <v>Doltra2019_2008_Foulum</v>
      </c>
      <c r="B63" t="str" cm="1">
        <f t="array" ref="B63:G63">TRANSPOSE(_xlfn._xlws.SORT(_xlfn._xlws.FILTER(initialConditions[initial_conditions_level]&amp;" | "&amp;initialConditions[initial_conditions_name],initialConditions[experiment_ID]=A63)))</f>
        <v>1 | O2+CC+M</v>
      </c>
      <c r="C63" t="str">
        <v>2 | O2+CC-M</v>
      </c>
      <c r="D63" t="str">
        <v>3 | O2+CC+M</v>
      </c>
      <c r="E63" t="str">
        <v>4 | O4+CC+M</v>
      </c>
      <c r="F63" t="str">
        <v>5 | O4-CC+M</v>
      </c>
      <c r="G63" t="str">
        <v>6 | C4-CC+M</v>
      </c>
      <c r="DQ63" cm="1">
        <f t="array" ref="DQ63:DV63">TRANSPOSE(_xlfn._xlws.SORT(_xlfn._xlws.FILTER(initialConditions[initial_conditions_level],initialConditions[experiment_ID]=A63)))</f>
        <v>1</v>
      </c>
      <c r="DR63">
        <v>2</v>
      </c>
      <c r="DS63">
        <v>3</v>
      </c>
      <c r="DT63">
        <v>4</v>
      </c>
      <c r="DU63">
        <v>5</v>
      </c>
      <c r="DV63">
        <v>6</v>
      </c>
    </row>
    <row r="64" spans="1:126" x14ac:dyDescent="0.25">
      <c r="A64" t="str">
        <v>Doltra2019_2008_Frick</v>
      </c>
      <c r="B64" t="str" cm="1">
        <f t="array" ref="B64:E64">TRANSPOSE(_xlfn._xlws.SORT(_xlfn._xlws.FILTER(initialConditions[initial_conditions_level]&amp;" | "&amp;initialConditions[initial_conditions_name],initialConditions[experiment_ID]=A64)))</f>
        <v>1 | CTMC</v>
      </c>
      <c r="C64" t="str">
        <v>2 | CTS</v>
      </c>
      <c r="D64" t="str">
        <v>3 | RTMC</v>
      </c>
      <c r="E64" t="str">
        <v>4 | RTS</v>
      </c>
      <c r="DQ64" cm="1">
        <f t="array" ref="DQ64:DT64">TRANSPOSE(_xlfn._xlws.SORT(_xlfn._xlws.FILTER(initialConditions[initial_conditions_level],initialConditions[experiment_ID]=A64)))</f>
        <v>1</v>
      </c>
      <c r="DR64">
        <v>2</v>
      </c>
      <c r="DS64">
        <v>3</v>
      </c>
      <c r="DT64">
        <v>4</v>
      </c>
    </row>
    <row r="65" spans="1:126" x14ac:dyDescent="0.25">
      <c r="A65" t="str">
        <v>Doltra2019_2008_Grado</v>
      </c>
      <c r="B65" t="str" cm="1">
        <f t="array" ref="B65:G65">TRANSPOSE(_xlfn._xlws.SORT(_xlfn._xlws.FILTER(initialConditions[initial_conditions_level]&amp;" | "&amp;initialConditions[initial_conditions_name],initialConditions[experiment_ID]=A65)))</f>
        <v>1 | G + C 1 yr (O)</v>
      </c>
      <c r="C65" t="str">
        <v>2 | G + C 2 yr (O)</v>
      </c>
      <c r="D65" t="str">
        <v>3 | Winter GM (O)</v>
      </c>
      <c r="E65" t="str">
        <v>4 | G + C 1 yr (C)</v>
      </c>
      <c r="F65" t="str">
        <v>5 | G + C 2 yr (C)</v>
      </c>
      <c r="G65" t="str">
        <v>6 | Winter crop ©</v>
      </c>
      <c r="DQ65" cm="1">
        <f t="array" ref="DQ65:DV65">TRANSPOSE(_xlfn._xlws.SORT(_xlfn._xlws.FILTER(initialConditions[initial_conditions_level],initialConditions[experiment_ID]=A65)))</f>
        <v>1</v>
      </c>
      <c r="DR65">
        <v>2</v>
      </c>
      <c r="DS65">
        <v>3</v>
      </c>
      <c r="DT65">
        <v>4</v>
      </c>
      <c r="DU65">
        <v>5</v>
      </c>
      <c r="DV65">
        <v>6</v>
      </c>
    </row>
    <row r="66" spans="1:126" x14ac:dyDescent="0.25">
      <c r="A66" t="str">
        <v>Doltra2019_2008_Osiny</v>
      </c>
      <c r="B66" t="str" cm="1">
        <f t="array" ref="B66:F66">TRANSPOSE(_xlfn._xlws.SORT(_xlfn._xlws.FILTER(initialConditions[initial_conditions_level]&amp;" | "&amp;initialConditions[initial_conditions_name],initialConditions[experiment_ID]=A66)))</f>
        <v>1 | Org.</v>
      </c>
      <c r="C66" t="str">
        <v>2 | Integrated</v>
      </c>
      <c r="D66" t="str">
        <v>3 | Conv. Int.</v>
      </c>
      <c r="E66" t="str">
        <v>4 | Conv. Ext.</v>
      </c>
      <c r="F66" t="str">
        <v>5 | Mono (C)</v>
      </c>
      <c r="DQ66" cm="1">
        <f t="array" ref="DQ66:DU66">TRANSPOSE(_xlfn._xlws.SORT(_xlfn._xlws.FILTER(initialConditions[initial_conditions_level],initialConditions[experiment_ID]=A66)))</f>
        <v>1</v>
      </c>
      <c r="DR66">
        <v>2</v>
      </c>
      <c r="DS66">
        <v>3</v>
      </c>
      <c r="DT66">
        <v>4</v>
      </c>
      <c r="DU66">
        <v>5</v>
      </c>
    </row>
    <row r="67" spans="1:126" x14ac:dyDescent="0.25">
      <c r="A67" t="str">
        <v>Doltra2019_2008_Vaernes</v>
      </c>
      <c r="B67" t="str" cm="1">
        <f t="array" ref="B67:F67">TRANSPOSE(_xlfn._xlws.SORT(_xlfn._xlws.FILTER(initialConditions[initial_conditions_level]&amp;" | "&amp;initialConditions[initial_conditions_name],initialConditions[experiment_ID]=A67)))</f>
        <v>1 | 3 M</v>
      </c>
      <c r="C67" t="str">
        <v>2 | 0 M</v>
      </c>
      <c r="D67" t="str">
        <v>3 | 0 M-D</v>
      </c>
      <c r="E67" t="str">
        <v>4 | D</v>
      </c>
      <c r="F67" t="str">
        <v>5 | I</v>
      </c>
      <c r="DQ67" cm="1">
        <f t="array" ref="DQ67:DU67">TRANSPOSE(_xlfn._xlws.SORT(_xlfn._xlws.FILTER(initialConditions[initial_conditions_level],initialConditions[experiment_ID]=A67)))</f>
        <v>1</v>
      </c>
      <c r="DR67">
        <v>2</v>
      </c>
      <c r="DS67">
        <v>3</v>
      </c>
      <c r="DT67">
        <v>4</v>
      </c>
      <c r="DU67">
        <v>5</v>
      </c>
    </row>
    <row r="68" spans="1:126" x14ac:dyDescent="0.25">
      <c r="A68" t="str">
        <v>Doltra2019_2008_Villaviciosa</v>
      </c>
      <c r="B68" t="str" cm="1">
        <f t="array" ref="B68:E68">TRANSPOSE(_xlfn._xlws.SORT(_xlfn._xlws.FILTER(initialConditions[initial_conditions_level]&amp;" | "&amp;initialConditions[initial_conditions_name],initialConditions[experiment_ID]=A68)))</f>
        <v>1 | G + C 1 yr (O)</v>
      </c>
      <c r="C68" t="str">
        <v>2 | G + C 2 yr (O)</v>
      </c>
      <c r="D68" t="str">
        <v>3 | G + C 1 yr (C)</v>
      </c>
      <c r="E68" t="str">
        <v>4 | G + C 1 yr (C)</v>
      </c>
      <c r="DQ68" cm="1">
        <f t="array" ref="DQ68:DT68">TRANSPOSE(_xlfn._xlws.SORT(_xlfn._xlws.FILTER(initialConditions[initial_conditions_level],initialConditions[experiment_ID]=A68)))</f>
        <v>1</v>
      </c>
      <c r="DR68">
        <v>2</v>
      </c>
      <c r="DS68">
        <v>3</v>
      </c>
      <c r="DT68">
        <v>4</v>
      </c>
    </row>
    <row r="69" spans="1:126" x14ac:dyDescent="0.25">
      <c r="A69" t="str">
        <v>Doltra2019_2009_Foulum</v>
      </c>
      <c r="B69" t="str" cm="1">
        <f t="array" ref="B69:G69">TRANSPOSE(_xlfn._xlws.SORT(_xlfn._xlws.FILTER(initialConditions[initial_conditions_level]&amp;" | "&amp;initialConditions[initial_conditions_name],initialConditions[experiment_ID]=A69)))</f>
        <v>1 | O2+CC+M</v>
      </c>
      <c r="C69" t="str">
        <v>2 | O2+CC-M</v>
      </c>
      <c r="D69" t="str">
        <v>3 | O2+CC+M</v>
      </c>
      <c r="E69" t="str">
        <v>4 | O4+CC+M</v>
      </c>
      <c r="F69" t="str">
        <v>5 | O4-CC+M</v>
      </c>
      <c r="G69" t="str">
        <v>6 | C4-CC+M</v>
      </c>
      <c r="DQ69" cm="1">
        <f t="array" ref="DQ69:DV69">TRANSPOSE(_xlfn._xlws.SORT(_xlfn._xlws.FILTER(initialConditions[initial_conditions_level],initialConditions[experiment_ID]=A69)))</f>
        <v>1</v>
      </c>
      <c r="DR69">
        <v>2</v>
      </c>
      <c r="DS69">
        <v>3</v>
      </c>
      <c r="DT69">
        <v>4</v>
      </c>
      <c r="DU69">
        <v>5</v>
      </c>
      <c r="DV69">
        <v>6</v>
      </c>
    </row>
    <row r="70" spans="1:126" x14ac:dyDescent="0.25">
      <c r="A70" t="str">
        <v>Doltra2019_2009_Frick</v>
      </c>
      <c r="B70" t="str" cm="1">
        <f t="array" ref="B70:E70">TRANSPOSE(_xlfn._xlws.SORT(_xlfn._xlws.FILTER(initialConditions[initial_conditions_level]&amp;" | "&amp;initialConditions[initial_conditions_name],initialConditions[experiment_ID]=A70)))</f>
        <v>1 | CTMC</v>
      </c>
      <c r="C70" t="str">
        <v>2 | CTS</v>
      </c>
      <c r="D70" t="str">
        <v>3 | RTMC</v>
      </c>
      <c r="E70" t="str">
        <v>4 | RTS</v>
      </c>
      <c r="DQ70" cm="1">
        <f t="array" ref="DQ70:DT70">TRANSPOSE(_xlfn._xlws.SORT(_xlfn._xlws.FILTER(initialConditions[initial_conditions_level],initialConditions[experiment_ID]=A70)))</f>
        <v>1</v>
      </c>
      <c r="DR70">
        <v>2</v>
      </c>
      <c r="DS70">
        <v>3</v>
      </c>
      <c r="DT70">
        <v>4</v>
      </c>
    </row>
    <row r="71" spans="1:126" x14ac:dyDescent="0.25">
      <c r="A71" t="str">
        <v>Doltra2019_2009_Grado</v>
      </c>
      <c r="B71" t="str" cm="1">
        <f t="array" ref="B71:G71">TRANSPOSE(_xlfn._xlws.SORT(_xlfn._xlws.FILTER(initialConditions[initial_conditions_level]&amp;" | "&amp;initialConditions[initial_conditions_name],initialConditions[experiment_ID]=A71)))</f>
        <v>1 | G + C 1 yr (O)</v>
      </c>
      <c r="C71" t="str">
        <v>2 | G + C 2 yr (O)</v>
      </c>
      <c r="D71" t="str">
        <v>3 | Winter GM (O)</v>
      </c>
      <c r="E71" t="str">
        <v>4 | G + C 1 yr (C)</v>
      </c>
      <c r="F71" t="str">
        <v>5 | G + C 2 yr (C)</v>
      </c>
      <c r="G71" t="str">
        <v>6 | Winter crop ©</v>
      </c>
      <c r="DQ71" cm="1">
        <f t="array" ref="DQ71:DV71">TRANSPOSE(_xlfn._xlws.SORT(_xlfn._xlws.FILTER(initialConditions[initial_conditions_level],initialConditions[experiment_ID]=A71)))</f>
        <v>1</v>
      </c>
      <c r="DR71">
        <v>2</v>
      </c>
      <c r="DS71">
        <v>3</v>
      </c>
      <c r="DT71">
        <v>4</v>
      </c>
      <c r="DU71">
        <v>5</v>
      </c>
      <c r="DV71">
        <v>6</v>
      </c>
    </row>
    <row r="72" spans="1:126" x14ac:dyDescent="0.25">
      <c r="A72" t="str">
        <v>Doltra2019_2009_Osiny</v>
      </c>
      <c r="B72" t="str" cm="1">
        <f t="array" ref="B72:F72">TRANSPOSE(_xlfn._xlws.SORT(_xlfn._xlws.FILTER(initialConditions[initial_conditions_level]&amp;" | "&amp;initialConditions[initial_conditions_name],initialConditions[experiment_ID]=A72)))</f>
        <v>1 | Org.</v>
      </c>
      <c r="C72" t="str">
        <v>2 | Integrated</v>
      </c>
      <c r="D72" t="str">
        <v>3 | Conv. Int.</v>
      </c>
      <c r="E72" t="str">
        <v>4 | Conv. Ext.</v>
      </c>
      <c r="F72" t="str">
        <v>5 | Mono (C)</v>
      </c>
      <c r="DQ72" cm="1">
        <f t="array" ref="DQ72:DU72">TRANSPOSE(_xlfn._xlws.SORT(_xlfn._xlws.FILTER(initialConditions[initial_conditions_level],initialConditions[experiment_ID]=A72)))</f>
        <v>1</v>
      </c>
      <c r="DR72">
        <v>2</v>
      </c>
      <c r="DS72">
        <v>3</v>
      </c>
      <c r="DT72">
        <v>4</v>
      </c>
      <c r="DU72">
        <v>5</v>
      </c>
    </row>
    <row r="73" spans="1:126" x14ac:dyDescent="0.25">
      <c r="A73" t="str">
        <v>Doltra2019_2009_Vaernes</v>
      </c>
      <c r="B73" t="str" cm="1">
        <f t="array" ref="B73:F73">TRANSPOSE(_xlfn._xlws.SORT(_xlfn._xlws.FILTER(initialConditions[initial_conditions_level]&amp;" | "&amp;initialConditions[initial_conditions_name],initialConditions[experiment_ID]=A73)))</f>
        <v>1 | 3 M</v>
      </c>
      <c r="C73" t="str">
        <v>2 | 0 M</v>
      </c>
      <c r="D73" t="str">
        <v>3 | 0 M-D</v>
      </c>
      <c r="E73" t="str">
        <v>4 | D</v>
      </c>
      <c r="F73" t="str">
        <v>5 | I</v>
      </c>
      <c r="DQ73" cm="1">
        <f t="array" ref="DQ73:DU73">TRANSPOSE(_xlfn._xlws.SORT(_xlfn._xlws.FILTER(initialConditions[initial_conditions_level],initialConditions[experiment_ID]=A73)))</f>
        <v>1</v>
      </c>
      <c r="DR73">
        <v>2</v>
      </c>
      <c r="DS73">
        <v>3</v>
      </c>
      <c r="DT73">
        <v>4</v>
      </c>
      <c r="DU73">
        <v>5</v>
      </c>
    </row>
    <row r="74" spans="1:126" x14ac:dyDescent="0.25">
      <c r="A74" t="str">
        <v>Doltra2019_2009_Villaviciosa</v>
      </c>
      <c r="B74" t="str" cm="1">
        <f t="array" ref="B74:E74">TRANSPOSE(_xlfn._xlws.SORT(_xlfn._xlws.FILTER(initialConditions[initial_conditions_level]&amp;" | "&amp;initialConditions[initial_conditions_name],initialConditions[experiment_ID]=A74)))</f>
        <v>1 | G + C 1 yr (O)</v>
      </c>
      <c r="C74" t="str">
        <v>2 | G + C 2 yr (O)</v>
      </c>
      <c r="D74" t="str">
        <v>3 | G + C 1 yr (C)</v>
      </c>
      <c r="E74" t="str">
        <v>4 | G + C 1 yr (C)</v>
      </c>
      <c r="DQ74" cm="1">
        <f t="array" ref="DQ74:DT74">TRANSPOSE(_xlfn._xlws.SORT(_xlfn._xlws.FILTER(initialConditions[initial_conditions_level],initialConditions[experiment_ID]=A74)))</f>
        <v>1</v>
      </c>
      <c r="DR74">
        <v>2</v>
      </c>
      <c r="DS74">
        <v>3</v>
      </c>
      <c r="DT74">
        <v>4</v>
      </c>
    </row>
    <row r="75" spans="1:126" x14ac:dyDescent="0.25">
      <c r="A75" t="str">
        <v>Doltra2019_2010_Frick</v>
      </c>
      <c r="B75" t="str" cm="1">
        <f t="array" ref="B75:E75">TRANSPOSE(_xlfn._xlws.SORT(_xlfn._xlws.FILTER(initialConditions[initial_conditions_level]&amp;" | "&amp;initialConditions[initial_conditions_name],initialConditions[experiment_ID]=A75)))</f>
        <v>1 | CTMC</v>
      </c>
      <c r="C75" t="str">
        <v>2 | CTS</v>
      </c>
      <c r="D75" t="str">
        <v>3 | RTMC</v>
      </c>
      <c r="E75" t="str">
        <v>4 | RTS</v>
      </c>
      <c r="DQ75" cm="1">
        <f t="array" ref="DQ75:DT75">TRANSPOSE(_xlfn._xlws.SORT(_xlfn._xlws.FILTER(initialConditions[initial_conditions_level],initialConditions[experiment_ID]=A75)))</f>
        <v>1</v>
      </c>
      <c r="DR75">
        <v>2</v>
      </c>
      <c r="DS75">
        <v>3</v>
      </c>
      <c r="DT75">
        <v>4</v>
      </c>
    </row>
    <row r="76" spans="1:126" x14ac:dyDescent="0.25">
      <c r="A76" t="str">
        <v>Doltra2019_2010_Osiny</v>
      </c>
      <c r="B76" t="str" cm="1">
        <f t="array" ref="B76:F76">TRANSPOSE(_xlfn._xlws.SORT(_xlfn._xlws.FILTER(initialConditions[initial_conditions_level]&amp;" | "&amp;initialConditions[initial_conditions_name],initialConditions[experiment_ID]=A76)))</f>
        <v>1 | Org.</v>
      </c>
      <c r="C76" t="str">
        <v>2 | Integrated</v>
      </c>
      <c r="D76" t="str">
        <v>3 | Conv. Int.</v>
      </c>
      <c r="E76" t="str">
        <v>4 | Conv. Ext.</v>
      </c>
      <c r="F76" t="str">
        <v>5 | Mono (C)</v>
      </c>
      <c r="DQ76" cm="1">
        <f t="array" ref="DQ76:DU76">TRANSPOSE(_xlfn._xlws.SORT(_xlfn._xlws.FILTER(initialConditions[initial_conditions_level],initialConditions[experiment_ID]=A76)))</f>
        <v>1</v>
      </c>
      <c r="DR76">
        <v>2</v>
      </c>
      <c r="DS76">
        <v>3</v>
      </c>
      <c r="DT76">
        <v>4</v>
      </c>
      <c r="DU76">
        <v>5</v>
      </c>
    </row>
    <row r="77" spans="1:126" x14ac:dyDescent="0.25">
      <c r="A77" t="str">
        <v>Doltra2019_2010_Vaernes</v>
      </c>
      <c r="B77" t="str" cm="1">
        <f t="array" ref="B77:F77">TRANSPOSE(_xlfn._xlws.SORT(_xlfn._xlws.FILTER(initialConditions[initial_conditions_level]&amp;" | "&amp;initialConditions[initial_conditions_name],initialConditions[experiment_ID]=A77)))</f>
        <v>1 | 3 M</v>
      </c>
      <c r="C77" t="str">
        <v>2 | 0 M</v>
      </c>
      <c r="D77" t="str">
        <v>3 | 0 M-D</v>
      </c>
      <c r="E77" t="str">
        <v>4 | D</v>
      </c>
      <c r="F77" t="str">
        <v>5 | I</v>
      </c>
      <c r="DQ77" cm="1">
        <f t="array" ref="DQ77:DU77">TRANSPOSE(_xlfn._xlws.SORT(_xlfn._xlws.FILTER(initialConditions[initial_conditions_level],initialConditions[experiment_ID]=A77)))</f>
        <v>1</v>
      </c>
      <c r="DR77">
        <v>2</v>
      </c>
      <c r="DS77">
        <v>3</v>
      </c>
      <c r="DT77">
        <v>4</v>
      </c>
      <c r="DU77">
        <v>5</v>
      </c>
    </row>
    <row r="78" spans="1:126" x14ac:dyDescent="0.25">
      <c r="A78" t="str">
        <v>Doltra2019_2011_Frick</v>
      </c>
      <c r="B78" t="str" cm="1">
        <f t="array" ref="B78:E78">TRANSPOSE(_xlfn._xlws.SORT(_xlfn._xlws.FILTER(initialConditions[initial_conditions_level]&amp;" | "&amp;initialConditions[initial_conditions_name],initialConditions[experiment_ID]=A78)))</f>
        <v>1 | CTMC</v>
      </c>
      <c r="C78" t="str">
        <v>2 | CTS</v>
      </c>
      <c r="D78" t="str">
        <v>3 | RTMC</v>
      </c>
      <c r="E78" t="str">
        <v>4 | RTS</v>
      </c>
      <c r="DQ78" cm="1">
        <f t="array" ref="DQ78:DT78">TRANSPOSE(_xlfn._xlws.SORT(_xlfn._xlws.FILTER(initialConditions[initial_conditions_level],initialConditions[experiment_ID]=A78)))</f>
        <v>1</v>
      </c>
      <c r="DR78">
        <v>2</v>
      </c>
      <c r="DS78">
        <v>3</v>
      </c>
      <c r="DT78">
        <v>4</v>
      </c>
    </row>
    <row r="79" spans="1:126" x14ac:dyDescent="0.25">
      <c r="A79" t="str">
        <v>Doltra2019_2011_Osiny</v>
      </c>
      <c r="B79" t="str" cm="1">
        <f t="array" ref="B79:F79">TRANSPOSE(_xlfn._xlws.SORT(_xlfn._xlws.FILTER(initialConditions[initial_conditions_level]&amp;" | "&amp;initialConditions[initial_conditions_name],initialConditions[experiment_ID]=A79)))</f>
        <v>1 | Org.</v>
      </c>
      <c r="C79" t="str">
        <v>2 | Integrated</v>
      </c>
      <c r="D79" t="str">
        <v>3 | Conv. Int.</v>
      </c>
      <c r="E79" t="str">
        <v>4 | Conv. Ext.</v>
      </c>
      <c r="F79" t="str">
        <v>5 | Mono (C)</v>
      </c>
      <c r="DQ79" cm="1">
        <f t="array" ref="DQ79:DU79">TRANSPOSE(_xlfn._xlws.SORT(_xlfn._xlws.FILTER(initialConditions[initial_conditions_level],initialConditions[experiment_ID]=A79)))</f>
        <v>1</v>
      </c>
      <c r="DR79">
        <v>2</v>
      </c>
      <c r="DS79">
        <v>3</v>
      </c>
      <c r="DT79">
        <v>4</v>
      </c>
      <c r="DU79">
        <v>5</v>
      </c>
    </row>
    <row r="80" spans="1:126" x14ac:dyDescent="0.25">
      <c r="A80" t="str">
        <v>Doltra2019_2011_Vaernes</v>
      </c>
      <c r="B80" t="str" cm="1">
        <f t="array" ref="B80:F80">TRANSPOSE(_xlfn._xlws.SORT(_xlfn._xlws.FILTER(initialConditions[initial_conditions_level]&amp;" | "&amp;initialConditions[initial_conditions_name],initialConditions[experiment_ID]=A80)))</f>
        <v>1 | 3 M</v>
      </c>
      <c r="C80" t="str">
        <v>2 | 0 M</v>
      </c>
      <c r="D80" t="str">
        <v>3 | 0 M-D</v>
      </c>
      <c r="E80" t="str">
        <v>4 | D</v>
      </c>
      <c r="F80" t="str">
        <v>5 | I</v>
      </c>
      <c r="DQ80" cm="1">
        <f t="array" ref="DQ80:DU80">TRANSPOSE(_xlfn._xlws.SORT(_xlfn._xlws.FILTER(initialConditions[initial_conditions_level],initialConditions[experiment_ID]=A80)))</f>
        <v>1</v>
      </c>
      <c r="DR80">
        <v>2</v>
      </c>
      <c r="DS80">
        <v>3</v>
      </c>
      <c r="DT80">
        <v>4</v>
      </c>
      <c r="DU80">
        <v>5</v>
      </c>
    </row>
    <row r="81" spans="1:125" x14ac:dyDescent="0.25">
      <c r="A81" t="str">
        <v>Doltra2019_2012_Frick</v>
      </c>
      <c r="B81" t="str" cm="1">
        <f t="array" ref="B81:E81">TRANSPOSE(_xlfn._xlws.SORT(_xlfn._xlws.FILTER(initialConditions[initial_conditions_level]&amp;" | "&amp;initialConditions[initial_conditions_name],initialConditions[experiment_ID]=A81)))</f>
        <v>1 | CTMC</v>
      </c>
      <c r="C81" t="str">
        <v>2 | CTS</v>
      </c>
      <c r="D81" t="str">
        <v>3 | RTMC</v>
      </c>
      <c r="E81" t="str">
        <v>4 | RTS</v>
      </c>
      <c r="DQ81" cm="1">
        <f t="array" ref="DQ81:DT81">TRANSPOSE(_xlfn._xlws.SORT(_xlfn._xlws.FILTER(initialConditions[initial_conditions_level],initialConditions[experiment_ID]=A81)))</f>
        <v>1</v>
      </c>
      <c r="DR81">
        <v>2</v>
      </c>
      <c r="DS81">
        <v>3</v>
      </c>
      <c r="DT81">
        <v>4</v>
      </c>
    </row>
    <row r="82" spans="1:125" x14ac:dyDescent="0.25">
      <c r="A82" t="str">
        <v>Doltra2019_2012_Osiny</v>
      </c>
      <c r="B82" t="str" cm="1">
        <f t="array" ref="B82:F82">TRANSPOSE(_xlfn._xlws.SORT(_xlfn._xlws.FILTER(initialConditions[initial_conditions_level]&amp;" | "&amp;initialConditions[initial_conditions_name],initialConditions[experiment_ID]=A82)))</f>
        <v>1 | Org.</v>
      </c>
      <c r="C82" t="str">
        <v>2 | Integrated</v>
      </c>
      <c r="D82" t="str">
        <v>3 | Conv. Int.</v>
      </c>
      <c r="E82" t="str">
        <v>4 | Conv. Ext.</v>
      </c>
      <c r="F82" t="str">
        <v>5 | Mono (C)</v>
      </c>
      <c r="DQ82" cm="1">
        <f t="array" ref="DQ82:DU82">TRANSPOSE(_xlfn._xlws.SORT(_xlfn._xlws.FILTER(initialConditions[initial_conditions_level],initialConditions[experiment_ID]=A82)))</f>
        <v>1</v>
      </c>
      <c r="DR82">
        <v>2</v>
      </c>
      <c r="DS82">
        <v>3</v>
      </c>
      <c r="DT82">
        <v>4</v>
      </c>
      <c r="DU82">
        <v>5</v>
      </c>
    </row>
    <row r="83" spans="1:125" x14ac:dyDescent="0.25">
      <c r="A83" t="str">
        <v>Doltra2019_2013_Frick</v>
      </c>
      <c r="B83" t="str" cm="1">
        <f t="array" ref="B83:E83">TRANSPOSE(_xlfn._xlws.SORT(_xlfn._xlws.FILTER(initialConditions[initial_conditions_level]&amp;" | "&amp;initialConditions[initial_conditions_name],initialConditions[experiment_ID]=A83)))</f>
        <v>1 | CTMC</v>
      </c>
      <c r="C83" t="str">
        <v>2 | CTS</v>
      </c>
      <c r="D83" t="str">
        <v>3 | RTMC</v>
      </c>
      <c r="E83" t="str">
        <v>4 | RTS</v>
      </c>
      <c r="DQ83" cm="1">
        <f t="array" ref="DQ83:DT83">TRANSPOSE(_xlfn._xlws.SORT(_xlfn._xlws.FILTER(initialConditions[initial_conditions_level],initialConditions[experiment_ID]=A83)))</f>
        <v>1</v>
      </c>
      <c r="DR83">
        <v>2</v>
      </c>
      <c r="DS83">
        <v>3</v>
      </c>
      <c r="DT83">
        <v>4</v>
      </c>
    </row>
    <row r="84" spans="1:125" x14ac:dyDescent="0.25">
      <c r="A84" t="str">
        <v>Doltra2019_2013_Osiny</v>
      </c>
      <c r="B84" t="str" cm="1">
        <f t="array" ref="B84:F84">TRANSPOSE(_xlfn._xlws.SORT(_xlfn._xlws.FILTER(initialConditions[initial_conditions_level]&amp;" | "&amp;initialConditions[initial_conditions_name],initialConditions[experiment_ID]=A84)))</f>
        <v>1 | Org.</v>
      </c>
      <c r="C84" t="str">
        <v>2 | Integrated</v>
      </c>
      <c r="D84" t="str">
        <v>3 | Conv. Int.</v>
      </c>
      <c r="E84" t="str">
        <v>4 | Conv. Ext.</v>
      </c>
      <c r="F84" t="str">
        <v>5 | Mono (C)</v>
      </c>
      <c r="DQ84" cm="1">
        <f t="array" ref="DQ84:DU84">TRANSPOSE(_xlfn._xlws.SORT(_xlfn._xlws.FILTER(initialConditions[initial_conditions_level],initialConditions[experiment_ID]=A84)))</f>
        <v>1</v>
      </c>
      <c r="DR84">
        <v>2</v>
      </c>
      <c r="DS84">
        <v>3</v>
      </c>
      <c r="DT84">
        <v>4</v>
      </c>
      <c r="DU84">
        <v>5</v>
      </c>
    </row>
    <row r="85" spans="1:125" x14ac:dyDescent="0.25">
      <c r="A85" t="str">
        <v>Doltra2019_2014_Frick</v>
      </c>
      <c r="B85" t="str" cm="1">
        <f t="array" ref="B85:E85">TRANSPOSE(_xlfn._xlws.SORT(_xlfn._xlws.FILTER(initialConditions[initial_conditions_level]&amp;" | "&amp;initialConditions[initial_conditions_name],initialConditions[experiment_ID]=A85)))</f>
        <v>1 | CTMC</v>
      </c>
      <c r="C85" t="str">
        <v>2 | CTS</v>
      </c>
      <c r="D85" t="str">
        <v>3 | RTMC</v>
      </c>
      <c r="E85" t="str">
        <v>4 | RTS</v>
      </c>
      <c r="DQ85" cm="1">
        <f t="array" ref="DQ85:DT85">TRANSPOSE(_xlfn._xlws.SORT(_xlfn._xlws.FILTER(initialConditions[initial_conditions_level],initialConditions[experiment_ID]=A85)))</f>
        <v>1</v>
      </c>
      <c r="DR85">
        <v>2</v>
      </c>
      <c r="DS85">
        <v>3</v>
      </c>
      <c r="DT85">
        <v>4</v>
      </c>
    </row>
    <row r="86" spans="1:125" x14ac:dyDescent="0.25">
      <c r="A86" t="str">
        <v>Spiertz1978_1976</v>
      </c>
      <c r="B86" t="str" cm="1">
        <f t="array" ref="B86">TRANSPOSE(_xlfn._xlws.SORT(_xlfn._xlws.FILTER(initialConditions[initial_conditions_level]&amp;" | "&amp;initialConditions[initial_conditions_name],initialConditions[experiment_ID]=A86)))</f>
        <v xml:space="preserve">1 | </v>
      </c>
      <c r="DQ86" cm="1">
        <f t="array" ref="DQ86">TRANSPOSE(_xlfn._xlws.SORT(_xlfn._xlws.FILTER(initialConditions[initial_conditions_level],initialConditions[experiment_ID]=A86)))</f>
        <v>1</v>
      </c>
    </row>
    <row r="87" spans="1:125" x14ac:dyDescent="0.25">
      <c r="A87" t="str">
        <v>Ventrella2016_1977</v>
      </c>
      <c r="B87" t="str" cm="1">
        <f t="array" ref="B87:C87">TRANSPOSE(_xlfn._xlws.SORT(_xlfn._xlws.FILTER(initialConditions[initial_conditions_level]&amp;" | "&amp;initialConditions[initial_conditions_name],initialConditions[experiment_ID]=A87)))</f>
        <v>1 | T1</v>
      </c>
      <c r="C87" t="str">
        <v>2 | T2_T2_T3_T4_T5_T6_T7_T8</v>
      </c>
      <c r="DQ87" cm="1">
        <f t="array" ref="DQ87:DR87">TRANSPOSE(_xlfn._xlws.SORT(_xlfn._xlws.FILTER(initialConditions[initial_conditions_level],initialConditions[experiment_ID]=A87)))</f>
        <v>1</v>
      </c>
      <c r="DR87">
        <v>2</v>
      </c>
    </row>
    <row r="88" spans="1:125" x14ac:dyDescent="0.25">
      <c r="A88" t="str">
        <v>Ventrella2016_1978</v>
      </c>
      <c r="B88" t="str" cm="1">
        <f t="array" ref="B88:C88">TRANSPOSE(_xlfn._xlws.SORT(_xlfn._xlws.FILTER(initialConditions[initial_conditions_level]&amp;" | "&amp;initialConditions[initial_conditions_name],initialConditions[experiment_ID]=A88)))</f>
        <v>1 | T1</v>
      </c>
      <c r="C88" t="str">
        <v>2 | T2_T2_T3_T4_T5_T6_T7_T8</v>
      </c>
      <c r="DQ88" cm="1">
        <f t="array" ref="DQ88:DR88">TRANSPOSE(_xlfn._xlws.SORT(_xlfn._xlws.FILTER(initialConditions[initial_conditions_level],initialConditions[experiment_ID]=A88)))</f>
        <v>1</v>
      </c>
      <c r="DR88">
        <v>2</v>
      </c>
    </row>
    <row r="89" spans="1:125" x14ac:dyDescent="0.25">
      <c r="A89" t="str">
        <v>Ventrella2016_1979</v>
      </c>
      <c r="B89" t="str" cm="1">
        <f t="array" ref="B89:C89">TRANSPOSE(_xlfn._xlws.SORT(_xlfn._xlws.FILTER(initialConditions[initial_conditions_level]&amp;" | "&amp;initialConditions[initial_conditions_name],initialConditions[experiment_ID]=A89)))</f>
        <v>1 | T1</v>
      </c>
      <c r="C89" t="str">
        <v>2 | T2_T2_T3_T4_T5_T6_T7_T8</v>
      </c>
      <c r="DQ89" cm="1">
        <f t="array" ref="DQ89:DR89">TRANSPOSE(_xlfn._xlws.SORT(_xlfn._xlws.FILTER(initialConditions[initial_conditions_level],initialConditions[experiment_ID]=A89)))</f>
        <v>1</v>
      </c>
      <c r="DR89">
        <v>2</v>
      </c>
    </row>
    <row r="90" spans="1:125" x14ac:dyDescent="0.25">
      <c r="A90" t="str">
        <v>Ventrella2016_1980</v>
      </c>
      <c r="B90" t="str" cm="1">
        <f t="array" ref="B90:C90">TRANSPOSE(_xlfn._xlws.SORT(_xlfn._xlws.FILTER(initialConditions[initial_conditions_level]&amp;" | "&amp;initialConditions[initial_conditions_name],initialConditions[experiment_ID]=A90)))</f>
        <v>1 | T1</v>
      </c>
      <c r="C90" t="str">
        <v>2 | T2_T2_T3_T4_T5_T6_T7_T8</v>
      </c>
      <c r="DQ90" cm="1">
        <f t="array" ref="DQ90:DR90">TRANSPOSE(_xlfn._xlws.SORT(_xlfn._xlws.FILTER(initialConditions[initial_conditions_level],initialConditions[experiment_ID]=A90)))</f>
        <v>1</v>
      </c>
      <c r="DR90">
        <v>2</v>
      </c>
    </row>
    <row r="91" spans="1:125" x14ac:dyDescent="0.25">
      <c r="A91" t="str">
        <v>Ventrella2016_1981</v>
      </c>
      <c r="B91" t="str" cm="1">
        <f t="array" ref="B91:C91">TRANSPOSE(_xlfn._xlws.SORT(_xlfn._xlws.FILTER(initialConditions[initial_conditions_level]&amp;" | "&amp;initialConditions[initial_conditions_name],initialConditions[experiment_ID]=A91)))</f>
        <v>1 | T1</v>
      </c>
      <c r="C91" t="str">
        <v>2 | T2_T2_T3_T4_T5_T6_T7_T8</v>
      </c>
      <c r="DQ91" cm="1">
        <f t="array" ref="DQ91:DR91">TRANSPOSE(_xlfn._xlws.SORT(_xlfn._xlws.FILTER(initialConditions[initial_conditions_level],initialConditions[experiment_ID]=A91)))</f>
        <v>1</v>
      </c>
      <c r="DR91">
        <v>2</v>
      </c>
    </row>
    <row r="92" spans="1:125" x14ac:dyDescent="0.25">
      <c r="A92" t="str">
        <v>Ventrella2016_1982</v>
      </c>
      <c r="B92" t="str" cm="1">
        <f t="array" ref="B92:C92">TRANSPOSE(_xlfn._xlws.SORT(_xlfn._xlws.FILTER(initialConditions[initial_conditions_level]&amp;" | "&amp;initialConditions[initial_conditions_name],initialConditions[experiment_ID]=A92)))</f>
        <v>1 | T1</v>
      </c>
      <c r="C92" t="str">
        <v>2 | T2_T2_T3_T4_T5_T6_T7_T8</v>
      </c>
      <c r="DQ92" cm="1">
        <f t="array" ref="DQ92:DR92">TRANSPOSE(_xlfn._xlws.SORT(_xlfn._xlws.FILTER(initialConditions[initial_conditions_level],initialConditions[experiment_ID]=A92)))</f>
        <v>1</v>
      </c>
      <c r="DR92">
        <v>2</v>
      </c>
    </row>
    <row r="93" spans="1:125" x14ac:dyDescent="0.25">
      <c r="A93" t="str">
        <v>Ventrella2016_1983</v>
      </c>
      <c r="B93" t="str" cm="1">
        <f t="array" ref="B93:C93">TRANSPOSE(_xlfn._xlws.SORT(_xlfn._xlws.FILTER(initialConditions[initial_conditions_level]&amp;" | "&amp;initialConditions[initial_conditions_name],initialConditions[experiment_ID]=A93)))</f>
        <v>1 | T1</v>
      </c>
      <c r="C93" t="str">
        <v>2 | T2_T2_T3_T4_T5_T6_T7_T8</v>
      </c>
      <c r="DQ93" cm="1">
        <f t="array" ref="DQ93:DR93">TRANSPOSE(_xlfn._xlws.SORT(_xlfn._xlws.FILTER(initialConditions[initial_conditions_level],initialConditions[experiment_ID]=A93)))</f>
        <v>1</v>
      </c>
      <c r="DR93">
        <v>2</v>
      </c>
    </row>
    <row r="94" spans="1:125" x14ac:dyDescent="0.25">
      <c r="A94" t="str">
        <v>Ventrella2016_1984</v>
      </c>
      <c r="B94" t="str" cm="1">
        <f t="array" ref="B94:C94">TRANSPOSE(_xlfn._xlws.SORT(_xlfn._xlws.FILTER(initialConditions[initial_conditions_level]&amp;" | "&amp;initialConditions[initial_conditions_name],initialConditions[experiment_ID]=A94)))</f>
        <v>1 | T1</v>
      </c>
      <c r="C94" t="str">
        <v>2 | T2_T2_T3_T4_T5_T6_T7_T8</v>
      </c>
      <c r="DQ94" cm="1">
        <f t="array" ref="DQ94:DR94">TRANSPOSE(_xlfn._xlws.SORT(_xlfn._xlws.FILTER(initialConditions[initial_conditions_level],initialConditions[experiment_ID]=A94)))</f>
        <v>1</v>
      </c>
      <c r="DR94">
        <v>2</v>
      </c>
    </row>
    <row r="95" spans="1:125" x14ac:dyDescent="0.25">
      <c r="A95" t="str">
        <v>Ventrella2016_1985</v>
      </c>
      <c r="B95" t="str" cm="1">
        <f t="array" ref="B95:C95">TRANSPOSE(_xlfn._xlws.SORT(_xlfn._xlws.FILTER(initialConditions[initial_conditions_level]&amp;" | "&amp;initialConditions[initial_conditions_name],initialConditions[experiment_ID]=A95)))</f>
        <v>1 | T1</v>
      </c>
      <c r="C95" t="str">
        <v>2 | T2_T2_T3_T4_T5_T6_T7_T8</v>
      </c>
      <c r="DQ95" cm="1">
        <f t="array" ref="DQ95:DR95">TRANSPOSE(_xlfn._xlws.SORT(_xlfn._xlws.FILTER(initialConditions[initial_conditions_level],initialConditions[experiment_ID]=A95)))</f>
        <v>1</v>
      </c>
      <c r="DR95">
        <v>2</v>
      </c>
    </row>
    <row r="96" spans="1:125" x14ac:dyDescent="0.25">
      <c r="A96" t="str">
        <v>Ventrella2016_1986</v>
      </c>
      <c r="B96" t="str" cm="1">
        <f t="array" ref="B96:C96">TRANSPOSE(_xlfn._xlws.SORT(_xlfn._xlws.FILTER(initialConditions[initial_conditions_level]&amp;" | "&amp;initialConditions[initial_conditions_name],initialConditions[experiment_ID]=A96)))</f>
        <v>1 | T1</v>
      </c>
      <c r="C96" t="str">
        <v>2 | T2_T2_T3_T4_T5_T6_T7_T8</v>
      </c>
      <c r="DQ96" cm="1">
        <f t="array" ref="DQ96:DR96">TRANSPOSE(_xlfn._xlws.SORT(_xlfn._xlws.FILTER(initialConditions[initial_conditions_level],initialConditions[experiment_ID]=A96)))</f>
        <v>1</v>
      </c>
      <c r="DR96">
        <v>2</v>
      </c>
    </row>
    <row r="97" spans="1:122" x14ac:dyDescent="0.25">
      <c r="A97" t="str">
        <v>Ventrella2016_1987</v>
      </c>
      <c r="B97" t="str" cm="1">
        <f t="array" ref="B97:C97">TRANSPOSE(_xlfn._xlws.SORT(_xlfn._xlws.FILTER(initialConditions[initial_conditions_level]&amp;" | "&amp;initialConditions[initial_conditions_name],initialConditions[experiment_ID]=A97)))</f>
        <v>1 | T1</v>
      </c>
      <c r="C97" t="str">
        <v>2 | T2_T2_T3_T4_T5_T6_T7_T8</v>
      </c>
      <c r="DQ97" cm="1">
        <f t="array" ref="DQ97:DR97">TRANSPOSE(_xlfn._xlws.SORT(_xlfn._xlws.FILTER(initialConditions[initial_conditions_level],initialConditions[experiment_ID]=A97)))</f>
        <v>1</v>
      </c>
      <c r="DR97">
        <v>2</v>
      </c>
    </row>
    <row r="98" spans="1:122" x14ac:dyDescent="0.25">
      <c r="A98" t="str">
        <v>Ventrella2016_1988</v>
      </c>
      <c r="B98" t="str" cm="1">
        <f t="array" ref="B98:C98">TRANSPOSE(_xlfn._xlws.SORT(_xlfn._xlws.FILTER(initialConditions[initial_conditions_level]&amp;" | "&amp;initialConditions[initial_conditions_name],initialConditions[experiment_ID]=A98)))</f>
        <v>1 | T1</v>
      </c>
      <c r="C98" t="str">
        <v>2 | T2_T2_T3_T4_T5_T6_T7_T8</v>
      </c>
      <c r="DQ98" cm="1">
        <f t="array" ref="DQ98:DR98">TRANSPOSE(_xlfn._xlws.SORT(_xlfn._xlws.FILTER(initialConditions[initial_conditions_level],initialConditions[experiment_ID]=A98)))</f>
        <v>1</v>
      </c>
      <c r="DR98">
        <v>2</v>
      </c>
    </row>
    <row r="99" spans="1:122" x14ac:dyDescent="0.25">
      <c r="A99" t="str">
        <v>Ventrella2016_1989</v>
      </c>
      <c r="B99" t="str" cm="1">
        <f t="array" ref="B99:C99">TRANSPOSE(_xlfn._xlws.SORT(_xlfn._xlws.FILTER(initialConditions[initial_conditions_level]&amp;" | "&amp;initialConditions[initial_conditions_name],initialConditions[experiment_ID]=A99)))</f>
        <v>1 | T1</v>
      </c>
      <c r="C99" t="str">
        <v>2 | T2_T2_T3_T4_T5_T6_T7_T8</v>
      </c>
      <c r="DQ99" cm="1">
        <f t="array" ref="DQ99:DR99">TRANSPOSE(_xlfn._xlws.SORT(_xlfn._xlws.FILTER(initialConditions[initial_conditions_level],initialConditions[experiment_ID]=A99)))</f>
        <v>1</v>
      </c>
      <c r="DR99">
        <v>2</v>
      </c>
    </row>
    <row r="100" spans="1:122" x14ac:dyDescent="0.25">
      <c r="A100" t="str">
        <v>Ventrella2016_1990</v>
      </c>
      <c r="B100" t="str" cm="1">
        <f t="array" ref="B100:C100">TRANSPOSE(_xlfn._xlws.SORT(_xlfn._xlws.FILTER(initialConditions[initial_conditions_level]&amp;" | "&amp;initialConditions[initial_conditions_name],initialConditions[experiment_ID]=A100)))</f>
        <v>1 | T1</v>
      </c>
      <c r="C100" t="str">
        <v>2 | T2_T2_T3_T4_T5_T6_T7_T8</v>
      </c>
      <c r="DQ100" cm="1">
        <f t="array" ref="DQ100:DR100">TRANSPOSE(_xlfn._xlws.SORT(_xlfn._xlws.FILTER(initialConditions[initial_conditions_level],initialConditions[experiment_ID]=A100)))</f>
        <v>1</v>
      </c>
      <c r="DR100">
        <v>2</v>
      </c>
    </row>
    <row r="101" spans="1:122" x14ac:dyDescent="0.25">
      <c r="A101" t="str">
        <v>Ventrella2016_1991</v>
      </c>
      <c r="B101" t="str" cm="1">
        <f t="array" ref="B101:C101">TRANSPOSE(_xlfn._xlws.SORT(_xlfn._xlws.FILTER(initialConditions[initial_conditions_level]&amp;" | "&amp;initialConditions[initial_conditions_name],initialConditions[experiment_ID]=A101)))</f>
        <v>1 | T1</v>
      </c>
      <c r="C101" t="str">
        <v>2 | T2_T2_T3_T4_T5_T6_T7_T8</v>
      </c>
      <c r="DQ101" cm="1">
        <f t="array" ref="DQ101:DR101">TRANSPOSE(_xlfn._xlws.SORT(_xlfn._xlws.FILTER(initialConditions[initial_conditions_level],initialConditions[experiment_ID]=A101)))</f>
        <v>1</v>
      </c>
      <c r="DR101">
        <v>2</v>
      </c>
    </row>
    <row r="102" spans="1:122" x14ac:dyDescent="0.25">
      <c r="A102" t="str">
        <v>Ventrella2016_1992</v>
      </c>
      <c r="B102" t="str" cm="1">
        <f t="array" ref="B102:C102">TRANSPOSE(_xlfn._xlws.SORT(_xlfn._xlws.FILTER(initialConditions[initial_conditions_level]&amp;" | "&amp;initialConditions[initial_conditions_name],initialConditions[experiment_ID]=A102)))</f>
        <v>1 | T1</v>
      </c>
      <c r="C102" t="str">
        <v>2 | T2_T2_T3_T4_T5_T6_T7_T8</v>
      </c>
      <c r="DQ102" cm="1">
        <f t="array" ref="DQ102:DR102">TRANSPOSE(_xlfn._xlws.SORT(_xlfn._xlws.FILTER(initialConditions[initial_conditions_level],initialConditions[experiment_ID]=A102)))</f>
        <v>1</v>
      </c>
      <c r="DR102">
        <v>2</v>
      </c>
    </row>
    <row r="103" spans="1:122" x14ac:dyDescent="0.25">
      <c r="A103" t="str">
        <v>Ventrella2016_1993</v>
      </c>
      <c r="B103" t="str" cm="1">
        <f t="array" ref="B103:C103">TRANSPOSE(_xlfn._xlws.SORT(_xlfn._xlws.FILTER(initialConditions[initial_conditions_level]&amp;" | "&amp;initialConditions[initial_conditions_name],initialConditions[experiment_ID]=A103)))</f>
        <v>1 | T1</v>
      </c>
      <c r="C103" t="str">
        <v>2 | T2_T2_T3_T4_T5_T6_T7_T8</v>
      </c>
      <c r="DQ103" cm="1">
        <f t="array" ref="DQ103:DR103">TRANSPOSE(_xlfn._xlws.SORT(_xlfn._xlws.FILTER(initialConditions[initial_conditions_level],initialConditions[experiment_ID]=A103)))</f>
        <v>1</v>
      </c>
      <c r="DR103">
        <v>2</v>
      </c>
    </row>
    <row r="104" spans="1:122" x14ac:dyDescent="0.25">
      <c r="A104" t="str">
        <v>Ventrella2016_1994</v>
      </c>
      <c r="B104" t="str" cm="1">
        <f t="array" ref="B104:C104">TRANSPOSE(_xlfn._xlws.SORT(_xlfn._xlws.FILTER(initialConditions[initial_conditions_level]&amp;" | "&amp;initialConditions[initial_conditions_name],initialConditions[experiment_ID]=A104)))</f>
        <v>1 | T1</v>
      </c>
      <c r="C104" t="str">
        <v>2 | T2_T2_T3_T4_T5_T6_T7_T8</v>
      </c>
      <c r="DQ104" cm="1">
        <f t="array" ref="DQ104:DR104">TRANSPOSE(_xlfn._xlws.SORT(_xlfn._xlws.FILTER(initialConditions[initial_conditions_level],initialConditions[experiment_ID]=A104)))</f>
        <v>1</v>
      </c>
      <c r="DR104">
        <v>2</v>
      </c>
    </row>
    <row r="105" spans="1:122" x14ac:dyDescent="0.25">
      <c r="A105" t="str">
        <v>Ventrella2016_1995</v>
      </c>
      <c r="B105" t="str" cm="1">
        <f t="array" ref="B105:C105">TRANSPOSE(_xlfn._xlws.SORT(_xlfn._xlws.FILTER(initialConditions[initial_conditions_level]&amp;" | "&amp;initialConditions[initial_conditions_name],initialConditions[experiment_ID]=A105)))</f>
        <v>1 | T1</v>
      </c>
      <c r="C105" t="str">
        <v>2 | T2_T2_T3_T4_T5_T6_T7_T8</v>
      </c>
      <c r="DQ105" cm="1">
        <f t="array" ref="DQ105:DR105">TRANSPOSE(_xlfn._xlws.SORT(_xlfn._xlws.FILTER(initialConditions[initial_conditions_level],initialConditions[experiment_ID]=A105)))</f>
        <v>1</v>
      </c>
      <c r="DR105">
        <v>2</v>
      </c>
    </row>
    <row r="106" spans="1:122" x14ac:dyDescent="0.25">
      <c r="A106" t="str">
        <v>Ventrella2016_1996</v>
      </c>
      <c r="B106" t="str" cm="1">
        <f t="array" ref="B106:C106">TRANSPOSE(_xlfn._xlws.SORT(_xlfn._xlws.FILTER(initialConditions[initial_conditions_level]&amp;" | "&amp;initialConditions[initial_conditions_name],initialConditions[experiment_ID]=A106)))</f>
        <v>1 | T1</v>
      </c>
      <c r="C106" t="str">
        <v>2 | T2_T2_T3_T4_T5_T6_T7_T8</v>
      </c>
      <c r="DQ106" cm="1">
        <f t="array" ref="DQ106:DR106">TRANSPOSE(_xlfn._xlws.SORT(_xlfn._xlws.FILTER(initialConditions[initial_conditions_level],initialConditions[experiment_ID]=A106)))</f>
        <v>1</v>
      </c>
      <c r="DR106">
        <v>2</v>
      </c>
    </row>
    <row r="107" spans="1:122" x14ac:dyDescent="0.25">
      <c r="A107" t="str">
        <v>Ventrella2016_1997</v>
      </c>
      <c r="B107" t="str" cm="1">
        <f t="array" ref="B107:C107">TRANSPOSE(_xlfn._xlws.SORT(_xlfn._xlws.FILTER(initialConditions[initial_conditions_level]&amp;" | "&amp;initialConditions[initial_conditions_name],initialConditions[experiment_ID]=A107)))</f>
        <v>1 | T1</v>
      </c>
      <c r="C107" t="str">
        <v>2 | T2_T2_T3_T4_T5_T6_T7_T8</v>
      </c>
      <c r="DQ107" cm="1">
        <f t="array" ref="DQ107:DR107">TRANSPOSE(_xlfn._xlws.SORT(_xlfn._xlws.FILTER(initialConditions[initial_conditions_level],initialConditions[experiment_ID]=A107)))</f>
        <v>1</v>
      </c>
      <c r="DR107">
        <v>2</v>
      </c>
    </row>
    <row r="108" spans="1:122" x14ac:dyDescent="0.25">
      <c r="A108" t="str">
        <v>Ventrella2016_1998</v>
      </c>
      <c r="B108" t="str" cm="1">
        <f t="array" ref="B108:C108">TRANSPOSE(_xlfn._xlws.SORT(_xlfn._xlws.FILTER(initialConditions[initial_conditions_level]&amp;" | "&amp;initialConditions[initial_conditions_name],initialConditions[experiment_ID]=A108)))</f>
        <v>1 | T1</v>
      </c>
      <c r="C108" t="str">
        <v>2 | T2_T2_T3_T4_T5_T6_T7_T8</v>
      </c>
      <c r="DQ108" cm="1">
        <f t="array" ref="DQ108:DR108">TRANSPOSE(_xlfn._xlws.SORT(_xlfn._xlws.FILTER(initialConditions[initial_conditions_level],initialConditions[experiment_ID]=A108)))</f>
        <v>1</v>
      </c>
      <c r="DR108">
        <v>2</v>
      </c>
    </row>
    <row r="109" spans="1:122" x14ac:dyDescent="0.25">
      <c r="A109" t="str">
        <v>Ventrella2016_1999</v>
      </c>
      <c r="B109" t="str" cm="1">
        <f t="array" ref="B109:C109">TRANSPOSE(_xlfn._xlws.SORT(_xlfn._xlws.FILTER(initialConditions[initial_conditions_level]&amp;" | "&amp;initialConditions[initial_conditions_name],initialConditions[experiment_ID]=A109)))</f>
        <v>1 | T1</v>
      </c>
      <c r="C109" t="str">
        <v>2 | T2_T2_T3_T4_T5_T6_T7_T8</v>
      </c>
      <c r="DQ109" cm="1">
        <f t="array" ref="DQ109:DR109">TRANSPOSE(_xlfn._xlws.SORT(_xlfn._xlws.FILTER(initialConditions[initial_conditions_level],initialConditions[experiment_ID]=A109)))</f>
        <v>1</v>
      </c>
      <c r="DR109">
        <v>2</v>
      </c>
    </row>
    <row r="110" spans="1:122" x14ac:dyDescent="0.25">
      <c r="A110" t="str">
        <v>Ventrella2016_2000</v>
      </c>
      <c r="B110" t="str" cm="1">
        <f t="array" ref="B110:C110">TRANSPOSE(_xlfn._xlws.SORT(_xlfn._xlws.FILTER(initialConditions[initial_conditions_level]&amp;" | "&amp;initialConditions[initial_conditions_name],initialConditions[experiment_ID]=A110)))</f>
        <v>1 | T1</v>
      </c>
      <c r="C110" t="str">
        <v>2 | T2_T2_T3_T4_T5_T6_T7_T8</v>
      </c>
      <c r="DQ110" cm="1">
        <f t="array" ref="DQ110:DR110">TRANSPOSE(_xlfn._xlws.SORT(_xlfn._xlws.FILTER(initialConditions[initial_conditions_level],initialConditions[experiment_ID]=A110)))</f>
        <v>1</v>
      </c>
      <c r="DR110">
        <v>2</v>
      </c>
    </row>
    <row r="111" spans="1:122" x14ac:dyDescent="0.25">
      <c r="A111" t="str">
        <v>Ventrella2016_2001</v>
      </c>
      <c r="B111" t="str" cm="1">
        <f t="array" ref="B111:C111">TRANSPOSE(_xlfn._xlws.SORT(_xlfn._xlws.FILTER(initialConditions[initial_conditions_level]&amp;" | "&amp;initialConditions[initial_conditions_name],initialConditions[experiment_ID]=A111)))</f>
        <v>1 | T1</v>
      </c>
      <c r="C111" t="str">
        <v>2 | T2_T2_T3_T4_T5_T6_T7_T8</v>
      </c>
      <c r="DQ111" cm="1">
        <f t="array" ref="DQ111:DR111">TRANSPOSE(_xlfn._xlws.SORT(_xlfn._xlws.FILTER(initialConditions[initial_conditions_level],initialConditions[experiment_ID]=A111)))</f>
        <v>1</v>
      </c>
      <c r="DR111">
        <v>2</v>
      </c>
    </row>
    <row r="112" spans="1:122" x14ac:dyDescent="0.25">
      <c r="A112" t="str">
        <v>Ventrella2016_2002</v>
      </c>
      <c r="B112" t="str" cm="1">
        <f t="array" ref="B112:C112">TRANSPOSE(_xlfn._xlws.SORT(_xlfn._xlws.FILTER(initialConditions[initial_conditions_level]&amp;" | "&amp;initialConditions[initial_conditions_name],initialConditions[experiment_ID]=A112)))</f>
        <v>1 | T1</v>
      </c>
      <c r="C112" t="str">
        <v>2 | T2_T2_T3_T4_T5_T6_T7_T8</v>
      </c>
      <c r="DQ112" cm="1">
        <f t="array" ref="DQ112:DR112">TRANSPOSE(_xlfn._xlws.SORT(_xlfn._xlws.FILTER(initialConditions[initial_conditions_level],initialConditions[experiment_ID]=A112)))</f>
        <v>1</v>
      </c>
      <c r="DR112">
        <v>2</v>
      </c>
    </row>
    <row r="113" spans="1:122" x14ac:dyDescent="0.25">
      <c r="A113" t="str">
        <v>Ventrella2016_2003</v>
      </c>
      <c r="B113" t="str" cm="1">
        <f t="array" ref="B113:C113">TRANSPOSE(_xlfn._xlws.SORT(_xlfn._xlws.FILTER(initialConditions[initial_conditions_level]&amp;" | "&amp;initialConditions[initial_conditions_name],initialConditions[experiment_ID]=A113)))</f>
        <v>1 | T1</v>
      </c>
      <c r="C113" t="str">
        <v>2 | T2_T2_T3_T4_T5_T6_T7_T8</v>
      </c>
      <c r="DQ113" cm="1">
        <f t="array" ref="DQ113:DR113">TRANSPOSE(_xlfn._xlws.SORT(_xlfn._xlws.FILTER(initialConditions[initial_conditions_level],initialConditions[experiment_ID]=A113)))</f>
        <v>1</v>
      </c>
      <c r="DR113">
        <v>2</v>
      </c>
    </row>
    <row r="114" spans="1:122" x14ac:dyDescent="0.25">
      <c r="A114" t="str">
        <v>Ventrella2016_2004</v>
      </c>
      <c r="B114" t="str" cm="1">
        <f t="array" ref="B114:C114">TRANSPOSE(_xlfn._xlws.SORT(_xlfn._xlws.FILTER(initialConditions[initial_conditions_level]&amp;" | "&amp;initialConditions[initial_conditions_name],initialConditions[experiment_ID]=A114)))</f>
        <v>1 | T1</v>
      </c>
      <c r="C114" t="str">
        <v>2 | T2_T2_T3_T4_T5_T6_T7_T8</v>
      </c>
      <c r="DQ114" cm="1">
        <f t="array" ref="DQ114:DR114">TRANSPOSE(_xlfn._xlws.SORT(_xlfn._xlws.FILTER(initialConditions[initial_conditions_level],initialConditions[experiment_ID]=A114)))</f>
        <v>1</v>
      </c>
      <c r="DR114">
        <v>2</v>
      </c>
    </row>
    <row r="115" spans="1:122" x14ac:dyDescent="0.25">
      <c r="A115" t="str">
        <v>Ventrella2016_2005</v>
      </c>
      <c r="B115" t="str" cm="1">
        <f t="array" ref="B115:C115">TRANSPOSE(_xlfn._xlws.SORT(_xlfn._xlws.FILTER(initialConditions[initial_conditions_level]&amp;" | "&amp;initialConditions[initial_conditions_name],initialConditions[experiment_ID]=A115)))</f>
        <v>1 | T1</v>
      </c>
      <c r="C115" t="str">
        <v>2 | T2_T2_T3_T4_T5_T6_T7_T8</v>
      </c>
      <c r="DQ115" cm="1">
        <f t="array" ref="DQ115:DR115">TRANSPOSE(_xlfn._xlws.SORT(_xlfn._xlws.FILTER(initialConditions[initial_conditions_level],initialConditions[experiment_ID]=A115)))</f>
        <v>1</v>
      </c>
      <c r="DR115">
        <v>2</v>
      </c>
    </row>
    <row r="116" spans="1:122" x14ac:dyDescent="0.25">
      <c r="A116" t="str">
        <v>Ventrella2016_2006</v>
      </c>
      <c r="B116" t="str" cm="1">
        <f t="array" ref="B116:C116">TRANSPOSE(_xlfn._xlws.SORT(_xlfn._xlws.FILTER(initialConditions[initial_conditions_level]&amp;" | "&amp;initialConditions[initial_conditions_name],initialConditions[experiment_ID]=A116)))</f>
        <v>1 | T1</v>
      </c>
      <c r="C116" t="str">
        <v>2 | T2_T2_T3_T4_T5_T6_T7_T8</v>
      </c>
      <c r="DQ116" cm="1">
        <f t="array" ref="DQ116:DR116">TRANSPOSE(_xlfn._xlws.SORT(_xlfn._xlws.FILTER(initialConditions[initial_conditions_level],initialConditions[experiment_ID]=A116)))</f>
        <v>1</v>
      </c>
      <c r="DR116">
        <v>2</v>
      </c>
    </row>
    <row r="117" spans="1:122" x14ac:dyDescent="0.25">
      <c r="A117" t="str">
        <v>Ventrella2016_2007</v>
      </c>
      <c r="B117" t="str" cm="1">
        <f t="array" ref="B117:C117">TRANSPOSE(_xlfn._xlws.SORT(_xlfn._xlws.FILTER(initialConditions[initial_conditions_level]&amp;" | "&amp;initialConditions[initial_conditions_name],initialConditions[experiment_ID]=A117)))</f>
        <v>1 | T1</v>
      </c>
      <c r="C117" t="str">
        <v>2 | T2_T2_T3_T4_T5_T6_T7_T8</v>
      </c>
      <c r="DQ117" cm="1">
        <f t="array" ref="DQ117:DR117">TRANSPOSE(_xlfn._xlws.SORT(_xlfn._xlws.FILTER(initialConditions[initial_conditions_level],initialConditions[experiment_ID]=A117)))</f>
        <v>1</v>
      </c>
      <c r="DR117">
        <v>2</v>
      </c>
    </row>
    <row r="118" spans="1:122" x14ac:dyDescent="0.25">
      <c r="A118" t="str">
        <v>Ventrella2016_2008</v>
      </c>
      <c r="B118" t="str" cm="1">
        <f t="array" ref="B118:C118">TRANSPOSE(_xlfn._xlws.SORT(_xlfn._xlws.FILTER(initialConditions[initial_conditions_level]&amp;" | "&amp;initialConditions[initial_conditions_name],initialConditions[experiment_ID]=A118)))</f>
        <v>1 | T1</v>
      </c>
      <c r="C118" t="str">
        <v>2 | T2_T2_T3_T4_T5_T6_T7_T8</v>
      </c>
      <c r="DQ118" cm="1">
        <f t="array" ref="DQ118:DR118">TRANSPOSE(_xlfn._xlws.SORT(_xlfn._xlws.FILTER(initialConditions[initial_conditions_level],initialConditions[experiment_ID]=A118)))</f>
        <v>1</v>
      </c>
      <c r="DR118">
        <v>2</v>
      </c>
    </row>
    <row r="119" spans="1:122" x14ac:dyDescent="0.25">
      <c r="A119" t="str">
        <v>Ventrella2016_2009</v>
      </c>
      <c r="B119" t="str" cm="1">
        <f t="array" ref="B119:C119">TRANSPOSE(_xlfn._xlws.SORT(_xlfn._xlws.FILTER(initialConditions[initial_conditions_level]&amp;" | "&amp;initialConditions[initial_conditions_name],initialConditions[experiment_ID]=A119)))</f>
        <v>1 | T1</v>
      </c>
      <c r="C119" t="str">
        <v>2 | T2_T2_T3_T4_T5_T6_T7_T8</v>
      </c>
      <c r="DQ119" cm="1">
        <f t="array" ref="DQ119:DR119">TRANSPOSE(_xlfn._xlws.SORT(_xlfn._xlws.FILTER(initialConditions[initial_conditions_level],initialConditions[experiment_ID]=A119)))</f>
        <v>1</v>
      </c>
      <c r="DR119">
        <v>2</v>
      </c>
    </row>
    <row r="120" spans="1:122" x14ac:dyDescent="0.25">
      <c r="A120" t="str">
        <v>Ventrella2016_2010</v>
      </c>
      <c r="B120" t="str" cm="1">
        <f t="array" ref="B120:C120">TRANSPOSE(_xlfn._xlws.SORT(_xlfn._xlws.FILTER(initialConditions[initial_conditions_level]&amp;" | "&amp;initialConditions[initial_conditions_name],initialConditions[experiment_ID]=A120)))</f>
        <v>1 | T1</v>
      </c>
      <c r="C120" t="str">
        <v>2 | T2_T2_T3_T4_T5_T6_T7_T8</v>
      </c>
      <c r="DQ120" cm="1">
        <f t="array" ref="DQ120:DR120">TRANSPOSE(_xlfn._xlws.SORT(_xlfn._xlws.FILTER(initialConditions[initial_conditions_level],initialConditions[experiment_ID]=A120)))</f>
        <v>1</v>
      </c>
      <c r="DR120">
        <v>2</v>
      </c>
    </row>
    <row r="121" spans="1:122" x14ac:dyDescent="0.25">
      <c r="A121" t="str">
        <v>Ventrella2016_2011</v>
      </c>
      <c r="B121" t="str" cm="1">
        <f t="array" ref="B121:C121">TRANSPOSE(_xlfn._xlws.SORT(_xlfn._xlws.FILTER(initialConditions[initial_conditions_level]&amp;" | "&amp;initialConditions[initial_conditions_name],initialConditions[experiment_ID]=A121)))</f>
        <v>1 | T1</v>
      </c>
      <c r="C121" t="str">
        <v>2 | T2_T2_T3_T4_T5_T6_T7_T8</v>
      </c>
      <c r="DQ121" cm="1">
        <f t="array" ref="DQ121:DR121">TRANSPOSE(_xlfn._xlws.SORT(_xlfn._xlws.FILTER(initialConditions[initial_conditions_level],initialConditions[experiment_ID]=A121)))</f>
        <v>1</v>
      </c>
      <c r="DR121">
        <v>2</v>
      </c>
    </row>
    <row r="122" spans="1:122" x14ac:dyDescent="0.25">
      <c r="A122" t="str">
        <v>Ventrella2016_2012</v>
      </c>
      <c r="B122" t="str" cm="1">
        <f t="array" ref="B122:C122">TRANSPOSE(_xlfn._xlws.SORT(_xlfn._xlws.FILTER(initialConditions[initial_conditions_level]&amp;" | "&amp;initialConditions[initial_conditions_name],initialConditions[experiment_ID]=A122)))</f>
        <v>1 | T1</v>
      </c>
      <c r="C122" t="str">
        <v>2 | T2_T2_T3_T4_T5_T6_T7_T8</v>
      </c>
      <c r="DQ122" cm="1">
        <f t="array" ref="DQ122:DR122">TRANSPOSE(_xlfn._xlws.SORT(_xlfn._xlws.FILTER(initialConditions[initial_conditions_level],initialConditions[experiment_ID]=A122)))</f>
        <v>1</v>
      </c>
      <c r="DR122">
        <v>2</v>
      </c>
    </row>
    <row r="123" spans="1:122" x14ac:dyDescent="0.2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1:122" x14ac:dyDescent="0.2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1:122" x14ac:dyDescent="0.2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1:122" x14ac:dyDescent="0.2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1:122" x14ac:dyDescent="0.2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1:122" x14ac:dyDescent="0.2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2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2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2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2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2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2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2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2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2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2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2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2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2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2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2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2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2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2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2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2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2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2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2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2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2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2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2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2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2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2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2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2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2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2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2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2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2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2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2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2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2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2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2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2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2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2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2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2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2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2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2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2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2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2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2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2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2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2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2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2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2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2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2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2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2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2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2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2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2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2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2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2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2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2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2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2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2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2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2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2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2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2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2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2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2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2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2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2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2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2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2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2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2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2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2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2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2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2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2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2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2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2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2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2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2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2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2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2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2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2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2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2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2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2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2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2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2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2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2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2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2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2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2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2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2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2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2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2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2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2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2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2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2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2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2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2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2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2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2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2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2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2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2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2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2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2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2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2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2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2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2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2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2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2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2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2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2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2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2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2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2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2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2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2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2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2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2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2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2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2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2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2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2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2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2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2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2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2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2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2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2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2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2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2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2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2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2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2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2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2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2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2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2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2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2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2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2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2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2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2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2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2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2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2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2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2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2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2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2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2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2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2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2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2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2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2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2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2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2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2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2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2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2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2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2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2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2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2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2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2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2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2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2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2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2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2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2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2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2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2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2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2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2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2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2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2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2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2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2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2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2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2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2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2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2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2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2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2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2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2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2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2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2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2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2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2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2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2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2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2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2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2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2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2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2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2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2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2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2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2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2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2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2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2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2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2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2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2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2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2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2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2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2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2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2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2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2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2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2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2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2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2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2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2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2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2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2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2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2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2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2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2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2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2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2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2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2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2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2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2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2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2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2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2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2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2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2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2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2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2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2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2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2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2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2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2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2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2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2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2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2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2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2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2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2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2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2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2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2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2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2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2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2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2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2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2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2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2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2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2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2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2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2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2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2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2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2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2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2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2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2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7" customFormat="1" x14ac:dyDescent="0.25">
      <c r="B500" s="107" t="str" cm="1">
        <f t="array" ref="B500">TRANSPOSE(_xlfn._xlws.SORT(_xlfn._xlws.FILTER(initialConditions[initial_conditions_level]&amp;" | "&amp;initialConditions[initial_conditions_name],initialConditions[experiment_ID]=A500)))</f>
        <v xml:space="preserve"> | </v>
      </c>
      <c r="DQ500" s="125"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ColWidth="8.85546875" defaultRowHeight="15" x14ac:dyDescent="0.25"/>
  <cols>
    <col min="1" max="2" width="10.42578125" customWidth="1"/>
    <col min="3" max="200" width="3.140625" customWidth="1"/>
    <col min="16383" max="16383" width="8.7109375" customWidth="1"/>
  </cols>
  <sheetData>
    <row r="1" spans="1:122" s="123" customFormat="1" x14ac:dyDescent="0.25">
      <c r="A1" s="122" t="s">
        <v>7444</v>
      </c>
      <c r="I1" s="124" t="s">
        <v>7435</v>
      </c>
    </row>
    <row r="2" spans="1:122" x14ac:dyDescent="0.25">
      <c r="A2" t="str" cm="1">
        <f t="array" ref="A2:A11">_xlfn._xlws.SORT(_xlfn.UNIQUE(_xlfn._xlws.FILTER(environModifications[experiment_ID], environModifications[experiment_ID] &lt;&gt; "")))</f>
        <v>Ewert2002_1993</v>
      </c>
      <c r="B2" t="str" cm="1">
        <f t="array" ref="B2:C2">TRANSPOSE(_xlfn._xlws.SORT(_xlfn._xlws.FILTER(environModifications[environmental_modif_lev]&amp;" | "&amp;environModifications[environ_modif_name],environModifications[experiment_ID]=A2)))</f>
        <v>1 | low</v>
      </c>
      <c r="C2" t="str">
        <v>2 | high</v>
      </c>
      <c r="DQ2" cm="1">
        <f t="array" ref="DQ2:DR2">TRANSPOSE(_xlfn._xlws.SORT(_xlfn._xlws.FILTER(environModifications[environmental_modif_lev],environModifications[experiment_ID]=A2)))</f>
        <v>1</v>
      </c>
      <c r="DR2">
        <v>2</v>
      </c>
    </row>
    <row r="3" spans="1:122" x14ac:dyDescent="0.25">
      <c r="A3" t="str">
        <v>Ewert2002_1994</v>
      </c>
      <c r="B3" t="str" cm="1">
        <f t="array" ref="B3:C3">TRANSPOSE(_xlfn._xlws.SORT(_xlfn._xlws.FILTER(environModifications[environmental_modif_lev]&amp;" | "&amp;environModifications[environ_modif_name],environModifications[experiment_ID]=A3)))</f>
        <v>1 | low</v>
      </c>
      <c r="C3" t="str">
        <v>2 | high</v>
      </c>
      <c r="DQ3" cm="1">
        <f t="array" ref="DQ3:DR3">TRANSPOSE(_xlfn._xlws.SORT(_xlfn._xlws.FILTER(environModifications[environmental_modif_lev],environModifications[experiment_ID]=A3)))</f>
        <v>1</v>
      </c>
      <c r="DR3">
        <v>2</v>
      </c>
    </row>
    <row r="4" spans="1:122" x14ac:dyDescent="0.25">
      <c r="A4" t="str">
        <v>Ewert2002_1998_Braunschweig</v>
      </c>
      <c r="B4" t="str" cm="1">
        <f t="array" ref="B4:C4">TRANSPOSE(_xlfn._xlws.SORT(_xlfn._xlws.FILTER(environModifications[environmental_modif_lev]&amp;" | "&amp;environModifications[environ_modif_name],environModifications[experiment_ID]=A4)))</f>
        <v>1 | low</v>
      </c>
      <c r="C4" t="str">
        <v>2 | high</v>
      </c>
      <c r="DQ4" cm="1">
        <f t="array" ref="DQ4:DR4">TRANSPOSE(_xlfn._xlws.SORT(_xlfn._xlws.FILTER(environModifications[environmental_modif_lev],environModifications[experiment_ID]=A4)))</f>
        <v>1</v>
      </c>
      <c r="DR4">
        <v>2</v>
      </c>
    </row>
    <row r="5" spans="1:122" x14ac:dyDescent="0.25">
      <c r="A5" t="str">
        <v>Ewert2002_1998_Gissen</v>
      </c>
      <c r="B5" t="str" cm="1">
        <f t="array" ref="B5:C5">TRANSPOSE(_xlfn._xlws.SORT(_xlfn._xlws.FILTER(environModifications[environmental_modif_lev]&amp;" | "&amp;environModifications[environ_modif_name],environModifications[experiment_ID]=A5)))</f>
        <v>1 | low</v>
      </c>
      <c r="C5" t="str">
        <v>2 | high</v>
      </c>
      <c r="DQ5" cm="1">
        <f t="array" ref="DQ5:DR5">TRANSPOSE(_xlfn._xlws.SORT(_xlfn._xlws.FILTER(environModifications[environmental_modif_lev],environModifications[experiment_ID]=A5)))</f>
        <v>1</v>
      </c>
      <c r="DR5">
        <v>2</v>
      </c>
    </row>
    <row r="6" spans="1:122" x14ac:dyDescent="0.25">
      <c r="A6" t="str">
        <v>Ewert2002_1999_Braunschweig</v>
      </c>
      <c r="B6" t="str" cm="1">
        <f t="array" ref="B6:C6">TRANSPOSE(_xlfn._xlws.SORT(_xlfn._xlws.FILTER(environModifications[environmental_modif_lev]&amp;" | "&amp;environModifications[environ_modif_name],environModifications[experiment_ID]=A6)))</f>
        <v>1 | low</v>
      </c>
      <c r="C6" t="str">
        <v>2 | high</v>
      </c>
      <c r="DQ6" cm="1">
        <f t="array" ref="DQ6:DR6">TRANSPOSE(_xlfn._xlws.SORT(_xlfn._xlws.FILTER(environModifications[environmental_modif_lev],environModifications[experiment_ID]=A6)))</f>
        <v>1</v>
      </c>
      <c r="DR6">
        <v>2</v>
      </c>
    </row>
    <row r="7" spans="1:122" x14ac:dyDescent="0.25">
      <c r="A7" t="str">
        <v>Ewert2002_1999_Gissen</v>
      </c>
      <c r="B7" t="str" cm="1">
        <f t="array" ref="B7:C7">TRANSPOSE(_xlfn._xlws.SORT(_xlfn._xlws.FILTER(environModifications[environmental_modif_lev]&amp;" | "&amp;environModifications[environ_modif_name],environModifications[experiment_ID]=A7)))</f>
        <v>1 | low</v>
      </c>
      <c r="C7" t="str">
        <v>2 | high</v>
      </c>
      <c r="DQ7" cm="1">
        <f t="array" ref="DQ7:DR7">TRANSPOSE(_xlfn._xlws.SORT(_xlfn._xlws.FILTER(environModifications[environmental_modif_lev],environModifications[experiment_ID]=A7)))</f>
        <v>1</v>
      </c>
      <c r="DR7">
        <v>2</v>
      </c>
    </row>
    <row r="8" spans="1:122" x14ac:dyDescent="0.25">
      <c r="A8" t="str">
        <v>Fernando2013_2007</v>
      </c>
      <c r="B8" t="str" cm="1">
        <f t="array" ref="B8:C8">TRANSPOSE(_xlfn._xlws.SORT(_xlfn._xlws.FILTER(environModifications[environmental_modif_lev]&amp;" | "&amp;environModifications[environ_modif_name],environModifications[experiment_ID]=A8)))</f>
        <v>1 | e[CO2]</v>
      </c>
      <c r="C8" t="str">
        <v>2 | a[CO2]</v>
      </c>
      <c r="DQ8" cm="1">
        <f t="array" ref="DQ8:DR8">TRANSPOSE(_xlfn._xlws.SORT(_xlfn._xlws.FILTER(environModifications[environmental_modif_lev],environModifications[experiment_ID]=A8)))</f>
        <v>1</v>
      </c>
      <c r="DR8">
        <v>2</v>
      </c>
    </row>
    <row r="9" spans="1:122" x14ac:dyDescent="0.25">
      <c r="A9" t="str">
        <v>Fernando2013_2008</v>
      </c>
      <c r="B9" t="str" cm="1">
        <f t="array" ref="B9:C9">TRANSPOSE(_xlfn._xlws.SORT(_xlfn._xlws.FILTER(environModifications[environmental_modif_lev]&amp;" | "&amp;environModifications[environ_modif_name],environModifications[experiment_ID]=A9)))</f>
        <v>1 | e[CO2]</v>
      </c>
      <c r="C9" t="str">
        <v>2 | a[CO2]</v>
      </c>
      <c r="DQ9" cm="1">
        <f t="array" ref="DQ9:DR9">TRANSPOSE(_xlfn._xlws.SORT(_xlfn._xlws.FILTER(environModifications[environmental_modif_lev],environModifications[experiment_ID]=A9)))</f>
        <v>1</v>
      </c>
      <c r="DR9">
        <v>2</v>
      </c>
    </row>
    <row r="10" spans="1:122" x14ac:dyDescent="0.25">
      <c r="A10" t="str">
        <v>Fernando2013_2009</v>
      </c>
      <c r="B10" t="str" cm="1">
        <f t="array" ref="B10:C10">TRANSPOSE(_xlfn._xlws.SORT(_xlfn._xlws.FILTER(environModifications[environmental_modif_lev]&amp;" | "&amp;environModifications[environ_modif_name],environModifications[experiment_ID]=A10)))</f>
        <v>1 | e[CO2]</v>
      </c>
      <c r="C10" t="str">
        <v>2 | a[CO2]</v>
      </c>
      <c r="DQ10" cm="1">
        <f t="array" ref="DQ10:DR10">TRANSPOSE(_xlfn._xlws.SORT(_xlfn._xlws.FILTER(environModifications[environmental_modif_lev],environModifications[experiment_ID]=A10)))</f>
        <v>1</v>
      </c>
      <c r="DR10">
        <v>2</v>
      </c>
    </row>
    <row r="11" spans="1:122" x14ac:dyDescent="0.25">
      <c r="A11" t="str">
        <v>Spiertz1978_1976</v>
      </c>
      <c r="B11" t="str" cm="1">
        <f t="array" ref="B11">TRANSPOSE(_xlfn._xlws.SORT(_xlfn._xlws.FILTER(environModifications[environmental_modif_lev]&amp;" | "&amp;environModifications[environ_modif_name],environModifications[experiment_ID]=A11)))</f>
        <v xml:space="preserve">1 | </v>
      </c>
      <c r="DQ11" cm="1">
        <f t="array" ref="DQ11">TRANSPOSE(_xlfn._xlws.SORT(_xlfn._xlws.FILTER(environModifications[environmental_modif_lev],environModifications[experiment_ID]=A11)))</f>
        <v>1</v>
      </c>
    </row>
    <row r="12" spans="1:122" x14ac:dyDescent="0.2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2" x14ac:dyDescent="0.2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2" x14ac:dyDescent="0.2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2" x14ac:dyDescent="0.2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2" x14ac:dyDescent="0.2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2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2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2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2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2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2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2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2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2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2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2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2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2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2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2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2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2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2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2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2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2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2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2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2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2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2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2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2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2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2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2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2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2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2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2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2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2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2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2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2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2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2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2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2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2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2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2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2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2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2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2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2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2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2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2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2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2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2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2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2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2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2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2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2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2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2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2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2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2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2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2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2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2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2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2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2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2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2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2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2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2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2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2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2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2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2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2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2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2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2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2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2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2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2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2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2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2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2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2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2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2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2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2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2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2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2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2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2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2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2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2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2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2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2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2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2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2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2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2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2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2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2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2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2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2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2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2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2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2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2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2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2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2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2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2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2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2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2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2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2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2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2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2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2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2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2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2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2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2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2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2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2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2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2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2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2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2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2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2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2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2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2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2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2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2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2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2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2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2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2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2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2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2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2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2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2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2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2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2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2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2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2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2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2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2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2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2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2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2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2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2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2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2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2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2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2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2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2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2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2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2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2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2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2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2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2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2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2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2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2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2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2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2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2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2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2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2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2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2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2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2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2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2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2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2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2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2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2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2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2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2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2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2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2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2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2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2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2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2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2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2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2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2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2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2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2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2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2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2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2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2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2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2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2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2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2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2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2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2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2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2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2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2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2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2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2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2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2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2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2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2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2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2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2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2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2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2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2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2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2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2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2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2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2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2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2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2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2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2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2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2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2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2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2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2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2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2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2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2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2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2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2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2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2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2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2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2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2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2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2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2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2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2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2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2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2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2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2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2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2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2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2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2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2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2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2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2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2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2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2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2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2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2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2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2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2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2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2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2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2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2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2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2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2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2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2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2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2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2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2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2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2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2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2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2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2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2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2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2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2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2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2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2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2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2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2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2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2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2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2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2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2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2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2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2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2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2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2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2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2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2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2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2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2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2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2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2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2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2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2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2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2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2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2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2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2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2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2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2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2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2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2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2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2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2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2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2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2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2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2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2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2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2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2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2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2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2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2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2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2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2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2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2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2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2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2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2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2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2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2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2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2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2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2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2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2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2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2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2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2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2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2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2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2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2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2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2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2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2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2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2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2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2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2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2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2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2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2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2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2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2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2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2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2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2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2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2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2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2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2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2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2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2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2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2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2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2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2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2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2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2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2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2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7" customFormat="1" x14ac:dyDescent="0.25">
      <c r="B500" s="107" t="str" cm="1">
        <f t="array" ref="B500">TRANSPOSE(_xlfn._xlws.SORT(_xlfn._xlws.FILTER(environModifications[environmental_modif_lev]&amp;" | "&amp;environModifications[environ_modif_name],environModifications[experiment_ID]=A500)))</f>
        <v xml:space="preserve"> | </v>
      </c>
      <c r="DQ500" s="125"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AJ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9" s="123" customFormat="1" x14ac:dyDescent="0.25">
      <c r="A1" s="122" t="s">
        <v>1671</v>
      </c>
      <c r="I1" s="124"/>
    </row>
    <row r="2" spans="1:9" x14ac:dyDescent="0.25">
      <c r="A2" t="str" cm="1">
        <f t="array" ref="A2:A213">_xlfn._xlws.SORT(_xlfn.UNIQUE(_xlfn._xlws.FILTER(plantings[experiment_ID], plantings[experiment_ID] &lt;&gt; "")))</f>
        <v>Abedinpour2012_2009</v>
      </c>
      <c r="B2" t="str" cm="1">
        <f t="array" ref="B2">TRANSPOSE(_xlfn._xlws.SORT(_xlfn._xlws.FILTER(plantings[planting_level]&amp;" | "&amp;plantings[planting_level_name],plantings[experiment_ID]=A2)))</f>
        <v xml:space="preserve">1 | </v>
      </c>
    </row>
    <row r="3" spans="1:9" x14ac:dyDescent="0.25">
      <c r="A3" t="str">
        <v>Abedinpour2012_2010</v>
      </c>
      <c r="B3" t="str" cm="1">
        <f t="array" ref="B3">TRANSPOSE(_xlfn._xlws.SORT(_xlfn._xlws.FILTER(plantings[planting_level]&amp;" | "&amp;plantings[planting_level_name],plantings[experiment_ID]=A3)))</f>
        <v xml:space="preserve">1 | </v>
      </c>
    </row>
    <row r="4" spans="1:9" x14ac:dyDescent="0.25">
      <c r="A4" t="str">
        <v>Akinseye2016_2013</v>
      </c>
      <c r="B4" t="str" cm="1">
        <f t="array" ref="B4:D4">TRANSPOSE(_xlfn._xlws.SORT(_xlfn._xlws.FILTER(plantings[planting_level]&amp;" | "&amp;plantings[planting_level_name],plantings[experiment_ID]=A4)))</f>
        <v>1 | PD_1</v>
      </c>
      <c r="C4" t="str">
        <v>2 | PD_2</v>
      </c>
      <c r="D4" t="str">
        <v>3 | PD_3</v>
      </c>
    </row>
    <row r="5" spans="1:9" x14ac:dyDescent="0.25">
      <c r="A5" t="str">
        <v>Araya2015_2012</v>
      </c>
      <c r="B5" t="str" cm="1">
        <f t="array" ref="B5">TRANSPOSE(_xlfn._xlws.SORT(_xlfn._xlws.FILTER(plantings[planting_level]&amp;" | "&amp;plantings[planting_level_name],plantings[experiment_ID]=A5)))</f>
        <v xml:space="preserve">1 | </v>
      </c>
    </row>
    <row r="6" spans="1:9" x14ac:dyDescent="0.25">
      <c r="A6" t="str">
        <v>Basso2010_1991</v>
      </c>
      <c r="B6" t="str" cm="1">
        <f t="array" ref="B6">TRANSPOSE(_xlfn._xlws.SORT(_xlfn._xlws.FILTER(plantings[planting_level]&amp;" | "&amp;plantings[planting_level_name],plantings[experiment_ID]=A6)))</f>
        <v xml:space="preserve">1 | </v>
      </c>
    </row>
    <row r="7" spans="1:9" x14ac:dyDescent="0.25">
      <c r="A7" t="str">
        <v>Basso2010_1992</v>
      </c>
      <c r="B7" t="str" cm="1">
        <f t="array" ref="B7">TRANSPOSE(_xlfn._xlws.SORT(_xlfn._xlws.FILTER(plantings[planting_level]&amp;" | "&amp;plantings[planting_level_name],plantings[experiment_ID]=A7)))</f>
        <v xml:space="preserve">1 | </v>
      </c>
    </row>
    <row r="8" spans="1:9" x14ac:dyDescent="0.25">
      <c r="A8" t="str">
        <v>Basso2010_1993</v>
      </c>
      <c r="B8" t="str" cm="1">
        <f t="array" ref="B8">TRANSPOSE(_xlfn._xlws.SORT(_xlfn._xlws.FILTER(plantings[planting_level]&amp;" | "&amp;plantings[planting_level_name],plantings[experiment_ID]=A8)))</f>
        <v xml:space="preserve">1 | </v>
      </c>
    </row>
    <row r="9" spans="1:9" x14ac:dyDescent="0.25">
      <c r="A9" t="str">
        <v>Basso2010_1994</v>
      </c>
      <c r="B9" t="str" cm="1">
        <f t="array" ref="B9">TRANSPOSE(_xlfn._xlws.SORT(_xlfn._xlws.FILTER(plantings[planting_level]&amp;" | "&amp;plantings[planting_level_name],plantings[experiment_ID]=A9)))</f>
        <v xml:space="preserve">1 | </v>
      </c>
    </row>
    <row r="10" spans="1:9" x14ac:dyDescent="0.25">
      <c r="A10" t="str">
        <v>Basso2010_1995</v>
      </c>
      <c r="B10" t="str" cm="1">
        <f t="array" ref="B10">TRANSPOSE(_xlfn._xlws.SORT(_xlfn._xlws.FILTER(plantings[planting_level]&amp;" | "&amp;plantings[planting_level_name],plantings[experiment_ID]=A10)))</f>
        <v xml:space="preserve">1 | </v>
      </c>
    </row>
    <row r="11" spans="1:9" x14ac:dyDescent="0.25">
      <c r="A11" t="str">
        <v>Basso2010_1996</v>
      </c>
      <c r="B11" t="str" cm="1">
        <f t="array" ref="B11">TRANSPOSE(_xlfn._xlws.SORT(_xlfn._xlws.FILTER(plantings[planting_level]&amp;" | "&amp;plantings[planting_level_name],plantings[experiment_ID]=A11)))</f>
        <v xml:space="preserve">1 | </v>
      </c>
    </row>
    <row r="12" spans="1:9" x14ac:dyDescent="0.25">
      <c r="A12" t="str">
        <v>Basso2010_1997</v>
      </c>
      <c r="B12" t="str" cm="1">
        <f t="array" ref="B12">TRANSPOSE(_xlfn._xlws.SORT(_xlfn._xlws.FILTER(plantings[planting_level]&amp;" | "&amp;plantings[planting_level_name],plantings[experiment_ID]=A12)))</f>
        <v xml:space="preserve">1 | </v>
      </c>
    </row>
    <row r="13" spans="1:9" x14ac:dyDescent="0.25">
      <c r="A13" t="str">
        <v>Basso2010_1998</v>
      </c>
      <c r="B13" t="str" cm="1">
        <f t="array" ref="B13">TRANSPOSE(_xlfn._xlws.SORT(_xlfn._xlws.FILTER(plantings[planting_level]&amp;" | "&amp;plantings[planting_level_name],plantings[experiment_ID]=A13)))</f>
        <v xml:space="preserve">1 | </v>
      </c>
    </row>
    <row r="14" spans="1:9" x14ac:dyDescent="0.25">
      <c r="A14" t="str">
        <v>Basso2010_1999</v>
      </c>
      <c r="B14" t="str" cm="1">
        <f t="array" ref="B14">TRANSPOSE(_xlfn._xlws.SORT(_xlfn._xlws.FILTER(plantings[planting_level]&amp;" | "&amp;plantings[planting_level_name],plantings[experiment_ID]=A14)))</f>
        <v xml:space="preserve">1 | </v>
      </c>
    </row>
    <row r="15" spans="1:9" x14ac:dyDescent="0.25">
      <c r="A15" t="str">
        <v>Basso2010_2000</v>
      </c>
      <c r="B15" t="str" cm="1">
        <f t="array" ref="B15">TRANSPOSE(_xlfn._xlws.SORT(_xlfn._xlws.FILTER(plantings[planting_level]&amp;" | "&amp;plantings[planting_level_name],plantings[experiment_ID]=A15)))</f>
        <v xml:space="preserve">1 | </v>
      </c>
    </row>
    <row r="16" spans="1:9" x14ac:dyDescent="0.25">
      <c r="A16" t="str">
        <v>Basso2010_2001</v>
      </c>
      <c r="B16" t="str" cm="1">
        <f t="array" ref="B16">TRANSPOSE(_xlfn._xlws.SORT(_xlfn._xlws.FILTER(plantings[planting_level]&amp;" | "&amp;plantings[planting_level_name],plantings[experiment_ID]=A16)))</f>
        <v xml:space="preserve">1 | </v>
      </c>
    </row>
    <row r="17" spans="1:6" x14ac:dyDescent="0.25">
      <c r="A17" t="str">
        <v>Basso2010_2002</v>
      </c>
      <c r="B17" t="str" cm="1">
        <f t="array" ref="B17">TRANSPOSE(_xlfn._xlws.SORT(_xlfn._xlws.FILTER(plantings[planting_level]&amp;" | "&amp;plantings[planting_level_name],plantings[experiment_ID]=A17)))</f>
        <v xml:space="preserve">1 | </v>
      </c>
    </row>
    <row r="18" spans="1:6" x14ac:dyDescent="0.25">
      <c r="A18" t="str">
        <v>Basso2010_2003</v>
      </c>
      <c r="B18" t="str" cm="1">
        <f t="array" ref="B18">TRANSPOSE(_xlfn._xlws.SORT(_xlfn._xlws.FILTER(plantings[planting_level]&amp;" | "&amp;plantings[planting_level_name],plantings[experiment_ID]=A18)))</f>
        <v xml:space="preserve">1 | </v>
      </c>
    </row>
    <row r="19" spans="1:6" x14ac:dyDescent="0.25">
      <c r="A19" t="str">
        <v>Basso2010_2004</v>
      </c>
      <c r="B19" t="str" cm="1">
        <f t="array" ref="B19">TRANSPOSE(_xlfn._xlws.SORT(_xlfn._xlws.FILTER(plantings[planting_level]&amp;" | "&amp;plantings[planting_level_name],plantings[experiment_ID]=A19)))</f>
        <v xml:space="preserve">1 | </v>
      </c>
    </row>
    <row r="20" spans="1:6" x14ac:dyDescent="0.25">
      <c r="A20" t="str">
        <v>Basso2010_2005</v>
      </c>
      <c r="B20" t="str" cm="1">
        <f t="array" ref="B20">TRANSPOSE(_xlfn._xlws.SORT(_xlfn._xlws.FILTER(plantings[planting_level]&amp;" | "&amp;plantings[planting_level_name],plantings[experiment_ID]=A20)))</f>
        <v xml:space="preserve">1 | </v>
      </c>
    </row>
    <row r="21" spans="1:6" x14ac:dyDescent="0.25">
      <c r="A21" t="str">
        <v>Basso2010_2006</v>
      </c>
      <c r="B21" t="str" cm="1">
        <f t="array" ref="B21">TRANSPOSE(_xlfn._xlws.SORT(_xlfn._xlws.FILTER(plantings[planting_level]&amp;" | "&amp;plantings[planting_level_name],plantings[experiment_ID]=A21)))</f>
        <v xml:space="preserve">1 | </v>
      </c>
    </row>
    <row r="22" spans="1:6" x14ac:dyDescent="0.25">
      <c r="A22" t="str">
        <v>Battisti2017_2014_C1</v>
      </c>
      <c r="B22" t="str" cm="1">
        <f t="array" ref="B22:F22">TRANSPOSE(_xlfn._xlws.SORT(_xlfn._xlws.FILTER(plantings[planting_level]&amp;" | "&amp;plantings[planting_level_name],plantings[experiment_ID]=A22)))</f>
        <v xml:space="preserve">1 | </v>
      </c>
      <c r="C22" t="str">
        <v xml:space="preserve">2 | </v>
      </c>
      <c r="D22" t="str">
        <v xml:space="preserve">3 | </v>
      </c>
      <c r="E22" t="str">
        <v xml:space="preserve">4 | </v>
      </c>
      <c r="F22" t="str">
        <v xml:space="preserve">5 | </v>
      </c>
    </row>
    <row r="23" spans="1:6" x14ac:dyDescent="0.25">
      <c r="A23" t="str">
        <v>Battisti2017_2014_C2</v>
      </c>
      <c r="B23" t="str" cm="1">
        <f t="array" ref="B23:D23">TRANSPOSE(_xlfn._xlws.SORT(_xlfn._xlws.FILTER(plantings[planting_level]&amp;" | "&amp;plantings[planting_level_name],plantings[experiment_ID]=A23)))</f>
        <v xml:space="preserve">1 | </v>
      </c>
      <c r="C23" t="str">
        <v xml:space="preserve">2 | </v>
      </c>
      <c r="D23" t="str">
        <v xml:space="preserve">3 | </v>
      </c>
    </row>
    <row r="24" spans="1:6" x14ac:dyDescent="0.25">
      <c r="A24" t="str">
        <v>Battisti2017_2014_C3</v>
      </c>
      <c r="B24" t="str" cm="1">
        <f t="array" ref="B24:D24">TRANSPOSE(_xlfn._xlws.SORT(_xlfn._xlws.FILTER(plantings[planting_level]&amp;" | "&amp;plantings[planting_level_name],plantings[experiment_ID]=A24)))</f>
        <v xml:space="preserve">1 | </v>
      </c>
      <c r="C24" t="str">
        <v xml:space="preserve">2 | </v>
      </c>
      <c r="D24" t="str">
        <v xml:space="preserve">3 | </v>
      </c>
    </row>
    <row r="25" spans="1:6" x14ac:dyDescent="0.25">
      <c r="A25" t="str">
        <v>Battisti2017_2014_E4</v>
      </c>
      <c r="B25" t="str" cm="1">
        <f t="array" ref="B25:C25">TRANSPOSE(_xlfn._xlws.SORT(_xlfn._xlws.FILTER(plantings[planting_level]&amp;" | "&amp;plantings[planting_level_name],plantings[experiment_ID]=A25)))</f>
        <v xml:space="preserve">1 | </v>
      </c>
      <c r="C25" t="str">
        <v xml:space="preserve">2 | </v>
      </c>
    </row>
    <row r="26" spans="1:6" x14ac:dyDescent="0.25">
      <c r="A26" t="str">
        <v>Battisti2017_2014_E6</v>
      </c>
      <c r="B26" t="str" cm="1">
        <f t="array" ref="B26:C26">TRANSPOSE(_xlfn._xlws.SORT(_xlfn._xlws.FILTER(plantings[planting_level]&amp;" | "&amp;plantings[planting_level_name],plantings[experiment_ID]=A26)))</f>
        <v xml:space="preserve">1 | </v>
      </c>
      <c r="C26" t="str">
        <v xml:space="preserve">2 | </v>
      </c>
    </row>
    <row r="27" spans="1:6" x14ac:dyDescent="0.25">
      <c r="A27" t="str">
        <v>Battisti2017_2014_E7</v>
      </c>
      <c r="B27" t="str" cm="1">
        <f t="array" ref="B27:C27">TRANSPOSE(_xlfn._xlws.SORT(_xlfn._xlws.FILTER(plantings[planting_level]&amp;" | "&amp;plantings[planting_level_name],plantings[experiment_ID]=A27)))</f>
        <v xml:space="preserve">1 | </v>
      </c>
      <c r="C27" t="str">
        <v xml:space="preserve">2 | </v>
      </c>
    </row>
    <row r="28" spans="1:6" x14ac:dyDescent="0.25">
      <c r="A28" t="str">
        <v>Battisti2017_2014_E9</v>
      </c>
      <c r="B28" t="str" cm="1">
        <f t="array" ref="B28">TRANSPOSE(_xlfn._xlws.SORT(_xlfn._xlws.FILTER(plantings[planting_level]&amp;" | "&amp;plantings[planting_level_name],plantings[experiment_ID]=A28)))</f>
        <v xml:space="preserve">1 | </v>
      </c>
    </row>
    <row r="29" spans="1:6" x14ac:dyDescent="0.25">
      <c r="A29" t="str">
        <v>Battisti2017_2015_E1</v>
      </c>
      <c r="B29" t="str" cm="1">
        <f t="array" ref="B29:C29">TRANSPOSE(_xlfn._xlws.SORT(_xlfn._xlws.FILTER(plantings[planting_level]&amp;" | "&amp;plantings[planting_level_name],plantings[experiment_ID]=A29)))</f>
        <v xml:space="preserve">1 | </v>
      </c>
      <c r="C29" t="str">
        <v xml:space="preserve">2 | </v>
      </c>
    </row>
    <row r="30" spans="1:6" x14ac:dyDescent="0.25">
      <c r="A30" t="str">
        <v>Battisti2017_2015_E2</v>
      </c>
      <c r="B30" t="str" cm="1">
        <f t="array" ref="B30">TRANSPOSE(_xlfn._xlws.SORT(_xlfn._xlws.FILTER(plantings[planting_level]&amp;" | "&amp;plantings[planting_level_name],plantings[experiment_ID]=A30)))</f>
        <v xml:space="preserve">1 | </v>
      </c>
    </row>
    <row r="31" spans="1:6" x14ac:dyDescent="0.25">
      <c r="A31" t="str">
        <v>Battisti2017_2015_E5</v>
      </c>
      <c r="B31" t="str" cm="1">
        <f t="array" ref="B31">TRANSPOSE(_xlfn._xlws.SORT(_xlfn._xlws.FILTER(plantings[planting_level]&amp;" | "&amp;plantings[planting_level_name],plantings[experiment_ID]=A31)))</f>
        <v xml:space="preserve">1 | </v>
      </c>
    </row>
    <row r="32" spans="1:6" x14ac:dyDescent="0.25">
      <c r="A32" t="str">
        <v>Battisti2017_2015_E8</v>
      </c>
      <c r="B32" t="str" cm="1">
        <f t="array" ref="B32">TRANSPOSE(_xlfn._xlws.SORT(_xlfn._xlws.FILTER(plantings[planting_level]&amp;" | "&amp;plantings[planting_level_name],plantings[experiment_ID]=A32)))</f>
        <v xml:space="preserve">1 | </v>
      </c>
    </row>
    <row r="33" spans="1:8" x14ac:dyDescent="0.25">
      <c r="A33" t="str">
        <v>Battisti2017_2016_E3</v>
      </c>
      <c r="B33" t="str" cm="1">
        <f t="array" ref="B33:D33">TRANSPOSE(_xlfn._xlws.SORT(_xlfn._xlws.FILTER(plantings[planting_level]&amp;" | "&amp;plantings[planting_level_name],plantings[experiment_ID]=A33)))</f>
        <v xml:space="preserve">1 | </v>
      </c>
      <c r="C33" t="str">
        <v xml:space="preserve">2 | </v>
      </c>
      <c r="D33" t="str">
        <v xml:space="preserve">3 | </v>
      </c>
    </row>
    <row r="34" spans="1:8" x14ac:dyDescent="0.25">
      <c r="A34" t="str">
        <v>Boulch2021_2019</v>
      </c>
      <c r="B34" t="str" cm="1">
        <f t="array" ref="B34:D34">TRANSPOSE(_xlfn._xlws.SORT(_xlfn._xlws.FILTER(plantings[planting_level]&amp;" | "&amp;plantings[planting_level_name],plantings[experiment_ID]=A34)))</f>
        <v>1 | Beauvais_1</v>
      </c>
      <c r="C34" t="str">
        <v>2 | Beauvais_2</v>
      </c>
      <c r="D34" t="str">
        <v>3 | Catillon-Fummenchon</v>
      </c>
    </row>
    <row r="35" spans="1:8" x14ac:dyDescent="0.25">
      <c r="A35" t="str">
        <v>Bustos-Korts2013_2009</v>
      </c>
      <c r="B35" t="str" cm="1">
        <f t="array" ref="B35">TRANSPOSE(_xlfn._xlws.SORT(_xlfn._xlws.FILTER(plantings[planting_level]&amp;" | "&amp;plantings[planting_level_name],plantings[experiment_ID]=A35)))</f>
        <v xml:space="preserve">1 | </v>
      </c>
    </row>
    <row r="36" spans="1:8" x14ac:dyDescent="0.25">
      <c r="A36" t="str">
        <v>Bustos-Korts2013_2010</v>
      </c>
      <c r="B36" t="str" cm="1">
        <f t="array" ref="B36">TRANSPOSE(_xlfn._xlws.SORT(_xlfn._xlws.FILTER(plantings[planting_level]&amp;" | "&amp;plantings[planting_level_name],plantings[experiment_ID]=A36)))</f>
        <v xml:space="preserve">1 | </v>
      </c>
    </row>
    <row r="37" spans="1:8" x14ac:dyDescent="0.25">
      <c r="A37" t="str">
        <v>Bustos-Korts2013_2011</v>
      </c>
      <c r="B37" t="str" cm="1">
        <f t="array" ref="B37:C37">TRANSPOSE(_xlfn._xlws.SORT(_xlfn._xlws.FILTER(plantings[planting_level]&amp;" | "&amp;plantings[planting_level_name],plantings[experiment_ID]=A37)))</f>
        <v>1 | conventional density</v>
      </c>
      <c r="C37" t="str">
        <v>2 | low density</v>
      </c>
    </row>
    <row r="38" spans="1:8" x14ac:dyDescent="0.25">
      <c r="A38" t="str">
        <v>Darwinkel1978_1976</v>
      </c>
      <c r="B38" t="str" cm="1">
        <f t="array" ref="B38:H38">TRANSPOSE(_xlfn._xlws.SORT(_xlfn._xlws.FILTER(plantings[planting_level]&amp;" | "&amp;plantings[planting_level_name],plantings[experiment_ID]=A38)))</f>
        <v>1 | 5 plants/m2</v>
      </c>
      <c r="C38" t="str">
        <v>2 | 25 plants/m2</v>
      </c>
      <c r="D38" t="str">
        <v>3 | 50 plants/m2</v>
      </c>
      <c r="E38" t="str">
        <v>4 | 100 plants/m2</v>
      </c>
      <c r="F38" t="str">
        <v>5 | 200 plants/m2</v>
      </c>
      <c r="G38" t="str">
        <v>6 | 400 plants/m2</v>
      </c>
      <c r="H38" t="str">
        <v>7 | 800 plants/m2</v>
      </c>
    </row>
    <row r="39" spans="1:8" x14ac:dyDescent="0.25">
      <c r="A39" t="str">
        <v>Dettori2017_1974</v>
      </c>
      <c r="B39" t="str" cm="1">
        <f t="array" ref="B39:G39">TRANSPOSE(_xlfn._xlws.SORT(_xlfn._xlws.FILTER(plantings[planting_level]&amp;" | "&amp;plantings[planting_level_name],plantings[experiment_ID]=A39)))</f>
        <v>1 | Benatzu_earliest</v>
      </c>
      <c r="C39" t="str">
        <v>2 | Benatzu_mean</v>
      </c>
      <c r="D39" t="str">
        <v>3 | Benatzu_latest</v>
      </c>
      <c r="E39" t="str">
        <v>4 | Ussana_earliest</v>
      </c>
      <c r="F39" t="str">
        <v>5 | Ussana_mean</v>
      </c>
      <c r="G39" t="str">
        <v>6 | Ussana_latest</v>
      </c>
    </row>
    <row r="40" spans="1:8" x14ac:dyDescent="0.25">
      <c r="A40" t="str">
        <v>Dettori2017_1975</v>
      </c>
      <c r="B40" t="str" cm="1">
        <f t="array" ref="B40:G40">TRANSPOSE(_xlfn._xlws.SORT(_xlfn._xlws.FILTER(plantings[planting_level]&amp;" | "&amp;plantings[planting_level_name],plantings[experiment_ID]=A40)))</f>
        <v>1 | Benatzu_earliest</v>
      </c>
      <c r="C40" t="str">
        <v>2 | Benatzu_mean</v>
      </c>
      <c r="D40" t="str">
        <v>3 | Benatzu_latest</v>
      </c>
      <c r="E40" t="str">
        <v>4 | Ussana_earliest</v>
      </c>
      <c r="F40" t="str">
        <v>5 | Ussana_mean</v>
      </c>
      <c r="G40" t="str">
        <v>6 | Ussana_latest</v>
      </c>
    </row>
    <row r="41" spans="1:8" x14ac:dyDescent="0.25">
      <c r="A41" t="str">
        <v>Dettori2017_1976</v>
      </c>
      <c r="B41" t="str" cm="1">
        <f t="array" ref="B41:G41">TRANSPOSE(_xlfn._xlws.SORT(_xlfn._xlws.FILTER(plantings[planting_level]&amp;" | "&amp;plantings[planting_level_name],plantings[experiment_ID]=A41)))</f>
        <v>1 | Benatzu_earliest</v>
      </c>
      <c r="C41" t="str">
        <v>2 | Benatzu_mean</v>
      </c>
      <c r="D41" t="str">
        <v>3 | Benatzu_latest</v>
      </c>
      <c r="E41" t="str">
        <v>4 | Ussana_earliest</v>
      </c>
      <c r="F41" t="str">
        <v>5 | Ussana_mean</v>
      </c>
      <c r="G41" t="str">
        <v>6 | Ussana_latest</v>
      </c>
    </row>
    <row r="42" spans="1:8" x14ac:dyDescent="0.25">
      <c r="A42" t="str">
        <v>Dettori2017_1977</v>
      </c>
      <c r="B42" t="str" cm="1">
        <f t="array" ref="B42:G42">TRANSPOSE(_xlfn._xlws.SORT(_xlfn._xlws.FILTER(plantings[planting_level]&amp;" | "&amp;plantings[planting_level_name],plantings[experiment_ID]=A42)))</f>
        <v>1 | Benatzu_earliest</v>
      </c>
      <c r="C42" t="str">
        <v>2 | Benatzu_mean</v>
      </c>
      <c r="D42" t="str">
        <v>3 | Benatzu_latest</v>
      </c>
      <c r="E42" t="str">
        <v>4 | Ussana_earliest</v>
      </c>
      <c r="F42" t="str">
        <v>5 | Ussana_mean</v>
      </c>
      <c r="G42" t="str">
        <v>6 | Ussana_latest</v>
      </c>
    </row>
    <row r="43" spans="1:8" x14ac:dyDescent="0.25">
      <c r="A43" t="str">
        <v>Dettori2017_1978</v>
      </c>
      <c r="B43" t="str" cm="1">
        <f t="array" ref="B43:G43">TRANSPOSE(_xlfn._xlws.SORT(_xlfn._xlws.FILTER(plantings[planting_level]&amp;" | "&amp;plantings[planting_level_name],plantings[experiment_ID]=A43)))</f>
        <v>1 | Benatzu_earliest</v>
      </c>
      <c r="C43" t="str">
        <v>2 | Benatzu_mean</v>
      </c>
      <c r="D43" t="str">
        <v>3 | Benatzu_latest</v>
      </c>
      <c r="E43" t="str">
        <v>4 | Ussana_earliest</v>
      </c>
      <c r="F43" t="str">
        <v>5 | Ussana_mean</v>
      </c>
      <c r="G43" t="str">
        <v>6 | Ussana_latest</v>
      </c>
    </row>
    <row r="44" spans="1:8" x14ac:dyDescent="0.25">
      <c r="A44" t="str">
        <v>Dettori2017_1979</v>
      </c>
      <c r="B44" t="str" cm="1">
        <f t="array" ref="B44:G44">TRANSPOSE(_xlfn._xlws.SORT(_xlfn._xlws.FILTER(plantings[planting_level]&amp;" | "&amp;plantings[planting_level_name],plantings[experiment_ID]=A44)))</f>
        <v>1 | Benatzu_earliest</v>
      </c>
      <c r="C44" t="str">
        <v>2 | Benatzu_mean</v>
      </c>
      <c r="D44" t="str">
        <v>3 | Benatzu_latest</v>
      </c>
      <c r="E44" t="str">
        <v>4 | Ussana_earliest</v>
      </c>
      <c r="F44" t="str">
        <v>5 | Ussana_mean</v>
      </c>
      <c r="G44" t="str">
        <v>6 | Ussana_latest</v>
      </c>
    </row>
    <row r="45" spans="1:8" x14ac:dyDescent="0.25">
      <c r="A45" t="str">
        <v>Dettori2017_1980</v>
      </c>
      <c r="B45" t="str" cm="1">
        <f t="array" ref="B45:G45">TRANSPOSE(_xlfn._xlws.SORT(_xlfn._xlws.FILTER(plantings[planting_level]&amp;" | "&amp;plantings[planting_level_name],plantings[experiment_ID]=A45)))</f>
        <v>1 | Benatzu_earliest</v>
      </c>
      <c r="C45" t="str">
        <v>2 | Benatzu_mean</v>
      </c>
      <c r="D45" t="str">
        <v>3 | Benatzu_latest</v>
      </c>
      <c r="E45" t="str">
        <v>4 | Ussana_earliest</v>
      </c>
      <c r="F45" t="str">
        <v>5 | Ussana_mean</v>
      </c>
      <c r="G45" t="str">
        <v>6 | Ussana_latest</v>
      </c>
    </row>
    <row r="46" spans="1:8" x14ac:dyDescent="0.25">
      <c r="A46" t="str">
        <v>Dettori2017_1981</v>
      </c>
      <c r="B46" t="str" cm="1">
        <f t="array" ref="B46:G46">TRANSPOSE(_xlfn._xlws.SORT(_xlfn._xlws.FILTER(plantings[planting_level]&amp;" | "&amp;plantings[planting_level_name],plantings[experiment_ID]=A46)))</f>
        <v>1 | Benatzu_earliest</v>
      </c>
      <c r="C46" t="str">
        <v>2 | Benatzu_mean</v>
      </c>
      <c r="D46" t="str">
        <v>3 | Benatzu_latest</v>
      </c>
      <c r="E46" t="str">
        <v>4 | Ussana_earliest</v>
      </c>
      <c r="F46" t="str">
        <v>5 | Ussana_mean</v>
      </c>
      <c r="G46" t="str">
        <v>6 | Ussana_latest</v>
      </c>
    </row>
    <row r="47" spans="1:8" x14ac:dyDescent="0.25">
      <c r="A47" t="str">
        <v>Dettori2017_1982</v>
      </c>
      <c r="B47" t="str" cm="1">
        <f t="array" ref="B47:G47">TRANSPOSE(_xlfn._xlws.SORT(_xlfn._xlws.FILTER(plantings[planting_level]&amp;" | "&amp;plantings[planting_level_name],plantings[experiment_ID]=A47)))</f>
        <v>1 | Benatzu_earliest</v>
      </c>
      <c r="C47" t="str">
        <v>2 | Benatzu_mean</v>
      </c>
      <c r="D47" t="str">
        <v>3 | Benatzu_latest</v>
      </c>
      <c r="E47" t="str">
        <v>4 | Ussana_earliest</v>
      </c>
      <c r="F47" t="str">
        <v>5 | Ussana_mean</v>
      </c>
      <c r="G47" t="str">
        <v>6 | Ussana_latest</v>
      </c>
    </row>
    <row r="48" spans="1:8" x14ac:dyDescent="0.25">
      <c r="A48" t="str">
        <v>Dettori2017_1983</v>
      </c>
      <c r="B48" t="str" cm="1">
        <f t="array" ref="B48:G48">TRANSPOSE(_xlfn._xlws.SORT(_xlfn._xlws.FILTER(plantings[planting_level]&amp;" | "&amp;plantings[planting_level_name],plantings[experiment_ID]=A48)))</f>
        <v>1 | Benatzu_earliest</v>
      </c>
      <c r="C48" t="str">
        <v>2 | Benatzu_mean</v>
      </c>
      <c r="D48" t="str">
        <v>3 | Benatzu_latest</v>
      </c>
      <c r="E48" t="str">
        <v>4 | Ussana_earliest</v>
      </c>
      <c r="F48" t="str">
        <v>5 | Ussana_mean</v>
      </c>
      <c r="G48" t="str">
        <v>6 | Ussana_latest</v>
      </c>
    </row>
    <row r="49" spans="1:7" x14ac:dyDescent="0.25">
      <c r="A49" t="str">
        <v>Dettori2017_1984</v>
      </c>
      <c r="B49" t="str" cm="1">
        <f t="array" ref="B49:G49">TRANSPOSE(_xlfn._xlws.SORT(_xlfn._xlws.FILTER(plantings[planting_level]&amp;" | "&amp;plantings[planting_level_name],plantings[experiment_ID]=A49)))</f>
        <v>1 | Benatzu_earliest</v>
      </c>
      <c r="C49" t="str">
        <v>2 | Benatzu_mean</v>
      </c>
      <c r="D49" t="str">
        <v>3 | Benatzu_latest</v>
      </c>
      <c r="E49" t="str">
        <v>4 | Ussana_earliest</v>
      </c>
      <c r="F49" t="str">
        <v>5 | Ussana_mean</v>
      </c>
      <c r="G49" t="str">
        <v>6 | Ussana_latest</v>
      </c>
    </row>
    <row r="50" spans="1:7" x14ac:dyDescent="0.25">
      <c r="A50" t="str">
        <v>Dettori2017_1985</v>
      </c>
      <c r="B50" t="str" cm="1">
        <f t="array" ref="B50:G50">TRANSPOSE(_xlfn._xlws.SORT(_xlfn._xlws.FILTER(plantings[planting_level]&amp;" | "&amp;plantings[planting_level_name],plantings[experiment_ID]=A50)))</f>
        <v>1 | Benatzu_earliest</v>
      </c>
      <c r="C50" t="str">
        <v>2 | Benatzu_mean</v>
      </c>
      <c r="D50" t="str">
        <v>3 | Benatzu_latest</v>
      </c>
      <c r="E50" t="str">
        <v>4 | Ussana_earliest</v>
      </c>
      <c r="F50" t="str">
        <v>5 | Ussana_mean</v>
      </c>
      <c r="G50" t="str">
        <v>6 | Ussana_latest</v>
      </c>
    </row>
    <row r="51" spans="1:7" x14ac:dyDescent="0.25">
      <c r="A51" t="str">
        <v>Dettori2017_1986</v>
      </c>
      <c r="B51" t="str" cm="1">
        <f t="array" ref="B51:G51">TRANSPOSE(_xlfn._xlws.SORT(_xlfn._xlws.FILTER(plantings[planting_level]&amp;" | "&amp;plantings[planting_level_name],plantings[experiment_ID]=A51)))</f>
        <v>1 | Benatzu_earliest</v>
      </c>
      <c r="C51" t="str">
        <v>2 | Benatzu_mean</v>
      </c>
      <c r="D51" t="str">
        <v>3 | Benatzu_latest</v>
      </c>
      <c r="E51" t="str">
        <v>4 | Ussana_earliest</v>
      </c>
      <c r="F51" t="str">
        <v>5 | Ussana_mean</v>
      </c>
      <c r="G51" t="str">
        <v>6 | Ussana_latest</v>
      </c>
    </row>
    <row r="52" spans="1:7" x14ac:dyDescent="0.25">
      <c r="A52" t="str">
        <v>Dettori2017_1987</v>
      </c>
      <c r="B52" t="str" cm="1">
        <f t="array" ref="B52:G52">TRANSPOSE(_xlfn._xlws.SORT(_xlfn._xlws.FILTER(plantings[planting_level]&amp;" | "&amp;plantings[planting_level_name],plantings[experiment_ID]=A52)))</f>
        <v>1 | Benatzu_earliest</v>
      </c>
      <c r="C52" t="str">
        <v>2 | Benatzu_mean</v>
      </c>
      <c r="D52" t="str">
        <v>3 | Benatzu_latest</v>
      </c>
      <c r="E52" t="str">
        <v>4 | Ussana_earliest</v>
      </c>
      <c r="F52" t="str">
        <v>5 | Ussana_mean</v>
      </c>
      <c r="G52" t="str">
        <v>6 | Ussana_latest</v>
      </c>
    </row>
    <row r="53" spans="1:7" x14ac:dyDescent="0.25">
      <c r="A53" t="str">
        <v>Dettori2017_1988</v>
      </c>
      <c r="B53" t="str" cm="1">
        <f t="array" ref="B53:G53">TRANSPOSE(_xlfn._xlws.SORT(_xlfn._xlws.FILTER(plantings[planting_level]&amp;" | "&amp;plantings[planting_level_name],plantings[experiment_ID]=A53)))</f>
        <v>1 | Benatzu_earliest</v>
      </c>
      <c r="C53" t="str">
        <v>2 | Benatzu_mean</v>
      </c>
      <c r="D53" t="str">
        <v>3 | Benatzu_latest</v>
      </c>
      <c r="E53" t="str">
        <v>4 | Ussana_earliest</v>
      </c>
      <c r="F53" t="str">
        <v>5 | Ussana_mean</v>
      </c>
      <c r="G53" t="str">
        <v>6 | Ussana_latest</v>
      </c>
    </row>
    <row r="54" spans="1:7" x14ac:dyDescent="0.25">
      <c r="A54" t="str">
        <v>Dettori2017_1989</v>
      </c>
      <c r="B54" t="str" cm="1">
        <f t="array" ref="B54:G54">TRANSPOSE(_xlfn._xlws.SORT(_xlfn._xlws.FILTER(plantings[planting_level]&amp;" | "&amp;plantings[planting_level_name],plantings[experiment_ID]=A54)))</f>
        <v>1 | Benatzu_earliest</v>
      </c>
      <c r="C54" t="str">
        <v>2 | Benatzu_mean</v>
      </c>
      <c r="D54" t="str">
        <v>3 | Benatzu_latest</v>
      </c>
      <c r="E54" t="str">
        <v>4 | Ussana_earliest</v>
      </c>
      <c r="F54" t="str">
        <v>5 | Ussana_mean</v>
      </c>
      <c r="G54" t="str">
        <v>6 | Ussana_latest</v>
      </c>
    </row>
    <row r="55" spans="1:7" x14ac:dyDescent="0.25">
      <c r="A55" t="str">
        <v>Dettori2017_1990</v>
      </c>
      <c r="B55" t="str" cm="1">
        <f t="array" ref="B55:G55">TRANSPOSE(_xlfn._xlws.SORT(_xlfn._xlws.FILTER(plantings[planting_level]&amp;" | "&amp;plantings[planting_level_name],plantings[experiment_ID]=A55)))</f>
        <v>1 | Benatzu_earliest</v>
      </c>
      <c r="C55" t="str">
        <v>2 | Benatzu_mean</v>
      </c>
      <c r="D55" t="str">
        <v>3 | Benatzu_latest</v>
      </c>
      <c r="E55" t="str">
        <v>4 | Ussana_earliest</v>
      </c>
      <c r="F55" t="str">
        <v>5 | Ussana_mean</v>
      </c>
      <c r="G55" t="str">
        <v>6 | Ussana_latest</v>
      </c>
    </row>
    <row r="56" spans="1:7" x14ac:dyDescent="0.25">
      <c r="A56" t="str">
        <v>Dettori2017_1991</v>
      </c>
      <c r="B56" t="str" cm="1">
        <f t="array" ref="B56:G56">TRANSPOSE(_xlfn._xlws.SORT(_xlfn._xlws.FILTER(plantings[planting_level]&amp;" | "&amp;plantings[planting_level_name],plantings[experiment_ID]=A56)))</f>
        <v>1 | Benatzu_earliest</v>
      </c>
      <c r="C56" t="str">
        <v>2 | Benatzu_mean</v>
      </c>
      <c r="D56" t="str">
        <v>3 | Benatzu_latest</v>
      </c>
      <c r="E56" t="str">
        <v>4 | Ussana_earliest</v>
      </c>
      <c r="F56" t="str">
        <v>5 | Ussana_mean</v>
      </c>
      <c r="G56" t="str">
        <v>6 | Ussana_latest</v>
      </c>
    </row>
    <row r="57" spans="1:7" x14ac:dyDescent="0.25">
      <c r="A57" t="str">
        <v>Dettori2017_1992</v>
      </c>
      <c r="B57" t="str" cm="1">
        <f t="array" ref="B57:G57">TRANSPOSE(_xlfn._xlws.SORT(_xlfn._xlws.FILTER(plantings[planting_level]&amp;" | "&amp;plantings[planting_level_name],plantings[experiment_ID]=A57)))</f>
        <v>1 | Benatzu_earliest</v>
      </c>
      <c r="C57" t="str">
        <v>2 | Benatzu_mean</v>
      </c>
      <c r="D57" t="str">
        <v>3 | Benatzu_latest</v>
      </c>
      <c r="E57" t="str">
        <v>4 | Ussana_earliest</v>
      </c>
      <c r="F57" t="str">
        <v>5 | Ussana_mean</v>
      </c>
      <c r="G57" t="str">
        <v>6 | Ussana_latest</v>
      </c>
    </row>
    <row r="58" spans="1:7" x14ac:dyDescent="0.25">
      <c r="A58" t="str">
        <v>Dettori2017_1993</v>
      </c>
      <c r="B58" t="str" cm="1">
        <f t="array" ref="B58:G58">TRANSPOSE(_xlfn._xlws.SORT(_xlfn._xlws.FILTER(plantings[planting_level]&amp;" | "&amp;plantings[planting_level_name],plantings[experiment_ID]=A58)))</f>
        <v>1 | Benatzu_earliest</v>
      </c>
      <c r="C58" t="str">
        <v>2 | Benatzu_mean</v>
      </c>
      <c r="D58" t="str">
        <v>3 | Benatzu_latest</v>
      </c>
      <c r="E58" t="str">
        <v>4 | Ussana_earliest</v>
      </c>
      <c r="F58" t="str">
        <v>5 | Ussana_mean</v>
      </c>
      <c r="G58" t="str">
        <v>6 | Ussana_latest</v>
      </c>
    </row>
    <row r="59" spans="1:7" x14ac:dyDescent="0.25">
      <c r="A59" t="str">
        <v>Dettori2017_1994</v>
      </c>
      <c r="B59" t="str" cm="1">
        <f t="array" ref="B59:G59">TRANSPOSE(_xlfn._xlws.SORT(_xlfn._xlws.FILTER(plantings[planting_level]&amp;" | "&amp;plantings[planting_level_name],plantings[experiment_ID]=A59)))</f>
        <v>1 | Benatzu_earliest</v>
      </c>
      <c r="C59" t="str">
        <v>2 | Benatzu_mean</v>
      </c>
      <c r="D59" t="str">
        <v>3 | Benatzu_latest</v>
      </c>
      <c r="E59" t="str">
        <v>4 | Ussana_earliest</v>
      </c>
      <c r="F59" t="str">
        <v>5 | Ussana_mean</v>
      </c>
      <c r="G59" t="str">
        <v>6 | Ussana_latest</v>
      </c>
    </row>
    <row r="60" spans="1:7" x14ac:dyDescent="0.25">
      <c r="A60" t="str">
        <v>Dettori2017_1995</v>
      </c>
      <c r="B60" t="str" cm="1">
        <f t="array" ref="B60:G60">TRANSPOSE(_xlfn._xlws.SORT(_xlfn._xlws.FILTER(plantings[planting_level]&amp;" | "&amp;plantings[planting_level_name],plantings[experiment_ID]=A60)))</f>
        <v>1 | Benatzu_earliest</v>
      </c>
      <c r="C60" t="str">
        <v>2 | Benatzu_mean</v>
      </c>
      <c r="D60" t="str">
        <v>3 | Benatzu_latest</v>
      </c>
      <c r="E60" t="str">
        <v>4 | Ussana_earliest</v>
      </c>
      <c r="F60" t="str">
        <v>5 | Ussana_mean</v>
      </c>
      <c r="G60" t="str">
        <v>6 | Ussana_latest</v>
      </c>
    </row>
    <row r="61" spans="1:7" x14ac:dyDescent="0.25">
      <c r="A61" t="str">
        <v>Dettori2017_1996</v>
      </c>
      <c r="B61" t="str" cm="1">
        <f t="array" ref="B61:G61">TRANSPOSE(_xlfn._xlws.SORT(_xlfn._xlws.FILTER(plantings[planting_level]&amp;" | "&amp;plantings[planting_level_name],plantings[experiment_ID]=A61)))</f>
        <v>1 | Benatzu_earliest</v>
      </c>
      <c r="C61" t="str">
        <v>2 | Benatzu_mean</v>
      </c>
      <c r="D61" t="str">
        <v>3 | Benatzu_latest</v>
      </c>
      <c r="E61" t="str">
        <v>4 | Ussana_earliest</v>
      </c>
      <c r="F61" t="str">
        <v>5 | Ussana_mean</v>
      </c>
      <c r="G61" t="str">
        <v>6 | Ussana_latest</v>
      </c>
    </row>
    <row r="62" spans="1:7" x14ac:dyDescent="0.25">
      <c r="A62" t="str">
        <v>Dettori2017_1997</v>
      </c>
      <c r="B62" t="str" cm="1">
        <f t="array" ref="B62:G62">TRANSPOSE(_xlfn._xlws.SORT(_xlfn._xlws.FILTER(plantings[planting_level]&amp;" | "&amp;plantings[planting_level_name],plantings[experiment_ID]=A62)))</f>
        <v>1 | Benatzu_earliest</v>
      </c>
      <c r="C62" t="str">
        <v>2 | Benatzu_mean</v>
      </c>
      <c r="D62" t="str">
        <v>3 | Benatzu_latest</v>
      </c>
      <c r="E62" t="str">
        <v>4 | Ussana_earliest</v>
      </c>
      <c r="F62" t="str">
        <v>5 | Ussana_mean</v>
      </c>
      <c r="G62" t="str">
        <v>6 | Ussana_latest</v>
      </c>
    </row>
    <row r="63" spans="1:7" x14ac:dyDescent="0.25">
      <c r="A63" t="str">
        <v>Dettori2017_1998</v>
      </c>
      <c r="B63" t="str" cm="1">
        <f t="array" ref="B63:G63">TRANSPOSE(_xlfn._xlws.SORT(_xlfn._xlws.FILTER(plantings[planting_level]&amp;" | "&amp;plantings[planting_level_name],plantings[experiment_ID]=A63)))</f>
        <v>1 | Benatzu_earliest</v>
      </c>
      <c r="C63" t="str">
        <v>2 | Benatzu_mean</v>
      </c>
      <c r="D63" t="str">
        <v>3 | Benatzu_latest</v>
      </c>
      <c r="E63" t="str">
        <v>4 | Ussana_earliest</v>
      </c>
      <c r="F63" t="str">
        <v>5 | Ussana_mean</v>
      </c>
      <c r="G63" t="str">
        <v>6 | Ussana_latest</v>
      </c>
    </row>
    <row r="64" spans="1:7" x14ac:dyDescent="0.25">
      <c r="A64" t="str">
        <v>Dettori2017_1999</v>
      </c>
      <c r="B64" t="str" cm="1">
        <f t="array" ref="B64:G64">TRANSPOSE(_xlfn._xlws.SORT(_xlfn._xlws.FILTER(plantings[planting_level]&amp;" | "&amp;plantings[planting_level_name],plantings[experiment_ID]=A64)))</f>
        <v>1 | Benatzu_earliest</v>
      </c>
      <c r="C64" t="str">
        <v>2 | Benatzu_mean</v>
      </c>
      <c r="D64" t="str">
        <v>3 | Benatzu_latest</v>
      </c>
      <c r="E64" t="str">
        <v>4 | Ussana_earliest</v>
      </c>
      <c r="F64" t="str">
        <v>5 | Ussana_mean</v>
      </c>
      <c r="G64" t="str">
        <v>6 | Ussana_latest</v>
      </c>
    </row>
    <row r="65" spans="1:7" x14ac:dyDescent="0.25">
      <c r="A65" t="str">
        <v>Dettori2017_2000</v>
      </c>
      <c r="B65" t="str" cm="1">
        <f t="array" ref="B65:G65">TRANSPOSE(_xlfn._xlws.SORT(_xlfn._xlws.FILTER(plantings[planting_level]&amp;" | "&amp;plantings[planting_level_name],plantings[experiment_ID]=A65)))</f>
        <v>1 | Benatzu_earliest</v>
      </c>
      <c r="C65" t="str">
        <v>2 | Benatzu_mean</v>
      </c>
      <c r="D65" t="str">
        <v>3 | Benatzu_latest</v>
      </c>
      <c r="E65" t="str">
        <v>4 | Ussana_earliest</v>
      </c>
      <c r="F65" t="str">
        <v>5 | Ussana_mean</v>
      </c>
      <c r="G65" t="str">
        <v>6 | Ussana_latest</v>
      </c>
    </row>
    <row r="66" spans="1:7" x14ac:dyDescent="0.25">
      <c r="A66" t="str">
        <v>Dettori2017_2001</v>
      </c>
      <c r="B66" t="str" cm="1">
        <f t="array" ref="B66:G66">TRANSPOSE(_xlfn._xlws.SORT(_xlfn._xlws.FILTER(plantings[planting_level]&amp;" | "&amp;plantings[planting_level_name],plantings[experiment_ID]=A66)))</f>
        <v>1 | Benatzu_earliest</v>
      </c>
      <c r="C66" t="str">
        <v>2 | Benatzu_mean</v>
      </c>
      <c r="D66" t="str">
        <v>3 | Benatzu_latest</v>
      </c>
      <c r="E66" t="str">
        <v>4 | Ussana_earliest</v>
      </c>
      <c r="F66" t="str">
        <v>5 | Ussana_mean</v>
      </c>
      <c r="G66" t="str">
        <v>6 | Ussana_latest</v>
      </c>
    </row>
    <row r="67" spans="1:7" x14ac:dyDescent="0.25">
      <c r="A67" t="str">
        <v>Dettori2017_2002</v>
      </c>
      <c r="B67" t="str" cm="1">
        <f t="array" ref="B67:G67">TRANSPOSE(_xlfn._xlws.SORT(_xlfn._xlws.FILTER(plantings[planting_level]&amp;" | "&amp;plantings[planting_level_name],plantings[experiment_ID]=A67)))</f>
        <v>1 | Benatzu_earliest</v>
      </c>
      <c r="C67" t="str">
        <v>2 | Benatzu_mean</v>
      </c>
      <c r="D67" t="str">
        <v>3 | Benatzu_latest</v>
      </c>
      <c r="E67" t="str">
        <v>4 | Ussana_earliest</v>
      </c>
      <c r="F67" t="str">
        <v>5 | Ussana_mean</v>
      </c>
      <c r="G67" t="str">
        <v>6 | Ussana_latest</v>
      </c>
    </row>
    <row r="68" spans="1:7" x14ac:dyDescent="0.25">
      <c r="A68" t="str">
        <v>Dettori2017_2003</v>
      </c>
      <c r="B68" t="str" cm="1">
        <f t="array" ref="B68:G68">TRANSPOSE(_xlfn._xlws.SORT(_xlfn._xlws.FILTER(plantings[planting_level]&amp;" | "&amp;plantings[planting_level_name],plantings[experiment_ID]=A68)))</f>
        <v>1 | Benatzu_earliest</v>
      </c>
      <c r="C68" t="str">
        <v>2 | Benatzu_mean</v>
      </c>
      <c r="D68" t="str">
        <v>3 | Benatzu_latest</v>
      </c>
      <c r="E68" t="str">
        <v>4 | Ussana_earliest</v>
      </c>
      <c r="F68" t="str">
        <v>5 | Ussana_mean</v>
      </c>
      <c r="G68" t="str">
        <v>6 | Ussana_latest</v>
      </c>
    </row>
    <row r="69" spans="1:7" x14ac:dyDescent="0.25">
      <c r="A69" t="str">
        <v>Dettori2017_2004</v>
      </c>
      <c r="B69" t="str" cm="1">
        <f t="array" ref="B69:G69">TRANSPOSE(_xlfn._xlws.SORT(_xlfn._xlws.FILTER(plantings[planting_level]&amp;" | "&amp;plantings[planting_level_name],plantings[experiment_ID]=A69)))</f>
        <v>1 | Benatzu_earliest</v>
      </c>
      <c r="C69" t="str">
        <v>2 | Benatzu_mean</v>
      </c>
      <c r="D69" t="str">
        <v>3 | Benatzu_latest</v>
      </c>
      <c r="E69" t="str">
        <v>4 | Ussana_earliest</v>
      </c>
      <c r="F69" t="str">
        <v>5 | Ussana_mean</v>
      </c>
      <c r="G69" t="str">
        <v>6 | Ussana_latest</v>
      </c>
    </row>
    <row r="70" spans="1:7" x14ac:dyDescent="0.25">
      <c r="A70" t="str">
        <v>Dueri2022_2013</v>
      </c>
      <c r="B70" t="str" cm="1">
        <f t="array" ref="B70:C70">TRANSPOSE(_xlfn._xlws.SORT(_xlfn._xlws.FILTER(plantings[planting_level]&amp;" | "&amp;plantings[planting_level_name],plantings[experiment_ID]=A70)))</f>
        <v>1 | Leeston_Ferbruary</v>
      </c>
      <c r="C70" t="str">
        <v>2 | Leeston_late_March</v>
      </c>
    </row>
    <row r="71" spans="1:7" x14ac:dyDescent="0.25">
      <c r="A71" t="str">
        <v>Dueri2022_2014</v>
      </c>
      <c r="B71" t="str" cm="1">
        <f t="array" ref="B71:D71">TRANSPOSE(_xlfn._xlws.SORT(_xlfn._xlws.FILTER(plantings[planting_level]&amp;" | "&amp;plantings[planting_level_name],plantings[experiment_ID]=A71)))</f>
        <v>1 | Leeston_February</v>
      </c>
      <c r="C71" t="str">
        <v>2 | Leeston_late_March</v>
      </c>
      <c r="D71" t="str">
        <v>3 | Leeston_April</v>
      </c>
    </row>
    <row r="72" spans="1:7" x14ac:dyDescent="0.25">
      <c r="A72" t="str">
        <v>Dueri2022_2015</v>
      </c>
      <c r="B72" t="str" cm="1">
        <f t="array" ref="B72:E72">TRANSPOSE(_xlfn._xlws.SORT(_xlfn._xlws.FILTER(plantings[planting_level]&amp;" | "&amp;plantings[planting_level_name],plantings[experiment_ID]=A72)))</f>
        <v>1 | Leeston_Ferbruary</v>
      </c>
      <c r="C72" t="str">
        <v>2 | Leeston_Early_March</v>
      </c>
      <c r="D72" t="str">
        <v>3 | Leeston_Late_March</v>
      </c>
      <c r="E72" t="str">
        <v>4 | Leeston_April</v>
      </c>
    </row>
    <row r="73" spans="1:7" x14ac:dyDescent="0.25">
      <c r="A73" t="str">
        <v>Dueri2022_2016</v>
      </c>
      <c r="B73" t="str" cm="1">
        <f t="array" ref="B73:E73">TRANSPOSE(_xlfn._xlws.SORT(_xlfn._xlws.FILTER(plantings[planting_level]&amp;" | "&amp;plantings[planting_level_name],plantings[experiment_ID]=A73)))</f>
        <v>1 | Wakanui_February</v>
      </c>
      <c r="C73" t="str">
        <v>2 | Wakanui_Early_March</v>
      </c>
      <c r="D73" t="str">
        <v>3 | Wakanui_Late_March</v>
      </c>
      <c r="E73" t="str">
        <v>4 | Wakanui_April</v>
      </c>
    </row>
    <row r="74" spans="1:7" x14ac:dyDescent="0.25">
      <c r="A74" t="str">
        <v>Dueri2022_2017</v>
      </c>
      <c r="B74" t="str" cm="1">
        <f t="array" ref="B74:E74">TRANSPOSE(_xlfn._xlws.SORT(_xlfn._xlws.FILTER(plantings[planting_level]&amp;" | "&amp;plantings[planting_level_name],plantings[experiment_ID]=A74)))</f>
        <v>1 | Wakanui_February</v>
      </c>
      <c r="C74" t="str">
        <v>2 | Wakanui_Early_March</v>
      </c>
      <c r="D74" t="str">
        <v>3 | Wakanui_Late_March</v>
      </c>
      <c r="E74" t="str">
        <v>4 | Wakanui_April</v>
      </c>
    </row>
    <row r="75" spans="1:7" x14ac:dyDescent="0.25">
      <c r="A75" t="str">
        <v>Dueri2022_2018</v>
      </c>
      <c r="B75" t="str" cm="1">
        <f t="array" ref="B75:D75">TRANSPOSE(_xlfn._xlws.SORT(_xlfn._xlws.FILTER(plantings[planting_level]&amp;" | "&amp;plantings[planting_level_name],plantings[experiment_ID]=A75)))</f>
        <v>1 | Wakanui_Early_March</v>
      </c>
      <c r="C75" t="str">
        <v>2 | Wakanui_Late_March</v>
      </c>
      <c r="D75" t="str">
        <v>3 | Wakanui_April</v>
      </c>
    </row>
    <row r="76" spans="1:7" x14ac:dyDescent="0.25">
      <c r="A76" t="str">
        <v>Fernando2013_2007</v>
      </c>
      <c r="B76" t="str" cm="1">
        <f t="array" ref="B76:C76">TRANSPOSE(_xlfn._xlws.SORT(_xlfn._xlws.FILTER(plantings[planting_level]&amp;" | "&amp;plantings[planting_level_name],plantings[experiment_ID]=A76)))</f>
        <v>1 | TOS1</v>
      </c>
      <c r="C76" t="str">
        <v>2 | TOS2</v>
      </c>
    </row>
    <row r="77" spans="1:7" x14ac:dyDescent="0.25">
      <c r="A77" t="str">
        <v>Fernando2013_2008</v>
      </c>
      <c r="B77" t="str" cm="1">
        <f t="array" ref="B77:C77">TRANSPOSE(_xlfn._xlws.SORT(_xlfn._xlws.FILTER(plantings[planting_level]&amp;" | "&amp;plantings[planting_level_name],plantings[experiment_ID]=A77)))</f>
        <v>1 | TOS1</v>
      </c>
      <c r="C77" t="str">
        <v>2 | TOS2</v>
      </c>
    </row>
    <row r="78" spans="1:7" x14ac:dyDescent="0.25">
      <c r="A78" t="str">
        <v>Fernando2013_2009</v>
      </c>
      <c r="B78" t="str" cm="1">
        <f t="array" ref="B78:C78">TRANSPOSE(_xlfn._xlws.SORT(_xlfn._xlws.FILTER(plantings[planting_level]&amp;" | "&amp;plantings[planting_level_name],plantings[experiment_ID]=A78)))</f>
        <v>1 | TOS1</v>
      </c>
      <c r="C78" t="str">
        <v>2 | TOS2</v>
      </c>
    </row>
    <row r="79" spans="1:7" x14ac:dyDescent="0.25">
      <c r="A79" t="str">
        <v>Garrigues2015_2001</v>
      </c>
      <c r="B79" t="str" cm="1">
        <f t="array" ref="B79">TRANSPOSE(_xlfn._xlws.SORT(_xlfn._xlws.FILTER(plantings[planting_level]&amp;" | "&amp;plantings[planting_level_name],plantings[experiment_ID]=A79)))</f>
        <v xml:space="preserve">1 | </v>
      </c>
    </row>
    <row r="80" spans="1:7" x14ac:dyDescent="0.25">
      <c r="A80" t="str">
        <v>Garrigues2015_2002</v>
      </c>
      <c r="B80" t="str" cm="1">
        <f t="array" ref="B80">TRANSPOSE(_xlfn._xlws.SORT(_xlfn._xlws.FILTER(plantings[planting_level]&amp;" | "&amp;plantings[planting_level_name],plantings[experiment_ID]=A80)))</f>
        <v xml:space="preserve">1 | </v>
      </c>
    </row>
    <row r="81" spans="1:3" x14ac:dyDescent="0.25">
      <c r="A81" t="str">
        <v>Garrigues2015_2003</v>
      </c>
      <c r="B81" t="str" cm="1">
        <f t="array" ref="B81:C81">TRANSPOSE(_xlfn._xlws.SORT(_xlfn._xlws.FILTER(plantings[planting_level]&amp;" | "&amp;plantings[planting_level_name],plantings[experiment_ID]=A81)))</f>
        <v>1 | sunflower1</v>
      </c>
      <c r="C81" t="str">
        <v>2 | sunflower</v>
      </c>
    </row>
    <row r="82" spans="1:3" x14ac:dyDescent="0.25">
      <c r="A82" t="str">
        <v>Garrigues2015_2004</v>
      </c>
      <c r="B82" t="str" cm="1">
        <f t="array" ref="B82">TRANSPOSE(_xlfn._xlws.SORT(_xlfn._xlws.FILTER(plantings[planting_level]&amp;" | "&amp;plantings[planting_level_name],plantings[experiment_ID]=A82)))</f>
        <v xml:space="preserve">1 | </v>
      </c>
    </row>
    <row r="83" spans="1:3" x14ac:dyDescent="0.25">
      <c r="A83" t="str">
        <v>Garrigues2015_2005</v>
      </c>
      <c r="B83" t="str" cm="1">
        <f t="array" ref="B83">TRANSPOSE(_xlfn._xlws.SORT(_xlfn._xlws.FILTER(plantings[planting_level]&amp;" | "&amp;plantings[planting_level_name],plantings[experiment_ID]=A83)))</f>
        <v xml:space="preserve">1 | </v>
      </c>
    </row>
    <row r="84" spans="1:3" x14ac:dyDescent="0.25">
      <c r="A84" t="str">
        <v>Garrigues2015_2006</v>
      </c>
      <c r="B84" t="str" cm="1">
        <f t="array" ref="B84">TRANSPOSE(_xlfn._xlws.SORT(_xlfn._xlws.FILTER(plantings[planting_level]&amp;" | "&amp;plantings[planting_level_name],plantings[experiment_ID]=A84)))</f>
        <v xml:space="preserve">1 | </v>
      </c>
    </row>
    <row r="85" spans="1:3" x14ac:dyDescent="0.25">
      <c r="A85" t="str">
        <v>Garrigues2015_2007</v>
      </c>
      <c r="B85" t="str" cm="1">
        <f t="array" ref="B85">TRANSPOSE(_xlfn._xlws.SORT(_xlfn._xlws.FILTER(plantings[planting_level]&amp;" | "&amp;plantings[planting_level_name],plantings[experiment_ID]=A85)))</f>
        <v xml:space="preserve">1 | </v>
      </c>
    </row>
    <row r="86" spans="1:3" x14ac:dyDescent="0.25">
      <c r="A86" t="str">
        <v>Garrigues2015_2008</v>
      </c>
      <c r="B86" t="str" cm="1">
        <f t="array" ref="B86">TRANSPOSE(_xlfn._xlws.SORT(_xlfn._xlws.FILTER(plantings[planting_level]&amp;" | "&amp;plantings[planting_level_name],plantings[experiment_ID]=A86)))</f>
        <v xml:space="preserve">1 | </v>
      </c>
    </row>
    <row r="87" spans="1:3" x14ac:dyDescent="0.25">
      <c r="A87" t="str">
        <v>Garrigues2015_2009</v>
      </c>
      <c r="B87" t="str" cm="1">
        <f t="array" ref="B87:C87">TRANSPOSE(_xlfn._xlws.SORT(_xlfn._xlws.FILTER(plantings[planting_level]&amp;" | "&amp;plantings[planting_level_name],plantings[experiment_ID]=A87)))</f>
        <v>1 | maize2</v>
      </c>
      <c r="C87" t="str">
        <v>2 | sorghum</v>
      </c>
    </row>
    <row r="88" spans="1:3" x14ac:dyDescent="0.25">
      <c r="A88" t="str">
        <v>Garrigues2015_2010</v>
      </c>
      <c r="B88" t="str" cm="1">
        <f t="array" ref="B88">TRANSPOSE(_xlfn._xlws.SORT(_xlfn._xlws.FILTER(plantings[planting_level]&amp;" | "&amp;plantings[planting_level_name],plantings[experiment_ID]=A88)))</f>
        <v xml:space="preserve">1 | </v>
      </c>
    </row>
    <row r="89" spans="1:3" x14ac:dyDescent="0.25">
      <c r="A89" t="str">
        <v>Garrigues2015_2011</v>
      </c>
      <c r="B89" t="str" cm="1">
        <f t="array" ref="B89">TRANSPOSE(_xlfn._xlws.SORT(_xlfn._xlws.FILTER(plantings[planting_level]&amp;" | "&amp;plantings[planting_level_name],plantings[experiment_ID]=A89)))</f>
        <v xml:space="preserve">1 | </v>
      </c>
    </row>
    <row r="90" spans="1:3" x14ac:dyDescent="0.25">
      <c r="A90" t="str">
        <v>Garrigues2015_2012</v>
      </c>
      <c r="B90" t="str" cm="1">
        <f t="array" ref="B90">TRANSPOSE(_xlfn._xlws.SORT(_xlfn._xlws.FILTER(plantings[planting_level]&amp;" | "&amp;plantings[planting_level_name],plantings[experiment_ID]=A90)))</f>
        <v xml:space="preserve">1 | </v>
      </c>
    </row>
    <row r="91" spans="1:3" x14ac:dyDescent="0.25">
      <c r="A91" t="str">
        <v>Hunsaker1996_1993</v>
      </c>
      <c r="B91" t="str" cm="1">
        <f t="array" ref="B91">TRANSPOSE(_xlfn._xlws.SORT(_xlfn._xlws.FILTER(plantings[planting_level]&amp;" | "&amp;plantings[planting_level_name],plantings[experiment_ID]=A91)))</f>
        <v xml:space="preserve">1 | </v>
      </c>
    </row>
    <row r="92" spans="1:3" x14ac:dyDescent="0.25">
      <c r="A92" t="str">
        <v>Hunsaker1996_1994</v>
      </c>
      <c r="B92" t="str" cm="1">
        <f t="array" ref="B92">TRANSPOSE(_xlfn._xlws.SORT(_xlfn._xlws.FILTER(plantings[planting_level]&amp;" | "&amp;plantings[planting_level_name],plantings[experiment_ID]=A92)))</f>
        <v xml:space="preserve">1 | </v>
      </c>
    </row>
    <row r="93" spans="1:3" x14ac:dyDescent="0.25">
      <c r="A93" t="str">
        <v>Iqba2014_1998</v>
      </c>
      <c r="B93" t="str" cm="1">
        <f t="array" ref="B93">TRANSPOSE(_xlfn._xlws.SORT(_xlfn._xlws.FILTER(plantings[planting_level]&amp;" | "&amp;plantings[planting_level_name],plantings[experiment_ID]=A93)))</f>
        <v xml:space="preserve">1 | </v>
      </c>
    </row>
    <row r="94" spans="1:3" x14ac:dyDescent="0.25">
      <c r="A94" t="str">
        <v>Iqba2014_1999</v>
      </c>
      <c r="B94" t="str" cm="1">
        <f t="array" ref="B94">TRANSPOSE(_xlfn._xlws.SORT(_xlfn._xlws.FILTER(plantings[planting_level]&amp;" | "&amp;plantings[planting_level_name],plantings[experiment_ID]=A94)))</f>
        <v xml:space="preserve">1 | </v>
      </c>
    </row>
    <row r="95" spans="1:3" x14ac:dyDescent="0.25">
      <c r="A95" t="str">
        <v>Iqba2014_2000</v>
      </c>
      <c r="B95" t="str" cm="1">
        <f t="array" ref="B95">TRANSPOSE(_xlfn._xlws.SORT(_xlfn._xlws.FILTER(plantings[planting_level]&amp;" | "&amp;plantings[planting_level_name],plantings[experiment_ID]=A95)))</f>
        <v xml:space="preserve">1 | </v>
      </c>
    </row>
    <row r="96" spans="1:3" x14ac:dyDescent="0.25">
      <c r="A96" t="str">
        <v>Junior2022_2005_experiment10</v>
      </c>
      <c r="B96" t="str" cm="1">
        <f t="array" ref="B96">TRANSPOSE(_xlfn._xlws.SORT(_xlfn._xlws.FILTER(plantings[planting_level]&amp;" | "&amp;plantings[planting_level_name],plantings[experiment_ID]=A96)))</f>
        <v xml:space="preserve">1 | </v>
      </c>
    </row>
    <row r="97" spans="1:2" x14ac:dyDescent="0.25">
      <c r="A97" t="str">
        <v>Junior2022_2005_experiment11</v>
      </c>
      <c r="B97" t="str" cm="1">
        <f t="array" ref="B97">TRANSPOSE(_xlfn._xlws.SORT(_xlfn._xlws.FILTER(plantings[planting_level]&amp;" | "&amp;plantings[planting_level_name],plantings[experiment_ID]=A97)))</f>
        <v xml:space="preserve">1 | </v>
      </c>
    </row>
    <row r="98" spans="1:2" x14ac:dyDescent="0.25">
      <c r="A98" t="str">
        <v>Junior2022_2005_experiment13</v>
      </c>
      <c r="B98" t="str" cm="1">
        <f t="array" ref="B98">TRANSPOSE(_xlfn._xlws.SORT(_xlfn._xlws.FILTER(plantings[planting_level]&amp;" | "&amp;plantings[planting_level_name],plantings[experiment_ID]=A98)))</f>
        <v xml:space="preserve">1 | </v>
      </c>
    </row>
    <row r="99" spans="1:2" x14ac:dyDescent="0.25">
      <c r="A99" t="str">
        <v>Junior2022_2005_experiment14</v>
      </c>
      <c r="B99" t="str" cm="1">
        <f t="array" ref="B99">TRANSPOSE(_xlfn._xlws.SORT(_xlfn._xlws.FILTER(plantings[planting_level]&amp;" | "&amp;plantings[planting_level_name],plantings[experiment_ID]=A99)))</f>
        <v xml:space="preserve">1 | </v>
      </c>
    </row>
    <row r="100" spans="1:2" x14ac:dyDescent="0.25">
      <c r="A100" t="str">
        <v>Junior2022_2005_experiment4</v>
      </c>
      <c r="B100" t="str" cm="1">
        <f t="array" ref="B100">TRANSPOSE(_xlfn._xlws.SORT(_xlfn._xlws.FILTER(plantings[planting_level]&amp;" | "&amp;plantings[planting_level_name],plantings[experiment_ID]=A100)))</f>
        <v xml:space="preserve">1 | </v>
      </c>
    </row>
    <row r="101" spans="1:2" x14ac:dyDescent="0.25">
      <c r="A101" t="str">
        <v>Junior2022_2005_experiment5</v>
      </c>
      <c r="B101" t="str" cm="1">
        <f t="array" ref="B101">TRANSPOSE(_xlfn._xlws.SORT(_xlfn._xlws.FILTER(plantings[planting_level]&amp;" | "&amp;plantings[planting_level_name],plantings[experiment_ID]=A101)))</f>
        <v xml:space="preserve">1 | </v>
      </c>
    </row>
    <row r="102" spans="1:2" x14ac:dyDescent="0.25">
      <c r="A102" t="str">
        <v>Junior2022_2005_experiment6</v>
      </c>
      <c r="B102" t="str" cm="1">
        <f t="array" ref="B102">TRANSPOSE(_xlfn._xlws.SORT(_xlfn._xlws.FILTER(plantings[planting_level]&amp;" | "&amp;plantings[planting_level_name],plantings[experiment_ID]=A102)))</f>
        <v xml:space="preserve">1 | </v>
      </c>
    </row>
    <row r="103" spans="1:2" x14ac:dyDescent="0.25">
      <c r="A103" t="str">
        <v>Junior2022_2005_experiment7</v>
      </c>
      <c r="B103" t="str" cm="1">
        <f t="array" ref="B103">TRANSPOSE(_xlfn._xlws.SORT(_xlfn._xlws.FILTER(plantings[planting_level]&amp;" | "&amp;plantings[planting_level_name],plantings[experiment_ID]=A103)))</f>
        <v xml:space="preserve">1 | </v>
      </c>
    </row>
    <row r="104" spans="1:2" x14ac:dyDescent="0.25">
      <c r="A104" t="str">
        <v>Junior2022_2005_experiment8</v>
      </c>
      <c r="B104" t="str" cm="1">
        <f t="array" ref="B104">TRANSPOSE(_xlfn._xlws.SORT(_xlfn._xlws.FILTER(plantings[planting_level]&amp;" | "&amp;plantings[planting_level_name],plantings[experiment_ID]=A104)))</f>
        <v xml:space="preserve">1 | </v>
      </c>
    </row>
    <row r="105" spans="1:2" x14ac:dyDescent="0.25">
      <c r="A105" t="str">
        <v>Junior2022_2005_experiment9</v>
      </c>
      <c r="B105" t="str" cm="1">
        <f t="array" ref="B105">TRANSPOSE(_xlfn._xlws.SORT(_xlfn._xlws.FILTER(plantings[planting_level]&amp;" | "&amp;plantings[planting_level_name],plantings[experiment_ID]=A105)))</f>
        <v xml:space="preserve">1 | </v>
      </c>
    </row>
    <row r="106" spans="1:2" x14ac:dyDescent="0.25">
      <c r="A106" t="str">
        <v>Junior2022_2006_experiment15</v>
      </c>
      <c r="B106" t="str" cm="1">
        <f t="array" ref="B106">TRANSPOSE(_xlfn._xlws.SORT(_xlfn._xlws.FILTER(plantings[planting_level]&amp;" | "&amp;plantings[planting_level_name],plantings[experiment_ID]=A106)))</f>
        <v xml:space="preserve">1 | </v>
      </c>
    </row>
    <row r="107" spans="1:2" x14ac:dyDescent="0.25">
      <c r="A107" t="str">
        <v>Junior2022_2007_experiment12</v>
      </c>
      <c r="B107" t="str" cm="1">
        <f t="array" ref="B107">TRANSPOSE(_xlfn._xlws.SORT(_xlfn._xlws.FILTER(plantings[planting_level]&amp;" | "&amp;plantings[planting_level_name],plantings[experiment_ID]=A107)))</f>
        <v xml:space="preserve">1 | </v>
      </c>
    </row>
    <row r="108" spans="1:2" x14ac:dyDescent="0.25">
      <c r="A108" t="str">
        <v>Junior2022_2013_experiment16</v>
      </c>
      <c r="B108" t="str" cm="1">
        <f t="array" ref="B108">TRANSPOSE(_xlfn._xlws.SORT(_xlfn._xlws.FILTER(plantings[planting_level]&amp;" | "&amp;plantings[planting_level_name],plantings[experiment_ID]=A108)))</f>
        <v xml:space="preserve">1 | </v>
      </c>
    </row>
    <row r="109" spans="1:2" x14ac:dyDescent="0.25">
      <c r="A109" t="str">
        <v>Junior2022_2014_experiment17</v>
      </c>
      <c r="B109" t="str" cm="1">
        <f t="array" ref="B109">TRANSPOSE(_xlfn._xlws.SORT(_xlfn._xlws.FILTER(plantings[planting_level]&amp;" | "&amp;plantings[planting_level_name],plantings[experiment_ID]=A109)))</f>
        <v xml:space="preserve">1 | </v>
      </c>
    </row>
    <row r="110" spans="1:2" x14ac:dyDescent="0.25">
      <c r="A110" t="str">
        <v>Junior2022_2014_experiment18</v>
      </c>
      <c r="B110" t="str" cm="1">
        <f t="array" ref="B110">TRANSPOSE(_xlfn._xlws.SORT(_xlfn._xlws.FILTER(plantings[planting_level]&amp;" | "&amp;plantings[planting_level_name],plantings[experiment_ID]=A110)))</f>
        <v xml:space="preserve">1 | </v>
      </c>
    </row>
    <row r="111" spans="1:2" x14ac:dyDescent="0.25">
      <c r="A111" t="str">
        <v>Junior2022_2015_experiment19</v>
      </c>
      <c r="B111" t="str" cm="1">
        <f t="array" ref="B111">TRANSPOSE(_xlfn._xlws.SORT(_xlfn._xlws.FILTER(plantings[planting_level]&amp;" | "&amp;plantings[planting_level_name],plantings[experiment_ID]=A111)))</f>
        <v xml:space="preserve">1 | </v>
      </c>
    </row>
    <row r="112" spans="1:2" x14ac:dyDescent="0.25">
      <c r="A112" t="str">
        <v>Junior2022_2015_experiment20</v>
      </c>
      <c r="B112" t="str" cm="1">
        <f t="array" ref="B112">TRANSPOSE(_xlfn._xlws.SORT(_xlfn._xlws.FILTER(plantings[planting_level]&amp;" | "&amp;plantings[planting_level_name],plantings[experiment_ID]=A112)))</f>
        <v xml:space="preserve">1 | </v>
      </c>
    </row>
    <row r="113" spans="1:2" x14ac:dyDescent="0.25">
      <c r="A113" t="str">
        <v>Junior2022_2016_experiment21</v>
      </c>
      <c r="B113" t="str" cm="1">
        <f t="array" ref="B113">TRANSPOSE(_xlfn._xlws.SORT(_xlfn._xlws.FILTER(plantings[planting_level]&amp;" | "&amp;plantings[planting_level_name],plantings[experiment_ID]=A113)))</f>
        <v xml:space="preserve">1 | </v>
      </c>
    </row>
    <row r="114" spans="1:2" x14ac:dyDescent="0.25">
      <c r="A114" t="str">
        <v>Junior2022_2016_experiment22</v>
      </c>
      <c r="B114" t="str" cm="1">
        <f t="array" ref="B114">TRANSPOSE(_xlfn._xlws.SORT(_xlfn._xlws.FILTER(plantings[planting_level]&amp;" | "&amp;plantings[planting_level_name],plantings[experiment_ID]=A114)))</f>
        <v xml:space="preserve">1 | </v>
      </c>
    </row>
    <row r="115" spans="1:2" x14ac:dyDescent="0.25">
      <c r="A115" t="str">
        <v>Junior2022_2019_experiment1</v>
      </c>
      <c r="B115" t="str" cm="1">
        <f t="array" ref="B115">TRANSPOSE(_xlfn._xlws.SORT(_xlfn._xlws.FILTER(plantings[planting_level]&amp;" | "&amp;plantings[planting_level_name],plantings[experiment_ID]=A115)))</f>
        <v xml:space="preserve">1 | </v>
      </c>
    </row>
    <row r="116" spans="1:2" x14ac:dyDescent="0.25">
      <c r="A116" t="str">
        <v>Junior2022_2019_experiment2</v>
      </c>
      <c r="B116" t="str" cm="1">
        <f t="array" ref="B116">TRANSPOSE(_xlfn._xlws.SORT(_xlfn._xlws.FILTER(plantings[planting_level]&amp;" | "&amp;plantings[planting_level_name],plantings[experiment_ID]=A116)))</f>
        <v xml:space="preserve">1 | </v>
      </c>
    </row>
    <row r="117" spans="1:2" x14ac:dyDescent="0.25">
      <c r="A117" t="str">
        <v>Junior2022_2020_experiment3</v>
      </c>
      <c r="B117" t="str" cm="1">
        <f t="array" ref="B117">TRANSPOSE(_xlfn._xlws.SORT(_xlfn._xlws.FILTER(plantings[planting_level]&amp;" | "&amp;plantings[planting_level_name],plantings[experiment_ID]=A117)))</f>
        <v xml:space="preserve">1 | </v>
      </c>
    </row>
    <row r="118" spans="1:2" x14ac:dyDescent="0.25">
      <c r="A118" t="str">
        <v>Li2014_1979</v>
      </c>
      <c r="B118" t="str" cm="1">
        <f t="array" ref="B118">TRANSPOSE(_xlfn._xlws.SORT(_xlfn._xlws.FILTER(plantings[planting_level]&amp;" | "&amp;plantings[planting_level_name],plantings[experiment_ID]=A118)))</f>
        <v xml:space="preserve">1 | </v>
      </c>
    </row>
    <row r="119" spans="1:2" x14ac:dyDescent="0.25">
      <c r="A119" t="str">
        <v>Li2014_1980</v>
      </c>
      <c r="B119" t="str" cm="1">
        <f t="array" ref="B119">TRANSPOSE(_xlfn._xlws.SORT(_xlfn._xlws.FILTER(plantings[planting_level]&amp;" | "&amp;plantings[planting_level_name],plantings[experiment_ID]=A119)))</f>
        <v xml:space="preserve">1 | </v>
      </c>
    </row>
    <row r="120" spans="1:2" x14ac:dyDescent="0.25">
      <c r="A120" t="str">
        <v>Li2014_1981</v>
      </c>
      <c r="B120" t="str" cm="1">
        <f t="array" ref="B120">TRANSPOSE(_xlfn._xlws.SORT(_xlfn._xlws.FILTER(plantings[planting_level]&amp;" | "&amp;plantings[planting_level_name],plantings[experiment_ID]=A120)))</f>
        <v xml:space="preserve">1 | </v>
      </c>
    </row>
    <row r="121" spans="1:2" x14ac:dyDescent="0.25">
      <c r="A121" t="str">
        <v>Li2014_1982</v>
      </c>
      <c r="B121" t="str" cm="1">
        <f t="array" ref="B121">TRANSPOSE(_xlfn._xlws.SORT(_xlfn._xlws.FILTER(plantings[planting_level]&amp;" | "&amp;plantings[planting_level_name],plantings[experiment_ID]=A121)))</f>
        <v xml:space="preserve">1 | </v>
      </c>
    </row>
    <row r="122" spans="1:2" x14ac:dyDescent="0.25">
      <c r="A122" t="str">
        <v>Li2014_1983</v>
      </c>
      <c r="B122" t="str" cm="1">
        <f t="array" ref="B122">TRANSPOSE(_xlfn._xlws.SORT(_xlfn._xlws.FILTER(plantings[planting_level]&amp;" | "&amp;plantings[planting_level_name],plantings[experiment_ID]=A122)))</f>
        <v xml:space="preserve">1 | </v>
      </c>
    </row>
    <row r="123" spans="1:2" x14ac:dyDescent="0.25">
      <c r="A123" t="str">
        <v>Li2014_1984</v>
      </c>
      <c r="B123" t="str" cm="1">
        <f t="array" ref="B123">TRANSPOSE(_xlfn._xlws.SORT(_xlfn._xlws.FILTER(plantings[planting_level]&amp;" | "&amp;plantings[planting_level_name],plantings[experiment_ID]=A123)))</f>
        <v xml:space="preserve">1 | </v>
      </c>
    </row>
    <row r="124" spans="1:2" x14ac:dyDescent="0.25">
      <c r="A124" t="str">
        <v>Li2014_1985</v>
      </c>
      <c r="B124" t="str" cm="1">
        <f t="array" ref="B124">TRANSPOSE(_xlfn._xlws.SORT(_xlfn._xlws.FILTER(plantings[planting_level]&amp;" | "&amp;plantings[planting_level_name],plantings[experiment_ID]=A124)))</f>
        <v xml:space="preserve">1 | </v>
      </c>
    </row>
    <row r="125" spans="1:2" x14ac:dyDescent="0.25">
      <c r="A125" t="str">
        <v>Li2014_1986</v>
      </c>
      <c r="B125" t="str" cm="1">
        <f t="array" ref="B125">TRANSPOSE(_xlfn._xlws.SORT(_xlfn._xlws.FILTER(plantings[planting_level]&amp;" | "&amp;plantings[planting_level_name],plantings[experiment_ID]=A125)))</f>
        <v xml:space="preserve">1 | </v>
      </c>
    </row>
    <row r="126" spans="1:2" x14ac:dyDescent="0.25">
      <c r="A126" t="str">
        <v>Li2014_1987</v>
      </c>
      <c r="B126" t="str" cm="1">
        <f t="array" ref="B126">TRANSPOSE(_xlfn._xlws.SORT(_xlfn._xlws.FILTER(plantings[planting_level]&amp;" | "&amp;plantings[planting_level_name],plantings[experiment_ID]=A126)))</f>
        <v xml:space="preserve">1 | </v>
      </c>
    </row>
    <row r="127" spans="1:2" x14ac:dyDescent="0.25">
      <c r="A127" t="str">
        <v>Li2014_1988</v>
      </c>
      <c r="B127" t="str" cm="1">
        <f t="array" ref="B127">TRANSPOSE(_xlfn._xlws.SORT(_xlfn._xlws.FILTER(plantings[planting_level]&amp;" | "&amp;plantings[planting_level_name],plantings[experiment_ID]=A127)))</f>
        <v xml:space="preserve">1 | </v>
      </c>
    </row>
    <row r="128" spans="1:2" x14ac:dyDescent="0.25">
      <c r="A128" t="str">
        <v>Li2014_1989</v>
      </c>
      <c r="B128" t="str" cm="1">
        <f t="array" ref="B128">TRANSPOSE(_xlfn._xlws.SORT(_xlfn._xlws.FILTER(plantings[planting_level]&amp;" | "&amp;plantings[planting_level_name],plantings[experiment_ID]=A128)))</f>
        <v xml:space="preserve">1 | </v>
      </c>
    </row>
    <row r="129" spans="1:2" x14ac:dyDescent="0.25">
      <c r="A129" t="str">
        <v>Li2014_1990</v>
      </c>
      <c r="B129" t="str" cm="1">
        <f t="array" ref="B129">TRANSPOSE(_xlfn._xlws.SORT(_xlfn._xlws.FILTER(plantings[planting_level]&amp;" | "&amp;plantings[planting_level_name],plantings[experiment_ID]=A129)))</f>
        <v xml:space="preserve">1 | </v>
      </c>
    </row>
    <row r="130" spans="1:2" x14ac:dyDescent="0.25">
      <c r="A130" t="str">
        <v>Li2014_1991</v>
      </c>
      <c r="B130" t="str" cm="1">
        <f t="array" ref="B130">TRANSPOSE(_xlfn._xlws.SORT(_xlfn._xlws.FILTER(plantings[planting_level]&amp;" | "&amp;plantings[planting_level_name],plantings[experiment_ID]=A130)))</f>
        <v xml:space="preserve">1 | </v>
      </c>
    </row>
    <row r="131" spans="1:2" x14ac:dyDescent="0.25">
      <c r="A131" t="str">
        <v>Li2014_1992</v>
      </c>
      <c r="B131" t="str" cm="1">
        <f t="array" ref="B131">TRANSPOSE(_xlfn._xlws.SORT(_xlfn._xlws.FILTER(plantings[planting_level]&amp;" | "&amp;plantings[planting_level_name],plantings[experiment_ID]=A131)))</f>
        <v xml:space="preserve">1 | </v>
      </c>
    </row>
    <row r="132" spans="1:2" x14ac:dyDescent="0.25">
      <c r="A132" t="str">
        <v>Shoukat2024_2021</v>
      </c>
      <c r="B132" t="str" cm="1">
        <f t="array" ref="B132">TRANSPOSE(_xlfn._xlws.SORT(_xlfn._xlws.FILTER(plantings[planting_level]&amp;" | "&amp;plantings[planting_level_name],plantings[experiment_ID]=A132)))</f>
        <v xml:space="preserve">1 | </v>
      </c>
    </row>
    <row r="133" spans="1:2" x14ac:dyDescent="0.25">
      <c r="A133" t="str">
        <v>Shoukat2024_2022</v>
      </c>
      <c r="B133" t="str" cm="1">
        <f t="array" ref="B133">TRANSPOSE(_xlfn._xlws.SORT(_xlfn._xlws.FILTER(plantings[planting_level]&amp;" | "&amp;plantings[planting_level_name],plantings[experiment_ID]=A133)))</f>
        <v xml:space="preserve">1 | </v>
      </c>
    </row>
    <row r="134" spans="1:2" x14ac:dyDescent="0.25">
      <c r="A134" t="str">
        <v>Sinnathamby2017_1999_SiteRK_corn</v>
      </c>
      <c r="B134" t="str" cm="1">
        <f t="array" ref="B134">TRANSPOSE(_xlfn._xlws.SORT(_xlfn._xlws.FILTER(plantings[planting_level]&amp;" | "&amp;plantings[planting_level_name],plantings[experiment_ID]=A134)))</f>
        <v xml:space="preserve">1 | </v>
      </c>
    </row>
    <row r="135" spans="1:2" x14ac:dyDescent="0.25">
      <c r="A135" t="str">
        <v>Sinnathamby2017_1999_SiteRK_grainsorghum</v>
      </c>
      <c r="B135" t="str" cm="1">
        <f t="array" ref="B135">TRANSPOSE(_xlfn._xlws.SORT(_xlfn._xlws.FILTER(plantings[planting_level]&amp;" | "&amp;plantings[planting_level_name],plantings[experiment_ID]=A135)))</f>
        <v xml:space="preserve">1 | </v>
      </c>
    </row>
    <row r="136" spans="1:2" x14ac:dyDescent="0.25">
      <c r="A136" t="str">
        <v>Sinnathamby2017_2000_SiteRK_corn</v>
      </c>
      <c r="B136" t="str" cm="1">
        <f t="array" ref="B136">TRANSPOSE(_xlfn._xlws.SORT(_xlfn._xlws.FILTER(plantings[planting_level]&amp;" | "&amp;plantings[planting_level_name],plantings[experiment_ID]=A136)))</f>
        <v xml:space="preserve">1 | </v>
      </c>
    </row>
    <row r="137" spans="1:2" x14ac:dyDescent="0.25">
      <c r="A137" t="str">
        <v>Sinnathamby2017_2000_SiteRK_grainsorghum</v>
      </c>
      <c r="B137" t="str" cm="1">
        <f t="array" ref="B137">TRANSPOSE(_xlfn._xlws.SORT(_xlfn._xlws.FILTER(plantings[planting_level]&amp;" | "&amp;plantings[planting_level_name],plantings[experiment_ID]=A137)))</f>
        <v xml:space="preserve">1 | </v>
      </c>
    </row>
    <row r="138" spans="1:2" x14ac:dyDescent="0.25">
      <c r="A138" t="str">
        <v>Sinnathamby2017_2001_SiteRK_corn</v>
      </c>
      <c r="B138" t="str" cm="1">
        <f t="array" ref="B138">TRANSPOSE(_xlfn._xlws.SORT(_xlfn._xlws.FILTER(plantings[planting_level]&amp;" | "&amp;plantings[planting_level_name],plantings[experiment_ID]=A138)))</f>
        <v xml:space="preserve">1 | </v>
      </c>
    </row>
    <row r="139" spans="1:2" x14ac:dyDescent="0.25">
      <c r="A139" t="str">
        <v>Sinnathamby2017_2001_SiteRK_grainsorghum</v>
      </c>
      <c r="B139" t="str" cm="1">
        <f t="array" ref="B139">TRANSPOSE(_xlfn._xlws.SORT(_xlfn._xlws.FILTER(plantings[planting_level]&amp;" | "&amp;plantings[planting_level_name],plantings[experiment_ID]=A139)))</f>
        <v xml:space="preserve">1 | </v>
      </c>
    </row>
    <row r="140" spans="1:2" x14ac:dyDescent="0.25">
      <c r="A140" t="str">
        <v>Sinnathamby2017_2002_SiteRK_corn</v>
      </c>
      <c r="B140" t="str" cm="1">
        <f t="array" ref="B140">TRANSPOSE(_xlfn._xlws.SORT(_xlfn._xlws.FILTER(plantings[planting_level]&amp;" | "&amp;plantings[planting_level_name],plantings[experiment_ID]=A140)))</f>
        <v xml:space="preserve">1 | </v>
      </c>
    </row>
    <row r="141" spans="1:2" x14ac:dyDescent="0.25">
      <c r="A141" t="str">
        <v>Sinnathamby2017_2002_SiteRK_grainsorghum</v>
      </c>
      <c r="B141" t="str" cm="1">
        <f t="array" ref="B141">TRANSPOSE(_xlfn._xlws.SORT(_xlfn._xlws.FILTER(plantings[planting_level]&amp;" | "&amp;plantings[planting_level_name],plantings[experiment_ID]=A141)))</f>
        <v xml:space="preserve">1 | </v>
      </c>
    </row>
    <row r="142" spans="1:2" x14ac:dyDescent="0.25">
      <c r="A142" t="str">
        <v>Sinnathamby2017_2003_SiteRK_corn</v>
      </c>
      <c r="B142" t="str" cm="1">
        <f t="array" ref="B142">TRANSPOSE(_xlfn._xlws.SORT(_xlfn._xlws.FILTER(plantings[planting_level]&amp;" | "&amp;plantings[planting_level_name],plantings[experiment_ID]=A142)))</f>
        <v xml:space="preserve">1 | </v>
      </c>
    </row>
    <row r="143" spans="1:2" x14ac:dyDescent="0.25">
      <c r="A143" t="str">
        <v>Sinnathamby2017_2003_SiteRK_grainsorghum</v>
      </c>
      <c r="B143" t="str" cm="1">
        <f t="array" ref="B143">TRANSPOSE(_xlfn._xlws.SORT(_xlfn._xlws.FILTER(plantings[planting_level]&amp;" | "&amp;plantings[planting_level_name],plantings[experiment_ID]=A143)))</f>
        <v xml:space="preserve">1 | </v>
      </c>
    </row>
    <row r="144" spans="1:2" x14ac:dyDescent="0.25">
      <c r="A144" t="str">
        <v>Sinnathamby2017_2004_SiteRK_corn</v>
      </c>
      <c r="B144" t="str" cm="1">
        <f t="array" ref="B144">TRANSPOSE(_xlfn._xlws.SORT(_xlfn._xlws.FILTER(plantings[planting_level]&amp;" | "&amp;plantings[planting_level_name],plantings[experiment_ID]=A144)))</f>
        <v xml:space="preserve">1 | </v>
      </c>
    </row>
    <row r="145" spans="1:2" x14ac:dyDescent="0.25">
      <c r="A145" t="str">
        <v>Sinnathamby2017_2004_SiteRK_grainsorghum</v>
      </c>
      <c r="B145" t="str" cm="1">
        <f t="array" ref="B145">TRANSPOSE(_xlfn._xlws.SORT(_xlfn._xlws.FILTER(plantings[planting_level]&amp;" | "&amp;plantings[planting_level_name],plantings[experiment_ID]=A145)))</f>
        <v xml:space="preserve">1 | </v>
      </c>
    </row>
    <row r="146" spans="1:2" x14ac:dyDescent="0.25">
      <c r="A146" t="str">
        <v>Sinnathamby2017_2005_SiteRK_corn</v>
      </c>
      <c r="B146" t="str" cm="1">
        <f t="array" ref="B146">TRANSPOSE(_xlfn._xlws.SORT(_xlfn._xlws.FILTER(plantings[planting_level]&amp;" | "&amp;plantings[planting_level_name],plantings[experiment_ID]=A146)))</f>
        <v xml:space="preserve">1 | </v>
      </c>
    </row>
    <row r="147" spans="1:2" x14ac:dyDescent="0.25">
      <c r="A147" t="str">
        <v>Sinnathamby2017_2005_SiteRK_grainsorghum</v>
      </c>
      <c r="B147" t="str" cm="1">
        <f t="array" ref="B147">TRANSPOSE(_xlfn._xlws.SORT(_xlfn._xlws.FILTER(plantings[planting_level]&amp;" | "&amp;plantings[planting_level_name],plantings[experiment_ID]=A147)))</f>
        <v xml:space="preserve">1 | </v>
      </c>
    </row>
    <row r="148" spans="1:2" x14ac:dyDescent="0.25">
      <c r="A148" t="str">
        <v>Sinnathamby2017_2006_SiteRK_corn</v>
      </c>
      <c r="B148" t="str" cm="1">
        <f t="array" ref="B148">TRANSPOSE(_xlfn._xlws.SORT(_xlfn._xlws.FILTER(plantings[planting_level]&amp;" | "&amp;plantings[planting_level_name],plantings[experiment_ID]=A148)))</f>
        <v xml:space="preserve">1 | </v>
      </c>
    </row>
    <row r="149" spans="1:2" x14ac:dyDescent="0.25">
      <c r="A149" t="str">
        <v>Sinnathamby2017_2006_SiteRK_grainsorghum</v>
      </c>
      <c r="B149" t="str" cm="1">
        <f t="array" ref="B149">TRANSPOSE(_xlfn._xlws.SORT(_xlfn._xlws.FILTER(plantings[planting_level]&amp;" | "&amp;plantings[planting_level_name],plantings[experiment_ID]=A149)))</f>
        <v xml:space="preserve">1 | </v>
      </c>
    </row>
    <row r="150" spans="1:2" x14ac:dyDescent="0.25">
      <c r="A150" t="str">
        <v>Sinnathamby2017_2006_SiteTOJoe_corn</v>
      </c>
      <c r="B150" t="str" cm="1">
        <f t="array" ref="B150">TRANSPOSE(_xlfn._xlws.SORT(_xlfn._xlws.FILTER(plantings[planting_level]&amp;" | "&amp;plantings[planting_level_name],plantings[experiment_ID]=A150)))</f>
        <v xml:space="preserve">1 | </v>
      </c>
    </row>
    <row r="151" spans="1:2" x14ac:dyDescent="0.25">
      <c r="A151" t="str">
        <v>Sinnathamby2017_2006_SiteTOOklahoma_corn</v>
      </c>
      <c r="B151" t="str" cm="1">
        <f t="array" ref="B151">TRANSPOSE(_xlfn._xlws.SORT(_xlfn._xlws.FILTER(plantings[planting_level]&amp;" | "&amp;plantings[planting_level_name],plantings[experiment_ID]=A151)))</f>
        <v xml:space="preserve">1 | </v>
      </c>
    </row>
    <row r="152" spans="1:2" x14ac:dyDescent="0.25">
      <c r="A152" t="str">
        <v>Sinnathamby2017_2006_SiteTOOklahoma_sorghum</v>
      </c>
      <c r="B152" t="str" cm="1">
        <f t="array" ref="B152">TRANSPOSE(_xlfn._xlws.SORT(_xlfn._xlws.FILTER(plantings[planting_level]&amp;" | "&amp;plantings[planting_level_name],plantings[experiment_ID]=A152)))</f>
        <v xml:space="preserve">1 | </v>
      </c>
    </row>
    <row r="153" spans="1:2" x14ac:dyDescent="0.25">
      <c r="A153" t="str">
        <v>Sinnathamby2017_2007_SiteRK_corn</v>
      </c>
      <c r="B153" t="str" cm="1">
        <f t="array" ref="B153">TRANSPOSE(_xlfn._xlws.SORT(_xlfn._xlws.FILTER(plantings[planting_level]&amp;" | "&amp;plantings[planting_level_name],plantings[experiment_ID]=A153)))</f>
        <v xml:space="preserve">1 | </v>
      </c>
    </row>
    <row r="154" spans="1:2" x14ac:dyDescent="0.25">
      <c r="A154" t="str">
        <v>Sinnathamby2017_2007_SiteRK_grainsorghum</v>
      </c>
      <c r="B154" t="str" cm="1">
        <f t="array" ref="B154">TRANSPOSE(_xlfn._xlws.SORT(_xlfn._xlws.FILTER(plantings[planting_level]&amp;" | "&amp;plantings[planting_level_name],plantings[experiment_ID]=A154)))</f>
        <v xml:space="preserve">1 | </v>
      </c>
    </row>
    <row r="155" spans="1:2" x14ac:dyDescent="0.25">
      <c r="A155" t="str">
        <v>Sinnathamby2017_2007_SiteRK_sweetsorghum</v>
      </c>
      <c r="B155" t="str" cm="1">
        <f t="array" ref="B155">TRANSPOSE(_xlfn._xlws.SORT(_xlfn._xlws.FILTER(plantings[planting_level]&amp;" | "&amp;plantings[planting_level_name],plantings[experiment_ID]=A155)))</f>
        <v xml:space="preserve">1 | </v>
      </c>
    </row>
    <row r="156" spans="1:2" x14ac:dyDescent="0.25">
      <c r="A156" t="str">
        <v>Sinnathamby2017_2007_SiteTOJoe_corn</v>
      </c>
      <c r="B156" t="str" cm="1">
        <f t="array" ref="B156">TRANSPOSE(_xlfn._xlws.SORT(_xlfn._xlws.FILTER(plantings[planting_level]&amp;" | "&amp;plantings[planting_level_name],plantings[experiment_ID]=A156)))</f>
        <v xml:space="preserve">1 | </v>
      </c>
    </row>
    <row r="157" spans="1:2" x14ac:dyDescent="0.25">
      <c r="A157" t="str">
        <v>Sinnathamby2017_2007_SiteTOOklahoma_corn</v>
      </c>
      <c r="B157" t="str" cm="1">
        <f t="array" ref="B157">TRANSPOSE(_xlfn._xlws.SORT(_xlfn._xlws.FILTER(plantings[planting_level]&amp;" | "&amp;plantings[planting_level_name],plantings[experiment_ID]=A157)))</f>
        <v xml:space="preserve">1 | </v>
      </c>
    </row>
    <row r="158" spans="1:2" x14ac:dyDescent="0.25">
      <c r="A158" t="str">
        <v>Sinnathamby2017_2007_SiteTOOklahoma_sorghum</v>
      </c>
      <c r="B158" t="str" cm="1">
        <f t="array" ref="B158">TRANSPOSE(_xlfn._xlws.SORT(_xlfn._xlws.FILTER(plantings[planting_level]&amp;" | "&amp;plantings[planting_level_name],plantings[experiment_ID]=A158)))</f>
        <v xml:space="preserve">1 | </v>
      </c>
    </row>
    <row r="159" spans="1:2" x14ac:dyDescent="0.25">
      <c r="A159" t="str">
        <v>Sinnathamby2017_2008_SiteRK_corn</v>
      </c>
      <c r="B159" t="str" cm="1">
        <f t="array" ref="B159">TRANSPOSE(_xlfn._xlws.SORT(_xlfn._xlws.FILTER(plantings[planting_level]&amp;" | "&amp;plantings[planting_level_name],plantings[experiment_ID]=A159)))</f>
        <v xml:space="preserve">1 | </v>
      </c>
    </row>
    <row r="160" spans="1:2" x14ac:dyDescent="0.25">
      <c r="A160" t="str">
        <v>Sinnathamby2017_2008_SiteRK_grainsorghum</v>
      </c>
      <c r="B160" t="str" cm="1">
        <f t="array" ref="B160">TRANSPOSE(_xlfn._xlws.SORT(_xlfn._xlws.FILTER(plantings[planting_level]&amp;" | "&amp;plantings[planting_level_name],plantings[experiment_ID]=A160)))</f>
        <v xml:space="preserve">1 | </v>
      </c>
    </row>
    <row r="161" spans="1:5" x14ac:dyDescent="0.25">
      <c r="A161" t="str">
        <v>Sinnathamby2017_2008_SiteRK_sweetsorghum</v>
      </c>
      <c r="B161" t="str" cm="1">
        <f t="array" ref="B161">TRANSPOSE(_xlfn._xlws.SORT(_xlfn._xlws.FILTER(plantings[planting_level]&amp;" | "&amp;plantings[planting_level_name],plantings[experiment_ID]=A161)))</f>
        <v xml:space="preserve">1 | </v>
      </c>
    </row>
    <row r="162" spans="1:5" x14ac:dyDescent="0.25">
      <c r="A162" t="str">
        <v>Sinnathamby2017_2008_SiteTOJoe_corn</v>
      </c>
      <c r="B162" t="str" cm="1">
        <f t="array" ref="B162">TRANSPOSE(_xlfn._xlws.SORT(_xlfn._xlws.FILTER(plantings[planting_level]&amp;" | "&amp;plantings[planting_level_name],plantings[experiment_ID]=A162)))</f>
        <v xml:space="preserve">1 | </v>
      </c>
    </row>
    <row r="163" spans="1:5" x14ac:dyDescent="0.25">
      <c r="A163" t="str">
        <v>Sinnathamby2017_2008_SiteTOOklahoma_corn</v>
      </c>
      <c r="B163" t="str" cm="1">
        <f t="array" ref="B163">TRANSPOSE(_xlfn._xlws.SORT(_xlfn._xlws.FILTER(plantings[planting_level]&amp;" | "&amp;plantings[planting_level_name],plantings[experiment_ID]=A163)))</f>
        <v xml:space="preserve">1 | </v>
      </c>
    </row>
    <row r="164" spans="1:5" x14ac:dyDescent="0.25">
      <c r="A164" t="str">
        <v>Sinnathamby2017_2008_SiteTOOklahoma_sorghum</v>
      </c>
      <c r="B164" t="str" cm="1">
        <f t="array" ref="B164">TRANSPOSE(_xlfn._xlws.SORT(_xlfn._xlws.FILTER(plantings[planting_level]&amp;" | "&amp;plantings[planting_level_name],plantings[experiment_ID]=A164)))</f>
        <v xml:space="preserve">1 | </v>
      </c>
    </row>
    <row r="165" spans="1:5" x14ac:dyDescent="0.25">
      <c r="A165" t="str">
        <v>Sinnathamby2017_2009_SiteRK_sweetsorghum</v>
      </c>
      <c r="B165" t="str" cm="1">
        <f t="array" ref="B165">TRANSPOSE(_xlfn._xlws.SORT(_xlfn._xlws.FILTER(plantings[planting_level]&amp;" | "&amp;plantings[planting_level_name],plantings[experiment_ID]=A165)))</f>
        <v xml:space="preserve">1 | </v>
      </c>
    </row>
    <row r="166" spans="1:5" x14ac:dyDescent="0.25">
      <c r="A166" t="str">
        <v>Sinnathamby2017_2009_SiteTOJoe_corn</v>
      </c>
      <c r="B166" t="str" cm="1">
        <f t="array" ref="B166">TRANSPOSE(_xlfn._xlws.SORT(_xlfn._xlws.FILTER(plantings[planting_level]&amp;" | "&amp;plantings[planting_level_name],plantings[experiment_ID]=A166)))</f>
        <v xml:space="preserve">1 | </v>
      </c>
    </row>
    <row r="167" spans="1:5" x14ac:dyDescent="0.25">
      <c r="A167" t="str">
        <v>Sinnathamby2017_2009_SiteTOOklahoma_corn</v>
      </c>
      <c r="B167" t="str" cm="1">
        <f t="array" ref="B167">TRANSPOSE(_xlfn._xlws.SORT(_xlfn._xlws.FILTER(plantings[planting_level]&amp;" | "&amp;plantings[planting_level_name],plantings[experiment_ID]=A167)))</f>
        <v xml:space="preserve">1 | </v>
      </c>
    </row>
    <row r="168" spans="1:5" x14ac:dyDescent="0.25">
      <c r="A168" t="str">
        <v>Sinnathamby2017_2009_SiteTOOklahoma_sorghum</v>
      </c>
      <c r="B168" t="str" cm="1">
        <f t="array" ref="B168">TRANSPOSE(_xlfn._xlws.SORT(_xlfn._xlws.FILTER(plantings[planting_level]&amp;" | "&amp;plantings[planting_level_name],plantings[experiment_ID]=A168)))</f>
        <v xml:space="preserve">1 | </v>
      </c>
    </row>
    <row r="169" spans="1:5" x14ac:dyDescent="0.25">
      <c r="A169" t="str">
        <v>Sinnathamby2017_2010_SiteRK_sweetsorghum</v>
      </c>
      <c r="B169" t="str" cm="1">
        <f t="array" ref="B169">TRANSPOSE(_xlfn._xlws.SORT(_xlfn._xlws.FILTER(plantings[planting_level]&amp;" | "&amp;plantings[planting_level_name],plantings[experiment_ID]=A169)))</f>
        <v xml:space="preserve">1 | </v>
      </c>
    </row>
    <row r="170" spans="1:5" x14ac:dyDescent="0.25">
      <c r="A170" t="str">
        <v>Sinnathamby2017_2010_SiteTOJoe_corn</v>
      </c>
      <c r="B170" t="str" cm="1">
        <f t="array" ref="B170">TRANSPOSE(_xlfn._xlws.SORT(_xlfn._xlws.FILTER(plantings[planting_level]&amp;" | "&amp;plantings[planting_level_name],plantings[experiment_ID]=A170)))</f>
        <v xml:space="preserve">1 | </v>
      </c>
    </row>
    <row r="171" spans="1:5" x14ac:dyDescent="0.25">
      <c r="A171" t="str">
        <v>Sinnathamby2017_2010_SiteTOOklahoma_corn</v>
      </c>
      <c r="B171" t="str" cm="1">
        <f t="array" ref="B171">TRANSPOSE(_xlfn._xlws.SORT(_xlfn._xlws.FILTER(plantings[planting_level]&amp;" | "&amp;plantings[planting_level_name],plantings[experiment_ID]=A171)))</f>
        <v xml:space="preserve">1 | </v>
      </c>
    </row>
    <row r="172" spans="1:5" x14ac:dyDescent="0.25">
      <c r="A172" t="str">
        <v>Sinnathamby2017_2010_SiteTOOklahoma_sorghum</v>
      </c>
      <c r="B172" t="str" cm="1">
        <f t="array" ref="B172">TRANSPOSE(_xlfn._xlws.SORT(_xlfn._xlws.FILTER(plantings[planting_level]&amp;" | "&amp;plantings[planting_level_name],plantings[experiment_ID]=A172)))</f>
        <v xml:space="preserve">1 | </v>
      </c>
    </row>
    <row r="173" spans="1:5" x14ac:dyDescent="0.25">
      <c r="A173" t="str">
        <v>Spiertz1978_1976</v>
      </c>
      <c r="B173" t="str" cm="1">
        <f t="array" ref="B173">TRANSPOSE(_xlfn._xlws.SORT(_xlfn._xlws.FILTER(plantings[planting_level]&amp;" | "&amp;plantings[planting_level_name],plantings[experiment_ID]=A173)))</f>
        <v xml:space="preserve">1 | </v>
      </c>
    </row>
    <row r="174" spans="1:5" x14ac:dyDescent="0.25">
      <c r="A174" t="str">
        <v>Sreelash2017_2011</v>
      </c>
      <c r="B174" t="str" cm="1">
        <f t="array" ref="B174:E174">TRANSPOSE(_xlfn._xlws.SORT(_xlfn._xlws.FILTER(plantings[planting_level]&amp;" | "&amp;plantings[planting_level_name],plantings[experiment_ID]=A174)))</f>
        <v>1 | Turmeric</v>
      </c>
      <c r="C174" t="str">
        <v>2 | Sunflower</v>
      </c>
      <c r="D174" t="str">
        <v>3 | Sorghum</v>
      </c>
      <c r="E174" t="str">
        <v>4 | Maize</v>
      </c>
    </row>
    <row r="175" spans="1:5" x14ac:dyDescent="0.25">
      <c r="A175" t="str">
        <v>Sreelash2017_2012</v>
      </c>
      <c r="B175" t="str" cm="1">
        <f t="array" ref="B175:E175">TRANSPOSE(_xlfn._xlws.SORT(_xlfn._xlws.FILTER(plantings[planting_level]&amp;" | "&amp;plantings[planting_level_name],plantings[experiment_ID]=A175)))</f>
        <v>1 | Turmeric</v>
      </c>
      <c r="C175" t="str">
        <v>2 | Sunflower</v>
      </c>
      <c r="D175" t="str">
        <v>3 | Sorghum</v>
      </c>
      <c r="E175" t="str">
        <v>4 | Maize</v>
      </c>
    </row>
    <row r="176" spans="1:5" x14ac:dyDescent="0.25">
      <c r="A176" t="str">
        <v>Sreelash2017_2013</v>
      </c>
      <c r="B176" t="str" cm="1">
        <f t="array" ref="B176:E176">TRANSPOSE(_xlfn._xlws.SORT(_xlfn._xlws.FILTER(plantings[planting_level]&amp;" | "&amp;plantings[planting_level_name],plantings[experiment_ID]=A176)))</f>
        <v>1 | Turmeric</v>
      </c>
      <c r="C176" t="str">
        <v>2 | Sunflower</v>
      </c>
      <c r="D176" t="str">
        <v>3 | Sorghum</v>
      </c>
      <c r="E176" t="str">
        <v>4 | Maize</v>
      </c>
    </row>
    <row r="177" spans="1:11" x14ac:dyDescent="0.25">
      <c r="A177" t="str">
        <v>Tribouillois2018_2012</v>
      </c>
      <c r="B177" t="str" cm="1">
        <f t="array" ref="B177:K177">TRANSPOSE(_xlfn._xlws.SORT(_xlfn._xlws.FILTER(plantings[planting_level]&amp;" | "&amp;plantings[planting_level_name],plantings[experiment_ID]=A177)))</f>
        <v>1 | white mustard</v>
      </c>
      <c r="C177" t="str">
        <v>10 | phacelia</v>
      </c>
      <c r="D177" t="str">
        <v>2 | vetch</v>
      </c>
      <c r="E177" t="str">
        <v>3 | bristle oat</v>
      </c>
      <c r="F177" t="str">
        <v>4 | Italian ryegrass</v>
      </c>
      <c r="G177" t="str">
        <v>5 | crimson clover</v>
      </c>
      <c r="H177" t="str">
        <v>6 | faba bean</v>
      </c>
      <c r="I177" t="str">
        <v>7 | foxtail millet</v>
      </c>
      <c r="J177" t="str">
        <v>8 | turinip rape</v>
      </c>
      <c r="K177" t="str">
        <v>9 | forage pea</v>
      </c>
    </row>
    <row r="178" spans="1:11" x14ac:dyDescent="0.25">
      <c r="A178" t="str">
        <v>Ventrella2016_1977</v>
      </c>
      <c r="B178" t="str" cm="1">
        <f t="array" ref="B178">TRANSPOSE(_xlfn._xlws.SORT(_xlfn._xlws.FILTER(plantings[planting_level]&amp;" | "&amp;plantings[planting_level_name],plantings[experiment_ID]=A178)))</f>
        <v xml:space="preserve">1 | </v>
      </c>
    </row>
    <row r="179" spans="1:11" x14ac:dyDescent="0.25">
      <c r="A179" t="str">
        <v>Ventrella2016_1978</v>
      </c>
      <c r="B179" t="str" cm="1">
        <f t="array" ref="B179">TRANSPOSE(_xlfn._xlws.SORT(_xlfn._xlws.FILTER(plantings[planting_level]&amp;" | "&amp;plantings[planting_level_name],plantings[experiment_ID]=A179)))</f>
        <v xml:space="preserve">1 | </v>
      </c>
    </row>
    <row r="180" spans="1:11" x14ac:dyDescent="0.25">
      <c r="A180" t="str">
        <v>Ventrella2016_1979</v>
      </c>
      <c r="B180" t="str" cm="1">
        <f t="array" ref="B180">TRANSPOSE(_xlfn._xlws.SORT(_xlfn._xlws.FILTER(plantings[planting_level]&amp;" | "&amp;plantings[planting_level_name],plantings[experiment_ID]=A180)))</f>
        <v xml:space="preserve">1 | </v>
      </c>
    </row>
    <row r="181" spans="1:11" x14ac:dyDescent="0.25">
      <c r="A181" t="str">
        <v>Ventrella2016_1980</v>
      </c>
      <c r="B181" t="str" cm="1">
        <f t="array" ref="B181">TRANSPOSE(_xlfn._xlws.SORT(_xlfn._xlws.FILTER(plantings[planting_level]&amp;" | "&amp;plantings[planting_level_name],plantings[experiment_ID]=A181)))</f>
        <v xml:space="preserve">1 | </v>
      </c>
    </row>
    <row r="182" spans="1:11" x14ac:dyDescent="0.25">
      <c r="A182" t="str">
        <v>Ventrella2016_1981</v>
      </c>
      <c r="B182" t="str" cm="1">
        <f t="array" ref="B182">TRANSPOSE(_xlfn._xlws.SORT(_xlfn._xlws.FILTER(plantings[planting_level]&amp;" | "&amp;plantings[planting_level_name],plantings[experiment_ID]=A182)))</f>
        <v xml:space="preserve">1 | </v>
      </c>
    </row>
    <row r="183" spans="1:11" x14ac:dyDescent="0.25">
      <c r="A183" t="str">
        <v>Ventrella2016_1982</v>
      </c>
      <c r="B183" t="str" cm="1">
        <f t="array" ref="B183">TRANSPOSE(_xlfn._xlws.SORT(_xlfn._xlws.FILTER(plantings[planting_level]&amp;" | "&amp;plantings[planting_level_name],plantings[experiment_ID]=A183)))</f>
        <v xml:space="preserve">1 | </v>
      </c>
    </row>
    <row r="184" spans="1:11" x14ac:dyDescent="0.25">
      <c r="A184" t="str">
        <v>Ventrella2016_1983</v>
      </c>
      <c r="B184" t="str" cm="1">
        <f t="array" ref="B184">TRANSPOSE(_xlfn._xlws.SORT(_xlfn._xlws.FILTER(plantings[planting_level]&amp;" | "&amp;plantings[planting_level_name],plantings[experiment_ID]=A184)))</f>
        <v xml:space="preserve">1 | </v>
      </c>
    </row>
    <row r="185" spans="1:11" x14ac:dyDescent="0.25">
      <c r="A185" t="str">
        <v>Ventrella2016_1984</v>
      </c>
      <c r="B185" t="str" cm="1">
        <f t="array" ref="B185">TRANSPOSE(_xlfn._xlws.SORT(_xlfn._xlws.FILTER(plantings[planting_level]&amp;" | "&amp;plantings[planting_level_name],plantings[experiment_ID]=A185)))</f>
        <v xml:space="preserve">1 | </v>
      </c>
    </row>
    <row r="186" spans="1:11" x14ac:dyDescent="0.25">
      <c r="A186" t="str">
        <v>Ventrella2016_1985</v>
      </c>
      <c r="B186" t="str" cm="1">
        <f t="array" ref="B186">TRANSPOSE(_xlfn._xlws.SORT(_xlfn._xlws.FILTER(plantings[planting_level]&amp;" | "&amp;plantings[planting_level_name],plantings[experiment_ID]=A186)))</f>
        <v xml:space="preserve">1 | </v>
      </c>
    </row>
    <row r="187" spans="1:11" x14ac:dyDescent="0.25">
      <c r="A187" t="str">
        <v>Ventrella2016_1986</v>
      </c>
      <c r="B187" t="str" cm="1">
        <f t="array" ref="B187">TRANSPOSE(_xlfn._xlws.SORT(_xlfn._xlws.FILTER(plantings[planting_level]&amp;" | "&amp;plantings[planting_level_name],plantings[experiment_ID]=A187)))</f>
        <v xml:space="preserve">1 | </v>
      </c>
    </row>
    <row r="188" spans="1:11" x14ac:dyDescent="0.25">
      <c r="A188" t="str">
        <v>Ventrella2016_1987</v>
      </c>
      <c r="B188" t="str" cm="1">
        <f t="array" ref="B188">TRANSPOSE(_xlfn._xlws.SORT(_xlfn._xlws.FILTER(plantings[planting_level]&amp;" | "&amp;plantings[planting_level_name],plantings[experiment_ID]=A188)))</f>
        <v xml:space="preserve">1 | </v>
      </c>
    </row>
    <row r="189" spans="1:11" x14ac:dyDescent="0.25">
      <c r="A189" t="str">
        <v>Ventrella2016_1988</v>
      </c>
      <c r="B189" t="str" cm="1">
        <f t="array" ref="B189">TRANSPOSE(_xlfn._xlws.SORT(_xlfn._xlws.FILTER(plantings[planting_level]&amp;" | "&amp;plantings[planting_level_name],plantings[experiment_ID]=A189)))</f>
        <v xml:space="preserve">1 | </v>
      </c>
    </row>
    <row r="190" spans="1:11" x14ac:dyDescent="0.25">
      <c r="A190" t="str">
        <v>Ventrella2016_1989</v>
      </c>
      <c r="B190" t="str" cm="1">
        <f t="array" ref="B190">TRANSPOSE(_xlfn._xlws.SORT(_xlfn._xlws.FILTER(plantings[planting_level]&amp;" | "&amp;plantings[planting_level_name],plantings[experiment_ID]=A190)))</f>
        <v xml:space="preserve">1 | </v>
      </c>
    </row>
    <row r="191" spans="1:11" x14ac:dyDescent="0.25">
      <c r="A191" t="str">
        <v>Ventrella2016_1990</v>
      </c>
      <c r="B191" t="str" cm="1">
        <f t="array" ref="B191">TRANSPOSE(_xlfn._xlws.SORT(_xlfn._xlws.FILTER(plantings[planting_level]&amp;" | "&amp;plantings[planting_level_name],plantings[experiment_ID]=A191)))</f>
        <v xml:space="preserve">1 | </v>
      </c>
    </row>
    <row r="192" spans="1:11" x14ac:dyDescent="0.25">
      <c r="A192" t="str">
        <v>Ventrella2016_1991</v>
      </c>
      <c r="B192" t="str" cm="1">
        <f t="array" ref="B192">TRANSPOSE(_xlfn._xlws.SORT(_xlfn._xlws.FILTER(plantings[planting_level]&amp;" | "&amp;plantings[planting_level_name],plantings[experiment_ID]=A192)))</f>
        <v xml:space="preserve">1 | </v>
      </c>
    </row>
    <row r="193" spans="1:2" x14ac:dyDescent="0.25">
      <c r="A193" t="str">
        <v>Ventrella2016_1992</v>
      </c>
      <c r="B193" t="str" cm="1">
        <f t="array" ref="B193">TRANSPOSE(_xlfn._xlws.SORT(_xlfn._xlws.FILTER(plantings[planting_level]&amp;" | "&amp;plantings[planting_level_name],plantings[experiment_ID]=A193)))</f>
        <v xml:space="preserve">1 | </v>
      </c>
    </row>
    <row r="194" spans="1:2" x14ac:dyDescent="0.25">
      <c r="A194" t="str">
        <v>Ventrella2016_1993</v>
      </c>
      <c r="B194" t="str" cm="1">
        <f t="array" ref="B194">TRANSPOSE(_xlfn._xlws.SORT(_xlfn._xlws.FILTER(plantings[planting_level]&amp;" | "&amp;plantings[planting_level_name],plantings[experiment_ID]=A194)))</f>
        <v xml:space="preserve">1 | </v>
      </c>
    </row>
    <row r="195" spans="1:2" x14ac:dyDescent="0.25">
      <c r="A195" t="str">
        <v>Ventrella2016_1994</v>
      </c>
      <c r="B195" t="str" cm="1">
        <f t="array" ref="B195">TRANSPOSE(_xlfn._xlws.SORT(_xlfn._xlws.FILTER(plantings[planting_level]&amp;" | "&amp;plantings[planting_level_name],plantings[experiment_ID]=A195)))</f>
        <v xml:space="preserve">1 | </v>
      </c>
    </row>
    <row r="196" spans="1:2" x14ac:dyDescent="0.25">
      <c r="A196" t="str">
        <v>Ventrella2016_1995</v>
      </c>
      <c r="B196" t="str" cm="1">
        <f t="array" ref="B196">TRANSPOSE(_xlfn._xlws.SORT(_xlfn._xlws.FILTER(plantings[planting_level]&amp;" | "&amp;plantings[planting_level_name],plantings[experiment_ID]=A196)))</f>
        <v xml:space="preserve">1 | </v>
      </c>
    </row>
    <row r="197" spans="1:2" x14ac:dyDescent="0.25">
      <c r="A197" t="str">
        <v>Ventrella2016_1996</v>
      </c>
      <c r="B197" t="str" cm="1">
        <f t="array" ref="B197">TRANSPOSE(_xlfn._xlws.SORT(_xlfn._xlws.FILTER(plantings[planting_level]&amp;" | "&amp;plantings[planting_level_name],plantings[experiment_ID]=A197)))</f>
        <v xml:space="preserve">1 | </v>
      </c>
    </row>
    <row r="198" spans="1:2" x14ac:dyDescent="0.25">
      <c r="A198" t="str">
        <v>Ventrella2016_1997</v>
      </c>
      <c r="B198" t="str" cm="1">
        <f t="array" ref="B198">TRANSPOSE(_xlfn._xlws.SORT(_xlfn._xlws.FILTER(plantings[planting_level]&amp;" | "&amp;plantings[planting_level_name],plantings[experiment_ID]=A198)))</f>
        <v xml:space="preserve">1 | </v>
      </c>
    </row>
    <row r="199" spans="1:2" x14ac:dyDescent="0.25">
      <c r="A199" t="str">
        <v>Ventrella2016_1998</v>
      </c>
      <c r="B199" t="str" cm="1">
        <f t="array" ref="B199">TRANSPOSE(_xlfn._xlws.SORT(_xlfn._xlws.FILTER(plantings[planting_level]&amp;" | "&amp;plantings[planting_level_name],plantings[experiment_ID]=A199)))</f>
        <v xml:space="preserve">1 | </v>
      </c>
    </row>
    <row r="200" spans="1:2" x14ac:dyDescent="0.25">
      <c r="A200" t="str">
        <v>Ventrella2016_1999</v>
      </c>
      <c r="B200" t="str" cm="1">
        <f t="array" ref="B200">TRANSPOSE(_xlfn._xlws.SORT(_xlfn._xlws.FILTER(plantings[planting_level]&amp;" | "&amp;plantings[planting_level_name],plantings[experiment_ID]=A200)))</f>
        <v xml:space="preserve">1 | </v>
      </c>
    </row>
    <row r="201" spans="1:2" x14ac:dyDescent="0.25">
      <c r="A201" t="str">
        <v>Ventrella2016_2000</v>
      </c>
      <c r="B201" t="str" cm="1">
        <f t="array" ref="B201">TRANSPOSE(_xlfn._xlws.SORT(_xlfn._xlws.FILTER(plantings[planting_level]&amp;" | "&amp;plantings[planting_level_name],plantings[experiment_ID]=A201)))</f>
        <v xml:space="preserve">1 | </v>
      </c>
    </row>
    <row r="202" spans="1:2" x14ac:dyDescent="0.25">
      <c r="A202" t="str">
        <v>Ventrella2016_2001</v>
      </c>
      <c r="B202" t="str" cm="1">
        <f t="array" ref="B202">TRANSPOSE(_xlfn._xlws.SORT(_xlfn._xlws.FILTER(plantings[planting_level]&amp;" | "&amp;plantings[planting_level_name],plantings[experiment_ID]=A202)))</f>
        <v xml:space="preserve">1 | </v>
      </c>
    </row>
    <row r="203" spans="1:2" x14ac:dyDescent="0.25">
      <c r="A203" t="str">
        <v>Ventrella2016_2002</v>
      </c>
      <c r="B203" t="str" cm="1">
        <f t="array" ref="B203">TRANSPOSE(_xlfn._xlws.SORT(_xlfn._xlws.FILTER(plantings[planting_level]&amp;" | "&amp;plantings[planting_level_name],plantings[experiment_ID]=A203)))</f>
        <v xml:space="preserve">1 | </v>
      </c>
    </row>
    <row r="204" spans="1:2" x14ac:dyDescent="0.25">
      <c r="A204" t="str">
        <v>Ventrella2016_2003</v>
      </c>
      <c r="B204" t="str" cm="1">
        <f t="array" ref="B204">TRANSPOSE(_xlfn._xlws.SORT(_xlfn._xlws.FILTER(plantings[planting_level]&amp;" | "&amp;plantings[planting_level_name],plantings[experiment_ID]=A204)))</f>
        <v xml:space="preserve">1 | </v>
      </c>
    </row>
    <row r="205" spans="1:2" x14ac:dyDescent="0.25">
      <c r="A205" t="str">
        <v>Ventrella2016_2004</v>
      </c>
      <c r="B205" t="str" cm="1">
        <f t="array" ref="B205">TRANSPOSE(_xlfn._xlws.SORT(_xlfn._xlws.FILTER(plantings[planting_level]&amp;" | "&amp;plantings[planting_level_name],plantings[experiment_ID]=A205)))</f>
        <v xml:space="preserve">1 | </v>
      </c>
    </row>
    <row r="206" spans="1:2" x14ac:dyDescent="0.25">
      <c r="A206" t="str">
        <v>Ventrella2016_2005</v>
      </c>
      <c r="B206" t="str" cm="1">
        <f t="array" ref="B206">TRANSPOSE(_xlfn._xlws.SORT(_xlfn._xlws.FILTER(plantings[planting_level]&amp;" | "&amp;plantings[planting_level_name],plantings[experiment_ID]=A206)))</f>
        <v xml:space="preserve">1 | </v>
      </c>
    </row>
    <row r="207" spans="1:2" x14ac:dyDescent="0.25">
      <c r="A207" t="str">
        <v>Ventrella2016_2006</v>
      </c>
      <c r="B207" t="str" cm="1">
        <f t="array" ref="B207">TRANSPOSE(_xlfn._xlws.SORT(_xlfn._xlws.FILTER(plantings[planting_level]&amp;" | "&amp;plantings[planting_level_name],plantings[experiment_ID]=A207)))</f>
        <v xml:space="preserve">1 | </v>
      </c>
    </row>
    <row r="208" spans="1:2" x14ac:dyDescent="0.25">
      <c r="A208" t="str">
        <v>Ventrella2016_2007</v>
      </c>
      <c r="B208" t="str" cm="1">
        <f t="array" ref="B208">TRANSPOSE(_xlfn._xlws.SORT(_xlfn._xlws.FILTER(plantings[planting_level]&amp;" | "&amp;plantings[planting_level_name],plantings[experiment_ID]=A208)))</f>
        <v xml:space="preserve">1 | </v>
      </c>
    </row>
    <row r="209" spans="1:36" x14ac:dyDescent="0.25">
      <c r="A209" t="str">
        <v>Ventrella2016_2008</v>
      </c>
      <c r="B209" t="str" cm="1">
        <f t="array" ref="B209">TRANSPOSE(_xlfn._xlws.SORT(_xlfn._xlws.FILTER(plantings[planting_level]&amp;" | "&amp;plantings[planting_level_name],plantings[experiment_ID]=A209)))</f>
        <v xml:space="preserve">1 | </v>
      </c>
    </row>
    <row r="210" spans="1:36" x14ac:dyDescent="0.25">
      <c r="A210" t="str">
        <v>Ventrella2016_2009</v>
      </c>
      <c r="B210" t="str" cm="1">
        <f t="array" ref="B210">TRANSPOSE(_xlfn._xlws.SORT(_xlfn._xlws.FILTER(plantings[planting_level]&amp;" | "&amp;plantings[planting_level_name],plantings[experiment_ID]=A210)))</f>
        <v xml:space="preserve">1 | </v>
      </c>
    </row>
    <row r="211" spans="1:36" x14ac:dyDescent="0.25">
      <c r="A211" t="str">
        <v>Ventrella2016_2010</v>
      </c>
      <c r="B211" t="str" cm="1">
        <f t="array" ref="B211">TRANSPOSE(_xlfn._xlws.SORT(_xlfn._xlws.FILTER(plantings[planting_level]&amp;" | "&amp;plantings[planting_level_name],plantings[experiment_ID]=A211)))</f>
        <v xml:space="preserve">1 | </v>
      </c>
    </row>
    <row r="212" spans="1:36" x14ac:dyDescent="0.25">
      <c r="A212" t="str">
        <v>Ventrella2016_2011</v>
      </c>
      <c r="B212" t="str" cm="1">
        <f t="array" ref="B212">TRANSPOSE(_xlfn._xlws.SORT(_xlfn._xlws.FILTER(plantings[planting_level]&amp;" | "&amp;plantings[planting_level_name],plantings[experiment_ID]=A212)))</f>
        <v xml:space="preserve">1 | </v>
      </c>
    </row>
    <row r="213" spans="1:36" x14ac:dyDescent="0.25">
      <c r="A213" t="str">
        <v>Ventrella2016_2012</v>
      </c>
      <c r="B213" t="str" cm="1">
        <f t="array" ref="B213">TRANSPOSE(_xlfn._xlws.SORT(_xlfn._xlws.FILTER(plantings[planting_level]&amp;" | "&amp;plantings[planting_level_name],plantings[experiment_ID]=A213)))</f>
        <v xml:space="preserve">1 | </v>
      </c>
    </row>
    <row r="214" spans="1:36" x14ac:dyDescent="0.25">
      <c r="B214" t="str" cm="1">
        <f t="array" ref="B214:AJ214">TRANSPOSE(_xlfn._xlws.SORT(_xlfn._xlws.FILTER(plantings[planting_level]&amp;" | "&amp;plantings[planting_level_name],plantings[experiment_ID]=A214)))</f>
        <v xml:space="preserve"> | </v>
      </c>
      <c r="C214" t="str">
        <v xml:space="preserve"> | </v>
      </c>
      <c r="D214" t="str">
        <v xml:space="preserve"> | </v>
      </c>
      <c r="E214" t="str">
        <v xml:space="preserve">0 | </v>
      </c>
      <c r="F214" t="str">
        <v xml:space="preserve">0 | </v>
      </c>
      <c r="G214" t="str">
        <v xml:space="preserve">0 | </v>
      </c>
      <c r="H214" t="str">
        <v xml:space="preserve">0 | </v>
      </c>
      <c r="I214" t="str">
        <v xml:space="preserve">0 | </v>
      </c>
      <c r="J214" t="str">
        <v xml:space="preserve">0 | </v>
      </c>
      <c r="K214" t="str">
        <v xml:space="preserve">0 | </v>
      </c>
      <c r="L214" t="str">
        <v xml:space="preserve">0 | </v>
      </c>
      <c r="M214" t="str">
        <v xml:space="preserve">0 | </v>
      </c>
      <c r="N214" t="str">
        <v xml:space="preserve">0 | </v>
      </c>
      <c r="O214" t="str">
        <v xml:space="preserve">0 | </v>
      </c>
      <c r="P214" t="str">
        <v xml:space="preserve">0 | </v>
      </c>
      <c r="Q214" t="str">
        <v xml:space="preserve">0 | </v>
      </c>
      <c r="R214" t="str">
        <v xml:space="preserve">0 | </v>
      </c>
      <c r="S214" t="str">
        <v xml:space="preserve">0 | </v>
      </c>
      <c r="T214" t="str">
        <v xml:space="preserve">0 | </v>
      </c>
      <c r="U214" t="str">
        <v xml:space="preserve">0 | </v>
      </c>
      <c r="V214" t="str">
        <v xml:space="preserve">0 | </v>
      </c>
      <c r="W214" t="str">
        <v xml:space="preserve">0 | </v>
      </c>
      <c r="X214" t="str">
        <v xml:space="preserve">0 | </v>
      </c>
      <c r="Y214" t="str">
        <v xml:space="preserve">0 | </v>
      </c>
      <c r="Z214" t="str">
        <v xml:space="preserve">0 | </v>
      </c>
      <c r="AA214" t="str">
        <v xml:space="preserve">0 | </v>
      </c>
      <c r="AB214" t="str">
        <v xml:space="preserve">0 | </v>
      </c>
      <c r="AC214" t="str">
        <v xml:space="preserve">0 | </v>
      </c>
      <c r="AD214" t="str">
        <v xml:space="preserve">0 | </v>
      </c>
      <c r="AE214" t="str">
        <v xml:space="preserve">0 | </v>
      </c>
      <c r="AF214" t="str">
        <v xml:space="preserve">0 | </v>
      </c>
      <c r="AG214" t="str">
        <v xml:space="preserve">0 | </v>
      </c>
      <c r="AH214" t="str">
        <v xml:space="preserve">0 | </v>
      </c>
      <c r="AI214" t="str">
        <v xml:space="preserve">0 | </v>
      </c>
      <c r="AJ214" t="str">
        <v xml:space="preserve">0 | </v>
      </c>
    </row>
    <row r="215" spans="1:36" x14ac:dyDescent="0.25">
      <c r="B215" t="str" cm="1">
        <f t="array" ref="B215:AJ215">TRANSPOSE(_xlfn._xlws.SORT(_xlfn._xlws.FILTER(plantings[planting_level]&amp;" | "&amp;plantings[planting_level_name],plantings[experiment_ID]=A215)))</f>
        <v xml:space="preserve"> | </v>
      </c>
      <c r="C215" t="str">
        <v xml:space="preserve"> | </v>
      </c>
      <c r="D215" t="str">
        <v xml:space="preserve"> | </v>
      </c>
      <c r="E215" t="str">
        <v xml:space="preserve">0 | </v>
      </c>
      <c r="F215" t="str">
        <v xml:space="preserve">0 | </v>
      </c>
      <c r="G215" t="str">
        <v xml:space="preserve">0 | </v>
      </c>
      <c r="H215" t="str">
        <v xml:space="preserve">0 | </v>
      </c>
      <c r="I215" t="str">
        <v xml:space="preserve">0 | </v>
      </c>
      <c r="J215" t="str">
        <v xml:space="preserve">0 | </v>
      </c>
      <c r="K215" t="str">
        <v xml:space="preserve">0 | </v>
      </c>
      <c r="L215" t="str">
        <v xml:space="preserve">0 | </v>
      </c>
      <c r="M215" t="str">
        <v xml:space="preserve">0 | </v>
      </c>
      <c r="N215" t="str">
        <v xml:space="preserve">0 | </v>
      </c>
      <c r="O215" t="str">
        <v xml:space="preserve">0 | </v>
      </c>
      <c r="P215" t="str">
        <v xml:space="preserve">0 | </v>
      </c>
      <c r="Q215" t="str">
        <v xml:space="preserve">0 | </v>
      </c>
      <c r="R215" t="str">
        <v xml:space="preserve">0 | </v>
      </c>
      <c r="S215" t="str">
        <v xml:space="preserve">0 | </v>
      </c>
      <c r="T215" t="str">
        <v xml:space="preserve">0 | </v>
      </c>
      <c r="U215" t="str">
        <v xml:space="preserve">0 | </v>
      </c>
      <c r="V215" t="str">
        <v xml:space="preserve">0 | </v>
      </c>
      <c r="W215" t="str">
        <v xml:space="preserve">0 | </v>
      </c>
      <c r="X215" t="str">
        <v xml:space="preserve">0 | </v>
      </c>
      <c r="Y215" t="str">
        <v xml:space="preserve">0 | </v>
      </c>
      <c r="Z215" t="str">
        <v xml:space="preserve">0 | </v>
      </c>
      <c r="AA215" t="str">
        <v xml:space="preserve">0 | </v>
      </c>
      <c r="AB215" t="str">
        <v xml:space="preserve">0 | </v>
      </c>
      <c r="AC215" t="str">
        <v xml:space="preserve">0 | </v>
      </c>
      <c r="AD215" t="str">
        <v xml:space="preserve">0 | </v>
      </c>
      <c r="AE215" t="str">
        <v xml:space="preserve">0 | </v>
      </c>
      <c r="AF215" t="str">
        <v xml:space="preserve">0 | </v>
      </c>
      <c r="AG215" t="str">
        <v xml:space="preserve">0 | </v>
      </c>
      <c r="AH215" t="str">
        <v xml:space="preserve">0 | </v>
      </c>
      <c r="AI215" t="str">
        <v xml:space="preserve">0 | </v>
      </c>
      <c r="AJ215" t="str">
        <v xml:space="preserve">0 | </v>
      </c>
    </row>
    <row r="216" spans="1:36" x14ac:dyDescent="0.25">
      <c r="B216" t="str" cm="1">
        <f t="array" ref="B216:AJ216">TRANSPOSE(_xlfn._xlws.SORT(_xlfn._xlws.FILTER(plantings[planting_level]&amp;" | "&amp;plantings[planting_level_name],plantings[experiment_ID]=A216)))</f>
        <v xml:space="preserve"> | </v>
      </c>
      <c r="C216" t="str">
        <v xml:space="preserve"> | </v>
      </c>
      <c r="D216" t="str">
        <v xml:space="preserve"> | </v>
      </c>
      <c r="E216" t="str">
        <v xml:space="preserve">0 | </v>
      </c>
      <c r="F216" t="str">
        <v xml:space="preserve">0 | </v>
      </c>
      <c r="G216" t="str">
        <v xml:space="preserve">0 | </v>
      </c>
      <c r="H216" t="str">
        <v xml:space="preserve">0 | </v>
      </c>
      <c r="I216" t="str">
        <v xml:space="preserve">0 | </v>
      </c>
      <c r="J216" t="str">
        <v xml:space="preserve">0 | </v>
      </c>
      <c r="K216" t="str">
        <v xml:space="preserve">0 | </v>
      </c>
      <c r="L216" t="str">
        <v xml:space="preserve">0 | </v>
      </c>
      <c r="M216" t="str">
        <v xml:space="preserve">0 | </v>
      </c>
      <c r="N216" t="str">
        <v xml:space="preserve">0 | </v>
      </c>
      <c r="O216" t="str">
        <v xml:space="preserve">0 | </v>
      </c>
      <c r="P216" t="str">
        <v xml:space="preserve">0 | </v>
      </c>
      <c r="Q216" t="str">
        <v xml:space="preserve">0 | </v>
      </c>
      <c r="R216" t="str">
        <v xml:space="preserve">0 | </v>
      </c>
      <c r="S216" t="str">
        <v xml:space="preserve">0 | </v>
      </c>
      <c r="T216" t="str">
        <v xml:space="preserve">0 | </v>
      </c>
      <c r="U216" t="str">
        <v xml:space="preserve">0 | </v>
      </c>
      <c r="V216" t="str">
        <v xml:space="preserve">0 | </v>
      </c>
      <c r="W216" t="str">
        <v xml:space="preserve">0 | </v>
      </c>
      <c r="X216" t="str">
        <v xml:space="preserve">0 | </v>
      </c>
      <c r="Y216" t="str">
        <v xml:space="preserve">0 | </v>
      </c>
      <c r="Z216" t="str">
        <v xml:space="preserve">0 | </v>
      </c>
      <c r="AA216" t="str">
        <v xml:space="preserve">0 | </v>
      </c>
      <c r="AB216" t="str">
        <v xml:space="preserve">0 | </v>
      </c>
      <c r="AC216" t="str">
        <v xml:space="preserve">0 | </v>
      </c>
      <c r="AD216" t="str">
        <v xml:space="preserve">0 | </v>
      </c>
      <c r="AE216" t="str">
        <v xml:space="preserve">0 | </v>
      </c>
      <c r="AF216" t="str">
        <v xml:space="preserve">0 | </v>
      </c>
      <c r="AG216" t="str">
        <v xml:space="preserve">0 | </v>
      </c>
      <c r="AH216" t="str">
        <v xml:space="preserve">0 | </v>
      </c>
      <c r="AI216" t="str">
        <v xml:space="preserve">0 | </v>
      </c>
      <c r="AJ216" t="str">
        <v xml:space="preserve">0 | </v>
      </c>
    </row>
    <row r="217" spans="1:36" x14ac:dyDescent="0.25">
      <c r="B217" t="str" cm="1">
        <f t="array" ref="B217:AJ217">TRANSPOSE(_xlfn._xlws.SORT(_xlfn._xlws.FILTER(plantings[planting_level]&amp;" | "&amp;plantings[planting_level_name],plantings[experiment_ID]=A217)))</f>
        <v xml:space="preserve"> | </v>
      </c>
      <c r="C217" t="str">
        <v xml:space="preserve"> | </v>
      </c>
      <c r="D217" t="str">
        <v xml:space="preserve"> | </v>
      </c>
      <c r="E217" t="str">
        <v xml:space="preserve">0 | </v>
      </c>
      <c r="F217" t="str">
        <v xml:space="preserve">0 | </v>
      </c>
      <c r="G217" t="str">
        <v xml:space="preserve">0 | </v>
      </c>
      <c r="H217" t="str">
        <v xml:space="preserve">0 | </v>
      </c>
      <c r="I217" t="str">
        <v xml:space="preserve">0 | </v>
      </c>
      <c r="J217" t="str">
        <v xml:space="preserve">0 | </v>
      </c>
      <c r="K217" t="str">
        <v xml:space="preserve">0 | </v>
      </c>
      <c r="L217" t="str">
        <v xml:space="preserve">0 | </v>
      </c>
      <c r="M217" t="str">
        <v xml:space="preserve">0 | </v>
      </c>
      <c r="N217" t="str">
        <v xml:space="preserve">0 | </v>
      </c>
      <c r="O217" t="str">
        <v xml:space="preserve">0 | </v>
      </c>
      <c r="P217" t="str">
        <v xml:space="preserve">0 | </v>
      </c>
      <c r="Q217" t="str">
        <v xml:space="preserve">0 | </v>
      </c>
      <c r="R217" t="str">
        <v xml:space="preserve">0 | </v>
      </c>
      <c r="S217" t="str">
        <v xml:space="preserve">0 | </v>
      </c>
      <c r="T217" t="str">
        <v xml:space="preserve">0 | </v>
      </c>
      <c r="U217" t="str">
        <v xml:space="preserve">0 | </v>
      </c>
      <c r="V217" t="str">
        <v xml:space="preserve">0 | </v>
      </c>
      <c r="W217" t="str">
        <v xml:space="preserve">0 | </v>
      </c>
      <c r="X217" t="str">
        <v xml:space="preserve">0 | </v>
      </c>
      <c r="Y217" t="str">
        <v xml:space="preserve">0 | </v>
      </c>
      <c r="Z217" t="str">
        <v xml:space="preserve">0 | </v>
      </c>
      <c r="AA217" t="str">
        <v xml:space="preserve">0 | </v>
      </c>
      <c r="AB217" t="str">
        <v xml:space="preserve">0 | </v>
      </c>
      <c r="AC217" t="str">
        <v xml:space="preserve">0 | </v>
      </c>
      <c r="AD217" t="str">
        <v xml:space="preserve">0 | </v>
      </c>
      <c r="AE217" t="str">
        <v xml:space="preserve">0 | </v>
      </c>
      <c r="AF217" t="str">
        <v xml:space="preserve">0 | </v>
      </c>
      <c r="AG217" t="str">
        <v xml:space="preserve">0 | </v>
      </c>
      <c r="AH217" t="str">
        <v xml:space="preserve">0 | </v>
      </c>
      <c r="AI217" t="str">
        <v xml:space="preserve">0 | </v>
      </c>
      <c r="AJ217" t="str">
        <v xml:space="preserve">0 | </v>
      </c>
    </row>
    <row r="218" spans="1:36" x14ac:dyDescent="0.25">
      <c r="B218" t="str" cm="1">
        <f t="array" ref="B218:AJ218">TRANSPOSE(_xlfn._xlws.SORT(_xlfn._xlws.FILTER(plantings[planting_level]&amp;" | "&amp;plantings[planting_level_name],plantings[experiment_ID]=A218)))</f>
        <v xml:space="preserve"> | </v>
      </c>
      <c r="C218" t="str">
        <v xml:space="preserve"> | </v>
      </c>
      <c r="D218" t="str">
        <v xml:space="preserve"> | </v>
      </c>
      <c r="E218" t="str">
        <v xml:space="preserve">0 | </v>
      </c>
      <c r="F218" t="str">
        <v xml:space="preserve">0 | </v>
      </c>
      <c r="G218" t="str">
        <v xml:space="preserve">0 | </v>
      </c>
      <c r="H218" t="str">
        <v xml:space="preserve">0 | </v>
      </c>
      <c r="I218" t="str">
        <v xml:space="preserve">0 | </v>
      </c>
      <c r="J218" t="str">
        <v xml:space="preserve">0 | </v>
      </c>
      <c r="K218" t="str">
        <v xml:space="preserve">0 | </v>
      </c>
      <c r="L218" t="str">
        <v xml:space="preserve">0 | </v>
      </c>
      <c r="M218" t="str">
        <v xml:space="preserve">0 | </v>
      </c>
      <c r="N218" t="str">
        <v xml:space="preserve">0 | </v>
      </c>
      <c r="O218" t="str">
        <v xml:space="preserve">0 | </v>
      </c>
      <c r="P218" t="str">
        <v xml:space="preserve">0 | </v>
      </c>
      <c r="Q218" t="str">
        <v xml:space="preserve">0 | </v>
      </c>
      <c r="R218" t="str">
        <v xml:space="preserve">0 | </v>
      </c>
      <c r="S218" t="str">
        <v xml:space="preserve">0 | </v>
      </c>
      <c r="T218" t="str">
        <v xml:space="preserve">0 | </v>
      </c>
      <c r="U218" t="str">
        <v xml:space="preserve">0 | </v>
      </c>
      <c r="V218" t="str">
        <v xml:space="preserve">0 | </v>
      </c>
      <c r="W218" t="str">
        <v xml:space="preserve">0 | </v>
      </c>
      <c r="X218" t="str">
        <v xml:space="preserve">0 | </v>
      </c>
      <c r="Y218" t="str">
        <v xml:space="preserve">0 | </v>
      </c>
      <c r="Z218" t="str">
        <v xml:space="preserve">0 | </v>
      </c>
      <c r="AA218" t="str">
        <v xml:space="preserve">0 | </v>
      </c>
      <c r="AB218" t="str">
        <v xml:space="preserve">0 | </v>
      </c>
      <c r="AC218" t="str">
        <v xml:space="preserve">0 | </v>
      </c>
      <c r="AD218" t="str">
        <v xml:space="preserve">0 | </v>
      </c>
      <c r="AE218" t="str">
        <v xml:space="preserve">0 | </v>
      </c>
      <c r="AF218" t="str">
        <v xml:space="preserve">0 | </v>
      </c>
      <c r="AG218" t="str">
        <v xml:space="preserve">0 | </v>
      </c>
      <c r="AH218" t="str">
        <v xml:space="preserve">0 | </v>
      </c>
      <c r="AI218" t="str">
        <v xml:space="preserve">0 | </v>
      </c>
      <c r="AJ218" t="str">
        <v xml:space="preserve">0 | </v>
      </c>
    </row>
    <row r="219" spans="1:36" x14ac:dyDescent="0.25">
      <c r="B219" t="str" cm="1">
        <f t="array" ref="B219:AJ219">TRANSPOSE(_xlfn._xlws.SORT(_xlfn._xlws.FILTER(plantings[planting_level]&amp;" | "&amp;plantings[planting_level_name],plantings[experiment_ID]=A219)))</f>
        <v xml:space="preserve"> | </v>
      </c>
      <c r="C219" t="str">
        <v xml:space="preserve"> | </v>
      </c>
      <c r="D219" t="str">
        <v xml:space="preserve"> | </v>
      </c>
      <c r="E219" t="str">
        <v xml:space="preserve">0 | </v>
      </c>
      <c r="F219" t="str">
        <v xml:space="preserve">0 | </v>
      </c>
      <c r="G219" t="str">
        <v xml:space="preserve">0 | </v>
      </c>
      <c r="H219" t="str">
        <v xml:space="preserve">0 | </v>
      </c>
      <c r="I219" t="str">
        <v xml:space="preserve">0 | </v>
      </c>
      <c r="J219" t="str">
        <v xml:space="preserve">0 | </v>
      </c>
      <c r="K219" t="str">
        <v xml:space="preserve">0 | </v>
      </c>
      <c r="L219" t="str">
        <v xml:space="preserve">0 | </v>
      </c>
      <c r="M219" t="str">
        <v xml:space="preserve">0 | </v>
      </c>
      <c r="N219" t="str">
        <v xml:space="preserve">0 | </v>
      </c>
      <c r="O219" t="str">
        <v xml:space="preserve">0 | </v>
      </c>
      <c r="P219" t="str">
        <v xml:space="preserve">0 | </v>
      </c>
      <c r="Q219" t="str">
        <v xml:space="preserve">0 | </v>
      </c>
      <c r="R219" t="str">
        <v xml:space="preserve">0 | </v>
      </c>
      <c r="S219" t="str">
        <v xml:space="preserve">0 | </v>
      </c>
      <c r="T219" t="str">
        <v xml:space="preserve">0 | </v>
      </c>
      <c r="U219" t="str">
        <v xml:space="preserve">0 | </v>
      </c>
      <c r="V219" t="str">
        <v xml:space="preserve">0 | </v>
      </c>
      <c r="W219" t="str">
        <v xml:space="preserve">0 | </v>
      </c>
      <c r="X219" t="str">
        <v xml:space="preserve">0 | </v>
      </c>
      <c r="Y219" t="str">
        <v xml:space="preserve">0 | </v>
      </c>
      <c r="Z219" t="str">
        <v xml:space="preserve">0 | </v>
      </c>
      <c r="AA219" t="str">
        <v xml:space="preserve">0 | </v>
      </c>
      <c r="AB219" t="str">
        <v xml:space="preserve">0 | </v>
      </c>
      <c r="AC219" t="str">
        <v xml:space="preserve">0 | </v>
      </c>
      <c r="AD219" t="str">
        <v xml:space="preserve">0 | </v>
      </c>
      <c r="AE219" t="str">
        <v xml:space="preserve">0 | </v>
      </c>
      <c r="AF219" t="str">
        <v xml:space="preserve">0 | </v>
      </c>
      <c r="AG219" t="str">
        <v xml:space="preserve">0 | </v>
      </c>
      <c r="AH219" t="str">
        <v xml:space="preserve">0 | </v>
      </c>
      <c r="AI219" t="str">
        <v xml:space="preserve">0 | </v>
      </c>
      <c r="AJ219" t="str">
        <v xml:space="preserve">0 | </v>
      </c>
    </row>
    <row r="220" spans="1:36" x14ac:dyDescent="0.25">
      <c r="B220" t="str" cm="1">
        <f t="array" ref="B220:AJ220">TRANSPOSE(_xlfn._xlws.SORT(_xlfn._xlws.FILTER(plantings[planting_level]&amp;" | "&amp;plantings[planting_level_name],plantings[experiment_ID]=A220)))</f>
        <v xml:space="preserve"> | </v>
      </c>
      <c r="C220" t="str">
        <v xml:space="preserve"> | </v>
      </c>
      <c r="D220" t="str">
        <v xml:space="preserve"> | </v>
      </c>
      <c r="E220" t="str">
        <v xml:space="preserve">0 | </v>
      </c>
      <c r="F220" t="str">
        <v xml:space="preserve">0 | </v>
      </c>
      <c r="G220" t="str">
        <v xml:space="preserve">0 | </v>
      </c>
      <c r="H220" t="str">
        <v xml:space="preserve">0 | </v>
      </c>
      <c r="I220" t="str">
        <v xml:space="preserve">0 | </v>
      </c>
      <c r="J220" t="str">
        <v xml:space="preserve">0 | </v>
      </c>
      <c r="K220" t="str">
        <v xml:space="preserve">0 | </v>
      </c>
      <c r="L220" t="str">
        <v xml:space="preserve">0 | </v>
      </c>
      <c r="M220" t="str">
        <v xml:space="preserve">0 | </v>
      </c>
      <c r="N220" t="str">
        <v xml:space="preserve">0 | </v>
      </c>
      <c r="O220" t="str">
        <v xml:space="preserve">0 | </v>
      </c>
      <c r="P220" t="str">
        <v xml:space="preserve">0 | </v>
      </c>
      <c r="Q220" t="str">
        <v xml:space="preserve">0 | </v>
      </c>
      <c r="R220" t="str">
        <v xml:space="preserve">0 | </v>
      </c>
      <c r="S220" t="str">
        <v xml:space="preserve">0 | </v>
      </c>
      <c r="T220" t="str">
        <v xml:space="preserve">0 | </v>
      </c>
      <c r="U220" t="str">
        <v xml:space="preserve">0 | </v>
      </c>
      <c r="V220" t="str">
        <v xml:space="preserve">0 | </v>
      </c>
      <c r="W220" t="str">
        <v xml:space="preserve">0 | </v>
      </c>
      <c r="X220" t="str">
        <v xml:space="preserve">0 | </v>
      </c>
      <c r="Y220" t="str">
        <v xml:space="preserve">0 | </v>
      </c>
      <c r="Z220" t="str">
        <v xml:space="preserve">0 | </v>
      </c>
      <c r="AA220" t="str">
        <v xml:space="preserve">0 | </v>
      </c>
      <c r="AB220" t="str">
        <v xml:space="preserve">0 | </v>
      </c>
      <c r="AC220" t="str">
        <v xml:space="preserve">0 | </v>
      </c>
      <c r="AD220" t="str">
        <v xml:space="preserve">0 | </v>
      </c>
      <c r="AE220" t="str">
        <v xml:space="preserve">0 | </v>
      </c>
      <c r="AF220" t="str">
        <v xml:space="preserve">0 | </v>
      </c>
      <c r="AG220" t="str">
        <v xml:space="preserve">0 | </v>
      </c>
      <c r="AH220" t="str">
        <v xml:space="preserve">0 | </v>
      </c>
      <c r="AI220" t="str">
        <v xml:space="preserve">0 | </v>
      </c>
      <c r="AJ220" t="str">
        <v xml:space="preserve">0 | </v>
      </c>
    </row>
    <row r="221" spans="1:36" x14ac:dyDescent="0.25">
      <c r="B221" t="str" cm="1">
        <f t="array" ref="B221:AJ221">TRANSPOSE(_xlfn._xlws.SORT(_xlfn._xlws.FILTER(plantings[planting_level]&amp;" | "&amp;plantings[planting_level_name],plantings[experiment_ID]=A221)))</f>
        <v xml:space="preserve"> | </v>
      </c>
      <c r="C221" t="str">
        <v xml:space="preserve"> | </v>
      </c>
      <c r="D221" t="str">
        <v xml:space="preserve"> | </v>
      </c>
      <c r="E221" t="str">
        <v xml:space="preserve">0 | </v>
      </c>
      <c r="F221" t="str">
        <v xml:space="preserve">0 | </v>
      </c>
      <c r="G221" t="str">
        <v xml:space="preserve">0 | </v>
      </c>
      <c r="H221" t="str">
        <v xml:space="preserve">0 | </v>
      </c>
      <c r="I221" t="str">
        <v xml:space="preserve">0 | </v>
      </c>
      <c r="J221" t="str">
        <v xml:space="preserve">0 | </v>
      </c>
      <c r="K221" t="str">
        <v xml:space="preserve">0 | </v>
      </c>
      <c r="L221" t="str">
        <v xml:space="preserve">0 | </v>
      </c>
      <c r="M221" t="str">
        <v xml:space="preserve">0 | </v>
      </c>
      <c r="N221" t="str">
        <v xml:space="preserve">0 | </v>
      </c>
      <c r="O221" t="str">
        <v xml:space="preserve">0 | </v>
      </c>
      <c r="P221" t="str">
        <v xml:space="preserve">0 | </v>
      </c>
      <c r="Q221" t="str">
        <v xml:space="preserve">0 | </v>
      </c>
      <c r="R221" t="str">
        <v xml:space="preserve">0 | </v>
      </c>
      <c r="S221" t="str">
        <v xml:space="preserve">0 | </v>
      </c>
      <c r="T221" t="str">
        <v xml:space="preserve">0 | </v>
      </c>
      <c r="U221" t="str">
        <v xml:space="preserve">0 | </v>
      </c>
      <c r="V221" t="str">
        <v xml:space="preserve">0 | </v>
      </c>
      <c r="W221" t="str">
        <v xml:space="preserve">0 | </v>
      </c>
      <c r="X221" t="str">
        <v xml:space="preserve">0 | </v>
      </c>
      <c r="Y221" t="str">
        <v xml:space="preserve">0 | </v>
      </c>
      <c r="Z221" t="str">
        <v xml:space="preserve">0 | </v>
      </c>
      <c r="AA221" t="str">
        <v xml:space="preserve">0 | </v>
      </c>
      <c r="AB221" t="str">
        <v xml:space="preserve">0 | </v>
      </c>
      <c r="AC221" t="str">
        <v xml:space="preserve">0 | </v>
      </c>
      <c r="AD221" t="str">
        <v xml:space="preserve">0 | </v>
      </c>
      <c r="AE221" t="str">
        <v xml:space="preserve">0 | </v>
      </c>
      <c r="AF221" t="str">
        <v xml:space="preserve">0 | </v>
      </c>
      <c r="AG221" t="str">
        <v xml:space="preserve">0 | </v>
      </c>
      <c r="AH221" t="str">
        <v xml:space="preserve">0 | </v>
      </c>
      <c r="AI221" t="str">
        <v xml:space="preserve">0 | </v>
      </c>
      <c r="AJ221" t="str">
        <v xml:space="preserve">0 | </v>
      </c>
    </row>
    <row r="222" spans="1:36" x14ac:dyDescent="0.25">
      <c r="B222" t="str" cm="1">
        <f t="array" ref="B222:AJ222">TRANSPOSE(_xlfn._xlws.SORT(_xlfn._xlws.FILTER(plantings[planting_level]&amp;" | "&amp;plantings[planting_level_name],plantings[experiment_ID]=A222)))</f>
        <v xml:space="preserve"> | </v>
      </c>
      <c r="C222" t="str">
        <v xml:space="preserve"> | </v>
      </c>
      <c r="D222" t="str">
        <v xml:space="preserve"> | </v>
      </c>
      <c r="E222" t="str">
        <v xml:space="preserve">0 | </v>
      </c>
      <c r="F222" t="str">
        <v xml:space="preserve">0 | </v>
      </c>
      <c r="G222" t="str">
        <v xml:space="preserve">0 | </v>
      </c>
      <c r="H222" t="str">
        <v xml:space="preserve">0 | </v>
      </c>
      <c r="I222" t="str">
        <v xml:space="preserve">0 | </v>
      </c>
      <c r="J222" t="str">
        <v xml:space="preserve">0 | </v>
      </c>
      <c r="K222" t="str">
        <v xml:space="preserve">0 | </v>
      </c>
      <c r="L222" t="str">
        <v xml:space="preserve">0 | </v>
      </c>
      <c r="M222" t="str">
        <v xml:space="preserve">0 | </v>
      </c>
      <c r="N222" t="str">
        <v xml:space="preserve">0 | </v>
      </c>
      <c r="O222" t="str">
        <v xml:space="preserve">0 | </v>
      </c>
      <c r="P222" t="str">
        <v xml:space="preserve">0 | </v>
      </c>
      <c r="Q222" t="str">
        <v xml:space="preserve">0 | </v>
      </c>
      <c r="R222" t="str">
        <v xml:space="preserve">0 | </v>
      </c>
      <c r="S222" t="str">
        <v xml:space="preserve">0 | </v>
      </c>
      <c r="T222" t="str">
        <v xml:space="preserve">0 | </v>
      </c>
      <c r="U222" t="str">
        <v xml:space="preserve">0 | </v>
      </c>
      <c r="V222" t="str">
        <v xml:space="preserve">0 | </v>
      </c>
      <c r="W222" t="str">
        <v xml:space="preserve">0 | </v>
      </c>
      <c r="X222" t="str">
        <v xml:space="preserve">0 | </v>
      </c>
      <c r="Y222" t="str">
        <v xml:space="preserve">0 | </v>
      </c>
      <c r="Z222" t="str">
        <v xml:space="preserve">0 | </v>
      </c>
      <c r="AA222" t="str">
        <v xml:space="preserve">0 | </v>
      </c>
      <c r="AB222" t="str">
        <v xml:space="preserve">0 | </v>
      </c>
      <c r="AC222" t="str">
        <v xml:space="preserve">0 | </v>
      </c>
      <c r="AD222" t="str">
        <v xml:space="preserve">0 | </v>
      </c>
      <c r="AE222" t="str">
        <v xml:space="preserve">0 | </v>
      </c>
      <c r="AF222" t="str">
        <v xml:space="preserve">0 | </v>
      </c>
      <c r="AG222" t="str">
        <v xml:space="preserve">0 | </v>
      </c>
      <c r="AH222" t="str">
        <v xml:space="preserve">0 | </v>
      </c>
      <c r="AI222" t="str">
        <v xml:space="preserve">0 | </v>
      </c>
      <c r="AJ222" t="str">
        <v xml:space="preserve">0 | </v>
      </c>
    </row>
    <row r="223" spans="1:36" x14ac:dyDescent="0.25">
      <c r="B223" t="str" cm="1">
        <f t="array" ref="B223:AJ223">TRANSPOSE(_xlfn._xlws.SORT(_xlfn._xlws.FILTER(plantings[planting_level]&amp;" | "&amp;plantings[planting_level_name],plantings[experiment_ID]=A223)))</f>
        <v xml:space="preserve"> | </v>
      </c>
      <c r="C223" t="str">
        <v xml:space="preserve"> | </v>
      </c>
      <c r="D223" t="str">
        <v xml:space="preserve"> | </v>
      </c>
      <c r="E223" t="str">
        <v xml:space="preserve">0 | </v>
      </c>
      <c r="F223" t="str">
        <v xml:space="preserve">0 | </v>
      </c>
      <c r="G223" t="str">
        <v xml:space="preserve">0 | </v>
      </c>
      <c r="H223" t="str">
        <v xml:space="preserve">0 | </v>
      </c>
      <c r="I223" t="str">
        <v xml:space="preserve">0 | </v>
      </c>
      <c r="J223" t="str">
        <v xml:space="preserve">0 | </v>
      </c>
      <c r="K223" t="str">
        <v xml:space="preserve">0 | </v>
      </c>
      <c r="L223" t="str">
        <v xml:space="preserve">0 | </v>
      </c>
      <c r="M223" t="str">
        <v xml:space="preserve">0 | </v>
      </c>
      <c r="N223" t="str">
        <v xml:space="preserve">0 | </v>
      </c>
      <c r="O223" t="str">
        <v xml:space="preserve">0 | </v>
      </c>
      <c r="P223" t="str">
        <v xml:space="preserve">0 | </v>
      </c>
      <c r="Q223" t="str">
        <v xml:space="preserve">0 | </v>
      </c>
      <c r="R223" t="str">
        <v xml:space="preserve">0 | </v>
      </c>
      <c r="S223" t="str">
        <v xml:space="preserve">0 | </v>
      </c>
      <c r="T223" t="str">
        <v xml:space="preserve">0 | </v>
      </c>
      <c r="U223" t="str">
        <v xml:space="preserve">0 | </v>
      </c>
      <c r="V223" t="str">
        <v xml:space="preserve">0 | </v>
      </c>
      <c r="W223" t="str">
        <v xml:space="preserve">0 | </v>
      </c>
      <c r="X223" t="str">
        <v xml:space="preserve">0 | </v>
      </c>
      <c r="Y223" t="str">
        <v xml:space="preserve">0 | </v>
      </c>
      <c r="Z223" t="str">
        <v xml:space="preserve">0 | </v>
      </c>
      <c r="AA223" t="str">
        <v xml:space="preserve">0 | </v>
      </c>
      <c r="AB223" t="str">
        <v xml:space="preserve">0 | </v>
      </c>
      <c r="AC223" t="str">
        <v xml:space="preserve">0 | </v>
      </c>
      <c r="AD223" t="str">
        <v xml:space="preserve">0 | </v>
      </c>
      <c r="AE223" t="str">
        <v xml:space="preserve">0 | </v>
      </c>
      <c r="AF223" t="str">
        <v xml:space="preserve">0 | </v>
      </c>
      <c r="AG223" t="str">
        <v xml:space="preserve">0 | </v>
      </c>
      <c r="AH223" t="str">
        <v xml:space="preserve">0 | </v>
      </c>
      <c r="AI223" t="str">
        <v xml:space="preserve">0 | </v>
      </c>
      <c r="AJ223" t="str">
        <v xml:space="preserve">0 | </v>
      </c>
    </row>
    <row r="224" spans="1:36" x14ac:dyDescent="0.25">
      <c r="B224" t="str" cm="1">
        <f t="array" ref="B224:AJ224">TRANSPOSE(_xlfn._xlws.SORT(_xlfn._xlws.FILTER(plantings[planting_level]&amp;" | "&amp;plantings[planting_level_name],plantings[experiment_ID]=A224)))</f>
        <v xml:space="preserve"> | </v>
      </c>
      <c r="C224" t="str">
        <v xml:space="preserve"> | </v>
      </c>
      <c r="D224" t="str">
        <v xml:space="preserve"> | </v>
      </c>
      <c r="E224" t="str">
        <v xml:space="preserve">0 | </v>
      </c>
      <c r="F224" t="str">
        <v xml:space="preserve">0 | </v>
      </c>
      <c r="G224" t="str">
        <v xml:space="preserve">0 | </v>
      </c>
      <c r="H224" t="str">
        <v xml:space="preserve">0 | </v>
      </c>
      <c r="I224" t="str">
        <v xml:space="preserve">0 | </v>
      </c>
      <c r="J224" t="str">
        <v xml:space="preserve">0 | </v>
      </c>
      <c r="K224" t="str">
        <v xml:space="preserve">0 | </v>
      </c>
      <c r="L224" t="str">
        <v xml:space="preserve">0 | </v>
      </c>
      <c r="M224" t="str">
        <v xml:space="preserve">0 | </v>
      </c>
      <c r="N224" t="str">
        <v xml:space="preserve">0 | </v>
      </c>
      <c r="O224" t="str">
        <v xml:space="preserve">0 | </v>
      </c>
      <c r="P224" t="str">
        <v xml:space="preserve">0 | </v>
      </c>
      <c r="Q224" t="str">
        <v xml:space="preserve">0 | </v>
      </c>
      <c r="R224" t="str">
        <v xml:space="preserve">0 | </v>
      </c>
      <c r="S224" t="str">
        <v xml:space="preserve">0 | </v>
      </c>
      <c r="T224" t="str">
        <v xml:space="preserve">0 | </v>
      </c>
      <c r="U224" t="str">
        <v xml:space="preserve">0 | </v>
      </c>
      <c r="V224" t="str">
        <v xml:space="preserve">0 | </v>
      </c>
      <c r="W224" t="str">
        <v xml:space="preserve">0 | </v>
      </c>
      <c r="X224" t="str">
        <v xml:space="preserve">0 | </v>
      </c>
      <c r="Y224" t="str">
        <v xml:space="preserve">0 | </v>
      </c>
      <c r="Z224" t="str">
        <v xml:space="preserve">0 | </v>
      </c>
      <c r="AA224" t="str">
        <v xml:space="preserve">0 | </v>
      </c>
      <c r="AB224" t="str">
        <v xml:space="preserve">0 | </v>
      </c>
      <c r="AC224" t="str">
        <v xml:space="preserve">0 | </v>
      </c>
      <c r="AD224" t="str">
        <v xml:space="preserve">0 | </v>
      </c>
      <c r="AE224" t="str">
        <v xml:space="preserve">0 | </v>
      </c>
      <c r="AF224" t="str">
        <v xml:space="preserve">0 | </v>
      </c>
      <c r="AG224" t="str">
        <v xml:space="preserve">0 | </v>
      </c>
      <c r="AH224" t="str">
        <v xml:space="preserve">0 | </v>
      </c>
      <c r="AI224" t="str">
        <v xml:space="preserve">0 | </v>
      </c>
      <c r="AJ224" t="str">
        <v xml:space="preserve">0 | </v>
      </c>
    </row>
    <row r="225" spans="2:36" x14ac:dyDescent="0.25">
      <c r="B225" t="str" cm="1">
        <f t="array" ref="B225:AJ225">TRANSPOSE(_xlfn._xlws.SORT(_xlfn._xlws.FILTER(plantings[planting_level]&amp;" | "&amp;plantings[planting_level_name],plantings[experiment_ID]=A225)))</f>
        <v xml:space="preserve"> | </v>
      </c>
      <c r="C225" t="str">
        <v xml:space="preserve"> | </v>
      </c>
      <c r="D225" t="str">
        <v xml:space="preserve"> | </v>
      </c>
      <c r="E225" t="str">
        <v xml:space="preserve">0 | </v>
      </c>
      <c r="F225" t="str">
        <v xml:space="preserve">0 | </v>
      </c>
      <c r="G225" t="str">
        <v xml:space="preserve">0 | </v>
      </c>
      <c r="H225" t="str">
        <v xml:space="preserve">0 | </v>
      </c>
      <c r="I225" t="str">
        <v xml:space="preserve">0 | </v>
      </c>
      <c r="J225" t="str">
        <v xml:space="preserve">0 | </v>
      </c>
      <c r="K225" t="str">
        <v xml:space="preserve">0 | </v>
      </c>
      <c r="L225" t="str">
        <v xml:space="preserve">0 | </v>
      </c>
      <c r="M225" t="str">
        <v xml:space="preserve">0 | </v>
      </c>
      <c r="N225" t="str">
        <v xml:space="preserve">0 | </v>
      </c>
      <c r="O225" t="str">
        <v xml:space="preserve">0 | </v>
      </c>
      <c r="P225" t="str">
        <v xml:space="preserve">0 | </v>
      </c>
      <c r="Q225" t="str">
        <v xml:space="preserve">0 | </v>
      </c>
      <c r="R225" t="str">
        <v xml:space="preserve">0 | </v>
      </c>
      <c r="S225" t="str">
        <v xml:space="preserve">0 | </v>
      </c>
      <c r="T225" t="str">
        <v xml:space="preserve">0 | </v>
      </c>
      <c r="U225" t="str">
        <v xml:space="preserve">0 | </v>
      </c>
      <c r="V225" t="str">
        <v xml:space="preserve">0 | </v>
      </c>
      <c r="W225" t="str">
        <v xml:space="preserve">0 | </v>
      </c>
      <c r="X225" t="str">
        <v xml:space="preserve">0 | </v>
      </c>
      <c r="Y225" t="str">
        <v xml:space="preserve">0 | </v>
      </c>
      <c r="Z225" t="str">
        <v xml:space="preserve">0 | </v>
      </c>
      <c r="AA225" t="str">
        <v xml:space="preserve">0 | </v>
      </c>
      <c r="AB225" t="str">
        <v xml:space="preserve">0 | </v>
      </c>
      <c r="AC225" t="str">
        <v xml:space="preserve">0 | </v>
      </c>
      <c r="AD225" t="str">
        <v xml:space="preserve">0 | </v>
      </c>
      <c r="AE225" t="str">
        <v xml:space="preserve">0 | </v>
      </c>
      <c r="AF225" t="str">
        <v xml:space="preserve">0 | </v>
      </c>
      <c r="AG225" t="str">
        <v xml:space="preserve">0 | </v>
      </c>
      <c r="AH225" t="str">
        <v xml:space="preserve">0 | </v>
      </c>
      <c r="AI225" t="str">
        <v xml:space="preserve">0 | </v>
      </c>
      <c r="AJ225" t="str">
        <v xml:space="preserve">0 | </v>
      </c>
    </row>
    <row r="226" spans="2:36" x14ac:dyDescent="0.25">
      <c r="B226" t="str" cm="1">
        <f t="array" ref="B226:AJ226">TRANSPOSE(_xlfn._xlws.SORT(_xlfn._xlws.FILTER(plantings[planting_level]&amp;" | "&amp;plantings[planting_level_name],plantings[experiment_ID]=A226)))</f>
        <v xml:space="preserve"> | </v>
      </c>
      <c r="C226" t="str">
        <v xml:space="preserve"> | </v>
      </c>
      <c r="D226" t="str">
        <v xml:space="preserve"> | </v>
      </c>
      <c r="E226" t="str">
        <v xml:space="preserve">0 | </v>
      </c>
      <c r="F226" t="str">
        <v xml:space="preserve">0 | </v>
      </c>
      <c r="G226" t="str">
        <v xml:space="preserve">0 | </v>
      </c>
      <c r="H226" t="str">
        <v xml:space="preserve">0 | </v>
      </c>
      <c r="I226" t="str">
        <v xml:space="preserve">0 | </v>
      </c>
      <c r="J226" t="str">
        <v xml:space="preserve">0 | </v>
      </c>
      <c r="K226" t="str">
        <v xml:space="preserve">0 | </v>
      </c>
      <c r="L226" t="str">
        <v xml:space="preserve">0 | </v>
      </c>
      <c r="M226" t="str">
        <v xml:space="preserve">0 | </v>
      </c>
      <c r="N226" t="str">
        <v xml:space="preserve">0 | </v>
      </c>
      <c r="O226" t="str">
        <v xml:space="preserve">0 | </v>
      </c>
      <c r="P226" t="str">
        <v xml:space="preserve">0 | </v>
      </c>
      <c r="Q226" t="str">
        <v xml:space="preserve">0 | </v>
      </c>
      <c r="R226" t="str">
        <v xml:space="preserve">0 | </v>
      </c>
      <c r="S226" t="str">
        <v xml:space="preserve">0 | </v>
      </c>
      <c r="T226" t="str">
        <v xml:space="preserve">0 | </v>
      </c>
      <c r="U226" t="str">
        <v xml:space="preserve">0 | </v>
      </c>
      <c r="V226" t="str">
        <v xml:space="preserve">0 | </v>
      </c>
      <c r="W226" t="str">
        <v xml:space="preserve">0 | </v>
      </c>
      <c r="X226" t="str">
        <v xml:space="preserve">0 | </v>
      </c>
      <c r="Y226" t="str">
        <v xml:space="preserve">0 | </v>
      </c>
      <c r="Z226" t="str">
        <v xml:space="preserve">0 | </v>
      </c>
      <c r="AA226" t="str">
        <v xml:space="preserve">0 | </v>
      </c>
      <c r="AB226" t="str">
        <v xml:space="preserve">0 | </v>
      </c>
      <c r="AC226" t="str">
        <v xml:space="preserve">0 | </v>
      </c>
      <c r="AD226" t="str">
        <v xml:space="preserve">0 | </v>
      </c>
      <c r="AE226" t="str">
        <v xml:space="preserve">0 | </v>
      </c>
      <c r="AF226" t="str">
        <v xml:space="preserve">0 | </v>
      </c>
      <c r="AG226" t="str">
        <v xml:space="preserve">0 | </v>
      </c>
      <c r="AH226" t="str">
        <v xml:space="preserve">0 | </v>
      </c>
      <c r="AI226" t="str">
        <v xml:space="preserve">0 | </v>
      </c>
      <c r="AJ226" t="str">
        <v xml:space="preserve">0 | </v>
      </c>
    </row>
    <row r="227" spans="2:36" x14ac:dyDescent="0.25">
      <c r="B227" t="str" cm="1">
        <f t="array" ref="B227:AJ227">TRANSPOSE(_xlfn._xlws.SORT(_xlfn._xlws.FILTER(plantings[planting_level]&amp;" | "&amp;plantings[planting_level_name],plantings[experiment_ID]=A227)))</f>
        <v xml:space="preserve"> | </v>
      </c>
      <c r="C227" t="str">
        <v xml:space="preserve"> | </v>
      </c>
      <c r="D227" t="str">
        <v xml:space="preserve"> | </v>
      </c>
      <c r="E227" t="str">
        <v xml:space="preserve">0 | </v>
      </c>
      <c r="F227" t="str">
        <v xml:space="preserve">0 | </v>
      </c>
      <c r="G227" t="str">
        <v xml:space="preserve">0 | </v>
      </c>
      <c r="H227" t="str">
        <v xml:space="preserve">0 | </v>
      </c>
      <c r="I227" t="str">
        <v xml:space="preserve">0 | </v>
      </c>
      <c r="J227" t="str">
        <v xml:space="preserve">0 | </v>
      </c>
      <c r="K227" t="str">
        <v xml:space="preserve">0 | </v>
      </c>
      <c r="L227" t="str">
        <v xml:space="preserve">0 | </v>
      </c>
      <c r="M227" t="str">
        <v xml:space="preserve">0 | </v>
      </c>
      <c r="N227" t="str">
        <v xml:space="preserve">0 | </v>
      </c>
      <c r="O227" t="str">
        <v xml:space="preserve">0 | </v>
      </c>
      <c r="P227" t="str">
        <v xml:space="preserve">0 | </v>
      </c>
      <c r="Q227" t="str">
        <v xml:space="preserve">0 | </v>
      </c>
      <c r="R227" t="str">
        <v xml:space="preserve">0 | </v>
      </c>
      <c r="S227" t="str">
        <v xml:space="preserve">0 | </v>
      </c>
      <c r="T227" t="str">
        <v xml:space="preserve">0 | </v>
      </c>
      <c r="U227" t="str">
        <v xml:space="preserve">0 | </v>
      </c>
      <c r="V227" t="str">
        <v xml:space="preserve">0 | </v>
      </c>
      <c r="W227" t="str">
        <v xml:space="preserve">0 | </v>
      </c>
      <c r="X227" t="str">
        <v xml:space="preserve">0 | </v>
      </c>
      <c r="Y227" t="str">
        <v xml:space="preserve">0 | </v>
      </c>
      <c r="Z227" t="str">
        <v xml:space="preserve">0 | </v>
      </c>
      <c r="AA227" t="str">
        <v xml:space="preserve">0 | </v>
      </c>
      <c r="AB227" t="str">
        <v xml:space="preserve">0 | </v>
      </c>
      <c r="AC227" t="str">
        <v xml:space="preserve">0 | </v>
      </c>
      <c r="AD227" t="str">
        <v xml:space="preserve">0 | </v>
      </c>
      <c r="AE227" t="str">
        <v xml:space="preserve">0 | </v>
      </c>
      <c r="AF227" t="str">
        <v xml:space="preserve">0 | </v>
      </c>
      <c r="AG227" t="str">
        <v xml:space="preserve">0 | </v>
      </c>
      <c r="AH227" t="str">
        <v xml:space="preserve">0 | </v>
      </c>
      <c r="AI227" t="str">
        <v xml:space="preserve">0 | </v>
      </c>
      <c r="AJ227" t="str">
        <v xml:space="preserve">0 | </v>
      </c>
    </row>
    <row r="228" spans="2:36" x14ac:dyDescent="0.25">
      <c r="B228" t="str" cm="1">
        <f t="array" ref="B228:AJ228">TRANSPOSE(_xlfn._xlws.SORT(_xlfn._xlws.FILTER(plantings[planting_level]&amp;" | "&amp;plantings[planting_level_name],plantings[experiment_ID]=A228)))</f>
        <v xml:space="preserve"> | </v>
      </c>
      <c r="C228" t="str">
        <v xml:space="preserve"> | </v>
      </c>
      <c r="D228" t="str">
        <v xml:space="preserve"> | </v>
      </c>
      <c r="E228" t="str">
        <v xml:space="preserve">0 | </v>
      </c>
      <c r="F228" t="str">
        <v xml:space="preserve">0 | </v>
      </c>
      <c r="G228" t="str">
        <v xml:space="preserve">0 | </v>
      </c>
      <c r="H228" t="str">
        <v xml:space="preserve">0 | </v>
      </c>
      <c r="I228" t="str">
        <v xml:space="preserve">0 | </v>
      </c>
      <c r="J228" t="str">
        <v xml:space="preserve">0 | </v>
      </c>
      <c r="K228" t="str">
        <v xml:space="preserve">0 | </v>
      </c>
      <c r="L228" t="str">
        <v xml:space="preserve">0 | </v>
      </c>
      <c r="M228" t="str">
        <v xml:space="preserve">0 | </v>
      </c>
      <c r="N228" t="str">
        <v xml:space="preserve">0 | </v>
      </c>
      <c r="O228" t="str">
        <v xml:space="preserve">0 | </v>
      </c>
      <c r="P228" t="str">
        <v xml:space="preserve">0 | </v>
      </c>
      <c r="Q228" t="str">
        <v xml:space="preserve">0 | </v>
      </c>
      <c r="R228" t="str">
        <v xml:space="preserve">0 | </v>
      </c>
      <c r="S228" t="str">
        <v xml:space="preserve">0 | </v>
      </c>
      <c r="T228" t="str">
        <v xml:space="preserve">0 | </v>
      </c>
      <c r="U228" t="str">
        <v xml:space="preserve">0 | </v>
      </c>
      <c r="V228" t="str">
        <v xml:space="preserve">0 | </v>
      </c>
      <c r="W228" t="str">
        <v xml:space="preserve">0 | </v>
      </c>
      <c r="X228" t="str">
        <v xml:space="preserve">0 | </v>
      </c>
      <c r="Y228" t="str">
        <v xml:space="preserve">0 | </v>
      </c>
      <c r="Z228" t="str">
        <v xml:space="preserve">0 | </v>
      </c>
      <c r="AA228" t="str">
        <v xml:space="preserve">0 | </v>
      </c>
      <c r="AB228" t="str">
        <v xml:space="preserve">0 | </v>
      </c>
      <c r="AC228" t="str">
        <v xml:space="preserve">0 | </v>
      </c>
      <c r="AD228" t="str">
        <v xml:space="preserve">0 | </v>
      </c>
      <c r="AE228" t="str">
        <v xml:space="preserve">0 | </v>
      </c>
      <c r="AF228" t="str">
        <v xml:space="preserve">0 | </v>
      </c>
      <c r="AG228" t="str">
        <v xml:space="preserve">0 | </v>
      </c>
      <c r="AH228" t="str">
        <v xml:space="preserve">0 | </v>
      </c>
      <c r="AI228" t="str">
        <v xml:space="preserve">0 | </v>
      </c>
      <c r="AJ228" t="str">
        <v xml:space="preserve">0 | </v>
      </c>
    </row>
    <row r="229" spans="2:36" x14ac:dyDescent="0.25">
      <c r="B229" t="str" cm="1">
        <f t="array" ref="B229:AJ229">TRANSPOSE(_xlfn._xlws.SORT(_xlfn._xlws.FILTER(plantings[planting_level]&amp;" | "&amp;plantings[planting_level_name],plantings[experiment_ID]=A229)))</f>
        <v xml:space="preserve"> | </v>
      </c>
      <c r="C229" t="str">
        <v xml:space="preserve"> | </v>
      </c>
      <c r="D229" t="str">
        <v xml:space="preserve"> | </v>
      </c>
      <c r="E229" t="str">
        <v xml:space="preserve">0 | </v>
      </c>
      <c r="F229" t="str">
        <v xml:space="preserve">0 | </v>
      </c>
      <c r="G229" t="str">
        <v xml:space="preserve">0 | </v>
      </c>
      <c r="H229" t="str">
        <v xml:space="preserve">0 | </v>
      </c>
      <c r="I229" t="str">
        <v xml:space="preserve">0 | </v>
      </c>
      <c r="J229" t="str">
        <v xml:space="preserve">0 | </v>
      </c>
      <c r="K229" t="str">
        <v xml:space="preserve">0 | </v>
      </c>
      <c r="L229" t="str">
        <v xml:space="preserve">0 | </v>
      </c>
      <c r="M229" t="str">
        <v xml:space="preserve">0 | </v>
      </c>
      <c r="N229" t="str">
        <v xml:space="preserve">0 | </v>
      </c>
      <c r="O229" t="str">
        <v xml:space="preserve">0 | </v>
      </c>
      <c r="P229" t="str">
        <v xml:space="preserve">0 | </v>
      </c>
      <c r="Q229" t="str">
        <v xml:space="preserve">0 | </v>
      </c>
      <c r="R229" t="str">
        <v xml:space="preserve">0 | </v>
      </c>
      <c r="S229" t="str">
        <v xml:space="preserve">0 | </v>
      </c>
      <c r="T229" t="str">
        <v xml:space="preserve">0 | </v>
      </c>
      <c r="U229" t="str">
        <v xml:space="preserve">0 | </v>
      </c>
      <c r="V229" t="str">
        <v xml:space="preserve">0 | </v>
      </c>
      <c r="W229" t="str">
        <v xml:space="preserve">0 | </v>
      </c>
      <c r="X229" t="str">
        <v xml:space="preserve">0 | </v>
      </c>
      <c r="Y229" t="str">
        <v xml:space="preserve">0 | </v>
      </c>
      <c r="Z229" t="str">
        <v xml:space="preserve">0 | </v>
      </c>
      <c r="AA229" t="str">
        <v xml:space="preserve">0 | </v>
      </c>
      <c r="AB229" t="str">
        <v xml:space="preserve">0 | </v>
      </c>
      <c r="AC229" t="str">
        <v xml:space="preserve">0 | </v>
      </c>
      <c r="AD229" t="str">
        <v xml:space="preserve">0 | </v>
      </c>
      <c r="AE229" t="str">
        <v xml:space="preserve">0 | </v>
      </c>
      <c r="AF229" t="str">
        <v xml:space="preserve">0 | </v>
      </c>
      <c r="AG229" t="str">
        <v xml:space="preserve">0 | </v>
      </c>
      <c r="AH229" t="str">
        <v xml:space="preserve">0 | </v>
      </c>
      <c r="AI229" t="str">
        <v xml:space="preserve">0 | </v>
      </c>
      <c r="AJ229" t="str">
        <v xml:space="preserve">0 | </v>
      </c>
    </row>
    <row r="230" spans="2:36" x14ac:dyDescent="0.25">
      <c r="B230" t="str" cm="1">
        <f t="array" ref="B230:AJ230">TRANSPOSE(_xlfn._xlws.SORT(_xlfn._xlws.FILTER(plantings[planting_level]&amp;" | "&amp;plantings[planting_level_name],plantings[experiment_ID]=A230)))</f>
        <v xml:space="preserve"> | </v>
      </c>
      <c r="C230" t="str">
        <v xml:space="preserve"> | </v>
      </c>
      <c r="D230" t="str">
        <v xml:space="preserve"> | </v>
      </c>
      <c r="E230" t="str">
        <v xml:space="preserve">0 | </v>
      </c>
      <c r="F230" t="str">
        <v xml:space="preserve">0 | </v>
      </c>
      <c r="G230" t="str">
        <v xml:space="preserve">0 | </v>
      </c>
      <c r="H230" t="str">
        <v xml:space="preserve">0 | </v>
      </c>
      <c r="I230" t="str">
        <v xml:space="preserve">0 | </v>
      </c>
      <c r="J230" t="str">
        <v xml:space="preserve">0 | </v>
      </c>
      <c r="K230" t="str">
        <v xml:space="preserve">0 | </v>
      </c>
      <c r="L230" t="str">
        <v xml:space="preserve">0 | </v>
      </c>
      <c r="M230" t="str">
        <v xml:space="preserve">0 | </v>
      </c>
      <c r="N230" t="str">
        <v xml:space="preserve">0 | </v>
      </c>
      <c r="O230" t="str">
        <v xml:space="preserve">0 | </v>
      </c>
      <c r="P230" t="str">
        <v xml:space="preserve">0 | </v>
      </c>
      <c r="Q230" t="str">
        <v xml:space="preserve">0 | </v>
      </c>
      <c r="R230" t="str">
        <v xml:space="preserve">0 | </v>
      </c>
      <c r="S230" t="str">
        <v xml:space="preserve">0 | </v>
      </c>
      <c r="T230" t="str">
        <v xml:space="preserve">0 | </v>
      </c>
      <c r="U230" t="str">
        <v xml:space="preserve">0 | </v>
      </c>
      <c r="V230" t="str">
        <v xml:space="preserve">0 | </v>
      </c>
      <c r="W230" t="str">
        <v xml:space="preserve">0 | </v>
      </c>
      <c r="X230" t="str">
        <v xml:space="preserve">0 | </v>
      </c>
      <c r="Y230" t="str">
        <v xml:space="preserve">0 | </v>
      </c>
      <c r="Z230" t="str">
        <v xml:space="preserve">0 | </v>
      </c>
      <c r="AA230" t="str">
        <v xml:space="preserve">0 | </v>
      </c>
      <c r="AB230" t="str">
        <v xml:space="preserve">0 | </v>
      </c>
      <c r="AC230" t="str">
        <v xml:space="preserve">0 | </v>
      </c>
      <c r="AD230" t="str">
        <v xml:space="preserve">0 | </v>
      </c>
      <c r="AE230" t="str">
        <v xml:space="preserve">0 | </v>
      </c>
      <c r="AF230" t="str">
        <v xml:space="preserve">0 | </v>
      </c>
      <c r="AG230" t="str">
        <v xml:space="preserve">0 | </v>
      </c>
      <c r="AH230" t="str">
        <v xml:space="preserve">0 | </v>
      </c>
      <c r="AI230" t="str">
        <v xml:space="preserve">0 | </v>
      </c>
      <c r="AJ230" t="str">
        <v xml:space="preserve">0 | </v>
      </c>
    </row>
    <row r="231" spans="2:36" x14ac:dyDescent="0.25">
      <c r="B231" t="str" cm="1">
        <f t="array" ref="B231:AJ231">TRANSPOSE(_xlfn._xlws.SORT(_xlfn._xlws.FILTER(plantings[planting_level]&amp;" | "&amp;plantings[planting_level_name],plantings[experiment_ID]=A231)))</f>
        <v xml:space="preserve"> | </v>
      </c>
      <c r="C231" t="str">
        <v xml:space="preserve"> | </v>
      </c>
      <c r="D231" t="str">
        <v xml:space="preserve"> | </v>
      </c>
      <c r="E231" t="str">
        <v xml:space="preserve">0 | </v>
      </c>
      <c r="F231" t="str">
        <v xml:space="preserve">0 | </v>
      </c>
      <c r="G231" t="str">
        <v xml:space="preserve">0 | </v>
      </c>
      <c r="H231" t="str">
        <v xml:space="preserve">0 | </v>
      </c>
      <c r="I231" t="str">
        <v xml:space="preserve">0 | </v>
      </c>
      <c r="J231" t="str">
        <v xml:space="preserve">0 | </v>
      </c>
      <c r="K231" t="str">
        <v xml:space="preserve">0 | </v>
      </c>
      <c r="L231" t="str">
        <v xml:space="preserve">0 | </v>
      </c>
      <c r="M231" t="str">
        <v xml:space="preserve">0 | </v>
      </c>
      <c r="N231" t="str">
        <v xml:space="preserve">0 | </v>
      </c>
      <c r="O231" t="str">
        <v xml:space="preserve">0 | </v>
      </c>
      <c r="P231" t="str">
        <v xml:space="preserve">0 | </v>
      </c>
      <c r="Q231" t="str">
        <v xml:space="preserve">0 | </v>
      </c>
      <c r="R231" t="str">
        <v xml:space="preserve">0 | </v>
      </c>
      <c r="S231" t="str">
        <v xml:space="preserve">0 | </v>
      </c>
      <c r="T231" t="str">
        <v xml:space="preserve">0 | </v>
      </c>
      <c r="U231" t="str">
        <v xml:space="preserve">0 | </v>
      </c>
      <c r="V231" t="str">
        <v xml:space="preserve">0 | </v>
      </c>
      <c r="W231" t="str">
        <v xml:space="preserve">0 | </v>
      </c>
      <c r="X231" t="str">
        <v xml:space="preserve">0 | </v>
      </c>
      <c r="Y231" t="str">
        <v xml:space="preserve">0 | </v>
      </c>
      <c r="Z231" t="str">
        <v xml:space="preserve">0 | </v>
      </c>
      <c r="AA231" t="str">
        <v xml:space="preserve">0 | </v>
      </c>
      <c r="AB231" t="str">
        <v xml:space="preserve">0 | </v>
      </c>
      <c r="AC231" t="str">
        <v xml:space="preserve">0 | </v>
      </c>
      <c r="AD231" t="str">
        <v xml:space="preserve">0 | </v>
      </c>
      <c r="AE231" t="str">
        <v xml:space="preserve">0 | </v>
      </c>
      <c r="AF231" t="str">
        <v xml:space="preserve">0 | </v>
      </c>
      <c r="AG231" t="str">
        <v xml:space="preserve">0 | </v>
      </c>
      <c r="AH231" t="str">
        <v xml:space="preserve">0 | </v>
      </c>
      <c r="AI231" t="str">
        <v xml:space="preserve">0 | </v>
      </c>
      <c r="AJ231" t="str">
        <v xml:space="preserve">0 | </v>
      </c>
    </row>
    <row r="232" spans="2:36" x14ac:dyDescent="0.25">
      <c r="B232" t="str" cm="1">
        <f t="array" ref="B232:AJ232">TRANSPOSE(_xlfn._xlws.SORT(_xlfn._xlws.FILTER(plantings[planting_level]&amp;" | "&amp;plantings[planting_level_name],plantings[experiment_ID]=A232)))</f>
        <v xml:space="preserve"> | </v>
      </c>
      <c r="C232" t="str">
        <v xml:space="preserve"> | </v>
      </c>
      <c r="D232" t="str">
        <v xml:space="preserve"> | </v>
      </c>
      <c r="E232" t="str">
        <v xml:space="preserve">0 | </v>
      </c>
      <c r="F232" t="str">
        <v xml:space="preserve">0 | </v>
      </c>
      <c r="G232" t="str">
        <v xml:space="preserve">0 | </v>
      </c>
      <c r="H232" t="str">
        <v xml:space="preserve">0 | </v>
      </c>
      <c r="I232" t="str">
        <v xml:space="preserve">0 | </v>
      </c>
      <c r="J232" t="str">
        <v xml:space="preserve">0 | </v>
      </c>
      <c r="K232" t="str">
        <v xml:space="preserve">0 | </v>
      </c>
      <c r="L232" t="str">
        <v xml:space="preserve">0 | </v>
      </c>
      <c r="M232" t="str">
        <v xml:space="preserve">0 | </v>
      </c>
      <c r="N232" t="str">
        <v xml:space="preserve">0 | </v>
      </c>
      <c r="O232" t="str">
        <v xml:space="preserve">0 | </v>
      </c>
      <c r="P232" t="str">
        <v xml:space="preserve">0 | </v>
      </c>
      <c r="Q232" t="str">
        <v xml:space="preserve">0 | </v>
      </c>
      <c r="R232" t="str">
        <v xml:space="preserve">0 | </v>
      </c>
      <c r="S232" t="str">
        <v xml:space="preserve">0 | </v>
      </c>
      <c r="T232" t="str">
        <v xml:space="preserve">0 | </v>
      </c>
      <c r="U232" t="str">
        <v xml:space="preserve">0 | </v>
      </c>
      <c r="V232" t="str">
        <v xml:space="preserve">0 | </v>
      </c>
      <c r="W232" t="str">
        <v xml:space="preserve">0 | </v>
      </c>
      <c r="X232" t="str">
        <v xml:space="preserve">0 | </v>
      </c>
      <c r="Y232" t="str">
        <v xml:space="preserve">0 | </v>
      </c>
      <c r="Z232" t="str">
        <v xml:space="preserve">0 | </v>
      </c>
      <c r="AA232" t="str">
        <v xml:space="preserve">0 | </v>
      </c>
      <c r="AB232" t="str">
        <v xml:space="preserve">0 | </v>
      </c>
      <c r="AC232" t="str">
        <v xml:space="preserve">0 | </v>
      </c>
      <c r="AD232" t="str">
        <v xml:space="preserve">0 | </v>
      </c>
      <c r="AE232" t="str">
        <v xml:space="preserve">0 | </v>
      </c>
      <c r="AF232" t="str">
        <v xml:space="preserve">0 | </v>
      </c>
      <c r="AG232" t="str">
        <v xml:space="preserve">0 | </v>
      </c>
      <c r="AH232" t="str">
        <v xml:space="preserve">0 | </v>
      </c>
      <c r="AI232" t="str">
        <v xml:space="preserve">0 | </v>
      </c>
      <c r="AJ232" t="str">
        <v xml:space="preserve">0 | </v>
      </c>
    </row>
    <row r="233" spans="2:36" x14ac:dyDescent="0.25">
      <c r="B233" t="str" cm="1">
        <f t="array" ref="B233:AJ233">TRANSPOSE(_xlfn._xlws.SORT(_xlfn._xlws.FILTER(plantings[planting_level]&amp;" | "&amp;plantings[planting_level_name],plantings[experiment_ID]=A233)))</f>
        <v xml:space="preserve"> | </v>
      </c>
      <c r="C233" t="str">
        <v xml:space="preserve"> | </v>
      </c>
      <c r="D233" t="str">
        <v xml:space="preserve"> | </v>
      </c>
      <c r="E233" t="str">
        <v xml:space="preserve">0 | </v>
      </c>
      <c r="F233" t="str">
        <v xml:space="preserve">0 | </v>
      </c>
      <c r="G233" t="str">
        <v xml:space="preserve">0 | </v>
      </c>
      <c r="H233" t="str">
        <v xml:space="preserve">0 | </v>
      </c>
      <c r="I233" t="str">
        <v xml:space="preserve">0 | </v>
      </c>
      <c r="J233" t="str">
        <v xml:space="preserve">0 | </v>
      </c>
      <c r="K233" t="str">
        <v xml:space="preserve">0 | </v>
      </c>
      <c r="L233" t="str">
        <v xml:space="preserve">0 | </v>
      </c>
      <c r="M233" t="str">
        <v xml:space="preserve">0 | </v>
      </c>
      <c r="N233" t="str">
        <v xml:space="preserve">0 | </v>
      </c>
      <c r="O233" t="str">
        <v xml:space="preserve">0 | </v>
      </c>
      <c r="P233" t="str">
        <v xml:space="preserve">0 | </v>
      </c>
      <c r="Q233" t="str">
        <v xml:space="preserve">0 | </v>
      </c>
      <c r="R233" t="str">
        <v xml:space="preserve">0 | </v>
      </c>
      <c r="S233" t="str">
        <v xml:space="preserve">0 | </v>
      </c>
      <c r="T233" t="str">
        <v xml:space="preserve">0 | </v>
      </c>
      <c r="U233" t="str">
        <v xml:space="preserve">0 | </v>
      </c>
      <c r="V233" t="str">
        <v xml:space="preserve">0 | </v>
      </c>
      <c r="W233" t="str">
        <v xml:space="preserve">0 | </v>
      </c>
      <c r="X233" t="str">
        <v xml:space="preserve">0 | </v>
      </c>
      <c r="Y233" t="str">
        <v xml:space="preserve">0 | </v>
      </c>
      <c r="Z233" t="str">
        <v xml:space="preserve">0 | </v>
      </c>
      <c r="AA233" t="str">
        <v xml:space="preserve">0 | </v>
      </c>
      <c r="AB233" t="str">
        <v xml:space="preserve">0 | </v>
      </c>
      <c r="AC233" t="str">
        <v xml:space="preserve">0 | </v>
      </c>
      <c r="AD233" t="str">
        <v xml:space="preserve">0 | </v>
      </c>
      <c r="AE233" t="str">
        <v xml:space="preserve">0 | </v>
      </c>
      <c r="AF233" t="str">
        <v xml:space="preserve">0 | </v>
      </c>
      <c r="AG233" t="str">
        <v xml:space="preserve">0 | </v>
      </c>
      <c r="AH233" t="str">
        <v xml:space="preserve">0 | </v>
      </c>
      <c r="AI233" t="str">
        <v xml:space="preserve">0 | </v>
      </c>
      <c r="AJ233" t="str">
        <v xml:space="preserve">0 | </v>
      </c>
    </row>
    <row r="234" spans="2:36" x14ac:dyDescent="0.25">
      <c r="B234" t="str" cm="1">
        <f t="array" ref="B234:AJ234">TRANSPOSE(_xlfn._xlws.SORT(_xlfn._xlws.FILTER(plantings[planting_level]&amp;" | "&amp;plantings[planting_level_name],plantings[experiment_ID]=A234)))</f>
        <v xml:space="preserve"> | </v>
      </c>
      <c r="C234" t="str">
        <v xml:space="preserve"> | </v>
      </c>
      <c r="D234" t="str">
        <v xml:space="preserve"> | </v>
      </c>
      <c r="E234" t="str">
        <v xml:space="preserve">0 | </v>
      </c>
      <c r="F234" t="str">
        <v xml:space="preserve">0 | </v>
      </c>
      <c r="G234" t="str">
        <v xml:space="preserve">0 | </v>
      </c>
      <c r="H234" t="str">
        <v xml:space="preserve">0 | </v>
      </c>
      <c r="I234" t="str">
        <v xml:space="preserve">0 | </v>
      </c>
      <c r="J234" t="str">
        <v xml:space="preserve">0 | </v>
      </c>
      <c r="K234" t="str">
        <v xml:space="preserve">0 | </v>
      </c>
      <c r="L234" t="str">
        <v xml:space="preserve">0 | </v>
      </c>
      <c r="M234" t="str">
        <v xml:space="preserve">0 | </v>
      </c>
      <c r="N234" t="str">
        <v xml:space="preserve">0 | </v>
      </c>
      <c r="O234" t="str">
        <v xml:space="preserve">0 | </v>
      </c>
      <c r="P234" t="str">
        <v xml:space="preserve">0 | </v>
      </c>
      <c r="Q234" t="str">
        <v xml:space="preserve">0 | </v>
      </c>
      <c r="R234" t="str">
        <v xml:space="preserve">0 | </v>
      </c>
      <c r="S234" t="str">
        <v xml:space="preserve">0 | </v>
      </c>
      <c r="T234" t="str">
        <v xml:space="preserve">0 | </v>
      </c>
      <c r="U234" t="str">
        <v xml:space="preserve">0 | </v>
      </c>
      <c r="V234" t="str">
        <v xml:space="preserve">0 | </v>
      </c>
      <c r="W234" t="str">
        <v xml:space="preserve">0 | </v>
      </c>
      <c r="X234" t="str">
        <v xml:space="preserve">0 | </v>
      </c>
      <c r="Y234" t="str">
        <v xml:space="preserve">0 | </v>
      </c>
      <c r="Z234" t="str">
        <v xml:space="preserve">0 | </v>
      </c>
      <c r="AA234" t="str">
        <v xml:space="preserve">0 | </v>
      </c>
      <c r="AB234" t="str">
        <v xml:space="preserve">0 | </v>
      </c>
      <c r="AC234" t="str">
        <v xml:space="preserve">0 | </v>
      </c>
      <c r="AD234" t="str">
        <v xml:space="preserve">0 | </v>
      </c>
      <c r="AE234" t="str">
        <v xml:space="preserve">0 | </v>
      </c>
      <c r="AF234" t="str">
        <v xml:space="preserve">0 | </v>
      </c>
      <c r="AG234" t="str">
        <v xml:space="preserve">0 | </v>
      </c>
      <c r="AH234" t="str">
        <v xml:space="preserve">0 | </v>
      </c>
      <c r="AI234" t="str">
        <v xml:space="preserve">0 | </v>
      </c>
      <c r="AJ234" t="str">
        <v xml:space="preserve">0 | </v>
      </c>
    </row>
    <row r="235" spans="2:36" x14ac:dyDescent="0.25">
      <c r="B235" t="str" cm="1">
        <f t="array" ref="B235:AJ235">TRANSPOSE(_xlfn._xlws.SORT(_xlfn._xlws.FILTER(plantings[planting_level]&amp;" | "&amp;plantings[planting_level_name],plantings[experiment_ID]=A235)))</f>
        <v xml:space="preserve"> | </v>
      </c>
      <c r="C235" t="str">
        <v xml:space="preserve"> | </v>
      </c>
      <c r="D235" t="str">
        <v xml:space="preserve"> | </v>
      </c>
      <c r="E235" t="str">
        <v xml:space="preserve">0 | </v>
      </c>
      <c r="F235" t="str">
        <v xml:space="preserve">0 | </v>
      </c>
      <c r="G235" t="str">
        <v xml:space="preserve">0 | </v>
      </c>
      <c r="H235" t="str">
        <v xml:space="preserve">0 | </v>
      </c>
      <c r="I235" t="str">
        <v xml:space="preserve">0 | </v>
      </c>
      <c r="J235" t="str">
        <v xml:space="preserve">0 | </v>
      </c>
      <c r="K235" t="str">
        <v xml:space="preserve">0 | </v>
      </c>
      <c r="L235" t="str">
        <v xml:space="preserve">0 | </v>
      </c>
      <c r="M235" t="str">
        <v xml:space="preserve">0 | </v>
      </c>
      <c r="N235" t="str">
        <v xml:space="preserve">0 | </v>
      </c>
      <c r="O235" t="str">
        <v xml:space="preserve">0 | </v>
      </c>
      <c r="P235" t="str">
        <v xml:space="preserve">0 | </v>
      </c>
      <c r="Q235" t="str">
        <v xml:space="preserve">0 | </v>
      </c>
      <c r="R235" t="str">
        <v xml:space="preserve">0 | </v>
      </c>
      <c r="S235" t="str">
        <v xml:space="preserve">0 | </v>
      </c>
      <c r="T235" t="str">
        <v xml:space="preserve">0 | </v>
      </c>
      <c r="U235" t="str">
        <v xml:space="preserve">0 | </v>
      </c>
      <c r="V235" t="str">
        <v xml:space="preserve">0 | </v>
      </c>
      <c r="W235" t="str">
        <v xml:space="preserve">0 | </v>
      </c>
      <c r="X235" t="str">
        <v xml:space="preserve">0 | </v>
      </c>
      <c r="Y235" t="str">
        <v xml:space="preserve">0 | </v>
      </c>
      <c r="Z235" t="str">
        <v xml:space="preserve">0 | </v>
      </c>
      <c r="AA235" t="str">
        <v xml:space="preserve">0 | </v>
      </c>
      <c r="AB235" t="str">
        <v xml:space="preserve">0 | </v>
      </c>
      <c r="AC235" t="str">
        <v xml:space="preserve">0 | </v>
      </c>
      <c r="AD235" t="str">
        <v xml:space="preserve">0 | </v>
      </c>
      <c r="AE235" t="str">
        <v xml:space="preserve">0 | </v>
      </c>
      <c r="AF235" t="str">
        <v xml:space="preserve">0 | </v>
      </c>
      <c r="AG235" t="str">
        <v xml:space="preserve">0 | </v>
      </c>
      <c r="AH235" t="str">
        <v xml:space="preserve">0 | </v>
      </c>
      <c r="AI235" t="str">
        <v xml:space="preserve">0 | </v>
      </c>
      <c r="AJ235" t="str">
        <v xml:space="preserve">0 | </v>
      </c>
    </row>
    <row r="236" spans="2:36" x14ac:dyDescent="0.25">
      <c r="B236" t="str" cm="1">
        <f t="array" ref="B236:AJ236">TRANSPOSE(_xlfn._xlws.SORT(_xlfn._xlws.FILTER(plantings[planting_level]&amp;" | "&amp;plantings[planting_level_name],plantings[experiment_ID]=A236)))</f>
        <v xml:space="preserve"> | </v>
      </c>
      <c r="C236" t="str">
        <v xml:space="preserve"> | </v>
      </c>
      <c r="D236" t="str">
        <v xml:space="preserve"> | </v>
      </c>
      <c r="E236" t="str">
        <v xml:space="preserve">0 | </v>
      </c>
      <c r="F236" t="str">
        <v xml:space="preserve">0 | </v>
      </c>
      <c r="G236" t="str">
        <v xml:space="preserve">0 | </v>
      </c>
      <c r="H236" t="str">
        <v xml:space="preserve">0 | </v>
      </c>
      <c r="I236" t="str">
        <v xml:space="preserve">0 | </v>
      </c>
      <c r="J236" t="str">
        <v xml:space="preserve">0 | </v>
      </c>
      <c r="K236" t="str">
        <v xml:space="preserve">0 | </v>
      </c>
      <c r="L236" t="str">
        <v xml:space="preserve">0 | </v>
      </c>
      <c r="M236" t="str">
        <v xml:space="preserve">0 | </v>
      </c>
      <c r="N236" t="str">
        <v xml:space="preserve">0 | </v>
      </c>
      <c r="O236" t="str">
        <v xml:space="preserve">0 | </v>
      </c>
      <c r="P236" t="str">
        <v xml:space="preserve">0 | </v>
      </c>
      <c r="Q236" t="str">
        <v xml:space="preserve">0 | </v>
      </c>
      <c r="R236" t="str">
        <v xml:space="preserve">0 | </v>
      </c>
      <c r="S236" t="str">
        <v xml:space="preserve">0 | </v>
      </c>
      <c r="T236" t="str">
        <v xml:space="preserve">0 | </v>
      </c>
      <c r="U236" t="str">
        <v xml:space="preserve">0 | </v>
      </c>
      <c r="V236" t="str">
        <v xml:space="preserve">0 | </v>
      </c>
      <c r="W236" t="str">
        <v xml:space="preserve">0 | </v>
      </c>
      <c r="X236" t="str">
        <v xml:space="preserve">0 | </v>
      </c>
      <c r="Y236" t="str">
        <v xml:space="preserve">0 | </v>
      </c>
      <c r="Z236" t="str">
        <v xml:space="preserve">0 | </v>
      </c>
      <c r="AA236" t="str">
        <v xml:space="preserve">0 | </v>
      </c>
      <c r="AB236" t="str">
        <v xml:space="preserve">0 | </v>
      </c>
      <c r="AC236" t="str">
        <v xml:space="preserve">0 | </v>
      </c>
      <c r="AD236" t="str">
        <v xml:space="preserve">0 | </v>
      </c>
      <c r="AE236" t="str">
        <v xml:space="preserve">0 | </v>
      </c>
      <c r="AF236" t="str">
        <v xml:space="preserve">0 | </v>
      </c>
      <c r="AG236" t="str">
        <v xml:space="preserve">0 | </v>
      </c>
      <c r="AH236" t="str">
        <v xml:space="preserve">0 | </v>
      </c>
      <c r="AI236" t="str">
        <v xml:space="preserve">0 | </v>
      </c>
      <c r="AJ236" t="str">
        <v xml:space="preserve">0 | </v>
      </c>
    </row>
    <row r="237" spans="2:36" x14ac:dyDescent="0.25">
      <c r="B237" t="str" cm="1">
        <f t="array" ref="B237:AJ237">TRANSPOSE(_xlfn._xlws.SORT(_xlfn._xlws.FILTER(plantings[planting_level]&amp;" | "&amp;plantings[planting_level_name],plantings[experiment_ID]=A237)))</f>
        <v xml:space="preserve"> | </v>
      </c>
      <c r="C237" t="str">
        <v xml:space="preserve"> | </v>
      </c>
      <c r="D237" t="str">
        <v xml:space="preserve"> | </v>
      </c>
      <c r="E237" t="str">
        <v xml:space="preserve">0 | </v>
      </c>
      <c r="F237" t="str">
        <v xml:space="preserve">0 | </v>
      </c>
      <c r="G237" t="str">
        <v xml:space="preserve">0 | </v>
      </c>
      <c r="H237" t="str">
        <v xml:space="preserve">0 | </v>
      </c>
      <c r="I237" t="str">
        <v xml:space="preserve">0 | </v>
      </c>
      <c r="J237" t="str">
        <v xml:space="preserve">0 | </v>
      </c>
      <c r="K237" t="str">
        <v xml:space="preserve">0 | </v>
      </c>
      <c r="L237" t="str">
        <v xml:space="preserve">0 | </v>
      </c>
      <c r="M237" t="str">
        <v xml:space="preserve">0 | </v>
      </c>
      <c r="N237" t="str">
        <v xml:space="preserve">0 | </v>
      </c>
      <c r="O237" t="str">
        <v xml:space="preserve">0 | </v>
      </c>
      <c r="P237" t="str">
        <v xml:space="preserve">0 | </v>
      </c>
      <c r="Q237" t="str">
        <v xml:space="preserve">0 | </v>
      </c>
      <c r="R237" t="str">
        <v xml:space="preserve">0 | </v>
      </c>
      <c r="S237" t="str">
        <v xml:space="preserve">0 | </v>
      </c>
      <c r="T237" t="str">
        <v xml:space="preserve">0 | </v>
      </c>
      <c r="U237" t="str">
        <v xml:space="preserve">0 | </v>
      </c>
      <c r="V237" t="str">
        <v xml:space="preserve">0 | </v>
      </c>
      <c r="W237" t="str">
        <v xml:space="preserve">0 | </v>
      </c>
      <c r="X237" t="str">
        <v xml:space="preserve">0 | </v>
      </c>
      <c r="Y237" t="str">
        <v xml:space="preserve">0 | </v>
      </c>
      <c r="Z237" t="str">
        <v xml:space="preserve">0 | </v>
      </c>
      <c r="AA237" t="str">
        <v xml:space="preserve">0 | </v>
      </c>
      <c r="AB237" t="str">
        <v xml:space="preserve">0 | </v>
      </c>
      <c r="AC237" t="str">
        <v xml:space="preserve">0 | </v>
      </c>
      <c r="AD237" t="str">
        <v xml:space="preserve">0 | </v>
      </c>
      <c r="AE237" t="str">
        <v xml:space="preserve">0 | </v>
      </c>
      <c r="AF237" t="str">
        <v xml:space="preserve">0 | </v>
      </c>
      <c r="AG237" t="str">
        <v xml:space="preserve">0 | </v>
      </c>
      <c r="AH237" t="str">
        <v xml:space="preserve">0 | </v>
      </c>
      <c r="AI237" t="str">
        <v xml:space="preserve">0 | </v>
      </c>
      <c r="AJ237" t="str">
        <v xml:space="preserve">0 | </v>
      </c>
    </row>
    <row r="238" spans="2:36" x14ac:dyDescent="0.25">
      <c r="B238" t="str" cm="1">
        <f t="array" ref="B238:AJ238">TRANSPOSE(_xlfn._xlws.SORT(_xlfn._xlws.FILTER(plantings[planting_level]&amp;" | "&amp;plantings[planting_level_name],plantings[experiment_ID]=A238)))</f>
        <v xml:space="preserve"> | </v>
      </c>
      <c r="C238" t="str">
        <v xml:space="preserve"> | </v>
      </c>
      <c r="D238" t="str">
        <v xml:space="preserve"> | </v>
      </c>
      <c r="E238" t="str">
        <v xml:space="preserve">0 | </v>
      </c>
      <c r="F238" t="str">
        <v xml:space="preserve">0 | </v>
      </c>
      <c r="G238" t="str">
        <v xml:space="preserve">0 | </v>
      </c>
      <c r="H238" t="str">
        <v xml:space="preserve">0 | </v>
      </c>
      <c r="I238" t="str">
        <v xml:space="preserve">0 | </v>
      </c>
      <c r="J238" t="str">
        <v xml:space="preserve">0 | </v>
      </c>
      <c r="K238" t="str">
        <v xml:space="preserve">0 | </v>
      </c>
      <c r="L238" t="str">
        <v xml:space="preserve">0 | </v>
      </c>
      <c r="M238" t="str">
        <v xml:space="preserve">0 | </v>
      </c>
      <c r="N238" t="str">
        <v xml:space="preserve">0 | </v>
      </c>
      <c r="O238" t="str">
        <v xml:space="preserve">0 | </v>
      </c>
      <c r="P238" t="str">
        <v xml:space="preserve">0 | </v>
      </c>
      <c r="Q238" t="str">
        <v xml:space="preserve">0 | </v>
      </c>
      <c r="R238" t="str">
        <v xml:space="preserve">0 | </v>
      </c>
      <c r="S238" t="str">
        <v xml:space="preserve">0 | </v>
      </c>
      <c r="T238" t="str">
        <v xml:space="preserve">0 | </v>
      </c>
      <c r="U238" t="str">
        <v xml:space="preserve">0 | </v>
      </c>
      <c r="V238" t="str">
        <v xml:space="preserve">0 | </v>
      </c>
      <c r="W238" t="str">
        <v xml:space="preserve">0 | </v>
      </c>
      <c r="X238" t="str">
        <v xml:space="preserve">0 | </v>
      </c>
      <c r="Y238" t="str">
        <v xml:space="preserve">0 | </v>
      </c>
      <c r="Z238" t="str">
        <v xml:space="preserve">0 | </v>
      </c>
      <c r="AA238" t="str">
        <v xml:space="preserve">0 | </v>
      </c>
      <c r="AB238" t="str">
        <v xml:space="preserve">0 | </v>
      </c>
      <c r="AC238" t="str">
        <v xml:space="preserve">0 | </v>
      </c>
      <c r="AD238" t="str">
        <v xml:space="preserve">0 | </v>
      </c>
      <c r="AE238" t="str">
        <v xml:space="preserve">0 | </v>
      </c>
      <c r="AF238" t="str">
        <v xml:space="preserve">0 | </v>
      </c>
      <c r="AG238" t="str">
        <v xml:space="preserve">0 | </v>
      </c>
      <c r="AH238" t="str">
        <v xml:space="preserve">0 | </v>
      </c>
      <c r="AI238" t="str">
        <v xml:space="preserve">0 | </v>
      </c>
      <c r="AJ238" t="str">
        <v xml:space="preserve">0 | </v>
      </c>
    </row>
    <row r="239" spans="2:36" x14ac:dyDescent="0.25">
      <c r="B239" t="str" cm="1">
        <f t="array" ref="B239:AJ239">TRANSPOSE(_xlfn._xlws.SORT(_xlfn._xlws.FILTER(plantings[planting_level]&amp;" | "&amp;plantings[planting_level_name],plantings[experiment_ID]=A239)))</f>
        <v xml:space="preserve"> | </v>
      </c>
      <c r="C239" t="str">
        <v xml:space="preserve"> | </v>
      </c>
      <c r="D239" t="str">
        <v xml:space="preserve"> | </v>
      </c>
      <c r="E239" t="str">
        <v xml:space="preserve">0 | </v>
      </c>
      <c r="F239" t="str">
        <v xml:space="preserve">0 | </v>
      </c>
      <c r="G239" t="str">
        <v xml:space="preserve">0 | </v>
      </c>
      <c r="H239" t="str">
        <v xml:space="preserve">0 | </v>
      </c>
      <c r="I239" t="str">
        <v xml:space="preserve">0 | </v>
      </c>
      <c r="J239" t="str">
        <v xml:space="preserve">0 | </v>
      </c>
      <c r="K239" t="str">
        <v xml:space="preserve">0 | </v>
      </c>
      <c r="L239" t="str">
        <v xml:space="preserve">0 | </v>
      </c>
      <c r="M239" t="str">
        <v xml:space="preserve">0 | </v>
      </c>
      <c r="N239" t="str">
        <v xml:space="preserve">0 | </v>
      </c>
      <c r="O239" t="str">
        <v xml:space="preserve">0 | </v>
      </c>
      <c r="P239" t="str">
        <v xml:space="preserve">0 | </v>
      </c>
      <c r="Q239" t="str">
        <v xml:space="preserve">0 | </v>
      </c>
      <c r="R239" t="str">
        <v xml:space="preserve">0 | </v>
      </c>
      <c r="S239" t="str">
        <v xml:space="preserve">0 | </v>
      </c>
      <c r="T239" t="str">
        <v xml:space="preserve">0 | </v>
      </c>
      <c r="U239" t="str">
        <v xml:space="preserve">0 | </v>
      </c>
      <c r="V239" t="str">
        <v xml:space="preserve">0 | </v>
      </c>
      <c r="W239" t="str">
        <v xml:space="preserve">0 | </v>
      </c>
      <c r="X239" t="str">
        <v xml:space="preserve">0 | </v>
      </c>
      <c r="Y239" t="str">
        <v xml:space="preserve">0 | </v>
      </c>
      <c r="Z239" t="str">
        <v xml:space="preserve">0 | </v>
      </c>
      <c r="AA239" t="str">
        <v xml:space="preserve">0 | </v>
      </c>
      <c r="AB239" t="str">
        <v xml:space="preserve">0 | </v>
      </c>
      <c r="AC239" t="str">
        <v xml:space="preserve">0 | </v>
      </c>
      <c r="AD239" t="str">
        <v xml:space="preserve">0 | </v>
      </c>
      <c r="AE239" t="str">
        <v xml:space="preserve">0 | </v>
      </c>
      <c r="AF239" t="str">
        <v xml:space="preserve">0 | </v>
      </c>
      <c r="AG239" t="str">
        <v xml:space="preserve">0 | </v>
      </c>
      <c r="AH239" t="str">
        <v xml:space="preserve">0 | </v>
      </c>
      <c r="AI239" t="str">
        <v xml:space="preserve">0 | </v>
      </c>
      <c r="AJ239" t="str">
        <v xml:space="preserve">0 | </v>
      </c>
    </row>
    <row r="240" spans="2:36" x14ac:dyDescent="0.25">
      <c r="B240" t="str" cm="1">
        <f t="array" ref="B240:AJ240">TRANSPOSE(_xlfn._xlws.SORT(_xlfn._xlws.FILTER(plantings[planting_level]&amp;" | "&amp;plantings[planting_level_name],plantings[experiment_ID]=A240)))</f>
        <v xml:space="preserve"> | </v>
      </c>
      <c r="C240" t="str">
        <v xml:space="preserve"> | </v>
      </c>
      <c r="D240" t="str">
        <v xml:space="preserve"> | </v>
      </c>
      <c r="E240" t="str">
        <v xml:space="preserve">0 | </v>
      </c>
      <c r="F240" t="str">
        <v xml:space="preserve">0 | </v>
      </c>
      <c r="G240" t="str">
        <v xml:space="preserve">0 | </v>
      </c>
      <c r="H240" t="str">
        <v xml:space="preserve">0 | </v>
      </c>
      <c r="I240" t="str">
        <v xml:space="preserve">0 | </v>
      </c>
      <c r="J240" t="str">
        <v xml:space="preserve">0 | </v>
      </c>
      <c r="K240" t="str">
        <v xml:space="preserve">0 | </v>
      </c>
      <c r="L240" t="str">
        <v xml:space="preserve">0 | </v>
      </c>
      <c r="M240" t="str">
        <v xml:space="preserve">0 | </v>
      </c>
      <c r="N240" t="str">
        <v xml:space="preserve">0 | </v>
      </c>
      <c r="O240" t="str">
        <v xml:space="preserve">0 | </v>
      </c>
      <c r="P240" t="str">
        <v xml:space="preserve">0 | </v>
      </c>
      <c r="Q240" t="str">
        <v xml:space="preserve">0 | </v>
      </c>
      <c r="R240" t="str">
        <v xml:space="preserve">0 | </v>
      </c>
      <c r="S240" t="str">
        <v xml:space="preserve">0 | </v>
      </c>
      <c r="T240" t="str">
        <v xml:space="preserve">0 | </v>
      </c>
      <c r="U240" t="str">
        <v xml:space="preserve">0 | </v>
      </c>
      <c r="V240" t="str">
        <v xml:space="preserve">0 | </v>
      </c>
      <c r="W240" t="str">
        <v xml:space="preserve">0 | </v>
      </c>
      <c r="X240" t="str">
        <v xml:space="preserve">0 | </v>
      </c>
      <c r="Y240" t="str">
        <v xml:space="preserve">0 | </v>
      </c>
      <c r="Z240" t="str">
        <v xml:space="preserve">0 | </v>
      </c>
      <c r="AA240" t="str">
        <v xml:space="preserve">0 | </v>
      </c>
      <c r="AB240" t="str">
        <v xml:space="preserve">0 | </v>
      </c>
      <c r="AC240" t="str">
        <v xml:space="preserve">0 | </v>
      </c>
      <c r="AD240" t="str">
        <v xml:space="preserve">0 | </v>
      </c>
      <c r="AE240" t="str">
        <v xml:space="preserve">0 | </v>
      </c>
      <c r="AF240" t="str">
        <v xml:space="preserve">0 | </v>
      </c>
      <c r="AG240" t="str">
        <v xml:space="preserve">0 | </v>
      </c>
      <c r="AH240" t="str">
        <v xml:space="preserve">0 | </v>
      </c>
      <c r="AI240" t="str">
        <v xml:space="preserve">0 | </v>
      </c>
      <c r="AJ240" t="str">
        <v xml:space="preserve">0 | </v>
      </c>
    </row>
    <row r="241" spans="2:36" x14ac:dyDescent="0.25">
      <c r="B241" t="str" cm="1">
        <f t="array" ref="B241:AJ241">TRANSPOSE(_xlfn._xlws.SORT(_xlfn._xlws.FILTER(plantings[planting_level]&amp;" | "&amp;plantings[planting_level_name],plantings[experiment_ID]=A241)))</f>
        <v xml:space="preserve"> | </v>
      </c>
      <c r="C241" t="str">
        <v xml:space="preserve"> | </v>
      </c>
      <c r="D241" t="str">
        <v xml:space="preserve"> | </v>
      </c>
      <c r="E241" t="str">
        <v xml:space="preserve">0 | </v>
      </c>
      <c r="F241" t="str">
        <v xml:space="preserve">0 | </v>
      </c>
      <c r="G241" t="str">
        <v xml:space="preserve">0 | </v>
      </c>
      <c r="H241" t="str">
        <v xml:space="preserve">0 | </v>
      </c>
      <c r="I241" t="str">
        <v xml:space="preserve">0 | </v>
      </c>
      <c r="J241" t="str">
        <v xml:space="preserve">0 | </v>
      </c>
      <c r="K241" t="str">
        <v xml:space="preserve">0 | </v>
      </c>
      <c r="L241" t="str">
        <v xml:space="preserve">0 | </v>
      </c>
      <c r="M241" t="str">
        <v xml:space="preserve">0 | </v>
      </c>
      <c r="N241" t="str">
        <v xml:space="preserve">0 | </v>
      </c>
      <c r="O241" t="str">
        <v xml:space="preserve">0 | </v>
      </c>
      <c r="P241" t="str">
        <v xml:space="preserve">0 | </v>
      </c>
      <c r="Q241" t="str">
        <v xml:space="preserve">0 | </v>
      </c>
      <c r="R241" t="str">
        <v xml:space="preserve">0 | </v>
      </c>
      <c r="S241" t="str">
        <v xml:space="preserve">0 | </v>
      </c>
      <c r="T241" t="str">
        <v xml:space="preserve">0 | </v>
      </c>
      <c r="U241" t="str">
        <v xml:space="preserve">0 | </v>
      </c>
      <c r="V241" t="str">
        <v xml:space="preserve">0 | </v>
      </c>
      <c r="W241" t="str">
        <v xml:space="preserve">0 | </v>
      </c>
      <c r="X241" t="str">
        <v xml:space="preserve">0 | </v>
      </c>
      <c r="Y241" t="str">
        <v xml:space="preserve">0 | </v>
      </c>
      <c r="Z241" t="str">
        <v xml:space="preserve">0 | </v>
      </c>
      <c r="AA241" t="str">
        <v xml:space="preserve">0 | </v>
      </c>
      <c r="AB241" t="str">
        <v xml:space="preserve">0 | </v>
      </c>
      <c r="AC241" t="str">
        <v xml:space="preserve">0 | </v>
      </c>
      <c r="AD241" t="str">
        <v xml:space="preserve">0 | </v>
      </c>
      <c r="AE241" t="str">
        <v xml:space="preserve">0 | </v>
      </c>
      <c r="AF241" t="str">
        <v xml:space="preserve">0 | </v>
      </c>
      <c r="AG241" t="str">
        <v xml:space="preserve">0 | </v>
      </c>
      <c r="AH241" t="str">
        <v xml:space="preserve">0 | </v>
      </c>
      <c r="AI241" t="str">
        <v xml:space="preserve">0 | </v>
      </c>
      <c r="AJ241" t="str">
        <v xml:space="preserve">0 | </v>
      </c>
    </row>
    <row r="242" spans="2:36" x14ac:dyDescent="0.25">
      <c r="B242" t="str" cm="1">
        <f t="array" ref="B242:AJ242">TRANSPOSE(_xlfn._xlws.SORT(_xlfn._xlws.FILTER(plantings[planting_level]&amp;" | "&amp;plantings[planting_level_name],plantings[experiment_ID]=A242)))</f>
        <v xml:space="preserve"> | </v>
      </c>
      <c r="C242" t="str">
        <v xml:space="preserve"> | </v>
      </c>
      <c r="D242" t="str">
        <v xml:space="preserve"> | </v>
      </c>
      <c r="E242" t="str">
        <v xml:space="preserve">0 | </v>
      </c>
      <c r="F242" t="str">
        <v xml:space="preserve">0 | </v>
      </c>
      <c r="G242" t="str">
        <v xml:space="preserve">0 | </v>
      </c>
      <c r="H242" t="str">
        <v xml:space="preserve">0 | </v>
      </c>
      <c r="I242" t="str">
        <v xml:space="preserve">0 | </v>
      </c>
      <c r="J242" t="str">
        <v xml:space="preserve">0 | </v>
      </c>
      <c r="K242" t="str">
        <v xml:space="preserve">0 | </v>
      </c>
      <c r="L242" t="str">
        <v xml:space="preserve">0 | </v>
      </c>
      <c r="M242" t="str">
        <v xml:space="preserve">0 | </v>
      </c>
      <c r="N242" t="str">
        <v xml:space="preserve">0 | </v>
      </c>
      <c r="O242" t="str">
        <v xml:space="preserve">0 | </v>
      </c>
      <c r="P242" t="str">
        <v xml:space="preserve">0 | </v>
      </c>
      <c r="Q242" t="str">
        <v xml:space="preserve">0 | </v>
      </c>
      <c r="R242" t="str">
        <v xml:space="preserve">0 | </v>
      </c>
      <c r="S242" t="str">
        <v xml:space="preserve">0 | </v>
      </c>
      <c r="T242" t="str">
        <v xml:space="preserve">0 | </v>
      </c>
      <c r="U242" t="str">
        <v xml:space="preserve">0 | </v>
      </c>
      <c r="V242" t="str">
        <v xml:space="preserve">0 | </v>
      </c>
      <c r="W242" t="str">
        <v xml:space="preserve">0 | </v>
      </c>
      <c r="X242" t="str">
        <v xml:space="preserve">0 | </v>
      </c>
      <c r="Y242" t="str">
        <v xml:space="preserve">0 | </v>
      </c>
      <c r="Z242" t="str">
        <v xml:space="preserve">0 | </v>
      </c>
      <c r="AA242" t="str">
        <v xml:space="preserve">0 | </v>
      </c>
      <c r="AB242" t="str">
        <v xml:space="preserve">0 | </v>
      </c>
      <c r="AC242" t="str">
        <v xml:space="preserve">0 | </v>
      </c>
      <c r="AD242" t="str">
        <v xml:space="preserve">0 | </v>
      </c>
      <c r="AE242" t="str">
        <v xml:space="preserve">0 | </v>
      </c>
      <c r="AF242" t="str">
        <v xml:space="preserve">0 | </v>
      </c>
      <c r="AG242" t="str">
        <v xml:space="preserve">0 | </v>
      </c>
      <c r="AH242" t="str">
        <v xml:space="preserve">0 | </v>
      </c>
      <c r="AI242" t="str">
        <v xml:space="preserve">0 | </v>
      </c>
      <c r="AJ242" t="str">
        <v xml:space="preserve">0 | </v>
      </c>
    </row>
    <row r="243" spans="2:36" x14ac:dyDescent="0.25">
      <c r="B243" t="str" cm="1">
        <f t="array" ref="B243:AJ243">TRANSPOSE(_xlfn._xlws.SORT(_xlfn._xlws.FILTER(plantings[planting_level]&amp;" | "&amp;plantings[planting_level_name],plantings[experiment_ID]=A243)))</f>
        <v xml:space="preserve"> | </v>
      </c>
      <c r="C243" t="str">
        <v xml:space="preserve"> | </v>
      </c>
      <c r="D243" t="str">
        <v xml:space="preserve"> | </v>
      </c>
      <c r="E243" t="str">
        <v xml:space="preserve">0 | </v>
      </c>
      <c r="F243" t="str">
        <v xml:space="preserve">0 | </v>
      </c>
      <c r="G243" t="str">
        <v xml:space="preserve">0 | </v>
      </c>
      <c r="H243" t="str">
        <v xml:space="preserve">0 | </v>
      </c>
      <c r="I243" t="str">
        <v xml:space="preserve">0 | </v>
      </c>
      <c r="J243" t="str">
        <v xml:space="preserve">0 | </v>
      </c>
      <c r="K243" t="str">
        <v xml:space="preserve">0 | </v>
      </c>
      <c r="L243" t="str">
        <v xml:space="preserve">0 | </v>
      </c>
      <c r="M243" t="str">
        <v xml:space="preserve">0 | </v>
      </c>
      <c r="N243" t="str">
        <v xml:space="preserve">0 | </v>
      </c>
      <c r="O243" t="str">
        <v xml:space="preserve">0 | </v>
      </c>
      <c r="P243" t="str">
        <v xml:space="preserve">0 | </v>
      </c>
      <c r="Q243" t="str">
        <v xml:space="preserve">0 | </v>
      </c>
      <c r="R243" t="str">
        <v xml:space="preserve">0 | </v>
      </c>
      <c r="S243" t="str">
        <v xml:space="preserve">0 | </v>
      </c>
      <c r="T243" t="str">
        <v xml:space="preserve">0 | </v>
      </c>
      <c r="U243" t="str">
        <v xml:space="preserve">0 | </v>
      </c>
      <c r="V243" t="str">
        <v xml:space="preserve">0 | </v>
      </c>
      <c r="W243" t="str">
        <v xml:space="preserve">0 | </v>
      </c>
      <c r="X243" t="str">
        <v xml:space="preserve">0 | </v>
      </c>
      <c r="Y243" t="str">
        <v xml:space="preserve">0 | </v>
      </c>
      <c r="Z243" t="str">
        <v xml:space="preserve">0 | </v>
      </c>
      <c r="AA243" t="str">
        <v xml:space="preserve">0 | </v>
      </c>
      <c r="AB243" t="str">
        <v xml:space="preserve">0 | </v>
      </c>
      <c r="AC243" t="str">
        <v xml:space="preserve">0 | </v>
      </c>
      <c r="AD243" t="str">
        <v xml:space="preserve">0 | </v>
      </c>
      <c r="AE243" t="str">
        <v xml:space="preserve">0 | </v>
      </c>
      <c r="AF243" t="str">
        <v xml:space="preserve">0 | </v>
      </c>
      <c r="AG243" t="str">
        <v xml:space="preserve">0 | </v>
      </c>
      <c r="AH243" t="str">
        <v xml:space="preserve">0 | </v>
      </c>
      <c r="AI243" t="str">
        <v xml:space="preserve">0 | </v>
      </c>
      <c r="AJ243" t="str">
        <v xml:space="preserve">0 | </v>
      </c>
    </row>
    <row r="244" spans="2:36" x14ac:dyDescent="0.25">
      <c r="B244" t="str" cm="1">
        <f t="array" ref="B244:AJ244">TRANSPOSE(_xlfn._xlws.SORT(_xlfn._xlws.FILTER(plantings[planting_level]&amp;" | "&amp;plantings[planting_level_name],plantings[experiment_ID]=A244)))</f>
        <v xml:space="preserve"> | </v>
      </c>
      <c r="C244" t="str">
        <v xml:space="preserve"> | </v>
      </c>
      <c r="D244" t="str">
        <v xml:space="preserve"> | </v>
      </c>
      <c r="E244" t="str">
        <v xml:space="preserve">0 | </v>
      </c>
      <c r="F244" t="str">
        <v xml:space="preserve">0 | </v>
      </c>
      <c r="G244" t="str">
        <v xml:space="preserve">0 | </v>
      </c>
      <c r="H244" t="str">
        <v xml:space="preserve">0 | </v>
      </c>
      <c r="I244" t="str">
        <v xml:space="preserve">0 | </v>
      </c>
      <c r="J244" t="str">
        <v xml:space="preserve">0 | </v>
      </c>
      <c r="K244" t="str">
        <v xml:space="preserve">0 | </v>
      </c>
      <c r="L244" t="str">
        <v xml:space="preserve">0 | </v>
      </c>
      <c r="M244" t="str">
        <v xml:space="preserve">0 | </v>
      </c>
      <c r="N244" t="str">
        <v xml:space="preserve">0 | </v>
      </c>
      <c r="O244" t="str">
        <v xml:space="preserve">0 | </v>
      </c>
      <c r="P244" t="str">
        <v xml:space="preserve">0 | </v>
      </c>
      <c r="Q244" t="str">
        <v xml:space="preserve">0 | </v>
      </c>
      <c r="R244" t="str">
        <v xml:space="preserve">0 | </v>
      </c>
      <c r="S244" t="str">
        <v xml:space="preserve">0 | </v>
      </c>
      <c r="T244" t="str">
        <v xml:space="preserve">0 | </v>
      </c>
      <c r="U244" t="str">
        <v xml:space="preserve">0 | </v>
      </c>
      <c r="V244" t="str">
        <v xml:space="preserve">0 | </v>
      </c>
      <c r="W244" t="str">
        <v xml:space="preserve">0 | </v>
      </c>
      <c r="X244" t="str">
        <v xml:space="preserve">0 | </v>
      </c>
      <c r="Y244" t="str">
        <v xml:space="preserve">0 | </v>
      </c>
      <c r="Z244" t="str">
        <v xml:space="preserve">0 | </v>
      </c>
      <c r="AA244" t="str">
        <v xml:space="preserve">0 | </v>
      </c>
      <c r="AB244" t="str">
        <v xml:space="preserve">0 | </v>
      </c>
      <c r="AC244" t="str">
        <v xml:space="preserve">0 | </v>
      </c>
      <c r="AD244" t="str">
        <v xml:space="preserve">0 | </v>
      </c>
      <c r="AE244" t="str">
        <v xml:space="preserve">0 | </v>
      </c>
      <c r="AF244" t="str">
        <v xml:space="preserve">0 | </v>
      </c>
      <c r="AG244" t="str">
        <v xml:space="preserve">0 | </v>
      </c>
      <c r="AH244" t="str">
        <v xml:space="preserve">0 | </v>
      </c>
      <c r="AI244" t="str">
        <v xml:space="preserve">0 | </v>
      </c>
      <c r="AJ244" t="str">
        <v xml:space="preserve">0 | </v>
      </c>
    </row>
    <row r="245" spans="2:36" x14ac:dyDescent="0.25">
      <c r="B245" t="str" cm="1">
        <f t="array" ref="B245:AJ245">TRANSPOSE(_xlfn._xlws.SORT(_xlfn._xlws.FILTER(plantings[planting_level]&amp;" | "&amp;plantings[planting_level_name],plantings[experiment_ID]=A245)))</f>
        <v xml:space="preserve"> | </v>
      </c>
      <c r="C245" t="str">
        <v xml:space="preserve"> | </v>
      </c>
      <c r="D245" t="str">
        <v xml:space="preserve"> | </v>
      </c>
      <c r="E245" t="str">
        <v xml:space="preserve">0 | </v>
      </c>
      <c r="F245" t="str">
        <v xml:space="preserve">0 | </v>
      </c>
      <c r="G245" t="str">
        <v xml:space="preserve">0 | </v>
      </c>
      <c r="H245" t="str">
        <v xml:space="preserve">0 | </v>
      </c>
      <c r="I245" t="str">
        <v xml:space="preserve">0 | </v>
      </c>
      <c r="J245" t="str">
        <v xml:space="preserve">0 | </v>
      </c>
      <c r="K245" t="str">
        <v xml:space="preserve">0 | </v>
      </c>
      <c r="L245" t="str">
        <v xml:space="preserve">0 | </v>
      </c>
      <c r="M245" t="str">
        <v xml:space="preserve">0 | </v>
      </c>
      <c r="N245" t="str">
        <v xml:space="preserve">0 | </v>
      </c>
      <c r="O245" t="str">
        <v xml:space="preserve">0 | </v>
      </c>
      <c r="P245" t="str">
        <v xml:space="preserve">0 | </v>
      </c>
      <c r="Q245" t="str">
        <v xml:space="preserve">0 | </v>
      </c>
      <c r="R245" t="str">
        <v xml:space="preserve">0 | </v>
      </c>
      <c r="S245" t="str">
        <v xml:space="preserve">0 | </v>
      </c>
      <c r="T245" t="str">
        <v xml:space="preserve">0 | </v>
      </c>
      <c r="U245" t="str">
        <v xml:space="preserve">0 | </v>
      </c>
      <c r="V245" t="str">
        <v xml:space="preserve">0 | </v>
      </c>
      <c r="W245" t="str">
        <v xml:space="preserve">0 | </v>
      </c>
      <c r="X245" t="str">
        <v xml:space="preserve">0 | </v>
      </c>
      <c r="Y245" t="str">
        <v xml:space="preserve">0 | </v>
      </c>
      <c r="Z245" t="str">
        <v xml:space="preserve">0 | </v>
      </c>
      <c r="AA245" t="str">
        <v xml:space="preserve">0 | </v>
      </c>
      <c r="AB245" t="str">
        <v xml:space="preserve">0 | </v>
      </c>
      <c r="AC245" t="str">
        <v xml:space="preserve">0 | </v>
      </c>
      <c r="AD245" t="str">
        <v xml:space="preserve">0 | </v>
      </c>
      <c r="AE245" t="str">
        <v xml:space="preserve">0 | </v>
      </c>
      <c r="AF245" t="str">
        <v xml:space="preserve">0 | </v>
      </c>
      <c r="AG245" t="str">
        <v xml:space="preserve">0 | </v>
      </c>
      <c r="AH245" t="str">
        <v xml:space="preserve">0 | </v>
      </c>
      <c r="AI245" t="str">
        <v xml:space="preserve">0 | </v>
      </c>
      <c r="AJ245" t="str">
        <v xml:space="preserve">0 | </v>
      </c>
    </row>
    <row r="246" spans="2:36" x14ac:dyDescent="0.25">
      <c r="B246" t="str" cm="1">
        <f t="array" ref="B246:AJ246">TRANSPOSE(_xlfn._xlws.SORT(_xlfn._xlws.FILTER(plantings[planting_level]&amp;" | "&amp;plantings[planting_level_name],plantings[experiment_ID]=A246)))</f>
        <v xml:space="preserve"> | </v>
      </c>
      <c r="C246" t="str">
        <v xml:space="preserve"> | </v>
      </c>
      <c r="D246" t="str">
        <v xml:space="preserve"> | </v>
      </c>
      <c r="E246" t="str">
        <v xml:space="preserve">0 | </v>
      </c>
      <c r="F246" t="str">
        <v xml:space="preserve">0 | </v>
      </c>
      <c r="G246" t="str">
        <v xml:space="preserve">0 | </v>
      </c>
      <c r="H246" t="str">
        <v xml:space="preserve">0 | </v>
      </c>
      <c r="I246" t="str">
        <v xml:space="preserve">0 | </v>
      </c>
      <c r="J246" t="str">
        <v xml:space="preserve">0 | </v>
      </c>
      <c r="K246" t="str">
        <v xml:space="preserve">0 | </v>
      </c>
      <c r="L246" t="str">
        <v xml:space="preserve">0 | </v>
      </c>
      <c r="M246" t="str">
        <v xml:space="preserve">0 | </v>
      </c>
      <c r="N246" t="str">
        <v xml:space="preserve">0 | </v>
      </c>
      <c r="O246" t="str">
        <v xml:space="preserve">0 | </v>
      </c>
      <c r="P246" t="str">
        <v xml:space="preserve">0 | </v>
      </c>
      <c r="Q246" t="str">
        <v xml:space="preserve">0 | </v>
      </c>
      <c r="R246" t="str">
        <v xml:space="preserve">0 | </v>
      </c>
      <c r="S246" t="str">
        <v xml:space="preserve">0 | </v>
      </c>
      <c r="T246" t="str">
        <v xml:space="preserve">0 | </v>
      </c>
      <c r="U246" t="str">
        <v xml:space="preserve">0 | </v>
      </c>
      <c r="V246" t="str">
        <v xml:space="preserve">0 | </v>
      </c>
      <c r="W246" t="str">
        <v xml:space="preserve">0 | </v>
      </c>
      <c r="X246" t="str">
        <v xml:space="preserve">0 | </v>
      </c>
      <c r="Y246" t="str">
        <v xml:space="preserve">0 | </v>
      </c>
      <c r="Z246" t="str">
        <v xml:space="preserve">0 | </v>
      </c>
      <c r="AA246" t="str">
        <v xml:space="preserve">0 | </v>
      </c>
      <c r="AB246" t="str">
        <v xml:space="preserve">0 | </v>
      </c>
      <c r="AC246" t="str">
        <v xml:space="preserve">0 | </v>
      </c>
      <c r="AD246" t="str">
        <v xml:space="preserve">0 | </v>
      </c>
      <c r="AE246" t="str">
        <v xml:space="preserve">0 | </v>
      </c>
      <c r="AF246" t="str">
        <v xml:space="preserve">0 | </v>
      </c>
      <c r="AG246" t="str">
        <v xml:space="preserve">0 | </v>
      </c>
      <c r="AH246" t="str">
        <v xml:space="preserve">0 | </v>
      </c>
      <c r="AI246" t="str">
        <v xml:space="preserve">0 | </v>
      </c>
      <c r="AJ246" t="str">
        <v xml:space="preserve">0 | </v>
      </c>
    </row>
    <row r="247" spans="2:36" x14ac:dyDescent="0.25">
      <c r="B247" t="str" cm="1">
        <f t="array" ref="B247:AJ247">TRANSPOSE(_xlfn._xlws.SORT(_xlfn._xlws.FILTER(plantings[planting_level]&amp;" | "&amp;plantings[planting_level_name],plantings[experiment_ID]=A247)))</f>
        <v xml:space="preserve"> | </v>
      </c>
      <c r="C247" t="str">
        <v xml:space="preserve"> | </v>
      </c>
      <c r="D247" t="str">
        <v xml:space="preserve"> | </v>
      </c>
      <c r="E247" t="str">
        <v xml:space="preserve">0 | </v>
      </c>
      <c r="F247" t="str">
        <v xml:space="preserve">0 | </v>
      </c>
      <c r="G247" t="str">
        <v xml:space="preserve">0 | </v>
      </c>
      <c r="H247" t="str">
        <v xml:space="preserve">0 | </v>
      </c>
      <c r="I247" t="str">
        <v xml:space="preserve">0 | </v>
      </c>
      <c r="J247" t="str">
        <v xml:space="preserve">0 | </v>
      </c>
      <c r="K247" t="str">
        <v xml:space="preserve">0 | </v>
      </c>
      <c r="L247" t="str">
        <v xml:space="preserve">0 | </v>
      </c>
      <c r="M247" t="str">
        <v xml:space="preserve">0 | </v>
      </c>
      <c r="N247" t="str">
        <v xml:space="preserve">0 | </v>
      </c>
      <c r="O247" t="str">
        <v xml:space="preserve">0 | </v>
      </c>
      <c r="P247" t="str">
        <v xml:space="preserve">0 | </v>
      </c>
      <c r="Q247" t="str">
        <v xml:space="preserve">0 | </v>
      </c>
      <c r="R247" t="str">
        <v xml:space="preserve">0 | </v>
      </c>
      <c r="S247" t="str">
        <v xml:space="preserve">0 | </v>
      </c>
      <c r="T247" t="str">
        <v xml:space="preserve">0 | </v>
      </c>
      <c r="U247" t="str">
        <v xml:space="preserve">0 | </v>
      </c>
      <c r="V247" t="str">
        <v xml:space="preserve">0 | </v>
      </c>
      <c r="W247" t="str">
        <v xml:space="preserve">0 | </v>
      </c>
      <c r="X247" t="str">
        <v xml:space="preserve">0 | </v>
      </c>
      <c r="Y247" t="str">
        <v xml:space="preserve">0 | </v>
      </c>
      <c r="Z247" t="str">
        <v xml:space="preserve">0 | </v>
      </c>
      <c r="AA247" t="str">
        <v xml:space="preserve">0 | </v>
      </c>
      <c r="AB247" t="str">
        <v xml:space="preserve">0 | </v>
      </c>
      <c r="AC247" t="str">
        <v xml:space="preserve">0 | </v>
      </c>
      <c r="AD247" t="str">
        <v xml:space="preserve">0 | </v>
      </c>
      <c r="AE247" t="str">
        <v xml:space="preserve">0 | </v>
      </c>
      <c r="AF247" t="str">
        <v xml:space="preserve">0 | </v>
      </c>
      <c r="AG247" t="str">
        <v xml:space="preserve">0 | </v>
      </c>
      <c r="AH247" t="str">
        <v xml:space="preserve">0 | </v>
      </c>
      <c r="AI247" t="str">
        <v xml:space="preserve">0 | </v>
      </c>
      <c r="AJ247" t="str">
        <v xml:space="preserve">0 | </v>
      </c>
    </row>
    <row r="248" spans="2:36" x14ac:dyDescent="0.25">
      <c r="B248" t="str" cm="1">
        <f t="array" ref="B248:AJ248">TRANSPOSE(_xlfn._xlws.SORT(_xlfn._xlws.FILTER(plantings[planting_level]&amp;" | "&amp;plantings[planting_level_name],plantings[experiment_ID]=A248)))</f>
        <v xml:space="preserve"> | </v>
      </c>
      <c r="C248" t="str">
        <v xml:space="preserve"> | </v>
      </c>
      <c r="D248" t="str">
        <v xml:space="preserve"> | </v>
      </c>
      <c r="E248" t="str">
        <v xml:space="preserve">0 | </v>
      </c>
      <c r="F248" t="str">
        <v xml:space="preserve">0 | </v>
      </c>
      <c r="G248" t="str">
        <v xml:space="preserve">0 | </v>
      </c>
      <c r="H248" t="str">
        <v xml:space="preserve">0 | </v>
      </c>
      <c r="I248" t="str">
        <v xml:space="preserve">0 | </v>
      </c>
      <c r="J248" t="str">
        <v xml:space="preserve">0 | </v>
      </c>
      <c r="K248" t="str">
        <v xml:space="preserve">0 | </v>
      </c>
      <c r="L248" t="str">
        <v xml:space="preserve">0 | </v>
      </c>
      <c r="M248" t="str">
        <v xml:space="preserve">0 | </v>
      </c>
      <c r="N248" t="str">
        <v xml:space="preserve">0 | </v>
      </c>
      <c r="O248" t="str">
        <v xml:space="preserve">0 | </v>
      </c>
      <c r="P248" t="str">
        <v xml:space="preserve">0 | </v>
      </c>
      <c r="Q248" t="str">
        <v xml:space="preserve">0 | </v>
      </c>
      <c r="R248" t="str">
        <v xml:space="preserve">0 | </v>
      </c>
      <c r="S248" t="str">
        <v xml:space="preserve">0 | </v>
      </c>
      <c r="T248" t="str">
        <v xml:space="preserve">0 | </v>
      </c>
      <c r="U248" t="str">
        <v xml:space="preserve">0 | </v>
      </c>
      <c r="V248" t="str">
        <v xml:space="preserve">0 | </v>
      </c>
      <c r="W248" t="str">
        <v xml:space="preserve">0 | </v>
      </c>
      <c r="X248" t="str">
        <v xml:space="preserve">0 | </v>
      </c>
      <c r="Y248" t="str">
        <v xml:space="preserve">0 | </v>
      </c>
      <c r="Z248" t="str">
        <v xml:space="preserve">0 | </v>
      </c>
      <c r="AA248" t="str">
        <v xml:space="preserve">0 | </v>
      </c>
      <c r="AB248" t="str">
        <v xml:space="preserve">0 | </v>
      </c>
      <c r="AC248" t="str">
        <v xml:space="preserve">0 | </v>
      </c>
      <c r="AD248" t="str">
        <v xml:space="preserve">0 | </v>
      </c>
      <c r="AE248" t="str">
        <v xml:space="preserve">0 | </v>
      </c>
      <c r="AF248" t="str">
        <v xml:space="preserve">0 | </v>
      </c>
      <c r="AG248" t="str">
        <v xml:space="preserve">0 | </v>
      </c>
      <c r="AH248" t="str">
        <v xml:space="preserve">0 | </v>
      </c>
      <c r="AI248" t="str">
        <v xml:space="preserve">0 | </v>
      </c>
      <c r="AJ248" t="str">
        <v xml:space="preserve">0 | </v>
      </c>
    </row>
    <row r="249" spans="2:36" x14ac:dyDescent="0.25">
      <c r="B249" t="str" cm="1">
        <f t="array" ref="B249:AJ249">TRANSPOSE(_xlfn._xlws.SORT(_xlfn._xlws.FILTER(plantings[planting_level]&amp;" | "&amp;plantings[planting_level_name],plantings[experiment_ID]=A249)))</f>
        <v xml:space="preserve"> | </v>
      </c>
      <c r="C249" t="str">
        <v xml:space="preserve"> | </v>
      </c>
      <c r="D249" t="str">
        <v xml:space="preserve"> | </v>
      </c>
      <c r="E249" t="str">
        <v xml:space="preserve">0 | </v>
      </c>
      <c r="F249" t="str">
        <v xml:space="preserve">0 | </v>
      </c>
      <c r="G249" t="str">
        <v xml:space="preserve">0 | </v>
      </c>
      <c r="H249" t="str">
        <v xml:space="preserve">0 | </v>
      </c>
      <c r="I249" t="str">
        <v xml:space="preserve">0 | </v>
      </c>
      <c r="J249" t="str">
        <v xml:space="preserve">0 | </v>
      </c>
      <c r="K249" t="str">
        <v xml:space="preserve">0 | </v>
      </c>
      <c r="L249" t="str">
        <v xml:space="preserve">0 | </v>
      </c>
      <c r="M249" t="str">
        <v xml:space="preserve">0 | </v>
      </c>
      <c r="N249" t="str">
        <v xml:space="preserve">0 | </v>
      </c>
      <c r="O249" t="str">
        <v xml:space="preserve">0 | </v>
      </c>
      <c r="P249" t="str">
        <v xml:space="preserve">0 | </v>
      </c>
      <c r="Q249" t="str">
        <v xml:space="preserve">0 | </v>
      </c>
      <c r="R249" t="str">
        <v xml:space="preserve">0 | </v>
      </c>
      <c r="S249" t="str">
        <v xml:space="preserve">0 | </v>
      </c>
      <c r="T249" t="str">
        <v xml:space="preserve">0 | </v>
      </c>
      <c r="U249" t="str">
        <v xml:space="preserve">0 | </v>
      </c>
      <c r="V249" t="str">
        <v xml:space="preserve">0 | </v>
      </c>
      <c r="W249" t="str">
        <v xml:space="preserve">0 | </v>
      </c>
      <c r="X249" t="str">
        <v xml:space="preserve">0 | </v>
      </c>
      <c r="Y249" t="str">
        <v xml:space="preserve">0 | </v>
      </c>
      <c r="Z249" t="str">
        <v xml:space="preserve">0 | </v>
      </c>
      <c r="AA249" t="str">
        <v xml:space="preserve">0 | </v>
      </c>
      <c r="AB249" t="str">
        <v xml:space="preserve">0 | </v>
      </c>
      <c r="AC249" t="str">
        <v xml:space="preserve">0 | </v>
      </c>
      <c r="AD249" t="str">
        <v xml:space="preserve">0 | </v>
      </c>
      <c r="AE249" t="str">
        <v xml:space="preserve">0 | </v>
      </c>
      <c r="AF249" t="str">
        <v xml:space="preserve">0 | </v>
      </c>
      <c r="AG249" t="str">
        <v xml:space="preserve">0 | </v>
      </c>
      <c r="AH249" t="str">
        <v xml:space="preserve">0 | </v>
      </c>
      <c r="AI249" t="str">
        <v xml:space="preserve">0 | </v>
      </c>
      <c r="AJ249" t="str">
        <v xml:space="preserve">0 | </v>
      </c>
    </row>
    <row r="250" spans="2:36" x14ac:dyDescent="0.25">
      <c r="B250" t="str" cm="1">
        <f t="array" ref="B250:AJ250">TRANSPOSE(_xlfn._xlws.SORT(_xlfn._xlws.FILTER(plantings[planting_level]&amp;" | "&amp;plantings[planting_level_name],plantings[experiment_ID]=A250)))</f>
        <v xml:space="preserve"> | </v>
      </c>
      <c r="C250" t="str">
        <v xml:space="preserve"> | </v>
      </c>
      <c r="D250" t="str">
        <v xml:space="preserve"> | </v>
      </c>
      <c r="E250" t="str">
        <v xml:space="preserve">0 | </v>
      </c>
      <c r="F250" t="str">
        <v xml:space="preserve">0 | </v>
      </c>
      <c r="G250" t="str">
        <v xml:space="preserve">0 | </v>
      </c>
      <c r="H250" t="str">
        <v xml:space="preserve">0 | </v>
      </c>
      <c r="I250" t="str">
        <v xml:space="preserve">0 | </v>
      </c>
      <c r="J250" t="str">
        <v xml:space="preserve">0 | </v>
      </c>
      <c r="K250" t="str">
        <v xml:space="preserve">0 | </v>
      </c>
      <c r="L250" t="str">
        <v xml:space="preserve">0 | </v>
      </c>
      <c r="M250" t="str">
        <v xml:space="preserve">0 | </v>
      </c>
      <c r="N250" t="str">
        <v xml:space="preserve">0 | </v>
      </c>
      <c r="O250" t="str">
        <v xml:space="preserve">0 | </v>
      </c>
      <c r="P250" t="str">
        <v xml:space="preserve">0 | </v>
      </c>
      <c r="Q250" t="str">
        <v xml:space="preserve">0 | </v>
      </c>
      <c r="R250" t="str">
        <v xml:space="preserve">0 | </v>
      </c>
      <c r="S250" t="str">
        <v xml:space="preserve">0 | </v>
      </c>
      <c r="T250" t="str">
        <v xml:space="preserve">0 | </v>
      </c>
      <c r="U250" t="str">
        <v xml:space="preserve">0 | </v>
      </c>
      <c r="V250" t="str">
        <v xml:space="preserve">0 | </v>
      </c>
      <c r="W250" t="str">
        <v xml:space="preserve">0 | </v>
      </c>
      <c r="X250" t="str">
        <v xml:space="preserve">0 | </v>
      </c>
      <c r="Y250" t="str">
        <v xml:space="preserve">0 | </v>
      </c>
      <c r="Z250" t="str">
        <v xml:space="preserve">0 | </v>
      </c>
      <c r="AA250" t="str">
        <v xml:space="preserve">0 | </v>
      </c>
      <c r="AB250" t="str">
        <v xml:space="preserve">0 | </v>
      </c>
      <c r="AC250" t="str">
        <v xml:space="preserve">0 | </v>
      </c>
      <c r="AD250" t="str">
        <v xml:space="preserve">0 | </v>
      </c>
      <c r="AE250" t="str">
        <v xml:space="preserve">0 | </v>
      </c>
      <c r="AF250" t="str">
        <v xml:space="preserve">0 | </v>
      </c>
      <c r="AG250" t="str">
        <v xml:space="preserve">0 | </v>
      </c>
      <c r="AH250" t="str">
        <v xml:space="preserve">0 | </v>
      </c>
      <c r="AI250" t="str">
        <v xml:space="preserve">0 | </v>
      </c>
      <c r="AJ250" t="str">
        <v xml:space="preserve">0 | </v>
      </c>
    </row>
    <row r="251" spans="2:36" x14ac:dyDescent="0.25">
      <c r="B251" t="str" cm="1">
        <f t="array" ref="B251:AJ251">TRANSPOSE(_xlfn._xlws.SORT(_xlfn._xlws.FILTER(plantings[planting_level]&amp;" | "&amp;plantings[planting_level_name],plantings[experiment_ID]=A251)))</f>
        <v xml:space="preserve"> | </v>
      </c>
      <c r="C251" t="str">
        <v xml:space="preserve"> | </v>
      </c>
      <c r="D251" t="str">
        <v xml:space="preserve"> | </v>
      </c>
      <c r="E251" t="str">
        <v xml:space="preserve">0 | </v>
      </c>
      <c r="F251" t="str">
        <v xml:space="preserve">0 | </v>
      </c>
      <c r="G251" t="str">
        <v xml:space="preserve">0 | </v>
      </c>
      <c r="H251" t="str">
        <v xml:space="preserve">0 | </v>
      </c>
      <c r="I251" t="str">
        <v xml:space="preserve">0 | </v>
      </c>
      <c r="J251" t="str">
        <v xml:space="preserve">0 | </v>
      </c>
      <c r="K251" t="str">
        <v xml:space="preserve">0 | </v>
      </c>
      <c r="L251" t="str">
        <v xml:space="preserve">0 | </v>
      </c>
      <c r="M251" t="str">
        <v xml:space="preserve">0 | </v>
      </c>
      <c r="N251" t="str">
        <v xml:space="preserve">0 | </v>
      </c>
      <c r="O251" t="str">
        <v xml:space="preserve">0 | </v>
      </c>
      <c r="P251" t="str">
        <v xml:space="preserve">0 | </v>
      </c>
      <c r="Q251" t="str">
        <v xml:space="preserve">0 | </v>
      </c>
      <c r="R251" t="str">
        <v xml:space="preserve">0 | </v>
      </c>
      <c r="S251" t="str">
        <v xml:space="preserve">0 | </v>
      </c>
      <c r="T251" t="str">
        <v xml:space="preserve">0 | </v>
      </c>
      <c r="U251" t="str">
        <v xml:space="preserve">0 | </v>
      </c>
      <c r="V251" t="str">
        <v xml:space="preserve">0 | </v>
      </c>
      <c r="W251" t="str">
        <v xml:space="preserve">0 | </v>
      </c>
      <c r="X251" t="str">
        <v xml:space="preserve">0 | </v>
      </c>
      <c r="Y251" t="str">
        <v xml:space="preserve">0 | </v>
      </c>
      <c r="Z251" t="str">
        <v xml:space="preserve">0 | </v>
      </c>
      <c r="AA251" t="str">
        <v xml:space="preserve">0 | </v>
      </c>
      <c r="AB251" t="str">
        <v xml:space="preserve">0 | </v>
      </c>
      <c r="AC251" t="str">
        <v xml:space="preserve">0 | </v>
      </c>
      <c r="AD251" t="str">
        <v xml:space="preserve">0 | </v>
      </c>
      <c r="AE251" t="str">
        <v xml:space="preserve">0 | </v>
      </c>
      <c r="AF251" t="str">
        <v xml:space="preserve">0 | </v>
      </c>
      <c r="AG251" t="str">
        <v xml:space="preserve">0 | </v>
      </c>
      <c r="AH251" t="str">
        <v xml:space="preserve">0 | </v>
      </c>
      <c r="AI251" t="str">
        <v xml:space="preserve">0 | </v>
      </c>
      <c r="AJ251" t="str">
        <v xml:space="preserve">0 | </v>
      </c>
    </row>
    <row r="252" spans="2:36" x14ac:dyDescent="0.25">
      <c r="B252" t="str" cm="1">
        <f t="array" ref="B252:AJ252">TRANSPOSE(_xlfn._xlws.SORT(_xlfn._xlws.FILTER(plantings[planting_level]&amp;" | "&amp;plantings[planting_level_name],plantings[experiment_ID]=A252)))</f>
        <v xml:space="preserve"> | </v>
      </c>
      <c r="C252" t="str">
        <v xml:space="preserve"> | </v>
      </c>
      <c r="D252" t="str">
        <v xml:space="preserve"> | </v>
      </c>
      <c r="E252" t="str">
        <v xml:space="preserve">0 | </v>
      </c>
      <c r="F252" t="str">
        <v xml:space="preserve">0 | </v>
      </c>
      <c r="G252" t="str">
        <v xml:space="preserve">0 | </v>
      </c>
      <c r="H252" t="str">
        <v xml:space="preserve">0 | </v>
      </c>
      <c r="I252" t="str">
        <v xml:space="preserve">0 | </v>
      </c>
      <c r="J252" t="str">
        <v xml:space="preserve">0 | </v>
      </c>
      <c r="K252" t="str">
        <v xml:space="preserve">0 | </v>
      </c>
      <c r="L252" t="str">
        <v xml:space="preserve">0 | </v>
      </c>
      <c r="M252" t="str">
        <v xml:space="preserve">0 | </v>
      </c>
      <c r="N252" t="str">
        <v xml:space="preserve">0 | </v>
      </c>
      <c r="O252" t="str">
        <v xml:space="preserve">0 | </v>
      </c>
      <c r="P252" t="str">
        <v xml:space="preserve">0 | </v>
      </c>
      <c r="Q252" t="str">
        <v xml:space="preserve">0 | </v>
      </c>
      <c r="R252" t="str">
        <v xml:space="preserve">0 | </v>
      </c>
      <c r="S252" t="str">
        <v xml:space="preserve">0 | </v>
      </c>
      <c r="T252" t="str">
        <v xml:space="preserve">0 | </v>
      </c>
      <c r="U252" t="str">
        <v xml:space="preserve">0 | </v>
      </c>
      <c r="V252" t="str">
        <v xml:space="preserve">0 | </v>
      </c>
      <c r="W252" t="str">
        <v xml:space="preserve">0 | </v>
      </c>
      <c r="X252" t="str">
        <v xml:space="preserve">0 | </v>
      </c>
      <c r="Y252" t="str">
        <v xml:space="preserve">0 | </v>
      </c>
      <c r="Z252" t="str">
        <v xml:space="preserve">0 | </v>
      </c>
      <c r="AA252" t="str">
        <v xml:space="preserve">0 | </v>
      </c>
      <c r="AB252" t="str">
        <v xml:space="preserve">0 | </v>
      </c>
      <c r="AC252" t="str">
        <v xml:space="preserve">0 | </v>
      </c>
      <c r="AD252" t="str">
        <v xml:space="preserve">0 | </v>
      </c>
      <c r="AE252" t="str">
        <v xml:space="preserve">0 | </v>
      </c>
      <c r="AF252" t="str">
        <v xml:space="preserve">0 | </v>
      </c>
      <c r="AG252" t="str">
        <v xml:space="preserve">0 | </v>
      </c>
      <c r="AH252" t="str">
        <v xml:space="preserve">0 | </v>
      </c>
      <c r="AI252" t="str">
        <v xml:space="preserve">0 | </v>
      </c>
      <c r="AJ252" t="str">
        <v xml:space="preserve">0 | </v>
      </c>
    </row>
    <row r="253" spans="2:36" x14ac:dyDescent="0.25">
      <c r="B253" t="str" cm="1">
        <f t="array" ref="B253:AJ253">TRANSPOSE(_xlfn._xlws.SORT(_xlfn._xlws.FILTER(plantings[planting_level]&amp;" | "&amp;plantings[planting_level_name],plantings[experiment_ID]=A253)))</f>
        <v xml:space="preserve"> | </v>
      </c>
      <c r="C253" t="str">
        <v xml:space="preserve"> | </v>
      </c>
      <c r="D253" t="str">
        <v xml:space="preserve"> | </v>
      </c>
      <c r="E253" t="str">
        <v xml:space="preserve">0 | </v>
      </c>
      <c r="F253" t="str">
        <v xml:space="preserve">0 | </v>
      </c>
      <c r="G253" t="str">
        <v xml:space="preserve">0 | </v>
      </c>
      <c r="H253" t="str">
        <v xml:space="preserve">0 | </v>
      </c>
      <c r="I253" t="str">
        <v xml:space="preserve">0 | </v>
      </c>
      <c r="J253" t="str">
        <v xml:space="preserve">0 | </v>
      </c>
      <c r="K253" t="str">
        <v xml:space="preserve">0 | </v>
      </c>
      <c r="L253" t="str">
        <v xml:space="preserve">0 | </v>
      </c>
      <c r="M253" t="str">
        <v xml:space="preserve">0 | </v>
      </c>
      <c r="N253" t="str">
        <v xml:space="preserve">0 | </v>
      </c>
      <c r="O253" t="str">
        <v xml:space="preserve">0 | </v>
      </c>
      <c r="P253" t="str">
        <v xml:space="preserve">0 | </v>
      </c>
      <c r="Q253" t="str">
        <v xml:space="preserve">0 | </v>
      </c>
      <c r="R253" t="str">
        <v xml:space="preserve">0 | </v>
      </c>
      <c r="S253" t="str">
        <v xml:space="preserve">0 | </v>
      </c>
      <c r="T253" t="str">
        <v xml:space="preserve">0 | </v>
      </c>
      <c r="U253" t="str">
        <v xml:space="preserve">0 | </v>
      </c>
      <c r="V253" t="str">
        <v xml:space="preserve">0 | </v>
      </c>
      <c r="W253" t="str">
        <v xml:space="preserve">0 | </v>
      </c>
      <c r="X253" t="str">
        <v xml:space="preserve">0 | </v>
      </c>
      <c r="Y253" t="str">
        <v xml:space="preserve">0 | </v>
      </c>
      <c r="Z253" t="str">
        <v xml:space="preserve">0 | </v>
      </c>
      <c r="AA253" t="str">
        <v xml:space="preserve">0 | </v>
      </c>
      <c r="AB253" t="str">
        <v xml:space="preserve">0 | </v>
      </c>
      <c r="AC253" t="str">
        <v xml:space="preserve">0 | </v>
      </c>
      <c r="AD253" t="str">
        <v xml:space="preserve">0 | </v>
      </c>
      <c r="AE253" t="str">
        <v xml:space="preserve">0 | </v>
      </c>
      <c r="AF253" t="str">
        <v xml:space="preserve">0 | </v>
      </c>
      <c r="AG253" t="str">
        <v xml:space="preserve">0 | </v>
      </c>
      <c r="AH253" t="str">
        <v xml:space="preserve">0 | </v>
      </c>
      <c r="AI253" t="str">
        <v xml:space="preserve">0 | </v>
      </c>
      <c r="AJ253" t="str">
        <v xml:space="preserve">0 | </v>
      </c>
    </row>
    <row r="254" spans="2:36" x14ac:dyDescent="0.25">
      <c r="B254" t="str" cm="1">
        <f t="array" ref="B254:AJ254">TRANSPOSE(_xlfn._xlws.SORT(_xlfn._xlws.FILTER(plantings[planting_level]&amp;" | "&amp;plantings[planting_level_name],plantings[experiment_ID]=A254)))</f>
        <v xml:space="preserve"> | </v>
      </c>
      <c r="C254" t="str">
        <v xml:space="preserve"> | </v>
      </c>
      <c r="D254" t="str">
        <v xml:space="preserve"> | </v>
      </c>
      <c r="E254" t="str">
        <v xml:space="preserve">0 | </v>
      </c>
      <c r="F254" t="str">
        <v xml:space="preserve">0 | </v>
      </c>
      <c r="G254" t="str">
        <v xml:space="preserve">0 | </v>
      </c>
      <c r="H254" t="str">
        <v xml:space="preserve">0 | </v>
      </c>
      <c r="I254" t="str">
        <v xml:space="preserve">0 | </v>
      </c>
      <c r="J254" t="str">
        <v xml:space="preserve">0 | </v>
      </c>
      <c r="K254" t="str">
        <v xml:space="preserve">0 | </v>
      </c>
      <c r="L254" t="str">
        <v xml:space="preserve">0 | </v>
      </c>
      <c r="M254" t="str">
        <v xml:space="preserve">0 | </v>
      </c>
      <c r="N254" t="str">
        <v xml:space="preserve">0 | </v>
      </c>
      <c r="O254" t="str">
        <v xml:space="preserve">0 | </v>
      </c>
      <c r="P254" t="str">
        <v xml:space="preserve">0 | </v>
      </c>
      <c r="Q254" t="str">
        <v xml:space="preserve">0 | </v>
      </c>
      <c r="R254" t="str">
        <v xml:space="preserve">0 | </v>
      </c>
      <c r="S254" t="str">
        <v xml:space="preserve">0 | </v>
      </c>
      <c r="T254" t="str">
        <v xml:space="preserve">0 | </v>
      </c>
      <c r="U254" t="str">
        <v xml:space="preserve">0 | </v>
      </c>
      <c r="V254" t="str">
        <v xml:space="preserve">0 | </v>
      </c>
      <c r="W254" t="str">
        <v xml:space="preserve">0 | </v>
      </c>
      <c r="X254" t="str">
        <v xml:space="preserve">0 | </v>
      </c>
      <c r="Y254" t="str">
        <v xml:space="preserve">0 | </v>
      </c>
      <c r="Z254" t="str">
        <v xml:space="preserve">0 | </v>
      </c>
      <c r="AA254" t="str">
        <v xml:space="preserve">0 | </v>
      </c>
      <c r="AB254" t="str">
        <v xml:space="preserve">0 | </v>
      </c>
      <c r="AC254" t="str">
        <v xml:space="preserve">0 | </v>
      </c>
      <c r="AD254" t="str">
        <v xml:space="preserve">0 | </v>
      </c>
      <c r="AE254" t="str">
        <v xml:space="preserve">0 | </v>
      </c>
      <c r="AF254" t="str">
        <v xml:space="preserve">0 | </v>
      </c>
      <c r="AG254" t="str">
        <v xml:space="preserve">0 | </v>
      </c>
      <c r="AH254" t="str">
        <v xml:space="preserve">0 | </v>
      </c>
      <c r="AI254" t="str">
        <v xml:space="preserve">0 | </v>
      </c>
      <c r="AJ254" t="str">
        <v xml:space="preserve">0 | </v>
      </c>
    </row>
    <row r="255" spans="2:36" x14ac:dyDescent="0.25">
      <c r="B255" t="str" cm="1">
        <f t="array" ref="B255:AJ255">TRANSPOSE(_xlfn._xlws.SORT(_xlfn._xlws.FILTER(plantings[planting_level]&amp;" | "&amp;plantings[planting_level_name],plantings[experiment_ID]=A255)))</f>
        <v xml:space="preserve"> | </v>
      </c>
      <c r="C255" t="str">
        <v xml:space="preserve"> | </v>
      </c>
      <c r="D255" t="str">
        <v xml:space="preserve"> | </v>
      </c>
      <c r="E255" t="str">
        <v xml:space="preserve">0 | </v>
      </c>
      <c r="F255" t="str">
        <v xml:space="preserve">0 | </v>
      </c>
      <c r="G255" t="str">
        <v xml:space="preserve">0 | </v>
      </c>
      <c r="H255" t="str">
        <v xml:space="preserve">0 | </v>
      </c>
      <c r="I255" t="str">
        <v xml:space="preserve">0 | </v>
      </c>
      <c r="J255" t="str">
        <v xml:space="preserve">0 | </v>
      </c>
      <c r="K255" t="str">
        <v xml:space="preserve">0 | </v>
      </c>
      <c r="L255" t="str">
        <v xml:space="preserve">0 | </v>
      </c>
      <c r="M255" t="str">
        <v xml:space="preserve">0 | </v>
      </c>
      <c r="N255" t="str">
        <v xml:space="preserve">0 | </v>
      </c>
      <c r="O255" t="str">
        <v xml:space="preserve">0 | </v>
      </c>
      <c r="P255" t="str">
        <v xml:space="preserve">0 | </v>
      </c>
      <c r="Q255" t="str">
        <v xml:space="preserve">0 | </v>
      </c>
      <c r="R255" t="str">
        <v xml:space="preserve">0 | </v>
      </c>
      <c r="S255" t="str">
        <v xml:space="preserve">0 | </v>
      </c>
      <c r="T255" t="str">
        <v xml:space="preserve">0 | </v>
      </c>
      <c r="U255" t="str">
        <v xml:space="preserve">0 | </v>
      </c>
      <c r="V255" t="str">
        <v xml:space="preserve">0 | </v>
      </c>
      <c r="W255" t="str">
        <v xml:space="preserve">0 | </v>
      </c>
      <c r="X255" t="str">
        <v xml:space="preserve">0 | </v>
      </c>
      <c r="Y255" t="str">
        <v xml:space="preserve">0 | </v>
      </c>
      <c r="Z255" t="str">
        <v xml:space="preserve">0 | </v>
      </c>
      <c r="AA255" t="str">
        <v xml:space="preserve">0 | </v>
      </c>
      <c r="AB255" t="str">
        <v xml:space="preserve">0 | </v>
      </c>
      <c r="AC255" t="str">
        <v xml:space="preserve">0 | </v>
      </c>
      <c r="AD255" t="str">
        <v xml:space="preserve">0 | </v>
      </c>
      <c r="AE255" t="str">
        <v xml:space="preserve">0 | </v>
      </c>
      <c r="AF255" t="str">
        <v xml:space="preserve">0 | </v>
      </c>
      <c r="AG255" t="str">
        <v xml:space="preserve">0 | </v>
      </c>
      <c r="AH255" t="str">
        <v xml:space="preserve">0 | </v>
      </c>
      <c r="AI255" t="str">
        <v xml:space="preserve">0 | </v>
      </c>
      <c r="AJ255" t="str">
        <v xml:space="preserve">0 | </v>
      </c>
    </row>
    <row r="256" spans="2:36" x14ac:dyDescent="0.25">
      <c r="B256" t="str" cm="1">
        <f t="array" ref="B256:AJ256">TRANSPOSE(_xlfn._xlws.SORT(_xlfn._xlws.FILTER(plantings[planting_level]&amp;" | "&amp;plantings[planting_level_name],plantings[experiment_ID]=A256)))</f>
        <v xml:space="preserve"> | </v>
      </c>
      <c r="C256" t="str">
        <v xml:space="preserve"> | </v>
      </c>
      <c r="D256" t="str">
        <v xml:space="preserve"> | </v>
      </c>
      <c r="E256" t="str">
        <v xml:space="preserve">0 | </v>
      </c>
      <c r="F256" t="str">
        <v xml:space="preserve">0 | </v>
      </c>
      <c r="G256" t="str">
        <v xml:space="preserve">0 | </v>
      </c>
      <c r="H256" t="str">
        <v xml:space="preserve">0 | </v>
      </c>
      <c r="I256" t="str">
        <v xml:space="preserve">0 | </v>
      </c>
      <c r="J256" t="str">
        <v xml:space="preserve">0 | </v>
      </c>
      <c r="K256" t="str">
        <v xml:space="preserve">0 | </v>
      </c>
      <c r="L256" t="str">
        <v xml:space="preserve">0 | </v>
      </c>
      <c r="M256" t="str">
        <v xml:space="preserve">0 | </v>
      </c>
      <c r="N256" t="str">
        <v xml:space="preserve">0 | </v>
      </c>
      <c r="O256" t="str">
        <v xml:space="preserve">0 | </v>
      </c>
      <c r="P256" t="str">
        <v xml:space="preserve">0 | </v>
      </c>
      <c r="Q256" t="str">
        <v xml:space="preserve">0 | </v>
      </c>
      <c r="R256" t="str">
        <v xml:space="preserve">0 | </v>
      </c>
      <c r="S256" t="str">
        <v xml:space="preserve">0 | </v>
      </c>
      <c r="T256" t="str">
        <v xml:space="preserve">0 | </v>
      </c>
      <c r="U256" t="str">
        <v xml:space="preserve">0 | </v>
      </c>
      <c r="V256" t="str">
        <v xml:space="preserve">0 | </v>
      </c>
      <c r="W256" t="str">
        <v xml:space="preserve">0 | </v>
      </c>
      <c r="X256" t="str">
        <v xml:space="preserve">0 | </v>
      </c>
      <c r="Y256" t="str">
        <v xml:space="preserve">0 | </v>
      </c>
      <c r="Z256" t="str">
        <v xml:space="preserve">0 | </v>
      </c>
      <c r="AA256" t="str">
        <v xml:space="preserve">0 | </v>
      </c>
      <c r="AB256" t="str">
        <v xml:space="preserve">0 | </v>
      </c>
      <c r="AC256" t="str">
        <v xml:space="preserve">0 | </v>
      </c>
      <c r="AD256" t="str">
        <v xml:space="preserve">0 | </v>
      </c>
      <c r="AE256" t="str">
        <v xml:space="preserve">0 | </v>
      </c>
      <c r="AF256" t="str">
        <v xml:space="preserve">0 | </v>
      </c>
      <c r="AG256" t="str">
        <v xml:space="preserve">0 | </v>
      </c>
      <c r="AH256" t="str">
        <v xml:space="preserve">0 | </v>
      </c>
      <c r="AI256" t="str">
        <v xml:space="preserve">0 | </v>
      </c>
      <c r="AJ256" t="str">
        <v xml:space="preserve">0 | </v>
      </c>
    </row>
    <row r="257" spans="2:36" x14ac:dyDescent="0.25">
      <c r="B257" t="str" cm="1">
        <f t="array" ref="B257:AJ257">TRANSPOSE(_xlfn._xlws.SORT(_xlfn._xlws.FILTER(plantings[planting_level]&amp;" | "&amp;plantings[planting_level_name],plantings[experiment_ID]=A257)))</f>
        <v xml:space="preserve"> | </v>
      </c>
      <c r="C257" t="str">
        <v xml:space="preserve"> | </v>
      </c>
      <c r="D257" t="str">
        <v xml:space="preserve"> | </v>
      </c>
      <c r="E257" t="str">
        <v xml:space="preserve">0 | </v>
      </c>
      <c r="F257" t="str">
        <v xml:space="preserve">0 | </v>
      </c>
      <c r="G257" t="str">
        <v xml:space="preserve">0 | </v>
      </c>
      <c r="H257" t="str">
        <v xml:space="preserve">0 | </v>
      </c>
      <c r="I257" t="str">
        <v xml:space="preserve">0 | </v>
      </c>
      <c r="J257" t="str">
        <v xml:space="preserve">0 | </v>
      </c>
      <c r="K257" t="str">
        <v xml:space="preserve">0 | </v>
      </c>
      <c r="L257" t="str">
        <v xml:space="preserve">0 | </v>
      </c>
      <c r="M257" t="str">
        <v xml:space="preserve">0 | </v>
      </c>
      <c r="N257" t="str">
        <v xml:space="preserve">0 | </v>
      </c>
      <c r="O257" t="str">
        <v xml:space="preserve">0 | </v>
      </c>
      <c r="P257" t="str">
        <v xml:space="preserve">0 | </v>
      </c>
      <c r="Q257" t="str">
        <v xml:space="preserve">0 | </v>
      </c>
      <c r="R257" t="str">
        <v xml:space="preserve">0 | </v>
      </c>
      <c r="S257" t="str">
        <v xml:space="preserve">0 | </v>
      </c>
      <c r="T257" t="str">
        <v xml:space="preserve">0 | </v>
      </c>
      <c r="U257" t="str">
        <v xml:space="preserve">0 | </v>
      </c>
      <c r="V257" t="str">
        <v xml:space="preserve">0 | </v>
      </c>
      <c r="W257" t="str">
        <v xml:space="preserve">0 | </v>
      </c>
      <c r="X257" t="str">
        <v xml:space="preserve">0 | </v>
      </c>
      <c r="Y257" t="str">
        <v xml:space="preserve">0 | </v>
      </c>
      <c r="Z257" t="str">
        <v xml:space="preserve">0 | </v>
      </c>
      <c r="AA257" t="str">
        <v xml:space="preserve">0 | </v>
      </c>
      <c r="AB257" t="str">
        <v xml:space="preserve">0 | </v>
      </c>
      <c r="AC257" t="str">
        <v xml:space="preserve">0 | </v>
      </c>
      <c r="AD257" t="str">
        <v xml:space="preserve">0 | </v>
      </c>
      <c r="AE257" t="str">
        <v xml:space="preserve">0 | </v>
      </c>
      <c r="AF257" t="str">
        <v xml:space="preserve">0 | </v>
      </c>
      <c r="AG257" t="str">
        <v xml:space="preserve">0 | </v>
      </c>
      <c r="AH257" t="str">
        <v xml:space="preserve">0 | </v>
      </c>
      <c r="AI257" t="str">
        <v xml:space="preserve">0 | </v>
      </c>
      <c r="AJ257" t="str">
        <v xml:space="preserve">0 | </v>
      </c>
    </row>
    <row r="258" spans="2:36" x14ac:dyDescent="0.25">
      <c r="B258" t="str" cm="1">
        <f t="array" ref="B258:AJ258">TRANSPOSE(_xlfn._xlws.SORT(_xlfn._xlws.FILTER(plantings[planting_level]&amp;" | "&amp;plantings[planting_level_name],plantings[experiment_ID]=A258)))</f>
        <v xml:space="preserve"> | </v>
      </c>
      <c r="C258" t="str">
        <v xml:space="preserve"> | </v>
      </c>
      <c r="D258" t="str">
        <v xml:space="preserve"> | </v>
      </c>
      <c r="E258" t="str">
        <v xml:space="preserve">0 | </v>
      </c>
      <c r="F258" t="str">
        <v xml:space="preserve">0 | </v>
      </c>
      <c r="G258" t="str">
        <v xml:space="preserve">0 | </v>
      </c>
      <c r="H258" t="str">
        <v xml:space="preserve">0 | </v>
      </c>
      <c r="I258" t="str">
        <v xml:space="preserve">0 | </v>
      </c>
      <c r="J258" t="str">
        <v xml:space="preserve">0 | </v>
      </c>
      <c r="K258" t="str">
        <v xml:space="preserve">0 | </v>
      </c>
      <c r="L258" t="str">
        <v xml:space="preserve">0 | </v>
      </c>
      <c r="M258" t="str">
        <v xml:space="preserve">0 | </v>
      </c>
      <c r="N258" t="str">
        <v xml:space="preserve">0 | </v>
      </c>
      <c r="O258" t="str">
        <v xml:space="preserve">0 | </v>
      </c>
      <c r="P258" t="str">
        <v xml:space="preserve">0 | </v>
      </c>
      <c r="Q258" t="str">
        <v xml:space="preserve">0 | </v>
      </c>
      <c r="R258" t="str">
        <v xml:space="preserve">0 | </v>
      </c>
      <c r="S258" t="str">
        <v xml:space="preserve">0 | </v>
      </c>
      <c r="T258" t="str">
        <v xml:space="preserve">0 | </v>
      </c>
      <c r="U258" t="str">
        <v xml:space="preserve">0 | </v>
      </c>
      <c r="V258" t="str">
        <v xml:space="preserve">0 | </v>
      </c>
      <c r="W258" t="str">
        <v xml:space="preserve">0 | </v>
      </c>
      <c r="X258" t="str">
        <v xml:space="preserve">0 | </v>
      </c>
      <c r="Y258" t="str">
        <v xml:space="preserve">0 | </v>
      </c>
      <c r="Z258" t="str">
        <v xml:space="preserve">0 | </v>
      </c>
      <c r="AA258" t="str">
        <v xml:space="preserve">0 | </v>
      </c>
      <c r="AB258" t="str">
        <v xml:space="preserve">0 | </v>
      </c>
      <c r="AC258" t="str">
        <v xml:space="preserve">0 | </v>
      </c>
      <c r="AD258" t="str">
        <v xml:space="preserve">0 | </v>
      </c>
      <c r="AE258" t="str">
        <v xml:space="preserve">0 | </v>
      </c>
      <c r="AF258" t="str">
        <v xml:space="preserve">0 | </v>
      </c>
      <c r="AG258" t="str">
        <v xml:space="preserve">0 | </v>
      </c>
      <c r="AH258" t="str">
        <v xml:space="preserve">0 | </v>
      </c>
      <c r="AI258" t="str">
        <v xml:space="preserve">0 | </v>
      </c>
      <c r="AJ258" t="str">
        <v xml:space="preserve">0 | </v>
      </c>
    </row>
    <row r="259" spans="2:36" x14ac:dyDescent="0.25">
      <c r="B259" t="str" cm="1">
        <f t="array" ref="B259:AJ259">TRANSPOSE(_xlfn._xlws.SORT(_xlfn._xlws.FILTER(plantings[planting_level]&amp;" | "&amp;plantings[planting_level_name],plantings[experiment_ID]=A259)))</f>
        <v xml:space="preserve"> | </v>
      </c>
      <c r="C259" t="str">
        <v xml:space="preserve"> | </v>
      </c>
      <c r="D259" t="str">
        <v xml:space="preserve"> | </v>
      </c>
      <c r="E259" t="str">
        <v xml:space="preserve">0 | </v>
      </c>
      <c r="F259" t="str">
        <v xml:space="preserve">0 | </v>
      </c>
      <c r="G259" t="str">
        <v xml:space="preserve">0 | </v>
      </c>
      <c r="H259" t="str">
        <v xml:space="preserve">0 | </v>
      </c>
      <c r="I259" t="str">
        <v xml:space="preserve">0 | </v>
      </c>
      <c r="J259" t="str">
        <v xml:space="preserve">0 | </v>
      </c>
      <c r="K259" t="str">
        <v xml:space="preserve">0 | </v>
      </c>
      <c r="L259" t="str">
        <v xml:space="preserve">0 | </v>
      </c>
      <c r="M259" t="str">
        <v xml:space="preserve">0 | </v>
      </c>
      <c r="N259" t="str">
        <v xml:space="preserve">0 | </v>
      </c>
      <c r="O259" t="str">
        <v xml:space="preserve">0 | </v>
      </c>
      <c r="P259" t="str">
        <v xml:space="preserve">0 | </v>
      </c>
      <c r="Q259" t="str">
        <v xml:space="preserve">0 | </v>
      </c>
      <c r="R259" t="str">
        <v xml:space="preserve">0 | </v>
      </c>
      <c r="S259" t="str">
        <v xml:space="preserve">0 | </v>
      </c>
      <c r="T259" t="str">
        <v xml:space="preserve">0 | </v>
      </c>
      <c r="U259" t="str">
        <v xml:space="preserve">0 | </v>
      </c>
      <c r="V259" t="str">
        <v xml:space="preserve">0 | </v>
      </c>
      <c r="W259" t="str">
        <v xml:space="preserve">0 | </v>
      </c>
      <c r="X259" t="str">
        <v xml:space="preserve">0 | </v>
      </c>
      <c r="Y259" t="str">
        <v xml:space="preserve">0 | </v>
      </c>
      <c r="Z259" t="str">
        <v xml:space="preserve">0 | </v>
      </c>
      <c r="AA259" t="str">
        <v xml:space="preserve">0 | </v>
      </c>
      <c r="AB259" t="str">
        <v xml:space="preserve">0 | </v>
      </c>
      <c r="AC259" t="str">
        <v xml:space="preserve">0 | </v>
      </c>
      <c r="AD259" t="str">
        <v xml:space="preserve">0 | </v>
      </c>
      <c r="AE259" t="str">
        <v xml:space="preserve">0 | </v>
      </c>
      <c r="AF259" t="str">
        <v xml:space="preserve">0 | </v>
      </c>
      <c r="AG259" t="str">
        <v xml:space="preserve">0 | </v>
      </c>
      <c r="AH259" t="str">
        <v xml:space="preserve">0 | </v>
      </c>
      <c r="AI259" t="str">
        <v xml:space="preserve">0 | </v>
      </c>
      <c r="AJ259" t="str">
        <v xml:space="preserve">0 | </v>
      </c>
    </row>
    <row r="260" spans="2:36" x14ac:dyDescent="0.25">
      <c r="B260" t="str" cm="1">
        <f t="array" ref="B260:AJ260">TRANSPOSE(_xlfn._xlws.SORT(_xlfn._xlws.FILTER(plantings[planting_level]&amp;" | "&amp;plantings[planting_level_name],plantings[experiment_ID]=A260)))</f>
        <v xml:space="preserve"> | </v>
      </c>
      <c r="C260" t="str">
        <v xml:space="preserve"> | </v>
      </c>
      <c r="D260" t="str">
        <v xml:space="preserve"> | </v>
      </c>
      <c r="E260" t="str">
        <v xml:space="preserve">0 | </v>
      </c>
      <c r="F260" t="str">
        <v xml:space="preserve">0 | </v>
      </c>
      <c r="G260" t="str">
        <v xml:space="preserve">0 | </v>
      </c>
      <c r="H260" t="str">
        <v xml:space="preserve">0 | </v>
      </c>
      <c r="I260" t="str">
        <v xml:space="preserve">0 | </v>
      </c>
      <c r="J260" t="str">
        <v xml:space="preserve">0 | </v>
      </c>
      <c r="K260" t="str">
        <v xml:space="preserve">0 | </v>
      </c>
      <c r="L260" t="str">
        <v xml:space="preserve">0 | </v>
      </c>
      <c r="M260" t="str">
        <v xml:space="preserve">0 | </v>
      </c>
      <c r="N260" t="str">
        <v xml:space="preserve">0 | </v>
      </c>
      <c r="O260" t="str">
        <v xml:space="preserve">0 | </v>
      </c>
      <c r="P260" t="str">
        <v xml:space="preserve">0 | </v>
      </c>
      <c r="Q260" t="str">
        <v xml:space="preserve">0 | </v>
      </c>
      <c r="R260" t="str">
        <v xml:space="preserve">0 | </v>
      </c>
      <c r="S260" t="str">
        <v xml:space="preserve">0 | </v>
      </c>
      <c r="T260" t="str">
        <v xml:space="preserve">0 | </v>
      </c>
      <c r="U260" t="str">
        <v xml:space="preserve">0 | </v>
      </c>
      <c r="V260" t="str">
        <v xml:space="preserve">0 | </v>
      </c>
      <c r="W260" t="str">
        <v xml:space="preserve">0 | </v>
      </c>
      <c r="X260" t="str">
        <v xml:space="preserve">0 | </v>
      </c>
      <c r="Y260" t="str">
        <v xml:space="preserve">0 | </v>
      </c>
      <c r="Z260" t="str">
        <v xml:space="preserve">0 | </v>
      </c>
      <c r="AA260" t="str">
        <v xml:space="preserve">0 | </v>
      </c>
      <c r="AB260" t="str">
        <v xml:space="preserve">0 | </v>
      </c>
      <c r="AC260" t="str">
        <v xml:space="preserve">0 | </v>
      </c>
      <c r="AD260" t="str">
        <v xml:space="preserve">0 | </v>
      </c>
      <c r="AE260" t="str">
        <v xml:space="preserve">0 | </v>
      </c>
      <c r="AF260" t="str">
        <v xml:space="preserve">0 | </v>
      </c>
      <c r="AG260" t="str">
        <v xml:space="preserve">0 | </v>
      </c>
      <c r="AH260" t="str">
        <v xml:space="preserve">0 | </v>
      </c>
      <c r="AI260" t="str">
        <v xml:space="preserve">0 | </v>
      </c>
      <c r="AJ260" t="str">
        <v xml:space="preserve">0 | </v>
      </c>
    </row>
    <row r="261" spans="2:36" x14ac:dyDescent="0.25">
      <c r="B261" t="str" cm="1">
        <f t="array" ref="B261:AJ261">TRANSPOSE(_xlfn._xlws.SORT(_xlfn._xlws.FILTER(plantings[planting_level]&amp;" | "&amp;plantings[planting_level_name],plantings[experiment_ID]=A261)))</f>
        <v xml:space="preserve"> | </v>
      </c>
      <c r="C261" t="str">
        <v xml:space="preserve"> | </v>
      </c>
      <c r="D261" t="str">
        <v xml:space="preserve"> | </v>
      </c>
      <c r="E261" t="str">
        <v xml:space="preserve">0 | </v>
      </c>
      <c r="F261" t="str">
        <v xml:space="preserve">0 | </v>
      </c>
      <c r="G261" t="str">
        <v xml:space="preserve">0 | </v>
      </c>
      <c r="H261" t="str">
        <v xml:space="preserve">0 | </v>
      </c>
      <c r="I261" t="str">
        <v xml:space="preserve">0 | </v>
      </c>
      <c r="J261" t="str">
        <v xml:space="preserve">0 | </v>
      </c>
      <c r="K261" t="str">
        <v xml:space="preserve">0 | </v>
      </c>
      <c r="L261" t="str">
        <v xml:space="preserve">0 | </v>
      </c>
      <c r="M261" t="str">
        <v xml:space="preserve">0 | </v>
      </c>
      <c r="N261" t="str">
        <v xml:space="preserve">0 | </v>
      </c>
      <c r="O261" t="str">
        <v xml:space="preserve">0 | </v>
      </c>
      <c r="P261" t="str">
        <v xml:space="preserve">0 | </v>
      </c>
      <c r="Q261" t="str">
        <v xml:space="preserve">0 | </v>
      </c>
      <c r="R261" t="str">
        <v xml:space="preserve">0 | </v>
      </c>
      <c r="S261" t="str">
        <v xml:space="preserve">0 | </v>
      </c>
      <c r="T261" t="str">
        <v xml:space="preserve">0 | </v>
      </c>
      <c r="U261" t="str">
        <v xml:space="preserve">0 | </v>
      </c>
      <c r="V261" t="str">
        <v xml:space="preserve">0 | </v>
      </c>
      <c r="W261" t="str">
        <v xml:space="preserve">0 | </v>
      </c>
      <c r="X261" t="str">
        <v xml:space="preserve">0 | </v>
      </c>
      <c r="Y261" t="str">
        <v xml:space="preserve">0 | </v>
      </c>
      <c r="Z261" t="str">
        <v xml:space="preserve">0 | </v>
      </c>
      <c r="AA261" t="str">
        <v xml:space="preserve">0 | </v>
      </c>
      <c r="AB261" t="str">
        <v xml:space="preserve">0 | </v>
      </c>
      <c r="AC261" t="str">
        <v xml:space="preserve">0 | </v>
      </c>
      <c r="AD261" t="str">
        <v xml:space="preserve">0 | </v>
      </c>
      <c r="AE261" t="str">
        <v xml:space="preserve">0 | </v>
      </c>
      <c r="AF261" t="str">
        <v xml:space="preserve">0 | </v>
      </c>
      <c r="AG261" t="str">
        <v xml:space="preserve">0 | </v>
      </c>
      <c r="AH261" t="str">
        <v xml:space="preserve">0 | </v>
      </c>
      <c r="AI261" t="str">
        <v xml:space="preserve">0 | </v>
      </c>
      <c r="AJ261" t="str">
        <v xml:space="preserve">0 | </v>
      </c>
    </row>
    <row r="262" spans="2:36" x14ac:dyDescent="0.25">
      <c r="B262" t="str" cm="1">
        <f t="array" ref="B262:AJ262">TRANSPOSE(_xlfn._xlws.SORT(_xlfn._xlws.FILTER(plantings[planting_level]&amp;" | "&amp;plantings[planting_level_name],plantings[experiment_ID]=A262)))</f>
        <v xml:space="preserve"> | </v>
      </c>
      <c r="C262" t="str">
        <v xml:space="preserve"> | </v>
      </c>
      <c r="D262" t="str">
        <v xml:space="preserve"> | </v>
      </c>
      <c r="E262" t="str">
        <v xml:space="preserve">0 | </v>
      </c>
      <c r="F262" t="str">
        <v xml:space="preserve">0 | </v>
      </c>
      <c r="G262" t="str">
        <v xml:space="preserve">0 | </v>
      </c>
      <c r="H262" t="str">
        <v xml:space="preserve">0 | </v>
      </c>
      <c r="I262" t="str">
        <v xml:space="preserve">0 | </v>
      </c>
      <c r="J262" t="str">
        <v xml:space="preserve">0 | </v>
      </c>
      <c r="K262" t="str">
        <v xml:space="preserve">0 | </v>
      </c>
      <c r="L262" t="str">
        <v xml:space="preserve">0 | </v>
      </c>
      <c r="M262" t="str">
        <v xml:space="preserve">0 | </v>
      </c>
      <c r="N262" t="str">
        <v xml:space="preserve">0 | </v>
      </c>
      <c r="O262" t="str">
        <v xml:space="preserve">0 | </v>
      </c>
      <c r="P262" t="str">
        <v xml:space="preserve">0 | </v>
      </c>
      <c r="Q262" t="str">
        <v xml:space="preserve">0 | </v>
      </c>
      <c r="R262" t="str">
        <v xml:space="preserve">0 | </v>
      </c>
      <c r="S262" t="str">
        <v xml:space="preserve">0 | </v>
      </c>
      <c r="T262" t="str">
        <v xml:space="preserve">0 | </v>
      </c>
      <c r="U262" t="str">
        <v xml:space="preserve">0 | </v>
      </c>
      <c r="V262" t="str">
        <v xml:space="preserve">0 | </v>
      </c>
      <c r="W262" t="str">
        <v xml:space="preserve">0 | </v>
      </c>
      <c r="X262" t="str">
        <v xml:space="preserve">0 | </v>
      </c>
      <c r="Y262" t="str">
        <v xml:space="preserve">0 | </v>
      </c>
      <c r="Z262" t="str">
        <v xml:space="preserve">0 | </v>
      </c>
      <c r="AA262" t="str">
        <v xml:space="preserve">0 | </v>
      </c>
      <c r="AB262" t="str">
        <v xml:space="preserve">0 | </v>
      </c>
      <c r="AC262" t="str">
        <v xml:space="preserve">0 | </v>
      </c>
      <c r="AD262" t="str">
        <v xml:space="preserve">0 | </v>
      </c>
      <c r="AE262" t="str">
        <v xml:space="preserve">0 | </v>
      </c>
      <c r="AF262" t="str">
        <v xml:space="preserve">0 | </v>
      </c>
      <c r="AG262" t="str">
        <v xml:space="preserve">0 | </v>
      </c>
      <c r="AH262" t="str">
        <v xml:space="preserve">0 | </v>
      </c>
      <c r="AI262" t="str">
        <v xml:space="preserve">0 | </v>
      </c>
      <c r="AJ262" t="str">
        <v xml:space="preserve">0 | </v>
      </c>
    </row>
    <row r="263" spans="2:36" x14ac:dyDescent="0.25">
      <c r="B263" t="str" cm="1">
        <f t="array" ref="B263:AJ263">TRANSPOSE(_xlfn._xlws.SORT(_xlfn._xlws.FILTER(plantings[planting_level]&amp;" | "&amp;plantings[planting_level_name],plantings[experiment_ID]=A263)))</f>
        <v xml:space="preserve"> | </v>
      </c>
      <c r="C263" t="str">
        <v xml:space="preserve"> | </v>
      </c>
      <c r="D263" t="str">
        <v xml:space="preserve"> | </v>
      </c>
      <c r="E263" t="str">
        <v xml:space="preserve">0 | </v>
      </c>
      <c r="F263" t="str">
        <v xml:space="preserve">0 | </v>
      </c>
      <c r="G263" t="str">
        <v xml:space="preserve">0 | </v>
      </c>
      <c r="H263" t="str">
        <v xml:space="preserve">0 | </v>
      </c>
      <c r="I263" t="str">
        <v xml:space="preserve">0 | </v>
      </c>
      <c r="J263" t="str">
        <v xml:space="preserve">0 | </v>
      </c>
      <c r="K263" t="str">
        <v xml:space="preserve">0 | </v>
      </c>
      <c r="L263" t="str">
        <v xml:space="preserve">0 | </v>
      </c>
      <c r="M263" t="str">
        <v xml:space="preserve">0 | </v>
      </c>
      <c r="N263" t="str">
        <v xml:space="preserve">0 | </v>
      </c>
      <c r="O263" t="str">
        <v xml:space="preserve">0 | </v>
      </c>
      <c r="P263" t="str">
        <v xml:space="preserve">0 | </v>
      </c>
      <c r="Q263" t="str">
        <v xml:space="preserve">0 | </v>
      </c>
      <c r="R263" t="str">
        <v xml:space="preserve">0 | </v>
      </c>
      <c r="S263" t="str">
        <v xml:space="preserve">0 | </v>
      </c>
      <c r="T263" t="str">
        <v xml:space="preserve">0 | </v>
      </c>
      <c r="U263" t="str">
        <v xml:space="preserve">0 | </v>
      </c>
      <c r="V263" t="str">
        <v xml:space="preserve">0 | </v>
      </c>
      <c r="W263" t="str">
        <v xml:space="preserve">0 | </v>
      </c>
      <c r="X263" t="str">
        <v xml:space="preserve">0 | </v>
      </c>
      <c r="Y263" t="str">
        <v xml:space="preserve">0 | </v>
      </c>
      <c r="Z263" t="str">
        <v xml:space="preserve">0 | </v>
      </c>
      <c r="AA263" t="str">
        <v xml:space="preserve">0 | </v>
      </c>
      <c r="AB263" t="str">
        <v xml:space="preserve">0 | </v>
      </c>
      <c r="AC263" t="str">
        <v xml:space="preserve">0 | </v>
      </c>
      <c r="AD263" t="str">
        <v xml:space="preserve">0 | </v>
      </c>
      <c r="AE263" t="str">
        <v xml:space="preserve">0 | </v>
      </c>
      <c r="AF263" t="str">
        <v xml:space="preserve">0 | </v>
      </c>
      <c r="AG263" t="str">
        <v xml:space="preserve">0 | </v>
      </c>
      <c r="AH263" t="str">
        <v xml:space="preserve">0 | </v>
      </c>
      <c r="AI263" t="str">
        <v xml:space="preserve">0 | </v>
      </c>
      <c r="AJ263" t="str">
        <v xml:space="preserve">0 | </v>
      </c>
    </row>
    <row r="264" spans="2:36" x14ac:dyDescent="0.25">
      <c r="B264" t="str" cm="1">
        <f t="array" ref="B264:AJ264">TRANSPOSE(_xlfn._xlws.SORT(_xlfn._xlws.FILTER(plantings[planting_level]&amp;" | "&amp;plantings[planting_level_name],plantings[experiment_ID]=A264)))</f>
        <v xml:space="preserve"> | </v>
      </c>
      <c r="C264" t="str">
        <v xml:space="preserve"> | </v>
      </c>
      <c r="D264" t="str">
        <v xml:space="preserve"> | </v>
      </c>
      <c r="E264" t="str">
        <v xml:space="preserve">0 | </v>
      </c>
      <c r="F264" t="str">
        <v xml:space="preserve">0 | </v>
      </c>
      <c r="G264" t="str">
        <v xml:space="preserve">0 | </v>
      </c>
      <c r="H264" t="str">
        <v xml:space="preserve">0 | </v>
      </c>
      <c r="I264" t="str">
        <v xml:space="preserve">0 | </v>
      </c>
      <c r="J264" t="str">
        <v xml:space="preserve">0 | </v>
      </c>
      <c r="K264" t="str">
        <v xml:space="preserve">0 | </v>
      </c>
      <c r="L264" t="str">
        <v xml:space="preserve">0 | </v>
      </c>
      <c r="M264" t="str">
        <v xml:space="preserve">0 | </v>
      </c>
      <c r="N264" t="str">
        <v xml:space="preserve">0 | </v>
      </c>
      <c r="O264" t="str">
        <v xml:space="preserve">0 | </v>
      </c>
      <c r="P264" t="str">
        <v xml:space="preserve">0 | </v>
      </c>
      <c r="Q264" t="str">
        <v xml:space="preserve">0 | </v>
      </c>
      <c r="R264" t="str">
        <v xml:space="preserve">0 | </v>
      </c>
      <c r="S264" t="str">
        <v xml:space="preserve">0 | </v>
      </c>
      <c r="T264" t="str">
        <v xml:space="preserve">0 | </v>
      </c>
      <c r="U264" t="str">
        <v xml:space="preserve">0 | </v>
      </c>
      <c r="V264" t="str">
        <v xml:space="preserve">0 | </v>
      </c>
      <c r="W264" t="str">
        <v xml:space="preserve">0 | </v>
      </c>
      <c r="X264" t="str">
        <v xml:space="preserve">0 | </v>
      </c>
      <c r="Y264" t="str">
        <v xml:space="preserve">0 | </v>
      </c>
      <c r="Z264" t="str">
        <v xml:space="preserve">0 | </v>
      </c>
      <c r="AA264" t="str">
        <v xml:space="preserve">0 | </v>
      </c>
      <c r="AB264" t="str">
        <v xml:space="preserve">0 | </v>
      </c>
      <c r="AC264" t="str">
        <v xml:space="preserve">0 | </v>
      </c>
      <c r="AD264" t="str">
        <v xml:space="preserve">0 | </v>
      </c>
      <c r="AE264" t="str">
        <v xml:space="preserve">0 | </v>
      </c>
      <c r="AF264" t="str">
        <v xml:space="preserve">0 | </v>
      </c>
      <c r="AG264" t="str">
        <v xml:space="preserve">0 | </v>
      </c>
      <c r="AH264" t="str">
        <v xml:space="preserve">0 | </v>
      </c>
      <c r="AI264" t="str">
        <v xml:space="preserve">0 | </v>
      </c>
      <c r="AJ264" t="str">
        <v xml:space="preserve">0 | </v>
      </c>
    </row>
    <row r="265" spans="2:36" x14ac:dyDescent="0.25">
      <c r="B265" t="str" cm="1">
        <f t="array" ref="B265:AJ265">TRANSPOSE(_xlfn._xlws.SORT(_xlfn._xlws.FILTER(plantings[planting_level]&amp;" | "&amp;plantings[planting_level_name],plantings[experiment_ID]=A265)))</f>
        <v xml:space="preserve"> | </v>
      </c>
      <c r="C265" t="str">
        <v xml:space="preserve"> | </v>
      </c>
      <c r="D265" t="str">
        <v xml:space="preserve"> | </v>
      </c>
      <c r="E265" t="str">
        <v xml:space="preserve">0 | </v>
      </c>
      <c r="F265" t="str">
        <v xml:space="preserve">0 | </v>
      </c>
      <c r="G265" t="str">
        <v xml:space="preserve">0 | </v>
      </c>
      <c r="H265" t="str">
        <v xml:space="preserve">0 | </v>
      </c>
      <c r="I265" t="str">
        <v xml:space="preserve">0 | </v>
      </c>
      <c r="J265" t="str">
        <v xml:space="preserve">0 | </v>
      </c>
      <c r="K265" t="str">
        <v xml:space="preserve">0 | </v>
      </c>
      <c r="L265" t="str">
        <v xml:space="preserve">0 | </v>
      </c>
      <c r="M265" t="str">
        <v xml:space="preserve">0 | </v>
      </c>
      <c r="N265" t="str">
        <v xml:space="preserve">0 | </v>
      </c>
      <c r="O265" t="str">
        <v xml:space="preserve">0 | </v>
      </c>
      <c r="P265" t="str">
        <v xml:space="preserve">0 | </v>
      </c>
      <c r="Q265" t="str">
        <v xml:space="preserve">0 | </v>
      </c>
      <c r="R265" t="str">
        <v xml:space="preserve">0 | </v>
      </c>
      <c r="S265" t="str">
        <v xml:space="preserve">0 | </v>
      </c>
      <c r="T265" t="str">
        <v xml:space="preserve">0 | </v>
      </c>
      <c r="U265" t="str">
        <v xml:space="preserve">0 | </v>
      </c>
      <c r="V265" t="str">
        <v xml:space="preserve">0 | </v>
      </c>
      <c r="W265" t="str">
        <v xml:space="preserve">0 | </v>
      </c>
      <c r="X265" t="str">
        <v xml:space="preserve">0 | </v>
      </c>
      <c r="Y265" t="str">
        <v xml:space="preserve">0 | </v>
      </c>
      <c r="Z265" t="str">
        <v xml:space="preserve">0 | </v>
      </c>
      <c r="AA265" t="str">
        <v xml:space="preserve">0 | </v>
      </c>
      <c r="AB265" t="str">
        <v xml:space="preserve">0 | </v>
      </c>
      <c r="AC265" t="str">
        <v xml:space="preserve">0 | </v>
      </c>
      <c r="AD265" t="str">
        <v xml:space="preserve">0 | </v>
      </c>
      <c r="AE265" t="str">
        <v xml:space="preserve">0 | </v>
      </c>
      <c r="AF265" t="str">
        <v xml:space="preserve">0 | </v>
      </c>
      <c r="AG265" t="str">
        <v xml:space="preserve">0 | </v>
      </c>
      <c r="AH265" t="str">
        <v xml:space="preserve">0 | </v>
      </c>
      <c r="AI265" t="str">
        <v xml:space="preserve">0 | </v>
      </c>
      <c r="AJ265" t="str">
        <v xml:space="preserve">0 | </v>
      </c>
    </row>
    <row r="266" spans="2:36" x14ac:dyDescent="0.25">
      <c r="B266" t="str" cm="1">
        <f t="array" ref="B266:AJ266">TRANSPOSE(_xlfn._xlws.SORT(_xlfn._xlws.FILTER(plantings[planting_level]&amp;" | "&amp;plantings[planting_level_name],plantings[experiment_ID]=A266)))</f>
        <v xml:space="preserve"> | </v>
      </c>
      <c r="C266" t="str">
        <v xml:space="preserve"> | </v>
      </c>
      <c r="D266" t="str">
        <v xml:space="preserve"> | </v>
      </c>
      <c r="E266" t="str">
        <v xml:space="preserve">0 | </v>
      </c>
      <c r="F266" t="str">
        <v xml:space="preserve">0 | </v>
      </c>
      <c r="G266" t="str">
        <v xml:space="preserve">0 | </v>
      </c>
      <c r="H266" t="str">
        <v xml:space="preserve">0 | </v>
      </c>
      <c r="I266" t="str">
        <v xml:space="preserve">0 | </v>
      </c>
      <c r="J266" t="str">
        <v xml:space="preserve">0 | </v>
      </c>
      <c r="K266" t="str">
        <v xml:space="preserve">0 | </v>
      </c>
      <c r="L266" t="str">
        <v xml:space="preserve">0 | </v>
      </c>
      <c r="M266" t="str">
        <v xml:space="preserve">0 | </v>
      </c>
      <c r="N266" t="str">
        <v xml:space="preserve">0 | </v>
      </c>
      <c r="O266" t="str">
        <v xml:space="preserve">0 | </v>
      </c>
      <c r="P266" t="str">
        <v xml:space="preserve">0 | </v>
      </c>
      <c r="Q266" t="str">
        <v xml:space="preserve">0 | </v>
      </c>
      <c r="R266" t="str">
        <v xml:space="preserve">0 | </v>
      </c>
      <c r="S266" t="str">
        <v xml:space="preserve">0 | </v>
      </c>
      <c r="T266" t="str">
        <v xml:space="preserve">0 | </v>
      </c>
      <c r="U266" t="str">
        <v xml:space="preserve">0 | </v>
      </c>
      <c r="V266" t="str">
        <v xml:space="preserve">0 | </v>
      </c>
      <c r="W266" t="str">
        <v xml:space="preserve">0 | </v>
      </c>
      <c r="X266" t="str">
        <v xml:space="preserve">0 | </v>
      </c>
      <c r="Y266" t="str">
        <v xml:space="preserve">0 | </v>
      </c>
      <c r="Z266" t="str">
        <v xml:space="preserve">0 | </v>
      </c>
      <c r="AA266" t="str">
        <v xml:space="preserve">0 | </v>
      </c>
      <c r="AB266" t="str">
        <v xml:space="preserve">0 | </v>
      </c>
      <c r="AC266" t="str">
        <v xml:space="preserve">0 | </v>
      </c>
      <c r="AD266" t="str">
        <v xml:space="preserve">0 | </v>
      </c>
      <c r="AE266" t="str">
        <v xml:space="preserve">0 | </v>
      </c>
      <c r="AF266" t="str">
        <v xml:space="preserve">0 | </v>
      </c>
      <c r="AG266" t="str">
        <v xml:space="preserve">0 | </v>
      </c>
      <c r="AH266" t="str">
        <v xml:space="preserve">0 | </v>
      </c>
      <c r="AI266" t="str">
        <v xml:space="preserve">0 | </v>
      </c>
      <c r="AJ266" t="str">
        <v xml:space="preserve">0 | </v>
      </c>
    </row>
    <row r="267" spans="2:36" x14ac:dyDescent="0.25">
      <c r="B267" t="str" cm="1">
        <f t="array" ref="B267:AJ267">TRANSPOSE(_xlfn._xlws.SORT(_xlfn._xlws.FILTER(plantings[planting_level]&amp;" | "&amp;plantings[planting_level_name],plantings[experiment_ID]=A267)))</f>
        <v xml:space="preserve"> | </v>
      </c>
      <c r="C267" t="str">
        <v xml:space="preserve"> | </v>
      </c>
      <c r="D267" t="str">
        <v xml:space="preserve"> | </v>
      </c>
      <c r="E267" t="str">
        <v xml:space="preserve">0 | </v>
      </c>
      <c r="F267" t="str">
        <v xml:space="preserve">0 | </v>
      </c>
      <c r="G267" t="str">
        <v xml:space="preserve">0 | </v>
      </c>
      <c r="H267" t="str">
        <v xml:space="preserve">0 | </v>
      </c>
      <c r="I267" t="str">
        <v xml:space="preserve">0 | </v>
      </c>
      <c r="J267" t="str">
        <v xml:space="preserve">0 | </v>
      </c>
      <c r="K267" t="str">
        <v xml:space="preserve">0 | </v>
      </c>
      <c r="L267" t="str">
        <v xml:space="preserve">0 | </v>
      </c>
      <c r="M267" t="str">
        <v xml:space="preserve">0 | </v>
      </c>
      <c r="N267" t="str">
        <v xml:space="preserve">0 | </v>
      </c>
      <c r="O267" t="str">
        <v xml:space="preserve">0 | </v>
      </c>
      <c r="P267" t="str">
        <v xml:space="preserve">0 | </v>
      </c>
      <c r="Q267" t="str">
        <v xml:space="preserve">0 | </v>
      </c>
      <c r="R267" t="str">
        <v xml:space="preserve">0 | </v>
      </c>
      <c r="S267" t="str">
        <v xml:space="preserve">0 | </v>
      </c>
      <c r="T267" t="str">
        <v xml:space="preserve">0 | </v>
      </c>
      <c r="U267" t="str">
        <v xml:space="preserve">0 | </v>
      </c>
      <c r="V267" t="str">
        <v xml:space="preserve">0 | </v>
      </c>
      <c r="W267" t="str">
        <v xml:space="preserve">0 | </v>
      </c>
      <c r="X267" t="str">
        <v xml:space="preserve">0 | </v>
      </c>
      <c r="Y267" t="str">
        <v xml:space="preserve">0 | </v>
      </c>
      <c r="Z267" t="str">
        <v xml:space="preserve">0 | </v>
      </c>
      <c r="AA267" t="str">
        <v xml:space="preserve">0 | </v>
      </c>
      <c r="AB267" t="str">
        <v xml:space="preserve">0 | </v>
      </c>
      <c r="AC267" t="str">
        <v xml:space="preserve">0 | </v>
      </c>
      <c r="AD267" t="str">
        <v xml:space="preserve">0 | </v>
      </c>
      <c r="AE267" t="str">
        <v xml:space="preserve">0 | </v>
      </c>
      <c r="AF267" t="str">
        <v xml:space="preserve">0 | </v>
      </c>
      <c r="AG267" t="str">
        <v xml:space="preserve">0 | </v>
      </c>
      <c r="AH267" t="str">
        <v xml:space="preserve">0 | </v>
      </c>
      <c r="AI267" t="str">
        <v xml:space="preserve">0 | </v>
      </c>
      <c r="AJ267" t="str">
        <v xml:space="preserve">0 | </v>
      </c>
    </row>
    <row r="268" spans="2:36" x14ac:dyDescent="0.25">
      <c r="B268" t="str" cm="1">
        <f t="array" ref="B268:AJ268">TRANSPOSE(_xlfn._xlws.SORT(_xlfn._xlws.FILTER(plantings[planting_level]&amp;" | "&amp;plantings[planting_level_name],plantings[experiment_ID]=A268)))</f>
        <v xml:space="preserve"> | </v>
      </c>
      <c r="C268" t="str">
        <v xml:space="preserve"> | </v>
      </c>
      <c r="D268" t="str">
        <v xml:space="preserve"> | </v>
      </c>
      <c r="E268" t="str">
        <v xml:space="preserve">0 | </v>
      </c>
      <c r="F268" t="str">
        <v xml:space="preserve">0 | </v>
      </c>
      <c r="G268" t="str">
        <v xml:space="preserve">0 | </v>
      </c>
      <c r="H268" t="str">
        <v xml:space="preserve">0 | </v>
      </c>
      <c r="I268" t="str">
        <v xml:space="preserve">0 | </v>
      </c>
      <c r="J268" t="str">
        <v xml:space="preserve">0 | </v>
      </c>
      <c r="K268" t="str">
        <v xml:space="preserve">0 | </v>
      </c>
      <c r="L268" t="str">
        <v xml:space="preserve">0 | </v>
      </c>
      <c r="M268" t="str">
        <v xml:space="preserve">0 | </v>
      </c>
      <c r="N268" t="str">
        <v xml:space="preserve">0 | </v>
      </c>
      <c r="O268" t="str">
        <v xml:space="preserve">0 | </v>
      </c>
      <c r="P268" t="str">
        <v xml:space="preserve">0 | </v>
      </c>
      <c r="Q268" t="str">
        <v xml:space="preserve">0 | </v>
      </c>
      <c r="R268" t="str">
        <v xml:space="preserve">0 | </v>
      </c>
      <c r="S268" t="str">
        <v xml:space="preserve">0 | </v>
      </c>
      <c r="T268" t="str">
        <v xml:space="preserve">0 | </v>
      </c>
      <c r="U268" t="str">
        <v xml:space="preserve">0 | </v>
      </c>
      <c r="V268" t="str">
        <v xml:space="preserve">0 | </v>
      </c>
      <c r="W268" t="str">
        <v xml:space="preserve">0 | </v>
      </c>
      <c r="X268" t="str">
        <v xml:space="preserve">0 | </v>
      </c>
      <c r="Y268" t="str">
        <v xml:space="preserve">0 | </v>
      </c>
      <c r="Z268" t="str">
        <v xml:space="preserve">0 | </v>
      </c>
      <c r="AA268" t="str">
        <v xml:space="preserve">0 | </v>
      </c>
      <c r="AB268" t="str">
        <v xml:space="preserve">0 | </v>
      </c>
      <c r="AC268" t="str">
        <v xml:space="preserve">0 | </v>
      </c>
      <c r="AD268" t="str">
        <v xml:space="preserve">0 | </v>
      </c>
      <c r="AE268" t="str">
        <v xml:space="preserve">0 | </v>
      </c>
      <c r="AF268" t="str">
        <v xml:space="preserve">0 | </v>
      </c>
      <c r="AG268" t="str">
        <v xml:space="preserve">0 | </v>
      </c>
      <c r="AH268" t="str">
        <v xml:space="preserve">0 | </v>
      </c>
      <c r="AI268" t="str">
        <v xml:space="preserve">0 | </v>
      </c>
      <c r="AJ268" t="str">
        <v xml:space="preserve">0 | </v>
      </c>
    </row>
    <row r="269" spans="2:36" x14ac:dyDescent="0.25">
      <c r="B269" t="str" cm="1">
        <f t="array" ref="B269:AJ269">TRANSPOSE(_xlfn._xlws.SORT(_xlfn._xlws.FILTER(plantings[planting_level]&amp;" | "&amp;plantings[planting_level_name],plantings[experiment_ID]=A269)))</f>
        <v xml:space="preserve"> | </v>
      </c>
      <c r="C269" t="str">
        <v xml:space="preserve"> | </v>
      </c>
      <c r="D269" t="str">
        <v xml:space="preserve"> | </v>
      </c>
      <c r="E269" t="str">
        <v xml:space="preserve">0 | </v>
      </c>
      <c r="F269" t="str">
        <v xml:space="preserve">0 | </v>
      </c>
      <c r="G269" t="str">
        <v xml:space="preserve">0 | </v>
      </c>
      <c r="H269" t="str">
        <v xml:space="preserve">0 | </v>
      </c>
      <c r="I269" t="str">
        <v xml:space="preserve">0 | </v>
      </c>
      <c r="J269" t="str">
        <v xml:space="preserve">0 | </v>
      </c>
      <c r="K269" t="str">
        <v xml:space="preserve">0 | </v>
      </c>
      <c r="L269" t="str">
        <v xml:space="preserve">0 | </v>
      </c>
      <c r="M269" t="str">
        <v xml:space="preserve">0 | </v>
      </c>
      <c r="N269" t="str">
        <v xml:space="preserve">0 | </v>
      </c>
      <c r="O269" t="str">
        <v xml:space="preserve">0 | </v>
      </c>
      <c r="P269" t="str">
        <v xml:space="preserve">0 | </v>
      </c>
      <c r="Q269" t="str">
        <v xml:space="preserve">0 | </v>
      </c>
      <c r="R269" t="str">
        <v xml:space="preserve">0 | </v>
      </c>
      <c r="S269" t="str">
        <v xml:space="preserve">0 | </v>
      </c>
      <c r="T269" t="str">
        <v xml:space="preserve">0 | </v>
      </c>
      <c r="U269" t="str">
        <v xml:space="preserve">0 | </v>
      </c>
      <c r="V269" t="str">
        <v xml:space="preserve">0 | </v>
      </c>
      <c r="W269" t="str">
        <v xml:space="preserve">0 | </v>
      </c>
      <c r="X269" t="str">
        <v xml:space="preserve">0 | </v>
      </c>
      <c r="Y269" t="str">
        <v xml:space="preserve">0 | </v>
      </c>
      <c r="Z269" t="str">
        <v xml:space="preserve">0 | </v>
      </c>
      <c r="AA269" t="str">
        <v xml:space="preserve">0 | </v>
      </c>
      <c r="AB269" t="str">
        <v xml:space="preserve">0 | </v>
      </c>
      <c r="AC269" t="str">
        <v xml:space="preserve">0 | </v>
      </c>
      <c r="AD269" t="str">
        <v xml:space="preserve">0 | </v>
      </c>
      <c r="AE269" t="str">
        <v xml:space="preserve">0 | </v>
      </c>
      <c r="AF269" t="str">
        <v xml:space="preserve">0 | </v>
      </c>
      <c r="AG269" t="str">
        <v xml:space="preserve">0 | </v>
      </c>
      <c r="AH269" t="str">
        <v xml:space="preserve">0 | </v>
      </c>
      <c r="AI269" t="str">
        <v xml:space="preserve">0 | </v>
      </c>
      <c r="AJ269" t="str">
        <v xml:space="preserve">0 | </v>
      </c>
    </row>
    <row r="270" spans="2:36" x14ac:dyDescent="0.25">
      <c r="B270" t="str" cm="1">
        <f t="array" ref="B270:AJ270">TRANSPOSE(_xlfn._xlws.SORT(_xlfn._xlws.FILTER(plantings[planting_level]&amp;" | "&amp;plantings[planting_level_name],plantings[experiment_ID]=A270)))</f>
        <v xml:space="preserve"> | </v>
      </c>
      <c r="C270" t="str">
        <v xml:space="preserve"> | </v>
      </c>
      <c r="D270" t="str">
        <v xml:space="preserve"> | </v>
      </c>
      <c r="E270" t="str">
        <v xml:space="preserve">0 | </v>
      </c>
      <c r="F270" t="str">
        <v xml:space="preserve">0 | </v>
      </c>
      <c r="G270" t="str">
        <v xml:space="preserve">0 | </v>
      </c>
      <c r="H270" t="str">
        <v xml:space="preserve">0 | </v>
      </c>
      <c r="I270" t="str">
        <v xml:space="preserve">0 | </v>
      </c>
      <c r="J270" t="str">
        <v xml:space="preserve">0 | </v>
      </c>
      <c r="K270" t="str">
        <v xml:space="preserve">0 | </v>
      </c>
      <c r="L270" t="str">
        <v xml:space="preserve">0 | </v>
      </c>
      <c r="M270" t="str">
        <v xml:space="preserve">0 | </v>
      </c>
      <c r="N270" t="str">
        <v xml:space="preserve">0 | </v>
      </c>
      <c r="O270" t="str">
        <v xml:space="preserve">0 | </v>
      </c>
      <c r="P270" t="str">
        <v xml:space="preserve">0 | </v>
      </c>
      <c r="Q270" t="str">
        <v xml:space="preserve">0 | </v>
      </c>
      <c r="R270" t="str">
        <v xml:space="preserve">0 | </v>
      </c>
      <c r="S270" t="str">
        <v xml:space="preserve">0 | </v>
      </c>
      <c r="T270" t="str">
        <v xml:space="preserve">0 | </v>
      </c>
      <c r="U270" t="str">
        <v xml:space="preserve">0 | </v>
      </c>
      <c r="V270" t="str">
        <v xml:space="preserve">0 | </v>
      </c>
      <c r="W270" t="str">
        <v xml:space="preserve">0 | </v>
      </c>
      <c r="X270" t="str">
        <v xml:space="preserve">0 | </v>
      </c>
      <c r="Y270" t="str">
        <v xml:space="preserve">0 | </v>
      </c>
      <c r="Z270" t="str">
        <v xml:space="preserve">0 | </v>
      </c>
      <c r="AA270" t="str">
        <v xml:space="preserve">0 | </v>
      </c>
      <c r="AB270" t="str">
        <v xml:space="preserve">0 | </v>
      </c>
      <c r="AC270" t="str">
        <v xml:space="preserve">0 | </v>
      </c>
      <c r="AD270" t="str">
        <v xml:space="preserve">0 | </v>
      </c>
      <c r="AE270" t="str">
        <v xml:space="preserve">0 | </v>
      </c>
      <c r="AF270" t="str">
        <v xml:space="preserve">0 | </v>
      </c>
      <c r="AG270" t="str">
        <v xml:space="preserve">0 | </v>
      </c>
      <c r="AH270" t="str">
        <v xml:space="preserve">0 | </v>
      </c>
      <c r="AI270" t="str">
        <v xml:space="preserve">0 | </v>
      </c>
      <c r="AJ270" t="str">
        <v xml:space="preserve">0 | </v>
      </c>
    </row>
    <row r="271" spans="2:36" x14ac:dyDescent="0.25">
      <c r="B271" t="str" cm="1">
        <f t="array" ref="B271:AJ271">TRANSPOSE(_xlfn._xlws.SORT(_xlfn._xlws.FILTER(plantings[planting_level]&amp;" | "&amp;plantings[planting_level_name],plantings[experiment_ID]=A271)))</f>
        <v xml:space="preserve"> | </v>
      </c>
      <c r="C271" t="str">
        <v xml:space="preserve"> | </v>
      </c>
      <c r="D271" t="str">
        <v xml:space="preserve"> | </v>
      </c>
      <c r="E271" t="str">
        <v xml:space="preserve">0 | </v>
      </c>
      <c r="F271" t="str">
        <v xml:space="preserve">0 | </v>
      </c>
      <c r="G271" t="str">
        <v xml:space="preserve">0 | </v>
      </c>
      <c r="H271" t="str">
        <v xml:space="preserve">0 | </v>
      </c>
      <c r="I271" t="str">
        <v xml:space="preserve">0 | </v>
      </c>
      <c r="J271" t="str">
        <v xml:space="preserve">0 | </v>
      </c>
      <c r="K271" t="str">
        <v xml:space="preserve">0 | </v>
      </c>
      <c r="L271" t="str">
        <v xml:space="preserve">0 | </v>
      </c>
      <c r="M271" t="str">
        <v xml:space="preserve">0 | </v>
      </c>
      <c r="N271" t="str">
        <v xml:space="preserve">0 | </v>
      </c>
      <c r="O271" t="str">
        <v xml:space="preserve">0 | </v>
      </c>
      <c r="P271" t="str">
        <v xml:space="preserve">0 | </v>
      </c>
      <c r="Q271" t="str">
        <v xml:space="preserve">0 | </v>
      </c>
      <c r="R271" t="str">
        <v xml:space="preserve">0 | </v>
      </c>
      <c r="S271" t="str">
        <v xml:space="preserve">0 | </v>
      </c>
      <c r="T271" t="str">
        <v xml:space="preserve">0 | </v>
      </c>
      <c r="U271" t="str">
        <v xml:space="preserve">0 | </v>
      </c>
      <c r="V271" t="str">
        <v xml:space="preserve">0 | </v>
      </c>
      <c r="W271" t="str">
        <v xml:space="preserve">0 | </v>
      </c>
      <c r="X271" t="str">
        <v xml:space="preserve">0 | </v>
      </c>
      <c r="Y271" t="str">
        <v xml:space="preserve">0 | </v>
      </c>
      <c r="Z271" t="str">
        <v xml:space="preserve">0 | </v>
      </c>
      <c r="AA271" t="str">
        <v xml:space="preserve">0 | </v>
      </c>
      <c r="AB271" t="str">
        <v xml:space="preserve">0 | </v>
      </c>
      <c r="AC271" t="str">
        <v xml:space="preserve">0 | </v>
      </c>
      <c r="AD271" t="str">
        <v xml:space="preserve">0 | </v>
      </c>
      <c r="AE271" t="str">
        <v xml:space="preserve">0 | </v>
      </c>
      <c r="AF271" t="str">
        <v xml:space="preserve">0 | </v>
      </c>
      <c r="AG271" t="str">
        <v xml:space="preserve">0 | </v>
      </c>
      <c r="AH271" t="str">
        <v xml:space="preserve">0 | </v>
      </c>
      <c r="AI271" t="str">
        <v xml:space="preserve">0 | </v>
      </c>
      <c r="AJ271" t="str">
        <v xml:space="preserve">0 | </v>
      </c>
    </row>
    <row r="272" spans="2:36" x14ac:dyDescent="0.25">
      <c r="B272" t="str" cm="1">
        <f t="array" ref="B272:AJ272">TRANSPOSE(_xlfn._xlws.SORT(_xlfn._xlws.FILTER(plantings[planting_level]&amp;" | "&amp;plantings[planting_level_name],plantings[experiment_ID]=A272)))</f>
        <v xml:space="preserve"> | </v>
      </c>
      <c r="C272" t="str">
        <v xml:space="preserve"> | </v>
      </c>
      <c r="D272" t="str">
        <v xml:space="preserve"> | </v>
      </c>
      <c r="E272" t="str">
        <v xml:space="preserve">0 | </v>
      </c>
      <c r="F272" t="str">
        <v xml:space="preserve">0 | </v>
      </c>
      <c r="G272" t="str">
        <v xml:space="preserve">0 | </v>
      </c>
      <c r="H272" t="str">
        <v xml:space="preserve">0 | </v>
      </c>
      <c r="I272" t="str">
        <v xml:space="preserve">0 | </v>
      </c>
      <c r="J272" t="str">
        <v xml:space="preserve">0 | </v>
      </c>
      <c r="K272" t="str">
        <v xml:space="preserve">0 | </v>
      </c>
      <c r="L272" t="str">
        <v xml:space="preserve">0 | </v>
      </c>
      <c r="M272" t="str">
        <v xml:space="preserve">0 | </v>
      </c>
      <c r="N272" t="str">
        <v xml:space="preserve">0 | </v>
      </c>
      <c r="O272" t="str">
        <v xml:space="preserve">0 | </v>
      </c>
      <c r="P272" t="str">
        <v xml:space="preserve">0 | </v>
      </c>
      <c r="Q272" t="str">
        <v xml:space="preserve">0 | </v>
      </c>
      <c r="R272" t="str">
        <v xml:space="preserve">0 | </v>
      </c>
      <c r="S272" t="str">
        <v xml:space="preserve">0 | </v>
      </c>
      <c r="T272" t="str">
        <v xml:space="preserve">0 | </v>
      </c>
      <c r="U272" t="str">
        <v xml:space="preserve">0 | </v>
      </c>
      <c r="V272" t="str">
        <v xml:space="preserve">0 | </v>
      </c>
      <c r="W272" t="str">
        <v xml:space="preserve">0 | </v>
      </c>
      <c r="X272" t="str">
        <v xml:space="preserve">0 | </v>
      </c>
      <c r="Y272" t="str">
        <v xml:space="preserve">0 | </v>
      </c>
      <c r="Z272" t="str">
        <v xml:space="preserve">0 | </v>
      </c>
      <c r="AA272" t="str">
        <v xml:space="preserve">0 | </v>
      </c>
      <c r="AB272" t="str">
        <v xml:space="preserve">0 | </v>
      </c>
      <c r="AC272" t="str">
        <v xml:space="preserve">0 | </v>
      </c>
      <c r="AD272" t="str">
        <v xml:space="preserve">0 | </v>
      </c>
      <c r="AE272" t="str">
        <v xml:space="preserve">0 | </v>
      </c>
      <c r="AF272" t="str">
        <v xml:space="preserve">0 | </v>
      </c>
      <c r="AG272" t="str">
        <v xml:space="preserve">0 | </v>
      </c>
      <c r="AH272" t="str">
        <v xml:space="preserve">0 | </v>
      </c>
      <c r="AI272" t="str">
        <v xml:space="preserve">0 | </v>
      </c>
      <c r="AJ272" t="str">
        <v xml:space="preserve">0 | </v>
      </c>
    </row>
    <row r="273" spans="2:36" x14ac:dyDescent="0.25">
      <c r="B273" t="str" cm="1">
        <f t="array" ref="B273:AJ273">TRANSPOSE(_xlfn._xlws.SORT(_xlfn._xlws.FILTER(plantings[planting_level]&amp;" | "&amp;plantings[planting_level_name],plantings[experiment_ID]=A273)))</f>
        <v xml:space="preserve"> | </v>
      </c>
      <c r="C273" t="str">
        <v xml:space="preserve"> | </v>
      </c>
      <c r="D273" t="str">
        <v xml:space="preserve"> | </v>
      </c>
      <c r="E273" t="str">
        <v xml:space="preserve">0 | </v>
      </c>
      <c r="F273" t="str">
        <v xml:space="preserve">0 | </v>
      </c>
      <c r="G273" t="str">
        <v xml:space="preserve">0 | </v>
      </c>
      <c r="H273" t="str">
        <v xml:space="preserve">0 | </v>
      </c>
      <c r="I273" t="str">
        <v xml:space="preserve">0 | </v>
      </c>
      <c r="J273" t="str">
        <v xml:space="preserve">0 | </v>
      </c>
      <c r="K273" t="str">
        <v xml:space="preserve">0 | </v>
      </c>
      <c r="L273" t="str">
        <v xml:space="preserve">0 | </v>
      </c>
      <c r="M273" t="str">
        <v xml:space="preserve">0 | </v>
      </c>
      <c r="N273" t="str">
        <v xml:space="preserve">0 | </v>
      </c>
      <c r="O273" t="str">
        <v xml:space="preserve">0 | </v>
      </c>
      <c r="P273" t="str">
        <v xml:space="preserve">0 | </v>
      </c>
      <c r="Q273" t="str">
        <v xml:space="preserve">0 | </v>
      </c>
      <c r="R273" t="str">
        <v xml:space="preserve">0 | </v>
      </c>
      <c r="S273" t="str">
        <v xml:space="preserve">0 | </v>
      </c>
      <c r="T273" t="str">
        <v xml:space="preserve">0 | </v>
      </c>
      <c r="U273" t="str">
        <v xml:space="preserve">0 | </v>
      </c>
      <c r="V273" t="str">
        <v xml:space="preserve">0 | </v>
      </c>
      <c r="W273" t="str">
        <v xml:space="preserve">0 | </v>
      </c>
      <c r="X273" t="str">
        <v xml:space="preserve">0 | </v>
      </c>
      <c r="Y273" t="str">
        <v xml:space="preserve">0 | </v>
      </c>
      <c r="Z273" t="str">
        <v xml:space="preserve">0 | </v>
      </c>
      <c r="AA273" t="str">
        <v xml:space="preserve">0 | </v>
      </c>
      <c r="AB273" t="str">
        <v xml:space="preserve">0 | </v>
      </c>
      <c r="AC273" t="str">
        <v xml:space="preserve">0 | </v>
      </c>
      <c r="AD273" t="str">
        <v xml:space="preserve">0 | </v>
      </c>
      <c r="AE273" t="str">
        <v xml:space="preserve">0 | </v>
      </c>
      <c r="AF273" t="str">
        <v xml:space="preserve">0 | </v>
      </c>
      <c r="AG273" t="str">
        <v xml:space="preserve">0 | </v>
      </c>
      <c r="AH273" t="str">
        <v xml:space="preserve">0 | </v>
      </c>
      <c r="AI273" t="str">
        <v xml:space="preserve">0 | </v>
      </c>
      <c r="AJ273" t="str">
        <v xml:space="preserve">0 | </v>
      </c>
    </row>
    <row r="274" spans="2:36" x14ac:dyDescent="0.25">
      <c r="B274" t="str" cm="1">
        <f t="array" ref="B274:AJ274">TRANSPOSE(_xlfn._xlws.SORT(_xlfn._xlws.FILTER(plantings[planting_level]&amp;" | "&amp;plantings[planting_level_name],plantings[experiment_ID]=A274)))</f>
        <v xml:space="preserve"> | </v>
      </c>
      <c r="C274" t="str">
        <v xml:space="preserve"> | </v>
      </c>
      <c r="D274" t="str">
        <v xml:space="preserve"> | </v>
      </c>
      <c r="E274" t="str">
        <v xml:space="preserve">0 | </v>
      </c>
      <c r="F274" t="str">
        <v xml:space="preserve">0 | </v>
      </c>
      <c r="G274" t="str">
        <v xml:space="preserve">0 | </v>
      </c>
      <c r="H274" t="str">
        <v xml:space="preserve">0 | </v>
      </c>
      <c r="I274" t="str">
        <v xml:space="preserve">0 | </v>
      </c>
      <c r="J274" t="str">
        <v xml:space="preserve">0 | </v>
      </c>
      <c r="K274" t="str">
        <v xml:space="preserve">0 | </v>
      </c>
      <c r="L274" t="str">
        <v xml:space="preserve">0 | </v>
      </c>
      <c r="M274" t="str">
        <v xml:space="preserve">0 | </v>
      </c>
      <c r="N274" t="str">
        <v xml:space="preserve">0 | </v>
      </c>
      <c r="O274" t="str">
        <v xml:space="preserve">0 | </v>
      </c>
      <c r="P274" t="str">
        <v xml:space="preserve">0 | </v>
      </c>
      <c r="Q274" t="str">
        <v xml:space="preserve">0 | </v>
      </c>
      <c r="R274" t="str">
        <v xml:space="preserve">0 | </v>
      </c>
      <c r="S274" t="str">
        <v xml:space="preserve">0 | </v>
      </c>
      <c r="T274" t="str">
        <v xml:space="preserve">0 | </v>
      </c>
      <c r="U274" t="str">
        <v xml:space="preserve">0 | </v>
      </c>
      <c r="V274" t="str">
        <v xml:space="preserve">0 | </v>
      </c>
      <c r="W274" t="str">
        <v xml:space="preserve">0 | </v>
      </c>
      <c r="X274" t="str">
        <v xml:space="preserve">0 | </v>
      </c>
      <c r="Y274" t="str">
        <v xml:space="preserve">0 | </v>
      </c>
      <c r="Z274" t="str">
        <v xml:space="preserve">0 | </v>
      </c>
      <c r="AA274" t="str">
        <v xml:space="preserve">0 | </v>
      </c>
      <c r="AB274" t="str">
        <v xml:space="preserve">0 | </v>
      </c>
      <c r="AC274" t="str">
        <v xml:space="preserve">0 | </v>
      </c>
      <c r="AD274" t="str">
        <v xml:space="preserve">0 | </v>
      </c>
      <c r="AE274" t="str">
        <v xml:space="preserve">0 | </v>
      </c>
      <c r="AF274" t="str">
        <v xml:space="preserve">0 | </v>
      </c>
      <c r="AG274" t="str">
        <v xml:space="preserve">0 | </v>
      </c>
      <c r="AH274" t="str">
        <v xml:space="preserve">0 | </v>
      </c>
      <c r="AI274" t="str">
        <v xml:space="preserve">0 | </v>
      </c>
      <c r="AJ274" t="str">
        <v xml:space="preserve">0 | </v>
      </c>
    </row>
    <row r="275" spans="2:36" x14ac:dyDescent="0.25">
      <c r="B275" t="str" cm="1">
        <f t="array" ref="B275:AJ275">TRANSPOSE(_xlfn._xlws.SORT(_xlfn._xlws.FILTER(plantings[planting_level]&amp;" | "&amp;plantings[planting_level_name],plantings[experiment_ID]=A275)))</f>
        <v xml:space="preserve"> | </v>
      </c>
      <c r="C275" t="str">
        <v xml:space="preserve"> | </v>
      </c>
      <c r="D275" t="str">
        <v xml:space="preserve"> | </v>
      </c>
      <c r="E275" t="str">
        <v xml:space="preserve">0 | </v>
      </c>
      <c r="F275" t="str">
        <v xml:space="preserve">0 | </v>
      </c>
      <c r="G275" t="str">
        <v xml:space="preserve">0 | </v>
      </c>
      <c r="H275" t="str">
        <v xml:space="preserve">0 | </v>
      </c>
      <c r="I275" t="str">
        <v xml:space="preserve">0 | </v>
      </c>
      <c r="J275" t="str">
        <v xml:space="preserve">0 | </v>
      </c>
      <c r="K275" t="str">
        <v xml:space="preserve">0 | </v>
      </c>
      <c r="L275" t="str">
        <v xml:space="preserve">0 | </v>
      </c>
      <c r="M275" t="str">
        <v xml:space="preserve">0 | </v>
      </c>
      <c r="N275" t="str">
        <v xml:space="preserve">0 | </v>
      </c>
      <c r="O275" t="str">
        <v xml:space="preserve">0 | </v>
      </c>
      <c r="P275" t="str">
        <v xml:space="preserve">0 | </v>
      </c>
      <c r="Q275" t="str">
        <v xml:space="preserve">0 | </v>
      </c>
      <c r="R275" t="str">
        <v xml:space="preserve">0 | </v>
      </c>
      <c r="S275" t="str">
        <v xml:space="preserve">0 | </v>
      </c>
      <c r="T275" t="str">
        <v xml:space="preserve">0 | </v>
      </c>
      <c r="U275" t="str">
        <v xml:space="preserve">0 | </v>
      </c>
      <c r="V275" t="str">
        <v xml:space="preserve">0 | </v>
      </c>
      <c r="W275" t="str">
        <v xml:space="preserve">0 | </v>
      </c>
      <c r="X275" t="str">
        <v xml:space="preserve">0 | </v>
      </c>
      <c r="Y275" t="str">
        <v xml:space="preserve">0 | </v>
      </c>
      <c r="Z275" t="str">
        <v xml:space="preserve">0 | </v>
      </c>
      <c r="AA275" t="str">
        <v xml:space="preserve">0 | </v>
      </c>
      <c r="AB275" t="str">
        <v xml:space="preserve">0 | </v>
      </c>
      <c r="AC275" t="str">
        <v xml:space="preserve">0 | </v>
      </c>
      <c r="AD275" t="str">
        <v xml:space="preserve">0 | </v>
      </c>
      <c r="AE275" t="str">
        <v xml:space="preserve">0 | </v>
      </c>
      <c r="AF275" t="str">
        <v xml:space="preserve">0 | </v>
      </c>
      <c r="AG275" t="str">
        <v xml:space="preserve">0 | </v>
      </c>
      <c r="AH275" t="str">
        <v xml:space="preserve">0 | </v>
      </c>
      <c r="AI275" t="str">
        <v xml:space="preserve">0 | </v>
      </c>
      <c r="AJ275" t="str">
        <v xml:space="preserve">0 | </v>
      </c>
    </row>
    <row r="276" spans="2:36" x14ac:dyDescent="0.25">
      <c r="B276" t="str" cm="1">
        <f t="array" ref="B276:AJ276">TRANSPOSE(_xlfn._xlws.SORT(_xlfn._xlws.FILTER(plantings[planting_level]&amp;" | "&amp;plantings[planting_level_name],plantings[experiment_ID]=A276)))</f>
        <v xml:space="preserve"> | </v>
      </c>
      <c r="C276" t="str">
        <v xml:space="preserve"> | </v>
      </c>
      <c r="D276" t="str">
        <v xml:space="preserve"> | </v>
      </c>
      <c r="E276" t="str">
        <v xml:space="preserve">0 | </v>
      </c>
      <c r="F276" t="str">
        <v xml:space="preserve">0 | </v>
      </c>
      <c r="G276" t="str">
        <v xml:space="preserve">0 | </v>
      </c>
      <c r="H276" t="str">
        <v xml:space="preserve">0 | </v>
      </c>
      <c r="I276" t="str">
        <v xml:space="preserve">0 | </v>
      </c>
      <c r="J276" t="str">
        <v xml:space="preserve">0 | </v>
      </c>
      <c r="K276" t="str">
        <v xml:space="preserve">0 | </v>
      </c>
      <c r="L276" t="str">
        <v xml:space="preserve">0 | </v>
      </c>
      <c r="M276" t="str">
        <v xml:space="preserve">0 | </v>
      </c>
      <c r="N276" t="str">
        <v xml:space="preserve">0 | </v>
      </c>
      <c r="O276" t="str">
        <v xml:space="preserve">0 | </v>
      </c>
      <c r="P276" t="str">
        <v xml:space="preserve">0 | </v>
      </c>
      <c r="Q276" t="str">
        <v xml:space="preserve">0 | </v>
      </c>
      <c r="R276" t="str">
        <v xml:space="preserve">0 | </v>
      </c>
      <c r="S276" t="str">
        <v xml:space="preserve">0 | </v>
      </c>
      <c r="T276" t="str">
        <v xml:space="preserve">0 | </v>
      </c>
      <c r="U276" t="str">
        <v xml:space="preserve">0 | </v>
      </c>
      <c r="V276" t="str">
        <v xml:space="preserve">0 | </v>
      </c>
      <c r="W276" t="str">
        <v xml:space="preserve">0 | </v>
      </c>
      <c r="X276" t="str">
        <v xml:space="preserve">0 | </v>
      </c>
      <c r="Y276" t="str">
        <v xml:space="preserve">0 | </v>
      </c>
      <c r="Z276" t="str">
        <v xml:space="preserve">0 | </v>
      </c>
      <c r="AA276" t="str">
        <v xml:space="preserve">0 | </v>
      </c>
      <c r="AB276" t="str">
        <v xml:space="preserve">0 | </v>
      </c>
      <c r="AC276" t="str">
        <v xml:space="preserve">0 | </v>
      </c>
      <c r="AD276" t="str">
        <v xml:space="preserve">0 | </v>
      </c>
      <c r="AE276" t="str">
        <v xml:space="preserve">0 | </v>
      </c>
      <c r="AF276" t="str">
        <v xml:space="preserve">0 | </v>
      </c>
      <c r="AG276" t="str">
        <v xml:space="preserve">0 | </v>
      </c>
      <c r="AH276" t="str">
        <v xml:space="preserve">0 | </v>
      </c>
      <c r="AI276" t="str">
        <v xml:space="preserve">0 | </v>
      </c>
      <c r="AJ276" t="str">
        <v xml:space="preserve">0 | </v>
      </c>
    </row>
    <row r="277" spans="2:36" x14ac:dyDescent="0.25">
      <c r="B277" t="str" cm="1">
        <f t="array" ref="B277:AJ277">TRANSPOSE(_xlfn._xlws.SORT(_xlfn._xlws.FILTER(plantings[planting_level]&amp;" | "&amp;plantings[planting_level_name],plantings[experiment_ID]=A277)))</f>
        <v xml:space="preserve"> | </v>
      </c>
      <c r="C277" t="str">
        <v xml:space="preserve"> | </v>
      </c>
      <c r="D277" t="str">
        <v xml:space="preserve"> | </v>
      </c>
      <c r="E277" t="str">
        <v xml:space="preserve">0 | </v>
      </c>
      <c r="F277" t="str">
        <v xml:space="preserve">0 | </v>
      </c>
      <c r="G277" t="str">
        <v xml:space="preserve">0 | </v>
      </c>
      <c r="H277" t="str">
        <v xml:space="preserve">0 | </v>
      </c>
      <c r="I277" t="str">
        <v xml:space="preserve">0 | </v>
      </c>
      <c r="J277" t="str">
        <v xml:space="preserve">0 | </v>
      </c>
      <c r="K277" t="str">
        <v xml:space="preserve">0 | </v>
      </c>
      <c r="L277" t="str">
        <v xml:space="preserve">0 | </v>
      </c>
      <c r="M277" t="str">
        <v xml:space="preserve">0 | </v>
      </c>
      <c r="N277" t="str">
        <v xml:space="preserve">0 | </v>
      </c>
      <c r="O277" t="str">
        <v xml:space="preserve">0 | </v>
      </c>
      <c r="P277" t="str">
        <v xml:space="preserve">0 | </v>
      </c>
      <c r="Q277" t="str">
        <v xml:space="preserve">0 | </v>
      </c>
      <c r="R277" t="str">
        <v xml:space="preserve">0 | </v>
      </c>
      <c r="S277" t="str">
        <v xml:space="preserve">0 | </v>
      </c>
      <c r="T277" t="str">
        <v xml:space="preserve">0 | </v>
      </c>
      <c r="U277" t="str">
        <v xml:space="preserve">0 | </v>
      </c>
      <c r="V277" t="str">
        <v xml:space="preserve">0 | </v>
      </c>
      <c r="W277" t="str">
        <v xml:space="preserve">0 | </v>
      </c>
      <c r="X277" t="str">
        <v xml:space="preserve">0 | </v>
      </c>
      <c r="Y277" t="str">
        <v xml:space="preserve">0 | </v>
      </c>
      <c r="Z277" t="str">
        <v xml:space="preserve">0 | </v>
      </c>
      <c r="AA277" t="str">
        <v xml:space="preserve">0 | </v>
      </c>
      <c r="AB277" t="str">
        <v xml:space="preserve">0 | </v>
      </c>
      <c r="AC277" t="str">
        <v xml:space="preserve">0 | </v>
      </c>
      <c r="AD277" t="str">
        <v xml:space="preserve">0 | </v>
      </c>
      <c r="AE277" t="str">
        <v xml:space="preserve">0 | </v>
      </c>
      <c r="AF277" t="str">
        <v xml:space="preserve">0 | </v>
      </c>
      <c r="AG277" t="str">
        <v xml:space="preserve">0 | </v>
      </c>
      <c r="AH277" t="str">
        <v xml:space="preserve">0 | </v>
      </c>
      <c r="AI277" t="str">
        <v xml:space="preserve">0 | </v>
      </c>
      <c r="AJ277" t="str">
        <v xml:space="preserve">0 | </v>
      </c>
    </row>
    <row r="278" spans="2:36" x14ac:dyDescent="0.25">
      <c r="B278" t="str" cm="1">
        <f t="array" ref="B278:AJ278">TRANSPOSE(_xlfn._xlws.SORT(_xlfn._xlws.FILTER(plantings[planting_level]&amp;" | "&amp;plantings[planting_level_name],plantings[experiment_ID]=A278)))</f>
        <v xml:space="preserve"> | </v>
      </c>
      <c r="C278" t="str">
        <v xml:space="preserve"> | </v>
      </c>
      <c r="D278" t="str">
        <v xml:space="preserve"> | </v>
      </c>
      <c r="E278" t="str">
        <v xml:space="preserve">0 | </v>
      </c>
      <c r="F278" t="str">
        <v xml:space="preserve">0 | </v>
      </c>
      <c r="G278" t="str">
        <v xml:space="preserve">0 | </v>
      </c>
      <c r="H278" t="str">
        <v xml:space="preserve">0 | </v>
      </c>
      <c r="I278" t="str">
        <v xml:space="preserve">0 | </v>
      </c>
      <c r="J278" t="str">
        <v xml:space="preserve">0 | </v>
      </c>
      <c r="K278" t="str">
        <v xml:space="preserve">0 | </v>
      </c>
      <c r="L278" t="str">
        <v xml:space="preserve">0 | </v>
      </c>
      <c r="M278" t="str">
        <v xml:space="preserve">0 | </v>
      </c>
      <c r="N278" t="str">
        <v xml:space="preserve">0 | </v>
      </c>
      <c r="O278" t="str">
        <v xml:space="preserve">0 | </v>
      </c>
      <c r="P278" t="str">
        <v xml:space="preserve">0 | </v>
      </c>
      <c r="Q278" t="str">
        <v xml:space="preserve">0 | </v>
      </c>
      <c r="R278" t="str">
        <v xml:space="preserve">0 | </v>
      </c>
      <c r="S278" t="str">
        <v xml:space="preserve">0 | </v>
      </c>
      <c r="T278" t="str">
        <v xml:space="preserve">0 | </v>
      </c>
      <c r="U278" t="str">
        <v xml:space="preserve">0 | </v>
      </c>
      <c r="V278" t="str">
        <v xml:space="preserve">0 | </v>
      </c>
      <c r="W278" t="str">
        <v xml:space="preserve">0 | </v>
      </c>
      <c r="X278" t="str">
        <v xml:space="preserve">0 | </v>
      </c>
      <c r="Y278" t="str">
        <v xml:space="preserve">0 | </v>
      </c>
      <c r="Z278" t="str">
        <v xml:space="preserve">0 | </v>
      </c>
      <c r="AA278" t="str">
        <v xml:space="preserve">0 | </v>
      </c>
      <c r="AB278" t="str">
        <v xml:space="preserve">0 | </v>
      </c>
      <c r="AC278" t="str">
        <v xml:space="preserve">0 | </v>
      </c>
      <c r="AD278" t="str">
        <v xml:space="preserve">0 | </v>
      </c>
      <c r="AE278" t="str">
        <v xml:space="preserve">0 | </v>
      </c>
      <c r="AF278" t="str">
        <v xml:space="preserve">0 | </v>
      </c>
      <c r="AG278" t="str">
        <v xml:space="preserve">0 | </v>
      </c>
      <c r="AH278" t="str">
        <v xml:space="preserve">0 | </v>
      </c>
      <c r="AI278" t="str">
        <v xml:space="preserve">0 | </v>
      </c>
      <c r="AJ278" t="str">
        <v xml:space="preserve">0 | </v>
      </c>
    </row>
    <row r="279" spans="2:36" x14ac:dyDescent="0.25">
      <c r="B279" t="str" cm="1">
        <f t="array" ref="B279:AJ279">TRANSPOSE(_xlfn._xlws.SORT(_xlfn._xlws.FILTER(plantings[planting_level]&amp;" | "&amp;plantings[planting_level_name],plantings[experiment_ID]=A279)))</f>
        <v xml:space="preserve"> | </v>
      </c>
      <c r="C279" t="str">
        <v xml:space="preserve"> | </v>
      </c>
      <c r="D279" t="str">
        <v xml:space="preserve"> | </v>
      </c>
      <c r="E279" t="str">
        <v xml:space="preserve">0 | </v>
      </c>
      <c r="F279" t="str">
        <v xml:space="preserve">0 | </v>
      </c>
      <c r="G279" t="str">
        <v xml:space="preserve">0 | </v>
      </c>
      <c r="H279" t="str">
        <v xml:space="preserve">0 | </v>
      </c>
      <c r="I279" t="str">
        <v xml:space="preserve">0 | </v>
      </c>
      <c r="J279" t="str">
        <v xml:space="preserve">0 | </v>
      </c>
      <c r="K279" t="str">
        <v xml:space="preserve">0 | </v>
      </c>
      <c r="L279" t="str">
        <v xml:space="preserve">0 | </v>
      </c>
      <c r="M279" t="str">
        <v xml:space="preserve">0 | </v>
      </c>
      <c r="N279" t="str">
        <v xml:space="preserve">0 | </v>
      </c>
      <c r="O279" t="str">
        <v xml:space="preserve">0 | </v>
      </c>
      <c r="P279" t="str">
        <v xml:space="preserve">0 | </v>
      </c>
      <c r="Q279" t="str">
        <v xml:space="preserve">0 | </v>
      </c>
      <c r="R279" t="str">
        <v xml:space="preserve">0 | </v>
      </c>
      <c r="S279" t="str">
        <v xml:space="preserve">0 | </v>
      </c>
      <c r="T279" t="str">
        <v xml:space="preserve">0 | </v>
      </c>
      <c r="U279" t="str">
        <v xml:space="preserve">0 | </v>
      </c>
      <c r="V279" t="str">
        <v xml:space="preserve">0 | </v>
      </c>
      <c r="W279" t="str">
        <v xml:space="preserve">0 | </v>
      </c>
      <c r="X279" t="str">
        <v xml:space="preserve">0 | </v>
      </c>
      <c r="Y279" t="str">
        <v xml:space="preserve">0 | </v>
      </c>
      <c r="Z279" t="str">
        <v xml:space="preserve">0 | </v>
      </c>
      <c r="AA279" t="str">
        <v xml:space="preserve">0 | </v>
      </c>
      <c r="AB279" t="str">
        <v xml:space="preserve">0 | </v>
      </c>
      <c r="AC279" t="str">
        <v xml:space="preserve">0 | </v>
      </c>
      <c r="AD279" t="str">
        <v xml:space="preserve">0 | </v>
      </c>
      <c r="AE279" t="str">
        <v xml:space="preserve">0 | </v>
      </c>
      <c r="AF279" t="str">
        <v xml:space="preserve">0 | </v>
      </c>
      <c r="AG279" t="str">
        <v xml:space="preserve">0 | </v>
      </c>
      <c r="AH279" t="str">
        <v xml:space="preserve">0 | </v>
      </c>
      <c r="AI279" t="str">
        <v xml:space="preserve">0 | </v>
      </c>
      <c r="AJ279" t="str">
        <v xml:space="preserve">0 | </v>
      </c>
    </row>
    <row r="280" spans="2:36" x14ac:dyDescent="0.25">
      <c r="B280" t="str" cm="1">
        <f t="array" ref="B280:AJ280">TRANSPOSE(_xlfn._xlws.SORT(_xlfn._xlws.FILTER(plantings[planting_level]&amp;" | "&amp;plantings[planting_level_name],plantings[experiment_ID]=A280)))</f>
        <v xml:space="preserve"> | </v>
      </c>
      <c r="C280" t="str">
        <v xml:space="preserve"> | </v>
      </c>
      <c r="D280" t="str">
        <v xml:space="preserve"> | </v>
      </c>
      <c r="E280" t="str">
        <v xml:space="preserve">0 | </v>
      </c>
      <c r="F280" t="str">
        <v xml:space="preserve">0 | </v>
      </c>
      <c r="G280" t="str">
        <v xml:space="preserve">0 | </v>
      </c>
      <c r="H280" t="str">
        <v xml:space="preserve">0 | </v>
      </c>
      <c r="I280" t="str">
        <v xml:space="preserve">0 | </v>
      </c>
      <c r="J280" t="str">
        <v xml:space="preserve">0 | </v>
      </c>
      <c r="K280" t="str">
        <v xml:space="preserve">0 | </v>
      </c>
      <c r="L280" t="str">
        <v xml:space="preserve">0 | </v>
      </c>
      <c r="M280" t="str">
        <v xml:space="preserve">0 | </v>
      </c>
      <c r="N280" t="str">
        <v xml:space="preserve">0 | </v>
      </c>
      <c r="O280" t="str">
        <v xml:space="preserve">0 | </v>
      </c>
      <c r="P280" t="str">
        <v xml:space="preserve">0 | </v>
      </c>
      <c r="Q280" t="str">
        <v xml:space="preserve">0 | </v>
      </c>
      <c r="R280" t="str">
        <v xml:space="preserve">0 | </v>
      </c>
      <c r="S280" t="str">
        <v xml:space="preserve">0 | </v>
      </c>
      <c r="T280" t="str">
        <v xml:space="preserve">0 | </v>
      </c>
      <c r="U280" t="str">
        <v xml:space="preserve">0 | </v>
      </c>
      <c r="V280" t="str">
        <v xml:space="preserve">0 | </v>
      </c>
      <c r="W280" t="str">
        <v xml:space="preserve">0 | </v>
      </c>
      <c r="X280" t="str">
        <v xml:space="preserve">0 | </v>
      </c>
      <c r="Y280" t="str">
        <v xml:space="preserve">0 | </v>
      </c>
      <c r="Z280" t="str">
        <v xml:space="preserve">0 | </v>
      </c>
      <c r="AA280" t="str">
        <v xml:space="preserve">0 | </v>
      </c>
      <c r="AB280" t="str">
        <v xml:space="preserve">0 | </v>
      </c>
      <c r="AC280" t="str">
        <v xml:space="preserve">0 | </v>
      </c>
      <c r="AD280" t="str">
        <v xml:space="preserve">0 | </v>
      </c>
      <c r="AE280" t="str">
        <v xml:space="preserve">0 | </v>
      </c>
      <c r="AF280" t="str">
        <v xml:space="preserve">0 | </v>
      </c>
      <c r="AG280" t="str">
        <v xml:space="preserve">0 | </v>
      </c>
      <c r="AH280" t="str">
        <v xml:space="preserve">0 | </v>
      </c>
      <c r="AI280" t="str">
        <v xml:space="preserve">0 | </v>
      </c>
      <c r="AJ280" t="str">
        <v xml:space="preserve">0 | </v>
      </c>
    </row>
    <row r="281" spans="2:36" x14ac:dyDescent="0.25">
      <c r="B281" t="str" cm="1">
        <f t="array" ref="B281:AJ281">TRANSPOSE(_xlfn._xlws.SORT(_xlfn._xlws.FILTER(plantings[planting_level]&amp;" | "&amp;plantings[planting_level_name],plantings[experiment_ID]=A281)))</f>
        <v xml:space="preserve"> | </v>
      </c>
      <c r="C281" t="str">
        <v xml:space="preserve"> | </v>
      </c>
      <c r="D281" t="str">
        <v xml:space="preserve"> | </v>
      </c>
      <c r="E281" t="str">
        <v xml:space="preserve">0 | </v>
      </c>
      <c r="F281" t="str">
        <v xml:space="preserve">0 | </v>
      </c>
      <c r="G281" t="str">
        <v xml:space="preserve">0 | </v>
      </c>
      <c r="H281" t="str">
        <v xml:space="preserve">0 | </v>
      </c>
      <c r="I281" t="str">
        <v xml:space="preserve">0 | </v>
      </c>
      <c r="J281" t="str">
        <v xml:space="preserve">0 | </v>
      </c>
      <c r="K281" t="str">
        <v xml:space="preserve">0 | </v>
      </c>
      <c r="L281" t="str">
        <v xml:space="preserve">0 | </v>
      </c>
      <c r="M281" t="str">
        <v xml:space="preserve">0 | </v>
      </c>
      <c r="N281" t="str">
        <v xml:space="preserve">0 | </v>
      </c>
      <c r="O281" t="str">
        <v xml:space="preserve">0 | </v>
      </c>
      <c r="P281" t="str">
        <v xml:space="preserve">0 | </v>
      </c>
      <c r="Q281" t="str">
        <v xml:space="preserve">0 | </v>
      </c>
      <c r="R281" t="str">
        <v xml:space="preserve">0 | </v>
      </c>
      <c r="S281" t="str">
        <v xml:space="preserve">0 | </v>
      </c>
      <c r="T281" t="str">
        <v xml:space="preserve">0 | </v>
      </c>
      <c r="U281" t="str">
        <v xml:space="preserve">0 | </v>
      </c>
      <c r="V281" t="str">
        <v xml:space="preserve">0 | </v>
      </c>
      <c r="W281" t="str">
        <v xml:space="preserve">0 | </v>
      </c>
      <c r="X281" t="str">
        <v xml:space="preserve">0 | </v>
      </c>
      <c r="Y281" t="str">
        <v xml:space="preserve">0 | </v>
      </c>
      <c r="Z281" t="str">
        <v xml:space="preserve">0 | </v>
      </c>
      <c r="AA281" t="str">
        <v xml:space="preserve">0 | </v>
      </c>
      <c r="AB281" t="str">
        <v xml:space="preserve">0 | </v>
      </c>
      <c r="AC281" t="str">
        <v xml:space="preserve">0 | </v>
      </c>
      <c r="AD281" t="str">
        <v xml:space="preserve">0 | </v>
      </c>
      <c r="AE281" t="str">
        <v xml:space="preserve">0 | </v>
      </c>
      <c r="AF281" t="str">
        <v xml:space="preserve">0 | </v>
      </c>
      <c r="AG281" t="str">
        <v xml:space="preserve">0 | </v>
      </c>
      <c r="AH281" t="str">
        <v xml:space="preserve">0 | </v>
      </c>
      <c r="AI281" t="str">
        <v xml:space="preserve">0 | </v>
      </c>
      <c r="AJ281" t="str">
        <v xml:space="preserve">0 | </v>
      </c>
    </row>
    <row r="282" spans="2:36" x14ac:dyDescent="0.25">
      <c r="B282" t="str" cm="1">
        <f t="array" ref="B282:AJ282">TRANSPOSE(_xlfn._xlws.SORT(_xlfn._xlws.FILTER(plantings[planting_level]&amp;" | "&amp;plantings[planting_level_name],plantings[experiment_ID]=A282)))</f>
        <v xml:space="preserve"> | </v>
      </c>
      <c r="C282" t="str">
        <v xml:space="preserve"> | </v>
      </c>
      <c r="D282" t="str">
        <v xml:space="preserve"> | </v>
      </c>
      <c r="E282" t="str">
        <v xml:space="preserve">0 | </v>
      </c>
      <c r="F282" t="str">
        <v xml:space="preserve">0 | </v>
      </c>
      <c r="G282" t="str">
        <v xml:space="preserve">0 | </v>
      </c>
      <c r="H282" t="str">
        <v xml:space="preserve">0 | </v>
      </c>
      <c r="I282" t="str">
        <v xml:space="preserve">0 | </v>
      </c>
      <c r="J282" t="str">
        <v xml:space="preserve">0 | </v>
      </c>
      <c r="K282" t="str">
        <v xml:space="preserve">0 | </v>
      </c>
      <c r="L282" t="str">
        <v xml:space="preserve">0 | </v>
      </c>
      <c r="M282" t="str">
        <v xml:space="preserve">0 | </v>
      </c>
      <c r="N282" t="str">
        <v xml:space="preserve">0 | </v>
      </c>
      <c r="O282" t="str">
        <v xml:space="preserve">0 | </v>
      </c>
      <c r="P282" t="str">
        <v xml:space="preserve">0 | </v>
      </c>
      <c r="Q282" t="str">
        <v xml:space="preserve">0 | </v>
      </c>
      <c r="R282" t="str">
        <v xml:space="preserve">0 | </v>
      </c>
      <c r="S282" t="str">
        <v xml:space="preserve">0 | </v>
      </c>
      <c r="T282" t="str">
        <v xml:space="preserve">0 | </v>
      </c>
      <c r="U282" t="str">
        <v xml:space="preserve">0 | </v>
      </c>
      <c r="V282" t="str">
        <v xml:space="preserve">0 | </v>
      </c>
      <c r="W282" t="str">
        <v xml:space="preserve">0 | </v>
      </c>
      <c r="X282" t="str">
        <v xml:space="preserve">0 | </v>
      </c>
      <c r="Y282" t="str">
        <v xml:space="preserve">0 | </v>
      </c>
      <c r="Z282" t="str">
        <v xml:space="preserve">0 | </v>
      </c>
      <c r="AA282" t="str">
        <v xml:space="preserve">0 | </v>
      </c>
      <c r="AB282" t="str">
        <v xml:space="preserve">0 | </v>
      </c>
      <c r="AC282" t="str">
        <v xml:space="preserve">0 | </v>
      </c>
      <c r="AD282" t="str">
        <v xml:space="preserve">0 | </v>
      </c>
      <c r="AE282" t="str">
        <v xml:space="preserve">0 | </v>
      </c>
      <c r="AF282" t="str">
        <v xml:space="preserve">0 | </v>
      </c>
      <c r="AG282" t="str">
        <v xml:space="preserve">0 | </v>
      </c>
      <c r="AH282" t="str">
        <v xml:space="preserve">0 | </v>
      </c>
      <c r="AI282" t="str">
        <v xml:space="preserve">0 | </v>
      </c>
      <c r="AJ282" t="str">
        <v xml:space="preserve">0 | </v>
      </c>
    </row>
    <row r="283" spans="2:36" x14ac:dyDescent="0.25">
      <c r="B283" t="str" cm="1">
        <f t="array" ref="B283:AJ283">TRANSPOSE(_xlfn._xlws.SORT(_xlfn._xlws.FILTER(plantings[planting_level]&amp;" | "&amp;plantings[planting_level_name],plantings[experiment_ID]=A283)))</f>
        <v xml:space="preserve"> | </v>
      </c>
      <c r="C283" t="str">
        <v xml:space="preserve"> | </v>
      </c>
      <c r="D283" t="str">
        <v xml:space="preserve"> | </v>
      </c>
      <c r="E283" t="str">
        <v xml:space="preserve">0 | </v>
      </c>
      <c r="F283" t="str">
        <v xml:space="preserve">0 | </v>
      </c>
      <c r="G283" t="str">
        <v xml:space="preserve">0 | </v>
      </c>
      <c r="H283" t="str">
        <v xml:space="preserve">0 | </v>
      </c>
      <c r="I283" t="str">
        <v xml:space="preserve">0 | </v>
      </c>
      <c r="J283" t="str">
        <v xml:space="preserve">0 | </v>
      </c>
      <c r="K283" t="str">
        <v xml:space="preserve">0 | </v>
      </c>
      <c r="L283" t="str">
        <v xml:space="preserve">0 | </v>
      </c>
      <c r="M283" t="str">
        <v xml:space="preserve">0 | </v>
      </c>
      <c r="N283" t="str">
        <v xml:space="preserve">0 | </v>
      </c>
      <c r="O283" t="str">
        <v xml:space="preserve">0 | </v>
      </c>
      <c r="P283" t="str">
        <v xml:space="preserve">0 | </v>
      </c>
      <c r="Q283" t="str">
        <v xml:space="preserve">0 | </v>
      </c>
      <c r="R283" t="str">
        <v xml:space="preserve">0 | </v>
      </c>
      <c r="S283" t="str">
        <v xml:space="preserve">0 | </v>
      </c>
      <c r="T283" t="str">
        <v xml:space="preserve">0 | </v>
      </c>
      <c r="U283" t="str">
        <v xml:space="preserve">0 | </v>
      </c>
      <c r="V283" t="str">
        <v xml:space="preserve">0 | </v>
      </c>
      <c r="W283" t="str">
        <v xml:space="preserve">0 | </v>
      </c>
      <c r="X283" t="str">
        <v xml:space="preserve">0 | </v>
      </c>
      <c r="Y283" t="str">
        <v xml:space="preserve">0 | </v>
      </c>
      <c r="Z283" t="str">
        <v xml:space="preserve">0 | </v>
      </c>
      <c r="AA283" t="str">
        <v xml:space="preserve">0 | </v>
      </c>
      <c r="AB283" t="str">
        <v xml:space="preserve">0 | </v>
      </c>
      <c r="AC283" t="str">
        <v xml:space="preserve">0 | </v>
      </c>
      <c r="AD283" t="str">
        <v xml:space="preserve">0 | </v>
      </c>
      <c r="AE283" t="str">
        <v xml:space="preserve">0 | </v>
      </c>
      <c r="AF283" t="str">
        <v xml:space="preserve">0 | </v>
      </c>
      <c r="AG283" t="str">
        <v xml:space="preserve">0 | </v>
      </c>
      <c r="AH283" t="str">
        <v xml:space="preserve">0 | </v>
      </c>
      <c r="AI283" t="str">
        <v xml:space="preserve">0 | </v>
      </c>
      <c r="AJ283" t="str">
        <v xml:space="preserve">0 | </v>
      </c>
    </row>
    <row r="284" spans="2:36" x14ac:dyDescent="0.25">
      <c r="B284" t="str" cm="1">
        <f t="array" ref="B284:AJ284">TRANSPOSE(_xlfn._xlws.SORT(_xlfn._xlws.FILTER(plantings[planting_level]&amp;" | "&amp;plantings[planting_level_name],plantings[experiment_ID]=A284)))</f>
        <v xml:space="preserve"> | </v>
      </c>
      <c r="C284" t="str">
        <v xml:space="preserve"> | </v>
      </c>
      <c r="D284" t="str">
        <v xml:space="preserve"> | </v>
      </c>
      <c r="E284" t="str">
        <v xml:space="preserve">0 | </v>
      </c>
      <c r="F284" t="str">
        <v xml:space="preserve">0 | </v>
      </c>
      <c r="G284" t="str">
        <v xml:space="preserve">0 | </v>
      </c>
      <c r="H284" t="str">
        <v xml:space="preserve">0 | </v>
      </c>
      <c r="I284" t="str">
        <v xml:space="preserve">0 | </v>
      </c>
      <c r="J284" t="str">
        <v xml:space="preserve">0 | </v>
      </c>
      <c r="K284" t="str">
        <v xml:space="preserve">0 | </v>
      </c>
      <c r="L284" t="str">
        <v xml:space="preserve">0 | </v>
      </c>
      <c r="M284" t="str">
        <v xml:space="preserve">0 | </v>
      </c>
      <c r="N284" t="str">
        <v xml:space="preserve">0 | </v>
      </c>
      <c r="O284" t="str">
        <v xml:space="preserve">0 | </v>
      </c>
      <c r="P284" t="str">
        <v xml:space="preserve">0 | </v>
      </c>
      <c r="Q284" t="str">
        <v xml:space="preserve">0 | </v>
      </c>
      <c r="R284" t="str">
        <v xml:space="preserve">0 | </v>
      </c>
      <c r="S284" t="str">
        <v xml:space="preserve">0 | </v>
      </c>
      <c r="T284" t="str">
        <v xml:space="preserve">0 | </v>
      </c>
      <c r="U284" t="str">
        <v xml:space="preserve">0 | </v>
      </c>
      <c r="V284" t="str">
        <v xml:space="preserve">0 | </v>
      </c>
      <c r="W284" t="str">
        <v xml:space="preserve">0 | </v>
      </c>
      <c r="X284" t="str">
        <v xml:space="preserve">0 | </v>
      </c>
      <c r="Y284" t="str">
        <v xml:space="preserve">0 | </v>
      </c>
      <c r="Z284" t="str">
        <v xml:space="preserve">0 | </v>
      </c>
      <c r="AA284" t="str">
        <v xml:space="preserve">0 | </v>
      </c>
      <c r="AB284" t="str">
        <v xml:space="preserve">0 | </v>
      </c>
      <c r="AC284" t="str">
        <v xml:space="preserve">0 | </v>
      </c>
      <c r="AD284" t="str">
        <v xml:space="preserve">0 | </v>
      </c>
      <c r="AE284" t="str">
        <v xml:space="preserve">0 | </v>
      </c>
      <c r="AF284" t="str">
        <v xml:space="preserve">0 | </v>
      </c>
      <c r="AG284" t="str">
        <v xml:space="preserve">0 | </v>
      </c>
      <c r="AH284" t="str">
        <v xml:space="preserve">0 | </v>
      </c>
      <c r="AI284" t="str">
        <v xml:space="preserve">0 | </v>
      </c>
      <c r="AJ284" t="str">
        <v xml:space="preserve">0 | </v>
      </c>
    </row>
    <row r="285" spans="2:36" x14ac:dyDescent="0.25">
      <c r="B285" t="str" cm="1">
        <f t="array" ref="B285:AJ285">TRANSPOSE(_xlfn._xlws.SORT(_xlfn._xlws.FILTER(plantings[planting_level]&amp;" | "&amp;plantings[planting_level_name],plantings[experiment_ID]=A285)))</f>
        <v xml:space="preserve"> | </v>
      </c>
      <c r="C285" t="str">
        <v xml:space="preserve"> | </v>
      </c>
      <c r="D285" t="str">
        <v xml:space="preserve"> | </v>
      </c>
      <c r="E285" t="str">
        <v xml:space="preserve">0 | </v>
      </c>
      <c r="F285" t="str">
        <v xml:space="preserve">0 | </v>
      </c>
      <c r="G285" t="str">
        <v xml:space="preserve">0 | </v>
      </c>
      <c r="H285" t="str">
        <v xml:space="preserve">0 | </v>
      </c>
      <c r="I285" t="str">
        <v xml:space="preserve">0 | </v>
      </c>
      <c r="J285" t="str">
        <v xml:space="preserve">0 | </v>
      </c>
      <c r="K285" t="str">
        <v xml:space="preserve">0 | </v>
      </c>
      <c r="L285" t="str">
        <v xml:space="preserve">0 | </v>
      </c>
      <c r="M285" t="str">
        <v xml:space="preserve">0 | </v>
      </c>
      <c r="N285" t="str">
        <v xml:space="preserve">0 | </v>
      </c>
      <c r="O285" t="str">
        <v xml:space="preserve">0 | </v>
      </c>
      <c r="P285" t="str">
        <v xml:space="preserve">0 | </v>
      </c>
      <c r="Q285" t="str">
        <v xml:space="preserve">0 | </v>
      </c>
      <c r="R285" t="str">
        <v xml:space="preserve">0 | </v>
      </c>
      <c r="S285" t="str">
        <v xml:space="preserve">0 | </v>
      </c>
      <c r="T285" t="str">
        <v xml:space="preserve">0 | </v>
      </c>
      <c r="U285" t="str">
        <v xml:space="preserve">0 | </v>
      </c>
      <c r="V285" t="str">
        <v xml:space="preserve">0 | </v>
      </c>
      <c r="W285" t="str">
        <v xml:space="preserve">0 | </v>
      </c>
      <c r="X285" t="str">
        <v xml:space="preserve">0 | </v>
      </c>
      <c r="Y285" t="str">
        <v xml:space="preserve">0 | </v>
      </c>
      <c r="Z285" t="str">
        <v xml:space="preserve">0 | </v>
      </c>
      <c r="AA285" t="str">
        <v xml:space="preserve">0 | </v>
      </c>
      <c r="AB285" t="str">
        <v xml:space="preserve">0 | </v>
      </c>
      <c r="AC285" t="str">
        <v xml:space="preserve">0 | </v>
      </c>
      <c r="AD285" t="str">
        <v xml:space="preserve">0 | </v>
      </c>
      <c r="AE285" t="str">
        <v xml:space="preserve">0 | </v>
      </c>
      <c r="AF285" t="str">
        <v xml:space="preserve">0 | </v>
      </c>
      <c r="AG285" t="str">
        <v xml:space="preserve">0 | </v>
      </c>
      <c r="AH285" t="str">
        <v xml:space="preserve">0 | </v>
      </c>
      <c r="AI285" t="str">
        <v xml:space="preserve">0 | </v>
      </c>
      <c r="AJ285" t="str">
        <v xml:space="preserve">0 | </v>
      </c>
    </row>
    <row r="286" spans="2:36" x14ac:dyDescent="0.25">
      <c r="B286" t="str" cm="1">
        <f t="array" ref="B286:AJ286">TRANSPOSE(_xlfn._xlws.SORT(_xlfn._xlws.FILTER(plantings[planting_level]&amp;" | "&amp;plantings[planting_level_name],plantings[experiment_ID]=A286)))</f>
        <v xml:space="preserve"> | </v>
      </c>
      <c r="C286" t="str">
        <v xml:space="preserve"> | </v>
      </c>
      <c r="D286" t="str">
        <v xml:space="preserve"> | </v>
      </c>
      <c r="E286" t="str">
        <v xml:space="preserve">0 | </v>
      </c>
      <c r="F286" t="str">
        <v xml:space="preserve">0 | </v>
      </c>
      <c r="G286" t="str">
        <v xml:space="preserve">0 | </v>
      </c>
      <c r="H286" t="str">
        <v xml:space="preserve">0 | </v>
      </c>
      <c r="I286" t="str">
        <v xml:space="preserve">0 | </v>
      </c>
      <c r="J286" t="str">
        <v xml:space="preserve">0 | </v>
      </c>
      <c r="K286" t="str">
        <v xml:space="preserve">0 | </v>
      </c>
      <c r="L286" t="str">
        <v xml:space="preserve">0 | </v>
      </c>
      <c r="M286" t="str">
        <v xml:space="preserve">0 | </v>
      </c>
      <c r="N286" t="str">
        <v xml:space="preserve">0 | </v>
      </c>
      <c r="O286" t="str">
        <v xml:space="preserve">0 | </v>
      </c>
      <c r="P286" t="str">
        <v xml:space="preserve">0 | </v>
      </c>
      <c r="Q286" t="str">
        <v xml:space="preserve">0 | </v>
      </c>
      <c r="R286" t="str">
        <v xml:space="preserve">0 | </v>
      </c>
      <c r="S286" t="str">
        <v xml:space="preserve">0 | </v>
      </c>
      <c r="T286" t="str">
        <v xml:space="preserve">0 | </v>
      </c>
      <c r="U286" t="str">
        <v xml:space="preserve">0 | </v>
      </c>
      <c r="V286" t="str">
        <v xml:space="preserve">0 | </v>
      </c>
      <c r="W286" t="str">
        <v xml:space="preserve">0 | </v>
      </c>
      <c r="X286" t="str">
        <v xml:space="preserve">0 | </v>
      </c>
      <c r="Y286" t="str">
        <v xml:space="preserve">0 | </v>
      </c>
      <c r="Z286" t="str">
        <v xml:space="preserve">0 | </v>
      </c>
      <c r="AA286" t="str">
        <v xml:space="preserve">0 | </v>
      </c>
      <c r="AB286" t="str">
        <v xml:space="preserve">0 | </v>
      </c>
      <c r="AC286" t="str">
        <v xml:space="preserve">0 | </v>
      </c>
      <c r="AD286" t="str">
        <v xml:space="preserve">0 | </v>
      </c>
      <c r="AE286" t="str">
        <v xml:space="preserve">0 | </v>
      </c>
      <c r="AF286" t="str">
        <v xml:space="preserve">0 | </v>
      </c>
      <c r="AG286" t="str">
        <v xml:space="preserve">0 | </v>
      </c>
      <c r="AH286" t="str">
        <v xml:space="preserve">0 | </v>
      </c>
      <c r="AI286" t="str">
        <v xml:space="preserve">0 | </v>
      </c>
      <c r="AJ286" t="str">
        <v xml:space="preserve">0 | </v>
      </c>
    </row>
    <row r="287" spans="2:36" x14ac:dyDescent="0.25">
      <c r="B287" t="str" cm="1">
        <f t="array" ref="B287:AJ287">TRANSPOSE(_xlfn._xlws.SORT(_xlfn._xlws.FILTER(plantings[planting_level]&amp;" | "&amp;plantings[planting_level_name],plantings[experiment_ID]=A287)))</f>
        <v xml:space="preserve"> | </v>
      </c>
      <c r="C287" t="str">
        <v xml:space="preserve"> | </v>
      </c>
      <c r="D287" t="str">
        <v xml:space="preserve"> | </v>
      </c>
      <c r="E287" t="str">
        <v xml:space="preserve">0 | </v>
      </c>
      <c r="F287" t="str">
        <v xml:space="preserve">0 | </v>
      </c>
      <c r="G287" t="str">
        <v xml:space="preserve">0 | </v>
      </c>
      <c r="H287" t="str">
        <v xml:space="preserve">0 | </v>
      </c>
      <c r="I287" t="str">
        <v xml:space="preserve">0 | </v>
      </c>
      <c r="J287" t="str">
        <v xml:space="preserve">0 | </v>
      </c>
      <c r="K287" t="str">
        <v xml:space="preserve">0 | </v>
      </c>
      <c r="L287" t="str">
        <v xml:space="preserve">0 | </v>
      </c>
      <c r="M287" t="str">
        <v xml:space="preserve">0 | </v>
      </c>
      <c r="N287" t="str">
        <v xml:space="preserve">0 | </v>
      </c>
      <c r="O287" t="str">
        <v xml:space="preserve">0 | </v>
      </c>
      <c r="P287" t="str">
        <v xml:space="preserve">0 | </v>
      </c>
      <c r="Q287" t="str">
        <v xml:space="preserve">0 | </v>
      </c>
      <c r="R287" t="str">
        <v xml:space="preserve">0 | </v>
      </c>
      <c r="S287" t="str">
        <v xml:space="preserve">0 | </v>
      </c>
      <c r="T287" t="str">
        <v xml:space="preserve">0 | </v>
      </c>
      <c r="U287" t="str">
        <v xml:space="preserve">0 | </v>
      </c>
      <c r="V287" t="str">
        <v xml:space="preserve">0 | </v>
      </c>
      <c r="W287" t="str">
        <v xml:space="preserve">0 | </v>
      </c>
      <c r="X287" t="str">
        <v xml:space="preserve">0 | </v>
      </c>
      <c r="Y287" t="str">
        <v xml:space="preserve">0 | </v>
      </c>
      <c r="Z287" t="str">
        <v xml:space="preserve">0 | </v>
      </c>
      <c r="AA287" t="str">
        <v xml:space="preserve">0 | </v>
      </c>
      <c r="AB287" t="str">
        <v xml:space="preserve">0 | </v>
      </c>
      <c r="AC287" t="str">
        <v xml:space="preserve">0 | </v>
      </c>
      <c r="AD287" t="str">
        <v xml:space="preserve">0 | </v>
      </c>
      <c r="AE287" t="str">
        <v xml:space="preserve">0 | </v>
      </c>
      <c r="AF287" t="str">
        <v xml:space="preserve">0 | </v>
      </c>
      <c r="AG287" t="str">
        <v xml:space="preserve">0 | </v>
      </c>
      <c r="AH287" t="str">
        <v xml:space="preserve">0 | </v>
      </c>
      <c r="AI287" t="str">
        <v xml:space="preserve">0 | </v>
      </c>
      <c r="AJ287" t="str">
        <v xml:space="preserve">0 | </v>
      </c>
    </row>
    <row r="288" spans="2:36" x14ac:dyDescent="0.25">
      <c r="B288" t="str" cm="1">
        <f t="array" ref="B288:AJ288">TRANSPOSE(_xlfn._xlws.SORT(_xlfn._xlws.FILTER(plantings[planting_level]&amp;" | "&amp;plantings[planting_level_name],plantings[experiment_ID]=A288)))</f>
        <v xml:space="preserve"> | </v>
      </c>
      <c r="C288" t="str">
        <v xml:space="preserve"> | </v>
      </c>
      <c r="D288" t="str">
        <v xml:space="preserve"> | </v>
      </c>
      <c r="E288" t="str">
        <v xml:space="preserve">0 | </v>
      </c>
      <c r="F288" t="str">
        <v xml:space="preserve">0 | </v>
      </c>
      <c r="G288" t="str">
        <v xml:space="preserve">0 | </v>
      </c>
      <c r="H288" t="str">
        <v xml:space="preserve">0 | </v>
      </c>
      <c r="I288" t="str">
        <v xml:space="preserve">0 | </v>
      </c>
      <c r="J288" t="str">
        <v xml:space="preserve">0 | </v>
      </c>
      <c r="K288" t="str">
        <v xml:space="preserve">0 | </v>
      </c>
      <c r="L288" t="str">
        <v xml:space="preserve">0 | </v>
      </c>
      <c r="M288" t="str">
        <v xml:space="preserve">0 | </v>
      </c>
      <c r="N288" t="str">
        <v xml:space="preserve">0 | </v>
      </c>
      <c r="O288" t="str">
        <v xml:space="preserve">0 | </v>
      </c>
      <c r="P288" t="str">
        <v xml:space="preserve">0 | </v>
      </c>
      <c r="Q288" t="str">
        <v xml:space="preserve">0 | </v>
      </c>
      <c r="R288" t="str">
        <v xml:space="preserve">0 | </v>
      </c>
      <c r="S288" t="str">
        <v xml:space="preserve">0 | </v>
      </c>
      <c r="T288" t="str">
        <v xml:space="preserve">0 | </v>
      </c>
      <c r="U288" t="str">
        <v xml:space="preserve">0 | </v>
      </c>
      <c r="V288" t="str">
        <v xml:space="preserve">0 | </v>
      </c>
      <c r="W288" t="str">
        <v xml:space="preserve">0 | </v>
      </c>
      <c r="X288" t="str">
        <v xml:space="preserve">0 | </v>
      </c>
      <c r="Y288" t="str">
        <v xml:space="preserve">0 | </v>
      </c>
      <c r="Z288" t="str">
        <v xml:space="preserve">0 | </v>
      </c>
      <c r="AA288" t="str">
        <v xml:space="preserve">0 | </v>
      </c>
      <c r="AB288" t="str">
        <v xml:space="preserve">0 | </v>
      </c>
      <c r="AC288" t="str">
        <v xml:space="preserve">0 | </v>
      </c>
      <c r="AD288" t="str">
        <v xml:space="preserve">0 | </v>
      </c>
      <c r="AE288" t="str">
        <v xml:space="preserve">0 | </v>
      </c>
      <c r="AF288" t="str">
        <v xml:space="preserve">0 | </v>
      </c>
      <c r="AG288" t="str">
        <v xml:space="preserve">0 | </v>
      </c>
      <c r="AH288" t="str">
        <v xml:space="preserve">0 | </v>
      </c>
      <c r="AI288" t="str">
        <v xml:space="preserve">0 | </v>
      </c>
      <c r="AJ288" t="str">
        <v xml:space="preserve">0 | </v>
      </c>
    </row>
    <row r="289" spans="2:36" x14ac:dyDescent="0.25">
      <c r="B289" t="str" cm="1">
        <f t="array" ref="B289:AJ289">TRANSPOSE(_xlfn._xlws.SORT(_xlfn._xlws.FILTER(plantings[planting_level]&amp;" | "&amp;plantings[planting_level_name],plantings[experiment_ID]=A289)))</f>
        <v xml:space="preserve"> | </v>
      </c>
      <c r="C289" t="str">
        <v xml:space="preserve"> | </v>
      </c>
      <c r="D289" t="str">
        <v xml:space="preserve"> | </v>
      </c>
      <c r="E289" t="str">
        <v xml:space="preserve">0 | </v>
      </c>
      <c r="F289" t="str">
        <v xml:space="preserve">0 | </v>
      </c>
      <c r="G289" t="str">
        <v xml:space="preserve">0 | </v>
      </c>
      <c r="H289" t="str">
        <v xml:space="preserve">0 | </v>
      </c>
      <c r="I289" t="str">
        <v xml:space="preserve">0 | </v>
      </c>
      <c r="J289" t="str">
        <v xml:space="preserve">0 | </v>
      </c>
      <c r="K289" t="str">
        <v xml:space="preserve">0 | </v>
      </c>
      <c r="L289" t="str">
        <v xml:space="preserve">0 | </v>
      </c>
      <c r="M289" t="str">
        <v xml:space="preserve">0 | </v>
      </c>
      <c r="N289" t="str">
        <v xml:space="preserve">0 | </v>
      </c>
      <c r="O289" t="str">
        <v xml:space="preserve">0 | </v>
      </c>
      <c r="P289" t="str">
        <v xml:space="preserve">0 | </v>
      </c>
      <c r="Q289" t="str">
        <v xml:space="preserve">0 | </v>
      </c>
      <c r="R289" t="str">
        <v xml:space="preserve">0 | </v>
      </c>
      <c r="S289" t="str">
        <v xml:space="preserve">0 | </v>
      </c>
      <c r="T289" t="str">
        <v xml:space="preserve">0 | </v>
      </c>
      <c r="U289" t="str">
        <v xml:space="preserve">0 | </v>
      </c>
      <c r="V289" t="str">
        <v xml:space="preserve">0 | </v>
      </c>
      <c r="W289" t="str">
        <v xml:space="preserve">0 | </v>
      </c>
      <c r="X289" t="str">
        <v xml:space="preserve">0 | </v>
      </c>
      <c r="Y289" t="str">
        <v xml:space="preserve">0 | </v>
      </c>
      <c r="Z289" t="str">
        <v xml:space="preserve">0 | </v>
      </c>
      <c r="AA289" t="str">
        <v xml:space="preserve">0 | </v>
      </c>
      <c r="AB289" t="str">
        <v xml:space="preserve">0 | </v>
      </c>
      <c r="AC289" t="str">
        <v xml:space="preserve">0 | </v>
      </c>
      <c r="AD289" t="str">
        <v xml:space="preserve">0 | </v>
      </c>
      <c r="AE289" t="str">
        <v xml:space="preserve">0 | </v>
      </c>
      <c r="AF289" t="str">
        <v xml:space="preserve">0 | </v>
      </c>
      <c r="AG289" t="str">
        <v xml:space="preserve">0 | </v>
      </c>
      <c r="AH289" t="str">
        <v xml:space="preserve">0 | </v>
      </c>
      <c r="AI289" t="str">
        <v xml:space="preserve">0 | </v>
      </c>
      <c r="AJ289" t="str">
        <v xml:space="preserve">0 | </v>
      </c>
    </row>
    <row r="290" spans="2:36" x14ac:dyDescent="0.25">
      <c r="B290" t="str" cm="1">
        <f t="array" ref="B290:AJ290">TRANSPOSE(_xlfn._xlws.SORT(_xlfn._xlws.FILTER(plantings[planting_level]&amp;" | "&amp;plantings[planting_level_name],plantings[experiment_ID]=A290)))</f>
        <v xml:space="preserve"> | </v>
      </c>
      <c r="C290" t="str">
        <v xml:space="preserve"> | </v>
      </c>
      <c r="D290" t="str">
        <v xml:space="preserve"> | </v>
      </c>
      <c r="E290" t="str">
        <v xml:space="preserve">0 | </v>
      </c>
      <c r="F290" t="str">
        <v xml:space="preserve">0 | </v>
      </c>
      <c r="G290" t="str">
        <v xml:space="preserve">0 | </v>
      </c>
      <c r="H290" t="str">
        <v xml:space="preserve">0 | </v>
      </c>
      <c r="I290" t="str">
        <v xml:space="preserve">0 | </v>
      </c>
      <c r="J290" t="str">
        <v xml:space="preserve">0 | </v>
      </c>
      <c r="K290" t="str">
        <v xml:space="preserve">0 | </v>
      </c>
      <c r="L290" t="str">
        <v xml:space="preserve">0 | </v>
      </c>
      <c r="M290" t="str">
        <v xml:space="preserve">0 | </v>
      </c>
      <c r="N290" t="str">
        <v xml:space="preserve">0 | </v>
      </c>
      <c r="O290" t="str">
        <v xml:space="preserve">0 | </v>
      </c>
      <c r="P290" t="str">
        <v xml:space="preserve">0 | </v>
      </c>
      <c r="Q290" t="str">
        <v xml:space="preserve">0 | </v>
      </c>
      <c r="R290" t="str">
        <v xml:space="preserve">0 | </v>
      </c>
      <c r="S290" t="str">
        <v xml:space="preserve">0 | </v>
      </c>
      <c r="T290" t="str">
        <v xml:space="preserve">0 | </v>
      </c>
      <c r="U290" t="str">
        <v xml:space="preserve">0 | </v>
      </c>
      <c r="V290" t="str">
        <v xml:space="preserve">0 | </v>
      </c>
      <c r="W290" t="str">
        <v xml:space="preserve">0 | </v>
      </c>
      <c r="X290" t="str">
        <v xml:space="preserve">0 | </v>
      </c>
      <c r="Y290" t="str">
        <v xml:space="preserve">0 | </v>
      </c>
      <c r="Z290" t="str">
        <v xml:space="preserve">0 | </v>
      </c>
      <c r="AA290" t="str">
        <v xml:space="preserve">0 | </v>
      </c>
      <c r="AB290" t="str">
        <v xml:space="preserve">0 | </v>
      </c>
      <c r="AC290" t="str">
        <v xml:space="preserve">0 | </v>
      </c>
      <c r="AD290" t="str">
        <v xml:space="preserve">0 | </v>
      </c>
      <c r="AE290" t="str">
        <v xml:space="preserve">0 | </v>
      </c>
      <c r="AF290" t="str">
        <v xml:space="preserve">0 | </v>
      </c>
      <c r="AG290" t="str">
        <v xml:space="preserve">0 | </v>
      </c>
      <c r="AH290" t="str">
        <v xml:space="preserve">0 | </v>
      </c>
      <c r="AI290" t="str">
        <v xml:space="preserve">0 | </v>
      </c>
      <c r="AJ290" t="str">
        <v xml:space="preserve">0 | </v>
      </c>
    </row>
    <row r="291" spans="2:36" x14ac:dyDescent="0.25">
      <c r="B291" t="str" cm="1">
        <f t="array" ref="B291:AJ291">TRANSPOSE(_xlfn._xlws.SORT(_xlfn._xlws.FILTER(plantings[planting_level]&amp;" | "&amp;plantings[planting_level_name],plantings[experiment_ID]=A291)))</f>
        <v xml:space="preserve"> | </v>
      </c>
      <c r="C291" t="str">
        <v xml:space="preserve"> | </v>
      </c>
      <c r="D291" t="str">
        <v xml:space="preserve"> | </v>
      </c>
      <c r="E291" t="str">
        <v xml:space="preserve">0 | </v>
      </c>
      <c r="F291" t="str">
        <v xml:space="preserve">0 | </v>
      </c>
      <c r="G291" t="str">
        <v xml:space="preserve">0 | </v>
      </c>
      <c r="H291" t="str">
        <v xml:space="preserve">0 | </v>
      </c>
      <c r="I291" t="str">
        <v xml:space="preserve">0 | </v>
      </c>
      <c r="J291" t="str">
        <v xml:space="preserve">0 | </v>
      </c>
      <c r="K291" t="str">
        <v xml:space="preserve">0 | </v>
      </c>
      <c r="L291" t="str">
        <v xml:space="preserve">0 | </v>
      </c>
      <c r="M291" t="str">
        <v xml:space="preserve">0 | </v>
      </c>
      <c r="N291" t="str">
        <v xml:space="preserve">0 | </v>
      </c>
      <c r="O291" t="str">
        <v xml:space="preserve">0 | </v>
      </c>
      <c r="P291" t="str">
        <v xml:space="preserve">0 | </v>
      </c>
      <c r="Q291" t="str">
        <v xml:space="preserve">0 | </v>
      </c>
      <c r="R291" t="str">
        <v xml:space="preserve">0 | </v>
      </c>
      <c r="S291" t="str">
        <v xml:space="preserve">0 | </v>
      </c>
      <c r="T291" t="str">
        <v xml:space="preserve">0 | </v>
      </c>
      <c r="U291" t="str">
        <v xml:space="preserve">0 | </v>
      </c>
      <c r="V291" t="str">
        <v xml:space="preserve">0 | </v>
      </c>
      <c r="W291" t="str">
        <v xml:space="preserve">0 | </v>
      </c>
      <c r="X291" t="str">
        <v xml:space="preserve">0 | </v>
      </c>
      <c r="Y291" t="str">
        <v xml:space="preserve">0 | </v>
      </c>
      <c r="Z291" t="str">
        <v xml:space="preserve">0 | </v>
      </c>
      <c r="AA291" t="str">
        <v xml:space="preserve">0 | </v>
      </c>
      <c r="AB291" t="str">
        <v xml:space="preserve">0 | </v>
      </c>
      <c r="AC291" t="str">
        <v xml:space="preserve">0 | </v>
      </c>
      <c r="AD291" t="str">
        <v xml:space="preserve">0 | </v>
      </c>
      <c r="AE291" t="str">
        <v xml:space="preserve">0 | </v>
      </c>
      <c r="AF291" t="str">
        <v xml:space="preserve">0 | </v>
      </c>
      <c r="AG291" t="str">
        <v xml:space="preserve">0 | </v>
      </c>
      <c r="AH291" t="str">
        <v xml:space="preserve">0 | </v>
      </c>
      <c r="AI291" t="str">
        <v xml:space="preserve">0 | </v>
      </c>
      <c r="AJ291" t="str">
        <v xml:space="preserve">0 | </v>
      </c>
    </row>
    <row r="292" spans="2:36" x14ac:dyDescent="0.25">
      <c r="B292" t="str" cm="1">
        <f t="array" ref="B292:AJ292">TRANSPOSE(_xlfn._xlws.SORT(_xlfn._xlws.FILTER(plantings[planting_level]&amp;" | "&amp;plantings[planting_level_name],plantings[experiment_ID]=A292)))</f>
        <v xml:space="preserve"> | </v>
      </c>
      <c r="C292" t="str">
        <v xml:space="preserve"> | </v>
      </c>
      <c r="D292" t="str">
        <v xml:space="preserve"> | </v>
      </c>
      <c r="E292" t="str">
        <v xml:space="preserve">0 | </v>
      </c>
      <c r="F292" t="str">
        <v xml:space="preserve">0 | </v>
      </c>
      <c r="G292" t="str">
        <v xml:space="preserve">0 | </v>
      </c>
      <c r="H292" t="str">
        <v xml:space="preserve">0 | </v>
      </c>
      <c r="I292" t="str">
        <v xml:space="preserve">0 | </v>
      </c>
      <c r="J292" t="str">
        <v xml:space="preserve">0 | </v>
      </c>
      <c r="K292" t="str">
        <v xml:space="preserve">0 | </v>
      </c>
      <c r="L292" t="str">
        <v xml:space="preserve">0 | </v>
      </c>
      <c r="M292" t="str">
        <v xml:space="preserve">0 | </v>
      </c>
      <c r="N292" t="str">
        <v xml:space="preserve">0 | </v>
      </c>
      <c r="O292" t="str">
        <v xml:space="preserve">0 | </v>
      </c>
      <c r="P292" t="str">
        <v xml:space="preserve">0 | </v>
      </c>
      <c r="Q292" t="str">
        <v xml:space="preserve">0 | </v>
      </c>
      <c r="R292" t="str">
        <v xml:space="preserve">0 | </v>
      </c>
      <c r="S292" t="str">
        <v xml:space="preserve">0 | </v>
      </c>
      <c r="T292" t="str">
        <v xml:space="preserve">0 | </v>
      </c>
      <c r="U292" t="str">
        <v xml:space="preserve">0 | </v>
      </c>
      <c r="V292" t="str">
        <v xml:space="preserve">0 | </v>
      </c>
      <c r="W292" t="str">
        <v xml:space="preserve">0 | </v>
      </c>
      <c r="X292" t="str">
        <v xml:space="preserve">0 | </v>
      </c>
      <c r="Y292" t="str">
        <v xml:space="preserve">0 | </v>
      </c>
      <c r="Z292" t="str">
        <v xml:space="preserve">0 | </v>
      </c>
      <c r="AA292" t="str">
        <v xml:space="preserve">0 | </v>
      </c>
      <c r="AB292" t="str">
        <v xml:space="preserve">0 | </v>
      </c>
      <c r="AC292" t="str">
        <v xml:space="preserve">0 | </v>
      </c>
      <c r="AD292" t="str">
        <v xml:space="preserve">0 | </v>
      </c>
      <c r="AE292" t="str">
        <v xml:space="preserve">0 | </v>
      </c>
      <c r="AF292" t="str">
        <v xml:space="preserve">0 | </v>
      </c>
      <c r="AG292" t="str">
        <v xml:space="preserve">0 | </v>
      </c>
      <c r="AH292" t="str">
        <v xml:space="preserve">0 | </v>
      </c>
      <c r="AI292" t="str">
        <v xml:space="preserve">0 | </v>
      </c>
      <c r="AJ292" t="str">
        <v xml:space="preserve">0 | </v>
      </c>
    </row>
    <row r="293" spans="2:36" x14ac:dyDescent="0.25">
      <c r="B293" t="str" cm="1">
        <f t="array" ref="B293:AJ293">TRANSPOSE(_xlfn._xlws.SORT(_xlfn._xlws.FILTER(plantings[planting_level]&amp;" | "&amp;plantings[planting_level_name],plantings[experiment_ID]=A293)))</f>
        <v xml:space="preserve"> | </v>
      </c>
      <c r="C293" t="str">
        <v xml:space="preserve"> | </v>
      </c>
      <c r="D293" t="str">
        <v xml:space="preserve"> | </v>
      </c>
      <c r="E293" t="str">
        <v xml:space="preserve">0 | </v>
      </c>
      <c r="F293" t="str">
        <v xml:space="preserve">0 | </v>
      </c>
      <c r="G293" t="str">
        <v xml:space="preserve">0 | </v>
      </c>
      <c r="H293" t="str">
        <v xml:space="preserve">0 | </v>
      </c>
      <c r="I293" t="str">
        <v xml:space="preserve">0 | </v>
      </c>
      <c r="J293" t="str">
        <v xml:space="preserve">0 | </v>
      </c>
      <c r="K293" t="str">
        <v xml:space="preserve">0 | </v>
      </c>
      <c r="L293" t="str">
        <v xml:space="preserve">0 | </v>
      </c>
      <c r="M293" t="str">
        <v xml:space="preserve">0 | </v>
      </c>
      <c r="N293" t="str">
        <v xml:space="preserve">0 | </v>
      </c>
      <c r="O293" t="str">
        <v xml:space="preserve">0 | </v>
      </c>
      <c r="P293" t="str">
        <v xml:space="preserve">0 | </v>
      </c>
      <c r="Q293" t="str">
        <v xml:space="preserve">0 | </v>
      </c>
      <c r="R293" t="str">
        <v xml:space="preserve">0 | </v>
      </c>
      <c r="S293" t="str">
        <v xml:space="preserve">0 | </v>
      </c>
      <c r="T293" t="str">
        <v xml:space="preserve">0 | </v>
      </c>
      <c r="U293" t="str">
        <v xml:space="preserve">0 | </v>
      </c>
      <c r="V293" t="str">
        <v xml:space="preserve">0 | </v>
      </c>
      <c r="W293" t="str">
        <v xml:space="preserve">0 | </v>
      </c>
      <c r="X293" t="str">
        <v xml:space="preserve">0 | </v>
      </c>
      <c r="Y293" t="str">
        <v xml:space="preserve">0 | </v>
      </c>
      <c r="Z293" t="str">
        <v xml:space="preserve">0 | </v>
      </c>
      <c r="AA293" t="str">
        <v xml:space="preserve">0 | </v>
      </c>
      <c r="AB293" t="str">
        <v xml:space="preserve">0 | </v>
      </c>
      <c r="AC293" t="str">
        <v xml:space="preserve">0 | </v>
      </c>
      <c r="AD293" t="str">
        <v xml:space="preserve">0 | </v>
      </c>
      <c r="AE293" t="str">
        <v xml:space="preserve">0 | </v>
      </c>
      <c r="AF293" t="str">
        <v xml:space="preserve">0 | </v>
      </c>
      <c r="AG293" t="str">
        <v xml:space="preserve">0 | </v>
      </c>
      <c r="AH293" t="str">
        <v xml:space="preserve">0 | </v>
      </c>
      <c r="AI293" t="str">
        <v xml:space="preserve">0 | </v>
      </c>
      <c r="AJ293" t="str">
        <v xml:space="preserve">0 | </v>
      </c>
    </row>
    <row r="294" spans="2:36" x14ac:dyDescent="0.25">
      <c r="B294" t="str" cm="1">
        <f t="array" ref="B294:AJ294">TRANSPOSE(_xlfn._xlws.SORT(_xlfn._xlws.FILTER(plantings[planting_level]&amp;" | "&amp;plantings[planting_level_name],plantings[experiment_ID]=A294)))</f>
        <v xml:space="preserve"> | </v>
      </c>
      <c r="C294" t="str">
        <v xml:space="preserve"> | </v>
      </c>
      <c r="D294" t="str">
        <v xml:space="preserve"> | </v>
      </c>
      <c r="E294" t="str">
        <v xml:space="preserve">0 | </v>
      </c>
      <c r="F294" t="str">
        <v xml:space="preserve">0 | </v>
      </c>
      <c r="G294" t="str">
        <v xml:space="preserve">0 | </v>
      </c>
      <c r="H294" t="str">
        <v xml:space="preserve">0 | </v>
      </c>
      <c r="I294" t="str">
        <v xml:space="preserve">0 | </v>
      </c>
      <c r="J294" t="str">
        <v xml:space="preserve">0 | </v>
      </c>
      <c r="K294" t="str">
        <v xml:space="preserve">0 | </v>
      </c>
      <c r="L294" t="str">
        <v xml:space="preserve">0 | </v>
      </c>
      <c r="M294" t="str">
        <v xml:space="preserve">0 | </v>
      </c>
      <c r="N294" t="str">
        <v xml:space="preserve">0 | </v>
      </c>
      <c r="O294" t="str">
        <v xml:space="preserve">0 | </v>
      </c>
      <c r="P294" t="str">
        <v xml:space="preserve">0 | </v>
      </c>
      <c r="Q294" t="str">
        <v xml:space="preserve">0 | </v>
      </c>
      <c r="R294" t="str">
        <v xml:space="preserve">0 | </v>
      </c>
      <c r="S294" t="str">
        <v xml:space="preserve">0 | </v>
      </c>
      <c r="T294" t="str">
        <v xml:space="preserve">0 | </v>
      </c>
      <c r="U294" t="str">
        <v xml:space="preserve">0 | </v>
      </c>
      <c r="V294" t="str">
        <v xml:space="preserve">0 | </v>
      </c>
      <c r="W294" t="str">
        <v xml:space="preserve">0 | </v>
      </c>
      <c r="X294" t="str">
        <v xml:space="preserve">0 | </v>
      </c>
      <c r="Y294" t="str">
        <v xml:space="preserve">0 | </v>
      </c>
      <c r="Z294" t="str">
        <v xml:space="preserve">0 | </v>
      </c>
      <c r="AA294" t="str">
        <v xml:space="preserve">0 | </v>
      </c>
      <c r="AB294" t="str">
        <v xml:space="preserve">0 | </v>
      </c>
      <c r="AC294" t="str">
        <v xml:space="preserve">0 | </v>
      </c>
      <c r="AD294" t="str">
        <v xml:space="preserve">0 | </v>
      </c>
      <c r="AE294" t="str">
        <v xml:space="preserve">0 | </v>
      </c>
      <c r="AF294" t="str">
        <v xml:space="preserve">0 | </v>
      </c>
      <c r="AG294" t="str">
        <v xml:space="preserve">0 | </v>
      </c>
      <c r="AH294" t="str">
        <v xml:space="preserve">0 | </v>
      </c>
      <c r="AI294" t="str">
        <v xml:space="preserve">0 | </v>
      </c>
      <c r="AJ294" t="str">
        <v xml:space="preserve">0 | </v>
      </c>
    </row>
    <row r="295" spans="2:36" x14ac:dyDescent="0.25">
      <c r="B295" t="str" cm="1">
        <f t="array" ref="B295:AJ295">TRANSPOSE(_xlfn._xlws.SORT(_xlfn._xlws.FILTER(plantings[planting_level]&amp;" | "&amp;plantings[planting_level_name],plantings[experiment_ID]=A295)))</f>
        <v xml:space="preserve"> | </v>
      </c>
      <c r="C295" t="str">
        <v xml:space="preserve"> | </v>
      </c>
      <c r="D295" t="str">
        <v xml:space="preserve"> | </v>
      </c>
      <c r="E295" t="str">
        <v xml:space="preserve">0 | </v>
      </c>
      <c r="F295" t="str">
        <v xml:space="preserve">0 | </v>
      </c>
      <c r="G295" t="str">
        <v xml:space="preserve">0 | </v>
      </c>
      <c r="H295" t="str">
        <v xml:space="preserve">0 | </v>
      </c>
      <c r="I295" t="str">
        <v xml:space="preserve">0 | </v>
      </c>
      <c r="J295" t="str">
        <v xml:space="preserve">0 | </v>
      </c>
      <c r="K295" t="str">
        <v xml:space="preserve">0 | </v>
      </c>
      <c r="L295" t="str">
        <v xml:space="preserve">0 | </v>
      </c>
      <c r="M295" t="str">
        <v xml:space="preserve">0 | </v>
      </c>
      <c r="N295" t="str">
        <v xml:space="preserve">0 | </v>
      </c>
      <c r="O295" t="str">
        <v xml:space="preserve">0 | </v>
      </c>
      <c r="P295" t="str">
        <v xml:space="preserve">0 | </v>
      </c>
      <c r="Q295" t="str">
        <v xml:space="preserve">0 | </v>
      </c>
      <c r="R295" t="str">
        <v xml:space="preserve">0 | </v>
      </c>
      <c r="S295" t="str">
        <v xml:space="preserve">0 | </v>
      </c>
      <c r="T295" t="str">
        <v xml:space="preserve">0 | </v>
      </c>
      <c r="U295" t="str">
        <v xml:space="preserve">0 | </v>
      </c>
      <c r="V295" t="str">
        <v xml:space="preserve">0 | </v>
      </c>
      <c r="W295" t="str">
        <v xml:space="preserve">0 | </v>
      </c>
      <c r="X295" t="str">
        <v xml:space="preserve">0 | </v>
      </c>
      <c r="Y295" t="str">
        <v xml:space="preserve">0 | </v>
      </c>
      <c r="Z295" t="str">
        <v xml:space="preserve">0 | </v>
      </c>
      <c r="AA295" t="str">
        <v xml:space="preserve">0 | </v>
      </c>
      <c r="AB295" t="str">
        <v xml:space="preserve">0 | </v>
      </c>
      <c r="AC295" t="str">
        <v xml:space="preserve">0 | </v>
      </c>
      <c r="AD295" t="str">
        <v xml:space="preserve">0 | </v>
      </c>
      <c r="AE295" t="str">
        <v xml:space="preserve">0 | </v>
      </c>
      <c r="AF295" t="str">
        <v xml:space="preserve">0 | </v>
      </c>
      <c r="AG295" t="str">
        <v xml:space="preserve">0 | </v>
      </c>
      <c r="AH295" t="str">
        <v xml:space="preserve">0 | </v>
      </c>
      <c r="AI295" t="str">
        <v xml:space="preserve">0 | </v>
      </c>
      <c r="AJ295" t="str">
        <v xml:space="preserve">0 | </v>
      </c>
    </row>
    <row r="296" spans="2:36" x14ac:dyDescent="0.25">
      <c r="B296" t="str" cm="1">
        <f t="array" ref="B296:AJ296">TRANSPOSE(_xlfn._xlws.SORT(_xlfn._xlws.FILTER(plantings[planting_level]&amp;" | "&amp;plantings[planting_level_name],plantings[experiment_ID]=A296)))</f>
        <v xml:space="preserve"> | </v>
      </c>
      <c r="C296" t="str">
        <v xml:space="preserve"> | </v>
      </c>
      <c r="D296" t="str">
        <v xml:space="preserve"> | </v>
      </c>
      <c r="E296" t="str">
        <v xml:space="preserve">0 | </v>
      </c>
      <c r="F296" t="str">
        <v xml:space="preserve">0 | </v>
      </c>
      <c r="G296" t="str">
        <v xml:space="preserve">0 | </v>
      </c>
      <c r="H296" t="str">
        <v xml:space="preserve">0 | </v>
      </c>
      <c r="I296" t="str">
        <v xml:space="preserve">0 | </v>
      </c>
      <c r="J296" t="str">
        <v xml:space="preserve">0 | </v>
      </c>
      <c r="K296" t="str">
        <v xml:space="preserve">0 | </v>
      </c>
      <c r="L296" t="str">
        <v xml:space="preserve">0 | </v>
      </c>
      <c r="M296" t="str">
        <v xml:space="preserve">0 | </v>
      </c>
      <c r="N296" t="str">
        <v xml:space="preserve">0 | </v>
      </c>
      <c r="O296" t="str">
        <v xml:space="preserve">0 | </v>
      </c>
      <c r="P296" t="str">
        <v xml:space="preserve">0 | </v>
      </c>
      <c r="Q296" t="str">
        <v xml:space="preserve">0 | </v>
      </c>
      <c r="R296" t="str">
        <v xml:space="preserve">0 | </v>
      </c>
      <c r="S296" t="str">
        <v xml:space="preserve">0 | </v>
      </c>
      <c r="T296" t="str">
        <v xml:space="preserve">0 | </v>
      </c>
      <c r="U296" t="str">
        <v xml:space="preserve">0 | </v>
      </c>
      <c r="V296" t="str">
        <v xml:space="preserve">0 | </v>
      </c>
      <c r="W296" t="str">
        <v xml:space="preserve">0 | </v>
      </c>
      <c r="X296" t="str">
        <v xml:space="preserve">0 | </v>
      </c>
      <c r="Y296" t="str">
        <v xml:space="preserve">0 | </v>
      </c>
      <c r="Z296" t="str">
        <v xml:space="preserve">0 | </v>
      </c>
      <c r="AA296" t="str">
        <v xml:space="preserve">0 | </v>
      </c>
      <c r="AB296" t="str">
        <v xml:space="preserve">0 | </v>
      </c>
      <c r="AC296" t="str">
        <v xml:space="preserve">0 | </v>
      </c>
      <c r="AD296" t="str">
        <v xml:space="preserve">0 | </v>
      </c>
      <c r="AE296" t="str">
        <v xml:space="preserve">0 | </v>
      </c>
      <c r="AF296" t="str">
        <v xml:space="preserve">0 | </v>
      </c>
      <c r="AG296" t="str">
        <v xml:space="preserve">0 | </v>
      </c>
      <c r="AH296" t="str">
        <v xml:space="preserve">0 | </v>
      </c>
      <c r="AI296" t="str">
        <v xml:space="preserve">0 | </v>
      </c>
      <c r="AJ296" t="str">
        <v xml:space="preserve">0 | </v>
      </c>
    </row>
    <row r="297" spans="2:36" x14ac:dyDescent="0.25">
      <c r="B297" t="str" cm="1">
        <f t="array" ref="B297:AJ297">TRANSPOSE(_xlfn._xlws.SORT(_xlfn._xlws.FILTER(plantings[planting_level]&amp;" | "&amp;plantings[planting_level_name],plantings[experiment_ID]=A297)))</f>
        <v xml:space="preserve"> | </v>
      </c>
      <c r="C297" t="str">
        <v xml:space="preserve"> | </v>
      </c>
      <c r="D297" t="str">
        <v xml:space="preserve"> | </v>
      </c>
      <c r="E297" t="str">
        <v xml:space="preserve">0 | </v>
      </c>
      <c r="F297" t="str">
        <v xml:space="preserve">0 | </v>
      </c>
      <c r="G297" t="str">
        <v xml:space="preserve">0 | </v>
      </c>
      <c r="H297" t="str">
        <v xml:space="preserve">0 | </v>
      </c>
      <c r="I297" t="str">
        <v xml:space="preserve">0 | </v>
      </c>
      <c r="J297" t="str">
        <v xml:space="preserve">0 | </v>
      </c>
      <c r="K297" t="str">
        <v xml:space="preserve">0 | </v>
      </c>
      <c r="L297" t="str">
        <v xml:space="preserve">0 | </v>
      </c>
      <c r="M297" t="str">
        <v xml:space="preserve">0 | </v>
      </c>
      <c r="N297" t="str">
        <v xml:space="preserve">0 | </v>
      </c>
      <c r="O297" t="str">
        <v xml:space="preserve">0 | </v>
      </c>
      <c r="P297" t="str">
        <v xml:space="preserve">0 | </v>
      </c>
      <c r="Q297" t="str">
        <v xml:space="preserve">0 | </v>
      </c>
      <c r="R297" t="str">
        <v xml:space="preserve">0 | </v>
      </c>
      <c r="S297" t="str">
        <v xml:space="preserve">0 | </v>
      </c>
      <c r="T297" t="str">
        <v xml:space="preserve">0 | </v>
      </c>
      <c r="U297" t="str">
        <v xml:space="preserve">0 | </v>
      </c>
      <c r="V297" t="str">
        <v xml:space="preserve">0 | </v>
      </c>
      <c r="W297" t="str">
        <v xml:space="preserve">0 | </v>
      </c>
      <c r="X297" t="str">
        <v xml:space="preserve">0 | </v>
      </c>
      <c r="Y297" t="str">
        <v xml:space="preserve">0 | </v>
      </c>
      <c r="Z297" t="str">
        <v xml:space="preserve">0 | </v>
      </c>
      <c r="AA297" t="str">
        <v xml:space="preserve">0 | </v>
      </c>
      <c r="AB297" t="str">
        <v xml:space="preserve">0 | </v>
      </c>
      <c r="AC297" t="str">
        <v xml:space="preserve">0 | </v>
      </c>
      <c r="AD297" t="str">
        <v xml:space="preserve">0 | </v>
      </c>
      <c r="AE297" t="str">
        <v xml:space="preserve">0 | </v>
      </c>
      <c r="AF297" t="str">
        <v xml:space="preserve">0 | </v>
      </c>
      <c r="AG297" t="str">
        <v xml:space="preserve">0 | </v>
      </c>
      <c r="AH297" t="str">
        <v xml:space="preserve">0 | </v>
      </c>
      <c r="AI297" t="str">
        <v xml:space="preserve">0 | </v>
      </c>
      <c r="AJ297" t="str">
        <v xml:space="preserve">0 | </v>
      </c>
    </row>
    <row r="298" spans="2:36" x14ac:dyDescent="0.25">
      <c r="B298" t="str" cm="1">
        <f t="array" ref="B298:AJ298">TRANSPOSE(_xlfn._xlws.SORT(_xlfn._xlws.FILTER(plantings[planting_level]&amp;" | "&amp;plantings[planting_level_name],plantings[experiment_ID]=A298)))</f>
        <v xml:space="preserve"> | </v>
      </c>
      <c r="C298" t="str">
        <v xml:space="preserve"> | </v>
      </c>
      <c r="D298" t="str">
        <v xml:space="preserve"> | </v>
      </c>
      <c r="E298" t="str">
        <v xml:space="preserve">0 | </v>
      </c>
      <c r="F298" t="str">
        <v xml:space="preserve">0 | </v>
      </c>
      <c r="G298" t="str">
        <v xml:space="preserve">0 | </v>
      </c>
      <c r="H298" t="str">
        <v xml:space="preserve">0 | </v>
      </c>
      <c r="I298" t="str">
        <v xml:space="preserve">0 | </v>
      </c>
      <c r="J298" t="str">
        <v xml:space="preserve">0 | </v>
      </c>
      <c r="K298" t="str">
        <v xml:space="preserve">0 | </v>
      </c>
      <c r="L298" t="str">
        <v xml:space="preserve">0 | </v>
      </c>
      <c r="M298" t="str">
        <v xml:space="preserve">0 | </v>
      </c>
      <c r="N298" t="str">
        <v xml:space="preserve">0 | </v>
      </c>
      <c r="O298" t="str">
        <v xml:space="preserve">0 | </v>
      </c>
      <c r="P298" t="str">
        <v xml:space="preserve">0 | </v>
      </c>
      <c r="Q298" t="str">
        <v xml:space="preserve">0 | </v>
      </c>
      <c r="R298" t="str">
        <v xml:space="preserve">0 | </v>
      </c>
      <c r="S298" t="str">
        <v xml:space="preserve">0 | </v>
      </c>
      <c r="T298" t="str">
        <v xml:space="preserve">0 | </v>
      </c>
      <c r="U298" t="str">
        <v xml:space="preserve">0 | </v>
      </c>
      <c r="V298" t="str">
        <v xml:space="preserve">0 | </v>
      </c>
      <c r="W298" t="str">
        <v xml:space="preserve">0 | </v>
      </c>
      <c r="X298" t="str">
        <v xml:space="preserve">0 | </v>
      </c>
      <c r="Y298" t="str">
        <v xml:space="preserve">0 | </v>
      </c>
      <c r="Z298" t="str">
        <v xml:space="preserve">0 | </v>
      </c>
      <c r="AA298" t="str">
        <v xml:space="preserve">0 | </v>
      </c>
      <c r="AB298" t="str">
        <v xml:space="preserve">0 | </v>
      </c>
      <c r="AC298" t="str">
        <v xml:space="preserve">0 | </v>
      </c>
      <c r="AD298" t="str">
        <v xml:space="preserve">0 | </v>
      </c>
      <c r="AE298" t="str">
        <v xml:space="preserve">0 | </v>
      </c>
      <c r="AF298" t="str">
        <v xml:space="preserve">0 | </v>
      </c>
      <c r="AG298" t="str">
        <v xml:space="preserve">0 | </v>
      </c>
      <c r="AH298" t="str">
        <v xml:space="preserve">0 | </v>
      </c>
      <c r="AI298" t="str">
        <v xml:space="preserve">0 | </v>
      </c>
      <c r="AJ298" t="str">
        <v xml:space="preserve">0 | </v>
      </c>
    </row>
    <row r="299" spans="2:36" x14ac:dyDescent="0.25">
      <c r="B299" t="str" cm="1">
        <f t="array" ref="B299:AJ299">TRANSPOSE(_xlfn._xlws.SORT(_xlfn._xlws.FILTER(plantings[planting_level]&amp;" | "&amp;plantings[planting_level_name],plantings[experiment_ID]=A299)))</f>
        <v xml:space="preserve"> | </v>
      </c>
      <c r="C299" t="str">
        <v xml:space="preserve"> | </v>
      </c>
      <c r="D299" t="str">
        <v xml:space="preserve"> | </v>
      </c>
      <c r="E299" t="str">
        <v xml:space="preserve">0 | </v>
      </c>
      <c r="F299" t="str">
        <v xml:space="preserve">0 | </v>
      </c>
      <c r="G299" t="str">
        <v xml:space="preserve">0 | </v>
      </c>
      <c r="H299" t="str">
        <v xml:space="preserve">0 | </v>
      </c>
      <c r="I299" t="str">
        <v xml:space="preserve">0 | </v>
      </c>
      <c r="J299" t="str">
        <v xml:space="preserve">0 | </v>
      </c>
      <c r="K299" t="str">
        <v xml:space="preserve">0 | </v>
      </c>
      <c r="L299" t="str">
        <v xml:space="preserve">0 | </v>
      </c>
      <c r="M299" t="str">
        <v xml:space="preserve">0 | </v>
      </c>
      <c r="N299" t="str">
        <v xml:space="preserve">0 | </v>
      </c>
      <c r="O299" t="str">
        <v xml:space="preserve">0 | </v>
      </c>
      <c r="P299" t="str">
        <v xml:space="preserve">0 | </v>
      </c>
      <c r="Q299" t="str">
        <v xml:space="preserve">0 | </v>
      </c>
      <c r="R299" t="str">
        <v xml:space="preserve">0 | </v>
      </c>
      <c r="S299" t="str">
        <v xml:space="preserve">0 | </v>
      </c>
      <c r="T299" t="str">
        <v xml:space="preserve">0 | </v>
      </c>
      <c r="U299" t="str">
        <v xml:space="preserve">0 | </v>
      </c>
      <c r="V299" t="str">
        <v xml:space="preserve">0 | </v>
      </c>
      <c r="W299" t="str">
        <v xml:space="preserve">0 | </v>
      </c>
      <c r="X299" t="str">
        <v xml:space="preserve">0 | </v>
      </c>
      <c r="Y299" t="str">
        <v xml:space="preserve">0 | </v>
      </c>
      <c r="Z299" t="str">
        <v xml:space="preserve">0 | </v>
      </c>
      <c r="AA299" t="str">
        <v xml:space="preserve">0 | </v>
      </c>
      <c r="AB299" t="str">
        <v xml:space="preserve">0 | </v>
      </c>
      <c r="AC299" t="str">
        <v xml:space="preserve">0 | </v>
      </c>
      <c r="AD299" t="str">
        <v xml:space="preserve">0 | </v>
      </c>
      <c r="AE299" t="str">
        <v xml:space="preserve">0 | </v>
      </c>
      <c r="AF299" t="str">
        <v xml:space="preserve">0 | </v>
      </c>
      <c r="AG299" t="str">
        <v xml:space="preserve">0 | </v>
      </c>
      <c r="AH299" t="str">
        <v xml:space="preserve">0 | </v>
      </c>
      <c r="AI299" t="str">
        <v xml:space="preserve">0 | </v>
      </c>
      <c r="AJ299" t="str">
        <v xml:space="preserve">0 | </v>
      </c>
    </row>
    <row r="300" spans="2:36" x14ac:dyDescent="0.25">
      <c r="B300" t="str" cm="1">
        <f t="array" ref="B300:AJ300">TRANSPOSE(_xlfn._xlws.SORT(_xlfn._xlws.FILTER(plantings[planting_level]&amp;" | "&amp;plantings[planting_level_name],plantings[experiment_ID]=A300)))</f>
        <v xml:space="preserve"> | </v>
      </c>
      <c r="C300" t="str">
        <v xml:space="preserve"> | </v>
      </c>
      <c r="D300" t="str">
        <v xml:space="preserve"> | </v>
      </c>
      <c r="E300" t="str">
        <v xml:space="preserve">0 | </v>
      </c>
      <c r="F300" t="str">
        <v xml:space="preserve">0 | </v>
      </c>
      <c r="G300" t="str">
        <v xml:space="preserve">0 | </v>
      </c>
      <c r="H300" t="str">
        <v xml:space="preserve">0 | </v>
      </c>
      <c r="I300" t="str">
        <v xml:space="preserve">0 | </v>
      </c>
      <c r="J300" t="str">
        <v xml:space="preserve">0 | </v>
      </c>
      <c r="K300" t="str">
        <v xml:space="preserve">0 | </v>
      </c>
      <c r="L300" t="str">
        <v xml:space="preserve">0 | </v>
      </c>
      <c r="M300" t="str">
        <v xml:space="preserve">0 | </v>
      </c>
      <c r="N300" t="str">
        <v xml:space="preserve">0 | </v>
      </c>
      <c r="O300" t="str">
        <v xml:space="preserve">0 | </v>
      </c>
      <c r="P300" t="str">
        <v xml:space="preserve">0 | </v>
      </c>
      <c r="Q300" t="str">
        <v xml:space="preserve">0 | </v>
      </c>
      <c r="R300" t="str">
        <v xml:space="preserve">0 | </v>
      </c>
      <c r="S300" t="str">
        <v xml:space="preserve">0 | </v>
      </c>
      <c r="T300" t="str">
        <v xml:space="preserve">0 | </v>
      </c>
      <c r="U300" t="str">
        <v xml:space="preserve">0 | </v>
      </c>
      <c r="V300" t="str">
        <v xml:space="preserve">0 | </v>
      </c>
      <c r="W300" t="str">
        <v xml:space="preserve">0 | </v>
      </c>
      <c r="X300" t="str">
        <v xml:space="preserve">0 | </v>
      </c>
      <c r="Y300" t="str">
        <v xml:space="preserve">0 | </v>
      </c>
      <c r="Z300" t="str">
        <v xml:space="preserve">0 | </v>
      </c>
      <c r="AA300" t="str">
        <v xml:space="preserve">0 | </v>
      </c>
      <c r="AB300" t="str">
        <v xml:space="preserve">0 | </v>
      </c>
      <c r="AC300" t="str">
        <v xml:space="preserve">0 | </v>
      </c>
      <c r="AD300" t="str">
        <v xml:space="preserve">0 | </v>
      </c>
      <c r="AE300" t="str">
        <v xml:space="preserve">0 | </v>
      </c>
      <c r="AF300" t="str">
        <v xml:space="preserve">0 | </v>
      </c>
      <c r="AG300" t="str">
        <v xml:space="preserve">0 | </v>
      </c>
      <c r="AH300" t="str">
        <v xml:space="preserve">0 | </v>
      </c>
      <c r="AI300" t="str">
        <v xml:space="preserve">0 | </v>
      </c>
      <c r="AJ300" t="str">
        <v xml:space="preserve">0 | </v>
      </c>
    </row>
    <row r="301" spans="2:36" x14ac:dyDescent="0.25">
      <c r="B301" t="str" cm="1">
        <f t="array" ref="B301:AJ301">TRANSPOSE(_xlfn._xlws.SORT(_xlfn._xlws.FILTER(plantings[planting_level]&amp;" | "&amp;plantings[planting_level_name],plantings[experiment_ID]=A301)))</f>
        <v xml:space="preserve"> | </v>
      </c>
      <c r="C301" t="str">
        <v xml:space="preserve"> | </v>
      </c>
      <c r="D301" t="str">
        <v xml:space="preserve"> | </v>
      </c>
      <c r="E301" t="str">
        <v xml:space="preserve">0 | </v>
      </c>
      <c r="F301" t="str">
        <v xml:space="preserve">0 | </v>
      </c>
      <c r="G301" t="str">
        <v xml:space="preserve">0 | </v>
      </c>
      <c r="H301" t="str">
        <v xml:space="preserve">0 | </v>
      </c>
      <c r="I301" t="str">
        <v xml:space="preserve">0 | </v>
      </c>
      <c r="J301" t="str">
        <v xml:space="preserve">0 | </v>
      </c>
      <c r="K301" t="str">
        <v xml:space="preserve">0 | </v>
      </c>
      <c r="L301" t="str">
        <v xml:space="preserve">0 | </v>
      </c>
      <c r="M301" t="str">
        <v xml:space="preserve">0 | </v>
      </c>
      <c r="N301" t="str">
        <v xml:space="preserve">0 | </v>
      </c>
      <c r="O301" t="str">
        <v xml:space="preserve">0 | </v>
      </c>
      <c r="P301" t="str">
        <v xml:space="preserve">0 | </v>
      </c>
      <c r="Q301" t="str">
        <v xml:space="preserve">0 | </v>
      </c>
      <c r="R301" t="str">
        <v xml:space="preserve">0 | </v>
      </c>
      <c r="S301" t="str">
        <v xml:space="preserve">0 | </v>
      </c>
      <c r="T301" t="str">
        <v xml:space="preserve">0 | </v>
      </c>
      <c r="U301" t="str">
        <v xml:space="preserve">0 | </v>
      </c>
      <c r="V301" t="str">
        <v xml:space="preserve">0 | </v>
      </c>
      <c r="W301" t="str">
        <v xml:space="preserve">0 | </v>
      </c>
      <c r="X301" t="str">
        <v xml:space="preserve">0 | </v>
      </c>
      <c r="Y301" t="str">
        <v xml:space="preserve">0 | </v>
      </c>
      <c r="Z301" t="str">
        <v xml:space="preserve">0 | </v>
      </c>
      <c r="AA301" t="str">
        <v xml:space="preserve">0 | </v>
      </c>
      <c r="AB301" t="str">
        <v xml:space="preserve">0 | </v>
      </c>
      <c r="AC301" t="str">
        <v xml:space="preserve">0 | </v>
      </c>
      <c r="AD301" t="str">
        <v xml:space="preserve">0 | </v>
      </c>
      <c r="AE301" t="str">
        <v xml:space="preserve">0 | </v>
      </c>
      <c r="AF301" t="str">
        <v xml:space="preserve">0 | </v>
      </c>
      <c r="AG301" t="str">
        <v xml:space="preserve">0 | </v>
      </c>
      <c r="AH301" t="str">
        <v xml:space="preserve">0 | </v>
      </c>
      <c r="AI301" t="str">
        <v xml:space="preserve">0 | </v>
      </c>
      <c r="AJ301" t="str">
        <v xml:space="preserve">0 | </v>
      </c>
    </row>
    <row r="302" spans="2:36" x14ac:dyDescent="0.25">
      <c r="B302" t="str" cm="1">
        <f t="array" ref="B302:AJ302">TRANSPOSE(_xlfn._xlws.SORT(_xlfn._xlws.FILTER(plantings[planting_level]&amp;" | "&amp;plantings[planting_level_name],plantings[experiment_ID]=A302)))</f>
        <v xml:space="preserve"> | </v>
      </c>
      <c r="C302" t="str">
        <v xml:space="preserve"> | </v>
      </c>
      <c r="D302" t="str">
        <v xml:space="preserve"> | </v>
      </c>
      <c r="E302" t="str">
        <v xml:space="preserve">0 | </v>
      </c>
      <c r="F302" t="str">
        <v xml:space="preserve">0 | </v>
      </c>
      <c r="G302" t="str">
        <v xml:space="preserve">0 | </v>
      </c>
      <c r="H302" t="str">
        <v xml:space="preserve">0 | </v>
      </c>
      <c r="I302" t="str">
        <v xml:space="preserve">0 | </v>
      </c>
      <c r="J302" t="str">
        <v xml:space="preserve">0 | </v>
      </c>
      <c r="K302" t="str">
        <v xml:space="preserve">0 | </v>
      </c>
      <c r="L302" t="str">
        <v xml:space="preserve">0 | </v>
      </c>
      <c r="M302" t="str">
        <v xml:space="preserve">0 | </v>
      </c>
      <c r="N302" t="str">
        <v xml:space="preserve">0 | </v>
      </c>
      <c r="O302" t="str">
        <v xml:space="preserve">0 | </v>
      </c>
      <c r="P302" t="str">
        <v xml:space="preserve">0 | </v>
      </c>
      <c r="Q302" t="str">
        <v xml:space="preserve">0 | </v>
      </c>
      <c r="R302" t="str">
        <v xml:space="preserve">0 | </v>
      </c>
      <c r="S302" t="str">
        <v xml:space="preserve">0 | </v>
      </c>
      <c r="T302" t="str">
        <v xml:space="preserve">0 | </v>
      </c>
      <c r="U302" t="str">
        <v xml:space="preserve">0 | </v>
      </c>
      <c r="V302" t="str">
        <v xml:space="preserve">0 | </v>
      </c>
      <c r="W302" t="str">
        <v xml:space="preserve">0 | </v>
      </c>
      <c r="X302" t="str">
        <v xml:space="preserve">0 | </v>
      </c>
      <c r="Y302" t="str">
        <v xml:space="preserve">0 | </v>
      </c>
      <c r="Z302" t="str">
        <v xml:space="preserve">0 | </v>
      </c>
      <c r="AA302" t="str">
        <v xml:space="preserve">0 | </v>
      </c>
      <c r="AB302" t="str">
        <v xml:space="preserve">0 | </v>
      </c>
      <c r="AC302" t="str">
        <v xml:space="preserve">0 | </v>
      </c>
      <c r="AD302" t="str">
        <v xml:space="preserve">0 | </v>
      </c>
      <c r="AE302" t="str">
        <v xml:space="preserve">0 | </v>
      </c>
      <c r="AF302" t="str">
        <v xml:space="preserve">0 | </v>
      </c>
      <c r="AG302" t="str">
        <v xml:space="preserve">0 | </v>
      </c>
      <c r="AH302" t="str">
        <v xml:space="preserve">0 | </v>
      </c>
      <c r="AI302" t="str">
        <v xml:space="preserve">0 | </v>
      </c>
      <c r="AJ302" t="str">
        <v xml:space="preserve">0 | </v>
      </c>
    </row>
    <row r="303" spans="2:36" x14ac:dyDescent="0.25">
      <c r="B303" t="str" cm="1">
        <f t="array" ref="B303:AJ303">TRANSPOSE(_xlfn._xlws.SORT(_xlfn._xlws.FILTER(plantings[planting_level]&amp;" | "&amp;plantings[planting_level_name],plantings[experiment_ID]=A303)))</f>
        <v xml:space="preserve"> | </v>
      </c>
      <c r="C303" t="str">
        <v xml:space="preserve"> | </v>
      </c>
      <c r="D303" t="str">
        <v xml:space="preserve"> | </v>
      </c>
      <c r="E303" t="str">
        <v xml:space="preserve">0 | </v>
      </c>
      <c r="F303" t="str">
        <v xml:space="preserve">0 | </v>
      </c>
      <c r="G303" t="str">
        <v xml:space="preserve">0 | </v>
      </c>
      <c r="H303" t="str">
        <v xml:space="preserve">0 | </v>
      </c>
      <c r="I303" t="str">
        <v xml:space="preserve">0 | </v>
      </c>
      <c r="J303" t="str">
        <v xml:space="preserve">0 | </v>
      </c>
      <c r="K303" t="str">
        <v xml:space="preserve">0 | </v>
      </c>
      <c r="L303" t="str">
        <v xml:space="preserve">0 | </v>
      </c>
      <c r="M303" t="str">
        <v xml:space="preserve">0 | </v>
      </c>
      <c r="N303" t="str">
        <v xml:space="preserve">0 | </v>
      </c>
      <c r="O303" t="str">
        <v xml:space="preserve">0 | </v>
      </c>
      <c r="P303" t="str">
        <v xml:space="preserve">0 | </v>
      </c>
      <c r="Q303" t="str">
        <v xml:space="preserve">0 | </v>
      </c>
      <c r="R303" t="str">
        <v xml:space="preserve">0 | </v>
      </c>
      <c r="S303" t="str">
        <v xml:space="preserve">0 | </v>
      </c>
      <c r="T303" t="str">
        <v xml:space="preserve">0 | </v>
      </c>
      <c r="U303" t="str">
        <v xml:space="preserve">0 | </v>
      </c>
      <c r="V303" t="str">
        <v xml:space="preserve">0 | </v>
      </c>
      <c r="W303" t="str">
        <v xml:space="preserve">0 | </v>
      </c>
      <c r="X303" t="str">
        <v xml:space="preserve">0 | </v>
      </c>
      <c r="Y303" t="str">
        <v xml:space="preserve">0 | </v>
      </c>
      <c r="Z303" t="str">
        <v xml:space="preserve">0 | </v>
      </c>
      <c r="AA303" t="str">
        <v xml:space="preserve">0 | </v>
      </c>
      <c r="AB303" t="str">
        <v xml:space="preserve">0 | </v>
      </c>
      <c r="AC303" t="str">
        <v xml:space="preserve">0 | </v>
      </c>
      <c r="AD303" t="str">
        <v xml:space="preserve">0 | </v>
      </c>
      <c r="AE303" t="str">
        <v xml:space="preserve">0 | </v>
      </c>
      <c r="AF303" t="str">
        <v xml:space="preserve">0 | </v>
      </c>
      <c r="AG303" t="str">
        <v xml:space="preserve">0 | </v>
      </c>
      <c r="AH303" t="str">
        <v xml:space="preserve">0 | </v>
      </c>
      <c r="AI303" t="str">
        <v xml:space="preserve">0 | </v>
      </c>
      <c r="AJ303" t="str">
        <v xml:space="preserve">0 | </v>
      </c>
    </row>
    <row r="304" spans="2:36" x14ac:dyDescent="0.25">
      <c r="B304" t="str" cm="1">
        <f t="array" ref="B304:AJ304">TRANSPOSE(_xlfn._xlws.SORT(_xlfn._xlws.FILTER(plantings[planting_level]&amp;" | "&amp;plantings[planting_level_name],plantings[experiment_ID]=A304)))</f>
        <v xml:space="preserve"> | </v>
      </c>
      <c r="C304" t="str">
        <v xml:space="preserve"> | </v>
      </c>
      <c r="D304" t="str">
        <v xml:space="preserve"> | </v>
      </c>
      <c r="E304" t="str">
        <v xml:space="preserve">0 | </v>
      </c>
      <c r="F304" t="str">
        <v xml:space="preserve">0 | </v>
      </c>
      <c r="G304" t="str">
        <v xml:space="preserve">0 | </v>
      </c>
      <c r="H304" t="str">
        <v xml:space="preserve">0 | </v>
      </c>
      <c r="I304" t="str">
        <v xml:space="preserve">0 | </v>
      </c>
      <c r="J304" t="str">
        <v xml:space="preserve">0 | </v>
      </c>
      <c r="K304" t="str">
        <v xml:space="preserve">0 | </v>
      </c>
      <c r="L304" t="str">
        <v xml:space="preserve">0 | </v>
      </c>
      <c r="M304" t="str">
        <v xml:space="preserve">0 | </v>
      </c>
      <c r="N304" t="str">
        <v xml:space="preserve">0 | </v>
      </c>
      <c r="O304" t="str">
        <v xml:space="preserve">0 | </v>
      </c>
      <c r="P304" t="str">
        <v xml:space="preserve">0 | </v>
      </c>
      <c r="Q304" t="str">
        <v xml:space="preserve">0 | </v>
      </c>
      <c r="R304" t="str">
        <v xml:space="preserve">0 | </v>
      </c>
      <c r="S304" t="str">
        <v xml:space="preserve">0 | </v>
      </c>
      <c r="T304" t="str">
        <v xml:space="preserve">0 | </v>
      </c>
      <c r="U304" t="str">
        <v xml:space="preserve">0 | </v>
      </c>
      <c r="V304" t="str">
        <v xml:space="preserve">0 | </v>
      </c>
      <c r="W304" t="str">
        <v xml:space="preserve">0 | </v>
      </c>
      <c r="X304" t="str">
        <v xml:space="preserve">0 | </v>
      </c>
      <c r="Y304" t="str">
        <v xml:space="preserve">0 | </v>
      </c>
      <c r="Z304" t="str">
        <v xml:space="preserve">0 | </v>
      </c>
      <c r="AA304" t="str">
        <v xml:space="preserve">0 | </v>
      </c>
      <c r="AB304" t="str">
        <v xml:space="preserve">0 | </v>
      </c>
      <c r="AC304" t="str">
        <v xml:space="preserve">0 | </v>
      </c>
      <c r="AD304" t="str">
        <v xml:space="preserve">0 | </v>
      </c>
      <c r="AE304" t="str">
        <v xml:space="preserve">0 | </v>
      </c>
      <c r="AF304" t="str">
        <v xml:space="preserve">0 | </v>
      </c>
      <c r="AG304" t="str">
        <v xml:space="preserve">0 | </v>
      </c>
      <c r="AH304" t="str">
        <v xml:space="preserve">0 | </v>
      </c>
      <c r="AI304" t="str">
        <v xml:space="preserve">0 | </v>
      </c>
      <c r="AJ304" t="str">
        <v xml:space="preserve">0 | </v>
      </c>
    </row>
    <row r="305" spans="2:36" x14ac:dyDescent="0.25">
      <c r="B305" t="str" cm="1">
        <f t="array" ref="B305:AJ305">TRANSPOSE(_xlfn._xlws.SORT(_xlfn._xlws.FILTER(plantings[planting_level]&amp;" | "&amp;plantings[planting_level_name],plantings[experiment_ID]=A305)))</f>
        <v xml:space="preserve"> | </v>
      </c>
      <c r="C305" t="str">
        <v xml:space="preserve"> | </v>
      </c>
      <c r="D305" t="str">
        <v xml:space="preserve"> | </v>
      </c>
      <c r="E305" t="str">
        <v xml:space="preserve">0 | </v>
      </c>
      <c r="F305" t="str">
        <v xml:space="preserve">0 | </v>
      </c>
      <c r="G305" t="str">
        <v xml:space="preserve">0 | </v>
      </c>
      <c r="H305" t="str">
        <v xml:space="preserve">0 | </v>
      </c>
      <c r="I305" t="str">
        <v xml:space="preserve">0 | </v>
      </c>
      <c r="J305" t="str">
        <v xml:space="preserve">0 | </v>
      </c>
      <c r="K305" t="str">
        <v xml:space="preserve">0 | </v>
      </c>
      <c r="L305" t="str">
        <v xml:space="preserve">0 | </v>
      </c>
      <c r="M305" t="str">
        <v xml:space="preserve">0 | </v>
      </c>
      <c r="N305" t="str">
        <v xml:space="preserve">0 | </v>
      </c>
      <c r="O305" t="str">
        <v xml:space="preserve">0 | </v>
      </c>
      <c r="P305" t="str">
        <v xml:space="preserve">0 | </v>
      </c>
      <c r="Q305" t="str">
        <v xml:space="preserve">0 | </v>
      </c>
      <c r="R305" t="str">
        <v xml:space="preserve">0 | </v>
      </c>
      <c r="S305" t="str">
        <v xml:space="preserve">0 | </v>
      </c>
      <c r="T305" t="str">
        <v xml:space="preserve">0 | </v>
      </c>
      <c r="U305" t="str">
        <v xml:space="preserve">0 | </v>
      </c>
      <c r="V305" t="str">
        <v xml:space="preserve">0 | </v>
      </c>
      <c r="W305" t="str">
        <v xml:space="preserve">0 | </v>
      </c>
      <c r="X305" t="str">
        <v xml:space="preserve">0 | </v>
      </c>
      <c r="Y305" t="str">
        <v xml:space="preserve">0 | </v>
      </c>
      <c r="Z305" t="str">
        <v xml:space="preserve">0 | </v>
      </c>
      <c r="AA305" t="str">
        <v xml:space="preserve">0 | </v>
      </c>
      <c r="AB305" t="str">
        <v xml:space="preserve">0 | </v>
      </c>
      <c r="AC305" t="str">
        <v xml:space="preserve">0 | </v>
      </c>
      <c r="AD305" t="str">
        <v xml:space="preserve">0 | </v>
      </c>
      <c r="AE305" t="str">
        <v xml:space="preserve">0 | </v>
      </c>
      <c r="AF305" t="str">
        <v xml:space="preserve">0 | </v>
      </c>
      <c r="AG305" t="str">
        <v xml:space="preserve">0 | </v>
      </c>
      <c r="AH305" t="str">
        <v xml:space="preserve">0 | </v>
      </c>
      <c r="AI305" t="str">
        <v xml:space="preserve">0 | </v>
      </c>
      <c r="AJ305" t="str">
        <v xml:space="preserve">0 | </v>
      </c>
    </row>
    <row r="306" spans="2:36" x14ac:dyDescent="0.25">
      <c r="B306" t="str" cm="1">
        <f t="array" ref="B306:AJ306">TRANSPOSE(_xlfn._xlws.SORT(_xlfn._xlws.FILTER(plantings[planting_level]&amp;" | "&amp;plantings[planting_level_name],plantings[experiment_ID]=A306)))</f>
        <v xml:space="preserve"> | </v>
      </c>
      <c r="C306" t="str">
        <v xml:space="preserve"> | </v>
      </c>
      <c r="D306" t="str">
        <v xml:space="preserve"> | </v>
      </c>
      <c r="E306" t="str">
        <v xml:space="preserve">0 | </v>
      </c>
      <c r="F306" t="str">
        <v xml:space="preserve">0 | </v>
      </c>
      <c r="G306" t="str">
        <v xml:space="preserve">0 | </v>
      </c>
      <c r="H306" t="str">
        <v xml:space="preserve">0 | </v>
      </c>
      <c r="I306" t="str">
        <v xml:space="preserve">0 | </v>
      </c>
      <c r="J306" t="str">
        <v xml:space="preserve">0 | </v>
      </c>
      <c r="K306" t="str">
        <v xml:space="preserve">0 | </v>
      </c>
      <c r="L306" t="str">
        <v xml:space="preserve">0 | </v>
      </c>
      <c r="M306" t="str">
        <v xml:space="preserve">0 | </v>
      </c>
      <c r="N306" t="str">
        <v xml:space="preserve">0 | </v>
      </c>
      <c r="O306" t="str">
        <v xml:space="preserve">0 | </v>
      </c>
      <c r="P306" t="str">
        <v xml:space="preserve">0 | </v>
      </c>
      <c r="Q306" t="str">
        <v xml:space="preserve">0 | </v>
      </c>
      <c r="R306" t="str">
        <v xml:space="preserve">0 | </v>
      </c>
      <c r="S306" t="str">
        <v xml:space="preserve">0 | </v>
      </c>
      <c r="T306" t="str">
        <v xml:space="preserve">0 | </v>
      </c>
      <c r="U306" t="str">
        <v xml:space="preserve">0 | </v>
      </c>
      <c r="V306" t="str">
        <v xml:space="preserve">0 | </v>
      </c>
      <c r="W306" t="str">
        <v xml:space="preserve">0 | </v>
      </c>
      <c r="X306" t="str">
        <v xml:space="preserve">0 | </v>
      </c>
      <c r="Y306" t="str">
        <v xml:space="preserve">0 | </v>
      </c>
      <c r="Z306" t="str">
        <v xml:space="preserve">0 | </v>
      </c>
      <c r="AA306" t="str">
        <v xml:space="preserve">0 | </v>
      </c>
      <c r="AB306" t="str">
        <v xml:space="preserve">0 | </v>
      </c>
      <c r="AC306" t="str">
        <v xml:space="preserve">0 | </v>
      </c>
      <c r="AD306" t="str">
        <v xml:space="preserve">0 | </v>
      </c>
      <c r="AE306" t="str">
        <v xml:space="preserve">0 | </v>
      </c>
      <c r="AF306" t="str">
        <v xml:space="preserve">0 | </v>
      </c>
      <c r="AG306" t="str">
        <v xml:space="preserve">0 | </v>
      </c>
      <c r="AH306" t="str">
        <v xml:space="preserve">0 | </v>
      </c>
      <c r="AI306" t="str">
        <v xml:space="preserve">0 | </v>
      </c>
      <c r="AJ306" t="str">
        <v xml:space="preserve">0 | </v>
      </c>
    </row>
    <row r="307" spans="2:36" x14ac:dyDescent="0.25">
      <c r="B307" t="str" cm="1">
        <f t="array" ref="B307:AJ307">TRANSPOSE(_xlfn._xlws.SORT(_xlfn._xlws.FILTER(plantings[planting_level]&amp;" | "&amp;plantings[planting_level_name],plantings[experiment_ID]=A307)))</f>
        <v xml:space="preserve"> | </v>
      </c>
      <c r="C307" t="str">
        <v xml:space="preserve"> | </v>
      </c>
      <c r="D307" t="str">
        <v xml:space="preserve"> | </v>
      </c>
      <c r="E307" t="str">
        <v xml:space="preserve">0 | </v>
      </c>
      <c r="F307" t="str">
        <v xml:space="preserve">0 | </v>
      </c>
      <c r="G307" t="str">
        <v xml:space="preserve">0 | </v>
      </c>
      <c r="H307" t="str">
        <v xml:space="preserve">0 | </v>
      </c>
      <c r="I307" t="str">
        <v xml:space="preserve">0 | </v>
      </c>
      <c r="J307" t="str">
        <v xml:space="preserve">0 | </v>
      </c>
      <c r="K307" t="str">
        <v xml:space="preserve">0 | </v>
      </c>
      <c r="L307" t="str">
        <v xml:space="preserve">0 | </v>
      </c>
      <c r="M307" t="str">
        <v xml:space="preserve">0 | </v>
      </c>
      <c r="N307" t="str">
        <v xml:space="preserve">0 | </v>
      </c>
      <c r="O307" t="str">
        <v xml:space="preserve">0 | </v>
      </c>
      <c r="P307" t="str">
        <v xml:space="preserve">0 | </v>
      </c>
      <c r="Q307" t="str">
        <v xml:space="preserve">0 | </v>
      </c>
      <c r="R307" t="str">
        <v xml:space="preserve">0 | </v>
      </c>
      <c r="S307" t="str">
        <v xml:space="preserve">0 | </v>
      </c>
      <c r="T307" t="str">
        <v xml:space="preserve">0 | </v>
      </c>
      <c r="U307" t="str">
        <v xml:space="preserve">0 | </v>
      </c>
      <c r="V307" t="str">
        <v xml:space="preserve">0 | </v>
      </c>
      <c r="W307" t="str">
        <v xml:space="preserve">0 | </v>
      </c>
      <c r="X307" t="str">
        <v xml:space="preserve">0 | </v>
      </c>
      <c r="Y307" t="str">
        <v xml:space="preserve">0 | </v>
      </c>
      <c r="Z307" t="str">
        <v xml:space="preserve">0 | </v>
      </c>
      <c r="AA307" t="str">
        <v xml:space="preserve">0 | </v>
      </c>
      <c r="AB307" t="str">
        <v xml:space="preserve">0 | </v>
      </c>
      <c r="AC307" t="str">
        <v xml:space="preserve">0 | </v>
      </c>
      <c r="AD307" t="str">
        <v xml:space="preserve">0 | </v>
      </c>
      <c r="AE307" t="str">
        <v xml:space="preserve">0 | </v>
      </c>
      <c r="AF307" t="str">
        <v xml:space="preserve">0 | </v>
      </c>
      <c r="AG307" t="str">
        <v xml:space="preserve">0 | </v>
      </c>
      <c r="AH307" t="str">
        <v xml:space="preserve">0 | </v>
      </c>
      <c r="AI307" t="str">
        <v xml:space="preserve">0 | </v>
      </c>
      <c r="AJ307" t="str">
        <v xml:space="preserve">0 | </v>
      </c>
    </row>
    <row r="308" spans="2:36" x14ac:dyDescent="0.25">
      <c r="B308" t="str" cm="1">
        <f t="array" ref="B308:AJ308">TRANSPOSE(_xlfn._xlws.SORT(_xlfn._xlws.FILTER(plantings[planting_level]&amp;" | "&amp;plantings[planting_level_name],plantings[experiment_ID]=A308)))</f>
        <v xml:space="preserve"> | </v>
      </c>
      <c r="C308" t="str">
        <v xml:space="preserve"> | </v>
      </c>
      <c r="D308" t="str">
        <v xml:space="preserve"> | </v>
      </c>
      <c r="E308" t="str">
        <v xml:space="preserve">0 | </v>
      </c>
      <c r="F308" t="str">
        <v xml:space="preserve">0 | </v>
      </c>
      <c r="G308" t="str">
        <v xml:space="preserve">0 | </v>
      </c>
      <c r="H308" t="str">
        <v xml:space="preserve">0 | </v>
      </c>
      <c r="I308" t="str">
        <v xml:space="preserve">0 | </v>
      </c>
      <c r="J308" t="str">
        <v xml:space="preserve">0 | </v>
      </c>
      <c r="K308" t="str">
        <v xml:space="preserve">0 | </v>
      </c>
      <c r="L308" t="str">
        <v xml:space="preserve">0 | </v>
      </c>
      <c r="M308" t="str">
        <v xml:space="preserve">0 | </v>
      </c>
      <c r="N308" t="str">
        <v xml:space="preserve">0 | </v>
      </c>
      <c r="O308" t="str">
        <v xml:space="preserve">0 | </v>
      </c>
      <c r="P308" t="str">
        <v xml:space="preserve">0 | </v>
      </c>
      <c r="Q308" t="str">
        <v xml:space="preserve">0 | </v>
      </c>
      <c r="R308" t="str">
        <v xml:space="preserve">0 | </v>
      </c>
      <c r="S308" t="str">
        <v xml:space="preserve">0 | </v>
      </c>
      <c r="T308" t="str">
        <v xml:space="preserve">0 | </v>
      </c>
      <c r="U308" t="str">
        <v xml:space="preserve">0 | </v>
      </c>
      <c r="V308" t="str">
        <v xml:space="preserve">0 | </v>
      </c>
      <c r="W308" t="str">
        <v xml:space="preserve">0 | </v>
      </c>
      <c r="X308" t="str">
        <v xml:space="preserve">0 | </v>
      </c>
      <c r="Y308" t="str">
        <v xml:space="preserve">0 | </v>
      </c>
      <c r="Z308" t="str">
        <v xml:space="preserve">0 | </v>
      </c>
      <c r="AA308" t="str">
        <v xml:space="preserve">0 | </v>
      </c>
      <c r="AB308" t="str">
        <v xml:space="preserve">0 | </v>
      </c>
      <c r="AC308" t="str">
        <v xml:space="preserve">0 | </v>
      </c>
      <c r="AD308" t="str">
        <v xml:space="preserve">0 | </v>
      </c>
      <c r="AE308" t="str">
        <v xml:space="preserve">0 | </v>
      </c>
      <c r="AF308" t="str">
        <v xml:space="preserve">0 | </v>
      </c>
      <c r="AG308" t="str">
        <v xml:space="preserve">0 | </v>
      </c>
      <c r="AH308" t="str">
        <v xml:space="preserve">0 | </v>
      </c>
      <c r="AI308" t="str">
        <v xml:space="preserve">0 | </v>
      </c>
      <c r="AJ308" t="str">
        <v xml:space="preserve">0 | </v>
      </c>
    </row>
    <row r="309" spans="2:36" x14ac:dyDescent="0.25">
      <c r="B309" t="str" cm="1">
        <f t="array" ref="B309:AJ309">TRANSPOSE(_xlfn._xlws.SORT(_xlfn._xlws.FILTER(plantings[planting_level]&amp;" | "&amp;plantings[planting_level_name],plantings[experiment_ID]=A309)))</f>
        <v xml:space="preserve"> | </v>
      </c>
      <c r="C309" t="str">
        <v xml:space="preserve"> | </v>
      </c>
      <c r="D309" t="str">
        <v xml:space="preserve"> | </v>
      </c>
      <c r="E309" t="str">
        <v xml:space="preserve">0 | </v>
      </c>
      <c r="F309" t="str">
        <v xml:space="preserve">0 | </v>
      </c>
      <c r="G309" t="str">
        <v xml:space="preserve">0 | </v>
      </c>
      <c r="H309" t="str">
        <v xml:space="preserve">0 | </v>
      </c>
      <c r="I309" t="str">
        <v xml:space="preserve">0 | </v>
      </c>
      <c r="J309" t="str">
        <v xml:space="preserve">0 | </v>
      </c>
      <c r="K309" t="str">
        <v xml:space="preserve">0 | </v>
      </c>
      <c r="L309" t="str">
        <v xml:space="preserve">0 | </v>
      </c>
      <c r="M309" t="str">
        <v xml:space="preserve">0 | </v>
      </c>
      <c r="N309" t="str">
        <v xml:space="preserve">0 | </v>
      </c>
      <c r="O309" t="str">
        <v xml:space="preserve">0 | </v>
      </c>
      <c r="P309" t="str">
        <v xml:space="preserve">0 | </v>
      </c>
      <c r="Q309" t="str">
        <v xml:space="preserve">0 | </v>
      </c>
      <c r="R309" t="str">
        <v xml:space="preserve">0 | </v>
      </c>
      <c r="S309" t="str">
        <v xml:space="preserve">0 | </v>
      </c>
      <c r="T309" t="str">
        <v xml:space="preserve">0 | </v>
      </c>
      <c r="U309" t="str">
        <v xml:space="preserve">0 | </v>
      </c>
      <c r="V309" t="str">
        <v xml:space="preserve">0 | </v>
      </c>
      <c r="W309" t="str">
        <v xml:space="preserve">0 | </v>
      </c>
      <c r="X309" t="str">
        <v xml:space="preserve">0 | </v>
      </c>
      <c r="Y309" t="str">
        <v xml:space="preserve">0 | </v>
      </c>
      <c r="Z309" t="str">
        <v xml:space="preserve">0 | </v>
      </c>
      <c r="AA309" t="str">
        <v xml:space="preserve">0 | </v>
      </c>
      <c r="AB309" t="str">
        <v xml:space="preserve">0 | </v>
      </c>
      <c r="AC309" t="str">
        <v xml:space="preserve">0 | </v>
      </c>
      <c r="AD309" t="str">
        <v xml:space="preserve">0 | </v>
      </c>
      <c r="AE309" t="str">
        <v xml:space="preserve">0 | </v>
      </c>
      <c r="AF309" t="str">
        <v xml:space="preserve">0 | </v>
      </c>
      <c r="AG309" t="str">
        <v xml:space="preserve">0 | </v>
      </c>
      <c r="AH309" t="str">
        <v xml:space="preserve">0 | </v>
      </c>
      <c r="AI309" t="str">
        <v xml:space="preserve">0 | </v>
      </c>
      <c r="AJ309" t="str">
        <v xml:space="preserve">0 | </v>
      </c>
    </row>
    <row r="310" spans="2:36" x14ac:dyDescent="0.25">
      <c r="B310" t="str" cm="1">
        <f t="array" ref="B310:AJ310">TRANSPOSE(_xlfn._xlws.SORT(_xlfn._xlws.FILTER(plantings[planting_level]&amp;" | "&amp;plantings[planting_level_name],plantings[experiment_ID]=A310)))</f>
        <v xml:space="preserve"> | </v>
      </c>
      <c r="C310" t="str">
        <v xml:space="preserve"> | </v>
      </c>
      <c r="D310" t="str">
        <v xml:space="preserve"> | </v>
      </c>
      <c r="E310" t="str">
        <v xml:space="preserve">0 | </v>
      </c>
      <c r="F310" t="str">
        <v xml:space="preserve">0 | </v>
      </c>
      <c r="G310" t="str">
        <v xml:space="preserve">0 | </v>
      </c>
      <c r="H310" t="str">
        <v xml:space="preserve">0 | </v>
      </c>
      <c r="I310" t="str">
        <v xml:space="preserve">0 | </v>
      </c>
      <c r="J310" t="str">
        <v xml:space="preserve">0 | </v>
      </c>
      <c r="K310" t="str">
        <v xml:space="preserve">0 | </v>
      </c>
      <c r="L310" t="str">
        <v xml:space="preserve">0 | </v>
      </c>
      <c r="M310" t="str">
        <v xml:space="preserve">0 | </v>
      </c>
      <c r="N310" t="str">
        <v xml:space="preserve">0 | </v>
      </c>
      <c r="O310" t="str">
        <v xml:space="preserve">0 | </v>
      </c>
      <c r="P310" t="str">
        <v xml:space="preserve">0 | </v>
      </c>
      <c r="Q310" t="str">
        <v xml:space="preserve">0 | </v>
      </c>
      <c r="R310" t="str">
        <v xml:space="preserve">0 | </v>
      </c>
      <c r="S310" t="str">
        <v xml:space="preserve">0 | </v>
      </c>
      <c r="T310" t="str">
        <v xml:space="preserve">0 | </v>
      </c>
      <c r="U310" t="str">
        <v xml:space="preserve">0 | </v>
      </c>
      <c r="V310" t="str">
        <v xml:space="preserve">0 | </v>
      </c>
      <c r="W310" t="str">
        <v xml:space="preserve">0 | </v>
      </c>
      <c r="X310" t="str">
        <v xml:space="preserve">0 | </v>
      </c>
      <c r="Y310" t="str">
        <v xml:space="preserve">0 | </v>
      </c>
      <c r="Z310" t="str">
        <v xml:space="preserve">0 | </v>
      </c>
      <c r="AA310" t="str">
        <v xml:space="preserve">0 | </v>
      </c>
      <c r="AB310" t="str">
        <v xml:space="preserve">0 | </v>
      </c>
      <c r="AC310" t="str">
        <v xml:space="preserve">0 | </v>
      </c>
      <c r="AD310" t="str">
        <v xml:space="preserve">0 | </v>
      </c>
      <c r="AE310" t="str">
        <v xml:space="preserve">0 | </v>
      </c>
      <c r="AF310" t="str">
        <v xml:space="preserve">0 | </v>
      </c>
      <c r="AG310" t="str">
        <v xml:space="preserve">0 | </v>
      </c>
      <c r="AH310" t="str">
        <v xml:space="preserve">0 | </v>
      </c>
      <c r="AI310" t="str">
        <v xml:space="preserve">0 | </v>
      </c>
      <c r="AJ310" t="str">
        <v xml:space="preserve">0 | </v>
      </c>
    </row>
    <row r="311" spans="2:36" x14ac:dyDescent="0.25">
      <c r="B311" t="str" cm="1">
        <f t="array" ref="B311:AJ311">TRANSPOSE(_xlfn._xlws.SORT(_xlfn._xlws.FILTER(plantings[planting_level]&amp;" | "&amp;plantings[planting_level_name],plantings[experiment_ID]=A311)))</f>
        <v xml:space="preserve"> | </v>
      </c>
      <c r="C311" t="str">
        <v xml:space="preserve"> | </v>
      </c>
      <c r="D311" t="str">
        <v xml:space="preserve"> | </v>
      </c>
      <c r="E311" t="str">
        <v xml:space="preserve">0 | </v>
      </c>
      <c r="F311" t="str">
        <v xml:space="preserve">0 | </v>
      </c>
      <c r="G311" t="str">
        <v xml:space="preserve">0 | </v>
      </c>
      <c r="H311" t="str">
        <v xml:space="preserve">0 | </v>
      </c>
      <c r="I311" t="str">
        <v xml:space="preserve">0 | </v>
      </c>
      <c r="J311" t="str">
        <v xml:space="preserve">0 | </v>
      </c>
      <c r="K311" t="str">
        <v xml:space="preserve">0 | </v>
      </c>
      <c r="L311" t="str">
        <v xml:space="preserve">0 | </v>
      </c>
      <c r="M311" t="str">
        <v xml:space="preserve">0 | </v>
      </c>
      <c r="N311" t="str">
        <v xml:space="preserve">0 | </v>
      </c>
      <c r="O311" t="str">
        <v xml:space="preserve">0 | </v>
      </c>
      <c r="P311" t="str">
        <v xml:space="preserve">0 | </v>
      </c>
      <c r="Q311" t="str">
        <v xml:space="preserve">0 | </v>
      </c>
      <c r="R311" t="str">
        <v xml:space="preserve">0 | </v>
      </c>
      <c r="S311" t="str">
        <v xml:space="preserve">0 | </v>
      </c>
      <c r="T311" t="str">
        <v xml:space="preserve">0 | </v>
      </c>
      <c r="U311" t="str">
        <v xml:space="preserve">0 | </v>
      </c>
      <c r="V311" t="str">
        <v xml:space="preserve">0 | </v>
      </c>
      <c r="W311" t="str">
        <v xml:space="preserve">0 | </v>
      </c>
      <c r="X311" t="str">
        <v xml:space="preserve">0 | </v>
      </c>
      <c r="Y311" t="str">
        <v xml:space="preserve">0 | </v>
      </c>
      <c r="Z311" t="str">
        <v xml:space="preserve">0 | </v>
      </c>
      <c r="AA311" t="str">
        <v xml:space="preserve">0 | </v>
      </c>
      <c r="AB311" t="str">
        <v xml:space="preserve">0 | </v>
      </c>
      <c r="AC311" t="str">
        <v xml:space="preserve">0 | </v>
      </c>
      <c r="AD311" t="str">
        <v xml:space="preserve">0 | </v>
      </c>
      <c r="AE311" t="str">
        <v xml:space="preserve">0 | </v>
      </c>
      <c r="AF311" t="str">
        <v xml:space="preserve">0 | </v>
      </c>
      <c r="AG311" t="str">
        <v xml:space="preserve">0 | </v>
      </c>
      <c r="AH311" t="str">
        <v xml:space="preserve">0 | </v>
      </c>
      <c r="AI311" t="str">
        <v xml:space="preserve">0 | </v>
      </c>
      <c r="AJ311" t="str">
        <v xml:space="preserve">0 | </v>
      </c>
    </row>
    <row r="312" spans="2:36" x14ac:dyDescent="0.25">
      <c r="B312" t="str" cm="1">
        <f t="array" ref="B312:AJ312">TRANSPOSE(_xlfn._xlws.SORT(_xlfn._xlws.FILTER(plantings[planting_level]&amp;" | "&amp;plantings[planting_level_name],plantings[experiment_ID]=A312)))</f>
        <v xml:space="preserve"> | </v>
      </c>
      <c r="C312" t="str">
        <v xml:space="preserve"> | </v>
      </c>
      <c r="D312" t="str">
        <v xml:space="preserve"> | </v>
      </c>
      <c r="E312" t="str">
        <v xml:space="preserve">0 | </v>
      </c>
      <c r="F312" t="str">
        <v xml:space="preserve">0 | </v>
      </c>
      <c r="G312" t="str">
        <v xml:space="preserve">0 | </v>
      </c>
      <c r="H312" t="str">
        <v xml:space="preserve">0 | </v>
      </c>
      <c r="I312" t="str">
        <v xml:space="preserve">0 | </v>
      </c>
      <c r="J312" t="str">
        <v xml:space="preserve">0 | </v>
      </c>
      <c r="K312" t="str">
        <v xml:space="preserve">0 | </v>
      </c>
      <c r="L312" t="str">
        <v xml:space="preserve">0 | </v>
      </c>
      <c r="M312" t="str">
        <v xml:space="preserve">0 | </v>
      </c>
      <c r="N312" t="str">
        <v xml:space="preserve">0 | </v>
      </c>
      <c r="O312" t="str">
        <v xml:space="preserve">0 | </v>
      </c>
      <c r="P312" t="str">
        <v xml:space="preserve">0 | </v>
      </c>
      <c r="Q312" t="str">
        <v xml:space="preserve">0 | </v>
      </c>
      <c r="R312" t="str">
        <v xml:space="preserve">0 | </v>
      </c>
      <c r="S312" t="str">
        <v xml:space="preserve">0 | </v>
      </c>
      <c r="T312" t="str">
        <v xml:space="preserve">0 | </v>
      </c>
      <c r="U312" t="str">
        <v xml:space="preserve">0 | </v>
      </c>
      <c r="V312" t="str">
        <v xml:space="preserve">0 | </v>
      </c>
      <c r="W312" t="str">
        <v xml:space="preserve">0 | </v>
      </c>
      <c r="X312" t="str">
        <v xml:space="preserve">0 | </v>
      </c>
      <c r="Y312" t="str">
        <v xml:space="preserve">0 | </v>
      </c>
      <c r="Z312" t="str">
        <v xml:space="preserve">0 | </v>
      </c>
      <c r="AA312" t="str">
        <v xml:space="preserve">0 | </v>
      </c>
      <c r="AB312" t="str">
        <v xml:space="preserve">0 | </v>
      </c>
      <c r="AC312" t="str">
        <v xml:space="preserve">0 | </v>
      </c>
      <c r="AD312" t="str">
        <v xml:space="preserve">0 | </v>
      </c>
      <c r="AE312" t="str">
        <v xml:space="preserve">0 | </v>
      </c>
      <c r="AF312" t="str">
        <v xml:space="preserve">0 | </v>
      </c>
      <c r="AG312" t="str">
        <v xml:space="preserve">0 | </v>
      </c>
      <c r="AH312" t="str">
        <v xml:space="preserve">0 | </v>
      </c>
      <c r="AI312" t="str">
        <v xml:space="preserve">0 | </v>
      </c>
      <c r="AJ312" t="str">
        <v xml:space="preserve">0 | </v>
      </c>
    </row>
    <row r="313" spans="2:36" x14ac:dyDescent="0.25">
      <c r="B313" t="str" cm="1">
        <f t="array" ref="B313:AJ313">TRANSPOSE(_xlfn._xlws.SORT(_xlfn._xlws.FILTER(plantings[planting_level]&amp;" | "&amp;plantings[planting_level_name],plantings[experiment_ID]=A313)))</f>
        <v xml:space="preserve"> | </v>
      </c>
      <c r="C313" t="str">
        <v xml:space="preserve"> | </v>
      </c>
      <c r="D313" t="str">
        <v xml:space="preserve"> | </v>
      </c>
      <c r="E313" t="str">
        <v xml:space="preserve">0 | </v>
      </c>
      <c r="F313" t="str">
        <v xml:space="preserve">0 | </v>
      </c>
      <c r="G313" t="str">
        <v xml:space="preserve">0 | </v>
      </c>
      <c r="H313" t="str">
        <v xml:space="preserve">0 | </v>
      </c>
      <c r="I313" t="str">
        <v xml:space="preserve">0 | </v>
      </c>
      <c r="J313" t="str">
        <v xml:space="preserve">0 | </v>
      </c>
      <c r="K313" t="str">
        <v xml:space="preserve">0 | </v>
      </c>
      <c r="L313" t="str">
        <v xml:space="preserve">0 | </v>
      </c>
      <c r="M313" t="str">
        <v xml:space="preserve">0 | </v>
      </c>
      <c r="N313" t="str">
        <v xml:space="preserve">0 | </v>
      </c>
      <c r="O313" t="str">
        <v xml:space="preserve">0 | </v>
      </c>
      <c r="P313" t="str">
        <v xml:space="preserve">0 | </v>
      </c>
      <c r="Q313" t="str">
        <v xml:space="preserve">0 | </v>
      </c>
      <c r="R313" t="str">
        <v xml:space="preserve">0 | </v>
      </c>
      <c r="S313" t="str">
        <v xml:space="preserve">0 | </v>
      </c>
      <c r="T313" t="str">
        <v xml:space="preserve">0 | </v>
      </c>
      <c r="U313" t="str">
        <v xml:space="preserve">0 | </v>
      </c>
      <c r="V313" t="str">
        <v xml:space="preserve">0 | </v>
      </c>
      <c r="W313" t="str">
        <v xml:space="preserve">0 | </v>
      </c>
      <c r="X313" t="str">
        <v xml:space="preserve">0 | </v>
      </c>
      <c r="Y313" t="str">
        <v xml:space="preserve">0 | </v>
      </c>
      <c r="Z313" t="str">
        <v xml:space="preserve">0 | </v>
      </c>
      <c r="AA313" t="str">
        <v xml:space="preserve">0 | </v>
      </c>
      <c r="AB313" t="str">
        <v xml:space="preserve">0 | </v>
      </c>
      <c r="AC313" t="str">
        <v xml:space="preserve">0 | </v>
      </c>
      <c r="AD313" t="str">
        <v xml:space="preserve">0 | </v>
      </c>
      <c r="AE313" t="str">
        <v xml:space="preserve">0 | </v>
      </c>
      <c r="AF313" t="str">
        <v xml:space="preserve">0 | </v>
      </c>
      <c r="AG313" t="str">
        <v xml:space="preserve">0 | </v>
      </c>
      <c r="AH313" t="str">
        <v xml:space="preserve">0 | </v>
      </c>
      <c r="AI313" t="str">
        <v xml:space="preserve">0 | </v>
      </c>
      <c r="AJ313" t="str">
        <v xml:space="preserve">0 | </v>
      </c>
    </row>
    <row r="314" spans="2:36" x14ac:dyDescent="0.25">
      <c r="B314" t="str" cm="1">
        <f t="array" ref="B314:AJ314">TRANSPOSE(_xlfn._xlws.SORT(_xlfn._xlws.FILTER(plantings[planting_level]&amp;" | "&amp;plantings[planting_level_name],plantings[experiment_ID]=A314)))</f>
        <v xml:space="preserve"> | </v>
      </c>
      <c r="C314" t="str">
        <v xml:space="preserve"> | </v>
      </c>
      <c r="D314" t="str">
        <v xml:space="preserve"> | </v>
      </c>
      <c r="E314" t="str">
        <v xml:space="preserve">0 | </v>
      </c>
      <c r="F314" t="str">
        <v xml:space="preserve">0 | </v>
      </c>
      <c r="G314" t="str">
        <v xml:space="preserve">0 | </v>
      </c>
      <c r="H314" t="str">
        <v xml:space="preserve">0 | </v>
      </c>
      <c r="I314" t="str">
        <v xml:space="preserve">0 | </v>
      </c>
      <c r="J314" t="str">
        <v xml:space="preserve">0 | </v>
      </c>
      <c r="K314" t="str">
        <v xml:space="preserve">0 | </v>
      </c>
      <c r="L314" t="str">
        <v xml:space="preserve">0 | </v>
      </c>
      <c r="M314" t="str">
        <v xml:space="preserve">0 | </v>
      </c>
      <c r="N314" t="str">
        <v xml:space="preserve">0 | </v>
      </c>
      <c r="O314" t="str">
        <v xml:space="preserve">0 | </v>
      </c>
      <c r="P314" t="str">
        <v xml:space="preserve">0 | </v>
      </c>
      <c r="Q314" t="str">
        <v xml:space="preserve">0 | </v>
      </c>
      <c r="R314" t="str">
        <v xml:space="preserve">0 | </v>
      </c>
      <c r="S314" t="str">
        <v xml:space="preserve">0 | </v>
      </c>
      <c r="T314" t="str">
        <v xml:space="preserve">0 | </v>
      </c>
      <c r="U314" t="str">
        <v xml:space="preserve">0 | </v>
      </c>
      <c r="V314" t="str">
        <v xml:space="preserve">0 | </v>
      </c>
      <c r="W314" t="str">
        <v xml:space="preserve">0 | </v>
      </c>
      <c r="X314" t="str">
        <v xml:space="preserve">0 | </v>
      </c>
      <c r="Y314" t="str">
        <v xml:space="preserve">0 | </v>
      </c>
      <c r="Z314" t="str">
        <v xml:space="preserve">0 | </v>
      </c>
      <c r="AA314" t="str">
        <v xml:space="preserve">0 | </v>
      </c>
      <c r="AB314" t="str">
        <v xml:space="preserve">0 | </v>
      </c>
      <c r="AC314" t="str">
        <v xml:space="preserve">0 | </v>
      </c>
      <c r="AD314" t="str">
        <v xml:space="preserve">0 | </v>
      </c>
      <c r="AE314" t="str">
        <v xml:space="preserve">0 | </v>
      </c>
      <c r="AF314" t="str">
        <v xml:space="preserve">0 | </v>
      </c>
      <c r="AG314" t="str">
        <v xml:space="preserve">0 | </v>
      </c>
      <c r="AH314" t="str">
        <v xml:space="preserve">0 | </v>
      </c>
      <c r="AI314" t="str">
        <v xml:space="preserve">0 | </v>
      </c>
      <c r="AJ314" t="str">
        <v xml:space="preserve">0 | </v>
      </c>
    </row>
    <row r="315" spans="2:36" x14ac:dyDescent="0.25">
      <c r="B315" t="str" cm="1">
        <f t="array" ref="B315:AJ315">TRANSPOSE(_xlfn._xlws.SORT(_xlfn._xlws.FILTER(plantings[planting_level]&amp;" | "&amp;plantings[planting_level_name],plantings[experiment_ID]=A315)))</f>
        <v xml:space="preserve"> | </v>
      </c>
      <c r="C315" t="str">
        <v xml:space="preserve"> | </v>
      </c>
      <c r="D315" t="str">
        <v xml:space="preserve"> | </v>
      </c>
      <c r="E315" t="str">
        <v xml:space="preserve">0 | </v>
      </c>
      <c r="F315" t="str">
        <v xml:space="preserve">0 | </v>
      </c>
      <c r="G315" t="str">
        <v xml:space="preserve">0 | </v>
      </c>
      <c r="H315" t="str">
        <v xml:space="preserve">0 | </v>
      </c>
      <c r="I315" t="str">
        <v xml:space="preserve">0 | </v>
      </c>
      <c r="J315" t="str">
        <v xml:space="preserve">0 | </v>
      </c>
      <c r="K315" t="str">
        <v xml:space="preserve">0 | </v>
      </c>
      <c r="L315" t="str">
        <v xml:space="preserve">0 | </v>
      </c>
      <c r="M315" t="str">
        <v xml:space="preserve">0 | </v>
      </c>
      <c r="N315" t="str">
        <v xml:space="preserve">0 | </v>
      </c>
      <c r="O315" t="str">
        <v xml:space="preserve">0 | </v>
      </c>
      <c r="P315" t="str">
        <v xml:space="preserve">0 | </v>
      </c>
      <c r="Q315" t="str">
        <v xml:space="preserve">0 | </v>
      </c>
      <c r="R315" t="str">
        <v xml:space="preserve">0 | </v>
      </c>
      <c r="S315" t="str">
        <v xml:space="preserve">0 | </v>
      </c>
      <c r="T315" t="str">
        <v xml:space="preserve">0 | </v>
      </c>
      <c r="U315" t="str">
        <v xml:space="preserve">0 | </v>
      </c>
      <c r="V315" t="str">
        <v xml:space="preserve">0 | </v>
      </c>
      <c r="W315" t="str">
        <v xml:space="preserve">0 | </v>
      </c>
      <c r="X315" t="str">
        <v xml:space="preserve">0 | </v>
      </c>
      <c r="Y315" t="str">
        <v xml:space="preserve">0 | </v>
      </c>
      <c r="Z315" t="str">
        <v xml:space="preserve">0 | </v>
      </c>
      <c r="AA315" t="str">
        <v xml:space="preserve">0 | </v>
      </c>
      <c r="AB315" t="str">
        <v xml:space="preserve">0 | </v>
      </c>
      <c r="AC315" t="str">
        <v xml:space="preserve">0 | </v>
      </c>
      <c r="AD315" t="str">
        <v xml:space="preserve">0 | </v>
      </c>
      <c r="AE315" t="str">
        <v xml:space="preserve">0 | </v>
      </c>
      <c r="AF315" t="str">
        <v xml:space="preserve">0 | </v>
      </c>
      <c r="AG315" t="str">
        <v xml:space="preserve">0 | </v>
      </c>
      <c r="AH315" t="str">
        <v xml:space="preserve">0 | </v>
      </c>
      <c r="AI315" t="str">
        <v xml:space="preserve">0 | </v>
      </c>
      <c r="AJ315" t="str">
        <v xml:space="preserve">0 | </v>
      </c>
    </row>
    <row r="316" spans="2:36" x14ac:dyDescent="0.25">
      <c r="B316" t="str" cm="1">
        <f t="array" ref="B316:AJ316">TRANSPOSE(_xlfn._xlws.SORT(_xlfn._xlws.FILTER(plantings[planting_level]&amp;" | "&amp;plantings[planting_level_name],plantings[experiment_ID]=A316)))</f>
        <v xml:space="preserve"> | </v>
      </c>
      <c r="C316" t="str">
        <v xml:space="preserve"> | </v>
      </c>
      <c r="D316" t="str">
        <v xml:space="preserve"> | </v>
      </c>
      <c r="E316" t="str">
        <v xml:space="preserve">0 | </v>
      </c>
      <c r="F316" t="str">
        <v xml:space="preserve">0 | </v>
      </c>
      <c r="G316" t="str">
        <v xml:space="preserve">0 | </v>
      </c>
      <c r="H316" t="str">
        <v xml:space="preserve">0 | </v>
      </c>
      <c r="I316" t="str">
        <v xml:space="preserve">0 | </v>
      </c>
      <c r="J316" t="str">
        <v xml:space="preserve">0 | </v>
      </c>
      <c r="K316" t="str">
        <v xml:space="preserve">0 | </v>
      </c>
      <c r="L316" t="str">
        <v xml:space="preserve">0 | </v>
      </c>
      <c r="M316" t="str">
        <v xml:space="preserve">0 | </v>
      </c>
      <c r="N316" t="str">
        <v xml:space="preserve">0 | </v>
      </c>
      <c r="O316" t="str">
        <v xml:space="preserve">0 | </v>
      </c>
      <c r="P316" t="str">
        <v xml:space="preserve">0 | </v>
      </c>
      <c r="Q316" t="str">
        <v xml:space="preserve">0 | </v>
      </c>
      <c r="R316" t="str">
        <v xml:space="preserve">0 | </v>
      </c>
      <c r="S316" t="str">
        <v xml:space="preserve">0 | </v>
      </c>
      <c r="T316" t="str">
        <v xml:space="preserve">0 | </v>
      </c>
      <c r="U316" t="str">
        <v xml:space="preserve">0 | </v>
      </c>
      <c r="V316" t="str">
        <v xml:space="preserve">0 | </v>
      </c>
      <c r="W316" t="str">
        <v xml:space="preserve">0 | </v>
      </c>
      <c r="X316" t="str">
        <v xml:space="preserve">0 | </v>
      </c>
      <c r="Y316" t="str">
        <v xml:space="preserve">0 | </v>
      </c>
      <c r="Z316" t="str">
        <v xml:space="preserve">0 | </v>
      </c>
      <c r="AA316" t="str">
        <v xml:space="preserve">0 | </v>
      </c>
      <c r="AB316" t="str">
        <v xml:space="preserve">0 | </v>
      </c>
      <c r="AC316" t="str">
        <v xml:space="preserve">0 | </v>
      </c>
      <c r="AD316" t="str">
        <v xml:space="preserve">0 | </v>
      </c>
      <c r="AE316" t="str">
        <v xml:space="preserve">0 | </v>
      </c>
      <c r="AF316" t="str">
        <v xml:space="preserve">0 | </v>
      </c>
      <c r="AG316" t="str">
        <v xml:space="preserve">0 | </v>
      </c>
      <c r="AH316" t="str">
        <v xml:space="preserve">0 | </v>
      </c>
      <c r="AI316" t="str">
        <v xml:space="preserve">0 | </v>
      </c>
      <c r="AJ316" t="str">
        <v xml:space="preserve">0 | </v>
      </c>
    </row>
    <row r="317" spans="2:36" x14ac:dyDescent="0.25">
      <c r="B317" t="str" cm="1">
        <f t="array" ref="B317:AJ317">TRANSPOSE(_xlfn._xlws.SORT(_xlfn._xlws.FILTER(plantings[planting_level]&amp;" | "&amp;plantings[planting_level_name],plantings[experiment_ID]=A317)))</f>
        <v xml:space="preserve"> | </v>
      </c>
      <c r="C317" t="str">
        <v xml:space="preserve"> | </v>
      </c>
      <c r="D317" t="str">
        <v xml:space="preserve"> | </v>
      </c>
      <c r="E317" t="str">
        <v xml:space="preserve">0 | </v>
      </c>
      <c r="F317" t="str">
        <v xml:space="preserve">0 | </v>
      </c>
      <c r="G317" t="str">
        <v xml:space="preserve">0 | </v>
      </c>
      <c r="H317" t="str">
        <v xml:space="preserve">0 | </v>
      </c>
      <c r="I317" t="str">
        <v xml:space="preserve">0 | </v>
      </c>
      <c r="J317" t="str">
        <v xml:space="preserve">0 | </v>
      </c>
      <c r="K317" t="str">
        <v xml:space="preserve">0 | </v>
      </c>
      <c r="L317" t="str">
        <v xml:space="preserve">0 | </v>
      </c>
      <c r="M317" t="str">
        <v xml:space="preserve">0 | </v>
      </c>
      <c r="N317" t="str">
        <v xml:space="preserve">0 | </v>
      </c>
      <c r="O317" t="str">
        <v xml:space="preserve">0 | </v>
      </c>
      <c r="P317" t="str">
        <v xml:space="preserve">0 | </v>
      </c>
      <c r="Q317" t="str">
        <v xml:space="preserve">0 | </v>
      </c>
      <c r="R317" t="str">
        <v xml:space="preserve">0 | </v>
      </c>
      <c r="S317" t="str">
        <v xml:space="preserve">0 | </v>
      </c>
      <c r="T317" t="str">
        <v xml:space="preserve">0 | </v>
      </c>
      <c r="U317" t="str">
        <v xml:space="preserve">0 | </v>
      </c>
      <c r="V317" t="str">
        <v xml:space="preserve">0 | </v>
      </c>
      <c r="W317" t="str">
        <v xml:space="preserve">0 | </v>
      </c>
      <c r="X317" t="str">
        <v xml:space="preserve">0 | </v>
      </c>
      <c r="Y317" t="str">
        <v xml:space="preserve">0 | </v>
      </c>
      <c r="Z317" t="str">
        <v xml:space="preserve">0 | </v>
      </c>
      <c r="AA317" t="str">
        <v xml:space="preserve">0 | </v>
      </c>
      <c r="AB317" t="str">
        <v xml:space="preserve">0 | </v>
      </c>
      <c r="AC317" t="str">
        <v xml:space="preserve">0 | </v>
      </c>
      <c r="AD317" t="str">
        <v xml:space="preserve">0 | </v>
      </c>
      <c r="AE317" t="str">
        <v xml:space="preserve">0 | </v>
      </c>
      <c r="AF317" t="str">
        <v xml:space="preserve">0 | </v>
      </c>
      <c r="AG317" t="str">
        <v xml:space="preserve">0 | </v>
      </c>
      <c r="AH317" t="str">
        <v xml:space="preserve">0 | </v>
      </c>
      <c r="AI317" t="str">
        <v xml:space="preserve">0 | </v>
      </c>
      <c r="AJ317" t="str">
        <v xml:space="preserve">0 | </v>
      </c>
    </row>
    <row r="318" spans="2:36" x14ac:dyDescent="0.25">
      <c r="B318" t="str" cm="1">
        <f t="array" ref="B318:AJ318">TRANSPOSE(_xlfn._xlws.SORT(_xlfn._xlws.FILTER(plantings[planting_level]&amp;" | "&amp;plantings[planting_level_name],plantings[experiment_ID]=A318)))</f>
        <v xml:space="preserve"> | </v>
      </c>
      <c r="C318" t="str">
        <v xml:space="preserve"> | </v>
      </c>
      <c r="D318" t="str">
        <v xml:space="preserve"> | </v>
      </c>
      <c r="E318" t="str">
        <v xml:space="preserve">0 | </v>
      </c>
      <c r="F318" t="str">
        <v xml:space="preserve">0 | </v>
      </c>
      <c r="G318" t="str">
        <v xml:space="preserve">0 | </v>
      </c>
      <c r="H318" t="str">
        <v xml:space="preserve">0 | </v>
      </c>
      <c r="I318" t="str">
        <v xml:space="preserve">0 | </v>
      </c>
      <c r="J318" t="str">
        <v xml:space="preserve">0 | </v>
      </c>
      <c r="K318" t="str">
        <v xml:space="preserve">0 | </v>
      </c>
      <c r="L318" t="str">
        <v xml:space="preserve">0 | </v>
      </c>
      <c r="M318" t="str">
        <v xml:space="preserve">0 | </v>
      </c>
      <c r="N318" t="str">
        <v xml:space="preserve">0 | </v>
      </c>
      <c r="O318" t="str">
        <v xml:space="preserve">0 | </v>
      </c>
      <c r="P318" t="str">
        <v xml:space="preserve">0 | </v>
      </c>
      <c r="Q318" t="str">
        <v xml:space="preserve">0 | </v>
      </c>
      <c r="R318" t="str">
        <v xml:space="preserve">0 | </v>
      </c>
      <c r="S318" t="str">
        <v xml:space="preserve">0 | </v>
      </c>
      <c r="T318" t="str">
        <v xml:space="preserve">0 | </v>
      </c>
      <c r="U318" t="str">
        <v xml:space="preserve">0 | </v>
      </c>
      <c r="V318" t="str">
        <v xml:space="preserve">0 | </v>
      </c>
      <c r="W318" t="str">
        <v xml:space="preserve">0 | </v>
      </c>
      <c r="X318" t="str">
        <v xml:space="preserve">0 | </v>
      </c>
      <c r="Y318" t="str">
        <v xml:space="preserve">0 | </v>
      </c>
      <c r="Z318" t="str">
        <v xml:space="preserve">0 | </v>
      </c>
      <c r="AA318" t="str">
        <v xml:space="preserve">0 | </v>
      </c>
      <c r="AB318" t="str">
        <v xml:space="preserve">0 | </v>
      </c>
      <c r="AC318" t="str">
        <v xml:space="preserve">0 | </v>
      </c>
      <c r="AD318" t="str">
        <v xml:space="preserve">0 | </v>
      </c>
      <c r="AE318" t="str">
        <v xml:space="preserve">0 | </v>
      </c>
      <c r="AF318" t="str">
        <v xml:space="preserve">0 | </v>
      </c>
      <c r="AG318" t="str">
        <v xml:space="preserve">0 | </v>
      </c>
      <c r="AH318" t="str">
        <v xml:space="preserve">0 | </v>
      </c>
      <c r="AI318" t="str">
        <v xml:space="preserve">0 | </v>
      </c>
      <c r="AJ318" t="str">
        <v xml:space="preserve">0 | </v>
      </c>
    </row>
    <row r="319" spans="2:36" x14ac:dyDescent="0.25">
      <c r="B319" t="str" cm="1">
        <f t="array" ref="B319:AJ319">TRANSPOSE(_xlfn._xlws.SORT(_xlfn._xlws.FILTER(plantings[planting_level]&amp;" | "&amp;plantings[planting_level_name],plantings[experiment_ID]=A319)))</f>
        <v xml:space="preserve"> | </v>
      </c>
      <c r="C319" t="str">
        <v xml:space="preserve"> | </v>
      </c>
      <c r="D319" t="str">
        <v xml:space="preserve"> | </v>
      </c>
      <c r="E319" t="str">
        <v xml:space="preserve">0 | </v>
      </c>
      <c r="F319" t="str">
        <v xml:space="preserve">0 | </v>
      </c>
      <c r="G319" t="str">
        <v xml:space="preserve">0 | </v>
      </c>
      <c r="H319" t="str">
        <v xml:space="preserve">0 | </v>
      </c>
      <c r="I319" t="str">
        <v xml:space="preserve">0 | </v>
      </c>
      <c r="J319" t="str">
        <v xml:space="preserve">0 | </v>
      </c>
      <c r="K319" t="str">
        <v xml:space="preserve">0 | </v>
      </c>
      <c r="L319" t="str">
        <v xml:space="preserve">0 | </v>
      </c>
      <c r="M319" t="str">
        <v xml:space="preserve">0 | </v>
      </c>
      <c r="N319" t="str">
        <v xml:space="preserve">0 | </v>
      </c>
      <c r="O319" t="str">
        <v xml:space="preserve">0 | </v>
      </c>
      <c r="P319" t="str">
        <v xml:space="preserve">0 | </v>
      </c>
      <c r="Q319" t="str">
        <v xml:space="preserve">0 | </v>
      </c>
      <c r="R319" t="str">
        <v xml:space="preserve">0 | </v>
      </c>
      <c r="S319" t="str">
        <v xml:space="preserve">0 | </v>
      </c>
      <c r="T319" t="str">
        <v xml:space="preserve">0 | </v>
      </c>
      <c r="U319" t="str">
        <v xml:space="preserve">0 | </v>
      </c>
      <c r="V319" t="str">
        <v xml:space="preserve">0 | </v>
      </c>
      <c r="W319" t="str">
        <v xml:space="preserve">0 | </v>
      </c>
      <c r="X319" t="str">
        <v xml:space="preserve">0 | </v>
      </c>
      <c r="Y319" t="str">
        <v xml:space="preserve">0 | </v>
      </c>
      <c r="Z319" t="str">
        <v xml:space="preserve">0 | </v>
      </c>
      <c r="AA319" t="str">
        <v xml:space="preserve">0 | </v>
      </c>
      <c r="AB319" t="str">
        <v xml:space="preserve">0 | </v>
      </c>
      <c r="AC319" t="str">
        <v xml:space="preserve">0 | </v>
      </c>
      <c r="AD319" t="str">
        <v xml:space="preserve">0 | </v>
      </c>
      <c r="AE319" t="str">
        <v xml:space="preserve">0 | </v>
      </c>
      <c r="AF319" t="str">
        <v xml:space="preserve">0 | </v>
      </c>
      <c r="AG319" t="str">
        <v xml:space="preserve">0 | </v>
      </c>
      <c r="AH319" t="str">
        <v xml:space="preserve">0 | </v>
      </c>
      <c r="AI319" t="str">
        <v xml:space="preserve">0 | </v>
      </c>
      <c r="AJ319" t="str">
        <v xml:space="preserve">0 | </v>
      </c>
    </row>
    <row r="320" spans="2:36" x14ac:dyDescent="0.25">
      <c r="B320" t="str" cm="1">
        <f t="array" ref="B320:AJ320">TRANSPOSE(_xlfn._xlws.SORT(_xlfn._xlws.FILTER(plantings[planting_level]&amp;" | "&amp;plantings[planting_level_name],plantings[experiment_ID]=A320)))</f>
        <v xml:space="preserve"> | </v>
      </c>
      <c r="C320" t="str">
        <v xml:space="preserve"> | </v>
      </c>
      <c r="D320" t="str">
        <v xml:space="preserve"> | </v>
      </c>
      <c r="E320" t="str">
        <v xml:space="preserve">0 | </v>
      </c>
      <c r="F320" t="str">
        <v xml:space="preserve">0 | </v>
      </c>
      <c r="G320" t="str">
        <v xml:space="preserve">0 | </v>
      </c>
      <c r="H320" t="str">
        <v xml:space="preserve">0 | </v>
      </c>
      <c r="I320" t="str">
        <v xml:space="preserve">0 | </v>
      </c>
      <c r="J320" t="str">
        <v xml:space="preserve">0 | </v>
      </c>
      <c r="K320" t="str">
        <v xml:space="preserve">0 | </v>
      </c>
      <c r="L320" t="str">
        <v xml:space="preserve">0 | </v>
      </c>
      <c r="M320" t="str">
        <v xml:space="preserve">0 | </v>
      </c>
      <c r="N320" t="str">
        <v xml:space="preserve">0 | </v>
      </c>
      <c r="O320" t="str">
        <v xml:space="preserve">0 | </v>
      </c>
      <c r="P320" t="str">
        <v xml:space="preserve">0 | </v>
      </c>
      <c r="Q320" t="str">
        <v xml:space="preserve">0 | </v>
      </c>
      <c r="R320" t="str">
        <v xml:space="preserve">0 | </v>
      </c>
      <c r="S320" t="str">
        <v xml:space="preserve">0 | </v>
      </c>
      <c r="T320" t="str">
        <v xml:space="preserve">0 | </v>
      </c>
      <c r="U320" t="str">
        <v xml:space="preserve">0 | </v>
      </c>
      <c r="V320" t="str">
        <v xml:space="preserve">0 | </v>
      </c>
      <c r="W320" t="str">
        <v xml:space="preserve">0 | </v>
      </c>
      <c r="X320" t="str">
        <v xml:space="preserve">0 | </v>
      </c>
      <c r="Y320" t="str">
        <v xml:space="preserve">0 | </v>
      </c>
      <c r="Z320" t="str">
        <v xml:space="preserve">0 | </v>
      </c>
      <c r="AA320" t="str">
        <v xml:space="preserve">0 | </v>
      </c>
      <c r="AB320" t="str">
        <v xml:space="preserve">0 | </v>
      </c>
      <c r="AC320" t="str">
        <v xml:space="preserve">0 | </v>
      </c>
      <c r="AD320" t="str">
        <v xml:space="preserve">0 | </v>
      </c>
      <c r="AE320" t="str">
        <v xml:space="preserve">0 | </v>
      </c>
      <c r="AF320" t="str">
        <v xml:space="preserve">0 | </v>
      </c>
      <c r="AG320" t="str">
        <v xml:space="preserve">0 | </v>
      </c>
      <c r="AH320" t="str">
        <v xml:space="preserve">0 | </v>
      </c>
      <c r="AI320" t="str">
        <v xml:space="preserve">0 | </v>
      </c>
      <c r="AJ320" t="str">
        <v xml:space="preserve">0 | </v>
      </c>
    </row>
    <row r="321" spans="2:36" x14ac:dyDescent="0.25">
      <c r="B321" t="str" cm="1">
        <f t="array" ref="B321:AJ321">TRANSPOSE(_xlfn._xlws.SORT(_xlfn._xlws.FILTER(plantings[planting_level]&amp;" | "&amp;plantings[planting_level_name],plantings[experiment_ID]=A321)))</f>
        <v xml:space="preserve"> | </v>
      </c>
      <c r="C321" t="str">
        <v xml:space="preserve"> | </v>
      </c>
      <c r="D321" t="str">
        <v xml:space="preserve"> | </v>
      </c>
      <c r="E321" t="str">
        <v xml:space="preserve">0 | </v>
      </c>
      <c r="F321" t="str">
        <v xml:space="preserve">0 | </v>
      </c>
      <c r="G321" t="str">
        <v xml:space="preserve">0 | </v>
      </c>
      <c r="H321" t="str">
        <v xml:space="preserve">0 | </v>
      </c>
      <c r="I321" t="str">
        <v xml:space="preserve">0 | </v>
      </c>
      <c r="J321" t="str">
        <v xml:space="preserve">0 | </v>
      </c>
      <c r="K321" t="str">
        <v xml:space="preserve">0 | </v>
      </c>
      <c r="L321" t="str">
        <v xml:space="preserve">0 | </v>
      </c>
      <c r="M321" t="str">
        <v xml:space="preserve">0 | </v>
      </c>
      <c r="N321" t="str">
        <v xml:space="preserve">0 | </v>
      </c>
      <c r="O321" t="str">
        <v xml:space="preserve">0 | </v>
      </c>
      <c r="P321" t="str">
        <v xml:space="preserve">0 | </v>
      </c>
      <c r="Q321" t="str">
        <v xml:space="preserve">0 | </v>
      </c>
      <c r="R321" t="str">
        <v xml:space="preserve">0 | </v>
      </c>
      <c r="S321" t="str">
        <v xml:space="preserve">0 | </v>
      </c>
      <c r="T321" t="str">
        <v xml:space="preserve">0 | </v>
      </c>
      <c r="U321" t="str">
        <v xml:space="preserve">0 | </v>
      </c>
      <c r="V321" t="str">
        <v xml:space="preserve">0 | </v>
      </c>
      <c r="W321" t="str">
        <v xml:space="preserve">0 | </v>
      </c>
      <c r="X321" t="str">
        <v xml:space="preserve">0 | </v>
      </c>
      <c r="Y321" t="str">
        <v xml:space="preserve">0 | </v>
      </c>
      <c r="Z321" t="str">
        <v xml:space="preserve">0 | </v>
      </c>
      <c r="AA321" t="str">
        <v xml:space="preserve">0 | </v>
      </c>
      <c r="AB321" t="str">
        <v xml:space="preserve">0 | </v>
      </c>
      <c r="AC321" t="str">
        <v xml:space="preserve">0 | </v>
      </c>
      <c r="AD321" t="str">
        <v xml:space="preserve">0 | </v>
      </c>
      <c r="AE321" t="str">
        <v xml:space="preserve">0 | </v>
      </c>
      <c r="AF321" t="str">
        <v xml:space="preserve">0 | </v>
      </c>
      <c r="AG321" t="str">
        <v xml:space="preserve">0 | </v>
      </c>
      <c r="AH321" t="str">
        <v xml:space="preserve">0 | </v>
      </c>
      <c r="AI321" t="str">
        <v xml:space="preserve">0 | </v>
      </c>
      <c r="AJ321" t="str">
        <v xml:space="preserve">0 | </v>
      </c>
    </row>
    <row r="322" spans="2:36" x14ac:dyDescent="0.25">
      <c r="B322" t="str" cm="1">
        <f t="array" ref="B322:AJ322">TRANSPOSE(_xlfn._xlws.SORT(_xlfn._xlws.FILTER(plantings[planting_level]&amp;" | "&amp;plantings[planting_level_name],plantings[experiment_ID]=A322)))</f>
        <v xml:space="preserve"> | </v>
      </c>
      <c r="C322" t="str">
        <v xml:space="preserve"> | </v>
      </c>
      <c r="D322" t="str">
        <v xml:space="preserve"> | </v>
      </c>
      <c r="E322" t="str">
        <v xml:space="preserve">0 | </v>
      </c>
      <c r="F322" t="str">
        <v xml:space="preserve">0 | </v>
      </c>
      <c r="G322" t="str">
        <v xml:space="preserve">0 | </v>
      </c>
      <c r="H322" t="str">
        <v xml:space="preserve">0 | </v>
      </c>
      <c r="I322" t="str">
        <v xml:space="preserve">0 | </v>
      </c>
      <c r="J322" t="str">
        <v xml:space="preserve">0 | </v>
      </c>
      <c r="K322" t="str">
        <v xml:space="preserve">0 | </v>
      </c>
      <c r="L322" t="str">
        <v xml:space="preserve">0 | </v>
      </c>
      <c r="M322" t="str">
        <v xml:space="preserve">0 | </v>
      </c>
      <c r="N322" t="str">
        <v xml:space="preserve">0 | </v>
      </c>
      <c r="O322" t="str">
        <v xml:space="preserve">0 | </v>
      </c>
      <c r="P322" t="str">
        <v xml:space="preserve">0 | </v>
      </c>
      <c r="Q322" t="str">
        <v xml:space="preserve">0 | </v>
      </c>
      <c r="R322" t="str">
        <v xml:space="preserve">0 | </v>
      </c>
      <c r="S322" t="str">
        <v xml:space="preserve">0 | </v>
      </c>
      <c r="T322" t="str">
        <v xml:space="preserve">0 | </v>
      </c>
      <c r="U322" t="str">
        <v xml:space="preserve">0 | </v>
      </c>
      <c r="V322" t="str">
        <v xml:space="preserve">0 | </v>
      </c>
      <c r="W322" t="str">
        <v xml:space="preserve">0 | </v>
      </c>
      <c r="X322" t="str">
        <v xml:space="preserve">0 | </v>
      </c>
      <c r="Y322" t="str">
        <v xml:space="preserve">0 | </v>
      </c>
      <c r="Z322" t="str">
        <v xml:space="preserve">0 | </v>
      </c>
      <c r="AA322" t="str">
        <v xml:space="preserve">0 | </v>
      </c>
      <c r="AB322" t="str">
        <v xml:space="preserve">0 | </v>
      </c>
      <c r="AC322" t="str">
        <v xml:space="preserve">0 | </v>
      </c>
      <c r="AD322" t="str">
        <v xml:space="preserve">0 | </v>
      </c>
      <c r="AE322" t="str">
        <v xml:space="preserve">0 | </v>
      </c>
      <c r="AF322" t="str">
        <v xml:space="preserve">0 | </v>
      </c>
      <c r="AG322" t="str">
        <v xml:space="preserve">0 | </v>
      </c>
      <c r="AH322" t="str">
        <v xml:space="preserve">0 | </v>
      </c>
      <c r="AI322" t="str">
        <v xml:space="preserve">0 | </v>
      </c>
      <c r="AJ322" t="str">
        <v xml:space="preserve">0 | </v>
      </c>
    </row>
    <row r="323" spans="2:36" x14ac:dyDescent="0.25">
      <c r="B323" t="str" cm="1">
        <f t="array" ref="B323:AJ323">TRANSPOSE(_xlfn._xlws.SORT(_xlfn._xlws.FILTER(plantings[planting_level]&amp;" | "&amp;plantings[planting_level_name],plantings[experiment_ID]=A323)))</f>
        <v xml:space="preserve"> | </v>
      </c>
      <c r="C323" t="str">
        <v xml:space="preserve"> | </v>
      </c>
      <c r="D323" t="str">
        <v xml:space="preserve"> | </v>
      </c>
      <c r="E323" t="str">
        <v xml:space="preserve">0 | </v>
      </c>
      <c r="F323" t="str">
        <v xml:space="preserve">0 | </v>
      </c>
      <c r="G323" t="str">
        <v xml:space="preserve">0 | </v>
      </c>
      <c r="H323" t="str">
        <v xml:space="preserve">0 | </v>
      </c>
      <c r="I323" t="str">
        <v xml:space="preserve">0 | </v>
      </c>
      <c r="J323" t="str">
        <v xml:space="preserve">0 | </v>
      </c>
      <c r="K323" t="str">
        <v xml:space="preserve">0 | </v>
      </c>
      <c r="L323" t="str">
        <v xml:space="preserve">0 | </v>
      </c>
      <c r="M323" t="str">
        <v xml:space="preserve">0 | </v>
      </c>
      <c r="N323" t="str">
        <v xml:space="preserve">0 | </v>
      </c>
      <c r="O323" t="str">
        <v xml:space="preserve">0 | </v>
      </c>
      <c r="P323" t="str">
        <v xml:space="preserve">0 | </v>
      </c>
      <c r="Q323" t="str">
        <v xml:space="preserve">0 | </v>
      </c>
      <c r="R323" t="str">
        <v xml:space="preserve">0 | </v>
      </c>
      <c r="S323" t="str">
        <v xml:space="preserve">0 | </v>
      </c>
      <c r="T323" t="str">
        <v xml:space="preserve">0 | </v>
      </c>
      <c r="U323" t="str">
        <v xml:space="preserve">0 | </v>
      </c>
      <c r="V323" t="str">
        <v xml:space="preserve">0 | </v>
      </c>
      <c r="W323" t="str">
        <v xml:space="preserve">0 | </v>
      </c>
      <c r="X323" t="str">
        <v xml:space="preserve">0 | </v>
      </c>
      <c r="Y323" t="str">
        <v xml:space="preserve">0 | </v>
      </c>
      <c r="Z323" t="str">
        <v xml:space="preserve">0 | </v>
      </c>
      <c r="AA323" t="str">
        <v xml:space="preserve">0 | </v>
      </c>
      <c r="AB323" t="str">
        <v xml:space="preserve">0 | </v>
      </c>
      <c r="AC323" t="str">
        <v xml:space="preserve">0 | </v>
      </c>
      <c r="AD323" t="str">
        <v xml:space="preserve">0 | </v>
      </c>
      <c r="AE323" t="str">
        <v xml:space="preserve">0 | </v>
      </c>
      <c r="AF323" t="str">
        <v xml:space="preserve">0 | </v>
      </c>
      <c r="AG323" t="str">
        <v xml:space="preserve">0 | </v>
      </c>
      <c r="AH323" t="str">
        <v xml:space="preserve">0 | </v>
      </c>
      <c r="AI323" t="str">
        <v xml:space="preserve">0 | </v>
      </c>
      <c r="AJ323" t="str">
        <v xml:space="preserve">0 | </v>
      </c>
    </row>
    <row r="324" spans="2:36" x14ac:dyDescent="0.25">
      <c r="B324" t="str" cm="1">
        <f t="array" ref="B324:AJ324">TRANSPOSE(_xlfn._xlws.SORT(_xlfn._xlws.FILTER(plantings[planting_level]&amp;" | "&amp;plantings[planting_level_name],plantings[experiment_ID]=A324)))</f>
        <v xml:space="preserve"> | </v>
      </c>
      <c r="C324" t="str">
        <v xml:space="preserve"> | </v>
      </c>
      <c r="D324" t="str">
        <v xml:space="preserve"> | </v>
      </c>
      <c r="E324" t="str">
        <v xml:space="preserve">0 | </v>
      </c>
      <c r="F324" t="str">
        <v xml:space="preserve">0 | </v>
      </c>
      <c r="G324" t="str">
        <v xml:space="preserve">0 | </v>
      </c>
      <c r="H324" t="str">
        <v xml:space="preserve">0 | </v>
      </c>
      <c r="I324" t="str">
        <v xml:space="preserve">0 | </v>
      </c>
      <c r="J324" t="str">
        <v xml:space="preserve">0 | </v>
      </c>
      <c r="K324" t="str">
        <v xml:space="preserve">0 | </v>
      </c>
      <c r="L324" t="str">
        <v xml:space="preserve">0 | </v>
      </c>
      <c r="M324" t="str">
        <v xml:space="preserve">0 | </v>
      </c>
      <c r="N324" t="str">
        <v xml:space="preserve">0 | </v>
      </c>
      <c r="O324" t="str">
        <v xml:space="preserve">0 | </v>
      </c>
      <c r="P324" t="str">
        <v xml:space="preserve">0 | </v>
      </c>
      <c r="Q324" t="str">
        <v xml:space="preserve">0 | </v>
      </c>
      <c r="R324" t="str">
        <v xml:space="preserve">0 | </v>
      </c>
      <c r="S324" t="str">
        <v xml:space="preserve">0 | </v>
      </c>
      <c r="T324" t="str">
        <v xml:space="preserve">0 | </v>
      </c>
      <c r="U324" t="str">
        <v xml:space="preserve">0 | </v>
      </c>
      <c r="V324" t="str">
        <v xml:space="preserve">0 | </v>
      </c>
      <c r="W324" t="str">
        <v xml:space="preserve">0 | </v>
      </c>
      <c r="X324" t="str">
        <v xml:space="preserve">0 | </v>
      </c>
      <c r="Y324" t="str">
        <v xml:space="preserve">0 | </v>
      </c>
      <c r="Z324" t="str">
        <v xml:space="preserve">0 | </v>
      </c>
      <c r="AA324" t="str">
        <v xml:space="preserve">0 | </v>
      </c>
      <c r="AB324" t="str">
        <v xml:space="preserve">0 | </v>
      </c>
      <c r="AC324" t="str">
        <v xml:space="preserve">0 | </v>
      </c>
      <c r="AD324" t="str">
        <v xml:space="preserve">0 | </v>
      </c>
      <c r="AE324" t="str">
        <v xml:space="preserve">0 | </v>
      </c>
      <c r="AF324" t="str">
        <v xml:space="preserve">0 | </v>
      </c>
      <c r="AG324" t="str">
        <v xml:space="preserve">0 | </v>
      </c>
      <c r="AH324" t="str">
        <v xml:space="preserve">0 | </v>
      </c>
      <c r="AI324" t="str">
        <v xml:space="preserve">0 | </v>
      </c>
      <c r="AJ324" t="str">
        <v xml:space="preserve">0 | </v>
      </c>
    </row>
    <row r="325" spans="2:36" x14ac:dyDescent="0.25">
      <c r="B325" t="str" cm="1">
        <f t="array" ref="B325:AJ325">TRANSPOSE(_xlfn._xlws.SORT(_xlfn._xlws.FILTER(plantings[planting_level]&amp;" | "&amp;plantings[planting_level_name],plantings[experiment_ID]=A325)))</f>
        <v xml:space="preserve"> | </v>
      </c>
      <c r="C325" t="str">
        <v xml:space="preserve"> | </v>
      </c>
      <c r="D325" t="str">
        <v xml:space="preserve"> | </v>
      </c>
      <c r="E325" t="str">
        <v xml:space="preserve">0 | </v>
      </c>
      <c r="F325" t="str">
        <v xml:space="preserve">0 | </v>
      </c>
      <c r="G325" t="str">
        <v xml:space="preserve">0 | </v>
      </c>
      <c r="H325" t="str">
        <v xml:space="preserve">0 | </v>
      </c>
      <c r="I325" t="str">
        <v xml:space="preserve">0 | </v>
      </c>
      <c r="J325" t="str">
        <v xml:space="preserve">0 | </v>
      </c>
      <c r="K325" t="str">
        <v xml:space="preserve">0 | </v>
      </c>
      <c r="L325" t="str">
        <v xml:space="preserve">0 | </v>
      </c>
      <c r="M325" t="str">
        <v xml:space="preserve">0 | </v>
      </c>
      <c r="N325" t="str">
        <v xml:space="preserve">0 | </v>
      </c>
      <c r="O325" t="str">
        <v xml:space="preserve">0 | </v>
      </c>
      <c r="P325" t="str">
        <v xml:space="preserve">0 | </v>
      </c>
      <c r="Q325" t="str">
        <v xml:space="preserve">0 | </v>
      </c>
      <c r="R325" t="str">
        <v xml:space="preserve">0 | </v>
      </c>
      <c r="S325" t="str">
        <v xml:space="preserve">0 | </v>
      </c>
      <c r="T325" t="str">
        <v xml:space="preserve">0 | </v>
      </c>
      <c r="U325" t="str">
        <v xml:space="preserve">0 | </v>
      </c>
      <c r="V325" t="str">
        <v xml:space="preserve">0 | </v>
      </c>
      <c r="W325" t="str">
        <v xml:space="preserve">0 | </v>
      </c>
      <c r="X325" t="str">
        <v xml:space="preserve">0 | </v>
      </c>
      <c r="Y325" t="str">
        <v xml:space="preserve">0 | </v>
      </c>
      <c r="Z325" t="str">
        <v xml:space="preserve">0 | </v>
      </c>
      <c r="AA325" t="str">
        <v xml:space="preserve">0 | </v>
      </c>
      <c r="AB325" t="str">
        <v xml:space="preserve">0 | </v>
      </c>
      <c r="AC325" t="str">
        <v xml:space="preserve">0 | </v>
      </c>
      <c r="AD325" t="str">
        <v xml:space="preserve">0 | </v>
      </c>
      <c r="AE325" t="str">
        <v xml:space="preserve">0 | </v>
      </c>
      <c r="AF325" t="str">
        <v xml:space="preserve">0 | </v>
      </c>
      <c r="AG325" t="str">
        <v xml:space="preserve">0 | </v>
      </c>
      <c r="AH325" t="str">
        <v xml:space="preserve">0 | </v>
      </c>
      <c r="AI325" t="str">
        <v xml:space="preserve">0 | </v>
      </c>
      <c r="AJ325" t="str">
        <v xml:space="preserve">0 | </v>
      </c>
    </row>
    <row r="326" spans="2:36" x14ac:dyDescent="0.25">
      <c r="B326" t="str" cm="1">
        <f t="array" ref="B326:AJ326">TRANSPOSE(_xlfn._xlws.SORT(_xlfn._xlws.FILTER(plantings[planting_level]&amp;" | "&amp;plantings[planting_level_name],plantings[experiment_ID]=A326)))</f>
        <v xml:space="preserve"> | </v>
      </c>
      <c r="C326" t="str">
        <v xml:space="preserve"> | </v>
      </c>
      <c r="D326" t="str">
        <v xml:space="preserve"> | </v>
      </c>
      <c r="E326" t="str">
        <v xml:space="preserve">0 | </v>
      </c>
      <c r="F326" t="str">
        <v xml:space="preserve">0 | </v>
      </c>
      <c r="G326" t="str">
        <v xml:space="preserve">0 | </v>
      </c>
      <c r="H326" t="str">
        <v xml:space="preserve">0 | </v>
      </c>
      <c r="I326" t="str">
        <v xml:space="preserve">0 | </v>
      </c>
      <c r="J326" t="str">
        <v xml:space="preserve">0 | </v>
      </c>
      <c r="K326" t="str">
        <v xml:space="preserve">0 | </v>
      </c>
      <c r="L326" t="str">
        <v xml:space="preserve">0 | </v>
      </c>
      <c r="M326" t="str">
        <v xml:space="preserve">0 | </v>
      </c>
      <c r="N326" t="str">
        <v xml:space="preserve">0 | </v>
      </c>
      <c r="O326" t="str">
        <v xml:space="preserve">0 | </v>
      </c>
      <c r="P326" t="str">
        <v xml:space="preserve">0 | </v>
      </c>
      <c r="Q326" t="str">
        <v xml:space="preserve">0 | </v>
      </c>
      <c r="R326" t="str">
        <v xml:space="preserve">0 | </v>
      </c>
      <c r="S326" t="str">
        <v xml:space="preserve">0 | </v>
      </c>
      <c r="T326" t="str">
        <v xml:space="preserve">0 | </v>
      </c>
      <c r="U326" t="str">
        <v xml:space="preserve">0 | </v>
      </c>
      <c r="V326" t="str">
        <v xml:space="preserve">0 | </v>
      </c>
      <c r="W326" t="str">
        <v xml:space="preserve">0 | </v>
      </c>
      <c r="X326" t="str">
        <v xml:space="preserve">0 | </v>
      </c>
      <c r="Y326" t="str">
        <v xml:space="preserve">0 | </v>
      </c>
      <c r="Z326" t="str">
        <v xml:space="preserve">0 | </v>
      </c>
      <c r="AA326" t="str">
        <v xml:space="preserve">0 | </v>
      </c>
      <c r="AB326" t="str">
        <v xml:space="preserve">0 | </v>
      </c>
      <c r="AC326" t="str">
        <v xml:space="preserve">0 | </v>
      </c>
      <c r="AD326" t="str">
        <v xml:space="preserve">0 | </v>
      </c>
      <c r="AE326" t="str">
        <v xml:space="preserve">0 | </v>
      </c>
      <c r="AF326" t="str">
        <v xml:space="preserve">0 | </v>
      </c>
      <c r="AG326" t="str">
        <v xml:space="preserve">0 | </v>
      </c>
      <c r="AH326" t="str">
        <v xml:space="preserve">0 | </v>
      </c>
      <c r="AI326" t="str">
        <v xml:space="preserve">0 | </v>
      </c>
      <c r="AJ326" t="str">
        <v xml:space="preserve">0 | </v>
      </c>
    </row>
    <row r="327" spans="2:36" x14ac:dyDescent="0.25">
      <c r="B327" t="str" cm="1">
        <f t="array" ref="B327:AJ327">TRANSPOSE(_xlfn._xlws.SORT(_xlfn._xlws.FILTER(plantings[planting_level]&amp;" | "&amp;plantings[planting_level_name],plantings[experiment_ID]=A327)))</f>
        <v xml:space="preserve"> | </v>
      </c>
      <c r="C327" t="str">
        <v xml:space="preserve"> | </v>
      </c>
      <c r="D327" t="str">
        <v xml:space="preserve"> | </v>
      </c>
      <c r="E327" t="str">
        <v xml:space="preserve">0 | </v>
      </c>
      <c r="F327" t="str">
        <v xml:space="preserve">0 | </v>
      </c>
      <c r="G327" t="str">
        <v xml:space="preserve">0 | </v>
      </c>
      <c r="H327" t="str">
        <v xml:space="preserve">0 | </v>
      </c>
      <c r="I327" t="str">
        <v xml:space="preserve">0 | </v>
      </c>
      <c r="J327" t="str">
        <v xml:space="preserve">0 | </v>
      </c>
      <c r="K327" t="str">
        <v xml:space="preserve">0 | </v>
      </c>
      <c r="L327" t="str">
        <v xml:space="preserve">0 | </v>
      </c>
      <c r="M327" t="str">
        <v xml:space="preserve">0 | </v>
      </c>
      <c r="N327" t="str">
        <v xml:space="preserve">0 | </v>
      </c>
      <c r="O327" t="str">
        <v xml:space="preserve">0 | </v>
      </c>
      <c r="P327" t="str">
        <v xml:space="preserve">0 | </v>
      </c>
      <c r="Q327" t="str">
        <v xml:space="preserve">0 | </v>
      </c>
      <c r="R327" t="str">
        <v xml:space="preserve">0 | </v>
      </c>
      <c r="S327" t="str">
        <v xml:space="preserve">0 | </v>
      </c>
      <c r="T327" t="str">
        <v xml:space="preserve">0 | </v>
      </c>
      <c r="U327" t="str">
        <v xml:space="preserve">0 | </v>
      </c>
      <c r="V327" t="str">
        <v xml:space="preserve">0 | </v>
      </c>
      <c r="W327" t="str">
        <v xml:space="preserve">0 | </v>
      </c>
      <c r="X327" t="str">
        <v xml:space="preserve">0 | </v>
      </c>
      <c r="Y327" t="str">
        <v xml:space="preserve">0 | </v>
      </c>
      <c r="Z327" t="str">
        <v xml:space="preserve">0 | </v>
      </c>
      <c r="AA327" t="str">
        <v xml:space="preserve">0 | </v>
      </c>
      <c r="AB327" t="str">
        <v xml:space="preserve">0 | </v>
      </c>
      <c r="AC327" t="str">
        <v xml:space="preserve">0 | </v>
      </c>
      <c r="AD327" t="str">
        <v xml:space="preserve">0 | </v>
      </c>
      <c r="AE327" t="str">
        <v xml:space="preserve">0 | </v>
      </c>
      <c r="AF327" t="str">
        <v xml:space="preserve">0 | </v>
      </c>
      <c r="AG327" t="str">
        <v xml:space="preserve">0 | </v>
      </c>
      <c r="AH327" t="str">
        <v xml:space="preserve">0 | </v>
      </c>
      <c r="AI327" t="str">
        <v xml:space="preserve">0 | </v>
      </c>
      <c r="AJ327" t="str">
        <v xml:space="preserve">0 | </v>
      </c>
    </row>
    <row r="328" spans="2:36" x14ac:dyDescent="0.25">
      <c r="B328" t="str" cm="1">
        <f t="array" ref="B328:AJ328">TRANSPOSE(_xlfn._xlws.SORT(_xlfn._xlws.FILTER(plantings[planting_level]&amp;" | "&amp;plantings[planting_level_name],plantings[experiment_ID]=A328)))</f>
        <v xml:space="preserve"> | </v>
      </c>
      <c r="C328" t="str">
        <v xml:space="preserve"> | </v>
      </c>
      <c r="D328" t="str">
        <v xml:space="preserve"> | </v>
      </c>
      <c r="E328" t="str">
        <v xml:space="preserve">0 | </v>
      </c>
      <c r="F328" t="str">
        <v xml:space="preserve">0 | </v>
      </c>
      <c r="G328" t="str">
        <v xml:space="preserve">0 | </v>
      </c>
      <c r="H328" t="str">
        <v xml:space="preserve">0 | </v>
      </c>
      <c r="I328" t="str">
        <v xml:space="preserve">0 | </v>
      </c>
      <c r="J328" t="str">
        <v xml:space="preserve">0 | </v>
      </c>
      <c r="K328" t="str">
        <v xml:space="preserve">0 | </v>
      </c>
      <c r="L328" t="str">
        <v xml:space="preserve">0 | </v>
      </c>
      <c r="M328" t="str">
        <v xml:space="preserve">0 | </v>
      </c>
      <c r="N328" t="str">
        <v xml:space="preserve">0 | </v>
      </c>
      <c r="O328" t="str">
        <v xml:space="preserve">0 | </v>
      </c>
      <c r="P328" t="str">
        <v xml:space="preserve">0 | </v>
      </c>
      <c r="Q328" t="str">
        <v xml:space="preserve">0 | </v>
      </c>
      <c r="R328" t="str">
        <v xml:space="preserve">0 | </v>
      </c>
      <c r="S328" t="str">
        <v xml:space="preserve">0 | </v>
      </c>
      <c r="T328" t="str">
        <v xml:space="preserve">0 | </v>
      </c>
      <c r="U328" t="str">
        <v xml:space="preserve">0 | </v>
      </c>
      <c r="V328" t="str">
        <v xml:space="preserve">0 | </v>
      </c>
      <c r="W328" t="str">
        <v xml:space="preserve">0 | </v>
      </c>
      <c r="X328" t="str">
        <v xml:space="preserve">0 | </v>
      </c>
      <c r="Y328" t="str">
        <v xml:space="preserve">0 | </v>
      </c>
      <c r="Z328" t="str">
        <v xml:space="preserve">0 | </v>
      </c>
      <c r="AA328" t="str">
        <v xml:space="preserve">0 | </v>
      </c>
      <c r="AB328" t="str">
        <v xml:space="preserve">0 | </v>
      </c>
      <c r="AC328" t="str">
        <v xml:space="preserve">0 | </v>
      </c>
      <c r="AD328" t="str">
        <v xml:space="preserve">0 | </v>
      </c>
      <c r="AE328" t="str">
        <v xml:space="preserve">0 | </v>
      </c>
      <c r="AF328" t="str">
        <v xml:space="preserve">0 | </v>
      </c>
      <c r="AG328" t="str">
        <v xml:space="preserve">0 | </v>
      </c>
      <c r="AH328" t="str">
        <v xml:space="preserve">0 | </v>
      </c>
      <c r="AI328" t="str">
        <v xml:space="preserve">0 | </v>
      </c>
      <c r="AJ328" t="str">
        <v xml:space="preserve">0 | </v>
      </c>
    </row>
    <row r="329" spans="2:36" x14ac:dyDescent="0.25">
      <c r="B329" t="str" cm="1">
        <f t="array" ref="B329:AJ329">TRANSPOSE(_xlfn._xlws.SORT(_xlfn._xlws.FILTER(plantings[planting_level]&amp;" | "&amp;plantings[planting_level_name],plantings[experiment_ID]=A329)))</f>
        <v xml:space="preserve"> | </v>
      </c>
      <c r="C329" t="str">
        <v xml:space="preserve"> | </v>
      </c>
      <c r="D329" t="str">
        <v xml:space="preserve"> | </v>
      </c>
      <c r="E329" t="str">
        <v xml:space="preserve">0 | </v>
      </c>
      <c r="F329" t="str">
        <v xml:space="preserve">0 | </v>
      </c>
      <c r="G329" t="str">
        <v xml:space="preserve">0 | </v>
      </c>
      <c r="H329" t="str">
        <v xml:space="preserve">0 | </v>
      </c>
      <c r="I329" t="str">
        <v xml:space="preserve">0 | </v>
      </c>
      <c r="J329" t="str">
        <v xml:space="preserve">0 | </v>
      </c>
      <c r="K329" t="str">
        <v xml:space="preserve">0 | </v>
      </c>
      <c r="L329" t="str">
        <v xml:space="preserve">0 | </v>
      </c>
      <c r="M329" t="str">
        <v xml:space="preserve">0 | </v>
      </c>
      <c r="N329" t="str">
        <v xml:space="preserve">0 | </v>
      </c>
      <c r="O329" t="str">
        <v xml:space="preserve">0 | </v>
      </c>
      <c r="P329" t="str">
        <v xml:space="preserve">0 | </v>
      </c>
      <c r="Q329" t="str">
        <v xml:space="preserve">0 | </v>
      </c>
      <c r="R329" t="str">
        <v xml:space="preserve">0 | </v>
      </c>
      <c r="S329" t="str">
        <v xml:space="preserve">0 | </v>
      </c>
      <c r="T329" t="str">
        <v xml:space="preserve">0 | </v>
      </c>
      <c r="U329" t="str">
        <v xml:space="preserve">0 | </v>
      </c>
      <c r="V329" t="str">
        <v xml:space="preserve">0 | </v>
      </c>
      <c r="W329" t="str">
        <v xml:space="preserve">0 | </v>
      </c>
      <c r="X329" t="str">
        <v xml:space="preserve">0 | </v>
      </c>
      <c r="Y329" t="str">
        <v xml:space="preserve">0 | </v>
      </c>
      <c r="Z329" t="str">
        <v xml:space="preserve">0 | </v>
      </c>
      <c r="AA329" t="str">
        <v xml:space="preserve">0 | </v>
      </c>
      <c r="AB329" t="str">
        <v xml:space="preserve">0 | </v>
      </c>
      <c r="AC329" t="str">
        <v xml:space="preserve">0 | </v>
      </c>
      <c r="AD329" t="str">
        <v xml:space="preserve">0 | </v>
      </c>
      <c r="AE329" t="str">
        <v xml:space="preserve">0 | </v>
      </c>
      <c r="AF329" t="str">
        <v xml:space="preserve">0 | </v>
      </c>
      <c r="AG329" t="str">
        <v xml:space="preserve">0 | </v>
      </c>
      <c r="AH329" t="str">
        <v xml:space="preserve">0 | </v>
      </c>
      <c r="AI329" t="str">
        <v xml:space="preserve">0 | </v>
      </c>
      <c r="AJ329" t="str">
        <v xml:space="preserve">0 | </v>
      </c>
    </row>
    <row r="330" spans="2:36" x14ac:dyDescent="0.25">
      <c r="B330" t="str" cm="1">
        <f t="array" ref="B330:AJ330">TRANSPOSE(_xlfn._xlws.SORT(_xlfn._xlws.FILTER(plantings[planting_level]&amp;" | "&amp;plantings[planting_level_name],plantings[experiment_ID]=A330)))</f>
        <v xml:space="preserve"> | </v>
      </c>
      <c r="C330" t="str">
        <v xml:space="preserve"> | </v>
      </c>
      <c r="D330" t="str">
        <v xml:space="preserve"> | </v>
      </c>
      <c r="E330" t="str">
        <v xml:space="preserve">0 | </v>
      </c>
      <c r="F330" t="str">
        <v xml:space="preserve">0 | </v>
      </c>
      <c r="G330" t="str">
        <v xml:space="preserve">0 | </v>
      </c>
      <c r="H330" t="str">
        <v xml:space="preserve">0 | </v>
      </c>
      <c r="I330" t="str">
        <v xml:space="preserve">0 | </v>
      </c>
      <c r="J330" t="str">
        <v xml:space="preserve">0 | </v>
      </c>
      <c r="K330" t="str">
        <v xml:space="preserve">0 | </v>
      </c>
      <c r="L330" t="str">
        <v xml:space="preserve">0 | </v>
      </c>
      <c r="M330" t="str">
        <v xml:space="preserve">0 | </v>
      </c>
      <c r="N330" t="str">
        <v xml:space="preserve">0 | </v>
      </c>
      <c r="O330" t="str">
        <v xml:space="preserve">0 | </v>
      </c>
      <c r="P330" t="str">
        <v xml:space="preserve">0 | </v>
      </c>
      <c r="Q330" t="str">
        <v xml:space="preserve">0 | </v>
      </c>
      <c r="R330" t="str">
        <v xml:space="preserve">0 | </v>
      </c>
      <c r="S330" t="str">
        <v xml:space="preserve">0 | </v>
      </c>
      <c r="T330" t="str">
        <v xml:space="preserve">0 | </v>
      </c>
      <c r="U330" t="str">
        <v xml:space="preserve">0 | </v>
      </c>
      <c r="V330" t="str">
        <v xml:space="preserve">0 | </v>
      </c>
      <c r="W330" t="str">
        <v xml:space="preserve">0 | </v>
      </c>
      <c r="X330" t="str">
        <v xml:space="preserve">0 | </v>
      </c>
      <c r="Y330" t="str">
        <v xml:space="preserve">0 | </v>
      </c>
      <c r="Z330" t="str">
        <v xml:space="preserve">0 | </v>
      </c>
      <c r="AA330" t="str">
        <v xml:space="preserve">0 | </v>
      </c>
      <c r="AB330" t="str">
        <v xml:space="preserve">0 | </v>
      </c>
      <c r="AC330" t="str">
        <v xml:space="preserve">0 | </v>
      </c>
      <c r="AD330" t="str">
        <v xml:space="preserve">0 | </v>
      </c>
      <c r="AE330" t="str">
        <v xml:space="preserve">0 | </v>
      </c>
      <c r="AF330" t="str">
        <v xml:space="preserve">0 | </v>
      </c>
      <c r="AG330" t="str">
        <v xml:space="preserve">0 | </v>
      </c>
      <c r="AH330" t="str">
        <v xml:space="preserve">0 | </v>
      </c>
      <c r="AI330" t="str">
        <v xml:space="preserve">0 | </v>
      </c>
      <c r="AJ330" t="str">
        <v xml:space="preserve">0 | </v>
      </c>
    </row>
    <row r="331" spans="2:36" x14ac:dyDescent="0.25">
      <c r="B331" t="str" cm="1">
        <f t="array" ref="B331:AJ331">TRANSPOSE(_xlfn._xlws.SORT(_xlfn._xlws.FILTER(plantings[planting_level]&amp;" | "&amp;plantings[planting_level_name],plantings[experiment_ID]=A331)))</f>
        <v xml:space="preserve"> | </v>
      </c>
      <c r="C331" t="str">
        <v xml:space="preserve"> | </v>
      </c>
      <c r="D331" t="str">
        <v xml:space="preserve"> | </v>
      </c>
      <c r="E331" t="str">
        <v xml:space="preserve">0 | </v>
      </c>
      <c r="F331" t="str">
        <v xml:space="preserve">0 | </v>
      </c>
      <c r="G331" t="str">
        <v xml:space="preserve">0 | </v>
      </c>
      <c r="H331" t="str">
        <v xml:space="preserve">0 | </v>
      </c>
      <c r="I331" t="str">
        <v xml:space="preserve">0 | </v>
      </c>
      <c r="J331" t="str">
        <v xml:space="preserve">0 | </v>
      </c>
      <c r="K331" t="str">
        <v xml:space="preserve">0 | </v>
      </c>
      <c r="L331" t="str">
        <v xml:space="preserve">0 | </v>
      </c>
      <c r="M331" t="str">
        <v xml:space="preserve">0 | </v>
      </c>
      <c r="N331" t="str">
        <v xml:space="preserve">0 | </v>
      </c>
      <c r="O331" t="str">
        <v xml:space="preserve">0 | </v>
      </c>
      <c r="P331" t="str">
        <v xml:space="preserve">0 | </v>
      </c>
      <c r="Q331" t="str">
        <v xml:space="preserve">0 | </v>
      </c>
      <c r="R331" t="str">
        <v xml:space="preserve">0 | </v>
      </c>
      <c r="S331" t="str">
        <v xml:space="preserve">0 | </v>
      </c>
      <c r="T331" t="str">
        <v xml:space="preserve">0 | </v>
      </c>
      <c r="U331" t="str">
        <v xml:space="preserve">0 | </v>
      </c>
      <c r="V331" t="str">
        <v xml:space="preserve">0 | </v>
      </c>
      <c r="W331" t="str">
        <v xml:space="preserve">0 | </v>
      </c>
      <c r="X331" t="str">
        <v xml:space="preserve">0 | </v>
      </c>
      <c r="Y331" t="str">
        <v xml:space="preserve">0 | </v>
      </c>
      <c r="Z331" t="str">
        <v xml:space="preserve">0 | </v>
      </c>
      <c r="AA331" t="str">
        <v xml:space="preserve">0 | </v>
      </c>
      <c r="AB331" t="str">
        <v xml:space="preserve">0 | </v>
      </c>
      <c r="AC331" t="str">
        <v xml:space="preserve">0 | </v>
      </c>
      <c r="AD331" t="str">
        <v xml:space="preserve">0 | </v>
      </c>
      <c r="AE331" t="str">
        <v xml:space="preserve">0 | </v>
      </c>
      <c r="AF331" t="str">
        <v xml:space="preserve">0 | </v>
      </c>
      <c r="AG331" t="str">
        <v xml:space="preserve">0 | </v>
      </c>
      <c r="AH331" t="str">
        <v xml:space="preserve">0 | </v>
      </c>
      <c r="AI331" t="str">
        <v xml:space="preserve">0 | </v>
      </c>
      <c r="AJ331" t="str">
        <v xml:space="preserve">0 | </v>
      </c>
    </row>
    <row r="332" spans="2:36" x14ac:dyDescent="0.25">
      <c r="B332" t="str" cm="1">
        <f t="array" ref="B332:AJ332">TRANSPOSE(_xlfn._xlws.SORT(_xlfn._xlws.FILTER(plantings[planting_level]&amp;" | "&amp;plantings[planting_level_name],plantings[experiment_ID]=A332)))</f>
        <v xml:space="preserve"> | </v>
      </c>
      <c r="C332" t="str">
        <v xml:space="preserve"> | </v>
      </c>
      <c r="D332" t="str">
        <v xml:space="preserve"> | </v>
      </c>
      <c r="E332" t="str">
        <v xml:space="preserve">0 | </v>
      </c>
      <c r="F332" t="str">
        <v xml:space="preserve">0 | </v>
      </c>
      <c r="G332" t="str">
        <v xml:space="preserve">0 | </v>
      </c>
      <c r="H332" t="str">
        <v xml:space="preserve">0 | </v>
      </c>
      <c r="I332" t="str">
        <v xml:space="preserve">0 | </v>
      </c>
      <c r="J332" t="str">
        <v xml:space="preserve">0 | </v>
      </c>
      <c r="K332" t="str">
        <v xml:space="preserve">0 | </v>
      </c>
      <c r="L332" t="str">
        <v xml:space="preserve">0 | </v>
      </c>
      <c r="M332" t="str">
        <v xml:space="preserve">0 | </v>
      </c>
      <c r="N332" t="str">
        <v xml:space="preserve">0 | </v>
      </c>
      <c r="O332" t="str">
        <v xml:space="preserve">0 | </v>
      </c>
      <c r="P332" t="str">
        <v xml:space="preserve">0 | </v>
      </c>
      <c r="Q332" t="str">
        <v xml:space="preserve">0 | </v>
      </c>
      <c r="R332" t="str">
        <v xml:space="preserve">0 | </v>
      </c>
      <c r="S332" t="str">
        <v xml:space="preserve">0 | </v>
      </c>
      <c r="T332" t="str">
        <v xml:space="preserve">0 | </v>
      </c>
      <c r="U332" t="str">
        <v xml:space="preserve">0 | </v>
      </c>
      <c r="V332" t="str">
        <v xml:space="preserve">0 | </v>
      </c>
      <c r="W332" t="str">
        <v xml:space="preserve">0 | </v>
      </c>
      <c r="X332" t="str">
        <v xml:space="preserve">0 | </v>
      </c>
      <c r="Y332" t="str">
        <v xml:space="preserve">0 | </v>
      </c>
      <c r="Z332" t="str">
        <v xml:space="preserve">0 | </v>
      </c>
      <c r="AA332" t="str">
        <v xml:space="preserve">0 | </v>
      </c>
      <c r="AB332" t="str">
        <v xml:space="preserve">0 | </v>
      </c>
      <c r="AC332" t="str">
        <v xml:space="preserve">0 | </v>
      </c>
      <c r="AD332" t="str">
        <v xml:space="preserve">0 | </v>
      </c>
      <c r="AE332" t="str">
        <v xml:space="preserve">0 | </v>
      </c>
      <c r="AF332" t="str">
        <v xml:space="preserve">0 | </v>
      </c>
      <c r="AG332" t="str">
        <v xml:space="preserve">0 | </v>
      </c>
      <c r="AH332" t="str">
        <v xml:space="preserve">0 | </v>
      </c>
      <c r="AI332" t="str">
        <v xml:space="preserve">0 | </v>
      </c>
      <c r="AJ332" t="str">
        <v xml:space="preserve">0 | </v>
      </c>
    </row>
    <row r="333" spans="2:36" x14ac:dyDescent="0.25">
      <c r="B333" t="str" cm="1">
        <f t="array" ref="B333:AJ333">TRANSPOSE(_xlfn._xlws.SORT(_xlfn._xlws.FILTER(plantings[planting_level]&amp;" | "&amp;plantings[planting_level_name],plantings[experiment_ID]=A333)))</f>
        <v xml:space="preserve"> | </v>
      </c>
      <c r="C333" t="str">
        <v xml:space="preserve"> | </v>
      </c>
      <c r="D333" t="str">
        <v xml:space="preserve"> | </v>
      </c>
      <c r="E333" t="str">
        <v xml:space="preserve">0 | </v>
      </c>
      <c r="F333" t="str">
        <v xml:space="preserve">0 | </v>
      </c>
      <c r="G333" t="str">
        <v xml:space="preserve">0 | </v>
      </c>
      <c r="H333" t="str">
        <v xml:space="preserve">0 | </v>
      </c>
      <c r="I333" t="str">
        <v xml:space="preserve">0 | </v>
      </c>
      <c r="J333" t="str">
        <v xml:space="preserve">0 | </v>
      </c>
      <c r="K333" t="str">
        <v xml:space="preserve">0 | </v>
      </c>
      <c r="L333" t="str">
        <v xml:space="preserve">0 | </v>
      </c>
      <c r="M333" t="str">
        <v xml:space="preserve">0 | </v>
      </c>
      <c r="N333" t="str">
        <v xml:space="preserve">0 | </v>
      </c>
      <c r="O333" t="str">
        <v xml:space="preserve">0 | </v>
      </c>
      <c r="P333" t="str">
        <v xml:space="preserve">0 | </v>
      </c>
      <c r="Q333" t="str">
        <v xml:space="preserve">0 | </v>
      </c>
      <c r="R333" t="str">
        <v xml:space="preserve">0 | </v>
      </c>
      <c r="S333" t="str">
        <v xml:space="preserve">0 | </v>
      </c>
      <c r="T333" t="str">
        <v xml:space="preserve">0 | </v>
      </c>
      <c r="U333" t="str">
        <v xml:space="preserve">0 | </v>
      </c>
      <c r="V333" t="str">
        <v xml:space="preserve">0 | </v>
      </c>
      <c r="W333" t="str">
        <v xml:space="preserve">0 | </v>
      </c>
      <c r="X333" t="str">
        <v xml:space="preserve">0 | </v>
      </c>
      <c r="Y333" t="str">
        <v xml:space="preserve">0 | </v>
      </c>
      <c r="Z333" t="str">
        <v xml:space="preserve">0 | </v>
      </c>
      <c r="AA333" t="str">
        <v xml:space="preserve">0 | </v>
      </c>
      <c r="AB333" t="str">
        <v xml:space="preserve">0 | </v>
      </c>
      <c r="AC333" t="str">
        <v xml:space="preserve">0 | </v>
      </c>
      <c r="AD333" t="str">
        <v xml:space="preserve">0 | </v>
      </c>
      <c r="AE333" t="str">
        <v xml:space="preserve">0 | </v>
      </c>
      <c r="AF333" t="str">
        <v xml:space="preserve">0 | </v>
      </c>
      <c r="AG333" t="str">
        <v xml:space="preserve">0 | </v>
      </c>
      <c r="AH333" t="str">
        <v xml:space="preserve">0 | </v>
      </c>
      <c r="AI333" t="str">
        <v xml:space="preserve">0 | </v>
      </c>
      <c r="AJ333" t="str">
        <v xml:space="preserve">0 | </v>
      </c>
    </row>
    <row r="334" spans="2:36" x14ac:dyDescent="0.25">
      <c r="B334" t="str" cm="1">
        <f t="array" ref="B334:AJ334">TRANSPOSE(_xlfn._xlws.SORT(_xlfn._xlws.FILTER(plantings[planting_level]&amp;" | "&amp;plantings[planting_level_name],plantings[experiment_ID]=A334)))</f>
        <v xml:space="preserve"> | </v>
      </c>
      <c r="C334" t="str">
        <v xml:space="preserve"> | </v>
      </c>
      <c r="D334" t="str">
        <v xml:space="preserve"> | </v>
      </c>
      <c r="E334" t="str">
        <v xml:space="preserve">0 | </v>
      </c>
      <c r="F334" t="str">
        <v xml:space="preserve">0 | </v>
      </c>
      <c r="G334" t="str">
        <v xml:space="preserve">0 | </v>
      </c>
      <c r="H334" t="str">
        <v xml:space="preserve">0 | </v>
      </c>
      <c r="I334" t="str">
        <v xml:space="preserve">0 | </v>
      </c>
      <c r="J334" t="str">
        <v xml:space="preserve">0 | </v>
      </c>
      <c r="K334" t="str">
        <v xml:space="preserve">0 | </v>
      </c>
      <c r="L334" t="str">
        <v xml:space="preserve">0 | </v>
      </c>
      <c r="M334" t="str">
        <v xml:space="preserve">0 | </v>
      </c>
      <c r="N334" t="str">
        <v xml:space="preserve">0 | </v>
      </c>
      <c r="O334" t="str">
        <v xml:space="preserve">0 | </v>
      </c>
      <c r="P334" t="str">
        <v xml:space="preserve">0 | </v>
      </c>
      <c r="Q334" t="str">
        <v xml:space="preserve">0 | </v>
      </c>
      <c r="R334" t="str">
        <v xml:space="preserve">0 | </v>
      </c>
      <c r="S334" t="str">
        <v xml:space="preserve">0 | </v>
      </c>
      <c r="T334" t="str">
        <v xml:space="preserve">0 | </v>
      </c>
      <c r="U334" t="str">
        <v xml:space="preserve">0 | </v>
      </c>
      <c r="V334" t="str">
        <v xml:space="preserve">0 | </v>
      </c>
      <c r="W334" t="str">
        <v xml:space="preserve">0 | </v>
      </c>
      <c r="X334" t="str">
        <v xml:space="preserve">0 | </v>
      </c>
      <c r="Y334" t="str">
        <v xml:space="preserve">0 | </v>
      </c>
      <c r="Z334" t="str">
        <v xml:space="preserve">0 | </v>
      </c>
      <c r="AA334" t="str">
        <v xml:space="preserve">0 | </v>
      </c>
      <c r="AB334" t="str">
        <v xml:space="preserve">0 | </v>
      </c>
      <c r="AC334" t="str">
        <v xml:space="preserve">0 | </v>
      </c>
      <c r="AD334" t="str">
        <v xml:space="preserve">0 | </v>
      </c>
      <c r="AE334" t="str">
        <v xml:space="preserve">0 | </v>
      </c>
      <c r="AF334" t="str">
        <v xml:space="preserve">0 | </v>
      </c>
      <c r="AG334" t="str">
        <v xml:space="preserve">0 | </v>
      </c>
      <c r="AH334" t="str">
        <v xml:space="preserve">0 | </v>
      </c>
      <c r="AI334" t="str">
        <v xml:space="preserve">0 | </v>
      </c>
      <c r="AJ334" t="str">
        <v xml:space="preserve">0 | </v>
      </c>
    </row>
    <row r="335" spans="2:36" x14ac:dyDescent="0.25">
      <c r="B335" t="str" cm="1">
        <f t="array" ref="B335:AJ335">TRANSPOSE(_xlfn._xlws.SORT(_xlfn._xlws.FILTER(plantings[planting_level]&amp;" | "&amp;plantings[planting_level_name],plantings[experiment_ID]=A335)))</f>
        <v xml:space="preserve"> | </v>
      </c>
      <c r="C335" t="str">
        <v xml:space="preserve"> | </v>
      </c>
      <c r="D335" t="str">
        <v xml:space="preserve"> | </v>
      </c>
      <c r="E335" t="str">
        <v xml:space="preserve">0 | </v>
      </c>
      <c r="F335" t="str">
        <v xml:space="preserve">0 | </v>
      </c>
      <c r="G335" t="str">
        <v xml:space="preserve">0 | </v>
      </c>
      <c r="H335" t="str">
        <v xml:space="preserve">0 | </v>
      </c>
      <c r="I335" t="str">
        <v xml:space="preserve">0 | </v>
      </c>
      <c r="J335" t="str">
        <v xml:space="preserve">0 | </v>
      </c>
      <c r="K335" t="str">
        <v xml:space="preserve">0 | </v>
      </c>
      <c r="L335" t="str">
        <v xml:space="preserve">0 | </v>
      </c>
      <c r="M335" t="str">
        <v xml:space="preserve">0 | </v>
      </c>
      <c r="N335" t="str">
        <v xml:space="preserve">0 | </v>
      </c>
      <c r="O335" t="str">
        <v xml:space="preserve">0 | </v>
      </c>
      <c r="P335" t="str">
        <v xml:space="preserve">0 | </v>
      </c>
      <c r="Q335" t="str">
        <v xml:space="preserve">0 | </v>
      </c>
      <c r="R335" t="str">
        <v xml:space="preserve">0 | </v>
      </c>
      <c r="S335" t="str">
        <v xml:space="preserve">0 | </v>
      </c>
      <c r="T335" t="str">
        <v xml:space="preserve">0 | </v>
      </c>
      <c r="U335" t="str">
        <v xml:space="preserve">0 | </v>
      </c>
      <c r="V335" t="str">
        <v xml:space="preserve">0 | </v>
      </c>
      <c r="W335" t="str">
        <v xml:space="preserve">0 | </v>
      </c>
      <c r="X335" t="str">
        <v xml:space="preserve">0 | </v>
      </c>
      <c r="Y335" t="str">
        <v xml:space="preserve">0 | </v>
      </c>
      <c r="Z335" t="str">
        <v xml:space="preserve">0 | </v>
      </c>
      <c r="AA335" t="str">
        <v xml:space="preserve">0 | </v>
      </c>
      <c r="AB335" t="str">
        <v xml:space="preserve">0 | </v>
      </c>
      <c r="AC335" t="str">
        <v xml:space="preserve">0 | </v>
      </c>
      <c r="AD335" t="str">
        <v xml:space="preserve">0 | </v>
      </c>
      <c r="AE335" t="str">
        <v xml:space="preserve">0 | </v>
      </c>
      <c r="AF335" t="str">
        <v xml:space="preserve">0 | </v>
      </c>
      <c r="AG335" t="str">
        <v xml:space="preserve">0 | </v>
      </c>
      <c r="AH335" t="str">
        <v xml:space="preserve">0 | </v>
      </c>
      <c r="AI335" t="str">
        <v xml:space="preserve">0 | </v>
      </c>
      <c r="AJ335" t="str">
        <v xml:space="preserve">0 | </v>
      </c>
    </row>
    <row r="336" spans="2:36" x14ac:dyDescent="0.25">
      <c r="B336" t="str" cm="1">
        <f t="array" ref="B336:AJ336">TRANSPOSE(_xlfn._xlws.SORT(_xlfn._xlws.FILTER(plantings[planting_level]&amp;" | "&amp;plantings[planting_level_name],plantings[experiment_ID]=A336)))</f>
        <v xml:space="preserve"> | </v>
      </c>
      <c r="C336" t="str">
        <v xml:space="preserve"> | </v>
      </c>
      <c r="D336" t="str">
        <v xml:space="preserve"> | </v>
      </c>
      <c r="E336" t="str">
        <v xml:space="preserve">0 | </v>
      </c>
      <c r="F336" t="str">
        <v xml:space="preserve">0 | </v>
      </c>
      <c r="G336" t="str">
        <v xml:space="preserve">0 | </v>
      </c>
      <c r="H336" t="str">
        <v xml:space="preserve">0 | </v>
      </c>
      <c r="I336" t="str">
        <v xml:space="preserve">0 | </v>
      </c>
      <c r="J336" t="str">
        <v xml:space="preserve">0 | </v>
      </c>
      <c r="K336" t="str">
        <v xml:space="preserve">0 | </v>
      </c>
      <c r="L336" t="str">
        <v xml:space="preserve">0 | </v>
      </c>
      <c r="M336" t="str">
        <v xml:space="preserve">0 | </v>
      </c>
      <c r="N336" t="str">
        <v xml:space="preserve">0 | </v>
      </c>
      <c r="O336" t="str">
        <v xml:space="preserve">0 | </v>
      </c>
      <c r="P336" t="str">
        <v xml:space="preserve">0 | </v>
      </c>
      <c r="Q336" t="str">
        <v xml:space="preserve">0 | </v>
      </c>
      <c r="R336" t="str">
        <v xml:space="preserve">0 | </v>
      </c>
      <c r="S336" t="str">
        <v xml:space="preserve">0 | </v>
      </c>
      <c r="T336" t="str">
        <v xml:space="preserve">0 | </v>
      </c>
      <c r="U336" t="str">
        <v xml:space="preserve">0 | </v>
      </c>
      <c r="V336" t="str">
        <v xml:space="preserve">0 | </v>
      </c>
      <c r="W336" t="str">
        <v xml:space="preserve">0 | </v>
      </c>
      <c r="X336" t="str">
        <v xml:space="preserve">0 | </v>
      </c>
      <c r="Y336" t="str">
        <v xml:space="preserve">0 | </v>
      </c>
      <c r="Z336" t="str">
        <v xml:space="preserve">0 | </v>
      </c>
      <c r="AA336" t="str">
        <v xml:space="preserve">0 | </v>
      </c>
      <c r="AB336" t="str">
        <v xml:space="preserve">0 | </v>
      </c>
      <c r="AC336" t="str">
        <v xml:space="preserve">0 | </v>
      </c>
      <c r="AD336" t="str">
        <v xml:space="preserve">0 | </v>
      </c>
      <c r="AE336" t="str">
        <v xml:space="preserve">0 | </v>
      </c>
      <c r="AF336" t="str">
        <v xml:space="preserve">0 | </v>
      </c>
      <c r="AG336" t="str">
        <v xml:space="preserve">0 | </v>
      </c>
      <c r="AH336" t="str">
        <v xml:space="preserve">0 | </v>
      </c>
      <c r="AI336" t="str">
        <v xml:space="preserve">0 | </v>
      </c>
      <c r="AJ336" t="str">
        <v xml:space="preserve">0 | </v>
      </c>
    </row>
    <row r="337" spans="2:36" x14ac:dyDescent="0.25">
      <c r="B337" t="str" cm="1">
        <f t="array" ref="B337:AJ337">TRANSPOSE(_xlfn._xlws.SORT(_xlfn._xlws.FILTER(plantings[planting_level]&amp;" | "&amp;plantings[planting_level_name],plantings[experiment_ID]=A337)))</f>
        <v xml:space="preserve"> | </v>
      </c>
      <c r="C337" t="str">
        <v xml:space="preserve"> | </v>
      </c>
      <c r="D337" t="str">
        <v xml:space="preserve"> | </v>
      </c>
      <c r="E337" t="str">
        <v xml:space="preserve">0 | </v>
      </c>
      <c r="F337" t="str">
        <v xml:space="preserve">0 | </v>
      </c>
      <c r="G337" t="str">
        <v xml:space="preserve">0 | </v>
      </c>
      <c r="H337" t="str">
        <v xml:space="preserve">0 | </v>
      </c>
      <c r="I337" t="str">
        <v xml:space="preserve">0 | </v>
      </c>
      <c r="J337" t="str">
        <v xml:space="preserve">0 | </v>
      </c>
      <c r="K337" t="str">
        <v xml:space="preserve">0 | </v>
      </c>
      <c r="L337" t="str">
        <v xml:space="preserve">0 | </v>
      </c>
      <c r="M337" t="str">
        <v xml:space="preserve">0 | </v>
      </c>
      <c r="N337" t="str">
        <v xml:space="preserve">0 | </v>
      </c>
      <c r="O337" t="str">
        <v xml:space="preserve">0 | </v>
      </c>
      <c r="P337" t="str">
        <v xml:space="preserve">0 | </v>
      </c>
      <c r="Q337" t="str">
        <v xml:space="preserve">0 | </v>
      </c>
      <c r="R337" t="str">
        <v xml:space="preserve">0 | </v>
      </c>
      <c r="S337" t="str">
        <v xml:space="preserve">0 | </v>
      </c>
      <c r="T337" t="str">
        <v xml:space="preserve">0 | </v>
      </c>
      <c r="U337" t="str">
        <v xml:space="preserve">0 | </v>
      </c>
      <c r="V337" t="str">
        <v xml:space="preserve">0 | </v>
      </c>
      <c r="W337" t="str">
        <v xml:space="preserve">0 | </v>
      </c>
      <c r="X337" t="str">
        <v xml:space="preserve">0 | </v>
      </c>
      <c r="Y337" t="str">
        <v xml:space="preserve">0 | </v>
      </c>
      <c r="Z337" t="str">
        <v xml:space="preserve">0 | </v>
      </c>
      <c r="AA337" t="str">
        <v xml:space="preserve">0 | </v>
      </c>
      <c r="AB337" t="str">
        <v xml:space="preserve">0 | </v>
      </c>
      <c r="AC337" t="str">
        <v xml:space="preserve">0 | </v>
      </c>
      <c r="AD337" t="str">
        <v xml:space="preserve">0 | </v>
      </c>
      <c r="AE337" t="str">
        <v xml:space="preserve">0 | </v>
      </c>
      <c r="AF337" t="str">
        <v xml:space="preserve">0 | </v>
      </c>
      <c r="AG337" t="str">
        <v xml:space="preserve">0 | </v>
      </c>
      <c r="AH337" t="str">
        <v xml:space="preserve">0 | </v>
      </c>
      <c r="AI337" t="str">
        <v xml:space="preserve">0 | </v>
      </c>
      <c r="AJ337" t="str">
        <v xml:space="preserve">0 | </v>
      </c>
    </row>
    <row r="338" spans="2:36" x14ac:dyDescent="0.25">
      <c r="B338" t="str" cm="1">
        <f t="array" ref="B338:AJ338">TRANSPOSE(_xlfn._xlws.SORT(_xlfn._xlws.FILTER(plantings[planting_level]&amp;" | "&amp;plantings[planting_level_name],plantings[experiment_ID]=A338)))</f>
        <v xml:space="preserve"> | </v>
      </c>
      <c r="C338" t="str">
        <v xml:space="preserve"> | </v>
      </c>
      <c r="D338" t="str">
        <v xml:space="preserve"> | </v>
      </c>
      <c r="E338" t="str">
        <v xml:space="preserve">0 | </v>
      </c>
      <c r="F338" t="str">
        <v xml:space="preserve">0 | </v>
      </c>
      <c r="G338" t="str">
        <v xml:space="preserve">0 | </v>
      </c>
      <c r="H338" t="str">
        <v xml:space="preserve">0 | </v>
      </c>
      <c r="I338" t="str">
        <v xml:space="preserve">0 | </v>
      </c>
      <c r="J338" t="str">
        <v xml:space="preserve">0 | </v>
      </c>
      <c r="K338" t="str">
        <v xml:space="preserve">0 | </v>
      </c>
      <c r="L338" t="str">
        <v xml:space="preserve">0 | </v>
      </c>
      <c r="M338" t="str">
        <v xml:space="preserve">0 | </v>
      </c>
      <c r="N338" t="str">
        <v xml:space="preserve">0 | </v>
      </c>
      <c r="O338" t="str">
        <v xml:space="preserve">0 | </v>
      </c>
      <c r="P338" t="str">
        <v xml:space="preserve">0 | </v>
      </c>
      <c r="Q338" t="str">
        <v xml:space="preserve">0 | </v>
      </c>
      <c r="R338" t="str">
        <v xml:space="preserve">0 | </v>
      </c>
      <c r="S338" t="str">
        <v xml:space="preserve">0 | </v>
      </c>
      <c r="T338" t="str">
        <v xml:space="preserve">0 | </v>
      </c>
      <c r="U338" t="str">
        <v xml:space="preserve">0 | </v>
      </c>
      <c r="V338" t="str">
        <v xml:space="preserve">0 | </v>
      </c>
      <c r="W338" t="str">
        <v xml:space="preserve">0 | </v>
      </c>
      <c r="X338" t="str">
        <v xml:space="preserve">0 | </v>
      </c>
      <c r="Y338" t="str">
        <v xml:space="preserve">0 | </v>
      </c>
      <c r="Z338" t="str">
        <v xml:space="preserve">0 | </v>
      </c>
      <c r="AA338" t="str">
        <v xml:space="preserve">0 | </v>
      </c>
      <c r="AB338" t="str">
        <v xml:space="preserve">0 | </v>
      </c>
      <c r="AC338" t="str">
        <v xml:space="preserve">0 | </v>
      </c>
      <c r="AD338" t="str">
        <v xml:space="preserve">0 | </v>
      </c>
      <c r="AE338" t="str">
        <v xml:space="preserve">0 | </v>
      </c>
      <c r="AF338" t="str">
        <v xml:space="preserve">0 | </v>
      </c>
      <c r="AG338" t="str">
        <v xml:space="preserve">0 | </v>
      </c>
      <c r="AH338" t="str">
        <v xml:space="preserve">0 | </v>
      </c>
      <c r="AI338" t="str">
        <v xml:space="preserve">0 | </v>
      </c>
      <c r="AJ338" t="str">
        <v xml:space="preserve">0 | </v>
      </c>
    </row>
    <row r="339" spans="2:36" x14ac:dyDescent="0.25">
      <c r="B339" t="str" cm="1">
        <f t="array" ref="B339:AJ339">TRANSPOSE(_xlfn._xlws.SORT(_xlfn._xlws.FILTER(plantings[planting_level]&amp;" | "&amp;plantings[planting_level_name],plantings[experiment_ID]=A339)))</f>
        <v xml:space="preserve"> | </v>
      </c>
      <c r="C339" t="str">
        <v xml:space="preserve"> | </v>
      </c>
      <c r="D339" t="str">
        <v xml:space="preserve"> | </v>
      </c>
      <c r="E339" t="str">
        <v xml:space="preserve">0 | </v>
      </c>
      <c r="F339" t="str">
        <v xml:space="preserve">0 | </v>
      </c>
      <c r="G339" t="str">
        <v xml:space="preserve">0 | </v>
      </c>
      <c r="H339" t="str">
        <v xml:space="preserve">0 | </v>
      </c>
      <c r="I339" t="str">
        <v xml:space="preserve">0 | </v>
      </c>
      <c r="J339" t="str">
        <v xml:space="preserve">0 | </v>
      </c>
      <c r="K339" t="str">
        <v xml:space="preserve">0 | </v>
      </c>
      <c r="L339" t="str">
        <v xml:space="preserve">0 | </v>
      </c>
      <c r="M339" t="str">
        <v xml:space="preserve">0 | </v>
      </c>
      <c r="N339" t="str">
        <v xml:space="preserve">0 | </v>
      </c>
      <c r="O339" t="str">
        <v xml:space="preserve">0 | </v>
      </c>
      <c r="P339" t="str">
        <v xml:space="preserve">0 | </v>
      </c>
      <c r="Q339" t="str">
        <v xml:space="preserve">0 | </v>
      </c>
      <c r="R339" t="str">
        <v xml:space="preserve">0 | </v>
      </c>
      <c r="S339" t="str">
        <v xml:space="preserve">0 | </v>
      </c>
      <c r="T339" t="str">
        <v xml:space="preserve">0 | </v>
      </c>
      <c r="U339" t="str">
        <v xml:space="preserve">0 | </v>
      </c>
      <c r="V339" t="str">
        <v xml:space="preserve">0 | </v>
      </c>
      <c r="W339" t="str">
        <v xml:space="preserve">0 | </v>
      </c>
      <c r="X339" t="str">
        <v xml:space="preserve">0 | </v>
      </c>
      <c r="Y339" t="str">
        <v xml:space="preserve">0 | </v>
      </c>
      <c r="Z339" t="str">
        <v xml:space="preserve">0 | </v>
      </c>
      <c r="AA339" t="str">
        <v xml:space="preserve">0 | </v>
      </c>
      <c r="AB339" t="str">
        <v xml:space="preserve">0 | </v>
      </c>
      <c r="AC339" t="str">
        <v xml:space="preserve">0 | </v>
      </c>
      <c r="AD339" t="str">
        <v xml:space="preserve">0 | </v>
      </c>
      <c r="AE339" t="str">
        <v xml:space="preserve">0 | </v>
      </c>
      <c r="AF339" t="str">
        <v xml:space="preserve">0 | </v>
      </c>
      <c r="AG339" t="str">
        <v xml:space="preserve">0 | </v>
      </c>
      <c r="AH339" t="str">
        <v xml:space="preserve">0 | </v>
      </c>
      <c r="AI339" t="str">
        <v xml:space="preserve">0 | </v>
      </c>
      <c r="AJ339" t="str">
        <v xml:space="preserve">0 | </v>
      </c>
    </row>
    <row r="340" spans="2:36" x14ac:dyDescent="0.25">
      <c r="B340" t="str" cm="1">
        <f t="array" ref="B340:AJ340">TRANSPOSE(_xlfn._xlws.SORT(_xlfn._xlws.FILTER(plantings[planting_level]&amp;" | "&amp;plantings[planting_level_name],plantings[experiment_ID]=A340)))</f>
        <v xml:space="preserve"> | </v>
      </c>
      <c r="C340" t="str">
        <v xml:space="preserve"> | </v>
      </c>
      <c r="D340" t="str">
        <v xml:space="preserve"> | </v>
      </c>
      <c r="E340" t="str">
        <v xml:space="preserve">0 | </v>
      </c>
      <c r="F340" t="str">
        <v xml:space="preserve">0 | </v>
      </c>
      <c r="G340" t="str">
        <v xml:space="preserve">0 | </v>
      </c>
      <c r="H340" t="str">
        <v xml:space="preserve">0 | </v>
      </c>
      <c r="I340" t="str">
        <v xml:space="preserve">0 | </v>
      </c>
      <c r="J340" t="str">
        <v xml:space="preserve">0 | </v>
      </c>
      <c r="K340" t="str">
        <v xml:space="preserve">0 | </v>
      </c>
      <c r="L340" t="str">
        <v xml:space="preserve">0 | </v>
      </c>
      <c r="M340" t="str">
        <v xml:space="preserve">0 | </v>
      </c>
      <c r="N340" t="str">
        <v xml:space="preserve">0 | </v>
      </c>
      <c r="O340" t="str">
        <v xml:space="preserve">0 | </v>
      </c>
      <c r="P340" t="str">
        <v xml:space="preserve">0 | </v>
      </c>
      <c r="Q340" t="str">
        <v xml:space="preserve">0 | </v>
      </c>
      <c r="R340" t="str">
        <v xml:space="preserve">0 | </v>
      </c>
      <c r="S340" t="str">
        <v xml:space="preserve">0 | </v>
      </c>
      <c r="T340" t="str">
        <v xml:space="preserve">0 | </v>
      </c>
      <c r="U340" t="str">
        <v xml:space="preserve">0 | </v>
      </c>
      <c r="V340" t="str">
        <v xml:space="preserve">0 | </v>
      </c>
      <c r="W340" t="str">
        <v xml:space="preserve">0 | </v>
      </c>
      <c r="X340" t="str">
        <v xml:space="preserve">0 | </v>
      </c>
      <c r="Y340" t="str">
        <v xml:space="preserve">0 | </v>
      </c>
      <c r="Z340" t="str">
        <v xml:space="preserve">0 | </v>
      </c>
      <c r="AA340" t="str">
        <v xml:space="preserve">0 | </v>
      </c>
      <c r="AB340" t="str">
        <v xml:space="preserve">0 | </v>
      </c>
      <c r="AC340" t="str">
        <v xml:space="preserve">0 | </v>
      </c>
      <c r="AD340" t="str">
        <v xml:space="preserve">0 | </v>
      </c>
      <c r="AE340" t="str">
        <v xml:space="preserve">0 | </v>
      </c>
      <c r="AF340" t="str">
        <v xml:space="preserve">0 | </v>
      </c>
      <c r="AG340" t="str">
        <v xml:space="preserve">0 | </v>
      </c>
      <c r="AH340" t="str">
        <v xml:space="preserve">0 | </v>
      </c>
      <c r="AI340" t="str">
        <v xml:space="preserve">0 | </v>
      </c>
      <c r="AJ340" t="str">
        <v xml:space="preserve">0 | </v>
      </c>
    </row>
    <row r="341" spans="2:36" x14ac:dyDescent="0.25">
      <c r="B341" t="str" cm="1">
        <f t="array" ref="B341:AJ341">TRANSPOSE(_xlfn._xlws.SORT(_xlfn._xlws.FILTER(plantings[planting_level]&amp;" | "&amp;plantings[planting_level_name],plantings[experiment_ID]=A341)))</f>
        <v xml:space="preserve"> | </v>
      </c>
      <c r="C341" t="str">
        <v xml:space="preserve"> | </v>
      </c>
      <c r="D341" t="str">
        <v xml:space="preserve"> | </v>
      </c>
      <c r="E341" t="str">
        <v xml:space="preserve">0 | </v>
      </c>
      <c r="F341" t="str">
        <v xml:space="preserve">0 | </v>
      </c>
      <c r="G341" t="str">
        <v xml:space="preserve">0 | </v>
      </c>
      <c r="H341" t="str">
        <v xml:space="preserve">0 | </v>
      </c>
      <c r="I341" t="str">
        <v xml:space="preserve">0 | </v>
      </c>
      <c r="J341" t="str">
        <v xml:space="preserve">0 | </v>
      </c>
      <c r="K341" t="str">
        <v xml:space="preserve">0 | </v>
      </c>
      <c r="L341" t="str">
        <v xml:space="preserve">0 | </v>
      </c>
      <c r="M341" t="str">
        <v xml:space="preserve">0 | </v>
      </c>
      <c r="N341" t="str">
        <v xml:space="preserve">0 | </v>
      </c>
      <c r="O341" t="str">
        <v xml:space="preserve">0 | </v>
      </c>
      <c r="P341" t="str">
        <v xml:space="preserve">0 | </v>
      </c>
      <c r="Q341" t="str">
        <v xml:space="preserve">0 | </v>
      </c>
      <c r="R341" t="str">
        <v xml:space="preserve">0 | </v>
      </c>
      <c r="S341" t="str">
        <v xml:space="preserve">0 | </v>
      </c>
      <c r="T341" t="str">
        <v xml:space="preserve">0 | </v>
      </c>
      <c r="U341" t="str">
        <v xml:space="preserve">0 | </v>
      </c>
      <c r="V341" t="str">
        <v xml:space="preserve">0 | </v>
      </c>
      <c r="W341" t="str">
        <v xml:space="preserve">0 | </v>
      </c>
      <c r="X341" t="str">
        <v xml:space="preserve">0 | </v>
      </c>
      <c r="Y341" t="str">
        <v xml:space="preserve">0 | </v>
      </c>
      <c r="Z341" t="str">
        <v xml:space="preserve">0 | </v>
      </c>
      <c r="AA341" t="str">
        <v xml:space="preserve">0 | </v>
      </c>
      <c r="AB341" t="str">
        <v xml:space="preserve">0 | </v>
      </c>
      <c r="AC341" t="str">
        <v xml:space="preserve">0 | </v>
      </c>
      <c r="AD341" t="str">
        <v xml:space="preserve">0 | </v>
      </c>
      <c r="AE341" t="str">
        <v xml:space="preserve">0 | </v>
      </c>
      <c r="AF341" t="str">
        <v xml:space="preserve">0 | </v>
      </c>
      <c r="AG341" t="str">
        <v xml:space="preserve">0 | </v>
      </c>
      <c r="AH341" t="str">
        <v xml:space="preserve">0 | </v>
      </c>
      <c r="AI341" t="str">
        <v xml:space="preserve">0 | </v>
      </c>
      <c r="AJ341" t="str">
        <v xml:space="preserve">0 | </v>
      </c>
    </row>
    <row r="342" spans="2:36" x14ac:dyDescent="0.25">
      <c r="B342" t="str" cm="1">
        <f t="array" ref="B342:AJ342">TRANSPOSE(_xlfn._xlws.SORT(_xlfn._xlws.FILTER(plantings[planting_level]&amp;" | "&amp;plantings[planting_level_name],plantings[experiment_ID]=A342)))</f>
        <v xml:space="preserve"> | </v>
      </c>
      <c r="C342" t="str">
        <v xml:space="preserve"> | </v>
      </c>
      <c r="D342" t="str">
        <v xml:space="preserve"> | </v>
      </c>
      <c r="E342" t="str">
        <v xml:space="preserve">0 | </v>
      </c>
      <c r="F342" t="str">
        <v xml:space="preserve">0 | </v>
      </c>
      <c r="G342" t="str">
        <v xml:space="preserve">0 | </v>
      </c>
      <c r="H342" t="str">
        <v xml:space="preserve">0 | </v>
      </c>
      <c r="I342" t="str">
        <v xml:space="preserve">0 | </v>
      </c>
      <c r="J342" t="str">
        <v xml:space="preserve">0 | </v>
      </c>
      <c r="K342" t="str">
        <v xml:space="preserve">0 | </v>
      </c>
      <c r="L342" t="str">
        <v xml:space="preserve">0 | </v>
      </c>
      <c r="M342" t="str">
        <v xml:space="preserve">0 | </v>
      </c>
      <c r="N342" t="str">
        <v xml:space="preserve">0 | </v>
      </c>
      <c r="O342" t="str">
        <v xml:space="preserve">0 | </v>
      </c>
      <c r="P342" t="str">
        <v xml:space="preserve">0 | </v>
      </c>
      <c r="Q342" t="str">
        <v xml:space="preserve">0 | </v>
      </c>
      <c r="R342" t="str">
        <v xml:space="preserve">0 | </v>
      </c>
      <c r="S342" t="str">
        <v xml:space="preserve">0 | </v>
      </c>
      <c r="T342" t="str">
        <v xml:space="preserve">0 | </v>
      </c>
      <c r="U342" t="str">
        <v xml:space="preserve">0 | </v>
      </c>
      <c r="V342" t="str">
        <v xml:space="preserve">0 | </v>
      </c>
      <c r="W342" t="str">
        <v xml:space="preserve">0 | </v>
      </c>
      <c r="X342" t="str">
        <v xml:space="preserve">0 | </v>
      </c>
      <c r="Y342" t="str">
        <v xml:space="preserve">0 | </v>
      </c>
      <c r="Z342" t="str">
        <v xml:space="preserve">0 | </v>
      </c>
      <c r="AA342" t="str">
        <v xml:space="preserve">0 | </v>
      </c>
      <c r="AB342" t="str">
        <v xml:space="preserve">0 | </v>
      </c>
      <c r="AC342" t="str">
        <v xml:space="preserve">0 | </v>
      </c>
      <c r="AD342" t="str">
        <v xml:space="preserve">0 | </v>
      </c>
      <c r="AE342" t="str">
        <v xml:space="preserve">0 | </v>
      </c>
      <c r="AF342" t="str">
        <v xml:space="preserve">0 | </v>
      </c>
      <c r="AG342" t="str">
        <v xml:space="preserve">0 | </v>
      </c>
      <c r="AH342" t="str">
        <v xml:space="preserve">0 | </v>
      </c>
      <c r="AI342" t="str">
        <v xml:space="preserve">0 | </v>
      </c>
      <c r="AJ342" t="str">
        <v xml:space="preserve">0 | </v>
      </c>
    </row>
    <row r="343" spans="2:36" x14ac:dyDescent="0.25">
      <c r="B343" t="str" cm="1">
        <f t="array" ref="B343:AJ343">TRANSPOSE(_xlfn._xlws.SORT(_xlfn._xlws.FILTER(plantings[planting_level]&amp;" | "&amp;plantings[planting_level_name],plantings[experiment_ID]=A343)))</f>
        <v xml:space="preserve"> | </v>
      </c>
      <c r="C343" t="str">
        <v xml:space="preserve"> | </v>
      </c>
      <c r="D343" t="str">
        <v xml:space="preserve"> | </v>
      </c>
      <c r="E343" t="str">
        <v xml:space="preserve">0 | </v>
      </c>
      <c r="F343" t="str">
        <v xml:space="preserve">0 | </v>
      </c>
      <c r="G343" t="str">
        <v xml:space="preserve">0 | </v>
      </c>
      <c r="H343" t="str">
        <v xml:space="preserve">0 | </v>
      </c>
      <c r="I343" t="str">
        <v xml:space="preserve">0 | </v>
      </c>
      <c r="J343" t="str">
        <v xml:space="preserve">0 | </v>
      </c>
      <c r="K343" t="str">
        <v xml:space="preserve">0 | </v>
      </c>
      <c r="L343" t="str">
        <v xml:space="preserve">0 | </v>
      </c>
      <c r="M343" t="str">
        <v xml:space="preserve">0 | </v>
      </c>
      <c r="N343" t="str">
        <v xml:space="preserve">0 | </v>
      </c>
      <c r="O343" t="str">
        <v xml:space="preserve">0 | </v>
      </c>
      <c r="P343" t="str">
        <v xml:space="preserve">0 | </v>
      </c>
      <c r="Q343" t="str">
        <v xml:space="preserve">0 | </v>
      </c>
      <c r="R343" t="str">
        <v xml:space="preserve">0 | </v>
      </c>
      <c r="S343" t="str">
        <v xml:space="preserve">0 | </v>
      </c>
      <c r="T343" t="str">
        <v xml:space="preserve">0 | </v>
      </c>
      <c r="U343" t="str">
        <v xml:space="preserve">0 | </v>
      </c>
      <c r="V343" t="str">
        <v xml:space="preserve">0 | </v>
      </c>
      <c r="W343" t="str">
        <v xml:space="preserve">0 | </v>
      </c>
      <c r="X343" t="str">
        <v xml:space="preserve">0 | </v>
      </c>
      <c r="Y343" t="str">
        <v xml:space="preserve">0 | </v>
      </c>
      <c r="Z343" t="str">
        <v xml:space="preserve">0 | </v>
      </c>
      <c r="AA343" t="str">
        <v xml:space="preserve">0 | </v>
      </c>
      <c r="AB343" t="str">
        <v xml:space="preserve">0 | </v>
      </c>
      <c r="AC343" t="str">
        <v xml:space="preserve">0 | </v>
      </c>
      <c r="AD343" t="str">
        <v xml:space="preserve">0 | </v>
      </c>
      <c r="AE343" t="str">
        <v xml:space="preserve">0 | </v>
      </c>
      <c r="AF343" t="str">
        <v xml:space="preserve">0 | </v>
      </c>
      <c r="AG343" t="str">
        <v xml:space="preserve">0 | </v>
      </c>
      <c r="AH343" t="str">
        <v xml:space="preserve">0 | </v>
      </c>
      <c r="AI343" t="str">
        <v xml:space="preserve">0 | </v>
      </c>
      <c r="AJ343" t="str">
        <v xml:space="preserve">0 | </v>
      </c>
    </row>
    <row r="344" spans="2:36" x14ac:dyDescent="0.25">
      <c r="B344" t="str" cm="1">
        <f t="array" ref="B344:AJ344">TRANSPOSE(_xlfn._xlws.SORT(_xlfn._xlws.FILTER(plantings[planting_level]&amp;" | "&amp;plantings[planting_level_name],plantings[experiment_ID]=A344)))</f>
        <v xml:space="preserve"> | </v>
      </c>
      <c r="C344" t="str">
        <v xml:space="preserve"> | </v>
      </c>
      <c r="D344" t="str">
        <v xml:space="preserve"> | </v>
      </c>
      <c r="E344" t="str">
        <v xml:space="preserve">0 | </v>
      </c>
      <c r="F344" t="str">
        <v xml:space="preserve">0 | </v>
      </c>
      <c r="G344" t="str">
        <v xml:space="preserve">0 | </v>
      </c>
      <c r="H344" t="str">
        <v xml:space="preserve">0 | </v>
      </c>
      <c r="I344" t="str">
        <v xml:space="preserve">0 | </v>
      </c>
      <c r="J344" t="str">
        <v xml:space="preserve">0 | </v>
      </c>
      <c r="K344" t="str">
        <v xml:space="preserve">0 | </v>
      </c>
      <c r="L344" t="str">
        <v xml:space="preserve">0 | </v>
      </c>
      <c r="M344" t="str">
        <v xml:space="preserve">0 | </v>
      </c>
      <c r="N344" t="str">
        <v xml:space="preserve">0 | </v>
      </c>
      <c r="O344" t="str">
        <v xml:space="preserve">0 | </v>
      </c>
      <c r="P344" t="str">
        <v xml:space="preserve">0 | </v>
      </c>
      <c r="Q344" t="str">
        <v xml:space="preserve">0 | </v>
      </c>
      <c r="R344" t="str">
        <v xml:space="preserve">0 | </v>
      </c>
      <c r="S344" t="str">
        <v xml:space="preserve">0 | </v>
      </c>
      <c r="T344" t="str">
        <v xml:space="preserve">0 | </v>
      </c>
      <c r="U344" t="str">
        <v xml:space="preserve">0 | </v>
      </c>
      <c r="V344" t="str">
        <v xml:space="preserve">0 | </v>
      </c>
      <c r="W344" t="str">
        <v xml:space="preserve">0 | </v>
      </c>
      <c r="X344" t="str">
        <v xml:space="preserve">0 | </v>
      </c>
      <c r="Y344" t="str">
        <v xml:space="preserve">0 | </v>
      </c>
      <c r="Z344" t="str">
        <v xml:space="preserve">0 | </v>
      </c>
      <c r="AA344" t="str">
        <v xml:space="preserve">0 | </v>
      </c>
      <c r="AB344" t="str">
        <v xml:space="preserve">0 | </v>
      </c>
      <c r="AC344" t="str">
        <v xml:space="preserve">0 | </v>
      </c>
      <c r="AD344" t="str">
        <v xml:space="preserve">0 | </v>
      </c>
      <c r="AE344" t="str">
        <v xml:space="preserve">0 | </v>
      </c>
      <c r="AF344" t="str">
        <v xml:space="preserve">0 | </v>
      </c>
      <c r="AG344" t="str">
        <v xml:space="preserve">0 | </v>
      </c>
      <c r="AH344" t="str">
        <v xml:space="preserve">0 | </v>
      </c>
      <c r="AI344" t="str">
        <v xml:space="preserve">0 | </v>
      </c>
      <c r="AJ344" t="str">
        <v xml:space="preserve">0 | </v>
      </c>
    </row>
    <row r="345" spans="2:36" x14ac:dyDescent="0.25">
      <c r="B345" t="str" cm="1">
        <f t="array" ref="B345:AJ345">TRANSPOSE(_xlfn._xlws.SORT(_xlfn._xlws.FILTER(plantings[planting_level]&amp;" | "&amp;plantings[planting_level_name],plantings[experiment_ID]=A345)))</f>
        <v xml:space="preserve"> | </v>
      </c>
      <c r="C345" t="str">
        <v xml:space="preserve"> | </v>
      </c>
      <c r="D345" t="str">
        <v xml:space="preserve"> | </v>
      </c>
      <c r="E345" t="str">
        <v xml:space="preserve">0 | </v>
      </c>
      <c r="F345" t="str">
        <v xml:space="preserve">0 | </v>
      </c>
      <c r="G345" t="str">
        <v xml:space="preserve">0 | </v>
      </c>
      <c r="H345" t="str">
        <v xml:space="preserve">0 | </v>
      </c>
      <c r="I345" t="str">
        <v xml:space="preserve">0 | </v>
      </c>
      <c r="J345" t="str">
        <v xml:space="preserve">0 | </v>
      </c>
      <c r="K345" t="str">
        <v xml:space="preserve">0 | </v>
      </c>
      <c r="L345" t="str">
        <v xml:space="preserve">0 | </v>
      </c>
      <c r="M345" t="str">
        <v xml:space="preserve">0 | </v>
      </c>
      <c r="N345" t="str">
        <v xml:space="preserve">0 | </v>
      </c>
      <c r="O345" t="str">
        <v xml:space="preserve">0 | </v>
      </c>
      <c r="P345" t="str">
        <v xml:space="preserve">0 | </v>
      </c>
      <c r="Q345" t="str">
        <v xml:space="preserve">0 | </v>
      </c>
      <c r="R345" t="str">
        <v xml:space="preserve">0 | </v>
      </c>
      <c r="S345" t="str">
        <v xml:space="preserve">0 | </v>
      </c>
      <c r="T345" t="str">
        <v xml:space="preserve">0 | </v>
      </c>
      <c r="U345" t="str">
        <v xml:space="preserve">0 | </v>
      </c>
      <c r="V345" t="str">
        <v xml:space="preserve">0 | </v>
      </c>
      <c r="W345" t="str">
        <v xml:space="preserve">0 | </v>
      </c>
      <c r="X345" t="str">
        <v xml:space="preserve">0 | </v>
      </c>
      <c r="Y345" t="str">
        <v xml:space="preserve">0 | </v>
      </c>
      <c r="Z345" t="str">
        <v xml:space="preserve">0 | </v>
      </c>
      <c r="AA345" t="str">
        <v xml:space="preserve">0 | </v>
      </c>
      <c r="AB345" t="str">
        <v xml:space="preserve">0 | </v>
      </c>
      <c r="AC345" t="str">
        <v xml:space="preserve">0 | </v>
      </c>
      <c r="AD345" t="str">
        <v xml:space="preserve">0 | </v>
      </c>
      <c r="AE345" t="str">
        <v xml:space="preserve">0 | </v>
      </c>
      <c r="AF345" t="str">
        <v xml:space="preserve">0 | </v>
      </c>
      <c r="AG345" t="str">
        <v xml:space="preserve">0 | </v>
      </c>
      <c r="AH345" t="str">
        <v xml:space="preserve">0 | </v>
      </c>
      <c r="AI345" t="str">
        <v xml:space="preserve">0 | </v>
      </c>
      <c r="AJ345" t="str">
        <v xml:space="preserve">0 | </v>
      </c>
    </row>
    <row r="346" spans="2:36" x14ac:dyDescent="0.25">
      <c r="B346" t="str" cm="1">
        <f t="array" ref="B346:AJ346">TRANSPOSE(_xlfn._xlws.SORT(_xlfn._xlws.FILTER(plantings[planting_level]&amp;" | "&amp;plantings[planting_level_name],plantings[experiment_ID]=A346)))</f>
        <v xml:space="preserve"> | </v>
      </c>
      <c r="C346" t="str">
        <v xml:space="preserve"> | </v>
      </c>
      <c r="D346" t="str">
        <v xml:space="preserve"> | </v>
      </c>
      <c r="E346" t="str">
        <v xml:space="preserve">0 | </v>
      </c>
      <c r="F346" t="str">
        <v xml:space="preserve">0 | </v>
      </c>
      <c r="G346" t="str">
        <v xml:space="preserve">0 | </v>
      </c>
      <c r="H346" t="str">
        <v xml:space="preserve">0 | </v>
      </c>
      <c r="I346" t="str">
        <v xml:space="preserve">0 | </v>
      </c>
      <c r="J346" t="str">
        <v xml:space="preserve">0 | </v>
      </c>
      <c r="K346" t="str">
        <v xml:space="preserve">0 | </v>
      </c>
      <c r="L346" t="str">
        <v xml:space="preserve">0 | </v>
      </c>
      <c r="M346" t="str">
        <v xml:space="preserve">0 | </v>
      </c>
      <c r="N346" t="str">
        <v xml:space="preserve">0 | </v>
      </c>
      <c r="O346" t="str">
        <v xml:space="preserve">0 | </v>
      </c>
      <c r="P346" t="str">
        <v xml:space="preserve">0 | </v>
      </c>
      <c r="Q346" t="str">
        <v xml:space="preserve">0 | </v>
      </c>
      <c r="R346" t="str">
        <v xml:space="preserve">0 | </v>
      </c>
      <c r="S346" t="str">
        <v xml:space="preserve">0 | </v>
      </c>
      <c r="T346" t="str">
        <v xml:space="preserve">0 | </v>
      </c>
      <c r="U346" t="str">
        <v xml:space="preserve">0 | </v>
      </c>
      <c r="V346" t="str">
        <v xml:space="preserve">0 | </v>
      </c>
      <c r="W346" t="str">
        <v xml:space="preserve">0 | </v>
      </c>
      <c r="X346" t="str">
        <v xml:space="preserve">0 | </v>
      </c>
      <c r="Y346" t="str">
        <v xml:space="preserve">0 | </v>
      </c>
      <c r="Z346" t="str">
        <v xml:space="preserve">0 | </v>
      </c>
      <c r="AA346" t="str">
        <v xml:space="preserve">0 | </v>
      </c>
      <c r="AB346" t="str">
        <v xml:space="preserve">0 | </v>
      </c>
      <c r="AC346" t="str">
        <v xml:space="preserve">0 | </v>
      </c>
      <c r="AD346" t="str">
        <v xml:space="preserve">0 | </v>
      </c>
      <c r="AE346" t="str">
        <v xml:space="preserve">0 | </v>
      </c>
      <c r="AF346" t="str">
        <v xml:space="preserve">0 | </v>
      </c>
      <c r="AG346" t="str">
        <v xml:space="preserve">0 | </v>
      </c>
      <c r="AH346" t="str">
        <v xml:space="preserve">0 | </v>
      </c>
      <c r="AI346" t="str">
        <v xml:space="preserve">0 | </v>
      </c>
      <c r="AJ346" t="str">
        <v xml:space="preserve">0 | </v>
      </c>
    </row>
    <row r="347" spans="2:36" x14ac:dyDescent="0.25">
      <c r="B347" t="str" cm="1">
        <f t="array" ref="B347:AJ347">TRANSPOSE(_xlfn._xlws.SORT(_xlfn._xlws.FILTER(plantings[planting_level]&amp;" | "&amp;plantings[planting_level_name],plantings[experiment_ID]=A347)))</f>
        <v xml:space="preserve"> | </v>
      </c>
      <c r="C347" t="str">
        <v xml:space="preserve"> | </v>
      </c>
      <c r="D347" t="str">
        <v xml:space="preserve"> | </v>
      </c>
      <c r="E347" t="str">
        <v xml:space="preserve">0 | </v>
      </c>
      <c r="F347" t="str">
        <v xml:space="preserve">0 | </v>
      </c>
      <c r="G347" t="str">
        <v xml:space="preserve">0 | </v>
      </c>
      <c r="H347" t="str">
        <v xml:space="preserve">0 | </v>
      </c>
      <c r="I347" t="str">
        <v xml:space="preserve">0 | </v>
      </c>
      <c r="J347" t="str">
        <v xml:space="preserve">0 | </v>
      </c>
      <c r="K347" t="str">
        <v xml:space="preserve">0 | </v>
      </c>
      <c r="L347" t="str">
        <v xml:space="preserve">0 | </v>
      </c>
      <c r="M347" t="str">
        <v xml:space="preserve">0 | </v>
      </c>
      <c r="N347" t="str">
        <v xml:space="preserve">0 | </v>
      </c>
      <c r="O347" t="str">
        <v xml:space="preserve">0 | </v>
      </c>
      <c r="P347" t="str">
        <v xml:space="preserve">0 | </v>
      </c>
      <c r="Q347" t="str">
        <v xml:space="preserve">0 | </v>
      </c>
      <c r="R347" t="str">
        <v xml:space="preserve">0 | </v>
      </c>
      <c r="S347" t="str">
        <v xml:space="preserve">0 | </v>
      </c>
      <c r="T347" t="str">
        <v xml:space="preserve">0 | </v>
      </c>
      <c r="U347" t="str">
        <v xml:space="preserve">0 | </v>
      </c>
      <c r="V347" t="str">
        <v xml:space="preserve">0 | </v>
      </c>
      <c r="W347" t="str">
        <v xml:space="preserve">0 | </v>
      </c>
      <c r="X347" t="str">
        <v xml:space="preserve">0 | </v>
      </c>
      <c r="Y347" t="str">
        <v xml:space="preserve">0 | </v>
      </c>
      <c r="Z347" t="str">
        <v xml:space="preserve">0 | </v>
      </c>
      <c r="AA347" t="str">
        <v xml:space="preserve">0 | </v>
      </c>
      <c r="AB347" t="str">
        <v xml:space="preserve">0 | </v>
      </c>
      <c r="AC347" t="str">
        <v xml:space="preserve">0 | </v>
      </c>
      <c r="AD347" t="str">
        <v xml:space="preserve">0 | </v>
      </c>
      <c r="AE347" t="str">
        <v xml:space="preserve">0 | </v>
      </c>
      <c r="AF347" t="str">
        <v xml:space="preserve">0 | </v>
      </c>
      <c r="AG347" t="str">
        <v xml:space="preserve">0 | </v>
      </c>
      <c r="AH347" t="str">
        <v xml:space="preserve">0 | </v>
      </c>
      <c r="AI347" t="str">
        <v xml:space="preserve">0 | </v>
      </c>
      <c r="AJ347" t="str">
        <v xml:space="preserve">0 | </v>
      </c>
    </row>
    <row r="348" spans="2:36" x14ac:dyDescent="0.25">
      <c r="B348" t="str" cm="1">
        <f t="array" ref="B348:AJ348">TRANSPOSE(_xlfn._xlws.SORT(_xlfn._xlws.FILTER(plantings[planting_level]&amp;" | "&amp;plantings[planting_level_name],plantings[experiment_ID]=A348)))</f>
        <v xml:space="preserve"> | </v>
      </c>
      <c r="C348" t="str">
        <v xml:space="preserve"> | </v>
      </c>
      <c r="D348" t="str">
        <v xml:space="preserve"> | </v>
      </c>
      <c r="E348" t="str">
        <v xml:space="preserve">0 | </v>
      </c>
      <c r="F348" t="str">
        <v xml:space="preserve">0 | </v>
      </c>
      <c r="G348" t="str">
        <v xml:space="preserve">0 | </v>
      </c>
      <c r="H348" t="str">
        <v xml:space="preserve">0 | </v>
      </c>
      <c r="I348" t="str">
        <v xml:space="preserve">0 | </v>
      </c>
      <c r="J348" t="str">
        <v xml:space="preserve">0 | </v>
      </c>
      <c r="K348" t="str">
        <v xml:space="preserve">0 | </v>
      </c>
      <c r="L348" t="str">
        <v xml:space="preserve">0 | </v>
      </c>
      <c r="M348" t="str">
        <v xml:space="preserve">0 | </v>
      </c>
      <c r="N348" t="str">
        <v xml:space="preserve">0 | </v>
      </c>
      <c r="O348" t="str">
        <v xml:space="preserve">0 | </v>
      </c>
      <c r="P348" t="str">
        <v xml:space="preserve">0 | </v>
      </c>
      <c r="Q348" t="str">
        <v xml:space="preserve">0 | </v>
      </c>
      <c r="R348" t="str">
        <v xml:space="preserve">0 | </v>
      </c>
      <c r="S348" t="str">
        <v xml:space="preserve">0 | </v>
      </c>
      <c r="T348" t="str">
        <v xml:space="preserve">0 | </v>
      </c>
      <c r="U348" t="str">
        <v xml:space="preserve">0 | </v>
      </c>
      <c r="V348" t="str">
        <v xml:space="preserve">0 | </v>
      </c>
      <c r="W348" t="str">
        <v xml:space="preserve">0 | </v>
      </c>
      <c r="X348" t="str">
        <v xml:space="preserve">0 | </v>
      </c>
      <c r="Y348" t="str">
        <v xml:space="preserve">0 | </v>
      </c>
      <c r="Z348" t="str">
        <v xml:space="preserve">0 | </v>
      </c>
      <c r="AA348" t="str">
        <v xml:space="preserve">0 | </v>
      </c>
      <c r="AB348" t="str">
        <v xml:space="preserve">0 | </v>
      </c>
      <c r="AC348" t="str">
        <v xml:space="preserve">0 | </v>
      </c>
      <c r="AD348" t="str">
        <v xml:space="preserve">0 | </v>
      </c>
      <c r="AE348" t="str">
        <v xml:space="preserve">0 | </v>
      </c>
      <c r="AF348" t="str">
        <v xml:space="preserve">0 | </v>
      </c>
      <c r="AG348" t="str">
        <v xml:space="preserve">0 | </v>
      </c>
      <c r="AH348" t="str">
        <v xml:space="preserve">0 | </v>
      </c>
      <c r="AI348" t="str">
        <v xml:space="preserve">0 | </v>
      </c>
      <c r="AJ348" t="str">
        <v xml:space="preserve">0 | </v>
      </c>
    </row>
    <row r="349" spans="2:36" x14ac:dyDescent="0.25">
      <c r="B349" t="str" cm="1">
        <f t="array" ref="B349:AJ349">TRANSPOSE(_xlfn._xlws.SORT(_xlfn._xlws.FILTER(plantings[planting_level]&amp;" | "&amp;plantings[planting_level_name],plantings[experiment_ID]=A349)))</f>
        <v xml:space="preserve"> | </v>
      </c>
      <c r="C349" t="str">
        <v xml:space="preserve"> | </v>
      </c>
      <c r="D349" t="str">
        <v xml:space="preserve"> | </v>
      </c>
      <c r="E349" t="str">
        <v xml:space="preserve">0 | </v>
      </c>
      <c r="F349" t="str">
        <v xml:space="preserve">0 | </v>
      </c>
      <c r="G349" t="str">
        <v xml:space="preserve">0 | </v>
      </c>
      <c r="H349" t="str">
        <v xml:space="preserve">0 | </v>
      </c>
      <c r="I349" t="str">
        <v xml:space="preserve">0 | </v>
      </c>
      <c r="J349" t="str">
        <v xml:space="preserve">0 | </v>
      </c>
      <c r="K349" t="str">
        <v xml:space="preserve">0 | </v>
      </c>
      <c r="L349" t="str">
        <v xml:space="preserve">0 | </v>
      </c>
      <c r="M349" t="str">
        <v xml:space="preserve">0 | </v>
      </c>
      <c r="N349" t="str">
        <v xml:space="preserve">0 | </v>
      </c>
      <c r="O349" t="str">
        <v xml:space="preserve">0 | </v>
      </c>
      <c r="P349" t="str">
        <v xml:space="preserve">0 | </v>
      </c>
      <c r="Q349" t="str">
        <v xml:space="preserve">0 | </v>
      </c>
      <c r="R349" t="str">
        <v xml:space="preserve">0 | </v>
      </c>
      <c r="S349" t="str">
        <v xml:space="preserve">0 | </v>
      </c>
      <c r="T349" t="str">
        <v xml:space="preserve">0 | </v>
      </c>
      <c r="U349" t="str">
        <v xml:space="preserve">0 | </v>
      </c>
      <c r="V349" t="str">
        <v xml:space="preserve">0 | </v>
      </c>
      <c r="W349" t="str">
        <v xml:space="preserve">0 | </v>
      </c>
      <c r="X349" t="str">
        <v xml:space="preserve">0 | </v>
      </c>
      <c r="Y349" t="str">
        <v xml:space="preserve">0 | </v>
      </c>
      <c r="Z349" t="str">
        <v xml:space="preserve">0 | </v>
      </c>
      <c r="AA349" t="str">
        <v xml:space="preserve">0 | </v>
      </c>
      <c r="AB349" t="str">
        <v xml:space="preserve">0 | </v>
      </c>
      <c r="AC349" t="str">
        <v xml:space="preserve">0 | </v>
      </c>
      <c r="AD349" t="str">
        <v xml:space="preserve">0 | </v>
      </c>
      <c r="AE349" t="str">
        <v xml:space="preserve">0 | </v>
      </c>
      <c r="AF349" t="str">
        <v xml:space="preserve">0 | </v>
      </c>
      <c r="AG349" t="str">
        <v xml:space="preserve">0 | </v>
      </c>
      <c r="AH349" t="str">
        <v xml:space="preserve">0 | </v>
      </c>
      <c r="AI349" t="str">
        <v xml:space="preserve">0 | </v>
      </c>
      <c r="AJ349" t="str">
        <v xml:space="preserve">0 | </v>
      </c>
    </row>
    <row r="350" spans="2:36" x14ac:dyDescent="0.25">
      <c r="B350" t="str" cm="1">
        <f t="array" ref="B350:AJ350">TRANSPOSE(_xlfn._xlws.SORT(_xlfn._xlws.FILTER(plantings[planting_level]&amp;" | "&amp;plantings[planting_level_name],plantings[experiment_ID]=A350)))</f>
        <v xml:space="preserve"> | </v>
      </c>
      <c r="C350" t="str">
        <v xml:space="preserve"> | </v>
      </c>
      <c r="D350" t="str">
        <v xml:space="preserve"> | </v>
      </c>
      <c r="E350" t="str">
        <v xml:space="preserve">0 | </v>
      </c>
      <c r="F350" t="str">
        <v xml:space="preserve">0 | </v>
      </c>
      <c r="G350" t="str">
        <v xml:space="preserve">0 | </v>
      </c>
      <c r="H350" t="str">
        <v xml:space="preserve">0 | </v>
      </c>
      <c r="I350" t="str">
        <v xml:space="preserve">0 | </v>
      </c>
      <c r="J350" t="str">
        <v xml:space="preserve">0 | </v>
      </c>
      <c r="K350" t="str">
        <v xml:space="preserve">0 | </v>
      </c>
      <c r="L350" t="str">
        <v xml:space="preserve">0 | </v>
      </c>
      <c r="M350" t="str">
        <v xml:space="preserve">0 | </v>
      </c>
      <c r="N350" t="str">
        <v xml:space="preserve">0 | </v>
      </c>
      <c r="O350" t="str">
        <v xml:space="preserve">0 | </v>
      </c>
      <c r="P350" t="str">
        <v xml:space="preserve">0 | </v>
      </c>
      <c r="Q350" t="str">
        <v xml:space="preserve">0 | </v>
      </c>
      <c r="R350" t="str">
        <v xml:space="preserve">0 | </v>
      </c>
      <c r="S350" t="str">
        <v xml:space="preserve">0 | </v>
      </c>
      <c r="T350" t="str">
        <v xml:space="preserve">0 | </v>
      </c>
      <c r="U350" t="str">
        <v xml:space="preserve">0 | </v>
      </c>
      <c r="V350" t="str">
        <v xml:space="preserve">0 | </v>
      </c>
      <c r="W350" t="str">
        <v xml:space="preserve">0 | </v>
      </c>
      <c r="X350" t="str">
        <v xml:space="preserve">0 | </v>
      </c>
      <c r="Y350" t="str">
        <v xml:space="preserve">0 | </v>
      </c>
      <c r="Z350" t="str">
        <v xml:space="preserve">0 | </v>
      </c>
      <c r="AA350" t="str">
        <v xml:space="preserve">0 | </v>
      </c>
      <c r="AB350" t="str">
        <v xml:space="preserve">0 | </v>
      </c>
      <c r="AC350" t="str">
        <v xml:space="preserve">0 | </v>
      </c>
      <c r="AD350" t="str">
        <v xml:space="preserve">0 | </v>
      </c>
      <c r="AE350" t="str">
        <v xml:space="preserve">0 | </v>
      </c>
      <c r="AF350" t="str">
        <v xml:space="preserve">0 | </v>
      </c>
      <c r="AG350" t="str">
        <v xml:space="preserve">0 | </v>
      </c>
      <c r="AH350" t="str">
        <v xml:space="preserve">0 | </v>
      </c>
      <c r="AI350" t="str">
        <v xml:space="preserve">0 | </v>
      </c>
      <c r="AJ350" t="str">
        <v xml:space="preserve">0 | </v>
      </c>
    </row>
    <row r="351" spans="2:36" x14ac:dyDescent="0.25">
      <c r="B351" t="str" cm="1">
        <f t="array" ref="B351:AJ351">TRANSPOSE(_xlfn._xlws.SORT(_xlfn._xlws.FILTER(plantings[planting_level]&amp;" | "&amp;plantings[planting_level_name],plantings[experiment_ID]=A351)))</f>
        <v xml:space="preserve"> | </v>
      </c>
      <c r="C351" t="str">
        <v xml:space="preserve"> | </v>
      </c>
      <c r="D351" t="str">
        <v xml:space="preserve"> | </v>
      </c>
      <c r="E351" t="str">
        <v xml:space="preserve">0 | </v>
      </c>
      <c r="F351" t="str">
        <v xml:space="preserve">0 | </v>
      </c>
      <c r="G351" t="str">
        <v xml:space="preserve">0 | </v>
      </c>
      <c r="H351" t="str">
        <v xml:space="preserve">0 | </v>
      </c>
      <c r="I351" t="str">
        <v xml:space="preserve">0 | </v>
      </c>
      <c r="J351" t="str">
        <v xml:space="preserve">0 | </v>
      </c>
      <c r="K351" t="str">
        <v xml:space="preserve">0 | </v>
      </c>
      <c r="L351" t="str">
        <v xml:space="preserve">0 | </v>
      </c>
      <c r="M351" t="str">
        <v xml:space="preserve">0 | </v>
      </c>
      <c r="N351" t="str">
        <v xml:space="preserve">0 | </v>
      </c>
      <c r="O351" t="str">
        <v xml:space="preserve">0 | </v>
      </c>
      <c r="P351" t="str">
        <v xml:space="preserve">0 | </v>
      </c>
      <c r="Q351" t="str">
        <v xml:space="preserve">0 | </v>
      </c>
      <c r="R351" t="str">
        <v xml:space="preserve">0 | </v>
      </c>
      <c r="S351" t="str">
        <v xml:space="preserve">0 | </v>
      </c>
      <c r="T351" t="str">
        <v xml:space="preserve">0 | </v>
      </c>
      <c r="U351" t="str">
        <v xml:space="preserve">0 | </v>
      </c>
      <c r="V351" t="str">
        <v xml:space="preserve">0 | </v>
      </c>
      <c r="W351" t="str">
        <v xml:space="preserve">0 | </v>
      </c>
      <c r="X351" t="str">
        <v xml:space="preserve">0 | </v>
      </c>
      <c r="Y351" t="str">
        <v xml:space="preserve">0 | </v>
      </c>
      <c r="Z351" t="str">
        <v xml:space="preserve">0 | </v>
      </c>
      <c r="AA351" t="str">
        <v xml:space="preserve">0 | </v>
      </c>
      <c r="AB351" t="str">
        <v xml:space="preserve">0 | </v>
      </c>
      <c r="AC351" t="str">
        <v xml:space="preserve">0 | </v>
      </c>
      <c r="AD351" t="str">
        <v xml:space="preserve">0 | </v>
      </c>
      <c r="AE351" t="str">
        <v xml:space="preserve">0 | </v>
      </c>
      <c r="AF351" t="str">
        <v xml:space="preserve">0 | </v>
      </c>
      <c r="AG351" t="str">
        <v xml:space="preserve">0 | </v>
      </c>
      <c r="AH351" t="str">
        <v xml:space="preserve">0 | </v>
      </c>
      <c r="AI351" t="str">
        <v xml:space="preserve">0 | </v>
      </c>
      <c r="AJ351" t="str">
        <v xml:space="preserve">0 | </v>
      </c>
    </row>
    <row r="352" spans="2:36" x14ac:dyDescent="0.25">
      <c r="B352" t="str" cm="1">
        <f t="array" ref="B352:AJ352">TRANSPOSE(_xlfn._xlws.SORT(_xlfn._xlws.FILTER(plantings[planting_level]&amp;" | "&amp;plantings[planting_level_name],plantings[experiment_ID]=A352)))</f>
        <v xml:space="preserve"> | </v>
      </c>
      <c r="C352" t="str">
        <v xml:space="preserve"> | </v>
      </c>
      <c r="D352" t="str">
        <v xml:space="preserve"> | </v>
      </c>
      <c r="E352" t="str">
        <v xml:space="preserve">0 | </v>
      </c>
      <c r="F352" t="str">
        <v xml:space="preserve">0 | </v>
      </c>
      <c r="G352" t="str">
        <v xml:space="preserve">0 | </v>
      </c>
      <c r="H352" t="str">
        <v xml:space="preserve">0 | </v>
      </c>
      <c r="I352" t="str">
        <v xml:space="preserve">0 | </v>
      </c>
      <c r="J352" t="str">
        <v xml:space="preserve">0 | </v>
      </c>
      <c r="K352" t="str">
        <v xml:space="preserve">0 | </v>
      </c>
      <c r="L352" t="str">
        <v xml:space="preserve">0 | </v>
      </c>
      <c r="M352" t="str">
        <v xml:space="preserve">0 | </v>
      </c>
      <c r="N352" t="str">
        <v xml:space="preserve">0 | </v>
      </c>
      <c r="O352" t="str">
        <v xml:space="preserve">0 | </v>
      </c>
      <c r="P352" t="str">
        <v xml:space="preserve">0 | </v>
      </c>
      <c r="Q352" t="str">
        <v xml:space="preserve">0 | </v>
      </c>
      <c r="R352" t="str">
        <v xml:space="preserve">0 | </v>
      </c>
      <c r="S352" t="str">
        <v xml:space="preserve">0 | </v>
      </c>
      <c r="T352" t="str">
        <v xml:space="preserve">0 | </v>
      </c>
      <c r="U352" t="str">
        <v xml:space="preserve">0 | </v>
      </c>
      <c r="V352" t="str">
        <v xml:space="preserve">0 | </v>
      </c>
      <c r="W352" t="str">
        <v xml:space="preserve">0 | </v>
      </c>
      <c r="X352" t="str">
        <v xml:space="preserve">0 | </v>
      </c>
      <c r="Y352" t="str">
        <v xml:space="preserve">0 | </v>
      </c>
      <c r="Z352" t="str">
        <v xml:space="preserve">0 | </v>
      </c>
      <c r="AA352" t="str">
        <v xml:space="preserve">0 | </v>
      </c>
      <c r="AB352" t="str">
        <v xml:space="preserve">0 | </v>
      </c>
      <c r="AC352" t="str">
        <v xml:space="preserve">0 | </v>
      </c>
      <c r="AD352" t="str">
        <v xml:space="preserve">0 | </v>
      </c>
      <c r="AE352" t="str">
        <v xml:space="preserve">0 | </v>
      </c>
      <c r="AF352" t="str">
        <v xml:space="preserve">0 | </v>
      </c>
      <c r="AG352" t="str">
        <v xml:space="preserve">0 | </v>
      </c>
      <c r="AH352" t="str">
        <v xml:space="preserve">0 | </v>
      </c>
      <c r="AI352" t="str">
        <v xml:space="preserve">0 | </v>
      </c>
      <c r="AJ352" t="str">
        <v xml:space="preserve">0 | </v>
      </c>
    </row>
    <row r="353" spans="2:36" x14ac:dyDescent="0.25">
      <c r="B353" t="str" cm="1">
        <f t="array" ref="B353:AJ353">TRANSPOSE(_xlfn._xlws.SORT(_xlfn._xlws.FILTER(plantings[planting_level]&amp;" | "&amp;plantings[planting_level_name],plantings[experiment_ID]=A353)))</f>
        <v xml:space="preserve"> | </v>
      </c>
      <c r="C353" t="str">
        <v xml:space="preserve"> | </v>
      </c>
      <c r="D353" t="str">
        <v xml:space="preserve"> | </v>
      </c>
      <c r="E353" t="str">
        <v xml:space="preserve">0 | </v>
      </c>
      <c r="F353" t="str">
        <v xml:space="preserve">0 | </v>
      </c>
      <c r="G353" t="str">
        <v xml:space="preserve">0 | </v>
      </c>
      <c r="H353" t="str">
        <v xml:space="preserve">0 | </v>
      </c>
      <c r="I353" t="str">
        <v xml:space="preserve">0 | </v>
      </c>
      <c r="J353" t="str">
        <v xml:space="preserve">0 | </v>
      </c>
      <c r="K353" t="str">
        <v xml:space="preserve">0 | </v>
      </c>
      <c r="L353" t="str">
        <v xml:space="preserve">0 | </v>
      </c>
      <c r="M353" t="str">
        <v xml:space="preserve">0 | </v>
      </c>
      <c r="N353" t="str">
        <v xml:space="preserve">0 | </v>
      </c>
      <c r="O353" t="str">
        <v xml:space="preserve">0 | </v>
      </c>
      <c r="P353" t="str">
        <v xml:space="preserve">0 | </v>
      </c>
      <c r="Q353" t="str">
        <v xml:space="preserve">0 | </v>
      </c>
      <c r="R353" t="str">
        <v xml:space="preserve">0 | </v>
      </c>
      <c r="S353" t="str">
        <v xml:space="preserve">0 | </v>
      </c>
      <c r="T353" t="str">
        <v xml:space="preserve">0 | </v>
      </c>
      <c r="U353" t="str">
        <v xml:space="preserve">0 | </v>
      </c>
      <c r="V353" t="str">
        <v xml:space="preserve">0 | </v>
      </c>
      <c r="W353" t="str">
        <v xml:space="preserve">0 | </v>
      </c>
      <c r="X353" t="str">
        <v xml:space="preserve">0 | </v>
      </c>
      <c r="Y353" t="str">
        <v xml:space="preserve">0 | </v>
      </c>
      <c r="Z353" t="str">
        <v xml:space="preserve">0 | </v>
      </c>
      <c r="AA353" t="str">
        <v xml:space="preserve">0 | </v>
      </c>
      <c r="AB353" t="str">
        <v xml:space="preserve">0 | </v>
      </c>
      <c r="AC353" t="str">
        <v xml:space="preserve">0 | </v>
      </c>
      <c r="AD353" t="str">
        <v xml:space="preserve">0 | </v>
      </c>
      <c r="AE353" t="str">
        <v xml:space="preserve">0 | </v>
      </c>
      <c r="AF353" t="str">
        <v xml:space="preserve">0 | </v>
      </c>
      <c r="AG353" t="str">
        <v xml:space="preserve">0 | </v>
      </c>
      <c r="AH353" t="str">
        <v xml:space="preserve">0 | </v>
      </c>
      <c r="AI353" t="str">
        <v xml:space="preserve">0 | </v>
      </c>
      <c r="AJ353" t="str">
        <v xml:space="preserve">0 | </v>
      </c>
    </row>
    <row r="354" spans="2:36" x14ac:dyDescent="0.25">
      <c r="B354" t="str" cm="1">
        <f t="array" ref="B354:AJ354">TRANSPOSE(_xlfn._xlws.SORT(_xlfn._xlws.FILTER(plantings[planting_level]&amp;" | "&amp;plantings[planting_level_name],plantings[experiment_ID]=A354)))</f>
        <v xml:space="preserve"> | </v>
      </c>
      <c r="C354" t="str">
        <v xml:space="preserve"> | </v>
      </c>
      <c r="D354" t="str">
        <v xml:space="preserve"> | </v>
      </c>
      <c r="E354" t="str">
        <v xml:space="preserve">0 | </v>
      </c>
      <c r="F354" t="str">
        <v xml:space="preserve">0 | </v>
      </c>
      <c r="G354" t="str">
        <v xml:space="preserve">0 | </v>
      </c>
      <c r="H354" t="str">
        <v xml:space="preserve">0 | </v>
      </c>
      <c r="I354" t="str">
        <v xml:space="preserve">0 | </v>
      </c>
      <c r="J354" t="str">
        <v xml:space="preserve">0 | </v>
      </c>
      <c r="K354" t="str">
        <v xml:space="preserve">0 | </v>
      </c>
      <c r="L354" t="str">
        <v xml:space="preserve">0 | </v>
      </c>
      <c r="M354" t="str">
        <v xml:space="preserve">0 | </v>
      </c>
      <c r="N354" t="str">
        <v xml:space="preserve">0 | </v>
      </c>
      <c r="O354" t="str">
        <v xml:space="preserve">0 | </v>
      </c>
      <c r="P354" t="str">
        <v xml:space="preserve">0 | </v>
      </c>
      <c r="Q354" t="str">
        <v xml:space="preserve">0 | </v>
      </c>
      <c r="R354" t="str">
        <v xml:space="preserve">0 | </v>
      </c>
      <c r="S354" t="str">
        <v xml:space="preserve">0 | </v>
      </c>
      <c r="T354" t="str">
        <v xml:space="preserve">0 | </v>
      </c>
      <c r="U354" t="str">
        <v xml:space="preserve">0 | </v>
      </c>
      <c r="V354" t="str">
        <v xml:space="preserve">0 | </v>
      </c>
      <c r="W354" t="str">
        <v xml:space="preserve">0 | </v>
      </c>
      <c r="X354" t="str">
        <v xml:space="preserve">0 | </v>
      </c>
      <c r="Y354" t="str">
        <v xml:space="preserve">0 | </v>
      </c>
      <c r="Z354" t="str">
        <v xml:space="preserve">0 | </v>
      </c>
      <c r="AA354" t="str">
        <v xml:space="preserve">0 | </v>
      </c>
      <c r="AB354" t="str">
        <v xml:space="preserve">0 | </v>
      </c>
      <c r="AC354" t="str">
        <v xml:space="preserve">0 | </v>
      </c>
      <c r="AD354" t="str">
        <v xml:space="preserve">0 | </v>
      </c>
      <c r="AE354" t="str">
        <v xml:space="preserve">0 | </v>
      </c>
      <c r="AF354" t="str">
        <v xml:space="preserve">0 | </v>
      </c>
      <c r="AG354" t="str">
        <v xml:space="preserve">0 | </v>
      </c>
      <c r="AH354" t="str">
        <v xml:space="preserve">0 | </v>
      </c>
      <c r="AI354" t="str">
        <v xml:space="preserve">0 | </v>
      </c>
      <c r="AJ354" t="str">
        <v xml:space="preserve">0 | </v>
      </c>
    </row>
    <row r="355" spans="2:36" x14ac:dyDescent="0.25">
      <c r="B355" t="str" cm="1">
        <f t="array" ref="B355:AJ355">TRANSPOSE(_xlfn._xlws.SORT(_xlfn._xlws.FILTER(plantings[planting_level]&amp;" | "&amp;plantings[planting_level_name],plantings[experiment_ID]=A355)))</f>
        <v xml:space="preserve"> | </v>
      </c>
      <c r="C355" t="str">
        <v xml:space="preserve"> | </v>
      </c>
      <c r="D355" t="str">
        <v xml:space="preserve"> | </v>
      </c>
      <c r="E355" t="str">
        <v xml:space="preserve">0 | </v>
      </c>
      <c r="F355" t="str">
        <v xml:space="preserve">0 | </v>
      </c>
      <c r="G355" t="str">
        <v xml:space="preserve">0 | </v>
      </c>
      <c r="H355" t="str">
        <v xml:space="preserve">0 | </v>
      </c>
      <c r="I355" t="str">
        <v xml:space="preserve">0 | </v>
      </c>
      <c r="J355" t="str">
        <v xml:space="preserve">0 | </v>
      </c>
      <c r="K355" t="str">
        <v xml:space="preserve">0 | </v>
      </c>
      <c r="L355" t="str">
        <v xml:space="preserve">0 | </v>
      </c>
      <c r="M355" t="str">
        <v xml:space="preserve">0 | </v>
      </c>
      <c r="N355" t="str">
        <v xml:space="preserve">0 | </v>
      </c>
      <c r="O355" t="str">
        <v xml:space="preserve">0 | </v>
      </c>
      <c r="P355" t="str">
        <v xml:space="preserve">0 | </v>
      </c>
      <c r="Q355" t="str">
        <v xml:space="preserve">0 | </v>
      </c>
      <c r="R355" t="str">
        <v xml:space="preserve">0 | </v>
      </c>
      <c r="S355" t="str">
        <v xml:space="preserve">0 | </v>
      </c>
      <c r="T355" t="str">
        <v xml:space="preserve">0 | </v>
      </c>
      <c r="U355" t="str">
        <v xml:space="preserve">0 | </v>
      </c>
      <c r="V355" t="str">
        <v xml:space="preserve">0 | </v>
      </c>
      <c r="W355" t="str">
        <v xml:space="preserve">0 | </v>
      </c>
      <c r="X355" t="str">
        <v xml:space="preserve">0 | </v>
      </c>
      <c r="Y355" t="str">
        <v xml:space="preserve">0 | </v>
      </c>
      <c r="Z355" t="str">
        <v xml:space="preserve">0 | </v>
      </c>
      <c r="AA355" t="str">
        <v xml:space="preserve">0 | </v>
      </c>
      <c r="AB355" t="str">
        <v xml:space="preserve">0 | </v>
      </c>
      <c r="AC355" t="str">
        <v xml:space="preserve">0 | </v>
      </c>
      <c r="AD355" t="str">
        <v xml:space="preserve">0 | </v>
      </c>
      <c r="AE355" t="str">
        <v xml:space="preserve">0 | </v>
      </c>
      <c r="AF355" t="str">
        <v xml:space="preserve">0 | </v>
      </c>
      <c r="AG355" t="str">
        <v xml:space="preserve">0 | </v>
      </c>
      <c r="AH355" t="str">
        <v xml:space="preserve">0 | </v>
      </c>
      <c r="AI355" t="str">
        <v xml:space="preserve">0 | </v>
      </c>
      <c r="AJ355" t="str">
        <v xml:space="preserve">0 | </v>
      </c>
    </row>
    <row r="356" spans="2:36" x14ac:dyDescent="0.25">
      <c r="B356" t="str" cm="1">
        <f t="array" ref="B356:AJ356">TRANSPOSE(_xlfn._xlws.SORT(_xlfn._xlws.FILTER(plantings[planting_level]&amp;" | "&amp;plantings[planting_level_name],plantings[experiment_ID]=A356)))</f>
        <v xml:space="preserve"> | </v>
      </c>
      <c r="C356" t="str">
        <v xml:space="preserve"> | </v>
      </c>
      <c r="D356" t="str">
        <v xml:space="preserve"> | </v>
      </c>
      <c r="E356" t="str">
        <v xml:space="preserve">0 | </v>
      </c>
      <c r="F356" t="str">
        <v xml:space="preserve">0 | </v>
      </c>
      <c r="G356" t="str">
        <v xml:space="preserve">0 | </v>
      </c>
      <c r="H356" t="str">
        <v xml:space="preserve">0 | </v>
      </c>
      <c r="I356" t="str">
        <v xml:space="preserve">0 | </v>
      </c>
      <c r="J356" t="str">
        <v xml:space="preserve">0 | </v>
      </c>
      <c r="K356" t="str">
        <v xml:space="preserve">0 | </v>
      </c>
      <c r="L356" t="str">
        <v xml:space="preserve">0 | </v>
      </c>
      <c r="M356" t="str">
        <v xml:space="preserve">0 | </v>
      </c>
      <c r="N356" t="str">
        <v xml:space="preserve">0 | </v>
      </c>
      <c r="O356" t="str">
        <v xml:space="preserve">0 | </v>
      </c>
      <c r="P356" t="str">
        <v xml:space="preserve">0 | </v>
      </c>
      <c r="Q356" t="str">
        <v xml:space="preserve">0 | </v>
      </c>
      <c r="R356" t="str">
        <v xml:space="preserve">0 | </v>
      </c>
      <c r="S356" t="str">
        <v xml:space="preserve">0 | </v>
      </c>
      <c r="T356" t="str">
        <v xml:space="preserve">0 | </v>
      </c>
      <c r="U356" t="str">
        <v xml:space="preserve">0 | </v>
      </c>
      <c r="V356" t="str">
        <v xml:space="preserve">0 | </v>
      </c>
      <c r="W356" t="str">
        <v xml:space="preserve">0 | </v>
      </c>
      <c r="X356" t="str">
        <v xml:space="preserve">0 | </v>
      </c>
      <c r="Y356" t="str">
        <v xml:space="preserve">0 | </v>
      </c>
      <c r="Z356" t="str">
        <v xml:space="preserve">0 | </v>
      </c>
      <c r="AA356" t="str">
        <v xml:space="preserve">0 | </v>
      </c>
      <c r="AB356" t="str">
        <v xml:space="preserve">0 | </v>
      </c>
      <c r="AC356" t="str">
        <v xml:space="preserve">0 | </v>
      </c>
      <c r="AD356" t="str">
        <v xml:space="preserve">0 | </v>
      </c>
      <c r="AE356" t="str">
        <v xml:space="preserve">0 | </v>
      </c>
      <c r="AF356" t="str">
        <v xml:space="preserve">0 | </v>
      </c>
      <c r="AG356" t="str">
        <v xml:space="preserve">0 | </v>
      </c>
      <c r="AH356" t="str">
        <v xml:space="preserve">0 | </v>
      </c>
      <c r="AI356" t="str">
        <v xml:space="preserve">0 | </v>
      </c>
      <c r="AJ356" t="str">
        <v xml:space="preserve">0 | </v>
      </c>
    </row>
    <row r="357" spans="2:36" x14ac:dyDescent="0.25">
      <c r="B357" t="str" cm="1">
        <f t="array" ref="B357:AJ357">TRANSPOSE(_xlfn._xlws.SORT(_xlfn._xlws.FILTER(plantings[planting_level]&amp;" | "&amp;plantings[planting_level_name],plantings[experiment_ID]=A357)))</f>
        <v xml:space="preserve"> | </v>
      </c>
      <c r="C357" t="str">
        <v xml:space="preserve"> | </v>
      </c>
      <c r="D357" t="str">
        <v xml:space="preserve"> | </v>
      </c>
      <c r="E357" t="str">
        <v xml:space="preserve">0 | </v>
      </c>
      <c r="F357" t="str">
        <v xml:space="preserve">0 | </v>
      </c>
      <c r="G357" t="str">
        <v xml:space="preserve">0 | </v>
      </c>
      <c r="H357" t="str">
        <v xml:space="preserve">0 | </v>
      </c>
      <c r="I357" t="str">
        <v xml:space="preserve">0 | </v>
      </c>
      <c r="J357" t="str">
        <v xml:space="preserve">0 | </v>
      </c>
      <c r="K357" t="str">
        <v xml:space="preserve">0 | </v>
      </c>
      <c r="L357" t="str">
        <v xml:space="preserve">0 | </v>
      </c>
      <c r="M357" t="str">
        <v xml:space="preserve">0 | </v>
      </c>
      <c r="N357" t="str">
        <v xml:space="preserve">0 | </v>
      </c>
      <c r="O357" t="str">
        <v xml:space="preserve">0 | </v>
      </c>
      <c r="P357" t="str">
        <v xml:space="preserve">0 | </v>
      </c>
      <c r="Q357" t="str">
        <v xml:space="preserve">0 | </v>
      </c>
      <c r="R357" t="str">
        <v xml:space="preserve">0 | </v>
      </c>
      <c r="S357" t="str">
        <v xml:space="preserve">0 | </v>
      </c>
      <c r="T357" t="str">
        <v xml:space="preserve">0 | </v>
      </c>
      <c r="U357" t="str">
        <v xml:space="preserve">0 | </v>
      </c>
      <c r="V357" t="str">
        <v xml:space="preserve">0 | </v>
      </c>
      <c r="W357" t="str">
        <v xml:space="preserve">0 | </v>
      </c>
      <c r="X357" t="str">
        <v xml:space="preserve">0 | </v>
      </c>
      <c r="Y357" t="str">
        <v xml:space="preserve">0 | </v>
      </c>
      <c r="Z357" t="str">
        <v xml:space="preserve">0 | </v>
      </c>
      <c r="AA357" t="str">
        <v xml:space="preserve">0 | </v>
      </c>
      <c r="AB357" t="str">
        <v xml:space="preserve">0 | </v>
      </c>
      <c r="AC357" t="str">
        <v xml:space="preserve">0 | </v>
      </c>
      <c r="AD357" t="str">
        <v xml:space="preserve">0 | </v>
      </c>
      <c r="AE357" t="str">
        <v xml:space="preserve">0 | </v>
      </c>
      <c r="AF357" t="str">
        <v xml:space="preserve">0 | </v>
      </c>
      <c r="AG357" t="str">
        <v xml:space="preserve">0 | </v>
      </c>
      <c r="AH357" t="str">
        <v xml:space="preserve">0 | </v>
      </c>
      <c r="AI357" t="str">
        <v xml:space="preserve">0 | </v>
      </c>
      <c r="AJ357" t="str">
        <v xml:space="preserve">0 | </v>
      </c>
    </row>
    <row r="358" spans="2:36" x14ac:dyDescent="0.25">
      <c r="B358" t="str" cm="1">
        <f t="array" ref="B358:AJ358">TRANSPOSE(_xlfn._xlws.SORT(_xlfn._xlws.FILTER(plantings[planting_level]&amp;" | "&amp;plantings[planting_level_name],plantings[experiment_ID]=A358)))</f>
        <v xml:space="preserve"> | </v>
      </c>
      <c r="C358" t="str">
        <v xml:space="preserve"> | </v>
      </c>
      <c r="D358" t="str">
        <v xml:space="preserve"> | </v>
      </c>
      <c r="E358" t="str">
        <v xml:space="preserve">0 | </v>
      </c>
      <c r="F358" t="str">
        <v xml:space="preserve">0 | </v>
      </c>
      <c r="G358" t="str">
        <v xml:space="preserve">0 | </v>
      </c>
      <c r="H358" t="str">
        <v xml:space="preserve">0 | </v>
      </c>
      <c r="I358" t="str">
        <v xml:space="preserve">0 | </v>
      </c>
      <c r="J358" t="str">
        <v xml:space="preserve">0 | </v>
      </c>
      <c r="K358" t="str">
        <v xml:space="preserve">0 | </v>
      </c>
      <c r="L358" t="str">
        <v xml:space="preserve">0 | </v>
      </c>
      <c r="M358" t="str">
        <v xml:space="preserve">0 | </v>
      </c>
      <c r="N358" t="str">
        <v xml:space="preserve">0 | </v>
      </c>
      <c r="O358" t="str">
        <v xml:space="preserve">0 | </v>
      </c>
      <c r="P358" t="str">
        <v xml:space="preserve">0 | </v>
      </c>
      <c r="Q358" t="str">
        <v xml:space="preserve">0 | </v>
      </c>
      <c r="R358" t="str">
        <v xml:space="preserve">0 | </v>
      </c>
      <c r="S358" t="str">
        <v xml:space="preserve">0 | </v>
      </c>
      <c r="T358" t="str">
        <v xml:space="preserve">0 | </v>
      </c>
      <c r="U358" t="str">
        <v xml:space="preserve">0 | </v>
      </c>
      <c r="V358" t="str">
        <v xml:space="preserve">0 | </v>
      </c>
      <c r="W358" t="str">
        <v xml:space="preserve">0 | </v>
      </c>
      <c r="X358" t="str">
        <v xml:space="preserve">0 | </v>
      </c>
      <c r="Y358" t="str">
        <v xml:space="preserve">0 | </v>
      </c>
      <c r="Z358" t="str">
        <v xml:space="preserve">0 | </v>
      </c>
      <c r="AA358" t="str">
        <v xml:space="preserve">0 | </v>
      </c>
      <c r="AB358" t="str">
        <v xml:space="preserve">0 | </v>
      </c>
      <c r="AC358" t="str">
        <v xml:space="preserve">0 | </v>
      </c>
      <c r="AD358" t="str">
        <v xml:space="preserve">0 | </v>
      </c>
      <c r="AE358" t="str">
        <v xml:space="preserve">0 | </v>
      </c>
      <c r="AF358" t="str">
        <v xml:space="preserve">0 | </v>
      </c>
      <c r="AG358" t="str">
        <v xml:space="preserve">0 | </v>
      </c>
      <c r="AH358" t="str">
        <v xml:space="preserve">0 | </v>
      </c>
      <c r="AI358" t="str">
        <v xml:space="preserve">0 | </v>
      </c>
      <c r="AJ358" t="str">
        <v xml:space="preserve">0 | </v>
      </c>
    </row>
    <row r="359" spans="2:36" x14ac:dyDescent="0.25">
      <c r="B359" t="str" cm="1">
        <f t="array" ref="B359:AJ359">TRANSPOSE(_xlfn._xlws.SORT(_xlfn._xlws.FILTER(plantings[planting_level]&amp;" | "&amp;plantings[planting_level_name],plantings[experiment_ID]=A359)))</f>
        <v xml:space="preserve"> | </v>
      </c>
      <c r="C359" t="str">
        <v xml:space="preserve"> | </v>
      </c>
      <c r="D359" t="str">
        <v xml:space="preserve"> | </v>
      </c>
      <c r="E359" t="str">
        <v xml:space="preserve">0 | </v>
      </c>
      <c r="F359" t="str">
        <v xml:space="preserve">0 | </v>
      </c>
      <c r="G359" t="str">
        <v xml:space="preserve">0 | </v>
      </c>
      <c r="H359" t="str">
        <v xml:space="preserve">0 | </v>
      </c>
      <c r="I359" t="str">
        <v xml:space="preserve">0 | </v>
      </c>
      <c r="J359" t="str">
        <v xml:space="preserve">0 | </v>
      </c>
      <c r="K359" t="str">
        <v xml:space="preserve">0 | </v>
      </c>
      <c r="L359" t="str">
        <v xml:space="preserve">0 | </v>
      </c>
      <c r="M359" t="str">
        <v xml:space="preserve">0 | </v>
      </c>
      <c r="N359" t="str">
        <v xml:space="preserve">0 | </v>
      </c>
      <c r="O359" t="str">
        <v xml:space="preserve">0 | </v>
      </c>
      <c r="P359" t="str">
        <v xml:space="preserve">0 | </v>
      </c>
      <c r="Q359" t="str">
        <v xml:space="preserve">0 | </v>
      </c>
      <c r="R359" t="str">
        <v xml:space="preserve">0 | </v>
      </c>
      <c r="S359" t="str">
        <v xml:space="preserve">0 | </v>
      </c>
      <c r="T359" t="str">
        <v xml:space="preserve">0 | </v>
      </c>
      <c r="U359" t="str">
        <v xml:space="preserve">0 | </v>
      </c>
      <c r="V359" t="str">
        <v xml:space="preserve">0 | </v>
      </c>
      <c r="W359" t="str">
        <v xml:space="preserve">0 | </v>
      </c>
      <c r="X359" t="str">
        <v xml:space="preserve">0 | </v>
      </c>
      <c r="Y359" t="str">
        <v xml:space="preserve">0 | </v>
      </c>
      <c r="Z359" t="str">
        <v xml:space="preserve">0 | </v>
      </c>
      <c r="AA359" t="str">
        <v xml:space="preserve">0 | </v>
      </c>
      <c r="AB359" t="str">
        <v xml:space="preserve">0 | </v>
      </c>
      <c r="AC359" t="str">
        <v xml:space="preserve">0 | </v>
      </c>
      <c r="AD359" t="str">
        <v xml:space="preserve">0 | </v>
      </c>
      <c r="AE359" t="str">
        <v xml:space="preserve">0 | </v>
      </c>
      <c r="AF359" t="str">
        <v xml:space="preserve">0 | </v>
      </c>
      <c r="AG359" t="str">
        <v xml:space="preserve">0 | </v>
      </c>
      <c r="AH359" t="str">
        <v xml:space="preserve">0 | </v>
      </c>
      <c r="AI359" t="str">
        <v xml:space="preserve">0 | </v>
      </c>
      <c r="AJ359" t="str">
        <v xml:space="preserve">0 | </v>
      </c>
    </row>
    <row r="360" spans="2:36" x14ac:dyDescent="0.25">
      <c r="B360" t="str" cm="1">
        <f t="array" ref="B360:AJ360">TRANSPOSE(_xlfn._xlws.SORT(_xlfn._xlws.FILTER(plantings[planting_level]&amp;" | "&amp;plantings[planting_level_name],plantings[experiment_ID]=A360)))</f>
        <v xml:space="preserve"> | </v>
      </c>
      <c r="C360" t="str">
        <v xml:space="preserve"> | </v>
      </c>
      <c r="D360" t="str">
        <v xml:space="preserve"> | </v>
      </c>
      <c r="E360" t="str">
        <v xml:space="preserve">0 | </v>
      </c>
      <c r="F360" t="str">
        <v xml:space="preserve">0 | </v>
      </c>
      <c r="G360" t="str">
        <v xml:space="preserve">0 | </v>
      </c>
      <c r="H360" t="str">
        <v xml:space="preserve">0 | </v>
      </c>
      <c r="I360" t="str">
        <v xml:space="preserve">0 | </v>
      </c>
      <c r="J360" t="str">
        <v xml:space="preserve">0 | </v>
      </c>
      <c r="K360" t="str">
        <v xml:space="preserve">0 | </v>
      </c>
      <c r="L360" t="str">
        <v xml:space="preserve">0 | </v>
      </c>
      <c r="M360" t="str">
        <v xml:space="preserve">0 | </v>
      </c>
      <c r="N360" t="str">
        <v xml:space="preserve">0 | </v>
      </c>
      <c r="O360" t="str">
        <v xml:space="preserve">0 | </v>
      </c>
      <c r="P360" t="str">
        <v xml:space="preserve">0 | </v>
      </c>
      <c r="Q360" t="str">
        <v xml:space="preserve">0 | </v>
      </c>
      <c r="R360" t="str">
        <v xml:space="preserve">0 | </v>
      </c>
      <c r="S360" t="str">
        <v xml:space="preserve">0 | </v>
      </c>
      <c r="T360" t="str">
        <v xml:space="preserve">0 | </v>
      </c>
      <c r="U360" t="str">
        <v xml:space="preserve">0 | </v>
      </c>
      <c r="V360" t="str">
        <v xml:space="preserve">0 | </v>
      </c>
      <c r="W360" t="str">
        <v xml:space="preserve">0 | </v>
      </c>
      <c r="X360" t="str">
        <v xml:space="preserve">0 | </v>
      </c>
      <c r="Y360" t="str">
        <v xml:space="preserve">0 | </v>
      </c>
      <c r="Z360" t="str">
        <v xml:space="preserve">0 | </v>
      </c>
      <c r="AA360" t="str">
        <v xml:space="preserve">0 | </v>
      </c>
      <c r="AB360" t="str">
        <v xml:space="preserve">0 | </v>
      </c>
      <c r="AC360" t="str">
        <v xml:space="preserve">0 | </v>
      </c>
      <c r="AD360" t="str">
        <v xml:space="preserve">0 | </v>
      </c>
      <c r="AE360" t="str">
        <v xml:space="preserve">0 | </v>
      </c>
      <c r="AF360" t="str">
        <v xml:space="preserve">0 | </v>
      </c>
      <c r="AG360" t="str">
        <v xml:space="preserve">0 | </v>
      </c>
      <c r="AH360" t="str">
        <v xml:space="preserve">0 | </v>
      </c>
      <c r="AI360" t="str">
        <v xml:space="preserve">0 | </v>
      </c>
      <c r="AJ360" t="str">
        <v xml:space="preserve">0 | </v>
      </c>
    </row>
    <row r="361" spans="2:36" x14ac:dyDescent="0.25">
      <c r="B361" t="str" cm="1">
        <f t="array" ref="B361:AJ361">TRANSPOSE(_xlfn._xlws.SORT(_xlfn._xlws.FILTER(plantings[planting_level]&amp;" | "&amp;plantings[planting_level_name],plantings[experiment_ID]=A361)))</f>
        <v xml:space="preserve"> | </v>
      </c>
      <c r="C361" t="str">
        <v xml:space="preserve"> | </v>
      </c>
      <c r="D361" t="str">
        <v xml:space="preserve"> | </v>
      </c>
      <c r="E361" t="str">
        <v xml:space="preserve">0 | </v>
      </c>
      <c r="F361" t="str">
        <v xml:space="preserve">0 | </v>
      </c>
      <c r="G361" t="str">
        <v xml:space="preserve">0 | </v>
      </c>
      <c r="H361" t="str">
        <v xml:space="preserve">0 | </v>
      </c>
      <c r="I361" t="str">
        <v xml:space="preserve">0 | </v>
      </c>
      <c r="J361" t="str">
        <v xml:space="preserve">0 | </v>
      </c>
      <c r="K361" t="str">
        <v xml:space="preserve">0 | </v>
      </c>
      <c r="L361" t="str">
        <v xml:space="preserve">0 | </v>
      </c>
      <c r="M361" t="str">
        <v xml:space="preserve">0 | </v>
      </c>
      <c r="N361" t="str">
        <v xml:space="preserve">0 | </v>
      </c>
      <c r="O361" t="str">
        <v xml:space="preserve">0 | </v>
      </c>
      <c r="P361" t="str">
        <v xml:space="preserve">0 | </v>
      </c>
      <c r="Q361" t="str">
        <v xml:space="preserve">0 | </v>
      </c>
      <c r="R361" t="str">
        <v xml:space="preserve">0 | </v>
      </c>
      <c r="S361" t="str">
        <v xml:space="preserve">0 | </v>
      </c>
      <c r="T361" t="str">
        <v xml:space="preserve">0 | </v>
      </c>
      <c r="U361" t="str">
        <v xml:space="preserve">0 | </v>
      </c>
      <c r="V361" t="str">
        <v xml:space="preserve">0 | </v>
      </c>
      <c r="W361" t="str">
        <v xml:space="preserve">0 | </v>
      </c>
      <c r="X361" t="str">
        <v xml:space="preserve">0 | </v>
      </c>
      <c r="Y361" t="str">
        <v xml:space="preserve">0 | </v>
      </c>
      <c r="Z361" t="str">
        <v xml:space="preserve">0 | </v>
      </c>
      <c r="AA361" t="str">
        <v xml:space="preserve">0 | </v>
      </c>
      <c r="AB361" t="str">
        <v xml:space="preserve">0 | </v>
      </c>
      <c r="AC361" t="str">
        <v xml:space="preserve">0 | </v>
      </c>
      <c r="AD361" t="str">
        <v xml:space="preserve">0 | </v>
      </c>
      <c r="AE361" t="str">
        <v xml:space="preserve">0 | </v>
      </c>
      <c r="AF361" t="str">
        <v xml:space="preserve">0 | </v>
      </c>
      <c r="AG361" t="str">
        <v xml:space="preserve">0 | </v>
      </c>
      <c r="AH361" t="str">
        <v xml:space="preserve">0 | </v>
      </c>
      <c r="AI361" t="str">
        <v xml:space="preserve">0 | </v>
      </c>
      <c r="AJ361" t="str">
        <v xml:space="preserve">0 | </v>
      </c>
    </row>
    <row r="362" spans="2:36" x14ac:dyDescent="0.25">
      <c r="B362" t="str" cm="1">
        <f t="array" ref="B362:AJ362">TRANSPOSE(_xlfn._xlws.SORT(_xlfn._xlws.FILTER(plantings[planting_level]&amp;" | "&amp;plantings[planting_level_name],plantings[experiment_ID]=A362)))</f>
        <v xml:space="preserve"> | </v>
      </c>
      <c r="C362" t="str">
        <v xml:space="preserve"> | </v>
      </c>
      <c r="D362" t="str">
        <v xml:space="preserve"> | </v>
      </c>
      <c r="E362" t="str">
        <v xml:space="preserve">0 | </v>
      </c>
      <c r="F362" t="str">
        <v xml:space="preserve">0 | </v>
      </c>
      <c r="G362" t="str">
        <v xml:space="preserve">0 | </v>
      </c>
      <c r="H362" t="str">
        <v xml:space="preserve">0 | </v>
      </c>
      <c r="I362" t="str">
        <v xml:space="preserve">0 | </v>
      </c>
      <c r="J362" t="str">
        <v xml:space="preserve">0 | </v>
      </c>
      <c r="K362" t="str">
        <v xml:space="preserve">0 | </v>
      </c>
      <c r="L362" t="str">
        <v xml:space="preserve">0 | </v>
      </c>
      <c r="M362" t="str">
        <v xml:space="preserve">0 | </v>
      </c>
      <c r="N362" t="str">
        <v xml:space="preserve">0 | </v>
      </c>
      <c r="O362" t="str">
        <v xml:space="preserve">0 | </v>
      </c>
      <c r="P362" t="str">
        <v xml:space="preserve">0 | </v>
      </c>
      <c r="Q362" t="str">
        <v xml:space="preserve">0 | </v>
      </c>
      <c r="R362" t="str">
        <v xml:space="preserve">0 | </v>
      </c>
      <c r="S362" t="str">
        <v xml:space="preserve">0 | </v>
      </c>
      <c r="T362" t="str">
        <v xml:space="preserve">0 | </v>
      </c>
      <c r="U362" t="str">
        <v xml:space="preserve">0 | </v>
      </c>
      <c r="V362" t="str">
        <v xml:space="preserve">0 | </v>
      </c>
      <c r="W362" t="str">
        <v xml:space="preserve">0 | </v>
      </c>
      <c r="X362" t="str">
        <v xml:space="preserve">0 | </v>
      </c>
      <c r="Y362" t="str">
        <v xml:space="preserve">0 | </v>
      </c>
      <c r="Z362" t="str">
        <v xml:space="preserve">0 | </v>
      </c>
      <c r="AA362" t="str">
        <v xml:space="preserve">0 | </v>
      </c>
      <c r="AB362" t="str">
        <v xml:space="preserve">0 | </v>
      </c>
      <c r="AC362" t="str">
        <v xml:space="preserve">0 | </v>
      </c>
      <c r="AD362" t="str">
        <v xml:space="preserve">0 | </v>
      </c>
      <c r="AE362" t="str">
        <v xml:space="preserve">0 | </v>
      </c>
      <c r="AF362" t="str">
        <v xml:space="preserve">0 | </v>
      </c>
      <c r="AG362" t="str">
        <v xml:space="preserve">0 | </v>
      </c>
      <c r="AH362" t="str">
        <v xml:space="preserve">0 | </v>
      </c>
      <c r="AI362" t="str">
        <v xml:space="preserve">0 | </v>
      </c>
      <c r="AJ362" t="str">
        <v xml:space="preserve">0 | </v>
      </c>
    </row>
    <row r="363" spans="2:36" x14ac:dyDescent="0.25">
      <c r="B363" t="str" cm="1">
        <f t="array" ref="B363:AJ363">TRANSPOSE(_xlfn._xlws.SORT(_xlfn._xlws.FILTER(plantings[planting_level]&amp;" | "&amp;plantings[planting_level_name],plantings[experiment_ID]=A363)))</f>
        <v xml:space="preserve"> | </v>
      </c>
      <c r="C363" t="str">
        <v xml:space="preserve"> | </v>
      </c>
      <c r="D363" t="str">
        <v xml:space="preserve"> | </v>
      </c>
      <c r="E363" t="str">
        <v xml:space="preserve">0 | </v>
      </c>
      <c r="F363" t="str">
        <v xml:space="preserve">0 | </v>
      </c>
      <c r="G363" t="str">
        <v xml:space="preserve">0 | </v>
      </c>
      <c r="H363" t="str">
        <v xml:space="preserve">0 | </v>
      </c>
      <c r="I363" t="str">
        <v xml:space="preserve">0 | </v>
      </c>
      <c r="J363" t="str">
        <v xml:space="preserve">0 | </v>
      </c>
      <c r="K363" t="str">
        <v xml:space="preserve">0 | </v>
      </c>
      <c r="L363" t="str">
        <v xml:space="preserve">0 | </v>
      </c>
      <c r="M363" t="str">
        <v xml:space="preserve">0 | </v>
      </c>
      <c r="N363" t="str">
        <v xml:space="preserve">0 | </v>
      </c>
      <c r="O363" t="str">
        <v xml:space="preserve">0 | </v>
      </c>
      <c r="P363" t="str">
        <v xml:space="preserve">0 | </v>
      </c>
      <c r="Q363" t="str">
        <v xml:space="preserve">0 | </v>
      </c>
      <c r="R363" t="str">
        <v xml:space="preserve">0 | </v>
      </c>
      <c r="S363" t="str">
        <v xml:space="preserve">0 | </v>
      </c>
      <c r="T363" t="str">
        <v xml:space="preserve">0 | </v>
      </c>
      <c r="U363" t="str">
        <v xml:space="preserve">0 | </v>
      </c>
      <c r="V363" t="str">
        <v xml:space="preserve">0 | </v>
      </c>
      <c r="W363" t="str">
        <v xml:space="preserve">0 | </v>
      </c>
      <c r="X363" t="str">
        <v xml:space="preserve">0 | </v>
      </c>
      <c r="Y363" t="str">
        <v xml:space="preserve">0 | </v>
      </c>
      <c r="Z363" t="str">
        <v xml:space="preserve">0 | </v>
      </c>
      <c r="AA363" t="str">
        <v xml:space="preserve">0 | </v>
      </c>
      <c r="AB363" t="str">
        <v xml:space="preserve">0 | </v>
      </c>
      <c r="AC363" t="str">
        <v xml:space="preserve">0 | </v>
      </c>
      <c r="AD363" t="str">
        <v xml:space="preserve">0 | </v>
      </c>
      <c r="AE363" t="str">
        <v xml:space="preserve">0 | </v>
      </c>
      <c r="AF363" t="str">
        <v xml:space="preserve">0 | </v>
      </c>
      <c r="AG363" t="str">
        <v xml:space="preserve">0 | </v>
      </c>
      <c r="AH363" t="str">
        <v xml:space="preserve">0 | </v>
      </c>
      <c r="AI363" t="str">
        <v xml:space="preserve">0 | </v>
      </c>
      <c r="AJ363" t="str">
        <v xml:space="preserve">0 | </v>
      </c>
    </row>
    <row r="364" spans="2:36" x14ac:dyDescent="0.25">
      <c r="B364" t="str" cm="1">
        <f t="array" ref="B364:AJ364">TRANSPOSE(_xlfn._xlws.SORT(_xlfn._xlws.FILTER(plantings[planting_level]&amp;" | "&amp;plantings[planting_level_name],plantings[experiment_ID]=A364)))</f>
        <v xml:space="preserve"> | </v>
      </c>
      <c r="C364" t="str">
        <v xml:space="preserve"> | </v>
      </c>
      <c r="D364" t="str">
        <v xml:space="preserve"> | </v>
      </c>
      <c r="E364" t="str">
        <v xml:space="preserve">0 | </v>
      </c>
      <c r="F364" t="str">
        <v xml:space="preserve">0 | </v>
      </c>
      <c r="G364" t="str">
        <v xml:space="preserve">0 | </v>
      </c>
      <c r="H364" t="str">
        <v xml:space="preserve">0 | </v>
      </c>
      <c r="I364" t="str">
        <v xml:space="preserve">0 | </v>
      </c>
      <c r="J364" t="str">
        <v xml:space="preserve">0 | </v>
      </c>
      <c r="K364" t="str">
        <v xml:space="preserve">0 | </v>
      </c>
      <c r="L364" t="str">
        <v xml:space="preserve">0 | </v>
      </c>
      <c r="M364" t="str">
        <v xml:space="preserve">0 | </v>
      </c>
      <c r="N364" t="str">
        <v xml:space="preserve">0 | </v>
      </c>
      <c r="O364" t="str">
        <v xml:space="preserve">0 | </v>
      </c>
      <c r="P364" t="str">
        <v xml:space="preserve">0 | </v>
      </c>
      <c r="Q364" t="str">
        <v xml:space="preserve">0 | </v>
      </c>
      <c r="R364" t="str">
        <v xml:space="preserve">0 | </v>
      </c>
      <c r="S364" t="str">
        <v xml:space="preserve">0 | </v>
      </c>
      <c r="T364" t="str">
        <v xml:space="preserve">0 | </v>
      </c>
      <c r="U364" t="str">
        <v xml:space="preserve">0 | </v>
      </c>
      <c r="V364" t="str">
        <v xml:space="preserve">0 | </v>
      </c>
      <c r="W364" t="str">
        <v xml:space="preserve">0 | </v>
      </c>
      <c r="X364" t="str">
        <v xml:space="preserve">0 | </v>
      </c>
      <c r="Y364" t="str">
        <v xml:space="preserve">0 | </v>
      </c>
      <c r="Z364" t="str">
        <v xml:space="preserve">0 | </v>
      </c>
      <c r="AA364" t="str">
        <v xml:space="preserve">0 | </v>
      </c>
      <c r="AB364" t="str">
        <v xml:space="preserve">0 | </v>
      </c>
      <c r="AC364" t="str">
        <v xml:space="preserve">0 | </v>
      </c>
      <c r="AD364" t="str">
        <v xml:space="preserve">0 | </v>
      </c>
      <c r="AE364" t="str">
        <v xml:space="preserve">0 | </v>
      </c>
      <c r="AF364" t="str">
        <v xml:space="preserve">0 | </v>
      </c>
      <c r="AG364" t="str">
        <v xml:space="preserve">0 | </v>
      </c>
      <c r="AH364" t="str">
        <v xml:space="preserve">0 | </v>
      </c>
      <c r="AI364" t="str">
        <v xml:space="preserve">0 | </v>
      </c>
      <c r="AJ364" t="str">
        <v xml:space="preserve">0 | </v>
      </c>
    </row>
    <row r="365" spans="2:36" x14ac:dyDescent="0.25">
      <c r="B365" t="str" cm="1">
        <f t="array" ref="B365:AJ365">TRANSPOSE(_xlfn._xlws.SORT(_xlfn._xlws.FILTER(plantings[planting_level]&amp;" | "&amp;plantings[planting_level_name],plantings[experiment_ID]=A365)))</f>
        <v xml:space="preserve"> | </v>
      </c>
      <c r="C365" t="str">
        <v xml:space="preserve"> | </v>
      </c>
      <c r="D365" t="str">
        <v xml:space="preserve"> | </v>
      </c>
      <c r="E365" t="str">
        <v xml:space="preserve">0 | </v>
      </c>
      <c r="F365" t="str">
        <v xml:space="preserve">0 | </v>
      </c>
      <c r="G365" t="str">
        <v xml:space="preserve">0 | </v>
      </c>
      <c r="H365" t="str">
        <v xml:space="preserve">0 | </v>
      </c>
      <c r="I365" t="str">
        <v xml:space="preserve">0 | </v>
      </c>
      <c r="J365" t="str">
        <v xml:space="preserve">0 | </v>
      </c>
      <c r="K365" t="str">
        <v xml:space="preserve">0 | </v>
      </c>
      <c r="L365" t="str">
        <v xml:space="preserve">0 | </v>
      </c>
      <c r="M365" t="str">
        <v xml:space="preserve">0 | </v>
      </c>
      <c r="N365" t="str">
        <v xml:space="preserve">0 | </v>
      </c>
      <c r="O365" t="str">
        <v xml:space="preserve">0 | </v>
      </c>
      <c r="P365" t="str">
        <v xml:space="preserve">0 | </v>
      </c>
      <c r="Q365" t="str">
        <v xml:space="preserve">0 | </v>
      </c>
      <c r="R365" t="str">
        <v xml:space="preserve">0 | </v>
      </c>
      <c r="S365" t="str">
        <v xml:space="preserve">0 | </v>
      </c>
      <c r="T365" t="str">
        <v xml:space="preserve">0 | </v>
      </c>
      <c r="U365" t="str">
        <v xml:space="preserve">0 | </v>
      </c>
      <c r="V365" t="str">
        <v xml:space="preserve">0 | </v>
      </c>
      <c r="W365" t="str">
        <v xml:space="preserve">0 | </v>
      </c>
      <c r="X365" t="str">
        <v xml:space="preserve">0 | </v>
      </c>
      <c r="Y365" t="str">
        <v xml:space="preserve">0 | </v>
      </c>
      <c r="Z365" t="str">
        <v xml:space="preserve">0 | </v>
      </c>
      <c r="AA365" t="str">
        <v xml:space="preserve">0 | </v>
      </c>
      <c r="AB365" t="str">
        <v xml:space="preserve">0 | </v>
      </c>
      <c r="AC365" t="str">
        <v xml:space="preserve">0 | </v>
      </c>
      <c r="AD365" t="str">
        <v xml:space="preserve">0 | </v>
      </c>
      <c r="AE365" t="str">
        <v xml:space="preserve">0 | </v>
      </c>
      <c r="AF365" t="str">
        <v xml:space="preserve">0 | </v>
      </c>
      <c r="AG365" t="str">
        <v xml:space="preserve">0 | </v>
      </c>
      <c r="AH365" t="str">
        <v xml:space="preserve">0 | </v>
      </c>
      <c r="AI365" t="str">
        <v xml:space="preserve">0 | </v>
      </c>
      <c r="AJ365" t="str">
        <v xml:space="preserve">0 | </v>
      </c>
    </row>
    <row r="366" spans="2:36" x14ac:dyDescent="0.25">
      <c r="B366" t="str" cm="1">
        <f t="array" ref="B366:AJ366">TRANSPOSE(_xlfn._xlws.SORT(_xlfn._xlws.FILTER(plantings[planting_level]&amp;" | "&amp;plantings[planting_level_name],plantings[experiment_ID]=A366)))</f>
        <v xml:space="preserve"> | </v>
      </c>
      <c r="C366" t="str">
        <v xml:space="preserve"> | </v>
      </c>
      <c r="D366" t="str">
        <v xml:space="preserve"> | </v>
      </c>
      <c r="E366" t="str">
        <v xml:space="preserve">0 | </v>
      </c>
      <c r="F366" t="str">
        <v xml:space="preserve">0 | </v>
      </c>
      <c r="G366" t="str">
        <v xml:space="preserve">0 | </v>
      </c>
      <c r="H366" t="str">
        <v xml:space="preserve">0 | </v>
      </c>
      <c r="I366" t="str">
        <v xml:space="preserve">0 | </v>
      </c>
      <c r="J366" t="str">
        <v xml:space="preserve">0 | </v>
      </c>
      <c r="K366" t="str">
        <v xml:space="preserve">0 | </v>
      </c>
      <c r="L366" t="str">
        <v xml:space="preserve">0 | </v>
      </c>
      <c r="M366" t="str">
        <v xml:space="preserve">0 | </v>
      </c>
      <c r="N366" t="str">
        <v xml:space="preserve">0 | </v>
      </c>
      <c r="O366" t="str">
        <v xml:space="preserve">0 | </v>
      </c>
      <c r="P366" t="str">
        <v xml:space="preserve">0 | </v>
      </c>
      <c r="Q366" t="str">
        <v xml:space="preserve">0 | </v>
      </c>
      <c r="R366" t="str">
        <v xml:space="preserve">0 | </v>
      </c>
      <c r="S366" t="str">
        <v xml:space="preserve">0 | </v>
      </c>
      <c r="T366" t="str">
        <v xml:space="preserve">0 | </v>
      </c>
      <c r="U366" t="str">
        <v xml:space="preserve">0 | </v>
      </c>
      <c r="V366" t="str">
        <v xml:space="preserve">0 | </v>
      </c>
      <c r="W366" t="str">
        <v xml:space="preserve">0 | </v>
      </c>
      <c r="X366" t="str">
        <v xml:space="preserve">0 | </v>
      </c>
      <c r="Y366" t="str">
        <v xml:space="preserve">0 | </v>
      </c>
      <c r="Z366" t="str">
        <v xml:space="preserve">0 | </v>
      </c>
      <c r="AA366" t="str">
        <v xml:space="preserve">0 | </v>
      </c>
      <c r="AB366" t="str">
        <v xml:space="preserve">0 | </v>
      </c>
      <c r="AC366" t="str">
        <v xml:space="preserve">0 | </v>
      </c>
      <c r="AD366" t="str">
        <v xml:space="preserve">0 | </v>
      </c>
      <c r="AE366" t="str">
        <v xml:space="preserve">0 | </v>
      </c>
      <c r="AF366" t="str">
        <v xml:space="preserve">0 | </v>
      </c>
      <c r="AG366" t="str">
        <v xml:space="preserve">0 | </v>
      </c>
      <c r="AH366" t="str">
        <v xml:space="preserve">0 | </v>
      </c>
      <c r="AI366" t="str">
        <v xml:space="preserve">0 | </v>
      </c>
      <c r="AJ366" t="str">
        <v xml:space="preserve">0 | </v>
      </c>
    </row>
    <row r="367" spans="2:36" x14ac:dyDescent="0.25">
      <c r="B367" t="str" cm="1">
        <f t="array" ref="B367:AJ367">TRANSPOSE(_xlfn._xlws.SORT(_xlfn._xlws.FILTER(plantings[planting_level]&amp;" | "&amp;plantings[planting_level_name],plantings[experiment_ID]=A367)))</f>
        <v xml:space="preserve"> | </v>
      </c>
      <c r="C367" t="str">
        <v xml:space="preserve"> | </v>
      </c>
      <c r="D367" t="str">
        <v xml:space="preserve"> | </v>
      </c>
      <c r="E367" t="str">
        <v xml:space="preserve">0 | </v>
      </c>
      <c r="F367" t="str">
        <v xml:space="preserve">0 | </v>
      </c>
      <c r="G367" t="str">
        <v xml:space="preserve">0 | </v>
      </c>
      <c r="H367" t="str">
        <v xml:space="preserve">0 | </v>
      </c>
      <c r="I367" t="str">
        <v xml:space="preserve">0 | </v>
      </c>
      <c r="J367" t="str">
        <v xml:space="preserve">0 | </v>
      </c>
      <c r="K367" t="str">
        <v xml:space="preserve">0 | </v>
      </c>
      <c r="L367" t="str">
        <v xml:space="preserve">0 | </v>
      </c>
      <c r="M367" t="str">
        <v xml:space="preserve">0 | </v>
      </c>
      <c r="N367" t="str">
        <v xml:space="preserve">0 | </v>
      </c>
      <c r="O367" t="str">
        <v xml:space="preserve">0 | </v>
      </c>
      <c r="P367" t="str">
        <v xml:space="preserve">0 | </v>
      </c>
      <c r="Q367" t="str">
        <v xml:space="preserve">0 | </v>
      </c>
      <c r="R367" t="str">
        <v xml:space="preserve">0 | </v>
      </c>
      <c r="S367" t="str">
        <v xml:space="preserve">0 | </v>
      </c>
      <c r="T367" t="str">
        <v xml:space="preserve">0 | </v>
      </c>
      <c r="U367" t="str">
        <v xml:space="preserve">0 | </v>
      </c>
      <c r="V367" t="str">
        <v xml:space="preserve">0 | </v>
      </c>
      <c r="W367" t="str">
        <v xml:space="preserve">0 | </v>
      </c>
      <c r="X367" t="str">
        <v xml:space="preserve">0 | </v>
      </c>
      <c r="Y367" t="str">
        <v xml:space="preserve">0 | </v>
      </c>
      <c r="Z367" t="str">
        <v xml:space="preserve">0 | </v>
      </c>
      <c r="AA367" t="str">
        <v xml:space="preserve">0 | </v>
      </c>
      <c r="AB367" t="str">
        <v xml:space="preserve">0 | </v>
      </c>
      <c r="AC367" t="str">
        <v xml:space="preserve">0 | </v>
      </c>
      <c r="AD367" t="str">
        <v xml:space="preserve">0 | </v>
      </c>
      <c r="AE367" t="str">
        <v xml:space="preserve">0 | </v>
      </c>
      <c r="AF367" t="str">
        <v xml:space="preserve">0 | </v>
      </c>
      <c r="AG367" t="str">
        <v xml:space="preserve">0 | </v>
      </c>
      <c r="AH367" t="str">
        <v xml:space="preserve">0 | </v>
      </c>
      <c r="AI367" t="str">
        <v xml:space="preserve">0 | </v>
      </c>
      <c r="AJ367" t="str">
        <v xml:space="preserve">0 | </v>
      </c>
    </row>
    <row r="368" spans="2:36" x14ac:dyDescent="0.25">
      <c r="B368" t="str" cm="1">
        <f t="array" ref="B368:AJ368">TRANSPOSE(_xlfn._xlws.SORT(_xlfn._xlws.FILTER(plantings[planting_level]&amp;" | "&amp;plantings[planting_level_name],plantings[experiment_ID]=A368)))</f>
        <v xml:space="preserve"> | </v>
      </c>
      <c r="C368" t="str">
        <v xml:space="preserve"> | </v>
      </c>
      <c r="D368" t="str">
        <v xml:space="preserve"> | </v>
      </c>
      <c r="E368" t="str">
        <v xml:space="preserve">0 | </v>
      </c>
      <c r="F368" t="str">
        <v xml:space="preserve">0 | </v>
      </c>
      <c r="G368" t="str">
        <v xml:space="preserve">0 | </v>
      </c>
      <c r="H368" t="str">
        <v xml:space="preserve">0 | </v>
      </c>
      <c r="I368" t="str">
        <v xml:space="preserve">0 | </v>
      </c>
      <c r="J368" t="str">
        <v xml:space="preserve">0 | </v>
      </c>
      <c r="K368" t="str">
        <v xml:space="preserve">0 | </v>
      </c>
      <c r="L368" t="str">
        <v xml:space="preserve">0 | </v>
      </c>
      <c r="M368" t="str">
        <v xml:space="preserve">0 | </v>
      </c>
      <c r="N368" t="str">
        <v xml:space="preserve">0 | </v>
      </c>
      <c r="O368" t="str">
        <v xml:space="preserve">0 | </v>
      </c>
      <c r="P368" t="str">
        <v xml:space="preserve">0 | </v>
      </c>
      <c r="Q368" t="str">
        <v xml:space="preserve">0 | </v>
      </c>
      <c r="R368" t="str">
        <v xml:space="preserve">0 | </v>
      </c>
      <c r="S368" t="str">
        <v xml:space="preserve">0 | </v>
      </c>
      <c r="T368" t="str">
        <v xml:space="preserve">0 | </v>
      </c>
      <c r="U368" t="str">
        <v xml:space="preserve">0 | </v>
      </c>
      <c r="V368" t="str">
        <v xml:space="preserve">0 | </v>
      </c>
      <c r="W368" t="str">
        <v xml:space="preserve">0 | </v>
      </c>
      <c r="X368" t="str">
        <v xml:space="preserve">0 | </v>
      </c>
      <c r="Y368" t="str">
        <v xml:space="preserve">0 | </v>
      </c>
      <c r="Z368" t="str">
        <v xml:space="preserve">0 | </v>
      </c>
      <c r="AA368" t="str">
        <v xml:space="preserve">0 | </v>
      </c>
      <c r="AB368" t="str">
        <v xml:space="preserve">0 | </v>
      </c>
      <c r="AC368" t="str">
        <v xml:space="preserve">0 | </v>
      </c>
      <c r="AD368" t="str">
        <v xml:space="preserve">0 | </v>
      </c>
      <c r="AE368" t="str">
        <v xml:space="preserve">0 | </v>
      </c>
      <c r="AF368" t="str">
        <v xml:space="preserve">0 | </v>
      </c>
      <c r="AG368" t="str">
        <v xml:space="preserve">0 | </v>
      </c>
      <c r="AH368" t="str">
        <v xml:space="preserve">0 | </v>
      </c>
      <c r="AI368" t="str">
        <v xml:space="preserve">0 | </v>
      </c>
      <c r="AJ368" t="str">
        <v xml:space="preserve">0 | </v>
      </c>
    </row>
    <row r="369" spans="2:36" x14ac:dyDescent="0.25">
      <c r="B369" t="str" cm="1">
        <f t="array" ref="B369:AJ369">TRANSPOSE(_xlfn._xlws.SORT(_xlfn._xlws.FILTER(plantings[planting_level]&amp;" | "&amp;plantings[planting_level_name],plantings[experiment_ID]=A369)))</f>
        <v xml:space="preserve"> | </v>
      </c>
      <c r="C369" t="str">
        <v xml:space="preserve"> | </v>
      </c>
      <c r="D369" t="str">
        <v xml:space="preserve"> | </v>
      </c>
      <c r="E369" t="str">
        <v xml:space="preserve">0 | </v>
      </c>
      <c r="F369" t="str">
        <v xml:space="preserve">0 | </v>
      </c>
      <c r="G369" t="str">
        <v xml:space="preserve">0 | </v>
      </c>
      <c r="H369" t="str">
        <v xml:space="preserve">0 | </v>
      </c>
      <c r="I369" t="str">
        <v xml:space="preserve">0 | </v>
      </c>
      <c r="J369" t="str">
        <v xml:space="preserve">0 | </v>
      </c>
      <c r="K369" t="str">
        <v xml:space="preserve">0 | </v>
      </c>
      <c r="L369" t="str">
        <v xml:space="preserve">0 | </v>
      </c>
      <c r="M369" t="str">
        <v xml:space="preserve">0 | </v>
      </c>
      <c r="N369" t="str">
        <v xml:space="preserve">0 | </v>
      </c>
      <c r="O369" t="str">
        <v xml:space="preserve">0 | </v>
      </c>
      <c r="P369" t="str">
        <v xml:space="preserve">0 | </v>
      </c>
      <c r="Q369" t="str">
        <v xml:space="preserve">0 | </v>
      </c>
      <c r="R369" t="str">
        <v xml:space="preserve">0 | </v>
      </c>
      <c r="S369" t="str">
        <v xml:space="preserve">0 | </v>
      </c>
      <c r="T369" t="str">
        <v xml:space="preserve">0 | </v>
      </c>
      <c r="U369" t="str">
        <v xml:space="preserve">0 | </v>
      </c>
      <c r="V369" t="str">
        <v xml:space="preserve">0 | </v>
      </c>
      <c r="W369" t="str">
        <v xml:space="preserve">0 | </v>
      </c>
      <c r="X369" t="str">
        <v xml:space="preserve">0 | </v>
      </c>
      <c r="Y369" t="str">
        <v xml:space="preserve">0 | </v>
      </c>
      <c r="Z369" t="str">
        <v xml:space="preserve">0 | </v>
      </c>
      <c r="AA369" t="str">
        <v xml:space="preserve">0 | </v>
      </c>
      <c r="AB369" t="str">
        <v xml:space="preserve">0 | </v>
      </c>
      <c r="AC369" t="str">
        <v xml:space="preserve">0 | </v>
      </c>
      <c r="AD369" t="str">
        <v xml:space="preserve">0 | </v>
      </c>
      <c r="AE369" t="str">
        <v xml:space="preserve">0 | </v>
      </c>
      <c r="AF369" t="str">
        <v xml:space="preserve">0 | </v>
      </c>
      <c r="AG369" t="str">
        <v xml:space="preserve">0 | </v>
      </c>
      <c r="AH369" t="str">
        <v xml:space="preserve">0 | </v>
      </c>
      <c r="AI369" t="str">
        <v xml:space="preserve">0 | </v>
      </c>
      <c r="AJ369" t="str">
        <v xml:space="preserve">0 | </v>
      </c>
    </row>
    <row r="370" spans="2:36" x14ac:dyDescent="0.25">
      <c r="B370" t="str" cm="1">
        <f t="array" ref="B370:AJ370">TRANSPOSE(_xlfn._xlws.SORT(_xlfn._xlws.FILTER(plantings[planting_level]&amp;" | "&amp;plantings[planting_level_name],plantings[experiment_ID]=A370)))</f>
        <v xml:space="preserve"> | </v>
      </c>
      <c r="C370" t="str">
        <v xml:space="preserve"> | </v>
      </c>
      <c r="D370" t="str">
        <v xml:space="preserve"> | </v>
      </c>
      <c r="E370" t="str">
        <v xml:space="preserve">0 | </v>
      </c>
      <c r="F370" t="str">
        <v xml:space="preserve">0 | </v>
      </c>
      <c r="G370" t="str">
        <v xml:space="preserve">0 | </v>
      </c>
      <c r="H370" t="str">
        <v xml:space="preserve">0 | </v>
      </c>
      <c r="I370" t="str">
        <v xml:space="preserve">0 | </v>
      </c>
      <c r="J370" t="str">
        <v xml:space="preserve">0 | </v>
      </c>
      <c r="K370" t="str">
        <v xml:space="preserve">0 | </v>
      </c>
      <c r="L370" t="str">
        <v xml:space="preserve">0 | </v>
      </c>
      <c r="M370" t="str">
        <v xml:space="preserve">0 | </v>
      </c>
      <c r="N370" t="str">
        <v xml:space="preserve">0 | </v>
      </c>
      <c r="O370" t="str">
        <v xml:space="preserve">0 | </v>
      </c>
      <c r="P370" t="str">
        <v xml:space="preserve">0 | </v>
      </c>
      <c r="Q370" t="str">
        <v xml:space="preserve">0 | </v>
      </c>
      <c r="R370" t="str">
        <v xml:space="preserve">0 | </v>
      </c>
      <c r="S370" t="str">
        <v xml:space="preserve">0 | </v>
      </c>
      <c r="T370" t="str">
        <v xml:space="preserve">0 | </v>
      </c>
      <c r="U370" t="str">
        <v xml:space="preserve">0 | </v>
      </c>
      <c r="V370" t="str">
        <v xml:space="preserve">0 | </v>
      </c>
      <c r="W370" t="str">
        <v xml:space="preserve">0 | </v>
      </c>
      <c r="X370" t="str">
        <v xml:space="preserve">0 | </v>
      </c>
      <c r="Y370" t="str">
        <v xml:space="preserve">0 | </v>
      </c>
      <c r="Z370" t="str">
        <v xml:space="preserve">0 | </v>
      </c>
      <c r="AA370" t="str">
        <v xml:space="preserve">0 | </v>
      </c>
      <c r="AB370" t="str">
        <v xml:space="preserve">0 | </v>
      </c>
      <c r="AC370" t="str">
        <v xml:space="preserve">0 | </v>
      </c>
      <c r="AD370" t="str">
        <v xml:space="preserve">0 | </v>
      </c>
      <c r="AE370" t="str">
        <v xml:space="preserve">0 | </v>
      </c>
      <c r="AF370" t="str">
        <v xml:space="preserve">0 | </v>
      </c>
      <c r="AG370" t="str">
        <v xml:space="preserve">0 | </v>
      </c>
      <c r="AH370" t="str">
        <v xml:space="preserve">0 | </v>
      </c>
      <c r="AI370" t="str">
        <v xml:space="preserve">0 | </v>
      </c>
      <c r="AJ370" t="str">
        <v xml:space="preserve">0 | </v>
      </c>
    </row>
    <row r="371" spans="2:36" x14ac:dyDescent="0.25">
      <c r="B371" t="str" cm="1">
        <f t="array" ref="B371:AJ371">TRANSPOSE(_xlfn._xlws.SORT(_xlfn._xlws.FILTER(plantings[planting_level]&amp;" | "&amp;plantings[planting_level_name],plantings[experiment_ID]=A371)))</f>
        <v xml:space="preserve"> | </v>
      </c>
      <c r="C371" t="str">
        <v xml:space="preserve"> | </v>
      </c>
      <c r="D371" t="str">
        <v xml:space="preserve"> | </v>
      </c>
      <c r="E371" t="str">
        <v xml:space="preserve">0 | </v>
      </c>
      <c r="F371" t="str">
        <v xml:space="preserve">0 | </v>
      </c>
      <c r="G371" t="str">
        <v xml:space="preserve">0 | </v>
      </c>
      <c r="H371" t="str">
        <v xml:space="preserve">0 | </v>
      </c>
      <c r="I371" t="str">
        <v xml:space="preserve">0 | </v>
      </c>
      <c r="J371" t="str">
        <v xml:space="preserve">0 | </v>
      </c>
      <c r="K371" t="str">
        <v xml:space="preserve">0 | </v>
      </c>
      <c r="L371" t="str">
        <v xml:space="preserve">0 | </v>
      </c>
      <c r="M371" t="str">
        <v xml:space="preserve">0 | </v>
      </c>
      <c r="N371" t="str">
        <v xml:space="preserve">0 | </v>
      </c>
      <c r="O371" t="str">
        <v xml:space="preserve">0 | </v>
      </c>
      <c r="P371" t="str">
        <v xml:space="preserve">0 | </v>
      </c>
      <c r="Q371" t="str">
        <v xml:space="preserve">0 | </v>
      </c>
      <c r="R371" t="str">
        <v xml:space="preserve">0 | </v>
      </c>
      <c r="S371" t="str">
        <v xml:space="preserve">0 | </v>
      </c>
      <c r="T371" t="str">
        <v xml:space="preserve">0 | </v>
      </c>
      <c r="U371" t="str">
        <v xml:space="preserve">0 | </v>
      </c>
      <c r="V371" t="str">
        <v xml:space="preserve">0 | </v>
      </c>
      <c r="W371" t="str">
        <v xml:space="preserve">0 | </v>
      </c>
      <c r="X371" t="str">
        <v xml:space="preserve">0 | </v>
      </c>
      <c r="Y371" t="str">
        <v xml:space="preserve">0 | </v>
      </c>
      <c r="Z371" t="str">
        <v xml:space="preserve">0 | </v>
      </c>
      <c r="AA371" t="str">
        <v xml:space="preserve">0 | </v>
      </c>
      <c r="AB371" t="str">
        <v xml:space="preserve">0 | </v>
      </c>
      <c r="AC371" t="str">
        <v xml:space="preserve">0 | </v>
      </c>
      <c r="AD371" t="str">
        <v xml:space="preserve">0 | </v>
      </c>
      <c r="AE371" t="str">
        <v xml:space="preserve">0 | </v>
      </c>
      <c r="AF371" t="str">
        <v xml:space="preserve">0 | </v>
      </c>
      <c r="AG371" t="str">
        <v xml:space="preserve">0 | </v>
      </c>
      <c r="AH371" t="str">
        <v xml:space="preserve">0 | </v>
      </c>
      <c r="AI371" t="str">
        <v xml:space="preserve">0 | </v>
      </c>
      <c r="AJ371" t="str">
        <v xml:space="preserve">0 | </v>
      </c>
    </row>
    <row r="372" spans="2:36" x14ac:dyDescent="0.25">
      <c r="B372" t="str" cm="1">
        <f t="array" ref="B372:AJ372">TRANSPOSE(_xlfn._xlws.SORT(_xlfn._xlws.FILTER(plantings[planting_level]&amp;" | "&amp;plantings[planting_level_name],plantings[experiment_ID]=A372)))</f>
        <v xml:space="preserve"> | </v>
      </c>
      <c r="C372" t="str">
        <v xml:space="preserve"> | </v>
      </c>
      <c r="D372" t="str">
        <v xml:space="preserve"> | </v>
      </c>
      <c r="E372" t="str">
        <v xml:space="preserve">0 | </v>
      </c>
      <c r="F372" t="str">
        <v xml:space="preserve">0 | </v>
      </c>
      <c r="G372" t="str">
        <v xml:space="preserve">0 | </v>
      </c>
      <c r="H372" t="str">
        <v xml:space="preserve">0 | </v>
      </c>
      <c r="I372" t="str">
        <v xml:space="preserve">0 | </v>
      </c>
      <c r="J372" t="str">
        <v xml:space="preserve">0 | </v>
      </c>
      <c r="K372" t="str">
        <v xml:space="preserve">0 | </v>
      </c>
      <c r="L372" t="str">
        <v xml:space="preserve">0 | </v>
      </c>
      <c r="M372" t="str">
        <v xml:space="preserve">0 | </v>
      </c>
      <c r="N372" t="str">
        <v xml:space="preserve">0 | </v>
      </c>
      <c r="O372" t="str">
        <v xml:space="preserve">0 | </v>
      </c>
      <c r="P372" t="str">
        <v xml:space="preserve">0 | </v>
      </c>
      <c r="Q372" t="str">
        <v xml:space="preserve">0 | </v>
      </c>
      <c r="R372" t="str">
        <v xml:space="preserve">0 | </v>
      </c>
      <c r="S372" t="str">
        <v xml:space="preserve">0 | </v>
      </c>
      <c r="T372" t="str">
        <v xml:space="preserve">0 | </v>
      </c>
      <c r="U372" t="str">
        <v xml:space="preserve">0 | </v>
      </c>
      <c r="V372" t="str">
        <v xml:space="preserve">0 | </v>
      </c>
      <c r="W372" t="str">
        <v xml:space="preserve">0 | </v>
      </c>
      <c r="X372" t="str">
        <v xml:space="preserve">0 | </v>
      </c>
      <c r="Y372" t="str">
        <v xml:space="preserve">0 | </v>
      </c>
      <c r="Z372" t="str">
        <v xml:space="preserve">0 | </v>
      </c>
      <c r="AA372" t="str">
        <v xml:space="preserve">0 | </v>
      </c>
      <c r="AB372" t="str">
        <v xml:space="preserve">0 | </v>
      </c>
      <c r="AC372" t="str">
        <v xml:space="preserve">0 | </v>
      </c>
      <c r="AD372" t="str">
        <v xml:space="preserve">0 | </v>
      </c>
      <c r="AE372" t="str">
        <v xml:space="preserve">0 | </v>
      </c>
      <c r="AF372" t="str">
        <v xml:space="preserve">0 | </v>
      </c>
      <c r="AG372" t="str">
        <v xml:space="preserve">0 | </v>
      </c>
      <c r="AH372" t="str">
        <v xml:space="preserve">0 | </v>
      </c>
      <c r="AI372" t="str">
        <v xml:space="preserve">0 | </v>
      </c>
      <c r="AJ372" t="str">
        <v xml:space="preserve">0 | </v>
      </c>
    </row>
    <row r="373" spans="2:36" x14ac:dyDescent="0.25">
      <c r="B373" t="str" cm="1">
        <f t="array" ref="B373:AJ373">TRANSPOSE(_xlfn._xlws.SORT(_xlfn._xlws.FILTER(plantings[planting_level]&amp;" | "&amp;plantings[planting_level_name],plantings[experiment_ID]=A373)))</f>
        <v xml:space="preserve"> | </v>
      </c>
      <c r="C373" t="str">
        <v xml:space="preserve"> | </v>
      </c>
      <c r="D373" t="str">
        <v xml:space="preserve"> | </v>
      </c>
      <c r="E373" t="str">
        <v xml:space="preserve">0 | </v>
      </c>
      <c r="F373" t="str">
        <v xml:space="preserve">0 | </v>
      </c>
      <c r="G373" t="str">
        <v xml:space="preserve">0 | </v>
      </c>
      <c r="H373" t="str">
        <v xml:space="preserve">0 | </v>
      </c>
      <c r="I373" t="str">
        <v xml:space="preserve">0 | </v>
      </c>
      <c r="J373" t="str">
        <v xml:space="preserve">0 | </v>
      </c>
      <c r="K373" t="str">
        <v xml:space="preserve">0 | </v>
      </c>
      <c r="L373" t="str">
        <v xml:space="preserve">0 | </v>
      </c>
      <c r="M373" t="str">
        <v xml:space="preserve">0 | </v>
      </c>
      <c r="N373" t="str">
        <v xml:space="preserve">0 | </v>
      </c>
      <c r="O373" t="str">
        <v xml:space="preserve">0 | </v>
      </c>
      <c r="P373" t="str">
        <v xml:space="preserve">0 | </v>
      </c>
      <c r="Q373" t="str">
        <v xml:space="preserve">0 | </v>
      </c>
      <c r="R373" t="str">
        <v xml:space="preserve">0 | </v>
      </c>
      <c r="S373" t="str">
        <v xml:space="preserve">0 | </v>
      </c>
      <c r="T373" t="str">
        <v xml:space="preserve">0 | </v>
      </c>
      <c r="U373" t="str">
        <v xml:space="preserve">0 | </v>
      </c>
      <c r="V373" t="str">
        <v xml:space="preserve">0 | </v>
      </c>
      <c r="W373" t="str">
        <v xml:space="preserve">0 | </v>
      </c>
      <c r="X373" t="str">
        <v xml:space="preserve">0 | </v>
      </c>
      <c r="Y373" t="str">
        <v xml:space="preserve">0 | </v>
      </c>
      <c r="Z373" t="str">
        <v xml:space="preserve">0 | </v>
      </c>
      <c r="AA373" t="str">
        <v xml:space="preserve">0 | </v>
      </c>
      <c r="AB373" t="str">
        <v xml:space="preserve">0 | </v>
      </c>
      <c r="AC373" t="str">
        <v xml:space="preserve">0 | </v>
      </c>
      <c r="AD373" t="str">
        <v xml:space="preserve">0 | </v>
      </c>
      <c r="AE373" t="str">
        <v xml:space="preserve">0 | </v>
      </c>
      <c r="AF373" t="str">
        <v xml:space="preserve">0 | </v>
      </c>
      <c r="AG373" t="str">
        <v xml:space="preserve">0 | </v>
      </c>
      <c r="AH373" t="str">
        <v xml:space="preserve">0 | </v>
      </c>
      <c r="AI373" t="str">
        <v xml:space="preserve">0 | </v>
      </c>
      <c r="AJ373" t="str">
        <v xml:space="preserve">0 | </v>
      </c>
    </row>
    <row r="374" spans="2:36" x14ac:dyDescent="0.25">
      <c r="B374" t="str" cm="1">
        <f t="array" ref="B374:AJ374">TRANSPOSE(_xlfn._xlws.SORT(_xlfn._xlws.FILTER(plantings[planting_level]&amp;" | "&amp;plantings[planting_level_name],plantings[experiment_ID]=A374)))</f>
        <v xml:space="preserve"> | </v>
      </c>
      <c r="C374" t="str">
        <v xml:space="preserve"> | </v>
      </c>
      <c r="D374" t="str">
        <v xml:space="preserve"> | </v>
      </c>
      <c r="E374" t="str">
        <v xml:space="preserve">0 | </v>
      </c>
      <c r="F374" t="str">
        <v xml:space="preserve">0 | </v>
      </c>
      <c r="G374" t="str">
        <v xml:space="preserve">0 | </v>
      </c>
      <c r="H374" t="str">
        <v xml:space="preserve">0 | </v>
      </c>
      <c r="I374" t="str">
        <v xml:space="preserve">0 | </v>
      </c>
      <c r="J374" t="str">
        <v xml:space="preserve">0 | </v>
      </c>
      <c r="K374" t="str">
        <v xml:space="preserve">0 | </v>
      </c>
      <c r="L374" t="str">
        <v xml:space="preserve">0 | </v>
      </c>
      <c r="M374" t="str">
        <v xml:space="preserve">0 | </v>
      </c>
      <c r="N374" t="str">
        <v xml:space="preserve">0 | </v>
      </c>
      <c r="O374" t="str">
        <v xml:space="preserve">0 | </v>
      </c>
      <c r="P374" t="str">
        <v xml:space="preserve">0 | </v>
      </c>
      <c r="Q374" t="str">
        <v xml:space="preserve">0 | </v>
      </c>
      <c r="R374" t="str">
        <v xml:space="preserve">0 | </v>
      </c>
      <c r="S374" t="str">
        <v xml:space="preserve">0 | </v>
      </c>
      <c r="T374" t="str">
        <v xml:space="preserve">0 | </v>
      </c>
      <c r="U374" t="str">
        <v xml:space="preserve">0 | </v>
      </c>
      <c r="V374" t="str">
        <v xml:space="preserve">0 | </v>
      </c>
      <c r="W374" t="str">
        <v xml:space="preserve">0 | </v>
      </c>
      <c r="X374" t="str">
        <v xml:space="preserve">0 | </v>
      </c>
      <c r="Y374" t="str">
        <v xml:space="preserve">0 | </v>
      </c>
      <c r="Z374" t="str">
        <v xml:space="preserve">0 | </v>
      </c>
      <c r="AA374" t="str">
        <v xml:space="preserve">0 | </v>
      </c>
      <c r="AB374" t="str">
        <v xml:space="preserve">0 | </v>
      </c>
      <c r="AC374" t="str">
        <v xml:space="preserve">0 | </v>
      </c>
      <c r="AD374" t="str">
        <v xml:space="preserve">0 | </v>
      </c>
      <c r="AE374" t="str">
        <v xml:space="preserve">0 | </v>
      </c>
      <c r="AF374" t="str">
        <v xml:space="preserve">0 | </v>
      </c>
      <c r="AG374" t="str">
        <v xml:space="preserve">0 | </v>
      </c>
      <c r="AH374" t="str">
        <v xml:space="preserve">0 | </v>
      </c>
      <c r="AI374" t="str">
        <v xml:space="preserve">0 | </v>
      </c>
      <c r="AJ374" t="str">
        <v xml:space="preserve">0 | </v>
      </c>
    </row>
    <row r="375" spans="2:36" x14ac:dyDescent="0.25">
      <c r="B375" t="str" cm="1">
        <f t="array" ref="B375:AJ375">TRANSPOSE(_xlfn._xlws.SORT(_xlfn._xlws.FILTER(plantings[planting_level]&amp;" | "&amp;plantings[planting_level_name],plantings[experiment_ID]=A375)))</f>
        <v xml:space="preserve"> | </v>
      </c>
      <c r="C375" t="str">
        <v xml:space="preserve"> | </v>
      </c>
      <c r="D375" t="str">
        <v xml:space="preserve"> | </v>
      </c>
      <c r="E375" t="str">
        <v xml:space="preserve">0 | </v>
      </c>
      <c r="F375" t="str">
        <v xml:space="preserve">0 | </v>
      </c>
      <c r="G375" t="str">
        <v xml:space="preserve">0 | </v>
      </c>
      <c r="H375" t="str">
        <v xml:space="preserve">0 | </v>
      </c>
      <c r="I375" t="str">
        <v xml:space="preserve">0 | </v>
      </c>
      <c r="J375" t="str">
        <v xml:space="preserve">0 | </v>
      </c>
      <c r="K375" t="str">
        <v xml:space="preserve">0 | </v>
      </c>
      <c r="L375" t="str">
        <v xml:space="preserve">0 | </v>
      </c>
      <c r="M375" t="str">
        <v xml:space="preserve">0 | </v>
      </c>
      <c r="N375" t="str">
        <v xml:space="preserve">0 | </v>
      </c>
      <c r="O375" t="str">
        <v xml:space="preserve">0 | </v>
      </c>
      <c r="P375" t="str">
        <v xml:space="preserve">0 | </v>
      </c>
      <c r="Q375" t="str">
        <v xml:space="preserve">0 | </v>
      </c>
      <c r="R375" t="str">
        <v xml:space="preserve">0 | </v>
      </c>
      <c r="S375" t="str">
        <v xml:space="preserve">0 | </v>
      </c>
      <c r="T375" t="str">
        <v xml:space="preserve">0 | </v>
      </c>
      <c r="U375" t="str">
        <v xml:space="preserve">0 | </v>
      </c>
      <c r="V375" t="str">
        <v xml:space="preserve">0 | </v>
      </c>
      <c r="W375" t="str">
        <v xml:space="preserve">0 | </v>
      </c>
      <c r="X375" t="str">
        <v xml:space="preserve">0 | </v>
      </c>
      <c r="Y375" t="str">
        <v xml:space="preserve">0 | </v>
      </c>
      <c r="Z375" t="str">
        <v xml:space="preserve">0 | </v>
      </c>
      <c r="AA375" t="str">
        <v xml:space="preserve">0 | </v>
      </c>
      <c r="AB375" t="str">
        <v xml:space="preserve">0 | </v>
      </c>
      <c r="AC375" t="str">
        <v xml:space="preserve">0 | </v>
      </c>
      <c r="AD375" t="str">
        <v xml:space="preserve">0 | </v>
      </c>
      <c r="AE375" t="str">
        <v xml:space="preserve">0 | </v>
      </c>
      <c r="AF375" t="str">
        <v xml:space="preserve">0 | </v>
      </c>
      <c r="AG375" t="str">
        <v xml:space="preserve">0 | </v>
      </c>
      <c r="AH375" t="str">
        <v xml:space="preserve">0 | </v>
      </c>
      <c r="AI375" t="str">
        <v xml:space="preserve">0 | </v>
      </c>
      <c r="AJ375" t="str">
        <v xml:space="preserve">0 | </v>
      </c>
    </row>
    <row r="376" spans="2:36" x14ac:dyDescent="0.25">
      <c r="B376" t="str" cm="1">
        <f t="array" ref="B376:AJ376">TRANSPOSE(_xlfn._xlws.SORT(_xlfn._xlws.FILTER(plantings[planting_level]&amp;" | "&amp;plantings[planting_level_name],plantings[experiment_ID]=A376)))</f>
        <v xml:space="preserve"> | </v>
      </c>
      <c r="C376" t="str">
        <v xml:space="preserve"> | </v>
      </c>
      <c r="D376" t="str">
        <v xml:space="preserve"> | </v>
      </c>
      <c r="E376" t="str">
        <v xml:space="preserve">0 | </v>
      </c>
      <c r="F376" t="str">
        <v xml:space="preserve">0 | </v>
      </c>
      <c r="G376" t="str">
        <v xml:space="preserve">0 | </v>
      </c>
      <c r="H376" t="str">
        <v xml:space="preserve">0 | </v>
      </c>
      <c r="I376" t="str">
        <v xml:space="preserve">0 | </v>
      </c>
      <c r="J376" t="str">
        <v xml:space="preserve">0 | </v>
      </c>
      <c r="K376" t="str">
        <v xml:space="preserve">0 | </v>
      </c>
      <c r="L376" t="str">
        <v xml:space="preserve">0 | </v>
      </c>
      <c r="M376" t="str">
        <v xml:space="preserve">0 | </v>
      </c>
      <c r="N376" t="str">
        <v xml:space="preserve">0 | </v>
      </c>
      <c r="O376" t="str">
        <v xml:space="preserve">0 | </v>
      </c>
      <c r="P376" t="str">
        <v xml:space="preserve">0 | </v>
      </c>
      <c r="Q376" t="str">
        <v xml:space="preserve">0 | </v>
      </c>
      <c r="R376" t="str">
        <v xml:space="preserve">0 | </v>
      </c>
      <c r="S376" t="str">
        <v xml:space="preserve">0 | </v>
      </c>
      <c r="T376" t="str">
        <v xml:space="preserve">0 | </v>
      </c>
      <c r="U376" t="str">
        <v xml:space="preserve">0 | </v>
      </c>
      <c r="V376" t="str">
        <v xml:space="preserve">0 | </v>
      </c>
      <c r="W376" t="str">
        <v xml:space="preserve">0 | </v>
      </c>
      <c r="X376" t="str">
        <v xml:space="preserve">0 | </v>
      </c>
      <c r="Y376" t="str">
        <v xml:space="preserve">0 | </v>
      </c>
      <c r="Z376" t="str">
        <v xml:space="preserve">0 | </v>
      </c>
      <c r="AA376" t="str">
        <v xml:space="preserve">0 | </v>
      </c>
      <c r="AB376" t="str">
        <v xml:space="preserve">0 | </v>
      </c>
      <c r="AC376" t="str">
        <v xml:space="preserve">0 | </v>
      </c>
      <c r="AD376" t="str">
        <v xml:space="preserve">0 | </v>
      </c>
      <c r="AE376" t="str">
        <v xml:space="preserve">0 | </v>
      </c>
      <c r="AF376" t="str">
        <v xml:space="preserve">0 | </v>
      </c>
      <c r="AG376" t="str">
        <v xml:space="preserve">0 | </v>
      </c>
      <c r="AH376" t="str">
        <v xml:space="preserve">0 | </v>
      </c>
      <c r="AI376" t="str">
        <v xml:space="preserve">0 | </v>
      </c>
      <c r="AJ376" t="str">
        <v xml:space="preserve">0 | </v>
      </c>
    </row>
    <row r="377" spans="2:36" x14ac:dyDescent="0.25">
      <c r="B377" t="str" cm="1">
        <f t="array" ref="B377:AJ377">TRANSPOSE(_xlfn._xlws.SORT(_xlfn._xlws.FILTER(plantings[planting_level]&amp;" | "&amp;plantings[planting_level_name],plantings[experiment_ID]=A377)))</f>
        <v xml:space="preserve"> | </v>
      </c>
      <c r="C377" t="str">
        <v xml:space="preserve"> | </v>
      </c>
      <c r="D377" t="str">
        <v xml:space="preserve"> | </v>
      </c>
      <c r="E377" t="str">
        <v xml:space="preserve">0 | </v>
      </c>
      <c r="F377" t="str">
        <v xml:space="preserve">0 | </v>
      </c>
      <c r="G377" t="str">
        <v xml:space="preserve">0 | </v>
      </c>
      <c r="H377" t="str">
        <v xml:space="preserve">0 | </v>
      </c>
      <c r="I377" t="str">
        <v xml:space="preserve">0 | </v>
      </c>
      <c r="J377" t="str">
        <v xml:space="preserve">0 | </v>
      </c>
      <c r="K377" t="str">
        <v xml:space="preserve">0 | </v>
      </c>
      <c r="L377" t="str">
        <v xml:space="preserve">0 | </v>
      </c>
      <c r="M377" t="str">
        <v xml:space="preserve">0 | </v>
      </c>
      <c r="N377" t="str">
        <v xml:space="preserve">0 | </v>
      </c>
      <c r="O377" t="str">
        <v xml:space="preserve">0 | </v>
      </c>
      <c r="P377" t="str">
        <v xml:space="preserve">0 | </v>
      </c>
      <c r="Q377" t="str">
        <v xml:space="preserve">0 | </v>
      </c>
      <c r="R377" t="str">
        <v xml:space="preserve">0 | </v>
      </c>
      <c r="S377" t="str">
        <v xml:space="preserve">0 | </v>
      </c>
      <c r="T377" t="str">
        <v xml:space="preserve">0 | </v>
      </c>
      <c r="U377" t="str">
        <v xml:space="preserve">0 | </v>
      </c>
      <c r="V377" t="str">
        <v xml:space="preserve">0 | </v>
      </c>
      <c r="W377" t="str">
        <v xml:space="preserve">0 | </v>
      </c>
      <c r="X377" t="str">
        <v xml:space="preserve">0 | </v>
      </c>
      <c r="Y377" t="str">
        <v xml:space="preserve">0 | </v>
      </c>
      <c r="Z377" t="str">
        <v xml:space="preserve">0 | </v>
      </c>
      <c r="AA377" t="str">
        <v xml:space="preserve">0 | </v>
      </c>
      <c r="AB377" t="str">
        <v xml:space="preserve">0 | </v>
      </c>
      <c r="AC377" t="str">
        <v xml:space="preserve">0 | </v>
      </c>
      <c r="AD377" t="str">
        <v xml:space="preserve">0 | </v>
      </c>
      <c r="AE377" t="str">
        <v xml:space="preserve">0 | </v>
      </c>
      <c r="AF377" t="str">
        <v xml:space="preserve">0 | </v>
      </c>
      <c r="AG377" t="str">
        <v xml:space="preserve">0 | </v>
      </c>
      <c r="AH377" t="str">
        <v xml:space="preserve">0 | </v>
      </c>
      <c r="AI377" t="str">
        <v xml:space="preserve">0 | </v>
      </c>
      <c r="AJ377" t="str">
        <v xml:space="preserve">0 | </v>
      </c>
    </row>
    <row r="378" spans="2:36" x14ac:dyDescent="0.25">
      <c r="B378" t="str" cm="1">
        <f t="array" ref="B378:AJ378">TRANSPOSE(_xlfn._xlws.SORT(_xlfn._xlws.FILTER(plantings[planting_level]&amp;" | "&amp;plantings[planting_level_name],plantings[experiment_ID]=A378)))</f>
        <v xml:space="preserve"> | </v>
      </c>
      <c r="C378" t="str">
        <v xml:space="preserve"> | </v>
      </c>
      <c r="D378" t="str">
        <v xml:space="preserve"> | </v>
      </c>
      <c r="E378" t="str">
        <v xml:space="preserve">0 | </v>
      </c>
      <c r="F378" t="str">
        <v xml:space="preserve">0 | </v>
      </c>
      <c r="G378" t="str">
        <v xml:space="preserve">0 | </v>
      </c>
      <c r="H378" t="str">
        <v xml:space="preserve">0 | </v>
      </c>
      <c r="I378" t="str">
        <v xml:space="preserve">0 | </v>
      </c>
      <c r="J378" t="str">
        <v xml:space="preserve">0 | </v>
      </c>
      <c r="K378" t="str">
        <v xml:space="preserve">0 | </v>
      </c>
      <c r="L378" t="str">
        <v xml:space="preserve">0 | </v>
      </c>
      <c r="M378" t="str">
        <v xml:space="preserve">0 | </v>
      </c>
      <c r="N378" t="str">
        <v xml:space="preserve">0 | </v>
      </c>
      <c r="O378" t="str">
        <v xml:space="preserve">0 | </v>
      </c>
      <c r="P378" t="str">
        <v xml:space="preserve">0 | </v>
      </c>
      <c r="Q378" t="str">
        <v xml:space="preserve">0 | </v>
      </c>
      <c r="R378" t="str">
        <v xml:space="preserve">0 | </v>
      </c>
      <c r="S378" t="str">
        <v xml:space="preserve">0 | </v>
      </c>
      <c r="T378" t="str">
        <v xml:space="preserve">0 | </v>
      </c>
      <c r="U378" t="str">
        <v xml:space="preserve">0 | </v>
      </c>
      <c r="V378" t="str">
        <v xml:space="preserve">0 | </v>
      </c>
      <c r="W378" t="str">
        <v xml:space="preserve">0 | </v>
      </c>
      <c r="X378" t="str">
        <v xml:space="preserve">0 | </v>
      </c>
      <c r="Y378" t="str">
        <v xml:space="preserve">0 | </v>
      </c>
      <c r="Z378" t="str">
        <v xml:space="preserve">0 | </v>
      </c>
      <c r="AA378" t="str">
        <v xml:space="preserve">0 | </v>
      </c>
      <c r="AB378" t="str">
        <v xml:space="preserve">0 | </v>
      </c>
      <c r="AC378" t="str">
        <v xml:space="preserve">0 | </v>
      </c>
      <c r="AD378" t="str">
        <v xml:space="preserve">0 | </v>
      </c>
      <c r="AE378" t="str">
        <v xml:space="preserve">0 | </v>
      </c>
      <c r="AF378" t="str">
        <v xml:space="preserve">0 | </v>
      </c>
      <c r="AG378" t="str">
        <v xml:space="preserve">0 | </v>
      </c>
      <c r="AH378" t="str">
        <v xml:space="preserve">0 | </v>
      </c>
      <c r="AI378" t="str">
        <v xml:space="preserve">0 | </v>
      </c>
      <c r="AJ378" t="str">
        <v xml:space="preserve">0 | </v>
      </c>
    </row>
    <row r="379" spans="2:36" x14ac:dyDescent="0.25">
      <c r="B379" t="str" cm="1">
        <f t="array" ref="B379:AJ379">TRANSPOSE(_xlfn._xlws.SORT(_xlfn._xlws.FILTER(plantings[planting_level]&amp;" | "&amp;plantings[planting_level_name],plantings[experiment_ID]=A379)))</f>
        <v xml:space="preserve"> | </v>
      </c>
      <c r="C379" t="str">
        <v xml:space="preserve"> | </v>
      </c>
      <c r="D379" t="str">
        <v xml:space="preserve"> | </v>
      </c>
      <c r="E379" t="str">
        <v xml:space="preserve">0 | </v>
      </c>
      <c r="F379" t="str">
        <v xml:space="preserve">0 | </v>
      </c>
      <c r="G379" t="str">
        <v xml:space="preserve">0 | </v>
      </c>
      <c r="H379" t="str">
        <v xml:space="preserve">0 | </v>
      </c>
      <c r="I379" t="str">
        <v xml:space="preserve">0 | </v>
      </c>
      <c r="J379" t="str">
        <v xml:space="preserve">0 | </v>
      </c>
      <c r="K379" t="str">
        <v xml:space="preserve">0 | </v>
      </c>
      <c r="L379" t="str">
        <v xml:space="preserve">0 | </v>
      </c>
      <c r="M379" t="str">
        <v xml:space="preserve">0 | </v>
      </c>
      <c r="N379" t="str">
        <v xml:space="preserve">0 | </v>
      </c>
      <c r="O379" t="str">
        <v xml:space="preserve">0 | </v>
      </c>
      <c r="P379" t="str">
        <v xml:space="preserve">0 | </v>
      </c>
      <c r="Q379" t="str">
        <v xml:space="preserve">0 | </v>
      </c>
      <c r="R379" t="str">
        <v xml:space="preserve">0 | </v>
      </c>
      <c r="S379" t="str">
        <v xml:space="preserve">0 | </v>
      </c>
      <c r="T379" t="str">
        <v xml:space="preserve">0 | </v>
      </c>
      <c r="U379" t="str">
        <v xml:space="preserve">0 | </v>
      </c>
      <c r="V379" t="str">
        <v xml:space="preserve">0 | </v>
      </c>
      <c r="W379" t="str">
        <v xml:space="preserve">0 | </v>
      </c>
      <c r="X379" t="str">
        <v xml:space="preserve">0 | </v>
      </c>
      <c r="Y379" t="str">
        <v xml:space="preserve">0 | </v>
      </c>
      <c r="Z379" t="str">
        <v xml:space="preserve">0 | </v>
      </c>
      <c r="AA379" t="str">
        <v xml:space="preserve">0 | </v>
      </c>
      <c r="AB379" t="str">
        <v xml:space="preserve">0 | </v>
      </c>
      <c r="AC379" t="str">
        <v xml:space="preserve">0 | </v>
      </c>
      <c r="AD379" t="str">
        <v xml:space="preserve">0 | </v>
      </c>
      <c r="AE379" t="str">
        <v xml:space="preserve">0 | </v>
      </c>
      <c r="AF379" t="str">
        <v xml:space="preserve">0 | </v>
      </c>
      <c r="AG379" t="str">
        <v xml:space="preserve">0 | </v>
      </c>
      <c r="AH379" t="str">
        <v xml:space="preserve">0 | </v>
      </c>
      <c r="AI379" t="str">
        <v xml:space="preserve">0 | </v>
      </c>
      <c r="AJ379" t="str">
        <v xml:space="preserve">0 | </v>
      </c>
    </row>
    <row r="380" spans="2:36" x14ac:dyDescent="0.25">
      <c r="B380" t="str" cm="1">
        <f t="array" ref="B380:AJ380">TRANSPOSE(_xlfn._xlws.SORT(_xlfn._xlws.FILTER(plantings[planting_level]&amp;" | "&amp;plantings[planting_level_name],plantings[experiment_ID]=A380)))</f>
        <v xml:space="preserve"> | </v>
      </c>
      <c r="C380" t="str">
        <v xml:space="preserve"> | </v>
      </c>
      <c r="D380" t="str">
        <v xml:space="preserve"> | </v>
      </c>
      <c r="E380" t="str">
        <v xml:space="preserve">0 | </v>
      </c>
      <c r="F380" t="str">
        <v xml:space="preserve">0 | </v>
      </c>
      <c r="G380" t="str">
        <v xml:space="preserve">0 | </v>
      </c>
      <c r="H380" t="str">
        <v xml:space="preserve">0 | </v>
      </c>
      <c r="I380" t="str">
        <v xml:space="preserve">0 | </v>
      </c>
      <c r="J380" t="str">
        <v xml:space="preserve">0 | </v>
      </c>
      <c r="K380" t="str">
        <v xml:space="preserve">0 | </v>
      </c>
      <c r="L380" t="str">
        <v xml:space="preserve">0 | </v>
      </c>
      <c r="M380" t="str">
        <v xml:space="preserve">0 | </v>
      </c>
      <c r="N380" t="str">
        <v xml:space="preserve">0 | </v>
      </c>
      <c r="O380" t="str">
        <v xml:space="preserve">0 | </v>
      </c>
      <c r="P380" t="str">
        <v xml:space="preserve">0 | </v>
      </c>
      <c r="Q380" t="str">
        <v xml:space="preserve">0 | </v>
      </c>
      <c r="R380" t="str">
        <v xml:space="preserve">0 | </v>
      </c>
      <c r="S380" t="str">
        <v xml:space="preserve">0 | </v>
      </c>
      <c r="T380" t="str">
        <v xml:space="preserve">0 | </v>
      </c>
      <c r="U380" t="str">
        <v xml:space="preserve">0 | </v>
      </c>
      <c r="V380" t="str">
        <v xml:space="preserve">0 | </v>
      </c>
      <c r="W380" t="str">
        <v xml:space="preserve">0 | </v>
      </c>
      <c r="X380" t="str">
        <v xml:space="preserve">0 | </v>
      </c>
      <c r="Y380" t="str">
        <v xml:space="preserve">0 | </v>
      </c>
      <c r="Z380" t="str">
        <v xml:space="preserve">0 | </v>
      </c>
      <c r="AA380" t="str">
        <v xml:space="preserve">0 | </v>
      </c>
      <c r="AB380" t="str">
        <v xml:space="preserve">0 | </v>
      </c>
      <c r="AC380" t="str">
        <v xml:space="preserve">0 | </v>
      </c>
      <c r="AD380" t="str">
        <v xml:space="preserve">0 | </v>
      </c>
      <c r="AE380" t="str">
        <v xml:space="preserve">0 | </v>
      </c>
      <c r="AF380" t="str">
        <v xml:space="preserve">0 | </v>
      </c>
      <c r="AG380" t="str">
        <v xml:space="preserve">0 | </v>
      </c>
      <c r="AH380" t="str">
        <v xml:space="preserve">0 | </v>
      </c>
      <c r="AI380" t="str">
        <v xml:space="preserve">0 | </v>
      </c>
      <c r="AJ380" t="str">
        <v xml:space="preserve">0 | </v>
      </c>
    </row>
    <row r="381" spans="2:36" x14ac:dyDescent="0.25">
      <c r="B381" t="str" cm="1">
        <f t="array" ref="B381:AJ381">TRANSPOSE(_xlfn._xlws.SORT(_xlfn._xlws.FILTER(plantings[planting_level]&amp;" | "&amp;plantings[planting_level_name],plantings[experiment_ID]=A381)))</f>
        <v xml:space="preserve"> | </v>
      </c>
      <c r="C381" t="str">
        <v xml:space="preserve"> | </v>
      </c>
      <c r="D381" t="str">
        <v xml:space="preserve"> | </v>
      </c>
      <c r="E381" t="str">
        <v xml:space="preserve">0 | </v>
      </c>
      <c r="F381" t="str">
        <v xml:space="preserve">0 | </v>
      </c>
      <c r="G381" t="str">
        <v xml:space="preserve">0 | </v>
      </c>
      <c r="H381" t="str">
        <v xml:space="preserve">0 | </v>
      </c>
      <c r="I381" t="str">
        <v xml:space="preserve">0 | </v>
      </c>
      <c r="J381" t="str">
        <v xml:space="preserve">0 | </v>
      </c>
      <c r="K381" t="str">
        <v xml:space="preserve">0 | </v>
      </c>
      <c r="L381" t="str">
        <v xml:space="preserve">0 | </v>
      </c>
      <c r="M381" t="str">
        <v xml:space="preserve">0 | </v>
      </c>
      <c r="N381" t="str">
        <v xml:space="preserve">0 | </v>
      </c>
      <c r="O381" t="str">
        <v xml:space="preserve">0 | </v>
      </c>
      <c r="P381" t="str">
        <v xml:space="preserve">0 | </v>
      </c>
      <c r="Q381" t="str">
        <v xml:space="preserve">0 | </v>
      </c>
      <c r="R381" t="str">
        <v xml:space="preserve">0 | </v>
      </c>
      <c r="S381" t="str">
        <v xml:space="preserve">0 | </v>
      </c>
      <c r="T381" t="str">
        <v xml:space="preserve">0 | </v>
      </c>
      <c r="U381" t="str">
        <v xml:space="preserve">0 | </v>
      </c>
      <c r="V381" t="str">
        <v xml:space="preserve">0 | </v>
      </c>
      <c r="W381" t="str">
        <v xml:space="preserve">0 | </v>
      </c>
      <c r="X381" t="str">
        <v xml:space="preserve">0 | </v>
      </c>
      <c r="Y381" t="str">
        <v xml:space="preserve">0 | </v>
      </c>
      <c r="Z381" t="str">
        <v xml:space="preserve">0 | </v>
      </c>
      <c r="AA381" t="str">
        <v xml:space="preserve">0 | </v>
      </c>
      <c r="AB381" t="str">
        <v xml:space="preserve">0 | </v>
      </c>
      <c r="AC381" t="str">
        <v xml:space="preserve">0 | </v>
      </c>
      <c r="AD381" t="str">
        <v xml:space="preserve">0 | </v>
      </c>
      <c r="AE381" t="str">
        <v xml:space="preserve">0 | </v>
      </c>
      <c r="AF381" t="str">
        <v xml:space="preserve">0 | </v>
      </c>
      <c r="AG381" t="str">
        <v xml:space="preserve">0 | </v>
      </c>
      <c r="AH381" t="str">
        <v xml:space="preserve">0 | </v>
      </c>
      <c r="AI381" t="str">
        <v xml:space="preserve">0 | </v>
      </c>
      <c r="AJ381" t="str">
        <v xml:space="preserve">0 | </v>
      </c>
    </row>
    <row r="382" spans="2:36" x14ac:dyDescent="0.25">
      <c r="B382" t="str" cm="1">
        <f t="array" ref="B382:AJ382">TRANSPOSE(_xlfn._xlws.SORT(_xlfn._xlws.FILTER(plantings[planting_level]&amp;" | "&amp;plantings[planting_level_name],plantings[experiment_ID]=A382)))</f>
        <v xml:space="preserve"> | </v>
      </c>
      <c r="C382" t="str">
        <v xml:space="preserve"> | </v>
      </c>
      <c r="D382" t="str">
        <v xml:space="preserve"> | </v>
      </c>
      <c r="E382" t="str">
        <v xml:space="preserve">0 | </v>
      </c>
      <c r="F382" t="str">
        <v xml:space="preserve">0 | </v>
      </c>
      <c r="G382" t="str">
        <v xml:space="preserve">0 | </v>
      </c>
      <c r="H382" t="str">
        <v xml:space="preserve">0 | </v>
      </c>
      <c r="I382" t="str">
        <v xml:space="preserve">0 | </v>
      </c>
      <c r="J382" t="str">
        <v xml:space="preserve">0 | </v>
      </c>
      <c r="K382" t="str">
        <v xml:space="preserve">0 | </v>
      </c>
      <c r="L382" t="str">
        <v xml:space="preserve">0 | </v>
      </c>
      <c r="M382" t="str">
        <v xml:space="preserve">0 | </v>
      </c>
      <c r="N382" t="str">
        <v xml:space="preserve">0 | </v>
      </c>
      <c r="O382" t="str">
        <v xml:space="preserve">0 | </v>
      </c>
      <c r="P382" t="str">
        <v xml:space="preserve">0 | </v>
      </c>
      <c r="Q382" t="str">
        <v xml:space="preserve">0 | </v>
      </c>
      <c r="R382" t="str">
        <v xml:space="preserve">0 | </v>
      </c>
      <c r="S382" t="str">
        <v xml:space="preserve">0 | </v>
      </c>
      <c r="T382" t="str">
        <v xml:space="preserve">0 | </v>
      </c>
      <c r="U382" t="str">
        <v xml:space="preserve">0 | </v>
      </c>
      <c r="V382" t="str">
        <v xml:space="preserve">0 | </v>
      </c>
      <c r="W382" t="str">
        <v xml:space="preserve">0 | </v>
      </c>
      <c r="X382" t="str">
        <v xml:space="preserve">0 | </v>
      </c>
      <c r="Y382" t="str">
        <v xml:space="preserve">0 | </v>
      </c>
      <c r="Z382" t="str">
        <v xml:space="preserve">0 | </v>
      </c>
      <c r="AA382" t="str">
        <v xml:space="preserve">0 | </v>
      </c>
      <c r="AB382" t="str">
        <v xml:space="preserve">0 | </v>
      </c>
      <c r="AC382" t="str">
        <v xml:space="preserve">0 | </v>
      </c>
      <c r="AD382" t="str">
        <v xml:space="preserve">0 | </v>
      </c>
      <c r="AE382" t="str">
        <v xml:space="preserve">0 | </v>
      </c>
      <c r="AF382" t="str">
        <v xml:space="preserve">0 | </v>
      </c>
      <c r="AG382" t="str">
        <v xml:space="preserve">0 | </v>
      </c>
      <c r="AH382" t="str">
        <v xml:space="preserve">0 | </v>
      </c>
      <c r="AI382" t="str">
        <v xml:space="preserve">0 | </v>
      </c>
      <c r="AJ382" t="str">
        <v xml:space="preserve">0 | </v>
      </c>
    </row>
    <row r="383" spans="2:36" x14ac:dyDescent="0.25">
      <c r="B383" t="str" cm="1">
        <f t="array" ref="B383:AJ383">TRANSPOSE(_xlfn._xlws.SORT(_xlfn._xlws.FILTER(plantings[planting_level]&amp;" | "&amp;plantings[planting_level_name],plantings[experiment_ID]=A383)))</f>
        <v xml:space="preserve"> | </v>
      </c>
      <c r="C383" t="str">
        <v xml:space="preserve"> | </v>
      </c>
      <c r="D383" t="str">
        <v xml:space="preserve"> | </v>
      </c>
      <c r="E383" t="str">
        <v xml:space="preserve">0 | </v>
      </c>
      <c r="F383" t="str">
        <v xml:space="preserve">0 | </v>
      </c>
      <c r="G383" t="str">
        <v xml:space="preserve">0 | </v>
      </c>
      <c r="H383" t="str">
        <v xml:space="preserve">0 | </v>
      </c>
      <c r="I383" t="str">
        <v xml:space="preserve">0 | </v>
      </c>
      <c r="J383" t="str">
        <v xml:space="preserve">0 | </v>
      </c>
      <c r="K383" t="str">
        <v xml:space="preserve">0 | </v>
      </c>
      <c r="L383" t="str">
        <v xml:space="preserve">0 | </v>
      </c>
      <c r="M383" t="str">
        <v xml:space="preserve">0 | </v>
      </c>
      <c r="N383" t="str">
        <v xml:space="preserve">0 | </v>
      </c>
      <c r="O383" t="str">
        <v xml:space="preserve">0 | </v>
      </c>
      <c r="P383" t="str">
        <v xml:space="preserve">0 | </v>
      </c>
      <c r="Q383" t="str">
        <v xml:space="preserve">0 | </v>
      </c>
      <c r="R383" t="str">
        <v xml:space="preserve">0 | </v>
      </c>
      <c r="S383" t="str">
        <v xml:space="preserve">0 | </v>
      </c>
      <c r="T383" t="str">
        <v xml:space="preserve">0 | </v>
      </c>
      <c r="U383" t="str">
        <v xml:space="preserve">0 | </v>
      </c>
      <c r="V383" t="str">
        <v xml:space="preserve">0 | </v>
      </c>
      <c r="W383" t="str">
        <v xml:space="preserve">0 | </v>
      </c>
      <c r="X383" t="str">
        <v xml:space="preserve">0 | </v>
      </c>
      <c r="Y383" t="str">
        <v xml:space="preserve">0 | </v>
      </c>
      <c r="Z383" t="str">
        <v xml:space="preserve">0 | </v>
      </c>
      <c r="AA383" t="str">
        <v xml:space="preserve">0 | </v>
      </c>
      <c r="AB383" t="str">
        <v xml:space="preserve">0 | </v>
      </c>
      <c r="AC383" t="str">
        <v xml:space="preserve">0 | </v>
      </c>
      <c r="AD383" t="str">
        <v xml:space="preserve">0 | </v>
      </c>
      <c r="AE383" t="str">
        <v xml:space="preserve">0 | </v>
      </c>
      <c r="AF383" t="str">
        <v xml:space="preserve">0 | </v>
      </c>
      <c r="AG383" t="str">
        <v xml:space="preserve">0 | </v>
      </c>
      <c r="AH383" t="str">
        <v xml:space="preserve">0 | </v>
      </c>
      <c r="AI383" t="str">
        <v xml:space="preserve">0 | </v>
      </c>
      <c r="AJ383" t="str">
        <v xml:space="preserve">0 | </v>
      </c>
    </row>
    <row r="384" spans="2:36" x14ac:dyDescent="0.25">
      <c r="B384" t="str" cm="1">
        <f t="array" ref="B384:AJ384">TRANSPOSE(_xlfn._xlws.SORT(_xlfn._xlws.FILTER(plantings[planting_level]&amp;" | "&amp;plantings[planting_level_name],plantings[experiment_ID]=A384)))</f>
        <v xml:space="preserve"> | </v>
      </c>
      <c r="C384" t="str">
        <v xml:space="preserve"> | </v>
      </c>
      <c r="D384" t="str">
        <v xml:space="preserve"> | </v>
      </c>
      <c r="E384" t="str">
        <v xml:space="preserve">0 | </v>
      </c>
      <c r="F384" t="str">
        <v xml:space="preserve">0 | </v>
      </c>
      <c r="G384" t="str">
        <v xml:space="preserve">0 | </v>
      </c>
      <c r="H384" t="str">
        <v xml:space="preserve">0 | </v>
      </c>
      <c r="I384" t="str">
        <v xml:space="preserve">0 | </v>
      </c>
      <c r="J384" t="str">
        <v xml:space="preserve">0 | </v>
      </c>
      <c r="K384" t="str">
        <v xml:space="preserve">0 | </v>
      </c>
      <c r="L384" t="str">
        <v xml:space="preserve">0 | </v>
      </c>
      <c r="M384" t="str">
        <v xml:space="preserve">0 | </v>
      </c>
      <c r="N384" t="str">
        <v xml:space="preserve">0 | </v>
      </c>
      <c r="O384" t="str">
        <v xml:space="preserve">0 | </v>
      </c>
      <c r="P384" t="str">
        <v xml:space="preserve">0 | </v>
      </c>
      <c r="Q384" t="str">
        <v xml:space="preserve">0 | </v>
      </c>
      <c r="R384" t="str">
        <v xml:space="preserve">0 | </v>
      </c>
      <c r="S384" t="str">
        <v xml:space="preserve">0 | </v>
      </c>
      <c r="T384" t="str">
        <v xml:space="preserve">0 | </v>
      </c>
      <c r="U384" t="str">
        <v xml:space="preserve">0 | </v>
      </c>
      <c r="V384" t="str">
        <v xml:space="preserve">0 | </v>
      </c>
      <c r="W384" t="str">
        <v xml:space="preserve">0 | </v>
      </c>
      <c r="X384" t="str">
        <v xml:space="preserve">0 | </v>
      </c>
      <c r="Y384" t="str">
        <v xml:space="preserve">0 | </v>
      </c>
      <c r="Z384" t="str">
        <v xml:space="preserve">0 | </v>
      </c>
      <c r="AA384" t="str">
        <v xml:space="preserve">0 | </v>
      </c>
      <c r="AB384" t="str">
        <v xml:space="preserve">0 | </v>
      </c>
      <c r="AC384" t="str">
        <v xml:space="preserve">0 | </v>
      </c>
      <c r="AD384" t="str">
        <v xml:space="preserve">0 | </v>
      </c>
      <c r="AE384" t="str">
        <v xml:space="preserve">0 | </v>
      </c>
      <c r="AF384" t="str">
        <v xml:space="preserve">0 | </v>
      </c>
      <c r="AG384" t="str">
        <v xml:space="preserve">0 | </v>
      </c>
      <c r="AH384" t="str">
        <v xml:space="preserve">0 | </v>
      </c>
      <c r="AI384" t="str">
        <v xml:space="preserve">0 | </v>
      </c>
      <c r="AJ384" t="str">
        <v xml:space="preserve">0 | </v>
      </c>
    </row>
    <row r="385" spans="2:36" x14ac:dyDescent="0.25">
      <c r="B385" t="str" cm="1">
        <f t="array" ref="B385:AJ385">TRANSPOSE(_xlfn._xlws.SORT(_xlfn._xlws.FILTER(plantings[planting_level]&amp;" | "&amp;plantings[planting_level_name],plantings[experiment_ID]=A385)))</f>
        <v xml:space="preserve"> | </v>
      </c>
      <c r="C385" t="str">
        <v xml:space="preserve"> | </v>
      </c>
      <c r="D385" t="str">
        <v xml:space="preserve"> | </v>
      </c>
      <c r="E385" t="str">
        <v xml:space="preserve">0 | </v>
      </c>
      <c r="F385" t="str">
        <v xml:space="preserve">0 | </v>
      </c>
      <c r="G385" t="str">
        <v xml:space="preserve">0 | </v>
      </c>
      <c r="H385" t="str">
        <v xml:space="preserve">0 | </v>
      </c>
      <c r="I385" t="str">
        <v xml:space="preserve">0 | </v>
      </c>
      <c r="J385" t="str">
        <v xml:space="preserve">0 | </v>
      </c>
      <c r="K385" t="str">
        <v xml:space="preserve">0 | </v>
      </c>
      <c r="L385" t="str">
        <v xml:space="preserve">0 | </v>
      </c>
      <c r="M385" t="str">
        <v xml:space="preserve">0 | </v>
      </c>
      <c r="N385" t="str">
        <v xml:space="preserve">0 | </v>
      </c>
      <c r="O385" t="str">
        <v xml:space="preserve">0 | </v>
      </c>
      <c r="P385" t="str">
        <v xml:space="preserve">0 | </v>
      </c>
      <c r="Q385" t="str">
        <v xml:space="preserve">0 | </v>
      </c>
      <c r="R385" t="str">
        <v xml:space="preserve">0 | </v>
      </c>
      <c r="S385" t="str">
        <v xml:space="preserve">0 | </v>
      </c>
      <c r="T385" t="str">
        <v xml:space="preserve">0 | </v>
      </c>
      <c r="U385" t="str">
        <v xml:space="preserve">0 | </v>
      </c>
      <c r="V385" t="str">
        <v xml:space="preserve">0 | </v>
      </c>
      <c r="W385" t="str">
        <v xml:space="preserve">0 | </v>
      </c>
      <c r="X385" t="str">
        <v xml:space="preserve">0 | </v>
      </c>
      <c r="Y385" t="str">
        <v xml:space="preserve">0 | </v>
      </c>
      <c r="Z385" t="str">
        <v xml:space="preserve">0 | </v>
      </c>
      <c r="AA385" t="str">
        <v xml:space="preserve">0 | </v>
      </c>
      <c r="AB385" t="str">
        <v xml:space="preserve">0 | </v>
      </c>
      <c r="AC385" t="str">
        <v xml:space="preserve">0 | </v>
      </c>
      <c r="AD385" t="str">
        <v xml:space="preserve">0 | </v>
      </c>
      <c r="AE385" t="str">
        <v xml:space="preserve">0 | </v>
      </c>
      <c r="AF385" t="str">
        <v xml:space="preserve">0 | </v>
      </c>
      <c r="AG385" t="str">
        <v xml:space="preserve">0 | </v>
      </c>
      <c r="AH385" t="str">
        <v xml:space="preserve">0 | </v>
      </c>
      <c r="AI385" t="str">
        <v xml:space="preserve">0 | </v>
      </c>
      <c r="AJ385" t="str">
        <v xml:space="preserve">0 | </v>
      </c>
    </row>
    <row r="386" spans="2:36" x14ac:dyDescent="0.25">
      <c r="B386" t="str" cm="1">
        <f t="array" ref="B386:AJ386">TRANSPOSE(_xlfn._xlws.SORT(_xlfn._xlws.FILTER(plantings[planting_level]&amp;" | "&amp;plantings[planting_level_name],plantings[experiment_ID]=A386)))</f>
        <v xml:space="preserve"> | </v>
      </c>
      <c r="C386" t="str">
        <v xml:space="preserve"> | </v>
      </c>
      <c r="D386" t="str">
        <v xml:space="preserve"> | </v>
      </c>
      <c r="E386" t="str">
        <v xml:space="preserve">0 | </v>
      </c>
      <c r="F386" t="str">
        <v xml:space="preserve">0 | </v>
      </c>
      <c r="G386" t="str">
        <v xml:space="preserve">0 | </v>
      </c>
      <c r="H386" t="str">
        <v xml:space="preserve">0 | </v>
      </c>
      <c r="I386" t="str">
        <v xml:space="preserve">0 | </v>
      </c>
      <c r="J386" t="str">
        <v xml:space="preserve">0 | </v>
      </c>
      <c r="K386" t="str">
        <v xml:space="preserve">0 | </v>
      </c>
      <c r="L386" t="str">
        <v xml:space="preserve">0 | </v>
      </c>
      <c r="M386" t="str">
        <v xml:space="preserve">0 | </v>
      </c>
      <c r="N386" t="str">
        <v xml:space="preserve">0 | </v>
      </c>
      <c r="O386" t="str">
        <v xml:space="preserve">0 | </v>
      </c>
      <c r="P386" t="str">
        <v xml:space="preserve">0 | </v>
      </c>
      <c r="Q386" t="str">
        <v xml:space="preserve">0 | </v>
      </c>
      <c r="R386" t="str">
        <v xml:space="preserve">0 | </v>
      </c>
      <c r="S386" t="str">
        <v xml:space="preserve">0 | </v>
      </c>
      <c r="T386" t="str">
        <v xml:space="preserve">0 | </v>
      </c>
      <c r="U386" t="str">
        <v xml:space="preserve">0 | </v>
      </c>
      <c r="V386" t="str">
        <v xml:space="preserve">0 | </v>
      </c>
      <c r="W386" t="str">
        <v xml:space="preserve">0 | </v>
      </c>
      <c r="X386" t="str">
        <v xml:space="preserve">0 | </v>
      </c>
      <c r="Y386" t="str">
        <v xml:space="preserve">0 | </v>
      </c>
      <c r="Z386" t="str">
        <v xml:space="preserve">0 | </v>
      </c>
      <c r="AA386" t="str">
        <v xml:space="preserve">0 | </v>
      </c>
      <c r="AB386" t="str">
        <v xml:space="preserve">0 | </v>
      </c>
      <c r="AC386" t="str">
        <v xml:space="preserve">0 | </v>
      </c>
      <c r="AD386" t="str">
        <v xml:space="preserve">0 | </v>
      </c>
      <c r="AE386" t="str">
        <v xml:space="preserve">0 | </v>
      </c>
      <c r="AF386" t="str">
        <v xml:space="preserve">0 | </v>
      </c>
      <c r="AG386" t="str">
        <v xml:space="preserve">0 | </v>
      </c>
      <c r="AH386" t="str">
        <v xml:space="preserve">0 | </v>
      </c>
      <c r="AI386" t="str">
        <v xml:space="preserve">0 | </v>
      </c>
      <c r="AJ386" t="str">
        <v xml:space="preserve">0 | </v>
      </c>
    </row>
    <row r="387" spans="2:36" x14ac:dyDescent="0.25">
      <c r="B387" t="str" cm="1">
        <f t="array" ref="B387:AJ387">TRANSPOSE(_xlfn._xlws.SORT(_xlfn._xlws.FILTER(plantings[planting_level]&amp;" | "&amp;plantings[planting_level_name],plantings[experiment_ID]=A387)))</f>
        <v xml:space="preserve"> | </v>
      </c>
      <c r="C387" t="str">
        <v xml:space="preserve"> | </v>
      </c>
      <c r="D387" t="str">
        <v xml:space="preserve"> | </v>
      </c>
      <c r="E387" t="str">
        <v xml:space="preserve">0 | </v>
      </c>
      <c r="F387" t="str">
        <v xml:space="preserve">0 | </v>
      </c>
      <c r="G387" t="str">
        <v xml:space="preserve">0 | </v>
      </c>
      <c r="H387" t="str">
        <v xml:space="preserve">0 | </v>
      </c>
      <c r="I387" t="str">
        <v xml:space="preserve">0 | </v>
      </c>
      <c r="J387" t="str">
        <v xml:space="preserve">0 | </v>
      </c>
      <c r="K387" t="str">
        <v xml:space="preserve">0 | </v>
      </c>
      <c r="L387" t="str">
        <v xml:space="preserve">0 | </v>
      </c>
      <c r="M387" t="str">
        <v xml:space="preserve">0 | </v>
      </c>
      <c r="N387" t="str">
        <v xml:space="preserve">0 | </v>
      </c>
      <c r="O387" t="str">
        <v xml:space="preserve">0 | </v>
      </c>
      <c r="P387" t="str">
        <v xml:space="preserve">0 | </v>
      </c>
      <c r="Q387" t="str">
        <v xml:space="preserve">0 | </v>
      </c>
      <c r="R387" t="str">
        <v xml:space="preserve">0 | </v>
      </c>
      <c r="S387" t="str">
        <v xml:space="preserve">0 | </v>
      </c>
      <c r="T387" t="str">
        <v xml:space="preserve">0 | </v>
      </c>
      <c r="U387" t="str">
        <v xml:space="preserve">0 | </v>
      </c>
      <c r="V387" t="str">
        <v xml:space="preserve">0 | </v>
      </c>
      <c r="W387" t="str">
        <v xml:space="preserve">0 | </v>
      </c>
      <c r="X387" t="str">
        <v xml:space="preserve">0 | </v>
      </c>
      <c r="Y387" t="str">
        <v xml:space="preserve">0 | </v>
      </c>
      <c r="Z387" t="str">
        <v xml:space="preserve">0 | </v>
      </c>
      <c r="AA387" t="str">
        <v xml:space="preserve">0 | </v>
      </c>
      <c r="AB387" t="str">
        <v xml:space="preserve">0 | </v>
      </c>
      <c r="AC387" t="str">
        <v xml:space="preserve">0 | </v>
      </c>
      <c r="AD387" t="str">
        <v xml:space="preserve">0 | </v>
      </c>
      <c r="AE387" t="str">
        <v xml:space="preserve">0 | </v>
      </c>
      <c r="AF387" t="str">
        <v xml:space="preserve">0 | </v>
      </c>
      <c r="AG387" t="str">
        <v xml:space="preserve">0 | </v>
      </c>
      <c r="AH387" t="str">
        <v xml:space="preserve">0 | </v>
      </c>
      <c r="AI387" t="str">
        <v xml:space="preserve">0 | </v>
      </c>
      <c r="AJ387" t="str">
        <v xml:space="preserve">0 | </v>
      </c>
    </row>
    <row r="388" spans="2:36" x14ac:dyDescent="0.25">
      <c r="B388" t="str" cm="1">
        <f t="array" ref="B388:AJ388">TRANSPOSE(_xlfn._xlws.SORT(_xlfn._xlws.FILTER(plantings[planting_level]&amp;" | "&amp;plantings[planting_level_name],plantings[experiment_ID]=A388)))</f>
        <v xml:space="preserve"> | </v>
      </c>
      <c r="C388" t="str">
        <v xml:space="preserve"> | </v>
      </c>
      <c r="D388" t="str">
        <v xml:space="preserve"> | </v>
      </c>
      <c r="E388" t="str">
        <v xml:space="preserve">0 | </v>
      </c>
      <c r="F388" t="str">
        <v xml:space="preserve">0 | </v>
      </c>
      <c r="G388" t="str">
        <v xml:space="preserve">0 | </v>
      </c>
      <c r="H388" t="str">
        <v xml:space="preserve">0 | </v>
      </c>
      <c r="I388" t="str">
        <v xml:space="preserve">0 | </v>
      </c>
      <c r="J388" t="str">
        <v xml:space="preserve">0 | </v>
      </c>
      <c r="K388" t="str">
        <v xml:space="preserve">0 | </v>
      </c>
      <c r="L388" t="str">
        <v xml:space="preserve">0 | </v>
      </c>
      <c r="M388" t="str">
        <v xml:space="preserve">0 | </v>
      </c>
      <c r="N388" t="str">
        <v xml:space="preserve">0 | </v>
      </c>
      <c r="O388" t="str">
        <v xml:space="preserve">0 | </v>
      </c>
      <c r="P388" t="str">
        <v xml:space="preserve">0 | </v>
      </c>
      <c r="Q388" t="str">
        <v xml:space="preserve">0 | </v>
      </c>
      <c r="R388" t="str">
        <v xml:space="preserve">0 | </v>
      </c>
      <c r="S388" t="str">
        <v xml:space="preserve">0 | </v>
      </c>
      <c r="T388" t="str">
        <v xml:space="preserve">0 | </v>
      </c>
      <c r="U388" t="str">
        <v xml:space="preserve">0 | </v>
      </c>
      <c r="V388" t="str">
        <v xml:space="preserve">0 | </v>
      </c>
      <c r="W388" t="str">
        <v xml:space="preserve">0 | </v>
      </c>
      <c r="X388" t="str">
        <v xml:space="preserve">0 | </v>
      </c>
      <c r="Y388" t="str">
        <v xml:space="preserve">0 | </v>
      </c>
      <c r="Z388" t="str">
        <v xml:space="preserve">0 | </v>
      </c>
      <c r="AA388" t="str">
        <v xml:space="preserve">0 | </v>
      </c>
      <c r="AB388" t="str">
        <v xml:space="preserve">0 | </v>
      </c>
      <c r="AC388" t="str">
        <v xml:space="preserve">0 | </v>
      </c>
      <c r="AD388" t="str">
        <v xml:space="preserve">0 | </v>
      </c>
      <c r="AE388" t="str">
        <v xml:space="preserve">0 | </v>
      </c>
      <c r="AF388" t="str">
        <v xml:space="preserve">0 | </v>
      </c>
      <c r="AG388" t="str">
        <v xml:space="preserve">0 | </v>
      </c>
      <c r="AH388" t="str">
        <v xml:space="preserve">0 | </v>
      </c>
      <c r="AI388" t="str">
        <v xml:space="preserve">0 | </v>
      </c>
      <c r="AJ388" t="str">
        <v xml:space="preserve">0 | </v>
      </c>
    </row>
    <row r="389" spans="2:36" x14ac:dyDescent="0.25">
      <c r="B389" t="str" cm="1">
        <f t="array" ref="B389:AJ389">TRANSPOSE(_xlfn._xlws.SORT(_xlfn._xlws.FILTER(plantings[planting_level]&amp;" | "&amp;plantings[planting_level_name],plantings[experiment_ID]=A389)))</f>
        <v xml:space="preserve"> | </v>
      </c>
      <c r="C389" t="str">
        <v xml:space="preserve"> | </v>
      </c>
      <c r="D389" t="str">
        <v xml:space="preserve"> | </v>
      </c>
      <c r="E389" t="str">
        <v xml:space="preserve">0 | </v>
      </c>
      <c r="F389" t="str">
        <v xml:space="preserve">0 | </v>
      </c>
      <c r="G389" t="str">
        <v xml:space="preserve">0 | </v>
      </c>
      <c r="H389" t="str">
        <v xml:space="preserve">0 | </v>
      </c>
      <c r="I389" t="str">
        <v xml:space="preserve">0 | </v>
      </c>
      <c r="J389" t="str">
        <v xml:space="preserve">0 | </v>
      </c>
      <c r="K389" t="str">
        <v xml:space="preserve">0 | </v>
      </c>
      <c r="L389" t="str">
        <v xml:space="preserve">0 | </v>
      </c>
      <c r="M389" t="str">
        <v xml:space="preserve">0 | </v>
      </c>
      <c r="N389" t="str">
        <v xml:space="preserve">0 | </v>
      </c>
      <c r="O389" t="str">
        <v xml:space="preserve">0 | </v>
      </c>
      <c r="P389" t="str">
        <v xml:space="preserve">0 | </v>
      </c>
      <c r="Q389" t="str">
        <v xml:space="preserve">0 | </v>
      </c>
      <c r="R389" t="str">
        <v xml:space="preserve">0 | </v>
      </c>
      <c r="S389" t="str">
        <v xml:space="preserve">0 | </v>
      </c>
      <c r="T389" t="str">
        <v xml:space="preserve">0 | </v>
      </c>
      <c r="U389" t="str">
        <v xml:space="preserve">0 | </v>
      </c>
      <c r="V389" t="str">
        <v xml:space="preserve">0 | </v>
      </c>
      <c r="W389" t="str">
        <v xml:space="preserve">0 | </v>
      </c>
      <c r="X389" t="str">
        <v xml:space="preserve">0 | </v>
      </c>
      <c r="Y389" t="str">
        <v xml:space="preserve">0 | </v>
      </c>
      <c r="Z389" t="str">
        <v xml:space="preserve">0 | </v>
      </c>
      <c r="AA389" t="str">
        <v xml:space="preserve">0 | </v>
      </c>
      <c r="AB389" t="str">
        <v xml:space="preserve">0 | </v>
      </c>
      <c r="AC389" t="str">
        <v xml:space="preserve">0 | </v>
      </c>
      <c r="AD389" t="str">
        <v xml:space="preserve">0 | </v>
      </c>
      <c r="AE389" t="str">
        <v xml:space="preserve">0 | </v>
      </c>
      <c r="AF389" t="str">
        <v xml:space="preserve">0 | </v>
      </c>
      <c r="AG389" t="str">
        <v xml:space="preserve">0 | </v>
      </c>
      <c r="AH389" t="str">
        <v xml:space="preserve">0 | </v>
      </c>
      <c r="AI389" t="str">
        <v xml:space="preserve">0 | </v>
      </c>
      <c r="AJ389" t="str">
        <v xml:space="preserve">0 | </v>
      </c>
    </row>
    <row r="390" spans="2:36" x14ac:dyDescent="0.25">
      <c r="B390" t="str" cm="1">
        <f t="array" ref="B390:AJ390">TRANSPOSE(_xlfn._xlws.SORT(_xlfn._xlws.FILTER(plantings[planting_level]&amp;" | "&amp;plantings[planting_level_name],plantings[experiment_ID]=A390)))</f>
        <v xml:space="preserve"> | </v>
      </c>
      <c r="C390" t="str">
        <v xml:space="preserve"> | </v>
      </c>
      <c r="D390" t="str">
        <v xml:space="preserve"> | </v>
      </c>
      <c r="E390" t="str">
        <v xml:space="preserve">0 | </v>
      </c>
      <c r="F390" t="str">
        <v xml:space="preserve">0 | </v>
      </c>
      <c r="G390" t="str">
        <v xml:space="preserve">0 | </v>
      </c>
      <c r="H390" t="str">
        <v xml:space="preserve">0 | </v>
      </c>
      <c r="I390" t="str">
        <v xml:space="preserve">0 | </v>
      </c>
      <c r="J390" t="str">
        <v xml:space="preserve">0 | </v>
      </c>
      <c r="K390" t="str">
        <v xml:space="preserve">0 | </v>
      </c>
      <c r="L390" t="str">
        <v xml:space="preserve">0 | </v>
      </c>
      <c r="M390" t="str">
        <v xml:space="preserve">0 | </v>
      </c>
      <c r="N390" t="str">
        <v xml:space="preserve">0 | </v>
      </c>
      <c r="O390" t="str">
        <v xml:space="preserve">0 | </v>
      </c>
      <c r="P390" t="str">
        <v xml:space="preserve">0 | </v>
      </c>
      <c r="Q390" t="str">
        <v xml:space="preserve">0 | </v>
      </c>
      <c r="R390" t="str">
        <v xml:space="preserve">0 | </v>
      </c>
      <c r="S390" t="str">
        <v xml:space="preserve">0 | </v>
      </c>
      <c r="T390" t="str">
        <v xml:space="preserve">0 | </v>
      </c>
      <c r="U390" t="str">
        <v xml:space="preserve">0 | </v>
      </c>
      <c r="V390" t="str">
        <v xml:space="preserve">0 | </v>
      </c>
      <c r="W390" t="str">
        <v xml:space="preserve">0 | </v>
      </c>
      <c r="X390" t="str">
        <v xml:space="preserve">0 | </v>
      </c>
      <c r="Y390" t="str">
        <v xml:space="preserve">0 | </v>
      </c>
      <c r="Z390" t="str">
        <v xml:space="preserve">0 | </v>
      </c>
      <c r="AA390" t="str">
        <v xml:space="preserve">0 | </v>
      </c>
      <c r="AB390" t="str">
        <v xml:space="preserve">0 | </v>
      </c>
      <c r="AC390" t="str">
        <v xml:space="preserve">0 | </v>
      </c>
      <c r="AD390" t="str">
        <v xml:space="preserve">0 | </v>
      </c>
      <c r="AE390" t="str">
        <v xml:space="preserve">0 | </v>
      </c>
      <c r="AF390" t="str">
        <v xml:space="preserve">0 | </v>
      </c>
      <c r="AG390" t="str">
        <v xml:space="preserve">0 | </v>
      </c>
      <c r="AH390" t="str">
        <v xml:space="preserve">0 | </v>
      </c>
      <c r="AI390" t="str">
        <v xml:space="preserve">0 | </v>
      </c>
      <c r="AJ390" t="str">
        <v xml:space="preserve">0 | </v>
      </c>
    </row>
    <row r="391" spans="2:36" x14ac:dyDescent="0.25">
      <c r="B391" t="str" cm="1">
        <f t="array" ref="B391:AJ391">TRANSPOSE(_xlfn._xlws.SORT(_xlfn._xlws.FILTER(plantings[planting_level]&amp;" | "&amp;plantings[planting_level_name],plantings[experiment_ID]=A391)))</f>
        <v xml:space="preserve"> | </v>
      </c>
      <c r="C391" t="str">
        <v xml:space="preserve"> | </v>
      </c>
      <c r="D391" t="str">
        <v xml:space="preserve"> | </v>
      </c>
      <c r="E391" t="str">
        <v xml:space="preserve">0 | </v>
      </c>
      <c r="F391" t="str">
        <v xml:space="preserve">0 | </v>
      </c>
      <c r="G391" t="str">
        <v xml:space="preserve">0 | </v>
      </c>
      <c r="H391" t="str">
        <v xml:space="preserve">0 | </v>
      </c>
      <c r="I391" t="str">
        <v xml:space="preserve">0 | </v>
      </c>
      <c r="J391" t="str">
        <v xml:space="preserve">0 | </v>
      </c>
      <c r="K391" t="str">
        <v xml:space="preserve">0 | </v>
      </c>
      <c r="L391" t="str">
        <v xml:space="preserve">0 | </v>
      </c>
      <c r="M391" t="str">
        <v xml:space="preserve">0 | </v>
      </c>
      <c r="N391" t="str">
        <v xml:space="preserve">0 | </v>
      </c>
      <c r="O391" t="str">
        <v xml:space="preserve">0 | </v>
      </c>
      <c r="P391" t="str">
        <v xml:space="preserve">0 | </v>
      </c>
      <c r="Q391" t="str">
        <v xml:space="preserve">0 | </v>
      </c>
      <c r="R391" t="str">
        <v xml:space="preserve">0 | </v>
      </c>
      <c r="S391" t="str">
        <v xml:space="preserve">0 | </v>
      </c>
      <c r="T391" t="str">
        <v xml:space="preserve">0 | </v>
      </c>
      <c r="U391" t="str">
        <v xml:space="preserve">0 | </v>
      </c>
      <c r="V391" t="str">
        <v xml:space="preserve">0 | </v>
      </c>
      <c r="W391" t="str">
        <v xml:space="preserve">0 | </v>
      </c>
      <c r="X391" t="str">
        <v xml:space="preserve">0 | </v>
      </c>
      <c r="Y391" t="str">
        <v xml:space="preserve">0 | </v>
      </c>
      <c r="Z391" t="str">
        <v xml:space="preserve">0 | </v>
      </c>
      <c r="AA391" t="str">
        <v xml:space="preserve">0 | </v>
      </c>
      <c r="AB391" t="str">
        <v xml:space="preserve">0 | </v>
      </c>
      <c r="AC391" t="str">
        <v xml:space="preserve">0 | </v>
      </c>
      <c r="AD391" t="str">
        <v xml:space="preserve">0 | </v>
      </c>
      <c r="AE391" t="str">
        <v xml:space="preserve">0 | </v>
      </c>
      <c r="AF391" t="str">
        <v xml:space="preserve">0 | </v>
      </c>
      <c r="AG391" t="str">
        <v xml:space="preserve">0 | </v>
      </c>
      <c r="AH391" t="str">
        <v xml:space="preserve">0 | </v>
      </c>
      <c r="AI391" t="str">
        <v xml:space="preserve">0 | </v>
      </c>
      <c r="AJ391" t="str">
        <v xml:space="preserve">0 | </v>
      </c>
    </row>
    <row r="392" spans="2:36" x14ac:dyDescent="0.25">
      <c r="B392" t="str" cm="1">
        <f t="array" ref="B392:AJ392">TRANSPOSE(_xlfn._xlws.SORT(_xlfn._xlws.FILTER(plantings[planting_level]&amp;" | "&amp;plantings[planting_level_name],plantings[experiment_ID]=A392)))</f>
        <v xml:space="preserve"> | </v>
      </c>
      <c r="C392" t="str">
        <v xml:space="preserve"> | </v>
      </c>
      <c r="D392" t="str">
        <v xml:space="preserve"> | </v>
      </c>
      <c r="E392" t="str">
        <v xml:space="preserve">0 | </v>
      </c>
      <c r="F392" t="str">
        <v xml:space="preserve">0 | </v>
      </c>
      <c r="G392" t="str">
        <v xml:space="preserve">0 | </v>
      </c>
      <c r="H392" t="str">
        <v xml:space="preserve">0 | </v>
      </c>
      <c r="I392" t="str">
        <v xml:space="preserve">0 | </v>
      </c>
      <c r="J392" t="str">
        <v xml:space="preserve">0 | </v>
      </c>
      <c r="K392" t="str">
        <v xml:space="preserve">0 | </v>
      </c>
      <c r="L392" t="str">
        <v xml:space="preserve">0 | </v>
      </c>
      <c r="M392" t="str">
        <v xml:space="preserve">0 | </v>
      </c>
      <c r="N392" t="str">
        <v xml:space="preserve">0 | </v>
      </c>
      <c r="O392" t="str">
        <v xml:space="preserve">0 | </v>
      </c>
      <c r="P392" t="str">
        <v xml:space="preserve">0 | </v>
      </c>
      <c r="Q392" t="str">
        <v xml:space="preserve">0 | </v>
      </c>
      <c r="R392" t="str">
        <v xml:space="preserve">0 | </v>
      </c>
      <c r="S392" t="str">
        <v xml:space="preserve">0 | </v>
      </c>
      <c r="T392" t="str">
        <v xml:space="preserve">0 | </v>
      </c>
      <c r="U392" t="str">
        <v xml:space="preserve">0 | </v>
      </c>
      <c r="V392" t="str">
        <v xml:space="preserve">0 | </v>
      </c>
      <c r="W392" t="str">
        <v xml:space="preserve">0 | </v>
      </c>
      <c r="X392" t="str">
        <v xml:space="preserve">0 | </v>
      </c>
      <c r="Y392" t="str">
        <v xml:space="preserve">0 | </v>
      </c>
      <c r="Z392" t="str">
        <v xml:space="preserve">0 | </v>
      </c>
      <c r="AA392" t="str">
        <v xml:space="preserve">0 | </v>
      </c>
      <c r="AB392" t="str">
        <v xml:space="preserve">0 | </v>
      </c>
      <c r="AC392" t="str">
        <v xml:space="preserve">0 | </v>
      </c>
      <c r="AD392" t="str">
        <v xml:space="preserve">0 | </v>
      </c>
      <c r="AE392" t="str">
        <v xml:space="preserve">0 | </v>
      </c>
      <c r="AF392" t="str">
        <v xml:space="preserve">0 | </v>
      </c>
      <c r="AG392" t="str">
        <v xml:space="preserve">0 | </v>
      </c>
      <c r="AH392" t="str">
        <v xml:space="preserve">0 | </v>
      </c>
      <c r="AI392" t="str">
        <v xml:space="preserve">0 | </v>
      </c>
      <c r="AJ392" t="str">
        <v xml:space="preserve">0 | </v>
      </c>
    </row>
    <row r="393" spans="2:36" x14ac:dyDescent="0.25">
      <c r="B393" t="str" cm="1">
        <f t="array" ref="B393:AJ393">TRANSPOSE(_xlfn._xlws.SORT(_xlfn._xlws.FILTER(plantings[planting_level]&amp;" | "&amp;plantings[planting_level_name],plantings[experiment_ID]=A393)))</f>
        <v xml:space="preserve"> | </v>
      </c>
      <c r="C393" t="str">
        <v xml:space="preserve"> | </v>
      </c>
      <c r="D393" t="str">
        <v xml:space="preserve"> | </v>
      </c>
      <c r="E393" t="str">
        <v xml:space="preserve">0 | </v>
      </c>
      <c r="F393" t="str">
        <v xml:space="preserve">0 | </v>
      </c>
      <c r="G393" t="str">
        <v xml:space="preserve">0 | </v>
      </c>
      <c r="H393" t="str">
        <v xml:space="preserve">0 | </v>
      </c>
      <c r="I393" t="str">
        <v xml:space="preserve">0 | </v>
      </c>
      <c r="J393" t="str">
        <v xml:space="preserve">0 | </v>
      </c>
      <c r="K393" t="str">
        <v xml:space="preserve">0 | </v>
      </c>
      <c r="L393" t="str">
        <v xml:space="preserve">0 | </v>
      </c>
      <c r="M393" t="str">
        <v xml:space="preserve">0 | </v>
      </c>
      <c r="N393" t="str">
        <v xml:space="preserve">0 | </v>
      </c>
      <c r="O393" t="str">
        <v xml:space="preserve">0 | </v>
      </c>
      <c r="P393" t="str">
        <v xml:space="preserve">0 | </v>
      </c>
      <c r="Q393" t="str">
        <v xml:space="preserve">0 | </v>
      </c>
      <c r="R393" t="str">
        <v xml:space="preserve">0 | </v>
      </c>
      <c r="S393" t="str">
        <v xml:space="preserve">0 | </v>
      </c>
      <c r="T393" t="str">
        <v xml:space="preserve">0 | </v>
      </c>
      <c r="U393" t="str">
        <v xml:space="preserve">0 | </v>
      </c>
      <c r="V393" t="str">
        <v xml:space="preserve">0 | </v>
      </c>
      <c r="W393" t="str">
        <v xml:space="preserve">0 | </v>
      </c>
      <c r="X393" t="str">
        <v xml:space="preserve">0 | </v>
      </c>
      <c r="Y393" t="str">
        <v xml:space="preserve">0 | </v>
      </c>
      <c r="Z393" t="str">
        <v xml:space="preserve">0 | </v>
      </c>
      <c r="AA393" t="str">
        <v xml:space="preserve">0 | </v>
      </c>
      <c r="AB393" t="str">
        <v xml:space="preserve">0 | </v>
      </c>
      <c r="AC393" t="str">
        <v xml:space="preserve">0 | </v>
      </c>
      <c r="AD393" t="str">
        <v xml:space="preserve">0 | </v>
      </c>
      <c r="AE393" t="str">
        <v xml:space="preserve">0 | </v>
      </c>
      <c r="AF393" t="str">
        <v xml:space="preserve">0 | </v>
      </c>
      <c r="AG393" t="str">
        <v xml:space="preserve">0 | </v>
      </c>
      <c r="AH393" t="str">
        <v xml:space="preserve">0 | </v>
      </c>
      <c r="AI393" t="str">
        <v xml:space="preserve">0 | </v>
      </c>
      <c r="AJ393" t="str">
        <v xml:space="preserve">0 | </v>
      </c>
    </row>
    <row r="394" spans="2:36" x14ac:dyDescent="0.25">
      <c r="B394" t="str" cm="1">
        <f t="array" ref="B394:AJ394">TRANSPOSE(_xlfn._xlws.SORT(_xlfn._xlws.FILTER(plantings[planting_level]&amp;" | "&amp;plantings[planting_level_name],plantings[experiment_ID]=A394)))</f>
        <v xml:space="preserve"> | </v>
      </c>
      <c r="C394" t="str">
        <v xml:space="preserve"> | </v>
      </c>
      <c r="D394" t="str">
        <v xml:space="preserve"> | </v>
      </c>
      <c r="E394" t="str">
        <v xml:space="preserve">0 | </v>
      </c>
      <c r="F394" t="str">
        <v xml:space="preserve">0 | </v>
      </c>
      <c r="G394" t="str">
        <v xml:space="preserve">0 | </v>
      </c>
      <c r="H394" t="str">
        <v xml:space="preserve">0 | </v>
      </c>
      <c r="I394" t="str">
        <v xml:space="preserve">0 | </v>
      </c>
      <c r="J394" t="str">
        <v xml:space="preserve">0 | </v>
      </c>
      <c r="K394" t="str">
        <v xml:space="preserve">0 | </v>
      </c>
      <c r="L394" t="str">
        <v xml:space="preserve">0 | </v>
      </c>
      <c r="M394" t="str">
        <v xml:space="preserve">0 | </v>
      </c>
      <c r="N394" t="str">
        <v xml:space="preserve">0 | </v>
      </c>
      <c r="O394" t="str">
        <v xml:space="preserve">0 | </v>
      </c>
      <c r="P394" t="str">
        <v xml:space="preserve">0 | </v>
      </c>
      <c r="Q394" t="str">
        <v xml:space="preserve">0 | </v>
      </c>
      <c r="R394" t="str">
        <v xml:space="preserve">0 | </v>
      </c>
      <c r="S394" t="str">
        <v xml:space="preserve">0 | </v>
      </c>
      <c r="T394" t="str">
        <v xml:space="preserve">0 | </v>
      </c>
      <c r="U394" t="str">
        <v xml:space="preserve">0 | </v>
      </c>
      <c r="V394" t="str">
        <v xml:space="preserve">0 | </v>
      </c>
      <c r="W394" t="str">
        <v xml:space="preserve">0 | </v>
      </c>
      <c r="X394" t="str">
        <v xml:space="preserve">0 | </v>
      </c>
      <c r="Y394" t="str">
        <v xml:space="preserve">0 | </v>
      </c>
      <c r="Z394" t="str">
        <v xml:space="preserve">0 | </v>
      </c>
      <c r="AA394" t="str">
        <v xml:space="preserve">0 | </v>
      </c>
      <c r="AB394" t="str">
        <v xml:space="preserve">0 | </v>
      </c>
      <c r="AC394" t="str">
        <v xml:space="preserve">0 | </v>
      </c>
      <c r="AD394" t="str">
        <v xml:space="preserve">0 | </v>
      </c>
      <c r="AE394" t="str">
        <v xml:space="preserve">0 | </v>
      </c>
      <c r="AF394" t="str">
        <v xml:space="preserve">0 | </v>
      </c>
      <c r="AG394" t="str">
        <v xml:space="preserve">0 | </v>
      </c>
      <c r="AH394" t="str">
        <v xml:space="preserve">0 | </v>
      </c>
      <c r="AI394" t="str">
        <v xml:space="preserve">0 | </v>
      </c>
      <c r="AJ394" t="str">
        <v xml:space="preserve">0 | </v>
      </c>
    </row>
    <row r="395" spans="2:36" x14ac:dyDescent="0.25">
      <c r="B395" t="str" cm="1">
        <f t="array" ref="B395:AJ395">TRANSPOSE(_xlfn._xlws.SORT(_xlfn._xlws.FILTER(plantings[planting_level]&amp;" | "&amp;plantings[planting_level_name],plantings[experiment_ID]=A395)))</f>
        <v xml:space="preserve"> | </v>
      </c>
      <c r="C395" t="str">
        <v xml:space="preserve"> | </v>
      </c>
      <c r="D395" t="str">
        <v xml:space="preserve"> | </v>
      </c>
      <c r="E395" t="str">
        <v xml:space="preserve">0 | </v>
      </c>
      <c r="F395" t="str">
        <v xml:space="preserve">0 | </v>
      </c>
      <c r="G395" t="str">
        <v xml:space="preserve">0 | </v>
      </c>
      <c r="H395" t="str">
        <v xml:space="preserve">0 | </v>
      </c>
      <c r="I395" t="str">
        <v xml:space="preserve">0 | </v>
      </c>
      <c r="J395" t="str">
        <v xml:space="preserve">0 | </v>
      </c>
      <c r="K395" t="str">
        <v xml:space="preserve">0 | </v>
      </c>
      <c r="L395" t="str">
        <v xml:space="preserve">0 | </v>
      </c>
      <c r="M395" t="str">
        <v xml:space="preserve">0 | </v>
      </c>
      <c r="N395" t="str">
        <v xml:space="preserve">0 | </v>
      </c>
      <c r="O395" t="str">
        <v xml:space="preserve">0 | </v>
      </c>
      <c r="P395" t="str">
        <v xml:space="preserve">0 | </v>
      </c>
      <c r="Q395" t="str">
        <v xml:space="preserve">0 | </v>
      </c>
      <c r="R395" t="str">
        <v xml:space="preserve">0 | </v>
      </c>
      <c r="S395" t="str">
        <v xml:space="preserve">0 | </v>
      </c>
      <c r="T395" t="str">
        <v xml:space="preserve">0 | </v>
      </c>
      <c r="U395" t="str">
        <v xml:space="preserve">0 | </v>
      </c>
      <c r="V395" t="str">
        <v xml:space="preserve">0 | </v>
      </c>
      <c r="W395" t="str">
        <v xml:space="preserve">0 | </v>
      </c>
      <c r="X395" t="str">
        <v xml:space="preserve">0 | </v>
      </c>
      <c r="Y395" t="str">
        <v xml:space="preserve">0 | </v>
      </c>
      <c r="Z395" t="str">
        <v xml:space="preserve">0 | </v>
      </c>
      <c r="AA395" t="str">
        <v xml:space="preserve">0 | </v>
      </c>
      <c r="AB395" t="str">
        <v xml:space="preserve">0 | </v>
      </c>
      <c r="AC395" t="str">
        <v xml:space="preserve">0 | </v>
      </c>
      <c r="AD395" t="str">
        <v xml:space="preserve">0 | </v>
      </c>
      <c r="AE395" t="str">
        <v xml:space="preserve">0 | </v>
      </c>
      <c r="AF395" t="str">
        <v xml:space="preserve">0 | </v>
      </c>
      <c r="AG395" t="str">
        <v xml:space="preserve">0 | </v>
      </c>
      <c r="AH395" t="str">
        <v xml:space="preserve">0 | </v>
      </c>
      <c r="AI395" t="str">
        <v xml:space="preserve">0 | </v>
      </c>
      <c r="AJ395" t="str">
        <v xml:space="preserve">0 | </v>
      </c>
    </row>
    <row r="396" spans="2:36" x14ac:dyDescent="0.25">
      <c r="B396" t="str" cm="1">
        <f t="array" ref="B396:AJ396">TRANSPOSE(_xlfn._xlws.SORT(_xlfn._xlws.FILTER(plantings[planting_level]&amp;" | "&amp;plantings[planting_level_name],plantings[experiment_ID]=A396)))</f>
        <v xml:space="preserve"> | </v>
      </c>
      <c r="C396" t="str">
        <v xml:space="preserve"> | </v>
      </c>
      <c r="D396" t="str">
        <v xml:space="preserve"> | </v>
      </c>
      <c r="E396" t="str">
        <v xml:space="preserve">0 | </v>
      </c>
      <c r="F396" t="str">
        <v xml:space="preserve">0 | </v>
      </c>
      <c r="G396" t="str">
        <v xml:space="preserve">0 | </v>
      </c>
      <c r="H396" t="str">
        <v xml:space="preserve">0 | </v>
      </c>
      <c r="I396" t="str">
        <v xml:space="preserve">0 | </v>
      </c>
      <c r="J396" t="str">
        <v xml:space="preserve">0 | </v>
      </c>
      <c r="K396" t="str">
        <v xml:space="preserve">0 | </v>
      </c>
      <c r="L396" t="str">
        <v xml:space="preserve">0 | </v>
      </c>
      <c r="M396" t="str">
        <v xml:space="preserve">0 | </v>
      </c>
      <c r="N396" t="str">
        <v xml:space="preserve">0 | </v>
      </c>
      <c r="O396" t="str">
        <v xml:space="preserve">0 | </v>
      </c>
      <c r="P396" t="str">
        <v xml:space="preserve">0 | </v>
      </c>
      <c r="Q396" t="str">
        <v xml:space="preserve">0 | </v>
      </c>
      <c r="R396" t="str">
        <v xml:space="preserve">0 | </v>
      </c>
      <c r="S396" t="str">
        <v xml:space="preserve">0 | </v>
      </c>
      <c r="T396" t="str">
        <v xml:space="preserve">0 | </v>
      </c>
      <c r="U396" t="str">
        <v xml:space="preserve">0 | </v>
      </c>
      <c r="V396" t="str">
        <v xml:space="preserve">0 | </v>
      </c>
      <c r="W396" t="str">
        <v xml:space="preserve">0 | </v>
      </c>
      <c r="X396" t="str">
        <v xml:space="preserve">0 | </v>
      </c>
      <c r="Y396" t="str">
        <v xml:space="preserve">0 | </v>
      </c>
      <c r="Z396" t="str">
        <v xml:space="preserve">0 | </v>
      </c>
      <c r="AA396" t="str">
        <v xml:space="preserve">0 | </v>
      </c>
      <c r="AB396" t="str">
        <v xml:space="preserve">0 | </v>
      </c>
      <c r="AC396" t="str">
        <v xml:space="preserve">0 | </v>
      </c>
      <c r="AD396" t="str">
        <v xml:space="preserve">0 | </v>
      </c>
      <c r="AE396" t="str">
        <v xml:space="preserve">0 | </v>
      </c>
      <c r="AF396" t="str">
        <v xml:space="preserve">0 | </v>
      </c>
      <c r="AG396" t="str">
        <v xml:space="preserve">0 | </v>
      </c>
      <c r="AH396" t="str">
        <v xml:space="preserve">0 | </v>
      </c>
      <c r="AI396" t="str">
        <v xml:space="preserve">0 | </v>
      </c>
      <c r="AJ396" t="str">
        <v xml:space="preserve">0 | </v>
      </c>
    </row>
    <row r="397" spans="2:36" x14ac:dyDescent="0.25">
      <c r="B397" t="str" cm="1">
        <f t="array" ref="B397:AJ397">TRANSPOSE(_xlfn._xlws.SORT(_xlfn._xlws.FILTER(plantings[planting_level]&amp;" | "&amp;plantings[planting_level_name],plantings[experiment_ID]=A397)))</f>
        <v xml:space="preserve"> | </v>
      </c>
      <c r="C397" t="str">
        <v xml:space="preserve"> | </v>
      </c>
      <c r="D397" t="str">
        <v xml:space="preserve"> | </v>
      </c>
      <c r="E397" t="str">
        <v xml:space="preserve">0 | </v>
      </c>
      <c r="F397" t="str">
        <v xml:space="preserve">0 | </v>
      </c>
      <c r="G397" t="str">
        <v xml:space="preserve">0 | </v>
      </c>
      <c r="H397" t="str">
        <v xml:space="preserve">0 | </v>
      </c>
      <c r="I397" t="str">
        <v xml:space="preserve">0 | </v>
      </c>
      <c r="J397" t="str">
        <v xml:space="preserve">0 | </v>
      </c>
      <c r="K397" t="str">
        <v xml:space="preserve">0 | </v>
      </c>
      <c r="L397" t="str">
        <v xml:space="preserve">0 | </v>
      </c>
      <c r="M397" t="str">
        <v xml:space="preserve">0 | </v>
      </c>
      <c r="N397" t="str">
        <v xml:space="preserve">0 | </v>
      </c>
      <c r="O397" t="str">
        <v xml:space="preserve">0 | </v>
      </c>
      <c r="P397" t="str">
        <v xml:space="preserve">0 | </v>
      </c>
      <c r="Q397" t="str">
        <v xml:space="preserve">0 | </v>
      </c>
      <c r="R397" t="str">
        <v xml:space="preserve">0 | </v>
      </c>
      <c r="S397" t="str">
        <v xml:space="preserve">0 | </v>
      </c>
      <c r="T397" t="str">
        <v xml:space="preserve">0 | </v>
      </c>
      <c r="U397" t="str">
        <v xml:space="preserve">0 | </v>
      </c>
      <c r="V397" t="str">
        <v xml:space="preserve">0 | </v>
      </c>
      <c r="W397" t="str">
        <v xml:space="preserve">0 | </v>
      </c>
      <c r="X397" t="str">
        <v xml:space="preserve">0 | </v>
      </c>
      <c r="Y397" t="str">
        <v xml:space="preserve">0 | </v>
      </c>
      <c r="Z397" t="str">
        <v xml:space="preserve">0 | </v>
      </c>
      <c r="AA397" t="str">
        <v xml:space="preserve">0 | </v>
      </c>
      <c r="AB397" t="str">
        <v xml:space="preserve">0 | </v>
      </c>
      <c r="AC397" t="str">
        <v xml:space="preserve">0 | </v>
      </c>
      <c r="AD397" t="str">
        <v xml:space="preserve">0 | </v>
      </c>
      <c r="AE397" t="str">
        <v xml:space="preserve">0 | </v>
      </c>
      <c r="AF397" t="str">
        <v xml:space="preserve">0 | </v>
      </c>
      <c r="AG397" t="str">
        <v xml:space="preserve">0 | </v>
      </c>
      <c r="AH397" t="str">
        <v xml:space="preserve">0 | </v>
      </c>
      <c r="AI397" t="str">
        <v xml:space="preserve">0 | </v>
      </c>
      <c r="AJ397" t="str">
        <v xml:space="preserve">0 | </v>
      </c>
    </row>
    <row r="398" spans="2:36" x14ac:dyDescent="0.25">
      <c r="B398" t="str" cm="1">
        <f t="array" ref="B398:AJ398">TRANSPOSE(_xlfn._xlws.SORT(_xlfn._xlws.FILTER(plantings[planting_level]&amp;" | "&amp;plantings[planting_level_name],plantings[experiment_ID]=A398)))</f>
        <v xml:space="preserve"> | </v>
      </c>
      <c r="C398" t="str">
        <v xml:space="preserve"> | </v>
      </c>
      <c r="D398" t="str">
        <v xml:space="preserve"> | </v>
      </c>
      <c r="E398" t="str">
        <v xml:space="preserve">0 | </v>
      </c>
      <c r="F398" t="str">
        <v xml:space="preserve">0 | </v>
      </c>
      <c r="G398" t="str">
        <v xml:space="preserve">0 | </v>
      </c>
      <c r="H398" t="str">
        <v xml:space="preserve">0 | </v>
      </c>
      <c r="I398" t="str">
        <v xml:space="preserve">0 | </v>
      </c>
      <c r="J398" t="str">
        <v xml:space="preserve">0 | </v>
      </c>
      <c r="K398" t="str">
        <v xml:space="preserve">0 | </v>
      </c>
      <c r="L398" t="str">
        <v xml:space="preserve">0 | </v>
      </c>
      <c r="M398" t="str">
        <v xml:space="preserve">0 | </v>
      </c>
      <c r="N398" t="str">
        <v xml:space="preserve">0 | </v>
      </c>
      <c r="O398" t="str">
        <v xml:space="preserve">0 | </v>
      </c>
      <c r="P398" t="str">
        <v xml:space="preserve">0 | </v>
      </c>
      <c r="Q398" t="str">
        <v xml:space="preserve">0 | </v>
      </c>
      <c r="R398" t="str">
        <v xml:space="preserve">0 | </v>
      </c>
      <c r="S398" t="str">
        <v xml:space="preserve">0 | </v>
      </c>
      <c r="T398" t="str">
        <v xml:space="preserve">0 | </v>
      </c>
      <c r="U398" t="str">
        <v xml:space="preserve">0 | </v>
      </c>
      <c r="V398" t="str">
        <v xml:space="preserve">0 | </v>
      </c>
      <c r="W398" t="str">
        <v xml:space="preserve">0 | </v>
      </c>
      <c r="X398" t="str">
        <v xml:space="preserve">0 | </v>
      </c>
      <c r="Y398" t="str">
        <v xml:space="preserve">0 | </v>
      </c>
      <c r="Z398" t="str">
        <v xml:space="preserve">0 | </v>
      </c>
      <c r="AA398" t="str">
        <v xml:space="preserve">0 | </v>
      </c>
      <c r="AB398" t="str">
        <v xml:space="preserve">0 | </v>
      </c>
      <c r="AC398" t="str">
        <v xml:space="preserve">0 | </v>
      </c>
      <c r="AD398" t="str">
        <v xml:space="preserve">0 | </v>
      </c>
      <c r="AE398" t="str">
        <v xml:space="preserve">0 | </v>
      </c>
      <c r="AF398" t="str">
        <v xml:space="preserve">0 | </v>
      </c>
      <c r="AG398" t="str">
        <v xml:space="preserve">0 | </v>
      </c>
      <c r="AH398" t="str">
        <v xml:space="preserve">0 | </v>
      </c>
      <c r="AI398" t="str">
        <v xml:space="preserve">0 | </v>
      </c>
      <c r="AJ398" t="str">
        <v xml:space="preserve">0 | </v>
      </c>
    </row>
    <row r="399" spans="2:36" x14ac:dyDescent="0.25">
      <c r="B399" t="str" cm="1">
        <f t="array" ref="B399:AJ399">TRANSPOSE(_xlfn._xlws.SORT(_xlfn._xlws.FILTER(plantings[planting_level]&amp;" | "&amp;plantings[planting_level_name],plantings[experiment_ID]=A399)))</f>
        <v xml:space="preserve"> | </v>
      </c>
      <c r="C399" t="str">
        <v xml:space="preserve"> | </v>
      </c>
      <c r="D399" t="str">
        <v xml:space="preserve"> | </v>
      </c>
      <c r="E399" t="str">
        <v xml:space="preserve">0 | </v>
      </c>
      <c r="F399" t="str">
        <v xml:space="preserve">0 | </v>
      </c>
      <c r="G399" t="str">
        <v xml:space="preserve">0 | </v>
      </c>
      <c r="H399" t="str">
        <v xml:space="preserve">0 | </v>
      </c>
      <c r="I399" t="str">
        <v xml:space="preserve">0 | </v>
      </c>
      <c r="J399" t="str">
        <v xml:space="preserve">0 | </v>
      </c>
      <c r="K399" t="str">
        <v xml:space="preserve">0 | </v>
      </c>
      <c r="L399" t="str">
        <v xml:space="preserve">0 | </v>
      </c>
      <c r="M399" t="str">
        <v xml:space="preserve">0 | </v>
      </c>
      <c r="N399" t="str">
        <v xml:space="preserve">0 | </v>
      </c>
      <c r="O399" t="str">
        <v xml:space="preserve">0 | </v>
      </c>
      <c r="P399" t="str">
        <v xml:space="preserve">0 | </v>
      </c>
      <c r="Q399" t="str">
        <v xml:space="preserve">0 | </v>
      </c>
      <c r="R399" t="str">
        <v xml:space="preserve">0 | </v>
      </c>
      <c r="S399" t="str">
        <v xml:space="preserve">0 | </v>
      </c>
      <c r="T399" t="str">
        <v xml:space="preserve">0 | </v>
      </c>
      <c r="U399" t="str">
        <v xml:space="preserve">0 | </v>
      </c>
      <c r="V399" t="str">
        <v xml:space="preserve">0 | </v>
      </c>
      <c r="W399" t="str">
        <v xml:space="preserve">0 | </v>
      </c>
      <c r="X399" t="str">
        <v xml:space="preserve">0 | </v>
      </c>
      <c r="Y399" t="str">
        <v xml:space="preserve">0 | </v>
      </c>
      <c r="Z399" t="str">
        <v xml:space="preserve">0 | </v>
      </c>
      <c r="AA399" t="str">
        <v xml:space="preserve">0 | </v>
      </c>
      <c r="AB399" t="str">
        <v xml:space="preserve">0 | </v>
      </c>
      <c r="AC399" t="str">
        <v xml:space="preserve">0 | </v>
      </c>
      <c r="AD399" t="str">
        <v xml:space="preserve">0 | </v>
      </c>
      <c r="AE399" t="str">
        <v xml:space="preserve">0 | </v>
      </c>
      <c r="AF399" t="str">
        <v xml:space="preserve">0 | </v>
      </c>
      <c r="AG399" t="str">
        <v xml:space="preserve">0 | </v>
      </c>
      <c r="AH399" t="str">
        <v xml:space="preserve">0 | </v>
      </c>
      <c r="AI399" t="str">
        <v xml:space="preserve">0 | </v>
      </c>
      <c r="AJ399" t="str">
        <v xml:space="preserve">0 | </v>
      </c>
    </row>
    <row r="400" spans="2:36" x14ac:dyDescent="0.25">
      <c r="B400" t="str" cm="1">
        <f t="array" ref="B400:AJ400">TRANSPOSE(_xlfn._xlws.SORT(_xlfn._xlws.FILTER(plantings[planting_level]&amp;" | "&amp;plantings[planting_level_name],plantings[experiment_ID]=A400)))</f>
        <v xml:space="preserve"> | </v>
      </c>
      <c r="C400" t="str">
        <v xml:space="preserve"> | </v>
      </c>
      <c r="D400" t="str">
        <v xml:space="preserve"> | </v>
      </c>
      <c r="E400" t="str">
        <v xml:space="preserve">0 | </v>
      </c>
      <c r="F400" t="str">
        <v xml:space="preserve">0 | </v>
      </c>
      <c r="G400" t="str">
        <v xml:space="preserve">0 | </v>
      </c>
      <c r="H400" t="str">
        <v xml:space="preserve">0 | </v>
      </c>
      <c r="I400" t="str">
        <v xml:space="preserve">0 | </v>
      </c>
      <c r="J400" t="str">
        <v xml:space="preserve">0 | </v>
      </c>
      <c r="K400" t="str">
        <v xml:space="preserve">0 | </v>
      </c>
      <c r="L400" t="str">
        <v xml:space="preserve">0 | </v>
      </c>
      <c r="M400" t="str">
        <v xml:space="preserve">0 | </v>
      </c>
      <c r="N400" t="str">
        <v xml:space="preserve">0 | </v>
      </c>
      <c r="O400" t="str">
        <v xml:space="preserve">0 | </v>
      </c>
      <c r="P400" t="str">
        <v xml:space="preserve">0 | </v>
      </c>
      <c r="Q400" t="str">
        <v xml:space="preserve">0 | </v>
      </c>
      <c r="R400" t="str">
        <v xml:space="preserve">0 | </v>
      </c>
      <c r="S400" t="str">
        <v xml:space="preserve">0 | </v>
      </c>
      <c r="T400" t="str">
        <v xml:space="preserve">0 | </v>
      </c>
      <c r="U400" t="str">
        <v xml:space="preserve">0 | </v>
      </c>
      <c r="V400" t="str">
        <v xml:space="preserve">0 | </v>
      </c>
      <c r="W400" t="str">
        <v xml:space="preserve">0 | </v>
      </c>
      <c r="X400" t="str">
        <v xml:space="preserve">0 | </v>
      </c>
      <c r="Y400" t="str">
        <v xml:space="preserve">0 | </v>
      </c>
      <c r="Z400" t="str">
        <v xml:space="preserve">0 | </v>
      </c>
      <c r="AA400" t="str">
        <v xml:space="preserve">0 | </v>
      </c>
      <c r="AB400" t="str">
        <v xml:space="preserve">0 | </v>
      </c>
      <c r="AC400" t="str">
        <v xml:space="preserve">0 | </v>
      </c>
      <c r="AD400" t="str">
        <v xml:space="preserve">0 | </v>
      </c>
      <c r="AE400" t="str">
        <v xml:space="preserve">0 | </v>
      </c>
      <c r="AF400" t="str">
        <v xml:space="preserve">0 | </v>
      </c>
      <c r="AG400" t="str">
        <v xml:space="preserve">0 | </v>
      </c>
      <c r="AH400" t="str">
        <v xml:space="preserve">0 | </v>
      </c>
      <c r="AI400" t="str">
        <v xml:space="preserve">0 | </v>
      </c>
      <c r="AJ400" t="str">
        <v xml:space="preserve">0 | </v>
      </c>
    </row>
    <row r="401" spans="2:36" x14ac:dyDescent="0.25">
      <c r="B401" t="str" cm="1">
        <f t="array" ref="B401:AJ401">TRANSPOSE(_xlfn._xlws.SORT(_xlfn._xlws.FILTER(plantings[planting_level]&amp;" | "&amp;plantings[planting_level_name],plantings[experiment_ID]=A401)))</f>
        <v xml:space="preserve"> | </v>
      </c>
      <c r="C401" t="str">
        <v xml:space="preserve"> | </v>
      </c>
      <c r="D401" t="str">
        <v xml:space="preserve"> | </v>
      </c>
      <c r="E401" t="str">
        <v xml:space="preserve">0 | </v>
      </c>
      <c r="F401" t="str">
        <v xml:space="preserve">0 | </v>
      </c>
      <c r="G401" t="str">
        <v xml:space="preserve">0 | </v>
      </c>
      <c r="H401" t="str">
        <v xml:space="preserve">0 | </v>
      </c>
      <c r="I401" t="str">
        <v xml:space="preserve">0 | </v>
      </c>
      <c r="J401" t="str">
        <v xml:space="preserve">0 | </v>
      </c>
      <c r="K401" t="str">
        <v xml:space="preserve">0 | </v>
      </c>
      <c r="L401" t="str">
        <v xml:space="preserve">0 | </v>
      </c>
      <c r="M401" t="str">
        <v xml:space="preserve">0 | </v>
      </c>
      <c r="N401" t="str">
        <v xml:space="preserve">0 | </v>
      </c>
      <c r="O401" t="str">
        <v xml:space="preserve">0 | </v>
      </c>
      <c r="P401" t="str">
        <v xml:space="preserve">0 | </v>
      </c>
      <c r="Q401" t="str">
        <v xml:space="preserve">0 | </v>
      </c>
      <c r="R401" t="str">
        <v xml:space="preserve">0 | </v>
      </c>
      <c r="S401" t="str">
        <v xml:space="preserve">0 | </v>
      </c>
      <c r="T401" t="str">
        <v xml:space="preserve">0 | </v>
      </c>
      <c r="U401" t="str">
        <v xml:space="preserve">0 | </v>
      </c>
      <c r="V401" t="str">
        <v xml:space="preserve">0 | </v>
      </c>
      <c r="W401" t="str">
        <v xml:space="preserve">0 | </v>
      </c>
      <c r="X401" t="str">
        <v xml:space="preserve">0 | </v>
      </c>
      <c r="Y401" t="str">
        <v xml:space="preserve">0 | </v>
      </c>
      <c r="Z401" t="str">
        <v xml:space="preserve">0 | </v>
      </c>
      <c r="AA401" t="str">
        <v xml:space="preserve">0 | </v>
      </c>
      <c r="AB401" t="str">
        <v xml:space="preserve">0 | </v>
      </c>
      <c r="AC401" t="str">
        <v xml:space="preserve">0 | </v>
      </c>
      <c r="AD401" t="str">
        <v xml:space="preserve">0 | </v>
      </c>
      <c r="AE401" t="str">
        <v xml:space="preserve">0 | </v>
      </c>
      <c r="AF401" t="str">
        <v xml:space="preserve">0 | </v>
      </c>
      <c r="AG401" t="str">
        <v xml:space="preserve">0 | </v>
      </c>
      <c r="AH401" t="str">
        <v xml:space="preserve">0 | </v>
      </c>
      <c r="AI401" t="str">
        <v xml:space="preserve">0 | </v>
      </c>
      <c r="AJ401" t="str">
        <v xml:space="preserve">0 | </v>
      </c>
    </row>
    <row r="402" spans="2:36" x14ac:dyDescent="0.25">
      <c r="B402" t="str" cm="1">
        <f t="array" ref="B402:AJ402">TRANSPOSE(_xlfn._xlws.SORT(_xlfn._xlws.FILTER(plantings[planting_level]&amp;" | "&amp;plantings[planting_level_name],plantings[experiment_ID]=A402)))</f>
        <v xml:space="preserve"> | </v>
      </c>
      <c r="C402" t="str">
        <v xml:space="preserve"> | </v>
      </c>
      <c r="D402" t="str">
        <v xml:space="preserve"> | </v>
      </c>
      <c r="E402" t="str">
        <v xml:space="preserve">0 | </v>
      </c>
      <c r="F402" t="str">
        <v xml:space="preserve">0 | </v>
      </c>
      <c r="G402" t="str">
        <v xml:space="preserve">0 | </v>
      </c>
      <c r="H402" t="str">
        <v xml:space="preserve">0 | </v>
      </c>
      <c r="I402" t="str">
        <v xml:space="preserve">0 | </v>
      </c>
      <c r="J402" t="str">
        <v xml:space="preserve">0 | </v>
      </c>
      <c r="K402" t="str">
        <v xml:space="preserve">0 | </v>
      </c>
      <c r="L402" t="str">
        <v xml:space="preserve">0 | </v>
      </c>
      <c r="M402" t="str">
        <v xml:space="preserve">0 | </v>
      </c>
      <c r="N402" t="str">
        <v xml:space="preserve">0 | </v>
      </c>
      <c r="O402" t="str">
        <v xml:space="preserve">0 | </v>
      </c>
      <c r="P402" t="str">
        <v xml:space="preserve">0 | </v>
      </c>
      <c r="Q402" t="str">
        <v xml:space="preserve">0 | </v>
      </c>
      <c r="R402" t="str">
        <v xml:space="preserve">0 | </v>
      </c>
      <c r="S402" t="str">
        <v xml:space="preserve">0 | </v>
      </c>
      <c r="T402" t="str">
        <v xml:space="preserve">0 | </v>
      </c>
      <c r="U402" t="str">
        <v xml:space="preserve">0 | </v>
      </c>
      <c r="V402" t="str">
        <v xml:space="preserve">0 | </v>
      </c>
      <c r="W402" t="str">
        <v xml:space="preserve">0 | </v>
      </c>
      <c r="X402" t="str">
        <v xml:space="preserve">0 | </v>
      </c>
      <c r="Y402" t="str">
        <v xml:space="preserve">0 | </v>
      </c>
      <c r="Z402" t="str">
        <v xml:space="preserve">0 | </v>
      </c>
      <c r="AA402" t="str">
        <v xml:space="preserve">0 | </v>
      </c>
      <c r="AB402" t="str">
        <v xml:space="preserve">0 | </v>
      </c>
      <c r="AC402" t="str">
        <v xml:space="preserve">0 | </v>
      </c>
      <c r="AD402" t="str">
        <v xml:space="preserve">0 | </v>
      </c>
      <c r="AE402" t="str">
        <v xml:space="preserve">0 | </v>
      </c>
      <c r="AF402" t="str">
        <v xml:space="preserve">0 | </v>
      </c>
      <c r="AG402" t="str">
        <v xml:space="preserve">0 | </v>
      </c>
      <c r="AH402" t="str">
        <v xml:space="preserve">0 | </v>
      </c>
      <c r="AI402" t="str">
        <v xml:space="preserve">0 | </v>
      </c>
      <c r="AJ402" t="str">
        <v xml:space="preserve">0 | </v>
      </c>
    </row>
    <row r="403" spans="2:36" x14ac:dyDescent="0.25">
      <c r="B403" t="str" cm="1">
        <f t="array" ref="B403:AJ403">TRANSPOSE(_xlfn._xlws.SORT(_xlfn._xlws.FILTER(plantings[planting_level]&amp;" | "&amp;plantings[planting_level_name],plantings[experiment_ID]=A403)))</f>
        <v xml:space="preserve"> | </v>
      </c>
      <c r="C403" t="str">
        <v xml:space="preserve"> | </v>
      </c>
      <c r="D403" t="str">
        <v xml:space="preserve"> | </v>
      </c>
      <c r="E403" t="str">
        <v xml:space="preserve">0 | </v>
      </c>
      <c r="F403" t="str">
        <v xml:space="preserve">0 | </v>
      </c>
      <c r="G403" t="str">
        <v xml:space="preserve">0 | </v>
      </c>
      <c r="H403" t="str">
        <v xml:space="preserve">0 | </v>
      </c>
      <c r="I403" t="str">
        <v xml:space="preserve">0 | </v>
      </c>
      <c r="J403" t="str">
        <v xml:space="preserve">0 | </v>
      </c>
      <c r="K403" t="str">
        <v xml:space="preserve">0 | </v>
      </c>
      <c r="L403" t="str">
        <v xml:space="preserve">0 | </v>
      </c>
      <c r="M403" t="str">
        <v xml:space="preserve">0 | </v>
      </c>
      <c r="N403" t="str">
        <v xml:space="preserve">0 | </v>
      </c>
      <c r="O403" t="str">
        <v xml:space="preserve">0 | </v>
      </c>
      <c r="P403" t="str">
        <v xml:space="preserve">0 | </v>
      </c>
      <c r="Q403" t="str">
        <v xml:space="preserve">0 | </v>
      </c>
      <c r="R403" t="str">
        <v xml:space="preserve">0 | </v>
      </c>
      <c r="S403" t="str">
        <v xml:space="preserve">0 | </v>
      </c>
      <c r="T403" t="str">
        <v xml:space="preserve">0 | </v>
      </c>
      <c r="U403" t="str">
        <v xml:space="preserve">0 | </v>
      </c>
      <c r="V403" t="str">
        <v xml:space="preserve">0 | </v>
      </c>
      <c r="W403" t="str">
        <v xml:space="preserve">0 | </v>
      </c>
      <c r="X403" t="str">
        <v xml:space="preserve">0 | </v>
      </c>
      <c r="Y403" t="str">
        <v xml:space="preserve">0 | </v>
      </c>
      <c r="Z403" t="str">
        <v xml:space="preserve">0 | </v>
      </c>
      <c r="AA403" t="str">
        <v xml:space="preserve">0 | </v>
      </c>
      <c r="AB403" t="str">
        <v xml:space="preserve">0 | </v>
      </c>
      <c r="AC403" t="str">
        <v xml:space="preserve">0 | </v>
      </c>
      <c r="AD403" t="str">
        <v xml:space="preserve">0 | </v>
      </c>
      <c r="AE403" t="str">
        <v xml:space="preserve">0 | </v>
      </c>
      <c r="AF403" t="str">
        <v xml:space="preserve">0 | </v>
      </c>
      <c r="AG403" t="str">
        <v xml:space="preserve">0 | </v>
      </c>
      <c r="AH403" t="str">
        <v xml:space="preserve">0 | </v>
      </c>
      <c r="AI403" t="str">
        <v xml:space="preserve">0 | </v>
      </c>
      <c r="AJ403" t="str">
        <v xml:space="preserve">0 | </v>
      </c>
    </row>
    <row r="404" spans="2:36" x14ac:dyDescent="0.25">
      <c r="B404" t="str" cm="1">
        <f t="array" ref="B404:AJ404">TRANSPOSE(_xlfn._xlws.SORT(_xlfn._xlws.FILTER(plantings[planting_level]&amp;" | "&amp;plantings[planting_level_name],plantings[experiment_ID]=A404)))</f>
        <v xml:space="preserve"> | </v>
      </c>
      <c r="C404" t="str">
        <v xml:space="preserve"> | </v>
      </c>
      <c r="D404" t="str">
        <v xml:space="preserve"> | </v>
      </c>
      <c r="E404" t="str">
        <v xml:space="preserve">0 | </v>
      </c>
      <c r="F404" t="str">
        <v xml:space="preserve">0 | </v>
      </c>
      <c r="G404" t="str">
        <v xml:space="preserve">0 | </v>
      </c>
      <c r="H404" t="str">
        <v xml:space="preserve">0 | </v>
      </c>
      <c r="I404" t="str">
        <v xml:space="preserve">0 | </v>
      </c>
      <c r="J404" t="str">
        <v xml:space="preserve">0 | </v>
      </c>
      <c r="K404" t="str">
        <v xml:space="preserve">0 | </v>
      </c>
      <c r="L404" t="str">
        <v xml:space="preserve">0 | </v>
      </c>
      <c r="M404" t="str">
        <v xml:space="preserve">0 | </v>
      </c>
      <c r="N404" t="str">
        <v xml:space="preserve">0 | </v>
      </c>
      <c r="O404" t="str">
        <v xml:space="preserve">0 | </v>
      </c>
      <c r="P404" t="str">
        <v xml:space="preserve">0 | </v>
      </c>
      <c r="Q404" t="str">
        <v xml:space="preserve">0 | </v>
      </c>
      <c r="R404" t="str">
        <v xml:space="preserve">0 | </v>
      </c>
      <c r="S404" t="str">
        <v xml:space="preserve">0 | </v>
      </c>
      <c r="T404" t="str">
        <v xml:space="preserve">0 | </v>
      </c>
      <c r="U404" t="str">
        <v xml:space="preserve">0 | </v>
      </c>
      <c r="V404" t="str">
        <v xml:space="preserve">0 | </v>
      </c>
      <c r="W404" t="str">
        <v xml:space="preserve">0 | </v>
      </c>
      <c r="X404" t="str">
        <v xml:space="preserve">0 | </v>
      </c>
      <c r="Y404" t="str">
        <v xml:space="preserve">0 | </v>
      </c>
      <c r="Z404" t="str">
        <v xml:space="preserve">0 | </v>
      </c>
      <c r="AA404" t="str">
        <v xml:space="preserve">0 | </v>
      </c>
      <c r="AB404" t="str">
        <v xml:space="preserve">0 | </v>
      </c>
      <c r="AC404" t="str">
        <v xml:space="preserve">0 | </v>
      </c>
      <c r="AD404" t="str">
        <v xml:space="preserve">0 | </v>
      </c>
      <c r="AE404" t="str">
        <v xml:space="preserve">0 | </v>
      </c>
      <c r="AF404" t="str">
        <v xml:space="preserve">0 | </v>
      </c>
      <c r="AG404" t="str">
        <v xml:space="preserve">0 | </v>
      </c>
      <c r="AH404" t="str">
        <v xml:space="preserve">0 | </v>
      </c>
      <c r="AI404" t="str">
        <v xml:space="preserve">0 | </v>
      </c>
      <c r="AJ404" t="str">
        <v xml:space="preserve">0 | </v>
      </c>
    </row>
    <row r="405" spans="2:36" x14ac:dyDescent="0.25">
      <c r="B405" t="str" cm="1">
        <f t="array" ref="B405:AJ405">TRANSPOSE(_xlfn._xlws.SORT(_xlfn._xlws.FILTER(plantings[planting_level]&amp;" | "&amp;plantings[planting_level_name],plantings[experiment_ID]=A405)))</f>
        <v xml:space="preserve"> | </v>
      </c>
      <c r="C405" t="str">
        <v xml:space="preserve"> | </v>
      </c>
      <c r="D405" t="str">
        <v xml:space="preserve"> | </v>
      </c>
      <c r="E405" t="str">
        <v xml:space="preserve">0 | </v>
      </c>
      <c r="F405" t="str">
        <v xml:space="preserve">0 | </v>
      </c>
      <c r="G405" t="str">
        <v xml:space="preserve">0 | </v>
      </c>
      <c r="H405" t="str">
        <v xml:space="preserve">0 | </v>
      </c>
      <c r="I405" t="str">
        <v xml:space="preserve">0 | </v>
      </c>
      <c r="J405" t="str">
        <v xml:space="preserve">0 | </v>
      </c>
      <c r="K405" t="str">
        <v xml:space="preserve">0 | </v>
      </c>
      <c r="L405" t="str">
        <v xml:space="preserve">0 | </v>
      </c>
      <c r="M405" t="str">
        <v xml:space="preserve">0 | </v>
      </c>
      <c r="N405" t="str">
        <v xml:space="preserve">0 | </v>
      </c>
      <c r="O405" t="str">
        <v xml:space="preserve">0 | </v>
      </c>
      <c r="P405" t="str">
        <v xml:space="preserve">0 | </v>
      </c>
      <c r="Q405" t="str">
        <v xml:space="preserve">0 | </v>
      </c>
      <c r="R405" t="str">
        <v xml:space="preserve">0 | </v>
      </c>
      <c r="S405" t="str">
        <v xml:space="preserve">0 | </v>
      </c>
      <c r="T405" t="str">
        <v xml:space="preserve">0 | </v>
      </c>
      <c r="U405" t="str">
        <v xml:space="preserve">0 | </v>
      </c>
      <c r="V405" t="str">
        <v xml:space="preserve">0 | </v>
      </c>
      <c r="W405" t="str">
        <v xml:space="preserve">0 | </v>
      </c>
      <c r="X405" t="str">
        <v xml:space="preserve">0 | </v>
      </c>
      <c r="Y405" t="str">
        <v xml:space="preserve">0 | </v>
      </c>
      <c r="Z405" t="str">
        <v xml:space="preserve">0 | </v>
      </c>
      <c r="AA405" t="str">
        <v xml:space="preserve">0 | </v>
      </c>
      <c r="AB405" t="str">
        <v xml:space="preserve">0 | </v>
      </c>
      <c r="AC405" t="str">
        <v xml:space="preserve">0 | </v>
      </c>
      <c r="AD405" t="str">
        <v xml:space="preserve">0 | </v>
      </c>
      <c r="AE405" t="str">
        <v xml:space="preserve">0 | </v>
      </c>
      <c r="AF405" t="str">
        <v xml:space="preserve">0 | </v>
      </c>
      <c r="AG405" t="str">
        <v xml:space="preserve">0 | </v>
      </c>
      <c r="AH405" t="str">
        <v xml:space="preserve">0 | </v>
      </c>
      <c r="AI405" t="str">
        <v xml:space="preserve">0 | </v>
      </c>
      <c r="AJ405" t="str">
        <v xml:space="preserve">0 | </v>
      </c>
    </row>
    <row r="406" spans="2:36" x14ac:dyDescent="0.25">
      <c r="B406" t="str" cm="1">
        <f t="array" ref="B406:AJ406">TRANSPOSE(_xlfn._xlws.SORT(_xlfn._xlws.FILTER(plantings[planting_level]&amp;" | "&amp;plantings[planting_level_name],plantings[experiment_ID]=A406)))</f>
        <v xml:space="preserve"> | </v>
      </c>
      <c r="C406" t="str">
        <v xml:space="preserve"> | </v>
      </c>
      <c r="D406" t="str">
        <v xml:space="preserve"> | </v>
      </c>
      <c r="E406" t="str">
        <v xml:space="preserve">0 | </v>
      </c>
      <c r="F406" t="str">
        <v xml:space="preserve">0 | </v>
      </c>
      <c r="G406" t="str">
        <v xml:space="preserve">0 | </v>
      </c>
      <c r="H406" t="str">
        <v xml:space="preserve">0 | </v>
      </c>
      <c r="I406" t="str">
        <v xml:space="preserve">0 | </v>
      </c>
      <c r="J406" t="str">
        <v xml:space="preserve">0 | </v>
      </c>
      <c r="K406" t="str">
        <v xml:space="preserve">0 | </v>
      </c>
      <c r="L406" t="str">
        <v xml:space="preserve">0 | </v>
      </c>
      <c r="M406" t="str">
        <v xml:space="preserve">0 | </v>
      </c>
      <c r="N406" t="str">
        <v xml:space="preserve">0 | </v>
      </c>
      <c r="O406" t="str">
        <v xml:space="preserve">0 | </v>
      </c>
      <c r="P406" t="str">
        <v xml:space="preserve">0 | </v>
      </c>
      <c r="Q406" t="str">
        <v xml:space="preserve">0 | </v>
      </c>
      <c r="R406" t="str">
        <v xml:space="preserve">0 | </v>
      </c>
      <c r="S406" t="str">
        <v xml:space="preserve">0 | </v>
      </c>
      <c r="T406" t="str">
        <v xml:space="preserve">0 | </v>
      </c>
      <c r="U406" t="str">
        <v xml:space="preserve">0 | </v>
      </c>
      <c r="V406" t="str">
        <v xml:space="preserve">0 | </v>
      </c>
      <c r="W406" t="str">
        <v xml:space="preserve">0 | </v>
      </c>
      <c r="X406" t="str">
        <v xml:space="preserve">0 | </v>
      </c>
      <c r="Y406" t="str">
        <v xml:space="preserve">0 | </v>
      </c>
      <c r="Z406" t="str">
        <v xml:space="preserve">0 | </v>
      </c>
      <c r="AA406" t="str">
        <v xml:space="preserve">0 | </v>
      </c>
      <c r="AB406" t="str">
        <v xml:space="preserve">0 | </v>
      </c>
      <c r="AC406" t="str">
        <v xml:space="preserve">0 | </v>
      </c>
      <c r="AD406" t="str">
        <v xml:space="preserve">0 | </v>
      </c>
      <c r="AE406" t="str">
        <v xml:space="preserve">0 | </v>
      </c>
      <c r="AF406" t="str">
        <v xml:space="preserve">0 | </v>
      </c>
      <c r="AG406" t="str">
        <v xml:space="preserve">0 | </v>
      </c>
      <c r="AH406" t="str">
        <v xml:space="preserve">0 | </v>
      </c>
      <c r="AI406" t="str">
        <v xml:space="preserve">0 | </v>
      </c>
      <c r="AJ406" t="str">
        <v xml:space="preserve">0 | </v>
      </c>
    </row>
    <row r="407" spans="2:36" x14ac:dyDescent="0.25">
      <c r="B407" t="str" cm="1">
        <f t="array" ref="B407:AJ407">TRANSPOSE(_xlfn._xlws.SORT(_xlfn._xlws.FILTER(plantings[planting_level]&amp;" | "&amp;plantings[planting_level_name],plantings[experiment_ID]=A407)))</f>
        <v xml:space="preserve"> | </v>
      </c>
      <c r="C407" t="str">
        <v xml:space="preserve"> | </v>
      </c>
      <c r="D407" t="str">
        <v xml:space="preserve"> | </v>
      </c>
      <c r="E407" t="str">
        <v xml:space="preserve">0 | </v>
      </c>
      <c r="F407" t="str">
        <v xml:space="preserve">0 | </v>
      </c>
      <c r="G407" t="str">
        <v xml:space="preserve">0 | </v>
      </c>
      <c r="H407" t="str">
        <v xml:space="preserve">0 | </v>
      </c>
      <c r="I407" t="str">
        <v xml:space="preserve">0 | </v>
      </c>
      <c r="J407" t="str">
        <v xml:space="preserve">0 | </v>
      </c>
      <c r="K407" t="str">
        <v xml:space="preserve">0 | </v>
      </c>
      <c r="L407" t="str">
        <v xml:space="preserve">0 | </v>
      </c>
      <c r="M407" t="str">
        <v xml:space="preserve">0 | </v>
      </c>
      <c r="N407" t="str">
        <v xml:space="preserve">0 | </v>
      </c>
      <c r="O407" t="str">
        <v xml:space="preserve">0 | </v>
      </c>
      <c r="P407" t="str">
        <v xml:space="preserve">0 | </v>
      </c>
      <c r="Q407" t="str">
        <v xml:space="preserve">0 | </v>
      </c>
      <c r="R407" t="str">
        <v xml:space="preserve">0 | </v>
      </c>
      <c r="S407" t="str">
        <v xml:space="preserve">0 | </v>
      </c>
      <c r="T407" t="str">
        <v xml:space="preserve">0 | </v>
      </c>
      <c r="U407" t="str">
        <v xml:space="preserve">0 | </v>
      </c>
      <c r="V407" t="str">
        <v xml:space="preserve">0 | </v>
      </c>
      <c r="W407" t="str">
        <v xml:space="preserve">0 | </v>
      </c>
      <c r="X407" t="str">
        <v xml:space="preserve">0 | </v>
      </c>
      <c r="Y407" t="str">
        <v xml:space="preserve">0 | </v>
      </c>
      <c r="Z407" t="str">
        <v xml:space="preserve">0 | </v>
      </c>
      <c r="AA407" t="str">
        <v xml:space="preserve">0 | </v>
      </c>
      <c r="AB407" t="str">
        <v xml:space="preserve">0 | </v>
      </c>
      <c r="AC407" t="str">
        <v xml:space="preserve">0 | </v>
      </c>
      <c r="AD407" t="str">
        <v xml:space="preserve">0 | </v>
      </c>
      <c r="AE407" t="str">
        <v xml:space="preserve">0 | </v>
      </c>
      <c r="AF407" t="str">
        <v xml:space="preserve">0 | </v>
      </c>
      <c r="AG407" t="str">
        <v xml:space="preserve">0 | </v>
      </c>
      <c r="AH407" t="str">
        <v xml:space="preserve">0 | </v>
      </c>
      <c r="AI407" t="str">
        <v xml:space="preserve">0 | </v>
      </c>
      <c r="AJ407" t="str">
        <v xml:space="preserve">0 | </v>
      </c>
    </row>
    <row r="408" spans="2:36" x14ac:dyDescent="0.25">
      <c r="B408" t="str" cm="1">
        <f t="array" ref="B408:AJ408">TRANSPOSE(_xlfn._xlws.SORT(_xlfn._xlws.FILTER(plantings[planting_level]&amp;" | "&amp;plantings[planting_level_name],plantings[experiment_ID]=A408)))</f>
        <v xml:space="preserve"> | </v>
      </c>
      <c r="C408" t="str">
        <v xml:space="preserve"> | </v>
      </c>
      <c r="D408" t="str">
        <v xml:space="preserve"> | </v>
      </c>
      <c r="E408" t="str">
        <v xml:space="preserve">0 | </v>
      </c>
      <c r="F408" t="str">
        <v xml:space="preserve">0 | </v>
      </c>
      <c r="G408" t="str">
        <v xml:space="preserve">0 | </v>
      </c>
      <c r="H408" t="str">
        <v xml:space="preserve">0 | </v>
      </c>
      <c r="I408" t="str">
        <v xml:space="preserve">0 | </v>
      </c>
      <c r="J408" t="str">
        <v xml:space="preserve">0 | </v>
      </c>
      <c r="K408" t="str">
        <v xml:space="preserve">0 | </v>
      </c>
      <c r="L408" t="str">
        <v xml:space="preserve">0 | </v>
      </c>
      <c r="M408" t="str">
        <v xml:space="preserve">0 | </v>
      </c>
      <c r="N408" t="str">
        <v xml:space="preserve">0 | </v>
      </c>
      <c r="O408" t="str">
        <v xml:space="preserve">0 | </v>
      </c>
      <c r="P408" t="str">
        <v xml:space="preserve">0 | </v>
      </c>
      <c r="Q408" t="str">
        <v xml:space="preserve">0 | </v>
      </c>
      <c r="R408" t="str">
        <v xml:space="preserve">0 | </v>
      </c>
      <c r="S408" t="str">
        <v xml:space="preserve">0 | </v>
      </c>
      <c r="T408" t="str">
        <v xml:space="preserve">0 | </v>
      </c>
      <c r="U408" t="str">
        <v xml:space="preserve">0 | </v>
      </c>
      <c r="V408" t="str">
        <v xml:space="preserve">0 | </v>
      </c>
      <c r="W408" t="str">
        <v xml:space="preserve">0 | </v>
      </c>
      <c r="X408" t="str">
        <v xml:space="preserve">0 | </v>
      </c>
      <c r="Y408" t="str">
        <v xml:space="preserve">0 | </v>
      </c>
      <c r="Z408" t="str">
        <v xml:space="preserve">0 | </v>
      </c>
      <c r="AA408" t="str">
        <v xml:space="preserve">0 | </v>
      </c>
      <c r="AB408" t="str">
        <v xml:space="preserve">0 | </v>
      </c>
      <c r="AC408" t="str">
        <v xml:space="preserve">0 | </v>
      </c>
      <c r="AD408" t="str">
        <v xml:space="preserve">0 | </v>
      </c>
      <c r="AE408" t="str">
        <v xml:space="preserve">0 | </v>
      </c>
      <c r="AF408" t="str">
        <v xml:space="preserve">0 | </v>
      </c>
      <c r="AG408" t="str">
        <v xml:space="preserve">0 | </v>
      </c>
      <c r="AH408" t="str">
        <v xml:space="preserve">0 | </v>
      </c>
      <c r="AI408" t="str">
        <v xml:space="preserve">0 | </v>
      </c>
      <c r="AJ408" t="str">
        <v xml:space="preserve">0 | </v>
      </c>
    </row>
    <row r="409" spans="2:36" x14ac:dyDescent="0.25">
      <c r="B409" t="str" cm="1">
        <f t="array" ref="B409:AJ409">TRANSPOSE(_xlfn._xlws.SORT(_xlfn._xlws.FILTER(plantings[planting_level]&amp;" | "&amp;plantings[planting_level_name],plantings[experiment_ID]=A409)))</f>
        <v xml:space="preserve"> | </v>
      </c>
      <c r="C409" t="str">
        <v xml:space="preserve"> | </v>
      </c>
      <c r="D409" t="str">
        <v xml:space="preserve"> | </v>
      </c>
      <c r="E409" t="str">
        <v xml:space="preserve">0 | </v>
      </c>
      <c r="F409" t="str">
        <v xml:space="preserve">0 | </v>
      </c>
      <c r="G409" t="str">
        <v xml:space="preserve">0 | </v>
      </c>
      <c r="H409" t="str">
        <v xml:space="preserve">0 | </v>
      </c>
      <c r="I409" t="str">
        <v xml:space="preserve">0 | </v>
      </c>
      <c r="J409" t="str">
        <v xml:space="preserve">0 | </v>
      </c>
      <c r="K409" t="str">
        <v xml:space="preserve">0 | </v>
      </c>
      <c r="L409" t="str">
        <v xml:space="preserve">0 | </v>
      </c>
      <c r="M409" t="str">
        <v xml:space="preserve">0 | </v>
      </c>
      <c r="N409" t="str">
        <v xml:space="preserve">0 | </v>
      </c>
      <c r="O409" t="str">
        <v xml:space="preserve">0 | </v>
      </c>
      <c r="P409" t="str">
        <v xml:space="preserve">0 | </v>
      </c>
      <c r="Q409" t="str">
        <v xml:space="preserve">0 | </v>
      </c>
      <c r="R409" t="str">
        <v xml:space="preserve">0 | </v>
      </c>
      <c r="S409" t="str">
        <v xml:space="preserve">0 | </v>
      </c>
      <c r="T409" t="str">
        <v xml:space="preserve">0 | </v>
      </c>
      <c r="U409" t="str">
        <v xml:space="preserve">0 | </v>
      </c>
      <c r="V409" t="str">
        <v xml:space="preserve">0 | </v>
      </c>
      <c r="W409" t="str">
        <v xml:space="preserve">0 | </v>
      </c>
      <c r="X409" t="str">
        <v xml:space="preserve">0 | </v>
      </c>
      <c r="Y409" t="str">
        <v xml:space="preserve">0 | </v>
      </c>
      <c r="Z409" t="str">
        <v xml:space="preserve">0 | </v>
      </c>
      <c r="AA409" t="str">
        <v xml:space="preserve">0 | </v>
      </c>
      <c r="AB409" t="str">
        <v xml:space="preserve">0 | </v>
      </c>
      <c r="AC409" t="str">
        <v xml:space="preserve">0 | </v>
      </c>
      <c r="AD409" t="str">
        <v xml:space="preserve">0 | </v>
      </c>
      <c r="AE409" t="str">
        <v xml:space="preserve">0 | </v>
      </c>
      <c r="AF409" t="str">
        <v xml:space="preserve">0 | </v>
      </c>
      <c r="AG409" t="str">
        <v xml:space="preserve">0 | </v>
      </c>
      <c r="AH409" t="str">
        <v xml:space="preserve">0 | </v>
      </c>
      <c r="AI409" t="str">
        <v xml:space="preserve">0 | </v>
      </c>
      <c r="AJ409" t="str">
        <v xml:space="preserve">0 | </v>
      </c>
    </row>
    <row r="410" spans="2:36" x14ac:dyDescent="0.25">
      <c r="B410" t="str" cm="1">
        <f t="array" ref="B410:AJ410">TRANSPOSE(_xlfn._xlws.SORT(_xlfn._xlws.FILTER(plantings[planting_level]&amp;" | "&amp;plantings[planting_level_name],plantings[experiment_ID]=A410)))</f>
        <v xml:space="preserve"> | </v>
      </c>
      <c r="C410" t="str">
        <v xml:space="preserve"> | </v>
      </c>
      <c r="D410" t="str">
        <v xml:space="preserve"> | </v>
      </c>
      <c r="E410" t="str">
        <v xml:space="preserve">0 | </v>
      </c>
      <c r="F410" t="str">
        <v xml:space="preserve">0 | </v>
      </c>
      <c r="G410" t="str">
        <v xml:space="preserve">0 | </v>
      </c>
      <c r="H410" t="str">
        <v xml:space="preserve">0 | </v>
      </c>
      <c r="I410" t="str">
        <v xml:space="preserve">0 | </v>
      </c>
      <c r="J410" t="str">
        <v xml:space="preserve">0 | </v>
      </c>
      <c r="K410" t="str">
        <v xml:space="preserve">0 | </v>
      </c>
      <c r="L410" t="str">
        <v xml:space="preserve">0 | </v>
      </c>
      <c r="M410" t="str">
        <v xml:space="preserve">0 | </v>
      </c>
      <c r="N410" t="str">
        <v xml:space="preserve">0 | </v>
      </c>
      <c r="O410" t="str">
        <v xml:space="preserve">0 | </v>
      </c>
      <c r="P410" t="str">
        <v xml:space="preserve">0 | </v>
      </c>
      <c r="Q410" t="str">
        <v xml:space="preserve">0 | </v>
      </c>
      <c r="R410" t="str">
        <v xml:space="preserve">0 | </v>
      </c>
      <c r="S410" t="str">
        <v xml:space="preserve">0 | </v>
      </c>
      <c r="T410" t="str">
        <v xml:space="preserve">0 | </v>
      </c>
      <c r="U410" t="str">
        <v xml:space="preserve">0 | </v>
      </c>
      <c r="V410" t="str">
        <v xml:space="preserve">0 | </v>
      </c>
      <c r="W410" t="str">
        <v xml:space="preserve">0 | </v>
      </c>
      <c r="X410" t="str">
        <v xml:space="preserve">0 | </v>
      </c>
      <c r="Y410" t="str">
        <v xml:space="preserve">0 | </v>
      </c>
      <c r="Z410" t="str">
        <v xml:space="preserve">0 | </v>
      </c>
      <c r="AA410" t="str">
        <v xml:space="preserve">0 | </v>
      </c>
      <c r="AB410" t="str">
        <v xml:space="preserve">0 | </v>
      </c>
      <c r="AC410" t="str">
        <v xml:space="preserve">0 | </v>
      </c>
      <c r="AD410" t="str">
        <v xml:space="preserve">0 | </v>
      </c>
      <c r="AE410" t="str">
        <v xml:space="preserve">0 | </v>
      </c>
      <c r="AF410" t="str">
        <v xml:space="preserve">0 | </v>
      </c>
      <c r="AG410" t="str">
        <v xml:space="preserve">0 | </v>
      </c>
      <c r="AH410" t="str">
        <v xml:space="preserve">0 | </v>
      </c>
      <c r="AI410" t="str">
        <v xml:space="preserve">0 | </v>
      </c>
      <c r="AJ410" t="str">
        <v xml:space="preserve">0 | </v>
      </c>
    </row>
    <row r="411" spans="2:36" x14ac:dyDescent="0.25">
      <c r="B411" t="str" cm="1">
        <f t="array" ref="B411:AJ411">TRANSPOSE(_xlfn._xlws.SORT(_xlfn._xlws.FILTER(plantings[planting_level]&amp;" | "&amp;plantings[planting_level_name],plantings[experiment_ID]=A411)))</f>
        <v xml:space="preserve"> | </v>
      </c>
      <c r="C411" t="str">
        <v xml:space="preserve"> | </v>
      </c>
      <c r="D411" t="str">
        <v xml:space="preserve"> | </v>
      </c>
      <c r="E411" t="str">
        <v xml:space="preserve">0 | </v>
      </c>
      <c r="F411" t="str">
        <v xml:space="preserve">0 | </v>
      </c>
      <c r="G411" t="str">
        <v xml:space="preserve">0 | </v>
      </c>
      <c r="H411" t="str">
        <v xml:space="preserve">0 | </v>
      </c>
      <c r="I411" t="str">
        <v xml:space="preserve">0 | </v>
      </c>
      <c r="J411" t="str">
        <v xml:space="preserve">0 | </v>
      </c>
      <c r="K411" t="str">
        <v xml:space="preserve">0 | </v>
      </c>
      <c r="L411" t="str">
        <v xml:space="preserve">0 | </v>
      </c>
      <c r="M411" t="str">
        <v xml:space="preserve">0 | </v>
      </c>
      <c r="N411" t="str">
        <v xml:space="preserve">0 | </v>
      </c>
      <c r="O411" t="str">
        <v xml:space="preserve">0 | </v>
      </c>
      <c r="P411" t="str">
        <v xml:space="preserve">0 | </v>
      </c>
      <c r="Q411" t="str">
        <v xml:space="preserve">0 | </v>
      </c>
      <c r="R411" t="str">
        <v xml:space="preserve">0 | </v>
      </c>
      <c r="S411" t="str">
        <v xml:space="preserve">0 | </v>
      </c>
      <c r="T411" t="str">
        <v xml:space="preserve">0 | </v>
      </c>
      <c r="U411" t="str">
        <v xml:space="preserve">0 | </v>
      </c>
      <c r="V411" t="str">
        <v xml:space="preserve">0 | </v>
      </c>
      <c r="W411" t="str">
        <v xml:space="preserve">0 | </v>
      </c>
      <c r="X411" t="str">
        <v xml:space="preserve">0 | </v>
      </c>
      <c r="Y411" t="str">
        <v xml:space="preserve">0 | </v>
      </c>
      <c r="Z411" t="str">
        <v xml:space="preserve">0 | </v>
      </c>
      <c r="AA411" t="str">
        <v xml:space="preserve">0 | </v>
      </c>
      <c r="AB411" t="str">
        <v xml:space="preserve">0 | </v>
      </c>
      <c r="AC411" t="str">
        <v xml:space="preserve">0 | </v>
      </c>
      <c r="AD411" t="str">
        <v xml:space="preserve">0 | </v>
      </c>
      <c r="AE411" t="str">
        <v xml:space="preserve">0 | </v>
      </c>
      <c r="AF411" t="str">
        <v xml:space="preserve">0 | </v>
      </c>
      <c r="AG411" t="str">
        <v xml:space="preserve">0 | </v>
      </c>
      <c r="AH411" t="str">
        <v xml:space="preserve">0 | </v>
      </c>
      <c r="AI411" t="str">
        <v xml:space="preserve">0 | </v>
      </c>
      <c r="AJ411" t="str">
        <v xml:space="preserve">0 | </v>
      </c>
    </row>
    <row r="412" spans="2:36" x14ac:dyDescent="0.25">
      <c r="B412" t="str" cm="1">
        <f t="array" ref="B412:AJ412">TRANSPOSE(_xlfn._xlws.SORT(_xlfn._xlws.FILTER(plantings[planting_level]&amp;" | "&amp;plantings[planting_level_name],plantings[experiment_ID]=A412)))</f>
        <v xml:space="preserve"> | </v>
      </c>
      <c r="C412" t="str">
        <v xml:space="preserve"> | </v>
      </c>
      <c r="D412" t="str">
        <v xml:space="preserve"> | </v>
      </c>
      <c r="E412" t="str">
        <v xml:space="preserve">0 | </v>
      </c>
      <c r="F412" t="str">
        <v xml:space="preserve">0 | </v>
      </c>
      <c r="G412" t="str">
        <v xml:space="preserve">0 | </v>
      </c>
      <c r="H412" t="str">
        <v xml:space="preserve">0 | </v>
      </c>
      <c r="I412" t="str">
        <v xml:space="preserve">0 | </v>
      </c>
      <c r="J412" t="str">
        <v xml:space="preserve">0 | </v>
      </c>
      <c r="K412" t="str">
        <v xml:space="preserve">0 | </v>
      </c>
      <c r="L412" t="str">
        <v xml:space="preserve">0 | </v>
      </c>
      <c r="M412" t="str">
        <v xml:space="preserve">0 | </v>
      </c>
      <c r="N412" t="str">
        <v xml:space="preserve">0 | </v>
      </c>
      <c r="O412" t="str">
        <v xml:space="preserve">0 | </v>
      </c>
      <c r="P412" t="str">
        <v xml:space="preserve">0 | </v>
      </c>
      <c r="Q412" t="str">
        <v xml:space="preserve">0 | </v>
      </c>
      <c r="R412" t="str">
        <v xml:space="preserve">0 | </v>
      </c>
      <c r="S412" t="str">
        <v xml:space="preserve">0 | </v>
      </c>
      <c r="T412" t="str">
        <v xml:space="preserve">0 | </v>
      </c>
      <c r="U412" t="str">
        <v xml:space="preserve">0 | </v>
      </c>
      <c r="V412" t="str">
        <v xml:space="preserve">0 | </v>
      </c>
      <c r="W412" t="str">
        <v xml:space="preserve">0 | </v>
      </c>
      <c r="X412" t="str">
        <v xml:space="preserve">0 | </v>
      </c>
      <c r="Y412" t="str">
        <v xml:space="preserve">0 | </v>
      </c>
      <c r="Z412" t="str">
        <v xml:space="preserve">0 | </v>
      </c>
      <c r="AA412" t="str">
        <v xml:space="preserve">0 | </v>
      </c>
      <c r="AB412" t="str">
        <v xml:space="preserve">0 | </v>
      </c>
      <c r="AC412" t="str">
        <v xml:space="preserve">0 | </v>
      </c>
      <c r="AD412" t="str">
        <v xml:space="preserve">0 | </v>
      </c>
      <c r="AE412" t="str">
        <v xml:space="preserve">0 | </v>
      </c>
      <c r="AF412" t="str">
        <v xml:space="preserve">0 | </v>
      </c>
      <c r="AG412" t="str">
        <v xml:space="preserve">0 | </v>
      </c>
      <c r="AH412" t="str">
        <v xml:space="preserve">0 | </v>
      </c>
      <c r="AI412" t="str">
        <v xml:space="preserve">0 | </v>
      </c>
      <c r="AJ412" t="str">
        <v xml:space="preserve">0 | </v>
      </c>
    </row>
    <row r="413" spans="2:36" x14ac:dyDescent="0.25">
      <c r="B413" t="str" cm="1">
        <f t="array" ref="B413:AJ413">TRANSPOSE(_xlfn._xlws.SORT(_xlfn._xlws.FILTER(plantings[planting_level]&amp;" | "&amp;plantings[planting_level_name],plantings[experiment_ID]=A413)))</f>
        <v xml:space="preserve"> | </v>
      </c>
      <c r="C413" t="str">
        <v xml:space="preserve"> | </v>
      </c>
      <c r="D413" t="str">
        <v xml:space="preserve"> | </v>
      </c>
      <c r="E413" t="str">
        <v xml:space="preserve">0 | </v>
      </c>
      <c r="F413" t="str">
        <v xml:space="preserve">0 | </v>
      </c>
      <c r="G413" t="str">
        <v xml:space="preserve">0 | </v>
      </c>
      <c r="H413" t="str">
        <v xml:space="preserve">0 | </v>
      </c>
      <c r="I413" t="str">
        <v xml:space="preserve">0 | </v>
      </c>
      <c r="J413" t="str">
        <v xml:space="preserve">0 | </v>
      </c>
      <c r="K413" t="str">
        <v xml:space="preserve">0 | </v>
      </c>
      <c r="L413" t="str">
        <v xml:space="preserve">0 | </v>
      </c>
      <c r="M413" t="str">
        <v xml:space="preserve">0 | </v>
      </c>
      <c r="N413" t="str">
        <v xml:space="preserve">0 | </v>
      </c>
      <c r="O413" t="str">
        <v xml:space="preserve">0 | </v>
      </c>
      <c r="P413" t="str">
        <v xml:space="preserve">0 | </v>
      </c>
      <c r="Q413" t="str">
        <v xml:space="preserve">0 | </v>
      </c>
      <c r="R413" t="str">
        <v xml:space="preserve">0 | </v>
      </c>
      <c r="S413" t="str">
        <v xml:space="preserve">0 | </v>
      </c>
      <c r="T413" t="str">
        <v xml:space="preserve">0 | </v>
      </c>
      <c r="U413" t="str">
        <v xml:space="preserve">0 | </v>
      </c>
      <c r="V413" t="str">
        <v xml:space="preserve">0 | </v>
      </c>
      <c r="W413" t="str">
        <v xml:space="preserve">0 | </v>
      </c>
      <c r="X413" t="str">
        <v xml:space="preserve">0 | </v>
      </c>
      <c r="Y413" t="str">
        <v xml:space="preserve">0 | </v>
      </c>
      <c r="Z413" t="str">
        <v xml:space="preserve">0 | </v>
      </c>
      <c r="AA413" t="str">
        <v xml:space="preserve">0 | </v>
      </c>
      <c r="AB413" t="str">
        <v xml:space="preserve">0 | </v>
      </c>
      <c r="AC413" t="str">
        <v xml:space="preserve">0 | </v>
      </c>
      <c r="AD413" t="str">
        <v xml:space="preserve">0 | </v>
      </c>
      <c r="AE413" t="str">
        <v xml:space="preserve">0 | </v>
      </c>
      <c r="AF413" t="str">
        <v xml:space="preserve">0 | </v>
      </c>
      <c r="AG413" t="str">
        <v xml:space="preserve">0 | </v>
      </c>
      <c r="AH413" t="str">
        <v xml:space="preserve">0 | </v>
      </c>
      <c r="AI413" t="str">
        <v xml:space="preserve">0 | </v>
      </c>
      <c r="AJ413" t="str">
        <v xml:space="preserve">0 | </v>
      </c>
    </row>
    <row r="414" spans="2:36" x14ac:dyDescent="0.25">
      <c r="B414" t="str" cm="1">
        <f t="array" ref="B414:AJ414">TRANSPOSE(_xlfn._xlws.SORT(_xlfn._xlws.FILTER(plantings[planting_level]&amp;" | "&amp;plantings[planting_level_name],plantings[experiment_ID]=A414)))</f>
        <v xml:space="preserve"> | </v>
      </c>
      <c r="C414" t="str">
        <v xml:space="preserve"> | </v>
      </c>
      <c r="D414" t="str">
        <v xml:space="preserve"> | </v>
      </c>
      <c r="E414" t="str">
        <v xml:space="preserve">0 | </v>
      </c>
      <c r="F414" t="str">
        <v xml:space="preserve">0 | </v>
      </c>
      <c r="G414" t="str">
        <v xml:space="preserve">0 | </v>
      </c>
      <c r="H414" t="str">
        <v xml:space="preserve">0 | </v>
      </c>
      <c r="I414" t="str">
        <v xml:space="preserve">0 | </v>
      </c>
      <c r="J414" t="str">
        <v xml:space="preserve">0 | </v>
      </c>
      <c r="K414" t="str">
        <v xml:space="preserve">0 | </v>
      </c>
      <c r="L414" t="str">
        <v xml:space="preserve">0 | </v>
      </c>
      <c r="M414" t="str">
        <v xml:space="preserve">0 | </v>
      </c>
      <c r="N414" t="str">
        <v xml:space="preserve">0 | </v>
      </c>
      <c r="O414" t="str">
        <v xml:space="preserve">0 | </v>
      </c>
      <c r="P414" t="str">
        <v xml:space="preserve">0 | </v>
      </c>
      <c r="Q414" t="str">
        <v xml:space="preserve">0 | </v>
      </c>
      <c r="R414" t="str">
        <v xml:space="preserve">0 | </v>
      </c>
      <c r="S414" t="str">
        <v xml:space="preserve">0 | </v>
      </c>
      <c r="T414" t="str">
        <v xml:space="preserve">0 | </v>
      </c>
      <c r="U414" t="str">
        <v xml:space="preserve">0 | </v>
      </c>
      <c r="V414" t="str">
        <v xml:space="preserve">0 | </v>
      </c>
      <c r="W414" t="str">
        <v xml:space="preserve">0 | </v>
      </c>
      <c r="X414" t="str">
        <v xml:space="preserve">0 | </v>
      </c>
      <c r="Y414" t="str">
        <v xml:space="preserve">0 | </v>
      </c>
      <c r="Z414" t="str">
        <v xml:space="preserve">0 | </v>
      </c>
      <c r="AA414" t="str">
        <v xml:space="preserve">0 | </v>
      </c>
      <c r="AB414" t="str">
        <v xml:space="preserve">0 | </v>
      </c>
      <c r="AC414" t="str">
        <v xml:space="preserve">0 | </v>
      </c>
      <c r="AD414" t="str">
        <v xml:space="preserve">0 | </v>
      </c>
      <c r="AE414" t="str">
        <v xml:space="preserve">0 | </v>
      </c>
      <c r="AF414" t="str">
        <v xml:space="preserve">0 | </v>
      </c>
      <c r="AG414" t="str">
        <v xml:space="preserve">0 | </v>
      </c>
      <c r="AH414" t="str">
        <v xml:space="preserve">0 | </v>
      </c>
      <c r="AI414" t="str">
        <v xml:space="preserve">0 | </v>
      </c>
      <c r="AJ414" t="str">
        <v xml:space="preserve">0 | </v>
      </c>
    </row>
    <row r="415" spans="2:36" x14ac:dyDescent="0.25">
      <c r="B415" t="str" cm="1">
        <f t="array" ref="B415:AJ415">TRANSPOSE(_xlfn._xlws.SORT(_xlfn._xlws.FILTER(plantings[planting_level]&amp;" | "&amp;plantings[planting_level_name],plantings[experiment_ID]=A415)))</f>
        <v xml:space="preserve"> | </v>
      </c>
      <c r="C415" t="str">
        <v xml:space="preserve"> | </v>
      </c>
      <c r="D415" t="str">
        <v xml:space="preserve"> | </v>
      </c>
      <c r="E415" t="str">
        <v xml:space="preserve">0 | </v>
      </c>
      <c r="F415" t="str">
        <v xml:space="preserve">0 | </v>
      </c>
      <c r="G415" t="str">
        <v xml:space="preserve">0 | </v>
      </c>
      <c r="H415" t="str">
        <v xml:space="preserve">0 | </v>
      </c>
      <c r="I415" t="str">
        <v xml:space="preserve">0 | </v>
      </c>
      <c r="J415" t="str">
        <v xml:space="preserve">0 | </v>
      </c>
      <c r="K415" t="str">
        <v xml:space="preserve">0 | </v>
      </c>
      <c r="L415" t="str">
        <v xml:space="preserve">0 | </v>
      </c>
      <c r="M415" t="str">
        <v xml:space="preserve">0 | </v>
      </c>
      <c r="N415" t="str">
        <v xml:space="preserve">0 | </v>
      </c>
      <c r="O415" t="str">
        <v xml:space="preserve">0 | </v>
      </c>
      <c r="P415" t="str">
        <v xml:space="preserve">0 | </v>
      </c>
      <c r="Q415" t="str">
        <v xml:space="preserve">0 | </v>
      </c>
      <c r="R415" t="str">
        <v xml:space="preserve">0 | </v>
      </c>
      <c r="S415" t="str">
        <v xml:space="preserve">0 | </v>
      </c>
      <c r="T415" t="str">
        <v xml:space="preserve">0 | </v>
      </c>
      <c r="U415" t="str">
        <v xml:space="preserve">0 | </v>
      </c>
      <c r="V415" t="str">
        <v xml:space="preserve">0 | </v>
      </c>
      <c r="W415" t="str">
        <v xml:space="preserve">0 | </v>
      </c>
      <c r="X415" t="str">
        <v xml:space="preserve">0 | </v>
      </c>
      <c r="Y415" t="str">
        <v xml:space="preserve">0 | </v>
      </c>
      <c r="Z415" t="str">
        <v xml:space="preserve">0 | </v>
      </c>
      <c r="AA415" t="str">
        <v xml:space="preserve">0 | </v>
      </c>
      <c r="AB415" t="str">
        <v xml:space="preserve">0 | </v>
      </c>
      <c r="AC415" t="str">
        <v xml:space="preserve">0 | </v>
      </c>
      <c r="AD415" t="str">
        <v xml:space="preserve">0 | </v>
      </c>
      <c r="AE415" t="str">
        <v xml:space="preserve">0 | </v>
      </c>
      <c r="AF415" t="str">
        <v xml:space="preserve">0 | </v>
      </c>
      <c r="AG415" t="str">
        <v xml:space="preserve">0 | </v>
      </c>
      <c r="AH415" t="str">
        <v xml:space="preserve">0 | </v>
      </c>
      <c r="AI415" t="str">
        <v xml:space="preserve">0 | </v>
      </c>
      <c r="AJ415" t="str">
        <v xml:space="preserve">0 | </v>
      </c>
    </row>
    <row r="416" spans="2:36" x14ac:dyDescent="0.25">
      <c r="B416" t="str" cm="1">
        <f t="array" ref="B416:AJ416">TRANSPOSE(_xlfn._xlws.SORT(_xlfn._xlws.FILTER(plantings[planting_level]&amp;" | "&amp;plantings[planting_level_name],plantings[experiment_ID]=A416)))</f>
        <v xml:space="preserve"> | </v>
      </c>
      <c r="C416" t="str">
        <v xml:space="preserve"> | </v>
      </c>
      <c r="D416" t="str">
        <v xml:space="preserve"> | </v>
      </c>
      <c r="E416" t="str">
        <v xml:space="preserve">0 | </v>
      </c>
      <c r="F416" t="str">
        <v xml:space="preserve">0 | </v>
      </c>
      <c r="G416" t="str">
        <v xml:space="preserve">0 | </v>
      </c>
      <c r="H416" t="str">
        <v xml:space="preserve">0 | </v>
      </c>
      <c r="I416" t="str">
        <v xml:space="preserve">0 | </v>
      </c>
      <c r="J416" t="str">
        <v xml:space="preserve">0 | </v>
      </c>
      <c r="K416" t="str">
        <v xml:space="preserve">0 | </v>
      </c>
      <c r="L416" t="str">
        <v xml:space="preserve">0 | </v>
      </c>
      <c r="M416" t="str">
        <v xml:space="preserve">0 | </v>
      </c>
      <c r="N416" t="str">
        <v xml:space="preserve">0 | </v>
      </c>
      <c r="O416" t="str">
        <v xml:space="preserve">0 | </v>
      </c>
      <c r="P416" t="str">
        <v xml:space="preserve">0 | </v>
      </c>
      <c r="Q416" t="str">
        <v xml:space="preserve">0 | </v>
      </c>
      <c r="R416" t="str">
        <v xml:space="preserve">0 | </v>
      </c>
      <c r="S416" t="str">
        <v xml:space="preserve">0 | </v>
      </c>
      <c r="T416" t="str">
        <v xml:space="preserve">0 | </v>
      </c>
      <c r="U416" t="str">
        <v xml:space="preserve">0 | </v>
      </c>
      <c r="V416" t="str">
        <v xml:space="preserve">0 | </v>
      </c>
      <c r="W416" t="str">
        <v xml:space="preserve">0 | </v>
      </c>
      <c r="X416" t="str">
        <v xml:space="preserve">0 | </v>
      </c>
      <c r="Y416" t="str">
        <v xml:space="preserve">0 | </v>
      </c>
      <c r="Z416" t="str">
        <v xml:space="preserve">0 | </v>
      </c>
      <c r="AA416" t="str">
        <v xml:space="preserve">0 | </v>
      </c>
      <c r="AB416" t="str">
        <v xml:space="preserve">0 | </v>
      </c>
      <c r="AC416" t="str">
        <v xml:space="preserve">0 | </v>
      </c>
      <c r="AD416" t="str">
        <v xml:space="preserve">0 | </v>
      </c>
      <c r="AE416" t="str">
        <v xml:space="preserve">0 | </v>
      </c>
      <c r="AF416" t="str">
        <v xml:space="preserve">0 | </v>
      </c>
      <c r="AG416" t="str">
        <v xml:space="preserve">0 | </v>
      </c>
      <c r="AH416" t="str">
        <v xml:space="preserve">0 | </v>
      </c>
      <c r="AI416" t="str">
        <v xml:space="preserve">0 | </v>
      </c>
      <c r="AJ416" t="str">
        <v xml:space="preserve">0 | </v>
      </c>
    </row>
    <row r="417" spans="2:36" x14ac:dyDescent="0.25">
      <c r="B417" t="str" cm="1">
        <f t="array" ref="B417:AJ417">TRANSPOSE(_xlfn._xlws.SORT(_xlfn._xlws.FILTER(plantings[planting_level]&amp;" | "&amp;plantings[planting_level_name],plantings[experiment_ID]=A417)))</f>
        <v xml:space="preserve"> | </v>
      </c>
      <c r="C417" t="str">
        <v xml:space="preserve"> | </v>
      </c>
      <c r="D417" t="str">
        <v xml:space="preserve"> | </v>
      </c>
      <c r="E417" t="str">
        <v xml:space="preserve">0 | </v>
      </c>
      <c r="F417" t="str">
        <v xml:space="preserve">0 | </v>
      </c>
      <c r="G417" t="str">
        <v xml:space="preserve">0 | </v>
      </c>
      <c r="H417" t="str">
        <v xml:space="preserve">0 | </v>
      </c>
      <c r="I417" t="str">
        <v xml:space="preserve">0 | </v>
      </c>
      <c r="J417" t="str">
        <v xml:space="preserve">0 | </v>
      </c>
      <c r="K417" t="str">
        <v xml:space="preserve">0 | </v>
      </c>
      <c r="L417" t="str">
        <v xml:space="preserve">0 | </v>
      </c>
      <c r="M417" t="str">
        <v xml:space="preserve">0 | </v>
      </c>
      <c r="N417" t="str">
        <v xml:space="preserve">0 | </v>
      </c>
      <c r="O417" t="str">
        <v xml:space="preserve">0 | </v>
      </c>
      <c r="P417" t="str">
        <v xml:space="preserve">0 | </v>
      </c>
      <c r="Q417" t="str">
        <v xml:space="preserve">0 | </v>
      </c>
      <c r="R417" t="str">
        <v xml:space="preserve">0 | </v>
      </c>
      <c r="S417" t="str">
        <v xml:space="preserve">0 | </v>
      </c>
      <c r="T417" t="str">
        <v xml:space="preserve">0 | </v>
      </c>
      <c r="U417" t="str">
        <v xml:space="preserve">0 | </v>
      </c>
      <c r="V417" t="str">
        <v xml:space="preserve">0 | </v>
      </c>
      <c r="W417" t="str">
        <v xml:space="preserve">0 | </v>
      </c>
      <c r="X417" t="str">
        <v xml:space="preserve">0 | </v>
      </c>
      <c r="Y417" t="str">
        <v xml:space="preserve">0 | </v>
      </c>
      <c r="Z417" t="str">
        <v xml:space="preserve">0 | </v>
      </c>
      <c r="AA417" t="str">
        <v xml:space="preserve">0 | </v>
      </c>
      <c r="AB417" t="str">
        <v xml:space="preserve">0 | </v>
      </c>
      <c r="AC417" t="str">
        <v xml:space="preserve">0 | </v>
      </c>
      <c r="AD417" t="str">
        <v xml:space="preserve">0 | </v>
      </c>
      <c r="AE417" t="str">
        <v xml:space="preserve">0 | </v>
      </c>
      <c r="AF417" t="str">
        <v xml:space="preserve">0 | </v>
      </c>
      <c r="AG417" t="str">
        <v xml:space="preserve">0 | </v>
      </c>
      <c r="AH417" t="str">
        <v xml:space="preserve">0 | </v>
      </c>
      <c r="AI417" t="str">
        <v xml:space="preserve">0 | </v>
      </c>
      <c r="AJ417" t="str">
        <v xml:space="preserve">0 | </v>
      </c>
    </row>
    <row r="418" spans="2:36" x14ac:dyDescent="0.25">
      <c r="B418" t="str" cm="1">
        <f t="array" ref="B418:AJ418">TRANSPOSE(_xlfn._xlws.SORT(_xlfn._xlws.FILTER(plantings[planting_level]&amp;" | "&amp;plantings[planting_level_name],plantings[experiment_ID]=A418)))</f>
        <v xml:space="preserve"> | </v>
      </c>
      <c r="C418" t="str">
        <v xml:space="preserve"> | </v>
      </c>
      <c r="D418" t="str">
        <v xml:space="preserve"> | </v>
      </c>
      <c r="E418" t="str">
        <v xml:space="preserve">0 | </v>
      </c>
      <c r="F418" t="str">
        <v xml:space="preserve">0 | </v>
      </c>
      <c r="G418" t="str">
        <v xml:space="preserve">0 | </v>
      </c>
      <c r="H418" t="str">
        <v xml:space="preserve">0 | </v>
      </c>
      <c r="I418" t="str">
        <v xml:space="preserve">0 | </v>
      </c>
      <c r="J418" t="str">
        <v xml:space="preserve">0 | </v>
      </c>
      <c r="K418" t="str">
        <v xml:space="preserve">0 | </v>
      </c>
      <c r="L418" t="str">
        <v xml:space="preserve">0 | </v>
      </c>
      <c r="M418" t="str">
        <v xml:space="preserve">0 | </v>
      </c>
      <c r="N418" t="str">
        <v xml:space="preserve">0 | </v>
      </c>
      <c r="O418" t="str">
        <v xml:space="preserve">0 | </v>
      </c>
      <c r="P418" t="str">
        <v xml:space="preserve">0 | </v>
      </c>
      <c r="Q418" t="str">
        <v xml:space="preserve">0 | </v>
      </c>
      <c r="R418" t="str">
        <v xml:space="preserve">0 | </v>
      </c>
      <c r="S418" t="str">
        <v xml:space="preserve">0 | </v>
      </c>
      <c r="T418" t="str">
        <v xml:space="preserve">0 | </v>
      </c>
      <c r="U418" t="str">
        <v xml:space="preserve">0 | </v>
      </c>
      <c r="V418" t="str">
        <v xml:space="preserve">0 | </v>
      </c>
      <c r="W418" t="str">
        <v xml:space="preserve">0 | </v>
      </c>
      <c r="X418" t="str">
        <v xml:space="preserve">0 | </v>
      </c>
      <c r="Y418" t="str">
        <v xml:space="preserve">0 | </v>
      </c>
      <c r="Z418" t="str">
        <v xml:space="preserve">0 | </v>
      </c>
      <c r="AA418" t="str">
        <v xml:space="preserve">0 | </v>
      </c>
      <c r="AB418" t="str">
        <v xml:space="preserve">0 | </v>
      </c>
      <c r="AC418" t="str">
        <v xml:space="preserve">0 | </v>
      </c>
      <c r="AD418" t="str">
        <v xml:space="preserve">0 | </v>
      </c>
      <c r="AE418" t="str">
        <v xml:space="preserve">0 | </v>
      </c>
      <c r="AF418" t="str">
        <v xml:space="preserve">0 | </v>
      </c>
      <c r="AG418" t="str">
        <v xml:space="preserve">0 | </v>
      </c>
      <c r="AH418" t="str">
        <v xml:space="preserve">0 | </v>
      </c>
      <c r="AI418" t="str">
        <v xml:space="preserve">0 | </v>
      </c>
      <c r="AJ418" t="str">
        <v xml:space="preserve">0 | </v>
      </c>
    </row>
    <row r="419" spans="2:36" x14ac:dyDescent="0.25">
      <c r="B419" t="str" cm="1">
        <f t="array" ref="B419:AJ419">TRANSPOSE(_xlfn._xlws.SORT(_xlfn._xlws.FILTER(plantings[planting_level]&amp;" | "&amp;plantings[planting_level_name],plantings[experiment_ID]=A419)))</f>
        <v xml:space="preserve"> | </v>
      </c>
      <c r="C419" t="str">
        <v xml:space="preserve"> | </v>
      </c>
      <c r="D419" t="str">
        <v xml:space="preserve"> | </v>
      </c>
      <c r="E419" t="str">
        <v xml:space="preserve">0 | </v>
      </c>
      <c r="F419" t="str">
        <v xml:space="preserve">0 | </v>
      </c>
      <c r="G419" t="str">
        <v xml:space="preserve">0 | </v>
      </c>
      <c r="H419" t="str">
        <v xml:space="preserve">0 | </v>
      </c>
      <c r="I419" t="str">
        <v xml:space="preserve">0 | </v>
      </c>
      <c r="J419" t="str">
        <v xml:space="preserve">0 | </v>
      </c>
      <c r="K419" t="str">
        <v xml:space="preserve">0 | </v>
      </c>
      <c r="L419" t="str">
        <v xml:space="preserve">0 | </v>
      </c>
      <c r="M419" t="str">
        <v xml:space="preserve">0 | </v>
      </c>
      <c r="N419" t="str">
        <v xml:space="preserve">0 | </v>
      </c>
      <c r="O419" t="str">
        <v xml:space="preserve">0 | </v>
      </c>
      <c r="P419" t="str">
        <v xml:space="preserve">0 | </v>
      </c>
      <c r="Q419" t="str">
        <v xml:space="preserve">0 | </v>
      </c>
      <c r="R419" t="str">
        <v xml:space="preserve">0 | </v>
      </c>
      <c r="S419" t="str">
        <v xml:space="preserve">0 | </v>
      </c>
      <c r="T419" t="str">
        <v xml:space="preserve">0 | </v>
      </c>
      <c r="U419" t="str">
        <v xml:space="preserve">0 | </v>
      </c>
      <c r="V419" t="str">
        <v xml:space="preserve">0 | </v>
      </c>
      <c r="W419" t="str">
        <v xml:space="preserve">0 | </v>
      </c>
      <c r="X419" t="str">
        <v xml:space="preserve">0 | </v>
      </c>
      <c r="Y419" t="str">
        <v xml:space="preserve">0 | </v>
      </c>
      <c r="Z419" t="str">
        <v xml:space="preserve">0 | </v>
      </c>
      <c r="AA419" t="str">
        <v xml:space="preserve">0 | </v>
      </c>
      <c r="AB419" t="str">
        <v xml:space="preserve">0 | </v>
      </c>
      <c r="AC419" t="str">
        <v xml:space="preserve">0 | </v>
      </c>
      <c r="AD419" t="str">
        <v xml:space="preserve">0 | </v>
      </c>
      <c r="AE419" t="str">
        <v xml:space="preserve">0 | </v>
      </c>
      <c r="AF419" t="str">
        <v xml:space="preserve">0 | </v>
      </c>
      <c r="AG419" t="str">
        <v xml:space="preserve">0 | </v>
      </c>
      <c r="AH419" t="str">
        <v xml:space="preserve">0 | </v>
      </c>
      <c r="AI419" t="str">
        <v xml:space="preserve">0 | </v>
      </c>
      <c r="AJ419" t="str">
        <v xml:space="preserve">0 | </v>
      </c>
    </row>
    <row r="420" spans="2:36" x14ac:dyDescent="0.25">
      <c r="B420" t="str" cm="1">
        <f t="array" ref="B420:AJ420">TRANSPOSE(_xlfn._xlws.SORT(_xlfn._xlws.FILTER(plantings[planting_level]&amp;" | "&amp;plantings[planting_level_name],plantings[experiment_ID]=A420)))</f>
        <v xml:space="preserve"> | </v>
      </c>
      <c r="C420" t="str">
        <v xml:space="preserve"> | </v>
      </c>
      <c r="D420" t="str">
        <v xml:space="preserve"> | </v>
      </c>
      <c r="E420" t="str">
        <v xml:space="preserve">0 | </v>
      </c>
      <c r="F420" t="str">
        <v xml:space="preserve">0 | </v>
      </c>
      <c r="G420" t="str">
        <v xml:space="preserve">0 | </v>
      </c>
      <c r="H420" t="str">
        <v xml:space="preserve">0 | </v>
      </c>
      <c r="I420" t="str">
        <v xml:space="preserve">0 | </v>
      </c>
      <c r="J420" t="str">
        <v xml:space="preserve">0 | </v>
      </c>
      <c r="K420" t="str">
        <v xml:space="preserve">0 | </v>
      </c>
      <c r="L420" t="str">
        <v xml:space="preserve">0 | </v>
      </c>
      <c r="M420" t="str">
        <v xml:space="preserve">0 | </v>
      </c>
      <c r="N420" t="str">
        <v xml:space="preserve">0 | </v>
      </c>
      <c r="O420" t="str">
        <v xml:space="preserve">0 | </v>
      </c>
      <c r="P420" t="str">
        <v xml:space="preserve">0 | </v>
      </c>
      <c r="Q420" t="str">
        <v xml:space="preserve">0 | </v>
      </c>
      <c r="R420" t="str">
        <v xml:space="preserve">0 | </v>
      </c>
      <c r="S420" t="str">
        <v xml:space="preserve">0 | </v>
      </c>
      <c r="T420" t="str">
        <v xml:space="preserve">0 | </v>
      </c>
      <c r="U420" t="str">
        <v xml:space="preserve">0 | </v>
      </c>
      <c r="V420" t="str">
        <v xml:space="preserve">0 | </v>
      </c>
      <c r="W420" t="str">
        <v xml:space="preserve">0 | </v>
      </c>
      <c r="X420" t="str">
        <v xml:space="preserve">0 | </v>
      </c>
      <c r="Y420" t="str">
        <v xml:space="preserve">0 | </v>
      </c>
      <c r="Z420" t="str">
        <v xml:space="preserve">0 | </v>
      </c>
      <c r="AA420" t="str">
        <v xml:space="preserve">0 | </v>
      </c>
      <c r="AB420" t="str">
        <v xml:space="preserve">0 | </v>
      </c>
      <c r="AC420" t="str">
        <v xml:space="preserve">0 | </v>
      </c>
      <c r="AD420" t="str">
        <v xml:space="preserve">0 | </v>
      </c>
      <c r="AE420" t="str">
        <v xml:space="preserve">0 | </v>
      </c>
      <c r="AF420" t="str">
        <v xml:space="preserve">0 | </v>
      </c>
      <c r="AG420" t="str">
        <v xml:space="preserve">0 | </v>
      </c>
      <c r="AH420" t="str">
        <v xml:space="preserve">0 | </v>
      </c>
      <c r="AI420" t="str">
        <v xml:space="preserve">0 | </v>
      </c>
      <c r="AJ420" t="str">
        <v xml:space="preserve">0 | </v>
      </c>
    </row>
    <row r="421" spans="2:36" x14ac:dyDescent="0.25">
      <c r="B421" t="str" cm="1">
        <f t="array" ref="B421:AJ421">TRANSPOSE(_xlfn._xlws.SORT(_xlfn._xlws.FILTER(plantings[planting_level]&amp;" | "&amp;plantings[planting_level_name],plantings[experiment_ID]=A421)))</f>
        <v xml:space="preserve"> | </v>
      </c>
      <c r="C421" t="str">
        <v xml:space="preserve"> | </v>
      </c>
      <c r="D421" t="str">
        <v xml:space="preserve"> | </v>
      </c>
      <c r="E421" t="str">
        <v xml:space="preserve">0 | </v>
      </c>
      <c r="F421" t="str">
        <v xml:space="preserve">0 | </v>
      </c>
      <c r="G421" t="str">
        <v xml:space="preserve">0 | </v>
      </c>
      <c r="H421" t="str">
        <v xml:space="preserve">0 | </v>
      </c>
      <c r="I421" t="str">
        <v xml:space="preserve">0 | </v>
      </c>
      <c r="J421" t="str">
        <v xml:space="preserve">0 | </v>
      </c>
      <c r="K421" t="str">
        <v xml:space="preserve">0 | </v>
      </c>
      <c r="L421" t="str">
        <v xml:space="preserve">0 | </v>
      </c>
      <c r="M421" t="str">
        <v xml:space="preserve">0 | </v>
      </c>
      <c r="N421" t="str">
        <v xml:space="preserve">0 | </v>
      </c>
      <c r="O421" t="str">
        <v xml:space="preserve">0 | </v>
      </c>
      <c r="P421" t="str">
        <v xml:space="preserve">0 | </v>
      </c>
      <c r="Q421" t="str">
        <v xml:space="preserve">0 | </v>
      </c>
      <c r="R421" t="str">
        <v xml:space="preserve">0 | </v>
      </c>
      <c r="S421" t="str">
        <v xml:space="preserve">0 | </v>
      </c>
      <c r="T421" t="str">
        <v xml:space="preserve">0 | </v>
      </c>
      <c r="U421" t="str">
        <v xml:space="preserve">0 | </v>
      </c>
      <c r="V421" t="str">
        <v xml:space="preserve">0 | </v>
      </c>
      <c r="W421" t="str">
        <v xml:space="preserve">0 | </v>
      </c>
      <c r="X421" t="str">
        <v xml:space="preserve">0 | </v>
      </c>
      <c r="Y421" t="str">
        <v xml:space="preserve">0 | </v>
      </c>
      <c r="Z421" t="str">
        <v xml:space="preserve">0 | </v>
      </c>
      <c r="AA421" t="str">
        <v xml:space="preserve">0 | </v>
      </c>
      <c r="AB421" t="str">
        <v xml:space="preserve">0 | </v>
      </c>
      <c r="AC421" t="str">
        <v xml:space="preserve">0 | </v>
      </c>
      <c r="AD421" t="str">
        <v xml:space="preserve">0 | </v>
      </c>
      <c r="AE421" t="str">
        <v xml:space="preserve">0 | </v>
      </c>
      <c r="AF421" t="str">
        <v xml:space="preserve">0 | </v>
      </c>
      <c r="AG421" t="str">
        <v xml:space="preserve">0 | </v>
      </c>
      <c r="AH421" t="str">
        <v xml:space="preserve">0 | </v>
      </c>
      <c r="AI421" t="str">
        <v xml:space="preserve">0 | </v>
      </c>
      <c r="AJ421" t="str">
        <v xml:space="preserve">0 | </v>
      </c>
    </row>
    <row r="422" spans="2:36" x14ac:dyDescent="0.25">
      <c r="B422" t="str" cm="1">
        <f t="array" ref="B422:AJ422">TRANSPOSE(_xlfn._xlws.SORT(_xlfn._xlws.FILTER(plantings[planting_level]&amp;" | "&amp;plantings[planting_level_name],plantings[experiment_ID]=A422)))</f>
        <v xml:space="preserve"> | </v>
      </c>
      <c r="C422" t="str">
        <v xml:space="preserve"> | </v>
      </c>
      <c r="D422" t="str">
        <v xml:space="preserve"> | </v>
      </c>
      <c r="E422" t="str">
        <v xml:space="preserve">0 | </v>
      </c>
      <c r="F422" t="str">
        <v xml:space="preserve">0 | </v>
      </c>
      <c r="G422" t="str">
        <v xml:space="preserve">0 | </v>
      </c>
      <c r="H422" t="str">
        <v xml:space="preserve">0 | </v>
      </c>
      <c r="I422" t="str">
        <v xml:space="preserve">0 | </v>
      </c>
      <c r="J422" t="str">
        <v xml:space="preserve">0 | </v>
      </c>
      <c r="K422" t="str">
        <v xml:space="preserve">0 | </v>
      </c>
      <c r="L422" t="str">
        <v xml:space="preserve">0 | </v>
      </c>
      <c r="M422" t="str">
        <v xml:space="preserve">0 | </v>
      </c>
      <c r="N422" t="str">
        <v xml:space="preserve">0 | </v>
      </c>
      <c r="O422" t="str">
        <v xml:space="preserve">0 | </v>
      </c>
      <c r="P422" t="str">
        <v xml:space="preserve">0 | </v>
      </c>
      <c r="Q422" t="str">
        <v xml:space="preserve">0 | </v>
      </c>
      <c r="R422" t="str">
        <v xml:space="preserve">0 | </v>
      </c>
      <c r="S422" t="str">
        <v xml:space="preserve">0 | </v>
      </c>
      <c r="T422" t="str">
        <v xml:space="preserve">0 | </v>
      </c>
      <c r="U422" t="str">
        <v xml:space="preserve">0 | </v>
      </c>
      <c r="V422" t="str">
        <v xml:space="preserve">0 | </v>
      </c>
      <c r="W422" t="str">
        <v xml:space="preserve">0 | </v>
      </c>
      <c r="X422" t="str">
        <v xml:space="preserve">0 | </v>
      </c>
      <c r="Y422" t="str">
        <v xml:space="preserve">0 | </v>
      </c>
      <c r="Z422" t="str">
        <v xml:space="preserve">0 | </v>
      </c>
      <c r="AA422" t="str">
        <v xml:space="preserve">0 | </v>
      </c>
      <c r="AB422" t="str">
        <v xml:space="preserve">0 | </v>
      </c>
      <c r="AC422" t="str">
        <v xml:space="preserve">0 | </v>
      </c>
      <c r="AD422" t="str">
        <v xml:space="preserve">0 | </v>
      </c>
      <c r="AE422" t="str">
        <v xml:space="preserve">0 | </v>
      </c>
      <c r="AF422" t="str">
        <v xml:space="preserve">0 | </v>
      </c>
      <c r="AG422" t="str">
        <v xml:space="preserve">0 | </v>
      </c>
      <c r="AH422" t="str">
        <v xml:space="preserve">0 | </v>
      </c>
      <c r="AI422" t="str">
        <v xml:space="preserve">0 | </v>
      </c>
      <c r="AJ422" t="str">
        <v xml:space="preserve">0 | </v>
      </c>
    </row>
    <row r="423" spans="2:36" x14ac:dyDescent="0.25">
      <c r="B423" t="str" cm="1">
        <f t="array" ref="B423:AJ423">TRANSPOSE(_xlfn._xlws.SORT(_xlfn._xlws.FILTER(plantings[planting_level]&amp;" | "&amp;plantings[planting_level_name],plantings[experiment_ID]=A423)))</f>
        <v xml:space="preserve"> | </v>
      </c>
      <c r="C423" t="str">
        <v xml:space="preserve"> | </v>
      </c>
      <c r="D423" t="str">
        <v xml:space="preserve"> | </v>
      </c>
      <c r="E423" t="str">
        <v xml:space="preserve">0 | </v>
      </c>
      <c r="F423" t="str">
        <v xml:space="preserve">0 | </v>
      </c>
      <c r="G423" t="str">
        <v xml:space="preserve">0 | </v>
      </c>
      <c r="H423" t="str">
        <v xml:space="preserve">0 | </v>
      </c>
      <c r="I423" t="str">
        <v xml:space="preserve">0 | </v>
      </c>
      <c r="J423" t="str">
        <v xml:space="preserve">0 | </v>
      </c>
      <c r="K423" t="str">
        <v xml:space="preserve">0 | </v>
      </c>
      <c r="L423" t="str">
        <v xml:space="preserve">0 | </v>
      </c>
      <c r="M423" t="str">
        <v xml:space="preserve">0 | </v>
      </c>
      <c r="N423" t="str">
        <v xml:space="preserve">0 | </v>
      </c>
      <c r="O423" t="str">
        <v xml:space="preserve">0 | </v>
      </c>
      <c r="P423" t="str">
        <v xml:space="preserve">0 | </v>
      </c>
      <c r="Q423" t="str">
        <v xml:space="preserve">0 | </v>
      </c>
      <c r="R423" t="str">
        <v xml:space="preserve">0 | </v>
      </c>
      <c r="S423" t="str">
        <v xml:space="preserve">0 | </v>
      </c>
      <c r="T423" t="str">
        <v xml:space="preserve">0 | </v>
      </c>
      <c r="U423" t="str">
        <v xml:space="preserve">0 | </v>
      </c>
      <c r="V423" t="str">
        <v xml:space="preserve">0 | </v>
      </c>
      <c r="W423" t="str">
        <v xml:space="preserve">0 | </v>
      </c>
      <c r="X423" t="str">
        <v xml:space="preserve">0 | </v>
      </c>
      <c r="Y423" t="str">
        <v xml:space="preserve">0 | </v>
      </c>
      <c r="Z423" t="str">
        <v xml:space="preserve">0 | </v>
      </c>
      <c r="AA423" t="str">
        <v xml:space="preserve">0 | </v>
      </c>
      <c r="AB423" t="str">
        <v xml:space="preserve">0 | </v>
      </c>
      <c r="AC423" t="str">
        <v xml:space="preserve">0 | </v>
      </c>
      <c r="AD423" t="str">
        <v xml:space="preserve">0 | </v>
      </c>
      <c r="AE423" t="str">
        <v xml:space="preserve">0 | </v>
      </c>
      <c r="AF423" t="str">
        <v xml:space="preserve">0 | </v>
      </c>
      <c r="AG423" t="str">
        <v xml:space="preserve">0 | </v>
      </c>
      <c r="AH423" t="str">
        <v xml:space="preserve">0 | </v>
      </c>
      <c r="AI423" t="str">
        <v xml:space="preserve">0 | </v>
      </c>
      <c r="AJ423" t="str">
        <v xml:space="preserve">0 | </v>
      </c>
    </row>
    <row r="424" spans="2:36" x14ac:dyDescent="0.25">
      <c r="B424" t="str" cm="1">
        <f t="array" ref="B424:AJ424">TRANSPOSE(_xlfn._xlws.SORT(_xlfn._xlws.FILTER(plantings[planting_level]&amp;" | "&amp;plantings[planting_level_name],plantings[experiment_ID]=A424)))</f>
        <v xml:space="preserve"> | </v>
      </c>
      <c r="C424" t="str">
        <v xml:space="preserve"> | </v>
      </c>
      <c r="D424" t="str">
        <v xml:space="preserve"> | </v>
      </c>
      <c r="E424" t="str">
        <v xml:space="preserve">0 | </v>
      </c>
      <c r="F424" t="str">
        <v xml:space="preserve">0 | </v>
      </c>
      <c r="G424" t="str">
        <v xml:space="preserve">0 | </v>
      </c>
      <c r="H424" t="str">
        <v xml:space="preserve">0 | </v>
      </c>
      <c r="I424" t="str">
        <v xml:space="preserve">0 | </v>
      </c>
      <c r="J424" t="str">
        <v xml:space="preserve">0 | </v>
      </c>
      <c r="K424" t="str">
        <v xml:space="preserve">0 | </v>
      </c>
      <c r="L424" t="str">
        <v xml:space="preserve">0 | </v>
      </c>
      <c r="M424" t="str">
        <v xml:space="preserve">0 | </v>
      </c>
      <c r="N424" t="str">
        <v xml:space="preserve">0 | </v>
      </c>
      <c r="O424" t="str">
        <v xml:space="preserve">0 | </v>
      </c>
      <c r="P424" t="str">
        <v xml:space="preserve">0 | </v>
      </c>
      <c r="Q424" t="str">
        <v xml:space="preserve">0 | </v>
      </c>
      <c r="R424" t="str">
        <v xml:space="preserve">0 | </v>
      </c>
      <c r="S424" t="str">
        <v xml:space="preserve">0 | </v>
      </c>
      <c r="T424" t="str">
        <v xml:space="preserve">0 | </v>
      </c>
      <c r="U424" t="str">
        <v xml:space="preserve">0 | </v>
      </c>
      <c r="V424" t="str">
        <v xml:space="preserve">0 | </v>
      </c>
      <c r="W424" t="str">
        <v xml:space="preserve">0 | </v>
      </c>
      <c r="X424" t="str">
        <v xml:space="preserve">0 | </v>
      </c>
      <c r="Y424" t="str">
        <v xml:space="preserve">0 | </v>
      </c>
      <c r="Z424" t="str">
        <v xml:space="preserve">0 | </v>
      </c>
      <c r="AA424" t="str">
        <v xml:space="preserve">0 | </v>
      </c>
      <c r="AB424" t="str">
        <v xml:space="preserve">0 | </v>
      </c>
      <c r="AC424" t="str">
        <v xml:space="preserve">0 | </v>
      </c>
      <c r="AD424" t="str">
        <v xml:space="preserve">0 | </v>
      </c>
      <c r="AE424" t="str">
        <v xml:space="preserve">0 | </v>
      </c>
      <c r="AF424" t="str">
        <v xml:space="preserve">0 | </v>
      </c>
      <c r="AG424" t="str">
        <v xml:space="preserve">0 | </v>
      </c>
      <c r="AH424" t="str">
        <v xml:space="preserve">0 | </v>
      </c>
      <c r="AI424" t="str">
        <v xml:space="preserve">0 | </v>
      </c>
      <c r="AJ424" t="str">
        <v xml:space="preserve">0 | </v>
      </c>
    </row>
    <row r="425" spans="2:36" x14ac:dyDescent="0.25">
      <c r="B425" t="str" cm="1">
        <f t="array" ref="B425:AJ425">TRANSPOSE(_xlfn._xlws.SORT(_xlfn._xlws.FILTER(plantings[planting_level]&amp;" | "&amp;plantings[planting_level_name],plantings[experiment_ID]=A425)))</f>
        <v xml:space="preserve"> | </v>
      </c>
      <c r="C425" t="str">
        <v xml:space="preserve"> | </v>
      </c>
      <c r="D425" t="str">
        <v xml:space="preserve"> | </v>
      </c>
      <c r="E425" t="str">
        <v xml:space="preserve">0 | </v>
      </c>
      <c r="F425" t="str">
        <v xml:space="preserve">0 | </v>
      </c>
      <c r="G425" t="str">
        <v xml:space="preserve">0 | </v>
      </c>
      <c r="H425" t="str">
        <v xml:space="preserve">0 | </v>
      </c>
      <c r="I425" t="str">
        <v xml:space="preserve">0 | </v>
      </c>
      <c r="J425" t="str">
        <v xml:space="preserve">0 | </v>
      </c>
      <c r="K425" t="str">
        <v xml:space="preserve">0 | </v>
      </c>
      <c r="L425" t="str">
        <v xml:space="preserve">0 | </v>
      </c>
      <c r="M425" t="str">
        <v xml:space="preserve">0 | </v>
      </c>
      <c r="N425" t="str">
        <v xml:space="preserve">0 | </v>
      </c>
      <c r="O425" t="str">
        <v xml:space="preserve">0 | </v>
      </c>
      <c r="P425" t="str">
        <v xml:space="preserve">0 | </v>
      </c>
      <c r="Q425" t="str">
        <v xml:space="preserve">0 | </v>
      </c>
      <c r="R425" t="str">
        <v xml:space="preserve">0 | </v>
      </c>
      <c r="S425" t="str">
        <v xml:space="preserve">0 | </v>
      </c>
      <c r="T425" t="str">
        <v xml:space="preserve">0 | </v>
      </c>
      <c r="U425" t="str">
        <v xml:space="preserve">0 | </v>
      </c>
      <c r="V425" t="str">
        <v xml:space="preserve">0 | </v>
      </c>
      <c r="W425" t="str">
        <v xml:space="preserve">0 | </v>
      </c>
      <c r="X425" t="str">
        <v xml:space="preserve">0 | </v>
      </c>
      <c r="Y425" t="str">
        <v xml:space="preserve">0 | </v>
      </c>
      <c r="Z425" t="str">
        <v xml:space="preserve">0 | </v>
      </c>
      <c r="AA425" t="str">
        <v xml:space="preserve">0 | </v>
      </c>
      <c r="AB425" t="str">
        <v xml:space="preserve">0 | </v>
      </c>
      <c r="AC425" t="str">
        <v xml:space="preserve">0 | </v>
      </c>
      <c r="AD425" t="str">
        <v xml:space="preserve">0 | </v>
      </c>
      <c r="AE425" t="str">
        <v xml:space="preserve">0 | </v>
      </c>
      <c r="AF425" t="str">
        <v xml:space="preserve">0 | </v>
      </c>
      <c r="AG425" t="str">
        <v xml:space="preserve">0 | </v>
      </c>
      <c r="AH425" t="str">
        <v xml:space="preserve">0 | </v>
      </c>
      <c r="AI425" t="str">
        <v xml:space="preserve">0 | </v>
      </c>
      <c r="AJ425" t="str">
        <v xml:space="preserve">0 | </v>
      </c>
    </row>
    <row r="426" spans="2:36" x14ac:dyDescent="0.25">
      <c r="B426" t="str" cm="1">
        <f t="array" ref="B426:AJ426">TRANSPOSE(_xlfn._xlws.SORT(_xlfn._xlws.FILTER(plantings[planting_level]&amp;" | "&amp;plantings[planting_level_name],plantings[experiment_ID]=A426)))</f>
        <v xml:space="preserve"> | </v>
      </c>
      <c r="C426" t="str">
        <v xml:space="preserve"> | </v>
      </c>
      <c r="D426" t="str">
        <v xml:space="preserve"> | </v>
      </c>
      <c r="E426" t="str">
        <v xml:space="preserve">0 | </v>
      </c>
      <c r="F426" t="str">
        <v xml:space="preserve">0 | </v>
      </c>
      <c r="G426" t="str">
        <v xml:space="preserve">0 | </v>
      </c>
      <c r="H426" t="str">
        <v xml:space="preserve">0 | </v>
      </c>
      <c r="I426" t="str">
        <v xml:space="preserve">0 | </v>
      </c>
      <c r="J426" t="str">
        <v xml:space="preserve">0 | </v>
      </c>
      <c r="K426" t="str">
        <v xml:space="preserve">0 | </v>
      </c>
      <c r="L426" t="str">
        <v xml:space="preserve">0 | </v>
      </c>
      <c r="M426" t="str">
        <v xml:space="preserve">0 | </v>
      </c>
      <c r="N426" t="str">
        <v xml:space="preserve">0 | </v>
      </c>
      <c r="O426" t="str">
        <v xml:space="preserve">0 | </v>
      </c>
      <c r="P426" t="str">
        <v xml:space="preserve">0 | </v>
      </c>
      <c r="Q426" t="str">
        <v xml:space="preserve">0 | </v>
      </c>
      <c r="R426" t="str">
        <v xml:space="preserve">0 | </v>
      </c>
      <c r="S426" t="str">
        <v xml:space="preserve">0 | </v>
      </c>
      <c r="T426" t="str">
        <v xml:space="preserve">0 | </v>
      </c>
      <c r="U426" t="str">
        <v xml:space="preserve">0 | </v>
      </c>
      <c r="V426" t="str">
        <v xml:space="preserve">0 | </v>
      </c>
      <c r="W426" t="str">
        <v xml:space="preserve">0 | </v>
      </c>
      <c r="X426" t="str">
        <v xml:space="preserve">0 | </v>
      </c>
      <c r="Y426" t="str">
        <v xml:space="preserve">0 | </v>
      </c>
      <c r="Z426" t="str">
        <v xml:space="preserve">0 | </v>
      </c>
      <c r="AA426" t="str">
        <v xml:space="preserve">0 | </v>
      </c>
      <c r="AB426" t="str">
        <v xml:space="preserve">0 | </v>
      </c>
      <c r="AC426" t="str">
        <v xml:space="preserve">0 | </v>
      </c>
      <c r="AD426" t="str">
        <v xml:space="preserve">0 | </v>
      </c>
      <c r="AE426" t="str">
        <v xml:space="preserve">0 | </v>
      </c>
      <c r="AF426" t="str">
        <v xml:space="preserve">0 | </v>
      </c>
      <c r="AG426" t="str">
        <v xml:space="preserve">0 | </v>
      </c>
      <c r="AH426" t="str">
        <v xml:space="preserve">0 | </v>
      </c>
      <c r="AI426" t="str">
        <v xml:space="preserve">0 | </v>
      </c>
      <c r="AJ426" t="str">
        <v xml:space="preserve">0 | </v>
      </c>
    </row>
    <row r="427" spans="2:36" x14ac:dyDescent="0.25">
      <c r="B427" t="str" cm="1">
        <f t="array" ref="B427:AJ427">TRANSPOSE(_xlfn._xlws.SORT(_xlfn._xlws.FILTER(plantings[planting_level]&amp;" | "&amp;plantings[planting_level_name],plantings[experiment_ID]=A427)))</f>
        <v xml:space="preserve"> | </v>
      </c>
      <c r="C427" t="str">
        <v xml:space="preserve"> | </v>
      </c>
      <c r="D427" t="str">
        <v xml:space="preserve"> | </v>
      </c>
      <c r="E427" t="str">
        <v xml:space="preserve">0 | </v>
      </c>
      <c r="F427" t="str">
        <v xml:space="preserve">0 | </v>
      </c>
      <c r="G427" t="str">
        <v xml:space="preserve">0 | </v>
      </c>
      <c r="H427" t="str">
        <v xml:space="preserve">0 | </v>
      </c>
      <c r="I427" t="str">
        <v xml:space="preserve">0 | </v>
      </c>
      <c r="J427" t="str">
        <v xml:space="preserve">0 | </v>
      </c>
      <c r="K427" t="str">
        <v xml:space="preserve">0 | </v>
      </c>
      <c r="L427" t="str">
        <v xml:space="preserve">0 | </v>
      </c>
      <c r="M427" t="str">
        <v xml:space="preserve">0 | </v>
      </c>
      <c r="N427" t="str">
        <v xml:space="preserve">0 | </v>
      </c>
      <c r="O427" t="str">
        <v xml:space="preserve">0 | </v>
      </c>
      <c r="P427" t="str">
        <v xml:space="preserve">0 | </v>
      </c>
      <c r="Q427" t="str">
        <v xml:space="preserve">0 | </v>
      </c>
      <c r="R427" t="str">
        <v xml:space="preserve">0 | </v>
      </c>
      <c r="S427" t="str">
        <v xml:space="preserve">0 | </v>
      </c>
      <c r="T427" t="str">
        <v xml:space="preserve">0 | </v>
      </c>
      <c r="U427" t="str">
        <v xml:space="preserve">0 | </v>
      </c>
      <c r="V427" t="str">
        <v xml:space="preserve">0 | </v>
      </c>
      <c r="W427" t="str">
        <v xml:space="preserve">0 | </v>
      </c>
      <c r="X427" t="str">
        <v xml:space="preserve">0 | </v>
      </c>
      <c r="Y427" t="str">
        <v xml:space="preserve">0 | </v>
      </c>
      <c r="Z427" t="str">
        <v xml:space="preserve">0 | </v>
      </c>
      <c r="AA427" t="str">
        <v xml:space="preserve">0 | </v>
      </c>
      <c r="AB427" t="str">
        <v xml:space="preserve">0 | </v>
      </c>
      <c r="AC427" t="str">
        <v xml:space="preserve">0 | </v>
      </c>
      <c r="AD427" t="str">
        <v xml:space="preserve">0 | </v>
      </c>
      <c r="AE427" t="str">
        <v xml:space="preserve">0 | </v>
      </c>
      <c r="AF427" t="str">
        <v xml:space="preserve">0 | </v>
      </c>
      <c r="AG427" t="str">
        <v xml:space="preserve">0 | </v>
      </c>
      <c r="AH427" t="str">
        <v xml:space="preserve">0 | </v>
      </c>
      <c r="AI427" t="str">
        <v xml:space="preserve">0 | </v>
      </c>
      <c r="AJ427" t="str">
        <v xml:space="preserve">0 | </v>
      </c>
    </row>
    <row r="428" spans="2:36" x14ac:dyDescent="0.25">
      <c r="B428" t="str" cm="1">
        <f t="array" ref="B428:AJ428">TRANSPOSE(_xlfn._xlws.SORT(_xlfn._xlws.FILTER(plantings[planting_level]&amp;" | "&amp;plantings[planting_level_name],plantings[experiment_ID]=A428)))</f>
        <v xml:space="preserve"> | </v>
      </c>
      <c r="C428" t="str">
        <v xml:space="preserve"> | </v>
      </c>
      <c r="D428" t="str">
        <v xml:space="preserve"> | </v>
      </c>
      <c r="E428" t="str">
        <v xml:space="preserve">0 | </v>
      </c>
      <c r="F428" t="str">
        <v xml:space="preserve">0 | </v>
      </c>
      <c r="G428" t="str">
        <v xml:space="preserve">0 | </v>
      </c>
      <c r="H428" t="str">
        <v xml:space="preserve">0 | </v>
      </c>
      <c r="I428" t="str">
        <v xml:space="preserve">0 | </v>
      </c>
      <c r="J428" t="str">
        <v xml:space="preserve">0 | </v>
      </c>
      <c r="K428" t="str">
        <v xml:space="preserve">0 | </v>
      </c>
      <c r="L428" t="str">
        <v xml:space="preserve">0 | </v>
      </c>
      <c r="M428" t="str">
        <v xml:space="preserve">0 | </v>
      </c>
      <c r="N428" t="str">
        <v xml:space="preserve">0 | </v>
      </c>
      <c r="O428" t="str">
        <v xml:space="preserve">0 | </v>
      </c>
      <c r="P428" t="str">
        <v xml:space="preserve">0 | </v>
      </c>
      <c r="Q428" t="str">
        <v xml:space="preserve">0 | </v>
      </c>
      <c r="R428" t="str">
        <v xml:space="preserve">0 | </v>
      </c>
      <c r="S428" t="str">
        <v xml:space="preserve">0 | </v>
      </c>
      <c r="T428" t="str">
        <v xml:space="preserve">0 | </v>
      </c>
      <c r="U428" t="str">
        <v xml:space="preserve">0 | </v>
      </c>
      <c r="V428" t="str">
        <v xml:space="preserve">0 | </v>
      </c>
      <c r="W428" t="str">
        <v xml:space="preserve">0 | </v>
      </c>
      <c r="X428" t="str">
        <v xml:space="preserve">0 | </v>
      </c>
      <c r="Y428" t="str">
        <v xml:space="preserve">0 | </v>
      </c>
      <c r="Z428" t="str">
        <v xml:space="preserve">0 | </v>
      </c>
      <c r="AA428" t="str">
        <v xml:space="preserve">0 | </v>
      </c>
      <c r="AB428" t="str">
        <v xml:space="preserve">0 | </v>
      </c>
      <c r="AC428" t="str">
        <v xml:space="preserve">0 | </v>
      </c>
      <c r="AD428" t="str">
        <v xml:space="preserve">0 | </v>
      </c>
      <c r="AE428" t="str">
        <v xml:space="preserve">0 | </v>
      </c>
      <c r="AF428" t="str">
        <v xml:space="preserve">0 | </v>
      </c>
      <c r="AG428" t="str">
        <v xml:space="preserve">0 | </v>
      </c>
      <c r="AH428" t="str">
        <v xml:space="preserve">0 | </v>
      </c>
      <c r="AI428" t="str">
        <v xml:space="preserve">0 | </v>
      </c>
      <c r="AJ428" t="str">
        <v xml:space="preserve">0 | </v>
      </c>
    </row>
    <row r="429" spans="2:36" x14ac:dyDescent="0.25">
      <c r="B429" t="str" cm="1">
        <f t="array" ref="B429:AJ429">TRANSPOSE(_xlfn._xlws.SORT(_xlfn._xlws.FILTER(plantings[planting_level]&amp;" | "&amp;plantings[planting_level_name],plantings[experiment_ID]=A429)))</f>
        <v xml:space="preserve"> | </v>
      </c>
      <c r="C429" t="str">
        <v xml:space="preserve"> | </v>
      </c>
      <c r="D429" t="str">
        <v xml:space="preserve"> | </v>
      </c>
      <c r="E429" t="str">
        <v xml:space="preserve">0 | </v>
      </c>
      <c r="F429" t="str">
        <v xml:space="preserve">0 | </v>
      </c>
      <c r="G429" t="str">
        <v xml:space="preserve">0 | </v>
      </c>
      <c r="H429" t="str">
        <v xml:space="preserve">0 | </v>
      </c>
      <c r="I429" t="str">
        <v xml:space="preserve">0 | </v>
      </c>
      <c r="J429" t="str">
        <v xml:space="preserve">0 | </v>
      </c>
      <c r="K429" t="str">
        <v xml:space="preserve">0 | </v>
      </c>
      <c r="L429" t="str">
        <v xml:space="preserve">0 | </v>
      </c>
      <c r="M429" t="str">
        <v xml:space="preserve">0 | </v>
      </c>
      <c r="N429" t="str">
        <v xml:space="preserve">0 | </v>
      </c>
      <c r="O429" t="str">
        <v xml:space="preserve">0 | </v>
      </c>
      <c r="P429" t="str">
        <v xml:space="preserve">0 | </v>
      </c>
      <c r="Q429" t="str">
        <v xml:space="preserve">0 | </v>
      </c>
      <c r="R429" t="str">
        <v xml:space="preserve">0 | </v>
      </c>
      <c r="S429" t="str">
        <v xml:space="preserve">0 | </v>
      </c>
      <c r="T429" t="str">
        <v xml:space="preserve">0 | </v>
      </c>
      <c r="U429" t="str">
        <v xml:space="preserve">0 | </v>
      </c>
      <c r="V429" t="str">
        <v xml:space="preserve">0 | </v>
      </c>
      <c r="W429" t="str">
        <v xml:space="preserve">0 | </v>
      </c>
      <c r="X429" t="str">
        <v xml:space="preserve">0 | </v>
      </c>
      <c r="Y429" t="str">
        <v xml:space="preserve">0 | </v>
      </c>
      <c r="Z429" t="str">
        <v xml:space="preserve">0 | </v>
      </c>
      <c r="AA429" t="str">
        <v xml:space="preserve">0 | </v>
      </c>
      <c r="AB429" t="str">
        <v xml:space="preserve">0 | </v>
      </c>
      <c r="AC429" t="str">
        <v xml:space="preserve">0 | </v>
      </c>
      <c r="AD429" t="str">
        <v xml:space="preserve">0 | </v>
      </c>
      <c r="AE429" t="str">
        <v xml:space="preserve">0 | </v>
      </c>
      <c r="AF429" t="str">
        <v xml:space="preserve">0 | </v>
      </c>
      <c r="AG429" t="str">
        <v xml:space="preserve">0 | </v>
      </c>
      <c r="AH429" t="str">
        <v xml:space="preserve">0 | </v>
      </c>
      <c r="AI429" t="str">
        <v xml:space="preserve">0 | </v>
      </c>
      <c r="AJ429" t="str">
        <v xml:space="preserve">0 | </v>
      </c>
    </row>
    <row r="430" spans="2:36" x14ac:dyDescent="0.25">
      <c r="B430" t="str" cm="1">
        <f t="array" ref="B430:AJ430">TRANSPOSE(_xlfn._xlws.SORT(_xlfn._xlws.FILTER(plantings[planting_level]&amp;" | "&amp;plantings[planting_level_name],plantings[experiment_ID]=A430)))</f>
        <v xml:space="preserve"> | </v>
      </c>
      <c r="C430" t="str">
        <v xml:space="preserve"> | </v>
      </c>
      <c r="D430" t="str">
        <v xml:space="preserve"> | </v>
      </c>
      <c r="E430" t="str">
        <v xml:space="preserve">0 | </v>
      </c>
      <c r="F430" t="str">
        <v xml:space="preserve">0 | </v>
      </c>
      <c r="G430" t="str">
        <v xml:space="preserve">0 | </v>
      </c>
      <c r="H430" t="str">
        <v xml:space="preserve">0 | </v>
      </c>
      <c r="I430" t="str">
        <v xml:space="preserve">0 | </v>
      </c>
      <c r="J430" t="str">
        <v xml:space="preserve">0 | </v>
      </c>
      <c r="K430" t="str">
        <v xml:space="preserve">0 | </v>
      </c>
      <c r="L430" t="str">
        <v xml:space="preserve">0 | </v>
      </c>
      <c r="M430" t="str">
        <v xml:space="preserve">0 | </v>
      </c>
      <c r="N430" t="str">
        <v xml:space="preserve">0 | </v>
      </c>
      <c r="O430" t="str">
        <v xml:space="preserve">0 | </v>
      </c>
      <c r="P430" t="str">
        <v xml:space="preserve">0 | </v>
      </c>
      <c r="Q430" t="str">
        <v xml:space="preserve">0 | </v>
      </c>
      <c r="R430" t="str">
        <v xml:space="preserve">0 | </v>
      </c>
      <c r="S430" t="str">
        <v xml:space="preserve">0 | </v>
      </c>
      <c r="T430" t="str">
        <v xml:space="preserve">0 | </v>
      </c>
      <c r="U430" t="str">
        <v xml:space="preserve">0 | </v>
      </c>
      <c r="V430" t="str">
        <v xml:space="preserve">0 | </v>
      </c>
      <c r="W430" t="str">
        <v xml:space="preserve">0 | </v>
      </c>
      <c r="X430" t="str">
        <v xml:space="preserve">0 | </v>
      </c>
      <c r="Y430" t="str">
        <v xml:space="preserve">0 | </v>
      </c>
      <c r="Z430" t="str">
        <v xml:space="preserve">0 | </v>
      </c>
      <c r="AA430" t="str">
        <v xml:space="preserve">0 | </v>
      </c>
      <c r="AB430" t="str">
        <v xml:space="preserve">0 | </v>
      </c>
      <c r="AC430" t="str">
        <v xml:space="preserve">0 | </v>
      </c>
      <c r="AD430" t="str">
        <v xml:space="preserve">0 | </v>
      </c>
      <c r="AE430" t="str">
        <v xml:space="preserve">0 | </v>
      </c>
      <c r="AF430" t="str">
        <v xml:space="preserve">0 | </v>
      </c>
      <c r="AG430" t="str">
        <v xml:space="preserve">0 | </v>
      </c>
      <c r="AH430" t="str">
        <v xml:space="preserve">0 | </v>
      </c>
      <c r="AI430" t="str">
        <v xml:space="preserve">0 | </v>
      </c>
      <c r="AJ430" t="str">
        <v xml:space="preserve">0 | </v>
      </c>
    </row>
    <row r="431" spans="2:36" x14ac:dyDescent="0.25">
      <c r="B431" t="str" cm="1">
        <f t="array" ref="B431:AJ431">TRANSPOSE(_xlfn._xlws.SORT(_xlfn._xlws.FILTER(plantings[planting_level]&amp;" | "&amp;plantings[planting_level_name],plantings[experiment_ID]=A431)))</f>
        <v xml:space="preserve"> | </v>
      </c>
      <c r="C431" t="str">
        <v xml:space="preserve"> | </v>
      </c>
      <c r="D431" t="str">
        <v xml:space="preserve"> | </v>
      </c>
      <c r="E431" t="str">
        <v xml:space="preserve">0 | </v>
      </c>
      <c r="F431" t="str">
        <v xml:space="preserve">0 | </v>
      </c>
      <c r="G431" t="str">
        <v xml:space="preserve">0 | </v>
      </c>
      <c r="H431" t="str">
        <v xml:space="preserve">0 | </v>
      </c>
      <c r="I431" t="str">
        <v xml:space="preserve">0 | </v>
      </c>
      <c r="J431" t="str">
        <v xml:space="preserve">0 | </v>
      </c>
      <c r="K431" t="str">
        <v xml:space="preserve">0 | </v>
      </c>
      <c r="L431" t="str">
        <v xml:space="preserve">0 | </v>
      </c>
      <c r="M431" t="str">
        <v xml:space="preserve">0 | </v>
      </c>
      <c r="N431" t="str">
        <v xml:space="preserve">0 | </v>
      </c>
      <c r="O431" t="str">
        <v xml:space="preserve">0 | </v>
      </c>
      <c r="P431" t="str">
        <v xml:space="preserve">0 | </v>
      </c>
      <c r="Q431" t="str">
        <v xml:space="preserve">0 | </v>
      </c>
      <c r="R431" t="str">
        <v xml:space="preserve">0 | </v>
      </c>
      <c r="S431" t="str">
        <v xml:space="preserve">0 | </v>
      </c>
      <c r="T431" t="str">
        <v xml:space="preserve">0 | </v>
      </c>
      <c r="U431" t="str">
        <v xml:space="preserve">0 | </v>
      </c>
      <c r="V431" t="str">
        <v xml:space="preserve">0 | </v>
      </c>
      <c r="W431" t="str">
        <v xml:space="preserve">0 | </v>
      </c>
      <c r="X431" t="str">
        <v xml:space="preserve">0 | </v>
      </c>
      <c r="Y431" t="str">
        <v xml:space="preserve">0 | </v>
      </c>
      <c r="Z431" t="str">
        <v xml:space="preserve">0 | </v>
      </c>
      <c r="AA431" t="str">
        <v xml:space="preserve">0 | </v>
      </c>
      <c r="AB431" t="str">
        <v xml:space="preserve">0 | </v>
      </c>
      <c r="AC431" t="str">
        <v xml:space="preserve">0 | </v>
      </c>
      <c r="AD431" t="str">
        <v xml:space="preserve">0 | </v>
      </c>
      <c r="AE431" t="str">
        <v xml:space="preserve">0 | </v>
      </c>
      <c r="AF431" t="str">
        <v xml:space="preserve">0 | </v>
      </c>
      <c r="AG431" t="str">
        <v xml:space="preserve">0 | </v>
      </c>
      <c r="AH431" t="str">
        <v xml:space="preserve">0 | </v>
      </c>
      <c r="AI431" t="str">
        <v xml:space="preserve">0 | </v>
      </c>
      <c r="AJ431" t="str">
        <v xml:space="preserve">0 | </v>
      </c>
    </row>
    <row r="432" spans="2:36" x14ac:dyDescent="0.25">
      <c r="B432" t="str" cm="1">
        <f t="array" ref="B432:AJ432">TRANSPOSE(_xlfn._xlws.SORT(_xlfn._xlws.FILTER(plantings[planting_level]&amp;" | "&amp;plantings[planting_level_name],plantings[experiment_ID]=A432)))</f>
        <v xml:space="preserve"> | </v>
      </c>
      <c r="C432" t="str">
        <v xml:space="preserve"> | </v>
      </c>
      <c r="D432" t="str">
        <v xml:space="preserve"> | </v>
      </c>
      <c r="E432" t="str">
        <v xml:space="preserve">0 | </v>
      </c>
      <c r="F432" t="str">
        <v xml:space="preserve">0 | </v>
      </c>
      <c r="G432" t="str">
        <v xml:space="preserve">0 | </v>
      </c>
      <c r="H432" t="str">
        <v xml:space="preserve">0 | </v>
      </c>
      <c r="I432" t="str">
        <v xml:space="preserve">0 | </v>
      </c>
      <c r="J432" t="str">
        <v xml:space="preserve">0 | </v>
      </c>
      <c r="K432" t="str">
        <v xml:space="preserve">0 | </v>
      </c>
      <c r="L432" t="str">
        <v xml:space="preserve">0 | </v>
      </c>
      <c r="M432" t="str">
        <v xml:space="preserve">0 | </v>
      </c>
      <c r="N432" t="str">
        <v xml:space="preserve">0 | </v>
      </c>
      <c r="O432" t="str">
        <v xml:space="preserve">0 | </v>
      </c>
      <c r="P432" t="str">
        <v xml:space="preserve">0 | </v>
      </c>
      <c r="Q432" t="str">
        <v xml:space="preserve">0 | </v>
      </c>
      <c r="R432" t="str">
        <v xml:space="preserve">0 | </v>
      </c>
      <c r="S432" t="str">
        <v xml:space="preserve">0 | </v>
      </c>
      <c r="T432" t="str">
        <v xml:space="preserve">0 | </v>
      </c>
      <c r="U432" t="str">
        <v xml:space="preserve">0 | </v>
      </c>
      <c r="V432" t="str">
        <v xml:space="preserve">0 | </v>
      </c>
      <c r="W432" t="str">
        <v xml:space="preserve">0 | </v>
      </c>
      <c r="X432" t="str">
        <v xml:space="preserve">0 | </v>
      </c>
      <c r="Y432" t="str">
        <v xml:space="preserve">0 | </v>
      </c>
      <c r="Z432" t="str">
        <v xml:space="preserve">0 | </v>
      </c>
      <c r="AA432" t="str">
        <v xml:space="preserve">0 | </v>
      </c>
      <c r="AB432" t="str">
        <v xml:space="preserve">0 | </v>
      </c>
      <c r="AC432" t="str">
        <v xml:space="preserve">0 | </v>
      </c>
      <c r="AD432" t="str">
        <v xml:space="preserve">0 | </v>
      </c>
      <c r="AE432" t="str">
        <v xml:space="preserve">0 | </v>
      </c>
      <c r="AF432" t="str">
        <v xml:space="preserve">0 | </v>
      </c>
      <c r="AG432" t="str">
        <v xml:space="preserve">0 | </v>
      </c>
      <c r="AH432" t="str">
        <v xml:space="preserve">0 | </v>
      </c>
      <c r="AI432" t="str">
        <v xml:space="preserve">0 | </v>
      </c>
      <c r="AJ432" t="str">
        <v xml:space="preserve">0 | </v>
      </c>
    </row>
    <row r="433" spans="2:36" x14ac:dyDescent="0.25">
      <c r="B433" t="str" cm="1">
        <f t="array" ref="B433:AJ433">TRANSPOSE(_xlfn._xlws.SORT(_xlfn._xlws.FILTER(plantings[planting_level]&amp;" | "&amp;plantings[planting_level_name],plantings[experiment_ID]=A433)))</f>
        <v xml:space="preserve"> | </v>
      </c>
      <c r="C433" t="str">
        <v xml:space="preserve"> | </v>
      </c>
      <c r="D433" t="str">
        <v xml:space="preserve"> | </v>
      </c>
      <c r="E433" t="str">
        <v xml:space="preserve">0 | </v>
      </c>
      <c r="F433" t="str">
        <v xml:space="preserve">0 | </v>
      </c>
      <c r="G433" t="str">
        <v xml:space="preserve">0 | </v>
      </c>
      <c r="H433" t="str">
        <v xml:space="preserve">0 | </v>
      </c>
      <c r="I433" t="str">
        <v xml:space="preserve">0 | </v>
      </c>
      <c r="J433" t="str">
        <v xml:space="preserve">0 | </v>
      </c>
      <c r="K433" t="str">
        <v xml:space="preserve">0 | </v>
      </c>
      <c r="L433" t="str">
        <v xml:space="preserve">0 | </v>
      </c>
      <c r="M433" t="str">
        <v xml:space="preserve">0 | </v>
      </c>
      <c r="N433" t="str">
        <v xml:space="preserve">0 | </v>
      </c>
      <c r="O433" t="str">
        <v xml:space="preserve">0 | </v>
      </c>
      <c r="P433" t="str">
        <v xml:space="preserve">0 | </v>
      </c>
      <c r="Q433" t="str">
        <v xml:space="preserve">0 | </v>
      </c>
      <c r="R433" t="str">
        <v xml:space="preserve">0 | </v>
      </c>
      <c r="S433" t="str">
        <v xml:space="preserve">0 | </v>
      </c>
      <c r="T433" t="str">
        <v xml:space="preserve">0 | </v>
      </c>
      <c r="U433" t="str">
        <v xml:space="preserve">0 | </v>
      </c>
      <c r="V433" t="str">
        <v xml:space="preserve">0 | </v>
      </c>
      <c r="W433" t="str">
        <v xml:space="preserve">0 | </v>
      </c>
      <c r="X433" t="str">
        <v xml:space="preserve">0 | </v>
      </c>
      <c r="Y433" t="str">
        <v xml:space="preserve">0 | </v>
      </c>
      <c r="Z433" t="str">
        <v xml:space="preserve">0 | </v>
      </c>
      <c r="AA433" t="str">
        <v xml:space="preserve">0 | </v>
      </c>
      <c r="AB433" t="str">
        <v xml:space="preserve">0 | </v>
      </c>
      <c r="AC433" t="str">
        <v xml:space="preserve">0 | </v>
      </c>
      <c r="AD433" t="str">
        <v xml:space="preserve">0 | </v>
      </c>
      <c r="AE433" t="str">
        <v xml:space="preserve">0 | </v>
      </c>
      <c r="AF433" t="str">
        <v xml:space="preserve">0 | </v>
      </c>
      <c r="AG433" t="str">
        <v xml:space="preserve">0 | </v>
      </c>
      <c r="AH433" t="str">
        <v xml:space="preserve">0 | </v>
      </c>
      <c r="AI433" t="str">
        <v xml:space="preserve">0 | </v>
      </c>
      <c r="AJ433" t="str">
        <v xml:space="preserve">0 | </v>
      </c>
    </row>
    <row r="434" spans="2:36" x14ac:dyDescent="0.25">
      <c r="B434" t="str" cm="1">
        <f t="array" ref="B434:AJ434">TRANSPOSE(_xlfn._xlws.SORT(_xlfn._xlws.FILTER(plantings[planting_level]&amp;" | "&amp;plantings[planting_level_name],plantings[experiment_ID]=A434)))</f>
        <v xml:space="preserve"> | </v>
      </c>
      <c r="C434" t="str">
        <v xml:space="preserve"> | </v>
      </c>
      <c r="D434" t="str">
        <v xml:space="preserve"> | </v>
      </c>
      <c r="E434" t="str">
        <v xml:space="preserve">0 | </v>
      </c>
      <c r="F434" t="str">
        <v xml:space="preserve">0 | </v>
      </c>
      <c r="G434" t="str">
        <v xml:space="preserve">0 | </v>
      </c>
      <c r="H434" t="str">
        <v xml:space="preserve">0 | </v>
      </c>
      <c r="I434" t="str">
        <v xml:space="preserve">0 | </v>
      </c>
      <c r="J434" t="str">
        <v xml:space="preserve">0 | </v>
      </c>
      <c r="K434" t="str">
        <v xml:space="preserve">0 | </v>
      </c>
      <c r="L434" t="str">
        <v xml:space="preserve">0 | </v>
      </c>
      <c r="M434" t="str">
        <v xml:space="preserve">0 | </v>
      </c>
      <c r="N434" t="str">
        <v xml:space="preserve">0 | </v>
      </c>
      <c r="O434" t="str">
        <v xml:space="preserve">0 | </v>
      </c>
      <c r="P434" t="str">
        <v xml:space="preserve">0 | </v>
      </c>
      <c r="Q434" t="str">
        <v xml:space="preserve">0 | </v>
      </c>
      <c r="R434" t="str">
        <v xml:space="preserve">0 | </v>
      </c>
      <c r="S434" t="str">
        <v xml:space="preserve">0 | </v>
      </c>
      <c r="T434" t="str">
        <v xml:space="preserve">0 | </v>
      </c>
      <c r="U434" t="str">
        <v xml:space="preserve">0 | </v>
      </c>
      <c r="V434" t="str">
        <v xml:space="preserve">0 | </v>
      </c>
      <c r="W434" t="str">
        <v xml:space="preserve">0 | </v>
      </c>
      <c r="X434" t="str">
        <v xml:space="preserve">0 | </v>
      </c>
      <c r="Y434" t="str">
        <v xml:space="preserve">0 | </v>
      </c>
      <c r="Z434" t="str">
        <v xml:space="preserve">0 | </v>
      </c>
      <c r="AA434" t="str">
        <v xml:space="preserve">0 | </v>
      </c>
      <c r="AB434" t="str">
        <v xml:space="preserve">0 | </v>
      </c>
      <c r="AC434" t="str">
        <v xml:space="preserve">0 | </v>
      </c>
      <c r="AD434" t="str">
        <v xml:space="preserve">0 | </v>
      </c>
      <c r="AE434" t="str">
        <v xml:space="preserve">0 | </v>
      </c>
      <c r="AF434" t="str">
        <v xml:space="preserve">0 | </v>
      </c>
      <c r="AG434" t="str">
        <v xml:space="preserve">0 | </v>
      </c>
      <c r="AH434" t="str">
        <v xml:space="preserve">0 | </v>
      </c>
      <c r="AI434" t="str">
        <v xml:space="preserve">0 | </v>
      </c>
      <c r="AJ434" t="str">
        <v xml:space="preserve">0 | </v>
      </c>
    </row>
    <row r="435" spans="2:36" x14ac:dyDescent="0.25">
      <c r="B435" t="str" cm="1">
        <f t="array" ref="B435:AJ435">TRANSPOSE(_xlfn._xlws.SORT(_xlfn._xlws.FILTER(plantings[planting_level]&amp;" | "&amp;plantings[planting_level_name],plantings[experiment_ID]=A435)))</f>
        <v xml:space="preserve"> | </v>
      </c>
      <c r="C435" t="str">
        <v xml:space="preserve"> | </v>
      </c>
      <c r="D435" t="str">
        <v xml:space="preserve"> | </v>
      </c>
      <c r="E435" t="str">
        <v xml:space="preserve">0 | </v>
      </c>
      <c r="F435" t="str">
        <v xml:space="preserve">0 | </v>
      </c>
      <c r="G435" t="str">
        <v xml:space="preserve">0 | </v>
      </c>
      <c r="H435" t="str">
        <v xml:space="preserve">0 | </v>
      </c>
      <c r="I435" t="str">
        <v xml:space="preserve">0 | </v>
      </c>
      <c r="J435" t="str">
        <v xml:space="preserve">0 | </v>
      </c>
      <c r="K435" t="str">
        <v xml:space="preserve">0 | </v>
      </c>
      <c r="L435" t="str">
        <v xml:space="preserve">0 | </v>
      </c>
      <c r="M435" t="str">
        <v xml:space="preserve">0 | </v>
      </c>
      <c r="N435" t="str">
        <v xml:space="preserve">0 | </v>
      </c>
      <c r="O435" t="str">
        <v xml:space="preserve">0 | </v>
      </c>
      <c r="P435" t="str">
        <v xml:space="preserve">0 | </v>
      </c>
      <c r="Q435" t="str">
        <v xml:space="preserve">0 | </v>
      </c>
      <c r="R435" t="str">
        <v xml:space="preserve">0 | </v>
      </c>
      <c r="S435" t="str">
        <v xml:space="preserve">0 | </v>
      </c>
      <c r="T435" t="str">
        <v xml:space="preserve">0 | </v>
      </c>
      <c r="U435" t="str">
        <v xml:space="preserve">0 | </v>
      </c>
      <c r="V435" t="str">
        <v xml:space="preserve">0 | </v>
      </c>
      <c r="W435" t="str">
        <v xml:space="preserve">0 | </v>
      </c>
      <c r="X435" t="str">
        <v xml:space="preserve">0 | </v>
      </c>
      <c r="Y435" t="str">
        <v xml:space="preserve">0 | </v>
      </c>
      <c r="Z435" t="str">
        <v xml:space="preserve">0 | </v>
      </c>
      <c r="AA435" t="str">
        <v xml:space="preserve">0 | </v>
      </c>
      <c r="AB435" t="str">
        <v xml:space="preserve">0 | </v>
      </c>
      <c r="AC435" t="str">
        <v xml:space="preserve">0 | </v>
      </c>
      <c r="AD435" t="str">
        <v xml:space="preserve">0 | </v>
      </c>
      <c r="AE435" t="str">
        <v xml:space="preserve">0 | </v>
      </c>
      <c r="AF435" t="str">
        <v xml:space="preserve">0 | </v>
      </c>
      <c r="AG435" t="str">
        <v xml:space="preserve">0 | </v>
      </c>
      <c r="AH435" t="str">
        <v xml:space="preserve">0 | </v>
      </c>
      <c r="AI435" t="str">
        <v xml:space="preserve">0 | </v>
      </c>
      <c r="AJ435" t="str">
        <v xml:space="preserve">0 | </v>
      </c>
    </row>
    <row r="436" spans="2:36" x14ac:dyDescent="0.25">
      <c r="B436" t="str" cm="1">
        <f t="array" ref="B436:AJ436">TRANSPOSE(_xlfn._xlws.SORT(_xlfn._xlws.FILTER(plantings[planting_level]&amp;" | "&amp;plantings[planting_level_name],plantings[experiment_ID]=A436)))</f>
        <v xml:space="preserve"> | </v>
      </c>
      <c r="C436" t="str">
        <v xml:space="preserve"> | </v>
      </c>
      <c r="D436" t="str">
        <v xml:space="preserve"> | </v>
      </c>
      <c r="E436" t="str">
        <v xml:space="preserve">0 | </v>
      </c>
      <c r="F436" t="str">
        <v xml:space="preserve">0 | </v>
      </c>
      <c r="G436" t="str">
        <v xml:space="preserve">0 | </v>
      </c>
      <c r="H436" t="str">
        <v xml:space="preserve">0 | </v>
      </c>
      <c r="I436" t="str">
        <v xml:space="preserve">0 | </v>
      </c>
      <c r="J436" t="str">
        <v xml:space="preserve">0 | </v>
      </c>
      <c r="K436" t="str">
        <v xml:space="preserve">0 | </v>
      </c>
      <c r="L436" t="str">
        <v xml:space="preserve">0 | </v>
      </c>
      <c r="M436" t="str">
        <v xml:space="preserve">0 | </v>
      </c>
      <c r="N436" t="str">
        <v xml:space="preserve">0 | </v>
      </c>
      <c r="O436" t="str">
        <v xml:space="preserve">0 | </v>
      </c>
      <c r="P436" t="str">
        <v xml:space="preserve">0 | </v>
      </c>
      <c r="Q436" t="str">
        <v xml:space="preserve">0 | </v>
      </c>
      <c r="R436" t="str">
        <v xml:space="preserve">0 | </v>
      </c>
      <c r="S436" t="str">
        <v xml:space="preserve">0 | </v>
      </c>
      <c r="T436" t="str">
        <v xml:space="preserve">0 | </v>
      </c>
      <c r="U436" t="str">
        <v xml:space="preserve">0 | </v>
      </c>
      <c r="V436" t="str">
        <v xml:space="preserve">0 | </v>
      </c>
      <c r="W436" t="str">
        <v xml:space="preserve">0 | </v>
      </c>
      <c r="X436" t="str">
        <v xml:space="preserve">0 | </v>
      </c>
      <c r="Y436" t="str">
        <v xml:space="preserve">0 | </v>
      </c>
      <c r="Z436" t="str">
        <v xml:space="preserve">0 | </v>
      </c>
      <c r="AA436" t="str">
        <v xml:space="preserve">0 | </v>
      </c>
      <c r="AB436" t="str">
        <v xml:space="preserve">0 | </v>
      </c>
      <c r="AC436" t="str">
        <v xml:space="preserve">0 | </v>
      </c>
      <c r="AD436" t="str">
        <v xml:space="preserve">0 | </v>
      </c>
      <c r="AE436" t="str">
        <v xml:space="preserve">0 | </v>
      </c>
      <c r="AF436" t="str">
        <v xml:space="preserve">0 | </v>
      </c>
      <c r="AG436" t="str">
        <v xml:space="preserve">0 | </v>
      </c>
      <c r="AH436" t="str">
        <v xml:space="preserve">0 | </v>
      </c>
      <c r="AI436" t="str">
        <v xml:space="preserve">0 | </v>
      </c>
      <c r="AJ436" t="str">
        <v xml:space="preserve">0 | </v>
      </c>
    </row>
    <row r="437" spans="2:36" x14ac:dyDescent="0.25">
      <c r="B437" t="str" cm="1">
        <f t="array" ref="B437:AJ437">TRANSPOSE(_xlfn._xlws.SORT(_xlfn._xlws.FILTER(plantings[planting_level]&amp;" | "&amp;plantings[planting_level_name],plantings[experiment_ID]=A437)))</f>
        <v xml:space="preserve"> | </v>
      </c>
      <c r="C437" t="str">
        <v xml:space="preserve"> | </v>
      </c>
      <c r="D437" t="str">
        <v xml:space="preserve"> | </v>
      </c>
      <c r="E437" t="str">
        <v xml:space="preserve">0 | </v>
      </c>
      <c r="F437" t="str">
        <v xml:space="preserve">0 | </v>
      </c>
      <c r="G437" t="str">
        <v xml:space="preserve">0 | </v>
      </c>
      <c r="H437" t="str">
        <v xml:space="preserve">0 | </v>
      </c>
      <c r="I437" t="str">
        <v xml:space="preserve">0 | </v>
      </c>
      <c r="J437" t="str">
        <v xml:space="preserve">0 | </v>
      </c>
      <c r="K437" t="str">
        <v xml:space="preserve">0 | </v>
      </c>
      <c r="L437" t="str">
        <v xml:space="preserve">0 | </v>
      </c>
      <c r="M437" t="str">
        <v xml:space="preserve">0 | </v>
      </c>
      <c r="N437" t="str">
        <v xml:space="preserve">0 | </v>
      </c>
      <c r="O437" t="str">
        <v xml:space="preserve">0 | </v>
      </c>
      <c r="P437" t="str">
        <v xml:space="preserve">0 | </v>
      </c>
      <c r="Q437" t="str">
        <v xml:space="preserve">0 | </v>
      </c>
      <c r="R437" t="str">
        <v xml:space="preserve">0 | </v>
      </c>
      <c r="S437" t="str">
        <v xml:space="preserve">0 | </v>
      </c>
      <c r="T437" t="str">
        <v xml:space="preserve">0 | </v>
      </c>
      <c r="U437" t="str">
        <v xml:space="preserve">0 | </v>
      </c>
      <c r="V437" t="str">
        <v xml:space="preserve">0 | </v>
      </c>
      <c r="W437" t="str">
        <v xml:space="preserve">0 | </v>
      </c>
      <c r="X437" t="str">
        <v xml:space="preserve">0 | </v>
      </c>
      <c r="Y437" t="str">
        <v xml:space="preserve">0 | </v>
      </c>
      <c r="Z437" t="str">
        <v xml:space="preserve">0 | </v>
      </c>
      <c r="AA437" t="str">
        <v xml:space="preserve">0 | </v>
      </c>
      <c r="AB437" t="str">
        <v xml:space="preserve">0 | </v>
      </c>
      <c r="AC437" t="str">
        <v xml:space="preserve">0 | </v>
      </c>
      <c r="AD437" t="str">
        <v xml:space="preserve">0 | </v>
      </c>
      <c r="AE437" t="str">
        <v xml:space="preserve">0 | </v>
      </c>
      <c r="AF437" t="str">
        <v xml:space="preserve">0 | </v>
      </c>
      <c r="AG437" t="str">
        <v xml:space="preserve">0 | </v>
      </c>
      <c r="AH437" t="str">
        <v xml:space="preserve">0 | </v>
      </c>
      <c r="AI437" t="str">
        <v xml:space="preserve">0 | </v>
      </c>
      <c r="AJ437" t="str">
        <v xml:space="preserve">0 | </v>
      </c>
    </row>
    <row r="438" spans="2:36" x14ac:dyDescent="0.25">
      <c r="B438" t="str" cm="1">
        <f t="array" ref="B438:AJ438">TRANSPOSE(_xlfn._xlws.SORT(_xlfn._xlws.FILTER(plantings[planting_level]&amp;" | "&amp;plantings[planting_level_name],plantings[experiment_ID]=A438)))</f>
        <v xml:space="preserve"> | </v>
      </c>
      <c r="C438" t="str">
        <v xml:space="preserve"> | </v>
      </c>
      <c r="D438" t="str">
        <v xml:space="preserve"> | </v>
      </c>
      <c r="E438" t="str">
        <v xml:space="preserve">0 | </v>
      </c>
      <c r="F438" t="str">
        <v xml:space="preserve">0 | </v>
      </c>
      <c r="G438" t="str">
        <v xml:space="preserve">0 | </v>
      </c>
      <c r="H438" t="str">
        <v xml:space="preserve">0 | </v>
      </c>
      <c r="I438" t="str">
        <v xml:space="preserve">0 | </v>
      </c>
      <c r="J438" t="str">
        <v xml:space="preserve">0 | </v>
      </c>
      <c r="K438" t="str">
        <v xml:space="preserve">0 | </v>
      </c>
      <c r="L438" t="str">
        <v xml:space="preserve">0 | </v>
      </c>
      <c r="M438" t="str">
        <v xml:space="preserve">0 | </v>
      </c>
      <c r="N438" t="str">
        <v xml:space="preserve">0 | </v>
      </c>
      <c r="O438" t="str">
        <v xml:space="preserve">0 | </v>
      </c>
      <c r="P438" t="str">
        <v xml:space="preserve">0 | </v>
      </c>
      <c r="Q438" t="str">
        <v xml:space="preserve">0 | </v>
      </c>
      <c r="R438" t="str">
        <v xml:space="preserve">0 | </v>
      </c>
      <c r="S438" t="str">
        <v xml:space="preserve">0 | </v>
      </c>
      <c r="T438" t="str">
        <v xml:space="preserve">0 | </v>
      </c>
      <c r="U438" t="str">
        <v xml:space="preserve">0 | </v>
      </c>
      <c r="V438" t="str">
        <v xml:space="preserve">0 | </v>
      </c>
      <c r="W438" t="str">
        <v xml:space="preserve">0 | </v>
      </c>
      <c r="X438" t="str">
        <v xml:space="preserve">0 | </v>
      </c>
      <c r="Y438" t="str">
        <v xml:space="preserve">0 | </v>
      </c>
      <c r="Z438" t="str">
        <v xml:space="preserve">0 | </v>
      </c>
      <c r="AA438" t="str">
        <v xml:space="preserve">0 | </v>
      </c>
      <c r="AB438" t="str">
        <v xml:space="preserve">0 | </v>
      </c>
      <c r="AC438" t="str">
        <v xml:space="preserve">0 | </v>
      </c>
      <c r="AD438" t="str">
        <v xml:space="preserve">0 | </v>
      </c>
      <c r="AE438" t="str">
        <v xml:space="preserve">0 | </v>
      </c>
      <c r="AF438" t="str">
        <v xml:space="preserve">0 | </v>
      </c>
      <c r="AG438" t="str">
        <v xml:space="preserve">0 | </v>
      </c>
      <c r="AH438" t="str">
        <v xml:space="preserve">0 | </v>
      </c>
      <c r="AI438" t="str">
        <v xml:space="preserve">0 | </v>
      </c>
      <c r="AJ438" t="str">
        <v xml:space="preserve">0 | </v>
      </c>
    </row>
    <row r="439" spans="2:36" x14ac:dyDescent="0.25">
      <c r="B439" t="str" cm="1">
        <f t="array" ref="B439:AJ439">TRANSPOSE(_xlfn._xlws.SORT(_xlfn._xlws.FILTER(plantings[planting_level]&amp;" | "&amp;plantings[planting_level_name],plantings[experiment_ID]=A439)))</f>
        <v xml:space="preserve"> | </v>
      </c>
      <c r="C439" t="str">
        <v xml:space="preserve"> | </v>
      </c>
      <c r="D439" t="str">
        <v xml:space="preserve"> | </v>
      </c>
      <c r="E439" t="str">
        <v xml:space="preserve">0 | </v>
      </c>
      <c r="F439" t="str">
        <v xml:space="preserve">0 | </v>
      </c>
      <c r="G439" t="str">
        <v xml:space="preserve">0 | </v>
      </c>
      <c r="H439" t="str">
        <v xml:space="preserve">0 | </v>
      </c>
      <c r="I439" t="str">
        <v xml:space="preserve">0 | </v>
      </c>
      <c r="J439" t="str">
        <v xml:space="preserve">0 | </v>
      </c>
      <c r="K439" t="str">
        <v xml:space="preserve">0 | </v>
      </c>
      <c r="L439" t="str">
        <v xml:space="preserve">0 | </v>
      </c>
      <c r="M439" t="str">
        <v xml:space="preserve">0 | </v>
      </c>
      <c r="N439" t="str">
        <v xml:space="preserve">0 | </v>
      </c>
      <c r="O439" t="str">
        <v xml:space="preserve">0 | </v>
      </c>
      <c r="P439" t="str">
        <v xml:space="preserve">0 | </v>
      </c>
      <c r="Q439" t="str">
        <v xml:space="preserve">0 | </v>
      </c>
      <c r="R439" t="str">
        <v xml:space="preserve">0 | </v>
      </c>
      <c r="S439" t="str">
        <v xml:space="preserve">0 | </v>
      </c>
      <c r="T439" t="str">
        <v xml:space="preserve">0 | </v>
      </c>
      <c r="U439" t="str">
        <v xml:space="preserve">0 | </v>
      </c>
      <c r="V439" t="str">
        <v xml:space="preserve">0 | </v>
      </c>
      <c r="W439" t="str">
        <v xml:space="preserve">0 | </v>
      </c>
      <c r="X439" t="str">
        <v xml:space="preserve">0 | </v>
      </c>
      <c r="Y439" t="str">
        <v xml:space="preserve">0 | </v>
      </c>
      <c r="Z439" t="str">
        <v xml:space="preserve">0 | </v>
      </c>
      <c r="AA439" t="str">
        <v xml:space="preserve">0 | </v>
      </c>
      <c r="AB439" t="str">
        <v xml:space="preserve">0 | </v>
      </c>
      <c r="AC439" t="str">
        <v xml:space="preserve">0 | </v>
      </c>
      <c r="AD439" t="str">
        <v xml:space="preserve">0 | </v>
      </c>
      <c r="AE439" t="str">
        <v xml:space="preserve">0 | </v>
      </c>
      <c r="AF439" t="str">
        <v xml:space="preserve">0 | </v>
      </c>
      <c r="AG439" t="str">
        <v xml:space="preserve">0 | </v>
      </c>
      <c r="AH439" t="str">
        <v xml:space="preserve">0 | </v>
      </c>
      <c r="AI439" t="str">
        <v xml:space="preserve">0 | </v>
      </c>
      <c r="AJ439" t="str">
        <v xml:space="preserve">0 | </v>
      </c>
    </row>
    <row r="440" spans="2:36" x14ac:dyDescent="0.25">
      <c r="B440" t="str" cm="1">
        <f t="array" ref="B440:AJ440">TRANSPOSE(_xlfn._xlws.SORT(_xlfn._xlws.FILTER(plantings[planting_level]&amp;" | "&amp;plantings[planting_level_name],plantings[experiment_ID]=A440)))</f>
        <v xml:space="preserve"> | </v>
      </c>
      <c r="C440" t="str">
        <v xml:space="preserve"> | </v>
      </c>
      <c r="D440" t="str">
        <v xml:space="preserve"> | </v>
      </c>
      <c r="E440" t="str">
        <v xml:space="preserve">0 | </v>
      </c>
      <c r="F440" t="str">
        <v xml:space="preserve">0 | </v>
      </c>
      <c r="G440" t="str">
        <v xml:space="preserve">0 | </v>
      </c>
      <c r="H440" t="str">
        <v xml:space="preserve">0 | </v>
      </c>
      <c r="I440" t="str">
        <v xml:space="preserve">0 | </v>
      </c>
      <c r="J440" t="str">
        <v xml:space="preserve">0 | </v>
      </c>
      <c r="K440" t="str">
        <v xml:space="preserve">0 | </v>
      </c>
      <c r="L440" t="str">
        <v xml:space="preserve">0 | </v>
      </c>
      <c r="M440" t="str">
        <v xml:space="preserve">0 | </v>
      </c>
      <c r="N440" t="str">
        <v xml:space="preserve">0 | </v>
      </c>
      <c r="O440" t="str">
        <v xml:space="preserve">0 | </v>
      </c>
      <c r="P440" t="str">
        <v xml:space="preserve">0 | </v>
      </c>
      <c r="Q440" t="str">
        <v xml:space="preserve">0 | </v>
      </c>
      <c r="R440" t="str">
        <v xml:space="preserve">0 | </v>
      </c>
      <c r="S440" t="str">
        <v xml:space="preserve">0 | </v>
      </c>
      <c r="T440" t="str">
        <v xml:space="preserve">0 | </v>
      </c>
      <c r="U440" t="str">
        <v xml:space="preserve">0 | </v>
      </c>
      <c r="V440" t="str">
        <v xml:space="preserve">0 | </v>
      </c>
      <c r="W440" t="str">
        <v xml:space="preserve">0 | </v>
      </c>
      <c r="X440" t="str">
        <v xml:space="preserve">0 | </v>
      </c>
      <c r="Y440" t="str">
        <v xml:space="preserve">0 | </v>
      </c>
      <c r="Z440" t="str">
        <v xml:space="preserve">0 | </v>
      </c>
      <c r="AA440" t="str">
        <v xml:space="preserve">0 | </v>
      </c>
      <c r="AB440" t="str">
        <v xml:space="preserve">0 | </v>
      </c>
      <c r="AC440" t="str">
        <v xml:space="preserve">0 | </v>
      </c>
      <c r="AD440" t="str">
        <v xml:space="preserve">0 | </v>
      </c>
      <c r="AE440" t="str">
        <v xml:space="preserve">0 | </v>
      </c>
      <c r="AF440" t="str">
        <v xml:space="preserve">0 | </v>
      </c>
      <c r="AG440" t="str">
        <v xml:space="preserve">0 | </v>
      </c>
      <c r="AH440" t="str">
        <v xml:space="preserve">0 | </v>
      </c>
      <c r="AI440" t="str">
        <v xml:space="preserve">0 | </v>
      </c>
      <c r="AJ440" t="str">
        <v xml:space="preserve">0 | </v>
      </c>
    </row>
    <row r="441" spans="2:36" x14ac:dyDescent="0.25">
      <c r="B441" t="str" cm="1">
        <f t="array" ref="B441:AJ441">TRANSPOSE(_xlfn._xlws.SORT(_xlfn._xlws.FILTER(plantings[planting_level]&amp;" | "&amp;plantings[planting_level_name],plantings[experiment_ID]=A441)))</f>
        <v xml:space="preserve"> | </v>
      </c>
      <c r="C441" t="str">
        <v xml:space="preserve"> | </v>
      </c>
      <c r="D441" t="str">
        <v xml:space="preserve"> | </v>
      </c>
      <c r="E441" t="str">
        <v xml:space="preserve">0 | </v>
      </c>
      <c r="F441" t="str">
        <v xml:space="preserve">0 | </v>
      </c>
      <c r="G441" t="str">
        <v xml:space="preserve">0 | </v>
      </c>
      <c r="H441" t="str">
        <v xml:space="preserve">0 | </v>
      </c>
      <c r="I441" t="str">
        <v xml:space="preserve">0 | </v>
      </c>
      <c r="J441" t="str">
        <v xml:space="preserve">0 | </v>
      </c>
      <c r="K441" t="str">
        <v xml:space="preserve">0 | </v>
      </c>
      <c r="L441" t="str">
        <v xml:space="preserve">0 | </v>
      </c>
      <c r="M441" t="str">
        <v xml:space="preserve">0 | </v>
      </c>
      <c r="N441" t="str">
        <v xml:space="preserve">0 | </v>
      </c>
      <c r="O441" t="str">
        <v xml:space="preserve">0 | </v>
      </c>
      <c r="P441" t="str">
        <v xml:space="preserve">0 | </v>
      </c>
      <c r="Q441" t="str">
        <v xml:space="preserve">0 | </v>
      </c>
      <c r="R441" t="str">
        <v xml:space="preserve">0 | </v>
      </c>
      <c r="S441" t="str">
        <v xml:space="preserve">0 | </v>
      </c>
      <c r="T441" t="str">
        <v xml:space="preserve">0 | </v>
      </c>
      <c r="U441" t="str">
        <v xml:space="preserve">0 | </v>
      </c>
      <c r="V441" t="str">
        <v xml:space="preserve">0 | </v>
      </c>
      <c r="W441" t="str">
        <v xml:space="preserve">0 | </v>
      </c>
      <c r="X441" t="str">
        <v xml:space="preserve">0 | </v>
      </c>
      <c r="Y441" t="str">
        <v xml:space="preserve">0 | </v>
      </c>
      <c r="Z441" t="str">
        <v xml:space="preserve">0 | </v>
      </c>
      <c r="AA441" t="str">
        <v xml:space="preserve">0 | </v>
      </c>
      <c r="AB441" t="str">
        <v xml:space="preserve">0 | </v>
      </c>
      <c r="AC441" t="str">
        <v xml:space="preserve">0 | </v>
      </c>
      <c r="AD441" t="str">
        <v xml:space="preserve">0 | </v>
      </c>
      <c r="AE441" t="str">
        <v xml:space="preserve">0 | </v>
      </c>
      <c r="AF441" t="str">
        <v xml:space="preserve">0 | </v>
      </c>
      <c r="AG441" t="str">
        <v xml:space="preserve">0 | </v>
      </c>
      <c r="AH441" t="str">
        <v xml:space="preserve">0 | </v>
      </c>
      <c r="AI441" t="str">
        <v xml:space="preserve">0 | </v>
      </c>
      <c r="AJ441" t="str">
        <v xml:space="preserve">0 | </v>
      </c>
    </row>
    <row r="442" spans="2:36" x14ac:dyDescent="0.25">
      <c r="B442" t="str" cm="1">
        <f t="array" ref="B442:AJ442">TRANSPOSE(_xlfn._xlws.SORT(_xlfn._xlws.FILTER(plantings[planting_level]&amp;" | "&amp;plantings[planting_level_name],plantings[experiment_ID]=A442)))</f>
        <v xml:space="preserve"> | </v>
      </c>
      <c r="C442" t="str">
        <v xml:space="preserve"> | </v>
      </c>
      <c r="D442" t="str">
        <v xml:space="preserve"> | </v>
      </c>
      <c r="E442" t="str">
        <v xml:space="preserve">0 | </v>
      </c>
      <c r="F442" t="str">
        <v xml:space="preserve">0 | </v>
      </c>
      <c r="G442" t="str">
        <v xml:space="preserve">0 | </v>
      </c>
      <c r="H442" t="str">
        <v xml:space="preserve">0 | </v>
      </c>
      <c r="I442" t="str">
        <v xml:space="preserve">0 | </v>
      </c>
      <c r="J442" t="str">
        <v xml:space="preserve">0 | </v>
      </c>
      <c r="K442" t="str">
        <v xml:space="preserve">0 | </v>
      </c>
      <c r="L442" t="str">
        <v xml:space="preserve">0 | </v>
      </c>
      <c r="M442" t="str">
        <v xml:space="preserve">0 | </v>
      </c>
      <c r="N442" t="str">
        <v xml:space="preserve">0 | </v>
      </c>
      <c r="O442" t="str">
        <v xml:space="preserve">0 | </v>
      </c>
      <c r="P442" t="str">
        <v xml:space="preserve">0 | </v>
      </c>
      <c r="Q442" t="str">
        <v xml:space="preserve">0 | </v>
      </c>
      <c r="R442" t="str">
        <v xml:space="preserve">0 | </v>
      </c>
      <c r="S442" t="str">
        <v xml:space="preserve">0 | </v>
      </c>
      <c r="T442" t="str">
        <v xml:space="preserve">0 | </v>
      </c>
      <c r="U442" t="str">
        <v xml:space="preserve">0 | </v>
      </c>
      <c r="V442" t="str">
        <v xml:space="preserve">0 | </v>
      </c>
      <c r="W442" t="str">
        <v xml:space="preserve">0 | </v>
      </c>
      <c r="X442" t="str">
        <v xml:space="preserve">0 | </v>
      </c>
      <c r="Y442" t="str">
        <v xml:space="preserve">0 | </v>
      </c>
      <c r="Z442" t="str">
        <v xml:space="preserve">0 | </v>
      </c>
      <c r="AA442" t="str">
        <v xml:space="preserve">0 | </v>
      </c>
      <c r="AB442" t="str">
        <v xml:space="preserve">0 | </v>
      </c>
      <c r="AC442" t="str">
        <v xml:space="preserve">0 | </v>
      </c>
      <c r="AD442" t="str">
        <v xml:space="preserve">0 | </v>
      </c>
      <c r="AE442" t="str">
        <v xml:space="preserve">0 | </v>
      </c>
      <c r="AF442" t="str">
        <v xml:space="preserve">0 | </v>
      </c>
      <c r="AG442" t="str">
        <v xml:space="preserve">0 | </v>
      </c>
      <c r="AH442" t="str">
        <v xml:space="preserve">0 | </v>
      </c>
      <c r="AI442" t="str">
        <v xml:space="preserve">0 | </v>
      </c>
      <c r="AJ442" t="str">
        <v xml:space="preserve">0 | </v>
      </c>
    </row>
    <row r="443" spans="2:36" x14ac:dyDescent="0.25">
      <c r="B443" t="str" cm="1">
        <f t="array" ref="B443:AJ443">TRANSPOSE(_xlfn._xlws.SORT(_xlfn._xlws.FILTER(plantings[planting_level]&amp;" | "&amp;plantings[planting_level_name],plantings[experiment_ID]=A443)))</f>
        <v xml:space="preserve"> | </v>
      </c>
      <c r="C443" t="str">
        <v xml:space="preserve"> | </v>
      </c>
      <c r="D443" t="str">
        <v xml:space="preserve"> | </v>
      </c>
      <c r="E443" t="str">
        <v xml:space="preserve">0 | </v>
      </c>
      <c r="F443" t="str">
        <v xml:space="preserve">0 | </v>
      </c>
      <c r="G443" t="str">
        <v xml:space="preserve">0 | </v>
      </c>
      <c r="H443" t="str">
        <v xml:space="preserve">0 | </v>
      </c>
      <c r="I443" t="str">
        <v xml:space="preserve">0 | </v>
      </c>
      <c r="J443" t="str">
        <v xml:space="preserve">0 | </v>
      </c>
      <c r="K443" t="str">
        <v xml:space="preserve">0 | </v>
      </c>
      <c r="L443" t="str">
        <v xml:space="preserve">0 | </v>
      </c>
      <c r="M443" t="str">
        <v xml:space="preserve">0 | </v>
      </c>
      <c r="N443" t="str">
        <v xml:space="preserve">0 | </v>
      </c>
      <c r="O443" t="str">
        <v xml:space="preserve">0 | </v>
      </c>
      <c r="P443" t="str">
        <v xml:space="preserve">0 | </v>
      </c>
      <c r="Q443" t="str">
        <v xml:space="preserve">0 | </v>
      </c>
      <c r="R443" t="str">
        <v xml:space="preserve">0 | </v>
      </c>
      <c r="S443" t="str">
        <v xml:space="preserve">0 | </v>
      </c>
      <c r="T443" t="str">
        <v xml:space="preserve">0 | </v>
      </c>
      <c r="U443" t="str">
        <v xml:space="preserve">0 | </v>
      </c>
      <c r="V443" t="str">
        <v xml:space="preserve">0 | </v>
      </c>
      <c r="W443" t="str">
        <v xml:space="preserve">0 | </v>
      </c>
      <c r="X443" t="str">
        <v xml:space="preserve">0 | </v>
      </c>
      <c r="Y443" t="str">
        <v xml:space="preserve">0 | </v>
      </c>
      <c r="Z443" t="str">
        <v xml:space="preserve">0 | </v>
      </c>
      <c r="AA443" t="str">
        <v xml:space="preserve">0 | </v>
      </c>
      <c r="AB443" t="str">
        <v xml:space="preserve">0 | </v>
      </c>
      <c r="AC443" t="str">
        <v xml:space="preserve">0 | </v>
      </c>
      <c r="AD443" t="str">
        <v xml:space="preserve">0 | </v>
      </c>
      <c r="AE443" t="str">
        <v xml:space="preserve">0 | </v>
      </c>
      <c r="AF443" t="str">
        <v xml:space="preserve">0 | </v>
      </c>
      <c r="AG443" t="str">
        <v xml:space="preserve">0 | </v>
      </c>
      <c r="AH443" t="str">
        <v xml:space="preserve">0 | </v>
      </c>
      <c r="AI443" t="str">
        <v xml:space="preserve">0 | </v>
      </c>
      <c r="AJ443" t="str">
        <v xml:space="preserve">0 | </v>
      </c>
    </row>
    <row r="444" spans="2:36" x14ac:dyDescent="0.25">
      <c r="B444" t="str" cm="1">
        <f t="array" ref="B444:AJ444">TRANSPOSE(_xlfn._xlws.SORT(_xlfn._xlws.FILTER(plantings[planting_level]&amp;" | "&amp;plantings[planting_level_name],plantings[experiment_ID]=A444)))</f>
        <v xml:space="preserve"> | </v>
      </c>
      <c r="C444" t="str">
        <v xml:space="preserve"> | </v>
      </c>
      <c r="D444" t="str">
        <v xml:space="preserve"> | </v>
      </c>
      <c r="E444" t="str">
        <v xml:space="preserve">0 | </v>
      </c>
      <c r="F444" t="str">
        <v xml:space="preserve">0 | </v>
      </c>
      <c r="G444" t="str">
        <v xml:space="preserve">0 | </v>
      </c>
      <c r="H444" t="str">
        <v xml:space="preserve">0 | </v>
      </c>
      <c r="I444" t="str">
        <v xml:space="preserve">0 | </v>
      </c>
      <c r="J444" t="str">
        <v xml:space="preserve">0 | </v>
      </c>
      <c r="K444" t="str">
        <v xml:space="preserve">0 | </v>
      </c>
      <c r="L444" t="str">
        <v xml:space="preserve">0 | </v>
      </c>
      <c r="M444" t="str">
        <v xml:space="preserve">0 | </v>
      </c>
      <c r="N444" t="str">
        <v xml:space="preserve">0 | </v>
      </c>
      <c r="O444" t="str">
        <v xml:space="preserve">0 | </v>
      </c>
      <c r="P444" t="str">
        <v xml:space="preserve">0 | </v>
      </c>
      <c r="Q444" t="str">
        <v xml:space="preserve">0 | </v>
      </c>
      <c r="R444" t="str">
        <v xml:space="preserve">0 | </v>
      </c>
      <c r="S444" t="str">
        <v xml:space="preserve">0 | </v>
      </c>
      <c r="T444" t="str">
        <v xml:space="preserve">0 | </v>
      </c>
      <c r="U444" t="str">
        <v xml:space="preserve">0 | </v>
      </c>
      <c r="V444" t="str">
        <v xml:space="preserve">0 | </v>
      </c>
      <c r="W444" t="str">
        <v xml:space="preserve">0 | </v>
      </c>
      <c r="X444" t="str">
        <v xml:space="preserve">0 | </v>
      </c>
      <c r="Y444" t="str">
        <v xml:space="preserve">0 | </v>
      </c>
      <c r="Z444" t="str">
        <v xml:space="preserve">0 | </v>
      </c>
      <c r="AA444" t="str">
        <v xml:space="preserve">0 | </v>
      </c>
      <c r="AB444" t="str">
        <v xml:space="preserve">0 | </v>
      </c>
      <c r="AC444" t="str">
        <v xml:space="preserve">0 | </v>
      </c>
      <c r="AD444" t="str">
        <v xml:space="preserve">0 | </v>
      </c>
      <c r="AE444" t="str">
        <v xml:space="preserve">0 | </v>
      </c>
      <c r="AF444" t="str">
        <v xml:space="preserve">0 | </v>
      </c>
      <c r="AG444" t="str">
        <v xml:space="preserve">0 | </v>
      </c>
      <c r="AH444" t="str">
        <v xml:space="preserve">0 | </v>
      </c>
      <c r="AI444" t="str">
        <v xml:space="preserve">0 | </v>
      </c>
      <c r="AJ444" t="str">
        <v xml:space="preserve">0 | </v>
      </c>
    </row>
    <row r="445" spans="2:36" x14ac:dyDescent="0.25">
      <c r="B445" t="str" cm="1">
        <f t="array" ref="B445:AJ445">TRANSPOSE(_xlfn._xlws.SORT(_xlfn._xlws.FILTER(plantings[planting_level]&amp;" | "&amp;plantings[planting_level_name],plantings[experiment_ID]=A445)))</f>
        <v xml:space="preserve"> | </v>
      </c>
      <c r="C445" t="str">
        <v xml:space="preserve"> | </v>
      </c>
      <c r="D445" t="str">
        <v xml:space="preserve"> | </v>
      </c>
      <c r="E445" t="str">
        <v xml:space="preserve">0 | </v>
      </c>
      <c r="F445" t="str">
        <v xml:space="preserve">0 | </v>
      </c>
      <c r="G445" t="str">
        <v xml:space="preserve">0 | </v>
      </c>
      <c r="H445" t="str">
        <v xml:space="preserve">0 | </v>
      </c>
      <c r="I445" t="str">
        <v xml:space="preserve">0 | </v>
      </c>
      <c r="J445" t="str">
        <v xml:space="preserve">0 | </v>
      </c>
      <c r="K445" t="str">
        <v xml:space="preserve">0 | </v>
      </c>
      <c r="L445" t="str">
        <v xml:space="preserve">0 | </v>
      </c>
      <c r="M445" t="str">
        <v xml:space="preserve">0 | </v>
      </c>
      <c r="N445" t="str">
        <v xml:space="preserve">0 | </v>
      </c>
      <c r="O445" t="str">
        <v xml:space="preserve">0 | </v>
      </c>
      <c r="P445" t="str">
        <v xml:space="preserve">0 | </v>
      </c>
      <c r="Q445" t="str">
        <v xml:space="preserve">0 | </v>
      </c>
      <c r="R445" t="str">
        <v xml:space="preserve">0 | </v>
      </c>
      <c r="S445" t="str">
        <v xml:space="preserve">0 | </v>
      </c>
      <c r="T445" t="str">
        <v xml:space="preserve">0 | </v>
      </c>
      <c r="U445" t="str">
        <v xml:space="preserve">0 | </v>
      </c>
      <c r="V445" t="str">
        <v xml:space="preserve">0 | </v>
      </c>
      <c r="W445" t="str">
        <v xml:space="preserve">0 | </v>
      </c>
      <c r="X445" t="str">
        <v xml:space="preserve">0 | </v>
      </c>
      <c r="Y445" t="str">
        <v xml:space="preserve">0 | </v>
      </c>
      <c r="Z445" t="str">
        <v xml:space="preserve">0 | </v>
      </c>
      <c r="AA445" t="str">
        <v xml:space="preserve">0 | </v>
      </c>
      <c r="AB445" t="str">
        <v xml:space="preserve">0 | </v>
      </c>
      <c r="AC445" t="str">
        <v xml:space="preserve">0 | </v>
      </c>
      <c r="AD445" t="str">
        <v xml:space="preserve">0 | </v>
      </c>
      <c r="AE445" t="str">
        <v xml:space="preserve">0 | </v>
      </c>
      <c r="AF445" t="str">
        <v xml:space="preserve">0 | </v>
      </c>
      <c r="AG445" t="str">
        <v xml:space="preserve">0 | </v>
      </c>
      <c r="AH445" t="str">
        <v xml:space="preserve">0 | </v>
      </c>
      <c r="AI445" t="str">
        <v xml:space="preserve">0 | </v>
      </c>
      <c r="AJ445" t="str">
        <v xml:space="preserve">0 | </v>
      </c>
    </row>
    <row r="446" spans="2:36" x14ac:dyDescent="0.25">
      <c r="B446" t="str" cm="1">
        <f t="array" ref="B446:AJ446">TRANSPOSE(_xlfn._xlws.SORT(_xlfn._xlws.FILTER(plantings[planting_level]&amp;" | "&amp;plantings[planting_level_name],plantings[experiment_ID]=A446)))</f>
        <v xml:space="preserve"> | </v>
      </c>
      <c r="C446" t="str">
        <v xml:space="preserve"> | </v>
      </c>
      <c r="D446" t="str">
        <v xml:space="preserve"> | </v>
      </c>
      <c r="E446" t="str">
        <v xml:space="preserve">0 | </v>
      </c>
      <c r="F446" t="str">
        <v xml:space="preserve">0 | </v>
      </c>
      <c r="G446" t="str">
        <v xml:space="preserve">0 | </v>
      </c>
      <c r="H446" t="str">
        <v xml:space="preserve">0 | </v>
      </c>
      <c r="I446" t="str">
        <v xml:space="preserve">0 | </v>
      </c>
      <c r="J446" t="str">
        <v xml:space="preserve">0 | </v>
      </c>
      <c r="K446" t="str">
        <v xml:space="preserve">0 | </v>
      </c>
      <c r="L446" t="str">
        <v xml:space="preserve">0 | </v>
      </c>
      <c r="M446" t="str">
        <v xml:space="preserve">0 | </v>
      </c>
      <c r="N446" t="str">
        <v xml:space="preserve">0 | </v>
      </c>
      <c r="O446" t="str">
        <v xml:space="preserve">0 | </v>
      </c>
      <c r="P446" t="str">
        <v xml:space="preserve">0 | </v>
      </c>
      <c r="Q446" t="str">
        <v xml:space="preserve">0 | </v>
      </c>
      <c r="R446" t="str">
        <v xml:space="preserve">0 | </v>
      </c>
      <c r="S446" t="str">
        <v xml:space="preserve">0 | </v>
      </c>
      <c r="T446" t="str">
        <v xml:space="preserve">0 | </v>
      </c>
      <c r="U446" t="str">
        <v xml:space="preserve">0 | </v>
      </c>
      <c r="V446" t="str">
        <v xml:space="preserve">0 | </v>
      </c>
      <c r="W446" t="str">
        <v xml:space="preserve">0 | </v>
      </c>
      <c r="X446" t="str">
        <v xml:space="preserve">0 | </v>
      </c>
      <c r="Y446" t="str">
        <v xml:space="preserve">0 | </v>
      </c>
      <c r="Z446" t="str">
        <v xml:space="preserve">0 | </v>
      </c>
      <c r="AA446" t="str">
        <v xml:space="preserve">0 | </v>
      </c>
      <c r="AB446" t="str">
        <v xml:space="preserve">0 | </v>
      </c>
      <c r="AC446" t="str">
        <v xml:space="preserve">0 | </v>
      </c>
      <c r="AD446" t="str">
        <v xml:space="preserve">0 | </v>
      </c>
      <c r="AE446" t="str">
        <v xml:space="preserve">0 | </v>
      </c>
      <c r="AF446" t="str">
        <v xml:space="preserve">0 | </v>
      </c>
      <c r="AG446" t="str">
        <v xml:space="preserve">0 | </v>
      </c>
      <c r="AH446" t="str">
        <v xml:space="preserve">0 | </v>
      </c>
      <c r="AI446" t="str">
        <v xml:space="preserve">0 | </v>
      </c>
      <c r="AJ446" t="str">
        <v xml:space="preserve">0 | </v>
      </c>
    </row>
    <row r="447" spans="2:36" x14ac:dyDescent="0.25">
      <c r="B447" t="str" cm="1">
        <f t="array" ref="B447:AJ447">TRANSPOSE(_xlfn._xlws.SORT(_xlfn._xlws.FILTER(plantings[planting_level]&amp;" | "&amp;plantings[planting_level_name],plantings[experiment_ID]=A447)))</f>
        <v xml:space="preserve"> | </v>
      </c>
      <c r="C447" t="str">
        <v xml:space="preserve"> | </v>
      </c>
      <c r="D447" t="str">
        <v xml:space="preserve"> | </v>
      </c>
      <c r="E447" t="str">
        <v xml:space="preserve">0 | </v>
      </c>
      <c r="F447" t="str">
        <v xml:space="preserve">0 | </v>
      </c>
      <c r="G447" t="str">
        <v xml:space="preserve">0 | </v>
      </c>
      <c r="H447" t="str">
        <v xml:space="preserve">0 | </v>
      </c>
      <c r="I447" t="str">
        <v xml:space="preserve">0 | </v>
      </c>
      <c r="J447" t="str">
        <v xml:space="preserve">0 | </v>
      </c>
      <c r="K447" t="str">
        <v xml:space="preserve">0 | </v>
      </c>
      <c r="L447" t="str">
        <v xml:space="preserve">0 | </v>
      </c>
      <c r="M447" t="str">
        <v xml:space="preserve">0 | </v>
      </c>
      <c r="N447" t="str">
        <v xml:space="preserve">0 | </v>
      </c>
      <c r="O447" t="str">
        <v xml:space="preserve">0 | </v>
      </c>
      <c r="P447" t="str">
        <v xml:space="preserve">0 | </v>
      </c>
      <c r="Q447" t="str">
        <v xml:space="preserve">0 | </v>
      </c>
      <c r="R447" t="str">
        <v xml:space="preserve">0 | </v>
      </c>
      <c r="S447" t="str">
        <v xml:space="preserve">0 | </v>
      </c>
      <c r="T447" t="str">
        <v xml:space="preserve">0 | </v>
      </c>
      <c r="U447" t="str">
        <v xml:space="preserve">0 | </v>
      </c>
      <c r="V447" t="str">
        <v xml:space="preserve">0 | </v>
      </c>
      <c r="W447" t="str">
        <v xml:space="preserve">0 | </v>
      </c>
      <c r="X447" t="str">
        <v xml:space="preserve">0 | </v>
      </c>
      <c r="Y447" t="str">
        <v xml:space="preserve">0 | </v>
      </c>
      <c r="Z447" t="str">
        <v xml:space="preserve">0 | </v>
      </c>
      <c r="AA447" t="str">
        <v xml:space="preserve">0 | </v>
      </c>
      <c r="AB447" t="str">
        <v xml:space="preserve">0 | </v>
      </c>
      <c r="AC447" t="str">
        <v xml:space="preserve">0 | </v>
      </c>
      <c r="AD447" t="str">
        <v xml:space="preserve">0 | </v>
      </c>
      <c r="AE447" t="str">
        <v xml:space="preserve">0 | </v>
      </c>
      <c r="AF447" t="str">
        <v xml:space="preserve">0 | </v>
      </c>
      <c r="AG447" t="str">
        <v xml:space="preserve">0 | </v>
      </c>
      <c r="AH447" t="str">
        <v xml:space="preserve">0 | </v>
      </c>
      <c r="AI447" t="str">
        <v xml:space="preserve">0 | </v>
      </c>
      <c r="AJ447" t="str">
        <v xml:space="preserve">0 | </v>
      </c>
    </row>
    <row r="448" spans="2:36" x14ac:dyDescent="0.25">
      <c r="B448" t="str" cm="1">
        <f t="array" ref="B448:AJ448">TRANSPOSE(_xlfn._xlws.SORT(_xlfn._xlws.FILTER(plantings[planting_level]&amp;" | "&amp;plantings[planting_level_name],plantings[experiment_ID]=A448)))</f>
        <v xml:space="preserve"> | </v>
      </c>
      <c r="C448" t="str">
        <v xml:space="preserve"> | </v>
      </c>
      <c r="D448" t="str">
        <v xml:space="preserve"> | </v>
      </c>
      <c r="E448" t="str">
        <v xml:space="preserve">0 | </v>
      </c>
      <c r="F448" t="str">
        <v xml:space="preserve">0 | </v>
      </c>
      <c r="G448" t="str">
        <v xml:space="preserve">0 | </v>
      </c>
      <c r="H448" t="str">
        <v xml:space="preserve">0 | </v>
      </c>
      <c r="I448" t="str">
        <v xml:space="preserve">0 | </v>
      </c>
      <c r="J448" t="str">
        <v xml:space="preserve">0 | </v>
      </c>
      <c r="K448" t="str">
        <v xml:space="preserve">0 | </v>
      </c>
      <c r="L448" t="str">
        <v xml:space="preserve">0 | </v>
      </c>
      <c r="M448" t="str">
        <v xml:space="preserve">0 | </v>
      </c>
      <c r="N448" t="str">
        <v xml:space="preserve">0 | </v>
      </c>
      <c r="O448" t="str">
        <v xml:space="preserve">0 | </v>
      </c>
      <c r="P448" t="str">
        <v xml:space="preserve">0 | </v>
      </c>
      <c r="Q448" t="str">
        <v xml:space="preserve">0 | </v>
      </c>
      <c r="R448" t="str">
        <v xml:space="preserve">0 | </v>
      </c>
      <c r="S448" t="str">
        <v xml:space="preserve">0 | </v>
      </c>
      <c r="T448" t="str">
        <v xml:space="preserve">0 | </v>
      </c>
      <c r="U448" t="str">
        <v xml:space="preserve">0 | </v>
      </c>
      <c r="V448" t="str">
        <v xml:space="preserve">0 | </v>
      </c>
      <c r="W448" t="str">
        <v xml:space="preserve">0 | </v>
      </c>
      <c r="X448" t="str">
        <v xml:space="preserve">0 | </v>
      </c>
      <c r="Y448" t="str">
        <v xml:space="preserve">0 | </v>
      </c>
      <c r="Z448" t="str">
        <v xml:space="preserve">0 | </v>
      </c>
      <c r="AA448" t="str">
        <v xml:space="preserve">0 | </v>
      </c>
      <c r="AB448" t="str">
        <v xml:space="preserve">0 | </v>
      </c>
      <c r="AC448" t="str">
        <v xml:space="preserve">0 | </v>
      </c>
      <c r="AD448" t="str">
        <v xml:space="preserve">0 | </v>
      </c>
      <c r="AE448" t="str">
        <v xml:space="preserve">0 | </v>
      </c>
      <c r="AF448" t="str">
        <v xml:space="preserve">0 | </v>
      </c>
      <c r="AG448" t="str">
        <v xml:space="preserve">0 | </v>
      </c>
      <c r="AH448" t="str">
        <v xml:space="preserve">0 | </v>
      </c>
      <c r="AI448" t="str">
        <v xml:space="preserve">0 | </v>
      </c>
      <c r="AJ448" t="str">
        <v xml:space="preserve">0 | </v>
      </c>
    </row>
    <row r="449" spans="2:36" x14ac:dyDescent="0.25">
      <c r="B449" t="str" cm="1">
        <f t="array" ref="B449:AJ449">TRANSPOSE(_xlfn._xlws.SORT(_xlfn._xlws.FILTER(plantings[planting_level]&amp;" | "&amp;plantings[planting_level_name],plantings[experiment_ID]=A449)))</f>
        <v xml:space="preserve"> | </v>
      </c>
      <c r="C449" t="str">
        <v xml:space="preserve"> | </v>
      </c>
      <c r="D449" t="str">
        <v xml:space="preserve"> | </v>
      </c>
      <c r="E449" t="str">
        <v xml:space="preserve">0 | </v>
      </c>
      <c r="F449" t="str">
        <v xml:space="preserve">0 | </v>
      </c>
      <c r="G449" t="str">
        <v xml:space="preserve">0 | </v>
      </c>
      <c r="H449" t="str">
        <v xml:space="preserve">0 | </v>
      </c>
      <c r="I449" t="str">
        <v xml:space="preserve">0 | </v>
      </c>
      <c r="J449" t="str">
        <v xml:space="preserve">0 | </v>
      </c>
      <c r="K449" t="str">
        <v xml:space="preserve">0 | </v>
      </c>
      <c r="L449" t="str">
        <v xml:space="preserve">0 | </v>
      </c>
      <c r="M449" t="str">
        <v xml:space="preserve">0 | </v>
      </c>
      <c r="N449" t="str">
        <v xml:space="preserve">0 | </v>
      </c>
      <c r="O449" t="str">
        <v xml:space="preserve">0 | </v>
      </c>
      <c r="P449" t="str">
        <v xml:space="preserve">0 | </v>
      </c>
      <c r="Q449" t="str">
        <v xml:space="preserve">0 | </v>
      </c>
      <c r="R449" t="str">
        <v xml:space="preserve">0 | </v>
      </c>
      <c r="S449" t="str">
        <v xml:space="preserve">0 | </v>
      </c>
      <c r="T449" t="str">
        <v xml:space="preserve">0 | </v>
      </c>
      <c r="U449" t="str">
        <v xml:space="preserve">0 | </v>
      </c>
      <c r="V449" t="str">
        <v xml:space="preserve">0 | </v>
      </c>
      <c r="W449" t="str">
        <v xml:space="preserve">0 | </v>
      </c>
      <c r="X449" t="str">
        <v xml:space="preserve">0 | </v>
      </c>
      <c r="Y449" t="str">
        <v xml:space="preserve">0 | </v>
      </c>
      <c r="Z449" t="str">
        <v xml:space="preserve">0 | </v>
      </c>
      <c r="AA449" t="str">
        <v xml:space="preserve">0 | </v>
      </c>
      <c r="AB449" t="str">
        <v xml:space="preserve">0 | </v>
      </c>
      <c r="AC449" t="str">
        <v xml:space="preserve">0 | </v>
      </c>
      <c r="AD449" t="str">
        <v xml:space="preserve">0 | </v>
      </c>
      <c r="AE449" t="str">
        <v xml:space="preserve">0 | </v>
      </c>
      <c r="AF449" t="str">
        <v xml:space="preserve">0 | </v>
      </c>
      <c r="AG449" t="str">
        <v xml:space="preserve">0 | </v>
      </c>
      <c r="AH449" t="str">
        <v xml:space="preserve">0 | </v>
      </c>
      <c r="AI449" t="str">
        <v xml:space="preserve">0 | </v>
      </c>
      <c r="AJ449" t="str">
        <v xml:space="preserve">0 | </v>
      </c>
    </row>
    <row r="450" spans="2:36" x14ac:dyDescent="0.25">
      <c r="B450" t="str" cm="1">
        <f t="array" ref="B450:AJ450">TRANSPOSE(_xlfn._xlws.SORT(_xlfn._xlws.FILTER(plantings[planting_level]&amp;" | "&amp;plantings[planting_level_name],plantings[experiment_ID]=A450)))</f>
        <v xml:space="preserve"> | </v>
      </c>
      <c r="C450" t="str">
        <v xml:space="preserve"> | </v>
      </c>
      <c r="D450" t="str">
        <v xml:space="preserve"> | </v>
      </c>
      <c r="E450" t="str">
        <v xml:space="preserve">0 | </v>
      </c>
      <c r="F450" t="str">
        <v xml:space="preserve">0 | </v>
      </c>
      <c r="G450" t="str">
        <v xml:space="preserve">0 | </v>
      </c>
      <c r="H450" t="str">
        <v xml:space="preserve">0 | </v>
      </c>
      <c r="I450" t="str">
        <v xml:space="preserve">0 | </v>
      </c>
      <c r="J450" t="str">
        <v xml:space="preserve">0 | </v>
      </c>
      <c r="K450" t="str">
        <v xml:space="preserve">0 | </v>
      </c>
      <c r="L450" t="str">
        <v xml:space="preserve">0 | </v>
      </c>
      <c r="M450" t="str">
        <v xml:space="preserve">0 | </v>
      </c>
      <c r="N450" t="str">
        <v xml:space="preserve">0 | </v>
      </c>
      <c r="O450" t="str">
        <v xml:space="preserve">0 | </v>
      </c>
      <c r="P450" t="str">
        <v xml:space="preserve">0 | </v>
      </c>
      <c r="Q450" t="str">
        <v xml:space="preserve">0 | </v>
      </c>
      <c r="R450" t="str">
        <v xml:space="preserve">0 | </v>
      </c>
      <c r="S450" t="str">
        <v xml:space="preserve">0 | </v>
      </c>
      <c r="T450" t="str">
        <v xml:space="preserve">0 | </v>
      </c>
      <c r="U450" t="str">
        <v xml:space="preserve">0 | </v>
      </c>
      <c r="V450" t="str">
        <v xml:space="preserve">0 | </v>
      </c>
      <c r="W450" t="str">
        <v xml:space="preserve">0 | </v>
      </c>
      <c r="X450" t="str">
        <v xml:space="preserve">0 | </v>
      </c>
      <c r="Y450" t="str">
        <v xml:space="preserve">0 | </v>
      </c>
      <c r="Z450" t="str">
        <v xml:space="preserve">0 | </v>
      </c>
      <c r="AA450" t="str">
        <v xml:space="preserve">0 | </v>
      </c>
      <c r="AB450" t="str">
        <v xml:space="preserve">0 | </v>
      </c>
      <c r="AC450" t="str">
        <v xml:space="preserve">0 | </v>
      </c>
      <c r="AD450" t="str">
        <v xml:space="preserve">0 | </v>
      </c>
      <c r="AE450" t="str">
        <v xml:space="preserve">0 | </v>
      </c>
      <c r="AF450" t="str">
        <v xml:space="preserve">0 | </v>
      </c>
      <c r="AG450" t="str">
        <v xml:space="preserve">0 | </v>
      </c>
      <c r="AH450" t="str">
        <v xml:space="preserve">0 | </v>
      </c>
      <c r="AI450" t="str">
        <v xml:space="preserve">0 | </v>
      </c>
      <c r="AJ450" t="str">
        <v xml:space="preserve">0 | </v>
      </c>
    </row>
    <row r="451" spans="2:36" x14ac:dyDescent="0.25">
      <c r="B451" t="str" cm="1">
        <f t="array" ref="B451:AJ451">TRANSPOSE(_xlfn._xlws.SORT(_xlfn._xlws.FILTER(plantings[planting_level]&amp;" | "&amp;plantings[planting_level_name],plantings[experiment_ID]=A451)))</f>
        <v xml:space="preserve"> | </v>
      </c>
      <c r="C451" t="str">
        <v xml:space="preserve"> | </v>
      </c>
      <c r="D451" t="str">
        <v xml:space="preserve"> | </v>
      </c>
      <c r="E451" t="str">
        <v xml:space="preserve">0 | </v>
      </c>
      <c r="F451" t="str">
        <v xml:space="preserve">0 | </v>
      </c>
      <c r="G451" t="str">
        <v xml:space="preserve">0 | </v>
      </c>
      <c r="H451" t="str">
        <v xml:space="preserve">0 | </v>
      </c>
      <c r="I451" t="str">
        <v xml:space="preserve">0 | </v>
      </c>
      <c r="J451" t="str">
        <v xml:space="preserve">0 | </v>
      </c>
      <c r="K451" t="str">
        <v xml:space="preserve">0 | </v>
      </c>
      <c r="L451" t="str">
        <v xml:space="preserve">0 | </v>
      </c>
      <c r="M451" t="str">
        <v xml:space="preserve">0 | </v>
      </c>
      <c r="N451" t="str">
        <v xml:space="preserve">0 | </v>
      </c>
      <c r="O451" t="str">
        <v xml:space="preserve">0 | </v>
      </c>
      <c r="P451" t="str">
        <v xml:space="preserve">0 | </v>
      </c>
      <c r="Q451" t="str">
        <v xml:space="preserve">0 | </v>
      </c>
      <c r="R451" t="str">
        <v xml:space="preserve">0 | </v>
      </c>
      <c r="S451" t="str">
        <v xml:space="preserve">0 | </v>
      </c>
      <c r="T451" t="str">
        <v xml:space="preserve">0 | </v>
      </c>
      <c r="U451" t="str">
        <v xml:space="preserve">0 | </v>
      </c>
      <c r="V451" t="str">
        <v xml:space="preserve">0 | </v>
      </c>
      <c r="W451" t="str">
        <v xml:space="preserve">0 | </v>
      </c>
      <c r="X451" t="str">
        <v xml:space="preserve">0 | </v>
      </c>
      <c r="Y451" t="str">
        <v xml:space="preserve">0 | </v>
      </c>
      <c r="Z451" t="str">
        <v xml:space="preserve">0 | </v>
      </c>
      <c r="AA451" t="str">
        <v xml:space="preserve">0 | </v>
      </c>
      <c r="AB451" t="str">
        <v xml:space="preserve">0 | </v>
      </c>
      <c r="AC451" t="str">
        <v xml:space="preserve">0 | </v>
      </c>
      <c r="AD451" t="str">
        <v xml:space="preserve">0 | </v>
      </c>
      <c r="AE451" t="str">
        <v xml:space="preserve">0 | </v>
      </c>
      <c r="AF451" t="str">
        <v xml:space="preserve">0 | </v>
      </c>
      <c r="AG451" t="str">
        <v xml:space="preserve">0 | </v>
      </c>
      <c r="AH451" t="str">
        <v xml:space="preserve">0 | </v>
      </c>
      <c r="AI451" t="str">
        <v xml:space="preserve">0 | </v>
      </c>
      <c r="AJ451" t="str">
        <v xml:space="preserve">0 | </v>
      </c>
    </row>
    <row r="452" spans="2:36" x14ac:dyDescent="0.25">
      <c r="B452" t="str" cm="1">
        <f t="array" ref="B452:AJ452">TRANSPOSE(_xlfn._xlws.SORT(_xlfn._xlws.FILTER(plantings[planting_level]&amp;" | "&amp;plantings[planting_level_name],plantings[experiment_ID]=A452)))</f>
        <v xml:space="preserve"> | </v>
      </c>
      <c r="C452" t="str">
        <v xml:space="preserve"> | </v>
      </c>
      <c r="D452" t="str">
        <v xml:space="preserve"> | </v>
      </c>
      <c r="E452" t="str">
        <v xml:space="preserve">0 | </v>
      </c>
      <c r="F452" t="str">
        <v xml:space="preserve">0 | </v>
      </c>
      <c r="G452" t="str">
        <v xml:space="preserve">0 | </v>
      </c>
      <c r="H452" t="str">
        <v xml:space="preserve">0 | </v>
      </c>
      <c r="I452" t="str">
        <v xml:space="preserve">0 | </v>
      </c>
      <c r="J452" t="str">
        <v xml:space="preserve">0 | </v>
      </c>
      <c r="K452" t="str">
        <v xml:space="preserve">0 | </v>
      </c>
      <c r="L452" t="str">
        <v xml:space="preserve">0 | </v>
      </c>
      <c r="M452" t="str">
        <v xml:space="preserve">0 | </v>
      </c>
      <c r="N452" t="str">
        <v xml:space="preserve">0 | </v>
      </c>
      <c r="O452" t="str">
        <v xml:space="preserve">0 | </v>
      </c>
      <c r="P452" t="str">
        <v xml:space="preserve">0 | </v>
      </c>
      <c r="Q452" t="str">
        <v xml:space="preserve">0 | </v>
      </c>
      <c r="R452" t="str">
        <v xml:space="preserve">0 | </v>
      </c>
      <c r="S452" t="str">
        <v xml:space="preserve">0 | </v>
      </c>
      <c r="T452" t="str">
        <v xml:space="preserve">0 | </v>
      </c>
      <c r="U452" t="str">
        <v xml:space="preserve">0 | </v>
      </c>
      <c r="V452" t="str">
        <v xml:space="preserve">0 | </v>
      </c>
      <c r="W452" t="str">
        <v xml:space="preserve">0 | </v>
      </c>
      <c r="X452" t="str">
        <v xml:space="preserve">0 | </v>
      </c>
      <c r="Y452" t="str">
        <v xml:space="preserve">0 | </v>
      </c>
      <c r="Z452" t="str">
        <v xml:space="preserve">0 | </v>
      </c>
      <c r="AA452" t="str">
        <v xml:space="preserve">0 | </v>
      </c>
      <c r="AB452" t="str">
        <v xml:space="preserve">0 | </v>
      </c>
      <c r="AC452" t="str">
        <v xml:space="preserve">0 | </v>
      </c>
      <c r="AD452" t="str">
        <v xml:space="preserve">0 | </v>
      </c>
      <c r="AE452" t="str">
        <v xml:space="preserve">0 | </v>
      </c>
      <c r="AF452" t="str">
        <v xml:space="preserve">0 | </v>
      </c>
      <c r="AG452" t="str">
        <v xml:space="preserve">0 | </v>
      </c>
      <c r="AH452" t="str">
        <v xml:space="preserve">0 | </v>
      </c>
      <c r="AI452" t="str">
        <v xml:space="preserve">0 | </v>
      </c>
      <c r="AJ452" t="str">
        <v xml:space="preserve">0 | </v>
      </c>
    </row>
    <row r="453" spans="2:36" x14ac:dyDescent="0.25">
      <c r="B453" t="str" cm="1">
        <f t="array" ref="B453:AJ453">TRANSPOSE(_xlfn._xlws.SORT(_xlfn._xlws.FILTER(plantings[planting_level]&amp;" | "&amp;plantings[planting_level_name],plantings[experiment_ID]=A453)))</f>
        <v xml:space="preserve"> | </v>
      </c>
      <c r="C453" t="str">
        <v xml:space="preserve"> | </v>
      </c>
      <c r="D453" t="str">
        <v xml:space="preserve"> | </v>
      </c>
      <c r="E453" t="str">
        <v xml:space="preserve">0 | </v>
      </c>
      <c r="F453" t="str">
        <v xml:space="preserve">0 | </v>
      </c>
      <c r="G453" t="str">
        <v xml:space="preserve">0 | </v>
      </c>
      <c r="H453" t="str">
        <v xml:space="preserve">0 | </v>
      </c>
      <c r="I453" t="str">
        <v xml:space="preserve">0 | </v>
      </c>
      <c r="J453" t="str">
        <v xml:space="preserve">0 | </v>
      </c>
      <c r="K453" t="str">
        <v xml:space="preserve">0 | </v>
      </c>
      <c r="L453" t="str">
        <v xml:space="preserve">0 | </v>
      </c>
      <c r="M453" t="str">
        <v xml:space="preserve">0 | </v>
      </c>
      <c r="N453" t="str">
        <v xml:space="preserve">0 | </v>
      </c>
      <c r="O453" t="str">
        <v xml:space="preserve">0 | </v>
      </c>
      <c r="P453" t="str">
        <v xml:space="preserve">0 | </v>
      </c>
      <c r="Q453" t="str">
        <v xml:space="preserve">0 | </v>
      </c>
      <c r="R453" t="str">
        <v xml:space="preserve">0 | </v>
      </c>
      <c r="S453" t="str">
        <v xml:space="preserve">0 | </v>
      </c>
      <c r="T453" t="str">
        <v xml:space="preserve">0 | </v>
      </c>
      <c r="U453" t="str">
        <v xml:space="preserve">0 | </v>
      </c>
      <c r="V453" t="str">
        <v xml:space="preserve">0 | </v>
      </c>
      <c r="W453" t="str">
        <v xml:space="preserve">0 | </v>
      </c>
      <c r="X453" t="str">
        <v xml:space="preserve">0 | </v>
      </c>
      <c r="Y453" t="str">
        <v xml:space="preserve">0 | </v>
      </c>
      <c r="Z453" t="str">
        <v xml:space="preserve">0 | </v>
      </c>
      <c r="AA453" t="str">
        <v xml:space="preserve">0 | </v>
      </c>
      <c r="AB453" t="str">
        <v xml:space="preserve">0 | </v>
      </c>
      <c r="AC453" t="str">
        <v xml:space="preserve">0 | </v>
      </c>
      <c r="AD453" t="str">
        <v xml:space="preserve">0 | </v>
      </c>
      <c r="AE453" t="str">
        <v xml:space="preserve">0 | </v>
      </c>
      <c r="AF453" t="str">
        <v xml:space="preserve">0 | </v>
      </c>
      <c r="AG453" t="str">
        <v xml:space="preserve">0 | </v>
      </c>
      <c r="AH453" t="str">
        <v xml:space="preserve">0 | </v>
      </c>
      <c r="AI453" t="str">
        <v xml:space="preserve">0 | </v>
      </c>
      <c r="AJ453" t="str">
        <v xml:space="preserve">0 | </v>
      </c>
    </row>
    <row r="454" spans="2:36" x14ac:dyDescent="0.25">
      <c r="B454" t="str" cm="1">
        <f t="array" ref="B454:AJ454">TRANSPOSE(_xlfn._xlws.SORT(_xlfn._xlws.FILTER(plantings[planting_level]&amp;" | "&amp;plantings[planting_level_name],plantings[experiment_ID]=A454)))</f>
        <v xml:space="preserve"> | </v>
      </c>
      <c r="C454" t="str">
        <v xml:space="preserve"> | </v>
      </c>
      <c r="D454" t="str">
        <v xml:space="preserve"> | </v>
      </c>
      <c r="E454" t="str">
        <v xml:space="preserve">0 | </v>
      </c>
      <c r="F454" t="str">
        <v xml:space="preserve">0 | </v>
      </c>
      <c r="G454" t="str">
        <v xml:space="preserve">0 | </v>
      </c>
      <c r="H454" t="str">
        <v xml:space="preserve">0 | </v>
      </c>
      <c r="I454" t="str">
        <v xml:space="preserve">0 | </v>
      </c>
      <c r="J454" t="str">
        <v xml:space="preserve">0 | </v>
      </c>
      <c r="K454" t="str">
        <v xml:space="preserve">0 | </v>
      </c>
      <c r="L454" t="str">
        <v xml:space="preserve">0 | </v>
      </c>
      <c r="M454" t="str">
        <v xml:space="preserve">0 | </v>
      </c>
      <c r="N454" t="str">
        <v xml:space="preserve">0 | </v>
      </c>
      <c r="O454" t="str">
        <v xml:space="preserve">0 | </v>
      </c>
      <c r="P454" t="str">
        <v xml:space="preserve">0 | </v>
      </c>
      <c r="Q454" t="str">
        <v xml:space="preserve">0 | </v>
      </c>
      <c r="R454" t="str">
        <v xml:space="preserve">0 | </v>
      </c>
      <c r="S454" t="str">
        <v xml:space="preserve">0 | </v>
      </c>
      <c r="T454" t="str">
        <v xml:space="preserve">0 | </v>
      </c>
      <c r="U454" t="str">
        <v xml:space="preserve">0 | </v>
      </c>
      <c r="V454" t="str">
        <v xml:space="preserve">0 | </v>
      </c>
      <c r="W454" t="str">
        <v xml:space="preserve">0 | </v>
      </c>
      <c r="X454" t="str">
        <v xml:space="preserve">0 | </v>
      </c>
      <c r="Y454" t="str">
        <v xml:space="preserve">0 | </v>
      </c>
      <c r="Z454" t="str">
        <v xml:space="preserve">0 | </v>
      </c>
      <c r="AA454" t="str">
        <v xml:space="preserve">0 | </v>
      </c>
      <c r="AB454" t="str">
        <v xml:space="preserve">0 | </v>
      </c>
      <c r="AC454" t="str">
        <v xml:space="preserve">0 | </v>
      </c>
      <c r="AD454" t="str">
        <v xml:space="preserve">0 | </v>
      </c>
      <c r="AE454" t="str">
        <v xml:space="preserve">0 | </v>
      </c>
      <c r="AF454" t="str">
        <v xml:space="preserve">0 | </v>
      </c>
      <c r="AG454" t="str">
        <v xml:space="preserve">0 | </v>
      </c>
      <c r="AH454" t="str">
        <v xml:space="preserve">0 | </v>
      </c>
      <c r="AI454" t="str">
        <v xml:space="preserve">0 | </v>
      </c>
      <c r="AJ454" t="str">
        <v xml:space="preserve">0 | </v>
      </c>
    </row>
    <row r="455" spans="2:36" x14ac:dyDescent="0.25">
      <c r="B455" t="str" cm="1">
        <f t="array" ref="B455:AJ455">TRANSPOSE(_xlfn._xlws.SORT(_xlfn._xlws.FILTER(plantings[planting_level]&amp;" | "&amp;plantings[planting_level_name],plantings[experiment_ID]=A455)))</f>
        <v xml:space="preserve"> | </v>
      </c>
      <c r="C455" t="str">
        <v xml:space="preserve"> | </v>
      </c>
      <c r="D455" t="str">
        <v xml:space="preserve"> | </v>
      </c>
      <c r="E455" t="str">
        <v xml:space="preserve">0 | </v>
      </c>
      <c r="F455" t="str">
        <v xml:space="preserve">0 | </v>
      </c>
      <c r="G455" t="str">
        <v xml:space="preserve">0 | </v>
      </c>
      <c r="H455" t="str">
        <v xml:space="preserve">0 | </v>
      </c>
      <c r="I455" t="str">
        <v xml:space="preserve">0 | </v>
      </c>
      <c r="J455" t="str">
        <v xml:space="preserve">0 | </v>
      </c>
      <c r="K455" t="str">
        <v xml:space="preserve">0 | </v>
      </c>
      <c r="L455" t="str">
        <v xml:space="preserve">0 | </v>
      </c>
      <c r="M455" t="str">
        <v xml:space="preserve">0 | </v>
      </c>
      <c r="N455" t="str">
        <v xml:space="preserve">0 | </v>
      </c>
      <c r="O455" t="str">
        <v xml:space="preserve">0 | </v>
      </c>
      <c r="P455" t="str">
        <v xml:space="preserve">0 | </v>
      </c>
      <c r="Q455" t="str">
        <v xml:space="preserve">0 | </v>
      </c>
      <c r="R455" t="str">
        <v xml:space="preserve">0 | </v>
      </c>
      <c r="S455" t="str">
        <v xml:space="preserve">0 | </v>
      </c>
      <c r="T455" t="str">
        <v xml:space="preserve">0 | </v>
      </c>
      <c r="U455" t="str">
        <v xml:space="preserve">0 | </v>
      </c>
      <c r="V455" t="str">
        <v xml:space="preserve">0 | </v>
      </c>
      <c r="W455" t="str">
        <v xml:space="preserve">0 | </v>
      </c>
      <c r="X455" t="str">
        <v xml:space="preserve">0 | </v>
      </c>
      <c r="Y455" t="str">
        <v xml:space="preserve">0 | </v>
      </c>
      <c r="Z455" t="str">
        <v xml:space="preserve">0 | </v>
      </c>
      <c r="AA455" t="str">
        <v xml:space="preserve">0 | </v>
      </c>
      <c r="AB455" t="str">
        <v xml:space="preserve">0 | </v>
      </c>
      <c r="AC455" t="str">
        <v xml:space="preserve">0 | </v>
      </c>
      <c r="AD455" t="str">
        <v xml:space="preserve">0 | </v>
      </c>
      <c r="AE455" t="str">
        <v xml:space="preserve">0 | </v>
      </c>
      <c r="AF455" t="str">
        <v xml:space="preserve">0 | </v>
      </c>
      <c r="AG455" t="str">
        <v xml:space="preserve">0 | </v>
      </c>
      <c r="AH455" t="str">
        <v xml:space="preserve">0 | </v>
      </c>
      <c r="AI455" t="str">
        <v xml:space="preserve">0 | </v>
      </c>
      <c r="AJ455" t="str">
        <v xml:space="preserve">0 | </v>
      </c>
    </row>
    <row r="456" spans="2:36" x14ac:dyDescent="0.25">
      <c r="B456" t="str" cm="1">
        <f t="array" ref="B456:AJ456">TRANSPOSE(_xlfn._xlws.SORT(_xlfn._xlws.FILTER(plantings[planting_level]&amp;" | "&amp;plantings[planting_level_name],plantings[experiment_ID]=A456)))</f>
        <v xml:space="preserve"> | </v>
      </c>
      <c r="C456" t="str">
        <v xml:space="preserve"> | </v>
      </c>
      <c r="D456" t="str">
        <v xml:space="preserve"> | </v>
      </c>
      <c r="E456" t="str">
        <v xml:space="preserve">0 | </v>
      </c>
      <c r="F456" t="str">
        <v xml:space="preserve">0 | </v>
      </c>
      <c r="G456" t="str">
        <v xml:space="preserve">0 | </v>
      </c>
      <c r="H456" t="str">
        <v xml:space="preserve">0 | </v>
      </c>
      <c r="I456" t="str">
        <v xml:space="preserve">0 | </v>
      </c>
      <c r="J456" t="str">
        <v xml:space="preserve">0 | </v>
      </c>
      <c r="K456" t="str">
        <v xml:space="preserve">0 | </v>
      </c>
      <c r="L456" t="str">
        <v xml:space="preserve">0 | </v>
      </c>
      <c r="M456" t="str">
        <v xml:space="preserve">0 | </v>
      </c>
      <c r="N456" t="str">
        <v xml:space="preserve">0 | </v>
      </c>
      <c r="O456" t="str">
        <v xml:space="preserve">0 | </v>
      </c>
      <c r="P456" t="str">
        <v xml:space="preserve">0 | </v>
      </c>
      <c r="Q456" t="str">
        <v xml:space="preserve">0 | </v>
      </c>
      <c r="R456" t="str">
        <v xml:space="preserve">0 | </v>
      </c>
      <c r="S456" t="str">
        <v xml:space="preserve">0 | </v>
      </c>
      <c r="T456" t="str">
        <v xml:space="preserve">0 | </v>
      </c>
      <c r="U456" t="str">
        <v xml:space="preserve">0 | </v>
      </c>
      <c r="V456" t="str">
        <v xml:space="preserve">0 | </v>
      </c>
      <c r="W456" t="str">
        <v xml:space="preserve">0 | </v>
      </c>
      <c r="X456" t="str">
        <v xml:space="preserve">0 | </v>
      </c>
      <c r="Y456" t="str">
        <v xml:space="preserve">0 | </v>
      </c>
      <c r="Z456" t="str">
        <v xml:space="preserve">0 | </v>
      </c>
      <c r="AA456" t="str">
        <v xml:space="preserve">0 | </v>
      </c>
      <c r="AB456" t="str">
        <v xml:space="preserve">0 | </v>
      </c>
      <c r="AC456" t="str">
        <v xml:space="preserve">0 | </v>
      </c>
      <c r="AD456" t="str">
        <v xml:space="preserve">0 | </v>
      </c>
      <c r="AE456" t="str">
        <v xml:space="preserve">0 | </v>
      </c>
      <c r="AF456" t="str">
        <v xml:space="preserve">0 | </v>
      </c>
      <c r="AG456" t="str">
        <v xml:space="preserve">0 | </v>
      </c>
      <c r="AH456" t="str">
        <v xml:space="preserve">0 | </v>
      </c>
      <c r="AI456" t="str">
        <v xml:space="preserve">0 | </v>
      </c>
      <c r="AJ456" t="str">
        <v xml:space="preserve">0 | </v>
      </c>
    </row>
    <row r="457" spans="2:36" x14ac:dyDescent="0.25">
      <c r="B457" t="str" cm="1">
        <f t="array" ref="B457:AJ457">TRANSPOSE(_xlfn._xlws.SORT(_xlfn._xlws.FILTER(plantings[planting_level]&amp;" | "&amp;plantings[planting_level_name],plantings[experiment_ID]=A457)))</f>
        <v xml:space="preserve"> | </v>
      </c>
      <c r="C457" t="str">
        <v xml:space="preserve"> | </v>
      </c>
      <c r="D457" t="str">
        <v xml:space="preserve"> | </v>
      </c>
      <c r="E457" t="str">
        <v xml:space="preserve">0 | </v>
      </c>
      <c r="F457" t="str">
        <v xml:space="preserve">0 | </v>
      </c>
      <c r="G457" t="str">
        <v xml:space="preserve">0 | </v>
      </c>
      <c r="H457" t="str">
        <v xml:space="preserve">0 | </v>
      </c>
      <c r="I457" t="str">
        <v xml:space="preserve">0 | </v>
      </c>
      <c r="J457" t="str">
        <v xml:space="preserve">0 | </v>
      </c>
      <c r="K457" t="str">
        <v xml:space="preserve">0 | </v>
      </c>
      <c r="L457" t="str">
        <v xml:space="preserve">0 | </v>
      </c>
      <c r="M457" t="str">
        <v xml:space="preserve">0 | </v>
      </c>
      <c r="N457" t="str">
        <v xml:space="preserve">0 | </v>
      </c>
      <c r="O457" t="str">
        <v xml:space="preserve">0 | </v>
      </c>
      <c r="P457" t="str">
        <v xml:space="preserve">0 | </v>
      </c>
      <c r="Q457" t="str">
        <v xml:space="preserve">0 | </v>
      </c>
      <c r="R457" t="str">
        <v xml:space="preserve">0 | </v>
      </c>
      <c r="S457" t="str">
        <v xml:space="preserve">0 | </v>
      </c>
      <c r="T457" t="str">
        <v xml:space="preserve">0 | </v>
      </c>
      <c r="U457" t="str">
        <v xml:space="preserve">0 | </v>
      </c>
      <c r="V457" t="str">
        <v xml:space="preserve">0 | </v>
      </c>
      <c r="W457" t="str">
        <v xml:space="preserve">0 | </v>
      </c>
      <c r="X457" t="str">
        <v xml:space="preserve">0 | </v>
      </c>
      <c r="Y457" t="str">
        <v xml:space="preserve">0 | </v>
      </c>
      <c r="Z457" t="str">
        <v xml:space="preserve">0 | </v>
      </c>
      <c r="AA457" t="str">
        <v xml:space="preserve">0 | </v>
      </c>
      <c r="AB457" t="str">
        <v xml:space="preserve">0 | </v>
      </c>
      <c r="AC457" t="str">
        <v xml:space="preserve">0 | </v>
      </c>
      <c r="AD457" t="str">
        <v xml:space="preserve">0 | </v>
      </c>
      <c r="AE457" t="str">
        <v xml:space="preserve">0 | </v>
      </c>
      <c r="AF457" t="str">
        <v xml:space="preserve">0 | </v>
      </c>
      <c r="AG457" t="str">
        <v xml:space="preserve">0 | </v>
      </c>
      <c r="AH457" t="str">
        <v xml:space="preserve">0 | </v>
      </c>
      <c r="AI457" t="str">
        <v xml:space="preserve">0 | </v>
      </c>
      <c r="AJ457" t="str">
        <v xml:space="preserve">0 | </v>
      </c>
    </row>
    <row r="458" spans="2:36" x14ac:dyDescent="0.25">
      <c r="B458" t="str" cm="1">
        <f t="array" ref="B458:AJ458">TRANSPOSE(_xlfn._xlws.SORT(_xlfn._xlws.FILTER(plantings[planting_level]&amp;" | "&amp;plantings[planting_level_name],plantings[experiment_ID]=A458)))</f>
        <v xml:space="preserve"> | </v>
      </c>
      <c r="C458" t="str">
        <v xml:space="preserve"> | </v>
      </c>
      <c r="D458" t="str">
        <v xml:space="preserve"> | </v>
      </c>
      <c r="E458" t="str">
        <v xml:space="preserve">0 | </v>
      </c>
      <c r="F458" t="str">
        <v xml:space="preserve">0 | </v>
      </c>
      <c r="G458" t="str">
        <v xml:space="preserve">0 | </v>
      </c>
      <c r="H458" t="str">
        <v xml:space="preserve">0 | </v>
      </c>
      <c r="I458" t="str">
        <v xml:space="preserve">0 | </v>
      </c>
      <c r="J458" t="str">
        <v xml:space="preserve">0 | </v>
      </c>
      <c r="K458" t="str">
        <v xml:space="preserve">0 | </v>
      </c>
      <c r="L458" t="str">
        <v xml:space="preserve">0 | </v>
      </c>
      <c r="M458" t="str">
        <v xml:space="preserve">0 | </v>
      </c>
      <c r="N458" t="str">
        <v xml:space="preserve">0 | </v>
      </c>
      <c r="O458" t="str">
        <v xml:space="preserve">0 | </v>
      </c>
      <c r="P458" t="str">
        <v xml:space="preserve">0 | </v>
      </c>
      <c r="Q458" t="str">
        <v xml:space="preserve">0 | </v>
      </c>
      <c r="R458" t="str">
        <v xml:space="preserve">0 | </v>
      </c>
      <c r="S458" t="str">
        <v xml:space="preserve">0 | </v>
      </c>
      <c r="T458" t="str">
        <v xml:space="preserve">0 | </v>
      </c>
      <c r="U458" t="str">
        <v xml:space="preserve">0 | </v>
      </c>
      <c r="V458" t="str">
        <v xml:space="preserve">0 | </v>
      </c>
      <c r="W458" t="str">
        <v xml:space="preserve">0 | </v>
      </c>
      <c r="X458" t="str">
        <v xml:space="preserve">0 | </v>
      </c>
      <c r="Y458" t="str">
        <v xml:space="preserve">0 | </v>
      </c>
      <c r="Z458" t="str">
        <v xml:space="preserve">0 | </v>
      </c>
      <c r="AA458" t="str">
        <v xml:space="preserve">0 | </v>
      </c>
      <c r="AB458" t="str">
        <v xml:space="preserve">0 | </v>
      </c>
      <c r="AC458" t="str">
        <v xml:space="preserve">0 | </v>
      </c>
      <c r="AD458" t="str">
        <v xml:space="preserve">0 | </v>
      </c>
      <c r="AE458" t="str">
        <v xml:space="preserve">0 | </v>
      </c>
      <c r="AF458" t="str">
        <v xml:space="preserve">0 | </v>
      </c>
      <c r="AG458" t="str">
        <v xml:space="preserve">0 | </v>
      </c>
      <c r="AH458" t="str">
        <v xml:space="preserve">0 | </v>
      </c>
      <c r="AI458" t="str">
        <v xml:space="preserve">0 | </v>
      </c>
      <c r="AJ458" t="str">
        <v xml:space="preserve">0 | </v>
      </c>
    </row>
    <row r="459" spans="2:36" x14ac:dyDescent="0.25">
      <c r="B459" t="str" cm="1">
        <f t="array" ref="B459:AJ459">TRANSPOSE(_xlfn._xlws.SORT(_xlfn._xlws.FILTER(plantings[planting_level]&amp;" | "&amp;plantings[planting_level_name],plantings[experiment_ID]=A459)))</f>
        <v xml:space="preserve"> | </v>
      </c>
      <c r="C459" t="str">
        <v xml:space="preserve"> | </v>
      </c>
      <c r="D459" t="str">
        <v xml:space="preserve"> | </v>
      </c>
      <c r="E459" t="str">
        <v xml:space="preserve">0 | </v>
      </c>
      <c r="F459" t="str">
        <v xml:space="preserve">0 | </v>
      </c>
      <c r="G459" t="str">
        <v xml:space="preserve">0 | </v>
      </c>
      <c r="H459" t="str">
        <v xml:space="preserve">0 | </v>
      </c>
      <c r="I459" t="str">
        <v xml:space="preserve">0 | </v>
      </c>
      <c r="J459" t="str">
        <v xml:space="preserve">0 | </v>
      </c>
      <c r="K459" t="str">
        <v xml:space="preserve">0 | </v>
      </c>
      <c r="L459" t="str">
        <v xml:space="preserve">0 | </v>
      </c>
      <c r="M459" t="str">
        <v xml:space="preserve">0 | </v>
      </c>
      <c r="N459" t="str">
        <v xml:space="preserve">0 | </v>
      </c>
      <c r="O459" t="str">
        <v xml:space="preserve">0 | </v>
      </c>
      <c r="P459" t="str">
        <v xml:space="preserve">0 | </v>
      </c>
      <c r="Q459" t="str">
        <v xml:space="preserve">0 | </v>
      </c>
      <c r="R459" t="str">
        <v xml:space="preserve">0 | </v>
      </c>
      <c r="S459" t="str">
        <v xml:space="preserve">0 | </v>
      </c>
      <c r="T459" t="str">
        <v xml:space="preserve">0 | </v>
      </c>
      <c r="U459" t="str">
        <v xml:space="preserve">0 | </v>
      </c>
      <c r="V459" t="str">
        <v xml:space="preserve">0 | </v>
      </c>
      <c r="W459" t="str">
        <v xml:space="preserve">0 | </v>
      </c>
      <c r="X459" t="str">
        <v xml:space="preserve">0 | </v>
      </c>
      <c r="Y459" t="str">
        <v xml:space="preserve">0 | </v>
      </c>
      <c r="Z459" t="str">
        <v xml:space="preserve">0 | </v>
      </c>
      <c r="AA459" t="str">
        <v xml:space="preserve">0 | </v>
      </c>
      <c r="AB459" t="str">
        <v xml:space="preserve">0 | </v>
      </c>
      <c r="AC459" t="str">
        <v xml:space="preserve">0 | </v>
      </c>
      <c r="AD459" t="str">
        <v xml:space="preserve">0 | </v>
      </c>
      <c r="AE459" t="str">
        <v xml:space="preserve">0 | </v>
      </c>
      <c r="AF459" t="str">
        <v xml:space="preserve">0 | </v>
      </c>
      <c r="AG459" t="str">
        <v xml:space="preserve">0 | </v>
      </c>
      <c r="AH459" t="str">
        <v xml:space="preserve">0 | </v>
      </c>
      <c r="AI459" t="str">
        <v xml:space="preserve">0 | </v>
      </c>
      <c r="AJ459" t="str">
        <v xml:space="preserve">0 | </v>
      </c>
    </row>
    <row r="460" spans="2:36" x14ac:dyDescent="0.25">
      <c r="B460" t="str" cm="1">
        <f t="array" ref="B460:AJ460">TRANSPOSE(_xlfn._xlws.SORT(_xlfn._xlws.FILTER(plantings[planting_level]&amp;" | "&amp;plantings[planting_level_name],plantings[experiment_ID]=A460)))</f>
        <v xml:space="preserve"> | </v>
      </c>
      <c r="C460" t="str">
        <v xml:space="preserve"> | </v>
      </c>
      <c r="D460" t="str">
        <v xml:space="preserve"> | </v>
      </c>
      <c r="E460" t="str">
        <v xml:space="preserve">0 | </v>
      </c>
      <c r="F460" t="str">
        <v xml:space="preserve">0 | </v>
      </c>
      <c r="G460" t="str">
        <v xml:space="preserve">0 | </v>
      </c>
      <c r="H460" t="str">
        <v xml:space="preserve">0 | </v>
      </c>
      <c r="I460" t="str">
        <v xml:space="preserve">0 | </v>
      </c>
      <c r="J460" t="str">
        <v xml:space="preserve">0 | </v>
      </c>
      <c r="K460" t="str">
        <v xml:space="preserve">0 | </v>
      </c>
      <c r="L460" t="str">
        <v xml:space="preserve">0 | </v>
      </c>
      <c r="M460" t="str">
        <v xml:space="preserve">0 | </v>
      </c>
      <c r="N460" t="str">
        <v xml:space="preserve">0 | </v>
      </c>
      <c r="O460" t="str">
        <v xml:space="preserve">0 | </v>
      </c>
      <c r="P460" t="str">
        <v xml:space="preserve">0 | </v>
      </c>
      <c r="Q460" t="str">
        <v xml:space="preserve">0 | </v>
      </c>
      <c r="R460" t="str">
        <v xml:space="preserve">0 | </v>
      </c>
      <c r="S460" t="str">
        <v xml:space="preserve">0 | </v>
      </c>
      <c r="T460" t="str">
        <v xml:space="preserve">0 | </v>
      </c>
      <c r="U460" t="str">
        <v xml:space="preserve">0 | </v>
      </c>
      <c r="V460" t="str">
        <v xml:space="preserve">0 | </v>
      </c>
      <c r="W460" t="str">
        <v xml:space="preserve">0 | </v>
      </c>
      <c r="X460" t="str">
        <v xml:space="preserve">0 | </v>
      </c>
      <c r="Y460" t="str">
        <v xml:space="preserve">0 | </v>
      </c>
      <c r="Z460" t="str">
        <v xml:space="preserve">0 | </v>
      </c>
      <c r="AA460" t="str">
        <v xml:space="preserve">0 | </v>
      </c>
      <c r="AB460" t="str">
        <v xml:space="preserve">0 | </v>
      </c>
      <c r="AC460" t="str">
        <v xml:space="preserve">0 | </v>
      </c>
      <c r="AD460" t="str">
        <v xml:space="preserve">0 | </v>
      </c>
      <c r="AE460" t="str">
        <v xml:space="preserve">0 | </v>
      </c>
      <c r="AF460" t="str">
        <v xml:space="preserve">0 | </v>
      </c>
      <c r="AG460" t="str">
        <v xml:space="preserve">0 | </v>
      </c>
      <c r="AH460" t="str">
        <v xml:space="preserve">0 | </v>
      </c>
      <c r="AI460" t="str">
        <v xml:space="preserve">0 | </v>
      </c>
      <c r="AJ460" t="str">
        <v xml:space="preserve">0 | </v>
      </c>
    </row>
    <row r="461" spans="2:36" x14ac:dyDescent="0.25">
      <c r="B461" t="str" cm="1">
        <f t="array" ref="B461:AJ461">TRANSPOSE(_xlfn._xlws.SORT(_xlfn._xlws.FILTER(plantings[planting_level]&amp;" | "&amp;plantings[planting_level_name],plantings[experiment_ID]=A461)))</f>
        <v xml:space="preserve"> | </v>
      </c>
      <c r="C461" t="str">
        <v xml:space="preserve"> | </v>
      </c>
      <c r="D461" t="str">
        <v xml:space="preserve"> | </v>
      </c>
      <c r="E461" t="str">
        <v xml:space="preserve">0 | </v>
      </c>
      <c r="F461" t="str">
        <v xml:space="preserve">0 | </v>
      </c>
      <c r="G461" t="str">
        <v xml:space="preserve">0 | </v>
      </c>
      <c r="H461" t="str">
        <v xml:space="preserve">0 | </v>
      </c>
      <c r="I461" t="str">
        <v xml:space="preserve">0 | </v>
      </c>
      <c r="J461" t="str">
        <v xml:space="preserve">0 | </v>
      </c>
      <c r="K461" t="str">
        <v xml:space="preserve">0 | </v>
      </c>
      <c r="L461" t="str">
        <v xml:space="preserve">0 | </v>
      </c>
      <c r="M461" t="str">
        <v xml:space="preserve">0 | </v>
      </c>
      <c r="N461" t="str">
        <v xml:space="preserve">0 | </v>
      </c>
      <c r="O461" t="str">
        <v xml:space="preserve">0 | </v>
      </c>
      <c r="P461" t="str">
        <v xml:space="preserve">0 | </v>
      </c>
      <c r="Q461" t="str">
        <v xml:space="preserve">0 | </v>
      </c>
      <c r="R461" t="str">
        <v xml:space="preserve">0 | </v>
      </c>
      <c r="S461" t="str">
        <v xml:space="preserve">0 | </v>
      </c>
      <c r="T461" t="str">
        <v xml:space="preserve">0 | </v>
      </c>
      <c r="U461" t="str">
        <v xml:space="preserve">0 | </v>
      </c>
      <c r="V461" t="str">
        <v xml:space="preserve">0 | </v>
      </c>
      <c r="W461" t="str">
        <v xml:space="preserve">0 | </v>
      </c>
      <c r="X461" t="str">
        <v xml:space="preserve">0 | </v>
      </c>
      <c r="Y461" t="str">
        <v xml:space="preserve">0 | </v>
      </c>
      <c r="Z461" t="str">
        <v xml:space="preserve">0 | </v>
      </c>
      <c r="AA461" t="str">
        <v xml:space="preserve">0 | </v>
      </c>
      <c r="AB461" t="str">
        <v xml:space="preserve">0 | </v>
      </c>
      <c r="AC461" t="str">
        <v xml:space="preserve">0 | </v>
      </c>
      <c r="AD461" t="str">
        <v xml:space="preserve">0 | </v>
      </c>
      <c r="AE461" t="str">
        <v xml:space="preserve">0 | </v>
      </c>
      <c r="AF461" t="str">
        <v xml:space="preserve">0 | </v>
      </c>
      <c r="AG461" t="str">
        <v xml:space="preserve">0 | </v>
      </c>
      <c r="AH461" t="str">
        <v xml:space="preserve">0 | </v>
      </c>
      <c r="AI461" t="str">
        <v xml:space="preserve">0 | </v>
      </c>
      <c r="AJ461" t="str">
        <v xml:space="preserve">0 | </v>
      </c>
    </row>
    <row r="462" spans="2:36" x14ac:dyDescent="0.25">
      <c r="B462" t="str" cm="1">
        <f t="array" ref="B462:AJ462">TRANSPOSE(_xlfn._xlws.SORT(_xlfn._xlws.FILTER(plantings[planting_level]&amp;" | "&amp;plantings[planting_level_name],plantings[experiment_ID]=A462)))</f>
        <v xml:space="preserve"> | </v>
      </c>
      <c r="C462" t="str">
        <v xml:space="preserve"> | </v>
      </c>
      <c r="D462" t="str">
        <v xml:space="preserve"> | </v>
      </c>
      <c r="E462" t="str">
        <v xml:space="preserve">0 | </v>
      </c>
      <c r="F462" t="str">
        <v xml:space="preserve">0 | </v>
      </c>
      <c r="G462" t="str">
        <v xml:space="preserve">0 | </v>
      </c>
      <c r="H462" t="str">
        <v xml:space="preserve">0 | </v>
      </c>
      <c r="I462" t="str">
        <v xml:space="preserve">0 | </v>
      </c>
      <c r="J462" t="str">
        <v xml:space="preserve">0 | </v>
      </c>
      <c r="K462" t="str">
        <v xml:space="preserve">0 | </v>
      </c>
      <c r="L462" t="str">
        <v xml:space="preserve">0 | </v>
      </c>
      <c r="M462" t="str">
        <v xml:space="preserve">0 | </v>
      </c>
      <c r="N462" t="str">
        <v xml:space="preserve">0 | </v>
      </c>
      <c r="O462" t="str">
        <v xml:space="preserve">0 | </v>
      </c>
      <c r="P462" t="str">
        <v xml:space="preserve">0 | </v>
      </c>
      <c r="Q462" t="str">
        <v xml:space="preserve">0 | </v>
      </c>
      <c r="R462" t="str">
        <v xml:space="preserve">0 | </v>
      </c>
      <c r="S462" t="str">
        <v xml:space="preserve">0 | </v>
      </c>
      <c r="T462" t="str">
        <v xml:space="preserve">0 | </v>
      </c>
      <c r="U462" t="str">
        <v xml:space="preserve">0 | </v>
      </c>
      <c r="V462" t="str">
        <v xml:space="preserve">0 | </v>
      </c>
      <c r="W462" t="str">
        <v xml:space="preserve">0 | </v>
      </c>
      <c r="X462" t="str">
        <v xml:space="preserve">0 | </v>
      </c>
      <c r="Y462" t="str">
        <v xml:space="preserve">0 | </v>
      </c>
      <c r="Z462" t="str">
        <v xml:space="preserve">0 | </v>
      </c>
      <c r="AA462" t="str">
        <v xml:space="preserve">0 | </v>
      </c>
      <c r="AB462" t="str">
        <v xml:space="preserve">0 | </v>
      </c>
      <c r="AC462" t="str">
        <v xml:space="preserve">0 | </v>
      </c>
      <c r="AD462" t="str">
        <v xml:space="preserve">0 | </v>
      </c>
      <c r="AE462" t="str">
        <v xml:space="preserve">0 | </v>
      </c>
      <c r="AF462" t="str">
        <v xml:space="preserve">0 | </v>
      </c>
      <c r="AG462" t="str">
        <v xml:space="preserve">0 | </v>
      </c>
      <c r="AH462" t="str">
        <v xml:space="preserve">0 | </v>
      </c>
      <c r="AI462" t="str">
        <v xml:space="preserve">0 | </v>
      </c>
      <c r="AJ462" t="str">
        <v xml:space="preserve">0 | </v>
      </c>
    </row>
    <row r="463" spans="2:36" x14ac:dyDescent="0.25">
      <c r="B463" t="str" cm="1">
        <f t="array" ref="B463:AJ463">TRANSPOSE(_xlfn._xlws.SORT(_xlfn._xlws.FILTER(plantings[planting_level]&amp;" | "&amp;plantings[planting_level_name],plantings[experiment_ID]=A463)))</f>
        <v xml:space="preserve"> | </v>
      </c>
      <c r="C463" t="str">
        <v xml:space="preserve"> | </v>
      </c>
      <c r="D463" t="str">
        <v xml:space="preserve"> | </v>
      </c>
      <c r="E463" t="str">
        <v xml:space="preserve">0 | </v>
      </c>
      <c r="F463" t="str">
        <v xml:space="preserve">0 | </v>
      </c>
      <c r="G463" t="str">
        <v xml:space="preserve">0 | </v>
      </c>
      <c r="H463" t="str">
        <v xml:space="preserve">0 | </v>
      </c>
      <c r="I463" t="str">
        <v xml:space="preserve">0 | </v>
      </c>
      <c r="J463" t="str">
        <v xml:space="preserve">0 | </v>
      </c>
      <c r="K463" t="str">
        <v xml:space="preserve">0 | </v>
      </c>
      <c r="L463" t="str">
        <v xml:space="preserve">0 | </v>
      </c>
      <c r="M463" t="str">
        <v xml:space="preserve">0 | </v>
      </c>
      <c r="N463" t="str">
        <v xml:space="preserve">0 | </v>
      </c>
      <c r="O463" t="str">
        <v xml:space="preserve">0 | </v>
      </c>
      <c r="P463" t="str">
        <v xml:space="preserve">0 | </v>
      </c>
      <c r="Q463" t="str">
        <v xml:space="preserve">0 | </v>
      </c>
      <c r="R463" t="str">
        <v xml:space="preserve">0 | </v>
      </c>
      <c r="S463" t="str">
        <v xml:space="preserve">0 | </v>
      </c>
      <c r="T463" t="str">
        <v xml:space="preserve">0 | </v>
      </c>
      <c r="U463" t="str">
        <v xml:space="preserve">0 | </v>
      </c>
      <c r="V463" t="str">
        <v xml:space="preserve">0 | </v>
      </c>
      <c r="W463" t="str">
        <v xml:space="preserve">0 | </v>
      </c>
      <c r="X463" t="str">
        <v xml:space="preserve">0 | </v>
      </c>
      <c r="Y463" t="str">
        <v xml:space="preserve">0 | </v>
      </c>
      <c r="Z463" t="str">
        <v xml:space="preserve">0 | </v>
      </c>
      <c r="AA463" t="str">
        <v xml:space="preserve">0 | </v>
      </c>
      <c r="AB463" t="str">
        <v xml:space="preserve">0 | </v>
      </c>
      <c r="AC463" t="str">
        <v xml:space="preserve">0 | </v>
      </c>
      <c r="AD463" t="str">
        <v xml:space="preserve">0 | </v>
      </c>
      <c r="AE463" t="str">
        <v xml:space="preserve">0 | </v>
      </c>
      <c r="AF463" t="str">
        <v xml:space="preserve">0 | </v>
      </c>
      <c r="AG463" t="str">
        <v xml:space="preserve">0 | </v>
      </c>
      <c r="AH463" t="str">
        <v xml:space="preserve">0 | </v>
      </c>
      <c r="AI463" t="str">
        <v xml:space="preserve">0 | </v>
      </c>
      <c r="AJ463" t="str">
        <v xml:space="preserve">0 | </v>
      </c>
    </row>
    <row r="464" spans="2:36" x14ac:dyDescent="0.25">
      <c r="B464" t="str" cm="1">
        <f t="array" ref="B464:AJ464">TRANSPOSE(_xlfn._xlws.SORT(_xlfn._xlws.FILTER(plantings[planting_level]&amp;" | "&amp;plantings[planting_level_name],plantings[experiment_ID]=A464)))</f>
        <v xml:space="preserve"> | </v>
      </c>
      <c r="C464" t="str">
        <v xml:space="preserve"> | </v>
      </c>
      <c r="D464" t="str">
        <v xml:space="preserve"> | </v>
      </c>
      <c r="E464" t="str">
        <v xml:space="preserve">0 | </v>
      </c>
      <c r="F464" t="str">
        <v xml:space="preserve">0 | </v>
      </c>
      <c r="G464" t="str">
        <v xml:space="preserve">0 | </v>
      </c>
      <c r="H464" t="str">
        <v xml:space="preserve">0 | </v>
      </c>
      <c r="I464" t="str">
        <v xml:space="preserve">0 | </v>
      </c>
      <c r="J464" t="str">
        <v xml:space="preserve">0 | </v>
      </c>
      <c r="K464" t="str">
        <v xml:space="preserve">0 | </v>
      </c>
      <c r="L464" t="str">
        <v xml:space="preserve">0 | </v>
      </c>
      <c r="M464" t="str">
        <v xml:space="preserve">0 | </v>
      </c>
      <c r="N464" t="str">
        <v xml:space="preserve">0 | </v>
      </c>
      <c r="O464" t="str">
        <v xml:space="preserve">0 | </v>
      </c>
      <c r="P464" t="str">
        <v xml:space="preserve">0 | </v>
      </c>
      <c r="Q464" t="str">
        <v xml:space="preserve">0 | </v>
      </c>
      <c r="R464" t="str">
        <v xml:space="preserve">0 | </v>
      </c>
      <c r="S464" t="str">
        <v xml:space="preserve">0 | </v>
      </c>
      <c r="T464" t="str">
        <v xml:space="preserve">0 | </v>
      </c>
      <c r="U464" t="str">
        <v xml:space="preserve">0 | </v>
      </c>
      <c r="V464" t="str">
        <v xml:space="preserve">0 | </v>
      </c>
      <c r="W464" t="str">
        <v xml:space="preserve">0 | </v>
      </c>
      <c r="X464" t="str">
        <v xml:space="preserve">0 | </v>
      </c>
      <c r="Y464" t="str">
        <v xml:space="preserve">0 | </v>
      </c>
      <c r="Z464" t="str">
        <v xml:space="preserve">0 | </v>
      </c>
      <c r="AA464" t="str">
        <v xml:space="preserve">0 | </v>
      </c>
      <c r="AB464" t="str">
        <v xml:space="preserve">0 | </v>
      </c>
      <c r="AC464" t="str">
        <v xml:space="preserve">0 | </v>
      </c>
      <c r="AD464" t="str">
        <v xml:space="preserve">0 | </v>
      </c>
      <c r="AE464" t="str">
        <v xml:space="preserve">0 | </v>
      </c>
      <c r="AF464" t="str">
        <v xml:space="preserve">0 | </v>
      </c>
      <c r="AG464" t="str">
        <v xml:space="preserve">0 | </v>
      </c>
      <c r="AH464" t="str">
        <v xml:space="preserve">0 | </v>
      </c>
      <c r="AI464" t="str">
        <v xml:space="preserve">0 | </v>
      </c>
      <c r="AJ464" t="str">
        <v xml:space="preserve">0 | </v>
      </c>
    </row>
    <row r="465" spans="2:36" x14ac:dyDescent="0.25">
      <c r="B465" t="str" cm="1">
        <f t="array" ref="B465:AJ465">TRANSPOSE(_xlfn._xlws.SORT(_xlfn._xlws.FILTER(plantings[planting_level]&amp;" | "&amp;plantings[planting_level_name],plantings[experiment_ID]=A465)))</f>
        <v xml:space="preserve"> | </v>
      </c>
      <c r="C465" t="str">
        <v xml:space="preserve"> | </v>
      </c>
      <c r="D465" t="str">
        <v xml:space="preserve"> | </v>
      </c>
      <c r="E465" t="str">
        <v xml:space="preserve">0 | </v>
      </c>
      <c r="F465" t="str">
        <v xml:space="preserve">0 | </v>
      </c>
      <c r="G465" t="str">
        <v xml:space="preserve">0 | </v>
      </c>
      <c r="H465" t="str">
        <v xml:space="preserve">0 | </v>
      </c>
      <c r="I465" t="str">
        <v xml:space="preserve">0 | </v>
      </c>
      <c r="J465" t="str">
        <v xml:space="preserve">0 | </v>
      </c>
      <c r="K465" t="str">
        <v xml:space="preserve">0 | </v>
      </c>
      <c r="L465" t="str">
        <v xml:space="preserve">0 | </v>
      </c>
      <c r="M465" t="str">
        <v xml:space="preserve">0 | </v>
      </c>
      <c r="N465" t="str">
        <v xml:space="preserve">0 | </v>
      </c>
      <c r="O465" t="str">
        <v xml:space="preserve">0 | </v>
      </c>
      <c r="P465" t="str">
        <v xml:space="preserve">0 | </v>
      </c>
      <c r="Q465" t="str">
        <v xml:space="preserve">0 | </v>
      </c>
      <c r="R465" t="str">
        <v xml:space="preserve">0 | </v>
      </c>
      <c r="S465" t="str">
        <v xml:space="preserve">0 | </v>
      </c>
      <c r="T465" t="str">
        <v xml:space="preserve">0 | </v>
      </c>
      <c r="U465" t="str">
        <v xml:space="preserve">0 | </v>
      </c>
      <c r="V465" t="str">
        <v xml:space="preserve">0 | </v>
      </c>
      <c r="W465" t="str">
        <v xml:space="preserve">0 | </v>
      </c>
      <c r="X465" t="str">
        <v xml:space="preserve">0 | </v>
      </c>
      <c r="Y465" t="str">
        <v xml:space="preserve">0 | </v>
      </c>
      <c r="Z465" t="str">
        <v xml:space="preserve">0 | </v>
      </c>
      <c r="AA465" t="str">
        <v xml:space="preserve">0 | </v>
      </c>
      <c r="AB465" t="str">
        <v xml:space="preserve">0 | </v>
      </c>
      <c r="AC465" t="str">
        <v xml:space="preserve">0 | </v>
      </c>
      <c r="AD465" t="str">
        <v xml:space="preserve">0 | </v>
      </c>
      <c r="AE465" t="str">
        <v xml:space="preserve">0 | </v>
      </c>
      <c r="AF465" t="str">
        <v xml:space="preserve">0 | </v>
      </c>
      <c r="AG465" t="str">
        <v xml:space="preserve">0 | </v>
      </c>
      <c r="AH465" t="str">
        <v xml:space="preserve">0 | </v>
      </c>
      <c r="AI465" t="str">
        <v xml:space="preserve">0 | </v>
      </c>
      <c r="AJ465" t="str">
        <v xml:space="preserve">0 | </v>
      </c>
    </row>
    <row r="466" spans="2:36" x14ac:dyDescent="0.25">
      <c r="B466" t="str" cm="1">
        <f t="array" ref="B466:AJ466">TRANSPOSE(_xlfn._xlws.SORT(_xlfn._xlws.FILTER(plantings[planting_level]&amp;" | "&amp;plantings[planting_level_name],plantings[experiment_ID]=A466)))</f>
        <v xml:space="preserve"> | </v>
      </c>
      <c r="C466" t="str">
        <v xml:space="preserve"> | </v>
      </c>
      <c r="D466" t="str">
        <v xml:space="preserve"> | </v>
      </c>
      <c r="E466" t="str">
        <v xml:space="preserve">0 | </v>
      </c>
      <c r="F466" t="str">
        <v xml:space="preserve">0 | </v>
      </c>
      <c r="G466" t="str">
        <v xml:space="preserve">0 | </v>
      </c>
      <c r="H466" t="str">
        <v xml:space="preserve">0 | </v>
      </c>
      <c r="I466" t="str">
        <v xml:space="preserve">0 | </v>
      </c>
      <c r="J466" t="str">
        <v xml:space="preserve">0 | </v>
      </c>
      <c r="K466" t="str">
        <v xml:space="preserve">0 | </v>
      </c>
      <c r="L466" t="str">
        <v xml:space="preserve">0 | </v>
      </c>
      <c r="M466" t="str">
        <v xml:space="preserve">0 | </v>
      </c>
      <c r="N466" t="str">
        <v xml:space="preserve">0 | </v>
      </c>
      <c r="O466" t="str">
        <v xml:space="preserve">0 | </v>
      </c>
      <c r="P466" t="str">
        <v xml:space="preserve">0 | </v>
      </c>
      <c r="Q466" t="str">
        <v xml:space="preserve">0 | </v>
      </c>
      <c r="R466" t="str">
        <v xml:space="preserve">0 | </v>
      </c>
      <c r="S466" t="str">
        <v xml:space="preserve">0 | </v>
      </c>
      <c r="T466" t="str">
        <v xml:space="preserve">0 | </v>
      </c>
      <c r="U466" t="str">
        <v xml:space="preserve">0 | </v>
      </c>
      <c r="V466" t="str">
        <v xml:space="preserve">0 | </v>
      </c>
      <c r="W466" t="str">
        <v xml:space="preserve">0 | </v>
      </c>
      <c r="X466" t="str">
        <v xml:space="preserve">0 | </v>
      </c>
      <c r="Y466" t="str">
        <v xml:space="preserve">0 | </v>
      </c>
      <c r="Z466" t="str">
        <v xml:space="preserve">0 | </v>
      </c>
      <c r="AA466" t="str">
        <v xml:space="preserve">0 | </v>
      </c>
      <c r="AB466" t="str">
        <v xml:space="preserve">0 | </v>
      </c>
      <c r="AC466" t="str">
        <v xml:space="preserve">0 | </v>
      </c>
      <c r="AD466" t="str">
        <v xml:space="preserve">0 | </v>
      </c>
      <c r="AE466" t="str">
        <v xml:space="preserve">0 | </v>
      </c>
      <c r="AF466" t="str">
        <v xml:space="preserve">0 | </v>
      </c>
      <c r="AG466" t="str">
        <v xml:space="preserve">0 | </v>
      </c>
      <c r="AH466" t="str">
        <v xml:space="preserve">0 | </v>
      </c>
      <c r="AI466" t="str">
        <v xml:space="preserve">0 | </v>
      </c>
      <c r="AJ466" t="str">
        <v xml:space="preserve">0 | </v>
      </c>
    </row>
    <row r="467" spans="2:36" x14ac:dyDescent="0.25">
      <c r="B467" t="str" cm="1">
        <f t="array" ref="B467:AJ467">TRANSPOSE(_xlfn._xlws.SORT(_xlfn._xlws.FILTER(plantings[planting_level]&amp;" | "&amp;plantings[planting_level_name],plantings[experiment_ID]=A467)))</f>
        <v xml:space="preserve"> | </v>
      </c>
      <c r="C467" t="str">
        <v xml:space="preserve"> | </v>
      </c>
      <c r="D467" t="str">
        <v xml:space="preserve"> | </v>
      </c>
      <c r="E467" t="str">
        <v xml:space="preserve">0 | </v>
      </c>
      <c r="F467" t="str">
        <v xml:space="preserve">0 | </v>
      </c>
      <c r="G467" t="str">
        <v xml:space="preserve">0 | </v>
      </c>
      <c r="H467" t="str">
        <v xml:space="preserve">0 | </v>
      </c>
      <c r="I467" t="str">
        <v xml:space="preserve">0 | </v>
      </c>
      <c r="J467" t="str">
        <v xml:space="preserve">0 | </v>
      </c>
      <c r="K467" t="str">
        <v xml:space="preserve">0 | </v>
      </c>
      <c r="L467" t="str">
        <v xml:space="preserve">0 | </v>
      </c>
      <c r="M467" t="str">
        <v xml:space="preserve">0 | </v>
      </c>
      <c r="N467" t="str">
        <v xml:space="preserve">0 | </v>
      </c>
      <c r="O467" t="str">
        <v xml:space="preserve">0 | </v>
      </c>
      <c r="P467" t="str">
        <v xml:space="preserve">0 | </v>
      </c>
      <c r="Q467" t="str">
        <v xml:space="preserve">0 | </v>
      </c>
      <c r="R467" t="str">
        <v xml:space="preserve">0 | </v>
      </c>
      <c r="S467" t="str">
        <v xml:space="preserve">0 | </v>
      </c>
      <c r="T467" t="str">
        <v xml:space="preserve">0 | </v>
      </c>
      <c r="U467" t="str">
        <v xml:space="preserve">0 | </v>
      </c>
      <c r="V467" t="str">
        <v xml:space="preserve">0 | </v>
      </c>
      <c r="W467" t="str">
        <v xml:space="preserve">0 | </v>
      </c>
      <c r="X467" t="str">
        <v xml:space="preserve">0 | </v>
      </c>
      <c r="Y467" t="str">
        <v xml:space="preserve">0 | </v>
      </c>
      <c r="Z467" t="str">
        <v xml:space="preserve">0 | </v>
      </c>
      <c r="AA467" t="str">
        <v xml:space="preserve">0 | </v>
      </c>
      <c r="AB467" t="str">
        <v xml:space="preserve">0 | </v>
      </c>
      <c r="AC467" t="str">
        <v xml:space="preserve">0 | </v>
      </c>
      <c r="AD467" t="str">
        <v xml:space="preserve">0 | </v>
      </c>
      <c r="AE467" t="str">
        <v xml:space="preserve">0 | </v>
      </c>
      <c r="AF467" t="str">
        <v xml:space="preserve">0 | </v>
      </c>
      <c r="AG467" t="str">
        <v xml:space="preserve">0 | </v>
      </c>
      <c r="AH467" t="str">
        <v xml:space="preserve">0 | </v>
      </c>
      <c r="AI467" t="str">
        <v xml:space="preserve">0 | </v>
      </c>
      <c r="AJ467" t="str">
        <v xml:space="preserve">0 | </v>
      </c>
    </row>
    <row r="468" spans="2:36" x14ac:dyDescent="0.25">
      <c r="B468" t="str" cm="1">
        <f t="array" ref="B468:AJ468">TRANSPOSE(_xlfn._xlws.SORT(_xlfn._xlws.FILTER(plantings[planting_level]&amp;" | "&amp;plantings[planting_level_name],plantings[experiment_ID]=A468)))</f>
        <v xml:space="preserve"> | </v>
      </c>
      <c r="C468" t="str">
        <v xml:space="preserve"> | </v>
      </c>
      <c r="D468" t="str">
        <v xml:space="preserve"> | </v>
      </c>
      <c r="E468" t="str">
        <v xml:space="preserve">0 | </v>
      </c>
      <c r="F468" t="str">
        <v xml:space="preserve">0 | </v>
      </c>
      <c r="G468" t="str">
        <v xml:space="preserve">0 | </v>
      </c>
      <c r="H468" t="str">
        <v xml:space="preserve">0 | </v>
      </c>
      <c r="I468" t="str">
        <v xml:space="preserve">0 | </v>
      </c>
      <c r="J468" t="str">
        <v xml:space="preserve">0 | </v>
      </c>
      <c r="K468" t="str">
        <v xml:space="preserve">0 | </v>
      </c>
      <c r="L468" t="str">
        <v xml:space="preserve">0 | </v>
      </c>
      <c r="M468" t="str">
        <v xml:space="preserve">0 | </v>
      </c>
      <c r="N468" t="str">
        <v xml:space="preserve">0 | </v>
      </c>
      <c r="O468" t="str">
        <v xml:space="preserve">0 | </v>
      </c>
      <c r="P468" t="str">
        <v xml:space="preserve">0 | </v>
      </c>
      <c r="Q468" t="str">
        <v xml:space="preserve">0 | </v>
      </c>
      <c r="R468" t="str">
        <v xml:space="preserve">0 | </v>
      </c>
      <c r="S468" t="str">
        <v xml:space="preserve">0 | </v>
      </c>
      <c r="T468" t="str">
        <v xml:space="preserve">0 | </v>
      </c>
      <c r="U468" t="str">
        <v xml:space="preserve">0 | </v>
      </c>
      <c r="V468" t="str">
        <v xml:space="preserve">0 | </v>
      </c>
      <c r="W468" t="str">
        <v xml:space="preserve">0 | </v>
      </c>
      <c r="X468" t="str">
        <v xml:space="preserve">0 | </v>
      </c>
      <c r="Y468" t="str">
        <v xml:space="preserve">0 | </v>
      </c>
      <c r="Z468" t="str">
        <v xml:space="preserve">0 | </v>
      </c>
      <c r="AA468" t="str">
        <v xml:space="preserve">0 | </v>
      </c>
      <c r="AB468" t="str">
        <v xml:space="preserve">0 | </v>
      </c>
      <c r="AC468" t="str">
        <v xml:space="preserve">0 | </v>
      </c>
      <c r="AD468" t="str">
        <v xml:space="preserve">0 | </v>
      </c>
      <c r="AE468" t="str">
        <v xml:space="preserve">0 | </v>
      </c>
      <c r="AF468" t="str">
        <v xml:space="preserve">0 | </v>
      </c>
      <c r="AG468" t="str">
        <v xml:space="preserve">0 | </v>
      </c>
      <c r="AH468" t="str">
        <v xml:space="preserve">0 | </v>
      </c>
      <c r="AI468" t="str">
        <v xml:space="preserve">0 | </v>
      </c>
      <c r="AJ468" t="str">
        <v xml:space="preserve">0 | </v>
      </c>
    </row>
    <row r="469" spans="2:36" x14ac:dyDescent="0.25">
      <c r="B469" t="str" cm="1">
        <f t="array" ref="B469:AJ469">TRANSPOSE(_xlfn._xlws.SORT(_xlfn._xlws.FILTER(plantings[planting_level]&amp;" | "&amp;plantings[planting_level_name],plantings[experiment_ID]=A469)))</f>
        <v xml:space="preserve"> | </v>
      </c>
      <c r="C469" t="str">
        <v xml:space="preserve"> | </v>
      </c>
      <c r="D469" t="str">
        <v xml:space="preserve"> | </v>
      </c>
      <c r="E469" t="str">
        <v xml:space="preserve">0 | </v>
      </c>
      <c r="F469" t="str">
        <v xml:space="preserve">0 | </v>
      </c>
      <c r="G469" t="str">
        <v xml:space="preserve">0 | </v>
      </c>
      <c r="H469" t="str">
        <v xml:space="preserve">0 | </v>
      </c>
      <c r="I469" t="str">
        <v xml:space="preserve">0 | </v>
      </c>
      <c r="J469" t="str">
        <v xml:space="preserve">0 | </v>
      </c>
      <c r="K469" t="str">
        <v xml:space="preserve">0 | </v>
      </c>
      <c r="L469" t="str">
        <v xml:space="preserve">0 | </v>
      </c>
      <c r="M469" t="str">
        <v xml:space="preserve">0 | </v>
      </c>
      <c r="N469" t="str">
        <v xml:space="preserve">0 | </v>
      </c>
      <c r="O469" t="str">
        <v xml:space="preserve">0 | </v>
      </c>
      <c r="P469" t="str">
        <v xml:space="preserve">0 | </v>
      </c>
      <c r="Q469" t="str">
        <v xml:space="preserve">0 | </v>
      </c>
      <c r="R469" t="str">
        <v xml:space="preserve">0 | </v>
      </c>
      <c r="S469" t="str">
        <v xml:space="preserve">0 | </v>
      </c>
      <c r="T469" t="str">
        <v xml:space="preserve">0 | </v>
      </c>
      <c r="U469" t="str">
        <v xml:space="preserve">0 | </v>
      </c>
      <c r="V469" t="str">
        <v xml:space="preserve">0 | </v>
      </c>
      <c r="W469" t="str">
        <v xml:space="preserve">0 | </v>
      </c>
      <c r="X469" t="str">
        <v xml:space="preserve">0 | </v>
      </c>
      <c r="Y469" t="str">
        <v xml:space="preserve">0 | </v>
      </c>
      <c r="Z469" t="str">
        <v xml:space="preserve">0 | </v>
      </c>
      <c r="AA469" t="str">
        <v xml:space="preserve">0 | </v>
      </c>
      <c r="AB469" t="str">
        <v xml:space="preserve">0 | </v>
      </c>
      <c r="AC469" t="str">
        <v xml:space="preserve">0 | </v>
      </c>
      <c r="AD469" t="str">
        <v xml:space="preserve">0 | </v>
      </c>
      <c r="AE469" t="str">
        <v xml:space="preserve">0 | </v>
      </c>
      <c r="AF469" t="str">
        <v xml:space="preserve">0 | </v>
      </c>
      <c r="AG469" t="str">
        <v xml:space="preserve">0 | </v>
      </c>
      <c r="AH469" t="str">
        <v xml:space="preserve">0 | </v>
      </c>
      <c r="AI469" t="str">
        <v xml:space="preserve">0 | </v>
      </c>
      <c r="AJ469" t="str">
        <v xml:space="preserve">0 | </v>
      </c>
    </row>
    <row r="470" spans="2:36" x14ac:dyDescent="0.25">
      <c r="B470" t="str" cm="1">
        <f t="array" ref="B470:AJ470">TRANSPOSE(_xlfn._xlws.SORT(_xlfn._xlws.FILTER(plantings[planting_level]&amp;" | "&amp;plantings[planting_level_name],plantings[experiment_ID]=A470)))</f>
        <v xml:space="preserve"> | </v>
      </c>
      <c r="C470" t="str">
        <v xml:space="preserve"> | </v>
      </c>
      <c r="D470" t="str">
        <v xml:space="preserve"> | </v>
      </c>
      <c r="E470" t="str">
        <v xml:space="preserve">0 | </v>
      </c>
      <c r="F470" t="str">
        <v xml:space="preserve">0 | </v>
      </c>
      <c r="G470" t="str">
        <v xml:space="preserve">0 | </v>
      </c>
      <c r="H470" t="str">
        <v xml:space="preserve">0 | </v>
      </c>
      <c r="I470" t="str">
        <v xml:space="preserve">0 | </v>
      </c>
      <c r="J470" t="str">
        <v xml:space="preserve">0 | </v>
      </c>
      <c r="K470" t="str">
        <v xml:space="preserve">0 | </v>
      </c>
      <c r="L470" t="str">
        <v xml:space="preserve">0 | </v>
      </c>
      <c r="M470" t="str">
        <v xml:space="preserve">0 | </v>
      </c>
      <c r="N470" t="str">
        <v xml:space="preserve">0 | </v>
      </c>
      <c r="O470" t="str">
        <v xml:space="preserve">0 | </v>
      </c>
      <c r="P470" t="str">
        <v xml:space="preserve">0 | </v>
      </c>
      <c r="Q470" t="str">
        <v xml:space="preserve">0 | </v>
      </c>
      <c r="R470" t="str">
        <v xml:space="preserve">0 | </v>
      </c>
      <c r="S470" t="str">
        <v xml:space="preserve">0 | </v>
      </c>
      <c r="T470" t="str">
        <v xml:space="preserve">0 | </v>
      </c>
      <c r="U470" t="str">
        <v xml:space="preserve">0 | </v>
      </c>
      <c r="V470" t="str">
        <v xml:space="preserve">0 | </v>
      </c>
      <c r="W470" t="str">
        <v xml:space="preserve">0 | </v>
      </c>
      <c r="X470" t="str">
        <v xml:space="preserve">0 | </v>
      </c>
      <c r="Y470" t="str">
        <v xml:space="preserve">0 | </v>
      </c>
      <c r="Z470" t="str">
        <v xml:space="preserve">0 | </v>
      </c>
      <c r="AA470" t="str">
        <v xml:space="preserve">0 | </v>
      </c>
      <c r="AB470" t="str">
        <v xml:space="preserve">0 | </v>
      </c>
      <c r="AC470" t="str">
        <v xml:space="preserve">0 | </v>
      </c>
      <c r="AD470" t="str">
        <v xml:space="preserve">0 | </v>
      </c>
      <c r="AE470" t="str">
        <v xml:space="preserve">0 | </v>
      </c>
      <c r="AF470" t="str">
        <v xml:space="preserve">0 | </v>
      </c>
      <c r="AG470" t="str">
        <v xml:space="preserve">0 | </v>
      </c>
      <c r="AH470" t="str">
        <v xml:space="preserve">0 | </v>
      </c>
      <c r="AI470" t="str">
        <v xml:space="preserve">0 | </v>
      </c>
      <c r="AJ470" t="str">
        <v xml:space="preserve">0 | </v>
      </c>
    </row>
    <row r="471" spans="2:36" x14ac:dyDescent="0.25">
      <c r="B471" t="str" cm="1">
        <f t="array" ref="B471:AJ471">TRANSPOSE(_xlfn._xlws.SORT(_xlfn._xlws.FILTER(plantings[planting_level]&amp;" | "&amp;plantings[planting_level_name],plantings[experiment_ID]=A471)))</f>
        <v xml:space="preserve"> | </v>
      </c>
      <c r="C471" t="str">
        <v xml:space="preserve"> | </v>
      </c>
      <c r="D471" t="str">
        <v xml:space="preserve"> | </v>
      </c>
      <c r="E471" t="str">
        <v xml:space="preserve">0 | </v>
      </c>
      <c r="F471" t="str">
        <v xml:space="preserve">0 | </v>
      </c>
      <c r="G471" t="str">
        <v xml:space="preserve">0 | </v>
      </c>
      <c r="H471" t="str">
        <v xml:space="preserve">0 | </v>
      </c>
      <c r="I471" t="str">
        <v xml:space="preserve">0 | </v>
      </c>
      <c r="J471" t="str">
        <v xml:space="preserve">0 | </v>
      </c>
      <c r="K471" t="str">
        <v xml:space="preserve">0 | </v>
      </c>
      <c r="L471" t="str">
        <v xml:space="preserve">0 | </v>
      </c>
      <c r="M471" t="str">
        <v xml:space="preserve">0 | </v>
      </c>
      <c r="N471" t="str">
        <v xml:space="preserve">0 | </v>
      </c>
      <c r="O471" t="str">
        <v xml:space="preserve">0 | </v>
      </c>
      <c r="P471" t="str">
        <v xml:space="preserve">0 | </v>
      </c>
      <c r="Q471" t="str">
        <v xml:space="preserve">0 | </v>
      </c>
      <c r="R471" t="str">
        <v xml:space="preserve">0 | </v>
      </c>
      <c r="S471" t="str">
        <v xml:space="preserve">0 | </v>
      </c>
      <c r="T471" t="str">
        <v xml:space="preserve">0 | </v>
      </c>
      <c r="U471" t="str">
        <v xml:space="preserve">0 | </v>
      </c>
      <c r="V471" t="str">
        <v xml:space="preserve">0 | </v>
      </c>
      <c r="W471" t="str">
        <v xml:space="preserve">0 | </v>
      </c>
      <c r="X471" t="str">
        <v xml:space="preserve">0 | </v>
      </c>
      <c r="Y471" t="str">
        <v xml:space="preserve">0 | </v>
      </c>
      <c r="Z471" t="str">
        <v xml:space="preserve">0 | </v>
      </c>
      <c r="AA471" t="str">
        <v xml:space="preserve">0 | </v>
      </c>
      <c r="AB471" t="str">
        <v xml:space="preserve">0 | </v>
      </c>
      <c r="AC471" t="str">
        <v xml:space="preserve">0 | </v>
      </c>
      <c r="AD471" t="str">
        <v xml:space="preserve">0 | </v>
      </c>
      <c r="AE471" t="str">
        <v xml:space="preserve">0 | </v>
      </c>
      <c r="AF471" t="str">
        <v xml:space="preserve">0 | </v>
      </c>
      <c r="AG471" t="str">
        <v xml:space="preserve">0 | </v>
      </c>
      <c r="AH471" t="str">
        <v xml:space="preserve">0 | </v>
      </c>
      <c r="AI471" t="str">
        <v xml:space="preserve">0 | </v>
      </c>
      <c r="AJ471" t="str">
        <v xml:space="preserve">0 | </v>
      </c>
    </row>
    <row r="472" spans="2:36" x14ac:dyDescent="0.25">
      <c r="B472" t="str" cm="1">
        <f t="array" ref="B472:AJ472">TRANSPOSE(_xlfn._xlws.SORT(_xlfn._xlws.FILTER(plantings[planting_level]&amp;" | "&amp;plantings[planting_level_name],plantings[experiment_ID]=A472)))</f>
        <v xml:space="preserve"> | </v>
      </c>
      <c r="C472" t="str">
        <v xml:space="preserve"> | </v>
      </c>
      <c r="D472" t="str">
        <v xml:space="preserve"> | </v>
      </c>
      <c r="E472" t="str">
        <v xml:space="preserve">0 | </v>
      </c>
      <c r="F472" t="str">
        <v xml:space="preserve">0 | </v>
      </c>
      <c r="G472" t="str">
        <v xml:space="preserve">0 | </v>
      </c>
      <c r="H472" t="str">
        <v xml:space="preserve">0 | </v>
      </c>
      <c r="I472" t="str">
        <v xml:space="preserve">0 | </v>
      </c>
      <c r="J472" t="str">
        <v xml:space="preserve">0 | </v>
      </c>
      <c r="K472" t="str">
        <v xml:space="preserve">0 | </v>
      </c>
      <c r="L472" t="str">
        <v xml:space="preserve">0 | </v>
      </c>
      <c r="M472" t="str">
        <v xml:space="preserve">0 | </v>
      </c>
      <c r="N472" t="str">
        <v xml:space="preserve">0 | </v>
      </c>
      <c r="O472" t="str">
        <v xml:space="preserve">0 | </v>
      </c>
      <c r="P472" t="str">
        <v xml:space="preserve">0 | </v>
      </c>
      <c r="Q472" t="str">
        <v xml:space="preserve">0 | </v>
      </c>
      <c r="R472" t="str">
        <v xml:space="preserve">0 | </v>
      </c>
      <c r="S472" t="str">
        <v xml:space="preserve">0 | </v>
      </c>
      <c r="T472" t="str">
        <v xml:space="preserve">0 | </v>
      </c>
      <c r="U472" t="str">
        <v xml:space="preserve">0 | </v>
      </c>
      <c r="V472" t="str">
        <v xml:space="preserve">0 | </v>
      </c>
      <c r="W472" t="str">
        <v xml:space="preserve">0 | </v>
      </c>
      <c r="X472" t="str">
        <v xml:space="preserve">0 | </v>
      </c>
      <c r="Y472" t="str">
        <v xml:space="preserve">0 | </v>
      </c>
      <c r="Z472" t="str">
        <v xml:space="preserve">0 | </v>
      </c>
      <c r="AA472" t="str">
        <v xml:space="preserve">0 | </v>
      </c>
      <c r="AB472" t="str">
        <v xml:space="preserve">0 | </v>
      </c>
      <c r="AC472" t="str">
        <v xml:space="preserve">0 | </v>
      </c>
      <c r="AD472" t="str">
        <v xml:space="preserve">0 | </v>
      </c>
      <c r="AE472" t="str">
        <v xml:space="preserve">0 | </v>
      </c>
      <c r="AF472" t="str">
        <v xml:space="preserve">0 | </v>
      </c>
      <c r="AG472" t="str">
        <v xml:space="preserve">0 | </v>
      </c>
      <c r="AH472" t="str">
        <v xml:space="preserve">0 | </v>
      </c>
      <c r="AI472" t="str">
        <v xml:space="preserve">0 | </v>
      </c>
      <c r="AJ472" t="str">
        <v xml:space="preserve">0 | </v>
      </c>
    </row>
    <row r="473" spans="2:36" x14ac:dyDescent="0.25">
      <c r="B473" t="str" cm="1">
        <f t="array" ref="B473:AJ473">TRANSPOSE(_xlfn._xlws.SORT(_xlfn._xlws.FILTER(plantings[planting_level]&amp;" | "&amp;plantings[planting_level_name],plantings[experiment_ID]=A473)))</f>
        <v xml:space="preserve"> | </v>
      </c>
      <c r="C473" t="str">
        <v xml:space="preserve"> | </v>
      </c>
      <c r="D473" t="str">
        <v xml:space="preserve"> | </v>
      </c>
      <c r="E473" t="str">
        <v xml:space="preserve">0 | </v>
      </c>
      <c r="F473" t="str">
        <v xml:space="preserve">0 | </v>
      </c>
      <c r="G473" t="str">
        <v xml:space="preserve">0 | </v>
      </c>
      <c r="H473" t="str">
        <v xml:space="preserve">0 | </v>
      </c>
      <c r="I473" t="str">
        <v xml:space="preserve">0 | </v>
      </c>
      <c r="J473" t="str">
        <v xml:space="preserve">0 | </v>
      </c>
      <c r="K473" t="str">
        <v xml:space="preserve">0 | </v>
      </c>
      <c r="L473" t="str">
        <v xml:space="preserve">0 | </v>
      </c>
      <c r="M473" t="str">
        <v xml:space="preserve">0 | </v>
      </c>
      <c r="N473" t="str">
        <v xml:space="preserve">0 | </v>
      </c>
      <c r="O473" t="str">
        <v xml:space="preserve">0 | </v>
      </c>
      <c r="P473" t="str">
        <v xml:space="preserve">0 | </v>
      </c>
      <c r="Q473" t="str">
        <v xml:space="preserve">0 | </v>
      </c>
      <c r="R473" t="str">
        <v xml:space="preserve">0 | </v>
      </c>
      <c r="S473" t="str">
        <v xml:space="preserve">0 | </v>
      </c>
      <c r="T473" t="str">
        <v xml:space="preserve">0 | </v>
      </c>
      <c r="U473" t="str">
        <v xml:space="preserve">0 | </v>
      </c>
      <c r="V473" t="str">
        <v xml:space="preserve">0 | </v>
      </c>
      <c r="W473" t="str">
        <v xml:space="preserve">0 | </v>
      </c>
      <c r="X473" t="str">
        <v xml:space="preserve">0 | </v>
      </c>
      <c r="Y473" t="str">
        <v xml:space="preserve">0 | </v>
      </c>
      <c r="Z473" t="str">
        <v xml:space="preserve">0 | </v>
      </c>
      <c r="AA473" t="str">
        <v xml:space="preserve">0 | </v>
      </c>
      <c r="AB473" t="str">
        <v xml:space="preserve">0 | </v>
      </c>
      <c r="AC473" t="str">
        <v xml:space="preserve">0 | </v>
      </c>
      <c r="AD473" t="str">
        <v xml:space="preserve">0 | </v>
      </c>
      <c r="AE473" t="str">
        <v xml:space="preserve">0 | </v>
      </c>
      <c r="AF473" t="str">
        <v xml:space="preserve">0 | </v>
      </c>
      <c r="AG473" t="str">
        <v xml:space="preserve">0 | </v>
      </c>
      <c r="AH473" t="str">
        <v xml:space="preserve">0 | </v>
      </c>
      <c r="AI473" t="str">
        <v xml:space="preserve">0 | </v>
      </c>
      <c r="AJ473" t="str">
        <v xml:space="preserve">0 | </v>
      </c>
    </row>
    <row r="474" spans="2:36" x14ac:dyDescent="0.25">
      <c r="B474" t="str" cm="1">
        <f t="array" ref="B474:AJ474">TRANSPOSE(_xlfn._xlws.SORT(_xlfn._xlws.FILTER(plantings[planting_level]&amp;" | "&amp;plantings[planting_level_name],plantings[experiment_ID]=A474)))</f>
        <v xml:space="preserve"> | </v>
      </c>
      <c r="C474" t="str">
        <v xml:space="preserve"> | </v>
      </c>
      <c r="D474" t="str">
        <v xml:space="preserve"> | </v>
      </c>
      <c r="E474" t="str">
        <v xml:space="preserve">0 | </v>
      </c>
      <c r="F474" t="str">
        <v xml:space="preserve">0 | </v>
      </c>
      <c r="G474" t="str">
        <v xml:space="preserve">0 | </v>
      </c>
      <c r="H474" t="str">
        <v xml:space="preserve">0 | </v>
      </c>
      <c r="I474" t="str">
        <v xml:space="preserve">0 | </v>
      </c>
      <c r="J474" t="str">
        <v xml:space="preserve">0 | </v>
      </c>
      <c r="K474" t="str">
        <v xml:space="preserve">0 | </v>
      </c>
      <c r="L474" t="str">
        <v xml:space="preserve">0 | </v>
      </c>
      <c r="M474" t="str">
        <v xml:space="preserve">0 | </v>
      </c>
      <c r="N474" t="str">
        <v xml:space="preserve">0 | </v>
      </c>
      <c r="O474" t="str">
        <v xml:space="preserve">0 | </v>
      </c>
      <c r="P474" t="str">
        <v xml:space="preserve">0 | </v>
      </c>
      <c r="Q474" t="str">
        <v xml:space="preserve">0 | </v>
      </c>
      <c r="R474" t="str">
        <v xml:space="preserve">0 | </v>
      </c>
      <c r="S474" t="str">
        <v xml:space="preserve">0 | </v>
      </c>
      <c r="T474" t="str">
        <v xml:space="preserve">0 | </v>
      </c>
      <c r="U474" t="str">
        <v xml:space="preserve">0 | </v>
      </c>
      <c r="V474" t="str">
        <v xml:space="preserve">0 | </v>
      </c>
      <c r="W474" t="str">
        <v xml:space="preserve">0 | </v>
      </c>
      <c r="X474" t="str">
        <v xml:space="preserve">0 | </v>
      </c>
      <c r="Y474" t="str">
        <v xml:space="preserve">0 | </v>
      </c>
      <c r="Z474" t="str">
        <v xml:space="preserve">0 | </v>
      </c>
      <c r="AA474" t="str">
        <v xml:space="preserve">0 | </v>
      </c>
      <c r="AB474" t="str">
        <v xml:space="preserve">0 | </v>
      </c>
      <c r="AC474" t="str">
        <v xml:space="preserve">0 | </v>
      </c>
      <c r="AD474" t="str">
        <v xml:space="preserve">0 | </v>
      </c>
      <c r="AE474" t="str">
        <v xml:space="preserve">0 | </v>
      </c>
      <c r="AF474" t="str">
        <v xml:space="preserve">0 | </v>
      </c>
      <c r="AG474" t="str">
        <v xml:space="preserve">0 | </v>
      </c>
      <c r="AH474" t="str">
        <v xml:space="preserve">0 | </v>
      </c>
      <c r="AI474" t="str">
        <v xml:space="preserve">0 | </v>
      </c>
      <c r="AJ474" t="str">
        <v xml:space="preserve">0 | </v>
      </c>
    </row>
    <row r="475" spans="2:36" x14ac:dyDescent="0.25">
      <c r="B475" t="str" cm="1">
        <f t="array" ref="B475:AJ475">TRANSPOSE(_xlfn._xlws.SORT(_xlfn._xlws.FILTER(plantings[planting_level]&amp;" | "&amp;plantings[planting_level_name],plantings[experiment_ID]=A475)))</f>
        <v xml:space="preserve"> | </v>
      </c>
      <c r="C475" t="str">
        <v xml:space="preserve"> | </v>
      </c>
      <c r="D475" t="str">
        <v xml:space="preserve"> | </v>
      </c>
      <c r="E475" t="str">
        <v xml:space="preserve">0 | </v>
      </c>
      <c r="F475" t="str">
        <v xml:space="preserve">0 | </v>
      </c>
      <c r="G475" t="str">
        <v xml:space="preserve">0 | </v>
      </c>
      <c r="H475" t="str">
        <v xml:space="preserve">0 | </v>
      </c>
      <c r="I475" t="str">
        <v xml:space="preserve">0 | </v>
      </c>
      <c r="J475" t="str">
        <v xml:space="preserve">0 | </v>
      </c>
      <c r="K475" t="str">
        <v xml:space="preserve">0 | </v>
      </c>
      <c r="L475" t="str">
        <v xml:space="preserve">0 | </v>
      </c>
      <c r="M475" t="str">
        <v xml:space="preserve">0 | </v>
      </c>
      <c r="N475" t="str">
        <v xml:space="preserve">0 | </v>
      </c>
      <c r="O475" t="str">
        <v xml:space="preserve">0 | </v>
      </c>
      <c r="P475" t="str">
        <v xml:space="preserve">0 | </v>
      </c>
      <c r="Q475" t="str">
        <v xml:space="preserve">0 | </v>
      </c>
      <c r="R475" t="str">
        <v xml:space="preserve">0 | </v>
      </c>
      <c r="S475" t="str">
        <v xml:space="preserve">0 | </v>
      </c>
      <c r="T475" t="str">
        <v xml:space="preserve">0 | </v>
      </c>
      <c r="U475" t="str">
        <v xml:space="preserve">0 | </v>
      </c>
      <c r="V475" t="str">
        <v xml:space="preserve">0 | </v>
      </c>
      <c r="W475" t="str">
        <v xml:space="preserve">0 | </v>
      </c>
      <c r="X475" t="str">
        <v xml:space="preserve">0 | </v>
      </c>
      <c r="Y475" t="str">
        <v xml:space="preserve">0 | </v>
      </c>
      <c r="Z475" t="str">
        <v xml:space="preserve">0 | </v>
      </c>
      <c r="AA475" t="str">
        <v xml:space="preserve">0 | </v>
      </c>
      <c r="AB475" t="str">
        <v xml:space="preserve">0 | </v>
      </c>
      <c r="AC475" t="str">
        <v xml:space="preserve">0 | </v>
      </c>
      <c r="AD475" t="str">
        <v xml:space="preserve">0 | </v>
      </c>
      <c r="AE475" t="str">
        <v xml:space="preserve">0 | </v>
      </c>
      <c r="AF475" t="str">
        <v xml:space="preserve">0 | </v>
      </c>
      <c r="AG475" t="str">
        <v xml:space="preserve">0 | </v>
      </c>
      <c r="AH475" t="str">
        <v xml:space="preserve">0 | </v>
      </c>
      <c r="AI475" t="str">
        <v xml:space="preserve">0 | </v>
      </c>
      <c r="AJ475" t="str">
        <v xml:space="preserve">0 | </v>
      </c>
    </row>
    <row r="476" spans="2:36" x14ac:dyDescent="0.25">
      <c r="B476" t="str" cm="1">
        <f t="array" ref="B476:AJ476">TRANSPOSE(_xlfn._xlws.SORT(_xlfn._xlws.FILTER(plantings[planting_level]&amp;" | "&amp;plantings[planting_level_name],plantings[experiment_ID]=A476)))</f>
        <v xml:space="preserve"> | </v>
      </c>
      <c r="C476" t="str">
        <v xml:space="preserve"> | </v>
      </c>
      <c r="D476" t="str">
        <v xml:space="preserve"> | </v>
      </c>
      <c r="E476" t="str">
        <v xml:space="preserve">0 | </v>
      </c>
      <c r="F476" t="str">
        <v xml:space="preserve">0 | </v>
      </c>
      <c r="G476" t="str">
        <v xml:space="preserve">0 | </v>
      </c>
      <c r="H476" t="str">
        <v xml:space="preserve">0 | </v>
      </c>
      <c r="I476" t="str">
        <v xml:space="preserve">0 | </v>
      </c>
      <c r="J476" t="str">
        <v xml:space="preserve">0 | </v>
      </c>
      <c r="K476" t="str">
        <v xml:space="preserve">0 | </v>
      </c>
      <c r="L476" t="str">
        <v xml:space="preserve">0 | </v>
      </c>
      <c r="M476" t="str">
        <v xml:space="preserve">0 | </v>
      </c>
      <c r="N476" t="str">
        <v xml:space="preserve">0 | </v>
      </c>
      <c r="O476" t="str">
        <v xml:space="preserve">0 | </v>
      </c>
      <c r="P476" t="str">
        <v xml:space="preserve">0 | </v>
      </c>
      <c r="Q476" t="str">
        <v xml:space="preserve">0 | </v>
      </c>
      <c r="R476" t="str">
        <v xml:space="preserve">0 | </v>
      </c>
      <c r="S476" t="str">
        <v xml:space="preserve">0 | </v>
      </c>
      <c r="T476" t="str">
        <v xml:space="preserve">0 | </v>
      </c>
      <c r="U476" t="str">
        <v xml:space="preserve">0 | </v>
      </c>
      <c r="V476" t="str">
        <v xml:space="preserve">0 | </v>
      </c>
      <c r="W476" t="str">
        <v xml:space="preserve">0 | </v>
      </c>
      <c r="X476" t="str">
        <v xml:space="preserve">0 | </v>
      </c>
      <c r="Y476" t="str">
        <v xml:space="preserve">0 | </v>
      </c>
      <c r="Z476" t="str">
        <v xml:space="preserve">0 | </v>
      </c>
      <c r="AA476" t="str">
        <v xml:space="preserve">0 | </v>
      </c>
      <c r="AB476" t="str">
        <v xml:space="preserve">0 | </v>
      </c>
      <c r="AC476" t="str">
        <v xml:space="preserve">0 | </v>
      </c>
      <c r="AD476" t="str">
        <v xml:space="preserve">0 | </v>
      </c>
      <c r="AE476" t="str">
        <v xml:space="preserve">0 | </v>
      </c>
      <c r="AF476" t="str">
        <v xml:space="preserve">0 | </v>
      </c>
      <c r="AG476" t="str">
        <v xml:space="preserve">0 | </v>
      </c>
      <c r="AH476" t="str">
        <v xml:space="preserve">0 | </v>
      </c>
      <c r="AI476" t="str">
        <v xml:space="preserve">0 | </v>
      </c>
      <c r="AJ476" t="str">
        <v xml:space="preserve">0 | </v>
      </c>
    </row>
    <row r="477" spans="2:36" x14ac:dyDescent="0.25">
      <c r="B477" t="str" cm="1">
        <f t="array" ref="B477:AJ477">TRANSPOSE(_xlfn._xlws.SORT(_xlfn._xlws.FILTER(plantings[planting_level]&amp;" | "&amp;plantings[planting_level_name],plantings[experiment_ID]=A477)))</f>
        <v xml:space="preserve"> | </v>
      </c>
      <c r="C477" t="str">
        <v xml:space="preserve"> | </v>
      </c>
      <c r="D477" t="str">
        <v xml:space="preserve"> | </v>
      </c>
      <c r="E477" t="str">
        <v xml:space="preserve">0 | </v>
      </c>
      <c r="F477" t="str">
        <v xml:space="preserve">0 | </v>
      </c>
      <c r="G477" t="str">
        <v xml:space="preserve">0 | </v>
      </c>
      <c r="H477" t="str">
        <v xml:space="preserve">0 | </v>
      </c>
      <c r="I477" t="str">
        <v xml:space="preserve">0 | </v>
      </c>
      <c r="J477" t="str">
        <v xml:space="preserve">0 | </v>
      </c>
      <c r="K477" t="str">
        <v xml:space="preserve">0 | </v>
      </c>
      <c r="L477" t="str">
        <v xml:space="preserve">0 | </v>
      </c>
      <c r="M477" t="str">
        <v xml:space="preserve">0 | </v>
      </c>
      <c r="N477" t="str">
        <v xml:space="preserve">0 | </v>
      </c>
      <c r="O477" t="str">
        <v xml:space="preserve">0 | </v>
      </c>
      <c r="P477" t="str">
        <v xml:space="preserve">0 | </v>
      </c>
      <c r="Q477" t="str">
        <v xml:space="preserve">0 | </v>
      </c>
      <c r="R477" t="str">
        <v xml:space="preserve">0 | </v>
      </c>
      <c r="S477" t="str">
        <v xml:space="preserve">0 | </v>
      </c>
      <c r="T477" t="str">
        <v xml:space="preserve">0 | </v>
      </c>
      <c r="U477" t="str">
        <v xml:space="preserve">0 | </v>
      </c>
      <c r="V477" t="str">
        <v xml:space="preserve">0 | </v>
      </c>
      <c r="W477" t="str">
        <v xml:space="preserve">0 | </v>
      </c>
      <c r="X477" t="str">
        <v xml:space="preserve">0 | </v>
      </c>
      <c r="Y477" t="str">
        <v xml:space="preserve">0 | </v>
      </c>
      <c r="Z477" t="str">
        <v xml:space="preserve">0 | </v>
      </c>
      <c r="AA477" t="str">
        <v xml:space="preserve">0 | </v>
      </c>
      <c r="AB477" t="str">
        <v xml:space="preserve">0 | </v>
      </c>
      <c r="AC477" t="str">
        <v xml:space="preserve">0 | </v>
      </c>
      <c r="AD477" t="str">
        <v xml:space="preserve">0 | </v>
      </c>
      <c r="AE477" t="str">
        <v xml:space="preserve">0 | </v>
      </c>
      <c r="AF477" t="str">
        <v xml:space="preserve">0 | </v>
      </c>
      <c r="AG477" t="str">
        <v xml:space="preserve">0 | </v>
      </c>
      <c r="AH477" t="str">
        <v xml:space="preserve">0 | </v>
      </c>
      <c r="AI477" t="str">
        <v xml:space="preserve">0 | </v>
      </c>
      <c r="AJ477" t="str">
        <v xml:space="preserve">0 | </v>
      </c>
    </row>
    <row r="478" spans="2:36" x14ac:dyDescent="0.25">
      <c r="B478" t="str" cm="1">
        <f t="array" ref="B478:AJ478">TRANSPOSE(_xlfn._xlws.SORT(_xlfn._xlws.FILTER(plantings[planting_level]&amp;" | "&amp;plantings[planting_level_name],plantings[experiment_ID]=A478)))</f>
        <v xml:space="preserve"> | </v>
      </c>
      <c r="C478" t="str">
        <v xml:space="preserve"> | </v>
      </c>
      <c r="D478" t="str">
        <v xml:space="preserve"> | </v>
      </c>
      <c r="E478" t="str">
        <v xml:space="preserve">0 | </v>
      </c>
      <c r="F478" t="str">
        <v xml:space="preserve">0 | </v>
      </c>
      <c r="G478" t="str">
        <v xml:space="preserve">0 | </v>
      </c>
      <c r="H478" t="str">
        <v xml:space="preserve">0 | </v>
      </c>
      <c r="I478" t="str">
        <v xml:space="preserve">0 | </v>
      </c>
      <c r="J478" t="str">
        <v xml:space="preserve">0 | </v>
      </c>
      <c r="K478" t="str">
        <v xml:space="preserve">0 | </v>
      </c>
      <c r="L478" t="str">
        <v xml:space="preserve">0 | </v>
      </c>
      <c r="M478" t="str">
        <v xml:space="preserve">0 | </v>
      </c>
      <c r="N478" t="str">
        <v xml:space="preserve">0 | </v>
      </c>
      <c r="O478" t="str">
        <v xml:space="preserve">0 | </v>
      </c>
      <c r="P478" t="str">
        <v xml:space="preserve">0 | </v>
      </c>
      <c r="Q478" t="str">
        <v xml:space="preserve">0 | </v>
      </c>
      <c r="R478" t="str">
        <v xml:space="preserve">0 | </v>
      </c>
      <c r="S478" t="str">
        <v xml:space="preserve">0 | </v>
      </c>
      <c r="T478" t="str">
        <v xml:space="preserve">0 | </v>
      </c>
      <c r="U478" t="str">
        <v xml:space="preserve">0 | </v>
      </c>
      <c r="V478" t="str">
        <v xml:space="preserve">0 | </v>
      </c>
      <c r="W478" t="str">
        <v xml:space="preserve">0 | </v>
      </c>
      <c r="X478" t="str">
        <v xml:space="preserve">0 | </v>
      </c>
      <c r="Y478" t="str">
        <v xml:space="preserve">0 | </v>
      </c>
      <c r="Z478" t="str">
        <v xml:space="preserve">0 | </v>
      </c>
      <c r="AA478" t="str">
        <v xml:space="preserve">0 | </v>
      </c>
      <c r="AB478" t="str">
        <v xml:space="preserve">0 | </v>
      </c>
      <c r="AC478" t="str">
        <v xml:space="preserve">0 | </v>
      </c>
      <c r="AD478" t="str">
        <v xml:space="preserve">0 | </v>
      </c>
      <c r="AE478" t="str">
        <v xml:space="preserve">0 | </v>
      </c>
      <c r="AF478" t="str">
        <v xml:space="preserve">0 | </v>
      </c>
      <c r="AG478" t="str">
        <v xml:space="preserve">0 | </v>
      </c>
      <c r="AH478" t="str">
        <v xml:space="preserve">0 | </v>
      </c>
      <c r="AI478" t="str">
        <v xml:space="preserve">0 | </v>
      </c>
      <c r="AJ478" t="str">
        <v xml:space="preserve">0 | </v>
      </c>
    </row>
    <row r="479" spans="2:36" x14ac:dyDescent="0.25">
      <c r="B479" t="str" cm="1">
        <f t="array" ref="B479:AJ479">TRANSPOSE(_xlfn._xlws.SORT(_xlfn._xlws.FILTER(plantings[planting_level]&amp;" | "&amp;plantings[planting_level_name],plantings[experiment_ID]=A479)))</f>
        <v xml:space="preserve"> | </v>
      </c>
      <c r="C479" t="str">
        <v xml:space="preserve"> | </v>
      </c>
      <c r="D479" t="str">
        <v xml:space="preserve"> | </v>
      </c>
      <c r="E479" t="str">
        <v xml:space="preserve">0 | </v>
      </c>
      <c r="F479" t="str">
        <v xml:space="preserve">0 | </v>
      </c>
      <c r="G479" t="str">
        <v xml:space="preserve">0 | </v>
      </c>
      <c r="H479" t="str">
        <v xml:space="preserve">0 | </v>
      </c>
      <c r="I479" t="str">
        <v xml:space="preserve">0 | </v>
      </c>
      <c r="J479" t="str">
        <v xml:space="preserve">0 | </v>
      </c>
      <c r="K479" t="str">
        <v xml:space="preserve">0 | </v>
      </c>
      <c r="L479" t="str">
        <v xml:space="preserve">0 | </v>
      </c>
      <c r="M479" t="str">
        <v xml:space="preserve">0 | </v>
      </c>
      <c r="N479" t="str">
        <v xml:space="preserve">0 | </v>
      </c>
      <c r="O479" t="str">
        <v xml:space="preserve">0 | </v>
      </c>
      <c r="P479" t="str">
        <v xml:space="preserve">0 | </v>
      </c>
      <c r="Q479" t="str">
        <v xml:space="preserve">0 | </v>
      </c>
      <c r="R479" t="str">
        <v xml:space="preserve">0 | </v>
      </c>
      <c r="S479" t="str">
        <v xml:space="preserve">0 | </v>
      </c>
      <c r="T479" t="str">
        <v xml:space="preserve">0 | </v>
      </c>
      <c r="U479" t="str">
        <v xml:space="preserve">0 | </v>
      </c>
      <c r="V479" t="str">
        <v xml:space="preserve">0 | </v>
      </c>
      <c r="W479" t="str">
        <v xml:space="preserve">0 | </v>
      </c>
      <c r="X479" t="str">
        <v xml:space="preserve">0 | </v>
      </c>
      <c r="Y479" t="str">
        <v xml:space="preserve">0 | </v>
      </c>
      <c r="Z479" t="str">
        <v xml:space="preserve">0 | </v>
      </c>
      <c r="AA479" t="str">
        <v xml:space="preserve">0 | </v>
      </c>
      <c r="AB479" t="str">
        <v xml:space="preserve">0 | </v>
      </c>
      <c r="AC479" t="str">
        <v xml:space="preserve">0 | </v>
      </c>
      <c r="AD479" t="str">
        <v xml:space="preserve">0 | </v>
      </c>
      <c r="AE479" t="str">
        <v xml:space="preserve">0 | </v>
      </c>
      <c r="AF479" t="str">
        <v xml:space="preserve">0 | </v>
      </c>
      <c r="AG479" t="str">
        <v xml:space="preserve">0 | </v>
      </c>
      <c r="AH479" t="str">
        <v xml:space="preserve">0 | </v>
      </c>
      <c r="AI479" t="str">
        <v xml:space="preserve">0 | </v>
      </c>
      <c r="AJ479" t="str">
        <v xml:space="preserve">0 | </v>
      </c>
    </row>
    <row r="480" spans="2:36" x14ac:dyDescent="0.25">
      <c r="B480" t="str" cm="1">
        <f t="array" ref="B480:AJ480">TRANSPOSE(_xlfn._xlws.SORT(_xlfn._xlws.FILTER(plantings[planting_level]&amp;" | "&amp;plantings[planting_level_name],plantings[experiment_ID]=A480)))</f>
        <v xml:space="preserve"> | </v>
      </c>
      <c r="C480" t="str">
        <v xml:space="preserve"> | </v>
      </c>
      <c r="D480" t="str">
        <v xml:space="preserve"> | </v>
      </c>
      <c r="E480" t="str">
        <v xml:space="preserve">0 | </v>
      </c>
      <c r="F480" t="str">
        <v xml:space="preserve">0 | </v>
      </c>
      <c r="G480" t="str">
        <v xml:space="preserve">0 | </v>
      </c>
      <c r="H480" t="str">
        <v xml:space="preserve">0 | </v>
      </c>
      <c r="I480" t="str">
        <v xml:space="preserve">0 | </v>
      </c>
      <c r="J480" t="str">
        <v xml:space="preserve">0 | </v>
      </c>
      <c r="K480" t="str">
        <v xml:space="preserve">0 | </v>
      </c>
      <c r="L480" t="str">
        <v xml:space="preserve">0 | </v>
      </c>
      <c r="M480" t="str">
        <v xml:space="preserve">0 | </v>
      </c>
      <c r="N480" t="str">
        <v xml:space="preserve">0 | </v>
      </c>
      <c r="O480" t="str">
        <v xml:space="preserve">0 | </v>
      </c>
      <c r="P480" t="str">
        <v xml:space="preserve">0 | </v>
      </c>
      <c r="Q480" t="str">
        <v xml:space="preserve">0 | </v>
      </c>
      <c r="R480" t="str">
        <v xml:space="preserve">0 | </v>
      </c>
      <c r="S480" t="str">
        <v xml:space="preserve">0 | </v>
      </c>
      <c r="T480" t="str">
        <v xml:space="preserve">0 | </v>
      </c>
      <c r="U480" t="str">
        <v xml:space="preserve">0 | </v>
      </c>
      <c r="V480" t="str">
        <v xml:space="preserve">0 | </v>
      </c>
      <c r="W480" t="str">
        <v xml:space="preserve">0 | </v>
      </c>
      <c r="X480" t="str">
        <v xml:space="preserve">0 | </v>
      </c>
      <c r="Y480" t="str">
        <v xml:space="preserve">0 | </v>
      </c>
      <c r="Z480" t="str">
        <v xml:space="preserve">0 | </v>
      </c>
      <c r="AA480" t="str">
        <v xml:space="preserve">0 | </v>
      </c>
      <c r="AB480" t="str">
        <v xml:space="preserve">0 | </v>
      </c>
      <c r="AC480" t="str">
        <v xml:space="preserve">0 | </v>
      </c>
      <c r="AD480" t="str">
        <v xml:space="preserve">0 | </v>
      </c>
      <c r="AE480" t="str">
        <v xml:space="preserve">0 | </v>
      </c>
      <c r="AF480" t="str">
        <v xml:space="preserve">0 | </v>
      </c>
      <c r="AG480" t="str">
        <v xml:space="preserve">0 | </v>
      </c>
      <c r="AH480" t="str">
        <v xml:space="preserve">0 | </v>
      </c>
      <c r="AI480" t="str">
        <v xml:space="preserve">0 | </v>
      </c>
      <c r="AJ480" t="str">
        <v xml:space="preserve">0 | </v>
      </c>
    </row>
    <row r="481" spans="2:36" x14ac:dyDescent="0.25">
      <c r="B481" t="str" cm="1">
        <f t="array" ref="B481:AJ481">TRANSPOSE(_xlfn._xlws.SORT(_xlfn._xlws.FILTER(plantings[planting_level]&amp;" | "&amp;plantings[planting_level_name],plantings[experiment_ID]=A481)))</f>
        <v xml:space="preserve"> | </v>
      </c>
      <c r="C481" t="str">
        <v xml:space="preserve"> | </v>
      </c>
      <c r="D481" t="str">
        <v xml:space="preserve"> | </v>
      </c>
      <c r="E481" t="str">
        <v xml:space="preserve">0 | </v>
      </c>
      <c r="F481" t="str">
        <v xml:space="preserve">0 | </v>
      </c>
      <c r="G481" t="str">
        <v xml:space="preserve">0 | </v>
      </c>
      <c r="H481" t="str">
        <v xml:space="preserve">0 | </v>
      </c>
      <c r="I481" t="str">
        <v xml:space="preserve">0 | </v>
      </c>
      <c r="J481" t="str">
        <v xml:space="preserve">0 | </v>
      </c>
      <c r="K481" t="str">
        <v xml:space="preserve">0 | </v>
      </c>
      <c r="L481" t="str">
        <v xml:space="preserve">0 | </v>
      </c>
      <c r="M481" t="str">
        <v xml:space="preserve">0 | </v>
      </c>
      <c r="N481" t="str">
        <v xml:space="preserve">0 | </v>
      </c>
      <c r="O481" t="str">
        <v xml:space="preserve">0 | </v>
      </c>
      <c r="P481" t="str">
        <v xml:space="preserve">0 | </v>
      </c>
      <c r="Q481" t="str">
        <v xml:space="preserve">0 | </v>
      </c>
      <c r="R481" t="str">
        <v xml:space="preserve">0 | </v>
      </c>
      <c r="S481" t="str">
        <v xml:space="preserve">0 | </v>
      </c>
      <c r="T481" t="str">
        <v xml:space="preserve">0 | </v>
      </c>
      <c r="U481" t="str">
        <v xml:space="preserve">0 | </v>
      </c>
      <c r="V481" t="str">
        <v xml:space="preserve">0 | </v>
      </c>
      <c r="W481" t="str">
        <v xml:space="preserve">0 | </v>
      </c>
      <c r="X481" t="str">
        <v xml:space="preserve">0 | </v>
      </c>
      <c r="Y481" t="str">
        <v xml:space="preserve">0 | </v>
      </c>
      <c r="Z481" t="str">
        <v xml:space="preserve">0 | </v>
      </c>
      <c r="AA481" t="str">
        <v xml:space="preserve">0 | </v>
      </c>
      <c r="AB481" t="str">
        <v xml:space="preserve">0 | </v>
      </c>
      <c r="AC481" t="str">
        <v xml:space="preserve">0 | </v>
      </c>
      <c r="AD481" t="str">
        <v xml:space="preserve">0 | </v>
      </c>
      <c r="AE481" t="str">
        <v xml:space="preserve">0 | </v>
      </c>
      <c r="AF481" t="str">
        <v xml:space="preserve">0 | </v>
      </c>
      <c r="AG481" t="str">
        <v xml:space="preserve">0 | </v>
      </c>
      <c r="AH481" t="str">
        <v xml:space="preserve">0 | </v>
      </c>
      <c r="AI481" t="str">
        <v xml:space="preserve">0 | </v>
      </c>
      <c r="AJ481" t="str">
        <v xml:space="preserve">0 | </v>
      </c>
    </row>
    <row r="482" spans="2:36" x14ac:dyDescent="0.25">
      <c r="B482" t="str" cm="1">
        <f t="array" ref="B482:AJ482">TRANSPOSE(_xlfn._xlws.SORT(_xlfn._xlws.FILTER(plantings[planting_level]&amp;" | "&amp;plantings[planting_level_name],plantings[experiment_ID]=A482)))</f>
        <v xml:space="preserve"> | </v>
      </c>
      <c r="C482" t="str">
        <v xml:space="preserve"> | </v>
      </c>
      <c r="D482" t="str">
        <v xml:space="preserve"> | </v>
      </c>
      <c r="E482" t="str">
        <v xml:space="preserve">0 | </v>
      </c>
      <c r="F482" t="str">
        <v xml:space="preserve">0 | </v>
      </c>
      <c r="G482" t="str">
        <v xml:space="preserve">0 | </v>
      </c>
      <c r="H482" t="str">
        <v xml:space="preserve">0 | </v>
      </c>
      <c r="I482" t="str">
        <v xml:space="preserve">0 | </v>
      </c>
      <c r="J482" t="str">
        <v xml:space="preserve">0 | </v>
      </c>
      <c r="K482" t="str">
        <v xml:space="preserve">0 | </v>
      </c>
      <c r="L482" t="str">
        <v xml:space="preserve">0 | </v>
      </c>
      <c r="M482" t="str">
        <v xml:space="preserve">0 | </v>
      </c>
      <c r="N482" t="str">
        <v xml:space="preserve">0 | </v>
      </c>
      <c r="O482" t="str">
        <v xml:space="preserve">0 | </v>
      </c>
      <c r="P482" t="str">
        <v xml:space="preserve">0 | </v>
      </c>
      <c r="Q482" t="str">
        <v xml:space="preserve">0 | </v>
      </c>
      <c r="R482" t="str">
        <v xml:space="preserve">0 | </v>
      </c>
      <c r="S482" t="str">
        <v xml:space="preserve">0 | </v>
      </c>
      <c r="T482" t="str">
        <v xml:space="preserve">0 | </v>
      </c>
      <c r="U482" t="str">
        <v xml:space="preserve">0 | </v>
      </c>
      <c r="V482" t="str">
        <v xml:space="preserve">0 | </v>
      </c>
      <c r="W482" t="str">
        <v xml:space="preserve">0 | </v>
      </c>
      <c r="X482" t="str">
        <v xml:space="preserve">0 | </v>
      </c>
      <c r="Y482" t="str">
        <v xml:space="preserve">0 | </v>
      </c>
      <c r="Z482" t="str">
        <v xml:space="preserve">0 | </v>
      </c>
      <c r="AA482" t="str">
        <v xml:space="preserve">0 | </v>
      </c>
      <c r="AB482" t="str">
        <v xml:space="preserve">0 | </v>
      </c>
      <c r="AC482" t="str">
        <v xml:space="preserve">0 | </v>
      </c>
      <c r="AD482" t="str">
        <v xml:space="preserve">0 | </v>
      </c>
      <c r="AE482" t="str">
        <v xml:space="preserve">0 | </v>
      </c>
      <c r="AF482" t="str">
        <v xml:space="preserve">0 | </v>
      </c>
      <c r="AG482" t="str">
        <v xml:space="preserve">0 | </v>
      </c>
      <c r="AH482" t="str">
        <v xml:space="preserve">0 | </v>
      </c>
      <c r="AI482" t="str">
        <v xml:space="preserve">0 | </v>
      </c>
      <c r="AJ482" t="str">
        <v xml:space="preserve">0 | </v>
      </c>
    </row>
    <row r="483" spans="2:36" x14ac:dyDescent="0.25">
      <c r="B483" t="str" cm="1">
        <f t="array" ref="B483:AJ483">TRANSPOSE(_xlfn._xlws.SORT(_xlfn._xlws.FILTER(plantings[planting_level]&amp;" | "&amp;plantings[planting_level_name],plantings[experiment_ID]=A483)))</f>
        <v xml:space="preserve"> | </v>
      </c>
      <c r="C483" t="str">
        <v xml:space="preserve"> | </v>
      </c>
      <c r="D483" t="str">
        <v xml:space="preserve"> | </v>
      </c>
      <c r="E483" t="str">
        <v xml:space="preserve">0 | </v>
      </c>
      <c r="F483" t="str">
        <v xml:space="preserve">0 | </v>
      </c>
      <c r="G483" t="str">
        <v xml:space="preserve">0 | </v>
      </c>
      <c r="H483" t="str">
        <v xml:space="preserve">0 | </v>
      </c>
      <c r="I483" t="str">
        <v xml:space="preserve">0 | </v>
      </c>
      <c r="J483" t="str">
        <v xml:space="preserve">0 | </v>
      </c>
      <c r="K483" t="str">
        <v xml:space="preserve">0 | </v>
      </c>
      <c r="L483" t="str">
        <v xml:space="preserve">0 | </v>
      </c>
      <c r="M483" t="str">
        <v xml:space="preserve">0 | </v>
      </c>
      <c r="N483" t="str">
        <v xml:space="preserve">0 | </v>
      </c>
      <c r="O483" t="str">
        <v xml:space="preserve">0 | </v>
      </c>
      <c r="P483" t="str">
        <v xml:space="preserve">0 | </v>
      </c>
      <c r="Q483" t="str">
        <v xml:space="preserve">0 | </v>
      </c>
      <c r="R483" t="str">
        <v xml:space="preserve">0 | </v>
      </c>
      <c r="S483" t="str">
        <v xml:space="preserve">0 | </v>
      </c>
      <c r="T483" t="str">
        <v xml:space="preserve">0 | </v>
      </c>
      <c r="U483" t="str">
        <v xml:space="preserve">0 | </v>
      </c>
      <c r="V483" t="str">
        <v xml:space="preserve">0 | </v>
      </c>
      <c r="W483" t="str">
        <v xml:space="preserve">0 | </v>
      </c>
      <c r="X483" t="str">
        <v xml:space="preserve">0 | </v>
      </c>
      <c r="Y483" t="str">
        <v xml:space="preserve">0 | </v>
      </c>
      <c r="Z483" t="str">
        <v xml:space="preserve">0 | </v>
      </c>
      <c r="AA483" t="str">
        <v xml:space="preserve">0 | </v>
      </c>
      <c r="AB483" t="str">
        <v xml:space="preserve">0 | </v>
      </c>
      <c r="AC483" t="str">
        <v xml:space="preserve">0 | </v>
      </c>
      <c r="AD483" t="str">
        <v xml:space="preserve">0 | </v>
      </c>
      <c r="AE483" t="str">
        <v xml:space="preserve">0 | </v>
      </c>
      <c r="AF483" t="str">
        <v xml:space="preserve">0 | </v>
      </c>
      <c r="AG483" t="str">
        <v xml:space="preserve">0 | </v>
      </c>
      <c r="AH483" t="str">
        <v xml:space="preserve">0 | </v>
      </c>
      <c r="AI483" t="str">
        <v xml:space="preserve">0 | </v>
      </c>
      <c r="AJ483" t="str">
        <v xml:space="preserve">0 | </v>
      </c>
    </row>
    <row r="484" spans="2:36" x14ac:dyDescent="0.25">
      <c r="B484" t="str" cm="1">
        <f t="array" ref="B484:AJ484">TRANSPOSE(_xlfn._xlws.SORT(_xlfn._xlws.FILTER(plantings[planting_level]&amp;" | "&amp;plantings[planting_level_name],plantings[experiment_ID]=A484)))</f>
        <v xml:space="preserve"> | </v>
      </c>
      <c r="C484" t="str">
        <v xml:space="preserve"> | </v>
      </c>
      <c r="D484" t="str">
        <v xml:space="preserve"> | </v>
      </c>
      <c r="E484" t="str">
        <v xml:space="preserve">0 | </v>
      </c>
      <c r="F484" t="str">
        <v xml:space="preserve">0 | </v>
      </c>
      <c r="G484" t="str">
        <v xml:space="preserve">0 | </v>
      </c>
      <c r="H484" t="str">
        <v xml:space="preserve">0 | </v>
      </c>
      <c r="I484" t="str">
        <v xml:space="preserve">0 | </v>
      </c>
      <c r="J484" t="str">
        <v xml:space="preserve">0 | </v>
      </c>
      <c r="K484" t="str">
        <v xml:space="preserve">0 | </v>
      </c>
      <c r="L484" t="str">
        <v xml:space="preserve">0 | </v>
      </c>
      <c r="M484" t="str">
        <v xml:space="preserve">0 | </v>
      </c>
      <c r="N484" t="str">
        <v xml:space="preserve">0 | </v>
      </c>
      <c r="O484" t="str">
        <v xml:space="preserve">0 | </v>
      </c>
      <c r="P484" t="str">
        <v xml:space="preserve">0 | </v>
      </c>
      <c r="Q484" t="str">
        <v xml:space="preserve">0 | </v>
      </c>
      <c r="R484" t="str">
        <v xml:space="preserve">0 | </v>
      </c>
      <c r="S484" t="str">
        <v xml:space="preserve">0 | </v>
      </c>
      <c r="T484" t="str">
        <v xml:space="preserve">0 | </v>
      </c>
      <c r="U484" t="str">
        <v xml:space="preserve">0 | </v>
      </c>
      <c r="V484" t="str">
        <v xml:space="preserve">0 | </v>
      </c>
      <c r="W484" t="str">
        <v xml:space="preserve">0 | </v>
      </c>
      <c r="X484" t="str">
        <v xml:space="preserve">0 | </v>
      </c>
      <c r="Y484" t="str">
        <v xml:space="preserve">0 | </v>
      </c>
      <c r="Z484" t="str">
        <v xml:space="preserve">0 | </v>
      </c>
      <c r="AA484" t="str">
        <v xml:space="preserve">0 | </v>
      </c>
      <c r="AB484" t="str">
        <v xml:space="preserve">0 | </v>
      </c>
      <c r="AC484" t="str">
        <v xml:space="preserve">0 | </v>
      </c>
      <c r="AD484" t="str">
        <v xml:space="preserve">0 | </v>
      </c>
      <c r="AE484" t="str">
        <v xml:space="preserve">0 | </v>
      </c>
      <c r="AF484" t="str">
        <v xml:space="preserve">0 | </v>
      </c>
      <c r="AG484" t="str">
        <v xml:space="preserve">0 | </v>
      </c>
      <c r="AH484" t="str">
        <v xml:space="preserve">0 | </v>
      </c>
      <c r="AI484" t="str">
        <v xml:space="preserve">0 | </v>
      </c>
      <c r="AJ484" t="str">
        <v xml:space="preserve">0 | </v>
      </c>
    </row>
    <row r="485" spans="2:36" x14ac:dyDescent="0.25">
      <c r="B485" t="str" cm="1">
        <f t="array" ref="B485:AJ485">TRANSPOSE(_xlfn._xlws.SORT(_xlfn._xlws.FILTER(plantings[planting_level]&amp;" | "&amp;plantings[planting_level_name],plantings[experiment_ID]=A485)))</f>
        <v xml:space="preserve"> | </v>
      </c>
      <c r="C485" t="str">
        <v xml:space="preserve"> | </v>
      </c>
      <c r="D485" t="str">
        <v xml:space="preserve"> | </v>
      </c>
      <c r="E485" t="str">
        <v xml:space="preserve">0 | </v>
      </c>
      <c r="F485" t="str">
        <v xml:space="preserve">0 | </v>
      </c>
      <c r="G485" t="str">
        <v xml:space="preserve">0 | </v>
      </c>
      <c r="H485" t="str">
        <v xml:space="preserve">0 | </v>
      </c>
      <c r="I485" t="str">
        <v xml:space="preserve">0 | </v>
      </c>
      <c r="J485" t="str">
        <v xml:space="preserve">0 | </v>
      </c>
      <c r="K485" t="str">
        <v xml:space="preserve">0 | </v>
      </c>
      <c r="L485" t="str">
        <v xml:space="preserve">0 | </v>
      </c>
      <c r="M485" t="str">
        <v xml:space="preserve">0 | </v>
      </c>
      <c r="N485" t="str">
        <v xml:space="preserve">0 | </v>
      </c>
      <c r="O485" t="str">
        <v xml:space="preserve">0 | </v>
      </c>
      <c r="P485" t="str">
        <v xml:space="preserve">0 | </v>
      </c>
      <c r="Q485" t="str">
        <v xml:space="preserve">0 | </v>
      </c>
      <c r="R485" t="str">
        <v xml:space="preserve">0 | </v>
      </c>
      <c r="S485" t="str">
        <v xml:space="preserve">0 | </v>
      </c>
      <c r="T485" t="str">
        <v xml:space="preserve">0 | </v>
      </c>
      <c r="U485" t="str">
        <v xml:space="preserve">0 | </v>
      </c>
      <c r="V485" t="str">
        <v xml:space="preserve">0 | </v>
      </c>
      <c r="W485" t="str">
        <v xml:space="preserve">0 | </v>
      </c>
      <c r="X485" t="str">
        <v xml:space="preserve">0 | </v>
      </c>
      <c r="Y485" t="str">
        <v xml:space="preserve">0 | </v>
      </c>
      <c r="Z485" t="str">
        <v xml:space="preserve">0 | </v>
      </c>
      <c r="AA485" t="str">
        <v xml:space="preserve">0 | </v>
      </c>
      <c r="AB485" t="str">
        <v xml:space="preserve">0 | </v>
      </c>
      <c r="AC485" t="str">
        <v xml:space="preserve">0 | </v>
      </c>
      <c r="AD485" t="str">
        <v xml:space="preserve">0 | </v>
      </c>
      <c r="AE485" t="str">
        <v xml:space="preserve">0 | </v>
      </c>
      <c r="AF485" t="str">
        <v xml:space="preserve">0 | </v>
      </c>
      <c r="AG485" t="str">
        <v xml:space="preserve">0 | </v>
      </c>
      <c r="AH485" t="str">
        <v xml:space="preserve">0 | </v>
      </c>
      <c r="AI485" t="str">
        <v xml:space="preserve">0 | </v>
      </c>
      <c r="AJ485" t="str">
        <v xml:space="preserve">0 | </v>
      </c>
    </row>
    <row r="486" spans="2:36" x14ac:dyDescent="0.25">
      <c r="B486" t="str" cm="1">
        <f t="array" ref="B486:AJ486">TRANSPOSE(_xlfn._xlws.SORT(_xlfn._xlws.FILTER(plantings[planting_level]&amp;" | "&amp;plantings[planting_level_name],plantings[experiment_ID]=A486)))</f>
        <v xml:space="preserve"> | </v>
      </c>
      <c r="C486" t="str">
        <v xml:space="preserve"> | </v>
      </c>
      <c r="D486" t="str">
        <v xml:space="preserve"> | </v>
      </c>
      <c r="E486" t="str">
        <v xml:space="preserve">0 | </v>
      </c>
      <c r="F486" t="str">
        <v xml:space="preserve">0 | </v>
      </c>
      <c r="G486" t="str">
        <v xml:space="preserve">0 | </v>
      </c>
      <c r="H486" t="str">
        <v xml:space="preserve">0 | </v>
      </c>
      <c r="I486" t="str">
        <v xml:space="preserve">0 | </v>
      </c>
      <c r="J486" t="str">
        <v xml:space="preserve">0 | </v>
      </c>
      <c r="K486" t="str">
        <v xml:space="preserve">0 | </v>
      </c>
      <c r="L486" t="str">
        <v xml:space="preserve">0 | </v>
      </c>
      <c r="M486" t="str">
        <v xml:space="preserve">0 | </v>
      </c>
      <c r="N486" t="str">
        <v xml:space="preserve">0 | </v>
      </c>
      <c r="O486" t="str">
        <v xml:space="preserve">0 | </v>
      </c>
      <c r="P486" t="str">
        <v xml:space="preserve">0 | </v>
      </c>
      <c r="Q486" t="str">
        <v xml:space="preserve">0 | </v>
      </c>
      <c r="R486" t="str">
        <v xml:space="preserve">0 | </v>
      </c>
      <c r="S486" t="str">
        <v xml:space="preserve">0 | </v>
      </c>
      <c r="T486" t="str">
        <v xml:space="preserve">0 | </v>
      </c>
      <c r="U486" t="str">
        <v xml:space="preserve">0 | </v>
      </c>
      <c r="V486" t="str">
        <v xml:space="preserve">0 | </v>
      </c>
      <c r="W486" t="str">
        <v xml:space="preserve">0 | </v>
      </c>
      <c r="X486" t="str">
        <v xml:space="preserve">0 | </v>
      </c>
      <c r="Y486" t="str">
        <v xml:space="preserve">0 | </v>
      </c>
      <c r="Z486" t="str">
        <v xml:space="preserve">0 | </v>
      </c>
      <c r="AA486" t="str">
        <v xml:space="preserve">0 | </v>
      </c>
      <c r="AB486" t="str">
        <v xml:space="preserve">0 | </v>
      </c>
      <c r="AC486" t="str">
        <v xml:space="preserve">0 | </v>
      </c>
      <c r="AD486" t="str">
        <v xml:space="preserve">0 | </v>
      </c>
      <c r="AE486" t="str">
        <v xml:space="preserve">0 | </v>
      </c>
      <c r="AF486" t="str">
        <v xml:space="preserve">0 | </v>
      </c>
      <c r="AG486" t="str">
        <v xml:space="preserve">0 | </v>
      </c>
      <c r="AH486" t="str">
        <v xml:space="preserve">0 | </v>
      </c>
      <c r="AI486" t="str">
        <v xml:space="preserve">0 | </v>
      </c>
      <c r="AJ486" t="str">
        <v xml:space="preserve">0 | </v>
      </c>
    </row>
    <row r="487" spans="2:36" x14ac:dyDescent="0.25">
      <c r="B487" t="str" cm="1">
        <f t="array" ref="B487:AJ487">TRANSPOSE(_xlfn._xlws.SORT(_xlfn._xlws.FILTER(plantings[planting_level]&amp;" | "&amp;plantings[planting_level_name],plantings[experiment_ID]=A487)))</f>
        <v xml:space="preserve"> | </v>
      </c>
      <c r="C487" t="str">
        <v xml:space="preserve"> | </v>
      </c>
      <c r="D487" t="str">
        <v xml:space="preserve"> | </v>
      </c>
      <c r="E487" t="str">
        <v xml:space="preserve">0 | </v>
      </c>
      <c r="F487" t="str">
        <v xml:space="preserve">0 | </v>
      </c>
      <c r="G487" t="str">
        <v xml:space="preserve">0 | </v>
      </c>
      <c r="H487" t="str">
        <v xml:space="preserve">0 | </v>
      </c>
      <c r="I487" t="str">
        <v xml:space="preserve">0 | </v>
      </c>
      <c r="J487" t="str">
        <v xml:space="preserve">0 | </v>
      </c>
      <c r="K487" t="str">
        <v xml:space="preserve">0 | </v>
      </c>
      <c r="L487" t="str">
        <v xml:space="preserve">0 | </v>
      </c>
      <c r="M487" t="str">
        <v xml:space="preserve">0 | </v>
      </c>
      <c r="N487" t="str">
        <v xml:space="preserve">0 | </v>
      </c>
      <c r="O487" t="str">
        <v xml:space="preserve">0 | </v>
      </c>
      <c r="P487" t="str">
        <v xml:space="preserve">0 | </v>
      </c>
      <c r="Q487" t="str">
        <v xml:space="preserve">0 | </v>
      </c>
      <c r="R487" t="str">
        <v xml:space="preserve">0 | </v>
      </c>
      <c r="S487" t="str">
        <v xml:space="preserve">0 | </v>
      </c>
      <c r="T487" t="str">
        <v xml:space="preserve">0 | </v>
      </c>
      <c r="U487" t="str">
        <v xml:space="preserve">0 | </v>
      </c>
      <c r="V487" t="str">
        <v xml:space="preserve">0 | </v>
      </c>
      <c r="W487" t="str">
        <v xml:space="preserve">0 | </v>
      </c>
      <c r="X487" t="str">
        <v xml:space="preserve">0 | </v>
      </c>
      <c r="Y487" t="str">
        <v xml:space="preserve">0 | </v>
      </c>
      <c r="Z487" t="str">
        <v xml:space="preserve">0 | </v>
      </c>
      <c r="AA487" t="str">
        <v xml:space="preserve">0 | </v>
      </c>
      <c r="AB487" t="str">
        <v xml:space="preserve">0 | </v>
      </c>
      <c r="AC487" t="str">
        <v xml:space="preserve">0 | </v>
      </c>
      <c r="AD487" t="str">
        <v xml:space="preserve">0 | </v>
      </c>
      <c r="AE487" t="str">
        <v xml:space="preserve">0 | </v>
      </c>
      <c r="AF487" t="str">
        <v xml:space="preserve">0 | </v>
      </c>
      <c r="AG487" t="str">
        <v xml:space="preserve">0 | </v>
      </c>
      <c r="AH487" t="str">
        <v xml:space="preserve">0 | </v>
      </c>
      <c r="AI487" t="str">
        <v xml:space="preserve">0 | </v>
      </c>
      <c r="AJ487" t="str">
        <v xml:space="preserve">0 | </v>
      </c>
    </row>
    <row r="488" spans="2:36" x14ac:dyDescent="0.25">
      <c r="B488" t="str" cm="1">
        <f t="array" ref="B488:AJ488">TRANSPOSE(_xlfn._xlws.SORT(_xlfn._xlws.FILTER(plantings[planting_level]&amp;" | "&amp;plantings[planting_level_name],plantings[experiment_ID]=A488)))</f>
        <v xml:space="preserve"> | </v>
      </c>
      <c r="C488" t="str">
        <v xml:space="preserve"> | </v>
      </c>
      <c r="D488" t="str">
        <v xml:space="preserve"> | </v>
      </c>
      <c r="E488" t="str">
        <v xml:space="preserve">0 | </v>
      </c>
      <c r="F488" t="str">
        <v xml:space="preserve">0 | </v>
      </c>
      <c r="G488" t="str">
        <v xml:space="preserve">0 | </v>
      </c>
      <c r="H488" t="str">
        <v xml:space="preserve">0 | </v>
      </c>
      <c r="I488" t="str">
        <v xml:space="preserve">0 | </v>
      </c>
      <c r="J488" t="str">
        <v xml:space="preserve">0 | </v>
      </c>
      <c r="K488" t="str">
        <v xml:space="preserve">0 | </v>
      </c>
      <c r="L488" t="str">
        <v xml:space="preserve">0 | </v>
      </c>
      <c r="M488" t="str">
        <v xml:space="preserve">0 | </v>
      </c>
      <c r="N488" t="str">
        <v xml:space="preserve">0 | </v>
      </c>
      <c r="O488" t="str">
        <v xml:space="preserve">0 | </v>
      </c>
      <c r="P488" t="str">
        <v xml:space="preserve">0 | </v>
      </c>
      <c r="Q488" t="str">
        <v xml:space="preserve">0 | </v>
      </c>
      <c r="R488" t="str">
        <v xml:space="preserve">0 | </v>
      </c>
      <c r="S488" t="str">
        <v xml:space="preserve">0 | </v>
      </c>
      <c r="T488" t="str">
        <v xml:space="preserve">0 | </v>
      </c>
      <c r="U488" t="str">
        <v xml:space="preserve">0 | </v>
      </c>
      <c r="V488" t="str">
        <v xml:space="preserve">0 | </v>
      </c>
      <c r="W488" t="str">
        <v xml:space="preserve">0 | </v>
      </c>
      <c r="X488" t="str">
        <v xml:space="preserve">0 | </v>
      </c>
      <c r="Y488" t="str">
        <v xml:space="preserve">0 | </v>
      </c>
      <c r="Z488" t="str">
        <v xml:space="preserve">0 | </v>
      </c>
      <c r="AA488" t="str">
        <v xml:space="preserve">0 | </v>
      </c>
      <c r="AB488" t="str">
        <v xml:space="preserve">0 | </v>
      </c>
      <c r="AC488" t="str">
        <v xml:space="preserve">0 | </v>
      </c>
      <c r="AD488" t="str">
        <v xml:space="preserve">0 | </v>
      </c>
      <c r="AE488" t="str">
        <v xml:space="preserve">0 | </v>
      </c>
      <c r="AF488" t="str">
        <v xml:space="preserve">0 | </v>
      </c>
      <c r="AG488" t="str">
        <v xml:space="preserve">0 | </v>
      </c>
      <c r="AH488" t="str">
        <v xml:space="preserve">0 | </v>
      </c>
      <c r="AI488" t="str">
        <v xml:space="preserve">0 | </v>
      </c>
      <c r="AJ488" t="str">
        <v xml:space="preserve">0 | </v>
      </c>
    </row>
    <row r="489" spans="2:36" x14ac:dyDescent="0.25">
      <c r="B489" t="str" cm="1">
        <f t="array" ref="B489:AJ489">TRANSPOSE(_xlfn._xlws.SORT(_xlfn._xlws.FILTER(plantings[planting_level]&amp;" | "&amp;plantings[planting_level_name],plantings[experiment_ID]=A489)))</f>
        <v xml:space="preserve"> | </v>
      </c>
      <c r="C489" t="str">
        <v xml:space="preserve"> | </v>
      </c>
      <c r="D489" t="str">
        <v xml:space="preserve"> | </v>
      </c>
      <c r="E489" t="str">
        <v xml:space="preserve">0 | </v>
      </c>
      <c r="F489" t="str">
        <v xml:space="preserve">0 | </v>
      </c>
      <c r="G489" t="str">
        <v xml:space="preserve">0 | </v>
      </c>
      <c r="H489" t="str">
        <v xml:space="preserve">0 | </v>
      </c>
      <c r="I489" t="str">
        <v xml:space="preserve">0 | </v>
      </c>
      <c r="J489" t="str">
        <v xml:space="preserve">0 | </v>
      </c>
      <c r="K489" t="str">
        <v xml:space="preserve">0 | </v>
      </c>
      <c r="L489" t="str">
        <v xml:space="preserve">0 | </v>
      </c>
      <c r="M489" t="str">
        <v xml:space="preserve">0 | </v>
      </c>
      <c r="N489" t="str">
        <v xml:space="preserve">0 | </v>
      </c>
      <c r="O489" t="str">
        <v xml:space="preserve">0 | </v>
      </c>
      <c r="P489" t="str">
        <v xml:space="preserve">0 | </v>
      </c>
      <c r="Q489" t="str">
        <v xml:space="preserve">0 | </v>
      </c>
      <c r="R489" t="str">
        <v xml:space="preserve">0 | </v>
      </c>
      <c r="S489" t="str">
        <v xml:space="preserve">0 | </v>
      </c>
      <c r="T489" t="str">
        <v xml:space="preserve">0 | </v>
      </c>
      <c r="U489" t="str">
        <v xml:space="preserve">0 | </v>
      </c>
      <c r="V489" t="str">
        <v xml:space="preserve">0 | </v>
      </c>
      <c r="W489" t="str">
        <v xml:space="preserve">0 | </v>
      </c>
      <c r="X489" t="str">
        <v xml:space="preserve">0 | </v>
      </c>
      <c r="Y489" t="str">
        <v xml:space="preserve">0 | </v>
      </c>
      <c r="Z489" t="str">
        <v xml:space="preserve">0 | </v>
      </c>
      <c r="AA489" t="str">
        <v xml:space="preserve">0 | </v>
      </c>
      <c r="AB489" t="str">
        <v xml:space="preserve">0 | </v>
      </c>
      <c r="AC489" t="str">
        <v xml:space="preserve">0 | </v>
      </c>
      <c r="AD489" t="str">
        <v xml:space="preserve">0 | </v>
      </c>
      <c r="AE489" t="str">
        <v xml:space="preserve">0 | </v>
      </c>
      <c r="AF489" t="str">
        <v xml:space="preserve">0 | </v>
      </c>
      <c r="AG489" t="str">
        <v xml:space="preserve">0 | </v>
      </c>
      <c r="AH489" t="str">
        <v xml:space="preserve">0 | </v>
      </c>
      <c r="AI489" t="str">
        <v xml:space="preserve">0 | </v>
      </c>
      <c r="AJ489" t="str">
        <v xml:space="preserve">0 | </v>
      </c>
    </row>
    <row r="490" spans="2:36" x14ac:dyDescent="0.25">
      <c r="B490" t="str" cm="1">
        <f t="array" ref="B490:AJ490">TRANSPOSE(_xlfn._xlws.SORT(_xlfn._xlws.FILTER(plantings[planting_level]&amp;" | "&amp;plantings[planting_level_name],plantings[experiment_ID]=A490)))</f>
        <v xml:space="preserve"> | </v>
      </c>
      <c r="C490" t="str">
        <v xml:space="preserve"> | </v>
      </c>
      <c r="D490" t="str">
        <v xml:space="preserve"> | </v>
      </c>
      <c r="E490" t="str">
        <v xml:space="preserve">0 | </v>
      </c>
      <c r="F490" t="str">
        <v xml:space="preserve">0 | </v>
      </c>
      <c r="G490" t="str">
        <v xml:space="preserve">0 | </v>
      </c>
      <c r="H490" t="str">
        <v xml:space="preserve">0 | </v>
      </c>
      <c r="I490" t="str">
        <v xml:space="preserve">0 | </v>
      </c>
      <c r="J490" t="str">
        <v xml:space="preserve">0 | </v>
      </c>
      <c r="K490" t="str">
        <v xml:space="preserve">0 | </v>
      </c>
      <c r="L490" t="str">
        <v xml:space="preserve">0 | </v>
      </c>
      <c r="M490" t="str">
        <v xml:space="preserve">0 | </v>
      </c>
      <c r="N490" t="str">
        <v xml:space="preserve">0 | </v>
      </c>
      <c r="O490" t="str">
        <v xml:space="preserve">0 | </v>
      </c>
      <c r="P490" t="str">
        <v xml:space="preserve">0 | </v>
      </c>
      <c r="Q490" t="str">
        <v xml:space="preserve">0 | </v>
      </c>
      <c r="R490" t="str">
        <v xml:space="preserve">0 | </v>
      </c>
      <c r="S490" t="str">
        <v xml:space="preserve">0 | </v>
      </c>
      <c r="T490" t="str">
        <v xml:space="preserve">0 | </v>
      </c>
      <c r="U490" t="str">
        <v xml:space="preserve">0 | </v>
      </c>
      <c r="V490" t="str">
        <v xml:space="preserve">0 | </v>
      </c>
      <c r="W490" t="str">
        <v xml:space="preserve">0 | </v>
      </c>
      <c r="X490" t="str">
        <v xml:space="preserve">0 | </v>
      </c>
      <c r="Y490" t="str">
        <v xml:space="preserve">0 | </v>
      </c>
      <c r="Z490" t="str">
        <v xml:space="preserve">0 | </v>
      </c>
      <c r="AA490" t="str">
        <v xml:space="preserve">0 | </v>
      </c>
      <c r="AB490" t="str">
        <v xml:space="preserve">0 | </v>
      </c>
      <c r="AC490" t="str">
        <v xml:space="preserve">0 | </v>
      </c>
      <c r="AD490" t="str">
        <v xml:space="preserve">0 | </v>
      </c>
      <c r="AE490" t="str">
        <v xml:space="preserve">0 | </v>
      </c>
      <c r="AF490" t="str">
        <v xml:space="preserve">0 | </v>
      </c>
      <c r="AG490" t="str">
        <v xml:space="preserve">0 | </v>
      </c>
      <c r="AH490" t="str">
        <v xml:space="preserve">0 | </v>
      </c>
      <c r="AI490" t="str">
        <v xml:space="preserve">0 | </v>
      </c>
      <c r="AJ490" t="str">
        <v xml:space="preserve">0 | </v>
      </c>
    </row>
    <row r="491" spans="2:36" x14ac:dyDescent="0.25">
      <c r="B491" t="str" cm="1">
        <f t="array" ref="B491:AJ491">TRANSPOSE(_xlfn._xlws.SORT(_xlfn._xlws.FILTER(plantings[planting_level]&amp;" | "&amp;plantings[planting_level_name],plantings[experiment_ID]=A491)))</f>
        <v xml:space="preserve"> | </v>
      </c>
      <c r="C491" t="str">
        <v xml:space="preserve"> | </v>
      </c>
      <c r="D491" t="str">
        <v xml:space="preserve"> | </v>
      </c>
      <c r="E491" t="str">
        <v xml:space="preserve">0 | </v>
      </c>
      <c r="F491" t="str">
        <v xml:space="preserve">0 | </v>
      </c>
      <c r="G491" t="str">
        <v xml:space="preserve">0 | </v>
      </c>
      <c r="H491" t="str">
        <v xml:space="preserve">0 | </v>
      </c>
      <c r="I491" t="str">
        <v xml:space="preserve">0 | </v>
      </c>
      <c r="J491" t="str">
        <v xml:space="preserve">0 | </v>
      </c>
      <c r="K491" t="str">
        <v xml:space="preserve">0 | </v>
      </c>
      <c r="L491" t="str">
        <v xml:space="preserve">0 | </v>
      </c>
      <c r="M491" t="str">
        <v xml:space="preserve">0 | </v>
      </c>
      <c r="N491" t="str">
        <v xml:space="preserve">0 | </v>
      </c>
      <c r="O491" t="str">
        <v xml:space="preserve">0 | </v>
      </c>
      <c r="P491" t="str">
        <v xml:space="preserve">0 | </v>
      </c>
      <c r="Q491" t="str">
        <v xml:space="preserve">0 | </v>
      </c>
      <c r="R491" t="str">
        <v xml:space="preserve">0 | </v>
      </c>
      <c r="S491" t="str">
        <v xml:space="preserve">0 | </v>
      </c>
      <c r="T491" t="str">
        <v xml:space="preserve">0 | </v>
      </c>
      <c r="U491" t="str">
        <v xml:space="preserve">0 | </v>
      </c>
      <c r="V491" t="str">
        <v xml:space="preserve">0 | </v>
      </c>
      <c r="W491" t="str">
        <v xml:space="preserve">0 | </v>
      </c>
      <c r="X491" t="str">
        <v xml:space="preserve">0 | </v>
      </c>
      <c r="Y491" t="str">
        <v xml:space="preserve">0 | </v>
      </c>
      <c r="Z491" t="str">
        <v xml:space="preserve">0 | </v>
      </c>
      <c r="AA491" t="str">
        <v xml:space="preserve">0 | </v>
      </c>
      <c r="AB491" t="str">
        <v xml:space="preserve">0 | </v>
      </c>
      <c r="AC491" t="str">
        <v xml:space="preserve">0 | </v>
      </c>
      <c r="AD491" t="str">
        <v xml:space="preserve">0 | </v>
      </c>
      <c r="AE491" t="str">
        <v xml:space="preserve">0 | </v>
      </c>
      <c r="AF491" t="str">
        <v xml:space="preserve">0 | </v>
      </c>
      <c r="AG491" t="str">
        <v xml:space="preserve">0 | </v>
      </c>
      <c r="AH491" t="str">
        <v xml:space="preserve">0 | </v>
      </c>
      <c r="AI491" t="str">
        <v xml:space="preserve">0 | </v>
      </c>
      <c r="AJ491" t="str">
        <v xml:space="preserve">0 | </v>
      </c>
    </row>
    <row r="492" spans="2:36" x14ac:dyDescent="0.25">
      <c r="B492" t="str" cm="1">
        <f t="array" ref="B492:AJ492">TRANSPOSE(_xlfn._xlws.SORT(_xlfn._xlws.FILTER(plantings[planting_level]&amp;" | "&amp;plantings[planting_level_name],plantings[experiment_ID]=A492)))</f>
        <v xml:space="preserve"> | </v>
      </c>
      <c r="C492" t="str">
        <v xml:space="preserve"> | </v>
      </c>
      <c r="D492" t="str">
        <v xml:space="preserve"> | </v>
      </c>
      <c r="E492" t="str">
        <v xml:space="preserve">0 | </v>
      </c>
      <c r="F492" t="str">
        <v xml:space="preserve">0 | </v>
      </c>
      <c r="G492" t="str">
        <v xml:space="preserve">0 | </v>
      </c>
      <c r="H492" t="str">
        <v xml:space="preserve">0 | </v>
      </c>
      <c r="I492" t="str">
        <v xml:space="preserve">0 | </v>
      </c>
      <c r="J492" t="str">
        <v xml:space="preserve">0 | </v>
      </c>
      <c r="K492" t="str">
        <v xml:space="preserve">0 | </v>
      </c>
      <c r="L492" t="str">
        <v xml:space="preserve">0 | </v>
      </c>
      <c r="M492" t="str">
        <v xml:space="preserve">0 | </v>
      </c>
      <c r="N492" t="str">
        <v xml:space="preserve">0 | </v>
      </c>
      <c r="O492" t="str">
        <v xml:space="preserve">0 | </v>
      </c>
      <c r="P492" t="str">
        <v xml:space="preserve">0 | </v>
      </c>
      <c r="Q492" t="str">
        <v xml:space="preserve">0 | </v>
      </c>
      <c r="R492" t="str">
        <v xml:space="preserve">0 | </v>
      </c>
      <c r="S492" t="str">
        <v xml:space="preserve">0 | </v>
      </c>
      <c r="T492" t="str">
        <v xml:space="preserve">0 | </v>
      </c>
      <c r="U492" t="str">
        <v xml:space="preserve">0 | </v>
      </c>
      <c r="V492" t="str">
        <v xml:space="preserve">0 | </v>
      </c>
      <c r="W492" t="str">
        <v xml:space="preserve">0 | </v>
      </c>
      <c r="X492" t="str">
        <v xml:space="preserve">0 | </v>
      </c>
      <c r="Y492" t="str">
        <v xml:space="preserve">0 | </v>
      </c>
      <c r="Z492" t="str">
        <v xml:space="preserve">0 | </v>
      </c>
      <c r="AA492" t="str">
        <v xml:space="preserve">0 | </v>
      </c>
      <c r="AB492" t="str">
        <v xml:space="preserve">0 | </v>
      </c>
      <c r="AC492" t="str">
        <v xml:space="preserve">0 | </v>
      </c>
      <c r="AD492" t="str">
        <v xml:space="preserve">0 | </v>
      </c>
      <c r="AE492" t="str">
        <v xml:space="preserve">0 | </v>
      </c>
      <c r="AF492" t="str">
        <v xml:space="preserve">0 | </v>
      </c>
      <c r="AG492" t="str">
        <v xml:space="preserve">0 | </v>
      </c>
      <c r="AH492" t="str">
        <v xml:space="preserve">0 | </v>
      </c>
      <c r="AI492" t="str">
        <v xml:space="preserve">0 | </v>
      </c>
      <c r="AJ492" t="str">
        <v xml:space="preserve">0 | </v>
      </c>
    </row>
    <row r="493" spans="2:36" x14ac:dyDescent="0.25">
      <c r="B493" t="str" cm="1">
        <f t="array" ref="B493:AJ493">TRANSPOSE(_xlfn._xlws.SORT(_xlfn._xlws.FILTER(plantings[planting_level]&amp;" | "&amp;plantings[planting_level_name],plantings[experiment_ID]=A493)))</f>
        <v xml:space="preserve"> | </v>
      </c>
      <c r="C493" t="str">
        <v xml:space="preserve"> | </v>
      </c>
      <c r="D493" t="str">
        <v xml:space="preserve"> | </v>
      </c>
      <c r="E493" t="str">
        <v xml:space="preserve">0 | </v>
      </c>
      <c r="F493" t="str">
        <v xml:space="preserve">0 | </v>
      </c>
      <c r="G493" t="str">
        <v xml:space="preserve">0 | </v>
      </c>
      <c r="H493" t="str">
        <v xml:space="preserve">0 | </v>
      </c>
      <c r="I493" t="str">
        <v xml:space="preserve">0 | </v>
      </c>
      <c r="J493" t="str">
        <v xml:space="preserve">0 | </v>
      </c>
      <c r="K493" t="str">
        <v xml:space="preserve">0 | </v>
      </c>
      <c r="L493" t="str">
        <v xml:space="preserve">0 | </v>
      </c>
      <c r="M493" t="str">
        <v xml:space="preserve">0 | </v>
      </c>
      <c r="N493" t="str">
        <v xml:space="preserve">0 | </v>
      </c>
      <c r="O493" t="str">
        <v xml:space="preserve">0 | </v>
      </c>
      <c r="P493" t="str">
        <v xml:space="preserve">0 | </v>
      </c>
      <c r="Q493" t="str">
        <v xml:space="preserve">0 | </v>
      </c>
      <c r="R493" t="str">
        <v xml:space="preserve">0 | </v>
      </c>
      <c r="S493" t="str">
        <v xml:space="preserve">0 | </v>
      </c>
      <c r="T493" t="str">
        <v xml:space="preserve">0 | </v>
      </c>
      <c r="U493" t="str">
        <v xml:space="preserve">0 | </v>
      </c>
      <c r="V493" t="str">
        <v xml:space="preserve">0 | </v>
      </c>
      <c r="W493" t="str">
        <v xml:space="preserve">0 | </v>
      </c>
      <c r="X493" t="str">
        <v xml:space="preserve">0 | </v>
      </c>
      <c r="Y493" t="str">
        <v xml:space="preserve">0 | </v>
      </c>
      <c r="Z493" t="str">
        <v xml:space="preserve">0 | </v>
      </c>
      <c r="AA493" t="str">
        <v xml:space="preserve">0 | </v>
      </c>
      <c r="AB493" t="str">
        <v xml:space="preserve">0 | </v>
      </c>
      <c r="AC493" t="str">
        <v xml:space="preserve">0 | </v>
      </c>
      <c r="AD493" t="str">
        <v xml:space="preserve">0 | </v>
      </c>
      <c r="AE493" t="str">
        <v xml:space="preserve">0 | </v>
      </c>
      <c r="AF493" t="str">
        <v xml:space="preserve">0 | </v>
      </c>
      <c r="AG493" t="str">
        <v xml:space="preserve">0 | </v>
      </c>
      <c r="AH493" t="str">
        <v xml:space="preserve">0 | </v>
      </c>
      <c r="AI493" t="str">
        <v xml:space="preserve">0 | </v>
      </c>
      <c r="AJ493" t="str">
        <v xml:space="preserve">0 | </v>
      </c>
    </row>
    <row r="494" spans="2:36" x14ac:dyDescent="0.25">
      <c r="B494" t="str" cm="1">
        <f t="array" ref="B494:AJ494">TRANSPOSE(_xlfn._xlws.SORT(_xlfn._xlws.FILTER(plantings[planting_level]&amp;" | "&amp;plantings[planting_level_name],plantings[experiment_ID]=A494)))</f>
        <v xml:space="preserve"> | </v>
      </c>
      <c r="C494" t="str">
        <v xml:space="preserve"> | </v>
      </c>
      <c r="D494" t="str">
        <v xml:space="preserve"> | </v>
      </c>
      <c r="E494" t="str">
        <v xml:space="preserve">0 | </v>
      </c>
      <c r="F494" t="str">
        <v xml:space="preserve">0 | </v>
      </c>
      <c r="G494" t="str">
        <v xml:space="preserve">0 | </v>
      </c>
      <c r="H494" t="str">
        <v xml:space="preserve">0 | </v>
      </c>
      <c r="I494" t="str">
        <v xml:space="preserve">0 | </v>
      </c>
      <c r="J494" t="str">
        <v xml:space="preserve">0 | </v>
      </c>
      <c r="K494" t="str">
        <v xml:space="preserve">0 | </v>
      </c>
      <c r="L494" t="str">
        <v xml:space="preserve">0 | </v>
      </c>
      <c r="M494" t="str">
        <v xml:space="preserve">0 | </v>
      </c>
      <c r="N494" t="str">
        <v xml:space="preserve">0 | </v>
      </c>
      <c r="O494" t="str">
        <v xml:space="preserve">0 | </v>
      </c>
      <c r="P494" t="str">
        <v xml:space="preserve">0 | </v>
      </c>
      <c r="Q494" t="str">
        <v xml:space="preserve">0 | </v>
      </c>
      <c r="R494" t="str">
        <v xml:space="preserve">0 | </v>
      </c>
      <c r="S494" t="str">
        <v xml:space="preserve">0 | </v>
      </c>
      <c r="T494" t="str">
        <v xml:space="preserve">0 | </v>
      </c>
      <c r="U494" t="str">
        <v xml:space="preserve">0 | </v>
      </c>
      <c r="V494" t="str">
        <v xml:space="preserve">0 | </v>
      </c>
      <c r="W494" t="str">
        <v xml:space="preserve">0 | </v>
      </c>
      <c r="X494" t="str">
        <v xml:space="preserve">0 | </v>
      </c>
      <c r="Y494" t="str">
        <v xml:space="preserve">0 | </v>
      </c>
      <c r="Z494" t="str">
        <v xml:space="preserve">0 | </v>
      </c>
      <c r="AA494" t="str">
        <v xml:space="preserve">0 | </v>
      </c>
      <c r="AB494" t="str">
        <v xml:space="preserve">0 | </v>
      </c>
      <c r="AC494" t="str">
        <v xml:space="preserve">0 | </v>
      </c>
      <c r="AD494" t="str">
        <v xml:space="preserve">0 | </v>
      </c>
      <c r="AE494" t="str">
        <v xml:space="preserve">0 | </v>
      </c>
      <c r="AF494" t="str">
        <v xml:space="preserve">0 | </v>
      </c>
      <c r="AG494" t="str">
        <v xml:space="preserve">0 | </v>
      </c>
      <c r="AH494" t="str">
        <v xml:space="preserve">0 | </v>
      </c>
      <c r="AI494" t="str">
        <v xml:space="preserve">0 | </v>
      </c>
      <c r="AJ494" t="str">
        <v xml:space="preserve">0 | </v>
      </c>
    </row>
    <row r="495" spans="2:36" x14ac:dyDescent="0.25">
      <c r="B495" t="str" cm="1">
        <f t="array" ref="B495:AJ495">TRANSPOSE(_xlfn._xlws.SORT(_xlfn._xlws.FILTER(plantings[planting_level]&amp;" | "&amp;plantings[planting_level_name],plantings[experiment_ID]=A495)))</f>
        <v xml:space="preserve"> | </v>
      </c>
      <c r="C495" t="str">
        <v xml:space="preserve"> | </v>
      </c>
      <c r="D495" t="str">
        <v xml:space="preserve"> | </v>
      </c>
      <c r="E495" t="str">
        <v xml:space="preserve">0 | </v>
      </c>
      <c r="F495" t="str">
        <v xml:space="preserve">0 | </v>
      </c>
      <c r="G495" t="str">
        <v xml:space="preserve">0 | </v>
      </c>
      <c r="H495" t="str">
        <v xml:space="preserve">0 | </v>
      </c>
      <c r="I495" t="str">
        <v xml:space="preserve">0 | </v>
      </c>
      <c r="J495" t="str">
        <v xml:space="preserve">0 | </v>
      </c>
      <c r="K495" t="str">
        <v xml:space="preserve">0 | </v>
      </c>
      <c r="L495" t="str">
        <v xml:space="preserve">0 | </v>
      </c>
      <c r="M495" t="str">
        <v xml:space="preserve">0 | </v>
      </c>
      <c r="N495" t="str">
        <v xml:space="preserve">0 | </v>
      </c>
      <c r="O495" t="str">
        <v xml:space="preserve">0 | </v>
      </c>
      <c r="P495" t="str">
        <v xml:space="preserve">0 | </v>
      </c>
      <c r="Q495" t="str">
        <v xml:space="preserve">0 | </v>
      </c>
      <c r="R495" t="str">
        <v xml:space="preserve">0 | </v>
      </c>
      <c r="S495" t="str">
        <v xml:space="preserve">0 | </v>
      </c>
      <c r="T495" t="str">
        <v xml:space="preserve">0 | </v>
      </c>
      <c r="U495" t="str">
        <v xml:space="preserve">0 | </v>
      </c>
      <c r="V495" t="str">
        <v xml:space="preserve">0 | </v>
      </c>
      <c r="W495" t="str">
        <v xml:space="preserve">0 | </v>
      </c>
      <c r="X495" t="str">
        <v xml:space="preserve">0 | </v>
      </c>
      <c r="Y495" t="str">
        <v xml:space="preserve">0 | </v>
      </c>
      <c r="Z495" t="str">
        <v xml:space="preserve">0 | </v>
      </c>
      <c r="AA495" t="str">
        <v xml:space="preserve">0 | </v>
      </c>
      <c r="AB495" t="str">
        <v xml:space="preserve">0 | </v>
      </c>
      <c r="AC495" t="str">
        <v xml:space="preserve">0 | </v>
      </c>
      <c r="AD495" t="str">
        <v xml:space="preserve">0 | </v>
      </c>
      <c r="AE495" t="str">
        <v xml:space="preserve">0 | </v>
      </c>
      <c r="AF495" t="str">
        <v xml:space="preserve">0 | </v>
      </c>
      <c r="AG495" t="str">
        <v xml:space="preserve">0 | </v>
      </c>
      <c r="AH495" t="str">
        <v xml:space="preserve">0 | </v>
      </c>
      <c r="AI495" t="str">
        <v xml:space="preserve">0 | </v>
      </c>
      <c r="AJ495" t="str">
        <v xml:space="preserve">0 | </v>
      </c>
    </row>
    <row r="496" spans="2:36" x14ac:dyDescent="0.25">
      <c r="B496" t="str" cm="1">
        <f t="array" ref="B496:AJ496">TRANSPOSE(_xlfn._xlws.SORT(_xlfn._xlws.FILTER(plantings[planting_level]&amp;" | "&amp;plantings[planting_level_name],plantings[experiment_ID]=A496)))</f>
        <v xml:space="preserve"> | </v>
      </c>
      <c r="C496" t="str">
        <v xml:space="preserve"> | </v>
      </c>
      <c r="D496" t="str">
        <v xml:space="preserve"> | </v>
      </c>
      <c r="E496" t="str">
        <v xml:space="preserve">0 | </v>
      </c>
      <c r="F496" t="str">
        <v xml:space="preserve">0 | </v>
      </c>
      <c r="G496" t="str">
        <v xml:space="preserve">0 | </v>
      </c>
      <c r="H496" t="str">
        <v xml:space="preserve">0 | </v>
      </c>
      <c r="I496" t="str">
        <v xml:space="preserve">0 | </v>
      </c>
      <c r="J496" t="str">
        <v xml:space="preserve">0 | </v>
      </c>
      <c r="K496" t="str">
        <v xml:space="preserve">0 | </v>
      </c>
      <c r="L496" t="str">
        <v xml:space="preserve">0 | </v>
      </c>
      <c r="M496" t="str">
        <v xml:space="preserve">0 | </v>
      </c>
      <c r="N496" t="str">
        <v xml:space="preserve">0 | </v>
      </c>
      <c r="O496" t="str">
        <v xml:space="preserve">0 | </v>
      </c>
      <c r="P496" t="str">
        <v xml:space="preserve">0 | </v>
      </c>
      <c r="Q496" t="str">
        <v xml:space="preserve">0 | </v>
      </c>
      <c r="R496" t="str">
        <v xml:space="preserve">0 | </v>
      </c>
      <c r="S496" t="str">
        <v xml:space="preserve">0 | </v>
      </c>
      <c r="T496" t="str">
        <v xml:space="preserve">0 | </v>
      </c>
      <c r="U496" t="str">
        <v xml:space="preserve">0 | </v>
      </c>
      <c r="V496" t="str">
        <v xml:space="preserve">0 | </v>
      </c>
      <c r="W496" t="str">
        <v xml:space="preserve">0 | </v>
      </c>
      <c r="X496" t="str">
        <v xml:space="preserve">0 | </v>
      </c>
      <c r="Y496" t="str">
        <v xml:space="preserve">0 | </v>
      </c>
      <c r="Z496" t="str">
        <v xml:space="preserve">0 | </v>
      </c>
      <c r="AA496" t="str">
        <v xml:space="preserve">0 | </v>
      </c>
      <c r="AB496" t="str">
        <v xml:space="preserve">0 | </v>
      </c>
      <c r="AC496" t="str">
        <v xml:space="preserve">0 | </v>
      </c>
      <c r="AD496" t="str">
        <v xml:space="preserve">0 | </v>
      </c>
      <c r="AE496" t="str">
        <v xml:space="preserve">0 | </v>
      </c>
      <c r="AF496" t="str">
        <v xml:space="preserve">0 | </v>
      </c>
      <c r="AG496" t="str">
        <v xml:space="preserve">0 | </v>
      </c>
      <c r="AH496" t="str">
        <v xml:space="preserve">0 | </v>
      </c>
      <c r="AI496" t="str">
        <v xml:space="preserve">0 | </v>
      </c>
      <c r="AJ496" t="str">
        <v xml:space="preserve">0 | </v>
      </c>
    </row>
    <row r="497" spans="2:36" x14ac:dyDescent="0.25">
      <c r="B497" t="str" cm="1">
        <f t="array" ref="B497:AJ497">TRANSPOSE(_xlfn._xlws.SORT(_xlfn._xlws.FILTER(plantings[planting_level]&amp;" | "&amp;plantings[planting_level_name],plantings[experiment_ID]=A497)))</f>
        <v xml:space="preserve"> | </v>
      </c>
      <c r="C497" t="str">
        <v xml:space="preserve"> | </v>
      </c>
      <c r="D497" t="str">
        <v xml:space="preserve"> | </v>
      </c>
      <c r="E497" t="str">
        <v xml:space="preserve">0 | </v>
      </c>
      <c r="F497" t="str">
        <v xml:space="preserve">0 | </v>
      </c>
      <c r="G497" t="str">
        <v xml:space="preserve">0 | </v>
      </c>
      <c r="H497" t="str">
        <v xml:space="preserve">0 | </v>
      </c>
      <c r="I497" t="str">
        <v xml:space="preserve">0 | </v>
      </c>
      <c r="J497" t="str">
        <v xml:space="preserve">0 | </v>
      </c>
      <c r="K497" t="str">
        <v xml:space="preserve">0 | </v>
      </c>
      <c r="L497" t="str">
        <v xml:space="preserve">0 | </v>
      </c>
      <c r="M497" t="str">
        <v xml:space="preserve">0 | </v>
      </c>
      <c r="N497" t="str">
        <v xml:space="preserve">0 | </v>
      </c>
      <c r="O497" t="str">
        <v xml:space="preserve">0 | </v>
      </c>
      <c r="P497" t="str">
        <v xml:space="preserve">0 | </v>
      </c>
      <c r="Q497" t="str">
        <v xml:space="preserve">0 | </v>
      </c>
      <c r="R497" t="str">
        <v xml:space="preserve">0 | </v>
      </c>
      <c r="S497" t="str">
        <v xml:space="preserve">0 | </v>
      </c>
      <c r="T497" t="str">
        <v xml:space="preserve">0 | </v>
      </c>
      <c r="U497" t="str">
        <v xml:space="preserve">0 | </v>
      </c>
      <c r="V497" t="str">
        <v xml:space="preserve">0 | </v>
      </c>
      <c r="W497" t="str">
        <v xml:space="preserve">0 | </v>
      </c>
      <c r="X497" t="str">
        <v xml:space="preserve">0 | </v>
      </c>
      <c r="Y497" t="str">
        <v xml:space="preserve">0 | </v>
      </c>
      <c r="Z497" t="str">
        <v xml:space="preserve">0 | </v>
      </c>
      <c r="AA497" t="str">
        <v xml:space="preserve">0 | </v>
      </c>
      <c r="AB497" t="str">
        <v xml:space="preserve">0 | </v>
      </c>
      <c r="AC497" t="str">
        <v xml:space="preserve">0 | </v>
      </c>
      <c r="AD497" t="str">
        <v xml:space="preserve">0 | </v>
      </c>
      <c r="AE497" t="str">
        <v xml:space="preserve">0 | </v>
      </c>
      <c r="AF497" t="str">
        <v xml:space="preserve">0 | </v>
      </c>
      <c r="AG497" t="str">
        <v xml:space="preserve">0 | </v>
      </c>
      <c r="AH497" t="str">
        <v xml:space="preserve">0 | </v>
      </c>
      <c r="AI497" t="str">
        <v xml:space="preserve">0 | </v>
      </c>
      <c r="AJ497" t="str">
        <v xml:space="preserve">0 | </v>
      </c>
    </row>
    <row r="498" spans="2:36" x14ac:dyDescent="0.25">
      <c r="B498" t="str" cm="1">
        <f t="array" ref="B498:AJ498">TRANSPOSE(_xlfn._xlws.SORT(_xlfn._xlws.FILTER(plantings[planting_level]&amp;" | "&amp;plantings[planting_level_name],plantings[experiment_ID]=A498)))</f>
        <v xml:space="preserve"> | </v>
      </c>
      <c r="C498" t="str">
        <v xml:space="preserve"> | </v>
      </c>
      <c r="D498" t="str">
        <v xml:space="preserve"> | </v>
      </c>
      <c r="E498" t="str">
        <v xml:space="preserve">0 | </v>
      </c>
      <c r="F498" t="str">
        <v xml:space="preserve">0 | </v>
      </c>
      <c r="G498" t="str">
        <v xml:space="preserve">0 | </v>
      </c>
      <c r="H498" t="str">
        <v xml:space="preserve">0 | </v>
      </c>
      <c r="I498" t="str">
        <v xml:space="preserve">0 | </v>
      </c>
      <c r="J498" t="str">
        <v xml:space="preserve">0 | </v>
      </c>
      <c r="K498" t="str">
        <v xml:space="preserve">0 | </v>
      </c>
      <c r="L498" t="str">
        <v xml:space="preserve">0 | </v>
      </c>
      <c r="M498" t="str">
        <v xml:space="preserve">0 | </v>
      </c>
      <c r="N498" t="str">
        <v xml:space="preserve">0 | </v>
      </c>
      <c r="O498" t="str">
        <v xml:space="preserve">0 | </v>
      </c>
      <c r="P498" t="str">
        <v xml:space="preserve">0 | </v>
      </c>
      <c r="Q498" t="str">
        <v xml:space="preserve">0 | </v>
      </c>
      <c r="R498" t="str">
        <v xml:space="preserve">0 | </v>
      </c>
      <c r="S498" t="str">
        <v xml:space="preserve">0 | </v>
      </c>
      <c r="T498" t="str">
        <v xml:space="preserve">0 | </v>
      </c>
      <c r="U498" t="str">
        <v xml:space="preserve">0 | </v>
      </c>
      <c r="V498" t="str">
        <v xml:space="preserve">0 | </v>
      </c>
      <c r="W498" t="str">
        <v xml:space="preserve">0 | </v>
      </c>
      <c r="X498" t="str">
        <v xml:space="preserve">0 | </v>
      </c>
      <c r="Y498" t="str">
        <v xml:space="preserve">0 | </v>
      </c>
      <c r="Z498" t="str">
        <v xml:space="preserve">0 | </v>
      </c>
      <c r="AA498" t="str">
        <v xml:space="preserve">0 | </v>
      </c>
      <c r="AB498" t="str">
        <v xml:space="preserve">0 | </v>
      </c>
      <c r="AC498" t="str">
        <v xml:space="preserve">0 | </v>
      </c>
      <c r="AD498" t="str">
        <v xml:space="preserve">0 | </v>
      </c>
      <c r="AE498" t="str">
        <v xml:space="preserve">0 | </v>
      </c>
      <c r="AF498" t="str">
        <v xml:space="preserve">0 | </v>
      </c>
      <c r="AG498" t="str">
        <v xml:space="preserve">0 | </v>
      </c>
      <c r="AH498" t="str">
        <v xml:space="preserve">0 | </v>
      </c>
      <c r="AI498" t="str">
        <v xml:space="preserve">0 | </v>
      </c>
      <c r="AJ498" t="str">
        <v xml:space="preserve">0 | </v>
      </c>
    </row>
    <row r="499" spans="2:36" x14ac:dyDescent="0.25">
      <c r="B499" t="str" cm="1">
        <f t="array" ref="B499:AJ499">TRANSPOSE(_xlfn._xlws.SORT(_xlfn._xlws.FILTER(plantings[planting_level]&amp;" | "&amp;plantings[planting_level_name],plantings[experiment_ID]=A499)))</f>
        <v xml:space="preserve"> | </v>
      </c>
      <c r="C499" t="str">
        <v xml:space="preserve"> | </v>
      </c>
      <c r="D499" t="str">
        <v xml:space="preserve"> | </v>
      </c>
      <c r="E499" t="str">
        <v xml:space="preserve">0 | </v>
      </c>
      <c r="F499" t="str">
        <v xml:space="preserve">0 | </v>
      </c>
      <c r="G499" t="str">
        <v xml:space="preserve">0 | </v>
      </c>
      <c r="H499" t="str">
        <v xml:space="preserve">0 | </v>
      </c>
      <c r="I499" t="str">
        <v xml:space="preserve">0 | </v>
      </c>
      <c r="J499" t="str">
        <v xml:space="preserve">0 | </v>
      </c>
      <c r="K499" t="str">
        <v xml:space="preserve">0 | </v>
      </c>
      <c r="L499" t="str">
        <v xml:space="preserve">0 | </v>
      </c>
      <c r="M499" t="str">
        <v xml:space="preserve">0 | </v>
      </c>
      <c r="N499" t="str">
        <v xml:space="preserve">0 | </v>
      </c>
      <c r="O499" t="str">
        <v xml:space="preserve">0 | </v>
      </c>
      <c r="P499" t="str">
        <v xml:space="preserve">0 | </v>
      </c>
      <c r="Q499" t="str">
        <v xml:space="preserve">0 | </v>
      </c>
      <c r="R499" t="str">
        <v xml:space="preserve">0 | </v>
      </c>
      <c r="S499" t="str">
        <v xml:space="preserve">0 | </v>
      </c>
      <c r="T499" t="str">
        <v xml:space="preserve">0 | </v>
      </c>
      <c r="U499" t="str">
        <v xml:space="preserve">0 | </v>
      </c>
      <c r="V499" t="str">
        <v xml:space="preserve">0 | </v>
      </c>
      <c r="W499" t="str">
        <v xml:space="preserve">0 | </v>
      </c>
      <c r="X499" t="str">
        <v xml:space="preserve">0 | </v>
      </c>
      <c r="Y499" t="str">
        <v xml:space="preserve">0 | </v>
      </c>
      <c r="Z499" t="str">
        <v xml:space="preserve">0 | </v>
      </c>
      <c r="AA499" t="str">
        <v xml:space="preserve">0 | </v>
      </c>
      <c r="AB499" t="str">
        <v xml:space="preserve">0 | </v>
      </c>
      <c r="AC499" t="str">
        <v xml:space="preserve">0 | </v>
      </c>
      <c r="AD499" t="str">
        <v xml:space="preserve">0 | </v>
      </c>
      <c r="AE499" t="str">
        <v xml:space="preserve">0 | </v>
      </c>
      <c r="AF499" t="str">
        <v xml:space="preserve">0 | </v>
      </c>
      <c r="AG499" t="str">
        <v xml:space="preserve">0 | </v>
      </c>
      <c r="AH499" t="str">
        <v xml:space="preserve">0 | </v>
      </c>
      <c r="AI499" t="str">
        <v xml:space="preserve">0 | </v>
      </c>
      <c r="AJ499" t="str">
        <v xml:space="preserve">0 | </v>
      </c>
    </row>
    <row r="500" spans="2:36" s="107" customFormat="1" x14ac:dyDescent="0.25">
      <c r="B500" s="107" t="str" cm="1">
        <f t="array" ref="B500:AJ500">TRANSPOSE(_xlfn._xlws.SORT(_xlfn._xlws.FILTER(plantings[planting_level]&amp;" | "&amp;plantings[planting_level_name],plantings[experiment_ID]=A500)))</f>
        <v xml:space="preserve"> | </v>
      </c>
      <c r="C500" s="107" t="str">
        <v xml:space="preserve"> | </v>
      </c>
      <c r="D500" s="107" t="str">
        <v xml:space="preserve"> | </v>
      </c>
      <c r="E500" s="107" t="str">
        <v xml:space="preserve">0 | </v>
      </c>
      <c r="F500" s="107" t="str">
        <v xml:space="preserve">0 | </v>
      </c>
      <c r="G500" s="107" t="str">
        <v xml:space="preserve">0 | </v>
      </c>
      <c r="H500" s="107" t="str">
        <v xml:space="preserve">0 | </v>
      </c>
      <c r="I500" s="107" t="str">
        <v xml:space="preserve">0 | </v>
      </c>
      <c r="J500" s="107" t="str">
        <v xml:space="preserve">0 | </v>
      </c>
      <c r="K500" s="107" t="str">
        <v xml:space="preserve">0 | </v>
      </c>
      <c r="L500" s="107" t="str">
        <v xml:space="preserve">0 | </v>
      </c>
      <c r="M500" s="107" t="str">
        <v xml:space="preserve">0 | </v>
      </c>
      <c r="N500" s="107" t="str">
        <v xml:space="preserve">0 | </v>
      </c>
      <c r="O500" s="107" t="str">
        <v xml:space="preserve">0 | </v>
      </c>
      <c r="P500" s="107" t="str">
        <v xml:space="preserve">0 | </v>
      </c>
      <c r="Q500" s="107" t="str">
        <v xml:space="preserve">0 | </v>
      </c>
      <c r="R500" s="107" t="str">
        <v xml:space="preserve">0 | </v>
      </c>
      <c r="S500" s="107" t="str">
        <v xml:space="preserve">0 | </v>
      </c>
      <c r="T500" s="107" t="str">
        <v xml:space="preserve">0 | </v>
      </c>
      <c r="U500" s="107" t="str">
        <v xml:space="preserve">0 | </v>
      </c>
      <c r="V500" s="107" t="str">
        <v xml:space="preserve">0 | </v>
      </c>
      <c r="W500" s="107" t="str">
        <v xml:space="preserve">0 | </v>
      </c>
      <c r="X500" s="107" t="str">
        <v xml:space="preserve">0 | </v>
      </c>
      <c r="Y500" s="107" t="str">
        <v xml:space="preserve">0 | </v>
      </c>
      <c r="Z500" s="107" t="str">
        <v xml:space="preserve">0 | </v>
      </c>
      <c r="AA500" s="107" t="str">
        <v xml:space="preserve">0 | </v>
      </c>
      <c r="AB500" s="107" t="str">
        <v xml:space="preserve">0 | </v>
      </c>
      <c r="AC500" s="107" t="str">
        <v xml:space="preserve">0 | </v>
      </c>
      <c r="AD500" s="107" t="str">
        <v xml:space="preserve">0 | </v>
      </c>
      <c r="AE500" s="107" t="str">
        <v xml:space="preserve">0 | </v>
      </c>
      <c r="AF500" s="107" t="str">
        <v xml:space="preserve">0 | </v>
      </c>
      <c r="AG500" s="107" t="str">
        <v xml:space="preserve">0 | </v>
      </c>
      <c r="AH500" s="107" t="str">
        <v xml:space="preserve">0 | </v>
      </c>
      <c r="AI500" s="107" t="str">
        <v xml:space="preserve">0 | </v>
      </c>
      <c r="AJ500" s="107" t="str">
        <v xml:space="preserve">0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Z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4" s="123" customFormat="1" x14ac:dyDescent="0.25">
      <c r="A1" s="122" t="s">
        <v>1672</v>
      </c>
      <c r="I1" s="124" t="s">
        <v>7435</v>
      </c>
    </row>
    <row r="2" spans="1:124" x14ac:dyDescent="0.25">
      <c r="A2" t="str" cm="1">
        <f t="array" ref="A2:A175">_xlfn._xlws.SORT(_xlfn.UNIQUE(_xlfn._xlws.FILTER(irrigation[experiment_ID], irrigation[experiment_ID] &lt;&gt; "")))</f>
        <v>Abedinpour2012_2009</v>
      </c>
      <c r="B2" t="str" cm="1">
        <f t="array" ref="B2:E2">TRANSPOSE(_xlfn._xlws.SORT(_xlfn._xlws.FILTER(irrigation[irrigation_level]&amp;" | "&amp;irrigation[irrigation_level_name],irrigation[experiment_ID]=A2)))</f>
        <v>1 | W1</v>
      </c>
      <c r="C2" t="str">
        <v>2 | W2</v>
      </c>
      <c r="D2" t="str">
        <v>3 | W3</v>
      </c>
      <c r="E2" t="str">
        <v>4 | W4</v>
      </c>
      <c r="DQ2" cm="1">
        <f t="array" ref="DQ2:DT2">TRANSPOSE(_xlfn._xlws.SORT(_xlfn._xlws.FILTER(irrigation[irrigation_level],irrigation[experiment_ID]=A2)))</f>
        <v>1</v>
      </c>
      <c r="DR2">
        <v>2</v>
      </c>
      <c r="DS2">
        <v>3</v>
      </c>
      <c r="DT2">
        <v>4</v>
      </c>
    </row>
    <row r="3" spans="1:124" x14ac:dyDescent="0.25">
      <c r="A3" t="str">
        <v>Abedinpour2012_2010</v>
      </c>
      <c r="B3" t="str" cm="1">
        <f t="array" ref="B3:E3">TRANSPOSE(_xlfn._xlws.SORT(_xlfn._xlws.FILTER(irrigation[irrigation_level]&amp;" | "&amp;irrigation[irrigation_level_name],irrigation[experiment_ID]=A3)))</f>
        <v>1 | W1</v>
      </c>
      <c r="C3" t="str">
        <v>2 | W2</v>
      </c>
      <c r="D3" t="str">
        <v>3 | W3</v>
      </c>
      <c r="E3" t="str">
        <v>4 | W4</v>
      </c>
      <c r="DQ3" cm="1">
        <f t="array" ref="DQ3:DT3">TRANSPOSE(_xlfn._xlws.SORT(_xlfn._xlws.FILTER(irrigation[irrigation_level],irrigation[experiment_ID]=A3)))</f>
        <v>1</v>
      </c>
      <c r="DR3">
        <v>2</v>
      </c>
      <c r="DS3">
        <v>3</v>
      </c>
      <c r="DT3">
        <v>4</v>
      </c>
    </row>
    <row r="4" spans="1:124" x14ac:dyDescent="0.25">
      <c r="A4" t="str">
        <v>Basso2010_1991</v>
      </c>
      <c r="B4" t="str" cm="1">
        <f t="array" ref="B4">TRANSPOSE(_xlfn._xlws.SORT(_xlfn._xlws.FILTER(irrigation[irrigation_level]&amp;" | "&amp;irrigation[irrigation_level_name],irrigation[experiment_ID]=A4)))</f>
        <v xml:space="preserve">1 | </v>
      </c>
      <c r="DQ4" cm="1">
        <f t="array" ref="DQ4">TRANSPOSE(_xlfn._xlws.SORT(_xlfn._xlws.FILTER(irrigation[irrigation_level],irrigation[experiment_ID]=A4)))</f>
        <v>1</v>
      </c>
    </row>
    <row r="5" spans="1:124" x14ac:dyDescent="0.25">
      <c r="A5" t="str">
        <v>Basso2010_1992</v>
      </c>
      <c r="B5" t="str" cm="1">
        <f t="array" ref="B5">TRANSPOSE(_xlfn._xlws.SORT(_xlfn._xlws.FILTER(irrigation[irrigation_level]&amp;" | "&amp;irrigation[irrigation_level_name],irrigation[experiment_ID]=A5)))</f>
        <v xml:space="preserve">1 | </v>
      </c>
      <c r="DQ5" cm="1">
        <f t="array" ref="DQ5">TRANSPOSE(_xlfn._xlws.SORT(_xlfn._xlws.FILTER(irrigation[irrigation_level],irrigation[experiment_ID]=A5)))</f>
        <v>1</v>
      </c>
    </row>
    <row r="6" spans="1:124" x14ac:dyDescent="0.25">
      <c r="A6" t="str">
        <v>Basso2010_1993</v>
      </c>
      <c r="B6" t="str" cm="1">
        <f t="array" ref="B6">TRANSPOSE(_xlfn._xlws.SORT(_xlfn._xlws.FILTER(irrigation[irrigation_level]&amp;" | "&amp;irrigation[irrigation_level_name],irrigation[experiment_ID]=A6)))</f>
        <v xml:space="preserve">1 | </v>
      </c>
      <c r="DQ6" cm="1">
        <f t="array" ref="DQ6">TRANSPOSE(_xlfn._xlws.SORT(_xlfn._xlws.FILTER(irrigation[irrigation_level],irrigation[experiment_ID]=A6)))</f>
        <v>1</v>
      </c>
    </row>
    <row r="7" spans="1:124" x14ac:dyDescent="0.25">
      <c r="A7" t="str">
        <v>Basso2010_1994</v>
      </c>
      <c r="B7" t="str" cm="1">
        <f t="array" ref="B7">TRANSPOSE(_xlfn._xlws.SORT(_xlfn._xlws.FILTER(irrigation[irrigation_level]&amp;" | "&amp;irrigation[irrigation_level_name],irrigation[experiment_ID]=A7)))</f>
        <v xml:space="preserve">1 | </v>
      </c>
      <c r="DQ7" cm="1">
        <f t="array" ref="DQ7">TRANSPOSE(_xlfn._xlws.SORT(_xlfn._xlws.FILTER(irrigation[irrigation_level],irrigation[experiment_ID]=A7)))</f>
        <v>1</v>
      </c>
    </row>
    <row r="8" spans="1:124" x14ac:dyDescent="0.25">
      <c r="A8" t="str">
        <v>Basso2010_1995</v>
      </c>
      <c r="B8" t="str" cm="1">
        <f t="array" ref="B8">TRANSPOSE(_xlfn._xlws.SORT(_xlfn._xlws.FILTER(irrigation[irrigation_level]&amp;" | "&amp;irrigation[irrigation_level_name],irrigation[experiment_ID]=A8)))</f>
        <v xml:space="preserve">1 | </v>
      </c>
      <c r="DQ8" cm="1">
        <f t="array" ref="DQ8">TRANSPOSE(_xlfn._xlws.SORT(_xlfn._xlws.FILTER(irrigation[irrigation_level],irrigation[experiment_ID]=A8)))</f>
        <v>1</v>
      </c>
    </row>
    <row r="9" spans="1:124" x14ac:dyDescent="0.25">
      <c r="A9" t="str">
        <v>Basso2010_1996</v>
      </c>
      <c r="B9" t="str" cm="1">
        <f t="array" ref="B9">TRANSPOSE(_xlfn._xlws.SORT(_xlfn._xlws.FILTER(irrigation[irrigation_level]&amp;" | "&amp;irrigation[irrigation_level_name],irrigation[experiment_ID]=A9)))</f>
        <v xml:space="preserve">1 | </v>
      </c>
      <c r="DQ9" cm="1">
        <f t="array" ref="DQ9">TRANSPOSE(_xlfn._xlws.SORT(_xlfn._xlws.FILTER(irrigation[irrigation_level],irrigation[experiment_ID]=A9)))</f>
        <v>1</v>
      </c>
    </row>
    <row r="10" spans="1:124" x14ac:dyDescent="0.25">
      <c r="A10" t="str">
        <v>Basso2010_1997</v>
      </c>
      <c r="B10" t="str" cm="1">
        <f t="array" ref="B10">TRANSPOSE(_xlfn._xlws.SORT(_xlfn._xlws.FILTER(irrigation[irrigation_level]&amp;" | "&amp;irrigation[irrigation_level_name],irrigation[experiment_ID]=A10)))</f>
        <v xml:space="preserve">1 | </v>
      </c>
      <c r="DQ10" cm="1">
        <f t="array" ref="DQ10">TRANSPOSE(_xlfn._xlws.SORT(_xlfn._xlws.FILTER(irrigation[irrigation_level],irrigation[experiment_ID]=A10)))</f>
        <v>1</v>
      </c>
    </row>
    <row r="11" spans="1:124" x14ac:dyDescent="0.25">
      <c r="A11" t="str">
        <v>Basso2010_1998</v>
      </c>
      <c r="B11" t="str" cm="1">
        <f t="array" ref="B11">TRANSPOSE(_xlfn._xlws.SORT(_xlfn._xlws.FILTER(irrigation[irrigation_level]&amp;" | "&amp;irrigation[irrigation_level_name],irrigation[experiment_ID]=A11)))</f>
        <v xml:space="preserve">1 | </v>
      </c>
      <c r="DQ11" cm="1">
        <f t="array" ref="DQ11">TRANSPOSE(_xlfn._xlws.SORT(_xlfn._xlws.FILTER(irrigation[irrigation_level],irrigation[experiment_ID]=A11)))</f>
        <v>1</v>
      </c>
    </row>
    <row r="12" spans="1:124" x14ac:dyDescent="0.25">
      <c r="A12" t="str">
        <v>Basso2010_1999</v>
      </c>
      <c r="B12" t="str" cm="1">
        <f t="array" ref="B12">TRANSPOSE(_xlfn._xlws.SORT(_xlfn._xlws.FILTER(irrigation[irrigation_level]&amp;" | "&amp;irrigation[irrigation_level_name],irrigation[experiment_ID]=A12)))</f>
        <v xml:space="preserve">1 | </v>
      </c>
      <c r="DQ12" cm="1">
        <f t="array" ref="DQ12">TRANSPOSE(_xlfn._xlws.SORT(_xlfn._xlws.FILTER(irrigation[irrigation_level],irrigation[experiment_ID]=A12)))</f>
        <v>1</v>
      </c>
    </row>
    <row r="13" spans="1:124" x14ac:dyDescent="0.25">
      <c r="A13" t="str">
        <v>Basso2010_2000</v>
      </c>
      <c r="B13" t="str" cm="1">
        <f t="array" ref="B13">TRANSPOSE(_xlfn._xlws.SORT(_xlfn._xlws.FILTER(irrigation[irrigation_level]&amp;" | "&amp;irrigation[irrigation_level_name],irrigation[experiment_ID]=A13)))</f>
        <v xml:space="preserve">1 | </v>
      </c>
      <c r="DQ13" cm="1">
        <f t="array" ref="DQ13">TRANSPOSE(_xlfn._xlws.SORT(_xlfn._xlws.FILTER(irrigation[irrigation_level],irrigation[experiment_ID]=A13)))</f>
        <v>1</v>
      </c>
    </row>
    <row r="14" spans="1:124" x14ac:dyDescent="0.25">
      <c r="A14" t="str">
        <v>Basso2010_2001</v>
      </c>
      <c r="B14" t="str" cm="1">
        <f t="array" ref="B14">TRANSPOSE(_xlfn._xlws.SORT(_xlfn._xlws.FILTER(irrigation[irrigation_level]&amp;" | "&amp;irrigation[irrigation_level_name],irrigation[experiment_ID]=A14)))</f>
        <v xml:space="preserve">1 | </v>
      </c>
      <c r="DQ14" cm="1">
        <f t="array" ref="DQ14">TRANSPOSE(_xlfn._xlws.SORT(_xlfn._xlws.FILTER(irrigation[irrigation_level],irrigation[experiment_ID]=A14)))</f>
        <v>1</v>
      </c>
    </row>
    <row r="15" spans="1:124" x14ac:dyDescent="0.25">
      <c r="A15" t="str">
        <v>Basso2010_2002</v>
      </c>
      <c r="B15" t="str" cm="1">
        <f t="array" ref="B15">TRANSPOSE(_xlfn._xlws.SORT(_xlfn._xlws.FILTER(irrigation[irrigation_level]&amp;" | "&amp;irrigation[irrigation_level_name],irrigation[experiment_ID]=A15)))</f>
        <v xml:space="preserve">1 | </v>
      </c>
      <c r="DQ15" cm="1">
        <f t="array" ref="DQ15">TRANSPOSE(_xlfn._xlws.SORT(_xlfn._xlws.FILTER(irrigation[irrigation_level],irrigation[experiment_ID]=A15)))</f>
        <v>1</v>
      </c>
    </row>
    <row r="16" spans="1:124" x14ac:dyDescent="0.25">
      <c r="A16" t="str">
        <v>Basso2010_2003</v>
      </c>
      <c r="B16" t="str" cm="1">
        <f t="array" ref="B16">TRANSPOSE(_xlfn._xlws.SORT(_xlfn._xlws.FILTER(irrigation[irrigation_level]&amp;" | "&amp;irrigation[irrigation_level_name],irrigation[experiment_ID]=A16)))</f>
        <v xml:space="preserve">1 | </v>
      </c>
      <c r="DQ16" cm="1">
        <f t="array" ref="DQ16">TRANSPOSE(_xlfn._xlws.SORT(_xlfn._xlws.FILTER(irrigation[irrigation_level],irrigation[experiment_ID]=A16)))</f>
        <v>1</v>
      </c>
    </row>
    <row r="17" spans="1:123" x14ac:dyDescent="0.25">
      <c r="A17" t="str">
        <v>Basso2010_2004</v>
      </c>
      <c r="B17" t="str" cm="1">
        <f t="array" ref="B17">TRANSPOSE(_xlfn._xlws.SORT(_xlfn._xlws.FILTER(irrigation[irrigation_level]&amp;" | "&amp;irrigation[irrigation_level_name],irrigation[experiment_ID]=A17)))</f>
        <v xml:space="preserve">1 | </v>
      </c>
      <c r="DQ17" cm="1">
        <f t="array" ref="DQ17">TRANSPOSE(_xlfn._xlws.SORT(_xlfn._xlws.FILTER(irrigation[irrigation_level],irrigation[experiment_ID]=A17)))</f>
        <v>1</v>
      </c>
    </row>
    <row r="18" spans="1:123" x14ac:dyDescent="0.25">
      <c r="A18" t="str">
        <v>Basso2010_2005</v>
      </c>
      <c r="B18" t="str" cm="1">
        <f t="array" ref="B18">TRANSPOSE(_xlfn._xlws.SORT(_xlfn._xlws.FILTER(irrigation[irrigation_level]&amp;" | "&amp;irrigation[irrigation_level_name],irrigation[experiment_ID]=A18)))</f>
        <v xml:space="preserve">1 | </v>
      </c>
      <c r="DQ18" cm="1">
        <f t="array" ref="DQ18">TRANSPOSE(_xlfn._xlws.SORT(_xlfn._xlws.FILTER(irrigation[irrigation_level],irrigation[experiment_ID]=A18)))</f>
        <v>1</v>
      </c>
    </row>
    <row r="19" spans="1:123" x14ac:dyDescent="0.25">
      <c r="A19" t="str">
        <v>Basso2010_2006</v>
      </c>
      <c r="B19" t="str" cm="1">
        <f t="array" ref="B19">TRANSPOSE(_xlfn._xlws.SORT(_xlfn._xlws.FILTER(irrigation[irrigation_level]&amp;" | "&amp;irrigation[irrigation_level_name],irrigation[experiment_ID]=A19)))</f>
        <v xml:space="preserve">1 | </v>
      </c>
      <c r="DQ19" cm="1">
        <f t="array" ref="DQ19">TRANSPOSE(_xlfn._xlws.SORT(_xlfn._xlws.FILTER(irrigation[irrigation_level],irrigation[experiment_ID]=A19)))</f>
        <v>1</v>
      </c>
    </row>
    <row r="20" spans="1:123" x14ac:dyDescent="0.25">
      <c r="A20" t="str">
        <v>Battisti2017_2014_C1</v>
      </c>
      <c r="B20" t="str" cm="1">
        <f t="array" ref="B20">TRANSPOSE(_xlfn._xlws.SORT(_xlfn._xlws.FILTER(irrigation[irrigation_level]&amp;" | "&amp;irrigation[irrigation_level_name],irrigation[experiment_ID]=A20)))</f>
        <v xml:space="preserve">1 | </v>
      </c>
      <c r="DQ20" cm="1">
        <f t="array" ref="DQ20">TRANSPOSE(_xlfn._xlws.SORT(_xlfn._xlws.FILTER(irrigation[irrigation_level],irrigation[experiment_ID]=A20)))</f>
        <v>1</v>
      </c>
    </row>
    <row r="21" spans="1:123" x14ac:dyDescent="0.25">
      <c r="A21" t="str">
        <v>Battisti2017_2014_C2</v>
      </c>
      <c r="B21" t="str" cm="1">
        <f t="array" ref="B21">TRANSPOSE(_xlfn._xlws.SORT(_xlfn._xlws.FILTER(irrigation[irrigation_level]&amp;" | "&amp;irrigation[irrigation_level_name],irrigation[experiment_ID]=A21)))</f>
        <v xml:space="preserve">1 | </v>
      </c>
      <c r="DQ21" cm="1">
        <f t="array" ref="DQ21">TRANSPOSE(_xlfn._xlws.SORT(_xlfn._xlws.FILTER(irrigation[irrigation_level],irrigation[experiment_ID]=A21)))</f>
        <v>1</v>
      </c>
    </row>
    <row r="22" spans="1:123" x14ac:dyDescent="0.25">
      <c r="A22" t="str">
        <v>Battisti2017_2014_C3</v>
      </c>
      <c r="B22" t="str" cm="1">
        <f t="array" ref="B22">TRANSPOSE(_xlfn._xlws.SORT(_xlfn._xlws.FILTER(irrigation[irrigation_level]&amp;" | "&amp;irrigation[irrigation_level_name],irrigation[experiment_ID]=A22)))</f>
        <v xml:space="preserve">1 | </v>
      </c>
      <c r="DQ22" cm="1">
        <f t="array" ref="DQ22">TRANSPOSE(_xlfn._xlws.SORT(_xlfn._xlws.FILTER(irrigation[irrigation_level],irrigation[experiment_ID]=A22)))</f>
        <v>1</v>
      </c>
    </row>
    <row r="23" spans="1:123" x14ac:dyDescent="0.25">
      <c r="A23" t="str">
        <v>Battisti2017_2014_E4</v>
      </c>
      <c r="B23" t="str" cm="1">
        <f t="array" ref="B23">TRANSPOSE(_xlfn._xlws.SORT(_xlfn._xlws.FILTER(irrigation[irrigation_level]&amp;" | "&amp;irrigation[irrigation_level_name],irrigation[experiment_ID]=A23)))</f>
        <v xml:space="preserve">1 | </v>
      </c>
      <c r="DQ23" cm="1">
        <f t="array" ref="DQ23">TRANSPOSE(_xlfn._xlws.SORT(_xlfn._xlws.FILTER(irrigation[irrigation_level],irrigation[experiment_ID]=A23)))</f>
        <v>1</v>
      </c>
    </row>
    <row r="24" spans="1:123" x14ac:dyDescent="0.25">
      <c r="A24" t="str">
        <v>Battisti2017_2014_E6</v>
      </c>
      <c r="B24" t="str" cm="1">
        <f t="array" ref="B24">TRANSPOSE(_xlfn._xlws.SORT(_xlfn._xlws.FILTER(irrigation[irrigation_level]&amp;" | "&amp;irrigation[irrigation_level_name],irrigation[experiment_ID]=A24)))</f>
        <v xml:space="preserve">1 | </v>
      </c>
      <c r="DQ24" cm="1">
        <f t="array" ref="DQ24">TRANSPOSE(_xlfn._xlws.SORT(_xlfn._xlws.FILTER(irrigation[irrigation_level],irrigation[experiment_ID]=A24)))</f>
        <v>1</v>
      </c>
    </row>
    <row r="25" spans="1:123" x14ac:dyDescent="0.25">
      <c r="A25" t="str">
        <v>Battisti2017_2014_E7</v>
      </c>
      <c r="B25" t="str" cm="1">
        <f t="array" ref="B25">TRANSPOSE(_xlfn._xlws.SORT(_xlfn._xlws.FILTER(irrigation[irrigation_level]&amp;" | "&amp;irrigation[irrigation_level_name],irrigation[experiment_ID]=A25)))</f>
        <v xml:space="preserve">1 | </v>
      </c>
      <c r="DQ25" cm="1">
        <f t="array" ref="DQ25">TRANSPOSE(_xlfn._xlws.SORT(_xlfn._xlws.FILTER(irrigation[irrigation_level],irrigation[experiment_ID]=A25)))</f>
        <v>1</v>
      </c>
    </row>
    <row r="26" spans="1:123" x14ac:dyDescent="0.25">
      <c r="A26" t="str">
        <v>Battisti2017_2014_E9</v>
      </c>
      <c r="B26" t="str" cm="1">
        <f t="array" ref="B26">TRANSPOSE(_xlfn._xlws.SORT(_xlfn._xlws.FILTER(irrigation[irrigation_level]&amp;" | "&amp;irrigation[irrigation_level_name],irrigation[experiment_ID]=A26)))</f>
        <v xml:space="preserve">1 | </v>
      </c>
      <c r="DQ26" cm="1">
        <f t="array" ref="DQ26">TRANSPOSE(_xlfn._xlws.SORT(_xlfn._xlws.FILTER(irrigation[irrigation_level],irrigation[experiment_ID]=A26)))</f>
        <v>1</v>
      </c>
    </row>
    <row r="27" spans="1:123" x14ac:dyDescent="0.25">
      <c r="A27" t="str">
        <v>Battisti2017_2015_E1</v>
      </c>
      <c r="B27" t="str" cm="1">
        <f t="array" ref="B27">TRANSPOSE(_xlfn._xlws.SORT(_xlfn._xlws.FILTER(irrigation[irrigation_level]&amp;" | "&amp;irrigation[irrigation_level_name],irrigation[experiment_ID]=A27)))</f>
        <v xml:space="preserve">1 | </v>
      </c>
      <c r="DQ27" cm="1">
        <f t="array" ref="DQ27">TRANSPOSE(_xlfn._xlws.SORT(_xlfn._xlws.FILTER(irrigation[irrigation_level],irrigation[experiment_ID]=A27)))</f>
        <v>1</v>
      </c>
    </row>
    <row r="28" spans="1:123" x14ac:dyDescent="0.25">
      <c r="A28" t="str">
        <v>Battisti2017_2015_E2</v>
      </c>
      <c r="B28" t="str" cm="1">
        <f t="array" ref="B28">TRANSPOSE(_xlfn._xlws.SORT(_xlfn._xlws.FILTER(irrigation[irrigation_level]&amp;" | "&amp;irrigation[irrigation_level_name],irrigation[experiment_ID]=A28)))</f>
        <v xml:space="preserve">1 | </v>
      </c>
      <c r="DQ28" cm="1">
        <f t="array" ref="DQ28">TRANSPOSE(_xlfn._xlws.SORT(_xlfn._xlws.FILTER(irrigation[irrigation_level],irrigation[experiment_ID]=A28)))</f>
        <v>1</v>
      </c>
    </row>
    <row r="29" spans="1:123" x14ac:dyDescent="0.25">
      <c r="A29" t="str">
        <v>Battisti2017_2015_E5</v>
      </c>
      <c r="B29" t="str" cm="1">
        <f t="array" ref="B29">TRANSPOSE(_xlfn._xlws.SORT(_xlfn._xlws.FILTER(irrigation[irrigation_level]&amp;" | "&amp;irrigation[irrigation_level_name],irrigation[experiment_ID]=A29)))</f>
        <v xml:space="preserve">1 | </v>
      </c>
      <c r="DQ29" cm="1">
        <f t="array" ref="DQ29">TRANSPOSE(_xlfn._xlws.SORT(_xlfn._xlws.FILTER(irrigation[irrigation_level],irrigation[experiment_ID]=A29)))</f>
        <v>1</v>
      </c>
    </row>
    <row r="30" spans="1:123" x14ac:dyDescent="0.25">
      <c r="A30" t="str">
        <v>Battisti2017_2015_E8</v>
      </c>
      <c r="B30" t="str" cm="1">
        <f t="array" ref="B30">TRANSPOSE(_xlfn._xlws.SORT(_xlfn._xlws.FILTER(irrigation[irrigation_level]&amp;" | "&amp;irrigation[irrigation_level_name],irrigation[experiment_ID]=A30)))</f>
        <v xml:space="preserve">1 | </v>
      </c>
      <c r="DQ30" cm="1">
        <f t="array" ref="DQ30">TRANSPOSE(_xlfn._xlws.SORT(_xlfn._xlws.FILTER(irrigation[irrigation_level],irrigation[experiment_ID]=A30)))</f>
        <v>1</v>
      </c>
    </row>
    <row r="31" spans="1:123" x14ac:dyDescent="0.25">
      <c r="A31" t="str">
        <v>Battisti2017_2016_E3</v>
      </c>
      <c r="B31" t="str" cm="1">
        <f t="array" ref="B31">TRANSPOSE(_xlfn._xlws.SORT(_xlfn._xlws.FILTER(irrigation[irrigation_level]&amp;" | "&amp;irrigation[irrigation_level_name],irrigation[experiment_ID]=A31)))</f>
        <v xml:space="preserve">1 | </v>
      </c>
      <c r="DQ31" cm="1">
        <f t="array" ref="DQ31">TRANSPOSE(_xlfn._xlws.SORT(_xlfn._xlws.FILTER(irrigation[irrigation_level],irrigation[experiment_ID]=A31)))</f>
        <v>1</v>
      </c>
    </row>
    <row r="32" spans="1:123" x14ac:dyDescent="0.25">
      <c r="A32" t="str">
        <v>Behera2009_2003</v>
      </c>
      <c r="B32" t="str" cm="1">
        <f t="array" ref="B32:D32">TRANSPOSE(_xlfn._xlws.SORT(_xlfn._xlws.FILTER(irrigation[irrigation_level]&amp;" | "&amp;irrigation[irrigation_level_name],irrigation[experiment_ID]=A32)))</f>
        <v>1 | I1</v>
      </c>
      <c r="C32" t="str">
        <v>2 | I2</v>
      </c>
      <c r="D32" t="str">
        <v>3 | I3</v>
      </c>
      <c r="DQ32" cm="1">
        <f t="array" ref="DQ32:DS32">TRANSPOSE(_xlfn._xlws.SORT(_xlfn._xlws.FILTER(irrigation[irrigation_level],irrigation[experiment_ID]=A32)))</f>
        <v>1</v>
      </c>
      <c r="DR32">
        <v>2</v>
      </c>
      <c r="DS32">
        <v>3</v>
      </c>
    </row>
    <row r="33" spans="1:123" x14ac:dyDescent="0.25">
      <c r="A33" t="str">
        <v>Behera2009_2004</v>
      </c>
      <c r="B33" t="str" cm="1">
        <f t="array" ref="B33:D33">TRANSPOSE(_xlfn._xlws.SORT(_xlfn._xlws.FILTER(irrigation[irrigation_level]&amp;" | "&amp;irrigation[irrigation_level_name],irrigation[experiment_ID]=A33)))</f>
        <v>1 | I1</v>
      </c>
      <c r="C33" t="str">
        <v>2 | I2</v>
      </c>
      <c r="D33" t="str">
        <v>3 | I3</v>
      </c>
      <c r="DQ33" cm="1">
        <f t="array" ref="DQ33:DS33">TRANSPOSE(_xlfn._xlws.SORT(_xlfn._xlws.FILTER(irrigation[irrigation_level],irrigation[experiment_ID]=A33)))</f>
        <v>1</v>
      </c>
      <c r="DR33">
        <v>2</v>
      </c>
      <c r="DS33">
        <v>3</v>
      </c>
    </row>
    <row r="34" spans="1:123" x14ac:dyDescent="0.25">
      <c r="A34" t="str">
        <v>Behera2009_2005</v>
      </c>
      <c r="B34" t="str" cm="1">
        <f t="array" ref="B34:D34">TRANSPOSE(_xlfn._xlws.SORT(_xlfn._xlws.FILTER(irrigation[irrigation_level]&amp;" | "&amp;irrigation[irrigation_level_name],irrigation[experiment_ID]=A34)))</f>
        <v>1 | I1</v>
      </c>
      <c r="C34" t="str">
        <v>2 | I2</v>
      </c>
      <c r="D34" t="str">
        <v>3 | I3</v>
      </c>
      <c r="DQ34" cm="1">
        <f t="array" ref="DQ34:DS34">TRANSPOSE(_xlfn._xlws.SORT(_xlfn._xlws.FILTER(irrigation[irrigation_level],irrigation[experiment_ID]=A34)))</f>
        <v>1</v>
      </c>
      <c r="DR34">
        <v>2</v>
      </c>
      <c r="DS34">
        <v>3</v>
      </c>
    </row>
    <row r="35" spans="1:123" x14ac:dyDescent="0.25">
      <c r="A35" t="str">
        <v>Bustos-Korts2013_2009</v>
      </c>
      <c r="B35" t="str" cm="1">
        <f t="array" ref="B35">TRANSPOSE(_xlfn._xlws.SORT(_xlfn._xlws.FILTER(irrigation[irrigation_level]&amp;" | "&amp;irrigation[irrigation_level_name],irrigation[experiment_ID]=A35)))</f>
        <v xml:space="preserve">1 | </v>
      </c>
      <c r="DQ35" cm="1">
        <f t="array" ref="DQ35">TRANSPOSE(_xlfn._xlws.SORT(_xlfn._xlws.FILTER(irrigation[irrigation_level],irrigation[experiment_ID]=A35)))</f>
        <v>1</v>
      </c>
    </row>
    <row r="36" spans="1:123" x14ac:dyDescent="0.25">
      <c r="A36" t="str">
        <v>Bustos-Korts2013_2010</v>
      </c>
      <c r="B36" t="str" cm="1">
        <f t="array" ref="B36">TRANSPOSE(_xlfn._xlws.SORT(_xlfn._xlws.FILTER(irrigation[irrigation_level]&amp;" | "&amp;irrigation[irrigation_level_name],irrigation[experiment_ID]=A36)))</f>
        <v xml:space="preserve">1 | </v>
      </c>
      <c r="DQ36" cm="1">
        <f t="array" ref="DQ36">TRANSPOSE(_xlfn._xlws.SORT(_xlfn._xlws.FILTER(irrigation[irrigation_level],irrigation[experiment_ID]=A36)))</f>
        <v>1</v>
      </c>
    </row>
    <row r="37" spans="1:123" x14ac:dyDescent="0.25">
      <c r="A37" t="str">
        <v>Bustos-Korts2013_2011</v>
      </c>
      <c r="B37" t="str" cm="1">
        <f t="array" ref="B37">TRANSPOSE(_xlfn._xlws.SORT(_xlfn._xlws.FILTER(irrigation[irrigation_level]&amp;" | "&amp;irrigation[irrigation_level_name],irrigation[experiment_ID]=A37)))</f>
        <v xml:space="preserve">1 | </v>
      </c>
      <c r="DQ37" cm="1">
        <f t="array" ref="DQ37">TRANSPOSE(_xlfn._xlws.SORT(_xlfn._xlws.FILTER(irrigation[irrigation_level],irrigation[experiment_ID]=A37)))</f>
        <v>1</v>
      </c>
    </row>
    <row r="38" spans="1:123" x14ac:dyDescent="0.25">
      <c r="A38" t="str">
        <v>Darwinkel1978_1976</v>
      </c>
      <c r="B38" t="str" cm="1">
        <f t="array" ref="B38">TRANSPOSE(_xlfn._xlws.SORT(_xlfn._xlws.FILTER(irrigation[irrigation_level]&amp;" | "&amp;irrigation[irrigation_level_name],irrigation[experiment_ID]=A38)))</f>
        <v xml:space="preserve">1 | </v>
      </c>
      <c r="DQ38" cm="1">
        <f t="array" ref="DQ38">TRANSPOSE(_xlfn._xlws.SORT(_xlfn._xlws.FILTER(irrigation[irrigation_level],irrigation[experiment_ID]=A38)))</f>
        <v>1</v>
      </c>
    </row>
    <row r="39" spans="1:123" x14ac:dyDescent="0.25">
      <c r="A39" t="str">
        <v>Dueri2022_2013</v>
      </c>
      <c r="B39" t="str" cm="1">
        <f t="array" ref="B39">TRANSPOSE(_xlfn._xlws.SORT(_xlfn._xlws.FILTER(irrigation[irrigation_level]&amp;" | "&amp;irrigation[irrigation_level_name],irrigation[experiment_ID]=A39)))</f>
        <v xml:space="preserve">1 | </v>
      </c>
      <c r="DQ39" cm="1">
        <f t="array" ref="DQ39">TRANSPOSE(_xlfn._xlws.SORT(_xlfn._xlws.FILTER(irrigation[irrigation_level],irrigation[experiment_ID]=A39)))</f>
        <v>1</v>
      </c>
    </row>
    <row r="40" spans="1:123" x14ac:dyDescent="0.25">
      <c r="A40" t="str">
        <v>Dueri2022_2014</v>
      </c>
      <c r="B40" t="str" cm="1">
        <f t="array" ref="B40">TRANSPOSE(_xlfn._xlws.SORT(_xlfn._xlws.FILTER(irrigation[irrigation_level]&amp;" | "&amp;irrigation[irrigation_level_name],irrigation[experiment_ID]=A40)))</f>
        <v xml:space="preserve">1 | </v>
      </c>
      <c r="DQ40" cm="1">
        <f t="array" ref="DQ40">TRANSPOSE(_xlfn._xlws.SORT(_xlfn._xlws.FILTER(irrigation[irrigation_level],irrigation[experiment_ID]=A40)))</f>
        <v>1</v>
      </c>
    </row>
    <row r="41" spans="1:123" x14ac:dyDescent="0.25">
      <c r="A41" t="str">
        <v>Dueri2022_2015</v>
      </c>
      <c r="B41" t="str" cm="1">
        <f t="array" ref="B41">TRANSPOSE(_xlfn._xlws.SORT(_xlfn._xlws.FILTER(irrigation[irrigation_level]&amp;" | "&amp;irrigation[irrigation_level_name],irrigation[experiment_ID]=A41)))</f>
        <v xml:space="preserve">1 | </v>
      </c>
      <c r="DQ41" cm="1">
        <f t="array" ref="DQ41">TRANSPOSE(_xlfn._xlws.SORT(_xlfn._xlws.FILTER(irrigation[irrigation_level],irrigation[experiment_ID]=A41)))</f>
        <v>1</v>
      </c>
    </row>
    <row r="42" spans="1:123" x14ac:dyDescent="0.25">
      <c r="A42" t="str">
        <v>Dueri2022_2016</v>
      </c>
      <c r="B42" t="str" cm="1">
        <f t="array" ref="B42">TRANSPOSE(_xlfn._xlws.SORT(_xlfn._xlws.FILTER(irrigation[irrigation_level]&amp;" | "&amp;irrigation[irrigation_level_name],irrigation[experiment_ID]=A42)))</f>
        <v xml:space="preserve">1 | </v>
      </c>
      <c r="DQ42" cm="1">
        <f t="array" ref="DQ42">TRANSPOSE(_xlfn._xlws.SORT(_xlfn._xlws.FILTER(irrigation[irrigation_level],irrigation[experiment_ID]=A42)))</f>
        <v>1</v>
      </c>
    </row>
    <row r="43" spans="1:123" x14ac:dyDescent="0.25">
      <c r="A43" t="str">
        <v>Dueri2022_2017</v>
      </c>
      <c r="B43" t="str" cm="1">
        <f t="array" ref="B43">TRANSPOSE(_xlfn._xlws.SORT(_xlfn._xlws.FILTER(irrigation[irrigation_level]&amp;" | "&amp;irrigation[irrigation_level_name],irrigation[experiment_ID]=A43)))</f>
        <v xml:space="preserve">1 | </v>
      </c>
      <c r="DQ43" cm="1">
        <f t="array" ref="DQ43">TRANSPOSE(_xlfn._xlws.SORT(_xlfn._xlws.FILTER(irrigation[irrigation_level],irrigation[experiment_ID]=A43)))</f>
        <v>1</v>
      </c>
    </row>
    <row r="44" spans="1:123" x14ac:dyDescent="0.25">
      <c r="A44" t="str">
        <v>Dueri2022_2018</v>
      </c>
      <c r="B44" t="str" cm="1">
        <f t="array" ref="B44">TRANSPOSE(_xlfn._xlws.SORT(_xlfn._xlws.FILTER(irrigation[irrigation_level]&amp;" | "&amp;irrigation[irrigation_level_name],irrigation[experiment_ID]=A44)))</f>
        <v xml:space="preserve">1 | </v>
      </c>
      <c r="DQ44" cm="1">
        <f t="array" ref="DQ44">TRANSPOSE(_xlfn._xlws.SORT(_xlfn._xlws.FILTER(irrigation[irrigation_level],irrigation[experiment_ID]=A44)))</f>
        <v>1</v>
      </c>
    </row>
    <row r="45" spans="1:123" x14ac:dyDescent="0.25">
      <c r="A45" t="str">
        <v>Ewert2002_1993</v>
      </c>
      <c r="B45" t="str" cm="1">
        <f t="array" ref="B45:C45">TRANSPOSE(_xlfn._xlws.SORT(_xlfn._xlws.FILTER(irrigation[irrigation_level]&amp;" | "&amp;irrigation[irrigation_level_name],irrigation[experiment_ID]=A45)))</f>
        <v>1 | WS</v>
      </c>
      <c r="C45" t="str">
        <v>2 | WW</v>
      </c>
      <c r="DQ45" cm="1">
        <f t="array" ref="DQ45:DR45">TRANSPOSE(_xlfn._xlws.SORT(_xlfn._xlws.FILTER(irrigation[irrigation_level],irrigation[experiment_ID]=A45)))</f>
        <v>1</v>
      </c>
      <c r="DR45">
        <v>2</v>
      </c>
    </row>
    <row r="46" spans="1:123" x14ac:dyDescent="0.25">
      <c r="A46" t="str">
        <v>Ewert2002_1994</v>
      </c>
      <c r="B46" t="str" cm="1">
        <f t="array" ref="B46:C46">TRANSPOSE(_xlfn._xlws.SORT(_xlfn._xlws.FILTER(irrigation[irrigation_level]&amp;" | "&amp;irrigation[irrigation_level_name],irrigation[experiment_ID]=A46)))</f>
        <v>1 | WS</v>
      </c>
      <c r="C46" t="str">
        <v>2 | WW</v>
      </c>
      <c r="DQ46" cm="1">
        <f t="array" ref="DQ46:DR46">TRANSPOSE(_xlfn._xlws.SORT(_xlfn._xlws.FILTER(irrigation[irrigation_level],irrigation[experiment_ID]=A46)))</f>
        <v>1</v>
      </c>
      <c r="DR46">
        <v>2</v>
      </c>
    </row>
    <row r="47" spans="1:123" x14ac:dyDescent="0.25">
      <c r="A47" t="str">
        <v>Ewert2002_1998_Braunschweig</v>
      </c>
      <c r="B47" t="str" cm="1">
        <f t="array" ref="B47:C47">TRANSPOSE(_xlfn._xlws.SORT(_xlfn._xlws.FILTER(irrigation[irrigation_level]&amp;" | "&amp;irrigation[irrigation_level_name],irrigation[experiment_ID]=A47)))</f>
        <v>1 | WS</v>
      </c>
      <c r="C47" t="str">
        <v>2 | WW</v>
      </c>
      <c r="DQ47" cm="1">
        <f t="array" ref="DQ47:DR47">TRANSPOSE(_xlfn._xlws.SORT(_xlfn._xlws.FILTER(irrigation[irrigation_level],irrigation[experiment_ID]=A47)))</f>
        <v>1</v>
      </c>
      <c r="DR47">
        <v>2</v>
      </c>
    </row>
    <row r="48" spans="1:123" x14ac:dyDescent="0.25">
      <c r="A48" t="str">
        <v>Ewert2002_1998_Gissen</v>
      </c>
      <c r="B48" t="str" cm="1">
        <f t="array" ref="B48:C48">TRANSPOSE(_xlfn._xlws.SORT(_xlfn._xlws.FILTER(irrigation[irrigation_level]&amp;" | "&amp;irrigation[irrigation_level_name],irrigation[experiment_ID]=A48)))</f>
        <v>1 | WS</v>
      </c>
      <c r="C48" t="str">
        <v>2 | WW</v>
      </c>
      <c r="DQ48" cm="1">
        <f t="array" ref="DQ48:DR48">TRANSPOSE(_xlfn._xlws.SORT(_xlfn._xlws.FILTER(irrigation[irrigation_level],irrigation[experiment_ID]=A48)))</f>
        <v>1</v>
      </c>
      <c r="DR48">
        <v>2</v>
      </c>
    </row>
    <row r="49" spans="1:122" x14ac:dyDescent="0.25">
      <c r="A49" t="str">
        <v>Ewert2002_1999_Braunschweig</v>
      </c>
      <c r="B49" t="str" cm="1">
        <f t="array" ref="B49:C49">TRANSPOSE(_xlfn._xlws.SORT(_xlfn._xlws.FILTER(irrigation[irrigation_level]&amp;" | "&amp;irrigation[irrigation_level_name],irrigation[experiment_ID]=A49)))</f>
        <v>1 | WS</v>
      </c>
      <c r="C49" t="str">
        <v>2 | WW</v>
      </c>
      <c r="DQ49" cm="1">
        <f t="array" ref="DQ49:DR49">TRANSPOSE(_xlfn._xlws.SORT(_xlfn._xlws.FILTER(irrigation[irrigation_level],irrigation[experiment_ID]=A49)))</f>
        <v>1</v>
      </c>
      <c r="DR49">
        <v>2</v>
      </c>
    </row>
    <row r="50" spans="1:122" x14ac:dyDescent="0.25">
      <c r="A50" t="str">
        <v>Ewert2002_1999_Gissen</v>
      </c>
      <c r="B50" t="str" cm="1">
        <f t="array" ref="B50:C50">TRANSPOSE(_xlfn._xlws.SORT(_xlfn._xlws.FILTER(irrigation[irrigation_level]&amp;" | "&amp;irrigation[irrigation_level_name],irrigation[experiment_ID]=A50)))</f>
        <v>1 | WS</v>
      </c>
      <c r="C50" t="str">
        <v>2 | WW</v>
      </c>
      <c r="DQ50" cm="1">
        <f t="array" ref="DQ50:DR50">TRANSPOSE(_xlfn._xlws.SORT(_xlfn._xlws.FILTER(irrigation[irrigation_level],irrigation[experiment_ID]=A50)))</f>
        <v>1</v>
      </c>
      <c r="DR50">
        <v>2</v>
      </c>
    </row>
    <row r="51" spans="1:122" x14ac:dyDescent="0.25">
      <c r="A51" t="str">
        <v>Fernando2013_2007</v>
      </c>
      <c r="B51" t="str" cm="1">
        <f t="array" ref="B51">TRANSPOSE(_xlfn._xlws.SORT(_xlfn._xlws.FILTER(irrigation[irrigation_level]&amp;" | "&amp;irrigation[irrigation_level_name],irrigation[experiment_ID]=A51)))</f>
        <v>1 | rainfed</v>
      </c>
      <c r="DQ51" cm="1">
        <f t="array" ref="DQ51">TRANSPOSE(_xlfn._xlws.SORT(_xlfn._xlws.FILTER(irrigation[irrigation_level],irrigation[experiment_ID]=A51)))</f>
        <v>1</v>
      </c>
    </row>
    <row r="52" spans="1:122" x14ac:dyDescent="0.25">
      <c r="A52" t="str">
        <v>Fernando2013_2008</v>
      </c>
      <c r="B52" t="str" cm="1">
        <f t="array" ref="B52:C52">TRANSPOSE(_xlfn._xlws.SORT(_xlfn._xlws.FILTER(irrigation[irrigation_level]&amp;" | "&amp;irrigation[irrigation_level_name],irrigation[experiment_ID]=A52)))</f>
        <v>1 | rainfed</v>
      </c>
      <c r="C52" t="str">
        <v>2 | irrigated</v>
      </c>
      <c r="DQ52" cm="1">
        <f t="array" ref="DQ52:DR52">TRANSPOSE(_xlfn._xlws.SORT(_xlfn._xlws.FILTER(irrigation[irrigation_level],irrigation[experiment_ID]=A52)))</f>
        <v>1</v>
      </c>
      <c r="DR52">
        <v>2</v>
      </c>
    </row>
    <row r="53" spans="1:122" x14ac:dyDescent="0.25">
      <c r="A53" t="str">
        <v>Fernando2013_2009</v>
      </c>
      <c r="B53" t="str" cm="1">
        <f t="array" ref="B53:C53">TRANSPOSE(_xlfn._xlws.SORT(_xlfn._xlws.FILTER(irrigation[irrigation_level]&amp;" | "&amp;irrigation[irrigation_level_name],irrigation[experiment_ID]=A53)))</f>
        <v>1 | rainfed</v>
      </c>
      <c r="C53" t="str">
        <v>2 | irrigated</v>
      </c>
      <c r="DQ53" cm="1">
        <f t="array" ref="DQ53:DR53">TRANSPOSE(_xlfn._xlws.SORT(_xlfn._xlws.FILTER(irrigation[irrigation_level],irrigation[experiment_ID]=A53)))</f>
        <v>1</v>
      </c>
      <c r="DR53">
        <v>2</v>
      </c>
    </row>
    <row r="54" spans="1:122" x14ac:dyDescent="0.25">
      <c r="A54" t="str">
        <v>Garrigues2015_2001</v>
      </c>
      <c r="B54" t="str" cm="1">
        <f t="array" ref="B54">TRANSPOSE(_xlfn._xlws.SORT(_xlfn._xlws.FILTER(irrigation[irrigation_level]&amp;" | "&amp;irrigation[irrigation_level_name],irrigation[experiment_ID]=A54)))</f>
        <v xml:space="preserve">1 | </v>
      </c>
      <c r="DQ54" cm="1">
        <f t="array" ref="DQ54">TRANSPOSE(_xlfn._xlws.SORT(_xlfn._xlws.FILTER(irrigation[irrigation_level],irrigation[experiment_ID]=A54)))</f>
        <v>1</v>
      </c>
    </row>
    <row r="55" spans="1:122" x14ac:dyDescent="0.25">
      <c r="A55" t="str">
        <v>Garrigues2015_2002</v>
      </c>
      <c r="B55" t="str" cm="1">
        <f t="array" ref="B55">TRANSPOSE(_xlfn._xlws.SORT(_xlfn._xlws.FILTER(irrigation[irrigation_level]&amp;" | "&amp;irrigation[irrigation_level_name],irrigation[experiment_ID]=A55)))</f>
        <v xml:space="preserve">1 | </v>
      </c>
      <c r="DQ55" cm="1">
        <f t="array" ref="DQ55">TRANSPOSE(_xlfn._xlws.SORT(_xlfn._xlws.FILTER(irrigation[irrigation_level],irrigation[experiment_ID]=A55)))</f>
        <v>1</v>
      </c>
    </row>
    <row r="56" spans="1:122" x14ac:dyDescent="0.25">
      <c r="A56" t="str">
        <v>Garrigues2015_2003</v>
      </c>
      <c r="B56" t="str" cm="1">
        <f t="array" ref="B56:C56">TRANSPOSE(_xlfn._xlws.SORT(_xlfn._xlws.FILTER(irrigation[irrigation_level]&amp;" | "&amp;irrigation[irrigation_level_name],irrigation[experiment_ID]=A56)))</f>
        <v>1 | sunflower1</v>
      </c>
      <c r="C56" t="str">
        <v>2 | sunflower</v>
      </c>
      <c r="DQ56" cm="1">
        <f t="array" ref="DQ56:DR56">TRANSPOSE(_xlfn._xlws.SORT(_xlfn._xlws.FILTER(irrigation[irrigation_level],irrigation[experiment_ID]=A56)))</f>
        <v>1</v>
      </c>
      <c r="DR56">
        <v>2</v>
      </c>
    </row>
    <row r="57" spans="1:122" x14ac:dyDescent="0.25">
      <c r="A57" t="str">
        <v>Garrigues2015_2004</v>
      </c>
      <c r="B57" t="str" cm="1">
        <f t="array" ref="B57">TRANSPOSE(_xlfn._xlws.SORT(_xlfn._xlws.FILTER(irrigation[irrigation_level]&amp;" | "&amp;irrigation[irrigation_level_name],irrigation[experiment_ID]=A57)))</f>
        <v xml:space="preserve">1 | </v>
      </c>
      <c r="DQ57" cm="1">
        <f t="array" ref="DQ57">TRANSPOSE(_xlfn._xlws.SORT(_xlfn._xlws.FILTER(irrigation[irrigation_level],irrigation[experiment_ID]=A57)))</f>
        <v>1</v>
      </c>
    </row>
    <row r="58" spans="1:122" x14ac:dyDescent="0.25">
      <c r="A58" t="str">
        <v>Garrigues2015_2005</v>
      </c>
      <c r="B58" t="str" cm="1">
        <f t="array" ref="B58">TRANSPOSE(_xlfn._xlws.SORT(_xlfn._xlws.FILTER(irrigation[irrigation_level]&amp;" | "&amp;irrigation[irrigation_level_name],irrigation[experiment_ID]=A58)))</f>
        <v xml:space="preserve">1 | </v>
      </c>
      <c r="DQ58" cm="1">
        <f t="array" ref="DQ58">TRANSPOSE(_xlfn._xlws.SORT(_xlfn._xlws.FILTER(irrigation[irrigation_level],irrigation[experiment_ID]=A58)))</f>
        <v>1</v>
      </c>
    </row>
    <row r="59" spans="1:122" x14ac:dyDescent="0.25">
      <c r="A59" t="str">
        <v>Garrigues2015_2006</v>
      </c>
      <c r="B59" t="str" cm="1">
        <f t="array" ref="B59">TRANSPOSE(_xlfn._xlws.SORT(_xlfn._xlws.FILTER(irrigation[irrigation_level]&amp;" | "&amp;irrigation[irrigation_level_name],irrigation[experiment_ID]=A59)))</f>
        <v xml:space="preserve">1 | </v>
      </c>
      <c r="DQ59" cm="1">
        <f t="array" ref="DQ59">TRANSPOSE(_xlfn._xlws.SORT(_xlfn._xlws.FILTER(irrigation[irrigation_level],irrigation[experiment_ID]=A59)))</f>
        <v>1</v>
      </c>
    </row>
    <row r="60" spans="1:122" x14ac:dyDescent="0.25">
      <c r="A60" t="str">
        <v>Garrigues2015_2007</v>
      </c>
      <c r="B60" t="str" cm="1">
        <f t="array" ref="B60">TRANSPOSE(_xlfn._xlws.SORT(_xlfn._xlws.FILTER(irrigation[irrigation_level]&amp;" | "&amp;irrigation[irrigation_level_name],irrigation[experiment_ID]=A60)))</f>
        <v xml:space="preserve">1 | </v>
      </c>
      <c r="DQ60" cm="1">
        <f t="array" ref="DQ60">TRANSPOSE(_xlfn._xlws.SORT(_xlfn._xlws.FILTER(irrigation[irrigation_level],irrigation[experiment_ID]=A60)))</f>
        <v>1</v>
      </c>
    </row>
    <row r="61" spans="1:122" x14ac:dyDescent="0.25">
      <c r="A61" t="str">
        <v>Garrigues2015_2008</v>
      </c>
      <c r="B61" t="str" cm="1">
        <f t="array" ref="B61">TRANSPOSE(_xlfn._xlws.SORT(_xlfn._xlws.FILTER(irrigation[irrigation_level]&amp;" | "&amp;irrigation[irrigation_level_name],irrigation[experiment_ID]=A61)))</f>
        <v xml:space="preserve">1 | </v>
      </c>
      <c r="DQ61" cm="1">
        <f t="array" ref="DQ61">TRANSPOSE(_xlfn._xlws.SORT(_xlfn._xlws.FILTER(irrigation[irrigation_level],irrigation[experiment_ID]=A61)))</f>
        <v>1</v>
      </c>
    </row>
    <row r="62" spans="1:122" x14ac:dyDescent="0.25">
      <c r="A62" t="str">
        <v>Garrigues2015_2009</v>
      </c>
      <c r="B62" t="str" cm="1">
        <f t="array" ref="B62:C62">TRANSPOSE(_xlfn._xlws.SORT(_xlfn._xlws.FILTER(irrigation[irrigation_level]&amp;" | "&amp;irrigation[irrigation_level_name],irrigation[experiment_ID]=A62)))</f>
        <v>1 | maize2</v>
      </c>
      <c r="C62" t="str">
        <v>2 | sorghum</v>
      </c>
      <c r="DQ62" cm="1">
        <f t="array" ref="DQ62:DR62">TRANSPOSE(_xlfn._xlws.SORT(_xlfn._xlws.FILTER(irrigation[irrigation_level],irrigation[experiment_ID]=A62)))</f>
        <v>1</v>
      </c>
      <c r="DR62">
        <v>2</v>
      </c>
    </row>
    <row r="63" spans="1:122" x14ac:dyDescent="0.25">
      <c r="A63" t="str">
        <v>Garrigues2015_2010</v>
      </c>
      <c r="B63" t="str" cm="1">
        <f t="array" ref="B63">TRANSPOSE(_xlfn._xlws.SORT(_xlfn._xlws.FILTER(irrigation[irrigation_level]&amp;" | "&amp;irrigation[irrigation_level_name],irrigation[experiment_ID]=A63)))</f>
        <v xml:space="preserve">1 | </v>
      </c>
      <c r="DQ63" cm="1">
        <f t="array" ref="DQ63">TRANSPOSE(_xlfn._xlws.SORT(_xlfn._xlws.FILTER(irrigation[irrigation_level],irrigation[experiment_ID]=A63)))</f>
        <v>1</v>
      </c>
    </row>
    <row r="64" spans="1:122" x14ac:dyDescent="0.25">
      <c r="A64" t="str">
        <v>Garrigues2015_2011</v>
      </c>
      <c r="B64" t="str" cm="1">
        <f t="array" ref="B64">TRANSPOSE(_xlfn._xlws.SORT(_xlfn._xlws.FILTER(irrigation[irrigation_level]&amp;" | "&amp;irrigation[irrigation_level_name],irrigation[experiment_ID]=A64)))</f>
        <v xml:space="preserve">1 | </v>
      </c>
      <c r="DQ64" cm="1">
        <f t="array" ref="DQ64">TRANSPOSE(_xlfn._xlws.SORT(_xlfn._xlws.FILTER(irrigation[irrigation_level],irrigation[experiment_ID]=A64)))</f>
        <v>1</v>
      </c>
    </row>
    <row r="65" spans="1:130" x14ac:dyDescent="0.25">
      <c r="A65" t="str">
        <v>Garrigues2015_2012</v>
      </c>
      <c r="B65" t="str" cm="1">
        <f t="array" ref="B65">TRANSPOSE(_xlfn._xlws.SORT(_xlfn._xlws.FILTER(irrigation[irrigation_level]&amp;" | "&amp;irrigation[irrigation_level_name],irrigation[experiment_ID]=A65)))</f>
        <v xml:space="preserve">1 | </v>
      </c>
      <c r="DQ65" cm="1">
        <f t="array" ref="DQ65">TRANSPOSE(_xlfn._xlws.SORT(_xlfn._xlws.FILTER(irrigation[irrigation_level],irrigation[experiment_ID]=A65)))</f>
        <v>1</v>
      </c>
    </row>
    <row r="66" spans="1:130" x14ac:dyDescent="0.25">
      <c r="A66" t="str">
        <v>Gebreselassie2014_2012</v>
      </c>
      <c r="B66" t="str" cm="1">
        <f t="array" ref="B66:K66">TRANSPOSE(_xlfn._xlws.SORT(_xlfn._xlws.FILTER(irrigation[irrigation_level]&amp;" | "&amp;irrigation[irrigation_level_name],irrigation[experiment_ID]=A66)))</f>
        <v>1 | T1</v>
      </c>
      <c r="C66" t="str">
        <v>10 | T10</v>
      </c>
      <c r="D66" t="str">
        <v>2 | T2</v>
      </c>
      <c r="E66" t="str">
        <v>3 | T3</v>
      </c>
      <c r="F66" t="str">
        <v>4 | T4</v>
      </c>
      <c r="G66" t="str">
        <v>5 | T5</v>
      </c>
      <c r="H66" t="str">
        <v>6 | T6</v>
      </c>
      <c r="I66" t="str">
        <v>7 | T7</v>
      </c>
      <c r="J66" t="str">
        <v>8 | T8</v>
      </c>
      <c r="K66" t="str">
        <v>9 | T9</v>
      </c>
      <c r="DQ66" cm="1">
        <f t="array" ref="DQ66:DZ66">TRANSPOSE(_xlfn._xlws.SORT(_xlfn._xlws.FILTER(irrigation[irrigation_level],irrigation[experiment_ID]=A66)))</f>
        <v>1</v>
      </c>
      <c r="DR66">
        <v>2</v>
      </c>
      <c r="DS66">
        <v>3</v>
      </c>
      <c r="DT66">
        <v>4</v>
      </c>
      <c r="DU66">
        <v>5</v>
      </c>
      <c r="DV66">
        <v>6</v>
      </c>
      <c r="DW66">
        <v>7</v>
      </c>
      <c r="DX66">
        <v>8</v>
      </c>
      <c r="DY66">
        <v>9</v>
      </c>
      <c r="DZ66">
        <v>10</v>
      </c>
    </row>
    <row r="67" spans="1:130" x14ac:dyDescent="0.25">
      <c r="A67" t="str">
        <v>Hunsaker1996_1993</v>
      </c>
      <c r="B67" t="str" cm="1">
        <f t="array" ref="B67:C67">TRANSPOSE(_xlfn._xlws.SORT(_xlfn._xlws.FILTER(irrigation[irrigation_level]&amp;" | "&amp;irrigation[irrigation_level_name],irrigation[experiment_ID]=A67)))</f>
        <v>1 | WET</v>
      </c>
      <c r="C67" t="str">
        <v>2 | DRY</v>
      </c>
      <c r="DQ67" cm="1">
        <f t="array" ref="DQ67:DR67">TRANSPOSE(_xlfn._xlws.SORT(_xlfn._xlws.FILTER(irrigation[irrigation_level],irrigation[experiment_ID]=A67)))</f>
        <v>1</v>
      </c>
      <c r="DR67">
        <v>2</v>
      </c>
    </row>
    <row r="68" spans="1:130" x14ac:dyDescent="0.25">
      <c r="A68" t="str">
        <v>Hunsaker1996_1994</v>
      </c>
      <c r="B68" t="str" cm="1">
        <f t="array" ref="B68:C68">TRANSPOSE(_xlfn._xlws.SORT(_xlfn._xlws.FILTER(irrigation[irrigation_level]&amp;" | "&amp;irrigation[irrigation_level_name],irrigation[experiment_ID]=A68)))</f>
        <v>1 | WET</v>
      </c>
      <c r="C68" t="str">
        <v>2 | DRY</v>
      </c>
      <c r="DQ68" cm="1">
        <f t="array" ref="DQ68:DR68">TRANSPOSE(_xlfn._xlws.SORT(_xlfn._xlws.FILTER(irrigation[irrigation_level],irrigation[experiment_ID]=A68)))</f>
        <v>1</v>
      </c>
      <c r="DR68">
        <v>2</v>
      </c>
    </row>
    <row r="69" spans="1:130" x14ac:dyDescent="0.25">
      <c r="A69" t="str">
        <v>Iqba2014_1998</v>
      </c>
      <c r="B69" t="str" cm="1">
        <f t="array" ref="B69:F69">TRANSPOSE(_xlfn._xlws.SORT(_xlfn._xlws.FILTER(irrigation[irrigation_level]&amp;" | "&amp;irrigation[irrigation_level_name],irrigation[experiment_ID]=A69)))</f>
        <v>1 | TreatmentA</v>
      </c>
      <c r="C69" t="str">
        <v>2 | TreatmentB</v>
      </c>
      <c r="D69" t="str">
        <v>3 | TreatmentC</v>
      </c>
      <c r="E69" t="str">
        <v>4 | TreatmentD</v>
      </c>
      <c r="F69" t="str">
        <v>5 | TreatmentE</v>
      </c>
      <c r="DQ69" cm="1">
        <f t="array" ref="DQ69:DU69">TRANSPOSE(_xlfn._xlws.SORT(_xlfn._xlws.FILTER(irrigation[irrigation_level],irrigation[experiment_ID]=A69)))</f>
        <v>1</v>
      </c>
      <c r="DR69">
        <v>2</v>
      </c>
      <c r="DS69">
        <v>3</v>
      </c>
      <c r="DT69">
        <v>4</v>
      </c>
      <c r="DU69">
        <v>5</v>
      </c>
    </row>
    <row r="70" spans="1:130" x14ac:dyDescent="0.25">
      <c r="A70" t="str">
        <v>Iqba2014_1999</v>
      </c>
      <c r="B70" t="str" cm="1">
        <f t="array" ref="B70:F70">TRANSPOSE(_xlfn._xlws.SORT(_xlfn._xlws.FILTER(irrigation[irrigation_level]&amp;" | "&amp;irrigation[irrigation_level_name],irrigation[experiment_ID]=A70)))</f>
        <v>1 | TreatmentA</v>
      </c>
      <c r="C70" t="str">
        <v>2 | TreatmentB</v>
      </c>
      <c r="D70" t="str">
        <v>3 | TreatmentC</v>
      </c>
      <c r="E70" t="str">
        <v>4 | TreatmentD</v>
      </c>
      <c r="F70" t="str">
        <v>5 | TreatmentE</v>
      </c>
      <c r="DQ70" cm="1">
        <f t="array" ref="DQ70:DU70">TRANSPOSE(_xlfn._xlws.SORT(_xlfn._xlws.FILTER(irrigation[irrigation_level],irrigation[experiment_ID]=A70)))</f>
        <v>1</v>
      </c>
      <c r="DR70">
        <v>2</v>
      </c>
      <c r="DS70">
        <v>3</v>
      </c>
      <c r="DT70">
        <v>4</v>
      </c>
      <c r="DU70">
        <v>5</v>
      </c>
    </row>
    <row r="71" spans="1:130" x14ac:dyDescent="0.25">
      <c r="A71" t="str">
        <v>Iqba2014_2000</v>
      </c>
      <c r="B71" t="str" cm="1">
        <f t="array" ref="B71:F71">TRANSPOSE(_xlfn._xlws.SORT(_xlfn._xlws.FILTER(irrigation[irrigation_level]&amp;" | "&amp;irrigation[irrigation_level_name],irrigation[experiment_ID]=A71)))</f>
        <v>1 | TreatmentA</v>
      </c>
      <c r="C71" t="str">
        <v>2 | TreatmentB</v>
      </c>
      <c r="D71" t="str">
        <v>3 | TreatmentC</v>
      </c>
      <c r="E71" t="str">
        <v>4 | TreatmentD</v>
      </c>
      <c r="F71" t="str">
        <v>5 | TreatmentE</v>
      </c>
      <c r="DQ71" cm="1">
        <f t="array" ref="DQ71:DU71">TRANSPOSE(_xlfn._xlws.SORT(_xlfn._xlws.FILTER(irrigation[irrigation_level],irrigation[experiment_ID]=A71)))</f>
        <v>1</v>
      </c>
      <c r="DR71">
        <v>2</v>
      </c>
      <c r="DS71">
        <v>3</v>
      </c>
      <c r="DT71">
        <v>4</v>
      </c>
      <c r="DU71">
        <v>5</v>
      </c>
    </row>
    <row r="72" spans="1:130" x14ac:dyDescent="0.25">
      <c r="A72" t="str">
        <v>Junior2022_2005_experiment10</v>
      </c>
      <c r="B72" t="str" cm="1">
        <f t="array" ref="B72">TRANSPOSE(_xlfn._xlws.SORT(_xlfn._xlws.FILTER(irrigation[irrigation_level]&amp;" | "&amp;irrigation[irrigation_level_name],irrigation[experiment_ID]=A72)))</f>
        <v xml:space="preserve">1 | </v>
      </c>
      <c r="DQ72" cm="1">
        <f t="array" ref="DQ72">TRANSPOSE(_xlfn._xlws.SORT(_xlfn._xlws.FILTER(irrigation[irrigation_level],irrigation[experiment_ID]=A72)))</f>
        <v>1</v>
      </c>
    </row>
    <row r="73" spans="1:130" x14ac:dyDescent="0.25">
      <c r="A73" t="str">
        <v>Junior2022_2005_experiment11</v>
      </c>
      <c r="B73" t="str" cm="1">
        <f t="array" ref="B73">TRANSPOSE(_xlfn._xlws.SORT(_xlfn._xlws.FILTER(irrigation[irrigation_level]&amp;" | "&amp;irrigation[irrigation_level_name],irrigation[experiment_ID]=A73)))</f>
        <v xml:space="preserve">1 | </v>
      </c>
      <c r="DQ73" cm="1">
        <f t="array" ref="DQ73">TRANSPOSE(_xlfn._xlws.SORT(_xlfn._xlws.FILTER(irrigation[irrigation_level],irrigation[experiment_ID]=A73)))</f>
        <v>1</v>
      </c>
    </row>
    <row r="74" spans="1:130" x14ac:dyDescent="0.25">
      <c r="A74" t="str">
        <v>Junior2022_2005_experiment13</v>
      </c>
      <c r="B74" t="str" cm="1">
        <f t="array" ref="B74">TRANSPOSE(_xlfn._xlws.SORT(_xlfn._xlws.FILTER(irrigation[irrigation_level]&amp;" | "&amp;irrigation[irrigation_level_name],irrigation[experiment_ID]=A74)))</f>
        <v xml:space="preserve">1 | </v>
      </c>
      <c r="DQ74" cm="1">
        <f t="array" ref="DQ74">TRANSPOSE(_xlfn._xlws.SORT(_xlfn._xlws.FILTER(irrigation[irrigation_level],irrigation[experiment_ID]=A74)))</f>
        <v>1</v>
      </c>
    </row>
    <row r="75" spans="1:130" x14ac:dyDescent="0.25">
      <c r="A75" t="str">
        <v>Junior2022_2005_experiment14</v>
      </c>
      <c r="B75" t="str" cm="1">
        <f t="array" ref="B75">TRANSPOSE(_xlfn._xlws.SORT(_xlfn._xlws.FILTER(irrigation[irrigation_level]&amp;" | "&amp;irrigation[irrigation_level_name],irrigation[experiment_ID]=A75)))</f>
        <v xml:space="preserve">1 | </v>
      </c>
      <c r="DQ75" cm="1">
        <f t="array" ref="DQ75">TRANSPOSE(_xlfn._xlws.SORT(_xlfn._xlws.FILTER(irrigation[irrigation_level],irrigation[experiment_ID]=A75)))</f>
        <v>1</v>
      </c>
    </row>
    <row r="76" spans="1:130" x14ac:dyDescent="0.25">
      <c r="A76" t="str">
        <v>Junior2022_2005_experiment4</v>
      </c>
      <c r="B76" t="str" cm="1">
        <f t="array" ref="B76">TRANSPOSE(_xlfn._xlws.SORT(_xlfn._xlws.FILTER(irrigation[irrigation_level]&amp;" | "&amp;irrigation[irrigation_level_name],irrigation[experiment_ID]=A76)))</f>
        <v xml:space="preserve">1 | </v>
      </c>
      <c r="DQ76" cm="1">
        <f t="array" ref="DQ76">TRANSPOSE(_xlfn._xlws.SORT(_xlfn._xlws.FILTER(irrigation[irrigation_level],irrigation[experiment_ID]=A76)))</f>
        <v>1</v>
      </c>
    </row>
    <row r="77" spans="1:130" x14ac:dyDescent="0.25">
      <c r="A77" t="str">
        <v>Junior2022_2005_experiment5</v>
      </c>
      <c r="B77" t="str" cm="1">
        <f t="array" ref="B77">TRANSPOSE(_xlfn._xlws.SORT(_xlfn._xlws.FILTER(irrigation[irrigation_level]&amp;" | "&amp;irrigation[irrigation_level_name],irrigation[experiment_ID]=A77)))</f>
        <v xml:space="preserve">1 | </v>
      </c>
      <c r="DQ77" cm="1">
        <f t="array" ref="DQ77">TRANSPOSE(_xlfn._xlws.SORT(_xlfn._xlws.FILTER(irrigation[irrigation_level],irrigation[experiment_ID]=A77)))</f>
        <v>1</v>
      </c>
    </row>
    <row r="78" spans="1:130" x14ac:dyDescent="0.25">
      <c r="A78" t="str">
        <v>Junior2022_2005_experiment6</v>
      </c>
      <c r="B78" t="str" cm="1">
        <f t="array" ref="B78">TRANSPOSE(_xlfn._xlws.SORT(_xlfn._xlws.FILTER(irrigation[irrigation_level]&amp;" | "&amp;irrigation[irrigation_level_name],irrigation[experiment_ID]=A78)))</f>
        <v xml:space="preserve">1 | </v>
      </c>
      <c r="DQ78" cm="1">
        <f t="array" ref="DQ78">TRANSPOSE(_xlfn._xlws.SORT(_xlfn._xlws.FILTER(irrigation[irrigation_level],irrigation[experiment_ID]=A78)))</f>
        <v>1</v>
      </c>
    </row>
    <row r="79" spans="1:130" x14ac:dyDescent="0.25">
      <c r="A79" t="str">
        <v>Junior2022_2005_experiment7</v>
      </c>
      <c r="B79" t="str" cm="1">
        <f t="array" ref="B79">TRANSPOSE(_xlfn._xlws.SORT(_xlfn._xlws.FILTER(irrigation[irrigation_level]&amp;" | "&amp;irrigation[irrigation_level_name],irrigation[experiment_ID]=A79)))</f>
        <v xml:space="preserve">1 | </v>
      </c>
      <c r="DQ79" cm="1">
        <f t="array" ref="DQ79">TRANSPOSE(_xlfn._xlws.SORT(_xlfn._xlws.FILTER(irrigation[irrigation_level],irrigation[experiment_ID]=A79)))</f>
        <v>1</v>
      </c>
    </row>
    <row r="80" spans="1:130" x14ac:dyDescent="0.25">
      <c r="A80" t="str">
        <v>Junior2022_2005_experiment8</v>
      </c>
      <c r="B80" t="str" cm="1">
        <f t="array" ref="B80">TRANSPOSE(_xlfn._xlws.SORT(_xlfn._xlws.FILTER(irrigation[irrigation_level]&amp;" | "&amp;irrigation[irrigation_level_name],irrigation[experiment_ID]=A80)))</f>
        <v xml:space="preserve">1 | </v>
      </c>
      <c r="DQ80" cm="1">
        <f t="array" ref="DQ80">TRANSPOSE(_xlfn._xlws.SORT(_xlfn._xlws.FILTER(irrigation[irrigation_level],irrigation[experiment_ID]=A80)))</f>
        <v>1</v>
      </c>
    </row>
    <row r="81" spans="1:121" x14ac:dyDescent="0.25">
      <c r="A81" t="str">
        <v>Junior2022_2005_experiment9</v>
      </c>
      <c r="B81" t="str" cm="1">
        <f t="array" ref="B81">TRANSPOSE(_xlfn._xlws.SORT(_xlfn._xlws.FILTER(irrigation[irrigation_level]&amp;" | "&amp;irrigation[irrigation_level_name],irrigation[experiment_ID]=A81)))</f>
        <v xml:space="preserve">1 | </v>
      </c>
      <c r="DQ81" cm="1">
        <f t="array" ref="DQ81">TRANSPOSE(_xlfn._xlws.SORT(_xlfn._xlws.FILTER(irrigation[irrigation_level],irrigation[experiment_ID]=A81)))</f>
        <v>1</v>
      </c>
    </row>
    <row r="82" spans="1:121" x14ac:dyDescent="0.25">
      <c r="A82" t="str">
        <v>Junior2022_2006_experiment15</v>
      </c>
      <c r="B82" t="str" cm="1">
        <f t="array" ref="B82">TRANSPOSE(_xlfn._xlws.SORT(_xlfn._xlws.FILTER(irrigation[irrigation_level]&amp;" | "&amp;irrigation[irrigation_level_name],irrigation[experiment_ID]=A82)))</f>
        <v xml:space="preserve">1 | </v>
      </c>
      <c r="DQ82" cm="1">
        <f t="array" ref="DQ82">TRANSPOSE(_xlfn._xlws.SORT(_xlfn._xlws.FILTER(irrigation[irrigation_level],irrigation[experiment_ID]=A82)))</f>
        <v>1</v>
      </c>
    </row>
    <row r="83" spans="1:121" x14ac:dyDescent="0.25">
      <c r="A83" t="str">
        <v>Junior2022_2007_experiment12</v>
      </c>
      <c r="B83" t="str" cm="1">
        <f t="array" ref="B83">TRANSPOSE(_xlfn._xlws.SORT(_xlfn._xlws.FILTER(irrigation[irrigation_level]&amp;" | "&amp;irrigation[irrigation_level_name],irrigation[experiment_ID]=A83)))</f>
        <v xml:space="preserve">1 | </v>
      </c>
      <c r="DQ83" cm="1">
        <f t="array" ref="DQ83">TRANSPOSE(_xlfn._xlws.SORT(_xlfn._xlws.FILTER(irrigation[irrigation_level],irrigation[experiment_ID]=A83)))</f>
        <v>1</v>
      </c>
    </row>
    <row r="84" spans="1:121" x14ac:dyDescent="0.25">
      <c r="A84" t="str">
        <v>Junior2022_2013_experiment16</v>
      </c>
      <c r="B84" t="str" cm="1">
        <f t="array" ref="B84">TRANSPOSE(_xlfn._xlws.SORT(_xlfn._xlws.FILTER(irrigation[irrigation_level]&amp;" | "&amp;irrigation[irrigation_level_name],irrigation[experiment_ID]=A84)))</f>
        <v xml:space="preserve">1 | </v>
      </c>
      <c r="DQ84" cm="1">
        <f t="array" ref="DQ84">TRANSPOSE(_xlfn._xlws.SORT(_xlfn._xlws.FILTER(irrigation[irrigation_level],irrigation[experiment_ID]=A84)))</f>
        <v>1</v>
      </c>
    </row>
    <row r="85" spans="1:121" x14ac:dyDescent="0.25">
      <c r="A85" t="str">
        <v>Junior2022_2014_experiment17</v>
      </c>
      <c r="B85" t="str" cm="1">
        <f t="array" ref="B85">TRANSPOSE(_xlfn._xlws.SORT(_xlfn._xlws.FILTER(irrigation[irrigation_level]&amp;" | "&amp;irrigation[irrigation_level_name],irrigation[experiment_ID]=A85)))</f>
        <v xml:space="preserve">1 | </v>
      </c>
      <c r="DQ85" cm="1">
        <f t="array" ref="DQ85">TRANSPOSE(_xlfn._xlws.SORT(_xlfn._xlws.FILTER(irrigation[irrigation_level],irrigation[experiment_ID]=A85)))</f>
        <v>1</v>
      </c>
    </row>
    <row r="86" spans="1:121" x14ac:dyDescent="0.25">
      <c r="A86" t="str">
        <v>Junior2022_2014_experiment18</v>
      </c>
      <c r="B86" t="str" cm="1">
        <f t="array" ref="B86">TRANSPOSE(_xlfn._xlws.SORT(_xlfn._xlws.FILTER(irrigation[irrigation_level]&amp;" | "&amp;irrigation[irrigation_level_name],irrigation[experiment_ID]=A86)))</f>
        <v xml:space="preserve">1 | </v>
      </c>
      <c r="DQ86" cm="1">
        <f t="array" ref="DQ86">TRANSPOSE(_xlfn._xlws.SORT(_xlfn._xlws.FILTER(irrigation[irrigation_level],irrigation[experiment_ID]=A86)))</f>
        <v>1</v>
      </c>
    </row>
    <row r="87" spans="1:121" x14ac:dyDescent="0.25">
      <c r="A87" t="str">
        <v>Junior2022_2015_experiment19</v>
      </c>
      <c r="B87" t="str" cm="1">
        <f t="array" ref="B87">TRANSPOSE(_xlfn._xlws.SORT(_xlfn._xlws.FILTER(irrigation[irrigation_level]&amp;" | "&amp;irrigation[irrigation_level_name],irrigation[experiment_ID]=A87)))</f>
        <v xml:space="preserve">1 | </v>
      </c>
      <c r="DQ87" cm="1">
        <f t="array" ref="DQ87">TRANSPOSE(_xlfn._xlws.SORT(_xlfn._xlws.FILTER(irrigation[irrigation_level],irrigation[experiment_ID]=A87)))</f>
        <v>1</v>
      </c>
    </row>
    <row r="88" spans="1:121" x14ac:dyDescent="0.25">
      <c r="A88" t="str">
        <v>Junior2022_2015_experiment20</v>
      </c>
      <c r="B88" t="str" cm="1">
        <f t="array" ref="B88">TRANSPOSE(_xlfn._xlws.SORT(_xlfn._xlws.FILTER(irrigation[irrigation_level]&amp;" | "&amp;irrigation[irrigation_level_name],irrigation[experiment_ID]=A88)))</f>
        <v xml:space="preserve">1 | </v>
      </c>
      <c r="DQ88" cm="1">
        <f t="array" ref="DQ88">TRANSPOSE(_xlfn._xlws.SORT(_xlfn._xlws.FILTER(irrigation[irrigation_level],irrigation[experiment_ID]=A88)))</f>
        <v>1</v>
      </c>
    </row>
    <row r="89" spans="1:121" x14ac:dyDescent="0.25">
      <c r="A89" t="str">
        <v>Junior2022_2016_experiment21</v>
      </c>
      <c r="B89" t="str" cm="1">
        <f t="array" ref="B89">TRANSPOSE(_xlfn._xlws.SORT(_xlfn._xlws.FILTER(irrigation[irrigation_level]&amp;" | "&amp;irrigation[irrigation_level_name],irrigation[experiment_ID]=A89)))</f>
        <v xml:space="preserve">1 | </v>
      </c>
      <c r="DQ89" cm="1">
        <f t="array" ref="DQ89">TRANSPOSE(_xlfn._xlws.SORT(_xlfn._xlws.FILTER(irrigation[irrigation_level],irrigation[experiment_ID]=A89)))</f>
        <v>1</v>
      </c>
    </row>
    <row r="90" spans="1:121" x14ac:dyDescent="0.25">
      <c r="A90" t="str">
        <v>Junior2022_2016_experiment22</v>
      </c>
      <c r="B90" t="str" cm="1">
        <f t="array" ref="B90">TRANSPOSE(_xlfn._xlws.SORT(_xlfn._xlws.FILTER(irrigation[irrigation_level]&amp;" | "&amp;irrigation[irrigation_level_name],irrigation[experiment_ID]=A90)))</f>
        <v xml:space="preserve">1 | </v>
      </c>
      <c r="DQ90" cm="1">
        <f t="array" ref="DQ90">TRANSPOSE(_xlfn._xlws.SORT(_xlfn._xlws.FILTER(irrigation[irrigation_level],irrigation[experiment_ID]=A90)))</f>
        <v>1</v>
      </c>
    </row>
    <row r="91" spans="1:121" x14ac:dyDescent="0.25">
      <c r="A91" t="str">
        <v>Junior2022_2019_experiment1</v>
      </c>
      <c r="B91" t="str" cm="1">
        <f t="array" ref="B91">TRANSPOSE(_xlfn._xlws.SORT(_xlfn._xlws.FILTER(irrigation[irrigation_level]&amp;" | "&amp;irrigation[irrigation_level_name],irrigation[experiment_ID]=A91)))</f>
        <v xml:space="preserve">1 | </v>
      </c>
      <c r="DQ91" cm="1">
        <f t="array" ref="DQ91">TRANSPOSE(_xlfn._xlws.SORT(_xlfn._xlws.FILTER(irrigation[irrigation_level],irrigation[experiment_ID]=A91)))</f>
        <v>1</v>
      </c>
    </row>
    <row r="92" spans="1:121" x14ac:dyDescent="0.25">
      <c r="A92" t="str">
        <v>Junior2022_2019_experiment2</v>
      </c>
      <c r="B92" t="str" cm="1">
        <f t="array" ref="B92">TRANSPOSE(_xlfn._xlws.SORT(_xlfn._xlws.FILTER(irrigation[irrigation_level]&amp;" | "&amp;irrigation[irrigation_level_name],irrigation[experiment_ID]=A92)))</f>
        <v xml:space="preserve">1 | </v>
      </c>
      <c r="DQ92" cm="1">
        <f t="array" ref="DQ92">TRANSPOSE(_xlfn._xlws.SORT(_xlfn._xlws.FILTER(irrigation[irrigation_level],irrigation[experiment_ID]=A92)))</f>
        <v>1</v>
      </c>
    </row>
    <row r="93" spans="1:121" x14ac:dyDescent="0.25">
      <c r="A93" t="str">
        <v>Junior2022_2020_experiment3</v>
      </c>
      <c r="B93" t="str" cm="1">
        <f t="array" ref="B93">TRANSPOSE(_xlfn._xlws.SORT(_xlfn._xlws.FILTER(irrigation[irrigation_level]&amp;" | "&amp;irrigation[irrigation_level_name],irrigation[experiment_ID]=A93)))</f>
        <v xml:space="preserve">1 | </v>
      </c>
      <c r="DQ93" cm="1">
        <f t="array" ref="DQ93">TRANSPOSE(_xlfn._xlws.SORT(_xlfn._xlws.FILTER(irrigation[irrigation_level],irrigation[experiment_ID]=A93)))</f>
        <v>1</v>
      </c>
    </row>
    <row r="94" spans="1:121" x14ac:dyDescent="0.25">
      <c r="A94" t="str">
        <v>Shoukat2024_2021</v>
      </c>
      <c r="B94" t="str" cm="1">
        <f t="array" ref="B94">TRANSPOSE(_xlfn._xlws.SORT(_xlfn._xlws.FILTER(irrigation[irrigation_level]&amp;" | "&amp;irrigation[irrigation_level_name],irrigation[experiment_ID]=A94)))</f>
        <v xml:space="preserve">1 | </v>
      </c>
      <c r="DQ94" cm="1">
        <f t="array" ref="DQ94">TRANSPOSE(_xlfn._xlws.SORT(_xlfn._xlws.FILTER(irrigation[irrigation_level],irrigation[experiment_ID]=A94)))</f>
        <v>1</v>
      </c>
    </row>
    <row r="95" spans="1:121" x14ac:dyDescent="0.25">
      <c r="A95" t="str">
        <v>Shoukat2024_2022</v>
      </c>
      <c r="B95" t="str" cm="1">
        <f t="array" ref="B95">TRANSPOSE(_xlfn._xlws.SORT(_xlfn._xlws.FILTER(irrigation[irrigation_level]&amp;" | "&amp;irrigation[irrigation_level_name],irrigation[experiment_ID]=A95)))</f>
        <v xml:space="preserve">1 | </v>
      </c>
      <c r="DQ95" cm="1">
        <f t="array" ref="DQ95">TRANSPOSE(_xlfn._xlws.SORT(_xlfn._xlws.FILTER(irrigation[irrigation_level],irrigation[experiment_ID]=A95)))</f>
        <v>1</v>
      </c>
    </row>
    <row r="96" spans="1:121" x14ac:dyDescent="0.25">
      <c r="A96" t="str">
        <v>Sinnathamby2017_1999_SiteRK_corn</v>
      </c>
      <c r="B96" t="str" cm="1">
        <f t="array" ref="B96">TRANSPOSE(_xlfn._xlws.SORT(_xlfn._xlws.FILTER(irrigation[irrigation_level]&amp;" | "&amp;irrigation[irrigation_level_name],irrigation[experiment_ID]=A96)))</f>
        <v xml:space="preserve">1 | </v>
      </c>
      <c r="DQ96" cm="1">
        <f t="array" ref="DQ96">TRANSPOSE(_xlfn._xlws.SORT(_xlfn._xlws.FILTER(irrigation[irrigation_level],irrigation[experiment_ID]=A96)))</f>
        <v>1</v>
      </c>
    </row>
    <row r="97" spans="1:121" x14ac:dyDescent="0.25">
      <c r="A97" t="str">
        <v>Sinnathamby2017_1999_SiteRK_grainsorghum</v>
      </c>
      <c r="B97" t="str" cm="1">
        <f t="array" ref="B97">TRANSPOSE(_xlfn._xlws.SORT(_xlfn._xlws.FILTER(irrigation[irrigation_level]&amp;" | "&amp;irrigation[irrigation_level_name],irrigation[experiment_ID]=A97)))</f>
        <v xml:space="preserve">1 | </v>
      </c>
      <c r="DQ97" cm="1">
        <f t="array" ref="DQ97">TRANSPOSE(_xlfn._xlws.SORT(_xlfn._xlws.FILTER(irrigation[irrigation_level],irrigation[experiment_ID]=A97)))</f>
        <v>1</v>
      </c>
    </row>
    <row r="98" spans="1:121" x14ac:dyDescent="0.25">
      <c r="A98" t="str">
        <v>Sinnathamby2017_2000_SiteRK_corn</v>
      </c>
      <c r="B98" t="str" cm="1">
        <f t="array" ref="B98">TRANSPOSE(_xlfn._xlws.SORT(_xlfn._xlws.FILTER(irrigation[irrigation_level]&amp;" | "&amp;irrigation[irrigation_level_name],irrigation[experiment_ID]=A98)))</f>
        <v xml:space="preserve">1 | </v>
      </c>
      <c r="DQ98" cm="1">
        <f t="array" ref="DQ98">TRANSPOSE(_xlfn._xlws.SORT(_xlfn._xlws.FILTER(irrigation[irrigation_level],irrigation[experiment_ID]=A98)))</f>
        <v>1</v>
      </c>
    </row>
    <row r="99" spans="1:121" x14ac:dyDescent="0.25">
      <c r="A99" t="str">
        <v>Sinnathamby2017_2000_SiteRK_grainsorghum</v>
      </c>
      <c r="B99" t="str" cm="1">
        <f t="array" ref="B99">TRANSPOSE(_xlfn._xlws.SORT(_xlfn._xlws.FILTER(irrigation[irrigation_level]&amp;" | "&amp;irrigation[irrigation_level_name],irrigation[experiment_ID]=A99)))</f>
        <v xml:space="preserve">1 | </v>
      </c>
      <c r="DQ99" cm="1">
        <f t="array" ref="DQ99">TRANSPOSE(_xlfn._xlws.SORT(_xlfn._xlws.FILTER(irrigation[irrigation_level],irrigation[experiment_ID]=A99)))</f>
        <v>1</v>
      </c>
    </row>
    <row r="100" spans="1:121" x14ac:dyDescent="0.25">
      <c r="A100" t="str">
        <v>Sinnathamby2017_2001_SiteRK_corn</v>
      </c>
      <c r="B100" t="str" cm="1">
        <f t="array" ref="B100">TRANSPOSE(_xlfn._xlws.SORT(_xlfn._xlws.FILTER(irrigation[irrigation_level]&amp;" | "&amp;irrigation[irrigation_level_name],irrigation[experiment_ID]=A100)))</f>
        <v xml:space="preserve">1 | </v>
      </c>
      <c r="DQ100" cm="1">
        <f t="array" ref="DQ100">TRANSPOSE(_xlfn._xlws.SORT(_xlfn._xlws.FILTER(irrigation[irrigation_level],irrigation[experiment_ID]=A100)))</f>
        <v>1</v>
      </c>
    </row>
    <row r="101" spans="1:121" x14ac:dyDescent="0.25">
      <c r="A101" t="str">
        <v>Sinnathamby2017_2001_SiteRK_grainsorghum</v>
      </c>
      <c r="B101" t="str" cm="1">
        <f t="array" ref="B101">TRANSPOSE(_xlfn._xlws.SORT(_xlfn._xlws.FILTER(irrigation[irrigation_level]&amp;" | "&amp;irrigation[irrigation_level_name],irrigation[experiment_ID]=A101)))</f>
        <v xml:space="preserve">1 | </v>
      </c>
      <c r="DQ101" cm="1">
        <f t="array" ref="DQ101">TRANSPOSE(_xlfn._xlws.SORT(_xlfn._xlws.FILTER(irrigation[irrigation_level],irrigation[experiment_ID]=A101)))</f>
        <v>1</v>
      </c>
    </row>
    <row r="102" spans="1:121" x14ac:dyDescent="0.25">
      <c r="A102" t="str">
        <v>Sinnathamby2017_2002_SiteRK_corn</v>
      </c>
      <c r="B102" t="str" cm="1">
        <f t="array" ref="B102">TRANSPOSE(_xlfn._xlws.SORT(_xlfn._xlws.FILTER(irrigation[irrigation_level]&amp;" | "&amp;irrigation[irrigation_level_name],irrigation[experiment_ID]=A102)))</f>
        <v xml:space="preserve">1 | </v>
      </c>
      <c r="DQ102" cm="1">
        <f t="array" ref="DQ102">TRANSPOSE(_xlfn._xlws.SORT(_xlfn._xlws.FILTER(irrigation[irrigation_level],irrigation[experiment_ID]=A102)))</f>
        <v>1</v>
      </c>
    </row>
    <row r="103" spans="1:121" x14ac:dyDescent="0.25">
      <c r="A103" t="str">
        <v>Sinnathamby2017_2002_SiteRK_grainsorghum</v>
      </c>
      <c r="B103" t="str" cm="1">
        <f t="array" ref="B103">TRANSPOSE(_xlfn._xlws.SORT(_xlfn._xlws.FILTER(irrigation[irrigation_level]&amp;" | "&amp;irrigation[irrigation_level_name],irrigation[experiment_ID]=A103)))</f>
        <v xml:space="preserve">1 | </v>
      </c>
      <c r="DQ103" cm="1">
        <f t="array" ref="DQ103">TRANSPOSE(_xlfn._xlws.SORT(_xlfn._xlws.FILTER(irrigation[irrigation_level],irrigation[experiment_ID]=A103)))</f>
        <v>1</v>
      </c>
    </row>
    <row r="104" spans="1:121" x14ac:dyDescent="0.25">
      <c r="A104" t="str">
        <v>Sinnathamby2017_2003_SiteRK_corn</v>
      </c>
      <c r="B104" t="str" cm="1">
        <f t="array" ref="B104">TRANSPOSE(_xlfn._xlws.SORT(_xlfn._xlws.FILTER(irrigation[irrigation_level]&amp;" | "&amp;irrigation[irrigation_level_name],irrigation[experiment_ID]=A104)))</f>
        <v xml:space="preserve">1 | </v>
      </c>
      <c r="DQ104" cm="1">
        <f t="array" ref="DQ104">TRANSPOSE(_xlfn._xlws.SORT(_xlfn._xlws.FILTER(irrigation[irrigation_level],irrigation[experiment_ID]=A104)))</f>
        <v>1</v>
      </c>
    </row>
    <row r="105" spans="1:121" x14ac:dyDescent="0.25">
      <c r="A105" t="str">
        <v>Sinnathamby2017_2003_SiteRK_grainsorghum</v>
      </c>
      <c r="B105" t="str" cm="1">
        <f t="array" ref="B105">TRANSPOSE(_xlfn._xlws.SORT(_xlfn._xlws.FILTER(irrigation[irrigation_level]&amp;" | "&amp;irrigation[irrigation_level_name],irrigation[experiment_ID]=A105)))</f>
        <v xml:space="preserve">1 | </v>
      </c>
      <c r="DQ105" cm="1">
        <f t="array" ref="DQ105">TRANSPOSE(_xlfn._xlws.SORT(_xlfn._xlws.FILTER(irrigation[irrigation_level],irrigation[experiment_ID]=A105)))</f>
        <v>1</v>
      </c>
    </row>
    <row r="106" spans="1:121" x14ac:dyDescent="0.25">
      <c r="A106" t="str">
        <v>Sinnathamby2017_2004_SiteRK_corn</v>
      </c>
      <c r="B106" t="str" cm="1">
        <f t="array" ref="B106">TRANSPOSE(_xlfn._xlws.SORT(_xlfn._xlws.FILTER(irrigation[irrigation_level]&amp;" | "&amp;irrigation[irrigation_level_name],irrigation[experiment_ID]=A106)))</f>
        <v xml:space="preserve">1 | </v>
      </c>
      <c r="DQ106" cm="1">
        <f t="array" ref="DQ106">TRANSPOSE(_xlfn._xlws.SORT(_xlfn._xlws.FILTER(irrigation[irrigation_level],irrigation[experiment_ID]=A106)))</f>
        <v>1</v>
      </c>
    </row>
    <row r="107" spans="1:121" x14ac:dyDescent="0.25">
      <c r="A107" t="str">
        <v>Sinnathamby2017_2004_SiteRK_grainsorghum</v>
      </c>
      <c r="B107" t="str" cm="1">
        <f t="array" ref="B107">TRANSPOSE(_xlfn._xlws.SORT(_xlfn._xlws.FILTER(irrigation[irrigation_level]&amp;" | "&amp;irrigation[irrigation_level_name],irrigation[experiment_ID]=A107)))</f>
        <v xml:space="preserve">1 | </v>
      </c>
      <c r="DQ107" cm="1">
        <f t="array" ref="DQ107">TRANSPOSE(_xlfn._xlws.SORT(_xlfn._xlws.FILTER(irrigation[irrigation_level],irrigation[experiment_ID]=A107)))</f>
        <v>1</v>
      </c>
    </row>
    <row r="108" spans="1:121" x14ac:dyDescent="0.25">
      <c r="A108" t="str">
        <v>Sinnathamby2017_2005_SiteRK_corn</v>
      </c>
      <c r="B108" t="str" cm="1">
        <f t="array" ref="B108">TRANSPOSE(_xlfn._xlws.SORT(_xlfn._xlws.FILTER(irrigation[irrigation_level]&amp;" | "&amp;irrigation[irrigation_level_name],irrigation[experiment_ID]=A108)))</f>
        <v xml:space="preserve">1 | </v>
      </c>
      <c r="DQ108" cm="1">
        <f t="array" ref="DQ108">TRANSPOSE(_xlfn._xlws.SORT(_xlfn._xlws.FILTER(irrigation[irrigation_level],irrigation[experiment_ID]=A108)))</f>
        <v>1</v>
      </c>
    </row>
    <row r="109" spans="1:121" x14ac:dyDescent="0.25">
      <c r="A109" t="str">
        <v>Sinnathamby2017_2005_SiteRK_grainsorghum</v>
      </c>
      <c r="B109" t="str" cm="1">
        <f t="array" ref="B109">TRANSPOSE(_xlfn._xlws.SORT(_xlfn._xlws.FILTER(irrigation[irrigation_level]&amp;" | "&amp;irrigation[irrigation_level_name],irrigation[experiment_ID]=A109)))</f>
        <v xml:space="preserve">1 | </v>
      </c>
      <c r="DQ109" cm="1">
        <f t="array" ref="DQ109">TRANSPOSE(_xlfn._xlws.SORT(_xlfn._xlws.FILTER(irrigation[irrigation_level],irrigation[experiment_ID]=A109)))</f>
        <v>1</v>
      </c>
    </row>
    <row r="110" spans="1:121" x14ac:dyDescent="0.25">
      <c r="A110" t="str">
        <v>Sinnathamby2017_2006_SiteRK_corn</v>
      </c>
      <c r="B110" t="str" cm="1">
        <f t="array" ref="B110">TRANSPOSE(_xlfn._xlws.SORT(_xlfn._xlws.FILTER(irrigation[irrigation_level]&amp;" | "&amp;irrigation[irrigation_level_name],irrigation[experiment_ID]=A110)))</f>
        <v xml:space="preserve">1 | </v>
      </c>
      <c r="DQ110" cm="1">
        <f t="array" ref="DQ110">TRANSPOSE(_xlfn._xlws.SORT(_xlfn._xlws.FILTER(irrigation[irrigation_level],irrigation[experiment_ID]=A110)))</f>
        <v>1</v>
      </c>
    </row>
    <row r="111" spans="1:121" x14ac:dyDescent="0.25">
      <c r="A111" t="str">
        <v>Sinnathamby2017_2006_SiteRK_grainsorghum</v>
      </c>
      <c r="B111" t="str" cm="1">
        <f t="array" ref="B111">TRANSPOSE(_xlfn._xlws.SORT(_xlfn._xlws.FILTER(irrigation[irrigation_level]&amp;" | "&amp;irrigation[irrigation_level_name],irrigation[experiment_ID]=A111)))</f>
        <v xml:space="preserve">1 | </v>
      </c>
      <c r="DQ111" cm="1">
        <f t="array" ref="DQ111">TRANSPOSE(_xlfn._xlws.SORT(_xlfn._xlws.FILTER(irrigation[irrigation_level],irrigation[experiment_ID]=A111)))</f>
        <v>1</v>
      </c>
    </row>
    <row r="112" spans="1:121" x14ac:dyDescent="0.25">
      <c r="A112" t="str">
        <v>Sinnathamby2017_2006_SiteTOJoe_corn</v>
      </c>
      <c r="B112" t="str" cm="1">
        <f t="array" ref="B112">TRANSPOSE(_xlfn._xlws.SORT(_xlfn._xlws.FILTER(irrigation[irrigation_level]&amp;" | "&amp;irrigation[irrigation_level_name],irrigation[experiment_ID]=A112)))</f>
        <v xml:space="preserve">1 | </v>
      </c>
      <c r="DQ112" cm="1">
        <f t="array" ref="DQ112">TRANSPOSE(_xlfn._xlws.SORT(_xlfn._xlws.FILTER(irrigation[irrigation_level],irrigation[experiment_ID]=A112)))</f>
        <v>1</v>
      </c>
    </row>
    <row r="113" spans="1:121" x14ac:dyDescent="0.25">
      <c r="A113" t="str">
        <v>Sinnathamby2017_2006_SiteTOOklahoma_corn</v>
      </c>
      <c r="B113" t="str" cm="1">
        <f t="array" ref="B113">TRANSPOSE(_xlfn._xlws.SORT(_xlfn._xlws.FILTER(irrigation[irrigation_level]&amp;" | "&amp;irrigation[irrigation_level_name],irrigation[experiment_ID]=A113)))</f>
        <v xml:space="preserve">1 | </v>
      </c>
      <c r="DQ113" cm="1">
        <f t="array" ref="DQ113">TRANSPOSE(_xlfn._xlws.SORT(_xlfn._xlws.FILTER(irrigation[irrigation_level],irrigation[experiment_ID]=A113)))</f>
        <v>1</v>
      </c>
    </row>
    <row r="114" spans="1:121" x14ac:dyDescent="0.25">
      <c r="A114" t="str">
        <v>Sinnathamby2017_2006_SiteTOOklahoma_sorghum</v>
      </c>
      <c r="B114" t="str" cm="1">
        <f t="array" ref="B114">TRANSPOSE(_xlfn._xlws.SORT(_xlfn._xlws.FILTER(irrigation[irrigation_level]&amp;" | "&amp;irrigation[irrigation_level_name],irrigation[experiment_ID]=A114)))</f>
        <v xml:space="preserve">1 | </v>
      </c>
      <c r="DQ114" cm="1">
        <f t="array" ref="DQ114">TRANSPOSE(_xlfn._xlws.SORT(_xlfn._xlws.FILTER(irrigation[irrigation_level],irrigation[experiment_ID]=A114)))</f>
        <v>1</v>
      </c>
    </row>
    <row r="115" spans="1:121" x14ac:dyDescent="0.25">
      <c r="A115" t="str">
        <v>Sinnathamby2017_2007_SiteRK_corn</v>
      </c>
      <c r="B115" t="str" cm="1">
        <f t="array" ref="B115">TRANSPOSE(_xlfn._xlws.SORT(_xlfn._xlws.FILTER(irrigation[irrigation_level]&amp;" | "&amp;irrigation[irrigation_level_name],irrigation[experiment_ID]=A115)))</f>
        <v xml:space="preserve">1 | </v>
      </c>
      <c r="DQ115" cm="1">
        <f t="array" ref="DQ115">TRANSPOSE(_xlfn._xlws.SORT(_xlfn._xlws.FILTER(irrigation[irrigation_level],irrigation[experiment_ID]=A115)))</f>
        <v>1</v>
      </c>
    </row>
    <row r="116" spans="1:121" x14ac:dyDescent="0.25">
      <c r="A116" t="str">
        <v>Sinnathamby2017_2007_SiteRK_grainsorghum</v>
      </c>
      <c r="B116" t="str" cm="1">
        <f t="array" ref="B116">TRANSPOSE(_xlfn._xlws.SORT(_xlfn._xlws.FILTER(irrigation[irrigation_level]&amp;" | "&amp;irrigation[irrigation_level_name],irrigation[experiment_ID]=A116)))</f>
        <v xml:space="preserve">1 | </v>
      </c>
      <c r="DQ116" cm="1">
        <f t="array" ref="DQ116">TRANSPOSE(_xlfn._xlws.SORT(_xlfn._xlws.FILTER(irrigation[irrigation_level],irrigation[experiment_ID]=A116)))</f>
        <v>1</v>
      </c>
    </row>
    <row r="117" spans="1:121" x14ac:dyDescent="0.25">
      <c r="A117" t="str">
        <v>Sinnathamby2017_2007_SiteRK_sweetsorghum</v>
      </c>
      <c r="B117" t="str" cm="1">
        <f t="array" ref="B117">TRANSPOSE(_xlfn._xlws.SORT(_xlfn._xlws.FILTER(irrigation[irrigation_level]&amp;" | "&amp;irrigation[irrigation_level_name],irrigation[experiment_ID]=A117)))</f>
        <v xml:space="preserve">1 | </v>
      </c>
      <c r="DQ117" cm="1">
        <f t="array" ref="DQ117">TRANSPOSE(_xlfn._xlws.SORT(_xlfn._xlws.FILTER(irrigation[irrigation_level],irrigation[experiment_ID]=A117)))</f>
        <v>1</v>
      </c>
    </row>
    <row r="118" spans="1:121" x14ac:dyDescent="0.25">
      <c r="A118" t="str">
        <v>Sinnathamby2017_2007_SiteTOJoe_corn</v>
      </c>
      <c r="B118" t="str" cm="1">
        <f t="array" ref="B118">TRANSPOSE(_xlfn._xlws.SORT(_xlfn._xlws.FILTER(irrigation[irrigation_level]&amp;" | "&amp;irrigation[irrigation_level_name],irrigation[experiment_ID]=A118)))</f>
        <v xml:space="preserve">1 | </v>
      </c>
      <c r="DQ118" cm="1">
        <f t="array" ref="DQ118">TRANSPOSE(_xlfn._xlws.SORT(_xlfn._xlws.FILTER(irrigation[irrigation_level],irrigation[experiment_ID]=A118)))</f>
        <v>1</v>
      </c>
    </row>
    <row r="119" spans="1:121" x14ac:dyDescent="0.25">
      <c r="A119" t="str">
        <v>Sinnathamby2017_2007_SiteTOOklahoma_corn</v>
      </c>
      <c r="B119" t="str" cm="1">
        <f t="array" ref="B119">TRANSPOSE(_xlfn._xlws.SORT(_xlfn._xlws.FILTER(irrigation[irrigation_level]&amp;" | "&amp;irrigation[irrigation_level_name],irrigation[experiment_ID]=A119)))</f>
        <v xml:space="preserve">1 | </v>
      </c>
      <c r="DQ119" cm="1">
        <f t="array" ref="DQ119">TRANSPOSE(_xlfn._xlws.SORT(_xlfn._xlws.FILTER(irrigation[irrigation_level],irrigation[experiment_ID]=A119)))</f>
        <v>1</v>
      </c>
    </row>
    <row r="120" spans="1:121" x14ac:dyDescent="0.25">
      <c r="A120" t="str">
        <v>Sinnathamby2017_2007_SiteTOOklahoma_sorghum</v>
      </c>
      <c r="B120" t="str" cm="1">
        <f t="array" ref="B120">TRANSPOSE(_xlfn._xlws.SORT(_xlfn._xlws.FILTER(irrigation[irrigation_level]&amp;" | "&amp;irrigation[irrigation_level_name],irrigation[experiment_ID]=A120)))</f>
        <v xml:space="preserve">1 | </v>
      </c>
      <c r="DQ120" cm="1">
        <f t="array" ref="DQ120">TRANSPOSE(_xlfn._xlws.SORT(_xlfn._xlws.FILTER(irrigation[irrigation_level],irrigation[experiment_ID]=A120)))</f>
        <v>1</v>
      </c>
    </row>
    <row r="121" spans="1:121" x14ac:dyDescent="0.25">
      <c r="A121" t="str">
        <v>Sinnathamby2017_2008_SiteRK_corn</v>
      </c>
      <c r="B121" t="str" cm="1">
        <f t="array" ref="B121">TRANSPOSE(_xlfn._xlws.SORT(_xlfn._xlws.FILTER(irrigation[irrigation_level]&amp;" | "&amp;irrigation[irrigation_level_name],irrigation[experiment_ID]=A121)))</f>
        <v xml:space="preserve">1 | </v>
      </c>
      <c r="DQ121" cm="1">
        <f t="array" ref="DQ121">TRANSPOSE(_xlfn._xlws.SORT(_xlfn._xlws.FILTER(irrigation[irrigation_level],irrigation[experiment_ID]=A121)))</f>
        <v>1</v>
      </c>
    </row>
    <row r="122" spans="1:121" x14ac:dyDescent="0.25">
      <c r="A122" t="str">
        <v>Sinnathamby2017_2008_SiteRK_grainsorghum</v>
      </c>
      <c r="B122" t="str" cm="1">
        <f t="array" ref="B122">TRANSPOSE(_xlfn._xlws.SORT(_xlfn._xlws.FILTER(irrigation[irrigation_level]&amp;" | "&amp;irrigation[irrigation_level_name],irrigation[experiment_ID]=A122)))</f>
        <v xml:space="preserve">1 | </v>
      </c>
      <c r="DQ122" cm="1">
        <f t="array" ref="DQ122">TRANSPOSE(_xlfn._xlws.SORT(_xlfn._xlws.FILTER(irrigation[irrigation_level],irrigation[experiment_ID]=A122)))</f>
        <v>1</v>
      </c>
    </row>
    <row r="123" spans="1:121" x14ac:dyDescent="0.25">
      <c r="A123" t="str">
        <v>Sinnathamby2017_2008_SiteRK_sweetsorghum</v>
      </c>
      <c r="B123" t="str" cm="1">
        <f t="array" ref="B123">TRANSPOSE(_xlfn._xlws.SORT(_xlfn._xlws.FILTER(irrigation[irrigation_level]&amp;" | "&amp;irrigation[irrigation_level_name],irrigation[experiment_ID]=A123)))</f>
        <v xml:space="preserve">1 | </v>
      </c>
      <c r="DQ123" cm="1">
        <f t="array" ref="DQ123">TRANSPOSE(_xlfn._xlws.SORT(_xlfn._xlws.FILTER(irrigation[irrigation_level],irrigation[experiment_ID]=A123)))</f>
        <v>1</v>
      </c>
    </row>
    <row r="124" spans="1:121" x14ac:dyDescent="0.25">
      <c r="A124" t="str">
        <v>Sinnathamby2017_2008_SiteTOJoe_corn</v>
      </c>
      <c r="B124" t="str" cm="1">
        <f t="array" ref="B124">TRANSPOSE(_xlfn._xlws.SORT(_xlfn._xlws.FILTER(irrigation[irrigation_level]&amp;" | "&amp;irrigation[irrigation_level_name],irrigation[experiment_ID]=A124)))</f>
        <v xml:space="preserve">1 | </v>
      </c>
      <c r="DQ124" cm="1">
        <f t="array" ref="DQ124">TRANSPOSE(_xlfn._xlws.SORT(_xlfn._xlws.FILTER(irrigation[irrigation_level],irrigation[experiment_ID]=A124)))</f>
        <v>1</v>
      </c>
    </row>
    <row r="125" spans="1:121" x14ac:dyDescent="0.25">
      <c r="A125" t="str">
        <v>Sinnathamby2017_2008_SiteTOOklahoma_corn</v>
      </c>
      <c r="B125" t="str" cm="1">
        <f t="array" ref="B125">TRANSPOSE(_xlfn._xlws.SORT(_xlfn._xlws.FILTER(irrigation[irrigation_level]&amp;" | "&amp;irrigation[irrigation_level_name],irrigation[experiment_ID]=A125)))</f>
        <v xml:space="preserve">1 | </v>
      </c>
      <c r="DQ125" cm="1">
        <f t="array" ref="DQ125">TRANSPOSE(_xlfn._xlws.SORT(_xlfn._xlws.FILTER(irrigation[irrigation_level],irrigation[experiment_ID]=A125)))</f>
        <v>1</v>
      </c>
    </row>
    <row r="126" spans="1:121" x14ac:dyDescent="0.25">
      <c r="A126" t="str">
        <v>Sinnathamby2017_2008_SiteTOOklahoma_sorghum</v>
      </c>
      <c r="B126" t="str" cm="1">
        <f t="array" ref="B126">TRANSPOSE(_xlfn._xlws.SORT(_xlfn._xlws.FILTER(irrigation[irrigation_level]&amp;" | "&amp;irrigation[irrigation_level_name],irrigation[experiment_ID]=A126)))</f>
        <v xml:space="preserve">1 | </v>
      </c>
      <c r="DQ126" cm="1">
        <f t="array" ref="DQ126">TRANSPOSE(_xlfn._xlws.SORT(_xlfn._xlws.FILTER(irrigation[irrigation_level],irrigation[experiment_ID]=A126)))</f>
        <v>1</v>
      </c>
    </row>
    <row r="127" spans="1:121" x14ac:dyDescent="0.25">
      <c r="A127" t="str">
        <v>Sinnathamby2017_2009_SiteRK_sweetsorghum</v>
      </c>
      <c r="B127" t="str" cm="1">
        <f t="array" ref="B127">TRANSPOSE(_xlfn._xlws.SORT(_xlfn._xlws.FILTER(irrigation[irrigation_level]&amp;" | "&amp;irrigation[irrigation_level_name],irrigation[experiment_ID]=A127)))</f>
        <v xml:space="preserve">1 | </v>
      </c>
      <c r="DQ127" cm="1">
        <f t="array" ref="DQ127">TRANSPOSE(_xlfn._xlws.SORT(_xlfn._xlws.FILTER(irrigation[irrigation_level],irrigation[experiment_ID]=A127)))</f>
        <v>1</v>
      </c>
    </row>
    <row r="128" spans="1:121" x14ac:dyDescent="0.25">
      <c r="A128" t="str">
        <v>Sinnathamby2017_2009_SiteTOJoe_corn</v>
      </c>
      <c r="B128" t="str" cm="1">
        <f t="array" ref="B128">TRANSPOSE(_xlfn._xlws.SORT(_xlfn._xlws.FILTER(irrigation[irrigation_level]&amp;" | "&amp;irrigation[irrigation_level_name],irrigation[experiment_ID]=A128)))</f>
        <v xml:space="preserve">1 | </v>
      </c>
      <c r="DQ128" cm="1">
        <f t="array" ref="DQ128">TRANSPOSE(_xlfn._xlws.SORT(_xlfn._xlws.FILTER(irrigation[irrigation_level],irrigation[experiment_ID]=A128)))</f>
        <v>1</v>
      </c>
    </row>
    <row r="129" spans="1:122" x14ac:dyDescent="0.25">
      <c r="A129" t="str">
        <v>Sinnathamby2017_2009_SiteTOOklahoma_corn</v>
      </c>
      <c r="B129" t="str" cm="1">
        <f t="array" ref="B129">TRANSPOSE(_xlfn._xlws.SORT(_xlfn._xlws.FILTER(irrigation[irrigation_level]&amp;" | "&amp;irrigation[irrigation_level_name],irrigation[experiment_ID]=A129)))</f>
        <v xml:space="preserve">1 | </v>
      </c>
      <c r="DQ129" cm="1">
        <f t="array" ref="DQ129">TRANSPOSE(_xlfn._xlws.SORT(_xlfn._xlws.FILTER(irrigation[irrigation_level],irrigation[experiment_ID]=A129)))</f>
        <v>1</v>
      </c>
    </row>
    <row r="130" spans="1:122" x14ac:dyDescent="0.25">
      <c r="A130" t="str">
        <v>Sinnathamby2017_2009_SiteTOOklahoma_sorghum</v>
      </c>
      <c r="B130" t="str" cm="1">
        <f t="array" ref="B130">TRANSPOSE(_xlfn._xlws.SORT(_xlfn._xlws.FILTER(irrigation[irrigation_level]&amp;" | "&amp;irrigation[irrigation_level_name],irrigation[experiment_ID]=A130)))</f>
        <v xml:space="preserve">1 | </v>
      </c>
      <c r="DQ130" cm="1">
        <f t="array" ref="DQ130">TRANSPOSE(_xlfn._xlws.SORT(_xlfn._xlws.FILTER(irrigation[irrigation_level],irrigation[experiment_ID]=A130)))</f>
        <v>1</v>
      </c>
    </row>
    <row r="131" spans="1:122" x14ac:dyDescent="0.25">
      <c r="A131" t="str">
        <v>Sinnathamby2017_2010_SiteRK_sweetsorghum</v>
      </c>
      <c r="B131" t="str" cm="1">
        <f t="array" ref="B131">TRANSPOSE(_xlfn._xlws.SORT(_xlfn._xlws.FILTER(irrigation[irrigation_level]&amp;" | "&amp;irrigation[irrigation_level_name],irrigation[experiment_ID]=A131)))</f>
        <v xml:space="preserve">1 | </v>
      </c>
      <c r="DQ131" cm="1">
        <f t="array" ref="DQ131">TRANSPOSE(_xlfn._xlws.SORT(_xlfn._xlws.FILTER(irrigation[irrigation_level],irrigation[experiment_ID]=A131)))</f>
        <v>1</v>
      </c>
    </row>
    <row r="132" spans="1:122" x14ac:dyDescent="0.25">
      <c r="A132" t="str">
        <v>Sinnathamby2017_2010_SiteTOJoe_corn</v>
      </c>
      <c r="B132" t="str" cm="1">
        <f t="array" ref="B132">TRANSPOSE(_xlfn._xlws.SORT(_xlfn._xlws.FILTER(irrigation[irrigation_level]&amp;" | "&amp;irrigation[irrigation_level_name],irrigation[experiment_ID]=A132)))</f>
        <v xml:space="preserve">1 | </v>
      </c>
      <c r="DQ132" cm="1">
        <f t="array" ref="DQ132">TRANSPOSE(_xlfn._xlws.SORT(_xlfn._xlws.FILTER(irrigation[irrigation_level],irrigation[experiment_ID]=A132)))</f>
        <v>1</v>
      </c>
    </row>
    <row r="133" spans="1:122" x14ac:dyDescent="0.25">
      <c r="A133" t="str">
        <v>Sinnathamby2017_2010_SiteTOOklahoma_corn</v>
      </c>
      <c r="B133" t="str" cm="1">
        <f t="array" ref="B133">TRANSPOSE(_xlfn._xlws.SORT(_xlfn._xlws.FILTER(irrigation[irrigation_level]&amp;" | "&amp;irrigation[irrigation_level_name],irrigation[experiment_ID]=A133)))</f>
        <v xml:space="preserve">1 | </v>
      </c>
      <c r="DQ133" cm="1">
        <f t="array" ref="DQ133">TRANSPOSE(_xlfn._xlws.SORT(_xlfn._xlws.FILTER(irrigation[irrigation_level],irrigation[experiment_ID]=A133)))</f>
        <v>1</v>
      </c>
    </row>
    <row r="134" spans="1:122" x14ac:dyDescent="0.25">
      <c r="A134" t="str">
        <v>Sinnathamby2017_2010_SiteTOOklahoma_sorghum</v>
      </c>
      <c r="B134" t="str" cm="1">
        <f t="array" ref="B134">TRANSPOSE(_xlfn._xlws.SORT(_xlfn._xlws.FILTER(irrigation[irrigation_level]&amp;" | "&amp;irrigation[irrigation_level_name],irrigation[experiment_ID]=A134)))</f>
        <v xml:space="preserve">1 | </v>
      </c>
      <c r="DQ134" cm="1">
        <f t="array" ref="DQ134">TRANSPOSE(_xlfn._xlws.SORT(_xlfn._xlws.FILTER(irrigation[irrigation_level],irrigation[experiment_ID]=A134)))</f>
        <v>1</v>
      </c>
    </row>
    <row r="135" spans="1:122" x14ac:dyDescent="0.25">
      <c r="A135" t="str">
        <v>Spiertz1978_1976</v>
      </c>
      <c r="B135" t="str" cm="1">
        <f t="array" ref="B135">TRANSPOSE(_xlfn._xlws.SORT(_xlfn._xlws.FILTER(irrigation[irrigation_level]&amp;" | "&amp;irrigation[irrigation_level_name],irrigation[experiment_ID]=A135)))</f>
        <v xml:space="preserve">1 | </v>
      </c>
      <c r="DQ135" cm="1">
        <f t="array" ref="DQ135">TRANSPOSE(_xlfn._xlws.SORT(_xlfn._xlws.FILTER(irrigation[irrigation_level],irrigation[experiment_ID]=A135)))</f>
        <v>1</v>
      </c>
    </row>
    <row r="136" spans="1:122" x14ac:dyDescent="0.25">
      <c r="A136" t="str">
        <v>Sreelash2017_2011</v>
      </c>
      <c r="B136" t="str" cm="1">
        <f t="array" ref="B136:C136">TRANSPOSE(_xlfn._xlws.SORT(_xlfn._xlws.FILTER(irrigation[irrigation_level]&amp;" | "&amp;irrigation[irrigation_level_name],irrigation[experiment_ID]=A136)))</f>
        <v>1 | sunflower, sorghum, maize</v>
      </c>
      <c r="C136" t="str">
        <v>2 | turmeric</v>
      </c>
      <c r="DQ136" cm="1">
        <f t="array" ref="DQ136:DR136">TRANSPOSE(_xlfn._xlws.SORT(_xlfn._xlws.FILTER(irrigation[irrigation_level],irrigation[experiment_ID]=A136)))</f>
        <v>1</v>
      </c>
      <c r="DR136">
        <v>2</v>
      </c>
    </row>
    <row r="137" spans="1:122" x14ac:dyDescent="0.25">
      <c r="A137" t="str">
        <v>Sreelash2017_2012</v>
      </c>
      <c r="B137" t="str" cm="1">
        <f t="array" ref="B137:C137">TRANSPOSE(_xlfn._xlws.SORT(_xlfn._xlws.FILTER(irrigation[irrigation_level]&amp;" | "&amp;irrigation[irrigation_level_name],irrigation[experiment_ID]=A137)))</f>
        <v>1 | sunflower, sorghum, maize</v>
      </c>
      <c r="C137" t="str">
        <v>2 | turmeric</v>
      </c>
      <c r="DQ137" cm="1">
        <f t="array" ref="DQ137:DR137">TRANSPOSE(_xlfn._xlws.SORT(_xlfn._xlws.FILTER(irrigation[irrigation_level],irrigation[experiment_ID]=A137)))</f>
        <v>1</v>
      </c>
      <c r="DR137">
        <v>2</v>
      </c>
    </row>
    <row r="138" spans="1:122" x14ac:dyDescent="0.25">
      <c r="A138" t="str">
        <v>Sreelash2017_2013</v>
      </c>
      <c r="B138" t="str" cm="1">
        <f t="array" ref="B138:C138">TRANSPOSE(_xlfn._xlws.SORT(_xlfn._xlws.FILTER(irrigation[irrigation_level]&amp;" | "&amp;irrigation[irrigation_level_name],irrigation[experiment_ID]=A138)))</f>
        <v>1 | sunflower, sorghum, maize</v>
      </c>
      <c r="C138" t="str">
        <v>2 | turmeric</v>
      </c>
      <c r="DQ138" cm="1">
        <f t="array" ref="DQ138:DR138">TRANSPOSE(_xlfn._xlws.SORT(_xlfn._xlws.FILTER(irrigation[irrigation_level],irrigation[experiment_ID]=A138)))</f>
        <v>1</v>
      </c>
      <c r="DR138">
        <v>2</v>
      </c>
    </row>
    <row r="139" spans="1:122" x14ac:dyDescent="0.25">
      <c r="A139" t="str">
        <v>Tribouillois2018_2012</v>
      </c>
      <c r="B139" t="str" cm="1">
        <f t="array" ref="B139">TRANSPOSE(_xlfn._xlws.SORT(_xlfn._xlws.FILTER(irrigation[irrigation_level]&amp;" | "&amp;irrigation[irrigation_level_name],irrigation[experiment_ID]=A139)))</f>
        <v xml:space="preserve">1 | </v>
      </c>
      <c r="DQ139" cm="1">
        <f t="array" ref="DQ139">TRANSPOSE(_xlfn._xlws.SORT(_xlfn._xlws.FILTER(irrigation[irrigation_level],irrigation[experiment_ID]=A139)))</f>
        <v>1</v>
      </c>
    </row>
    <row r="140" spans="1:122" x14ac:dyDescent="0.25">
      <c r="A140" t="str">
        <v>Ventrella2016_1977</v>
      </c>
      <c r="B140" t="str" cm="1">
        <f t="array" ref="B140:C140">TRANSPOSE(_xlfn._xlws.SORT(_xlfn._xlws.FILTER(irrigation[irrigation_level]&amp;" | "&amp;irrigation[irrigation_level_name],irrigation[experiment_ID]=A140)))</f>
        <v xml:space="preserve">1 | T1 T2 T3 T4 T5 </v>
      </c>
      <c r="C140" t="str">
        <v>2 | T6 T7 T8</v>
      </c>
      <c r="DQ140" cm="1">
        <f t="array" ref="DQ140:DR140">TRANSPOSE(_xlfn._xlws.SORT(_xlfn._xlws.FILTER(irrigation[irrigation_level],irrigation[experiment_ID]=A140)))</f>
        <v>1</v>
      </c>
      <c r="DR140">
        <v>2</v>
      </c>
    </row>
    <row r="141" spans="1:122" x14ac:dyDescent="0.25">
      <c r="A141" t="str">
        <v>Ventrella2016_1978</v>
      </c>
      <c r="B141" t="str" cm="1">
        <f t="array" ref="B141:C141">TRANSPOSE(_xlfn._xlws.SORT(_xlfn._xlws.FILTER(irrigation[irrigation_level]&amp;" | "&amp;irrigation[irrigation_level_name],irrigation[experiment_ID]=A141)))</f>
        <v xml:space="preserve">1 | T1 T2 T3 T4 T5 </v>
      </c>
      <c r="C141" t="str">
        <v>2 | T6 T7 T8</v>
      </c>
      <c r="DQ141" cm="1">
        <f t="array" ref="DQ141:DR141">TRANSPOSE(_xlfn._xlws.SORT(_xlfn._xlws.FILTER(irrigation[irrigation_level],irrigation[experiment_ID]=A141)))</f>
        <v>1</v>
      </c>
      <c r="DR141">
        <v>2</v>
      </c>
    </row>
    <row r="142" spans="1:122" x14ac:dyDescent="0.25">
      <c r="A142" t="str">
        <v>Ventrella2016_1979</v>
      </c>
      <c r="B142" t="str" cm="1">
        <f t="array" ref="B142:C142">TRANSPOSE(_xlfn._xlws.SORT(_xlfn._xlws.FILTER(irrigation[irrigation_level]&amp;" | "&amp;irrigation[irrigation_level_name],irrigation[experiment_ID]=A142)))</f>
        <v xml:space="preserve">1 | T1 T2 T3 T4 T5 </v>
      </c>
      <c r="C142" t="str">
        <v>2 | T6 T7 T8</v>
      </c>
      <c r="DQ142" cm="1">
        <f t="array" ref="DQ142:DR142">TRANSPOSE(_xlfn._xlws.SORT(_xlfn._xlws.FILTER(irrigation[irrigation_level],irrigation[experiment_ID]=A142)))</f>
        <v>1</v>
      </c>
      <c r="DR142">
        <v>2</v>
      </c>
    </row>
    <row r="143" spans="1:122" x14ac:dyDescent="0.25">
      <c r="A143" t="str">
        <v>Ventrella2016_1980</v>
      </c>
      <c r="B143" t="str" cm="1">
        <f t="array" ref="B143:C143">TRANSPOSE(_xlfn._xlws.SORT(_xlfn._xlws.FILTER(irrigation[irrigation_level]&amp;" | "&amp;irrigation[irrigation_level_name],irrigation[experiment_ID]=A143)))</f>
        <v xml:space="preserve">1 | T1 T2 T3 T4 T5 </v>
      </c>
      <c r="C143" t="str">
        <v>2 | T6 T7 T8</v>
      </c>
      <c r="DQ143" cm="1">
        <f t="array" ref="DQ143:DR143">TRANSPOSE(_xlfn._xlws.SORT(_xlfn._xlws.FILTER(irrigation[irrigation_level],irrigation[experiment_ID]=A143)))</f>
        <v>1</v>
      </c>
      <c r="DR143">
        <v>2</v>
      </c>
    </row>
    <row r="144" spans="1:122" x14ac:dyDescent="0.25">
      <c r="A144" t="str">
        <v>Ventrella2016_1981</v>
      </c>
      <c r="B144" t="str" cm="1">
        <f t="array" ref="B144:C144">TRANSPOSE(_xlfn._xlws.SORT(_xlfn._xlws.FILTER(irrigation[irrigation_level]&amp;" | "&amp;irrigation[irrigation_level_name],irrigation[experiment_ID]=A144)))</f>
        <v xml:space="preserve">1 | T1 T2 T3 T4 T5 </v>
      </c>
      <c r="C144" t="str">
        <v>2 | T6 T7 T8</v>
      </c>
      <c r="DQ144" cm="1">
        <f t="array" ref="DQ144:DR144">TRANSPOSE(_xlfn._xlws.SORT(_xlfn._xlws.FILTER(irrigation[irrigation_level],irrigation[experiment_ID]=A144)))</f>
        <v>1</v>
      </c>
      <c r="DR144">
        <v>2</v>
      </c>
    </row>
    <row r="145" spans="1:122" x14ac:dyDescent="0.25">
      <c r="A145" t="str">
        <v>Ventrella2016_1982</v>
      </c>
      <c r="B145" t="str" cm="1">
        <f t="array" ref="B145:C145">TRANSPOSE(_xlfn._xlws.SORT(_xlfn._xlws.FILTER(irrigation[irrigation_level]&amp;" | "&amp;irrigation[irrigation_level_name],irrigation[experiment_ID]=A145)))</f>
        <v xml:space="preserve">1 | T1 T2 T3 T4 T5 </v>
      </c>
      <c r="C145" t="str">
        <v>2 | T6 T7 T8</v>
      </c>
      <c r="DQ145" cm="1">
        <f t="array" ref="DQ145:DR145">TRANSPOSE(_xlfn._xlws.SORT(_xlfn._xlws.FILTER(irrigation[irrigation_level],irrigation[experiment_ID]=A145)))</f>
        <v>1</v>
      </c>
      <c r="DR145">
        <v>2</v>
      </c>
    </row>
    <row r="146" spans="1:122" x14ac:dyDescent="0.25">
      <c r="A146" t="str">
        <v>Ventrella2016_1983</v>
      </c>
      <c r="B146" t="str" cm="1">
        <f t="array" ref="B146:C146">TRANSPOSE(_xlfn._xlws.SORT(_xlfn._xlws.FILTER(irrigation[irrigation_level]&amp;" | "&amp;irrigation[irrigation_level_name],irrigation[experiment_ID]=A146)))</f>
        <v xml:space="preserve">1 | T1 T2 T3 T4 T5 </v>
      </c>
      <c r="C146" t="str">
        <v>2 | T6 T7 T8</v>
      </c>
      <c r="DQ146" cm="1">
        <f t="array" ref="DQ146:DR146">TRANSPOSE(_xlfn._xlws.SORT(_xlfn._xlws.FILTER(irrigation[irrigation_level],irrigation[experiment_ID]=A146)))</f>
        <v>1</v>
      </c>
      <c r="DR146">
        <v>2</v>
      </c>
    </row>
    <row r="147" spans="1:122" x14ac:dyDescent="0.25">
      <c r="A147" t="str">
        <v>Ventrella2016_1984</v>
      </c>
      <c r="B147" t="str" cm="1">
        <f t="array" ref="B147:C147">TRANSPOSE(_xlfn._xlws.SORT(_xlfn._xlws.FILTER(irrigation[irrigation_level]&amp;" | "&amp;irrigation[irrigation_level_name],irrigation[experiment_ID]=A147)))</f>
        <v xml:space="preserve">1 | T1 T2 T3 T4 T5 </v>
      </c>
      <c r="C147" t="str">
        <v>2 | T6 T7 T8</v>
      </c>
      <c r="DQ147" cm="1">
        <f t="array" ref="DQ147:DR147">TRANSPOSE(_xlfn._xlws.SORT(_xlfn._xlws.FILTER(irrigation[irrigation_level],irrigation[experiment_ID]=A147)))</f>
        <v>1</v>
      </c>
      <c r="DR147">
        <v>2</v>
      </c>
    </row>
    <row r="148" spans="1:122" x14ac:dyDescent="0.25">
      <c r="A148" t="str">
        <v>Ventrella2016_1985</v>
      </c>
      <c r="B148" t="str" cm="1">
        <f t="array" ref="B148:C148">TRANSPOSE(_xlfn._xlws.SORT(_xlfn._xlws.FILTER(irrigation[irrigation_level]&amp;" | "&amp;irrigation[irrigation_level_name],irrigation[experiment_ID]=A148)))</f>
        <v xml:space="preserve">1 | T1 T2 T3 T4 T5 </v>
      </c>
      <c r="C148" t="str">
        <v>2 | T6 T7 T8</v>
      </c>
      <c r="DQ148" cm="1">
        <f t="array" ref="DQ148:DR148">TRANSPOSE(_xlfn._xlws.SORT(_xlfn._xlws.FILTER(irrigation[irrigation_level],irrigation[experiment_ID]=A148)))</f>
        <v>1</v>
      </c>
      <c r="DR148">
        <v>2</v>
      </c>
    </row>
    <row r="149" spans="1:122" x14ac:dyDescent="0.25">
      <c r="A149" t="str">
        <v>Ventrella2016_1986</v>
      </c>
      <c r="B149" t="str" cm="1">
        <f t="array" ref="B149:C149">TRANSPOSE(_xlfn._xlws.SORT(_xlfn._xlws.FILTER(irrigation[irrigation_level]&amp;" | "&amp;irrigation[irrigation_level_name],irrigation[experiment_ID]=A149)))</f>
        <v xml:space="preserve">1 | T1 T2 T3 T4 T5 </v>
      </c>
      <c r="C149" t="str">
        <v>2 | T6 T7 T8</v>
      </c>
      <c r="DQ149" cm="1">
        <f t="array" ref="DQ149:DR149">TRANSPOSE(_xlfn._xlws.SORT(_xlfn._xlws.FILTER(irrigation[irrigation_level],irrigation[experiment_ID]=A149)))</f>
        <v>1</v>
      </c>
      <c r="DR149">
        <v>2</v>
      </c>
    </row>
    <row r="150" spans="1:122" x14ac:dyDescent="0.25">
      <c r="A150" t="str">
        <v>Ventrella2016_1987</v>
      </c>
      <c r="B150" t="str" cm="1">
        <f t="array" ref="B150:C150">TRANSPOSE(_xlfn._xlws.SORT(_xlfn._xlws.FILTER(irrigation[irrigation_level]&amp;" | "&amp;irrigation[irrigation_level_name],irrigation[experiment_ID]=A150)))</f>
        <v xml:space="preserve">1 | T1 T2 T3 T4 T5 </v>
      </c>
      <c r="C150" t="str">
        <v>2 | T6 T7 T8</v>
      </c>
      <c r="DQ150" cm="1">
        <f t="array" ref="DQ150:DR150">TRANSPOSE(_xlfn._xlws.SORT(_xlfn._xlws.FILTER(irrigation[irrigation_level],irrigation[experiment_ID]=A150)))</f>
        <v>1</v>
      </c>
      <c r="DR150">
        <v>2</v>
      </c>
    </row>
    <row r="151" spans="1:122" x14ac:dyDescent="0.25">
      <c r="A151" t="str">
        <v>Ventrella2016_1988</v>
      </c>
      <c r="B151" t="str" cm="1">
        <f t="array" ref="B151:C151">TRANSPOSE(_xlfn._xlws.SORT(_xlfn._xlws.FILTER(irrigation[irrigation_level]&amp;" | "&amp;irrigation[irrigation_level_name],irrigation[experiment_ID]=A151)))</f>
        <v xml:space="preserve">1 | T1 T2 T3 T4 T5 </v>
      </c>
      <c r="C151" t="str">
        <v>2 | T6 T7 T8</v>
      </c>
      <c r="DQ151" cm="1">
        <f t="array" ref="DQ151:DR151">TRANSPOSE(_xlfn._xlws.SORT(_xlfn._xlws.FILTER(irrigation[irrigation_level],irrigation[experiment_ID]=A151)))</f>
        <v>1</v>
      </c>
      <c r="DR151">
        <v>2</v>
      </c>
    </row>
    <row r="152" spans="1:122" x14ac:dyDescent="0.25">
      <c r="A152" t="str">
        <v>Ventrella2016_1989</v>
      </c>
      <c r="B152" t="str" cm="1">
        <f t="array" ref="B152:C152">TRANSPOSE(_xlfn._xlws.SORT(_xlfn._xlws.FILTER(irrigation[irrigation_level]&amp;" | "&amp;irrigation[irrigation_level_name],irrigation[experiment_ID]=A152)))</f>
        <v xml:space="preserve">1 | T1 T2 T3 T4 T5 </v>
      </c>
      <c r="C152" t="str">
        <v>2 | T6 T7 T8</v>
      </c>
      <c r="DQ152" cm="1">
        <f t="array" ref="DQ152:DR152">TRANSPOSE(_xlfn._xlws.SORT(_xlfn._xlws.FILTER(irrigation[irrigation_level],irrigation[experiment_ID]=A152)))</f>
        <v>1</v>
      </c>
      <c r="DR152">
        <v>2</v>
      </c>
    </row>
    <row r="153" spans="1:122" x14ac:dyDescent="0.25">
      <c r="A153" t="str">
        <v>Ventrella2016_1990</v>
      </c>
      <c r="B153" t="str" cm="1">
        <f t="array" ref="B153:C153">TRANSPOSE(_xlfn._xlws.SORT(_xlfn._xlws.FILTER(irrigation[irrigation_level]&amp;" | "&amp;irrigation[irrigation_level_name],irrigation[experiment_ID]=A153)))</f>
        <v xml:space="preserve">1 | T1 T2 T3 T4 T5 </v>
      </c>
      <c r="C153" t="str">
        <v>2 | T6 T7 T8</v>
      </c>
      <c r="DQ153" cm="1">
        <f t="array" ref="DQ153:DR153">TRANSPOSE(_xlfn._xlws.SORT(_xlfn._xlws.FILTER(irrigation[irrigation_level],irrigation[experiment_ID]=A153)))</f>
        <v>1</v>
      </c>
      <c r="DR153">
        <v>2</v>
      </c>
    </row>
    <row r="154" spans="1:122" x14ac:dyDescent="0.25">
      <c r="A154" t="str">
        <v>Ventrella2016_1991</v>
      </c>
      <c r="B154" t="str" cm="1">
        <f t="array" ref="B154:C154">TRANSPOSE(_xlfn._xlws.SORT(_xlfn._xlws.FILTER(irrigation[irrigation_level]&amp;" | "&amp;irrigation[irrigation_level_name],irrigation[experiment_ID]=A154)))</f>
        <v xml:space="preserve">1 | T1 T2 T3 T4 T5 </v>
      </c>
      <c r="C154" t="str">
        <v>2 | T6 T7 T8</v>
      </c>
      <c r="DQ154" cm="1">
        <f t="array" ref="DQ154:DR154">TRANSPOSE(_xlfn._xlws.SORT(_xlfn._xlws.FILTER(irrigation[irrigation_level],irrigation[experiment_ID]=A154)))</f>
        <v>1</v>
      </c>
      <c r="DR154">
        <v>2</v>
      </c>
    </row>
    <row r="155" spans="1:122" x14ac:dyDescent="0.25">
      <c r="A155" t="str">
        <v>Ventrella2016_1992</v>
      </c>
      <c r="B155" t="str" cm="1">
        <f t="array" ref="B155:C155">TRANSPOSE(_xlfn._xlws.SORT(_xlfn._xlws.FILTER(irrigation[irrigation_level]&amp;" | "&amp;irrigation[irrigation_level_name],irrigation[experiment_ID]=A155)))</f>
        <v xml:space="preserve">1 | T1 T2 T3 T4 T5 </v>
      </c>
      <c r="C155" t="str">
        <v>2 | T6 T7 T8</v>
      </c>
      <c r="DQ155" cm="1">
        <f t="array" ref="DQ155:DR155">TRANSPOSE(_xlfn._xlws.SORT(_xlfn._xlws.FILTER(irrigation[irrigation_level],irrigation[experiment_ID]=A155)))</f>
        <v>1</v>
      </c>
      <c r="DR155">
        <v>2</v>
      </c>
    </row>
    <row r="156" spans="1:122" x14ac:dyDescent="0.25">
      <c r="A156" t="str">
        <v>Ventrella2016_1993</v>
      </c>
      <c r="B156" t="str" cm="1">
        <f t="array" ref="B156:C156">TRANSPOSE(_xlfn._xlws.SORT(_xlfn._xlws.FILTER(irrigation[irrigation_level]&amp;" | "&amp;irrigation[irrigation_level_name],irrigation[experiment_ID]=A156)))</f>
        <v xml:space="preserve">1 | T1 T2 T3 T4 T5 </v>
      </c>
      <c r="C156" t="str">
        <v>2 | T6 T7 T8</v>
      </c>
      <c r="DQ156" cm="1">
        <f t="array" ref="DQ156:DR156">TRANSPOSE(_xlfn._xlws.SORT(_xlfn._xlws.FILTER(irrigation[irrigation_level],irrigation[experiment_ID]=A156)))</f>
        <v>1</v>
      </c>
      <c r="DR156">
        <v>2</v>
      </c>
    </row>
    <row r="157" spans="1:122" x14ac:dyDescent="0.25">
      <c r="A157" t="str">
        <v>Ventrella2016_1994</v>
      </c>
      <c r="B157" t="str" cm="1">
        <f t="array" ref="B157:C157">TRANSPOSE(_xlfn._xlws.SORT(_xlfn._xlws.FILTER(irrigation[irrigation_level]&amp;" | "&amp;irrigation[irrigation_level_name],irrigation[experiment_ID]=A157)))</f>
        <v xml:space="preserve">1 | T1 T2 T3 T4 T5 </v>
      </c>
      <c r="C157" t="str">
        <v>2 | T6 T7 T8</v>
      </c>
      <c r="DQ157" cm="1">
        <f t="array" ref="DQ157:DR157">TRANSPOSE(_xlfn._xlws.SORT(_xlfn._xlws.FILTER(irrigation[irrigation_level],irrigation[experiment_ID]=A157)))</f>
        <v>1</v>
      </c>
      <c r="DR157">
        <v>2</v>
      </c>
    </row>
    <row r="158" spans="1:122" x14ac:dyDescent="0.25">
      <c r="A158" t="str">
        <v>Ventrella2016_1995</v>
      </c>
      <c r="B158" t="str" cm="1">
        <f t="array" ref="B158:C158">TRANSPOSE(_xlfn._xlws.SORT(_xlfn._xlws.FILTER(irrigation[irrigation_level]&amp;" | "&amp;irrigation[irrigation_level_name],irrigation[experiment_ID]=A158)))</f>
        <v xml:space="preserve">1 | T1 T2 T3 T4 T5 </v>
      </c>
      <c r="C158" t="str">
        <v>2 | T6 T7 T8</v>
      </c>
      <c r="DQ158" cm="1">
        <f t="array" ref="DQ158:DR158">TRANSPOSE(_xlfn._xlws.SORT(_xlfn._xlws.FILTER(irrigation[irrigation_level],irrigation[experiment_ID]=A158)))</f>
        <v>1</v>
      </c>
      <c r="DR158">
        <v>2</v>
      </c>
    </row>
    <row r="159" spans="1:122" x14ac:dyDescent="0.25">
      <c r="A159" t="str">
        <v>Ventrella2016_1996</v>
      </c>
      <c r="B159" t="str" cm="1">
        <f t="array" ref="B159:C159">TRANSPOSE(_xlfn._xlws.SORT(_xlfn._xlws.FILTER(irrigation[irrigation_level]&amp;" | "&amp;irrigation[irrigation_level_name],irrigation[experiment_ID]=A159)))</f>
        <v xml:space="preserve">1 | T1 T2 T3 T4 T5 </v>
      </c>
      <c r="C159" t="str">
        <v>2 | T6 T7 T8</v>
      </c>
      <c r="DQ159" cm="1">
        <f t="array" ref="DQ159:DR159">TRANSPOSE(_xlfn._xlws.SORT(_xlfn._xlws.FILTER(irrigation[irrigation_level],irrigation[experiment_ID]=A159)))</f>
        <v>1</v>
      </c>
      <c r="DR159">
        <v>2</v>
      </c>
    </row>
    <row r="160" spans="1:122" x14ac:dyDescent="0.25">
      <c r="A160" t="str">
        <v>Ventrella2016_1997</v>
      </c>
      <c r="B160" t="str" cm="1">
        <f t="array" ref="B160:C160">TRANSPOSE(_xlfn._xlws.SORT(_xlfn._xlws.FILTER(irrigation[irrigation_level]&amp;" | "&amp;irrigation[irrigation_level_name],irrigation[experiment_ID]=A160)))</f>
        <v xml:space="preserve">1 | T1 T2 T3 T4 T5 </v>
      </c>
      <c r="C160" t="str">
        <v>2 | T6 T7 T8</v>
      </c>
      <c r="DQ160" cm="1">
        <f t="array" ref="DQ160:DR160">TRANSPOSE(_xlfn._xlws.SORT(_xlfn._xlws.FILTER(irrigation[irrigation_level],irrigation[experiment_ID]=A160)))</f>
        <v>1</v>
      </c>
      <c r="DR160">
        <v>2</v>
      </c>
    </row>
    <row r="161" spans="1:124" x14ac:dyDescent="0.25">
      <c r="A161" t="str">
        <v>Ventrella2016_1998</v>
      </c>
      <c r="B161" t="str" cm="1">
        <f t="array" ref="B161:C161">TRANSPOSE(_xlfn._xlws.SORT(_xlfn._xlws.FILTER(irrigation[irrigation_level]&amp;" | "&amp;irrigation[irrigation_level_name],irrigation[experiment_ID]=A161)))</f>
        <v xml:space="preserve">1 | T1 T2 T3 T4 T5 </v>
      </c>
      <c r="C161" t="str">
        <v>2 | T6 T7 T8</v>
      </c>
      <c r="DQ161" cm="1">
        <f t="array" ref="DQ161:DR161">TRANSPOSE(_xlfn._xlws.SORT(_xlfn._xlws.FILTER(irrigation[irrigation_level],irrigation[experiment_ID]=A161)))</f>
        <v>1</v>
      </c>
      <c r="DR161">
        <v>2</v>
      </c>
    </row>
    <row r="162" spans="1:124" x14ac:dyDescent="0.25">
      <c r="A162" t="str">
        <v>Ventrella2016_1999</v>
      </c>
      <c r="B162" t="str" cm="1">
        <f t="array" ref="B162:C162">TRANSPOSE(_xlfn._xlws.SORT(_xlfn._xlws.FILTER(irrigation[irrigation_level]&amp;" | "&amp;irrigation[irrigation_level_name],irrigation[experiment_ID]=A162)))</f>
        <v xml:space="preserve">1 | T1 T2 T3 T4 T5 </v>
      </c>
      <c r="C162" t="str">
        <v>2 | T6 T7 T8</v>
      </c>
      <c r="DQ162" cm="1">
        <f t="array" ref="DQ162:DR162">TRANSPOSE(_xlfn._xlws.SORT(_xlfn._xlws.FILTER(irrigation[irrigation_level],irrigation[experiment_ID]=A162)))</f>
        <v>1</v>
      </c>
      <c r="DR162">
        <v>2</v>
      </c>
    </row>
    <row r="163" spans="1:124" x14ac:dyDescent="0.25">
      <c r="A163" t="str">
        <v>Ventrella2016_2000</v>
      </c>
      <c r="B163" t="str" cm="1">
        <f t="array" ref="B163:C163">TRANSPOSE(_xlfn._xlws.SORT(_xlfn._xlws.FILTER(irrigation[irrigation_level]&amp;" | "&amp;irrigation[irrigation_level_name],irrigation[experiment_ID]=A163)))</f>
        <v xml:space="preserve">1 | T1 T2 T3 T4 T5 </v>
      </c>
      <c r="C163" t="str">
        <v>2 | T6 T7 T8</v>
      </c>
      <c r="DQ163" cm="1">
        <f t="array" ref="DQ163:DR163">TRANSPOSE(_xlfn._xlws.SORT(_xlfn._xlws.FILTER(irrigation[irrigation_level],irrigation[experiment_ID]=A163)))</f>
        <v>1</v>
      </c>
      <c r="DR163">
        <v>2</v>
      </c>
    </row>
    <row r="164" spans="1:124" x14ac:dyDescent="0.25">
      <c r="A164" t="str">
        <v>Ventrella2016_2001</v>
      </c>
      <c r="B164" t="str" cm="1">
        <f t="array" ref="B164:C164">TRANSPOSE(_xlfn._xlws.SORT(_xlfn._xlws.FILTER(irrigation[irrigation_level]&amp;" | "&amp;irrigation[irrigation_level_name],irrigation[experiment_ID]=A164)))</f>
        <v xml:space="preserve">1 | T1 T2 T3 T4 T5 </v>
      </c>
      <c r="C164" t="str">
        <v>2 | T6 T7 T8</v>
      </c>
      <c r="DQ164" cm="1">
        <f t="array" ref="DQ164:DR164">TRANSPOSE(_xlfn._xlws.SORT(_xlfn._xlws.FILTER(irrigation[irrigation_level],irrigation[experiment_ID]=A164)))</f>
        <v>1</v>
      </c>
      <c r="DR164">
        <v>2</v>
      </c>
    </row>
    <row r="165" spans="1:124" x14ac:dyDescent="0.25">
      <c r="A165" t="str">
        <v>Ventrella2016_2002</v>
      </c>
      <c r="B165" t="str" cm="1">
        <f t="array" ref="B165:C165">TRANSPOSE(_xlfn._xlws.SORT(_xlfn._xlws.FILTER(irrigation[irrigation_level]&amp;" | "&amp;irrigation[irrigation_level_name],irrigation[experiment_ID]=A165)))</f>
        <v xml:space="preserve">1 | T1 T2 T3 T4 T5 </v>
      </c>
      <c r="C165" t="str">
        <v>2 | T6 T7 T8</v>
      </c>
      <c r="DQ165" cm="1">
        <f t="array" ref="DQ165:DR165">TRANSPOSE(_xlfn._xlws.SORT(_xlfn._xlws.FILTER(irrigation[irrigation_level],irrigation[experiment_ID]=A165)))</f>
        <v>1</v>
      </c>
      <c r="DR165">
        <v>2</v>
      </c>
    </row>
    <row r="166" spans="1:124" x14ac:dyDescent="0.25">
      <c r="A166" t="str">
        <v>Ventrella2016_2003</v>
      </c>
      <c r="B166" t="str" cm="1">
        <f t="array" ref="B166:C166">TRANSPOSE(_xlfn._xlws.SORT(_xlfn._xlws.FILTER(irrigation[irrigation_level]&amp;" | "&amp;irrigation[irrigation_level_name],irrigation[experiment_ID]=A166)))</f>
        <v xml:space="preserve">1 | T1 T2 T3 T4 T5 </v>
      </c>
      <c r="C166" t="str">
        <v>2 | T6 T7 T8</v>
      </c>
      <c r="DQ166" cm="1">
        <f t="array" ref="DQ166:DR166">TRANSPOSE(_xlfn._xlws.SORT(_xlfn._xlws.FILTER(irrigation[irrigation_level],irrigation[experiment_ID]=A166)))</f>
        <v>1</v>
      </c>
      <c r="DR166">
        <v>2</v>
      </c>
    </row>
    <row r="167" spans="1:124" x14ac:dyDescent="0.25">
      <c r="A167" t="str">
        <v>Ventrella2016_2004</v>
      </c>
      <c r="B167" t="str" cm="1">
        <f t="array" ref="B167:C167">TRANSPOSE(_xlfn._xlws.SORT(_xlfn._xlws.FILTER(irrigation[irrigation_level]&amp;" | "&amp;irrigation[irrigation_level_name],irrigation[experiment_ID]=A167)))</f>
        <v xml:space="preserve">1 | T1 T2 T3 T4 T5 </v>
      </c>
      <c r="C167" t="str">
        <v>2 | T6 T7 T8</v>
      </c>
      <c r="DQ167" cm="1">
        <f t="array" ref="DQ167:DR167">TRANSPOSE(_xlfn._xlws.SORT(_xlfn._xlws.FILTER(irrigation[irrigation_level],irrigation[experiment_ID]=A167)))</f>
        <v>1</v>
      </c>
      <c r="DR167">
        <v>2</v>
      </c>
    </row>
    <row r="168" spans="1:124" x14ac:dyDescent="0.25">
      <c r="A168" t="str">
        <v>Ventrella2016_2005</v>
      </c>
      <c r="B168" t="str" cm="1">
        <f t="array" ref="B168:C168">TRANSPOSE(_xlfn._xlws.SORT(_xlfn._xlws.FILTER(irrigation[irrigation_level]&amp;" | "&amp;irrigation[irrigation_level_name],irrigation[experiment_ID]=A168)))</f>
        <v xml:space="preserve">1 | T1 T2 T3 T4 T5 </v>
      </c>
      <c r="C168" t="str">
        <v>2 | T6 T7 T8</v>
      </c>
      <c r="DQ168" cm="1">
        <f t="array" ref="DQ168:DR168">TRANSPOSE(_xlfn._xlws.SORT(_xlfn._xlws.FILTER(irrigation[irrigation_level],irrigation[experiment_ID]=A168)))</f>
        <v>1</v>
      </c>
      <c r="DR168">
        <v>2</v>
      </c>
    </row>
    <row r="169" spans="1:124" x14ac:dyDescent="0.25">
      <c r="A169" t="str">
        <v>Ventrella2016_2006</v>
      </c>
      <c r="B169" t="str" cm="1">
        <f t="array" ref="B169:C169">TRANSPOSE(_xlfn._xlws.SORT(_xlfn._xlws.FILTER(irrigation[irrigation_level]&amp;" | "&amp;irrigation[irrigation_level_name],irrigation[experiment_ID]=A169)))</f>
        <v xml:space="preserve">1 | T1 T2 T3 T4 T5 </v>
      </c>
      <c r="C169" t="str">
        <v>2 | T6 T7 T8</v>
      </c>
      <c r="DQ169" cm="1">
        <f t="array" ref="DQ169:DR169">TRANSPOSE(_xlfn._xlws.SORT(_xlfn._xlws.FILTER(irrigation[irrigation_level],irrigation[experiment_ID]=A169)))</f>
        <v>1</v>
      </c>
      <c r="DR169">
        <v>2</v>
      </c>
    </row>
    <row r="170" spans="1:124" x14ac:dyDescent="0.25">
      <c r="A170" t="str">
        <v>Ventrella2016_2007</v>
      </c>
      <c r="B170" t="str" cm="1">
        <f t="array" ref="B170:C170">TRANSPOSE(_xlfn._xlws.SORT(_xlfn._xlws.FILTER(irrigation[irrigation_level]&amp;" | "&amp;irrigation[irrigation_level_name],irrigation[experiment_ID]=A170)))</f>
        <v xml:space="preserve">1 | T1 T2 T3 T4 T5 </v>
      </c>
      <c r="C170" t="str">
        <v>2 | T6 T7 T8</v>
      </c>
      <c r="DQ170" cm="1">
        <f t="array" ref="DQ170:DR170">TRANSPOSE(_xlfn._xlws.SORT(_xlfn._xlws.FILTER(irrigation[irrigation_level],irrigation[experiment_ID]=A170)))</f>
        <v>1</v>
      </c>
      <c r="DR170">
        <v>2</v>
      </c>
    </row>
    <row r="171" spans="1:124" x14ac:dyDescent="0.25">
      <c r="A171" t="str">
        <v>Ventrella2016_2008</v>
      </c>
      <c r="B171" t="str" cm="1">
        <f t="array" ref="B171:C171">TRANSPOSE(_xlfn._xlws.SORT(_xlfn._xlws.FILTER(irrigation[irrigation_level]&amp;" | "&amp;irrigation[irrigation_level_name],irrigation[experiment_ID]=A171)))</f>
        <v xml:space="preserve">1 | T1 T2 T3 T4 T5 </v>
      </c>
      <c r="C171" t="str">
        <v>2 | T6 T7 T8</v>
      </c>
      <c r="DQ171" cm="1">
        <f t="array" ref="DQ171:DR171">TRANSPOSE(_xlfn._xlws.SORT(_xlfn._xlws.FILTER(irrigation[irrigation_level],irrigation[experiment_ID]=A171)))</f>
        <v>1</v>
      </c>
      <c r="DR171">
        <v>2</v>
      </c>
    </row>
    <row r="172" spans="1:124" x14ac:dyDescent="0.25">
      <c r="A172" t="str">
        <v>Ventrella2016_2009</v>
      </c>
      <c r="B172" t="str" cm="1">
        <f t="array" ref="B172:C172">TRANSPOSE(_xlfn._xlws.SORT(_xlfn._xlws.FILTER(irrigation[irrigation_level]&amp;" | "&amp;irrigation[irrigation_level_name],irrigation[experiment_ID]=A172)))</f>
        <v xml:space="preserve">1 | T1 T2 T3 T4 T5 </v>
      </c>
      <c r="C172" t="str">
        <v>2 | T6 T7 T8</v>
      </c>
      <c r="DQ172" cm="1">
        <f t="array" ref="DQ172:DR172">TRANSPOSE(_xlfn._xlws.SORT(_xlfn._xlws.FILTER(irrigation[irrigation_level],irrigation[experiment_ID]=A172)))</f>
        <v>1</v>
      </c>
      <c r="DR172">
        <v>2</v>
      </c>
    </row>
    <row r="173" spans="1:124" x14ac:dyDescent="0.25">
      <c r="A173" t="str">
        <v>Ventrella2016_2010</v>
      </c>
      <c r="B173" t="str" cm="1">
        <f t="array" ref="B173:C173">TRANSPOSE(_xlfn._xlws.SORT(_xlfn._xlws.FILTER(irrigation[irrigation_level]&amp;" | "&amp;irrigation[irrigation_level_name],irrigation[experiment_ID]=A173)))</f>
        <v xml:space="preserve">1 | T1 T2 T3 T4 T5 </v>
      </c>
      <c r="C173" t="str">
        <v>2 | T6 T7 T8</v>
      </c>
      <c r="DQ173" cm="1">
        <f t="array" ref="DQ173:DR173">TRANSPOSE(_xlfn._xlws.SORT(_xlfn._xlws.FILTER(irrigation[irrigation_level],irrigation[experiment_ID]=A173)))</f>
        <v>1</v>
      </c>
      <c r="DR173">
        <v>2</v>
      </c>
    </row>
    <row r="174" spans="1:124" x14ac:dyDescent="0.25">
      <c r="A174" t="str">
        <v>Ventrella2016_2011</v>
      </c>
      <c r="B174" t="str" cm="1">
        <f t="array" ref="B174:C174">TRANSPOSE(_xlfn._xlws.SORT(_xlfn._xlws.FILTER(irrigation[irrigation_level]&amp;" | "&amp;irrigation[irrigation_level_name],irrigation[experiment_ID]=A174)))</f>
        <v xml:space="preserve">1 | T1 T2 T3 T4 T5 </v>
      </c>
      <c r="C174" t="str">
        <v>2 | T6 T7 T8</v>
      </c>
      <c r="DQ174" cm="1">
        <f t="array" ref="DQ174:DR174">TRANSPOSE(_xlfn._xlws.SORT(_xlfn._xlws.FILTER(irrigation[irrigation_level],irrigation[experiment_ID]=A174)))</f>
        <v>1</v>
      </c>
      <c r="DR174">
        <v>2</v>
      </c>
    </row>
    <row r="175" spans="1:124" x14ac:dyDescent="0.25">
      <c r="A175" t="str">
        <v>Ventrella2016_2012</v>
      </c>
      <c r="B175" t="str" cm="1">
        <f t="array" ref="B175:C175">TRANSPOSE(_xlfn._xlws.SORT(_xlfn._xlws.FILTER(irrigation[irrigation_level]&amp;" | "&amp;irrigation[irrigation_level_name],irrigation[experiment_ID]=A175)))</f>
        <v xml:space="preserve">1 | T1 T2 T3 T4 T5 </v>
      </c>
      <c r="C175" t="str">
        <v>2 | T6 T7 T8</v>
      </c>
      <c r="DQ175" cm="1">
        <f t="array" ref="DQ175:DR175">TRANSPOSE(_xlfn._xlws.SORT(_xlfn._xlws.FILTER(irrigation[irrigation_level],irrigation[experiment_ID]=A175)))</f>
        <v>1</v>
      </c>
      <c r="DR175">
        <v>2</v>
      </c>
    </row>
    <row r="176" spans="1:124" x14ac:dyDescent="0.25">
      <c r="B176" t="str" cm="1">
        <f t="array" ref="B176:E176">TRANSPOSE(_xlfn._xlws.SORT(_xlfn._xlws.FILTER(irrigation[irrigation_level]&amp;" | "&amp;irrigation[irrigation_level_name],irrigation[experiment_ID]=A176)))</f>
        <v xml:space="preserve"> | </v>
      </c>
      <c r="C176" t="str">
        <v xml:space="preserve">0 | </v>
      </c>
      <c r="D176" t="str">
        <v xml:space="preserve">0 | </v>
      </c>
      <c r="E176" t="str">
        <v xml:space="preserve">0 | </v>
      </c>
      <c r="DQ176" cm="1">
        <f t="array" ref="DQ176:DT176">TRANSPOSE(_xlfn._xlws.SORT(_xlfn._xlws.FILTER(irrigation[irrigation_level],irrigation[experiment_ID]=A176)))</f>
        <v>0</v>
      </c>
      <c r="DR176">
        <v>0</v>
      </c>
      <c r="DS176">
        <v>0</v>
      </c>
      <c r="DT176" t="str">
        <v/>
      </c>
    </row>
    <row r="177" spans="2:124" x14ac:dyDescent="0.25">
      <c r="B177" t="str" cm="1">
        <f t="array" ref="B177:E177">TRANSPOSE(_xlfn._xlws.SORT(_xlfn._xlws.FILTER(irrigation[irrigation_level]&amp;" | "&amp;irrigation[irrigation_level_name],irrigation[experiment_ID]=A177)))</f>
        <v xml:space="preserve"> | </v>
      </c>
      <c r="C177" t="str">
        <v xml:space="preserve">0 | </v>
      </c>
      <c r="D177" t="str">
        <v xml:space="preserve">0 | </v>
      </c>
      <c r="E177" t="str">
        <v xml:space="preserve">0 | </v>
      </c>
      <c r="DQ177" cm="1">
        <f t="array" ref="DQ177:DT177">TRANSPOSE(_xlfn._xlws.SORT(_xlfn._xlws.FILTER(irrigation[irrigation_level],irrigation[experiment_ID]=A177)))</f>
        <v>0</v>
      </c>
      <c r="DR177">
        <v>0</v>
      </c>
      <c r="DS177">
        <v>0</v>
      </c>
      <c r="DT177" t="str">
        <v/>
      </c>
    </row>
    <row r="178" spans="2:124" x14ac:dyDescent="0.25">
      <c r="B178" t="str" cm="1">
        <f t="array" ref="B178:E178">TRANSPOSE(_xlfn._xlws.SORT(_xlfn._xlws.FILTER(irrigation[irrigation_level]&amp;" | "&amp;irrigation[irrigation_level_name],irrigation[experiment_ID]=A178)))</f>
        <v xml:space="preserve"> | </v>
      </c>
      <c r="C178" t="str">
        <v xml:space="preserve">0 | </v>
      </c>
      <c r="D178" t="str">
        <v xml:space="preserve">0 | </v>
      </c>
      <c r="E178" t="str">
        <v xml:space="preserve">0 | </v>
      </c>
      <c r="DQ178" cm="1">
        <f t="array" ref="DQ178:DT178">TRANSPOSE(_xlfn._xlws.SORT(_xlfn._xlws.FILTER(irrigation[irrigation_level],irrigation[experiment_ID]=A178)))</f>
        <v>0</v>
      </c>
      <c r="DR178">
        <v>0</v>
      </c>
      <c r="DS178">
        <v>0</v>
      </c>
      <c r="DT178" t="str">
        <v/>
      </c>
    </row>
    <row r="179" spans="2:124" x14ac:dyDescent="0.25">
      <c r="B179" t="str" cm="1">
        <f t="array" ref="B179:E179">TRANSPOSE(_xlfn._xlws.SORT(_xlfn._xlws.FILTER(irrigation[irrigation_level]&amp;" | "&amp;irrigation[irrigation_level_name],irrigation[experiment_ID]=A179)))</f>
        <v xml:space="preserve"> | </v>
      </c>
      <c r="C179" t="str">
        <v xml:space="preserve">0 | </v>
      </c>
      <c r="D179" t="str">
        <v xml:space="preserve">0 | </v>
      </c>
      <c r="E179" t="str">
        <v xml:space="preserve">0 | </v>
      </c>
      <c r="DQ179" cm="1">
        <f t="array" ref="DQ179:DT179">TRANSPOSE(_xlfn._xlws.SORT(_xlfn._xlws.FILTER(irrigation[irrigation_level],irrigation[experiment_ID]=A179)))</f>
        <v>0</v>
      </c>
      <c r="DR179">
        <v>0</v>
      </c>
      <c r="DS179">
        <v>0</v>
      </c>
      <c r="DT179" t="str">
        <v/>
      </c>
    </row>
    <row r="180" spans="2:124" x14ac:dyDescent="0.25">
      <c r="B180" t="str" cm="1">
        <f t="array" ref="B180:E180">TRANSPOSE(_xlfn._xlws.SORT(_xlfn._xlws.FILTER(irrigation[irrigation_level]&amp;" | "&amp;irrigation[irrigation_level_name],irrigation[experiment_ID]=A180)))</f>
        <v xml:space="preserve"> | </v>
      </c>
      <c r="C180" t="str">
        <v xml:space="preserve">0 | </v>
      </c>
      <c r="D180" t="str">
        <v xml:space="preserve">0 | </v>
      </c>
      <c r="E180" t="str">
        <v xml:space="preserve">0 | </v>
      </c>
      <c r="DQ180" cm="1">
        <f t="array" ref="DQ180:DT180">TRANSPOSE(_xlfn._xlws.SORT(_xlfn._xlws.FILTER(irrigation[irrigation_level],irrigation[experiment_ID]=A180)))</f>
        <v>0</v>
      </c>
      <c r="DR180">
        <v>0</v>
      </c>
      <c r="DS180">
        <v>0</v>
      </c>
      <c r="DT180" t="str">
        <v/>
      </c>
    </row>
    <row r="181" spans="2:124" x14ac:dyDescent="0.25">
      <c r="B181" t="str" cm="1">
        <f t="array" ref="B181:E181">TRANSPOSE(_xlfn._xlws.SORT(_xlfn._xlws.FILTER(irrigation[irrigation_level]&amp;" | "&amp;irrigation[irrigation_level_name],irrigation[experiment_ID]=A181)))</f>
        <v xml:space="preserve"> | </v>
      </c>
      <c r="C181" t="str">
        <v xml:space="preserve">0 | </v>
      </c>
      <c r="D181" t="str">
        <v xml:space="preserve">0 | </v>
      </c>
      <c r="E181" t="str">
        <v xml:space="preserve">0 | </v>
      </c>
      <c r="DQ181" cm="1">
        <f t="array" ref="DQ181:DT181">TRANSPOSE(_xlfn._xlws.SORT(_xlfn._xlws.FILTER(irrigation[irrigation_level],irrigation[experiment_ID]=A181)))</f>
        <v>0</v>
      </c>
      <c r="DR181">
        <v>0</v>
      </c>
      <c r="DS181">
        <v>0</v>
      </c>
      <c r="DT181" t="str">
        <v/>
      </c>
    </row>
    <row r="182" spans="2:124" x14ac:dyDescent="0.25">
      <c r="B182" t="str" cm="1">
        <f t="array" ref="B182:E182">TRANSPOSE(_xlfn._xlws.SORT(_xlfn._xlws.FILTER(irrigation[irrigation_level]&amp;" | "&amp;irrigation[irrigation_level_name],irrigation[experiment_ID]=A182)))</f>
        <v xml:space="preserve"> | </v>
      </c>
      <c r="C182" t="str">
        <v xml:space="preserve">0 | </v>
      </c>
      <c r="D182" t="str">
        <v xml:space="preserve">0 | </v>
      </c>
      <c r="E182" t="str">
        <v xml:space="preserve">0 | </v>
      </c>
      <c r="DQ182" cm="1">
        <f t="array" ref="DQ182:DT182">TRANSPOSE(_xlfn._xlws.SORT(_xlfn._xlws.FILTER(irrigation[irrigation_level],irrigation[experiment_ID]=A182)))</f>
        <v>0</v>
      </c>
      <c r="DR182">
        <v>0</v>
      </c>
      <c r="DS182">
        <v>0</v>
      </c>
      <c r="DT182" t="str">
        <v/>
      </c>
    </row>
    <row r="183" spans="2:124" x14ac:dyDescent="0.25">
      <c r="B183" t="str" cm="1">
        <f t="array" ref="B183:E183">TRANSPOSE(_xlfn._xlws.SORT(_xlfn._xlws.FILTER(irrigation[irrigation_level]&amp;" | "&amp;irrigation[irrigation_level_name],irrigation[experiment_ID]=A183)))</f>
        <v xml:space="preserve"> | </v>
      </c>
      <c r="C183" t="str">
        <v xml:space="preserve">0 | </v>
      </c>
      <c r="D183" t="str">
        <v xml:space="preserve">0 | </v>
      </c>
      <c r="E183" t="str">
        <v xml:space="preserve">0 | </v>
      </c>
      <c r="DQ183" cm="1">
        <f t="array" ref="DQ183:DT183">TRANSPOSE(_xlfn._xlws.SORT(_xlfn._xlws.FILTER(irrigation[irrigation_level],irrigation[experiment_ID]=A183)))</f>
        <v>0</v>
      </c>
      <c r="DR183">
        <v>0</v>
      </c>
      <c r="DS183">
        <v>0</v>
      </c>
      <c r="DT183" t="str">
        <v/>
      </c>
    </row>
    <row r="184" spans="2:124" x14ac:dyDescent="0.25">
      <c r="B184" t="str" cm="1">
        <f t="array" ref="B184:E184">TRANSPOSE(_xlfn._xlws.SORT(_xlfn._xlws.FILTER(irrigation[irrigation_level]&amp;" | "&amp;irrigation[irrigation_level_name],irrigation[experiment_ID]=A184)))</f>
        <v xml:space="preserve"> | </v>
      </c>
      <c r="C184" t="str">
        <v xml:space="preserve">0 | </v>
      </c>
      <c r="D184" t="str">
        <v xml:space="preserve">0 | </v>
      </c>
      <c r="E184" t="str">
        <v xml:space="preserve">0 | </v>
      </c>
      <c r="DQ184" cm="1">
        <f t="array" ref="DQ184:DT184">TRANSPOSE(_xlfn._xlws.SORT(_xlfn._xlws.FILTER(irrigation[irrigation_level],irrigation[experiment_ID]=A184)))</f>
        <v>0</v>
      </c>
      <c r="DR184">
        <v>0</v>
      </c>
      <c r="DS184">
        <v>0</v>
      </c>
      <c r="DT184" t="str">
        <v/>
      </c>
    </row>
    <row r="185" spans="2:124" x14ac:dyDescent="0.25">
      <c r="B185" t="str" cm="1">
        <f t="array" ref="B185:E185">TRANSPOSE(_xlfn._xlws.SORT(_xlfn._xlws.FILTER(irrigation[irrigation_level]&amp;" | "&amp;irrigation[irrigation_level_name],irrigation[experiment_ID]=A185)))</f>
        <v xml:space="preserve"> | </v>
      </c>
      <c r="C185" t="str">
        <v xml:space="preserve">0 | </v>
      </c>
      <c r="D185" t="str">
        <v xml:space="preserve">0 | </v>
      </c>
      <c r="E185" t="str">
        <v xml:space="preserve">0 | </v>
      </c>
      <c r="DQ185" cm="1">
        <f t="array" ref="DQ185:DT185">TRANSPOSE(_xlfn._xlws.SORT(_xlfn._xlws.FILTER(irrigation[irrigation_level],irrigation[experiment_ID]=A185)))</f>
        <v>0</v>
      </c>
      <c r="DR185">
        <v>0</v>
      </c>
      <c r="DS185">
        <v>0</v>
      </c>
      <c r="DT185" t="str">
        <v/>
      </c>
    </row>
    <row r="186" spans="2:124" x14ac:dyDescent="0.25">
      <c r="B186" t="str" cm="1">
        <f t="array" ref="B186:E186">TRANSPOSE(_xlfn._xlws.SORT(_xlfn._xlws.FILTER(irrigation[irrigation_level]&amp;" | "&amp;irrigation[irrigation_level_name],irrigation[experiment_ID]=A186)))</f>
        <v xml:space="preserve"> | </v>
      </c>
      <c r="C186" t="str">
        <v xml:space="preserve">0 | </v>
      </c>
      <c r="D186" t="str">
        <v xml:space="preserve">0 | </v>
      </c>
      <c r="E186" t="str">
        <v xml:space="preserve">0 | </v>
      </c>
      <c r="DQ186" cm="1">
        <f t="array" ref="DQ186:DT186">TRANSPOSE(_xlfn._xlws.SORT(_xlfn._xlws.FILTER(irrigation[irrigation_level],irrigation[experiment_ID]=A186)))</f>
        <v>0</v>
      </c>
      <c r="DR186">
        <v>0</v>
      </c>
      <c r="DS186">
        <v>0</v>
      </c>
      <c r="DT186" t="str">
        <v/>
      </c>
    </row>
    <row r="187" spans="2:124" x14ac:dyDescent="0.25">
      <c r="B187" t="str" cm="1">
        <f t="array" ref="B187:E187">TRANSPOSE(_xlfn._xlws.SORT(_xlfn._xlws.FILTER(irrigation[irrigation_level]&amp;" | "&amp;irrigation[irrigation_level_name],irrigation[experiment_ID]=A187)))</f>
        <v xml:space="preserve"> | </v>
      </c>
      <c r="C187" t="str">
        <v xml:space="preserve">0 | </v>
      </c>
      <c r="D187" t="str">
        <v xml:space="preserve">0 | </v>
      </c>
      <c r="E187" t="str">
        <v xml:space="preserve">0 | </v>
      </c>
      <c r="DQ187" cm="1">
        <f t="array" ref="DQ187:DT187">TRANSPOSE(_xlfn._xlws.SORT(_xlfn._xlws.FILTER(irrigation[irrigation_level],irrigation[experiment_ID]=A187)))</f>
        <v>0</v>
      </c>
      <c r="DR187">
        <v>0</v>
      </c>
      <c r="DS187">
        <v>0</v>
      </c>
      <c r="DT187" t="str">
        <v/>
      </c>
    </row>
    <row r="188" spans="2:124" x14ac:dyDescent="0.25">
      <c r="B188" t="str" cm="1">
        <f t="array" ref="B188:E188">TRANSPOSE(_xlfn._xlws.SORT(_xlfn._xlws.FILTER(irrigation[irrigation_level]&amp;" | "&amp;irrigation[irrigation_level_name],irrigation[experiment_ID]=A188)))</f>
        <v xml:space="preserve"> | </v>
      </c>
      <c r="C188" t="str">
        <v xml:space="preserve">0 | </v>
      </c>
      <c r="D188" t="str">
        <v xml:space="preserve">0 | </v>
      </c>
      <c r="E188" t="str">
        <v xml:space="preserve">0 | </v>
      </c>
      <c r="DQ188" cm="1">
        <f t="array" ref="DQ188:DT188">TRANSPOSE(_xlfn._xlws.SORT(_xlfn._xlws.FILTER(irrigation[irrigation_level],irrigation[experiment_ID]=A188)))</f>
        <v>0</v>
      </c>
      <c r="DR188">
        <v>0</v>
      </c>
      <c r="DS188">
        <v>0</v>
      </c>
      <c r="DT188" t="str">
        <v/>
      </c>
    </row>
    <row r="189" spans="2:124" x14ac:dyDescent="0.25">
      <c r="B189" t="str" cm="1">
        <f t="array" ref="B189:E189">TRANSPOSE(_xlfn._xlws.SORT(_xlfn._xlws.FILTER(irrigation[irrigation_level]&amp;" | "&amp;irrigation[irrigation_level_name],irrigation[experiment_ID]=A189)))</f>
        <v xml:space="preserve"> | </v>
      </c>
      <c r="C189" t="str">
        <v xml:space="preserve">0 | </v>
      </c>
      <c r="D189" t="str">
        <v xml:space="preserve">0 | </v>
      </c>
      <c r="E189" t="str">
        <v xml:space="preserve">0 | </v>
      </c>
      <c r="DQ189" cm="1">
        <f t="array" ref="DQ189:DT189">TRANSPOSE(_xlfn._xlws.SORT(_xlfn._xlws.FILTER(irrigation[irrigation_level],irrigation[experiment_ID]=A189)))</f>
        <v>0</v>
      </c>
      <c r="DR189">
        <v>0</v>
      </c>
      <c r="DS189">
        <v>0</v>
      </c>
      <c r="DT189" t="str">
        <v/>
      </c>
    </row>
    <row r="190" spans="2:124" x14ac:dyDescent="0.25">
      <c r="B190" t="str" cm="1">
        <f t="array" ref="B190:E190">TRANSPOSE(_xlfn._xlws.SORT(_xlfn._xlws.FILTER(irrigation[irrigation_level]&amp;" | "&amp;irrigation[irrigation_level_name],irrigation[experiment_ID]=A190)))</f>
        <v xml:space="preserve"> | </v>
      </c>
      <c r="C190" t="str">
        <v xml:space="preserve">0 | </v>
      </c>
      <c r="D190" t="str">
        <v xml:space="preserve">0 | </v>
      </c>
      <c r="E190" t="str">
        <v xml:space="preserve">0 | </v>
      </c>
      <c r="DQ190" cm="1">
        <f t="array" ref="DQ190:DT190">TRANSPOSE(_xlfn._xlws.SORT(_xlfn._xlws.FILTER(irrigation[irrigation_level],irrigation[experiment_ID]=A190)))</f>
        <v>0</v>
      </c>
      <c r="DR190">
        <v>0</v>
      </c>
      <c r="DS190">
        <v>0</v>
      </c>
      <c r="DT190" t="str">
        <v/>
      </c>
    </row>
    <row r="191" spans="2:124" x14ac:dyDescent="0.25">
      <c r="B191" t="str" cm="1">
        <f t="array" ref="B191:E191">TRANSPOSE(_xlfn._xlws.SORT(_xlfn._xlws.FILTER(irrigation[irrigation_level]&amp;" | "&amp;irrigation[irrigation_level_name],irrigation[experiment_ID]=A191)))</f>
        <v xml:space="preserve"> | </v>
      </c>
      <c r="C191" t="str">
        <v xml:space="preserve">0 | </v>
      </c>
      <c r="D191" t="str">
        <v xml:space="preserve">0 | </v>
      </c>
      <c r="E191" t="str">
        <v xml:space="preserve">0 | </v>
      </c>
      <c r="DQ191" cm="1">
        <f t="array" ref="DQ191:DT191">TRANSPOSE(_xlfn._xlws.SORT(_xlfn._xlws.FILTER(irrigation[irrigation_level],irrigation[experiment_ID]=A191)))</f>
        <v>0</v>
      </c>
      <c r="DR191">
        <v>0</v>
      </c>
      <c r="DS191">
        <v>0</v>
      </c>
      <c r="DT191" t="str">
        <v/>
      </c>
    </row>
    <row r="192" spans="2:124" x14ac:dyDescent="0.25">
      <c r="B192" t="str" cm="1">
        <f t="array" ref="B192:E192">TRANSPOSE(_xlfn._xlws.SORT(_xlfn._xlws.FILTER(irrigation[irrigation_level]&amp;" | "&amp;irrigation[irrigation_level_name],irrigation[experiment_ID]=A192)))</f>
        <v xml:space="preserve"> | </v>
      </c>
      <c r="C192" t="str">
        <v xml:space="preserve">0 | </v>
      </c>
      <c r="D192" t="str">
        <v xml:space="preserve">0 | </v>
      </c>
      <c r="E192" t="str">
        <v xml:space="preserve">0 | </v>
      </c>
      <c r="DQ192" cm="1">
        <f t="array" ref="DQ192:DT192">TRANSPOSE(_xlfn._xlws.SORT(_xlfn._xlws.FILTER(irrigation[irrigation_level],irrigation[experiment_ID]=A192)))</f>
        <v>0</v>
      </c>
      <c r="DR192">
        <v>0</v>
      </c>
      <c r="DS192">
        <v>0</v>
      </c>
      <c r="DT192" t="str">
        <v/>
      </c>
    </row>
    <row r="193" spans="2:124" x14ac:dyDescent="0.25">
      <c r="B193" t="str" cm="1">
        <f t="array" ref="B193:E193">TRANSPOSE(_xlfn._xlws.SORT(_xlfn._xlws.FILTER(irrigation[irrigation_level]&amp;" | "&amp;irrigation[irrigation_level_name],irrigation[experiment_ID]=A193)))</f>
        <v xml:space="preserve"> | </v>
      </c>
      <c r="C193" t="str">
        <v xml:space="preserve">0 | </v>
      </c>
      <c r="D193" t="str">
        <v xml:space="preserve">0 | </v>
      </c>
      <c r="E193" t="str">
        <v xml:space="preserve">0 | </v>
      </c>
      <c r="DQ193" cm="1">
        <f t="array" ref="DQ193:DT193">TRANSPOSE(_xlfn._xlws.SORT(_xlfn._xlws.FILTER(irrigation[irrigation_level],irrigation[experiment_ID]=A193)))</f>
        <v>0</v>
      </c>
      <c r="DR193">
        <v>0</v>
      </c>
      <c r="DS193">
        <v>0</v>
      </c>
      <c r="DT193" t="str">
        <v/>
      </c>
    </row>
    <row r="194" spans="2:124" x14ac:dyDescent="0.25">
      <c r="B194" t="str" cm="1">
        <f t="array" ref="B194:E194">TRANSPOSE(_xlfn._xlws.SORT(_xlfn._xlws.FILTER(irrigation[irrigation_level]&amp;" | "&amp;irrigation[irrigation_level_name],irrigation[experiment_ID]=A194)))</f>
        <v xml:space="preserve"> | </v>
      </c>
      <c r="C194" t="str">
        <v xml:space="preserve">0 | </v>
      </c>
      <c r="D194" t="str">
        <v xml:space="preserve">0 | </v>
      </c>
      <c r="E194" t="str">
        <v xml:space="preserve">0 | </v>
      </c>
      <c r="DQ194" cm="1">
        <f t="array" ref="DQ194:DT194">TRANSPOSE(_xlfn._xlws.SORT(_xlfn._xlws.FILTER(irrigation[irrigation_level],irrigation[experiment_ID]=A194)))</f>
        <v>0</v>
      </c>
      <c r="DR194">
        <v>0</v>
      </c>
      <c r="DS194">
        <v>0</v>
      </c>
      <c r="DT194" t="str">
        <v/>
      </c>
    </row>
    <row r="195" spans="2:124" x14ac:dyDescent="0.25">
      <c r="B195" t="str" cm="1">
        <f t="array" ref="B195:E195">TRANSPOSE(_xlfn._xlws.SORT(_xlfn._xlws.FILTER(irrigation[irrigation_level]&amp;" | "&amp;irrigation[irrigation_level_name],irrigation[experiment_ID]=A195)))</f>
        <v xml:space="preserve"> | </v>
      </c>
      <c r="C195" t="str">
        <v xml:space="preserve">0 | </v>
      </c>
      <c r="D195" t="str">
        <v xml:space="preserve">0 | </v>
      </c>
      <c r="E195" t="str">
        <v xml:space="preserve">0 | </v>
      </c>
      <c r="DQ195" cm="1">
        <f t="array" ref="DQ195:DT195">TRANSPOSE(_xlfn._xlws.SORT(_xlfn._xlws.FILTER(irrigation[irrigation_level],irrigation[experiment_ID]=A195)))</f>
        <v>0</v>
      </c>
      <c r="DR195">
        <v>0</v>
      </c>
      <c r="DS195">
        <v>0</v>
      </c>
      <c r="DT195" t="str">
        <v/>
      </c>
    </row>
    <row r="196" spans="2:124" x14ac:dyDescent="0.25">
      <c r="B196" t="str" cm="1">
        <f t="array" ref="B196:E196">TRANSPOSE(_xlfn._xlws.SORT(_xlfn._xlws.FILTER(irrigation[irrigation_level]&amp;" | "&amp;irrigation[irrigation_level_name],irrigation[experiment_ID]=A196)))</f>
        <v xml:space="preserve"> | </v>
      </c>
      <c r="C196" t="str">
        <v xml:space="preserve">0 | </v>
      </c>
      <c r="D196" t="str">
        <v xml:space="preserve">0 | </v>
      </c>
      <c r="E196" t="str">
        <v xml:space="preserve">0 | </v>
      </c>
      <c r="DQ196" cm="1">
        <f t="array" ref="DQ196:DT196">TRANSPOSE(_xlfn._xlws.SORT(_xlfn._xlws.FILTER(irrigation[irrigation_level],irrigation[experiment_ID]=A196)))</f>
        <v>0</v>
      </c>
      <c r="DR196">
        <v>0</v>
      </c>
      <c r="DS196">
        <v>0</v>
      </c>
      <c r="DT196" t="str">
        <v/>
      </c>
    </row>
    <row r="197" spans="2:124" x14ac:dyDescent="0.25">
      <c r="B197" t="str" cm="1">
        <f t="array" ref="B197:E197">TRANSPOSE(_xlfn._xlws.SORT(_xlfn._xlws.FILTER(irrigation[irrigation_level]&amp;" | "&amp;irrigation[irrigation_level_name],irrigation[experiment_ID]=A197)))</f>
        <v xml:space="preserve"> | </v>
      </c>
      <c r="C197" t="str">
        <v xml:space="preserve">0 | </v>
      </c>
      <c r="D197" t="str">
        <v xml:space="preserve">0 | </v>
      </c>
      <c r="E197" t="str">
        <v xml:space="preserve">0 | </v>
      </c>
      <c r="DQ197" cm="1">
        <f t="array" ref="DQ197:DT197">TRANSPOSE(_xlfn._xlws.SORT(_xlfn._xlws.FILTER(irrigation[irrigation_level],irrigation[experiment_ID]=A197)))</f>
        <v>0</v>
      </c>
      <c r="DR197">
        <v>0</v>
      </c>
      <c r="DS197">
        <v>0</v>
      </c>
      <c r="DT197" t="str">
        <v/>
      </c>
    </row>
    <row r="198" spans="2:124" x14ac:dyDescent="0.25">
      <c r="B198" t="str" cm="1">
        <f t="array" ref="B198:E198">TRANSPOSE(_xlfn._xlws.SORT(_xlfn._xlws.FILTER(irrigation[irrigation_level]&amp;" | "&amp;irrigation[irrigation_level_name],irrigation[experiment_ID]=A198)))</f>
        <v xml:space="preserve"> | </v>
      </c>
      <c r="C198" t="str">
        <v xml:space="preserve">0 | </v>
      </c>
      <c r="D198" t="str">
        <v xml:space="preserve">0 | </v>
      </c>
      <c r="E198" t="str">
        <v xml:space="preserve">0 | </v>
      </c>
      <c r="DQ198" cm="1">
        <f t="array" ref="DQ198:DT198">TRANSPOSE(_xlfn._xlws.SORT(_xlfn._xlws.FILTER(irrigation[irrigation_level],irrigation[experiment_ID]=A198)))</f>
        <v>0</v>
      </c>
      <c r="DR198">
        <v>0</v>
      </c>
      <c r="DS198">
        <v>0</v>
      </c>
      <c r="DT198" t="str">
        <v/>
      </c>
    </row>
    <row r="199" spans="2:124" x14ac:dyDescent="0.25">
      <c r="B199" t="str" cm="1">
        <f t="array" ref="B199:E199">TRANSPOSE(_xlfn._xlws.SORT(_xlfn._xlws.FILTER(irrigation[irrigation_level]&amp;" | "&amp;irrigation[irrigation_level_name],irrigation[experiment_ID]=A199)))</f>
        <v xml:space="preserve"> | </v>
      </c>
      <c r="C199" t="str">
        <v xml:space="preserve">0 | </v>
      </c>
      <c r="D199" t="str">
        <v xml:space="preserve">0 | </v>
      </c>
      <c r="E199" t="str">
        <v xml:space="preserve">0 | </v>
      </c>
      <c r="DQ199" cm="1">
        <f t="array" ref="DQ199:DT199">TRANSPOSE(_xlfn._xlws.SORT(_xlfn._xlws.FILTER(irrigation[irrigation_level],irrigation[experiment_ID]=A199)))</f>
        <v>0</v>
      </c>
      <c r="DR199">
        <v>0</v>
      </c>
      <c r="DS199">
        <v>0</v>
      </c>
      <c r="DT199" t="str">
        <v/>
      </c>
    </row>
    <row r="200" spans="2:124" x14ac:dyDescent="0.25">
      <c r="B200" t="str" cm="1">
        <f t="array" ref="B200:E200">TRANSPOSE(_xlfn._xlws.SORT(_xlfn._xlws.FILTER(irrigation[irrigation_level]&amp;" | "&amp;irrigation[irrigation_level_name],irrigation[experiment_ID]=A200)))</f>
        <v xml:space="preserve"> | </v>
      </c>
      <c r="C200" t="str">
        <v xml:space="preserve">0 | </v>
      </c>
      <c r="D200" t="str">
        <v xml:space="preserve">0 | </v>
      </c>
      <c r="E200" t="str">
        <v xml:space="preserve">0 | </v>
      </c>
      <c r="DQ200" cm="1">
        <f t="array" ref="DQ200:DT200">TRANSPOSE(_xlfn._xlws.SORT(_xlfn._xlws.FILTER(irrigation[irrigation_level],irrigation[experiment_ID]=A200)))</f>
        <v>0</v>
      </c>
      <c r="DR200">
        <v>0</v>
      </c>
      <c r="DS200">
        <v>0</v>
      </c>
      <c r="DT200" t="str">
        <v/>
      </c>
    </row>
    <row r="201" spans="2:124" x14ac:dyDescent="0.25">
      <c r="B201" t="str" cm="1">
        <f t="array" ref="B201:E201">TRANSPOSE(_xlfn._xlws.SORT(_xlfn._xlws.FILTER(irrigation[irrigation_level]&amp;" | "&amp;irrigation[irrigation_level_name],irrigation[experiment_ID]=A201)))</f>
        <v xml:space="preserve"> | </v>
      </c>
      <c r="C201" t="str">
        <v xml:space="preserve">0 | </v>
      </c>
      <c r="D201" t="str">
        <v xml:space="preserve">0 | </v>
      </c>
      <c r="E201" t="str">
        <v xml:space="preserve">0 | </v>
      </c>
      <c r="DQ201" cm="1">
        <f t="array" ref="DQ201:DT201">TRANSPOSE(_xlfn._xlws.SORT(_xlfn._xlws.FILTER(irrigation[irrigation_level],irrigation[experiment_ID]=A201)))</f>
        <v>0</v>
      </c>
      <c r="DR201">
        <v>0</v>
      </c>
      <c r="DS201">
        <v>0</v>
      </c>
      <c r="DT201" t="str">
        <v/>
      </c>
    </row>
    <row r="202" spans="2:124" x14ac:dyDescent="0.25">
      <c r="B202" t="str" cm="1">
        <f t="array" ref="B202:E202">TRANSPOSE(_xlfn._xlws.SORT(_xlfn._xlws.FILTER(irrigation[irrigation_level]&amp;" | "&amp;irrigation[irrigation_level_name],irrigation[experiment_ID]=A202)))</f>
        <v xml:space="preserve"> | </v>
      </c>
      <c r="C202" t="str">
        <v xml:space="preserve">0 | </v>
      </c>
      <c r="D202" t="str">
        <v xml:space="preserve">0 | </v>
      </c>
      <c r="E202" t="str">
        <v xml:space="preserve">0 | </v>
      </c>
      <c r="DQ202" cm="1">
        <f t="array" ref="DQ202:DT202">TRANSPOSE(_xlfn._xlws.SORT(_xlfn._xlws.FILTER(irrigation[irrigation_level],irrigation[experiment_ID]=A202)))</f>
        <v>0</v>
      </c>
      <c r="DR202">
        <v>0</v>
      </c>
      <c r="DS202">
        <v>0</v>
      </c>
      <c r="DT202" t="str">
        <v/>
      </c>
    </row>
    <row r="203" spans="2:124" x14ac:dyDescent="0.25">
      <c r="B203" t="str" cm="1">
        <f t="array" ref="B203:E203">TRANSPOSE(_xlfn._xlws.SORT(_xlfn._xlws.FILTER(irrigation[irrigation_level]&amp;" | "&amp;irrigation[irrigation_level_name],irrigation[experiment_ID]=A203)))</f>
        <v xml:space="preserve"> | </v>
      </c>
      <c r="C203" t="str">
        <v xml:space="preserve">0 | </v>
      </c>
      <c r="D203" t="str">
        <v xml:space="preserve">0 | </v>
      </c>
      <c r="E203" t="str">
        <v xml:space="preserve">0 | </v>
      </c>
      <c r="DQ203" cm="1">
        <f t="array" ref="DQ203:DT203">TRANSPOSE(_xlfn._xlws.SORT(_xlfn._xlws.FILTER(irrigation[irrigation_level],irrigation[experiment_ID]=A203)))</f>
        <v>0</v>
      </c>
      <c r="DR203">
        <v>0</v>
      </c>
      <c r="DS203">
        <v>0</v>
      </c>
      <c r="DT203" t="str">
        <v/>
      </c>
    </row>
    <row r="204" spans="2:124" x14ac:dyDescent="0.25">
      <c r="B204" t="str" cm="1">
        <f t="array" ref="B204:E204">TRANSPOSE(_xlfn._xlws.SORT(_xlfn._xlws.FILTER(irrigation[irrigation_level]&amp;" | "&amp;irrigation[irrigation_level_name],irrigation[experiment_ID]=A204)))</f>
        <v xml:space="preserve"> | </v>
      </c>
      <c r="C204" t="str">
        <v xml:space="preserve">0 | </v>
      </c>
      <c r="D204" t="str">
        <v xml:space="preserve">0 | </v>
      </c>
      <c r="E204" t="str">
        <v xml:space="preserve">0 | </v>
      </c>
      <c r="DQ204" cm="1">
        <f t="array" ref="DQ204:DT204">TRANSPOSE(_xlfn._xlws.SORT(_xlfn._xlws.FILTER(irrigation[irrigation_level],irrigation[experiment_ID]=A204)))</f>
        <v>0</v>
      </c>
      <c r="DR204">
        <v>0</v>
      </c>
      <c r="DS204">
        <v>0</v>
      </c>
      <c r="DT204" t="str">
        <v/>
      </c>
    </row>
    <row r="205" spans="2:124" x14ac:dyDescent="0.25">
      <c r="B205" t="str" cm="1">
        <f t="array" ref="B205:E205">TRANSPOSE(_xlfn._xlws.SORT(_xlfn._xlws.FILTER(irrigation[irrigation_level]&amp;" | "&amp;irrigation[irrigation_level_name],irrigation[experiment_ID]=A205)))</f>
        <v xml:space="preserve"> | </v>
      </c>
      <c r="C205" t="str">
        <v xml:space="preserve">0 | </v>
      </c>
      <c r="D205" t="str">
        <v xml:space="preserve">0 | </v>
      </c>
      <c r="E205" t="str">
        <v xml:space="preserve">0 | </v>
      </c>
      <c r="DQ205" cm="1">
        <f t="array" ref="DQ205:DT205">TRANSPOSE(_xlfn._xlws.SORT(_xlfn._xlws.FILTER(irrigation[irrigation_level],irrigation[experiment_ID]=A205)))</f>
        <v>0</v>
      </c>
      <c r="DR205">
        <v>0</v>
      </c>
      <c r="DS205">
        <v>0</v>
      </c>
      <c r="DT205" t="str">
        <v/>
      </c>
    </row>
    <row r="206" spans="2:124" x14ac:dyDescent="0.25">
      <c r="B206" t="str" cm="1">
        <f t="array" ref="B206:E206">TRANSPOSE(_xlfn._xlws.SORT(_xlfn._xlws.FILTER(irrigation[irrigation_level]&amp;" | "&amp;irrigation[irrigation_level_name],irrigation[experiment_ID]=A206)))</f>
        <v xml:space="preserve"> | </v>
      </c>
      <c r="C206" t="str">
        <v xml:space="preserve">0 | </v>
      </c>
      <c r="D206" t="str">
        <v xml:space="preserve">0 | </v>
      </c>
      <c r="E206" t="str">
        <v xml:space="preserve">0 | </v>
      </c>
      <c r="DQ206" cm="1">
        <f t="array" ref="DQ206:DT206">TRANSPOSE(_xlfn._xlws.SORT(_xlfn._xlws.FILTER(irrigation[irrigation_level],irrigation[experiment_ID]=A206)))</f>
        <v>0</v>
      </c>
      <c r="DR206">
        <v>0</v>
      </c>
      <c r="DS206">
        <v>0</v>
      </c>
      <c r="DT206" t="str">
        <v/>
      </c>
    </row>
    <row r="207" spans="2:124" x14ac:dyDescent="0.25">
      <c r="B207" t="str" cm="1">
        <f t="array" ref="B207:E207">TRANSPOSE(_xlfn._xlws.SORT(_xlfn._xlws.FILTER(irrigation[irrigation_level]&amp;" | "&amp;irrigation[irrigation_level_name],irrigation[experiment_ID]=A207)))</f>
        <v xml:space="preserve"> | </v>
      </c>
      <c r="C207" t="str">
        <v xml:space="preserve">0 | </v>
      </c>
      <c r="D207" t="str">
        <v xml:space="preserve">0 | </v>
      </c>
      <c r="E207" t="str">
        <v xml:space="preserve">0 | </v>
      </c>
      <c r="DQ207" cm="1">
        <f t="array" ref="DQ207:DT207">TRANSPOSE(_xlfn._xlws.SORT(_xlfn._xlws.FILTER(irrigation[irrigation_level],irrigation[experiment_ID]=A207)))</f>
        <v>0</v>
      </c>
      <c r="DR207">
        <v>0</v>
      </c>
      <c r="DS207">
        <v>0</v>
      </c>
      <c r="DT207" t="str">
        <v/>
      </c>
    </row>
    <row r="208" spans="2:124" x14ac:dyDescent="0.25">
      <c r="B208" t="str" cm="1">
        <f t="array" ref="B208:E208">TRANSPOSE(_xlfn._xlws.SORT(_xlfn._xlws.FILTER(irrigation[irrigation_level]&amp;" | "&amp;irrigation[irrigation_level_name],irrigation[experiment_ID]=A208)))</f>
        <v xml:space="preserve"> | </v>
      </c>
      <c r="C208" t="str">
        <v xml:space="preserve">0 | </v>
      </c>
      <c r="D208" t="str">
        <v xml:space="preserve">0 | </v>
      </c>
      <c r="E208" t="str">
        <v xml:space="preserve">0 | </v>
      </c>
      <c r="DQ208" cm="1">
        <f t="array" ref="DQ208:DT208">TRANSPOSE(_xlfn._xlws.SORT(_xlfn._xlws.FILTER(irrigation[irrigation_level],irrigation[experiment_ID]=A208)))</f>
        <v>0</v>
      </c>
      <c r="DR208">
        <v>0</v>
      </c>
      <c r="DS208">
        <v>0</v>
      </c>
      <c r="DT208" t="str">
        <v/>
      </c>
    </row>
    <row r="209" spans="2:124" x14ac:dyDescent="0.25">
      <c r="B209" t="str" cm="1">
        <f t="array" ref="B209:E209">TRANSPOSE(_xlfn._xlws.SORT(_xlfn._xlws.FILTER(irrigation[irrigation_level]&amp;" | "&amp;irrigation[irrigation_level_name],irrigation[experiment_ID]=A209)))</f>
        <v xml:space="preserve"> | </v>
      </c>
      <c r="C209" t="str">
        <v xml:space="preserve">0 | </v>
      </c>
      <c r="D209" t="str">
        <v xml:space="preserve">0 | </v>
      </c>
      <c r="E209" t="str">
        <v xml:space="preserve">0 | </v>
      </c>
      <c r="DQ209" cm="1">
        <f t="array" ref="DQ209:DT209">TRANSPOSE(_xlfn._xlws.SORT(_xlfn._xlws.FILTER(irrigation[irrigation_level],irrigation[experiment_ID]=A209)))</f>
        <v>0</v>
      </c>
      <c r="DR209">
        <v>0</v>
      </c>
      <c r="DS209">
        <v>0</v>
      </c>
      <c r="DT209" t="str">
        <v/>
      </c>
    </row>
    <row r="210" spans="2:124" x14ac:dyDescent="0.25">
      <c r="B210" t="str" cm="1">
        <f t="array" ref="B210:E210">TRANSPOSE(_xlfn._xlws.SORT(_xlfn._xlws.FILTER(irrigation[irrigation_level]&amp;" | "&amp;irrigation[irrigation_level_name],irrigation[experiment_ID]=A210)))</f>
        <v xml:space="preserve"> | </v>
      </c>
      <c r="C210" t="str">
        <v xml:space="preserve">0 | </v>
      </c>
      <c r="D210" t="str">
        <v xml:space="preserve">0 | </v>
      </c>
      <c r="E210" t="str">
        <v xml:space="preserve">0 | </v>
      </c>
      <c r="DQ210" cm="1">
        <f t="array" ref="DQ210:DT210">TRANSPOSE(_xlfn._xlws.SORT(_xlfn._xlws.FILTER(irrigation[irrigation_level],irrigation[experiment_ID]=A210)))</f>
        <v>0</v>
      </c>
      <c r="DR210">
        <v>0</v>
      </c>
      <c r="DS210">
        <v>0</v>
      </c>
      <c r="DT210" t="str">
        <v/>
      </c>
    </row>
    <row r="211" spans="2:124" x14ac:dyDescent="0.25">
      <c r="B211" t="str" cm="1">
        <f t="array" ref="B211:E211">TRANSPOSE(_xlfn._xlws.SORT(_xlfn._xlws.FILTER(irrigation[irrigation_level]&amp;" | "&amp;irrigation[irrigation_level_name],irrigation[experiment_ID]=A211)))</f>
        <v xml:space="preserve"> | </v>
      </c>
      <c r="C211" t="str">
        <v xml:space="preserve">0 | </v>
      </c>
      <c r="D211" t="str">
        <v xml:space="preserve">0 | </v>
      </c>
      <c r="E211" t="str">
        <v xml:space="preserve">0 | </v>
      </c>
      <c r="DQ211" cm="1">
        <f t="array" ref="DQ211:DT211">TRANSPOSE(_xlfn._xlws.SORT(_xlfn._xlws.FILTER(irrigation[irrigation_level],irrigation[experiment_ID]=A211)))</f>
        <v>0</v>
      </c>
      <c r="DR211">
        <v>0</v>
      </c>
      <c r="DS211">
        <v>0</v>
      </c>
      <c r="DT211" t="str">
        <v/>
      </c>
    </row>
    <row r="212" spans="2:124" x14ac:dyDescent="0.25">
      <c r="B212" t="str" cm="1">
        <f t="array" ref="B212:E212">TRANSPOSE(_xlfn._xlws.SORT(_xlfn._xlws.FILTER(irrigation[irrigation_level]&amp;" | "&amp;irrigation[irrigation_level_name],irrigation[experiment_ID]=A212)))</f>
        <v xml:space="preserve"> | </v>
      </c>
      <c r="C212" t="str">
        <v xml:space="preserve">0 | </v>
      </c>
      <c r="D212" t="str">
        <v xml:space="preserve">0 | </v>
      </c>
      <c r="E212" t="str">
        <v xml:space="preserve">0 | </v>
      </c>
      <c r="DQ212" cm="1">
        <f t="array" ref="DQ212:DT212">TRANSPOSE(_xlfn._xlws.SORT(_xlfn._xlws.FILTER(irrigation[irrigation_level],irrigation[experiment_ID]=A212)))</f>
        <v>0</v>
      </c>
      <c r="DR212">
        <v>0</v>
      </c>
      <c r="DS212">
        <v>0</v>
      </c>
      <c r="DT212" t="str">
        <v/>
      </c>
    </row>
    <row r="213" spans="2:124" x14ac:dyDescent="0.25">
      <c r="B213" t="str" cm="1">
        <f t="array" ref="B213:E213">TRANSPOSE(_xlfn._xlws.SORT(_xlfn._xlws.FILTER(irrigation[irrigation_level]&amp;" | "&amp;irrigation[irrigation_level_name],irrigation[experiment_ID]=A213)))</f>
        <v xml:space="preserve"> | </v>
      </c>
      <c r="C213" t="str">
        <v xml:space="preserve">0 | </v>
      </c>
      <c r="D213" t="str">
        <v xml:space="preserve">0 | </v>
      </c>
      <c r="E213" t="str">
        <v xml:space="preserve">0 | </v>
      </c>
      <c r="DQ213" cm="1">
        <f t="array" ref="DQ213:DT213">TRANSPOSE(_xlfn._xlws.SORT(_xlfn._xlws.FILTER(irrigation[irrigation_level],irrigation[experiment_ID]=A213)))</f>
        <v>0</v>
      </c>
      <c r="DR213">
        <v>0</v>
      </c>
      <c r="DS213">
        <v>0</v>
      </c>
      <c r="DT213" t="str">
        <v/>
      </c>
    </row>
    <row r="214" spans="2:124" x14ac:dyDescent="0.25">
      <c r="B214" t="str" cm="1">
        <f t="array" ref="B214:E214">TRANSPOSE(_xlfn._xlws.SORT(_xlfn._xlws.FILTER(irrigation[irrigation_level]&amp;" | "&amp;irrigation[irrigation_level_name],irrigation[experiment_ID]=A214)))</f>
        <v xml:space="preserve"> | </v>
      </c>
      <c r="C214" t="str">
        <v xml:space="preserve">0 | </v>
      </c>
      <c r="D214" t="str">
        <v xml:space="preserve">0 | </v>
      </c>
      <c r="E214" t="str">
        <v xml:space="preserve">0 | </v>
      </c>
      <c r="DQ214" cm="1">
        <f t="array" ref="DQ214:DT214">TRANSPOSE(_xlfn._xlws.SORT(_xlfn._xlws.FILTER(irrigation[irrigation_level],irrigation[experiment_ID]=A214)))</f>
        <v>0</v>
      </c>
      <c r="DR214">
        <v>0</v>
      </c>
      <c r="DS214">
        <v>0</v>
      </c>
      <c r="DT214" t="str">
        <v/>
      </c>
    </row>
    <row r="215" spans="2:124" x14ac:dyDescent="0.25">
      <c r="B215" t="str" cm="1">
        <f t="array" ref="B215:E215">TRANSPOSE(_xlfn._xlws.SORT(_xlfn._xlws.FILTER(irrigation[irrigation_level]&amp;" | "&amp;irrigation[irrigation_level_name],irrigation[experiment_ID]=A215)))</f>
        <v xml:space="preserve"> | </v>
      </c>
      <c r="C215" t="str">
        <v xml:space="preserve">0 | </v>
      </c>
      <c r="D215" t="str">
        <v xml:space="preserve">0 | </v>
      </c>
      <c r="E215" t="str">
        <v xml:space="preserve">0 | </v>
      </c>
      <c r="DQ215" cm="1">
        <f t="array" ref="DQ215:DT215">TRANSPOSE(_xlfn._xlws.SORT(_xlfn._xlws.FILTER(irrigation[irrigation_level],irrigation[experiment_ID]=A215)))</f>
        <v>0</v>
      </c>
      <c r="DR215">
        <v>0</v>
      </c>
      <c r="DS215">
        <v>0</v>
      </c>
      <c r="DT215" t="str">
        <v/>
      </c>
    </row>
    <row r="216" spans="2:124" x14ac:dyDescent="0.25">
      <c r="B216" t="str" cm="1">
        <f t="array" ref="B216:E216">TRANSPOSE(_xlfn._xlws.SORT(_xlfn._xlws.FILTER(irrigation[irrigation_level]&amp;" | "&amp;irrigation[irrigation_level_name],irrigation[experiment_ID]=A216)))</f>
        <v xml:space="preserve"> | </v>
      </c>
      <c r="C216" t="str">
        <v xml:space="preserve">0 | </v>
      </c>
      <c r="D216" t="str">
        <v xml:space="preserve">0 | </v>
      </c>
      <c r="E216" t="str">
        <v xml:space="preserve">0 | </v>
      </c>
      <c r="DQ216" cm="1">
        <f t="array" ref="DQ216:DT216">TRANSPOSE(_xlfn._xlws.SORT(_xlfn._xlws.FILTER(irrigation[irrigation_level],irrigation[experiment_ID]=A216)))</f>
        <v>0</v>
      </c>
      <c r="DR216">
        <v>0</v>
      </c>
      <c r="DS216">
        <v>0</v>
      </c>
      <c r="DT216" t="str">
        <v/>
      </c>
    </row>
    <row r="217" spans="2:124" x14ac:dyDescent="0.25">
      <c r="B217" t="str" cm="1">
        <f t="array" ref="B217:E217">TRANSPOSE(_xlfn._xlws.SORT(_xlfn._xlws.FILTER(irrigation[irrigation_level]&amp;" | "&amp;irrigation[irrigation_level_name],irrigation[experiment_ID]=A217)))</f>
        <v xml:space="preserve"> | </v>
      </c>
      <c r="C217" t="str">
        <v xml:space="preserve">0 | </v>
      </c>
      <c r="D217" t="str">
        <v xml:space="preserve">0 | </v>
      </c>
      <c r="E217" t="str">
        <v xml:space="preserve">0 | </v>
      </c>
      <c r="DQ217" cm="1">
        <f t="array" ref="DQ217:DT217">TRANSPOSE(_xlfn._xlws.SORT(_xlfn._xlws.FILTER(irrigation[irrigation_level],irrigation[experiment_ID]=A217)))</f>
        <v>0</v>
      </c>
      <c r="DR217">
        <v>0</v>
      </c>
      <c r="DS217">
        <v>0</v>
      </c>
      <c r="DT217" t="str">
        <v/>
      </c>
    </row>
    <row r="218" spans="2:124" x14ac:dyDescent="0.25">
      <c r="B218" t="str" cm="1">
        <f t="array" ref="B218:E218">TRANSPOSE(_xlfn._xlws.SORT(_xlfn._xlws.FILTER(irrigation[irrigation_level]&amp;" | "&amp;irrigation[irrigation_level_name],irrigation[experiment_ID]=A218)))</f>
        <v xml:space="preserve"> | </v>
      </c>
      <c r="C218" t="str">
        <v xml:space="preserve">0 | </v>
      </c>
      <c r="D218" t="str">
        <v xml:space="preserve">0 | </v>
      </c>
      <c r="E218" t="str">
        <v xml:space="preserve">0 | </v>
      </c>
      <c r="DQ218" cm="1">
        <f t="array" ref="DQ218:DT218">TRANSPOSE(_xlfn._xlws.SORT(_xlfn._xlws.FILTER(irrigation[irrigation_level],irrigation[experiment_ID]=A218)))</f>
        <v>0</v>
      </c>
      <c r="DR218">
        <v>0</v>
      </c>
      <c r="DS218">
        <v>0</v>
      </c>
      <c r="DT218" t="str">
        <v/>
      </c>
    </row>
    <row r="219" spans="2:124" x14ac:dyDescent="0.25">
      <c r="B219" t="str" cm="1">
        <f t="array" ref="B219:E219">TRANSPOSE(_xlfn._xlws.SORT(_xlfn._xlws.FILTER(irrigation[irrigation_level]&amp;" | "&amp;irrigation[irrigation_level_name],irrigation[experiment_ID]=A219)))</f>
        <v xml:space="preserve"> | </v>
      </c>
      <c r="C219" t="str">
        <v xml:space="preserve">0 | </v>
      </c>
      <c r="D219" t="str">
        <v xml:space="preserve">0 | </v>
      </c>
      <c r="E219" t="str">
        <v xml:space="preserve">0 | </v>
      </c>
      <c r="DQ219" cm="1">
        <f t="array" ref="DQ219:DT219">TRANSPOSE(_xlfn._xlws.SORT(_xlfn._xlws.FILTER(irrigation[irrigation_level],irrigation[experiment_ID]=A219)))</f>
        <v>0</v>
      </c>
      <c r="DR219">
        <v>0</v>
      </c>
      <c r="DS219">
        <v>0</v>
      </c>
      <c r="DT219" t="str">
        <v/>
      </c>
    </row>
    <row r="220" spans="2:124" x14ac:dyDescent="0.25">
      <c r="B220" t="str" cm="1">
        <f t="array" ref="B220:E220">TRANSPOSE(_xlfn._xlws.SORT(_xlfn._xlws.FILTER(irrigation[irrigation_level]&amp;" | "&amp;irrigation[irrigation_level_name],irrigation[experiment_ID]=A220)))</f>
        <v xml:space="preserve"> | </v>
      </c>
      <c r="C220" t="str">
        <v xml:space="preserve">0 | </v>
      </c>
      <c r="D220" t="str">
        <v xml:space="preserve">0 | </v>
      </c>
      <c r="E220" t="str">
        <v xml:space="preserve">0 | </v>
      </c>
      <c r="DQ220" cm="1">
        <f t="array" ref="DQ220:DT220">TRANSPOSE(_xlfn._xlws.SORT(_xlfn._xlws.FILTER(irrigation[irrigation_level],irrigation[experiment_ID]=A220)))</f>
        <v>0</v>
      </c>
      <c r="DR220">
        <v>0</v>
      </c>
      <c r="DS220">
        <v>0</v>
      </c>
      <c r="DT220" t="str">
        <v/>
      </c>
    </row>
    <row r="221" spans="2:124" x14ac:dyDescent="0.25">
      <c r="B221" t="str" cm="1">
        <f t="array" ref="B221:E221">TRANSPOSE(_xlfn._xlws.SORT(_xlfn._xlws.FILTER(irrigation[irrigation_level]&amp;" | "&amp;irrigation[irrigation_level_name],irrigation[experiment_ID]=A221)))</f>
        <v xml:space="preserve"> | </v>
      </c>
      <c r="C221" t="str">
        <v xml:space="preserve">0 | </v>
      </c>
      <c r="D221" t="str">
        <v xml:space="preserve">0 | </v>
      </c>
      <c r="E221" t="str">
        <v xml:space="preserve">0 | </v>
      </c>
      <c r="DQ221" cm="1">
        <f t="array" ref="DQ221:DT221">TRANSPOSE(_xlfn._xlws.SORT(_xlfn._xlws.FILTER(irrigation[irrigation_level],irrigation[experiment_ID]=A221)))</f>
        <v>0</v>
      </c>
      <c r="DR221">
        <v>0</v>
      </c>
      <c r="DS221">
        <v>0</v>
      </c>
      <c r="DT221" t="str">
        <v/>
      </c>
    </row>
    <row r="222" spans="2:124" x14ac:dyDescent="0.25">
      <c r="B222" t="str" cm="1">
        <f t="array" ref="B222:E222">TRANSPOSE(_xlfn._xlws.SORT(_xlfn._xlws.FILTER(irrigation[irrigation_level]&amp;" | "&amp;irrigation[irrigation_level_name],irrigation[experiment_ID]=A222)))</f>
        <v xml:space="preserve"> | </v>
      </c>
      <c r="C222" t="str">
        <v xml:space="preserve">0 | </v>
      </c>
      <c r="D222" t="str">
        <v xml:space="preserve">0 | </v>
      </c>
      <c r="E222" t="str">
        <v xml:space="preserve">0 | </v>
      </c>
      <c r="DQ222" cm="1">
        <f t="array" ref="DQ222:DT222">TRANSPOSE(_xlfn._xlws.SORT(_xlfn._xlws.FILTER(irrigation[irrigation_level],irrigation[experiment_ID]=A222)))</f>
        <v>0</v>
      </c>
      <c r="DR222">
        <v>0</v>
      </c>
      <c r="DS222">
        <v>0</v>
      </c>
      <c r="DT222" t="str">
        <v/>
      </c>
    </row>
    <row r="223" spans="2:124" x14ac:dyDescent="0.25">
      <c r="B223" t="str" cm="1">
        <f t="array" ref="B223:E223">TRANSPOSE(_xlfn._xlws.SORT(_xlfn._xlws.FILTER(irrigation[irrigation_level]&amp;" | "&amp;irrigation[irrigation_level_name],irrigation[experiment_ID]=A223)))</f>
        <v xml:space="preserve"> | </v>
      </c>
      <c r="C223" t="str">
        <v xml:space="preserve">0 | </v>
      </c>
      <c r="D223" t="str">
        <v xml:space="preserve">0 | </v>
      </c>
      <c r="E223" t="str">
        <v xml:space="preserve">0 | </v>
      </c>
      <c r="DQ223" cm="1">
        <f t="array" ref="DQ223:DT223">TRANSPOSE(_xlfn._xlws.SORT(_xlfn._xlws.FILTER(irrigation[irrigation_level],irrigation[experiment_ID]=A223)))</f>
        <v>0</v>
      </c>
      <c r="DR223">
        <v>0</v>
      </c>
      <c r="DS223">
        <v>0</v>
      </c>
      <c r="DT223" t="str">
        <v/>
      </c>
    </row>
    <row r="224" spans="2:124" x14ac:dyDescent="0.25">
      <c r="B224" t="str" cm="1">
        <f t="array" ref="B224:E224">TRANSPOSE(_xlfn._xlws.SORT(_xlfn._xlws.FILTER(irrigation[irrigation_level]&amp;" | "&amp;irrigation[irrigation_level_name],irrigation[experiment_ID]=A224)))</f>
        <v xml:space="preserve"> | </v>
      </c>
      <c r="C224" t="str">
        <v xml:space="preserve">0 | </v>
      </c>
      <c r="D224" t="str">
        <v xml:space="preserve">0 | </v>
      </c>
      <c r="E224" t="str">
        <v xml:space="preserve">0 | </v>
      </c>
      <c r="DQ224" cm="1">
        <f t="array" ref="DQ224:DT224">TRANSPOSE(_xlfn._xlws.SORT(_xlfn._xlws.FILTER(irrigation[irrigation_level],irrigation[experiment_ID]=A224)))</f>
        <v>0</v>
      </c>
      <c r="DR224">
        <v>0</v>
      </c>
      <c r="DS224">
        <v>0</v>
      </c>
      <c r="DT224" t="str">
        <v/>
      </c>
    </row>
    <row r="225" spans="2:124" x14ac:dyDescent="0.25">
      <c r="B225" t="str" cm="1">
        <f t="array" ref="B225:E225">TRANSPOSE(_xlfn._xlws.SORT(_xlfn._xlws.FILTER(irrigation[irrigation_level]&amp;" | "&amp;irrigation[irrigation_level_name],irrigation[experiment_ID]=A225)))</f>
        <v xml:space="preserve"> | </v>
      </c>
      <c r="C225" t="str">
        <v xml:space="preserve">0 | </v>
      </c>
      <c r="D225" t="str">
        <v xml:space="preserve">0 | </v>
      </c>
      <c r="E225" t="str">
        <v xml:space="preserve">0 | </v>
      </c>
      <c r="DQ225" cm="1">
        <f t="array" ref="DQ225:DT225">TRANSPOSE(_xlfn._xlws.SORT(_xlfn._xlws.FILTER(irrigation[irrigation_level],irrigation[experiment_ID]=A225)))</f>
        <v>0</v>
      </c>
      <c r="DR225">
        <v>0</v>
      </c>
      <c r="DS225">
        <v>0</v>
      </c>
      <c r="DT225" t="str">
        <v/>
      </c>
    </row>
    <row r="226" spans="2:124" x14ac:dyDescent="0.25">
      <c r="B226" t="str" cm="1">
        <f t="array" ref="B226:E226">TRANSPOSE(_xlfn._xlws.SORT(_xlfn._xlws.FILTER(irrigation[irrigation_level]&amp;" | "&amp;irrigation[irrigation_level_name],irrigation[experiment_ID]=A226)))</f>
        <v xml:space="preserve"> | </v>
      </c>
      <c r="C226" t="str">
        <v xml:space="preserve">0 | </v>
      </c>
      <c r="D226" t="str">
        <v xml:space="preserve">0 | </v>
      </c>
      <c r="E226" t="str">
        <v xml:space="preserve">0 | </v>
      </c>
      <c r="DQ226" cm="1">
        <f t="array" ref="DQ226:DT226">TRANSPOSE(_xlfn._xlws.SORT(_xlfn._xlws.FILTER(irrigation[irrigation_level],irrigation[experiment_ID]=A226)))</f>
        <v>0</v>
      </c>
      <c r="DR226">
        <v>0</v>
      </c>
      <c r="DS226">
        <v>0</v>
      </c>
      <c r="DT226" t="str">
        <v/>
      </c>
    </row>
    <row r="227" spans="2:124" x14ac:dyDescent="0.25">
      <c r="B227" t="str" cm="1">
        <f t="array" ref="B227:E227">TRANSPOSE(_xlfn._xlws.SORT(_xlfn._xlws.FILTER(irrigation[irrigation_level]&amp;" | "&amp;irrigation[irrigation_level_name],irrigation[experiment_ID]=A227)))</f>
        <v xml:space="preserve"> | </v>
      </c>
      <c r="C227" t="str">
        <v xml:space="preserve">0 | </v>
      </c>
      <c r="D227" t="str">
        <v xml:space="preserve">0 | </v>
      </c>
      <c r="E227" t="str">
        <v xml:space="preserve">0 | </v>
      </c>
      <c r="DQ227" cm="1">
        <f t="array" ref="DQ227:DT227">TRANSPOSE(_xlfn._xlws.SORT(_xlfn._xlws.FILTER(irrigation[irrigation_level],irrigation[experiment_ID]=A227)))</f>
        <v>0</v>
      </c>
      <c r="DR227">
        <v>0</v>
      </c>
      <c r="DS227">
        <v>0</v>
      </c>
      <c r="DT227" t="str">
        <v/>
      </c>
    </row>
    <row r="228" spans="2:124" x14ac:dyDescent="0.25">
      <c r="B228" t="str" cm="1">
        <f t="array" ref="B228:E228">TRANSPOSE(_xlfn._xlws.SORT(_xlfn._xlws.FILTER(irrigation[irrigation_level]&amp;" | "&amp;irrigation[irrigation_level_name],irrigation[experiment_ID]=A228)))</f>
        <v xml:space="preserve"> | </v>
      </c>
      <c r="C228" t="str">
        <v xml:space="preserve">0 | </v>
      </c>
      <c r="D228" t="str">
        <v xml:space="preserve">0 | </v>
      </c>
      <c r="E228" t="str">
        <v xml:space="preserve">0 | </v>
      </c>
      <c r="DQ228" cm="1">
        <f t="array" ref="DQ228:DT228">TRANSPOSE(_xlfn._xlws.SORT(_xlfn._xlws.FILTER(irrigation[irrigation_level],irrigation[experiment_ID]=A228)))</f>
        <v>0</v>
      </c>
      <c r="DR228">
        <v>0</v>
      </c>
      <c r="DS228">
        <v>0</v>
      </c>
      <c r="DT228" t="str">
        <v/>
      </c>
    </row>
    <row r="229" spans="2:124" x14ac:dyDescent="0.25">
      <c r="B229" t="str" cm="1">
        <f t="array" ref="B229:E229">TRANSPOSE(_xlfn._xlws.SORT(_xlfn._xlws.FILTER(irrigation[irrigation_level]&amp;" | "&amp;irrigation[irrigation_level_name],irrigation[experiment_ID]=A229)))</f>
        <v xml:space="preserve"> | </v>
      </c>
      <c r="C229" t="str">
        <v xml:space="preserve">0 | </v>
      </c>
      <c r="D229" t="str">
        <v xml:space="preserve">0 | </v>
      </c>
      <c r="E229" t="str">
        <v xml:space="preserve">0 | </v>
      </c>
      <c r="DQ229" cm="1">
        <f t="array" ref="DQ229:DT229">TRANSPOSE(_xlfn._xlws.SORT(_xlfn._xlws.FILTER(irrigation[irrigation_level],irrigation[experiment_ID]=A229)))</f>
        <v>0</v>
      </c>
      <c r="DR229">
        <v>0</v>
      </c>
      <c r="DS229">
        <v>0</v>
      </c>
      <c r="DT229" t="str">
        <v/>
      </c>
    </row>
    <row r="230" spans="2:124" x14ac:dyDescent="0.25">
      <c r="B230" t="str" cm="1">
        <f t="array" ref="B230:E230">TRANSPOSE(_xlfn._xlws.SORT(_xlfn._xlws.FILTER(irrigation[irrigation_level]&amp;" | "&amp;irrigation[irrigation_level_name],irrigation[experiment_ID]=A230)))</f>
        <v xml:space="preserve"> | </v>
      </c>
      <c r="C230" t="str">
        <v xml:space="preserve">0 | </v>
      </c>
      <c r="D230" t="str">
        <v xml:space="preserve">0 | </v>
      </c>
      <c r="E230" t="str">
        <v xml:space="preserve">0 | </v>
      </c>
      <c r="DQ230" cm="1">
        <f t="array" ref="DQ230:DT230">TRANSPOSE(_xlfn._xlws.SORT(_xlfn._xlws.FILTER(irrigation[irrigation_level],irrigation[experiment_ID]=A230)))</f>
        <v>0</v>
      </c>
      <c r="DR230">
        <v>0</v>
      </c>
      <c r="DS230">
        <v>0</v>
      </c>
      <c r="DT230" t="str">
        <v/>
      </c>
    </row>
    <row r="231" spans="2:124" x14ac:dyDescent="0.25">
      <c r="B231" t="str" cm="1">
        <f t="array" ref="B231:E231">TRANSPOSE(_xlfn._xlws.SORT(_xlfn._xlws.FILTER(irrigation[irrigation_level]&amp;" | "&amp;irrigation[irrigation_level_name],irrigation[experiment_ID]=A231)))</f>
        <v xml:space="preserve"> | </v>
      </c>
      <c r="C231" t="str">
        <v xml:space="preserve">0 | </v>
      </c>
      <c r="D231" t="str">
        <v xml:space="preserve">0 | </v>
      </c>
      <c r="E231" t="str">
        <v xml:space="preserve">0 | </v>
      </c>
      <c r="DQ231" cm="1">
        <f t="array" ref="DQ231:DT231">TRANSPOSE(_xlfn._xlws.SORT(_xlfn._xlws.FILTER(irrigation[irrigation_level],irrigation[experiment_ID]=A231)))</f>
        <v>0</v>
      </c>
      <c r="DR231">
        <v>0</v>
      </c>
      <c r="DS231">
        <v>0</v>
      </c>
      <c r="DT231" t="str">
        <v/>
      </c>
    </row>
    <row r="232" spans="2:124" x14ac:dyDescent="0.25">
      <c r="B232" t="str" cm="1">
        <f t="array" ref="B232:E232">TRANSPOSE(_xlfn._xlws.SORT(_xlfn._xlws.FILTER(irrigation[irrigation_level]&amp;" | "&amp;irrigation[irrigation_level_name],irrigation[experiment_ID]=A232)))</f>
        <v xml:space="preserve"> | </v>
      </c>
      <c r="C232" t="str">
        <v xml:space="preserve">0 | </v>
      </c>
      <c r="D232" t="str">
        <v xml:space="preserve">0 | </v>
      </c>
      <c r="E232" t="str">
        <v xml:space="preserve">0 | </v>
      </c>
      <c r="DQ232" cm="1">
        <f t="array" ref="DQ232:DT232">TRANSPOSE(_xlfn._xlws.SORT(_xlfn._xlws.FILTER(irrigation[irrigation_level],irrigation[experiment_ID]=A232)))</f>
        <v>0</v>
      </c>
      <c r="DR232">
        <v>0</v>
      </c>
      <c r="DS232">
        <v>0</v>
      </c>
      <c r="DT232" t="str">
        <v/>
      </c>
    </row>
    <row r="233" spans="2:124" x14ac:dyDescent="0.25">
      <c r="B233" t="str" cm="1">
        <f t="array" ref="B233:E233">TRANSPOSE(_xlfn._xlws.SORT(_xlfn._xlws.FILTER(irrigation[irrigation_level]&amp;" | "&amp;irrigation[irrigation_level_name],irrigation[experiment_ID]=A233)))</f>
        <v xml:space="preserve"> | </v>
      </c>
      <c r="C233" t="str">
        <v xml:space="preserve">0 | </v>
      </c>
      <c r="D233" t="str">
        <v xml:space="preserve">0 | </v>
      </c>
      <c r="E233" t="str">
        <v xml:space="preserve">0 | </v>
      </c>
      <c r="DQ233" cm="1">
        <f t="array" ref="DQ233:DT233">TRANSPOSE(_xlfn._xlws.SORT(_xlfn._xlws.FILTER(irrigation[irrigation_level],irrigation[experiment_ID]=A233)))</f>
        <v>0</v>
      </c>
      <c r="DR233">
        <v>0</v>
      </c>
      <c r="DS233">
        <v>0</v>
      </c>
      <c r="DT233" t="str">
        <v/>
      </c>
    </row>
    <row r="234" spans="2:124" x14ac:dyDescent="0.25">
      <c r="B234" t="str" cm="1">
        <f t="array" ref="B234:E234">TRANSPOSE(_xlfn._xlws.SORT(_xlfn._xlws.FILTER(irrigation[irrigation_level]&amp;" | "&amp;irrigation[irrigation_level_name],irrigation[experiment_ID]=A234)))</f>
        <v xml:space="preserve"> | </v>
      </c>
      <c r="C234" t="str">
        <v xml:space="preserve">0 | </v>
      </c>
      <c r="D234" t="str">
        <v xml:space="preserve">0 | </v>
      </c>
      <c r="E234" t="str">
        <v xml:space="preserve">0 | </v>
      </c>
      <c r="DQ234" cm="1">
        <f t="array" ref="DQ234:DT234">TRANSPOSE(_xlfn._xlws.SORT(_xlfn._xlws.FILTER(irrigation[irrigation_level],irrigation[experiment_ID]=A234)))</f>
        <v>0</v>
      </c>
      <c r="DR234">
        <v>0</v>
      </c>
      <c r="DS234">
        <v>0</v>
      </c>
      <c r="DT234" t="str">
        <v/>
      </c>
    </row>
    <row r="235" spans="2:124" x14ac:dyDescent="0.25">
      <c r="B235" t="str" cm="1">
        <f t="array" ref="B235:E235">TRANSPOSE(_xlfn._xlws.SORT(_xlfn._xlws.FILTER(irrigation[irrigation_level]&amp;" | "&amp;irrigation[irrigation_level_name],irrigation[experiment_ID]=A235)))</f>
        <v xml:space="preserve"> | </v>
      </c>
      <c r="C235" t="str">
        <v xml:space="preserve">0 | </v>
      </c>
      <c r="D235" t="str">
        <v xml:space="preserve">0 | </v>
      </c>
      <c r="E235" t="str">
        <v xml:space="preserve">0 | </v>
      </c>
      <c r="DQ235" cm="1">
        <f t="array" ref="DQ235:DT235">TRANSPOSE(_xlfn._xlws.SORT(_xlfn._xlws.FILTER(irrigation[irrigation_level],irrigation[experiment_ID]=A235)))</f>
        <v>0</v>
      </c>
      <c r="DR235">
        <v>0</v>
      </c>
      <c r="DS235">
        <v>0</v>
      </c>
      <c r="DT235" t="str">
        <v/>
      </c>
    </row>
    <row r="236" spans="2:124" x14ac:dyDescent="0.25">
      <c r="B236" t="str" cm="1">
        <f t="array" ref="B236:E236">TRANSPOSE(_xlfn._xlws.SORT(_xlfn._xlws.FILTER(irrigation[irrigation_level]&amp;" | "&amp;irrigation[irrigation_level_name],irrigation[experiment_ID]=A236)))</f>
        <v xml:space="preserve"> | </v>
      </c>
      <c r="C236" t="str">
        <v xml:space="preserve">0 | </v>
      </c>
      <c r="D236" t="str">
        <v xml:space="preserve">0 | </v>
      </c>
      <c r="E236" t="str">
        <v xml:space="preserve">0 | </v>
      </c>
      <c r="DQ236" cm="1">
        <f t="array" ref="DQ236:DT236">TRANSPOSE(_xlfn._xlws.SORT(_xlfn._xlws.FILTER(irrigation[irrigation_level],irrigation[experiment_ID]=A236)))</f>
        <v>0</v>
      </c>
      <c r="DR236">
        <v>0</v>
      </c>
      <c r="DS236">
        <v>0</v>
      </c>
      <c r="DT236" t="str">
        <v/>
      </c>
    </row>
    <row r="237" spans="2:124" x14ac:dyDescent="0.25">
      <c r="B237" t="str" cm="1">
        <f t="array" ref="B237:E237">TRANSPOSE(_xlfn._xlws.SORT(_xlfn._xlws.FILTER(irrigation[irrigation_level]&amp;" | "&amp;irrigation[irrigation_level_name],irrigation[experiment_ID]=A237)))</f>
        <v xml:space="preserve"> | </v>
      </c>
      <c r="C237" t="str">
        <v xml:space="preserve">0 | </v>
      </c>
      <c r="D237" t="str">
        <v xml:space="preserve">0 | </v>
      </c>
      <c r="E237" t="str">
        <v xml:space="preserve">0 | </v>
      </c>
      <c r="DQ237" cm="1">
        <f t="array" ref="DQ237:DT237">TRANSPOSE(_xlfn._xlws.SORT(_xlfn._xlws.FILTER(irrigation[irrigation_level],irrigation[experiment_ID]=A237)))</f>
        <v>0</v>
      </c>
      <c r="DR237">
        <v>0</v>
      </c>
      <c r="DS237">
        <v>0</v>
      </c>
      <c r="DT237" t="str">
        <v/>
      </c>
    </row>
    <row r="238" spans="2:124" x14ac:dyDescent="0.25">
      <c r="B238" t="str" cm="1">
        <f t="array" ref="B238:E238">TRANSPOSE(_xlfn._xlws.SORT(_xlfn._xlws.FILTER(irrigation[irrigation_level]&amp;" | "&amp;irrigation[irrigation_level_name],irrigation[experiment_ID]=A238)))</f>
        <v xml:space="preserve"> | </v>
      </c>
      <c r="C238" t="str">
        <v xml:space="preserve">0 | </v>
      </c>
      <c r="D238" t="str">
        <v xml:space="preserve">0 | </v>
      </c>
      <c r="E238" t="str">
        <v xml:space="preserve">0 | </v>
      </c>
      <c r="DQ238" cm="1">
        <f t="array" ref="DQ238:DT238">TRANSPOSE(_xlfn._xlws.SORT(_xlfn._xlws.FILTER(irrigation[irrigation_level],irrigation[experiment_ID]=A238)))</f>
        <v>0</v>
      </c>
      <c r="DR238">
        <v>0</v>
      </c>
      <c r="DS238">
        <v>0</v>
      </c>
      <c r="DT238" t="str">
        <v/>
      </c>
    </row>
    <row r="239" spans="2:124" x14ac:dyDescent="0.25">
      <c r="B239" t="str" cm="1">
        <f t="array" ref="B239:E239">TRANSPOSE(_xlfn._xlws.SORT(_xlfn._xlws.FILTER(irrigation[irrigation_level]&amp;" | "&amp;irrigation[irrigation_level_name],irrigation[experiment_ID]=A239)))</f>
        <v xml:space="preserve"> | </v>
      </c>
      <c r="C239" t="str">
        <v xml:space="preserve">0 | </v>
      </c>
      <c r="D239" t="str">
        <v xml:space="preserve">0 | </v>
      </c>
      <c r="E239" t="str">
        <v xml:space="preserve">0 | </v>
      </c>
      <c r="DQ239" cm="1">
        <f t="array" ref="DQ239:DT239">TRANSPOSE(_xlfn._xlws.SORT(_xlfn._xlws.FILTER(irrigation[irrigation_level],irrigation[experiment_ID]=A239)))</f>
        <v>0</v>
      </c>
      <c r="DR239">
        <v>0</v>
      </c>
      <c r="DS239">
        <v>0</v>
      </c>
      <c r="DT239" t="str">
        <v/>
      </c>
    </row>
    <row r="240" spans="2:124" x14ac:dyDescent="0.25">
      <c r="B240" t="str" cm="1">
        <f t="array" ref="B240:E240">TRANSPOSE(_xlfn._xlws.SORT(_xlfn._xlws.FILTER(irrigation[irrigation_level]&amp;" | "&amp;irrigation[irrigation_level_name],irrigation[experiment_ID]=A240)))</f>
        <v xml:space="preserve"> | </v>
      </c>
      <c r="C240" t="str">
        <v xml:space="preserve">0 | </v>
      </c>
      <c r="D240" t="str">
        <v xml:space="preserve">0 | </v>
      </c>
      <c r="E240" t="str">
        <v xml:space="preserve">0 | </v>
      </c>
      <c r="DQ240" cm="1">
        <f t="array" ref="DQ240:DT240">TRANSPOSE(_xlfn._xlws.SORT(_xlfn._xlws.FILTER(irrigation[irrigation_level],irrigation[experiment_ID]=A240)))</f>
        <v>0</v>
      </c>
      <c r="DR240">
        <v>0</v>
      </c>
      <c r="DS240">
        <v>0</v>
      </c>
      <c r="DT240" t="str">
        <v/>
      </c>
    </row>
    <row r="241" spans="2:124" x14ac:dyDescent="0.25">
      <c r="B241" t="str" cm="1">
        <f t="array" ref="B241:E241">TRANSPOSE(_xlfn._xlws.SORT(_xlfn._xlws.FILTER(irrigation[irrigation_level]&amp;" | "&amp;irrigation[irrigation_level_name],irrigation[experiment_ID]=A241)))</f>
        <v xml:space="preserve"> | </v>
      </c>
      <c r="C241" t="str">
        <v xml:space="preserve">0 | </v>
      </c>
      <c r="D241" t="str">
        <v xml:space="preserve">0 | </v>
      </c>
      <c r="E241" t="str">
        <v xml:space="preserve">0 | </v>
      </c>
      <c r="DQ241" cm="1">
        <f t="array" ref="DQ241:DT241">TRANSPOSE(_xlfn._xlws.SORT(_xlfn._xlws.FILTER(irrigation[irrigation_level],irrigation[experiment_ID]=A241)))</f>
        <v>0</v>
      </c>
      <c r="DR241">
        <v>0</v>
      </c>
      <c r="DS241">
        <v>0</v>
      </c>
      <c r="DT241" t="str">
        <v/>
      </c>
    </row>
    <row r="242" spans="2:124" x14ac:dyDescent="0.25">
      <c r="B242" t="str" cm="1">
        <f t="array" ref="B242:E242">TRANSPOSE(_xlfn._xlws.SORT(_xlfn._xlws.FILTER(irrigation[irrigation_level]&amp;" | "&amp;irrigation[irrigation_level_name],irrigation[experiment_ID]=A242)))</f>
        <v xml:space="preserve"> | </v>
      </c>
      <c r="C242" t="str">
        <v xml:space="preserve">0 | </v>
      </c>
      <c r="D242" t="str">
        <v xml:space="preserve">0 | </v>
      </c>
      <c r="E242" t="str">
        <v xml:space="preserve">0 | </v>
      </c>
      <c r="DQ242" cm="1">
        <f t="array" ref="DQ242:DT242">TRANSPOSE(_xlfn._xlws.SORT(_xlfn._xlws.FILTER(irrigation[irrigation_level],irrigation[experiment_ID]=A242)))</f>
        <v>0</v>
      </c>
      <c r="DR242">
        <v>0</v>
      </c>
      <c r="DS242">
        <v>0</v>
      </c>
      <c r="DT242" t="str">
        <v/>
      </c>
    </row>
    <row r="243" spans="2:124" x14ac:dyDescent="0.25">
      <c r="B243" t="str" cm="1">
        <f t="array" ref="B243:E243">TRANSPOSE(_xlfn._xlws.SORT(_xlfn._xlws.FILTER(irrigation[irrigation_level]&amp;" | "&amp;irrigation[irrigation_level_name],irrigation[experiment_ID]=A243)))</f>
        <v xml:space="preserve"> | </v>
      </c>
      <c r="C243" t="str">
        <v xml:space="preserve">0 | </v>
      </c>
      <c r="D243" t="str">
        <v xml:space="preserve">0 | </v>
      </c>
      <c r="E243" t="str">
        <v xml:space="preserve">0 | </v>
      </c>
      <c r="DQ243" cm="1">
        <f t="array" ref="DQ243:DT243">TRANSPOSE(_xlfn._xlws.SORT(_xlfn._xlws.FILTER(irrigation[irrigation_level],irrigation[experiment_ID]=A243)))</f>
        <v>0</v>
      </c>
      <c r="DR243">
        <v>0</v>
      </c>
      <c r="DS243">
        <v>0</v>
      </c>
      <c r="DT243" t="str">
        <v/>
      </c>
    </row>
    <row r="244" spans="2:124" x14ac:dyDescent="0.25">
      <c r="B244" t="str" cm="1">
        <f t="array" ref="B244:E244">TRANSPOSE(_xlfn._xlws.SORT(_xlfn._xlws.FILTER(irrigation[irrigation_level]&amp;" | "&amp;irrigation[irrigation_level_name],irrigation[experiment_ID]=A244)))</f>
        <v xml:space="preserve"> | </v>
      </c>
      <c r="C244" t="str">
        <v xml:space="preserve">0 | </v>
      </c>
      <c r="D244" t="str">
        <v xml:space="preserve">0 | </v>
      </c>
      <c r="E244" t="str">
        <v xml:space="preserve">0 | </v>
      </c>
      <c r="DQ244" cm="1">
        <f t="array" ref="DQ244:DT244">TRANSPOSE(_xlfn._xlws.SORT(_xlfn._xlws.FILTER(irrigation[irrigation_level],irrigation[experiment_ID]=A244)))</f>
        <v>0</v>
      </c>
      <c r="DR244">
        <v>0</v>
      </c>
      <c r="DS244">
        <v>0</v>
      </c>
      <c r="DT244" t="str">
        <v/>
      </c>
    </row>
    <row r="245" spans="2:124" x14ac:dyDescent="0.25">
      <c r="B245" t="str" cm="1">
        <f t="array" ref="B245:E245">TRANSPOSE(_xlfn._xlws.SORT(_xlfn._xlws.FILTER(irrigation[irrigation_level]&amp;" | "&amp;irrigation[irrigation_level_name],irrigation[experiment_ID]=A245)))</f>
        <v xml:space="preserve"> | </v>
      </c>
      <c r="C245" t="str">
        <v xml:space="preserve">0 | </v>
      </c>
      <c r="D245" t="str">
        <v xml:space="preserve">0 | </v>
      </c>
      <c r="E245" t="str">
        <v xml:space="preserve">0 | </v>
      </c>
      <c r="DQ245" cm="1">
        <f t="array" ref="DQ245:DT245">TRANSPOSE(_xlfn._xlws.SORT(_xlfn._xlws.FILTER(irrigation[irrigation_level],irrigation[experiment_ID]=A245)))</f>
        <v>0</v>
      </c>
      <c r="DR245">
        <v>0</v>
      </c>
      <c r="DS245">
        <v>0</v>
      </c>
      <c r="DT245" t="str">
        <v/>
      </c>
    </row>
    <row r="246" spans="2:124" x14ac:dyDescent="0.25">
      <c r="B246" t="str" cm="1">
        <f t="array" ref="B246:E246">TRANSPOSE(_xlfn._xlws.SORT(_xlfn._xlws.FILTER(irrigation[irrigation_level]&amp;" | "&amp;irrigation[irrigation_level_name],irrigation[experiment_ID]=A246)))</f>
        <v xml:space="preserve"> | </v>
      </c>
      <c r="C246" t="str">
        <v xml:space="preserve">0 | </v>
      </c>
      <c r="D246" t="str">
        <v xml:space="preserve">0 | </v>
      </c>
      <c r="E246" t="str">
        <v xml:space="preserve">0 | </v>
      </c>
      <c r="DQ246" cm="1">
        <f t="array" ref="DQ246:DT246">TRANSPOSE(_xlfn._xlws.SORT(_xlfn._xlws.FILTER(irrigation[irrigation_level],irrigation[experiment_ID]=A246)))</f>
        <v>0</v>
      </c>
      <c r="DR246">
        <v>0</v>
      </c>
      <c r="DS246">
        <v>0</v>
      </c>
      <c r="DT246" t="str">
        <v/>
      </c>
    </row>
    <row r="247" spans="2:124" x14ac:dyDescent="0.25">
      <c r="B247" t="str" cm="1">
        <f t="array" ref="B247:E247">TRANSPOSE(_xlfn._xlws.SORT(_xlfn._xlws.FILTER(irrigation[irrigation_level]&amp;" | "&amp;irrigation[irrigation_level_name],irrigation[experiment_ID]=A247)))</f>
        <v xml:space="preserve"> | </v>
      </c>
      <c r="C247" t="str">
        <v xml:space="preserve">0 | </v>
      </c>
      <c r="D247" t="str">
        <v xml:space="preserve">0 | </v>
      </c>
      <c r="E247" t="str">
        <v xml:space="preserve">0 | </v>
      </c>
      <c r="DQ247" cm="1">
        <f t="array" ref="DQ247:DT247">TRANSPOSE(_xlfn._xlws.SORT(_xlfn._xlws.FILTER(irrigation[irrigation_level],irrigation[experiment_ID]=A247)))</f>
        <v>0</v>
      </c>
      <c r="DR247">
        <v>0</v>
      </c>
      <c r="DS247">
        <v>0</v>
      </c>
      <c r="DT247" t="str">
        <v/>
      </c>
    </row>
    <row r="248" spans="2:124" x14ac:dyDescent="0.25">
      <c r="B248" t="str" cm="1">
        <f t="array" ref="B248:E248">TRANSPOSE(_xlfn._xlws.SORT(_xlfn._xlws.FILTER(irrigation[irrigation_level]&amp;" | "&amp;irrigation[irrigation_level_name],irrigation[experiment_ID]=A248)))</f>
        <v xml:space="preserve"> | </v>
      </c>
      <c r="C248" t="str">
        <v xml:space="preserve">0 | </v>
      </c>
      <c r="D248" t="str">
        <v xml:space="preserve">0 | </v>
      </c>
      <c r="E248" t="str">
        <v xml:space="preserve">0 | </v>
      </c>
      <c r="DQ248" cm="1">
        <f t="array" ref="DQ248:DT248">TRANSPOSE(_xlfn._xlws.SORT(_xlfn._xlws.FILTER(irrigation[irrigation_level],irrigation[experiment_ID]=A248)))</f>
        <v>0</v>
      </c>
      <c r="DR248">
        <v>0</v>
      </c>
      <c r="DS248">
        <v>0</v>
      </c>
      <c r="DT248" t="str">
        <v/>
      </c>
    </row>
    <row r="249" spans="2:124" x14ac:dyDescent="0.25">
      <c r="B249" t="str" cm="1">
        <f t="array" ref="B249:E249">TRANSPOSE(_xlfn._xlws.SORT(_xlfn._xlws.FILTER(irrigation[irrigation_level]&amp;" | "&amp;irrigation[irrigation_level_name],irrigation[experiment_ID]=A249)))</f>
        <v xml:space="preserve"> | </v>
      </c>
      <c r="C249" t="str">
        <v xml:space="preserve">0 | </v>
      </c>
      <c r="D249" t="str">
        <v xml:space="preserve">0 | </v>
      </c>
      <c r="E249" t="str">
        <v xml:space="preserve">0 | </v>
      </c>
      <c r="DQ249" cm="1">
        <f t="array" ref="DQ249:DT249">TRANSPOSE(_xlfn._xlws.SORT(_xlfn._xlws.FILTER(irrigation[irrigation_level],irrigation[experiment_ID]=A249)))</f>
        <v>0</v>
      </c>
      <c r="DR249">
        <v>0</v>
      </c>
      <c r="DS249">
        <v>0</v>
      </c>
      <c r="DT249" t="str">
        <v/>
      </c>
    </row>
    <row r="250" spans="2:124" x14ac:dyDescent="0.25">
      <c r="B250" t="str" cm="1">
        <f t="array" ref="B250:E250">TRANSPOSE(_xlfn._xlws.SORT(_xlfn._xlws.FILTER(irrigation[irrigation_level]&amp;" | "&amp;irrigation[irrigation_level_name],irrigation[experiment_ID]=A250)))</f>
        <v xml:space="preserve"> | </v>
      </c>
      <c r="C250" t="str">
        <v xml:space="preserve">0 | </v>
      </c>
      <c r="D250" t="str">
        <v xml:space="preserve">0 | </v>
      </c>
      <c r="E250" t="str">
        <v xml:space="preserve">0 | </v>
      </c>
      <c r="DQ250" cm="1">
        <f t="array" ref="DQ250:DT250">TRANSPOSE(_xlfn._xlws.SORT(_xlfn._xlws.FILTER(irrigation[irrigation_level],irrigation[experiment_ID]=A250)))</f>
        <v>0</v>
      </c>
      <c r="DR250">
        <v>0</v>
      </c>
      <c r="DS250">
        <v>0</v>
      </c>
      <c r="DT250" t="str">
        <v/>
      </c>
    </row>
    <row r="251" spans="2:124" x14ac:dyDescent="0.25">
      <c r="B251" t="str" cm="1">
        <f t="array" ref="B251:E251">TRANSPOSE(_xlfn._xlws.SORT(_xlfn._xlws.FILTER(irrigation[irrigation_level]&amp;" | "&amp;irrigation[irrigation_level_name],irrigation[experiment_ID]=A251)))</f>
        <v xml:space="preserve"> | </v>
      </c>
      <c r="C251" t="str">
        <v xml:space="preserve">0 | </v>
      </c>
      <c r="D251" t="str">
        <v xml:space="preserve">0 | </v>
      </c>
      <c r="E251" t="str">
        <v xml:space="preserve">0 | </v>
      </c>
      <c r="DQ251" cm="1">
        <f t="array" ref="DQ251:DT251">TRANSPOSE(_xlfn._xlws.SORT(_xlfn._xlws.FILTER(irrigation[irrigation_level],irrigation[experiment_ID]=A251)))</f>
        <v>0</v>
      </c>
      <c r="DR251">
        <v>0</v>
      </c>
      <c r="DS251">
        <v>0</v>
      </c>
      <c r="DT251" t="str">
        <v/>
      </c>
    </row>
    <row r="252" spans="2:124" x14ac:dyDescent="0.25">
      <c r="B252" t="str" cm="1">
        <f t="array" ref="B252:E252">TRANSPOSE(_xlfn._xlws.SORT(_xlfn._xlws.FILTER(irrigation[irrigation_level]&amp;" | "&amp;irrigation[irrigation_level_name],irrigation[experiment_ID]=A252)))</f>
        <v xml:space="preserve"> | </v>
      </c>
      <c r="C252" t="str">
        <v xml:space="preserve">0 | </v>
      </c>
      <c r="D252" t="str">
        <v xml:space="preserve">0 | </v>
      </c>
      <c r="E252" t="str">
        <v xml:space="preserve">0 | </v>
      </c>
      <c r="DQ252" cm="1">
        <f t="array" ref="DQ252:DT252">TRANSPOSE(_xlfn._xlws.SORT(_xlfn._xlws.FILTER(irrigation[irrigation_level],irrigation[experiment_ID]=A252)))</f>
        <v>0</v>
      </c>
      <c r="DR252">
        <v>0</v>
      </c>
      <c r="DS252">
        <v>0</v>
      </c>
      <c r="DT252" t="str">
        <v/>
      </c>
    </row>
    <row r="253" spans="2:124" x14ac:dyDescent="0.25">
      <c r="B253" t="str" cm="1">
        <f t="array" ref="B253:E253">TRANSPOSE(_xlfn._xlws.SORT(_xlfn._xlws.FILTER(irrigation[irrigation_level]&amp;" | "&amp;irrigation[irrigation_level_name],irrigation[experiment_ID]=A253)))</f>
        <v xml:space="preserve"> | </v>
      </c>
      <c r="C253" t="str">
        <v xml:space="preserve">0 | </v>
      </c>
      <c r="D253" t="str">
        <v xml:space="preserve">0 | </v>
      </c>
      <c r="E253" t="str">
        <v xml:space="preserve">0 | </v>
      </c>
      <c r="DQ253" cm="1">
        <f t="array" ref="DQ253:DT253">TRANSPOSE(_xlfn._xlws.SORT(_xlfn._xlws.FILTER(irrigation[irrigation_level],irrigation[experiment_ID]=A253)))</f>
        <v>0</v>
      </c>
      <c r="DR253">
        <v>0</v>
      </c>
      <c r="DS253">
        <v>0</v>
      </c>
      <c r="DT253" t="str">
        <v/>
      </c>
    </row>
    <row r="254" spans="2:124" x14ac:dyDescent="0.25">
      <c r="B254" t="str" cm="1">
        <f t="array" ref="B254:E254">TRANSPOSE(_xlfn._xlws.SORT(_xlfn._xlws.FILTER(irrigation[irrigation_level]&amp;" | "&amp;irrigation[irrigation_level_name],irrigation[experiment_ID]=A254)))</f>
        <v xml:space="preserve"> | </v>
      </c>
      <c r="C254" t="str">
        <v xml:space="preserve">0 | </v>
      </c>
      <c r="D254" t="str">
        <v xml:space="preserve">0 | </v>
      </c>
      <c r="E254" t="str">
        <v xml:space="preserve">0 | </v>
      </c>
      <c r="DQ254" cm="1">
        <f t="array" ref="DQ254:DT254">TRANSPOSE(_xlfn._xlws.SORT(_xlfn._xlws.FILTER(irrigation[irrigation_level],irrigation[experiment_ID]=A254)))</f>
        <v>0</v>
      </c>
      <c r="DR254">
        <v>0</v>
      </c>
      <c r="DS254">
        <v>0</v>
      </c>
      <c r="DT254" t="str">
        <v/>
      </c>
    </row>
    <row r="255" spans="2:124" x14ac:dyDescent="0.25">
      <c r="B255" t="str" cm="1">
        <f t="array" ref="B255:E255">TRANSPOSE(_xlfn._xlws.SORT(_xlfn._xlws.FILTER(irrigation[irrigation_level]&amp;" | "&amp;irrigation[irrigation_level_name],irrigation[experiment_ID]=A255)))</f>
        <v xml:space="preserve"> | </v>
      </c>
      <c r="C255" t="str">
        <v xml:space="preserve">0 | </v>
      </c>
      <c r="D255" t="str">
        <v xml:space="preserve">0 | </v>
      </c>
      <c r="E255" t="str">
        <v xml:space="preserve">0 | </v>
      </c>
      <c r="DQ255" cm="1">
        <f t="array" ref="DQ255:DT255">TRANSPOSE(_xlfn._xlws.SORT(_xlfn._xlws.FILTER(irrigation[irrigation_level],irrigation[experiment_ID]=A255)))</f>
        <v>0</v>
      </c>
      <c r="DR255">
        <v>0</v>
      </c>
      <c r="DS255">
        <v>0</v>
      </c>
      <c r="DT255" t="str">
        <v/>
      </c>
    </row>
    <row r="256" spans="2:124" x14ac:dyDescent="0.25">
      <c r="B256" t="str" cm="1">
        <f t="array" ref="B256:E256">TRANSPOSE(_xlfn._xlws.SORT(_xlfn._xlws.FILTER(irrigation[irrigation_level]&amp;" | "&amp;irrigation[irrigation_level_name],irrigation[experiment_ID]=A256)))</f>
        <v xml:space="preserve"> | </v>
      </c>
      <c r="C256" t="str">
        <v xml:space="preserve">0 | </v>
      </c>
      <c r="D256" t="str">
        <v xml:space="preserve">0 | </v>
      </c>
      <c r="E256" t="str">
        <v xml:space="preserve">0 | </v>
      </c>
      <c r="DQ256" cm="1">
        <f t="array" ref="DQ256:DT256">TRANSPOSE(_xlfn._xlws.SORT(_xlfn._xlws.FILTER(irrigation[irrigation_level],irrigation[experiment_ID]=A256)))</f>
        <v>0</v>
      </c>
      <c r="DR256">
        <v>0</v>
      </c>
      <c r="DS256">
        <v>0</v>
      </c>
      <c r="DT256" t="str">
        <v/>
      </c>
    </row>
    <row r="257" spans="2:124" x14ac:dyDescent="0.25">
      <c r="B257" t="str" cm="1">
        <f t="array" ref="B257:E257">TRANSPOSE(_xlfn._xlws.SORT(_xlfn._xlws.FILTER(irrigation[irrigation_level]&amp;" | "&amp;irrigation[irrigation_level_name],irrigation[experiment_ID]=A257)))</f>
        <v xml:space="preserve"> | </v>
      </c>
      <c r="C257" t="str">
        <v xml:space="preserve">0 | </v>
      </c>
      <c r="D257" t="str">
        <v xml:space="preserve">0 | </v>
      </c>
      <c r="E257" t="str">
        <v xml:space="preserve">0 | </v>
      </c>
      <c r="DQ257" cm="1">
        <f t="array" ref="DQ257:DT257">TRANSPOSE(_xlfn._xlws.SORT(_xlfn._xlws.FILTER(irrigation[irrigation_level],irrigation[experiment_ID]=A257)))</f>
        <v>0</v>
      </c>
      <c r="DR257">
        <v>0</v>
      </c>
      <c r="DS257">
        <v>0</v>
      </c>
      <c r="DT257" t="str">
        <v/>
      </c>
    </row>
    <row r="258" spans="2:124" x14ac:dyDescent="0.25">
      <c r="B258" t="str" cm="1">
        <f t="array" ref="B258:E258">TRANSPOSE(_xlfn._xlws.SORT(_xlfn._xlws.FILTER(irrigation[irrigation_level]&amp;" | "&amp;irrigation[irrigation_level_name],irrigation[experiment_ID]=A258)))</f>
        <v xml:space="preserve"> | </v>
      </c>
      <c r="C258" t="str">
        <v xml:space="preserve">0 | </v>
      </c>
      <c r="D258" t="str">
        <v xml:space="preserve">0 | </v>
      </c>
      <c r="E258" t="str">
        <v xml:space="preserve">0 | </v>
      </c>
      <c r="DQ258" cm="1">
        <f t="array" ref="DQ258:DT258">TRANSPOSE(_xlfn._xlws.SORT(_xlfn._xlws.FILTER(irrigation[irrigation_level],irrigation[experiment_ID]=A258)))</f>
        <v>0</v>
      </c>
      <c r="DR258">
        <v>0</v>
      </c>
      <c r="DS258">
        <v>0</v>
      </c>
      <c r="DT258" t="str">
        <v/>
      </c>
    </row>
    <row r="259" spans="2:124" x14ac:dyDescent="0.25">
      <c r="B259" t="str" cm="1">
        <f t="array" ref="B259:E259">TRANSPOSE(_xlfn._xlws.SORT(_xlfn._xlws.FILTER(irrigation[irrigation_level]&amp;" | "&amp;irrigation[irrigation_level_name],irrigation[experiment_ID]=A259)))</f>
        <v xml:space="preserve"> | </v>
      </c>
      <c r="C259" t="str">
        <v xml:space="preserve">0 | </v>
      </c>
      <c r="D259" t="str">
        <v xml:space="preserve">0 | </v>
      </c>
      <c r="E259" t="str">
        <v xml:space="preserve">0 | </v>
      </c>
      <c r="DQ259" cm="1">
        <f t="array" ref="DQ259:DT259">TRANSPOSE(_xlfn._xlws.SORT(_xlfn._xlws.FILTER(irrigation[irrigation_level],irrigation[experiment_ID]=A259)))</f>
        <v>0</v>
      </c>
      <c r="DR259">
        <v>0</v>
      </c>
      <c r="DS259">
        <v>0</v>
      </c>
      <c r="DT259" t="str">
        <v/>
      </c>
    </row>
    <row r="260" spans="2:124" x14ac:dyDescent="0.25">
      <c r="B260" t="str" cm="1">
        <f t="array" ref="B260:E260">TRANSPOSE(_xlfn._xlws.SORT(_xlfn._xlws.FILTER(irrigation[irrigation_level]&amp;" | "&amp;irrigation[irrigation_level_name],irrigation[experiment_ID]=A260)))</f>
        <v xml:space="preserve"> | </v>
      </c>
      <c r="C260" t="str">
        <v xml:space="preserve">0 | </v>
      </c>
      <c r="D260" t="str">
        <v xml:space="preserve">0 | </v>
      </c>
      <c r="E260" t="str">
        <v xml:space="preserve">0 | </v>
      </c>
      <c r="DQ260" cm="1">
        <f t="array" ref="DQ260:DT260">TRANSPOSE(_xlfn._xlws.SORT(_xlfn._xlws.FILTER(irrigation[irrigation_level],irrigation[experiment_ID]=A260)))</f>
        <v>0</v>
      </c>
      <c r="DR260">
        <v>0</v>
      </c>
      <c r="DS260">
        <v>0</v>
      </c>
      <c r="DT260" t="str">
        <v/>
      </c>
    </row>
    <row r="261" spans="2:124" x14ac:dyDescent="0.25">
      <c r="B261" t="str" cm="1">
        <f t="array" ref="B261:E261">TRANSPOSE(_xlfn._xlws.SORT(_xlfn._xlws.FILTER(irrigation[irrigation_level]&amp;" | "&amp;irrigation[irrigation_level_name],irrigation[experiment_ID]=A261)))</f>
        <v xml:space="preserve"> | </v>
      </c>
      <c r="C261" t="str">
        <v xml:space="preserve">0 | </v>
      </c>
      <c r="D261" t="str">
        <v xml:space="preserve">0 | </v>
      </c>
      <c r="E261" t="str">
        <v xml:space="preserve">0 | </v>
      </c>
      <c r="DQ261" cm="1">
        <f t="array" ref="DQ261:DT261">TRANSPOSE(_xlfn._xlws.SORT(_xlfn._xlws.FILTER(irrigation[irrigation_level],irrigation[experiment_ID]=A261)))</f>
        <v>0</v>
      </c>
      <c r="DR261">
        <v>0</v>
      </c>
      <c r="DS261">
        <v>0</v>
      </c>
      <c r="DT261" t="str">
        <v/>
      </c>
    </row>
    <row r="262" spans="2:124" x14ac:dyDescent="0.25">
      <c r="B262" t="str" cm="1">
        <f t="array" ref="B262:E262">TRANSPOSE(_xlfn._xlws.SORT(_xlfn._xlws.FILTER(irrigation[irrigation_level]&amp;" | "&amp;irrigation[irrigation_level_name],irrigation[experiment_ID]=A262)))</f>
        <v xml:space="preserve"> | </v>
      </c>
      <c r="C262" t="str">
        <v xml:space="preserve">0 | </v>
      </c>
      <c r="D262" t="str">
        <v xml:space="preserve">0 | </v>
      </c>
      <c r="E262" t="str">
        <v xml:space="preserve">0 | </v>
      </c>
      <c r="DQ262" cm="1">
        <f t="array" ref="DQ262:DT262">TRANSPOSE(_xlfn._xlws.SORT(_xlfn._xlws.FILTER(irrigation[irrigation_level],irrigation[experiment_ID]=A262)))</f>
        <v>0</v>
      </c>
      <c r="DR262">
        <v>0</v>
      </c>
      <c r="DS262">
        <v>0</v>
      </c>
      <c r="DT262" t="str">
        <v/>
      </c>
    </row>
    <row r="263" spans="2:124" x14ac:dyDescent="0.25">
      <c r="B263" t="str" cm="1">
        <f t="array" ref="B263:E263">TRANSPOSE(_xlfn._xlws.SORT(_xlfn._xlws.FILTER(irrigation[irrigation_level]&amp;" | "&amp;irrigation[irrigation_level_name],irrigation[experiment_ID]=A263)))</f>
        <v xml:space="preserve"> | </v>
      </c>
      <c r="C263" t="str">
        <v xml:space="preserve">0 | </v>
      </c>
      <c r="D263" t="str">
        <v xml:space="preserve">0 | </v>
      </c>
      <c r="E263" t="str">
        <v xml:space="preserve">0 | </v>
      </c>
      <c r="DQ263" cm="1">
        <f t="array" ref="DQ263:DT263">TRANSPOSE(_xlfn._xlws.SORT(_xlfn._xlws.FILTER(irrigation[irrigation_level],irrigation[experiment_ID]=A263)))</f>
        <v>0</v>
      </c>
      <c r="DR263">
        <v>0</v>
      </c>
      <c r="DS263">
        <v>0</v>
      </c>
      <c r="DT263" t="str">
        <v/>
      </c>
    </row>
    <row r="264" spans="2:124" x14ac:dyDescent="0.25">
      <c r="B264" t="str" cm="1">
        <f t="array" ref="B264:E264">TRANSPOSE(_xlfn._xlws.SORT(_xlfn._xlws.FILTER(irrigation[irrigation_level]&amp;" | "&amp;irrigation[irrigation_level_name],irrigation[experiment_ID]=A264)))</f>
        <v xml:space="preserve"> | </v>
      </c>
      <c r="C264" t="str">
        <v xml:space="preserve">0 | </v>
      </c>
      <c r="D264" t="str">
        <v xml:space="preserve">0 | </v>
      </c>
      <c r="E264" t="str">
        <v xml:space="preserve">0 | </v>
      </c>
      <c r="DQ264" cm="1">
        <f t="array" ref="DQ264:DT264">TRANSPOSE(_xlfn._xlws.SORT(_xlfn._xlws.FILTER(irrigation[irrigation_level],irrigation[experiment_ID]=A264)))</f>
        <v>0</v>
      </c>
      <c r="DR264">
        <v>0</v>
      </c>
      <c r="DS264">
        <v>0</v>
      </c>
      <c r="DT264" t="str">
        <v/>
      </c>
    </row>
    <row r="265" spans="2:124" x14ac:dyDescent="0.25">
      <c r="B265" t="str" cm="1">
        <f t="array" ref="B265:E265">TRANSPOSE(_xlfn._xlws.SORT(_xlfn._xlws.FILTER(irrigation[irrigation_level]&amp;" | "&amp;irrigation[irrigation_level_name],irrigation[experiment_ID]=A265)))</f>
        <v xml:space="preserve"> | </v>
      </c>
      <c r="C265" t="str">
        <v xml:space="preserve">0 | </v>
      </c>
      <c r="D265" t="str">
        <v xml:space="preserve">0 | </v>
      </c>
      <c r="E265" t="str">
        <v xml:space="preserve">0 | </v>
      </c>
      <c r="DQ265" cm="1">
        <f t="array" ref="DQ265:DT265">TRANSPOSE(_xlfn._xlws.SORT(_xlfn._xlws.FILTER(irrigation[irrigation_level],irrigation[experiment_ID]=A265)))</f>
        <v>0</v>
      </c>
      <c r="DR265">
        <v>0</v>
      </c>
      <c r="DS265">
        <v>0</v>
      </c>
      <c r="DT265" t="str">
        <v/>
      </c>
    </row>
    <row r="266" spans="2:124" x14ac:dyDescent="0.25">
      <c r="B266" t="str" cm="1">
        <f t="array" ref="B266:E266">TRANSPOSE(_xlfn._xlws.SORT(_xlfn._xlws.FILTER(irrigation[irrigation_level]&amp;" | "&amp;irrigation[irrigation_level_name],irrigation[experiment_ID]=A266)))</f>
        <v xml:space="preserve"> | </v>
      </c>
      <c r="C266" t="str">
        <v xml:space="preserve">0 | </v>
      </c>
      <c r="D266" t="str">
        <v xml:space="preserve">0 | </v>
      </c>
      <c r="E266" t="str">
        <v xml:space="preserve">0 | </v>
      </c>
      <c r="DQ266" cm="1">
        <f t="array" ref="DQ266:DT266">TRANSPOSE(_xlfn._xlws.SORT(_xlfn._xlws.FILTER(irrigation[irrigation_level],irrigation[experiment_ID]=A266)))</f>
        <v>0</v>
      </c>
      <c r="DR266">
        <v>0</v>
      </c>
      <c r="DS266">
        <v>0</v>
      </c>
      <c r="DT266" t="str">
        <v/>
      </c>
    </row>
    <row r="267" spans="2:124" x14ac:dyDescent="0.25">
      <c r="B267" t="str" cm="1">
        <f t="array" ref="B267:E267">TRANSPOSE(_xlfn._xlws.SORT(_xlfn._xlws.FILTER(irrigation[irrigation_level]&amp;" | "&amp;irrigation[irrigation_level_name],irrigation[experiment_ID]=A267)))</f>
        <v xml:space="preserve"> | </v>
      </c>
      <c r="C267" t="str">
        <v xml:space="preserve">0 | </v>
      </c>
      <c r="D267" t="str">
        <v xml:space="preserve">0 | </v>
      </c>
      <c r="E267" t="str">
        <v xml:space="preserve">0 | </v>
      </c>
      <c r="DQ267" cm="1">
        <f t="array" ref="DQ267:DT267">TRANSPOSE(_xlfn._xlws.SORT(_xlfn._xlws.FILTER(irrigation[irrigation_level],irrigation[experiment_ID]=A267)))</f>
        <v>0</v>
      </c>
      <c r="DR267">
        <v>0</v>
      </c>
      <c r="DS267">
        <v>0</v>
      </c>
      <c r="DT267" t="str">
        <v/>
      </c>
    </row>
    <row r="268" spans="2:124" x14ac:dyDescent="0.25">
      <c r="B268" t="str" cm="1">
        <f t="array" ref="B268:E268">TRANSPOSE(_xlfn._xlws.SORT(_xlfn._xlws.FILTER(irrigation[irrigation_level]&amp;" | "&amp;irrigation[irrigation_level_name],irrigation[experiment_ID]=A268)))</f>
        <v xml:space="preserve"> | </v>
      </c>
      <c r="C268" t="str">
        <v xml:space="preserve">0 | </v>
      </c>
      <c r="D268" t="str">
        <v xml:space="preserve">0 | </v>
      </c>
      <c r="E268" t="str">
        <v xml:space="preserve">0 | </v>
      </c>
      <c r="DQ268" cm="1">
        <f t="array" ref="DQ268:DT268">TRANSPOSE(_xlfn._xlws.SORT(_xlfn._xlws.FILTER(irrigation[irrigation_level],irrigation[experiment_ID]=A268)))</f>
        <v>0</v>
      </c>
      <c r="DR268">
        <v>0</v>
      </c>
      <c r="DS268">
        <v>0</v>
      </c>
      <c r="DT268" t="str">
        <v/>
      </c>
    </row>
    <row r="269" spans="2:124" x14ac:dyDescent="0.25">
      <c r="B269" t="str" cm="1">
        <f t="array" ref="B269:E269">TRANSPOSE(_xlfn._xlws.SORT(_xlfn._xlws.FILTER(irrigation[irrigation_level]&amp;" | "&amp;irrigation[irrigation_level_name],irrigation[experiment_ID]=A269)))</f>
        <v xml:space="preserve"> | </v>
      </c>
      <c r="C269" t="str">
        <v xml:space="preserve">0 | </v>
      </c>
      <c r="D269" t="str">
        <v xml:space="preserve">0 | </v>
      </c>
      <c r="E269" t="str">
        <v xml:space="preserve">0 | </v>
      </c>
      <c r="DQ269" cm="1">
        <f t="array" ref="DQ269:DT269">TRANSPOSE(_xlfn._xlws.SORT(_xlfn._xlws.FILTER(irrigation[irrigation_level],irrigation[experiment_ID]=A269)))</f>
        <v>0</v>
      </c>
      <c r="DR269">
        <v>0</v>
      </c>
      <c r="DS269">
        <v>0</v>
      </c>
      <c r="DT269" t="str">
        <v/>
      </c>
    </row>
    <row r="270" spans="2:124" x14ac:dyDescent="0.25">
      <c r="B270" t="str" cm="1">
        <f t="array" ref="B270:E270">TRANSPOSE(_xlfn._xlws.SORT(_xlfn._xlws.FILTER(irrigation[irrigation_level]&amp;" | "&amp;irrigation[irrigation_level_name],irrigation[experiment_ID]=A270)))</f>
        <v xml:space="preserve"> | </v>
      </c>
      <c r="C270" t="str">
        <v xml:space="preserve">0 | </v>
      </c>
      <c r="D270" t="str">
        <v xml:space="preserve">0 | </v>
      </c>
      <c r="E270" t="str">
        <v xml:space="preserve">0 | </v>
      </c>
      <c r="DQ270" cm="1">
        <f t="array" ref="DQ270:DT270">TRANSPOSE(_xlfn._xlws.SORT(_xlfn._xlws.FILTER(irrigation[irrigation_level],irrigation[experiment_ID]=A270)))</f>
        <v>0</v>
      </c>
      <c r="DR270">
        <v>0</v>
      </c>
      <c r="DS270">
        <v>0</v>
      </c>
      <c r="DT270" t="str">
        <v/>
      </c>
    </row>
    <row r="271" spans="2:124" x14ac:dyDescent="0.25">
      <c r="B271" t="str" cm="1">
        <f t="array" ref="B271:E271">TRANSPOSE(_xlfn._xlws.SORT(_xlfn._xlws.FILTER(irrigation[irrigation_level]&amp;" | "&amp;irrigation[irrigation_level_name],irrigation[experiment_ID]=A271)))</f>
        <v xml:space="preserve"> | </v>
      </c>
      <c r="C271" t="str">
        <v xml:space="preserve">0 | </v>
      </c>
      <c r="D271" t="str">
        <v xml:space="preserve">0 | </v>
      </c>
      <c r="E271" t="str">
        <v xml:space="preserve">0 | </v>
      </c>
      <c r="DQ271" cm="1">
        <f t="array" ref="DQ271:DT271">TRANSPOSE(_xlfn._xlws.SORT(_xlfn._xlws.FILTER(irrigation[irrigation_level],irrigation[experiment_ID]=A271)))</f>
        <v>0</v>
      </c>
      <c r="DR271">
        <v>0</v>
      </c>
      <c r="DS271">
        <v>0</v>
      </c>
      <c r="DT271" t="str">
        <v/>
      </c>
    </row>
    <row r="272" spans="2:124" x14ac:dyDescent="0.25">
      <c r="B272" t="str" cm="1">
        <f t="array" ref="B272:E272">TRANSPOSE(_xlfn._xlws.SORT(_xlfn._xlws.FILTER(irrigation[irrigation_level]&amp;" | "&amp;irrigation[irrigation_level_name],irrigation[experiment_ID]=A272)))</f>
        <v xml:space="preserve"> | </v>
      </c>
      <c r="C272" t="str">
        <v xml:space="preserve">0 | </v>
      </c>
      <c r="D272" t="str">
        <v xml:space="preserve">0 | </v>
      </c>
      <c r="E272" t="str">
        <v xml:space="preserve">0 | </v>
      </c>
      <c r="DQ272" cm="1">
        <f t="array" ref="DQ272:DT272">TRANSPOSE(_xlfn._xlws.SORT(_xlfn._xlws.FILTER(irrigation[irrigation_level],irrigation[experiment_ID]=A272)))</f>
        <v>0</v>
      </c>
      <c r="DR272">
        <v>0</v>
      </c>
      <c r="DS272">
        <v>0</v>
      </c>
      <c r="DT272" t="str">
        <v/>
      </c>
    </row>
    <row r="273" spans="2:124" x14ac:dyDescent="0.25">
      <c r="B273" t="str" cm="1">
        <f t="array" ref="B273:E273">TRANSPOSE(_xlfn._xlws.SORT(_xlfn._xlws.FILTER(irrigation[irrigation_level]&amp;" | "&amp;irrigation[irrigation_level_name],irrigation[experiment_ID]=A273)))</f>
        <v xml:space="preserve"> | </v>
      </c>
      <c r="C273" t="str">
        <v xml:space="preserve">0 | </v>
      </c>
      <c r="D273" t="str">
        <v xml:space="preserve">0 | </v>
      </c>
      <c r="E273" t="str">
        <v xml:space="preserve">0 | </v>
      </c>
      <c r="DQ273" cm="1">
        <f t="array" ref="DQ273:DT273">TRANSPOSE(_xlfn._xlws.SORT(_xlfn._xlws.FILTER(irrigation[irrigation_level],irrigation[experiment_ID]=A273)))</f>
        <v>0</v>
      </c>
      <c r="DR273">
        <v>0</v>
      </c>
      <c r="DS273">
        <v>0</v>
      </c>
      <c r="DT273" t="str">
        <v/>
      </c>
    </row>
    <row r="274" spans="2:124" x14ac:dyDescent="0.25">
      <c r="B274" t="str" cm="1">
        <f t="array" ref="B274:E274">TRANSPOSE(_xlfn._xlws.SORT(_xlfn._xlws.FILTER(irrigation[irrigation_level]&amp;" | "&amp;irrigation[irrigation_level_name],irrigation[experiment_ID]=A274)))</f>
        <v xml:space="preserve"> | </v>
      </c>
      <c r="C274" t="str">
        <v xml:space="preserve">0 | </v>
      </c>
      <c r="D274" t="str">
        <v xml:space="preserve">0 | </v>
      </c>
      <c r="E274" t="str">
        <v xml:space="preserve">0 | </v>
      </c>
      <c r="DQ274" cm="1">
        <f t="array" ref="DQ274:DT274">TRANSPOSE(_xlfn._xlws.SORT(_xlfn._xlws.FILTER(irrigation[irrigation_level],irrigation[experiment_ID]=A274)))</f>
        <v>0</v>
      </c>
      <c r="DR274">
        <v>0</v>
      </c>
      <c r="DS274">
        <v>0</v>
      </c>
      <c r="DT274" t="str">
        <v/>
      </c>
    </row>
    <row r="275" spans="2:124" x14ac:dyDescent="0.25">
      <c r="B275" t="str" cm="1">
        <f t="array" ref="B275:E275">TRANSPOSE(_xlfn._xlws.SORT(_xlfn._xlws.FILTER(irrigation[irrigation_level]&amp;" | "&amp;irrigation[irrigation_level_name],irrigation[experiment_ID]=A275)))</f>
        <v xml:space="preserve"> | </v>
      </c>
      <c r="C275" t="str">
        <v xml:space="preserve">0 | </v>
      </c>
      <c r="D275" t="str">
        <v xml:space="preserve">0 | </v>
      </c>
      <c r="E275" t="str">
        <v xml:space="preserve">0 | </v>
      </c>
      <c r="DQ275" cm="1">
        <f t="array" ref="DQ275:DT275">TRANSPOSE(_xlfn._xlws.SORT(_xlfn._xlws.FILTER(irrigation[irrigation_level],irrigation[experiment_ID]=A275)))</f>
        <v>0</v>
      </c>
      <c r="DR275">
        <v>0</v>
      </c>
      <c r="DS275">
        <v>0</v>
      </c>
      <c r="DT275" t="str">
        <v/>
      </c>
    </row>
    <row r="276" spans="2:124" x14ac:dyDescent="0.25">
      <c r="B276" t="str" cm="1">
        <f t="array" ref="B276:E276">TRANSPOSE(_xlfn._xlws.SORT(_xlfn._xlws.FILTER(irrigation[irrigation_level]&amp;" | "&amp;irrigation[irrigation_level_name],irrigation[experiment_ID]=A276)))</f>
        <v xml:space="preserve"> | </v>
      </c>
      <c r="C276" t="str">
        <v xml:space="preserve">0 | </v>
      </c>
      <c r="D276" t="str">
        <v xml:space="preserve">0 | </v>
      </c>
      <c r="E276" t="str">
        <v xml:space="preserve">0 | </v>
      </c>
      <c r="DQ276" cm="1">
        <f t="array" ref="DQ276:DT276">TRANSPOSE(_xlfn._xlws.SORT(_xlfn._xlws.FILTER(irrigation[irrigation_level],irrigation[experiment_ID]=A276)))</f>
        <v>0</v>
      </c>
      <c r="DR276">
        <v>0</v>
      </c>
      <c r="DS276">
        <v>0</v>
      </c>
      <c r="DT276" t="str">
        <v/>
      </c>
    </row>
    <row r="277" spans="2:124" x14ac:dyDescent="0.25">
      <c r="B277" t="str" cm="1">
        <f t="array" ref="B277:E277">TRANSPOSE(_xlfn._xlws.SORT(_xlfn._xlws.FILTER(irrigation[irrigation_level]&amp;" | "&amp;irrigation[irrigation_level_name],irrigation[experiment_ID]=A277)))</f>
        <v xml:space="preserve"> | </v>
      </c>
      <c r="C277" t="str">
        <v xml:space="preserve">0 | </v>
      </c>
      <c r="D277" t="str">
        <v xml:space="preserve">0 | </v>
      </c>
      <c r="E277" t="str">
        <v xml:space="preserve">0 | </v>
      </c>
      <c r="DQ277" cm="1">
        <f t="array" ref="DQ277:DT277">TRANSPOSE(_xlfn._xlws.SORT(_xlfn._xlws.FILTER(irrigation[irrigation_level],irrigation[experiment_ID]=A277)))</f>
        <v>0</v>
      </c>
      <c r="DR277">
        <v>0</v>
      </c>
      <c r="DS277">
        <v>0</v>
      </c>
      <c r="DT277" t="str">
        <v/>
      </c>
    </row>
    <row r="278" spans="2:124" x14ac:dyDescent="0.25">
      <c r="B278" t="str" cm="1">
        <f t="array" ref="B278:E278">TRANSPOSE(_xlfn._xlws.SORT(_xlfn._xlws.FILTER(irrigation[irrigation_level]&amp;" | "&amp;irrigation[irrigation_level_name],irrigation[experiment_ID]=A278)))</f>
        <v xml:space="preserve"> | </v>
      </c>
      <c r="C278" t="str">
        <v xml:space="preserve">0 | </v>
      </c>
      <c r="D278" t="str">
        <v xml:space="preserve">0 | </v>
      </c>
      <c r="E278" t="str">
        <v xml:space="preserve">0 | </v>
      </c>
      <c r="DQ278" cm="1">
        <f t="array" ref="DQ278:DT278">TRANSPOSE(_xlfn._xlws.SORT(_xlfn._xlws.FILTER(irrigation[irrigation_level],irrigation[experiment_ID]=A278)))</f>
        <v>0</v>
      </c>
      <c r="DR278">
        <v>0</v>
      </c>
      <c r="DS278">
        <v>0</v>
      </c>
      <c r="DT278" t="str">
        <v/>
      </c>
    </row>
    <row r="279" spans="2:124" x14ac:dyDescent="0.25">
      <c r="B279" t="str" cm="1">
        <f t="array" ref="B279:E279">TRANSPOSE(_xlfn._xlws.SORT(_xlfn._xlws.FILTER(irrigation[irrigation_level]&amp;" | "&amp;irrigation[irrigation_level_name],irrigation[experiment_ID]=A279)))</f>
        <v xml:space="preserve"> | </v>
      </c>
      <c r="C279" t="str">
        <v xml:space="preserve">0 | </v>
      </c>
      <c r="D279" t="str">
        <v xml:space="preserve">0 | </v>
      </c>
      <c r="E279" t="str">
        <v xml:space="preserve">0 | </v>
      </c>
      <c r="DQ279" cm="1">
        <f t="array" ref="DQ279:DT279">TRANSPOSE(_xlfn._xlws.SORT(_xlfn._xlws.FILTER(irrigation[irrigation_level],irrigation[experiment_ID]=A279)))</f>
        <v>0</v>
      </c>
      <c r="DR279">
        <v>0</v>
      </c>
      <c r="DS279">
        <v>0</v>
      </c>
      <c r="DT279" t="str">
        <v/>
      </c>
    </row>
    <row r="280" spans="2:124" x14ac:dyDescent="0.25">
      <c r="B280" t="str" cm="1">
        <f t="array" ref="B280:E280">TRANSPOSE(_xlfn._xlws.SORT(_xlfn._xlws.FILTER(irrigation[irrigation_level]&amp;" | "&amp;irrigation[irrigation_level_name],irrigation[experiment_ID]=A280)))</f>
        <v xml:space="preserve"> | </v>
      </c>
      <c r="C280" t="str">
        <v xml:space="preserve">0 | </v>
      </c>
      <c r="D280" t="str">
        <v xml:space="preserve">0 | </v>
      </c>
      <c r="E280" t="str">
        <v xml:space="preserve">0 | </v>
      </c>
      <c r="DQ280" cm="1">
        <f t="array" ref="DQ280:DT280">TRANSPOSE(_xlfn._xlws.SORT(_xlfn._xlws.FILTER(irrigation[irrigation_level],irrigation[experiment_ID]=A280)))</f>
        <v>0</v>
      </c>
      <c r="DR280">
        <v>0</v>
      </c>
      <c r="DS280">
        <v>0</v>
      </c>
      <c r="DT280" t="str">
        <v/>
      </c>
    </row>
    <row r="281" spans="2:124" x14ac:dyDescent="0.25">
      <c r="B281" t="str" cm="1">
        <f t="array" ref="B281:E281">TRANSPOSE(_xlfn._xlws.SORT(_xlfn._xlws.FILTER(irrigation[irrigation_level]&amp;" | "&amp;irrigation[irrigation_level_name],irrigation[experiment_ID]=A281)))</f>
        <v xml:space="preserve"> | </v>
      </c>
      <c r="C281" t="str">
        <v xml:space="preserve">0 | </v>
      </c>
      <c r="D281" t="str">
        <v xml:space="preserve">0 | </v>
      </c>
      <c r="E281" t="str">
        <v xml:space="preserve">0 | </v>
      </c>
      <c r="DQ281" cm="1">
        <f t="array" ref="DQ281:DT281">TRANSPOSE(_xlfn._xlws.SORT(_xlfn._xlws.FILTER(irrigation[irrigation_level],irrigation[experiment_ID]=A281)))</f>
        <v>0</v>
      </c>
      <c r="DR281">
        <v>0</v>
      </c>
      <c r="DS281">
        <v>0</v>
      </c>
      <c r="DT281" t="str">
        <v/>
      </c>
    </row>
    <row r="282" spans="2:124" x14ac:dyDescent="0.25">
      <c r="B282" t="str" cm="1">
        <f t="array" ref="B282:E282">TRANSPOSE(_xlfn._xlws.SORT(_xlfn._xlws.FILTER(irrigation[irrigation_level]&amp;" | "&amp;irrigation[irrigation_level_name],irrigation[experiment_ID]=A282)))</f>
        <v xml:space="preserve"> | </v>
      </c>
      <c r="C282" t="str">
        <v xml:space="preserve">0 | </v>
      </c>
      <c r="D282" t="str">
        <v xml:space="preserve">0 | </v>
      </c>
      <c r="E282" t="str">
        <v xml:space="preserve">0 | </v>
      </c>
      <c r="DQ282" cm="1">
        <f t="array" ref="DQ282:DT282">TRANSPOSE(_xlfn._xlws.SORT(_xlfn._xlws.FILTER(irrigation[irrigation_level],irrigation[experiment_ID]=A282)))</f>
        <v>0</v>
      </c>
      <c r="DR282">
        <v>0</v>
      </c>
      <c r="DS282">
        <v>0</v>
      </c>
      <c r="DT282" t="str">
        <v/>
      </c>
    </row>
    <row r="283" spans="2:124" x14ac:dyDescent="0.25">
      <c r="B283" t="str" cm="1">
        <f t="array" ref="B283:E283">TRANSPOSE(_xlfn._xlws.SORT(_xlfn._xlws.FILTER(irrigation[irrigation_level]&amp;" | "&amp;irrigation[irrigation_level_name],irrigation[experiment_ID]=A283)))</f>
        <v xml:space="preserve"> | </v>
      </c>
      <c r="C283" t="str">
        <v xml:space="preserve">0 | </v>
      </c>
      <c r="D283" t="str">
        <v xml:space="preserve">0 | </v>
      </c>
      <c r="E283" t="str">
        <v xml:space="preserve">0 | </v>
      </c>
      <c r="DQ283" cm="1">
        <f t="array" ref="DQ283:DT283">TRANSPOSE(_xlfn._xlws.SORT(_xlfn._xlws.FILTER(irrigation[irrigation_level],irrigation[experiment_ID]=A283)))</f>
        <v>0</v>
      </c>
      <c r="DR283">
        <v>0</v>
      </c>
      <c r="DS283">
        <v>0</v>
      </c>
      <c r="DT283" t="str">
        <v/>
      </c>
    </row>
    <row r="284" spans="2:124" x14ac:dyDescent="0.25">
      <c r="B284" t="str" cm="1">
        <f t="array" ref="B284:E284">TRANSPOSE(_xlfn._xlws.SORT(_xlfn._xlws.FILTER(irrigation[irrigation_level]&amp;" | "&amp;irrigation[irrigation_level_name],irrigation[experiment_ID]=A284)))</f>
        <v xml:space="preserve"> | </v>
      </c>
      <c r="C284" t="str">
        <v xml:space="preserve">0 | </v>
      </c>
      <c r="D284" t="str">
        <v xml:space="preserve">0 | </v>
      </c>
      <c r="E284" t="str">
        <v xml:space="preserve">0 | </v>
      </c>
      <c r="DQ284" cm="1">
        <f t="array" ref="DQ284:DT284">TRANSPOSE(_xlfn._xlws.SORT(_xlfn._xlws.FILTER(irrigation[irrigation_level],irrigation[experiment_ID]=A284)))</f>
        <v>0</v>
      </c>
      <c r="DR284">
        <v>0</v>
      </c>
      <c r="DS284">
        <v>0</v>
      </c>
      <c r="DT284" t="str">
        <v/>
      </c>
    </row>
    <row r="285" spans="2:124" x14ac:dyDescent="0.25">
      <c r="B285" t="str" cm="1">
        <f t="array" ref="B285:E285">TRANSPOSE(_xlfn._xlws.SORT(_xlfn._xlws.FILTER(irrigation[irrigation_level]&amp;" | "&amp;irrigation[irrigation_level_name],irrigation[experiment_ID]=A285)))</f>
        <v xml:space="preserve"> | </v>
      </c>
      <c r="C285" t="str">
        <v xml:space="preserve">0 | </v>
      </c>
      <c r="D285" t="str">
        <v xml:space="preserve">0 | </v>
      </c>
      <c r="E285" t="str">
        <v xml:space="preserve">0 | </v>
      </c>
      <c r="DQ285" cm="1">
        <f t="array" ref="DQ285:DT285">TRANSPOSE(_xlfn._xlws.SORT(_xlfn._xlws.FILTER(irrigation[irrigation_level],irrigation[experiment_ID]=A285)))</f>
        <v>0</v>
      </c>
      <c r="DR285">
        <v>0</v>
      </c>
      <c r="DS285">
        <v>0</v>
      </c>
      <c r="DT285" t="str">
        <v/>
      </c>
    </row>
    <row r="286" spans="2:124" x14ac:dyDescent="0.25">
      <c r="B286" t="str" cm="1">
        <f t="array" ref="B286:E286">TRANSPOSE(_xlfn._xlws.SORT(_xlfn._xlws.FILTER(irrigation[irrigation_level]&amp;" | "&amp;irrigation[irrigation_level_name],irrigation[experiment_ID]=A286)))</f>
        <v xml:space="preserve"> | </v>
      </c>
      <c r="C286" t="str">
        <v xml:space="preserve">0 | </v>
      </c>
      <c r="D286" t="str">
        <v xml:space="preserve">0 | </v>
      </c>
      <c r="E286" t="str">
        <v xml:space="preserve">0 | </v>
      </c>
      <c r="DQ286" cm="1">
        <f t="array" ref="DQ286:DT286">TRANSPOSE(_xlfn._xlws.SORT(_xlfn._xlws.FILTER(irrigation[irrigation_level],irrigation[experiment_ID]=A286)))</f>
        <v>0</v>
      </c>
      <c r="DR286">
        <v>0</v>
      </c>
      <c r="DS286">
        <v>0</v>
      </c>
      <c r="DT286" t="str">
        <v/>
      </c>
    </row>
    <row r="287" spans="2:124" x14ac:dyDescent="0.25">
      <c r="B287" t="str" cm="1">
        <f t="array" ref="B287:E287">TRANSPOSE(_xlfn._xlws.SORT(_xlfn._xlws.FILTER(irrigation[irrigation_level]&amp;" | "&amp;irrigation[irrigation_level_name],irrigation[experiment_ID]=A287)))</f>
        <v xml:space="preserve"> | </v>
      </c>
      <c r="C287" t="str">
        <v xml:space="preserve">0 | </v>
      </c>
      <c r="D287" t="str">
        <v xml:space="preserve">0 | </v>
      </c>
      <c r="E287" t="str">
        <v xml:space="preserve">0 | </v>
      </c>
      <c r="DQ287" cm="1">
        <f t="array" ref="DQ287:DT287">TRANSPOSE(_xlfn._xlws.SORT(_xlfn._xlws.FILTER(irrigation[irrigation_level],irrigation[experiment_ID]=A287)))</f>
        <v>0</v>
      </c>
      <c r="DR287">
        <v>0</v>
      </c>
      <c r="DS287">
        <v>0</v>
      </c>
      <c r="DT287" t="str">
        <v/>
      </c>
    </row>
    <row r="288" spans="2:124" x14ac:dyDescent="0.25">
      <c r="B288" t="str" cm="1">
        <f t="array" ref="B288:E288">TRANSPOSE(_xlfn._xlws.SORT(_xlfn._xlws.FILTER(irrigation[irrigation_level]&amp;" | "&amp;irrigation[irrigation_level_name],irrigation[experiment_ID]=A288)))</f>
        <v xml:space="preserve"> | </v>
      </c>
      <c r="C288" t="str">
        <v xml:space="preserve">0 | </v>
      </c>
      <c r="D288" t="str">
        <v xml:space="preserve">0 | </v>
      </c>
      <c r="E288" t="str">
        <v xml:space="preserve">0 | </v>
      </c>
      <c r="DQ288" cm="1">
        <f t="array" ref="DQ288:DT288">TRANSPOSE(_xlfn._xlws.SORT(_xlfn._xlws.FILTER(irrigation[irrigation_level],irrigation[experiment_ID]=A288)))</f>
        <v>0</v>
      </c>
      <c r="DR288">
        <v>0</v>
      </c>
      <c r="DS288">
        <v>0</v>
      </c>
      <c r="DT288" t="str">
        <v/>
      </c>
    </row>
    <row r="289" spans="2:124" x14ac:dyDescent="0.25">
      <c r="B289" t="str" cm="1">
        <f t="array" ref="B289:E289">TRANSPOSE(_xlfn._xlws.SORT(_xlfn._xlws.FILTER(irrigation[irrigation_level]&amp;" | "&amp;irrigation[irrigation_level_name],irrigation[experiment_ID]=A289)))</f>
        <v xml:space="preserve"> | </v>
      </c>
      <c r="C289" t="str">
        <v xml:space="preserve">0 | </v>
      </c>
      <c r="D289" t="str">
        <v xml:space="preserve">0 | </v>
      </c>
      <c r="E289" t="str">
        <v xml:space="preserve">0 | </v>
      </c>
      <c r="DQ289" cm="1">
        <f t="array" ref="DQ289:DT289">TRANSPOSE(_xlfn._xlws.SORT(_xlfn._xlws.FILTER(irrigation[irrigation_level],irrigation[experiment_ID]=A289)))</f>
        <v>0</v>
      </c>
      <c r="DR289">
        <v>0</v>
      </c>
      <c r="DS289">
        <v>0</v>
      </c>
      <c r="DT289" t="str">
        <v/>
      </c>
    </row>
    <row r="290" spans="2:124" x14ac:dyDescent="0.25">
      <c r="B290" t="str" cm="1">
        <f t="array" ref="B290:E290">TRANSPOSE(_xlfn._xlws.SORT(_xlfn._xlws.FILTER(irrigation[irrigation_level]&amp;" | "&amp;irrigation[irrigation_level_name],irrigation[experiment_ID]=A290)))</f>
        <v xml:space="preserve"> | </v>
      </c>
      <c r="C290" t="str">
        <v xml:space="preserve">0 | </v>
      </c>
      <c r="D290" t="str">
        <v xml:space="preserve">0 | </v>
      </c>
      <c r="E290" t="str">
        <v xml:space="preserve">0 | </v>
      </c>
      <c r="DQ290" cm="1">
        <f t="array" ref="DQ290:DT290">TRANSPOSE(_xlfn._xlws.SORT(_xlfn._xlws.FILTER(irrigation[irrigation_level],irrigation[experiment_ID]=A290)))</f>
        <v>0</v>
      </c>
      <c r="DR290">
        <v>0</v>
      </c>
      <c r="DS290">
        <v>0</v>
      </c>
      <c r="DT290" t="str">
        <v/>
      </c>
    </row>
    <row r="291" spans="2:124" x14ac:dyDescent="0.25">
      <c r="B291" t="str" cm="1">
        <f t="array" ref="B291:E291">TRANSPOSE(_xlfn._xlws.SORT(_xlfn._xlws.FILTER(irrigation[irrigation_level]&amp;" | "&amp;irrigation[irrigation_level_name],irrigation[experiment_ID]=A291)))</f>
        <v xml:space="preserve"> | </v>
      </c>
      <c r="C291" t="str">
        <v xml:space="preserve">0 | </v>
      </c>
      <c r="D291" t="str">
        <v xml:space="preserve">0 | </v>
      </c>
      <c r="E291" t="str">
        <v xml:space="preserve">0 | </v>
      </c>
      <c r="DQ291" cm="1">
        <f t="array" ref="DQ291:DT291">TRANSPOSE(_xlfn._xlws.SORT(_xlfn._xlws.FILTER(irrigation[irrigation_level],irrigation[experiment_ID]=A291)))</f>
        <v>0</v>
      </c>
      <c r="DR291">
        <v>0</v>
      </c>
      <c r="DS291">
        <v>0</v>
      </c>
      <c r="DT291" t="str">
        <v/>
      </c>
    </row>
    <row r="292" spans="2:124" x14ac:dyDescent="0.25">
      <c r="B292" t="str" cm="1">
        <f t="array" ref="B292:E292">TRANSPOSE(_xlfn._xlws.SORT(_xlfn._xlws.FILTER(irrigation[irrigation_level]&amp;" | "&amp;irrigation[irrigation_level_name],irrigation[experiment_ID]=A292)))</f>
        <v xml:space="preserve"> | </v>
      </c>
      <c r="C292" t="str">
        <v xml:space="preserve">0 | </v>
      </c>
      <c r="D292" t="str">
        <v xml:space="preserve">0 | </v>
      </c>
      <c r="E292" t="str">
        <v xml:space="preserve">0 | </v>
      </c>
      <c r="DQ292" cm="1">
        <f t="array" ref="DQ292:DT292">TRANSPOSE(_xlfn._xlws.SORT(_xlfn._xlws.FILTER(irrigation[irrigation_level],irrigation[experiment_ID]=A292)))</f>
        <v>0</v>
      </c>
      <c r="DR292">
        <v>0</v>
      </c>
      <c r="DS292">
        <v>0</v>
      </c>
      <c r="DT292" t="str">
        <v/>
      </c>
    </row>
    <row r="293" spans="2:124" x14ac:dyDescent="0.25">
      <c r="B293" t="str" cm="1">
        <f t="array" ref="B293:E293">TRANSPOSE(_xlfn._xlws.SORT(_xlfn._xlws.FILTER(irrigation[irrigation_level]&amp;" | "&amp;irrigation[irrigation_level_name],irrigation[experiment_ID]=A293)))</f>
        <v xml:space="preserve"> | </v>
      </c>
      <c r="C293" t="str">
        <v xml:space="preserve">0 | </v>
      </c>
      <c r="D293" t="str">
        <v xml:space="preserve">0 | </v>
      </c>
      <c r="E293" t="str">
        <v xml:space="preserve">0 | </v>
      </c>
      <c r="DQ293" cm="1">
        <f t="array" ref="DQ293:DT293">TRANSPOSE(_xlfn._xlws.SORT(_xlfn._xlws.FILTER(irrigation[irrigation_level],irrigation[experiment_ID]=A293)))</f>
        <v>0</v>
      </c>
      <c r="DR293">
        <v>0</v>
      </c>
      <c r="DS293">
        <v>0</v>
      </c>
      <c r="DT293" t="str">
        <v/>
      </c>
    </row>
    <row r="294" spans="2:124" x14ac:dyDescent="0.25">
      <c r="B294" t="str" cm="1">
        <f t="array" ref="B294:E294">TRANSPOSE(_xlfn._xlws.SORT(_xlfn._xlws.FILTER(irrigation[irrigation_level]&amp;" | "&amp;irrigation[irrigation_level_name],irrigation[experiment_ID]=A294)))</f>
        <v xml:space="preserve"> | </v>
      </c>
      <c r="C294" t="str">
        <v xml:space="preserve">0 | </v>
      </c>
      <c r="D294" t="str">
        <v xml:space="preserve">0 | </v>
      </c>
      <c r="E294" t="str">
        <v xml:space="preserve">0 | </v>
      </c>
      <c r="DQ294" cm="1">
        <f t="array" ref="DQ294:DT294">TRANSPOSE(_xlfn._xlws.SORT(_xlfn._xlws.FILTER(irrigation[irrigation_level],irrigation[experiment_ID]=A294)))</f>
        <v>0</v>
      </c>
      <c r="DR294">
        <v>0</v>
      </c>
      <c r="DS294">
        <v>0</v>
      </c>
      <c r="DT294" t="str">
        <v/>
      </c>
    </row>
    <row r="295" spans="2:124" x14ac:dyDescent="0.25">
      <c r="B295" t="str" cm="1">
        <f t="array" ref="B295:E295">TRANSPOSE(_xlfn._xlws.SORT(_xlfn._xlws.FILTER(irrigation[irrigation_level]&amp;" | "&amp;irrigation[irrigation_level_name],irrigation[experiment_ID]=A295)))</f>
        <v xml:space="preserve"> | </v>
      </c>
      <c r="C295" t="str">
        <v xml:space="preserve">0 | </v>
      </c>
      <c r="D295" t="str">
        <v xml:space="preserve">0 | </v>
      </c>
      <c r="E295" t="str">
        <v xml:space="preserve">0 | </v>
      </c>
      <c r="DQ295" cm="1">
        <f t="array" ref="DQ295:DT295">TRANSPOSE(_xlfn._xlws.SORT(_xlfn._xlws.FILTER(irrigation[irrigation_level],irrigation[experiment_ID]=A295)))</f>
        <v>0</v>
      </c>
      <c r="DR295">
        <v>0</v>
      </c>
      <c r="DS295">
        <v>0</v>
      </c>
      <c r="DT295" t="str">
        <v/>
      </c>
    </row>
    <row r="296" spans="2:124" x14ac:dyDescent="0.25">
      <c r="B296" t="str" cm="1">
        <f t="array" ref="B296:E296">TRANSPOSE(_xlfn._xlws.SORT(_xlfn._xlws.FILTER(irrigation[irrigation_level]&amp;" | "&amp;irrigation[irrigation_level_name],irrigation[experiment_ID]=A296)))</f>
        <v xml:space="preserve"> | </v>
      </c>
      <c r="C296" t="str">
        <v xml:space="preserve">0 | </v>
      </c>
      <c r="D296" t="str">
        <v xml:space="preserve">0 | </v>
      </c>
      <c r="E296" t="str">
        <v xml:space="preserve">0 | </v>
      </c>
      <c r="DQ296" cm="1">
        <f t="array" ref="DQ296:DT296">TRANSPOSE(_xlfn._xlws.SORT(_xlfn._xlws.FILTER(irrigation[irrigation_level],irrigation[experiment_ID]=A296)))</f>
        <v>0</v>
      </c>
      <c r="DR296">
        <v>0</v>
      </c>
      <c r="DS296">
        <v>0</v>
      </c>
      <c r="DT296" t="str">
        <v/>
      </c>
    </row>
    <row r="297" spans="2:124" x14ac:dyDescent="0.25">
      <c r="B297" t="str" cm="1">
        <f t="array" ref="B297:E297">TRANSPOSE(_xlfn._xlws.SORT(_xlfn._xlws.FILTER(irrigation[irrigation_level]&amp;" | "&amp;irrigation[irrigation_level_name],irrigation[experiment_ID]=A297)))</f>
        <v xml:space="preserve"> | </v>
      </c>
      <c r="C297" t="str">
        <v xml:space="preserve">0 | </v>
      </c>
      <c r="D297" t="str">
        <v xml:space="preserve">0 | </v>
      </c>
      <c r="E297" t="str">
        <v xml:space="preserve">0 | </v>
      </c>
      <c r="DQ297" cm="1">
        <f t="array" ref="DQ297:DT297">TRANSPOSE(_xlfn._xlws.SORT(_xlfn._xlws.FILTER(irrigation[irrigation_level],irrigation[experiment_ID]=A297)))</f>
        <v>0</v>
      </c>
      <c r="DR297">
        <v>0</v>
      </c>
      <c r="DS297">
        <v>0</v>
      </c>
      <c r="DT297" t="str">
        <v/>
      </c>
    </row>
    <row r="298" spans="2:124" x14ac:dyDescent="0.25">
      <c r="B298" t="str" cm="1">
        <f t="array" ref="B298:E298">TRANSPOSE(_xlfn._xlws.SORT(_xlfn._xlws.FILTER(irrigation[irrigation_level]&amp;" | "&amp;irrigation[irrigation_level_name],irrigation[experiment_ID]=A298)))</f>
        <v xml:space="preserve"> | </v>
      </c>
      <c r="C298" t="str">
        <v xml:space="preserve">0 | </v>
      </c>
      <c r="D298" t="str">
        <v xml:space="preserve">0 | </v>
      </c>
      <c r="E298" t="str">
        <v xml:space="preserve">0 | </v>
      </c>
      <c r="DQ298" cm="1">
        <f t="array" ref="DQ298:DT298">TRANSPOSE(_xlfn._xlws.SORT(_xlfn._xlws.FILTER(irrigation[irrigation_level],irrigation[experiment_ID]=A298)))</f>
        <v>0</v>
      </c>
      <c r="DR298">
        <v>0</v>
      </c>
      <c r="DS298">
        <v>0</v>
      </c>
      <c r="DT298" t="str">
        <v/>
      </c>
    </row>
    <row r="299" spans="2:124" x14ac:dyDescent="0.25">
      <c r="B299" t="str" cm="1">
        <f t="array" ref="B299:E299">TRANSPOSE(_xlfn._xlws.SORT(_xlfn._xlws.FILTER(irrigation[irrigation_level]&amp;" | "&amp;irrigation[irrigation_level_name],irrigation[experiment_ID]=A299)))</f>
        <v xml:space="preserve"> | </v>
      </c>
      <c r="C299" t="str">
        <v xml:space="preserve">0 | </v>
      </c>
      <c r="D299" t="str">
        <v xml:space="preserve">0 | </v>
      </c>
      <c r="E299" t="str">
        <v xml:space="preserve">0 | </v>
      </c>
      <c r="DQ299" cm="1">
        <f t="array" ref="DQ299:DT299">TRANSPOSE(_xlfn._xlws.SORT(_xlfn._xlws.FILTER(irrigation[irrigation_level],irrigation[experiment_ID]=A299)))</f>
        <v>0</v>
      </c>
      <c r="DR299">
        <v>0</v>
      </c>
      <c r="DS299">
        <v>0</v>
      </c>
      <c r="DT299" t="str">
        <v/>
      </c>
    </row>
    <row r="300" spans="2:124" x14ac:dyDescent="0.25">
      <c r="B300" t="str" cm="1">
        <f t="array" ref="B300:E300">TRANSPOSE(_xlfn._xlws.SORT(_xlfn._xlws.FILTER(irrigation[irrigation_level]&amp;" | "&amp;irrigation[irrigation_level_name],irrigation[experiment_ID]=A300)))</f>
        <v xml:space="preserve"> | </v>
      </c>
      <c r="C300" t="str">
        <v xml:space="preserve">0 | </v>
      </c>
      <c r="D300" t="str">
        <v xml:space="preserve">0 | </v>
      </c>
      <c r="E300" t="str">
        <v xml:space="preserve">0 | </v>
      </c>
      <c r="DQ300" cm="1">
        <f t="array" ref="DQ300:DT300">TRANSPOSE(_xlfn._xlws.SORT(_xlfn._xlws.FILTER(irrigation[irrigation_level],irrigation[experiment_ID]=A300)))</f>
        <v>0</v>
      </c>
      <c r="DR300">
        <v>0</v>
      </c>
      <c r="DS300">
        <v>0</v>
      </c>
      <c r="DT300" t="str">
        <v/>
      </c>
    </row>
    <row r="301" spans="2:124" x14ac:dyDescent="0.25">
      <c r="B301" t="str" cm="1">
        <f t="array" ref="B301:E301">TRANSPOSE(_xlfn._xlws.SORT(_xlfn._xlws.FILTER(irrigation[irrigation_level]&amp;" | "&amp;irrigation[irrigation_level_name],irrigation[experiment_ID]=A301)))</f>
        <v xml:space="preserve"> | </v>
      </c>
      <c r="C301" t="str">
        <v xml:space="preserve">0 | </v>
      </c>
      <c r="D301" t="str">
        <v xml:space="preserve">0 | </v>
      </c>
      <c r="E301" t="str">
        <v xml:space="preserve">0 | </v>
      </c>
      <c r="DQ301" cm="1">
        <f t="array" ref="DQ301:DT301">TRANSPOSE(_xlfn._xlws.SORT(_xlfn._xlws.FILTER(irrigation[irrigation_level],irrigation[experiment_ID]=A301)))</f>
        <v>0</v>
      </c>
      <c r="DR301">
        <v>0</v>
      </c>
      <c r="DS301">
        <v>0</v>
      </c>
      <c r="DT301" t="str">
        <v/>
      </c>
    </row>
    <row r="302" spans="2:124" x14ac:dyDescent="0.25">
      <c r="B302" t="str" cm="1">
        <f t="array" ref="B302:E302">TRANSPOSE(_xlfn._xlws.SORT(_xlfn._xlws.FILTER(irrigation[irrigation_level]&amp;" | "&amp;irrigation[irrigation_level_name],irrigation[experiment_ID]=A302)))</f>
        <v xml:space="preserve"> | </v>
      </c>
      <c r="C302" t="str">
        <v xml:space="preserve">0 | </v>
      </c>
      <c r="D302" t="str">
        <v xml:space="preserve">0 | </v>
      </c>
      <c r="E302" t="str">
        <v xml:space="preserve">0 | </v>
      </c>
      <c r="DQ302" cm="1">
        <f t="array" ref="DQ302:DT302">TRANSPOSE(_xlfn._xlws.SORT(_xlfn._xlws.FILTER(irrigation[irrigation_level],irrigation[experiment_ID]=A302)))</f>
        <v>0</v>
      </c>
      <c r="DR302">
        <v>0</v>
      </c>
      <c r="DS302">
        <v>0</v>
      </c>
      <c r="DT302" t="str">
        <v/>
      </c>
    </row>
    <row r="303" spans="2:124" x14ac:dyDescent="0.25">
      <c r="B303" t="str" cm="1">
        <f t="array" ref="B303:E303">TRANSPOSE(_xlfn._xlws.SORT(_xlfn._xlws.FILTER(irrigation[irrigation_level]&amp;" | "&amp;irrigation[irrigation_level_name],irrigation[experiment_ID]=A303)))</f>
        <v xml:space="preserve"> | </v>
      </c>
      <c r="C303" t="str">
        <v xml:space="preserve">0 | </v>
      </c>
      <c r="D303" t="str">
        <v xml:space="preserve">0 | </v>
      </c>
      <c r="E303" t="str">
        <v xml:space="preserve">0 | </v>
      </c>
      <c r="DQ303" cm="1">
        <f t="array" ref="DQ303:DT303">TRANSPOSE(_xlfn._xlws.SORT(_xlfn._xlws.FILTER(irrigation[irrigation_level],irrigation[experiment_ID]=A303)))</f>
        <v>0</v>
      </c>
      <c r="DR303">
        <v>0</v>
      </c>
      <c r="DS303">
        <v>0</v>
      </c>
      <c r="DT303" t="str">
        <v/>
      </c>
    </row>
    <row r="304" spans="2:124" x14ac:dyDescent="0.25">
      <c r="B304" t="str" cm="1">
        <f t="array" ref="B304:E304">TRANSPOSE(_xlfn._xlws.SORT(_xlfn._xlws.FILTER(irrigation[irrigation_level]&amp;" | "&amp;irrigation[irrigation_level_name],irrigation[experiment_ID]=A304)))</f>
        <v xml:space="preserve"> | </v>
      </c>
      <c r="C304" t="str">
        <v xml:space="preserve">0 | </v>
      </c>
      <c r="D304" t="str">
        <v xml:space="preserve">0 | </v>
      </c>
      <c r="E304" t="str">
        <v xml:space="preserve">0 | </v>
      </c>
      <c r="DQ304" cm="1">
        <f t="array" ref="DQ304:DT304">TRANSPOSE(_xlfn._xlws.SORT(_xlfn._xlws.FILTER(irrigation[irrigation_level],irrigation[experiment_ID]=A304)))</f>
        <v>0</v>
      </c>
      <c r="DR304">
        <v>0</v>
      </c>
      <c r="DS304">
        <v>0</v>
      </c>
      <c r="DT304" t="str">
        <v/>
      </c>
    </row>
    <row r="305" spans="2:124" x14ac:dyDescent="0.25">
      <c r="B305" t="str" cm="1">
        <f t="array" ref="B305:E305">TRANSPOSE(_xlfn._xlws.SORT(_xlfn._xlws.FILTER(irrigation[irrigation_level]&amp;" | "&amp;irrigation[irrigation_level_name],irrigation[experiment_ID]=A305)))</f>
        <v xml:space="preserve"> | </v>
      </c>
      <c r="C305" t="str">
        <v xml:space="preserve">0 | </v>
      </c>
      <c r="D305" t="str">
        <v xml:space="preserve">0 | </v>
      </c>
      <c r="E305" t="str">
        <v xml:space="preserve">0 | </v>
      </c>
      <c r="DQ305" cm="1">
        <f t="array" ref="DQ305:DT305">TRANSPOSE(_xlfn._xlws.SORT(_xlfn._xlws.FILTER(irrigation[irrigation_level],irrigation[experiment_ID]=A305)))</f>
        <v>0</v>
      </c>
      <c r="DR305">
        <v>0</v>
      </c>
      <c r="DS305">
        <v>0</v>
      </c>
      <c r="DT305" t="str">
        <v/>
      </c>
    </row>
    <row r="306" spans="2:124" x14ac:dyDescent="0.25">
      <c r="B306" t="str" cm="1">
        <f t="array" ref="B306:E306">TRANSPOSE(_xlfn._xlws.SORT(_xlfn._xlws.FILTER(irrigation[irrigation_level]&amp;" | "&amp;irrigation[irrigation_level_name],irrigation[experiment_ID]=A306)))</f>
        <v xml:space="preserve"> | </v>
      </c>
      <c r="C306" t="str">
        <v xml:space="preserve">0 | </v>
      </c>
      <c r="D306" t="str">
        <v xml:space="preserve">0 | </v>
      </c>
      <c r="E306" t="str">
        <v xml:space="preserve">0 | </v>
      </c>
      <c r="DQ306" cm="1">
        <f t="array" ref="DQ306:DT306">TRANSPOSE(_xlfn._xlws.SORT(_xlfn._xlws.FILTER(irrigation[irrigation_level],irrigation[experiment_ID]=A306)))</f>
        <v>0</v>
      </c>
      <c r="DR306">
        <v>0</v>
      </c>
      <c r="DS306">
        <v>0</v>
      </c>
      <c r="DT306" t="str">
        <v/>
      </c>
    </row>
    <row r="307" spans="2:124" x14ac:dyDescent="0.25">
      <c r="B307" t="str" cm="1">
        <f t="array" ref="B307:E307">TRANSPOSE(_xlfn._xlws.SORT(_xlfn._xlws.FILTER(irrigation[irrigation_level]&amp;" | "&amp;irrigation[irrigation_level_name],irrigation[experiment_ID]=A307)))</f>
        <v xml:space="preserve"> | </v>
      </c>
      <c r="C307" t="str">
        <v xml:space="preserve">0 | </v>
      </c>
      <c r="D307" t="str">
        <v xml:space="preserve">0 | </v>
      </c>
      <c r="E307" t="str">
        <v xml:space="preserve">0 | </v>
      </c>
      <c r="DQ307" cm="1">
        <f t="array" ref="DQ307:DT307">TRANSPOSE(_xlfn._xlws.SORT(_xlfn._xlws.FILTER(irrigation[irrigation_level],irrigation[experiment_ID]=A307)))</f>
        <v>0</v>
      </c>
      <c r="DR307">
        <v>0</v>
      </c>
      <c r="DS307">
        <v>0</v>
      </c>
      <c r="DT307" t="str">
        <v/>
      </c>
    </row>
    <row r="308" spans="2:124" x14ac:dyDescent="0.25">
      <c r="B308" t="str" cm="1">
        <f t="array" ref="B308:E308">TRANSPOSE(_xlfn._xlws.SORT(_xlfn._xlws.FILTER(irrigation[irrigation_level]&amp;" | "&amp;irrigation[irrigation_level_name],irrigation[experiment_ID]=A308)))</f>
        <v xml:space="preserve"> | </v>
      </c>
      <c r="C308" t="str">
        <v xml:space="preserve">0 | </v>
      </c>
      <c r="D308" t="str">
        <v xml:space="preserve">0 | </v>
      </c>
      <c r="E308" t="str">
        <v xml:space="preserve">0 | </v>
      </c>
      <c r="DQ308" cm="1">
        <f t="array" ref="DQ308:DT308">TRANSPOSE(_xlfn._xlws.SORT(_xlfn._xlws.FILTER(irrigation[irrigation_level],irrigation[experiment_ID]=A308)))</f>
        <v>0</v>
      </c>
      <c r="DR308">
        <v>0</v>
      </c>
      <c r="DS308">
        <v>0</v>
      </c>
      <c r="DT308" t="str">
        <v/>
      </c>
    </row>
    <row r="309" spans="2:124" x14ac:dyDescent="0.25">
      <c r="B309" t="str" cm="1">
        <f t="array" ref="B309:E309">TRANSPOSE(_xlfn._xlws.SORT(_xlfn._xlws.FILTER(irrigation[irrigation_level]&amp;" | "&amp;irrigation[irrigation_level_name],irrigation[experiment_ID]=A309)))</f>
        <v xml:space="preserve"> | </v>
      </c>
      <c r="C309" t="str">
        <v xml:space="preserve">0 | </v>
      </c>
      <c r="D309" t="str">
        <v xml:space="preserve">0 | </v>
      </c>
      <c r="E309" t="str">
        <v xml:space="preserve">0 | </v>
      </c>
      <c r="DQ309" cm="1">
        <f t="array" ref="DQ309:DT309">TRANSPOSE(_xlfn._xlws.SORT(_xlfn._xlws.FILTER(irrigation[irrigation_level],irrigation[experiment_ID]=A309)))</f>
        <v>0</v>
      </c>
      <c r="DR309">
        <v>0</v>
      </c>
      <c r="DS309">
        <v>0</v>
      </c>
      <c r="DT309" t="str">
        <v/>
      </c>
    </row>
    <row r="310" spans="2:124" x14ac:dyDescent="0.25">
      <c r="B310" t="str" cm="1">
        <f t="array" ref="B310:E310">TRANSPOSE(_xlfn._xlws.SORT(_xlfn._xlws.FILTER(irrigation[irrigation_level]&amp;" | "&amp;irrigation[irrigation_level_name],irrigation[experiment_ID]=A310)))</f>
        <v xml:space="preserve"> | </v>
      </c>
      <c r="C310" t="str">
        <v xml:space="preserve">0 | </v>
      </c>
      <c r="D310" t="str">
        <v xml:space="preserve">0 | </v>
      </c>
      <c r="E310" t="str">
        <v xml:space="preserve">0 | </v>
      </c>
      <c r="DQ310" cm="1">
        <f t="array" ref="DQ310:DT310">TRANSPOSE(_xlfn._xlws.SORT(_xlfn._xlws.FILTER(irrigation[irrigation_level],irrigation[experiment_ID]=A310)))</f>
        <v>0</v>
      </c>
      <c r="DR310">
        <v>0</v>
      </c>
      <c r="DS310">
        <v>0</v>
      </c>
      <c r="DT310" t="str">
        <v/>
      </c>
    </row>
    <row r="311" spans="2:124" x14ac:dyDescent="0.25">
      <c r="B311" t="str" cm="1">
        <f t="array" ref="B311:E311">TRANSPOSE(_xlfn._xlws.SORT(_xlfn._xlws.FILTER(irrigation[irrigation_level]&amp;" | "&amp;irrigation[irrigation_level_name],irrigation[experiment_ID]=A311)))</f>
        <v xml:space="preserve"> | </v>
      </c>
      <c r="C311" t="str">
        <v xml:space="preserve">0 | </v>
      </c>
      <c r="D311" t="str">
        <v xml:space="preserve">0 | </v>
      </c>
      <c r="E311" t="str">
        <v xml:space="preserve">0 | </v>
      </c>
      <c r="DQ311" cm="1">
        <f t="array" ref="DQ311:DT311">TRANSPOSE(_xlfn._xlws.SORT(_xlfn._xlws.FILTER(irrigation[irrigation_level],irrigation[experiment_ID]=A311)))</f>
        <v>0</v>
      </c>
      <c r="DR311">
        <v>0</v>
      </c>
      <c r="DS311">
        <v>0</v>
      </c>
      <c r="DT311" t="str">
        <v/>
      </c>
    </row>
    <row r="312" spans="2:124" x14ac:dyDescent="0.25">
      <c r="B312" t="str" cm="1">
        <f t="array" ref="B312:E312">TRANSPOSE(_xlfn._xlws.SORT(_xlfn._xlws.FILTER(irrigation[irrigation_level]&amp;" | "&amp;irrigation[irrigation_level_name],irrigation[experiment_ID]=A312)))</f>
        <v xml:space="preserve"> | </v>
      </c>
      <c r="C312" t="str">
        <v xml:space="preserve">0 | </v>
      </c>
      <c r="D312" t="str">
        <v xml:space="preserve">0 | </v>
      </c>
      <c r="E312" t="str">
        <v xml:space="preserve">0 | </v>
      </c>
      <c r="DQ312" cm="1">
        <f t="array" ref="DQ312:DT312">TRANSPOSE(_xlfn._xlws.SORT(_xlfn._xlws.FILTER(irrigation[irrigation_level],irrigation[experiment_ID]=A312)))</f>
        <v>0</v>
      </c>
      <c r="DR312">
        <v>0</v>
      </c>
      <c r="DS312">
        <v>0</v>
      </c>
      <c r="DT312" t="str">
        <v/>
      </c>
    </row>
    <row r="313" spans="2:124" x14ac:dyDescent="0.25">
      <c r="B313" t="str" cm="1">
        <f t="array" ref="B313:E313">TRANSPOSE(_xlfn._xlws.SORT(_xlfn._xlws.FILTER(irrigation[irrigation_level]&amp;" | "&amp;irrigation[irrigation_level_name],irrigation[experiment_ID]=A313)))</f>
        <v xml:space="preserve"> | </v>
      </c>
      <c r="C313" t="str">
        <v xml:space="preserve">0 | </v>
      </c>
      <c r="D313" t="str">
        <v xml:space="preserve">0 | </v>
      </c>
      <c r="E313" t="str">
        <v xml:space="preserve">0 | </v>
      </c>
      <c r="DQ313" cm="1">
        <f t="array" ref="DQ313:DT313">TRANSPOSE(_xlfn._xlws.SORT(_xlfn._xlws.FILTER(irrigation[irrigation_level],irrigation[experiment_ID]=A313)))</f>
        <v>0</v>
      </c>
      <c r="DR313">
        <v>0</v>
      </c>
      <c r="DS313">
        <v>0</v>
      </c>
      <c r="DT313" t="str">
        <v/>
      </c>
    </row>
    <row r="314" spans="2:124" x14ac:dyDescent="0.25">
      <c r="B314" t="str" cm="1">
        <f t="array" ref="B314:E314">TRANSPOSE(_xlfn._xlws.SORT(_xlfn._xlws.FILTER(irrigation[irrigation_level]&amp;" | "&amp;irrigation[irrigation_level_name],irrigation[experiment_ID]=A314)))</f>
        <v xml:space="preserve"> | </v>
      </c>
      <c r="C314" t="str">
        <v xml:space="preserve">0 | </v>
      </c>
      <c r="D314" t="str">
        <v xml:space="preserve">0 | </v>
      </c>
      <c r="E314" t="str">
        <v xml:space="preserve">0 | </v>
      </c>
      <c r="DQ314" cm="1">
        <f t="array" ref="DQ314:DT314">TRANSPOSE(_xlfn._xlws.SORT(_xlfn._xlws.FILTER(irrigation[irrigation_level],irrigation[experiment_ID]=A314)))</f>
        <v>0</v>
      </c>
      <c r="DR314">
        <v>0</v>
      </c>
      <c r="DS314">
        <v>0</v>
      </c>
      <c r="DT314" t="str">
        <v/>
      </c>
    </row>
    <row r="315" spans="2:124" x14ac:dyDescent="0.25">
      <c r="B315" t="str" cm="1">
        <f t="array" ref="B315:E315">TRANSPOSE(_xlfn._xlws.SORT(_xlfn._xlws.FILTER(irrigation[irrigation_level]&amp;" | "&amp;irrigation[irrigation_level_name],irrigation[experiment_ID]=A315)))</f>
        <v xml:space="preserve"> | </v>
      </c>
      <c r="C315" t="str">
        <v xml:space="preserve">0 | </v>
      </c>
      <c r="D315" t="str">
        <v xml:space="preserve">0 | </v>
      </c>
      <c r="E315" t="str">
        <v xml:space="preserve">0 | </v>
      </c>
      <c r="DQ315" cm="1">
        <f t="array" ref="DQ315:DT315">TRANSPOSE(_xlfn._xlws.SORT(_xlfn._xlws.FILTER(irrigation[irrigation_level],irrigation[experiment_ID]=A315)))</f>
        <v>0</v>
      </c>
      <c r="DR315">
        <v>0</v>
      </c>
      <c r="DS315">
        <v>0</v>
      </c>
      <c r="DT315" t="str">
        <v/>
      </c>
    </row>
    <row r="316" spans="2:124" x14ac:dyDescent="0.25">
      <c r="B316" t="str" cm="1">
        <f t="array" ref="B316:E316">TRANSPOSE(_xlfn._xlws.SORT(_xlfn._xlws.FILTER(irrigation[irrigation_level]&amp;" | "&amp;irrigation[irrigation_level_name],irrigation[experiment_ID]=A316)))</f>
        <v xml:space="preserve"> | </v>
      </c>
      <c r="C316" t="str">
        <v xml:space="preserve">0 | </v>
      </c>
      <c r="D316" t="str">
        <v xml:space="preserve">0 | </v>
      </c>
      <c r="E316" t="str">
        <v xml:space="preserve">0 | </v>
      </c>
      <c r="DQ316" cm="1">
        <f t="array" ref="DQ316:DT316">TRANSPOSE(_xlfn._xlws.SORT(_xlfn._xlws.FILTER(irrigation[irrigation_level],irrigation[experiment_ID]=A316)))</f>
        <v>0</v>
      </c>
      <c r="DR316">
        <v>0</v>
      </c>
      <c r="DS316">
        <v>0</v>
      </c>
      <c r="DT316" t="str">
        <v/>
      </c>
    </row>
    <row r="317" spans="2:124" x14ac:dyDescent="0.25">
      <c r="B317" t="str" cm="1">
        <f t="array" ref="B317:E317">TRANSPOSE(_xlfn._xlws.SORT(_xlfn._xlws.FILTER(irrigation[irrigation_level]&amp;" | "&amp;irrigation[irrigation_level_name],irrigation[experiment_ID]=A317)))</f>
        <v xml:space="preserve"> | </v>
      </c>
      <c r="C317" t="str">
        <v xml:space="preserve">0 | </v>
      </c>
      <c r="D317" t="str">
        <v xml:space="preserve">0 | </v>
      </c>
      <c r="E317" t="str">
        <v xml:space="preserve">0 | </v>
      </c>
      <c r="DQ317" cm="1">
        <f t="array" ref="DQ317:DT317">TRANSPOSE(_xlfn._xlws.SORT(_xlfn._xlws.FILTER(irrigation[irrigation_level],irrigation[experiment_ID]=A317)))</f>
        <v>0</v>
      </c>
      <c r="DR317">
        <v>0</v>
      </c>
      <c r="DS317">
        <v>0</v>
      </c>
      <c r="DT317" t="str">
        <v/>
      </c>
    </row>
    <row r="318" spans="2:124" x14ac:dyDescent="0.25">
      <c r="B318" t="str" cm="1">
        <f t="array" ref="B318:E318">TRANSPOSE(_xlfn._xlws.SORT(_xlfn._xlws.FILTER(irrigation[irrigation_level]&amp;" | "&amp;irrigation[irrigation_level_name],irrigation[experiment_ID]=A318)))</f>
        <v xml:space="preserve"> | </v>
      </c>
      <c r="C318" t="str">
        <v xml:space="preserve">0 | </v>
      </c>
      <c r="D318" t="str">
        <v xml:space="preserve">0 | </v>
      </c>
      <c r="E318" t="str">
        <v xml:space="preserve">0 | </v>
      </c>
      <c r="DQ318" cm="1">
        <f t="array" ref="DQ318:DT318">TRANSPOSE(_xlfn._xlws.SORT(_xlfn._xlws.FILTER(irrigation[irrigation_level],irrigation[experiment_ID]=A318)))</f>
        <v>0</v>
      </c>
      <c r="DR318">
        <v>0</v>
      </c>
      <c r="DS318">
        <v>0</v>
      </c>
      <c r="DT318" t="str">
        <v/>
      </c>
    </row>
    <row r="319" spans="2:124" x14ac:dyDescent="0.25">
      <c r="B319" t="str" cm="1">
        <f t="array" ref="B319:E319">TRANSPOSE(_xlfn._xlws.SORT(_xlfn._xlws.FILTER(irrigation[irrigation_level]&amp;" | "&amp;irrigation[irrigation_level_name],irrigation[experiment_ID]=A319)))</f>
        <v xml:space="preserve"> | </v>
      </c>
      <c r="C319" t="str">
        <v xml:space="preserve">0 | </v>
      </c>
      <c r="D319" t="str">
        <v xml:space="preserve">0 | </v>
      </c>
      <c r="E319" t="str">
        <v xml:space="preserve">0 | </v>
      </c>
      <c r="DQ319" cm="1">
        <f t="array" ref="DQ319:DT319">TRANSPOSE(_xlfn._xlws.SORT(_xlfn._xlws.FILTER(irrigation[irrigation_level],irrigation[experiment_ID]=A319)))</f>
        <v>0</v>
      </c>
      <c r="DR319">
        <v>0</v>
      </c>
      <c r="DS319">
        <v>0</v>
      </c>
      <c r="DT319" t="str">
        <v/>
      </c>
    </row>
    <row r="320" spans="2:124" x14ac:dyDescent="0.25">
      <c r="B320" t="str" cm="1">
        <f t="array" ref="B320:E320">TRANSPOSE(_xlfn._xlws.SORT(_xlfn._xlws.FILTER(irrigation[irrigation_level]&amp;" | "&amp;irrigation[irrigation_level_name],irrigation[experiment_ID]=A320)))</f>
        <v xml:space="preserve"> | </v>
      </c>
      <c r="C320" t="str">
        <v xml:space="preserve">0 | </v>
      </c>
      <c r="D320" t="str">
        <v xml:space="preserve">0 | </v>
      </c>
      <c r="E320" t="str">
        <v xml:space="preserve">0 | </v>
      </c>
      <c r="DQ320" cm="1">
        <f t="array" ref="DQ320:DT320">TRANSPOSE(_xlfn._xlws.SORT(_xlfn._xlws.FILTER(irrigation[irrigation_level],irrigation[experiment_ID]=A320)))</f>
        <v>0</v>
      </c>
      <c r="DR320">
        <v>0</v>
      </c>
      <c r="DS320">
        <v>0</v>
      </c>
      <c r="DT320" t="str">
        <v/>
      </c>
    </row>
    <row r="321" spans="2:124" x14ac:dyDescent="0.25">
      <c r="B321" t="str" cm="1">
        <f t="array" ref="B321:E321">TRANSPOSE(_xlfn._xlws.SORT(_xlfn._xlws.FILTER(irrigation[irrigation_level]&amp;" | "&amp;irrigation[irrigation_level_name],irrigation[experiment_ID]=A321)))</f>
        <v xml:space="preserve"> | </v>
      </c>
      <c r="C321" t="str">
        <v xml:space="preserve">0 | </v>
      </c>
      <c r="D321" t="str">
        <v xml:space="preserve">0 | </v>
      </c>
      <c r="E321" t="str">
        <v xml:space="preserve">0 | </v>
      </c>
      <c r="DQ321" cm="1">
        <f t="array" ref="DQ321:DT321">TRANSPOSE(_xlfn._xlws.SORT(_xlfn._xlws.FILTER(irrigation[irrigation_level],irrigation[experiment_ID]=A321)))</f>
        <v>0</v>
      </c>
      <c r="DR321">
        <v>0</v>
      </c>
      <c r="DS321">
        <v>0</v>
      </c>
      <c r="DT321" t="str">
        <v/>
      </c>
    </row>
    <row r="322" spans="2:124" x14ac:dyDescent="0.25">
      <c r="B322" t="str" cm="1">
        <f t="array" ref="B322:E322">TRANSPOSE(_xlfn._xlws.SORT(_xlfn._xlws.FILTER(irrigation[irrigation_level]&amp;" | "&amp;irrigation[irrigation_level_name],irrigation[experiment_ID]=A322)))</f>
        <v xml:space="preserve"> | </v>
      </c>
      <c r="C322" t="str">
        <v xml:space="preserve">0 | </v>
      </c>
      <c r="D322" t="str">
        <v xml:space="preserve">0 | </v>
      </c>
      <c r="E322" t="str">
        <v xml:space="preserve">0 | </v>
      </c>
      <c r="DQ322" cm="1">
        <f t="array" ref="DQ322:DT322">TRANSPOSE(_xlfn._xlws.SORT(_xlfn._xlws.FILTER(irrigation[irrigation_level],irrigation[experiment_ID]=A322)))</f>
        <v>0</v>
      </c>
      <c r="DR322">
        <v>0</v>
      </c>
      <c r="DS322">
        <v>0</v>
      </c>
      <c r="DT322" t="str">
        <v/>
      </c>
    </row>
    <row r="323" spans="2:124" x14ac:dyDescent="0.25">
      <c r="B323" t="str" cm="1">
        <f t="array" ref="B323:E323">TRANSPOSE(_xlfn._xlws.SORT(_xlfn._xlws.FILTER(irrigation[irrigation_level]&amp;" | "&amp;irrigation[irrigation_level_name],irrigation[experiment_ID]=A323)))</f>
        <v xml:space="preserve"> | </v>
      </c>
      <c r="C323" t="str">
        <v xml:space="preserve">0 | </v>
      </c>
      <c r="D323" t="str">
        <v xml:space="preserve">0 | </v>
      </c>
      <c r="E323" t="str">
        <v xml:space="preserve">0 | </v>
      </c>
      <c r="DQ323" cm="1">
        <f t="array" ref="DQ323:DT323">TRANSPOSE(_xlfn._xlws.SORT(_xlfn._xlws.FILTER(irrigation[irrigation_level],irrigation[experiment_ID]=A323)))</f>
        <v>0</v>
      </c>
      <c r="DR323">
        <v>0</v>
      </c>
      <c r="DS323">
        <v>0</v>
      </c>
      <c r="DT323" t="str">
        <v/>
      </c>
    </row>
    <row r="324" spans="2:124" x14ac:dyDescent="0.25">
      <c r="B324" t="str" cm="1">
        <f t="array" ref="B324:E324">TRANSPOSE(_xlfn._xlws.SORT(_xlfn._xlws.FILTER(irrigation[irrigation_level]&amp;" | "&amp;irrigation[irrigation_level_name],irrigation[experiment_ID]=A324)))</f>
        <v xml:space="preserve"> | </v>
      </c>
      <c r="C324" t="str">
        <v xml:space="preserve">0 | </v>
      </c>
      <c r="D324" t="str">
        <v xml:space="preserve">0 | </v>
      </c>
      <c r="E324" t="str">
        <v xml:space="preserve">0 | </v>
      </c>
      <c r="DQ324" cm="1">
        <f t="array" ref="DQ324:DT324">TRANSPOSE(_xlfn._xlws.SORT(_xlfn._xlws.FILTER(irrigation[irrigation_level],irrigation[experiment_ID]=A324)))</f>
        <v>0</v>
      </c>
      <c r="DR324">
        <v>0</v>
      </c>
      <c r="DS324">
        <v>0</v>
      </c>
      <c r="DT324" t="str">
        <v/>
      </c>
    </row>
    <row r="325" spans="2:124" x14ac:dyDescent="0.25">
      <c r="B325" t="str" cm="1">
        <f t="array" ref="B325:E325">TRANSPOSE(_xlfn._xlws.SORT(_xlfn._xlws.FILTER(irrigation[irrigation_level]&amp;" | "&amp;irrigation[irrigation_level_name],irrigation[experiment_ID]=A325)))</f>
        <v xml:space="preserve"> | </v>
      </c>
      <c r="C325" t="str">
        <v xml:space="preserve">0 | </v>
      </c>
      <c r="D325" t="str">
        <v xml:space="preserve">0 | </v>
      </c>
      <c r="E325" t="str">
        <v xml:space="preserve">0 | </v>
      </c>
      <c r="DQ325" cm="1">
        <f t="array" ref="DQ325:DT325">TRANSPOSE(_xlfn._xlws.SORT(_xlfn._xlws.FILTER(irrigation[irrigation_level],irrigation[experiment_ID]=A325)))</f>
        <v>0</v>
      </c>
      <c r="DR325">
        <v>0</v>
      </c>
      <c r="DS325">
        <v>0</v>
      </c>
      <c r="DT325" t="str">
        <v/>
      </c>
    </row>
    <row r="326" spans="2:124" x14ac:dyDescent="0.25">
      <c r="B326" t="str" cm="1">
        <f t="array" ref="B326:E326">TRANSPOSE(_xlfn._xlws.SORT(_xlfn._xlws.FILTER(irrigation[irrigation_level]&amp;" | "&amp;irrigation[irrigation_level_name],irrigation[experiment_ID]=A326)))</f>
        <v xml:space="preserve"> | </v>
      </c>
      <c r="C326" t="str">
        <v xml:space="preserve">0 | </v>
      </c>
      <c r="D326" t="str">
        <v xml:space="preserve">0 | </v>
      </c>
      <c r="E326" t="str">
        <v xml:space="preserve">0 | </v>
      </c>
      <c r="DQ326" cm="1">
        <f t="array" ref="DQ326:DT326">TRANSPOSE(_xlfn._xlws.SORT(_xlfn._xlws.FILTER(irrigation[irrigation_level],irrigation[experiment_ID]=A326)))</f>
        <v>0</v>
      </c>
      <c r="DR326">
        <v>0</v>
      </c>
      <c r="DS326">
        <v>0</v>
      </c>
      <c r="DT326" t="str">
        <v/>
      </c>
    </row>
    <row r="327" spans="2:124" x14ac:dyDescent="0.25">
      <c r="B327" t="str" cm="1">
        <f t="array" ref="B327:E327">TRANSPOSE(_xlfn._xlws.SORT(_xlfn._xlws.FILTER(irrigation[irrigation_level]&amp;" | "&amp;irrigation[irrigation_level_name],irrigation[experiment_ID]=A327)))</f>
        <v xml:space="preserve"> | </v>
      </c>
      <c r="C327" t="str">
        <v xml:space="preserve">0 | </v>
      </c>
      <c r="D327" t="str">
        <v xml:space="preserve">0 | </v>
      </c>
      <c r="E327" t="str">
        <v xml:space="preserve">0 | </v>
      </c>
      <c r="DQ327" cm="1">
        <f t="array" ref="DQ327:DT327">TRANSPOSE(_xlfn._xlws.SORT(_xlfn._xlws.FILTER(irrigation[irrigation_level],irrigation[experiment_ID]=A327)))</f>
        <v>0</v>
      </c>
      <c r="DR327">
        <v>0</v>
      </c>
      <c r="DS327">
        <v>0</v>
      </c>
      <c r="DT327" t="str">
        <v/>
      </c>
    </row>
    <row r="328" spans="2:124" x14ac:dyDescent="0.25">
      <c r="B328" t="str" cm="1">
        <f t="array" ref="B328:E328">TRANSPOSE(_xlfn._xlws.SORT(_xlfn._xlws.FILTER(irrigation[irrigation_level]&amp;" | "&amp;irrigation[irrigation_level_name],irrigation[experiment_ID]=A328)))</f>
        <v xml:space="preserve"> | </v>
      </c>
      <c r="C328" t="str">
        <v xml:space="preserve">0 | </v>
      </c>
      <c r="D328" t="str">
        <v xml:space="preserve">0 | </v>
      </c>
      <c r="E328" t="str">
        <v xml:space="preserve">0 | </v>
      </c>
      <c r="DQ328" cm="1">
        <f t="array" ref="DQ328:DT328">TRANSPOSE(_xlfn._xlws.SORT(_xlfn._xlws.FILTER(irrigation[irrigation_level],irrigation[experiment_ID]=A328)))</f>
        <v>0</v>
      </c>
      <c r="DR328">
        <v>0</v>
      </c>
      <c r="DS328">
        <v>0</v>
      </c>
      <c r="DT328" t="str">
        <v/>
      </c>
    </row>
    <row r="329" spans="2:124" x14ac:dyDescent="0.25">
      <c r="B329" t="str" cm="1">
        <f t="array" ref="B329:E329">TRANSPOSE(_xlfn._xlws.SORT(_xlfn._xlws.FILTER(irrigation[irrigation_level]&amp;" | "&amp;irrigation[irrigation_level_name],irrigation[experiment_ID]=A329)))</f>
        <v xml:space="preserve"> | </v>
      </c>
      <c r="C329" t="str">
        <v xml:space="preserve">0 | </v>
      </c>
      <c r="D329" t="str">
        <v xml:space="preserve">0 | </v>
      </c>
      <c r="E329" t="str">
        <v xml:space="preserve">0 | </v>
      </c>
      <c r="DQ329" cm="1">
        <f t="array" ref="DQ329:DT329">TRANSPOSE(_xlfn._xlws.SORT(_xlfn._xlws.FILTER(irrigation[irrigation_level],irrigation[experiment_ID]=A329)))</f>
        <v>0</v>
      </c>
      <c r="DR329">
        <v>0</v>
      </c>
      <c r="DS329">
        <v>0</v>
      </c>
      <c r="DT329" t="str">
        <v/>
      </c>
    </row>
    <row r="330" spans="2:124" x14ac:dyDescent="0.25">
      <c r="B330" t="str" cm="1">
        <f t="array" ref="B330:E330">TRANSPOSE(_xlfn._xlws.SORT(_xlfn._xlws.FILTER(irrigation[irrigation_level]&amp;" | "&amp;irrigation[irrigation_level_name],irrigation[experiment_ID]=A330)))</f>
        <v xml:space="preserve"> | </v>
      </c>
      <c r="C330" t="str">
        <v xml:space="preserve">0 | </v>
      </c>
      <c r="D330" t="str">
        <v xml:space="preserve">0 | </v>
      </c>
      <c r="E330" t="str">
        <v xml:space="preserve">0 | </v>
      </c>
      <c r="DQ330" cm="1">
        <f t="array" ref="DQ330:DT330">TRANSPOSE(_xlfn._xlws.SORT(_xlfn._xlws.FILTER(irrigation[irrigation_level],irrigation[experiment_ID]=A330)))</f>
        <v>0</v>
      </c>
      <c r="DR330">
        <v>0</v>
      </c>
      <c r="DS330">
        <v>0</v>
      </c>
      <c r="DT330" t="str">
        <v/>
      </c>
    </row>
    <row r="331" spans="2:124" x14ac:dyDescent="0.25">
      <c r="B331" t="str" cm="1">
        <f t="array" ref="B331:E331">TRANSPOSE(_xlfn._xlws.SORT(_xlfn._xlws.FILTER(irrigation[irrigation_level]&amp;" | "&amp;irrigation[irrigation_level_name],irrigation[experiment_ID]=A331)))</f>
        <v xml:space="preserve"> | </v>
      </c>
      <c r="C331" t="str">
        <v xml:space="preserve">0 | </v>
      </c>
      <c r="D331" t="str">
        <v xml:space="preserve">0 | </v>
      </c>
      <c r="E331" t="str">
        <v xml:space="preserve">0 | </v>
      </c>
      <c r="DQ331" cm="1">
        <f t="array" ref="DQ331:DT331">TRANSPOSE(_xlfn._xlws.SORT(_xlfn._xlws.FILTER(irrigation[irrigation_level],irrigation[experiment_ID]=A331)))</f>
        <v>0</v>
      </c>
      <c r="DR331">
        <v>0</v>
      </c>
      <c r="DS331">
        <v>0</v>
      </c>
      <c r="DT331" t="str">
        <v/>
      </c>
    </row>
    <row r="332" spans="2:124" x14ac:dyDescent="0.25">
      <c r="B332" t="str" cm="1">
        <f t="array" ref="B332:E332">TRANSPOSE(_xlfn._xlws.SORT(_xlfn._xlws.FILTER(irrigation[irrigation_level]&amp;" | "&amp;irrigation[irrigation_level_name],irrigation[experiment_ID]=A332)))</f>
        <v xml:space="preserve"> | </v>
      </c>
      <c r="C332" t="str">
        <v xml:space="preserve">0 | </v>
      </c>
      <c r="D332" t="str">
        <v xml:space="preserve">0 | </v>
      </c>
      <c r="E332" t="str">
        <v xml:space="preserve">0 | </v>
      </c>
      <c r="DQ332" cm="1">
        <f t="array" ref="DQ332:DT332">TRANSPOSE(_xlfn._xlws.SORT(_xlfn._xlws.FILTER(irrigation[irrigation_level],irrigation[experiment_ID]=A332)))</f>
        <v>0</v>
      </c>
      <c r="DR332">
        <v>0</v>
      </c>
      <c r="DS332">
        <v>0</v>
      </c>
      <c r="DT332" t="str">
        <v/>
      </c>
    </row>
    <row r="333" spans="2:124" x14ac:dyDescent="0.25">
      <c r="B333" t="str" cm="1">
        <f t="array" ref="B333:E333">TRANSPOSE(_xlfn._xlws.SORT(_xlfn._xlws.FILTER(irrigation[irrigation_level]&amp;" | "&amp;irrigation[irrigation_level_name],irrigation[experiment_ID]=A333)))</f>
        <v xml:space="preserve"> | </v>
      </c>
      <c r="C333" t="str">
        <v xml:space="preserve">0 | </v>
      </c>
      <c r="D333" t="str">
        <v xml:space="preserve">0 | </v>
      </c>
      <c r="E333" t="str">
        <v xml:space="preserve">0 | </v>
      </c>
      <c r="DQ333" cm="1">
        <f t="array" ref="DQ333:DT333">TRANSPOSE(_xlfn._xlws.SORT(_xlfn._xlws.FILTER(irrigation[irrigation_level],irrigation[experiment_ID]=A333)))</f>
        <v>0</v>
      </c>
      <c r="DR333">
        <v>0</v>
      </c>
      <c r="DS333">
        <v>0</v>
      </c>
      <c r="DT333" t="str">
        <v/>
      </c>
    </row>
    <row r="334" spans="2:124" x14ac:dyDescent="0.25">
      <c r="B334" t="str" cm="1">
        <f t="array" ref="B334:E334">TRANSPOSE(_xlfn._xlws.SORT(_xlfn._xlws.FILTER(irrigation[irrigation_level]&amp;" | "&amp;irrigation[irrigation_level_name],irrigation[experiment_ID]=A334)))</f>
        <v xml:space="preserve"> | </v>
      </c>
      <c r="C334" t="str">
        <v xml:space="preserve">0 | </v>
      </c>
      <c r="D334" t="str">
        <v xml:space="preserve">0 | </v>
      </c>
      <c r="E334" t="str">
        <v xml:space="preserve">0 | </v>
      </c>
      <c r="DQ334" cm="1">
        <f t="array" ref="DQ334:DT334">TRANSPOSE(_xlfn._xlws.SORT(_xlfn._xlws.FILTER(irrigation[irrigation_level],irrigation[experiment_ID]=A334)))</f>
        <v>0</v>
      </c>
      <c r="DR334">
        <v>0</v>
      </c>
      <c r="DS334">
        <v>0</v>
      </c>
      <c r="DT334" t="str">
        <v/>
      </c>
    </row>
    <row r="335" spans="2:124" x14ac:dyDescent="0.25">
      <c r="B335" t="str" cm="1">
        <f t="array" ref="B335:E335">TRANSPOSE(_xlfn._xlws.SORT(_xlfn._xlws.FILTER(irrigation[irrigation_level]&amp;" | "&amp;irrigation[irrigation_level_name],irrigation[experiment_ID]=A335)))</f>
        <v xml:space="preserve"> | </v>
      </c>
      <c r="C335" t="str">
        <v xml:space="preserve">0 | </v>
      </c>
      <c r="D335" t="str">
        <v xml:space="preserve">0 | </v>
      </c>
      <c r="E335" t="str">
        <v xml:space="preserve">0 | </v>
      </c>
      <c r="DQ335" cm="1">
        <f t="array" ref="DQ335:DT335">TRANSPOSE(_xlfn._xlws.SORT(_xlfn._xlws.FILTER(irrigation[irrigation_level],irrigation[experiment_ID]=A335)))</f>
        <v>0</v>
      </c>
      <c r="DR335">
        <v>0</v>
      </c>
      <c r="DS335">
        <v>0</v>
      </c>
      <c r="DT335" t="str">
        <v/>
      </c>
    </row>
    <row r="336" spans="2:124" x14ac:dyDescent="0.25">
      <c r="B336" t="str" cm="1">
        <f t="array" ref="B336:E336">TRANSPOSE(_xlfn._xlws.SORT(_xlfn._xlws.FILTER(irrigation[irrigation_level]&amp;" | "&amp;irrigation[irrigation_level_name],irrigation[experiment_ID]=A336)))</f>
        <v xml:space="preserve"> | </v>
      </c>
      <c r="C336" t="str">
        <v xml:space="preserve">0 | </v>
      </c>
      <c r="D336" t="str">
        <v xml:space="preserve">0 | </v>
      </c>
      <c r="E336" t="str">
        <v xml:space="preserve">0 | </v>
      </c>
      <c r="DQ336" cm="1">
        <f t="array" ref="DQ336:DT336">TRANSPOSE(_xlfn._xlws.SORT(_xlfn._xlws.FILTER(irrigation[irrigation_level],irrigation[experiment_ID]=A336)))</f>
        <v>0</v>
      </c>
      <c r="DR336">
        <v>0</v>
      </c>
      <c r="DS336">
        <v>0</v>
      </c>
      <c r="DT336" t="str">
        <v/>
      </c>
    </row>
    <row r="337" spans="2:124" x14ac:dyDescent="0.25">
      <c r="B337" t="str" cm="1">
        <f t="array" ref="B337:E337">TRANSPOSE(_xlfn._xlws.SORT(_xlfn._xlws.FILTER(irrigation[irrigation_level]&amp;" | "&amp;irrigation[irrigation_level_name],irrigation[experiment_ID]=A337)))</f>
        <v xml:space="preserve"> | </v>
      </c>
      <c r="C337" t="str">
        <v xml:space="preserve">0 | </v>
      </c>
      <c r="D337" t="str">
        <v xml:space="preserve">0 | </v>
      </c>
      <c r="E337" t="str">
        <v xml:space="preserve">0 | </v>
      </c>
      <c r="DQ337" cm="1">
        <f t="array" ref="DQ337:DT337">TRANSPOSE(_xlfn._xlws.SORT(_xlfn._xlws.FILTER(irrigation[irrigation_level],irrigation[experiment_ID]=A337)))</f>
        <v>0</v>
      </c>
      <c r="DR337">
        <v>0</v>
      </c>
      <c r="DS337">
        <v>0</v>
      </c>
      <c r="DT337" t="str">
        <v/>
      </c>
    </row>
    <row r="338" spans="2:124" x14ac:dyDescent="0.25">
      <c r="B338" t="str" cm="1">
        <f t="array" ref="B338:E338">TRANSPOSE(_xlfn._xlws.SORT(_xlfn._xlws.FILTER(irrigation[irrigation_level]&amp;" | "&amp;irrigation[irrigation_level_name],irrigation[experiment_ID]=A338)))</f>
        <v xml:space="preserve"> | </v>
      </c>
      <c r="C338" t="str">
        <v xml:space="preserve">0 | </v>
      </c>
      <c r="D338" t="str">
        <v xml:space="preserve">0 | </v>
      </c>
      <c r="E338" t="str">
        <v xml:space="preserve">0 | </v>
      </c>
      <c r="DQ338" cm="1">
        <f t="array" ref="DQ338:DT338">TRANSPOSE(_xlfn._xlws.SORT(_xlfn._xlws.FILTER(irrigation[irrigation_level],irrigation[experiment_ID]=A338)))</f>
        <v>0</v>
      </c>
      <c r="DR338">
        <v>0</v>
      </c>
      <c r="DS338">
        <v>0</v>
      </c>
      <c r="DT338" t="str">
        <v/>
      </c>
    </row>
    <row r="339" spans="2:124" x14ac:dyDescent="0.25">
      <c r="B339" t="str" cm="1">
        <f t="array" ref="B339:E339">TRANSPOSE(_xlfn._xlws.SORT(_xlfn._xlws.FILTER(irrigation[irrigation_level]&amp;" | "&amp;irrigation[irrigation_level_name],irrigation[experiment_ID]=A339)))</f>
        <v xml:space="preserve"> | </v>
      </c>
      <c r="C339" t="str">
        <v xml:space="preserve">0 | </v>
      </c>
      <c r="D339" t="str">
        <v xml:space="preserve">0 | </v>
      </c>
      <c r="E339" t="str">
        <v xml:space="preserve">0 | </v>
      </c>
      <c r="DQ339" cm="1">
        <f t="array" ref="DQ339:DT339">TRANSPOSE(_xlfn._xlws.SORT(_xlfn._xlws.FILTER(irrigation[irrigation_level],irrigation[experiment_ID]=A339)))</f>
        <v>0</v>
      </c>
      <c r="DR339">
        <v>0</v>
      </c>
      <c r="DS339">
        <v>0</v>
      </c>
      <c r="DT339" t="str">
        <v/>
      </c>
    </row>
    <row r="340" spans="2:124" x14ac:dyDescent="0.25">
      <c r="B340" t="str" cm="1">
        <f t="array" ref="B340:E340">TRANSPOSE(_xlfn._xlws.SORT(_xlfn._xlws.FILTER(irrigation[irrigation_level]&amp;" | "&amp;irrigation[irrigation_level_name],irrigation[experiment_ID]=A340)))</f>
        <v xml:space="preserve"> | </v>
      </c>
      <c r="C340" t="str">
        <v xml:space="preserve">0 | </v>
      </c>
      <c r="D340" t="str">
        <v xml:space="preserve">0 | </v>
      </c>
      <c r="E340" t="str">
        <v xml:space="preserve">0 | </v>
      </c>
      <c r="DQ340" cm="1">
        <f t="array" ref="DQ340:DT340">TRANSPOSE(_xlfn._xlws.SORT(_xlfn._xlws.FILTER(irrigation[irrigation_level],irrigation[experiment_ID]=A340)))</f>
        <v>0</v>
      </c>
      <c r="DR340">
        <v>0</v>
      </c>
      <c r="DS340">
        <v>0</v>
      </c>
      <c r="DT340" t="str">
        <v/>
      </c>
    </row>
    <row r="341" spans="2:124" x14ac:dyDescent="0.25">
      <c r="B341" t="str" cm="1">
        <f t="array" ref="B341:E341">TRANSPOSE(_xlfn._xlws.SORT(_xlfn._xlws.FILTER(irrigation[irrigation_level]&amp;" | "&amp;irrigation[irrigation_level_name],irrigation[experiment_ID]=A341)))</f>
        <v xml:space="preserve"> | </v>
      </c>
      <c r="C341" t="str">
        <v xml:space="preserve">0 | </v>
      </c>
      <c r="D341" t="str">
        <v xml:space="preserve">0 | </v>
      </c>
      <c r="E341" t="str">
        <v xml:space="preserve">0 | </v>
      </c>
      <c r="DQ341" cm="1">
        <f t="array" ref="DQ341:DT341">TRANSPOSE(_xlfn._xlws.SORT(_xlfn._xlws.FILTER(irrigation[irrigation_level],irrigation[experiment_ID]=A341)))</f>
        <v>0</v>
      </c>
      <c r="DR341">
        <v>0</v>
      </c>
      <c r="DS341">
        <v>0</v>
      </c>
      <c r="DT341" t="str">
        <v/>
      </c>
    </row>
    <row r="342" spans="2:124" x14ac:dyDescent="0.25">
      <c r="B342" t="str" cm="1">
        <f t="array" ref="B342:E342">TRANSPOSE(_xlfn._xlws.SORT(_xlfn._xlws.FILTER(irrigation[irrigation_level]&amp;" | "&amp;irrigation[irrigation_level_name],irrigation[experiment_ID]=A342)))</f>
        <v xml:space="preserve"> | </v>
      </c>
      <c r="C342" t="str">
        <v xml:space="preserve">0 | </v>
      </c>
      <c r="D342" t="str">
        <v xml:space="preserve">0 | </v>
      </c>
      <c r="E342" t="str">
        <v xml:space="preserve">0 | </v>
      </c>
      <c r="DQ342" cm="1">
        <f t="array" ref="DQ342:DT342">TRANSPOSE(_xlfn._xlws.SORT(_xlfn._xlws.FILTER(irrigation[irrigation_level],irrigation[experiment_ID]=A342)))</f>
        <v>0</v>
      </c>
      <c r="DR342">
        <v>0</v>
      </c>
      <c r="DS342">
        <v>0</v>
      </c>
      <c r="DT342" t="str">
        <v/>
      </c>
    </row>
    <row r="343" spans="2:124" x14ac:dyDescent="0.25">
      <c r="B343" t="str" cm="1">
        <f t="array" ref="B343:E343">TRANSPOSE(_xlfn._xlws.SORT(_xlfn._xlws.FILTER(irrigation[irrigation_level]&amp;" | "&amp;irrigation[irrigation_level_name],irrigation[experiment_ID]=A343)))</f>
        <v xml:space="preserve"> | </v>
      </c>
      <c r="C343" t="str">
        <v xml:space="preserve">0 | </v>
      </c>
      <c r="D343" t="str">
        <v xml:space="preserve">0 | </v>
      </c>
      <c r="E343" t="str">
        <v xml:space="preserve">0 | </v>
      </c>
      <c r="DQ343" cm="1">
        <f t="array" ref="DQ343:DT343">TRANSPOSE(_xlfn._xlws.SORT(_xlfn._xlws.FILTER(irrigation[irrigation_level],irrigation[experiment_ID]=A343)))</f>
        <v>0</v>
      </c>
      <c r="DR343">
        <v>0</v>
      </c>
      <c r="DS343">
        <v>0</v>
      </c>
      <c r="DT343" t="str">
        <v/>
      </c>
    </row>
    <row r="344" spans="2:124" x14ac:dyDescent="0.25">
      <c r="B344" t="str" cm="1">
        <f t="array" ref="B344:E344">TRANSPOSE(_xlfn._xlws.SORT(_xlfn._xlws.FILTER(irrigation[irrigation_level]&amp;" | "&amp;irrigation[irrigation_level_name],irrigation[experiment_ID]=A344)))</f>
        <v xml:space="preserve"> | </v>
      </c>
      <c r="C344" t="str">
        <v xml:space="preserve">0 | </v>
      </c>
      <c r="D344" t="str">
        <v xml:space="preserve">0 | </v>
      </c>
      <c r="E344" t="str">
        <v xml:space="preserve">0 | </v>
      </c>
      <c r="DQ344" cm="1">
        <f t="array" ref="DQ344:DT344">TRANSPOSE(_xlfn._xlws.SORT(_xlfn._xlws.FILTER(irrigation[irrigation_level],irrigation[experiment_ID]=A344)))</f>
        <v>0</v>
      </c>
      <c r="DR344">
        <v>0</v>
      </c>
      <c r="DS344">
        <v>0</v>
      </c>
      <c r="DT344" t="str">
        <v/>
      </c>
    </row>
    <row r="345" spans="2:124" x14ac:dyDescent="0.25">
      <c r="B345" t="str" cm="1">
        <f t="array" ref="B345:E345">TRANSPOSE(_xlfn._xlws.SORT(_xlfn._xlws.FILTER(irrigation[irrigation_level]&amp;" | "&amp;irrigation[irrigation_level_name],irrigation[experiment_ID]=A345)))</f>
        <v xml:space="preserve"> | </v>
      </c>
      <c r="C345" t="str">
        <v xml:space="preserve">0 | </v>
      </c>
      <c r="D345" t="str">
        <v xml:space="preserve">0 | </v>
      </c>
      <c r="E345" t="str">
        <v xml:space="preserve">0 | </v>
      </c>
      <c r="DQ345" cm="1">
        <f t="array" ref="DQ345:DT345">TRANSPOSE(_xlfn._xlws.SORT(_xlfn._xlws.FILTER(irrigation[irrigation_level],irrigation[experiment_ID]=A345)))</f>
        <v>0</v>
      </c>
      <c r="DR345">
        <v>0</v>
      </c>
      <c r="DS345">
        <v>0</v>
      </c>
      <c r="DT345" t="str">
        <v/>
      </c>
    </row>
    <row r="346" spans="2:124" x14ac:dyDescent="0.25">
      <c r="B346" t="str" cm="1">
        <f t="array" ref="B346:E346">TRANSPOSE(_xlfn._xlws.SORT(_xlfn._xlws.FILTER(irrigation[irrigation_level]&amp;" | "&amp;irrigation[irrigation_level_name],irrigation[experiment_ID]=A346)))</f>
        <v xml:space="preserve"> | </v>
      </c>
      <c r="C346" t="str">
        <v xml:space="preserve">0 | </v>
      </c>
      <c r="D346" t="str">
        <v xml:space="preserve">0 | </v>
      </c>
      <c r="E346" t="str">
        <v xml:space="preserve">0 | </v>
      </c>
      <c r="DQ346" cm="1">
        <f t="array" ref="DQ346:DT346">TRANSPOSE(_xlfn._xlws.SORT(_xlfn._xlws.FILTER(irrigation[irrigation_level],irrigation[experiment_ID]=A346)))</f>
        <v>0</v>
      </c>
      <c r="DR346">
        <v>0</v>
      </c>
      <c r="DS346">
        <v>0</v>
      </c>
      <c r="DT346" t="str">
        <v/>
      </c>
    </row>
    <row r="347" spans="2:124" x14ac:dyDescent="0.25">
      <c r="B347" t="str" cm="1">
        <f t="array" ref="B347:E347">TRANSPOSE(_xlfn._xlws.SORT(_xlfn._xlws.FILTER(irrigation[irrigation_level]&amp;" | "&amp;irrigation[irrigation_level_name],irrigation[experiment_ID]=A347)))</f>
        <v xml:space="preserve"> | </v>
      </c>
      <c r="C347" t="str">
        <v xml:space="preserve">0 | </v>
      </c>
      <c r="D347" t="str">
        <v xml:space="preserve">0 | </v>
      </c>
      <c r="E347" t="str">
        <v xml:space="preserve">0 | </v>
      </c>
      <c r="DQ347" cm="1">
        <f t="array" ref="DQ347:DT347">TRANSPOSE(_xlfn._xlws.SORT(_xlfn._xlws.FILTER(irrigation[irrigation_level],irrigation[experiment_ID]=A347)))</f>
        <v>0</v>
      </c>
      <c r="DR347">
        <v>0</v>
      </c>
      <c r="DS347">
        <v>0</v>
      </c>
      <c r="DT347" t="str">
        <v/>
      </c>
    </row>
    <row r="348" spans="2:124" x14ac:dyDescent="0.25">
      <c r="B348" t="str" cm="1">
        <f t="array" ref="B348:E348">TRANSPOSE(_xlfn._xlws.SORT(_xlfn._xlws.FILTER(irrigation[irrigation_level]&amp;" | "&amp;irrigation[irrigation_level_name],irrigation[experiment_ID]=A348)))</f>
        <v xml:space="preserve"> | </v>
      </c>
      <c r="C348" t="str">
        <v xml:space="preserve">0 | </v>
      </c>
      <c r="D348" t="str">
        <v xml:space="preserve">0 | </v>
      </c>
      <c r="E348" t="str">
        <v xml:space="preserve">0 | </v>
      </c>
      <c r="DQ348" cm="1">
        <f t="array" ref="DQ348:DT348">TRANSPOSE(_xlfn._xlws.SORT(_xlfn._xlws.FILTER(irrigation[irrigation_level],irrigation[experiment_ID]=A348)))</f>
        <v>0</v>
      </c>
      <c r="DR348">
        <v>0</v>
      </c>
      <c r="DS348">
        <v>0</v>
      </c>
      <c r="DT348" t="str">
        <v/>
      </c>
    </row>
    <row r="349" spans="2:124" x14ac:dyDescent="0.25">
      <c r="B349" t="str" cm="1">
        <f t="array" ref="B349:E349">TRANSPOSE(_xlfn._xlws.SORT(_xlfn._xlws.FILTER(irrigation[irrigation_level]&amp;" | "&amp;irrigation[irrigation_level_name],irrigation[experiment_ID]=A349)))</f>
        <v xml:space="preserve"> | </v>
      </c>
      <c r="C349" t="str">
        <v xml:space="preserve">0 | </v>
      </c>
      <c r="D349" t="str">
        <v xml:space="preserve">0 | </v>
      </c>
      <c r="E349" t="str">
        <v xml:space="preserve">0 | </v>
      </c>
      <c r="DQ349" cm="1">
        <f t="array" ref="DQ349:DT349">TRANSPOSE(_xlfn._xlws.SORT(_xlfn._xlws.FILTER(irrigation[irrigation_level],irrigation[experiment_ID]=A349)))</f>
        <v>0</v>
      </c>
      <c r="DR349">
        <v>0</v>
      </c>
      <c r="DS349">
        <v>0</v>
      </c>
      <c r="DT349" t="str">
        <v/>
      </c>
    </row>
    <row r="350" spans="2:124" x14ac:dyDescent="0.25">
      <c r="B350" t="str" cm="1">
        <f t="array" ref="B350:E350">TRANSPOSE(_xlfn._xlws.SORT(_xlfn._xlws.FILTER(irrigation[irrigation_level]&amp;" | "&amp;irrigation[irrigation_level_name],irrigation[experiment_ID]=A350)))</f>
        <v xml:space="preserve"> | </v>
      </c>
      <c r="C350" t="str">
        <v xml:space="preserve">0 | </v>
      </c>
      <c r="D350" t="str">
        <v xml:space="preserve">0 | </v>
      </c>
      <c r="E350" t="str">
        <v xml:space="preserve">0 | </v>
      </c>
      <c r="DQ350" cm="1">
        <f t="array" ref="DQ350:DT350">TRANSPOSE(_xlfn._xlws.SORT(_xlfn._xlws.FILTER(irrigation[irrigation_level],irrigation[experiment_ID]=A350)))</f>
        <v>0</v>
      </c>
      <c r="DR350">
        <v>0</v>
      </c>
      <c r="DS350">
        <v>0</v>
      </c>
      <c r="DT350" t="str">
        <v/>
      </c>
    </row>
    <row r="351" spans="2:124" x14ac:dyDescent="0.25">
      <c r="B351" t="str" cm="1">
        <f t="array" ref="B351:E351">TRANSPOSE(_xlfn._xlws.SORT(_xlfn._xlws.FILTER(irrigation[irrigation_level]&amp;" | "&amp;irrigation[irrigation_level_name],irrigation[experiment_ID]=A351)))</f>
        <v xml:space="preserve"> | </v>
      </c>
      <c r="C351" t="str">
        <v xml:space="preserve">0 | </v>
      </c>
      <c r="D351" t="str">
        <v xml:space="preserve">0 | </v>
      </c>
      <c r="E351" t="str">
        <v xml:space="preserve">0 | </v>
      </c>
      <c r="DQ351" cm="1">
        <f t="array" ref="DQ351:DT351">TRANSPOSE(_xlfn._xlws.SORT(_xlfn._xlws.FILTER(irrigation[irrigation_level],irrigation[experiment_ID]=A351)))</f>
        <v>0</v>
      </c>
      <c r="DR351">
        <v>0</v>
      </c>
      <c r="DS351">
        <v>0</v>
      </c>
      <c r="DT351" t="str">
        <v/>
      </c>
    </row>
    <row r="352" spans="2:124" x14ac:dyDescent="0.25">
      <c r="B352" t="str" cm="1">
        <f t="array" ref="B352:E352">TRANSPOSE(_xlfn._xlws.SORT(_xlfn._xlws.FILTER(irrigation[irrigation_level]&amp;" | "&amp;irrigation[irrigation_level_name],irrigation[experiment_ID]=A352)))</f>
        <v xml:space="preserve"> | </v>
      </c>
      <c r="C352" t="str">
        <v xml:space="preserve">0 | </v>
      </c>
      <c r="D352" t="str">
        <v xml:space="preserve">0 | </v>
      </c>
      <c r="E352" t="str">
        <v xml:space="preserve">0 | </v>
      </c>
      <c r="DQ352" cm="1">
        <f t="array" ref="DQ352:DT352">TRANSPOSE(_xlfn._xlws.SORT(_xlfn._xlws.FILTER(irrigation[irrigation_level],irrigation[experiment_ID]=A352)))</f>
        <v>0</v>
      </c>
      <c r="DR352">
        <v>0</v>
      </c>
      <c r="DS352">
        <v>0</v>
      </c>
      <c r="DT352" t="str">
        <v/>
      </c>
    </row>
    <row r="353" spans="2:124" x14ac:dyDescent="0.25">
      <c r="B353" t="str" cm="1">
        <f t="array" ref="B353:E353">TRANSPOSE(_xlfn._xlws.SORT(_xlfn._xlws.FILTER(irrigation[irrigation_level]&amp;" | "&amp;irrigation[irrigation_level_name],irrigation[experiment_ID]=A353)))</f>
        <v xml:space="preserve"> | </v>
      </c>
      <c r="C353" t="str">
        <v xml:space="preserve">0 | </v>
      </c>
      <c r="D353" t="str">
        <v xml:space="preserve">0 | </v>
      </c>
      <c r="E353" t="str">
        <v xml:space="preserve">0 | </v>
      </c>
      <c r="DQ353" cm="1">
        <f t="array" ref="DQ353:DT353">TRANSPOSE(_xlfn._xlws.SORT(_xlfn._xlws.FILTER(irrigation[irrigation_level],irrigation[experiment_ID]=A353)))</f>
        <v>0</v>
      </c>
      <c r="DR353">
        <v>0</v>
      </c>
      <c r="DS353">
        <v>0</v>
      </c>
      <c r="DT353" t="str">
        <v/>
      </c>
    </row>
    <row r="354" spans="2:124" x14ac:dyDescent="0.25">
      <c r="B354" t="str" cm="1">
        <f t="array" ref="B354:E354">TRANSPOSE(_xlfn._xlws.SORT(_xlfn._xlws.FILTER(irrigation[irrigation_level]&amp;" | "&amp;irrigation[irrigation_level_name],irrigation[experiment_ID]=A354)))</f>
        <v xml:space="preserve"> | </v>
      </c>
      <c r="C354" t="str">
        <v xml:space="preserve">0 | </v>
      </c>
      <c r="D354" t="str">
        <v xml:space="preserve">0 | </v>
      </c>
      <c r="E354" t="str">
        <v xml:space="preserve">0 | </v>
      </c>
      <c r="DQ354" cm="1">
        <f t="array" ref="DQ354:DT354">TRANSPOSE(_xlfn._xlws.SORT(_xlfn._xlws.FILTER(irrigation[irrigation_level],irrigation[experiment_ID]=A354)))</f>
        <v>0</v>
      </c>
      <c r="DR354">
        <v>0</v>
      </c>
      <c r="DS354">
        <v>0</v>
      </c>
      <c r="DT354" t="str">
        <v/>
      </c>
    </row>
    <row r="355" spans="2:124" x14ac:dyDescent="0.25">
      <c r="B355" t="str" cm="1">
        <f t="array" ref="B355:E355">TRANSPOSE(_xlfn._xlws.SORT(_xlfn._xlws.FILTER(irrigation[irrigation_level]&amp;" | "&amp;irrigation[irrigation_level_name],irrigation[experiment_ID]=A355)))</f>
        <v xml:space="preserve"> | </v>
      </c>
      <c r="C355" t="str">
        <v xml:space="preserve">0 | </v>
      </c>
      <c r="D355" t="str">
        <v xml:space="preserve">0 | </v>
      </c>
      <c r="E355" t="str">
        <v xml:space="preserve">0 | </v>
      </c>
      <c r="DQ355" cm="1">
        <f t="array" ref="DQ355:DT355">TRANSPOSE(_xlfn._xlws.SORT(_xlfn._xlws.FILTER(irrigation[irrigation_level],irrigation[experiment_ID]=A355)))</f>
        <v>0</v>
      </c>
      <c r="DR355">
        <v>0</v>
      </c>
      <c r="DS355">
        <v>0</v>
      </c>
      <c r="DT355" t="str">
        <v/>
      </c>
    </row>
    <row r="356" spans="2:124" x14ac:dyDescent="0.25">
      <c r="B356" t="str" cm="1">
        <f t="array" ref="B356:E356">TRANSPOSE(_xlfn._xlws.SORT(_xlfn._xlws.FILTER(irrigation[irrigation_level]&amp;" | "&amp;irrigation[irrigation_level_name],irrigation[experiment_ID]=A356)))</f>
        <v xml:space="preserve"> | </v>
      </c>
      <c r="C356" t="str">
        <v xml:space="preserve">0 | </v>
      </c>
      <c r="D356" t="str">
        <v xml:space="preserve">0 | </v>
      </c>
      <c r="E356" t="str">
        <v xml:space="preserve">0 | </v>
      </c>
      <c r="DQ356" cm="1">
        <f t="array" ref="DQ356:DT356">TRANSPOSE(_xlfn._xlws.SORT(_xlfn._xlws.FILTER(irrigation[irrigation_level],irrigation[experiment_ID]=A356)))</f>
        <v>0</v>
      </c>
      <c r="DR356">
        <v>0</v>
      </c>
      <c r="DS356">
        <v>0</v>
      </c>
      <c r="DT356" t="str">
        <v/>
      </c>
    </row>
    <row r="357" spans="2:124" x14ac:dyDescent="0.25">
      <c r="B357" t="str" cm="1">
        <f t="array" ref="B357:E357">TRANSPOSE(_xlfn._xlws.SORT(_xlfn._xlws.FILTER(irrigation[irrigation_level]&amp;" | "&amp;irrigation[irrigation_level_name],irrigation[experiment_ID]=A357)))</f>
        <v xml:space="preserve"> | </v>
      </c>
      <c r="C357" t="str">
        <v xml:space="preserve">0 | </v>
      </c>
      <c r="D357" t="str">
        <v xml:space="preserve">0 | </v>
      </c>
      <c r="E357" t="str">
        <v xml:space="preserve">0 | </v>
      </c>
      <c r="DQ357" cm="1">
        <f t="array" ref="DQ357:DT357">TRANSPOSE(_xlfn._xlws.SORT(_xlfn._xlws.FILTER(irrigation[irrigation_level],irrigation[experiment_ID]=A357)))</f>
        <v>0</v>
      </c>
      <c r="DR357">
        <v>0</v>
      </c>
      <c r="DS357">
        <v>0</v>
      </c>
      <c r="DT357" t="str">
        <v/>
      </c>
    </row>
    <row r="358" spans="2:124" x14ac:dyDescent="0.25">
      <c r="B358" t="str" cm="1">
        <f t="array" ref="B358:E358">TRANSPOSE(_xlfn._xlws.SORT(_xlfn._xlws.FILTER(irrigation[irrigation_level]&amp;" | "&amp;irrigation[irrigation_level_name],irrigation[experiment_ID]=A358)))</f>
        <v xml:space="preserve"> | </v>
      </c>
      <c r="C358" t="str">
        <v xml:space="preserve">0 | </v>
      </c>
      <c r="D358" t="str">
        <v xml:space="preserve">0 | </v>
      </c>
      <c r="E358" t="str">
        <v xml:space="preserve">0 | </v>
      </c>
      <c r="DQ358" cm="1">
        <f t="array" ref="DQ358:DT358">TRANSPOSE(_xlfn._xlws.SORT(_xlfn._xlws.FILTER(irrigation[irrigation_level],irrigation[experiment_ID]=A358)))</f>
        <v>0</v>
      </c>
      <c r="DR358">
        <v>0</v>
      </c>
      <c r="DS358">
        <v>0</v>
      </c>
      <c r="DT358" t="str">
        <v/>
      </c>
    </row>
    <row r="359" spans="2:124" x14ac:dyDescent="0.25">
      <c r="B359" t="str" cm="1">
        <f t="array" ref="B359:E359">TRANSPOSE(_xlfn._xlws.SORT(_xlfn._xlws.FILTER(irrigation[irrigation_level]&amp;" | "&amp;irrigation[irrigation_level_name],irrigation[experiment_ID]=A359)))</f>
        <v xml:space="preserve"> | </v>
      </c>
      <c r="C359" t="str">
        <v xml:space="preserve">0 | </v>
      </c>
      <c r="D359" t="str">
        <v xml:space="preserve">0 | </v>
      </c>
      <c r="E359" t="str">
        <v xml:space="preserve">0 | </v>
      </c>
      <c r="DQ359" cm="1">
        <f t="array" ref="DQ359:DT359">TRANSPOSE(_xlfn._xlws.SORT(_xlfn._xlws.FILTER(irrigation[irrigation_level],irrigation[experiment_ID]=A359)))</f>
        <v>0</v>
      </c>
      <c r="DR359">
        <v>0</v>
      </c>
      <c r="DS359">
        <v>0</v>
      </c>
      <c r="DT359" t="str">
        <v/>
      </c>
    </row>
    <row r="360" spans="2:124" x14ac:dyDescent="0.25">
      <c r="B360" t="str" cm="1">
        <f t="array" ref="B360:E360">TRANSPOSE(_xlfn._xlws.SORT(_xlfn._xlws.FILTER(irrigation[irrigation_level]&amp;" | "&amp;irrigation[irrigation_level_name],irrigation[experiment_ID]=A360)))</f>
        <v xml:space="preserve"> | </v>
      </c>
      <c r="C360" t="str">
        <v xml:space="preserve">0 | </v>
      </c>
      <c r="D360" t="str">
        <v xml:space="preserve">0 | </v>
      </c>
      <c r="E360" t="str">
        <v xml:space="preserve">0 | </v>
      </c>
      <c r="DQ360" cm="1">
        <f t="array" ref="DQ360:DT360">TRANSPOSE(_xlfn._xlws.SORT(_xlfn._xlws.FILTER(irrigation[irrigation_level],irrigation[experiment_ID]=A360)))</f>
        <v>0</v>
      </c>
      <c r="DR360">
        <v>0</v>
      </c>
      <c r="DS360">
        <v>0</v>
      </c>
      <c r="DT360" t="str">
        <v/>
      </c>
    </row>
    <row r="361" spans="2:124" x14ac:dyDescent="0.25">
      <c r="B361" t="str" cm="1">
        <f t="array" ref="B361:E361">TRANSPOSE(_xlfn._xlws.SORT(_xlfn._xlws.FILTER(irrigation[irrigation_level]&amp;" | "&amp;irrigation[irrigation_level_name],irrigation[experiment_ID]=A361)))</f>
        <v xml:space="preserve"> | </v>
      </c>
      <c r="C361" t="str">
        <v xml:space="preserve">0 | </v>
      </c>
      <c r="D361" t="str">
        <v xml:space="preserve">0 | </v>
      </c>
      <c r="E361" t="str">
        <v xml:space="preserve">0 | </v>
      </c>
      <c r="DQ361" cm="1">
        <f t="array" ref="DQ361:DT361">TRANSPOSE(_xlfn._xlws.SORT(_xlfn._xlws.FILTER(irrigation[irrigation_level],irrigation[experiment_ID]=A361)))</f>
        <v>0</v>
      </c>
      <c r="DR361">
        <v>0</v>
      </c>
      <c r="DS361">
        <v>0</v>
      </c>
      <c r="DT361" t="str">
        <v/>
      </c>
    </row>
    <row r="362" spans="2:124" x14ac:dyDescent="0.25">
      <c r="B362" t="str" cm="1">
        <f t="array" ref="B362:E362">TRANSPOSE(_xlfn._xlws.SORT(_xlfn._xlws.FILTER(irrigation[irrigation_level]&amp;" | "&amp;irrigation[irrigation_level_name],irrigation[experiment_ID]=A362)))</f>
        <v xml:space="preserve"> | </v>
      </c>
      <c r="C362" t="str">
        <v xml:space="preserve">0 | </v>
      </c>
      <c r="D362" t="str">
        <v xml:space="preserve">0 | </v>
      </c>
      <c r="E362" t="str">
        <v xml:space="preserve">0 | </v>
      </c>
      <c r="DQ362" cm="1">
        <f t="array" ref="DQ362:DT362">TRANSPOSE(_xlfn._xlws.SORT(_xlfn._xlws.FILTER(irrigation[irrigation_level],irrigation[experiment_ID]=A362)))</f>
        <v>0</v>
      </c>
      <c r="DR362">
        <v>0</v>
      </c>
      <c r="DS362">
        <v>0</v>
      </c>
      <c r="DT362" t="str">
        <v/>
      </c>
    </row>
    <row r="363" spans="2:124" x14ac:dyDescent="0.25">
      <c r="B363" t="str" cm="1">
        <f t="array" ref="B363:E363">TRANSPOSE(_xlfn._xlws.SORT(_xlfn._xlws.FILTER(irrigation[irrigation_level]&amp;" | "&amp;irrigation[irrigation_level_name],irrigation[experiment_ID]=A363)))</f>
        <v xml:space="preserve"> | </v>
      </c>
      <c r="C363" t="str">
        <v xml:space="preserve">0 | </v>
      </c>
      <c r="D363" t="str">
        <v xml:space="preserve">0 | </v>
      </c>
      <c r="E363" t="str">
        <v xml:space="preserve">0 | </v>
      </c>
      <c r="DQ363" cm="1">
        <f t="array" ref="DQ363:DT363">TRANSPOSE(_xlfn._xlws.SORT(_xlfn._xlws.FILTER(irrigation[irrigation_level],irrigation[experiment_ID]=A363)))</f>
        <v>0</v>
      </c>
      <c r="DR363">
        <v>0</v>
      </c>
      <c r="DS363">
        <v>0</v>
      </c>
      <c r="DT363" t="str">
        <v/>
      </c>
    </row>
    <row r="364" spans="2:124" x14ac:dyDescent="0.25">
      <c r="B364" t="str" cm="1">
        <f t="array" ref="B364:E364">TRANSPOSE(_xlfn._xlws.SORT(_xlfn._xlws.FILTER(irrigation[irrigation_level]&amp;" | "&amp;irrigation[irrigation_level_name],irrigation[experiment_ID]=A364)))</f>
        <v xml:space="preserve"> | </v>
      </c>
      <c r="C364" t="str">
        <v xml:space="preserve">0 | </v>
      </c>
      <c r="D364" t="str">
        <v xml:space="preserve">0 | </v>
      </c>
      <c r="E364" t="str">
        <v xml:space="preserve">0 | </v>
      </c>
      <c r="DQ364" cm="1">
        <f t="array" ref="DQ364:DT364">TRANSPOSE(_xlfn._xlws.SORT(_xlfn._xlws.FILTER(irrigation[irrigation_level],irrigation[experiment_ID]=A364)))</f>
        <v>0</v>
      </c>
      <c r="DR364">
        <v>0</v>
      </c>
      <c r="DS364">
        <v>0</v>
      </c>
      <c r="DT364" t="str">
        <v/>
      </c>
    </row>
    <row r="365" spans="2:124" x14ac:dyDescent="0.25">
      <c r="B365" t="str" cm="1">
        <f t="array" ref="B365:E365">TRANSPOSE(_xlfn._xlws.SORT(_xlfn._xlws.FILTER(irrigation[irrigation_level]&amp;" | "&amp;irrigation[irrigation_level_name],irrigation[experiment_ID]=A365)))</f>
        <v xml:space="preserve"> | </v>
      </c>
      <c r="C365" t="str">
        <v xml:space="preserve">0 | </v>
      </c>
      <c r="D365" t="str">
        <v xml:space="preserve">0 | </v>
      </c>
      <c r="E365" t="str">
        <v xml:space="preserve">0 | </v>
      </c>
      <c r="DQ365" cm="1">
        <f t="array" ref="DQ365:DT365">TRANSPOSE(_xlfn._xlws.SORT(_xlfn._xlws.FILTER(irrigation[irrigation_level],irrigation[experiment_ID]=A365)))</f>
        <v>0</v>
      </c>
      <c r="DR365">
        <v>0</v>
      </c>
      <c r="DS365">
        <v>0</v>
      </c>
      <c r="DT365" t="str">
        <v/>
      </c>
    </row>
    <row r="366" spans="2:124" x14ac:dyDescent="0.25">
      <c r="B366" t="str" cm="1">
        <f t="array" ref="B366:E366">TRANSPOSE(_xlfn._xlws.SORT(_xlfn._xlws.FILTER(irrigation[irrigation_level]&amp;" | "&amp;irrigation[irrigation_level_name],irrigation[experiment_ID]=A366)))</f>
        <v xml:space="preserve"> | </v>
      </c>
      <c r="C366" t="str">
        <v xml:space="preserve">0 | </v>
      </c>
      <c r="D366" t="str">
        <v xml:space="preserve">0 | </v>
      </c>
      <c r="E366" t="str">
        <v xml:space="preserve">0 | </v>
      </c>
      <c r="DQ366" cm="1">
        <f t="array" ref="DQ366:DT366">TRANSPOSE(_xlfn._xlws.SORT(_xlfn._xlws.FILTER(irrigation[irrigation_level],irrigation[experiment_ID]=A366)))</f>
        <v>0</v>
      </c>
      <c r="DR366">
        <v>0</v>
      </c>
      <c r="DS366">
        <v>0</v>
      </c>
      <c r="DT366" t="str">
        <v/>
      </c>
    </row>
    <row r="367" spans="2:124" x14ac:dyDescent="0.25">
      <c r="B367" t="str" cm="1">
        <f t="array" ref="B367:E367">TRANSPOSE(_xlfn._xlws.SORT(_xlfn._xlws.FILTER(irrigation[irrigation_level]&amp;" | "&amp;irrigation[irrigation_level_name],irrigation[experiment_ID]=A367)))</f>
        <v xml:space="preserve"> | </v>
      </c>
      <c r="C367" t="str">
        <v xml:space="preserve">0 | </v>
      </c>
      <c r="D367" t="str">
        <v xml:space="preserve">0 | </v>
      </c>
      <c r="E367" t="str">
        <v xml:space="preserve">0 | </v>
      </c>
      <c r="DQ367" cm="1">
        <f t="array" ref="DQ367:DT367">TRANSPOSE(_xlfn._xlws.SORT(_xlfn._xlws.FILTER(irrigation[irrigation_level],irrigation[experiment_ID]=A367)))</f>
        <v>0</v>
      </c>
      <c r="DR367">
        <v>0</v>
      </c>
      <c r="DS367">
        <v>0</v>
      </c>
      <c r="DT367" t="str">
        <v/>
      </c>
    </row>
    <row r="368" spans="2:124" x14ac:dyDescent="0.25">
      <c r="B368" t="str" cm="1">
        <f t="array" ref="B368:E368">TRANSPOSE(_xlfn._xlws.SORT(_xlfn._xlws.FILTER(irrigation[irrigation_level]&amp;" | "&amp;irrigation[irrigation_level_name],irrigation[experiment_ID]=A368)))</f>
        <v xml:space="preserve"> | </v>
      </c>
      <c r="C368" t="str">
        <v xml:space="preserve">0 | </v>
      </c>
      <c r="D368" t="str">
        <v xml:space="preserve">0 | </v>
      </c>
      <c r="E368" t="str">
        <v xml:space="preserve">0 | </v>
      </c>
      <c r="DQ368" cm="1">
        <f t="array" ref="DQ368:DT368">TRANSPOSE(_xlfn._xlws.SORT(_xlfn._xlws.FILTER(irrigation[irrigation_level],irrigation[experiment_ID]=A368)))</f>
        <v>0</v>
      </c>
      <c r="DR368">
        <v>0</v>
      </c>
      <c r="DS368">
        <v>0</v>
      </c>
      <c r="DT368" t="str">
        <v/>
      </c>
    </row>
    <row r="369" spans="2:124" x14ac:dyDescent="0.25">
      <c r="B369" t="str" cm="1">
        <f t="array" ref="B369:E369">TRANSPOSE(_xlfn._xlws.SORT(_xlfn._xlws.FILTER(irrigation[irrigation_level]&amp;" | "&amp;irrigation[irrigation_level_name],irrigation[experiment_ID]=A369)))</f>
        <v xml:space="preserve"> | </v>
      </c>
      <c r="C369" t="str">
        <v xml:space="preserve">0 | </v>
      </c>
      <c r="D369" t="str">
        <v xml:space="preserve">0 | </v>
      </c>
      <c r="E369" t="str">
        <v xml:space="preserve">0 | </v>
      </c>
      <c r="DQ369" cm="1">
        <f t="array" ref="DQ369:DT369">TRANSPOSE(_xlfn._xlws.SORT(_xlfn._xlws.FILTER(irrigation[irrigation_level],irrigation[experiment_ID]=A369)))</f>
        <v>0</v>
      </c>
      <c r="DR369">
        <v>0</v>
      </c>
      <c r="DS369">
        <v>0</v>
      </c>
      <c r="DT369" t="str">
        <v/>
      </c>
    </row>
    <row r="370" spans="2:124" x14ac:dyDescent="0.25">
      <c r="B370" t="str" cm="1">
        <f t="array" ref="B370:E370">TRANSPOSE(_xlfn._xlws.SORT(_xlfn._xlws.FILTER(irrigation[irrigation_level]&amp;" | "&amp;irrigation[irrigation_level_name],irrigation[experiment_ID]=A370)))</f>
        <v xml:space="preserve"> | </v>
      </c>
      <c r="C370" t="str">
        <v xml:space="preserve">0 | </v>
      </c>
      <c r="D370" t="str">
        <v xml:space="preserve">0 | </v>
      </c>
      <c r="E370" t="str">
        <v xml:space="preserve">0 | </v>
      </c>
      <c r="DQ370" cm="1">
        <f t="array" ref="DQ370:DT370">TRANSPOSE(_xlfn._xlws.SORT(_xlfn._xlws.FILTER(irrigation[irrigation_level],irrigation[experiment_ID]=A370)))</f>
        <v>0</v>
      </c>
      <c r="DR370">
        <v>0</v>
      </c>
      <c r="DS370">
        <v>0</v>
      </c>
      <c r="DT370" t="str">
        <v/>
      </c>
    </row>
    <row r="371" spans="2:124" x14ac:dyDescent="0.25">
      <c r="B371" t="str" cm="1">
        <f t="array" ref="B371:E371">TRANSPOSE(_xlfn._xlws.SORT(_xlfn._xlws.FILTER(irrigation[irrigation_level]&amp;" | "&amp;irrigation[irrigation_level_name],irrigation[experiment_ID]=A371)))</f>
        <v xml:space="preserve"> | </v>
      </c>
      <c r="C371" t="str">
        <v xml:space="preserve">0 | </v>
      </c>
      <c r="D371" t="str">
        <v xml:space="preserve">0 | </v>
      </c>
      <c r="E371" t="str">
        <v xml:space="preserve">0 | </v>
      </c>
      <c r="DQ371" cm="1">
        <f t="array" ref="DQ371:DT371">TRANSPOSE(_xlfn._xlws.SORT(_xlfn._xlws.FILTER(irrigation[irrigation_level],irrigation[experiment_ID]=A371)))</f>
        <v>0</v>
      </c>
      <c r="DR371">
        <v>0</v>
      </c>
      <c r="DS371">
        <v>0</v>
      </c>
      <c r="DT371" t="str">
        <v/>
      </c>
    </row>
    <row r="372" spans="2:124" x14ac:dyDescent="0.25">
      <c r="B372" t="str" cm="1">
        <f t="array" ref="B372:E372">TRANSPOSE(_xlfn._xlws.SORT(_xlfn._xlws.FILTER(irrigation[irrigation_level]&amp;" | "&amp;irrigation[irrigation_level_name],irrigation[experiment_ID]=A372)))</f>
        <v xml:space="preserve"> | </v>
      </c>
      <c r="C372" t="str">
        <v xml:space="preserve">0 | </v>
      </c>
      <c r="D372" t="str">
        <v xml:space="preserve">0 | </v>
      </c>
      <c r="E372" t="str">
        <v xml:space="preserve">0 | </v>
      </c>
      <c r="DQ372" cm="1">
        <f t="array" ref="DQ372:DT372">TRANSPOSE(_xlfn._xlws.SORT(_xlfn._xlws.FILTER(irrigation[irrigation_level],irrigation[experiment_ID]=A372)))</f>
        <v>0</v>
      </c>
      <c r="DR372">
        <v>0</v>
      </c>
      <c r="DS372">
        <v>0</v>
      </c>
      <c r="DT372" t="str">
        <v/>
      </c>
    </row>
    <row r="373" spans="2:124" x14ac:dyDescent="0.25">
      <c r="B373" t="str" cm="1">
        <f t="array" ref="B373:E373">TRANSPOSE(_xlfn._xlws.SORT(_xlfn._xlws.FILTER(irrigation[irrigation_level]&amp;" | "&amp;irrigation[irrigation_level_name],irrigation[experiment_ID]=A373)))</f>
        <v xml:space="preserve"> | </v>
      </c>
      <c r="C373" t="str">
        <v xml:space="preserve">0 | </v>
      </c>
      <c r="D373" t="str">
        <v xml:space="preserve">0 | </v>
      </c>
      <c r="E373" t="str">
        <v xml:space="preserve">0 | </v>
      </c>
      <c r="DQ373" cm="1">
        <f t="array" ref="DQ373:DT373">TRANSPOSE(_xlfn._xlws.SORT(_xlfn._xlws.FILTER(irrigation[irrigation_level],irrigation[experiment_ID]=A373)))</f>
        <v>0</v>
      </c>
      <c r="DR373">
        <v>0</v>
      </c>
      <c r="DS373">
        <v>0</v>
      </c>
      <c r="DT373" t="str">
        <v/>
      </c>
    </row>
    <row r="374" spans="2:124" x14ac:dyDescent="0.25">
      <c r="B374" t="str" cm="1">
        <f t="array" ref="B374:E374">TRANSPOSE(_xlfn._xlws.SORT(_xlfn._xlws.FILTER(irrigation[irrigation_level]&amp;" | "&amp;irrigation[irrigation_level_name],irrigation[experiment_ID]=A374)))</f>
        <v xml:space="preserve"> | </v>
      </c>
      <c r="C374" t="str">
        <v xml:space="preserve">0 | </v>
      </c>
      <c r="D374" t="str">
        <v xml:space="preserve">0 | </v>
      </c>
      <c r="E374" t="str">
        <v xml:space="preserve">0 | </v>
      </c>
      <c r="DQ374" cm="1">
        <f t="array" ref="DQ374:DT374">TRANSPOSE(_xlfn._xlws.SORT(_xlfn._xlws.FILTER(irrigation[irrigation_level],irrigation[experiment_ID]=A374)))</f>
        <v>0</v>
      </c>
      <c r="DR374">
        <v>0</v>
      </c>
      <c r="DS374">
        <v>0</v>
      </c>
      <c r="DT374" t="str">
        <v/>
      </c>
    </row>
    <row r="375" spans="2:124" x14ac:dyDescent="0.25">
      <c r="B375" t="str" cm="1">
        <f t="array" ref="B375:E375">TRANSPOSE(_xlfn._xlws.SORT(_xlfn._xlws.FILTER(irrigation[irrigation_level]&amp;" | "&amp;irrigation[irrigation_level_name],irrigation[experiment_ID]=A375)))</f>
        <v xml:space="preserve"> | </v>
      </c>
      <c r="C375" t="str">
        <v xml:space="preserve">0 | </v>
      </c>
      <c r="D375" t="str">
        <v xml:space="preserve">0 | </v>
      </c>
      <c r="E375" t="str">
        <v xml:space="preserve">0 | </v>
      </c>
      <c r="DQ375" cm="1">
        <f t="array" ref="DQ375:DT375">TRANSPOSE(_xlfn._xlws.SORT(_xlfn._xlws.FILTER(irrigation[irrigation_level],irrigation[experiment_ID]=A375)))</f>
        <v>0</v>
      </c>
      <c r="DR375">
        <v>0</v>
      </c>
      <c r="DS375">
        <v>0</v>
      </c>
      <c r="DT375" t="str">
        <v/>
      </c>
    </row>
    <row r="376" spans="2:124" x14ac:dyDescent="0.25">
      <c r="B376" t="str" cm="1">
        <f t="array" ref="B376:E376">TRANSPOSE(_xlfn._xlws.SORT(_xlfn._xlws.FILTER(irrigation[irrigation_level]&amp;" | "&amp;irrigation[irrigation_level_name],irrigation[experiment_ID]=A376)))</f>
        <v xml:space="preserve"> | </v>
      </c>
      <c r="C376" t="str">
        <v xml:space="preserve">0 | </v>
      </c>
      <c r="D376" t="str">
        <v xml:space="preserve">0 | </v>
      </c>
      <c r="E376" t="str">
        <v xml:space="preserve">0 | </v>
      </c>
      <c r="DQ376" cm="1">
        <f t="array" ref="DQ376:DT376">TRANSPOSE(_xlfn._xlws.SORT(_xlfn._xlws.FILTER(irrigation[irrigation_level],irrigation[experiment_ID]=A376)))</f>
        <v>0</v>
      </c>
      <c r="DR376">
        <v>0</v>
      </c>
      <c r="DS376">
        <v>0</v>
      </c>
      <c r="DT376" t="str">
        <v/>
      </c>
    </row>
    <row r="377" spans="2:124" x14ac:dyDescent="0.25">
      <c r="B377" t="str" cm="1">
        <f t="array" ref="B377:E377">TRANSPOSE(_xlfn._xlws.SORT(_xlfn._xlws.FILTER(irrigation[irrigation_level]&amp;" | "&amp;irrigation[irrigation_level_name],irrigation[experiment_ID]=A377)))</f>
        <v xml:space="preserve"> | </v>
      </c>
      <c r="C377" t="str">
        <v xml:space="preserve">0 | </v>
      </c>
      <c r="D377" t="str">
        <v xml:space="preserve">0 | </v>
      </c>
      <c r="E377" t="str">
        <v xml:space="preserve">0 | </v>
      </c>
      <c r="DQ377" cm="1">
        <f t="array" ref="DQ377:DT377">TRANSPOSE(_xlfn._xlws.SORT(_xlfn._xlws.FILTER(irrigation[irrigation_level],irrigation[experiment_ID]=A377)))</f>
        <v>0</v>
      </c>
      <c r="DR377">
        <v>0</v>
      </c>
      <c r="DS377">
        <v>0</v>
      </c>
      <c r="DT377" t="str">
        <v/>
      </c>
    </row>
    <row r="378" spans="2:124" x14ac:dyDescent="0.25">
      <c r="B378" t="str" cm="1">
        <f t="array" ref="B378:E378">TRANSPOSE(_xlfn._xlws.SORT(_xlfn._xlws.FILTER(irrigation[irrigation_level]&amp;" | "&amp;irrigation[irrigation_level_name],irrigation[experiment_ID]=A378)))</f>
        <v xml:space="preserve"> | </v>
      </c>
      <c r="C378" t="str">
        <v xml:space="preserve">0 | </v>
      </c>
      <c r="D378" t="str">
        <v xml:space="preserve">0 | </v>
      </c>
      <c r="E378" t="str">
        <v xml:space="preserve">0 | </v>
      </c>
      <c r="DQ378" cm="1">
        <f t="array" ref="DQ378:DT378">TRANSPOSE(_xlfn._xlws.SORT(_xlfn._xlws.FILTER(irrigation[irrigation_level],irrigation[experiment_ID]=A378)))</f>
        <v>0</v>
      </c>
      <c r="DR378">
        <v>0</v>
      </c>
      <c r="DS378">
        <v>0</v>
      </c>
      <c r="DT378" t="str">
        <v/>
      </c>
    </row>
    <row r="379" spans="2:124" x14ac:dyDescent="0.25">
      <c r="B379" t="str" cm="1">
        <f t="array" ref="B379:E379">TRANSPOSE(_xlfn._xlws.SORT(_xlfn._xlws.FILTER(irrigation[irrigation_level]&amp;" | "&amp;irrigation[irrigation_level_name],irrigation[experiment_ID]=A379)))</f>
        <v xml:space="preserve"> | </v>
      </c>
      <c r="C379" t="str">
        <v xml:space="preserve">0 | </v>
      </c>
      <c r="D379" t="str">
        <v xml:space="preserve">0 | </v>
      </c>
      <c r="E379" t="str">
        <v xml:space="preserve">0 | </v>
      </c>
      <c r="DQ379" cm="1">
        <f t="array" ref="DQ379:DT379">TRANSPOSE(_xlfn._xlws.SORT(_xlfn._xlws.FILTER(irrigation[irrigation_level],irrigation[experiment_ID]=A379)))</f>
        <v>0</v>
      </c>
      <c r="DR379">
        <v>0</v>
      </c>
      <c r="DS379">
        <v>0</v>
      </c>
      <c r="DT379" t="str">
        <v/>
      </c>
    </row>
    <row r="380" spans="2:124" x14ac:dyDescent="0.25">
      <c r="B380" t="str" cm="1">
        <f t="array" ref="B380:E380">TRANSPOSE(_xlfn._xlws.SORT(_xlfn._xlws.FILTER(irrigation[irrigation_level]&amp;" | "&amp;irrigation[irrigation_level_name],irrigation[experiment_ID]=A380)))</f>
        <v xml:space="preserve"> | </v>
      </c>
      <c r="C380" t="str">
        <v xml:space="preserve">0 | </v>
      </c>
      <c r="D380" t="str">
        <v xml:space="preserve">0 | </v>
      </c>
      <c r="E380" t="str">
        <v xml:space="preserve">0 | </v>
      </c>
      <c r="DQ380" cm="1">
        <f t="array" ref="DQ380:DT380">TRANSPOSE(_xlfn._xlws.SORT(_xlfn._xlws.FILTER(irrigation[irrigation_level],irrigation[experiment_ID]=A380)))</f>
        <v>0</v>
      </c>
      <c r="DR380">
        <v>0</v>
      </c>
      <c r="DS380">
        <v>0</v>
      </c>
      <c r="DT380" t="str">
        <v/>
      </c>
    </row>
    <row r="381" spans="2:124" x14ac:dyDescent="0.25">
      <c r="B381" t="str" cm="1">
        <f t="array" ref="B381:E381">TRANSPOSE(_xlfn._xlws.SORT(_xlfn._xlws.FILTER(irrigation[irrigation_level]&amp;" | "&amp;irrigation[irrigation_level_name],irrigation[experiment_ID]=A381)))</f>
        <v xml:space="preserve"> | </v>
      </c>
      <c r="C381" t="str">
        <v xml:space="preserve">0 | </v>
      </c>
      <c r="D381" t="str">
        <v xml:space="preserve">0 | </v>
      </c>
      <c r="E381" t="str">
        <v xml:space="preserve">0 | </v>
      </c>
      <c r="DQ381" cm="1">
        <f t="array" ref="DQ381:DT381">TRANSPOSE(_xlfn._xlws.SORT(_xlfn._xlws.FILTER(irrigation[irrigation_level],irrigation[experiment_ID]=A381)))</f>
        <v>0</v>
      </c>
      <c r="DR381">
        <v>0</v>
      </c>
      <c r="DS381">
        <v>0</v>
      </c>
      <c r="DT381" t="str">
        <v/>
      </c>
    </row>
    <row r="382" spans="2:124" x14ac:dyDescent="0.25">
      <c r="B382" t="str" cm="1">
        <f t="array" ref="B382:E382">TRANSPOSE(_xlfn._xlws.SORT(_xlfn._xlws.FILTER(irrigation[irrigation_level]&amp;" | "&amp;irrigation[irrigation_level_name],irrigation[experiment_ID]=A382)))</f>
        <v xml:space="preserve"> | </v>
      </c>
      <c r="C382" t="str">
        <v xml:space="preserve">0 | </v>
      </c>
      <c r="D382" t="str">
        <v xml:space="preserve">0 | </v>
      </c>
      <c r="E382" t="str">
        <v xml:space="preserve">0 | </v>
      </c>
      <c r="DQ382" cm="1">
        <f t="array" ref="DQ382:DT382">TRANSPOSE(_xlfn._xlws.SORT(_xlfn._xlws.FILTER(irrigation[irrigation_level],irrigation[experiment_ID]=A382)))</f>
        <v>0</v>
      </c>
      <c r="DR382">
        <v>0</v>
      </c>
      <c r="DS382">
        <v>0</v>
      </c>
      <c r="DT382" t="str">
        <v/>
      </c>
    </row>
    <row r="383" spans="2:124" x14ac:dyDescent="0.25">
      <c r="B383" t="str" cm="1">
        <f t="array" ref="B383:E383">TRANSPOSE(_xlfn._xlws.SORT(_xlfn._xlws.FILTER(irrigation[irrigation_level]&amp;" | "&amp;irrigation[irrigation_level_name],irrigation[experiment_ID]=A383)))</f>
        <v xml:space="preserve"> | </v>
      </c>
      <c r="C383" t="str">
        <v xml:space="preserve">0 | </v>
      </c>
      <c r="D383" t="str">
        <v xml:space="preserve">0 | </v>
      </c>
      <c r="E383" t="str">
        <v xml:space="preserve">0 | </v>
      </c>
      <c r="DQ383" cm="1">
        <f t="array" ref="DQ383:DT383">TRANSPOSE(_xlfn._xlws.SORT(_xlfn._xlws.FILTER(irrigation[irrigation_level],irrigation[experiment_ID]=A383)))</f>
        <v>0</v>
      </c>
      <c r="DR383">
        <v>0</v>
      </c>
      <c r="DS383">
        <v>0</v>
      </c>
      <c r="DT383" t="str">
        <v/>
      </c>
    </row>
    <row r="384" spans="2:124" x14ac:dyDescent="0.25">
      <c r="B384" t="str" cm="1">
        <f t="array" ref="B384:E384">TRANSPOSE(_xlfn._xlws.SORT(_xlfn._xlws.FILTER(irrigation[irrigation_level]&amp;" | "&amp;irrigation[irrigation_level_name],irrigation[experiment_ID]=A384)))</f>
        <v xml:space="preserve"> | </v>
      </c>
      <c r="C384" t="str">
        <v xml:space="preserve">0 | </v>
      </c>
      <c r="D384" t="str">
        <v xml:space="preserve">0 | </v>
      </c>
      <c r="E384" t="str">
        <v xml:space="preserve">0 | </v>
      </c>
      <c r="DQ384" cm="1">
        <f t="array" ref="DQ384:DT384">TRANSPOSE(_xlfn._xlws.SORT(_xlfn._xlws.FILTER(irrigation[irrigation_level],irrigation[experiment_ID]=A384)))</f>
        <v>0</v>
      </c>
      <c r="DR384">
        <v>0</v>
      </c>
      <c r="DS384">
        <v>0</v>
      </c>
      <c r="DT384" t="str">
        <v/>
      </c>
    </row>
    <row r="385" spans="2:124" x14ac:dyDescent="0.25">
      <c r="B385" t="str" cm="1">
        <f t="array" ref="B385:E385">TRANSPOSE(_xlfn._xlws.SORT(_xlfn._xlws.FILTER(irrigation[irrigation_level]&amp;" | "&amp;irrigation[irrigation_level_name],irrigation[experiment_ID]=A385)))</f>
        <v xml:space="preserve"> | </v>
      </c>
      <c r="C385" t="str">
        <v xml:space="preserve">0 | </v>
      </c>
      <c r="D385" t="str">
        <v xml:space="preserve">0 | </v>
      </c>
      <c r="E385" t="str">
        <v xml:space="preserve">0 | </v>
      </c>
      <c r="DQ385" cm="1">
        <f t="array" ref="DQ385:DT385">TRANSPOSE(_xlfn._xlws.SORT(_xlfn._xlws.FILTER(irrigation[irrigation_level],irrigation[experiment_ID]=A385)))</f>
        <v>0</v>
      </c>
      <c r="DR385">
        <v>0</v>
      </c>
      <c r="DS385">
        <v>0</v>
      </c>
      <c r="DT385" t="str">
        <v/>
      </c>
    </row>
    <row r="386" spans="2:124" x14ac:dyDescent="0.25">
      <c r="B386" t="str" cm="1">
        <f t="array" ref="B386:E386">TRANSPOSE(_xlfn._xlws.SORT(_xlfn._xlws.FILTER(irrigation[irrigation_level]&amp;" | "&amp;irrigation[irrigation_level_name],irrigation[experiment_ID]=A386)))</f>
        <v xml:space="preserve"> | </v>
      </c>
      <c r="C386" t="str">
        <v xml:space="preserve">0 | </v>
      </c>
      <c r="D386" t="str">
        <v xml:space="preserve">0 | </v>
      </c>
      <c r="E386" t="str">
        <v xml:space="preserve">0 | </v>
      </c>
      <c r="DQ386" cm="1">
        <f t="array" ref="DQ386:DT386">TRANSPOSE(_xlfn._xlws.SORT(_xlfn._xlws.FILTER(irrigation[irrigation_level],irrigation[experiment_ID]=A386)))</f>
        <v>0</v>
      </c>
      <c r="DR386">
        <v>0</v>
      </c>
      <c r="DS386">
        <v>0</v>
      </c>
      <c r="DT386" t="str">
        <v/>
      </c>
    </row>
    <row r="387" spans="2:124" x14ac:dyDescent="0.25">
      <c r="B387" t="str" cm="1">
        <f t="array" ref="B387:E387">TRANSPOSE(_xlfn._xlws.SORT(_xlfn._xlws.FILTER(irrigation[irrigation_level]&amp;" | "&amp;irrigation[irrigation_level_name],irrigation[experiment_ID]=A387)))</f>
        <v xml:space="preserve"> | </v>
      </c>
      <c r="C387" t="str">
        <v xml:space="preserve">0 | </v>
      </c>
      <c r="D387" t="str">
        <v xml:space="preserve">0 | </v>
      </c>
      <c r="E387" t="str">
        <v xml:space="preserve">0 | </v>
      </c>
      <c r="DQ387" cm="1">
        <f t="array" ref="DQ387:DT387">TRANSPOSE(_xlfn._xlws.SORT(_xlfn._xlws.FILTER(irrigation[irrigation_level],irrigation[experiment_ID]=A387)))</f>
        <v>0</v>
      </c>
      <c r="DR387">
        <v>0</v>
      </c>
      <c r="DS387">
        <v>0</v>
      </c>
      <c r="DT387" t="str">
        <v/>
      </c>
    </row>
    <row r="388" spans="2:124" x14ac:dyDescent="0.25">
      <c r="B388" t="str" cm="1">
        <f t="array" ref="B388:E388">TRANSPOSE(_xlfn._xlws.SORT(_xlfn._xlws.FILTER(irrigation[irrigation_level]&amp;" | "&amp;irrigation[irrigation_level_name],irrigation[experiment_ID]=A388)))</f>
        <v xml:space="preserve"> | </v>
      </c>
      <c r="C388" t="str">
        <v xml:space="preserve">0 | </v>
      </c>
      <c r="D388" t="str">
        <v xml:space="preserve">0 | </v>
      </c>
      <c r="E388" t="str">
        <v xml:space="preserve">0 | </v>
      </c>
      <c r="DQ388" cm="1">
        <f t="array" ref="DQ388:DT388">TRANSPOSE(_xlfn._xlws.SORT(_xlfn._xlws.FILTER(irrigation[irrigation_level],irrigation[experiment_ID]=A388)))</f>
        <v>0</v>
      </c>
      <c r="DR388">
        <v>0</v>
      </c>
      <c r="DS388">
        <v>0</v>
      </c>
      <c r="DT388" t="str">
        <v/>
      </c>
    </row>
    <row r="389" spans="2:124" x14ac:dyDescent="0.25">
      <c r="B389" t="str" cm="1">
        <f t="array" ref="B389:E389">TRANSPOSE(_xlfn._xlws.SORT(_xlfn._xlws.FILTER(irrigation[irrigation_level]&amp;" | "&amp;irrigation[irrigation_level_name],irrigation[experiment_ID]=A389)))</f>
        <v xml:space="preserve"> | </v>
      </c>
      <c r="C389" t="str">
        <v xml:space="preserve">0 | </v>
      </c>
      <c r="D389" t="str">
        <v xml:space="preserve">0 | </v>
      </c>
      <c r="E389" t="str">
        <v xml:space="preserve">0 | </v>
      </c>
      <c r="DQ389" cm="1">
        <f t="array" ref="DQ389:DT389">TRANSPOSE(_xlfn._xlws.SORT(_xlfn._xlws.FILTER(irrigation[irrigation_level],irrigation[experiment_ID]=A389)))</f>
        <v>0</v>
      </c>
      <c r="DR389">
        <v>0</v>
      </c>
      <c r="DS389">
        <v>0</v>
      </c>
      <c r="DT389" t="str">
        <v/>
      </c>
    </row>
    <row r="390" spans="2:124" x14ac:dyDescent="0.25">
      <c r="B390" t="str" cm="1">
        <f t="array" ref="B390:E390">TRANSPOSE(_xlfn._xlws.SORT(_xlfn._xlws.FILTER(irrigation[irrigation_level]&amp;" | "&amp;irrigation[irrigation_level_name],irrigation[experiment_ID]=A390)))</f>
        <v xml:space="preserve"> | </v>
      </c>
      <c r="C390" t="str">
        <v xml:space="preserve">0 | </v>
      </c>
      <c r="D390" t="str">
        <v xml:space="preserve">0 | </v>
      </c>
      <c r="E390" t="str">
        <v xml:space="preserve">0 | </v>
      </c>
      <c r="DQ390" cm="1">
        <f t="array" ref="DQ390:DT390">TRANSPOSE(_xlfn._xlws.SORT(_xlfn._xlws.FILTER(irrigation[irrigation_level],irrigation[experiment_ID]=A390)))</f>
        <v>0</v>
      </c>
      <c r="DR390">
        <v>0</v>
      </c>
      <c r="DS390">
        <v>0</v>
      </c>
      <c r="DT390" t="str">
        <v/>
      </c>
    </row>
    <row r="391" spans="2:124" x14ac:dyDescent="0.25">
      <c r="B391" t="str" cm="1">
        <f t="array" ref="B391:E391">TRANSPOSE(_xlfn._xlws.SORT(_xlfn._xlws.FILTER(irrigation[irrigation_level]&amp;" | "&amp;irrigation[irrigation_level_name],irrigation[experiment_ID]=A391)))</f>
        <v xml:space="preserve"> | </v>
      </c>
      <c r="C391" t="str">
        <v xml:space="preserve">0 | </v>
      </c>
      <c r="D391" t="str">
        <v xml:space="preserve">0 | </v>
      </c>
      <c r="E391" t="str">
        <v xml:space="preserve">0 | </v>
      </c>
      <c r="DQ391" cm="1">
        <f t="array" ref="DQ391:DT391">TRANSPOSE(_xlfn._xlws.SORT(_xlfn._xlws.FILTER(irrigation[irrigation_level],irrigation[experiment_ID]=A391)))</f>
        <v>0</v>
      </c>
      <c r="DR391">
        <v>0</v>
      </c>
      <c r="DS391">
        <v>0</v>
      </c>
      <c r="DT391" t="str">
        <v/>
      </c>
    </row>
    <row r="392" spans="2:124" x14ac:dyDescent="0.25">
      <c r="B392" t="str" cm="1">
        <f t="array" ref="B392:E392">TRANSPOSE(_xlfn._xlws.SORT(_xlfn._xlws.FILTER(irrigation[irrigation_level]&amp;" | "&amp;irrigation[irrigation_level_name],irrigation[experiment_ID]=A392)))</f>
        <v xml:space="preserve"> | </v>
      </c>
      <c r="C392" t="str">
        <v xml:space="preserve">0 | </v>
      </c>
      <c r="D392" t="str">
        <v xml:space="preserve">0 | </v>
      </c>
      <c r="E392" t="str">
        <v xml:space="preserve">0 | </v>
      </c>
      <c r="DQ392" cm="1">
        <f t="array" ref="DQ392:DT392">TRANSPOSE(_xlfn._xlws.SORT(_xlfn._xlws.FILTER(irrigation[irrigation_level],irrigation[experiment_ID]=A392)))</f>
        <v>0</v>
      </c>
      <c r="DR392">
        <v>0</v>
      </c>
      <c r="DS392">
        <v>0</v>
      </c>
      <c r="DT392" t="str">
        <v/>
      </c>
    </row>
    <row r="393" spans="2:124" x14ac:dyDescent="0.25">
      <c r="B393" t="str" cm="1">
        <f t="array" ref="B393:E393">TRANSPOSE(_xlfn._xlws.SORT(_xlfn._xlws.FILTER(irrigation[irrigation_level]&amp;" | "&amp;irrigation[irrigation_level_name],irrigation[experiment_ID]=A393)))</f>
        <v xml:space="preserve"> | </v>
      </c>
      <c r="C393" t="str">
        <v xml:space="preserve">0 | </v>
      </c>
      <c r="D393" t="str">
        <v xml:space="preserve">0 | </v>
      </c>
      <c r="E393" t="str">
        <v xml:space="preserve">0 | </v>
      </c>
      <c r="DQ393" cm="1">
        <f t="array" ref="DQ393:DT393">TRANSPOSE(_xlfn._xlws.SORT(_xlfn._xlws.FILTER(irrigation[irrigation_level],irrigation[experiment_ID]=A393)))</f>
        <v>0</v>
      </c>
      <c r="DR393">
        <v>0</v>
      </c>
      <c r="DS393">
        <v>0</v>
      </c>
      <c r="DT393" t="str">
        <v/>
      </c>
    </row>
    <row r="394" spans="2:124" x14ac:dyDescent="0.25">
      <c r="B394" t="str" cm="1">
        <f t="array" ref="B394:E394">TRANSPOSE(_xlfn._xlws.SORT(_xlfn._xlws.FILTER(irrigation[irrigation_level]&amp;" | "&amp;irrigation[irrigation_level_name],irrigation[experiment_ID]=A394)))</f>
        <v xml:space="preserve"> | </v>
      </c>
      <c r="C394" t="str">
        <v xml:space="preserve">0 | </v>
      </c>
      <c r="D394" t="str">
        <v xml:space="preserve">0 | </v>
      </c>
      <c r="E394" t="str">
        <v xml:space="preserve">0 | </v>
      </c>
      <c r="DQ394" cm="1">
        <f t="array" ref="DQ394:DT394">TRANSPOSE(_xlfn._xlws.SORT(_xlfn._xlws.FILTER(irrigation[irrigation_level],irrigation[experiment_ID]=A394)))</f>
        <v>0</v>
      </c>
      <c r="DR394">
        <v>0</v>
      </c>
      <c r="DS394">
        <v>0</v>
      </c>
      <c r="DT394" t="str">
        <v/>
      </c>
    </row>
    <row r="395" spans="2:124" x14ac:dyDescent="0.25">
      <c r="B395" t="str" cm="1">
        <f t="array" ref="B395:E395">TRANSPOSE(_xlfn._xlws.SORT(_xlfn._xlws.FILTER(irrigation[irrigation_level]&amp;" | "&amp;irrigation[irrigation_level_name],irrigation[experiment_ID]=A395)))</f>
        <v xml:space="preserve"> | </v>
      </c>
      <c r="C395" t="str">
        <v xml:space="preserve">0 | </v>
      </c>
      <c r="D395" t="str">
        <v xml:space="preserve">0 | </v>
      </c>
      <c r="E395" t="str">
        <v xml:space="preserve">0 | </v>
      </c>
      <c r="DQ395" cm="1">
        <f t="array" ref="DQ395:DT395">TRANSPOSE(_xlfn._xlws.SORT(_xlfn._xlws.FILTER(irrigation[irrigation_level],irrigation[experiment_ID]=A395)))</f>
        <v>0</v>
      </c>
      <c r="DR395">
        <v>0</v>
      </c>
      <c r="DS395">
        <v>0</v>
      </c>
      <c r="DT395" t="str">
        <v/>
      </c>
    </row>
    <row r="396" spans="2:124" x14ac:dyDescent="0.25">
      <c r="B396" t="str" cm="1">
        <f t="array" ref="B396:E396">TRANSPOSE(_xlfn._xlws.SORT(_xlfn._xlws.FILTER(irrigation[irrigation_level]&amp;" | "&amp;irrigation[irrigation_level_name],irrigation[experiment_ID]=A396)))</f>
        <v xml:space="preserve"> | </v>
      </c>
      <c r="C396" t="str">
        <v xml:space="preserve">0 | </v>
      </c>
      <c r="D396" t="str">
        <v xml:space="preserve">0 | </v>
      </c>
      <c r="E396" t="str">
        <v xml:space="preserve">0 | </v>
      </c>
      <c r="DQ396" cm="1">
        <f t="array" ref="DQ396:DT396">TRANSPOSE(_xlfn._xlws.SORT(_xlfn._xlws.FILTER(irrigation[irrigation_level],irrigation[experiment_ID]=A396)))</f>
        <v>0</v>
      </c>
      <c r="DR396">
        <v>0</v>
      </c>
      <c r="DS396">
        <v>0</v>
      </c>
      <c r="DT396" t="str">
        <v/>
      </c>
    </row>
    <row r="397" spans="2:124" x14ac:dyDescent="0.25">
      <c r="B397" t="str" cm="1">
        <f t="array" ref="B397:E397">TRANSPOSE(_xlfn._xlws.SORT(_xlfn._xlws.FILTER(irrigation[irrigation_level]&amp;" | "&amp;irrigation[irrigation_level_name],irrigation[experiment_ID]=A397)))</f>
        <v xml:space="preserve"> | </v>
      </c>
      <c r="C397" t="str">
        <v xml:space="preserve">0 | </v>
      </c>
      <c r="D397" t="str">
        <v xml:space="preserve">0 | </v>
      </c>
      <c r="E397" t="str">
        <v xml:space="preserve">0 | </v>
      </c>
      <c r="DQ397" cm="1">
        <f t="array" ref="DQ397:DT397">TRANSPOSE(_xlfn._xlws.SORT(_xlfn._xlws.FILTER(irrigation[irrigation_level],irrigation[experiment_ID]=A397)))</f>
        <v>0</v>
      </c>
      <c r="DR397">
        <v>0</v>
      </c>
      <c r="DS397">
        <v>0</v>
      </c>
      <c r="DT397" t="str">
        <v/>
      </c>
    </row>
    <row r="398" spans="2:124" x14ac:dyDescent="0.25">
      <c r="B398" t="str" cm="1">
        <f t="array" ref="B398:E398">TRANSPOSE(_xlfn._xlws.SORT(_xlfn._xlws.FILTER(irrigation[irrigation_level]&amp;" | "&amp;irrigation[irrigation_level_name],irrigation[experiment_ID]=A398)))</f>
        <v xml:space="preserve"> | </v>
      </c>
      <c r="C398" t="str">
        <v xml:space="preserve">0 | </v>
      </c>
      <c r="D398" t="str">
        <v xml:space="preserve">0 | </v>
      </c>
      <c r="E398" t="str">
        <v xml:space="preserve">0 | </v>
      </c>
      <c r="DQ398" cm="1">
        <f t="array" ref="DQ398:DT398">TRANSPOSE(_xlfn._xlws.SORT(_xlfn._xlws.FILTER(irrigation[irrigation_level],irrigation[experiment_ID]=A398)))</f>
        <v>0</v>
      </c>
      <c r="DR398">
        <v>0</v>
      </c>
      <c r="DS398">
        <v>0</v>
      </c>
      <c r="DT398" t="str">
        <v/>
      </c>
    </row>
    <row r="399" spans="2:124" x14ac:dyDescent="0.25">
      <c r="B399" t="str" cm="1">
        <f t="array" ref="B399:E399">TRANSPOSE(_xlfn._xlws.SORT(_xlfn._xlws.FILTER(irrigation[irrigation_level]&amp;" | "&amp;irrigation[irrigation_level_name],irrigation[experiment_ID]=A399)))</f>
        <v xml:space="preserve"> | </v>
      </c>
      <c r="C399" t="str">
        <v xml:space="preserve">0 | </v>
      </c>
      <c r="D399" t="str">
        <v xml:space="preserve">0 | </v>
      </c>
      <c r="E399" t="str">
        <v xml:space="preserve">0 | </v>
      </c>
      <c r="DQ399" cm="1">
        <f t="array" ref="DQ399:DT399">TRANSPOSE(_xlfn._xlws.SORT(_xlfn._xlws.FILTER(irrigation[irrigation_level],irrigation[experiment_ID]=A399)))</f>
        <v>0</v>
      </c>
      <c r="DR399">
        <v>0</v>
      </c>
      <c r="DS399">
        <v>0</v>
      </c>
      <c r="DT399" t="str">
        <v/>
      </c>
    </row>
    <row r="400" spans="2:124" x14ac:dyDescent="0.25">
      <c r="B400" t="str" cm="1">
        <f t="array" ref="B400:E400">TRANSPOSE(_xlfn._xlws.SORT(_xlfn._xlws.FILTER(irrigation[irrigation_level]&amp;" | "&amp;irrigation[irrigation_level_name],irrigation[experiment_ID]=A400)))</f>
        <v xml:space="preserve"> | </v>
      </c>
      <c r="C400" t="str">
        <v xml:space="preserve">0 | </v>
      </c>
      <c r="D400" t="str">
        <v xml:space="preserve">0 | </v>
      </c>
      <c r="E400" t="str">
        <v xml:space="preserve">0 | </v>
      </c>
      <c r="DQ400" cm="1">
        <f t="array" ref="DQ400:DT400">TRANSPOSE(_xlfn._xlws.SORT(_xlfn._xlws.FILTER(irrigation[irrigation_level],irrigation[experiment_ID]=A400)))</f>
        <v>0</v>
      </c>
      <c r="DR400">
        <v>0</v>
      </c>
      <c r="DS400">
        <v>0</v>
      </c>
      <c r="DT400" t="str">
        <v/>
      </c>
    </row>
    <row r="401" spans="2:124" x14ac:dyDescent="0.25">
      <c r="B401" t="str" cm="1">
        <f t="array" ref="B401:E401">TRANSPOSE(_xlfn._xlws.SORT(_xlfn._xlws.FILTER(irrigation[irrigation_level]&amp;" | "&amp;irrigation[irrigation_level_name],irrigation[experiment_ID]=A401)))</f>
        <v xml:space="preserve"> | </v>
      </c>
      <c r="C401" t="str">
        <v xml:space="preserve">0 | </v>
      </c>
      <c r="D401" t="str">
        <v xml:space="preserve">0 | </v>
      </c>
      <c r="E401" t="str">
        <v xml:space="preserve">0 | </v>
      </c>
      <c r="DQ401" cm="1">
        <f t="array" ref="DQ401:DT401">TRANSPOSE(_xlfn._xlws.SORT(_xlfn._xlws.FILTER(irrigation[irrigation_level],irrigation[experiment_ID]=A401)))</f>
        <v>0</v>
      </c>
      <c r="DR401">
        <v>0</v>
      </c>
      <c r="DS401">
        <v>0</v>
      </c>
      <c r="DT401" t="str">
        <v/>
      </c>
    </row>
    <row r="402" spans="2:124" x14ac:dyDescent="0.25">
      <c r="B402" t="str" cm="1">
        <f t="array" ref="B402:E402">TRANSPOSE(_xlfn._xlws.SORT(_xlfn._xlws.FILTER(irrigation[irrigation_level]&amp;" | "&amp;irrigation[irrigation_level_name],irrigation[experiment_ID]=A402)))</f>
        <v xml:space="preserve"> | </v>
      </c>
      <c r="C402" t="str">
        <v xml:space="preserve">0 | </v>
      </c>
      <c r="D402" t="str">
        <v xml:space="preserve">0 | </v>
      </c>
      <c r="E402" t="str">
        <v xml:space="preserve">0 | </v>
      </c>
      <c r="DQ402" cm="1">
        <f t="array" ref="DQ402:DT402">TRANSPOSE(_xlfn._xlws.SORT(_xlfn._xlws.FILTER(irrigation[irrigation_level],irrigation[experiment_ID]=A402)))</f>
        <v>0</v>
      </c>
      <c r="DR402">
        <v>0</v>
      </c>
      <c r="DS402">
        <v>0</v>
      </c>
      <c r="DT402" t="str">
        <v/>
      </c>
    </row>
    <row r="403" spans="2:124" x14ac:dyDescent="0.25">
      <c r="B403" t="str" cm="1">
        <f t="array" ref="B403:E403">TRANSPOSE(_xlfn._xlws.SORT(_xlfn._xlws.FILTER(irrigation[irrigation_level]&amp;" | "&amp;irrigation[irrigation_level_name],irrigation[experiment_ID]=A403)))</f>
        <v xml:space="preserve"> | </v>
      </c>
      <c r="C403" t="str">
        <v xml:space="preserve">0 | </v>
      </c>
      <c r="D403" t="str">
        <v xml:space="preserve">0 | </v>
      </c>
      <c r="E403" t="str">
        <v xml:space="preserve">0 | </v>
      </c>
      <c r="DQ403" cm="1">
        <f t="array" ref="DQ403:DT403">TRANSPOSE(_xlfn._xlws.SORT(_xlfn._xlws.FILTER(irrigation[irrigation_level],irrigation[experiment_ID]=A403)))</f>
        <v>0</v>
      </c>
      <c r="DR403">
        <v>0</v>
      </c>
      <c r="DS403">
        <v>0</v>
      </c>
      <c r="DT403" t="str">
        <v/>
      </c>
    </row>
    <row r="404" spans="2:124" x14ac:dyDescent="0.25">
      <c r="B404" t="str" cm="1">
        <f t="array" ref="B404:E404">TRANSPOSE(_xlfn._xlws.SORT(_xlfn._xlws.FILTER(irrigation[irrigation_level]&amp;" | "&amp;irrigation[irrigation_level_name],irrigation[experiment_ID]=A404)))</f>
        <v xml:space="preserve"> | </v>
      </c>
      <c r="C404" t="str">
        <v xml:space="preserve">0 | </v>
      </c>
      <c r="D404" t="str">
        <v xml:space="preserve">0 | </v>
      </c>
      <c r="E404" t="str">
        <v xml:space="preserve">0 | </v>
      </c>
      <c r="DQ404" cm="1">
        <f t="array" ref="DQ404:DT404">TRANSPOSE(_xlfn._xlws.SORT(_xlfn._xlws.FILTER(irrigation[irrigation_level],irrigation[experiment_ID]=A404)))</f>
        <v>0</v>
      </c>
      <c r="DR404">
        <v>0</v>
      </c>
      <c r="DS404">
        <v>0</v>
      </c>
      <c r="DT404" t="str">
        <v/>
      </c>
    </row>
    <row r="405" spans="2:124" x14ac:dyDescent="0.25">
      <c r="B405" t="str" cm="1">
        <f t="array" ref="B405:E405">TRANSPOSE(_xlfn._xlws.SORT(_xlfn._xlws.FILTER(irrigation[irrigation_level]&amp;" | "&amp;irrigation[irrigation_level_name],irrigation[experiment_ID]=A405)))</f>
        <v xml:space="preserve"> | </v>
      </c>
      <c r="C405" t="str">
        <v xml:space="preserve">0 | </v>
      </c>
      <c r="D405" t="str">
        <v xml:space="preserve">0 | </v>
      </c>
      <c r="E405" t="str">
        <v xml:space="preserve">0 | </v>
      </c>
      <c r="DQ405" cm="1">
        <f t="array" ref="DQ405:DT405">TRANSPOSE(_xlfn._xlws.SORT(_xlfn._xlws.FILTER(irrigation[irrigation_level],irrigation[experiment_ID]=A405)))</f>
        <v>0</v>
      </c>
      <c r="DR405">
        <v>0</v>
      </c>
      <c r="DS405">
        <v>0</v>
      </c>
      <c r="DT405" t="str">
        <v/>
      </c>
    </row>
    <row r="406" spans="2:124" x14ac:dyDescent="0.25">
      <c r="B406" t="str" cm="1">
        <f t="array" ref="B406:E406">TRANSPOSE(_xlfn._xlws.SORT(_xlfn._xlws.FILTER(irrigation[irrigation_level]&amp;" | "&amp;irrigation[irrigation_level_name],irrigation[experiment_ID]=A406)))</f>
        <v xml:space="preserve"> | </v>
      </c>
      <c r="C406" t="str">
        <v xml:space="preserve">0 | </v>
      </c>
      <c r="D406" t="str">
        <v xml:space="preserve">0 | </v>
      </c>
      <c r="E406" t="str">
        <v xml:space="preserve">0 | </v>
      </c>
      <c r="DQ406" cm="1">
        <f t="array" ref="DQ406:DT406">TRANSPOSE(_xlfn._xlws.SORT(_xlfn._xlws.FILTER(irrigation[irrigation_level],irrigation[experiment_ID]=A406)))</f>
        <v>0</v>
      </c>
      <c r="DR406">
        <v>0</v>
      </c>
      <c r="DS406">
        <v>0</v>
      </c>
      <c r="DT406" t="str">
        <v/>
      </c>
    </row>
    <row r="407" spans="2:124" x14ac:dyDescent="0.25">
      <c r="B407" t="str" cm="1">
        <f t="array" ref="B407:E407">TRANSPOSE(_xlfn._xlws.SORT(_xlfn._xlws.FILTER(irrigation[irrigation_level]&amp;" | "&amp;irrigation[irrigation_level_name],irrigation[experiment_ID]=A407)))</f>
        <v xml:space="preserve"> | </v>
      </c>
      <c r="C407" t="str">
        <v xml:space="preserve">0 | </v>
      </c>
      <c r="D407" t="str">
        <v xml:space="preserve">0 | </v>
      </c>
      <c r="E407" t="str">
        <v xml:space="preserve">0 | </v>
      </c>
      <c r="DQ407" cm="1">
        <f t="array" ref="DQ407:DT407">TRANSPOSE(_xlfn._xlws.SORT(_xlfn._xlws.FILTER(irrigation[irrigation_level],irrigation[experiment_ID]=A407)))</f>
        <v>0</v>
      </c>
      <c r="DR407">
        <v>0</v>
      </c>
      <c r="DS407">
        <v>0</v>
      </c>
      <c r="DT407" t="str">
        <v/>
      </c>
    </row>
    <row r="408" spans="2:124" x14ac:dyDescent="0.25">
      <c r="B408" t="str" cm="1">
        <f t="array" ref="B408:E408">TRANSPOSE(_xlfn._xlws.SORT(_xlfn._xlws.FILTER(irrigation[irrigation_level]&amp;" | "&amp;irrigation[irrigation_level_name],irrigation[experiment_ID]=A408)))</f>
        <v xml:space="preserve"> | </v>
      </c>
      <c r="C408" t="str">
        <v xml:space="preserve">0 | </v>
      </c>
      <c r="D408" t="str">
        <v xml:space="preserve">0 | </v>
      </c>
      <c r="E408" t="str">
        <v xml:space="preserve">0 | </v>
      </c>
      <c r="DQ408" cm="1">
        <f t="array" ref="DQ408:DT408">TRANSPOSE(_xlfn._xlws.SORT(_xlfn._xlws.FILTER(irrigation[irrigation_level],irrigation[experiment_ID]=A408)))</f>
        <v>0</v>
      </c>
      <c r="DR408">
        <v>0</v>
      </c>
      <c r="DS408">
        <v>0</v>
      </c>
      <c r="DT408" t="str">
        <v/>
      </c>
    </row>
    <row r="409" spans="2:124" x14ac:dyDescent="0.25">
      <c r="B409" t="str" cm="1">
        <f t="array" ref="B409:E409">TRANSPOSE(_xlfn._xlws.SORT(_xlfn._xlws.FILTER(irrigation[irrigation_level]&amp;" | "&amp;irrigation[irrigation_level_name],irrigation[experiment_ID]=A409)))</f>
        <v xml:space="preserve"> | </v>
      </c>
      <c r="C409" t="str">
        <v xml:space="preserve">0 | </v>
      </c>
      <c r="D409" t="str">
        <v xml:space="preserve">0 | </v>
      </c>
      <c r="E409" t="str">
        <v xml:space="preserve">0 | </v>
      </c>
      <c r="DQ409" cm="1">
        <f t="array" ref="DQ409:DT409">TRANSPOSE(_xlfn._xlws.SORT(_xlfn._xlws.FILTER(irrigation[irrigation_level],irrigation[experiment_ID]=A409)))</f>
        <v>0</v>
      </c>
      <c r="DR409">
        <v>0</v>
      </c>
      <c r="DS409">
        <v>0</v>
      </c>
      <c r="DT409" t="str">
        <v/>
      </c>
    </row>
    <row r="410" spans="2:124" x14ac:dyDescent="0.25">
      <c r="B410" t="str" cm="1">
        <f t="array" ref="B410:E410">TRANSPOSE(_xlfn._xlws.SORT(_xlfn._xlws.FILTER(irrigation[irrigation_level]&amp;" | "&amp;irrigation[irrigation_level_name],irrigation[experiment_ID]=A410)))</f>
        <v xml:space="preserve"> | </v>
      </c>
      <c r="C410" t="str">
        <v xml:space="preserve">0 | </v>
      </c>
      <c r="D410" t="str">
        <v xml:space="preserve">0 | </v>
      </c>
      <c r="E410" t="str">
        <v xml:space="preserve">0 | </v>
      </c>
      <c r="DQ410" cm="1">
        <f t="array" ref="DQ410:DT410">TRANSPOSE(_xlfn._xlws.SORT(_xlfn._xlws.FILTER(irrigation[irrigation_level],irrigation[experiment_ID]=A410)))</f>
        <v>0</v>
      </c>
      <c r="DR410">
        <v>0</v>
      </c>
      <c r="DS410">
        <v>0</v>
      </c>
      <c r="DT410" t="str">
        <v/>
      </c>
    </row>
    <row r="411" spans="2:124" x14ac:dyDescent="0.25">
      <c r="B411" t="str" cm="1">
        <f t="array" ref="B411:E411">TRANSPOSE(_xlfn._xlws.SORT(_xlfn._xlws.FILTER(irrigation[irrigation_level]&amp;" | "&amp;irrigation[irrigation_level_name],irrigation[experiment_ID]=A411)))</f>
        <v xml:space="preserve"> | </v>
      </c>
      <c r="C411" t="str">
        <v xml:space="preserve">0 | </v>
      </c>
      <c r="D411" t="str">
        <v xml:space="preserve">0 | </v>
      </c>
      <c r="E411" t="str">
        <v xml:space="preserve">0 | </v>
      </c>
      <c r="DQ411" cm="1">
        <f t="array" ref="DQ411:DT411">TRANSPOSE(_xlfn._xlws.SORT(_xlfn._xlws.FILTER(irrigation[irrigation_level],irrigation[experiment_ID]=A411)))</f>
        <v>0</v>
      </c>
      <c r="DR411">
        <v>0</v>
      </c>
      <c r="DS411">
        <v>0</v>
      </c>
      <c r="DT411" t="str">
        <v/>
      </c>
    </row>
    <row r="412" spans="2:124" x14ac:dyDescent="0.25">
      <c r="B412" t="str" cm="1">
        <f t="array" ref="B412:E412">TRANSPOSE(_xlfn._xlws.SORT(_xlfn._xlws.FILTER(irrigation[irrigation_level]&amp;" | "&amp;irrigation[irrigation_level_name],irrigation[experiment_ID]=A412)))</f>
        <v xml:space="preserve"> | </v>
      </c>
      <c r="C412" t="str">
        <v xml:space="preserve">0 | </v>
      </c>
      <c r="D412" t="str">
        <v xml:space="preserve">0 | </v>
      </c>
      <c r="E412" t="str">
        <v xml:space="preserve">0 | </v>
      </c>
      <c r="DQ412" cm="1">
        <f t="array" ref="DQ412:DT412">TRANSPOSE(_xlfn._xlws.SORT(_xlfn._xlws.FILTER(irrigation[irrigation_level],irrigation[experiment_ID]=A412)))</f>
        <v>0</v>
      </c>
      <c r="DR412">
        <v>0</v>
      </c>
      <c r="DS412">
        <v>0</v>
      </c>
      <c r="DT412" t="str">
        <v/>
      </c>
    </row>
    <row r="413" spans="2:124" x14ac:dyDescent="0.25">
      <c r="B413" t="str" cm="1">
        <f t="array" ref="B413:E413">TRANSPOSE(_xlfn._xlws.SORT(_xlfn._xlws.FILTER(irrigation[irrigation_level]&amp;" | "&amp;irrigation[irrigation_level_name],irrigation[experiment_ID]=A413)))</f>
        <v xml:space="preserve"> | </v>
      </c>
      <c r="C413" t="str">
        <v xml:space="preserve">0 | </v>
      </c>
      <c r="D413" t="str">
        <v xml:space="preserve">0 | </v>
      </c>
      <c r="E413" t="str">
        <v xml:space="preserve">0 | </v>
      </c>
      <c r="DQ413" cm="1">
        <f t="array" ref="DQ413:DT413">TRANSPOSE(_xlfn._xlws.SORT(_xlfn._xlws.FILTER(irrigation[irrigation_level],irrigation[experiment_ID]=A413)))</f>
        <v>0</v>
      </c>
      <c r="DR413">
        <v>0</v>
      </c>
      <c r="DS413">
        <v>0</v>
      </c>
      <c r="DT413" t="str">
        <v/>
      </c>
    </row>
    <row r="414" spans="2:124" x14ac:dyDescent="0.25">
      <c r="B414" t="str" cm="1">
        <f t="array" ref="B414:E414">TRANSPOSE(_xlfn._xlws.SORT(_xlfn._xlws.FILTER(irrigation[irrigation_level]&amp;" | "&amp;irrigation[irrigation_level_name],irrigation[experiment_ID]=A414)))</f>
        <v xml:space="preserve"> | </v>
      </c>
      <c r="C414" t="str">
        <v xml:space="preserve">0 | </v>
      </c>
      <c r="D414" t="str">
        <v xml:space="preserve">0 | </v>
      </c>
      <c r="E414" t="str">
        <v xml:space="preserve">0 | </v>
      </c>
      <c r="DQ414" cm="1">
        <f t="array" ref="DQ414:DT414">TRANSPOSE(_xlfn._xlws.SORT(_xlfn._xlws.FILTER(irrigation[irrigation_level],irrigation[experiment_ID]=A414)))</f>
        <v>0</v>
      </c>
      <c r="DR414">
        <v>0</v>
      </c>
      <c r="DS414">
        <v>0</v>
      </c>
      <c r="DT414" t="str">
        <v/>
      </c>
    </row>
    <row r="415" spans="2:124" x14ac:dyDescent="0.25">
      <c r="B415" t="str" cm="1">
        <f t="array" ref="B415:E415">TRANSPOSE(_xlfn._xlws.SORT(_xlfn._xlws.FILTER(irrigation[irrigation_level]&amp;" | "&amp;irrigation[irrigation_level_name],irrigation[experiment_ID]=A415)))</f>
        <v xml:space="preserve"> | </v>
      </c>
      <c r="C415" t="str">
        <v xml:space="preserve">0 | </v>
      </c>
      <c r="D415" t="str">
        <v xml:space="preserve">0 | </v>
      </c>
      <c r="E415" t="str">
        <v xml:space="preserve">0 | </v>
      </c>
      <c r="DQ415" cm="1">
        <f t="array" ref="DQ415:DT415">TRANSPOSE(_xlfn._xlws.SORT(_xlfn._xlws.FILTER(irrigation[irrigation_level],irrigation[experiment_ID]=A415)))</f>
        <v>0</v>
      </c>
      <c r="DR415">
        <v>0</v>
      </c>
      <c r="DS415">
        <v>0</v>
      </c>
      <c r="DT415" t="str">
        <v/>
      </c>
    </row>
    <row r="416" spans="2:124" x14ac:dyDescent="0.25">
      <c r="B416" t="str" cm="1">
        <f t="array" ref="B416:E416">TRANSPOSE(_xlfn._xlws.SORT(_xlfn._xlws.FILTER(irrigation[irrigation_level]&amp;" | "&amp;irrigation[irrigation_level_name],irrigation[experiment_ID]=A416)))</f>
        <v xml:space="preserve"> | </v>
      </c>
      <c r="C416" t="str">
        <v xml:space="preserve">0 | </v>
      </c>
      <c r="D416" t="str">
        <v xml:space="preserve">0 | </v>
      </c>
      <c r="E416" t="str">
        <v xml:space="preserve">0 | </v>
      </c>
      <c r="DQ416" cm="1">
        <f t="array" ref="DQ416:DT416">TRANSPOSE(_xlfn._xlws.SORT(_xlfn._xlws.FILTER(irrigation[irrigation_level],irrigation[experiment_ID]=A416)))</f>
        <v>0</v>
      </c>
      <c r="DR416">
        <v>0</v>
      </c>
      <c r="DS416">
        <v>0</v>
      </c>
      <c r="DT416" t="str">
        <v/>
      </c>
    </row>
    <row r="417" spans="2:124" x14ac:dyDescent="0.25">
      <c r="B417" t="str" cm="1">
        <f t="array" ref="B417:E417">TRANSPOSE(_xlfn._xlws.SORT(_xlfn._xlws.FILTER(irrigation[irrigation_level]&amp;" | "&amp;irrigation[irrigation_level_name],irrigation[experiment_ID]=A417)))</f>
        <v xml:space="preserve"> | </v>
      </c>
      <c r="C417" t="str">
        <v xml:space="preserve">0 | </v>
      </c>
      <c r="D417" t="str">
        <v xml:space="preserve">0 | </v>
      </c>
      <c r="E417" t="str">
        <v xml:space="preserve">0 | </v>
      </c>
      <c r="DQ417" cm="1">
        <f t="array" ref="DQ417:DT417">TRANSPOSE(_xlfn._xlws.SORT(_xlfn._xlws.FILTER(irrigation[irrigation_level],irrigation[experiment_ID]=A417)))</f>
        <v>0</v>
      </c>
      <c r="DR417">
        <v>0</v>
      </c>
      <c r="DS417">
        <v>0</v>
      </c>
      <c r="DT417" t="str">
        <v/>
      </c>
    </row>
    <row r="418" spans="2:124" x14ac:dyDescent="0.25">
      <c r="B418" t="str" cm="1">
        <f t="array" ref="B418:E418">TRANSPOSE(_xlfn._xlws.SORT(_xlfn._xlws.FILTER(irrigation[irrigation_level]&amp;" | "&amp;irrigation[irrigation_level_name],irrigation[experiment_ID]=A418)))</f>
        <v xml:space="preserve"> | </v>
      </c>
      <c r="C418" t="str">
        <v xml:space="preserve">0 | </v>
      </c>
      <c r="D418" t="str">
        <v xml:space="preserve">0 | </v>
      </c>
      <c r="E418" t="str">
        <v xml:space="preserve">0 | </v>
      </c>
      <c r="DQ418" cm="1">
        <f t="array" ref="DQ418:DT418">TRANSPOSE(_xlfn._xlws.SORT(_xlfn._xlws.FILTER(irrigation[irrigation_level],irrigation[experiment_ID]=A418)))</f>
        <v>0</v>
      </c>
      <c r="DR418">
        <v>0</v>
      </c>
      <c r="DS418">
        <v>0</v>
      </c>
      <c r="DT418" t="str">
        <v/>
      </c>
    </row>
    <row r="419" spans="2:124" x14ac:dyDescent="0.25">
      <c r="B419" t="str" cm="1">
        <f t="array" ref="B419:E419">TRANSPOSE(_xlfn._xlws.SORT(_xlfn._xlws.FILTER(irrigation[irrigation_level]&amp;" | "&amp;irrigation[irrigation_level_name],irrigation[experiment_ID]=A419)))</f>
        <v xml:space="preserve"> | </v>
      </c>
      <c r="C419" t="str">
        <v xml:space="preserve">0 | </v>
      </c>
      <c r="D419" t="str">
        <v xml:space="preserve">0 | </v>
      </c>
      <c r="E419" t="str">
        <v xml:space="preserve">0 | </v>
      </c>
      <c r="DQ419" cm="1">
        <f t="array" ref="DQ419:DT419">TRANSPOSE(_xlfn._xlws.SORT(_xlfn._xlws.FILTER(irrigation[irrigation_level],irrigation[experiment_ID]=A419)))</f>
        <v>0</v>
      </c>
      <c r="DR419">
        <v>0</v>
      </c>
      <c r="DS419">
        <v>0</v>
      </c>
      <c r="DT419" t="str">
        <v/>
      </c>
    </row>
    <row r="420" spans="2:124" x14ac:dyDescent="0.25">
      <c r="B420" t="str" cm="1">
        <f t="array" ref="B420:E420">TRANSPOSE(_xlfn._xlws.SORT(_xlfn._xlws.FILTER(irrigation[irrigation_level]&amp;" | "&amp;irrigation[irrigation_level_name],irrigation[experiment_ID]=A420)))</f>
        <v xml:space="preserve"> | </v>
      </c>
      <c r="C420" t="str">
        <v xml:space="preserve">0 | </v>
      </c>
      <c r="D420" t="str">
        <v xml:space="preserve">0 | </v>
      </c>
      <c r="E420" t="str">
        <v xml:space="preserve">0 | </v>
      </c>
      <c r="DQ420" cm="1">
        <f t="array" ref="DQ420:DT420">TRANSPOSE(_xlfn._xlws.SORT(_xlfn._xlws.FILTER(irrigation[irrigation_level],irrigation[experiment_ID]=A420)))</f>
        <v>0</v>
      </c>
      <c r="DR420">
        <v>0</v>
      </c>
      <c r="DS420">
        <v>0</v>
      </c>
      <c r="DT420" t="str">
        <v/>
      </c>
    </row>
    <row r="421" spans="2:124" x14ac:dyDescent="0.25">
      <c r="B421" t="str" cm="1">
        <f t="array" ref="B421:E421">TRANSPOSE(_xlfn._xlws.SORT(_xlfn._xlws.FILTER(irrigation[irrigation_level]&amp;" | "&amp;irrigation[irrigation_level_name],irrigation[experiment_ID]=A421)))</f>
        <v xml:space="preserve"> | </v>
      </c>
      <c r="C421" t="str">
        <v xml:space="preserve">0 | </v>
      </c>
      <c r="D421" t="str">
        <v xml:space="preserve">0 | </v>
      </c>
      <c r="E421" t="str">
        <v xml:space="preserve">0 | </v>
      </c>
      <c r="DQ421" cm="1">
        <f t="array" ref="DQ421:DT421">TRANSPOSE(_xlfn._xlws.SORT(_xlfn._xlws.FILTER(irrigation[irrigation_level],irrigation[experiment_ID]=A421)))</f>
        <v>0</v>
      </c>
      <c r="DR421">
        <v>0</v>
      </c>
      <c r="DS421">
        <v>0</v>
      </c>
      <c r="DT421" t="str">
        <v/>
      </c>
    </row>
    <row r="422" spans="2:124" x14ac:dyDescent="0.25">
      <c r="B422" t="str" cm="1">
        <f t="array" ref="B422:E422">TRANSPOSE(_xlfn._xlws.SORT(_xlfn._xlws.FILTER(irrigation[irrigation_level]&amp;" | "&amp;irrigation[irrigation_level_name],irrigation[experiment_ID]=A422)))</f>
        <v xml:space="preserve"> | </v>
      </c>
      <c r="C422" t="str">
        <v xml:space="preserve">0 | </v>
      </c>
      <c r="D422" t="str">
        <v xml:space="preserve">0 | </v>
      </c>
      <c r="E422" t="str">
        <v xml:space="preserve">0 | </v>
      </c>
      <c r="DQ422" cm="1">
        <f t="array" ref="DQ422:DT422">TRANSPOSE(_xlfn._xlws.SORT(_xlfn._xlws.FILTER(irrigation[irrigation_level],irrigation[experiment_ID]=A422)))</f>
        <v>0</v>
      </c>
      <c r="DR422">
        <v>0</v>
      </c>
      <c r="DS422">
        <v>0</v>
      </c>
      <c r="DT422" t="str">
        <v/>
      </c>
    </row>
    <row r="423" spans="2:124" x14ac:dyDescent="0.25">
      <c r="B423" t="str" cm="1">
        <f t="array" ref="B423:E423">TRANSPOSE(_xlfn._xlws.SORT(_xlfn._xlws.FILTER(irrigation[irrigation_level]&amp;" | "&amp;irrigation[irrigation_level_name],irrigation[experiment_ID]=A423)))</f>
        <v xml:space="preserve"> | </v>
      </c>
      <c r="C423" t="str">
        <v xml:space="preserve">0 | </v>
      </c>
      <c r="D423" t="str">
        <v xml:space="preserve">0 | </v>
      </c>
      <c r="E423" t="str">
        <v xml:space="preserve">0 | </v>
      </c>
      <c r="DQ423" cm="1">
        <f t="array" ref="DQ423:DT423">TRANSPOSE(_xlfn._xlws.SORT(_xlfn._xlws.FILTER(irrigation[irrigation_level],irrigation[experiment_ID]=A423)))</f>
        <v>0</v>
      </c>
      <c r="DR423">
        <v>0</v>
      </c>
      <c r="DS423">
        <v>0</v>
      </c>
      <c r="DT423" t="str">
        <v/>
      </c>
    </row>
    <row r="424" spans="2:124" x14ac:dyDescent="0.25">
      <c r="B424" t="str" cm="1">
        <f t="array" ref="B424:E424">TRANSPOSE(_xlfn._xlws.SORT(_xlfn._xlws.FILTER(irrigation[irrigation_level]&amp;" | "&amp;irrigation[irrigation_level_name],irrigation[experiment_ID]=A424)))</f>
        <v xml:space="preserve"> | </v>
      </c>
      <c r="C424" t="str">
        <v xml:space="preserve">0 | </v>
      </c>
      <c r="D424" t="str">
        <v xml:space="preserve">0 | </v>
      </c>
      <c r="E424" t="str">
        <v xml:space="preserve">0 | </v>
      </c>
      <c r="DQ424" cm="1">
        <f t="array" ref="DQ424:DT424">TRANSPOSE(_xlfn._xlws.SORT(_xlfn._xlws.FILTER(irrigation[irrigation_level],irrigation[experiment_ID]=A424)))</f>
        <v>0</v>
      </c>
      <c r="DR424">
        <v>0</v>
      </c>
      <c r="DS424">
        <v>0</v>
      </c>
      <c r="DT424" t="str">
        <v/>
      </c>
    </row>
    <row r="425" spans="2:124" x14ac:dyDescent="0.25">
      <c r="B425" t="str" cm="1">
        <f t="array" ref="B425:E425">TRANSPOSE(_xlfn._xlws.SORT(_xlfn._xlws.FILTER(irrigation[irrigation_level]&amp;" | "&amp;irrigation[irrigation_level_name],irrigation[experiment_ID]=A425)))</f>
        <v xml:space="preserve"> | </v>
      </c>
      <c r="C425" t="str">
        <v xml:space="preserve">0 | </v>
      </c>
      <c r="D425" t="str">
        <v xml:space="preserve">0 | </v>
      </c>
      <c r="E425" t="str">
        <v xml:space="preserve">0 | </v>
      </c>
      <c r="DQ425" cm="1">
        <f t="array" ref="DQ425:DT425">TRANSPOSE(_xlfn._xlws.SORT(_xlfn._xlws.FILTER(irrigation[irrigation_level],irrigation[experiment_ID]=A425)))</f>
        <v>0</v>
      </c>
      <c r="DR425">
        <v>0</v>
      </c>
      <c r="DS425">
        <v>0</v>
      </c>
      <c r="DT425" t="str">
        <v/>
      </c>
    </row>
    <row r="426" spans="2:124" x14ac:dyDescent="0.25">
      <c r="B426" t="str" cm="1">
        <f t="array" ref="B426:E426">TRANSPOSE(_xlfn._xlws.SORT(_xlfn._xlws.FILTER(irrigation[irrigation_level]&amp;" | "&amp;irrigation[irrigation_level_name],irrigation[experiment_ID]=A426)))</f>
        <v xml:space="preserve"> | </v>
      </c>
      <c r="C426" t="str">
        <v xml:space="preserve">0 | </v>
      </c>
      <c r="D426" t="str">
        <v xml:space="preserve">0 | </v>
      </c>
      <c r="E426" t="str">
        <v xml:space="preserve">0 | </v>
      </c>
      <c r="DQ426" cm="1">
        <f t="array" ref="DQ426:DT426">TRANSPOSE(_xlfn._xlws.SORT(_xlfn._xlws.FILTER(irrigation[irrigation_level],irrigation[experiment_ID]=A426)))</f>
        <v>0</v>
      </c>
      <c r="DR426">
        <v>0</v>
      </c>
      <c r="DS426">
        <v>0</v>
      </c>
      <c r="DT426" t="str">
        <v/>
      </c>
    </row>
    <row r="427" spans="2:124" x14ac:dyDescent="0.25">
      <c r="B427" t="str" cm="1">
        <f t="array" ref="B427:E427">TRANSPOSE(_xlfn._xlws.SORT(_xlfn._xlws.FILTER(irrigation[irrigation_level]&amp;" | "&amp;irrigation[irrigation_level_name],irrigation[experiment_ID]=A427)))</f>
        <v xml:space="preserve"> | </v>
      </c>
      <c r="C427" t="str">
        <v xml:space="preserve">0 | </v>
      </c>
      <c r="D427" t="str">
        <v xml:space="preserve">0 | </v>
      </c>
      <c r="E427" t="str">
        <v xml:space="preserve">0 | </v>
      </c>
      <c r="DQ427" cm="1">
        <f t="array" ref="DQ427:DT427">TRANSPOSE(_xlfn._xlws.SORT(_xlfn._xlws.FILTER(irrigation[irrigation_level],irrigation[experiment_ID]=A427)))</f>
        <v>0</v>
      </c>
      <c r="DR427">
        <v>0</v>
      </c>
      <c r="DS427">
        <v>0</v>
      </c>
      <c r="DT427" t="str">
        <v/>
      </c>
    </row>
    <row r="428" spans="2:124" x14ac:dyDescent="0.25">
      <c r="B428" t="str" cm="1">
        <f t="array" ref="B428:E428">TRANSPOSE(_xlfn._xlws.SORT(_xlfn._xlws.FILTER(irrigation[irrigation_level]&amp;" | "&amp;irrigation[irrigation_level_name],irrigation[experiment_ID]=A428)))</f>
        <v xml:space="preserve"> | </v>
      </c>
      <c r="C428" t="str">
        <v xml:space="preserve">0 | </v>
      </c>
      <c r="D428" t="str">
        <v xml:space="preserve">0 | </v>
      </c>
      <c r="E428" t="str">
        <v xml:space="preserve">0 | </v>
      </c>
      <c r="DQ428" cm="1">
        <f t="array" ref="DQ428:DT428">TRANSPOSE(_xlfn._xlws.SORT(_xlfn._xlws.FILTER(irrigation[irrigation_level],irrigation[experiment_ID]=A428)))</f>
        <v>0</v>
      </c>
      <c r="DR428">
        <v>0</v>
      </c>
      <c r="DS428">
        <v>0</v>
      </c>
      <c r="DT428" t="str">
        <v/>
      </c>
    </row>
    <row r="429" spans="2:124" x14ac:dyDescent="0.25">
      <c r="B429" t="str" cm="1">
        <f t="array" ref="B429:E429">TRANSPOSE(_xlfn._xlws.SORT(_xlfn._xlws.FILTER(irrigation[irrigation_level]&amp;" | "&amp;irrigation[irrigation_level_name],irrigation[experiment_ID]=A429)))</f>
        <v xml:space="preserve"> | </v>
      </c>
      <c r="C429" t="str">
        <v xml:space="preserve">0 | </v>
      </c>
      <c r="D429" t="str">
        <v xml:space="preserve">0 | </v>
      </c>
      <c r="E429" t="str">
        <v xml:space="preserve">0 | </v>
      </c>
      <c r="DQ429" cm="1">
        <f t="array" ref="DQ429:DT429">TRANSPOSE(_xlfn._xlws.SORT(_xlfn._xlws.FILTER(irrigation[irrigation_level],irrigation[experiment_ID]=A429)))</f>
        <v>0</v>
      </c>
      <c r="DR429">
        <v>0</v>
      </c>
      <c r="DS429">
        <v>0</v>
      </c>
      <c r="DT429" t="str">
        <v/>
      </c>
    </row>
    <row r="430" spans="2:124" x14ac:dyDescent="0.25">
      <c r="B430" t="str" cm="1">
        <f t="array" ref="B430:E430">TRANSPOSE(_xlfn._xlws.SORT(_xlfn._xlws.FILTER(irrigation[irrigation_level]&amp;" | "&amp;irrigation[irrigation_level_name],irrigation[experiment_ID]=A430)))</f>
        <v xml:space="preserve"> | </v>
      </c>
      <c r="C430" t="str">
        <v xml:space="preserve">0 | </v>
      </c>
      <c r="D430" t="str">
        <v xml:space="preserve">0 | </v>
      </c>
      <c r="E430" t="str">
        <v xml:space="preserve">0 | </v>
      </c>
      <c r="DQ430" cm="1">
        <f t="array" ref="DQ430:DT430">TRANSPOSE(_xlfn._xlws.SORT(_xlfn._xlws.FILTER(irrigation[irrigation_level],irrigation[experiment_ID]=A430)))</f>
        <v>0</v>
      </c>
      <c r="DR430">
        <v>0</v>
      </c>
      <c r="DS430">
        <v>0</v>
      </c>
      <c r="DT430" t="str">
        <v/>
      </c>
    </row>
    <row r="431" spans="2:124" x14ac:dyDescent="0.25">
      <c r="B431" t="str" cm="1">
        <f t="array" ref="B431:E431">TRANSPOSE(_xlfn._xlws.SORT(_xlfn._xlws.FILTER(irrigation[irrigation_level]&amp;" | "&amp;irrigation[irrigation_level_name],irrigation[experiment_ID]=A431)))</f>
        <v xml:space="preserve"> | </v>
      </c>
      <c r="C431" t="str">
        <v xml:space="preserve">0 | </v>
      </c>
      <c r="D431" t="str">
        <v xml:space="preserve">0 | </v>
      </c>
      <c r="E431" t="str">
        <v xml:space="preserve">0 | </v>
      </c>
      <c r="DQ431" cm="1">
        <f t="array" ref="DQ431:DT431">TRANSPOSE(_xlfn._xlws.SORT(_xlfn._xlws.FILTER(irrigation[irrigation_level],irrigation[experiment_ID]=A431)))</f>
        <v>0</v>
      </c>
      <c r="DR431">
        <v>0</v>
      </c>
      <c r="DS431">
        <v>0</v>
      </c>
      <c r="DT431" t="str">
        <v/>
      </c>
    </row>
    <row r="432" spans="2:124" x14ac:dyDescent="0.25">
      <c r="B432" t="str" cm="1">
        <f t="array" ref="B432:E432">TRANSPOSE(_xlfn._xlws.SORT(_xlfn._xlws.FILTER(irrigation[irrigation_level]&amp;" | "&amp;irrigation[irrigation_level_name],irrigation[experiment_ID]=A432)))</f>
        <v xml:space="preserve"> | </v>
      </c>
      <c r="C432" t="str">
        <v xml:space="preserve">0 | </v>
      </c>
      <c r="D432" t="str">
        <v xml:space="preserve">0 | </v>
      </c>
      <c r="E432" t="str">
        <v xml:space="preserve">0 | </v>
      </c>
      <c r="DQ432" cm="1">
        <f t="array" ref="DQ432:DT432">TRANSPOSE(_xlfn._xlws.SORT(_xlfn._xlws.FILTER(irrigation[irrigation_level],irrigation[experiment_ID]=A432)))</f>
        <v>0</v>
      </c>
      <c r="DR432">
        <v>0</v>
      </c>
      <c r="DS432">
        <v>0</v>
      </c>
      <c r="DT432" t="str">
        <v/>
      </c>
    </row>
    <row r="433" spans="2:124" x14ac:dyDescent="0.25">
      <c r="B433" t="str" cm="1">
        <f t="array" ref="B433:E433">TRANSPOSE(_xlfn._xlws.SORT(_xlfn._xlws.FILTER(irrigation[irrigation_level]&amp;" | "&amp;irrigation[irrigation_level_name],irrigation[experiment_ID]=A433)))</f>
        <v xml:space="preserve"> | </v>
      </c>
      <c r="C433" t="str">
        <v xml:space="preserve">0 | </v>
      </c>
      <c r="D433" t="str">
        <v xml:space="preserve">0 | </v>
      </c>
      <c r="E433" t="str">
        <v xml:space="preserve">0 | </v>
      </c>
      <c r="DQ433" cm="1">
        <f t="array" ref="DQ433:DT433">TRANSPOSE(_xlfn._xlws.SORT(_xlfn._xlws.FILTER(irrigation[irrigation_level],irrigation[experiment_ID]=A433)))</f>
        <v>0</v>
      </c>
      <c r="DR433">
        <v>0</v>
      </c>
      <c r="DS433">
        <v>0</v>
      </c>
      <c r="DT433" t="str">
        <v/>
      </c>
    </row>
    <row r="434" spans="2:124" x14ac:dyDescent="0.25">
      <c r="B434" t="str" cm="1">
        <f t="array" ref="B434:E434">TRANSPOSE(_xlfn._xlws.SORT(_xlfn._xlws.FILTER(irrigation[irrigation_level]&amp;" | "&amp;irrigation[irrigation_level_name],irrigation[experiment_ID]=A434)))</f>
        <v xml:space="preserve"> | </v>
      </c>
      <c r="C434" t="str">
        <v xml:space="preserve">0 | </v>
      </c>
      <c r="D434" t="str">
        <v xml:space="preserve">0 | </v>
      </c>
      <c r="E434" t="str">
        <v xml:space="preserve">0 | </v>
      </c>
      <c r="DQ434" cm="1">
        <f t="array" ref="DQ434:DT434">TRANSPOSE(_xlfn._xlws.SORT(_xlfn._xlws.FILTER(irrigation[irrigation_level],irrigation[experiment_ID]=A434)))</f>
        <v>0</v>
      </c>
      <c r="DR434">
        <v>0</v>
      </c>
      <c r="DS434">
        <v>0</v>
      </c>
      <c r="DT434" t="str">
        <v/>
      </c>
    </row>
    <row r="435" spans="2:124" x14ac:dyDescent="0.25">
      <c r="B435" t="str" cm="1">
        <f t="array" ref="B435:E435">TRANSPOSE(_xlfn._xlws.SORT(_xlfn._xlws.FILTER(irrigation[irrigation_level]&amp;" | "&amp;irrigation[irrigation_level_name],irrigation[experiment_ID]=A435)))</f>
        <v xml:space="preserve"> | </v>
      </c>
      <c r="C435" t="str">
        <v xml:space="preserve">0 | </v>
      </c>
      <c r="D435" t="str">
        <v xml:space="preserve">0 | </v>
      </c>
      <c r="E435" t="str">
        <v xml:space="preserve">0 | </v>
      </c>
      <c r="DQ435" cm="1">
        <f t="array" ref="DQ435:DT435">TRANSPOSE(_xlfn._xlws.SORT(_xlfn._xlws.FILTER(irrigation[irrigation_level],irrigation[experiment_ID]=A435)))</f>
        <v>0</v>
      </c>
      <c r="DR435">
        <v>0</v>
      </c>
      <c r="DS435">
        <v>0</v>
      </c>
      <c r="DT435" t="str">
        <v/>
      </c>
    </row>
    <row r="436" spans="2:124" x14ac:dyDescent="0.25">
      <c r="B436" t="str" cm="1">
        <f t="array" ref="B436:E436">TRANSPOSE(_xlfn._xlws.SORT(_xlfn._xlws.FILTER(irrigation[irrigation_level]&amp;" | "&amp;irrigation[irrigation_level_name],irrigation[experiment_ID]=A436)))</f>
        <v xml:space="preserve"> | </v>
      </c>
      <c r="C436" t="str">
        <v xml:space="preserve">0 | </v>
      </c>
      <c r="D436" t="str">
        <v xml:space="preserve">0 | </v>
      </c>
      <c r="E436" t="str">
        <v xml:space="preserve">0 | </v>
      </c>
      <c r="DQ436" cm="1">
        <f t="array" ref="DQ436:DT436">TRANSPOSE(_xlfn._xlws.SORT(_xlfn._xlws.FILTER(irrigation[irrigation_level],irrigation[experiment_ID]=A436)))</f>
        <v>0</v>
      </c>
      <c r="DR436">
        <v>0</v>
      </c>
      <c r="DS436">
        <v>0</v>
      </c>
      <c r="DT436" t="str">
        <v/>
      </c>
    </row>
    <row r="437" spans="2:124" x14ac:dyDescent="0.25">
      <c r="B437" t="str" cm="1">
        <f t="array" ref="B437:E437">TRANSPOSE(_xlfn._xlws.SORT(_xlfn._xlws.FILTER(irrigation[irrigation_level]&amp;" | "&amp;irrigation[irrigation_level_name],irrigation[experiment_ID]=A437)))</f>
        <v xml:space="preserve"> | </v>
      </c>
      <c r="C437" t="str">
        <v xml:space="preserve">0 | </v>
      </c>
      <c r="D437" t="str">
        <v xml:space="preserve">0 | </v>
      </c>
      <c r="E437" t="str">
        <v xml:space="preserve">0 | </v>
      </c>
      <c r="DQ437" cm="1">
        <f t="array" ref="DQ437:DT437">TRANSPOSE(_xlfn._xlws.SORT(_xlfn._xlws.FILTER(irrigation[irrigation_level],irrigation[experiment_ID]=A437)))</f>
        <v>0</v>
      </c>
      <c r="DR437">
        <v>0</v>
      </c>
      <c r="DS437">
        <v>0</v>
      </c>
      <c r="DT437" t="str">
        <v/>
      </c>
    </row>
    <row r="438" spans="2:124" x14ac:dyDescent="0.25">
      <c r="B438" t="str" cm="1">
        <f t="array" ref="B438:E438">TRANSPOSE(_xlfn._xlws.SORT(_xlfn._xlws.FILTER(irrigation[irrigation_level]&amp;" | "&amp;irrigation[irrigation_level_name],irrigation[experiment_ID]=A438)))</f>
        <v xml:space="preserve"> | </v>
      </c>
      <c r="C438" t="str">
        <v xml:space="preserve">0 | </v>
      </c>
      <c r="D438" t="str">
        <v xml:space="preserve">0 | </v>
      </c>
      <c r="E438" t="str">
        <v xml:space="preserve">0 | </v>
      </c>
      <c r="DQ438" cm="1">
        <f t="array" ref="DQ438:DT438">TRANSPOSE(_xlfn._xlws.SORT(_xlfn._xlws.FILTER(irrigation[irrigation_level],irrigation[experiment_ID]=A438)))</f>
        <v>0</v>
      </c>
      <c r="DR438">
        <v>0</v>
      </c>
      <c r="DS438">
        <v>0</v>
      </c>
      <c r="DT438" t="str">
        <v/>
      </c>
    </row>
    <row r="439" spans="2:124" x14ac:dyDescent="0.25">
      <c r="B439" t="str" cm="1">
        <f t="array" ref="B439:E439">TRANSPOSE(_xlfn._xlws.SORT(_xlfn._xlws.FILTER(irrigation[irrigation_level]&amp;" | "&amp;irrigation[irrigation_level_name],irrigation[experiment_ID]=A439)))</f>
        <v xml:space="preserve"> | </v>
      </c>
      <c r="C439" t="str">
        <v xml:space="preserve">0 | </v>
      </c>
      <c r="D439" t="str">
        <v xml:space="preserve">0 | </v>
      </c>
      <c r="E439" t="str">
        <v xml:space="preserve">0 | </v>
      </c>
      <c r="DQ439" cm="1">
        <f t="array" ref="DQ439:DT439">TRANSPOSE(_xlfn._xlws.SORT(_xlfn._xlws.FILTER(irrigation[irrigation_level],irrigation[experiment_ID]=A439)))</f>
        <v>0</v>
      </c>
      <c r="DR439">
        <v>0</v>
      </c>
      <c r="DS439">
        <v>0</v>
      </c>
      <c r="DT439" t="str">
        <v/>
      </c>
    </row>
    <row r="440" spans="2:124" x14ac:dyDescent="0.25">
      <c r="B440" t="str" cm="1">
        <f t="array" ref="B440:E440">TRANSPOSE(_xlfn._xlws.SORT(_xlfn._xlws.FILTER(irrigation[irrigation_level]&amp;" | "&amp;irrigation[irrigation_level_name],irrigation[experiment_ID]=A440)))</f>
        <v xml:space="preserve"> | </v>
      </c>
      <c r="C440" t="str">
        <v xml:space="preserve">0 | </v>
      </c>
      <c r="D440" t="str">
        <v xml:space="preserve">0 | </v>
      </c>
      <c r="E440" t="str">
        <v xml:space="preserve">0 | </v>
      </c>
      <c r="DQ440" cm="1">
        <f t="array" ref="DQ440:DT440">TRANSPOSE(_xlfn._xlws.SORT(_xlfn._xlws.FILTER(irrigation[irrigation_level],irrigation[experiment_ID]=A440)))</f>
        <v>0</v>
      </c>
      <c r="DR440">
        <v>0</v>
      </c>
      <c r="DS440">
        <v>0</v>
      </c>
      <c r="DT440" t="str">
        <v/>
      </c>
    </row>
    <row r="441" spans="2:124" x14ac:dyDescent="0.25">
      <c r="B441" t="str" cm="1">
        <f t="array" ref="B441:E441">TRANSPOSE(_xlfn._xlws.SORT(_xlfn._xlws.FILTER(irrigation[irrigation_level]&amp;" | "&amp;irrigation[irrigation_level_name],irrigation[experiment_ID]=A441)))</f>
        <v xml:space="preserve"> | </v>
      </c>
      <c r="C441" t="str">
        <v xml:space="preserve">0 | </v>
      </c>
      <c r="D441" t="str">
        <v xml:space="preserve">0 | </v>
      </c>
      <c r="E441" t="str">
        <v xml:space="preserve">0 | </v>
      </c>
      <c r="DQ441" cm="1">
        <f t="array" ref="DQ441:DT441">TRANSPOSE(_xlfn._xlws.SORT(_xlfn._xlws.FILTER(irrigation[irrigation_level],irrigation[experiment_ID]=A441)))</f>
        <v>0</v>
      </c>
      <c r="DR441">
        <v>0</v>
      </c>
      <c r="DS441">
        <v>0</v>
      </c>
      <c r="DT441" t="str">
        <v/>
      </c>
    </row>
    <row r="442" spans="2:124" x14ac:dyDescent="0.25">
      <c r="B442" t="str" cm="1">
        <f t="array" ref="B442:E442">TRANSPOSE(_xlfn._xlws.SORT(_xlfn._xlws.FILTER(irrigation[irrigation_level]&amp;" | "&amp;irrigation[irrigation_level_name],irrigation[experiment_ID]=A442)))</f>
        <v xml:space="preserve"> | </v>
      </c>
      <c r="C442" t="str">
        <v xml:space="preserve">0 | </v>
      </c>
      <c r="D442" t="str">
        <v xml:space="preserve">0 | </v>
      </c>
      <c r="E442" t="str">
        <v xml:space="preserve">0 | </v>
      </c>
      <c r="DQ442" cm="1">
        <f t="array" ref="DQ442:DT442">TRANSPOSE(_xlfn._xlws.SORT(_xlfn._xlws.FILTER(irrigation[irrigation_level],irrigation[experiment_ID]=A442)))</f>
        <v>0</v>
      </c>
      <c r="DR442">
        <v>0</v>
      </c>
      <c r="DS442">
        <v>0</v>
      </c>
      <c r="DT442" t="str">
        <v/>
      </c>
    </row>
    <row r="443" spans="2:124" x14ac:dyDescent="0.25">
      <c r="B443" t="str" cm="1">
        <f t="array" ref="B443:E443">TRANSPOSE(_xlfn._xlws.SORT(_xlfn._xlws.FILTER(irrigation[irrigation_level]&amp;" | "&amp;irrigation[irrigation_level_name],irrigation[experiment_ID]=A443)))</f>
        <v xml:space="preserve"> | </v>
      </c>
      <c r="C443" t="str">
        <v xml:space="preserve">0 | </v>
      </c>
      <c r="D443" t="str">
        <v xml:space="preserve">0 | </v>
      </c>
      <c r="E443" t="str">
        <v xml:space="preserve">0 | </v>
      </c>
      <c r="DQ443" cm="1">
        <f t="array" ref="DQ443:DT443">TRANSPOSE(_xlfn._xlws.SORT(_xlfn._xlws.FILTER(irrigation[irrigation_level],irrigation[experiment_ID]=A443)))</f>
        <v>0</v>
      </c>
      <c r="DR443">
        <v>0</v>
      </c>
      <c r="DS443">
        <v>0</v>
      </c>
      <c r="DT443" t="str">
        <v/>
      </c>
    </row>
    <row r="444" spans="2:124" x14ac:dyDescent="0.25">
      <c r="B444" t="str" cm="1">
        <f t="array" ref="B444:E444">TRANSPOSE(_xlfn._xlws.SORT(_xlfn._xlws.FILTER(irrigation[irrigation_level]&amp;" | "&amp;irrigation[irrigation_level_name],irrigation[experiment_ID]=A444)))</f>
        <v xml:space="preserve"> | </v>
      </c>
      <c r="C444" t="str">
        <v xml:space="preserve">0 | </v>
      </c>
      <c r="D444" t="str">
        <v xml:space="preserve">0 | </v>
      </c>
      <c r="E444" t="str">
        <v xml:space="preserve">0 | </v>
      </c>
      <c r="DQ444" cm="1">
        <f t="array" ref="DQ444:DT444">TRANSPOSE(_xlfn._xlws.SORT(_xlfn._xlws.FILTER(irrigation[irrigation_level],irrigation[experiment_ID]=A444)))</f>
        <v>0</v>
      </c>
      <c r="DR444">
        <v>0</v>
      </c>
      <c r="DS444">
        <v>0</v>
      </c>
      <c r="DT444" t="str">
        <v/>
      </c>
    </row>
    <row r="445" spans="2:124" x14ac:dyDescent="0.25">
      <c r="B445" t="str" cm="1">
        <f t="array" ref="B445:E445">TRANSPOSE(_xlfn._xlws.SORT(_xlfn._xlws.FILTER(irrigation[irrigation_level]&amp;" | "&amp;irrigation[irrigation_level_name],irrigation[experiment_ID]=A445)))</f>
        <v xml:space="preserve"> | </v>
      </c>
      <c r="C445" t="str">
        <v xml:space="preserve">0 | </v>
      </c>
      <c r="D445" t="str">
        <v xml:space="preserve">0 | </v>
      </c>
      <c r="E445" t="str">
        <v xml:space="preserve">0 | </v>
      </c>
      <c r="DQ445" cm="1">
        <f t="array" ref="DQ445:DT445">TRANSPOSE(_xlfn._xlws.SORT(_xlfn._xlws.FILTER(irrigation[irrigation_level],irrigation[experiment_ID]=A445)))</f>
        <v>0</v>
      </c>
      <c r="DR445">
        <v>0</v>
      </c>
      <c r="DS445">
        <v>0</v>
      </c>
      <c r="DT445" t="str">
        <v/>
      </c>
    </row>
    <row r="446" spans="2:124" x14ac:dyDescent="0.25">
      <c r="B446" t="str" cm="1">
        <f t="array" ref="B446:E446">TRANSPOSE(_xlfn._xlws.SORT(_xlfn._xlws.FILTER(irrigation[irrigation_level]&amp;" | "&amp;irrigation[irrigation_level_name],irrigation[experiment_ID]=A446)))</f>
        <v xml:space="preserve"> | </v>
      </c>
      <c r="C446" t="str">
        <v xml:space="preserve">0 | </v>
      </c>
      <c r="D446" t="str">
        <v xml:space="preserve">0 | </v>
      </c>
      <c r="E446" t="str">
        <v xml:space="preserve">0 | </v>
      </c>
      <c r="DQ446" cm="1">
        <f t="array" ref="DQ446:DT446">TRANSPOSE(_xlfn._xlws.SORT(_xlfn._xlws.FILTER(irrigation[irrigation_level],irrigation[experiment_ID]=A446)))</f>
        <v>0</v>
      </c>
      <c r="DR446">
        <v>0</v>
      </c>
      <c r="DS446">
        <v>0</v>
      </c>
      <c r="DT446" t="str">
        <v/>
      </c>
    </row>
    <row r="447" spans="2:124" x14ac:dyDescent="0.25">
      <c r="B447" t="str" cm="1">
        <f t="array" ref="B447:E447">TRANSPOSE(_xlfn._xlws.SORT(_xlfn._xlws.FILTER(irrigation[irrigation_level]&amp;" | "&amp;irrigation[irrigation_level_name],irrigation[experiment_ID]=A447)))</f>
        <v xml:space="preserve"> | </v>
      </c>
      <c r="C447" t="str">
        <v xml:space="preserve">0 | </v>
      </c>
      <c r="D447" t="str">
        <v xml:space="preserve">0 | </v>
      </c>
      <c r="E447" t="str">
        <v xml:space="preserve">0 | </v>
      </c>
      <c r="DQ447" cm="1">
        <f t="array" ref="DQ447:DT447">TRANSPOSE(_xlfn._xlws.SORT(_xlfn._xlws.FILTER(irrigation[irrigation_level],irrigation[experiment_ID]=A447)))</f>
        <v>0</v>
      </c>
      <c r="DR447">
        <v>0</v>
      </c>
      <c r="DS447">
        <v>0</v>
      </c>
      <c r="DT447" t="str">
        <v/>
      </c>
    </row>
    <row r="448" spans="2:124" x14ac:dyDescent="0.25">
      <c r="B448" t="str" cm="1">
        <f t="array" ref="B448:E448">TRANSPOSE(_xlfn._xlws.SORT(_xlfn._xlws.FILTER(irrigation[irrigation_level]&amp;" | "&amp;irrigation[irrigation_level_name],irrigation[experiment_ID]=A448)))</f>
        <v xml:space="preserve"> | </v>
      </c>
      <c r="C448" t="str">
        <v xml:space="preserve">0 | </v>
      </c>
      <c r="D448" t="str">
        <v xml:space="preserve">0 | </v>
      </c>
      <c r="E448" t="str">
        <v xml:space="preserve">0 | </v>
      </c>
      <c r="DQ448" cm="1">
        <f t="array" ref="DQ448:DT448">TRANSPOSE(_xlfn._xlws.SORT(_xlfn._xlws.FILTER(irrigation[irrigation_level],irrigation[experiment_ID]=A448)))</f>
        <v>0</v>
      </c>
      <c r="DR448">
        <v>0</v>
      </c>
      <c r="DS448">
        <v>0</v>
      </c>
      <c r="DT448" t="str">
        <v/>
      </c>
    </row>
    <row r="449" spans="2:124" x14ac:dyDescent="0.25">
      <c r="B449" t="str" cm="1">
        <f t="array" ref="B449:E449">TRANSPOSE(_xlfn._xlws.SORT(_xlfn._xlws.FILTER(irrigation[irrigation_level]&amp;" | "&amp;irrigation[irrigation_level_name],irrigation[experiment_ID]=A449)))</f>
        <v xml:space="preserve"> | </v>
      </c>
      <c r="C449" t="str">
        <v xml:space="preserve">0 | </v>
      </c>
      <c r="D449" t="str">
        <v xml:space="preserve">0 | </v>
      </c>
      <c r="E449" t="str">
        <v xml:space="preserve">0 | </v>
      </c>
      <c r="DQ449" cm="1">
        <f t="array" ref="DQ449:DT449">TRANSPOSE(_xlfn._xlws.SORT(_xlfn._xlws.FILTER(irrigation[irrigation_level],irrigation[experiment_ID]=A449)))</f>
        <v>0</v>
      </c>
      <c r="DR449">
        <v>0</v>
      </c>
      <c r="DS449">
        <v>0</v>
      </c>
      <c r="DT449" t="str">
        <v/>
      </c>
    </row>
    <row r="450" spans="2:124" x14ac:dyDescent="0.25">
      <c r="B450" t="str" cm="1">
        <f t="array" ref="B450:E450">TRANSPOSE(_xlfn._xlws.SORT(_xlfn._xlws.FILTER(irrigation[irrigation_level]&amp;" | "&amp;irrigation[irrigation_level_name],irrigation[experiment_ID]=A450)))</f>
        <v xml:space="preserve"> | </v>
      </c>
      <c r="C450" t="str">
        <v xml:space="preserve">0 | </v>
      </c>
      <c r="D450" t="str">
        <v xml:space="preserve">0 | </v>
      </c>
      <c r="E450" t="str">
        <v xml:space="preserve">0 | </v>
      </c>
      <c r="DQ450" cm="1">
        <f t="array" ref="DQ450:DT450">TRANSPOSE(_xlfn._xlws.SORT(_xlfn._xlws.FILTER(irrigation[irrigation_level],irrigation[experiment_ID]=A450)))</f>
        <v>0</v>
      </c>
      <c r="DR450">
        <v>0</v>
      </c>
      <c r="DS450">
        <v>0</v>
      </c>
      <c r="DT450" t="str">
        <v/>
      </c>
    </row>
    <row r="451" spans="2:124" x14ac:dyDescent="0.25">
      <c r="B451" t="str" cm="1">
        <f t="array" ref="B451:E451">TRANSPOSE(_xlfn._xlws.SORT(_xlfn._xlws.FILTER(irrigation[irrigation_level]&amp;" | "&amp;irrigation[irrigation_level_name],irrigation[experiment_ID]=A451)))</f>
        <v xml:space="preserve"> | </v>
      </c>
      <c r="C451" t="str">
        <v xml:space="preserve">0 | </v>
      </c>
      <c r="D451" t="str">
        <v xml:space="preserve">0 | </v>
      </c>
      <c r="E451" t="str">
        <v xml:space="preserve">0 | </v>
      </c>
      <c r="DQ451" cm="1">
        <f t="array" ref="DQ451:DT451">TRANSPOSE(_xlfn._xlws.SORT(_xlfn._xlws.FILTER(irrigation[irrigation_level],irrigation[experiment_ID]=A451)))</f>
        <v>0</v>
      </c>
      <c r="DR451">
        <v>0</v>
      </c>
      <c r="DS451">
        <v>0</v>
      </c>
      <c r="DT451" t="str">
        <v/>
      </c>
    </row>
    <row r="452" spans="2:124" x14ac:dyDescent="0.25">
      <c r="B452" t="str" cm="1">
        <f t="array" ref="B452:E452">TRANSPOSE(_xlfn._xlws.SORT(_xlfn._xlws.FILTER(irrigation[irrigation_level]&amp;" | "&amp;irrigation[irrigation_level_name],irrigation[experiment_ID]=A452)))</f>
        <v xml:space="preserve"> | </v>
      </c>
      <c r="C452" t="str">
        <v xml:space="preserve">0 | </v>
      </c>
      <c r="D452" t="str">
        <v xml:space="preserve">0 | </v>
      </c>
      <c r="E452" t="str">
        <v xml:space="preserve">0 | </v>
      </c>
      <c r="DQ452" cm="1">
        <f t="array" ref="DQ452:DT452">TRANSPOSE(_xlfn._xlws.SORT(_xlfn._xlws.FILTER(irrigation[irrigation_level],irrigation[experiment_ID]=A452)))</f>
        <v>0</v>
      </c>
      <c r="DR452">
        <v>0</v>
      </c>
      <c r="DS452">
        <v>0</v>
      </c>
      <c r="DT452" t="str">
        <v/>
      </c>
    </row>
    <row r="453" spans="2:124" x14ac:dyDescent="0.25">
      <c r="B453" t="str" cm="1">
        <f t="array" ref="B453:E453">TRANSPOSE(_xlfn._xlws.SORT(_xlfn._xlws.FILTER(irrigation[irrigation_level]&amp;" | "&amp;irrigation[irrigation_level_name],irrigation[experiment_ID]=A453)))</f>
        <v xml:space="preserve"> | </v>
      </c>
      <c r="C453" t="str">
        <v xml:space="preserve">0 | </v>
      </c>
      <c r="D453" t="str">
        <v xml:space="preserve">0 | </v>
      </c>
      <c r="E453" t="str">
        <v xml:space="preserve">0 | </v>
      </c>
      <c r="DQ453" cm="1">
        <f t="array" ref="DQ453:DT453">TRANSPOSE(_xlfn._xlws.SORT(_xlfn._xlws.FILTER(irrigation[irrigation_level],irrigation[experiment_ID]=A453)))</f>
        <v>0</v>
      </c>
      <c r="DR453">
        <v>0</v>
      </c>
      <c r="DS453">
        <v>0</v>
      </c>
      <c r="DT453" t="str">
        <v/>
      </c>
    </row>
    <row r="454" spans="2:124" x14ac:dyDescent="0.25">
      <c r="B454" t="str" cm="1">
        <f t="array" ref="B454:E454">TRANSPOSE(_xlfn._xlws.SORT(_xlfn._xlws.FILTER(irrigation[irrigation_level]&amp;" | "&amp;irrigation[irrigation_level_name],irrigation[experiment_ID]=A454)))</f>
        <v xml:space="preserve"> | </v>
      </c>
      <c r="C454" t="str">
        <v xml:space="preserve">0 | </v>
      </c>
      <c r="D454" t="str">
        <v xml:space="preserve">0 | </v>
      </c>
      <c r="E454" t="str">
        <v xml:space="preserve">0 | </v>
      </c>
      <c r="DQ454" cm="1">
        <f t="array" ref="DQ454:DT454">TRANSPOSE(_xlfn._xlws.SORT(_xlfn._xlws.FILTER(irrigation[irrigation_level],irrigation[experiment_ID]=A454)))</f>
        <v>0</v>
      </c>
      <c r="DR454">
        <v>0</v>
      </c>
      <c r="DS454">
        <v>0</v>
      </c>
      <c r="DT454" t="str">
        <v/>
      </c>
    </row>
    <row r="455" spans="2:124" x14ac:dyDescent="0.25">
      <c r="B455" t="str" cm="1">
        <f t="array" ref="B455:E455">TRANSPOSE(_xlfn._xlws.SORT(_xlfn._xlws.FILTER(irrigation[irrigation_level]&amp;" | "&amp;irrigation[irrigation_level_name],irrigation[experiment_ID]=A455)))</f>
        <v xml:space="preserve"> | </v>
      </c>
      <c r="C455" t="str">
        <v xml:space="preserve">0 | </v>
      </c>
      <c r="D455" t="str">
        <v xml:space="preserve">0 | </v>
      </c>
      <c r="E455" t="str">
        <v xml:space="preserve">0 | </v>
      </c>
      <c r="DQ455" cm="1">
        <f t="array" ref="DQ455:DT455">TRANSPOSE(_xlfn._xlws.SORT(_xlfn._xlws.FILTER(irrigation[irrigation_level],irrigation[experiment_ID]=A455)))</f>
        <v>0</v>
      </c>
      <c r="DR455">
        <v>0</v>
      </c>
      <c r="DS455">
        <v>0</v>
      </c>
      <c r="DT455" t="str">
        <v/>
      </c>
    </row>
    <row r="456" spans="2:124" x14ac:dyDescent="0.25">
      <c r="B456" t="str" cm="1">
        <f t="array" ref="B456:E456">TRANSPOSE(_xlfn._xlws.SORT(_xlfn._xlws.FILTER(irrigation[irrigation_level]&amp;" | "&amp;irrigation[irrigation_level_name],irrigation[experiment_ID]=A456)))</f>
        <v xml:space="preserve"> | </v>
      </c>
      <c r="C456" t="str">
        <v xml:space="preserve">0 | </v>
      </c>
      <c r="D456" t="str">
        <v xml:space="preserve">0 | </v>
      </c>
      <c r="E456" t="str">
        <v xml:space="preserve">0 | </v>
      </c>
      <c r="DQ456" cm="1">
        <f t="array" ref="DQ456:DT456">TRANSPOSE(_xlfn._xlws.SORT(_xlfn._xlws.FILTER(irrigation[irrigation_level],irrigation[experiment_ID]=A456)))</f>
        <v>0</v>
      </c>
      <c r="DR456">
        <v>0</v>
      </c>
      <c r="DS456">
        <v>0</v>
      </c>
      <c r="DT456" t="str">
        <v/>
      </c>
    </row>
    <row r="457" spans="2:124" x14ac:dyDescent="0.25">
      <c r="B457" t="str" cm="1">
        <f t="array" ref="B457:E457">TRANSPOSE(_xlfn._xlws.SORT(_xlfn._xlws.FILTER(irrigation[irrigation_level]&amp;" | "&amp;irrigation[irrigation_level_name],irrigation[experiment_ID]=A457)))</f>
        <v xml:space="preserve"> | </v>
      </c>
      <c r="C457" t="str">
        <v xml:space="preserve">0 | </v>
      </c>
      <c r="D457" t="str">
        <v xml:space="preserve">0 | </v>
      </c>
      <c r="E457" t="str">
        <v xml:space="preserve">0 | </v>
      </c>
      <c r="DQ457" cm="1">
        <f t="array" ref="DQ457:DT457">TRANSPOSE(_xlfn._xlws.SORT(_xlfn._xlws.FILTER(irrigation[irrigation_level],irrigation[experiment_ID]=A457)))</f>
        <v>0</v>
      </c>
      <c r="DR457">
        <v>0</v>
      </c>
      <c r="DS457">
        <v>0</v>
      </c>
      <c r="DT457" t="str">
        <v/>
      </c>
    </row>
    <row r="458" spans="2:124" x14ac:dyDescent="0.25">
      <c r="B458" t="str" cm="1">
        <f t="array" ref="B458:E458">TRANSPOSE(_xlfn._xlws.SORT(_xlfn._xlws.FILTER(irrigation[irrigation_level]&amp;" | "&amp;irrigation[irrigation_level_name],irrigation[experiment_ID]=A458)))</f>
        <v xml:space="preserve"> | </v>
      </c>
      <c r="C458" t="str">
        <v xml:space="preserve">0 | </v>
      </c>
      <c r="D458" t="str">
        <v xml:space="preserve">0 | </v>
      </c>
      <c r="E458" t="str">
        <v xml:space="preserve">0 | </v>
      </c>
      <c r="DQ458" cm="1">
        <f t="array" ref="DQ458:DT458">TRANSPOSE(_xlfn._xlws.SORT(_xlfn._xlws.FILTER(irrigation[irrigation_level],irrigation[experiment_ID]=A458)))</f>
        <v>0</v>
      </c>
      <c r="DR458">
        <v>0</v>
      </c>
      <c r="DS458">
        <v>0</v>
      </c>
      <c r="DT458" t="str">
        <v/>
      </c>
    </row>
    <row r="459" spans="2:124" x14ac:dyDescent="0.25">
      <c r="B459" t="str" cm="1">
        <f t="array" ref="B459:E459">TRANSPOSE(_xlfn._xlws.SORT(_xlfn._xlws.FILTER(irrigation[irrigation_level]&amp;" | "&amp;irrigation[irrigation_level_name],irrigation[experiment_ID]=A459)))</f>
        <v xml:space="preserve"> | </v>
      </c>
      <c r="C459" t="str">
        <v xml:space="preserve">0 | </v>
      </c>
      <c r="D459" t="str">
        <v xml:space="preserve">0 | </v>
      </c>
      <c r="E459" t="str">
        <v xml:space="preserve">0 | </v>
      </c>
      <c r="DQ459" cm="1">
        <f t="array" ref="DQ459:DT459">TRANSPOSE(_xlfn._xlws.SORT(_xlfn._xlws.FILTER(irrigation[irrigation_level],irrigation[experiment_ID]=A459)))</f>
        <v>0</v>
      </c>
      <c r="DR459">
        <v>0</v>
      </c>
      <c r="DS459">
        <v>0</v>
      </c>
      <c r="DT459" t="str">
        <v/>
      </c>
    </row>
    <row r="460" spans="2:124" x14ac:dyDescent="0.25">
      <c r="B460" t="str" cm="1">
        <f t="array" ref="B460:E460">TRANSPOSE(_xlfn._xlws.SORT(_xlfn._xlws.FILTER(irrigation[irrigation_level]&amp;" | "&amp;irrigation[irrigation_level_name],irrigation[experiment_ID]=A460)))</f>
        <v xml:space="preserve"> | </v>
      </c>
      <c r="C460" t="str">
        <v xml:space="preserve">0 | </v>
      </c>
      <c r="D460" t="str">
        <v xml:space="preserve">0 | </v>
      </c>
      <c r="E460" t="str">
        <v xml:space="preserve">0 | </v>
      </c>
      <c r="DQ460" cm="1">
        <f t="array" ref="DQ460:DT460">TRANSPOSE(_xlfn._xlws.SORT(_xlfn._xlws.FILTER(irrigation[irrigation_level],irrigation[experiment_ID]=A460)))</f>
        <v>0</v>
      </c>
      <c r="DR460">
        <v>0</v>
      </c>
      <c r="DS460">
        <v>0</v>
      </c>
      <c r="DT460" t="str">
        <v/>
      </c>
    </row>
    <row r="461" spans="2:124" x14ac:dyDescent="0.25">
      <c r="B461" t="str" cm="1">
        <f t="array" ref="B461:E461">TRANSPOSE(_xlfn._xlws.SORT(_xlfn._xlws.FILTER(irrigation[irrigation_level]&amp;" | "&amp;irrigation[irrigation_level_name],irrigation[experiment_ID]=A461)))</f>
        <v xml:space="preserve"> | </v>
      </c>
      <c r="C461" t="str">
        <v xml:space="preserve">0 | </v>
      </c>
      <c r="D461" t="str">
        <v xml:space="preserve">0 | </v>
      </c>
      <c r="E461" t="str">
        <v xml:space="preserve">0 | </v>
      </c>
      <c r="DQ461" cm="1">
        <f t="array" ref="DQ461:DT461">TRANSPOSE(_xlfn._xlws.SORT(_xlfn._xlws.FILTER(irrigation[irrigation_level],irrigation[experiment_ID]=A461)))</f>
        <v>0</v>
      </c>
      <c r="DR461">
        <v>0</v>
      </c>
      <c r="DS461">
        <v>0</v>
      </c>
      <c r="DT461" t="str">
        <v/>
      </c>
    </row>
    <row r="462" spans="2:124" x14ac:dyDescent="0.25">
      <c r="B462" t="str" cm="1">
        <f t="array" ref="B462:E462">TRANSPOSE(_xlfn._xlws.SORT(_xlfn._xlws.FILTER(irrigation[irrigation_level]&amp;" | "&amp;irrigation[irrigation_level_name],irrigation[experiment_ID]=A462)))</f>
        <v xml:space="preserve"> | </v>
      </c>
      <c r="C462" t="str">
        <v xml:space="preserve">0 | </v>
      </c>
      <c r="D462" t="str">
        <v xml:space="preserve">0 | </v>
      </c>
      <c r="E462" t="str">
        <v xml:space="preserve">0 | </v>
      </c>
      <c r="DQ462" cm="1">
        <f t="array" ref="DQ462:DT462">TRANSPOSE(_xlfn._xlws.SORT(_xlfn._xlws.FILTER(irrigation[irrigation_level],irrigation[experiment_ID]=A462)))</f>
        <v>0</v>
      </c>
      <c r="DR462">
        <v>0</v>
      </c>
      <c r="DS462">
        <v>0</v>
      </c>
      <c r="DT462" t="str">
        <v/>
      </c>
    </row>
    <row r="463" spans="2:124" x14ac:dyDescent="0.25">
      <c r="B463" t="str" cm="1">
        <f t="array" ref="B463:E463">TRANSPOSE(_xlfn._xlws.SORT(_xlfn._xlws.FILTER(irrigation[irrigation_level]&amp;" | "&amp;irrigation[irrigation_level_name],irrigation[experiment_ID]=A463)))</f>
        <v xml:space="preserve"> | </v>
      </c>
      <c r="C463" t="str">
        <v xml:space="preserve">0 | </v>
      </c>
      <c r="D463" t="str">
        <v xml:space="preserve">0 | </v>
      </c>
      <c r="E463" t="str">
        <v xml:space="preserve">0 | </v>
      </c>
      <c r="DQ463" cm="1">
        <f t="array" ref="DQ463:DT463">TRANSPOSE(_xlfn._xlws.SORT(_xlfn._xlws.FILTER(irrigation[irrigation_level],irrigation[experiment_ID]=A463)))</f>
        <v>0</v>
      </c>
      <c r="DR463">
        <v>0</v>
      </c>
      <c r="DS463">
        <v>0</v>
      </c>
      <c r="DT463" t="str">
        <v/>
      </c>
    </row>
    <row r="464" spans="2:124" x14ac:dyDescent="0.25">
      <c r="B464" t="str" cm="1">
        <f t="array" ref="B464:E464">TRANSPOSE(_xlfn._xlws.SORT(_xlfn._xlws.FILTER(irrigation[irrigation_level]&amp;" | "&amp;irrigation[irrigation_level_name],irrigation[experiment_ID]=A464)))</f>
        <v xml:space="preserve"> | </v>
      </c>
      <c r="C464" t="str">
        <v xml:space="preserve">0 | </v>
      </c>
      <c r="D464" t="str">
        <v xml:space="preserve">0 | </v>
      </c>
      <c r="E464" t="str">
        <v xml:space="preserve">0 | </v>
      </c>
      <c r="DQ464" cm="1">
        <f t="array" ref="DQ464:DT464">TRANSPOSE(_xlfn._xlws.SORT(_xlfn._xlws.FILTER(irrigation[irrigation_level],irrigation[experiment_ID]=A464)))</f>
        <v>0</v>
      </c>
      <c r="DR464">
        <v>0</v>
      </c>
      <c r="DS464">
        <v>0</v>
      </c>
      <c r="DT464" t="str">
        <v/>
      </c>
    </row>
    <row r="465" spans="2:124" x14ac:dyDescent="0.25">
      <c r="B465" t="str" cm="1">
        <f t="array" ref="B465:E465">TRANSPOSE(_xlfn._xlws.SORT(_xlfn._xlws.FILTER(irrigation[irrigation_level]&amp;" | "&amp;irrigation[irrigation_level_name],irrigation[experiment_ID]=A465)))</f>
        <v xml:space="preserve"> | </v>
      </c>
      <c r="C465" t="str">
        <v xml:space="preserve">0 | </v>
      </c>
      <c r="D465" t="str">
        <v xml:space="preserve">0 | </v>
      </c>
      <c r="E465" t="str">
        <v xml:space="preserve">0 | </v>
      </c>
      <c r="DQ465" cm="1">
        <f t="array" ref="DQ465:DT465">TRANSPOSE(_xlfn._xlws.SORT(_xlfn._xlws.FILTER(irrigation[irrigation_level],irrigation[experiment_ID]=A465)))</f>
        <v>0</v>
      </c>
      <c r="DR465">
        <v>0</v>
      </c>
      <c r="DS465">
        <v>0</v>
      </c>
      <c r="DT465" t="str">
        <v/>
      </c>
    </row>
    <row r="466" spans="2:124" x14ac:dyDescent="0.25">
      <c r="B466" t="str" cm="1">
        <f t="array" ref="B466:E466">TRANSPOSE(_xlfn._xlws.SORT(_xlfn._xlws.FILTER(irrigation[irrigation_level]&amp;" | "&amp;irrigation[irrigation_level_name],irrigation[experiment_ID]=A466)))</f>
        <v xml:space="preserve"> | </v>
      </c>
      <c r="C466" t="str">
        <v xml:space="preserve">0 | </v>
      </c>
      <c r="D466" t="str">
        <v xml:space="preserve">0 | </v>
      </c>
      <c r="E466" t="str">
        <v xml:space="preserve">0 | </v>
      </c>
      <c r="DQ466" cm="1">
        <f t="array" ref="DQ466:DT466">TRANSPOSE(_xlfn._xlws.SORT(_xlfn._xlws.FILTER(irrigation[irrigation_level],irrigation[experiment_ID]=A466)))</f>
        <v>0</v>
      </c>
      <c r="DR466">
        <v>0</v>
      </c>
      <c r="DS466">
        <v>0</v>
      </c>
      <c r="DT466" t="str">
        <v/>
      </c>
    </row>
    <row r="467" spans="2:124" x14ac:dyDescent="0.25">
      <c r="B467" t="str" cm="1">
        <f t="array" ref="B467:E467">TRANSPOSE(_xlfn._xlws.SORT(_xlfn._xlws.FILTER(irrigation[irrigation_level]&amp;" | "&amp;irrigation[irrigation_level_name],irrigation[experiment_ID]=A467)))</f>
        <v xml:space="preserve"> | </v>
      </c>
      <c r="C467" t="str">
        <v xml:space="preserve">0 | </v>
      </c>
      <c r="D467" t="str">
        <v xml:space="preserve">0 | </v>
      </c>
      <c r="E467" t="str">
        <v xml:space="preserve">0 | </v>
      </c>
      <c r="DQ467" cm="1">
        <f t="array" ref="DQ467:DT467">TRANSPOSE(_xlfn._xlws.SORT(_xlfn._xlws.FILTER(irrigation[irrigation_level],irrigation[experiment_ID]=A467)))</f>
        <v>0</v>
      </c>
      <c r="DR467">
        <v>0</v>
      </c>
      <c r="DS467">
        <v>0</v>
      </c>
      <c r="DT467" t="str">
        <v/>
      </c>
    </row>
    <row r="468" spans="2:124" x14ac:dyDescent="0.25">
      <c r="B468" t="str" cm="1">
        <f t="array" ref="B468:E468">TRANSPOSE(_xlfn._xlws.SORT(_xlfn._xlws.FILTER(irrigation[irrigation_level]&amp;" | "&amp;irrigation[irrigation_level_name],irrigation[experiment_ID]=A468)))</f>
        <v xml:space="preserve"> | </v>
      </c>
      <c r="C468" t="str">
        <v xml:space="preserve">0 | </v>
      </c>
      <c r="D468" t="str">
        <v xml:space="preserve">0 | </v>
      </c>
      <c r="E468" t="str">
        <v xml:space="preserve">0 | </v>
      </c>
      <c r="DQ468" cm="1">
        <f t="array" ref="DQ468:DT468">TRANSPOSE(_xlfn._xlws.SORT(_xlfn._xlws.FILTER(irrigation[irrigation_level],irrigation[experiment_ID]=A468)))</f>
        <v>0</v>
      </c>
      <c r="DR468">
        <v>0</v>
      </c>
      <c r="DS468">
        <v>0</v>
      </c>
      <c r="DT468" t="str">
        <v/>
      </c>
    </row>
    <row r="469" spans="2:124" x14ac:dyDescent="0.25">
      <c r="B469" t="str" cm="1">
        <f t="array" ref="B469:E469">TRANSPOSE(_xlfn._xlws.SORT(_xlfn._xlws.FILTER(irrigation[irrigation_level]&amp;" | "&amp;irrigation[irrigation_level_name],irrigation[experiment_ID]=A469)))</f>
        <v xml:space="preserve"> | </v>
      </c>
      <c r="C469" t="str">
        <v xml:space="preserve">0 | </v>
      </c>
      <c r="D469" t="str">
        <v xml:space="preserve">0 | </v>
      </c>
      <c r="E469" t="str">
        <v xml:space="preserve">0 | </v>
      </c>
      <c r="DQ469" cm="1">
        <f t="array" ref="DQ469:DT469">TRANSPOSE(_xlfn._xlws.SORT(_xlfn._xlws.FILTER(irrigation[irrigation_level],irrigation[experiment_ID]=A469)))</f>
        <v>0</v>
      </c>
      <c r="DR469">
        <v>0</v>
      </c>
      <c r="DS469">
        <v>0</v>
      </c>
      <c r="DT469" t="str">
        <v/>
      </c>
    </row>
    <row r="470" spans="2:124" x14ac:dyDescent="0.25">
      <c r="B470" t="str" cm="1">
        <f t="array" ref="B470:E470">TRANSPOSE(_xlfn._xlws.SORT(_xlfn._xlws.FILTER(irrigation[irrigation_level]&amp;" | "&amp;irrigation[irrigation_level_name],irrigation[experiment_ID]=A470)))</f>
        <v xml:space="preserve"> | </v>
      </c>
      <c r="C470" t="str">
        <v xml:space="preserve">0 | </v>
      </c>
      <c r="D470" t="str">
        <v xml:space="preserve">0 | </v>
      </c>
      <c r="E470" t="str">
        <v xml:space="preserve">0 | </v>
      </c>
      <c r="DQ470" cm="1">
        <f t="array" ref="DQ470:DT470">TRANSPOSE(_xlfn._xlws.SORT(_xlfn._xlws.FILTER(irrigation[irrigation_level],irrigation[experiment_ID]=A470)))</f>
        <v>0</v>
      </c>
      <c r="DR470">
        <v>0</v>
      </c>
      <c r="DS470">
        <v>0</v>
      </c>
      <c r="DT470" t="str">
        <v/>
      </c>
    </row>
    <row r="471" spans="2:124" x14ac:dyDescent="0.25">
      <c r="B471" t="str" cm="1">
        <f t="array" ref="B471:E471">TRANSPOSE(_xlfn._xlws.SORT(_xlfn._xlws.FILTER(irrigation[irrigation_level]&amp;" | "&amp;irrigation[irrigation_level_name],irrigation[experiment_ID]=A471)))</f>
        <v xml:space="preserve"> | </v>
      </c>
      <c r="C471" t="str">
        <v xml:space="preserve">0 | </v>
      </c>
      <c r="D471" t="str">
        <v xml:space="preserve">0 | </v>
      </c>
      <c r="E471" t="str">
        <v xml:space="preserve">0 | </v>
      </c>
      <c r="DQ471" cm="1">
        <f t="array" ref="DQ471:DT471">TRANSPOSE(_xlfn._xlws.SORT(_xlfn._xlws.FILTER(irrigation[irrigation_level],irrigation[experiment_ID]=A471)))</f>
        <v>0</v>
      </c>
      <c r="DR471">
        <v>0</v>
      </c>
      <c r="DS471">
        <v>0</v>
      </c>
      <c r="DT471" t="str">
        <v/>
      </c>
    </row>
    <row r="472" spans="2:124" x14ac:dyDescent="0.25">
      <c r="B472" t="str" cm="1">
        <f t="array" ref="B472:E472">TRANSPOSE(_xlfn._xlws.SORT(_xlfn._xlws.FILTER(irrigation[irrigation_level]&amp;" | "&amp;irrigation[irrigation_level_name],irrigation[experiment_ID]=A472)))</f>
        <v xml:space="preserve"> | </v>
      </c>
      <c r="C472" t="str">
        <v xml:space="preserve">0 | </v>
      </c>
      <c r="D472" t="str">
        <v xml:space="preserve">0 | </v>
      </c>
      <c r="E472" t="str">
        <v xml:space="preserve">0 | </v>
      </c>
      <c r="DQ472" cm="1">
        <f t="array" ref="DQ472:DT472">TRANSPOSE(_xlfn._xlws.SORT(_xlfn._xlws.FILTER(irrigation[irrigation_level],irrigation[experiment_ID]=A472)))</f>
        <v>0</v>
      </c>
      <c r="DR472">
        <v>0</v>
      </c>
      <c r="DS472">
        <v>0</v>
      </c>
      <c r="DT472" t="str">
        <v/>
      </c>
    </row>
    <row r="473" spans="2:124" x14ac:dyDescent="0.25">
      <c r="B473" t="str" cm="1">
        <f t="array" ref="B473:E473">TRANSPOSE(_xlfn._xlws.SORT(_xlfn._xlws.FILTER(irrigation[irrigation_level]&amp;" | "&amp;irrigation[irrigation_level_name],irrigation[experiment_ID]=A473)))</f>
        <v xml:space="preserve"> | </v>
      </c>
      <c r="C473" t="str">
        <v xml:space="preserve">0 | </v>
      </c>
      <c r="D473" t="str">
        <v xml:space="preserve">0 | </v>
      </c>
      <c r="E473" t="str">
        <v xml:space="preserve">0 | </v>
      </c>
      <c r="DQ473" cm="1">
        <f t="array" ref="DQ473:DT473">TRANSPOSE(_xlfn._xlws.SORT(_xlfn._xlws.FILTER(irrigation[irrigation_level],irrigation[experiment_ID]=A473)))</f>
        <v>0</v>
      </c>
      <c r="DR473">
        <v>0</v>
      </c>
      <c r="DS473">
        <v>0</v>
      </c>
      <c r="DT473" t="str">
        <v/>
      </c>
    </row>
    <row r="474" spans="2:124" x14ac:dyDescent="0.25">
      <c r="B474" t="str" cm="1">
        <f t="array" ref="B474:E474">TRANSPOSE(_xlfn._xlws.SORT(_xlfn._xlws.FILTER(irrigation[irrigation_level]&amp;" | "&amp;irrigation[irrigation_level_name],irrigation[experiment_ID]=A474)))</f>
        <v xml:space="preserve"> | </v>
      </c>
      <c r="C474" t="str">
        <v xml:space="preserve">0 | </v>
      </c>
      <c r="D474" t="str">
        <v xml:space="preserve">0 | </v>
      </c>
      <c r="E474" t="str">
        <v xml:space="preserve">0 | </v>
      </c>
      <c r="DQ474" cm="1">
        <f t="array" ref="DQ474:DT474">TRANSPOSE(_xlfn._xlws.SORT(_xlfn._xlws.FILTER(irrigation[irrigation_level],irrigation[experiment_ID]=A474)))</f>
        <v>0</v>
      </c>
      <c r="DR474">
        <v>0</v>
      </c>
      <c r="DS474">
        <v>0</v>
      </c>
      <c r="DT474" t="str">
        <v/>
      </c>
    </row>
    <row r="475" spans="2:124" x14ac:dyDescent="0.25">
      <c r="B475" t="str" cm="1">
        <f t="array" ref="B475:E475">TRANSPOSE(_xlfn._xlws.SORT(_xlfn._xlws.FILTER(irrigation[irrigation_level]&amp;" | "&amp;irrigation[irrigation_level_name],irrigation[experiment_ID]=A475)))</f>
        <v xml:space="preserve"> | </v>
      </c>
      <c r="C475" t="str">
        <v xml:space="preserve">0 | </v>
      </c>
      <c r="D475" t="str">
        <v xml:space="preserve">0 | </v>
      </c>
      <c r="E475" t="str">
        <v xml:space="preserve">0 | </v>
      </c>
      <c r="DQ475" cm="1">
        <f t="array" ref="DQ475:DT475">TRANSPOSE(_xlfn._xlws.SORT(_xlfn._xlws.FILTER(irrigation[irrigation_level],irrigation[experiment_ID]=A475)))</f>
        <v>0</v>
      </c>
      <c r="DR475">
        <v>0</v>
      </c>
      <c r="DS475">
        <v>0</v>
      </c>
      <c r="DT475" t="str">
        <v/>
      </c>
    </row>
    <row r="476" spans="2:124" x14ac:dyDescent="0.25">
      <c r="B476" t="str" cm="1">
        <f t="array" ref="B476:E476">TRANSPOSE(_xlfn._xlws.SORT(_xlfn._xlws.FILTER(irrigation[irrigation_level]&amp;" | "&amp;irrigation[irrigation_level_name],irrigation[experiment_ID]=A476)))</f>
        <v xml:space="preserve"> | </v>
      </c>
      <c r="C476" t="str">
        <v xml:space="preserve">0 | </v>
      </c>
      <c r="D476" t="str">
        <v xml:space="preserve">0 | </v>
      </c>
      <c r="E476" t="str">
        <v xml:space="preserve">0 | </v>
      </c>
      <c r="DQ476" cm="1">
        <f t="array" ref="DQ476:DT476">TRANSPOSE(_xlfn._xlws.SORT(_xlfn._xlws.FILTER(irrigation[irrigation_level],irrigation[experiment_ID]=A476)))</f>
        <v>0</v>
      </c>
      <c r="DR476">
        <v>0</v>
      </c>
      <c r="DS476">
        <v>0</v>
      </c>
      <c r="DT476" t="str">
        <v/>
      </c>
    </row>
    <row r="477" spans="2:124" x14ac:dyDescent="0.25">
      <c r="B477" t="str" cm="1">
        <f t="array" ref="B477:E477">TRANSPOSE(_xlfn._xlws.SORT(_xlfn._xlws.FILTER(irrigation[irrigation_level]&amp;" | "&amp;irrigation[irrigation_level_name],irrigation[experiment_ID]=A477)))</f>
        <v xml:space="preserve"> | </v>
      </c>
      <c r="C477" t="str">
        <v xml:space="preserve">0 | </v>
      </c>
      <c r="D477" t="str">
        <v xml:space="preserve">0 | </v>
      </c>
      <c r="E477" t="str">
        <v xml:space="preserve">0 | </v>
      </c>
      <c r="DQ477" cm="1">
        <f t="array" ref="DQ477:DT477">TRANSPOSE(_xlfn._xlws.SORT(_xlfn._xlws.FILTER(irrigation[irrigation_level],irrigation[experiment_ID]=A477)))</f>
        <v>0</v>
      </c>
      <c r="DR477">
        <v>0</v>
      </c>
      <c r="DS477">
        <v>0</v>
      </c>
      <c r="DT477" t="str">
        <v/>
      </c>
    </row>
    <row r="478" spans="2:124" x14ac:dyDescent="0.25">
      <c r="B478" t="str" cm="1">
        <f t="array" ref="B478:E478">TRANSPOSE(_xlfn._xlws.SORT(_xlfn._xlws.FILTER(irrigation[irrigation_level]&amp;" | "&amp;irrigation[irrigation_level_name],irrigation[experiment_ID]=A478)))</f>
        <v xml:space="preserve"> | </v>
      </c>
      <c r="C478" t="str">
        <v xml:space="preserve">0 | </v>
      </c>
      <c r="D478" t="str">
        <v xml:space="preserve">0 | </v>
      </c>
      <c r="E478" t="str">
        <v xml:space="preserve">0 | </v>
      </c>
      <c r="DQ478" cm="1">
        <f t="array" ref="DQ478:DT478">TRANSPOSE(_xlfn._xlws.SORT(_xlfn._xlws.FILTER(irrigation[irrigation_level],irrigation[experiment_ID]=A478)))</f>
        <v>0</v>
      </c>
      <c r="DR478">
        <v>0</v>
      </c>
      <c r="DS478">
        <v>0</v>
      </c>
      <c r="DT478" t="str">
        <v/>
      </c>
    </row>
    <row r="479" spans="2:124" x14ac:dyDescent="0.25">
      <c r="B479" t="str" cm="1">
        <f t="array" ref="B479:E479">TRANSPOSE(_xlfn._xlws.SORT(_xlfn._xlws.FILTER(irrigation[irrigation_level]&amp;" | "&amp;irrigation[irrigation_level_name],irrigation[experiment_ID]=A479)))</f>
        <v xml:space="preserve"> | </v>
      </c>
      <c r="C479" t="str">
        <v xml:space="preserve">0 | </v>
      </c>
      <c r="D479" t="str">
        <v xml:space="preserve">0 | </v>
      </c>
      <c r="E479" t="str">
        <v xml:space="preserve">0 | </v>
      </c>
      <c r="DQ479" cm="1">
        <f t="array" ref="DQ479:DT479">TRANSPOSE(_xlfn._xlws.SORT(_xlfn._xlws.FILTER(irrigation[irrigation_level],irrigation[experiment_ID]=A479)))</f>
        <v>0</v>
      </c>
      <c r="DR479">
        <v>0</v>
      </c>
      <c r="DS479">
        <v>0</v>
      </c>
      <c r="DT479" t="str">
        <v/>
      </c>
    </row>
    <row r="480" spans="2:124" x14ac:dyDescent="0.25">
      <c r="B480" t="str" cm="1">
        <f t="array" ref="B480:E480">TRANSPOSE(_xlfn._xlws.SORT(_xlfn._xlws.FILTER(irrigation[irrigation_level]&amp;" | "&amp;irrigation[irrigation_level_name],irrigation[experiment_ID]=A480)))</f>
        <v xml:space="preserve"> | </v>
      </c>
      <c r="C480" t="str">
        <v xml:space="preserve">0 | </v>
      </c>
      <c r="D480" t="str">
        <v xml:space="preserve">0 | </v>
      </c>
      <c r="E480" t="str">
        <v xml:space="preserve">0 | </v>
      </c>
      <c r="DQ480" cm="1">
        <f t="array" ref="DQ480:DT480">TRANSPOSE(_xlfn._xlws.SORT(_xlfn._xlws.FILTER(irrigation[irrigation_level],irrigation[experiment_ID]=A480)))</f>
        <v>0</v>
      </c>
      <c r="DR480">
        <v>0</v>
      </c>
      <c r="DS480">
        <v>0</v>
      </c>
      <c r="DT480" t="str">
        <v/>
      </c>
    </row>
    <row r="481" spans="2:124" x14ac:dyDescent="0.25">
      <c r="B481" t="str" cm="1">
        <f t="array" ref="B481:E481">TRANSPOSE(_xlfn._xlws.SORT(_xlfn._xlws.FILTER(irrigation[irrigation_level]&amp;" | "&amp;irrigation[irrigation_level_name],irrigation[experiment_ID]=A481)))</f>
        <v xml:space="preserve"> | </v>
      </c>
      <c r="C481" t="str">
        <v xml:space="preserve">0 | </v>
      </c>
      <c r="D481" t="str">
        <v xml:space="preserve">0 | </v>
      </c>
      <c r="E481" t="str">
        <v xml:space="preserve">0 | </v>
      </c>
      <c r="DQ481" cm="1">
        <f t="array" ref="DQ481:DT481">TRANSPOSE(_xlfn._xlws.SORT(_xlfn._xlws.FILTER(irrigation[irrigation_level],irrigation[experiment_ID]=A481)))</f>
        <v>0</v>
      </c>
      <c r="DR481">
        <v>0</v>
      </c>
      <c r="DS481">
        <v>0</v>
      </c>
      <c r="DT481" t="str">
        <v/>
      </c>
    </row>
    <row r="482" spans="2:124" x14ac:dyDescent="0.25">
      <c r="B482" t="str" cm="1">
        <f t="array" ref="B482:E482">TRANSPOSE(_xlfn._xlws.SORT(_xlfn._xlws.FILTER(irrigation[irrigation_level]&amp;" | "&amp;irrigation[irrigation_level_name],irrigation[experiment_ID]=A482)))</f>
        <v xml:space="preserve"> | </v>
      </c>
      <c r="C482" t="str">
        <v xml:space="preserve">0 | </v>
      </c>
      <c r="D482" t="str">
        <v xml:space="preserve">0 | </v>
      </c>
      <c r="E482" t="str">
        <v xml:space="preserve">0 | </v>
      </c>
      <c r="DQ482" cm="1">
        <f t="array" ref="DQ482:DT482">TRANSPOSE(_xlfn._xlws.SORT(_xlfn._xlws.FILTER(irrigation[irrigation_level],irrigation[experiment_ID]=A482)))</f>
        <v>0</v>
      </c>
      <c r="DR482">
        <v>0</v>
      </c>
      <c r="DS482">
        <v>0</v>
      </c>
      <c r="DT482" t="str">
        <v/>
      </c>
    </row>
    <row r="483" spans="2:124" x14ac:dyDescent="0.25">
      <c r="B483" t="str" cm="1">
        <f t="array" ref="B483:E483">TRANSPOSE(_xlfn._xlws.SORT(_xlfn._xlws.FILTER(irrigation[irrigation_level]&amp;" | "&amp;irrigation[irrigation_level_name],irrigation[experiment_ID]=A483)))</f>
        <v xml:space="preserve"> | </v>
      </c>
      <c r="C483" t="str">
        <v xml:space="preserve">0 | </v>
      </c>
      <c r="D483" t="str">
        <v xml:space="preserve">0 | </v>
      </c>
      <c r="E483" t="str">
        <v xml:space="preserve">0 | </v>
      </c>
      <c r="DQ483" cm="1">
        <f t="array" ref="DQ483:DT483">TRANSPOSE(_xlfn._xlws.SORT(_xlfn._xlws.FILTER(irrigation[irrigation_level],irrigation[experiment_ID]=A483)))</f>
        <v>0</v>
      </c>
      <c r="DR483">
        <v>0</v>
      </c>
      <c r="DS483">
        <v>0</v>
      </c>
      <c r="DT483" t="str">
        <v/>
      </c>
    </row>
    <row r="484" spans="2:124" x14ac:dyDescent="0.25">
      <c r="B484" t="str" cm="1">
        <f t="array" ref="B484:E484">TRANSPOSE(_xlfn._xlws.SORT(_xlfn._xlws.FILTER(irrigation[irrigation_level]&amp;" | "&amp;irrigation[irrigation_level_name],irrigation[experiment_ID]=A484)))</f>
        <v xml:space="preserve"> | </v>
      </c>
      <c r="C484" t="str">
        <v xml:space="preserve">0 | </v>
      </c>
      <c r="D484" t="str">
        <v xml:space="preserve">0 | </v>
      </c>
      <c r="E484" t="str">
        <v xml:space="preserve">0 | </v>
      </c>
      <c r="DQ484" cm="1">
        <f t="array" ref="DQ484:DT484">TRANSPOSE(_xlfn._xlws.SORT(_xlfn._xlws.FILTER(irrigation[irrigation_level],irrigation[experiment_ID]=A484)))</f>
        <v>0</v>
      </c>
      <c r="DR484">
        <v>0</v>
      </c>
      <c r="DS484">
        <v>0</v>
      </c>
      <c r="DT484" t="str">
        <v/>
      </c>
    </row>
    <row r="485" spans="2:124" x14ac:dyDescent="0.25">
      <c r="B485" t="str" cm="1">
        <f t="array" ref="B485:E485">TRANSPOSE(_xlfn._xlws.SORT(_xlfn._xlws.FILTER(irrigation[irrigation_level]&amp;" | "&amp;irrigation[irrigation_level_name],irrigation[experiment_ID]=A485)))</f>
        <v xml:space="preserve"> | </v>
      </c>
      <c r="C485" t="str">
        <v xml:space="preserve">0 | </v>
      </c>
      <c r="D485" t="str">
        <v xml:space="preserve">0 | </v>
      </c>
      <c r="E485" t="str">
        <v xml:space="preserve">0 | </v>
      </c>
      <c r="DQ485" cm="1">
        <f t="array" ref="DQ485:DT485">TRANSPOSE(_xlfn._xlws.SORT(_xlfn._xlws.FILTER(irrigation[irrigation_level],irrigation[experiment_ID]=A485)))</f>
        <v>0</v>
      </c>
      <c r="DR485">
        <v>0</v>
      </c>
      <c r="DS485">
        <v>0</v>
      </c>
      <c r="DT485" t="str">
        <v/>
      </c>
    </row>
    <row r="486" spans="2:124" x14ac:dyDescent="0.25">
      <c r="B486" t="str" cm="1">
        <f t="array" ref="B486:E486">TRANSPOSE(_xlfn._xlws.SORT(_xlfn._xlws.FILTER(irrigation[irrigation_level]&amp;" | "&amp;irrigation[irrigation_level_name],irrigation[experiment_ID]=A486)))</f>
        <v xml:space="preserve"> | </v>
      </c>
      <c r="C486" t="str">
        <v xml:space="preserve">0 | </v>
      </c>
      <c r="D486" t="str">
        <v xml:space="preserve">0 | </v>
      </c>
      <c r="E486" t="str">
        <v xml:space="preserve">0 | </v>
      </c>
      <c r="DQ486" cm="1">
        <f t="array" ref="DQ486:DT486">TRANSPOSE(_xlfn._xlws.SORT(_xlfn._xlws.FILTER(irrigation[irrigation_level],irrigation[experiment_ID]=A486)))</f>
        <v>0</v>
      </c>
      <c r="DR486">
        <v>0</v>
      </c>
      <c r="DS486">
        <v>0</v>
      </c>
      <c r="DT486" t="str">
        <v/>
      </c>
    </row>
    <row r="487" spans="2:124" x14ac:dyDescent="0.25">
      <c r="B487" t="str" cm="1">
        <f t="array" ref="B487:E487">TRANSPOSE(_xlfn._xlws.SORT(_xlfn._xlws.FILTER(irrigation[irrigation_level]&amp;" | "&amp;irrigation[irrigation_level_name],irrigation[experiment_ID]=A487)))</f>
        <v xml:space="preserve"> | </v>
      </c>
      <c r="C487" t="str">
        <v xml:space="preserve">0 | </v>
      </c>
      <c r="D487" t="str">
        <v xml:space="preserve">0 | </v>
      </c>
      <c r="E487" t="str">
        <v xml:space="preserve">0 | </v>
      </c>
      <c r="DQ487" cm="1">
        <f t="array" ref="DQ487:DT487">TRANSPOSE(_xlfn._xlws.SORT(_xlfn._xlws.FILTER(irrigation[irrigation_level],irrigation[experiment_ID]=A487)))</f>
        <v>0</v>
      </c>
      <c r="DR487">
        <v>0</v>
      </c>
      <c r="DS487">
        <v>0</v>
      </c>
      <c r="DT487" t="str">
        <v/>
      </c>
    </row>
    <row r="488" spans="2:124" x14ac:dyDescent="0.25">
      <c r="B488" t="str" cm="1">
        <f t="array" ref="B488:E488">TRANSPOSE(_xlfn._xlws.SORT(_xlfn._xlws.FILTER(irrigation[irrigation_level]&amp;" | "&amp;irrigation[irrigation_level_name],irrigation[experiment_ID]=A488)))</f>
        <v xml:space="preserve"> | </v>
      </c>
      <c r="C488" t="str">
        <v xml:space="preserve">0 | </v>
      </c>
      <c r="D488" t="str">
        <v xml:space="preserve">0 | </v>
      </c>
      <c r="E488" t="str">
        <v xml:space="preserve">0 | </v>
      </c>
      <c r="DQ488" cm="1">
        <f t="array" ref="DQ488:DT488">TRANSPOSE(_xlfn._xlws.SORT(_xlfn._xlws.FILTER(irrigation[irrigation_level],irrigation[experiment_ID]=A488)))</f>
        <v>0</v>
      </c>
      <c r="DR488">
        <v>0</v>
      </c>
      <c r="DS488">
        <v>0</v>
      </c>
      <c r="DT488" t="str">
        <v/>
      </c>
    </row>
    <row r="489" spans="2:124" x14ac:dyDescent="0.25">
      <c r="B489" t="str" cm="1">
        <f t="array" ref="B489:E489">TRANSPOSE(_xlfn._xlws.SORT(_xlfn._xlws.FILTER(irrigation[irrigation_level]&amp;" | "&amp;irrigation[irrigation_level_name],irrigation[experiment_ID]=A489)))</f>
        <v xml:space="preserve"> | </v>
      </c>
      <c r="C489" t="str">
        <v xml:space="preserve">0 | </v>
      </c>
      <c r="D489" t="str">
        <v xml:space="preserve">0 | </v>
      </c>
      <c r="E489" t="str">
        <v xml:space="preserve">0 | </v>
      </c>
      <c r="DQ489" cm="1">
        <f t="array" ref="DQ489:DT489">TRANSPOSE(_xlfn._xlws.SORT(_xlfn._xlws.FILTER(irrigation[irrigation_level],irrigation[experiment_ID]=A489)))</f>
        <v>0</v>
      </c>
      <c r="DR489">
        <v>0</v>
      </c>
      <c r="DS489">
        <v>0</v>
      </c>
      <c r="DT489" t="str">
        <v/>
      </c>
    </row>
    <row r="490" spans="2:124" x14ac:dyDescent="0.25">
      <c r="B490" t="str" cm="1">
        <f t="array" ref="B490:E490">TRANSPOSE(_xlfn._xlws.SORT(_xlfn._xlws.FILTER(irrigation[irrigation_level]&amp;" | "&amp;irrigation[irrigation_level_name],irrigation[experiment_ID]=A490)))</f>
        <v xml:space="preserve"> | </v>
      </c>
      <c r="C490" t="str">
        <v xml:space="preserve">0 | </v>
      </c>
      <c r="D490" t="str">
        <v xml:space="preserve">0 | </v>
      </c>
      <c r="E490" t="str">
        <v xml:space="preserve">0 | </v>
      </c>
      <c r="DQ490" cm="1">
        <f t="array" ref="DQ490:DT490">TRANSPOSE(_xlfn._xlws.SORT(_xlfn._xlws.FILTER(irrigation[irrigation_level],irrigation[experiment_ID]=A490)))</f>
        <v>0</v>
      </c>
      <c r="DR490">
        <v>0</v>
      </c>
      <c r="DS490">
        <v>0</v>
      </c>
      <c r="DT490" t="str">
        <v/>
      </c>
    </row>
    <row r="491" spans="2:124" x14ac:dyDescent="0.25">
      <c r="B491" t="str" cm="1">
        <f t="array" ref="B491:E491">TRANSPOSE(_xlfn._xlws.SORT(_xlfn._xlws.FILTER(irrigation[irrigation_level]&amp;" | "&amp;irrigation[irrigation_level_name],irrigation[experiment_ID]=A491)))</f>
        <v xml:space="preserve"> | </v>
      </c>
      <c r="C491" t="str">
        <v xml:space="preserve">0 | </v>
      </c>
      <c r="D491" t="str">
        <v xml:space="preserve">0 | </v>
      </c>
      <c r="E491" t="str">
        <v xml:space="preserve">0 | </v>
      </c>
      <c r="DQ491" cm="1">
        <f t="array" ref="DQ491:DT491">TRANSPOSE(_xlfn._xlws.SORT(_xlfn._xlws.FILTER(irrigation[irrigation_level],irrigation[experiment_ID]=A491)))</f>
        <v>0</v>
      </c>
      <c r="DR491">
        <v>0</v>
      </c>
      <c r="DS491">
        <v>0</v>
      </c>
      <c r="DT491" t="str">
        <v/>
      </c>
    </row>
    <row r="492" spans="2:124" x14ac:dyDescent="0.25">
      <c r="B492" t="str" cm="1">
        <f t="array" ref="B492:E492">TRANSPOSE(_xlfn._xlws.SORT(_xlfn._xlws.FILTER(irrigation[irrigation_level]&amp;" | "&amp;irrigation[irrigation_level_name],irrigation[experiment_ID]=A492)))</f>
        <v xml:space="preserve"> | </v>
      </c>
      <c r="C492" t="str">
        <v xml:space="preserve">0 | </v>
      </c>
      <c r="D492" t="str">
        <v xml:space="preserve">0 | </v>
      </c>
      <c r="E492" t="str">
        <v xml:space="preserve">0 | </v>
      </c>
      <c r="DQ492" cm="1">
        <f t="array" ref="DQ492:DT492">TRANSPOSE(_xlfn._xlws.SORT(_xlfn._xlws.FILTER(irrigation[irrigation_level],irrigation[experiment_ID]=A492)))</f>
        <v>0</v>
      </c>
      <c r="DR492">
        <v>0</v>
      </c>
      <c r="DS492">
        <v>0</v>
      </c>
      <c r="DT492" t="str">
        <v/>
      </c>
    </row>
    <row r="493" spans="2:124" x14ac:dyDescent="0.25">
      <c r="B493" t="str" cm="1">
        <f t="array" ref="B493:E493">TRANSPOSE(_xlfn._xlws.SORT(_xlfn._xlws.FILTER(irrigation[irrigation_level]&amp;" | "&amp;irrigation[irrigation_level_name],irrigation[experiment_ID]=A493)))</f>
        <v xml:space="preserve"> | </v>
      </c>
      <c r="C493" t="str">
        <v xml:space="preserve">0 | </v>
      </c>
      <c r="D493" t="str">
        <v xml:space="preserve">0 | </v>
      </c>
      <c r="E493" t="str">
        <v xml:space="preserve">0 | </v>
      </c>
      <c r="DQ493" cm="1">
        <f t="array" ref="DQ493:DT493">TRANSPOSE(_xlfn._xlws.SORT(_xlfn._xlws.FILTER(irrigation[irrigation_level],irrigation[experiment_ID]=A493)))</f>
        <v>0</v>
      </c>
      <c r="DR493">
        <v>0</v>
      </c>
      <c r="DS493">
        <v>0</v>
      </c>
      <c r="DT493" t="str">
        <v/>
      </c>
    </row>
    <row r="494" spans="2:124" x14ac:dyDescent="0.25">
      <c r="B494" t="str" cm="1">
        <f t="array" ref="B494:E494">TRANSPOSE(_xlfn._xlws.SORT(_xlfn._xlws.FILTER(irrigation[irrigation_level]&amp;" | "&amp;irrigation[irrigation_level_name],irrigation[experiment_ID]=A494)))</f>
        <v xml:space="preserve"> | </v>
      </c>
      <c r="C494" t="str">
        <v xml:space="preserve">0 | </v>
      </c>
      <c r="D494" t="str">
        <v xml:space="preserve">0 | </v>
      </c>
      <c r="E494" t="str">
        <v xml:space="preserve">0 | </v>
      </c>
      <c r="DQ494" cm="1">
        <f t="array" ref="DQ494:DT494">TRANSPOSE(_xlfn._xlws.SORT(_xlfn._xlws.FILTER(irrigation[irrigation_level],irrigation[experiment_ID]=A494)))</f>
        <v>0</v>
      </c>
      <c r="DR494">
        <v>0</v>
      </c>
      <c r="DS494">
        <v>0</v>
      </c>
      <c r="DT494" t="str">
        <v/>
      </c>
    </row>
    <row r="495" spans="2:124" x14ac:dyDescent="0.25">
      <c r="B495" t="str" cm="1">
        <f t="array" ref="B495:E495">TRANSPOSE(_xlfn._xlws.SORT(_xlfn._xlws.FILTER(irrigation[irrigation_level]&amp;" | "&amp;irrigation[irrigation_level_name],irrigation[experiment_ID]=A495)))</f>
        <v xml:space="preserve"> | </v>
      </c>
      <c r="C495" t="str">
        <v xml:space="preserve">0 | </v>
      </c>
      <c r="D495" t="str">
        <v xml:space="preserve">0 | </v>
      </c>
      <c r="E495" t="str">
        <v xml:space="preserve">0 | </v>
      </c>
      <c r="DQ495" cm="1">
        <f t="array" ref="DQ495:DT495">TRANSPOSE(_xlfn._xlws.SORT(_xlfn._xlws.FILTER(irrigation[irrigation_level],irrigation[experiment_ID]=A495)))</f>
        <v>0</v>
      </c>
      <c r="DR495">
        <v>0</v>
      </c>
      <c r="DS495">
        <v>0</v>
      </c>
      <c r="DT495" t="str">
        <v/>
      </c>
    </row>
    <row r="496" spans="2:124" x14ac:dyDescent="0.25">
      <c r="B496" t="str" cm="1">
        <f t="array" ref="B496:E496">TRANSPOSE(_xlfn._xlws.SORT(_xlfn._xlws.FILTER(irrigation[irrigation_level]&amp;" | "&amp;irrigation[irrigation_level_name],irrigation[experiment_ID]=A496)))</f>
        <v xml:space="preserve"> | </v>
      </c>
      <c r="C496" t="str">
        <v xml:space="preserve">0 | </v>
      </c>
      <c r="D496" t="str">
        <v xml:space="preserve">0 | </v>
      </c>
      <c r="E496" t="str">
        <v xml:space="preserve">0 | </v>
      </c>
      <c r="DQ496" cm="1">
        <f t="array" ref="DQ496:DT496">TRANSPOSE(_xlfn._xlws.SORT(_xlfn._xlws.FILTER(irrigation[irrigation_level],irrigation[experiment_ID]=A496)))</f>
        <v>0</v>
      </c>
      <c r="DR496">
        <v>0</v>
      </c>
      <c r="DS496">
        <v>0</v>
      </c>
      <c r="DT496" t="str">
        <v/>
      </c>
    </row>
    <row r="497" spans="2:124" x14ac:dyDescent="0.25">
      <c r="B497" t="str" cm="1">
        <f t="array" ref="B497:E497">TRANSPOSE(_xlfn._xlws.SORT(_xlfn._xlws.FILTER(irrigation[irrigation_level]&amp;" | "&amp;irrigation[irrigation_level_name],irrigation[experiment_ID]=A497)))</f>
        <v xml:space="preserve"> | </v>
      </c>
      <c r="C497" t="str">
        <v xml:space="preserve">0 | </v>
      </c>
      <c r="D497" t="str">
        <v xml:space="preserve">0 | </v>
      </c>
      <c r="E497" t="str">
        <v xml:space="preserve">0 | </v>
      </c>
      <c r="DQ497" cm="1">
        <f t="array" ref="DQ497:DT497">TRANSPOSE(_xlfn._xlws.SORT(_xlfn._xlws.FILTER(irrigation[irrigation_level],irrigation[experiment_ID]=A497)))</f>
        <v>0</v>
      </c>
      <c r="DR497">
        <v>0</v>
      </c>
      <c r="DS497">
        <v>0</v>
      </c>
      <c r="DT497" t="str">
        <v/>
      </c>
    </row>
    <row r="498" spans="2:124" x14ac:dyDescent="0.25">
      <c r="B498" t="str" cm="1">
        <f t="array" ref="B498:E498">TRANSPOSE(_xlfn._xlws.SORT(_xlfn._xlws.FILTER(irrigation[irrigation_level]&amp;" | "&amp;irrigation[irrigation_level_name],irrigation[experiment_ID]=A498)))</f>
        <v xml:space="preserve"> | </v>
      </c>
      <c r="C498" t="str">
        <v xml:space="preserve">0 | </v>
      </c>
      <c r="D498" t="str">
        <v xml:space="preserve">0 | </v>
      </c>
      <c r="E498" t="str">
        <v xml:space="preserve">0 | </v>
      </c>
      <c r="DQ498" cm="1">
        <f t="array" ref="DQ498:DT498">TRANSPOSE(_xlfn._xlws.SORT(_xlfn._xlws.FILTER(irrigation[irrigation_level],irrigation[experiment_ID]=A498)))</f>
        <v>0</v>
      </c>
      <c r="DR498">
        <v>0</v>
      </c>
      <c r="DS498">
        <v>0</v>
      </c>
      <c r="DT498" t="str">
        <v/>
      </c>
    </row>
    <row r="499" spans="2:124" x14ac:dyDescent="0.25">
      <c r="B499" t="str" cm="1">
        <f t="array" ref="B499:E499">TRANSPOSE(_xlfn._xlws.SORT(_xlfn._xlws.FILTER(irrigation[irrigation_level]&amp;" | "&amp;irrigation[irrigation_level_name],irrigation[experiment_ID]=A499)))</f>
        <v xml:space="preserve"> | </v>
      </c>
      <c r="C499" t="str">
        <v xml:space="preserve">0 | </v>
      </c>
      <c r="D499" t="str">
        <v xml:space="preserve">0 | </v>
      </c>
      <c r="E499" t="str">
        <v xml:space="preserve">0 | </v>
      </c>
      <c r="DQ499" cm="1">
        <f t="array" ref="DQ499:DT499">TRANSPOSE(_xlfn._xlws.SORT(_xlfn._xlws.FILTER(irrigation[irrigation_level],irrigation[experiment_ID]=A499)))</f>
        <v>0</v>
      </c>
      <c r="DR499">
        <v>0</v>
      </c>
      <c r="DS499">
        <v>0</v>
      </c>
      <c r="DT499" t="str">
        <v/>
      </c>
    </row>
    <row r="500" spans="2:124" s="107" customFormat="1" x14ac:dyDescent="0.25">
      <c r="B500" s="107" t="str" cm="1">
        <f t="array" ref="B500:E500">TRANSPOSE(_xlfn._xlws.SORT(_xlfn._xlws.FILTER(irrigation[irrigation_level]&amp;" | "&amp;irrigation[irrigation_level_name],irrigation[experiment_ID]=A500)))</f>
        <v xml:space="preserve"> | </v>
      </c>
      <c r="C500" s="107" t="str">
        <v xml:space="preserve">0 | </v>
      </c>
      <c r="D500" s="107" t="str">
        <v xml:space="preserve">0 | </v>
      </c>
      <c r="E500" s="107" t="str">
        <v xml:space="preserve">0 | </v>
      </c>
      <c r="DQ500" s="125" cm="1">
        <f t="array" ref="DQ500:DT500">TRANSPOSE(_xlfn._xlws.SORT(_xlfn._xlws.FILTER(irrigation[irrigation_level],irrigation[experiment_ID]=A500)))</f>
        <v>0</v>
      </c>
      <c r="DR500" s="107">
        <v>0</v>
      </c>
      <c r="DS500" s="107">
        <v>0</v>
      </c>
      <c r="DT500" s="107" t="str">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ColWidth="8.85546875" defaultRowHeight="15" x14ac:dyDescent="0.25"/>
  <cols>
    <col min="1" max="2" width="10.42578125" customWidth="1"/>
    <col min="3" max="200" width="3.140625" customWidth="1"/>
    <col min="16383" max="16383" width="8.7109375" customWidth="1"/>
  </cols>
  <sheetData>
    <row r="1" spans="1:121" s="123" customFormat="1" x14ac:dyDescent="0.25">
      <c r="A1" s="122" t="s">
        <v>2047</v>
      </c>
      <c r="I1" s="124" t="s">
        <v>7435</v>
      </c>
    </row>
    <row r="2" spans="1:121" x14ac:dyDescent="0.2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2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2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2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2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2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2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2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2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2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2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2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2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2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2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2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2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2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2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2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2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2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2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2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2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2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2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2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2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2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2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2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2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2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2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2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2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2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2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2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2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2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2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2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2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2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2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2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2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2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2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2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2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2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2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2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2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2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2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2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2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2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2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2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2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2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2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2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2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2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2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2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2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2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2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2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2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2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2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2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2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2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2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2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2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2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2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2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2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2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2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2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2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2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2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2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2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2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2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2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2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2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2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2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2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2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2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2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2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2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2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2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2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2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2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2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2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2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2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2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2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2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2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2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2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2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2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2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2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2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2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2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2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2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2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2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2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2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2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2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2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2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2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2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2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2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2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2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2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2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2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2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2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2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2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2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2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2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2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2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2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2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2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2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2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2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2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2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2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2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2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2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2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2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2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2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2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2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2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2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2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2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2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2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2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2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2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2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2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2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2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2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2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2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2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2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2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2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2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2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2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2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2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2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2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2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2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2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2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2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2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2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2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2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2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2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2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2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2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2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2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2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2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2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2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2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2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2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2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2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2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2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2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2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2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2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2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2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2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2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2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2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2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2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2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2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2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2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2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2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2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2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2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2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2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2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2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2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2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2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2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2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2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2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2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2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2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2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2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2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2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2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2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2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2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2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2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2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2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2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2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2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2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2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2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2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2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2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2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2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2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2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2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2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2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2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2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2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2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2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2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2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2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2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2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2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2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2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2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2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2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2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2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2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2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2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2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2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2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2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2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2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2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2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2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2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2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2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2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2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2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2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2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2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2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2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2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2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2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2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2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2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2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2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2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2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2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2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2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2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2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2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2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2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2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2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2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2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2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2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2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2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2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2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2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2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2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2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2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2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2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2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2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2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2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2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2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2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2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2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2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2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2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2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2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2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2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2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2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2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2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2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2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2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2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2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2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2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2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2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2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2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2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2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2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2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2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2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2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2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2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2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2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2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2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2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2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2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2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2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2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2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2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2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2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2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2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2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2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2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2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2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2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2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2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2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2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2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2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2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2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2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2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2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2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2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2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2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2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2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2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2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2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2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2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2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2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2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2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2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2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2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2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2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2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2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2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2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2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2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2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2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2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2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2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2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2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2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2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2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2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2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2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2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2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2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2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2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2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2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2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2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2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2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2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2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2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2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7" customFormat="1" x14ac:dyDescent="0.25">
      <c r="B500" s="107" t="str" cm="1">
        <f t="array" ref="B500">TRANSPOSE(_xlfn._xlws.SORT(_xlfn._xlws.FILTER(organicMaterials[org_materials_applic_lev]&amp;" | "&amp;organicMaterials[org_material_applic_name],organicMaterials[experiment_ID]=A500)))</f>
        <v xml:space="preserve"> | </v>
      </c>
      <c r="DQ500" s="125"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U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3" s="123" customFormat="1" x14ac:dyDescent="0.25">
      <c r="A1" s="122" t="s">
        <v>1669</v>
      </c>
      <c r="I1" s="124" t="s">
        <v>7435</v>
      </c>
    </row>
    <row r="2" spans="1:123" x14ac:dyDescent="0.25">
      <c r="A2" t="str" cm="1">
        <f t="array" ref="A2:A165">_xlfn._xlws.SORT(_xlfn.UNIQUE(_xlfn._xlws.FILTER(fertilizers[experiment_ID], fertilizers[experiment_ID] &lt;&gt; "")))</f>
        <v>Abedinpour2012_2009</v>
      </c>
      <c r="B2" t="str" cm="1">
        <f t="array" ref="B2:D2">TRANSPOSE(_xlfn._xlws.SORT(_xlfn._xlws.FILTER(fertilizers[fertilizer_level]&amp;" | "&amp;fertilizers[fertilizer_level_name],fertilizers[experiment_ID]=A2)))</f>
        <v>1 | N1</v>
      </c>
      <c r="C2" t="str">
        <v>2 | N2</v>
      </c>
      <c r="D2" t="str">
        <v>3 | N3</v>
      </c>
      <c r="DQ2" cm="1">
        <f t="array" ref="DQ2:DS2">TRANSPOSE(_xlfn._xlws.SORT(_xlfn._xlws.FILTER(fertilizers[fertilizer_level],fertilizers[experiment_ID]=A2)))</f>
        <v>1</v>
      </c>
      <c r="DR2">
        <v>2</v>
      </c>
      <c r="DS2">
        <v>3</v>
      </c>
    </row>
    <row r="3" spans="1:123" x14ac:dyDescent="0.25">
      <c r="A3" t="str">
        <v>Abedinpour2012_2010</v>
      </c>
      <c r="B3" t="str" cm="1">
        <f t="array" ref="B3:D3">TRANSPOSE(_xlfn._xlws.SORT(_xlfn._xlws.FILTER(fertilizers[fertilizer_level]&amp;" | "&amp;fertilizers[fertilizer_level_name],fertilizers[experiment_ID]=A3)))</f>
        <v>1 | N1</v>
      </c>
      <c r="C3" t="str">
        <v>2 | N2</v>
      </c>
      <c r="D3" t="str">
        <v>3 | N3</v>
      </c>
      <c r="DQ3" cm="1">
        <f t="array" ref="DQ3:DS3">TRANSPOSE(_xlfn._xlws.SORT(_xlfn._xlws.FILTER(fertilizers[fertilizer_level],fertilizers[experiment_ID]=A3)))</f>
        <v>1</v>
      </c>
      <c r="DR3">
        <v>2</v>
      </c>
      <c r="DS3">
        <v>3</v>
      </c>
    </row>
    <row r="4" spans="1:123" x14ac:dyDescent="0.25">
      <c r="A4" t="str">
        <v>Akinseye2016_2013</v>
      </c>
      <c r="B4" t="str" cm="1">
        <f t="array" ref="B4:D4">TRANSPOSE(_xlfn._xlws.SORT(_xlfn._xlws.FILTER(fertilizers[fertilizer_level]&amp;" | "&amp;fertilizers[fertilizer_level_name],fertilizers[experiment_ID]=A4)))</f>
        <v>1 | PD_1</v>
      </c>
      <c r="C4" t="str">
        <v>2 | PD_2</v>
      </c>
      <c r="D4" t="str">
        <v>3 | PD_3</v>
      </c>
      <c r="DQ4" cm="1">
        <f t="array" ref="DQ4:DS4">TRANSPOSE(_xlfn._xlws.SORT(_xlfn._xlws.FILTER(fertilizers[fertilizer_level],fertilizers[experiment_ID]=A4)))</f>
        <v>1</v>
      </c>
      <c r="DR4">
        <v>2</v>
      </c>
      <c r="DS4">
        <v>3</v>
      </c>
    </row>
    <row r="5" spans="1:123" x14ac:dyDescent="0.25">
      <c r="A5" t="str">
        <v>Araya2015_2012</v>
      </c>
      <c r="B5" t="str" cm="1">
        <f t="array" ref="B5">TRANSPOSE(_xlfn._xlws.SORT(_xlfn._xlws.FILTER(fertilizers[fertilizer_level]&amp;" | "&amp;fertilizers[fertilizer_level_name],fertilizers[experiment_ID]=A5)))</f>
        <v xml:space="preserve">1 | </v>
      </c>
      <c r="DQ5" cm="1">
        <f t="array" ref="DQ5">TRANSPOSE(_xlfn._xlws.SORT(_xlfn._xlws.FILTER(fertilizers[fertilizer_level],fertilizers[experiment_ID]=A5)))</f>
        <v>1</v>
      </c>
    </row>
    <row r="6" spans="1:123" x14ac:dyDescent="0.25">
      <c r="A6" t="str">
        <v>Basso2010_1991</v>
      </c>
      <c r="B6" t="str" cm="1">
        <f t="array" ref="B6:C6">TRANSPOSE(_xlfn._xlws.SORT(_xlfn._xlws.FILTER(fertilizers[fertilizer_level]&amp;" | "&amp;fertilizers[fertilizer_level_name],fertilizers[experiment_ID]=A6)))</f>
        <v>1 | 0N</v>
      </c>
      <c r="C6" t="str">
        <v>2 | 90N</v>
      </c>
      <c r="DQ6" cm="1">
        <f t="array" ref="DQ6:DR6">TRANSPOSE(_xlfn._xlws.SORT(_xlfn._xlws.FILTER(fertilizers[fertilizer_level],fertilizers[experiment_ID]=A6)))</f>
        <v>1</v>
      </c>
      <c r="DR6">
        <v>2</v>
      </c>
    </row>
    <row r="7" spans="1:123" x14ac:dyDescent="0.25">
      <c r="A7" t="str">
        <v>Basso2010_1992</v>
      </c>
      <c r="B7" t="str" cm="1">
        <f t="array" ref="B7:C7">TRANSPOSE(_xlfn._xlws.SORT(_xlfn._xlws.FILTER(fertilizers[fertilizer_level]&amp;" | "&amp;fertilizers[fertilizer_level_name],fertilizers[experiment_ID]=A7)))</f>
        <v>1 | 0N</v>
      </c>
      <c r="C7" t="str">
        <v>2 | 90N</v>
      </c>
      <c r="DQ7" cm="1">
        <f t="array" ref="DQ7:DR7">TRANSPOSE(_xlfn._xlws.SORT(_xlfn._xlws.FILTER(fertilizers[fertilizer_level],fertilizers[experiment_ID]=A7)))</f>
        <v>1</v>
      </c>
      <c r="DR7">
        <v>2</v>
      </c>
    </row>
    <row r="8" spans="1:123" x14ac:dyDescent="0.25">
      <c r="A8" t="str">
        <v>Basso2010_1993</v>
      </c>
      <c r="B8" t="str" cm="1">
        <f t="array" ref="B8:C8">TRANSPOSE(_xlfn._xlws.SORT(_xlfn._xlws.FILTER(fertilizers[fertilizer_level]&amp;" | "&amp;fertilizers[fertilizer_level_name],fertilizers[experiment_ID]=A8)))</f>
        <v>1 | 0N</v>
      </c>
      <c r="C8" t="str">
        <v>2 | 90N</v>
      </c>
      <c r="DQ8" cm="1">
        <f t="array" ref="DQ8:DR8">TRANSPOSE(_xlfn._xlws.SORT(_xlfn._xlws.FILTER(fertilizers[fertilizer_level],fertilizers[experiment_ID]=A8)))</f>
        <v>1</v>
      </c>
      <c r="DR8">
        <v>2</v>
      </c>
    </row>
    <row r="9" spans="1:123" x14ac:dyDescent="0.25">
      <c r="A9" t="str">
        <v>Basso2010_1994</v>
      </c>
      <c r="B9" t="str" cm="1">
        <f t="array" ref="B9:C9">TRANSPOSE(_xlfn._xlws.SORT(_xlfn._xlws.FILTER(fertilizers[fertilizer_level]&amp;" | "&amp;fertilizers[fertilizer_level_name],fertilizers[experiment_ID]=A9)))</f>
        <v>1 | 0N</v>
      </c>
      <c r="C9" t="str">
        <v>2 | 90N</v>
      </c>
      <c r="DQ9" cm="1">
        <f t="array" ref="DQ9:DR9">TRANSPOSE(_xlfn._xlws.SORT(_xlfn._xlws.FILTER(fertilizers[fertilizer_level],fertilizers[experiment_ID]=A9)))</f>
        <v>1</v>
      </c>
      <c r="DR9">
        <v>2</v>
      </c>
    </row>
    <row r="10" spans="1:123" x14ac:dyDescent="0.25">
      <c r="A10" t="str">
        <v>Basso2010_1995</v>
      </c>
      <c r="B10" t="str" cm="1">
        <f t="array" ref="B10:C10">TRANSPOSE(_xlfn._xlws.SORT(_xlfn._xlws.FILTER(fertilizers[fertilizer_level]&amp;" | "&amp;fertilizers[fertilizer_level_name],fertilizers[experiment_ID]=A10)))</f>
        <v>1 | 0N</v>
      </c>
      <c r="C10" t="str">
        <v>2 | 90N</v>
      </c>
      <c r="DQ10" cm="1">
        <f t="array" ref="DQ10:DR10">TRANSPOSE(_xlfn._xlws.SORT(_xlfn._xlws.FILTER(fertilizers[fertilizer_level],fertilizers[experiment_ID]=A10)))</f>
        <v>1</v>
      </c>
      <c r="DR10">
        <v>2</v>
      </c>
    </row>
    <row r="11" spans="1:123" x14ac:dyDescent="0.25">
      <c r="A11" t="str">
        <v>Basso2010_1996</v>
      </c>
      <c r="B11" t="str" cm="1">
        <f t="array" ref="B11:C11">TRANSPOSE(_xlfn._xlws.SORT(_xlfn._xlws.FILTER(fertilizers[fertilizer_level]&amp;" | "&amp;fertilizers[fertilizer_level_name],fertilizers[experiment_ID]=A11)))</f>
        <v>1 | 0N</v>
      </c>
      <c r="C11" t="str">
        <v>2 | 90N</v>
      </c>
      <c r="DQ11" cm="1">
        <f t="array" ref="DQ11:DR11">TRANSPOSE(_xlfn._xlws.SORT(_xlfn._xlws.FILTER(fertilizers[fertilizer_level],fertilizers[experiment_ID]=A11)))</f>
        <v>1</v>
      </c>
      <c r="DR11">
        <v>2</v>
      </c>
    </row>
    <row r="12" spans="1:123" x14ac:dyDescent="0.25">
      <c r="A12" t="str">
        <v>Basso2010_1997</v>
      </c>
      <c r="B12" t="str" cm="1">
        <f t="array" ref="B12:C12">TRANSPOSE(_xlfn._xlws.SORT(_xlfn._xlws.FILTER(fertilizers[fertilizer_level]&amp;" | "&amp;fertilizers[fertilizer_level_name],fertilizers[experiment_ID]=A12)))</f>
        <v>1 | 0N</v>
      </c>
      <c r="C12" t="str">
        <v>2 | 90N</v>
      </c>
      <c r="DQ12" cm="1">
        <f t="array" ref="DQ12:DR12">TRANSPOSE(_xlfn._xlws.SORT(_xlfn._xlws.FILTER(fertilizers[fertilizer_level],fertilizers[experiment_ID]=A12)))</f>
        <v>1</v>
      </c>
      <c r="DR12">
        <v>2</v>
      </c>
    </row>
    <row r="13" spans="1:123" x14ac:dyDescent="0.25">
      <c r="A13" t="str">
        <v>Basso2010_1998</v>
      </c>
      <c r="B13" t="str" cm="1">
        <f t="array" ref="B13:C13">TRANSPOSE(_xlfn._xlws.SORT(_xlfn._xlws.FILTER(fertilizers[fertilizer_level]&amp;" | "&amp;fertilizers[fertilizer_level_name],fertilizers[experiment_ID]=A13)))</f>
        <v>1 | 0N</v>
      </c>
      <c r="C13" t="str">
        <v>2 | 90N</v>
      </c>
      <c r="DQ13" cm="1">
        <f t="array" ref="DQ13:DR13">TRANSPOSE(_xlfn._xlws.SORT(_xlfn._xlws.FILTER(fertilizers[fertilizer_level],fertilizers[experiment_ID]=A13)))</f>
        <v>1</v>
      </c>
      <c r="DR13">
        <v>2</v>
      </c>
    </row>
    <row r="14" spans="1:123" x14ac:dyDescent="0.25">
      <c r="A14" t="str">
        <v>Basso2010_1999</v>
      </c>
      <c r="B14" t="str" cm="1">
        <f t="array" ref="B14:C14">TRANSPOSE(_xlfn._xlws.SORT(_xlfn._xlws.FILTER(fertilizers[fertilizer_level]&amp;" | "&amp;fertilizers[fertilizer_level_name],fertilizers[experiment_ID]=A14)))</f>
        <v>1 | 0N</v>
      </c>
      <c r="C14" t="str">
        <v>2 | 90N</v>
      </c>
      <c r="DQ14" cm="1">
        <f t="array" ref="DQ14:DR14">TRANSPOSE(_xlfn._xlws.SORT(_xlfn._xlws.FILTER(fertilizers[fertilizer_level],fertilizers[experiment_ID]=A14)))</f>
        <v>1</v>
      </c>
      <c r="DR14">
        <v>2</v>
      </c>
    </row>
    <row r="15" spans="1:123" x14ac:dyDescent="0.25">
      <c r="A15" t="str">
        <v>Basso2010_2000</v>
      </c>
      <c r="B15" t="str" cm="1">
        <f t="array" ref="B15:C15">TRANSPOSE(_xlfn._xlws.SORT(_xlfn._xlws.FILTER(fertilizers[fertilizer_level]&amp;" | "&amp;fertilizers[fertilizer_level_name],fertilizers[experiment_ID]=A15)))</f>
        <v>1 | 0N</v>
      </c>
      <c r="C15" t="str">
        <v>2 | 90N</v>
      </c>
      <c r="DQ15" cm="1">
        <f t="array" ref="DQ15:DR15">TRANSPOSE(_xlfn._xlws.SORT(_xlfn._xlws.FILTER(fertilizers[fertilizer_level],fertilizers[experiment_ID]=A15)))</f>
        <v>1</v>
      </c>
      <c r="DR15">
        <v>2</v>
      </c>
    </row>
    <row r="16" spans="1:123" x14ac:dyDescent="0.25">
      <c r="A16" t="str">
        <v>Basso2010_2001</v>
      </c>
      <c r="B16" t="str" cm="1">
        <f t="array" ref="B16:C16">TRANSPOSE(_xlfn._xlws.SORT(_xlfn._xlws.FILTER(fertilizers[fertilizer_level]&amp;" | "&amp;fertilizers[fertilizer_level_name],fertilizers[experiment_ID]=A16)))</f>
        <v>1 | 0N</v>
      </c>
      <c r="C16" t="str">
        <v>2 | 90N</v>
      </c>
      <c r="DQ16" cm="1">
        <f t="array" ref="DQ16:DR16">TRANSPOSE(_xlfn._xlws.SORT(_xlfn._xlws.FILTER(fertilizers[fertilizer_level],fertilizers[experiment_ID]=A16)))</f>
        <v>1</v>
      </c>
      <c r="DR16">
        <v>2</v>
      </c>
    </row>
    <row r="17" spans="1:124" x14ac:dyDescent="0.25">
      <c r="A17" t="str">
        <v>Basso2010_2002</v>
      </c>
      <c r="B17" t="str" cm="1">
        <f t="array" ref="B17:C17">TRANSPOSE(_xlfn._xlws.SORT(_xlfn._xlws.FILTER(fertilizers[fertilizer_level]&amp;" | "&amp;fertilizers[fertilizer_level_name],fertilizers[experiment_ID]=A17)))</f>
        <v>1 | 0N</v>
      </c>
      <c r="C17" t="str">
        <v>2 | 90N</v>
      </c>
      <c r="DQ17" cm="1">
        <f t="array" ref="DQ17:DR17">TRANSPOSE(_xlfn._xlws.SORT(_xlfn._xlws.FILTER(fertilizers[fertilizer_level],fertilizers[experiment_ID]=A17)))</f>
        <v>1</v>
      </c>
      <c r="DR17">
        <v>2</v>
      </c>
    </row>
    <row r="18" spans="1:124" x14ac:dyDescent="0.25">
      <c r="A18" t="str">
        <v>Basso2010_2003</v>
      </c>
      <c r="B18" t="str" cm="1">
        <f t="array" ref="B18:C18">TRANSPOSE(_xlfn._xlws.SORT(_xlfn._xlws.FILTER(fertilizers[fertilizer_level]&amp;" | "&amp;fertilizers[fertilizer_level_name],fertilizers[experiment_ID]=A18)))</f>
        <v>1 | 0N</v>
      </c>
      <c r="C18" t="str">
        <v>2 | 90N</v>
      </c>
      <c r="DQ18" cm="1">
        <f t="array" ref="DQ18:DR18">TRANSPOSE(_xlfn._xlws.SORT(_xlfn._xlws.FILTER(fertilizers[fertilizer_level],fertilizers[experiment_ID]=A18)))</f>
        <v>1</v>
      </c>
      <c r="DR18">
        <v>2</v>
      </c>
    </row>
    <row r="19" spans="1:124" x14ac:dyDescent="0.25">
      <c r="A19" t="str">
        <v>Basso2010_2004</v>
      </c>
      <c r="B19" t="str" cm="1">
        <f t="array" ref="B19:C19">TRANSPOSE(_xlfn._xlws.SORT(_xlfn._xlws.FILTER(fertilizers[fertilizer_level]&amp;" | "&amp;fertilizers[fertilizer_level_name],fertilizers[experiment_ID]=A19)))</f>
        <v>1 | 0N</v>
      </c>
      <c r="C19" t="str">
        <v>2 | 90N</v>
      </c>
      <c r="DQ19" cm="1">
        <f t="array" ref="DQ19:DR19">TRANSPOSE(_xlfn._xlws.SORT(_xlfn._xlws.FILTER(fertilizers[fertilizer_level],fertilizers[experiment_ID]=A19)))</f>
        <v>1</v>
      </c>
      <c r="DR19">
        <v>2</v>
      </c>
    </row>
    <row r="20" spans="1:124" x14ac:dyDescent="0.25">
      <c r="A20" t="str">
        <v>Basso2010_2005</v>
      </c>
      <c r="B20" t="str" cm="1">
        <f t="array" ref="B20:C20">TRANSPOSE(_xlfn._xlws.SORT(_xlfn._xlws.FILTER(fertilizers[fertilizer_level]&amp;" | "&amp;fertilizers[fertilizer_level_name],fertilizers[experiment_ID]=A20)))</f>
        <v>1 | 0N</v>
      </c>
      <c r="C20" t="str">
        <v>2 | 90N</v>
      </c>
      <c r="DQ20" cm="1">
        <f t="array" ref="DQ20:DR20">TRANSPOSE(_xlfn._xlws.SORT(_xlfn._xlws.FILTER(fertilizers[fertilizer_level],fertilizers[experiment_ID]=A20)))</f>
        <v>1</v>
      </c>
      <c r="DR20">
        <v>2</v>
      </c>
    </row>
    <row r="21" spans="1:124" x14ac:dyDescent="0.25">
      <c r="A21" t="str">
        <v>Basso2010_2006</v>
      </c>
      <c r="B21" t="str" cm="1">
        <f t="array" ref="B21:C21">TRANSPOSE(_xlfn._xlws.SORT(_xlfn._xlws.FILTER(fertilizers[fertilizer_level]&amp;" | "&amp;fertilizers[fertilizer_level_name],fertilizers[experiment_ID]=A21)))</f>
        <v>1 | 0N</v>
      </c>
      <c r="C21" t="str">
        <v>2 | 90N</v>
      </c>
      <c r="DQ21" cm="1">
        <f t="array" ref="DQ21:DR21">TRANSPOSE(_xlfn._xlws.SORT(_xlfn._xlws.FILTER(fertilizers[fertilizer_level],fertilizers[experiment_ID]=A21)))</f>
        <v>1</v>
      </c>
      <c r="DR21">
        <v>2</v>
      </c>
    </row>
    <row r="22" spans="1:124" x14ac:dyDescent="0.25">
      <c r="A22" t="str">
        <v>Behera2009_2003</v>
      </c>
      <c r="B22" t="str" cm="1">
        <f t="array" ref="B22:E22">TRANSPOSE(_xlfn._xlws.SORT(_xlfn._xlws.FILTER(fertilizers[fertilizer_level]&amp;" | "&amp;fertilizers[fertilizer_level_name],fertilizers[experiment_ID]=A22)))</f>
        <v>1 | F1</v>
      </c>
      <c r="C22" t="str">
        <v>2 | F2</v>
      </c>
      <c r="D22" t="str">
        <v>3 | F3</v>
      </c>
      <c r="E22" t="str">
        <v>4 | F4</v>
      </c>
      <c r="DQ22" cm="1">
        <f t="array" ref="DQ22:DT22">TRANSPOSE(_xlfn._xlws.SORT(_xlfn._xlws.FILTER(fertilizers[fertilizer_level],fertilizers[experiment_ID]=A22)))</f>
        <v>1</v>
      </c>
      <c r="DR22">
        <v>2</v>
      </c>
      <c r="DS22">
        <v>3</v>
      </c>
      <c r="DT22">
        <v>4</v>
      </c>
    </row>
    <row r="23" spans="1:124" x14ac:dyDescent="0.25">
      <c r="A23" t="str">
        <v>Behera2009_2004</v>
      </c>
      <c r="B23" t="str" cm="1">
        <f t="array" ref="B23:E23">TRANSPOSE(_xlfn._xlws.SORT(_xlfn._xlws.FILTER(fertilizers[fertilizer_level]&amp;" | "&amp;fertilizers[fertilizer_level_name],fertilizers[experiment_ID]=A23)))</f>
        <v>1 | F1</v>
      </c>
      <c r="C23" t="str">
        <v>2 | F2</v>
      </c>
      <c r="D23" t="str">
        <v>3 | F3</v>
      </c>
      <c r="E23" t="str">
        <v>4 | F4</v>
      </c>
      <c r="DQ23" cm="1">
        <f t="array" ref="DQ23:DT23">TRANSPOSE(_xlfn._xlws.SORT(_xlfn._xlws.FILTER(fertilizers[fertilizer_level],fertilizers[experiment_ID]=A23)))</f>
        <v>1</v>
      </c>
      <c r="DR23">
        <v>2</v>
      </c>
      <c r="DS23">
        <v>3</v>
      </c>
      <c r="DT23">
        <v>4</v>
      </c>
    </row>
    <row r="24" spans="1:124" x14ac:dyDescent="0.25">
      <c r="A24" t="str">
        <v>Behera2009_2005</v>
      </c>
      <c r="B24" t="str" cm="1">
        <f t="array" ref="B24:E24">TRANSPOSE(_xlfn._xlws.SORT(_xlfn._xlws.FILTER(fertilizers[fertilizer_level]&amp;" | "&amp;fertilizers[fertilizer_level_name],fertilizers[experiment_ID]=A24)))</f>
        <v>1 | F1</v>
      </c>
      <c r="C24" t="str">
        <v>2 | F2</v>
      </c>
      <c r="D24" t="str">
        <v>3 | F3</v>
      </c>
      <c r="E24" t="str">
        <v>4 | F4</v>
      </c>
      <c r="DQ24" cm="1">
        <f t="array" ref="DQ24:DT24">TRANSPOSE(_xlfn._xlws.SORT(_xlfn._xlws.FILTER(fertilizers[fertilizer_level],fertilizers[experiment_ID]=A24)))</f>
        <v>1</v>
      </c>
      <c r="DR24">
        <v>2</v>
      </c>
      <c r="DS24">
        <v>3</v>
      </c>
      <c r="DT24">
        <v>4</v>
      </c>
    </row>
    <row r="25" spans="1:124" x14ac:dyDescent="0.25">
      <c r="A25" t="str">
        <v>Bustos-Korts2013_2009</v>
      </c>
      <c r="B25" t="str" cm="1">
        <f t="array" ref="B25">TRANSPOSE(_xlfn._xlws.SORT(_xlfn._xlws.FILTER(fertilizers[fertilizer_level]&amp;" | "&amp;fertilizers[fertilizer_level_name],fertilizers[experiment_ID]=A25)))</f>
        <v xml:space="preserve">1 | </v>
      </c>
      <c r="DQ25" cm="1">
        <f t="array" ref="DQ25">TRANSPOSE(_xlfn._xlws.SORT(_xlfn._xlws.FILTER(fertilizers[fertilizer_level],fertilizers[experiment_ID]=A25)))</f>
        <v>1</v>
      </c>
    </row>
    <row r="26" spans="1:124" x14ac:dyDescent="0.25">
      <c r="A26" t="str">
        <v>Bustos-Korts2013_2010</v>
      </c>
      <c r="B26" t="str" cm="1">
        <f t="array" ref="B26">TRANSPOSE(_xlfn._xlws.SORT(_xlfn._xlws.FILTER(fertilizers[fertilizer_level]&amp;" | "&amp;fertilizers[fertilizer_level_name],fertilizers[experiment_ID]=A26)))</f>
        <v xml:space="preserve">1 | </v>
      </c>
      <c r="DQ26" cm="1">
        <f t="array" ref="DQ26">TRANSPOSE(_xlfn._xlws.SORT(_xlfn._xlws.FILTER(fertilizers[fertilizer_level],fertilizers[experiment_ID]=A26)))</f>
        <v>1</v>
      </c>
    </row>
    <row r="27" spans="1:124" x14ac:dyDescent="0.25">
      <c r="A27" t="str">
        <v>Bustos-Korts2013_2011</v>
      </c>
      <c r="B27" t="str" cm="1">
        <f t="array" ref="B27">TRANSPOSE(_xlfn._xlws.SORT(_xlfn._xlws.FILTER(fertilizers[fertilizer_level]&amp;" | "&amp;fertilizers[fertilizer_level_name],fertilizers[experiment_ID]=A27)))</f>
        <v xml:space="preserve">1 | </v>
      </c>
      <c r="DQ27" cm="1">
        <f t="array" ref="DQ27">TRANSPOSE(_xlfn._xlws.SORT(_xlfn._xlws.FILTER(fertilizers[fertilizer_level],fertilizers[experiment_ID]=A27)))</f>
        <v>1</v>
      </c>
    </row>
    <row r="28" spans="1:124" x14ac:dyDescent="0.25">
      <c r="A28" t="str">
        <v>Darwinkel1978_1976</v>
      </c>
      <c r="B28" t="str" cm="1">
        <f t="array" ref="B28">TRANSPOSE(_xlfn._xlws.SORT(_xlfn._xlws.FILTER(fertilizers[fertilizer_level]&amp;" | "&amp;fertilizers[fertilizer_level_name],fertilizers[experiment_ID]=A28)))</f>
        <v xml:space="preserve">1 | </v>
      </c>
      <c r="DQ28" cm="1">
        <f t="array" ref="DQ28">TRANSPOSE(_xlfn._xlws.SORT(_xlfn._xlws.FILTER(fertilizers[fertilizer_level],fertilizers[experiment_ID]=A28)))</f>
        <v>1</v>
      </c>
    </row>
    <row r="29" spans="1:124" x14ac:dyDescent="0.25">
      <c r="A29" t="str">
        <v>Dettori2017_1974</v>
      </c>
      <c r="B29" t="str" cm="1">
        <f t="array" ref="B29">TRANSPOSE(_xlfn._xlws.SORT(_xlfn._xlws.FILTER(fertilizers[fertilizer_level]&amp;" | "&amp;fertilizers[fertilizer_level_name],fertilizers[experiment_ID]=A29)))</f>
        <v xml:space="preserve">1 | </v>
      </c>
      <c r="DQ29" cm="1">
        <f t="array" ref="DQ29">TRANSPOSE(_xlfn._xlws.SORT(_xlfn._xlws.FILTER(fertilizers[fertilizer_level],fertilizers[experiment_ID]=A29)))</f>
        <v>1</v>
      </c>
    </row>
    <row r="30" spans="1:124" x14ac:dyDescent="0.25">
      <c r="A30" t="str">
        <v>Dettori2017_1975</v>
      </c>
      <c r="B30" t="str" cm="1">
        <f t="array" ref="B30">TRANSPOSE(_xlfn._xlws.SORT(_xlfn._xlws.FILTER(fertilizers[fertilizer_level]&amp;" | "&amp;fertilizers[fertilizer_level_name],fertilizers[experiment_ID]=A30)))</f>
        <v xml:space="preserve">1 | </v>
      </c>
      <c r="DQ30" cm="1">
        <f t="array" ref="DQ30">TRANSPOSE(_xlfn._xlws.SORT(_xlfn._xlws.FILTER(fertilizers[fertilizer_level],fertilizers[experiment_ID]=A30)))</f>
        <v>1</v>
      </c>
    </row>
    <row r="31" spans="1:124" x14ac:dyDescent="0.25">
      <c r="A31" t="str">
        <v>Dettori2017_1976</v>
      </c>
      <c r="B31" t="str" cm="1">
        <f t="array" ref="B31">TRANSPOSE(_xlfn._xlws.SORT(_xlfn._xlws.FILTER(fertilizers[fertilizer_level]&amp;" | "&amp;fertilizers[fertilizer_level_name],fertilizers[experiment_ID]=A31)))</f>
        <v xml:space="preserve">1 | </v>
      </c>
      <c r="DQ31" cm="1">
        <f t="array" ref="DQ31">TRANSPOSE(_xlfn._xlws.SORT(_xlfn._xlws.FILTER(fertilizers[fertilizer_level],fertilizers[experiment_ID]=A31)))</f>
        <v>1</v>
      </c>
    </row>
    <row r="32" spans="1:124" x14ac:dyDescent="0.25">
      <c r="A32" t="str">
        <v>Dettori2017_1977</v>
      </c>
      <c r="B32" t="str" cm="1">
        <f t="array" ref="B32">TRANSPOSE(_xlfn._xlws.SORT(_xlfn._xlws.FILTER(fertilizers[fertilizer_level]&amp;" | "&amp;fertilizers[fertilizer_level_name],fertilizers[experiment_ID]=A32)))</f>
        <v xml:space="preserve">1 | </v>
      </c>
      <c r="DQ32" cm="1">
        <f t="array" ref="DQ32">TRANSPOSE(_xlfn._xlws.SORT(_xlfn._xlws.FILTER(fertilizers[fertilizer_level],fertilizers[experiment_ID]=A32)))</f>
        <v>1</v>
      </c>
    </row>
    <row r="33" spans="1:121" x14ac:dyDescent="0.25">
      <c r="A33" t="str">
        <v>Dettori2017_1978</v>
      </c>
      <c r="B33" t="str" cm="1">
        <f t="array" ref="B33">TRANSPOSE(_xlfn._xlws.SORT(_xlfn._xlws.FILTER(fertilizers[fertilizer_level]&amp;" | "&amp;fertilizers[fertilizer_level_name],fertilizers[experiment_ID]=A33)))</f>
        <v xml:space="preserve">1 | </v>
      </c>
      <c r="DQ33" cm="1">
        <f t="array" ref="DQ33">TRANSPOSE(_xlfn._xlws.SORT(_xlfn._xlws.FILTER(fertilizers[fertilizer_level],fertilizers[experiment_ID]=A33)))</f>
        <v>1</v>
      </c>
    </row>
    <row r="34" spans="1:121" x14ac:dyDescent="0.25">
      <c r="A34" t="str">
        <v>Dettori2017_1979</v>
      </c>
      <c r="B34" t="str" cm="1">
        <f t="array" ref="B34">TRANSPOSE(_xlfn._xlws.SORT(_xlfn._xlws.FILTER(fertilizers[fertilizer_level]&amp;" | "&amp;fertilizers[fertilizer_level_name],fertilizers[experiment_ID]=A34)))</f>
        <v xml:space="preserve">1 | </v>
      </c>
      <c r="DQ34" cm="1">
        <f t="array" ref="DQ34">TRANSPOSE(_xlfn._xlws.SORT(_xlfn._xlws.FILTER(fertilizers[fertilizer_level],fertilizers[experiment_ID]=A34)))</f>
        <v>1</v>
      </c>
    </row>
    <row r="35" spans="1:121" x14ac:dyDescent="0.25">
      <c r="A35" t="str">
        <v>Dettori2017_1980</v>
      </c>
      <c r="B35" t="str" cm="1">
        <f t="array" ref="B35">TRANSPOSE(_xlfn._xlws.SORT(_xlfn._xlws.FILTER(fertilizers[fertilizer_level]&amp;" | "&amp;fertilizers[fertilizer_level_name],fertilizers[experiment_ID]=A35)))</f>
        <v xml:space="preserve">1 | </v>
      </c>
      <c r="DQ35" cm="1">
        <f t="array" ref="DQ35">TRANSPOSE(_xlfn._xlws.SORT(_xlfn._xlws.FILTER(fertilizers[fertilizer_level],fertilizers[experiment_ID]=A35)))</f>
        <v>1</v>
      </c>
    </row>
    <row r="36" spans="1:121" x14ac:dyDescent="0.25">
      <c r="A36" t="str">
        <v>Dettori2017_1981</v>
      </c>
      <c r="B36" t="str" cm="1">
        <f t="array" ref="B36">TRANSPOSE(_xlfn._xlws.SORT(_xlfn._xlws.FILTER(fertilizers[fertilizer_level]&amp;" | "&amp;fertilizers[fertilizer_level_name],fertilizers[experiment_ID]=A36)))</f>
        <v xml:space="preserve">1 | </v>
      </c>
      <c r="DQ36" cm="1">
        <f t="array" ref="DQ36">TRANSPOSE(_xlfn._xlws.SORT(_xlfn._xlws.FILTER(fertilizers[fertilizer_level],fertilizers[experiment_ID]=A36)))</f>
        <v>1</v>
      </c>
    </row>
    <row r="37" spans="1:121" x14ac:dyDescent="0.25">
      <c r="A37" t="str">
        <v>Dettori2017_1982</v>
      </c>
      <c r="B37" t="str" cm="1">
        <f t="array" ref="B37">TRANSPOSE(_xlfn._xlws.SORT(_xlfn._xlws.FILTER(fertilizers[fertilizer_level]&amp;" | "&amp;fertilizers[fertilizer_level_name],fertilizers[experiment_ID]=A37)))</f>
        <v xml:space="preserve">1 | </v>
      </c>
      <c r="DQ37" cm="1">
        <f t="array" ref="DQ37">TRANSPOSE(_xlfn._xlws.SORT(_xlfn._xlws.FILTER(fertilizers[fertilizer_level],fertilizers[experiment_ID]=A37)))</f>
        <v>1</v>
      </c>
    </row>
    <row r="38" spans="1:121" x14ac:dyDescent="0.25">
      <c r="A38" t="str">
        <v>Dettori2017_1983</v>
      </c>
      <c r="B38" t="str" cm="1">
        <f t="array" ref="B38">TRANSPOSE(_xlfn._xlws.SORT(_xlfn._xlws.FILTER(fertilizers[fertilizer_level]&amp;" | "&amp;fertilizers[fertilizer_level_name],fertilizers[experiment_ID]=A38)))</f>
        <v xml:space="preserve">1 | </v>
      </c>
      <c r="DQ38" cm="1">
        <f t="array" ref="DQ38">TRANSPOSE(_xlfn._xlws.SORT(_xlfn._xlws.FILTER(fertilizers[fertilizer_level],fertilizers[experiment_ID]=A38)))</f>
        <v>1</v>
      </c>
    </row>
    <row r="39" spans="1:121" x14ac:dyDescent="0.25">
      <c r="A39" t="str">
        <v>Dettori2017_1984</v>
      </c>
      <c r="B39" t="str" cm="1">
        <f t="array" ref="B39">TRANSPOSE(_xlfn._xlws.SORT(_xlfn._xlws.FILTER(fertilizers[fertilizer_level]&amp;" | "&amp;fertilizers[fertilizer_level_name],fertilizers[experiment_ID]=A39)))</f>
        <v xml:space="preserve">1 | </v>
      </c>
      <c r="DQ39" cm="1">
        <f t="array" ref="DQ39">TRANSPOSE(_xlfn._xlws.SORT(_xlfn._xlws.FILTER(fertilizers[fertilizer_level],fertilizers[experiment_ID]=A39)))</f>
        <v>1</v>
      </c>
    </row>
    <row r="40" spans="1:121" x14ac:dyDescent="0.25">
      <c r="A40" t="str">
        <v>Dettori2017_1985</v>
      </c>
      <c r="B40" t="str" cm="1">
        <f t="array" ref="B40">TRANSPOSE(_xlfn._xlws.SORT(_xlfn._xlws.FILTER(fertilizers[fertilizer_level]&amp;" | "&amp;fertilizers[fertilizer_level_name],fertilizers[experiment_ID]=A40)))</f>
        <v xml:space="preserve">1 | </v>
      </c>
      <c r="DQ40" cm="1">
        <f t="array" ref="DQ40">TRANSPOSE(_xlfn._xlws.SORT(_xlfn._xlws.FILTER(fertilizers[fertilizer_level],fertilizers[experiment_ID]=A40)))</f>
        <v>1</v>
      </c>
    </row>
    <row r="41" spans="1:121" x14ac:dyDescent="0.25">
      <c r="A41" t="str">
        <v>Dettori2017_1986</v>
      </c>
      <c r="B41" t="str" cm="1">
        <f t="array" ref="B41">TRANSPOSE(_xlfn._xlws.SORT(_xlfn._xlws.FILTER(fertilizers[fertilizer_level]&amp;" | "&amp;fertilizers[fertilizer_level_name],fertilizers[experiment_ID]=A41)))</f>
        <v xml:space="preserve">1 | </v>
      </c>
      <c r="DQ41" cm="1">
        <f t="array" ref="DQ41">TRANSPOSE(_xlfn._xlws.SORT(_xlfn._xlws.FILTER(fertilizers[fertilizer_level],fertilizers[experiment_ID]=A41)))</f>
        <v>1</v>
      </c>
    </row>
    <row r="42" spans="1:121" x14ac:dyDescent="0.25">
      <c r="A42" t="str">
        <v>Dettori2017_1987</v>
      </c>
      <c r="B42" t="str" cm="1">
        <f t="array" ref="B42">TRANSPOSE(_xlfn._xlws.SORT(_xlfn._xlws.FILTER(fertilizers[fertilizer_level]&amp;" | "&amp;fertilizers[fertilizer_level_name],fertilizers[experiment_ID]=A42)))</f>
        <v xml:space="preserve">1 | </v>
      </c>
      <c r="DQ42" cm="1">
        <f t="array" ref="DQ42">TRANSPOSE(_xlfn._xlws.SORT(_xlfn._xlws.FILTER(fertilizers[fertilizer_level],fertilizers[experiment_ID]=A42)))</f>
        <v>1</v>
      </c>
    </row>
    <row r="43" spans="1:121" x14ac:dyDescent="0.25">
      <c r="A43" t="str">
        <v>Dettori2017_1988</v>
      </c>
      <c r="B43" t="str" cm="1">
        <f t="array" ref="B43">TRANSPOSE(_xlfn._xlws.SORT(_xlfn._xlws.FILTER(fertilizers[fertilizer_level]&amp;" | "&amp;fertilizers[fertilizer_level_name],fertilizers[experiment_ID]=A43)))</f>
        <v xml:space="preserve">1 | </v>
      </c>
      <c r="DQ43" cm="1">
        <f t="array" ref="DQ43">TRANSPOSE(_xlfn._xlws.SORT(_xlfn._xlws.FILTER(fertilizers[fertilizer_level],fertilizers[experiment_ID]=A43)))</f>
        <v>1</v>
      </c>
    </row>
    <row r="44" spans="1:121" x14ac:dyDescent="0.25">
      <c r="A44" t="str">
        <v>Dettori2017_1989</v>
      </c>
      <c r="B44" t="str" cm="1">
        <f t="array" ref="B44">TRANSPOSE(_xlfn._xlws.SORT(_xlfn._xlws.FILTER(fertilizers[fertilizer_level]&amp;" | "&amp;fertilizers[fertilizer_level_name],fertilizers[experiment_ID]=A44)))</f>
        <v xml:space="preserve">1 | </v>
      </c>
      <c r="DQ44" cm="1">
        <f t="array" ref="DQ44">TRANSPOSE(_xlfn._xlws.SORT(_xlfn._xlws.FILTER(fertilizers[fertilizer_level],fertilizers[experiment_ID]=A44)))</f>
        <v>1</v>
      </c>
    </row>
    <row r="45" spans="1:121" x14ac:dyDescent="0.25">
      <c r="A45" t="str">
        <v>Dettori2017_1990</v>
      </c>
      <c r="B45" t="str" cm="1">
        <f t="array" ref="B45">TRANSPOSE(_xlfn._xlws.SORT(_xlfn._xlws.FILTER(fertilizers[fertilizer_level]&amp;" | "&amp;fertilizers[fertilizer_level_name],fertilizers[experiment_ID]=A45)))</f>
        <v xml:space="preserve">1 | </v>
      </c>
      <c r="DQ45" cm="1">
        <f t="array" ref="DQ45">TRANSPOSE(_xlfn._xlws.SORT(_xlfn._xlws.FILTER(fertilizers[fertilizer_level],fertilizers[experiment_ID]=A45)))</f>
        <v>1</v>
      </c>
    </row>
    <row r="46" spans="1:121" x14ac:dyDescent="0.25">
      <c r="A46" t="str">
        <v>Dettori2017_1991</v>
      </c>
      <c r="B46" t="str" cm="1">
        <f t="array" ref="B46">TRANSPOSE(_xlfn._xlws.SORT(_xlfn._xlws.FILTER(fertilizers[fertilizer_level]&amp;" | "&amp;fertilizers[fertilizer_level_name],fertilizers[experiment_ID]=A46)))</f>
        <v xml:space="preserve">1 | </v>
      </c>
      <c r="DQ46" cm="1">
        <f t="array" ref="DQ46">TRANSPOSE(_xlfn._xlws.SORT(_xlfn._xlws.FILTER(fertilizers[fertilizer_level],fertilizers[experiment_ID]=A46)))</f>
        <v>1</v>
      </c>
    </row>
    <row r="47" spans="1:121" x14ac:dyDescent="0.25">
      <c r="A47" t="str">
        <v>Dettori2017_1992</v>
      </c>
      <c r="B47" t="str" cm="1">
        <f t="array" ref="B47">TRANSPOSE(_xlfn._xlws.SORT(_xlfn._xlws.FILTER(fertilizers[fertilizer_level]&amp;" | "&amp;fertilizers[fertilizer_level_name],fertilizers[experiment_ID]=A47)))</f>
        <v xml:space="preserve">1 | </v>
      </c>
      <c r="DQ47" cm="1">
        <f t="array" ref="DQ47">TRANSPOSE(_xlfn._xlws.SORT(_xlfn._xlws.FILTER(fertilizers[fertilizer_level],fertilizers[experiment_ID]=A47)))</f>
        <v>1</v>
      </c>
    </row>
    <row r="48" spans="1:121" x14ac:dyDescent="0.25">
      <c r="A48" t="str">
        <v>Dettori2017_1993</v>
      </c>
      <c r="B48" t="str" cm="1">
        <f t="array" ref="B48">TRANSPOSE(_xlfn._xlws.SORT(_xlfn._xlws.FILTER(fertilizers[fertilizer_level]&amp;" | "&amp;fertilizers[fertilizer_level_name],fertilizers[experiment_ID]=A48)))</f>
        <v xml:space="preserve">1 | </v>
      </c>
      <c r="DQ48" cm="1">
        <f t="array" ref="DQ48">TRANSPOSE(_xlfn._xlws.SORT(_xlfn._xlws.FILTER(fertilizers[fertilizer_level],fertilizers[experiment_ID]=A48)))</f>
        <v>1</v>
      </c>
    </row>
    <row r="49" spans="1:121" x14ac:dyDescent="0.25">
      <c r="A49" t="str">
        <v>Dettori2017_1994</v>
      </c>
      <c r="B49" t="str" cm="1">
        <f t="array" ref="B49">TRANSPOSE(_xlfn._xlws.SORT(_xlfn._xlws.FILTER(fertilizers[fertilizer_level]&amp;" | "&amp;fertilizers[fertilizer_level_name],fertilizers[experiment_ID]=A49)))</f>
        <v xml:space="preserve">1 | </v>
      </c>
      <c r="DQ49" cm="1">
        <f t="array" ref="DQ49">TRANSPOSE(_xlfn._xlws.SORT(_xlfn._xlws.FILTER(fertilizers[fertilizer_level],fertilizers[experiment_ID]=A49)))</f>
        <v>1</v>
      </c>
    </row>
    <row r="50" spans="1:121" x14ac:dyDescent="0.25">
      <c r="A50" t="str">
        <v>Dettori2017_1995</v>
      </c>
      <c r="B50" t="str" cm="1">
        <f t="array" ref="B50">TRANSPOSE(_xlfn._xlws.SORT(_xlfn._xlws.FILTER(fertilizers[fertilizer_level]&amp;" | "&amp;fertilizers[fertilizer_level_name],fertilizers[experiment_ID]=A50)))</f>
        <v xml:space="preserve">1 | </v>
      </c>
      <c r="DQ50" cm="1">
        <f t="array" ref="DQ50">TRANSPOSE(_xlfn._xlws.SORT(_xlfn._xlws.FILTER(fertilizers[fertilizer_level],fertilizers[experiment_ID]=A50)))</f>
        <v>1</v>
      </c>
    </row>
    <row r="51" spans="1:121" x14ac:dyDescent="0.25">
      <c r="A51" t="str">
        <v>Dettori2017_1996</v>
      </c>
      <c r="B51" t="str" cm="1">
        <f t="array" ref="B51">TRANSPOSE(_xlfn._xlws.SORT(_xlfn._xlws.FILTER(fertilizers[fertilizer_level]&amp;" | "&amp;fertilizers[fertilizer_level_name],fertilizers[experiment_ID]=A51)))</f>
        <v xml:space="preserve">1 | </v>
      </c>
      <c r="DQ51" cm="1">
        <f t="array" ref="DQ51">TRANSPOSE(_xlfn._xlws.SORT(_xlfn._xlws.FILTER(fertilizers[fertilizer_level],fertilizers[experiment_ID]=A51)))</f>
        <v>1</v>
      </c>
    </row>
    <row r="52" spans="1:121" x14ac:dyDescent="0.25">
      <c r="A52" t="str">
        <v>Dettori2017_1997</v>
      </c>
      <c r="B52" t="str" cm="1">
        <f t="array" ref="B52">TRANSPOSE(_xlfn._xlws.SORT(_xlfn._xlws.FILTER(fertilizers[fertilizer_level]&amp;" | "&amp;fertilizers[fertilizer_level_name],fertilizers[experiment_ID]=A52)))</f>
        <v xml:space="preserve">1 | </v>
      </c>
      <c r="DQ52" cm="1">
        <f t="array" ref="DQ52">TRANSPOSE(_xlfn._xlws.SORT(_xlfn._xlws.FILTER(fertilizers[fertilizer_level],fertilizers[experiment_ID]=A52)))</f>
        <v>1</v>
      </c>
    </row>
    <row r="53" spans="1:121" x14ac:dyDescent="0.25">
      <c r="A53" t="str">
        <v>Dettori2017_1998</v>
      </c>
      <c r="B53" t="str" cm="1">
        <f t="array" ref="B53">TRANSPOSE(_xlfn._xlws.SORT(_xlfn._xlws.FILTER(fertilizers[fertilizer_level]&amp;" | "&amp;fertilizers[fertilizer_level_name],fertilizers[experiment_ID]=A53)))</f>
        <v xml:space="preserve">1 | </v>
      </c>
      <c r="DQ53" cm="1">
        <f t="array" ref="DQ53">TRANSPOSE(_xlfn._xlws.SORT(_xlfn._xlws.FILTER(fertilizers[fertilizer_level],fertilizers[experiment_ID]=A53)))</f>
        <v>1</v>
      </c>
    </row>
    <row r="54" spans="1:121" x14ac:dyDescent="0.25">
      <c r="A54" t="str">
        <v>Dettori2017_1999</v>
      </c>
      <c r="B54" t="str" cm="1">
        <f t="array" ref="B54">TRANSPOSE(_xlfn._xlws.SORT(_xlfn._xlws.FILTER(fertilizers[fertilizer_level]&amp;" | "&amp;fertilizers[fertilizer_level_name],fertilizers[experiment_ID]=A54)))</f>
        <v xml:space="preserve">1 | </v>
      </c>
      <c r="DQ54" cm="1">
        <f t="array" ref="DQ54">TRANSPOSE(_xlfn._xlws.SORT(_xlfn._xlws.FILTER(fertilizers[fertilizer_level],fertilizers[experiment_ID]=A54)))</f>
        <v>1</v>
      </c>
    </row>
    <row r="55" spans="1:121" x14ac:dyDescent="0.25">
      <c r="A55" t="str">
        <v>Dettori2017_2000</v>
      </c>
      <c r="B55" t="str" cm="1">
        <f t="array" ref="B55">TRANSPOSE(_xlfn._xlws.SORT(_xlfn._xlws.FILTER(fertilizers[fertilizer_level]&amp;" | "&amp;fertilizers[fertilizer_level_name],fertilizers[experiment_ID]=A55)))</f>
        <v xml:space="preserve">1 | </v>
      </c>
      <c r="DQ55" cm="1">
        <f t="array" ref="DQ55">TRANSPOSE(_xlfn._xlws.SORT(_xlfn._xlws.FILTER(fertilizers[fertilizer_level],fertilizers[experiment_ID]=A55)))</f>
        <v>1</v>
      </c>
    </row>
    <row r="56" spans="1:121" x14ac:dyDescent="0.25">
      <c r="A56" t="str">
        <v>Dettori2017_2001</v>
      </c>
      <c r="B56" t="str" cm="1">
        <f t="array" ref="B56">TRANSPOSE(_xlfn._xlws.SORT(_xlfn._xlws.FILTER(fertilizers[fertilizer_level]&amp;" | "&amp;fertilizers[fertilizer_level_name],fertilizers[experiment_ID]=A56)))</f>
        <v xml:space="preserve">1 | </v>
      </c>
      <c r="DQ56" cm="1">
        <f t="array" ref="DQ56">TRANSPOSE(_xlfn._xlws.SORT(_xlfn._xlws.FILTER(fertilizers[fertilizer_level],fertilizers[experiment_ID]=A56)))</f>
        <v>1</v>
      </c>
    </row>
    <row r="57" spans="1:121" x14ac:dyDescent="0.25">
      <c r="A57" t="str">
        <v>Dettori2017_2002</v>
      </c>
      <c r="B57" t="str" cm="1">
        <f t="array" ref="B57">TRANSPOSE(_xlfn._xlws.SORT(_xlfn._xlws.FILTER(fertilizers[fertilizer_level]&amp;" | "&amp;fertilizers[fertilizer_level_name],fertilizers[experiment_ID]=A57)))</f>
        <v xml:space="preserve">1 | </v>
      </c>
      <c r="DQ57" cm="1">
        <f t="array" ref="DQ57">TRANSPOSE(_xlfn._xlws.SORT(_xlfn._xlws.FILTER(fertilizers[fertilizer_level],fertilizers[experiment_ID]=A57)))</f>
        <v>1</v>
      </c>
    </row>
    <row r="58" spans="1:121" x14ac:dyDescent="0.25">
      <c r="A58" t="str">
        <v>Dettori2017_2003</v>
      </c>
      <c r="B58" t="str" cm="1">
        <f t="array" ref="B58">TRANSPOSE(_xlfn._xlws.SORT(_xlfn._xlws.FILTER(fertilizers[fertilizer_level]&amp;" | "&amp;fertilizers[fertilizer_level_name],fertilizers[experiment_ID]=A58)))</f>
        <v xml:space="preserve">1 | </v>
      </c>
      <c r="DQ58" cm="1">
        <f t="array" ref="DQ58">TRANSPOSE(_xlfn._xlws.SORT(_xlfn._xlws.FILTER(fertilizers[fertilizer_level],fertilizers[experiment_ID]=A58)))</f>
        <v>1</v>
      </c>
    </row>
    <row r="59" spans="1:121" x14ac:dyDescent="0.25">
      <c r="A59" t="str">
        <v>Dettori2017_2004</v>
      </c>
      <c r="B59" t="str" cm="1">
        <f t="array" ref="B59">TRANSPOSE(_xlfn._xlws.SORT(_xlfn._xlws.FILTER(fertilizers[fertilizer_level]&amp;" | "&amp;fertilizers[fertilizer_level_name],fertilizers[experiment_ID]=A59)))</f>
        <v xml:space="preserve">1 | </v>
      </c>
      <c r="DQ59" cm="1">
        <f t="array" ref="DQ59">TRANSPOSE(_xlfn._xlws.SORT(_xlfn._xlws.FILTER(fertilizers[fertilizer_level],fertilizers[experiment_ID]=A59)))</f>
        <v>1</v>
      </c>
    </row>
    <row r="60" spans="1:121" x14ac:dyDescent="0.25">
      <c r="A60" t="str">
        <v>Dueri2022_2013</v>
      </c>
      <c r="B60" t="str" cm="1">
        <f t="array" ref="B60">TRANSPOSE(_xlfn._xlws.SORT(_xlfn._xlws.FILTER(fertilizers[fertilizer_level]&amp;" | "&amp;fertilizers[fertilizer_level_name],fertilizers[experiment_ID]=A60)))</f>
        <v xml:space="preserve">1 | </v>
      </c>
      <c r="DQ60" cm="1">
        <f t="array" ref="DQ60">TRANSPOSE(_xlfn._xlws.SORT(_xlfn._xlws.FILTER(fertilizers[fertilizer_level],fertilizers[experiment_ID]=A60)))</f>
        <v>1</v>
      </c>
    </row>
    <row r="61" spans="1:121" x14ac:dyDescent="0.25">
      <c r="A61" t="str">
        <v>Dueri2022_2014</v>
      </c>
      <c r="B61" t="str" cm="1">
        <f t="array" ref="B61">TRANSPOSE(_xlfn._xlws.SORT(_xlfn._xlws.FILTER(fertilizers[fertilizer_level]&amp;" | "&amp;fertilizers[fertilizer_level_name],fertilizers[experiment_ID]=A61)))</f>
        <v xml:space="preserve">1 | </v>
      </c>
      <c r="DQ61" cm="1">
        <f t="array" ref="DQ61">TRANSPOSE(_xlfn._xlws.SORT(_xlfn._xlws.FILTER(fertilizers[fertilizer_level],fertilizers[experiment_ID]=A61)))</f>
        <v>1</v>
      </c>
    </row>
    <row r="62" spans="1:121" x14ac:dyDescent="0.25">
      <c r="A62" t="str">
        <v>Dueri2022_2015</v>
      </c>
      <c r="B62" t="str" cm="1">
        <f t="array" ref="B62">TRANSPOSE(_xlfn._xlws.SORT(_xlfn._xlws.FILTER(fertilizers[fertilizer_level]&amp;" | "&amp;fertilizers[fertilizer_level_name],fertilizers[experiment_ID]=A62)))</f>
        <v xml:space="preserve">1 | </v>
      </c>
      <c r="DQ62" cm="1">
        <f t="array" ref="DQ62">TRANSPOSE(_xlfn._xlws.SORT(_xlfn._xlws.FILTER(fertilizers[fertilizer_level],fertilizers[experiment_ID]=A62)))</f>
        <v>1</v>
      </c>
    </row>
    <row r="63" spans="1:121" x14ac:dyDescent="0.25">
      <c r="A63" t="str">
        <v>Dueri2022_2016</v>
      </c>
      <c r="B63" t="str" cm="1">
        <f t="array" ref="B63">TRANSPOSE(_xlfn._xlws.SORT(_xlfn._xlws.FILTER(fertilizers[fertilizer_level]&amp;" | "&amp;fertilizers[fertilizer_level_name],fertilizers[experiment_ID]=A63)))</f>
        <v xml:space="preserve">1 | </v>
      </c>
      <c r="DQ63" cm="1">
        <f t="array" ref="DQ63">TRANSPOSE(_xlfn._xlws.SORT(_xlfn._xlws.FILTER(fertilizers[fertilizer_level],fertilizers[experiment_ID]=A63)))</f>
        <v>1</v>
      </c>
    </row>
    <row r="64" spans="1:121" x14ac:dyDescent="0.25">
      <c r="A64" t="str">
        <v>Dueri2022_2017</v>
      </c>
      <c r="B64" t="str" cm="1">
        <f t="array" ref="B64">TRANSPOSE(_xlfn._xlws.SORT(_xlfn._xlws.FILTER(fertilizers[fertilizer_level]&amp;" | "&amp;fertilizers[fertilizer_level_name],fertilizers[experiment_ID]=A64)))</f>
        <v xml:space="preserve">1 | </v>
      </c>
      <c r="DQ64" cm="1">
        <f t="array" ref="DQ64">TRANSPOSE(_xlfn._xlws.SORT(_xlfn._xlws.FILTER(fertilizers[fertilizer_level],fertilizers[experiment_ID]=A64)))</f>
        <v>1</v>
      </c>
    </row>
    <row r="65" spans="1:124" x14ac:dyDescent="0.25">
      <c r="A65" t="str">
        <v>Dueri2022_2018</v>
      </c>
      <c r="B65" t="str" cm="1">
        <f t="array" ref="B65">TRANSPOSE(_xlfn._xlws.SORT(_xlfn._xlws.FILTER(fertilizers[fertilizer_level]&amp;" | "&amp;fertilizers[fertilizer_level_name],fertilizers[experiment_ID]=A65)))</f>
        <v xml:space="preserve">1 | </v>
      </c>
      <c r="DQ65" cm="1">
        <f t="array" ref="DQ65">TRANSPOSE(_xlfn._xlws.SORT(_xlfn._xlws.FILTER(fertilizers[fertilizer_level],fertilizers[experiment_ID]=A65)))</f>
        <v>1</v>
      </c>
    </row>
    <row r="66" spans="1:124" x14ac:dyDescent="0.25">
      <c r="A66" t="str">
        <v>Hunsaker1996_1993</v>
      </c>
      <c r="B66" t="str" cm="1">
        <f t="array" ref="B66">TRANSPOSE(_xlfn._xlws.SORT(_xlfn._xlws.FILTER(fertilizers[fertilizer_level]&amp;" | "&amp;fertilizers[fertilizer_level_name],fertilizers[experiment_ID]=A66)))</f>
        <v xml:space="preserve">1 | </v>
      </c>
      <c r="DQ66" cm="1">
        <f t="array" ref="DQ66">TRANSPOSE(_xlfn._xlws.SORT(_xlfn._xlws.FILTER(fertilizers[fertilizer_level],fertilizers[experiment_ID]=A66)))</f>
        <v>1</v>
      </c>
    </row>
    <row r="67" spans="1:124" x14ac:dyDescent="0.25">
      <c r="A67" t="str">
        <v>Hunsaker1996_1994</v>
      </c>
      <c r="B67" t="str" cm="1">
        <f t="array" ref="B67">TRANSPOSE(_xlfn._xlws.SORT(_xlfn._xlws.FILTER(fertilizers[fertilizer_level]&amp;" | "&amp;fertilizers[fertilizer_level_name],fertilizers[experiment_ID]=A67)))</f>
        <v xml:space="preserve">1 | </v>
      </c>
      <c r="DQ67" cm="1">
        <f t="array" ref="DQ67">TRANSPOSE(_xlfn._xlws.SORT(_xlfn._xlws.FILTER(fertilizers[fertilizer_level],fertilizers[experiment_ID]=A67)))</f>
        <v>1</v>
      </c>
    </row>
    <row r="68" spans="1:124" x14ac:dyDescent="0.25">
      <c r="A68" t="str">
        <v>Iqba2014_1998</v>
      </c>
      <c r="B68" t="str" cm="1">
        <f t="array" ref="B68">TRANSPOSE(_xlfn._xlws.SORT(_xlfn._xlws.FILTER(fertilizers[fertilizer_level]&amp;" | "&amp;fertilizers[fertilizer_level_name],fertilizers[experiment_ID]=A68)))</f>
        <v xml:space="preserve">1 | </v>
      </c>
      <c r="DQ68" cm="1">
        <f t="array" ref="DQ68">TRANSPOSE(_xlfn._xlws.SORT(_xlfn._xlws.FILTER(fertilizers[fertilizer_level],fertilizers[experiment_ID]=A68)))</f>
        <v>1</v>
      </c>
    </row>
    <row r="69" spans="1:124" x14ac:dyDescent="0.25">
      <c r="A69" t="str">
        <v>Iqba2014_1999</v>
      </c>
      <c r="B69" t="str" cm="1">
        <f t="array" ref="B69">TRANSPOSE(_xlfn._xlws.SORT(_xlfn._xlws.FILTER(fertilizers[fertilizer_level]&amp;" | "&amp;fertilizers[fertilizer_level_name],fertilizers[experiment_ID]=A69)))</f>
        <v xml:space="preserve">1 | </v>
      </c>
      <c r="DQ69" cm="1">
        <f t="array" ref="DQ69">TRANSPOSE(_xlfn._xlws.SORT(_xlfn._xlws.FILTER(fertilizers[fertilizer_level],fertilizers[experiment_ID]=A69)))</f>
        <v>1</v>
      </c>
    </row>
    <row r="70" spans="1:124" x14ac:dyDescent="0.25">
      <c r="A70" t="str">
        <v>Iqba2014_2000</v>
      </c>
      <c r="B70" t="str" cm="1">
        <f t="array" ref="B70">TRANSPOSE(_xlfn._xlws.SORT(_xlfn._xlws.FILTER(fertilizers[fertilizer_level]&amp;" | "&amp;fertilizers[fertilizer_level_name],fertilizers[experiment_ID]=A70)))</f>
        <v xml:space="preserve">1 | </v>
      </c>
      <c r="DQ70" cm="1">
        <f t="array" ref="DQ70">TRANSPOSE(_xlfn._xlws.SORT(_xlfn._xlws.FILTER(fertilizers[fertilizer_level],fertilizers[experiment_ID]=A70)))</f>
        <v>1</v>
      </c>
    </row>
    <row r="71" spans="1:124" x14ac:dyDescent="0.25">
      <c r="A71" t="str">
        <v>Li2014_1979</v>
      </c>
      <c r="B71" t="str" cm="1">
        <f t="array" ref="B71:E71">TRANSPOSE(_xlfn._xlws.SORT(_xlfn._xlws.FILTER(fertilizers[fertilizer_level]&amp;" | "&amp;fertilizers[fertilizer_level_name],fertilizers[experiment_ID]=A71)))</f>
        <v>1 | N0</v>
      </c>
      <c r="C71" t="str">
        <v>2 | N90</v>
      </c>
      <c r="D71" t="str">
        <v>3 | SN90</v>
      </c>
      <c r="E71" t="str">
        <v>4 | MN90</v>
      </c>
      <c r="DQ71" cm="1">
        <f t="array" ref="DQ71:DT71">TRANSPOSE(_xlfn._xlws.SORT(_xlfn._xlws.FILTER(fertilizers[fertilizer_level],fertilizers[experiment_ID]=A71)))</f>
        <v>1</v>
      </c>
      <c r="DR71">
        <v>2</v>
      </c>
      <c r="DS71">
        <v>3</v>
      </c>
      <c r="DT71">
        <v>4</v>
      </c>
    </row>
    <row r="72" spans="1:124" x14ac:dyDescent="0.25">
      <c r="A72" t="str">
        <v>Li2014_1980</v>
      </c>
      <c r="B72" t="str" cm="1">
        <f t="array" ref="B72:E72">TRANSPOSE(_xlfn._xlws.SORT(_xlfn._xlws.FILTER(fertilizers[fertilizer_level]&amp;" | "&amp;fertilizers[fertilizer_level_name],fertilizers[experiment_ID]=A72)))</f>
        <v>1 | N0</v>
      </c>
      <c r="C72" t="str">
        <v>2 | N90</v>
      </c>
      <c r="D72" t="str">
        <v>3 | SN90</v>
      </c>
      <c r="E72" t="str">
        <v>4 | MN90</v>
      </c>
      <c r="DQ72" cm="1">
        <f t="array" ref="DQ72:DT72">TRANSPOSE(_xlfn._xlws.SORT(_xlfn._xlws.FILTER(fertilizers[fertilizer_level],fertilizers[experiment_ID]=A72)))</f>
        <v>1</v>
      </c>
      <c r="DR72">
        <v>2</v>
      </c>
      <c r="DS72">
        <v>3</v>
      </c>
      <c r="DT72">
        <v>4</v>
      </c>
    </row>
    <row r="73" spans="1:124" x14ac:dyDescent="0.25">
      <c r="A73" t="str">
        <v>Li2014_1981</v>
      </c>
      <c r="B73" t="str" cm="1">
        <f t="array" ref="B73:E73">TRANSPOSE(_xlfn._xlws.SORT(_xlfn._xlws.FILTER(fertilizers[fertilizer_level]&amp;" | "&amp;fertilizers[fertilizer_level_name],fertilizers[experiment_ID]=A73)))</f>
        <v>1 | N0</v>
      </c>
      <c r="C73" t="str">
        <v>2 | N90</v>
      </c>
      <c r="D73" t="str">
        <v>3 | SN90</v>
      </c>
      <c r="E73" t="str">
        <v>4 | MN90</v>
      </c>
      <c r="DQ73" cm="1">
        <f t="array" ref="DQ73:DT73">TRANSPOSE(_xlfn._xlws.SORT(_xlfn._xlws.FILTER(fertilizers[fertilizer_level],fertilizers[experiment_ID]=A73)))</f>
        <v>1</v>
      </c>
      <c r="DR73">
        <v>2</v>
      </c>
      <c r="DS73">
        <v>3</v>
      </c>
      <c r="DT73">
        <v>4</v>
      </c>
    </row>
    <row r="74" spans="1:124" x14ac:dyDescent="0.25">
      <c r="A74" t="str">
        <v>Li2014_1982</v>
      </c>
      <c r="B74" t="str" cm="1">
        <f t="array" ref="B74:E74">TRANSPOSE(_xlfn._xlws.SORT(_xlfn._xlws.FILTER(fertilizers[fertilizer_level]&amp;" | "&amp;fertilizers[fertilizer_level_name],fertilizers[experiment_ID]=A74)))</f>
        <v>1 | N0</v>
      </c>
      <c r="C74" t="str">
        <v>2 | N90</v>
      </c>
      <c r="D74" t="str">
        <v>3 | SN90</v>
      </c>
      <c r="E74" t="str">
        <v>4 | MN90</v>
      </c>
      <c r="DQ74" cm="1">
        <f t="array" ref="DQ74:DT74">TRANSPOSE(_xlfn._xlws.SORT(_xlfn._xlws.FILTER(fertilizers[fertilizer_level],fertilizers[experiment_ID]=A74)))</f>
        <v>1</v>
      </c>
      <c r="DR74">
        <v>2</v>
      </c>
      <c r="DS74">
        <v>3</v>
      </c>
      <c r="DT74">
        <v>4</v>
      </c>
    </row>
    <row r="75" spans="1:124" x14ac:dyDescent="0.25">
      <c r="A75" t="str">
        <v>Li2014_1983</v>
      </c>
      <c r="B75" t="str" cm="1">
        <f t="array" ref="B75:E75">TRANSPOSE(_xlfn._xlws.SORT(_xlfn._xlws.FILTER(fertilizers[fertilizer_level]&amp;" | "&amp;fertilizers[fertilizer_level_name],fertilizers[experiment_ID]=A75)))</f>
        <v>1 | N0</v>
      </c>
      <c r="C75" t="str">
        <v>2 | N90</v>
      </c>
      <c r="D75" t="str">
        <v>3 | SN90</v>
      </c>
      <c r="E75" t="str">
        <v>4 | MN90</v>
      </c>
      <c r="DQ75" cm="1">
        <f t="array" ref="DQ75:DT75">TRANSPOSE(_xlfn._xlws.SORT(_xlfn._xlws.FILTER(fertilizers[fertilizer_level],fertilizers[experiment_ID]=A75)))</f>
        <v>1</v>
      </c>
      <c r="DR75">
        <v>2</v>
      </c>
      <c r="DS75">
        <v>3</v>
      </c>
      <c r="DT75">
        <v>4</v>
      </c>
    </row>
    <row r="76" spans="1:124" x14ac:dyDescent="0.25">
      <c r="A76" t="str">
        <v>Li2014_1984</v>
      </c>
      <c r="B76" t="str" cm="1">
        <f t="array" ref="B76:E76">TRANSPOSE(_xlfn._xlws.SORT(_xlfn._xlws.FILTER(fertilizers[fertilizer_level]&amp;" | "&amp;fertilizers[fertilizer_level_name],fertilizers[experiment_ID]=A76)))</f>
        <v>1 | N0</v>
      </c>
      <c r="C76" t="str">
        <v>2 | N90</v>
      </c>
      <c r="D76" t="str">
        <v>3 | SN90</v>
      </c>
      <c r="E76" t="str">
        <v>4 | MN90</v>
      </c>
      <c r="DQ76" cm="1">
        <f t="array" ref="DQ76:DT76">TRANSPOSE(_xlfn._xlws.SORT(_xlfn._xlws.FILTER(fertilizers[fertilizer_level],fertilizers[experiment_ID]=A76)))</f>
        <v>1</v>
      </c>
      <c r="DR76">
        <v>2</v>
      </c>
      <c r="DS76">
        <v>3</v>
      </c>
      <c r="DT76">
        <v>4</v>
      </c>
    </row>
    <row r="77" spans="1:124" x14ac:dyDescent="0.25">
      <c r="A77" t="str">
        <v>Li2014_1985</v>
      </c>
      <c r="B77" t="str" cm="1">
        <f t="array" ref="B77:E77">TRANSPOSE(_xlfn._xlws.SORT(_xlfn._xlws.FILTER(fertilizers[fertilizer_level]&amp;" | "&amp;fertilizers[fertilizer_level_name],fertilizers[experiment_ID]=A77)))</f>
        <v>1 | N0</v>
      </c>
      <c r="C77" t="str">
        <v>2 | N90</v>
      </c>
      <c r="D77" t="str">
        <v>3 | SN90</v>
      </c>
      <c r="E77" t="str">
        <v>4 | MN90</v>
      </c>
      <c r="DQ77" cm="1">
        <f t="array" ref="DQ77:DT77">TRANSPOSE(_xlfn._xlws.SORT(_xlfn._xlws.FILTER(fertilizers[fertilizer_level],fertilizers[experiment_ID]=A77)))</f>
        <v>1</v>
      </c>
      <c r="DR77">
        <v>2</v>
      </c>
      <c r="DS77">
        <v>3</v>
      </c>
      <c r="DT77">
        <v>4</v>
      </c>
    </row>
    <row r="78" spans="1:124" x14ac:dyDescent="0.25">
      <c r="A78" t="str">
        <v>Li2014_1986</v>
      </c>
      <c r="B78" t="str" cm="1">
        <f t="array" ref="B78:E78">TRANSPOSE(_xlfn._xlws.SORT(_xlfn._xlws.FILTER(fertilizers[fertilizer_level]&amp;" | "&amp;fertilizers[fertilizer_level_name],fertilizers[experiment_ID]=A78)))</f>
        <v>1 | N0</v>
      </c>
      <c r="C78" t="str">
        <v>2 | N90</v>
      </c>
      <c r="D78" t="str">
        <v>3 | SN90</v>
      </c>
      <c r="E78" t="str">
        <v>4 | MN90</v>
      </c>
      <c r="DQ78" cm="1">
        <f t="array" ref="DQ78:DT78">TRANSPOSE(_xlfn._xlws.SORT(_xlfn._xlws.FILTER(fertilizers[fertilizer_level],fertilizers[experiment_ID]=A78)))</f>
        <v>1</v>
      </c>
      <c r="DR78">
        <v>2</v>
      </c>
      <c r="DS78">
        <v>3</v>
      </c>
      <c r="DT78">
        <v>4</v>
      </c>
    </row>
    <row r="79" spans="1:124" x14ac:dyDescent="0.25">
      <c r="A79" t="str">
        <v>Li2014_1987</v>
      </c>
      <c r="B79" t="str" cm="1">
        <f t="array" ref="B79:E79">TRANSPOSE(_xlfn._xlws.SORT(_xlfn._xlws.FILTER(fertilizers[fertilizer_level]&amp;" | "&amp;fertilizers[fertilizer_level_name],fertilizers[experiment_ID]=A79)))</f>
        <v>1 | N0</v>
      </c>
      <c r="C79" t="str">
        <v>2 | N90</v>
      </c>
      <c r="D79" t="str">
        <v>3 | SN90</v>
      </c>
      <c r="E79" t="str">
        <v>4 | MN90</v>
      </c>
      <c r="DQ79" cm="1">
        <f t="array" ref="DQ79:DT79">TRANSPOSE(_xlfn._xlws.SORT(_xlfn._xlws.FILTER(fertilizers[fertilizer_level],fertilizers[experiment_ID]=A79)))</f>
        <v>1</v>
      </c>
      <c r="DR79">
        <v>2</v>
      </c>
      <c r="DS79">
        <v>3</v>
      </c>
      <c r="DT79">
        <v>4</v>
      </c>
    </row>
    <row r="80" spans="1:124" x14ac:dyDescent="0.25">
      <c r="A80" t="str">
        <v>Li2014_1988</v>
      </c>
      <c r="B80" t="str" cm="1">
        <f t="array" ref="B80:E80">TRANSPOSE(_xlfn._xlws.SORT(_xlfn._xlws.FILTER(fertilizers[fertilizer_level]&amp;" | "&amp;fertilizers[fertilizer_level_name],fertilizers[experiment_ID]=A80)))</f>
        <v>1 | N0</v>
      </c>
      <c r="C80" t="str">
        <v>2 | N90</v>
      </c>
      <c r="D80" t="str">
        <v>3 | SN90</v>
      </c>
      <c r="E80" t="str">
        <v>4 | MN90</v>
      </c>
      <c r="DQ80" cm="1">
        <f t="array" ref="DQ80:DT80">TRANSPOSE(_xlfn._xlws.SORT(_xlfn._xlws.FILTER(fertilizers[fertilizer_level],fertilizers[experiment_ID]=A80)))</f>
        <v>1</v>
      </c>
      <c r="DR80">
        <v>2</v>
      </c>
      <c r="DS80">
        <v>3</v>
      </c>
      <c r="DT80">
        <v>4</v>
      </c>
    </row>
    <row r="81" spans="1:125" x14ac:dyDescent="0.25">
      <c r="A81" t="str">
        <v>Li2014_1989</v>
      </c>
      <c r="B81" t="str" cm="1">
        <f t="array" ref="B81:E81">TRANSPOSE(_xlfn._xlws.SORT(_xlfn._xlws.FILTER(fertilizers[fertilizer_level]&amp;" | "&amp;fertilizers[fertilizer_level_name],fertilizers[experiment_ID]=A81)))</f>
        <v>1 | N0</v>
      </c>
      <c r="C81" t="str">
        <v>2 | N90</v>
      </c>
      <c r="D81" t="str">
        <v>3 | SN90</v>
      </c>
      <c r="E81" t="str">
        <v>4 | MN90</v>
      </c>
      <c r="DQ81" cm="1">
        <f t="array" ref="DQ81:DT81">TRANSPOSE(_xlfn._xlws.SORT(_xlfn._xlws.FILTER(fertilizers[fertilizer_level],fertilizers[experiment_ID]=A81)))</f>
        <v>1</v>
      </c>
      <c r="DR81">
        <v>2</v>
      </c>
      <c r="DS81">
        <v>3</v>
      </c>
      <c r="DT81">
        <v>4</v>
      </c>
    </row>
    <row r="82" spans="1:125" x14ac:dyDescent="0.25">
      <c r="A82" t="str">
        <v>Li2014_1990</v>
      </c>
      <c r="B82" t="str" cm="1">
        <f t="array" ref="B82:E82">TRANSPOSE(_xlfn._xlws.SORT(_xlfn._xlws.FILTER(fertilizers[fertilizer_level]&amp;" | "&amp;fertilizers[fertilizer_level_name],fertilizers[experiment_ID]=A82)))</f>
        <v>1 | N0</v>
      </c>
      <c r="C82" t="str">
        <v>2 | N90</v>
      </c>
      <c r="D82" t="str">
        <v>3 | SN90</v>
      </c>
      <c r="E82" t="str">
        <v>4 | MN90</v>
      </c>
      <c r="DQ82" cm="1">
        <f t="array" ref="DQ82:DT82">TRANSPOSE(_xlfn._xlws.SORT(_xlfn._xlws.FILTER(fertilizers[fertilizer_level],fertilizers[experiment_ID]=A82)))</f>
        <v>1</v>
      </c>
      <c r="DR82">
        <v>2</v>
      </c>
      <c r="DS82">
        <v>3</v>
      </c>
      <c r="DT82">
        <v>4</v>
      </c>
    </row>
    <row r="83" spans="1:125" x14ac:dyDescent="0.25">
      <c r="A83" t="str">
        <v>Li2014_1991</v>
      </c>
      <c r="B83" t="str" cm="1">
        <f t="array" ref="B83:E83">TRANSPOSE(_xlfn._xlws.SORT(_xlfn._xlws.FILTER(fertilizers[fertilizer_level]&amp;" | "&amp;fertilizers[fertilizer_level_name],fertilizers[experiment_ID]=A83)))</f>
        <v>1 | N0</v>
      </c>
      <c r="C83" t="str">
        <v>2 | N90</v>
      </c>
      <c r="D83" t="str">
        <v>3 | SN90</v>
      </c>
      <c r="E83" t="str">
        <v>4 | MN90</v>
      </c>
      <c r="DQ83" cm="1">
        <f t="array" ref="DQ83:DT83">TRANSPOSE(_xlfn._xlws.SORT(_xlfn._xlws.FILTER(fertilizers[fertilizer_level],fertilizers[experiment_ID]=A83)))</f>
        <v>1</v>
      </c>
      <c r="DR83">
        <v>2</v>
      </c>
      <c r="DS83">
        <v>3</v>
      </c>
      <c r="DT83">
        <v>4</v>
      </c>
    </row>
    <row r="84" spans="1:125" x14ac:dyDescent="0.25">
      <c r="A84" t="str">
        <v>Li2014_1992</v>
      </c>
      <c r="B84" t="str" cm="1">
        <f t="array" ref="B84:E84">TRANSPOSE(_xlfn._xlws.SORT(_xlfn._xlws.FILTER(fertilizers[fertilizer_level]&amp;" | "&amp;fertilizers[fertilizer_level_name],fertilizers[experiment_ID]=A84)))</f>
        <v>1 | N0</v>
      </c>
      <c r="C84" t="str">
        <v>2 | N90</v>
      </c>
      <c r="D84" t="str">
        <v>3 | SN90</v>
      </c>
      <c r="E84" t="str">
        <v>4 | MN90</v>
      </c>
      <c r="DQ84" cm="1">
        <f t="array" ref="DQ84:DT84">TRANSPOSE(_xlfn._xlws.SORT(_xlfn._xlws.FILTER(fertilizers[fertilizer_level],fertilizers[experiment_ID]=A84)))</f>
        <v>1</v>
      </c>
      <c r="DR84">
        <v>2</v>
      </c>
      <c r="DS84">
        <v>3</v>
      </c>
      <c r="DT84">
        <v>4</v>
      </c>
    </row>
    <row r="85" spans="1:125" x14ac:dyDescent="0.25">
      <c r="A85" t="str">
        <v>Shoukat2024_2021</v>
      </c>
      <c r="B85" t="str" cm="1">
        <f t="array" ref="B85:F85">TRANSPOSE(_xlfn._xlws.SORT(_xlfn._xlws.FILTER(fertilizers[fertilizer_level]&amp;" | "&amp;fertilizers[fertilizer_level_name],fertilizers[experiment_ID]=A85)))</f>
        <v>1 | N54</v>
      </c>
      <c r="C85" t="str">
        <v>2 | N121</v>
      </c>
      <c r="D85" t="str">
        <v>3 | N187</v>
      </c>
      <c r="E85" t="str">
        <v>4 | N254</v>
      </c>
      <c r="F85" t="str">
        <v>5 | N321</v>
      </c>
      <c r="DQ85" cm="1">
        <f t="array" ref="DQ85:DU85">TRANSPOSE(_xlfn._xlws.SORT(_xlfn._xlws.FILTER(fertilizers[fertilizer_level],fertilizers[experiment_ID]=A85)))</f>
        <v>1</v>
      </c>
      <c r="DR85">
        <v>2</v>
      </c>
      <c r="DS85">
        <v>3</v>
      </c>
      <c r="DT85">
        <v>4</v>
      </c>
      <c r="DU85">
        <v>5</v>
      </c>
    </row>
    <row r="86" spans="1:125" x14ac:dyDescent="0.25">
      <c r="A86" t="str">
        <v>Shoukat2024_2022</v>
      </c>
      <c r="B86" t="str" cm="1">
        <f t="array" ref="B86:F86">TRANSPOSE(_xlfn._xlws.SORT(_xlfn._xlws.FILTER(fertilizers[fertilizer_level]&amp;" | "&amp;fertilizers[fertilizer_level_name],fertilizers[experiment_ID]=A86)))</f>
        <v>1 | N54</v>
      </c>
      <c r="C86" t="str">
        <v>2 | N121</v>
      </c>
      <c r="D86" t="str">
        <v>3 | N187</v>
      </c>
      <c r="E86" t="str">
        <v>4 | N254</v>
      </c>
      <c r="F86" t="str">
        <v>5 | N321</v>
      </c>
      <c r="DQ86" cm="1">
        <f t="array" ref="DQ86:DU86">TRANSPOSE(_xlfn._xlws.SORT(_xlfn._xlws.FILTER(fertilizers[fertilizer_level],fertilizers[experiment_ID]=A86)))</f>
        <v>1</v>
      </c>
      <c r="DR86">
        <v>2</v>
      </c>
      <c r="DS86">
        <v>3</v>
      </c>
      <c r="DT86">
        <v>4</v>
      </c>
      <c r="DU86">
        <v>5</v>
      </c>
    </row>
    <row r="87" spans="1:125" x14ac:dyDescent="0.25">
      <c r="A87" t="str">
        <v>Sinnathamby2017_1999_SiteRK_corn</v>
      </c>
      <c r="B87" t="str" cm="1">
        <f t="array" ref="B87">TRANSPOSE(_xlfn._xlws.SORT(_xlfn._xlws.FILTER(fertilizers[fertilizer_level]&amp;" | "&amp;fertilizers[fertilizer_level_name],fertilizers[experiment_ID]=A87)))</f>
        <v xml:space="preserve">1 | </v>
      </c>
      <c r="DQ87" cm="1">
        <f t="array" ref="DQ87">TRANSPOSE(_xlfn._xlws.SORT(_xlfn._xlws.FILTER(fertilizers[fertilizer_level],fertilizers[experiment_ID]=A87)))</f>
        <v>1</v>
      </c>
    </row>
    <row r="88" spans="1:125" x14ac:dyDescent="0.25">
      <c r="A88" t="str">
        <v>Sinnathamby2017_1999_SiteRK_grainsorghum</v>
      </c>
      <c r="B88" t="str" cm="1">
        <f t="array" ref="B88">TRANSPOSE(_xlfn._xlws.SORT(_xlfn._xlws.FILTER(fertilizers[fertilizer_level]&amp;" | "&amp;fertilizers[fertilizer_level_name],fertilizers[experiment_ID]=A88)))</f>
        <v xml:space="preserve">1 | </v>
      </c>
      <c r="DQ88" cm="1">
        <f t="array" ref="DQ88">TRANSPOSE(_xlfn._xlws.SORT(_xlfn._xlws.FILTER(fertilizers[fertilizer_level],fertilizers[experiment_ID]=A88)))</f>
        <v>1</v>
      </c>
    </row>
    <row r="89" spans="1:125" x14ac:dyDescent="0.25">
      <c r="A89" t="str">
        <v>Sinnathamby2017_2000_SiteRK_corn</v>
      </c>
      <c r="B89" t="str" cm="1">
        <f t="array" ref="B89">TRANSPOSE(_xlfn._xlws.SORT(_xlfn._xlws.FILTER(fertilizers[fertilizer_level]&amp;" | "&amp;fertilizers[fertilizer_level_name],fertilizers[experiment_ID]=A89)))</f>
        <v xml:space="preserve">1 | </v>
      </c>
      <c r="DQ89" cm="1">
        <f t="array" ref="DQ89">TRANSPOSE(_xlfn._xlws.SORT(_xlfn._xlws.FILTER(fertilizers[fertilizer_level],fertilizers[experiment_ID]=A89)))</f>
        <v>1</v>
      </c>
    </row>
    <row r="90" spans="1:125" x14ac:dyDescent="0.25">
      <c r="A90" t="str">
        <v>Sinnathamby2017_2000_SiteRK_grainsorghum</v>
      </c>
      <c r="B90" t="str" cm="1">
        <f t="array" ref="B90">TRANSPOSE(_xlfn._xlws.SORT(_xlfn._xlws.FILTER(fertilizers[fertilizer_level]&amp;" | "&amp;fertilizers[fertilizer_level_name],fertilizers[experiment_ID]=A90)))</f>
        <v xml:space="preserve">1 | </v>
      </c>
      <c r="DQ90" cm="1">
        <f t="array" ref="DQ90">TRANSPOSE(_xlfn._xlws.SORT(_xlfn._xlws.FILTER(fertilizers[fertilizer_level],fertilizers[experiment_ID]=A90)))</f>
        <v>1</v>
      </c>
    </row>
    <row r="91" spans="1:125" x14ac:dyDescent="0.25">
      <c r="A91" t="str">
        <v>Sinnathamby2017_2001_SiteRK_corn</v>
      </c>
      <c r="B91" t="str" cm="1">
        <f t="array" ref="B91">TRANSPOSE(_xlfn._xlws.SORT(_xlfn._xlws.FILTER(fertilizers[fertilizer_level]&amp;" | "&amp;fertilizers[fertilizer_level_name],fertilizers[experiment_ID]=A91)))</f>
        <v xml:space="preserve">1 | </v>
      </c>
      <c r="DQ91" cm="1">
        <f t="array" ref="DQ91">TRANSPOSE(_xlfn._xlws.SORT(_xlfn._xlws.FILTER(fertilizers[fertilizer_level],fertilizers[experiment_ID]=A91)))</f>
        <v>1</v>
      </c>
    </row>
    <row r="92" spans="1:125" x14ac:dyDescent="0.25">
      <c r="A92" t="str">
        <v>Sinnathamby2017_2001_SiteRK_grainsorghum</v>
      </c>
      <c r="B92" t="str" cm="1">
        <f t="array" ref="B92">TRANSPOSE(_xlfn._xlws.SORT(_xlfn._xlws.FILTER(fertilizers[fertilizer_level]&amp;" | "&amp;fertilizers[fertilizer_level_name],fertilizers[experiment_ID]=A92)))</f>
        <v xml:space="preserve">1 | </v>
      </c>
      <c r="DQ92" cm="1">
        <f t="array" ref="DQ92">TRANSPOSE(_xlfn._xlws.SORT(_xlfn._xlws.FILTER(fertilizers[fertilizer_level],fertilizers[experiment_ID]=A92)))</f>
        <v>1</v>
      </c>
    </row>
    <row r="93" spans="1:125" x14ac:dyDescent="0.25">
      <c r="A93" t="str">
        <v>Sinnathamby2017_2002_SiteRK_corn</v>
      </c>
      <c r="B93" t="str" cm="1">
        <f t="array" ref="B93">TRANSPOSE(_xlfn._xlws.SORT(_xlfn._xlws.FILTER(fertilizers[fertilizer_level]&amp;" | "&amp;fertilizers[fertilizer_level_name],fertilizers[experiment_ID]=A93)))</f>
        <v xml:space="preserve">1 | </v>
      </c>
      <c r="DQ93" cm="1">
        <f t="array" ref="DQ93">TRANSPOSE(_xlfn._xlws.SORT(_xlfn._xlws.FILTER(fertilizers[fertilizer_level],fertilizers[experiment_ID]=A93)))</f>
        <v>1</v>
      </c>
    </row>
    <row r="94" spans="1:125" x14ac:dyDescent="0.25">
      <c r="A94" t="str">
        <v>Sinnathamby2017_2002_SiteRK_grainsorghum</v>
      </c>
      <c r="B94" t="str" cm="1">
        <f t="array" ref="B94">TRANSPOSE(_xlfn._xlws.SORT(_xlfn._xlws.FILTER(fertilizers[fertilizer_level]&amp;" | "&amp;fertilizers[fertilizer_level_name],fertilizers[experiment_ID]=A94)))</f>
        <v xml:space="preserve">1 | </v>
      </c>
      <c r="DQ94" cm="1">
        <f t="array" ref="DQ94">TRANSPOSE(_xlfn._xlws.SORT(_xlfn._xlws.FILTER(fertilizers[fertilizer_level],fertilizers[experiment_ID]=A94)))</f>
        <v>1</v>
      </c>
    </row>
    <row r="95" spans="1:125" x14ac:dyDescent="0.25">
      <c r="A95" t="str">
        <v>Sinnathamby2017_2003_SiteRK_corn</v>
      </c>
      <c r="B95" t="str" cm="1">
        <f t="array" ref="B95">TRANSPOSE(_xlfn._xlws.SORT(_xlfn._xlws.FILTER(fertilizers[fertilizer_level]&amp;" | "&amp;fertilizers[fertilizer_level_name],fertilizers[experiment_ID]=A95)))</f>
        <v xml:space="preserve">1 | </v>
      </c>
      <c r="DQ95" cm="1">
        <f t="array" ref="DQ95">TRANSPOSE(_xlfn._xlws.SORT(_xlfn._xlws.FILTER(fertilizers[fertilizer_level],fertilizers[experiment_ID]=A95)))</f>
        <v>1</v>
      </c>
    </row>
    <row r="96" spans="1:125" x14ac:dyDescent="0.25">
      <c r="A96" t="str">
        <v>Sinnathamby2017_2003_SiteRK_grainsorghum</v>
      </c>
      <c r="B96" t="str" cm="1">
        <f t="array" ref="B96">TRANSPOSE(_xlfn._xlws.SORT(_xlfn._xlws.FILTER(fertilizers[fertilizer_level]&amp;" | "&amp;fertilizers[fertilizer_level_name],fertilizers[experiment_ID]=A96)))</f>
        <v xml:space="preserve">1 | </v>
      </c>
      <c r="DQ96" cm="1">
        <f t="array" ref="DQ96">TRANSPOSE(_xlfn._xlws.SORT(_xlfn._xlws.FILTER(fertilizers[fertilizer_level],fertilizers[experiment_ID]=A96)))</f>
        <v>1</v>
      </c>
    </row>
    <row r="97" spans="1:121" x14ac:dyDescent="0.25">
      <c r="A97" t="str">
        <v>Sinnathamby2017_2004_SiteRK_corn</v>
      </c>
      <c r="B97" t="str" cm="1">
        <f t="array" ref="B97">TRANSPOSE(_xlfn._xlws.SORT(_xlfn._xlws.FILTER(fertilizers[fertilizer_level]&amp;" | "&amp;fertilizers[fertilizer_level_name],fertilizers[experiment_ID]=A97)))</f>
        <v xml:space="preserve">1 | </v>
      </c>
      <c r="DQ97" cm="1">
        <f t="array" ref="DQ97">TRANSPOSE(_xlfn._xlws.SORT(_xlfn._xlws.FILTER(fertilizers[fertilizer_level],fertilizers[experiment_ID]=A97)))</f>
        <v>1</v>
      </c>
    </row>
    <row r="98" spans="1:121" x14ac:dyDescent="0.25">
      <c r="A98" t="str">
        <v>Sinnathamby2017_2004_SiteRK_grainsorghum</v>
      </c>
      <c r="B98" t="str" cm="1">
        <f t="array" ref="B98">TRANSPOSE(_xlfn._xlws.SORT(_xlfn._xlws.FILTER(fertilizers[fertilizer_level]&amp;" | "&amp;fertilizers[fertilizer_level_name],fertilizers[experiment_ID]=A98)))</f>
        <v xml:space="preserve">1 | </v>
      </c>
      <c r="DQ98" cm="1">
        <f t="array" ref="DQ98">TRANSPOSE(_xlfn._xlws.SORT(_xlfn._xlws.FILTER(fertilizers[fertilizer_level],fertilizers[experiment_ID]=A98)))</f>
        <v>1</v>
      </c>
    </row>
    <row r="99" spans="1:121" x14ac:dyDescent="0.25">
      <c r="A99" t="str">
        <v>Sinnathamby2017_2005_SiteRK_corn</v>
      </c>
      <c r="B99" t="str" cm="1">
        <f t="array" ref="B99">TRANSPOSE(_xlfn._xlws.SORT(_xlfn._xlws.FILTER(fertilizers[fertilizer_level]&amp;" | "&amp;fertilizers[fertilizer_level_name],fertilizers[experiment_ID]=A99)))</f>
        <v xml:space="preserve">1 | </v>
      </c>
      <c r="DQ99" cm="1">
        <f t="array" ref="DQ99">TRANSPOSE(_xlfn._xlws.SORT(_xlfn._xlws.FILTER(fertilizers[fertilizer_level],fertilizers[experiment_ID]=A99)))</f>
        <v>1</v>
      </c>
    </row>
    <row r="100" spans="1:121" x14ac:dyDescent="0.25">
      <c r="A100" t="str">
        <v>Sinnathamby2017_2005_SiteRK_grainsorghum</v>
      </c>
      <c r="B100" t="str" cm="1">
        <f t="array" ref="B100">TRANSPOSE(_xlfn._xlws.SORT(_xlfn._xlws.FILTER(fertilizers[fertilizer_level]&amp;" | "&amp;fertilizers[fertilizer_level_name],fertilizers[experiment_ID]=A100)))</f>
        <v xml:space="preserve">1 | </v>
      </c>
      <c r="DQ100" cm="1">
        <f t="array" ref="DQ100">TRANSPOSE(_xlfn._xlws.SORT(_xlfn._xlws.FILTER(fertilizers[fertilizer_level],fertilizers[experiment_ID]=A100)))</f>
        <v>1</v>
      </c>
    </row>
    <row r="101" spans="1:121" x14ac:dyDescent="0.25">
      <c r="A101" t="str">
        <v>Sinnathamby2017_2006_SiteRK_corn</v>
      </c>
      <c r="B101" t="str" cm="1">
        <f t="array" ref="B101">TRANSPOSE(_xlfn._xlws.SORT(_xlfn._xlws.FILTER(fertilizers[fertilizer_level]&amp;" | "&amp;fertilizers[fertilizer_level_name],fertilizers[experiment_ID]=A101)))</f>
        <v xml:space="preserve">1 | </v>
      </c>
      <c r="DQ101" cm="1">
        <f t="array" ref="DQ101">TRANSPOSE(_xlfn._xlws.SORT(_xlfn._xlws.FILTER(fertilizers[fertilizer_level],fertilizers[experiment_ID]=A101)))</f>
        <v>1</v>
      </c>
    </row>
    <row r="102" spans="1:121" x14ac:dyDescent="0.25">
      <c r="A102" t="str">
        <v>Sinnathamby2017_2006_SiteRK_grainsorghum</v>
      </c>
      <c r="B102" t="str" cm="1">
        <f t="array" ref="B102">TRANSPOSE(_xlfn._xlws.SORT(_xlfn._xlws.FILTER(fertilizers[fertilizer_level]&amp;" | "&amp;fertilizers[fertilizer_level_name],fertilizers[experiment_ID]=A102)))</f>
        <v xml:space="preserve">1 | </v>
      </c>
      <c r="DQ102" cm="1">
        <f t="array" ref="DQ102">TRANSPOSE(_xlfn._xlws.SORT(_xlfn._xlws.FILTER(fertilizers[fertilizer_level],fertilizers[experiment_ID]=A102)))</f>
        <v>1</v>
      </c>
    </row>
    <row r="103" spans="1:121" x14ac:dyDescent="0.25">
      <c r="A103" t="str">
        <v>Sinnathamby2017_2006_SiteTOJoe_corn</v>
      </c>
      <c r="B103" t="str" cm="1">
        <f t="array" ref="B103">TRANSPOSE(_xlfn._xlws.SORT(_xlfn._xlws.FILTER(fertilizers[fertilizer_level]&amp;" | "&amp;fertilizers[fertilizer_level_name],fertilizers[experiment_ID]=A103)))</f>
        <v xml:space="preserve">1 | </v>
      </c>
      <c r="DQ103" cm="1">
        <f t="array" ref="DQ103">TRANSPOSE(_xlfn._xlws.SORT(_xlfn._xlws.FILTER(fertilizers[fertilizer_level],fertilizers[experiment_ID]=A103)))</f>
        <v>1</v>
      </c>
    </row>
    <row r="104" spans="1:121" x14ac:dyDescent="0.25">
      <c r="A104" t="str">
        <v>Sinnathamby2017_2006_SiteTOOklahoma_corn</v>
      </c>
      <c r="B104" t="str" cm="1">
        <f t="array" ref="B104">TRANSPOSE(_xlfn._xlws.SORT(_xlfn._xlws.FILTER(fertilizers[fertilizer_level]&amp;" | "&amp;fertilizers[fertilizer_level_name],fertilizers[experiment_ID]=A104)))</f>
        <v xml:space="preserve">1 | </v>
      </c>
      <c r="DQ104" cm="1">
        <f t="array" ref="DQ104">TRANSPOSE(_xlfn._xlws.SORT(_xlfn._xlws.FILTER(fertilizers[fertilizer_level],fertilizers[experiment_ID]=A104)))</f>
        <v>1</v>
      </c>
    </row>
    <row r="105" spans="1:121" x14ac:dyDescent="0.25">
      <c r="A105" t="str">
        <v>Sinnathamby2017_2006_SiteTOOklahoma_sorghum</v>
      </c>
      <c r="B105" t="str" cm="1">
        <f t="array" ref="B105">TRANSPOSE(_xlfn._xlws.SORT(_xlfn._xlws.FILTER(fertilizers[fertilizer_level]&amp;" | "&amp;fertilizers[fertilizer_level_name],fertilizers[experiment_ID]=A105)))</f>
        <v xml:space="preserve">1 | </v>
      </c>
      <c r="DQ105" cm="1">
        <f t="array" ref="DQ105">TRANSPOSE(_xlfn._xlws.SORT(_xlfn._xlws.FILTER(fertilizers[fertilizer_level],fertilizers[experiment_ID]=A105)))</f>
        <v>1</v>
      </c>
    </row>
    <row r="106" spans="1:121" x14ac:dyDescent="0.25">
      <c r="A106" t="str">
        <v>Sinnathamby2017_2007_SiteRK_corn</v>
      </c>
      <c r="B106" t="str" cm="1">
        <f t="array" ref="B106">TRANSPOSE(_xlfn._xlws.SORT(_xlfn._xlws.FILTER(fertilizers[fertilizer_level]&amp;" | "&amp;fertilizers[fertilizer_level_name],fertilizers[experiment_ID]=A106)))</f>
        <v xml:space="preserve">1 | </v>
      </c>
      <c r="DQ106" cm="1">
        <f t="array" ref="DQ106">TRANSPOSE(_xlfn._xlws.SORT(_xlfn._xlws.FILTER(fertilizers[fertilizer_level],fertilizers[experiment_ID]=A106)))</f>
        <v>1</v>
      </c>
    </row>
    <row r="107" spans="1:121" x14ac:dyDescent="0.25">
      <c r="A107" t="str">
        <v>Sinnathamby2017_2007_SiteRK_grainsorghum</v>
      </c>
      <c r="B107" t="str" cm="1">
        <f t="array" ref="B107">TRANSPOSE(_xlfn._xlws.SORT(_xlfn._xlws.FILTER(fertilizers[fertilizer_level]&amp;" | "&amp;fertilizers[fertilizer_level_name],fertilizers[experiment_ID]=A107)))</f>
        <v xml:space="preserve">1 | </v>
      </c>
      <c r="DQ107" cm="1">
        <f t="array" ref="DQ107">TRANSPOSE(_xlfn._xlws.SORT(_xlfn._xlws.FILTER(fertilizers[fertilizer_level],fertilizers[experiment_ID]=A107)))</f>
        <v>1</v>
      </c>
    </row>
    <row r="108" spans="1:121" x14ac:dyDescent="0.25">
      <c r="A108" t="str">
        <v>Sinnathamby2017_2007_SiteRK_sweetsorghum</v>
      </c>
      <c r="B108" t="str" cm="1">
        <f t="array" ref="B108">TRANSPOSE(_xlfn._xlws.SORT(_xlfn._xlws.FILTER(fertilizers[fertilizer_level]&amp;" | "&amp;fertilizers[fertilizer_level_name],fertilizers[experiment_ID]=A108)))</f>
        <v xml:space="preserve">1 | </v>
      </c>
      <c r="DQ108" cm="1">
        <f t="array" ref="DQ108">TRANSPOSE(_xlfn._xlws.SORT(_xlfn._xlws.FILTER(fertilizers[fertilizer_level],fertilizers[experiment_ID]=A108)))</f>
        <v>1</v>
      </c>
    </row>
    <row r="109" spans="1:121" x14ac:dyDescent="0.25">
      <c r="A109" t="str">
        <v>Sinnathamby2017_2007_SiteTOJoe_corn</v>
      </c>
      <c r="B109" t="str" cm="1">
        <f t="array" ref="B109">TRANSPOSE(_xlfn._xlws.SORT(_xlfn._xlws.FILTER(fertilizers[fertilizer_level]&amp;" | "&amp;fertilizers[fertilizer_level_name],fertilizers[experiment_ID]=A109)))</f>
        <v xml:space="preserve">1 | </v>
      </c>
      <c r="DQ109" cm="1">
        <f t="array" ref="DQ109">TRANSPOSE(_xlfn._xlws.SORT(_xlfn._xlws.FILTER(fertilizers[fertilizer_level],fertilizers[experiment_ID]=A109)))</f>
        <v>1</v>
      </c>
    </row>
    <row r="110" spans="1:121" x14ac:dyDescent="0.25">
      <c r="A110" t="str">
        <v>Sinnathamby2017_2007_SiteTOOklahoma_corn</v>
      </c>
      <c r="B110" t="str" cm="1">
        <f t="array" ref="B110">TRANSPOSE(_xlfn._xlws.SORT(_xlfn._xlws.FILTER(fertilizers[fertilizer_level]&amp;" | "&amp;fertilizers[fertilizer_level_name],fertilizers[experiment_ID]=A110)))</f>
        <v xml:space="preserve">1 | </v>
      </c>
      <c r="DQ110" cm="1">
        <f t="array" ref="DQ110">TRANSPOSE(_xlfn._xlws.SORT(_xlfn._xlws.FILTER(fertilizers[fertilizer_level],fertilizers[experiment_ID]=A110)))</f>
        <v>1</v>
      </c>
    </row>
    <row r="111" spans="1:121" x14ac:dyDescent="0.25">
      <c r="A111" t="str">
        <v>Sinnathamby2017_2007_SiteTOOklahoma_sorghum</v>
      </c>
      <c r="B111" t="str" cm="1">
        <f t="array" ref="B111">TRANSPOSE(_xlfn._xlws.SORT(_xlfn._xlws.FILTER(fertilizers[fertilizer_level]&amp;" | "&amp;fertilizers[fertilizer_level_name],fertilizers[experiment_ID]=A111)))</f>
        <v xml:space="preserve">1 | </v>
      </c>
      <c r="DQ111" cm="1">
        <f t="array" ref="DQ111">TRANSPOSE(_xlfn._xlws.SORT(_xlfn._xlws.FILTER(fertilizers[fertilizer_level],fertilizers[experiment_ID]=A111)))</f>
        <v>1</v>
      </c>
    </row>
    <row r="112" spans="1:121" x14ac:dyDescent="0.25">
      <c r="A112" t="str">
        <v>Sinnathamby2017_2008_SiteRK_corn</v>
      </c>
      <c r="B112" t="str" cm="1">
        <f t="array" ref="B112">TRANSPOSE(_xlfn._xlws.SORT(_xlfn._xlws.FILTER(fertilizers[fertilizer_level]&amp;" | "&amp;fertilizers[fertilizer_level_name],fertilizers[experiment_ID]=A112)))</f>
        <v xml:space="preserve">1 | </v>
      </c>
      <c r="DQ112" cm="1">
        <f t="array" ref="DQ112">TRANSPOSE(_xlfn._xlws.SORT(_xlfn._xlws.FILTER(fertilizers[fertilizer_level],fertilizers[experiment_ID]=A112)))</f>
        <v>1</v>
      </c>
    </row>
    <row r="113" spans="1:124" x14ac:dyDescent="0.25">
      <c r="A113" t="str">
        <v>Sinnathamby2017_2008_SiteRK_grainsorghum</v>
      </c>
      <c r="B113" t="str" cm="1">
        <f t="array" ref="B113">TRANSPOSE(_xlfn._xlws.SORT(_xlfn._xlws.FILTER(fertilizers[fertilizer_level]&amp;" | "&amp;fertilizers[fertilizer_level_name],fertilizers[experiment_ID]=A113)))</f>
        <v xml:space="preserve">1 | </v>
      </c>
      <c r="DQ113" cm="1">
        <f t="array" ref="DQ113">TRANSPOSE(_xlfn._xlws.SORT(_xlfn._xlws.FILTER(fertilizers[fertilizer_level],fertilizers[experiment_ID]=A113)))</f>
        <v>1</v>
      </c>
    </row>
    <row r="114" spans="1:124" x14ac:dyDescent="0.25">
      <c r="A114" t="str">
        <v>Sinnathamby2017_2008_SiteRK_sweetsorghum</v>
      </c>
      <c r="B114" t="str" cm="1">
        <f t="array" ref="B114">TRANSPOSE(_xlfn._xlws.SORT(_xlfn._xlws.FILTER(fertilizers[fertilizer_level]&amp;" | "&amp;fertilizers[fertilizer_level_name],fertilizers[experiment_ID]=A114)))</f>
        <v xml:space="preserve">1 | </v>
      </c>
      <c r="DQ114" cm="1">
        <f t="array" ref="DQ114">TRANSPOSE(_xlfn._xlws.SORT(_xlfn._xlws.FILTER(fertilizers[fertilizer_level],fertilizers[experiment_ID]=A114)))</f>
        <v>1</v>
      </c>
    </row>
    <row r="115" spans="1:124" x14ac:dyDescent="0.25">
      <c r="A115" t="str">
        <v>Sinnathamby2017_2008_SiteTOJoe_corn</v>
      </c>
      <c r="B115" t="str" cm="1">
        <f t="array" ref="B115">TRANSPOSE(_xlfn._xlws.SORT(_xlfn._xlws.FILTER(fertilizers[fertilizer_level]&amp;" | "&amp;fertilizers[fertilizer_level_name],fertilizers[experiment_ID]=A115)))</f>
        <v xml:space="preserve">1 | </v>
      </c>
      <c r="DQ115" cm="1">
        <f t="array" ref="DQ115">TRANSPOSE(_xlfn._xlws.SORT(_xlfn._xlws.FILTER(fertilizers[fertilizer_level],fertilizers[experiment_ID]=A115)))</f>
        <v>1</v>
      </c>
    </row>
    <row r="116" spans="1:124" x14ac:dyDescent="0.25">
      <c r="A116" t="str">
        <v>Sinnathamby2017_2008_SiteTOOklahoma_corn</v>
      </c>
      <c r="B116" t="str" cm="1">
        <f t="array" ref="B116">TRANSPOSE(_xlfn._xlws.SORT(_xlfn._xlws.FILTER(fertilizers[fertilizer_level]&amp;" | "&amp;fertilizers[fertilizer_level_name],fertilizers[experiment_ID]=A116)))</f>
        <v xml:space="preserve">1 | </v>
      </c>
      <c r="DQ116" cm="1">
        <f t="array" ref="DQ116">TRANSPOSE(_xlfn._xlws.SORT(_xlfn._xlws.FILTER(fertilizers[fertilizer_level],fertilizers[experiment_ID]=A116)))</f>
        <v>1</v>
      </c>
    </row>
    <row r="117" spans="1:124" x14ac:dyDescent="0.25">
      <c r="A117" t="str">
        <v>Sinnathamby2017_2008_SiteTOOklahoma_sorghum</v>
      </c>
      <c r="B117" t="str" cm="1">
        <f t="array" ref="B117">TRANSPOSE(_xlfn._xlws.SORT(_xlfn._xlws.FILTER(fertilizers[fertilizer_level]&amp;" | "&amp;fertilizers[fertilizer_level_name],fertilizers[experiment_ID]=A117)))</f>
        <v xml:space="preserve">1 | </v>
      </c>
      <c r="DQ117" cm="1">
        <f t="array" ref="DQ117">TRANSPOSE(_xlfn._xlws.SORT(_xlfn._xlws.FILTER(fertilizers[fertilizer_level],fertilizers[experiment_ID]=A117)))</f>
        <v>1</v>
      </c>
    </row>
    <row r="118" spans="1:124" x14ac:dyDescent="0.25">
      <c r="A118" t="str">
        <v>Sinnathamby2017_2009_SiteRK_sweetsorghum</v>
      </c>
      <c r="B118" t="str" cm="1">
        <f t="array" ref="B118">TRANSPOSE(_xlfn._xlws.SORT(_xlfn._xlws.FILTER(fertilizers[fertilizer_level]&amp;" | "&amp;fertilizers[fertilizer_level_name],fertilizers[experiment_ID]=A118)))</f>
        <v xml:space="preserve">1 | </v>
      </c>
      <c r="DQ118" cm="1">
        <f t="array" ref="DQ118">TRANSPOSE(_xlfn._xlws.SORT(_xlfn._xlws.FILTER(fertilizers[fertilizer_level],fertilizers[experiment_ID]=A118)))</f>
        <v>1</v>
      </c>
    </row>
    <row r="119" spans="1:124" x14ac:dyDescent="0.25">
      <c r="A119" t="str">
        <v>Sinnathamby2017_2009_SiteTOJoe_corn</v>
      </c>
      <c r="B119" t="str" cm="1">
        <f t="array" ref="B119">TRANSPOSE(_xlfn._xlws.SORT(_xlfn._xlws.FILTER(fertilizers[fertilizer_level]&amp;" | "&amp;fertilizers[fertilizer_level_name],fertilizers[experiment_ID]=A119)))</f>
        <v xml:space="preserve">1 | </v>
      </c>
      <c r="DQ119" cm="1">
        <f t="array" ref="DQ119">TRANSPOSE(_xlfn._xlws.SORT(_xlfn._xlws.FILTER(fertilizers[fertilizer_level],fertilizers[experiment_ID]=A119)))</f>
        <v>1</v>
      </c>
    </row>
    <row r="120" spans="1:124" x14ac:dyDescent="0.25">
      <c r="A120" t="str">
        <v>Sinnathamby2017_2009_SiteTOOklahoma_corn</v>
      </c>
      <c r="B120" t="str" cm="1">
        <f t="array" ref="B120">TRANSPOSE(_xlfn._xlws.SORT(_xlfn._xlws.FILTER(fertilizers[fertilizer_level]&amp;" | "&amp;fertilizers[fertilizer_level_name],fertilizers[experiment_ID]=A120)))</f>
        <v xml:space="preserve">1 | </v>
      </c>
      <c r="DQ120" cm="1">
        <f t="array" ref="DQ120">TRANSPOSE(_xlfn._xlws.SORT(_xlfn._xlws.FILTER(fertilizers[fertilizer_level],fertilizers[experiment_ID]=A120)))</f>
        <v>1</v>
      </c>
    </row>
    <row r="121" spans="1:124" x14ac:dyDescent="0.25">
      <c r="A121" t="str">
        <v>Sinnathamby2017_2009_SiteTOOklahoma_sorghum</v>
      </c>
      <c r="B121" t="str" cm="1">
        <f t="array" ref="B121">TRANSPOSE(_xlfn._xlws.SORT(_xlfn._xlws.FILTER(fertilizers[fertilizer_level]&amp;" | "&amp;fertilizers[fertilizer_level_name],fertilizers[experiment_ID]=A121)))</f>
        <v xml:space="preserve">1 | </v>
      </c>
      <c r="DQ121" cm="1">
        <f t="array" ref="DQ121">TRANSPOSE(_xlfn._xlws.SORT(_xlfn._xlws.FILTER(fertilizers[fertilizer_level],fertilizers[experiment_ID]=A121)))</f>
        <v>1</v>
      </c>
    </row>
    <row r="122" spans="1:124" x14ac:dyDescent="0.25">
      <c r="A122" t="str">
        <v>Sinnathamby2017_2010_SiteRK_sweetsorghum</v>
      </c>
      <c r="B122" t="str" cm="1">
        <f t="array" ref="B122">TRANSPOSE(_xlfn._xlws.SORT(_xlfn._xlws.FILTER(fertilizers[fertilizer_level]&amp;" | "&amp;fertilizers[fertilizer_level_name],fertilizers[experiment_ID]=A122)))</f>
        <v xml:space="preserve">1 | </v>
      </c>
      <c r="DQ122" cm="1">
        <f t="array" ref="DQ122">TRANSPOSE(_xlfn._xlws.SORT(_xlfn._xlws.FILTER(fertilizers[fertilizer_level],fertilizers[experiment_ID]=A122)))</f>
        <v>1</v>
      </c>
    </row>
    <row r="123" spans="1:124" x14ac:dyDescent="0.25">
      <c r="A123" t="str">
        <v>Sinnathamby2017_2010_SiteTOJoe_corn</v>
      </c>
      <c r="B123" t="str" cm="1">
        <f t="array" ref="B123">TRANSPOSE(_xlfn._xlws.SORT(_xlfn._xlws.FILTER(fertilizers[fertilizer_level]&amp;" | "&amp;fertilizers[fertilizer_level_name],fertilizers[experiment_ID]=A123)))</f>
        <v xml:space="preserve">1 | </v>
      </c>
      <c r="DQ123" cm="1">
        <f t="array" ref="DQ123">TRANSPOSE(_xlfn._xlws.SORT(_xlfn._xlws.FILTER(fertilizers[fertilizer_level],fertilizers[experiment_ID]=A123)))</f>
        <v>1</v>
      </c>
    </row>
    <row r="124" spans="1:124" x14ac:dyDescent="0.25">
      <c r="A124" t="str">
        <v>Sinnathamby2017_2010_SiteTOOklahoma_corn</v>
      </c>
      <c r="B124" t="str" cm="1">
        <f t="array" ref="B124">TRANSPOSE(_xlfn._xlws.SORT(_xlfn._xlws.FILTER(fertilizers[fertilizer_level]&amp;" | "&amp;fertilizers[fertilizer_level_name],fertilizers[experiment_ID]=A124)))</f>
        <v xml:space="preserve">1 | </v>
      </c>
      <c r="DQ124" cm="1">
        <f t="array" ref="DQ124">TRANSPOSE(_xlfn._xlws.SORT(_xlfn._xlws.FILTER(fertilizers[fertilizer_level],fertilizers[experiment_ID]=A124)))</f>
        <v>1</v>
      </c>
    </row>
    <row r="125" spans="1:124" x14ac:dyDescent="0.25">
      <c r="A125" t="str">
        <v>Sinnathamby2017_2010_SiteTOOklahoma_sorghum</v>
      </c>
      <c r="B125" t="str" cm="1">
        <f t="array" ref="B125">TRANSPOSE(_xlfn._xlws.SORT(_xlfn._xlws.FILTER(fertilizers[fertilizer_level]&amp;" | "&amp;fertilizers[fertilizer_level_name],fertilizers[experiment_ID]=A125)))</f>
        <v xml:space="preserve">1 | </v>
      </c>
      <c r="DQ125" cm="1">
        <f t="array" ref="DQ125">TRANSPOSE(_xlfn._xlws.SORT(_xlfn._xlws.FILTER(fertilizers[fertilizer_level],fertilizers[experiment_ID]=A125)))</f>
        <v>1</v>
      </c>
    </row>
    <row r="126" spans="1:124" x14ac:dyDescent="0.25">
      <c r="A126" t="str">
        <v>Spiertz1978_1976</v>
      </c>
      <c r="B126" t="str" cm="1">
        <f t="array" ref="B126:D126">TRANSPOSE(_xlfn._xlws.SORT(_xlfn._xlws.FILTER(fertilizers[fertilizer_level]&amp;" | "&amp;fertilizers[fertilizer_level_name],fertilizers[experiment_ID]=A126)))</f>
        <v>1 | N1</v>
      </c>
      <c r="C126" t="str">
        <v>2 | N2</v>
      </c>
      <c r="D126" t="str">
        <v>3 | N1+2</v>
      </c>
      <c r="DQ126" cm="1">
        <f t="array" ref="DQ126:DS126">TRANSPOSE(_xlfn._xlws.SORT(_xlfn._xlws.FILTER(fertilizers[fertilizer_level],fertilizers[experiment_ID]=A126)))</f>
        <v>1</v>
      </c>
      <c r="DR126">
        <v>2</v>
      </c>
      <c r="DS126">
        <v>3</v>
      </c>
    </row>
    <row r="127" spans="1:124" x14ac:dyDescent="0.25">
      <c r="A127" t="str">
        <v>Sreelash2017_2011</v>
      </c>
      <c r="B127" t="str" cm="1">
        <f t="array" ref="B127:E127">TRANSPOSE(_xlfn._xlws.SORT(_xlfn._xlws.FILTER(fertilizers[fertilizer_level]&amp;" | "&amp;fertilizers[fertilizer_level_name],fertilizers[experiment_ID]=A127)))</f>
        <v>1 | sunflower</v>
      </c>
      <c r="C127" t="str">
        <v>2 | sorghum</v>
      </c>
      <c r="D127" t="str">
        <v>3 | turmeric</v>
      </c>
      <c r="E127" t="str">
        <v>4 | maize</v>
      </c>
      <c r="DQ127" cm="1">
        <f t="array" ref="DQ127:DT127">TRANSPOSE(_xlfn._xlws.SORT(_xlfn._xlws.FILTER(fertilizers[fertilizer_level],fertilizers[experiment_ID]=A127)))</f>
        <v>1</v>
      </c>
      <c r="DR127">
        <v>2</v>
      </c>
      <c r="DS127">
        <v>3</v>
      </c>
      <c r="DT127">
        <v>4</v>
      </c>
    </row>
    <row r="128" spans="1:124" x14ac:dyDescent="0.25">
      <c r="A128" t="str">
        <v>Sreelash2017_2012</v>
      </c>
      <c r="B128" t="str" cm="1">
        <f t="array" ref="B128:E128">TRANSPOSE(_xlfn._xlws.SORT(_xlfn._xlws.FILTER(fertilizers[fertilizer_level]&amp;" | "&amp;fertilizers[fertilizer_level_name],fertilizers[experiment_ID]=A128)))</f>
        <v>1 | sunflower</v>
      </c>
      <c r="C128" t="str">
        <v>2 | sorghum</v>
      </c>
      <c r="D128" t="str">
        <v>3 | turmeric</v>
      </c>
      <c r="E128" t="str">
        <v>4 | maize</v>
      </c>
      <c r="DQ128" cm="1">
        <f t="array" ref="DQ128:DT128">TRANSPOSE(_xlfn._xlws.SORT(_xlfn._xlws.FILTER(fertilizers[fertilizer_level],fertilizers[experiment_ID]=A128)))</f>
        <v>1</v>
      </c>
      <c r="DR128">
        <v>2</v>
      </c>
      <c r="DS128">
        <v>3</v>
      </c>
      <c r="DT128">
        <v>4</v>
      </c>
    </row>
    <row r="129" spans="1:124" x14ac:dyDescent="0.25">
      <c r="A129" t="str">
        <v>Sreelash2017_2013</v>
      </c>
      <c r="B129" t="str" cm="1">
        <f t="array" ref="B129:E129">TRANSPOSE(_xlfn._xlws.SORT(_xlfn._xlws.FILTER(fertilizers[fertilizer_level]&amp;" | "&amp;fertilizers[fertilizer_level_name],fertilizers[experiment_ID]=A129)))</f>
        <v>1 | sunflower</v>
      </c>
      <c r="C129" t="str">
        <v>2 | sorghum</v>
      </c>
      <c r="D129" t="str">
        <v>3 | turmeric</v>
      </c>
      <c r="E129" t="str">
        <v>4 | maize</v>
      </c>
      <c r="DQ129" cm="1">
        <f t="array" ref="DQ129:DT129">TRANSPOSE(_xlfn._xlws.SORT(_xlfn._xlws.FILTER(fertilizers[fertilizer_level],fertilizers[experiment_ID]=A129)))</f>
        <v>1</v>
      </c>
      <c r="DR129">
        <v>2</v>
      </c>
      <c r="DS129">
        <v>3</v>
      </c>
      <c r="DT129">
        <v>4</v>
      </c>
    </row>
    <row r="130" spans="1:124" x14ac:dyDescent="0.25">
      <c r="A130" t="str">
        <v>Ventrella2016_1977</v>
      </c>
      <c r="B130" t="str" cm="1">
        <f t="array" ref="B130:E130">TRANSPOSE(_xlfn._xlws.SORT(_xlfn._xlws.FILTER(fertilizers[fertilizer_level]&amp;" | "&amp;fertilizers[fertilizer_level_name],fertilizers[experiment_ID]=A130)))</f>
        <v>1 | T1 T2</v>
      </c>
      <c r="C130" t="str">
        <v>2 | T3 T6</v>
      </c>
      <c r="D130" t="str">
        <v>3 | T4 T7</v>
      </c>
      <c r="E130" t="str">
        <v>4 | T5 T8</v>
      </c>
      <c r="DQ130" cm="1">
        <f t="array" ref="DQ130:DT130">TRANSPOSE(_xlfn._xlws.SORT(_xlfn._xlws.FILTER(fertilizers[fertilizer_level],fertilizers[experiment_ID]=A130)))</f>
        <v>1</v>
      </c>
      <c r="DR130">
        <v>2</v>
      </c>
      <c r="DS130">
        <v>3</v>
      </c>
      <c r="DT130">
        <v>4</v>
      </c>
    </row>
    <row r="131" spans="1:124" x14ac:dyDescent="0.25">
      <c r="A131" t="str">
        <v>Ventrella2016_1978</v>
      </c>
      <c r="B131" t="str" cm="1">
        <f t="array" ref="B131:E131">TRANSPOSE(_xlfn._xlws.SORT(_xlfn._xlws.FILTER(fertilizers[fertilizer_level]&amp;" | "&amp;fertilizers[fertilizer_level_name],fertilizers[experiment_ID]=A131)))</f>
        <v>1 | T1 T2</v>
      </c>
      <c r="C131" t="str">
        <v>2 | T3 T6</v>
      </c>
      <c r="D131" t="str">
        <v>3 | T4 T7</v>
      </c>
      <c r="E131" t="str">
        <v>4 | T5 T8</v>
      </c>
      <c r="DQ131" cm="1">
        <f t="array" ref="DQ131:DT131">TRANSPOSE(_xlfn._xlws.SORT(_xlfn._xlws.FILTER(fertilizers[fertilizer_level],fertilizers[experiment_ID]=A131)))</f>
        <v>1</v>
      </c>
      <c r="DR131">
        <v>2</v>
      </c>
      <c r="DS131">
        <v>3</v>
      </c>
      <c r="DT131">
        <v>4</v>
      </c>
    </row>
    <row r="132" spans="1:124" x14ac:dyDescent="0.25">
      <c r="A132" t="str">
        <v>Ventrella2016_1979</v>
      </c>
      <c r="B132" t="str" cm="1">
        <f t="array" ref="B132:E132">TRANSPOSE(_xlfn._xlws.SORT(_xlfn._xlws.FILTER(fertilizers[fertilizer_level]&amp;" | "&amp;fertilizers[fertilizer_level_name],fertilizers[experiment_ID]=A132)))</f>
        <v>1 | T1 T2</v>
      </c>
      <c r="C132" t="str">
        <v>2 | T3 T6</v>
      </c>
      <c r="D132" t="str">
        <v>3 | T4 T7</v>
      </c>
      <c r="E132" t="str">
        <v>4 | T5 T8</v>
      </c>
      <c r="DQ132" cm="1">
        <f t="array" ref="DQ132:DT132">TRANSPOSE(_xlfn._xlws.SORT(_xlfn._xlws.FILTER(fertilizers[fertilizer_level],fertilizers[experiment_ID]=A132)))</f>
        <v>1</v>
      </c>
      <c r="DR132">
        <v>2</v>
      </c>
      <c r="DS132">
        <v>3</v>
      </c>
      <c r="DT132">
        <v>4</v>
      </c>
    </row>
    <row r="133" spans="1:124" x14ac:dyDescent="0.25">
      <c r="A133" t="str">
        <v>Ventrella2016_1980</v>
      </c>
      <c r="B133" t="str" cm="1">
        <f t="array" ref="B133:E133">TRANSPOSE(_xlfn._xlws.SORT(_xlfn._xlws.FILTER(fertilizers[fertilizer_level]&amp;" | "&amp;fertilizers[fertilizer_level_name],fertilizers[experiment_ID]=A133)))</f>
        <v>1 | T1 T2</v>
      </c>
      <c r="C133" t="str">
        <v>2 | T3 T6</v>
      </c>
      <c r="D133" t="str">
        <v>3 | T4 T7</v>
      </c>
      <c r="E133" t="str">
        <v>4 | T5 T8</v>
      </c>
      <c r="DQ133" cm="1">
        <f t="array" ref="DQ133:DT133">TRANSPOSE(_xlfn._xlws.SORT(_xlfn._xlws.FILTER(fertilizers[fertilizer_level],fertilizers[experiment_ID]=A133)))</f>
        <v>1</v>
      </c>
      <c r="DR133">
        <v>2</v>
      </c>
      <c r="DS133">
        <v>3</v>
      </c>
      <c r="DT133">
        <v>4</v>
      </c>
    </row>
    <row r="134" spans="1:124" x14ac:dyDescent="0.25">
      <c r="A134" t="str">
        <v>Ventrella2016_1981</v>
      </c>
      <c r="B134" t="str" cm="1">
        <f t="array" ref="B134:E134">TRANSPOSE(_xlfn._xlws.SORT(_xlfn._xlws.FILTER(fertilizers[fertilizer_level]&amp;" | "&amp;fertilizers[fertilizer_level_name],fertilizers[experiment_ID]=A134)))</f>
        <v>1 | T1 T2</v>
      </c>
      <c r="C134" t="str">
        <v>2 | T3 T6</v>
      </c>
      <c r="D134" t="str">
        <v>3 | T4 T7</v>
      </c>
      <c r="E134" t="str">
        <v>4 | T5 T8</v>
      </c>
      <c r="DQ134" cm="1">
        <f t="array" ref="DQ134:DT134">TRANSPOSE(_xlfn._xlws.SORT(_xlfn._xlws.FILTER(fertilizers[fertilizer_level],fertilizers[experiment_ID]=A134)))</f>
        <v>1</v>
      </c>
      <c r="DR134">
        <v>2</v>
      </c>
      <c r="DS134">
        <v>3</v>
      </c>
      <c r="DT134">
        <v>4</v>
      </c>
    </row>
    <row r="135" spans="1:124" x14ac:dyDescent="0.25">
      <c r="A135" t="str">
        <v>Ventrella2016_1982</v>
      </c>
      <c r="B135" t="str" cm="1">
        <f t="array" ref="B135:E135">TRANSPOSE(_xlfn._xlws.SORT(_xlfn._xlws.FILTER(fertilizers[fertilizer_level]&amp;" | "&amp;fertilizers[fertilizer_level_name],fertilizers[experiment_ID]=A135)))</f>
        <v>1 | T1 T2</v>
      </c>
      <c r="C135" t="str">
        <v>2 | T3 T6</v>
      </c>
      <c r="D135" t="str">
        <v>3 | T4 T7</v>
      </c>
      <c r="E135" t="str">
        <v>4 | T5 T8</v>
      </c>
      <c r="DQ135" cm="1">
        <f t="array" ref="DQ135:DT135">TRANSPOSE(_xlfn._xlws.SORT(_xlfn._xlws.FILTER(fertilizers[fertilizer_level],fertilizers[experiment_ID]=A135)))</f>
        <v>1</v>
      </c>
      <c r="DR135">
        <v>2</v>
      </c>
      <c r="DS135">
        <v>3</v>
      </c>
      <c r="DT135">
        <v>4</v>
      </c>
    </row>
    <row r="136" spans="1:124" x14ac:dyDescent="0.25">
      <c r="A136" t="str">
        <v>Ventrella2016_1983</v>
      </c>
      <c r="B136" t="str" cm="1">
        <f t="array" ref="B136:E136">TRANSPOSE(_xlfn._xlws.SORT(_xlfn._xlws.FILTER(fertilizers[fertilizer_level]&amp;" | "&amp;fertilizers[fertilizer_level_name],fertilizers[experiment_ID]=A136)))</f>
        <v>1 | T1 T2</v>
      </c>
      <c r="C136" t="str">
        <v>2 | T3 T6</v>
      </c>
      <c r="D136" t="str">
        <v>3 | T4 T7</v>
      </c>
      <c r="E136" t="str">
        <v>4 | T5 T8</v>
      </c>
      <c r="DQ136" cm="1">
        <f t="array" ref="DQ136:DT136">TRANSPOSE(_xlfn._xlws.SORT(_xlfn._xlws.FILTER(fertilizers[fertilizer_level],fertilizers[experiment_ID]=A136)))</f>
        <v>1</v>
      </c>
      <c r="DR136">
        <v>2</v>
      </c>
      <c r="DS136">
        <v>3</v>
      </c>
      <c r="DT136">
        <v>4</v>
      </c>
    </row>
    <row r="137" spans="1:124" x14ac:dyDescent="0.25">
      <c r="A137" t="str">
        <v>Ventrella2016_1984</v>
      </c>
      <c r="B137" t="str" cm="1">
        <f t="array" ref="B137:E137">TRANSPOSE(_xlfn._xlws.SORT(_xlfn._xlws.FILTER(fertilizers[fertilizer_level]&amp;" | "&amp;fertilizers[fertilizer_level_name],fertilizers[experiment_ID]=A137)))</f>
        <v>1 | T1 T2</v>
      </c>
      <c r="C137" t="str">
        <v>2 | T3 T6</v>
      </c>
      <c r="D137" t="str">
        <v>3 | T4 T7</v>
      </c>
      <c r="E137" t="str">
        <v>4 | T5 T8</v>
      </c>
      <c r="DQ137" cm="1">
        <f t="array" ref="DQ137:DT137">TRANSPOSE(_xlfn._xlws.SORT(_xlfn._xlws.FILTER(fertilizers[fertilizer_level],fertilizers[experiment_ID]=A137)))</f>
        <v>1</v>
      </c>
      <c r="DR137">
        <v>2</v>
      </c>
      <c r="DS137">
        <v>3</v>
      </c>
      <c r="DT137">
        <v>4</v>
      </c>
    </row>
    <row r="138" spans="1:124" x14ac:dyDescent="0.25">
      <c r="A138" t="str">
        <v>Ventrella2016_1985</v>
      </c>
      <c r="B138" t="str" cm="1">
        <f t="array" ref="B138:E138">TRANSPOSE(_xlfn._xlws.SORT(_xlfn._xlws.FILTER(fertilizers[fertilizer_level]&amp;" | "&amp;fertilizers[fertilizer_level_name],fertilizers[experiment_ID]=A138)))</f>
        <v>1 | T1 T2</v>
      </c>
      <c r="C138" t="str">
        <v>2 | T3 T6</v>
      </c>
      <c r="D138" t="str">
        <v>3 | T4 T7</v>
      </c>
      <c r="E138" t="str">
        <v>4 | T5 T8</v>
      </c>
      <c r="DQ138" cm="1">
        <f t="array" ref="DQ138:DT138">TRANSPOSE(_xlfn._xlws.SORT(_xlfn._xlws.FILTER(fertilizers[fertilizer_level],fertilizers[experiment_ID]=A138)))</f>
        <v>1</v>
      </c>
      <c r="DR138">
        <v>2</v>
      </c>
      <c r="DS138">
        <v>3</v>
      </c>
      <c r="DT138">
        <v>4</v>
      </c>
    </row>
    <row r="139" spans="1:124" x14ac:dyDescent="0.25">
      <c r="A139" t="str">
        <v>Ventrella2016_1986</v>
      </c>
      <c r="B139" t="str" cm="1">
        <f t="array" ref="B139:E139">TRANSPOSE(_xlfn._xlws.SORT(_xlfn._xlws.FILTER(fertilizers[fertilizer_level]&amp;" | "&amp;fertilizers[fertilizer_level_name],fertilizers[experiment_ID]=A139)))</f>
        <v>1 | T1 T2</v>
      </c>
      <c r="C139" t="str">
        <v>2 | T3 T6</v>
      </c>
      <c r="D139" t="str">
        <v>3 | T4 T7</v>
      </c>
      <c r="E139" t="str">
        <v>4 | T5 T8</v>
      </c>
      <c r="DQ139" cm="1">
        <f t="array" ref="DQ139:DT139">TRANSPOSE(_xlfn._xlws.SORT(_xlfn._xlws.FILTER(fertilizers[fertilizer_level],fertilizers[experiment_ID]=A139)))</f>
        <v>1</v>
      </c>
      <c r="DR139">
        <v>2</v>
      </c>
      <c r="DS139">
        <v>3</v>
      </c>
      <c r="DT139">
        <v>4</v>
      </c>
    </row>
    <row r="140" spans="1:124" x14ac:dyDescent="0.25">
      <c r="A140" t="str">
        <v>Ventrella2016_1987</v>
      </c>
      <c r="B140" t="str" cm="1">
        <f t="array" ref="B140:E140">TRANSPOSE(_xlfn._xlws.SORT(_xlfn._xlws.FILTER(fertilizers[fertilizer_level]&amp;" | "&amp;fertilizers[fertilizer_level_name],fertilizers[experiment_ID]=A140)))</f>
        <v>1 | T1 T2</v>
      </c>
      <c r="C140" t="str">
        <v>2 | T3 T6</v>
      </c>
      <c r="D140" t="str">
        <v>3 | T4 T7</v>
      </c>
      <c r="E140" t="str">
        <v>4 | T5 T8</v>
      </c>
      <c r="DQ140" cm="1">
        <f t="array" ref="DQ140:DT140">TRANSPOSE(_xlfn._xlws.SORT(_xlfn._xlws.FILTER(fertilizers[fertilizer_level],fertilizers[experiment_ID]=A140)))</f>
        <v>1</v>
      </c>
      <c r="DR140">
        <v>2</v>
      </c>
      <c r="DS140">
        <v>3</v>
      </c>
      <c r="DT140">
        <v>4</v>
      </c>
    </row>
    <row r="141" spans="1:124" x14ac:dyDescent="0.25">
      <c r="A141" t="str">
        <v>Ventrella2016_1988</v>
      </c>
      <c r="B141" t="str" cm="1">
        <f t="array" ref="B141:E141">TRANSPOSE(_xlfn._xlws.SORT(_xlfn._xlws.FILTER(fertilizers[fertilizer_level]&amp;" | "&amp;fertilizers[fertilizer_level_name],fertilizers[experiment_ID]=A141)))</f>
        <v>1 | T1 T2</v>
      </c>
      <c r="C141" t="str">
        <v>2 | T3 T6</v>
      </c>
      <c r="D141" t="str">
        <v>3 | T4 T7</v>
      </c>
      <c r="E141" t="str">
        <v>4 | T5 T8</v>
      </c>
      <c r="DQ141" cm="1">
        <f t="array" ref="DQ141:DT141">TRANSPOSE(_xlfn._xlws.SORT(_xlfn._xlws.FILTER(fertilizers[fertilizer_level],fertilizers[experiment_ID]=A141)))</f>
        <v>1</v>
      </c>
      <c r="DR141">
        <v>2</v>
      </c>
      <c r="DS141">
        <v>3</v>
      </c>
      <c r="DT141">
        <v>4</v>
      </c>
    </row>
    <row r="142" spans="1:124" x14ac:dyDescent="0.25">
      <c r="A142" t="str">
        <v>Ventrella2016_1989</v>
      </c>
      <c r="B142" t="str" cm="1">
        <f t="array" ref="B142:E142">TRANSPOSE(_xlfn._xlws.SORT(_xlfn._xlws.FILTER(fertilizers[fertilizer_level]&amp;" | "&amp;fertilizers[fertilizer_level_name],fertilizers[experiment_ID]=A142)))</f>
        <v>1 | T1 T2</v>
      </c>
      <c r="C142" t="str">
        <v>2 | T3 T6</v>
      </c>
      <c r="D142" t="str">
        <v>3 | T4 T7</v>
      </c>
      <c r="E142" t="str">
        <v>4 | T5 T8</v>
      </c>
      <c r="DQ142" cm="1">
        <f t="array" ref="DQ142:DT142">TRANSPOSE(_xlfn._xlws.SORT(_xlfn._xlws.FILTER(fertilizers[fertilizer_level],fertilizers[experiment_ID]=A142)))</f>
        <v>1</v>
      </c>
      <c r="DR142">
        <v>2</v>
      </c>
      <c r="DS142">
        <v>3</v>
      </c>
      <c r="DT142">
        <v>4</v>
      </c>
    </row>
    <row r="143" spans="1:124" x14ac:dyDescent="0.25">
      <c r="A143" t="str">
        <v>Ventrella2016_1990</v>
      </c>
      <c r="B143" t="str" cm="1">
        <f t="array" ref="B143:E143">TRANSPOSE(_xlfn._xlws.SORT(_xlfn._xlws.FILTER(fertilizers[fertilizer_level]&amp;" | "&amp;fertilizers[fertilizer_level_name],fertilizers[experiment_ID]=A143)))</f>
        <v>1 | T1 T2</v>
      </c>
      <c r="C143" t="str">
        <v>2 | T3 T6</v>
      </c>
      <c r="D143" t="str">
        <v>3 | T4 T7</v>
      </c>
      <c r="E143" t="str">
        <v>4 | T5 T8</v>
      </c>
      <c r="DQ143" cm="1">
        <f t="array" ref="DQ143:DT143">TRANSPOSE(_xlfn._xlws.SORT(_xlfn._xlws.FILTER(fertilizers[fertilizer_level],fertilizers[experiment_ID]=A143)))</f>
        <v>1</v>
      </c>
      <c r="DR143">
        <v>2</v>
      </c>
      <c r="DS143">
        <v>3</v>
      </c>
      <c r="DT143">
        <v>4</v>
      </c>
    </row>
    <row r="144" spans="1:124" x14ac:dyDescent="0.25">
      <c r="A144" t="str">
        <v>Ventrella2016_1991</v>
      </c>
      <c r="B144" t="str" cm="1">
        <f t="array" ref="B144:E144">TRANSPOSE(_xlfn._xlws.SORT(_xlfn._xlws.FILTER(fertilizers[fertilizer_level]&amp;" | "&amp;fertilizers[fertilizer_level_name],fertilizers[experiment_ID]=A144)))</f>
        <v>1 | T1 T2</v>
      </c>
      <c r="C144" t="str">
        <v>2 | T3 T6</v>
      </c>
      <c r="D144" t="str">
        <v>3 | T4 T7</v>
      </c>
      <c r="E144" t="str">
        <v>4 | T5 T8</v>
      </c>
      <c r="DQ144" cm="1">
        <f t="array" ref="DQ144:DT144">TRANSPOSE(_xlfn._xlws.SORT(_xlfn._xlws.FILTER(fertilizers[fertilizer_level],fertilizers[experiment_ID]=A144)))</f>
        <v>1</v>
      </c>
      <c r="DR144">
        <v>2</v>
      </c>
      <c r="DS144">
        <v>3</v>
      </c>
      <c r="DT144">
        <v>4</v>
      </c>
    </row>
    <row r="145" spans="1:124" x14ac:dyDescent="0.25">
      <c r="A145" t="str">
        <v>Ventrella2016_1992</v>
      </c>
      <c r="B145" t="str" cm="1">
        <f t="array" ref="B145:E145">TRANSPOSE(_xlfn._xlws.SORT(_xlfn._xlws.FILTER(fertilizers[fertilizer_level]&amp;" | "&amp;fertilizers[fertilizer_level_name],fertilizers[experiment_ID]=A145)))</f>
        <v>1 | T1 T2</v>
      </c>
      <c r="C145" t="str">
        <v>2 | T3 T6</v>
      </c>
      <c r="D145" t="str">
        <v>3 | T4 T7</v>
      </c>
      <c r="E145" t="str">
        <v>4 | T5 T8</v>
      </c>
      <c r="DQ145" cm="1">
        <f t="array" ref="DQ145:DT145">TRANSPOSE(_xlfn._xlws.SORT(_xlfn._xlws.FILTER(fertilizers[fertilizer_level],fertilizers[experiment_ID]=A145)))</f>
        <v>1</v>
      </c>
      <c r="DR145">
        <v>2</v>
      </c>
      <c r="DS145">
        <v>3</v>
      </c>
      <c r="DT145">
        <v>4</v>
      </c>
    </row>
    <row r="146" spans="1:124" x14ac:dyDescent="0.25">
      <c r="A146" t="str">
        <v>Ventrella2016_1993</v>
      </c>
      <c r="B146" t="str" cm="1">
        <f t="array" ref="B146:E146">TRANSPOSE(_xlfn._xlws.SORT(_xlfn._xlws.FILTER(fertilizers[fertilizer_level]&amp;" | "&amp;fertilizers[fertilizer_level_name],fertilizers[experiment_ID]=A146)))</f>
        <v>1 | T1 T2</v>
      </c>
      <c r="C146" t="str">
        <v>2 | T3 T6</v>
      </c>
      <c r="D146" t="str">
        <v>3 | T4 T7</v>
      </c>
      <c r="E146" t="str">
        <v>4 | T5 T8</v>
      </c>
      <c r="DQ146" cm="1">
        <f t="array" ref="DQ146:DT146">TRANSPOSE(_xlfn._xlws.SORT(_xlfn._xlws.FILTER(fertilizers[fertilizer_level],fertilizers[experiment_ID]=A146)))</f>
        <v>1</v>
      </c>
      <c r="DR146">
        <v>2</v>
      </c>
      <c r="DS146">
        <v>3</v>
      </c>
      <c r="DT146">
        <v>4</v>
      </c>
    </row>
    <row r="147" spans="1:124" x14ac:dyDescent="0.25">
      <c r="A147" t="str">
        <v>Ventrella2016_1994</v>
      </c>
      <c r="B147" t="str" cm="1">
        <f t="array" ref="B147:E147">TRANSPOSE(_xlfn._xlws.SORT(_xlfn._xlws.FILTER(fertilizers[fertilizer_level]&amp;" | "&amp;fertilizers[fertilizer_level_name],fertilizers[experiment_ID]=A147)))</f>
        <v>1 | T1 T2</v>
      </c>
      <c r="C147" t="str">
        <v>2 | T3 T6</v>
      </c>
      <c r="D147" t="str">
        <v>3 | T4 T7</v>
      </c>
      <c r="E147" t="str">
        <v>4 | T5 T8</v>
      </c>
      <c r="DQ147" cm="1">
        <f t="array" ref="DQ147:DT147">TRANSPOSE(_xlfn._xlws.SORT(_xlfn._xlws.FILTER(fertilizers[fertilizer_level],fertilizers[experiment_ID]=A147)))</f>
        <v>1</v>
      </c>
      <c r="DR147">
        <v>2</v>
      </c>
      <c r="DS147">
        <v>3</v>
      </c>
      <c r="DT147">
        <v>4</v>
      </c>
    </row>
    <row r="148" spans="1:124" x14ac:dyDescent="0.25">
      <c r="A148" t="str">
        <v>Ventrella2016_1995</v>
      </c>
      <c r="B148" t="str" cm="1">
        <f t="array" ref="B148:E148">TRANSPOSE(_xlfn._xlws.SORT(_xlfn._xlws.FILTER(fertilizers[fertilizer_level]&amp;" | "&amp;fertilizers[fertilizer_level_name],fertilizers[experiment_ID]=A148)))</f>
        <v>1 | T1 T2</v>
      </c>
      <c r="C148" t="str">
        <v>2 | T3 T6</v>
      </c>
      <c r="D148" t="str">
        <v>3 | T4 T7</v>
      </c>
      <c r="E148" t="str">
        <v>4 | T5 T8</v>
      </c>
      <c r="DQ148" cm="1">
        <f t="array" ref="DQ148:DT148">TRANSPOSE(_xlfn._xlws.SORT(_xlfn._xlws.FILTER(fertilizers[fertilizer_level],fertilizers[experiment_ID]=A148)))</f>
        <v>1</v>
      </c>
      <c r="DR148">
        <v>2</v>
      </c>
      <c r="DS148">
        <v>3</v>
      </c>
      <c r="DT148">
        <v>4</v>
      </c>
    </row>
    <row r="149" spans="1:124" x14ac:dyDescent="0.25">
      <c r="A149" t="str">
        <v>Ventrella2016_1996</v>
      </c>
      <c r="B149" t="str" cm="1">
        <f t="array" ref="B149:E149">TRANSPOSE(_xlfn._xlws.SORT(_xlfn._xlws.FILTER(fertilizers[fertilizer_level]&amp;" | "&amp;fertilizers[fertilizer_level_name],fertilizers[experiment_ID]=A149)))</f>
        <v>1 | T1 T2</v>
      </c>
      <c r="C149" t="str">
        <v>2 | T3 T6</v>
      </c>
      <c r="D149" t="str">
        <v>3 | T4 T7</v>
      </c>
      <c r="E149" t="str">
        <v>4 | T5 T8</v>
      </c>
      <c r="DQ149" cm="1">
        <f t="array" ref="DQ149:DT149">TRANSPOSE(_xlfn._xlws.SORT(_xlfn._xlws.FILTER(fertilizers[fertilizer_level],fertilizers[experiment_ID]=A149)))</f>
        <v>1</v>
      </c>
      <c r="DR149">
        <v>2</v>
      </c>
      <c r="DS149">
        <v>3</v>
      </c>
      <c r="DT149">
        <v>4</v>
      </c>
    </row>
    <row r="150" spans="1:124" x14ac:dyDescent="0.25">
      <c r="A150" t="str">
        <v>Ventrella2016_1997</v>
      </c>
      <c r="B150" t="str" cm="1">
        <f t="array" ref="B150:E150">TRANSPOSE(_xlfn._xlws.SORT(_xlfn._xlws.FILTER(fertilizers[fertilizer_level]&amp;" | "&amp;fertilizers[fertilizer_level_name],fertilizers[experiment_ID]=A150)))</f>
        <v>1 | T1 T2</v>
      </c>
      <c r="C150" t="str">
        <v>2 | T3 T6</v>
      </c>
      <c r="D150" t="str">
        <v>3 | T4 T7</v>
      </c>
      <c r="E150" t="str">
        <v>4 | T5 T8</v>
      </c>
      <c r="DQ150" cm="1">
        <f t="array" ref="DQ150:DT150">TRANSPOSE(_xlfn._xlws.SORT(_xlfn._xlws.FILTER(fertilizers[fertilizer_level],fertilizers[experiment_ID]=A150)))</f>
        <v>1</v>
      </c>
      <c r="DR150">
        <v>2</v>
      </c>
      <c r="DS150">
        <v>3</v>
      </c>
      <c r="DT150">
        <v>4</v>
      </c>
    </row>
    <row r="151" spans="1:124" x14ac:dyDescent="0.25">
      <c r="A151" t="str">
        <v>Ventrella2016_1998</v>
      </c>
      <c r="B151" t="str" cm="1">
        <f t="array" ref="B151:E151">TRANSPOSE(_xlfn._xlws.SORT(_xlfn._xlws.FILTER(fertilizers[fertilizer_level]&amp;" | "&amp;fertilizers[fertilizer_level_name],fertilizers[experiment_ID]=A151)))</f>
        <v>1 | T1 T2</v>
      </c>
      <c r="C151" t="str">
        <v>2 | T3 T6</v>
      </c>
      <c r="D151" t="str">
        <v>3 | T4 T7</v>
      </c>
      <c r="E151" t="str">
        <v>4 | T5 T8</v>
      </c>
      <c r="DQ151" cm="1">
        <f t="array" ref="DQ151:DT151">TRANSPOSE(_xlfn._xlws.SORT(_xlfn._xlws.FILTER(fertilizers[fertilizer_level],fertilizers[experiment_ID]=A151)))</f>
        <v>1</v>
      </c>
      <c r="DR151">
        <v>2</v>
      </c>
      <c r="DS151">
        <v>3</v>
      </c>
      <c r="DT151">
        <v>4</v>
      </c>
    </row>
    <row r="152" spans="1:124" x14ac:dyDescent="0.25">
      <c r="A152" t="str">
        <v>Ventrella2016_1999</v>
      </c>
      <c r="B152" t="str" cm="1">
        <f t="array" ref="B152:E152">TRANSPOSE(_xlfn._xlws.SORT(_xlfn._xlws.FILTER(fertilizers[fertilizer_level]&amp;" | "&amp;fertilizers[fertilizer_level_name],fertilizers[experiment_ID]=A152)))</f>
        <v>1 | T1 T2</v>
      </c>
      <c r="C152" t="str">
        <v>2 | T3 T6</v>
      </c>
      <c r="D152" t="str">
        <v>3 | T4 T7</v>
      </c>
      <c r="E152" t="str">
        <v>4 | T5 T8</v>
      </c>
      <c r="DQ152" cm="1">
        <f t="array" ref="DQ152:DT152">TRANSPOSE(_xlfn._xlws.SORT(_xlfn._xlws.FILTER(fertilizers[fertilizer_level],fertilizers[experiment_ID]=A152)))</f>
        <v>1</v>
      </c>
      <c r="DR152">
        <v>2</v>
      </c>
      <c r="DS152">
        <v>3</v>
      </c>
      <c r="DT152">
        <v>4</v>
      </c>
    </row>
    <row r="153" spans="1:124" x14ac:dyDescent="0.25">
      <c r="A153" t="str">
        <v>Ventrella2016_2000</v>
      </c>
      <c r="B153" t="str" cm="1">
        <f t="array" ref="B153:E153">TRANSPOSE(_xlfn._xlws.SORT(_xlfn._xlws.FILTER(fertilizers[fertilizer_level]&amp;" | "&amp;fertilizers[fertilizer_level_name],fertilizers[experiment_ID]=A153)))</f>
        <v>1 | T1 T2</v>
      </c>
      <c r="C153" t="str">
        <v>2 | T3 T6</v>
      </c>
      <c r="D153" t="str">
        <v>3 | T4 T7</v>
      </c>
      <c r="E153" t="str">
        <v>4 | T5 T8</v>
      </c>
      <c r="DQ153" cm="1">
        <f t="array" ref="DQ153:DT153">TRANSPOSE(_xlfn._xlws.SORT(_xlfn._xlws.FILTER(fertilizers[fertilizer_level],fertilizers[experiment_ID]=A153)))</f>
        <v>1</v>
      </c>
      <c r="DR153">
        <v>2</v>
      </c>
      <c r="DS153">
        <v>3</v>
      </c>
      <c r="DT153">
        <v>4</v>
      </c>
    </row>
    <row r="154" spans="1:124" x14ac:dyDescent="0.25">
      <c r="A154" t="str">
        <v>Ventrella2016_2001</v>
      </c>
      <c r="B154" t="str" cm="1">
        <f t="array" ref="B154:E154">TRANSPOSE(_xlfn._xlws.SORT(_xlfn._xlws.FILTER(fertilizers[fertilizer_level]&amp;" | "&amp;fertilizers[fertilizer_level_name],fertilizers[experiment_ID]=A154)))</f>
        <v>1 | T1 T2</v>
      </c>
      <c r="C154" t="str">
        <v>2 | T3 T6</v>
      </c>
      <c r="D154" t="str">
        <v>3 | T4 T7</v>
      </c>
      <c r="E154" t="str">
        <v>4 | T5 T8</v>
      </c>
      <c r="DQ154" cm="1">
        <f t="array" ref="DQ154:DT154">TRANSPOSE(_xlfn._xlws.SORT(_xlfn._xlws.FILTER(fertilizers[fertilizer_level],fertilizers[experiment_ID]=A154)))</f>
        <v>1</v>
      </c>
      <c r="DR154">
        <v>2</v>
      </c>
      <c r="DS154">
        <v>3</v>
      </c>
      <c r="DT154">
        <v>4</v>
      </c>
    </row>
    <row r="155" spans="1:124" x14ac:dyDescent="0.25">
      <c r="A155" t="str">
        <v>Ventrella2016_2002</v>
      </c>
      <c r="B155" t="str" cm="1">
        <f t="array" ref="B155:E155">TRANSPOSE(_xlfn._xlws.SORT(_xlfn._xlws.FILTER(fertilizers[fertilizer_level]&amp;" | "&amp;fertilizers[fertilizer_level_name],fertilizers[experiment_ID]=A155)))</f>
        <v>1 | T1 T2</v>
      </c>
      <c r="C155" t="str">
        <v>2 | T3 T6</v>
      </c>
      <c r="D155" t="str">
        <v>3 | T4 T7</v>
      </c>
      <c r="E155" t="str">
        <v>4 | T5 T8</v>
      </c>
      <c r="DQ155" cm="1">
        <f t="array" ref="DQ155:DT155">TRANSPOSE(_xlfn._xlws.SORT(_xlfn._xlws.FILTER(fertilizers[fertilizer_level],fertilizers[experiment_ID]=A155)))</f>
        <v>1</v>
      </c>
      <c r="DR155">
        <v>2</v>
      </c>
      <c r="DS155">
        <v>3</v>
      </c>
      <c r="DT155">
        <v>4</v>
      </c>
    </row>
    <row r="156" spans="1:124" x14ac:dyDescent="0.25">
      <c r="A156" t="str">
        <v>Ventrella2016_2003</v>
      </c>
      <c r="B156" t="str" cm="1">
        <f t="array" ref="B156:E156">TRANSPOSE(_xlfn._xlws.SORT(_xlfn._xlws.FILTER(fertilizers[fertilizer_level]&amp;" | "&amp;fertilizers[fertilizer_level_name],fertilizers[experiment_ID]=A156)))</f>
        <v>1 | T1 T2</v>
      </c>
      <c r="C156" t="str">
        <v>2 | T3 T6</v>
      </c>
      <c r="D156" t="str">
        <v>3 | T4 T7</v>
      </c>
      <c r="E156" t="str">
        <v>4 | T5 T8</v>
      </c>
      <c r="DQ156" cm="1">
        <f t="array" ref="DQ156:DT156">TRANSPOSE(_xlfn._xlws.SORT(_xlfn._xlws.FILTER(fertilizers[fertilizer_level],fertilizers[experiment_ID]=A156)))</f>
        <v>1</v>
      </c>
      <c r="DR156">
        <v>2</v>
      </c>
      <c r="DS156">
        <v>3</v>
      </c>
      <c r="DT156">
        <v>4</v>
      </c>
    </row>
    <row r="157" spans="1:124" x14ac:dyDescent="0.25">
      <c r="A157" t="str">
        <v>Ventrella2016_2004</v>
      </c>
      <c r="B157" t="str" cm="1">
        <f t="array" ref="B157:E157">TRANSPOSE(_xlfn._xlws.SORT(_xlfn._xlws.FILTER(fertilizers[fertilizer_level]&amp;" | "&amp;fertilizers[fertilizer_level_name],fertilizers[experiment_ID]=A157)))</f>
        <v>1 | T1 T2</v>
      </c>
      <c r="C157" t="str">
        <v>2 | T3 T6</v>
      </c>
      <c r="D157" t="str">
        <v>3 | T4 T7</v>
      </c>
      <c r="E157" t="str">
        <v>4 | T5 T8</v>
      </c>
      <c r="DQ157" cm="1">
        <f t="array" ref="DQ157:DT157">TRANSPOSE(_xlfn._xlws.SORT(_xlfn._xlws.FILTER(fertilizers[fertilizer_level],fertilizers[experiment_ID]=A157)))</f>
        <v>1</v>
      </c>
      <c r="DR157">
        <v>2</v>
      </c>
      <c r="DS157">
        <v>3</v>
      </c>
      <c r="DT157">
        <v>4</v>
      </c>
    </row>
    <row r="158" spans="1:124" x14ac:dyDescent="0.25">
      <c r="A158" t="str">
        <v>Ventrella2016_2005</v>
      </c>
      <c r="B158" t="str" cm="1">
        <f t="array" ref="B158:E158">TRANSPOSE(_xlfn._xlws.SORT(_xlfn._xlws.FILTER(fertilizers[fertilizer_level]&amp;" | "&amp;fertilizers[fertilizer_level_name],fertilizers[experiment_ID]=A158)))</f>
        <v>1 | T1 T2</v>
      </c>
      <c r="C158" t="str">
        <v>2 | T3 T6</v>
      </c>
      <c r="D158" t="str">
        <v>3 | T4 T7</v>
      </c>
      <c r="E158" t="str">
        <v>4 | T5 T8</v>
      </c>
      <c r="DQ158" cm="1">
        <f t="array" ref="DQ158:DT158">TRANSPOSE(_xlfn._xlws.SORT(_xlfn._xlws.FILTER(fertilizers[fertilizer_level],fertilizers[experiment_ID]=A158)))</f>
        <v>1</v>
      </c>
      <c r="DR158">
        <v>2</v>
      </c>
      <c r="DS158">
        <v>3</v>
      </c>
      <c r="DT158">
        <v>4</v>
      </c>
    </row>
    <row r="159" spans="1:124" x14ac:dyDescent="0.25">
      <c r="A159" t="str">
        <v>Ventrella2016_2006</v>
      </c>
      <c r="B159" t="str" cm="1">
        <f t="array" ref="B159:E159">TRANSPOSE(_xlfn._xlws.SORT(_xlfn._xlws.FILTER(fertilizers[fertilizer_level]&amp;" | "&amp;fertilizers[fertilizer_level_name],fertilizers[experiment_ID]=A159)))</f>
        <v>1 | T1 T2</v>
      </c>
      <c r="C159" t="str">
        <v>2 | T3 T6</v>
      </c>
      <c r="D159" t="str">
        <v>3 | T4 T7</v>
      </c>
      <c r="E159" t="str">
        <v>4 | T5 T8</v>
      </c>
      <c r="DQ159" cm="1">
        <f t="array" ref="DQ159:DT159">TRANSPOSE(_xlfn._xlws.SORT(_xlfn._xlws.FILTER(fertilizers[fertilizer_level],fertilizers[experiment_ID]=A159)))</f>
        <v>1</v>
      </c>
      <c r="DR159">
        <v>2</v>
      </c>
      <c r="DS159">
        <v>3</v>
      </c>
      <c r="DT159">
        <v>4</v>
      </c>
    </row>
    <row r="160" spans="1:124" x14ac:dyDescent="0.25">
      <c r="A160" t="str">
        <v>Ventrella2016_2007</v>
      </c>
      <c r="B160" t="str" cm="1">
        <f t="array" ref="B160:E160">TRANSPOSE(_xlfn._xlws.SORT(_xlfn._xlws.FILTER(fertilizers[fertilizer_level]&amp;" | "&amp;fertilizers[fertilizer_level_name],fertilizers[experiment_ID]=A160)))</f>
        <v>1 | T1 T2</v>
      </c>
      <c r="C160" t="str">
        <v>2 | T3 T6</v>
      </c>
      <c r="D160" t="str">
        <v>3 | T4 T7</v>
      </c>
      <c r="E160" t="str">
        <v>4 | T5 T8</v>
      </c>
      <c r="DQ160" cm="1">
        <f t="array" ref="DQ160:DT160">TRANSPOSE(_xlfn._xlws.SORT(_xlfn._xlws.FILTER(fertilizers[fertilizer_level],fertilizers[experiment_ID]=A160)))</f>
        <v>1</v>
      </c>
      <c r="DR160">
        <v>2</v>
      </c>
      <c r="DS160">
        <v>3</v>
      </c>
      <c r="DT160">
        <v>4</v>
      </c>
    </row>
    <row r="161" spans="1:125" x14ac:dyDescent="0.25">
      <c r="A161" t="str">
        <v>Ventrella2016_2008</v>
      </c>
      <c r="B161" t="str" cm="1">
        <f t="array" ref="B161:E161">TRANSPOSE(_xlfn._xlws.SORT(_xlfn._xlws.FILTER(fertilizers[fertilizer_level]&amp;" | "&amp;fertilizers[fertilizer_level_name],fertilizers[experiment_ID]=A161)))</f>
        <v>1 | T1 T2</v>
      </c>
      <c r="C161" t="str">
        <v>2 | T3 T6</v>
      </c>
      <c r="D161" t="str">
        <v>3 | T4 T7</v>
      </c>
      <c r="E161" t="str">
        <v>4 | T5 T8</v>
      </c>
      <c r="DQ161" cm="1">
        <f t="array" ref="DQ161:DT161">TRANSPOSE(_xlfn._xlws.SORT(_xlfn._xlws.FILTER(fertilizers[fertilizer_level],fertilizers[experiment_ID]=A161)))</f>
        <v>1</v>
      </c>
      <c r="DR161">
        <v>2</v>
      </c>
      <c r="DS161">
        <v>3</v>
      </c>
      <c r="DT161">
        <v>4</v>
      </c>
    </row>
    <row r="162" spans="1:125" x14ac:dyDescent="0.25">
      <c r="A162" t="str">
        <v>Ventrella2016_2009</v>
      </c>
      <c r="B162" t="str" cm="1">
        <f t="array" ref="B162:E162">TRANSPOSE(_xlfn._xlws.SORT(_xlfn._xlws.FILTER(fertilizers[fertilizer_level]&amp;" | "&amp;fertilizers[fertilizer_level_name],fertilizers[experiment_ID]=A162)))</f>
        <v>1 | T1 T2</v>
      </c>
      <c r="C162" t="str">
        <v>2 | T3 T6</v>
      </c>
      <c r="D162" t="str">
        <v>3 | T4 T7</v>
      </c>
      <c r="E162" t="str">
        <v>4 | T5 T8</v>
      </c>
      <c r="DQ162" cm="1">
        <f t="array" ref="DQ162:DT162">TRANSPOSE(_xlfn._xlws.SORT(_xlfn._xlws.FILTER(fertilizers[fertilizer_level],fertilizers[experiment_ID]=A162)))</f>
        <v>1</v>
      </c>
      <c r="DR162">
        <v>2</v>
      </c>
      <c r="DS162">
        <v>3</v>
      </c>
      <c r="DT162">
        <v>4</v>
      </c>
    </row>
    <row r="163" spans="1:125" x14ac:dyDescent="0.25">
      <c r="A163" t="str">
        <v>Ventrella2016_2010</v>
      </c>
      <c r="B163" t="str" cm="1">
        <f t="array" ref="B163:E163">TRANSPOSE(_xlfn._xlws.SORT(_xlfn._xlws.FILTER(fertilizers[fertilizer_level]&amp;" | "&amp;fertilizers[fertilizer_level_name],fertilizers[experiment_ID]=A163)))</f>
        <v>1 | T1 T2</v>
      </c>
      <c r="C163" t="str">
        <v>2 | T3 T6</v>
      </c>
      <c r="D163" t="str">
        <v>3 | T4 T7</v>
      </c>
      <c r="E163" t="str">
        <v>4 | T5 T8</v>
      </c>
      <c r="DQ163" cm="1">
        <f t="array" ref="DQ163:DT163">TRANSPOSE(_xlfn._xlws.SORT(_xlfn._xlws.FILTER(fertilizers[fertilizer_level],fertilizers[experiment_ID]=A163)))</f>
        <v>1</v>
      </c>
      <c r="DR163">
        <v>2</v>
      </c>
      <c r="DS163">
        <v>3</v>
      </c>
      <c r="DT163">
        <v>4</v>
      </c>
    </row>
    <row r="164" spans="1:125" x14ac:dyDescent="0.25">
      <c r="A164" t="str">
        <v>Ventrella2016_2011</v>
      </c>
      <c r="B164" t="str" cm="1">
        <f t="array" ref="B164:E164">TRANSPOSE(_xlfn._xlws.SORT(_xlfn._xlws.FILTER(fertilizers[fertilizer_level]&amp;" | "&amp;fertilizers[fertilizer_level_name],fertilizers[experiment_ID]=A164)))</f>
        <v>1 | T1 T2</v>
      </c>
      <c r="C164" t="str">
        <v>2 | T3 T6</v>
      </c>
      <c r="D164" t="str">
        <v>3 | T4 T7</v>
      </c>
      <c r="E164" t="str">
        <v>4 | T5 T8</v>
      </c>
      <c r="DQ164" cm="1">
        <f t="array" ref="DQ164:DT164">TRANSPOSE(_xlfn._xlws.SORT(_xlfn._xlws.FILTER(fertilizers[fertilizer_level],fertilizers[experiment_ID]=A164)))</f>
        <v>1</v>
      </c>
      <c r="DR164">
        <v>2</v>
      </c>
      <c r="DS164">
        <v>3</v>
      </c>
      <c r="DT164">
        <v>4</v>
      </c>
    </row>
    <row r="165" spans="1:125" x14ac:dyDescent="0.25">
      <c r="A165" t="str">
        <v>Ventrella2016_2012</v>
      </c>
      <c r="B165" t="str" cm="1">
        <f t="array" ref="B165:E165">TRANSPOSE(_xlfn._xlws.SORT(_xlfn._xlws.FILTER(fertilizers[fertilizer_level]&amp;" | "&amp;fertilizers[fertilizer_level_name],fertilizers[experiment_ID]=A165)))</f>
        <v>1 | T1 T2</v>
      </c>
      <c r="C165" t="str">
        <v>2 | T3 T6</v>
      </c>
      <c r="D165" t="str">
        <v>3 | T4 T7</v>
      </c>
      <c r="E165" t="str">
        <v>4 | T5 T8</v>
      </c>
      <c r="DQ165" cm="1">
        <f t="array" ref="DQ165:DT165">TRANSPOSE(_xlfn._xlws.SORT(_xlfn._xlws.FILTER(fertilizers[fertilizer_level],fertilizers[experiment_ID]=A165)))</f>
        <v>1</v>
      </c>
      <c r="DR165">
        <v>2</v>
      </c>
      <c r="DS165">
        <v>3</v>
      </c>
      <c r="DT165">
        <v>4</v>
      </c>
    </row>
    <row r="166" spans="1:125" x14ac:dyDescent="0.25">
      <c r="B166" t="str" cm="1">
        <f t="array" ref="B166:F166">TRANSPOSE(_xlfn._xlws.SORT(_xlfn._xlws.FILTER(fertilizers[fertilizer_level]&amp;" | "&amp;fertilizers[fertilizer_level_name],fertilizers[experiment_ID]=A166)))</f>
        <v xml:space="preserve"> | </v>
      </c>
      <c r="C166" t="str">
        <v xml:space="preserve">0 | </v>
      </c>
      <c r="D166" t="str">
        <v xml:space="preserve">0 | </v>
      </c>
      <c r="E166" t="str">
        <v xml:space="preserve">0 | </v>
      </c>
      <c r="F166" t="str">
        <v xml:space="preserve">0 | </v>
      </c>
      <c r="DQ166" cm="1">
        <f t="array" ref="DQ166:DU166">TRANSPOSE(_xlfn._xlws.SORT(_xlfn._xlws.FILTER(fertilizers[fertilizer_level],fertilizers[experiment_ID]=A166)))</f>
        <v>0</v>
      </c>
      <c r="DR166">
        <v>0</v>
      </c>
      <c r="DS166">
        <v>0</v>
      </c>
      <c r="DT166">
        <v>0</v>
      </c>
      <c r="DU166" t="str">
        <v/>
      </c>
    </row>
    <row r="167" spans="1:125" x14ac:dyDescent="0.25">
      <c r="B167" t="str" cm="1">
        <f t="array" ref="B167:F167">TRANSPOSE(_xlfn._xlws.SORT(_xlfn._xlws.FILTER(fertilizers[fertilizer_level]&amp;" | "&amp;fertilizers[fertilizer_level_name],fertilizers[experiment_ID]=A167)))</f>
        <v xml:space="preserve"> | </v>
      </c>
      <c r="C167" t="str">
        <v xml:space="preserve">0 | </v>
      </c>
      <c r="D167" t="str">
        <v xml:space="preserve">0 | </v>
      </c>
      <c r="E167" t="str">
        <v xml:space="preserve">0 | </v>
      </c>
      <c r="F167" t="str">
        <v xml:space="preserve">0 | </v>
      </c>
      <c r="DQ167" cm="1">
        <f t="array" ref="DQ167:DU167">TRANSPOSE(_xlfn._xlws.SORT(_xlfn._xlws.FILTER(fertilizers[fertilizer_level],fertilizers[experiment_ID]=A167)))</f>
        <v>0</v>
      </c>
      <c r="DR167">
        <v>0</v>
      </c>
      <c r="DS167">
        <v>0</v>
      </c>
      <c r="DT167">
        <v>0</v>
      </c>
      <c r="DU167" t="str">
        <v/>
      </c>
    </row>
    <row r="168" spans="1:125" x14ac:dyDescent="0.25">
      <c r="B168" t="str" cm="1">
        <f t="array" ref="B168:F168">TRANSPOSE(_xlfn._xlws.SORT(_xlfn._xlws.FILTER(fertilizers[fertilizer_level]&amp;" | "&amp;fertilizers[fertilizer_level_name],fertilizers[experiment_ID]=A168)))</f>
        <v xml:space="preserve"> | </v>
      </c>
      <c r="C168" t="str">
        <v xml:space="preserve">0 | </v>
      </c>
      <c r="D168" t="str">
        <v xml:space="preserve">0 | </v>
      </c>
      <c r="E168" t="str">
        <v xml:space="preserve">0 | </v>
      </c>
      <c r="F168" t="str">
        <v xml:space="preserve">0 | </v>
      </c>
      <c r="DQ168" cm="1">
        <f t="array" ref="DQ168:DU168">TRANSPOSE(_xlfn._xlws.SORT(_xlfn._xlws.FILTER(fertilizers[fertilizer_level],fertilizers[experiment_ID]=A168)))</f>
        <v>0</v>
      </c>
      <c r="DR168">
        <v>0</v>
      </c>
      <c r="DS168">
        <v>0</v>
      </c>
      <c r="DT168">
        <v>0</v>
      </c>
      <c r="DU168" t="str">
        <v/>
      </c>
    </row>
    <row r="169" spans="1:125" x14ac:dyDescent="0.25">
      <c r="B169" t="str" cm="1">
        <f t="array" ref="B169:F169">TRANSPOSE(_xlfn._xlws.SORT(_xlfn._xlws.FILTER(fertilizers[fertilizer_level]&amp;" | "&amp;fertilizers[fertilizer_level_name],fertilizers[experiment_ID]=A169)))</f>
        <v xml:space="preserve"> | </v>
      </c>
      <c r="C169" t="str">
        <v xml:space="preserve">0 | </v>
      </c>
      <c r="D169" t="str">
        <v xml:space="preserve">0 | </v>
      </c>
      <c r="E169" t="str">
        <v xml:space="preserve">0 | </v>
      </c>
      <c r="F169" t="str">
        <v xml:space="preserve">0 | </v>
      </c>
      <c r="DQ169" cm="1">
        <f t="array" ref="DQ169:DU169">TRANSPOSE(_xlfn._xlws.SORT(_xlfn._xlws.FILTER(fertilizers[fertilizer_level],fertilizers[experiment_ID]=A169)))</f>
        <v>0</v>
      </c>
      <c r="DR169">
        <v>0</v>
      </c>
      <c r="DS169">
        <v>0</v>
      </c>
      <c r="DT169">
        <v>0</v>
      </c>
      <c r="DU169" t="str">
        <v/>
      </c>
    </row>
    <row r="170" spans="1:125" x14ac:dyDescent="0.25">
      <c r="B170" t="str" cm="1">
        <f t="array" ref="B170:F170">TRANSPOSE(_xlfn._xlws.SORT(_xlfn._xlws.FILTER(fertilizers[fertilizer_level]&amp;" | "&amp;fertilizers[fertilizer_level_name],fertilizers[experiment_ID]=A170)))</f>
        <v xml:space="preserve"> | </v>
      </c>
      <c r="C170" t="str">
        <v xml:space="preserve">0 | </v>
      </c>
      <c r="D170" t="str">
        <v xml:space="preserve">0 | </v>
      </c>
      <c r="E170" t="str">
        <v xml:space="preserve">0 | </v>
      </c>
      <c r="F170" t="str">
        <v xml:space="preserve">0 | </v>
      </c>
      <c r="DQ170" cm="1">
        <f t="array" ref="DQ170:DU170">TRANSPOSE(_xlfn._xlws.SORT(_xlfn._xlws.FILTER(fertilizers[fertilizer_level],fertilizers[experiment_ID]=A170)))</f>
        <v>0</v>
      </c>
      <c r="DR170">
        <v>0</v>
      </c>
      <c r="DS170">
        <v>0</v>
      </c>
      <c r="DT170">
        <v>0</v>
      </c>
      <c r="DU170" t="str">
        <v/>
      </c>
    </row>
    <row r="171" spans="1:125" x14ac:dyDescent="0.25">
      <c r="B171" t="str" cm="1">
        <f t="array" ref="B171:F171">TRANSPOSE(_xlfn._xlws.SORT(_xlfn._xlws.FILTER(fertilizers[fertilizer_level]&amp;" | "&amp;fertilizers[fertilizer_level_name],fertilizers[experiment_ID]=A171)))</f>
        <v xml:space="preserve"> | </v>
      </c>
      <c r="C171" t="str">
        <v xml:space="preserve">0 | </v>
      </c>
      <c r="D171" t="str">
        <v xml:space="preserve">0 | </v>
      </c>
      <c r="E171" t="str">
        <v xml:space="preserve">0 | </v>
      </c>
      <c r="F171" t="str">
        <v xml:space="preserve">0 | </v>
      </c>
      <c r="DQ171" cm="1">
        <f t="array" ref="DQ171:DU171">TRANSPOSE(_xlfn._xlws.SORT(_xlfn._xlws.FILTER(fertilizers[fertilizer_level],fertilizers[experiment_ID]=A171)))</f>
        <v>0</v>
      </c>
      <c r="DR171">
        <v>0</v>
      </c>
      <c r="DS171">
        <v>0</v>
      </c>
      <c r="DT171">
        <v>0</v>
      </c>
      <c r="DU171" t="str">
        <v/>
      </c>
    </row>
    <row r="172" spans="1:125" x14ac:dyDescent="0.25">
      <c r="B172" t="str" cm="1">
        <f t="array" ref="B172:F172">TRANSPOSE(_xlfn._xlws.SORT(_xlfn._xlws.FILTER(fertilizers[fertilizer_level]&amp;" | "&amp;fertilizers[fertilizer_level_name],fertilizers[experiment_ID]=A172)))</f>
        <v xml:space="preserve"> | </v>
      </c>
      <c r="C172" t="str">
        <v xml:space="preserve">0 | </v>
      </c>
      <c r="D172" t="str">
        <v xml:space="preserve">0 | </v>
      </c>
      <c r="E172" t="str">
        <v xml:space="preserve">0 | </v>
      </c>
      <c r="F172" t="str">
        <v xml:space="preserve">0 | </v>
      </c>
      <c r="DQ172" cm="1">
        <f t="array" ref="DQ172:DU172">TRANSPOSE(_xlfn._xlws.SORT(_xlfn._xlws.FILTER(fertilizers[fertilizer_level],fertilizers[experiment_ID]=A172)))</f>
        <v>0</v>
      </c>
      <c r="DR172">
        <v>0</v>
      </c>
      <c r="DS172">
        <v>0</v>
      </c>
      <c r="DT172">
        <v>0</v>
      </c>
      <c r="DU172" t="str">
        <v/>
      </c>
    </row>
    <row r="173" spans="1:125" x14ac:dyDescent="0.25">
      <c r="B173" t="str" cm="1">
        <f t="array" ref="B173:F173">TRANSPOSE(_xlfn._xlws.SORT(_xlfn._xlws.FILTER(fertilizers[fertilizer_level]&amp;" | "&amp;fertilizers[fertilizer_level_name],fertilizers[experiment_ID]=A173)))</f>
        <v xml:space="preserve"> | </v>
      </c>
      <c r="C173" t="str">
        <v xml:space="preserve">0 | </v>
      </c>
      <c r="D173" t="str">
        <v xml:space="preserve">0 | </v>
      </c>
      <c r="E173" t="str">
        <v xml:space="preserve">0 | </v>
      </c>
      <c r="F173" t="str">
        <v xml:space="preserve">0 | </v>
      </c>
      <c r="DQ173" cm="1">
        <f t="array" ref="DQ173:DU173">TRANSPOSE(_xlfn._xlws.SORT(_xlfn._xlws.FILTER(fertilizers[fertilizer_level],fertilizers[experiment_ID]=A173)))</f>
        <v>0</v>
      </c>
      <c r="DR173">
        <v>0</v>
      </c>
      <c r="DS173">
        <v>0</v>
      </c>
      <c r="DT173">
        <v>0</v>
      </c>
      <c r="DU173" t="str">
        <v/>
      </c>
    </row>
    <row r="174" spans="1:125" x14ac:dyDescent="0.25">
      <c r="B174" t="str" cm="1">
        <f t="array" ref="B174:F174">TRANSPOSE(_xlfn._xlws.SORT(_xlfn._xlws.FILTER(fertilizers[fertilizer_level]&amp;" | "&amp;fertilizers[fertilizer_level_name],fertilizers[experiment_ID]=A174)))</f>
        <v xml:space="preserve"> | </v>
      </c>
      <c r="C174" t="str">
        <v xml:space="preserve">0 | </v>
      </c>
      <c r="D174" t="str">
        <v xml:space="preserve">0 | </v>
      </c>
      <c r="E174" t="str">
        <v xml:space="preserve">0 | </v>
      </c>
      <c r="F174" t="str">
        <v xml:space="preserve">0 | </v>
      </c>
      <c r="DQ174" cm="1">
        <f t="array" ref="DQ174:DU174">TRANSPOSE(_xlfn._xlws.SORT(_xlfn._xlws.FILTER(fertilizers[fertilizer_level],fertilizers[experiment_ID]=A174)))</f>
        <v>0</v>
      </c>
      <c r="DR174">
        <v>0</v>
      </c>
      <c r="DS174">
        <v>0</v>
      </c>
      <c r="DT174">
        <v>0</v>
      </c>
      <c r="DU174" t="str">
        <v/>
      </c>
    </row>
    <row r="175" spans="1:125" x14ac:dyDescent="0.25">
      <c r="B175" t="str" cm="1">
        <f t="array" ref="B175:F175">TRANSPOSE(_xlfn._xlws.SORT(_xlfn._xlws.FILTER(fertilizers[fertilizer_level]&amp;" | "&amp;fertilizers[fertilizer_level_name],fertilizers[experiment_ID]=A175)))</f>
        <v xml:space="preserve"> | </v>
      </c>
      <c r="C175" t="str">
        <v xml:space="preserve">0 | </v>
      </c>
      <c r="D175" t="str">
        <v xml:space="preserve">0 | </v>
      </c>
      <c r="E175" t="str">
        <v xml:space="preserve">0 | </v>
      </c>
      <c r="F175" t="str">
        <v xml:space="preserve">0 | </v>
      </c>
      <c r="DQ175" cm="1">
        <f t="array" ref="DQ175:DU175">TRANSPOSE(_xlfn._xlws.SORT(_xlfn._xlws.FILTER(fertilizers[fertilizer_level],fertilizers[experiment_ID]=A175)))</f>
        <v>0</v>
      </c>
      <c r="DR175">
        <v>0</v>
      </c>
      <c r="DS175">
        <v>0</v>
      </c>
      <c r="DT175">
        <v>0</v>
      </c>
      <c r="DU175" t="str">
        <v/>
      </c>
    </row>
    <row r="176" spans="1:125" x14ac:dyDescent="0.25">
      <c r="B176" t="str" cm="1">
        <f t="array" ref="B176:F176">TRANSPOSE(_xlfn._xlws.SORT(_xlfn._xlws.FILTER(fertilizers[fertilizer_level]&amp;" | "&amp;fertilizers[fertilizer_level_name],fertilizers[experiment_ID]=A176)))</f>
        <v xml:space="preserve"> | </v>
      </c>
      <c r="C176" t="str">
        <v xml:space="preserve">0 | </v>
      </c>
      <c r="D176" t="str">
        <v xml:space="preserve">0 | </v>
      </c>
      <c r="E176" t="str">
        <v xml:space="preserve">0 | </v>
      </c>
      <c r="F176" t="str">
        <v xml:space="preserve">0 | </v>
      </c>
      <c r="DQ176" cm="1">
        <f t="array" ref="DQ176:DU176">TRANSPOSE(_xlfn._xlws.SORT(_xlfn._xlws.FILTER(fertilizers[fertilizer_level],fertilizers[experiment_ID]=A176)))</f>
        <v>0</v>
      </c>
      <c r="DR176">
        <v>0</v>
      </c>
      <c r="DS176">
        <v>0</v>
      </c>
      <c r="DT176">
        <v>0</v>
      </c>
      <c r="DU176" t="str">
        <v/>
      </c>
    </row>
    <row r="177" spans="2:125" x14ac:dyDescent="0.25">
      <c r="B177" t="str" cm="1">
        <f t="array" ref="B177:F177">TRANSPOSE(_xlfn._xlws.SORT(_xlfn._xlws.FILTER(fertilizers[fertilizer_level]&amp;" | "&amp;fertilizers[fertilizer_level_name],fertilizers[experiment_ID]=A177)))</f>
        <v xml:space="preserve"> | </v>
      </c>
      <c r="C177" t="str">
        <v xml:space="preserve">0 | </v>
      </c>
      <c r="D177" t="str">
        <v xml:space="preserve">0 | </v>
      </c>
      <c r="E177" t="str">
        <v xml:space="preserve">0 | </v>
      </c>
      <c r="F177" t="str">
        <v xml:space="preserve">0 | </v>
      </c>
      <c r="DQ177" cm="1">
        <f t="array" ref="DQ177:DU177">TRANSPOSE(_xlfn._xlws.SORT(_xlfn._xlws.FILTER(fertilizers[fertilizer_level],fertilizers[experiment_ID]=A177)))</f>
        <v>0</v>
      </c>
      <c r="DR177">
        <v>0</v>
      </c>
      <c r="DS177">
        <v>0</v>
      </c>
      <c r="DT177">
        <v>0</v>
      </c>
      <c r="DU177" t="str">
        <v/>
      </c>
    </row>
    <row r="178" spans="2:125" x14ac:dyDescent="0.25">
      <c r="B178" t="str" cm="1">
        <f t="array" ref="B178:F178">TRANSPOSE(_xlfn._xlws.SORT(_xlfn._xlws.FILTER(fertilizers[fertilizer_level]&amp;" | "&amp;fertilizers[fertilizer_level_name],fertilizers[experiment_ID]=A178)))</f>
        <v xml:space="preserve"> | </v>
      </c>
      <c r="C178" t="str">
        <v xml:space="preserve">0 | </v>
      </c>
      <c r="D178" t="str">
        <v xml:space="preserve">0 | </v>
      </c>
      <c r="E178" t="str">
        <v xml:space="preserve">0 | </v>
      </c>
      <c r="F178" t="str">
        <v xml:space="preserve">0 | </v>
      </c>
      <c r="DQ178" cm="1">
        <f t="array" ref="DQ178:DU178">TRANSPOSE(_xlfn._xlws.SORT(_xlfn._xlws.FILTER(fertilizers[fertilizer_level],fertilizers[experiment_ID]=A178)))</f>
        <v>0</v>
      </c>
      <c r="DR178">
        <v>0</v>
      </c>
      <c r="DS178">
        <v>0</v>
      </c>
      <c r="DT178">
        <v>0</v>
      </c>
      <c r="DU178" t="str">
        <v/>
      </c>
    </row>
    <row r="179" spans="2:125" x14ac:dyDescent="0.25">
      <c r="B179" t="str" cm="1">
        <f t="array" ref="B179:F179">TRANSPOSE(_xlfn._xlws.SORT(_xlfn._xlws.FILTER(fertilizers[fertilizer_level]&amp;" | "&amp;fertilizers[fertilizer_level_name],fertilizers[experiment_ID]=A179)))</f>
        <v xml:space="preserve"> | </v>
      </c>
      <c r="C179" t="str">
        <v xml:space="preserve">0 | </v>
      </c>
      <c r="D179" t="str">
        <v xml:space="preserve">0 | </v>
      </c>
      <c r="E179" t="str">
        <v xml:space="preserve">0 | </v>
      </c>
      <c r="F179" t="str">
        <v xml:space="preserve">0 | </v>
      </c>
      <c r="DQ179" cm="1">
        <f t="array" ref="DQ179:DU179">TRANSPOSE(_xlfn._xlws.SORT(_xlfn._xlws.FILTER(fertilizers[fertilizer_level],fertilizers[experiment_ID]=A179)))</f>
        <v>0</v>
      </c>
      <c r="DR179">
        <v>0</v>
      </c>
      <c r="DS179">
        <v>0</v>
      </c>
      <c r="DT179">
        <v>0</v>
      </c>
      <c r="DU179" t="str">
        <v/>
      </c>
    </row>
    <row r="180" spans="2:125" x14ac:dyDescent="0.25">
      <c r="B180" t="str" cm="1">
        <f t="array" ref="B180:F180">TRANSPOSE(_xlfn._xlws.SORT(_xlfn._xlws.FILTER(fertilizers[fertilizer_level]&amp;" | "&amp;fertilizers[fertilizer_level_name],fertilizers[experiment_ID]=A180)))</f>
        <v xml:space="preserve"> | </v>
      </c>
      <c r="C180" t="str">
        <v xml:space="preserve">0 | </v>
      </c>
      <c r="D180" t="str">
        <v xml:space="preserve">0 | </v>
      </c>
      <c r="E180" t="str">
        <v xml:space="preserve">0 | </v>
      </c>
      <c r="F180" t="str">
        <v xml:space="preserve">0 | </v>
      </c>
      <c r="DQ180" cm="1">
        <f t="array" ref="DQ180:DU180">TRANSPOSE(_xlfn._xlws.SORT(_xlfn._xlws.FILTER(fertilizers[fertilizer_level],fertilizers[experiment_ID]=A180)))</f>
        <v>0</v>
      </c>
      <c r="DR180">
        <v>0</v>
      </c>
      <c r="DS180">
        <v>0</v>
      </c>
      <c r="DT180">
        <v>0</v>
      </c>
      <c r="DU180" t="str">
        <v/>
      </c>
    </row>
    <row r="181" spans="2:125" x14ac:dyDescent="0.25">
      <c r="B181" t="str" cm="1">
        <f t="array" ref="B181:F181">TRANSPOSE(_xlfn._xlws.SORT(_xlfn._xlws.FILTER(fertilizers[fertilizer_level]&amp;" | "&amp;fertilizers[fertilizer_level_name],fertilizers[experiment_ID]=A181)))</f>
        <v xml:space="preserve"> | </v>
      </c>
      <c r="C181" t="str">
        <v xml:space="preserve">0 | </v>
      </c>
      <c r="D181" t="str">
        <v xml:space="preserve">0 | </v>
      </c>
      <c r="E181" t="str">
        <v xml:space="preserve">0 | </v>
      </c>
      <c r="F181" t="str">
        <v xml:space="preserve">0 | </v>
      </c>
      <c r="DQ181" cm="1">
        <f t="array" ref="DQ181:DU181">TRANSPOSE(_xlfn._xlws.SORT(_xlfn._xlws.FILTER(fertilizers[fertilizer_level],fertilizers[experiment_ID]=A181)))</f>
        <v>0</v>
      </c>
      <c r="DR181">
        <v>0</v>
      </c>
      <c r="DS181">
        <v>0</v>
      </c>
      <c r="DT181">
        <v>0</v>
      </c>
      <c r="DU181" t="str">
        <v/>
      </c>
    </row>
    <row r="182" spans="2:125" x14ac:dyDescent="0.25">
      <c r="B182" t="str" cm="1">
        <f t="array" ref="B182:F182">TRANSPOSE(_xlfn._xlws.SORT(_xlfn._xlws.FILTER(fertilizers[fertilizer_level]&amp;" | "&amp;fertilizers[fertilizer_level_name],fertilizers[experiment_ID]=A182)))</f>
        <v xml:space="preserve"> | </v>
      </c>
      <c r="C182" t="str">
        <v xml:space="preserve">0 | </v>
      </c>
      <c r="D182" t="str">
        <v xml:space="preserve">0 | </v>
      </c>
      <c r="E182" t="str">
        <v xml:space="preserve">0 | </v>
      </c>
      <c r="F182" t="str">
        <v xml:space="preserve">0 | </v>
      </c>
      <c r="DQ182" cm="1">
        <f t="array" ref="DQ182:DU182">TRANSPOSE(_xlfn._xlws.SORT(_xlfn._xlws.FILTER(fertilizers[fertilizer_level],fertilizers[experiment_ID]=A182)))</f>
        <v>0</v>
      </c>
      <c r="DR182">
        <v>0</v>
      </c>
      <c r="DS182">
        <v>0</v>
      </c>
      <c r="DT182">
        <v>0</v>
      </c>
      <c r="DU182" t="str">
        <v/>
      </c>
    </row>
    <row r="183" spans="2:125" x14ac:dyDescent="0.25">
      <c r="B183" t="str" cm="1">
        <f t="array" ref="B183:F183">TRANSPOSE(_xlfn._xlws.SORT(_xlfn._xlws.FILTER(fertilizers[fertilizer_level]&amp;" | "&amp;fertilizers[fertilizer_level_name],fertilizers[experiment_ID]=A183)))</f>
        <v xml:space="preserve"> | </v>
      </c>
      <c r="C183" t="str">
        <v xml:space="preserve">0 | </v>
      </c>
      <c r="D183" t="str">
        <v xml:space="preserve">0 | </v>
      </c>
      <c r="E183" t="str">
        <v xml:space="preserve">0 | </v>
      </c>
      <c r="F183" t="str">
        <v xml:space="preserve">0 | </v>
      </c>
      <c r="DQ183" cm="1">
        <f t="array" ref="DQ183:DU183">TRANSPOSE(_xlfn._xlws.SORT(_xlfn._xlws.FILTER(fertilizers[fertilizer_level],fertilizers[experiment_ID]=A183)))</f>
        <v>0</v>
      </c>
      <c r="DR183">
        <v>0</v>
      </c>
      <c r="DS183">
        <v>0</v>
      </c>
      <c r="DT183">
        <v>0</v>
      </c>
      <c r="DU183" t="str">
        <v/>
      </c>
    </row>
    <row r="184" spans="2:125" x14ac:dyDescent="0.25">
      <c r="B184" t="str" cm="1">
        <f t="array" ref="B184:F184">TRANSPOSE(_xlfn._xlws.SORT(_xlfn._xlws.FILTER(fertilizers[fertilizer_level]&amp;" | "&amp;fertilizers[fertilizer_level_name],fertilizers[experiment_ID]=A184)))</f>
        <v xml:space="preserve"> | </v>
      </c>
      <c r="C184" t="str">
        <v xml:space="preserve">0 | </v>
      </c>
      <c r="D184" t="str">
        <v xml:space="preserve">0 | </v>
      </c>
      <c r="E184" t="str">
        <v xml:space="preserve">0 | </v>
      </c>
      <c r="F184" t="str">
        <v xml:space="preserve">0 | </v>
      </c>
      <c r="DQ184" cm="1">
        <f t="array" ref="DQ184:DU184">TRANSPOSE(_xlfn._xlws.SORT(_xlfn._xlws.FILTER(fertilizers[fertilizer_level],fertilizers[experiment_ID]=A184)))</f>
        <v>0</v>
      </c>
      <c r="DR184">
        <v>0</v>
      </c>
      <c r="DS184">
        <v>0</v>
      </c>
      <c r="DT184">
        <v>0</v>
      </c>
      <c r="DU184" t="str">
        <v/>
      </c>
    </row>
    <row r="185" spans="2:125" x14ac:dyDescent="0.25">
      <c r="B185" t="str" cm="1">
        <f t="array" ref="B185:F185">TRANSPOSE(_xlfn._xlws.SORT(_xlfn._xlws.FILTER(fertilizers[fertilizer_level]&amp;" | "&amp;fertilizers[fertilizer_level_name],fertilizers[experiment_ID]=A185)))</f>
        <v xml:space="preserve"> | </v>
      </c>
      <c r="C185" t="str">
        <v xml:space="preserve">0 | </v>
      </c>
      <c r="D185" t="str">
        <v xml:space="preserve">0 | </v>
      </c>
      <c r="E185" t="str">
        <v xml:space="preserve">0 | </v>
      </c>
      <c r="F185" t="str">
        <v xml:space="preserve">0 | </v>
      </c>
      <c r="DQ185" cm="1">
        <f t="array" ref="DQ185:DU185">TRANSPOSE(_xlfn._xlws.SORT(_xlfn._xlws.FILTER(fertilizers[fertilizer_level],fertilizers[experiment_ID]=A185)))</f>
        <v>0</v>
      </c>
      <c r="DR185">
        <v>0</v>
      </c>
      <c r="DS185">
        <v>0</v>
      </c>
      <c r="DT185">
        <v>0</v>
      </c>
      <c r="DU185" t="str">
        <v/>
      </c>
    </row>
    <row r="186" spans="2:125" x14ac:dyDescent="0.25">
      <c r="B186" t="str" cm="1">
        <f t="array" ref="B186:F186">TRANSPOSE(_xlfn._xlws.SORT(_xlfn._xlws.FILTER(fertilizers[fertilizer_level]&amp;" | "&amp;fertilizers[fertilizer_level_name],fertilizers[experiment_ID]=A186)))</f>
        <v xml:space="preserve"> | </v>
      </c>
      <c r="C186" t="str">
        <v xml:space="preserve">0 | </v>
      </c>
      <c r="D186" t="str">
        <v xml:space="preserve">0 | </v>
      </c>
      <c r="E186" t="str">
        <v xml:space="preserve">0 | </v>
      </c>
      <c r="F186" t="str">
        <v xml:space="preserve">0 | </v>
      </c>
      <c r="DQ186" cm="1">
        <f t="array" ref="DQ186:DU186">TRANSPOSE(_xlfn._xlws.SORT(_xlfn._xlws.FILTER(fertilizers[fertilizer_level],fertilizers[experiment_ID]=A186)))</f>
        <v>0</v>
      </c>
      <c r="DR186">
        <v>0</v>
      </c>
      <c r="DS186">
        <v>0</v>
      </c>
      <c r="DT186">
        <v>0</v>
      </c>
      <c r="DU186" t="str">
        <v/>
      </c>
    </row>
    <row r="187" spans="2:125" x14ac:dyDescent="0.25">
      <c r="B187" t="str" cm="1">
        <f t="array" ref="B187:F187">TRANSPOSE(_xlfn._xlws.SORT(_xlfn._xlws.FILTER(fertilizers[fertilizer_level]&amp;" | "&amp;fertilizers[fertilizer_level_name],fertilizers[experiment_ID]=A187)))</f>
        <v xml:space="preserve"> | </v>
      </c>
      <c r="C187" t="str">
        <v xml:space="preserve">0 | </v>
      </c>
      <c r="D187" t="str">
        <v xml:space="preserve">0 | </v>
      </c>
      <c r="E187" t="str">
        <v xml:space="preserve">0 | </v>
      </c>
      <c r="F187" t="str">
        <v xml:space="preserve">0 | </v>
      </c>
      <c r="DQ187" cm="1">
        <f t="array" ref="DQ187:DU187">TRANSPOSE(_xlfn._xlws.SORT(_xlfn._xlws.FILTER(fertilizers[fertilizer_level],fertilizers[experiment_ID]=A187)))</f>
        <v>0</v>
      </c>
      <c r="DR187">
        <v>0</v>
      </c>
      <c r="DS187">
        <v>0</v>
      </c>
      <c r="DT187">
        <v>0</v>
      </c>
      <c r="DU187" t="str">
        <v/>
      </c>
    </row>
    <row r="188" spans="2:125" x14ac:dyDescent="0.25">
      <c r="B188" t="str" cm="1">
        <f t="array" ref="B188:F188">TRANSPOSE(_xlfn._xlws.SORT(_xlfn._xlws.FILTER(fertilizers[fertilizer_level]&amp;" | "&amp;fertilizers[fertilizer_level_name],fertilizers[experiment_ID]=A188)))</f>
        <v xml:space="preserve"> | </v>
      </c>
      <c r="C188" t="str">
        <v xml:space="preserve">0 | </v>
      </c>
      <c r="D188" t="str">
        <v xml:space="preserve">0 | </v>
      </c>
      <c r="E188" t="str">
        <v xml:space="preserve">0 | </v>
      </c>
      <c r="F188" t="str">
        <v xml:space="preserve">0 | </v>
      </c>
      <c r="DQ188" cm="1">
        <f t="array" ref="DQ188:DU188">TRANSPOSE(_xlfn._xlws.SORT(_xlfn._xlws.FILTER(fertilizers[fertilizer_level],fertilizers[experiment_ID]=A188)))</f>
        <v>0</v>
      </c>
      <c r="DR188">
        <v>0</v>
      </c>
      <c r="DS188">
        <v>0</v>
      </c>
      <c r="DT188">
        <v>0</v>
      </c>
      <c r="DU188" t="str">
        <v/>
      </c>
    </row>
    <row r="189" spans="2:125" x14ac:dyDescent="0.25">
      <c r="B189" t="str" cm="1">
        <f t="array" ref="B189:F189">TRANSPOSE(_xlfn._xlws.SORT(_xlfn._xlws.FILTER(fertilizers[fertilizer_level]&amp;" | "&amp;fertilizers[fertilizer_level_name],fertilizers[experiment_ID]=A189)))</f>
        <v xml:space="preserve"> | </v>
      </c>
      <c r="C189" t="str">
        <v xml:space="preserve">0 | </v>
      </c>
      <c r="D189" t="str">
        <v xml:space="preserve">0 | </v>
      </c>
      <c r="E189" t="str">
        <v xml:space="preserve">0 | </v>
      </c>
      <c r="F189" t="str">
        <v xml:space="preserve">0 | </v>
      </c>
      <c r="DQ189" cm="1">
        <f t="array" ref="DQ189:DU189">TRANSPOSE(_xlfn._xlws.SORT(_xlfn._xlws.FILTER(fertilizers[fertilizer_level],fertilizers[experiment_ID]=A189)))</f>
        <v>0</v>
      </c>
      <c r="DR189">
        <v>0</v>
      </c>
      <c r="DS189">
        <v>0</v>
      </c>
      <c r="DT189">
        <v>0</v>
      </c>
      <c r="DU189" t="str">
        <v/>
      </c>
    </row>
    <row r="190" spans="2:125" x14ac:dyDescent="0.25">
      <c r="B190" t="str" cm="1">
        <f t="array" ref="B190:F190">TRANSPOSE(_xlfn._xlws.SORT(_xlfn._xlws.FILTER(fertilizers[fertilizer_level]&amp;" | "&amp;fertilizers[fertilizer_level_name],fertilizers[experiment_ID]=A190)))</f>
        <v xml:space="preserve"> | </v>
      </c>
      <c r="C190" t="str">
        <v xml:space="preserve">0 | </v>
      </c>
      <c r="D190" t="str">
        <v xml:space="preserve">0 | </v>
      </c>
      <c r="E190" t="str">
        <v xml:space="preserve">0 | </v>
      </c>
      <c r="F190" t="str">
        <v xml:space="preserve">0 | </v>
      </c>
      <c r="DQ190" cm="1">
        <f t="array" ref="DQ190:DU190">TRANSPOSE(_xlfn._xlws.SORT(_xlfn._xlws.FILTER(fertilizers[fertilizer_level],fertilizers[experiment_ID]=A190)))</f>
        <v>0</v>
      </c>
      <c r="DR190">
        <v>0</v>
      </c>
      <c r="DS190">
        <v>0</v>
      </c>
      <c r="DT190">
        <v>0</v>
      </c>
      <c r="DU190" t="str">
        <v/>
      </c>
    </row>
    <row r="191" spans="2:125" x14ac:dyDescent="0.25">
      <c r="B191" t="str" cm="1">
        <f t="array" ref="B191:F191">TRANSPOSE(_xlfn._xlws.SORT(_xlfn._xlws.FILTER(fertilizers[fertilizer_level]&amp;" | "&amp;fertilizers[fertilizer_level_name],fertilizers[experiment_ID]=A191)))</f>
        <v xml:space="preserve"> | </v>
      </c>
      <c r="C191" t="str">
        <v xml:space="preserve">0 | </v>
      </c>
      <c r="D191" t="str">
        <v xml:space="preserve">0 | </v>
      </c>
      <c r="E191" t="str">
        <v xml:space="preserve">0 | </v>
      </c>
      <c r="F191" t="str">
        <v xml:space="preserve">0 | </v>
      </c>
      <c r="DQ191" cm="1">
        <f t="array" ref="DQ191:DU191">TRANSPOSE(_xlfn._xlws.SORT(_xlfn._xlws.FILTER(fertilizers[fertilizer_level],fertilizers[experiment_ID]=A191)))</f>
        <v>0</v>
      </c>
      <c r="DR191">
        <v>0</v>
      </c>
      <c r="DS191">
        <v>0</v>
      </c>
      <c r="DT191">
        <v>0</v>
      </c>
      <c r="DU191" t="str">
        <v/>
      </c>
    </row>
    <row r="192" spans="2:125" x14ac:dyDescent="0.25">
      <c r="B192" t="str" cm="1">
        <f t="array" ref="B192:F192">TRANSPOSE(_xlfn._xlws.SORT(_xlfn._xlws.FILTER(fertilizers[fertilizer_level]&amp;" | "&amp;fertilizers[fertilizer_level_name],fertilizers[experiment_ID]=A192)))</f>
        <v xml:space="preserve"> | </v>
      </c>
      <c r="C192" t="str">
        <v xml:space="preserve">0 | </v>
      </c>
      <c r="D192" t="str">
        <v xml:space="preserve">0 | </v>
      </c>
      <c r="E192" t="str">
        <v xml:space="preserve">0 | </v>
      </c>
      <c r="F192" t="str">
        <v xml:space="preserve">0 | </v>
      </c>
      <c r="DQ192" cm="1">
        <f t="array" ref="DQ192:DU192">TRANSPOSE(_xlfn._xlws.SORT(_xlfn._xlws.FILTER(fertilizers[fertilizer_level],fertilizers[experiment_ID]=A192)))</f>
        <v>0</v>
      </c>
      <c r="DR192">
        <v>0</v>
      </c>
      <c r="DS192">
        <v>0</v>
      </c>
      <c r="DT192">
        <v>0</v>
      </c>
      <c r="DU192" t="str">
        <v/>
      </c>
    </row>
    <row r="193" spans="2:125" x14ac:dyDescent="0.25">
      <c r="B193" t="str" cm="1">
        <f t="array" ref="B193:F193">TRANSPOSE(_xlfn._xlws.SORT(_xlfn._xlws.FILTER(fertilizers[fertilizer_level]&amp;" | "&amp;fertilizers[fertilizer_level_name],fertilizers[experiment_ID]=A193)))</f>
        <v xml:space="preserve"> | </v>
      </c>
      <c r="C193" t="str">
        <v xml:space="preserve">0 | </v>
      </c>
      <c r="D193" t="str">
        <v xml:space="preserve">0 | </v>
      </c>
      <c r="E193" t="str">
        <v xml:space="preserve">0 | </v>
      </c>
      <c r="F193" t="str">
        <v xml:space="preserve">0 | </v>
      </c>
      <c r="DQ193" cm="1">
        <f t="array" ref="DQ193:DU193">TRANSPOSE(_xlfn._xlws.SORT(_xlfn._xlws.FILTER(fertilizers[fertilizer_level],fertilizers[experiment_ID]=A193)))</f>
        <v>0</v>
      </c>
      <c r="DR193">
        <v>0</v>
      </c>
      <c r="DS193">
        <v>0</v>
      </c>
      <c r="DT193">
        <v>0</v>
      </c>
      <c r="DU193" t="str">
        <v/>
      </c>
    </row>
    <row r="194" spans="2:125" x14ac:dyDescent="0.25">
      <c r="B194" t="str" cm="1">
        <f t="array" ref="B194:F194">TRANSPOSE(_xlfn._xlws.SORT(_xlfn._xlws.FILTER(fertilizers[fertilizer_level]&amp;" | "&amp;fertilizers[fertilizer_level_name],fertilizers[experiment_ID]=A194)))</f>
        <v xml:space="preserve"> | </v>
      </c>
      <c r="C194" t="str">
        <v xml:space="preserve">0 | </v>
      </c>
      <c r="D194" t="str">
        <v xml:space="preserve">0 | </v>
      </c>
      <c r="E194" t="str">
        <v xml:space="preserve">0 | </v>
      </c>
      <c r="F194" t="str">
        <v xml:space="preserve">0 | </v>
      </c>
      <c r="DQ194" cm="1">
        <f t="array" ref="DQ194:DU194">TRANSPOSE(_xlfn._xlws.SORT(_xlfn._xlws.FILTER(fertilizers[fertilizer_level],fertilizers[experiment_ID]=A194)))</f>
        <v>0</v>
      </c>
      <c r="DR194">
        <v>0</v>
      </c>
      <c r="DS194">
        <v>0</v>
      </c>
      <c r="DT194">
        <v>0</v>
      </c>
      <c r="DU194" t="str">
        <v/>
      </c>
    </row>
    <row r="195" spans="2:125" x14ac:dyDescent="0.25">
      <c r="B195" t="str" cm="1">
        <f t="array" ref="B195:F195">TRANSPOSE(_xlfn._xlws.SORT(_xlfn._xlws.FILTER(fertilizers[fertilizer_level]&amp;" | "&amp;fertilizers[fertilizer_level_name],fertilizers[experiment_ID]=A195)))</f>
        <v xml:space="preserve"> | </v>
      </c>
      <c r="C195" t="str">
        <v xml:space="preserve">0 | </v>
      </c>
      <c r="D195" t="str">
        <v xml:space="preserve">0 | </v>
      </c>
      <c r="E195" t="str">
        <v xml:space="preserve">0 | </v>
      </c>
      <c r="F195" t="str">
        <v xml:space="preserve">0 | </v>
      </c>
      <c r="DQ195" cm="1">
        <f t="array" ref="DQ195:DU195">TRANSPOSE(_xlfn._xlws.SORT(_xlfn._xlws.FILTER(fertilizers[fertilizer_level],fertilizers[experiment_ID]=A195)))</f>
        <v>0</v>
      </c>
      <c r="DR195">
        <v>0</v>
      </c>
      <c r="DS195">
        <v>0</v>
      </c>
      <c r="DT195">
        <v>0</v>
      </c>
      <c r="DU195" t="str">
        <v/>
      </c>
    </row>
    <row r="196" spans="2:125" x14ac:dyDescent="0.25">
      <c r="B196" t="str" cm="1">
        <f t="array" ref="B196:F196">TRANSPOSE(_xlfn._xlws.SORT(_xlfn._xlws.FILTER(fertilizers[fertilizer_level]&amp;" | "&amp;fertilizers[fertilizer_level_name],fertilizers[experiment_ID]=A196)))</f>
        <v xml:space="preserve"> | </v>
      </c>
      <c r="C196" t="str">
        <v xml:space="preserve">0 | </v>
      </c>
      <c r="D196" t="str">
        <v xml:space="preserve">0 | </v>
      </c>
      <c r="E196" t="str">
        <v xml:space="preserve">0 | </v>
      </c>
      <c r="F196" t="str">
        <v xml:space="preserve">0 | </v>
      </c>
      <c r="DQ196" cm="1">
        <f t="array" ref="DQ196:DU196">TRANSPOSE(_xlfn._xlws.SORT(_xlfn._xlws.FILTER(fertilizers[fertilizer_level],fertilizers[experiment_ID]=A196)))</f>
        <v>0</v>
      </c>
      <c r="DR196">
        <v>0</v>
      </c>
      <c r="DS196">
        <v>0</v>
      </c>
      <c r="DT196">
        <v>0</v>
      </c>
      <c r="DU196" t="str">
        <v/>
      </c>
    </row>
    <row r="197" spans="2:125" x14ac:dyDescent="0.25">
      <c r="B197" t="str" cm="1">
        <f t="array" ref="B197:F197">TRANSPOSE(_xlfn._xlws.SORT(_xlfn._xlws.FILTER(fertilizers[fertilizer_level]&amp;" | "&amp;fertilizers[fertilizer_level_name],fertilizers[experiment_ID]=A197)))</f>
        <v xml:space="preserve"> | </v>
      </c>
      <c r="C197" t="str">
        <v xml:space="preserve">0 | </v>
      </c>
      <c r="D197" t="str">
        <v xml:space="preserve">0 | </v>
      </c>
      <c r="E197" t="str">
        <v xml:space="preserve">0 | </v>
      </c>
      <c r="F197" t="str">
        <v xml:space="preserve">0 | </v>
      </c>
      <c r="DQ197" cm="1">
        <f t="array" ref="DQ197:DU197">TRANSPOSE(_xlfn._xlws.SORT(_xlfn._xlws.FILTER(fertilizers[fertilizer_level],fertilizers[experiment_ID]=A197)))</f>
        <v>0</v>
      </c>
      <c r="DR197">
        <v>0</v>
      </c>
      <c r="DS197">
        <v>0</v>
      </c>
      <c r="DT197">
        <v>0</v>
      </c>
      <c r="DU197" t="str">
        <v/>
      </c>
    </row>
    <row r="198" spans="2:125" x14ac:dyDescent="0.25">
      <c r="B198" t="str" cm="1">
        <f t="array" ref="B198:F198">TRANSPOSE(_xlfn._xlws.SORT(_xlfn._xlws.FILTER(fertilizers[fertilizer_level]&amp;" | "&amp;fertilizers[fertilizer_level_name],fertilizers[experiment_ID]=A198)))</f>
        <v xml:space="preserve"> | </v>
      </c>
      <c r="C198" t="str">
        <v xml:space="preserve">0 | </v>
      </c>
      <c r="D198" t="str">
        <v xml:space="preserve">0 | </v>
      </c>
      <c r="E198" t="str">
        <v xml:space="preserve">0 | </v>
      </c>
      <c r="F198" t="str">
        <v xml:space="preserve">0 | </v>
      </c>
      <c r="DQ198" cm="1">
        <f t="array" ref="DQ198:DU198">TRANSPOSE(_xlfn._xlws.SORT(_xlfn._xlws.FILTER(fertilizers[fertilizer_level],fertilizers[experiment_ID]=A198)))</f>
        <v>0</v>
      </c>
      <c r="DR198">
        <v>0</v>
      </c>
      <c r="DS198">
        <v>0</v>
      </c>
      <c r="DT198">
        <v>0</v>
      </c>
      <c r="DU198" t="str">
        <v/>
      </c>
    </row>
    <row r="199" spans="2:125" x14ac:dyDescent="0.25">
      <c r="B199" t="str" cm="1">
        <f t="array" ref="B199:F199">TRANSPOSE(_xlfn._xlws.SORT(_xlfn._xlws.FILTER(fertilizers[fertilizer_level]&amp;" | "&amp;fertilizers[fertilizer_level_name],fertilizers[experiment_ID]=A199)))</f>
        <v xml:space="preserve"> | </v>
      </c>
      <c r="C199" t="str">
        <v xml:space="preserve">0 | </v>
      </c>
      <c r="D199" t="str">
        <v xml:space="preserve">0 | </v>
      </c>
      <c r="E199" t="str">
        <v xml:space="preserve">0 | </v>
      </c>
      <c r="F199" t="str">
        <v xml:space="preserve">0 | </v>
      </c>
      <c r="DQ199" cm="1">
        <f t="array" ref="DQ199:DU199">TRANSPOSE(_xlfn._xlws.SORT(_xlfn._xlws.FILTER(fertilizers[fertilizer_level],fertilizers[experiment_ID]=A199)))</f>
        <v>0</v>
      </c>
      <c r="DR199">
        <v>0</v>
      </c>
      <c r="DS199">
        <v>0</v>
      </c>
      <c r="DT199">
        <v>0</v>
      </c>
      <c r="DU199" t="str">
        <v/>
      </c>
    </row>
    <row r="200" spans="2:125" x14ac:dyDescent="0.25">
      <c r="B200" t="str" cm="1">
        <f t="array" ref="B200:F200">TRANSPOSE(_xlfn._xlws.SORT(_xlfn._xlws.FILTER(fertilizers[fertilizer_level]&amp;" | "&amp;fertilizers[fertilizer_level_name],fertilizers[experiment_ID]=A200)))</f>
        <v xml:space="preserve"> | </v>
      </c>
      <c r="C200" t="str">
        <v xml:space="preserve">0 | </v>
      </c>
      <c r="D200" t="str">
        <v xml:space="preserve">0 | </v>
      </c>
      <c r="E200" t="str">
        <v xml:space="preserve">0 | </v>
      </c>
      <c r="F200" t="str">
        <v xml:space="preserve">0 | </v>
      </c>
      <c r="DQ200" cm="1">
        <f t="array" ref="DQ200:DU200">TRANSPOSE(_xlfn._xlws.SORT(_xlfn._xlws.FILTER(fertilizers[fertilizer_level],fertilizers[experiment_ID]=A200)))</f>
        <v>0</v>
      </c>
      <c r="DR200">
        <v>0</v>
      </c>
      <c r="DS200">
        <v>0</v>
      </c>
      <c r="DT200">
        <v>0</v>
      </c>
      <c r="DU200" t="str">
        <v/>
      </c>
    </row>
    <row r="201" spans="2:125" x14ac:dyDescent="0.25">
      <c r="B201" t="str" cm="1">
        <f t="array" ref="B201:F201">TRANSPOSE(_xlfn._xlws.SORT(_xlfn._xlws.FILTER(fertilizers[fertilizer_level]&amp;" | "&amp;fertilizers[fertilizer_level_name],fertilizers[experiment_ID]=A201)))</f>
        <v xml:space="preserve"> | </v>
      </c>
      <c r="C201" t="str">
        <v xml:space="preserve">0 | </v>
      </c>
      <c r="D201" t="str">
        <v xml:space="preserve">0 | </v>
      </c>
      <c r="E201" t="str">
        <v xml:space="preserve">0 | </v>
      </c>
      <c r="F201" t="str">
        <v xml:space="preserve">0 | </v>
      </c>
      <c r="DQ201" cm="1">
        <f t="array" ref="DQ201:DU201">TRANSPOSE(_xlfn._xlws.SORT(_xlfn._xlws.FILTER(fertilizers[fertilizer_level],fertilizers[experiment_ID]=A201)))</f>
        <v>0</v>
      </c>
      <c r="DR201">
        <v>0</v>
      </c>
      <c r="DS201">
        <v>0</v>
      </c>
      <c r="DT201">
        <v>0</v>
      </c>
      <c r="DU201" t="str">
        <v/>
      </c>
    </row>
    <row r="202" spans="2:125" x14ac:dyDescent="0.25">
      <c r="B202" t="str" cm="1">
        <f t="array" ref="B202:F202">TRANSPOSE(_xlfn._xlws.SORT(_xlfn._xlws.FILTER(fertilizers[fertilizer_level]&amp;" | "&amp;fertilizers[fertilizer_level_name],fertilizers[experiment_ID]=A202)))</f>
        <v xml:space="preserve"> | </v>
      </c>
      <c r="C202" t="str">
        <v xml:space="preserve">0 | </v>
      </c>
      <c r="D202" t="str">
        <v xml:space="preserve">0 | </v>
      </c>
      <c r="E202" t="str">
        <v xml:space="preserve">0 | </v>
      </c>
      <c r="F202" t="str">
        <v xml:space="preserve">0 | </v>
      </c>
      <c r="DQ202" cm="1">
        <f t="array" ref="DQ202:DU202">TRANSPOSE(_xlfn._xlws.SORT(_xlfn._xlws.FILTER(fertilizers[fertilizer_level],fertilizers[experiment_ID]=A202)))</f>
        <v>0</v>
      </c>
      <c r="DR202">
        <v>0</v>
      </c>
      <c r="DS202">
        <v>0</v>
      </c>
      <c r="DT202">
        <v>0</v>
      </c>
      <c r="DU202" t="str">
        <v/>
      </c>
    </row>
    <row r="203" spans="2:125" x14ac:dyDescent="0.25">
      <c r="B203" t="str" cm="1">
        <f t="array" ref="B203:F203">TRANSPOSE(_xlfn._xlws.SORT(_xlfn._xlws.FILTER(fertilizers[fertilizer_level]&amp;" | "&amp;fertilizers[fertilizer_level_name],fertilizers[experiment_ID]=A203)))</f>
        <v xml:space="preserve"> | </v>
      </c>
      <c r="C203" t="str">
        <v xml:space="preserve">0 | </v>
      </c>
      <c r="D203" t="str">
        <v xml:space="preserve">0 | </v>
      </c>
      <c r="E203" t="str">
        <v xml:space="preserve">0 | </v>
      </c>
      <c r="F203" t="str">
        <v xml:space="preserve">0 | </v>
      </c>
      <c r="DQ203" cm="1">
        <f t="array" ref="DQ203:DU203">TRANSPOSE(_xlfn._xlws.SORT(_xlfn._xlws.FILTER(fertilizers[fertilizer_level],fertilizers[experiment_ID]=A203)))</f>
        <v>0</v>
      </c>
      <c r="DR203">
        <v>0</v>
      </c>
      <c r="DS203">
        <v>0</v>
      </c>
      <c r="DT203">
        <v>0</v>
      </c>
      <c r="DU203" t="str">
        <v/>
      </c>
    </row>
    <row r="204" spans="2:125" x14ac:dyDescent="0.25">
      <c r="B204" t="str" cm="1">
        <f t="array" ref="B204:F204">TRANSPOSE(_xlfn._xlws.SORT(_xlfn._xlws.FILTER(fertilizers[fertilizer_level]&amp;" | "&amp;fertilizers[fertilizer_level_name],fertilizers[experiment_ID]=A204)))</f>
        <v xml:space="preserve"> | </v>
      </c>
      <c r="C204" t="str">
        <v xml:space="preserve">0 | </v>
      </c>
      <c r="D204" t="str">
        <v xml:space="preserve">0 | </v>
      </c>
      <c r="E204" t="str">
        <v xml:space="preserve">0 | </v>
      </c>
      <c r="F204" t="str">
        <v xml:space="preserve">0 | </v>
      </c>
      <c r="DQ204" cm="1">
        <f t="array" ref="DQ204:DU204">TRANSPOSE(_xlfn._xlws.SORT(_xlfn._xlws.FILTER(fertilizers[fertilizer_level],fertilizers[experiment_ID]=A204)))</f>
        <v>0</v>
      </c>
      <c r="DR204">
        <v>0</v>
      </c>
      <c r="DS204">
        <v>0</v>
      </c>
      <c r="DT204">
        <v>0</v>
      </c>
      <c r="DU204" t="str">
        <v/>
      </c>
    </row>
    <row r="205" spans="2:125" x14ac:dyDescent="0.25">
      <c r="B205" t="str" cm="1">
        <f t="array" ref="B205:F205">TRANSPOSE(_xlfn._xlws.SORT(_xlfn._xlws.FILTER(fertilizers[fertilizer_level]&amp;" | "&amp;fertilizers[fertilizer_level_name],fertilizers[experiment_ID]=A205)))</f>
        <v xml:space="preserve"> | </v>
      </c>
      <c r="C205" t="str">
        <v xml:space="preserve">0 | </v>
      </c>
      <c r="D205" t="str">
        <v xml:space="preserve">0 | </v>
      </c>
      <c r="E205" t="str">
        <v xml:space="preserve">0 | </v>
      </c>
      <c r="F205" t="str">
        <v xml:space="preserve">0 | </v>
      </c>
      <c r="DQ205" cm="1">
        <f t="array" ref="DQ205:DU205">TRANSPOSE(_xlfn._xlws.SORT(_xlfn._xlws.FILTER(fertilizers[fertilizer_level],fertilizers[experiment_ID]=A205)))</f>
        <v>0</v>
      </c>
      <c r="DR205">
        <v>0</v>
      </c>
      <c r="DS205">
        <v>0</v>
      </c>
      <c r="DT205">
        <v>0</v>
      </c>
      <c r="DU205" t="str">
        <v/>
      </c>
    </row>
    <row r="206" spans="2:125" x14ac:dyDescent="0.25">
      <c r="B206" t="str" cm="1">
        <f t="array" ref="B206:F206">TRANSPOSE(_xlfn._xlws.SORT(_xlfn._xlws.FILTER(fertilizers[fertilizer_level]&amp;" | "&amp;fertilizers[fertilizer_level_name],fertilizers[experiment_ID]=A206)))</f>
        <v xml:space="preserve"> | </v>
      </c>
      <c r="C206" t="str">
        <v xml:space="preserve">0 | </v>
      </c>
      <c r="D206" t="str">
        <v xml:space="preserve">0 | </v>
      </c>
      <c r="E206" t="str">
        <v xml:space="preserve">0 | </v>
      </c>
      <c r="F206" t="str">
        <v xml:space="preserve">0 | </v>
      </c>
      <c r="DQ206" cm="1">
        <f t="array" ref="DQ206:DU206">TRANSPOSE(_xlfn._xlws.SORT(_xlfn._xlws.FILTER(fertilizers[fertilizer_level],fertilizers[experiment_ID]=A206)))</f>
        <v>0</v>
      </c>
      <c r="DR206">
        <v>0</v>
      </c>
      <c r="DS206">
        <v>0</v>
      </c>
      <c r="DT206">
        <v>0</v>
      </c>
      <c r="DU206" t="str">
        <v/>
      </c>
    </row>
    <row r="207" spans="2:125" x14ac:dyDescent="0.25">
      <c r="B207" t="str" cm="1">
        <f t="array" ref="B207:F207">TRANSPOSE(_xlfn._xlws.SORT(_xlfn._xlws.FILTER(fertilizers[fertilizer_level]&amp;" | "&amp;fertilizers[fertilizer_level_name],fertilizers[experiment_ID]=A207)))</f>
        <v xml:space="preserve"> | </v>
      </c>
      <c r="C207" t="str">
        <v xml:space="preserve">0 | </v>
      </c>
      <c r="D207" t="str">
        <v xml:space="preserve">0 | </v>
      </c>
      <c r="E207" t="str">
        <v xml:space="preserve">0 | </v>
      </c>
      <c r="F207" t="str">
        <v xml:space="preserve">0 | </v>
      </c>
      <c r="DQ207" cm="1">
        <f t="array" ref="DQ207:DU207">TRANSPOSE(_xlfn._xlws.SORT(_xlfn._xlws.FILTER(fertilizers[fertilizer_level],fertilizers[experiment_ID]=A207)))</f>
        <v>0</v>
      </c>
      <c r="DR207">
        <v>0</v>
      </c>
      <c r="DS207">
        <v>0</v>
      </c>
      <c r="DT207">
        <v>0</v>
      </c>
      <c r="DU207" t="str">
        <v/>
      </c>
    </row>
    <row r="208" spans="2:125" x14ac:dyDescent="0.25">
      <c r="B208" t="str" cm="1">
        <f t="array" ref="B208:F208">TRANSPOSE(_xlfn._xlws.SORT(_xlfn._xlws.FILTER(fertilizers[fertilizer_level]&amp;" | "&amp;fertilizers[fertilizer_level_name],fertilizers[experiment_ID]=A208)))</f>
        <v xml:space="preserve"> | </v>
      </c>
      <c r="C208" t="str">
        <v xml:space="preserve">0 | </v>
      </c>
      <c r="D208" t="str">
        <v xml:space="preserve">0 | </v>
      </c>
      <c r="E208" t="str">
        <v xml:space="preserve">0 | </v>
      </c>
      <c r="F208" t="str">
        <v xml:space="preserve">0 | </v>
      </c>
      <c r="DQ208" cm="1">
        <f t="array" ref="DQ208:DU208">TRANSPOSE(_xlfn._xlws.SORT(_xlfn._xlws.FILTER(fertilizers[fertilizer_level],fertilizers[experiment_ID]=A208)))</f>
        <v>0</v>
      </c>
      <c r="DR208">
        <v>0</v>
      </c>
      <c r="DS208">
        <v>0</v>
      </c>
      <c r="DT208">
        <v>0</v>
      </c>
      <c r="DU208" t="str">
        <v/>
      </c>
    </row>
    <row r="209" spans="2:125" x14ac:dyDescent="0.25">
      <c r="B209" t="str" cm="1">
        <f t="array" ref="B209:F209">TRANSPOSE(_xlfn._xlws.SORT(_xlfn._xlws.FILTER(fertilizers[fertilizer_level]&amp;" | "&amp;fertilizers[fertilizer_level_name],fertilizers[experiment_ID]=A209)))</f>
        <v xml:space="preserve"> | </v>
      </c>
      <c r="C209" t="str">
        <v xml:space="preserve">0 | </v>
      </c>
      <c r="D209" t="str">
        <v xml:space="preserve">0 | </v>
      </c>
      <c r="E209" t="str">
        <v xml:space="preserve">0 | </v>
      </c>
      <c r="F209" t="str">
        <v xml:space="preserve">0 | </v>
      </c>
      <c r="DQ209" cm="1">
        <f t="array" ref="DQ209:DU209">TRANSPOSE(_xlfn._xlws.SORT(_xlfn._xlws.FILTER(fertilizers[fertilizer_level],fertilizers[experiment_ID]=A209)))</f>
        <v>0</v>
      </c>
      <c r="DR209">
        <v>0</v>
      </c>
      <c r="DS209">
        <v>0</v>
      </c>
      <c r="DT209">
        <v>0</v>
      </c>
      <c r="DU209" t="str">
        <v/>
      </c>
    </row>
    <row r="210" spans="2:125" x14ac:dyDescent="0.25">
      <c r="B210" t="str" cm="1">
        <f t="array" ref="B210:F210">TRANSPOSE(_xlfn._xlws.SORT(_xlfn._xlws.FILTER(fertilizers[fertilizer_level]&amp;" | "&amp;fertilizers[fertilizer_level_name],fertilizers[experiment_ID]=A210)))</f>
        <v xml:space="preserve"> | </v>
      </c>
      <c r="C210" t="str">
        <v xml:space="preserve">0 | </v>
      </c>
      <c r="D210" t="str">
        <v xml:space="preserve">0 | </v>
      </c>
      <c r="E210" t="str">
        <v xml:space="preserve">0 | </v>
      </c>
      <c r="F210" t="str">
        <v xml:space="preserve">0 | </v>
      </c>
      <c r="DQ210" cm="1">
        <f t="array" ref="DQ210:DU210">TRANSPOSE(_xlfn._xlws.SORT(_xlfn._xlws.FILTER(fertilizers[fertilizer_level],fertilizers[experiment_ID]=A210)))</f>
        <v>0</v>
      </c>
      <c r="DR210">
        <v>0</v>
      </c>
      <c r="DS210">
        <v>0</v>
      </c>
      <c r="DT210">
        <v>0</v>
      </c>
      <c r="DU210" t="str">
        <v/>
      </c>
    </row>
    <row r="211" spans="2:125" x14ac:dyDescent="0.25">
      <c r="B211" t="str" cm="1">
        <f t="array" ref="B211:F211">TRANSPOSE(_xlfn._xlws.SORT(_xlfn._xlws.FILTER(fertilizers[fertilizer_level]&amp;" | "&amp;fertilizers[fertilizer_level_name],fertilizers[experiment_ID]=A211)))</f>
        <v xml:space="preserve"> | </v>
      </c>
      <c r="C211" t="str">
        <v xml:space="preserve">0 | </v>
      </c>
      <c r="D211" t="str">
        <v xml:space="preserve">0 | </v>
      </c>
      <c r="E211" t="str">
        <v xml:space="preserve">0 | </v>
      </c>
      <c r="F211" t="str">
        <v xml:space="preserve">0 | </v>
      </c>
      <c r="DQ211" cm="1">
        <f t="array" ref="DQ211:DU211">TRANSPOSE(_xlfn._xlws.SORT(_xlfn._xlws.FILTER(fertilizers[fertilizer_level],fertilizers[experiment_ID]=A211)))</f>
        <v>0</v>
      </c>
      <c r="DR211">
        <v>0</v>
      </c>
      <c r="DS211">
        <v>0</v>
      </c>
      <c r="DT211">
        <v>0</v>
      </c>
      <c r="DU211" t="str">
        <v/>
      </c>
    </row>
    <row r="212" spans="2:125" x14ac:dyDescent="0.25">
      <c r="B212" t="str" cm="1">
        <f t="array" ref="B212:F212">TRANSPOSE(_xlfn._xlws.SORT(_xlfn._xlws.FILTER(fertilizers[fertilizer_level]&amp;" | "&amp;fertilizers[fertilizer_level_name],fertilizers[experiment_ID]=A212)))</f>
        <v xml:space="preserve"> | </v>
      </c>
      <c r="C212" t="str">
        <v xml:space="preserve">0 | </v>
      </c>
      <c r="D212" t="str">
        <v xml:space="preserve">0 | </v>
      </c>
      <c r="E212" t="str">
        <v xml:space="preserve">0 | </v>
      </c>
      <c r="F212" t="str">
        <v xml:space="preserve">0 | </v>
      </c>
      <c r="DQ212" cm="1">
        <f t="array" ref="DQ212:DU212">TRANSPOSE(_xlfn._xlws.SORT(_xlfn._xlws.FILTER(fertilizers[fertilizer_level],fertilizers[experiment_ID]=A212)))</f>
        <v>0</v>
      </c>
      <c r="DR212">
        <v>0</v>
      </c>
      <c r="DS212">
        <v>0</v>
      </c>
      <c r="DT212">
        <v>0</v>
      </c>
      <c r="DU212" t="str">
        <v/>
      </c>
    </row>
    <row r="213" spans="2:125" x14ac:dyDescent="0.25">
      <c r="B213" t="str" cm="1">
        <f t="array" ref="B213:F213">TRANSPOSE(_xlfn._xlws.SORT(_xlfn._xlws.FILTER(fertilizers[fertilizer_level]&amp;" | "&amp;fertilizers[fertilizer_level_name],fertilizers[experiment_ID]=A213)))</f>
        <v xml:space="preserve"> | </v>
      </c>
      <c r="C213" t="str">
        <v xml:space="preserve">0 | </v>
      </c>
      <c r="D213" t="str">
        <v xml:space="preserve">0 | </v>
      </c>
      <c r="E213" t="str">
        <v xml:space="preserve">0 | </v>
      </c>
      <c r="F213" t="str">
        <v xml:space="preserve">0 | </v>
      </c>
      <c r="DQ213" cm="1">
        <f t="array" ref="DQ213:DU213">TRANSPOSE(_xlfn._xlws.SORT(_xlfn._xlws.FILTER(fertilizers[fertilizer_level],fertilizers[experiment_ID]=A213)))</f>
        <v>0</v>
      </c>
      <c r="DR213">
        <v>0</v>
      </c>
      <c r="DS213">
        <v>0</v>
      </c>
      <c r="DT213">
        <v>0</v>
      </c>
      <c r="DU213" t="str">
        <v/>
      </c>
    </row>
    <row r="214" spans="2:125" x14ac:dyDescent="0.25">
      <c r="B214" t="str" cm="1">
        <f t="array" ref="B214:F214">TRANSPOSE(_xlfn._xlws.SORT(_xlfn._xlws.FILTER(fertilizers[fertilizer_level]&amp;" | "&amp;fertilizers[fertilizer_level_name],fertilizers[experiment_ID]=A214)))</f>
        <v xml:space="preserve"> | </v>
      </c>
      <c r="C214" t="str">
        <v xml:space="preserve">0 | </v>
      </c>
      <c r="D214" t="str">
        <v xml:space="preserve">0 | </v>
      </c>
      <c r="E214" t="str">
        <v xml:space="preserve">0 | </v>
      </c>
      <c r="F214" t="str">
        <v xml:space="preserve">0 | </v>
      </c>
      <c r="DQ214" cm="1">
        <f t="array" ref="DQ214:DU214">TRANSPOSE(_xlfn._xlws.SORT(_xlfn._xlws.FILTER(fertilizers[fertilizer_level],fertilizers[experiment_ID]=A214)))</f>
        <v>0</v>
      </c>
      <c r="DR214">
        <v>0</v>
      </c>
      <c r="DS214">
        <v>0</v>
      </c>
      <c r="DT214">
        <v>0</v>
      </c>
      <c r="DU214" t="str">
        <v/>
      </c>
    </row>
    <row r="215" spans="2:125" x14ac:dyDescent="0.25">
      <c r="B215" t="str" cm="1">
        <f t="array" ref="B215:F215">TRANSPOSE(_xlfn._xlws.SORT(_xlfn._xlws.FILTER(fertilizers[fertilizer_level]&amp;" | "&amp;fertilizers[fertilizer_level_name],fertilizers[experiment_ID]=A215)))</f>
        <v xml:space="preserve"> | </v>
      </c>
      <c r="C215" t="str">
        <v xml:space="preserve">0 | </v>
      </c>
      <c r="D215" t="str">
        <v xml:space="preserve">0 | </v>
      </c>
      <c r="E215" t="str">
        <v xml:space="preserve">0 | </v>
      </c>
      <c r="F215" t="str">
        <v xml:space="preserve">0 | </v>
      </c>
      <c r="DQ215" cm="1">
        <f t="array" ref="DQ215:DU215">TRANSPOSE(_xlfn._xlws.SORT(_xlfn._xlws.FILTER(fertilizers[fertilizer_level],fertilizers[experiment_ID]=A215)))</f>
        <v>0</v>
      </c>
      <c r="DR215">
        <v>0</v>
      </c>
      <c r="DS215">
        <v>0</v>
      </c>
      <c r="DT215">
        <v>0</v>
      </c>
      <c r="DU215" t="str">
        <v/>
      </c>
    </row>
    <row r="216" spans="2:125" x14ac:dyDescent="0.25">
      <c r="B216" t="str" cm="1">
        <f t="array" ref="B216:F216">TRANSPOSE(_xlfn._xlws.SORT(_xlfn._xlws.FILTER(fertilizers[fertilizer_level]&amp;" | "&amp;fertilizers[fertilizer_level_name],fertilizers[experiment_ID]=A216)))</f>
        <v xml:space="preserve"> | </v>
      </c>
      <c r="C216" t="str">
        <v xml:space="preserve">0 | </v>
      </c>
      <c r="D216" t="str">
        <v xml:space="preserve">0 | </v>
      </c>
      <c r="E216" t="str">
        <v xml:space="preserve">0 | </v>
      </c>
      <c r="F216" t="str">
        <v xml:space="preserve">0 | </v>
      </c>
      <c r="DQ216" cm="1">
        <f t="array" ref="DQ216:DU216">TRANSPOSE(_xlfn._xlws.SORT(_xlfn._xlws.FILTER(fertilizers[fertilizer_level],fertilizers[experiment_ID]=A216)))</f>
        <v>0</v>
      </c>
      <c r="DR216">
        <v>0</v>
      </c>
      <c r="DS216">
        <v>0</v>
      </c>
      <c r="DT216">
        <v>0</v>
      </c>
      <c r="DU216" t="str">
        <v/>
      </c>
    </row>
    <row r="217" spans="2:125" x14ac:dyDescent="0.25">
      <c r="B217" t="str" cm="1">
        <f t="array" ref="B217:F217">TRANSPOSE(_xlfn._xlws.SORT(_xlfn._xlws.FILTER(fertilizers[fertilizer_level]&amp;" | "&amp;fertilizers[fertilizer_level_name],fertilizers[experiment_ID]=A217)))</f>
        <v xml:space="preserve"> | </v>
      </c>
      <c r="C217" t="str">
        <v xml:space="preserve">0 | </v>
      </c>
      <c r="D217" t="str">
        <v xml:space="preserve">0 | </v>
      </c>
      <c r="E217" t="str">
        <v xml:space="preserve">0 | </v>
      </c>
      <c r="F217" t="str">
        <v xml:space="preserve">0 | </v>
      </c>
      <c r="DQ217" cm="1">
        <f t="array" ref="DQ217:DU217">TRANSPOSE(_xlfn._xlws.SORT(_xlfn._xlws.FILTER(fertilizers[fertilizer_level],fertilizers[experiment_ID]=A217)))</f>
        <v>0</v>
      </c>
      <c r="DR217">
        <v>0</v>
      </c>
      <c r="DS217">
        <v>0</v>
      </c>
      <c r="DT217">
        <v>0</v>
      </c>
      <c r="DU217" t="str">
        <v/>
      </c>
    </row>
    <row r="218" spans="2:125" x14ac:dyDescent="0.25">
      <c r="B218" t="str" cm="1">
        <f t="array" ref="B218:F218">TRANSPOSE(_xlfn._xlws.SORT(_xlfn._xlws.FILTER(fertilizers[fertilizer_level]&amp;" | "&amp;fertilizers[fertilizer_level_name],fertilizers[experiment_ID]=A218)))</f>
        <v xml:space="preserve"> | </v>
      </c>
      <c r="C218" t="str">
        <v xml:space="preserve">0 | </v>
      </c>
      <c r="D218" t="str">
        <v xml:space="preserve">0 | </v>
      </c>
      <c r="E218" t="str">
        <v xml:space="preserve">0 | </v>
      </c>
      <c r="F218" t="str">
        <v xml:space="preserve">0 | </v>
      </c>
      <c r="DQ218" cm="1">
        <f t="array" ref="DQ218:DU218">TRANSPOSE(_xlfn._xlws.SORT(_xlfn._xlws.FILTER(fertilizers[fertilizer_level],fertilizers[experiment_ID]=A218)))</f>
        <v>0</v>
      </c>
      <c r="DR218">
        <v>0</v>
      </c>
      <c r="DS218">
        <v>0</v>
      </c>
      <c r="DT218">
        <v>0</v>
      </c>
      <c r="DU218" t="str">
        <v/>
      </c>
    </row>
    <row r="219" spans="2:125" x14ac:dyDescent="0.25">
      <c r="B219" t="str" cm="1">
        <f t="array" ref="B219:F219">TRANSPOSE(_xlfn._xlws.SORT(_xlfn._xlws.FILTER(fertilizers[fertilizer_level]&amp;" | "&amp;fertilizers[fertilizer_level_name],fertilizers[experiment_ID]=A219)))</f>
        <v xml:space="preserve"> | </v>
      </c>
      <c r="C219" t="str">
        <v xml:space="preserve">0 | </v>
      </c>
      <c r="D219" t="str">
        <v xml:space="preserve">0 | </v>
      </c>
      <c r="E219" t="str">
        <v xml:space="preserve">0 | </v>
      </c>
      <c r="F219" t="str">
        <v xml:space="preserve">0 | </v>
      </c>
      <c r="DQ219" cm="1">
        <f t="array" ref="DQ219:DU219">TRANSPOSE(_xlfn._xlws.SORT(_xlfn._xlws.FILTER(fertilizers[fertilizer_level],fertilizers[experiment_ID]=A219)))</f>
        <v>0</v>
      </c>
      <c r="DR219">
        <v>0</v>
      </c>
      <c r="DS219">
        <v>0</v>
      </c>
      <c r="DT219">
        <v>0</v>
      </c>
      <c r="DU219" t="str">
        <v/>
      </c>
    </row>
    <row r="220" spans="2:125" x14ac:dyDescent="0.25">
      <c r="B220" t="str" cm="1">
        <f t="array" ref="B220:F220">TRANSPOSE(_xlfn._xlws.SORT(_xlfn._xlws.FILTER(fertilizers[fertilizer_level]&amp;" | "&amp;fertilizers[fertilizer_level_name],fertilizers[experiment_ID]=A220)))</f>
        <v xml:space="preserve"> | </v>
      </c>
      <c r="C220" t="str">
        <v xml:space="preserve">0 | </v>
      </c>
      <c r="D220" t="str">
        <v xml:space="preserve">0 | </v>
      </c>
      <c r="E220" t="str">
        <v xml:space="preserve">0 | </v>
      </c>
      <c r="F220" t="str">
        <v xml:space="preserve">0 | </v>
      </c>
      <c r="DQ220" cm="1">
        <f t="array" ref="DQ220:DU220">TRANSPOSE(_xlfn._xlws.SORT(_xlfn._xlws.FILTER(fertilizers[fertilizer_level],fertilizers[experiment_ID]=A220)))</f>
        <v>0</v>
      </c>
      <c r="DR220">
        <v>0</v>
      </c>
      <c r="DS220">
        <v>0</v>
      </c>
      <c r="DT220">
        <v>0</v>
      </c>
      <c r="DU220" t="str">
        <v/>
      </c>
    </row>
    <row r="221" spans="2:125" x14ac:dyDescent="0.25">
      <c r="B221" t="str" cm="1">
        <f t="array" ref="B221:F221">TRANSPOSE(_xlfn._xlws.SORT(_xlfn._xlws.FILTER(fertilizers[fertilizer_level]&amp;" | "&amp;fertilizers[fertilizer_level_name],fertilizers[experiment_ID]=A221)))</f>
        <v xml:space="preserve"> | </v>
      </c>
      <c r="C221" t="str">
        <v xml:space="preserve">0 | </v>
      </c>
      <c r="D221" t="str">
        <v xml:space="preserve">0 | </v>
      </c>
      <c r="E221" t="str">
        <v xml:space="preserve">0 | </v>
      </c>
      <c r="F221" t="str">
        <v xml:space="preserve">0 | </v>
      </c>
      <c r="DQ221" cm="1">
        <f t="array" ref="DQ221:DU221">TRANSPOSE(_xlfn._xlws.SORT(_xlfn._xlws.FILTER(fertilizers[fertilizer_level],fertilizers[experiment_ID]=A221)))</f>
        <v>0</v>
      </c>
      <c r="DR221">
        <v>0</v>
      </c>
      <c r="DS221">
        <v>0</v>
      </c>
      <c r="DT221">
        <v>0</v>
      </c>
      <c r="DU221" t="str">
        <v/>
      </c>
    </row>
    <row r="222" spans="2:125" x14ac:dyDescent="0.25">
      <c r="B222" t="str" cm="1">
        <f t="array" ref="B222:F222">TRANSPOSE(_xlfn._xlws.SORT(_xlfn._xlws.FILTER(fertilizers[fertilizer_level]&amp;" | "&amp;fertilizers[fertilizer_level_name],fertilizers[experiment_ID]=A222)))</f>
        <v xml:space="preserve"> | </v>
      </c>
      <c r="C222" t="str">
        <v xml:space="preserve">0 | </v>
      </c>
      <c r="D222" t="str">
        <v xml:space="preserve">0 | </v>
      </c>
      <c r="E222" t="str">
        <v xml:space="preserve">0 | </v>
      </c>
      <c r="F222" t="str">
        <v xml:space="preserve">0 | </v>
      </c>
      <c r="DQ222" cm="1">
        <f t="array" ref="DQ222:DU222">TRANSPOSE(_xlfn._xlws.SORT(_xlfn._xlws.FILTER(fertilizers[fertilizer_level],fertilizers[experiment_ID]=A222)))</f>
        <v>0</v>
      </c>
      <c r="DR222">
        <v>0</v>
      </c>
      <c r="DS222">
        <v>0</v>
      </c>
      <c r="DT222">
        <v>0</v>
      </c>
      <c r="DU222" t="str">
        <v/>
      </c>
    </row>
    <row r="223" spans="2:125" x14ac:dyDescent="0.25">
      <c r="B223" t="str" cm="1">
        <f t="array" ref="B223:F223">TRANSPOSE(_xlfn._xlws.SORT(_xlfn._xlws.FILTER(fertilizers[fertilizer_level]&amp;" | "&amp;fertilizers[fertilizer_level_name],fertilizers[experiment_ID]=A223)))</f>
        <v xml:space="preserve"> | </v>
      </c>
      <c r="C223" t="str">
        <v xml:space="preserve">0 | </v>
      </c>
      <c r="D223" t="str">
        <v xml:space="preserve">0 | </v>
      </c>
      <c r="E223" t="str">
        <v xml:space="preserve">0 | </v>
      </c>
      <c r="F223" t="str">
        <v xml:space="preserve">0 | </v>
      </c>
      <c r="DQ223" cm="1">
        <f t="array" ref="DQ223:DU223">TRANSPOSE(_xlfn._xlws.SORT(_xlfn._xlws.FILTER(fertilizers[fertilizer_level],fertilizers[experiment_ID]=A223)))</f>
        <v>0</v>
      </c>
      <c r="DR223">
        <v>0</v>
      </c>
      <c r="DS223">
        <v>0</v>
      </c>
      <c r="DT223">
        <v>0</v>
      </c>
      <c r="DU223" t="str">
        <v/>
      </c>
    </row>
    <row r="224" spans="2:125" x14ac:dyDescent="0.25">
      <c r="B224" t="str" cm="1">
        <f t="array" ref="B224:F224">TRANSPOSE(_xlfn._xlws.SORT(_xlfn._xlws.FILTER(fertilizers[fertilizer_level]&amp;" | "&amp;fertilizers[fertilizer_level_name],fertilizers[experiment_ID]=A224)))</f>
        <v xml:space="preserve"> | </v>
      </c>
      <c r="C224" t="str">
        <v xml:space="preserve">0 | </v>
      </c>
      <c r="D224" t="str">
        <v xml:space="preserve">0 | </v>
      </c>
      <c r="E224" t="str">
        <v xml:space="preserve">0 | </v>
      </c>
      <c r="F224" t="str">
        <v xml:space="preserve">0 | </v>
      </c>
      <c r="DQ224" cm="1">
        <f t="array" ref="DQ224:DU224">TRANSPOSE(_xlfn._xlws.SORT(_xlfn._xlws.FILTER(fertilizers[fertilizer_level],fertilizers[experiment_ID]=A224)))</f>
        <v>0</v>
      </c>
      <c r="DR224">
        <v>0</v>
      </c>
      <c r="DS224">
        <v>0</v>
      </c>
      <c r="DT224">
        <v>0</v>
      </c>
      <c r="DU224" t="str">
        <v/>
      </c>
    </row>
    <row r="225" spans="2:125" x14ac:dyDescent="0.25">
      <c r="B225" t="str" cm="1">
        <f t="array" ref="B225:F225">TRANSPOSE(_xlfn._xlws.SORT(_xlfn._xlws.FILTER(fertilizers[fertilizer_level]&amp;" | "&amp;fertilizers[fertilizer_level_name],fertilizers[experiment_ID]=A225)))</f>
        <v xml:space="preserve"> | </v>
      </c>
      <c r="C225" t="str">
        <v xml:space="preserve">0 | </v>
      </c>
      <c r="D225" t="str">
        <v xml:space="preserve">0 | </v>
      </c>
      <c r="E225" t="str">
        <v xml:space="preserve">0 | </v>
      </c>
      <c r="F225" t="str">
        <v xml:space="preserve">0 | </v>
      </c>
      <c r="DQ225" cm="1">
        <f t="array" ref="DQ225:DU225">TRANSPOSE(_xlfn._xlws.SORT(_xlfn._xlws.FILTER(fertilizers[fertilizer_level],fertilizers[experiment_ID]=A225)))</f>
        <v>0</v>
      </c>
      <c r="DR225">
        <v>0</v>
      </c>
      <c r="DS225">
        <v>0</v>
      </c>
      <c r="DT225">
        <v>0</v>
      </c>
      <c r="DU225" t="str">
        <v/>
      </c>
    </row>
    <row r="226" spans="2:125" x14ac:dyDescent="0.25">
      <c r="B226" t="str" cm="1">
        <f t="array" ref="B226:F226">TRANSPOSE(_xlfn._xlws.SORT(_xlfn._xlws.FILTER(fertilizers[fertilizer_level]&amp;" | "&amp;fertilizers[fertilizer_level_name],fertilizers[experiment_ID]=A226)))</f>
        <v xml:space="preserve"> | </v>
      </c>
      <c r="C226" t="str">
        <v xml:space="preserve">0 | </v>
      </c>
      <c r="D226" t="str">
        <v xml:space="preserve">0 | </v>
      </c>
      <c r="E226" t="str">
        <v xml:space="preserve">0 | </v>
      </c>
      <c r="F226" t="str">
        <v xml:space="preserve">0 | </v>
      </c>
      <c r="DQ226" cm="1">
        <f t="array" ref="DQ226:DU226">TRANSPOSE(_xlfn._xlws.SORT(_xlfn._xlws.FILTER(fertilizers[fertilizer_level],fertilizers[experiment_ID]=A226)))</f>
        <v>0</v>
      </c>
      <c r="DR226">
        <v>0</v>
      </c>
      <c r="DS226">
        <v>0</v>
      </c>
      <c r="DT226">
        <v>0</v>
      </c>
      <c r="DU226" t="str">
        <v/>
      </c>
    </row>
    <row r="227" spans="2:125" x14ac:dyDescent="0.25">
      <c r="B227" t="str" cm="1">
        <f t="array" ref="B227:F227">TRANSPOSE(_xlfn._xlws.SORT(_xlfn._xlws.FILTER(fertilizers[fertilizer_level]&amp;" | "&amp;fertilizers[fertilizer_level_name],fertilizers[experiment_ID]=A227)))</f>
        <v xml:space="preserve"> | </v>
      </c>
      <c r="C227" t="str">
        <v xml:space="preserve">0 | </v>
      </c>
      <c r="D227" t="str">
        <v xml:space="preserve">0 | </v>
      </c>
      <c r="E227" t="str">
        <v xml:space="preserve">0 | </v>
      </c>
      <c r="F227" t="str">
        <v xml:space="preserve">0 | </v>
      </c>
      <c r="DQ227" cm="1">
        <f t="array" ref="DQ227:DU227">TRANSPOSE(_xlfn._xlws.SORT(_xlfn._xlws.FILTER(fertilizers[fertilizer_level],fertilizers[experiment_ID]=A227)))</f>
        <v>0</v>
      </c>
      <c r="DR227">
        <v>0</v>
      </c>
      <c r="DS227">
        <v>0</v>
      </c>
      <c r="DT227">
        <v>0</v>
      </c>
      <c r="DU227" t="str">
        <v/>
      </c>
    </row>
    <row r="228" spans="2:125" x14ac:dyDescent="0.25">
      <c r="B228" t="str" cm="1">
        <f t="array" ref="B228:F228">TRANSPOSE(_xlfn._xlws.SORT(_xlfn._xlws.FILTER(fertilizers[fertilizer_level]&amp;" | "&amp;fertilizers[fertilizer_level_name],fertilizers[experiment_ID]=A228)))</f>
        <v xml:space="preserve"> | </v>
      </c>
      <c r="C228" t="str">
        <v xml:space="preserve">0 | </v>
      </c>
      <c r="D228" t="str">
        <v xml:space="preserve">0 | </v>
      </c>
      <c r="E228" t="str">
        <v xml:space="preserve">0 | </v>
      </c>
      <c r="F228" t="str">
        <v xml:space="preserve">0 | </v>
      </c>
      <c r="DQ228" cm="1">
        <f t="array" ref="DQ228:DU228">TRANSPOSE(_xlfn._xlws.SORT(_xlfn._xlws.FILTER(fertilizers[fertilizer_level],fertilizers[experiment_ID]=A228)))</f>
        <v>0</v>
      </c>
      <c r="DR228">
        <v>0</v>
      </c>
      <c r="DS228">
        <v>0</v>
      </c>
      <c r="DT228">
        <v>0</v>
      </c>
      <c r="DU228" t="str">
        <v/>
      </c>
    </row>
    <row r="229" spans="2:125" x14ac:dyDescent="0.25">
      <c r="B229" t="str" cm="1">
        <f t="array" ref="B229:F229">TRANSPOSE(_xlfn._xlws.SORT(_xlfn._xlws.FILTER(fertilizers[fertilizer_level]&amp;" | "&amp;fertilizers[fertilizer_level_name],fertilizers[experiment_ID]=A229)))</f>
        <v xml:space="preserve"> | </v>
      </c>
      <c r="C229" t="str">
        <v xml:space="preserve">0 | </v>
      </c>
      <c r="D229" t="str">
        <v xml:space="preserve">0 | </v>
      </c>
      <c r="E229" t="str">
        <v xml:space="preserve">0 | </v>
      </c>
      <c r="F229" t="str">
        <v xml:space="preserve">0 | </v>
      </c>
      <c r="DQ229" cm="1">
        <f t="array" ref="DQ229:DU229">TRANSPOSE(_xlfn._xlws.SORT(_xlfn._xlws.FILTER(fertilizers[fertilizer_level],fertilizers[experiment_ID]=A229)))</f>
        <v>0</v>
      </c>
      <c r="DR229">
        <v>0</v>
      </c>
      <c r="DS229">
        <v>0</v>
      </c>
      <c r="DT229">
        <v>0</v>
      </c>
      <c r="DU229" t="str">
        <v/>
      </c>
    </row>
    <row r="230" spans="2:125" x14ac:dyDescent="0.25">
      <c r="B230" t="str" cm="1">
        <f t="array" ref="B230:F230">TRANSPOSE(_xlfn._xlws.SORT(_xlfn._xlws.FILTER(fertilizers[fertilizer_level]&amp;" | "&amp;fertilizers[fertilizer_level_name],fertilizers[experiment_ID]=A230)))</f>
        <v xml:space="preserve"> | </v>
      </c>
      <c r="C230" t="str">
        <v xml:space="preserve">0 | </v>
      </c>
      <c r="D230" t="str">
        <v xml:space="preserve">0 | </v>
      </c>
      <c r="E230" t="str">
        <v xml:space="preserve">0 | </v>
      </c>
      <c r="F230" t="str">
        <v xml:space="preserve">0 | </v>
      </c>
      <c r="DQ230" cm="1">
        <f t="array" ref="DQ230:DU230">TRANSPOSE(_xlfn._xlws.SORT(_xlfn._xlws.FILTER(fertilizers[fertilizer_level],fertilizers[experiment_ID]=A230)))</f>
        <v>0</v>
      </c>
      <c r="DR230">
        <v>0</v>
      </c>
      <c r="DS230">
        <v>0</v>
      </c>
      <c r="DT230">
        <v>0</v>
      </c>
      <c r="DU230" t="str">
        <v/>
      </c>
    </row>
    <row r="231" spans="2:125" x14ac:dyDescent="0.25">
      <c r="B231" t="str" cm="1">
        <f t="array" ref="B231:F231">TRANSPOSE(_xlfn._xlws.SORT(_xlfn._xlws.FILTER(fertilizers[fertilizer_level]&amp;" | "&amp;fertilizers[fertilizer_level_name],fertilizers[experiment_ID]=A231)))</f>
        <v xml:space="preserve"> | </v>
      </c>
      <c r="C231" t="str">
        <v xml:space="preserve">0 | </v>
      </c>
      <c r="D231" t="str">
        <v xml:space="preserve">0 | </v>
      </c>
      <c r="E231" t="str">
        <v xml:space="preserve">0 | </v>
      </c>
      <c r="F231" t="str">
        <v xml:space="preserve">0 | </v>
      </c>
      <c r="DQ231" cm="1">
        <f t="array" ref="DQ231:DU231">TRANSPOSE(_xlfn._xlws.SORT(_xlfn._xlws.FILTER(fertilizers[fertilizer_level],fertilizers[experiment_ID]=A231)))</f>
        <v>0</v>
      </c>
      <c r="DR231">
        <v>0</v>
      </c>
      <c r="DS231">
        <v>0</v>
      </c>
      <c r="DT231">
        <v>0</v>
      </c>
      <c r="DU231" t="str">
        <v/>
      </c>
    </row>
    <row r="232" spans="2:125" x14ac:dyDescent="0.25">
      <c r="B232" t="str" cm="1">
        <f t="array" ref="B232:F232">TRANSPOSE(_xlfn._xlws.SORT(_xlfn._xlws.FILTER(fertilizers[fertilizer_level]&amp;" | "&amp;fertilizers[fertilizer_level_name],fertilizers[experiment_ID]=A232)))</f>
        <v xml:space="preserve"> | </v>
      </c>
      <c r="C232" t="str">
        <v xml:space="preserve">0 | </v>
      </c>
      <c r="D232" t="str">
        <v xml:space="preserve">0 | </v>
      </c>
      <c r="E232" t="str">
        <v xml:space="preserve">0 | </v>
      </c>
      <c r="F232" t="str">
        <v xml:space="preserve">0 | </v>
      </c>
      <c r="DQ232" cm="1">
        <f t="array" ref="DQ232:DU232">TRANSPOSE(_xlfn._xlws.SORT(_xlfn._xlws.FILTER(fertilizers[fertilizer_level],fertilizers[experiment_ID]=A232)))</f>
        <v>0</v>
      </c>
      <c r="DR232">
        <v>0</v>
      </c>
      <c r="DS232">
        <v>0</v>
      </c>
      <c r="DT232">
        <v>0</v>
      </c>
      <c r="DU232" t="str">
        <v/>
      </c>
    </row>
    <row r="233" spans="2:125" x14ac:dyDescent="0.25">
      <c r="B233" t="str" cm="1">
        <f t="array" ref="B233:F233">TRANSPOSE(_xlfn._xlws.SORT(_xlfn._xlws.FILTER(fertilizers[fertilizer_level]&amp;" | "&amp;fertilizers[fertilizer_level_name],fertilizers[experiment_ID]=A233)))</f>
        <v xml:space="preserve"> | </v>
      </c>
      <c r="C233" t="str">
        <v xml:space="preserve">0 | </v>
      </c>
      <c r="D233" t="str">
        <v xml:space="preserve">0 | </v>
      </c>
      <c r="E233" t="str">
        <v xml:space="preserve">0 | </v>
      </c>
      <c r="F233" t="str">
        <v xml:space="preserve">0 | </v>
      </c>
      <c r="DQ233" cm="1">
        <f t="array" ref="DQ233:DU233">TRANSPOSE(_xlfn._xlws.SORT(_xlfn._xlws.FILTER(fertilizers[fertilizer_level],fertilizers[experiment_ID]=A233)))</f>
        <v>0</v>
      </c>
      <c r="DR233">
        <v>0</v>
      </c>
      <c r="DS233">
        <v>0</v>
      </c>
      <c r="DT233">
        <v>0</v>
      </c>
      <c r="DU233" t="str">
        <v/>
      </c>
    </row>
    <row r="234" spans="2:125" x14ac:dyDescent="0.25">
      <c r="B234" t="str" cm="1">
        <f t="array" ref="B234:F234">TRANSPOSE(_xlfn._xlws.SORT(_xlfn._xlws.FILTER(fertilizers[fertilizer_level]&amp;" | "&amp;fertilizers[fertilizer_level_name],fertilizers[experiment_ID]=A234)))</f>
        <v xml:space="preserve"> | </v>
      </c>
      <c r="C234" t="str">
        <v xml:space="preserve">0 | </v>
      </c>
      <c r="D234" t="str">
        <v xml:space="preserve">0 | </v>
      </c>
      <c r="E234" t="str">
        <v xml:space="preserve">0 | </v>
      </c>
      <c r="F234" t="str">
        <v xml:space="preserve">0 | </v>
      </c>
      <c r="DQ234" cm="1">
        <f t="array" ref="DQ234:DU234">TRANSPOSE(_xlfn._xlws.SORT(_xlfn._xlws.FILTER(fertilizers[fertilizer_level],fertilizers[experiment_ID]=A234)))</f>
        <v>0</v>
      </c>
      <c r="DR234">
        <v>0</v>
      </c>
      <c r="DS234">
        <v>0</v>
      </c>
      <c r="DT234">
        <v>0</v>
      </c>
      <c r="DU234" t="str">
        <v/>
      </c>
    </row>
    <row r="235" spans="2:125" x14ac:dyDescent="0.25">
      <c r="B235" t="str" cm="1">
        <f t="array" ref="B235:F235">TRANSPOSE(_xlfn._xlws.SORT(_xlfn._xlws.FILTER(fertilizers[fertilizer_level]&amp;" | "&amp;fertilizers[fertilizer_level_name],fertilizers[experiment_ID]=A235)))</f>
        <v xml:space="preserve"> | </v>
      </c>
      <c r="C235" t="str">
        <v xml:space="preserve">0 | </v>
      </c>
      <c r="D235" t="str">
        <v xml:space="preserve">0 | </v>
      </c>
      <c r="E235" t="str">
        <v xml:space="preserve">0 | </v>
      </c>
      <c r="F235" t="str">
        <v xml:space="preserve">0 | </v>
      </c>
      <c r="DQ235" cm="1">
        <f t="array" ref="DQ235:DU235">TRANSPOSE(_xlfn._xlws.SORT(_xlfn._xlws.FILTER(fertilizers[fertilizer_level],fertilizers[experiment_ID]=A235)))</f>
        <v>0</v>
      </c>
      <c r="DR235">
        <v>0</v>
      </c>
      <c r="DS235">
        <v>0</v>
      </c>
      <c r="DT235">
        <v>0</v>
      </c>
      <c r="DU235" t="str">
        <v/>
      </c>
    </row>
    <row r="236" spans="2:125" x14ac:dyDescent="0.25">
      <c r="B236" t="str" cm="1">
        <f t="array" ref="B236:F236">TRANSPOSE(_xlfn._xlws.SORT(_xlfn._xlws.FILTER(fertilizers[fertilizer_level]&amp;" | "&amp;fertilizers[fertilizer_level_name],fertilizers[experiment_ID]=A236)))</f>
        <v xml:space="preserve"> | </v>
      </c>
      <c r="C236" t="str">
        <v xml:space="preserve">0 | </v>
      </c>
      <c r="D236" t="str">
        <v xml:space="preserve">0 | </v>
      </c>
      <c r="E236" t="str">
        <v xml:space="preserve">0 | </v>
      </c>
      <c r="F236" t="str">
        <v xml:space="preserve">0 | </v>
      </c>
      <c r="DQ236" cm="1">
        <f t="array" ref="DQ236:DU236">TRANSPOSE(_xlfn._xlws.SORT(_xlfn._xlws.FILTER(fertilizers[fertilizer_level],fertilizers[experiment_ID]=A236)))</f>
        <v>0</v>
      </c>
      <c r="DR236">
        <v>0</v>
      </c>
      <c r="DS236">
        <v>0</v>
      </c>
      <c r="DT236">
        <v>0</v>
      </c>
      <c r="DU236" t="str">
        <v/>
      </c>
    </row>
    <row r="237" spans="2:125" x14ac:dyDescent="0.25">
      <c r="B237" t="str" cm="1">
        <f t="array" ref="B237:F237">TRANSPOSE(_xlfn._xlws.SORT(_xlfn._xlws.FILTER(fertilizers[fertilizer_level]&amp;" | "&amp;fertilizers[fertilizer_level_name],fertilizers[experiment_ID]=A237)))</f>
        <v xml:space="preserve"> | </v>
      </c>
      <c r="C237" t="str">
        <v xml:space="preserve">0 | </v>
      </c>
      <c r="D237" t="str">
        <v xml:space="preserve">0 | </v>
      </c>
      <c r="E237" t="str">
        <v xml:space="preserve">0 | </v>
      </c>
      <c r="F237" t="str">
        <v xml:space="preserve">0 | </v>
      </c>
      <c r="DQ237" cm="1">
        <f t="array" ref="DQ237:DU237">TRANSPOSE(_xlfn._xlws.SORT(_xlfn._xlws.FILTER(fertilizers[fertilizer_level],fertilizers[experiment_ID]=A237)))</f>
        <v>0</v>
      </c>
      <c r="DR237">
        <v>0</v>
      </c>
      <c r="DS237">
        <v>0</v>
      </c>
      <c r="DT237">
        <v>0</v>
      </c>
      <c r="DU237" t="str">
        <v/>
      </c>
    </row>
    <row r="238" spans="2:125" x14ac:dyDescent="0.25">
      <c r="B238" t="str" cm="1">
        <f t="array" ref="B238:F238">TRANSPOSE(_xlfn._xlws.SORT(_xlfn._xlws.FILTER(fertilizers[fertilizer_level]&amp;" | "&amp;fertilizers[fertilizer_level_name],fertilizers[experiment_ID]=A238)))</f>
        <v xml:space="preserve"> | </v>
      </c>
      <c r="C238" t="str">
        <v xml:space="preserve">0 | </v>
      </c>
      <c r="D238" t="str">
        <v xml:space="preserve">0 | </v>
      </c>
      <c r="E238" t="str">
        <v xml:space="preserve">0 | </v>
      </c>
      <c r="F238" t="str">
        <v xml:space="preserve">0 | </v>
      </c>
      <c r="DQ238" cm="1">
        <f t="array" ref="DQ238:DU238">TRANSPOSE(_xlfn._xlws.SORT(_xlfn._xlws.FILTER(fertilizers[fertilizer_level],fertilizers[experiment_ID]=A238)))</f>
        <v>0</v>
      </c>
      <c r="DR238">
        <v>0</v>
      </c>
      <c r="DS238">
        <v>0</v>
      </c>
      <c r="DT238">
        <v>0</v>
      </c>
      <c r="DU238" t="str">
        <v/>
      </c>
    </row>
    <row r="239" spans="2:125" x14ac:dyDescent="0.25">
      <c r="B239" t="str" cm="1">
        <f t="array" ref="B239:F239">TRANSPOSE(_xlfn._xlws.SORT(_xlfn._xlws.FILTER(fertilizers[fertilizer_level]&amp;" | "&amp;fertilizers[fertilizer_level_name],fertilizers[experiment_ID]=A239)))</f>
        <v xml:space="preserve"> | </v>
      </c>
      <c r="C239" t="str">
        <v xml:space="preserve">0 | </v>
      </c>
      <c r="D239" t="str">
        <v xml:space="preserve">0 | </v>
      </c>
      <c r="E239" t="str">
        <v xml:space="preserve">0 | </v>
      </c>
      <c r="F239" t="str">
        <v xml:space="preserve">0 | </v>
      </c>
      <c r="DQ239" cm="1">
        <f t="array" ref="DQ239:DU239">TRANSPOSE(_xlfn._xlws.SORT(_xlfn._xlws.FILTER(fertilizers[fertilizer_level],fertilizers[experiment_ID]=A239)))</f>
        <v>0</v>
      </c>
      <c r="DR239">
        <v>0</v>
      </c>
      <c r="DS239">
        <v>0</v>
      </c>
      <c r="DT239">
        <v>0</v>
      </c>
      <c r="DU239" t="str">
        <v/>
      </c>
    </row>
    <row r="240" spans="2:125" x14ac:dyDescent="0.25">
      <c r="B240" t="str" cm="1">
        <f t="array" ref="B240:F240">TRANSPOSE(_xlfn._xlws.SORT(_xlfn._xlws.FILTER(fertilizers[fertilizer_level]&amp;" | "&amp;fertilizers[fertilizer_level_name],fertilizers[experiment_ID]=A240)))</f>
        <v xml:space="preserve"> | </v>
      </c>
      <c r="C240" t="str">
        <v xml:space="preserve">0 | </v>
      </c>
      <c r="D240" t="str">
        <v xml:space="preserve">0 | </v>
      </c>
      <c r="E240" t="str">
        <v xml:space="preserve">0 | </v>
      </c>
      <c r="F240" t="str">
        <v xml:space="preserve">0 | </v>
      </c>
      <c r="DQ240" cm="1">
        <f t="array" ref="DQ240:DU240">TRANSPOSE(_xlfn._xlws.SORT(_xlfn._xlws.FILTER(fertilizers[fertilizer_level],fertilizers[experiment_ID]=A240)))</f>
        <v>0</v>
      </c>
      <c r="DR240">
        <v>0</v>
      </c>
      <c r="DS240">
        <v>0</v>
      </c>
      <c r="DT240">
        <v>0</v>
      </c>
      <c r="DU240" t="str">
        <v/>
      </c>
    </row>
    <row r="241" spans="2:125" x14ac:dyDescent="0.25">
      <c r="B241" t="str" cm="1">
        <f t="array" ref="B241:F241">TRANSPOSE(_xlfn._xlws.SORT(_xlfn._xlws.FILTER(fertilizers[fertilizer_level]&amp;" | "&amp;fertilizers[fertilizer_level_name],fertilizers[experiment_ID]=A241)))</f>
        <v xml:space="preserve"> | </v>
      </c>
      <c r="C241" t="str">
        <v xml:space="preserve">0 | </v>
      </c>
      <c r="D241" t="str">
        <v xml:space="preserve">0 | </v>
      </c>
      <c r="E241" t="str">
        <v xml:space="preserve">0 | </v>
      </c>
      <c r="F241" t="str">
        <v xml:space="preserve">0 | </v>
      </c>
      <c r="DQ241" cm="1">
        <f t="array" ref="DQ241:DU241">TRANSPOSE(_xlfn._xlws.SORT(_xlfn._xlws.FILTER(fertilizers[fertilizer_level],fertilizers[experiment_ID]=A241)))</f>
        <v>0</v>
      </c>
      <c r="DR241">
        <v>0</v>
      </c>
      <c r="DS241">
        <v>0</v>
      </c>
      <c r="DT241">
        <v>0</v>
      </c>
      <c r="DU241" t="str">
        <v/>
      </c>
    </row>
    <row r="242" spans="2:125" x14ac:dyDescent="0.25">
      <c r="B242" t="str" cm="1">
        <f t="array" ref="B242:F242">TRANSPOSE(_xlfn._xlws.SORT(_xlfn._xlws.FILTER(fertilizers[fertilizer_level]&amp;" | "&amp;fertilizers[fertilizer_level_name],fertilizers[experiment_ID]=A242)))</f>
        <v xml:space="preserve"> | </v>
      </c>
      <c r="C242" t="str">
        <v xml:space="preserve">0 | </v>
      </c>
      <c r="D242" t="str">
        <v xml:space="preserve">0 | </v>
      </c>
      <c r="E242" t="str">
        <v xml:space="preserve">0 | </v>
      </c>
      <c r="F242" t="str">
        <v xml:space="preserve">0 | </v>
      </c>
      <c r="DQ242" cm="1">
        <f t="array" ref="DQ242:DU242">TRANSPOSE(_xlfn._xlws.SORT(_xlfn._xlws.FILTER(fertilizers[fertilizer_level],fertilizers[experiment_ID]=A242)))</f>
        <v>0</v>
      </c>
      <c r="DR242">
        <v>0</v>
      </c>
      <c r="DS242">
        <v>0</v>
      </c>
      <c r="DT242">
        <v>0</v>
      </c>
      <c r="DU242" t="str">
        <v/>
      </c>
    </row>
    <row r="243" spans="2:125" x14ac:dyDescent="0.25">
      <c r="B243" t="str" cm="1">
        <f t="array" ref="B243:F243">TRANSPOSE(_xlfn._xlws.SORT(_xlfn._xlws.FILTER(fertilizers[fertilizer_level]&amp;" | "&amp;fertilizers[fertilizer_level_name],fertilizers[experiment_ID]=A243)))</f>
        <v xml:space="preserve"> | </v>
      </c>
      <c r="C243" t="str">
        <v xml:space="preserve">0 | </v>
      </c>
      <c r="D243" t="str">
        <v xml:space="preserve">0 | </v>
      </c>
      <c r="E243" t="str">
        <v xml:space="preserve">0 | </v>
      </c>
      <c r="F243" t="str">
        <v xml:space="preserve">0 | </v>
      </c>
      <c r="DQ243" cm="1">
        <f t="array" ref="DQ243:DU243">TRANSPOSE(_xlfn._xlws.SORT(_xlfn._xlws.FILTER(fertilizers[fertilizer_level],fertilizers[experiment_ID]=A243)))</f>
        <v>0</v>
      </c>
      <c r="DR243">
        <v>0</v>
      </c>
      <c r="DS243">
        <v>0</v>
      </c>
      <c r="DT243">
        <v>0</v>
      </c>
      <c r="DU243" t="str">
        <v/>
      </c>
    </row>
    <row r="244" spans="2:125" x14ac:dyDescent="0.25">
      <c r="B244" t="str" cm="1">
        <f t="array" ref="B244:F244">TRANSPOSE(_xlfn._xlws.SORT(_xlfn._xlws.FILTER(fertilizers[fertilizer_level]&amp;" | "&amp;fertilizers[fertilizer_level_name],fertilizers[experiment_ID]=A244)))</f>
        <v xml:space="preserve"> | </v>
      </c>
      <c r="C244" t="str">
        <v xml:space="preserve">0 | </v>
      </c>
      <c r="D244" t="str">
        <v xml:space="preserve">0 | </v>
      </c>
      <c r="E244" t="str">
        <v xml:space="preserve">0 | </v>
      </c>
      <c r="F244" t="str">
        <v xml:space="preserve">0 | </v>
      </c>
      <c r="DQ244" cm="1">
        <f t="array" ref="DQ244:DU244">TRANSPOSE(_xlfn._xlws.SORT(_xlfn._xlws.FILTER(fertilizers[fertilizer_level],fertilizers[experiment_ID]=A244)))</f>
        <v>0</v>
      </c>
      <c r="DR244">
        <v>0</v>
      </c>
      <c r="DS244">
        <v>0</v>
      </c>
      <c r="DT244">
        <v>0</v>
      </c>
      <c r="DU244" t="str">
        <v/>
      </c>
    </row>
    <row r="245" spans="2:125" x14ac:dyDescent="0.25">
      <c r="B245" t="str" cm="1">
        <f t="array" ref="B245:F245">TRANSPOSE(_xlfn._xlws.SORT(_xlfn._xlws.FILTER(fertilizers[fertilizer_level]&amp;" | "&amp;fertilizers[fertilizer_level_name],fertilizers[experiment_ID]=A245)))</f>
        <v xml:space="preserve"> | </v>
      </c>
      <c r="C245" t="str">
        <v xml:space="preserve">0 | </v>
      </c>
      <c r="D245" t="str">
        <v xml:space="preserve">0 | </v>
      </c>
      <c r="E245" t="str">
        <v xml:space="preserve">0 | </v>
      </c>
      <c r="F245" t="str">
        <v xml:space="preserve">0 | </v>
      </c>
      <c r="DQ245" cm="1">
        <f t="array" ref="DQ245:DU245">TRANSPOSE(_xlfn._xlws.SORT(_xlfn._xlws.FILTER(fertilizers[fertilizer_level],fertilizers[experiment_ID]=A245)))</f>
        <v>0</v>
      </c>
      <c r="DR245">
        <v>0</v>
      </c>
      <c r="DS245">
        <v>0</v>
      </c>
      <c r="DT245">
        <v>0</v>
      </c>
      <c r="DU245" t="str">
        <v/>
      </c>
    </row>
    <row r="246" spans="2:125" x14ac:dyDescent="0.25">
      <c r="B246" t="str" cm="1">
        <f t="array" ref="B246:F246">TRANSPOSE(_xlfn._xlws.SORT(_xlfn._xlws.FILTER(fertilizers[fertilizer_level]&amp;" | "&amp;fertilizers[fertilizer_level_name],fertilizers[experiment_ID]=A246)))</f>
        <v xml:space="preserve"> | </v>
      </c>
      <c r="C246" t="str">
        <v xml:space="preserve">0 | </v>
      </c>
      <c r="D246" t="str">
        <v xml:space="preserve">0 | </v>
      </c>
      <c r="E246" t="str">
        <v xml:space="preserve">0 | </v>
      </c>
      <c r="F246" t="str">
        <v xml:space="preserve">0 | </v>
      </c>
      <c r="DQ246" cm="1">
        <f t="array" ref="DQ246:DU246">TRANSPOSE(_xlfn._xlws.SORT(_xlfn._xlws.FILTER(fertilizers[fertilizer_level],fertilizers[experiment_ID]=A246)))</f>
        <v>0</v>
      </c>
      <c r="DR246">
        <v>0</v>
      </c>
      <c r="DS246">
        <v>0</v>
      </c>
      <c r="DT246">
        <v>0</v>
      </c>
      <c r="DU246" t="str">
        <v/>
      </c>
    </row>
    <row r="247" spans="2:125" x14ac:dyDescent="0.25">
      <c r="B247" t="str" cm="1">
        <f t="array" ref="B247:F247">TRANSPOSE(_xlfn._xlws.SORT(_xlfn._xlws.FILTER(fertilizers[fertilizer_level]&amp;" | "&amp;fertilizers[fertilizer_level_name],fertilizers[experiment_ID]=A247)))</f>
        <v xml:space="preserve"> | </v>
      </c>
      <c r="C247" t="str">
        <v xml:space="preserve">0 | </v>
      </c>
      <c r="D247" t="str">
        <v xml:space="preserve">0 | </v>
      </c>
      <c r="E247" t="str">
        <v xml:space="preserve">0 | </v>
      </c>
      <c r="F247" t="str">
        <v xml:space="preserve">0 | </v>
      </c>
      <c r="DQ247" cm="1">
        <f t="array" ref="DQ247:DU247">TRANSPOSE(_xlfn._xlws.SORT(_xlfn._xlws.FILTER(fertilizers[fertilizer_level],fertilizers[experiment_ID]=A247)))</f>
        <v>0</v>
      </c>
      <c r="DR247">
        <v>0</v>
      </c>
      <c r="DS247">
        <v>0</v>
      </c>
      <c r="DT247">
        <v>0</v>
      </c>
      <c r="DU247" t="str">
        <v/>
      </c>
    </row>
    <row r="248" spans="2:125" x14ac:dyDescent="0.25">
      <c r="B248" t="str" cm="1">
        <f t="array" ref="B248:F248">TRANSPOSE(_xlfn._xlws.SORT(_xlfn._xlws.FILTER(fertilizers[fertilizer_level]&amp;" | "&amp;fertilizers[fertilizer_level_name],fertilizers[experiment_ID]=A248)))</f>
        <v xml:space="preserve"> | </v>
      </c>
      <c r="C248" t="str">
        <v xml:space="preserve">0 | </v>
      </c>
      <c r="D248" t="str">
        <v xml:space="preserve">0 | </v>
      </c>
      <c r="E248" t="str">
        <v xml:space="preserve">0 | </v>
      </c>
      <c r="F248" t="str">
        <v xml:space="preserve">0 | </v>
      </c>
      <c r="DQ248" cm="1">
        <f t="array" ref="DQ248:DU248">TRANSPOSE(_xlfn._xlws.SORT(_xlfn._xlws.FILTER(fertilizers[fertilizer_level],fertilizers[experiment_ID]=A248)))</f>
        <v>0</v>
      </c>
      <c r="DR248">
        <v>0</v>
      </c>
      <c r="DS248">
        <v>0</v>
      </c>
      <c r="DT248">
        <v>0</v>
      </c>
      <c r="DU248" t="str">
        <v/>
      </c>
    </row>
    <row r="249" spans="2:125" x14ac:dyDescent="0.25">
      <c r="B249" t="str" cm="1">
        <f t="array" ref="B249:F249">TRANSPOSE(_xlfn._xlws.SORT(_xlfn._xlws.FILTER(fertilizers[fertilizer_level]&amp;" | "&amp;fertilizers[fertilizer_level_name],fertilizers[experiment_ID]=A249)))</f>
        <v xml:space="preserve"> | </v>
      </c>
      <c r="C249" t="str">
        <v xml:space="preserve">0 | </v>
      </c>
      <c r="D249" t="str">
        <v xml:space="preserve">0 | </v>
      </c>
      <c r="E249" t="str">
        <v xml:space="preserve">0 | </v>
      </c>
      <c r="F249" t="str">
        <v xml:space="preserve">0 | </v>
      </c>
      <c r="DQ249" cm="1">
        <f t="array" ref="DQ249:DU249">TRANSPOSE(_xlfn._xlws.SORT(_xlfn._xlws.FILTER(fertilizers[fertilizer_level],fertilizers[experiment_ID]=A249)))</f>
        <v>0</v>
      </c>
      <c r="DR249">
        <v>0</v>
      </c>
      <c r="DS249">
        <v>0</v>
      </c>
      <c r="DT249">
        <v>0</v>
      </c>
      <c r="DU249" t="str">
        <v/>
      </c>
    </row>
    <row r="250" spans="2:125" x14ac:dyDescent="0.25">
      <c r="B250" t="str" cm="1">
        <f t="array" ref="B250:F250">TRANSPOSE(_xlfn._xlws.SORT(_xlfn._xlws.FILTER(fertilizers[fertilizer_level]&amp;" | "&amp;fertilizers[fertilizer_level_name],fertilizers[experiment_ID]=A250)))</f>
        <v xml:space="preserve"> | </v>
      </c>
      <c r="C250" t="str">
        <v xml:space="preserve">0 | </v>
      </c>
      <c r="D250" t="str">
        <v xml:space="preserve">0 | </v>
      </c>
      <c r="E250" t="str">
        <v xml:space="preserve">0 | </v>
      </c>
      <c r="F250" t="str">
        <v xml:space="preserve">0 | </v>
      </c>
      <c r="DQ250" cm="1">
        <f t="array" ref="DQ250:DU250">TRANSPOSE(_xlfn._xlws.SORT(_xlfn._xlws.FILTER(fertilizers[fertilizer_level],fertilizers[experiment_ID]=A250)))</f>
        <v>0</v>
      </c>
      <c r="DR250">
        <v>0</v>
      </c>
      <c r="DS250">
        <v>0</v>
      </c>
      <c r="DT250">
        <v>0</v>
      </c>
      <c r="DU250" t="str">
        <v/>
      </c>
    </row>
    <row r="251" spans="2:125" x14ac:dyDescent="0.25">
      <c r="B251" t="str" cm="1">
        <f t="array" ref="B251:F251">TRANSPOSE(_xlfn._xlws.SORT(_xlfn._xlws.FILTER(fertilizers[fertilizer_level]&amp;" | "&amp;fertilizers[fertilizer_level_name],fertilizers[experiment_ID]=A251)))</f>
        <v xml:space="preserve"> | </v>
      </c>
      <c r="C251" t="str">
        <v xml:space="preserve">0 | </v>
      </c>
      <c r="D251" t="str">
        <v xml:space="preserve">0 | </v>
      </c>
      <c r="E251" t="str">
        <v xml:space="preserve">0 | </v>
      </c>
      <c r="F251" t="str">
        <v xml:space="preserve">0 | </v>
      </c>
      <c r="DQ251" cm="1">
        <f t="array" ref="DQ251:DU251">TRANSPOSE(_xlfn._xlws.SORT(_xlfn._xlws.FILTER(fertilizers[fertilizer_level],fertilizers[experiment_ID]=A251)))</f>
        <v>0</v>
      </c>
      <c r="DR251">
        <v>0</v>
      </c>
      <c r="DS251">
        <v>0</v>
      </c>
      <c r="DT251">
        <v>0</v>
      </c>
      <c r="DU251" t="str">
        <v/>
      </c>
    </row>
    <row r="252" spans="2:125" x14ac:dyDescent="0.25">
      <c r="B252" t="str" cm="1">
        <f t="array" ref="B252:F252">TRANSPOSE(_xlfn._xlws.SORT(_xlfn._xlws.FILTER(fertilizers[fertilizer_level]&amp;" | "&amp;fertilizers[fertilizer_level_name],fertilizers[experiment_ID]=A252)))</f>
        <v xml:space="preserve"> | </v>
      </c>
      <c r="C252" t="str">
        <v xml:space="preserve">0 | </v>
      </c>
      <c r="D252" t="str">
        <v xml:space="preserve">0 | </v>
      </c>
      <c r="E252" t="str">
        <v xml:space="preserve">0 | </v>
      </c>
      <c r="F252" t="str">
        <v xml:space="preserve">0 | </v>
      </c>
      <c r="DQ252" cm="1">
        <f t="array" ref="DQ252:DU252">TRANSPOSE(_xlfn._xlws.SORT(_xlfn._xlws.FILTER(fertilizers[fertilizer_level],fertilizers[experiment_ID]=A252)))</f>
        <v>0</v>
      </c>
      <c r="DR252">
        <v>0</v>
      </c>
      <c r="DS252">
        <v>0</v>
      </c>
      <c r="DT252">
        <v>0</v>
      </c>
      <c r="DU252" t="str">
        <v/>
      </c>
    </row>
    <row r="253" spans="2:125" x14ac:dyDescent="0.25">
      <c r="B253" t="str" cm="1">
        <f t="array" ref="B253:F253">TRANSPOSE(_xlfn._xlws.SORT(_xlfn._xlws.FILTER(fertilizers[fertilizer_level]&amp;" | "&amp;fertilizers[fertilizer_level_name],fertilizers[experiment_ID]=A253)))</f>
        <v xml:space="preserve"> | </v>
      </c>
      <c r="C253" t="str">
        <v xml:space="preserve">0 | </v>
      </c>
      <c r="D253" t="str">
        <v xml:space="preserve">0 | </v>
      </c>
      <c r="E253" t="str">
        <v xml:space="preserve">0 | </v>
      </c>
      <c r="F253" t="str">
        <v xml:space="preserve">0 | </v>
      </c>
      <c r="DQ253" cm="1">
        <f t="array" ref="DQ253:DU253">TRANSPOSE(_xlfn._xlws.SORT(_xlfn._xlws.FILTER(fertilizers[fertilizer_level],fertilizers[experiment_ID]=A253)))</f>
        <v>0</v>
      </c>
      <c r="DR253">
        <v>0</v>
      </c>
      <c r="DS253">
        <v>0</v>
      </c>
      <c r="DT253">
        <v>0</v>
      </c>
      <c r="DU253" t="str">
        <v/>
      </c>
    </row>
    <row r="254" spans="2:125" x14ac:dyDescent="0.25">
      <c r="B254" t="str" cm="1">
        <f t="array" ref="B254:F254">TRANSPOSE(_xlfn._xlws.SORT(_xlfn._xlws.FILTER(fertilizers[fertilizer_level]&amp;" | "&amp;fertilizers[fertilizer_level_name],fertilizers[experiment_ID]=A254)))</f>
        <v xml:space="preserve"> | </v>
      </c>
      <c r="C254" t="str">
        <v xml:space="preserve">0 | </v>
      </c>
      <c r="D254" t="str">
        <v xml:space="preserve">0 | </v>
      </c>
      <c r="E254" t="str">
        <v xml:space="preserve">0 | </v>
      </c>
      <c r="F254" t="str">
        <v xml:space="preserve">0 | </v>
      </c>
      <c r="DQ254" cm="1">
        <f t="array" ref="DQ254:DU254">TRANSPOSE(_xlfn._xlws.SORT(_xlfn._xlws.FILTER(fertilizers[fertilizer_level],fertilizers[experiment_ID]=A254)))</f>
        <v>0</v>
      </c>
      <c r="DR254">
        <v>0</v>
      </c>
      <c r="DS254">
        <v>0</v>
      </c>
      <c r="DT254">
        <v>0</v>
      </c>
      <c r="DU254" t="str">
        <v/>
      </c>
    </row>
    <row r="255" spans="2:125" x14ac:dyDescent="0.25">
      <c r="B255" t="str" cm="1">
        <f t="array" ref="B255:F255">TRANSPOSE(_xlfn._xlws.SORT(_xlfn._xlws.FILTER(fertilizers[fertilizer_level]&amp;" | "&amp;fertilizers[fertilizer_level_name],fertilizers[experiment_ID]=A255)))</f>
        <v xml:space="preserve"> | </v>
      </c>
      <c r="C255" t="str">
        <v xml:space="preserve">0 | </v>
      </c>
      <c r="D255" t="str">
        <v xml:space="preserve">0 | </v>
      </c>
      <c r="E255" t="str">
        <v xml:space="preserve">0 | </v>
      </c>
      <c r="F255" t="str">
        <v xml:space="preserve">0 | </v>
      </c>
      <c r="DQ255" cm="1">
        <f t="array" ref="DQ255:DU255">TRANSPOSE(_xlfn._xlws.SORT(_xlfn._xlws.FILTER(fertilizers[fertilizer_level],fertilizers[experiment_ID]=A255)))</f>
        <v>0</v>
      </c>
      <c r="DR255">
        <v>0</v>
      </c>
      <c r="DS255">
        <v>0</v>
      </c>
      <c r="DT255">
        <v>0</v>
      </c>
      <c r="DU255" t="str">
        <v/>
      </c>
    </row>
    <row r="256" spans="2:125" x14ac:dyDescent="0.25">
      <c r="B256" t="str" cm="1">
        <f t="array" ref="B256:F256">TRANSPOSE(_xlfn._xlws.SORT(_xlfn._xlws.FILTER(fertilizers[fertilizer_level]&amp;" | "&amp;fertilizers[fertilizer_level_name],fertilizers[experiment_ID]=A256)))</f>
        <v xml:space="preserve"> | </v>
      </c>
      <c r="C256" t="str">
        <v xml:space="preserve">0 | </v>
      </c>
      <c r="D256" t="str">
        <v xml:space="preserve">0 | </v>
      </c>
      <c r="E256" t="str">
        <v xml:space="preserve">0 | </v>
      </c>
      <c r="F256" t="str">
        <v xml:space="preserve">0 | </v>
      </c>
      <c r="DQ256" cm="1">
        <f t="array" ref="DQ256:DU256">TRANSPOSE(_xlfn._xlws.SORT(_xlfn._xlws.FILTER(fertilizers[fertilizer_level],fertilizers[experiment_ID]=A256)))</f>
        <v>0</v>
      </c>
      <c r="DR256">
        <v>0</v>
      </c>
      <c r="DS256">
        <v>0</v>
      </c>
      <c r="DT256">
        <v>0</v>
      </c>
      <c r="DU256" t="str">
        <v/>
      </c>
    </row>
    <row r="257" spans="2:125" x14ac:dyDescent="0.25">
      <c r="B257" t="str" cm="1">
        <f t="array" ref="B257:F257">TRANSPOSE(_xlfn._xlws.SORT(_xlfn._xlws.FILTER(fertilizers[fertilizer_level]&amp;" | "&amp;fertilizers[fertilizer_level_name],fertilizers[experiment_ID]=A257)))</f>
        <v xml:space="preserve"> | </v>
      </c>
      <c r="C257" t="str">
        <v xml:space="preserve">0 | </v>
      </c>
      <c r="D257" t="str">
        <v xml:space="preserve">0 | </v>
      </c>
      <c r="E257" t="str">
        <v xml:space="preserve">0 | </v>
      </c>
      <c r="F257" t="str">
        <v xml:space="preserve">0 | </v>
      </c>
      <c r="DQ257" cm="1">
        <f t="array" ref="DQ257:DU257">TRANSPOSE(_xlfn._xlws.SORT(_xlfn._xlws.FILTER(fertilizers[fertilizer_level],fertilizers[experiment_ID]=A257)))</f>
        <v>0</v>
      </c>
      <c r="DR257">
        <v>0</v>
      </c>
      <c r="DS257">
        <v>0</v>
      </c>
      <c r="DT257">
        <v>0</v>
      </c>
      <c r="DU257" t="str">
        <v/>
      </c>
    </row>
    <row r="258" spans="2:125" x14ac:dyDescent="0.25">
      <c r="B258" t="str" cm="1">
        <f t="array" ref="B258:F258">TRANSPOSE(_xlfn._xlws.SORT(_xlfn._xlws.FILTER(fertilizers[fertilizer_level]&amp;" | "&amp;fertilizers[fertilizer_level_name],fertilizers[experiment_ID]=A258)))</f>
        <v xml:space="preserve"> | </v>
      </c>
      <c r="C258" t="str">
        <v xml:space="preserve">0 | </v>
      </c>
      <c r="D258" t="str">
        <v xml:space="preserve">0 | </v>
      </c>
      <c r="E258" t="str">
        <v xml:space="preserve">0 | </v>
      </c>
      <c r="F258" t="str">
        <v xml:space="preserve">0 | </v>
      </c>
      <c r="DQ258" cm="1">
        <f t="array" ref="DQ258:DU258">TRANSPOSE(_xlfn._xlws.SORT(_xlfn._xlws.FILTER(fertilizers[fertilizer_level],fertilizers[experiment_ID]=A258)))</f>
        <v>0</v>
      </c>
      <c r="DR258">
        <v>0</v>
      </c>
      <c r="DS258">
        <v>0</v>
      </c>
      <c r="DT258">
        <v>0</v>
      </c>
      <c r="DU258" t="str">
        <v/>
      </c>
    </row>
    <row r="259" spans="2:125" x14ac:dyDescent="0.25">
      <c r="B259" t="str" cm="1">
        <f t="array" ref="B259:F259">TRANSPOSE(_xlfn._xlws.SORT(_xlfn._xlws.FILTER(fertilizers[fertilizer_level]&amp;" | "&amp;fertilizers[fertilizer_level_name],fertilizers[experiment_ID]=A259)))</f>
        <v xml:space="preserve"> | </v>
      </c>
      <c r="C259" t="str">
        <v xml:space="preserve">0 | </v>
      </c>
      <c r="D259" t="str">
        <v xml:space="preserve">0 | </v>
      </c>
      <c r="E259" t="str">
        <v xml:space="preserve">0 | </v>
      </c>
      <c r="F259" t="str">
        <v xml:space="preserve">0 | </v>
      </c>
      <c r="DQ259" cm="1">
        <f t="array" ref="DQ259:DU259">TRANSPOSE(_xlfn._xlws.SORT(_xlfn._xlws.FILTER(fertilizers[fertilizer_level],fertilizers[experiment_ID]=A259)))</f>
        <v>0</v>
      </c>
      <c r="DR259">
        <v>0</v>
      </c>
      <c r="DS259">
        <v>0</v>
      </c>
      <c r="DT259">
        <v>0</v>
      </c>
      <c r="DU259" t="str">
        <v/>
      </c>
    </row>
    <row r="260" spans="2:125" x14ac:dyDescent="0.25">
      <c r="B260" t="str" cm="1">
        <f t="array" ref="B260:F260">TRANSPOSE(_xlfn._xlws.SORT(_xlfn._xlws.FILTER(fertilizers[fertilizer_level]&amp;" | "&amp;fertilizers[fertilizer_level_name],fertilizers[experiment_ID]=A260)))</f>
        <v xml:space="preserve"> | </v>
      </c>
      <c r="C260" t="str">
        <v xml:space="preserve">0 | </v>
      </c>
      <c r="D260" t="str">
        <v xml:space="preserve">0 | </v>
      </c>
      <c r="E260" t="str">
        <v xml:space="preserve">0 | </v>
      </c>
      <c r="F260" t="str">
        <v xml:space="preserve">0 | </v>
      </c>
      <c r="DQ260" cm="1">
        <f t="array" ref="DQ260:DU260">TRANSPOSE(_xlfn._xlws.SORT(_xlfn._xlws.FILTER(fertilizers[fertilizer_level],fertilizers[experiment_ID]=A260)))</f>
        <v>0</v>
      </c>
      <c r="DR260">
        <v>0</v>
      </c>
      <c r="DS260">
        <v>0</v>
      </c>
      <c r="DT260">
        <v>0</v>
      </c>
      <c r="DU260" t="str">
        <v/>
      </c>
    </row>
    <row r="261" spans="2:125" x14ac:dyDescent="0.25">
      <c r="B261" t="str" cm="1">
        <f t="array" ref="B261:F261">TRANSPOSE(_xlfn._xlws.SORT(_xlfn._xlws.FILTER(fertilizers[fertilizer_level]&amp;" | "&amp;fertilizers[fertilizer_level_name],fertilizers[experiment_ID]=A261)))</f>
        <v xml:space="preserve"> | </v>
      </c>
      <c r="C261" t="str">
        <v xml:space="preserve">0 | </v>
      </c>
      <c r="D261" t="str">
        <v xml:space="preserve">0 | </v>
      </c>
      <c r="E261" t="str">
        <v xml:space="preserve">0 | </v>
      </c>
      <c r="F261" t="str">
        <v xml:space="preserve">0 | </v>
      </c>
      <c r="DQ261" cm="1">
        <f t="array" ref="DQ261:DU261">TRANSPOSE(_xlfn._xlws.SORT(_xlfn._xlws.FILTER(fertilizers[fertilizer_level],fertilizers[experiment_ID]=A261)))</f>
        <v>0</v>
      </c>
      <c r="DR261">
        <v>0</v>
      </c>
      <c r="DS261">
        <v>0</v>
      </c>
      <c r="DT261">
        <v>0</v>
      </c>
      <c r="DU261" t="str">
        <v/>
      </c>
    </row>
    <row r="262" spans="2:125" x14ac:dyDescent="0.25">
      <c r="B262" t="str" cm="1">
        <f t="array" ref="B262:F262">TRANSPOSE(_xlfn._xlws.SORT(_xlfn._xlws.FILTER(fertilizers[fertilizer_level]&amp;" | "&amp;fertilizers[fertilizer_level_name],fertilizers[experiment_ID]=A262)))</f>
        <v xml:space="preserve"> | </v>
      </c>
      <c r="C262" t="str">
        <v xml:space="preserve">0 | </v>
      </c>
      <c r="D262" t="str">
        <v xml:space="preserve">0 | </v>
      </c>
      <c r="E262" t="str">
        <v xml:space="preserve">0 | </v>
      </c>
      <c r="F262" t="str">
        <v xml:space="preserve">0 | </v>
      </c>
      <c r="DQ262" cm="1">
        <f t="array" ref="DQ262:DU262">TRANSPOSE(_xlfn._xlws.SORT(_xlfn._xlws.FILTER(fertilizers[fertilizer_level],fertilizers[experiment_ID]=A262)))</f>
        <v>0</v>
      </c>
      <c r="DR262">
        <v>0</v>
      </c>
      <c r="DS262">
        <v>0</v>
      </c>
      <c r="DT262">
        <v>0</v>
      </c>
      <c r="DU262" t="str">
        <v/>
      </c>
    </row>
    <row r="263" spans="2:125" x14ac:dyDescent="0.25">
      <c r="B263" t="str" cm="1">
        <f t="array" ref="B263:F263">TRANSPOSE(_xlfn._xlws.SORT(_xlfn._xlws.FILTER(fertilizers[fertilizer_level]&amp;" | "&amp;fertilizers[fertilizer_level_name],fertilizers[experiment_ID]=A263)))</f>
        <v xml:space="preserve"> | </v>
      </c>
      <c r="C263" t="str">
        <v xml:space="preserve">0 | </v>
      </c>
      <c r="D263" t="str">
        <v xml:space="preserve">0 | </v>
      </c>
      <c r="E263" t="str">
        <v xml:space="preserve">0 | </v>
      </c>
      <c r="F263" t="str">
        <v xml:space="preserve">0 | </v>
      </c>
      <c r="DQ263" cm="1">
        <f t="array" ref="DQ263:DU263">TRANSPOSE(_xlfn._xlws.SORT(_xlfn._xlws.FILTER(fertilizers[fertilizer_level],fertilizers[experiment_ID]=A263)))</f>
        <v>0</v>
      </c>
      <c r="DR263">
        <v>0</v>
      </c>
      <c r="DS263">
        <v>0</v>
      </c>
      <c r="DT263">
        <v>0</v>
      </c>
      <c r="DU263" t="str">
        <v/>
      </c>
    </row>
    <row r="264" spans="2:125" x14ac:dyDescent="0.25">
      <c r="B264" t="str" cm="1">
        <f t="array" ref="B264:F264">TRANSPOSE(_xlfn._xlws.SORT(_xlfn._xlws.FILTER(fertilizers[fertilizer_level]&amp;" | "&amp;fertilizers[fertilizer_level_name],fertilizers[experiment_ID]=A264)))</f>
        <v xml:space="preserve"> | </v>
      </c>
      <c r="C264" t="str">
        <v xml:space="preserve">0 | </v>
      </c>
      <c r="D264" t="str">
        <v xml:space="preserve">0 | </v>
      </c>
      <c r="E264" t="str">
        <v xml:space="preserve">0 | </v>
      </c>
      <c r="F264" t="str">
        <v xml:space="preserve">0 | </v>
      </c>
      <c r="DQ264" cm="1">
        <f t="array" ref="DQ264:DU264">TRANSPOSE(_xlfn._xlws.SORT(_xlfn._xlws.FILTER(fertilizers[fertilizer_level],fertilizers[experiment_ID]=A264)))</f>
        <v>0</v>
      </c>
      <c r="DR264">
        <v>0</v>
      </c>
      <c r="DS264">
        <v>0</v>
      </c>
      <c r="DT264">
        <v>0</v>
      </c>
      <c r="DU264" t="str">
        <v/>
      </c>
    </row>
    <row r="265" spans="2:125" x14ac:dyDescent="0.25">
      <c r="B265" t="str" cm="1">
        <f t="array" ref="B265:F265">TRANSPOSE(_xlfn._xlws.SORT(_xlfn._xlws.FILTER(fertilizers[fertilizer_level]&amp;" | "&amp;fertilizers[fertilizer_level_name],fertilizers[experiment_ID]=A265)))</f>
        <v xml:space="preserve"> | </v>
      </c>
      <c r="C265" t="str">
        <v xml:space="preserve">0 | </v>
      </c>
      <c r="D265" t="str">
        <v xml:space="preserve">0 | </v>
      </c>
      <c r="E265" t="str">
        <v xml:space="preserve">0 | </v>
      </c>
      <c r="F265" t="str">
        <v xml:space="preserve">0 | </v>
      </c>
      <c r="DQ265" cm="1">
        <f t="array" ref="DQ265:DU265">TRANSPOSE(_xlfn._xlws.SORT(_xlfn._xlws.FILTER(fertilizers[fertilizer_level],fertilizers[experiment_ID]=A265)))</f>
        <v>0</v>
      </c>
      <c r="DR265">
        <v>0</v>
      </c>
      <c r="DS265">
        <v>0</v>
      </c>
      <c r="DT265">
        <v>0</v>
      </c>
      <c r="DU265" t="str">
        <v/>
      </c>
    </row>
    <row r="266" spans="2:125" x14ac:dyDescent="0.25">
      <c r="B266" t="str" cm="1">
        <f t="array" ref="B266:F266">TRANSPOSE(_xlfn._xlws.SORT(_xlfn._xlws.FILTER(fertilizers[fertilizer_level]&amp;" | "&amp;fertilizers[fertilizer_level_name],fertilizers[experiment_ID]=A266)))</f>
        <v xml:space="preserve"> | </v>
      </c>
      <c r="C266" t="str">
        <v xml:space="preserve">0 | </v>
      </c>
      <c r="D266" t="str">
        <v xml:space="preserve">0 | </v>
      </c>
      <c r="E266" t="str">
        <v xml:space="preserve">0 | </v>
      </c>
      <c r="F266" t="str">
        <v xml:space="preserve">0 | </v>
      </c>
      <c r="DQ266" cm="1">
        <f t="array" ref="DQ266:DU266">TRANSPOSE(_xlfn._xlws.SORT(_xlfn._xlws.FILTER(fertilizers[fertilizer_level],fertilizers[experiment_ID]=A266)))</f>
        <v>0</v>
      </c>
      <c r="DR266">
        <v>0</v>
      </c>
      <c r="DS266">
        <v>0</v>
      </c>
      <c r="DT266">
        <v>0</v>
      </c>
      <c r="DU266" t="str">
        <v/>
      </c>
    </row>
    <row r="267" spans="2:125" x14ac:dyDescent="0.25">
      <c r="B267" t="str" cm="1">
        <f t="array" ref="B267:F267">TRANSPOSE(_xlfn._xlws.SORT(_xlfn._xlws.FILTER(fertilizers[fertilizer_level]&amp;" | "&amp;fertilizers[fertilizer_level_name],fertilizers[experiment_ID]=A267)))</f>
        <v xml:space="preserve"> | </v>
      </c>
      <c r="C267" t="str">
        <v xml:space="preserve">0 | </v>
      </c>
      <c r="D267" t="str">
        <v xml:space="preserve">0 | </v>
      </c>
      <c r="E267" t="str">
        <v xml:space="preserve">0 | </v>
      </c>
      <c r="F267" t="str">
        <v xml:space="preserve">0 | </v>
      </c>
      <c r="DQ267" cm="1">
        <f t="array" ref="DQ267:DU267">TRANSPOSE(_xlfn._xlws.SORT(_xlfn._xlws.FILTER(fertilizers[fertilizer_level],fertilizers[experiment_ID]=A267)))</f>
        <v>0</v>
      </c>
      <c r="DR267">
        <v>0</v>
      </c>
      <c r="DS267">
        <v>0</v>
      </c>
      <c r="DT267">
        <v>0</v>
      </c>
      <c r="DU267" t="str">
        <v/>
      </c>
    </row>
    <row r="268" spans="2:125" x14ac:dyDescent="0.25">
      <c r="B268" t="str" cm="1">
        <f t="array" ref="B268:F268">TRANSPOSE(_xlfn._xlws.SORT(_xlfn._xlws.FILTER(fertilizers[fertilizer_level]&amp;" | "&amp;fertilizers[fertilizer_level_name],fertilizers[experiment_ID]=A268)))</f>
        <v xml:space="preserve"> | </v>
      </c>
      <c r="C268" t="str">
        <v xml:space="preserve">0 | </v>
      </c>
      <c r="D268" t="str">
        <v xml:space="preserve">0 | </v>
      </c>
      <c r="E268" t="str">
        <v xml:space="preserve">0 | </v>
      </c>
      <c r="F268" t="str">
        <v xml:space="preserve">0 | </v>
      </c>
      <c r="DQ268" cm="1">
        <f t="array" ref="DQ268:DU268">TRANSPOSE(_xlfn._xlws.SORT(_xlfn._xlws.FILTER(fertilizers[fertilizer_level],fertilizers[experiment_ID]=A268)))</f>
        <v>0</v>
      </c>
      <c r="DR268">
        <v>0</v>
      </c>
      <c r="DS268">
        <v>0</v>
      </c>
      <c r="DT268">
        <v>0</v>
      </c>
      <c r="DU268" t="str">
        <v/>
      </c>
    </row>
    <row r="269" spans="2:125" x14ac:dyDescent="0.25">
      <c r="B269" t="str" cm="1">
        <f t="array" ref="B269:F269">TRANSPOSE(_xlfn._xlws.SORT(_xlfn._xlws.FILTER(fertilizers[fertilizer_level]&amp;" | "&amp;fertilizers[fertilizer_level_name],fertilizers[experiment_ID]=A269)))</f>
        <v xml:space="preserve"> | </v>
      </c>
      <c r="C269" t="str">
        <v xml:space="preserve">0 | </v>
      </c>
      <c r="D269" t="str">
        <v xml:space="preserve">0 | </v>
      </c>
      <c r="E269" t="str">
        <v xml:space="preserve">0 | </v>
      </c>
      <c r="F269" t="str">
        <v xml:space="preserve">0 | </v>
      </c>
      <c r="DQ269" cm="1">
        <f t="array" ref="DQ269:DU269">TRANSPOSE(_xlfn._xlws.SORT(_xlfn._xlws.FILTER(fertilizers[fertilizer_level],fertilizers[experiment_ID]=A269)))</f>
        <v>0</v>
      </c>
      <c r="DR269">
        <v>0</v>
      </c>
      <c r="DS269">
        <v>0</v>
      </c>
      <c r="DT269">
        <v>0</v>
      </c>
      <c r="DU269" t="str">
        <v/>
      </c>
    </row>
    <row r="270" spans="2:125" x14ac:dyDescent="0.25">
      <c r="B270" t="str" cm="1">
        <f t="array" ref="B270:F270">TRANSPOSE(_xlfn._xlws.SORT(_xlfn._xlws.FILTER(fertilizers[fertilizer_level]&amp;" | "&amp;fertilizers[fertilizer_level_name],fertilizers[experiment_ID]=A270)))</f>
        <v xml:space="preserve"> | </v>
      </c>
      <c r="C270" t="str">
        <v xml:space="preserve">0 | </v>
      </c>
      <c r="D270" t="str">
        <v xml:space="preserve">0 | </v>
      </c>
      <c r="E270" t="str">
        <v xml:space="preserve">0 | </v>
      </c>
      <c r="F270" t="str">
        <v xml:space="preserve">0 | </v>
      </c>
      <c r="DQ270" cm="1">
        <f t="array" ref="DQ270:DU270">TRANSPOSE(_xlfn._xlws.SORT(_xlfn._xlws.FILTER(fertilizers[fertilizer_level],fertilizers[experiment_ID]=A270)))</f>
        <v>0</v>
      </c>
      <c r="DR270">
        <v>0</v>
      </c>
      <c r="DS270">
        <v>0</v>
      </c>
      <c r="DT270">
        <v>0</v>
      </c>
      <c r="DU270" t="str">
        <v/>
      </c>
    </row>
    <row r="271" spans="2:125" x14ac:dyDescent="0.25">
      <c r="B271" t="str" cm="1">
        <f t="array" ref="B271:F271">TRANSPOSE(_xlfn._xlws.SORT(_xlfn._xlws.FILTER(fertilizers[fertilizer_level]&amp;" | "&amp;fertilizers[fertilizer_level_name],fertilizers[experiment_ID]=A271)))</f>
        <v xml:space="preserve"> | </v>
      </c>
      <c r="C271" t="str">
        <v xml:space="preserve">0 | </v>
      </c>
      <c r="D271" t="str">
        <v xml:space="preserve">0 | </v>
      </c>
      <c r="E271" t="str">
        <v xml:space="preserve">0 | </v>
      </c>
      <c r="F271" t="str">
        <v xml:space="preserve">0 | </v>
      </c>
      <c r="DQ271" cm="1">
        <f t="array" ref="DQ271:DU271">TRANSPOSE(_xlfn._xlws.SORT(_xlfn._xlws.FILTER(fertilizers[fertilizer_level],fertilizers[experiment_ID]=A271)))</f>
        <v>0</v>
      </c>
      <c r="DR271">
        <v>0</v>
      </c>
      <c r="DS271">
        <v>0</v>
      </c>
      <c r="DT271">
        <v>0</v>
      </c>
      <c r="DU271" t="str">
        <v/>
      </c>
    </row>
    <row r="272" spans="2:125" x14ac:dyDescent="0.25">
      <c r="B272" t="str" cm="1">
        <f t="array" ref="B272:F272">TRANSPOSE(_xlfn._xlws.SORT(_xlfn._xlws.FILTER(fertilizers[fertilizer_level]&amp;" | "&amp;fertilizers[fertilizer_level_name],fertilizers[experiment_ID]=A272)))</f>
        <v xml:space="preserve"> | </v>
      </c>
      <c r="C272" t="str">
        <v xml:space="preserve">0 | </v>
      </c>
      <c r="D272" t="str">
        <v xml:space="preserve">0 | </v>
      </c>
      <c r="E272" t="str">
        <v xml:space="preserve">0 | </v>
      </c>
      <c r="F272" t="str">
        <v xml:space="preserve">0 | </v>
      </c>
      <c r="DQ272" cm="1">
        <f t="array" ref="DQ272:DU272">TRANSPOSE(_xlfn._xlws.SORT(_xlfn._xlws.FILTER(fertilizers[fertilizer_level],fertilizers[experiment_ID]=A272)))</f>
        <v>0</v>
      </c>
      <c r="DR272">
        <v>0</v>
      </c>
      <c r="DS272">
        <v>0</v>
      </c>
      <c r="DT272">
        <v>0</v>
      </c>
      <c r="DU272" t="str">
        <v/>
      </c>
    </row>
    <row r="273" spans="2:125" x14ac:dyDescent="0.25">
      <c r="B273" t="str" cm="1">
        <f t="array" ref="B273:F273">TRANSPOSE(_xlfn._xlws.SORT(_xlfn._xlws.FILTER(fertilizers[fertilizer_level]&amp;" | "&amp;fertilizers[fertilizer_level_name],fertilizers[experiment_ID]=A273)))</f>
        <v xml:space="preserve"> | </v>
      </c>
      <c r="C273" t="str">
        <v xml:space="preserve">0 | </v>
      </c>
      <c r="D273" t="str">
        <v xml:space="preserve">0 | </v>
      </c>
      <c r="E273" t="str">
        <v xml:space="preserve">0 | </v>
      </c>
      <c r="F273" t="str">
        <v xml:space="preserve">0 | </v>
      </c>
      <c r="DQ273" cm="1">
        <f t="array" ref="DQ273:DU273">TRANSPOSE(_xlfn._xlws.SORT(_xlfn._xlws.FILTER(fertilizers[fertilizer_level],fertilizers[experiment_ID]=A273)))</f>
        <v>0</v>
      </c>
      <c r="DR273">
        <v>0</v>
      </c>
      <c r="DS273">
        <v>0</v>
      </c>
      <c r="DT273">
        <v>0</v>
      </c>
      <c r="DU273" t="str">
        <v/>
      </c>
    </row>
    <row r="274" spans="2:125" x14ac:dyDescent="0.25">
      <c r="B274" t="str" cm="1">
        <f t="array" ref="B274:F274">TRANSPOSE(_xlfn._xlws.SORT(_xlfn._xlws.FILTER(fertilizers[fertilizer_level]&amp;" | "&amp;fertilizers[fertilizer_level_name],fertilizers[experiment_ID]=A274)))</f>
        <v xml:space="preserve"> | </v>
      </c>
      <c r="C274" t="str">
        <v xml:space="preserve">0 | </v>
      </c>
      <c r="D274" t="str">
        <v xml:space="preserve">0 | </v>
      </c>
      <c r="E274" t="str">
        <v xml:space="preserve">0 | </v>
      </c>
      <c r="F274" t="str">
        <v xml:space="preserve">0 | </v>
      </c>
      <c r="DQ274" cm="1">
        <f t="array" ref="DQ274:DU274">TRANSPOSE(_xlfn._xlws.SORT(_xlfn._xlws.FILTER(fertilizers[fertilizer_level],fertilizers[experiment_ID]=A274)))</f>
        <v>0</v>
      </c>
      <c r="DR274">
        <v>0</v>
      </c>
      <c r="DS274">
        <v>0</v>
      </c>
      <c r="DT274">
        <v>0</v>
      </c>
      <c r="DU274" t="str">
        <v/>
      </c>
    </row>
    <row r="275" spans="2:125" x14ac:dyDescent="0.25">
      <c r="B275" t="str" cm="1">
        <f t="array" ref="B275:F275">TRANSPOSE(_xlfn._xlws.SORT(_xlfn._xlws.FILTER(fertilizers[fertilizer_level]&amp;" | "&amp;fertilizers[fertilizer_level_name],fertilizers[experiment_ID]=A275)))</f>
        <v xml:space="preserve"> | </v>
      </c>
      <c r="C275" t="str">
        <v xml:space="preserve">0 | </v>
      </c>
      <c r="D275" t="str">
        <v xml:space="preserve">0 | </v>
      </c>
      <c r="E275" t="str">
        <v xml:space="preserve">0 | </v>
      </c>
      <c r="F275" t="str">
        <v xml:space="preserve">0 | </v>
      </c>
      <c r="DQ275" cm="1">
        <f t="array" ref="DQ275:DU275">TRANSPOSE(_xlfn._xlws.SORT(_xlfn._xlws.FILTER(fertilizers[fertilizer_level],fertilizers[experiment_ID]=A275)))</f>
        <v>0</v>
      </c>
      <c r="DR275">
        <v>0</v>
      </c>
      <c r="DS275">
        <v>0</v>
      </c>
      <c r="DT275">
        <v>0</v>
      </c>
      <c r="DU275" t="str">
        <v/>
      </c>
    </row>
    <row r="276" spans="2:125" x14ac:dyDescent="0.25">
      <c r="B276" t="str" cm="1">
        <f t="array" ref="B276:F276">TRANSPOSE(_xlfn._xlws.SORT(_xlfn._xlws.FILTER(fertilizers[fertilizer_level]&amp;" | "&amp;fertilizers[fertilizer_level_name],fertilizers[experiment_ID]=A276)))</f>
        <v xml:space="preserve"> | </v>
      </c>
      <c r="C276" t="str">
        <v xml:space="preserve">0 | </v>
      </c>
      <c r="D276" t="str">
        <v xml:space="preserve">0 | </v>
      </c>
      <c r="E276" t="str">
        <v xml:space="preserve">0 | </v>
      </c>
      <c r="F276" t="str">
        <v xml:space="preserve">0 | </v>
      </c>
      <c r="DQ276" cm="1">
        <f t="array" ref="DQ276:DU276">TRANSPOSE(_xlfn._xlws.SORT(_xlfn._xlws.FILTER(fertilizers[fertilizer_level],fertilizers[experiment_ID]=A276)))</f>
        <v>0</v>
      </c>
      <c r="DR276">
        <v>0</v>
      </c>
      <c r="DS276">
        <v>0</v>
      </c>
      <c r="DT276">
        <v>0</v>
      </c>
      <c r="DU276" t="str">
        <v/>
      </c>
    </row>
    <row r="277" spans="2:125" x14ac:dyDescent="0.25">
      <c r="B277" t="str" cm="1">
        <f t="array" ref="B277:F277">TRANSPOSE(_xlfn._xlws.SORT(_xlfn._xlws.FILTER(fertilizers[fertilizer_level]&amp;" | "&amp;fertilizers[fertilizer_level_name],fertilizers[experiment_ID]=A277)))</f>
        <v xml:space="preserve"> | </v>
      </c>
      <c r="C277" t="str">
        <v xml:space="preserve">0 | </v>
      </c>
      <c r="D277" t="str">
        <v xml:space="preserve">0 | </v>
      </c>
      <c r="E277" t="str">
        <v xml:space="preserve">0 | </v>
      </c>
      <c r="F277" t="str">
        <v xml:space="preserve">0 | </v>
      </c>
      <c r="DQ277" cm="1">
        <f t="array" ref="DQ277:DU277">TRANSPOSE(_xlfn._xlws.SORT(_xlfn._xlws.FILTER(fertilizers[fertilizer_level],fertilizers[experiment_ID]=A277)))</f>
        <v>0</v>
      </c>
      <c r="DR277">
        <v>0</v>
      </c>
      <c r="DS277">
        <v>0</v>
      </c>
      <c r="DT277">
        <v>0</v>
      </c>
      <c r="DU277" t="str">
        <v/>
      </c>
    </row>
    <row r="278" spans="2:125" x14ac:dyDescent="0.25">
      <c r="B278" t="str" cm="1">
        <f t="array" ref="B278:F278">TRANSPOSE(_xlfn._xlws.SORT(_xlfn._xlws.FILTER(fertilizers[fertilizer_level]&amp;" | "&amp;fertilizers[fertilizer_level_name],fertilizers[experiment_ID]=A278)))</f>
        <v xml:space="preserve"> | </v>
      </c>
      <c r="C278" t="str">
        <v xml:space="preserve">0 | </v>
      </c>
      <c r="D278" t="str">
        <v xml:space="preserve">0 | </v>
      </c>
      <c r="E278" t="str">
        <v xml:space="preserve">0 | </v>
      </c>
      <c r="F278" t="str">
        <v xml:space="preserve">0 | </v>
      </c>
      <c r="DQ278" cm="1">
        <f t="array" ref="DQ278:DU278">TRANSPOSE(_xlfn._xlws.SORT(_xlfn._xlws.FILTER(fertilizers[fertilizer_level],fertilizers[experiment_ID]=A278)))</f>
        <v>0</v>
      </c>
      <c r="DR278">
        <v>0</v>
      </c>
      <c r="DS278">
        <v>0</v>
      </c>
      <c r="DT278">
        <v>0</v>
      </c>
      <c r="DU278" t="str">
        <v/>
      </c>
    </row>
    <row r="279" spans="2:125" x14ac:dyDescent="0.25">
      <c r="B279" t="str" cm="1">
        <f t="array" ref="B279:F279">TRANSPOSE(_xlfn._xlws.SORT(_xlfn._xlws.FILTER(fertilizers[fertilizer_level]&amp;" | "&amp;fertilizers[fertilizer_level_name],fertilizers[experiment_ID]=A279)))</f>
        <v xml:space="preserve"> | </v>
      </c>
      <c r="C279" t="str">
        <v xml:space="preserve">0 | </v>
      </c>
      <c r="D279" t="str">
        <v xml:space="preserve">0 | </v>
      </c>
      <c r="E279" t="str">
        <v xml:space="preserve">0 | </v>
      </c>
      <c r="F279" t="str">
        <v xml:space="preserve">0 | </v>
      </c>
      <c r="DQ279" cm="1">
        <f t="array" ref="DQ279:DU279">TRANSPOSE(_xlfn._xlws.SORT(_xlfn._xlws.FILTER(fertilizers[fertilizer_level],fertilizers[experiment_ID]=A279)))</f>
        <v>0</v>
      </c>
      <c r="DR279">
        <v>0</v>
      </c>
      <c r="DS279">
        <v>0</v>
      </c>
      <c r="DT279">
        <v>0</v>
      </c>
      <c r="DU279" t="str">
        <v/>
      </c>
    </row>
    <row r="280" spans="2:125" x14ac:dyDescent="0.25">
      <c r="B280" t="str" cm="1">
        <f t="array" ref="B280:F280">TRANSPOSE(_xlfn._xlws.SORT(_xlfn._xlws.FILTER(fertilizers[fertilizer_level]&amp;" | "&amp;fertilizers[fertilizer_level_name],fertilizers[experiment_ID]=A280)))</f>
        <v xml:space="preserve"> | </v>
      </c>
      <c r="C280" t="str">
        <v xml:space="preserve">0 | </v>
      </c>
      <c r="D280" t="str">
        <v xml:space="preserve">0 | </v>
      </c>
      <c r="E280" t="str">
        <v xml:space="preserve">0 | </v>
      </c>
      <c r="F280" t="str">
        <v xml:space="preserve">0 | </v>
      </c>
      <c r="DQ280" cm="1">
        <f t="array" ref="DQ280:DU280">TRANSPOSE(_xlfn._xlws.SORT(_xlfn._xlws.FILTER(fertilizers[fertilizer_level],fertilizers[experiment_ID]=A280)))</f>
        <v>0</v>
      </c>
      <c r="DR280">
        <v>0</v>
      </c>
      <c r="DS280">
        <v>0</v>
      </c>
      <c r="DT280">
        <v>0</v>
      </c>
      <c r="DU280" t="str">
        <v/>
      </c>
    </row>
    <row r="281" spans="2:125" x14ac:dyDescent="0.25">
      <c r="B281" t="str" cm="1">
        <f t="array" ref="B281:F281">TRANSPOSE(_xlfn._xlws.SORT(_xlfn._xlws.FILTER(fertilizers[fertilizer_level]&amp;" | "&amp;fertilizers[fertilizer_level_name],fertilizers[experiment_ID]=A281)))</f>
        <v xml:space="preserve"> | </v>
      </c>
      <c r="C281" t="str">
        <v xml:space="preserve">0 | </v>
      </c>
      <c r="D281" t="str">
        <v xml:space="preserve">0 | </v>
      </c>
      <c r="E281" t="str">
        <v xml:space="preserve">0 | </v>
      </c>
      <c r="F281" t="str">
        <v xml:space="preserve">0 | </v>
      </c>
      <c r="DQ281" cm="1">
        <f t="array" ref="DQ281:DU281">TRANSPOSE(_xlfn._xlws.SORT(_xlfn._xlws.FILTER(fertilizers[fertilizer_level],fertilizers[experiment_ID]=A281)))</f>
        <v>0</v>
      </c>
      <c r="DR281">
        <v>0</v>
      </c>
      <c r="DS281">
        <v>0</v>
      </c>
      <c r="DT281">
        <v>0</v>
      </c>
      <c r="DU281" t="str">
        <v/>
      </c>
    </row>
    <row r="282" spans="2:125" x14ac:dyDescent="0.25">
      <c r="B282" t="str" cm="1">
        <f t="array" ref="B282:F282">TRANSPOSE(_xlfn._xlws.SORT(_xlfn._xlws.FILTER(fertilizers[fertilizer_level]&amp;" | "&amp;fertilizers[fertilizer_level_name],fertilizers[experiment_ID]=A282)))</f>
        <v xml:space="preserve"> | </v>
      </c>
      <c r="C282" t="str">
        <v xml:space="preserve">0 | </v>
      </c>
      <c r="D282" t="str">
        <v xml:space="preserve">0 | </v>
      </c>
      <c r="E282" t="str">
        <v xml:space="preserve">0 | </v>
      </c>
      <c r="F282" t="str">
        <v xml:space="preserve">0 | </v>
      </c>
      <c r="DQ282" cm="1">
        <f t="array" ref="DQ282:DU282">TRANSPOSE(_xlfn._xlws.SORT(_xlfn._xlws.FILTER(fertilizers[fertilizer_level],fertilizers[experiment_ID]=A282)))</f>
        <v>0</v>
      </c>
      <c r="DR282">
        <v>0</v>
      </c>
      <c r="DS282">
        <v>0</v>
      </c>
      <c r="DT282">
        <v>0</v>
      </c>
      <c r="DU282" t="str">
        <v/>
      </c>
    </row>
    <row r="283" spans="2:125" x14ac:dyDescent="0.25">
      <c r="B283" t="str" cm="1">
        <f t="array" ref="B283:F283">TRANSPOSE(_xlfn._xlws.SORT(_xlfn._xlws.FILTER(fertilizers[fertilizer_level]&amp;" | "&amp;fertilizers[fertilizer_level_name],fertilizers[experiment_ID]=A283)))</f>
        <v xml:space="preserve"> | </v>
      </c>
      <c r="C283" t="str">
        <v xml:space="preserve">0 | </v>
      </c>
      <c r="D283" t="str">
        <v xml:space="preserve">0 | </v>
      </c>
      <c r="E283" t="str">
        <v xml:space="preserve">0 | </v>
      </c>
      <c r="F283" t="str">
        <v xml:space="preserve">0 | </v>
      </c>
      <c r="DQ283" cm="1">
        <f t="array" ref="DQ283:DU283">TRANSPOSE(_xlfn._xlws.SORT(_xlfn._xlws.FILTER(fertilizers[fertilizer_level],fertilizers[experiment_ID]=A283)))</f>
        <v>0</v>
      </c>
      <c r="DR283">
        <v>0</v>
      </c>
      <c r="DS283">
        <v>0</v>
      </c>
      <c r="DT283">
        <v>0</v>
      </c>
      <c r="DU283" t="str">
        <v/>
      </c>
    </row>
    <row r="284" spans="2:125" x14ac:dyDescent="0.25">
      <c r="B284" t="str" cm="1">
        <f t="array" ref="B284:F284">TRANSPOSE(_xlfn._xlws.SORT(_xlfn._xlws.FILTER(fertilizers[fertilizer_level]&amp;" | "&amp;fertilizers[fertilizer_level_name],fertilizers[experiment_ID]=A284)))</f>
        <v xml:space="preserve"> | </v>
      </c>
      <c r="C284" t="str">
        <v xml:space="preserve">0 | </v>
      </c>
      <c r="D284" t="str">
        <v xml:space="preserve">0 | </v>
      </c>
      <c r="E284" t="str">
        <v xml:space="preserve">0 | </v>
      </c>
      <c r="F284" t="str">
        <v xml:space="preserve">0 | </v>
      </c>
      <c r="DQ284" cm="1">
        <f t="array" ref="DQ284:DU284">TRANSPOSE(_xlfn._xlws.SORT(_xlfn._xlws.FILTER(fertilizers[fertilizer_level],fertilizers[experiment_ID]=A284)))</f>
        <v>0</v>
      </c>
      <c r="DR284">
        <v>0</v>
      </c>
      <c r="DS284">
        <v>0</v>
      </c>
      <c r="DT284">
        <v>0</v>
      </c>
      <c r="DU284" t="str">
        <v/>
      </c>
    </row>
    <row r="285" spans="2:125" x14ac:dyDescent="0.25">
      <c r="B285" t="str" cm="1">
        <f t="array" ref="B285:F285">TRANSPOSE(_xlfn._xlws.SORT(_xlfn._xlws.FILTER(fertilizers[fertilizer_level]&amp;" | "&amp;fertilizers[fertilizer_level_name],fertilizers[experiment_ID]=A285)))</f>
        <v xml:space="preserve"> | </v>
      </c>
      <c r="C285" t="str">
        <v xml:space="preserve">0 | </v>
      </c>
      <c r="D285" t="str">
        <v xml:space="preserve">0 | </v>
      </c>
      <c r="E285" t="str">
        <v xml:space="preserve">0 | </v>
      </c>
      <c r="F285" t="str">
        <v xml:space="preserve">0 | </v>
      </c>
      <c r="DQ285" cm="1">
        <f t="array" ref="DQ285:DU285">TRANSPOSE(_xlfn._xlws.SORT(_xlfn._xlws.FILTER(fertilizers[fertilizer_level],fertilizers[experiment_ID]=A285)))</f>
        <v>0</v>
      </c>
      <c r="DR285">
        <v>0</v>
      </c>
      <c r="DS285">
        <v>0</v>
      </c>
      <c r="DT285">
        <v>0</v>
      </c>
      <c r="DU285" t="str">
        <v/>
      </c>
    </row>
    <row r="286" spans="2:125" x14ac:dyDescent="0.25">
      <c r="B286" t="str" cm="1">
        <f t="array" ref="B286:F286">TRANSPOSE(_xlfn._xlws.SORT(_xlfn._xlws.FILTER(fertilizers[fertilizer_level]&amp;" | "&amp;fertilizers[fertilizer_level_name],fertilizers[experiment_ID]=A286)))</f>
        <v xml:space="preserve"> | </v>
      </c>
      <c r="C286" t="str">
        <v xml:space="preserve">0 | </v>
      </c>
      <c r="D286" t="str">
        <v xml:space="preserve">0 | </v>
      </c>
      <c r="E286" t="str">
        <v xml:space="preserve">0 | </v>
      </c>
      <c r="F286" t="str">
        <v xml:space="preserve">0 | </v>
      </c>
      <c r="DQ286" cm="1">
        <f t="array" ref="DQ286:DU286">TRANSPOSE(_xlfn._xlws.SORT(_xlfn._xlws.FILTER(fertilizers[fertilizer_level],fertilizers[experiment_ID]=A286)))</f>
        <v>0</v>
      </c>
      <c r="DR286">
        <v>0</v>
      </c>
      <c r="DS286">
        <v>0</v>
      </c>
      <c r="DT286">
        <v>0</v>
      </c>
      <c r="DU286" t="str">
        <v/>
      </c>
    </row>
    <row r="287" spans="2:125" x14ac:dyDescent="0.25">
      <c r="B287" t="str" cm="1">
        <f t="array" ref="B287:F287">TRANSPOSE(_xlfn._xlws.SORT(_xlfn._xlws.FILTER(fertilizers[fertilizer_level]&amp;" | "&amp;fertilizers[fertilizer_level_name],fertilizers[experiment_ID]=A287)))</f>
        <v xml:space="preserve"> | </v>
      </c>
      <c r="C287" t="str">
        <v xml:space="preserve">0 | </v>
      </c>
      <c r="D287" t="str">
        <v xml:space="preserve">0 | </v>
      </c>
      <c r="E287" t="str">
        <v xml:space="preserve">0 | </v>
      </c>
      <c r="F287" t="str">
        <v xml:space="preserve">0 | </v>
      </c>
      <c r="DQ287" cm="1">
        <f t="array" ref="DQ287:DU287">TRANSPOSE(_xlfn._xlws.SORT(_xlfn._xlws.FILTER(fertilizers[fertilizer_level],fertilizers[experiment_ID]=A287)))</f>
        <v>0</v>
      </c>
      <c r="DR287">
        <v>0</v>
      </c>
      <c r="DS287">
        <v>0</v>
      </c>
      <c r="DT287">
        <v>0</v>
      </c>
      <c r="DU287" t="str">
        <v/>
      </c>
    </row>
    <row r="288" spans="2:125" x14ac:dyDescent="0.25">
      <c r="B288" t="str" cm="1">
        <f t="array" ref="B288:F288">TRANSPOSE(_xlfn._xlws.SORT(_xlfn._xlws.FILTER(fertilizers[fertilizer_level]&amp;" | "&amp;fertilizers[fertilizer_level_name],fertilizers[experiment_ID]=A288)))</f>
        <v xml:space="preserve"> | </v>
      </c>
      <c r="C288" t="str">
        <v xml:space="preserve">0 | </v>
      </c>
      <c r="D288" t="str">
        <v xml:space="preserve">0 | </v>
      </c>
      <c r="E288" t="str">
        <v xml:space="preserve">0 | </v>
      </c>
      <c r="F288" t="str">
        <v xml:space="preserve">0 | </v>
      </c>
      <c r="DQ288" cm="1">
        <f t="array" ref="DQ288:DU288">TRANSPOSE(_xlfn._xlws.SORT(_xlfn._xlws.FILTER(fertilizers[fertilizer_level],fertilizers[experiment_ID]=A288)))</f>
        <v>0</v>
      </c>
      <c r="DR288">
        <v>0</v>
      </c>
      <c r="DS288">
        <v>0</v>
      </c>
      <c r="DT288">
        <v>0</v>
      </c>
      <c r="DU288" t="str">
        <v/>
      </c>
    </row>
    <row r="289" spans="2:125" x14ac:dyDescent="0.25">
      <c r="B289" t="str" cm="1">
        <f t="array" ref="B289:F289">TRANSPOSE(_xlfn._xlws.SORT(_xlfn._xlws.FILTER(fertilizers[fertilizer_level]&amp;" | "&amp;fertilizers[fertilizer_level_name],fertilizers[experiment_ID]=A289)))</f>
        <v xml:space="preserve"> | </v>
      </c>
      <c r="C289" t="str">
        <v xml:space="preserve">0 | </v>
      </c>
      <c r="D289" t="str">
        <v xml:space="preserve">0 | </v>
      </c>
      <c r="E289" t="str">
        <v xml:space="preserve">0 | </v>
      </c>
      <c r="F289" t="str">
        <v xml:space="preserve">0 | </v>
      </c>
      <c r="DQ289" cm="1">
        <f t="array" ref="DQ289:DU289">TRANSPOSE(_xlfn._xlws.SORT(_xlfn._xlws.FILTER(fertilizers[fertilizer_level],fertilizers[experiment_ID]=A289)))</f>
        <v>0</v>
      </c>
      <c r="DR289">
        <v>0</v>
      </c>
      <c r="DS289">
        <v>0</v>
      </c>
      <c r="DT289">
        <v>0</v>
      </c>
      <c r="DU289" t="str">
        <v/>
      </c>
    </row>
    <row r="290" spans="2:125" x14ac:dyDescent="0.25">
      <c r="B290" t="str" cm="1">
        <f t="array" ref="B290:F290">TRANSPOSE(_xlfn._xlws.SORT(_xlfn._xlws.FILTER(fertilizers[fertilizer_level]&amp;" | "&amp;fertilizers[fertilizer_level_name],fertilizers[experiment_ID]=A290)))</f>
        <v xml:space="preserve"> | </v>
      </c>
      <c r="C290" t="str">
        <v xml:space="preserve">0 | </v>
      </c>
      <c r="D290" t="str">
        <v xml:space="preserve">0 | </v>
      </c>
      <c r="E290" t="str">
        <v xml:space="preserve">0 | </v>
      </c>
      <c r="F290" t="str">
        <v xml:space="preserve">0 | </v>
      </c>
      <c r="DQ290" cm="1">
        <f t="array" ref="DQ290:DU290">TRANSPOSE(_xlfn._xlws.SORT(_xlfn._xlws.FILTER(fertilizers[fertilizer_level],fertilizers[experiment_ID]=A290)))</f>
        <v>0</v>
      </c>
      <c r="DR290">
        <v>0</v>
      </c>
      <c r="DS290">
        <v>0</v>
      </c>
      <c r="DT290">
        <v>0</v>
      </c>
      <c r="DU290" t="str">
        <v/>
      </c>
    </row>
    <row r="291" spans="2:125" x14ac:dyDescent="0.25">
      <c r="B291" t="str" cm="1">
        <f t="array" ref="B291:F291">TRANSPOSE(_xlfn._xlws.SORT(_xlfn._xlws.FILTER(fertilizers[fertilizer_level]&amp;" | "&amp;fertilizers[fertilizer_level_name],fertilizers[experiment_ID]=A291)))</f>
        <v xml:space="preserve"> | </v>
      </c>
      <c r="C291" t="str">
        <v xml:space="preserve">0 | </v>
      </c>
      <c r="D291" t="str">
        <v xml:space="preserve">0 | </v>
      </c>
      <c r="E291" t="str">
        <v xml:space="preserve">0 | </v>
      </c>
      <c r="F291" t="str">
        <v xml:space="preserve">0 | </v>
      </c>
      <c r="DQ291" cm="1">
        <f t="array" ref="DQ291:DU291">TRANSPOSE(_xlfn._xlws.SORT(_xlfn._xlws.FILTER(fertilizers[fertilizer_level],fertilizers[experiment_ID]=A291)))</f>
        <v>0</v>
      </c>
      <c r="DR291">
        <v>0</v>
      </c>
      <c r="DS291">
        <v>0</v>
      </c>
      <c r="DT291">
        <v>0</v>
      </c>
      <c r="DU291" t="str">
        <v/>
      </c>
    </row>
    <row r="292" spans="2:125" x14ac:dyDescent="0.25">
      <c r="B292" t="str" cm="1">
        <f t="array" ref="B292:F292">TRANSPOSE(_xlfn._xlws.SORT(_xlfn._xlws.FILTER(fertilizers[fertilizer_level]&amp;" | "&amp;fertilizers[fertilizer_level_name],fertilizers[experiment_ID]=A292)))</f>
        <v xml:space="preserve"> | </v>
      </c>
      <c r="C292" t="str">
        <v xml:space="preserve">0 | </v>
      </c>
      <c r="D292" t="str">
        <v xml:space="preserve">0 | </v>
      </c>
      <c r="E292" t="str">
        <v xml:space="preserve">0 | </v>
      </c>
      <c r="F292" t="str">
        <v xml:space="preserve">0 | </v>
      </c>
      <c r="DQ292" cm="1">
        <f t="array" ref="DQ292:DU292">TRANSPOSE(_xlfn._xlws.SORT(_xlfn._xlws.FILTER(fertilizers[fertilizer_level],fertilizers[experiment_ID]=A292)))</f>
        <v>0</v>
      </c>
      <c r="DR292">
        <v>0</v>
      </c>
      <c r="DS292">
        <v>0</v>
      </c>
      <c r="DT292">
        <v>0</v>
      </c>
      <c r="DU292" t="str">
        <v/>
      </c>
    </row>
    <row r="293" spans="2:125" x14ac:dyDescent="0.25">
      <c r="B293" t="str" cm="1">
        <f t="array" ref="B293:F293">TRANSPOSE(_xlfn._xlws.SORT(_xlfn._xlws.FILTER(fertilizers[fertilizer_level]&amp;" | "&amp;fertilizers[fertilizer_level_name],fertilizers[experiment_ID]=A293)))</f>
        <v xml:space="preserve"> | </v>
      </c>
      <c r="C293" t="str">
        <v xml:space="preserve">0 | </v>
      </c>
      <c r="D293" t="str">
        <v xml:space="preserve">0 | </v>
      </c>
      <c r="E293" t="str">
        <v xml:space="preserve">0 | </v>
      </c>
      <c r="F293" t="str">
        <v xml:space="preserve">0 | </v>
      </c>
      <c r="DQ293" cm="1">
        <f t="array" ref="DQ293:DU293">TRANSPOSE(_xlfn._xlws.SORT(_xlfn._xlws.FILTER(fertilizers[fertilizer_level],fertilizers[experiment_ID]=A293)))</f>
        <v>0</v>
      </c>
      <c r="DR293">
        <v>0</v>
      </c>
      <c r="DS293">
        <v>0</v>
      </c>
      <c r="DT293">
        <v>0</v>
      </c>
      <c r="DU293" t="str">
        <v/>
      </c>
    </row>
    <row r="294" spans="2:125" x14ac:dyDescent="0.25">
      <c r="B294" t="str" cm="1">
        <f t="array" ref="B294:F294">TRANSPOSE(_xlfn._xlws.SORT(_xlfn._xlws.FILTER(fertilizers[fertilizer_level]&amp;" | "&amp;fertilizers[fertilizer_level_name],fertilizers[experiment_ID]=A294)))</f>
        <v xml:space="preserve"> | </v>
      </c>
      <c r="C294" t="str">
        <v xml:space="preserve">0 | </v>
      </c>
      <c r="D294" t="str">
        <v xml:space="preserve">0 | </v>
      </c>
      <c r="E294" t="str">
        <v xml:space="preserve">0 | </v>
      </c>
      <c r="F294" t="str">
        <v xml:space="preserve">0 | </v>
      </c>
      <c r="DQ294" cm="1">
        <f t="array" ref="DQ294:DU294">TRANSPOSE(_xlfn._xlws.SORT(_xlfn._xlws.FILTER(fertilizers[fertilizer_level],fertilizers[experiment_ID]=A294)))</f>
        <v>0</v>
      </c>
      <c r="DR294">
        <v>0</v>
      </c>
      <c r="DS294">
        <v>0</v>
      </c>
      <c r="DT294">
        <v>0</v>
      </c>
      <c r="DU294" t="str">
        <v/>
      </c>
    </row>
    <row r="295" spans="2:125" x14ac:dyDescent="0.25">
      <c r="B295" t="str" cm="1">
        <f t="array" ref="B295:F295">TRANSPOSE(_xlfn._xlws.SORT(_xlfn._xlws.FILTER(fertilizers[fertilizer_level]&amp;" | "&amp;fertilizers[fertilizer_level_name],fertilizers[experiment_ID]=A295)))</f>
        <v xml:space="preserve"> | </v>
      </c>
      <c r="C295" t="str">
        <v xml:space="preserve">0 | </v>
      </c>
      <c r="D295" t="str">
        <v xml:space="preserve">0 | </v>
      </c>
      <c r="E295" t="str">
        <v xml:space="preserve">0 | </v>
      </c>
      <c r="F295" t="str">
        <v xml:space="preserve">0 | </v>
      </c>
      <c r="DQ295" cm="1">
        <f t="array" ref="DQ295:DU295">TRANSPOSE(_xlfn._xlws.SORT(_xlfn._xlws.FILTER(fertilizers[fertilizer_level],fertilizers[experiment_ID]=A295)))</f>
        <v>0</v>
      </c>
      <c r="DR295">
        <v>0</v>
      </c>
      <c r="DS295">
        <v>0</v>
      </c>
      <c r="DT295">
        <v>0</v>
      </c>
      <c r="DU295" t="str">
        <v/>
      </c>
    </row>
    <row r="296" spans="2:125" x14ac:dyDescent="0.25">
      <c r="B296" t="str" cm="1">
        <f t="array" ref="B296:F296">TRANSPOSE(_xlfn._xlws.SORT(_xlfn._xlws.FILTER(fertilizers[fertilizer_level]&amp;" | "&amp;fertilizers[fertilizer_level_name],fertilizers[experiment_ID]=A296)))</f>
        <v xml:space="preserve"> | </v>
      </c>
      <c r="C296" t="str">
        <v xml:space="preserve">0 | </v>
      </c>
      <c r="D296" t="str">
        <v xml:space="preserve">0 | </v>
      </c>
      <c r="E296" t="str">
        <v xml:space="preserve">0 | </v>
      </c>
      <c r="F296" t="str">
        <v xml:space="preserve">0 | </v>
      </c>
      <c r="DQ296" cm="1">
        <f t="array" ref="DQ296:DU296">TRANSPOSE(_xlfn._xlws.SORT(_xlfn._xlws.FILTER(fertilizers[fertilizer_level],fertilizers[experiment_ID]=A296)))</f>
        <v>0</v>
      </c>
      <c r="DR296">
        <v>0</v>
      </c>
      <c r="DS296">
        <v>0</v>
      </c>
      <c r="DT296">
        <v>0</v>
      </c>
      <c r="DU296" t="str">
        <v/>
      </c>
    </row>
    <row r="297" spans="2:125" x14ac:dyDescent="0.25">
      <c r="B297" t="str" cm="1">
        <f t="array" ref="B297:F297">TRANSPOSE(_xlfn._xlws.SORT(_xlfn._xlws.FILTER(fertilizers[fertilizer_level]&amp;" | "&amp;fertilizers[fertilizer_level_name],fertilizers[experiment_ID]=A297)))</f>
        <v xml:space="preserve"> | </v>
      </c>
      <c r="C297" t="str">
        <v xml:space="preserve">0 | </v>
      </c>
      <c r="D297" t="str">
        <v xml:space="preserve">0 | </v>
      </c>
      <c r="E297" t="str">
        <v xml:space="preserve">0 | </v>
      </c>
      <c r="F297" t="str">
        <v xml:space="preserve">0 | </v>
      </c>
      <c r="DQ297" cm="1">
        <f t="array" ref="DQ297:DU297">TRANSPOSE(_xlfn._xlws.SORT(_xlfn._xlws.FILTER(fertilizers[fertilizer_level],fertilizers[experiment_ID]=A297)))</f>
        <v>0</v>
      </c>
      <c r="DR297">
        <v>0</v>
      </c>
      <c r="DS297">
        <v>0</v>
      </c>
      <c r="DT297">
        <v>0</v>
      </c>
      <c r="DU297" t="str">
        <v/>
      </c>
    </row>
    <row r="298" spans="2:125" x14ac:dyDescent="0.25">
      <c r="B298" t="str" cm="1">
        <f t="array" ref="B298:F298">TRANSPOSE(_xlfn._xlws.SORT(_xlfn._xlws.FILTER(fertilizers[fertilizer_level]&amp;" | "&amp;fertilizers[fertilizer_level_name],fertilizers[experiment_ID]=A298)))</f>
        <v xml:space="preserve"> | </v>
      </c>
      <c r="C298" t="str">
        <v xml:space="preserve">0 | </v>
      </c>
      <c r="D298" t="str">
        <v xml:space="preserve">0 | </v>
      </c>
      <c r="E298" t="str">
        <v xml:space="preserve">0 | </v>
      </c>
      <c r="F298" t="str">
        <v xml:space="preserve">0 | </v>
      </c>
      <c r="DQ298" cm="1">
        <f t="array" ref="DQ298:DU298">TRANSPOSE(_xlfn._xlws.SORT(_xlfn._xlws.FILTER(fertilizers[fertilizer_level],fertilizers[experiment_ID]=A298)))</f>
        <v>0</v>
      </c>
      <c r="DR298">
        <v>0</v>
      </c>
      <c r="DS298">
        <v>0</v>
      </c>
      <c r="DT298">
        <v>0</v>
      </c>
      <c r="DU298" t="str">
        <v/>
      </c>
    </row>
    <row r="299" spans="2:125" x14ac:dyDescent="0.25">
      <c r="B299" t="str" cm="1">
        <f t="array" ref="B299:F299">TRANSPOSE(_xlfn._xlws.SORT(_xlfn._xlws.FILTER(fertilizers[fertilizer_level]&amp;" | "&amp;fertilizers[fertilizer_level_name],fertilizers[experiment_ID]=A299)))</f>
        <v xml:space="preserve"> | </v>
      </c>
      <c r="C299" t="str">
        <v xml:space="preserve">0 | </v>
      </c>
      <c r="D299" t="str">
        <v xml:space="preserve">0 | </v>
      </c>
      <c r="E299" t="str">
        <v xml:space="preserve">0 | </v>
      </c>
      <c r="F299" t="str">
        <v xml:space="preserve">0 | </v>
      </c>
      <c r="DQ299" cm="1">
        <f t="array" ref="DQ299:DU299">TRANSPOSE(_xlfn._xlws.SORT(_xlfn._xlws.FILTER(fertilizers[fertilizer_level],fertilizers[experiment_ID]=A299)))</f>
        <v>0</v>
      </c>
      <c r="DR299">
        <v>0</v>
      </c>
      <c r="DS299">
        <v>0</v>
      </c>
      <c r="DT299">
        <v>0</v>
      </c>
      <c r="DU299" t="str">
        <v/>
      </c>
    </row>
    <row r="300" spans="2:125" x14ac:dyDescent="0.25">
      <c r="B300" t="str" cm="1">
        <f t="array" ref="B300:F300">TRANSPOSE(_xlfn._xlws.SORT(_xlfn._xlws.FILTER(fertilizers[fertilizer_level]&amp;" | "&amp;fertilizers[fertilizer_level_name],fertilizers[experiment_ID]=A300)))</f>
        <v xml:space="preserve"> | </v>
      </c>
      <c r="C300" t="str">
        <v xml:space="preserve">0 | </v>
      </c>
      <c r="D300" t="str">
        <v xml:space="preserve">0 | </v>
      </c>
      <c r="E300" t="str">
        <v xml:space="preserve">0 | </v>
      </c>
      <c r="F300" t="str">
        <v xml:space="preserve">0 | </v>
      </c>
      <c r="DQ300" cm="1">
        <f t="array" ref="DQ300:DU300">TRANSPOSE(_xlfn._xlws.SORT(_xlfn._xlws.FILTER(fertilizers[fertilizer_level],fertilizers[experiment_ID]=A300)))</f>
        <v>0</v>
      </c>
      <c r="DR300">
        <v>0</v>
      </c>
      <c r="DS300">
        <v>0</v>
      </c>
      <c r="DT300">
        <v>0</v>
      </c>
      <c r="DU300" t="str">
        <v/>
      </c>
    </row>
    <row r="301" spans="2:125" x14ac:dyDescent="0.25">
      <c r="B301" t="str" cm="1">
        <f t="array" ref="B301:F301">TRANSPOSE(_xlfn._xlws.SORT(_xlfn._xlws.FILTER(fertilizers[fertilizer_level]&amp;" | "&amp;fertilizers[fertilizer_level_name],fertilizers[experiment_ID]=A301)))</f>
        <v xml:space="preserve"> | </v>
      </c>
      <c r="C301" t="str">
        <v xml:space="preserve">0 | </v>
      </c>
      <c r="D301" t="str">
        <v xml:space="preserve">0 | </v>
      </c>
      <c r="E301" t="str">
        <v xml:space="preserve">0 | </v>
      </c>
      <c r="F301" t="str">
        <v xml:space="preserve">0 | </v>
      </c>
      <c r="DQ301" cm="1">
        <f t="array" ref="DQ301:DU301">TRANSPOSE(_xlfn._xlws.SORT(_xlfn._xlws.FILTER(fertilizers[fertilizer_level],fertilizers[experiment_ID]=A301)))</f>
        <v>0</v>
      </c>
      <c r="DR301">
        <v>0</v>
      </c>
      <c r="DS301">
        <v>0</v>
      </c>
      <c r="DT301">
        <v>0</v>
      </c>
      <c r="DU301" t="str">
        <v/>
      </c>
    </row>
    <row r="302" spans="2:125" x14ac:dyDescent="0.25">
      <c r="B302" t="str" cm="1">
        <f t="array" ref="B302:F302">TRANSPOSE(_xlfn._xlws.SORT(_xlfn._xlws.FILTER(fertilizers[fertilizer_level]&amp;" | "&amp;fertilizers[fertilizer_level_name],fertilizers[experiment_ID]=A302)))</f>
        <v xml:space="preserve"> | </v>
      </c>
      <c r="C302" t="str">
        <v xml:space="preserve">0 | </v>
      </c>
      <c r="D302" t="str">
        <v xml:space="preserve">0 | </v>
      </c>
      <c r="E302" t="str">
        <v xml:space="preserve">0 | </v>
      </c>
      <c r="F302" t="str">
        <v xml:space="preserve">0 | </v>
      </c>
      <c r="DQ302" cm="1">
        <f t="array" ref="DQ302:DU302">TRANSPOSE(_xlfn._xlws.SORT(_xlfn._xlws.FILTER(fertilizers[fertilizer_level],fertilizers[experiment_ID]=A302)))</f>
        <v>0</v>
      </c>
      <c r="DR302">
        <v>0</v>
      </c>
      <c r="DS302">
        <v>0</v>
      </c>
      <c r="DT302">
        <v>0</v>
      </c>
      <c r="DU302" t="str">
        <v/>
      </c>
    </row>
    <row r="303" spans="2:125" x14ac:dyDescent="0.25">
      <c r="B303" t="str" cm="1">
        <f t="array" ref="B303:F303">TRANSPOSE(_xlfn._xlws.SORT(_xlfn._xlws.FILTER(fertilizers[fertilizer_level]&amp;" | "&amp;fertilizers[fertilizer_level_name],fertilizers[experiment_ID]=A303)))</f>
        <v xml:space="preserve"> | </v>
      </c>
      <c r="C303" t="str">
        <v xml:space="preserve">0 | </v>
      </c>
      <c r="D303" t="str">
        <v xml:space="preserve">0 | </v>
      </c>
      <c r="E303" t="str">
        <v xml:space="preserve">0 | </v>
      </c>
      <c r="F303" t="str">
        <v xml:space="preserve">0 | </v>
      </c>
      <c r="DQ303" cm="1">
        <f t="array" ref="DQ303:DU303">TRANSPOSE(_xlfn._xlws.SORT(_xlfn._xlws.FILTER(fertilizers[fertilizer_level],fertilizers[experiment_ID]=A303)))</f>
        <v>0</v>
      </c>
      <c r="DR303">
        <v>0</v>
      </c>
      <c r="DS303">
        <v>0</v>
      </c>
      <c r="DT303">
        <v>0</v>
      </c>
      <c r="DU303" t="str">
        <v/>
      </c>
    </row>
    <row r="304" spans="2:125" x14ac:dyDescent="0.25">
      <c r="B304" t="str" cm="1">
        <f t="array" ref="B304:F304">TRANSPOSE(_xlfn._xlws.SORT(_xlfn._xlws.FILTER(fertilizers[fertilizer_level]&amp;" | "&amp;fertilizers[fertilizer_level_name],fertilizers[experiment_ID]=A304)))</f>
        <v xml:space="preserve"> | </v>
      </c>
      <c r="C304" t="str">
        <v xml:space="preserve">0 | </v>
      </c>
      <c r="D304" t="str">
        <v xml:space="preserve">0 | </v>
      </c>
      <c r="E304" t="str">
        <v xml:space="preserve">0 | </v>
      </c>
      <c r="F304" t="str">
        <v xml:space="preserve">0 | </v>
      </c>
      <c r="DQ304" cm="1">
        <f t="array" ref="DQ304:DU304">TRANSPOSE(_xlfn._xlws.SORT(_xlfn._xlws.FILTER(fertilizers[fertilizer_level],fertilizers[experiment_ID]=A304)))</f>
        <v>0</v>
      </c>
      <c r="DR304">
        <v>0</v>
      </c>
      <c r="DS304">
        <v>0</v>
      </c>
      <c r="DT304">
        <v>0</v>
      </c>
      <c r="DU304" t="str">
        <v/>
      </c>
    </row>
    <row r="305" spans="2:125" x14ac:dyDescent="0.25">
      <c r="B305" t="str" cm="1">
        <f t="array" ref="B305:F305">TRANSPOSE(_xlfn._xlws.SORT(_xlfn._xlws.FILTER(fertilizers[fertilizer_level]&amp;" | "&amp;fertilizers[fertilizer_level_name],fertilizers[experiment_ID]=A305)))</f>
        <v xml:space="preserve"> | </v>
      </c>
      <c r="C305" t="str">
        <v xml:space="preserve">0 | </v>
      </c>
      <c r="D305" t="str">
        <v xml:space="preserve">0 | </v>
      </c>
      <c r="E305" t="str">
        <v xml:space="preserve">0 | </v>
      </c>
      <c r="F305" t="str">
        <v xml:space="preserve">0 | </v>
      </c>
      <c r="DQ305" cm="1">
        <f t="array" ref="DQ305:DU305">TRANSPOSE(_xlfn._xlws.SORT(_xlfn._xlws.FILTER(fertilizers[fertilizer_level],fertilizers[experiment_ID]=A305)))</f>
        <v>0</v>
      </c>
      <c r="DR305">
        <v>0</v>
      </c>
      <c r="DS305">
        <v>0</v>
      </c>
      <c r="DT305">
        <v>0</v>
      </c>
      <c r="DU305" t="str">
        <v/>
      </c>
    </row>
    <row r="306" spans="2:125" x14ac:dyDescent="0.25">
      <c r="B306" t="str" cm="1">
        <f t="array" ref="B306:F306">TRANSPOSE(_xlfn._xlws.SORT(_xlfn._xlws.FILTER(fertilizers[fertilizer_level]&amp;" | "&amp;fertilizers[fertilizer_level_name],fertilizers[experiment_ID]=A306)))</f>
        <v xml:space="preserve"> | </v>
      </c>
      <c r="C306" t="str">
        <v xml:space="preserve">0 | </v>
      </c>
      <c r="D306" t="str">
        <v xml:space="preserve">0 | </v>
      </c>
      <c r="E306" t="str">
        <v xml:space="preserve">0 | </v>
      </c>
      <c r="F306" t="str">
        <v xml:space="preserve">0 | </v>
      </c>
      <c r="DQ306" cm="1">
        <f t="array" ref="DQ306:DU306">TRANSPOSE(_xlfn._xlws.SORT(_xlfn._xlws.FILTER(fertilizers[fertilizer_level],fertilizers[experiment_ID]=A306)))</f>
        <v>0</v>
      </c>
      <c r="DR306">
        <v>0</v>
      </c>
      <c r="DS306">
        <v>0</v>
      </c>
      <c r="DT306">
        <v>0</v>
      </c>
      <c r="DU306" t="str">
        <v/>
      </c>
    </row>
    <row r="307" spans="2:125" x14ac:dyDescent="0.25">
      <c r="B307" t="str" cm="1">
        <f t="array" ref="B307:F307">TRANSPOSE(_xlfn._xlws.SORT(_xlfn._xlws.FILTER(fertilizers[fertilizer_level]&amp;" | "&amp;fertilizers[fertilizer_level_name],fertilizers[experiment_ID]=A307)))</f>
        <v xml:space="preserve"> | </v>
      </c>
      <c r="C307" t="str">
        <v xml:space="preserve">0 | </v>
      </c>
      <c r="D307" t="str">
        <v xml:space="preserve">0 | </v>
      </c>
      <c r="E307" t="str">
        <v xml:space="preserve">0 | </v>
      </c>
      <c r="F307" t="str">
        <v xml:space="preserve">0 | </v>
      </c>
      <c r="DQ307" cm="1">
        <f t="array" ref="DQ307:DU307">TRANSPOSE(_xlfn._xlws.SORT(_xlfn._xlws.FILTER(fertilizers[fertilizer_level],fertilizers[experiment_ID]=A307)))</f>
        <v>0</v>
      </c>
      <c r="DR307">
        <v>0</v>
      </c>
      <c r="DS307">
        <v>0</v>
      </c>
      <c r="DT307">
        <v>0</v>
      </c>
      <c r="DU307" t="str">
        <v/>
      </c>
    </row>
    <row r="308" spans="2:125" x14ac:dyDescent="0.25">
      <c r="B308" t="str" cm="1">
        <f t="array" ref="B308:F308">TRANSPOSE(_xlfn._xlws.SORT(_xlfn._xlws.FILTER(fertilizers[fertilizer_level]&amp;" | "&amp;fertilizers[fertilizer_level_name],fertilizers[experiment_ID]=A308)))</f>
        <v xml:space="preserve"> | </v>
      </c>
      <c r="C308" t="str">
        <v xml:space="preserve">0 | </v>
      </c>
      <c r="D308" t="str">
        <v xml:space="preserve">0 | </v>
      </c>
      <c r="E308" t="str">
        <v xml:space="preserve">0 | </v>
      </c>
      <c r="F308" t="str">
        <v xml:space="preserve">0 | </v>
      </c>
      <c r="DQ308" cm="1">
        <f t="array" ref="DQ308:DU308">TRANSPOSE(_xlfn._xlws.SORT(_xlfn._xlws.FILTER(fertilizers[fertilizer_level],fertilizers[experiment_ID]=A308)))</f>
        <v>0</v>
      </c>
      <c r="DR308">
        <v>0</v>
      </c>
      <c r="DS308">
        <v>0</v>
      </c>
      <c r="DT308">
        <v>0</v>
      </c>
      <c r="DU308" t="str">
        <v/>
      </c>
    </row>
    <row r="309" spans="2:125" x14ac:dyDescent="0.25">
      <c r="B309" t="str" cm="1">
        <f t="array" ref="B309:F309">TRANSPOSE(_xlfn._xlws.SORT(_xlfn._xlws.FILTER(fertilizers[fertilizer_level]&amp;" | "&amp;fertilizers[fertilizer_level_name],fertilizers[experiment_ID]=A309)))</f>
        <v xml:space="preserve"> | </v>
      </c>
      <c r="C309" t="str">
        <v xml:space="preserve">0 | </v>
      </c>
      <c r="D309" t="str">
        <v xml:space="preserve">0 | </v>
      </c>
      <c r="E309" t="str">
        <v xml:space="preserve">0 | </v>
      </c>
      <c r="F309" t="str">
        <v xml:space="preserve">0 | </v>
      </c>
      <c r="DQ309" cm="1">
        <f t="array" ref="DQ309:DU309">TRANSPOSE(_xlfn._xlws.SORT(_xlfn._xlws.FILTER(fertilizers[fertilizer_level],fertilizers[experiment_ID]=A309)))</f>
        <v>0</v>
      </c>
      <c r="DR309">
        <v>0</v>
      </c>
      <c r="DS309">
        <v>0</v>
      </c>
      <c r="DT309">
        <v>0</v>
      </c>
      <c r="DU309" t="str">
        <v/>
      </c>
    </row>
    <row r="310" spans="2:125" x14ac:dyDescent="0.25">
      <c r="B310" t="str" cm="1">
        <f t="array" ref="B310:F310">TRANSPOSE(_xlfn._xlws.SORT(_xlfn._xlws.FILTER(fertilizers[fertilizer_level]&amp;" | "&amp;fertilizers[fertilizer_level_name],fertilizers[experiment_ID]=A310)))</f>
        <v xml:space="preserve"> | </v>
      </c>
      <c r="C310" t="str">
        <v xml:space="preserve">0 | </v>
      </c>
      <c r="D310" t="str">
        <v xml:space="preserve">0 | </v>
      </c>
      <c r="E310" t="str">
        <v xml:space="preserve">0 | </v>
      </c>
      <c r="F310" t="str">
        <v xml:space="preserve">0 | </v>
      </c>
      <c r="DQ310" cm="1">
        <f t="array" ref="DQ310:DU310">TRANSPOSE(_xlfn._xlws.SORT(_xlfn._xlws.FILTER(fertilizers[fertilizer_level],fertilizers[experiment_ID]=A310)))</f>
        <v>0</v>
      </c>
      <c r="DR310">
        <v>0</v>
      </c>
      <c r="DS310">
        <v>0</v>
      </c>
      <c r="DT310">
        <v>0</v>
      </c>
      <c r="DU310" t="str">
        <v/>
      </c>
    </row>
    <row r="311" spans="2:125" x14ac:dyDescent="0.25">
      <c r="B311" t="str" cm="1">
        <f t="array" ref="B311:F311">TRANSPOSE(_xlfn._xlws.SORT(_xlfn._xlws.FILTER(fertilizers[fertilizer_level]&amp;" | "&amp;fertilizers[fertilizer_level_name],fertilizers[experiment_ID]=A311)))</f>
        <v xml:space="preserve"> | </v>
      </c>
      <c r="C311" t="str">
        <v xml:space="preserve">0 | </v>
      </c>
      <c r="D311" t="str">
        <v xml:space="preserve">0 | </v>
      </c>
      <c r="E311" t="str">
        <v xml:space="preserve">0 | </v>
      </c>
      <c r="F311" t="str">
        <v xml:space="preserve">0 | </v>
      </c>
      <c r="DQ311" cm="1">
        <f t="array" ref="DQ311:DU311">TRANSPOSE(_xlfn._xlws.SORT(_xlfn._xlws.FILTER(fertilizers[fertilizer_level],fertilizers[experiment_ID]=A311)))</f>
        <v>0</v>
      </c>
      <c r="DR311">
        <v>0</v>
      </c>
      <c r="DS311">
        <v>0</v>
      </c>
      <c r="DT311">
        <v>0</v>
      </c>
      <c r="DU311" t="str">
        <v/>
      </c>
    </row>
    <row r="312" spans="2:125" x14ac:dyDescent="0.25">
      <c r="B312" t="str" cm="1">
        <f t="array" ref="B312:F312">TRANSPOSE(_xlfn._xlws.SORT(_xlfn._xlws.FILTER(fertilizers[fertilizer_level]&amp;" | "&amp;fertilizers[fertilizer_level_name],fertilizers[experiment_ID]=A312)))</f>
        <v xml:space="preserve"> | </v>
      </c>
      <c r="C312" t="str">
        <v xml:space="preserve">0 | </v>
      </c>
      <c r="D312" t="str">
        <v xml:space="preserve">0 | </v>
      </c>
      <c r="E312" t="str">
        <v xml:space="preserve">0 | </v>
      </c>
      <c r="F312" t="str">
        <v xml:space="preserve">0 | </v>
      </c>
      <c r="DQ312" cm="1">
        <f t="array" ref="DQ312:DU312">TRANSPOSE(_xlfn._xlws.SORT(_xlfn._xlws.FILTER(fertilizers[fertilizer_level],fertilizers[experiment_ID]=A312)))</f>
        <v>0</v>
      </c>
      <c r="DR312">
        <v>0</v>
      </c>
      <c r="DS312">
        <v>0</v>
      </c>
      <c r="DT312">
        <v>0</v>
      </c>
      <c r="DU312" t="str">
        <v/>
      </c>
    </row>
    <row r="313" spans="2:125" x14ac:dyDescent="0.25">
      <c r="B313" t="str" cm="1">
        <f t="array" ref="B313:F313">TRANSPOSE(_xlfn._xlws.SORT(_xlfn._xlws.FILTER(fertilizers[fertilizer_level]&amp;" | "&amp;fertilizers[fertilizer_level_name],fertilizers[experiment_ID]=A313)))</f>
        <v xml:space="preserve"> | </v>
      </c>
      <c r="C313" t="str">
        <v xml:space="preserve">0 | </v>
      </c>
      <c r="D313" t="str">
        <v xml:space="preserve">0 | </v>
      </c>
      <c r="E313" t="str">
        <v xml:space="preserve">0 | </v>
      </c>
      <c r="F313" t="str">
        <v xml:space="preserve">0 | </v>
      </c>
      <c r="DQ313" cm="1">
        <f t="array" ref="DQ313:DU313">TRANSPOSE(_xlfn._xlws.SORT(_xlfn._xlws.FILTER(fertilizers[fertilizer_level],fertilizers[experiment_ID]=A313)))</f>
        <v>0</v>
      </c>
      <c r="DR313">
        <v>0</v>
      </c>
      <c r="DS313">
        <v>0</v>
      </c>
      <c r="DT313">
        <v>0</v>
      </c>
      <c r="DU313" t="str">
        <v/>
      </c>
    </row>
    <row r="314" spans="2:125" x14ac:dyDescent="0.25">
      <c r="B314" t="str" cm="1">
        <f t="array" ref="B314:F314">TRANSPOSE(_xlfn._xlws.SORT(_xlfn._xlws.FILTER(fertilizers[fertilizer_level]&amp;" | "&amp;fertilizers[fertilizer_level_name],fertilizers[experiment_ID]=A314)))</f>
        <v xml:space="preserve"> | </v>
      </c>
      <c r="C314" t="str">
        <v xml:space="preserve">0 | </v>
      </c>
      <c r="D314" t="str">
        <v xml:space="preserve">0 | </v>
      </c>
      <c r="E314" t="str">
        <v xml:space="preserve">0 | </v>
      </c>
      <c r="F314" t="str">
        <v xml:space="preserve">0 | </v>
      </c>
      <c r="DQ314" cm="1">
        <f t="array" ref="DQ314:DU314">TRANSPOSE(_xlfn._xlws.SORT(_xlfn._xlws.FILTER(fertilizers[fertilizer_level],fertilizers[experiment_ID]=A314)))</f>
        <v>0</v>
      </c>
      <c r="DR314">
        <v>0</v>
      </c>
      <c r="DS314">
        <v>0</v>
      </c>
      <c r="DT314">
        <v>0</v>
      </c>
      <c r="DU314" t="str">
        <v/>
      </c>
    </row>
    <row r="315" spans="2:125" x14ac:dyDescent="0.25">
      <c r="B315" t="str" cm="1">
        <f t="array" ref="B315:F315">TRANSPOSE(_xlfn._xlws.SORT(_xlfn._xlws.FILTER(fertilizers[fertilizer_level]&amp;" | "&amp;fertilizers[fertilizer_level_name],fertilizers[experiment_ID]=A315)))</f>
        <v xml:space="preserve"> | </v>
      </c>
      <c r="C315" t="str">
        <v xml:space="preserve">0 | </v>
      </c>
      <c r="D315" t="str">
        <v xml:space="preserve">0 | </v>
      </c>
      <c r="E315" t="str">
        <v xml:space="preserve">0 | </v>
      </c>
      <c r="F315" t="str">
        <v xml:space="preserve">0 | </v>
      </c>
      <c r="DQ315" cm="1">
        <f t="array" ref="DQ315:DU315">TRANSPOSE(_xlfn._xlws.SORT(_xlfn._xlws.FILTER(fertilizers[fertilizer_level],fertilizers[experiment_ID]=A315)))</f>
        <v>0</v>
      </c>
      <c r="DR315">
        <v>0</v>
      </c>
      <c r="DS315">
        <v>0</v>
      </c>
      <c r="DT315">
        <v>0</v>
      </c>
      <c r="DU315" t="str">
        <v/>
      </c>
    </row>
    <row r="316" spans="2:125" x14ac:dyDescent="0.25">
      <c r="B316" t="str" cm="1">
        <f t="array" ref="B316:F316">TRANSPOSE(_xlfn._xlws.SORT(_xlfn._xlws.FILTER(fertilizers[fertilizer_level]&amp;" | "&amp;fertilizers[fertilizer_level_name],fertilizers[experiment_ID]=A316)))</f>
        <v xml:space="preserve"> | </v>
      </c>
      <c r="C316" t="str">
        <v xml:space="preserve">0 | </v>
      </c>
      <c r="D316" t="str">
        <v xml:space="preserve">0 | </v>
      </c>
      <c r="E316" t="str">
        <v xml:space="preserve">0 | </v>
      </c>
      <c r="F316" t="str">
        <v xml:space="preserve">0 | </v>
      </c>
      <c r="DQ316" cm="1">
        <f t="array" ref="DQ316:DU316">TRANSPOSE(_xlfn._xlws.SORT(_xlfn._xlws.FILTER(fertilizers[fertilizer_level],fertilizers[experiment_ID]=A316)))</f>
        <v>0</v>
      </c>
      <c r="DR316">
        <v>0</v>
      </c>
      <c r="DS316">
        <v>0</v>
      </c>
      <c r="DT316">
        <v>0</v>
      </c>
      <c r="DU316" t="str">
        <v/>
      </c>
    </row>
    <row r="317" spans="2:125" x14ac:dyDescent="0.25">
      <c r="B317" t="str" cm="1">
        <f t="array" ref="B317:F317">TRANSPOSE(_xlfn._xlws.SORT(_xlfn._xlws.FILTER(fertilizers[fertilizer_level]&amp;" | "&amp;fertilizers[fertilizer_level_name],fertilizers[experiment_ID]=A317)))</f>
        <v xml:space="preserve"> | </v>
      </c>
      <c r="C317" t="str">
        <v xml:space="preserve">0 | </v>
      </c>
      <c r="D317" t="str">
        <v xml:space="preserve">0 | </v>
      </c>
      <c r="E317" t="str">
        <v xml:space="preserve">0 | </v>
      </c>
      <c r="F317" t="str">
        <v xml:space="preserve">0 | </v>
      </c>
      <c r="DQ317" cm="1">
        <f t="array" ref="DQ317:DU317">TRANSPOSE(_xlfn._xlws.SORT(_xlfn._xlws.FILTER(fertilizers[fertilizer_level],fertilizers[experiment_ID]=A317)))</f>
        <v>0</v>
      </c>
      <c r="DR317">
        <v>0</v>
      </c>
      <c r="DS317">
        <v>0</v>
      </c>
      <c r="DT317">
        <v>0</v>
      </c>
      <c r="DU317" t="str">
        <v/>
      </c>
    </row>
    <row r="318" spans="2:125" x14ac:dyDescent="0.25">
      <c r="B318" t="str" cm="1">
        <f t="array" ref="B318:F318">TRANSPOSE(_xlfn._xlws.SORT(_xlfn._xlws.FILTER(fertilizers[fertilizer_level]&amp;" | "&amp;fertilizers[fertilizer_level_name],fertilizers[experiment_ID]=A318)))</f>
        <v xml:space="preserve"> | </v>
      </c>
      <c r="C318" t="str">
        <v xml:space="preserve">0 | </v>
      </c>
      <c r="D318" t="str">
        <v xml:space="preserve">0 | </v>
      </c>
      <c r="E318" t="str">
        <v xml:space="preserve">0 | </v>
      </c>
      <c r="F318" t="str">
        <v xml:space="preserve">0 | </v>
      </c>
      <c r="DQ318" cm="1">
        <f t="array" ref="DQ318:DU318">TRANSPOSE(_xlfn._xlws.SORT(_xlfn._xlws.FILTER(fertilizers[fertilizer_level],fertilizers[experiment_ID]=A318)))</f>
        <v>0</v>
      </c>
      <c r="DR318">
        <v>0</v>
      </c>
      <c r="DS318">
        <v>0</v>
      </c>
      <c r="DT318">
        <v>0</v>
      </c>
      <c r="DU318" t="str">
        <v/>
      </c>
    </row>
    <row r="319" spans="2:125" x14ac:dyDescent="0.25">
      <c r="B319" t="str" cm="1">
        <f t="array" ref="B319:F319">TRANSPOSE(_xlfn._xlws.SORT(_xlfn._xlws.FILTER(fertilizers[fertilizer_level]&amp;" | "&amp;fertilizers[fertilizer_level_name],fertilizers[experiment_ID]=A319)))</f>
        <v xml:space="preserve"> | </v>
      </c>
      <c r="C319" t="str">
        <v xml:space="preserve">0 | </v>
      </c>
      <c r="D319" t="str">
        <v xml:space="preserve">0 | </v>
      </c>
      <c r="E319" t="str">
        <v xml:space="preserve">0 | </v>
      </c>
      <c r="F319" t="str">
        <v xml:space="preserve">0 | </v>
      </c>
      <c r="DQ319" cm="1">
        <f t="array" ref="DQ319:DU319">TRANSPOSE(_xlfn._xlws.SORT(_xlfn._xlws.FILTER(fertilizers[fertilizer_level],fertilizers[experiment_ID]=A319)))</f>
        <v>0</v>
      </c>
      <c r="DR319">
        <v>0</v>
      </c>
      <c r="DS319">
        <v>0</v>
      </c>
      <c r="DT319">
        <v>0</v>
      </c>
      <c r="DU319" t="str">
        <v/>
      </c>
    </row>
    <row r="320" spans="2:125" x14ac:dyDescent="0.25">
      <c r="B320" t="str" cm="1">
        <f t="array" ref="B320:F320">TRANSPOSE(_xlfn._xlws.SORT(_xlfn._xlws.FILTER(fertilizers[fertilizer_level]&amp;" | "&amp;fertilizers[fertilizer_level_name],fertilizers[experiment_ID]=A320)))</f>
        <v xml:space="preserve"> | </v>
      </c>
      <c r="C320" t="str">
        <v xml:space="preserve">0 | </v>
      </c>
      <c r="D320" t="str">
        <v xml:space="preserve">0 | </v>
      </c>
      <c r="E320" t="str">
        <v xml:space="preserve">0 | </v>
      </c>
      <c r="F320" t="str">
        <v xml:space="preserve">0 | </v>
      </c>
      <c r="DQ320" cm="1">
        <f t="array" ref="DQ320:DU320">TRANSPOSE(_xlfn._xlws.SORT(_xlfn._xlws.FILTER(fertilizers[fertilizer_level],fertilizers[experiment_ID]=A320)))</f>
        <v>0</v>
      </c>
      <c r="DR320">
        <v>0</v>
      </c>
      <c r="DS320">
        <v>0</v>
      </c>
      <c r="DT320">
        <v>0</v>
      </c>
      <c r="DU320" t="str">
        <v/>
      </c>
    </row>
    <row r="321" spans="2:125" x14ac:dyDescent="0.25">
      <c r="B321" t="str" cm="1">
        <f t="array" ref="B321:F321">TRANSPOSE(_xlfn._xlws.SORT(_xlfn._xlws.FILTER(fertilizers[fertilizer_level]&amp;" | "&amp;fertilizers[fertilizer_level_name],fertilizers[experiment_ID]=A321)))</f>
        <v xml:space="preserve"> | </v>
      </c>
      <c r="C321" t="str">
        <v xml:space="preserve">0 | </v>
      </c>
      <c r="D321" t="str">
        <v xml:space="preserve">0 | </v>
      </c>
      <c r="E321" t="str">
        <v xml:space="preserve">0 | </v>
      </c>
      <c r="F321" t="str">
        <v xml:space="preserve">0 | </v>
      </c>
      <c r="DQ321" cm="1">
        <f t="array" ref="DQ321:DU321">TRANSPOSE(_xlfn._xlws.SORT(_xlfn._xlws.FILTER(fertilizers[fertilizer_level],fertilizers[experiment_ID]=A321)))</f>
        <v>0</v>
      </c>
      <c r="DR321">
        <v>0</v>
      </c>
      <c r="DS321">
        <v>0</v>
      </c>
      <c r="DT321">
        <v>0</v>
      </c>
      <c r="DU321" t="str">
        <v/>
      </c>
    </row>
    <row r="322" spans="2:125" x14ac:dyDescent="0.25">
      <c r="B322" t="str" cm="1">
        <f t="array" ref="B322:F322">TRANSPOSE(_xlfn._xlws.SORT(_xlfn._xlws.FILTER(fertilizers[fertilizer_level]&amp;" | "&amp;fertilizers[fertilizer_level_name],fertilizers[experiment_ID]=A322)))</f>
        <v xml:space="preserve"> | </v>
      </c>
      <c r="C322" t="str">
        <v xml:space="preserve">0 | </v>
      </c>
      <c r="D322" t="str">
        <v xml:space="preserve">0 | </v>
      </c>
      <c r="E322" t="str">
        <v xml:space="preserve">0 | </v>
      </c>
      <c r="F322" t="str">
        <v xml:space="preserve">0 | </v>
      </c>
      <c r="DQ322" cm="1">
        <f t="array" ref="DQ322:DU322">TRANSPOSE(_xlfn._xlws.SORT(_xlfn._xlws.FILTER(fertilizers[fertilizer_level],fertilizers[experiment_ID]=A322)))</f>
        <v>0</v>
      </c>
      <c r="DR322">
        <v>0</v>
      </c>
      <c r="DS322">
        <v>0</v>
      </c>
      <c r="DT322">
        <v>0</v>
      </c>
      <c r="DU322" t="str">
        <v/>
      </c>
    </row>
    <row r="323" spans="2:125" x14ac:dyDescent="0.25">
      <c r="B323" t="str" cm="1">
        <f t="array" ref="B323:F323">TRANSPOSE(_xlfn._xlws.SORT(_xlfn._xlws.FILTER(fertilizers[fertilizer_level]&amp;" | "&amp;fertilizers[fertilizer_level_name],fertilizers[experiment_ID]=A323)))</f>
        <v xml:space="preserve"> | </v>
      </c>
      <c r="C323" t="str">
        <v xml:space="preserve">0 | </v>
      </c>
      <c r="D323" t="str">
        <v xml:space="preserve">0 | </v>
      </c>
      <c r="E323" t="str">
        <v xml:space="preserve">0 | </v>
      </c>
      <c r="F323" t="str">
        <v xml:space="preserve">0 | </v>
      </c>
      <c r="DQ323" cm="1">
        <f t="array" ref="DQ323:DU323">TRANSPOSE(_xlfn._xlws.SORT(_xlfn._xlws.FILTER(fertilizers[fertilizer_level],fertilizers[experiment_ID]=A323)))</f>
        <v>0</v>
      </c>
      <c r="DR323">
        <v>0</v>
      </c>
      <c r="DS323">
        <v>0</v>
      </c>
      <c r="DT323">
        <v>0</v>
      </c>
      <c r="DU323" t="str">
        <v/>
      </c>
    </row>
    <row r="324" spans="2:125" x14ac:dyDescent="0.25">
      <c r="B324" t="str" cm="1">
        <f t="array" ref="B324:F324">TRANSPOSE(_xlfn._xlws.SORT(_xlfn._xlws.FILTER(fertilizers[fertilizer_level]&amp;" | "&amp;fertilizers[fertilizer_level_name],fertilizers[experiment_ID]=A324)))</f>
        <v xml:space="preserve"> | </v>
      </c>
      <c r="C324" t="str">
        <v xml:space="preserve">0 | </v>
      </c>
      <c r="D324" t="str">
        <v xml:space="preserve">0 | </v>
      </c>
      <c r="E324" t="str">
        <v xml:space="preserve">0 | </v>
      </c>
      <c r="F324" t="str">
        <v xml:space="preserve">0 | </v>
      </c>
      <c r="DQ324" cm="1">
        <f t="array" ref="DQ324:DU324">TRANSPOSE(_xlfn._xlws.SORT(_xlfn._xlws.FILTER(fertilizers[fertilizer_level],fertilizers[experiment_ID]=A324)))</f>
        <v>0</v>
      </c>
      <c r="DR324">
        <v>0</v>
      </c>
      <c r="DS324">
        <v>0</v>
      </c>
      <c r="DT324">
        <v>0</v>
      </c>
      <c r="DU324" t="str">
        <v/>
      </c>
    </row>
    <row r="325" spans="2:125" x14ac:dyDescent="0.25">
      <c r="B325" t="str" cm="1">
        <f t="array" ref="B325:F325">TRANSPOSE(_xlfn._xlws.SORT(_xlfn._xlws.FILTER(fertilizers[fertilizer_level]&amp;" | "&amp;fertilizers[fertilizer_level_name],fertilizers[experiment_ID]=A325)))</f>
        <v xml:space="preserve"> | </v>
      </c>
      <c r="C325" t="str">
        <v xml:space="preserve">0 | </v>
      </c>
      <c r="D325" t="str">
        <v xml:space="preserve">0 | </v>
      </c>
      <c r="E325" t="str">
        <v xml:space="preserve">0 | </v>
      </c>
      <c r="F325" t="str">
        <v xml:space="preserve">0 | </v>
      </c>
      <c r="DQ325" cm="1">
        <f t="array" ref="DQ325:DU325">TRANSPOSE(_xlfn._xlws.SORT(_xlfn._xlws.FILTER(fertilizers[fertilizer_level],fertilizers[experiment_ID]=A325)))</f>
        <v>0</v>
      </c>
      <c r="DR325">
        <v>0</v>
      </c>
      <c r="DS325">
        <v>0</v>
      </c>
      <c r="DT325">
        <v>0</v>
      </c>
      <c r="DU325" t="str">
        <v/>
      </c>
    </row>
    <row r="326" spans="2:125" x14ac:dyDescent="0.25">
      <c r="B326" t="str" cm="1">
        <f t="array" ref="B326:F326">TRANSPOSE(_xlfn._xlws.SORT(_xlfn._xlws.FILTER(fertilizers[fertilizer_level]&amp;" | "&amp;fertilizers[fertilizer_level_name],fertilizers[experiment_ID]=A326)))</f>
        <v xml:space="preserve"> | </v>
      </c>
      <c r="C326" t="str">
        <v xml:space="preserve">0 | </v>
      </c>
      <c r="D326" t="str">
        <v xml:space="preserve">0 | </v>
      </c>
      <c r="E326" t="str">
        <v xml:space="preserve">0 | </v>
      </c>
      <c r="F326" t="str">
        <v xml:space="preserve">0 | </v>
      </c>
      <c r="DQ326" cm="1">
        <f t="array" ref="DQ326:DU326">TRANSPOSE(_xlfn._xlws.SORT(_xlfn._xlws.FILTER(fertilizers[fertilizer_level],fertilizers[experiment_ID]=A326)))</f>
        <v>0</v>
      </c>
      <c r="DR326">
        <v>0</v>
      </c>
      <c r="DS326">
        <v>0</v>
      </c>
      <c r="DT326">
        <v>0</v>
      </c>
      <c r="DU326" t="str">
        <v/>
      </c>
    </row>
    <row r="327" spans="2:125" x14ac:dyDescent="0.25">
      <c r="B327" t="str" cm="1">
        <f t="array" ref="B327:F327">TRANSPOSE(_xlfn._xlws.SORT(_xlfn._xlws.FILTER(fertilizers[fertilizer_level]&amp;" | "&amp;fertilizers[fertilizer_level_name],fertilizers[experiment_ID]=A327)))</f>
        <v xml:space="preserve"> | </v>
      </c>
      <c r="C327" t="str">
        <v xml:space="preserve">0 | </v>
      </c>
      <c r="D327" t="str">
        <v xml:space="preserve">0 | </v>
      </c>
      <c r="E327" t="str">
        <v xml:space="preserve">0 | </v>
      </c>
      <c r="F327" t="str">
        <v xml:space="preserve">0 | </v>
      </c>
      <c r="DQ327" cm="1">
        <f t="array" ref="DQ327:DU327">TRANSPOSE(_xlfn._xlws.SORT(_xlfn._xlws.FILTER(fertilizers[fertilizer_level],fertilizers[experiment_ID]=A327)))</f>
        <v>0</v>
      </c>
      <c r="DR327">
        <v>0</v>
      </c>
      <c r="DS327">
        <v>0</v>
      </c>
      <c r="DT327">
        <v>0</v>
      </c>
      <c r="DU327" t="str">
        <v/>
      </c>
    </row>
    <row r="328" spans="2:125" x14ac:dyDescent="0.25">
      <c r="B328" t="str" cm="1">
        <f t="array" ref="B328:F328">TRANSPOSE(_xlfn._xlws.SORT(_xlfn._xlws.FILTER(fertilizers[fertilizer_level]&amp;" | "&amp;fertilizers[fertilizer_level_name],fertilizers[experiment_ID]=A328)))</f>
        <v xml:space="preserve"> | </v>
      </c>
      <c r="C328" t="str">
        <v xml:space="preserve">0 | </v>
      </c>
      <c r="D328" t="str">
        <v xml:space="preserve">0 | </v>
      </c>
      <c r="E328" t="str">
        <v xml:space="preserve">0 | </v>
      </c>
      <c r="F328" t="str">
        <v xml:space="preserve">0 | </v>
      </c>
      <c r="DQ328" cm="1">
        <f t="array" ref="DQ328:DU328">TRANSPOSE(_xlfn._xlws.SORT(_xlfn._xlws.FILTER(fertilizers[fertilizer_level],fertilizers[experiment_ID]=A328)))</f>
        <v>0</v>
      </c>
      <c r="DR328">
        <v>0</v>
      </c>
      <c r="DS328">
        <v>0</v>
      </c>
      <c r="DT328">
        <v>0</v>
      </c>
      <c r="DU328" t="str">
        <v/>
      </c>
    </row>
    <row r="329" spans="2:125" x14ac:dyDescent="0.25">
      <c r="B329" t="str" cm="1">
        <f t="array" ref="B329:F329">TRANSPOSE(_xlfn._xlws.SORT(_xlfn._xlws.FILTER(fertilizers[fertilizer_level]&amp;" | "&amp;fertilizers[fertilizer_level_name],fertilizers[experiment_ID]=A329)))</f>
        <v xml:space="preserve"> | </v>
      </c>
      <c r="C329" t="str">
        <v xml:space="preserve">0 | </v>
      </c>
      <c r="D329" t="str">
        <v xml:space="preserve">0 | </v>
      </c>
      <c r="E329" t="str">
        <v xml:space="preserve">0 | </v>
      </c>
      <c r="F329" t="str">
        <v xml:space="preserve">0 | </v>
      </c>
      <c r="DQ329" cm="1">
        <f t="array" ref="DQ329:DU329">TRANSPOSE(_xlfn._xlws.SORT(_xlfn._xlws.FILTER(fertilizers[fertilizer_level],fertilizers[experiment_ID]=A329)))</f>
        <v>0</v>
      </c>
      <c r="DR329">
        <v>0</v>
      </c>
      <c r="DS329">
        <v>0</v>
      </c>
      <c r="DT329">
        <v>0</v>
      </c>
      <c r="DU329" t="str">
        <v/>
      </c>
    </row>
    <row r="330" spans="2:125" x14ac:dyDescent="0.25">
      <c r="B330" t="str" cm="1">
        <f t="array" ref="B330:F330">TRANSPOSE(_xlfn._xlws.SORT(_xlfn._xlws.FILTER(fertilizers[fertilizer_level]&amp;" | "&amp;fertilizers[fertilizer_level_name],fertilizers[experiment_ID]=A330)))</f>
        <v xml:space="preserve"> | </v>
      </c>
      <c r="C330" t="str">
        <v xml:space="preserve">0 | </v>
      </c>
      <c r="D330" t="str">
        <v xml:space="preserve">0 | </v>
      </c>
      <c r="E330" t="str">
        <v xml:space="preserve">0 | </v>
      </c>
      <c r="F330" t="str">
        <v xml:space="preserve">0 | </v>
      </c>
      <c r="DQ330" cm="1">
        <f t="array" ref="DQ330:DU330">TRANSPOSE(_xlfn._xlws.SORT(_xlfn._xlws.FILTER(fertilizers[fertilizer_level],fertilizers[experiment_ID]=A330)))</f>
        <v>0</v>
      </c>
      <c r="DR330">
        <v>0</v>
      </c>
      <c r="DS330">
        <v>0</v>
      </c>
      <c r="DT330">
        <v>0</v>
      </c>
      <c r="DU330" t="str">
        <v/>
      </c>
    </row>
    <row r="331" spans="2:125" x14ac:dyDescent="0.25">
      <c r="B331" t="str" cm="1">
        <f t="array" ref="B331:F331">TRANSPOSE(_xlfn._xlws.SORT(_xlfn._xlws.FILTER(fertilizers[fertilizer_level]&amp;" | "&amp;fertilizers[fertilizer_level_name],fertilizers[experiment_ID]=A331)))</f>
        <v xml:space="preserve"> | </v>
      </c>
      <c r="C331" t="str">
        <v xml:space="preserve">0 | </v>
      </c>
      <c r="D331" t="str">
        <v xml:space="preserve">0 | </v>
      </c>
      <c r="E331" t="str">
        <v xml:space="preserve">0 | </v>
      </c>
      <c r="F331" t="str">
        <v xml:space="preserve">0 | </v>
      </c>
      <c r="DQ331" cm="1">
        <f t="array" ref="DQ331:DU331">TRANSPOSE(_xlfn._xlws.SORT(_xlfn._xlws.FILTER(fertilizers[fertilizer_level],fertilizers[experiment_ID]=A331)))</f>
        <v>0</v>
      </c>
      <c r="DR331">
        <v>0</v>
      </c>
      <c r="DS331">
        <v>0</v>
      </c>
      <c r="DT331">
        <v>0</v>
      </c>
      <c r="DU331" t="str">
        <v/>
      </c>
    </row>
    <row r="332" spans="2:125" x14ac:dyDescent="0.25">
      <c r="B332" t="str" cm="1">
        <f t="array" ref="B332:F332">TRANSPOSE(_xlfn._xlws.SORT(_xlfn._xlws.FILTER(fertilizers[fertilizer_level]&amp;" | "&amp;fertilizers[fertilizer_level_name],fertilizers[experiment_ID]=A332)))</f>
        <v xml:space="preserve"> | </v>
      </c>
      <c r="C332" t="str">
        <v xml:space="preserve">0 | </v>
      </c>
      <c r="D332" t="str">
        <v xml:space="preserve">0 | </v>
      </c>
      <c r="E332" t="str">
        <v xml:space="preserve">0 | </v>
      </c>
      <c r="F332" t="str">
        <v xml:space="preserve">0 | </v>
      </c>
      <c r="DQ332" cm="1">
        <f t="array" ref="DQ332:DU332">TRANSPOSE(_xlfn._xlws.SORT(_xlfn._xlws.FILTER(fertilizers[fertilizer_level],fertilizers[experiment_ID]=A332)))</f>
        <v>0</v>
      </c>
      <c r="DR332">
        <v>0</v>
      </c>
      <c r="DS332">
        <v>0</v>
      </c>
      <c r="DT332">
        <v>0</v>
      </c>
      <c r="DU332" t="str">
        <v/>
      </c>
    </row>
    <row r="333" spans="2:125" x14ac:dyDescent="0.25">
      <c r="B333" t="str" cm="1">
        <f t="array" ref="B333:F333">TRANSPOSE(_xlfn._xlws.SORT(_xlfn._xlws.FILTER(fertilizers[fertilizer_level]&amp;" | "&amp;fertilizers[fertilizer_level_name],fertilizers[experiment_ID]=A333)))</f>
        <v xml:space="preserve"> | </v>
      </c>
      <c r="C333" t="str">
        <v xml:space="preserve">0 | </v>
      </c>
      <c r="D333" t="str">
        <v xml:space="preserve">0 | </v>
      </c>
      <c r="E333" t="str">
        <v xml:space="preserve">0 | </v>
      </c>
      <c r="F333" t="str">
        <v xml:space="preserve">0 | </v>
      </c>
      <c r="DQ333" cm="1">
        <f t="array" ref="DQ333:DU333">TRANSPOSE(_xlfn._xlws.SORT(_xlfn._xlws.FILTER(fertilizers[fertilizer_level],fertilizers[experiment_ID]=A333)))</f>
        <v>0</v>
      </c>
      <c r="DR333">
        <v>0</v>
      </c>
      <c r="DS333">
        <v>0</v>
      </c>
      <c r="DT333">
        <v>0</v>
      </c>
      <c r="DU333" t="str">
        <v/>
      </c>
    </row>
    <row r="334" spans="2:125" x14ac:dyDescent="0.25">
      <c r="B334" t="str" cm="1">
        <f t="array" ref="B334:F334">TRANSPOSE(_xlfn._xlws.SORT(_xlfn._xlws.FILTER(fertilizers[fertilizer_level]&amp;" | "&amp;fertilizers[fertilizer_level_name],fertilizers[experiment_ID]=A334)))</f>
        <v xml:space="preserve"> | </v>
      </c>
      <c r="C334" t="str">
        <v xml:space="preserve">0 | </v>
      </c>
      <c r="D334" t="str">
        <v xml:space="preserve">0 | </v>
      </c>
      <c r="E334" t="str">
        <v xml:space="preserve">0 | </v>
      </c>
      <c r="F334" t="str">
        <v xml:space="preserve">0 | </v>
      </c>
      <c r="DQ334" cm="1">
        <f t="array" ref="DQ334:DU334">TRANSPOSE(_xlfn._xlws.SORT(_xlfn._xlws.FILTER(fertilizers[fertilizer_level],fertilizers[experiment_ID]=A334)))</f>
        <v>0</v>
      </c>
      <c r="DR334">
        <v>0</v>
      </c>
      <c r="DS334">
        <v>0</v>
      </c>
      <c r="DT334">
        <v>0</v>
      </c>
      <c r="DU334" t="str">
        <v/>
      </c>
    </row>
    <row r="335" spans="2:125" x14ac:dyDescent="0.25">
      <c r="B335" t="str" cm="1">
        <f t="array" ref="B335:F335">TRANSPOSE(_xlfn._xlws.SORT(_xlfn._xlws.FILTER(fertilizers[fertilizer_level]&amp;" | "&amp;fertilizers[fertilizer_level_name],fertilizers[experiment_ID]=A335)))</f>
        <v xml:space="preserve"> | </v>
      </c>
      <c r="C335" t="str">
        <v xml:space="preserve">0 | </v>
      </c>
      <c r="D335" t="str">
        <v xml:space="preserve">0 | </v>
      </c>
      <c r="E335" t="str">
        <v xml:space="preserve">0 | </v>
      </c>
      <c r="F335" t="str">
        <v xml:space="preserve">0 | </v>
      </c>
      <c r="DQ335" cm="1">
        <f t="array" ref="DQ335:DU335">TRANSPOSE(_xlfn._xlws.SORT(_xlfn._xlws.FILTER(fertilizers[fertilizer_level],fertilizers[experiment_ID]=A335)))</f>
        <v>0</v>
      </c>
      <c r="DR335">
        <v>0</v>
      </c>
      <c r="DS335">
        <v>0</v>
      </c>
      <c r="DT335">
        <v>0</v>
      </c>
      <c r="DU335" t="str">
        <v/>
      </c>
    </row>
    <row r="336" spans="2:125" x14ac:dyDescent="0.25">
      <c r="B336" t="str" cm="1">
        <f t="array" ref="B336:F336">TRANSPOSE(_xlfn._xlws.SORT(_xlfn._xlws.FILTER(fertilizers[fertilizer_level]&amp;" | "&amp;fertilizers[fertilizer_level_name],fertilizers[experiment_ID]=A336)))</f>
        <v xml:space="preserve"> | </v>
      </c>
      <c r="C336" t="str">
        <v xml:space="preserve">0 | </v>
      </c>
      <c r="D336" t="str">
        <v xml:space="preserve">0 | </v>
      </c>
      <c r="E336" t="str">
        <v xml:space="preserve">0 | </v>
      </c>
      <c r="F336" t="str">
        <v xml:space="preserve">0 | </v>
      </c>
      <c r="DQ336" cm="1">
        <f t="array" ref="DQ336:DU336">TRANSPOSE(_xlfn._xlws.SORT(_xlfn._xlws.FILTER(fertilizers[fertilizer_level],fertilizers[experiment_ID]=A336)))</f>
        <v>0</v>
      </c>
      <c r="DR336">
        <v>0</v>
      </c>
      <c r="DS336">
        <v>0</v>
      </c>
      <c r="DT336">
        <v>0</v>
      </c>
      <c r="DU336" t="str">
        <v/>
      </c>
    </row>
    <row r="337" spans="2:125" x14ac:dyDescent="0.25">
      <c r="B337" t="str" cm="1">
        <f t="array" ref="B337:F337">TRANSPOSE(_xlfn._xlws.SORT(_xlfn._xlws.FILTER(fertilizers[fertilizer_level]&amp;" | "&amp;fertilizers[fertilizer_level_name],fertilizers[experiment_ID]=A337)))</f>
        <v xml:space="preserve"> | </v>
      </c>
      <c r="C337" t="str">
        <v xml:space="preserve">0 | </v>
      </c>
      <c r="D337" t="str">
        <v xml:space="preserve">0 | </v>
      </c>
      <c r="E337" t="str">
        <v xml:space="preserve">0 | </v>
      </c>
      <c r="F337" t="str">
        <v xml:space="preserve">0 | </v>
      </c>
      <c r="DQ337" cm="1">
        <f t="array" ref="DQ337:DU337">TRANSPOSE(_xlfn._xlws.SORT(_xlfn._xlws.FILTER(fertilizers[fertilizer_level],fertilizers[experiment_ID]=A337)))</f>
        <v>0</v>
      </c>
      <c r="DR337">
        <v>0</v>
      </c>
      <c r="DS337">
        <v>0</v>
      </c>
      <c r="DT337">
        <v>0</v>
      </c>
      <c r="DU337" t="str">
        <v/>
      </c>
    </row>
    <row r="338" spans="2:125" x14ac:dyDescent="0.25">
      <c r="B338" t="str" cm="1">
        <f t="array" ref="B338:F338">TRANSPOSE(_xlfn._xlws.SORT(_xlfn._xlws.FILTER(fertilizers[fertilizer_level]&amp;" | "&amp;fertilizers[fertilizer_level_name],fertilizers[experiment_ID]=A338)))</f>
        <v xml:space="preserve"> | </v>
      </c>
      <c r="C338" t="str">
        <v xml:space="preserve">0 | </v>
      </c>
      <c r="D338" t="str">
        <v xml:space="preserve">0 | </v>
      </c>
      <c r="E338" t="str">
        <v xml:space="preserve">0 | </v>
      </c>
      <c r="F338" t="str">
        <v xml:space="preserve">0 | </v>
      </c>
      <c r="DQ338" cm="1">
        <f t="array" ref="DQ338:DU338">TRANSPOSE(_xlfn._xlws.SORT(_xlfn._xlws.FILTER(fertilizers[fertilizer_level],fertilizers[experiment_ID]=A338)))</f>
        <v>0</v>
      </c>
      <c r="DR338">
        <v>0</v>
      </c>
      <c r="DS338">
        <v>0</v>
      </c>
      <c r="DT338">
        <v>0</v>
      </c>
      <c r="DU338" t="str">
        <v/>
      </c>
    </row>
    <row r="339" spans="2:125" x14ac:dyDescent="0.25">
      <c r="B339" t="str" cm="1">
        <f t="array" ref="B339:F339">TRANSPOSE(_xlfn._xlws.SORT(_xlfn._xlws.FILTER(fertilizers[fertilizer_level]&amp;" | "&amp;fertilizers[fertilizer_level_name],fertilizers[experiment_ID]=A339)))</f>
        <v xml:space="preserve"> | </v>
      </c>
      <c r="C339" t="str">
        <v xml:space="preserve">0 | </v>
      </c>
      <c r="D339" t="str">
        <v xml:space="preserve">0 | </v>
      </c>
      <c r="E339" t="str">
        <v xml:space="preserve">0 | </v>
      </c>
      <c r="F339" t="str">
        <v xml:space="preserve">0 | </v>
      </c>
      <c r="DQ339" cm="1">
        <f t="array" ref="DQ339:DU339">TRANSPOSE(_xlfn._xlws.SORT(_xlfn._xlws.FILTER(fertilizers[fertilizer_level],fertilizers[experiment_ID]=A339)))</f>
        <v>0</v>
      </c>
      <c r="DR339">
        <v>0</v>
      </c>
      <c r="DS339">
        <v>0</v>
      </c>
      <c r="DT339">
        <v>0</v>
      </c>
      <c r="DU339" t="str">
        <v/>
      </c>
    </row>
    <row r="340" spans="2:125" x14ac:dyDescent="0.25">
      <c r="B340" t="str" cm="1">
        <f t="array" ref="B340:F340">TRANSPOSE(_xlfn._xlws.SORT(_xlfn._xlws.FILTER(fertilizers[fertilizer_level]&amp;" | "&amp;fertilizers[fertilizer_level_name],fertilizers[experiment_ID]=A340)))</f>
        <v xml:space="preserve"> | </v>
      </c>
      <c r="C340" t="str">
        <v xml:space="preserve">0 | </v>
      </c>
      <c r="D340" t="str">
        <v xml:space="preserve">0 | </v>
      </c>
      <c r="E340" t="str">
        <v xml:space="preserve">0 | </v>
      </c>
      <c r="F340" t="str">
        <v xml:space="preserve">0 | </v>
      </c>
      <c r="DQ340" cm="1">
        <f t="array" ref="DQ340:DU340">TRANSPOSE(_xlfn._xlws.SORT(_xlfn._xlws.FILTER(fertilizers[fertilizer_level],fertilizers[experiment_ID]=A340)))</f>
        <v>0</v>
      </c>
      <c r="DR340">
        <v>0</v>
      </c>
      <c r="DS340">
        <v>0</v>
      </c>
      <c r="DT340">
        <v>0</v>
      </c>
      <c r="DU340" t="str">
        <v/>
      </c>
    </row>
    <row r="341" spans="2:125" x14ac:dyDescent="0.25">
      <c r="B341" t="str" cm="1">
        <f t="array" ref="B341:F341">TRANSPOSE(_xlfn._xlws.SORT(_xlfn._xlws.FILTER(fertilizers[fertilizer_level]&amp;" | "&amp;fertilizers[fertilizer_level_name],fertilizers[experiment_ID]=A341)))</f>
        <v xml:space="preserve"> | </v>
      </c>
      <c r="C341" t="str">
        <v xml:space="preserve">0 | </v>
      </c>
      <c r="D341" t="str">
        <v xml:space="preserve">0 | </v>
      </c>
      <c r="E341" t="str">
        <v xml:space="preserve">0 | </v>
      </c>
      <c r="F341" t="str">
        <v xml:space="preserve">0 | </v>
      </c>
      <c r="DQ341" cm="1">
        <f t="array" ref="DQ341:DU341">TRANSPOSE(_xlfn._xlws.SORT(_xlfn._xlws.FILTER(fertilizers[fertilizer_level],fertilizers[experiment_ID]=A341)))</f>
        <v>0</v>
      </c>
      <c r="DR341">
        <v>0</v>
      </c>
      <c r="DS341">
        <v>0</v>
      </c>
      <c r="DT341">
        <v>0</v>
      </c>
      <c r="DU341" t="str">
        <v/>
      </c>
    </row>
    <row r="342" spans="2:125" x14ac:dyDescent="0.25">
      <c r="B342" t="str" cm="1">
        <f t="array" ref="B342:F342">TRANSPOSE(_xlfn._xlws.SORT(_xlfn._xlws.FILTER(fertilizers[fertilizer_level]&amp;" | "&amp;fertilizers[fertilizer_level_name],fertilizers[experiment_ID]=A342)))</f>
        <v xml:space="preserve"> | </v>
      </c>
      <c r="C342" t="str">
        <v xml:space="preserve">0 | </v>
      </c>
      <c r="D342" t="str">
        <v xml:space="preserve">0 | </v>
      </c>
      <c r="E342" t="str">
        <v xml:space="preserve">0 | </v>
      </c>
      <c r="F342" t="str">
        <v xml:space="preserve">0 | </v>
      </c>
      <c r="DQ342" cm="1">
        <f t="array" ref="DQ342:DU342">TRANSPOSE(_xlfn._xlws.SORT(_xlfn._xlws.FILTER(fertilizers[fertilizer_level],fertilizers[experiment_ID]=A342)))</f>
        <v>0</v>
      </c>
      <c r="DR342">
        <v>0</v>
      </c>
      <c r="DS342">
        <v>0</v>
      </c>
      <c r="DT342">
        <v>0</v>
      </c>
      <c r="DU342" t="str">
        <v/>
      </c>
    </row>
    <row r="343" spans="2:125" x14ac:dyDescent="0.25">
      <c r="B343" t="str" cm="1">
        <f t="array" ref="B343:F343">TRANSPOSE(_xlfn._xlws.SORT(_xlfn._xlws.FILTER(fertilizers[fertilizer_level]&amp;" | "&amp;fertilizers[fertilizer_level_name],fertilizers[experiment_ID]=A343)))</f>
        <v xml:space="preserve"> | </v>
      </c>
      <c r="C343" t="str">
        <v xml:space="preserve">0 | </v>
      </c>
      <c r="D343" t="str">
        <v xml:space="preserve">0 | </v>
      </c>
      <c r="E343" t="str">
        <v xml:space="preserve">0 | </v>
      </c>
      <c r="F343" t="str">
        <v xml:space="preserve">0 | </v>
      </c>
      <c r="DQ343" cm="1">
        <f t="array" ref="DQ343:DU343">TRANSPOSE(_xlfn._xlws.SORT(_xlfn._xlws.FILTER(fertilizers[fertilizer_level],fertilizers[experiment_ID]=A343)))</f>
        <v>0</v>
      </c>
      <c r="DR343">
        <v>0</v>
      </c>
      <c r="DS343">
        <v>0</v>
      </c>
      <c r="DT343">
        <v>0</v>
      </c>
      <c r="DU343" t="str">
        <v/>
      </c>
    </row>
    <row r="344" spans="2:125" x14ac:dyDescent="0.25">
      <c r="B344" t="str" cm="1">
        <f t="array" ref="B344:F344">TRANSPOSE(_xlfn._xlws.SORT(_xlfn._xlws.FILTER(fertilizers[fertilizer_level]&amp;" | "&amp;fertilizers[fertilizer_level_name],fertilizers[experiment_ID]=A344)))</f>
        <v xml:space="preserve"> | </v>
      </c>
      <c r="C344" t="str">
        <v xml:space="preserve">0 | </v>
      </c>
      <c r="D344" t="str">
        <v xml:space="preserve">0 | </v>
      </c>
      <c r="E344" t="str">
        <v xml:space="preserve">0 | </v>
      </c>
      <c r="F344" t="str">
        <v xml:space="preserve">0 | </v>
      </c>
      <c r="DQ344" cm="1">
        <f t="array" ref="DQ344:DU344">TRANSPOSE(_xlfn._xlws.SORT(_xlfn._xlws.FILTER(fertilizers[fertilizer_level],fertilizers[experiment_ID]=A344)))</f>
        <v>0</v>
      </c>
      <c r="DR344">
        <v>0</v>
      </c>
      <c r="DS344">
        <v>0</v>
      </c>
      <c r="DT344">
        <v>0</v>
      </c>
      <c r="DU344" t="str">
        <v/>
      </c>
    </row>
    <row r="345" spans="2:125" x14ac:dyDescent="0.25">
      <c r="B345" t="str" cm="1">
        <f t="array" ref="B345:F345">TRANSPOSE(_xlfn._xlws.SORT(_xlfn._xlws.FILTER(fertilizers[fertilizer_level]&amp;" | "&amp;fertilizers[fertilizer_level_name],fertilizers[experiment_ID]=A345)))</f>
        <v xml:space="preserve"> | </v>
      </c>
      <c r="C345" t="str">
        <v xml:space="preserve">0 | </v>
      </c>
      <c r="D345" t="str">
        <v xml:space="preserve">0 | </v>
      </c>
      <c r="E345" t="str">
        <v xml:space="preserve">0 | </v>
      </c>
      <c r="F345" t="str">
        <v xml:space="preserve">0 | </v>
      </c>
      <c r="DQ345" cm="1">
        <f t="array" ref="DQ345:DU345">TRANSPOSE(_xlfn._xlws.SORT(_xlfn._xlws.FILTER(fertilizers[fertilizer_level],fertilizers[experiment_ID]=A345)))</f>
        <v>0</v>
      </c>
      <c r="DR345">
        <v>0</v>
      </c>
      <c r="DS345">
        <v>0</v>
      </c>
      <c r="DT345">
        <v>0</v>
      </c>
      <c r="DU345" t="str">
        <v/>
      </c>
    </row>
    <row r="346" spans="2:125" x14ac:dyDescent="0.25">
      <c r="B346" t="str" cm="1">
        <f t="array" ref="B346:F346">TRANSPOSE(_xlfn._xlws.SORT(_xlfn._xlws.FILTER(fertilizers[fertilizer_level]&amp;" | "&amp;fertilizers[fertilizer_level_name],fertilizers[experiment_ID]=A346)))</f>
        <v xml:space="preserve"> | </v>
      </c>
      <c r="C346" t="str">
        <v xml:space="preserve">0 | </v>
      </c>
      <c r="D346" t="str">
        <v xml:space="preserve">0 | </v>
      </c>
      <c r="E346" t="str">
        <v xml:space="preserve">0 | </v>
      </c>
      <c r="F346" t="str">
        <v xml:space="preserve">0 | </v>
      </c>
      <c r="DQ346" cm="1">
        <f t="array" ref="DQ346:DU346">TRANSPOSE(_xlfn._xlws.SORT(_xlfn._xlws.FILTER(fertilizers[fertilizer_level],fertilizers[experiment_ID]=A346)))</f>
        <v>0</v>
      </c>
      <c r="DR346">
        <v>0</v>
      </c>
      <c r="DS346">
        <v>0</v>
      </c>
      <c r="DT346">
        <v>0</v>
      </c>
      <c r="DU346" t="str">
        <v/>
      </c>
    </row>
    <row r="347" spans="2:125" x14ac:dyDescent="0.25">
      <c r="B347" t="str" cm="1">
        <f t="array" ref="B347:F347">TRANSPOSE(_xlfn._xlws.SORT(_xlfn._xlws.FILTER(fertilizers[fertilizer_level]&amp;" | "&amp;fertilizers[fertilizer_level_name],fertilizers[experiment_ID]=A347)))</f>
        <v xml:space="preserve"> | </v>
      </c>
      <c r="C347" t="str">
        <v xml:space="preserve">0 | </v>
      </c>
      <c r="D347" t="str">
        <v xml:space="preserve">0 | </v>
      </c>
      <c r="E347" t="str">
        <v xml:space="preserve">0 | </v>
      </c>
      <c r="F347" t="str">
        <v xml:space="preserve">0 | </v>
      </c>
      <c r="DQ347" cm="1">
        <f t="array" ref="DQ347:DU347">TRANSPOSE(_xlfn._xlws.SORT(_xlfn._xlws.FILTER(fertilizers[fertilizer_level],fertilizers[experiment_ID]=A347)))</f>
        <v>0</v>
      </c>
      <c r="DR347">
        <v>0</v>
      </c>
      <c r="DS347">
        <v>0</v>
      </c>
      <c r="DT347">
        <v>0</v>
      </c>
      <c r="DU347" t="str">
        <v/>
      </c>
    </row>
    <row r="348" spans="2:125" x14ac:dyDescent="0.25">
      <c r="B348" t="str" cm="1">
        <f t="array" ref="B348:F348">TRANSPOSE(_xlfn._xlws.SORT(_xlfn._xlws.FILTER(fertilizers[fertilizer_level]&amp;" | "&amp;fertilizers[fertilizer_level_name],fertilizers[experiment_ID]=A348)))</f>
        <v xml:space="preserve"> | </v>
      </c>
      <c r="C348" t="str">
        <v xml:space="preserve">0 | </v>
      </c>
      <c r="D348" t="str">
        <v xml:space="preserve">0 | </v>
      </c>
      <c r="E348" t="str">
        <v xml:space="preserve">0 | </v>
      </c>
      <c r="F348" t="str">
        <v xml:space="preserve">0 | </v>
      </c>
      <c r="DQ348" cm="1">
        <f t="array" ref="DQ348:DU348">TRANSPOSE(_xlfn._xlws.SORT(_xlfn._xlws.FILTER(fertilizers[fertilizer_level],fertilizers[experiment_ID]=A348)))</f>
        <v>0</v>
      </c>
      <c r="DR348">
        <v>0</v>
      </c>
      <c r="DS348">
        <v>0</v>
      </c>
      <c r="DT348">
        <v>0</v>
      </c>
      <c r="DU348" t="str">
        <v/>
      </c>
    </row>
    <row r="349" spans="2:125" x14ac:dyDescent="0.25">
      <c r="B349" t="str" cm="1">
        <f t="array" ref="B349:F349">TRANSPOSE(_xlfn._xlws.SORT(_xlfn._xlws.FILTER(fertilizers[fertilizer_level]&amp;" | "&amp;fertilizers[fertilizer_level_name],fertilizers[experiment_ID]=A349)))</f>
        <v xml:space="preserve"> | </v>
      </c>
      <c r="C349" t="str">
        <v xml:space="preserve">0 | </v>
      </c>
      <c r="D349" t="str">
        <v xml:space="preserve">0 | </v>
      </c>
      <c r="E349" t="str">
        <v xml:space="preserve">0 | </v>
      </c>
      <c r="F349" t="str">
        <v xml:space="preserve">0 | </v>
      </c>
      <c r="DQ349" cm="1">
        <f t="array" ref="DQ349:DU349">TRANSPOSE(_xlfn._xlws.SORT(_xlfn._xlws.FILTER(fertilizers[fertilizer_level],fertilizers[experiment_ID]=A349)))</f>
        <v>0</v>
      </c>
      <c r="DR349">
        <v>0</v>
      </c>
      <c r="DS349">
        <v>0</v>
      </c>
      <c r="DT349">
        <v>0</v>
      </c>
      <c r="DU349" t="str">
        <v/>
      </c>
    </row>
    <row r="350" spans="2:125" x14ac:dyDescent="0.25">
      <c r="B350" t="str" cm="1">
        <f t="array" ref="B350:F350">TRANSPOSE(_xlfn._xlws.SORT(_xlfn._xlws.FILTER(fertilizers[fertilizer_level]&amp;" | "&amp;fertilizers[fertilizer_level_name],fertilizers[experiment_ID]=A350)))</f>
        <v xml:space="preserve"> | </v>
      </c>
      <c r="C350" t="str">
        <v xml:space="preserve">0 | </v>
      </c>
      <c r="D350" t="str">
        <v xml:space="preserve">0 | </v>
      </c>
      <c r="E350" t="str">
        <v xml:space="preserve">0 | </v>
      </c>
      <c r="F350" t="str">
        <v xml:space="preserve">0 | </v>
      </c>
      <c r="DQ350" cm="1">
        <f t="array" ref="DQ350:DU350">TRANSPOSE(_xlfn._xlws.SORT(_xlfn._xlws.FILTER(fertilizers[fertilizer_level],fertilizers[experiment_ID]=A350)))</f>
        <v>0</v>
      </c>
      <c r="DR350">
        <v>0</v>
      </c>
      <c r="DS350">
        <v>0</v>
      </c>
      <c r="DT350">
        <v>0</v>
      </c>
      <c r="DU350" t="str">
        <v/>
      </c>
    </row>
    <row r="351" spans="2:125" x14ac:dyDescent="0.25">
      <c r="B351" t="str" cm="1">
        <f t="array" ref="B351:F351">TRANSPOSE(_xlfn._xlws.SORT(_xlfn._xlws.FILTER(fertilizers[fertilizer_level]&amp;" | "&amp;fertilizers[fertilizer_level_name],fertilizers[experiment_ID]=A351)))</f>
        <v xml:space="preserve"> | </v>
      </c>
      <c r="C351" t="str">
        <v xml:space="preserve">0 | </v>
      </c>
      <c r="D351" t="str">
        <v xml:space="preserve">0 | </v>
      </c>
      <c r="E351" t="str">
        <v xml:space="preserve">0 | </v>
      </c>
      <c r="F351" t="str">
        <v xml:space="preserve">0 | </v>
      </c>
      <c r="DQ351" cm="1">
        <f t="array" ref="DQ351:DU351">TRANSPOSE(_xlfn._xlws.SORT(_xlfn._xlws.FILTER(fertilizers[fertilizer_level],fertilizers[experiment_ID]=A351)))</f>
        <v>0</v>
      </c>
      <c r="DR351">
        <v>0</v>
      </c>
      <c r="DS351">
        <v>0</v>
      </c>
      <c r="DT351">
        <v>0</v>
      </c>
      <c r="DU351" t="str">
        <v/>
      </c>
    </row>
    <row r="352" spans="2:125" x14ac:dyDescent="0.25">
      <c r="B352" t="str" cm="1">
        <f t="array" ref="B352:F352">TRANSPOSE(_xlfn._xlws.SORT(_xlfn._xlws.FILTER(fertilizers[fertilizer_level]&amp;" | "&amp;fertilizers[fertilizer_level_name],fertilizers[experiment_ID]=A352)))</f>
        <v xml:space="preserve"> | </v>
      </c>
      <c r="C352" t="str">
        <v xml:space="preserve">0 | </v>
      </c>
      <c r="D352" t="str">
        <v xml:space="preserve">0 | </v>
      </c>
      <c r="E352" t="str">
        <v xml:space="preserve">0 | </v>
      </c>
      <c r="F352" t="str">
        <v xml:space="preserve">0 | </v>
      </c>
      <c r="DQ352" cm="1">
        <f t="array" ref="DQ352:DU352">TRANSPOSE(_xlfn._xlws.SORT(_xlfn._xlws.FILTER(fertilizers[fertilizer_level],fertilizers[experiment_ID]=A352)))</f>
        <v>0</v>
      </c>
      <c r="DR352">
        <v>0</v>
      </c>
      <c r="DS352">
        <v>0</v>
      </c>
      <c r="DT352">
        <v>0</v>
      </c>
      <c r="DU352" t="str">
        <v/>
      </c>
    </row>
    <row r="353" spans="2:125" x14ac:dyDescent="0.25">
      <c r="B353" t="str" cm="1">
        <f t="array" ref="B353:F353">TRANSPOSE(_xlfn._xlws.SORT(_xlfn._xlws.FILTER(fertilizers[fertilizer_level]&amp;" | "&amp;fertilizers[fertilizer_level_name],fertilizers[experiment_ID]=A353)))</f>
        <v xml:space="preserve"> | </v>
      </c>
      <c r="C353" t="str">
        <v xml:space="preserve">0 | </v>
      </c>
      <c r="D353" t="str">
        <v xml:space="preserve">0 | </v>
      </c>
      <c r="E353" t="str">
        <v xml:space="preserve">0 | </v>
      </c>
      <c r="F353" t="str">
        <v xml:space="preserve">0 | </v>
      </c>
      <c r="DQ353" cm="1">
        <f t="array" ref="DQ353:DU353">TRANSPOSE(_xlfn._xlws.SORT(_xlfn._xlws.FILTER(fertilizers[fertilizer_level],fertilizers[experiment_ID]=A353)))</f>
        <v>0</v>
      </c>
      <c r="DR353">
        <v>0</v>
      </c>
      <c r="DS353">
        <v>0</v>
      </c>
      <c r="DT353">
        <v>0</v>
      </c>
      <c r="DU353" t="str">
        <v/>
      </c>
    </row>
    <row r="354" spans="2:125" x14ac:dyDescent="0.25">
      <c r="B354" t="str" cm="1">
        <f t="array" ref="B354:F354">TRANSPOSE(_xlfn._xlws.SORT(_xlfn._xlws.FILTER(fertilizers[fertilizer_level]&amp;" | "&amp;fertilizers[fertilizer_level_name],fertilizers[experiment_ID]=A354)))</f>
        <v xml:space="preserve"> | </v>
      </c>
      <c r="C354" t="str">
        <v xml:space="preserve">0 | </v>
      </c>
      <c r="D354" t="str">
        <v xml:space="preserve">0 | </v>
      </c>
      <c r="E354" t="str">
        <v xml:space="preserve">0 | </v>
      </c>
      <c r="F354" t="str">
        <v xml:space="preserve">0 | </v>
      </c>
      <c r="DQ354" cm="1">
        <f t="array" ref="DQ354:DU354">TRANSPOSE(_xlfn._xlws.SORT(_xlfn._xlws.FILTER(fertilizers[fertilizer_level],fertilizers[experiment_ID]=A354)))</f>
        <v>0</v>
      </c>
      <c r="DR354">
        <v>0</v>
      </c>
      <c r="DS354">
        <v>0</v>
      </c>
      <c r="DT354">
        <v>0</v>
      </c>
      <c r="DU354" t="str">
        <v/>
      </c>
    </row>
    <row r="355" spans="2:125" x14ac:dyDescent="0.25">
      <c r="B355" t="str" cm="1">
        <f t="array" ref="B355:F355">TRANSPOSE(_xlfn._xlws.SORT(_xlfn._xlws.FILTER(fertilizers[fertilizer_level]&amp;" | "&amp;fertilizers[fertilizer_level_name],fertilizers[experiment_ID]=A355)))</f>
        <v xml:space="preserve"> | </v>
      </c>
      <c r="C355" t="str">
        <v xml:space="preserve">0 | </v>
      </c>
      <c r="D355" t="str">
        <v xml:space="preserve">0 | </v>
      </c>
      <c r="E355" t="str">
        <v xml:space="preserve">0 | </v>
      </c>
      <c r="F355" t="str">
        <v xml:space="preserve">0 | </v>
      </c>
      <c r="DQ355" cm="1">
        <f t="array" ref="DQ355:DU355">TRANSPOSE(_xlfn._xlws.SORT(_xlfn._xlws.FILTER(fertilizers[fertilizer_level],fertilizers[experiment_ID]=A355)))</f>
        <v>0</v>
      </c>
      <c r="DR355">
        <v>0</v>
      </c>
      <c r="DS355">
        <v>0</v>
      </c>
      <c r="DT355">
        <v>0</v>
      </c>
      <c r="DU355" t="str">
        <v/>
      </c>
    </row>
    <row r="356" spans="2:125" x14ac:dyDescent="0.25">
      <c r="B356" t="str" cm="1">
        <f t="array" ref="B356:F356">TRANSPOSE(_xlfn._xlws.SORT(_xlfn._xlws.FILTER(fertilizers[fertilizer_level]&amp;" | "&amp;fertilizers[fertilizer_level_name],fertilizers[experiment_ID]=A356)))</f>
        <v xml:space="preserve"> | </v>
      </c>
      <c r="C356" t="str">
        <v xml:space="preserve">0 | </v>
      </c>
      <c r="D356" t="str">
        <v xml:space="preserve">0 | </v>
      </c>
      <c r="E356" t="str">
        <v xml:space="preserve">0 | </v>
      </c>
      <c r="F356" t="str">
        <v xml:space="preserve">0 | </v>
      </c>
      <c r="DQ356" cm="1">
        <f t="array" ref="DQ356:DU356">TRANSPOSE(_xlfn._xlws.SORT(_xlfn._xlws.FILTER(fertilizers[fertilizer_level],fertilizers[experiment_ID]=A356)))</f>
        <v>0</v>
      </c>
      <c r="DR356">
        <v>0</v>
      </c>
      <c r="DS356">
        <v>0</v>
      </c>
      <c r="DT356">
        <v>0</v>
      </c>
      <c r="DU356" t="str">
        <v/>
      </c>
    </row>
    <row r="357" spans="2:125" x14ac:dyDescent="0.25">
      <c r="B357" t="str" cm="1">
        <f t="array" ref="B357:F357">TRANSPOSE(_xlfn._xlws.SORT(_xlfn._xlws.FILTER(fertilizers[fertilizer_level]&amp;" | "&amp;fertilizers[fertilizer_level_name],fertilizers[experiment_ID]=A357)))</f>
        <v xml:space="preserve"> | </v>
      </c>
      <c r="C357" t="str">
        <v xml:space="preserve">0 | </v>
      </c>
      <c r="D357" t="str">
        <v xml:space="preserve">0 | </v>
      </c>
      <c r="E357" t="str">
        <v xml:space="preserve">0 | </v>
      </c>
      <c r="F357" t="str">
        <v xml:space="preserve">0 | </v>
      </c>
      <c r="DQ357" cm="1">
        <f t="array" ref="DQ357:DU357">TRANSPOSE(_xlfn._xlws.SORT(_xlfn._xlws.FILTER(fertilizers[fertilizer_level],fertilizers[experiment_ID]=A357)))</f>
        <v>0</v>
      </c>
      <c r="DR357">
        <v>0</v>
      </c>
      <c r="DS357">
        <v>0</v>
      </c>
      <c r="DT357">
        <v>0</v>
      </c>
      <c r="DU357" t="str">
        <v/>
      </c>
    </row>
    <row r="358" spans="2:125" x14ac:dyDescent="0.25">
      <c r="B358" t="str" cm="1">
        <f t="array" ref="B358:F358">TRANSPOSE(_xlfn._xlws.SORT(_xlfn._xlws.FILTER(fertilizers[fertilizer_level]&amp;" | "&amp;fertilizers[fertilizer_level_name],fertilizers[experiment_ID]=A358)))</f>
        <v xml:space="preserve"> | </v>
      </c>
      <c r="C358" t="str">
        <v xml:space="preserve">0 | </v>
      </c>
      <c r="D358" t="str">
        <v xml:space="preserve">0 | </v>
      </c>
      <c r="E358" t="str">
        <v xml:space="preserve">0 | </v>
      </c>
      <c r="F358" t="str">
        <v xml:space="preserve">0 | </v>
      </c>
      <c r="DQ358" cm="1">
        <f t="array" ref="DQ358:DU358">TRANSPOSE(_xlfn._xlws.SORT(_xlfn._xlws.FILTER(fertilizers[fertilizer_level],fertilizers[experiment_ID]=A358)))</f>
        <v>0</v>
      </c>
      <c r="DR358">
        <v>0</v>
      </c>
      <c r="DS358">
        <v>0</v>
      </c>
      <c r="DT358">
        <v>0</v>
      </c>
      <c r="DU358" t="str">
        <v/>
      </c>
    </row>
    <row r="359" spans="2:125" x14ac:dyDescent="0.25">
      <c r="B359" t="str" cm="1">
        <f t="array" ref="B359:F359">TRANSPOSE(_xlfn._xlws.SORT(_xlfn._xlws.FILTER(fertilizers[fertilizer_level]&amp;" | "&amp;fertilizers[fertilizer_level_name],fertilizers[experiment_ID]=A359)))</f>
        <v xml:space="preserve"> | </v>
      </c>
      <c r="C359" t="str">
        <v xml:space="preserve">0 | </v>
      </c>
      <c r="D359" t="str">
        <v xml:space="preserve">0 | </v>
      </c>
      <c r="E359" t="str">
        <v xml:space="preserve">0 | </v>
      </c>
      <c r="F359" t="str">
        <v xml:space="preserve">0 | </v>
      </c>
      <c r="DQ359" cm="1">
        <f t="array" ref="DQ359:DU359">TRANSPOSE(_xlfn._xlws.SORT(_xlfn._xlws.FILTER(fertilizers[fertilizer_level],fertilizers[experiment_ID]=A359)))</f>
        <v>0</v>
      </c>
      <c r="DR359">
        <v>0</v>
      </c>
      <c r="DS359">
        <v>0</v>
      </c>
      <c r="DT359">
        <v>0</v>
      </c>
      <c r="DU359" t="str">
        <v/>
      </c>
    </row>
    <row r="360" spans="2:125" x14ac:dyDescent="0.25">
      <c r="B360" t="str" cm="1">
        <f t="array" ref="B360:F360">TRANSPOSE(_xlfn._xlws.SORT(_xlfn._xlws.FILTER(fertilizers[fertilizer_level]&amp;" | "&amp;fertilizers[fertilizer_level_name],fertilizers[experiment_ID]=A360)))</f>
        <v xml:space="preserve"> | </v>
      </c>
      <c r="C360" t="str">
        <v xml:space="preserve">0 | </v>
      </c>
      <c r="D360" t="str">
        <v xml:space="preserve">0 | </v>
      </c>
      <c r="E360" t="str">
        <v xml:space="preserve">0 | </v>
      </c>
      <c r="F360" t="str">
        <v xml:space="preserve">0 | </v>
      </c>
      <c r="DQ360" cm="1">
        <f t="array" ref="DQ360:DU360">TRANSPOSE(_xlfn._xlws.SORT(_xlfn._xlws.FILTER(fertilizers[fertilizer_level],fertilizers[experiment_ID]=A360)))</f>
        <v>0</v>
      </c>
      <c r="DR360">
        <v>0</v>
      </c>
      <c r="DS360">
        <v>0</v>
      </c>
      <c r="DT360">
        <v>0</v>
      </c>
      <c r="DU360" t="str">
        <v/>
      </c>
    </row>
    <row r="361" spans="2:125" x14ac:dyDescent="0.25">
      <c r="B361" t="str" cm="1">
        <f t="array" ref="B361:F361">TRANSPOSE(_xlfn._xlws.SORT(_xlfn._xlws.FILTER(fertilizers[fertilizer_level]&amp;" | "&amp;fertilizers[fertilizer_level_name],fertilizers[experiment_ID]=A361)))</f>
        <v xml:space="preserve"> | </v>
      </c>
      <c r="C361" t="str">
        <v xml:space="preserve">0 | </v>
      </c>
      <c r="D361" t="str">
        <v xml:space="preserve">0 | </v>
      </c>
      <c r="E361" t="str">
        <v xml:space="preserve">0 | </v>
      </c>
      <c r="F361" t="str">
        <v xml:space="preserve">0 | </v>
      </c>
      <c r="DQ361" cm="1">
        <f t="array" ref="DQ361:DU361">TRANSPOSE(_xlfn._xlws.SORT(_xlfn._xlws.FILTER(fertilizers[fertilizer_level],fertilizers[experiment_ID]=A361)))</f>
        <v>0</v>
      </c>
      <c r="DR361">
        <v>0</v>
      </c>
      <c r="DS361">
        <v>0</v>
      </c>
      <c r="DT361">
        <v>0</v>
      </c>
      <c r="DU361" t="str">
        <v/>
      </c>
    </row>
    <row r="362" spans="2:125" x14ac:dyDescent="0.25">
      <c r="B362" t="str" cm="1">
        <f t="array" ref="B362:F362">TRANSPOSE(_xlfn._xlws.SORT(_xlfn._xlws.FILTER(fertilizers[fertilizer_level]&amp;" | "&amp;fertilizers[fertilizer_level_name],fertilizers[experiment_ID]=A362)))</f>
        <v xml:space="preserve"> | </v>
      </c>
      <c r="C362" t="str">
        <v xml:space="preserve">0 | </v>
      </c>
      <c r="D362" t="str">
        <v xml:space="preserve">0 | </v>
      </c>
      <c r="E362" t="str">
        <v xml:space="preserve">0 | </v>
      </c>
      <c r="F362" t="str">
        <v xml:space="preserve">0 | </v>
      </c>
      <c r="DQ362" cm="1">
        <f t="array" ref="DQ362:DU362">TRANSPOSE(_xlfn._xlws.SORT(_xlfn._xlws.FILTER(fertilizers[fertilizer_level],fertilizers[experiment_ID]=A362)))</f>
        <v>0</v>
      </c>
      <c r="DR362">
        <v>0</v>
      </c>
      <c r="DS362">
        <v>0</v>
      </c>
      <c r="DT362">
        <v>0</v>
      </c>
      <c r="DU362" t="str">
        <v/>
      </c>
    </row>
    <row r="363" spans="2:125" x14ac:dyDescent="0.25">
      <c r="B363" t="str" cm="1">
        <f t="array" ref="B363:F363">TRANSPOSE(_xlfn._xlws.SORT(_xlfn._xlws.FILTER(fertilizers[fertilizer_level]&amp;" | "&amp;fertilizers[fertilizer_level_name],fertilizers[experiment_ID]=A363)))</f>
        <v xml:space="preserve"> | </v>
      </c>
      <c r="C363" t="str">
        <v xml:space="preserve">0 | </v>
      </c>
      <c r="D363" t="str">
        <v xml:space="preserve">0 | </v>
      </c>
      <c r="E363" t="str">
        <v xml:space="preserve">0 | </v>
      </c>
      <c r="F363" t="str">
        <v xml:space="preserve">0 | </v>
      </c>
      <c r="DQ363" cm="1">
        <f t="array" ref="DQ363:DU363">TRANSPOSE(_xlfn._xlws.SORT(_xlfn._xlws.FILTER(fertilizers[fertilizer_level],fertilizers[experiment_ID]=A363)))</f>
        <v>0</v>
      </c>
      <c r="DR363">
        <v>0</v>
      </c>
      <c r="DS363">
        <v>0</v>
      </c>
      <c r="DT363">
        <v>0</v>
      </c>
      <c r="DU363" t="str">
        <v/>
      </c>
    </row>
    <row r="364" spans="2:125" x14ac:dyDescent="0.25">
      <c r="B364" t="str" cm="1">
        <f t="array" ref="B364:F364">TRANSPOSE(_xlfn._xlws.SORT(_xlfn._xlws.FILTER(fertilizers[fertilizer_level]&amp;" | "&amp;fertilizers[fertilizer_level_name],fertilizers[experiment_ID]=A364)))</f>
        <v xml:space="preserve"> | </v>
      </c>
      <c r="C364" t="str">
        <v xml:space="preserve">0 | </v>
      </c>
      <c r="D364" t="str">
        <v xml:space="preserve">0 | </v>
      </c>
      <c r="E364" t="str">
        <v xml:space="preserve">0 | </v>
      </c>
      <c r="F364" t="str">
        <v xml:space="preserve">0 | </v>
      </c>
      <c r="DQ364" cm="1">
        <f t="array" ref="DQ364:DU364">TRANSPOSE(_xlfn._xlws.SORT(_xlfn._xlws.FILTER(fertilizers[fertilizer_level],fertilizers[experiment_ID]=A364)))</f>
        <v>0</v>
      </c>
      <c r="DR364">
        <v>0</v>
      </c>
      <c r="DS364">
        <v>0</v>
      </c>
      <c r="DT364">
        <v>0</v>
      </c>
      <c r="DU364" t="str">
        <v/>
      </c>
    </row>
    <row r="365" spans="2:125" x14ac:dyDescent="0.25">
      <c r="B365" t="str" cm="1">
        <f t="array" ref="B365:F365">TRANSPOSE(_xlfn._xlws.SORT(_xlfn._xlws.FILTER(fertilizers[fertilizer_level]&amp;" | "&amp;fertilizers[fertilizer_level_name],fertilizers[experiment_ID]=A365)))</f>
        <v xml:space="preserve"> | </v>
      </c>
      <c r="C365" t="str">
        <v xml:space="preserve">0 | </v>
      </c>
      <c r="D365" t="str">
        <v xml:space="preserve">0 | </v>
      </c>
      <c r="E365" t="str">
        <v xml:space="preserve">0 | </v>
      </c>
      <c r="F365" t="str">
        <v xml:space="preserve">0 | </v>
      </c>
      <c r="DQ365" cm="1">
        <f t="array" ref="DQ365:DU365">TRANSPOSE(_xlfn._xlws.SORT(_xlfn._xlws.FILTER(fertilizers[fertilizer_level],fertilizers[experiment_ID]=A365)))</f>
        <v>0</v>
      </c>
      <c r="DR365">
        <v>0</v>
      </c>
      <c r="DS365">
        <v>0</v>
      </c>
      <c r="DT365">
        <v>0</v>
      </c>
      <c r="DU365" t="str">
        <v/>
      </c>
    </row>
    <row r="366" spans="2:125" x14ac:dyDescent="0.25">
      <c r="B366" t="str" cm="1">
        <f t="array" ref="B366:F366">TRANSPOSE(_xlfn._xlws.SORT(_xlfn._xlws.FILTER(fertilizers[fertilizer_level]&amp;" | "&amp;fertilizers[fertilizer_level_name],fertilizers[experiment_ID]=A366)))</f>
        <v xml:space="preserve"> | </v>
      </c>
      <c r="C366" t="str">
        <v xml:space="preserve">0 | </v>
      </c>
      <c r="D366" t="str">
        <v xml:space="preserve">0 | </v>
      </c>
      <c r="E366" t="str">
        <v xml:space="preserve">0 | </v>
      </c>
      <c r="F366" t="str">
        <v xml:space="preserve">0 | </v>
      </c>
      <c r="DQ366" cm="1">
        <f t="array" ref="DQ366:DU366">TRANSPOSE(_xlfn._xlws.SORT(_xlfn._xlws.FILTER(fertilizers[fertilizer_level],fertilizers[experiment_ID]=A366)))</f>
        <v>0</v>
      </c>
      <c r="DR366">
        <v>0</v>
      </c>
      <c r="DS366">
        <v>0</v>
      </c>
      <c r="DT366">
        <v>0</v>
      </c>
      <c r="DU366" t="str">
        <v/>
      </c>
    </row>
    <row r="367" spans="2:125" x14ac:dyDescent="0.25">
      <c r="B367" t="str" cm="1">
        <f t="array" ref="B367:F367">TRANSPOSE(_xlfn._xlws.SORT(_xlfn._xlws.FILTER(fertilizers[fertilizer_level]&amp;" | "&amp;fertilizers[fertilizer_level_name],fertilizers[experiment_ID]=A367)))</f>
        <v xml:space="preserve"> | </v>
      </c>
      <c r="C367" t="str">
        <v xml:space="preserve">0 | </v>
      </c>
      <c r="D367" t="str">
        <v xml:space="preserve">0 | </v>
      </c>
      <c r="E367" t="str">
        <v xml:space="preserve">0 | </v>
      </c>
      <c r="F367" t="str">
        <v xml:space="preserve">0 | </v>
      </c>
      <c r="DQ367" cm="1">
        <f t="array" ref="DQ367:DU367">TRANSPOSE(_xlfn._xlws.SORT(_xlfn._xlws.FILTER(fertilizers[fertilizer_level],fertilizers[experiment_ID]=A367)))</f>
        <v>0</v>
      </c>
      <c r="DR367">
        <v>0</v>
      </c>
      <c r="DS367">
        <v>0</v>
      </c>
      <c r="DT367">
        <v>0</v>
      </c>
      <c r="DU367" t="str">
        <v/>
      </c>
    </row>
    <row r="368" spans="2:125" x14ac:dyDescent="0.25">
      <c r="B368" t="str" cm="1">
        <f t="array" ref="B368:F368">TRANSPOSE(_xlfn._xlws.SORT(_xlfn._xlws.FILTER(fertilizers[fertilizer_level]&amp;" | "&amp;fertilizers[fertilizer_level_name],fertilizers[experiment_ID]=A368)))</f>
        <v xml:space="preserve"> | </v>
      </c>
      <c r="C368" t="str">
        <v xml:space="preserve">0 | </v>
      </c>
      <c r="D368" t="str">
        <v xml:space="preserve">0 | </v>
      </c>
      <c r="E368" t="str">
        <v xml:space="preserve">0 | </v>
      </c>
      <c r="F368" t="str">
        <v xml:space="preserve">0 | </v>
      </c>
      <c r="DQ368" cm="1">
        <f t="array" ref="DQ368:DU368">TRANSPOSE(_xlfn._xlws.SORT(_xlfn._xlws.FILTER(fertilizers[fertilizer_level],fertilizers[experiment_ID]=A368)))</f>
        <v>0</v>
      </c>
      <c r="DR368">
        <v>0</v>
      </c>
      <c r="DS368">
        <v>0</v>
      </c>
      <c r="DT368">
        <v>0</v>
      </c>
      <c r="DU368" t="str">
        <v/>
      </c>
    </row>
    <row r="369" spans="2:125" x14ac:dyDescent="0.25">
      <c r="B369" t="str" cm="1">
        <f t="array" ref="B369:F369">TRANSPOSE(_xlfn._xlws.SORT(_xlfn._xlws.FILTER(fertilizers[fertilizer_level]&amp;" | "&amp;fertilizers[fertilizer_level_name],fertilizers[experiment_ID]=A369)))</f>
        <v xml:space="preserve"> | </v>
      </c>
      <c r="C369" t="str">
        <v xml:space="preserve">0 | </v>
      </c>
      <c r="D369" t="str">
        <v xml:space="preserve">0 | </v>
      </c>
      <c r="E369" t="str">
        <v xml:space="preserve">0 | </v>
      </c>
      <c r="F369" t="str">
        <v xml:space="preserve">0 | </v>
      </c>
      <c r="DQ369" cm="1">
        <f t="array" ref="DQ369:DU369">TRANSPOSE(_xlfn._xlws.SORT(_xlfn._xlws.FILTER(fertilizers[fertilizer_level],fertilizers[experiment_ID]=A369)))</f>
        <v>0</v>
      </c>
      <c r="DR369">
        <v>0</v>
      </c>
      <c r="DS369">
        <v>0</v>
      </c>
      <c r="DT369">
        <v>0</v>
      </c>
      <c r="DU369" t="str">
        <v/>
      </c>
    </row>
    <row r="370" spans="2:125" x14ac:dyDescent="0.25">
      <c r="B370" t="str" cm="1">
        <f t="array" ref="B370:F370">TRANSPOSE(_xlfn._xlws.SORT(_xlfn._xlws.FILTER(fertilizers[fertilizer_level]&amp;" | "&amp;fertilizers[fertilizer_level_name],fertilizers[experiment_ID]=A370)))</f>
        <v xml:space="preserve"> | </v>
      </c>
      <c r="C370" t="str">
        <v xml:space="preserve">0 | </v>
      </c>
      <c r="D370" t="str">
        <v xml:space="preserve">0 | </v>
      </c>
      <c r="E370" t="str">
        <v xml:space="preserve">0 | </v>
      </c>
      <c r="F370" t="str">
        <v xml:space="preserve">0 | </v>
      </c>
      <c r="DQ370" cm="1">
        <f t="array" ref="DQ370:DU370">TRANSPOSE(_xlfn._xlws.SORT(_xlfn._xlws.FILTER(fertilizers[fertilizer_level],fertilizers[experiment_ID]=A370)))</f>
        <v>0</v>
      </c>
      <c r="DR370">
        <v>0</v>
      </c>
      <c r="DS370">
        <v>0</v>
      </c>
      <c r="DT370">
        <v>0</v>
      </c>
      <c r="DU370" t="str">
        <v/>
      </c>
    </row>
    <row r="371" spans="2:125" x14ac:dyDescent="0.25">
      <c r="B371" t="str" cm="1">
        <f t="array" ref="B371:F371">TRANSPOSE(_xlfn._xlws.SORT(_xlfn._xlws.FILTER(fertilizers[fertilizer_level]&amp;" | "&amp;fertilizers[fertilizer_level_name],fertilizers[experiment_ID]=A371)))</f>
        <v xml:space="preserve"> | </v>
      </c>
      <c r="C371" t="str">
        <v xml:space="preserve">0 | </v>
      </c>
      <c r="D371" t="str">
        <v xml:space="preserve">0 | </v>
      </c>
      <c r="E371" t="str">
        <v xml:space="preserve">0 | </v>
      </c>
      <c r="F371" t="str">
        <v xml:space="preserve">0 | </v>
      </c>
      <c r="DQ371" cm="1">
        <f t="array" ref="DQ371:DU371">TRANSPOSE(_xlfn._xlws.SORT(_xlfn._xlws.FILTER(fertilizers[fertilizer_level],fertilizers[experiment_ID]=A371)))</f>
        <v>0</v>
      </c>
      <c r="DR371">
        <v>0</v>
      </c>
      <c r="DS371">
        <v>0</v>
      </c>
      <c r="DT371">
        <v>0</v>
      </c>
      <c r="DU371" t="str">
        <v/>
      </c>
    </row>
    <row r="372" spans="2:125" x14ac:dyDescent="0.25">
      <c r="B372" t="str" cm="1">
        <f t="array" ref="B372:F372">TRANSPOSE(_xlfn._xlws.SORT(_xlfn._xlws.FILTER(fertilizers[fertilizer_level]&amp;" | "&amp;fertilizers[fertilizer_level_name],fertilizers[experiment_ID]=A372)))</f>
        <v xml:space="preserve"> | </v>
      </c>
      <c r="C372" t="str">
        <v xml:space="preserve">0 | </v>
      </c>
      <c r="D372" t="str">
        <v xml:space="preserve">0 | </v>
      </c>
      <c r="E372" t="str">
        <v xml:space="preserve">0 | </v>
      </c>
      <c r="F372" t="str">
        <v xml:space="preserve">0 | </v>
      </c>
      <c r="DQ372" cm="1">
        <f t="array" ref="DQ372:DU372">TRANSPOSE(_xlfn._xlws.SORT(_xlfn._xlws.FILTER(fertilizers[fertilizer_level],fertilizers[experiment_ID]=A372)))</f>
        <v>0</v>
      </c>
      <c r="DR372">
        <v>0</v>
      </c>
      <c r="DS372">
        <v>0</v>
      </c>
      <c r="DT372">
        <v>0</v>
      </c>
      <c r="DU372" t="str">
        <v/>
      </c>
    </row>
    <row r="373" spans="2:125" x14ac:dyDescent="0.25">
      <c r="B373" t="str" cm="1">
        <f t="array" ref="B373:F373">TRANSPOSE(_xlfn._xlws.SORT(_xlfn._xlws.FILTER(fertilizers[fertilizer_level]&amp;" | "&amp;fertilizers[fertilizer_level_name],fertilizers[experiment_ID]=A373)))</f>
        <v xml:space="preserve"> | </v>
      </c>
      <c r="C373" t="str">
        <v xml:space="preserve">0 | </v>
      </c>
      <c r="D373" t="str">
        <v xml:space="preserve">0 | </v>
      </c>
      <c r="E373" t="str">
        <v xml:space="preserve">0 | </v>
      </c>
      <c r="F373" t="str">
        <v xml:space="preserve">0 | </v>
      </c>
      <c r="DQ373" cm="1">
        <f t="array" ref="DQ373:DU373">TRANSPOSE(_xlfn._xlws.SORT(_xlfn._xlws.FILTER(fertilizers[fertilizer_level],fertilizers[experiment_ID]=A373)))</f>
        <v>0</v>
      </c>
      <c r="DR373">
        <v>0</v>
      </c>
      <c r="DS373">
        <v>0</v>
      </c>
      <c r="DT373">
        <v>0</v>
      </c>
      <c r="DU373" t="str">
        <v/>
      </c>
    </row>
    <row r="374" spans="2:125" x14ac:dyDescent="0.25">
      <c r="B374" t="str" cm="1">
        <f t="array" ref="B374:F374">TRANSPOSE(_xlfn._xlws.SORT(_xlfn._xlws.FILTER(fertilizers[fertilizer_level]&amp;" | "&amp;fertilizers[fertilizer_level_name],fertilizers[experiment_ID]=A374)))</f>
        <v xml:space="preserve"> | </v>
      </c>
      <c r="C374" t="str">
        <v xml:space="preserve">0 | </v>
      </c>
      <c r="D374" t="str">
        <v xml:space="preserve">0 | </v>
      </c>
      <c r="E374" t="str">
        <v xml:space="preserve">0 | </v>
      </c>
      <c r="F374" t="str">
        <v xml:space="preserve">0 | </v>
      </c>
      <c r="DQ374" cm="1">
        <f t="array" ref="DQ374:DU374">TRANSPOSE(_xlfn._xlws.SORT(_xlfn._xlws.FILTER(fertilizers[fertilizer_level],fertilizers[experiment_ID]=A374)))</f>
        <v>0</v>
      </c>
      <c r="DR374">
        <v>0</v>
      </c>
      <c r="DS374">
        <v>0</v>
      </c>
      <c r="DT374">
        <v>0</v>
      </c>
      <c r="DU374" t="str">
        <v/>
      </c>
    </row>
    <row r="375" spans="2:125" x14ac:dyDescent="0.25">
      <c r="B375" t="str" cm="1">
        <f t="array" ref="B375:F375">TRANSPOSE(_xlfn._xlws.SORT(_xlfn._xlws.FILTER(fertilizers[fertilizer_level]&amp;" | "&amp;fertilizers[fertilizer_level_name],fertilizers[experiment_ID]=A375)))</f>
        <v xml:space="preserve"> | </v>
      </c>
      <c r="C375" t="str">
        <v xml:space="preserve">0 | </v>
      </c>
      <c r="D375" t="str">
        <v xml:space="preserve">0 | </v>
      </c>
      <c r="E375" t="str">
        <v xml:space="preserve">0 | </v>
      </c>
      <c r="F375" t="str">
        <v xml:space="preserve">0 | </v>
      </c>
      <c r="DQ375" cm="1">
        <f t="array" ref="DQ375:DU375">TRANSPOSE(_xlfn._xlws.SORT(_xlfn._xlws.FILTER(fertilizers[fertilizer_level],fertilizers[experiment_ID]=A375)))</f>
        <v>0</v>
      </c>
      <c r="DR375">
        <v>0</v>
      </c>
      <c r="DS375">
        <v>0</v>
      </c>
      <c r="DT375">
        <v>0</v>
      </c>
      <c r="DU375" t="str">
        <v/>
      </c>
    </row>
    <row r="376" spans="2:125" x14ac:dyDescent="0.25">
      <c r="B376" t="str" cm="1">
        <f t="array" ref="B376:F376">TRANSPOSE(_xlfn._xlws.SORT(_xlfn._xlws.FILTER(fertilizers[fertilizer_level]&amp;" | "&amp;fertilizers[fertilizer_level_name],fertilizers[experiment_ID]=A376)))</f>
        <v xml:space="preserve"> | </v>
      </c>
      <c r="C376" t="str">
        <v xml:space="preserve">0 | </v>
      </c>
      <c r="D376" t="str">
        <v xml:space="preserve">0 | </v>
      </c>
      <c r="E376" t="str">
        <v xml:space="preserve">0 | </v>
      </c>
      <c r="F376" t="str">
        <v xml:space="preserve">0 | </v>
      </c>
      <c r="DQ376" cm="1">
        <f t="array" ref="DQ376:DU376">TRANSPOSE(_xlfn._xlws.SORT(_xlfn._xlws.FILTER(fertilizers[fertilizer_level],fertilizers[experiment_ID]=A376)))</f>
        <v>0</v>
      </c>
      <c r="DR376">
        <v>0</v>
      </c>
      <c r="DS376">
        <v>0</v>
      </c>
      <c r="DT376">
        <v>0</v>
      </c>
      <c r="DU376" t="str">
        <v/>
      </c>
    </row>
    <row r="377" spans="2:125" x14ac:dyDescent="0.25">
      <c r="B377" t="str" cm="1">
        <f t="array" ref="B377:F377">TRANSPOSE(_xlfn._xlws.SORT(_xlfn._xlws.FILTER(fertilizers[fertilizer_level]&amp;" | "&amp;fertilizers[fertilizer_level_name],fertilizers[experiment_ID]=A377)))</f>
        <v xml:space="preserve"> | </v>
      </c>
      <c r="C377" t="str">
        <v xml:space="preserve">0 | </v>
      </c>
      <c r="D377" t="str">
        <v xml:space="preserve">0 | </v>
      </c>
      <c r="E377" t="str">
        <v xml:space="preserve">0 | </v>
      </c>
      <c r="F377" t="str">
        <v xml:space="preserve">0 | </v>
      </c>
      <c r="DQ377" cm="1">
        <f t="array" ref="DQ377:DU377">TRANSPOSE(_xlfn._xlws.SORT(_xlfn._xlws.FILTER(fertilizers[fertilizer_level],fertilizers[experiment_ID]=A377)))</f>
        <v>0</v>
      </c>
      <c r="DR377">
        <v>0</v>
      </c>
      <c r="DS377">
        <v>0</v>
      </c>
      <c r="DT377">
        <v>0</v>
      </c>
      <c r="DU377" t="str">
        <v/>
      </c>
    </row>
    <row r="378" spans="2:125" x14ac:dyDescent="0.25">
      <c r="B378" t="str" cm="1">
        <f t="array" ref="B378:F378">TRANSPOSE(_xlfn._xlws.SORT(_xlfn._xlws.FILTER(fertilizers[fertilizer_level]&amp;" | "&amp;fertilizers[fertilizer_level_name],fertilizers[experiment_ID]=A378)))</f>
        <v xml:space="preserve"> | </v>
      </c>
      <c r="C378" t="str">
        <v xml:space="preserve">0 | </v>
      </c>
      <c r="D378" t="str">
        <v xml:space="preserve">0 | </v>
      </c>
      <c r="E378" t="str">
        <v xml:space="preserve">0 | </v>
      </c>
      <c r="F378" t="str">
        <v xml:space="preserve">0 | </v>
      </c>
      <c r="DQ378" cm="1">
        <f t="array" ref="DQ378:DU378">TRANSPOSE(_xlfn._xlws.SORT(_xlfn._xlws.FILTER(fertilizers[fertilizer_level],fertilizers[experiment_ID]=A378)))</f>
        <v>0</v>
      </c>
      <c r="DR378">
        <v>0</v>
      </c>
      <c r="DS378">
        <v>0</v>
      </c>
      <c r="DT378">
        <v>0</v>
      </c>
      <c r="DU378" t="str">
        <v/>
      </c>
    </row>
    <row r="379" spans="2:125" x14ac:dyDescent="0.25">
      <c r="B379" t="str" cm="1">
        <f t="array" ref="B379:F379">TRANSPOSE(_xlfn._xlws.SORT(_xlfn._xlws.FILTER(fertilizers[fertilizer_level]&amp;" | "&amp;fertilizers[fertilizer_level_name],fertilizers[experiment_ID]=A379)))</f>
        <v xml:space="preserve"> | </v>
      </c>
      <c r="C379" t="str">
        <v xml:space="preserve">0 | </v>
      </c>
      <c r="D379" t="str">
        <v xml:space="preserve">0 | </v>
      </c>
      <c r="E379" t="str">
        <v xml:space="preserve">0 | </v>
      </c>
      <c r="F379" t="str">
        <v xml:space="preserve">0 | </v>
      </c>
      <c r="DQ379" cm="1">
        <f t="array" ref="DQ379:DU379">TRANSPOSE(_xlfn._xlws.SORT(_xlfn._xlws.FILTER(fertilizers[fertilizer_level],fertilizers[experiment_ID]=A379)))</f>
        <v>0</v>
      </c>
      <c r="DR379">
        <v>0</v>
      </c>
      <c r="DS379">
        <v>0</v>
      </c>
      <c r="DT379">
        <v>0</v>
      </c>
      <c r="DU379" t="str">
        <v/>
      </c>
    </row>
    <row r="380" spans="2:125" x14ac:dyDescent="0.25">
      <c r="B380" t="str" cm="1">
        <f t="array" ref="B380:F380">TRANSPOSE(_xlfn._xlws.SORT(_xlfn._xlws.FILTER(fertilizers[fertilizer_level]&amp;" | "&amp;fertilizers[fertilizer_level_name],fertilizers[experiment_ID]=A380)))</f>
        <v xml:space="preserve"> | </v>
      </c>
      <c r="C380" t="str">
        <v xml:space="preserve">0 | </v>
      </c>
      <c r="D380" t="str">
        <v xml:space="preserve">0 | </v>
      </c>
      <c r="E380" t="str">
        <v xml:space="preserve">0 | </v>
      </c>
      <c r="F380" t="str">
        <v xml:space="preserve">0 | </v>
      </c>
      <c r="DQ380" cm="1">
        <f t="array" ref="DQ380:DU380">TRANSPOSE(_xlfn._xlws.SORT(_xlfn._xlws.FILTER(fertilizers[fertilizer_level],fertilizers[experiment_ID]=A380)))</f>
        <v>0</v>
      </c>
      <c r="DR380">
        <v>0</v>
      </c>
      <c r="DS380">
        <v>0</v>
      </c>
      <c r="DT380">
        <v>0</v>
      </c>
      <c r="DU380" t="str">
        <v/>
      </c>
    </row>
    <row r="381" spans="2:125" x14ac:dyDescent="0.25">
      <c r="B381" t="str" cm="1">
        <f t="array" ref="B381:F381">TRANSPOSE(_xlfn._xlws.SORT(_xlfn._xlws.FILTER(fertilizers[fertilizer_level]&amp;" | "&amp;fertilizers[fertilizer_level_name],fertilizers[experiment_ID]=A381)))</f>
        <v xml:space="preserve"> | </v>
      </c>
      <c r="C381" t="str">
        <v xml:space="preserve">0 | </v>
      </c>
      <c r="D381" t="str">
        <v xml:space="preserve">0 | </v>
      </c>
      <c r="E381" t="str">
        <v xml:space="preserve">0 | </v>
      </c>
      <c r="F381" t="str">
        <v xml:space="preserve">0 | </v>
      </c>
      <c r="DQ381" cm="1">
        <f t="array" ref="DQ381:DU381">TRANSPOSE(_xlfn._xlws.SORT(_xlfn._xlws.FILTER(fertilizers[fertilizer_level],fertilizers[experiment_ID]=A381)))</f>
        <v>0</v>
      </c>
      <c r="DR381">
        <v>0</v>
      </c>
      <c r="DS381">
        <v>0</v>
      </c>
      <c r="DT381">
        <v>0</v>
      </c>
      <c r="DU381" t="str">
        <v/>
      </c>
    </row>
    <row r="382" spans="2:125" x14ac:dyDescent="0.25">
      <c r="B382" t="str" cm="1">
        <f t="array" ref="B382:F382">TRANSPOSE(_xlfn._xlws.SORT(_xlfn._xlws.FILTER(fertilizers[fertilizer_level]&amp;" | "&amp;fertilizers[fertilizer_level_name],fertilizers[experiment_ID]=A382)))</f>
        <v xml:space="preserve"> | </v>
      </c>
      <c r="C382" t="str">
        <v xml:space="preserve">0 | </v>
      </c>
      <c r="D382" t="str">
        <v xml:space="preserve">0 | </v>
      </c>
      <c r="E382" t="str">
        <v xml:space="preserve">0 | </v>
      </c>
      <c r="F382" t="str">
        <v xml:space="preserve">0 | </v>
      </c>
      <c r="DQ382" cm="1">
        <f t="array" ref="DQ382:DU382">TRANSPOSE(_xlfn._xlws.SORT(_xlfn._xlws.FILTER(fertilizers[fertilizer_level],fertilizers[experiment_ID]=A382)))</f>
        <v>0</v>
      </c>
      <c r="DR382">
        <v>0</v>
      </c>
      <c r="DS382">
        <v>0</v>
      </c>
      <c r="DT382">
        <v>0</v>
      </c>
      <c r="DU382" t="str">
        <v/>
      </c>
    </row>
    <row r="383" spans="2:125" x14ac:dyDescent="0.25">
      <c r="B383" t="str" cm="1">
        <f t="array" ref="B383:F383">TRANSPOSE(_xlfn._xlws.SORT(_xlfn._xlws.FILTER(fertilizers[fertilizer_level]&amp;" | "&amp;fertilizers[fertilizer_level_name],fertilizers[experiment_ID]=A383)))</f>
        <v xml:space="preserve"> | </v>
      </c>
      <c r="C383" t="str">
        <v xml:space="preserve">0 | </v>
      </c>
      <c r="D383" t="str">
        <v xml:space="preserve">0 | </v>
      </c>
      <c r="E383" t="str">
        <v xml:space="preserve">0 | </v>
      </c>
      <c r="F383" t="str">
        <v xml:space="preserve">0 | </v>
      </c>
      <c r="DQ383" cm="1">
        <f t="array" ref="DQ383:DU383">TRANSPOSE(_xlfn._xlws.SORT(_xlfn._xlws.FILTER(fertilizers[fertilizer_level],fertilizers[experiment_ID]=A383)))</f>
        <v>0</v>
      </c>
      <c r="DR383">
        <v>0</v>
      </c>
      <c r="DS383">
        <v>0</v>
      </c>
      <c r="DT383">
        <v>0</v>
      </c>
      <c r="DU383" t="str">
        <v/>
      </c>
    </row>
    <row r="384" spans="2:125" x14ac:dyDescent="0.25">
      <c r="B384" t="str" cm="1">
        <f t="array" ref="B384:F384">TRANSPOSE(_xlfn._xlws.SORT(_xlfn._xlws.FILTER(fertilizers[fertilizer_level]&amp;" | "&amp;fertilizers[fertilizer_level_name],fertilizers[experiment_ID]=A384)))</f>
        <v xml:space="preserve"> | </v>
      </c>
      <c r="C384" t="str">
        <v xml:space="preserve">0 | </v>
      </c>
      <c r="D384" t="str">
        <v xml:space="preserve">0 | </v>
      </c>
      <c r="E384" t="str">
        <v xml:space="preserve">0 | </v>
      </c>
      <c r="F384" t="str">
        <v xml:space="preserve">0 | </v>
      </c>
      <c r="DQ384" cm="1">
        <f t="array" ref="DQ384:DU384">TRANSPOSE(_xlfn._xlws.SORT(_xlfn._xlws.FILTER(fertilizers[fertilizer_level],fertilizers[experiment_ID]=A384)))</f>
        <v>0</v>
      </c>
      <c r="DR384">
        <v>0</v>
      </c>
      <c r="DS384">
        <v>0</v>
      </c>
      <c r="DT384">
        <v>0</v>
      </c>
      <c r="DU384" t="str">
        <v/>
      </c>
    </row>
    <row r="385" spans="2:125" x14ac:dyDescent="0.25">
      <c r="B385" t="str" cm="1">
        <f t="array" ref="B385:F385">TRANSPOSE(_xlfn._xlws.SORT(_xlfn._xlws.FILTER(fertilizers[fertilizer_level]&amp;" | "&amp;fertilizers[fertilizer_level_name],fertilizers[experiment_ID]=A385)))</f>
        <v xml:space="preserve"> | </v>
      </c>
      <c r="C385" t="str">
        <v xml:space="preserve">0 | </v>
      </c>
      <c r="D385" t="str">
        <v xml:space="preserve">0 | </v>
      </c>
      <c r="E385" t="str">
        <v xml:space="preserve">0 | </v>
      </c>
      <c r="F385" t="str">
        <v xml:space="preserve">0 | </v>
      </c>
      <c r="DQ385" cm="1">
        <f t="array" ref="DQ385:DU385">TRANSPOSE(_xlfn._xlws.SORT(_xlfn._xlws.FILTER(fertilizers[fertilizer_level],fertilizers[experiment_ID]=A385)))</f>
        <v>0</v>
      </c>
      <c r="DR385">
        <v>0</v>
      </c>
      <c r="DS385">
        <v>0</v>
      </c>
      <c r="DT385">
        <v>0</v>
      </c>
      <c r="DU385" t="str">
        <v/>
      </c>
    </row>
    <row r="386" spans="2:125" x14ac:dyDescent="0.25">
      <c r="B386" t="str" cm="1">
        <f t="array" ref="B386:F386">TRANSPOSE(_xlfn._xlws.SORT(_xlfn._xlws.FILTER(fertilizers[fertilizer_level]&amp;" | "&amp;fertilizers[fertilizer_level_name],fertilizers[experiment_ID]=A386)))</f>
        <v xml:space="preserve"> | </v>
      </c>
      <c r="C386" t="str">
        <v xml:space="preserve">0 | </v>
      </c>
      <c r="D386" t="str">
        <v xml:space="preserve">0 | </v>
      </c>
      <c r="E386" t="str">
        <v xml:space="preserve">0 | </v>
      </c>
      <c r="F386" t="str">
        <v xml:space="preserve">0 | </v>
      </c>
      <c r="DQ386" cm="1">
        <f t="array" ref="DQ386:DU386">TRANSPOSE(_xlfn._xlws.SORT(_xlfn._xlws.FILTER(fertilizers[fertilizer_level],fertilizers[experiment_ID]=A386)))</f>
        <v>0</v>
      </c>
      <c r="DR386">
        <v>0</v>
      </c>
      <c r="DS386">
        <v>0</v>
      </c>
      <c r="DT386">
        <v>0</v>
      </c>
      <c r="DU386" t="str">
        <v/>
      </c>
    </row>
    <row r="387" spans="2:125" x14ac:dyDescent="0.25">
      <c r="B387" t="str" cm="1">
        <f t="array" ref="B387:F387">TRANSPOSE(_xlfn._xlws.SORT(_xlfn._xlws.FILTER(fertilizers[fertilizer_level]&amp;" | "&amp;fertilizers[fertilizer_level_name],fertilizers[experiment_ID]=A387)))</f>
        <v xml:space="preserve"> | </v>
      </c>
      <c r="C387" t="str">
        <v xml:space="preserve">0 | </v>
      </c>
      <c r="D387" t="str">
        <v xml:space="preserve">0 | </v>
      </c>
      <c r="E387" t="str">
        <v xml:space="preserve">0 | </v>
      </c>
      <c r="F387" t="str">
        <v xml:space="preserve">0 | </v>
      </c>
      <c r="DQ387" cm="1">
        <f t="array" ref="DQ387:DU387">TRANSPOSE(_xlfn._xlws.SORT(_xlfn._xlws.FILTER(fertilizers[fertilizer_level],fertilizers[experiment_ID]=A387)))</f>
        <v>0</v>
      </c>
      <c r="DR387">
        <v>0</v>
      </c>
      <c r="DS387">
        <v>0</v>
      </c>
      <c r="DT387">
        <v>0</v>
      </c>
      <c r="DU387" t="str">
        <v/>
      </c>
    </row>
    <row r="388" spans="2:125" x14ac:dyDescent="0.25">
      <c r="B388" t="str" cm="1">
        <f t="array" ref="B388:F388">TRANSPOSE(_xlfn._xlws.SORT(_xlfn._xlws.FILTER(fertilizers[fertilizer_level]&amp;" | "&amp;fertilizers[fertilizer_level_name],fertilizers[experiment_ID]=A388)))</f>
        <v xml:space="preserve"> | </v>
      </c>
      <c r="C388" t="str">
        <v xml:space="preserve">0 | </v>
      </c>
      <c r="D388" t="str">
        <v xml:space="preserve">0 | </v>
      </c>
      <c r="E388" t="str">
        <v xml:space="preserve">0 | </v>
      </c>
      <c r="F388" t="str">
        <v xml:space="preserve">0 | </v>
      </c>
      <c r="DQ388" cm="1">
        <f t="array" ref="DQ388:DU388">TRANSPOSE(_xlfn._xlws.SORT(_xlfn._xlws.FILTER(fertilizers[fertilizer_level],fertilizers[experiment_ID]=A388)))</f>
        <v>0</v>
      </c>
      <c r="DR388">
        <v>0</v>
      </c>
      <c r="DS388">
        <v>0</v>
      </c>
      <c r="DT388">
        <v>0</v>
      </c>
      <c r="DU388" t="str">
        <v/>
      </c>
    </row>
    <row r="389" spans="2:125" x14ac:dyDescent="0.25">
      <c r="B389" t="str" cm="1">
        <f t="array" ref="B389:F389">TRANSPOSE(_xlfn._xlws.SORT(_xlfn._xlws.FILTER(fertilizers[fertilizer_level]&amp;" | "&amp;fertilizers[fertilizer_level_name],fertilizers[experiment_ID]=A389)))</f>
        <v xml:space="preserve"> | </v>
      </c>
      <c r="C389" t="str">
        <v xml:space="preserve">0 | </v>
      </c>
      <c r="D389" t="str">
        <v xml:space="preserve">0 | </v>
      </c>
      <c r="E389" t="str">
        <v xml:space="preserve">0 | </v>
      </c>
      <c r="F389" t="str">
        <v xml:space="preserve">0 | </v>
      </c>
      <c r="DQ389" cm="1">
        <f t="array" ref="DQ389:DU389">TRANSPOSE(_xlfn._xlws.SORT(_xlfn._xlws.FILTER(fertilizers[fertilizer_level],fertilizers[experiment_ID]=A389)))</f>
        <v>0</v>
      </c>
      <c r="DR389">
        <v>0</v>
      </c>
      <c r="DS389">
        <v>0</v>
      </c>
      <c r="DT389">
        <v>0</v>
      </c>
      <c r="DU389" t="str">
        <v/>
      </c>
    </row>
    <row r="390" spans="2:125" x14ac:dyDescent="0.25">
      <c r="B390" t="str" cm="1">
        <f t="array" ref="B390:F390">TRANSPOSE(_xlfn._xlws.SORT(_xlfn._xlws.FILTER(fertilizers[fertilizer_level]&amp;" | "&amp;fertilizers[fertilizer_level_name],fertilizers[experiment_ID]=A390)))</f>
        <v xml:space="preserve"> | </v>
      </c>
      <c r="C390" t="str">
        <v xml:space="preserve">0 | </v>
      </c>
      <c r="D390" t="str">
        <v xml:space="preserve">0 | </v>
      </c>
      <c r="E390" t="str">
        <v xml:space="preserve">0 | </v>
      </c>
      <c r="F390" t="str">
        <v xml:space="preserve">0 | </v>
      </c>
      <c r="DQ390" cm="1">
        <f t="array" ref="DQ390:DU390">TRANSPOSE(_xlfn._xlws.SORT(_xlfn._xlws.FILTER(fertilizers[fertilizer_level],fertilizers[experiment_ID]=A390)))</f>
        <v>0</v>
      </c>
      <c r="DR390">
        <v>0</v>
      </c>
      <c r="DS390">
        <v>0</v>
      </c>
      <c r="DT390">
        <v>0</v>
      </c>
      <c r="DU390" t="str">
        <v/>
      </c>
    </row>
    <row r="391" spans="2:125" x14ac:dyDescent="0.25">
      <c r="B391" t="str" cm="1">
        <f t="array" ref="B391:F391">TRANSPOSE(_xlfn._xlws.SORT(_xlfn._xlws.FILTER(fertilizers[fertilizer_level]&amp;" | "&amp;fertilizers[fertilizer_level_name],fertilizers[experiment_ID]=A391)))</f>
        <v xml:space="preserve"> | </v>
      </c>
      <c r="C391" t="str">
        <v xml:space="preserve">0 | </v>
      </c>
      <c r="D391" t="str">
        <v xml:space="preserve">0 | </v>
      </c>
      <c r="E391" t="str">
        <v xml:space="preserve">0 | </v>
      </c>
      <c r="F391" t="str">
        <v xml:space="preserve">0 | </v>
      </c>
      <c r="DQ391" cm="1">
        <f t="array" ref="DQ391:DU391">TRANSPOSE(_xlfn._xlws.SORT(_xlfn._xlws.FILTER(fertilizers[fertilizer_level],fertilizers[experiment_ID]=A391)))</f>
        <v>0</v>
      </c>
      <c r="DR391">
        <v>0</v>
      </c>
      <c r="DS391">
        <v>0</v>
      </c>
      <c r="DT391">
        <v>0</v>
      </c>
      <c r="DU391" t="str">
        <v/>
      </c>
    </row>
    <row r="392" spans="2:125" x14ac:dyDescent="0.25">
      <c r="B392" t="str" cm="1">
        <f t="array" ref="B392:F392">TRANSPOSE(_xlfn._xlws.SORT(_xlfn._xlws.FILTER(fertilizers[fertilizer_level]&amp;" | "&amp;fertilizers[fertilizer_level_name],fertilizers[experiment_ID]=A392)))</f>
        <v xml:space="preserve"> | </v>
      </c>
      <c r="C392" t="str">
        <v xml:space="preserve">0 | </v>
      </c>
      <c r="D392" t="str">
        <v xml:space="preserve">0 | </v>
      </c>
      <c r="E392" t="str">
        <v xml:space="preserve">0 | </v>
      </c>
      <c r="F392" t="str">
        <v xml:space="preserve">0 | </v>
      </c>
      <c r="DQ392" cm="1">
        <f t="array" ref="DQ392:DU392">TRANSPOSE(_xlfn._xlws.SORT(_xlfn._xlws.FILTER(fertilizers[fertilizer_level],fertilizers[experiment_ID]=A392)))</f>
        <v>0</v>
      </c>
      <c r="DR392">
        <v>0</v>
      </c>
      <c r="DS392">
        <v>0</v>
      </c>
      <c r="DT392">
        <v>0</v>
      </c>
      <c r="DU392" t="str">
        <v/>
      </c>
    </row>
    <row r="393" spans="2:125" x14ac:dyDescent="0.25">
      <c r="B393" t="str" cm="1">
        <f t="array" ref="B393:F393">TRANSPOSE(_xlfn._xlws.SORT(_xlfn._xlws.FILTER(fertilizers[fertilizer_level]&amp;" | "&amp;fertilizers[fertilizer_level_name],fertilizers[experiment_ID]=A393)))</f>
        <v xml:space="preserve"> | </v>
      </c>
      <c r="C393" t="str">
        <v xml:space="preserve">0 | </v>
      </c>
      <c r="D393" t="str">
        <v xml:space="preserve">0 | </v>
      </c>
      <c r="E393" t="str">
        <v xml:space="preserve">0 | </v>
      </c>
      <c r="F393" t="str">
        <v xml:space="preserve">0 | </v>
      </c>
      <c r="DQ393" cm="1">
        <f t="array" ref="DQ393:DU393">TRANSPOSE(_xlfn._xlws.SORT(_xlfn._xlws.FILTER(fertilizers[fertilizer_level],fertilizers[experiment_ID]=A393)))</f>
        <v>0</v>
      </c>
      <c r="DR393">
        <v>0</v>
      </c>
      <c r="DS393">
        <v>0</v>
      </c>
      <c r="DT393">
        <v>0</v>
      </c>
      <c r="DU393" t="str">
        <v/>
      </c>
    </row>
    <row r="394" spans="2:125" x14ac:dyDescent="0.25">
      <c r="B394" t="str" cm="1">
        <f t="array" ref="B394:F394">TRANSPOSE(_xlfn._xlws.SORT(_xlfn._xlws.FILTER(fertilizers[fertilizer_level]&amp;" | "&amp;fertilizers[fertilizer_level_name],fertilizers[experiment_ID]=A394)))</f>
        <v xml:space="preserve"> | </v>
      </c>
      <c r="C394" t="str">
        <v xml:space="preserve">0 | </v>
      </c>
      <c r="D394" t="str">
        <v xml:space="preserve">0 | </v>
      </c>
      <c r="E394" t="str">
        <v xml:space="preserve">0 | </v>
      </c>
      <c r="F394" t="str">
        <v xml:space="preserve">0 | </v>
      </c>
      <c r="DQ394" cm="1">
        <f t="array" ref="DQ394:DU394">TRANSPOSE(_xlfn._xlws.SORT(_xlfn._xlws.FILTER(fertilizers[fertilizer_level],fertilizers[experiment_ID]=A394)))</f>
        <v>0</v>
      </c>
      <c r="DR394">
        <v>0</v>
      </c>
      <c r="DS394">
        <v>0</v>
      </c>
      <c r="DT394">
        <v>0</v>
      </c>
      <c r="DU394" t="str">
        <v/>
      </c>
    </row>
    <row r="395" spans="2:125" x14ac:dyDescent="0.25">
      <c r="B395" t="str" cm="1">
        <f t="array" ref="B395:F395">TRANSPOSE(_xlfn._xlws.SORT(_xlfn._xlws.FILTER(fertilizers[fertilizer_level]&amp;" | "&amp;fertilizers[fertilizer_level_name],fertilizers[experiment_ID]=A395)))</f>
        <v xml:space="preserve"> | </v>
      </c>
      <c r="C395" t="str">
        <v xml:space="preserve">0 | </v>
      </c>
      <c r="D395" t="str">
        <v xml:space="preserve">0 | </v>
      </c>
      <c r="E395" t="str">
        <v xml:space="preserve">0 | </v>
      </c>
      <c r="F395" t="str">
        <v xml:space="preserve">0 | </v>
      </c>
      <c r="DQ395" cm="1">
        <f t="array" ref="DQ395:DU395">TRANSPOSE(_xlfn._xlws.SORT(_xlfn._xlws.FILTER(fertilizers[fertilizer_level],fertilizers[experiment_ID]=A395)))</f>
        <v>0</v>
      </c>
      <c r="DR395">
        <v>0</v>
      </c>
      <c r="DS395">
        <v>0</v>
      </c>
      <c r="DT395">
        <v>0</v>
      </c>
      <c r="DU395" t="str">
        <v/>
      </c>
    </row>
    <row r="396" spans="2:125" x14ac:dyDescent="0.25">
      <c r="B396" t="str" cm="1">
        <f t="array" ref="B396:F396">TRANSPOSE(_xlfn._xlws.SORT(_xlfn._xlws.FILTER(fertilizers[fertilizer_level]&amp;" | "&amp;fertilizers[fertilizer_level_name],fertilizers[experiment_ID]=A396)))</f>
        <v xml:space="preserve"> | </v>
      </c>
      <c r="C396" t="str">
        <v xml:space="preserve">0 | </v>
      </c>
      <c r="D396" t="str">
        <v xml:space="preserve">0 | </v>
      </c>
      <c r="E396" t="str">
        <v xml:space="preserve">0 | </v>
      </c>
      <c r="F396" t="str">
        <v xml:space="preserve">0 | </v>
      </c>
      <c r="DQ396" cm="1">
        <f t="array" ref="DQ396:DU396">TRANSPOSE(_xlfn._xlws.SORT(_xlfn._xlws.FILTER(fertilizers[fertilizer_level],fertilizers[experiment_ID]=A396)))</f>
        <v>0</v>
      </c>
      <c r="DR396">
        <v>0</v>
      </c>
      <c r="DS396">
        <v>0</v>
      </c>
      <c r="DT396">
        <v>0</v>
      </c>
      <c r="DU396" t="str">
        <v/>
      </c>
    </row>
    <row r="397" spans="2:125" x14ac:dyDescent="0.25">
      <c r="B397" t="str" cm="1">
        <f t="array" ref="B397:F397">TRANSPOSE(_xlfn._xlws.SORT(_xlfn._xlws.FILTER(fertilizers[fertilizer_level]&amp;" | "&amp;fertilizers[fertilizer_level_name],fertilizers[experiment_ID]=A397)))</f>
        <v xml:space="preserve"> | </v>
      </c>
      <c r="C397" t="str">
        <v xml:space="preserve">0 | </v>
      </c>
      <c r="D397" t="str">
        <v xml:space="preserve">0 | </v>
      </c>
      <c r="E397" t="str">
        <v xml:space="preserve">0 | </v>
      </c>
      <c r="F397" t="str">
        <v xml:space="preserve">0 | </v>
      </c>
      <c r="DQ397" cm="1">
        <f t="array" ref="DQ397:DU397">TRANSPOSE(_xlfn._xlws.SORT(_xlfn._xlws.FILTER(fertilizers[fertilizer_level],fertilizers[experiment_ID]=A397)))</f>
        <v>0</v>
      </c>
      <c r="DR397">
        <v>0</v>
      </c>
      <c r="DS397">
        <v>0</v>
      </c>
      <c r="DT397">
        <v>0</v>
      </c>
      <c r="DU397" t="str">
        <v/>
      </c>
    </row>
    <row r="398" spans="2:125" x14ac:dyDescent="0.25">
      <c r="B398" t="str" cm="1">
        <f t="array" ref="B398:F398">TRANSPOSE(_xlfn._xlws.SORT(_xlfn._xlws.FILTER(fertilizers[fertilizer_level]&amp;" | "&amp;fertilizers[fertilizer_level_name],fertilizers[experiment_ID]=A398)))</f>
        <v xml:space="preserve"> | </v>
      </c>
      <c r="C398" t="str">
        <v xml:space="preserve">0 | </v>
      </c>
      <c r="D398" t="str">
        <v xml:space="preserve">0 | </v>
      </c>
      <c r="E398" t="str">
        <v xml:space="preserve">0 | </v>
      </c>
      <c r="F398" t="str">
        <v xml:space="preserve">0 | </v>
      </c>
      <c r="DQ398" cm="1">
        <f t="array" ref="DQ398:DU398">TRANSPOSE(_xlfn._xlws.SORT(_xlfn._xlws.FILTER(fertilizers[fertilizer_level],fertilizers[experiment_ID]=A398)))</f>
        <v>0</v>
      </c>
      <c r="DR398">
        <v>0</v>
      </c>
      <c r="DS398">
        <v>0</v>
      </c>
      <c r="DT398">
        <v>0</v>
      </c>
      <c r="DU398" t="str">
        <v/>
      </c>
    </row>
    <row r="399" spans="2:125" x14ac:dyDescent="0.25">
      <c r="B399" t="str" cm="1">
        <f t="array" ref="B399:F399">TRANSPOSE(_xlfn._xlws.SORT(_xlfn._xlws.FILTER(fertilizers[fertilizer_level]&amp;" | "&amp;fertilizers[fertilizer_level_name],fertilizers[experiment_ID]=A399)))</f>
        <v xml:space="preserve"> | </v>
      </c>
      <c r="C399" t="str">
        <v xml:space="preserve">0 | </v>
      </c>
      <c r="D399" t="str">
        <v xml:space="preserve">0 | </v>
      </c>
      <c r="E399" t="str">
        <v xml:space="preserve">0 | </v>
      </c>
      <c r="F399" t="str">
        <v xml:space="preserve">0 | </v>
      </c>
      <c r="DQ399" cm="1">
        <f t="array" ref="DQ399:DU399">TRANSPOSE(_xlfn._xlws.SORT(_xlfn._xlws.FILTER(fertilizers[fertilizer_level],fertilizers[experiment_ID]=A399)))</f>
        <v>0</v>
      </c>
      <c r="DR399">
        <v>0</v>
      </c>
      <c r="DS399">
        <v>0</v>
      </c>
      <c r="DT399">
        <v>0</v>
      </c>
      <c r="DU399" t="str">
        <v/>
      </c>
    </row>
    <row r="400" spans="2:125" x14ac:dyDescent="0.25">
      <c r="B400" t="str" cm="1">
        <f t="array" ref="B400:F400">TRANSPOSE(_xlfn._xlws.SORT(_xlfn._xlws.FILTER(fertilizers[fertilizer_level]&amp;" | "&amp;fertilizers[fertilizer_level_name],fertilizers[experiment_ID]=A400)))</f>
        <v xml:space="preserve"> | </v>
      </c>
      <c r="C400" t="str">
        <v xml:space="preserve">0 | </v>
      </c>
      <c r="D400" t="str">
        <v xml:space="preserve">0 | </v>
      </c>
      <c r="E400" t="str">
        <v xml:space="preserve">0 | </v>
      </c>
      <c r="F400" t="str">
        <v xml:space="preserve">0 | </v>
      </c>
      <c r="DQ400" cm="1">
        <f t="array" ref="DQ400:DU400">TRANSPOSE(_xlfn._xlws.SORT(_xlfn._xlws.FILTER(fertilizers[fertilizer_level],fertilizers[experiment_ID]=A400)))</f>
        <v>0</v>
      </c>
      <c r="DR400">
        <v>0</v>
      </c>
      <c r="DS400">
        <v>0</v>
      </c>
      <c r="DT400">
        <v>0</v>
      </c>
      <c r="DU400" t="str">
        <v/>
      </c>
    </row>
    <row r="401" spans="2:125" x14ac:dyDescent="0.25">
      <c r="B401" t="str" cm="1">
        <f t="array" ref="B401:F401">TRANSPOSE(_xlfn._xlws.SORT(_xlfn._xlws.FILTER(fertilizers[fertilizer_level]&amp;" | "&amp;fertilizers[fertilizer_level_name],fertilizers[experiment_ID]=A401)))</f>
        <v xml:space="preserve"> | </v>
      </c>
      <c r="C401" t="str">
        <v xml:space="preserve">0 | </v>
      </c>
      <c r="D401" t="str">
        <v xml:space="preserve">0 | </v>
      </c>
      <c r="E401" t="str">
        <v xml:space="preserve">0 | </v>
      </c>
      <c r="F401" t="str">
        <v xml:space="preserve">0 | </v>
      </c>
      <c r="DQ401" cm="1">
        <f t="array" ref="DQ401:DU401">TRANSPOSE(_xlfn._xlws.SORT(_xlfn._xlws.FILTER(fertilizers[fertilizer_level],fertilizers[experiment_ID]=A401)))</f>
        <v>0</v>
      </c>
      <c r="DR401">
        <v>0</v>
      </c>
      <c r="DS401">
        <v>0</v>
      </c>
      <c r="DT401">
        <v>0</v>
      </c>
      <c r="DU401" t="str">
        <v/>
      </c>
    </row>
    <row r="402" spans="2:125" x14ac:dyDescent="0.25">
      <c r="B402" t="str" cm="1">
        <f t="array" ref="B402:F402">TRANSPOSE(_xlfn._xlws.SORT(_xlfn._xlws.FILTER(fertilizers[fertilizer_level]&amp;" | "&amp;fertilizers[fertilizer_level_name],fertilizers[experiment_ID]=A402)))</f>
        <v xml:space="preserve"> | </v>
      </c>
      <c r="C402" t="str">
        <v xml:space="preserve">0 | </v>
      </c>
      <c r="D402" t="str">
        <v xml:space="preserve">0 | </v>
      </c>
      <c r="E402" t="str">
        <v xml:space="preserve">0 | </v>
      </c>
      <c r="F402" t="str">
        <v xml:space="preserve">0 | </v>
      </c>
      <c r="DQ402" cm="1">
        <f t="array" ref="DQ402:DU402">TRANSPOSE(_xlfn._xlws.SORT(_xlfn._xlws.FILTER(fertilizers[fertilizer_level],fertilizers[experiment_ID]=A402)))</f>
        <v>0</v>
      </c>
      <c r="DR402">
        <v>0</v>
      </c>
      <c r="DS402">
        <v>0</v>
      </c>
      <c r="DT402">
        <v>0</v>
      </c>
      <c r="DU402" t="str">
        <v/>
      </c>
    </row>
    <row r="403" spans="2:125" x14ac:dyDescent="0.25">
      <c r="B403" t="str" cm="1">
        <f t="array" ref="B403:F403">TRANSPOSE(_xlfn._xlws.SORT(_xlfn._xlws.FILTER(fertilizers[fertilizer_level]&amp;" | "&amp;fertilizers[fertilizer_level_name],fertilizers[experiment_ID]=A403)))</f>
        <v xml:space="preserve"> | </v>
      </c>
      <c r="C403" t="str">
        <v xml:space="preserve">0 | </v>
      </c>
      <c r="D403" t="str">
        <v xml:space="preserve">0 | </v>
      </c>
      <c r="E403" t="str">
        <v xml:space="preserve">0 | </v>
      </c>
      <c r="F403" t="str">
        <v xml:space="preserve">0 | </v>
      </c>
      <c r="DQ403" cm="1">
        <f t="array" ref="DQ403:DU403">TRANSPOSE(_xlfn._xlws.SORT(_xlfn._xlws.FILTER(fertilizers[fertilizer_level],fertilizers[experiment_ID]=A403)))</f>
        <v>0</v>
      </c>
      <c r="DR403">
        <v>0</v>
      </c>
      <c r="DS403">
        <v>0</v>
      </c>
      <c r="DT403">
        <v>0</v>
      </c>
      <c r="DU403" t="str">
        <v/>
      </c>
    </row>
    <row r="404" spans="2:125" x14ac:dyDescent="0.25">
      <c r="B404" t="str" cm="1">
        <f t="array" ref="B404:F404">TRANSPOSE(_xlfn._xlws.SORT(_xlfn._xlws.FILTER(fertilizers[fertilizer_level]&amp;" | "&amp;fertilizers[fertilizer_level_name],fertilizers[experiment_ID]=A404)))</f>
        <v xml:space="preserve"> | </v>
      </c>
      <c r="C404" t="str">
        <v xml:space="preserve">0 | </v>
      </c>
      <c r="D404" t="str">
        <v xml:space="preserve">0 | </v>
      </c>
      <c r="E404" t="str">
        <v xml:space="preserve">0 | </v>
      </c>
      <c r="F404" t="str">
        <v xml:space="preserve">0 | </v>
      </c>
      <c r="DQ404" cm="1">
        <f t="array" ref="DQ404:DU404">TRANSPOSE(_xlfn._xlws.SORT(_xlfn._xlws.FILTER(fertilizers[fertilizer_level],fertilizers[experiment_ID]=A404)))</f>
        <v>0</v>
      </c>
      <c r="DR404">
        <v>0</v>
      </c>
      <c r="DS404">
        <v>0</v>
      </c>
      <c r="DT404">
        <v>0</v>
      </c>
      <c r="DU404" t="str">
        <v/>
      </c>
    </row>
    <row r="405" spans="2:125" x14ac:dyDescent="0.25">
      <c r="B405" t="str" cm="1">
        <f t="array" ref="B405:F405">TRANSPOSE(_xlfn._xlws.SORT(_xlfn._xlws.FILTER(fertilizers[fertilizer_level]&amp;" | "&amp;fertilizers[fertilizer_level_name],fertilizers[experiment_ID]=A405)))</f>
        <v xml:space="preserve"> | </v>
      </c>
      <c r="C405" t="str">
        <v xml:space="preserve">0 | </v>
      </c>
      <c r="D405" t="str">
        <v xml:space="preserve">0 | </v>
      </c>
      <c r="E405" t="str">
        <v xml:space="preserve">0 | </v>
      </c>
      <c r="F405" t="str">
        <v xml:space="preserve">0 | </v>
      </c>
      <c r="DQ405" cm="1">
        <f t="array" ref="DQ405:DU405">TRANSPOSE(_xlfn._xlws.SORT(_xlfn._xlws.FILTER(fertilizers[fertilizer_level],fertilizers[experiment_ID]=A405)))</f>
        <v>0</v>
      </c>
      <c r="DR405">
        <v>0</v>
      </c>
      <c r="DS405">
        <v>0</v>
      </c>
      <c r="DT405">
        <v>0</v>
      </c>
      <c r="DU405" t="str">
        <v/>
      </c>
    </row>
    <row r="406" spans="2:125" x14ac:dyDescent="0.25">
      <c r="B406" t="str" cm="1">
        <f t="array" ref="B406:F406">TRANSPOSE(_xlfn._xlws.SORT(_xlfn._xlws.FILTER(fertilizers[fertilizer_level]&amp;" | "&amp;fertilizers[fertilizer_level_name],fertilizers[experiment_ID]=A406)))</f>
        <v xml:space="preserve"> | </v>
      </c>
      <c r="C406" t="str">
        <v xml:space="preserve">0 | </v>
      </c>
      <c r="D406" t="str">
        <v xml:space="preserve">0 | </v>
      </c>
      <c r="E406" t="str">
        <v xml:space="preserve">0 | </v>
      </c>
      <c r="F406" t="str">
        <v xml:space="preserve">0 | </v>
      </c>
      <c r="DQ406" cm="1">
        <f t="array" ref="DQ406:DU406">TRANSPOSE(_xlfn._xlws.SORT(_xlfn._xlws.FILTER(fertilizers[fertilizer_level],fertilizers[experiment_ID]=A406)))</f>
        <v>0</v>
      </c>
      <c r="DR406">
        <v>0</v>
      </c>
      <c r="DS406">
        <v>0</v>
      </c>
      <c r="DT406">
        <v>0</v>
      </c>
      <c r="DU406" t="str">
        <v/>
      </c>
    </row>
    <row r="407" spans="2:125" x14ac:dyDescent="0.25">
      <c r="B407" t="str" cm="1">
        <f t="array" ref="B407:F407">TRANSPOSE(_xlfn._xlws.SORT(_xlfn._xlws.FILTER(fertilizers[fertilizer_level]&amp;" | "&amp;fertilizers[fertilizer_level_name],fertilizers[experiment_ID]=A407)))</f>
        <v xml:space="preserve"> | </v>
      </c>
      <c r="C407" t="str">
        <v xml:space="preserve">0 | </v>
      </c>
      <c r="D407" t="str">
        <v xml:space="preserve">0 | </v>
      </c>
      <c r="E407" t="str">
        <v xml:space="preserve">0 | </v>
      </c>
      <c r="F407" t="str">
        <v xml:space="preserve">0 | </v>
      </c>
      <c r="DQ407" cm="1">
        <f t="array" ref="DQ407:DU407">TRANSPOSE(_xlfn._xlws.SORT(_xlfn._xlws.FILTER(fertilizers[fertilizer_level],fertilizers[experiment_ID]=A407)))</f>
        <v>0</v>
      </c>
      <c r="DR407">
        <v>0</v>
      </c>
      <c r="DS407">
        <v>0</v>
      </c>
      <c r="DT407">
        <v>0</v>
      </c>
      <c r="DU407" t="str">
        <v/>
      </c>
    </row>
    <row r="408" spans="2:125" x14ac:dyDescent="0.25">
      <c r="B408" t="str" cm="1">
        <f t="array" ref="B408:F408">TRANSPOSE(_xlfn._xlws.SORT(_xlfn._xlws.FILTER(fertilizers[fertilizer_level]&amp;" | "&amp;fertilizers[fertilizer_level_name],fertilizers[experiment_ID]=A408)))</f>
        <v xml:space="preserve"> | </v>
      </c>
      <c r="C408" t="str">
        <v xml:space="preserve">0 | </v>
      </c>
      <c r="D408" t="str">
        <v xml:space="preserve">0 | </v>
      </c>
      <c r="E408" t="str">
        <v xml:space="preserve">0 | </v>
      </c>
      <c r="F408" t="str">
        <v xml:space="preserve">0 | </v>
      </c>
      <c r="DQ408" cm="1">
        <f t="array" ref="DQ408:DU408">TRANSPOSE(_xlfn._xlws.SORT(_xlfn._xlws.FILTER(fertilizers[fertilizer_level],fertilizers[experiment_ID]=A408)))</f>
        <v>0</v>
      </c>
      <c r="DR408">
        <v>0</v>
      </c>
      <c r="DS408">
        <v>0</v>
      </c>
      <c r="DT408">
        <v>0</v>
      </c>
      <c r="DU408" t="str">
        <v/>
      </c>
    </row>
    <row r="409" spans="2:125" x14ac:dyDescent="0.25">
      <c r="B409" t="str" cm="1">
        <f t="array" ref="B409:F409">TRANSPOSE(_xlfn._xlws.SORT(_xlfn._xlws.FILTER(fertilizers[fertilizer_level]&amp;" | "&amp;fertilizers[fertilizer_level_name],fertilizers[experiment_ID]=A409)))</f>
        <v xml:space="preserve"> | </v>
      </c>
      <c r="C409" t="str">
        <v xml:space="preserve">0 | </v>
      </c>
      <c r="D409" t="str">
        <v xml:space="preserve">0 | </v>
      </c>
      <c r="E409" t="str">
        <v xml:space="preserve">0 | </v>
      </c>
      <c r="F409" t="str">
        <v xml:space="preserve">0 | </v>
      </c>
      <c r="DQ409" cm="1">
        <f t="array" ref="DQ409:DU409">TRANSPOSE(_xlfn._xlws.SORT(_xlfn._xlws.FILTER(fertilizers[fertilizer_level],fertilizers[experiment_ID]=A409)))</f>
        <v>0</v>
      </c>
      <c r="DR409">
        <v>0</v>
      </c>
      <c r="DS409">
        <v>0</v>
      </c>
      <c r="DT409">
        <v>0</v>
      </c>
      <c r="DU409" t="str">
        <v/>
      </c>
    </row>
    <row r="410" spans="2:125" x14ac:dyDescent="0.25">
      <c r="B410" t="str" cm="1">
        <f t="array" ref="B410:F410">TRANSPOSE(_xlfn._xlws.SORT(_xlfn._xlws.FILTER(fertilizers[fertilizer_level]&amp;" | "&amp;fertilizers[fertilizer_level_name],fertilizers[experiment_ID]=A410)))</f>
        <v xml:space="preserve"> | </v>
      </c>
      <c r="C410" t="str">
        <v xml:space="preserve">0 | </v>
      </c>
      <c r="D410" t="str">
        <v xml:space="preserve">0 | </v>
      </c>
      <c r="E410" t="str">
        <v xml:space="preserve">0 | </v>
      </c>
      <c r="F410" t="str">
        <v xml:space="preserve">0 | </v>
      </c>
      <c r="DQ410" cm="1">
        <f t="array" ref="DQ410:DU410">TRANSPOSE(_xlfn._xlws.SORT(_xlfn._xlws.FILTER(fertilizers[fertilizer_level],fertilizers[experiment_ID]=A410)))</f>
        <v>0</v>
      </c>
      <c r="DR410">
        <v>0</v>
      </c>
      <c r="DS410">
        <v>0</v>
      </c>
      <c r="DT410">
        <v>0</v>
      </c>
      <c r="DU410" t="str">
        <v/>
      </c>
    </row>
    <row r="411" spans="2:125" x14ac:dyDescent="0.25">
      <c r="B411" t="str" cm="1">
        <f t="array" ref="B411:F411">TRANSPOSE(_xlfn._xlws.SORT(_xlfn._xlws.FILTER(fertilizers[fertilizer_level]&amp;" | "&amp;fertilizers[fertilizer_level_name],fertilizers[experiment_ID]=A411)))</f>
        <v xml:space="preserve"> | </v>
      </c>
      <c r="C411" t="str">
        <v xml:space="preserve">0 | </v>
      </c>
      <c r="D411" t="str">
        <v xml:space="preserve">0 | </v>
      </c>
      <c r="E411" t="str">
        <v xml:space="preserve">0 | </v>
      </c>
      <c r="F411" t="str">
        <v xml:space="preserve">0 | </v>
      </c>
      <c r="DQ411" cm="1">
        <f t="array" ref="DQ411:DU411">TRANSPOSE(_xlfn._xlws.SORT(_xlfn._xlws.FILTER(fertilizers[fertilizer_level],fertilizers[experiment_ID]=A411)))</f>
        <v>0</v>
      </c>
      <c r="DR411">
        <v>0</v>
      </c>
      <c r="DS411">
        <v>0</v>
      </c>
      <c r="DT411">
        <v>0</v>
      </c>
      <c r="DU411" t="str">
        <v/>
      </c>
    </row>
    <row r="412" spans="2:125" x14ac:dyDescent="0.25">
      <c r="B412" t="str" cm="1">
        <f t="array" ref="B412:F412">TRANSPOSE(_xlfn._xlws.SORT(_xlfn._xlws.FILTER(fertilizers[fertilizer_level]&amp;" | "&amp;fertilizers[fertilizer_level_name],fertilizers[experiment_ID]=A412)))</f>
        <v xml:space="preserve"> | </v>
      </c>
      <c r="C412" t="str">
        <v xml:space="preserve">0 | </v>
      </c>
      <c r="D412" t="str">
        <v xml:space="preserve">0 | </v>
      </c>
      <c r="E412" t="str">
        <v xml:space="preserve">0 | </v>
      </c>
      <c r="F412" t="str">
        <v xml:space="preserve">0 | </v>
      </c>
      <c r="DQ412" cm="1">
        <f t="array" ref="DQ412:DU412">TRANSPOSE(_xlfn._xlws.SORT(_xlfn._xlws.FILTER(fertilizers[fertilizer_level],fertilizers[experiment_ID]=A412)))</f>
        <v>0</v>
      </c>
      <c r="DR412">
        <v>0</v>
      </c>
      <c r="DS412">
        <v>0</v>
      </c>
      <c r="DT412">
        <v>0</v>
      </c>
      <c r="DU412" t="str">
        <v/>
      </c>
    </row>
    <row r="413" spans="2:125" x14ac:dyDescent="0.25">
      <c r="B413" t="str" cm="1">
        <f t="array" ref="B413:F413">TRANSPOSE(_xlfn._xlws.SORT(_xlfn._xlws.FILTER(fertilizers[fertilizer_level]&amp;" | "&amp;fertilizers[fertilizer_level_name],fertilizers[experiment_ID]=A413)))</f>
        <v xml:space="preserve"> | </v>
      </c>
      <c r="C413" t="str">
        <v xml:space="preserve">0 | </v>
      </c>
      <c r="D413" t="str">
        <v xml:space="preserve">0 | </v>
      </c>
      <c r="E413" t="str">
        <v xml:space="preserve">0 | </v>
      </c>
      <c r="F413" t="str">
        <v xml:space="preserve">0 | </v>
      </c>
      <c r="DQ413" cm="1">
        <f t="array" ref="DQ413:DU413">TRANSPOSE(_xlfn._xlws.SORT(_xlfn._xlws.FILTER(fertilizers[fertilizer_level],fertilizers[experiment_ID]=A413)))</f>
        <v>0</v>
      </c>
      <c r="DR413">
        <v>0</v>
      </c>
      <c r="DS413">
        <v>0</v>
      </c>
      <c r="DT413">
        <v>0</v>
      </c>
      <c r="DU413" t="str">
        <v/>
      </c>
    </row>
    <row r="414" spans="2:125" x14ac:dyDescent="0.25">
      <c r="B414" t="str" cm="1">
        <f t="array" ref="B414:F414">TRANSPOSE(_xlfn._xlws.SORT(_xlfn._xlws.FILTER(fertilizers[fertilizer_level]&amp;" | "&amp;fertilizers[fertilizer_level_name],fertilizers[experiment_ID]=A414)))</f>
        <v xml:space="preserve"> | </v>
      </c>
      <c r="C414" t="str">
        <v xml:space="preserve">0 | </v>
      </c>
      <c r="D414" t="str">
        <v xml:space="preserve">0 | </v>
      </c>
      <c r="E414" t="str">
        <v xml:space="preserve">0 | </v>
      </c>
      <c r="F414" t="str">
        <v xml:space="preserve">0 | </v>
      </c>
      <c r="DQ414" cm="1">
        <f t="array" ref="DQ414:DU414">TRANSPOSE(_xlfn._xlws.SORT(_xlfn._xlws.FILTER(fertilizers[fertilizer_level],fertilizers[experiment_ID]=A414)))</f>
        <v>0</v>
      </c>
      <c r="DR414">
        <v>0</v>
      </c>
      <c r="DS414">
        <v>0</v>
      </c>
      <c r="DT414">
        <v>0</v>
      </c>
      <c r="DU414" t="str">
        <v/>
      </c>
    </row>
    <row r="415" spans="2:125" x14ac:dyDescent="0.25">
      <c r="B415" t="str" cm="1">
        <f t="array" ref="B415:F415">TRANSPOSE(_xlfn._xlws.SORT(_xlfn._xlws.FILTER(fertilizers[fertilizer_level]&amp;" | "&amp;fertilizers[fertilizer_level_name],fertilizers[experiment_ID]=A415)))</f>
        <v xml:space="preserve"> | </v>
      </c>
      <c r="C415" t="str">
        <v xml:space="preserve">0 | </v>
      </c>
      <c r="D415" t="str">
        <v xml:space="preserve">0 | </v>
      </c>
      <c r="E415" t="str">
        <v xml:space="preserve">0 | </v>
      </c>
      <c r="F415" t="str">
        <v xml:space="preserve">0 | </v>
      </c>
      <c r="DQ415" cm="1">
        <f t="array" ref="DQ415:DU415">TRANSPOSE(_xlfn._xlws.SORT(_xlfn._xlws.FILTER(fertilizers[fertilizer_level],fertilizers[experiment_ID]=A415)))</f>
        <v>0</v>
      </c>
      <c r="DR415">
        <v>0</v>
      </c>
      <c r="DS415">
        <v>0</v>
      </c>
      <c r="DT415">
        <v>0</v>
      </c>
      <c r="DU415" t="str">
        <v/>
      </c>
    </row>
    <row r="416" spans="2:125" x14ac:dyDescent="0.25">
      <c r="B416" t="str" cm="1">
        <f t="array" ref="B416:F416">TRANSPOSE(_xlfn._xlws.SORT(_xlfn._xlws.FILTER(fertilizers[fertilizer_level]&amp;" | "&amp;fertilizers[fertilizer_level_name],fertilizers[experiment_ID]=A416)))</f>
        <v xml:space="preserve"> | </v>
      </c>
      <c r="C416" t="str">
        <v xml:space="preserve">0 | </v>
      </c>
      <c r="D416" t="str">
        <v xml:space="preserve">0 | </v>
      </c>
      <c r="E416" t="str">
        <v xml:space="preserve">0 | </v>
      </c>
      <c r="F416" t="str">
        <v xml:space="preserve">0 | </v>
      </c>
      <c r="DQ416" cm="1">
        <f t="array" ref="DQ416:DU416">TRANSPOSE(_xlfn._xlws.SORT(_xlfn._xlws.FILTER(fertilizers[fertilizer_level],fertilizers[experiment_ID]=A416)))</f>
        <v>0</v>
      </c>
      <c r="DR416">
        <v>0</v>
      </c>
      <c r="DS416">
        <v>0</v>
      </c>
      <c r="DT416">
        <v>0</v>
      </c>
      <c r="DU416" t="str">
        <v/>
      </c>
    </row>
    <row r="417" spans="2:125" x14ac:dyDescent="0.25">
      <c r="B417" t="str" cm="1">
        <f t="array" ref="B417:F417">TRANSPOSE(_xlfn._xlws.SORT(_xlfn._xlws.FILTER(fertilizers[fertilizer_level]&amp;" | "&amp;fertilizers[fertilizer_level_name],fertilizers[experiment_ID]=A417)))</f>
        <v xml:space="preserve"> | </v>
      </c>
      <c r="C417" t="str">
        <v xml:space="preserve">0 | </v>
      </c>
      <c r="D417" t="str">
        <v xml:space="preserve">0 | </v>
      </c>
      <c r="E417" t="str">
        <v xml:space="preserve">0 | </v>
      </c>
      <c r="F417" t="str">
        <v xml:space="preserve">0 | </v>
      </c>
      <c r="DQ417" cm="1">
        <f t="array" ref="DQ417:DU417">TRANSPOSE(_xlfn._xlws.SORT(_xlfn._xlws.FILTER(fertilizers[fertilizer_level],fertilizers[experiment_ID]=A417)))</f>
        <v>0</v>
      </c>
      <c r="DR417">
        <v>0</v>
      </c>
      <c r="DS417">
        <v>0</v>
      </c>
      <c r="DT417">
        <v>0</v>
      </c>
      <c r="DU417" t="str">
        <v/>
      </c>
    </row>
    <row r="418" spans="2:125" x14ac:dyDescent="0.25">
      <c r="B418" t="str" cm="1">
        <f t="array" ref="B418:F418">TRANSPOSE(_xlfn._xlws.SORT(_xlfn._xlws.FILTER(fertilizers[fertilizer_level]&amp;" | "&amp;fertilizers[fertilizer_level_name],fertilizers[experiment_ID]=A418)))</f>
        <v xml:space="preserve"> | </v>
      </c>
      <c r="C418" t="str">
        <v xml:space="preserve">0 | </v>
      </c>
      <c r="D418" t="str">
        <v xml:space="preserve">0 | </v>
      </c>
      <c r="E418" t="str">
        <v xml:space="preserve">0 | </v>
      </c>
      <c r="F418" t="str">
        <v xml:space="preserve">0 | </v>
      </c>
      <c r="DQ418" cm="1">
        <f t="array" ref="DQ418:DU418">TRANSPOSE(_xlfn._xlws.SORT(_xlfn._xlws.FILTER(fertilizers[fertilizer_level],fertilizers[experiment_ID]=A418)))</f>
        <v>0</v>
      </c>
      <c r="DR418">
        <v>0</v>
      </c>
      <c r="DS418">
        <v>0</v>
      </c>
      <c r="DT418">
        <v>0</v>
      </c>
      <c r="DU418" t="str">
        <v/>
      </c>
    </row>
    <row r="419" spans="2:125" x14ac:dyDescent="0.25">
      <c r="B419" t="str" cm="1">
        <f t="array" ref="B419:F419">TRANSPOSE(_xlfn._xlws.SORT(_xlfn._xlws.FILTER(fertilizers[fertilizer_level]&amp;" | "&amp;fertilizers[fertilizer_level_name],fertilizers[experiment_ID]=A419)))</f>
        <v xml:space="preserve"> | </v>
      </c>
      <c r="C419" t="str">
        <v xml:space="preserve">0 | </v>
      </c>
      <c r="D419" t="str">
        <v xml:space="preserve">0 | </v>
      </c>
      <c r="E419" t="str">
        <v xml:space="preserve">0 | </v>
      </c>
      <c r="F419" t="str">
        <v xml:space="preserve">0 | </v>
      </c>
      <c r="DQ419" cm="1">
        <f t="array" ref="DQ419:DU419">TRANSPOSE(_xlfn._xlws.SORT(_xlfn._xlws.FILTER(fertilizers[fertilizer_level],fertilizers[experiment_ID]=A419)))</f>
        <v>0</v>
      </c>
      <c r="DR419">
        <v>0</v>
      </c>
      <c r="DS419">
        <v>0</v>
      </c>
      <c r="DT419">
        <v>0</v>
      </c>
      <c r="DU419" t="str">
        <v/>
      </c>
    </row>
    <row r="420" spans="2:125" x14ac:dyDescent="0.25">
      <c r="B420" t="str" cm="1">
        <f t="array" ref="B420:F420">TRANSPOSE(_xlfn._xlws.SORT(_xlfn._xlws.FILTER(fertilizers[fertilizer_level]&amp;" | "&amp;fertilizers[fertilizer_level_name],fertilizers[experiment_ID]=A420)))</f>
        <v xml:space="preserve"> | </v>
      </c>
      <c r="C420" t="str">
        <v xml:space="preserve">0 | </v>
      </c>
      <c r="D420" t="str">
        <v xml:space="preserve">0 | </v>
      </c>
      <c r="E420" t="str">
        <v xml:space="preserve">0 | </v>
      </c>
      <c r="F420" t="str">
        <v xml:space="preserve">0 | </v>
      </c>
      <c r="DQ420" cm="1">
        <f t="array" ref="DQ420:DU420">TRANSPOSE(_xlfn._xlws.SORT(_xlfn._xlws.FILTER(fertilizers[fertilizer_level],fertilizers[experiment_ID]=A420)))</f>
        <v>0</v>
      </c>
      <c r="DR420">
        <v>0</v>
      </c>
      <c r="DS420">
        <v>0</v>
      </c>
      <c r="DT420">
        <v>0</v>
      </c>
      <c r="DU420" t="str">
        <v/>
      </c>
    </row>
    <row r="421" spans="2:125" x14ac:dyDescent="0.25">
      <c r="B421" t="str" cm="1">
        <f t="array" ref="B421:F421">TRANSPOSE(_xlfn._xlws.SORT(_xlfn._xlws.FILTER(fertilizers[fertilizer_level]&amp;" | "&amp;fertilizers[fertilizer_level_name],fertilizers[experiment_ID]=A421)))</f>
        <v xml:space="preserve"> | </v>
      </c>
      <c r="C421" t="str">
        <v xml:space="preserve">0 | </v>
      </c>
      <c r="D421" t="str">
        <v xml:space="preserve">0 | </v>
      </c>
      <c r="E421" t="str">
        <v xml:space="preserve">0 | </v>
      </c>
      <c r="F421" t="str">
        <v xml:space="preserve">0 | </v>
      </c>
      <c r="DQ421" cm="1">
        <f t="array" ref="DQ421:DU421">TRANSPOSE(_xlfn._xlws.SORT(_xlfn._xlws.FILTER(fertilizers[fertilizer_level],fertilizers[experiment_ID]=A421)))</f>
        <v>0</v>
      </c>
      <c r="DR421">
        <v>0</v>
      </c>
      <c r="DS421">
        <v>0</v>
      </c>
      <c r="DT421">
        <v>0</v>
      </c>
      <c r="DU421" t="str">
        <v/>
      </c>
    </row>
    <row r="422" spans="2:125" x14ac:dyDescent="0.25">
      <c r="B422" t="str" cm="1">
        <f t="array" ref="B422:F422">TRANSPOSE(_xlfn._xlws.SORT(_xlfn._xlws.FILTER(fertilizers[fertilizer_level]&amp;" | "&amp;fertilizers[fertilizer_level_name],fertilizers[experiment_ID]=A422)))</f>
        <v xml:space="preserve"> | </v>
      </c>
      <c r="C422" t="str">
        <v xml:space="preserve">0 | </v>
      </c>
      <c r="D422" t="str">
        <v xml:space="preserve">0 | </v>
      </c>
      <c r="E422" t="str">
        <v xml:space="preserve">0 | </v>
      </c>
      <c r="F422" t="str">
        <v xml:space="preserve">0 | </v>
      </c>
      <c r="DQ422" cm="1">
        <f t="array" ref="DQ422:DU422">TRANSPOSE(_xlfn._xlws.SORT(_xlfn._xlws.FILTER(fertilizers[fertilizer_level],fertilizers[experiment_ID]=A422)))</f>
        <v>0</v>
      </c>
      <c r="DR422">
        <v>0</v>
      </c>
      <c r="DS422">
        <v>0</v>
      </c>
      <c r="DT422">
        <v>0</v>
      </c>
      <c r="DU422" t="str">
        <v/>
      </c>
    </row>
    <row r="423" spans="2:125" x14ac:dyDescent="0.25">
      <c r="B423" t="str" cm="1">
        <f t="array" ref="B423:F423">TRANSPOSE(_xlfn._xlws.SORT(_xlfn._xlws.FILTER(fertilizers[fertilizer_level]&amp;" | "&amp;fertilizers[fertilizer_level_name],fertilizers[experiment_ID]=A423)))</f>
        <v xml:space="preserve"> | </v>
      </c>
      <c r="C423" t="str">
        <v xml:space="preserve">0 | </v>
      </c>
      <c r="D423" t="str">
        <v xml:space="preserve">0 | </v>
      </c>
      <c r="E423" t="str">
        <v xml:space="preserve">0 | </v>
      </c>
      <c r="F423" t="str">
        <v xml:space="preserve">0 | </v>
      </c>
      <c r="DQ423" cm="1">
        <f t="array" ref="DQ423:DU423">TRANSPOSE(_xlfn._xlws.SORT(_xlfn._xlws.FILTER(fertilizers[fertilizer_level],fertilizers[experiment_ID]=A423)))</f>
        <v>0</v>
      </c>
      <c r="DR423">
        <v>0</v>
      </c>
      <c r="DS423">
        <v>0</v>
      </c>
      <c r="DT423">
        <v>0</v>
      </c>
      <c r="DU423" t="str">
        <v/>
      </c>
    </row>
    <row r="424" spans="2:125" x14ac:dyDescent="0.25">
      <c r="B424" t="str" cm="1">
        <f t="array" ref="B424:F424">TRANSPOSE(_xlfn._xlws.SORT(_xlfn._xlws.FILTER(fertilizers[fertilizer_level]&amp;" | "&amp;fertilizers[fertilizer_level_name],fertilizers[experiment_ID]=A424)))</f>
        <v xml:space="preserve"> | </v>
      </c>
      <c r="C424" t="str">
        <v xml:space="preserve">0 | </v>
      </c>
      <c r="D424" t="str">
        <v xml:space="preserve">0 | </v>
      </c>
      <c r="E424" t="str">
        <v xml:space="preserve">0 | </v>
      </c>
      <c r="F424" t="str">
        <v xml:space="preserve">0 | </v>
      </c>
      <c r="DQ424" cm="1">
        <f t="array" ref="DQ424:DU424">TRANSPOSE(_xlfn._xlws.SORT(_xlfn._xlws.FILTER(fertilizers[fertilizer_level],fertilizers[experiment_ID]=A424)))</f>
        <v>0</v>
      </c>
      <c r="DR424">
        <v>0</v>
      </c>
      <c r="DS424">
        <v>0</v>
      </c>
      <c r="DT424">
        <v>0</v>
      </c>
      <c r="DU424" t="str">
        <v/>
      </c>
    </row>
    <row r="425" spans="2:125" x14ac:dyDescent="0.25">
      <c r="B425" t="str" cm="1">
        <f t="array" ref="B425:F425">TRANSPOSE(_xlfn._xlws.SORT(_xlfn._xlws.FILTER(fertilizers[fertilizer_level]&amp;" | "&amp;fertilizers[fertilizer_level_name],fertilizers[experiment_ID]=A425)))</f>
        <v xml:space="preserve"> | </v>
      </c>
      <c r="C425" t="str">
        <v xml:space="preserve">0 | </v>
      </c>
      <c r="D425" t="str">
        <v xml:space="preserve">0 | </v>
      </c>
      <c r="E425" t="str">
        <v xml:space="preserve">0 | </v>
      </c>
      <c r="F425" t="str">
        <v xml:space="preserve">0 | </v>
      </c>
      <c r="DQ425" cm="1">
        <f t="array" ref="DQ425:DU425">TRANSPOSE(_xlfn._xlws.SORT(_xlfn._xlws.FILTER(fertilizers[fertilizer_level],fertilizers[experiment_ID]=A425)))</f>
        <v>0</v>
      </c>
      <c r="DR425">
        <v>0</v>
      </c>
      <c r="DS425">
        <v>0</v>
      </c>
      <c r="DT425">
        <v>0</v>
      </c>
      <c r="DU425" t="str">
        <v/>
      </c>
    </row>
    <row r="426" spans="2:125" x14ac:dyDescent="0.25">
      <c r="B426" t="str" cm="1">
        <f t="array" ref="B426:F426">TRANSPOSE(_xlfn._xlws.SORT(_xlfn._xlws.FILTER(fertilizers[fertilizer_level]&amp;" | "&amp;fertilizers[fertilizer_level_name],fertilizers[experiment_ID]=A426)))</f>
        <v xml:space="preserve"> | </v>
      </c>
      <c r="C426" t="str">
        <v xml:space="preserve">0 | </v>
      </c>
      <c r="D426" t="str">
        <v xml:space="preserve">0 | </v>
      </c>
      <c r="E426" t="str">
        <v xml:space="preserve">0 | </v>
      </c>
      <c r="F426" t="str">
        <v xml:space="preserve">0 | </v>
      </c>
      <c r="DQ426" cm="1">
        <f t="array" ref="DQ426:DU426">TRANSPOSE(_xlfn._xlws.SORT(_xlfn._xlws.FILTER(fertilizers[fertilizer_level],fertilizers[experiment_ID]=A426)))</f>
        <v>0</v>
      </c>
      <c r="DR426">
        <v>0</v>
      </c>
      <c r="DS426">
        <v>0</v>
      </c>
      <c r="DT426">
        <v>0</v>
      </c>
      <c r="DU426" t="str">
        <v/>
      </c>
    </row>
    <row r="427" spans="2:125" x14ac:dyDescent="0.25">
      <c r="B427" t="str" cm="1">
        <f t="array" ref="B427:F427">TRANSPOSE(_xlfn._xlws.SORT(_xlfn._xlws.FILTER(fertilizers[fertilizer_level]&amp;" | "&amp;fertilizers[fertilizer_level_name],fertilizers[experiment_ID]=A427)))</f>
        <v xml:space="preserve"> | </v>
      </c>
      <c r="C427" t="str">
        <v xml:space="preserve">0 | </v>
      </c>
      <c r="D427" t="str">
        <v xml:space="preserve">0 | </v>
      </c>
      <c r="E427" t="str">
        <v xml:space="preserve">0 | </v>
      </c>
      <c r="F427" t="str">
        <v xml:space="preserve">0 | </v>
      </c>
      <c r="DQ427" cm="1">
        <f t="array" ref="DQ427:DU427">TRANSPOSE(_xlfn._xlws.SORT(_xlfn._xlws.FILTER(fertilizers[fertilizer_level],fertilizers[experiment_ID]=A427)))</f>
        <v>0</v>
      </c>
      <c r="DR427">
        <v>0</v>
      </c>
      <c r="DS427">
        <v>0</v>
      </c>
      <c r="DT427">
        <v>0</v>
      </c>
      <c r="DU427" t="str">
        <v/>
      </c>
    </row>
    <row r="428" spans="2:125" x14ac:dyDescent="0.25">
      <c r="B428" t="str" cm="1">
        <f t="array" ref="B428:F428">TRANSPOSE(_xlfn._xlws.SORT(_xlfn._xlws.FILTER(fertilizers[fertilizer_level]&amp;" | "&amp;fertilizers[fertilizer_level_name],fertilizers[experiment_ID]=A428)))</f>
        <v xml:space="preserve"> | </v>
      </c>
      <c r="C428" t="str">
        <v xml:space="preserve">0 | </v>
      </c>
      <c r="D428" t="str">
        <v xml:space="preserve">0 | </v>
      </c>
      <c r="E428" t="str">
        <v xml:space="preserve">0 | </v>
      </c>
      <c r="F428" t="str">
        <v xml:space="preserve">0 | </v>
      </c>
      <c r="DQ428" cm="1">
        <f t="array" ref="DQ428:DU428">TRANSPOSE(_xlfn._xlws.SORT(_xlfn._xlws.FILTER(fertilizers[fertilizer_level],fertilizers[experiment_ID]=A428)))</f>
        <v>0</v>
      </c>
      <c r="DR428">
        <v>0</v>
      </c>
      <c r="DS428">
        <v>0</v>
      </c>
      <c r="DT428">
        <v>0</v>
      </c>
      <c r="DU428" t="str">
        <v/>
      </c>
    </row>
    <row r="429" spans="2:125" x14ac:dyDescent="0.25">
      <c r="B429" t="str" cm="1">
        <f t="array" ref="B429:F429">TRANSPOSE(_xlfn._xlws.SORT(_xlfn._xlws.FILTER(fertilizers[fertilizer_level]&amp;" | "&amp;fertilizers[fertilizer_level_name],fertilizers[experiment_ID]=A429)))</f>
        <v xml:space="preserve"> | </v>
      </c>
      <c r="C429" t="str">
        <v xml:space="preserve">0 | </v>
      </c>
      <c r="D429" t="str">
        <v xml:space="preserve">0 | </v>
      </c>
      <c r="E429" t="str">
        <v xml:space="preserve">0 | </v>
      </c>
      <c r="F429" t="str">
        <v xml:space="preserve">0 | </v>
      </c>
      <c r="DQ429" cm="1">
        <f t="array" ref="DQ429:DU429">TRANSPOSE(_xlfn._xlws.SORT(_xlfn._xlws.FILTER(fertilizers[fertilizer_level],fertilizers[experiment_ID]=A429)))</f>
        <v>0</v>
      </c>
      <c r="DR429">
        <v>0</v>
      </c>
      <c r="DS429">
        <v>0</v>
      </c>
      <c r="DT429">
        <v>0</v>
      </c>
      <c r="DU429" t="str">
        <v/>
      </c>
    </row>
    <row r="430" spans="2:125" x14ac:dyDescent="0.25">
      <c r="B430" t="str" cm="1">
        <f t="array" ref="B430:F430">TRANSPOSE(_xlfn._xlws.SORT(_xlfn._xlws.FILTER(fertilizers[fertilizer_level]&amp;" | "&amp;fertilizers[fertilizer_level_name],fertilizers[experiment_ID]=A430)))</f>
        <v xml:space="preserve"> | </v>
      </c>
      <c r="C430" t="str">
        <v xml:space="preserve">0 | </v>
      </c>
      <c r="D430" t="str">
        <v xml:space="preserve">0 | </v>
      </c>
      <c r="E430" t="str">
        <v xml:space="preserve">0 | </v>
      </c>
      <c r="F430" t="str">
        <v xml:space="preserve">0 | </v>
      </c>
      <c r="DQ430" cm="1">
        <f t="array" ref="DQ430:DU430">TRANSPOSE(_xlfn._xlws.SORT(_xlfn._xlws.FILTER(fertilizers[fertilizer_level],fertilizers[experiment_ID]=A430)))</f>
        <v>0</v>
      </c>
      <c r="DR430">
        <v>0</v>
      </c>
      <c r="DS430">
        <v>0</v>
      </c>
      <c r="DT430">
        <v>0</v>
      </c>
      <c r="DU430" t="str">
        <v/>
      </c>
    </row>
    <row r="431" spans="2:125" x14ac:dyDescent="0.25">
      <c r="B431" t="str" cm="1">
        <f t="array" ref="B431:F431">TRANSPOSE(_xlfn._xlws.SORT(_xlfn._xlws.FILTER(fertilizers[fertilizer_level]&amp;" | "&amp;fertilizers[fertilizer_level_name],fertilizers[experiment_ID]=A431)))</f>
        <v xml:space="preserve"> | </v>
      </c>
      <c r="C431" t="str">
        <v xml:space="preserve">0 | </v>
      </c>
      <c r="D431" t="str">
        <v xml:space="preserve">0 | </v>
      </c>
      <c r="E431" t="str">
        <v xml:space="preserve">0 | </v>
      </c>
      <c r="F431" t="str">
        <v xml:space="preserve">0 | </v>
      </c>
      <c r="DQ431" cm="1">
        <f t="array" ref="DQ431:DU431">TRANSPOSE(_xlfn._xlws.SORT(_xlfn._xlws.FILTER(fertilizers[fertilizer_level],fertilizers[experiment_ID]=A431)))</f>
        <v>0</v>
      </c>
      <c r="DR431">
        <v>0</v>
      </c>
      <c r="DS431">
        <v>0</v>
      </c>
      <c r="DT431">
        <v>0</v>
      </c>
      <c r="DU431" t="str">
        <v/>
      </c>
    </row>
    <row r="432" spans="2:125" x14ac:dyDescent="0.25">
      <c r="B432" t="str" cm="1">
        <f t="array" ref="B432:F432">TRANSPOSE(_xlfn._xlws.SORT(_xlfn._xlws.FILTER(fertilizers[fertilizer_level]&amp;" | "&amp;fertilizers[fertilizer_level_name],fertilizers[experiment_ID]=A432)))</f>
        <v xml:space="preserve"> | </v>
      </c>
      <c r="C432" t="str">
        <v xml:space="preserve">0 | </v>
      </c>
      <c r="D432" t="str">
        <v xml:space="preserve">0 | </v>
      </c>
      <c r="E432" t="str">
        <v xml:space="preserve">0 | </v>
      </c>
      <c r="F432" t="str">
        <v xml:space="preserve">0 | </v>
      </c>
      <c r="DQ432" cm="1">
        <f t="array" ref="DQ432:DU432">TRANSPOSE(_xlfn._xlws.SORT(_xlfn._xlws.FILTER(fertilizers[fertilizer_level],fertilizers[experiment_ID]=A432)))</f>
        <v>0</v>
      </c>
      <c r="DR432">
        <v>0</v>
      </c>
      <c r="DS432">
        <v>0</v>
      </c>
      <c r="DT432">
        <v>0</v>
      </c>
      <c r="DU432" t="str">
        <v/>
      </c>
    </row>
    <row r="433" spans="2:125" x14ac:dyDescent="0.25">
      <c r="B433" t="str" cm="1">
        <f t="array" ref="B433:F433">TRANSPOSE(_xlfn._xlws.SORT(_xlfn._xlws.FILTER(fertilizers[fertilizer_level]&amp;" | "&amp;fertilizers[fertilizer_level_name],fertilizers[experiment_ID]=A433)))</f>
        <v xml:space="preserve"> | </v>
      </c>
      <c r="C433" t="str">
        <v xml:space="preserve">0 | </v>
      </c>
      <c r="D433" t="str">
        <v xml:space="preserve">0 | </v>
      </c>
      <c r="E433" t="str">
        <v xml:space="preserve">0 | </v>
      </c>
      <c r="F433" t="str">
        <v xml:space="preserve">0 | </v>
      </c>
      <c r="DQ433" cm="1">
        <f t="array" ref="DQ433:DU433">TRANSPOSE(_xlfn._xlws.SORT(_xlfn._xlws.FILTER(fertilizers[fertilizer_level],fertilizers[experiment_ID]=A433)))</f>
        <v>0</v>
      </c>
      <c r="DR433">
        <v>0</v>
      </c>
      <c r="DS433">
        <v>0</v>
      </c>
      <c r="DT433">
        <v>0</v>
      </c>
      <c r="DU433" t="str">
        <v/>
      </c>
    </row>
    <row r="434" spans="2:125" x14ac:dyDescent="0.25">
      <c r="B434" t="str" cm="1">
        <f t="array" ref="B434:F434">TRANSPOSE(_xlfn._xlws.SORT(_xlfn._xlws.FILTER(fertilizers[fertilizer_level]&amp;" | "&amp;fertilizers[fertilizer_level_name],fertilizers[experiment_ID]=A434)))</f>
        <v xml:space="preserve"> | </v>
      </c>
      <c r="C434" t="str">
        <v xml:space="preserve">0 | </v>
      </c>
      <c r="D434" t="str">
        <v xml:space="preserve">0 | </v>
      </c>
      <c r="E434" t="str">
        <v xml:space="preserve">0 | </v>
      </c>
      <c r="F434" t="str">
        <v xml:space="preserve">0 | </v>
      </c>
      <c r="DQ434" cm="1">
        <f t="array" ref="DQ434:DU434">TRANSPOSE(_xlfn._xlws.SORT(_xlfn._xlws.FILTER(fertilizers[fertilizer_level],fertilizers[experiment_ID]=A434)))</f>
        <v>0</v>
      </c>
      <c r="DR434">
        <v>0</v>
      </c>
      <c r="DS434">
        <v>0</v>
      </c>
      <c r="DT434">
        <v>0</v>
      </c>
      <c r="DU434" t="str">
        <v/>
      </c>
    </row>
    <row r="435" spans="2:125" x14ac:dyDescent="0.25">
      <c r="B435" t="str" cm="1">
        <f t="array" ref="B435:F435">TRANSPOSE(_xlfn._xlws.SORT(_xlfn._xlws.FILTER(fertilizers[fertilizer_level]&amp;" | "&amp;fertilizers[fertilizer_level_name],fertilizers[experiment_ID]=A435)))</f>
        <v xml:space="preserve"> | </v>
      </c>
      <c r="C435" t="str">
        <v xml:space="preserve">0 | </v>
      </c>
      <c r="D435" t="str">
        <v xml:space="preserve">0 | </v>
      </c>
      <c r="E435" t="str">
        <v xml:space="preserve">0 | </v>
      </c>
      <c r="F435" t="str">
        <v xml:space="preserve">0 | </v>
      </c>
      <c r="DQ435" cm="1">
        <f t="array" ref="DQ435:DU435">TRANSPOSE(_xlfn._xlws.SORT(_xlfn._xlws.FILTER(fertilizers[fertilizer_level],fertilizers[experiment_ID]=A435)))</f>
        <v>0</v>
      </c>
      <c r="DR435">
        <v>0</v>
      </c>
      <c r="DS435">
        <v>0</v>
      </c>
      <c r="DT435">
        <v>0</v>
      </c>
      <c r="DU435" t="str">
        <v/>
      </c>
    </row>
    <row r="436" spans="2:125" x14ac:dyDescent="0.25">
      <c r="B436" t="str" cm="1">
        <f t="array" ref="B436:F436">TRANSPOSE(_xlfn._xlws.SORT(_xlfn._xlws.FILTER(fertilizers[fertilizer_level]&amp;" | "&amp;fertilizers[fertilizer_level_name],fertilizers[experiment_ID]=A436)))</f>
        <v xml:space="preserve"> | </v>
      </c>
      <c r="C436" t="str">
        <v xml:space="preserve">0 | </v>
      </c>
      <c r="D436" t="str">
        <v xml:space="preserve">0 | </v>
      </c>
      <c r="E436" t="str">
        <v xml:space="preserve">0 | </v>
      </c>
      <c r="F436" t="str">
        <v xml:space="preserve">0 | </v>
      </c>
      <c r="DQ436" cm="1">
        <f t="array" ref="DQ436:DU436">TRANSPOSE(_xlfn._xlws.SORT(_xlfn._xlws.FILTER(fertilizers[fertilizer_level],fertilizers[experiment_ID]=A436)))</f>
        <v>0</v>
      </c>
      <c r="DR436">
        <v>0</v>
      </c>
      <c r="DS436">
        <v>0</v>
      </c>
      <c r="DT436">
        <v>0</v>
      </c>
      <c r="DU436" t="str">
        <v/>
      </c>
    </row>
    <row r="437" spans="2:125" x14ac:dyDescent="0.25">
      <c r="B437" t="str" cm="1">
        <f t="array" ref="B437:F437">TRANSPOSE(_xlfn._xlws.SORT(_xlfn._xlws.FILTER(fertilizers[fertilizer_level]&amp;" | "&amp;fertilizers[fertilizer_level_name],fertilizers[experiment_ID]=A437)))</f>
        <v xml:space="preserve"> | </v>
      </c>
      <c r="C437" t="str">
        <v xml:space="preserve">0 | </v>
      </c>
      <c r="D437" t="str">
        <v xml:space="preserve">0 | </v>
      </c>
      <c r="E437" t="str">
        <v xml:space="preserve">0 | </v>
      </c>
      <c r="F437" t="str">
        <v xml:space="preserve">0 | </v>
      </c>
      <c r="DQ437" cm="1">
        <f t="array" ref="DQ437:DU437">TRANSPOSE(_xlfn._xlws.SORT(_xlfn._xlws.FILTER(fertilizers[fertilizer_level],fertilizers[experiment_ID]=A437)))</f>
        <v>0</v>
      </c>
      <c r="DR437">
        <v>0</v>
      </c>
      <c r="DS437">
        <v>0</v>
      </c>
      <c r="DT437">
        <v>0</v>
      </c>
      <c r="DU437" t="str">
        <v/>
      </c>
    </row>
    <row r="438" spans="2:125" x14ac:dyDescent="0.25">
      <c r="B438" t="str" cm="1">
        <f t="array" ref="B438:F438">TRANSPOSE(_xlfn._xlws.SORT(_xlfn._xlws.FILTER(fertilizers[fertilizer_level]&amp;" | "&amp;fertilizers[fertilizer_level_name],fertilizers[experiment_ID]=A438)))</f>
        <v xml:space="preserve"> | </v>
      </c>
      <c r="C438" t="str">
        <v xml:space="preserve">0 | </v>
      </c>
      <c r="D438" t="str">
        <v xml:space="preserve">0 | </v>
      </c>
      <c r="E438" t="str">
        <v xml:space="preserve">0 | </v>
      </c>
      <c r="F438" t="str">
        <v xml:space="preserve">0 | </v>
      </c>
      <c r="DQ438" cm="1">
        <f t="array" ref="DQ438:DU438">TRANSPOSE(_xlfn._xlws.SORT(_xlfn._xlws.FILTER(fertilizers[fertilizer_level],fertilizers[experiment_ID]=A438)))</f>
        <v>0</v>
      </c>
      <c r="DR438">
        <v>0</v>
      </c>
      <c r="DS438">
        <v>0</v>
      </c>
      <c r="DT438">
        <v>0</v>
      </c>
      <c r="DU438" t="str">
        <v/>
      </c>
    </row>
    <row r="439" spans="2:125" x14ac:dyDescent="0.25">
      <c r="B439" t="str" cm="1">
        <f t="array" ref="B439:F439">TRANSPOSE(_xlfn._xlws.SORT(_xlfn._xlws.FILTER(fertilizers[fertilizer_level]&amp;" | "&amp;fertilizers[fertilizer_level_name],fertilizers[experiment_ID]=A439)))</f>
        <v xml:space="preserve"> | </v>
      </c>
      <c r="C439" t="str">
        <v xml:space="preserve">0 | </v>
      </c>
      <c r="D439" t="str">
        <v xml:space="preserve">0 | </v>
      </c>
      <c r="E439" t="str">
        <v xml:space="preserve">0 | </v>
      </c>
      <c r="F439" t="str">
        <v xml:space="preserve">0 | </v>
      </c>
      <c r="DQ439" cm="1">
        <f t="array" ref="DQ439:DU439">TRANSPOSE(_xlfn._xlws.SORT(_xlfn._xlws.FILTER(fertilizers[fertilizer_level],fertilizers[experiment_ID]=A439)))</f>
        <v>0</v>
      </c>
      <c r="DR439">
        <v>0</v>
      </c>
      <c r="DS439">
        <v>0</v>
      </c>
      <c r="DT439">
        <v>0</v>
      </c>
      <c r="DU439" t="str">
        <v/>
      </c>
    </row>
    <row r="440" spans="2:125" x14ac:dyDescent="0.25">
      <c r="B440" t="str" cm="1">
        <f t="array" ref="B440:F440">TRANSPOSE(_xlfn._xlws.SORT(_xlfn._xlws.FILTER(fertilizers[fertilizer_level]&amp;" | "&amp;fertilizers[fertilizer_level_name],fertilizers[experiment_ID]=A440)))</f>
        <v xml:space="preserve"> | </v>
      </c>
      <c r="C440" t="str">
        <v xml:space="preserve">0 | </v>
      </c>
      <c r="D440" t="str">
        <v xml:space="preserve">0 | </v>
      </c>
      <c r="E440" t="str">
        <v xml:space="preserve">0 | </v>
      </c>
      <c r="F440" t="str">
        <v xml:space="preserve">0 | </v>
      </c>
      <c r="DQ440" cm="1">
        <f t="array" ref="DQ440:DU440">TRANSPOSE(_xlfn._xlws.SORT(_xlfn._xlws.FILTER(fertilizers[fertilizer_level],fertilizers[experiment_ID]=A440)))</f>
        <v>0</v>
      </c>
      <c r="DR440">
        <v>0</v>
      </c>
      <c r="DS440">
        <v>0</v>
      </c>
      <c r="DT440">
        <v>0</v>
      </c>
      <c r="DU440" t="str">
        <v/>
      </c>
    </row>
    <row r="441" spans="2:125" x14ac:dyDescent="0.25">
      <c r="B441" t="str" cm="1">
        <f t="array" ref="B441:F441">TRANSPOSE(_xlfn._xlws.SORT(_xlfn._xlws.FILTER(fertilizers[fertilizer_level]&amp;" | "&amp;fertilizers[fertilizer_level_name],fertilizers[experiment_ID]=A441)))</f>
        <v xml:space="preserve"> | </v>
      </c>
      <c r="C441" t="str">
        <v xml:space="preserve">0 | </v>
      </c>
      <c r="D441" t="str">
        <v xml:space="preserve">0 | </v>
      </c>
      <c r="E441" t="str">
        <v xml:space="preserve">0 | </v>
      </c>
      <c r="F441" t="str">
        <v xml:space="preserve">0 | </v>
      </c>
      <c r="DQ441" cm="1">
        <f t="array" ref="DQ441:DU441">TRANSPOSE(_xlfn._xlws.SORT(_xlfn._xlws.FILTER(fertilizers[fertilizer_level],fertilizers[experiment_ID]=A441)))</f>
        <v>0</v>
      </c>
      <c r="DR441">
        <v>0</v>
      </c>
      <c r="DS441">
        <v>0</v>
      </c>
      <c r="DT441">
        <v>0</v>
      </c>
      <c r="DU441" t="str">
        <v/>
      </c>
    </row>
    <row r="442" spans="2:125" x14ac:dyDescent="0.25">
      <c r="B442" t="str" cm="1">
        <f t="array" ref="B442:F442">TRANSPOSE(_xlfn._xlws.SORT(_xlfn._xlws.FILTER(fertilizers[fertilizer_level]&amp;" | "&amp;fertilizers[fertilizer_level_name],fertilizers[experiment_ID]=A442)))</f>
        <v xml:space="preserve"> | </v>
      </c>
      <c r="C442" t="str">
        <v xml:space="preserve">0 | </v>
      </c>
      <c r="D442" t="str">
        <v xml:space="preserve">0 | </v>
      </c>
      <c r="E442" t="str">
        <v xml:space="preserve">0 | </v>
      </c>
      <c r="F442" t="str">
        <v xml:space="preserve">0 | </v>
      </c>
      <c r="DQ442" cm="1">
        <f t="array" ref="DQ442:DU442">TRANSPOSE(_xlfn._xlws.SORT(_xlfn._xlws.FILTER(fertilizers[fertilizer_level],fertilizers[experiment_ID]=A442)))</f>
        <v>0</v>
      </c>
      <c r="DR442">
        <v>0</v>
      </c>
      <c r="DS442">
        <v>0</v>
      </c>
      <c r="DT442">
        <v>0</v>
      </c>
      <c r="DU442" t="str">
        <v/>
      </c>
    </row>
    <row r="443" spans="2:125" x14ac:dyDescent="0.25">
      <c r="B443" t="str" cm="1">
        <f t="array" ref="B443:F443">TRANSPOSE(_xlfn._xlws.SORT(_xlfn._xlws.FILTER(fertilizers[fertilizer_level]&amp;" | "&amp;fertilizers[fertilizer_level_name],fertilizers[experiment_ID]=A443)))</f>
        <v xml:space="preserve"> | </v>
      </c>
      <c r="C443" t="str">
        <v xml:space="preserve">0 | </v>
      </c>
      <c r="D443" t="str">
        <v xml:space="preserve">0 | </v>
      </c>
      <c r="E443" t="str">
        <v xml:space="preserve">0 | </v>
      </c>
      <c r="F443" t="str">
        <v xml:space="preserve">0 | </v>
      </c>
      <c r="DQ443" cm="1">
        <f t="array" ref="DQ443:DU443">TRANSPOSE(_xlfn._xlws.SORT(_xlfn._xlws.FILTER(fertilizers[fertilizer_level],fertilizers[experiment_ID]=A443)))</f>
        <v>0</v>
      </c>
      <c r="DR443">
        <v>0</v>
      </c>
      <c r="DS443">
        <v>0</v>
      </c>
      <c r="DT443">
        <v>0</v>
      </c>
      <c r="DU443" t="str">
        <v/>
      </c>
    </row>
    <row r="444" spans="2:125" x14ac:dyDescent="0.25">
      <c r="B444" t="str" cm="1">
        <f t="array" ref="B444:F444">TRANSPOSE(_xlfn._xlws.SORT(_xlfn._xlws.FILTER(fertilizers[fertilizer_level]&amp;" | "&amp;fertilizers[fertilizer_level_name],fertilizers[experiment_ID]=A444)))</f>
        <v xml:space="preserve"> | </v>
      </c>
      <c r="C444" t="str">
        <v xml:space="preserve">0 | </v>
      </c>
      <c r="D444" t="str">
        <v xml:space="preserve">0 | </v>
      </c>
      <c r="E444" t="str">
        <v xml:space="preserve">0 | </v>
      </c>
      <c r="F444" t="str">
        <v xml:space="preserve">0 | </v>
      </c>
      <c r="DQ444" cm="1">
        <f t="array" ref="DQ444:DU444">TRANSPOSE(_xlfn._xlws.SORT(_xlfn._xlws.FILTER(fertilizers[fertilizer_level],fertilizers[experiment_ID]=A444)))</f>
        <v>0</v>
      </c>
      <c r="DR444">
        <v>0</v>
      </c>
      <c r="DS444">
        <v>0</v>
      </c>
      <c r="DT444">
        <v>0</v>
      </c>
      <c r="DU444" t="str">
        <v/>
      </c>
    </row>
    <row r="445" spans="2:125" x14ac:dyDescent="0.25">
      <c r="B445" t="str" cm="1">
        <f t="array" ref="B445:F445">TRANSPOSE(_xlfn._xlws.SORT(_xlfn._xlws.FILTER(fertilizers[fertilizer_level]&amp;" | "&amp;fertilizers[fertilizer_level_name],fertilizers[experiment_ID]=A445)))</f>
        <v xml:space="preserve"> | </v>
      </c>
      <c r="C445" t="str">
        <v xml:space="preserve">0 | </v>
      </c>
      <c r="D445" t="str">
        <v xml:space="preserve">0 | </v>
      </c>
      <c r="E445" t="str">
        <v xml:space="preserve">0 | </v>
      </c>
      <c r="F445" t="str">
        <v xml:space="preserve">0 | </v>
      </c>
      <c r="DQ445" cm="1">
        <f t="array" ref="DQ445:DU445">TRANSPOSE(_xlfn._xlws.SORT(_xlfn._xlws.FILTER(fertilizers[fertilizer_level],fertilizers[experiment_ID]=A445)))</f>
        <v>0</v>
      </c>
      <c r="DR445">
        <v>0</v>
      </c>
      <c r="DS445">
        <v>0</v>
      </c>
      <c r="DT445">
        <v>0</v>
      </c>
      <c r="DU445" t="str">
        <v/>
      </c>
    </row>
    <row r="446" spans="2:125" x14ac:dyDescent="0.25">
      <c r="B446" t="str" cm="1">
        <f t="array" ref="B446:F446">TRANSPOSE(_xlfn._xlws.SORT(_xlfn._xlws.FILTER(fertilizers[fertilizer_level]&amp;" | "&amp;fertilizers[fertilizer_level_name],fertilizers[experiment_ID]=A446)))</f>
        <v xml:space="preserve"> | </v>
      </c>
      <c r="C446" t="str">
        <v xml:space="preserve">0 | </v>
      </c>
      <c r="D446" t="str">
        <v xml:space="preserve">0 | </v>
      </c>
      <c r="E446" t="str">
        <v xml:space="preserve">0 | </v>
      </c>
      <c r="F446" t="str">
        <v xml:space="preserve">0 | </v>
      </c>
      <c r="DQ446" cm="1">
        <f t="array" ref="DQ446:DU446">TRANSPOSE(_xlfn._xlws.SORT(_xlfn._xlws.FILTER(fertilizers[fertilizer_level],fertilizers[experiment_ID]=A446)))</f>
        <v>0</v>
      </c>
      <c r="DR446">
        <v>0</v>
      </c>
      <c r="DS446">
        <v>0</v>
      </c>
      <c r="DT446">
        <v>0</v>
      </c>
      <c r="DU446" t="str">
        <v/>
      </c>
    </row>
    <row r="447" spans="2:125" x14ac:dyDescent="0.25">
      <c r="B447" t="str" cm="1">
        <f t="array" ref="B447:F447">TRANSPOSE(_xlfn._xlws.SORT(_xlfn._xlws.FILTER(fertilizers[fertilizer_level]&amp;" | "&amp;fertilizers[fertilizer_level_name],fertilizers[experiment_ID]=A447)))</f>
        <v xml:space="preserve"> | </v>
      </c>
      <c r="C447" t="str">
        <v xml:space="preserve">0 | </v>
      </c>
      <c r="D447" t="str">
        <v xml:space="preserve">0 | </v>
      </c>
      <c r="E447" t="str">
        <v xml:space="preserve">0 | </v>
      </c>
      <c r="F447" t="str">
        <v xml:space="preserve">0 | </v>
      </c>
      <c r="DQ447" cm="1">
        <f t="array" ref="DQ447:DU447">TRANSPOSE(_xlfn._xlws.SORT(_xlfn._xlws.FILTER(fertilizers[fertilizer_level],fertilizers[experiment_ID]=A447)))</f>
        <v>0</v>
      </c>
      <c r="DR447">
        <v>0</v>
      </c>
      <c r="DS447">
        <v>0</v>
      </c>
      <c r="DT447">
        <v>0</v>
      </c>
      <c r="DU447" t="str">
        <v/>
      </c>
    </row>
    <row r="448" spans="2:125" x14ac:dyDescent="0.25">
      <c r="B448" t="str" cm="1">
        <f t="array" ref="B448:F448">TRANSPOSE(_xlfn._xlws.SORT(_xlfn._xlws.FILTER(fertilizers[fertilizer_level]&amp;" | "&amp;fertilizers[fertilizer_level_name],fertilizers[experiment_ID]=A448)))</f>
        <v xml:space="preserve"> | </v>
      </c>
      <c r="C448" t="str">
        <v xml:space="preserve">0 | </v>
      </c>
      <c r="D448" t="str">
        <v xml:space="preserve">0 | </v>
      </c>
      <c r="E448" t="str">
        <v xml:space="preserve">0 | </v>
      </c>
      <c r="F448" t="str">
        <v xml:space="preserve">0 | </v>
      </c>
      <c r="DQ448" cm="1">
        <f t="array" ref="DQ448:DU448">TRANSPOSE(_xlfn._xlws.SORT(_xlfn._xlws.FILTER(fertilizers[fertilizer_level],fertilizers[experiment_ID]=A448)))</f>
        <v>0</v>
      </c>
      <c r="DR448">
        <v>0</v>
      </c>
      <c r="DS448">
        <v>0</v>
      </c>
      <c r="DT448">
        <v>0</v>
      </c>
      <c r="DU448" t="str">
        <v/>
      </c>
    </row>
    <row r="449" spans="2:125" x14ac:dyDescent="0.25">
      <c r="B449" t="str" cm="1">
        <f t="array" ref="B449:F449">TRANSPOSE(_xlfn._xlws.SORT(_xlfn._xlws.FILTER(fertilizers[fertilizer_level]&amp;" | "&amp;fertilizers[fertilizer_level_name],fertilizers[experiment_ID]=A449)))</f>
        <v xml:space="preserve"> | </v>
      </c>
      <c r="C449" t="str">
        <v xml:space="preserve">0 | </v>
      </c>
      <c r="D449" t="str">
        <v xml:space="preserve">0 | </v>
      </c>
      <c r="E449" t="str">
        <v xml:space="preserve">0 | </v>
      </c>
      <c r="F449" t="str">
        <v xml:space="preserve">0 | </v>
      </c>
      <c r="DQ449" cm="1">
        <f t="array" ref="DQ449:DU449">TRANSPOSE(_xlfn._xlws.SORT(_xlfn._xlws.FILTER(fertilizers[fertilizer_level],fertilizers[experiment_ID]=A449)))</f>
        <v>0</v>
      </c>
      <c r="DR449">
        <v>0</v>
      </c>
      <c r="DS449">
        <v>0</v>
      </c>
      <c r="DT449">
        <v>0</v>
      </c>
      <c r="DU449" t="str">
        <v/>
      </c>
    </row>
    <row r="450" spans="2:125" x14ac:dyDescent="0.25">
      <c r="B450" t="str" cm="1">
        <f t="array" ref="B450:F450">TRANSPOSE(_xlfn._xlws.SORT(_xlfn._xlws.FILTER(fertilizers[fertilizer_level]&amp;" | "&amp;fertilizers[fertilizer_level_name],fertilizers[experiment_ID]=A450)))</f>
        <v xml:space="preserve"> | </v>
      </c>
      <c r="C450" t="str">
        <v xml:space="preserve">0 | </v>
      </c>
      <c r="D450" t="str">
        <v xml:space="preserve">0 | </v>
      </c>
      <c r="E450" t="str">
        <v xml:space="preserve">0 | </v>
      </c>
      <c r="F450" t="str">
        <v xml:space="preserve">0 | </v>
      </c>
      <c r="DQ450" cm="1">
        <f t="array" ref="DQ450:DU450">TRANSPOSE(_xlfn._xlws.SORT(_xlfn._xlws.FILTER(fertilizers[fertilizer_level],fertilizers[experiment_ID]=A450)))</f>
        <v>0</v>
      </c>
      <c r="DR450">
        <v>0</v>
      </c>
      <c r="DS450">
        <v>0</v>
      </c>
      <c r="DT450">
        <v>0</v>
      </c>
      <c r="DU450" t="str">
        <v/>
      </c>
    </row>
    <row r="451" spans="2:125" x14ac:dyDescent="0.25">
      <c r="B451" t="str" cm="1">
        <f t="array" ref="B451:F451">TRANSPOSE(_xlfn._xlws.SORT(_xlfn._xlws.FILTER(fertilizers[fertilizer_level]&amp;" | "&amp;fertilizers[fertilizer_level_name],fertilizers[experiment_ID]=A451)))</f>
        <v xml:space="preserve"> | </v>
      </c>
      <c r="C451" t="str">
        <v xml:space="preserve">0 | </v>
      </c>
      <c r="D451" t="str">
        <v xml:space="preserve">0 | </v>
      </c>
      <c r="E451" t="str">
        <v xml:space="preserve">0 | </v>
      </c>
      <c r="F451" t="str">
        <v xml:space="preserve">0 | </v>
      </c>
      <c r="DQ451" cm="1">
        <f t="array" ref="DQ451:DU451">TRANSPOSE(_xlfn._xlws.SORT(_xlfn._xlws.FILTER(fertilizers[fertilizer_level],fertilizers[experiment_ID]=A451)))</f>
        <v>0</v>
      </c>
      <c r="DR451">
        <v>0</v>
      </c>
      <c r="DS451">
        <v>0</v>
      </c>
      <c r="DT451">
        <v>0</v>
      </c>
      <c r="DU451" t="str">
        <v/>
      </c>
    </row>
    <row r="452" spans="2:125" x14ac:dyDescent="0.25">
      <c r="B452" t="str" cm="1">
        <f t="array" ref="B452:F452">TRANSPOSE(_xlfn._xlws.SORT(_xlfn._xlws.FILTER(fertilizers[fertilizer_level]&amp;" | "&amp;fertilizers[fertilizer_level_name],fertilizers[experiment_ID]=A452)))</f>
        <v xml:space="preserve"> | </v>
      </c>
      <c r="C452" t="str">
        <v xml:space="preserve">0 | </v>
      </c>
      <c r="D452" t="str">
        <v xml:space="preserve">0 | </v>
      </c>
      <c r="E452" t="str">
        <v xml:space="preserve">0 | </v>
      </c>
      <c r="F452" t="str">
        <v xml:space="preserve">0 | </v>
      </c>
      <c r="DQ452" cm="1">
        <f t="array" ref="DQ452:DU452">TRANSPOSE(_xlfn._xlws.SORT(_xlfn._xlws.FILTER(fertilizers[fertilizer_level],fertilizers[experiment_ID]=A452)))</f>
        <v>0</v>
      </c>
      <c r="DR452">
        <v>0</v>
      </c>
      <c r="DS452">
        <v>0</v>
      </c>
      <c r="DT452">
        <v>0</v>
      </c>
      <c r="DU452" t="str">
        <v/>
      </c>
    </row>
    <row r="453" spans="2:125" x14ac:dyDescent="0.25">
      <c r="B453" t="str" cm="1">
        <f t="array" ref="B453:F453">TRANSPOSE(_xlfn._xlws.SORT(_xlfn._xlws.FILTER(fertilizers[fertilizer_level]&amp;" | "&amp;fertilizers[fertilizer_level_name],fertilizers[experiment_ID]=A453)))</f>
        <v xml:space="preserve"> | </v>
      </c>
      <c r="C453" t="str">
        <v xml:space="preserve">0 | </v>
      </c>
      <c r="D453" t="str">
        <v xml:space="preserve">0 | </v>
      </c>
      <c r="E453" t="str">
        <v xml:space="preserve">0 | </v>
      </c>
      <c r="F453" t="str">
        <v xml:space="preserve">0 | </v>
      </c>
      <c r="DQ453" cm="1">
        <f t="array" ref="DQ453:DU453">TRANSPOSE(_xlfn._xlws.SORT(_xlfn._xlws.FILTER(fertilizers[fertilizer_level],fertilizers[experiment_ID]=A453)))</f>
        <v>0</v>
      </c>
      <c r="DR453">
        <v>0</v>
      </c>
      <c r="DS453">
        <v>0</v>
      </c>
      <c r="DT453">
        <v>0</v>
      </c>
      <c r="DU453" t="str">
        <v/>
      </c>
    </row>
    <row r="454" spans="2:125" x14ac:dyDescent="0.25">
      <c r="B454" t="str" cm="1">
        <f t="array" ref="B454:F454">TRANSPOSE(_xlfn._xlws.SORT(_xlfn._xlws.FILTER(fertilizers[fertilizer_level]&amp;" | "&amp;fertilizers[fertilizer_level_name],fertilizers[experiment_ID]=A454)))</f>
        <v xml:space="preserve"> | </v>
      </c>
      <c r="C454" t="str">
        <v xml:space="preserve">0 | </v>
      </c>
      <c r="D454" t="str">
        <v xml:space="preserve">0 | </v>
      </c>
      <c r="E454" t="str">
        <v xml:space="preserve">0 | </v>
      </c>
      <c r="F454" t="str">
        <v xml:space="preserve">0 | </v>
      </c>
      <c r="DQ454" cm="1">
        <f t="array" ref="DQ454:DU454">TRANSPOSE(_xlfn._xlws.SORT(_xlfn._xlws.FILTER(fertilizers[fertilizer_level],fertilizers[experiment_ID]=A454)))</f>
        <v>0</v>
      </c>
      <c r="DR454">
        <v>0</v>
      </c>
      <c r="DS454">
        <v>0</v>
      </c>
      <c r="DT454">
        <v>0</v>
      </c>
      <c r="DU454" t="str">
        <v/>
      </c>
    </row>
    <row r="455" spans="2:125" x14ac:dyDescent="0.25">
      <c r="B455" t="str" cm="1">
        <f t="array" ref="B455:F455">TRANSPOSE(_xlfn._xlws.SORT(_xlfn._xlws.FILTER(fertilizers[fertilizer_level]&amp;" | "&amp;fertilizers[fertilizer_level_name],fertilizers[experiment_ID]=A455)))</f>
        <v xml:space="preserve"> | </v>
      </c>
      <c r="C455" t="str">
        <v xml:space="preserve">0 | </v>
      </c>
      <c r="D455" t="str">
        <v xml:space="preserve">0 | </v>
      </c>
      <c r="E455" t="str">
        <v xml:space="preserve">0 | </v>
      </c>
      <c r="F455" t="str">
        <v xml:space="preserve">0 | </v>
      </c>
      <c r="DQ455" cm="1">
        <f t="array" ref="DQ455:DU455">TRANSPOSE(_xlfn._xlws.SORT(_xlfn._xlws.FILTER(fertilizers[fertilizer_level],fertilizers[experiment_ID]=A455)))</f>
        <v>0</v>
      </c>
      <c r="DR455">
        <v>0</v>
      </c>
      <c r="DS455">
        <v>0</v>
      </c>
      <c r="DT455">
        <v>0</v>
      </c>
      <c r="DU455" t="str">
        <v/>
      </c>
    </row>
    <row r="456" spans="2:125" x14ac:dyDescent="0.25">
      <c r="B456" t="str" cm="1">
        <f t="array" ref="B456:F456">TRANSPOSE(_xlfn._xlws.SORT(_xlfn._xlws.FILTER(fertilizers[fertilizer_level]&amp;" | "&amp;fertilizers[fertilizer_level_name],fertilizers[experiment_ID]=A456)))</f>
        <v xml:space="preserve"> | </v>
      </c>
      <c r="C456" t="str">
        <v xml:space="preserve">0 | </v>
      </c>
      <c r="D456" t="str">
        <v xml:space="preserve">0 | </v>
      </c>
      <c r="E456" t="str">
        <v xml:space="preserve">0 | </v>
      </c>
      <c r="F456" t="str">
        <v xml:space="preserve">0 | </v>
      </c>
      <c r="DQ456" cm="1">
        <f t="array" ref="DQ456:DU456">TRANSPOSE(_xlfn._xlws.SORT(_xlfn._xlws.FILTER(fertilizers[fertilizer_level],fertilizers[experiment_ID]=A456)))</f>
        <v>0</v>
      </c>
      <c r="DR456">
        <v>0</v>
      </c>
      <c r="DS456">
        <v>0</v>
      </c>
      <c r="DT456">
        <v>0</v>
      </c>
      <c r="DU456" t="str">
        <v/>
      </c>
    </row>
    <row r="457" spans="2:125" x14ac:dyDescent="0.25">
      <c r="B457" t="str" cm="1">
        <f t="array" ref="B457:F457">TRANSPOSE(_xlfn._xlws.SORT(_xlfn._xlws.FILTER(fertilizers[fertilizer_level]&amp;" | "&amp;fertilizers[fertilizer_level_name],fertilizers[experiment_ID]=A457)))</f>
        <v xml:space="preserve"> | </v>
      </c>
      <c r="C457" t="str">
        <v xml:space="preserve">0 | </v>
      </c>
      <c r="D457" t="str">
        <v xml:space="preserve">0 | </v>
      </c>
      <c r="E457" t="str">
        <v xml:space="preserve">0 | </v>
      </c>
      <c r="F457" t="str">
        <v xml:space="preserve">0 | </v>
      </c>
      <c r="DQ457" cm="1">
        <f t="array" ref="DQ457:DU457">TRANSPOSE(_xlfn._xlws.SORT(_xlfn._xlws.FILTER(fertilizers[fertilizer_level],fertilizers[experiment_ID]=A457)))</f>
        <v>0</v>
      </c>
      <c r="DR457">
        <v>0</v>
      </c>
      <c r="DS457">
        <v>0</v>
      </c>
      <c r="DT457">
        <v>0</v>
      </c>
      <c r="DU457" t="str">
        <v/>
      </c>
    </row>
    <row r="458" spans="2:125" x14ac:dyDescent="0.25">
      <c r="B458" t="str" cm="1">
        <f t="array" ref="B458:F458">TRANSPOSE(_xlfn._xlws.SORT(_xlfn._xlws.FILTER(fertilizers[fertilizer_level]&amp;" | "&amp;fertilizers[fertilizer_level_name],fertilizers[experiment_ID]=A458)))</f>
        <v xml:space="preserve"> | </v>
      </c>
      <c r="C458" t="str">
        <v xml:space="preserve">0 | </v>
      </c>
      <c r="D458" t="str">
        <v xml:space="preserve">0 | </v>
      </c>
      <c r="E458" t="str">
        <v xml:space="preserve">0 | </v>
      </c>
      <c r="F458" t="str">
        <v xml:space="preserve">0 | </v>
      </c>
      <c r="DQ458" cm="1">
        <f t="array" ref="DQ458:DU458">TRANSPOSE(_xlfn._xlws.SORT(_xlfn._xlws.FILTER(fertilizers[fertilizer_level],fertilizers[experiment_ID]=A458)))</f>
        <v>0</v>
      </c>
      <c r="DR458">
        <v>0</v>
      </c>
      <c r="DS458">
        <v>0</v>
      </c>
      <c r="DT458">
        <v>0</v>
      </c>
      <c r="DU458" t="str">
        <v/>
      </c>
    </row>
    <row r="459" spans="2:125" x14ac:dyDescent="0.25">
      <c r="B459" t="str" cm="1">
        <f t="array" ref="B459:F459">TRANSPOSE(_xlfn._xlws.SORT(_xlfn._xlws.FILTER(fertilizers[fertilizer_level]&amp;" | "&amp;fertilizers[fertilizer_level_name],fertilizers[experiment_ID]=A459)))</f>
        <v xml:space="preserve"> | </v>
      </c>
      <c r="C459" t="str">
        <v xml:space="preserve">0 | </v>
      </c>
      <c r="D459" t="str">
        <v xml:space="preserve">0 | </v>
      </c>
      <c r="E459" t="str">
        <v xml:space="preserve">0 | </v>
      </c>
      <c r="F459" t="str">
        <v xml:space="preserve">0 | </v>
      </c>
      <c r="DQ459" cm="1">
        <f t="array" ref="DQ459:DU459">TRANSPOSE(_xlfn._xlws.SORT(_xlfn._xlws.FILTER(fertilizers[fertilizer_level],fertilizers[experiment_ID]=A459)))</f>
        <v>0</v>
      </c>
      <c r="DR459">
        <v>0</v>
      </c>
      <c r="DS459">
        <v>0</v>
      </c>
      <c r="DT459">
        <v>0</v>
      </c>
      <c r="DU459" t="str">
        <v/>
      </c>
    </row>
    <row r="460" spans="2:125" x14ac:dyDescent="0.25">
      <c r="B460" t="str" cm="1">
        <f t="array" ref="B460:F460">TRANSPOSE(_xlfn._xlws.SORT(_xlfn._xlws.FILTER(fertilizers[fertilizer_level]&amp;" | "&amp;fertilizers[fertilizer_level_name],fertilizers[experiment_ID]=A460)))</f>
        <v xml:space="preserve"> | </v>
      </c>
      <c r="C460" t="str">
        <v xml:space="preserve">0 | </v>
      </c>
      <c r="D460" t="str">
        <v xml:space="preserve">0 | </v>
      </c>
      <c r="E460" t="str">
        <v xml:space="preserve">0 | </v>
      </c>
      <c r="F460" t="str">
        <v xml:space="preserve">0 | </v>
      </c>
      <c r="DQ460" cm="1">
        <f t="array" ref="DQ460:DU460">TRANSPOSE(_xlfn._xlws.SORT(_xlfn._xlws.FILTER(fertilizers[fertilizer_level],fertilizers[experiment_ID]=A460)))</f>
        <v>0</v>
      </c>
      <c r="DR460">
        <v>0</v>
      </c>
      <c r="DS460">
        <v>0</v>
      </c>
      <c r="DT460">
        <v>0</v>
      </c>
      <c r="DU460" t="str">
        <v/>
      </c>
    </row>
    <row r="461" spans="2:125" x14ac:dyDescent="0.25">
      <c r="B461" t="str" cm="1">
        <f t="array" ref="B461:F461">TRANSPOSE(_xlfn._xlws.SORT(_xlfn._xlws.FILTER(fertilizers[fertilizer_level]&amp;" | "&amp;fertilizers[fertilizer_level_name],fertilizers[experiment_ID]=A461)))</f>
        <v xml:space="preserve"> | </v>
      </c>
      <c r="C461" t="str">
        <v xml:space="preserve">0 | </v>
      </c>
      <c r="D461" t="str">
        <v xml:space="preserve">0 | </v>
      </c>
      <c r="E461" t="str">
        <v xml:space="preserve">0 | </v>
      </c>
      <c r="F461" t="str">
        <v xml:space="preserve">0 | </v>
      </c>
      <c r="DQ461" cm="1">
        <f t="array" ref="DQ461:DU461">TRANSPOSE(_xlfn._xlws.SORT(_xlfn._xlws.FILTER(fertilizers[fertilizer_level],fertilizers[experiment_ID]=A461)))</f>
        <v>0</v>
      </c>
      <c r="DR461">
        <v>0</v>
      </c>
      <c r="DS461">
        <v>0</v>
      </c>
      <c r="DT461">
        <v>0</v>
      </c>
      <c r="DU461" t="str">
        <v/>
      </c>
    </row>
    <row r="462" spans="2:125" x14ac:dyDescent="0.25">
      <c r="B462" t="str" cm="1">
        <f t="array" ref="B462:F462">TRANSPOSE(_xlfn._xlws.SORT(_xlfn._xlws.FILTER(fertilizers[fertilizer_level]&amp;" | "&amp;fertilizers[fertilizer_level_name],fertilizers[experiment_ID]=A462)))</f>
        <v xml:space="preserve"> | </v>
      </c>
      <c r="C462" t="str">
        <v xml:space="preserve">0 | </v>
      </c>
      <c r="D462" t="str">
        <v xml:space="preserve">0 | </v>
      </c>
      <c r="E462" t="str">
        <v xml:space="preserve">0 | </v>
      </c>
      <c r="F462" t="str">
        <v xml:space="preserve">0 | </v>
      </c>
      <c r="DQ462" cm="1">
        <f t="array" ref="DQ462:DU462">TRANSPOSE(_xlfn._xlws.SORT(_xlfn._xlws.FILTER(fertilizers[fertilizer_level],fertilizers[experiment_ID]=A462)))</f>
        <v>0</v>
      </c>
      <c r="DR462">
        <v>0</v>
      </c>
      <c r="DS462">
        <v>0</v>
      </c>
      <c r="DT462">
        <v>0</v>
      </c>
      <c r="DU462" t="str">
        <v/>
      </c>
    </row>
    <row r="463" spans="2:125" x14ac:dyDescent="0.25">
      <c r="B463" t="str" cm="1">
        <f t="array" ref="B463:F463">TRANSPOSE(_xlfn._xlws.SORT(_xlfn._xlws.FILTER(fertilizers[fertilizer_level]&amp;" | "&amp;fertilizers[fertilizer_level_name],fertilizers[experiment_ID]=A463)))</f>
        <v xml:space="preserve"> | </v>
      </c>
      <c r="C463" t="str">
        <v xml:space="preserve">0 | </v>
      </c>
      <c r="D463" t="str">
        <v xml:space="preserve">0 | </v>
      </c>
      <c r="E463" t="str">
        <v xml:space="preserve">0 | </v>
      </c>
      <c r="F463" t="str">
        <v xml:space="preserve">0 | </v>
      </c>
      <c r="DQ463" cm="1">
        <f t="array" ref="DQ463:DU463">TRANSPOSE(_xlfn._xlws.SORT(_xlfn._xlws.FILTER(fertilizers[fertilizer_level],fertilizers[experiment_ID]=A463)))</f>
        <v>0</v>
      </c>
      <c r="DR463">
        <v>0</v>
      </c>
      <c r="DS463">
        <v>0</v>
      </c>
      <c r="DT463">
        <v>0</v>
      </c>
      <c r="DU463" t="str">
        <v/>
      </c>
    </row>
    <row r="464" spans="2:125" x14ac:dyDescent="0.25">
      <c r="B464" t="str" cm="1">
        <f t="array" ref="B464:F464">TRANSPOSE(_xlfn._xlws.SORT(_xlfn._xlws.FILTER(fertilizers[fertilizer_level]&amp;" | "&amp;fertilizers[fertilizer_level_name],fertilizers[experiment_ID]=A464)))</f>
        <v xml:space="preserve"> | </v>
      </c>
      <c r="C464" t="str">
        <v xml:space="preserve">0 | </v>
      </c>
      <c r="D464" t="str">
        <v xml:space="preserve">0 | </v>
      </c>
      <c r="E464" t="str">
        <v xml:space="preserve">0 | </v>
      </c>
      <c r="F464" t="str">
        <v xml:space="preserve">0 | </v>
      </c>
      <c r="DQ464" cm="1">
        <f t="array" ref="DQ464:DU464">TRANSPOSE(_xlfn._xlws.SORT(_xlfn._xlws.FILTER(fertilizers[fertilizer_level],fertilizers[experiment_ID]=A464)))</f>
        <v>0</v>
      </c>
      <c r="DR464">
        <v>0</v>
      </c>
      <c r="DS464">
        <v>0</v>
      </c>
      <c r="DT464">
        <v>0</v>
      </c>
      <c r="DU464" t="str">
        <v/>
      </c>
    </row>
    <row r="465" spans="2:125" x14ac:dyDescent="0.25">
      <c r="B465" t="str" cm="1">
        <f t="array" ref="B465:F465">TRANSPOSE(_xlfn._xlws.SORT(_xlfn._xlws.FILTER(fertilizers[fertilizer_level]&amp;" | "&amp;fertilizers[fertilizer_level_name],fertilizers[experiment_ID]=A465)))</f>
        <v xml:space="preserve"> | </v>
      </c>
      <c r="C465" t="str">
        <v xml:space="preserve">0 | </v>
      </c>
      <c r="D465" t="str">
        <v xml:space="preserve">0 | </v>
      </c>
      <c r="E465" t="str">
        <v xml:space="preserve">0 | </v>
      </c>
      <c r="F465" t="str">
        <v xml:space="preserve">0 | </v>
      </c>
      <c r="DQ465" cm="1">
        <f t="array" ref="DQ465:DU465">TRANSPOSE(_xlfn._xlws.SORT(_xlfn._xlws.FILTER(fertilizers[fertilizer_level],fertilizers[experiment_ID]=A465)))</f>
        <v>0</v>
      </c>
      <c r="DR465">
        <v>0</v>
      </c>
      <c r="DS465">
        <v>0</v>
      </c>
      <c r="DT465">
        <v>0</v>
      </c>
      <c r="DU465" t="str">
        <v/>
      </c>
    </row>
    <row r="466" spans="2:125" x14ac:dyDescent="0.25">
      <c r="B466" t="str" cm="1">
        <f t="array" ref="B466:F466">TRANSPOSE(_xlfn._xlws.SORT(_xlfn._xlws.FILTER(fertilizers[fertilizer_level]&amp;" | "&amp;fertilizers[fertilizer_level_name],fertilizers[experiment_ID]=A466)))</f>
        <v xml:space="preserve"> | </v>
      </c>
      <c r="C466" t="str">
        <v xml:space="preserve">0 | </v>
      </c>
      <c r="D466" t="str">
        <v xml:space="preserve">0 | </v>
      </c>
      <c r="E466" t="str">
        <v xml:space="preserve">0 | </v>
      </c>
      <c r="F466" t="str">
        <v xml:space="preserve">0 | </v>
      </c>
      <c r="DQ466" cm="1">
        <f t="array" ref="DQ466:DU466">TRANSPOSE(_xlfn._xlws.SORT(_xlfn._xlws.FILTER(fertilizers[fertilizer_level],fertilizers[experiment_ID]=A466)))</f>
        <v>0</v>
      </c>
      <c r="DR466">
        <v>0</v>
      </c>
      <c r="DS466">
        <v>0</v>
      </c>
      <c r="DT466">
        <v>0</v>
      </c>
      <c r="DU466" t="str">
        <v/>
      </c>
    </row>
    <row r="467" spans="2:125" x14ac:dyDescent="0.25">
      <c r="B467" t="str" cm="1">
        <f t="array" ref="B467:F467">TRANSPOSE(_xlfn._xlws.SORT(_xlfn._xlws.FILTER(fertilizers[fertilizer_level]&amp;" | "&amp;fertilizers[fertilizer_level_name],fertilizers[experiment_ID]=A467)))</f>
        <v xml:space="preserve"> | </v>
      </c>
      <c r="C467" t="str">
        <v xml:space="preserve">0 | </v>
      </c>
      <c r="D467" t="str">
        <v xml:space="preserve">0 | </v>
      </c>
      <c r="E467" t="str">
        <v xml:space="preserve">0 | </v>
      </c>
      <c r="F467" t="str">
        <v xml:space="preserve">0 | </v>
      </c>
      <c r="DQ467" cm="1">
        <f t="array" ref="DQ467:DU467">TRANSPOSE(_xlfn._xlws.SORT(_xlfn._xlws.FILTER(fertilizers[fertilizer_level],fertilizers[experiment_ID]=A467)))</f>
        <v>0</v>
      </c>
      <c r="DR467">
        <v>0</v>
      </c>
      <c r="DS467">
        <v>0</v>
      </c>
      <c r="DT467">
        <v>0</v>
      </c>
      <c r="DU467" t="str">
        <v/>
      </c>
    </row>
    <row r="468" spans="2:125" x14ac:dyDescent="0.25">
      <c r="B468" t="str" cm="1">
        <f t="array" ref="B468:F468">TRANSPOSE(_xlfn._xlws.SORT(_xlfn._xlws.FILTER(fertilizers[fertilizer_level]&amp;" | "&amp;fertilizers[fertilizer_level_name],fertilizers[experiment_ID]=A468)))</f>
        <v xml:space="preserve"> | </v>
      </c>
      <c r="C468" t="str">
        <v xml:space="preserve">0 | </v>
      </c>
      <c r="D468" t="str">
        <v xml:space="preserve">0 | </v>
      </c>
      <c r="E468" t="str">
        <v xml:space="preserve">0 | </v>
      </c>
      <c r="F468" t="str">
        <v xml:space="preserve">0 | </v>
      </c>
      <c r="DQ468" cm="1">
        <f t="array" ref="DQ468:DU468">TRANSPOSE(_xlfn._xlws.SORT(_xlfn._xlws.FILTER(fertilizers[fertilizer_level],fertilizers[experiment_ID]=A468)))</f>
        <v>0</v>
      </c>
      <c r="DR468">
        <v>0</v>
      </c>
      <c r="DS468">
        <v>0</v>
      </c>
      <c r="DT468">
        <v>0</v>
      </c>
      <c r="DU468" t="str">
        <v/>
      </c>
    </row>
    <row r="469" spans="2:125" x14ac:dyDescent="0.25">
      <c r="B469" t="str" cm="1">
        <f t="array" ref="B469:F469">TRANSPOSE(_xlfn._xlws.SORT(_xlfn._xlws.FILTER(fertilizers[fertilizer_level]&amp;" | "&amp;fertilizers[fertilizer_level_name],fertilizers[experiment_ID]=A469)))</f>
        <v xml:space="preserve"> | </v>
      </c>
      <c r="C469" t="str">
        <v xml:space="preserve">0 | </v>
      </c>
      <c r="D469" t="str">
        <v xml:space="preserve">0 | </v>
      </c>
      <c r="E469" t="str">
        <v xml:space="preserve">0 | </v>
      </c>
      <c r="F469" t="str">
        <v xml:space="preserve">0 | </v>
      </c>
      <c r="DQ469" cm="1">
        <f t="array" ref="DQ469:DU469">TRANSPOSE(_xlfn._xlws.SORT(_xlfn._xlws.FILTER(fertilizers[fertilizer_level],fertilizers[experiment_ID]=A469)))</f>
        <v>0</v>
      </c>
      <c r="DR469">
        <v>0</v>
      </c>
      <c r="DS469">
        <v>0</v>
      </c>
      <c r="DT469">
        <v>0</v>
      </c>
      <c r="DU469" t="str">
        <v/>
      </c>
    </row>
    <row r="470" spans="2:125" x14ac:dyDescent="0.25">
      <c r="B470" t="str" cm="1">
        <f t="array" ref="B470:F470">TRANSPOSE(_xlfn._xlws.SORT(_xlfn._xlws.FILTER(fertilizers[fertilizer_level]&amp;" | "&amp;fertilizers[fertilizer_level_name],fertilizers[experiment_ID]=A470)))</f>
        <v xml:space="preserve"> | </v>
      </c>
      <c r="C470" t="str">
        <v xml:space="preserve">0 | </v>
      </c>
      <c r="D470" t="str">
        <v xml:space="preserve">0 | </v>
      </c>
      <c r="E470" t="str">
        <v xml:space="preserve">0 | </v>
      </c>
      <c r="F470" t="str">
        <v xml:space="preserve">0 | </v>
      </c>
      <c r="DQ470" cm="1">
        <f t="array" ref="DQ470:DU470">TRANSPOSE(_xlfn._xlws.SORT(_xlfn._xlws.FILTER(fertilizers[fertilizer_level],fertilizers[experiment_ID]=A470)))</f>
        <v>0</v>
      </c>
      <c r="DR470">
        <v>0</v>
      </c>
      <c r="DS470">
        <v>0</v>
      </c>
      <c r="DT470">
        <v>0</v>
      </c>
      <c r="DU470" t="str">
        <v/>
      </c>
    </row>
    <row r="471" spans="2:125" x14ac:dyDescent="0.25">
      <c r="B471" t="str" cm="1">
        <f t="array" ref="B471:F471">TRANSPOSE(_xlfn._xlws.SORT(_xlfn._xlws.FILTER(fertilizers[fertilizer_level]&amp;" | "&amp;fertilizers[fertilizer_level_name],fertilizers[experiment_ID]=A471)))</f>
        <v xml:space="preserve"> | </v>
      </c>
      <c r="C471" t="str">
        <v xml:space="preserve">0 | </v>
      </c>
      <c r="D471" t="str">
        <v xml:space="preserve">0 | </v>
      </c>
      <c r="E471" t="str">
        <v xml:space="preserve">0 | </v>
      </c>
      <c r="F471" t="str">
        <v xml:space="preserve">0 | </v>
      </c>
      <c r="DQ471" cm="1">
        <f t="array" ref="DQ471:DU471">TRANSPOSE(_xlfn._xlws.SORT(_xlfn._xlws.FILTER(fertilizers[fertilizer_level],fertilizers[experiment_ID]=A471)))</f>
        <v>0</v>
      </c>
      <c r="DR471">
        <v>0</v>
      </c>
      <c r="DS471">
        <v>0</v>
      </c>
      <c r="DT471">
        <v>0</v>
      </c>
      <c r="DU471" t="str">
        <v/>
      </c>
    </row>
    <row r="472" spans="2:125" x14ac:dyDescent="0.25">
      <c r="B472" t="str" cm="1">
        <f t="array" ref="B472:F472">TRANSPOSE(_xlfn._xlws.SORT(_xlfn._xlws.FILTER(fertilizers[fertilizer_level]&amp;" | "&amp;fertilizers[fertilizer_level_name],fertilizers[experiment_ID]=A472)))</f>
        <v xml:space="preserve"> | </v>
      </c>
      <c r="C472" t="str">
        <v xml:space="preserve">0 | </v>
      </c>
      <c r="D472" t="str">
        <v xml:space="preserve">0 | </v>
      </c>
      <c r="E472" t="str">
        <v xml:space="preserve">0 | </v>
      </c>
      <c r="F472" t="str">
        <v xml:space="preserve">0 | </v>
      </c>
      <c r="DQ472" cm="1">
        <f t="array" ref="DQ472:DU472">TRANSPOSE(_xlfn._xlws.SORT(_xlfn._xlws.FILTER(fertilizers[fertilizer_level],fertilizers[experiment_ID]=A472)))</f>
        <v>0</v>
      </c>
      <c r="DR472">
        <v>0</v>
      </c>
      <c r="DS472">
        <v>0</v>
      </c>
      <c r="DT472">
        <v>0</v>
      </c>
      <c r="DU472" t="str">
        <v/>
      </c>
    </row>
    <row r="473" spans="2:125" x14ac:dyDescent="0.25">
      <c r="B473" t="str" cm="1">
        <f t="array" ref="B473:F473">TRANSPOSE(_xlfn._xlws.SORT(_xlfn._xlws.FILTER(fertilizers[fertilizer_level]&amp;" | "&amp;fertilizers[fertilizer_level_name],fertilizers[experiment_ID]=A473)))</f>
        <v xml:space="preserve"> | </v>
      </c>
      <c r="C473" t="str">
        <v xml:space="preserve">0 | </v>
      </c>
      <c r="D473" t="str">
        <v xml:space="preserve">0 | </v>
      </c>
      <c r="E473" t="str">
        <v xml:space="preserve">0 | </v>
      </c>
      <c r="F473" t="str">
        <v xml:space="preserve">0 | </v>
      </c>
      <c r="DQ473" cm="1">
        <f t="array" ref="DQ473:DU473">TRANSPOSE(_xlfn._xlws.SORT(_xlfn._xlws.FILTER(fertilizers[fertilizer_level],fertilizers[experiment_ID]=A473)))</f>
        <v>0</v>
      </c>
      <c r="DR473">
        <v>0</v>
      </c>
      <c r="DS473">
        <v>0</v>
      </c>
      <c r="DT473">
        <v>0</v>
      </c>
      <c r="DU473" t="str">
        <v/>
      </c>
    </row>
    <row r="474" spans="2:125" x14ac:dyDescent="0.25">
      <c r="B474" t="str" cm="1">
        <f t="array" ref="B474:F474">TRANSPOSE(_xlfn._xlws.SORT(_xlfn._xlws.FILTER(fertilizers[fertilizer_level]&amp;" | "&amp;fertilizers[fertilizer_level_name],fertilizers[experiment_ID]=A474)))</f>
        <v xml:space="preserve"> | </v>
      </c>
      <c r="C474" t="str">
        <v xml:space="preserve">0 | </v>
      </c>
      <c r="D474" t="str">
        <v xml:space="preserve">0 | </v>
      </c>
      <c r="E474" t="str">
        <v xml:space="preserve">0 | </v>
      </c>
      <c r="F474" t="str">
        <v xml:space="preserve">0 | </v>
      </c>
      <c r="DQ474" cm="1">
        <f t="array" ref="DQ474:DU474">TRANSPOSE(_xlfn._xlws.SORT(_xlfn._xlws.FILTER(fertilizers[fertilizer_level],fertilizers[experiment_ID]=A474)))</f>
        <v>0</v>
      </c>
      <c r="DR474">
        <v>0</v>
      </c>
      <c r="DS474">
        <v>0</v>
      </c>
      <c r="DT474">
        <v>0</v>
      </c>
      <c r="DU474" t="str">
        <v/>
      </c>
    </row>
    <row r="475" spans="2:125" x14ac:dyDescent="0.25">
      <c r="B475" t="str" cm="1">
        <f t="array" ref="B475:F475">TRANSPOSE(_xlfn._xlws.SORT(_xlfn._xlws.FILTER(fertilizers[fertilizer_level]&amp;" | "&amp;fertilizers[fertilizer_level_name],fertilizers[experiment_ID]=A475)))</f>
        <v xml:space="preserve"> | </v>
      </c>
      <c r="C475" t="str">
        <v xml:space="preserve">0 | </v>
      </c>
      <c r="D475" t="str">
        <v xml:space="preserve">0 | </v>
      </c>
      <c r="E475" t="str">
        <v xml:space="preserve">0 | </v>
      </c>
      <c r="F475" t="str">
        <v xml:space="preserve">0 | </v>
      </c>
      <c r="DQ475" cm="1">
        <f t="array" ref="DQ475:DU475">TRANSPOSE(_xlfn._xlws.SORT(_xlfn._xlws.FILTER(fertilizers[fertilizer_level],fertilizers[experiment_ID]=A475)))</f>
        <v>0</v>
      </c>
      <c r="DR475">
        <v>0</v>
      </c>
      <c r="DS475">
        <v>0</v>
      </c>
      <c r="DT475">
        <v>0</v>
      </c>
      <c r="DU475" t="str">
        <v/>
      </c>
    </row>
    <row r="476" spans="2:125" x14ac:dyDescent="0.25">
      <c r="B476" t="str" cm="1">
        <f t="array" ref="B476:F476">TRANSPOSE(_xlfn._xlws.SORT(_xlfn._xlws.FILTER(fertilizers[fertilizer_level]&amp;" | "&amp;fertilizers[fertilizer_level_name],fertilizers[experiment_ID]=A476)))</f>
        <v xml:space="preserve"> | </v>
      </c>
      <c r="C476" t="str">
        <v xml:space="preserve">0 | </v>
      </c>
      <c r="D476" t="str">
        <v xml:space="preserve">0 | </v>
      </c>
      <c r="E476" t="str">
        <v xml:space="preserve">0 | </v>
      </c>
      <c r="F476" t="str">
        <v xml:space="preserve">0 | </v>
      </c>
      <c r="DQ476" cm="1">
        <f t="array" ref="DQ476:DU476">TRANSPOSE(_xlfn._xlws.SORT(_xlfn._xlws.FILTER(fertilizers[fertilizer_level],fertilizers[experiment_ID]=A476)))</f>
        <v>0</v>
      </c>
      <c r="DR476">
        <v>0</v>
      </c>
      <c r="DS476">
        <v>0</v>
      </c>
      <c r="DT476">
        <v>0</v>
      </c>
      <c r="DU476" t="str">
        <v/>
      </c>
    </row>
    <row r="477" spans="2:125" x14ac:dyDescent="0.25">
      <c r="B477" t="str" cm="1">
        <f t="array" ref="B477:F477">TRANSPOSE(_xlfn._xlws.SORT(_xlfn._xlws.FILTER(fertilizers[fertilizer_level]&amp;" | "&amp;fertilizers[fertilizer_level_name],fertilizers[experiment_ID]=A477)))</f>
        <v xml:space="preserve"> | </v>
      </c>
      <c r="C477" t="str">
        <v xml:space="preserve">0 | </v>
      </c>
      <c r="D477" t="str">
        <v xml:space="preserve">0 | </v>
      </c>
      <c r="E477" t="str">
        <v xml:space="preserve">0 | </v>
      </c>
      <c r="F477" t="str">
        <v xml:space="preserve">0 | </v>
      </c>
      <c r="DQ477" cm="1">
        <f t="array" ref="DQ477:DU477">TRANSPOSE(_xlfn._xlws.SORT(_xlfn._xlws.FILTER(fertilizers[fertilizer_level],fertilizers[experiment_ID]=A477)))</f>
        <v>0</v>
      </c>
      <c r="DR477">
        <v>0</v>
      </c>
      <c r="DS477">
        <v>0</v>
      </c>
      <c r="DT477">
        <v>0</v>
      </c>
      <c r="DU477" t="str">
        <v/>
      </c>
    </row>
    <row r="478" spans="2:125" x14ac:dyDescent="0.25">
      <c r="B478" t="str" cm="1">
        <f t="array" ref="B478:F478">TRANSPOSE(_xlfn._xlws.SORT(_xlfn._xlws.FILTER(fertilizers[fertilizer_level]&amp;" | "&amp;fertilizers[fertilizer_level_name],fertilizers[experiment_ID]=A478)))</f>
        <v xml:space="preserve"> | </v>
      </c>
      <c r="C478" t="str">
        <v xml:space="preserve">0 | </v>
      </c>
      <c r="D478" t="str">
        <v xml:space="preserve">0 | </v>
      </c>
      <c r="E478" t="str">
        <v xml:space="preserve">0 | </v>
      </c>
      <c r="F478" t="str">
        <v xml:space="preserve">0 | </v>
      </c>
      <c r="DQ478" cm="1">
        <f t="array" ref="DQ478:DU478">TRANSPOSE(_xlfn._xlws.SORT(_xlfn._xlws.FILTER(fertilizers[fertilizer_level],fertilizers[experiment_ID]=A478)))</f>
        <v>0</v>
      </c>
      <c r="DR478">
        <v>0</v>
      </c>
      <c r="DS478">
        <v>0</v>
      </c>
      <c r="DT478">
        <v>0</v>
      </c>
      <c r="DU478" t="str">
        <v/>
      </c>
    </row>
    <row r="479" spans="2:125" x14ac:dyDescent="0.25">
      <c r="B479" t="str" cm="1">
        <f t="array" ref="B479:F479">TRANSPOSE(_xlfn._xlws.SORT(_xlfn._xlws.FILTER(fertilizers[fertilizer_level]&amp;" | "&amp;fertilizers[fertilizer_level_name],fertilizers[experiment_ID]=A479)))</f>
        <v xml:space="preserve"> | </v>
      </c>
      <c r="C479" t="str">
        <v xml:space="preserve">0 | </v>
      </c>
      <c r="D479" t="str">
        <v xml:space="preserve">0 | </v>
      </c>
      <c r="E479" t="str">
        <v xml:space="preserve">0 | </v>
      </c>
      <c r="F479" t="str">
        <v xml:space="preserve">0 | </v>
      </c>
      <c r="DQ479" cm="1">
        <f t="array" ref="DQ479:DU479">TRANSPOSE(_xlfn._xlws.SORT(_xlfn._xlws.FILTER(fertilizers[fertilizer_level],fertilizers[experiment_ID]=A479)))</f>
        <v>0</v>
      </c>
      <c r="DR479">
        <v>0</v>
      </c>
      <c r="DS479">
        <v>0</v>
      </c>
      <c r="DT479">
        <v>0</v>
      </c>
      <c r="DU479" t="str">
        <v/>
      </c>
    </row>
    <row r="480" spans="2:125" x14ac:dyDescent="0.25">
      <c r="B480" t="str" cm="1">
        <f t="array" ref="B480:F480">TRANSPOSE(_xlfn._xlws.SORT(_xlfn._xlws.FILTER(fertilizers[fertilizer_level]&amp;" | "&amp;fertilizers[fertilizer_level_name],fertilizers[experiment_ID]=A480)))</f>
        <v xml:space="preserve"> | </v>
      </c>
      <c r="C480" t="str">
        <v xml:space="preserve">0 | </v>
      </c>
      <c r="D480" t="str">
        <v xml:space="preserve">0 | </v>
      </c>
      <c r="E480" t="str">
        <v xml:space="preserve">0 | </v>
      </c>
      <c r="F480" t="str">
        <v xml:space="preserve">0 | </v>
      </c>
      <c r="DQ480" cm="1">
        <f t="array" ref="DQ480:DU480">TRANSPOSE(_xlfn._xlws.SORT(_xlfn._xlws.FILTER(fertilizers[fertilizer_level],fertilizers[experiment_ID]=A480)))</f>
        <v>0</v>
      </c>
      <c r="DR480">
        <v>0</v>
      </c>
      <c r="DS480">
        <v>0</v>
      </c>
      <c r="DT480">
        <v>0</v>
      </c>
      <c r="DU480" t="str">
        <v/>
      </c>
    </row>
    <row r="481" spans="2:125" x14ac:dyDescent="0.25">
      <c r="B481" t="str" cm="1">
        <f t="array" ref="B481:F481">TRANSPOSE(_xlfn._xlws.SORT(_xlfn._xlws.FILTER(fertilizers[fertilizer_level]&amp;" | "&amp;fertilizers[fertilizer_level_name],fertilizers[experiment_ID]=A481)))</f>
        <v xml:space="preserve"> | </v>
      </c>
      <c r="C481" t="str">
        <v xml:space="preserve">0 | </v>
      </c>
      <c r="D481" t="str">
        <v xml:space="preserve">0 | </v>
      </c>
      <c r="E481" t="str">
        <v xml:space="preserve">0 | </v>
      </c>
      <c r="F481" t="str">
        <v xml:space="preserve">0 | </v>
      </c>
      <c r="DQ481" cm="1">
        <f t="array" ref="DQ481:DU481">TRANSPOSE(_xlfn._xlws.SORT(_xlfn._xlws.FILTER(fertilizers[fertilizer_level],fertilizers[experiment_ID]=A481)))</f>
        <v>0</v>
      </c>
      <c r="DR481">
        <v>0</v>
      </c>
      <c r="DS481">
        <v>0</v>
      </c>
      <c r="DT481">
        <v>0</v>
      </c>
      <c r="DU481" t="str">
        <v/>
      </c>
    </row>
    <row r="482" spans="2:125" x14ac:dyDescent="0.25">
      <c r="B482" t="str" cm="1">
        <f t="array" ref="B482:F482">TRANSPOSE(_xlfn._xlws.SORT(_xlfn._xlws.FILTER(fertilizers[fertilizer_level]&amp;" | "&amp;fertilizers[fertilizer_level_name],fertilizers[experiment_ID]=A482)))</f>
        <v xml:space="preserve"> | </v>
      </c>
      <c r="C482" t="str">
        <v xml:space="preserve">0 | </v>
      </c>
      <c r="D482" t="str">
        <v xml:space="preserve">0 | </v>
      </c>
      <c r="E482" t="str">
        <v xml:space="preserve">0 | </v>
      </c>
      <c r="F482" t="str">
        <v xml:space="preserve">0 | </v>
      </c>
      <c r="DQ482" cm="1">
        <f t="array" ref="DQ482:DU482">TRANSPOSE(_xlfn._xlws.SORT(_xlfn._xlws.FILTER(fertilizers[fertilizer_level],fertilizers[experiment_ID]=A482)))</f>
        <v>0</v>
      </c>
      <c r="DR482">
        <v>0</v>
      </c>
      <c r="DS482">
        <v>0</v>
      </c>
      <c r="DT482">
        <v>0</v>
      </c>
      <c r="DU482" t="str">
        <v/>
      </c>
    </row>
    <row r="483" spans="2:125" x14ac:dyDescent="0.25">
      <c r="B483" t="str" cm="1">
        <f t="array" ref="B483:F483">TRANSPOSE(_xlfn._xlws.SORT(_xlfn._xlws.FILTER(fertilizers[fertilizer_level]&amp;" | "&amp;fertilizers[fertilizer_level_name],fertilizers[experiment_ID]=A483)))</f>
        <v xml:space="preserve"> | </v>
      </c>
      <c r="C483" t="str">
        <v xml:space="preserve">0 | </v>
      </c>
      <c r="D483" t="str">
        <v xml:space="preserve">0 | </v>
      </c>
      <c r="E483" t="str">
        <v xml:space="preserve">0 | </v>
      </c>
      <c r="F483" t="str">
        <v xml:space="preserve">0 | </v>
      </c>
      <c r="DQ483" cm="1">
        <f t="array" ref="DQ483:DU483">TRANSPOSE(_xlfn._xlws.SORT(_xlfn._xlws.FILTER(fertilizers[fertilizer_level],fertilizers[experiment_ID]=A483)))</f>
        <v>0</v>
      </c>
      <c r="DR483">
        <v>0</v>
      </c>
      <c r="DS483">
        <v>0</v>
      </c>
      <c r="DT483">
        <v>0</v>
      </c>
      <c r="DU483" t="str">
        <v/>
      </c>
    </row>
    <row r="484" spans="2:125" x14ac:dyDescent="0.25">
      <c r="B484" t="str" cm="1">
        <f t="array" ref="B484:F484">TRANSPOSE(_xlfn._xlws.SORT(_xlfn._xlws.FILTER(fertilizers[fertilizer_level]&amp;" | "&amp;fertilizers[fertilizer_level_name],fertilizers[experiment_ID]=A484)))</f>
        <v xml:space="preserve"> | </v>
      </c>
      <c r="C484" t="str">
        <v xml:space="preserve">0 | </v>
      </c>
      <c r="D484" t="str">
        <v xml:space="preserve">0 | </v>
      </c>
      <c r="E484" t="str">
        <v xml:space="preserve">0 | </v>
      </c>
      <c r="F484" t="str">
        <v xml:space="preserve">0 | </v>
      </c>
      <c r="DQ484" cm="1">
        <f t="array" ref="DQ484:DU484">TRANSPOSE(_xlfn._xlws.SORT(_xlfn._xlws.FILTER(fertilizers[fertilizer_level],fertilizers[experiment_ID]=A484)))</f>
        <v>0</v>
      </c>
      <c r="DR484">
        <v>0</v>
      </c>
      <c r="DS484">
        <v>0</v>
      </c>
      <c r="DT484">
        <v>0</v>
      </c>
      <c r="DU484" t="str">
        <v/>
      </c>
    </row>
    <row r="485" spans="2:125" x14ac:dyDescent="0.25">
      <c r="B485" t="str" cm="1">
        <f t="array" ref="B485:F485">TRANSPOSE(_xlfn._xlws.SORT(_xlfn._xlws.FILTER(fertilizers[fertilizer_level]&amp;" | "&amp;fertilizers[fertilizer_level_name],fertilizers[experiment_ID]=A485)))</f>
        <v xml:space="preserve"> | </v>
      </c>
      <c r="C485" t="str">
        <v xml:space="preserve">0 | </v>
      </c>
      <c r="D485" t="str">
        <v xml:space="preserve">0 | </v>
      </c>
      <c r="E485" t="str">
        <v xml:space="preserve">0 | </v>
      </c>
      <c r="F485" t="str">
        <v xml:space="preserve">0 | </v>
      </c>
      <c r="DQ485" cm="1">
        <f t="array" ref="DQ485:DU485">TRANSPOSE(_xlfn._xlws.SORT(_xlfn._xlws.FILTER(fertilizers[fertilizer_level],fertilizers[experiment_ID]=A485)))</f>
        <v>0</v>
      </c>
      <c r="DR485">
        <v>0</v>
      </c>
      <c r="DS485">
        <v>0</v>
      </c>
      <c r="DT485">
        <v>0</v>
      </c>
      <c r="DU485" t="str">
        <v/>
      </c>
    </row>
    <row r="486" spans="2:125" x14ac:dyDescent="0.25">
      <c r="B486" t="str" cm="1">
        <f t="array" ref="B486:F486">TRANSPOSE(_xlfn._xlws.SORT(_xlfn._xlws.FILTER(fertilizers[fertilizer_level]&amp;" | "&amp;fertilizers[fertilizer_level_name],fertilizers[experiment_ID]=A486)))</f>
        <v xml:space="preserve"> | </v>
      </c>
      <c r="C486" t="str">
        <v xml:space="preserve">0 | </v>
      </c>
      <c r="D486" t="str">
        <v xml:space="preserve">0 | </v>
      </c>
      <c r="E486" t="str">
        <v xml:space="preserve">0 | </v>
      </c>
      <c r="F486" t="str">
        <v xml:space="preserve">0 | </v>
      </c>
      <c r="DQ486" cm="1">
        <f t="array" ref="DQ486:DU486">TRANSPOSE(_xlfn._xlws.SORT(_xlfn._xlws.FILTER(fertilizers[fertilizer_level],fertilizers[experiment_ID]=A486)))</f>
        <v>0</v>
      </c>
      <c r="DR486">
        <v>0</v>
      </c>
      <c r="DS486">
        <v>0</v>
      </c>
      <c r="DT486">
        <v>0</v>
      </c>
      <c r="DU486" t="str">
        <v/>
      </c>
    </row>
    <row r="487" spans="2:125" x14ac:dyDescent="0.25">
      <c r="B487" t="str" cm="1">
        <f t="array" ref="B487:F487">TRANSPOSE(_xlfn._xlws.SORT(_xlfn._xlws.FILTER(fertilizers[fertilizer_level]&amp;" | "&amp;fertilizers[fertilizer_level_name],fertilizers[experiment_ID]=A487)))</f>
        <v xml:space="preserve"> | </v>
      </c>
      <c r="C487" t="str">
        <v xml:space="preserve">0 | </v>
      </c>
      <c r="D487" t="str">
        <v xml:space="preserve">0 | </v>
      </c>
      <c r="E487" t="str">
        <v xml:space="preserve">0 | </v>
      </c>
      <c r="F487" t="str">
        <v xml:space="preserve">0 | </v>
      </c>
      <c r="DQ487" cm="1">
        <f t="array" ref="DQ487:DU487">TRANSPOSE(_xlfn._xlws.SORT(_xlfn._xlws.FILTER(fertilizers[fertilizer_level],fertilizers[experiment_ID]=A487)))</f>
        <v>0</v>
      </c>
      <c r="DR487">
        <v>0</v>
      </c>
      <c r="DS487">
        <v>0</v>
      </c>
      <c r="DT487">
        <v>0</v>
      </c>
      <c r="DU487" t="str">
        <v/>
      </c>
    </row>
    <row r="488" spans="2:125" x14ac:dyDescent="0.25">
      <c r="B488" t="str" cm="1">
        <f t="array" ref="B488:F488">TRANSPOSE(_xlfn._xlws.SORT(_xlfn._xlws.FILTER(fertilizers[fertilizer_level]&amp;" | "&amp;fertilizers[fertilizer_level_name],fertilizers[experiment_ID]=A488)))</f>
        <v xml:space="preserve"> | </v>
      </c>
      <c r="C488" t="str">
        <v xml:space="preserve">0 | </v>
      </c>
      <c r="D488" t="str">
        <v xml:space="preserve">0 | </v>
      </c>
      <c r="E488" t="str">
        <v xml:space="preserve">0 | </v>
      </c>
      <c r="F488" t="str">
        <v xml:space="preserve">0 | </v>
      </c>
      <c r="DQ488" cm="1">
        <f t="array" ref="DQ488:DU488">TRANSPOSE(_xlfn._xlws.SORT(_xlfn._xlws.FILTER(fertilizers[fertilizer_level],fertilizers[experiment_ID]=A488)))</f>
        <v>0</v>
      </c>
      <c r="DR488">
        <v>0</v>
      </c>
      <c r="DS488">
        <v>0</v>
      </c>
      <c r="DT488">
        <v>0</v>
      </c>
      <c r="DU488" t="str">
        <v/>
      </c>
    </row>
    <row r="489" spans="2:125" x14ac:dyDescent="0.25">
      <c r="B489" t="str" cm="1">
        <f t="array" ref="B489:F489">TRANSPOSE(_xlfn._xlws.SORT(_xlfn._xlws.FILTER(fertilizers[fertilizer_level]&amp;" | "&amp;fertilizers[fertilizer_level_name],fertilizers[experiment_ID]=A489)))</f>
        <v xml:space="preserve"> | </v>
      </c>
      <c r="C489" t="str">
        <v xml:space="preserve">0 | </v>
      </c>
      <c r="D489" t="str">
        <v xml:space="preserve">0 | </v>
      </c>
      <c r="E489" t="str">
        <v xml:space="preserve">0 | </v>
      </c>
      <c r="F489" t="str">
        <v xml:space="preserve">0 | </v>
      </c>
      <c r="DQ489" cm="1">
        <f t="array" ref="DQ489:DU489">TRANSPOSE(_xlfn._xlws.SORT(_xlfn._xlws.FILTER(fertilizers[fertilizer_level],fertilizers[experiment_ID]=A489)))</f>
        <v>0</v>
      </c>
      <c r="DR489">
        <v>0</v>
      </c>
      <c r="DS489">
        <v>0</v>
      </c>
      <c r="DT489">
        <v>0</v>
      </c>
      <c r="DU489" t="str">
        <v/>
      </c>
    </row>
    <row r="490" spans="2:125" x14ac:dyDescent="0.25">
      <c r="B490" t="str" cm="1">
        <f t="array" ref="B490:F490">TRANSPOSE(_xlfn._xlws.SORT(_xlfn._xlws.FILTER(fertilizers[fertilizer_level]&amp;" | "&amp;fertilizers[fertilizer_level_name],fertilizers[experiment_ID]=A490)))</f>
        <v xml:space="preserve"> | </v>
      </c>
      <c r="C490" t="str">
        <v xml:space="preserve">0 | </v>
      </c>
      <c r="D490" t="str">
        <v xml:space="preserve">0 | </v>
      </c>
      <c r="E490" t="str">
        <v xml:space="preserve">0 | </v>
      </c>
      <c r="F490" t="str">
        <v xml:space="preserve">0 | </v>
      </c>
      <c r="DQ490" cm="1">
        <f t="array" ref="DQ490:DU490">TRANSPOSE(_xlfn._xlws.SORT(_xlfn._xlws.FILTER(fertilizers[fertilizer_level],fertilizers[experiment_ID]=A490)))</f>
        <v>0</v>
      </c>
      <c r="DR490">
        <v>0</v>
      </c>
      <c r="DS490">
        <v>0</v>
      </c>
      <c r="DT490">
        <v>0</v>
      </c>
      <c r="DU490" t="str">
        <v/>
      </c>
    </row>
    <row r="491" spans="2:125" x14ac:dyDescent="0.25">
      <c r="B491" t="str" cm="1">
        <f t="array" ref="B491:F491">TRANSPOSE(_xlfn._xlws.SORT(_xlfn._xlws.FILTER(fertilizers[fertilizer_level]&amp;" | "&amp;fertilizers[fertilizer_level_name],fertilizers[experiment_ID]=A491)))</f>
        <v xml:space="preserve"> | </v>
      </c>
      <c r="C491" t="str">
        <v xml:space="preserve">0 | </v>
      </c>
      <c r="D491" t="str">
        <v xml:space="preserve">0 | </v>
      </c>
      <c r="E491" t="str">
        <v xml:space="preserve">0 | </v>
      </c>
      <c r="F491" t="str">
        <v xml:space="preserve">0 | </v>
      </c>
      <c r="DQ491" cm="1">
        <f t="array" ref="DQ491:DU491">TRANSPOSE(_xlfn._xlws.SORT(_xlfn._xlws.FILTER(fertilizers[fertilizer_level],fertilizers[experiment_ID]=A491)))</f>
        <v>0</v>
      </c>
      <c r="DR491">
        <v>0</v>
      </c>
      <c r="DS491">
        <v>0</v>
      </c>
      <c r="DT491">
        <v>0</v>
      </c>
      <c r="DU491" t="str">
        <v/>
      </c>
    </row>
    <row r="492" spans="2:125" x14ac:dyDescent="0.25">
      <c r="B492" t="str" cm="1">
        <f t="array" ref="B492:F492">TRANSPOSE(_xlfn._xlws.SORT(_xlfn._xlws.FILTER(fertilizers[fertilizer_level]&amp;" | "&amp;fertilizers[fertilizer_level_name],fertilizers[experiment_ID]=A492)))</f>
        <v xml:space="preserve"> | </v>
      </c>
      <c r="C492" t="str">
        <v xml:space="preserve">0 | </v>
      </c>
      <c r="D492" t="str">
        <v xml:space="preserve">0 | </v>
      </c>
      <c r="E492" t="str">
        <v xml:space="preserve">0 | </v>
      </c>
      <c r="F492" t="str">
        <v xml:space="preserve">0 | </v>
      </c>
      <c r="DQ492" cm="1">
        <f t="array" ref="DQ492:DU492">TRANSPOSE(_xlfn._xlws.SORT(_xlfn._xlws.FILTER(fertilizers[fertilizer_level],fertilizers[experiment_ID]=A492)))</f>
        <v>0</v>
      </c>
      <c r="DR492">
        <v>0</v>
      </c>
      <c r="DS492">
        <v>0</v>
      </c>
      <c r="DT492">
        <v>0</v>
      </c>
      <c r="DU492" t="str">
        <v/>
      </c>
    </row>
    <row r="493" spans="2:125" x14ac:dyDescent="0.25">
      <c r="B493" t="str" cm="1">
        <f t="array" ref="B493:F493">TRANSPOSE(_xlfn._xlws.SORT(_xlfn._xlws.FILTER(fertilizers[fertilizer_level]&amp;" | "&amp;fertilizers[fertilizer_level_name],fertilizers[experiment_ID]=A493)))</f>
        <v xml:space="preserve"> | </v>
      </c>
      <c r="C493" t="str">
        <v xml:space="preserve">0 | </v>
      </c>
      <c r="D493" t="str">
        <v xml:space="preserve">0 | </v>
      </c>
      <c r="E493" t="str">
        <v xml:space="preserve">0 | </v>
      </c>
      <c r="F493" t="str">
        <v xml:space="preserve">0 | </v>
      </c>
      <c r="DQ493" cm="1">
        <f t="array" ref="DQ493:DU493">TRANSPOSE(_xlfn._xlws.SORT(_xlfn._xlws.FILTER(fertilizers[fertilizer_level],fertilizers[experiment_ID]=A493)))</f>
        <v>0</v>
      </c>
      <c r="DR493">
        <v>0</v>
      </c>
      <c r="DS493">
        <v>0</v>
      </c>
      <c r="DT493">
        <v>0</v>
      </c>
      <c r="DU493" t="str">
        <v/>
      </c>
    </row>
    <row r="494" spans="2:125" x14ac:dyDescent="0.25">
      <c r="B494" t="str" cm="1">
        <f t="array" ref="B494:F494">TRANSPOSE(_xlfn._xlws.SORT(_xlfn._xlws.FILTER(fertilizers[fertilizer_level]&amp;" | "&amp;fertilizers[fertilizer_level_name],fertilizers[experiment_ID]=A494)))</f>
        <v xml:space="preserve"> | </v>
      </c>
      <c r="C494" t="str">
        <v xml:space="preserve">0 | </v>
      </c>
      <c r="D494" t="str">
        <v xml:space="preserve">0 | </v>
      </c>
      <c r="E494" t="str">
        <v xml:space="preserve">0 | </v>
      </c>
      <c r="F494" t="str">
        <v xml:space="preserve">0 | </v>
      </c>
      <c r="DQ494" cm="1">
        <f t="array" ref="DQ494:DU494">TRANSPOSE(_xlfn._xlws.SORT(_xlfn._xlws.FILTER(fertilizers[fertilizer_level],fertilizers[experiment_ID]=A494)))</f>
        <v>0</v>
      </c>
      <c r="DR494">
        <v>0</v>
      </c>
      <c r="DS494">
        <v>0</v>
      </c>
      <c r="DT494">
        <v>0</v>
      </c>
      <c r="DU494" t="str">
        <v/>
      </c>
    </row>
    <row r="495" spans="2:125" x14ac:dyDescent="0.25">
      <c r="B495" t="str" cm="1">
        <f t="array" ref="B495:F495">TRANSPOSE(_xlfn._xlws.SORT(_xlfn._xlws.FILTER(fertilizers[fertilizer_level]&amp;" | "&amp;fertilizers[fertilizer_level_name],fertilizers[experiment_ID]=A495)))</f>
        <v xml:space="preserve"> | </v>
      </c>
      <c r="C495" t="str">
        <v xml:space="preserve">0 | </v>
      </c>
      <c r="D495" t="str">
        <v xml:space="preserve">0 | </v>
      </c>
      <c r="E495" t="str">
        <v xml:space="preserve">0 | </v>
      </c>
      <c r="F495" t="str">
        <v xml:space="preserve">0 | </v>
      </c>
      <c r="DQ495" cm="1">
        <f t="array" ref="DQ495:DU495">TRANSPOSE(_xlfn._xlws.SORT(_xlfn._xlws.FILTER(fertilizers[fertilizer_level],fertilizers[experiment_ID]=A495)))</f>
        <v>0</v>
      </c>
      <c r="DR495">
        <v>0</v>
      </c>
      <c r="DS495">
        <v>0</v>
      </c>
      <c r="DT495">
        <v>0</v>
      </c>
      <c r="DU495" t="str">
        <v/>
      </c>
    </row>
    <row r="496" spans="2:125" x14ac:dyDescent="0.25">
      <c r="B496" t="str" cm="1">
        <f t="array" ref="B496:F496">TRANSPOSE(_xlfn._xlws.SORT(_xlfn._xlws.FILTER(fertilizers[fertilizer_level]&amp;" | "&amp;fertilizers[fertilizer_level_name],fertilizers[experiment_ID]=A496)))</f>
        <v xml:space="preserve"> | </v>
      </c>
      <c r="C496" t="str">
        <v xml:space="preserve">0 | </v>
      </c>
      <c r="D496" t="str">
        <v xml:space="preserve">0 | </v>
      </c>
      <c r="E496" t="str">
        <v xml:space="preserve">0 | </v>
      </c>
      <c r="F496" t="str">
        <v xml:space="preserve">0 | </v>
      </c>
      <c r="DQ496" cm="1">
        <f t="array" ref="DQ496:DU496">TRANSPOSE(_xlfn._xlws.SORT(_xlfn._xlws.FILTER(fertilizers[fertilizer_level],fertilizers[experiment_ID]=A496)))</f>
        <v>0</v>
      </c>
      <c r="DR496">
        <v>0</v>
      </c>
      <c r="DS496">
        <v>0</v>
      </c>
      <c r="DT496">
        <v>0</v>
      </c>
      <c r="DU496" t="str">
        <v/>
      </c>
    </row>
    <row r="497" spans="2:125" x14ac:dyDescent="0.25">
      <c r="B497" t="str" cm="1">
        <f t="array" ref="B497:F497">TRANSPOSE(_xlfn._xlws.SORT(_xlfn._xlws.FILTER(fertilizers[fertilizer_level]&amp;" | "&amp;fertilizers[fertilizer_level_name],fertilizers[experiment_ID]=A497)))</f>
        <v xml:space="preserve"> | </v>
      </c>
      <c r="C497" t="str">
        <v xml:space="preserve">0 | </v>
      </c>
      <c r="D497" t="str">
        <v xml:space="preserve">0 | </v>
      </c>
      <c r="E497" t="str">
        <v xml:space="preserve">0 | </v>
      </c>
      <c r="F497" t="str">
        <v xml:space="preserve">0 | </v>
      </c>
      <c r="DQ497" cm="1">
        <f t="array" ref="DQ497:DU497">TRANSPOSE(_xlfn._xlws.SORT(_xlfn._xlws.FILTER(fertilizers[fertilizer_level],fertilizers[experiment_ID]=A497)))</f>
        <v>0</v>
      </c>
      <c r="DR497">
        <v>0</v>
      </c>
      <c r="DS497">
        <v>0</v>
      </c>
      <c r="DT497">
        <v>0</v>
      </c>
      <c r="DU497" t="str">
        <v/>
      </c>
    </row>
    <row r="498" spans="2:125" x14ac:dyDescent="0.25">
      <c r="B498" t="str" cm="1">
        <f t="array" ref="B498:F498">TRANSPOSE(_xlfn._xlws.SORT(_xlfn._xlws.FILTER(fertilizers[fertilizer_level]&amp;" | "&amp;fertilizers[fertilizer_level_name],fertilizers[experiment_ID]=A498)))</f>
        <v xml:space="preserve"> | </v>
      </c>
      <c r="C498" t="str">
        <v xml:space="preserve">0 | </v>
      </c>
      <c r="D498" t="str">
        <v xml:space="preserve">0 | </v>
      </c>
      <c r="E498" t="str">
        <v xml:space="preserve">0 | </v>
      </c>
      <c r="F498" t="str">
        <v xml:space="preserve">0 | </v>
      </c>
      <c r="DQ498" cm="1">
        <f t="array" ref="DQ498:DU498">TRANSPOSE(_xlfn._xlws.SORT(_xlfn._xlws.FILTER(fertilizers[fertilizer_level],fertilizers[experiment_ID]=A498)))</f>
        <v>0</v>
      </c>
      <c r="DR498">
        <v>0</v>
      </c>
      <c r="DS498">
        <v>0</v>
      </c>
      <c r="DT498">
        <v>0</v>
      </c>
      <c r="DU498" t="str">
        <v/>
      </c>
    </row>
    <row r="499" spans="2:125" x14ac:dyDescent="0.25">
      <c r="B499" t="str" cm="1">
        <f t="array" ref="B499:F499">TRANSPOSE(_xlfn._xlws.SORT(_xlfn._xlws.FILTER(fertilizers[fertilizer_level]&amp;" | "&amp;fertilizers[fertilizer_level_name],fertilizers[experiment_ID]=A499)))</f>
        <v xml:space="preserve"> | </v>
      </c>
      <c r="C499" t="str">
        <v xml:space="preserve">0 | </v>
      </c>
      <c r="D499" t="str">
        <v xml:space="preserve">0 | </v>
      </c>
      <c r="E499" t="str">
        <v xml:space="preserve">0 | </v>
      </c>
      <c r="F499" t="str">
        <v xml:space="preserve">0 | </v>
      </c>
      <c r="DQ499" cm="1">
        <f t="array" ref="DQ499:DU499">TRANSPOSE(_xlfn._xlws.SORT(_xlfn._xlws.FILTER(fertilizers[fertilizer_level],fertilizers[experiment_ID]=A499)))</f>
        <v>0</v>
      </c>
      <c r="DR499">
        <v>0</v>
      </c>
      <c r="DS499">
        <v>0</v>
      </c>
      <c r="DT499">
        <v>0</v>
      </c>
      <c r="DU499" t="str">
        <v/>
      </c>
    </row>
    <row r="500" spans="2:125" s="107" customFormat="1" x14ac:dyDescent="0.25">
      <c r="B500" s="107" t="str" cm="1">
        <f t="array" ref="B500:F500">TRANSPOSE(_xlfn._xlws.SORT(_xlfn._xlws.FILTER(fertilizers[fertilizer_level]&amp;" | "&amp;fertilizers[fertilizer_level_name],fertilizers[experiment_ID]=A500)))</f>
        <v xml:space="preserve"> | </v>
      </c>
      <c r="C500" s="107" t="str">
        <v xml:space="preserve">0 | </v>
      </c>
      <c r="D500" s="107" t="str">
        <v xml:space="preserve">0 | </v>
      </c>
      <c r="E500" s="107" t="str">
        <v xml:space="preserve">0 | </v>
      </c>
      <c r="F500" s="107" t="str">
        <v xml:space="preserve">0 | </v>
      </c>
      <c r="DQ500" s="125" cm="1">
        <f t="array" ref="DQ500:DU500">TRANSPOSE(_xlfn._xlws.SORT(_xlfn._xlws.FILTER(fertilizers[fertilizer_level],fertilizers[experiment_ID]=A500)))</f>
        <v>0</v>
      </c>
      <c r="DR500" s="107">
        <v>0</v>
      </c>
      <c r="DS500" s="107">
        <v>0</v>
      </c>
      <c r="DT500" s="107">
        <v>0</v>
      </c>
      <c r="DU500" s="107" t="str">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EX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1" s="123" customFormat="1" x14ac:dyDescent="0.25">
      <c r="A1" s="122" t="s">
        <v>2046</v>
      </c>
      <c r="I1" s="124" t="s">
        <v>7435</v>
      </c>
    </row>
    <row r="2" spans="1:121" x14ac:dyDescent="0.25">
      <c r="A2" t="str" cm="1">
        <f t="array" ref="A2:A83">_xlfn._xlws.SORT(_xlfn.UNIQUE(_xlfn._xlws.FILTER(chemicals[experiment_ID], chemicals[experiment_ID] &lt;&gt; "")))</f>
        <v>Akinseye2016_2013</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25">
      <c r="A3" t="str">
        <v>Bustos-Korts2013_2009</v>
      </c>
      <c r="B3" t="str" cm="1">
        <f t="array" ref="B3">TRANSPOSE(_xlfn._xlws.SORT(_xlfn._xlws.FILTER(chemicals[chemical_applic_level]&amp;" | "&amp;chemicals[chemical_applic_name],chemicals[experiment_ID]=A3)))</f>
        <v xml:space="preserve">1 | </v>
      </c>
      <c r="DQ3" cm="1">
        <f t="array" ref="DQ3">TRANSPOSE(_xlfn._xlws.SORT(_xlfn._xlws.FILTER(chemicals[chemical_applic_level],chemicals[experiment_ID]=A3)))</f>
        <v>1</v>
      </c>
    </row>
    <row r="4" spans="1:121" x14ac:dyDescent="0.25">
      <c r="A4" t="str">
        <v>Bustos-Korts2013_2010</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25">
      <c r="A5" t="str">
        <v>Bustos-Korts2013_2011</v>
      </c>
      <c r="B5" t="str" cm="1">
        <f t="array" ref="B5">TRANSPOSE(_xlfn._xlws.SORT(_xlfn._xlws.FILTER(chemicals[chemical_applic_level]&amp;" | "&amp;chemicals[chemical_applic_name],chemicals[experiment_ID]=A5)))</f>
        <v xml:space="preserve">1 | </v>
      </c>
      <c r="DQ5" cm="1">
        <f t="array" ref="DQ5">TRANSPOSE(_xlfn._xlws.SORT(_xlfn._xlws.FILTER(chemicals[chemical_applic_level],chemicals[experiment_ID]=A5)))</f>
        <v>1</v>
      </c>
    </row>
    <row r="6" spans="1:121" x14ac:dyDescent="0.25">
      <c r="A6" t="str">
        <v>Darwinkel1978_1976</v>
      </c>
      <c r="B6" t="str" cm="1">
        <f t="array" ref="B6">TRANSPOSE(_xlfn._xlws.SORT(_xlfn._xlws.FILTER(chemicals[chemical_applic_level]&amp;" | "&amp;chemicals[chemical_applic_name],chemicals[experiment_ID]=A6)))</f>
        <v xml:space="preserve">1 | </v>
      </c>
      <c r="DQ6" cm="1">
        <f t="array" ref="DQ6">TRANSPOSE(_xlfn._xlws.SORT(_xlfn._xlws.FILTER(chemicals[chemical_applic_level],chemicals[experiment_ID]=A6)))</f>
        <v>1</v>
      </c>
    </row>
    <row r="7" spans="1:121" x14ac:dyDescent="0.25">
      <c r="A7" t="str">
        <v>Ewert2002_1988_tefrio</v>
      </c>
      <c r="B7" t="str" cm="1">
        <f t="array" ref="B7">TRANSPOSE(_xlfn._xlws.SORT(_xlfn._xlws.FILTER(chemicals[chemical_applic_level]&amp;" | "&amp;chemicals[chemical_applic_name],chemicals[experiment_ID]=A7)))</f>
        <v xml:space="preserve">1 | </v>
      </c>
      <c r="DQ7" cm="1">
        <f t="array" ref="DQ7">TRANSPOSE(_xlfn._xlws.SORT(_xlfn._xlws.FILTER(chemicals[chemical_applic_level],chemicals[experiment_ID]=A7)))</f>
        <v>1</v>
      </c>
    </row>
    <row r="8" spans="1:121" x14ac:dyDescent="0.25">
      <c r="A8" t="str">
        <v>Ewert2002_1989_tefrio</v>
      </c>
      <c r="B8" t="str" cm="1">
        <f t="array" ref="B8">TRANSPOSE(_xlfn._xlws.SORT(_xlfn._xlws.FILTER(chemicals[chemical_applic_level]&amp;" | "&amp;chemicals[chemical_applic_name],chemicals[experiment_ID]=A8)))</f>
        <v xml:space="preserve">1 | </v>
      </c>
      <c r="DQ8" cm="1">
        <f t="array" ref="DQ8">TRANSPOSE(_xlfn._xlws.SORT(_xlfn._xlws.FILTER(chemicals[chemical_applic_level],chemicals[experiment_ID]=A8)))</f>
        <v>1</v>
      </c>
    </row>
    <row r="9" spans="1:121" x14ac:dyDescent="0.25">
      <c r="A9" t="str">
        <v>Ewert2002_1990_tefrio</v>
      </c>
      <c r="B9" t="str" cm="1">
        <f t="array" ref="B9">TRANSPOSE(_xlfn._xlws.SORT(_xlfn._xlws.FILTER(chemicals[chemical_applic_level]&amp;" | "&amp;chemicals[chemical_applic_name],chemicals[experiment_ID]=A9)))</f>
        <v xml:space="preserve">1 | </v>
      </c>
      <c r="DQ9" cm="1">
        <f t="array" ref="DQ9">TRANSPOSE(_xlfn._xlws.SORT(_xlfn._xlws.FILTER(chemicals[chemical_applic_level],chemicals[experiment_ID]=A9)))</f>
        <v>1</v>
      </c>
    </row>
    <row r="10" spans="1:121" x14ac:dyDescent="0.25">
      <c r="A10" t="str">
        <v>Ewert2002_1991_tefrio</v>
      </c>
      <c r="B10" t="str" cm="1">
        <f t="array" ref="B10">TRANSPOSE(_xlfn._xlws.SORT(_xlfn._xlws.FILTER(chemicals[chemical_applic_level]&amp;" | "&amp;chemicals[chemical_applic_name],chemicals[experiment_ID]=A10)))</f>
        <v xml:space="preserve">1 | </v>
      </c>
      <c r="DQ10" cm="1">
        <f t="array" ref="DQ10">TRANSPOSE(_xlfn._xlws.SORT(_xlfn._xlws.FILTER(chemicals[chemical_applic_level],chemicals[experiment_ID]=A10)))</f>
        <v>1</v>
      </c>
    </row>
    <row r="11" spans="1:121" x14ac:dyDescent="0.25">
      <c r="A11" t="str">
        <v>Ewert2002_1992_tefrio</v>
      </c>
      <c r="B11" t="str" cm="1">
        <f t="array" ref="B11">TRANSPOSE(_xlfn._xlws.SORT(_xlfn._xlws.FILTER(chemicals[chemical_applic_level]&amp;" | "&amp;chemicals[chemical_applic_name],chemicals[experiment_ID]=A11)))</f>
        <v xml:space="preserve">1 | </v>
      </c>
      <c r="DQ11" cm="1">
        <f t="array" ref="DQ11">TRANSPOSE(_xlfn._xlws.SORT(_xlfn._xlws.FILTER(chemicals[chemical_applic_level],chemicals[experiment_ID]=A11)))</f>
        <v>1</v>
      </c>
    </row>
    <row r="12" spans="1:121" x14ac:dyDescent="0.25">
      <c r="A12" t="str">
        <v>Ewert2002_1993_tefrio</v>
      </c>
      <c r="B12" t="str" cm="1">
        <f t="array" ref="B12">TRANSPOSE(_xlfn._xlws.SORT(_xlfn._xlws.FILTER(chemicals[chemical_applic_level]&amp;" | "&amp;chemicals[chemical_applic_name],chemicals[experiment_ID]=A12)))</f>
        <v xml:space="preserve">1 | </v>
      </c>
      <c r="DQ12" cm="1">
        <f t="array" ref="DQ12">TRANSPOSE(_xlfn._xlws.SORT(_xlfn._xlws.FILTER(chemicals[chemical_applic_level],chemicals[experiment_ID]=A12)))</f>
        <v>1</v>
      </c>
    </row>
    <row r="13" spans="1:121" x14ac:dyDescent="0.25">
      <c r="A13" t="str">
        <v>Ewert2002_1994_tefrio</v>
      </c>
      <c r="B13" t="str" cm="1">
        <f t="array" ref="B13">TRANSPOSE(_xlfn._xlws.SORT(_xlfn._xlws.FILTER(chemicals[chemical_applic_level]&amp;" | "&amp;chemicals[chemical_applic_name],chemicals[experiment_ID]=A13)))</f>
        <v xml:space="preserve">1 | </v>
      </c>
      <c r="DQ13" cm="1">
        <f t="array" ref="DQ13">TRANSPOSE(_xlfn._xlws.SORT(_xlfn._xlws.FILTER(chemicals[chemical_applic_level],chemicals[experiment_ID]=A13)))</f>
        <v>1</v>
      </c>
    </row>
    <row r="14" spans="1:121" x14ac:dyDescent="0.25">
      <c r="A14" t="str">
        <v>Ewert2002_1995_tefrio</v>
      </c>
      <c r="B14" t="str" cm="1">
        <f t="array" ref="B14">TRANSPOSE(_xlfn._xlws.SORT(_xlfn._xlws.FILTER(chemicals[chemical_applic_level]&amp;" | "&amp;chemicals[chemical_applic_name],chemicals[experiment_ID]=A14)))</f>
        <v xml:space="preserve">1 | </v>
      </c>
      <c r="DQ14" cm="1">
        <f t="array" ref="DQ14">TRANSPOSE(_xlfn._xlws.SORT(_xlfn._xlws.FILTER(chemicals[chemical_applic_level],chemicals[experiment_ID]=A14)))</f>
        <v>1</v>
      </c>
    </row>
    <row r="15" spans="1:121" x14ac:dyDescent="0.25">
      <c r="A15" t="str">
        <v>Ewert2002_1996_tefrio</v>
      </c>
      <c r="B15" t="str" cm="1">
        <f t="array" ref="B15">TRANSPOSE(_xlfn._xlws.SORT(_xlfn._xlws.FILTER(chemicals[chemical_applic_level]&amp;" | "&amp;chemicals[chemical_applic_name],chemicals[experiment_ID]=A15)))</f>
        <v xml:space="preserve">1 | </v>
      </c>
      <c r="DQ15" cm="1">
        <f t="array" ref="DQ15">TRANSPOSE(_xlfn._xlws.SORT(_xlfn._xlws.FILTER(chemicals[chemical_applic_level],chemicals[experiment_ID]=A15)))</f>
        <v>1</v>
      </c>
    </row>
    <row r="16" spans="1:121" x14ac:dyDescent="0.25">
      <c r="A16" t="str">
        <v>Ewert2002_1997_tefrio</v>
      </c>
      <c r="B16" t="str" cm="1">
        <f t="array" ref="B16">TRANSPOSE(_xlfn._xlws.SORT(_xlfn._xlws.FILTER(chemicals[chemical_applic_level]&amp;" | "&amp;chemicals[chemical_applic_name],chemicals[experiment_ID]=A16)))</f>
        <v xml:space="preserve">1 | </v>
      </c>
      <c r="DQ16" cm="1">
        <f t="array" ref="DQ16">TRANSPOSE(_xlfn._xlws.SORT(_xlfn._xlws.FILTER(chemicals[chemical_applic_level],chemicals[experiment_ID]=A16)))</f>
        <v>1</v>
      </c>
    </row>
    <row r="17" spans="1:121" x14ac:dyDescent="0.25">
      <c r="A17" t="str">
        <v>Ewert2002_1998_Gissen</v>
      </c>
      <c r="B17" t="str" cm="1">
        <f t="array" ref="B17">TRANSPOSE(_xlfn._xlws.SORT(_xlfn._xlws.FILTER(chemicals[chemical_applic_level]&amp;" | "&amp;chemicals[chemical_applic_name],chemicals[experiment_ID]=A17)))</f>
        <v xml:space="preserve">1 | </v>
      </c>
      <c r="DQ17" cm="1">
        <f t="array" ref="DQ17">TRANSPOSE(_xlfn._xlws.SORT(_xlfn._xlws.FILTER(chemicals[chemical_applic_level],chemicals[experiment_ID]=A17)))</f>
        <v>1</v>
      </c>
    </row>
    <row r="18" spans="1:121" x14ac:dyDescent="0.25">
      <c r="A18" t="str">
        <v>Ewert2002_1998_tefrio</v>
      </c>
      <c r="B18" t="str" cm="1">
        <f t="array" ref="B18">TRANSPOSE(_xlfn._xlws.SORT(_xlfn._xlws.FILTER(chemicals[chemical_applic_level]&amp;" | "&amp;chemicals[chemical_applic_name],chemicals[experiment_ID]=A18)))</f>
        <v xml:space="preserve">1 | </v>
      </c>
      <c r="DQ18" cm="1">
        <f t="array" ref="DQ18">TRANSPOSE(_xlfn._xlws.SORT(_xlfn._xlws.FILTER(chemicals[chemical_applic_level],chemicals[experiment_ID]=A18)))</f>
        <v>1</v>
      </c>
    </row>
    <row r="19" spans="1:121" x14ac:dyDescent="0.25">
      <c r="A19" t="str">
        <v>Ewert2002_1999_Gissen</v>
      </c>
      <c r="B19" t="str" cm="1">
        <f t="array" ref="B19">TRANSPOSE(_xlfn._xlws.SORT(_xlfn._xlws.FILTER(chemicals[chemical_applic_level]&amp;" | "&amp;chemicals[chemical_applic_name],chemicals[experiment_ID]=A19)))</f>
        <v xml:space="preserve">1 | </v>
      </c>
      <c r="DQ19" cm="1">
        <f t="array" ref="DQ19">TRANSPOSE(_xlfn._xlws.SORT(_xlfn._xlws.FILTER(chemicals[chemical_applic_level],chemicals[experiment_ID]=A19)))</f>
        <v>1</v>
      </c>
    </row>
    <row r="20" spans="1:121" x14ac:dyDescent="0.25">
      <c r="A20" t="str">
        <v>Ewert2002_1999_tefrio</v>
      </c>
      <c r="B20" t="str" cm="1">
        <f t="array" ref="B20">TRANSPOSE(_xlfn._xlws.SORT(_xlfn._xlws.FILTER(chemicals[chemical_applic_level]&amp;" | "&amp;chemicals[chemical_applic_name],chemicals[experiment_ID]=A20)))</f>
        <v xml:space="preserve">1 | </v>
      </c>
      <c r="DQ20" cm="1">
        <f t="array" ref="DQ20">TRANSPOSE(_xlfn._xlws.SORT(_xlfn._xlws.FILTER(chemicals[chemical_applic_level],chemicals[experiment_ID]=A20)))</f>
        <v>1</v>
      </c>
    </row>
    <row r="21" spans="1:121" x14ac:dyDescent="0.25">
      <c r="A21" t="str">
        <v>Hunsaker1996_1993</v>
      </c>
      <c r="B21" t="str" cm="1">
        <f t="array" ref="B21">TRANSPOSE(_xlfn._xlws.SORT(_xlfn._xlws.FILTER(chemicals[chemical_applic_level]&amp;" | "&amp;chemicals[chemical_applic_name],chemicals[experiment_ID]=A21)))</f>
        <v xml:space="preserve">1 | </v>
      </c>
      <c r="DQ21" cm="1">
        <f t="array" ref="DQ21">TRANSPOSE(_xlfn._xlws.SORT(_xlfn._xlws.FILTER(chemicals[chemical_applic_level],chemicals[experiment_ID]=A21)))</f>
        <v>1</v>
      </c>
    </row>
    <row r="22" spans="1:121" x14ac:dyDescent="0.25">
      <c r="A22" t="str">
        <v>Hunsaker1996_1994</v>
      </c>
      <c r="B22" t="str" cm="1">
        <f t="array" ref="B22">TRANSPOSE(_xlfn._xlws.SORT(_xlfn._xlws.FILTER(chemicals[chemical_applic_level]&amp;" | "&amp;chemicals[chemical_applic_name],chemicals[experiment_ID]=A22)))</f>
        <v xml:space="preserve">1 | </v>
      </c>
      <c r="DQ22" cm="1">
        <f t="array" ref="DQ22">TRANSPOSE(_xlfn._xlws.SORT(_xlfn._xlws.FILTER(chemicals[chemical_applic_level],chemicals[experiment_ID]=A22)))</f>
        <v>1</v>
      </c>
    </row>
    <row r="23" spans="1:121" x14ac:dyDescent="0.25">
      <c r="A23" t="str">
        <v>Sinnathamby2017_1999_SiteRK_corn</v>
      </c>
      <c r="B23" t="str" cm="1">
        <f t="array" ref="B23">TRANSPOSE(_xlfn._xlws.SORT(_xlfn._xlws.FILTER(chemicals[chemical_applic_level]&amp;" | "&amp;chemicals[chemical_applic_name],chemicals[experiment_ID]=A23)))</f>
        <v xml:space="preserve">1 | </v>
      </c>
      <c r="DQ23" cm="1">
        <f t="array" ref="DQ23">TRANSPOSE(_xlfn._xlws.SORT(_xlfn._xlws.FILTER(chemicals[chemical_applic_level],chemicals[experiment_ID]=A23)))</f>
        <v>1</v>
      </c>
    </row>
    <row r="24" spans="1:121" x14ac:dyDescent="0.25">
      <c r="A24" t="str">
        <v>Sinnathamby2017_1999_SiteRK_grainsorghum</v>
      </c>
      <c r="B24" t="str" cm="1">
        <f t="array" ref="B24">TRANSPOSE(_xlfn._xlws.SORT(_xlfn._xlws.FILTER(chemicals[chemical_applic_level]&amp;" | "&amp;chemicals[chemical_applic_name],chemicals[experiment_ID]=A24)))</f>
        <v xml:space="preserve">1 | </v>
      </c>
      <c r="DQ24" cm="1">
        <f t="array" ref="DQ24">TRANSPOSE(_xlfn._xlws.SORT(_xlfn._xlws.FILTER(chemicals[chemical_applic_level],chemicals[experiment_ID]=A24)))</f>
        <v>1</v>
      </c>
    </row>
    <row r="25" spans="1:121" x14ac:dyDescent="0.25">
      <c r="A25" t="str">
        <v>Sinnathamby2017_2000_SiteRK_corn</v>
      </c>
      <c r="B25" t="str" cm="1">
        <f t="array" ref="B25">TRANSPOSE(_xlfn._xlws.SORT(_xlfn._xlws.FILTER(chemicals[chemical_applic_level]&amp;" | "&amp;chemicals[chemical_applic_name],chemicals[experiment_ID]=A25)))</f>
        <v xml:space="preserve">1 | </v>
      </c>
      <c r="DQ25" cm="1">
        <f t="array" ref="DQ25">TRANSPOSE(_xlfn._xlws.SORT(_xlfn._xlws.FILTER(chemicals[chemical_applic_level],chemicals[experiment_ID]=A25)))</f>
        <v>1</v>
      </c>
    </row>
    <row r="26" spans="1:121" x14ac:dyDescent="0.25">
      <c r="A26" t="str">
        <v>Sinnathamby2017_2000_SiteRK_grainsorghum</v>
      </c>
      <c r="B26" t="str" cm="1">
        <f t="array" ref="B26">TRANSPOSE(_xlfn._xlws.SORT(_xlfn._xlws.FILTER(chemicals[chemical_applic_level]&amp;" | "&amp;chemicals[chemical_applic_name],chemicals[experiment_ID]=A26)))</f>
        <v xml:space="preserve">1 | </v>
      </c>
      <c r="DQ26" cm="1">
        <f t="array" ref="DQ26">TRANSPOSE(_xlfn._xlws.SORT(_xlfn._xlws.FILTER(chemicals[chemical_applic_level],chemicals[experiment_ID]=A26)))</f>
        <v>1</v>
      </c>
    </row>
    <row r="27" spans="1:121" x14ac:dyDescent="0.25">
      <c r="A27" t="str">
        <v>Sinnathamby2017_2001_SiteRK_corn</v>
      </c>
      <c r="B27" t="str" cm="1">
        <f t="array" ref="B27">TRANSPOSE(_xlfn._xlws.SORT(_xlfn._xlws.FILTER(chemicals[chemical_applic_level]&amp;" | "&amp;chemicals[chemical_applic_name],chemicals[experiment_ID]=A27)))</f>
        <v xml:space="preserve">1 | </v>
      </c>
      <c r="DQ27" cm="1">
        <f t="array" ref="DQ27">TRANSPOSE(_xlfn._xlws.SORT(_xlfn._xlws.FILTER(chemicals[chemical_applic_level],chemicals[experiment_ID]=A27)))</f>
        <v>1</v>
      </c>
    </row>
    <row r="28" spans="1:121" x14ac:dyDescent="0.25">
      <c r="A28" t="str">
        <v>Sinnathamby2017_2001_SiteRK_grainsorghum</v>
      </c>
      <c r="B28" t="str" cm="1">
        <f t="array" ref="B28">TRANSPOSE(_xlfn._xlws.SORT(_xlfn._xlws.FILTER(chemicals[chemical_applic_level]&amp;" | "&amp;chemicals[chemical_applic_name],chemicals[experiment_ID]=A28)))</f>
        <v xml:space="preserve">1 | </v>
      </c>
      <c r="DQ28" cm="1">
        <f t="array" ref="DQ28">TRANSPOSE(_xlfn._xlws.SORT(_xlfn._xlws.FILTER(chemicals[chemical_applic_level],chemicals[experiment_ID]=A28)))</f>
        <v>1</v>
      </c>
    </row>
    <row r="29" spans="1:121" x14ac:dyDescent="0.25">
      <c r="A29" t="str">
        <v>Sinnathamby2017_2002_SiteRK_corn</v>
      </c>
      <c r="B29" t="str" cm="1">
        <f t="array" ref="B29">TRANSPOSE(_xlfn._xlws.SORT(_xlfn._xlws.FILTER(chemicals[chemical_applic_level]&amp;" | "&amp;chemicals[chemical_applic_name],chemicals[experiment_ID]=A29)))</f>
        <v xml:space="preserve">1 | </v>
      </c>
      <c r="DQ29" cm="1">
        <f t="array" ref="DQ29">TRANSPOSE(_xlfn._xlws.SORT(_xlfn._xlws.FILTER(chemicals[chemical_applic_level],chemicals[experiment_ID]=A29)))</f>
        <v>1</v>
      </c>
    </row>
    <row r="30" spans="1:121" x14ac:dyDescent="0.25">
      <c r="A30" t="str">
        <v>Sinnathamby2017_2002_SiteRK_grainsorghum</v>
      </c>
      <c r="B30" t="str" cm="1">
        <f t="array" ref="B30">TRANSPOSE(_xlfn._xlws.SORT(_xlfn._xlws.FILTER(chemicals[chemical_applic_level]&amp;" | "&amp;chemicals[chemical_applic_name],chemicals[experiment_ID]=A30)))</f>
        <v xml:space="preserve">1 | </v>
      </c>
      <c r="DQ30" cm="1">
        <f t="array" ref="DQ30">TRANSPOSE(_xlfn._xlws.SORT(_xlfn._xlws.FILTER(chemicals[chemical_applic_level],chemicals[experiment_ID]=A30)))</f>
        <v>1</v>
      </c>
    </row>
    <row r="31" spans="1:121" x14ac:dyDescent="0.25">
      <c r="A31" t="str">
        <v>Sinnathamby2017_2003_SiteRK_corn</v>
      </c>
      <c r="B31" t="str" cm="1">
        <f t="array" ref="B31">TRANSPOSE(_xlfn._xlws.SORT(_xlfn._xlws.FILTER(chemicals[chemical_applic_level]&amp;" | "&amp;chemicals[chemical_applic_name],chemicals[experiment_ID]=A31)))</f>
        <v xml:space="preserve">1 | </v>
      </c>
      <c r="DQ31" cm="1">
        <f t="array" ref="DQ31">TRANSPOSE(_xlfn._xlws.SORT(_xlfn._xlws.FILTER(chemicals[chemical_applic_level],chemicals[experiment_ID]=A31)))</f>
        <v>1</v>
      </c>
    </row>
    <row r="32" spans="1:121" x14ac:dyDescent="0.25">
      <c r="A32" t="str">
        <v>Sinnathamby2017_2003_SiteRK_grainsorghum</v>
      </c>
      <c r="B32" t="str" cm="1">
        <f t="array" ref="B32">TRANSPOSE(_xlfn._xlws.SORT(_xlfn._xlws.FILTER(chemicals[chemical_applic_level]&amp;" | "&amp;chemicals[chemical_applic_name],chemicals[experiment_ID]=A32)))</f>
        <v xml:space="preserve">1 | </v>
      </c>
      <c r="DQ32" cm="1">
        <f t="array" ref="DQ32">TRANSPOSE(_xlfn._xlws.SORT(_xlfn._xlws.FILTER(chemicals[chemical_applic_level],chemicals[experiment_ID]=A32)))</f>
        <v>1</v>
      </c>
    </row>
    <row r="33" spans="1:121" x14ac:dyDescent="0.25">
      <c r="A33" t="str">
        <v>Sinnathamby2017_2004_SiteRK_corn</v>
      </c>
      <c r="B33" t="str" cm="1">
        <f t="array" ref="B33">TRANSPOSE(_xlfn._xlws.SORT(_xlfn._xlws.FILTER(chemicals[chemical_applic_level]&amp;" | "&amp;chemicals[chemical_applic_name],chemicals[experiment_ID]=A33)))</f>
        <v xml:space="preserve">1 | </v>
      </c>
      <c r="DQ33" cm="1">
        <f t="array" ref="DQ33">TRANSPOSE(_xlfn._xlws.SORT(_xlfn._xlws.FILTER(chemicals[chemical_applic_level],chemicals[experiment_ID]=A33)))</f>
        <v>1</v>
      </c>
    </row>
    <row r="34" spans="1:121" x14ac:dyDescent="0.25">
      <c r="A34" t="str">
        <v>Sinnathamby2017_2004_SiteRK_grainsorghum</v>
      </c>
      <c r="B34" t="str" cm="1">
        <f t="array" ref="B34">TRANSPOSE(_xlfn._xlws.SORT(_xlfn._xlws.FILTER(chemicals[chemical_applic_level]&amp;" | "&amp;chemicals[chemical_applic_name],chemicals[experiment_ID]=A34)))</f>
        <v xml:space="preserve">1 | </v>
      </c>
      <c r="DQ34" cm="1">
        <f t="array" ref="DQ34">TRANSPOSE(_xlfn._xlws.SORT(_xlfn._xlws.FILTER(chemicals[chemical_applic_level],chemicals[experiment_ID]=A34)))</f>
        <v>1</v>
      </c>
    </row>
    <row r="35" spans="1:121" x14ac:dyDescent="0.25">
      <c r="A35" t="str">
        <v>Sinnathamby2017_2005_SiteRK_corn</v>
      </c>
      <c r="B35" t="str" cm="1">
        <f t="array" ref="B35">TRANSPOSE(_xlfn._xlws.SORT(_xlfn._xlws.FILTER(chemicals[chemical_applic_level]&amp;" | "&amp;chemicals[chemical_applic_name],chemicals[experiment_ID]=A35)))</f>
        <v xml:space="preserve">1 | </v>
      </c>
      <c r="DQ35" cm="1">
        <f t="array" ref="DQ35">TRANSPOSE(_xlfn._xlws.SORT(_xlfn._xlws.FILTER(chemicals[chemical_applic_level],chemicals[experiment_ID]=A35)))</f>
        <v>1</v>
      </c>
    </row>
    <row r="36" spans="1:121" x14ac:dyDescent="0.25">
      <c r="A36" t="str">
        <v>Sinnathamby2017_2005_SiteRK_grainsorghum</v>
      </c>
      <c r="B36" t="str" cm="1">
        <f t="array" ref="B36">TRANSPOSE(_xlfn._xlws.SORT(_xlfn._xlws.FILTER(chemicals[chemical_applic_level]&amp;" | "&amp;chemicals[chemical_applic_name],chemicals[experiment_ID]=A36)))</f>
        <v xml:space="preserve">1 | </v>
      </c>
      <c r="DQ36" cm="1">
        <f t="array" ref="DQ36">TRANSPOSE(_xlfn._xlws.SORT(_xlfn._xlws.FILTER(chemicals[chemical_applic_level],chemicals[experiment_ID]=A36)))</f>
        <v>1</v>
      </c>
    </row>
    <row r="37" spans="1:121" x14ac:dyDescent="0.25">
      <c r="A37" t="str">
        <v>Sinnathamby2017_2006_SiteRK_corn</v>
      </c>
      <c r="B37" t="str" cm="1">
        <f t="array" ref="B37">TRANSPOSE(_xlfn._xlws.SORT(_xlfn._xlws.FILTER(chemicals[chemical_applic_level]&amp;" | "&amp;chemicals[chemical_applic_name],chemicals[experiment_ID]=A37)))</f>
        <v xml:space="preserve">1 | </v>
      </c>
      <c r="DQ37" cm="1">
        <f t="array" ref="DQ37">TRANSPOSE(_xlfn._xlws.SORT(_xlfn._xlws.FILTER(chemicals[chemical_applic_level],chemicals[experiment_ID]=A37)))</f>
        <v>1</v>
      </c>
    </row>
    <row r="38" spans="1:121" x14ac:dyDescent="0.25">
      <c r="A38" t="str">
        <v>Sinnathamby2017_2006_SiteRK_grainsorghum</v>
      </c>
      <c r="B38" t="str" cm="1">
        <f t="array" ref="B38">TRANSPOSE(_xlfn._xlws.SORT(_xlfn._xlws.FILTER(chemicals[chemical_applic_level]&amp;" | "&amp;chemicals[chemical_applic_name],chemicals[experiment_ID]=A38)))</f>
        <v xml:space="preserve">1 | </v>
      </c>
      <c r="DQ38" cm="1">
        <f t="array" ref="DQ38">TRANSPOSE(_xlfn._xlws.SORT(_xlfn._xlws.FILTER(chemicals[chemical_applic_level],chemicals[experiment_ID]=A38)))</f>
        <v>1</v>
      </c>
    </row>
    <row r="39" spans="1:121" x14ac:dyDescent="0.25">
      <c r="A39" t="str">
        <v>Sinnathamby2017_2007_SiteRK_corn</v>
      </c>
      <c r="B39" t="str" cm="1">
        <f t="array" ref="B39">TRANSPOSE(_xlfn._xlws.SORT(_xlfn._xlws.FILTER(chemicals[chemical_applic_level]&amp;" | "&amp;chemicals[chemical_applic_name],chemicals[experiment_ID]=A39)))</f>
        <v xml:space="preserve">1 | </v>
      </c>
      <c r="DQ39" cm="1">
        <f t="array" ref="DQ39">TRANSPOSE(_xlfn._xlws.SORT(_xlfn._xlws.FILTER(chemicals[chemical_applic_level],chemicals[experiment_ID]=A39)))</f>
        <v>1</v>
      </c>
    </row>
    <row r="40" spans="1:121" x14ac:dyDescent="0.25">
      <c r="A40" t="str">
        <v>Sinnathamby2017_2007_SiteRK_grainsorghum</v>
      </c>
      <c r="B40" t="str" cm="1">
        <f t="array" ref="B40">TRANSPOSE(_xlfn._xlws.SORT(_xlfn._xlws.FILTER(chemicals[chemical_applic_level]&amp;" | "&amp;chemicals[chemical_applic_name],chemicals[experiment_ID]=A40)))</f>
        <v xml:space="preserve">1 | </v>
      </c>
      <c r="DQ40" cm="1">
        <f t="array" ref="DQ40">TRANSPOSE(_xlfn._xlws.SORT(_xlfn._xlws.FILTER(chemicals[chemical_applic_level],chemicals[experiment_ID]=A40)))</f>
        <v>1</v>
      </c>
    </row>
    <row r="41" spans="1:121" x14ac:dyDescent="0.25">
      <c r="A41" t="str">
        <v>Sinnathamby2017_2007_SiteRK_sweetsorghum</v>
      </c>
      <c r="B41" t="str" cm="1">
        <f t="array" ref="B41">TRANSPOSE(_xlfn._xlws.SORT(_xlfn._xlws.FILTER(chemicals[chemical_applic_level]&amp;" | "&amp;chemicals[chemical_applic_name],chemicals[experiment_ID]=A41)))</f>
        <v xml:space="preserve">1 | </v>
      </c>
      <c r="DQ41" cm="1">
        <f t="array" ref="DQ41">TRANSPOSE(_xlfn._xlws.SORT(_xlfn._xlws.FILTER(chemicals[chemical_applic_level],chemicals[experiment_ID]=A41)))</f>
        <v>1</v>
      </c>
    </row>
    <row r="42" spans="1:121" x14ac:dyDescent="0.25">
      <c r="A42" t="str">
        <v>Sinnathamby2017_2008_SiteRK_corn</v>
      </c>
      <c r="B42" t="str" cm="1">
        <f t="array" ref="B42">TRANSPOSE(_xlfn._xlws.SORT(_xlfn._xlws.FILTER(chemicals[chemical_applic_level]&amp;" | "&amp;chemicals[chemical_applic_name],chemicals[experiment_ID]=A42)))</f>
        <v xml:space="preserve">1 | </v>
      </c>
      <c r="DQ42" cm="1">
        <f t="array" ref="DQ42">TRANSPOSE(_xlfn._xlws.SORT(_xlfn._xlws.FILTER(chemicals[chemical_applic_level],chemicals[experiment_ID]=A42)))</f>
        <v>1</v>
      </c>
    </row>
    <row r="43" spans="1:121" x14ac:dyDescent="0.25">
      <c r="A43" t="str">
        <v>Sinnathamby2017_2008_SiteRK_grainsorghum</v>
      </c>
      <c r="B43" t="str" cm="1">
        <f t="array" ref="B43">TRANSPOSE(_xlfn._xlws.SORT(_xlfn._xlws.FILTER(chemicals[chemical_applic_level]&amp;" | "&amp;chemicals[chemical_applic_name],chemicals[experiment_ID]=A43)))</f>
        <v xml:space="preserve">1 | </v>
      </c>
      <c r="DQ43" cm="1">
        <f t="array" ref="DQ43">TRANSPOSE(_xlfn._xlws.SORT(_xlfn._xlws.FILTER(chemicals[chemical_applic_level],chemicals[experiment_ID]=A43)))</f>
        <v>1</v>
      </c>
    </row>
    <row r="44" spans="1:121" x14ac:dyDescent="0.25">
      <c r="A44" t="str">
        <v>Sinnathamby2017_2008_SiteRK_sweetsorghum</v>
      </c>
      <c r="B44" t="str" cm="1">
        <f t="array" ref="B44">TRANSPOSE(_xlfn._xlws.SORT(_xlfn._xlws.FILTER(chemicals[chemical_applic_level]&amp;" | "&amp;chemicals[chemical_applic_name],chemicals[experiment_ID]=A44)))</f>
        <v xml:space="preserve">1 | </v>
      </c>
      <c r="DQ44" cm="1">
        <f t="array" ref="DQ44">TRANSPOSE(_xlfn._xlws.SORT(_xlfn._xlws.FILTER(chemicals[chemical_applic_level],chemicals[experiment_ID]=A44)))</f>
        <v>1</v>
      </c>
    </row>
    <row r="45" spans="1:121" x14ac:dyDescent="0.25">
      <c r="A45" t="str">
        <v>Sinnathamby2017_2009_SiteRK_sweetsorghum</v>
      </c>
      <c r="B45" t="str" cm="1">
        <f t="array" ref="B45">TRANSPOSE(_xlfn._xlws.SORT(_xlfn._xlws.FILTER(chemicals[chemical_applic_level]&amp;" | "&amp;chemicals[chemical_applic_name],chemicals[experiment_ID]=A45)))</f>
        <v xml:space="preserve">1 | </v>
      </c>
      <c r="DQ45" cm="1">
        <f t="array" ref="DQ45">TRANSPOSE(_xlfn._xlws.SORT(_xlfn._xlws.FILTER(chemicals[chemical_applic_level],chemicals[experiment_ID]=A45)))</f>
        <v>1</v>
      </c>
    </row>
    <row r="46" spans="1:121" x14ac:dyDescent="0.25">
      <c r="A46" t="str">
        <v>Sinnathamby2017_2010_SiteRK_sweetsorghum</v>
      </c>
      <c r="B46" t="str" cm="1">
        <f t="array" ref="B46">TRANSPOSE(_xlfn._xlws.SORT(_xlfn._xlws.FILTER(chemicals[chemical_applic_level]&amp;" | "&amp;chemicals[chemical_applic_name],chemicals[experiment_ID]=A46)))</f>
        <v xml:space="preserve">1 | </v>
      </c>
      <c r="DQ46" cm="1">
        <f t="array" ref="DQ46">TRANSPOSE(_xlfn._xlws.SORT(_xlfn._xlws.FILTER(chemicals[chemical_applic_level],chemicals[experiment_ID]=A46)))</f>
        <v>1</v>
      </c>
    </row>
    <row r="47" spans="1:121" x14ac:dyDescent="0.25">
      <c r="A47" t="str">
        <v>Spiertz1978_1976</v>
      </c>
      <c r="B47" t="str" cm="1">
        <f t="array" ref="B47">TRANSPOSE(_xlfn._xlws.SORT(_xlfn._xlws.FILTER(chemicals[chemical_applic_level]&amp;" | "&amp;chemicals[chemical_applic_name],chemicals[experiment_ID]=A47)))</f>
        <v xml:space="preserve">1 | </v>
      </c>
      <c r="DQ47" cm="1">
        <f t="array" ref="DQ47">TRANSPOSE(_xlfn._xlws.SORT(_xlfn._xlws.FILTER(chemicals[chemical_applic_level],chemicals[experiment_ID]=A47)))</f>
        <v>1</v>
      </c>
    </row>
    <row r="48" spans="1:121" x14ac:dyDescent="0.25">
      <c r="A48" t="str">
        <v>Ventrella2016_1977</v>
      </c>
      <c r="B48" t="str" cm="1">
        <f t="array" ref="B48">TRANSPOSE(_xlfn._xlws.SORT(_xlfn._xlws.FILTER(chemicals[chemical_applic_level]&amp;" | "&amp;chemicals[chemical_applic_name],chemicals[experiment_ID]=A48)))</f>
        <v xml:space="preserve">1 | </v>
      </c>
      <c r="DQ48" cm="1">
        <f t="array" ref="DQ48">TRANSPOSE(_xlfn._xlws.SORT(_xlfn._xlws.FILTER(chemicals[chemical_applic_level],chemicals[experiment_ID]=A48)))</f>
        <v>1</v>
      </c>
    </row>
    <row r="49" spans="1:121" x14ac:dyDescent="0.25">
      <c r="A49" t="str">
        <v>Ventrella2016_1978</v>
      </c>
      <c r="B49" t="str" cm="1">
        <f t="array" ref="B49">TRANSPOSE(_xlfn._xlws.SORT(_xlfn._xlws.FILTER(chemicals[chemical_applic_level]&amp;" | "&amp;chemicals[chemical_applic_name],chemicals[experiment_ID]=A49)))</f>
        <v xml:space="preserve">1 | </v>
      </c>
      <c r="DQ49" cm="1">
        <f t="array" ref="DQ49">TRANSPOSE(_xlfn._xlws.SORT(_xlfn._xlws.FILTER(chemicals[chemical_applic_level],chemicals[experiment_ID]=A49)))</f>
        <v>1</v>
      </c>
    </row>
    <row r="50" spans="1:121" x14ac:dyDescent="0.25">
      <c r="A50" t="str">
        <v>Ventrella2016_1979</v>
      </c>
      <c r="B50" t="str" cm="1">
        <f t="array" ref="B50">TRANSPOSE(_xlfn._xlws.SORT(_xlfn._xlws.FILTER(chemicals[chemical_applic_level]&amp;" | "&amp;chemicals[chemical_applic_name],chemicals[experiment_ID]=A50)))</f>
        <v xml:space="preserve">1 | </v>
      </c>
      <c r="DQ50" cm="1">
        <f t="array" ref="DQ50">TRANSPOSE(_xlfn._xlws.SORT(_xlfn._xlws.FILTER(chemicals[chemical_applic_level],chemicals[experiment_ID]=A50)))</f>
        <v>1</v>
      </c>
    </row>
    <row r="51" spans="1:121" x14ac:dyDescent="0.25">
      <c r="A51" t="str">
        <v>Ventrella2016_1980</v>
      </c>
      <c r="B51" t="str" cm="1">
        <f t="array" ref="B51">TRANSPOSE(_xlfn._xlws.SORT(_xlfn._xlws.FILTER(chemicals[chemical_applic_level]&amp;" | "&amp;chemicals[chemical_applic_name],chemicals[experiment_ID]=A51)))</f>
        <v xml:space="preserve">1 | </v>
      </c>
      <c r="DQ51" cm="1">
        <f t="array" ref="DQ51">TRANSPOSE(_xlfn._xlws.SORT(_xlfn._xlws.FILTER(chemicals[chemical_applic_level],chemicals[experiment_ID]=A51)))</f>
        <v>1</v>
      </c>
    </row>
    <row r="52" spans="1:121" x14ac:dyDescent="0.25">
      <c r="A52" t="str">
        <v>Ventrella2016_1981</v>
      </c>
      <c r="B52" t="str" cm="1">
        <f t="array" ref="B52">TRANSPOSE(_xlfn._xlws.SORT(_xlfn._xlws.FILTER(chemicals[chemical_applic_level]&amp;" | "&amp;chemicals[chemical_applic_name],chemicals[experiment_ID]=A52)))</f>
        <v xml:space="preserve">1 | </v>
      </c>
      <c r="DQ52" cm="1">
        <f t="array" ref="DQ52">TRANSPOSE(_xlfn._xlws.SORT(_xlfn._xlws.FILTER(chemicals[chemical_applic_level],chemicals[experiment_ID]=A52)))</f>
        <v>1</v>
      </c>
    </row>
    <row r="53" spans="1:121" x14ac:dyDescent="0.25">
      <c r="A53" t="str">
        <v>Ventrella2016_1982</v>
      </c>
      <c r="B53" t="str" cm="1">
        <f t="array" ref="B53">TRANSPOSE(_xlfn._xlws.SORT(_xlfn._xlws.FILTER(chemicals[chemical_applic_level]&amp;" | "&amp;chemicals[chemical_applic_name],chemicals[experiment_ID]=A53)))</f>
        <v xml:space="preserve">1 | </v>
      </c>
      <c r="DQ53" cm="1">
        <f t="array" ref="DQ53">TRANSPOSE(_xlfn._xlws.SORT(_xlfn._xlws.FILTER(chemicals[chemical_applic_level],chemicals[experiment_ID]=A53)))</f>
        <v>1</v>
      </c>
    </row>
    <row r="54" spans="1:121" x14ac:dyDescent="0.25">
      <c r="A54" t="str">
        <v>Ventrella2016_1983</v>
      </c>
      <c r="B54" t="str" cm="1">
        <f t="array" ref="B54">TRANSPOSE(_xlfn._xlws.SORT(_xlfn._xlws.FILTER(chemicals[chemical_applic_level]&amp;" | "&amp;chemicals[chemical_applic_name],chemicals[experiment_ID]=A54)))</f>
        <v xml:space="preserve">1 | </v>
      </c>
      <c r="DQ54" cm="1">
        <f t="array" ref="DQ54">TRANSPOSE(_xlfn._xlws.SORT(_xlfn._xlws.FILTER(chemicals[chemical_applic_level],chemicals[experiment_ID]=A54)))</f>
        <v>1</v>
      </c>
    </row>
    <row r="55" spans="1:121" x14ac:dyDescent="0.25">
      <c r="A55" t="str">
        <v>Ventrella2016_1984</v>
      </c>
      <c r="B55" t="str" cm="1">
        <f t="array" ref="B55">TRANSPOSE(_xlfn._xlws.SORT(_xlfn._xlws.FILTER(chemicals[chemical_applic_level]&amp;" | "&amp;chemicals[chemical_applic_name],chemicals[experiment_ID]=A55)))</f>
        <v xml:space="preserve">1 | </v>
      </c>
      <c r="DQ55" cm="1">
        <f t="array" ref="DQ55">TRANSPOSE(_xlfn._xlws.SORT(_xlfn._xlws.FILTER(chemicals[chemical_applic_level],chemicals[experiment_ID]=A55)))</f>
        <v>1</v>
      </c>
    </row>
    <row r="56" spans="1:121" x14ac:dyDescent="0.25">
      <c r="A56" t="str">
        <v>Ventrella2016_1985</v>
      </c>
      <c r="B56" t="str" cm="1">
        <f t="array" ref="B56">TRANSPOSE(_xlfn._xlws.SORT(_xlfn._xlws.FILTER(chemicals[chemical_applic_level]&amp;" | "&amp;chemicals[chemical_applic_name],chemicals[experiment_ID]=A56)))</f>
        <v xml:space="preserve">1 | </v>
      </c>
      <c r="DQ56" cm="1">
        <f t="array" ref="DQ56">TRANSPOSE(_xlfn._xlws.SORT(_xlfn._xlws.FILTER(chemicals[chemical_applic_level],chemicals[experiment_ID]=A56)))</f>
        <v>1</v>
      </c>
    </row>
    <row r="57" spans="1:121" x14ac:dyDescent="0.25">
      <c r="A57" t="str">
        <v>Ventrella2016_1986</v>
      </c>
      <c r="B57" t="str" cm="1">
        <f t="array" ref="B57">TRANSPOSE(_xlfn._xlws.SORT(_xlfn._xlws.FILTER(chemicals[chemical_applic_level]&amp;" | "&amp;chemicals[chemical_applic_name],chemicals[experiment_ID]=A57)))</f>
        <v xml:space="preserve">1 | </v>
      </c>
      <c r="DQ57" cm="1">
        <f t="array" ref="DQ57">TRANSPOSE(_xlfn._xlws.SORT(_xlfn._xlws.FILTER(chemicals[chemical_applic_level],chemicals[experiment_ID]=A57)))</f>
        <v>1</v>
      </c>
    </row>
    <row r="58" spans="1:121" x14ac:dyDescent="0.25">
      <c r="A58" t="str">
        <v>Ventrella2016_1987</v>
      </c>
      <c r="B58" t="str" cm="1">
        <f t="array" ref="B58">TRANSPOSE(_xlfn._xlws.SORT(_xlfn._xlws.FILTER(chemicals[chemical_applic_level]&amp;" | "&amp;chemicals[chemical_applic_name],chemicals[experiment_ID]=A58)))</f>
        <v xml:space="preserve">1 | </v>
      </c>
      <c r="DQ58" cm="1">
        <f t="array" ref="DQ58">TRANSPOSE(_xlfn._xlws.SORT(_xlfn._xlws.FILTER(chemicals[chemical_applic_level],chemicals[experiment_ID]=A58)))</f>
        <v>1</v>
      </c>
    </row>
    <row r="59" spans="1:121" x14ac:dyDescent="0.25">
      <c r="A59" t="str">
        <v>Ventrella2016_1988</v>
      </c>
      <c r="B59" t="str" cm="1">
        <f t="array" ref="B59">TRANSPOSE(_xlfn._xlws.SORT(_xlfn._xlws.FILTER(chemicals[chemical_applic_level]&amp;" | "&amp;chemicals[chemical_applic_name],chemicals[experiment_ID]=A59)))</f>
        <v xml:space="preserve">1 | </v>
      </c>
      <c r="DQ59" cm="1">
        <f t="array" ref="DQ59">TRANSPOSE(_xlfn._xlws.SORT(_xlfn._xlws.FILTER(chemicals[chemical_applic_level],chemicals[experiment_ID]=A59)))</f>
        <v>1</v>
      </c>
    </row>
    <row r="60" spans="1:121" x14ac:dyDescent="0.25">
      <c r="A60" t="str">
        <v>Ventrella2016_1989</v>
      </c>
      <c r="B60" t="str" cm="1">
        <f t="array" ref="B60">TRANSPOSE(_xlfn._xlws.SORT(_xlfn._xlws.FILTER(chemicals[chemical_applic_level]&amp;" | "&amp;chemicals[chemical_applic_name],chemicals[experiment_ID]=A60)))</f>
        <v xml:space="preserve">1 | </v>
      </c>
      <c r="DQ60" cm="1">
        <f t="array" ref="DQ60">TRANSPOSE(_xlfn._xlws.SORT(_xlfn._xlws.FILTER(chemicals[chemical_applic_level],chemicals[experiment_ID]=A60)))</f>
        <v>1</v>
      </c>
    </row>
    <row r="61" spans="1:121" x14ac:dyDescent="0.25">
      <c r="A61" t="str">
        <v>Ventrella2016_1990</v>
      </c>
      <c r="B61" t="str" cm="1">
        <f t="array" ref="B61">TRANSPOSE(_xlfn._xlws.SORT(_xlfn._xlws.FILTER(chemicals[chemical_applic_level]&amp;" | "&amp;chemicals[chemical_applic_name],chemicals[experiment_ID]=A61)))</f>
        <v xml:space="preserve">1 | </v>
      </c>
      <c r="DQ61" cm="1">
        <f t="array" ref="DQ61">TRANSPOSE(_xlfn._xlws.SORT(_xlfn._xlws.FILTER(chemicals[chemical_applic_level],chemicals[experiment_ID]=A61)))</f>
        <v>1</v>
      </c>
    </row>
    <row r="62" spans="1:121" x14ac:dyDescent="0.25">
      <c r="A62" t="str">
        <v>Ventrella2016_1991</v>
      </c>
      <c r="B62" t="str" cm="1">
        <f t="array" ref="B62">TRANSPOSE(_xlfn._xlws.SORT(_xlfn._xlws.FILTER(chemicals[chemical_applic_level]&amp;" | "&amp;chemicals[chemical_applic_name],chemicals[experiment_ID]=A62)))</f>
        <v xml:space="preserve">1 | </v>
      </c>
      <c r="DQ62" cm="1">
        <f t="array" ref="DQ62">TRANSPOSE(_xlfn._xlws.SORT(_xlfn._xlws.FILTER(chemicals[chemical_applic_level],chemicals[experiment_ID]=A62)))</f>
        <v>1</v>
      </c>
    </row>
    <row r="63" spans="1:121" x14ac:dyDescent="0.25">
      <c r="A63" t="str">
        <v>Ventrella2016_1992</v>
      </c>
      <c r="B63" t="str" cm="1">
        <f t="array" ref="B63">TRANSPOSE(_xlfn._xlws.SORT(_xlfn._xlws.FILTER(chemicals[chemical_applic_level]&amp;" | "&amp;chemicals[chemical_applic_name],chemicals[experiment_ID]=A63)))</f>
        <v xml:space="preserve">1 | </v>
      </c>
      <c r="DQ63" cm="1">
        <f t="array" ref="DQ63">TRANSPOSE(_xlfn._xlws.SORT(_xlfn._xlws.FILTER(chemicals[chemical_applic_level],chemicals[experiment_ID]=A63)))</f>
        <v>1</v>
      </c>
    </row>
    <row r="64" spans="1:121" x14ac:dyDescent="0.25">
      <c r="A64" t="str">
        <v>Ventrella2016_1993</v>
      </c>
      <c r="B64" t="str" cm="1">
        <f t="array" ref="B64">TRANSPOSE(_xlfn._xlws.SORT(_xlfn._xlws.FILTER(chemicals[chemical_applic_level]&amp;" | "&amp;chemicals[chemical_applic_name],chemicals[experiment_ID]=A64)))</f>
        <v xml:space="preserve">1 | </v>
      </c>
      <c r="DQ64" cm="1">
        <f t="array" ref="DQ64">TRANSPOSE(_xlfn._xlws.SORT(_xlfn._xlws.FILTER(chemicals[chemical_applic_level],chemicals[experiment_ID]=A64)))</f>
        <v>1</v>
      </c>
    </row>
    <row r="65" spans="1:121" x14ac:dyDescent="0.25">
      <c r="A65" t="str">
        <v>Ventrella2016_1994</v>
      </c>
      <c r="B65" t="str" cm="1">
        <f t="array" ref="B65">TRANSPOSE(_xlfn._xlws.SORT(_xlfn._xlws.FILTER(chemicals[chemical_applic_level]&amp;" | "&amp;chemicals[chemical_applic_name],chemicals[experiment_ID]=A65)))</f>
        <v xml:space="preserve">1 | </v>
      </c>
      <c r="DQ65" cm="1">
        <f t="array" ref="DQ65">TRANSPOSE(_xlfn._xlws.SORT(_xlfn._xlws.FILTER(chemicals[chemical_applic_level],chemicals[experiment_ID]=A65)))</f>
        <v>1</v>
      </c>
    </row>
    <row r="66" spans="1:121" x14ac:dyDescent="0.25">
      <c r="A66" t="str">
        <v>Ventrella2016_1995</v>
      </c>
      <c r="B66" t="str" cm="1">
        <f t="array" ref="B66">TRANSPOSE(_xlfn._xlws.SORT(_xlfn._xlws.FILTER(chemicals[chemical_applic_level]&amp;" | "&amp;chemicals[chemical_applic_name],chemicals[experiment_ID]=A66)))</f>
        <v xml:space="preserve">1 | </v>
      </c>
      <c r="DQ66" cm="1">
        <f t="array" ref="DQ66">TRANSPOSE(_xlfn._xlws.SORT(_xlfn._xlws.FILTER(chemicals[chemical_applic_level],chemicals[experiment_ID]=A66)))</f>
        <v>1</v>
      </c>
    </row>
    <row r="67" spans="1:121" x14ac:dyDescent="0.25">
      <c r="A67" t="str">
        <v>Ventrella2016_1996</v>
      </c>
      <c r="B67" t="str" cm="1">
        <f t="array" ref="B67">TRANSPOSE(_xlfn._xlws.SORT(_xlfn._xlws.FILTER(chemicals[chemical_applic_level]&amp;" | "&amp;chemicals[chemical_applic_name],chemicals[experiment_ID]=A67)))</f>
        <v xml:space="preserve">1 | </v>
      </c>
      <c r="DQ67" cm="1">
        <f t="array" ref="DQ67">TRANSPOSE(_xlfn._xlws.SORT(_xlfn._xlws.FILTER(chemicals[chemical_applic_level],chemicals[experiment_ID]=A67)))</f>
        <v>1</v>
      </c>
    </row>
    <row r="68" spans="1:121" x14ac:dyDescent="0.25">
      <c r="A68" t="str">
        <v>Ventrella2016_1997</v>
      </c>
      <c r="B68" t="str" cm="1">
        <f t="array" ref="B68">TRANSPOSE(_xlfn._xlws.SORT(_xlfn._xlws.FILTER(chemicals[chemical_applic_level]&amp;" | "&amp;chemicals[chemical_applic_name],chemicals[experiment_ID]=A68)))</f>
        <v xml:space="preserve">1 | </v>
      </c>
      <c r="DQ68" cm="1">
        <f t="array" ref="DQ68">TRANSPOSE(_xlfn._xlws.SORT(_xlfn._xlws.FILTER(chemicals[chemical_applic_level],chemicals[experiment_ID]=A68)))</f>
        <v>1</v>
      </c>
    </row>
    <row r="69" spans="1:121" x14ac:dyDescent="0.25">
      <c r="A69" t="str">
        <v>Ventrella2016_1998</v>
      </c>
      <c r="B69" t="str" cm="1">
        <f t="array" ref="B69">TRANSPOSE(_xlfn._xlws.SORT(_xlfn._xlws.FILTER(chemicals[chemical_applic_level]&amp;" | "&amp;chemicals[chemical_applic_name],chemicals[experiment_ID]=A69)))</f>
        <v xml:space="preserve">1 | </v>
      </c>
      <c r="DQ69" cm="1">
        <f t="array" ref="DQ69">TRANSPOSE(_xlfn._xlws.SORT(_xlfn._xlws.FILTER(chemicals[chemical_applic_level],chemicals[experiment_ID]=A69)))</f>
        <v>1</v>
      </c>
    </row>
    <row r="70" spans="1:121" x14ac:dyDescent="0.25">
      <c r="A70" t="str">
        <v>Ventrella2016_1999</v>
      </c>
      <c r="B70" t="str" cm="1">
        <f t="array" ref="B70">TRANSPOSE(_xlfn._xlws.SORT(_xlfn._xlws.FILTER(chemicals[chemical_applic_level]&amp;" | "&amp;chemicals[chemical_applic_name],chemicals[experiment_ID]=A70)))</f>
        <v xml:space="preserve">1 | </v>
      </c>
      <c r="DQ70" cm="1">
        <f t="array" ref="DQ70">TRANSPOSE(_xlfn._xlws.SORT(_xlfn._xlws.FILTER(chemicals[chemical_applic_level],chemicals[experiment_ID]=A70)))</f>
        <v>1</v>
      </c>
    </row>
    <row r="71" spans="1:121" x14ac:dyDescent="0.25">
      <c r="A71" t="str">
        <v>Ventrella2016_2000</v>
      </c>
      <c r="B71" t="str" cm="1">
        <f t="array" ref="B71">TRANSPOSE(_xlfn._xlws.SORT(_xlfn._xlws.FILTER(chemicals[chemical_applic_level]&amp;" | "&amp;chemicals[chemical_applic_name],chemicals[experiment_ID]=A71)))</f>
        <v xml:space="preserve">1 | </v>
      </c>
      <c r="DQ71" cm="1">
        <f t="array" ref="DQ71">TRANSPOSE(_xlfn._xlws.SORT(_xlfn._xlws.FILTER(chemicals[chemical_applic_level],chemicals[experiment_ID]=A71)))</f>
        <v>1</v>
      </c>
    </row>
    <row r="72" spans="1:121" x14ac:dyDescent="0.25">
      <c r="A72" t="str">
        <v>Ventrella2016_2001</v>
      </c>
      <c r="B72" t="str" cm="1">
        <f t="array" ref="B72">TRANSPOSE(_xlfn._xlws.SORT(_xlfn._xlws.FILTER(chemicals[chemical_applic_level]&amp;" | "&amp;chemicals[chemical_applic_name],chemicals[experiment_ID]=A72)))</f>
        <v xml:space="preserve">1 | </v>
      </c>
      <c r="DQ72" cm="1">
        <f t="array" ref="DQ72">TRANSPOSE(_xlfn._xlws.SORT(_xlfn._xlws.FILTER(chemicals[chemical_applic_level],chemicals[experiment_ID]=A72)))</f>
        <v>1</v>
      </c>
    </row>
    <row r="73" spans="1:121" x14ac:dyDescent="0.25">
      <c r="A73" t="str">
        <v>Ventrella2016_2002</v>
      </c>
      <c r="B73" t="str" cm="1">
        <f t="array" ref="B73">TRANSPOSE(_xlfn._xlws.SORT(_xlfn._xlws.FILTER(chemicals[chemical_applic_level]&amp;" | "&amp;chemicals[chemical_applic_name],chemicals[experiment_ID]=A73)))</f>
        <v xml:space="preserve">1 | </v>
      </c>
      <c r="DQ73" cm="1">
        <f t="array" ref="DQ73">TRANSPOSE(_xlfn._xlws.SORT(_xlfn._xlws.FILTER(chemicals[chemical_applic_level],chemicals[experiment_ID]=A73)))</f>
        <v>1</v>
      </c>
    </row>
    <row r="74" spans="1:121" x14ac:dyDescent="0.25">
      <c r="A74" t="str">
        <v>Ventrella2016_2003</v>
      </c>
      <c r="B74" t="str" cm="1">
        <f t="array" ref="B74">TRANSPOSE(_xlfn._xlws.SORT(_xlfn._xlws.FILTER(chemicals[chemical_applic_level]&amp;" | "&amp;chemicals[chemical_applic_name],chemicals[experiment_ID]=A74)))</f>
        <v xml:space="preserve">1 | </v>
      </c>
      <c r="DQ74" cm="1">
        <f t="array" ref="DQ74">TRANSPOSE(_xlfn._xlws.SORT(_xlfn._xlws.FILTER(chemicals[chemical_applic_level],chemicals[experiment_ID]=A74)))</f>
        <v>1</v>
      </c>
    </row>
    <row r="75" spans="1:121" x14ac:dyDescent="0.25">
      <c r="A75" t="str">
        <v>Ventrella2016_2004</v>
      </c>
      <c r="B75" t="str" cm="1">
        <f t="array" ref="B75">TRANSPOSE(_xlfn._xlws.SORT(_xlfn._xlws.FILTER(chemicals[chemical_applic_level]&amp;" | "&amp;chemicals[chemical_applic_name],chemicals[experiment_ID]=A75)))</f>
        <v xml:space="preserve">1 | </v>
      </c>
      <c r="DQ75" cm="1">
        <f t="array" ref="DQ75">TRANSPOSE(_xlfn._xlws.SORT(_xlfn._xlws.FILTER(chemicals[chemical_applic_level],chemicals[experiment_ID]=A75)))</f>
        <v>1</v>
      </c>
    </row>
    <row r="76" spans="1:121" x14ac:dyDescent="0.25">
      <c r="A76" t="str">
        <v>Ventrella2016_2005</v>
      </c>
      <c r="B76" t="str" cm="1">
        <f t="array" ref="B76">TRANSPOSE(_xlfn._xlws.SORT(_xlfn._xlws.FILTER(chemicals[chemical_applic_level]&amp;" | "&amp;chemicals[chemical_applic_name],chemicals[experiment_ID]=A76)))</f>
        <v xml:space="preserve">1 | </v>
      </c>
      <c r="DQ76" cm="1">
        <f t="array" ref="DQ76">TRANSPOSE(_xlfn._xlws.SORT(_xlfn._xlws.FILTER(chemicals[chemical_applic_level],chemicals[experiment_ID]=A76)))</f>
        <v>1</v>
      </c>
    </row>
    <row r="77" spans="1:121" x14ac:dyDescent="0.25">
      <c r="A77" t="str">
        <v>Ventrella2016_2006</v>
      </c>
      <c r="B77" t="str" cm="1">
        <f t="array" ref="B77">TRANSPOSE(_xlfn._xlws.SORT(_xlfn._xlws.FILTER(chemicals[chemical_applic_level]&amp;" | "&amp;chemicals[chemical_applic_name],chemicals[experiment_ID]=A77)))</f>
        <v xml:space="preserve">1 | </v>
      </c>
      <c r="DQ77" cm="1">
        <f t="array" ref="DQ77">TRANSPOSE(_xlfn._xlws.SORT(_xlfn._xlws.FILTER(chemicals[chemical_applic_level],chemicals[experiment_ID]=A77)))</f>
        <v>1</v>
      </c>
    </row>
    <row r="78" spans="1:121" x14ac:dyDescent="0.25">
      <c r="A78" t="str">
        <v>Ventrella2016_2007</v>
      </c>
      <c r="B78" t="str" cm="1">
        <f t="array" ref="B78">TRANSPOSE(_xlfn._xlws.SORT(_xlfn._xlws.FILTER(chemicals[chemical_applic_level]&amp;" | "&amp;chemicals[chemical_applic_name],chemicals[experiment_ID]=A78)))</f>
        <v xml:space="preserve">1 | </v>
      </c>
      <c r="DQ78" cm="1">
        <f t="array" ref="DQ78">TRANSPOSE(_xlfn._xlws.SORT(_xlfn._xlws.FILTER(chemicals[chemical_applic_level],chemicals[experiment_ID]=A78)))</f>
        <v>1</v>
      </c>
    </row>
    <row r="79" spans="1:121" x14ac:dyDescent="0.25">
      <c r="A79" t="str">
        <v>Ventrella2016_2008</v>
      </c>
      <c r="B79" t="str" cm="1">
        <f t="array" ref="B79">TRANSPOSE(_xlfn._xlws.SORT(_xlfn._xlws.FILTER(chemicals[chemical_applic_level]&amp;" | "&amp;chemicals[chemical_applic_name],chemicals[experiment_ID]=A79)))</f>
        <v xml:space="preserve">1 | </v>
      </c>
      <c r="DQ79" cm="1">
        <f t="array" ref="DQ79">TRANSPOSE(_xlfn._xlws.SORT(_xlfn._xlws.FILTER(chemicals[chemical_applic_level],chemicals[experiment_ID]=A79)))</f>
        <v>1</v>
      </c>
    </row>
    <row r="80" spans="1:121" x14ac:dyDescent="0.25">
      <c r="A80" t="str">
        <v>Ventrella2016_2009</v>
      </c>
      <c r="B80" t="str" cm="1">
        <f t="array" ref="B80">TRANSPOSE(_xlfn._xlws.SORT(_xlfn._xlws.FILTER(chemicals[chemical_applic_level]&amp;" | "&amp;chemicals[chemical_applic_name],chemicals[experiment_ID]=A80)))</f>
        <v xml:space="preserve">1 | </v>
      </c>
      <c r="DQ80" cm="1">
        <f t="array" ref="DQ80">TRANSPOSE(_xlfn._xlws.SORT(_xlfn._xlws.FILTER(chemicals[chemical_applic_level],chemicals[experiment_ID]=A80)))</f>
        <v>1</v>
      </c>
    </row>
    <row r="81" spans="1:154" x14ac:dyDescent="0.25">
      <c r="A81" t="str">
        <v>Ventrella2016_2010</v>
      </c>
      <c r="B81" t="str" cm="1">
        <f t="array" ref="B81">TRANSPOSE(_xlfn._xlws.SORT(_xlfn._xlws.FILTER(chemicals[chemical_applic_level]&amp;" | "&amp;chemicals[chemical_applic_name],chemicals[experiment_ID]=A81)))</f>
        <v xml:space="preserve">1 | </v>
      </c>
      <c r="DQ81" cm="1">
        <f t="array" ref="DQ81">TRANSPOSE(_xlfn._xlws.SORT(_xlfn._xlws.FILTER(chemicals[chemical_applic_level],chemicals[experiment_ID]=A81)))</f>
        <v>1</v>
      </c>
    </row>
    <row r="82" spans="1:154" x14ac:dyDescent="0.25">
      <c r="A82" t="str">
        <v>Ventrella2016_2011</v>
      </c>
      <c r="B82" t="str" cm="1">
        <f t="array" ref="B82">TRANSPOSE(_xlfn._xlws.SORT(_xlfn._xlws.FILTER(chemicals[chemical_applic_level]&amp;" | "&amp;chemicals[chemical_applic_name],chemicals[experiment_ID]=A82)))</f>
        <v xml:space="preserve">1 | </v>
      </c>
      <c r="DQ82" cm="1">
        <f t="array" ref="DQ82">TRANSPOSE(_xlfn._xlws.SORT(_xlfn._xlws.FILTER(chemicals[chemical_applic_level],chemicals[experiment_ID]=A82)))</f>
        <v>1</v>
      </c>
    </row>
    <row r="83" spans="1:154" x14ac:dyDescent="0.25">
      <c r="A83" t="str">
        <v>Ventrella2016_2012</v>
      </c>
      <c r="B83" t="str" cm="1">
        <f t="array" ref="B83">TRANSPOSE(_xlfn._xlws.SORT(_xlfn._xlws.FILTER(chemicals[chemical_applic_level]&amp;" | "&amp;chemicals[chemical_applic_name],chemicals[experiment_ID]=A83)))</f>
        <v xml:space="preserve">1 | </v>
      </c>
      <c r="DQ83" cm="1">
        <f t="array" ref="DQ83">TRANSPOSE(_xlfn._xlws.SORT(_xlfn._xlws.FILTER(chemicals[chemical_applic_level],chemicals[experiment_ID]=A83)))</f>
        <v>1</v>
      </c>
    </row>
    <row r="84" spans="1:154" x14ac:dyDescent="0.25">
      <c r="B84" t="str" cm="1">
        <f t="array" ref="B84:AI84">TRANSPOSE(_xlfn._xlws.SORT(_xlfn._xlws.FILTER(chemicals[chemical_applic_level]&amp;" | "&amp;chemicals[chemical_applic_name],chemicals[experiment_ID]=A84)))</f>
        <v xml:space="preserve"> | </v>
      </c>
      <c r="C84" t="str">
        <v xml:space="preserve">0 | </v>
      </c>
      <c r="D84" t="str">
        <v xml:space="preserve">0 | </v>
      </c>
      <c r="E84" t="str">
        <v xml:space="preserve">0 | </v>
      </c>
      <c r="F84" t="str">
        <v xml:space="preserve">0 | </v>
      </c>
      <c r="G84" t="str">
        <v xml:space="preserve">0 | </v>
      </c>
      <c r="H84" t="str">
        <v xml:space="preserve">0 | </v>
      </c>
      <c r="I84" t="str">
        <v xml:space="preserve">0 | </v>
      </c>
      <c r="J84" t="str">
        <v xml:space="preserve">0 | </v>
      </c>
      <c r="K84" t="str">
        <v xml:space="preserve">0 | </v>
      </c>
      <c r="L84" t="str">
        <v xml:space="preserve">0 | </v>
      </c>
      <c r="M84" t="str">
        <v xml:space="preserve">0 | </v>
      </c>
      <c r="N84" t="str">
        <v xml:space="preserve">0 | </v>
      </c>
      <c r="O84" t="str">
        <v xml:space="preserve">0 | </v>
      </c>
      <c r="P84" t="str">
        <v xml:space="preserve">0 | </v>
      </c>
      <c r="Q84" t="str">
        <v xml:space="preserve">0 | </v>
      </c>
      <c r="R84" t="str">
        <v xml:space="preserve">0 | </v>
      </c>
      <c r="S84" t="str">
        <v xml:space="preserve">0 | </v>
      </c>
      <c r="T84" t="str">
        <v xml:space="preserve">0 | </v>
      </c>
      <c r="U84" t="str">
        <v xml:space="preserve">0 | </v>
      </c>
      <c r="V84" t="str">
        <v xml:space="preserve">0 | </v>
      </c>
      <c r="W84" t="str">
        <v xml:space="preserve">0 | </v>
      </c>
      <c r="X84" t="str">
        <v xml:space="preserve">0 | </v>
      </c>
      <c r="Y84" t="str">
        <v xml:space="preserve">0 | </v>
      </c>
      <c r="Z84" t="str">
        <v xml:space="preserve">0 | </v>
      </c>
      <c r="AA84" t="str">
        <v xml:space="preserve">0 | </v>
      </c>
      <c r="AB84" t="str">
        <v xml:space="preserve">0 | </v>
      </c>
      <c r="AC84" t="str">
        <v xml:space="preserve">0 | </v>
      </c>
      <c r="AD84" t="str">
        <v xml:space="preserve">0 | </v>
      </c>
      <c r="AE84" t="str">
        <v xml:space="preserve">0 | </v>
      </c>
      <c r="AF84" t="str">
        <v xml:space="preserve">0 | </v>
      </c>
      <c r="AG84" t="str">
        <v xml:space="preserve">0 | </v>
      </c>
      <c r="AH84" t="str">
        <v xml:space="preserve">0 | </v>
      </c>
      <c r="AI84" t="str">
        <v xml:space="preserve">0 | </v>
      </c>
      <c r="DQ84" cm="1">
        <f t="array" ref="DQ84:EX84">TRANSPOSE(_xlfn._xlws.SORT(_xlfn._xlws.FILTER(chemicals[chemical_applic_level],chemicals[experiment_ID]=A84)))</f>
        <v>0</v>
      </c>
      <c r="DR84">
        <v>0</v>
      </c>
      <c r="DS84">
        <v>0</v>
      </c>
      <c r="DT84">
        <v>0</v>
      </c>
      <c r="DU84">
        <v>0</v>
      </c>
      <c r="DV84">
        <v>0</v>
      </c>
      <c r="DW84">
        <v>0</v>
      </c>
      <c r="DX84">
        <v>0</v>
      </c>
      <c r="DY84">
        <v>0</v>
      </c>
      <c r="DZ84">
        <v>0</v>
      </c>
      <c r="EA84">
        <v>0</v>
      </c>
      <c r="EB84">
        <v>0</v>
      </c>
      <c r="EC84">
        <v>0</v>
      </c>
      <c r="ED84">
        <v>0</v>
      </c>
      <c r="EE84">
        <v>0</v>
      </c>
      <c r="EF84">
        <v>0</v>
      </c>
      <c r="EG84">
        <v>0</v>
      </c>
      <c r="EH84">
        <v>0</v>
      </c>
      <c r="EI84">
        <v>0</v>
      </c>
      <c r="EJ84">
        <v>0</v>
      </c>
      <c r="EK84">
        <v>0</v>
      </c>
      <c r="EL84">
        <v>0</v>
      </c>
      <c r="EM84">
        <v>0</v>
      </c>
      <c r="EN84">
        <v>0</v>
      </c>
      <c r="EO84">
        <v>0</v>
      </c>
      <c r="EP84">
        <v>0</v>
      </c>
      <c r="EQ84">
        <v>0</v>
      </c>
      <c r="ER84">
        <v>0</v>
      </c>
      <c r="ES84">
        <v>0</v>
      </c>
      <c r="ET84">
        <v>0</v>
      </c>
      <c r="EU84">
        <v>0</v>
      </c>
      <c r="EV84">
        <v>0</v>
      </c>
      <c r="EW84">
        <v>0</v>
      </c>
      <c r="EX84" t="str">
        <v/>
      </c>
    </row>
    <row r="85" spans="1:154" x14ac:dyDescent="0.25">
      <c r="B85" t="str" cm="1">
        <f t="array" ref="B85:AI85">TRANSPOSE(_xlfn._xlws.SORT(_xlfn._xlws.FILTER(chemicals[chemical_applic_level]&amp;" | "&amp;chemicals[chemical_applic_name],chemicals[experiment_ID]=A85)))</f>
        <v xml:space="preserve"> | </v>
      </c>
      <c r="C85" t="str">
        <v xml:space="preserve">0 | </v>
      </c>
      <c r="D85" t="str">
        <v xml:space="preserve">0 | </v>
      </c>
      <c r="E85" t="str">
        <v xml:space="preserve">0 | </v>
      </c>
      <c r="F85" t="str">
        <v xml:space="preserve">0 | </v>
      </c>
      <c r="G85" t="str">
        <v xml:space="preserve">0 | </v>
      </c>
      <c r="H85" t="str">
        <v xml:space="preserve">0 | </v>
      </c>
      <c r="I85" t="str">
        <v xml:space="preserve">0 | </v>
      </c>
      <c r="J85" t="str">
        <v xml:space="preserve">0 | </v>
      </c>
      <c r="K85" t="str">
        <v xml:space="preserve">0 | </v>
      </c>
      <c r="L85" t="str">
        <v xml:space="preserve">0 | </v>
      </c>
      <c r="M85" t="str">
        <v xml:space="preserve">0 | </v>
      </c>
      <c r="N85" t="str">
        <v xml:space="preserve">0 | </v>
      </c>
      <c r="O85" t="str">
        <v xml:space="preserve">0 | </v>
      </c>
      <c r="P85" t="str">
        <v xml:space="preserve">0 | </v>
      </c>
      <c r="Q85" t="str">
        <v xml:space="preserve">0 | </v>
      </c>
      <c r="R85" t="str">
        <v xml:space="preserve">0 | </v>
      </c>
      <c r="S85" t="str">
        <v xml:space="preserve">0 | </v>
      </c>
      <c r="T85" t="str">
        <v xml:space="preserve">0 | </v>
      </c>
      <c r="U85" t="str">
        <v xml:space="preserve">0 | </v>
      </c>
      <c r="V85" t="str">
        <v xml:space="preserve">0 | </v>
      </c>
      <c r="W85" t="str">
        <v xml:space="preserve">0 | </v>
      </c>
      <c r="X85" t="str">
        <v xml:space="preserve">0 | </v>
      </c>
      <c r="Y85" t="str">
        <v xml:space="preserve">0 | </v>
      </c>
      <c r="Z85" t="str">
        <v xml:space="preserve">0 | </v>
      </c>
      <c r="AA85" t="str">
        <v xml:space="preserve">0 | </v>
      </c>
      <c r="AB85" t="str">
        <v xml:space="preserve">0 | </v>
      </c>
      <c r="AC85" t="str">
        <v xml:space="preserve">0 | </v>
      </c>
      <c r="AD85" t="str">
        <v xml:space="preserve">0 | </v>
      </c>
      <c r="AE85" t="str">
        <v xml:space="preserve">0 | </v>
      </c>
      <c r="AF85" t="str">
        <v xml:space="preserve">0 | </v>
      </c>
      <c r="AG85" t="str">
        <v xml:space="preserve">0 | </v>
      </c>
      <c r="AH85" t="str">
        <v xml:space="preserve">0 | </v>
      </c>
      <c r="AI85" t="str">
        <v xml:space="preserve">0 | </v>
      </c>
      <c r="DQ85" cm="1">
        <f t="array" ref="DQ85:EX85">TRANSPOSE(_xlfn._xlws.SORT(_xlfn._xlws.FILTER(chemicals[chemical_applic_level],chemicals[experiment_ID]=A85)))</f>
        <v>0</v>
      </c>
      <c r="DR85">
        <v>0</v>
      </c>
      <c r="DS85">
        <v>0</v>
      </c>
      <c r="DT85">
        <v>0</v>
      </c>
      <c r="DU85">
        <v>0</v>
      </c>
      <c r="DV85">
        <v>0</v>
      </c>
      <c r="DW85">
        <v>0</v>
      </c>
      <c r="DX85">
        <v>0</v>
      </c>
      <c r="DY85">
        <v>0</v>
      </c>
      <c r="DZ85">
        <v>0</v>
      </c>
      <c r="EA85">
        <v>0</v>
      </c>
      <c r="EB85">
        <v>0</v>
      </c>
      <c r="EC85">
        <v>0</v>
      </c>
      <c r="ED85">
        <v>0</v>
      </c>
      <c r="EE85">
        <v>0</v>
      </c>
      <c r="EF85">
        <v>0</v>
      </c>
      <c r="EG85">
        <v>0</v>
      </c>
      <c r="EH85">
        <v>0</v>
      </c>
      <c r="EI85">
        <v>0</v>
      </c>
      <c r="EJ85">
        <v>0</v>
      </c>
      <c r="EK85">
        <v>0</v>
      </c>
      <c r="EL85">
        <v>0</v>
      </c>
      <c r="EM85">
        <v>0</v>
      </c>
      <c r="EN85">
        <v>0</v>
      </c>
      <c r="EO85">
        <v>0</v>
      </c>
      <c r="EP85">
        <v>0</v>
      </c>
      <c r="EQ85">
        <v>0</v>
      </c>
      <c r="ER85">
        <v>0</v>
      </c>
      <c r="ES85">
        <v>0</v>
      </c>
      <c r="ET85">
        <v>0</v>
      </c>
      <c r="EU85">
        <v>0</v>
      </c>
      <c r="EV85">
        <v>0</v>
      </c>
      <c r="EW85">
        <v>0</v>
      </c>
      <c r="EX85" t="str">
        <v/>
      </c>
    </row>
    <row r="86" spans="1:154" x14ac:dyDescent="0.25">
      <c r="B86" t="str" cm="1">
        <f t="array" ref="B86:AI86">TRANSPOSE(_xlfn._xlws.SORT(_xlfn._xlws.FILTER(chemicals[chemical_applic_level]&amp;" | "&amp;chemicals[chemical_applic_name],chemicals[experiment_ID]=A86)))</f>
        <v xml:space="preserve"> | </v>
      </c>
      <c r="C86" t="str">
        <v xml:space="preserve">0 | </v>
      </c>
      <c r="D86" t="str">
        <v xml:space="preserve">0 | </v>
      </c>
      <c r="E86" t="str">
        <v xml:space="preserve">0 | </v>
      </c>
      <c r="F86" t="str">
        <v xml:space="preserve">0 | </v>
      </c>
      <c r="G86" t="str">
        <v xml:space="preserve">0 | </v>
      </c>
      <c r="H86" t="str">
        <v xml:space="preserve">0 | </v>
      </c>
      <c r="I86" t="str">
        <v xml:space="preserve">0 | </v>
      </c>
      <c r="J86" t="str">
        <v xml:space="preserve">0 | </v>
      </c>
      <c r="K86" t="str">
        <v xml:space="preserve">0 | </v>
      </c>
      <c r="L86" t="str">
        <v xml:space="preserve">0 | </v>
      </c>
      <c r="M86" t="str">
        <v xml:space="preserve">0 | </v>
      </c>
      <c r="N86" t="str">
        <v xml:space="preserve">0 | </v>
      </c>
      <c r="O86" t="str">
        <v xml:space="preserve">0 | </v>
      </c>
      <c r="P86" t="str">
        <v xml:space="preserve">0 | </v>
      </c>
      <c r="Q86" t="str">
        <v xml:space="preserve">0 | </v>
      </c>
      <c r="R86" t="str">
        <v xml:space="preserve">0 | </v>
      </c>
      <c r="S86" t="str">
        <v xml:space="preserve">0 | </v>
      </c>
      <c r="T86" t="str">
        <v xml:space="preserve">0 | </v>
      </c>
      <c r="U86" t="str">
        <v xml:space="preserve">0 | </v>
      </c>
      <c r="V86" t="str">
        <v xml:space="preserve">0 | </v>
      </c>
      <c r="W86" t="str">
        <v xml:space="preserve">0 | </v>
      </c>
      <c r="X86" t="str">
        <v xml:space="preserve">0 | </v>
      </c>
      <c r="Y86" t="str">
        <v xml:space="preserve">0 | </v>
      </c>
      <c r="Z86" t="str">
        <v xml:space="preserve">0 | </v>
      </c>
      <c r="AA86" t="str">
        <v xml:space="preserve">0 | </v>
      </c>
      <c r="AB86" t="str">
        <v xml:space="preserve">0 | </v>
      </c>
      <c r="AC86" t="str">
        <v xml:space="preserve">0 | </v>
      </c>
      <c r="AD86" t="str">
        <v xml:space="preserve">0 | </v>
      </c>
      <c r="AE86" t="str">
        <v xml:space="preserve">0 | </v>
      </c>
      <c r="AF86" t="str">
        <v xml:space="preserve">0 | </v>
      </c>
      <c r="AG86" t="str">
        <v xml:space="preserve">0 | </v>
      </c>
      <c r="AH86" t="str">
        <v xml:space="preserve">0 | </v>
      </c>
      <c r="AI86" t="str">
        <v xml:space="preserve">0 | </v>
      </c>
      <c r="DQ86" cm="1">
        <f t="array" ref="DQ86:EX86">TRANSPOSE(_xlfn._xlws.SORT(_xlfn._xlws.FILTER(chemicals[chemical_applic_level],chemicals[experiment_ID]=A86)))</f>
        <v>0</v>
      </c>
      <c r="DR86">
        <v>0</v>
      </c>
      <c r="DS86">
        <v>0</v>
      </c>
      <c r="DT86">
        <v>0</v>
      </c>
      <c r="DU86">
        <v>0</v>
      </c>
      <c r="DV86">
        <v>0</v>
      </c>
      <c r="DW86">
        <v>0</v>
      </c>
      <c r="DX86">
        <v>0</v>
      </c>
      <c r="DY86">
        <v>0</v>
      </c>
      <c r="DZ86">
        <v>0</v>
      </c>
      <c r="EA86">
        <v>0</v>
      </c>
      <c r="EB86">
        <v>0</v>
      </c>
      <c r="EC86">
        <v>0</v>
      </c>
      <c r="ED86">
        <v>0</v>
      </c>
      <c r="EE86">
        <v>0</v>
      </c>
      <c r="EF86">
        <v>0</v>
      </c>
      <c r="EG86">
        <v>0</v>
      </c>
      <c r="EH86">
        <v>0</v>
      </c>
      <c r="EI86">
        <v>0</v>
      </c>
      <c r="EJ86">
        <v>0</v>
      </c>
      <c r="EK86">
        <v>0</v>
      </c>
      <c r="EL86">
        <v>0</v>
      </c>
      <c r="EM86">
        <v>0</v>
      </c>
      <c r="EN86">
        <v>0</v>
      </c>
      <c r="EO86">
        <v>0</v>
      </c>
      <c r="EP86">
        <v>0</v>
      </c>
      <c r="EQ86">
        <v>0</v>
      </c>
      <c r="ER86">
        <v>0</v>
      </c>
      <c r="ES86">
        <v>0</v>
      </c>
      <c r="ET86">
        <v>0</v>
      </c>
      <c r="EU86">
        <v>0</v>
      </c>
      <c r="EV86">
        <v>0</v>
      </c>
      <c r="EW86">
        <v>0</v>
      </c>
      <c r="EX86" t="str">
        <v/>
      </c>
    </row>
    <row r="87" spans="1:154" x14ac:dyDescent="0.25">
      <c r="B87" t="str" cm="1">
        <f t="array" ref="B87:AI87">TRANSPOSE(_xlfn._xlws.SORT(_xlfn._xlws.FILTER(chemicals[chemical_applic_level]&amp;" | "&amp;chemicals[chemical_applic_name],chemicals[experiment_ID]=A87)))</f>
        <v xml:space="preserve"> | </v>
      </c>
      <c r="C87" t="str">
        <v xml:space="preserve">0 | </v>
      </c>
      <c r="D87" t="str">
        <v xml:space="preserve">0 | </v>
      </c>
      <c r="E87" t="str">
        <v xml:space="preserve">0 | </v>
      </c>
      <c r="F87" t="str">
        <v xml:space="preserve">0 | </v>
      </c>
      <c r="G87" t="str">
        <v xml:space="preserve">0 | </v>
      </c>
      <c r="H87" t="str">
        <v xml:space="preserve">0 | </v>
      </c>
      <c r="I87" t="str">
        <v xml:space="preserve">0 | </v>
      </c>
      <c r="J87" t="str">
        <v xml:space="preserve">0 | </v>
      </c>
      <c r="K87" t="str">
        <v xml:space="preserve">0 | </v>
      </c>
      <c r="L87" t="str">
        <v xml:space="preserve">0 | </v>
      </c>
      <c r="M87" t="str">
        <v xml:space="preserve">0 | </v>
      </c>
      <c r="N87" t="str">
        <v xml:space="preserve">0 | </v>
      </c>
      <c r="O87" t="str">
        <v xml:space="preserve">0 | </v>
      </c>
      <c r="P87" t="str">
        <v xml:space="preserve">0 | </v>
      </c>
      <c r="Q87" t="str">
        <v xml:space="preserve">0 | </v>
      </c>
      <c r="R87" t="str">
        <v xml:space="preserve">0 | </v>
      </c>
      <c r="S87" t="str">
        <v xml:space="preserve">0 | </v>
      </c>
      <c r="T87" t="str">
        <v xml:space="preserve">0 | </v>
      </c>
      <c r="U87" t="str">
        <v xml:space="preserve">0 | </v>
      </c>
      <c r="V87" t="str">
        <v xml:space="preserve">0 | </v>
      </c>
      <c r="W87" t="str">
        <v xml:space="preserve">0 | </v>
      </c>
      <c r="X87" t="str">
        <v xml:space="preserve">0 | </v>
      </c>
      <c r="Y87" t="str">
        <v xml:space="preserve">0 | </v>
      </c>
      <c r="Z87" t="str">
        <v xml:space="preserve">0 | </v>
      </c>
      <c r="AA87" t="str">
        <v xml:space="preserve">0 | </v>
      </c>
      <c r="AB87" t="str">
        <v xml:space="preserve">0 | </v>
      </c>
      <c r="AC87" t="str">
        <v xml:space="preserve">0 | </v>
      </c>
      <c r="AD87" t="str">
        <v xml:space="preserve">0 | </v>
      </c>
      <c r="AE87" t="str">
        <v xml:space="preserve">0 | </v>
      </c>
      <c r="AF87" t="str">
        <v xml:space="preserve">0 | </v>
      </c>
      <c r="AG87" t="str">
        <v xml:space="preserve">0 | </v>
      </c>
      <c r="AH87" t="str">
        <v xml:space="preserve">0 | </v>
      </c>
      <c r="AI87" t="str">
        <v xml:space="preserve">0 | </v>
      </c>
      <c r="DQ87" cm="1">
        <f t="array" ref="DQ87:EX87">TRANSPOSE(_xlfn._xlws.SORT(_xlfn._xlws.FILTER(chemicals[chemical_applic_level],chemicals[experiment_ID]=A87)))</f>
        <v>0</v>
      </c>
      <c r="DR87">
        <v>0</v>
      </c>
      <c r="DS87">
        <v>0</v>
      </c>
      <c r="DT87">
        <v>0</v>
      </c>
      <c r="DU87">
        <v>0</v>
      </c>
      <c r="DV87">
        <v>0</v>
      </c>
      <c r="DW87">
        <v>0</v>
      </c>
      <c r="DX87">
        <v>0</v>
      </c>
      <c r="DY87">
        <v>0</v>
      </c>
      <c r="DZ87">
        <v>0</v>
      </c>
      <c r="EA87">
        <v>0</v>
      </c>
      <c r="EB87">
        <v>0</v>
      </c>
      <c r="EC87">
        <v>0</v>
      </c>
      <c r="ED87">
        <v>0</v>
      </c>
      <c r="EE87">
        <v>0</v>
      </c>
      <c r="EF87">
        <v>0</v>
      </c>
      <c r="EG87">
        <v>0</v>
      </c>
      <c r="EH87">
        <v>0</v>
      </c>
      <c r="EI87">
        <v>0</v>
      </c>
      <c r="EJ87">
        <v>0</v>
      </c>
      <c r="EK87">
        <v>0</v>
      </c>
      <c r="EL87">
        <v>0</v>
      </c>
      <c r="EM87">
        <v>0</v>
      </c>
      <c r="EN87">
        <v>0</v>
      </c>
      <c r="EO87">
        <v>0</v>
      </c>
      <c r="EP87">
        <v>0</v>
      </c>
      <c r="EQ87">
        <v>0</v>
      </c>
      <c r="ER87">
        <v>0</v>
      </c>
      <c r="ES87">
        <v>0</v>
      </c>
      <c r="ET87">
        <v>0</v>
      </c>
      <c r="EU87">
        <v>0</v>
      </c>
      <c r="EV87">
        <v>0</v>
      </c>
      <c r="EW87">
        <v>0</v>
      </c>
      <c r="EX87" t="str">
        <v/>
      </c>
    </row>
    <row r="88" spans="1:154" x14ac:dyDescent="0.25">
      <c r="B88" t="str" cm="1">
        <f t="array" ref="B88:AI88">TRANSPOSE(_xlfn._xlws.SORT(_xlfn._xlws.FILTER(chemicals[chemical_applic_level]&amp;" | "&amp;chemicals[chemical_applic_name],chemicals[experiment_ID]=A88)))</f>
        <v xml:space="preserve"> | </v>
      </c>
      <c r="C88" t="str">
        <v xml:space="preserve">0 | </v>
      </c>
      <c r="D88" t="str">
        <v xml:space="preserve">0 | </v>
      </c>
      <c r="E88" t="str">
        <v xml:space="preserve">0 | </v>
      </c>
      <c r="F88" t="str">
        <v xml:space="preserve">0 | </v>
      </c>
      <c r="G88" t="str">
        <v xml:space="preserve">0 | </v>
      </c>
      <c r="H88" t="str">
        <v xml:space="preserve">0 | </v>
      </c>
      <c r="I88" t="str">
        <v xml:space="preserve">0 | </v>
      </c>
      <c r="J88" t="str">
        <v xml:space="preserve">0 | </v>
      </c>
      <c r="K88" t="str">
        <v xml:space="preserve">0 | </v>
      </c>
      <c r="L88" t="str">
        <v xml:space="preserve">0 | </v>
      </c>
      <c r="M88" t="str">
        <v xml:space="preserve">0 | </v>
      </c>
      <c r="N88" t="str">
        <v xml:space="preserve">0 | </v>
      </c>
      <c r="O88" t="str">
        <v xml:space="preserve">0 | </v>
      </c>
      <c r="P88" t="str">
        <v xml:space="preserve">0 | </v>
      </c>
      <c r="Q88" t="str">
        <v xml:space="preserve">0 | </v>
      </c>
      <c r="R88" t="str">
        <v xml:space="preserve">0 | </v>
      </c>
      <c r="S88" t="str">
        <v xml:space="preserve">0 | </v>
      </c>
      <c r="T88" t="str">
        <v xml:space="preserve">0 | </v>
      </c>
      <c r="U88" t="str">
        <v xml:space="preserve">0 | </v>
      </c>
      <c r="V88" t="str">
        <v xml:space="preserve">0 | </v>
      </c>
      <c r="W88" t="str">
        <v xml:space="preserve">0 | </v>
      </c>
      <c r="X88" t="str">
        <v xml:space="preserve">0 | </v>
      </c>
      <c r="Y88" t="str">
        <v xml:space="preserve">0 | </v>
      </c>
      <c r="Z88" t="str">
        <v xml:space="preserve">0 | </v>
      </c>
      <c r="AA88" t="str">
        <v xml:space="preserve">0 | </v>
      </c>
      <c r="AB88" t="str">
        <v xml:space="preserve">0 | </v>
      </c>
      <c r="AC88" t="str">
        <v xml:space="preserve">0 | </v>
      </c>
      <c r="AD88" t="str">
        <v xml:space="preserve">0 | </v>
      </c>
      <c r="AE88" t="str">
        <v xml:space="preserve">0 | </v>
      </c>
      <c r="AF88" t="str">
        <v xml:space="preserve">0 | </v>
      </c>
      <c r="AG88" t="str">
        <v xml:space="preserve">0 | </v>
      </c>
      <c r="AH88" t="str">
        <v xml:space="preserve">0 | </v>
      </c>
      <c r="AI88" t="str">
        <v xml:space="preserve">0 | </v>
      </c>
      <c r="DQ88" cm="1">
        <f t="array" ref="DQ88:EX88">TRANSPOSE(_xlfn._xlws.SORT(_xlfn._xlws.FILTER(chemicals[chemical_applic_level],chemicals[experiment_ID]=A88)))</f>
        <v>0</v>
      </c>
      <c r="DR88">
        <v>0</v>
      </c>
      <c r="DS88">
        <v>0</v>
      </c>
      <c r="DT88">
        <v>0</v>
      </c>
      <c r="DU88">
        <v>0</v>
      </c>
      <c r="DV88">
        <v>0</v>
      </c>
      <c r="DW88">
        <v>0</v>
      </c>
      <c r="DX88">
        <v>0</v>
      </c>
      <c r="DY88">
        <v>0</v>
      </c>
      <c r="DZ88">
        <v>0</v>
      </c>
      <c r="EA88">
        <v>0</v>
      </c>
      <c r="EB88">
        <v>0</v>
      </c>
      <c r="EC88">
        <v>0</v>
      </c>
      <c r="ED88">
        <v>0</v>
      </c>
      <c r="EE88">
        <v>0</v>
      </c>
      <c r="EF88">
        <v>0</v>
      </c>
      <c r="EG88">
        <v>0</v>
      </c>
      <c r="EH88">
        <v>0</v>
      </c>
      <c r="EI88">
        <v>0</v>
      </c>
      <c r="EJ88">
        <v>0</v>
      </c>
      <c r="EK88">
        <v>0</v>
      </c>
      <c r="EL88">
        <v>0</v>
      </c>
      <c r="EM88">
        <v>0</v>
      </c>
      <c r="EN88">
        <v>0</v>
      </c>
      <c r="EO88">
        <v>0</v>
      </c>
      <c r="EP88">
        <v>0</v>
      </c>
      <c r="EQ88">
        <v>0</v>
      </c>
      <c r="ER88">
        <v>0</v>
      </c>
      <c r="ES88">
        <v>0</v>
      </c>
      <c r="ET88">
        <v>0</v>
      </c>
      <c r="EU88">
        <v>0</v>
      </c>
      <c r="EV88">
        <v>0</v>
      </c>
      <c r="EW88">
        <v>0</v>
      </c>
      <c r="EX88" t="str">
        <v/>
      </c>
    </row>
    <row r="89" spans="1:154" x14ac:dyDescent="0.25">
      <c r="B89" t="str" cm="1">
        <f t="array" ref="B89:AI89">TRANSPOSE(_xlfn._xlws.SORT(_xlfn._xlws.FILTER(chemicals[chemical_applic_level]&amp;" | "&amp;chemicals[chemical_applic_name],chemicals[experiment_ID]=A89)))</f>
        <v xml:space="preserve"> | </v>
      </c>
      <c r="C89" t="str">
        <v xml:space="preserve">0 | </v>
      </c>
      <c r="D89" t="str">
        <v xml:space="preserve">0 | </v>
      </c>
      <c r="E89" t="str">
        <v xml:space="preserve">0 | </v>
      </c>
      <c r="F89" t="str">
        <v xml:space="preserve">0 | </v>
      </c>
      <c r="G89" t="str">
        <v xml:space="preserve">0 | </v>
      </c>
      <c r="H89" t="str">
        <v xml:space="preserve">0 | </v>
      </c>
      <c r="I89" t="str">
        <v xml:space="preserve">0 | </v>
      </c>
      <c r="J89" t="str">
        <v xml:space="preserve">0 | </v>
      </c>
      <c r="K89" t="str">
        <v xml:space="preserve">0 | </v>
      </c>
      <c r="L89" t="str">
        <v xml:space="preserve">0 | </v>
      </c>
      <c r="M89" t="str">
        <v xml:space="preserve">0 | </v>
      </c>
      <c r="N89" t="str">
        <v xml:space="preserve">0 | </v>
      </c>
      <c r="O89" t="str">
        <v xml:space="preserve">0 | </v>
      </c>
      <c r="P89" t="str">
        <v xml:space="preserve">0 | </v>
      </c>
      <c r="Q89" t="str">
        <v xml:space="preserve">0 | </v>
      </c>
      <c r="R89" t="str">
        <v xml:space="preserve">0 | </v>
      </c>
      <c r="S89" t="str">
        <v xml:space="preserve">0 | </v>
      </c>
      <c r="T89" t="str">
        <v xml:space="preserve">0 | </v>
      </c>
      <c r="U89" t="str">
        <v xml:space="preserve">0 | </v>
      </c>
      <c r="V89" t="str">
        <v xml:space="preserve">0 | </v>
      </c>
      <c r="W89" t="str">
        <v xml:space="preserve">0 | </v>
      </c>
      <c r="X89" t="str">
        <v xml:space="preserve">0 | </v>
      </c>
      <c r="Y89" t="str">
        <v xml:space="preserve">0 | </v>
      </c>
      <c r="Z89" t="str">
        <v xml:space="preserve">0 | </v>
      </c>
      <c r="AA89" t="str">
        <v xml:space="preserve">0 | </v>
      </c>
      <c r="AB89" t="str">
        <v xml:space="preserve">0 | </v>
      </c>
      <c r="AC89" t="str">
        <v xml:space="preserve">0 | </v>
      </c>
      <c r="AD89" t="str">
        <v xml:space="preserve">0 | </v>
      </c>
      <c r="AE89" t="str">
        <v xml:space="preserve">0 | </v>
      </c>
      <c r="AF89" t="str">
        <v xml:space="preserve">0 | </v>
      </c>
      <c r="AG89" t="str">
        <v xml:space="preserve">0 | </v>
      </c>
      <c r="AH89" t="str">
        <v xml:space="preserve">0 | </v>
      </c>
      <c r="AI89" t="str">
        <v xml:space="preserve">0 | </v>
      </c>
      <c r="DQ89" cm="1">
        <f t="array" ref="DQ89:EX89">TRANSPOSE(_xlfn._xlws.SORT(_xlfn._xlws.FILTER(chemicals[chemical_applic_level],chemicals[experiment_ID]=A89)))</f>
        <v>0</v>
      </c>
      <c r="DR89">
        <v>0</v>
      </c>
      <c r="DS89">
        <v>0</v>
      </c>
      <c r="DT89">
        <v>0</v>
      </c>
      <c r="DU89">
        <v>0</v>
      </c>
      <c r="DV89">
        <v>0</v>
      </c>
      <c r="DW89">
        <v>0</v>
      </c>
      <c r="DX89">
        <v>0</v>
      </c>
      <c r="DY89">
        <v>0</v>
      </c>
      <c r="DZ89">
        <v>0</v>
      </c>
      <c r="EA89">
        <v>0</v>
      </c>
      <c r="EB89">
        <v>0</v>
      </c>
      <c r="EC89">
        <v>0</v>
      </c>
      <c r="ED89">
        <v>0</v>
      </c>
      <c r="EE89">
        <v>0</v>
      </c>
      <c r="EF89">
        <v>0</v>
      </c>
      <c r="EG89">
        <v>0</v>
      </c>
      <c r="EH89">
        <v>0</v>
      </c>
      <c r="EI89">
        <v>0</v>
      </c>
      <c r="EJ89">
        <v>0</v>
      </c>
      <c r="EK89">
        <v>0</v>
      </c>
      <c r="EL89">
        <v>0</v>
      </c>
      <c r="EM89">
        <v>0</v>
      </c>
      <c r="EN89">
        <v>0</v>
      </c>
      <c r="EO89">
        <v>0</v>
      </c>
      <c r="EP89">
        <v>0</v>
      </c>
      <c r="EQ89">
        <v>0</v>
      </c>
      <c r="ER89">
        <v>0</v>
      </c>
      <c r="ES89">
        <v>0</v>
      </c>
      <c r="ET89">
        <v>0</v>
      </c>
      <c r="EU89">
        <v>0</v>
      </c>
      <c r="EV89">
        <v>0</v>
      </c>
      <c r="EW89">
        <v>0</v>
      </c>
      <c r="EX89" t="str">
        <v/>
      </c>
    </row>
    <row r="90" spans="1:154" x14ac:dyDescent="0.25">
      <c r="B90" t="str" cm="1">
        <f t="array" ref="B90:AI90">TRANSPOSE(_xlfn._xlws.SORT(_xlfn._xlws.FILTER(chemicals[chemical_applic_level]&amp;" | "&amp;chemicals[chemical_applic_name],chemicals[experiment_ID]=A90)))</f>
        <v xml:space="preserve"> | </v>
      </c>
      <c r="C90" t="str">
        <v xml:space="preserve">0 | </v>
      </c>
      <c r="D90" t="str">
        <v xml:space="preserve">0 | </v>
      </c>
      <c r="E90" t="str">
        <v xml:space="preserve">0 | </v>
      </c>
      <c r="F90" t="str">
        <v xml:space="preserve">0 | </v>
      </c>
      <c r="G90" t="str">
        <v xml:space="preserve">0 | </v>
      </c>
      <c r="H90" t="str">
        <v xml:space="preserve">0 | </v>
      </c>
      <c r="I90" t="str">
        <v xml:space="preserve">0 | </v>
      </c>
      <c r="J90" t="str">
        <v xml:space="preserve">0 | </v>
      </c>
      <c r="K90" t="str">
        <v xml:space="preserve">0 | </v>
      </c>
      <c r="L90" t="str">
        <v xml:space="preserve">0 | </v>
      </c>
      <c r="M90" t="str">
        <v xml:space="preserve">0 | </v>
      </c>
      <c r="N90" t="str">
        <v xml:space="preserve">0 | </v>
      </c>
      <c r="O90" t="str">
        <v xml:space="preserve">0 | </v>
      </c>
      <c r="P90" t="str">
        <v xml:space="preserve">0 | </v>
      </c>
      <c r="Q90" t="str">
        <v xml:space="preserve">0 | </v>
      </c>
      <c r="R90" t="str">
        <v xml:space="preserve">0 | </v>
      </c>
      <c r="S90" t="str">
        <v xml:space="preserve">0 | </v>
      </c>
      <c r="T90" t="str">
        <v xml:space="preserve">0 | </v>
      </c>
      <c r="U90" t="str">
        <v xml:space="preserve">0 | </v>
      </c>
      <c r="V90" t="str">
        <v xml:space="preserve">0 | </v>
      </c>
      <c r="W90" t="str">
        <v xml:space="preserve">0 | </v>
      </c>
      <c r="X90" t="str">
        <v xml:space="preserve">0 | </v>
      </c>
      <c r="Y90" t="str">
        <v xml:space="preserve">0 | </v>
      </c>
      <c r="Z90" t="str">
        <v xml:space="preserve">0 | </v>
      </c>
      <c r="AA90" t="str">
        <v xml:space="preserve">0 | </v>
      </c>
      <c r="AB90" t="str">
        <v xml:space="preserve">0 | </v>
      </c>
      <c r="AC90" t="str">
        <v xml:space="preserve">0 | </v>
      </c>
      <c r="AD90" t="str">
        <v xml:space="preserve">0 | </v>
      </c>
      <c r="AE90" t="str">
        <v xml:space="preserve">0 | </v>
      </c>
      <c r="AF90" t="str">
        <v xml:space="preserve">0 | </v>
      </c>
      <c r="AG90" t="str">
        <v xml:space="preserve">0 | </v>
      </c>
      <c r="AH90" t="str">
        <v xml:space="preserve">0 | </v>
      </c>
      <c r="AI90" t="str">
        <v xml:space="preserve">0 | </v>
      </c>
      <c r="DQ90" cm="1">
        <f t="array" ref="DQ90:EX90">TRANSPOSE(_xlfn._xlws.SORT(_xlfn._xlws.FILTER(chemicals[chemical_applic_level],chemicals[experiment_ID]=A90)))</f>
        <v>0</v>
      </c>
      <c r="DR90">
        <v>0</v>
      </c>
      <c r="DS90">
        <v>0</v>
      </c>
      <c r="DT90">
        <v>0</v>
      </c>
      <c r="DU90">
        <v>0</v>
      </c>
      <c r="DV90">
        <v>0</v>
      </c>
      <c r="DW90">
        <v>0</v>
      </c>
      <c r="DX90">
        <v>0</v>
      </c>
      <c r="DY90">
        <v>0</v>
      </c>
      <c r="DZ90">
        <v>0</v>
      </c>
      <c r="EA90">
        <v>0</v>
      </c>
      <c r="EB90">
        <v>0</v>
      </c>
      <c r="EC90">
        <v>0</v>
      </c>
      <c r="ED90">
        <v>0</v>
      </c>
      <c r="EE90">
        <v>0</v>
      </c>
      <c r="EF90">
        <v>0</v>
      </c>
      <c r="EG90">
        <v>0</v>
      </c>
      <c r="EH90">
        <v>0</v>
      </c>
      <c r="EI90">
        <v>0</v>
      </c>
      <c r="EJ90">
        <v>0</v>
      </c>
      <c r="EK90">
        <v>0</v>
      </c>
      <c r="EL90">
        <v>0</v>
      </c>
      <c r="EM90">
        <v>0</v>
      </c>
      <c r="EN90">
        <v>0</v>
      </c>
      <c r="EO90">
        <v>0</v>
      </c>
      <c r="EP90">
        <v>0</v>
      </c>
      <c r="EQ90">
        <v>0</v>
      </c>
      <c r="ER90">
        <v>0</v>
      </c>
      <c r="ES90">
        <v>0</v>
      </c>
      <c r="ET90">
        <v>0</v>
      </c>
      <c r="EU90">
        <v>0</v>
      </c>
      <c r="EV90">
        <v>0</v>
      </c>
      <c r="EW90">
        <v>0</v>
      </c>
      <c r="EX90" t="str">
        <v/>
      </c>
    </row>
    <row r="91" spans="1:154" x14ac:dyDescent="0.25">
      <c r="B91" t="str" cm="1">
        <f t="array" ref="B91:AI91">TRANSPOSE(_xlfn._xlws.SORT(_xlfn._xlws.FILTER(chemicals[chemical_applic_level]&amp;" | "&amp;chemicals[chemical_applic_name],chemicals[experiment_ID]=A91)))</f>
        <v xml:space="preserve"> | </v>
      </c>
      <c r="C91" t="str">
        <v xml:space="preserve">0 | </v>
      </c>
      <c r="D91" t="str">
        <v xml:space="preserve">0 | </v>
      </c>
      <c r="E91" t="str">
        <v xml:space="preserve">0 | </v>
      </c>
      <c r="F91" t="str">
        <v xml:space="preserve">0 | </v>
      </c>
      <c r="G91" t="str">
        <v xml:space="preserve">0 | </v>
      </c>
      <c r="H91" t="str">
        <v xml:space="preserve">0 | </v>
      </c>
      <c r="I91" t="str">
        <v xml:space="preserve">0 | </v>
      </c>
      <c r="J91" t="str">
        <v xml:space="preserve">0 | </v>
      </c>
      <c r="K91" t="str">
        <v xml:space="preserve">0 | </v>
      </c>
      <c r="L91" t="str">
        <v xml:space="preserve">0 | </v>
      </c>
      <c r="M91" t="str">
        <v xml:space="preserve">0 | </v>
      </c>
      <c r="N91" t="str">
        <v xml:space="preserve">0 | </v>
      </c>
      <c r="O91" t="str">
        <v xml:space="preserve">0 | </v>
      </c>
      <c r="P91" t="str">
        <v xml:space="preserve">0 | </v>
      </c>
      <c r="Q91" t="str">
        <v xml:space="preserve">0 | </v>
      </c>
      <c r="R91" t="str">
        <v xml:space="preserve">0 | </v>
      </c>
      <c r="S91" t="str">
        <v xml:space="preserve">0 | </v>
      </c>
      <c r="T91" t="str">
        <v xml:space="preserve">0 | </v>
      </c>
      <c r="U91" t="str">
        <v xml:space="preserve">0 | </v>
      </c>
      <c r="V91" t="str">
        <v xml:space="preserve">0 | </v>
      </c>
      <c r="W91" t="str">
        <v xml:space="preserve">0 | </v>
      </c>
      <c r="X91" t="str">
        <v xml:space="preserve">0 | </v>
      </c>
      <c r="Y91" t="str">
        <v xml:space="preserve">0 | </v>
      </c>
      <c r="Z91" t="str">
        <v xml:space="preserve">0 | </v>
      </c>
      <c r="AA91" t="str">
        <v xml:space="preserve">0 | </v>
      </c>
      <c r="AB91" t="str">
        <v xml:space="preserve">0 | </v>
      </c>
      <c r="AC91" t="str">
        <v xml:space="preserve">0 | </v>
      </c>
      <c r="AD91" t="str">
        <v xml:space="preserve">0 | </v>
      </c>
      <c r="AE91" t="str">
        <v xml:space="preserve">0 | </v>
      </c>
      <c r="AF91" t="str">
        <v xml:space="preserve">0 | </v>
      </c>
      <c r="AG91" t="str">
        <v xml:space="preserve">0 | </v>
      </c>
      <c r="AH91" t="str">
        <v xml:space="preserve">0 | </v>
      </c>
      <c r="AI91" t="str">
        <v xml:space="preserve">0 | </v>
      </c>
      <c r="DQ91" cm="1">
        <f t="array" ref="DQ91:EX91">TRANSPOSE(_xlfn._xlws.SORT(_xlfn._xlws.FILTER(chemicals[chemical_applic_level],chemicals[experiment_ID]=A91)))</f>
        <v>0</v>
      </c>
      <c r="DR91">
        <v>0</v>
      </c>
      <c r="DS91">
        <v>0</v>
      </c>
      <c r="DT91">
        <v>0</v>
      </c>
      <c r="DU91">
        <v>0</v>
      </c>
      <c r="DV91">
        <v>0</v>
      </c>
      <c r="DW91">
        <v>0</v>
      </c>
      <c r="DX91">
        <v>0</v>
      </c>
      <c r="DY91">
        <v>0</v>
      </c>
      <c r="DZ91">
        <v>0</v>
      </c>
      <c r="EA91">
        <v>0</v>
      </c>
      <c r="EB91">
        <v>0</v>
      </c>
      <c r="EC91">
        <v>0</v>
      </c>
      <c r="ED91">
        <v>0</v>
      </c>
      <c r="EE91">
        <v>0</v>
      </c>
      <c r="EF91">
        <v>0</v>
      </c>
      <c r="EG91">
        <v>0</v>
      </c>
      <c r="EH91">
        <v>0</v>
      </c>
      <c r="EI91">
        <v>0</v>
      </c>
      <c r="EJ91">
        <v>0</v>
      </c>
      <c r="EK91">
        <v>0</v>
      </c>
      <c r="EL91">
        <v>0</v>
      </c>
      <c r="EM91">
        <v>0</v>
      </c>
      <c r="EN91">
        <v>0</v>
      </c>
      <c r="EO91">
        <v>0</v>
      </c>
      <c r="EP91">
        <v>0</v>
      </c>
      <c r="EQ91">
        <v>0</v>
      </c>
      <c r="ER91">
        <v>0</v>
      </c>
      <c r="ES91">
        <v>0</v>
      </c>
      <c r="ET91">
        <v>0</v>
      </c>
      <c r="EU91">
        <v>0</v>
      </c>
      <c r="EV91">
        <v>0</v>
      </c>
      <c r="EW91">
        <v>0</v>
      </c>
      <c r="EX91" t="str">
        <v/>
      </c>
    </row>
    <row r="92" spans="1:154" x14ac:dyDescent="0.25">
      <c r="B92" t="str" cm="1">
        <f t="array" ref="B92:AI92">TRANSPOSE(_xlfn._xlws.SORT(_xlfn._xlws.FILTER(chemicals[chemical_applic_level]&amp;" | "&amp;chemicals[chemical_applic_name],chemicals[experiment_ID]=A92)))</f>
        <v xml:space="preserve"> | </v>
      </c>
      <c r="C92" t="str">
        <v xml:space="preserve">0 | </v>
      </c>
      <c r="D92" t="str">
        <v xml:space="preserve">0 | </v>
      </c>
      <c r="E92" t="str">
        <v xml:space="preserve">0 | </v>
      </c>
      <c r="F92" t="str">
        <v xml:space="preserve">0 | </v>
      </c>
      <c r="G92" t="str">
        <v xml:space="preserve">0 | </v>
      </c>
      <c r="H92" t="str">
        <v xml:space="preserve">0 | </v>
      </c>
      <c r="I92" t="str">
        <v xml:space="preserve">0 | </v>
      </c>
      <c r="J92" t="str">
        <v xml:space="preserve">0 | </v>
      </c>
      <c r="K92" t="str">
        <v xml:space="preserve">0 | </v>
      </c>
      <c r="L92" t="str">
        <v xml:space="preserve">0 | </v>
      </c>
      <c r="M92" t="str">
        <v xml:space="preserve">0 | </v>
      </c>
      <c r="N92" t="str">
        <v xml:space="preserve">0 | </v>
      </c>
      <c r="O92" t="str">
        <v xml:space="preserve">0 | </v>
      </c>
      <c r="P92" t="str">
        <v xml:space="preserve">0 | </v>
      </c>
      <c r="Q92" t="str">
        <v xml:space="preserve">0 | </v>
      </c>
      <c r="R92" t="str">
        <v xml:space="preserve">0 | </v>
      </c>
      <c r="S92" t="str">
        <v xml:space="preserve">0 | </v>
      </c>
      <c r="T92" t="str">
        <v xml:space="preserve">0 | </v>
      </c>
      <c r="U92" t="str">
        <v xml:space="preserve">0 | </v>
      </c>
      <c r="V92" t="str">
        <v xml:space="preserve">0 | </v>
      </c>
      <c r="W92" t="str">
        <v xml:space="preserve">0 | </v>
      </c>
      <c r="X92" t="str">
        <v xml:space="preserve">0 | </v>
      </c>
      <c r="Y92" t="str">
        <v xml:space="preserve">0 | </v>
      </c>
      <c r="Z92" t="str">
        <v xml:space="preserve">0 | </v>
      </c>
      <c r="AA92" t="str">
        <v xml:space="preserve">0 | </v>
      </c>
      <c r="AB92" t="str">
        <v xml:space="preserve">0 | </v>
      </c>
      <c r="AC92" t="str">
        <v xml:space="preserve">0 | </v>
      </c>
      <c r="AD92" t="str">
        <v xml:space="preserve">0 | </v>
      </c>
      <c r="AE92" t="str">
        <v xml:space="preserve">0 | </v>
      </c>
      <c r="AF92" t="str">
        <v xml:space="preserve">0 | </v>
      </c>
      <c r="AG92" t="str">
        <v xml:space="preserve">0 | </v>
      </c>
      <c r="AH92" t="str">
        <v xml:space="preserve">0 | </v>
      </c>
      <c r="AI92" t="str">
        <v xml:space="preserve">0 | </v>
      </c>
      <c r="DQ92" cm="1">
        <f t="array" ref="DQ92:EX92">TRANSPOSE(_xlfn._xlws.SORT(_xlfn._xlws.FILTER(chemicals[chemical_applic_level],chemicals[experiment_ID]=A92)))</f>
        <v>0</v>
      </c>
      <c r="DR92">
        <v>0</v>
      </c>
      <c r="DS92">
        <v>0</v>
      </c>
      <c r="DT92">
        <v>0</v>
      </c>
      <c r="DU92">
        <v>0</v>
      </c>
      <c r="DV92">
        <v>0</v>
      </c>
      <c r="DW92">
        <v>0</v>
      </c>
      <c r="DX92">
        <v>0</v>
      </c>
      <c r="DY92">
        <v>0</v>
      </c>
      <c r="DZ92">
        <v>0</v>
      </c>
      <c r="EA92">
        <v>0</v>
      </c>
      <c r="EB92">
        <v>0</v>
      </c>
      <c r="EC92">
        <v>0</v>
      </c>
      <c r="ED92">
        <v>0</v>
      </c>
      <c r="EE92">
        <v>0</v>
      </c>
      <c r="EF92">
        <v>0</v>
      </c>
      <c r="EG92">
        <v>0</v>
      </c>
      <c r="EH92">
        <v>0</v>
      </c>
      <c r="EI92">
        <v>0</v>
      </c>
      <c r="EJ92">
        <v>0</v>
      </c>
      <c r="EK92">
        <v>0</v>
      </c>
      <c r="EL92">
        <v>0</v>
      </c>
      <c r="EM92">
        <v>0</v>
      </c>
      <c r="EN92">
        <v>0</v>
      </c>
      <c r="EO92">
        <v>0</v>
      </c>
      <c r="EP92">
        <v>0</v>
      </c>
      <c r="EQ92">
        <v>0</v>
      </c>
      <c r="ER92">
        <v>0</v>
      </c>
      <c r="ES92">
        <v>0</v>
      </c>
      <c r="ET92">
        <v>0</v>
      </c>
      <c r="EU92">
        <v>0</v>
      </c>
      <c r="EV92">
        <v>0</v>
      </c>
      <c r="EW92">
        <v>0</v>
      </c>
      <c r="EX92" t="str">
        <v/>
      </c>
    </row>
    <row r="93" spans="1:154" x14ac:dyDescent="0.25">
      <c r="B93" t="str" cm="1">
        <f t="array" ref="B93:AI93">TRANSPOSE(_xlfn._xlws.SORT(_xlfn._xlws.FILTER(chemicals[chemical_applic_level]&amp;" | "&amp;chemicals[chemical_applic_name],chemicals[experiment_ID]=A93)))</f>
        <v xml:space="preserve"> | </v>
      </c>
      <c r="C93" t="str">
        <v xml:space="preserve">0 | </v>
      </c>
      <c r="D93" t="str">
        <v xml:space="preserve">0 | </v>
      </c>
      <c r="E93" t="str">
        <v xml:space="preserve">0 | </v>
      </c>
      <c r="F93" t="str">
        <v xml:space="preserve">0 | </v>
      </c>
      <c r="G93" t="str">
        <v xml:space="preserve">0 | </v>
      </c>
      <c r="H93" t="str">
        <v xml:space="preserve">0 | </v>
      </c>
      <c r="I93" t="str">
        <v xml:space="preserve">0 | </v>
      </c>
      <c r="J93" t="str">
        <v xml:space="preserve">0 | </v>
      </c>
      <c r="K93" t="str">
        <v xml:space="preserve">0 | </v>
      </c>
      <c r="L93" t="str">
        <v xml:space="preserve">0 | </v>
      </c>
      <c r="M93" t="str">
        <v xml:space="preserve">0 | </v>
      </c>
      <c r="N93" t="str">
        <v xml:space="preserve">0 | </v>
      </c>
      <c r="O93" t="str">
        <v xml:space="preserve">0 | </v>
      </c>
      <c r="P93" t="str">
        <v xml:space="preserve">0 | </v>
      </c>
      <c r="Q93" t="str">
        <v xml:space="preserve">0 | </v>
      </c>
      <c r="R93" t="str">
        <v xml:space="preserve">0 | </v>
      </c>
      <c r="S93" t="str">
        <v xml:space="preserve">0 | </v>
      </c>
      <c r="T93" t="str">
        <v xml:space="preserve">0 | </v>
      </c>
      <c r="U93" t="str">
        <v xml:space="preserve">0 | </v>
      </c>
      <c r="V93" t="str">
        <v xml:space="preserve">0 | </v>
      </c>
      <c r="W93" t="str">
        <v xml:space="preserve">0 | </v>
      </c>
      <c r="X93" t="str">
        <v xml:space="preserve">0 | </v>
      </c>
      <c r="Y93" t="str">
        <v xml:space="preserve">0 | </v>
      </c>
      <c r="Z93" t="str">
        <v xml:space="preserve">0 | </v>
      </c>
      <c r="AA93" t="str">
        <v xml:space="preserve">0 | </v>
      </c>
      <c r="AB93" t="str">
        <v xml:space="preserve">0 | </v>
      </c>
      <c r="AC93" t="str">
        <v xml:space="preserve">0 | </v>
      </c>
      <c r="AD93" t="str">
        <v xml:space="preserve">0 | </v>
      </c>
      <c r="AE93" t="str">
        <v xml:space="preserve">0 | </v>
      </c>
      <c r="AF93" t="str">
        <v xml:space="preserve">0 | </v>
      </c>
      <c r="AG93" t="str">
        <v xml:space="preserve">0 | </v>
      </c>
      <c r="AH93" t="str">
        <v xml:space="preserve">0 | </v>
      </c>
      <c r="AI93" t="str">
        <v xml:space="preserve">0 | </v>
      </c>
      <c r="DQ93" cm="1">
        <f t="array" ref="DQ93:EX93">TRANSPOSE(_xlfn._xlws.SORT(_xlfn._xlws.FILTER(chemicals[chemical_applic_level],chemicals[experiment_ID]=A93)))</f>
        <v>0</v>
      </c>
      <c r="DR93">
        <v>0</v>
      </c>
      <c r="DS93">
        <v>0</v>
      </c>
      <c r="DT93">
        <v>0</v>
      </c>
      <c r="DU93">
        <v>0</v>
      </c>
      <c r="DV93">
        <v>0</v>
      </c>
      <c r="DW93">
        <v>0</v>
      </c>
      <c r="DX93">
        <v>0</v>
      </c>
      <c r="DY93">
        <v>0</v>
      </c>
      <c r="DZ93">
        <v>0</v>
      </c>
      <c r="EA93">
        <v>0</v>
      </c>
      <c r="EB93">
        <v>0</v>
      </c>
      <c r="EC93">
        <v>0</v>
      </c>
      <c r="ED93">
        <v>0</v>
      </c>
      <c r="EE93">
        <v>0</v>
      </c>
      <c r="EF93">
        <v>0</v>
      </c>
      <c r="EG93">
        <v>0</v>
      </c>
      <c r="EH93">
        <v>0</v>
      </c>
      <c r="EI93">
        <v>0</v>
      </c>
      <c r="EJ93">
        <v>0</v>
      </c>
      <c r="EK93">
        <v>0</v>
      </c>
      <c r="EL93">
        <v>0</v>
      </c>
      <c r="EM93">
        <v>0</v>
      </c>
      <c r="EN93">
        <v>0</v>
      </c>
      <c r="EO93">
        <v>0</v>
      </c>
      <c r="EP93">
        <v>0</v>
      </c>
      <c r="EQ93">
        <v>0</v>
      </c>
      <c r="ER93">
        <v>0</v>
      </c>
      <c r="ES93">
        <v>0</v>
      </c>
      <c r="ET93">
        <v>0</v>
      </c>
      <c r="EU93">
        <v>0</v>
      </c>
      <c r="EV93">
        <v>0</v>
      </c>
      <c r="EW93">
        <v>0</v>
      </c>
      <c r="EX93" t="str">
        <v/>
      </c>
    </row>
    <row r="94" spans="1:154" x14ac:dyDescent="0.25">
      <c r="B94" t="str" cm="1">
        <f t="array" ref="B94:AI94">TRANSPOSE(_xlfn._xlws.SORT(_xlfn._xlws.FILTER(chemicals[chemical_applic_level]&amp;" | "&amp;chemicals[chemical_applic_name],chemicals[experiment_ID]=A94)))</f>
        <v xml:space="preserve"> | </v>
      </c>
      <c r="C94" t="str">
        <v xml:space="preserve">0 | </v>
      </c>
      <c r="D94" t="str">
        <v xml:space="preserve">0 | </v>
      </c>
      <c r="E94" t="str">
        <v xml:space="preserve">0 | </v>
      </c>
      <c r="F94" t="str">
        <v xml:space="preserve">0 | </v>
      </c>
      <c r="G94" t="str">
        <v xml:space="preserve">0 | </v>
      </c>
      <c r="H94" t="str">
        <v xml:space="preserve">0 | </v>
      </c>
      <c r="I94" t="str">
        <v xml:space="preserve">0 | </v>
      </c>
      <c r="J94" t="str">
        <v xml:space="preserve">0 | </v>
      </c>
      <c r="K94" t="str">
        <v xml:space="preserve">0 | </v>
      </c>
      <c r="L94" t="str">
        <v xml:space="preserve">0 | </v>
      </c>
      <c r="M94" t="str">
        <v xml:space="preserve">0 | </v>
      </c>
      <c r="N94" t="str">
        <v xml:space="preserve">0 | </v>
      </c>
      <c r="O94" t="str">
        <v xml:space="preserve">0 | </v>
      </c>
      <c r="P94" t="str">
        <v xml:space="preserve">0 | </v>
      </c>
      <c r="Q94" t="str">
        <v xml:space="preserve">0 | </v>
      </c>
      <c r="R94" t="str">
        <v xml:space="preserve">0 | </v>
      </c>
      <c r="S94" t="str">
        <v xml:space="preserve">0 | </v>
      </c>
      <c r="T94" t="str">
        <v xml:space="preserve">0 | </v>
      </c>
      <c r="U94" t="str">
        <v xml:space="preserve">0 | </v>
      </c>
      <c r="V94" t="str">
        <v xml:space="preserve">0 | </v>
      </c>
      <c r="W94" t="str">
        <v xml:space="preserve">0 | </v>
      </c>
      <c r="X94" t="str">
        <v xml:space="preserve">0 | </v>
      </c>
      <c r="Y94" t="str">
        <v xml:space="preserve">0 | </v>
      </c>
      <c r="Z94" t="str">
        <v xml:space="preserve">0 | </v>
      </c>
      <c r="AA94" t="str">
        <v xml:space="preserve">0 | </v>
      </c>
      <c r="AB94" t="str">
        <v xml:space="preserve">0 | </v>
      </c>
      <c r="AC94" t="str">
        <v xml:space="preserve">0 | </v>
      </c>
      <c r="AD94" t="str">
        <v xml:space="preserve">0 | </v>
      </c>
      <c r="AE94" t="str">
        <v xml:space="preserve">0 | </v>
      </c>
      <c r="AF94" t="str">
        <v xml:space="preserve">0 | </v>
      </c>
      <c r="AG94" t="str">
        <v xml:space="preserve">0 | </v>
      </c>
      <c r="AH94" t="str">
        <v xml:space="preserve">0 | </v>
      </c>
      <c r="AI94" t="str">
        <v xml:space="preserve">0 | </v>
      </c>
      <c r="DQ94" cm="1">
        <f t="array" ref="DQ94:EX94">TRANSPOSE(_xlfn._xlws.SORT(_xlfn._xlws.FILTER(chemicals[chemical_applic_level],chemicals[experiment_ID]=A94)))</f>
        <v>0</v>
      </c>
      <c r="DR94">
        <v>0</v>
      </c>
      <c r="DS94">
        <v>0</v>
      </c>
      <c r="DT94">
        <v>0</v>
      </c>
      <c r="DU94">
        <v>0</v>
      </c>
      <c r="DV94">
        <v>0</v>
      </c>
      <c r="DW94">
        <v>0</v>
      </c>
      <c r="DX94">
        <v>0</v>
      </c>
      <c r="DY94">
        <v>0</v>
      </c>
      <c r="DZ94">
        <v>0</v>
      </c>
      <c r="EA94">
        <v>0</v>
      </c>
      <c r="EB94">
        <v>0</v>
      </c>
      <c r="EC94">
        <v>0</v>
      </c>
      <c r="ED94">
        <v>0</v>
      </c>
      <c r="EE94">
        <v>0</v>
      </c>
      <c r="EF94">
        <v>0</v>
      </c>
      <c r="EG94">
        <v>0</v>
      </c>
      <c r="EH94">
        <v>0</v>
      </c>
      <c r="EI94">
        <v>0</v>
      </c>
      <c r="EJ94">
        <v>0</v>
      </c>
      <c r="EK94">
        <v>0</v>
      </c>
      <c r="EL94">
        <v>0</v>
      </c>
      <c r="EM94">
        <v>0</v>
      </c>
      <c r="EN94">
        <v>0</v>
      </c>
      <c r="EO94">
        <v>0</v>
      </c>
      <c r="EP94">
        <v>0</v>
      </c>
      <c r="EQ94">
        <v>0</v>
      </c>
      <c r="ER94">
        <v>0</v>
      </c>
      <c r="ES94">
        <v>0</v>
      </c>
      <c r="ET94">
        <v>0</v>
      </c>
      <c r="EU94">
        <v>0</v>
      </c>
      <c r="EV94">
        <v>0</v>
      </c>
      <c r="EW94">
        <v>0</v>
      </c>
      <c r="EX94" t="str">
        <v/>
      </c>
    </row>
    <row r="95" spans="1:154" x14ac:dyDescent="0.25">
      <c r="B95" t="str" cm="1">
        <f t="array" ref="B95:AI95">TRANSPOSE(_xlfn._xlws.SORT(_xlfn._xlws.FILTER(chemicals[chemical_applic_level]&amp;" | "&amp;chemicals[chemical_applic_name],chemicals[experiment_ID]=A95)))</f>
        <v xml:space="preserve"> | </v>
      </c>
      <c r="C95" t="str">
        <v xml:space="preserve">0 | </v>
      </c>
      <c r="D95" t="str">
        <v xml:space="preserve">0 | </v>
      </c>
      <c r="E95" t="str">
        <v xml:space="preserve">0 | </v>
      </c>
      <c r="F95" t="str">
        <v xml:space="preserve">0 | </v>
      </c>
      <c r="G95" t="str">
        <v xml:space="preserve">0 | </v>
      </c>
      <c r="H95" t="str">
        <v xml:space="preserve">0 | </v>
      </c>
      <c r="I95" t="str">
        <v xml:space="preserve">0 | </v>
      </c>
      <c r="J95" t="str">
        <v xml:space="preserve">0 | </v>
      </c>
      <c r="K95" t="str">
        <v xml:space="preserve">0 | </v>
      </c>
      <c r="L95" t="str">
        <v xml:space="preserve">0 | </v>
      </c>
      <c r="M95" t="str">
        <v xml:space="preserve">0 | </v>
      </c>
      <c r="N95" t="str">
        <v xml:space="preserve">0 | </v>
      </c>
      <c r="O95" t="str">
        <v xml:space="preserve">0 | </v>
      </c>
      <c r="P95" t="str">
        <v xml:space="preserve">0 | </v>
      </c>
      <c r="Q95" t="str">
        <v xml:space="preserve">0 | </v>
      </c>
      <c r="R95" t="str">
        <v xml:space="preserve">0 | </v>
      </c>
      <c r="S95" t="str">
        <v xml:space="preserve">0 | </v>
      </c>
      <c r="T95" t="str">
        <v xml:space="preserve">0 | </v>
      </c>
      <c r="U95" t="str">
        <v xml:space="preserve">0 | </v>
      </c>
      <c r="V95" t="str">
        <v xml:space="preserve">0 | </v>
      </c>
      <c r="W95" t="str">
        <v xml:space="preserve">0 | </v>
      </c>
      <c r="X95" t="str">
        <v xml:space="preserve">0 | </v>
      </c>
      <c r="Y95" t="str">
        <v xml:space="preserve">0 | </v>
      </c>
      <c r="Z95" t="str">
        <v xml:space="preserve">0 | </v>
      </c>
      <c r="AA95" t="str">
        <v xml:space="preserve">0 | </v>
      </c>
      <c r="AB95" t="str">
        <v xml:space="preserve">0 | </v>
      </c>
      <c r="AC95" t="str">
        <v xml:space="preserve">0 | </v>
      </c>
      <c r="AD95" t="str">
        <v xml:space="preserve">0 | </v>
      </c>
      <c r="AE95" t="str">
        <v xml:space="preserve">0 | </v>
      </c>
      <c r="AF95" t="str">
        <v xml:space="preserve">0 | </v>
      </c>
      <c r="AG95" t="str">
        <v xml:space="preserve">0 | </v>
      </c>
      <c r="AH95" t="str">
        <v xml:space="preserve">0 | </v>
      </c>
      <c r="AI95" t="str">
        <v xml:space="preserve">0 | </v>
      </c>
      <c r="DQ95" cm="1">
        <f t="array" ref="DQ95:EX95">TRANSPOSE(_xlfn._xlws.SORT(_xlfn._xlws.FILTER(chemicals[chemical_applic_level],chemicals[experiment_ID]=A95)))</f>
        <v>0</v>
      </c>
      <c r="DR95">
        <v>0</v>
      </c>
      <c r="DS95">
        <v>0</v>
      </c>
      <c r="DT95">
        <v>0</v>
      </c>
      <c r="DU95">
        <v>0</v>
      </c>
      <c r="DV95">
        <v>0</v>
      </c>
      <c r="DW95">
        <v>0</v>
      </c>
      <c r="DX95">
        <v>0</v>
      </c>
      <c r="DY95">
        <v>0</v>
      </c>
      <c r="DZ95">
        <v>0</v>
      </c>
      <c r="EA95">
        <v>0</v>
      </c>
      <c r="EB95">
        <v>0</v>
      </c>
      <c r="EC95">
        <v>0</v>
      </c>
      <c r="ED95">
        <v>0</v>
      </c>
      <c r="EE95">
        <v>0</v>
      </c>
      <c r="EF95">
        <v>0</v>
      </c>
      <c r="EG95">
        <v>0</v>
      </c>
      <c r="EH95">
        <v>0</v>
      </c>
      <c r="EI95">
        <v>0</v>
      </c>
      <c r="EJ95">
        <v>0</v>
      </c>
      <c r="EK95">
        <v>0</v>
      </c>
      <c r="EL95">
        <v>0</v>
      </c>
      <c r="EM95">
        <v>0</v>
      </c>
      <c r="EN95">
        <v>0</v>
      </c>
      <c r="EO95">
        <v>0</v>
      </c>
      <c r="EP95">
        <v>0</v>
      </c>
      <c r="EQ95">
        <v>0</v>
      </c>
      <c r="ER95">
        <v>0</v>
      </c>
      <c r="ES95">
        <v>0</v>
      </c>
      <c r="ET95">
        <v>0</v>
      </c>
      <c r="EU95">
        <v>0</v>
      </c>
      <c r="EV95">
        <v>0</v>
      </c>
      <c r="EW95">
        <v>0</v>
      </c>
      <c r="EX95" t="str">
        <v/>
      </c>
    </row>
    <row r="96" spans="1:154" x14ac:dyDescent="0.25">
      <c r="B96" t="str" cm="1">
        <f t="array" ref="B96:AI96">TRANSPOSE(_xlfn._xlws.SORT(_xlfn._xlws.FILTER(chemicals[chemical_applic_level]&amp;" | "&amp;chemicals[chemical_applic_name],chemicals[experiment_ID]=A96)))</f>
        <v xml:space="preserve"> | </v>
      </c>
      <c r="C96" t="str">
        <v xml:space="preserve">0 | </v>
      </c>
      <c r="D96" t="str">
        <v xml:space="preserve">0 | </v>
      </c>
      <c r="E96" t="str">
        <v xml:space="preserve">0 | </v>
      </c>
      <c r="F96" t="str">
        <v xml:space="preserve">0 | </v>
      </c>
      <c r="G96" t="str">
        <v xml:space="preserve">0 | </v>
      </c>
      <c r="H96" t="str">
        <v xml:space="preserve">0 | </v>
      </c>
      <c r="I96" t="str">
        <v xml:space="preserve">0 | </v>
      </c>
      <c r="J96" t="str">
        <v xml:space="preserve">0 | </v>
      </c>
      <c r="K96" t="str">
        <v xml:space="preserve">0 | </v>
      </c>
      <c r="L96" t="str">
        <v xml:space="preserve">0 | </v>
      </c>
      <c r="M96" t="str">
        <v xml:space="preserve">0 | </v>
      </c>
      <c r="N96" t="str">
        <v xml:space="preserve">0 | </v>
      </c>
      <c r="O96" t="str">
        <v xml:space="preserve">0 | </v>
      </c>
      <c r="P96" t="str">
        <v xml:space="preserve">0 | </v>
      </c>
      <c r="Q96" t="str">
        <v xml:space="preserve">0 | </v>
      </c>
      <c r="R96" t="str">
        <v xml:space="preserve">0 | </v>
      </c>
      <c r="S96" t="str">
        <v xml:space="preserve">0 | </v>
      </c>
      <c r="T96" t="str">
        <v xml:space="preserve">0 | </v>
      </c>
      <c r="U96" t="str">
        <v xml:space="preserve">0 | </v>
      </c>
      <c r="V96" t="str">
        <v xml:space="preserve">0 | </v>
      </c>
      <c r="W96" t="str">
        <v xml:space="preserve">0 | </v>
      </c>
      <c r="X96" t="str">
        <v xml:space="preserve">0 | </v>
      </c>
      <c r="Y96" t="str">
        <v xml:space="preserve">0 | </v>
      </c>
      <c r="Z96" t="str">
        <v xml:space="preserve">0 | </v>
      </c>
      <c r="AA96" t="str">
        <v xml:space="preserve">0 | </v>
      </c>
      <c r="AB96" t="str">
        <v xml:space="preserve">0 | </v>
      </c>
      <c r="AC96" t="str">
        <v xml:space="preserve">0 | </v>
      </c>
      <c r="AD96" t="str">
        <v xml:space="preserve">0 | </v>
      </c>
      <c r="AE96" t="str">
        <v xml:space="preserve">0 | </v>
      </c>
      <c r="AF96" t="str">
        <v xml:space="preserve">0 | </v>
      </c>
      <c r="AG96" t="str">
        <v xml:space="preserve">0 | </v>
      </c>
      <c r="AH96" t="str">
        <v xml:space="preserve">0 | </v>
      </c>
      <c r="AI96" t="str">
        <v xml:space="preserve">0 | </v>
      </c>
      <c r="DQ96" cm="1">
        <f t="array" ref="DQ96:EX96">TRANSPOSE(_xlfn._xlws.SORT(_xlfn._xlws.FILTER(chemicals[chemical_applic_level],chemicals[experiment_ID]=A96)))</f>
        <v>0</v>
      </c>
      <c r="DR96">
        <v>0</v>
      </c>
      <c r="DS96">
        <v>0</v>
      </c>
      <c r="DT96">
        <v>0</v>
      </c>
      <c r="DU96">
        <v>0</v>
      </c>
      <c r="DV96">
        <v>0</v>
      </c>
      <c r="DW96">
        <v>0</v>
      </c>
      <c r="DX96">
        <v>0</v>
      </c>
      <c r="DY96">
        <v>0</v>
      </c>
      <c r="DZ96">
        <v>0</v>
      </c>
      <c r="EA96">
        <v>0</v>
      </c>
      <c r="EB96">
        <v>0</v>
      </c>
      <c r="EC96">
        <v>0</v>
      </c>
      <c r="ED96">
        <v>0</v>
      </c>
      <c r="EE96">
        <v>0</v>
      </c>
      <c r="EF96">
        <v>0</v>
      </c>
      <c r="EG96">
        <v>0</v>
      </c>
      <c r="EH96">
        <v>0</v>
      </c>
      <c r="EI96">
        <v>0</v>
      </c>
      <c r="EJ96">
        <v>0</v>
      </c>
      <c r="EK96">
        <v>0</v>
      </c>
      <c r="EL96">
        <v>0</v>
      </c>
      <c r="EM96">
        <v>0</v>
      </c>
      <c r="EN96">
        <v>0</v>
      </c>
      <c r="EO96">
        <v>0</v>
      </c>
      <c r="EP96">
        <v>0</v>
      </c>
      <c r="EQ96">
        <v>0</v>
      </c>
      <c r="ER96">
        <v>0</v>
      </c>
      <c r="ES96">
        <v>0</v>
      </c>
      <c r="ET96">
        <v>0</v>
      </c>
      <c r="EU96">
        <v>0</v>
      </c>
      <c r="EV96">
        <v>0</v>
      </c>
      <c r="EW96">
        <v>0</v>
      </c>
      <c r="EX96" t="str">
        <v/>
      </c>
    </row>
    <row r="97" spans="2:154" x14ac:dyDescent="0.25">
      <c r="B97" t="str" cm="1">
        <f t="array" ref="B97:AI97">TRANSPOSE(_xlfn._xlws.SORT(_xlfn._xlws.FILTER(chemicals[chemical_applic_level]&amp;" | "&amp;chemicals[chemical_applic_name],chemicals[experiment_ID]=A97)))</f>
        <v xml:space="preserve"> | </v>
      </c>
      <c r="C97" t="str">
        <v xml:space="preserve">0 | </v>
      </c>
      <c r="D97" t="str">
        <v xml:space="preserve">0 | </v>
      </c>
      <c r="E97" t="str">
        <v xml:space="preserve">0 | </v>
      </c>
      <c r="F97" t="str">
        <v xml:space="preserve">0 | </v>
      </c>
      <c r="G97" t="str">
        <v xml:space="preserve">0 | </v>
      </c>
      <c r="H97" t="str">
        <v xml:space="preserve">0 | </v>
      </c>
      <c r="I97" t="str">
        <v xml:space="preserve">0 | </v>
      </c>
      <c r="J97" t="str">
        <v xml:space="preserve">0 | </v>
      </c>
      <c r="K97" t="str">
        <v xml:space="preserve">0 | </v>
      </c>
      <c r="L97" t="str">
        <v xml:space="preserve">0 | </v>
      </c>
      <c r="M97" t="str">
        <v xml:space="preserve">0 | </v>
      </c>
      <c r="N97" t="str">
        <v xml:space="preserve">0 | </v>
      </c>
      <c r="O97" t="str">
        <v xml:space="preserve">0 | </v>
      </c>
      <c r="P97" t="str">
        <v xml:space="preserve">0 | </v>
      </c>
      <c r="Q97" t="str">
        <v xml:space="preserve">0 | </v>
      </c>
      <c r="R97" t="str">
        <v xml:space="preserve">0 | </v>
      </c>
      <c r="S97" t="str">
        <v xml:space="preserve">0 | </v>
      </c>
      <c r="T97" t="str">
        <v xml:space="preserve">0 | </v>
      </c>
      <c r="U97" t="str">
        <v xml:space="preserve">0 | </v>
      </c>
      <c r="V97" t="str">
        <v xml:space="preserve">0 | </v>
      </c>
      <c r="W97" t="str">
        <v xml:space="preserve">0 | </v>
      </c>
      <c r="X97" t="str">
        <v xml:space="preserve">0 | </v>
      </c>
      <c r="Y97" t="str">
        <v xml:space="preserve">0 | </v>
      </c>
      <c r="Z97" t="str">
        <v xml:space="preserve">0 | </v>
      </c>
      <c r="AA97" t="str">
        <v xml:space="preserve">0 | </v>
      </c>
      <c r="AB97" t="str">
        <v xml:space="preserve">0 | </v>
      </c>
      <c r="AC97" t="str">
        <v xml:space="preserve">0 | </v>
      </c>
      <c r="AD97" t="str">
        <v xml:space="preserve">0 | </v>
      </c>
      <c r="AE97" t="str">
        <v xml:space="preserve">0 | </v>
      </c>
      <c r="AF97" t="str">
        <v xml:space="preserve">0 | </v>
      </c>
      <c r="AG97" t="str">
        <v xml:space="preserve">0 | </v>
      </c>
      <c r="AH97" t="str">
        <v xml:space="preserve">0 | </v>
      </c>
      <c r="AI97" t="str">
        <v xml:space="preserve">0 | </v>
      </c>
      <c r="DQ97" cm="1">
        <f t="array" ref="DQ97:EX97">TRANSPOSE(_xlfn._xlws.SORT(_xlfn._xlws.FILTER(chemicals[chemical_applic_level],chemicals[experiment_ID]=A97)))</f>
        <v>0</v>
      </c>
      <c r="DR97">
        <v>0</v>
      </c>
      <c r="DS97">
        <v>0</v>
      </c>
      <c r="DT97">
        <v>0</v>
      </c>
      <c r="DU97">
        <v>0</v>
      </c>
      <c r="DV97">
        <v>0</v>
      </c>
      <c r="DW97">
        <v>0</v>
      </c>
      <c r="DX97">
        <v>0</v>
      </c>
      <c r="DY97">
        <v>0</v>
      </c>
      <c r="DZ97">
        <v>0</v>
      </c>
      <c r="EA97">
        <v>0</v>
      </c>
      <c r="EB97">
        <v>0</v>
      </c>
      <c r="EC97">
        <v>0</v>
      </c>
      <c r="ED97">
        <v>0</v>
      </c>
      <c r="EE97">
        <v>0</v>
      </c>
      <c r="EF97">
        <v>0</v>
      </c>
      <c r="EG97">
        <v>0</v>
      </c>
      <c r="EH97">
        <v>0</v>
      </c>
      <c r="EI97">
        <v>0</v>
      </c>
      <c r="EJ97">
        <v>0</v>
      </c>
      <c r="EK97">
        <v>0</v>
      </c>
      <c r="EL97">
        <v>0</v>
      </c>
      <c r="EM97">
        <v>0</v>
      </c>
      <c r="EN97">
        <v>0</v>
      </c>
      <c r="EO97">
        <v>0</v>
      </c>
      <c r="EP97">
        <v>0</v>
      </c>
      <c r="EQ97">
        <v>0</v>
      </c>
      <c r="ER97">
        <v>0</v>
      </c>
      <c r="ES97">
        <v>0</v>
      </c>
      <c r="ET97">
        <v>0</v>
      </c>
      <c r="EU97">
        <v>0</v>
      </c>
      <c r="EV97">
        <v>0</v>
      </c>
      <c r="EW97">
        <v>0</v>
      </c>
      <c r="EX97" t="str">
        <v/>
      </c>
    </row>
    <row r="98" spans="2:154" x14ac:dyDescent="0.25">
      <c r="B98" t="str" cm="1">
        <f t="array" ref="B98:AI98">TRANSPOSE(_xlfn._xlws.SORT(_xlfn._xlws.FILTER(chemicals[chemical_applic_level]&amp;" | "&amp;chemicals[chemical_applic_name],chemicals[experiment_ID]=A98)))</f>
        <v xml:space="preserve"> | </v>
      </c>
      <c r="C98" t="str">
        <v xml:space="preserve">0 | </v>
      </c>
      <c r="D98" t="str">
        <v xml:space="preserve">0 | </v>
      </c>
      <c r="E98" t="str">
        <v xml:space="preserve">0 | </v>
      </c>
      <c r="F98" t="str">
        <v xml:space="preserve">0 | </v>
      </c>
      <c r="G98" t="str">
        <v xml:space="preserve">0 | </v>
      </c>
      <c r="H98" t="str">
        <v xml:space="preserve">0 | </v>
      </c>
      <c r="I98" t="str">
        <v xml:space="preserve">0 | </v>
      </c>
      <c r="J98" t="str">
        <v xml:space="preserve">0 | </v>
      </c>
      <c r="K98" t="str">
        <v xml:space="preserve">0 | </v>
      </c>
      <c r="L98" t="str">
        <v xml:space="preserve">0 | </v>
      </c>
      <c r="M98" t="str">
        <v xml:space="preserve">0 | </v>
      </c>
      <c r="N98" t="str">
        <v xml:space="preserve">0 | </v>
      </c>
      <c r="O98" t="str">
        <v xml:space="preserve">0 | </v>
      </c>
      <c r="P98" t="str">
        <v xml:space="preserve">0 | </v>
      </c>
      <c r="Q98" t="str">
        <v xml:space="preserve">0 | </v>
      </c>
      <c r="R98" t="str">
        <v xml:space="preserve">0 | </v>
      </c>
      <c r="S98" t="str">
        <v xml:space="preserve">0 | </v>
      </c>
      <c r="T98" t="str">
        <v xml:space="preserve">0 | </v>
      </c>
      <c r="U98" t="str">
        <v xml:space="preserve">0 | </v>
      </c>
      <c r="V98" t="str">
        <v xml:space="preserve">0 | </v>
      </c>
      <c r="W98" t="str">
        <v xml:space="preserve">0 | </v>
      </c>
      <c r="X98" t="str">
        <v xml:space="preserve">0 | </v>
      </c>
      <c r="Y98" t="str">
        <v xml:space="preserve">0 | </v>
      </c>
      <c r="Z98" t="str">
        <v xml:space="preserve">0 | </v>
      </c>
      <c r="AA98" t="str">
        <v xml:space="preserve">0 | </v>
      </c>
      <c r="AB98" t="str">
        <v xml:space="preserve">0 | </v>
      </c>
      <c r="AC98" t="str">
        <v xml:space="preserve">0 | </v>
      </c>
      <c r="AD98" t="str">
        <v xml:space="preserve">0 | </v>
      </c>
      <c r="AE98" t="str">
        <v xml:space="preserve">0 | </v>
      </c>
      <c r="AF98" t="str">
        <v xml:space="preserve">0 | </v>
      </c>
      <c r="AG98" t="str">
        <v xml:space="preserve">0 | </v>
      </c>
      <c r="AH98" t="str">
        <v xml:space="preserve">0 | </v>
      </c>
      <c r="AI98" t="str">
        <v xml:space="preserve">0 | </v>
      </c>
      <c r="DQ98" cm="1">
        <f t="array" ref="DQ98:EX98">TRANSPOSE(_xlfn._xlws.SORT(_xlfn._xlws.FILTER(chemicals[chemical_applic_level],chemicals[experiment_ID]=A98)))</f>
        <v>0</v>
      </c>
      <c r="DR98">
        <v>0</v>
      </c>
      <c r="DS98">
        <v>0</v>
      </c>
      <c r="DT98">
        <v>0</v>
      </c>
      <c r="DU98">
        <v>0</v>
      </c>
      <c r="DV98">
        <v>0</v>
      </c>
      <c r="DW98">
        <v>0</v>
      </c>
      <c r="DX98">
        <v>0</v>
      </c>
      <c r="DY98">
        <v>0</v>
      </c>
      <c r="DZ98">
        <v>0</v>
      </c>
      <c r="EA98">
        <v>0</v>
      </c>
      <c r="EB98">
        <v>0</v>
      </c>
      <c r="EC98">
        <v>0</v>
      </c>
      <c r="ED98">
        <v>0</v>
      </c>
      <c r="EE98">
        <v>0</v>
      </c>
      <c r="EF98">
        <v>0</v>
      </c>
      <c r="EG98">
        <v>0</v>
      </c>
      <c r="EH98">
        <v>0</v>
      </c>
      <c r="EI98">
        <v>0</v>
      </c>
      <c r="EJ98">
        <v>0</v>
      </c>
      <c r="EK98">
        <v>0</v>
      </c>
      <c r="EL98">
        <v>0</v>
      </c>
      <c r="EM98">
        <v>0</v>
      </c>
      <c r="EN98">
        <v>0</v>
      </c>
      <c r="EO98">
        <v>0</v>
      </c>
      <c r="EP98">
        <v>0</v>
      </c>
      <c r="EQ98">
        <v>0</v>
      </c>
      <c r="ER98">
        <v>0</v>
      </c>
      <c r="ES98">
        <v>0</v>
      </c>
      <c r="ET98">
        <v>0</v>
      </c>
      <c r="EU98">
        <v>0</v>
      </c>
      <c r="EV98">
        <v>0</v>
      </c>
      <c r="EW98">
        <v>0</v>
      </c>
      <c r="EX98" t="str">
        <v/>
      </c>
    </row>
    <row r="99" spans="2:154" x14ac:dyDescent="0.25">
      <c r="B99" t="str" cm="1">
        <f t="array" ref="B99:AI99">TRANSPOSE(_xlfn._xlws.SORT(_xlfn._xlws.FILTER(chemicals[chemical_applic_level]&amp;" | "&amp;chemicals[chemical_applic_name],chemicals[experiment_ID]=A99)))</f>
        <v xml:space="preserve"> | </v>
      </c>
      <c r="C99" t="str">
        <v xml:space="preserve">0 | </v>
      </c>
      <c r="D99" t="str">
        <v xml:space="preserve">0 | </v>
      </c>
      <c r="E99" t="str">
        <v xml:space="preserve">0 | </v>
      </c>
      <c r="F99" t="str">
        <v xml:space="preserve">0 | </v>
      </c>
      <c r="G99" t="str">
        <v xml:space="preserve">0 | </v>
      </c>
      <c r="H99" t="str">
        <v xml:space="preserve">0 | </v>
      </c>
      <c r="I99" t="str">
        <v xml:space="preserve">0 | </v>
      </c>
      <c r="J99" t="str">
        <v xml:space="preserve">0 | </v>
      </c>
      <c r="K99" t="str">
        <v xml:space="preserve">0 | </v>
      </c>
      <c r="L99" t="str">
        <v xml:space="preserve">0 | </v>
      </c>
      <c r="M99" t="str">
        <v xml:space="preserve">0 | </v>
      </c>
      <c r="N99" t="str">
        <v xml:space="preserve">0 | </v>
      </c>
      <c r="O99" t="str">
        <v xml:space="preserve">0 | </v>
      </c>
      <c r="P99" t="str">
        <v xml:space="preserve">0 | </v>
      </c>
      <c r="Q99" t="str">
        <v xml:space="preserve">0 | </v>
      </c>
      <c r="R99" t="str">
        <v xml:space="preserve">0 | </v>
      </c>
      <c r="S99" t="str">
        <v xml:space="preserve">0 | </v>
      </c>
      <c r="T99" t="str">
        <v xml:space="preserve">0 | </v>
      </c>
      <c r="U99" t="str">
        <v xml:space="preserve">0 | </v>
      </c>
      <c r="V99" t="str">
        <v xml:space="preserve">0 | </v>
      </c>
      <c r="W99" t="str">
        <v xml:space="preserve">0 | </v>
      </c>
      <c r="X99" t="str">
        <v xml:space="preserve">0 | </v>
      </c>
      <c r="Y99" t="str">
        <v xml:space="preserve">0 | </v>
      </c>
      <c r="Z99" t="str">
        <v xml:space="preserve">0 | </v>
      </c>
      <c r="AA99" t="str">
        <v xml:space="preserve">0 | </v>
      </c>
      <c r="AB99" t="str">
        <v xml:space="preserve">0 | </v>
      </c>
      <c r="AC99" t="str">
        <v xml:space="preserve">0 | </v>
      </c>
      <c r="AD99" t="str">
        <v xml:space="preserve">0 | </v>
      </c>
      <c r="AE99" t="str">
        <v xml:space="preserve">0 | </v>
      </c>
      <c r="AF99" t="str">
        <v xml:space="preserve">0 | </v>
      </c>
      <c r="AG99" t="str">
        <v xml:space="preserve">0 | </v>
      </c>
      <c r="AH99" t="str">
        <v xml:space="preserve">0 | </v>
      </c>
      <c r="AI99" t="str">
        <v xml:space="preserve">0 | </v>
      </c>
      <c r="DQ99" cm="1">
        <f t="array" ref="DQ99:EX99">TRANSPOSE(_xlfn._xlws.SORT(_xlfn._xlws.FILTER(chemicals[chemical_applic_level],chemicals[experiment_ID]=A99)))</f>
        <v>0</v>
      </c>
      <c r="DR99">
        <v>0</v>
      </c>
      <c r="DS99">
        <v>0</v>
      </c>
      <c r="DT99">
        <v>0</v>
      </c>
      <c r="DU99">
        <v>0</v>
      </c>
      <c r="DV99">
        <v>0</v>
      </c>
      <c r="DW99">
        <v>0</v>
      </c>
      <c r="DX99">
        <v>0</v>
      </c>
      <c r="DY99">
        <v>0</v>
      </c>
      <c r="DZ99">
        <v>0</v>
      </c>
      <c r="EA99">
        <v>0</v>
      </c>
      <c r="EB99">
        <v>0</v>
      </c>
      <c r="EC99">
        <v>0</v>
      </c>
      <c r="ED99">
        <v>0</v>
      </c>
      <c r="EE99">
        <v>0</v>
      </c>
      <c r="EF99">
        <v>0</v>
      </c>
      <c r="EG99">
        <v>0</v>
      </c>
      <c r="EH99">
        <v>0</v>
      </c>
      <c r="EI99">
        <v>0</v>
      </c>
      <c r="EJ99">
        <v>0</v>
      </c>
      <c r="EK99">
        <v>0</v>
      </c>
      <c r="EL99">
        <v>0</v>
      </c>
      <c r="EM99">
        <v>0</v>
      </c>
      <c r="EN99">
        <v>0</v>
      </c>
      <c r="EO99">
        <v>0</v>
      </c>
      <c r="EP99">
        <v>0</v>
      </c>
      <c r="EQ99">
        <v>0</v>
      </c>
      <c r="ER99">
        <v>0</v>
      </c>
      <c r="ES99">
        <v>0</v>
      </c>
      <c r="ET99">
        <v>0</v>
      </c>
      <c r="EU99">
        <v>0</v>
      </c>
      <c r="EV99">
        <v>0</v>
      </c>
      <c r="EW99">
        <v>0</v>
      </c>
      <c r="EX99" t="str">
        <v/>
      </c>
    </row>
    <row r="100" spans="2:154" x14ac:dyDescent="0.25">
      <c r="B100" t="str" cm="1">
        <f t="array" ref="B100:AI100">TRANSPOSE(_xlfn._xlws.SORT(_xlfn._xlws.FILTER(chemicals[chemical_applic_level]&amp;" | "&amp;chemicals[chemical_applic_name],chemicals[experiment_ID]=A100)))</f>
        <v xml:space="preserve"> | </v>
      </c>
      <c r="C100" t="str">
        <v xml:space="preserve">0 | </v>
      </c>
      <c r="D100" t="str">
        <v xml:space="preserve">0 | </v>
      </c>
      <c r="E100" t="str">
        <v xml:space="preserve">0 | </v>
      </c>
      <c r="F100" t="str">
        <v xml:space="preserve">0 | </v>
      </c>
      <c r="G100" t="str">
        <v xml:space="preserve">0 | </v>
      </c>
      <c r="H100" t="str">
        <v xml:space="preserve">0 | </v>
      </c>
      <c r="I100" t="str">
        <v xml:space="preserve">0 | </v>
      </c>
      <c r="J100" t="str">
        <v xml:space="preserve">0 | </v>
      </c>
      <c r="K100" t="str">
        <v xml:space="preserve">0 | </v>
      </c>
      <c r="L100" t="str">
        <v xml:space="preserve">0 | </v>
      </c>
      <c r="M100" t="str">
        <v xml:space="preserve">0 | </v>
      </c>
      <c r="N100" t="str">
        <v xml:space="preserve">0 | </v>
      </c>
      <c r="O100" t="str">
        <v xml:space="preserve">0 | </v>
      </c>
      <c r="P100" t="str">
        <v xml:space="preserve">0 | </v>
      </c>
      <c r="Q100" t="str">
        <v xml:space="preserve">0 | </v>
      </c>
      <c r="R100" t="str">
        <v xml:space="preserve">0 | </v>
      </c>
      <c r="S100" t="str">
        <v xml:space="preserve">0 | </v>
      </c>
      <c r="T100" t="str">
        <v xml:space="preserve">0 | </v>
      </c>
      <c r="U100" t="str">
        <v xml:space="preserve">0 | </v>
      </c>
      <c r="V100" t="str">
        <v xml:space="preserve">0 | </v>
      </c>
      <c r="W100" t="str">
        <v xml:space="preserve">0 | </v>
      </c>
      <c r="X100" t="str">
        <v xml:space="preserve">0 | </v>
      </c>
      <c r="Y100" t="str">
        <v xml:space="preserve">0 | </v>
      </c>
      <c r="Z100" t="str">
        <v xml:space="preserve">0 | </v>
      </c>
      <c r="AA100" t="str">
        <v xml:space="preserve">0 | </v>
      </c>
      <c r="AB100" t="str">
        <v xml:space="preserve">0 | </v>
      </c>
      <c r="AC100" t="str">
        <v xml:space="preserve">0 | </v>
      </c>
      <c r="AD100" t="str">
        <v xml:space="preserve">0 | </v>
      </c>
      <c r="AE100" t="str">
        <v xml:space="preserve">0 | </v>
      </c>
      <c r="AF100" t="str">
        <v xml:space="preserve">0 | </v>
      </c>
      <c r="AG100" t="str">
        <v xml:space="preserve">0 | </v>
      </c>
      <c r="AH100" t="str">
        <v xml:space="preserve">0 | </v>
      </c>
      <c r="AI100" t="str">
        <v xml:space="preserve">0 | </v>
      </c>
      <c r="DQ100" cm="1">
        <f t="array" ref="DQ100:EX100">TRANSPOSE(_xlfn._xlws.SORT(_xlfn._xlws.FILTER(chemicals[chemical_applic_level],chemicals[experiment_ID]=A100)))</f>
        <v>0</v>
      </c>
      <c r="DR100">
        <v>0</v>
      </c>
      <c r="DS100">
        <v>0</v>
      </c>
      <c r="DT100">
        <v>0</v>
      </c>
      <c r="DU100">
        <v>0</v>
      </c>
      <c r="DV100">
        <v>0</v>
      </c>
      <c r="DW100">
        <v>0</v>
      </c>
      <c r="DX100">
        <v>0</v>
      </c>
      <c r="DY100">
        <v>0</v>
      </c>
      <c r="DZ100">
        <v>0</v>
      </c>
      <c r="EA100">
        <v>0</v>
      </c>
      <c r="EB100">
        <v>0</v>
      </c>
      <c r="EC100">
        <v>0</v>
      </c>
      <c r="ED100">
        <v>0</v>
      </c>
      <c r="EE100">
        <v>0</v>
      </c>
      <c r="EF100">
        <v>0</v>
      </c>
      <c r="EG100">
        <v>0</v>
      </c>
      <c r="EH100">
        <v>0</v>
      </c>
      <c r="EI100">
        <v>0</v>
      </c>
      <c r="EJ100">
        <v>0</v>
      </c>
      <c r="EK100">
        <v>0</v>
      </c>
      <c r="EL100">
        <v>0</v>
      </c>
      <c r="EM100">
        <v>0</v>
      </c>
      <c r="EN100">
        <v>0</v>
      </c>
      <c r="EO100">
        <v>0</v>
      </c>
      <c r="EP100">
        <v>0</v>
      </c>
      <c r="EQ100">
        <v>0</v>
      </c>
      <c r="ER100">
        <v>0</v>
      </c>
      <c r="ES100">
        <v>0</v>
      </c>
      <c r="ET100">
        <v>0</v>
      </c>
      <c r="EU100">
        <v>0</v>
      </c>
      <c r="EV100">
        <v>0</v>
      </c>
      <c r="EW100">
        <v>0</v>
      </c>
      <c r="EX100" t="str">
        <v/>
      </c>
    </row>
    <row r="101" spans="2:154" x14ac:dyDescent="0.25">
      <c r="B101" t="str" cm="1">
        <f t="array" ref="B101:AI101">TRANSPOSE(_xlfn._xlws.SORT(_xlfn._xlws.FILTER(chemicals[chemical_applic_level]&amp;" | "&amp;chemicals[chemical_applic_name],chemicals[experiment_ID]=A101)))</f>
        <v xml:space="preserve"> | </v>
      </c>
      <c r="C101" t="str">
        <v xml:space="preserve">0 | </v>
      </c>
      <c r="D101" t="str">
        <v xml:space="preserve">0 | </v>
      </c>
      <c r="E101" t="str">
        <v xml:space="preserve">0 | </v>
      </c>
      <c r="F101" t="str">
        <v xml:space="preserve">0 | </v>
      </c>
      <c r="G101" t="str">
        <v xml:space="preserve">0 | </v>
      </c>
      <c r="H101" t="str">
        <v xml:space="preserve">0 | </v>
      </c>
      <c r="I101" t="str">
        <v xml:space="preserve">0 | </v>
      </c>
      <c r="J101" t="str">
        <v xml:space="preserve">0 | </v>
      </c>
      <c r="K101" t="str">
        <v xml:space="preserve">0 | </v>
      </c>
      <c r="L101" t="str">
        <v xml:space="preserve">0 | </v>
      </c>
      <c r="M101" t="str">
        <v xml:space="preserve">0 | </v>
      </c>
      <c r="N101" t="str">
        <v xml:space="preserve">0 | </v>
      </c>
      <c r="O101" t="str">
        <v xml:space="preserve">0 | </v>
      </c>
      <c r="P101" t="str">
        <v xml:space="preserve">0 | </v>
      </c>
      <c r="Q101" t="str">
        <v xml:space="preserve">0 | </v>
      </c>
      <c r="R101" t="str">
        <v xml:space="preserve">0 | </v>
      </c>
      <c r="S101" t="str">
        <v xml:space="preserve">0 | </v>
      </c>
      <c r="T101" t="str">
        <v xml:space="preserve">0 | </v>
      </c>
      <c r="U101" t="str">
        <v xml:space="preserve">0 | </v>
      </c>
      <c r="V101" t="str">
        <v xml:space="preserve">0 | </v>
      </c>
      <c r="W101" t="str">
        <v xml:space="preserve">0 | </v>
      </c>
      <c r="X101" t="str">
        <v xml:space="preserve">0 | </v>
      </c>
      <c r="Y101" t="str">
        <v xml:space="preserve">0 | </v>
      </c>
      <c r="Z101" t="str">
        <v xml:space="preserve">0 | </v>
      </c>
      <c r="AA101" t="str">
        <v xml:space="preserve">0 | </v>
      </c>
      <c r="AB101" t="str">
        <v xml:space="preserve">0 | </v>
      </c>
      <c r="AC101" t="str">
        <v xml:space="preserve">0 | </v>
      </c>
      <c r="AD101" t="str">
        <v xml:space="preserve">0 | </v>
      </c>
      <c r="AE101" t="str">
        <v xml:space="preserve">0 | </v>
      </c>
      <c r="AF101" t="str">
        <v xml:space="preserve">0 | </v>
      </c>
      <c r="AG101" t="str">
        <v xml:space="preserve">0 | </v>
      </c>
      <c r="AH101" t="str">
        <v xml:space="preserve">0 | </v>
      </c>
      <c r="AI101" t="str">
        <v xml:space="preserve">0 | </v>
      </c>
      <c r="DQ101" cm="1">
        <f t="array" ref="DQ101:EX101">TRANSPOSE(_xlfn._xlws.SORT(_xlfn._xlws.FILTER(chemicals[chemical_applic_level],chemicals[experiment_ID]=A101)))</f>
        <v>0</v>
      </c>
      <c r="DR101">
        <v>0</v>
      </c>
      <c r="DS101">
        <v>0</v>
      </c>
      <c r="DT101">
        <v>0</v>
      </c>
      <c r="DU101">
        <v>0</v>
      </c>
      <c r="DV101">
        <v>0</v>
      </c>
      <c r="DW101">
        <v>0</v>
      </c>
      <c r="DX101">
        <v>0</v>
      </c>
      <c r="DY101">
        <v>0</v>
      </c>
      <c r="DZ101">
        <v>0</v>
      </c>
      <c r="EA101">
        <v>0</v>
      </c>
      <c r="EB101">
        <v>0</v>
      </c>
      <c r="EC101">
        <v>0</v>
      </c>
      <c r="ED101">
        <v>0</v>
      </c>
      <c r="EE101">
        <v>0</v>
      </c>
      <c r="EF101">
        <v>0</v>
      </c>
      <c r="EG101">
        <v>0</v>
      </c>
      <c r="EH101">
        <v>0</v>
      </c>
      <c r="EI101">
        <v>0</v>
      </c>
      <c r="EJ101">
        <v>0</v>
      </c>
      <c r="EK101">
        <v>0</v>
      </c>
      <c r="EL101">
        <v>0</v>
      </c>
      <c r="EM101">
        <v>0</v>
      </c>
      <c r="EN101">
        <v>0</v>
      </c>
      <c r="EO101">
        <v>0</v>
      </c>
      <c r="EP101">
        <v>0</v>
      </c>
      <c r="EQ101">
        <v>0</v>
      </c>
      <c r="ER101">
        <v>0</v>
      </c>
      <c r="ES101">
        <v>0</v>
      </c>
      <c r="ET101">
        <v>0</v>
      </c>
      <c r="EU101">
        <v>0</v>
      </c>
      <c r="EV101">
        <v>0</v>
      </c>
      <c r="EW101">
        <v>0</v>
      </c>
      <c r="EX101" t="str">
        <v/>
      </c>
    </row>
    <row r="102" spans="2:154" x14ac:dyDescent="0.25">
      <c r="B102" t="str" cm="1">
        <f t="array" ref="B102:AI102">TRANSPOSE(_xlfn._xlws.SORT(_xlfn._xlws.FILTER(chemicals[chemical_applic_level]&amp;" | "&amp;chemicals[chemical_applic_name],chemicals[experiment_ID]=A102)))</f>
        <v xml:space="preserve"> | </v>
      </c>
      <c r="C102" t="str">
        <v xml:space="preserve">0 | </v>
      </c>
      <c r="D102" t="str">
        <v xml:space="preserve">0 | </v>
      </c>
      <c r="E102" t="str">
        <v xml:space="preserve">0 | </v>
      </c>
      <c r="F102" t="str">
        <v xml:space="preserve">0 | </v>
      </c>
      <c r="G102" t="str">
        <v xml:space="preserve">0 | </v>
      </c>
      <c r="H102" t="str">
        <v xml:space="preserve">0 | </v>
      </c>
      <c r="I102" t="str">
        <v xml:space="preserve">0 | </v>
      </c>
      <c r="J102" t="str">
        <v xml:space="preserve">0 | </v>
      </c>
      <c r="K102" t="str">
        <v xml:space="preserve">0 | </v>
      </c>
      <c r="L102" t="str">
        <v xml:space="preserve">0 | </v>
      </c>
      <c r="M102" t="str">
        <v xml:space="preserve">0 | </v>
      </c>
      <c r="N102" t="str">
        <v xml:space="preserve">0 | </v>
      </c>
      <c r="O102" t="str">
        <v xml:space="preserve">0 | </v>
      </c>
      <c r="P102" t="str">
        <v xml:space="preserve">0 | </v>
      </c>
      <c r="Q102" t="str">
        <v xml:space="preserve">0 | </v>
      </c>
      <c r="R102" t="str">
        <v xml:space="preserve">0 | </v>
      </c>
      <c r="S102" t="str">
        <v xml:space="preserve">0 | </v>
      </c>
      <c r="T102" t="str">
        <v xml:space="preserve">0 | </v>
      </c>
      <c r="U102" t="str">
        <v xml:space="preserve">0 | </v>
      </c>
      <c r="V102" t="str">
        <v xml:space="preserve">0 | </v>
      </c>
      <c r="W102" t="str">
        <v xml:space="preserve">0 | </v>
      </c>
      <c r="X102" t="str">
        <v xml:space="preserve">0 | </v>
      </c>
      <c r="Y102" t="str">
        <v xml:space="preserve">0 | </v>
      </c>
      <c r="Z102" t="str">
        <v xml:space="preserve">0 | </v>
      </c>
      <c r="AA102" t="str">
        <v xml:space="preserve">0 | </v>
      </c>
      <c r="AB102" t="str">
        <v xml:space="preserve">0 | </v>
      </c>
      <c r="AC102" t="str">
        <v xml:space="preserve">0 | </v>
      </c>
      <c r="AD102" t="str">
        <v xml:space="preserve">0 | </v>
      </c>
      <c r="AE102" t="str">
        <v xml:space="preserve">0 | </v>
      </c>
      <c r="AF102" t="str">
        <v xml:space="preserve">0 | </v>
      </c>
      <c r="AG102" t="str">
        <v xml:space="preserve">0 | </v>
      </c>
      <c r="AH102" t="str">
        <v xml:space="preserve">0 | </v>
      </c>
      <c r="AI102" t="str">
        <v xml:space="preserve">0 | </v>
      </c>
      <c r="DQ102" cm="1">
        <f t="array" ref="DQ102:EX102">TRANSPOSE(_xlfn._xlws.SORT(_xlfn._xlws.FILTER(chemicals[chemical_applic_level],chemicals[experiment_ID]=A102)))</f>
        <v>0</v>
      </c>
      <c r="DR102">
        <v>0</v>
      </c>
      <c r="DS102">
        <v>0</v>
      </c>
      <c r="DT102">
        <v>0</v>
      </c>
      <c r="DU102">
        <v>0</v>
      </c>
      <c r="DV102">
        <v>0</v>
      </c>
      <c r="DW102">
        <v>0</v>
      </c>
      <c r="DX102">
        <v>0</v>
      </c>
      <c r="DY102">
        <v>0</v>
      </c>
      <c r="DZ102">
        <v>0</v>
      </c>
      <c r="EA102">
        <v>0</v>
      </c>
      <c r="EB102">
        <v>0</v>
      </c>
      <c r="EC102">
        <v>0</v>
      </c>
      <c r="ED102">
        <v>0</v>
      </c>
      <c r="EE102">
        <v>0</v>
      </c>
      <c r="EF102">
        <v>0</v>
      </c>
      <c r="EG102">
        <v>0</v>
      </c>
      <c r="EH102">
        <v>0</v>
      </c>
      <c r="EI102">
        <v>0</v>
      </c>
      <c r="EJ102">
        <v>0</v>
      </c>
      <c r="EK102">
        <v>0</v>
      </c>
      <c r="EL102">
        <v>0</v>
      </c>
      <c r="EM102">
        <v>0</v>
      </c>
      <c r="EN102">
        <v>0</v>
      </c>
      <c r="EO102">
        <v>0</v>
      </c>
      <c r="EP102">
        <v>0</v>
      </c>
      <c r="EQ102">
        <v>0</v>
      </c>
      <c r="ER102">
        <v>0</v>
      </c>
      <c r="ES102">
        <v>0</v>
      </c>
      <c r="ET102">
        <v>0</v>
      </c>
      <c r="EU102">
        <v>0</v>
      </c>
      <c r="EV102">
        <v>0</v>
      </c>
      <c r="EW102">
        <v>0</v>
      </c>
      <c r="EX102" t="str">
        <v/>
      </c>
    </row>
    <row r="103" spans="2:154" x14ac:dyDescent="0.25">
      <c r="B103" t="str" cm="1">
        <f t="array" ref="B103:AI103">TRANSPOSE(_xlfn._xlws.SORT(_xlfn._xlws.FILTER(chemicals[chemical_applic_level]&amp;" | "&amp;chemicals[chemical_applic_name],chemicals[experiment_ID]=A103)))</f>
        <v xml:space="preserve"> | </v>
      </c>
      <c r="C103" t="str">
        <v xml:space="preserve">0 | </v>
      </c>
      <c r="D103" t="str">
        <v xml:space="preserve">0 | </v>
      </c>
      <c r="E103" t="str">
        <v xml:space="preserve">0 | </v>
      </c>
      <c r="F103" t="str">
        <v xml:space="preserve">0 | </v>
      </c>
      <c r="G103" t="str">
        <v xml:space="preserve">0 | </v>
      </c>
      <c r="H103" t="str">
        <v xml:space="preserve">0 | </v>
      </c>
      <c r="I103" t="str">
        <v xml:space="preserve">0 | </v>
      </c>
      <c r="J103" t="str">
        <v xml:space="preserve">0 | </v>
      </c>
      <c r="K103" t="str">
        <v xml:space="preserve">0 | </v>
      </c>
      <c r="L103" t="str">
        <v xml:space="preserve">0 | </v>
      </c>
      <c r="M103" t="str">
        <v xml:space="preserve">0 | </v>
      </c>
      <c r="N103" t="str">
        <v xml:space="preserve">0 | </v>
      </c>
      <c r="O103" t="str">
        <v xml:space="preserve">0 | </v>
      </c>
      <c r="P103" t="str">
        <v xml:space="preserve">0 | </v>
      </c>
      <c r="Q103" t="str">
        <v xml:space="preserve">0 | </v>
      </c>
      <c r="R103" t="str">
        <v xml:space="preserve">0 | </v>
      </c>
      <c r="S103" t="str">
        <v xml:space="preserve">0 | </v>
      </c>
      <c r="T103" t="str">
        <v xml:space="preserve">0 | </v>
      </c>
      <c r="U103" t="str">
        <v xml:space="preserve">0 | </v>
      </c>
      <c r="V103" t="str">
        <v xml:space="preserve">0 | </v>
      </c>
      <c r="W103" t="str">
        <v xml:space="preserve">0 | </v>
      </c>
      <c r="X103" t="str">
        <v xml:space="preserve">0 | </v>
      </c>
      <c r="Y103" t="str">
        <v xml:space="preserve">0 | </v>
      </c>
      <c r="Z103" t="str">
        <v xml:space="preserve">0 | </v>
      </c>
      <c r="AA103" t="str">
        <v xml:space="preserve">0 | </v>
      </c>
      <c r="AB103" t="str">
        <v xml:space="preserve">0 | </v>
      </c>
      <c r="AC103" t="str">
        <v xml:space="preserve">0 | </v>
      </c>
      <c r="AD103" t="str">
        <v xml:space="preserve">0 | </v>
      </c>
      <c r="AE103" t="str">
        <v xml:space="preserve">0 | </v>
      </c>
      <c r="AF103" t="str">
        <v xml:space="preserve">0 | </v>
      </c>
      <c r="AG103" t="str">
        <v xml:space="preserve">0 | </v>
      </c>
      <c r="AH103" t="str">
        <v xml:space="preserve">0 | </v>
      </c>
      <c r="AI103" t="str">
        <v xml:space="preserve">0 | </v>
      </c>
      <c r="DQ103" cm="1">
        <f t="array" ref="DQ103:EX103">TRANSPOSE(_xlfn._xlws.SORT(_xlfn._xlws.FILTER(chemicals[chemical_applic_level],chemicals[experiment_ID]=A103)))</f>
        <v>0</v>
      </c>
      <c r="DR103">
        <v>0</v>
      </c>
      <c r="DS103">
        <v>0</v>
      </c>
      <c r="DT103">
        <v>0</v>
      </c>
      <c r="DU103">
        <v>0</v>
      </c>
      <c r="DV103">
        <v>0</v>
      </c>
      <c r="DW103">
        <v>0</v>
      </c>
      <c r="DX103">
        <v>0</v>
      </c>
      <c r="DY103">
        <v>0</v>
      </c>
      <c r="DZ103">
        <v>0</v>
      </c>
      <c r="EA103">
        <v>0</v>
      </c>
      <c r="EB103">
        <v>0</v>
      </c>
      <c r="EC103">
        <v>0</v>
      </c>
      <c r="ED103">
        <v>0</v>
      </c>
      <c r="EE103">
        <v>0</v>
      </c>
      <c r="EF103">
        <v>0</v>
      </c>
      <c r="EG103">
        <v>0</v>
      </c>
      <c r="EH103">
        <v>0</v>
      </c>
      <c r="EI103">
        <v>0</v>
      </c>
      <c r="EJ103">
        <v>0</v>
      </c>
      <c r="EK103">
        <v>0</v>
      </c>
      <c r="EL103">
        <v>0</v>
      </c>
      <c r="EM103">
        <v>0</v>
      </c>
      <c r="EN103">
        <v>0</v>
      </c>
      <c r="EO103">
        <v>0</v>
      </c>
      <c r="EP103">
        <v>0</v>
      </c>
      <c r="EQ103">
        <v>0</v>
      </c>
      <c r="ER103">
        <v>0</v>
      </c>
      <c r="ES103">
        <v>0</v>
      </c>
      <c r="ET103">
        <v>0</v>
      </c>
      <c r="EU103">
        <v>0</v>
      </c>
      <c r="EV103">
        <v>0</v>
      </c>
      <c r="EW103">
        <v>0</v>
      </c>
      <c r="EX103" t="str">
        <v/>
      </c>
    </row>
    <row r="104" spans="2:154" x14ac:dyDescent="0.25">
      <c r="B104" t="str" cm="1">
        <f t="array" ref="B104:AI104">TRANSPOSE(_xlfn._xlws.SORT(_xlfn._xlws.FILTER(chemicals[chemical_applic_level]&amp;" | "&amp;chemicals[chemical_applic_name],chemicals[experiment_ID]=A104)))</f>
        <v xml:space="preserve"> | </v>
      </c>
      <c r="C104" t="str">
        <v xml:space="preserve">0 | </v>
      </c>
      <c r="D104" t="str">
        <v xml:space="preserve">0 | </v>
      </c>
      <c r="E104" t="str">
        <v xml:space="preserve">0 | </v>
      </c>
      <c r="F104" t="str">
        <v xml:space="preserve">0 | </v>
      </c>
      <c r="G104" t="str">
        <v xml:space="preserve">0 | </v>
      </c>
      <c r="H104" t="str">
        <v xml:space="preserve">0 | </v>
      </c>
      <c r="I104" t="str">
        <v xml:space="preserve">0 | </v>
      </c>
      <c r="J104" t="str">
        <v xml:space="preserve">0 | </v>
      </c>
      <c r="K104" t="str">
        <v xml:space="preserve">0 | </v>
      </c>
      <c r="L104" t="str">
        <v xml:space="preserve">0 | </v>
      </c>
      <c r="M104" t="str">
        <v xml:space="preserve">0 | </v>
      </c>
      <c r="N104" t="str">
        <v xml:space="preserve">0 | </v>
      </c>
      <c r="O104" t="str">
        <v xml:space="preserve">0 | </v>
      </c>
      <c r="P104" t="str">
        <v xml:space="preserve">0 | </v>
      </c>
      <c r="Q104" t="str">
        <v xml:space="preserve">0 | </v>
      </c>
      <c r="R104" t="str">
        <v xml:space="preserve">0 | </v>
      </c>
      <c r="S104" t="str">
        <v xml:space="preserve">0 | </v>
      </c>
      <c r="T104" t="str">
        <v xml:space="preserve">0 | </v>
      </c>
      <c r="U104" t="str">
        <v xml:space="preserve">0 | </v>
      </c>
      <c r="V104" t="str">
        <v xml:space="preserve">0 | </v>
      </c>
      <c r="W104" t="str">
        <v xml:space="preserve">0 | </v>
      </c>
      <c r="X104" t="str">
        <v xml:space="preserve">0 | </v>
      </c>
      <c r="Y104" t="str">
        <v xml:space="preserve">0 | </v>
      </c>
      <c r="Z104" t="str">
        <v xml:space="preserve">0 | </v>
      </c>
      <c r="AA104" t="str">
        <v xml:space="preserve">0 | </v>
      </c>
      <c r="AB104" t="str">
        <v xml:space="preserve">0 | </v>
      </c>
      <c r="AC104" t="str">
        <v xml:space="preserve">0 | </v>
      </c>
      <c r="AD104" t="str">
        <v xml:space="preserve">0 | </v>
      </c>
      <c r="AE104" t="str">
        <v xml:space="preserve">0 | </v>
      </c>
      <c r="AF104" t="str">
        <v xml:space="preserve">0 | </v>
      </c>
      <c r="AG104" t="str">
        <v xml:space="preserve">0 | </v>
      </c>
      <c r="AH104" t="str">
        <v xml:space="preserve">0 | </v>
      </c>
      <c r="AI104" t="str">
        <v xml:space="preserve">0 | </v>
      </c>
      <c r="DQ104" cm="1">
        <f t="array" ref="DQ104:EX104">TRANSPOSE(_xlfn._xlws.SORT(_xlfn._xlws.FILTER(chemicals[chemical_applic_level],chemicals[experiment_ID]=A104)))</f>
        <v>0</v>
      </c>
      <c r="DR104">
        <v>0</v>
      </c>
      <c r="DS104">
        <v>0</v>
      </c>
      <c r="DT104">
        <v>0</v>
      </c>
      <c r="DU104">
        <v>0</v>
      </c>
      <c r="DV104">
        <v>0</v>
      </c>
      <c r="DW104">
        <v>0</v>
      </c>
      <c r="DX104">
        <v>0</v>
      </c>
      <c r="DY104">
        <v>0</v>
      </c>
      <c r="DZ104">
        <v>0</v>
      </c>
      <c r="EA104">
        <v>0</v>
      </c>
      <c r="EB104">
        <v>0</v>
      </c>
      <c r="EC104">
        <v>0</v>
      </c>
      <c r="ED104">
        <v>0</v>
      </c>
      <c r="EE104">
        <v>0</v>
      </c>
      <c r="EF104">
        <v>0</v>
      </c>
      <c r="EG104">
        <v>0</v>
      </c>
      <c r="EH104">
        <v>0</v>
      </c>
      <c r="EI104">
        <v>0</v>
      </c>
      <c r="EJ104">
        <v>0</v>
      </c>
      <c r="EK104">
        <v>0</v>
      </c>
      <c r="EL104">
        <v>0</v>
      </c>
      <c r="EM104">
        <v>0</v>
      </c>
      <c r="EN104">
        <v>0</v>
      </c>
      <c r="EO104">
        <v>0</v>
      </c>
      <c r="EP104">
        <v>0</v>
      </c>
      <c r="EQ104">
        <v>0</v>
      </c>
      <c r="ER104">
        <v>0</v>
      </c>
      <c r="ES104">
        <v>0</v>
      </c>
      <c r="ET104">
        <v>0</v>
      </c>
      <c r="EU104">
        <v>0</v>
      </c>
      <c r="EV104">
        <v>0</v>
      </c>
      <c r="EW104">
        <v>0</v>
      </c>
      <c r="EX104" t="str">
        <v/>
      </c>
    </row>
    <row r="105" spans="2:154" x14ac:dyDescent="0.25">
      <c r="B105" t="str" cm="1">
        <f t="array" ref="B105:AI105">TRANSPOSE(_xlfn._xlws.SORT(_xlfn._xlws.FILTER(chemicals[chemical_applic_level]&amp;" | "&amp;chemicals[chemical_applic_name],chemicals[experiment_ID]=A105)))</f>
        <v xml:space="preserve"> | </v>
      </c>
      <c r="C105" t="str">
        <v xml:space="preserve">0 | </v>
      </c>
      <c r="D105" t="str">
        <v xml:space="preserve">0 | </v>
      </c>
      <c r="E105" t="str">
        <v xml:space="preserve">0 | </v>
      </c>
      <c r="F105" t="str">
        <v xml:space="preserve">0 | </v>
      </c>
      <c r="G105" t="str">
        <v xml:space="preserve">0 | </v>
      </c>
      <c r="H105" t="str">
        <v xml:space="preserve">0 | </v>
      </c>
      <c r="I105" t="str">
        <v xml:space="preserve">0 | </v>
      </c>
      <c r="J105" t="str">
        <v xml:space="preserve">0 | </v>
      </c>
      <c r="K105" t="str">
        <v xml:space="preserve">0 | </v>
      </c>
      <c r="L105" t="str">
        <v xml:space="preserve">0 | </v>
      </c>
      <c r="M105" t="str">
        <v xml:space="preserve">0 | </v>
      </c>
      <c r="N105" t="str">
        <v xml:space="preserve">0 | </v>
      </c>
      <c r="O105" t="str">
        <v xml:space="preserve">0 | </v>
      </c>
      <c r="P105" t="str">
        <v xml:space="preserve">0 | </v>
      </c>
      <c r="Q105" t="str">
        <v xml:space="preserve">0 | </v>
      </c>
      <c r="R105" t="str">
        <v xml:space="preserve">0 | </v>
      </c>
      <c r="S105" t="str">
        <v xml:space="preserve">0 | </v>
      </c>
      <c r="T105" t="str">
        <v xml:space="preserve">0 | </v>
      </c>
      <c r="U105" t="str">
        <v xml:space="preserve">0 | </v>
      </c>
      <c r="V105" t="str">
        <v xml:space="preserve">0 | </v>
      </c>
      <c r="W105" t="str">
        <v xml:space="preserve">0 | </v>
      </c>
      <c r="X105" t="str">
        <v xml:space="preserve">0 | </v>
      </c>
      <c r="Y105" t="str">
        <v xml:space="preserve">0 | </v>
      </c>
      <c r="Z105" t="str">
        <v xml:space="preserve">0 | </v>
      </c>
      <c r="AA105" t="str">
        <v xml:space="preserve">0 | </v>
      </c>
      <c r="AB105" t="str">
        <v xml:space="preserve">0 | </v>
      </c>
      <c r="AC105" t="str">
        <v xml:space="preserve">0 | </v>
      </c>
      <c r="AD105" t="str">
        <v xml:space="preserve">0 | </v>
      </c>
      <c r="AE105" t="str">
        <v xml:space="preserve">0 | </v>
      </c>
      <c r="AF105" t="str">
        <v xml:space="preserve">0 | </v>
      </c>
      <c r="AG105" t="str">
        <v xml:space="preserve">0 | </v>
      </c>
      <c r="AH105" t="str">
        <v xml:space="preserve">0 | </v>
      </c>
      <c r="AI105" t="str">
        <v xml:space="preserve">0 | </v>
      </c>
      <c r="DQ105" cm="1">
        <f t="array" ref="DQ105:EX105">TRANSPOSE(_xlfn._xlws.SORT(_xlfn._xlws.FILTER(chemicals[chemical_applic_level],chemicals[experiment_ID]=A105)))</f>
        <v>0</v>
      </c>
      <c r="DR105">
        <v>0</v>
      </c>
      <c r="DS105">
        <v>0</v>
      </c>
      <c r="DT105">
        <v>0</v>
      </c>
      <c r="DU105">
        <v>0</v>
      </c>
      <c r="DV105">
        <v>0</v>
      </c>
      <c r="DW105">
        <v>0</v>
      </c>
      <c r="DX105">
        <v>0</v>
      </c>
      <c r="DY105">
        <v>0</v>
      </c>
      <c r="DZ105">
        <v>0</v>
      </c>
      <c r="EA105">
        <v>0</v>
      </c>
      <c r="EB105">
        <v>0</v>
      </c>
      <c r="EC105">
        <v>0</v>
      </c>
      <c r="ED105">
        <v>0</v>
      </c>
      <c r="EE105">
        <v>0</v>
      </c>
      <c r="EF105">
        <v>0</v>
      </c>
      <c r="EG105">
        <v>0</v>
      </c>
      <c r="EH105">
        <v>0</v>
      </c>
      <c r="EI105">
        <v>0</v>
      </c>
      <c r="EJ105">
        <v>0</v>
      </c>
      <c r="EK105">
        <v>0</v>
      </c>
      <c r="EL105">
        <v>0</v>
      </c>
      <c r="EM105">
        <v>0</v>
      </c>
      <c r="EN105">
        <v>0</v>
      </c>
      <c r="EO105">
        <v>0</v>
      </c>
      <c r="EP105">
        <v>0</v>
      </c>
      <c r="EQ105">
        <v>0</v>
      </c>
      <c r="ER105">
        <v>0</v>
      </c>
      <c r="ES105">
        <v>0</v>
      </c>
      <c r="ET105">
        <v>0</v>
      </c>
      <c r="EU105">
        <v>0</v>
      </c>
      <c r="EV105">
        <v>0</v>
      </c>
      <c r="EW105">
        <v>0</v>
      </c>
      <c r="EX105" t="str">
        <v/>
      </c>
    </row>
    <row r="106" spans="2:154" x14ac:dyDescent="0.25">
      <c r="B106" t="str" cm="1">
        <f t="array" ref="B106:AI106">TRANSPOSE(_xlfn._xlws.SORT(_xlfn._xlws.FILTER(chemicals[chemical_applic_level]&amp;" | "&amp;chemicals[chemical_applic_name],chemicals[experiment_ID]=A106)))</f>
        <v xml:space="preserve"> | </v>
      </c>
      <c r="C106" t="str">
        <v xml:space="preserve">0 | </v>
      </c>
      <c r="D106" t="str">
        <v xml:space="preserve">0 | </v>
      </c>
      <c r="E106" t="str">
        <v xml:space="preserve">0 | </v>
      </c>
      <c r="F106" t="str">
        <v xml:space="preserve">0 | </v>
      </c>
      <c r="G106" t="str">
        <v xml:space="preserve">0 | </v>
      </c>
      <c r="H106" t="str">
        <v xml:space="preserve">0 | </v>
      </c>
      <c r="I106" t="str">
        <v xml:space="preserve">0 | </v>
      </c>
      <c r="J106" t="str">
        <v xml:space="preserve">0 | </v>
      </c>
      <c r="K106" t="str">
        <v xml:space="preserve">0 | </v>
      </c>
      <c r="L106" t="str">
        <v xml:space="preserve">0 | </v>
      </c>
      <c r="M106" t="str">
        <v xml:space="preserve">0 | </v>
      </c>
      <c r="N106" t="str">
        <v xml:space="preserve">0 | </v>
      </c>
      <c r="O106" t="str">
        <v xml:space="preserve">0 | </v>
      </c>
      <c r="P106" t="str">
        <v xml:space="preserve">0 | </v>
      </c>
      <c r="Q106" t="str">
        <v xml:space="preserve">0 | </v>
      </c>
      <c r="R106" t="str">
        <v xml:space="preserve">0 | </v>
      </c>
      <c r="S106" t="str">
        <v xml:space="preserve">0 | </v>
      </c>
      <c r="T106" t="str">
        <v xml:space="preserve">0 | </v>
      </c>
      <c r="U106" t="str">
        <v xml:space="preserve">0 | </v>
      </c>
      <c r="V106" t="str">
        <v xml:space="preserve">0 | </v>
      </c>
      <c r="W106" t="str">
        <v xml:space="preserve">0 | </v>
      </c>
      <c r="X106" t="str">
        <v xml:space="preserve">0 | </v>
      </c>
      <c r="Y106" t="str">
        <v xml:space="preserve">0 | </v>
      </c>
      <c r="Z106" t="str">
        <v xml:space="preserve">0 | </v>
      </c>
      <c r="AA106" t="str">
        <v xml:space="preserve">0 | </v>
      </c>
      <c r="AB106" t="str">
        <v xml:space="preserve">0 | </v>
      </c>
      <c r="AC106" t="str">
        <v xml:space="preserve">0 | </v>
      </c>
      <c r="AD106" t="str">
        <v xml:space="preserve">0 | </v>
      </c>
      <c r="AE106" t="str">
        <v xml:space="preserve">0 | </v>
      </c>
      <c r="AF106" t="str">
        <v xml:space="preserve">0 | </v>
      </c>
      <c r="AG106" t="str">
        <v xml:space="preserve">0 | </v>
      </c>
      <c r="AH106" t="str">
        <v xml:space="preserve">0 | </v>
      </c>
      <c r="AI106" t="str">
        <v xml:space="preserve">0 | </v>
      </c>
      <c r="DQ106" cm="1">
        <f t="array" ref="DQ106:EX106">TRANSPOSE(_xlfn._xlws.SORT(_xlfn._xlws.FILTER(chemicals[chemical_applic_level],chemicals[experiment_ID]=A106)))</f>
        <v>0</v>
      </c>
      <c r="DR106">
        <v>0</v>
      </c>
      <c r="DS106">
        <v>0</v>
      </c>
      <c r="DT106">
        <v>0</v>
      </c>
      <c r="DU106">
        <v>0</v>
      </c>
      <c r="DV106">
        <v>0</v>
      </c>
      <c r="DW106">
        <v>0</v>
      </c>
      <c r="DX106">
        <v>0</v>
      </c>
      <c r="DY106">
        <v>0</v>
      </c>
      <c r="DZ106">
        <v>0</v>
      </c>
      <c r="EA106">
        <v>0</v>
      </c>
      <c r="EB106">
        <v>0</v>
      </c>
      <c r="EC106">
        <v>0</v>
      </c>
      <c r="ED106">
        <v>0</v>
      </c>
      <c r="EE106">
        <v>0</v>
      </c>
      <c r="EF106">
        <v>0</v>
      </c>
      <c r="EG106">
        <v>0</v>
      </c>
      <c r="EH106">
        <v>0</v>
      </c>
      <c r="EI106">
        <v>0</v>
      </c>
      <c r="EJ106">
        <v>0</v>
      </c>
      <c r="EK106">
        <v>0</v>
      </c>
      <c r="EL106">
        <v>0</v>
      </c>
      <c r="EM106">
        <v>0</v>
      </c>
      <c r="EN106">
        <v>0</v>
      </c>
      <c r="EO106">
        <v>0</v>
      </c>
      <c r="EP106">
        <v>0</v>
      </c>
      <c r="EQ106">
        <v>0</v>
      </c>
      <c r="ER106">
        <v>0</v>
      </c>
      <c r="ES106">
        <v>0</v>
      </c>
      <c r="ET106">
        <v>0</v>
      </c>
      <c r="EU106">
        <v>0</v>
      </c>
      <c r="EV106">
        <v>0</v>
      </c>
      <c r="EW106">
        <v>0</v>
      </c>
      <c r="EX106" t="str">
        <v/>
      </c>
    </row>
    <row r="107" spans="2:154" x14ac:dyDescent="0.25">
      <c r="B107" t="str" cm="1">
        <f t="array" ref="B107:AI107">TRANSPOSE(_xlfn._xlws.SORT(_xlfn._xlws.FILTER(chemicals[chemical_applic_level]&amp;" | "&amp;chemicals[chemical_applic_name],chemicals[experiment_ID]=A107)))</f>
        <v xml:space="preserve"> | </v>
      </c>
      <c r="C107" t="str">
        <v xml:space="preserve">0 | </v>
      </c>
      <c r="D107" t="str">
        <v xml:space="preserve">0 | </v>
      </c>
      <c r="E107" t="str">
        <v xml:space="preserve">0 | </v>
      </c>
      <c r="F107" t="str">
        <v xml:space="preserve">0 | </v>
      </c>
      <c r="G107" t="str">
        <v xml:space="preserve">0 | </v>
      </c>
      <c r="H107" t="str">
        <v xml:space="preserve">0 | </v>
      </c>
      <c r="I107" t="str">
        <v xml:space="preserve">0 | </v>
      </c>
      <c r="J107" t="str">
        <v xml:space="preserve">0 | </v>
      </c>
      <c r="K107" t="str">
        <v xml:space="preserve">0 | </v>
      </c>
      <c r="L107" t="str">
        <v xml:space="preserve">0 | </v>
      </c>
      <c r="M107" t="str">
        <v xml:space="preserve">0 | </v>
      </c>
      <c r="N107" t="str">
        <v xml:space="preserve">0 | </v>
      </c>
      <c r="O107" t="str">
        <v xml:space="preserve">0 | </v>
      </c>
      <c r="P107" t="str">
        <v xml:space="preserve">0 | </v>
      </c>
      <c r="Q107" t="str">
        <v xml:space="preserve">0 | </v>
      </c>
      <c r="R107" t="str">
        <v xml:space="preserve">0 | </v>
      </c>
      <c r="S107" t="str">
        <v xml:space="preserve">0 | </v>
      </c>
      <c r="T107" t="str">
        <v xml:space="preserve">0 | </v>
      </c>
      <c r="U107" t="str">
        <v xml:space="preserve">0 | </v>
      </c>
      <c r="V107" t="str">
        <v xml:space="preserve">0 | </v>
      </c>
      <c r="W107" t="str">
        <v xml:space="preserve">0 | </v>
      </c>
      <c r="X107" t="str">
        <v xml:space="preserve">0 | </v>
      </c>
      <c r="Y107" t="str">
        <v xml:space="preserve">0 | </v>
      </c>
      <c r="Z107" t="str">
        <v xml:space="preserve">0 | </v>
      </c>
      <c r="AA107" t="str">
        <v xml:space="preserve">0 | </v>
      </c>
      <c r="AB107" t="str">
        <v xml:space="preserve">0 | </v>
      </c>
      <c r="AC107" t="str">
        <v xml:space="preserve">0 | </v>
      </c>
      <c r="AD107" t="str">
        <v xml:space="preserve">0 | </v>
      </c>
      <c r="AE107" t="str">
        <v xml:space="preserve">0 | </v>
      </c>
      <c r="AF107" t="str">
        <v xml:space="preserve">0 | </v>
      </c>
      <c r="AG107" t="str">
        <v xml:space="preserve">0 | </v>
      </c>
      <c r="AH107" t="str">
        <v xml:space="preserve">0 | </v>
      </c>
      <c r="AI107" t="str">
        <v xml:space="preserve">0 | </v>
      </c>
      <c r="DQ107" cm="1">
        <f t="array" ref="DQ107:EX107">TRANSPOSE(_xlfn._xlws.SORT(_xlfn._xlws.FILTER(chemicals[chemical_applic_level],chemicals[experiment_ID]=A107)))</f>
        <v>0</v>
      </c>
      <c r="DR107">
        <v>0</v>
      </c>
      <c r="DS107">
        <v>0</v>
      </c>
      <c r="DT107">
        <v>0</v>
      </c>
      <c r="DU107">
        <v>0</v>
      </c>
      <c r="DV107">
        <v>0</v>
      </c>
      <c r="DW107">
        <v>0</v>
      </c>
      <c r="DX107">
        <v>0</v>
      </c>
      <c r="DY107">
        <v>0</v>
      </c>
      <c r="DZ107">
        <v>0</v>
      </c>
      <c r="EA107">
        <v>0</v>
      </c>
      <c r="EB107">
        <v>0</v>
      </c>
      <c r="EC107">
        <v>0</v>
      </c>
      <c r="ED107">
        <v>0</v>
      </c>
      <c r="EE107">
        <v>0</v>
      </c>
      <c r="EF107">
        <v>0</v>
      </c>
      <c r="EG107">
        <v>0</v>
      </c>
      <c r="EH107">
        <v>0</v>
      </c>
      <c r="EI107">
        <v>0</v>
      </c>
      <c r="EJ107">
        <v>0</v>
      </c>
      <c r="EK107">
        <v>0</v>
      </c>
      <c r="EL107">
        <v>0</v>
      </c>
      <c r="EM107">
        <v>0</v>
      </c>
      <c r="EN107">
        <v>0</v>
      </c>
      <c r="EO107">
        <v>0</v>
      </c>
      <c r="EP107">
        <v>0</v>
      </c>
      <c r="EQ107">
        <v>0</v>
      </c>
      <c r="ER107">
        <v>0</v>
      </c>
      <c r="ES107">
        <v>0</v>
      </c>
      <c r="ET107">
        <v>0</v>
      </c>
      <c r="EU107">
        <v>0</v>
      </c>
      <c r="EV107">
        <v>0</v>
      </c>
      <c r="EW107">
        <v>0</v>
      </c>
      <c r="EX107" t="str">
        <v/>
      </c>
    </row>
    <row r="108" spans="2:154" x14ac:dyDescent="0.25">
      <c r="B108" t="str" cm="1">
        <f t="array" ref="B108:AI108">TRANSPOSE(_xlfn._xlws.SORT(_xlfn._xlws.FILTER(chemicals[chemical_applic_level]&amp;" | "&amp;chemicals[chemical_applic_name],chemicals[experiment_ID]=A108)))</f>
        <v xml:space="preserve"> | </v>
      </c>
      <c r="C108" t="str">
        <v xml:space="preserve">0 | </v>
      </c>
      <c r="D108" t="str">
        <v xml:space="preserve">0 | </v>
      </c>
      <c r="E108" t="str">
        <v xml:space="preserve">0 | </v>
      </c>
      <c r="F108" t="str">
        <v xml:space="preserve">0 | </v>
      </c>
      <c r="G108" t="str">
        <v xml:space="preserve">0 | </v>
      </c>
      <c r="H108" t="str">
        <v xml:space="preserve">0 | </v>
      </c>
      <c r="I108" t="str">
        <v xml:space="preserve">0 | </v>
      </c>
      <c r="J108" t="str">
        <v xml:space="preserve">0 | </v>
      </c>
      <c r="K108" t="str">
        <v xml:space="preserve">0 | </v>
      </c>
      <c r="L108" t="str">
        <v xml:space="preserve">0 | </v>
      </c>
      <c r="M108" t="str">
        <v xml:space="preserve">0 | </v>
      </c>
      <c r="N108" t="str">
        <v xml:space="preserve">0 | </v>
      </c>
      <c r="O108" t="str">
        <v xml:space="preserve">0 | </v>
      </c>
      <c r="P108" t="str">
        <v xml:space="preserve">0 | </v>
      </c>
      <c r="Q108" t="str">
        <v xml:space="preserve">0 | </v>
      </c>
      <c r="R108" t="str">
        <v xml:space="preserve">0 | </v>
      </c>
      <c r="S108" t="str">
        <v xml:space="preserve">0 | </v>
      </c>
      <c r="T108" t="str">
        <v xml:space="preserve">0 | </v>
      </c>
      <c r="U108" t="str">
        <v xml:space="preserve">0 | </v>
      </c>
      <c r="V108" t="str">
        <v xml:space="preserve">0 | </v>
      </c>
      <c r="W108" t="str">
        <v xml:space="preserve">0 | </v>
      </c>
      <c r="X108" t="str">
        <v xml:space="preserve">0 | </v>
      </c>
      <c r="Y108" t="str">
        <v xml:space="preserve">0 | </v>
      </c>
      <c r="Z108" t="str">
        <v xml:space="preserve">0 | </v>
      </c>
      <c r="AA108" t="str">
        <v xml:space="preserve">0 | </v>
      </c>
      <c r="AB108" t="str">
        <v xml:space="preserve">0 | </v>
      </c>
      <c r="AC108" t="str">
        <v xml:space="preserve">0 | </v>
      </c>
      <c r="AD108" t="str">
        <v xml:space="preserve">0 | </v>
      </c>
      <c r="AE108" t="str">
        <v xml:space="preserve">0 | </v>
      </c>
      <c r="AF108" t="str">
        <v xml:space="preserve">0 | </v>
      </c>
      <c r="AG108" t="str">
        <v xml:space="preserve">0 | </v>
      </c>
      <c r="AH108" t="str">
        <v xml:space="preserve">0 | </v>
      </c>
      <c r="AI108" t="str">
        <v xml:space="preserve">0 | </v>
      </c>
      <c r="DQ108" cm="1">
        <f t="array" ref="DQ108:EX108">TRANSPOSE(_xlfn._xlws.SORT(_xlfn._xlws.FILTER(chemicals[chemical_applic_level],chemicals[experiment_ID]=A108)))</f>
        <v>0</v>
      </c>
      <c r="DR108">
        <v>0</v>
      </c>
      <c r="DS108">
        <v>0</v>
      </c>
      <c r="DT108">
        <v>0</v>
      </c>
      <c r="DU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T108">
        <v>0</v>
      </c>
      <c r="EU108">
        <v>0</v>
      </c>
      <c r="EV108">
        <v>0</v>
      </c>
      <c r="EW108">
        <v>0</v>
      </c>
      <c r="EX108" t="str">
        <v/>
      </c>
    </row>
    <row r="109" spans="2:154" x14ac:dyDescent="0.25">
      <c r="B109" t="str" cm="1">
        <f t="array" ref="B109:AI109">TRANSPOSE(_xlfn._xlws.SORT(_xlfn._xlws.FILTER(chemicals[chemical_applic_level]&amp;" | "&amp;chemicals[chemical_applic_name],chemicals[experiment_ID]=A109)))</f>
        <v xml:space="preserve"> | </v>
      </c>
      <c r="C109" t="str">
        <v xml:space="preserve">0 | </v>
      </c>
      <c r="D109" t="str">
        <v xml:space="preserve">0 | </v>
      </c>
      <c r="E109" t="str">
        <v xml:space="preserve">0 | </v>
      </c>
      <c r="F109" t="str">
        <v xml:space="preserve">0 | </v>
      </c>
      <c r="G109" t="str">
        <v xml:space="preserve">0 | </v>
      </c>
      <c r="H109" t="str">
        <v xml:space="preserve">0 | </v>
      </c>
      <c r="I109" t="str">
        <v xml:space="preserve">0 | </v>
      </c>
      <c r="J109" t="str">
        <v xml:space="preserve">0 | </v>
      </c>
      <c r="K109" t="str">
        <v xml:space="preserve">0 | </v>
      </c>
      <c r="L109" t="str">
        <v xml:space="preserve">0 | </v>
      </c>
      <c r="M109" t="str">
        <v xml:space="preserve">0 | </v>
      </c>
      <c r="N109" t="str">
        <v xml:space="preserve">0 | </v>
      </c>
      <c r="O109" t="str">
        <v xml:space="preserve">0 | </v>
      </c>
      <c r="P109" t="str">
        <v xml:space="preserve">0 | </v>
      </c>
      <c r="Q109" t="str">
        <v xml:space="preserve">0 | </v>
      </c>
      <c r="R109" t="str">
        <v xml:space="preserve">0 | </v>
      </c>
      <c r="S109" t="str">
        <v xml:space="preserve">0 | </v>
      </c>
      <c r="T109" t="str">
        <v xml:space="preserve">0 | </v>
      </c>
      <c r="U109" t="str">
        <v xml:space="preserve">0 | </v>
      </c>
      <c r="V109" t="str">
        <v xml:space="preserve">0 | </v>
      </c>
      <c r="W109" t="str">
        <v xml:space="preserve">0 | </v>
      </c>
      <c r="X109" t="str">
        <v xml:space="preserve">0 | </v>
      </c>
      <c r="Y109" t="str">
        <v xml:space="preserve">0 | </v>
      </c>
      <c r="Z109" t="str">
        <v xml:space="preserve">0 | </v>
      </c>
      <c r="AA109" t="str">
        <v xml:space="preserve">0 | </v>
      </c>
      <c r="AB109" t="str">
        <v xml:space="preserve">0 | </v>
      </c>
      <c r="AC109" t="str">
        <v xml:space="preserve">0 | </v>
      </c>
      <c r="AD109" t="str">
        <v xml:space="preserve">0 | </v>
      </c>
      <c r="AE109" t="str">
        <v xml:space="preserve">0 | </v>
      </c>
      <c r="AF109" t="str">
        <v xml:space="preserve">0 | </v>
      </c>
      <c r="AG109" t="str">
        <v xml:space="preserve">0 | </v>
      </c>
      <c r="AH109" t="str">
        <v xml:space="preserve">0 | </v>
      </c>
      <c r="AI109" t="str">
        <v xml:space="preserve">0 | </v>
      </c>
      <c r="DQ109" cm="1">
        <f t="array" ref="DQ109:EX109">TRANSPOSE(_xlfn._xlws.SORT(_xlfn._xlws.FILTER(chemicals[chemical_applic_level],chemicals[experiment_ID]=A109)))</f>
        <v>0</v>
      </c>
      <c r="DR109">
        <v>0</v>
      </c>
      <c r="DS109">
        <v>0</v>
      </c>
      <c r="DT109">
        <v>0</v>
      </c>
      <c r="DU109">
        <v>0</v>
      </c>
      <c r="DV109">
        <v>0</v>
      </c>
      <c r="DW109">
        <v>0</v>
      </c>
      <c r="DX109">
        <v>0</v>
      </c>
      <c r="DY109">
        <v>0</v>
      </c>
      <c r="DZ109">
        <v>0</v>
      </c>
      <c r="EA109">
        <v>0</v>
      </c>
      <c r="EB109">
        <v>0</v>
      </c>
      <c r="EC109">
        <v>0</v>
      </c>
      <c r="ED109">
        <v>0</v>
      </c>
      <c r="EE109">
        <v>0</v>
      </c>
      <c r="EF109">
        <v>0</v>
      </c>
      <c r="EG109">
        <v>0</v>
      </c>
      <c r="EH109">
        <v>0</v>
      </c>
      <c r="EI109">
        <v>0</v>
      </c>
      <c r="EJ109">
        <v>0</v>
      </c>
      <c r="EK109">
        <v>0</v>
      </c>
      <c r="EL109">
        <v>0</v>
      </c>
      <c r="EM109">
        <v>0</v>
      </c>
      <c r="EN109">
        <v>0</v>
      </c>
      <c r="EO109">
        <v>0</v>
      </c>
      <c r="EP109">
        <v>0</v>
      </c>
      <c r="EQ109">
        <v>0</v>
      </c>
      <c r="ER109">
        <v>0</v>
      </c>
      <c r="ES109">
        <v>0</v>
      </c>
      <c r="ET109">
        <v>0</v>
      </c>
      <c r="EU109">
        <v>0</v>
      </c>
      <c r="EV109">
        <v>0</v>
      </c>
      <c r="EW109">
        <v>0</v>
      </c>
      <c r="EX109" t="str">
        <v/>
      </c>
    </row>
    <row r="110" spans="2:154" x14ac:dyDescent="0.25">
      <c r="B110" t="str" cm="1">
        <f t="array" ref="B110:AI110">TRANSPOSE(_xlfn._xlws.SORT(_xlfn._xlws.FILTER(chemicals[chemical_applic_level]&amp;" | "&amp;chemicals[chemical_applic_name],chemicals[experiment_ID]=A110)))</f>
        <v xml:space="preserve"> | </v>
      </c>
      <c r="C110" t="str">
        <v xml:space="preserve">0 | </v>
      </c>
      <c r="D110" t="str">
        <v xml:space="preserve">0 | </v>
      </c>
      <c r="E110" t="str">
        <v xml:space="preserve">0 | </v>
      </c>
      <c r="F110" t="str">
        <v xml:space="preserve">0 | </v>
      </c>
      <c r="G110" t="str">
        <v xml:space="preserve">0 | </v>
      </c>
      <c r="H110" t="str">
        <v xml:space="preserve">0 | </v>
      </c>
      <c r="I110" t="str">
        <v xml:space="preserve">0 | </v>
      </c>
      <c r="J110" t="str">
        <v xml:space="preserve">0 | </v>
      </c>
      <c r="K110" t="str">
        <v xml:space="preserve">0 | </v>
      </c>
      <c r="L110" t="str">
        <v xml:space="preserve">0 | </v>
      </c>
      <c r="M110" t="str">
        <v xml:space="preserve">0 | </v>
      </c>
      <c r="N110" t="str">
        <v xml:space="preserve">0 | </v>
      </c>
      <c r="O110" t="str">
        <v xml:space="preserve">0 | </v>
      </c>
      <c r="P110" t="str">
        <v xml:space="preserve">0 | </v>
      </c>
      <c r="Q110" t="str">
        <v xml:space="preserve">0 | </v>
      </c>
      <c r="R110" t="str">
        <v xml:space="preserve">0 | </v>
      </c>
      <c r="S110" t="str">
        <v xml:space="preserve">0 | </v>
      </c>
      <c r="T110" t="str">
        <v xml:space="preserve">0 | </v>
      </c>
      <c r="U110" t="str">
        <v xml:space="preserve">0 | </v>
      </c>
      <c r="V110" t="str">
        <v xml:space="preserve">0 | </v>
      </c>
      <c r="W110" t="str">
        <v xml:space="preserve">0 | </v>
      </c>
      <c r="X110" t="str">
        <v xml:space="preserve">0 | </v>
      </c>
      <c r="Y110" t="str">
        <v xml:space="preserve">0 | </v>
      </c>
      <c r="Z110" t="str">
        <v xml:space="preserve">0 | </v>
      </c>
      <c r="AA110" t="str">
        <v xml:space="preserve">0 | </v>
      </c>
      <c r="AB110" t="str">
        <v xml:space="preserve">0 | </v>
      </c>
      <c r="AC110" t="str">
        <v xml:space="preserve">0 | </v>
      </c>
      <c r="AD110" t="str">
        <v xml:space="preserve">0 | </v>
      </c>
      <c r="AE110" t="str">
        <v xml:space="preserve">0 | </v>
      </c>
      <c r="AF110" t="str">
        <v xml:space="preserve">0 | </v>
      </c>
      <c r="AG110" t="str">
        <v xml:space="preserve">0 | </v>
      </c>
      <c r="AH110" t="str">
        <v xml:space="preserve">0 | </v>
      </c>
      <c r="AI110" t="str">
        <v xml:space="preserve">0 | </v>
      </c>
      <c r="DQ110" cm="1">
        <f t="array" ref="DQ110:EX110">TRANSPOSE(_xlfn._xlws.SORT(_xlfn._xlws.FILTER(chemicals[chemical_applic_level],chemicals[experiment_ID]=A110)))</f>
        <v>0</v>
      </c>
      <c r="DR110">
        <v>0</v>
      </c>
      <c r="DS110">
        <v>0</v>
      </c>
      <c r="DT110">
        <v>0</v>
      </c>
      <c r="DU110">
        <v>0</v>
      </c>
      <c r="DV110">
        <v>0</v>
      </c>
      <c r="DW110">
        <v>0</v>
      </c>
      <c r="DX110">
        <v>0</v>
      </c>
      <c r="DY110">
        <v>0</v>
      </c>
      <c r="DZ110">
        <v>0</v>
      </c>
      <c r="EA110">
        <v>0</v>
      </c>
      <c r="EB110">
        <v>0</v>
      </c>
      <c r="EC110">
        <v>0</v>
      </c>
      <c r="ED110">
        <v>0</v>
      </c>
      <c r="EE110">
        <v>0</v>
      </c>
      <c r="EF110">
        <v>0</v>
      </c>
      <c r="EG110">
        <v>0</v>
      </c>
      <c r="EH110">
        <v>0</v>
      </c>
      <c r="EI110">
        <v>0</v>
      </c>
      <c r="EJ110">
        <v>0</v>
      </c>
      <c r="EK110">
        <v>0</v>
      </c>
      <c r="EL110">
        <v>0</v>
      </c>
      <c r="EM110">
        <v>0</v>
      </c>
      <c r="EN110">
        <v>0</v>
      </c>
      <c r="EO110">
        <v>0</v>
      </c>
      <c r="EP110">
        <v>0</v>
      </c>
      <c r="EQ110">
        <v>0</v>
      </c>
      <c r="ER110">
        <v>0</v>
      </c>
      <c r="ES110">
        <v>0</v>
      </c>
      <c r="ET110">
        <v>0</v>
      </c>
      <c r="EU110">
        <v>0</v>
      </c>
      <c r="EV110">
        <v>0</v>
      </c>
      <c r="EW110">
        <v>0</v>
      </c>
      <c r="EX110" t="str">
        <v/>
      </c>
    </row>
    <row r="111" spans="2:154" x14ac:dyDescent="0.25">
      <c r="B111" t="str" cm="1">
        <f t="array" ref="B111:AI111">TRANSPOSE(_xlfn._xlws.SORT(_xlfn._xlws.FILTER(chemicals[chemical_applic_level]&amp;" | "&amp;chemicals[chemical_applic_name],chemicals[experiment_ID]=A111)))</f>
        <v xml:space="preserve"> | </v>
      </c>
      <c r="C111" t="str">
        <v xml:space="preserve">0 | </v>
      </c>
      <c r="D111" t="str">
        <v xml:space="preserve">0 | </v>
      </c>
      <c r="E111" t="str">
        <v xml:space="preserve">0 | </v>
      </c>
      <c r="F111" t="str">
        <v xml:space="preserve">0 | </v>
      </c>
      <c r="G111" t="str">
        <v xml:space="preserve">0 | </v>
      </c>
      <c r="H111" t="str">
        <v xml:space="preserve">0 | </v>
      </c>
      <c r="I111" t="str">
        <v xml:space="preserve">0 | </v>
      </c>
      <c r="J111" t="str">
        <v xml:space="preserve">0 | </v>
      </c>
      <c r="K111" t="str">
        <v xml:space="preserve">0 | </v>
      </c>
      <c r="L111" t="str">
        <v xml:space="preserve">0 | </v>
      </c>
      <c r="M111" t="str">
        <v xml:space="preserve">0 | </v>
      </c>
      <c r="N111" t="str">
        <v xml:space="preserve">0 | </v>
      </c>
      <c r="O111" t="str">
        <v xml:space="preserve">0 | </v>
      </c>
      <c r="P111" t="str">
        <v xml:space="preserve">0 | </v>
      </c>
      <c r="Q111" t="str">
        <v xml:space="preserve">0 | </v>
      </c>
      <c r="R111" t="str">
        <v xml:space="preserve">0 | </v>
      </c>
      <c r="S111" t="str">
        <v xml:space="preserve">0 | </v>
      </c>
      <c r="T111" t="str">
        <v xml:space="preserve">0 | </v>
      </c>
      <c r="U111" t="str">
        <v xml:space="preserve">0 | </v>
      </c>
      <c r="V111" t="str">
        <v xml:space="preserve">0 | </v>
      </c>
      <c r="W111" t="str">
        <v xml:space="preserve">0 | </v>
      </c>
      <c r="X111" t="str">
        <v xml:space="preserve">0 | </v>
      </c>
      <c r="Y111" t="str">
        <v xml:space="preserve">0 | </v>
      </c>
      <c r="Z111" t="str">
        <v xml:space="preserve">0 | </v>
      </c>
      <c r="AA111" t="str">
        <v xml:space="preserve">0 | </v>
      </c>
      <c r="AB111" t="str">
        <v xml:space="preserve">0 | </v>
      </c>
      <c r="AC111" t="str">
        <v xml:space="preserve">0 | </v>
      </c>
      <c r="AD111" t="str">
        <v xml:space="preserve">0 | </v>
      </c>
      <c r="AE111" t="str">
        <v xml:space="preserve">0 | </v>
      </c>
      <c r="AF111" t="str">
        <v xml:space="preserve">0 | </v>
      </c>
      <c r="AG111" t="str">
        <v xml:space="preserve">0 | </v>
      </c>
      <c r="AH111" t="str">
        <v xml:space="preserve">0 | </v>
      </c>
      <c r="AI111" t="str">
        <v xml:space="preserve">0 | </v>
      </c>
      <c r="DQ111" cm="1">
        <f t="array" ref="DQ111:EX111">TRANSPOSE(_xlfn._xlws.SORT(_xlfn._xlws.FILTER(chemicals[chemical_applic_level],chemicals[experiment_ID]=A111)))</f>
        <v>0</v>
      </c>
      <c r="DR111">
        <v>0</v>
      </c>
      <c r="DS111">
        <v>0</v>
      </c>
      <c r="DT111">
        <v>0</v>
      </c>
      <c r="DU111">
        <v>0</v>
      </c>
      <c r="DV111">
        <v>0</v>
      </c>
      <c r="DW111">
        <v>0</v>
      </c>
      <c r="DX111">
        <v>0</v>
      </c>
      <c r="DY111">
        <v>0</v>
      </c>
      <c r="DZ111">
        <v>0</v>
      </c>
      <c r="EA111">
        <v>0</v>
      </c>
      <c r="EB111">
        <v>0</v>
      </c>
      <c r="EC111">
        <v>0</v>
      </c>
      <c r="ED111">
        <v>0</v>
      </c>
      <c r="EE111">
        <v>0</v>
      </c>
      <c r="EF111">
        <v>0</v>
      </c>
      <c r="EG111">
        <v>0</v>
      </c>
      <c r="EH111">
        <v>0</v>
      </c>
      <c r="EI111">
        <v>0</v>
      </c>
      <c r="EJ111">
        <v>0</v>
      </c>
      <c r="EK111">
        <v>0</v>
      </c>
      <c r="EL111">
        <v>0</v>
      </c>
      <c r="EM111">
        <v>0</v>
      </c>
      <c r="EN111">
        <v>0</v>
      </c>
      <c r="EO111">
        <v>0</v>
      </c>
      <c r="EP111">
        <v>0</v>
      </c>
      <c r="EQ111">
        <v>0</v>
      </c>
      <c r="ER111">
        <v>0</v>
      </c>
      <c r="ES111">
        <v>0</v>
      </c>
      <c r="ET111">
        <v>0</v>
      </c>
      <c r="EU111">
        <v>0</v>
      </c>
      <c r="EV111">
        <v>0</v>
      </c>
      <c r="EW111">
        <v>0</v>
      </c>
      <c r="EX111" t="str">
        <v/>
      </c>
    </row>
    <row r="112" spans="2:154" x14ac:dyDescent="0.25">
      <c r="B112" t="str" cm="1">
        <f t="array" ref="B112:AI112">TRANSPOSE(_xlfn._xlws.SORT(_xlfn._xlws.FILTER(chemicals[chemical_applic_level]&amp;" | "&amp;chemicals[chemical_applic_name],chemicals[experiment_ID]=A112)))</f>
        <v xml:space="preserve"> | </v>
      </c>
      <c r="C112" t="str">
        <v xml:space="preserve">0 | </v>
      </c>
      <c r="D112" t="str">
        <v xml:space="preserve">0 | </v>
      </c>
      <c r="E112" t="str">
        <v xml:space="preserve">0 | </v>
      </c>
      <c r="F112" t="str">
        <v xml:space="preserve">0 | </v>
      </c>
      <c r="G112" t="str">
        <v xml:space="preserve">0 | </v>
      </c>
      <c r="H112" t="str">
        <v xml:space="preserve">0 | </v>
      </c>
      <c r="I112" t="str">
        <v xml:space="preserve">0 | </v>
      </c>
      <c r="J112" t="str">
        <v xml:space="preserve">0 | </v>
      </c>
      <c r="K112" t="str">
        <v xml:space="preserve">0 | </v>
      </c>
      <c r="L112" t="str">
        <v xml:space="preserve">0 | </v>
      </c>
      <c r="M112" t="str">
        <v xml:space="preserve">0 | </v>
      </c>
      <c r="N112" t="str">
        <v xml:space="preserve">0 | </v>
      </c>
      <c r="O112" t="str">
        <v xml:space="preserve">0 | </v>
      </c>
      <c r="P112" t="str">
        <v xml:space="preserve">0 | </v>
      </c>
      <c r="Q112" t="str">
        <v xml:space="preserve">0 | </v>
      </c>
      <c r="R112" t="str">
        <v xml:space="preserve">0 | </v>
      </c>
      <c r="S112" t="str">
        <v xml:space="preserve">0 | </v>
      </c>
      <c r="T112" t="str">
        <v xml:space="preserve">0 | </v>
      </c>
      <c r="U112" t="str">
        <v xml:space="preserve">0 | </v>
      </c>
      <c r="V112" t="str">
        <v xml:space="preserve">0 | </v>
      </c>
      <c r="W112" t="str">
        <v xml:space="preserve">0 | </v>
      </c>
      <c r="X112" t="str">
        <v xml:space="preserve">0 | </v>
      </c>
      <c r="Y112" t="str">
        <v xml:space="preserve">0 | </v>
      </c>
      <c r="Z112" t="str">
        <v xml:space="preserve">0 | </v>
      </c>
      <c r="AA112" t="str">
        <v xml:space="preserve">0 | </v>
      </c>
      <c r="AB112" t="str">
        <v xml:space="preserve">0 | </v>
      </c>
      <c r="AC112" t="str">
        <v xml:space="preserve">0 | </v>
      </c>
      <c r="AD112" t="str">
        <v xml:space="preserve">0 | </v>
      </c>
      <c r="AE112" t="str">
        <v xml:space="preserve">0 | </v>
      </c>
      <c r="AF112" t="str">
        <v xml:space="preserve">0 | </v>
      </c>
      <c r="AG112" t="str">
        <v xml:space="preserve">0 | </v>
      </c>
      <c r="AH112" t="str">
        <v xml:space="preserve">0 | </v>
      </c>
      <c r="AI112" t="str">
        <v xml:space="preserve">0 | </v>
      </c>
      <c r="DQ112" cm="1">
        <f t="array" ref="DQ112:EX112">TRANSPOSE(_xlfn._xlws.SORT(_xlfn._xlws.FILTER(chemicals[chemical_applic_level],chemicals[experiment_ID]=A112)))</f>
        <v>0</v>
      </c>
      <c r="DR112">
        <v>0</v>
      </c>
      <c r="DS112">
        <v>0</v>
      </c>
      <c r="DT112">
        <v>0</v>
      </c>
      <c r="DU112">
        <v>0</v>
      </c>
      <c r="DV112">
        <v>0</v>
      </c>
      <c r="DW112">
        <v>0</v>
      </c>
      <c r="DX112">
        <v>0</v>
      </c>
      <c r="DY112">
        <v>0</v>
      </c>
      <c r="DZ112">
        <v>0</v>
      </c>
      <c r="EA112">
        <v>0</v>
      </c>
      <c r="EB112">
        <v>0</v>
      </c>
      <c r="EC112">
        <v>0</v>
      </c>
      <c r="ED112">
        <v>0</v>
      </c>
      <c r="EE112">
        <v>0</v>
      </c>
      <c r="EF112">
        <v>0</v>
      </c>
      <c r="EG112">
        <v>0</v>
      </c>
      <c r="EH112">
        <v>0</v>
      </c>
      <c r="EI112">
        <v>0</v>
      </c>
      <c r="EJ112">
        <v>0</v>
      </c>
      <c r="EK112">
        <v>0</v>
      </c>
      <c r="EL112">
        <v>0</v>
      </c>
      <c r="EM112">
        <v>0</v>
      </c>
      <c r="EN112">
        <v>0</v>
      </c>
      <c r="EO112">
        <v>0</v>
      </c>
      <c r="EP112">
        <v>0</v>
      </c>
      <c r="EQ112">
        <v>0</v>
      </c>
      <c r="ER112">
        <v>0</v>
      </c>
      <c r="ES112">
        <v>0</v>
      </c>
      <c r="ET112">
        <v>0</v>
      </c>
      <c r="EU112">
        <v>0</v>
      </c>
      <c r="EV112">
        <v>0</v>
      </c>
      <c r="EW112">
        <v>0</v>
      </c>
      <c r="EX112" t="str">
        <v/>
      </c>
    </row>
    <row r="113" spans="2:154" x14ac:dyDescent="0.25">
      <c r="B113" t="str" cm="1">
        <f t="array" ref="B113:AI113">TRANSPOSE(_xlfn._xlws.SORT(_xlfn._xlws.FILTER(chemicals[chemical_applic_level]&amp;" | "&amp;chemicals[chemical_applic_name],chemicals[experiment_ID]=A113)))</f>
        <v xml:space="preserve"> | </v>
      </c>
      <c r="C113" t="str">
        <v xml:space="preserve">0 | </v>
      </c>
      <c r="D113" t="str">
        <v xml:space="preserve">0 | </v>
      </c>
      <c r="E113" t="str">
        <v xml:space="preserve">0 | </v>
      </c>
      <c r="F113" t="str">
        <v xml:space="preserve">0 | </v>
      </c>
      <c r="G113" t="str">
        <v xml:space="preserve">0 | </v>
      </c>
      <c r="H113" t="str">
        <v xml:space="preserve">0 | </v>
      </c>
      <c r="I113" t="str">
        <v xml:space="preserve">0 | </v>
      </c>
      <c r="J113" t="str">
        <v xml:space="preserve">0 | </v>
      </c>
      <c r="K113" t="str">
        <v xml:space="preserve">0 | </v>
      </c>
      <c r="L113" t="str">
        <v xml:space="preserve">0 | </v>
      </c>
      <c r="M113" t="str">
        <v xml:space="preserve">0 | </v>
      </c>
      <c r="N113" t="str">
        <v xml:space="preserve">0 | </v>
      </c>
      <c r="O113" t="str">
        <v xml:space="preserve">0 | </v>
      </c>
      <c r="P113" t="str">
        <v xml:space="preserve">0 | </v>
      </c>
      <c r="Q113" t="str">
        <v xml:space="preserve">0 | </v>
      </c>
      <c r="R113" t="str">
        <v xml:space="preserve">0 | </v>
      </c>
      <c r="S113" t="str">
        <v xml:space="preserve">0 | </v>
      </c>
      <c r="T113" t="str">
        <v xml:space="preserve">0 | </v>
      </c>
      <c r="U113" t="str">
        <v xml:space="preserve">0 | </v>
      </c>
      <c r="V113" t="str">
        <v xml:space="preserve">0 | </v>
      </c>
      <c r="W113" t="str">
        <v xml:space="preserve">0 | </v>
      </c>
      <c r="X113" t="str">
        <v xml:space="preserve">0 | </v>
      </c>
      <c r="Y113" t="str">
        <v xml:space="preserve">0 | </v>
      </c>
      <c r="Z113" t="str">
        <v xml:space="preserve">0 | </v>
      </c>
      <c r="AA113" t="str">
        <v xml:space="preserve">0 | </v>
      </c>
      <c r="AB113" t="str">
        <v xml:space="preserve">0 | </v>
      </c>
      <c r="AC113" t="str">
        <v xml:space="preserve">0 | </v>
      </c>
      <c r="AD113" t="str">
        <v xml:space="preserve">0 | </v>
      </c>
      <c r="AE113" t="str">
        <v xml:space="preserve">0 | </v>
      </c>
      <c r="AF113" t="str">
        <v xml:space="preserve">0 | </v>
      </c>
      <c r="AG113" t="str">
        <v xml:space="preserve">0 | </v>
      </c>
      <c r="AH113" t="str">
        <v xml:space="preserve">0 | </v>
      </c>
      <c r="AI113" t="str">
        <v xml:space="preserve">0 | </v>
      </c>
      <c r="DQ113" cm="1">
        <f t="array" ref="DQ113:EX113">TRANSPOSE(_xlfn._xlws.SORT(_xlfn._xlws.FILTER(chemicals[chemical_applic_level],chemicals[experiment_ID]=A113)))</f>
        <v>0</v>
      </c>
      <c r="DR113">
        <v>0</v>
      </c>
      <c r="DS113">
        <v>0</v>
      </c>
      <c r="DT113">
        <v>0</v>
      </c>
      <c r="DU113">
        <v>0</v>
      </c>
      <c r="DV113">
        <v>0</v>
      </c>
      <c r="DW113">
        <v>0</v>
      </c>
      <c r="DX113">
        <v>0</v>
      </c>
      <c r="DY113">
        <v>0</v>
      </c>
      <c r="DZ113">
        <v>0</v>
      </c>
      <c r="EA113">
        <v>0</v>
      </c>
      <c r="EB113">
        <v>0</v>
      </c>
      <c r="EC113">
        <v>0</v>
      </c>
      <c r="ED113">
        <v>0</v>
      </c>
      <c r="EE113">
        <v>0</v>
      </c>
      <c r="EF113">
        <v>0</v>
      </c>
      <c r="EG113">
        <v>0</v>
      </c>
      <c r="EH113">
        <v>0</v>
      </c>
      <c r="EI113">
        <v>0</v>
      </c>
      <c r="EJ113">
        <v>0</v>
      </c>
      <c r="EK113">
        <v>0</v>
      </c>
      <c r="EL113">
        <v>0</v>
      </c>
      <c r="EM113">
        <v>0</v>
      </c>
      <c r="EN113">
        <v>0</v>
      </c>
      <c r="EO113">
        <v>0</v>
      </c>
      <c r="EP113">
        <v>0</v>
      </c>
      <c r="EQ113">
        <v>0</v>
      </c>
      <c r="ER113">
        <v>0</v>
      </c>
      <c r="ES113">
        <v>0</v>
      </c>
      <c r="ET113">
        <v>0</v>
      </c>
      <c r="EU113">
        <v>0</v>
      </c>
      <c r="EV113">
        <v>0</v>
      </c>
      <c r="EW113">
        <v>0</v>
      </c>
      <c r="EX113" t="str">
        <v/>
      </c>
    </row>
    <row r="114" spans="2:154" x14ac:dyDescent="0.25">
      <c r="B114" t="str" cm="1">
        <f t="array" ref="B114:AI114">TRANSPOSE(_xlfn._xlws.SORT(_xlfn._xlws.FILTER(chemicals[chemical_applic_level]&amp;" | "&amp;chemicals[chemical_applic_name],chemicals[experiment_ID]=A114)))</f>
        <v xml:space="preserve"> | </v>
      </c>
      <c r="C114" t="str">
        <v xml:space="preserve">0 | </v>
      </c>
      <c r="D114" t="str">
        <v xml:space="preserve">0 | </v>
      </c>
      <c r="E114" t="str">
        <v xml:space="preserve">0 | </v>
      </c>
      <c r="F114" t="str">
        <v xml:space="preserve">0 | </v>
      </c>
      <c r="G114" t="str">
        <v xml:space="preserve">0 | </v>
      </c>
      <c r="H114" t="str">
        <v xml:space="preserve">0 | </v>
      </c>
      <c r="I114" t="str">
        <v xml:space="preserve">0 | </v>
      </c>
      <c r="J114" t="str">
        <v xml:space="preserve">0 | </v>
      </c>
      <c r="K114" t="str">
        <v xml:space="preserve">0 | </v>
      </c>
      <c r="L114" t="str">
        <v xml:space="preserve">0 | </v>
      </c>
      <c r="M114" t="str">
        <v xml:space="preserve">0 | </v>
      </c>
      <c r="N114" t="str">
        <v xml:space="preserve">0 | </v>
      </c>
      <c r="O114" t="str">
        <v xml:space="preserve">0 | </v>
      </c>
      <c r="P114" t="str">
        <v xml:space="preserve">0 | </v>
      </c>
      <c r="Q114" t="str">
        <v xml:space="preserve">0 | </v>
      </c>
      <c r="R114" t="str">
        <v xml:space="preserve">0 | </v>
      </c>
      <c r="S114" t="str">
        <v xml:space="preserve">0 | </v>
      </c>
      <c r="T114" t="str">
        <v xml:space="preserve">0 | </v>
      </c>
      <c r="U114" t="str">
        <v xml:space="preserve">0 | </v>
      </c>
      <c r="V114" t="str">
        <v xml:space="preserve">0 | </v>
      </c>
      <c r="W114" t="str">
        <v xml:space="preserve">0 | </v>
      </c>
      <c r="X114" t="str">
        <v xml:space="preserve">0 | </v>
      </c>
      <c r="Y114" t="str">
        <v xml:space="preserve">0 | </v>
      </c>
      <c r="Z114" t="str">
        <v xml:space="preserve">0 | </v>
      </c>
      <c r="AA114" t="str">
        <v xml:space="preserve">0 | </v>
      </c>
      <c r="AB114" t="str">
        <v xml:space="preserve">0 | </v>
      </c>
      <c r="AC114" t="str">
        <v xml:space="preserve">0 | </v>
      </c>
      <c r="AD114" t="str">
        <v xml:space="preserve">0 | </v>
      </c>
      <c r="AE114" t="str">
        <v xml:space="preserve">0 | </v>
      </c>
      <c r="AF114" t="str">
        <v xml:space="preserve">0 | </v>
      </c>
      <c r="AG114" t="str">
        <v xml:space="preserve">0 | </v>
      </c>
      <c r="AH114" t="str">
        <v xml:space="preserve">0 | </v>
      </c>
      <c r="AI114" t="str">
        <v xml:space="preserve">0 | </v>
      </c>
      <c r="DQ114" cm="1">
        <f t="array" ref="DQ114:EX114">TRANSPOSE(_xlfn._xlws.SORT(_xlfn._xlws.FILTER(chemicals[chemical_applic_level],chemicals[experiment_ID]=A114)))</f>
        <v>0</v>
      </c>
      <c r="DR114">
        <v>0</v>
      </c>
      <c r="DS114">
        <v>0</v>
      </c>
      <c r="DT114">
        <v>0</v>
      </c>
      <c r="DU114">
        <v>0</v>
      </c>
      <c r="DV114">
        <v>0</v>
      </c>
      <c r="DW114">
        <v>0</v>
      </c>
      <c r="DX114">
        <v>0</v>
      </c>
      <c r="DY114">
        <v>0</v>
      </c>
      <c r="DZ114">
        <v>0</v>
      </c>
      <c r="EA114">
        <v>0</v>
      </c>
      <c r="EB114">
        <v>0</v>
      </c>
      <c r="EC114">
        <v>0</v>
      </c>
      <c r="ED114">
        <v>0</v>
      </c>
      <c r="EE114">
        <v>0</v>
      </c>
      <c r="EF114">
        <v>0</v>
      </c>
      <c r="EG114">
        <v>0</v>
      </c>
      <c r="EH114">
        <v>0</v>
      </c>
      <c r="EI114">
        <v>0</v>
      </c>
      <c r="EJ114">
        <v>0</v>
      </c>
      <c r="EK114">
        <v>0</v>
      </c>
      <c r="EL114">
        <v>0</v>
      </c>
      <c r="EM114">
        <v>0</v>
      </c>
      <c r="EN114">
        <v>0</v>
      </c>
      <c r="EO114">
        <v>0</v>
      </c>
      <c r="EP114">
        <v>0</v>
      </c>
      <c r="EQ114">
        <v>0</v>
      </c>
      <c r="ER114">
        <v>0</v>
      </c>
      <c r="ES114">
        <v>0</v>
      </c>
      <c r="ET114">
        <v>0</v>
      </c>
      <c r="EU114">
        <v>0</v>
      </c>
      <c r="EV114">
        <v>0</v>
      </c>
      <c r="EW114">
        <v>0</v>
      </c>
      <c r="EX114" t="str">
        <v/>
      </c>
    </row>
    <row r="115" spans="2:154" x14ac:dyDescent="0.25">
      <c r="B115" t="str" cm="1">
        <f t="array" ref="B115:AI115">TRANSPOSE(_xlfn._xlws.SORT(_xlfn._xlws.FILTER(chemicals[chemical_applic_level]&amp;" | "&amp;chemicals[chemical_applic_name],chemicals[experiment_ID]=A115)))</f>
        <v xml:space="preserve"> | </v>
      </c>
      <c r="C115" t="str">
        <v xml:space="preserve">0 | </v>
      </c>
      <c r="D115" t="str">
        <v xml:space="preserve">0 | </v>
      </c>
      <c r="E115" t="str">
        <v xml:space="preserve">0 | </v>
      </c>
      <c r="F115" t="str">
        <v xml:space="preserve">0 | </v>
      </c>
      <c r="G115" t="str">
        <v xml:space="preserve">0 | </v>
      </c>
      <c r="H115" t="str">
        <v xml:space="preserve">0 | </v>
      </c>
      <c r="I115" t="str">
        <v xml:space="preserve">0 | </v>
      </c>
      <c r="J115" t="str">
        <v xml:space="preserve">0 | </v>
      </c>
      <c r="K115" t="str">
        <v xml:space="preserve">0 | </v>
      </c>
      <c r="L115" t="str">
        <v xml:space="preserve">0 | </v>
      </c>
      <c r="M115" t="str">
        <v xml:space="preserve">0 | </v>
      </c>
      <c r="N115" t="str">
        <v xml:space="preserve">0 | </v>
      </c>
      <c r="O115" t="str">
        <v xml:space="preserve">0 | </v>
      </c>
      <c r="P115" t="str">
        <v xml:space="preserve">0 | </v>
      </c>
      <c r="Q115" t="str">
        <v xml:space="preserve">0 | </v>
      </c>
      <c r="R115" t="str">
        <v xml:space="preserve">0 | </v>
      </c>
      <c r="S115" t="str">
        <v xml:space="preserve">0 | </v>
      </c>
      <c r="T115" t="str">
        <v xml:space="preserve">0 | </v>
      </c>
      <c r="U115" t="str">
        <v xml:space="preserve">0 | </v>
      </c>
      <c r="V115" t="str">
        <v xml:space="preserve">0 | </v>
      </c>
      <c r="W115" t="str">
        <v xml:space="preserve">0 | </v>
      </c>
      <c r="X115" t="str">
        <v xml:space="preserve">0 | </v>
      </c>
      <c r="Y115" t="str">
        <v xml:space="preserve">0 | </v>
      </c>
      <c r="Z115" t="str">
        <v xml:space="preserve">0 | </v>
      </c>
      <c r="AA115" t="str">
        <v xml:space="preserve">0 | </v>
      </c>
      <c r="AB115" t="str">
        <v xml:space="preserve">0 | </v>
      </c>
      <c r="AC115" t="str">
        <v xml:space="preserve">0 | </v>
      </c>
      <c r="AD115" t="str">
        <v xml:space="preserve">0 | </v>
      </c>
      <c r="AE115" t="str">
        <v xml:space="preserve">0 | </v>
      </c>
      <c r="AF115" t="str">
        <v xml:space="preserve">0 | </v>
      </c>
      <c r="AG115" t="str">
        <v xml:space="preserve">0 | </v>
      </c>
      <c r="AH115" t="str">
        <v xml:space="preserve">0 | </v>
      </c>
      <c r="AI115" t="str">
        <v xml:space="preserve">0 | </v>
      </c>
      <c r="DQ115" cm="1">
        <f t="array" ref="DQ115:EX115">TRANSPOSE(_xlfn._xlws.SORT(_xlfn._xlws.FILTER(chemicals[chemical_applic_level],chemicals[experiment_ID]=A115)))</f>
        <v>0</v>
      </c>
      <c r="DR115">
        <v>0</v>
      </c>
      <c r="DS115">
        <v>0</v>
      </c>
      <c r="DT115">
        <v>0</v>
      </c>
      <c r="DU115">
        <v>0</v>
      </c>
      <c r="DV115">
        <v>0</v>
      </c>
      <c r="DW115">
        <v>0</v>
      </c>
      <c r="DX115">
        <v>0</v>
      </c>
      <c r="DY115">
        <v>0</v>
      </c>
      <c r="DZ115">
        <v>0</v>
      </c>
      <c r="EA115">
        <v>0</v>
      </c>
      <c r="EB115">
        <v>0</v>
      </c>
      <c r="EC115">
        <v>0</v>
      </c>
      <c r="ED115">
        <v>0</v>
      </c>
      <c r="EE115">
        <v>0</v>
      </c>
      <c r="EF115">
        <v>0</v>
      </c>
      <c r="EG115">
        <v>0</v>
      </c>
      <c r="EH115">
        <v>0</v>
      </c>
      <c r="EI115">
        <v>0</v>
      </c>
      <c r="EJ115">
        <v>0</v>
      </c>
      <c r="EK115">
        <v>0</v>
      </c>
      <c r="EL115">
        <v>0</v>
      </c>
      <c r="EM115">
        <v>0</v>
      </c>
      <c r="EN115">
        <v>0</v>
      </c>
      <c r="EO115">
        <v>0</v>
      </c>
      <c r="EP115">
        <v>0</v>
      </c>
      <c r="EQ115">
        <v>0</v>
      </c>
      <c r="ER115">
        <v>0</v>
      </c>
      <c r="ES115">
        <v>0</v>
      </c>
      <c r="ET115">
        <v>0</v>
      </c>
      <c r="EU115">
        <v>0</v>
      </c>
      <c r="EV115">
        <v>0</v>
      </c>
      <c r="EW115">
        <v>0</v>
      </c>
      <c r="EX115" t="str">
        <v/>
      </c>
    </row>
    <row r="116" spans="2:154" x14ac:dyDescent="0.25">
      <c r="B116" t="str" cm="1">
        <f t="array" ref="B116:AI116">TRANSPOSE(_xlfn._xlws.SORT(_xlfn._xlws.FILTER(chemicals[chemical_applic_level]&amp;" | "&amp;chemicals[chemical_applic_name],chemicals[experiment_ID]=A116)))</f>
        <v xml:space="preserve"> | </v>
      </c>
      <c r="C116" t="str">
        <v xml:space="preserve">0 | </v>
      </c>
      <c r="D116" t="str">
        <v xml:space="preserve">0 | </v>
      </c>
      <c r="E116" t="str">
        <v xml:space="preserve">0 | </v>
      </c>
      <c r="F116" t="str">
        <v xml:space="preserve">0 | </v>
      </c>
      <c r="G116" t="str">
        <v xml:space="preserve">0 | </v>
      </c>
      <c r="H116" t="str">
        <v xml:space="preserve">0 | </v>
      </c>
      <c r="I116" t="str">
        <v xml:space="preserve">0 | </v>
      </c>
      <c r="J116" t="str">
        <v xml:space="preserve">0 | </v>
      </c>
      <c r="K116" t="str">
        <v xml:space="preserve">0 | </v>
      </c>
      <c r="L116" t="str">
        <v xml:space="preserve">0 | </v>
      </c>
      <c r="M116" t="str">
        <v xml:space="preserve">0 | </v>
      </c>
      <c r="N116" t="str">
        <v xml:space="preserve">0 | </v>
      </c>
      <c r="O116" t="str">
        <v xml:space="preserve">0 | </v>
      </c>
      <c r="P116" t="str">
        <v xml:space="preserve">0 | </v>
      </c>
      <c r="Q116" t="str">
        <v xml:space="preserve">0 | </v>
      </c>
      <c r="R116" t="str">
        <v xml:space="preserve">0 | </v>
      </c>
      <c r="S116" t="str">
        <v xml:space="preserve">0 | </v>
      </c>
      <c r="T116" t="str">
        <v xml:space="preserve">0 | </v>
      </c>
      <c r="U116" t="str">
        <v xml:space="preserve">0 | </v>
      </c>
      <c r="V116" t="str">
        <v xml:space="preserve">0 | </v>
      </c>
      <c r="W116" t="str">
        <v xml:space="preserve">0 | </v>
      </c>
      <c r="X116" t="str">
        <v xml:space="preserve">0 | </v>
      </c>
      <c r="Y116" t="str">
        <v xml:space="preserve">0 | </v>
      </c>
      <c r="Z116" t="str">
        <v xml:space="preserve">0 | </v>
      </c>
      <c r="AA116" t="str">
        <v xml:space="preserve">0 | </v>
      </c>
      <c r="AB116" t="str">
        <v xml:space="preserve">0 | </v>
      </c>
      <c r="AC116" t="str">
        <v xml:space="preserve">0 | </v>
      </c>
      <c r="AD116" t="str">
        <v xml:space="preserve">0 | </v>
      </c>
      <c r="AE116" t="str">
        <v xml:space="preserve">0 | </v>
      </c>
      <c r="AF116" t="str">
        <v xml:space="preserve">0 | </v>
      </c>
      <c r="AG116" t="str">
        <v xml:space="preserve">0 | </v>
      </c>
      <c r="AH116" t="str">
        <v xml:space="preserve">0 | </v>
      </c>
      <c r="AI116" t="str">
        <v xml:space="preserve">0 | </v>
      </c>
      <c r="DQ116" cm="1">
        <f t="array" ref="DQ116:EX116">TRANSPOSE(_xlfn._xlws.SORT(_xlfn._xlws.FILTER(chemicals[chemical_applic_level],chemicals[experiment_ID]=A116)))</f>
        <v>0</v>
      </c>
      <c r="DR116">
        <v>0</v>
      </c>
      <c r="DS116">
        <v>0</v>
      </c>
      <c r="DT116">
        <v>0</v>
      </c>
      <c r="DU116">
        <v>0</v>
      </c>
      <c r="DV116">
        <v>0</v>
      </c>
      <c r="DW116">
        <v>0</v>
      </c>
      <c r="DX116">
        <v>0</v>
      </c>
      <c r="DY116">
        <v>0</v>
      </c>
      <c r="DZ116">
        <v>0</v>
      </c>
      <c r="EA116">
        <v>0</v>
      </c>
      <c r="EB116">
        <v>0</v>
      </c>
      <c r="EC116">
        <v>0</v>
      </c>
      <c r="ED116">
        <v>0</v>
      </c>
      <c r="EE116">
        <v>0</v>
      </c>
      <c r="EF116">
        <v>0</v>
      </c>
      <c r="EG116">
        <v>0</v>
      </c>
      <c r="EH116">
        <v>0</v>
      </c>
      <c r="EI116">
        <v>0</v>
      </c>
      <c r="EJ116">
        <v>0</v>
      </c>
      <c r="EK116">
        <v>0</v>
      </c>
      <c r="EL116">
        <v>0</v>
      </c>
      <c r="EM116">
        <v>0</v>
      </c>
      <c r="EN116">
        <v>0</v>
      </c>
      <c r="EO116">
        <v>0</v>
      </c>
      <c r="EP116">
        <v>0</v>
      </c>
      <c r="EQ116">
        <v>0</v>
      </c>
      <c r="ER116">
        <v>0</v>
      </c>
      <c r="ES116">
        <v>0</v>
      </c>
      <c r="ET116">
        <v>0</v>
      </c>
      <c r="EU116">
        <v>0</v>
      </c>
      <c r="EV116">
        <v>0</v>
      </c>
      <c r="EW116">
        <v>0</v>
      </c>
      <c r="EX116" t="str">
        <v/>
      </c>
    </row>
    <row r="117" spans="2:154" x14ac:dyDescent="0.25">
      <c r="B117" t="str" cm="1">
        <f t="array" ref="B117:AI117">TRANSPOSE(_xlfn._xlws.SORT(_xlfn._xlws.FILTER(chemicals[chemical_applic_level]&amp;" | "&amp;chemicals[chemical_applic_name],chemicals[experiment_ID]=A117)))</f>
        <v xml:space="preserve"> | </v>
      </c>
      <c r="C117" t="str">
        <v xml:space="preserve">0 | </v>
      </c>
      <c r="D117" t="str">
        <v xml:space="preserve">0 | </v>
      </c>
      <c r="E117" t="str">
        <v xml:space="preserve">0 | </v>
      </c>
      <c r="F117" t="str">
        <v xml:space="preserve">0 | </v>
      </c>
      <c r="G117" t="str">
        <v xml:space="preserve">0 | </v>
      </c>
      <c r="H117" t="str">
        <v xml:space="preserve">0 | </v>
      </c>
      <c r="I117" t="str">
        <v xml:space="preserve">0 | </v>
      </c>
      <c r="J117" t="str">
        <v xml:space="preserve">0 | </v>
      </c>
      <c r="K117" t="str">
        <v xml:space="preserve">0 | </v>
      </c>
      <c r="L117" t="str">
        <v xml:space="preserve">0 | </v>
      </c>
      <c r="M117" t="str">
        <v xml:space="preserve">0 | </v>
      </c>
      <c r="N117" t="str">
        <v xml:space="preserve">0 | </v>
      </c>
      <c r="O117" t="str">
        <v xml:space="preserve">0 | </v>
      </c>
      <c r="P117" t="str">
        <v xml:space="preserve">0 | </v>
      </c>
      <c r="Q117" t="str">
        <v xml:space="preserve">0 | </v>
      </c>
      <c r="R117" t="str">
        <v xml:space="preserve">0 | </v>
      </c>
      <c r="S117" t="str">
        <v xml:space="preserve">0 | </v>
      </c>
      <c r="T117" t="str">
        <v xml:space="preserve">0 | </v>
      </c>
      <c r="U117" t="str">
        <v xml:space="preserve">0 | </v>
      </c>
      <c r="V117" t="str">
        <v xml:space="preserve">0 | </v>
      </c>
      <c r="W117" t="str">
        <v xml:space="preserve">0 | </v>
      </c>
      <c r="X117" t="str">
        <v xml:space="preserve">0 | </v>
      </c>
      <c r="Y117" t="str">
        <v xml:space="preserve">0 | </v>
      </c>
      <c r="Z117" t="str">
        <v xml:space="preserve">0 | </v>
      </c>
      <c r="AA117" t="str">
        <v xml:space="preserve">0 | </v>
      </c>
      <c r="AB117" t="str">
        <v xml:space="preserve">0 | </v>
      </c>
      <c r="AC117" t="str">
        <v xml:space="preserve">0 | </v>
      </c>
      <c r="AD117" t="str">
        <v xml:space="preserve">0 | </v>
      </c>
      <c r="AE117" t="str">
        <v xml:space="preserve">0 | </v>
      </c>
      <c r="AF117" t="str">
        <v xml:space="preserve">0 | </v>
      </c>
      <c r="AG117" t="str">
        <v xml:space="preserve">0 | </v>
      </c>
      <c r="AH117" t="str">
        <v xml:space="preserve">0 | </v>
      </c>
      <c r="AI117" t="str">
        <v xml:space="preserve">0 | </v>
      </c>
      <c r="DQ117" cm="1">
        <f t="array" ref="DQ117:EX117">TRANSPOSE(_xlfn._xlws.SORT(_xlfn._xlws.FILTER(chemicals[chemical_applic_level],chemicals[experiment_ID]=A117)))</f>
        <v>0</v>
      </c>
      <c r="DR117">
        <v>0</v>
      </c>
      <c r="DS117">
        <v>0</v>
      </c>
      <c r="DT117">
        <v>0</v>
      </c>
      <c r="DU117">
        <v>0</v>
      </c>
      <c r="DV117">
        <v>0</v>
      </c>
      <c r="DW117">
        <v>0</v>
      </c>
      <c r="DX117">
        <v>0</v>
      </c>
      <c r="DY117">
        <v>0</v>
      </c>
      <c r="DZ117">
        <v>0</v>
      </c>
      <c r="EA117">
        <v>0</v>
      </c>
      <c r="EB117">
        <v>0</v>
      </c>
      <c r="EC117">
        <v>0</v>
      </c>
      <c r="ED117">
        <v>0</v>
      </c>
      <c r="EE117">
        <v>0</v>
      </c>
      <c r="EF117">
        <v>0</v>
      </c>
      <c r="EG117">
        <v>0</v>
      </c>
      <c r="EH117">
        <v>0</v>
      </c>
      <c r="EI117">
        <v>0</v>
      </c>
      <c r="EJ117">
        <v>0</v>
      </c>
      <c r="EK117">
        <v>0</v>
      </c>
      <c r="EL117">
        <v>0</v>
      </c>
      <c r="EM117">
        <v>0</v>
      </c>
      <c r="EN117">
        <v>0</v>
      </c>
      <c r="EO117">
        <v>0</v>
      </c>
      <c r="EP117">
        <v>0</v>
      </c>
      <c r="EQ117">
        <v>0</v>
      </c>
      <c r="ER117">
        <v>0</v>
      </c>
      <c r="ES117">
        <v>0</v>
      </c>
      <c r="ET117">
        <v>0</v>
      </c>
      <c r="EU117">
        <v>0</v>
      </c>
      <c r="EV117">
        <v>0</v>
      </c>
      <c r="EW117">
        <v>0</v>
      </c>
      <c r="EX117" t="str">
        <v/>
      </c>
    </row>
    <row r="118" spans="2:154" x14ac:dyDescent="0.25">
      <c r="B118" t="str" cm="1">
        <f t="array" ref="B118:AI118">TRANSPOSE(_xlfn._xlws.SORT(_xlfn._xlws.FILTER(chemicals[chemical_applic_level]&amp;" | "&amp;chemicals[chemical_applic_name],chemicals[experiment_ID]=A118)))</f>
        <v xml:space="preserve"> | </v>
      </c>
      <c r="C118" t="str">
        <v xml:space="preserve">0 | </v>
      </c>
      <c r="D118" t="str">
        <v xml:space="preserve">0 | </v>
      </c>
      <c r="E118" t="str">
        <v xml:space="preserve">0 | </v>
      </c>
      <c r="F118" t="str">
        <v xml:space="preserve">0 | </v>
      </c>
      <c r="G118" t="str">
        <v xml:space="preserve">0 | </v>
      </c>
      <c r="H118" t="str">
        <v xml:space="preserve">0 | </v>
      </c>
      <c r="I118" t="str">
        <v xml:space="preserve">0 | </v>
      </c>
      <c r="J118" t="str">
        <v xml:space="preserve">0 | </v>
      </c>
      <c r="K118" t="str">
        <v xml:space="preserve">0 | </v>
      </c>
      <c r="L118" t="str">
        <v xml:space="preserve">0 | </v>
      </c>
      <c r="M118" t="str">
        <v xml:space="preserve">0 | </v>
      </c>
      <c r="N118" t="str">
        <v xml:space="preserve">0 | </v>
      </c>
      <c r="O118" t="str">
        <v xml:space="preserve">0 | </v>
      </c>
      <c r="P118" t="str">
        <v xml:space="preserve">0 | </v>
      </c>
      <c r="Q118" t="str">
        <v xml:space="preserve">0 | </v>
      </c>
      <c r="R118" t="str">
        <v xml:space="preserve">0 | </v>
      </c>
      <c r="S118" t="str">
        <v xml:space="preserve">0 | </v>
      </c>
      <c r="T118" t="str">
        <v xml:space="preserve">0 | </v>
      </c>
      <c r="U118" t="str">
        <v xml:space="preserve">0 | </v>
      </c>
      <c r="V118" t="str">
        <v xml:space="preserve">0 | </v>
      </c>
      <c r="W118" t="str">
        <v xml:space="preserve">0 | </v>
      </c>
      <c r="X118" t="str">
        <v xml:space="preserve">0 | </v>
      </c>
      <c r="Y118" t="str">
        <v xml:space="preserve">0 | </v>
      </c>
      <c r="Z118" t="str">
        <v xml:space="preserve">0 | </v>
      </c>
      <c r="AA118" t="str">
        <v xml:space="preserve">0 | </v>
      </c>
      <c r="AB118" t="str">
        <v xml:space="preserve">0 | </v>
      </c>
      <c r="AC118" t="str">
        <v xml:space="preserve">0 | </v>
      </c>
      <c r="AD118" t="str">
        <v xml:space="preserve">0 | </v>
      </c>
      <c r="AE118" t="str">
        <v xml:space="preserve">0 | </v>
      </c>
      <c r="AF118" t="str">
        <v xml:space="preserve">0 | </v>
      </c>
      <c r="AG118" t="str">
        <v xml:space="preserve">0 | </v>
      </c>
      <c r="AH118" t="str">
        <v xml:space="preserve">0 | </v>
      </c>
      <c r="AI118" t="str">
        <v xml:space="preserve">0 | </v>
      </c>
      <c r="DQ118" cm="1">
        <f t="array" ref="DQ118:EX118">TRANSPOSE(_xlfn._xlws.SORT(_xlfn._xlws.FILTER(chemicals[chemical_applic_level],chemicals[experiment_ID]=A118)))</f>
        <v>0</v>
      </c>
      <c r="DR118">
        <v>0</v>
      </c>
      <c r="DS118">
        <v>0</v>
      </c>
      <c r="DT118">
        <v>0</v>
      </c>
      <c r="DU118">
        <v>0</v>
      </c>
      <c r="DV118">
        <v>0</v>
      </c>
      <c r="DW118">
        <v>0</v>
      </c>
      <c r="DX118">
        <v>0</v>
      </c>
      <c r="DY118">
        <v>0</v>
      </c>
      <c r="DZ118">
        <v>0</v>
      </c>
      <c r="EA118">
        <v>0</v>
      </c>
      <c r="EB118">
        <v>0</v>
      </c>
      <c r="EC118">
        <v>0</v>
      </c>
      <c r="ED118">
        <v>0</v>
      </c>
      <c r="EE118">
        <v>0</v>
      </c>
      <c r="EF118">
        <v>0</v>
      </c>
      <c r="EG118">
        <v>0</v>
      </c>
      <c r="EH118">
        <v>0</v>
      </c>
      <c r="EI118">
        <v>0</v>
      </c>
      <c r="EJ118">
        <v>0</v>
      </c>
      <c r="EK118">
        <v>0</v>
      </c>
      <c r="EL118">
        <v>0</v>
      </c>
      <c r="EM118">
        <v>0</v>
      </c>
      <c r="EN118">
        <v>0</v>
      </c>
      <c r="EO118">
        <v>0</v>
      </c>
      <c r="EP118">
        <v>0</v>
      </c>
      <c r="EQ118">
        <v>0</v>
      </c>
      <c r="ER118">
        <v>0</v>
      </c>
      <c r="ES118">
        <v>0</v>
      </c>
      <c r="ET118">
        <v>0</v>
      </c>
      <c r="EU118">
        <v>0</v>
      </c>
      <c r="EV118">
        <v>0</v>
      </c>
      <c r="EW118">
        <v>0</v>
      </c>
      <c r="EX118" t="str">
        <v/>
      </c>
    </row>
    <row r="119" spans="2:154" x14ac:dyDescent="0.25">
      <c r="B119" t="str" cm="1">
        <f t="array" ref="B119:AI119">TRANSPOSE(_xlfn._xlws.SORT(_xlfn._xlws.FILTER(chemicals[chemical_applic_level]&amp;" | "&amp;chemicals[chemical_applic_name],chemicals[experiment_ID]=A119)))</f>
        <v xml:space="preserve"> | </v>
      </c>
      <c r="C119" t="str">
        <v xml:space="preserve">0 | </v>
      </c>
      <c r="D119" t="str">
        <v xml:space="preserve">0 | </v>
      </c>
      <c r="E119" t="str">
        <v xml:space="preserve">0 | </v>
      </c>
      <c r="F119" t="str">
        <v xml:space="preserve">0 | </v>
      </c>
      <c r="G119" t="str">
        <v xml:space="preserve">0 | </v>
      </c>
      <c r="H119" t="str">
        <v xml:space="preserve">0 | </v>
      </c>
      <c r="I119" t="str">
        <v xml:space="preserve">0 | </v>
      </c>
      <c r="J119" t="str">
        <v xml:space="preserve">0 | </v>
      </c>
      <c r="K119" t="str">
        <v xml:space="preserve">0 | </v>
      </c>
      <c r="L119" t="str">
        <v xml:space="preserve">0 | </v>
      </c>
      <c r="M119" t="str">
        <v xml:space="preserve">0 | </v>
      </c>
      <c r="N119" t="str">
        <v xml:space="preserve">0 | </v>
      </c>
      <c r="O119" t="str">
        <v xml:space="preserve">0 | </v>
      </c>
      <c r="P119" t="str">
        <v xml:space="preserve">0 | </v>
      </c>
      <c r="Q119" t="str">
        <v xml:space="preserve">0 | </v>
      </c>
      <c r="R119" t="str">
        <v xml:space="preserve">0 | </v>
      </c>
      <c r="S119" t="str">
        <v xml:space="preserve">0 | </v>
      </c>
      <c r="T119" t="str">
        <v xml:space="preserve">0 | </v>
      </c>
      <c r="U119" t="str">
        <v xml:space="preserve">0 | </v>
      </c>
      <c r="V119" t="str">
        <v xml:space="preserve">0 | </v>
      </c>
      <c r="W119" t="str">
        <v xml:space="preserve">0 | </v>
      </c>
      <c r="X119" t="str">
        <v xml:space="preserve">0 | </v>
      </c>
      <c r="Y119" t="str">
        <v xml:space="preserve">0 | </v>
      </c>
      <c r="Z119" t="str">
        <v xml:space="preserve">0 | </v>
      </c>
      <c r="AA119" t="str">
        <v xml:space="preserve">0 | </v>
      </c>
      <c r="AB119" t="str">
        <v xml:space="preserve">0 | </v>
      </c>
      <c r="AC119" t="str">
        <v xml:space="preserve">0 | </v>
      </c>
      <c r="AD119" t="str">
        <v xml:space="preserve">0 | </v>
      </c>
      <c r="AE119" t="str">
        <v xml:space="preserve">0 | </v>
      </c>
      <c r="AF119" t="str">
        <v xml:space="preserve">0 | </v>
      </c>
      <c r="AG119" t="str">
        <v xml:space="preserve">0 | </v>
      </c>
      <c r="AH119" t="str">
        <v xml:space="preserve">0 | </v>
      </c>
      <c r="AI119" t="str">
        <v xml:space="preserve">0 | </v>
      </c>
      <c r="DQ119" cm="1">
        <f t="array" ref="DQ119:EX119">TRANSPOSE(_xlfn._xlws.SORT(_xlfn._xlws.FILTER(chemicals[chemical_applic_level],chemicals[experiment_ID]=A119)))</f>
        <v>0</v>
      </c>
      <c r="DR119">
        <v>0</v>
      </c>
      <c r="DS119">
        <v>0</v>
      </c>
      <c r="DT119">
        <v>0</v>
      </c>
      <c r="DU119">
        <v>0</v>
      </c>
      <c r="DV119">
        <v>0</v>
      </c>
      <c r="DW119">
        <v>0</v>
      </c>
      <c r="DX119">
        <v>0</v>
      </c>
      <c r="DY119">
        <v>0</v>
      </c>
      <c r="DZ119">
        <v>0</v>
      </c>
      <c r="EA119">
        <v>0</v>
      </c>
      <c r="EB119">
        <v>0</v>
      </c>
      <c r="EC119">
        <v>0</v>
      </c>
      <c r="ED119">
        <v>0</v>
      </c>
      <c r="EE119">
        <v>0</v>
      </c>
      <c r="EF119">
        <v>0</v>
      </c>
      <c r="EG119">
        <v>0</v>
      </c>
      <c r="EH119">
        <v>0</v>
      </c>
      <c r="EI119">
        <v>0</v>
      </c>
      <c r="EJ119">
        <v>0</v>
      </c>
      <c r="EK119">
        <v>0</v>
      </c>
      <c r="EL119">
        <v>0</v>
      </c>
      <c r="EM119">
        <v>0</v>
      </c>
      <c r="EN119">
        <v>0</v>
      </c>
      <c r="EO119">
        <v>0</v>
      </c>
      <c r="EP119">
        <v>0</v>
      </c>
      <c r="EQ119">
        <v>0</v>
      </c>
      <c r="ER119">
        <v>0</v>
      </c>
      <c r="ES119">
        <v>0</v>
      </c>
      <c r="ET119">
        <v>0</v>
      </c>
      <c r="EU119">
        <v>0</v>
      </c>
      <c r="EV119">
        <v>0</v>
      </c>
      <c r="EW119">
        <v>0</v>
      </c>
      <c r="EX119" t="str">
        <v/>
      </c>
    </row>
    <row r="120" spans="2:154" x14ac:dyDescent="0.25">
      <c r="B120" t="str" cm="1">
        <f t="array" ref="B120:AI120">TRANSPOSE(_xlfn._xlws.SORT(_xlfn._xlws.FILTER(chemicals[chemical_applic_level]&amp;" | "&amp;chemicals[chemical_applic_name],chemicals[experiment_ID]=A120)))</f>
        <v xml:space="preserve"> | </v>
      </c>
      <c r="C120" t="str">
        <v xml:space="preserve">0 | </v>
      </c>
      <c r="D120" t="str">
        <v xml:space="preserve">0 | </v>
      </c>
      <c r="E120" t="str">
        <v xml:space="preserve">0 | </v>
      </c>
      <c r="F120" t="str">
        <v xml:space="preserve">0 | </v>
      </c>
      <c r="G120" t="str">
        <v xml:space="preserve">0 | </v>
      </c>
      <c r="H120" t="str">
        <v xml:space="preserve">0 | </v>
      </c>
      <c r="I120" t="str">
        <v xml:space="preserve">0 | </v>
      </c>
      <c r="J120" t="str">
        <v xml:space="preserve">0 | </v>
      </c>
      <c r="K120" t="str">
        <v xml:space="preserve">0 | </v>
      </c>
      <c r="L120" t="str">
        <v xml:space="preserve">0 | </v>
      </c>
      <c r="M120" t="str">
        <v xml:space="preserve">0 | </v>
      </c>
      <c r="N120" t="str">
        <v xml:space="preserve">0 | </v>
      </c>
      <c r="O120" t="str">
        <v xml:space="preserve">0 | </v>
      </c>
      <c r="P120" t="str">
        <v xml:space="preserve">0 | </v>
      </c>
      <c r="Q120" t="str">
        <v xml:space="preserve">0 | </v>
      </c>
      <c r="R120" t="str">
        <v xml:space="preserve">0 | </v>
      </c>
      <c r="S120" t="str">
        <v xml:space="preserve">0 | </v>
      </c>
      <c r="T120" t="str">
        <v xml:space="preserve">0 | </v>
      </c>
      <c r="U120" t="str">
        <v xml:space="preserve">0 | </v>
      </c>
      <c r="V120" t="str">
        <v xml:space="preserve">0 | </v>
      </c>
      <c r="W120" t="str">
        <v xml:space="preserve">0 | </v>
      </c>
      <c r="X120" t="str">
        <v xml:space="preserve">0 | </v>
      </c>
      <c r="Y120" t="str">
        <v xml:space="preserve">0 | </v>
      </c>
      <c r="Z120" t="str">
        <v xml:space="preserve">0 | </v>
      </c>
      <c r="AA120" t="str">
        <v xml:space="preserve">0 | </v>
      </c>
      <c r="AB120" t="str">
        <v xml:space="preserve">0 | </v>
      </c>
      <c r="AC120" t="str">
        <v xml:space="preserve">0 | </v>
      </c>
      <c r="AD120" t="str">
        <v xml:space="preserve">0 | </v>
      </c>
      <c r="AE120" t="str">
        <v xml:space="preserve">0 | </v>
      </c>
      <c r="AF120" t="str">
        <v xml:space="preserve">0 | </v>
      </c>
      <c r="AG120" t="str">
        <v xml:space="preserve">0 | </v>
      </c>
      <c r="AH120" t="str">
        <v xml:space="preserve">0 | </v>
      </c>
      <c r="AI120" t="str">
        <v xml:space="preserve">0 | </v>
      </c>
      <c r="DQ120" cm="1">
        <f t="array" ref="DQ120:EX120">TRANSPOSE(_xlfn._xlws.SORT(_xlfn._xlws.FILTER(chemicals[chemical_applic_level],chemicals[experiment_ID]=A120)))</f>
        <v>0</v>
      </c>
      <c r="DR120">
        <v>0</v>
      </c>
      <c r="DS120">
        <v>0</v>
      </c>
      <c r="DT120">
        <v>0</v>
      </c>
      <c r="DU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T120">
        <v>0</v>
      </c>
      <c r="EU120">
        <v>0</v>
      </c>
      <c r="EV120">
        <v>0</v>
      </c>
      <c r="EW120">
        <v>0</v>
      </c>
      <c r="EX120" t="str">
        <v/>
      </c>
    </row>
    <row r="121" spans="2:154" x14ac:dyDescent="0.25">
      <c r="B121" t="str" cm="1">
        <f t="array" ref="B121:AI121">TRANSPOSE(_xlfn._xlws.SORT(_xlfn._xlws.FILTER(chemicals[chemical_applic_level]&amp;" | "&amp;chemicals[chemical_applic_name],chemicals[experiment_ID]=A121)))</f>
        <v xml:space="preserve"> | </v>
      </c>
      <c r="C121" t="str">
        <v xml:space="preserve">0 | </v>
      </c>
      <c r="D121" t="str">
        <v xml:space="preserve">0 | </v>
      </c>
      <c r="E121" t="str">
        <v xml:space="preserve">0 | </v>
      </c>
      <c r="F121" t="str">
        <v xml:space="preserve">0 | </v>
      </c>
      <c r="G121" t="str">
        <v xml:space="preserve">0 | </v>
      </c>
      <c r="H121" t="str">
        <v xml:space="preserve">0 | </v>
      </c>
      <c r="I121" t="str">
        <v xml:space="preserve">0 | </v>
      </c>
      <c r="J121" t="str">
        <v xml:space="preserve">0 | </v>
      </c>
      <c r="K121" t="str">
        <v xml:space="preserve">0 | </v>
      </c>
      <c r="L121" t="str">
        <v xml:space="preserve">0 | </v>
      </c>
      <c r="M121" t="str">
        <v xml:space="preserve">0 | </v>
      </c>
      <c r="N121" t="str">
        <v xml:space="preserve">0 | </v>
      </c>
      <c r="O121" t="str">
        <v xml:space="preserve">0 | </v>
      </c>
      <c r="P121" t="str">
        <v xml:space="preserve">0 | </v>
      </c>
      <c r="Q121" t="str">
        <v xml:space="preserve">0 | </v>
      </c>
      <c r="R121" t="str">
        <v xml:space="preserve">0 | </v>
      </c>
      <c r="S121" t="str">
        <v xml:space="preserve">0 | </v>
      </c>
      <c r="T121" t="str">
        <v xml:space="preserve">0 | </v>
      </c>
      <c r="U121" t="str">
        <v xml:space="preserve">0 | </v>
      </c>
      <c r="V121" t="str">
        <v xml:space="preserve">0 | </v>
      </c>
      <c r="W121" t="str">
        <v xml:space="preserve">0 | </v>
      </c>
      <c r="X121" t="str">
        <v xml:space="preserve">0 | </v>
      </c>
      <c r="Y121" t="str">
        <v xml:space="preserve">0 | </v>
      </c>
      <c r="Z121" t="str">
        <v xml:space="preserve">0 | </v>
      </c>
      <c r="AA121" t="str">
        <v xml:space="preserve">0 | </v>
      </c>
      <c r="AB121" t="str">
        <v xml:space="preserve">0 | </v>
      </c>
      <c r="AC121" t="str">
        <v xml:space="preserve">0 | </v>
      </c>
      <c r="AD121" t="str">
        <v xml:space="preserve">0 | </v>
      </c>
      <c r="AE121" t="str">
        <v xml:space="preserve">0 | </v>
      </c>
      <c r="AF121" t="str">
        <v xml:space="preserve">0 | </v>
      </c>
      <c r="AG121" t="str">
        <v xml:space="preserve">0 | </v>
      </c>
      <c r="AH121" t="str">
        <v xml:space="preserve">0 | </v>
      </c>
      <c r="AI121" t="str">
        <v xml:space="preserve">0 | </v>
      </c>
      <c r="DQ121" cm="1">
        <f t="array" ref="DQ121:EX121">TRANSPOSE(_xlfn._xlws.SORT(_xlfn._xlws.FILTER(chemicals[chemical_applic_level],chemicals[experiment_ID]=A121)))</f>
        <v>0</v>
      </c>
      <c r="DR121">
        <v>0</v>
      </c>
      <c r="DS121">
        <v>0</v>
      </c>
      <c r="DT121">
        <v>0</v>
      </c>
      <c r="DU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T121">
        <v>0</v>
      </c>
      <c r="EU121">
        <v>0</v>
      </c>
      <c r="EV121">
        <v>0</v>
      </c>
      <c r="EW121">
        <v>0</v>
      </c>
      <c r="EX121" t="str">
        <v/>
      </c>
    </row>
    <row r="122" spans="2:154" x14ac:dyDescent="0.25">
      <c r="B122" t="str" cm="1">
        <f t="array" ref="B122:AI122">TRANSPOSE(_xlfn._xlws.SORT(_xlfn._xlws.FILTER(chemicals[chemical_applic_level]&amp;" | "&amp;chemicals[chemical_applic_name],chemicals[experiment_ID]=A122)))</f>
        <v xml:space="preserve"> | </v>
      </c>
      <c r="C122" t="str">
        <v xml:space="preserve">0 | </v>
      </c>
      <c r="D122" t="str">
        <v xml:space="preserve">0 | </v>
      </c>
      <c r="E122" t="str">
        <v xml:space="preserve">0 | </v>
      </c>
      <c r="F122" t="str">
        <v xml:space="preserve">0 | </v>
      </c>
      <c r="G122" t="str">
        <v xml:space="preserve">0 | </v>
      </c>
      <c r="H122" t="str">
        <v xml:space="preserve">0 | </v>
      </c>
      <c r="I122" t="str">
        <v xml:space="preserve">0 | </v>
      </c>
      <c r="J122" t="str">
        <v xml:space="preserve">0 | </v>
      </c>
      <c r="K122" t="str">
        <v xml:space="preserve">0 | </v>
      </c>
      <c r="L122" t="str">
        <v xml:space="preserve">0 | </v>
      </c>
      <c r="M122" t="str">
        <v xml:space="preserve">0 | </v>
      </c>
      <c r="N122" t="str">
        <v xml:space="preserve">0 | </v>
      </c>
      <c r="O122" t="str">
        <v xml:space="preserve">0 | </v>
      </c>
      <c r="P122" t="str">
        <v xml:space="preserve">0 | </v>
      </c>
      <c r="Q122" t="str">
        <v xml:space="preserve">0 | </v>
      </c>
      <c r="R122" t="str">
        <v xml:space="preserve">0 | </v>
      </c>
      <c r="S122" t="str">
        <v xml:space="preserve">0 | </v>
      </c>
      <c r="T122" t="str">
        <v xml:space="preserve">0 | </v>
      </c>
      <c r="U122" t="str">
        <v xml:space="preserve">0 | </v>
      </c>
      <c r="V122" t="str">
        <v xml:space="preserve">0 | </v>
      </c>
      <c r="W122" t="str">
        <v xml:space="preserve">0 | </v>
      </c>
      <c r="X122" t="str">
        <v xml:space="preserve">0 | </v>
      </c>
      <c r="Y122" t="str">
        <v xml:space="preserve">0 | </v>
      </c>
      <c r="Z122" t="str">
        <v xml:space="preserve">0 | </v>
      </c>
      <c r="AA122" t="str">
        <v xml:space="preserve">0 | </v>
      </c>
      <c r="AB122" t="str">
        <v xml:space="preserve">0 | </v>
      </c>
      <c r="AC122" t="str">
        <v xml:space="preserve">0 | </v>
      </c>
      <c r="AD122" t="str">
        <v xml:space="preserve">0 | </v>
      </c>
      <c r="AE122" t="str">
        <v xml:space="preserve">0 | </v>
      </c>
      <c r="AF122" t="str">
        <v xml:space="preserve">0 | </v>
      </c>
      <c r="AG122" t="str">
        <v xml:space="preserve">0 | </v>
      </c>
      <c r="AH122" t="str">
        <v xml:space="preserve">0 | </v>
      </c>
      <c r="AI122" t="str">
        <v xml:space="preserve">0 | </v>
      </c>
      <c r="DQ122" cm="1">
        <f t="array" ref="DQ122:EX122">TRANSPOSE(_xlfn._xlws.SORT(_xlfn._xlws.FILTER(chemicals[chemical_applic_level],chemicals[experiment_ID]=A122)))</f>
        <v>0</v>
      </c>
      <c r="DR122">
        <v>0</v>
      </c>
      <c r="DS122">
        <v>0</v>
      </c>
      <c r="DT122">
        <v>0</v>
      </c>
      <c r="DU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T122">
        <v>0</v>
      </c>
      <c r="EU122">
        <v>0</v>
      </c>
      <c r="EV122">
        <v>0</v>
      </c>
      <c r="EW122">
        <v>0</v>
      </c>
      <c r="EX122" t="str">
        <v/>
      </c>
    </row>
    <row r="123" spans="2:154" x14ac:dyDescent="0.25">
      <c r="B123" t="str" cm="1">
        <f t="array" ref="B123:AI123">TRANSPOSE(_xlfn._xlws.SORT(_xlfn._xlws.FILTER(chemicals[chemical_applic_level]&amp;" | "&amp;chemicals[chemical_applic_name],chemicals[experiment_ID]=A123)))</f>
        <v xml:space="preserve"> | </v>
      </c>
      <c r="C123" t="str">
        <v xml:space="preserve">0 | </v>
      </c>
      <c r="D123" t="str">
        <v xml:space="preserve">0 | </v>
      </c>
      <c r="E123" t="str">
        <v xml:space="preserve">0 | </v>
      </c>
      <c r="F123" t="str">
        <v xml:space="preserve">0 | </v>
      </c>
      <c r="G123" t="str">
        <v xml:space="preserve">0 | </v>
      </c>
      <c r="H123" t="str">
        <v xml:space="preserve">0 | </v>
      </c>
      <c r="I123" t="str">
        <v xml:space="preserve">0 | </v>
      </c>
      <c r="J123" t="str">
        <v xml:space="preserve">0 | </v>
      </c>
      <c r="K123" t="str">
        <v xml:space="preserve">0 | </v>
      </c>
      <c r="L123" t="str">
        <v xml:space="preserve">0 | </v>
      </c>
      <c r="M123" t="str">
        <v xml:space="preserve">0 | </v>
      </c>
      <c r="N123" t="str">
        <v xml:space="preserve">0 | </v>
      </c>
      <c r="O123" t="str">
        <v xml:space="preserve">0 | </v>
      </c>
      <c r="P123" t="str">
        <v xml:space="preserve">0 | </v>
      </c>
      <c r="Q123" t="str">
        <v xml:space="preserve">0 | </v>
      </c>
      <c r="R123" t="str">
        <v xml:space="preserve">0 | </v>
      </c>
      <c r="S123" t="str">
        <v xml:space="preserve">0 | </v>
      </c>
      <c r="T123" t="str">
        <v xml:space="preserve">0 | </v>
      </c>
      <c r="U123" t="str">
        <v xml:space="preserve">0 | </v>
      </c>
      <c r="V123" t="str">
        <v xml:space="preserve">0 | </v>
      </c>
      <c r="W123" t="str">
        <v xml:space="preserve">0 | </v>
      </c>
      <c r="X123" t="str">
        <v xml:space="preserve">0 | </v>
      </c>
      <c r="Y123" t="str">
        <v xml:space="preserve">0 | </v>
      </c>
      <c r="Z123" t="str">
        <v xml:space="preserve">0 | </v>
      </c>
      <c r="AA123" t="str">
        <v xml:space="preserve">0 | </v>
      </c>
      <c r="AB123" t="str">
        <v xml:space="preserve">0 | </v>
      </c>
      <c r="AC123" t="str">
        <v xml:space="preserve">0 | </v>
      </c>
      <c r="AD123" t="str">
        <v xml:space="preserve">0 | </v>
      </c>
      <c r="AE123" t="str">
        <v xml:space="preserve">0 | </v>
      </c>
      <c r="AF123" t="str">
        <v xml:space="preserve">0 | </v>
      </c>
      <c r="AG123" t="str">
        <v xml:space="preserve">0 | </v>
      </c>
      <c r="AH123" t="str">
        <v xml:space="preserve">0 | </v>
      </c>
      <c r="AI123" t="str">
        <v xml:space="preserve">0 | </v>
      </c>
      <c r="DQ123" cm="1">
        <f t="array" ref="DQ123:EX123">TRANSPOSE(_xlfn._xlws.SORT(_xlfn._xlws.FILTER(chemicals[chemical_applic_level],chemicals[experiment_ID]=A123)))</f>
        <v>0</v>
      </c>
      <c r="DR123">
        <v>0</v>
      </c>
      <c r="DS123">
        <v>0</v>
      </c>
      <c r="DT123">
        <v>0</v>
      </c>
      <c r="DU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T123">
        <v>0</v>
      </c>
      <c r="EU123">
        <v>0</v>
      </c>
      <c r="EV123">
        <v>0</v>
      </c>
      <c r="EW123">
        <v>0</v>
      </c>
      <c r="EX123" t="str">
        <v/>
      </c>
    </row>
    <row r="124" spans="2:154" x14ac:dyDescent="0.25">
      <c r="B124" t="str" cm="1">
        <f t="array" ref="B124:AI124">TRANSPOSE(_xlfn._xlws.SORT(_xlfn._xlws.FILTER(chemicals[chemical_applic_level]&amp;" | "&amp;chemicals[chemical_applic_name],chemicals[experiment_ID]=A124)))</f>
        <v xml:space="preserve"> | </v>
      </c>
      <c r="C124" t="str">
        <v xml:space="preserve">0 | </v>
      </c>
      <c r="D124" t="str">
        <v xml:space="preserve">0 | </v>
      </c>
      <c r="E124" t="str">
        <v xml:space="preserve">0 | </v>
      </c>
      <c r="F124" t="str">
        <v xml:space="preserve">0 | </v>
      </c>
      <c r="G124" t="str">
        <v xml:space="preserve">0 | </v>
      </c>
      <c r="H124" t="str">
        <v xml:space="preserve">0 | </v>
      </c>
      <c r="I124" t="str">
        <v xml:space="preserve">0 | </v>
      </c>
      <c r="J124" t="str">
        <v xml:space="preserve">0 | </v>
      </c>
      <c r="K124" t="str">
        <v xml:space="preserve">0 | </v>
      </c>
      <c r="L124" t="str">
        <v xml:space="preserve">0 | </v>
      </c>
      <c r="M124" t="str">
        <v xml:space="preserve">0 | </v>
      </c>
      <c r="N124" t="str">
        <v xml:space="preserve">0 | </v>
      </c>
      <c r="O124" t="str">
        <v xml:space="preserve">0 | </v>
      </c>
      <c r="P124" t="str">
        <v xml:space="preserve">0 | </v>
      </c>
      <c r="Q124" t="str">
        <v xml:space="preserve">0 | </v>
      </c>
      <c r="R124" t="str">
        <v xml:space="preserve">0 | </v>
      </c>
      <c r="S124" t="str">
        <v xml:space="preserve">0 | </v>
      </c>
      <c r="T124" t="str">
        <v xml:space="preserve">0 | </v>
      </c>
      <c r="U124" t="str">
        <v xml:space="preserve">0 | </v>
      </c>
      <c r="V124" t="str">
        <v xml:space="preserve">0 | </v>
      </c>
      <c r="W124" t="str">
        <v xml:space="preserve">0 | </v>
      </c>
      <c r="X124" t="str">
        <v xml:space="preserve">0 | </v>
      </c>
      <c r="Y124" t="str">
        <v xml:space="preserve">0 | </v>
      </c>
      <c r="Z124" t="str">
        <v xml:space="preserve">0 | </v>
      </c>
      <c r="AA124" t="str">
        <v xml:space="preserve">0 | </v>
      </c>
      <c r="AB124" t="str">
        <v xml:space="preserve">0 | </v>
      </c>
      <c r="AC124" t="str">
        <v xml:space="preserve">0 | </v>
      </c>
      <c r="AD124" t="str">
        <v xml:space="preserve">0 | </v>
      </c>
      <c r="AE124" t="str">
        <v xml:space="preserve">0 | </v>
      </c>
      <c r="AF124" t="str">
        <v xml:space="preserve">0 | </v>
      </c>
      <c r="AG124" t="str">
        <v xml:space="preserve">0 | </v>
      </c>
      <c r="AH124" t="str">
        <v xml:space="preserve">0 | </v>
      </c>
      <c r="AI124" t="str">
        <v xml:space="preserve">0 | </v>
      </c>
      <c r="DQ124" cm="1">
        <f t="array" ref="DQ124:EX124">TRANSPOSE(_xlfn._xlws.SORT(_xlfn._xlws.FILTER(chemicals[chemical_applic_level],chemicals[experiment_ID]=A124)))</f>
        <v>0</v>
      </c>
      <c r="DR124">
        <v>0</v>
      </c>
      <c r="DS124">
        <v>0</v>
      </c>
      <c r="DT124">
        <v>0</v>
      </c>
      <c r="DU124">
        <v>0</v>
      </c>
      <c r="DV124">
        <v>0</v>
      </c>
      <c r="DW124">
        <v>0</v>
      </c>
      <c r="DX124">
        <v>0</v>
      </c>
      <c r="DY124">
        <v>0</v>
      </c>
      <c r="DZ124">
        <v>0</v>
      </c>
      <c r="EA124">
        <v>0</v>
      </c>
      <c r="EB124">
        <v>0</v>
      </c>
      <c r="EC124">
        <v>0</v>
      </c>
      <c r="ED124">
        <v>0</v>
      </c>
      <c r="EE124">
        <v>0</v>
      </c>
      <c r="EF124">
        <v>0</v>
      </c>
      <c r="EG124">
        <v>0</v>
      </c>
      <c r="EH124">
        <v>0</v>
      </c>
      <c r="EI124">
        <v>0</v>
      </c>
      <c r="EJ124">
        <v>0</v>
      </c>
      <c r="EK124">
        <v>0</v>
      </c>
      <c r="EL124">
        <v>0</v>
      </c>
      <c r="EM124">
        <v>0</v>
      </c>
      <c r="EN124">
        <v>0</v>
      </c>
      <c r="EO124">
        <v>0</v>
      </c>
      <c r="EP124">
        <v>0</v>
      </c>
      <c r="EQ124">
        <v>0</v>
      </c>
      <c r="ER124">
        <v>0</v>
      </c>
      <c r="ES124">
        <v>0</v>
      </c>
      <c r="ET124">
        <v>0</v>
      </c>
      <c r="EU124">
        <v>0</v>
      </c>
      <c r="EV124">
        <v>0</v>
      </c>
      <c r="EW124">
        <v>0</v>
      </c>
      <c r="EX124" t="str">
        <v/>
      </c>
    </row>
    <row r="125" spans="2:154" x14ac:dyDescent="0.25">
      <c r="B125" t="str" cm="1">
        <f t="array" ref="B125:AI125">TRANSPOSE(_xlfn._xlws.SORT(_xlfn._xlws.FILTER(chemicals[chemical_applic_level]&amp;" | "&amp;chemicals[chemical_applic_name],chemicals[experiment_ID]=A125)))</f>
        <v xml:space="preserve"> | </v>
      </c>
      <c r="C125" t="str">
        <v xml:space="preserve">0 | </v>
      </c>
      <c r="D125" t="str">
        <v xml:space="preserve">0 | </v>
      </c>
      <c r="E125" t="str">
        <v xml:space="preserve">0 | </v>
      </c>
      <c r="F125" t="str">
        <v xml:space="preserve">0 | </v>
      </c>
      <c r="G125" t="str">
        <v xml:space="preserve">0 | </v>
      </c>
      <c r="H125" t="str">
        <v xml:space="preserve">0 | </v>
      </c>
      <c r="I125" t="str">
        <v xml:space="preserve">0 | </v>
      </c>
      <c r="J125" t="str">
        <v xml:space="preserve">0 | </v>
      </c>
      <c r="K125" t="str">
        <v xml:space="preserve">0 | </v>
      </c>
      <c r="L125" t="str">
        <v xml:space="preserve">0 | </v>
      </c>
      <c r="M125" t="str">
        <v xml:space="preserve">0 | </v>
      </c>
      <c r="N125" t="str">
        <v xml:space="preserve">0 | </v>
      </c>
      <c r="O125" t="str">
        <v xml:space="preserve">0 | </v>
      </c>
      <c r="P125" t="str">
        <v xml:space="preserve">0 | </v>
      </c>
      <c r="Q125" t="str">
        <v xml:space="preserve">0 | </v>
      </c>
      <c r="R125" t="str">
        <v xml:space="preserve">0 | </v>
      </c>
      <c r="S125" t="str">
        <v xml:space="preserve">0 | </v>
      </c>
      <c r="T125" t="str">
        <v xml:space="preserve">0 | </v>
      </c>
      <c r="U125" t="str">
        <v xml:space="preserve">0 | </v>
      </c>
      <c r="V125" t="str">
        <v xml:space="preserve">0 | </v>
      </c>
      <c r="W125" t="str">
        <v xml:space="preserve">0 | </v>
      </c>
      <c r="X125" t="str">
        <v xml:space="preserve">0 | </v>
      </c>
      <c r="Y125" t="str">
        <v xml:space="preserve">0 | </v>
      </c>
      <c r="Z125" t="str">
        <v xml:space="preserve">0 | </v>
      </c>
      <c r="AA125" t="str">
        <v xml:space="preserve">0 | </v>
      </c>
      <c r="AB125" t="str">
        <v xml:space="preserve">0 | </v>
      </c>
      <c r="AC125" t="str">
        <v xml:space="preserve">0 | </v>
      </c>
      <c r="AD125" t="str">
        <v xml:space="preserve">0 | </v>
      </c>
      <c r="AE125" t="str">
        <v xml:space="preserve">0 | </v>
      </c>
      <c r="AF125" t="str">
        <v xml:space="preserve">0 | </v>
      </c>
      <c r="AG125" t="str">
        <v xml:space="preserve">0 | </v>
      </c>
      <c r="AH125" t="str">
        <v xml:space="preserve">0 | </v>
      </c>
      <c r="AI125" t="str">
        <v xml:space="preserve">0 | </v>
      </c>
      <c r="DQ125" cm="1">
        <f t="array" ref="DQ125:EX125">TRANSPOSE(_xlfn._xlws.SORT(_xlfn._xlws.FILTER(chemicals[chemical_applic_level],chemicals[experiment_ID]=A125)))</f>
        <v>0</v>
      </c>
      <c r="DR125">
        <v>0</v>
      </c>
      <c r="DS125">
        <v>0</v>
      </c>
      <c r="DT125">
        <v>0</v>
      </c>
      <c r="DU125">
        <v>0</v>
      </c>
      <c r="DV125">
        <v>0</v>
      </c>
      <c r="DW125">
        <v>0</v>
      </c>
      <c r="DX125">
        <v>0</v>
      </c>
      <c r="DY125">
        <v>0</v>
      </c>
      <c r="DZ125">
        <v>0</v>
      </c>
      <c r="EA125">
        <v>0</v>
      </c>
      <c r="EB125">
        <v>0</v>
      </c>
      <c r="EC125">
        <v>0</v>
      </c>
      <c r="ED125">
        <v>0</v>
      </c>
      <c r="EE125">
        <v>0</v>
      </c>
      <c r="EF125">
        <v>0</v>
      </c>
      <c r="EG125">
        <v>0</v>
      </c>
      <c r="EH125">
        <v>0</v>
      </c>
      <c r="EI125">
        <v>0</v>
      </c>
      <c r="EJ125">
        <v>0</v>
      </c>
      <c r="EK125">
        <v>0</v>
      </c>
      <c r="EL125">
        <v>0</v>
      </c>
      <c r="EM125">
        <v>0</v>
      </c>
      <c r="EN125">
        <v>0</v>
      </c>
      <c r="EO125">
        <v>0</v>
      </c>
      <c r="EP125">
        <v>0</v>
      </c>
      <c r="EQ125">
        <v>0</v>
      </c>
      <c r="ER125">
        <v>0</v>
      </c>
      <c r="ES125">
        <v>0</v>
      </c>
      <c r="ET125">
        <v>0</v>
      </c>
      <c r="EU125">
        <v>0</v>
      </c>
      <c r="EV125">
        <v>0</v>
      </c>
      <c r="EW125">
        <v>0</v>
      </c>
      <c r="EX125" t="str">
        <v/>
      </c>
    </row>
    <row r="126" spans="2:154" x14ac:dyDescent="0.25">
      <c r="B126" t="str" cm="1">
        <f t="array" ref="B126:AI126">TRANSPOSE(_xlfn._xlws.SORT(_xlfn._xlws.FILTER(chemicals[chemical_applic_level]&amp;" | "&amp;chemicals[chemical_applic_name],chemicals[experiment_ID]=A126)))</f>
        <v xml:space="preserve"> | </v>
      </c>
      <c r="C126" t="str">
        <v xml:space="preserve">0 | </v>
      </c>
      <c r="D126" t="str">
        <v xml:space="preserve">0 | </v>
      </c>
      <c r="E126" t="str">
        <v xml:space="preserve">0 | </v>
      </c>
      <c r="F126" t="str">
        <v xml:space="preserve">0 | </v>
      </c>
      <c r="G126" t="str">
        <v xml:space="preserve">0 | </v>
      </c>
      <c r="H126" t="str">
        <v xml:space="preserve">0 | </v>
      </c>
      <c r="I126" t="str">
        <v xml:space="preserve">0 | </v>
      </c>
      <c r="J126" t="str">
        <v xml:space="preserve">0 | </v>
      </c>
      <c r="K126" t="str">
        <v xml:space="preserve">0 | </v>
      </c>
      <c r="L126" t="str">
        <v xml:space="preserve">0 | </v>
      </c>
      <c r="M126" t="str">
        <v xml:space="preserve">0 | </v>
      </c>
      <c r="N126" t="str">
        <v xml:space="preserve">0 | </v>
      </c>
      <c r="O126" t="str">
        <v xml:space="preserve">0 | </v>
      </c>
      <c r="P126" t="str">
        <v xml:space="preserve">0 | </v>
      </c>
      <c r="Q126" t="str">
        <v xml:space="preserve">0 | </v>
      </c>
      <c r="R126" t="str">
        <v xml:space="preserve">0 | </v>
      </c>
      <c r="S126" t="str">
        <v xml:space="preserve">0 | </v>
      </c>
      <c r="T126" t="str">
        <v xml:space="preserve">0 | </v>
      </c>
      <c r="U126" t="str">
        <v xml:space="preserve">0 | </v>
      </c>
      <c r="V126" t="str">
        <v xml:space="preserve">0 | </v>
      </c>
      <c r="W126" t="str">
        <v xml:space="preserve">0 | </v>
      </c>
      <c r="X126" t="str">
        <v xml:space="preserve">0 | </v>
      </c>
      <c r="Y126" t="str">
        <v xml:space="preserve">0 | </v>
      </c>
      <c r="Z126" t="str">
        <v xml:space="preserve">0 | </v>
      </c>
      <c r="AA126" t="str">
        <v xml:space="preserve">0 | </v>
      </c>
      <c r="AB126" t="str">
        <v xml:space="preserve">0 | </v>
      </c>
      <c r="AC126" t="str">
        <v xml:space="preserve">0 | </v>
      </c>
      <c r="AD126" t="str">
        <v xml:space="preserve">0 | </v>
      </c>
      <c r="AE126" t="str">
        <v xml:space="preserve">0 | </v>
      </c>
      <c r="AF126" t="str">
        <v xml:space="preserve">0 | </v>
      </c>
      <c r="AG126" t="str">
        <v xml:space="preserve">0 | </v>
      </c>
      <c r="AH126" t="str">
        <v xml:space="preserve">0 | </v>
      </c>
      <c r="AI126" t="str">
        <v xml:space="preserve">0 | </v>
      </c>
      <c r="DQ126" cm="1">
        <f t="array" ref="DQ126:EX126">TRANSPOSE(_xlfn._xlws.SORT(_xlfn._xlws.FILTER(chemicals[chemical_applic_level],chemicals[experiment_ID]=A126)))</f>
        <v>0</v>
      </c>
      <c r="DR126">
        <v>0</v>
      </c>
      <c r="DS126">
        <v>0</v>
      </c>
      <c r="DT126">
        <v>0</v>
      </c>
      <c r="DU126">
        <v>0</v>
      </c>
      <c r="DV126">
        <v>0</v>
      </c>
      <c r="DW126">
        <v>0</v>
      </c>
      <c r="DX126">
        <v>0</v>
      </c>
      <c r="DY126">
        <v>0</v>
      </c>
      <c r="DZ126">
        <v>0</v>
      </c>
      <c r="EA126">
        <v>0</v>
      </c>
      <c r="EB126">
        <v>0</v>
      </c>
      <c r="EC126">
        <v>0</v>
      </c>
      <c r="ED126">
        <v>0</v>
      </c>
      <c r="EE126">
        <v>0</v>
      </c>
      <c r="EF126">
        <v>0</v>
      </c>
      <c r="EG126">
        <v>0</v>
      </c>
      <c r="EH126">
        <v>0</v>
      </c>
      <c r="EI126">
        <v>0</v>
      </c>
      <c r="EJ126">
        <v>0</v>
      </c>
      <c r="EK126">
        <v>0</v>
      </c>
      <c r="EL126">
        <v>0</v>
      </c>
      <c r="EM126">
        <v>0</v>
      </c>
      <c r="EN126">
        <v>0</v>
      </c>
      <c r="EO126">
        <v>0</v>
      </c>
      <c r="EP126">
        <v>0</v>
      </c>
      <c r="EQ126">
        <v>0</v>
      </c>
      <c r="ER126">
        <v>0</v>
      </c>
      <c r="ES126">
        <v>0</v>
      </c>
      <c r="ET126">
        <v>0</v>
      </c>
      <c r="EU126">
        <v>0</v>
      </c>
      <c r="EV126">
        <v>0</v>
      </c>
      <c r="EW126">
        <v>0</v>
      </c>
      <c r="EX126" t="str">
        <v/>
      </c>
    </row>
    <row r="127" spans="2:154" x14ac:dyDescent="0.25">
      <c r="B127" t="str" cm="1">
        <f t="array" ref="B127:AI127">TRANSPOSE(_xlfn._xlws.SORT(_xlfn._xlws.FILTER(chemicals[chemical_applic_level]&amp;" | "&amp;chemicals[chemical_applic_name],chemicals[experiment_ID]=A127)))</f>
        <v xml:space="preserve"> | </v>
      </c>
      <c r="C127" t="str">
        <v xml:space="preserve">0 | </v>
      </c>
      <c r="D127" t="str">
        <v xml:space="preserve">0 | </v>
      </c>
      <c r="E127" t="str">
        <v xml:space="preserve">0 | </v>
      </c>
      <c r="F127" t="str">
        <v xml:space="preserve">0 | </v>
      </c>
      <c r="G127" t="str">
        <v xml:space="preserve">0 | </v>
      </c>
      <c r="H127" t="str">
        <v xml:space="preserve">0 | </v>
      </c>
      <c r="I127" t="str">
        <v xml:space="preserve">0 | </v>
      </c>
      <c r="J127" t="str">
        <v xml:space="preserve">0 | </v>
      </c>
      <c r="K127" t="str">
        <v xml:space="preserve">0 | </v>
      </c>
      <c r="L127" t="str">
        <v xml:space="preserve">0 | </v>
      </c>
      <c r="M127" t="str">
        <v xml:space="preserve">0 | </v>
      </c>
      <c r="N127" t="str">
        <v xml:space="preserve">0 | </v>
      </c>
      <c r="O127" t="str">
        <v xml:space="preserve">0 | </v>
      </c>
      <c r="P127" t="str">
        <v xml:space="preserve">0 | </v>
      </c>
      <c r="Q127" t="str">
        <v xml:space="preserve">0 | </v>
      </c>
      <c r="R127" t="str">
        <v xml:space="preserve">0 | </v>
      </c>
      <c r="S127" t="str">
        <v xml:space="preserve">0 | </v>
      </c>
      <c r="T127" t="str">
        <v xml:space="preserve">0 | </v>
      </c>
      <c r="U127" t="str">
        <v xml:space="preserve">0 | </v>
      </c>
      <c r="V127" t="str">
        <v xml:space="preserve">0 | </v>
      </c>
      <c r="W127" t="str">
        <v xml:space="preserve">0 | </v>
      </c>
      <c r="X127" t="str">
        <v xml:space="preserve">0 | </v>
      </c>
      <c r="Y127" t="str">
        <v xml:space="preserve">0 | </v>
      </c>
      <c r="Z127" t="str">
        <v xml:space="preserve">0 | </v>
      </c>
      <c r="AA127" t="str">
        <v xml:space="preserve">0 | </v>
      </c>
      <c r="AB127" t="str">
        <v xml:space="preserve">0 | </v>
      </c>
      <c r="AC127" t="str">
        <v xml:space="preserve">0 | </v>
      </c>
      <c r="AD127" t="str">
        <v xml:space="preserve">0 | </v>
      </c>
      <c r="AE127" t="str">
        <v xml:space="preserve">0 | </v>
      </c>
      <c r="AF127" t="str">
        <v xml:space="preserve">0 | </v>
      </c>
      <c r="AG127" t="str">
        <v xml:space="preserve">0 | </v>
      </c>
      <c r="AH127" t="str">
        <v xml:space="preserve">0 | </v>
      </c>
      <c r="AI127" t="str">
        <v xml:space="preserve">0 | </v>
      </c>
      <c r="DQ127" cm="1">
        <f t="array" ref="DQ127:EX127">TRANSPOSE(_xlfn._xlws.SORT(_xlfn._xlws.FILTER(chemicals[chemical_applic_level],chemicals[experiment_ID]=A127)))</f>
        <v>0</v>
      </c>
      <c r="DR127">
        <v>0</v>
      </c>
      <c r="DS127">
        <v>0</v>
      </c>
      <c r="DT127">
        <v>0</v>
      </c>
      <c r="DU127">
        <v>0</v>
      </c>
      <c r="DV127">
        <v>0</v>
      </c>
      <c r="DW127">
        <v>0</v>
      </c>
      <c r="DX127">
        <v>0</v>
      </c>
      <c r="DY127">
        <v>0</v>
      </c>
      <c r="DZ127">
        <v>0</v>
      </c>
      <c r="EA127">
        <v>0</v>
      </c>
      <c r="EB127">
        <v>0</v>
      </c>
      <c r="EC127">
        <v>0</v>
      </c>
      <c r="ED127">
        <v>0</v>
      </c>
      <c r="EE127">
        <v>0</v>
      </c>
      <c r="EF127">
        <v>0</v>
      </c>
      <c r="EG127">
        <v>0</v>
      </c>
      <c r="EH127">
        <v>0</v>
      </c>
      <c r="EI127">
        <v>0</v>
      </c>
      <c r="EJ127">
        <v>0</v>
      </c>
      <c r="EK127">
        <v>0</v>
      </c>
      <c r="EL127">
        <v>0</v>
      </c>
      <c r="EM127">
        <v>0</v>
      </c>
      <c r="EN127">
        <v>0</v>
      </c>
      <c r="EO127">
        <v>0</v>
      </c>
      <c r="EP127">
        <v>0</v>
      </c>
      <c r="EQ127">
        <v>0</v>
      </c>
      <c r="ER127">
        <v>0</v>
      </c>
      <c r="ES127">
        <v>0</v>
      </c>
      <c r="ET127">
        <v>0</v>
      </c>
      <c r="EU127">
        <v>0</v>
      </c>
      <c r="EV127">
        <v>0</v>
      </c>
      <c r="EW127">
        <v>0</v>
      </c>
      <c r="EX127" t="str">
        <v/>
      </c>
    </row>
    <row r="128" spans="2:154" x14ac:dyDescent="0.25">
      <c r="B128" t="str" cm="1">
        <f t="array" ref="B128:AI128">TRANSPOSE(_xlfn._xlws.SORT(_xlfn._xlws.FILTER(chemicals[chemical_applic_level]&amp;" | "&amp;chemicals[chemical_applic_name],chemicals[experiment_ID]=A128)))</f>
        <v xml:space="preserve"> | </v>
      </c>
      <c r="C128" t="str">
        <v xml:space="preserve">0 | </v>
      </c>
      <c r="D128" t="str">
        <v xml:space="preserve">0 | </v>
      </c>
      <c r="E128" t="str">
        <v xml:space="preserve">0 | </v>
      </c>
      <c r="F128" t="str">
        <v xml:space="preserve">0 | </v>
      </c>
      <c r="G128" t="str">
        <v xml:space="preserve">0 | </v>
      </c>
      <c r="H128" t="str">
        <v xml:space="preserve">0 | </v>
      </c>
      <c r="I128" t="str">
        <v xml:space="preserve">0 | </v>
      </c>
      <c r="J128" t="str">
        <v xml:space="preserve">0 | </v>
      </c>
      <c r="K128" t="str">
        <v xml:space="preserve">0 | </v>
      </c>
      <c r="L128" t="str">
        <v xml:space="preserve">0 | </v>
      </c>
      <c r="M128" t="str">
        <v xml:space="preserve">0 | </v>
      </c>
      <c r="N128" t="str">
        <v xml:space="preserve">0 | </v>
      </c>
      <c r="O128" t="str">
        <v xml:space="preserve">0 | </v>
      </c>
      <c r="P128" t="str">
        <v xml:space="preserve">0 | </v>
      </c>
      <c r="Q128" t="str">
        <v xml:space="preserve">0 | </v>
      </c>
      <c r="R128" t="str">
        <v xml:space="preserve">0 | </v>
      </c>
      <c r="S128" t="str">
        <v xml:space="preserve">0 | </v>
      </c>
      <c r="T128" t="str">
        <v xml:space="preserve">0 | </v>
      </c>
      <c r="U128" t="str">
        <v xml:space="preserve">0 | </v>
      </c>
      <c r="V128" t="str">
        <v xml:space="preserve">0 | </v>
      </c>
      <c r="W128" t="str">
        <v xml:space="preserve">0 | </v>
      </c>
      <c r="X128" t="str">
        <v xml:space="preserve">0 | </v>
      </c>
      <c r="Y128" t="str">
        <v xml:space="preserve">0 | </v>
      </c>
      <c r="Z128" t="str">
        <v xml:space="preserve">0 | </v>
      </c>
      <c r="AA128" t="str">
        <v xml:space="preserve">0 | </v>
      </c>
      <c r="AB128" t="str">
        <v xml:space="preserve">0 | </v>
      </c>
      <c r="AC128" t="str">
        <v xml:space="preserve">0 | </v>
      </c>
      <c r="AD128" t="str">
        <v xml:space="preserve">0 | </v>
      </c>
      <c r="AE128" t="str">
        <v xml:space="preserve">0 | </v>
      </c>
      <c r="AF128" t="str">
        <v xml:space="preserve">0 | </v>
      </c>
      <c r="AG128" t="str">
        <v xml:space="preserve">0 | </v>
      </c>
      <c r="AH128" t="str">
        <v xml:space="preserve">0 | </v>
      </c>
      <c r="AI128" t="str">
        <v xml:space="preserve">0 | </v>
      </c>
      <c r="DQ128" cm="1">
        <f t="array" ref="DQ128:EX128">TRANSPOSE(_xlfn._xlws.SORT(_xlfn._xlws.FILTER(chemicals[chemical_applic_level],chemicals[experiment_ID]=A128)))</f>
        <v>0</v>
      </c>
      <c r="DR128">
        <v>0</v>
      </c>
      <c r="DS128">
        <v>0</v>
      </c>
      <c r="DT128">
        <v>0</v>
      </c>
      <c r="DU128">
        <v>0</v>
      </c>
      <c r="DV128">
        <v>0</v>
      </c>
      <c r="DW128">
        <v>0</v>
      </c>
      <c r="DX128">
        <v>0</v>
      </c>
      <c r="DY128">
        <v>0</v>
      </c>
      <c r="DZ128">
        <v>0</v>
      </c>
      <c r="EA128">
        <v>0</v>
      </c>
      <c r="EB128">
        <v>0</v>
      </c>
      <c r="EC128">
        <v>0</v>
      </c>
      <c r="ED128">
        <v>0</v>
      </c>
      <c r="EE128">
        <v>0</v>
      </c>
      <c r="EF128">
        <v>0</v>
      </c>
      <c r="EG128">
        <v>0</v>
      </c>
      <c r="EH128">
        <v>0</v>
      </c>
      <c r="EI128">
        <v>0</v>
      </c>
      <c r="EJ128">
        <v>0</v>
      </c>
      <c r="EK128">
        <v>0</v>
      </c>
      <c r="EL128">
        <v>0</v>
      </c>
      <c r="EM128">
        <v>0</v>
      </c>
      <c r="EN128">
        <v>0</v>
      </c>
      <c r="EO128">
        <v>0</v>
      </c>
      <c r="EP128">
        <v>0</v>
      </c>
      <c r="EQ128">
        <v>0</v>
      </c>
      <c r="ER128">
        <v>0</v>
      </c>
      <c r="ES128">
        <v>0</v>
      </c>
      <c r="ET128">
        <v>0</v>
      </c>
      <c r="EU128">
        <v>0</v>
      </c>
      <c r="EV128">
        <v>0</v>
      </c>
      <c r="EW128">
        <v>0</v>
      </c>
      <c r="EX128" t="str">
        <v/>
      </c>
    </row>
    <row r="129" spans="2:154" x14ac:dyDescent="0.25">
      <c r="B129" t="str" cm="1">
        <f t="array" ref="B129:AI129">TRANSPOSE(_xlfn._xlws.SORT(_xlfn._xlws.FILTER(chemicals[chemical_applic_level]&amp;" | "&amp;chemicals[chemical_applic_name],chemicals[experiment_ID]=A129)))</f>
        <v xml:space="preserve"> | </v>
      </c>
      <c r="C129" t="str">
        <v xml:space="preserve">0 | </v>
      </c>
      <c r="D129" t="str">
        <v xml:space="preserve">0 | </v>
      </c>
      <c r="E129" t="str">
        <v xml:space="preserve">0 | </v>
      </c>
      <c r="F129" t="str">
        <v xml:space="preserve">0 | </v>
      </c>
      <c r="G129" t="str">
        <v xml:space="preserve">0 | </v>
      </c>
      <c r="H129" t="str">
        <v xml:space="preserve">0 | </v>
      </c>
      <c r="I129" t="str">
        <v xml:space="preserve">0 | </v>
      </c>
      <c r="J129" t="str">
        <v xml:space="preserve">0 | </v>
      </c>
      <c r="K129" t="str">
        <v xml:space="preserve">0 | </v>
      </c>
      <c r="L129" t="str">
        <v xml:space="preserve">0 | </v>
      </c>
      <c r="M129" t="str">
        <v xml:space="preserve">0 | </v>
      </c>
      <c r="N129" t="str">
        <v xml:space="preserve">0 | </v>
      </c>
      <c r="O129" t="str">
        <v xml:space="preserve">0 | </v>
      </c>
      <c r="P129" t="str">
        <v xml:space="preserve">0 | </v>
      </c>
      <c r="Q129" t="str">
        <v xml:space="preserve">0 | </v>
      </c>
      <c r="R129" t="str">
        <v xml:space="preserve">0 | </v>
      </c>
      <c r="S129" t="str">
        <v xml:space="preserve">0 | </v>
      </c>
      <c r="T129" t="str">
        <v xml:space="preserve">0 | </v>
      </c>
      <c r="U129" t="str">
        <v xml:space="preserve">0 | </v>
      </c>
      <c r="V129" t="str">
        <v xml:space="preserve">0 | </v>
      </c>
      <c r="W129" t="str">
        <v xml:space="preserve">0 | </v>
      </c>
      <c r="X129" t="str">
        <v xml:space="preserve">0 | </v>
      </c>
      <c r="Y129" t="str">
        <v xml:space="preserve">0 | </v>
      </c>
      <c r="Z129" t="str">
        <v xml:space="preserve">0 | </v>
      </c>
      <c r="AA129" t="str">
        <v xml:space="preserve">0 | </v>
      </c>
      <c r="AB129" t="str">
        <v xml:space="preserve">0 | </v>
      </c>
      <c r="AC129" t="str">
        <v xml:space="preserve">0 | </v>
      </c>
      <c r="AD129" t="str">
        <v xml:space="preserve">0 | </v>
      </c>
      <c r="AE129" t="str">
        <v xml:space="preserve">0 | </v>
      </c>
      <c r="AF129" t="str">
        <v xml:space="preserve">0 | </v>
      </c>
      <c r="AG129" t="str">
        <v xml:space="preserve">0 | </v>
      </c>
      <c r="AH129" t="str">
        <v xml:space="preserve">0 | </v>
      </c>
      <c r="AI129" t="str">
        <v xml:space="preserve">0 | </v>
      </c>
      <c r="DQ129" cm="1">
        <f t="array" ref="DQ129:EX129">TRANSPOSE(_xlfn._xlws.SORT(_xlfn._xlws.FILTER(chemicals[chemical_applic_level],chemicals[experiment_ID]=A129)))</f>
        <v>0</v>
      </c>
      <c r="DR129">
        <v>0</v>
      </c>
      <c r="DS129">
        <v>0</v>
      </c>
      <c r="DT129">
        <v>0</v>
      </c>
      <c r="DU129">
        <v>0</v>
      </c>
      <c r="DV129">
        <v>0</v>
      </c>
      <c r="DW129">
        <v>0</v>
      </c>
      <c r="DX129">
        <v>0</v>
      </c>
      <c r="DY129">
        <v>0</v>
      </c>
      <c r="DZ129">
        <v>0</v>
      </c>
      <c r="EA129">
        <v>0</v>
      </c>
      <c r="EB129">
        <v>0</v>
      </c>
      <c r="EC129">
        <v>0</v>
      </c>
      <c r="ED129">
        <v>0</v>
      </c>
      <c r="EE129">
        <v>0</v>
      </c>
      <c r="EF129">
        <v>0</v>
      </c>
      <c r="EG129">
        <v>0</v>
      </c>
      <c r="EH129">
        <v>0</v>
      </c>
      <c r="EI129">
        <v>0</v>
      </c>
      <c r="EJ129">
        <v>0</v>
      </c>
      <c r="EK129">
        <v>0</v>
      </c>
      <c r="EL129">
        <v>0</v>
      </c>
      <c r="EM129">
        <v>0</v>
      </c>
      <c r="EN129">
        <v>0</v>
      </c>
      <c r="EO129">
        <v>0</v>
      </c>
      <c r="EP129">
        <v>0</v>
      </c>
      <c r="EQ129">
        <v>0</v>
      </c>
      <c r="ER129">
        <v>0</v>
      </c>
      <c r="ES129">
        <v>0</v>
      </c>
      <c r="ET129">
        <v>0</v>
      </c>
      <c r="EU129">
        <v>0</v>
      </c>
      <c r="EV129">
        <v>0</v>
      </c>
      <c r="EW129">
        <v>0</v>
      </c>
      <c r="EX129" t="str">
        <v/>
      </c>
    </row>
    <row r="130" spans="2:154" x14ac:dyDescent="0.25">
      <c r="B130" t="str" cm="1">
        <f t="array" ref="B130:AI130">TRANSPOSE(_xlfn._xlws.SORT(_xlfn._xlws.FILTER(chemicals[chemical_applic_level]&amp;" | "&amp;chemicals[chemical_applic_name],chemicals[experiment_ID]=A130)))</f>
        <v xml:space="preserve"> | </v>
      </c>
      <c r="C130" t="str">
        <v xml:space="preserve">0 | </v>
      </c>
      <c r="D130" t="str">
        <v xml:space="preserve">0 | </v>
      </c>
      <c r="E130" t="str">
        <v xml:space="preserve">0 | </v>
      </c>
      <c r="F130" t="str">
        <v xml:space="preserve">0 | </v>
      </c>
      <c r="G130" t="str">
        <v xml:space="preserve">0 | </v>
      </c>
      <c r="H130" t="str">
        <v xml:space="preserve">0 | </v>
      </c>
      <c r="I130" t="str">
        <v xml:space="preserve">0 | </v>
      </c>
      <c r="J130" t="str">
        <v xml:space="preserve">0 | </v>
      </c>
      <c r="K130" t="str">
        <v xml:space="preserve">0 | </v>
      </c>
      <c r="L130" t="str">
        <v xml:space="preserve">0 | </v>
      </c>
      <c r="M130" t="str">
        <v xml:space="preserve">0 | </v>
      </c>
      <c r="N130" t="str">
        <v xml:space="preserve">0 | </v>
      </c>
      <c r="O130" t="str">
        <v xml:space="preserve">0 | </v>
      </c>
      <c r="P130" t="str">
        <v xml:space="preserve">0 | </v>
      </c>
      <c r="Q130" t="str">
        <v xml:space="preserve">0 | </v>
      </c>
      <c r="R130" t="str">
        <v xml:space="preserve">0 | </v>
      </c>
      <c r="S130" t="str">
        <v xml:space="preserve">0 | </v>
      </c>
      <c r="T130" t="str">
        <v xml:space="preserve">0 | </v>
      </c>
      <c r="U130" t="str">
        <v xml:space="preserve">0 | </v>
      </c>
      <c r="V130" t="str">
        <v xml:space="preserve">0 | </v>
      </c>
      <c r="W130" t="str">
        <v xml:space="preserve">0 | </v>
      </c>
      <c r="X130" t="str">
        <v xml:space="preserve">0 | </v>
      </c>
      <c r="Y130" t="str">
        <v xml:space="preserve">0 | </v>
      </c>
      <c r="Z130" t="str">
        <v xml:space="preserve">0 | </v>
      </c>
      <c r="AA130" t="str">
        <v xml:space="preserve">0 | </v>
      </c>
      <c r="AB130" t="str">
        <v xml:space="preserve">0 | </v>
      </c>
      <c r="AC130" t="str">
        <v xml:space="preserve">0 | </v>
      </c>
      <c r="AD130" t="str">
        <v xml:space="preserve">0 | </v>
      </c>
      <c r="AE130" t="str">
        <v xml:space="preserve">0 | </v>
      </c>
      <c r="AF130" t="str">
        <v xml:space="preserve">0 | </v>
      </c>
      <c r="AG130" t="str">
        <v xml:space="preserve">0 | </v>
      </c>
      <c r="AH130" t="str">
        <v xml:space="preserve">0 | </v>
      </c>
      <c r="AI130" t="str">
        <v xml:space="preserve">0 | </v>
      </c>
      <c r="DQ130" cm="1">
        <f t="array" ref="DQ130:EX130">TRANSPOSE(_xlfn._xlws.SORT(_xlfn._xlws.FILTER(chemicals[chemical_applic_level],chemicals[experiment_ID]=A130)))</f>
        <v>0</v>
      </c>
      <c r="DR130">
        <v>0</v>
      </c>
      <c r="DS130">
        <v>0</v>
      </c>
      <c r="DT130">
        <v>0</v>
      </c>
      <c r="DU130">
        <v>0</v>
      </c>
      <c r="DV130">
        <v>0</v>
      </c>
      <c r="DW130">
        <v>0</v>
      </c>
      <c r="DX130">
        <v>0</v>
      </c>
      <c r="DY130">
        <v>0</v>
      </c>
      <c r="DZ130">
        <v>0</v>
      </c>
      <c r="EA130">
        <v>0</v>
      </c>
      <c r="EB130">
        <v>0</v>
      </c>
      <c r="EC130">
        <v>0</v>
      </c>
      <c r="ED130">
        <v>0</v>
      </c>
      <c r="EE130">
        <v>0</v>
      </c>
      <c r="EF130">
        <v>0</v>
      </c>
      <c r="EG130">
        <v>0</v>
      </c>
      <c r="EH130">
        <v>0</v>
      </c>
      <c r="EI130">
        <v>0</v>
      </c>
      <c r="EJ130">
        <v>0</v>
      </c>
      <c r="EK130">
        <v>0</v>
      </c>
      <c r="EL130">
        <v>0</v>
      </c>
      <c r="EM130">
        <v>0</v>
      </c>
      <c r="EN130">
        <v>0</v>
      </c>
      <c r="EO130">
        <v>0</v>
      </c>
      <c r="EP130">
        <v>0</v>
      </c>
      <c r="EQ130">
        <v>0</v>
      </c>
      <c r="ER130">
        <v>0</v>
      </c>
      <c r="ES130">
        <v>0</v>
      </c>
      <c r="ET130">
        <v>0</v>
      </c>
      <c r="EU130">
        <v>0</v>
      </c>
      <c r="EV130">
        <v>0</v>
      </c>
      <c r="EW130">
        <v>0</v>
      </c>
      <c r="EX130" t="str">
        <v/>
      </c>
    </row>
    <row r="131" spans="2:154" x14ac:dyDescent="0.25">
      <c r="B131" t="str" cm="1">
        <f t="array" ref="B131:AI131">TRANSPOSE(_xlfn._xlws.SORT(_xlfn._xlws.FILTER(chemicals[chemical_applic_level]&amp;" | "&amp;chemicals[chemical_applic_name],chemicals[experiment_ID]=A131)))</f>
        <v xml:space="preserve"> | </v>
      </c>
      <c r="C131" t="str">
        <v xml:space="preserve">0 | </v>
      </c>
      <c r="D131" t="str">
        <v xml:space="preserve">0 | </v>
      </c>
      <c r="E131" t="str">
        <v xml:space="preserve">0 | </v>
      </c>
      <c r="F131" t="str">
        <v xml:space="preserve">0 | </v>
      </c>
      <c r="G131" t="str">
        <v xml:space="preserve">0 | </v>
      </c>
      <c r="H131" t="str">
        <v xml:space="preserve">0 | </v>
      </c>
      <c r="I131" t="str">
        <v xml:space="preserve">0 | </v>
      </c>
      <c r="J131" t="str">
        <v xml:space="preserve">0 | </v>
      </c>
      <c r="K131" t="str">
        <v xml:space="preserve">0 | </v>
      </c>
      <c r="L131" t="str">
        <v xml:space="preserve">0 | </v>
      </c>
      <c r="M131" t="str">
        <v xml:space="preserve">0 | </v>
      </c>
      <c r="N131" t="str">
        <v xml:space="preserve">0 | </v>
      </c>
      <c r="O131" t="str">
        <v xml:space="preserve">0 | </v>
      </c>
      <c r="P131" t="str">
        <v xml:space="preserve">0 | </v>
      </c>
      <c r="Q131" t="str">
        <v xml:space="preserve">0 | </v>
      </c>
      <c r="R131" t="str">
        <v xml:space="preserve">0 | </v>
      </c>
      <c r="S131" t="str">
        <v xml:space="preserve">0 | </v>
      </c>
      <c r="T131" t="str">
        <v xml:space="preserve">0 | </v>
      </c>
      <c r="U131" t="str">
        <v xml:space="preserve">0 | </v>
      </c>
      <c r="V131" t="str">
        <v xml:space="preserve">0 | </v>
      </c>
      <c r="W131" t="str">
        <v xml:space="preserve">0 | </v>
      </c>
      <c r="X131" t="str">
        <v xml:space="preserve">0 | </v>
      </c>
      <c r="Y131" t="str">
        <v xml:space="preserve">0 | </v>
      </c>
      <c r="Z131" t="str">
        <v xml:space="preserve">0 | </v>
      </c>
      <c r="AA131" t="str">
        <v xml:space="preserve">0 | </v>
      </c>
      <c r="AB131" t="str">
        <v xml:space="preserve">0 | </v>
      </c>
      <c r="AC131" t="str">
        <v xml:space="preserve">0 | </v>
      </c>
      <c r="AD131" t="str">
        <v xml:space="preserve">0 | </v>
      </c>
      <c r="AE131" t="str">
        <v xml:space="preserve">0 | </v>
      </c>
      <c r="AF131" t="str">
        <v xml:space="preserve">0 | </v>
      </c>
      <c r="AG131" t="str">
        <v xml:space="preserve">0 | </v>
      </c>
      <c r="AH131" t="str">
        <v xml:space="preserve">0 | </v>
      </c>
      <c r="AI131" t="str">
        <v xml:space="preserve">0 | </v>
      </c>
      <c r="DQ131" cm="1">
        <f t="array" ref="DQ131:EX131">TRANSPOSE(_xlfn._xlws.SORT(_xlfn._xlws.FILTER(chemicals[chemical_applic_level],chemicals[experiment_ID]=A131)))</f>
        <v>0</v>
      </c>
      <c r="DR131">
        <v>0</v>
      </c>
      <c r="DS131">
        <v>0</v>
      </c>
      <c r="DT131">
        <v>0</v>
      </c>
      <c r="DU131">
        <v>0</v>
      </c>
      <c r="DV131">
        <v>0</v>
      </c>
      <c r="DW131">
        <v>0</v>
      </c>
      <c r="DX131">
        <v>0</v>
      </c>
      <c r="DY131">
        <v>0</v>
      </c>
      <c r="DZ131">
        <v>0</v>
      </c>
      <c r="EA131">
        <v>0</v>
      </c>
      <c r="EB131">
        <v>0</v>
      </c>
      <c r="EC131">
        <v>0</v>
      </c>
      <c r="ED131">
        <v>0</v>
      </c>
      <c r="EE131">
        <v>0</v>
      </c>
      <c r="EF131">
        <v>0</v>
      </c>
      <c r="EG131">
        <v>0</v>
      </c>
      <c r="EH131">
        <v>0</v>
      </c>
      <c r="EI131">
        <v>0</v>
      </c>
      <c r="EJ131">
        <v>0</v>
      </c>
      <c r="EK131">
        <v>0</v>
      </c>
      <c r="EL131">
        <v>0</v>
      </c>
      <c r="EM131">
        <v>0</v>
      </c>
      <c r="EN131">
        <v>0</v>
      </c>
      <c r="EO131">
        <v>0</v>
      </c>
      <c r="EP131">
        <v>0</v>
      </c>
      <c r="EQ131">
        <v>0</v>
      </c>
      <c r="ER131">
        <v>0</v>
      </c>
      <c r="ES131">
        <v>0</v>
      </c>
      <c r="ET131">
        <v>0</v>
      </c>
      <c r="EU131">
        <v>0</v>
      </c>
      <c r="EV131">
        <v>0</v>
      </c>
      <c r="EW131">
        <v>0</v>
      </c>
      <c r="EX131" t="str">
        <v/>
      </c>
    </row>
    <row r="132" spans="2:154" x14ac:dyDescent="0.25">
      <c r="B132" t="str" cm="1">
        <f t="array" ref="B132:AI132">TRANSPOSE(_xlfn._xlws.SORT(_xlfn._xlws.FILTER(chemicals[chemical_applic_level]&amp;" | "&amp;chemicals[chemical_applic_name],chemicals[experiment_ID]=A132)))</f>
        <v xml:space="preserve"> | </v>
      </c>
      <c r="C132" t="str">
        <v xml:space="preserve">0 | </v>
      </c>
      <c r="D132" t="str">
        <v xml:space="preserve">0 | </v>
      </c>
      <c r="E132" t="str">
        <v xml:space="preserve">0 | </v>
      </c>
      <c r="F132" t="str">
        <v xml:space="preserve">0 | </v>
      </c>
      <c r="G132" t="str">
        <v xml:space="preserve">0 | </v>
      </c>
      <c r="H132" t="str">
        <v xml:space="preserve">0 | </v>
      </c>
      <c r="I132" t="str">
        <v xml:space="preserve">0 | </v>
      </c>
      <c r="J132" t="str">
        <v xml:space="preserve">0 | </v>
      </c>
      <c r="K132" t="str">
        <v xml:space="preserve">0 | </v>
      </c>
      <c r="L132" t="str">
        <v xml:space="preserve">0 | </v>
      </c>
      <c r="M132" t="str">
        <v xml:space="preserve">0 | </v>
      </c>
      <c r="N132" t="str">
        <v xml:space="preserve">0 | </v>
      </c>
      <c r="O132" t="str">
        <v xml:space="preserve">0 | </v>
      </c>
      <c r="P132" t="str">
        <v xml:space="preserve">0 | </v>
      </c>
      <c r="Q132" t="str">
        <v xml:space="preserve">0 | </v>
      </c>
      <c r="R132" t="str">
        <v xml:space="preserve">0 | </v>
      </c>
      <c r="S132" t="str">
        <v xml:space="preserve">0 | </v>
      </c>
      <c r="T132" t="str">
        <v xml:space="preserve">0 | </v>
      </c>
      <c r="U132" t="str">
        <v xml:space="preserve">0 | </v>
      </c>
      <c r="V132" t="str">
        <v xml:space="preserve">0 | </v>
      </c>
      <c r="W132" t="str">
        <v xml:space="preserve">0 | </v>
      </c>
      <c r="X132" t="str">
        <v xml:space="preserve">0 | </v>
      </c>
      <c r="Y132" t="str">
        <v xml:space="preserve">0 | </v>
      </c>
      <c r="Z132" t="str">
        <v xml:space="preserve">0 | </v>
      </c>
      <c r="AA132" t="str">
        <v xml:space="preserve">0 | </v>
      </c>
      <c r="AB132" t="str">
        <v xml:space="preserve">0 | </v>
      </c>
      <c r="AC132" t="str">
        <v xml:space="preserve">0 | </v>
      </c>
      <c r="AD132" t="str">
        <v xml:space="preserve">0 | </v>
      </c>
      <c r="AE132" t="str">
        <v xml:space="preserve">0 | </v>
      </c>
      <c r="AF132" t="str">
        <v xml:space="preserve">0 | </v>
      </c>
      <c r="AG132" t="str">
        <v xml:space="preserve">0 | </v>
      </c>
      <c r="AH132" t="str">
        <v xml:space="preserve">0 | </v>
      </c>
      <c r="AI132" t="str">
        <v xml:space="preserve">0 | </v>
      </c>
      <c r="DQ132" cm="1">
        <f t="array" ref="DQ132:EX132">TRANSPOSE(_xlfn._xlws.SORT(_xlfn._xlws.FILTER(chemicals[chemical_applic_level],chemicals[experiment_ID]=A132)))</f>
        <v>0</v>
      </c>
      <c r="DR132">
        <v>0</v>
      </c>
      <c r="DS132">
        <v>0</v>
      </c>
      <c r="DT132">
        <v>0</v>
      </c>
      <c r="DU132">
        <v>0</v>
      </c>
      <c r="DV132">
        <v>0</v>
      </c>
      <c r="DW132">
        <v>0</v>
      </c>
      <c r="DX132">
        <v>0</v>
      </c>
      <c r="DY132">
        <v>0</v>
      </c>
      <c r="DZ132">
        <v>0</v>
      </c>
      <c r="EA132">
        <v>0</v>
      </c>
      <c r="EB132">
        <v>0</v>
      </c>
      <c r="EC132">
        <v>0</v>
      </c>
      <c r="ED132">
        <v>0</v>
      </c>
      <c r="EE132">
        <v>0</v>
      </c>
      <c r="EF132">
        <v>0</v>
      </c>
      <c r="EG132">
        <v>0</v>
      </c>
      <c r="EH132">
        <v>0</v>
      </c>
      <c r="EI132">
        <v>0</v>
      </c>
      <c r="EJ132">
        <v>0</v>
      </c>
      <c r="EK132">
        <v>0</v>
      </c>
      <c r="EL132">
        <v>0</v>
      </c>
      <c r="EM132">
        <v>0</v>
      </c>
      <c r="EN132">
        <v>0</v>
      </c>
      <c r="EO132">
        <v>0</v>
      </c>
      <c r="EP132">
        <v>0</v>
      </c>
      <c r="EQ132">
        <v>0</v>
      </c>
      <c r="ER132">
        <v>0</v>
      </c>
      <c r="ES132">
        <v>0</v>
      </c>
      <c r="ET132">
        <v>0</v>
      </c>
      <c r="EU132">
        <v>0</v>
      </c>
      <c r="EV132">
        <v>0</v>
      </c>
      <c r="EW132">
        <v>0</v>
      </c>
      <c r="EX132" t="str">
        <v/>
      </c>
    </row>
    <row r="133" spans="2:154" x14ac:dyDescent="0.25">
      <c r="B133" t="str" cm="1">
        <f t="array" ref="B133:AI133">TRANSPOSE(_xlfn._xlws.SORT(_xlfn._xlws.FILTER(chemicals[chemical_applic_level]&amp;" | "&amp;chemicals[chemical_applic_name],chemicals[experiment_ID]=A133)))</f>
        <v xml:space="preserve"> | </v>
      </c>
      <c r="C133" t="str">
        <v xml:space="preserve">0 | </v>
      </c>
      <c r="D133" t="str">
        <v xml:space="preserve">0 | </v>
      </c>
      <c r="E133" t="str">
        <v xml:space="preserve">0 | </v>
      </c>
      <c r="F133" t="str">
        <v xml:space="preserve">0 | </v>
      </c>
      <c r="G133" t="str">
        <v xml:space="preserve">0 | </v>
      </c>
      <c r="H133" t="str">
        <v xml:space="preserve">0 | </v>
      </c>
      <c r="I133" t="str">
        <v xml:space="preserve">0 | </v>
      </c>
      <c r="J133" t="str">
        <v xml:space="preserve">0 | </v>
      </c>
      <c r="K133" t="str">
        <v xml:space="preserve">0 | </v>
      </c>
      <c r="L133" t="str">
        <v xml:space="preserve">0 | </v>
      </c>
      <c r="M133" t="str">
        <v xml:space="preserve">0 | </v>
      </c>
      <c r="N133" t="str">
        <v xml:space="preserve">0 | </v>
      </c>
      <c r="O133" t="str">
        <v xml:space="preserve">0 | </v>
      </c>
      <c r="P133" t="str">
        <v xml:space="preserve">0 | </v>
      </c>
      <c r="Q133" t="str">
        <v xml:space="preserve">0 | </v>
      </c>
      <c r="R133" t="str">
        <v xml:space="preserve">0 | </v>
      </c>
      <c r="S133" t="str">
        <v xml:space="preserve">0 | </v>
      </c>
      <c r="T133" t="str">
        <v xml:space="preserve">0 | </v>
      </c>
      <c r="U133" t="str">
        <v xml:space="preserve">0 | </v>
      </c>
      <c r="V133" t="str">
        <v xml:space="preserve">0 | </v>
      </c>
      <c r="W133" t="str">
        <v xml:space="preserve">0 | </v>
      </c>
      <c r="X133" t="str">
        <v xml:space="preserve">0 | </v>
      </c>
      <c r="Y133" t="str">
        <v xml:space="preserve">0 | </v>
      </c>
      <c r="Z133" t="str">
        <v xml:space="preserve">0 | </v>
      </c>
      <c r="AA133" t="str">
        <v xml:space="preserve">0 | </v>
      </c>
      <c r="AB133" t="str">
        <v xml:space="preserve">0 | </v>
      </c>
      <c r="AC133" t="str">
        <v xml:space="preserve">0 | </v>
      </c>
      <c r="AD133" t="str">
        <v xml:space="preserve">0 | </v>
      </c>
      <c r="AE133" t="str">
        <v xml:space="preserve">0 | </v>
      </c>
      <c r="AF133" t="str">
        <v xml:space="preserve">0 | </v>
      </c>
      <c r="AG133" t="str">
        <v xml:space="preserve">0 | </v>
      </c>
      <c r="AH133" t="str">
        <v xml:space="preserve">0 | </v>
      </c>
      <c r="AI133" t="str">
        <v xml:space="preserve">0 | </v>
      </c>
      <c r="DQ133" cm="1">
        <f t="array" ref="DQ133:EX133">TRANSPOSE(_xlfn._xlws.SORT(_xlfn._xlws.FILTER(chemicals[chemical_applic_level],chemicals[experiment_ID]=A133)))</f>
        <v>0</v>
      </c>
      <c r="DR133">
        <v>0</v>
      </c>
      <c r="DS133">
        <v>0</v>
      </c>
      <c r="DT133">
        <v>0</v>
      </c>
      <c r="DU133">
        <v>0</v>
      </c>
      <c r="DV133">
        <v>0</v>
      </c>
      <c r="DW133">
        <v>0</v>
      </c>
      <c r="DX133">
        <v>0</v>
      </c>
      <c r="DY133">
        <v>0</v>
      </c>
      <c r="DZ133">
        <v>0</v>
      </c>
      <c r="EA133">
        <v>0</v>
      </c>
      <c r="EB133">
        <v>0</v>
      </c>
      <c r="EC133">
        <v>0</v>
      </c>
      <c r="ED133">
        <v>0</v>
      </c>
      <c r="EE133">
        <v>0</v>
      </c>
      <c r="EF133">
        <v>0</v>
      </c>
      <c r="EG133">
        <v>0</v>
      </c>
      <c r="EH133">
        <v>0</v>
      </c>
      <c r="EI133">
        <v>0</v>
      </c>
      <c r="EJ133">
        <v>0</v>
      </c>
      <c r="EK133">
        <v>0</v>
      </c>
      <c r="EL133">
        <v>0</v>
      </c>
      <c r="EM133">
        <v>0</v>
      </c>
      <c r="EN133">
        <v>0</v>
      </c>
      <c r="EO133">
        <v>0</v>
      </c>
      <c r="EP133">
        <v>0</v>
      </c>
      <c r="EQ133">
        <v>0</v>
      </c>
      <c r="ER133">
        <v>0</v>
      </c>
      <c r="ES133">
        <v>0</v>
      </c>
      <c r="ET133">
        <v>0</v>
      </c>
      <c r="EU133">
        <v>0</v>
      </c>
      <c r="EV133">
        <v>0</v>
      </c>
      <c r="EW133">
        <v>0</v>
      </c>
      <c r="EX133" t="str">
        <v/>
      </c>
    </row>
    <row r="134" spans="2:154" x14ac:dyDescent="0.25">
      <c r="B134" t="str" cm="1">
        <f t="array" ref="B134:AI134">TRANSPOSE(_xlfn._xlws.SORT(_xlfn._xlws.FILTER(chemicals[chemical_applic_level]&amp;" | "&amp;chemicals[chemical_applic_name],chemicals[experiment_ID]=A134)))</f>
        <v xml:space="preserve"> | </v>
      </c>
      <c r="C134" t="str">
        <v xml:space="preserve">0 | </v>
      </c>
      <c r="D134" t="str">
        <v xml:space="preserve">0 | </v>
      </c>
      <c r="E134" t="str">
        <v xml:space="preserve">0 | </v>
      </c>
      <c r="F134" t="str">
        <v xml:space="preserve">0 | </v>
      </c>
      <c r="G134" t="str">
        <v xml:space="preserve">0 | </v>
      </c>
      <c r="H134" t="str">
        <v xml:space="preserve">0 | </v>
      </c>
      <c r="I134" t="str">
        <v xml:space="preserve">0 | </v>
      </c>
      <c r="J134" t="str">
        <v xml:space="preserve">0 | </v>
      </c>
      <c r="K134" t="str">
        <v xml:space="preserve">0 | </v>
      </c>
      <c r="L134" t="str">
        <v xml:space="preserve">0 | </v>
      </c>
      <c r="M134" t="str">
        <v xml:space="preserve">0 | </v>
      </c>
      <c r="N134" t="str">
        <v xml:space="preserve">0 | </v>
      </c>
      <c r="O134" t="str">
        <v xml:space="preserve">0 | </v>
      </c>
      <c r="P134" t="str">
        <v xml:space="preserve">0 | </v>
      </c>
      <c r="Q134" t="str">
        <v xml:space="preserve">0 | </v>
      </c>
      <c r="R134" t="str">
        <v xml:space="preserve">0 | </v>
      </c>
      <c r="S134" t="str">
        <v xml:space="preserve">0 | </v>
      </c>
      <c r="T134" t="str">
        <v xml:space="preserve">0 | </v>
      </c>
      <c r="U134" t="str">
        <v xml:space="preserve">0 | </v>
      </c>
      <c r="V134" t="str">
        <v xml:space="preserve">0 | </v>
      </c>
      <c r="W134" t="str">
        <v xml:space="preserve">0 | </v>
      </c>
      <c r="X134" t="str">
        <v xml:space="preserve">0 | </v>
      </c>
      <c r="Y134" t="str">
        <v xml:space="preserve">0 | </v>
      </c>
      <c r="Z134" t="str">
        <v xml:space="preserve">0 | </v>
      </c>
      <c r="AA134" t="str">
        <v xml:space="preserve">0 | </v>
      </c>
      <c r="AB134" t="str">
        <v xml:space="preserve">0 | </v>
      </c>
      <c r="AC134" t="str">
        <v xml:space="preserve">0 | </v>
      </c>
      <c r="AD134" t="str">
        <v xml:space="preserve">0 | </v>
      </c>
      <c r="AE134" t="str">
        <v xml:space="preserve">0 | </v>
      </c>
      <c r="AF134" t="str">
        <v xml:space="preserve">0 | </v>
      </c>
      <c r="AG134" t="str">
        <v xml:space="preserve">0 | </v>
      </c>
      <c r="AH134" t="str">
        <v xml:space="preserve">0 | </v>
      </c>
      <c r="AI134" t="str">
        <v xml:space="preserve">0 | </v>
      </c>
      <c r="DQ134" cm="1">
        <f t="array" ref="DQ134:EX134">TRANSPOSE(_xlfn._xlws.SORT(_xlfn._xlws.FILTER(chemicals[chemical_applic_level],chemicals[experiment_ID]=A134)))</f>
        <v>0</v>
      </c>
      <c r="DR134">
        <v>0</v>
      </c>
      <c r="DS134">
        <v>0</v>
      </c>
      <c r="DT134">
        <v>0</v>
      </c>
      <c r="DU134">
        <v>0</v>
      </c>
      <c r="DV134">
        <v>0</v>
      </c>
      <c r="DW134">
        <v>0</v>
      </c>
      <c r="DX134">
        <v>0</v>
      </c>
      <c r="DY134">
        <v>0</v>
      </c>
      <c r="DZ134">
        <v>0</v>
      </c>
      <c r="EA134">
        <v>0</v>
      </c>
      <c r="EB134">
        <v>0</v>
      </c>
      <c r="EC134">
        <v>0</v>
      </c>
      <c r="ED134">
        <v>0</v>
      </c>
      <c r="EE134">
        <v>0</v>
      </c>
      <c r="EF134">
        <v>0</v>
      </c>
      <c r="EG134">
        <v>0</v>
      </c>
      <c r="EH134">
        <v>0</v>
      </c>
      <c r="EI134">
        <v>0</v>
      </c>
      <c r="EJ134">
        <v>0</v>
      </c>
      <c r="EK134">
        <v>0</v>
      </c>
      <c r="EL134">
        <v>0</v>
      </c>
      <c r="EM134">
        <v>0</v>
      </c>
      <c r="EN134">
        <v>0</v>
      </c>
      <c r="EO134">
        <v>0</v>
      </c>
      <c r="EP134">
        <v>0</v>
      </c>
      <c r="EQ134">
        <v>0</v>
      </c>
      <c r="ER134">
        <v>0</v>
      </c>
      <c r="ES134">
        <v>0</v>
      </c>
      <c r="ET134">
        <v>0</v>
      </c>
      <c r="EU134">
        <v>0</v>
      </c>
      <c r="EV134">
        <v>0</v>
      </c>
      <c r="EW134">
        <v>0</v>
      </c>
      <c r="EX134" t="str">
        <v/>
      </c>
    </row>
    <row r="135" spans="2:154" x14ac:dyDescent="0.25">
      <c r="B135" t="str" cm="1">
        <f t="array" ref="B135:AI135">TRANSPOSE(_xlfn._xlws.SORT(_xlfn._xlws.FILTER(chemicals[chemical_applic_level]&amp;" | "&amp;chemicals[chemical_applic_name],chemicals[experiment_ID]=A135)))</f>
        <v xml:space="preserve"> | </v>
      </c>
      <c r="C135" t="str">
        <v xml:space="preserve">0 | </v>
      </c>
      <c r="D135" t="str">
        <v xml:space="preserve">0 | </v>
      </c>
      <c r="E135" t="str">
        <v xml:space="preserve">0 | </v>
      </c>
      <c r="F135" t="str">
        <v xml:space="preserve">0 | </v>
      </c>
      <c r="G135" t="str">
        <v xml:space="preserve">0 | </v>
      </c>
      <c r="H135" t="str">
        <v xml:space="preserve">0 | </v>
      </c>
      <c r="I135" t="str">
        <v xml:space="preserve">0 | </v>
      </c>
      <c r="J135" t="str">
        <v xml:space="preserve">0 | </v>
      </c>
      <c r="K135" t="str">
        <v xml:space="preserve">0 | </v>
      </c>
      <c r="L135" t="str">
        <v xml:space="preserve">0 | </v>
      </c>
      <c r="M135" t="str">
        <v xml:space="preserve">0 | </v>
      </c>
      <c r="N135" t="str">
        <v xml:space="preserve">0 | </v>
      </c>
      <c r="O135" t="str">
        <v xml:space="preserve">0 | </v>
      </c>
      <c r="P135" t="str">
        <v xml:space="preserve">0 | </v>
      </c>
      <c r="Q135" t="str">
        <v xml:space="preserve">0 | </v>
      </c>
      <c r="R135" t="str">
        <v xml:space="preserve">0 | </v>
      </c>
      <c r="S135" t="str">
        <v xml:space="preserve">0 | </v>
      </c>
      <c r="T135" t="str">
        <v xml:space="preserve">0 | </v>
      </c>
      <c r="U135" t="str">
        <v xml:space="preserve">0 | </v>
      </c>
      <c r="V135" t="str">
        <v xml:space="preserve">0 | </v>
      </c>
      <c r="W135" t="str">
        <v xml:space="preserve">0 | </v>
      </c>
      <c r="X135" t="str">
        <v xml:space="preserve">0 | </v>
      </c>
      <c r="Y135" t="str">
        <v xml:space="preserve">0 | </v>
      </c>
      <c r="Z135" t="str">
        <v xml:space="preserve">0 | </v>
      </c>
      <c r="AA135" t="str">
        <v xml:space="preserve">0 | </v>
      </c>
      <c r="AB135" t="str">
        <v xml:space="preserve">0 | </v>
      </c>
      <c r="AC135" t="str">
        <v xml:space="preserve">0 | </v>
      </c>
      <c r="AD135" t="str">
        <v xml:space="preserve">0 | </v>
      </c>
      <c r="AE135" t="str">
        <v xml:space="preserve">0 | </v>
      </c>
      <c r="AF135" t="str">
        <v xml:space="preserve">0 | </v>
      </c>
      <c r="AG135" t="str">
        <v xml:space="preserve">0 | </v>
      </c>
      <c r="AH135" t="str">
        <v xml:space="preserve">0 | </v>
      </c>
      <c r="AI135" t="str">
        <v xml:space="preserve">0 | </v>
      </c>
      <c r="DQ135" cm="1">
        <f t="array" ref="DQ135:EX135">TRANSPOSE(_xlfn._xlws.SORT(_xlfn._xlws.FILTER(chemicals[chemical_applic_level],chemicals[experiment_ID]=A135)))</f>
        <v>0</v>
      </c>
      <c r="DR135">
        <v>0</v>
      </c>
      <c r="DS135">
        <v>0</v>
      </c>
      <c r="DT135">
        <v>0</v>
      </c>
      <c r="DU135">
        <v>0</v>
      </c>
      <c r="DV135">
        <v>0</v>
      </c>
      <c r="DW135">
        <v>0</v>
      </c>
      <c r="DX135">
        <v>0</v>
      </c>
      <c r="DY135">
        <v>0</v>
      </c>
      <c r="DZ135">
        <v>0</v>
      </c>
      <c r="EA135">
        <v>0</v>
      </c>
      <c r="EB135">
        <v>0</v>
      </c>
      <c r="EC135">
        <v>0</v>
      </c>
      <c r="ED135">
        <v>0</v>
      </c>
      <c r="EE135">
        <v>0</v>
      </c>
      <c r="EF135">
        <v>0</v>
      </c>
      <c r="EG135">
        <v>0</v>
      </c>
      <c r="EH135">
        <v>0</v>
      </c>
      <c r="EI135">
        <v>0</v>
      </c>
      <c r="EJ135">
        <v>0</v>
      </c>
      <c r="EK135">
        <v>0</v>
      </c>
      <c r="EL135">
        <v>0</v>
      </c>
      <c r="EM135">
        <v>0</v>
      </c>
      <c r="EN135">
        <v>0</v>
      </c>
      <c r="EO135">
        <v>0</v>
      </c>
      <c r="EP135">
        <v>0</v>
      </c>
      <c r="EQ135">
        <v>0</v>
      </c>
      <c r="ER135">
        <v>0</v>
      </c>
      <c r="ES135">
        <v>0</v>
      </c>
      <c r="ET135">
        <v>0</v>
      </c>
      <c r="EU135">
        <v>0</v>
      </c>
      <c r="EV135">
        <v>0</v>
      </c>
      <c r="EW135">
        <v>0</v>
      </c>
      <c r="EX135" t="str">
        <v/>
      </c>
    </row>
    <row r="136" spans="2:154" x14ac:dyDescent="0.25">
      <c r="B136" t="str" cm="1">
        <f t="array" ref="B136:AI136">TRANSPOSE(_xlfn._xlws.SORT(_xlfn._xlws.FILTER(chemicals[chemical_applic_level]&amp;" | "&amp;chemicals[chemical_applic_name],chemicals[experiment_ID]=A136)))</f>
        <v xml:space="preserve"> | </v>
      </c>
      <c r="C136" t="str">
        <v xml:space="preserve">0 | </v>
      </c>
      <c r="D136" t="str">
        <v xml:space="preserve">0 | </v>
      </c>
      <c r="E136" t="str">
        <v xml:space="preserve">0 | </v>
      </c>
      <c r="F136" t="str">
        <v xml:space="preserve">0 | </v>
      </c>
      <c r="G136" t="str">
        <v xml:space="preserve">0 | </v>
      </c>
      <c r="H136" t="str">
        <v xml:space="preserve">0 | </v>
      </c>
      <c r="I136" t="str">
        <v xml:space="preserve">0 | </v>
      </c>
      <c r="J136" t="str">
        <v xml:space="preserve">0 | </v>
      </c>
      <c r="K136" t="str">
        <v xml:space="preserve">0 | </v>
      </c>
      <c r="L136" t="str">
        <v xml:space="preserve">0 | </v>
      </c>
      <c r="M136" t="str">
        <v xml:space="preserve">0 | </v>
      </c>
      <c r="N136" t="str">
        <v xml:space="preserve">0 | </v>
      </c>
      <c r="O136" t="str">
        <v xml:space="preserve">0 | </v>
      </c>
      <c r="P136" t="str">
        <v xml:space="preserve">0 | </v>
      </c>
      <c r="Q136" t="str">
        <v xml:space="preserve">0 | </v>
      </c>
      <c r="R136" t="str">
        <v xml:space="preserve">0 | </v>
      </c>
      <c r="S136" t="str">
        <v xml:space="preserve">0 | </v>
      </c>
      <c r="T136" t="str">
        <v xml:space="preserve">0 | </v>
      </c>
      <c r="U136" t="str">
        <v xml:space="preserve">0 | </v>
      </c>
      <c r="V136" t="str">
        <v xml:space="preserve">0 | </v>
      </c>
      <c r="W136" t="str">
        <v xml:space="preserve">0 | </v>
      </c>
      <c r="X136" t="str">
        <v xml:space="preserve">0 | </v>
      </c>
      <c r="Y136" t="str">
        <v xml:space="preserve">0 | </v>
      </c>
      <c r="Z136" t="str">
        <v xml:space="preserve">0 | </v>
      </c>
      <c r="AA136" t="str">
        <v xml:space="preserve">0 | </v>
      </c>
      <c r="AB136" t="str">
        <v xml:space="preserve">0 | </v>
      </c>
      <c r="AC136" t="str">
        <v xml:space="preserve">0 | </v>
      </c>
      <c r="AD136" t="str">
        <v xml:space="preserve">0 | </v>
      </c>
      <c r="AE136" t="str">
        <v xml:space="preserve">0 | </v>
      </c>
      <c r="AF136" t="str">
        <v xml:space="preserve">0 | </v>
      </c>
      <c r="AG136" t="str">
        <v xml:space="preserve">0 | </v>
      </c>
      <c r="AH136" t="str">
        <v xml:space="preserve">0 | </v>
      </c>
      <c r="AI136" t="str">
        <v xml:space="preserve">0 | </v>
      </c>
      <c r="DQ136" cm="1">
        <f t="array" ref="DQ136:EX136">TRANSPOSE(_xlfn._xlws.SORT(_xlfn._xlws.FILTER(chemicals[chemical_applic_level],chemicals[experiment_ID]=A136)))</f>
        <v>0</v>
      </c>
      <c r="DR136">
        <v>0</v>
      </c>
      <c r="DS136">
        <v>0</v>
      </c>
      <c r="DT136">
        <v>0</v>
      </c>
      <c r="DU136">
        <v>0</v>
      </c>
      <c r="DV136">
        <v>0</v>
      </c>
      <c r="DW136">
        <v>0</v>
      </c>
      <c r="DX136">
        <v>0</v>
      </c>
      <c r="DY136">
        <v>0</v>
      </c>
      <c r="DZ136">
        <v>0</v>
      </c>
      <c r="EA136">
        <v>0</v>
      </c>
      <c r="EB136">
        <v>0</v>
      </c>
      <c r="EC136">
        <v>0</v>
      </c>
      <c r="ED136">
        <v>0</v>
      </c>
      <c r="EE136">
        <v>0</v>
      </c>
      <c r="EF136">
        <v>0</v>
      </c>
      <c r="EG136">
        <v>0</v>
      </c>
      <c r="EH136">
        <v>0</v>
      </c>
      <c r="EI136">
        <v>0</v>
      </c>
      <c r="EJ136">
        <v>0</v>
      </c>
      <c r="EK136">
        <v>0</v>
      </c>
      <c r="EL136">
        <v>0</v>
      </c>
      <c r="EM136">
        <v>0</v>
      </c>
      <c r="EN136">
        <v>0</v>
      </c>
      <c r="EO136">
        <v>0</v>
      </c>
      <c r="EP136">
        <v>0</v>
      </c>
      <c r="EQ136">
        <v>0</v>
      </c>
      <c r="ER136">
        <v>0</v>
      </c>
      <c r="ES136">
        <v>0</v>
      </c>
      <c r="ET136">
        <v>0</v>
      </c>
      <c r="EU136">
        <v>0</v>
      </c>
      <c r="EV136">
        <v>0</v>
      </c>
      <c r="EW136">
        <v>0</v>
      </c>
      <c r="EX136" t="str">
        <v/>
      </c>
    </row>
    <row r="137" spans="2:154" x14ac:dyDescent="0.25">
      <c r="B137" t="str" cm="1">
        <f t="array" ref="B137:AI137">TRANSPOSE(_xlfn._xlws.SORT(_xlfn._xlws.FILTER(chemicals[chemical_applic_level]&amp;" | "&amp;chemicals[chemical_applic_name],chemicals[experiment_ID]=A137)))</f>
        <v xml:space="preserve"> | </v>
      </c>
      <c r="C137" t="str">
        <v xml:space="preserve">0 | </v>
      </c>
      <c r="D137" t="str">
        <v xml:space="preserve">0 | </v>
      </c>
      <c r="E137" t="str">
        <v xml:space="preserve">0 | </v>
      </c>
      <c r="F137" t="str">
        <v xml:space="preserve">0 | </v>
      </c>
      <c r="G137" t="str">
        <v xml:space="preserve">0 | </v>
      </c>
      <c r="H137" t="str">
        <v xml:space="preserve">0 | </v>
      </c>
      <c r="I137" t="str">
        <v xml:space="preserve">0 | </v>
      </c>
      <c r="J137" t="str">
        <v xml:space="preserve">0 | </v>
      </c>
      <c r="K137" t="str">
        <v xml:space="preserve">0 | </v>
      </c>
      <c r="L137" t="str">
        <v xml:space="preserve">0 | </v>
      </c>
      <c r="M137" t="str">
        <v xml:space="preserve">0 | </v>
      </c>
      <c r="N137" t="str">
        <v xml:space="preserve">0 | </v>
      </c>
      <c r="O137" t="str">
        <v xml:space="preserve">0 | </v>
      </c>
      <c r="P137" t="str">
        <v xml:space="preserve">0 | </v>
      </c>
      <c r="Q137" t="str">
        <v xml:space="preserve">0 | </v>
      </c>
      <c r="R137" t="str">
        <v xml:space="preserve">0 | </v>
      </c>
      <c r="S137" t="str">
        <v xml:space="preserve">0 | </v>
      </c>
      <c r="T137" t="str">
        <v xml:space="preserve">0 | </v>
      </c>
      <c r="U137" t="str">
        <v xml:space="preserve">0 | </v>
      </c>
      <c r="V137" t="str">
        <v xml:space="preserve">0 | </v>
      </c>
      <c r="W137" t="str">
        <v xml:space="preserve">0 | </v>
      </c>
      <c r="X137" t="str">
        <v xml:space="preserve">0 | </v>
      </c>
      <c r="Y137" t="str">
        <v xml:space="preserve">0 | </v>
      </c>
      <c r="Z137" t="str">
        <v xml:space="preserve">0 | </v>
      </c>
      <c r="AA137" t="str">
        <v xml:space="preserve">0 | </v>
      </c>
      <c r="AB137" t="str">
        <v xml:space="preserve">0 | </v>
      </c>
      <c r="AC137" t="str">
        <v xml:space="preserve">0 | </v>
      </c>
      <c r="AD137" t="str">
        <v xml:space="preserve">0 | </v>
      </c>
      <c r="AE137" t="str">
        <v xml:space="preserve">0 | </v>
      </c>
      <c r="AF137" t="str">
        <v xml:space="preserve">0 | </v>
      </c>
      <c r="AG137" t="str">
        <v xml:space="preserve">0 | </v>
      </c>
      <c r="AH137" t="str">
        <v xml:space="preserve">0 | </v>
      </c>
      <c r="AI137" t="str">
        <v xml:space="preserve">0 | </v>
      </c>
      <c r="DQ137" cm="1">
        <f t="array" ref="DQ137:EX137">TRANSPOSE(_xlfn._xlws.SORT(_xlfn._xlws.FILTER(chemicals[chemical_applic_level],chemicals[experiment_ID]=A137)))</f>
        <v>0</v>
      </c>
      <c r="DR137">
        <v>0</v>
      </c>
      <c r="DS137">
        <v>0</v>
      </c>
      <c r="DT137">
        <v>0</v>
      </c>
      <c r="DU137">
        <v>0</v>
      </c>
      <c r="DV137">
        <v>0</v>
      </c>
      <c r="DW137">
        <v>0</v>
      </c>
      <c r="DX137">
        <v>0</v>
      </c>
      <c r="DY137">
        <v>0</v>
      </c>
      <c r="DZ137">
        <v>0</v>
      </c>
      <c r="EA137">
        <v>0</v>
      </c>
      <c r="EB137">
        <v>0</v>
      </c>
      <c r="EC137">
        <v>0</v>
      </c>
      <c r="ED137">
        <v>0</v>
      </c>
      <c r="EE137">
        <v>0</v>
      </c>
      <c r="EF137">
        <v>0</v>
      </c>
      <c r="EG137">
        <v>0</v>
      </c>
      <c r="EH137">
        <v>0</v>
      </c>
      <c r="EI137">
        <v>0</v>
      </c>
      <c r="EJ137">
        <v>0</v>
      </c>
      <c r="EK137">
        <v>0</v>
      </c>
      <c r="EL137">
        <v>0</v>
      </c>
      <c r="EM137">
        <v>0</v>
      </c>
      <c r="EN137">
        <v>0</v>
      </c>
      <c r="EO137">
        <v>0</v>
      </c>
      <c r="EP137">
        <v>0</v>
      </c>
      <c r="EQ137">
        <v>0</v>
      </c>
      <c r="ER137">
        <v>0</v>
      </c>
      <c r="ES137">
        <v>0</v>
      </c>
      <c r="ET137">
        <v>0</v>
      </c>
      <c r="EU137">
        <v>0</v>
      </c>
      <c r="EV137">
        <v>0</v>
      </c>
      <c r="EW137">
        <v>0</v>
      </c>
      <c r="EX137" t="str">
        <v/>
      </c>
    </row>
    <row r="138" spans="2:154" x14ac:dyDescent="0.25">
      <c r="B138" t="str" cm="1">
        <f t="array" ref="B138:AI138">TRANSPOSE(_xlfn._xlws.SORT(_xlfn._xlws.FILTER(chemicals[chemical_applic_level]&amp;" | "&amp;chemicals[chemical_applic_name],chemicals[experiment_ID]=A138)))</f>
        <v xml:space="preserve"> | </v>
      </c>
      <c r="C138" t="str">
        <v xml:space="preserve">0 | </v>
      </c>
      <c r="D138" t="str">
        <v xml:space="preserve">0 | </v>
      </c>
      <c r="E138" t="str">
        <v xml:space="preserve">0 | </v>
      </c>
      <c r="F138" t="str">
        <v xml:space="preserve">0 | </v>
      </c>
      <c r="G138" t="str">
        <v xml:space="preserve">0 | </v>
      </c>
      <c r="H138" t="str">
        <v xml:space="preserve">0 | </v>
      </c>
      <c r="I138" t="str">
        <v xml:space="preserve">0 | </v>
      </c>
      <c r="J138" t="str">
        <v xml:space="preserve">0 | </v>
      </c>
      <c r="K138" t="str">
        <v xml:space="preserve">0 | </v>
      </c>
      <c r="L138" t="str">
        <v xml:space="preserve">0 | </v>
      </c>
      <c r="M138" t="str">
        <v xml:space="preserve">0 | </v>
      </c>
      <c r="N138" t="str">
        <v xml:space="preserve">0 | </v>
      </c>
      <c r="O138" t="str">
        <v xml:space="preserve">0 | </v>
      </c>
      <c r="P138" t="str">
        <v xml:space="preserve">0 | </v>
      </c>
      <c r="Q138" t="str">
        <v xml:space="preserve">0 | </v>
      </c>
      <c r="R138" t="str">
        <v xml:space="preserve">0 | </v>
      </c>
      <c r="S138" t="str">
        <v xml:space="preserve">0 | </v>
      </c>
      <c r="T138" t="str">
        <v xml:space="preserve">0 | </v>
      </c>
      <c r="U138" t="str">
        <v xml:space="preserve">0 | </v>
      </c>
      <c r="V138" t="str">
        <v xml:space="preserve">0 | </v>
      </c>
      <c r="W138" t="str">
        <v xml:space="preserve">0 | </v>
      </c>
      <c r="X138" t="str">
        <v xml:space="preserve">0 | </v>
      </c>
      <c r="Y138" t="str">
        <v xml:space="preserve">0 | </v>
      </c>
      <c r="Z138" t="str">
        <v xml:space="preserve">0 | </v>
      </c>
      <c r="AA138" t="str">
        <v xml:space="preserve">0 | </v>
      </c>
      <c r="AB138" t="str">
        <v xml:space="preserve">0 | </v>
      </c>
      <c r="AC138" t="str">
        <v xml:space="preserve">0 | </v>
      </c>
      <c r="AD138" t="str">
        <v xml:space="preserve">0 | </v>
      </c>
      <c r="AE138" t="str">
        <v xml:space="preserve">0 | </v>
      </c>
      <c r="AF138" t="str">
        <v xml:space="preserve">0 | </v>
      </c>
      <c r="AG138" t="str">
        <v xml:space="preserve">0 | </v>
      </c>
      <c r="AH138" t="str">
        <v xml:space="preserve">0 | </v>
      </c>
      <c r="AI138" t="str">
        <v xml:space="preserve">0 | </v>
      </c>
      <c r="DQ138" cm="1">
        <f t="array" ref="DQ138:EX138">TRANSPOSE(_xlfn._xlws.SORT(_xlfn._xlws.FILTER(chemicals[chemical_applic_level],chemicals[experiment_ID]=A138)))</f>
        <v>0</v>
      </c>
      <c r="DR138">
        <v>0</v>
      </c>
      <c r="DS138">
        <v>0</v>
      </c>
      <c r="DT138">
        <v>0</v>
      </c>
      <c r="DU138">
        <v>0</v>
      </c>
      <c r="DV138">
        <v>0</v>
      </c>
      <c r="DW138">
        <v>0</v>
      </c>
      <c r="DX138">
        <v>0</v>
      </c>
      <c r="DY138">
        <v>0</v>
      </c>
      <c r="DZ138">
        <v>0</v>
      </c>
      <c r="EA138">
        <v>0</v>
      </c>
      <c r="EB138">
        <v>0</v>
      </c>
      <c r="EC138">
        <v>0</v>
      </c>
      <c r="ED138">
        <v>0</v>
      </c>
      <c r="EE138">
        <v>0</v>
      </c>
      <c r="EF138">
        <v>0</v>
      </c>
      <c r="EG138">
        <v>0</v>
      </c>
      <c r="EH138">
        <v>0</v>
      </c>
      <c r="EI138">
        <v>0</v>
      </c>
      <c r="EJ138">
        <v>0</v>
      </c>
      <c r="EK138">
        <v>0</v>
      </c>
      <c r="EL138">
        <v>0</v>
      </c>
      <c r="EM138">
        <v>0</v>
      </c>
      <c r="EN138">
        <v>0</v>
      </c>
      <c r="EO138">
        <v>0</v>
      </c>
      <c r="EP138">
        <v>0</v>
      </c>
      <c r="EQ138">
        <v>0</v>
      </c>
      <c r="ER138">
        <v>0</v>
      </c>
      <c r="ES138">
        <v>0</v>
      </c>
      <c r="ET138">
        <v>0</v>
      </c>
      <c r="EU138">
        <v>0</v>
      </c>
      <c r="EV138">
        <v>0</v>
      </c>
      <c r="EW138">
        <v>0</v>
      </c>
      <c r="EX138" t="str">
        <v/>
      </c>
    </row>
    <row r="139" spans="2:154" x14ac:dyDescent="0.25">
      <c r="B139" t="str" cm="1">
        <f t="array" ref="B139:AI139">TRANSPOSE(_xlfn._xlws.SORT(_xlfn._xlws.FILTER(chemicals[chemical_applic_level]&amp;" | "&amp;chemicals[chemical_applic_name],chemicals[experiment_ID]=A139)))</f>
        <v xml:space="preserve"> | </v>
      </c>
      <c r="C139" t="str">
        <v xml:space="preserve">0 | </v>
      </c>
      <c r="D139" t="str">
        <v xml:space="preserve">0 | </v>
      </c>
      <c r="E139" t="str">
        <v xml:space="preserve">0 | </v>
      </c>
      <c r="F139" t="str">
        <v xml:space="preserve">0 | </v>
      </c>
      <c r="G139" t="str">
        <v xml:space="preserve">0 | </v>
      </c>
      <c r="H139" t="str">
        <v xml:space="preserve">0 | </v>
      </c>
      <c r="I139" t="str">
        <v xml:space="preserve">0 | </v>
      </c>
      <c r="J139" t="str">
        <v xml:space="preserve">0 | </v>
      </c>
      <c r="K139" t="str">
        <v xml:space="preserve">0 | </v>
      </c>
      <c r="L139" t="str">
        <v xml:space="preserve">0 | </v>
      </c>
      <c r="M139" t="str">
        <v xml:space="preserve">0 | </v>
      </c>
      <c r="N139" t="str">
        <v xml:space="preserve">0 | </v>
      </c>
      <c r="O139" t="str">
        <v xml:space="preserve">0 | </v>
      </c>
      <c r="P139" t="str">
        <v xml:space="preserve">0 | </v>
      </c>
      <c r="Q139" t="str">
        <v xml:space="preserve">0 | </v>
      </c>
      <c r="R139" t="str">
        <v xml:space="preserve">0 | </v>
      </c>
      <c r="S139" t="str">
        <v xml:space="preserve">0 | </v>
      </c>
      <c r="T139" t="str">
        <v xml:space="preserve">0 | </v>
      </c>
      <c r="U139" t="str">
        <v xml:space="preserve">0 | </v>
      </c>
      <c r="V139" t="str">
        <v xml:space="preserve">0 | </v>
      </c>
      <c r="W139" t="str">
        <v xml:space="preserve">0 | </v>
      </c>
      <c r="X139" t="str">
        <v xml:space="preserve">0 | </v>
      </c>
      <c r="Y139" t="str">
        <v xml:space="preserve">0 | </v>
      </c>
      <c r="Z139" t="str">
        <v xml:space="preserve">0 | </v>
      </c>
      <c r="AA139" t="str">
        <v xml:space="preserve">0 | </v>
      </c>
      <c r="AB139" t="str">
        <v xml:space="preserve">0 | </v>
      </c>
      <c r="AC139" t="str">
        <v xml:space="preserve">0 | </v>
      </c>
      <c r="AD139" t="str">
        <v xml:space="preserve">0 | </v>
      </c>
      <c r="AE139" t="str">
        <v xml:space="preserve">0 | </v>
      </c>
      <c r="AF139" t="str">
        <v xml:space="preserve">0 | </v>
      </c>
      <c r="AG139" t="str">
        <v xml:space="preserve">0 | </v>
      </c>
      <c r="AH139" t="str">
        <v xml:space="preserve">0 | </v>
      </c>
      <c r="AI139" t="str">
        <v xml:space="preserve">0 | </v>
      </c>
      <c r="DQ139" cm="1">
        <f t="array" ref="DQ139:EX139">TRANSPOSE(_xlfn._xlws.SORT(_xlfn._xlws.FILTER(chemicals[chemical_applic_level],chemicals[experiment_ID]=A139)))</f>
        <v>0</v>
      </c>
      <c r="DR139">
        <v>0</v>
      </c>
      <c r="DS139">
        <v>0</v>
      </c>
      <c r="DT139">
        <v>0</v>
      </c>
      <c r="DU139">
        <v>0</v>
      </c>
      <c r="DV139">
        <v>0</v>
      </c>
      <c r="DW139">
        <v>0</v>
      </c>
      <c r="DX139">
        <v>0</v>
      </c>
      <c r="DY139">
        <v>0</v>
      </c>
      <c r="DZ139">
        <v>0</v>
      </c>
      <c r="EA139">
        <v>0</v>
      </c>
      <c r="EB139">
        <v>0</v>
      </c>
      <c r="EC139">
        <v>0</v>
      </c>
      <c r="ED139">
        <v>0</v>
      </c>
      <c r="EE139">
        <v>0</v>
      </c>
      <c r="EF139">
        <v>0</v>
      </c>
      <c r="EG139">
        <v>0</v>
      </c>
      <c r="EH139">
        <v>0</v>
      </c>
      <c r="EI139">
        <v>0</v>
      </c>
      <c r="EJ139">
        <v>0</v>
      </c>
      <c r="EK139">
        <v>0</v>
      </c>
      <c r="EL139">
        <v>0</v>
      </c>
      <c r="EM139">
        <v>0</v>
      </c>
      <c r="EN139">
        <v>0</v>
      </c>
      <c r="EO139">
        <v>0</v>
      </c>
      <c r="EP139">
        <v>0</v>
      </c>
      <c r="EQ139">
        <v>0</v>
      </c>
      <c r="ER139">
        <v>0</v>
      </c>
      <c r="ES139">
        <v>0</v>
      </c>
      <c r="ET139">
        <v>0</v>
      </c>
      <c r="EU139">
        <v>0</v>
      </c>
      <c r="EV139">
        <v>0</v>
      </c>
      <c r="EW139">
        <v>0</v>
      </c>
      <c r="EX139" t="str">
        <v/>
      </c>
    </row>
    <row r="140" spans="2:154" x14ac:dyDescent="0.25">
      <c r="B140" t="str" cm="1">
        <f t="array" ref="B140:AI140">TRANSPOSE(_xlfn._xlws.SORT(_xlfn._xlws.FILTER(chemicals[chemical_applic_level]&amp;" | "&amp;chemicals[chemical_applic_name],chemicals[experiment_ID]=A140)))</f>
        <v xml:space="preserve"> | </v>
      </c>
      <c r="C140" t="str">
        <v xml:space="preserve">0 | </v>
      </c>
      <c r="D140" t="str">
        <v xml:space="preserve">0 | </v>
      </c>
      <c r="E140" t="str">
        <v xml:space="preserve">0 | </v>
      </c>
      <c r="F140" t="str">
        <v xml:space="preserve">0 | </v>
      </c>
      <c r="G140" t="str">
        <v xml:space="preserve">0 | </v>
      </c>
      <c r="H140" t="str">
        <v xml:space="preserve">0 | </v>
      </c>
      <c r="I140" t="str">
        <v xml:space="preserve">0 | </v>
      </c>
      <c r="J140" t="str">
        <v xml:space="preserve">0 | </v>
      </c>
      <c r="K140" t="str">
        <v xml:space="preserve">0 | </v>
      </c>
      <c r="L140" t="str">
        <v xml:space="preserve">0 | </v>
      </c>
      <c r="M140" t="str">
        <v xml:space="preserve">0 | </v>
      </c>
      <c r="N140" t="str">
        <v xml:space="preserve">0 | </v>
      </c>
      <c r="O140" t="str">
        <v xml:space="preserve">0 | </v>
      </c>
      <c r="P140" t="str">
        <v xml:space="preserve">0 | </v>
      </c>
      <c r="Q140" t="str">
        <v xml:space="preserve">0 | </v>
      </c>
      <c r="R140" t="str">
        <v xml:space="preserve">0 | </v>
      </c>
      <c r="S140" t="str">
        <v xml:space="preserve">0 | </v>
      </c>
      <c r="T140" t="str">
        <v xml:space="preserve">0 | </v>
      </c>
      <c r="U140" t="str">
        <v xml:space="preserve">0 | </v>
      </c>
      <c r="V140" t="str">
        <v xml:space="preserve">0 | </v>
      </c>
      <c r="W140" t="str">
        <v xml:space="preserve">0 | </v>
      </c>
      <c r="X140" t="str">
        <v xml:space="preserve">0 | </v>
      </c>
      <c r="Y140" t="str">
        <v xml:space="preserve">0 | </v>
      </c>
      <c r="Z140" t="str">
        <v xml:space="preserve">0 | </v>
      </c>
      <c r="AA140" t="str">
        <v xml:space="preserve">0 | </v>
      </c>
      <c r="AB140" t="str">
        <v xml:space="preserve">0 | </v>
      </c>
      <c r="AC140" t="str">
        <v xml:space="preserve">0 | </v>
      </c>
      <c r="AD140" t="str">
        <v xml:space="preserve">0 | </v>
      </c>
      <c r="AE140" t="str">
        <v xml:space="preserve">0 | </v>
      </c>
      <c r="AF140" t="str">
        <v xml:space="preserve">0 | </v>
      </c>
      <c r="AG140" t="str">
        <v xml:space="preserve">0 | </v>
      </c>
      <c r="AH140" t="str">
        <v xml:space="preserve">0 | </v>
      </c>
      <c r="AI140" t="str">
        <v xml:space="preserve">0 | </v>
      </c>
      <c r="DQ140" cm="1">
        <f t="array" ref="DQ140:EX140">TRANSPOSE(_xlfn._xlws.SORT(_xlfn._xlws.FILTER(chemicals[chemical_applic_level],chemicals[experiment_ID]=A140)))</f>
        <v>0</v>
      </c>
      <c r="DR140">
        <v>0</v>
      </c>
      <c r="DS140">
        <v>0</v>
      </c>
      <c r="DT140">
        <v>0</v>
      </c>
      <c r="DU140">
        <v>0</v>
      </c>
      <c r="DV140">
        <v>0</v>
      </c>
      <c r="DW140">
        <v>0</v>
      </c>
      <c r="DX140">
        <v>0</v>
      </c>
      <c r="DY140">
        <v>0</v>
      </c>
      <c r="DZ140">
        <v>0</v>
      </c>
      <c r="EA140">
        <v>0</v>
      </c>
      <c r="EB140">
        <v>0</v>
      </c>
      <c r="EC140">
        <v>0</v>
      </c>
      <c r="ED140">
        <v>0</v>
      </c>
      <c r="EE140">
        <v>0</v>
      </c>
      <c r="EF140">
        <v>0</v>
      </c>
      <c r="EG140">
        <v>0</v>
      </c>
      <c r="EH140">
        <v>0</v>
      </c>
      <c r="EI140">
        <v>0</v>
      </c>
      <c r="EJ140">
        <v>0</v>
      </c>
      <c r="EK140">
        <v>0</v>
      </c>
      <c r="EL140">
        <v>0</v>
      </c>
      <c r="EM140">
        <v>0</v>
      </c>
      <c r="EN140">
        <v>0</v>
      </c>
      <c r="EO140">
        <v>0</v>
      </c>
      <c r="EP140">
        <v>0</v>
      </c>
      <c r="EQ140">
        <v>0</v>
      </c>
      <c r="ER140">
        <v>0</v>
      </c>
      <c r="ES140">
        <v>0</v>
      </c>
      <c r="ET140">
        <v>0</v>
      </c>
      <c r="EU140">
        <v>0</v>
      </c>
      <c r="EV140">
        <v>0</v>
      </c>
      <c r="EW140">
        <v>0</v>
      </c>
      <c r="EX140" t="str">
        <v/>
      </c>
    </row>
    <row r="141" spans="2:154" x14ac:dyDescent="0.25">
      <c r="B141" t="str" cm="1">
        <f t="array" ref="B141:AI141">TRANSPOSE(_xlfn._xlws.SORT(_xlfn._xlws.FILTER(chemicals[chemical_applic_level]&amp;" | "&amp;chemicals[chemical_applic_name],chemicals[experiment_ID]=A141)))</f>
        <v xml:space="preserve"> | </v>
      </c>
      <c r="C141" t="str">
        <v xml:space="preserve">0 | </v>
      </c>
      <c r="D141" t="str">
        <v xml:space="preserve">0 | </v>
      </c>
      <c r="E141" t="str">
        <v xml:space="preserve">0 | </v>
      </c>
      <c r="F141" t="str">
        <v xml:space="preserve">0 | </v>
      </c>
      <c r="G141" t="str">
        <v xml:space="preserve">0 | </v>
      </c>
      <c r="H141" t="str">
        <v xml:space="preserve">0 | </v>
      </c>
      <c r="I141" t="str">
        <v xml:space="preserve">0 | </v>
      </c>
      <c r="J141" t="str">
        <v xml:space="preserve">0 | </v>
      </c>
      <c r="K141" t="str">
        <v xml:space="preserve">0 | </v>
      </c>
      <c r="L141" t="str">
        <v xml:space="preserve">0 | </v>
      </c>
      <c r="M141" t="str">
        <v xml:space="preserve">0 | </v>
      </c>
      <c r="N141" t="str">
        <v xml:space="preserve">0 | </v>
      </c>
      <c r="O141" t="str">
        <v xml:space="preserve">0 | </v>
      </c>
      <c r="P141" t="str">
        <v xml:space="preserve">0 | </v>
      </c>
      <c r="Q141" t="str">
        <v xml:space="preserve">0 | </v>
      </c>
      <c r="R141" t="str">
        <v xml:space="preserve">0 | </v>
      </c>
      <c r="S141" t="str">
        <v xml:space="preserve">0 | </v>
      </c>
      <c r="T141" t="str">
        <v xml:space="preserve">0 | </v>
      </c>
      <c r="U141" t="str">
        <v xml:space="preserve">0 | </v>
      </c>
      <c r="V141" t="str">
        <v xml:space="preserve">0 | </v>
      </c>
      <c r="W141" t="str">
        <v xml:space="preserve">0 | </v>
      </c>
      <c r="X141" t="str">
        <v xml:space="preserve">0 | </v>
      </c>
      <c r="Y141" t="str">
        <v xml:space="preserve">0 | </v>
      </c>
      <c r="Z141" t="str">
        <v xml:space="preserve">0 | </v>
      </c>
      <c r="AA141" t="str">
        <v xml:space="preserve">0 | </v>
      </c>
      <c r="AB141" t="str">
        <v xml:space="preserve">0 | </v>
      </c>
      <c r="AC141" t="str">
        <v xml:space="preserve">0 | </v>
      </c>
      <c r="AD141" t="str">
        <v xml:space="preserve">0 | </v>
      </c>
      <c r="AE141" t="str">
        <v xml:space="preserve">0 | </v>
      </c>
      <c r="AF141" t="str">
        <v xml:space="preserve">0 | </v>
      </c>
      <c r="AG141" t="str">
        <v xml:space="preserve">0 | </v>
      </c>
      <c r="AH141" t="str">
        <v xml:space="preserve">0 | </v>
      </c>
      <c r="AI141" t="str">
        <v xml:space="preserve">0 | </v>
      </c>
      <c r="DQ141" cm="1">
        <f t="array" ref="DQ141:EX141">TRANSPOSE(_xlfn._xlws.SORT(_xlfn._xlws.FILTER(chemicals[chemical_applic_level],chemicals[experiment_ID]=A141)))</f>
        <v>0</v>
      </c>
      <c r="DR141">
        <v>0</v>
      </c>
      <c r="DS141">
        <v>0</v>
      </c>
      <c r="DT141">
        <v>0</v>
      </c>
      <c r="DU141">
        <v>0</v>
      </c>
      <c r="DV141">
        <v>0</v>
      </c>
      <c r="DW141">
        <v>0</v>
      </c>
      <c r="DX141">
        <v>0</v>
      </c>
      <c r="DY141">
        <v>0</v>
      </c>
      <c r="DZ141">
        <v>0</v>
      </c>
      <c r="EA141">
        <v>0</v>
      </c>
      <c r="EB141">
        <v>0</v>
      </c>
      <c r="EC141">
        <v>0</v>
      </c>
      <c r="ED141">
        <v>0</v>
      </c>
      <c r="EE141">
        <v>0</v>
      </c>
      <c r="EF141">
        <v>0</v>
      </c>
      <c r="EG141">
        <v>0</v>
      </c>
      <c r="EH141">
        <v>0</v>
      </c>
      <c r="EI141">
        <v>0</v>
      </c>
      <c r="EJ141">
        <v>0</v>
      </c>
      <c r="EK141">
        <v>0</v>
      </c>
      <c r="EL141">
        <v>0</v>
      </c>
      <c r="EM141">
        <v>0</v>
      </c>
      <c r="EN141">
        <v>0</v>
      </c>
      <c r="EO141">
        <v>0</v>
      </c>
      <c r="EP141">
        <v>0</v>
      </c>
      <c r="EQ141">
        <v>0</v>
      </c>
      <c r="ER141">
        <v>0</v>
      </c>
      <c r="ES141">
        <v>0</v>
      </c>
      <c r="ET141">
        <v>0</v>
      </c>
      <c r="EU141">
        <v>0</v>
      </c>
      <c r="EV141">
        <v>0</v>
      </c>
      <c r="EW141">
        <v>0</v>
      </c>
      <c r="EX141" t="str">
        <v/>
      </c>
    </row>
    <row r="142" spans="2:154" x14ac:dyDescent="0.25">
      <c r="B142" t="str" cm="1">
        <f t="array" ref="B142:AI142">TRANSPOSE(_xlfn._xlws.SORT(_xlfn._xlws.FILTER(chemicals[chemical_applic_level]&amp;" | "&amp;chemicals[chemical_applic_name],chemicals[experiment_ID]=A142)))</f>
        <v xml:space="preserve"> | </v>
      </c>
      <c r="C142" t="str">
        <v xml:space="preserve">0 | </v>
      </c>
      <c r="D142" t="str">
        <v xml:space="preserve">0 | </v>
      </c>
      <c r="E142" t="str">
        <v xml:space="preserve">0 | </v>
      </c>
      <c r="F142" t="str">
        <v xml:space="preserve">0 | </v>
      </c>
      <c r="G142" t="str">
        <v xml:space="preserve">0 | </v>
      </c>
      <c r="H142" t="str">
        <v xml:space="preserve">0 | </v>
      </c>
      <c r="I142" t="str">
        <v xml:space="preserve">0 | </v>
      </c>
      <c r="J142" t="str">
        <v xml:space="preserve">0 | </v>
      </c>
      <c r="K142" t="str">
        <v xml:space="preserve">0 | </v>
      </c>
      <c r="L142" t="str">
        <v xml:space="preserve">0 | </v>
      </c>
      <c r="M142" t="str">
        <v xml:space="preserve">0 | </v>
      </c>
      <c r="N142" t="str">
        <v xml:space="preserve">0 | </v>
      </c>
      <c r="O142" t="str">
        <v xml:space="preserve">0 | </v>
      </c>
      <c r="P142" t="str">
        <v xml:space="preserve">0 | </v>
      </c>
      <c r="Q142" t="str">
        <v xml:space="preserve">0 | </v>
      </c>
      <c r="R142" t="str">
        <v xml:space="preserve">0 | </v>
      </c>
      <c r="S142" t="str">
        <v xml:space="preserve">0 | </v>
      </c>
      <c r="T142" t="str">
        <v xml:space="preserve">0 | </v>
      </c>
      <c r="U142" t="str">
        <v xml:space="preserve">0 | </v>
      </c>
      <c r="V142" t="str">
        <v xml:space="preserve">0 | </v>
      </c>
      <c r="W142" t="str">
        <v xml:space="preserve">0 | </v>
      </c>
      <c r="X142" t="str">
        <v xml:space="preserve">0 | </v>
      </c>
      <c r="Y142" t="str">
        <v xml:space="preserve">0 | </v>
      </c>
      <c r="Z142" t="str">
        <v xml:space="preserve">0 | </v>
      </c>
      <c r="AA142" t="str">
        <v xml:space="preserve">0 | </v>
      </c>
      <c r="AB142" t="str">
        <v xml:space="preserve">0 | </v>
      </c>
      <c r="AC142" t="str">
        <v xml:space="preserve">0 | </v>
      </c>
      <c r="AD142" t="str">
        <v xml:space="preserve">0 | </v>
      </c>
      <c r="AE142" t="str">
        <v xml:space="preserve">0 | </v>
      </c>
      <c r="AF142" t="str">
        <v xml:space="preserve">0 | </v>
      </c>
      <c r="AG142" t="str">
        <v xml:space="preserve">0 | </v>
      </c>
      <c r="AH142" t="str">
        <v xml:space="preserve">0 | </v>
      </c>
      <c r="AI142" t="str">
        <v xml:space="preserve">0 | </v>
      </c>
      <c r="DQ142" cm="1">
        <f t="array" ref="DQ142:EX142">TRANSPOSE(_xlfn._xlws.SORT(_xlfn._xlws.FILTER(chemicals[chemical_applic_level],chemicals[experiment_ID]=A142)))</f>
        <v>0</v>
      </c>
      <c r="DR142">
        <v>0</v>
      </c>
      <c r="DS142">
        <v>0</v>
      </c>
      <c r="DT142">
        <v>0</v>
      </c>
      <c r="DU142">
        <v>0</v>
      </c>
      <c r="DV142">
        <v>0</v>
      </c>
      <c r="DW142">
        <v>0</v>
      </c>
      <c r="DX142">
        <v>0</v>
      </c>
      <c r="DY142">
        <v>0</v>
      </c>
      <c r="DZ142">
        <v>0</v>
      </c>
      <c r="EA142">
        <v>0</v>
      </c>
      <c r="EB142">
        <v>0</v>
      </c>
      <c r="EC142">
        <v>0</v>
      </c>
      <c r="ED142">
        <v>0</v>
      </c>
      <c r="EE142">
        <v>0</v>
      </c>
      <c r="EF142">
        <v>0</v>
      </c>
      <c r="EG142">
        <v>0</v>
      </c>
      <c r="EH142">
        <v>0</v>
      </c>
      <c r="EI142">
        <v>0</v>
      </c>
      <c r="EJ142">
        <v>0</v>
      </c>
      <c r="EK142">
        <v>0</v>
      </c>
      <c r="EL142">
        <v>0</v>
      </c>
      <c r="EM142">
        <v>0</v>
      </c>
      <c r="EN142">
        <v>0</v>
      </c>
      <c r="EO142">
        <v>0</v>
      </c>
      <c r="EP142">
        <v>0</v>
      </c>
      <c r="EQ142">
        <v>0</v>
      </c>
      <c r="ER142">
        <v>0</v>
      </c>
      <c r="ES142">
        <v>0</v>
      </c>
      <c r="ET142">
        <v>0</v>
      </c>
      <c r="EU142">
        <v>0</v>
      </c>
      <c r="EV142">
        <v>0</v>
      </c>
      <c r="EW142">
        <v>0</v>
      </c>
      <c r="EX142" t="str">
        <v/>
      </c>
    </row>
    <row r="143" spans="2:154" x14ac:dyDescent="0.25">
      <c r="B143" t="str" cm="1">
        <f t="array" ref="B143:AI143">TRANSPOSE(_xlfn._xlws.SORT(_xlfn._xlws.FILTER(chemicals[chemical_applic_level]&amp;" | "&amp;chemicals[chemical_applic_name],chemicals[experiment_ID]=A143)))</f>
        <v xml:space="preserve"> | </v>
      </c>
      <c r="C143" t="str">
        <v xml:space="preserve">0 | </v>
      </c>
      <c r="D143" t="str">
        <v xml:space="preserve">0 | </v>
      </c>
      <c r="E143" t="str">
        <v xml:space="preserve">0 | </v>
      </c>
      <c r="F143" t="str">
        <v xml:space="preserve">0 | </v>
      </c>
      <c r="G143" t="str">
        <v xml:space="preserve">0 | </v>
      </c>
      <c r="H143" t="str">
        <v xml:space="preserve">0 | </v>
      </c>
      <c r="I143" t="str">
        <v xml:space="preserve">0 | </v>
      </c>
      <c r="J143" t="str">
        <v xml:space="preserve">0 | </v>
      </c>
      <c r="K143" t="str">
        <v xml:space="preserve">0 | </v>
      </c>
      <c r="L143" t="str">
        <v xml:space="preserve">0 | </v>
      </c>
      <c r="M143" t="str">
        <v xml:space="preserve">0 | </v>
      </c>
      <c r="N143" t="str">
        <v xml:space="preserve">0 | </v>
      </c>
      <c r="O143" t="str">
        <v xml:space="preserve">0 | </v>
      </c>
      <c r="P143" t="str">
        <v xml:space="preserve">0 | </v>
      </c>
      <c r="Q143" t="str">
        <v xml:space="preserve">0 | </v>
      </c>
      <c r="R143" t="str">
        <v xml:space="preserve">0 | </v>
      </c>
      <c r="S143" t="str">
        <v xml:space="preserve">0 | </v>
      </c>
      <c r="T143" t="str">
        <v xml:space="preserve">0 | </v>
      </c>
      <c r="U143" t="str">
        <v xml:space="preserve">0 | </v>
      </c>
      <c r="V143" t="str">
        <v xml:space="preserve">0 | </v>
      </c>
      <c r="W143" t="str">
        <v xml:space="preserve">0 | </v>
      </c>
      <c r="X143" t="str">
        <v xml:space="preserve">0 | </v>
      </c>
      <c r="Y143" t="str">
        <v xml:space="preserve">0 | </v>
      </c>
      <c r="Z143" t="str">
        <v xml:space="preserve">0 | </v>
      </c>
      <c r="AA143" t="str">
        <v xml:space="preserve">0 | </v>
      </c>
      <c r="AB143" t="str">
        <v xml:space="preserve">0 | </v>
      </c>
      <c r="AC143" t="str">
        <v xml:space="preserve">0 | </v>
      </c>
      <c r="AD143" t="str">
        <v xml:space="preserve">0 | </v>
      </c>
      <c r="AE143" t="str">
        <v xml:space="preserve">0 | </v>
      </c>
      <c r="AF143" t="str">
        <v xml:space="preserve">0 | </v>
      </c>
      <c r="AG143" t="str">
        <v xml:space="preserve">0 | </v>
      </c>
      <c r="AH143" t="str">
        <v xml:space="preserve">0 | </v>
      </c>
      <c r="AI143" t="str">
        <v xml:space="preserve">0 | </v>
      </c>
      <c r="DQ143" cm="1">
        <f t="array" ref="DQ143:EX143">TRANSPOSE(_xlfn._xlws.SORT(_xlfn._xlws.FILTER(chemicals[chemical_applic_level],chemicals[experiment_ID]=A143)))</f>
        <v>0</v>
      </c>
      <c r="DR143">
        <v>0</v>
      </c>
      <c r="DS143">
        <v>0</v>
      </c>
      <c r="DT143">
        <v>0</v>
      </c>
      <c r="DU143">
        <v>0</v>
      </c>
      <c r="DV143">
        <v>0</v>
      </c>
      <c r="DW143">
        <v>0</v>
      </c>
      <c r="DX143">
        <v>0</v>
      </c>
      <c r="DY143">
        <v>0</v>
      </c>
      <c r="DZ143">
        <v>0</v>
      </c>
      <c r="EA143">
        <v>0</v>
      </c>
      <c r="EB143">
        <v>0</v>
      </c>
      <c r="EC143">
        <v>0</v>
      </c>
      <c r="ED143">
        <v>0</v>
      </c>
      <c r="EE143">
        <v>0</v>
      </c>
      <c r="EF143">
        <v>0</v>
      </c>
      <c r="EG143">
        <v>0</v>
      </c>
      <c r="EH143">
        <v>0</v>
      </c>
      <c r="EI143">
        <v>0</v>
      </c>
      <c r="EJ143">
        <v>0</v>
      </c>
      <c r="EK143">
        <v>0</v>
      </c>
      <c r="EL143">
        <v>0</v>
      </c>
      <c r="EM143">
        <v>0</v>
      </c>
      <c r="EN143">
        <v>0</v>
      </c>
      <c r="EO143">
        <v>0</v>
      </c>
      <c r="EP143">
        <v>0</v>
      </c>
      <c r="EQ143">
        <v>0</v>
      </c>
      <c r="ER143">
        <v>0</v>
      </c>
      <c r="ES143">
        <v>0</v>
      </c>
      <c r="ET143">
        <v>0</v>
      </c>
      <c r="EU143">
        <v>0</v>
      </c>
      <c r="EV143">
        <v>0</v>
      </c>
      <c r="EW143">
        <v>0</v>
      </c>
      <c r="EX143" t="str">
        <v/>
      </c>
    </row>
    <row r="144" spans="2:154" x14ac:dyDescent="0.25">
      <c r="B144" t="str" cm="1">
        <f t="array" ref="B144:AI144">TRANSPOSE(_xlfn._xlws.SORT(_xlfn._xlws.FILTER(chemicals[chemical_applic_level]&amp;" | "&amp;chemicals[chemical_applic_name],chemicals[experiment_ID]=A144)))</f>
        <v xml:space="preserve"> | </v>
      </c>
      <c r="C144" t="str">
        <v xml:space="preserve">0 | </v>
      </c>
      <c r="D144" t="str">
        <v xml:space="preserve">0 | </v>
      </c>
      <c r="E144" t="str">
        <v xml:space="preserve">0 | </v>
      </c>
      <c r="F144" t="str">
        <v xml:space="preserve">0 | </v>
      </c>
      <c r="G144" t="str">
        <v xml:space="preserve">0 | </v>
      </c>
      <c r="H144" t="str">
        <v xml:space="preserve">0 | </v>
      </c>
      <c r="I144" t="str">
        <v xml:space="preserve">0 | </v>
      </c>
      <c r="J144" t="str">
        <v xml:space="preserve">0 | </v>
      </c>
      <c r="K144" t="str">
        <v xml:space="preserve">0 | </v>
      </c>
      <c r="L144" t="str">
        <v xml:space="preserve">0 | </v>
      </c>
      <c r="M144" t="str">
        <v xml:space="preserve">0 | </v>
      </c>
      <c r="N144" t="str">
        <v xml:space="preserve">0 | </v>
      </c>
      <c r="O144" t="str">
        <v xml:space="preserve">0 | </v>
      </c>
      <c r="P144" t="str">
        <v xml:space="preserve">0 | </v>
      </c>
      <c r="Q144" t="str">
        <v xml:space="preserve">0 | </v>
      </c>
      <c r="R144" t="str">
        <v xml:space="preserve">0 | </v>
      </c>
      <c r="S144" t="str">
        <v xml:space="preserve">0 | </v>
      </c>
      <c r="T144" t="str">
        <v xml:space="preserve">0 | </v>
      </c>
      <c r="U144" t="str">
        <v xml:space="preserve">0 | </v>
      </c>
      <c r="V144" t="str">
        <v xml:space="preserve">0 | </v>
      </c>
      <c r="W144" t="str">
        <v xml:space="preserve">0 | </v>
      </c>
      <c r="X144" t="str">
        <v xml:space="preserve">0 | </v>
      </c>
      <c r="Y144" t="str">
        <v xml:space="preserve">0 | </v>
      </c>
      <c r="Z144" t="str">
        <v xml:space="preserve">0 | </v>
      </c>
      <c r="AA144" t="str">
        <v xml:space="preserve">0 | </v>
      </c>
      <c r="AB144" t="str">
        <v xml:space="preserve">0 | </v>
      </c>
      <c r="AC144" t="str">
        <v xml:space="preserve">0 | </v>
      </c>
      <c r="AD144" t="str">
        <v xml:space="preserve">0 | </v>
      </c>
      <c r="AE144" t="str">
        <v xml:space="preserve">0 | </v>
      </c>
      <c r="AF144" t="str">
        <v xml:space="preserve">0 | </v>
      </c>
      <c r="AG144" t="str">
        <v xml:space="preserve">0 | </v>
      </c>
      <c r="AH144" t="str">
        <v xml:space="preserve">0 | </v>
      </c>
      <c r="AI144" t="str">
        <v xml:space="preserve">0 | </v>
      </c>
      <c r="DQ144" cm="1">
        <f t="array" ref="DQ144:EX144">TRANSPOSE(_xlfn._xlws.SORT(_xlfn._xlws.FILTER(chemicals[chemical_applic_level],chemicals[experiment_ID]=A144)))</f>
        <v>0</v>
      </c>
      <c r="DR144">
        <v>0</v>
      </c>
      <c r="DS144">
        <v>0</v>
      </c>
      <c r="DT144">
        <v>0</v>
      </c>
      <c r="DU144">
        <v>0</v>
      </c>
      <c r="DV144">
        <v>0</v>
      </c>
      <c r="DW144">
        <v>0</v>
      </c>
      <c r="DX144">
        <v>0</v>
      </c>
      <c r="DY144">
        <v>0</v>
      </c>
      <c r="DZ144">
        <v>0</v>
      </c>
      <c r="EA144">
        <v>0</v>
      </c>
      <c r="EB144">
        <v>0</v>
      </c>
      <c r="EC144">
        <v>0</v>
      </c>
      <c r="ED144">
        <v>0</v>
      </c>
      <c r="EE144">
        <v>0</v>
      </c>
      <c r="EF144">
        <v>0</v>
      </c>
      <c r="EG144">
        <v>0</v>
      </c>
      <c r="EH144">
        <v>0</v>
      </c>
      <c r="EI144">
        <v>0</v>
      </c>
      <c r="EJ144">
        <v>0</v>
      </c>
      <c r="EK144">
        <v>0</v>
      </c>
      <c r="EL144">
        <v>0</v>
      </c>
      <c r="EM144">
        <v>0</v>
      </c>
      <c r="EN144">
        <v>0</v>
      </c>
      <c r="EO144">
        <v>0</v>
      </c>
      <c r="EP144">
        <v>0</v>
      </c>
      <c r="EQ144">
        <v>0</v>
      </c>
      <c r="ER144">
        <v>0</v>
      </c>
      <c r="ES144">
        <v>0</v>
      </c>
      <c r="ET144">
        <v>0</v>
      </c>
      <c r="EU144">
        <v>0</v>
      </c>
      <c r="EV144">
        <v>0</v>
      </c>
      <c r="EW144">
        <v>0</v>
      </c>
      <c r="EX144" t="str">
        <v/>
      </c>
    </row>
    <row r="145" spans="2:154" x14ac:dyDescent="0.25">
      <c r="B145" t="str" cm="1">
        <f t="array" ref="B145:AI145">TRANSPOSE(_xlfn._xlws.SORT(_xlfn._xlws.FILTER(chemicals[chemical_applic_level]&amp;" | "&amp;chemicals[chemical_applic_name],chemicals[experiment_ID]=A145)))</f>
        <v xml:space="preserve"> | </v>
      </c>
      <c r="C145" t="str">
        <v xml:space="preserve">0 | </v>
      </c>
      <c r="D145" t="str">
        <v xml:space="preserve">0 | </v>
      </c>
      <c r="E145" t="str">
        <v xml:space="preserve">0 | </v>
      </c>
      <c r="F145" t="str">
        <v xml:space="preserve">0 | </v>
      </c>
      <c r="G145" t="str">
        <v xml:space="preserve">0 | </v>
      </c>
      <c r="H145" t="str">
        <v xml:space="preserve">0 | </v>
      </c>
      <c r="I145" t="str">
        <v xml:space="preserve">0 | </v>
      </c>
      <c r="J145" t="str">
        <v xml:space="preserve">0 | </v>
      </c>
      <c r="K145" t="str">
        <v xml:space="preserve">0 | </v>
      </c>
      <c r="L145" t="str">
        <v xml:space="preserve">0 | </v>
      </c>
      <c r="M145" t="str">
        <v xml:space="preserve">0 | </v>
      </c>
      <c r="N145" t="str">
        <v xml:space="preserve">0 | </v>
      </c>
      <c r="O145" t="str">
        <v xml:space="preserve">0 | </v>
      </c>
      <c r="P145" t="str">
        <v xml:space="preserve">0 | </v>
      </c>
      <c r="Q145" t="str">
        <v xml:space="preserve">0 | </v>
      </c>
      <c r="R145" t="str">
        <v xml:space="preserve">0 | </v>
      </c>
      <c r="S145" t="str">
        <v xml:space="preserve">0 | </v>
      </c>
      <c r="T145" t="str">
        <v xml:space="preserve">0 | </v>
      </c>
      <c r="U145" t="str">
        <v xml:space="preserve">0 | </v>
      </c>
      <c r="V145" t="str">
        <v xml:space="preserve">0 | </v>
      </c>
      <c r="W145" t="str">
        <v xml:space="preserve">0 | </v>
      </c>
      <c r="X145" t="str">
        <v xml:space="preserve">0 | </v>
      </c>
      <c r="Y145" t="str">
        <v xml:space="preserve">0 | </v>
      </c>
      <c r="Z145" t="str">
        <v xml:space="preserve">0 | </v>
      </c>
      <c r="AA145" t="str">
        <v xml:space="preserve">0 | </v>
      </c>
      <c r="AB145" t="str">
        <v xml:space="preserve">0 | </v>
      </c>
      <c r="AC145" t="str">
        <v xml:space="preserve">0 | </v>
      </c>
      <c r="AD145" t="str">
        <v xml:space="preserve">0 | </v>
      </c>
      <c r="AE145" t="str">
        <v xml:space="preserve">0 | </v>
      </c>
      <c r="AF145" t="str">
        <v xml:space="preserve">0 | </v>
      </c>
      <c r="AG145" t="str">
        <v xml:space="preserve">0 | </v>
      </c>
      <c r="AH145" t="str">
        <v xml:space="preserve">0 | </v>
      </c>
      <c r="AI145" t="str">
        <v xml:space="preserve">0 | </v>
      </c>
      <c r="DQ145" cm="1">
        <f t="array" ref="DQ145:EX145">TRANSPOSE(_xlfn._xlws.SORT(_xlfn._xlws.FILTER(chemicals[chemical_applic_level],chemicals[experiment_ID]=A145)))</f>
        <v>0</v>
      </c>
      <c r="DR145">
        <v>0</v>
      </c>
      <c r="DS145">
        <v>0</v>
      </c>
      <c r="DT145">
        <v>0</v>
      </c>
      <c r="DU145">
        <v>0</v>
      </c>
      <c r="DV145">
        <v>0</v>
      </c>
      <c r="DW145">
        <v>0</v>
      </c>
      <c r="DX145">
        <v>0</v>
      </c>
      <c r="DY145">
        <v>0</v>
      </c>
      <c r="DZ145">
        <v>0</v>
      </c>
      <c r="EA145">
        <v>0</v>
      </c>
      <c r="EB145">
        <v>0</v>
      </c>
      <c r="EC145">
        <v>0</v>
      </c>
      <c r="ED145">
        <v>0</v>
      </c>
      <c r="EE145">
        <v>0</v>
      </c>
      <c r="EF145">
        <v>0</v>
      </c>
      <c r="EG145">
        <v>0</v>
      </c>
      <c r="EH145">
        <v>0</v>
      </c>
      <c r="EI145">
        <v>0</v>
      </c>
      <c r="EJ145">
        <v>0</v>
      </c>
      <c r="EK145">
        <v>0</v>
      </c>
      <c r="EL145">
        <v>0</v>
      </c>
      <c r="EM145">
        <v>0</v>
      </c>
      <c r="EN145">
        <v>0</v>
      </c>
      <c r="EO145">
        <v>0</v>
      </c>
      <c r="EP145">
        <v>0</v>
      </c>
      <c r="EQ145">
        <v>0</v>
      </c>
      <c r="ER145">
        <v>0</v>
      </c>
      <c r="ES145">
        <v>0</v>
      </c>
      <c r="ET145">
        <v>0</v>
      </c>
      <c r="EU145">
        <v>0</v>
      </c>
      <c r="EV145">
        <v>0</v>
      </c>
      <c r="EW145">
        <v>0</v>
      </c>
      <c r="EX145" t="str">
        <v/>
      </c>
    </row>
    <row r="146" spans="2:154" x14ac:dyDescent="0.25">
      <c r="B146" t="str" cm="1">
        <f t="array" ref="B146:AI146">TRANSPOSE(_xlfn._xlws.SORT(_xlfn._xlws.FILTER(chemicals[chemical_applic_level]&amp;" | "&amp;chemicals[chemical_applic_name],chemicals[experiment_ID]=A146)))</f>
        <v xml:space="preserve"> | </v>
      </c>
      <c r="C146" t="str">
        <v xml:space="preserve">0 | </v>
      </c>
      <c r="D146" t="str">
        <v xml:space="preserve">0 | </v>
      </c>
      <c r="E146" t="str">
        <v xml:space="preserve">0 | </v>
      </c>
      <c r="F146" t="str">
        <v xml:space="preserve">0 | </v>
      </c>
      <c r="G146" t="str">
        <v xml:space="preserve">0 | </v>
      </c>
      <c r="H146" t="str">
        <v xml:space="preserve">0 | </v>
      </c>
      <c r="I146" t="str">
        <v xml:space="preserve">0 | </v>
      </c>
      <c r="J146" t="str">
        <v xml:space="preserve">0 | </v>
      </c>
      <c r="K146" t="str">
        <v xml:space="preserve">0 | </v>
      </c>
      <c r="L146" t="str">
        <v xml:space="preserve">0 | </v>
      </c>
      <c r="M146" t="str">
        <v xml:space="preserve">0 | </v>
      </c>
      <c r="N146" t="str">
        <v xml:space="preserve">0 | </v>
      </c>
      <c r="O146" t="str">
        <v xml:space="preserve">0 | </v>
      </c>
      <c r="P146" t="str">
        <v xml:space="preserve">0 | </v>
      </c>
      <c r="Q146" t="str">
        <v xml:space="preserve">0 | </v>
      </c>
      <c r="R146" t="str">
        <v xml:space="preserve">0 | </v>
      </c>
      <c r="S146" t="str">
        <v xml:space="preserve">0 | </v>
      </c>
      <c r="T146" t="str">
        <v xml:space="preserve">0 | </v>
      </c>
      <c r="U146" t="str">
        <v xml:space="preserve">0 | </v>
      </c>
      <c r="V146" t="str">
        <v xml:space="preserve">0 | </v>
      </c>
      <c r="W146" t="str">
        <v xml:space="preserve">0 | </v>
      </c>
      <c r="X146" t="str">
        <v xml:space="preserve">0 | </v>
      </c>
      <c r="Y146" t="str">
        <v xml:space="preserve">0 | </v>
      </c>
      <c r="Z146" t="str">
        <v xml:space="preserve">0 | </v>
      </c>
      <c r="AA146" t="str">
        <v xml:space="preserve">0 | </v>
      </c>
      <c r="AB146" t="str">
        <v xml:space="preserve">0 | </v>
      </c>
      <c r="AC146" t="str">
        <v xml:space="preserve">0 | </v>
      </c>
      <c r="AD146" t="str">
        <v xml:space="preserve">0 | </v>
      </c>
      <c r="AE146" t="str">
        <v xml:space="preserve">0 | </v>
      </c>
      <c r="AF146" t="str">
        <v xml:space="preserve">0 | </v>
      </c>
      <c r="AG146" t="str">
        <v xml:space="preserve">0 | </v>
      </c>
      <c r="AH146" t="str">
        <v xml:space="preserve">0 | </v>
      </c>
      <c r="AI146" t="str">
        <v xml:space="preserve">0 | </v>
      </c>
      <c r="DQ146" cm="1">
        <f t="array" ref="DQ146:EX146">TRANSPOSE(_xlfn._xlws.SORT(_xlfn._xlws.FILTER(chemicals[chemical_applic_level],chemicals[experiment_ID]=A146)))</f>
        <v>0</v>
      </c>
      <c r="DR146">
        <v>0</v>
      </c>
      <c r="DS146">
        <v>0</v>
      </c>
      <c r="DT146">
        <v>0</v>
      </c>
      <c r="DU146">
        <v>0</v>
      </c>
      <c r="DV146">
        <v>0</v>
      </c>
      <c r="DW146">
        <v>0</v>
      </c>
      <c r="DX146">
        <v>0</v>
      </c>
      <c r="DY146">
        <v>0</v>
      </c>
      <c r="DZ146">
        <v>0</v>
      </c>
      <c r="EA146">
        <v>0</v>
      </c>
      <c r="EB146">
        <v>0</v>
      </c>
      <c r="EC146">
        <v>0</v>
      </c>
      <c r="ED146">
        <v>0</v>
      </c>
      <c r="EE146">
        <v>0</v>
      </c>
      <c r="EF146">
        <v>0</v>
      </c>
      <c r="EG146">
        <v>0</v>
      </c>
      <c r="EH146">
        <v>0</v>
      </c>
      <c r="EI146">
        <v>0</v>
      </c>
      <c r="EJ146">
        <v>0</v>
      </c>
      <c r="EK146">
        <v>0</v>
      </c>
      <c r="EL146">
        <v>0</v>
      </c>
      <c r="EM146">
        <v>0</v>
      </c>
      <c r="EN146">
        <v>0</v>
      </c>
      <c r="EO146">
        <v>0</v>
      </c>
      <c r="EP146">
        <v>0</v>
      </c>
      <c r="EQ146">
        <v>0</v>
      </c>
      <c r="ER146">
        <v>0</v>
      </c>
      <c r="ES146">
        <v>0</v>
      </c>
      <c r="ET146">
        <v>0</v>
      </c>
      <c r="EU146">
        <v>0</v>
      </c>
      <c r="EV146">
        <v>0</v>
      </c>
      <c r="EW146">
        <v>0</v>
      </c>
      <c r="EX146" t="str">
        <v/>
      </c>
    </row>
    <row r="147" spans="2:154" x14ac:dyDescent="0.25">
      <c r="B147" t="str" cm="1">
        <f t="array" ref="B147:AI147">TRANSPOSE(_xlfn._xlws.SORT(_xlfn._xlws.FILTER(chemicals[chemical_applic_level]&amp;" | "&amp;chemicals[chemical_applic_name],chemicals[experiment_ID]=A147)))</f>
        <v xml:space="preserve"> | </v>
      </c>
      <c r="C147" t="str">
        <v xml:space="preserve">0 | </v>
      </c>
      <c r="D147" t="str">
        <v xml:space="preserve">0 | </v>
      </c>
      <c r="E147" t="str">
        <v xml:space="preserve">0 | </v>
      </c>
      <c r="F147" t="str">
        <v xml:space="preserve">0 | </v>
      </c>
      <c r="G147" t="str">
        <v xml:space="preserve">0 | </v>
      </c>
      <c r="H147" t="str">
        <v xml:space="preserve">0 | </v>
      </c>
      <c r="I147" t="str">
        <v xml:space="preserve">0 | </v>
      </c>
      <c r="J147" t="str">
        <v xml:space="preserve">0 | </v>
      </c>
      <c r="K147" t="str">
        <v xml:space="preserve">0 | </v>
      </c>
      <c r="L147" t="str">
        <v xml:space="preserve">0 | </v>
      </c>
      <c r="M147" t="str">
        <v xml:space="preserve">0 | </v>
      </c>
      <c r="N147" t="str">
        <v xml:space="preserve">0 | </v>
      </c>
      <c r="O147" t="str">
        <v xml:space="preserve">0 | </v>
      </c>
      <c r="P147" t="str">
        <v xml:space="preserve">0 | </v>
      </c>
      <c r="Q147" t="str">
        <v xml:space="preserve">0 | </v>
      </c>
      <c r="R147" t="str">
        <v xml:space="preserve">0 | </v>
      </c>
      <c r="S147" t="str">
        <v xml:space="preserve">0 | </v>
      </c>
      <c r="T147" t="str">
        <v xml:space="preserve">0 | </v>
      </c>
      <c r="U147" t="str">
        <v xml:space="preserve">0 | </v>
      </c>
      <c r="V147" t="str">
        <v xml:space="preserve">0 | </v>
      </c>
      <c r="W147" t="str">
        <v xml:space="preserve">0 | </v>
      </c>
      <c r="X147" t="str">
        <v xml:space="preserve">0 | </v>
      </c>
      <c r="Y147" t="str">
        <v xml:space="preserve">0 | </v>
      </c>
      <c r="Z147" t="str">
        <v xml:space="preserve">0 | </v>
      </c>
      <c r="AA147" t="str">
        <v xml:space="preserve">0 | </v>
      </c>
      <c r="AB147" t="str">
        <v xml:space="preserve">0 | </v>
      </c>
      <c r="AC147" t="str">
        <v xml:space="preserve">0 | </v>
      </c>
      <c r="AD147" t="str">
        <v xml:space="preserve">0 | </v>
      </c>
      <c r="AE147" t="str">
        <v xml:space="preserve">0 | </v>
      </c>
      <c r="AF147" t="str">
        <v xml:space="preserve">0 | </v>
      </c>
      <c r="AG147" t="str">
        <v xml:space="preserve">0 | </v>
      </c>
      <c r="AH147" t="str">
        <v xml:space="preserve">0 | </v>
      </c>
      <c r="AI147" t="str">
        <v xml:space="preserve">0 | </v>
      </c>
      <c r="DQ147" cm="1">
        <f t="array" ref="DQ147:EX147">TRANSPOSE(_xlfn._xlws.SORT(_xlfn._xlws.FILTER(chemicals[chemical_applic_level],chemicals[experiment_ID]=A147)))</f>
        <v>0</v>
      </c>
      <c r="DR147">
        <v>0</v>
      </c>
      <c r="DS147">
        <v>0</v>
      </c>
      <c r="DT147">
        <v>0</v>
      </c>
      <c r="DU147">
        <v>0</v>
      </c>
      <c r="DV147">
        <v>0</v>
      </c>
      <c r="DW147">
        <v>0</v>
      </c>
      <c r="DX147">
        <v>0</v>
      </c>
      <c r="DY147">
        <v>0</v>
      </c>
      <c r="DZ147">
        <v>0</v>
      </c>
      <c r="EA147">
        <v>0</v>
      </c>
      <c r="EB147">
        <v>0</v>
      </c>
      <c r="EC147">
        <v>0</v>
      </c>
      <c r="ED147">
        <v>0</v>
      </c>
      <c r="EE147">
        <v>0</v>
      </c>
      <c r="EF147">
        <v>0</v>
      </c>
      <c r="EG147">
        <v>0</v>
      </c>
      <c r="EH147">
        <v>0</v>
      </c>
      <c r="EI147">
        <v>0</v>
      </c>
      <c r="EJ147">
        <v>0</v>
      </c>
      <c r="EK147">
        <v>0</v>
      </c>
      <c r="EL147">
        <v>0</v>
      </c>
      <c r="EM147">
        <v>0</v>
      </c>
      <c r="EN147">
        <v>0</v>
      </c>
      <c r="EO147">
        <v>0</v>
      </c>
      <c r="EP147">
        <v>0</v>
      </c>
      <c r="EQ147">
        <v>0</v>
      </c>
      <c r="ER147">
        <v>0</v>
      </c>
      <c r="ES147">
        <v>0</v>
      </c>
      <c r="ET147">
        <v>0</v>
      </c>
      <c r="EU147">
        <v>0</v>
      </c>
      <c r="EV147">
        <v>0</v>
      </c>
      <c r="EW147">
        <v>0</v>
      </c>
      <c r="EX147" t="str">
        <v/>
      </c>
    </row>
    <row r="148" spans="2:154" x14ac:dyDescent="0.25">
      <c r="B148" t="str" cm="1">
        <f t="array" ref="B148:AI148">TRANSPOSE(_xlfn._xlws.SORT(_xlfn._xlws.FILTER(chemicals[chemical_applic_level]&amp;" | "&amp;chemicals[chemical_applic_name],chemicals[experiment_ID]=A148)))</f>
        <v xml:space="preserve"> | </v>
      </c>
      <c r="C148" t="str">
        <v xml:space="preserve">0 | </v>
      </c>
      <c r="D148" t="str">
        <v xml:space="preserve">0 | </v>
      </c>
      <c r="E148" t="str">
        <v xml:space="preserve">0 | </v>
      </c>
      <c r="F148" t="str">
        <v xml:space="preserve">0 | </v>
      </c>
      <c r="G148" t="str">
        <v xml:space="preserve">0 | </v>
      </c>
      <c r="H148" t="str">
        <v xml:space="preserve">0 | </v>
      </c>
      <c r="I148" t="str">
        <v xml:space="preserve">0 | </v>
      </c>
      <c r="J148" t="str">
        <v xml:space="preserve">0 | </v>
      </c>
      <c r="K148" t="str">
        <v xml:space="preserve">0 | </v>
      </c>
      <c r="L148" t="str">
        <v xml:space="preserve">0 | </v>
      </c>
      <c r="M148" t="str">
        <v xml:space="preserve">0 | </v>
      </c>
      <c r="N148" t="str">
        <v xml:space="preserve">0 | </v>
      </c>
      <c r="O148" t="str">
        <v xml:space="preserve">0 | </v>
      </c>
      <c r="P148" t="str">
        <v xml:space="preserve">0 | </v>
      </c>
      <c r="Q148" t="str">
        <v xml:space="preserve">0 | </v>
      </c>
      <c r="R148" t="str">
        <v xml:space="preserve">0 | </v>
      </c>
      <c r="S148" t="str">
        <v xml:space="preserve">0 | </v>
      </c>
      <c r="T148" t="str">
        <v xml:space="preserve">0 | </v>
      </c>
      <c r="U148" t="str">
        <v xml:space="preserve">0 | </v>
      </c>
      <c r="V148" t="str">
        <v xml:space="preserve">0 | </v>
      </c>
      <c r="W148" t="str">
        <v xml:space="preserve">0 | </v>
      </c>
      <c r="X148" t="str">
        <v xml:space="preserve">0 | </v>
      </c>
      <c r="Y148" t="str">
        <v xml:space="preserve">0 | </v>
      </c>
      <c r="Z148" t="str">
        <v xml:space="preserve">0 | </v>
      </c>
      <c r="AA148" t="str">
        <v xml:space="preserve">0 | </v>
      </c>
      <c r="AB148" t="str">
        <v xml:space="preserve">0 | </v>
      </c>
      <c r="AC148" t="str">
        <v xml:space="preserve">0 | </v>
      </c>
      <c r="AD148" t="str">
        <v xml:space="preserve">0 | </v>
      </c>
      <c r="AE148" t="str">
        <v xml:space="preserve">0 | </v>
      </c>
      <c r="AF148" t="str">
        <v xml:space="preserve">0 | </v>
      </c>
      <c r="AG148" t="str">
        <v xml:space="preserve">0 | </v>
      </c>
      <c r="AH148" t="str">
        <v xml:space="preserve">0 | </v>
      </c>
      <c r="AI148" t="str">
        <v xml:space="preserve">0 | </v>
      </c>
      <c r="DQ148" cm="1">
        <f t="array" ref="DQ148:EX148">TRANSPOSE(_xlfn._xlws.SORT(_xlfn._xlws.FILTER(chemicals[chemical_applic_level],chemicals[experiment_ID]=A148)))</f>
        <v>0</v>
      </c>
      <c r="DR148">
        <v>0</v>
      </c>
      <c r="DS148">
        <v>0</v>
      </c>
      <c r="DT148">
        <v>0</v>
      </c>
      <c r="DU148">
        <v>0</v>
      </c>
      <c r="DV148">
        <v>0</v>
      </c>
      <c r="DW148">
        <v>0</v>
      </c>
      <c r="DX148">
        <v>0</v>
      </c>
      <c r="DY148">
        <v>0</v>
      </c>
      <c r="DZ148">
        <v>0</v>
      </c>
      <c r="EA148">
        <v>0</v>
      </c>
      <c r="EB148">
        <v>0</v>
      </c>
      <c r="EC148">
        <v>0</v>
      </c>
      <c r="ED148">
        <v>0</v>
      </c>
      <c r="EE148">
        <v>0</v>
      </c>
      <c r="EF148">
        <v>0</v>
      </c>
      <c r="EG148">
        <v>0</v>
      </c>
      <c r="EH148">
        <v>0</v>
      </c>
      <c r="EI148">
        <v>0</v>
      </c>
      <c r="EJ148">
        <v>0</v>
      </c>
      <c r="EK148">
        <v>0</v>
      </c>
      <c r="EL148">
        <v>0</v>
      </c>
      <c r="EM148">
        <v>0</v>
      </c>
      <c r="EN148">
        <v>0</v>
      </c>
      <c r="EO148">
        <v>0</v>
      </c>
      <c r="EP148">
        <v>0</v>
      </c>
      <c r="EQ148">
        <v>0</v>
      </c>
      <c r="ER148">
        <v>0</v>
      </c>
      <c r="ES148">
        <v>0</v>
      </c>
      <c r="ET148">
        <v>0</v>
      </c>
      <c r="EU148">
        <v>0</v>
      </c>
      <c r="EV148">
        <v>0</v>
      </c>
      <c r="EW148">
        <v>0</v>
      </c>
      <c r="EX148" t="str">
        <v/>
      </c>
    </row>
    <row r="149" spans="2:154" x14ac:dyDescent="0.25">
      <c r="B149" t="str" cm="1">
        <f t="array" ref="B149:AI149">TRANSPOSE(_xlfn._xlws.SORT(_xlfn._xlws.FILTER(chemicals[chemical_applic_level]&amp;" | "&amp;chemicals[chemical_applic_name],chemicals[experiment_ID]=A149)))</f>
        <v xml:space="preserve"> | </v>
      </c>
      <c r="C149" t="str">
        <v xml:space="preserve">0 | </v>
      </c>
      <c r="D149" t="str">
        <v xml:space="preserve">0 | </v>
      </c>
      <c r="E149" t="str">
        <v xml:space="preserve">0 | </v>
      </c>
      <c r="F149" t="str">
        <v xml:space="preserve">0 | </v>
      </c>
      <c r="G149" t="str">
        <v xml:space="preserve">0 | </v>
      </c>
      <c r="H149" t="str">
        <v xml:space="preserve">0 | </v>
      </c>
      <c r="I149" t="str">
        <v xml:space="preserve">0 | </v>
      </c>
      <c r="J149" t="str">
        <v xml:space="preserve">0 | </v>
      </c>
      <c r="K149" t="str">
        <v xml:space="preserve">0 | </v>
      </c>
      <c r="L149" t="str">
        <v xml:space="preserve">0 | </v>
      </c>
      <c r="M149" t="str">
        <v xml:space="preserve">0 | </v>
      </c>
      <c r="N149" t="str">
        <v xml:space="preserve">0 | </v>
      </c>
      <c r="O149" t="str">
        <v xml:space="preserve">0 | </v>
      </c>
      <c r="P149" t="str">
        <v xml:space="preserve">0 | </v>
      </c>
      <c r="Q149" t="str">
        <v xml:space="preserve">0 | </v>
      </c>
      <c r="R149" t="str">
        <v xml:space="preserve">0 | </v>
      </c>
      <c r="S149" t="str">
        <v xml:space="preserve">0 | </v>
      </c>
      <c r="T149" t="str">
        <v xml:space="preserve">0 | </v>
      </c>
      <c r="U149" t="str">
        <v xml:space="preserve">0 | </v>
      </c>
      <c r="V149" t="str">
        <v xml:space="preserve">0 | </v>
      </c>
      <c r="W149" t="str">
        <v xml:space="preserve">0 | </v>
      </c>
      <c r="X149" t="str">
        <v xml:space="preserve">0 | </v>
      </c>
      <c r="Y149" t="str">
        <v xml:space="preserve">0 | </v>
      </c>
      <c r="Z149" t="str">
        <v xml:space="preserve">0 | </v>
      </c>
      <c r="AA149" t="str">
        <v xml:space="preserve">0 | </v>
      </c>
      <c r="AB149" t="str">
        <v xml:space="preserve">0 | </v>
      </c>
      <c r="AC149" t="str">
        <v xml:space="preserve">0 | </v>
      </c>
      <c r="AD149" t="str">
        <v xml:space="preserve">0 | </v>
      </c>
      <c r="AE149" t="str">
        <v xml:space="preserve">0 | </v>
      </c>
      <c r="AF149" t="str">
        <v xml:space="preserve">0 | </v>
      </c>
      <c r="AG149" t="str">
        <v xml:space="preserve">0 | </v>
      </c>
      <c r="AH149" t="str">
        <v xml:space="preserve">0 | </v>
      </c>
      <c r="AI149" t="str">
        <v xml:space="preserve">0 | </v>
      </c>
      <c r="DQ149" cm="1">
        <f t="array" ref="DQ149:EX149">TRANSPOSE(_xlfn._xlws.SORT(_xlfn._xlws.FILTER(chemicals[chemical_applic_level],chemicals[experiment_ID]=A149)))</f>
        <v>0</v>
      </c>
      <c r="DR149">
        <v>0</v>
      </c>
      <c r="DS149">
        <v>0</v>
      </c>
      <c r="DT149">
        <v>0</v>
      </c>
      <c r="DU149">
        <v>0</v>
      </c>
      <c r="DV149">
        <v>0</v>
      </c>
      <c r="DW149">
        <v>0</v>
      </c>
      <c r="DX149">
        <v>0</v>
      </c>
      <c r="DY149">
        <v>0</v>
      </c>
      <c r="DZ149">
        <v>0</v>
      </c>
      <c r="EA149">
        <v>0</v>
      </c>
      <c r="EB149">
        <v>0</v>
      </c>
      <c r="EC149">
        <v>0</v>
      </c>
      <c r="ED149">
        <v>0</v>
      </c>
      <c r="EE149">
        <v>0</v>
      </c>
      <c r="EF149">
        <v>0</v>
      </c>
      <c r="EG149">
        <v>0</v>
      </c>
      <c r="EH149">
        <v>0</v>
      </c>
      <c r="EI149">
        <v>0</v>
      </c>
      <c r="EJ149">
        <v>0</v>
      </c>
      <c r="EK149">
        <v>0</v>
      </c>
      <c r="EL149">
        <v>0</v>
      </c>
      <c r="EM149">
        <v>0</v>
      </c>
      <c r="EN149">
        <v>0</v>
      </c>
      <c r="EO149">
        <v>0</v>
      </c>
      <c r="EP149">
        <v>0</v>
      </c>
      <c r="EQ149">
        <v>0</v>
      </c>
      <c r="ER149">
        <v>0</v>
      </c>
      <c r="ES149">
        <v>0</v>
      </c>
      <c r="ET149">
        <v>0</v>
      </c>
      <c r="EU149">
        <v>0</v>
      </c>
      <c r="EV149">
        <v>0</v>
      </c>
      <c r="EW149">
        <v>0</v>
      </c>
      <c r="EX149" t="str">
        <v/>
      </c>
    </row>
    <row r="150" spans="2:154" x14ac:dyDescent="0.25">
      <c r="B150" t="str" cm="1">
        <f t="array" ref="B150:AI150">TRANSPOSE(_xlfn._xlws.SORT(_xlfn._xlws.FILTER(chemicals[chemical_applic_level]&amp;" | "&amp;chemicals[chemical_applic_name],chemicals[experiment_ID]=A150)))</f>
        <v xml:space="preserve"> | </v>
      </c>
      <c r="C150" t="str">
        <v xml:space="preserve">0 | </v>
      </c>
      <c r="D150" t="str">
        <v xml:space="preserve">0 | </v>
      </c>
      <c r="E150" t="str">
        <v xml:space="preserve">0 | </v>
      </c>
      <c r="F150" t="str">
        <v xml:space="preserve">0 | </v>
      </c>
      <c r="G150" t="str">
        <v xml:space="preserve">0 | </v>
      </c>
      <c r="H150" t="str">
        <v xml:space="preserve">0 | </v>
      </c>
      <c r="I150" t="str">
        <v xml:space="preserve">0 | </v>
      </c>
      <c r="J150" t="str">
        <v xml:space="preserve">0 | </v>
      </c>
      <c r="K150" t="str">
        <v xml:space="preserve">0 | </v>
      </c>
      <c r="L150" t="str">
        <v xml:space="preserve">0 | </v>
      </c>
      <c r="M150" t="str">
        <v xml:space="preserve">0 | </v>
      </c>
      <c r="N150" t="str">
        <v xml:space="preserve">0 | </v>
      </c>
      <c r="O150" t="str">
        <v xml:space="preserve">0 | </v>
      </c>
      <c r="P150" t="str">
        <v xml:space="preserve">0 | </v>
      </c>
      <c r="Q150" t="str">
        <v xml:space="preserve">0 | </v>
      </c>
      <c r="R150" t="str">
        <v xml:space="preserve">0 | </v>
      </c>
      <c r="S150" t="str">
        <v xml:space="preserve">0 | </v>
      </c>
      <c r="T150" t="str">
        <v xml:space="preserve">0 | </v>
      </c>
      <c r="U150" t="str">
        <v xml:space="preserve">0 | </v>
      </c>
      <c r="V150" t="str">
        <v xml:space="preserve">0 | </v>
      </c>
      <c r="W150" t="str">
        <v xml:space="preserve">0 | </v>
      </c>
      <c r="X150" t="str">
        <v xml:space="preserve">0 | </v>
      </c>
      <c r="Y150" t="str">
        <v xml:space="preserve">0 | </v>
      </c>
      <c r="Z150" t="str">
        <v xml:space="preserve">0 | </v>
      </c>
      <c r="AA150" t="str">
        <v xml:space="preserve">0 | </v>
      </c>
      <c r="AB150" t="str">
        <v xml:space="preserve">0 | </v>
      </c>
      <c r="AC150" t="str">
        <v xml:space="preserve">0 | </v>
      </c>
      <c r="AD150" t="str">
        <v xml:space="preserve">0 | </v>
      </c>
      <c r="AE150" t="str">
        <v xml:space="preserve">0 | </v>
      </c>
      <c r="AF150" t="str">
        <v xml:space="preserve">0 | </v>
      </c>
      <c r="AG150" t="str">
        <v xml:space="preserve">0 | </v>
      </c>
      <c r="AH150" t="str">
        <v xml:space="preserve">0 | </v>
      </c>
      <c r="AI150" t="str">
        <v xml:space="preserve">0 | </v>
      </c>
      <c r="DQ150" cm="1">
        <f t="array" ref="DQ150:EX150">TRANSPOSE(_xlfn._xlws.SORT(_xlfn._xlws.FILTER(chemicals[chemical_applic_level],chemicals[experiment_ID]=A150)))</f>
        <v>0</v>
      </c>
      <c r="DR150">
        <v>0</v>
      </c>
      <c r="DS150">
        <v>0</v>
      </c>
      <c r="DT150">
        <v>0</v>
      </c>
      <c r="DU150">
        <v>0</v>
      </c>
      <c r="DV150">
        <v>0</v>
      </c>
      <c r="DW150">
        <v>0</v>
      </c>
      <c r="DX150">
        <v>0</v>
      </c>
      <c r="DY150">
        <v>0</v>
      </c>
      <c r="DZ150">
        <v>0</v>
      </c>
      <c r="EA150">
        <v>0</v>
      </c>
      <c r="EB150">
        <v>0</v>
      </c>
      <c r="EC150">
        <v>0</v>
      </c>
      <c r="ED150">
        <v>0</v>
      </c>
      <c r="EE150">
        <v>0</v>
      </c>
      <c r="EF150">
        <v>0</v>
      </c>
      <c r="EG150">
        <v>0</v>
      </c>
      <c r="EH150">
        <v>0</v>
      </c>
      <c r="EI150">
        <v>0</v>
      </c>
      <c r="EJ150">
        <v>0</v>
      </c>
      <c r="EK150">
        <v>0</v>
      </c>
      <c r="EL150">
        <v>0</v>
      </c>
      <c r="EM150">
        <v>0</v>
      </c>
      <c r="EN150">
        <v>0</v>
      </c>
      <c r="EO150">
        <v>0</v>
      </c>
      <c r="EP150">
        <v>0</v>
      </c>
      <c r="EQ150">
        <v>0</v>
      </c>
      <c r="ER150">
        <v>0</v>
      </c>
      <c r="ES150">
        <v>0</v>
      </c>
      <c r="ET150">
        <v>0</v>
      </c>
      <c r="EU150">
        <v>0</v>
      </c>
      <c r="EV150">
        <v>0</v>
      </c>
      <c r="EW150">
        <v>0</v>
      </c>
      <c r="EX150" t="str">
        <v/>
      </c>
    </row>
    <row r="151" spans="2:154" x14ac:dyDescent="0.25">
      <c r="B151" t="str" cm="1">
        <f t="array" ref="B151:AI151">TRANSPOSE(_xlfn._xlws.SORT(_xlfn._xlws.FILTER(chemicals[chemical_applic_level]&amp;" | "&amp;chemicals[chemical_applic_name],chemicals[experiment_ID]=A151)))</f>
        <v xml:space="preserve"> | </v>
      </c>
      <c r="C151" t="str">
        <v xml:space="preserve">0 | </v>
      </c>
      <c r="D151" t="str">
        <v xml:space="preserve">0 | </v>
      </c>
      <c r="E151" t="str">
        <v xml:space="preserve">0 | </v>
      </c>
      <c r="F151" t="str">
        <v xml:space="preserve">0 | </v>
      </c>
      <c r="G151" t="str">
        <v xml:space="preserve">0 | </v>
      </c>
      <c r="H151" t="str">
        <v xml:space="preserve">0 | </v>
      </c>
      <c r="I151" t="str">
        <v xml:space="preserve">0 | </v>
      </c>
      <c r="J151" t="str">
        <v xml:space="preserve">0 | </v>
      </c>
      <c r="K151" t="str">
        <v xml:space="preserve">0 | </v>
      </c>
      <c r="L151" t="str">
        <v xml:space="preserve">0 | </v>
      </c>
      <c r="M151" t="str">
        <v xml:space="preserve">0 | </v>
      </c>
      <c r="N151" t="str">
        <v xml:space="preserve">0 | </v>
      </c>
      <c r="O151" t="str">
        <v xml:space="preserve">0 | </v>
      </c>
      <c r="P151" t="str">
        <v xml:space="preserve">0 | </v>
      </c>
      <c r="Q151" t="str">
        <v xml:space="preserve">0 | </v>
      </c>
      <c r="R151" t="str">
        <v xml:space="preserve">0 | </v>
      </c>
      <c r="S151" t="str">
        <v xml:space="preserve">0 | </v>
      </c>
      <c r="T151" t="str">
        <v xml:space="preserve">0 | </v>
      </c>
      <c r="U151" t="str">
        <v xml:space="preserve">0 | </v>
      </c>
      <c r="V151" t="str">
        <v xml:space="preserve">0 | </v>
      </c>
      <c r="W151" t="str">
        <v xml:space="preserve">0 | </v>
      </c>
      <c r="X151" t="str">
        <v xml:space="preserve">0 | </v>
      </c>
      <c r="Y151" t="str">
        <v xml:space="preserve">0 | </v>
      </c>
      <c r="Z151" t="str">
        <v xml:space="preserve">0 | </v>
      </c>
      <c r="AA151" t="str">
        <v xml:space="preserve">0 | </v>
      </c>
      <c r="AB151" t="str">
        <v xml:space="preserve">0 | </v>
      </c>
      <c r="AC151" t="str">
        <v xml:space="preserve">0 | </v>
      </c>
      <c r="AD151" t="str">
        <v xml:space="preserve">0 | </v>
      </c>
      <c r="AE151" t="str">
        <v xml:space="preserve">0 | </v>
      </c>
      <c r="AF151" t="str">
        <v xml:space="preserve">0 | </v>
      </c>
      <c r="AG151" t="str">
        <v xml:space="preserve">0 | </v>
      </c>
      <c r="AH151" t="str">
        <v xml:space="preserve">0 | </v>
      </c>
      <c r="AI151" t="str">
        <v xml:space="preserve">0 | </v>
      </c>
      <c r="DQ151" cm="1">
        <f t="array" ref="DQ151:EX151">TRANSPOSE(_xlfn._xlws.SORT(_xlfn._xlws.FILTER(chemicals[chemical_applic_level],chemicals[experiment_ID]=A151)))</f>
        <v>0</v>
      </c>
      <c r="DR151">
        <v>0</v>
      </c>
      <c r="DS151">
        <v>0</v>
      </c>
      <c r="DT151">
        <v>0</v>
      </c>
      <c r="DU151">
        <v>0</v>
      </c>
      <c r="DV151">
        <v>0</v>
      </c>
      <c r="DW151">
        <v>0</v>
      </c>
      <c r="DX151">
        <v>0</v>
      </c>
      <c r="DY151">
        <v>0</v>
      </c>
      <c r="DZ151">
        <v>0</v>
      </c>
      <c r="EA151">
        <v>0</v>
      </c>
      <c r="EB151">
        <v>0</v>
      </c>
      <c r="EC151">
        <v>0</v>
      </c>
      <c r="ED151">
        <v>0</v>
      </c>
      <c r="EE151">
        <v>0</v>
      </c>
      <c r="EF151">
        <v>0</v>
      </c>
      <c r="EG151">
        <v>0</v>
      </c>
      <c r="EH151">
        <v>0</v>
      </c>
      <c r="EI151">
        <v>0</v>
      </c>
      <c r="EJ151">
        <v>0</v>
      </c>
      <c r="EK151">
        <v>0</v>
      </c>
      <c r="EL151">
        <v>0</v>
      </c>
      <c r="EM151">
        <v>0</v>
      </c>
      <c r="EN151">
        <v>0</v>
      </c>
      <c r="EO151">
        <v>0</v>
      </c>
      <c r="EP151">
        <v>0</v>
      </c>
      <c r="EQ151">
        <v>0</v>
      </c>
      <c r="ER151">
        <v>0</v>
      </c>
      <c r="ES151">
        <v>0</v>
      </c>
      <c r="ET151">
        <v>0</v>
      </c>
      <c r="EU151">
        <v>0</v>
      </c>
      <c r="EV151">
        <v>0</v>
      </c>
      <c r="EW151">
        <v>0</v>
      </c>
      <c r="EX151" t="str">
        <v/>
      </c>
    </row>
    <row r="152" spans="2:154" x14ac:dyDescent="0.25">
      <c r="B152" t="str" cm="1">
        <f t="array" ref="B152:AI152">TRANSPOSE(_xlfn._xlws.SORT(_xlfn._xlws.FILTER(chemicals[chemical_applic_level]&amp;" | "&amp;chemicals[chemical_applic_name],chemicals[experiment_ID]=A152)))</f>
        <v xml:space="preserve"> | </v>
      </c>
      <c r="C152" t="str">
        <v xml:space="preserve">0 | </v>
      </c>
      <c r="D152" t="str">
        <v xml:space="preserve">0 | </v>
      </c>
      <c r="E152" t="str">
        <v xml:space="preserve">0 | </v>
      </c>
      <c r="F152" t="str">
        <v xml:space="preserve">0 | </v>
      </c>
      <c r="G152" t="str">
        <v xml:space="preserve">0 | </v>
      </c>
      <c r="H152" t="str">
        <v xml:space="preserve">0 | </v>
      </c>
      <c r="I152" t="str">
        <v xml:space="preserve">0 | </v>
      </c>
      <c r="J152" t="str">
        <v xml:space="preserve">0 | </v>
      </c>
      <c r="K152" t="str">
        <v xml:space="preserve">0 | </v>
      </c>
      <c r="L152" t="str">
        <v xml:space="preserve">0 | </v>
      </c>
      <c r="M152" t="str">
        <v xml:space="preserve">0 | </v>
      </c>
      <c r="N152" t="str">
        <v xml:space="preserve">0 | </v>
      </c>
      <c r="O152" t="str">
        <v xml:space="preserve">0 | </v>
      </c>
      <c r="P152" t="str">
        <v xml:space="preserve">0 | </v>
      </c>
      <c r="Q152" t="str">
        <v xml:space="preserve">0 | </v>
      </c>
      <c r="R152" t="str">
        <v xml:space="preserve">0 | </v>
      </c>
      <c r="S152" t="str">
        <v xml:space="preserve">0 | </v>
      </c>
      <c r="T152" t="str">
        <v xml:space="preserve">0 | </v>
      </c>
      <c r="U152" t="str">
        <v xml:space="preserve">0 | </v>
      </c>
      <c r="V152" t="str">
        <v xml:space="preserve">0 | </v>
      </c>
      <c r="W152" t="str">
        <v xml:space="preserve">0 | </v>
      </c>
      <c r="X152" t="str">
        <v xml:space="preserve">0 | </v>
      </c>
      <c r="Y152" t="str">
        <v xml:space="preserve">0 | </v>
      </c>
      <c r="Z152" t="str">
        <v xml:space="preserve">0 | </v>
      </c>
      <c r="AA152" t="str">
        <v xml:space="preserve">0 | </v>
      </c>
      <c r="AB152" t="str">
        <v xml:space="preserve">0 | </v>
      </c>
      <c r="AC152" t="str">
        <v xml:space="preserve">0 | </v>
      </c>
      <c r="AD152" t="str">
        <v xml:space="preserve">0 | </v>
      </c>
      <c r="AE152" t="str">
        <v xml:space="preserve">0 | </v>
      </c>
      <c r="AF152" t="str">
        <v xml:space="preserve">0 | </v>
      </c>
      <c r="AG152" t="str">
        <v xml:space="preserve">0 | </v>
      </c>
      <c r="AH152" t="str">
        <v xml:space="preserve">0 | </v>
      </c>
      <c r="AI152" t="str">
        <v xml:space="preserve">0 | </v>
      </c>
      <c r="DQ152" cm="1">
        <f t="array" ref="DQ152:EX152">TRANSPOSE(_xlfn._xlws.SORT(_xlfn._xlws.FILTER(chemicals[chemical_applic_level],chemicals[experiment_ID]=A152)))</f>
        <v>0</v>
      </c>
      <c r="DR152">
        <v>0</v>
      </c>
      <c r="DS152">
        <v>0</v>
      </c>
      <c r="DT152">
        <v>0</v>
      </c>
      <c r="DU152">
        <v>0</v>
      </c>
      <c r="DV152">
        <v>0</v>
      </c>
      <c r="DW152">
        <v>0</v>
      </c>
      <c r="DX152">
        <v>0</v>
      </c>
      <c r="DY152">
        <v>0</v>
      </c>
      <c r="DZ152">
        <v>0</v>
      </c>
      <c r="EA152">
        <v>0</v>
      </c>
      <c r="EB152">
        <v>0</v>
      </c>
      <c r="EC152">
        <v>0</v>
      </c>
      <c r="ED152">
        <v>0</v>
      </c>
      <c r="EE152">
        <v>0</v>
      </c>
      <c r="EF152">
        <v>0</v>
      </c>
      <c r="EG152">
        <v>0</v>
      </c>
      <c r="EH152">
        <v>0</v>
      </c>
      <c r="EI152">
        <v>0</v>
      </c>
      <c r="EJ152">
        <v>0</v>
      </c>
      <c r="EK152">
        <v>0</v>
      </c>
      <c r="EL152">
        <v>0</v>
      </c>
      <c r="EM152">
        <v>0</v>
      </c>
      <c r="EN152">
        <v>0</v>
      </c>
      <c r="EO152">
        <v>0</v>
      </c>
      <c r="EP152">
        <v>0</v>
      </c>
      <c r="EQ152">
        <v>0</v>
      </c>
      <c r="ER152">
        <v>0</v>
      </c>
      <c r="ES152">
        <v>0</v>
      </c>
      <c r="ET152">
        <v>0</v>
      </c>
      <c r="EU152">
        <v>0</v>
      </c>
      <c r="EV152">
        <v>0</v>
      </c>
      <c r="EW152">
        <v>0</v>
      </c>
      <c r="EX152" t="str">
        <v/>
      </c>
    </row>
    <row r="153" spans="2:154" x14ac:dyDescent="0.25">
      <c r="B153" t="str" cm="1">
        <f t="array" ref="B153:AI153">TRANSPOSE(_xlfn._xlws.SORT(_xlfn._xlws.FILTER(chemicals[chemical_applic_level]&amp;" | "&amp;chemicals[chemical_applic_name],chemicals[experiment_ID]=A153)))</f>
        <v xml:space="preserve"> | </v>
      </c>
      <c r="C153" t="str">
        <v xml:space="preserve">0 | </v>
      </c>
      <c r="D153" t="str">
        <v xml:space="preserve">0 | </v>
      </c>
      <c r="E153" t="str">
        <v xml:space="preserve">0 | </v>
      </c>
      <c r="F153" t="str">
        <v xml:space="preserve">0 | </v>
      </c>
      <c r="G153" t="str">
        <v xml:space="preserve">0 | </v>
      </c>
      <c r="H153" t="str">
        <v xml:space="preserve">0 | </v>
      </c>
      <c r="I153" t="str">
        <v xml:space="preserve">0 | </v>
      </c>
      <c r="J153" t="str">
        <v xml:space="preserve">0 | </v>
      </c>
      <c r="K153" t="str">
        <v xml:space="preserve">0 | </v>
      </c>
      <c r="L153" t="str">
        <v xml:space="preserve">0 | </v>
      </c>
      <c r="M153" t="str">
        <v xml:space="preserve">0 | </v>
      </c>
      <c r="N153" t="str">
        <v xml:space="preserve">0 | </v>
      </c>
      <c r="O153" t="str">
        <v xml:space="preserve">0 | </v>
      </c>
      <c r="P153" t="str">
        <v xml:space="preserve">0 | </v>
      </c>
      <c r="Q153" t="str">
        <v xml:space="preserve">0 | </v>
      </c>
      <c r="R153" t="str">
        <v xml:space="preserve">0 | </v>
      </c>
      <c r="S153" t="str">
        <v xml:space="preserve">0 | </v>
      </c>
      <c r="T153" t="str">
        <v xml:space="preserve">0 | </v>
      </c>
      <c r="U153" t="str">
        <v xml:space="preserve">0 | </v>
      </c>
      <c r="V153" t="str">
        <v xml:space="preserve">0 | </v>
      </c>
      <c r="W153" t="str">
        <v xml:space="preserve">0 | </v>
      </c>
      <c r="X153" t="str">
        <v xml:space="preserve">0 | </v>
      </c>
      <c r="Y153" t="str">
        <v xml:space="preserve">0 | </v>
      </c>
      <c r="Z153" t="str">
        <v xml:space="preserve">0 | </v>
      </c>
      <c r="AA153" t="str">
        <v xml:space="preserve">0 | </v>
      </c>
      <c r="AB153" t="str">
        <v xml:space="preserve">0 | </v>
      </c>
      <c r="AC153" t="str">
        <v xml:space="preserve">0 | </v>
      </c>
      <c r="AD153" t="str">
        <v xml:space="preserve">0 | </v>
      </c>
      <c r="AE153" t="str">
        <v xml:space="preserve">0 | </v>
      </c>
      <c r="AF153" t="str">
        <v xml:space="preserve">0 | </v>
      </c>
      <c r="AG153" t="str">
        <v xml:space="preserve">0 | </v>
      </c>
      <c r="AH153" t="str">
        <v xml:space="preserve">0 | </v>
      </c>
      <c r="AI153" t="str">
        <v xml:space="preserve">0 | </v>
      </c>
      <c r="DQ153" cm="1">
        <f t="array" ref="DQ153:EX153">TRANSPOSE(_xlfn._xlws.SORT(_xlfn._xlws.FILTER(chemicals[chemical_applic_level],chemicals[experiment_ID]=A153)))</f>
        <v>0</v>
      </c>
      <c r="DR153">
        <v>0</v>
      </c>
      <c r="DS153">
        <v>0</v>
      </c>
      <c r="DT153">
        <v>0</v>
      </c>
      <c r="DU153">
        <v>0</v>
      </c>
      <c r="DV153">
        <v>0</v>
      </c>
      <c r="DW153">
        <v>0</v>
      </c>
      <c r="DX153">
        <v>0</v>
      </c>
      <c r="DY153">
        <v>0</v>
      </c>
      <c r="DZ153">
        <v>0</v>
      </c>
      <c r="EA153">
        <v>0</v>
      </c>
      <c r="EB153">
        <v>0</v>
      </c>
      <c r="EC153">
        <v>0</v>
      </c>
      <c r="ED153">
        <v>0</v>
      </c>
      <c r="EE153">
        <v>0</v>
      </c>
      <c r="EF153">
        <v>0</v>
      </c>
      <c r="EG153">
        <v>0</v>
      </c>
      <c r="EH153">
        <v>0</v>
      </c>
      <c r="EI153">
        <v>0</v>
      </c>
      <c r="EJ153">
        <v>0</v>
      </c>
      <c r="EK153">
        <v>0</v>
      </c>
      <c r="EL153">
        <v>0</v>
      </c>
      <c r="EM153">
        <v>0</v>
      </c>
      <c r="EN153">
        <v>0</v>
      </c>
      <c r="EO153">
        <v>0</v>
      </c>
      <c r="EP153">
        <v>0</v>
      </c>
      <c r="EQ153">
        <v>0</v>
      </c>
      <c r="ER153">
        <v>0</v>
      </c>
      <c r="ES153">
        <v>0</v>
      </c>
      <c r="ET153">
        <v>0</v>
      </c>
      <c r="EU153">
        <v>0</v>
      </c>
      <c r="EV153">
        <v>0</v>
      </c>
      <c r="EW153">
        <v>0</v>
      </c>
      <c r="EX153" t="str">
        <v/>
      </c>
    </row>
    <row r="154" spans="2:154" x14ac:dyDescent="0.25">
      <c r="B154" t="str" cm="1">
        <f t="array" ref="B154:AI154">TRANSPOSE(_xlfn._xlws.SORT(_xlfn._xlws.FILTER(chemicals[chemical_applic_level]&amp;" | "&amp;chemicals[chemical_applic_name],chemicals[experiment_ID]=A154)))</f>
        <v xml:space="preserve"> | </v>
      </c>
      <c r="C154" t="str">
        <v xml:space="preserve">0 | </v>
      </c>
      <c r="D154" t="str">
        <v xml:space="preserve">0 | </v>
      </c>
      <c r="E154" t="str">
        <v xml:space="preserve">0 | </v>
      </c>
      <c r="F154" t="str">
        <v xml:space="preserve">0 | </v>
      </c>
      <c r="G154" t="str">
        <v xml:space="preserve">0 | </v>
      </c>
      <c r="H154" t="str">
        <v xml:space="preserve">0 | </v>
      </c>
      <c r="I154" t="str">
        <v xml:space="preserve">0 | </v>
      </c>
      <c r="J154" t="str">
        <v xml:space="preserve">0 | </v>
      </c>
      <c r="K154" t="str">
        <v xml:space="preserve">0 | </v>
      </c>
      <c r="L154" t="str">
        <v xml:space="preserve">0 | </v>
      </c>
      <c r="M154" t="str">
        <v xml:space="preserve">0 | </v>
      </c>
      <c r="N154" t="str">
        <v xml:space="preserve">0 | </v>
      </c>
      <c r="O154" t="str">
        <v xml:space="preserve">0 | </v>
      </c>
      <c r="P154" t="str">
        <v xml:space="preserve">0 | </v>
      </c>
      <c r="Q154" t="str">
        <v xml:space="preserve">0 | </v>
      </c>
      <c r="R154" t="str">
        <v xml:space="preserve">0 | </v>
      </c>
      <c r="S154" t="str">
        <v xml:space="preserve">0 | </v>
      </c>
      <c r="T154" t="str">
        <v xml:space="preserve">0 | </v>
      </c>
      <c r="U154" t="str">
        <v xml:space="preserve">0 | </v>
      </c>
      <c r="V154" t="str">
        <v xml:space="preserve">0 | </v>
      </c>
      <c r="W154" t="str">
        <v xml:space="preserve">0 | </v>
      </c>
      <c r="X154" t="str">
        <v xml:space="preserve">0 | </v>
      </c>
      <c r="Y154" t="str">
        <v xml:space="preserve">0 | </v>
      </c>
      <c r="Z154" t="str">
        <v xml:space="preserve">0 | </v>
      </c>
      <c r="AA154" t="str">
        <v xml:space="preserve">0 | </v>
      </c>
      <c r="AB154" t="str">
        <v xml:space="preserve">0 | </v>
      </c>
      <c r="AC154" t="str">
        <v xml:space="preserve">0 | </v>
      </c>
      <c r="AD154" t="str">
        <v xml:space="preserve">0 | </v>
      </c>
      <c r="AE154" t="str">
        <v xml:space="preserve">0 | </v>
      </c>
      <c r="AF154" t="str">
        <v xml:space="preserve">0 | </v>
      </c>
      <c r="AG154" t="str">
        <v xml:space="preserve">0 | </v>
      </c>
      <c r="AH154" t="str">
        <v xml:space="preserve">0 | </v>
      </c>
      <c r="AI154" t="str">
        <v xml:space="preserve">0 | </v>
      </c>
      <c r="DQ154" cm="1">
        <f t="array" ref="DQ154:EX154">TRANSPOSE(_xlfn._xlws.SORT(_xlfn._xlws.FILTER(chemicals[chemical_applic_level],chemicals[experiment_ID]=A154)))</f>
        <v>0</v>
      </c>
      <c r="DR154">
        <v>0</v>
      </c>
      <c r="DS154">
        <v>0</v>
      </c>
      <c r="DT154">
        <v>0</v>
      </c>
      <c r="DU154">
        <v>0</v>
      </c>
      <c r="DV154">
        <v>0</v>
      </c>
      <c r="DW154">
        <v>0</v>
      </c>
      <c r="DX154">
        <v>0</v>
      </c>
      <c r="DY154">
        <v>0</v>
      </c>
      <c r="DZ154">
        <v>0</v>
      </c>
      <c r="EA154">
        <v>0</v>
      </c>
      <c r="EB154">
        <v>0</v>
      </c>
      <c r="EC154">
        <v>0</v>
      </c>
      <c r="ED154">
        <v>0</v>
      </c>
      <c r="EE154">
        <v>0</v>
      </c>
      <c r="EF154">
        <v>0</v>
      </c>
      <c r="EG154">
        <v>0</v>
      </c>
      <c r="EH154">
        <v>0</v>
      </c>
      <c r="EI154">
        <v>0</v>
      </c>
      <c r="EJ154">
        <v>0</v>
      </c>
      <c r="EK154">
        <v>0</v>
      </c>
      <c r="EL154">
        <v>0</v>
      </c>
      <c r="EM154">
        <v>0</v>
      </c>
      <c r="EN154">
        <v>0</v>
      </c>
      <c r="EO154">
        <v>0</v>
      </c>
      <c r="EP154">
        <v>0</v>
      </c>
      <c r="EQ154">
        <v>0</v>
      </c>
      <c r="ER154">
        <v>0</v>
      </c>
      <c r="ES154">
        <v>0</v>
      </c>
      <c r="ET154">
        <v>0</v>
      </c>
      <c r="EU154">
        <v>0</v>
      </c>
      <c r="EV154">
        <v>0</v>
      </c>
      <c r="EW154">
        <v>0</v>
      </c>
      <c r="EX154" t="str">
        <v/>
      </c>
    </row>
    <row r="155" spans="2:154" x14ac:dyDescent="0.25">
      <c r="B155" t="str" cm="1">
        <f t="array" ref="B155:AI155">TRANSPOSE(_xlfn._xlws.SORT(_xlfn._xlws.FILTER(chemicals[chemical_applic_level]&amp;" | "&amp;chemicals[chemical_applic_name],chemicals[experiment_ID]=A155)))</f>
        <v xml:space="preserve"> | </v>
      </c>
      <c r="C155" t="str">
        <v xml:space="preserve">0 | </v>
      </c>
      <c r="D155" t="str">
        <v xml:space="preserve">0 | </v>
      </c>
      <c r="E155" t="str">
        <v xml:space="preserve">0 | </v>
      </c>
      <c r="F155" t="str">
        <v xml:space="preserve">0 | </v>
      </c>
      <c r="G155" t="str">
        <v xml:space="preserve">0 | </v>
      </c>
      <c r="H155" t="str">
        <v xml:space="preserve">0 | </v>
      </c>
      <c r="I155" t="str">
        <v xml:space="preserve">0 | </v>
      </c>
      <c r="J155" t="str">
        <v xml:space="preserve">0 | </v>
      </c>
      <c r="K155" t="str">
        <v xml:space="preserve">0 | </v>
      </c>
      <c r="L155" t="str">
        <v xml:space="preserve">0 | </v>
      </c>
      <c r="M155" t="str">
        <v xml:space="preserve">0 | </v>
      </c>
      <c r="N155" t="str">
        <v xml:space="preserve">0 | </v>
      </c>
      <c r="O155" t="str">
        <v xml:space="preserve">0 | </v>
      </c>
      <c r="P155" t="str">
        <v xml:space="preserve">0 | </v>
      </c>
      <c r="Q155" t="str">
        <v xml:space="preserve">0 | </v>
      </c>
      <c r="R155" t="str">
        <v xml:space="preserve">0 | </v>
      </c>
      <c r="S155" t="str">
        <v xml:space="preserve">0 | </v>
      </c>
      <c r="T155" t="str">
        <v xml:space="preserve">0 | </v>
      </c>
      <c r="U155" t="str">
        <v xml:space="preserve">0 | </v>
      </c>
      <c r="V155" t="str">
        <v xml:space="preserve">0 | </v>
      </c>
      <c r="W155" t="str">
        <v xml:space="preserve">0 | </v>
      </c>
      <c r="X155" t="str">
        <v xml:space="preserve">0 | </v>
      </c>
      <c r="Y155" t="str">
        <v xml:space="preserve">0 | </v>
      </c>
      <c r="Z155" t="str">
        <v xml:space="preserve">0 | </v>
      </c>
      <c r="AA155" t="str">
        <v xml:space="preserve">0 | </v>
      </c>
      <c r="AB155" t="str">
        <v xml:space="preserve">0 | </v>
      </c>
      <c r="AC155" t="str">
        <v xml:space="preserve">0 | </v>
      </c>
      <c r="AD155" t="str">
        <v xml:space="preserve">0 | </v>
      </c>
      <c r="AE155" t="str">
        <v xml:space="preserve">0 | </v>
      </c>
      <c r="AF155" t="str">
        <v xml:space="preserve">0 | </v>
      </c>
      <c r="AG155" t="str">
        <v xml:space="preserve">0 | </v>
      </c>
      <c r="AH155" t="str">
        <v xml:space="preserve">0 | </v>
      </c>
      <c r="AI155" t="str">
        <v xml:space="preserve">0 | </v>
      </c>
      <c r="DQ155" cm="1">
        <f t="array" ref="DQ155:EX155">TRANSPOSE(_xlfn._xlws.SORT(_xlfn._xlws.FILTER(chemicals[chemical_applic_level],chemicals[experiment_ID]=A155)))</f>
        <v>0</v>
      </c>
      <c r="DR155">
        <v>0</v>
      </c>
      <c r="DS155">
        <v>0</v>
      </c>
      <c r="DT155">
        <v>0</v>
      </c>
      <c r="DU155">
        <v>0</v>
      </c>
      <c r="DV155">
        <v>0</v>
      </c>
      <c r="DW155">
        <v>0</v>
      </c>
      <c r="DX155">
        <v>0</v>
      </c>
      <c r="DY155">
        <v>0</v>
      </c>
      <c r="DZ155">
        <v>0</v>
      </c>
      <c r="EA155">
        <v>0</v>
      </c>
      <c r="EB155">
        <v>0</v>
      </c>
      <c r="EC155">
        <v>0</v>
      </c>
      <c r="ED155">
        <v>0</v>
      </c>
      <c r="EE155">
        <v>0</v>
      </c>
      <c r="EF155">
        <v>0</v>
      </c>
      <c r="EG155">
        <v>0</v>
      </c>
      <c r="EH155">
        <v>0</v>
      </c>
      <c r="EI155">
        <v>0</v>
      </c>
      <c r="EJ155">
        <v>0</v>
      </c>
      <c r="EK155">
        <v>0</v>
      </c>
      <c r="EL155">
        <v>0</v>
      </c>
      <c r="EM155">
        <v>0</v>
      </c>
      <c r="EN155">
        <v>0</v>
      </c>
      <c r="EO155">
        <v>0</v>
      </c>
      <c r="EP155">
        <v>0</v>
      </c>
      <c r="EQ155">
        <v>0</v>
      </c>
      <c r="ER155">
        <v>0</v>
      </c>
      <c r="ES155">
        <v>0</v>
      </c>
      <c r="ET155">
        <v>0</v>
      </c>
      <c r="EU155">
        <v>0</v>
      </c>
      <c r="EV155">
        <v>0</v>
      </c>
      <c r="EW155">
        <v>0</v>
      </c>
      <c r="EX155" t="str">
        <v/>
      </c>
    </row>
    <row r="156" spans="2:154" x14ac:dyDescent="0.25">
      <c r="B156" t="str" cm="1">
        <f t="array" ref="B156:AI156">TRANSPOSE(_xlfn._xlws.SORT(_xlfn._xlws.FILTER(chemicals[chemical_applic_level]&amp;" | "&amp;chemicals[chemical_applic_name],chemicals[experiment_ID]=A156)))</f>
        <v xml:space="preserve"> | </v>
      </c>
      <c r="C156" t="str">
        <v xml:space="preserve">0 | </v>
      </c>
      <c r="D156" t="str">
        <v xml:space="preserve">0 | </v>
      </c>
      <c r="E156" t="str">
        <v xml:space="preserve">0 | </v>
      </c>
      <c r="F156" t="str">
        <v xml:space="preserve">0 | </v>
      </c>
      <c r="G156" t="str">
        <v xml:space="preserve">0 | </v>
      </c>
      <c r="H156" t="str">
        <v xml:space="preserve">0 | </v>
      </c>
      <c r="I156" t="str">
        <v xml:space="preserve">0 | </v>
      </c>
      <c r="J156" t="str">
        <v xml:space="preserve">0 | </v>
      </c>
      <c r="K156" t="str">
        <v xml:space="preserve">0 | </v>
      </c>
      <c r="L156" t="str">
        <v xml:space="preserve">0 | </v>
      </c>
      <c r="M156" t="str">
        <v xml:space="preserve">0 | </v>
      </c>
      <c r="N156" t="str">
        <v xml:space="preserve">0 | </v>
      </c>
      <c r="O156" t="str">
        <v xml:space="preserve">0 | </v>
      </c>
      <c r="P156" t="str">
        <v xml:space="preserve">0 | </v>
      </c>
      <c r="Q156" t="str">
        <v xml:space="preserve">0 | </v>
      </c>
      <c r="R156" t="str">
        <v xml:space="preserve">0 | </v>
      </c>
      <c r="S156" t="str">
        <v xml:space="preserve">0 | </v>
      </c>
      <c r="T156" t="str">
        <v xml:space="preserve">0 | </v>
      </c>
      <c r="U156" t="str">
        <v xml:space="preserve">0 | </v>
      </c>
      <c r="V156" t="str">
        <v xml:space="preserve">0 | </v>
      </c>
      <c r="W156" t="str">
        <v xml:space="preserve">0 | </v>
      </c>
      <c r="X156" t="str">
        <v xml:space="preserve">0 | </v>
      </c>
      <c r="Y156" t="str">
        <v xml:space="preserve">0 | </v>
      </c>
      <c r="Z156" t="str">
        <v xml:space="preserve">0 | </v>
      </c>
      <c r="AA156" t="str">
        <v xml:space="preserve">0 | </v>
      </c>
      <c r="AB156" t="str">
        <v xml:space="preserve">0 | </v>
      </c>
      <c r="AC156" t="str">
        <v xml:space="preserve">0 | </v>
      </c>
      <c r="AD156" t="str">
        <v xml:space="preserve">0 | </v>
      </c>
      <c r="AE156" t="str">
        <v xml:space="preserve">0 | </v>
      </c>
      <c r="AF156" t="str">
        <v xml:space="preserve">0 | </v>
      </c>
      <c r="AG156" t="str">
        <v xml:space="preserve">0 | </v>
      </c>
      <c r="AH156" t="str">
        <v xml:space="preserve">0 | </v>
      </c>
      <c r="AI156" t="str">
        <v xml:space="preserve">0 | </v>
      </c>
      <c r="DQ156" cm="1">
        <f t="array" ref="DQ156:EX156">TRANSPOSE(_xlfn._xlws.SORT(_xlfn._xlws.FILTER(chemicals[chemical_applic_level],chemicals[experiment_ID]=A156)))</f>
        <v>0</v>
      </c>
      <c r="DR156">
        <v>0</v>
      </c>
      <c r="DS156">
        <v>0</v>
      </c>
      <c r="DT156">
        <v>0</v>
      </c>
      <c r="DU156">
        <v>0</v>
      </c>
      <c r="DV156">
        <v>0</v>
      </c>
      <c r="DW156">
        <v>0</v>
      </c>
      <c r="DX156">
        <v>0</v>
      </c>
      <c r="DY156">
        <v>0</v>
      </c>
      <c r="DZ156">
        <v>0</v>
      </c>
      <c r="EA156">
        <v>0</v>
      </c>
      <c r="EB156">
        <v>0</v>
      </c>
      <c r="EC156">
        <v>0</v>
      </c>
      <c r="ED156">
        <v>0</v>
      </c>
      <c r="EE156">
        <v>0</v>
      </c>
      <c r="EF156">
        <v>0</v>
      </c>
      <c r="EG156">
        <v>0</v>
      </c>
      <c r="EH156">
        <v>0</v>
      </c>
      <c r="EI156">
        <v>0</v>
      </c>
      <c r="EJ156">
        <v>0</v>
      </c>
      <c r="EK156">
        <v>0</v>
      </c>
      <c r="EL156">
        <v>0</v>
      </c>
      <c r="EM156">
        <v>0</v>
      </c>
      <c r="EN156">
        <v>0</v>
      </c>
      <c r="EO156">
        <v>0</v>
      </c>
      <c r="EP156">
        <v>0</v>
      </c>
      <c r="EQ156">
        <v>0</v>
      </c>
      <c r="ER156">
        <v>0</v>
      </c>
      <c r="ES156">
        <v>0</v>
      </c>
      <c r="ET156">
        <v>0</v>
      </c>
      <c r="EU156">
        <v>0</v>
      </c>
      <c r="EV156">
        <v>0</v>
      </c>
      <c r="EW156">
        <v>0</v>
      </c>
      <c r="EX156" t="str">
        <v/>
      </c>
    </row>
    <row r="157" spans="2:154" x14ac:dyDescent="0.25">
      <c r="B157" t="str" cm="1">
        <f t="array" ref="B157:AI157">TRANSPOSE(_xlfn._xlws.SORT(_xlfn._xlws.FILTER(chemicals[chemical_applic_level]&amp;" | "&amp;chemicals[chemical_applic_name],chemicals[experiment_ID]=A157)))</f>
        <v xml:space="preserve"> | </v>
      </c>
      <c r="C157" t="str">
        <v xml:space="preserve">0 | </v>
      </c>
      <c r="D157" t="str">
        <v xml:space="preserve">0 | </v>
      </c>
      <c r="E157" t="str">
        <v xml:space="preserve">0 | </v>
      </c>
      <c r="F157" t="str">
        <v xml:space="preserve">0 | </v>
      </c>
      <c r="G157" t="str">
        <v xml:space="preserve">0 | </v>
      </c>
      <c r="H157" t="str">
        <v xml:space="preserve">0 | </v>
      </c>
      <c r="I157" t="str">
        <v xml:space="preserve">0 | </v>
      </c>
      <c r="J157" t="str">
        <v xml:space="preserve">0 | </v>
      </c>
      <c r="K157" t="str">
        <v xml:space="preserve">0 | </v>
      </c>
      <c r="L157" t="str">
        <v xml:space="preserve">0 | </v>
      </c>
      <c r="M157" t="str">
        <v xml:space="preserve">0 | </v>
      </c>
      <c r="N157" t="str">
        <v xml:space="preserve">0 | </v>
      </c>
      <c r="O157" t="str">
        <v xml:space="preserve">0 | </v>
      </c>
      <c r="P157" t="str">
        <v xml:space="preserve">0 | </v>
      </c>
      <c r="Q157" t="str">
        <v xml:space="preserve">0 | </v>
      </c>
      <c r="R157" t="str">
        <v xml:space="preserve">0 | </v>
      </c>
      <c r="S157" t="str">
        <v xml:space="preserve">0 | </v>
      </c>
      <c r="T157" t="str">
        <v xml:space="preserve">0 | </v>
      </c>
      <c r="U157" t="str">
        <v xml:space="preserve">0 | </v>
      </c>
      <c r="V157" t="str">
        <v xml:space="preserve">0 | </v>
      </c>
      <c r="W157" t="str">
        <v xml:space="preserve">0 | </v>
      </c>
      <c r="X157" t="str">
        <v xml:space="preserve">0 | </v>
      </c>
      <c r="Y157" t="str">
        <v xml:space="preserve">0 | </v>
      </c>
      <c r="Z157" t="str">
        <v xml:space="preserve">0 | </v>
      </c>
      <c r="AA157" t="str">
        <v xml:space="preserve">0 | </v>
      </c>
      <c r="AB157" t="str">
        <v xml:space="preserve">0 | </v>
      </c>
      <c r="AC157" t="str">
        <v xml:space="preserve">0 | </v>
      </c>
      <c r="AD157" t="str">
        <v xml:space="preserve">0 | </v>
      </c>
      <c r="AE157" t="str">
        <v xml:space="preserve">0 | </v>
      </c>
      <c r="AF157" t="str">
        <v xml:space="preserve">0 | </v>
      </c>
      <c r="AG157" t="str">
        <v xml:space="preserve">0 | </v>
      </c>
      <c r="AH157" t="str">
        <v xml:space="preserve">0 | </v>
      </c>
      <c r="AI157" t="str">
        <v xml:space="preserve">0 | </v>
      </c>
      <c r="DQ157" cm="1">
        <f t="array" ref="DQ157:EX157">TRANSPOSE(_xlfn._xlws.SORT(_xlfn._xlws.FILTER(chemicals[chemical_applic_level],chemicals[experiment_ID]=A157)))</f>
        <v>0</v>
      </c>
      <c r="DR157">
        <v>0</v>
      </c>
      <c r="DS157">
        <v>0</v>
      </c>
      <c r="DT157">
        <v>0</v>
      </c>
      <c r="DU157">
        <v>0</v>
      </c>
      <c r="DV157">
        <v>0</v>
      </c>
      <c r="DW157">
        <v>0</v>
      </c>
      <c r="DX157">
        <v>0</v>
      </c>
      <c r="DY157">
        <v>0</v>
      </c>
      <c r="DZ157">
        <v>0</v>
      </c>
      <c r="EA157">
        <v>0</v>
      </c>
      <c r="EB157">
        <v>0</v>
      </c>
      <c r="EC157">
        <v>0</v>
      </c>
      <c r="ED157">
        <v>0</v>
      </c>
      <c r="EE157">
        <v>0</v>
      </c>
      <c r="EF157">
        <v>0</v>
      </c>
      <c r="EG157">
        <v>0</v>
      </c>
      <c r="EH157">
        <v>0</v>
      </c>
      <c r="EI157">
        <v>0</v>
      </c>
      <c r="EJ157">
        <v>0</v>
      </c>
      <c r="EK157">
        <v>0</v>
      </c>
      <c r="EL157">
        <v>0</v>
      </c>
      <c r="EM157">
        <v>0</v>
      </c>
      <c r="EN157">
        <v>0</v>
      </c>
      <c r="EO157">
        <v>0</v>
      </c>
      <c r="EP157">
        <v>0</v>
      </c>
      <c r="EQ157">
        <v>0</v>
      </c>
      <c r="ER157">
        <v>0</v>
      </c>
      <c r="ES157">
        <v>0</v>
      </c>
      <c r="ET157">
        <v>0</v>
      </c>
      <c r="EU157">
        <v>0</v>
      </c>
      <c r="EV157">
        <v>0</v>
      </c>
      <c r="EW157">
        <v>0</v>
      </c>
      <c r="EX157" t="str">
        <v/>
      </c>
    </row>
    <row r="158" spans="2:154" x14ac:dyDescent="0.25">
      <c r="B158" t="str" cm="1">
        <f t="array" ref="B158:AI158">TRANSPOSE(_xlfn._xlws.SORT(_xlfn._xlws.FILTER(chemicals[chemical_applic_level]&amp;" | "&amp;chemicals[chemical_applic_name],chemicals[experiment_ID]=A158)))</f>
        <v xml:space="preserve"> | </v>
      </c>
      <c r="C158" t="str">
        <v xml:space="preserve">0 | </v>
      </c>
      <c r="D158" t="str">
        <v xml:space="preserve">0 | </v>
      </c>
      <c r="E158" t="str">
        <v xml:space="preserve">0 | </v>
      </c>
      <c r="F158" t="str">
        <v xml:space="preserve">0 | </v>
      </c>
      <c r="G158" t="str">
        <v xml:space="preserve">0 | </v>
      </c>
      <c r="H158" t="str">
        <v xml:space="preserve">0 | </v>
      </c>
      <c r="I158" t="str">
        <v xml:space="preserve">0 | </v>
      </c>
      <c r="J158" t="str">
        <v xml:space="preserve">0 | </v>
      </c>
      <c r="K158" t="str">
        <v xml:space="preserve">0 | </v>
      </c>
      <c r="L158" t="str">
        <v xml:space="preserve">0 | </v>
      </c>
      <c r="M158" t="str">
        <v xml:space="preserve">0 | </v>
      </c>
      <c r="N158" t="str">
        <v xml:space="preserve">0 | </v>
      </c>
      <c r="O158" t="str">
        <v xml:space="preserve">0 | </v>
      </c>
      <c r="P158" t="str">
        <v xml:space="preserve">0 | </v>
      </c>
      <c r="Q158" t="str">
        <v xml:space="preserve">0 | </v>
      </c>
      <c r="R158" t="str">
        <v xml:space="preserve">0 | </v>
      </c>
      <c r="S158" t="str">
        <v xml:space="preserve">0 | </v>
      </c>
      <c r="T158" t="str">
        <v xml:space="preserve">0 | </v>
      </c>
      <c r="U158" t="str">
        <v xml:space="preserve">0 | </v>
      </c>
      <c r="V158" t="str">
        <v xml:space="preserve">0 | </v>
      </c>
      <c r="W158" t="str">
        <v xml:space="preserve">0 | </v>
      </c>
      <c r="X158" t="str">
        <v xml:space="preserve">0 | </v>
      </c>
      <c r="Y158" t="str">
        <v xml:space="preserve">0 | </v>
      </c>
      <c r="Z158" t="str">
        <v xml:space="preserve">0 | </v>
      </c>
      <c r="AA158" t="str">
        <v xml:space="preserve">0 | </v>
      </c>
      <c r="AB158" t="str">
        <v xml:space="preserve">0 | </v>
      </c>
      <c r="AC158" t="str">
        <v xml:space="preserve">0 | </v>
      </c>
      <c r="AD158" t="str">
        <v xml:space="preserve">0 | </v>
      </c>
      <c r="AE158" t="str">
        <v xml:space="preserve">0 | </v>
      </c>
      <c r="AF158" t="str">
        <v xml:space="preserve">0 | </v>
      </c>
      <c r="AG158" t="str">
        <v xml:space="preserve">0 | </v>
      </c>
      <c r="AH158" t="str">
        <v xml:space="preserve">0 | </v>
      </c>
      <c r="AI158" t="str">
        <v xml:space="preserve">0 | </v>
      </c>
      <c r="DQ158" cm="1">
        <f t="array" ref="DQ158:EX158">TRANSPOSE(_xlfn._xlws.SORT(_xlfn._xlws.FILTER(chemicals[chemical_applic_level],chemicals[experiment_ID]=A158)))</f>
        <v>0</v>
      </c>
      <c r="DR158">
        <v>0</v>
      </c>
      <c r="DS158">
        <v>0</v>
      </c>
      <c r="DT158">
        <v>0</v>
      </c>
      <c r="DU158">
        <v>0</v>
      </c>
      <c r="DV158">
        <v>0</v>
      </c>
      <c r="DW158">
        <v>0</v>
      </c>
      <c r="DX158">
        <v>0</v>
      </c>
      <c r="DY158">
        <v>0</v>
      </c>
      <c r="DZ158">
        <v>0</v>
      </c>
      <c r="EA158">
        <v>0</v>
      </c>
      <c r="EB158">
        <v>0</v>
      </c>
      <c r="EC158">
        <v>0</v>
      </c>
      <c r="ED158">
        <v>0</v>
      </c>
      <c r="EE158">
        <v>0</v>
      </c>
      <c r="EF158">
        <v>0</v>
      </c>
      <c r="EG158">
        <v>0</v>
      </c>
      <c r="EH158">
        <v>0</v>
      </c>
      <c r="EI158">
        <v>0</v>
      </c>
      <c r="EJ158">
        <v>0</v>
      </c>
      <c r="EK158">
        <v>0</v>
      </c>
      <c r="EL158">
        <v>0</v>
      </c>
      <c r="EM158">
        <v>0</v>
      </c>
      <c r="EN158">
        <v>0</v>
      </c>
      <c r="EO158">
        <v>0</v>
      </c>
      <c r="EP158">
        <v>0</v>
      </c>
      <c r="EQ158">
        <v>0</v>
      </c>
      <c r="ER158">
        <v>0</v>
      </c>
      <c r="ES158">
        <v>0</v>
      </c>
      <c r="ET158">
        <v>0</v>
      </c>
      <c r="EU158">
        <v>0</v>
      </c>
      <c r="EV158">
        <v>0</v>
      </c>
      <c r="EW158">
        <v>0</v>
      </c>
      <c r="EX158" t="str">
        <v/>
      </c>
    </row>
    <row r="159" spans="2:154" x14ac:dyDescent="0.25">
      <c r="B159" t="str" cm="1">
        <f t="array" ref="B159:AI159">TRANSPOSE(_xlfn._xlws.SORT(_xlfn._xlws.FILTER(chemicals[chemical_applic_level]&amp;" | "&amp;chemicals[chemical_applic_name],chemicals[experiment_ID]=A159)))</f>
        <v xml:space="preserve"> | </v>
      </c>
      <c r="C159" t="str">
        <v xml:space="preserve">0 | </v>
      </c>
      <c r="D159" t="str">
        <v xml:space="preserve">0 | </v>
      </c>
      <c r="E159" t="str">
        <v xml:space="preserve">0 | </v>
      </c>
      <c r="F159" t="str">
        <v xml:space="preserve">0 | </v>
      </c>
      <c r="G159" t="str">
        <v xml:space="preserve">0 | </v>
      </c>
      <c r="H159" t="str">
        <v xml:space="preserve">0 | </v>
      </c>
      <c r="I159" t="str">
        <v xml:space="preserve">0 | </v>
      </c>
      <c r="J159" t="str">
        <v xml:space="preserve">0 | </v>
      </c>
      <c r="K159" t="str">
        <v xml:space="preserve">0 | </v>
      </c>
      <c r="L159" t="str">
        <v xml:space="preserve">0 | </v>
      </c>
      <c r="M159" t="str">
        <v xml:space="preserve">0 | </v>
      </c>
      <c r="N159" t="str">
        <v xml:space="preserve">0 | </v>
      </c>
      <c r="O159" t="str">
        <v xml:space="preserve">0 | </v>
      </c>
      <c r="P159" t="str">
        <v xml:space="preserve">0 | </v>
      </c>
      <c r="Q159" t="str">
        <v xml:space="preserve">0 | </v>
      </c>
      <c r="R159" t="str">
        <v xml:space="preserve">0 | </v>
      </c>
      <c r="S159" t="str">
        <v xml:space="preserve">0 | </v>
      </c>
      <c r="T159" t="str">
        <v xml:space="preserve">0 | </v>
      </c>
      <c r="U159" t="str">
        <v xml:space="preserve">0 | </v>
      </c>
      <c r="V159" t="str">
        <v xml:space="preserve">0 | </v>
      </c>
      <c r="W159" t="str">
        <v xml:space="preserve">0 | </v>
      </c>
      <c r="X159" t="str">
        <v xml:space="preserve">0 | </v>
      </c>
      <c r="Y159" t="str">
        <v xml:space="preserve">0 | </v>
      </c>
      <c r="Z159" t="str">
        <v xml:space="preserve">0 | </v>
      </c>
      <c r="AA159" t="str">
        <v xml:space="preserve">0 | </v>
      </c>
      <c r="AB159" t="str">
        <v xml:space="preserve">0 | </v>
      </c>
      <c r="AC159" t="str">
        <v xml:space="preserve">0 | </v>
      </c>
      <c r="AD159" t="str">
        <v xml:space="preserve">0 | </v>
      </c>
      <c r="AE159" t="str">
        <v xml:space="preserve">0 | </v>
      </c>
      <c r="AF159" t="str">
        <v xml:space="preserve">0 | </v>
      </c>
      <c r="AG159" t="str">
        <v xml:space="preserve">0 | </v>
      </c>
      <c r="AH159" t="str">
        <v xml:space="preserve">0 | </v>
      </c>
      <c r="AI159" t="str">
        <v xml:space="preserve">0 | </v>
      </c>
      <c r="DQ159" cm="1">
        <f t="array" ref="DQ159:EX159">TRANSPOSE(_xlfn._xlws.SORT(_xlfn._xlws.FILTER(chemicals[chemical_applic_level],chemicals[experiment_ID]=A159)))</f>
        <v>0</v>
      </c>
      <c r="DR159">
        <v>0</v>
      </c>
      <c r="DS159">
        <v>0</v>
      </c>
      <c r="DT159">
        <v>0</v>
      </c>
      <c r="DU159">
        <v>0</v>
      </c>
      <c r="DV159">
        <v>0</v>
      </c>
      <c r="DW159">
        <v>0</v>
      </c>
      <c r="DX159">
        <v>0</v>
      </c>
      <c r="DY159">
        <v>0</v>
      </c>
      <c r="DZ159">
        <v>0</v>
      </c>
      <c r="EA159">
        <v>0</v>
      </c>
      <c r="EB159">
        <v>0</v>
      </c>
      <c r="EC159">
        <v>0</v>
      </c>
      <c r="ED159">
        <v>0</v>
      </c>
      <c r="EE159">
        <v>0</v>
      </c>
      <c r="EF159">
        <v>0</v>
      </c>
      <c r="EG159">
        <v>0</v>
      </c>
      <c r="EH159">
        <v>0</v>
      </c>
      <c r="EI159">
        <v>0</v>
      </c>
      <c r="EJ159">
        <v>0</v>
      </c>
      <c r="EK159">
        <v>0</v>
      </c>
      <c r="EL159">
        <v>0</v>
      </c>
      <c r="EM159">
        <v>0</v>
      </c>
      <c r="EN159">
        <v>0</v>
      </c>
      <c r="EO159">
        <v>0</v>
      </c>
      <c r="EP159">
        <v>0</v>
      </c>
      <c r="EQ159">
        <v>0</v>
      </c>
      <c r="ER159">
        <v>0</v>
      </c>
      <c r="ES159">
        <v>0</v>
      </c>
      <c r="ET159">
        <v>0</v>
      </c>
      <c r="EU159">
        <v>0</v>
      </c>
      <c r="EV159">
        <v>0</v>
      </c>
      <c r="EW159">
        <v>0</v>
      </c>
      <c r="EX159" t="str">
        <v/>
      </c>
    </row>
    <row r="160" spans="2:154" x14ac:dyDescent="0.25">
      <c r="B160" t="str" cm="1">
        <f t="array" ref="B160:AI160">TRANSPOSE(_xlfn._xlws.SORT(_xlfn._xlws.FILTER(chemicals[chemical_applic_level]&amp;" | "&amp;chemicals[chemical_applic_name],chemicals[experiment_ID]=A160)))</f>
        <v xml:space="preserve"> | </v>
      </c>
      <c r="C160" t="str">
        <v xml:space="preserve">0 | </v>
      </c>
      <c r="D160" t="str">
        <v xml:space="preserve">0 | </v>
      </c>
      <c r="E160" t="str">
        <v xml:space="preserve">0 | </v>
      </c>
      <c r="F160" t="str">
        <v xml:space="preserve">0 | </v>
      </c>
      <c r="G160" t="str">
        <v xml:space="preserve">0 | </v>
      </c>
      <c r="H160" t="str">
        <v xml:space="preserve">0 | </v>
      </c>
      <c r="I160" t="str">
        <v xml:space="preserve">0 | </v>
      </c>
      <c r="J160" t="str">
        <v xml:space="preserve">0 | </v>
      </c>
      <c r="K160" t="str">
        <v xml:space="preserve">0 | </v>
      </c>
      <c r="L160" t="str">
        <v xml:space="preserve">0 | </v>
      </c>
      <c r="M160" t="str">
        <v xml:space="preserve">0 | </v>
      </c>
      <c r="N160" t="str">
        <v xml:space="preserve">0 | </v>
      </c>
      <c r="O160" t="str">
        <v xml:space="preserve">0 | </v>
      </c>
      <c r="P160" t="str">
        <v xml:space="preserve">0 | </v>
      </c>
      <c r="Q160" t="str">
        <v xml:space="preserve">0 | </v>
      </c>
      <c r="R160" t="str">
        <v xml:space="preserve">0 | </v>
      </c>
      <c r="S160" t="str">
        <v xml:space="preserve">0 | </v>
      </c>
      <c r="T160" t="str">
        <v xml:space="preserve">0 | </v>
      </c>
      <c r="U160" t="str">
        <v xml:space="preserve">0 | </v>
      </c>
      <c r="V160" t="str">
        <v xml:space="preserve">0 | </v>
      </c>
      <c r="W160" t="str">
        <v xml:space="preserve">0 | </v>
      </c>
      <c r="X160" t="str">
        <v xml:space="preserve">0 | </v>
      </c>
      <c r="Y160" t="str">
        <v xml:space="preserve">0 | </v>
      </c>
      <c r="Z160" t="str">
        <v xml:space="preserve">0 | </v>
      </c>
      <c r="AA160" t="str">
        <v xml:space="preserve">0 | </v>
      </c>
      <c r="AB160" t="str">
        <v xml:space="preserve">0 | </v>
      </c>
      <c r="AC160" t="str">
        <v xml:space="preserve">0 | </v>
      </c>
      <c r="AD160" t="str">
        <v xml:space="preserve">0 | </v>
      </c>
      <c r="AE160" t="str">
        <v xml:space="preserve">0 | </v>
      </c>
      <c r="AF160" t="str">
        <v xml:space="preserve">0 | </v>
      </c>
      <c r="AG160" t="str">
        <v xml:space="preserve">0 | </v>
      </c>
      <c r="AH160" t="str">
        <v xml:space="preserve">0 | </v>
      </c>
      <c r="AI160" t="str">
        <v xml:space="preserve">0 | </v>
      </c>
      <c r="DQ160" cm="1">
        <f t="array" ref="DQ160:EX160">TRANSPOSE(_xlfn._xlws.SORT(_xlfn._xlws.FILTER(chemicals[chemical_applic_level],chemicals[experiment_ID]=A160)))</f>
        <v>0</v>
      </c>
      <c r="DR160">
        <v>0</v>
      </c>
      <c r="DS160">
        <v>0</v>
      </c>
      <c r="DT160">
        <v>0</v>
      </c>
      <c r="DU160">
        <v>0</v>
      </c>
      <c r="DV160">
        <v>0</v>
      </c>
      <c r="DW160">
        <v>0</v>
      </c>
      <c r="DX160">
        <v>0</v>
      </c>
      <c r="DY160">
        <v>0</v>
      </c>
      <c r="DZ160">
        <v>0</v>
      </c>
      <c r="EA160">
        <v>0</v>
      </c>
      <c r="EB160">
        <v>0</v>
      </c>
      <c r="EC160">
        <v>0</v>
      </c>
      <c r="ED160">
        <v>0</v>
      </c>
      <c r="EE160">
        <v>0</v>
      </c>
      <c r="EF160">
        <v>0</v>
      </c>
      <c r="EG160">
        <v>0</v>
      </c>
      <c r="EH160">
        <v>0</v>
      </c>
      <c r="EI160">
        <v>0</v>
      </c>
      <c r="EJ160">
        <v>0</v>
      </c>
      <c r="EK160">
        <v>0</v>
      </c>
      <c r="EL160">
        <v>0</v>
      </c>
      <c r="EM160">
        <v>0</v>
      </c>
      <c r="EN160">
        <v>0</v>
      </c>
      <c r="EO160">
        <v>0</v>
      </c>
      <c r="EP160">
        <v>0</v>
      </c>
      <c r="EQ160">
        <v>0</v>
      </c>
      <c r="ER160">
        <v>0</v>
      </c>
      <c r="ES160">
        <v>0</v>
      </c>
      <c r="ET160">
        <v>0</v>
      </c>
      <c r="EU160">
        <v>0</v>
      </c>
      <c r="EV160">
        <v>0</v>
      </c>
      <c r="EW160">
        <v>0</v>
      </c>
      <c r="EX160" t="str">
        <v/>
      </c>
    </row>
    <row r="161" spans="2:154" x14ac:dyDescent="0.25">
      <c r="B161" t="str" cm="1">
        <f t="array" ref="B161:AI161">TRANSPOSE(_xlfn._xlws.SORT(_xlfn._xlws.FILTER(chemicals[chemical_applic_level]&amp;" | "&amp;chemicals[chemical_applic_name],chemicals[experiment_ID]=A161)))</f>
        <v xml:space="preserve"> | </v>
      </c>
      <c r="C161" t="str">
        <v xml:space="preserve">0 | </v>
      </c>
      <c r="D161" t="str">
        <v xml:space="preserve">0 | </v>
      </c>
      <c r="E161" t="str">
        <v xml:space="preserve">0 | </v>
      </c>
      <c r="F161" t="str">
        <v xml:space="preserve">0 | </v>
      </c>
      <c r="G161" t="str">
        <v xml:space="preserve">0 | </v>
      </c>
      <c r="H161" t="str">
        <v xml:space="preserve">0 | </v>
      </c>
      <c r="I161" t="str">
        <v xml:space="preserve">0 | </v>
      </c>
      <c r="J161" t="str">
        <v xml:space="preserve">0 | </v>
      </c>
      <c r="K161" t="str">
        <v xml:space="preserve">0 | </v>
      </c>
      <c r="L161" t="str">
        <v xml:space="preserve">0 | </v>
      </c>
      <c r="M161" t="str">
        <v xml:space="preserve">0 | </v>
      </c>
      <c r="N161" t="str">
        <v xml:space="preserve">0 | </v>
      </c>
      <c r="O161" t="str">
        <v xml:space="preserve">0 | </v>
      </c>
      <c r="P161" t="str">
        <v xml:space="preserve">0 | </v>
      </c>
      <c r="Q161" t="str">
        <v xml:space="preserve">0 | </v>
      </c>
      <c r="R161" t="str">
        <v xml:space="preserve">0 | </v>
      </c>
      <c r="S161" t="str">
        <v xml:space="preserve">0 | </v>
      </c>
      <c r="T161" t="str">
        <v xml:space="preserve">0 | </v>
      </c>
      <c r="U161" t="str">
        <v xml:space="preserve">0 | </v>
      </c>
      <c r="V161" t="str">
        <v xml:space="preserve">0 | </v>
      </c>
      <c r="W161" t="str">
        <v xml:space="preserve">0 | </v>
      </c>
      <c r="X161" t="str">
        <v xml:space="preserve">0 | </v>
      </c>
      <c r="Y161" t="str">
        <v xml:space="preserve">0 | </v>
      </c>
      <c r="Z161" t="str">
        <v xml:space="preserve">0 | </v>
      </c>
      <c r="AA161" t="str">
        <v xml:space="preserve">0 | </v>
      </c>
      <c r="AB161" t="str">
        <v xml:space="preserve">0 | </v>
      </c>
      <c r="AC161" t="str">
        <v xml:space="preserve">0 | </v>
      </c>
      <c r="AD161" t="str">
        <v xml:space="preserve">0 | </v>
      </c>
      <c r="AE161" t="str">
        <v xml:space="preserve">0 | </v>
      </c>
      <c r="AF161" t="str">
        <v xml:space="preserve">0 | </v>
      </c>
      <c r="AG161" t="str">
        <v xml:space="preserve">0 | </v>
      </c>
      <c r="AH161" t="str">
        <v xml:space="preserve">0 | </v>
      </c>
      <c r="AI161" t="str">
        <v xml:space="preserve">0 | </v>
      </c>
      <c r="DQ161" cm="1">
        <f t="array" ref="DQ161:EX161">TRANSPOSE(_xlfn._xlws.SORT(_xlfn._xlws.FILTER(chemicals[chemical_applic_level],chemicals[experiment_ID]=A161)))</f>
        <v>0</v>
      </c>
      <c r="DR161">
        <v>0</v>
      </c>
      <c r="DS161">
        <v>0</v>
      </c>
      <c r="DT161">
        <v>0</v>
      </c>
      <c r="DU161">
        <v>0</v>
      </c>
      <c r="DV161">
        <v>0</v>
      </c>
      <c r="DW161">
        <v>0</v>
      </c>
      <c r="DX161">
        <v>0</v>
      </c>
      <c r="DY161">
        <v>0</v>
      </c>
      <c r="DZ161">
        <v>0</v>
      </c>
      <c r="EA161">
        <v>0</v>
      </c>
      <c r="EB161">
        <v>0</v>
      </c>
      <c r="EC161">
        <v>0</v>
      </c>
      <c r="ED161">
        <v>0</v>
      </c>
      <c r="EE161">
        <v>0</v>
      </c>
      <c r="EF161">
        <v>0</v>
      </c>
      <c r="EG161">
        <v>0</v>
      </c>
      <c r="EH161">
        <v>0</v>
      </c>
      <c r="EI161">
        <v>0</v>
      </c>
      <c r="EJ161">
        <v>0</v>
      </c>
      <c r="EK161">
        <v>0</v>
      </c>
      <c r="EL161">
        <v>0</v>
      </c>
      <c r="EM161">
        <v>0</v>
      </c>
      <c r="EN161">
        <v>0</v>
      </c>
      <c r="EO161">
        <v>0</v>
      </c>
      <c r="EP161">
        <v>0</v>
      </c>
      <c r="EQ161">
        <v>0</v>
      </c>
      <c r="ER161">
        <v>0</v>
      </c>
      <c r="ES161">
        <v>0</v>
      </c>
      <c r="ET161">
        <v>0</v>
      </c>
      <c r="EU161">
        <v>0</v>
      </c>
      <c r="EV161">
        <v>0</v>
      </c>
      <c r="EW161">
        <v>0</v>
      </c>
      <c r="EX161" t="str">
        <v/>
      </c>
    </row>
    <row r="162" spans="2:154" x14ac:dyDescent="0.25">
      <c r="B162" t="str" cm="1">
        <f t="array" ref="B162:AI162">TRANSPOSE(_xlfn._xlws.SORT(_xlfn._xlws.FILTER(chemicals[chemical_applic_level]&amp;" | "&amp;chemicals[chemical_applic_name],chemicals[experiment_ID]=A162)))</f>
        <v xml:space="preserve"> | </v>
      </c>
      <c r="C162" t="str">
        <v xml:space="preserve">0 | </v>
      </c>
      <c r="D162" t="str">
        <v xml:space="preserve">0 | </v>
      </c>
      <c r="E162" t="str">
        <v xml:space="preserve">0 | </v>
      </c>
      <c r="F162" t="str">
        <v xml:space="preserve">0 | </v>
      </c>
      <c r="G162" t="str">
        <v xml:space="preserve">0 | </v>
      </c>
      <c r="H162" t="str">
        <v xml:space="preserve">0 | </v>
      </c>
      <c r="I162" t="str">
        <v xml:space="preserve">0 | </v>
      </c>
      <c r="J162" t="str">
        <v xml:space="preserve">0 | </v>
      </c>
      <c r="K162" t="str">
        <v xml:space="preserve">0 | </v>
      </c>
      <c r="L162" t="str">
        <v xml:space="preserve">0 | </v>
      </c>
      <c r="M162" t="str">
        <v xml:space="preserve">0 | </v>
      </c>
      <c r="N162" t="str">
        <v xml:space="preserve">0 | </v>
      </c>
      <c r="O162" t="str">
        <v xml:space="preserve">0 | </v>
      </c>
      <c r="P162" t="str">
        <v xml:space="preserve">0 | </v>
      </c>
      <c r="Q162" t="str">
        <v xml:space="preserve">0 | </v>
      </c>
      <c r="R162" t="str">
        <v xml:space="preserve">0 | </v>
      </c>
      <c r="S162" t="str">
        <v xml:space="preserve">0 | </v>
      </c>
      <c r="T162" t="str">
        <v xml:space="preserve">0 | </v>
      </c>
      <c r="U162" t="str">
        <v xml:space="preserve">0 | </v>
      </c>
      <c r="V162" t="str">
        <v xml:space="preserve">0 | </v>
      </c>
      <c r="W162" t="str">
        <v xml:space="preserve">0 | </v>
      </c>
      <c r="X162" t="str">
        <v xml:space="preserve">0 | </v>
      </c>
      <c r="Y162" t="str">
        <v xml:space="preserve">0 | </v>
      </c>
      <c r="Z162" t="str">
        <v xml:space="preserve">0 | </v>
      </c>
      <c r="AA162" t="str">
        <v xml:space="preserve">0 | </v>
      </c>
      <c r="AB162" t="str">
        <v xml:space="preserve">0 | </v>
      </c>
      <c r="AC162" t="str">
        <v xml:space="preserve">0 | </v>
      </c>
      <c r="AD162" t="str">
        <v xml:space="preserve">0 | </v>
      </c>
      <c r="AE162" t="str">
        <v xml:space="preserve">0 | </v>
      </c>
      <c r="AF162" t="str">
        <v xml:space="preserve">0 | </v>
      </c>
      <c r="AG162" t="str">
        <v xml:space="preserve">0 | </v>
      </c>
      <c r="AH162" t="str">
        <v xml:space="preserve">0 | </v>
      </c>
      <c r="AI162" t="str">
        <v xml:space="preserve">0 | </v>
      </c>
      <c r="DQ162" cm="1">
        <f t="array" ref="DQ162:EX162">TRANSPOSE(_xlfn._xlws.SORT(_xlfn._xlws.FILTER(chemicals[chemical_applic_level],chemicals[experiment_ID]=A162)))</f>
        <v>0</v>
      </c>
      <c r="DR162">
        <v>0</v>
      </c>
      <c r="DS162">
        <v>0</v>
      </c>
      <c r="DT162">
        <v>0</v>
      </c>
      <c r="DU162">
        <v>0</v>
      </c>
      <c r="DV162">
        <v>0</v>
      </c>
      <c r="DW162">
        <v>0</v>
      </c>
      <c r="DX162">
        <v>0</v>
      </c>
      <c r="DY162">
        <v>0</v>
      </c>
      <c r="DZ162">
        <v>0</v>
      </c>
      <c r="EA162">
        <v>0</v>
      </c>
      <c r="EB162">
        <v>0</v>
      </c>
      <c r="EC162">
        <v>0</v>
      </c>
      <c r="ED162">
        <v>0</v>
      </c>
      <c r="EE162">
        <v>0</v>
      </c>
      <c r="EF162">
        <v>0</v>
      </c>
      <c r="EG162">
        <v>0</v>
      </c>
      <c r="EH162">
        <v>0</v>
      </c>
      <c r="EI162">
        <v>0</v>
      </c>
      <c r="EJ162">
        <v>0</v>
      </c>
      <c r="EK162">
        <v>0</v>
      </c>
      <c r="EL162">
        <v>0</v>
      </c>
      <c r="EM162">
        <v>0</v>
      </c>
      <c r="EN162">
        <v>0</v>
      </c>
      <c r="EO162">
        <v>0</v>
      </c>
      <c r="EP162">
        <v>0</v>
      </c>
      <c r="EQ162">
        <v>0</v>
      </c>
      <c r="ER162">
        <v>0</v>
      </c>
      <c r="ES162">
        <v>0</v>
      </c>
      <c r="ET162">
        <v>0</v>
      </c>
      <c r="EU162">
        <v>0</v>
      </c>
      <c r="EV162">
        <v>0</v>
      </c>
      <c r="EW162">
        <v>0</v>
      </c>
      <c r="EX162" t="str">
        <v/>
      </c>
    </row>
    <row r="163" spans="2:154" x14ac:dyDescent="0.25">
      <c r="B163" t="str" cm="1">
        <f t="array" ref="B163:AI163">TRANSPOSE(_xlfn._xlws.SORT(_xlfn._xlws.FILTER(chemicals[chemical_applic_level]&amp;" | "&amp;chemicals[chemical_applic_name],chemicals[experiment_ID]=A163)))</f>
        <v xml:space="preserve"> | </v>
      </c>
      <c r="C163" t="str">
        <v xml:space="preserve">0 | </v>
      </c>
      <c r="D163" t="str">
        <v xml:space="preserve">0 | </v>
      </c>
      <c r="E163" t="str">
        <v xml:space="preserve">0 | </v>
      </c>
      <c r="F163" t="str">
        <v xml:space="preserve">0 | </v>
      </c>
      <c r="G163" t="str">
        <v xml:space="preserve">0 | </v>
      </c>
      <c r="H163" t="str">
        <v xml:space="preserve">0 | </v>
      </c>
      <c r="I163" t="str">
        <v xml:space="preserve">0 | </v>
      </c>
      <c r="J163" t="str">
        <v xml:space="preserve">0 | </v>
      </c>
      <c r="K163" t="str">
        <v xml:space="preserve">0 | </v>
      </c>
      <c r="L163" t="str">
        <v xml:space="preserve">0 | </v>
      </c>
      <c r="M163" t="str">
        <v xml:space="preserve">0 | </v>
      </c>
      <c r="N163" t="str">
        <v xml:space="preserve">0 | </v>
      </c>
      <c r="O163" t="str">
        <v xml:space="preserve">0 | </v>
      </c>
      <c r="P163" t="str">
        <v xml:space="preserve">0 | </v>
      </c>
      <c r="Q163" t="str">
        <v xml:space="preserve">0 | </v>
      </c>
      <c r="R163" t="str">
        <v xml:space="preserve">0 | </v>
      </c>
      <c r="S163" t="str">
        <v xml:space="preserve">0 | </v>
      </c>
      <c r="T163" t="str">
        <v xml:space="preserve">0 | </v>
      </c>
      <c r="U163" t="str">
        <v xml:space="preserve">0 | </v>
      </c>
      <c r="V163" t="str">
        <v xml:space="preserve">0 | </v>
      </c>
      <c r="W163" t="str">
        <v xml:space="preserve">0 | </v>
      </c>
      <c r="X163" t="str">
        <v xml:space="preserve">0 | </v>
      </c>
      <c r="Y163" t="str">
        <v xml:space="preserve">0 | </v>
      </c>
      <c r="Z163" t="str">
        <v xml:space="preserve">0 | </v>
      </c>
      <c r="AA163" t="str">
        <v xml:space="preserve">0 | </v>
      </c>
      <c r="AB163" t="str">
        <v xml:space="preserve">0 | </v>
      </c>
      <c r="AC163" t="str">
        <v xml:space="preserve">0 | </v>
      </c>
      <c r="AD163" t="str">
        <v xml:space="preserve">0 | </v>
      </c>
      <c r="AE163" t="str">
        <v xml:space="preserve">0 | </v>
      </c>
      <c r="AF163" t="str">
        <v xml:space="preserve">0 | </v>
      </c>
      <c r="AG163" t="str">
        <v xml:space="preserve">0 | </v>
      </c>
      <c r="AH163" t="str">
        <v xml:space="preserve">0 | </v>
      </c>
      <c r="AI163" t="str">
        <v xml:space="preserve">0 | </v>
      </c>
      <c r="DQ163" cm="1">
        <f t="array" ref="DQ163:EX163">TRANSPOSE(_xlfn._xlws.SORT(_xlfn._xlws.FILTER(chemicals[chemical_applic_level],chemicals[experiment_ID]=A163)))</f>
        <v>0</v>
      </c>
      <c r="DR163">
        <v>0</v>
      </c>
      <c r="DS163">
        <v>0</v>
      </c>
      <c r="DT163">
        <v>0</v>
      </c>
      <c r="DU163">
        <v>0</v>
      </c>
      <c r="DV163">
        <v>0</v>
      </c>
      <c r="DW163">
        <v>0</v>
      </c>
      <c r="DX163">
        <v>0</v>
      </c>
      <c r="DY163">
        <v>0</v>
      </c>
      <c r="DZ163">
        <v>0</v>
      </c>
      <c r="EA163">
        <v>0</v>
      </c>
      <c r="EB163">
        <v>0</v>
      </c>
      <c r="EC163">
        <v>0</v>
      </c>
      <c r="ED163">
        <v>0</v>
      </c>
      <c r="EE163">
        <v>0</v>
      </c>
      <c r="EF163">
        <v>0</v>
      </c>
      <c r="EG163">
        <v>0</v>
      </c>
      <c r="EH163">
        <v>0</v>
      </c>
      <c r="EI163">
        <v>0</v>
      </c>
      <c r="EJ163">
        <v>0</v>
      </c>
      <c r="EK163">
        <v>0</v>
      </c>
      <c r="EL163">
        <v>0</v>
      </c>
      <c r="EM163">
        <v>0</v>
      </c>
      <c r="EN163">
        <v>0</v>
      </c>
      <c r="EO163">
        <v>0</v>
      </c>
      <c r="EP163">
        <v>0</v>
      </c>
      <c r="EQ163">
        <v>0</v>
      </c>
      <c r="ER163">
        <v>0</v>
      </c>
      <c r="ES163">
        <v>0</v>
      </c>
      <c r="ET163">
        <v>0</v>
      </c>
      <c r="EU163">
        <v>0</v>
      </c>
      <c r="EV163">
        <v>0</v>
      </c>
      <c r="EW163">
        <v>0</v>
      </c>
      <c r="EX163" t="str">
        <v/>
      </c>
    </row>
    <row r="164" spans="2:154" x14ac:dyDescent="0.25">
      <c r="B164" t="str" cm="1">
        <f t="array" ref="B164:AI164">TRANSPOSE(_xlfn._xlws.SORT(_xlfn._xlws.FILTER(chemicals[chemical_applic_level]&amp;" | "&amp;chemicals[chemical_applic_name],chemicals[experiment_ID]=A164)))</f>
        <v xml:space="preserve"> | </v>
      </c>
      <c r="C164" t="str">
        <v xml:space="preserve">0 | </v>
      </c>
      <c r="D164" t="str">
        <v xml:space="preserve">0 | </v>
      </c>
      <c r="E164" t="str">
        <v xml:space="preserve">0 | </v>
      </c>
      <c r="F164" t="str">
        <v xml:space="preserve">0 | </v>
      </c>
      <c r="G164" t="str">
        <v xml:space="preserve">0 | </v>
      </c>
      <c r="H164" t="str">
        <v xml:space="preserve">0 | </v>
      </c>
      <c r="I164" t="str">
        <v xml:space="preserve">0 | </v>
      </c>
      <c r="J164" t="str">
        <v xml:space="preserve">0 | </v>
      </c>
      <c r="K164" t="str">
        <v xml:space="preserve">0 | </v>
      </c>
      <c r="L164" t="str">
        <v xml:space="preserve">0 | </v>
      </c>
      <c r="M164" t="str">
        <v xml:space="preserve">0 | </v>
      </c>
      <c r="N164" t="str">
        <v xml:space="preserve">0 | </v>
      </c>
      <c r="O164" t="str">
        <v xml:space="preserve">0 | </v>
      </c>
      <c r="P164" t="str">
        <v xml:space="preserve">0 | </v>
      </c>
      <c r="Q164" t="str">
        <v xml:space="preserve">0 | </v>
      </c>
      <c r="R164" t="str">
        <v xml:space="preserve">0 | </v>
      </c>
      <c r="S164" t="str">
        <v xml:space="preserve">0 | </v>
      </c>
      <c r="T164" t="str">
        <v xml:space="preserve">0 | </v>
      </c>
      <c r="U164" t="str">
        <v xml:space="preserve">0 | </v>
      </c>
      <c r="V164" t="str">
        <v xml:space="preserve">0 | </v>
      </c>
      <c r="W164" t="str">
        <v xml:space="preserve">0 | </v>
      </c>
      <c r="X164" t="str">
        <v xml:space="preserve">0 | </v>
      </c>
      <c r="Y164" t="str">
        <v xml:space="preserve">0 | </v>
      </c>
      <c r="Z164" t="str">
        <v xml:space="preserve">0 | </v>
      </c>
      <c r="AA164" t="str">
        <v xml:space="preserve">0 | </v>
      </c>
      <c r="AB164" t="str">
        <v xml:space="preserve">0 | </v>
      </c>
      <c r="AC164" t="str">
        <v xml:space="preserve">0 | </v>
      </c>
      <c r="AD164" t="str">
        <v xml:space="preserve">0 | </v>
      </c>
      <c r="AE164" t="str">
        <v xml:space="preserve">0 | </v>
      </c>
      <c r="AF164" t="str">
        <v xml:space="preserve">0 | </v>
      </c>
      <c r="AG164" t="str">
        <v xml:space="preserve">0 | </v>
      </c>
      <c r="AH164" t="str">
        <v xml:space="preserve">0 | </v>
      </c>
      <c r="AI164" t="str">
        <v xml:space="preserve">0 | </v>
      </c>
      <c r="DQ164" cm="1">
        <f t="array" ref="DQ164:EX164">TRANSPOSE(_xlfn._xlws.SORT(_xlfn._xlws.FILTER(chemicals[chemical_applic_level],chemicals[experiment_ID]=A164)))</f>
        <v>0</v>
      </c>
      <c r="DR164">
        <v>0</v>
      </c>
      <c r="DS164">
        <v>0</v>
      </c>
      <c r="DT164">
        <v>0</v>
      </c>
      <c r="DU164">
        <v>0</v>
      </c>
      <c r="DV164">
        <v>0</v>
      </c>
      <c r="DW164">
        <v>0</v>
      </c>
      <c r="DX164">
        <v>0</v>
      </c>
      <c r="DY164">
        <v>0</v>
      </c>
      <c r="DZ164">
        <v>0</v>
      </c>
      <c r="EA164">
        <v>0</v>
      </c>
      <c r="EB164">
        <v>0</v>
      </c>
      <c r="EC164">
        <v>0</v>
      </c>
      <c r="ED164">
        <v>0</v>
      </c>
      <c r="EE164">
        <v>0</v>
      </c>
      <c r="EF164">
        <v>0</v>
      </c>
      <c r="EG164">
        <v>0</v>
      </c>
      <c r="EH164">
        <v>0</v>
      </c>
      <c r="EI164">
        <v>0</v>
      </c>
      <c r="EJ164">
        <v>0</v>
      </c>
      <c r="EK164">
        <v>0</v>
      </c>
      <c r="EL164">
        <v>0</v>
      </c>
      <c r="EM164">
        <v>0</v>
      </c>
      <c r="EN164">
        <v>0</v>
      </c>
      <c r="EO164">
        <v>0</v>
      </c>
      <c r="EP164">
        <v>0</v>
      </c>
      <c r="EQ164">
        <v>0</v>
      </c>
      <c r="ER164">
        <v>0</v>
      </c>
      <c r="ES164">
        <v>0</v>
      </c>
      <c r="ET164">
        <v>0</v>
      </c>
      <c r="EU164">
        <v>0</v>
      </c>
      <c r="EV164">
        <v>0</v>
      </c>
      <c r="EW164">
        <v>0</v>
      </c>
      <c r="EX164" t="str">
        <v/>
      </c>
    </row>
    <row r="165" spans="2:154" x14ac:dyDescent="0.25">
      <c r="B165" t="str" cm="1">
        <f t="array" ref="B165:AI165">TRANSPOSE(_xlfn._xlws.SORT(_xlfn._xlws.FILTER(chemicals[chemical_applic_level]&amp;" | "&amp;chemicals[chemical_applic_name],chemicals[experiment_ID]=A165)))</f>
        <v xml:space="preserve"> | </v>
      </c>
      <c r="C165" t="str">
        <v xml:space="preserve">0 | </v>
      </c>
      <c r="D165" t="str">
        <v xml:space="preserve">0 | </v>
      </c>
      <c r="E165" t="str">
        <v xml:space="preserve">0 | </v>
      </c>
      <c r="F165" t="str">
        <v xml:space="preserve">0 | </v>
      </c>
      <c r="G165" t="str">
        <v xml:space="preserve">0 | </v>
      </c>
      <c r="H165" t="str">
        <v xml:space="preserve">0 | </v>
      </c>
      <c r="I165" t="str">
        <v xml:space="preserve">0 | </v>
      </c>
      <c r="J165" t="str">
        <v xml:space="preserve">0 | </v>
      </c>
      <c r="K165" t="str">
        <v xml:space="preserve">0 | </v>
      </c>
      <c r="L165" t="str">
        <v xml:space="preserve">0 | </v>
      </c>
      <c r="M165" t="str">
        <v xml:space="preserve">0 | </v>
      </c>
      <c r="N165" t="str">
        <v xml:space="preserve">0 | </v>
      </c>
      <c r="O165" t="str">
        <v xml:space="preserve">0 | </v>
      </c>
      <c r="P165" t="str">
        <v xml:space="preserve">0 | </v>
      </c>
      <c r="Q165" t="str">
        <v xml:space="preserve">0 | </v>
      </c>
      <c r="R165" t="str">
        <v xml:space="preserve">0 | </v>
      </c>
      <c r="S165" t="str">
        <v xml:space="preserve">0 | </v>
      </c>
      <c r="T165" t="str">
        <v xml:space="preserve">0 | </v>
      </c>
      <c r="U165" t="str">
        <v xml:space="preserve">0 | </v>
      </c>
      <c r="V165" t="str">
        <v xml:space="preserve">0 | </v>
      </c>
      <c r="W165" t="str">
        <v xml:space="preserve">0 | </v>
      </c>
      <c r="X165" t="str">
        <v xml:space="preserve">0 | </v>
      </c>
      <c r="Y165" t="str">
        <v xml:space="preserve">0 | </v>
      </c>
      <c r="Z165" t="str">
        <v xml:space="preserve">0 | </v>
      </c>
      <c r="AA165" t="str">
        <v xml:space="preserve">0 | </v>
      </c>
      <c r="AB165" t="str">
        <v xml:space="preserve">0 | </v>
      </c>
      <c r="AC165" t="str">
        <v xml:space="preserve">0 | </v>
      </c>
      <c r="AD165" t="str">
        <v xml:space="preserve">0 | </v>
      </c>
      <c r="AE165" t="str">
        <v xml:space="preserve">0 | </v>
      </c>
      <c r="AF165" t="str">
        <v xml:space="preserve">0 | </v>
      </c>
      <c r="AG165" t="str">
        <v xml:space="preserve">0 | </v>
      </c>
      <c r="AH165" t="str">
        <v xml:space="preserve">0 | </v>
      </c>
      <c r="AI165" t="str">
        <v xml:space="preserve">0 | </v>
      </c>
      <c r="DQ165" cm="1">
        <f t="array" ref="DQ165:EX165">TRANSPOSE(_xlfn._xlws.SORT(_xlfn._xlws.FILTER(chemicals[chemical_applic_level],chemicals[experiment_ID]=A165)))</f>
        <v>0</v>
      </c>
      <c r="DR165">
        <v>0</v>
      </c>
      <c r="DS165">
        <v>0</v>
      </c>
      <c r="DT165">
        <v>0</v>
      </c>
      <c r="DU165">
        <v>0</v>
      </c>
      <c r="DV165">
        <v>0</v>
      </c>
      <c r="DW165">
        <v>0</v>
      </c>
      <c r="DX165">
        <v>0</v>
      </c>
      <c r="DY165">
        <v>0</v>
      </c>
      <c r="DZ165">
        <v>0</v>
      </c>
      <c r="EA165">
        <v>0</v>
      </c>
      <c r="EB165">
        <v>0</v>
      </c>
      <c r="EC165">
        <v>0</v>
      </c>
      <c r="ED165">
        <v>0</v>
      </c>
      <c r="EE165">
        <v>0</v>
      </c>
      <c r="EF165">
        <v>0</v>
      </c>
      <c r="EG165">
        <v>0</v>
      </c>
      <c r="EH165">
        <v>0</v>
      </c>
      <c r="EI165">
        <v>0</v>
      </c>
      <c r="EJ165">
        <v>0</v>
      </c>
      <c r="EK165">
        <v>0</v>
      </c>
      <c r="EL165">
        <v>0</v>
      </c>
      <c r="EM165">
        <v>0</v>
      </c>
      <c r="EN165">
        <v>0</v>
      </c>
      <c r="EO165">
        <v>0</v>
      </c>
      <c r="EP165">
        <v>0</v>
      </c>
      <c r="EQ165">
        <v>0</v>
      </c>
      <c r="ER165">
        <v>0</v>
      </c>
      <c r="ES165">
        <v>0</v>
      </c>
      <c r="ET165">
        <v>0</v>
      </c>
      <c r="EU165">
        <v>0</v>
      </c>
      <c r="EV165">
        <v>0</v>
      </c>
      <c r="EW165">
        <v>0</v>
      </c>
      <c r="EX165" t="str">
        <v/>
      </c>
    </row>
    <row r="166" spans="2:154" x14ac:dyDescent="0.25">
      <c r="B166" t="str" cm="1">
        <f t="array" ref="B166:AI166">TRANSPOSE(_xlfn._xlws.SORT(_xlfn._xlws.FILTER(chemicals[chemical_applic_level]&amp;" | "&amp;chemicals[chemical_applic_name],chemicals[experiment_ID]=A166)))</f>
        <v xml:space="preserve"> | </v>
      </c>
      <c r="C166" t="str">
        <v xml:space="preserve">0 | </v>
      </c>
      <c r="D166" t="str">
        <v xml:space="preserve">0 | </v>
      </c>
      <c r="E166" t="str">
        <v xml:space="preserve">0 | </v>
      </c>
      <c r="F166" t="str">
        <v xml:space="preserve">0 | </v>
      </c>
      <c r="G166" t="str">
        <v xml:space="preserve">0 | </v>
      </c>
      <c r="H166" t="str">
        <v xml:space="preserve">0 | </v>
      </c>
      <c r="I166" t="str">
        <v xml:space="preserve">0 | </v>
      </c>
      <c r="J166" t="str">
        <v xml:space="preserve">0 | </v>
      </c>
      <c r="K166" t="str">
        <v xml:space="preserve">0 | </v>
      </c>
      <c r="L166" t="str">
        <v xml:space="preserve">0 | </v>
      </c>
      <c r="M166" t="str">
        <v xml:space="preserve">0 | </v>
      </c>
      <c r="N166" t="str">
        <v xml:space="preserve">0 | </v>
      </c>
      <c r="O166" t="str">
        <v xml:space="preserve">0 | </v>
      </c>
      <c r="P166" t="str">
        <v xml:space="preserve">0 | </v>
      </c>
      <c r="Q166" t="str">
        <v xml:space="preserve">0 | </v>
      </c>
      <c r="R166" t="str">
        <v xml:space="preserve">0 | </v>
      </c>
      <c r="S166" t="str">
        <v xml:space="preserve">0 | </v>
      </c>
      <c r="T166" t="str">
        <v xml:space="preserve">0 | </v>
      </c>
      <c r="U166" t="str">
        <v xml:space="preserve">0 | </v>
      </c>
      <c r="V166" t="str">
        <v xml:space="preserve">0 | </v>
      </c>
      <c r="W166" t="str">
        <v xml:space="preserve">0 | </v>
      </c>
      <c r="X166" t="str">
        <v xml:space="preserve">0 | </v>
      </c>
      <c r="Y166" t="str">
        <v xml:space="preserve">0 | </v>
      </c>
      <c r="Z166" t="str">
        <v xml:space="preserve">0 | </v>
      </c>
      <c r="AA166" t="str">
        <v xml:space="preserve">0 | </v>
      </c>
      <c r="AB166" t="str">
        <v xml:space="preserve">0 | </v>
      </c>
      <c r="AC166" t="str">
        <v xml:space="preserve">0 | </v>
      </c>
      <c r="AD166" t="str">
        <v xml:space="preserve">0 | </v>
      </c>
      <c r="AE166" t="str">
        <v xml:space="preserve">0 | </v>
      </c>
      <c r="AF166" t="str">
        <v xml:space="preserve">0 | </v>
      </c>
      <c r="AG166" t="str">
        <v xml:space="preserve">0 | </v>
      </c>
      <c r="AH166" t="str">
        <v xml:space="preserve">0 | </v>
      </c>
      <c r="AI166" t="str">
        <v xml:space="preserve">0 | </v>
      </c>
      <c r="DQ166" cm="1">
        <f t="array" ref="DQ166:EX166">TRANSPOSE(_xlfn._xlws.SORT(_xlfn._xlws.FILTER(chemicals[chemical_applic_level],chemicals[experiment_ID]=A166)))</f>
        <v>0</v>
      </c>
      <c r="DR166">
        <v>0</v>
      </c>
      <c r="DS166">
        <v>0</v>
      </c>
      <c r="DT166">
        <v>0</v>
      </c>
      <c r="DU166">
        <v>0</v>
      </c>
      <c r="DV166">
        <v>0</v>
      </c>
      <c r="DW166">
        <v>0</v>
      </c>
      <c r="DX166">
        <v>0</v>
      </c>
      <c r="DY166">
        <v>0</v>
      </c>
      <c r="DZ166">
        <v>0</v>
      </c>
      <c r="EA166">
        <v>0</v>
      </c>
      <c r="EB166">
        <v>0</v>
      </c>
      <c r="EC166">
        <v>0</v>
      </c>
      <c r="ED166">
        <v>0</v>
      </c>
      <c r="EE166">
        <v>0</v>
      </c>
      <c r="EF166">
        <v>0</v>
      </c>
      <c r="EG166">
        <v>0</v>
      </c>
      <c r="EH166">
        <v>0</v>
      </c>
      <c r="EI166">
        <v>0</v>
      </c>
      <c r="EJ166">
        <v>0</v>
      </c>
      <c r="EK166">
        <v>0</v>
      </c>
      <c r="EL166">
        <v>0</v>
      </c>
      <c r="EM166">
        <v>0</v>
      </c>
      <c r="EN166">
        <v>0</v>
      </c>
      <c r="EO166">
        <v>0</v>
      </c>
      <c r="EP166">
        <v>0</v>
      </c>
      <c r="EQ166">
        <v>0</v>
      </c>
      <c r="ER166">
        <v>0</v>
      </c>
      <c r="ES166">
        <v>0</v>
      </c>
      <c r="ET166">
        <v>0</v>
      </c>
      <c r="EU166">
        <v>0</v>
      </c>
      <c r="EV166">
        <v>0</v>
      </c>
      <c r="EW166">
        <v>0</v>
      </c>
      <c r="EX166" t="str">
        <v/>
      </c>
    </row>
    <row r="167" spans="2:154" x14ac:dyDescent="0.25">
      <c r="B167" t="str" cm="1">
        <f t="array" ref="B167:AI167">TRANSPOSE(_xlfn._xlws.SORT(_xlfn._xlws.FILTER(chemicals[chemical_applic_level]&amp;" | "&amp;chemicals[chemical_applic_name],chemicals[experiment_ID]=A167)))</f>
        <v xml:space="preserve"> | </v>
      </c>
      <c r="C167" t="str">
        <v xml:space="preserve">0 | </v>
      </c>
      <c r="D167" t="str">
        <v xml:space="preserve">0 | </v>
      </c>
      <c r="E167" t="str">
        <v xml:space="preserve">0 | </v>
      </c>
      <c r="F167" t="str">
        <v xml:space="preserve">0 | </v>
      </c>
      <c r="G167" t="str">
        <v xml:space="preserve">0 | </v>
      </c>
      <c r="H167" t="str">
        <v xml:space="preserve">0 | </v>
      </c>
      <c r="I167" t="str">
        <v xml:space="preserve">0 | </v>
      </c>
      <c r="J167" t="str">
        <v xml:space="preserve">0 | </v>
      </c>
      <c r="K167" t="str">
        <v xml:space="preserve">0 | </v>
      </c>
      <c r="L167" t="str">
        <v xml:space="preserve">0 | </v>
      </c>
      <c r="M167" t="str">
        <v xml:space="preserve">0 | </v>
      </c>
      <c r="N167" t="str">
        <v xml:space="preserve">0 | </v>
      </c>
      <c r="O167" t="str">
        <v xml:space="preserve">0 | </v>
      </c>
      <c r="P167" t="str">
        <v xml:space="preserve">0 | </v>
      </c>
      <c r="Q167" t="str">
        <v xml:space="preserve">0 | </v>
      </c>
      <c r="R167" t="str">
        <v xml:space="preserve">0 | </v>
      </c>
      <c r="S167" t="str">
        <v xml:space="preserve">0 | </v>
      </c>
      <c r="T167" t="str">
        <v xml:space="preserve">0 | </v>
      </c>
      <c r="U167" t="str">
        <v xml:space="preserve">0 | </v>
      </c>
      <c r="V167" t="str">
        <v xml:space="preserve">0 | </v>
      </c>
      <c r="W167" t="str">
        <v xml:space="preserve">0 | </v>
      </c>
      <c r="X167" t="str">
        <v xml:space="preserve">0 | </v>
      </c>
      <c r="Y167" t="str">
        <v xml:space="preserve">0 | </v>
      </c>
      <c r="Z167" t="str">
        <v xml:space="preserve">0 | </v>
      </c>
      <c r="AA167" t="str">
        <v xml:space="preserve">0 | </v>
      </c>
      <c r="AB167" t="str">
        <v xml:space="preserve">0 | </v>
      </c>
      <c r="AC167" t="str">
        <v xml:space="preserve">0 | </v>
      </c>
      <c r="AD167" t="str">
        <v xml:space="preserve">0 | </v>
      </c>
      <c r="AE167" t="str">
        <v xml:space="preserve">0 | </v>
      </c>
      <c r="AF167" t="str">
        <v xml:space="preserve">0 | </v>
      </c>
      <c r="AG167" t="str">
        <v xml:space="preserve">0 | </v>
      </c>
      <c r="AH167" t="str">
        <v xml:space="preserve">0 | </v>
      </c>
      <c r="AI167" t="str">
        <v xml:space="preserve">0 | </v>
      </c>
      <c r="DQ167" cm="1">
        <f t="array" ref="DQ167:EX167">TRANSPOSE(_xlfn._xlws.SORT(_xlfn._xlws.FILTER(chemicals[chemical_applic_level],chemicals[experiment_ID]=A167)))</f>
        <v>0</v>
      </c>
      <c r="DR167">
        <v>0</v>
      </c>
      <c r="DS167">
        <v>0</v>
      </c>
      <c r="DT167">
        <v>0</v>
      </c>
      <c r="DU167">
        <v>0</v>
      </c>
      <c r="DV167">
        <v>0</v>
      </c>
      <c r="DW167">
        <v>0</v>
      </c>
      <c r="DX167">
        <v>0</v>
      </c>
      <c r="DY167">
        <v>0</v>
      </c>
      <c r="DZ167">
        <v>0</v>
      </c>
      <c r="EA167">
        <v>0</v>
      </c>
      <c r="EB167">
        <v>0</v>
      </c>
      <c r="EC167">
        <v>0</v>
      </c>
      <c r="ED167">
        <v>0</v>
      </c>
      <c r="EE167">
        <v>0</v>
      </c>
      <c r="EF167">
        <v>0</v>
      </c>
      <c r="EG167">
        <v>0</v>
      </c>
      <c r="EH167">
        <v>0</v>
      </c>
      <c r="EI167">
        <v>0</v>
      </c>
      <c r="EJ167">
        <v>0</v>
      </c>
      <c r="EK167">
        <v>0</v>
      </c>
      <c r="EL167">
        <v>0</v>
      </c>
      <c r="EM167">
        <v>0</v>
      </c>
      <c r="EN167">
        <v>0</v>
      </c>
      <c r="EO167">
        <v>0</v>
      </c>
      <c r="EP167">
        <v>0</v>
      </c>
      <c r="EQ167">
        <v>0</v>
      </c>
      <c r="ER167">
        <v>0</v>
      </c>
      <c r="ES167">
        <v>0</v>
      </c>
      <c r="ET167">
        <v>0</v>
      </c>
      <c r="EU167">
        <v>0</v>
      </c>
      <c r="EV167">
        <v>0</v>
      </c>
      <c r="EW167">
        <v>0</v>
      </c>
      <c r="EX167" t="str">
        <v/>
      </c>
    </row>
    <row r="168" spans="2:154" x14ac:dyDescent="0.25">
      <c r="B168" t="str" cm="1">
        <f t="array" ref="B168:AI168">TRANSPOSE(_xlfn._xlws.SORT(_xlfn._xlws.FILTER(chemicals[chemical_applic_level]&amp;" | "&amp;chemicals[chemical_applic_name],chemicals[experiment_ID]=A168)))</f>
        <v xml:space="preserve"> | </v>
      </c>
      <c r="C168" t="str">
        <v xml:space="preserve">0 | </v>
      </c>
      <c r="D168" t="str">
        <v xml:space="preserve">0 | </v>
      </c>
      <c r="E168" t="str">
        <v xml:space="preserve">0 | </v>
      </c>
      <c r="F168" t="str">
        <v xml:space="preserve">0 | </v>
      </c>
      <c r="G168" t="str">
        <v xml:space="preserve">0 | </v>
      </c>
      <c r="H168" t="str">
        <v xml:space="preserve">0 | </v>
      </c>
      <c r="I168" t="str">
        <v xml:space="preserve">0 | </v>
      </c>
      <c r="J168" t="str">
        <v xml:space="preserve">0 | </v>
      </c>
      <c r="K168" t="str">
        <v xml:space="preserve">0 | </v>
      </c>
      <c r="L168" t="str">
        <v xml:space="preserve">0 | </v>
      </c>
      <c r="M168" t="str">
        <v xml:space="preserve">0 | </v>
      </c>
      <c r="N168" t="str">
        <v xml:space="preserve">0 | </v>
      </c>
      <c r="O168" t="str">
        <v xml:space="preserve">0 | </v>
      </c>
      <c r="P168" t="str">
        <v xml:space="preserve">0 | </v>
      </c>
      <c r="Q168" t="str">
        <v xml:space="preserve">0 | </v>
      </c>
      <c r="R168" t="str">
        <v xml:space="preserve">0 | </v>
      </c>
      <c r="S168" t="str">
        <v xml:space="preserve">0 | </v>
      </c>
      <c r="T168" t="str">
        <v xml:space="preserve">0 | </v>
      </c>
      <c r="U168" t="str">
        <v xml:space="preserve">0 | </v>
      </c>
      <c r="V168" t="str">
        <v xml:space="preserve">0 | </v>
      </c>
      <c r="W168" t="str">
        <v xml:space="preserve">0 | </v>
      </c>
      <c r="X168" t="str">
        <v xml:space="preserve">0 | </v>
      </c>
      <c r="Y168" t="str">
        <v xml:space="preserve">0 | </v>
      </c>
      <c r="Z168" t="str">
        <v xml:space="preserve">0 | </v>
      </c>
      <c r="AA168" t="str">
        <v xml:space="preserve">0 | </v>
      </c>
      <c r="AB168" t="str">
        <v xml:space="preserve">0 | </v>
      </c>
      <c r="AC168" t="str">
        <v xml:space="preserve">0 | </v>
      </c>
      <c r="AD168" t="str">
        <v xml:space="preserve">0 | </v>
      </c>
      <c r="AE168" t="str">
        <v xml:space="preserve">0 | </v>
      </c>
      <c r="AF168" t="str">
        <v xml:space="preserve">0 | </v>
      </c>
      <c r="AG168" t="str">
        <v xml:space="preserve">0 | </v>
      </c>
      <c r="AH168" t="str">
        <v xml:space="preserve">0 | </v>
      </c>
      <c r="AI168" t="str">
        <v xml:space="preserve">0 | </v>
      </c>
      <c r="DQ168" cm="1">
        <f t="array" ref="DQ168:EX168">TRANSPOSE(_xlfn._xlws.SORT(_xlfn._xlws.FILTER(chemicals[chemical_applic_level],chemicals[experiment_ID]=A168)))</f>
        <v>0</v>
      </c>
      <c r="DR168">
        <v>0</v>
      </c>
      <c r="DS168">
        <v>0</v>
      </c>
      <c r="DT168">
        <v>0</v>
      </c>
      <c r="DU168">
        <v>0</v>
      </c>
      <c r="DV168">
        <v>0</v>
      </c>
      <c r="DW168">
        <v>0</v>
      </c>
      <c r="DX168">
        <v>0</v>
      </c>
      <c r="DY168">
        <v>0</v>
      </c>
      <c r="DZ168">
        <v>0</v>
      </c>
      <c r="EA168">
        <v>0</v>
      </c>
      <c r="EB168">
        <v>0</v>
      </c>
      <c r="EC168">
        <v>0</v>
      </c>
      <c r="ED168">
        <v>0</v>
      </c>
      <c r="EE168">
        <v>0</v>
      </c>
      <c r="EF168">
        <v>0</v>
      </c>
      <c r="EG168">
        <v>0</v>
      </c>
      <c r="EH168">
        <v>0</v>
      </c>
      <c r="EI168">
        <v>0</v>
      </c>
      <c r="EJ168">
        <v>0</v>
      </c>
      <c r="EK168">
        <v>0</v>
      </c>
      <c r="EL168">
        <v>0</v>
      </c>
      <c r="EM168">
        <v>0</v>
      </c>
      <c r="EN168">
        <v>0</v>
      </c>
      <c r="EO168">
        <v>0</v>
      </c>
      <c r="EP168">
        <v>0</v>
      </c>
      <c r="EQ168">
        <v>0</v>
      </c>
      <c r="ER168">
        <v>0</v>
      </c>
      <c r="ES168">
        <v>0</v>
      </c>
      <c r="ET168">
        <v>0</v>
      </c>
      <c r="EU168">
        <v>0</v>
      </c>
      <c r="EV168">
        <v>0</v>
      </c>
      <c r="EW168">
        <v>0</v>
      </c>
      <c r="EX168" t="str">
        <v/>
      </c>
    </row>
    <row r="169" spans="2:154" x14ac:dyDescent="0.25">
      <c r="B169" t="str" cm="1">
        <f t="array" ref="B169:AI169">TRANSPOSE(_xlfn._xlws.SORT(_xlfn._xlws.FILTER(chemicals[chemical_applic_level]&amp;" | "&amp;chemicals[chemical_applic_name],chemicals[experiment_ID]=A169)))</f>
        <v xml:space="preserve"> | </v>
      </c>
      <c r="C169" t="str">
        <v xml:space="preserve">0 | </v>
      </c>
      <c r="D169" t="str">
        <v xml:space="preserve">0 | </v>
      </c>
      <c r="E169" t="str">
        <v xml:space="preserve">0 | </v>
      </c>
      <c r="F169" t="str">
        <v xml:space="preserve">0 | </v>
      </c>
      <c r="G169" t="str">
        <v xml:space="preserve">0 | </v>
      </c>
      <c r="H169" t="str">
        <v xml:space="preserve">0 | </v>
      </c>
      <c r="I169" t="str">
        <v xml:space="preserve">0 | </v>
      </c>
      <c r="J169" t="str">
        <v xml:space="preserve">0 | </v>
      </c>
      <c r="K169" t="str">
        <v xml:space="preserve">0 | </v>
      </c>
      <c r="L169" t="str">
        <v xml:space="preserve">0 | </v>
      </c>
      <c r="M169" t="str">
        <v xml:space="preserve">0 | </v>
      </c>
      <c r="N169" t="str">
        <v xml:space="preserve">0 | </v>
      </c>
      <c r="O169" t="str">
        <v xml:space="preserve">0 | </v>
      </c>
      <c r="P169" t="str">
        <v xml:space="preserve">0 | </v>
      </c>
      <c r="Q169" t="str">
        <v xml:space="preserve">0 | </v>
      </c>
      <c r="R169" t="str">
        <v xml:space="preserve">0 | </v>
      </c>
      <c r="S169" t="str">
        <v xml:space="preserve">0 | </v>
      </c>
      <c r="T169" t="str">
        <v xml:space="preserve">0 | </v>
      </c>
      <c r="U169" t="str">
        <v xml:space="preserve">0 | </v>
      </c>
      <c r="V169" t="str">
        <v xml:space="preserve">0 | </v>
      </c>
      <c r="W169" t="str">
        <v xml:space="preserve">0 | </v>
      </c>
      <c r="X169" t="str">
        <v xml:space="preserve">0 | </v>
      </c>
      <c r="Y169" t="str">
        <v xml:space="preserve">0 | </v>
      </c>
      <c r="Z169" t="str">
        <v xml:space="preserve">0 | </v>
      </c>
      <c r="AA169" t="str">
        <v xml:space="preserve">0 | </v>
      </c>
      <c r="AB169" t="str">
        <v xml:space="preserve">0 | </v>
      </c>
      <c r="AC169" t="str">
        <v xml:space="preserve">0 | </v>
      </c>
      <c r="AD169" t="str">
        <v xml:space="preserve">0 | </v>
      </c>
      <c r="AE169" t="str">
        <v xml:space="preserve">0 | </v>
      </c>
      <c r="AF169" t="str">
        <v xml:space="preserve">0 | </v>
      </c>
      <c r="AG169" t="str">
        <v xml:space="preserve">0 | </v>
      </c>
      <c r="AH169" t="str">
        <v xml:space="preserve">0 | </v>
      </c>
      <c r="AI169" t="str">
        <v xml:space="preserve">0 | </v>
      </c>
      <c r="DQ169" cm="1">
        <f t="array" ref="DQ169:EX169">TRANSPOSE(_xlfn._xlws.SORT(_xlfn._xlws.FILTER(chemicals[chemical_applic_level],chemicals[experiment_ID]=A169)))</f>
        <v>0</v>
      </c>
      <c r="DR169">
        <v>0</v>
      </c>
      <c r="DS169">
        <v>0</v>
      </c>
      <c r="DT169">
        <v>0</v>
      </c>
      <c r="DU169">
        <v>0</v>
      </c>
      <c r="DV169">
        <v>0</v>
      </c>
      <c r="DW169">
        <v>0</v>
      </c>
      <c r="DX169">
        <v>0</v>
      </c>
      <c r="DY169">
        <v>0</v>
      </c>
      <c r="DZ169">
        <v>0</v>
      </c>
      <c r="EA169">
        <v>0</v>
      </c>
      <c r="EB169">
        <v>0</v>
      </c>
      <c r="EC169">
        <v>0</v>
      </c>
      <c r="ED169">
        <v>0</v>
      </c>
      <c r="EE169">
        <v>0</v>
      </c>
      <c r="EF169">
        <v>0</v>
      </c>
      <c r="EG169">
        <v>0</v>
      </c>
      <c r="EH169">
        <v>0</v>
      </c>
      <c r="EI169">
        <v>0</v>
      </c>
      <c r="EJ169">
        <v>0</v>
      </c>
      <c r="EK169">
        <v>0</v>
      </c>
      <c r="EL169">
        <v>0</v>
      </c>
      <c r="EM169">
        <v>0</v>
      </c>
      <c r="EN169">
        <v>0</v>
      </c>
      <c r="EO169">
        <v>0</v>
      </c>
      <c r="EP169">
        <v>0</v>
      </c>
      <c r="EQ169">
        <v>0</v>
      </c>
      <c r="ER169">
        <v>0</v>
      </c>
      <c r="ES169">
        <v>0</v>
      </c>
      <c r="ET169">
        <v>0</v>
      </c>
      <c r="EU169">
        <v>0</v>
      </c>
      <c r="EV169">
        <v>0</v>
      </c>
      <c r="EW169">
        <v>0</v>
      </c>
      <c r="EX169" t="str">
        <v/>
      </c>
    </row>
    <row r="170" spans="2:154" x14ac:dyDescent="0.25">
      <c r="B170" t="str" cm="1">
        <f t="array" ref="B170:AI170">TRANSPOSE(_xlfn._xlws.SORT(_xlfn._xlws.FILTER(chemicals[chemical_applic_level]&amp;" | "&amp;chemicals[chemical_applic_name],chemicals[experiment_ID]=A170)))</f>
        <v xml:space="preserve"> | </v>
      </c>
      <c r="C170" t="str">
        <v xml:space="preserve">0 | </v>
      </c>
      <c r="D170" t="str">
        <v xml:space="preserve">0 | </v>
      </c>
      <c r="E170" t="str">
        <v xml:space="preserve">0 | </v>
      </c>
      <c r="F170" t="str">
        <v xml:space="preserve">0 | </v>
      </c>
      <c r="G170" t="str">
        <v xml:space="preserve">0 | </v>
      </c>
      <c r="H170" t="str">
        <v xml:space="preserve">0 | </v>
      </c>
      <c r="I170" t="str">
        <v xml:space="preserve">0 | </v>
      </c>
      <c r="J170" t="str">
        <v xml:space="preserve">0 | </v>
      </c>
      <c r="K170" t="str">
        <v xml:space="preserve">0 | </v>
      </c>
      <c r="L170" t="str">
        <v xml:space="preserve">0 | </v>
      </c>
      <c r="M170" t="str">
        <v xml:space="preserve">0 | </v>
      </c>
      <c r="N170" t="str">
        <v xml:space="preserve">0 | </v>
      </c>
      <c r="O170" t="str">
        <v xml:space="preserve">0 | </v>
      </c>
      <c r="P170" t="str">
        <v xml:space="preserve">0 | </v>
      </c>
      <c r="Q170" t="str">
        <v xml:space="preserve">0 | </v>
      </c>
      <c r="R170" t="str">
        <v xml:space="preserve">0 | </v>
      </c>
      <c r="S170" t="str">
        <v xml:space="preserve">0 | </v>
      </c>
      <c r="T170" t="str">
        <v xml:space="preserve">0 | </v>
      </c>
      <c r="U170" t="str">
        <v xml:space="preserve">0 | </v>
      </c>
      <c r="V170" t="str">
        <v xml:space="preserve">0 | </v>
      </c>
      <c r="W170" t="str">
        <v xml:space="preserve">0 | </v>
      </c>
      <c r="X170" t="str">
        <v xml:space="preserve">0 | </v>
      </c>
      <c r="Y170" t="str">
        <v xml:space="preserve">0 | </v>
      </c>
      <c r="Z170" t="str">
        <v xml:space="preserve">0 | </v>
      </c>
      <c r="AA170" t="str">
        <v xml:space="preserve">0 | </v>
      </c>
      <c r="AB170" t="str">
        <v xml:space="preserve">0 | </v>
      </c>
      <c r="AC170" t="str">
        <v xml:space="preserve">0 | </v>
      </c>
      <c r="AD170" t="str">
        <v xml:space="preserve">0 | </v>
      </c>
      <c r="AE170" t="str">
        <v xml:space="preserve">0 | </v>
      </c>
      <c r="AF170" t="str">
        <v xml:space="preserve">0 | </v>
      </c>
      <c r="AG170" t="str">
        <v xml:space="preserve">0 | </v>
      </c>
      <c r="AH170" t="str">
        <v xml:space="preserve">0 | </v>
      </c>
      <c r="AI170" t="str">
        <v xml:space="preserve">0 | </v>
      </c>
      <c r="DQ170" cm="1">
        <f t="array" ref="DQ170:EX170">TRANSPOSE(_xlfn._xlws.SORT(_xlfn._xlws.FILTER(chemicals[chemical_applic_level],chemicals[experiment_ID]=A170)))</f>
        <v>0</v>
      </c>
      <c r="DR170">
        <v>0</v>
      </c>
      <c r="DS170">
        <v>0</v>
      </c>
      <c r="DT170">
        <v>0</v>
      </c>
      <c r="DU170">
        <v>0</v>
      </c>
      <c r="DV170">
        <v>0</v>
      </c>
      <c r="DW170">
        <v>0</v>
      </c>
      <c r="DX170">
        <v>0</v>
      </c>
      <c r="DY170">
        <v>0</v>
      </c>
      <c r="DZ170">
        <v>0</v>
      </c>
      <c r="EA170">
        <v>0</v>
      </c>
      <c r="EB170">
        <v>0</v>
      </c>
      <c r="EC170">
        <v>0</v>
      </c>
      <c r="ED170">
        <v>0</v>
      </c>
      <c r="EE170">
        <v>0</v>
      </c>
      <c r="EF170">
        <v>0</v>
      </c>
      <c r="EG170">
        <v>0</v>
      </c>
      <c r="EH170">
        <v>0</v>
      </c>
      <c r="EI170">
        <v>0</v>
      </c>
      <c r="EJ170">
        <v>0</v>
      </c>
      <c r="EK170">
        <v>0</v>
      </c>
      <c r="EL170">
        <v>0</v>
      </c>
      <c r="EM170">
        <v>0</v>
      </c>
      <c r="EN170">
        <v>0</v>
      </c>
      <c r="EO170">
        <v>0</v>
      </c>
      <c r="EP170">
        <v>0</v>
      </c>
      <c r="EQ170">
        <v>0</v>
      </c>
      <c r="ER170">
        <v>0</v>
      </c>
      <c r="ES170">
        <v>0</v>
      </c>
      <c r="ET170">
        <v>0</v>
      </c>
      <c r="EU170">
        <v>0</v>
      </c>
      <c r="EV170">
        <v>0</v>
      </c>
      <c r="EW170">
        <v>0</v>
      </c>
      <c r="EX170" t="str">
        <v/>
      </c>
    </row>
    <row r="171" spans="2:154" x14ac:dyDescent="0.25">
      <c r="B171" t="str" cm="1">
        <f t="array" ref="B171:AI171">TRANSPOSE(_xlfn._xlws.SORT(_xlfn._xlws.FILTER(chemicals[chemical_applic_level]&amp;" | "&amp;chemicals[chemical_applic_name],chemicals[experiment_ID]=A171)))</f>
        <v xml:space="preserve"> | </v>
      </c>
      <c r="C171" t="str">
        <v xml:space="preserve">0 | </v>
      </c>
      <c r="D171" t="str">
        <v xml:space="preserve">0 | </v>
      </c>
      <c r="E171" t="str">
        <v xml:space="preserve">0 | </v>
      </c>
      <c r="F171" t="str">
        <v xml:space="preserve">0 | </v>
      </c>
      <c r="G171" t="str">
        <v xml:space="preserve">0 | </v>
      </c>
      <c r="H171" t="str">
        <v xml:space="preserve">0 | </v>
      </c>
      <c r="I171" t="str">
        <v xml:space="preserve">0 | </v>
      </c>
      <c r="J171" t="str">
        <v xml:space="preserve">0 | </v>
      </c>
      <c r="K171" t="str">
        <v xml:space="preserve">0 | </v>
      </c>
      <c r="L171" t="str">
        <v xml:space="preserve">0 | </v>
      </c>
      <c r="M171" t="str">
        <v xml:space="preserve">0 | </v>
      </c>
      <c r="N171" t="str">
        <v xml:space="preserve">0 | </v>
      </c>
      <c r="O171" t="str">
        <v xml:space="preserve">0 | </v>
      </c>
      <c r="P171" t="str">
        <v xml:space="preserve">0 | </v>
      </c>
      <c r="Q171" t="str">
        <v xml:space="preserve">0 | </v>
      </c>
      <c r="R171" t="str">
        <v xml:space="preserve">0 | </v>
      </c>
      <c r="S171" t="str">
        <v xml:space="preserve">0 | </v>
      </c>
      <c r="T171" t="str">
        <v xml:space="preserve">0 | </v>
      </c>
      <c r="U171" t="str">
        <v xml:space="preserve">0 | </v>
      </c>
      <c r="V171" t="str">
        <v xml:space="preserve">0 | </v>
      </c>
      <c r="W171" t="str">
        <v xml:space="preserve">0 | </v>
      </c>
      <c r="X171" t="str">
        <v xml:space="preserve">0 | </v>
      </c>
      <c r="Y171" t="str">
        <v xml:space="preserve">0 | </v>
      </c>
      <c r="Z171" t="str">
        <v xml:space="preserve">0 | </v>
      </c>
      <c r="AA171" t="str">
        <v xml:space="preserve">0 | </v>
      </c>
      <c r="AB171" t="str">
        <v xml:space="preserve">0 | </v>
      </c>
      <c r="AC171" t="str">
        <v xml:space="preserve">0 | </v>
      </c>
      <c r="AD171" t="str">
        <v xml:space="preserve">0 | </v>
      </c>
      <c r="AE171" t="str">
        <v xml:space="preserve">0 | </v>
      </c>
      <c r="AF171" t="str">
        <v xml:space="preserve">0 | </v>
      </c>
      <c r="AG171" t="str">
        <v xml:space="preserve">0 | </v>
      </c>
      <c r="AH171" t="str">
        <v xml:space="preserve">0 | </v>
      </c>
      <c r="AI171" t="str">
        <v xml:space="preserve">0 | </v>
      </c>
      <c r="DQ171" cm="1">
        <f t="array" ref="DQ171:EX171">TRANSPOSE(_xlfn._xlws.SORT(_xlfn._xlws.FILTER(chemicals[chemical_applic_level],chemicals[experiment_ID]=A171)))</f>
        <v>0</v>
      </c>
      <c r="DR171">
        <v>0</v>
      </c>
      <c r="DS171">
        <v>0</v>
      </c>
      <c r="DT171">
        <v>0</v>
      </c>
      <c r="DU171">
        <v>0</v>
      </c>
      <c r="DV171">
        <v>0</v>
      </c>
      <c r="DW171">
        <v>0</v>
      </c>
      <c r="DX171">
        <v>0</v>
      </c>
      <c r="DY171">
        <v>0</v>
      </c>
      <c r="DZ171">
        <v>0</v>
      </c>
      <c r="EA171">
        <v>0</v>
      </c>
      <c r="EB171">
        <v>0</v>
      </c>
      <c r="EC171">
        <v>0</v>
      </c>
      <c r="ED171">
        <v>0</v>
      </c>
      <c r="EE171">
        <v>0</v>
      </c>
      <c r="EF171">
        <v>0</v>
      </c>
      <c r="EG171">
        <v>0</v>
      </c>
      <c r="EH171">
        <v>0</v>
      </c>
      <c r="EI171">
        <v>0</v>
      </c>
      <c r="EJ171">
        <v>0</v>
      </c>
      <c r="EK171">
        <v>0</v>
      </c>
      <c r="EL171">
        <v>0</v>
      </c>
      <c r="EM171">
        <v>0</v>
      </c>
      <c r="EN171">
        <v>0</v>
      </c>
      <c r="EO171">
        <v>0</v>
      </c>
      <c r="EP171">
        <v>0</v>
      </c>
      <c r="EQ171">
        <v>0</v>
      </c>
      <c r="ER171">
        <v>0</v>
      </c>
      <c r="ES171">
        <v>0</v>
      </c>
      <c r="ET171">
        <v>0</v>
      </c>
      <c r="EU171">
        <v>0</v>
      </c>
      <c r="EV171">
        <v>0</v>
      </c>
      <c r="EW171">
        <v>0</v>
      </c>
      <c r="EX171" t="str">
        <v/>
      </c>
    </row>
    <row r="172" spans="2:154" x14ac:dyDescent="0.25">
      <c r="B172" t="str" cm="1">
        <f t="array" ref="B172:AI172">TRANSPOSE(_xlfn._xlws.SORT(_xlfn._xlws.FILTER(chemicals[chemical_applic_level]&amp;" | "&amp;chemicals[chemical_applic_name],chemicals[experiment_ID]=A172)))</f>
        <v xml:space="preserve"> | </v>
      </c>
      <c r="C172" t="str">
        <v xml:space="preserve">0 | </v>
      </c>
      <c r="D172" t="str">
        <v xml:space="preserve">0 | </v>
      </c>
      <c r="E172" t="str">
        <v xml:space="preserve">0 | </v>
      </c>
      <c r="F172" t="str">
        <v xml:space="preserve">0 | </v>
      </c>
      <c r="G172" t="str">
        <v xml:space="preserve">0 | </v>
      </c>
      <c r="H172" t="str">
        <v xml:space="preserve">0 | </v>
      </c>
      <c r="I172" t="str">
        <v xml:space="preserve">0 | </v>
      </c>
      <c r="J172" t="str">
        <v xml:space="preserve">0 | </v>
      </c>
      <c r="K172" t="str">
        <v xml:space="preserve">0 | </v>
      </c>
      <c r="L172" t="str">
        <v xml:space="preserve">0 | </v>
      </c>
      <c r="M172" t="str">
        <v xml:space="preserve">0 | </v>
      </c>
      <c r="N172" t="str">
        <v xml:space="preserve">0 | </v>
      </c>
      <c r="O172" t="str">
        <v xml:space="preserve">0 | </v>
      </c>
      <c r="P172" t="str">
        <v xml:space="preserve">0 | </v>
      </c>
      <c r="Q172" t="str">
        <v xml:space="preserve">0 | </v>
      </c>
      <c r="R172" t="str">
        <v xml:space="preserve">0 | </v>
      </c>
      <c r="S172" t="str">
        <v xml:space="preserve">0 | </v>
      </c>
      <c r="T172" t="str">
        <v xml:space="preserve">0 | </v>
      </c>
      <c r="U172" t="str">
        <v xml:space="preserve">0 | </v>
      </c>
      <c r="V172" t="str">
        <v xml:space="preserve">0 | </v>
      </c>
      <c r="W172" t="str">
        <v xml:space="preserve">0 | </v>
      </c>
      <c r="X172" t="str">
        <v xml:space="preserve">0 | </v>
      </c>
      <c r="Y172" t="str">
        <v xml:space="preserve">0 | </v>
      </c>
      <c r="Z172" t="str">
        <v xml:space="preserve">0 | </v>
      </c>
      <c r="AA172" t="str">
        <v xml:space="preserve">0 | </v>
      </c>
      <c r="AB172" t="str">
        <v xml:space="preserve">0 | </v>
      </c>
      <c r="AC172" t="str">
        <v xml:space="preserve">0 | </v>
      </c>
      <c r="AD172" t="str">
        <v xml:space="preserve">0 | </v>
      </c>
      <c r="AE172" t="str">
        <v xml:space="preserve">0 | </v>
      </c>
      <c r="AF172" t="str">
        <v xml:space="preserve">0 | </v>
      </c>
      <c r="AG172" t="str">
        <v xml:space="preserve">0 | </v>
      </c>
      <c r="AH172" t="str">
        <v xml:space="preserve">0 | </v>
      </c>
      <c r="AI172" t="str">
        <v xml:space="preserve">0 | </v>
      </c>
      <c r="DQ172" cm="1">
        <f t="array" ref="DQ172:EX172">TRANSPOSE(_xlfn._xlws.SORT(_xlfn._xlws.FILTER(chemicals[chemical_applic_level],chemicals[experiment_ID]=A172)))</f>
        <v>0</v>
      </c>
      <c r="DR172">
        <v>0</v>
      </c>
      <c r="DS172">
        <v>0</v>
      </c>
      <c r="DT172">
        <v>0</v>
      </c>
      <c r="DU172">
        <v>0</v>
      </c>
      <c r="DV172">
        <v>0</v>
      </c>
      <c r="DW172">
        <v>0</v>
      </c>
      <c r="DX172">
        <v>0</v>
      </c>
      <c r="DY172">
        <v>0</v>
      </c>
      <c r="DZ172">
        <v>0</v>
      </c>
      <c r="EA172">
        <v>0</v>
      </c>
      <c r="EB172">
        <v>0</v>
      </c>
      <c r="EC172">
        <v>0</v>
      </c>
      <c r="ED172">
        <v>0</v>
      </c>
      <c r="EE172">
        <v>0</v>
      </c>
      <c r="EF172">
        <v>0</v>
      </c>
      <c r="EG172">
        <v>0</v>
      </c>
      <c r="EH172">
        <v>0</v>
      </c>
      <c r="EI172">
        <v>0</v>
      </c>
      <c r="EJ172">
        <v>0</v>
      </c>
      <c r="EK172">
        <v>0</v>
      </c>
      <c r="EL172">
        <v>0</v>
      </c>
      <c r="EM172">
        <v>0</v>
      </c>
      <c r="EN172">
        <v>0</v>
      </c>
      <c r="EO172">
        <v>0</v>
      </c>
      <c r="EP172">
        <v>0</v>
      </c>
      <c r="EQ172">
        <v>0</v>
      </c>
      <c r="ER172">
        <v>0</v>
      </c>
      <c r="ES172">
        <v>0</v>
      </c>
      <c r="ET172">
        <v>0</v>
      </c>
      <c r="EU172">
        <v>0</v>
      </c>
      <c r="EV172">
        <v>0</v>
      </c>
      <c r="EW172">
        <v>0</v>
      </c>
      <c r="EX172" t="str">
        <v/>
      </c>
    </row>
    <row r="173" spans="2:154" x14ac:dyDescent="0.25">
      <c r="B173" t="str" cm="1">
        <f t="array" ref="B173:AI173">TRANSPOSE(_xlfn._xlws.SORT(_xlfn._xlws.FILTER(chemicals[chemical_applic_level]&amp;" | "&amp;chemicals[chemical_applic_name],chemicals[experiment_ID]=A173)))</f>
        <v xml:space="preserve"> | </v>
      </c>
      <c r="C173" t="str">
        <v xml:space="preserve">0 | </v>
      </c>
      <c r="D173" t="str">
        <v xml:space="preserve">0 | </v>
      </c>
      <c r="E173" t="str">
        <v xml:space="preserve">0 | </v>
      </c>
      <c r="F173" t="str">
        <v xml:space="preserve">0 | </v>
      </c>
      <c r="G173" t="str">
        <v xml:space="preserve">0 | </v>
      </c>
      <c r="H173" t="str">
        <v xml:space="preserve">0 | </v>
      </c>
      <c r="I173" t="str">
        <v xml:space="preserve">0 | </v>
      </c>
      <c r="J173" t="str">
        <v xml:space="preserve">0 | </v>
      </c>
      <c r="K173" t="str">
        <v xml:space="preserve">0 | </v>
      </c>
      <c r="L173" t="str">
        <v xml:space="preserve">0 | </v>
      </c>
      <c r="M173" t="str">
        <v xml:space="preserve">0 | </v>
      </c>
      <c r="N173" t="str">
        <v xml:space="preserve">0 | </v>
      </c>
      <c r="O173" t="str">
        <v xml:space="preserve">0 | </v>
      </c>
      <c r="P173" t="str">
        <v xml:space="preserve">0 | </v>
      </c>
      <c r="Q173" t="str">
        <v xml:space="preserve">0 | </v>
      </c>
      <c r="R173" t="str">
        <v xml:space="preserve">0 | </v>
      </c>
      <c r="S173" t="str">
        <v xml:space="preserve">0 | </v>
      </c>
      <c r="T173" t="str">
        <v xml:space="preserve">0 | </v>
      </c>
      <c r="U173" t="str">
        <v xml:space="preserve">0 | </v>
      </c>
      <c r="V173" t="str">
        <v xml:space="preserve">0 | </v>
      </c>
      <c r="W173" t="str">
        <v xml:space="preserve">0 | </v>
      </c>
      <c r="X173" t="str">
        <v xml:space="preserve">0 | </v>
      </c>
      <c r="Y173" t="str">
        <v xml:space="preserve">0 | </v>
      </c>
      <c r="Z173" t="str">
        <v xml:space="preserve">0 | </v>
      </c>
      <c r="AA173" t="str">
        <v xml:space="preserve">0 | </v>
      </c>
      <c r="AB173" t="str">
        <v xml:space="preserve">0 | </v>
      </c>
      <c r="AC173" t="str">
        <v xml:space="preserve">0 | </v>
      </c>
      <c r="AD173" t="str">
        <v xml:space="preserve">0 | </v>
      </c>
      <c r="AE173" t="str">
        <v xml:space="preserve">0 | </v>
      </c>
      <c r="AF173" t="str">
        <v xml:space="preserve">0 | </v>
      </c>
      <c r="AG173" t="str">
        <v xml:space="preserve">0 | </v>
      </c>
      <c r="AH173" t="str">
        <v xml:space="preserve">0 | </v>
      </c>
      <c r="AI173" t="str">
        <v xml:space="preserve">0 | </v>
      </c>
      <c r="DQ173" cm="1">
        <f t="array" ref="DQ173:EX173">TRANSPOSE(_xlfn._xlws.SORT(_xlfn._xlws.FILTER(chemicals[chemical_applic_level],chemicals[experiment_ID]=A173)))</f>
        <v>0</v>
      </c>
      <c r="DR173">
        <v>0</v>
      </c>
      <c r="DS173">
        <v>0</v>
      </c>
      <c r="DT173">
        <v>0</v>
      </c>
      <c r="DU173">
        <v>0</v>
      </c>
      <c r="DV173">
        <v>0</v>
      </c>
      <c r="DW173">
        <v>0</v>
      </c>
      <c r="DX173">
        <v>0</v>
      </c>
      <c r="DY173">
        <v>0</v>
      </c>
      <c r="DZ173">
        <v>0</v>
      </c>
      <c r="EA173">
        <v>0</v>
      </c>
      <c r="EB173">
        <v>0</v>
      </c>
      <c r="EC173">
        <v>0</v>
      </c>
      <c r="ED173">
        <v>0</v>
      </c>
      <c r="EE173">
        <v>0</v>
      </c>
      <c r="EF173">
        <v>0</v>
      </c>
      <c r="EG173">
        <v>0</v>
      </c>
      <c r="EH173">
        <v>0</v>
      </c>
      <c r="EI173">
        <v>0</v>
      </c>
      <c r="EJ173">
        <v>0</v>
      </c>
      <c r="EK173">
        <v>0</v>
      </c>
      <c r="EL173">
        <v>0</v>
      </c>
      <c r="EM173">
        <v>0</v>
      </c>
      <c r="EN173">
        <v>0</v>
      </c>
      <c r="EO173">
        <v>0</v>
      </c>
      <c r="EP173">
        <v>0</v>
      </c>
      <c r="EQ173">
        <v>0</v>
      </c>
      <c r="ER173">
        <v>0</v>
      </c>
      <c r="ES173">
        <v>0</v>
      </c>
      <c r="ET173">
        <v>0</v>
      </c>
      <c r="EU173">
        <v>0</v>
      </c>
      <c r="EV173">
        <v>0</v>
      </c>
      <c r="EW173">
        <v>0</v>
      </c>
      <c r="EX173" t="str">
        <v/>
      </c>
    </row>
    <row r="174" spans="2:154" x14ac:dyDescent="0.25">
      <c r="B174" t="str" cm="1">
        <f t="array" ref="B174:AI174">TRANSPOSE(_xlfn._xlws.SORT(_xlfn._xlws.FILTER(chemicals[chemical_applic_level]&amp;" | "&amp;chemicals[chemical_applic_name],chemicals[experiment_ID]=A174)))</f>
        <v xml:space="preserve"> | </v>
      </c>
      <c r="C174" t="str">
        <v xml:space="preserve">0 | </v>
      </c>
      <c r="D174" t="str">
        <v xml:space="preserve">0 | </v>
      </c>
      <c r="E174" t="str">
        <v xml:space="preserve">0 | </v>
      </c>
      <c r="F174" t="str">
        <v xml:space="preserve">0 | </v>
      </c>
      <c r="G174" t="str">
        <v xml:space="preserve">0 | </v>
      </c>
      <c r="H174" t="str">
        <v xml:space="preserve">0 | </v>
      </c>
      <c r="I174" t="str">
        <v xml:space="preserve">0 | </v>
      </c>
      <c r="J174" t="str">
        <v xml:space="preserve">0 | </v>
      </c>
      <c r="K174" t="str">
        <v xml:space="preserve">0 | </v>
      </c>
      <c r="L174" t="str">
        <v xml:space="preserve">0 | </v>
      </c>
      <c r="M174" t="str">
        <v xml:space="preserve">0 | </v>
      </c>
      <c r="N174" t="str">
        <v xml:space="preserve">0 | </v>
      </c>
      <c r="O174" t="str">
        <v xml:space="preserve">0 | </v>
      </c>
      <c r="P174" t="str">
        <v xml:space="preserve">0 | </v>
      </c>
      <c r="Q174" t="str">
        <v xml:space="preserve">0 | </v>
      </c>
      <c r="R174" t="str">
        <v xml:space="preserve">0 | </v>
      </c>
      <c r="S174" t="str">
        <v xml:space="preserve">0 | </v>
      </c>
      <c r="T174" t="str">
        <v xml:space="preserve">0 | </v>
      </c>
      <c r="U174" t="str">
        <v xml:space="preserve">0 | </v>
      </c>
      <c r="V174" t="str">
        <v xml:space="preserve">0 | </v>
      </c>
      <c r="W174" t="str">
        <v xml:space="preserve">0 | </v>
      </c>
      <c r="X174" t="str">
        <v xml:space="preserve">0 | </v>
      </c>
      <c r="Y174" t="str">
        <v xml:space="preserve">0 | </v>
      </c>
      <c r="Z174" t="str">
        <v xml:space="preserve">0 | </v>
      </c>
      <c r="AA174" t="str">
        <v xml:space="preserve">0 | </v>
      </c>
      <c r="AB174" t="str">
        <v xml:space="preserve">0 | </v>
      </c>
      <c r="AC174" t="str">
        <v xml:space="preserve">0 | </v>
      </c>
      <c r="AD174" t="str">
        <v xml:space="preserve">0 | </v>
      </c>
      <c r="AE174" t="str">
        <v xml:space="preserve">0 | </v>
      </c>
      <c r="AF174" t="str">
        <v xml:space="preserve">0 | </v>
      </c>
      <c r="AG174" t="str">
        <v xml:space="preserve">0 | </v>
      </c>
      <c r="AH174" t="str">
        <v xml:space="preserve">0 | </v>
      </c>
      <c r="AI174" t="str">
        <v xml:space="preserve">0 | </v>
      </c>
      <c r="DQ174" cm="1">
        <f t="array" ref="DQ174:EX174">TRANSPOSE(_xlfn._xlws.SORT(_xlfn._xlws.FILTER(chemicals[chemical_applic_level],chemicals[experiment_ID]=A174)))</f>
        <v>0</v>
      </c>
      <c r="DR174">
        <v>0</v>
      </c>
      <c r="DS174">
        <v>0</v>
      </c>
      <c r="DT174">
        <v>0</v>
      </c>
      <c r="DU174">
        <v>0</v>
      </c>
      <c r="DV174">
        <v>0</v>
      </c>
      <c r="DW174">
        <v>0</v>
      </c>
      <c r="DX174">
        <v>0</v>
      </c>
      <c r="DY174">
        <v>0</v>
      </c>
      <c r="DZ174">
        <v>0</v>
      </c>
      <c r="EA174">
        <v>0</v>
      </c>
      <c r="EB174">
        <v>0</v>
      </c>
      <c r="EC174">
        <v>0</v>
      </c>
      <c r="ED174">
        <v>0</v>
      </c>
      <c r="EE174">
        <v>0</v>
      </c>
      <c r="EF174">
        <v>0</v>
      </c>
      <c r="EG174">
        <v>0</v>
      </c>
      <c r="EH174">
        <v>0</v>
      </c>
      <c r="EI174">
        <v>0</v>
      </c>
      <c r="EJ174">
        <v>0</v>
      </c>
      <c r="EK174">
        <v>0</v>
      </c>
      <c r="EL174">
        <v>0</v>
      </c>
      <c r="EM174">
        <v>0</v>
      </c>
      <c r="EN174">
        <v>0</v>
      </c>
      <c r="EO174">
        <v>0</v>
      </c>
      <c r="EP174">
        <v>0</v>
      </c>
      <c r="EQ174">
        <v>0</v>
      </c>
      <c r="ER174">
        <v>0</v>
      </c>
      <c r="ES174">
        <v>0</v>
      </c>
      <c r="ET174">
        <v>0</v>
      </c>
      <c r="EU174">
        <v>0</v>
      </c>
      <c r="EV174">
        <v>0</v>
      </c>
      <c r="EW174">
        <v>0</v>
      </c>
      <c r="EX174" t="str">
        <v/>
      </c>
    </row>
    <row r="175" spans="2:154" x14ac:dyDescent="0.25">
      <c r="B175" t="str" cm="1">
        <f t="array" ref="B175:AI175">TRANSPOSE(_xlfn._xlws.SORT(_xlfn._xlws.FILTER(chemicals[chemical_applic_level]&amp;" | "&amp;chemicals[chemical_applic_name],chemicals[experiment_ID]=A175)))</f>
        <v xml:space="preserve"> | </v>
      </c>
      <c r="C175" t="str">
        <v xml:space="preserve">0 | </v>
      </c>
      <c r="D175" t="str">
        <v xml:space="preserve">0 | </v>
      </c>
      <c r="E175" t="str">
        <v xml:space="preserve">0 | </v>
      </c>
      <c r="F175" t="str">
        <v xml:space="preserve">0 | </v>
      </c>
      <c r="G175" t="str">
        <v xml:space="preserve">0 | </v>
      </c>
      <c r="H175" t="str">
        <v xml:space="preserve">0 | </v>
      </c>
      <c r="I175" t="str">
        <v xml:space="preserve">0 | </v>
      </c>
      <c r="J175" t="str">
        <v xml:space="preserve">0 | </v>
      </c>
      <c r="K175" t="str">
        <v xml:space="preserve">0 | </v>
      </c>
      <c r="L175" t="str">
        <v xml:space="preserve">0 | </v>
      </c>
      <c r="M175" t="str">
        <v xml:space="preserve">0 | </v>
      </c>
      <c r="N175" t="str">
        <v xml:space="preserve">0 | </v>
      </c>
      <c r="O175" t="str">
        <v xml:space="preserve">0 | </v>
      </c>
      <c r="P175" t="str">
        <v xml:space="preserve">0 | </v>
      </c>
      <c r="Q175" t="str">
        <v xml:space="preserve">0 | </v>
      </c>
      <c r="R175" t="str">
        <v xml:space="preserve">0 | </v>
      </c>
      <c r="S175" t="str">
        <v xml:space="preserve">0 | </v>
      </c>
      <c r="T175" t="str">
        <v xml:space="preserve">0 | </v>
      </c>
      <c r="U175" t="str">
        <v xml:space="preserve">0 | </v>
      </c>
      <c r="V175" t="str">
        <v xml:space="preserve">0 | </v>
      </c>
      <c r="W175" t="str">
        <v xml:space="preserve">0 | </v>
      </c>
      <c r="X175" t="str">
        <v xml:space="preserve">0 | </v>
      </c>
      <c r="Y175" t="str">
        <v xml:space="preserve">0 | </v>
      </c>
      <c r="Z175" t="str">
        <v xml:space="preserve">0 | </v>
      </c>
      <c r="AA175" t="str">
        <v xml:space="preserve">0 | </v>
      </c>
      <c r="AB175" t="str">
        <v xml:space="preserve">0 | </v>
      </c>
      <c r="AC175" t="str">
        <v xml:space="preserve">0 | </v>
      </c>
      <c r="AD175" t="str">
        <v xml:space="preserve">0 | </v>
      </c>
      <c r="AE175" t="str">
        <v xml:space="preserve">0 | </v>
      </c>
      <c r="AF175" t="str">
        <v xml:space="preserve">0 | </v>
      </c>
      <c r="AG175" t="str">
        <v xml:space="preserve">0 | </v>
      </c>
      <c r="AH175" t="str">
        <v xml:space="preserve">0 | </v>
      </c>
      <c r="AI175" t="str">
        <v xml:space="preserve">0 | </v>
      </c>
      <c r="DQ175" cm="1">
        <f t="array" ref="DQ175:EX175">TRANSPOSE(_xlfn._xlws.SORT(_xlfn._xlws.FILTER(chemicals[chemical_applic_level],chemicals[experiment_ID]=A175)))</f>
        <v>0</v>
      </c>
      <c r="DR175">
        <v>0</v>
      </c>
      <c r="DS175">
        <v>0</v>
      </c>
      <c r="DT175">
        <v>0</v>
      </c>
      <c r="DU175">
        <v>0</v>
      </c>
      <c r="DV175">
        <v>0</v>
      </c>
      <c r="DW175">
        <v>0</v>
      </c>
      <c r="DX175">
        <v>0</v>
      </c>
      <c r="DY175">
        <v>0</v>
      </c>
      <c r="DZ175">
        <v>0</v>
      </c>
      <c r="EA175">
        <v>0</v>
      </c>
      <c r="EB175">
        <v>0</v>
      </c>
      <c r="EC175">
        <v>0</v>
      </c>
      <c r="ED175">
        <v>0</v>
      </c>
      <c r="EE175">
        <v>0</v>
      </c>
      <c r="EF175">
        <v>0</v>
      </c>
      <c r="EG175">
        <v>0</v>
      </c>
      <c r="EH175">
        <v>0</v>
      </c>
      <c r="EI175">
        <v>0</v>
      </c>
      <c r="EJ175">
        <v>0</v>
      </c>
      <c r="EK175">
        <v>0</v>
      </c>
      <c r="EL175">
        <v>0</v>
      </c>
      <c r="EM175">
        <v>0</v>
      </c>
      <c r="EN175">
        <v>0</v>
      </c>
      <c r="EO175">
        <v>0</v>
      </c>
      <c r="EP175">
        <v>0</v>
      </c>
      <c r="EQ175">
        <v>0</v>
      </c>
      <c r="ER175">
        <v>0</v>
      </c>
      <c r="ES175">
        <v>0</v>
      </c>
      <c r="ET175">
        <v>0</v>
      </c>
      <c r="EU175">
        <v>0</v>
      </c>
      <c r="EV175">
        <v>0</v>
      </c>
      <c r="EW175">
        <v>0</v>
      </c>
      <c r="EX175" t="str">
        <v/>
      </c>
    </row>
    <row r="176" spans="2:154" x14ac:dyDescent="0.25">
      <c r="B176" t="str" cm="1">
        <f t="array" ref="B176:AI176">TRANSPOSE(_xlfn._xlws.SORT(_xlfn._xlws.FILTER(chemicals[chemical_applic_level]&amp;" | "&amp;chemicals[chemical_applic_name],chemicals[experiment_ID]=A176)))</f>
        <v xml:space="preserve"> | </v>
      </c>
      <c r="C176" t="str">
        <v xml:space="preserve">0 | </v>
      </c>
      <c r="D176" t="str">
        <v xml:space="preserve">0 | </v>
      </c>
      <c r="E176" t="str">
        <v xml:space="preserve">0 | </v>
      </c>
      <c r="F176" t="str">
        <v xml:space="preserve">0 | </v>
      </c>
      <c r="G176" t="str">
        <v xml:space="preserve">0 | </v>
      </c>
      <c r="H176" t="str">
        <v xml:space="preserve">0 | </v>
      </c>
      <c r="I176" t="str">
        <v xml:space="preserve">0 | </v>
      </c>
      <c r="J176" t="str">
        <v xml:space="preserve">0 | </v>
      </c>
      <c r="K176" t="str">
        <v xml:space="preserve">0 | </v>
      </c>
      <c r="L176" t="str">
        <v xml:space="preserve">0 | </v>
      </c>
      <c r="M176" t="str">
        <v xml:space="preserve">0 | </v>
      </c>
      <c r="N176" t="str">
        <v xml:space="preserve">0 | </v>
      </c>
      <c r="O176" t="str">
        <v xml:space="preserve">0 | </v>
      </c>
      <c r="P176" t="str">
        <v xml:space="preserve">0 | </v>
      </c>
      <c r="Q176" t="str">
        <v xml:space="preserve">0 | </v>
      </c>
      <c r="R176" t="str">
        <v xml:space="preserve">0 | </v>
      </c>
      <c r="S176" t="str">
        <v xml:space="preserve">0 | </v>
      </c>
      <c r="T176" t="str">
        <v xml:space="preserve">0 | </v>
      </c>
      <c r="U176" t="str">
        <v xml:space="preserve">0 | </v>
      </c>
      <c r="V176" t="str">
        <v xml:space="preserve">0 | </v>
      </c>
      <c r="W176" t="str">
        <v xml:space="preserve">0 | </v>
      </c>
      <c r="X176" t="str">
        <v xml:space="preserve">0 | </v>
      </c>
      <c r="Y176" t="str">
        <v xml:space="preserve">0 | </v>
      </c>
      <c r="Z176" t="str">
        <v xml:space="preserve">0 | </v>
      </c>
      <c r="AA176" t="str">
        <v xml:space="preserve">0 | </v>
      </c>
      <c r="AB176" t="str">
        <v xml:space="preserve">0 | </v>
      </c>
      <c r="AC176" t="str">
        <v xml:space="preserve">0 | </v>
      </c>
      <c r="AD176" t="str">
        <v xml:space="preserve">0 | </v>
      </c>
      <c r="AE176" t="str">
        <v xml:space="preserve">0 | </v>
      </c>
      <c r="AF176" t="str">
        <v xml:space="preserve">0 | </v>
      </c>
      <c r="AG176" t="str">
        <v xml:space="preserve">0 | </v>
      </c>
      <c r="AH176" t="str">
        <v xml:space="preserve">0 | </v>
      </c>
      <c r="AI176" t="str">
        <v xml:space="preserve">0 | </v>
      </c>
      <c r="DQ176" cm="1">
        <f t="array" ref="DQ176:EX176">TRANSPOSE(_xlfn._xlws.SORT(_xlfn._xlws.FILTER(chemicals[chemical_applic_level],chemicals[experiment_ID]=A176)))</f>
        <v>0</v>
      </c>
      <c r="DR176">
        <v>0</v>
      </c>
      <c r="DS176">
        <v>0</v>
      </c>
      <c r="DT176">
        <v>0</v>
      </c>
      <c r="DU176">
        <v>0</v>
      </c>
      <c r="DV176">
        <v>0</v>
      </c>
      <c r="DW176">
        <v>0</v>
      </c>
      <c r="DX176">
        <v>0</v>
      </c>
      <c r="DY176">
        <v>0</v>
      </c>
      <c r="DZ176">
        <v>0</v>
      </c>
      <c r="EA176">
        <v>0</v>
      </c>
      <c r="EB176">
        <v>0</v>
      </c>
      <c r="EC176">
        <v>0</v>
      </c>
      <c r="ED176">
        <v>0</v>
      </c>
      <c r="EE176">
        <v>0</v>
      </c>
      <c r="EF176">
        <v>0</v>
      </c>
      <c r="EG176">
        <v>0</v>
      </c>
      <c r="EH176">
        <v>0</v>
      </c>
      <c r="EI176">
        <v>0</v>
      </c>
      <c r="EJ176">
        <v>0</v>
      </c>
      <c r="EK176">
        <v>0</v>
      </c>
      <c r="EL176">
        <v>0</v>
      </c>
      <c r="EM176">
        <v>0</v>
      </c>
      <c r="EN176">
        <v>0</v>
      </c>
      <c r="EO176">
        <v>0</v>
      </c>
      <c r="EP176">
        <v>0</v>
      </c>
      <c r="EQ176">
        <v>0</v>
      </c>
      <c r="ER176">
        <v>0</v>
      </c>
      <c r="ES176">
        <v>0</v>
      </c>
      <c r="ET176">
        <v>0</v>
      </c>
      <c r="EU176">
        <v>0</v>
      </c>
      <c r="EV176">
        <v>0</v>
      </c>
      <c r="EW176">
        <v>0</v>
      </c>
      <c r="EX176" t="str">
        <v/>
      </c>
    </row>
    <row r="177" spans="2:154" x14ac:dyDescent="0.25">
      <c r="B177" t="str" cm="1">
        <f t="array" ref="B177:AI177">TRANSPOSE(_xlfn._xlws.SORT(_xlfn._xlws.FILTER(chemicals[chemical_applic_level]&amp;" | "&amp;chemicals[chemical_applic_name],chemicals[experiment_ID]=A177)))</f>
        <v xml:space="preserve"> | </v>
      </c>
      <c r="C177" t="str">
        <v xml:space="preserve">0 | </v>
      </c>
      <c r="D177" t="str">
        <v xml:space="preserve">0 | </v>
      </c>
      <c r="E177" t="str">
        <v xml:space="preserve">0 | </v>
      </c>
      <c r="F177" t="str">
        <v xml:space="preserve">0 | </v>
      </c>
      <c r="G177" t="str">
        <v xml:space="preserve">0 | </v>
      </c>
      <c r="H177" t="str">
        <v xml:space="preserve">0 | </v>
      </c>
      <c r="I177" t="str">
        <v xml:space="preserve">0 | </v>
      </c>
      <c r="J177" t="str">
        <v xml:space="preserve">0 | </v>
      </c>
      <c r="K177" t="str">
        <v xml:space="preserve">0 | </v>
      </c>
      <c r="L177" t="str">
        <v xml:space="preserve">0 | </v>
      </c>
      <c r="M177" t="str">
        <v xml:space="preserve">0 | </v>
      </c>
      <c r="N177" t="str">
        <v xml:space="preserve">0 | </v>
      </c>
      <c r="O177" t="str">
        <v xml:space="preserve">0 | </v>
      </c>
      <c r="P177" t="str">
        <v xml:space="preserve">0 | </v>
      </c>
      <c r="Q177" t="str">
        <v xml:space="preserve">0 | </v>
      </c>
      <c r="R177" t="str">
        <v xml:space="preserve">0 | </v>
      </c>
      <c r="S177" t="str">
        <v xml:space="preserve">0 | </v>
      </c>
      <c r="T177" t="str">
        <v xml:space="preserve">0 | </v>
      </c>
      <c r="U177" t="str">
        <v xml:space="preserve">0 | </v>
      </c>
      <c r="V177" t="str">
        <v xml:space="preserve">0 | </v>
      </c>
      <c r="W177" t="str">
        <v xml:space="preserve">0 | </v>
      </c>
      <c r="X177" t="str">
        <v xml:space="preserve">0 | </v>
      </c>
      <c r="Y177" t="str">
        <v xml:space="preserve">0 | </v>
      </c>
      <c r="Z177" t="str">
        <v xml:space="preserve">0 | </v>
      </c>
      <c r="AA177" t="str">
        <v xml:space="preserve">0 | </v>
      </c>
      <c r="AB177" t="str">
        <v xml:space="preserve">0 | </v>
      </c>
      <c r="AC177" t="str">
        <v xml:space="preserve">0 | </v>
      </c>
      <c r="AD177" t="str">
        <v xml:space="preserve">0 | </v>
      </c>
      <c r="AE177" t="str">
        <v xml:space="preserve">0 | </v>
      </c>
      <c r="AF177" t="str">
        <v xml:space="preserve">0 | </v>
      </c>
      <c r="AG177" t="str">
        <v xml:space="preserve">0 | </v>
      </c>
      <c r="AH177" t="str">
        <v xml:space="preserve">0 | </v>
      </c>
      <c r="AI177" t="str">
        <v xml:space="preserve">0 | </v>
      </c>
      <c r="DQ177" cm="1">
        <f t="array" ref="DQ177:EX177">TRANSPOSE(_xlfn._xlws.SORT(_xlfn._xlws.FILTER(chemicals[chemical_applic_level],chemicals[experiment_ID]=A177)))</f>
        <v>0</v>
      </c>
      <c r="DR177">
        <v>0</v>
      </c>
      <c r="DS177">
        <v>0</v>
      </c>
      <c r="DT177">
        <v>0</v>
      </c>
      <c r="DU177">
        <v>0</v>
      </c>
      <c r="DV177">
        <v>0</v>
      </c>
      <c r="DW177">
        <v>0</v>
      </c>
      <c r="DX177">
        <v>0</v>
      </c>
      <c r="DY177">
        <v>0</v>
      </c>
      <c r="DZ177">
        <v>0</v>
      </c>
      <c r="EA177">
        <v>0</v>
      </c>
      <c r="EB177">
        <v>0</v>
      </c>
      <c r="EC177">
        <v>0</v>
      </c>
      <c r="ED177">
        <v>0</v>
      </c>
      <c r="EE177">
        <v>0</v>
      </c>
      <c r="EF177">
        <v>0</v>
      </c>
      <c r="EG177">
        <v>0</v>
      </c>
      <c r="EH177">
        <v>0</v>
      </c>
      <c r="EI177">
        <v>0</v>
      </c>
      <c r="EJ177">
        <v>0</v>
      </c>
      <c r="EK177">
        <v>0</v>
      </c>
      <c r="EL177">
        <v>0</v>
      </c>
      <c r="EM177">
        <v>0</v>
      </c>
      <c r="EN177">
        <v>0</v>
      </c>
      <c r="EO177">
        <v>0</v>
      </c>
      <c r="EP177">
        <v>0</v>
      </c>
      <c r="EQ177">
        <v>0</v>
      </c>
      <c r="ER177">
        <v>0</v>
      </c>
      <c r="ES177">
        <v>0</v>
      </c>
      <c r="ET177">
        <v>0</v>
      </c>
      <c r="EU177">
        <v>0</v>
      </c>
      <c r="EV177">
        <v>0</v>
      </c>
      <c r="EW177">
        <v>0</v>
      </c>
      <c r="EX177" t="str">
        <v/>
      </c>
    </row>
    <row r="178" spans="2:154" x14ac:dyDescent="0.25">
      <c r="B178" t="str" cm="1">
        <f t="array" ref="B178:AI178">TRANSPOSE(_xlfn._xlws.SORT(_xlfn._xlws.FILTER(chemicals[chemical_applic_level]&amp;" | "&amp;chemicals[chemical_applic_name],chemicals[experiment_ID]=A178)))</f>
        <v xml:space="preserve"> | </v>
      </c>
      <c r="C178" t="str">
        <v xml:space="preserve">0 | </v>
      </c>
      <c r="D178" t="str">
        <v xml:space="preserve">0 | </v>
      </c>
      <c r="E178" t="str">
        <v xml:space="preserve">0 | </v>
      </c>
      <c r="F178" t="str">
        <v xml:space="preserve">0 | </v>
      </c>
      <c r="G178" t="str">
        <v xml:space="preserve">0 | </v>
      </c>
      <c r="H178" t="str">
        <v xml:space="preserve">0 | </v>
      </c>
      <c r="I178" t="str">
        <v xml:space="preserve">0 | </v>
      </c>
      <c r="J178" t="str">
        <v xml:space="preserve">0 | </v>
      </c>
      <c r="K178" t="str">
        <v xml:space="preserve">0 | </v>
      </c>
      <c r="L178" t="str">
        <v xml:space="preserve">0 | </v>
      </c>
      <c r="M178" t="str">
        <v xml:space="preserve">0 | </v>
      </c>
      <c r="N178" t="str">
        <v xml:space="preserve">0 | </v>
      </c>
      <c r="O178" t="str">
        <v xml:space="preserve">0 | </v>
      </c>
      <c r="P178" t="str">
        <v xml:space="preserve">0 | </v>
      </c>
      <c r="Q178" t="str">
        <v xml:space="preserve">0 | </v>
      </c>
      <c r="R178" t="str">
        <v xml:space="preserve">0 | </v>
      </c>
      <c r="S178" t="str">
        <v xml:space="preserve">0 | </v>
      </c>
      <c r="T178" t="str">
        <v xml:space="preserve">0 | </v>
      </c>
      <c r="U178" t="str">
        <v xml:space="preserve">0 | </v>
      </c>
      <c r="V178" t="str">
        <v xml:space="preserve">0 | </v>
      </c>
      <c r="W178" t="str">
        <v xml:space="preserve">0 | </v>
      </c>
      <c r="X178" t="str">
        <v xml:space="preserve">0 | </v>
      </c>
      <c r="Y178" t="str">
        <v xml:space="preserve">0 | </v>
      </c>
      <c r="Z178" t="str">
        <v xml:space="preserve">0 | </v>
      </c>
      <c r="AA178" t="str">
        <v xml:space="preserve">0 | </v>
      </c>
      <c r="AB178" t="str">
        <v xml:space="preserve">0 | </v>
      </c>
      <c r="AC178" t="str">
        <v xml:space="preserve">0 | </v>
      </c>
      <c r="AD178" t="str">
        <v xml:space="preserve">0 | </v>
      </c>
      <c r="AE178" t="str">
        <v xml:space="preserve">0 | </v>
      </c>
      <c r="AF178" t="str">
        <v xml:space="preserve">0 | </v>
      </c>
      <c r="AG178" t="str">
        <v xml:space="preserve">0 | </v>
      </c>
      <c r="AH178" t="str">
        <v xml:space="preserve">0 | </v>
      </c>
      <c r="AI178" t="str">
        <v xml:space="preserve">0 | </v>
      </c>
      <c r="DQ178" cm="1">
        <f t="array" ref="DQ178:EX178">TRANSPOSE(_xlfn._xlws.SORT(_xlfn._xlws.FILTER(chemicals[chemical_applic_level],chemicals[experiment_ID]=A178)))</f>
        <v>0</v>
      </c>
      <c r="DR178">
        <v>0</v>
      </c>
      <c r="DS178">
        <v>0</v>
      </c>
      <c r="DT178">
        <v>0</v>
      </c>
      <c r="DU178">
        <v>0</v>
      </c>
      <c r="DV178">
        <v>0</v>
      </c>
      <c r="DW178">
        <v>0</v>
      </c>
      <c r="DX178">
        <v>0</v>
      </c>
      <c r="DY178">
        <v>0</v>
      </c>
      <c r="DZ178">
        <v>0</v>
      </c>
      <c r="EA178">
        <v>0</v>
      </c>
      <c r="EB178">
        <v>0</v>
      </c>
      <c r="EC178">
        <v>0</v>
      </c>
      <c r="ED178">
        <v>0</v>
      </c>
      <c r="EE178">
        <v>0</v>
      </c>
      <c r="EF178">
        <v>0</v>
      </c>
      <c r="EG178">
        <v>0</v>
      </c>
      <c r="EH178">
        <v>0</v>
      </c>
      <c r="EI178">
        <v>0</v>
      </c>
      <c r="EJ178">
        <v>0</v>
      </c>
      <c r="EK178">
        <v>0</v>
      </c>
      <c r="EL178">
        <v>0</v>
      </c>
      <c r="EM178">
        <v>0</v>
      </c>
      <c r="EN178">
        <v>0</v>
      </c>
      <c r="EO178">
        <v>0</v>
      </c>
      <c r="EP178">
        <v>0</v>
      </c>
      <c r="EQ178">
        <v>0</v>
      </c>
      <c r="ER178">
        <v>0</v>
      </c>
      <c r="ES178">
        <v>0</v>
      </c>
      <c r="ET178">
        <v>0</v>
      </c>
      <c r="EU178">
        <v>0</v>
      </c>
      <c r="EV178">
        <v>0</v>
      </c>
      <c r="EW178">
        <v>0</v>
      </c>
      <c r="EX178" t="str">
        <v/>
      </c>
    </row>
    <row r="179" spans="2:154" x14ac:dyDescent="0.25">
      <c r="B179" t="str" cm="1">
        <f t="array" ref="B179:AI179">TRANSPOSE(_xlfn._xlws.SORT(_xlfn._xlws.FILTER(chemicals[chemical_applic_level]&amp;" | "&amp;chemicals[chemical_applic_name],chemicals[experiment_ID]=A179)))</f>
        <v xml:space="preserve"> | </v>
      </c>
      <c r="C179" t="str">
        <v xml:space="preserve">0 | </v>
      </c>
      <c r="D179" t="str">
        <v xml:space="preserve">0 | </v>
      </c>
      <c r="E179" t="str">
        <v xml:space="preserve">0 | </v>
      </c>
      <c r="F179" t="str">
        <v xml:space="preserve">0 | </v>
      </c>
      <c r="G179" t="str">
        <v xml:space="preserve">0 | </v>
      </c>
      <c r="H179" t="str">
        <v xml:space="preserve">0 | </v>
      </c>
      <c r="I179" t="str">
        <v xml:space="preserve">0 | </v>
      </c>
      <c r="J179" t="str">
        <v xml:space="preserve">0 | </v>
      </c>
      <c r="K179" t="str">
        <v xml:space="preserve">0 | </v>
      </c>
      <c r="L179" t="str">
        <v xml:space="preserve">0 | </v>
      </c>
      <c r="M179" t="str">
        <v xml:space="preserve">0 | </v>
      </c>
      <c r="N179" t="str">
        <v xml:space="preserve">0 | </v>
      </c>
      <c r="O179" t="str">
        <v xml:space="preserve">0 | </v>
      </c>
      <c r="P179" t="str">
        <v xml:space="preserve">0 | </v>
      </c>
      <c r="Q179" t="str">
        <v xml:space="preserve">0 | </v>
      </c>
      <c r="R179" t="str">
        <v xml:space="preserve">0 | </v>
      </c>
      <c r="S179" t="str">
        <v xml:space="preserve">0 | </v>
      </c>
      <c r="T179" t="str">
        <v xml:space="preserve">0 | </v>
      </c>
      <c r="U179" t="str">
        <v xml:space="preserve">0 | </v>
      </c>
      <c r="V179" t="str">
        <v xml:space="preserve">0 | </v>
      </c>
      <c r="W179" t="str">
        <v xml:space="preserve">0 | </v>
      </c>
      <c r="X179" t="str">
        <v xml:space="preserve">0 | </v>
      </c>
      <c r="Y179" t="str">
        <v xml:space="preserve">0 | </v>
      </c>
      <c r="Z179" t="str">
        <v xml:space="preserve">0 | </v>
      </c>
      <c r="AA179" t="str">
        <v xml:space="preserve">0 | </v>
      </c>
      <c r="AB179" t="str">
        <v xml:space="preserve">0 | </v>
      </c>
      <c r="AC179" t="str">
        <v xml:space="preserve">0 | </v>
      </c>
      <c r="AD179" t="str">
        <v xml:space="preserve">0 | </v>
      </c>
      <c r="AE179" t="str">
        <v xml:space="preserve">0 | </v>
      </c>
      <c r="AF179" t="str">
        <v xml:space="preserve">0 | </v>
      </c>
      <c r="AG179" t="str">
        <v xml:space="preserve">0 | </v>
      </c>
      <c r="AH179" t="str">
        <v xml:space="preserve">0 | </v>
      </c>
      <c r="AI179" t="str">
        <v xml:space="preserve">0 | </v>
      </c>
      <c r="DQ179" cm="1">
        <f t="array" ref="DQ179:EX179">TRANSPOSE(_xlfn._xlws.SORT(_xlfn._xlws.FILTER(chemicals[chemical_applic_level],chemicals[experiment_ID]=A179)))</f>
        <v>0</v>
      </c>
      <c r="DR179">
        <v>0</v>
      </c>
      <c r="DS179">
        <v>0</v>
      </c>
      <c r="DT179">
        <v>0</v>
      </c>
      <c r="DU179">
        <v>0</v>
      </c>
      <c r="DV179">
        <v>0</v>
      </c>
      <c r="DW179">
        <v>0</v>
      </c>
      <c r="DX179">
        <v>0</v>
      </c>
      <c r="DY179">
        <v>0</v>
      </c>
      <c r="DZ179">
        <v>0</v>
      </c>
      <c r="EA179">
        <v>0</v>
      </c>
      <c r="EB179">
        <v>0</v>
      </c>
      <c r="EC179">
        <v>0</v>
      </c>
      <c r="ED179">
        <v>0</v>
      </c>
      <c r="EE179">
        <v>0</v>
      </c>
      <c r="EF179">
        <v>0</v>
      </c>
      <c r="EG179">
        <v>0</v>
      </c>
      <c r="EH179">
        <v>0</v>
      </c>
      <c r="EI179">
        <v>0</v>
      </c>
      <c r="EJ179">
        <v>0</v>
      </c>
      <c r="EK179">
        <v>0</v>
      </c>
      <c r="EL179">
        <v>0</v>
      </c>
      <c r="EM179">
        <v>0</v>
      </c>
      <c r="EN179">
        <v>0</v>
      </c>
      <c r="EO179">
        <v>0</v>
      </c>
      <c r="EP179">
        <v>0</v>
      </c>
      <c r="EQ179">
        <v>0</v>
      </c>
      <c r="ER179">
        <v>0</v>
      </c>
      <c r="ES179">
        <v>0</v>
      </c>
      <c r="ET179">
        <v>0</v>
      </c>
      <c r="EU179">
        <v>0</v>
      </c>
      <c r="EV179">
        <v>0</v>
      </c>
      <c r="EW179">
        <v>0</v>
      </c>
      <c r="EX179" t="str">
        <v/>
      </c>
    </row>
    <row r="180" spans="2:154" x14ac:dyDescent="0.25">
      <c r="B180" t="str" cm="1">
        <f t="array" ref="B180:AI180">TRANSPOSE(_xlfn._xlws.SORT(_xlfn._xlws.FILTER(chemicals[chemical_applic_level]&amp;" | "&amp;chemicals[chemical_applic_name],chemicals[experiment_ID]=A180)))</f>
        <v xml:space="preserve"> | </v>
      </c>
      <c r="C180" t="str">
        <v xml:space="preserve">0 | </v>
      </c>
      <c r="D180" t="str">
        <v xml:space="preserve">0 | </v>
      </c>
      <c r="E180" t="str">
        <v xml:space="preserve">0 | </v>
      </c>
      <c r="F180" t="str">
        <v xml:space="preserve">0 | </v>
      </c>
      <c r="G180" t="str">
        <v xml:space="preserve">0 | </v>
      </c>
      <c r="H180" t="str">
        <v xml:space="preserve">0 | </v>
      </c>
      <c r="I180" t="str">
        <v xml:space="preserve">0 | </v>
      </c>
      <c r="J180" t="str">
        <v xml:space="preserve">0 | </v>
      </c>
      <c r="K180" t="str">
        <v xml:space="preserve">0 | </v>
      </c>
      <c r="L180" t="str">
        <v xml:space="preserve">0 | </v>
      </c>
      <c r="M180" t="str">
        <v xml:space="preserve">0 | </v>
      </c>
      <c r="N180" t="str">
        <v xml:space="preserve">0 | </v>
      </c>
      <c r="O180" t="str">
        <v xml:space="preserve">0 | </v>
      </c>
      <c r="P180" t="str">
        <v xml:space="preserve">0 | </v>
      </c>
      <c r="Q180" t="str">
        <v xml:space="preserve">0 | </v>
      </c>
      <c r="R180" t="str">
        <v xml:space="preserve">0 | </v>
      </c>
      <c r="S180" t="str">
        <v xml:space="preserve">0 | </v>
      </c>
      <c r="T180" t="str">
        <v xml:space="preserve">0 | </v>
      </c>
      <c r="U180" t="str">
        <v xml:space="preserve">0 | </v>
      </c>
      <c r="V180" t="str">
        <v xml:space="preserve">0 | </v>
      </c>
      <c r="W180" t="str">
        <v xml:space="preserve">0 | </v>
      </c>
      <c r="X180" t="str">
        <v xml:space="preserve">0 | </v>
      </c>
      <c r="Y180" t="str">
        <v xml:space="preserve">0 | </v>
      </c>
      <c r="Z180" t="str">
        <v xml:space="preserve">0 | </v>
      </c>
      <c r="AA180" t="str">
        <v xml:space="preserve">0 | </v>
      </c>
      <c r="AB180" t="str">
        <v xml:space="preserve">0 | </v>
      </c>
      <c r="AC180" t="str">
        <v xml:space="preserve">0 | </v>
      </c>
      <c r="AD180" t="str">
        <v xml:space="preserve">0 | </v>
      </c>
      <c r="AE180" t="str">
        <v xml:space="preserve">0 | </v>
      </c>
      <c r="AF180" t="str">
        <v xml:space="preserve">0 | </v>
      </c>
      <c r="AG180" t="str">
        <v xml:space="preserve">0 | </v>
      </c>
      <c r="AH180" t="str">
        <v xml:space="preserve">0 | </v>
      </c>
      <c r="AI180" t="str">
        <v xml:space="preserve">0 | </v>
      </c>
      <c r="DQ180" cm="1">
        <f t="array" ref="DQ180:EX180">TRANSPOSE(_xlfn._xlws.SORT(_xlfn._xlws.FILTER(chemicals[chemical_applic_level],chemicals[experiment_ID]=A180)))</f>
        <v>0</v>
      </c>
      <c r="DR180">
        <v>0</v>
      </c>
      <c r="DS180">
        <v>0</v>
      </c>
      <c r="DT180">
        <v>0</v>
      </c>
      <c r="DU180">
        <v>0</v>
      </c>
      <c r="DV180">
        <v>0</v>
      </c>
      <c r="DW180">
        <v>0</v>
      </c>
      <c r="DX180">
        <v>0</v>
      </c>
      <c r="DY180">
        <v>0</v>
      </c>
      <c r="DZ180">
        <v>0</v>
      </c>
      <c r="EA180">
        <v>0</v>
      </c>
      <c r="EB180">
        <v>0</v>
      </c>
      <c r="EC180">
        <v>0</v>
      </c>
      <c r="ED180">
        <v>0</v>
      </c>
      <c r="EE180">
        <v>0</v>
      </c>
      <c r="EF180">
        <v>0</v>
      </c>
      <c r="EG180">
        <v>0</v>
      </c>
      <c r="EH180">
        <v>0</v>
      </c>
      <c r="EI180">
        <v>0</v>
      </c>
      <c r="EJ180">
        <v>0</v>
      </c>
      <c r="EK180">
        <v>0</v>
      </c>
      <c r="EL180">
        <v>0</v>
      </c>
      <c r="EM180">
        <v>0</v>
      </c>
      <c r="EN180">
        <v>0</v>
      </c>
      <c r="EO180">
        <v>0</v>
      </c>
      <c r="EP180">
        <v>0</v>
      </c>
      <c r="EQ180">
        <v>0</v>
      </c>
      <c r="ER180">
        <v>0</v>
      </c>
      <c r="ES180">
        <v>0</v>
      </c>
      <c r="ET180">
        <v>0</v>
      </c>
      <c r="EU180">
        <v>0</v>
      </c>
      <c r="EV180">
        <v>0</v>
      </c>
      <c r="EW180">
        <v>0</v>
      </c>
      <c r="EX180" t="str">
        <v/>
      </c>
    </row>
    <row r="181" spans="2:154" x14ac:dyDescent="0.25">
      <c r="B181" t="str" cm="1">
        <f t="array" ref="B181:AI181">TRANSPOSE(_xlfn._xlws.SORT(_xlfn._xlws.FILTER(chemicals[chemical_applic_level]&amp;" | "&amp;chemicals[chemical_applic_name],chemicals[experiment_ID]=A181)))</f>
        <v xml:space="preserve"> | </v>
      </c>
      <c r="C181" t="str">
        <v xml:space="preserve">0 | </v>
      </c>
      <c r="D181" t="str">
        <v xml:space="preserve">0 | </v>
      </c>
      <c r="E181" t="str">
        <v xml:space="preserve">0 | </v>
      </c>
      <c r="F181" t="str">
        <v xml:space="preserve">0 | </v>
      </c>
      <c r="G181" t="str">
        <v xml:space="preserve">0 | </v>
      </c>
      <c r="H181" t="str">
        <v xml:space="preserve">0 | </v>
      </c>
      <c r="I181" t="str">
        <v xml:space="preserve">0 | </v>
      </c>
      <c r="J181" t="str">
        <v xml:space="preserve">0 | </v>
      </c>
      <c r="K181" t="str">
        <v xml:space="preserve">0 | </v>
      </c>
      <c r="L181" t="str">
        <v xml:space="preserve">0 | </v>
      </c>
      <c r="M181" t="str">
        <v xml:space="preserve">0 | </v>
      </c>
      <c r="N181" t="str">
        <v xml:space="preserve">0 | </v>
      </c>
      <c r="O181" t="str">
        <v xml:space="preserve">0 | </v>
      </c>
      <c r="P181" t="str">
        <v xml:space="preserve">0 | </v>
      </c>
      <c r="Q181" t="str">
        <v xml:space="preserve">0 | </v>
      </c>
      <c r="R181" t="str">
        <v xml:space="preserve">0 | </v>
      </c>
      <c r="S181" t="str">
        <v xml:space="preserve">0 | </v>
      </c>
      <c r="T181" t="str">
        <v xml:space="preserve">0 | </v>
      </c>
      <c r="U181" t="str">
        <v xml:space="preserve">0 | </v>
      </c>
      <c r="V181" t="str">
        <v xml:space="preserve">0 | </v>
      </c>
      <c r="W181" t="str">
        <v xml:space="preserve">0 | </v>
      </c>
      <c r="X181" t="str">
        <v xml:space="preserve">0 | </v>
      </c>
      <c r="Y181" t="str">
        <v xml:space="preserve">0 | </v>
      </c>
      <c r="Z181" t="str">
        <v xml:space="preserve">0 | </v>
      </c>
      <c r="AA181" t="str">
        <v xml:space="preserve">0 | </v>
      </c>
      <c r="AB181" t="str">
        <v xml:space="preserve">0 | </v>
      </c>
      <c r="AC181" t="str">
        <v xml:space="preserve">0 | </v>
      </c>
      <c r="AD181" t="str">
        <v xml:space="preserve">0 | </v>
      </c>
      <c r="AE181" t="str">
        <v xml:space="preserve">0 | </v>
      </c>
      <c r="AF181" t="str">
        <v xml:space="preserve">0 | </v>
      </c>
      <c r="AG181" t="str">
        <v xml:space="preserve">0 | </v>
      </c>
      <c r="AH181" t="str">
        <v xml:space="preserve">0 | </v>
      </c>
      <c r="AI181" t="str">
        <v xml:space="preserve">0 | </v>
      </c>
      <c r="DQ181" cm="1">
        <f t="array" ref="DQ181:EX181">TRANSPOSE(_xlfn._xlws.SORT(_xlfn._xlws.FILTER(chemicals[chemical_applic_level],chemicals[experiment_ID]=A181)))</f>
        <v>0</v>
      </c>
      <c r="DR181">
        <v>0</v>
      </c>
      <c r="DS181">
        <v>0</v>
      </c>
      <c r="DT181">
        <v>0</v>
      </c>
      <c r="DU181">
        <v>0</v>
      </c>
      <c r="DV181">
        <v>0</v>
      </c>
      <c r="DW181">
        <v>0</v>
      </c>
      <c r="DX181">
        <v>0</v>
      </c>
      <c r="DY181">
        <v>0</v>
      </c>
      <c r="DZ181">
        <v>0</v>
      </c>
      <c r="EA181">
        <v>0</v>
      </c>
      <c r="EB181">
        <v>0</v>
      </c>
      <c r="EC181">
        <v>0</v>
      </c>
      <c r="ED181">
        <v>0</v>
      </c>
      <c r="EE181">
        <v>0</v>
      </c>
      <c r="EF181">
        <v>0</v>
      </c>
      <c r="EG181">
        <v>0</v>
      </c>
      <c r="EH181">
        <v>0</v>
      </c>
      <c r="EI181">
        <v>0</v>
      </c>
      <c r="EJ181">
        <v>0</v>
      </c>
      <c r="EK181">
        <v>0</v>
      </c>
      <c r="EL181">
        <v>0</v>
      </c>
      <c r="EM181">
        <v>0</v>
      </c>
      <c r="EN181">
        <v>0</v>
      </c>
      <c r="EO181">
        <v>0</v>
      </c>
      <c r="EP181">
        <v>0</v>
      </c>
      <c r="EQ181">
        <v>0</v>
      </c>
      <c r="ER181">
        <v>0</v>
      </c>
      <c r="ES181">
        <v>0</v>
      </c>
      <c r="ET181">
        <v>0</v>
      </c>
      <c r="EU181">
        <v>0</v>
      </c>
      <c r="EV181">
        <v>0</v>
      </c>
      <c r="EW181">
        <v>0</v>
      </c>
      <c r="EX181" t="str">
        <v/>
      </c>
    </row>
    <row r="182" spans="2:154" x14ac:dyDescent="0.25">
      <c r="B182" t="str" cm="1">
        <f t="array" ref="B182:AI182">TRANSPOSE(_xlfn._xlws.SORT(_xlfn._xlws.FILTER(chemicals[chemical_applic_level]&amp;" | "&amp;chemicals[chemical_applic_name],chemicals[experiment_ID]=A182)))</f>
        <v xml:space="preserve"> | </v>
      </c>
      <c r="C182" t="str">
        <v xml:space="preserve">0 | </v>
      </c>
      <c r="D182" t="str">
        <v xml:space="preserve">0 | </v>
      </c>
      <c r="E182" t="str">
        <v xml:space="preserve">0 | </v>
      </c>
      <c r="F182" t="str">
        <v xml:space="preserve">0 | </v>
      </c>
      <c r="G182" t="str">
        <v xml:space="preserve">0 | </v>
      </c>
      <c r="H182" t="str">
        <v xml:space="preserve">0 | </v>
      </c>
      <c r="I182" t="str">
        <v xml:space="preserve">0 | </v>
      </c>
      <c r="J182" t="str">
        <v xml:space="preserve">0 | </v>
      </c>
      <c r="K182" t="str">
        <v xml:space="preserve">0 | </v>
      </c>
      <c r="L182" t="str">
        <v xml:space="preserve">0 | </v>
      </c>
      <c r="M182" t="str">
        <v xml:space="preserve">0 | </v>
      </c>
      <c r="N182" t="str">
        <v xml:space="preserve">0 | </v>
      </c>
      <c r="O182" t="str">
        <v xml:space="preserve">0 | </v>
      </c>
      <c r="P182" t="str">
        <v xml:space="preserve">0 | </v>
      </c>
      <c r="Q182" t="str">
        <v xml:space="preserve">0 | </v>
      </c>
      <c r="R182" t="str">
        <v xml:space="preserve">0 | </v>
      </c>
      <c r="S182" t="str">
        <v xml:space="preserve">0 | </v>
      </c>
      <c r="T182" t="str">
        <v xml:space="preserve">0 | </v>
      </c>
      <c r="U182" t="str">
        <v xml:space="preserve">0 | </v>
      </c>
      <c r="V182" t="str">
        <v xml:space="preserve">0 | </v>
      </c>
      <c r="W182" t="str">
        <v xml:space="preserve">0 | </v>
      </c>
      <c r="X182" t="str">
        <v xml:space="preserve">0 | </v>
      </c>
      <c r="Y182" t="str">
        <v xml:space="preserve">0 | </v>
      </c>
      <c r="Z182" t="str">
        <v xml:space="preserve">0 | </v>
      </c>
      <c r="AA182" t="str">
        <v xml:space="preserve">0 | </v>
      </c>
      <c r="AB182" t="str">
        <v xml:space="preserve">0 | </v>
      </c>
      <c r="AC182" t="str">
        <v xml:space="preserve">0 | </v>
      </c>
      <c r="AD182" t="str">
        <v xml:space="preserve">0 | </v>
      </c>
      <c r="AE182" t="str">
        <v xml:space="preserve">0 | </v>
      </c>
      <c r="AF182" t="str">
        <v xml:space="preserve">0 | </v>
      </c>
      <c r="AG182" t="str">
        <v xml:space="preserve">0 | </v>
      </c>
      <c r="AH182" t="str">
        <v xml:space="preserve">0 | </v>
      </c>
      <c r="AI182" t="str">
        <v xml:space="preserve">0 | </v>
      </c>
      <c r="DQ182" cm="1">
        <f t="array" ref="DQ182:EX182">TRANSPOSE(_xlfn._xlws.SORT(_xlfn._xlws.FILTER(chemicals[chemical_applic_level],chemicals[experiment_ID]=A182)))</f>
        <v>0</v>
      </c>
      <c r="DR182">
        <v>0</v>
      </c>
      <c r="DS182">
        <v>0</v>
      </c>
      <c r="DT182">
        <v>0</v>
      </c>
      <c r="DU182">
        <v>0</v>
      </c>
      <c r="DV182">
        <v>0</v>
      </c>
      <c r="DW182">
        <v>0</v>
      </c>
      <c r="DX182">
        <v>0</v>
      </c>
      <c r="DY182">
        <v>0</v>
      </c>
      <c r="DZ182">
        <v>0</v>
      </c>
      <c r="EA182">
        <v>0</v>
      </c>
      <c r="EB182">
        <v>0</v>
      </c>
      <c r="EC182">
        <v>0</v>
      </c>
      <c r="ED182">
        <v>0</v>
      </c>
      <c r="EE182">
        <v>0</v>
      </c>
      <c r="EF182">
        <v>0</v>
      </c>
      <c r="EG182">
        <v>0</v>
      </c>
      <c r="EH182">
        <v>0</v>
      </c>
      <c r="EI182">
        <v>0</v>
      </c>
      <c r="EJ182">
        <v>0</v>
      </c>
      <c r="EK182">
        <v>0</v>
      </c>
      <c r="EL182">
        <v>0</v>
      </c>
      <c r="EM182">
        <v>0</v>
      </c>
      <c r="EN182">
        <v>0</v>
      </c>
      <c r="EO182">
        <v>0</v>
      </c>
      <c r="EP182">
        <v>0</v>
      </c>
      <c r="EQ182">
        <v>0</v>
      </c>
      <c r="ER182">
        <v>0</v>
      </c>
      <c r="ES182">
        <v>0</v>
      </c>
      <c r="ET182">
        <v>0</v>
      </c>
      <c r="EU182">
        <v>0</v>
      </c>
      <c r="EV182">
        <v>0</v>
      </c>
      <c r="EW182">
        <v>0</v>
      </c>
      <c r="EX182" t="str">
        <v/>
      </c>
    </row>
    <row r="183" spans="2:154" x14ac:dyDescent="0.25">
      <c r="B183" t="str" cm="1">
        <f t="array" ref="B183:AI183">TRANSPOSE(_xlfn._xlws.SORT(_xlfn._xlws.FILTER(chemicals[chemical_applic_level]&amp;" | "&amp;chemicals[chemical_applic_name],chemicals[experiment_ID]=A183)))</f>
        <v xml:space="preserve"> | </v>
      </c>
      <c r="C183" t="str">
        <v xml:space="preserve">0 | </v>
      </c>
      <c r="D183" t="str">
        <v xml:space="preserve">0 | </v>
      </c>
      <c r="E183" t="str">
        <v xml:space="preserve">0 | </v>
      </c>
      <c r="F183" t="str">
        <v xml:space="preserve">0 | </v>
      </c>
      <c r="G183" t="str">
        <v xml:space="preserve">0 | </v>
      </c>
      <c r="H183" t="str">
        <v xml:space="preserve">0 | </v>
      </c>
      <c r="I183" t="str">
        <v xml:space="preserve">0 | </v>
      </c>
      <c r="J183" t="str">
        <v xml:space="preserve">0 | </v>
      </c>
      <c r="K183" t="str">
        <v xml:space="preserve">0 | </v>
      </c>
      <c r="L183" t="str">
        <v xml:space="preserve">0 | </v>
      </c>
      <c r="M183" t="str">
        <v xml:space="preserve">0 | </v>
      </c>
      <c r="N183" t="str">
        <v xml:space="preserve">0 | </v>
      </c>
      <c r="O183" t="str">
        <v xml:space="preserve">0 | </v>
      </c>
      <c r="P183" t="str">
        <v xml:space="preserve">0 | </v>
      </c>
      <c r="Q183" t="str">
        <v xml:space="preserve">0 | </v>
      </c>
      <c r="R183" t="str">
        <v xml:space="preserve">0 | </v>
      </c>
      <c r="S183" t="str">
        <v xml:space="preserve">0 | </v>
      </c>
      <c r="T183" t="str">
        <v xml:space="preserve">0 | </v>
      </c>
      <c r="U183" t="str">
        <v xml:space="preserve">0 | </v>
      </c>
      <c r="V183" t="str">
        <v xml:space="preserve">0 | </v>
      </c>
      <c r="W183" t="str">
        <v xml:space="preserve">0 | </v>
      </c>
      <c r="X183" t="str">
        <v xml:space="preserve">0 | </v>
      </c>
      <c r="Y183" t="str">
        <v xml:space="preserve">0 | </v>
      </c>
      <c r="Z183" t="str">
        <v xml:space="preserve">0 | </v>
      </c>
      <c r="AA183" t="str">
        <v xml:space="preserve">0 | </v>
      </c>
      <c r="AB183" t="str">
        <v xml:space="preserve">0 | </v>
      </c>
      <c r="AC183" t="str">
        <v xml:space="preserve">0 | </v>
      </c>
      <c r="AD183" t="str">
        <v xml:space="preserve">0 | </v>
      </c>
      <c r="AE183" t="str">
        <v xml:space="preserve">0 | </v>
      </c>
      <c r="AF183" t="str">
        <v xml:space="preserve">0 | </v>
      </c>
      <c r="AG183" t="str">
        <v xml:space="preserve">0 | </v>
      </c>
      <c r="AH183" t="str">
        <v xml:space="preserve">0 | </v>
      </c>
      <c r="AI183" t="str">
        <v xml:space="preserve">0 | </v>
      </c>
      <c r="DQ183" cm="1">
        <f t="array" ref="DQ183:EX183">TRANSPOSE(_xlfn._xlws.SORT(_xlfn._xlws.FILTER(chemicals[chemical_applic_level],chemicals[experiment_ID]=A183)))</f>
        <v>0</v>
      </c>
      <c r="DR183">
        <v>0</v>
      </c>
      <c r="DS183">
        <v>0</v>
      </c>
      <c r="DT183">
        <v>0</v>
      </c>
      <c r="DU183">
        <v>0</v>
      </c>
      <c r="DV183">
        <v>0</v>
      </c>
      <c r="DW183">
        <v>0</v>
      </c>
      <c r="DX183">
        <v>0</v>
      </c>
      <c r="DY183">
        <v>0</v>
      </c>
      <c r="DZ183">
        <v>0</v>
      </c>
      <c r="EA183">
        <v>0</v>
      </c>
      <c r="EB183">
        <v>0</v>
      </c>
      <c r="EC183">
        <v>0</v>
      </c>
      <c r="ED183">
        <v>0</v>
      </c>
      <c r="EE183">
        <v>0</v>
      </c>
      <c r="EF183">
        <v>0</v>
      </c>
      <c r="EG183">
        <v>0</v>
      </c>
      <c r="EH183">
        <v>0</v>
      </c>
      <c r="EI183">
        <v>0</v>
      </c>
      <c r="EJ183">
        <v>0</v>
      </c>
      <c r="EK183">
        <v>0</v>
      </c>
      <c r="EL183">
        <v>0</v>
      </c>
      <c r="EM183">
        <v>0</v>
      </c>
      <c r="EN183">
        <v>0</v>
      </c>
      <c r="EO183">
        <v>0</v>
      </c>
      <c r="EP183">
        <v>0</v>
      </c>
      <c r="EQ183">
        <v>0</v>
      </c>
      <c r="ER183">
        <v>0</v>
      </c>
      <c r="ES183">
        <v>0</v>
      </c>
      <c r="ET183">
        <v>0</v>
      </c>
      <c r="EU183">
        <v>0</v>
      </c>
      <c r="EV183">
        <v>0</v>
      </c>
      <c r="EW183">
        <v>0</v>
      </c>
      <c r="EX183" t="str">
        <v/>
      </c>
    </row>
    <row r="184" spans="2:154" x14ac:dyDescent="0.25">
      <c r="B184" t="str" cm="1">
        <f t="array" ref="B184:AI184">TRANSPOSE(_xlfn._xlws.SORT(_xlfn._xlws.FILTER(chemicals[chemical_applic_level]&amp;" | "&amp;chemicals[chemical_applic_name],chemicals[experiment_ID]=A184)))</f>
        <v xml:space="preserve"> | </v>
      </c>
      <c r="C184" t="str">
        <v xml:space="preserve">0 | </v>
      </c>
      <c r="D184" t="str">
        <v xml:space="preserve">0 | </v>
      </c>
      <c r="E184" t="str">
        <v xml:space="preserve">0 | </v>
      </c>
      <c r="F184" t="str">
        <v xml:space="preserve">0 | </v>
      </c>
      <c r="G184" t="str">
        <v xml:space="preserve">0 | </v>
      </c>
      <c r="H184" t="str">
        <v xml:space="preserve">0 | </v>
      </c>
      <c r="I184" t="str">
        <v xml:space="preserve">0 | </v>
      </c>
      <c r="J184" t="str">
        <v xml:space="preserve">0 | </v>
      </c>
      <c r="K184" t="str">
        <v xml:space="preserve">0 | </v>
      </c>
      <c r="L184" t="str">
        <v xml:space="preserve">0 | </v>
      </c>
      <c r="M184" t="str">
        <v xml:space="preserve">0 | </v>
      </c>
      <c r="N184" t="str">
        <v xml:space="preserve">0 | </v>
      </c>
      <c r="O184" t="str">
        <v xml:space="preserve">0 | </v>
      </c>
      <c r="P184" t="str">
        <v xml:space="preserve">0 | </v>
      </c>
      <c r="Q184" t="str">
        <v xml:space="preserve">0 | </v>
      </c>
      <c r="R184" t="str">
        <v xml:space="preserve">0 | </v>
      </c>
      <c r="S184" t="str">
        <v xml:space="preserve">0 | </v>
      </c>
      <c r="T184" t="str">
        <v xml:space="preserve">0 | </v>
      </c>
      <c r="U184" t="str">
        <v xml:space="preserve">0 | </v>
      </c>
      <c r="V184" t="str">
        <v xml:space="preserve">0 | </v>
      </c>
      <c r="W184" t="str">
        <v xml:space="preserve">0 | </v>
      </c>
      <c r="X184" t="str">
        <v xml:space="preserve">0 | </v>
      </c>
      <c r="Y184" t="str">
        <v xml:space="preserve">0 | </v>
      </c>
      <c r="Z184" t="str">
        <v xml:space="preserve">0 | </v>
      </c>
      <c r="AA184" t="str">
        <v xml:space="preserve">0 | </v>
      </c>
      <c r="AB184" t="str">
        <v xml:space="preserve">0 | </v>
      </c>
      <c r="AC184" t="str">
        <v xml:space="preserve">0 | </v>
      </c>
      <c r="AD184" t="str">
        <v xml:space="preserve">0 | </v>
      </c>
      <c r="AE184" t="str">
        <v xml:space="preserve">0 | </v>
      </c>
      <c r="AF184" t="str">
        <v xml:space="preserve">0 | </v>
      </c>
      <c r="AG184" t="str">
        <v xml:space="preserve">0 | </v>
      </c>
      <c r="AH184" t="str">
        <v xml:space="preserve">0 | </v>
      </c>
      <c r="AI184" t="str">
        <v xml:space="preserve">0 | </v>
      </c>
      <c r="DQ184" cm="1">
        <f t="array" ref="DQ184:EX184">TRANSPOSE(_xlfn._xlws.SORT(_xlfn._xlws.FILTER(chemicals[chemical_applic_level],chemicals[experiment_ID]=A184)))</f>
        <v>0</v>
      </c>
      <c r="DR184">
        <v>0</v>
      </c>
      <c r="DS184">
        <v>0</v>
      </c>
      <c r="DT184">
        <v>0</v>
      </c>
      <c r="DU184">
        <v>0</v>
      </c>
      <c r="DV184">
        <v>0</v>
      </c>
      <c r="DW184">
        <v>0</v>
      </c>
      <c r="DX184">
        <v>0</v>
      </c>
      <c r="DY184">
        <v>0</v>
      </c>
      <c r="DZ184">
        <v>0</v>
      </c>
      <c r="EA184">
        <v>0</v>
      </c>
      <c r="EB184">
        <v>0</v>
      </c>
      <c r="EC184">
        <v>0</v>
      </c>
      <c r="ED184">
        <v>0</v>
      </c>
      <c r="EE184">
        <v>0</v>
      </c>
      <c r="EF184">
        <v>0</v>
      </c>
      <c r="EG184">
        <v>0</v>
      </c>
      <c r="EH184">
        <v>0</v>
      </c>
      <c r="EI184">
        <v>0</v>
      </c>
      <c r="EJ184">
        <v>0</v>
      </c>
      <c r="EK184">
        <v>0</v>
      </c>
      <c r="EL184">
        <v>0</v>
      </c>
      <c r="EM184">
        <v>0</v>
      </c>
      <c r="EN184">
        <v>0</v>
      </c>
      <c r="EO184">
        <v>0</v>
      </c>
      <c r="EP184">
        <v>0</v>
      </c>
      <c r="EQ184">
        <v>0</v>
      </c>
      <c r="ER184">
        <v>0</v>
      </c>
      <c r="ES184">
        <v>0</v>
      </c>
      <c r="ET184">
        <v>0</v>
      </c>
      <c r="EU184">
        <v>0</v>
      </c>
      <c r="EV184">
        <v>0</v>
      </c>
      <c r="EW184">
        <v>0</v>
      </c>
      <c r="EX184" t="str">
        <v/>
      </c>
    </row>
    <row r="185" spans="2:154" x14ac:dyDescent="0.25">
      <c r="B185" t="str" cm="1">
        <f t="array" ref="B185:AI185">TRANSPOSE(_xlfn._xlws.SORT(_xlfn._xlws.FILTER(chemicals[chemical_applic_level]&amp;" | "&amp;chemicals[chemical_applic_name],chemicals[experiment_ID]=A185)))</f>
        <v xml:space="preserve"> | </v>
      </c>
      <c r="C185" t="str">
        <v xml:space="preserve">0 | </v>
      </c>
      <c r="D185" t="str">
        <v xml:space="preserve">0 | </v>
      </c>
      <c r="E185" t="str">
        <v xml:space="preserve">0 | </v>
      </c>
      <c r="F185" t="str">
        <v xml:space="preserve">0 | </v>
      </c>
      <c r="G185" t="str">
        <v xml:space="preserve">0 | </v>
      </c>
      <c r="H185" t="str">
        <v xml:space="preserve">0 | </v>
      </c>
      <c r="I185" t="str">
        <v xml:space="preserve">0 | </v>
      </c>
      <c r="J185" t="str">
        <v xml:space="preserve">0 | </v>
      </c>
      <c r="K185" t="str">
        <v xml:space="preserve">0 | </v>
      </c>
      <c r="L185" t="str">
        <v xml:space="preserve">0 | </v>
      </c>
      <c r="M185" t="str">
        <v xml:space="preserve">0 | </v>
      </c>
      <c r="N185" t="str">
        <v xml:space="preserve">0 | </v>
      </c>
      <c r="O185" t="str">
        <v xml:space="preserve">0 | </v>
      </c>
      <c r="P185" t="str">
        <v xml:space="preserve">0 | </v>
      </c>
      <c r="Q185" t="str">
        <v xml:space="preserve">0 | </v>
      </c>
      <c r="R185" t="str">
        <v xml:space="preserve">0 | </v>
      </c>
      <c r="S185" t="str">
        <v xml:space="preserve">0 | </v>
      </c>
      <c r="T185" t="str">
        <v xml:space="preserve">0 | </v>
      </c>
      <c r="U185" t="str">
        <v xml:space="preserve">0 | </v>
      </c>
      <c r="V185" t="str">
        <v xml:space="preserve">0 | </v>
      </c>
      <c r="W185" t="str">
        <v xml:space="preserve">0 | </v>
      </c>
      <c r="X185" t="str">
        <v xml:space="preserve">0 | </v>
      </c>
      <c r="Y185" t="str">
        <v xml:space="preserve">0 | </v>
      </c>
      <c r="Z185" t="str">
        <v xml:space="preserve">0 | </v>
      </c>
      <c r="AA185" t="str">
        <v xml:space="preserve">0 | </v>
      </c>
      <c r="AB185" t="str">
        <v xml:space="preserve">0 | </v>
      </c>
      <c r="AC185" t="str">
        <v xml:space="preserve">0 | </v>
      </c>
      <c r="AD185" t="str">
        <v xml:space="preserve">0 | </v>
      </c>
      <c r="AE185" t="str">
        <v xml:space="preserve">0 | </v>
      </c>
      <c r="AF185" t="str">
        <v xml:space="preserve">0 | </v>
      </c>
      <c r="AG185" t="str">
        <v xml:space="preserve">0 | </v>
      </c>
      <c r="AH185" t="str">
        <v xml:space="preserve">0 | </v>
      </c>
      <c r="AI185" t="str">
        <v xml:space="preserve">0 | </v>
      </c>
      <c r="DQ185" cm="1">
        <f t="array" ref="DQ185:EX185">TRANSPOSE(_xlfn._xlws.SORT(_xlfn._xlws.FILTER(chemicals[chemical_applic_level],chemicals[experiment_ID]=A185)))</f>
        <v>0</v>
      </c>
      <c r="DR185">
        <v>0</v>
      </c>
      <c r="DS185">
        <v>0</v>
      </c>
      <c r="DT185">
        <v>0</v>
      </c>
      <c r="DU185">
        <v>0</v>
      </c>
      <c r="DV185">
        <v>0</v>
      </c>
      <c r="DW185">
        <v>0</v>
      </c>
      <c r="DX185">
        <v>0</v>
      </c>
      <c r="DY185">
        <v>0</v>
      </c>
      <c r="DZ185">
        <v>0</v>
      </c>
      <c r="EA185">
        <v>0</v>
      </c>
      <c r="EB185">
        <v>0</v>
      </c>
      <c r="EC185">
        <v>0</v>
      </c>
      <c r="ED185">
        <v>0</v>
      </c>
      <c r="EE185">
        <v>0</v>
      </c>
      <c r="EF185">
        <v>0</v>
      </c>
      <c r="EG185">
        <v>0</v>
      </c>
      <c r="EH185">
        <v>0</v>
      </c>
      <c r="EI185">
        <v>0</v>
      </c>
      <c r="EJ185">
        <v>0</v>
      </c>
      <c r="EK185">
        <v>0</v>
      </c>
      <c r="EL185">
        <v>0</v>
      </c>
      <c r="EM185">
        <v>0</v>
      </c>
      <c r="EN185">
        <v>0</v>
      </c>
      <c r="EO185">
        <v>0</v>
      </c>
      <c r="EP185">
        <v>0</v>
      </c>
      <c r="EQ185">
        <v>0</v>
      </c>
      <c r="ER185">
        <v>0</v>
      </c>
      <c r="ES185">
        <v>0</v>
      </c>
      <c r="ET185">
        <v>0</v>
      </c>
      <c r="EU185">
        <v>0</v>
      </c>
      <c r="EV185">
        <v>0</v>
      </c>
      <c r="EW185">
        <v>0</v>
      </c>
      <c r="EX185" t="str">
        <v/>
      </c>
    </row>
    <row r="186" spans="2:154" x14ac:dyDescent="0.25">
      <c r="B186" t="str" cm="1">
        <f t="array" ref="B186:AI186">TRANSPOSE(_xlfn._xlws.SORT(_xlfn._xlws.FILTER(chemicals[chemical_applic_level]&amp;" | "&amp;chemicals[chemical_applic_name],chemicals[experiment_ID]=A186)))</f>
        <v xml:space="preserve"> | </v>
      </c>
      <c r="C186" t="str">
        <v xml:space="preserve">0 | </v>
      </c>
      <c r="D186" t="str">
        <v xml:space="preserve">0 | </v>
      </c>
      <c r="E186" t="str">
        <v xml:space="preserve">0 | </v>
      </c>
      <c r="F186" t="str">
        <v xml:space="preserve">0 | </v>
      </c>
      <c r="G186" t="str">
        <v xml:space="preserve">0 | </v>
      </c>
      <c r="H186" t="str">
        <v xml:space="preserve">0 | </v>
      </c>
      <c r="I186" t="str">
        <v xml:space="preserve">0 | </v>
      </c>
      <c r="J186" t="str">
        <v xml:space="preserve">0 | </v>
      </c>
      <c r="K186" t="str">
        <v xml:space="preserve">0 | </v>
      </c>
      <c r="L186" t="str">
        <v xml:space="preserve">0 | </v>
      </c>
      <c r="M186" t="str">
        <v xml:space="preserve">0 | </v>
      </c>
      <c r="N186" t="str">
        <v xml:space="preserve">0 | </v>
      </c>
      <c r="O186" t="str">
        <v xml:space="preserve">0 | </v>
      </c>
      <c r="P186" t="str">
        <v xml:space="preserve">0 | </v>
      </c>
      <c r="Q186" t="str">
        <v xml:space="preserve">0 | </v>
      </c>
      <c r="R186" t="str">
        <v xml:space="preserve">0 | </v>
      </c>
      <c r="S186" t="str">
        <v xml:space="preserve">0 | </v>
      </c>
      <c r="T186" t="str">
        <v xml:space="preserve">0 | </v>
      </c>
      <c r="U186" t="str">
        <v xml:space="preserve">0 | </v>
      </c>
      <c r="V186" t="str">
        <v xml:space="preserve">0 | </v>
      </c>
      <c r="W186" t="str">
        <v xml:space="preserve">0 | </v>
      </c>
      <c r="X186" t="str">
        <v xml:space="preserve">0 | </v>
      </c>
      <c r="Y186" t="str">
        <v xml:space="preserve">0 | </v>
      </c>
      <c r="Z186" t="str">
        <v xml:space="preserve">0 | </v>
      </c>
      <c r="AA186" t="str">
        <v xml:space="preserve">0 | </v>
      </c>
      <c r="AB186" t="str">
        <v xml:space="preserve">0 | </v>
      </c>
      <c r="AC186" t="str">
        <v xml:space="preserve">0 | </v>
      </c>
      <c r="AD186" t="str">
        <v xml:space="preserve">0 | </v>
      </c>
      <c r="AE186" t="str">
        <v xml:space="preserve">0 | </v>
      </c>
      <c r="AF186" t="str">
        <v xml:space="preserve">0 | </v>
      </c>
      <c r="AG186" t="str">
        <v xml:space="preserve">0 | </v>
      </c>
      <c r="AH186" t="str">
        <v xml:space="preserve">0 | </v>
      </c>
      <c r="AI186" t="str">
        <v xml:space="preserve">0 | </v>
      </c>
      <c r="DQ186" cm="1">
        <f t="array" ref="DQ186:EX186">TRANSPOSE(_xlfn._xlws.SORT(_xlfn._xlws.FILTER(chemicals[chemical_applic_level],chemicals[experiment_ID]=A186)))</f>
        <v>0</v>
      </c>
      <c r="DR186">
        <v>0</v>
      </c>
      <c r="DS186">
        <v>0</v>
      </c>
      <c r="DT186">
        <v>0</v>
      </c>
      <c r="DU186">
        <v>0</v>
      </c>
      <c r="DV186">
        <v>0</v>
      </c>
      <c r="DW186">
        <v>0</v>
      </c>
      <c r="DX186">
        <v>0</v>
      </c>
      <c r="DY186">
        <v>0</v>
      </c>
      <c r="DZ186">
        <v>0</v>
      </c>
      <c r="EA186">
        <v>0</v>
      </c>
      <c r="EB186">
        <v>0</v>
      </c>
      <c r="EC186">
        <v>0</v>
      </c>
      <c r="ED186">
        <v>0</v>
      </c>
      <c r="EE186">
        <v>0</v>
      </c>
      <c r="EF186">
        <v>0</v>
      </c>
      <c r="EG186">
        <v>0</v>
      </c>
      <c r="EH186">
        <v>0</v>
      </c>
      <c r="EI186">
        <v>0</v>
      </c>
      <c r="EJ186">
        <v>0</v>
      </c>
      <c r="EK186">
        <v>0</v>
      </c>
      <c r="EL186">
        <v>0</v>
      </c>
      <c r="EM186">
        <v>0</v>
      </c>
      <c r="EN186">
        <v>0</v>
      </c>
      <c r="EO186">
        <v>0</v>
      </c>
      <c r="EP186">
        <v>0</v>
      </c>
      <c r="EQ186">
        <v>0</v>
      </c>
      <c r="ER186">
        <v>0</v>
      </c>
      <c r="ES186">
        <v>0</v>
      </c>
      <c r="ET186">
        <v>0</v>
      </c>
      <c r="EU186">
        <v>0</v>
      </c>
      <c r="EV186">
        <v>0</v>
      </c>
      <c r="EW186">
        <v>0</v>
      </c>
      <c r="EX186" t="str">
        <v/>
      </c>
    </row>
    <row r="187" spans="2:154" x14ac:dyDescent="0.25">
      <c r="B187" t="str" cm="1">
        <f t="array" ref="B187:AI187">TRANSPOSE(_xlfn._xlws.SORT(_xlfn._xlws.FILTER(chemicals[chemical_applic_level]&amp;" | "&amp;chemicals[chemical_applic_name],chemicals[experiment_ID]=A187)))</f>
        <v xml:space="preserve"> | </v>
      </c>
      <c r="C187" t="str">
        <v xml:space="preserve">0 | </v>
      </c>
      <c r="D187" t="str">
        <v xml:space="preserve">0 | </v>
      </c>
      <c r="E187" t="str">
        <v xml:space="preserve">0 | </v>
      </c>
      <c r="F187" t="str">
        <v xml:space="preserve">0 | </v>
      </c>
      <c r="G187" t="str">
        <v xml:space="preserve">0 | </v>
      </c>
      <c r="H187" t="str">
        <v xml:space="preserve">0 | </v>
      </c>
      <c r="I187" t="str">
        <v xml:space="preserve">0 | </v>
      </c>
      <c r="J187" t="str">
        <v xml:space="preserve">0 | </v>
      </c>
      <c r="K187" t="str">
        <v xml:space="preserve">0 | </v>
      </c>
      <c r="L187" t="str">
        <v xml:space="preserve">0 | </v>
      </c>
      <c r="M187" t="str">
        <v xml:space="preserve">0 | </v>
      </c>
      <c r="N187" t="str">
        <v xml:space="preserve">0 | </v>
      </c>
      <c r="O187" t="str">
        <v xml:space="preserve">0 | </v>
      </c>
      <c r="P187" t="str">
        <v xml:space="preserve">0 | </v>
      </c>
      <c r="Q187" t="str">
        <v xml:space="preserve">0 | </v>
      </c>
      <c r="R187" t="str">
        <v xml:space="preserve">0 | </v>
      </c>
      <c r="S187" t="str">
        <v xml:space="preserve">0 | </v>
      </c>
      <c r="T187" t="str">
        <v xml:space="preserve">0 | </v>
      </c>
      <c r="U187" t="str">
        <v xml:space="preserve">0 | </v>
      </c>
      <c r="V187" t="str">
        <v xml:space="preserve">0 | </v>
      </c>
      <c r="W187" t="str">
        <v xml:space="preserve">0 | </v>
      </c>
      <c r="X187" t="str">
        <v xml:space="preserve">0 | </v>
      </c>
      <c r="Y187" t="str">
        <v xml:space="preserve">0 | </v>
      </c>
      <c r="Z187" t="str">
        <v xml:space="preserve">0 | </v>
      </c>
      <c r="AA187" t="str">
        <v xml:space="preserve">0 | </v>
      </c>
      <c r="AB187" t="str">
        <v xml:space="preserve">0 | </v>
      </c>
      <c r="AC187" t="str">
        <v xml:space="preserve">0 | </v>
      </c>
      <c r="AD187" t="str">
        <v xml:space="preserve">0 | </v>
      </c>
      <c r="AE187" t="str">
        <v xml:space="preserve">0 | </v>
      </c>
      <c r="AF187" t="str">
        <v xml:space="preserve">0 | </v>
      </c>
      <c r="AG187" t="str">
        <v xml:space="preserve">0 | </v>
      </c>
      <c r="AH187" t="str">
        <v xml:space="preserve">0 | </v>
      </c>
      <c r="AI187" t="str">
        <v xml:space="preserve">0 | </v>
      </c>
      <c r="DQ187" cm="1">
        <f t="array" ref="DQ187:EX187">TRANSPOSE(_xlfn._xlws.SORT(_xlfn._xlws.FILTER(chemicals[chemical_applic_level],chemicals[experiment_ID]=A187)))</f>
        <v>0</v>
      </c>
      <c r="DR187">
        <v>0</v>
      </c>
      <c r="DS187">
        <v>0</v>
      </c>
      <c r="DT187">
        <v>0</v>
      </c>
      <c r="DU187">
        <v>0</v>
      </c>
      <c r="DV187">
        <v>0</v>
      </c>
      <c r="DW187">
        <v>0</v>
      </c>
      <c r="DX187">
        <v>0</v>
      </c>
      <c r="DY187">
        <v>0</v>
      </c>
      <c r="DZ187">
        <v>0</v>
      </c>
      <c r="EA187">
        <v>0</v>
      </c>
      <c r="EB187">
        <v>0</v>
      </c>
      <c r="EC187">
        <v>0</v>
      </c>
      <c r="ED187">
        <v>0</v>
      </c>
      <c r="EE187">
        <v>0</v>
      </c>
      <c r="EF187">
        <v>0</v>
      </c>
      <c r="EG187">
        <v>0</v>
      </c>
      <c r="EH187">
        <v>0</v>
      </c>
      <c r="EI187">
        <v>0</v>
      </c>
      <c r="EJ187">
        <v>0</v>
      </c>
      <c r="EK187">
        <v>0</v>
      </c>
      <c r="EL187">
        <v>0</v>
      </c>
      <c r="EM187">
        <v>0</v>
      </c>
      <c r="EN187">
        <v>0</v>
      </c>
      <c r="EO187">
        <v>0</v>
      </c>
      <c r="EP187">
        <v>0</v>
      </c>
      <c r="EQ187">
        <v>0</v>
      </c>
      <c r="ER187">
        <v>0</v>
      </c>
      <c r="ES187">
        <v>0</v>
      </c>
      <c r="ET187">
        <v>0</v>
      </c>
      <c r="EU187">
        <v>0</v>
      </c>
      <c r="EV187">
        <v>0</v>
      </c>
      <c r="EW187">
        <v>0</v>
      </c>
      <c r="EX187" t="str">
        <v/>
      </c>
    </row>
    <row r="188" spans="2:154" x14ac:dyDescent="0.25">
      <c r="B188" t="str" cm="1">
        <f t="array" ref="B188:AI188">TRANSPOSE(_xlfn._xlws.SORT(_xlfn._xlws.FILTER(chemicals[chemical_applic_level]&amp;" | "&amp;chemicals[chemical_applic_name],chemicals[experiment_ID]=A188)))</f>
        <v xml:space="preserve"> | </v>
      </c>
      <c r="C188" t="str">
        <v xml:space="preserve">0 | </v>
      </c>
      <c r="D188" t="str">
        <v xml:space="preserve">0 | </v>
      </c>
      <c r="E188" t="str">
        <v xml:space="preserve">0 | </v>
      </c>
      <c r="F188" t="str">
        <v xml:space="preserve">0 | </v>
      </c>
      <c r="G188" t="str">
        <v xml:space="preserve">0 | </v>
      </c>
      <c r="H188" t="str">
        <v xml:space="preserve">0 | </v>
      </c>
      <c r="I188" t="str">
        <v xml:space="preserve">0 | </v>
      </c>
      <c r="J188" t="str">
        <v xml:space="preserve">0 | </v>
      </c>
      <c r="K188" t="str">
        <v xml:space="preserve">0 | </v>
      </c>
      <c r="L188" t="str">
        <v xml:space="preserve">0 | </v>
      </c>
      <c r="M188" t="str">
        <v xml:space="preserve">0 | </v>
      </c>
      <c r="N188" t="str">
        <v xml:space="preserve">0 | </v>
      </c>
      <c r="O188" t="str">
        <v xml:space="preserve">0 | </v>
      </c>
      <c r="P188" t="str">
        <v xml:space="preserve">0 | </v>
      </c>
      <c r="Q188" t="str">
        <v xml:space="preserve">0 | </v>
      </c>
      <c r="R188" t="str">
        <v xml:space="preserve">0 | </v>
      </c>
      <c r="S188" t="str">
        <v xml:space="preserve">0 | </v>
      </c>
      <c r="T188" t="str">
        <v xml:space="preserve">0 | </v>
      </c>
      <c r="U188" t="str">
        <v xml:space="preserve">0 | </v>
      </c>
      <c r="V188" t="str">
        <v xml:space="preserve">0 | </v>
      </c>
      <c r="W188" t="str">
        <v xml:space="preserve">0 | </v>
      </c>
      <c r="X188" t="str">
        <v xml:space="preserve">0 | </v>
      </c>
      <c r="Y188" t="str">
        <v xml:space="preserve">0 | </v>
      </c>
      <c r="Z188" t="str">
        <v xml:space="preserve">0 | </v>
      </c>
      <c r="AA188" t="str">
        <v xml:space="preserve">0 | </v>
      </c>
      <c r="AB188" t="str">
        <v xml:space="preserve">0 | </v>
      </c>
      <c r="AC188" t="str">
        <v xml:space="preserve">0 | </v>
      </c>
      <c r="AD188" t="str">
        <v xml:space="preserve">0 | </v>
      </c>
      <c r="AE188" t="str">
        <v xml:space="preserve">0 | </v>
      </c>
      <c r="AF188" t="str">
        <v xml:space="preserve">0 | </v>
      </c>
      <c r="AG188" t="str">
        <v xml:space="preserve">0 | </v>
      </c>
      <c r="AH188" t="str">
        <v xml:space="preserve">0 | </v>
      </c>
      <c r="AI188" t="str">
        <v xml:space="preserve">0 | </v>
      </c>
      <c r="DQ188" cm="1">
        <f t="array" ref="DQ188:EX188">TRANSPOSE(_xlfn._xlws.SORT(_xlfn._xlws.FILTER(chemicals[chemical_applic_level],chemicals[experiment_ID]=A188)))</f>
        <v>0</v>
      </c>
      <c r="DR188">
        <v>0</v>
      </c>
      <c r="DS188">
        <v>0</v>
      </c>
      <c r="DT188">
        <v>0</v>
      </c>
      <c r="DU188">
        <v>0</v>
      </c>
      <c r="DV188">
        <v>0</v>
      </c>
      <c r="DW188">
        <v>0</v>
      </c>
      <c r="DX188">
        <v>0</v>
      </c>
      <c r="DY188">
        <v>0</v>
      </c>
      <c r="DZ188">
        <v>0</v>
      </c>
      <c r="EA188">
        <v>0</v>
      </c>
      <c r="EB188">
        <v>0</v>
      </c>
      <c r="EC188">
        <v>0</v>
      </c>
      <c r="ED188">
        <v>0</v>
      </c>
      <c r="EE188">
        <v>0</v>
      </c>
      <c r="EF188">
        <v>0</v>
      </c>
      <c r="EG188">
        <v>0</v>
      </c>
      <c r="EH188">
        <v>0</v>
      </c>
      <c r="EI188">
        <v>0</v>
      </c>
      <c r="EJ188">
        <v>0</v>
      </c>
      <c r="EK188">
        <v>0</v>
      </c>
      <c r="EL188">
        <v>0</v>
      </c>
      <c r="EM188">
        <v>0</v>
      </c>
      <c r="EN188">
        <v>0</v>
      </c>
      <c r="EO188">
        <v>0</v>
      </c>
      <c r="EP188">
        <v>0</v>
      </c>
      <c r="EQ188">
        <v>0</v>
      </c>
      <c r="ER188">
        <v>0</v>
      </c>
      <c r="ES188">
        <v>0</v>
      </c>
      <c r="ET188">
        <v>0</v>
      </c>
      <c r="EU188">
        <v>0</v>
      </c>
      <c r="EV188">
        <v>0</v>
      </c>
      <c r="EW188">
        <v>0</v>
      </c>
      <c r="EX188" t="str">
        <v/>
      </c>
    </row>
    <row r="189" spans="2:154" x14ac:dyDescent="0.25">
      <c r="B189" t="str" cm="1">
        <f t="array" ref="B189:AI189">TRANSPOSE(_xlfn._xlws.SORT(_xlfn._xlws.FILTER(chemicals[chemical_applic_level]&amp;" | "&amp;chemicals[chemical_applic_name],chemicals[experiment_ID]=A189)))</f>
        <v xml:space="preserve"> | </v>
      </c>
      <c r="C189" t="str">
        <v xml:space="preserve">0 | </v>
      </c>
      <c r="D189" t="str">
        <v xml:space="preserve">0 | </v>
      </c>
      <c r="E189" t="str">
        <v xml:space="preserve">0 | </v>
      </c>
      <c r="F189" t="str">
        <v xml:space="preserve">0 | </v>
      </c>
      <c r="G189" t="str">
        <v xml:space="preserve">0 | </v>
      </c>
      <c r="H189" t="str">
        <v xml:space="preserve">0 | </v>
      </c>
      <c r="I189" t="str">
        <v xml:space="preserve">0 | </v>
      </c>
      <c r="J189" t="str">
        <v xml:space="preserve">0 | </v>
      </c>
      <c r="K189" t="str">
        <v xml:space="preserve">0 | </v>
      </c>
      <c r="L189" t="str">
        <v xml:space="preserve">0 | </v>
      </c>
      <c r="M189" t="str">
        <v xml:space="preserve">0 | </v>
      </c>
      <c r="N189" t="str">
        <v xml:space="preserve">0 | </v>
      </c>
      <c r="O189" t="str">
        <v xml:space="preserve">0 | </v>
      </c>
      <c r="P189" t="str">
        <v xml:space="preserve">0 | </v>
      </c>
      <c r="Q189" t="str">
        <v xml:space="preserve">0 | </v>
      </c>
      <c r="R189" t="str">
        <v xml:space="preserve">0 | </v>
      </c>
      <c r="S189" t="str">
        <v xml:space="preserve">0 | </v>
      </c>
      <c r="T189" t="str">
        <v xml:space="preserve">0 | </v>
      </c>
      <c r="U189" t="str">
        <v xml:space="preserve">0 | </v>
      </c>
      <c r="V189" t="str">
        <v xml:space="preserve">0 | </v>
      </c>
      <c r="W189" t="str">
        <v xml:space="preserve">0 | </v>
      </c>
      <c r="X189" t="str">
        <v xml:space="preserve">0 | </v>
      </c>
      <c r="Y189" t="str">
        <v xml:space="preserve">0 | </v>
      </c>
      <c r="Z189" t="str">
        <v xml:space="preserve">0 | </v>
      </c>
      <c r="AA189" t="str">
        <v xml:space="preserve">0 | </v>
      </c>
      <c r="AB189" t="str">
        <v xml:space="preserve">0 | </v>
      </c>
      <c r="AC189" t="str">
        <v xml:space="preserve">0 | </v>
      </c>
      <c r="AD189" t="str">
        <v xml:space="preserve">0 | </v>
      </c>
      <c r="AE189" t="str">
        <v xml:space="preserve">0 | </v>
      </c>
      <c r="AF189" t="str">
        <v xml:space="preserve">0 | </v>
      </c>
      <c r="AG189" t="str">
        <v xml:space="preserve">0 | </v>
      </c>
      <c r="AH189" t="str">
        <v xml:space="preserve">0 | </v>
      </c>
      <c r="AI189" t="str">
        <v xml:space="preserve">0 | </v>
      </c>
      <c r="DQ189" cm="1">
        <f t="array" ref="DQ189:EX189">TRANSPOSE(_xlfn._xlws.SORT(_xlfn._xlws.FILTER(chemicals[chemical_applic_level],chemicals[experiment_ID]=A189)))</f>
        <v>0</v>
      </c>
      <c r="DR189">
        <v>0</v>
      </c>
      <c r="DS189">
        <v>0</v>
      </c>
      <c r="DT189">
        <v>0</v>
      </c>
      <c r="DU189">
        <v>0</v>
      </c>
      <c r="DV189">
        <v>0</v>
      </c>
      <c r="DW189">
        <v>0</v>
      </c>
      <c r="DX189">
        <v>0</v>
      </c>
      <c r="DY189">
        <v>0</v>
      </c>
      <c r="DZ189">
        <v>0</v>
      </c>
      <c r="EA189">
        <v>0</v>
      </c>
      <c r="EB189">
        <v>0</v>
      </c>
      <c r="EC189">
        <v>0</v>
      </c>
      <c r="ED189">
        <v>0</v>
      </c>
      <c r="EE189">
        <v>0</v>
      </c>
      <c r="EF189">
        <v>0</v>
      </c>
      <c r="EG189">
        <v>0</v>
      </c>
      <c r="EH189">
        <v>0</v>
      </c>
      <c r="EI189">
        <v>0</v>
      </c>
      <c r="EJ189">
        <v>0</v>
      </c>
      <c r="EK189">
        <v>0</v>
      </c>
      <c r="EL189">
        <v>0</v>
      </c>
      <c r="EM189">
        <v>0</v>
      </c>
      <c r="EN189">
        <v>0</v>
      </c>
      <c r="EO189">
        <v>0</v>
      </c>
      <c r="EP189">
        <v>0</v>
      </c>
      <c r="EQ189">
        <v>0</v>
      </c>
      <c r="ER189">
        <v>0</v>
      </c>
      <c r="ES189">
        <v>0</v>
      </c>
      <c r="ET189">
        <v>0</v>
      </c>
      <c r="EU189">
        <v>0</v>
      </c>
      <c r="EV189">
        <v>0</v>
      </c>
      <c r="EW189">
        <v>0</v>
      </c>
      <c r="EX189" t="str">
        <v/>
      </c>
    </row>
    <row r="190" spans="2:154" x14ac:dyDescent="0.25">
      <c r="B190" t="str" cm="1">
        <f t="array" ref="B190:AI190">TRANSPOSE(_xlfn._xlws.SORT(_xlfn._xlws.FILTER(chemicals[chemical_applic_level]&amp;" | "&amp;chemicals[chemical_applic_name],chemicals[experiment_ID]=A190)))</f>
        <v xml:space="preserve"> | </v>
      </c>
      <c r="C190" t="str">
        <v xml:space="preserve">0 | </v>
      </c>
      <c r="D190" t="str">
        <v xml:space="preserve">0 | </v>
      </c>
      <c r="E190" t="str">
        <v xml:space="preserve">0 | </v>
      </c>
      <c r="F190" t="str">
        <v xml:space="preserve">0 | </v>
      </c>
      <c r="G190" t="str">
        <v xml:space="preserve">0 | </v>
      </c>
      <c r="H190" t="str">
        <v xml:space="preserve">0 | </v>
      </c>
      <c r="I190" t="str">
        <v xml:space="preserve">0 | </v>
      </c>
      <c r="J190" t="str">
        <v xml:space="preserve">0 | </v>
      </c>
      <c r="K190" t="str">
        <v xml:space="preserve">0 | </v>
      </c>
      <c r="L190" t="str">
        <v xml:space="preserve">0 | </v>
      </c>
      <c r="M190" t="str">
        <v xml:space="preserve">0 | </v>
      </c>
      <c r="N190" t="str">
        <v xml:space="preserve">0 | </v>
      </c>
      <c r="O190" t="str">
        <v xml:space="preserve">0 | </v>
      </c>
      <c r="P190" t="str">
        <v xml:space="preserve">0 | </v>
      </c>
      <c r="Q190" t="str">
        <v xml:space="preserve">0 | </v>
      </c>
      <c r="R190" t="str">
        <v xml:space="preserve">0 | </v>
      </c>
      <c r="S190" t="str">
        <v xml:space="preserve">0 | </v>
      </c>
      <c r="T190" t="str">
        <v xml:space="preserve">0 | </v>
      </c>
      <c r="U190" t="str">
        <v xml:space="preserve">0 | </v>
      </c>
      <c r="V190" t="str">
        <v xml:space="preserve">0 | </v>
      </c>
      <c r="W190" t="str">
        <v xml:space="preserve">0 | </v>
      </c>
      <c r="X190" t="str">
        <v xml:space="preserve">0 | </v>
      </c>
      <c r="Y190" t="str">
        <v xml:space="preserve">0 | </v>
      </c>
      <c r="Z190" t="str">
        <v xml:space="preserve">0 | </v>
      </c>
      <c r="AA190" t="str">
        <v xml:space="preserve">0 | </v>
      </c>
      <c r="AB190" t="str">
        <v xml:space="preserve">0 | </v>
      </c>
      <c r="AC190" t="str">
        <v xml:space="preserve">0 | </v>
      </c>
      <c r="AD190" t="str">
        <v xml:space="preserve">0 | </v>
      </c>
      <c r="AE190" t="str">
        <v xml:space="preserve">0 | </v>
      </c>
      <c r="AF190" t="str">
        <v xml:space="preserve">0 | </v>
      </c>
      <c r="AG190" t="str">
        <v xml:space="preserve">0 | </v>
      </c>
      <c r="AH190" t="str">
        <v xml:space="preserve">0 | </v>
      </c>
      <c r="AI190" t="str">
        <v xml:space="preserve">0 | </v>
      </c>
      <c r="DQ190" cm="1">
        <f t="array" ref="DQ190:EX190">TRANSPOSE(_xlfn._xlws.SORT(_xlfn._xlws.FILTER(chemicals[chemical_applic_level],chemicals[experiment_ID]=A190)))</f>
        <v>0</v>
      </c>
      <c r="DR190">
        <v>0</v>
      </c>
      <c r="DS190">
        <v>0</v>
      </c>
      <c r="DT190">
        <v>0</v>
      </c>
      <c r="DU190">
        <v>0</v>
      </c>
      <c r="DV190">
        <v>0</v>
      </c>
      <c r="DW190">
        <v>0</v>
      </c>
      <c r="DX190">
        <v>0</v>
      </c>
      <c r="DY190">
        <v>0</v>
      </c>
      <c r="DZ190">
        <v>0</v>
      </c>
      <c r="EA190">
        <v>0</v>
      </c>
      <c r="EB190">
        <v>0</v>
      </c>
      <c r="EC190">
        <v>0</v>
      </c>
      <c r="ED190">
        <v>0</v>
      </c>
      <c r="EE190">
        <v>0</v>
      </c>
      <c r="EF190">
        <v>0</v>
      </c>
      <c r="EG190">
        <v>0</v>
      </c>
      <c r="EH190">
        <v>0</v>
      </c>
      <c r="EI190">
        <v>0</v>
      </c>
      <c r="EJ190">
        <v>0</v>
      </c>
      <c r="EK190">
        <v>0</v>
      </c>
      <c r="EL190">
        <v>0</v>
      </c>
      <c r="EM190">
        <v>0</v>
      </c>
      <c r="EN190">
        <v>0</v>
      </c>
      <c r="EO190">
        <v>0</v>
      </c>
      <c r="EP190">
        <v>0</v>
      </c>
      <c r="EQ190">
        <v>0</v>
      </c>
      <c r="ER190">
        <v>0</v>
      </c>
      <c r="ES190">
        <v>0</v>
      </c>
      <c r="ET190">
        <v>0</v>
      </c>
      <c r="EU190">
        <v>0</v>
      </c>
      <c r="EV190">
        <v>0</v>
      </c>
      <c r="EW190">
        <v>0</v>
      </c>
      <c r="EX190" t="str">
        <v/>
      </c>
    </row>
    <row r="191" spans="2:154" x14ac:dyDescent="0.25">
      <c r="B191" t="str" cm="1">
        <f t="array" ref="B191:AI191">TRANSPOSE(_xlfn._xlws.SORT(_xlfn._xlws.FILTER(chemicals[chemical_applic_level]&amp;" | "&amp;chemicals[chemical_applic_name],chemicals[experiment_ID]=A191)))</f>
        <v xml:space="preserve"> | </v>
      </c>
      <c r="C191" t="str">
        <v xml:space="preserve">0 | </v>
      </c>
      <c r="D191" t="str">
        <v xml:space="preserve">0 | </v>
      </c>
      <c r="E191" t="str">
        <v xml:space="preserve">0 | </v>
      </c>
      <c r="F191" t="str">
        <v xml:space="preserve">0 | </v>
      </c>
      <c r="G191" t="str">
        <v xml:space="preserve">0 | </v>
      </c>
      <c r="H191" t="str">
        <v xml:space="preserve">0 | </v>
      </c>
      <c r="I191" t="str">
        <v xml:space="preserve">0 | </v>
      </c>
      <c r="J191" t="str">
        <v xml:space="preserve">0 | </v>
      </c>
      <c r="K191" t="str">
        <v xml:space="preserve">0 | </v>
      </c>
      <c r="L191" t="str">
        <v xml:space="preserve">0 | </v>
      </c>
      <c r="M191" t="str">
        <v xml:space="preserve">0 | </v>
      </c>
      <c r="N191" t="str">
        <v xml:space="preserve">0 | </v>
      </c>
      <c r="O191" t="str">
        <v xml:space="preserve">0 | </v>
      </c>
      <c r="P191" t="str">
        <v xml:space="preserve">0 | </v>
      </c>
      <c r="Q191" t="str">
        <v xml:space="preserve">0 | </v>
      </c>
      <c r="R191" t="str">
        <v xml:space="preserve">0 | </v>
      </c>
      <c r="S191" t="str">
        <v xml:space="preserve">0 | </v>
      </c>
      <c r="T191" t="str">
        <v xml:space="preserve">0 | </v>
      </c>
      <c r="U191" t="str">
        <v xml:space="preserve">0 | </v>
      </c>
      <c r="V191" t="str">
        <v xml:space="preserve">0 | </v>
      </c>
      <c r="W191" t="str">
        <v xml:space="preserve">0 | </v>
      </c>
      <c r="X191" t="str">
        <v xml:space="preserve">0 | </v>
      </c>
      <c r="Y191" t="str">
        <v xml:space="preserve">0 | </v>
      </c>
      <c r="Z191" t="str">
        <v xml:space="preserve">0 | </v>
      </c>
      <c r="AA191" t="str">
        <v xml:space="preserve">0 | </v>
      </c>
      <c r="AB191" t="str">
        <v xml:space="preserve">0 | </v>
      </c>
      <c r="AC191" t="str">
        <v xml:space="preserve">0 | </v>
      </c>
      <c r="AD191" t="str">
        <v xml:space="preserve">0 | </v>
      </c>
      <c r="AE191" t="str">
        <v xml:space="preserve">0 | </v>
      </c>
      <c r="AF191" t="str">
        <v xml:space="preserve">0 | </v>
      </c>
      <c r="AG191" t="str">
        <v xml:space="preserve">0 | </v>
      </c>
      <c r="AH191" t="str">
        <v xml:space="preserve">0 | </v>
      </c>
      <c r="AI191" t="str">
        <v xml:space="preserve">0 | </v>
      </c>
      <c r="DQ191" cm="1">
        <f t="array" ref="DQ191:EX191">TRANSPOSE(_xlfn._xlws.SORT(_xlfn._xlws.FILTER(chemicals[chemical_applic_level],chemicals[experiment_ID]=A191)))</f>
        <v>0</v>
      </c>
      <c r="DR191">
        <v>0</v>
      </c>
      <c r="DS191">
        <v>0</v>
      </c>
      <c r="DT191">
        <v>0</v>
      </c>
      <c r="DU191">
        <v>0</v>
      </c>
      <c r="DV191">
        <v>0</v>
      </c>
      <c r="DW191">
        <v>0</v>
      </c>
      <c r="DX191">
        <v>0</v>
      </c>
      <c r="DY191">
        <v>0</v>
      </c>
      <c r="DZ191">
        <v>0</v>
      </c>
      <c r="EA191">
        <v>0</v>
      </c>
      <c r="EB191">
        <v>0</v>
      </c>
      <c r="EC191">
        <v>0</v>
      </c>
      <c r="ED191">
        <v>0</v>
      </c>
      <c r="EE191">
        <v>0</v>
      </c>
      <c r="EF191">
        <v>0</v>
      </c>
      <c r="EG191">
        <v>0</v>
      </c>
      <c r="EH191">
        <v>0</v>
      </c>
      <c r="EI191">
        <v>0</v>
      </c>
      <c r="EJ191">
        <v>0</v>
      </c>
      <c r="EK191">
        <v>0</v>
      </c>
      <c r="EL191">
        <v>0</v>
      </c>
      <c r="EM191">
        <v>0</v>
      </c>
      <c r="EN191">
        <v>0</v>
      </c>
      <c r="EO191">
        <v>0</v>
      </c>
      <c r="EP191">
        <v>0</v>
      </c>
      <c r="EQ191">
        <v>0</v>
      </c>
      <c r="ER191">
        <v>0</v>
      </c>
      <c r="ES191">
        <v>0</v>
      </c>
      <c r="ET191">
        <v>0</v>
      </c>
      <c r="EU191">
        <v>0</v>
      </c>
      <c r="EV191">
        <v>0</v>
      </c>
      <c r="EW191">
        <v>0</v>
      </c>
      <c r="EX191" t="str">
        <v/>
      </c>
    </row>
    <row r="192" spans="2:154" x14ac:dyDescent="0.25">
      <c r="B192" t="str" cm="1">
        <f t="array" ref="B192:AI192">TRANSPOSE(_xlfn._xlws.SORT(_xlfn._xlws.FILTER(chemicals[chemical_applic_level]&amp;" | "&amp;chemicals[chemical_applic_name],chemicals[experiment_ID]=A192)))</f>
        <v xml:space="preserve"> | </v>
      </c>
      <c r="C192" t="str">
        <v xml:space="preserve">0 | </v>
      </c>
      <c r="D192" t="str">
        <v xml:space="preserve">0 | </v>
      </c>
      <c r="E192" t="str">
        <v xml:space="preserve">0 | </v>
      </c>
      <c r="F192" t="str">
        <v xml:space="preserve">0 | </v>
      </c>
      <c r="G192" t="str">
        <v xml:space="preserve">0 | </v>
      </c>
      <c r="H192" t="str">
        <v xml:space="preserve">0 | </v>
      </c>
      <c r="I192" t="str">
        <v xml:space="preserve">0 | </v>
      </c>
      <c r="J192" t="str">
        <v xml:space="preserve">0 | </v>
      </c>
      <c r="K192" t="str">
        <v xml:space="preserve">0 | </v>
      </c>
      <c r="L192" t="str">
        <v xml:space="preserve">0 | </v>
      </c>
      <c r="M192" t="str">
        <v xml:space="preserve">0 | </v>
      </c>
      <c r="N192" t="str">
        <v xml:space="preserve">0 | </v>
      </c>
      <c r="O192" t="str">
        <v xml:space="preserve">0 | </v>
      </c>
      <c r="P192" t="str">
        <v xml:space="preserve">0 | </v>
      </c>
      <c r="Q192" t="str">
        <v xml:space="preserve">0 | </v>
      </c>
      <c r="R192" t="str">
        <v xml:space="preserve">0 | </v>
      </c>
      <c r="S192" t="str">
        <v xml:space="preserve">0 | </v>
      </c>
      <c r="T192" t="str">
        <v xml:space="preserve">0 | </v>
      </c>
      <c r="U192" t="str">
        <v xml:space="preserve">0 | </v>
      </c>
      <c r="V192" t="str">
        <v xml:space="preserve">0 | </v>
      </c>
      <c r="W192" t="str">
        <v xml:space="preserve">0 | </v>
      </c>
      <c r="X192" t="str">
        <v xml:space="preserve">0 | </v>
      </c>
      <c r="Y192" t="str">
        <v xml:space="preserve">0 | </v>
      </c>
      <c r="Z192" t="str">
        <v xml:space="preserve">0 | </v>
      </c>
      <c r="AA192" t="str">
        <v xml:space="preserve">0 | </v>
      </c>
      <c r="AB192" t="str">
        <v xml:space="preserve">0 | </v>
      </c>
      <c r="AC192" t="str">
        <v xml:space="preserve">0 | </v>
      </c>
      <c r="AD192" t="str">
        <v xml:space="preserve">0 | </v>
      </c>
      <c r="AE192" t="str">
        <v xml:space="preserve">0 | </v>
      </c>
      <c r="AF192" t="str">
        <v xml:space="preserve">0 | </v>
      </c>
      <c r="AG192" t="str">
        <v xml:space="preserve">0 | </v>
      </c>
      <c r="AH192" t="str">
        <v xml:space="preserve">0 | </v>
      </c>
      <c r="AI192" t="str">
        <v xml:space="preserve">0 | </v>
      </c>
      <c r="DQ192" cm="1">
        <f t="array" ref="DQ192:EX192">TRANSPOSE(_xlfn._xlws.SORT(_xlfn._xlws.FILTER(chemicals[chemical_applic_level],chemicals[experiment_ID]=A192)))</f>
        <v>0</v>
      </c>
      <c r="DR192">
        <v>0</v>
      </c>
      <c r="DS192">
        <v>0</v>
      </c>
      <c r="DT192">
        <v>0</v>
      </c>
      <c r="DU192">
        <v>0</v>
      </c>
      <c r="DV192">
        <v>0</v>
      </c>
      <c r="DW192">
        <v>0</v>
      </c>
      <c r="DX192">
        <v>0</v>
      </c>
      <c r="DY192">
        <v>0</v>
      </c>
      <c r="DZ192">
        <v>0</v>
      </c>
      <c r="EA192">
        <v>0</v>
      </c>
      <c r="EB192">
        <v>0</v>
      </c>
      <c r="EC192">
        <v>0</v>
      </c>
      <c r="ED192">
        <v>0</v>
      </c>
      <c r="EE192">
        <v>0</v>
      </c>
      <c r="EF192">
        <v>0</v>
      </c>
      <c r="EG192">
        <v>0</v>
      </c>
      <c r="EH192">
        <v>0</v>
      </c>
      <c r="EI192">
        <v>0</v>
      </c>
      <c r="EJ192">
        <v>0</v>
      </c>
      <c r="EK192">
        <v>0</v>
      </c>
      <c r="EL192">
        <v>0</v>
      </c>
      <c r="EM192">
        <v>0</v>
      </c>
      <c r="EN192">
        <v>0</v>
      </c>
      <c r="EO192">
        <v>0</v>
      </c>
      <c r="EP192">
        <v>0</v>
      </c>
      <c r="EQ192">
        <v>0</v>
      </c>
      <c r="ER192">
        <v>0</v>
      </c>
      <c r="ES192">
        <v>0</v>
      </c>
      <c r="ET192">
        <v>0</v>
      </c>
      <c r="EU192">
        <v>0</v>
      </c>
      <c r="EV192">
        <v>0</v>
      </c>
      <c r="EW192">
        <v>0</v>
      </c>
      <c r="EX192" t="str">
        <v/>
      </c>
    </row>
    <row r="193" spans="2:154" x14ac:dyDescent="0.25">
      <c r="B193" t="str" cm="1">
        <f t="array" ref="B193:AI193">TRANSPOSE(_xlfn._xlws.SORT(_xlfn._xlws.FILTER(chemicals[chemical_applic_level]&amp;" | "&amp;chemicals[chemical_applic_name],chemicals[experiment_ID]=A193)))</f>
        <v xml:space="preserve"> | </v>
      </c>
      <c r="C193" t="str">
        <v xml:space="preserve">0 | </v>
      </c>
      <c r="D193" t="str">
        <v xml:space="preserve">0 | </v>
      </c>
      <c r="E193" t="str">
        <v xml:space="preserve">0 | </v>
      </c>
      <c r="F193" t="str">
        <v xml:space="preserve">0 | </v>
      </c>
      <c r="G193" t="str">
        <v xml:space="preserve">0 | </v>
      </c>
      <c r="H193" t="str">
        <v xml:space="preserve">0 | </v>
      </c>
      <c r="I193" t="str">
        <v xml:space="preserve">0 | </v>
      </c>
      <c r="J193" t="str">
        <v xml:space="preserve">0 | </v>
      </c>
      <c r="K193" t="str">
        <v xml:space="preserve">0 | </v>
      </c>
      <c r="L193" t="str">
        <v xml:space="preserve">0 | </v>
      </c>
      <c r="M193" t="str">
        <v xml:space="preserve">0 | </v>
      </c>
      <c r="N193" t="str">
        <v xml:space="preserve">0 | </v>
      </c>
      <c r="O193" t="str">
        <v xml:space="preserve">0 | </v>
      </c>
      <c r="P193" t="str">
        <v xml:space="preserve">0 | </v>
      </c>
      <c r="Q193" t="str">
        <v xml:space="preserve">0 | </v>
      </c>
      <c r="R193" t="str">
        <v xml:space="preserve">0 | </v>
      </c>
      <c r="S193" t="str">
        <v xml:space="preserve">0 | </v>
      </c>
      <c r="T193" t="str">
        <v xml:space="preserve">0 | </v>
      </c>
      <c r="U193" t="str">
        <v xml:space="preserve">0 | </v>
      </c>
      <c r="V193" t="str">
        <v xml:space="preserve">0 | </v>
      </c>
      <c r="W193" t="str">
        <v xml:space="preserve">0 | </v>
      </c>
      <c r="X193" t="str">
        <v xml:space="preserve">0 | </v>
      </c>
      <c r="Y193" t="str">
        <v xml:space="preserve">0 | </v>
      </c>
      <c r="Z193" t="str">
        <v xml:space="preserve">0 | </v>
      </c>
      <c r="AA193" t="str">
        <v xml:space="preserve">0 | </v>
      </c>
      <c r="AB193" t="str">
        <v xml:space="preserve">0 | </v>
      </c>
      <c r="AC193" t="str">
        <v xml:space="preserve">0 | </v>
      </c>
      <c r="AD193" t="str">
        <v xml:space="preserve">0 | </v>
      </c>
      <c r="AE193" t="str">
        <v xml:space="preserve">0 | </v>
      </c>
      <c r="AF193" t="str">
        <v xml:space="preserve">0 | </v>
      </c>
      <c r="AG193" t="str">
        <v xml:space="preserve">0 | </v>
      </c>
      <c r="AH193" t="str">
        <v xml:space="preserve">0 | </v>
      </c>
      <c r="AI193" t="str">
        <v xml:space="preserve">0 | </v>
      </c>
      <c r="DQ193" cm="1">
        <f t="array" ref="DQ193:EX193">TRANSPOSE(_xlfn._xlws.SORT(_xlfn._xlws.FILTER(chemicals[chemical_applic_level],chemicals[experiment_ID]=A193)))</f>
        <v>0</v>
      </c>
      <c r="DR193">
        <v>0</v>
      </c>
      <c r="DS193">
        <v>0</v>
      </c>
      <c r="DT193">
        <v>0</v>
      </c>
      <c r="DU193">
        <v>0</v>
      </c>
      <c r="DV193">
        <v>0</v>
      </c>
      <c r="DW193">
        <v>0</v>
      </c>
      <c r="DX193">
        <v>0</v>
      </c>
      <c r="DY193">
        <v>0</v>
      </c>
      <c r="DZ193">
        <v>0</v>
      </c>
      <c r="EA193">
        <v>0</v>
      </c>
      <c r="EB193">
        <v>0</v>
      </c>
      <c r="EC193">
        <v>0</v>
      </c>
      <c r="ED193">
        <v>0</v>
      </c>
      <c r="EE193">
        <v>0</v>
      </c>
      <c r="EF193">
        <v>0</v>
      </c>
      <c r="EG193">
        <v>0</v>
      </c>
      <c r="EH193">
        <v>0</v>
      </c>
      <c r="EI193">
        <v>0</v>
      </c>
      <c r="EJ193">
        <v>0</v>
      </c>
      <c r="EK193">
        <v>0</v>
      </c>
      <c r="EL193">
        <v>0</v>
      </c>
      <c r="EM193">
        <v>0</v>
      </c>
      <c r="EN193">
        <v>0</v>
      </c>
      <c r="EO193">
        <v>0</v>
      </c>
      <c r="EP193">
        <v>0</v>
      </c>
      <c r="EQ193">
        <v>0</v>
      </c>
      <c r="ER193">
        <v>0</v>
      </c>
      <c r="ES193">
        <v>0</v>
      </c>
      <c r="ET193">
        <v>0</v>
      </c>
      <c r="EU193">
        <v>0</v>
      </c>
      <c r="EV193">
        <v>0</v>
      </c>
      <c r="EW193">
        <v>0</v>
      </c>
      <c r="EX193" t="str">
        <v/>
      </c>
    </row>
    <row r="194" spans="2:154" x14ac:dyDescent="0.25">
      <c r="B194" t="str" cm="1">
        <f t="array" ref="B194:AI194">TRANSPOSE(_xlfn._xlws.SORT(_xlfn._xlws.FILTER(chemicals[chemical_applic_level]&amp;" | "&amp;chemicals[chemical_applic_name],chemicals[experiment_ID]=A194)))</f>
        <v xml:space="preserve"> | </v>
      </c>
      <c r="C194" t="str">
        <v xml:space="preserve">0 | </v>
      </c>
      <c r="D194" t="str">
        <v xml:space="preserve">0 | </v>
      </c>
      <c r="E194" t="str">
        <v xml:space="preserve">0 | </v>
      </c>
      <c r="F194" t="str">
        <v xml:space="preserve">0 | </v>
      </c>
      <c r="G194" t="str">
        <v xml:space="preserve">0 | </v>
      </c>
      <c r="H194" t="str">
        <v xml:space="preserve">0 | </v>
      </c>
      <c r="I194" t="str">
        <v xml:space="preserve">0 | </v>
      </c>
      <c r="J194" t="str">
        <v xml:space="preserve">0 | </v>
      </c>
      <c r="K194" t="str">
        <v xml:space="preserve">0 | </v>
      </c>
      <c r="L194" t="str">
        <v xml:space="preserve">0 | </v>
      </c>
      <c r="M194" t="str">
        <v xml:space="preserve">0 | </v>
      </c>
      <c r="N194" t="str">
        <v xml:space="preserve">0 | </v>
      </c>
      <c r="O194" t="str">
        <v xml:space="preserve">0 | </v>
      </c>
      <c r="P194" t="str">
        <v xml:space="preserve">0 | </v>
      </c>
      <c r="Q194" t="str">
        <v xml:space="preserve">0 | </v>
      </c>
      <c r="R194" t="str">
        <v xml:space="preserve">0 | </v>
      </c>
      <c r="S194" t="str">
        <v xml:space="preserve">0 | </v>
      </c>
      <c r="T194" t="str">
        <v xml:space="preserve">0 | </v>
      </c>
      <c r="U194" t="str">
        <v xml:space="preserve">0 | </v>
      </c>
      <c r="V194" t="str">
        <v xml:space="preserve">0 | </v>
      </c>
      <c r="W194" t="str">
        <v xml:space="preserve">0 | </v>
      </c>
      <c r="X194" t="str">
        <v xml:space="preserve">0 | </v>
      </c>
      <c r="Y194" t="str">
        <v xml:space="preserve">0 | </v>
      </c>
      <c r="Z194" t="str">
        <v xml:space="preserve">0 | </v>
      </c>
      <c r="AA194" t="str">
        <v xml:space="preserve">0 | </v>
      </c>
      <c r="AB194" t="str">
        <v xml:space="preserve">0 | </v>
      </c>
      <c r="AC194" t="str">
        <v xml:space="preserve">0 | </v>
      </c>
      <c r="AD194" t="str">
        <v xml:space="preserve">0 | </v>
      </c>
      <c r="AE194" t="str">
        <v xml:space="preserve">0 | </v>
      </c>
      <c r="AF194" t="str">
        <v xml:space="preserve">0 | </v>
      </c>
      <c r="AG194" t="str">
        <v xml:space="preserve">0 | </v>
      </c>
      <c r="AH194" t="str">
        <v xml:space="preserve">0 | </v>
      </c>
      <c r="AI194" t="str">
        <v xml:space="preserve">0 | </v>
      </c>
      <c r="DQ194" cm="1">
        <f t="array" ref="DQ194:EX194">TRANSPOSE(_xlfn._xlws.SORT(_xlfn._xlws.FILTER(chemicals[chemical_applic_level],chemicals[experiment_ID]=A194)))</f>
        <v>0</v>
      </c>
      <c r="DR194">
        <v>0</v>
      </c>
      <c r="DS194">
        <v>0</v>
      </c>
      <c r="DT194">
        <v>0</v>
      </c>
      <c r="DU194">
        <v>0</v>
      </c>
      <c r="DV194">
        <v>0</v>
      </c>
      <c r="DW194">
        <v>0</v>
      </c>
      <c r="DX194">
        <v>0</v>
      </c>
      <c r="DY194">
        <v>0</v>
      </c>
      <c r="DZ194">
        <v>0</v>
      </c>
      <c r="EA194">
        <v>0</v>
      </c>
      <c r="EB194">
        <v>0</v>
      </c>
      <c r="EC194">
        <v>0</v>
      </c>
      <c r="ED194">
        <v>0</v>
      </c>
      <c r="EE194">
        <v>0</v>
      </c>
      <c r="EF194">
        <v>0</v>
      </c>
      <c r="EG194">
        <v>0</v>
      </c>
      <c r="EH194">
        <v>0</v>
      </c>
      <c r="EI194">
        <v>0</v>
      </c>
      <c r="EJ194">
        <v>0</v>
      </c>
      <c r="EK194">
        <v>0</v>
      </c>
      <c r="EL194">
        <v>0</v>
      </c>
      <c r="EM194">
        <v>0</v>
      </c>
      <c r="EN194">
        <v>0</v>
      </c>
      <c r="EO194">
        <v>0</v>
      </c>
      <c r="EP194">
        <v>0</v>
      </c>
      <c r="EQ194">
        <v>0</v>
      </c>
      <c r="ER194">
        <v>0</v>
      </c>
      <c r="ES194">
        <v>0</v>
      </c>
      <c r="ET194">
        <v>0</v>
      </c>
      <c r="EU194">
        <v>0</v>
      </c>
      <c r="EV194">
        <v>0</v>
      </c>
      <c r="EW194">
        <v>0</v>
      </c>
      <c r="EX194" t="str">
        <v/>
      </c>
    </row>
    <row r="195" spans="2:154" x14ac:dyDescent="0.25">
      <c r="B195" t="str" cm="1">
        <f t="array" ref="B195:AI195">TRANSPOSE(_xlfn._xlws.SORT(_xlfn._xlws.FILTER(chemicals[chemical_applic_level]&amp;" | "&amp;chemicals[chemical_applic_name],chemicals[experiment_ID]=A195)))</f>
        <v xml:space="preserve"> | </v>
      </c>
      <c r="C195" t="str">
        <v xml:space="preserve">0 | </v>
      </c>
      <c r="D195" t="str">
        <v xml:space="preserve">0 | </v>
      </c>
      <c r="E195" t="str">
        <v xml:space="preserve">0 | </v>
      </c>
      <c r="F195" t="str">
        <v xml:space="preserve">0 | </v>
      </c>
      <c r="G195" t="str">
        <v xml:space="preserve">0 | </v>
      </c>
      <c r="H195" t="str">
        <v xml:space="preserve">0 | </v>
      </c>
      <c r="I195" t="str">
        <v xml:space="preserve">0 | </v>
      </c>
      <c r="J195" t="str">
        <v xml:space="preserve">0 | </v>
      </c>
      <c r="K195" t="str">
        <v xml:space="preserve">0 | </v>
      </c>
      <c r="L195" t="str">
        <v xml:space="preserve">0 | </v>
      </c>
      <c r="M195" t="str">
        <v xml:space="preserve">0 | </v>
      </c>
      <c r="N195" t="str">
        <v xml:space="preserve">0 | </v>
      </c>
      <c r="O195" t="str">
        <v xml:space="preserve">0 | </v>
      </c>
      <c r="P195" t="str">
        <v xml:space="preserve">0 | </v>
      </c>
      <c r="Q195" t="str">
        <v xml:space="preserve">0 | </v>
      </c>
      <c r="R195" t="str">
        <v xml:space="preserve">0 | </v>
      </c>
      <c r="S195" t="str">
        <v xml:space="preserve">0 | </v>
      </c>
      <c r="T195" t="str">
        <v xml:space="preserve">0 | </v>
      </c>
      <c r="U195" t="str">
        <v xml:space="preserve">0 | </v>
      </c>
      <c r="V195" t="str">
        <v xml:space="preserve">0 | </v>
      </c>
      <c r="W195" t="str">
        <v xml:space="preserve">0 | </v>
      </c>
      <c r="X195" t="str">
        <v xml:space="preserve">0 | </v>
      </c>
      <c r="Y195" t="str">
        <v xml:space="preserve">0 | </v>
      </c>
      <c r="Z195" t="str">
        <v xml:space="preserve">0 | </v>
      </c>
      <c r="AA195" t="str">
        <v xml:space="preserve">0 | </v>
      </c>
      <c r="AB195" t="str">
        <v xml:space="preserve">0 | </v>
      </c>
      <c r="AC195" t="str">
        <v xml:space="preserve">0 | </v>
      </c>
      <c r="AD195" t="str">
        <v xml:space="preserve">0 | </v>
      </c>
      <c r="AE195" t="str">
        <v xml:space="preserve">0 | </v>
      </c>
      <c r="AF195" t="str">
        <v xml:space="preserve">0 | </v>
      </c>
      <c r="AG195" t="str">
        <v xml:space="preserve">0 | </v>
      </c>
      <c r="AH195" t="str">
        <v xml:space="preserve">0 | </v>
      </c>
      <c r="AI195" t="str">
        <v xml:space="preserve">0 | </v>
      </c>
      <c r="DQ195" cm="1">
        <f t="array" ref="DQ195:EX195">TRANSPOSE(_xlfn._xlws.SORT(_xlfn._xlws.FILTER(chemicals[chemical_applic_level],chemicals[experiment_ID]=A195)))</f>
        <v>0</v>
      </c>
      <c r="DR195">
        <v>0</v>
      </c>
      <c r="DS195">
        <v>0</v>
      </c>
      <c r="DT195">
        <v>0</v>
      </c>
      <c r="DU195">
        <v>0</v>
      </c>
      <c r="DV195">
        <v>0</v>
      </c>
      <c r="DW195">
        <v>0</v>
      </c>
      <c r="DX195">
        <v>0</v>
      </c>
      <c r="DY195">
        <v>0</v>
      </c>
      <c r="DZ195">
        <v>0</v>
      </c>
      <c r="EA195">
        <v>0</v>
      </c>
      <c r="EB195">
        <v>0</v>
      </c>
      <c r="EC195">
        <v>0</v>
      </c>
      <c r="ED195">
        <v>0</v>
      </c>
      <c r="EE195">
        <v>0</v>
      </c>
      <c r="EF195">
        <v>0</v>
      </c>
      <c r="EG195">
        <v>0</v>
      </c>
      <c r="EH195">
        <v>0</v>
      </c>
      <c r="EI195">
        <v>0</v>
      </c>
      <c r="EJ195">
        <v>0</v>
      </c>
      <c r="EK195">
        <v>0</v>
      </c>
      <c r="EL195">
        <v>0</v>
      </c>
      <c r="EM195">
        <v>0</v>
      </c>
      <c r="EN195">
        <v>0</v>
      </c>
      <c r="EO195">
        <v>0</v>
      </c>
      <c r="EP195">
        <v>0</v>
      </c>
      <c r="EQ195">
        <v>0</v>
      </c>
      <c r="ER195">
        <v>0</v>
      </c>
      <c r="ES195">
        <v>0</v>
      </c>
      <c r="ET195">
        <v>0</v>
      </c>
      <c r="EU195">
        <v>0</v>
      </c>
      <c r="EV195">
        <v>0</v>
      </c>
      <c r="EW195">
        <v>0</v>
      </c>
      <c r="EX195" t="str">
        <v/>
      </c>
    </row>
    <row r="196" spans="2:154" x14ac:dyDescent="0.25">
      <c r="B196" t="str" cm="1">
        <f t="array" ref="B196:AI196">TRANSPOSE(_xlfn._xlws.SORT(_xlfn._xlws.FILTER(chemicals[chemical_applic_level]&amp;" | "&amp;chemicals[chemical_applic_name],chemicals[experiment_ID]=A196)))</f>
        <v xml:space="preserve"> | </v>
      </c>
      <c r="C196" t="str">
        <v xml:space="preserve">0 | </v>
      </c>
      <c r="D196" t="str">
        <v xml:space="preserve">0 | </v>
      </c>
      <c r="E196" t="str">
        <v xml:space="preserve">0 | </v>
      </c>
      <c r="F196" t="str">
        <v xml:space="preserve">0 | </v>
      </c>
      <c r="G196" t="str">
        <v xml:space="preserve">0 | </v>
      </c>
      <c r="H196" t="str">
        <v xml:space="preserve">0 | </v>
      </c>
      <c r="I196" t="str">
        <v xml:space="preserve">0 | </v>
      </c>
      <c r="J196" t="str">
        <v xml:space="preserve">0 | </v>
      </c>
      <c r="K196" t="str">
        <v xml:space="preserve">0 | </v>
      </c>
      <c r="L196" t="str">
        <v xml:space="preserve">0 | </v>
      </c>
      <c r="M196" t="str">
        <v xml:space="preserve">0 | </v>
      </c>
      <c r="N196" t="str">
        <v xml:space="preserve">0 | </v>
      </c>
      <c r="O196" t="str">
        <v xml:space="preserve">0 | </v>
      </c>
      <c r="P196" t="str">
        <v xml:space="preserve">0 | </v>
      </c>
      <c r="Q196" t="str">
        <v xml:space="preserve">0 | </v>
      </c>
      <c r="R196" t="str">
        <v xml:space="preserve">0 | </v>
      </c>
      <c r="S196" t="str">
        <v xml:space="preserve">0 | </v>
      </c>
      <c r="T196" t="str">
        <v xml:space="preserve">0 | </v>
      </c>
      <c r="U196" t="str">
        <v xml:space="preserve">0 | </v>
      </c>
      <c r="V196" t="str">
        <v xml:space="preserve">0 | </v>
      </c>
      <c r="W196" t="str">
        <v xml:space="preserve">0 | </v>
      </c>
      <c r="X196" t="str">
        <v xml:space="preserve">0 | </v>
      </c>
      <c r="Y196" t="str">
        <v xml:space="preserve">0 | </v>
      </c>
      <c r="Z196" t="str">
        <v xml:space="preserve">0 | </v>
      </c>
      <c r="AA196" t="str">
        <v xml:space="preserve">0 | </v>
      </c>
      <c r="AB196" t="str">
        <v xml:space="preserve">0 | </v>
      </c>
      <c r="AC196" t="str">
        <v xml:space="preserve">0 | </v>
      </c>
      <c r="AD196" t="str">
        <v xml:space="preserve">0 | </v>
      </c>
      <c r="AE196" t="str">
        <v xml:space="preserve">0 | </v>
      </c>
      <c r="AF196" t="str">
        <v xml:space="preserve">0 | </v>
      </c>
      <c r="AG196" t="str">
        <v xml:space="preserve">0 | </v>
      </c>
      <c r="AH196" t="str">
        <v xml:space="preserve">0 | </v>
      </c>
      <c r="AI196" t="str">
        <v xml:space="preserve">0 | </v>
      </c>
      <c r="DQ196" cm="1">
        <f t="array" ref="DQ196:EX196">TRANSPOSE(_xlfn._xlws.SORT(_xlfn._xlws.FILTER(chemicals[chemical_applic_level],chemicals[experiment_ID]=A196)))</f>
        <v>0</v>
      </c>
      <c r="DR196">
        <v>0</v>
      </c>
      <c r="DS196">
        <v>0</v>
      </c>
      <c r="DT196">
        <v>0</v>
      </c>
      <c r="DU196">
        <v>0</v>
      </c>
      <c r="DV196">
        <v>0</v>
      </c>
      <c r="DW196">
        <v>0</v>
      </c>
      <c r="DX196">
        <v>0</v>
      </c>
      <c r="DY196">
        <v>0</v>
      </c>
      <c r="DZ196">
        <v>0</v>
      </c>
      <c r="EA196">
        <v>0</v>
      </c>
      <c r="EB196">
        <v>0</v>
      </c>
      <c r="EC196">
        <v>0</v>
      </c>
      <c r="ED196">
        <v>0</v>
      </c>
      <c r="EE196">
        <v>0</v>
      </c>
      <c r="EF196">
        <v>0</v>
      </c>
      <c r="EG196">
        <v>0</v>
      </c>
      <c r="EH196">
        <v>0</v>
      </c>
      <c r="EI196">
        <v>0</v>
      </c>
      <c r="EJ196">
        <v>0</v>
      </c>
      <c r="EK196">
        <v>0</v>
      </c>
      <c r="EL196">
        <v>0</v>
      </c>
      <c r="EM196">
        <v>0</v>
      </c>
      <c r="EN196">
        <v>0</v>
      </c>
      <c r="EO196">
        <v>0</v>
      </c>
      <c r="EP196">
        <v>0</v>
      </c>
      <c r="EQ196">
        <v>0</v>
      </c>
      <c r="ER196">
        <v>0</v>
      </c>
      <c r="ES196">
        <v>0</v>
      </c>
      <c r="ET196">
        <v>0</v>
      </c>
      <c r="EU196">
        <v>0</v>
      </c>
      <c r="EV196">
        <v>0</v>
      </c>
      <c r="EW196">
        <v>0</v>
      </c>
      <c r="EX196" t="str">
        <v/>
      </c>
    </row>
    <row r="197" spans="2:154" x14ac:dyDescent="0.25">
      <c r="B197" t="str" cm="1">
        <f t="array" ref="B197:AI197">TRANSPOSE(_xlfn._xlws.SORT(_xlfn._xlws.FILTER(chemicals[chemical_applic_level]&amp;" | "&amp;chemicals[chemical_applic_name],chemicals[experiment_ID]=A197)))</f>
        <v xml:space="preserve"> | </v>
      </c>
      <c r="C197" t="str">
        <v xml:space="preserve">0 | </v>
      </c>
      <c r="D197" t="str">
        <v xml:space="preserve">0 | </v>
      </c>
      <c r="E197" t="str">
        <v xml:space="preserve">0 | </v>
      </c>
      <c r="F197" t="str">
        <v xml:space="preserve">0 | </v>
      </c>
      <c r="G197" t="str">
        <v xml:space="preserve">0 | </v>
      </c>
      <c r="H197" t="str">
        <v xml:space="preserve">0 | </v>
      </c>
      <c r="I197" t="str">
        <v xml:space="preserve">0 | </v>
      </c>
      <c r="J197" t="str">
        <v xml:space="preserve">0 | </v>
      </c>
      <c r="K197" t="str">
        <v xml:space="preserve">0 | </v>
      </c>
      <c r="L197" t="str">
        <v xml:space="preserve">0 | </v>
      </c>
      <c r="M197" t="str">
        <v xml:space="preserve">0 | </v>
      </c>
      <c r="N197" t="str">
        <v xml:space="preserve">0 | </v>
      </c>
      <c r="O197" t="str">
        <v xml:space="preserve">0 | </v>
      </c>
      <c r="P197" t="str">
        <v xml:space="preserve">0 | </v>
      </c>
      <c r="Q197" t="str">
        <v xml:space="preserve">0 | </v>
      </c>
      <c r="R197" t="str">
        <v xml:space="preserve">0 | </v>
      </c>
      <c r="S197" t="str">
        <v xml:space="preserve">0 | </v>
      </c>
      <c r="T197" t="str">
        <v xml:space="preserve">0 | </v>
      </c>
      <c r="U197" t="str">
        <v xml:space="preserve">0 | </v>
      </c>
      <c r="V197" t="str">
        <v xml:space="preserve">0 | </v>
      </c>
      <c r="W197" t="str">
        <v xml:space="preserve">0 | </v>
      </c>
      <c r="X197" t="str">
        <v xml:space="preserve">0 | </v>
      </c>
      <c r="Y197" t="str">
        <v xml:space="preserve">0 | </v>
      </c>
      <c r="Z197" t="str">
        <v xml:space="preserve">0 | </v>
      </c>
      <c r="AA197" t="str">
        <v xml:space="preserve">0 | </v>
      </c>
      <c r="AB197" t="str">
        <v xml:space="preserve">0 | </v>
      </c>
      <c r="AC197" t="str">
        <v xml:space="preserve">0 | </v>
      </c>
      <c r="AD197" t="str">
        <v xml:space="preserve">0 | </v>
      </c>
      <c r="AE197" t="str">
        <v xml:space="preserve">0 | </v>
      </c>
      <c r="AF197" t="str">
        <v xml:space="preserve">0 | </v>
      </c>
      <c r="AG197" t="str">
        <v xml:space="preserve">0 | </v>
      </c>
      <c r="AH197" t="str">
        <v xml:space="preserve">0 | </v>
      </c>
      <c r="AI197" t="str">
        <v xml:space="preserve">0 | </v>
      </c>
      <c r="DQ197" cm="1">
        <f t="array" ref="DQ197:EX197">TRANSPOSE(_xlfn._xlws.SORT(_xlfn._xlws.FILTER(chemicals[chemical_applic_level],chemicals[experiment_ID]=A197)))</f>
        <v>0</v>
      </c>
      <c r="DR197">
        <v>0</v>
      </c>
      <c r="DS197">
        <v>0</v>
      </c>
      <c r="DT197">
        <v>0</v>
      </c>
      <c r="DU197">
        <v>0</v>
      </c>
      <c r="DV197">
        <v>0</v>
      </c>
      <c r="DW197">
        <v>0</v>
      </c>
      <c r="DX197">
        <v>0</v>
      </c>
      <c r="DY197">
        <v>0</v>
      </c>
      <c r="DZ197">
        <v>0</v>
      </c>
      <c r="EA197">
        <v>0</v>
      </c>
      <c r="EB197">
        <v>0</v>
      </c>
      <c r="EC197">
        <v>0</v>
      </c>
      <c r="ED197">
        <v>0</v>
      </c>
      <c r="EE197">
        <v>0</v>
      </c>
      <c r="EF197">
        <v>0</v>
      </c>
      <c r="EG197">
        <v>0</v>
      </c>
      <c r="EH197">
        <v>0</v>
      </c>
      <c r="EI197">
        <v>0</v>
      </c>
      <c r="EJ197">
        <v>0</v>
      </c>
      <c r="EK197">
        <v>0</v>
      </c>
      <c r="EL197">
        <v>0</v>
      </c>
      <c r="EM197">
        <v>0</v>
      </c>
      <c r="EN197">
        <v>0</v>
      </c>
      <c r="EO197">
        <v>0</v>
      </c>
      <c r="EP197">
        <v>0</v>
      </c>
      <c r="EQ197">
        <v>0</v>
      </c>
      <c r="ER197">
        <v>0</v>
      </c>
      <c r="ES197">
        <v>0</v>
      </c>
      <c r="ET197">
        <v>0</v>
      </c>
      <c r="EU197">
        <v>0</v>
      </c>
      <c r="EV197">
        <v>0</v>
      </c>
      <c r="EW197">
        <v>0</v>
      </c>
      <c r="EX197" t="str">
        <v/>
      </c>
    </row>
    <row r="198" spans="2:154" x14ac:dyDescent="0.25">
      <c r="B198" t="str" cm="1">
        <f t="array" ref="B198:AI198">TRANSPOSE(_xlfn._xlws.SORT(_xlfn._xlws.FILTER(chemicals[chemical_applic_level]&amp;" | "&amp;chemicals[chemical_applic_name],chemicals[experiment_ID]=A198)))</f>
        <v xml:space="preserve"> | </v>
      </c>
      <c r="C198" t="str">
        <v xml:space="preserve">0 | </v>
      </c>
      <c r="D198" t="str">
        <v xml:space="preserve">0 | </v>
      </c>
      <c r="E198" t="str">
        <v xml:space="preserve">0 | </v>
      </c>
      <c r="F198" t="str">
        <v xml:space="preserve">0 | </v>
      </c>
      <c r="G198" t="str">
        <v xml:space="preserve">0 | </v>
      </c>
      <c r="H198" t="str">
        <v xml:space="preserve">0 | </v>
      </c>
      <c r="I198" t="str">
        <v xml:space="preserve">0 | </v>
      </c>
      <c r="J198" t="str">
        <v xml:space="preserve">0 | </v>
      </c>
      <c r="K198" t="str">
        <v xml:space="preserve">0 | </v>
      </c>
      <c r="L198" t="str">
        <v xml:space="preserve">0 | </v>
      </c>
      <c r="M198" t="str">
        <v xml:space="preserve">0 | </v>
      </c>
      <c r="N198" t="str">
        <v xml:space="preserve">0 | </v>
      </c>
      <c r="O198" t="str">
        <v xml:space="preserve">0 | </v>
      </c>
      <c r="P198" t="str">
        <v xml:space="preserve">0 | </v>
      </c>
      <c r="Q198" t="str">
        <v xml:space="preserve">0 | </v>
      </c>
      <c r="R198" t="str">
        <v xml:space="preserve">0 | </v>
      </c>
      <c r="S198" t="str">
        <v xml:space="preserve">0 | </v>
      </c>
      <c r="T198" t="str">
        <v xml:space="preserve">0 | </v>
      </c>
      <c r="U198" t="str">
        <v xml:space="preserve">0 | </v>
      </c>
      <c r="V198" t="str">
        <v xml:space="preserve">0 | </v>
      </c>
      <c r="W198" t="str">
        <v xml:space="preserve">0 | </v>
      </c>
      <c r="X198" t="str">
        <v xml:space="preserve">0 | </v>
      </c>
      <c r="Y198" t="str">
        <v xml:space="preserve">0 | </v>
      </c>
      <c r="Z198" t="str">
        <v xml:space="preserve">0 | </v>
      </c>
      <c r="AA198" t="str">
        <v xml:space="preserve">0 | </v>
      </c>
      <c r="AB198" t="str">
        <v xml:space="preserve">0 | </v>
      </c>
      <c r="AC198" t="str">
        <v xml:space="preserve">0 | </v>
      </c>
      <c r="AD198" t="str">
        <v xml:space="preserve">0 | </v>
      </c>
      <c r="AE198" t="str">
        <v xml:space="preserve">0 | </v>
      </c>
      <c r="AF198" t="str">
        <v xml:space="preserve">0 | </v>
      </c>
      <c r="AG198" t="str">
        <v xml:space="preserve">0 | </v>
      </c>
      <c r="AH198" t="str">
        <v xml:space="preserve">0 | </v>
      </c>
      <c r="AI198" t="str">
        <v xml:space="preserve">0 | </v>
      </c>
      <c r="DQ198" cm="1">
        <f t="array" ref="DQ198:EX198">TRANSPOSE(_xlfn._xlws.SORT(_xlfn._xlws.FILTER(chemicals[chemical_applic_level],chemicals[experiment_ID]=A198)))</f>
        <v>0</v>
      </c>
      <c r="DR198">
        <v>0</v>
      </c>
      <c r="DS198">
        <v>0</v>
      </c>
      <c r="DT198">
        <v>0</v>
      </c>
      <c r="DU198">
        <v>0</v>
      </c>
      <c r="DV198">
        <v>0</v>
      </c>
      <c r="DW198">
        <v>0</v>
      </c>
      <c r="DX198">
        <v>0</v>
      </c>
      <c r="DY198">
        <v>0</v>
      </c>
      <c r="DZ198">
        <v>0</v>
      </c>
      <c r="EA198">
        <v>0</v>
      </c>
      <c r="EB198">
        <v>0</v>
      </c>
      <c r="EC198">
        <v>0</v>
      </c>
      <c r="ED198">
        <v>0</v>
      </c>
      <c r="EE198">
        <v>0</v>
      </c>
      <c r="EF198">
        <v>0</v>
      </c>
      <c r="EG198">
        <v>0</v>
      </c>
      <c r="EH198">
        <v>0</v>
      </c>
      <c r="EI198">
        <v>0</v>
      </c>
      <c r="EJ198">
        <v>0</v>
      </c>
      <c r="EK198">
        <v>0</v>
      </c>
      <c r="EL198">
        <v>0</v>
      </c>
      <c r="EM198">
        <v>0</v>
      </c>
      <c r="EN198">
        <v>0</v>
      </c>
      <c r="EO198">
        <v>0</v>
      </c>
      <c r="EP198">
        <v>0</v>
      </c>
      <c r="EQ198">
        <v>0</v>
      </c>
      <c r="ER198">
        <v>0</v>
      </c>
      <c r="ES198">
        <v>0</v>
      </c>
      <c r="ET198">
        <v>0</v>
      </c>
      <c r="EU198">
        <v>0</v>
      </c>
      <c r="EV198">
        <v>0</v>
      </c>
      <c r="EW198">
        <v>0</v>
      </c>
      <c r="EX198" t="str">
        <v/>
      </c>
    </row>
    <row r="199" spans="2:154" x14ac:dyDescent="0.25">
      <c r="B199" t="str" cm="1">
        <f t="array" ref="B199:AI199">TRANSPOSE(_xlfn._xlws.SORT(_xlfn._xlws.FILTER(chemicals[chemical_applic_level]&amp;" | "&amp;chemicals[chemical_applic_name],chemicals[experiment_ID]=A199)))</f>
        <v xml:space="preserve"> | </v>
      </c>
      <c r="C199" t="str">
        <v xml:space="preserve">0 | </v>
      </c>
      <c r="D199" t="str">
        <v xml:space="preserve">0 | </v>
      </c>
      <c r="E199" t="str">
        <v xml:space="preserve">0 | </v>
      </c>
      <c r="F199" t="str">
        <v xml:space="preserve">0 | </v>
      </c>
      <c r="G199" t="str">
        <v xml:space="preserve">0 | </v>
      </c>
      <c r="H199" t="str">
        <v xml:space="preserve">0 | </v>
      </c>
      <c r="I199" t="str">
        <v xml:space="preserve">0 | </v>
      </c>
      <c r="J199" t="str">
        <v xml:space="preserve">0 | </v>
      </c>
      <c r="K199" t="str">
        <v xml:space="preserve">0 | </v>
      </c>
      <c r="L199" t="str">
        <v xml:space="preserve">0 | </v>
      </c>
      <c r="M199" t="str">
        <v xml:space="preserve">0 | </v>
      </c>
      <c r="N199" t="str">
        <v xml:space="preserve">0 | </v>
      </c>
      <c r="O199" t="str">
        <v xml:space="preserve">0 | </v>
      </c>
      <c r="P199" t="str">
        <v xml:space="preserve">0 | </v>
      </c>
      <c r="Q199" t="str">
        <v xml:space="preserve">0 | </v>
      </c>
      <c r="R199" t="str">
        <v xml:space="preserve">0 | </v>
      </c>
      <c r="S199" t="str">
        <v xml:space="preserve">0 | </v>
      </c>
      <c r="T199" t="str">
        <v xml:space="preserve">0 | </v>
      </c>
      <c r="U199" t="str">
        <v xml:space="preserve">0 | </v>
      </c>
      <c r="V199" t="str">
        <v xml:space="preserve">0 | </v>
      </c>
      <c r="W199" t="str">
        <v xml:space="preserve">0 | </v>
      </c>
      <c r="X199" t="str">
        <v xml:space="preserve">0 | </v>
      </c>
      <c r="Y199" t="str">
        <v xml:space="preserve">0 | </v>
      </c>
      <c r="Z199" t="str">
        <v xml:space="preserve">0 | </v>
      </c>
      <c r="AA199" t="str">
        <v xml:space="preserve">0 | </v>
      </c>
      <c r="AB199" t="str">
        <v xml:space="preserve">0 | </v>
      </c>
      <c r="AC199" t="str">
        <v xml:space="preserve">0 | </v>
      </c>
      <c r="AD199" t="str">
        <v xml:space="preserve">0 | </v>
      </c>
      <c r="AE199" t="str">
        <v xml:space="preserve">0 | </v>
      </c>
      <c r="AF199" t="str">
        <v xml:space="preserve">0 | </v>
      </c>
      <c r="AG199" t="str">
        <v xml:space="preserve">0 | </v>
      </c>
      <c r="AH199" t="str">
        <v xml:space="preserve">0 | </v>
      </c>
      <c r="AI199" t="str">
        <v xml:space="preserve">0 | </v>
      </c>
      <c r="DQ199" cm="1">
        <f t="array" ref="DQ199:EX199">TRANSPOSE(_xlfn._xlws.SORT(_xlfn._xlws.FILTER(chemicals[chemical_applic_level],chemicals[experiment_ID]=A199)))</f>
        <v>0</v>
      </c>
      <c r="DR199">
        <v>0</v>
      </c>
      <c r="DS199">
        <v>0</v>
      </c>
      <c r="DT199">
        <v>0</v>
      </c>
      <c r="DU199">
        <v>0</v>
      </c>
      <c r="DV199">
        <v>0</v>
      </c>
      <c r="DW199">
        <v>0</v>
      </c>
      <c r="DX199">
        <v>0</v>
      </c>
      <c r="DY199">
        <v>0</v>
      </c>
      <c r="DZ199">
        <v>0</v>
      </c>
      <c r="EA199">
        <v>0</v>
      </c>
      <c r="EB199">
        <v>0</v>
      </c>
      <c r="EC199">
        <v>0</v>
      </c>
      <c r="ED199">
        <v>0</v>
      </c>
      <c r="EE199">
        <v>0</v>
      </c>
      <c r="EF199">
        <v>0</v>
      </c>
      <c r="EG199">
        <v>0</v>
      </c>
      <c r="EH199">
        <v>0</v>
      </c>
      <c r="EI199">
        <v>0</v>
      </c>
      <c r="EJ199">
        <v>0</v>
      </c>
      <c r="EK199">
        <v>0</v>
      </c>
      <c r="EL199">
        <v>0</v>
      </c>
      <c r="EM199">
        <v>0</v>
      </c>
      <c r="EN199">
        <v>0</v>
      </c>
      <c r="EO199">
        <v>0</v>
      </c>
      <c r="EP199">
        <v>0</v>
      </c>
      <c r="EQ199">
        <v>0</v>
      </c>
      <c r="ER199">
        <v>0</v>
      </c>
      <c r="ES199">
        <v>0</v>
      </c>
      <c r="ET199">
        <v>0</v>
      </c>
      <c r="EU199">
        <v>0</v>
      </c>
      <c r="EV199">
        <v>0</v>
      </c>
      <c r="EW199">
        <v>0</v>
      </c>
      <c r="EX199" t="str">
        <v/>
      </c>
    </row>
    <row r="200" spans="2:154" x14ac:dyDescent="0.25">
      <c r="B200" t="str" cm="1">
        <f t="array" ref="B200:AI200">TRANSPOSE(_xlfn._xlws.SORT(_xlfn._xlws.FILTER(chemicals[chemical_applic_level]&amp;" | "&amp;chemicals[chemical_applic_name],chemicals[experiment_ID]=A200)))</f>
        <v xml:space="preserve"> | </v>
      </c>
      <c r="C200" t="str">
        <v xml:space="preserve">0 | </v>
      </c>
      <c r="D200" t="str">
        <v xml:space="preserve">0 | </v>
      </c>
      <c r="E200" t="str">
        <v xml:space="preserve">0 | </v>
      </c>
      <c r="F200" t="str">
        <v xml:space="preserve">0 | </v>
      </c>
      <c r="G200" t="str">
        <v xml:space="preserve">0 | </v>
      </c>
      <c r="H200" t="str">
        <v xml:space="preserve">0 | </v>
      </c>
      <c r="I200" t="str">
        <v xml:space="preserve">0 | </v>
      </c>
      <c r="J200" t="str">
        <v xml:space="preserve">0 | </v>
      </c>
      <c r="K200" t="str">
        <v xml:space="preserve">0 | </v>
      </c>
      <c r="L200" t="str">
        <v xml:space="preserve">0 | </v>
      </c>
      <c r="M200" t="str">
        <v xml:space="preserve">0 | </v>
      </c>
      <c r="N200" t="str">
        <v xml:space="preserve">0 | </v>
      </c>
      <c r="O200" t="str">
        <v xml:space="preserve">0 | </v>
      </c>
      <c r="P200" t="str">
        <v xml:space="preserve">0 | </v>
      </c>
      <c r="Q200" t="str">
        <v xml:space="preserve">0 | </v>
      </c>
      <c r="R200" t="str">
        <v xml:space="preserve">0 | </v>
      </c>
      <c r="S200" t="str">
        <v xml:space="preserve">0 | </v>
      </c>
      <c r="T200" t="str">
        <v xml:space="preserve">0 | </v>
      </c>
      <c r="U200" t="str">
        <v xml:space="preserve">0 | </v>
      </c>
      <c r="V200" t="str">
        <v xml:space="preserve">0 | </v>
      </c>
      <c r="W200" t="str">
        <v xml:space="preserve">0 | </v>
      </c>
      <c r="X200" t="str">
        <v xml:space="preserve">0 | </v>
      </c>
      <c r="Y200" t="str">
        <v xml:space="preserve">0 | </v>
      </c>
      <c r="Z200" t="str">
        <v xml:space="preserve">0 | </v>
      </c>
      <c r="AA200" t="str">
        <v xml:space="preserve">0 | </v>
      </c>
      <c r="AB200" t="str">
        <v xml:space="preserve">0 | </v>
      </c>
      <c r="AC200" t="str">
        <v xml:space="preserve">0 | </v>
      </c>
      <c r="AD200" t="str">
        <v xml:space="preserve">0 | </v>
      </c>
      <c r="AE200" t="str">
        <v xml:space="preserve">0 | </v>
      </c>
      <c r="AF200" t="str">
        <v xml:space="preserve">0 | </v>
      </c>
      <c r="AG200" t="str">
        <v xml:space="preserve">0 | </v>
      </c>
      <c r="AH200" t="str">
        <v xml:space="preserve">0 | </v>
      </c>
      <c r="AI200" t="str">
        <v xml:space="preserve">0 | </v>
      </c>
      <c r="DQ200" cm="1">
        <f t="array" ref="DQ200:EX200">TRANSPOSE(_xlfn._xlws.SORT(_xlfn._xlws.FILTER(chemicals[chemical_applic_level],chemicals[experiment_ID]=A200)))</f>
        <v>0</v>
      </c>
      <c r="DR200">
        <v>0</v>
      </c>
      <c r="DS200">
        <v>0</v>
      </c>
      <c r="DT200">
        <v>0</v>
      </c>
      <c r="DU200">
        <v>0</v>
      </c>
      <c r="DV200">
        <v>0</v>
      </c>
      <c r="DW200">
        <v>0</v>
      </c>
      <c r="DX200">
        <v>0</v>
      </c>
      <c r="DY200">
        <v>0</v>
      </c>
      <c r="DZ200">
        <v>0</v>
      </c>
      <c r="EA200">
        <v>0</v>
      </c>
      <c r="EB200">
        <v>0</v>
      </c>
      <c r="EC200">
        <v>0</v>
      </c>
      <c r="ED200">
        <v>0</v>
      </c>
      <c r="EE200">
        <v>0</v>
      </c>
      <c r="EF200">
        <v>0</v>
      </c>
      <c r="EG200">
        <v>0</v>
      </c>
      <c r="EH200">
        <v>0</v>
      </c>
      <c r="EI200">
        <v>0</v>
      </c>
      <c r="EJ200">
        <v>0</v>
      </c>
      <c r="EK200">
        <v>0</v>
      </c>
      <c r="EL200">
        <v>0</v>
      </c>
      <c r="EM200">
        <v>0</v>
      </c>
      <c r="EN200">
        <v>0</v>
      </c>
      <c r="EO200">
        <v>0</v>
      </c>
      <c r="EP200">
        <v>0</v>
      </c>
      <c r="EQ200">
        <v>0</v>
      </c>
      <c r="ER200">
        <v>0</v>
      </c>
      <c r="ES200">
        <v>0</v>
      </c>
      <c r="ET200">
        <v>0</v>
      </c>
      <c r="EU200">
        <v>0</v>
      </c>
      <c r="EV200">
        <v>0</v>
      </c>
      <c r="EW200">
        <v>0</v>
      </c>
      <c r="EX200" t="str">
        <v/>
      </c>
    </row>
    <row r="201" spans="2:154" x14ac:dyDescent="0.25">
      <c r="B201" t="str" cm="1">
        <f t="array" ref="B201:AI201">TRANSPOSE(_xlfn._xlws.SORT(_xlfn._xlws.FILTER(chemicals[chemical_applic_level]&amp;" | "&amp;chemicals[chemical_applic_name],chemicals[experiment_ID]=A201)))</f>
        <v xml:space="preserve"> | </v>
      </c>
      <c r="C201" t="str">
        <v xml:space="preserve">0 | </v>
      </c>
      <c r="D201" t="str">
        <v xml:space="preserve">0 | </v>
      </c>
      <c r="E201" t="str">
        <v xml:space="preserve">0 | </v>
      </c>
      <c r="F201" t="str">
        <v xml:space="preserve">0 | </v>
      </c>
      <c r="G201" t="str">
        <v xml:space="preserve">0 | </v>
      </c>
      <c r="H201" t="str">
        <v xml:space="preserve">0 | </v>
      </c>
      <c r="I201" t="str">
        <v xml:space="preserve">0 | </v>
      </c>
      <c r="J201" t="str">
        <v xml:space="preserve">0 | </v>
      </c>
      <c r="K201" t="str">
        <v xml:space="preserve">0 | </v>
      </c>
      <c r="L201" t="str">
        <v xml:space="preserve">0 | </v>
      </c>
      <c r="M201" t="str">
        <v xml:space="preserve">0 | </v>
      </c>
      <c r="N201" t="str">
        <v xml:space="preserve">0 | </v>
      </c>
      <c r="O201" t="str">
        <v xml:space="preserve">0 | </v>
      </c>
      <c r="P201" t="str">
        <v xml:space="preserve">0 | </v>
      </c>
      <c r="Q201" t="str">
        <v xml:space="preserve">0 | </v>
      </c>
      <c r="R201" t="str">
        <v xml:space="preserve">0 | </v>
      </c>
      <c r="S201" t="str">
        <v xml:space="preserve">0 | </v>
      </c>
      <c r="T201" t="str">
        <v xml:space="preserve">0 | </v>
      </c>
      <c r="U201" t="str">
        <v xml:space="preserve">0 | </v>
      </c>
      <c r="V201" t="str">
        <v xml:space="preserve">0 | </v>
      </c>
      <c r="W201" t="str">
        <v xml:space="preserve">0 | </v>
      </c>
      <c r="X201" t="str">
        <v xml:space="preserve">0 | </v>
      </c>
      <c r="Y201" t="str">
        <v xml:space="preserve">0 | </v>
      </c>
      <c r="Z201" t="str">
        <v xml:space="preserve">0 | </v>
      </c>
      <c r="AA201" t="str">
        <v xml:space="preserve">0 | </v>
      </c>
      <c r="AB201" t="str">
        <v xml:space="preserve">0 | </v>
      </c>
      <c r="AC201" t="str">
        <v xml:space="preserve">0 | </v>
      </c>
      <c r="AD201" t="str">
        <v xml:space="preserve">0 | </v>
      </c>
      <c r="AE201" t="str">
        <v xml:space="preserve">0 | </v>
      </c>
      <c r="AF201" t="str">
        <v xml:space="preserve">0 | </v>
      </c>
      <c r="AG201" t="str">
        <v xml:space="preserve">0 | </v>
      </c>
      <c r="AH201" t="str">
        <v xml:space="preserve">0 | </v>
      </c>
      <c r="AI201" t="str">
        <v xml:space="preserve">0 | </v>
      </c>
      <c r="DQ201" cm="1">
        <f t="array" ref="DQ201:EX201">TRANSPOSE(_xlfn._xlws.SORT(_xlfn._xlws.FILTER(chemicals[chemical_applic_level],chemicals[experiment_ID]=A201)))</f>
        <v>0</v>
      </c>
      <c r="DR201">
        <v>0</v>
      </c>
      <c r="DS201">
        <v>0</v>
      </c>
      <c r="DT201">
        <v>0</v>
      </c>
      <c r="DU201">
        <v>0</v>
      </c>
      <c r="DV201">
        <v>0</v>
      </c>
      <c r="DW201">
        <v>0</v>
      </c>
      <c r="DX201">
        <v>0</v>
      </c>
      <c r="DY201">
        <v>0</v>
      </c>
      <c r="DZ201">
        <v>0</v>
      </c>
      <c r="EA201">
        <v>0</v>
      </c>
      <c r="EB201">
        <v>0</v>
      </c>
      <c r="EC201">
        <v>0</v>
      </c>
      <c r="ED201">
        <v>0</v>
      </c>
      <c r="EE201">
        <v>0</v>
      </c>
      <c r="EF201">
        <v>0</v>
      </c>
      <c r="EG201">
        <v>0</v>
      </c>
      <c r="EH201">
        <v>0</v>
      </c>
      <c r="EI201">
        <v>0</v>
      </c>
      <c r="EJ201">
        <v>0</v>
      </c>
      <c r="EK201">
        <v>0</v>
      </c>
      <c r="EL201">
        <v>0</v>
      </c>
      <c r="EM201">
        <v>0</v>
      </c>
      <c r="EN201">
        <v>0</v>
      </c>
      <c r="EO201">
        <v>0</v>
      </c>
      <c r="EP201">
        <v>0</v>
      </c>
      <c r="EQ201">
        <v>0</v>
      </c>
      <c r="ER201">
        <v>0</v>
      </c>
      <c r="ES201">
        <v>0</v>
      </c>
      <c r="ET201">
        <v>0</v>
      </c>
      <c r="EU201">
        <v>0</v>
      </c>
      <c r="EV201">
        <v>0</v>
      </c>
      <c r="EW201">
        <v>0</v>
      </c>
      <c r="EX201" t="str">
        <v/>
      </c>
    </row>
    <row r="202" spans="2:154" x14ac:dyDescent="0.25">
      <c r="B202" t="str" cm="1">
        <f t="array" ref="B202:AI202">TRANSPOSE(_xlfn._xlws.SORT(_xlfn._xlws.FILTER(chemicals[chemical_applic_level]&amp;" | "&amp;chemicals[chemical_applic_name],chemicals[experiment_ID]=A202)))</f>
        <v xml:space="preserve"> | </v>
      </c>
      <c r="C202" t="str">
        <v xml:space="preserve">0 | </v>
      </c>
      <c r="D202" t="str">
        <v xml:space="preserve">0 | </v>
      </c>
      <c r="E202" t="str">
        <v xml:space="preserve">0 | </v>
      </c>
      <c r="F202" t="str">
        <v xml:space="preserve">0 | </v>
      </c>
      <c r="G202" t="str">
        <v xml:space="preserve">0 | </v>
      </c>
      <c r="H202" t="str">
        <v xml:space="preserve">0 | </v>
      </c>
      <c r="I202" t="str">
        <v xml:space="preserve">0 | </v>
      </c>
      <c r="J202" t="str">
        <v xml:space="preserve">0 | </v>
      </c>
      <c r="K202" t="str">
        <v xml:space="preserve">0 | </v>
      </c>
      <c r="L202" t="str">
        <v xml:space="preserve">0 | </v>
      </c>
      <c r="M202" t="str">
        <v xml:space="preserve">0 | </v>
      </c>
      <c r="N202" t="str">
        <v xml:space="preserve">0 | </v>
      </c>
      <c r="O202" t="str">
        <v xml:space="preserve">0 | </v>
      </c>
      <c r="P202" t="str">
        <v xml:space="preserve">0 | </v>
      </c>
      <c r="Q202" t="str">
        <v xml:space="preserve">0 | </v>
      </c>
      <c r="R202" t="str">
        <v xml:space="preserve">0 | </v>
      </c>
      <c r="S202" t="str">
        <v xml:space="preserve">0 | </v>
      </c>
      <c r="T202" t="str">
        <v xml:space="preserve">0 | </v>
      </c>
      <c r="U202" t="str">
        <v xml:space="preserve">0 | </v>
      </c>
      <c r="V202" t="str">
        <v xml:space="preserve">0 | </v>
      </c>
      <c r="W202" t="str">
        <v xml:space="preserve">0 | </v>
      </c>
      <c r="X202" t="str">
        <v xml:space="preserve">0 | </v>
      </c>
      <c r="Y202" t="str">
        <v xml:space="preserve">0 | </v>
      </c>
      <c r="Z202" t="str">
        <v xml:space="preserve">0 | </v>
      </c>
      <c r="AA202" t="str">
        <v xml:space="preserve">0 | </v>
      </c>
      <c r="AB202" t="str">
        <v xml:space="preserve">0 | </v>
      </c>
      <c r="AC202" t="str">
        <v xml:space="preserve">0 | </v>
      </c>
      <c r="AD202" t="str">
        <v xml:space="preserve">0 | </v>
      </c>
      <c r="AE202" t="str">
        <v xml:space="preserve">0 | </v>
      </c>
      <c r="AF202" t="str">
        <v xml:space="preserve">0 | </v>
      </c>
      <c r="AG202" t="str">
        <v xml:space="preserve">0 | </v>
      </c>
      <c r="AH202" t="str">
        <v xml:space="preserve">0 | </v>
      </c>
      <c r="AI202" t="str">
        <v xml:space="preserve">0 | </v>
      </c>
      <c r="DQ202" cm="1">
        <f t="array" ref="DQ202:EX202">TRANSPOSE(_xlfn._xlws.SORT(_xlfn._xlws.FILTER(chemicals[chemical_applic_level],chemicals[experiment_ID]=A202)))</f>
        <v>0</v>
      </c>
      <c r="DR202">
        <v>0</v>
      </c>
      <c r="DS202">
        <v>0</v>
      </c>
      <c r="DT202">
        <v>0</v>
      </c>
      <c r="DU202">
        <v>0</v>
      </c>
      <c r="DV202">
        <v>0</v>
      </c>
      <c r="DW202">
        <v>0</v>
      </c>
      <c r="DX202">
        <v>0</v>
      </c>
      <c r="DY202">
        <v>0</v>
      </c>
      <c r="DZ202">
        <v>0</v>
      </c>
      <c r="EA202">
        <v>0</v>
      </c>
      <c r="EB202">
        <v>0</v>
      </c>
      <c r="EC202">
        <v>0</v>
      </c>
      <c r="ED202">
        <v>0</v>
      </c>
      <c r="EE202">
        <v>0</v>
      </c>
      <c r="EF202">
        <v>0</v>
      </c>
      <c r="EG202">
        <v>0</v>
      </c>
      <c r="EH202">
        <v>0</v>
      </c>
      <c r="EI202">
        <v>0</v>
      </c>
      <c r="EJ202">
        <v>0</v>
      </c>
      <c r="EK202">
        <v>0</v>
      </c>
      <c r="EL202">
        <v>0</v>
      </c>
      <c r="EM202">
        <v>0</v>
      </c>
      <c r="EN202">
        <v>0</v>
      </c>
      <c r="EO202">
        <v>0</v>
      </c>
      <c r="EP202">
        <v>0</v>
      </c>
      <c r="EQ202">
        <v>0</v>
      </c>
      <c r="ER202">
        <v>0</v>
      </c>
      <c r="ES202">
        <v>0</v>
      </c>
      <c r="ET202">
        <v>0</v>
      </c>
      <c r="EU202">
        <v>0</v>
      </c>
      <c r="EV202">
        <v>0</v>
      </c>
      <c r="EW202">
        <v>0</v>
      </c>
      <c r="EX202" t="str">
        <v/>
      </c>
    </row>
    <row r="203" spans="2:154" x14ac:dyDescent="0.25">
      <c r="B203" t="str" cm="1">
        <f t="array" ref="B203:AI203">TRANSPOSE(_xlfn._xlws.SORT(_xlfn._xlws.FILTER(chemicals[chemical_applic_level]&amp;" | "&amp;chemicals[chemical_applic_name],chemicals[experiment_ID]=A203)))</f>
        <v xml:space="preserve"> | </v>
      </c>
      <c r="C203" t="str">
        <v xml:space="preserve">0 | </v>
      </c>
      <c r="D203" t="str">
        <v xml:space="preserve">0 | </v>
      </c>
      <c r="E203" t="str">
        <v xml:space="preserve">0 | </v>
      </c>
      <c r="F203" t="str">
        <v xml:space="preserve">0 | </v>
      </c>
      <c r="G203" t="str">
        <v xml:space="preserve">0 | </v>
      </c>
      <c r="H203" t="str">
        <v xml:space="preserve">0 | </v>
      </c>
      <c r="I203" t="str">
        <v xml:space="preserve">0 | </v>
      </c>
      <c r="J203" t="str">
        <v xml:space="preserve">0 | </v>
      </c>
      <c r="K203" t="str">
        <v xml:space="preserve">0 | </v>
      </c>
      <c r="L203" t="str">
        <v xml:space="preserve">0 | </v>
      </c>
      <c r="M203" t="str">
        <v xml:space="preserve">0 | </v>
      </c>
      <c r="N203" t="str">
        <v xml:space="preserve">0 | </v>
      </c>
      <c r="O203" t="str">
        <v xml:space="preserve">0 | </v>
      </c>
      <c r="P203" t="str">
        <v xml:space="preserve">0 | </v>
      </c>
      <c r="Q203" t="str">
        <v xml:space="preserve">0 | </v>
      </c>
      <c r="R203" t="str">
        <v xml:space="preserve">0 | </v>
      </c>
      <c r="S203" t="str">
        <v xml:space="preserve">0 | </v>
      </c>
      <c r="T203" t="str">
        <v xml:space="preserve">0 | </v>
      </c>
      <c r="U203" t="str">
        <v xml:space="preserve">0 | </v>
      </c>
      <c r="V203" t="str">
        <v xml:space="preserve">0 | </v>
      </c>
      <c r="W203" t="str">
        <v xml:space="preserve">0 | </v>
      </c>
      <c r="X203" t="str">
        <v xml:space="preserve">0 | </v>
      </c>
      <c r="Y203" t="str">
        <v xml:space="preserve">0 | </v>
      </c>
      <c r="Z203" t="str">
        <v xml:space="preserve">0 | </v>
      </c>
      <c r="AA203" t="str">
        <v xml:space="preserve">0 | </v>
      </c>
      <c r="AB203" t="str">
        <v xml:space="preserve">0 | </v>
      </c>
      <c r="AC203" t="str">
        <v xml:space="preserve">0 | </v>
      </c>
      <c r="AD203" t="str">
        <v xml:space="preserve">0 | </v>
      </c>
      <c r="AE203" t="str">
        <v xml:space="preserve">0 | </v>
      </c>
      <c r="AF203" t="str">
        <v xml:space="preserve">0 | </v>
      </c>
      <c r="AG203" t="str">
        <v xml:space="preserve">0 | </v>
      </c>
      <c r="AH203" t="str">
        <v xml:space="preserve">0 | </v>
      </c>
      <c r="AI203" t="str">
        <v xml:space="preserve">0 | </v>
      </c>
      <c r="DQ203" cm="1">
        <f t="array" ref="DQ203:EX203">TRANSPOSE(_xlfn._xlws.SORT(_xlfn._xlws.FILTER(chemicals[chemical_applic_level],chemicals[experiment_ID]=A203)))</f>
        <v>0</v>
      </c>
      <c r="DR203">
        <v>0</v>
      </c>
      <c r="DS203">
        <v>0</v>
      </c>
      <c r="DT203">
        <v>0</v>
      </c>
      <c r="DU203">
        <v>0</v>
      </c>
      <c r="DV203">
        <v>0</v>
      </c>
      <c r="DW203">
        <v>0</v>
      </c>
      <c r="DX203">
        <v>0</v>
      </c>
      <c r="DY203">
        <v>0</v>
      </c>
      <c r="DZ203">
        <v>0</v>
      </c>
      <c r="EA203">
        <v>0</v>
      </c>
      <c r="EB203">
        <v>0</v>
      </c>
      <c r="EC203">
        <v>0</v>
      </c>
      <c r="ED203">
        <v>0</v>
      </c>
      <c r="EE203">
        <v>0</v>
      </c>
      <c r="EF203">
        <v>0</v>
      </c>
      <c r="EG203">
        <v>0</v>
      </c>
      <c r="EH203">
        <v>0</v>
      </c>
      <c r="EI203">
        <v>0</v>
      </c>
      <c r="EJ203">
        <v>0</v>
      </c>
      <c r="EK203">
        <v>0</v>
      </c>
      <c r="EL203">
        <v>0</v>
      </c>
      <c r="EM203">
        <v>0</v>
      </c>
      <c r="EN203">
        <v>0</v>
      </c>
      <c r="EO203">
        <v>0</v>
      </c>
      <c r="EP203">
        <v>0</v>
      </c>
      <c r="EQ203">
        <v>0</v>
      </c>
      <c r="ER203">
        <v>0</v>
      </c>
      <c r="ES203">
        <v>0</v>
      </c>
      <c r="ET203">
        <v>0</v>
      </c>
      <c r="EU203">
        <v>0</v>
      </c>
      <c r="EV203">
        <v>0</v>
      </c>
      <c r="EW203">
        <v>0</v>
      </c>
      <c r="EX203" t="str">
        <v/>
      </c>
    </row>
    <row r="204" spans="2:154" x14ac:dyDescent="0.25">
      <c r="B204" t="str" cm="1">
        <f t="array" ref="B204:AI204">TRANSPOSE(_xlfn._xlws.SORT(_xlfn._xlws.FILTER(chemicals[chemical_applic_level]&amp;" | "&amp;chemicals[chemical_applic_name],chemicals[experiment_ID]=A204)))</f>
        <v xml:space="preserve"> | </v>
      </c>
      <c r="C204" t="str">
        <v xml:space="preserve">0 | </v>
      </c>
      <c r="D204" t="str">
        <v xml:space="preserve">0 | </v>
      </c>
      <c r="E204" t="str">
        <v xml:space="preserve">0 | </v>
      </c>
      <c r="F204" t="str">
        <v xml:space="preserve">0 | </v>
      </c>
      <c r="G204" t="str">
        <v xml:space="preserve">0 | </v>
      </c>
      <c r="H204" t="str">
        <v xml:space="preserve">0 | </v>
      </c>
      <c r="I204" t="str">
        <v xml:space="preserve">0 | </v>
      </c>
      <c r="J204" t="str">
        <v xml:space="preserve">0 | </v>
      </c>
      <c r="K204" t="str">
        <v xml:space="preserve">0 | </v>
      </c>
      <c r="L204" t="str">
        <v xml:space="preserve">0 | </v>
      </c>
      <c r="M204" t="str">
        <v xml:space="preserve">0 | </v>
      </c>
      <c r="N204" t="str">
        <v xml:space="preserve">0 | </v>
      </c>
      <c r="O204" t="str">
        <v xml:space="preserve">0 | </v>
      </c>
      <c r="P204" t="str">
        <v xml:space="preserve">0 | </v>
      </c>
      <c r="Q204" t="str">
        <v xml:space="preserve">0 | </v>
      </c>
      <c r="R204" t="str">
        <v xml:space="preserve">0 | </v>
      </c>
      <c r="S204" t="str">
        <v xml:space="preserve">0 | </v>
      </c>
      <c r="T204" t="str">
        <v xml:space="preserve">0 | </v>
      </c>
      <c r="U204" t="str">
        <v xml:space="preserve">0 | </v>
      </c>
      <c r="V204" t="str">
        <v xml:space="preserve">0 | </v>
      </c>
      <c r="W204" t="str">
        <v xml:space="preserve">0 | </v>
      </c>
      <c r="X204" t="str">
        <v xml:space="preserve">0 | </v>
      </c>
      <c r="Y204" t="str">
        <v xml:space="preserve">0 | </v>
      </c>
      <c r="Z204" t="str">
        <v xml:space="preserve">0 | </v>
      </c>
      <c r="AA204" t="str">
        <v xml:space="preserve">0 | </v>
      </c>
      <c r="AB204" t="str">
        <v xml:space="preserve">0 | </v>
      </c>
      <c r="AC204" t="str">
        <v xml:space="preserve">0 | </v>
      </c>
      <c r="AD204" t="str">
        <v xml:space="preserve">0 | </v>
      </c>
      <c r="AE204" t="str">
        <v xml:space="preserve">0 | </v>
      </c>
      <c r="AF204" t="str">
        <v xml:space="preserve">0 | </v>
      </c>
      <c r="AG204" t="str">
        <v xml:space="preserve">0 | </v>
      </c>
      <c r="AH204" t="str">
        <v xml:space="preserve">0 | </v>
      </c>
      <c r="AI204" t="str">
        <v xml:space="preserve">0 | </v>
      </c>
      <c r="DQ204" cm="1">
        <f t="array" ref="DQ204:EX204">TRANSPOSE(_xlfn._xlws.SORT(_xlfn._xlws.FILTER(chemicals[chemical_applic_level],chemicals[experiment_ID]=A204)))</f>
        <v>0</v>
      </c>
      <c r="DR204">
        <v>0</v>
      </c>
      <c r="DS204">
        <v>0</v>
      </c>
      <c r="DT204">
        <v>0</v>
      </c>
      <c r="DU204">
        <v>0</v>
      </c>
      <c r="DV204">
        <v>0</v>
      </c>
      <c r="DW204">
        <v>0</v>
      </c>
      <c r="DX204">
        <v>0</v>
      </c>
      <c r="DY204">
        <v>0</v>
      </c>
      <c r="DZ204">
        <v>0</v>
      </c>
      <c r="EA204">
        <v>0</v>
      </c>
      <c r="EB204">
        <v>0</v>
      </c>
      <c r="EC204">
        <v>0</v>
      </c>
      <c r="ED204">
        <v>0</v>
      </c>
      <c r="EE204">
        <v>0</v>
      </c>
      <c r="EF204">
        <v>0</v>
      </c>
      <c r="EG204">
        <v>0</v>
      </c>
      <c r="EH204">
        <v>0</v>
      </c>
      <c r="EI204">
        <v>0</v>
      </c>
      <c r="EJ204">
        <v>0</v>
      </c>
      <c r="EK204">
        <v>0</v>
      </c>
      <c r="EL204">
        <v>0</v>
      </c>
      <c r="EM204">
        <v>0</v>
      </c>
      <c r="EN204">
        <v>0</v>
      </c>
      <c r="EO204">
        <v>0</v>
      </c>
      <c r="EP204">
        <v>0</v>
      </c>
      <c r="EQ204">
        <v>0</v>
      </c>
      <c r="ER204">
        <v>0</v>
      </c>
      <c r="ES204">
        <v>0</v>
      </c>
      <c r="ET204">
        <v>0</v>
      </c>
      <c r="EU204">
        <v>0</v>
      </c>
      <c r="EV204">
        <v>0</v>
      </c>
      <c r="EW204">
        <v>0</v>
      </c>
      <c r="EX204" t="str">
        <v/>
      </c>
    </row>
    <row r="205" spans="2:154" x14ac:dyDescent="0.25">
      <c r="B205" t="str" cm="1">
        <f t="array" ref="B205:AI205">TRANSPOSE(_xlfn._xlws.SORT(_xlfn._xlws.FILTER(chemicals[chemical_applic_level]&amp;" | "&amp;chemicals[chemical_applic_name],chemicals[experiment_ID]=A205)))</f>
        <v xml:space="preserve"> | </v>
      </c>
      <c r="C205" t="str">
        <v xml:space="preserve">0 | </v>
      </c>
      <c r="D205" t="str">
        <v xml:space="preserve">0 | </v>
      </c>
      <c r="E205" t="str">
        <v xml:space="preserve">0 | </v>
      </c>
      <c r="F205" t="str">
        <v xml:space="preserve">0 | </v>
      </c>
      <c r="G205" t="str">
        <v xml:space="preserve">0 | </v>
      </c>
      <c r="H205" t="str">
        <v xml:space="preserve">0 | </v>
      </c>
      <c r="I205" t="str">
        <v xml:space="preserve">0 | </v>
      </c>
      <c r="J205" t="str">
        <v xml:space="preserve">0 | </v>
      </c>
      <c r="K205" t="str">
        <v xml:space="preserve">0 | </v>
      </c>
      <c r="L205" t="str">
        <v xml:space="preserve">0 | </v>
      </c>
      <c r="M205" t="str">
        <v xml:space="preserve">0 | </v>
      </c>
      <c r="N205" t="str">
        <v xml:space="preserve">0 | </v>
      </c>
      <c r="O205" t="str">
        <v xml:space="preserve">0 | </v>
      </c>
      <c r="P205" t="str">
        <v xml:space="preserve">0 | </v>
      </c>
      <c r="Q205" t="str">
        <v xml:space="preserve">0 | </v>
      </c>
      <c r="R205" t="str">
        <v xml:space="preserve">0 | </v>
      </c>
      <c r="S205" t="str">
        <v xml:space="preserve">0 | </v>
      </c>
      <c r="T205" t="str">
        <v xml:space="preserve">0 | </v>
      </c>
      <c r="U205" t="str">
        <v xml:space="preserve">0 | </v>
      </c>
      <c r="V205" t="str">
        <v xml:space="preserve">0 | </v>
      </c>
      <c r="W205" t="str">
        <v xml:space="preserve">0 | </v>
      </c>
      <c r="X205" t="str">
        <v xml:space="preserve">0 | </v>
      </c>
      <c r="Y205" t="str">
        <v xml:space="preserve">0 | </v>
      </c>
      <c r="Z205" t="str">
        <v xml:space="preserve">0 | </v>
      </c>
      <c r="AA205" t="str">
        <v xml:space="preserve">0 | </v>
      </c>
      <c r="AB205" t="str">
        <v xml:space="preserve">0 | </v>
      </c>
      <c r="AC205" t="str">
        <v xml:space="preserve">0 | </v>
      </c>
      <c r="AD205" t="str">
        <v xml:space="preserve">0 | </v>
      </c>
      <c r="AE205" t="str">
        <v xml:space="preserve">0 | </v>
      </c>
      <c r="AF205" t="str">
        <v xml:space="preserve">0 | </v>
      </c>
      <c r="AG205" t="str">
        <v xml:space="preserve">0 | </v>
      </c>
      <c r="AH205" t="str">
        <v xml:space="preserve">0 | </v>
      </c>
      <c r="AI205" t="str">
        <v xml:space="preserve">0 | </v>
      </c>
      <c r="DQ205" cm="1">
        <f t="array" ref="DQ205:EX205">TRANSPOSE(_xlfn._xlws.SORT(_xlfn._xlws.FILTER(chemicals[chemical_applic_level],chemicals[experiment_ID]=A205)))</f>
        <v>0</v>
      </c>
      <c r="DR205">
        <v>0</v>
      </c>
      <c r="DS205">
        <v>0</v>
      </c>
      <c r="DT205">
        <v>0</v>
      </c>
      <c r="DU205">
        <v>0</v>
      </c>
      <c r="DV205">
        <v>0</v>
      </c>
      <c r="DW205">
        <v>0</v>
      </c>
      <c r="DX205">
        <v>0</v>
      </c>
      <c r="DY205">
        <v>0</v>
      </c>
      <c r="DZ205">
        <v>0</v>
      </c>
      <c r="EA205">
        <v>0</v>
      </c>
      <c r="EB205">
        <v>0</v>
      </c>
      <c r="EC205">
        <v>0</v>
      </c>
      <c r="ED205">
        <v>0</v>
      </c>
      <c r="EE205">
        <v>0</v>
      </c>
      <c r="EF205">
        <v>0</v>
      </c>
      <c r="EG205">
        <v>0</v>
      </c>
      <c r="EH205">
        <v>0</v>
      </c>
      <c r="EI205">
        <v>0</v>
      </c>
      <c r="EJ205">
        <v>0</v>
      </c>
      <c r="EK205">
        <v>0</v>
      </c>
      <c r="EL205">
        <v>0</v>
      </c>
      <c r="EM205">
        <v>0</v>
      </c>
      <c r="EN205">
        <v>0</v>
      </c>
      <c r="EO205">
        <v>0</v>
      </c>
      <c r="EP205">
        <v>0</v>
      </c>
      <c r="EQ205">
        <v>0</v>
      </c>
      <c r="ER205">
        <v>0</v>
      </c>
      <c r="ES205">
        <v>0</v>
      </c>
      <c r="ET205">
        <v>0</v>
      </c>
      <c r="EU205">
        <v>0</v>
      </c>
      <c r="EV205">
        <v>0</v>
      </c>
      <c r="EW205">
        <v>0</v>
      </c>
      <c r="EX205" t="str">
        <v/>
      </c>
    </row>
    <row r="206" spans="2:154" x14ac:dyDescent="0.25">
      <c r="B206" t="str" cm="1">
        <f t="array" ref="B206:AI206">TRANSPOSE(_xlfn._xlws.SORT(_xlfn._xlws.FILTER(chemicals[chemical_applic_level]&amp;" | "&amp;chemicals[chemical_applic_name],chemicals[experiment_ID]=A206)))</f>
        <v xml:space="preserve"> | </v>
      </c>
      <c r="C206" t="str">
        <v xml:space="preserve">0 | </v>
      </c>
      <c r="D206" t="str">
        <v xml:space="preserve">0 | </v>
      </c>
      <c r="E206" t="str">
        <v xml:space="preserve">0 | </v>
      </c>
      <c r="F206" t="str">
        <v xml:space="preserve">0 | </v>
      </c>
      <c r="G206" t="str">
        <v xml:space="preserve">0 | </v>
      </c>
      <c r="H206" t="str">
        <v xml:space="preserve">0 | </v>
      </c>
      <c r="I206" t="str">
        <v xml:space="preserve">0 | </v>
      </c>
      <c r="J206" t="str">
        <v xml:space="preserve">0 | </v>
      </c>
      <c r="K206" t="str">
        <v xml:space="preserve">0 | </v>
      </c>
      <c r="L206" t="str">
        <v xml:space="preserve">0 | </v>
      </c>
      <c r="M206" t="str">
        <v xml:space="preserve">0 | </v>
      </c>
      <c r="N206" t="str">
        <v xml:space="preserve">0 | </v>
      </c>
      <c r="O206" t="str">
        <v xml:space="preserve">0 | </v>
      </c>
      <c r="P206" t="str">
        <v xml:space="preserve">0 | </v>
      </c>
      <c r="Q206" t="str">
        <v xml:space="preserve">0 | </v>
      </c>
      <c r="R206" t="str">
        <v xml:space="preserve">0 | </v>
      </c>
      <c r="S206" t="str">
        <v xml:space="preserve">0 | </v>
      </c>
      <c r="T206" t="str">
        <v xml:space="preserve">0 | </v>
      </c>
      <c r="U206" t="str">
        <v xml:space="preserve">0 | </v>
      </c>
      <c r="V206" t="str">
        <v xml:space="preserve">0 | </v>
      </c>
      <c r="W206" t="str">
        <v xml:space="preserve">0 | </v>
      </c>
      <c r="X206" t="str">
        <v xml:space="preserve">0 | </v>
      </c>
      <c r="Y206" t="str">
        <v xml:space="preserve">0 | </v>
      </c>
      <c r="Z206" t="str">
        <v xml:space="preserve">0 | </v>
      </c>
      <c r="AA206" t="str">
        <v xml:space="preserve">0 | </v>
      </c>
      <c r="AB206" t="str">
        <v xml:space="preserve">0 | </v>
      </c>
      <c r="AC206" t="str">
        <v xml:space="preserve">0 | </v>
      </c>
      <c r="AD206" t="str">
        <v xml:space="preserve">0 | </v>
      </c>
      <c r="AE206" t="str">
        <v xml:space="preserve">0 | </v>
      </c>
      <c r="AF206" t="str">
        <v xml:space="preserve">0 | </v>
      </c>
      <c r="AG206" t="str">
        <v xml:space="preserve">0 | </v>
      </c>
      <c r="AH206" t="str">
        <v xml:space="preserve">0 | </v>
      </c>
      <c r="AI206" t="str">
        <v xml:space="preserve">0 | </v>
      </c>
      <c r="DQ206" cm="1">
        <f t="array" ref="DQ206:EX206">TRANSPOSE(_xlfn._xlws.SORT(_xlfn._xlws.FILTER(chemicals[chemical_applic_level],chemicals[experiment_ID]=A206)))</f>
        <v>0</v>
      </c>
      <c r="DR206">
        <v>0</v>
      </c>
      <c r="DS206">
        <v>0</v>
      </c>
      <c r="DT206">
        <v>0</v>
      </c>
      <c r="DU206">
        <v>0</v>
      </c>
      <c r="DV206">
        <v>0</v>
      </c>
      <c r="DW206">
        <v>0</v>
      </c>
      <c r="DX206">
        <v>0</v>
      </c>
      <c r="DY206">
        <v>0</v>
      </c>
      <c r="DZ206">
        <v>0</v>
      </c>
      <c r="EA206">
        <v>0</v>
      </c>
      <c r="EB206">
        <v>0</v>
      </c>
      <c r="EC206">
        <v>0</v>
      </c>
      <c r="ED206">
        <v>0</v>
      </c>
      <c r="EE206">
        <v>0</v>
      </c>
      <c r="EF206">
        <v>0</v>
      </c>
      <c r="EG206">
        <v>0</v>
      </c>
      <c r="EH206">
        <v>0</v>
      </c>
      <c r="EI206">
        <v>0</v>
      </c>
      <c r="EJ206">
        <v>0</v>
      </c>
      <c r="EK206">
        <v>0</v>
      </c>
      <c r="EL206">
        <v>0</v>
      </c>
      <c r="EM206">
        <v>0</v>
      </c>
      <c r="EN206">
        <v>0</v>
      </c>
      <c r="EO206">
        <v>0</v>
      </c>
      <c r="EP206">
        <v>0</v>
      </c>
      <c r="EQ206">
        <v>0</v>
      </c>
      <c r="ER206">
        <v>0</v>
      </c>
      <c r="ES206">
        <v>0</v>
      </c>
      <c r="ET206">
        <v>0</v>
      </c>
      <c r="EU206">
        <v>0</v>
      </c>
      <c r="EV206">
        <v>0</v>
      </c>
      <c r="EW206">
        <v>0</v>
      </c>
      <c r="EX206" t="str">
        <v/>
      </c>
    </row>
    <row r="207" spans="2:154" x14ac:dyDescent="0.25">
      <c r="B207" t="str" cm="1">
        <f t="array" ref="B207:AI207">TRANSPOSE(_xlfn._xlws.SORT(_xlfn._xlws.FILTER(chemicals[chemical_applic_level]&amp;" | "&amp;chemicals[chemical_applic_name],chemicals[experiment_ID]=A207)))</f>
        <v xml:space="preserve"> | </v>
      </c>
      <c r="C207" t="str">
        <v xml:space="preserve">0 | </v>
      </c>
      <c r="D207" t="str">
        <v xml:space="preserve">0 | </v>
      </c>
      <c r="E207" t="str">
        <v xml:space="preserve">0 | </v>
      </c>
      <c r="F207" t="str">
        <v xml:space="preserve">0 | </v>
      </c>
      <c r="G207" t="str">
        <v xml:space="preserve">0 | </v>
      </c>
      <c r="H207" t="str">
        <v xml:space="preserve">0 | </v>
      </c>
      <c r="I207" t="str">
        <v xml:space="preserve">0 | </v>
      </c>
      <c r="J207" t="str">
        <v xml:space="preserve">0 | </v>
      </c>
      <c r="K207" t="str">
        <v xml:space="preserve">0 | </v>
      </c>
      <c r="L207" t="str">
        <v xml:space="preserve">0 | </v>
      </c>
      <c r="M207" t="str">
        <v xml:space="preserve">0 | </v>
      </c>
      <c r="N207" t="str">
        <v xml:space="preserve">0 | </v>
      </c>
      <c r="O207" t="str">
        <v xml:space="preserve">0 | </v>
      </c>
      <c r="P207" t="str">
        <v xml:space="preserve">0 | </v>
      </c>
      <c r="Q207" t="str">
        <v xml:space="preserve">0 | </v>
      </c>
      <c r="R207" t="str">
        <v xml:space="preserve">0 | </v>
      </c>
      <c r="S207" t="str">
        <v xml:space="preserve">0 | </v>
      </c>
      <c r="T207" t="str">
        <v xml:space="preserve">0 | </v>
      </c>
      <c r="U207" t="str">
        <v xml:space="preserve">0 | </v>
      </c>
      <c r="V207" t="str">
        <v xml:space="preserve">0 | </v>
      </c>
      <c r="W207" t="str">
        <v xml:space="preserve">0 | </v>
      </c>
      <c r="X207" t="str">
        <v xml:space="preserve">0 | </v>
      </c>
      <c r="Y207" t="str">
        <v xml:space="preserve">0 | </v>
      </c>
      <c r="Z207" t="str">
        <v xml:space="preserve">0 | </v>
      </c>
      <c r="AA207" t="str">
        <v xml:space="preserve">0 | </v>
      </c>
      <c r="AB207" t="str">
        <v xml:space="preserve">0 | </v>
      </c>
      <c r="AC207" t="str">
        <v xml:space="preserve">0 | </v>
      </c>
      <c r="AD207" t="str">
        <v xml:space="preserve">0 | </v>
      </c>
      <c r="AE207" t="str">
        <v xml:space="preserve">0 | </v>
      </c>
      <c r="AF207" t="str">
        <v xml:space="preserve">0 | </v>
      </c>
      <c r="AG207" t="str">
        <v xml:space="preserve">0 | </v>
      </c>
      <c r="AH207" t="str">
        <v xml:space="preserve">0 | </v>
      </c>
      <c r="AI207" t="str">
        <v xml:space="preserve">0 | </v>
      </c>
      <c r="DQ207" cm="1">
        <f t="array" ref="DQ207:EX207">TRANSPOSE(_xlfn._xlws.SORT(_xlfn._xlws.FILTER(chemicals[chemical_applic_level],chemicals[experiment_ID]=A207)))</f>
        <v>0</v>
      </c>
      <c r="DR207">
        <v>0</v>
      </c>
      <c r="DS207">
        <v>0</v>
      </c>
      <c r="DT207">
        <v>0</v>
      </c>
      <c r="DU207">
        <v>0</v>
      </c>
      <c r="DV207">
        <v>0</v>
      </c>
      <c r="DW207">
        <v>0</v>
      </c>
      <c r="DX207">
        <v>0</v>
      </c>
      <c r="DY207">
        <v>0</v>
      </c>
      <c r="DZ207">
        <v>0</v>
      </c>
      <c r="EA207">
        <v>0</v>
      </c>
      <c r="EB207">
        <v>0</v>
      </c>
      <c r="EC207">
        <v>0</v>
      </c>
      <c r="ED207">
        <v>0</v>
      </c>
      <c r="EE207">
        <v>0</v>
      </c>
      <c r="EF207">
        <v>0</v>
      </c>
      <c r="EG207">
        <v>0</v>
      </c>
      <c r="EH207">
        <v>0</v>
      </c>
      <c r="EI207">
        <v>0</v>
      </c>
      <c r="EJ207">
        <v>0</v>
      </c>
      <c r="EK207">
        <v>0</v>
      </c>
      <c r="EL207">
        <v>0</v>
      </c>
      <c r="EM207">
        <v>0</v>
      </c>
      <c r="EN207">
        <v>0</v>
      </c>
      <c r="EO207">
        <v>0</v>
      </c>
      <c r="EP207">
        <v>0</v>
      </c>
      <c r="EQ207">
        <v>0</v>
      </c>
      <c r="ER207">
        <v>0</v>
      </c>
      <c r="ES207">
        <v>0</v>
      </c>
      <c r="ET207">
        <v>0</v>
      </c>
      <c r="EU207">
        <v>0</v>
      </c>
      <c r="EV207">
        <v>0</v>
      </c>
      <c r="EW207">
        <v>0</v>
      </c>
      <c r="EX207" t="str">
        <v/>
      </c>
    </row>
    <row r="208" spans="2:154" x14ac:dyDescent="0.25">
      <c r="B208" t="str" cm="1">
        <f t="array" ref="B208:AI208">TRANSPOSE(_xlfn._xlws.SORT(_xlfn._xlws.FILTER(chemicals[chemical_applic_level]&amp;" | "&amp;chemicals[chemical_applic_name],chemicals[experiment_ID]=A208)))</f>
        <v xml:space="preserve"> | </v>
      </c>
      <c r="C208" t="str">
        <v xml:space="preserve">0 | </v>
      </c>
      <c r="D208" t="str">
        <v xml:space="preserve">0 | </v>
      </c>
      <c r="E208" t="str">
        <v xml:space="preserve">0 | </v>
      </c>
      <c r="F208" t="str">
        <v xml:space="preserve">0 | </v>
      </c>
      <c r="G208" t="str">
        <v xml:space="preserve">0 | </v>
      </c>
      <c r="H208" t="str">
        <v xml:space="preserve">0 | </v>
      </c>
      <c r="I208" t="str">
        <v xml:space="preserve">0 | </v>
      </c>
      <c r="J208" t="str">
        <v xml:space="preserve">0 | </v>
      </c>
      <c r="K208" t="str">
        <v xml:space="preserve">0 | </v>
      </c>
      <c r="L208" t="str">
        <v xml:space="preserve">0 | </v>
      </c>
      <c r="M208" t="str">
        <v xml:space="preserve">0 | </v>
      </c>
      <c r="N208" t="str">
        <v xml:space="preserve">0 | </v>
      </c>
      <c r="O208" t="str">
        <v xml:space="preserve">0 | </v>
      </c>
      <c r="P208" t="str">
        <v xml:space="preserve">0 | </v>
      </c>
      <c r="Q208" t="str">
        <v xml:space="preserve">0 | </v>
      </c>
      <c r="R208" t="str">
        <v xml:space="preserve">0 | </v>
      </c>
      <c r="S208" t="str">
        <v xml:space="preserve">0 | </v>
      </c>
      <c r="T208" t="str">
        <v xml:space="preserve">0 | </v>
      </c>
      <c r="U208" t="str">
        <v xml:space="preserve">0 | </v>
      </c>
      <c r="V208" t="str">
        <v xml:space="preserve">0 | </v>
      </c>
      <c r="W208" t="str">
        <v xml:space="preserve">0 | </v>
      </c>
      <c r="X208" t="str">
        <v xml:space="preserve">0 | </v>
      </c>
      <c r="Y208" t="str">
        <v xml:space="preserve">0 | </v>
      </c>
      <c r="Z208" t="str">
        <v xml:space="preserve">0 | </v>
      </c>
      <c r="AA208" t="str">
        <v xml:space="preserve">0 | </v>
      </c>
      <c r="AB208" t="str">
        <v xml:space="preserve">0 | </v>
      </c>
      <c r="AC208" t="str">
        <v xml:space="preserve">0 | </v>
      </c>
      <c r="AD208" t="str">
        <v xml:space="preserve">0 | </v>
      </c>
      <c r="AE208" t="str">
        <v xml:space="preserve">0 | </v>
      </c>
      <c r="AF208" t="str">
        <v xml:space="preserve">0 | </v>
      </c>
      <c r="AG208" t="str">
        <v xml:space="preserve">0 | </v>
      </c>
      <c r="AH208" t="str">
        <v xml:space="preserve">0 | </v>
      </c>
      <c r="AI208" t="str">
        <v xml:space="preserve">0 | </v>
      </c>
      <c r="DQ208" cm="1">
        <f t="array" ref="DQ208:EX208">TRANSPOSE(_xlfn._xlws.SORT(_xlfn._xlws.FILTER(chemicals[chemical_applic_level],chemicals[experiment_ID]=A208)))</f>
        <v>0</v>
      </c>
      <c r="DR208">
        <v>0</v>
      </c>
      <c r="DS208">
        <v>0</v>
      </c>
      <c r="DT208">
        <v>0</v>
      </c>
      <c r="DU208">
        <v>0</v>
      </c>
      <c r="DV208">
        <v>0</v>
      </c>
      <c r="DW208">
        <v>0</v>
      </c>
      <c r="DX208">
        <v>0</v>
      </c>
      <c r="DY208">
        <v>0</v>
      </c>
      <c r="DZ208">
        <v>0</v>
      </c>
      <c r="EA208">
        <v>0</v>
      </c>
      <c r="EB208">
        <v>0</v>
      </c>
      <c r="EC208">
        <v>0</v>
      </c>
      <c r="ED208">
        <v>0</v>
      </c>
      <c r="EE208">
        <v>0</v>
      </c>
      <c r="EF208">
        <v>0</v>
      </c>
      <c r="EG208">
        <v>0</v>
      </c>
      <c r="EH208">
        <v>0</v>
      </c>
      <c r="EI208">
        <v>0</v>
      </c>
      <c r="EJ208">
        <v>0</v>
      </c>
      <c r="EK208">
        <v>0</v>
      </c>
      <c r="EL208">
        <v>0</v>
      </c>
      <c r="EM208">
        <v>0</v>
      </c>
      <c r="EN208">
        <v>0</v>
      </c>
      <c r="EO208">
        <v>0</v>
      </c>
      <c r="EP208">
        <v>0</v>
      </c>
      <c r="EQ208">
        <v>0</v>
      </c>
      <c r="ER208">
        <v>0</v>
      </c>
      <c r="ES208">
        <v>0</v>
      </c>
      <c r="ET208">
        <v>0</v>
      </c>
      <c r="EU208">
        <v>0</v>
      </c>
      <c r="EV208">
        <v>0</v>
      </c>
      <c r="EW208">
        <v>0</v>
      </c>
      <c r="EX208" t="str">
        <v/>
      </c>
    </row>
    <row r="209" spans="2:154" x14ac:dyDescent="0.25">
      <c r="B209" t="str" cm="1">
        <f t="array" ref="B209:AI209">TRANSPOSE(_xlfn._xlws.SORT(_xlfn._xlws.FILTER(chemicals[chemical_applic_level]&amp;" | "&amp;chemicals[chemical_applic_name],chemicals[experiment_ID]=A209)))</f>
        <v xml:space="preserve"> | </v>
      </c>
      <c r="C209" t="str">
        <v xml:space="preserve">0 | </v>
      </c>
      <c r="D209" t="str">
        <v xml:space="preserve">0 | </v>
      </c>
      <c r="E209" t="str">
        <v xml:space="preserve">0 | </v>
      </c>
      <c r="F209" t="str">
        <v xml:space="preserve">0 | </v>
      </c>
      <c r="G209" t="str">
        <v xml:space="preserve">0 | </v>
      </c>
      <c r="H209" t="str">
        <v xml:space="preserve">0 | </v>
      </c>
      <c r="I209" t="str">
        <v xml:space="preserve">0 | </v>
      </c>
      <c r="J209" t="str">
        <v xml:space="preserve">0 | </v>
      </c>
      <c r="K209" t="str">
        <v xml:space="preserve">0 | </v>
      </c>
      <c r="L209" t="str">
        <v xml:space="preserve">0 | </v>
      </c>
      <c r="M209" t="str">
        <v xml:space="preserve">0 | </v>
      </c>
      <c r="N209" t="str">
        <v xml:space="preserve">0 | </v>
      </c>
      <c r="O209" t="str">
        <v xml:space="preserve">0 | </v>
      </c>
      <c r="P209" t="str">
        <v xml:space="preserve">0 | </v>
      </c>
      <c r="Q209" t="str">
        <v xml:space="preserve">0 | </v>
      </c>
      <c r="R209" t="str">
        <v xml:space="preserve">0 | </v>
      </c>
      <c r="S209" t="str">
        <v xml:space="preserve">0 | </v>
      </c>
      <c r="T209" t="str">
        <v xml:space="preserve">0 | </v>
      </c>
      <c r="U209" t="str">
        <v xml:space="preserve">0 | </v>
      </c>
      <c r="V209" t="str">
        <v xml:space="preserve">0 | </v>
      </c>
      <c r="W209" t="str">
        <v xml:space="preserve">0 | </v>
      </c>
      <c r="X209" t="str">
        <v xml:space="preserve">0 | </v>
      </c>
      <c r="Y209" t="str">
        <v xml:space="preserve">0 | </v>
      </c>
      <c r="Z209" t="str">
        <v xml:space="preserve">0 | </v>
      </c>
      <c r="AA209" t="str">
        <v xml:space="preserve">0 | </v>
      </c>
      <c r="AB209" t="str">
        <v xml:space="preserve">0 | </v>
      </c>
      <c r="AC209" t="str">
        <v xml:space="preserve">0 | </v>
      </c>
      <c r="AD209" t="str">
        <v xml:space="preserve">0 | </v>
      </c>
      <c r="AE209" t="str">
        <v xml:space="preserve">0 | </v>
      </c>
      <c r="AF209" t="str">
        <v xml:space="preserve">0 | </v>
      </c>
      <c r="AG209" t="str">
        <v xml:space="preserve">0 | </v>
      </c>
      <c r="AH209" t="str">
        <v xml:space="preserve">0 | </v>
      </c>
      <c r="AI209" t="str">
        <v xml:space="preserve">0 | </v>
      </c>
      <c r="DQ209" cm="1">
        <f t="array" ref="DQ209:EX209">TRANSPOSE(_xlfn._xlws.SORT(_xlfn._xlws.FILTER(chemicals[chemical_applic_level],chemicals[experiment_ID]=A209)))</f>
        <v>0</v>
      </c>
      <c r="DR209">
        <v>0</v>
      </c>
      <c r="DS209">
        <v>0</v>
      </c>
      <c r="DT209">
        <v>0</v>
      </c>
      <c r="DU209">
        <v>0</v>
      </c>
      <c r="DV209">
        <v>0</v>
      </c>
      <c r="DW209">
        <v>0</v>
      </c>
      <c r="DX209">
        <v>0</v>
      </c>
      <c r="DY209">
        <v>0</v>
      </c>
      <c r="DZ209">
        <v>0</v>
      </c>
      <c r="EA209">
        <v>0</v>
      </c>
      <c r="EB209">
        <v>0</v>
      </c>
      <c r="EC209">
        <v>0</v>
      </c>
      <c r="ED209">
        <v>0</v>
      </c>
      <c r="EE209">
        <v>0</v>
      </c>
      <c r="EF209">
        <v>0</v>
      </c>
      <c r="EG209">
        <v>0</v>
      </c>
      <c r="EH209">
        <v>0</v>
      </c>
      <c r="EI209">
        <v>0</v>
      </c>
      <c r="EJ209">
        <v>0</v>
      </c>
      <c r="EK209">
        <v>0</v>
      </c>
      <c r="EL209">
        <v>0</v>
      </c>
      <c r="EM209">
        <v>0</v>
      </c>
      <c r="EN209">
        <v>0</v>
      </c>
      <c r="EO209">
        <v>0</v>
      </c>
      <c r="EP209">
        <v>0</v>
      </c>
      <c r="EQ209">
        <v>0</v>
      </c>
      <c r="ER209">
        <v>0</v>
      </c>
      <c r="ES209">
        <v>0</v>
      </c>
      <c r="ET209">
        <v>0</v>
      </c>
      <c r="EU209">
        <v>0</v>
      </c>
      <c r="EV209">
        <v>0</v>
      </c>
      <c r="EW209">
        <v>0</v>
      </c>
      <c r="EX209" t="str">
        <v/>
      </c>
    </row>
    <row r="210" spans="2:154" x14ac:dyDescent="0.25">
      <c r="B210" t="str" cm="1">
        <f t="array" ref="B210:AI210">TRANSPOSE(_xlfn._xlws.SORT(_xlfn._xlws.FILTER(chemicals[chemical_applic_level]&amp;" | "&amp;chemicals[chemical_applic_name],chemicals[experiment_ID]=A210)))</f>
        <v xml:space="preserve"> | </v>
      </c>
      <c r="C210" t="str">
        <v xml:space="preserve">0 | </v>
      </c>
      <c r="D210" t="str">
        <v xml:space="preserve">0 | </v>
      </c>
      <c r="E210" t="str">
        <v xml:space="preserve">0 | </v>
      </c>
      <c r="F210" t="str">
        <v xml:space="preserve">0 | </v>
      </c>
      <c r="G210" t="str">
        <v xml:space="preserve">0 | </v>
      </c>
      <c r="H210" t="str">
        <v xml:space="preserve">0 | </v>
      </c>
      <c r="I210" t="str">
        <v xml:space="preserve">0 | </v>
      </c>
      <c r="J210" t="str">
        <v xml:space="preserve">0 | </v>
      </c>
      <c r="K210" t="str">
        <v xml:space="preserve">0 | </v>
      </c>
      <c r="L210" t="str">
        <v xml:space="preserve">0 | </v>
      </c>
      <c r="M210" t="str">
        <v xml:space="preserve">0 | </v>
      </c>
      <c r="N210" t="str">
        <v xml:space="preserve">0 | </v>
      </c>
      <c r="O210" t="str">
        <v xml:space="preserve">0 | </v>
      </c>
      <c r="P210" t="str">
        <v xml:space="preserve">0 | </v>
      </c>
      <c r="Q210" t="str">
        <v xml:space="preserve">0 | </v>
      </c>
      <c r="R210" t="str">
        <v xml:space="preserve">0 | </v>
      </c>
      <c r="S210" t="str">
        <v xml:space="preserve">0 | </v>
      </c>
      <c r="T210" t="str">
        <v xml:space="preserve">0 | </v>
      </c>
      <c r="U210" t="str">
        <v xml:space="preserve">0 | </v>
      </c>
      <c r="V210" t="str">
        <v xml:space="preserve">0 | </v>
      </c>
      <c r="W210" t="str">
        <v xml:space="preserve">0 | </v>
      </c>
      <c r="X210" t="str">
        <v xml:space="preserve">0 | </v>
      </c>
      <c r="Y210" t="str">
        <v xml:space="preserve">0 | </v>
      </c>
      <c r="Z210" t="str">
        <v xml:space="preserve">0 | </v>
      </c>
      <c r="AA210" t="str">
        <v xml:space="preserve">0 | </v>
      </c>
      <c r="AB210" t="str">
        <v xml:space="preserve">0 | </v>
      </c>
      <c r="AC210" t="str">
        <v xml:space="preserve">0 | </v>
      </c>
      <c r="AD210" t="str">
        <v xml:space="preserve">0 | </v>
      </c>
      <c r="AE210" t="str">
        <v xml:space="preserve">0 | </v>
      </c>
      <c r="AF210" t="str">
        <v xml:space="preserve">0 | </v>
      </c>
      <c r="AG210" t="str">
        <v xml:space="preserve">0 | </v>
      </c>
      <c r="AH210" t="str">
        <v xml:space="preserve">0 | </v>
      </c>
      <c r="AI210" t="str">
        <v xml:space="preserve">0 | </v>
      </c>
      <c r="DQ210" cm="1">
        <f t="array" ref="DQ210:EX210">TRANSPOSE(_xlfn._xlws.SORT(_xlfn._xlws.FILTER(chemicals[chemical_applic_level],chemicals[experiment_ID]=A210)))</f>
        <v>0</v>
      </c>
      <c r="DR210">
        <v>0</v>
      </c>
      <c r="DS210">
        <v>0</v>
      </c>
      <c r="DT210">
        <v>0</v>
      </c>
      <c r="DU210">
        <v>0</v>
      </c>
      <c r="DV210">
        <v>0</v>
      </c>
      <c r="DW210">
        <v>0</v>
      </c>
      <c r="DX210">
        <v>0</v>
      </c>
      <c r="DY210">
        <v>0</v>
      </c>
      <c r="DZ210">
        <v>0</v>
      </c>
      <c r="EA210">
        <v>0</v>
      </c>
      <c r="EB210">
        <v>0</v>
      </c>
      <c r="EC210">
        <v>0</v>
      </c>
      <c r="ED210">
        <v>0</v>
      </c>
      <c r="EE210">
        <v>0</v>
      </c>
      <c r="EF210">
        <v>0</v>
      </c>
      <c r="EG210">
        <v>0</v>
      </c>
      <c r="EH210">
        <v>0</v>
      </c>
      <c r="EI210">
        <v>0</v>
      </c>
      <c r="EJ210">
        <v>0</v>
      </c>
      <c r="EK210">
        <v>0</v>
      </c>
      <c r="EL210">
        <v>0</v>
      </c>
      <c r="EM210">
        <v>0</v>
      </c>
      <c r="EN210">
        <v>0</v>
      </c>
      <c r="EO210">
        <v>0</v>
      </c>
      <c r="EP210">
        <v>0</v>
      </c>
      <c r="EQ210">
        <v>0</v>
      </c>
      <c r="ER210">
        <v>0</v>
      </c>
      <c r="ES210">
        <v>0</v>
      </c>
      <c r="ET210">
        <v>0</v>
      </c>
      <c r="EU210">
        <v>0</v>
      </c>
      <c r="EV210">
        <v>0</v>
      </c>
      <c r="EW210">
        <v>0</v>
      </c>
      <c r="EX210" t="str">
        <v/>
      </c>
    </row>
    <row r="211" spans="2:154" x14ac:dyDescent="0.25">
      <c r="B211" t="str" cm="1">
        <f t="array" ref="B211:AI211">TRANSPOSE(_xlfn._xlws.SORT(_xlfn._xlws.FILTER(chemicals[chemical_applic_level]&amp;" | "&amp;chemicals[chemical_applic_name],chemicals[experiment_ID]=A211)))</f>
        <v xml:space="preserve"> | </v>
      </c>
      <c r="C211" t="str">
        <v xml:space="preserve">0 | </v>
      </c>
      <c r="D211" t="str">
        <v xml:space="preserve">0 | </v>
      </c>
      <c r="E211" t="str">
        <v xml:space="preserve">0 | </v>
      </c>
      <c r="F211" t="str">
        <v xml:space="preserve">0 | </v>
      </c>
      <c r="G211" t="str">
        <v xml:space="preserve">0 | </v>
      </c>
      <c r="H211" t="str">
        <v xml:space="preserve">0 | </v>
      </c>
      <c r="I211" t="str">
        <v xml:space="preserve">0 | </v>
      </c>
      <c r="J211" t="str">
        <v xml:space="preserve">0 | </v>
      </c>
      <c r="K211" t="str">
        <v xml:space="preserve">0 | </v>
      </c>
      <c r="L211" t="str">
        <v xml:space="preserve">0 | </v>
      </c>
      <c r="M211" t="str">
        <v xml:space="preserve">0 | </v>
      </c>
      <c r="N211" t="str">
        <v xml:space="preserve">0 | </v>
      </c>
      <c r="O211" t="str">
        <v xml:space="preserve">0 | </v>
      </c>
      <c r="P211" t="str">
        <v xml:space="preserve">0 | </v>
      </c>
      <c r="Q211" t="str">
        <v xml:space="preserve">0 | </v>
      </c>
      <c r="R211" t="str">
        <v xml:space="preserve">0 | </v>
      </c>
      <c r="S211" t="str">
        <v xml:space="preserve">0 | </v>
      </c>
      <c r="T211" t="str">
        <v xml:space="preserve">0 | </v>
      </c>
      <c r="U211" t="str">
        <v xml:space="preserve">0 | </v>
      </c>
      <c r="V211" t="str">
        <v xml:space="preserve">0 | </v>
      </c>
      <c r="W211" t="str">
        <v xml:space="preserve">0 | </v>
      </c>
      <c r="X211" t="str">
        <v xml:space="preserve">0 | </v>
      </c>
      <c r="Y211" t="str">
        <v xml:space="preserve">0 | </v>
      </c>
      <c r="Z211" t="str">
        <v xml:space="preserve">0 | </v>
      </c>
      <c r="AA211" t="str">
        <v xml:space="preserve">0 | </v>
      </c>
      <c r="AB211" t="str">
        <v xml:space="preserve">0 | </v>
      </c>
      <c r="AC211" t="str">
        <v xml:space="preserve">0 | </v>
      </c>
      <c r="AD211" t="str">
        <v xml:space="preserve">0 | </v>
      </c>
      <c r="AE211" t="str">
        <v xml:space="preserve">0 | </v>
      </c>
      <c r="AF211" t="str">
        <v xml:space="preserve">0 | </v>
      </c>
      <c r="AG211" t="str">
        <v xml:space="preserve">0 | </v>
      </c>
      <c r="AH211" t="str">
        <v xml:space="preserve">0 | </v>
      </c>
      <c r="AI211" t="str">
        <v xml:space="preserve">0 | </v>
      </c>
      <c r="DQ211" cm="1">
        <f t="array" ref="DQ211:EX211">TRANSPOSE(_xlfn._xlws.SORT(_xlfn._xlws.FILTER(chemicals[chemical_applic_level],chemicals[experiment_ID]=A211)))</f>
        <v>0</v>
      </c>
      <c r="DR211">
        <v>0</v>
      </c>
      <c r="DS211">
        <v>0</v>
      </c>
      <c r="DT211">
        <v>0</v>
      </c>
      <c r="DU211">
        <v>0</v>
      </c>
      <c r="DV211">
        <v>0</v>
      </c>
      <c r="DW211">
        <v>0</v>
      </c>
      <c r="DX211">
        <v>0</v>
      </c>
      <c r="DY211">
        <v>0</v>
      </c>
      <c r="DZ211">
        <v>0</v>
      </c>
      <c r="EA211">
        <v>0</v>
      </c>
      <c r="EB211">
        <v>0</v>
      </c>
      <c r="EC211">
        <v>0</v>
      </c>
      <c r="ED211">
        <v>0</v>
      </c>
      <c r="EE211">
        <v>0</v>
      </c>
      <c r="EF211">
        <v>0</v>
      </c>
      <c r="EG211">
        <v>0</v>
      </c>
      <c r="EH211">
        <v>0</v>
      </c>
      <c r="EI211">
        <v>0</v>
      </c>
      <c r="EJ211">
        <v>0</v>
      </c>
      <c r="EK211">
        <v>0</v>
      </c>
      <c r="EL211">
        <v>0</v>
      </c>
      <c r="EM211">
        <v>0</v>
      </c>
      <c r="EN211">
        <v>0</v>
      </c>
      <c r="EO211">
        <v>0</v>
      </c>
      <c r="EP211">
        <v>0</v>
      </c>
      <c r="EQ211">
        <v>0</v>
      </c>
      <c r="ER211">
        <v>0</v>
      </c>
      <c r="ES211">
        <v>0</v>
      </c>
      <c r="ET211">
        <v>0</v>
      </c>
      <c r="EU211">
        <v>0</v>
      </c>
      <c r="EV211">
        <v>0</v>
      </c>
      <c r="EW211">
        <v>0</v>
      </c>
      <c r="EX211" t="str">
        <v/>
      </c>
    </row>
    <row r="212" spans="2:154" x14ac:dyDescent="0.25">
      <c r="B212" t="str" cm="1">
        <f t="array" ref="B212:AI212">TRANSPOSE(_xlfn._xlws.SORT(_xlfn._xlws.FILTER(chemicals[chemical_applic_level]&amp;" | "&amp;chemicals[chemical_applic_name],chemicals[experiment_ID]=A212)))</f>
        <v xml:space="preserve"> | </v>
      </c>
      <c r="C212" t="str">
        <v xml:space="preserve">0 | </v>
      </c>
      <c r="D212" t="str">
        <v xml:space="preserve">0 | </v>
      </c>
      <c r="E212" t="str">
        <v xml:space="preserve">0 | </v>
      </c>
      <c r="F212" t="str">
        <v xml:space="preserve">0 | </v>
      </c>
      <c r="G212" t="str">
        <v xml:space="preserve">0 | </v>
      </c>
      <c r="H212" t="str">
        <v xml:space="preserve">0 | </v>
      </c>
      <c r="I212" t="str">
        <v xml:space="preserve">0 | </v>
      </c>
      <c r="J212" t="str">
        <v xml:space="preserve">0 | </v>
      </c>
      <c r="K212" t="str">
        <v xml:space="preserve">0 | </v>
      </c>
      <c r="L212" t="str">
        <v xml:space="preserve">0 | </v>
      </c>
      <c r="M212" t="str">
        <v xml:space="preserve">0 | </v>
      </c>
      <c r="N212" t="str">
        <v xml:space="preserve">0 | </v>
      </c>
      <c r="O212" t="str">
        <v xml:space="preserve">0 | </v>
      </c>
      <c r="P212" t="str">
        <v xml:space="preserve">0 | </v>
      </c>
      <c r="Q212" t="str">
        <v xml:space="preserve">0 | </v>
      </c>
      <c r="R212" t="str">
        <v xml:space="preserve">0 | </v>
      </c>
      <c r="S212" t="str">
        <v xml:space="preserve">0 | </v>
      </c>
      <c r="T212" t="str">
        <v xml:space="preserve">0 | </v>
      </c>
      <c r="U212" t="str">
        <v xml:space="preserve">0 | </v>
      </c>
      <c r="V212" t="str">
        <v xml:space="preserve">0 | </v>
      </c>
      <c r="W212" t="str">
        <v xml:space="preserve">0 | </v>
      </c>
      <c r="X212" t="str">
        <v xml:space="preserve">0 | </v>
      </c>
      <c r="Y212" t="str">
        <v xml:space="preserve">0 | </v>
      </c>
      <c r="Z212" t="str">
        <v xml:space="preserve">0 | </v>
      </c>
      <c r="AA212" t="str">
        <v xml:space="preserve">0 | </v>
      </c>
      <c r="AB212" t="str">
        <v xml:space="preserve">0 | </v>
      </c>
      <c r="AC212" t="str">
        <v xml:space="preserve">0 | </v>
      </c>
      <c r="AD212" t="str">
        <v xml:space="preserve">0 | </v>
      </c>
      <c r="AE212" t="str">
        <v xml:space="preserve">0 | </v>
      </c>
      <c r="AF212" t="str">
        <v xml:space="preserve">0 | </v>
      </c>
      <c r="AG212" t="str">
        <v xml:space="preserve">0 | </v>
      </c>
      <c r="AH212" t="str">
        <v xml:space="preserve">0 | </v>
      </c>
      <c r="AI212" t="str">
        <v xml:space="preserve">0 | </v>
      </c>
      <c r="DQ212" cm="1">
        <f t="array" ref="DQ212:EX212">TRANSPOSE(_xlfn._xlws.SORT(_xlfn._xlws.FILTER(chemicals[chemical_applic_level],chemicals[experiment_ID]=A212)))</f>
        <v>0</v>
      </c>
      <c r="DR212">
        <v>0</v>
      </c>
      <c r="DS212">
        <v>0</v>
      </c>
      <c r="DT212">
        <v>0</v>
      </c>
      <c r="DU212">
        <v>0</v>
      </c>
      <c r="DV212">
        <v>0</v>
      </c>
      <c r="DW212">
        <v>0</v>
      </c>
      <c r="DX212">
        <v>0</v>
      </c>
      <c r="DY212">
        <v>0</v>
      </c>
      <c r="DZ212">
        <v>0</v>
      </c>
      <c r="EA212">
        <v>0</v>
      </c>
      <c r="EB212">
        <v>0</v>
      </c>
      <c r="EC212">
        <v>0</v>
      </c>
      <c r="ED212">
        <v>0</v>
      </c>
      <c r="EE212">
        <v>0</v>
      </c>
      <c r="EF212">
        <v>0</v>
      </c>
      <c r="EG212">
        <v>0</v>
      </c>
      <c r="EH212">
        <v>0</v>
      </c>
      <c r="EI212">
        <v>0</v>
      </c>
      <c r="EJ212">
        <v>0</v>
      </c>
      <c r="EK212">
        <v>0</v>
      </c>
      <c r="EL212">
        <v>0</v>
      </c>
      <c r="EM212">
        <v>0</v>
      </c>
      <c r="EN212">
        <v>0</v>
      </c>
      <c r="EO212">
        <v>0</v>
      </c>
      <c r="EP212">
        <v>0</v>
      </c>
      <c r="EQ212">
        <v>0</v>
      </c>
      <c r="ER212">
        <v>0</v>
      </c>
      <c r="ES212">
        <v>0</v>
      </c>
      <c r="ET212">
        <v>0</v>
      </c>
      <c r="EU212">
        <v>0</v>
      </c>
      <c r="EV212">
        <v>0</v>
      </c>
      <c r="EW212">
        <v>0</v>
      </c>
      <c r="EX212" t="str">
        <v/>
      </c>
    </row>
    <row r="213" spans="2:154" x14ac:dyDescent="0.25">
      <c r="B213" t="str" cm="1">
        <f t="array" ref="B213:AI213">TRANSPOSE(_xlfn._xlws.SORT(_xlfn._xlws.FILTER(chemicals[chemical_applic_level]&amp;" | "&amp;chemicals[chemical_applic_name],chemicals[experiment_ID]=A213)))</f>
        <v xml:space="preserve"> | </v>
      </c>
      <c r="C213" t="str">
        <v xml:space="preserve">0 | </v>
      </c>
      <c r="D213" t="str">
        <v xml:space="preserve">0 | </v>
      </c>
      <c r="E213" t="str">
        <v xml:space="preserve">0 | </v>
      </c>
      <c r="F213" t="str">
        <v xml:space="preserve">0 | </v>
      </c>
      <c r="G213" t="str">
        <v xml:space="preserve">0 | </v>
      </c>
      <c r="H213" t="str">
        <v xml:space="preserve">0 | </v>
      </c>
      <c r="I213" t="str">
        <v xml:space="preserve">0 | </v>
      </c>
      <c r="J213" t="str">
        <v xml:space="preserve">0 | </v>
      </c>
      <c r="K213" t="str">
        <v xml:space="preserve">0 | </v>
      </c>
      <c r="L213" t="str">
        <v xml:space="preserve">0 | </v>
      </c>
      <c r="M213" t="str">
        <v xml:space="preserve">0 | </v>
      </c>
      <c r="N213" t="str">
        <v xml:space="preserve">0 | </v>
      </c>
      <c r="O213" t="str">
        <v xml:space="preserve">0 | </v>
      </c>
      <c r="P213" t="str">
        <v xml:space="preserve">0 | </v>
      </c>
      <c r="Q213" t="str">
        <v xml:space="preserve">0 | </v>
      </c>
      <c r="R213" t="str">
        <v xml:space="preserve">0 | </v>
      </c>
      <c r="S213" t="str">
        <v xml:space="preserve">0 | </v>
      </c>
      <c r="T213" t="str">
        <v xml:space="preserve">0 | </v>
      </c>
      <c r="U213" t="str">
        <v xml:space="preserve">0 | </v>
      </c>
      <c r="V213" t="str">
        <v xml:space="preserve">0 | </v>
      </c>
      <c r="W213" t="str">
        <v xml:space="preserve">0 | </v>
      </c>
      <c r="X213" t="str">
        <v xml:space="preserve">0 | </v>
      </c>
      <c r="Y213" t="str">
        <v xml:space="preserve">0 | </v>
      </c>
      <c r="Z213" t="str">
        <v xml:space="preserve">0 | </v>
      </c>
      <c r="AA213" t="str">
        <v xml:space="preserve">0 | </v>
      </c>
      <c r="AB213" t="str">
        <v xml:space="preserve">0 | </v>
      </c>
      <c r="AC213" t="str">
        <v xml:space="preserve">0 | </v>
      </c>
      <c r="AD213" t="str">
        <v xml:space="preserve">0 | </v>
      </c>
      <c r="AE213" t="str">
        <v xml:space="preserve">0 | </v>
      </c>
      <c r="AF213" t="str">
        <v xml:space="preserve">0 | </v>
      </c>
      <c r="AG213" t="str">
        <v xml:space="preserve">0 | </v>
      </c>
      <c r="AH213" t="str">
        <v xml:space="preserve">0 | </v>
      </c>
      <c r="AI213" t="str">
        <v xml:space="preserve">0 | </v>
      </c>
      <c r="DQ213" cm="1">
        <f t="array" ref="DQ213:EX213">TRANSPOSE(_xlfn._xlws.SORT(_xlfn._xlws.FILTER(chemicals[chemical_applic_level],chemicals[experiment_ID]=A213)))</f>
        <v>0</v>
      </c>
      <c r="DR213">
        <v>0</v>
      </c>
      <c r="DS213">
        <v>0</v>
      </c>
      <c r="DT213">
        <v>0</v>
      </c>
      <c r="DU213">
        <v>0</v>
      </c>
      <c r="DV213">
        <v>0</v>
      </c>
      <c r="DW213">
        <v>0</v>
      </c>
      <c r="DX213">
        <v>0</v>
      </c>
      <c r="DY213">
        <v>0</v>
      </c>
      <c r="DZ213">
        <v>0</v>
      </c>
      <c r="EA213">
        <v>0</v>
      </c>
      <c r="EB213">
        <v>0</v>
      </c>
      <c r="EC213">
        <v>0</v>
      </c>
      <c r="ED213">
        <v>0</v>
      </c>
      <c r="EE213">
        <v>0</v>
      </c>
      <c r="EF213">
        <v>0</v>
      </c>
      <c r="EG213">
        <v>0</v>
      </c>
      <c r="EH213">
        <v>0</v>
      </c>
      <c r="EI213">
        <v>0</v>
      </c>
      <c r="EJ213">
        <v>0</v>
      </c>
      <c r="EK213">
        <v>0</v>
      </c>
      <c r="EL213">
        <v>0</v>
      </c>
      <c r="EM213">
        <v>0</v>
      </c>
      <c r="EN213">
        <v>0</v>
      </c>
      <c r="EO213">
        <v>0</v>
      </c>
      <c r="EP213">
        <v>0</v>
      </c>
      <c r="EQ213">
        <v>0</v>
      </c>
      <c r="ER213">
        <v>0</v>
      </c>
      <c r="ES213">
        <v>0</v>
      </c>
      <c r="ET213">
        <v>0</v>
      </c>
      <c r="EU213">
        <v>0</v>
      </c>
      <c r="EV213">
        <v>0</v>
      </c>
      <c r="EW213">
        <v>0</v>
      </c>
      <c r="EX213" t="str">
        <v/>
      </c>
    </row>
    <row r="214" spans="2:154" x14ac:dyDescent="0.25">
      <c r="B214" t="str" cm="1">
        <f t="array" ref="B214:AI214">TRANSPOSE(_xlfn._xlws.SORT(_xlfn._xlws.FILTER(chemicals[chemical_applic_level]&amp;" | "&amp;chemicals[chemical_applic_name],chemicals[experiment_ID]=A214)))</f>
        <v xml:space="preserve"> | </v>
      </c>
      <c r="C214" t="str">
        <v xml:space="preserve">0 | </v>
      </c>
      <c r="D214" t="str">
        <v xml:space="preserve">0 | </v>
      </c>
      <c r="E214" t="str">
        <v xml:space="preserve">0 | </v>
      </c>
      <c r="F214" t="str">
        <v xml:space="preserve">0 | </v>
      </c>
      <c r="G214" t="str">
        <v xml:space="preserve">0 | </v>
      </c>
      <c r="H214" t="str">
        <v xml:space="preserve">0 | </v>
      </c>
      <c r="I214" t="str">
        <v xml:space="preserve">0 | </v>
      </c>
      <c r="J214" t="str">
        <v xml:space="preserve">0 | </v>
      </c>
      <c r="K214" t="str">
        <v xml:space="preserve">0 | </v>
      </c>
      <c r="L214" t="str">
        <v xml:space="preserve">0 | </v>
      </c>
      <c r="M214" t="str">
        <v xml:space="preserve">0 | </v>
      </c>
      <c r="N214" t="str">
        <v xml:space="preserve">0 | </v>
      </c>
      <c r="O214" t="str">
        <v xml:space="preserve">0 | </v>
      </c>
      <c r="P214" t="str">
        <v xml:space="preserve">0 | </v>
      </c>
      <c r="Q214" t="str">
        <v xml:space="preserve">0 | </v>
      </c>
      <c r="R214" t="str">
        <v xml:space="preserve">0 | </v>
      </c>
      <c r="S214" t="str">
        <v xml:space="preserve">0 | </v>
      </c>
      <c r="T214" t="str">
        <v xml:space="preserve">0 | </v>
      </c>
      <c r="U214" t="str">
        <v xml:space="preserve">0 | </v>
      </c>
      <c r="V214" t="str">
        <v xml:space="preserve">0 | </v>
      </c>
      <c r="W214" t="str">
        <v xml:space="preserve">0 | </v>
      </c>
      <c r="X214" t="str">
        <v xml:space="preserve">0 | </v>
      </c>
      <c r="Y214" t="str">
        <v xml:space="preserve">0 | </v>
      </c>
      <c r="Z214" t="str">
        <v xml:space="preserve">0 | </v>
      </c>
      <c r="AA214" t="str">
        <v xml:space="preserve">0 | </v>
      </c>
      <c r="AB214" t="str">
        <v xml:space="preserve">0 | </v>
      </c>
      <c r="AC214" t="str">
        <v xml:space="preserve">0 | </v>
      </c>
      <c r="AD214" t="str">
        <v xml:space="preserve">0 | </v>
      </c>
      <c r="AE214" t="str">
        <v xml:space="preserve">0 | </v>
      </c>
      <c r="AF214" t="str">
        <v xml:space="preserve">0 | </v>
      </c>
      <c r="AG214" t="str">
        <v xml:space="preserve">0 | </v>
      </c>
      <c r="AH214" t="str">
        <v xml:space="preserve">0 | </v>
      </c>
      <c r="AI214" t="str">
        <v xml:space="preserve">0 | </v>
      </c>
      <c r="DQ214" cm="1">
        <f t="array" ref="DQ214:EX214">TRANSPOSE(_xlfn._xlws.SORT(_xlfn._xlws.FILTER(chemicals[chemical_applic_level],chemicals[experiment_ID]=A214)))</f>
        <v>0</v>
      </c>
      <c r="DR214">
        <v>0</v>
      </c>
      <c r="DS214">
        <v>0</v>
      </c>
      <c r="DT214">
        <v>0</v>
      </c>
      <c r="DU214">
        <v>0</v>
      </c>
      <c r="DV214">
        <v>0</v>
      </c>
      <c r="DW214">
        <v>0</v>
      </c>
      <c r="DX214">
        <v>0</v>
      </c>
      <c r="DY214">
        <v>0</v>
      </c>
      <c r="DZ214">
        <v>0</v>
      </c>
      <c r="EA214">
        <v>0</v>
      </c>
      <c r="EB214">
        <v>0</v>
      </c>
      <c r="EC214">
        <v>0</v>
      </c>
      <c r="ED214">
        <v>0</v>
      </c>
      <c r="EE214">
        <v>0</v>
      </c>
      <c r="EF214">
        <v>0</v>
      </c>
      <c r="EG214">
        <v>0</v>
      </c>
      <c r="EH214">
        <v>0</v>
      </c>
      <c r="EI214">
        <v>0</v>
      </c>
      <c r="EJ214">
        <v>0</v>
      </c>
      <c r="EK214">
        <v>0</v>
      </c>
      <c r="EL214">
        <v>0</v>
      </c>
      <c r="EM214">
        <v>0</v>
      </c>
      <c r="EN214">
        <v>0</v>
      </c>
      <c r="EO214">
        <v>0</v>
      </c>
      <c r="EP214">
        <v>0</v>
      </c>
      <c r="EQ214">
        <v>0</v>
      </c>
      <c r="ER214">
        <v>0</v>
      </c>
      <c r="ES214">
        <v>0</v>
      </c>
      <c r="ET214">
        <v>0</v>
      </c>
      <c r="EU214">
        <v>0</v>
      </c>
      <c r="EV214">
        <v>0</v>
      </c>
      <c r="EW214">
        <v>0</v>
      </c>
      <c r="EX214" t="str">
        <v/>
      </c>
    </row>
    <row r="215" spans="2:154" x14ac:dyDescent="0.25">
      <c r="B215" t="str" cm="1">
        <f t="array" ref="B215:AI215">TRANSPOSE(_xlfn._xlws.SORT(_xlfn._xlws.FILTER(chemicals[chemical_applic_level]&amp;" | "&amp;chemicals[chemical_applic_name],chemicals[experiment_ID]=A215)))</f>
        <v xml:space="preserve"> | </v>
      </c>
      <c r="C215" t="str">
        <v xml:space="preserve">0 | </v>
      </c>
      <c r="D215" t="str">
        <v xml:space="preserve">0 | </v>
      </c>
      <c r="E215" t="str">
        <v xml:space="preserve">0 | </v>
      </c>
      <c r="F215" t="str">
        <v xml:space="preserve">0 | </v>
      </c>
      <c r="G215" t="str">
        <v xml:space="preserve">0 | </v>
      </c>
      <c r="H215" t="str">
        <v xml:space="preserve">0 | </v>
      </c>
      <c r="I215" t="str">
        <v xml:space="preserve">0 | </v>
      </c>
      <c r="J215" t="str">
        <v xml:space="preserve">0 | </v>
      </c>
      <c r="K215" t="str">
        <v xml:space="preserve">0 | </v>
      </c>
      <c r="L215" t="str">
        <v xml:space="preserve">0 | </v>
      </c>
      <c r="M215" t="str">
        <v xml:space="preserve">0 | </v>
      </c>
      <c r="N215" t="str">
        <v xml:space="preserve">0 | </v>
      </c>
      <c r="O215" t="str">
        <v xml:space="preserve">0 | </v>
      </c>
      <c r="P215" t="str">
        <v xml:space="preserve">0 | </v>
      </c>
      <c r="Q215" t="str">
        <v xml:space="preserve">0 | </v>
      </c>
      <c r="R215" t="str">
        <v xml:space="preserve">0 | </v>
      </c>
      <c r="S215" t="str">
        <v xml:space="preserve">0 | </v>
      </c>
      <c r="T215" t="str">
        <v xml:space="preserve">0 | </v>
      </c>
      <c r="U215" t="str">
        <v xml:space="preserve">0 | </v>
      </c>
      <c r="V215" t="str">
        <v xml:space="preserve">0 | </v>
      </c>
      <c r="W215" t="str">
        <v xml:space="preserve">0 | </v>
      </c>
      <c r="X215" t="str">
        <v xml:space="preserve">0 | </v>
      </c>
      <c r="Y215" t="str">
        <v xml:space="preserve">0 | </v>
      </c>
      <c r="Z215" t="str">
        <v xml:space="preserve">0 | </v>
      </c>
      <c r="AA215" t="str">
        <v xml:space="preserve">0 | </v>
      </c>
      <c r="AB215" t="str">
        <v xml:space="preserve">0 | </v>
      </c>
      <c r="AC215" t="str">
        <v xml:space="preserve">0 | </v>
      </c>
      <c r="AD215" t="str">
        <v xml:space="preserve">0 | </v>
      </c>
      <c r="AE215" t="str">
        <v xml:space="preserve">0 | </v>
      </c>
      <c r="AF215" t="str">
        <v xml:space="preserve">0 | </v>
      </c>
      <c r="AG215" t="str">
        <v xml:space="preserve">0 | </v>
      </c>
      <c r="AH215" t="str">
        <v xml:space="preserve">0 | </v>
      </c>
      <c r="AI215" t="str">
        <v xml:space="preserve">0 | </v>
      </c>
      <c r="DQ215" cm="1">
        <f t="array" ref="DQ215:EX215">TRANSPOSE(_xlfn._xlws.SORT(_xlfn._xlws.FILTER(chemicals[chemical_applic_level],chemicals[experiment_ID]=A215)))</f>
        <v>0</v>
      </c>
      <c r="DR215">
        <v>0</v>
      </c>
      <c r="DS215">
        <v>0</v>
      </c>
      <c r="DT215">
        <v>0</v>
      </c>
      <c r="DU215">
        <v>0</v>
      </c>
      <c r="DV215">
        <v>0</v>
      </c>
      <c r="DW215">
        <v>0</v>
      </c>
      <c r="DX215">
        <v>0</v>
      </c>
      <c r="DY215">
        <v>0</v>
      </c>
      <c r="DZ215">
        <v>0</v>
      </c>
      <c r="EA215">
        <v>0</v>
      </c>
      <c r="EB215">
        <v>0</v>
      </c>
      <c r="EC215">
        <v>0</v>
      </c>
      <c r="ED215">
        <v>0</v>
      </c>
      <c r="EE215">
        <v>0</v>
      </c>
      <c r="EF215">
        <v>0</v>
      </c>
      <c r="EG215">
        <v>0</v>
      </c>
      <c r="EH215">
        <v>0</v>
      </c>
      <c r="EI215">
        <v>0</v>
      </c>
      <c r="EJ215">
        <v>0</v>
      </c>
      <c r="EK215">
        <v>0</v>
      </c>
      <c r="EL215">
        <v>0</v>
      </c>
      <c r="EM215">
        <v>0</v>
      </c>
      <c r="EN215">
        <v>0</v>
      </c>
      <c r="EO215">
        <v>0</v>
      </c>
      <c r="EP215">
        <v>0</v>
      </c>
      <c r="EQ215">
        <v>0</v>
      </c>
      <c r="ER215">
        <v>0</v>
      </c>
      <c r="ES215">
        <v>0</v>
      </c>
      <c r="ET215">
        <v>0</v>
      </c>
      <c r="EU215">
        <v>0</v>
      </c>
      <c r="EV215">
        <v>0</v>
      </c>
      <c r="EW215">
        <v>0</v>
      </c>
      <c r="EX215" t="str">
        <v/>
      </c>
    </row>
    <row r="216" spans="2:154" x14ac:dyDescent="0.25">
      <c r="B216" t="str" cm="1">
        <f t="array" ref="B216:AI216">TRANSPOSE(_xlfn._xlws.SORT(_xlfn._xlws.FILTER(chemicals[chemical_applic_level]&amp;" | "&amp;chemicals[chemical_applic_name],chemicals[experiment_ID]=A216)))</f>
        <v xml:space="preserve"> | </v>
      </c>
      <c r="C216" t="str">
        <v xml:space="preserve">0 | </v>
      </c>
      <c r="D216" t="str">
        <v xml:space="preserve">0 | </v>
      </c>
      <c r="E216" t="str">
        <v xml:space="preserve">0 | </v>
      </c>
      <c r="F216" t="str">
        <v xml:space="preserve">0 | </v>
      </c>
      <c r="G216" t="str">
        <v xml:space="preserve">0 | </v>
      </c>
      <c r="H216" t="str">
        <v xml:space="preserve">0 | </v>
      </c>
      <c r="I216" t="str">
        <v xml:space="preserve">0 | </v>
      </c>
      <c r="J216" t="str">
        <v xml:space="preserve">0 | </v>
      </c>
      <c r="K216" t="str">
        <v xml:space="preserve">0 | </v>
      </c>
      <c r="L216" t="str">
        <v xml:space="preserve">0 | </v>
      </c>
      <c r="M216" t="str">
        <v xml:space="preserve">0 | </v>
      </c>
      <c r="N216" t="str">
        <v xml:space="preserve">0 | </v>
      </c>
      <c r="O216" t="str">
        <v xml:space="preserve">0 | </v>
      </c>
      <c r="P216" t="str">
        <v xml:space="preserve">0 | </v>
      </c>
      <c r="Q216" t="str">
        <v xml:space="preserve">0 | </v>
      </c>
      <c r="R216" t="str">
        <v xml:space="preserve">0 | </v>
      </c>
      <c r="S216" t="str">
        <v xml:space="preserve">0 | </v>
      </c>
      <c r="T216" t="str">
        <v xml:space="preserve">0 | </v>
      </c>
      <c r="U216" t="str">
        <v xml:space="preserve">0 | </v>
      </c>
      <c r="V216" t="str">
        <v xml:space="preserve">0 | </v>
      </c>
      <c r="W216" t="str">
        <v xml:space="preserve">0 | </v>
      </c>
      <c r="X216" t="str">
        <v xml:space="preserve">0 | </v>
      </c>
      <c r="Y216" t="str">
        <v xml:space="preserve">0 | </v>
      </c>
      <c r="Z216" t="str">
        <v xml:space="preserve">0 | </v>
      </c>
      <c r="AA216" t="str">
        <v xml:space="preserve">0 | </v>
      </c>
      <c r="AB216" t="str">
        <v xml:space="preserve">0 | </v>
      </c>
      <c r="AC216" t="str">
        <v xml:space="preserve">0 | </v>
      </c>
      <c r="AD216" t="str">
        <v xml:space="preserve">0 | </v>
      </c>
      <c r="AE216" t="str">
        <v xml:space="preserve">0 | </v>
      </c>
      <c r="AF216" t="str">
        <v xml:space="preserve">0 | </v>
      </c>
      <c r="AG216" t="str">
        <v xml:space="preserve">0 | </v>
      </c>
      <c r="AH216" t="str">
        <v xml:space="preserve">0 | </v>
      </c>
      <c r="AI216" t="str">
        <v xml:space="preserve">0 | </v>
      </c>
      <c r="DQ216" cm="1">
        <f t="array" ref="DQ216:EX216">TRANSPOSE(_xlfn._xlws.SORT(_xlfn._xlws.FILTER(chemicals[chemical_applic_level],chemicals[experiment_ID]=A216)))</f>
        <v>0</v>
      </c>
      <c r="DR216">
        <v>0</v>
      </c>
      <c r="DS216">
        <v>0</v>
      </c>
      <c r="DT216">
        <v>0</v>
      </c>
      <c r="DU216">
        <v>0</v>
      </c>
      <c r="DV216">
        <v>0</v>
      </c>
      <c r="DW216">
        <v>0</v>
      </c>
      <c r="DX216">
        <v>0</v>
      </c>
      <c r="DY216">
        <v>0</v>
      </c>
      <c r="DZ216">
        <v>0</v>
      </c>
      <c r="EA216">
        <v>0</v>
      </c>
      <c r="EB216">
        <v>0</v>
      </c>
      <c r="EC216">
        <v>0</v>
      </c>
      <c r="ED216">
        <v>0</v>
      </c>
      <c r="EE216">
        <v>0</v>
      </c>
      <c r="EF216">
        <v>0</v>
      </c>
      <c r="EG216">
        <v>0</v>
      </c>
      <c r="EH216">
        <v>0</v>
      </c>
      <c r="EI216">
        <v>0</v>
      </c>
      <c r="EJ216">
        <v>0</v>
      </c>
      <c r="EK216">
        <v>0</v>
      </c>
      <c r="EL216">
        <v>0</v>
      </c>
      <c r="EM216">
        <v>0</v>
      </c>
      <c r="EN216">
        <v>0</v>
      </c>
      <c r="EO216">
        <v>0</v>
      </c>
      <c r="EP216">
        <v>0</v>
      </c>
      <c r="EQ216">
        <v>0</v>
      </c>
      <c r="ER216">
        <v>0</v>
      </c>
      <c r="ES216">
        <v>0</v>
      </c>
      <c r="ET216">
        <v>0</v>
      </c>
      <c r="EU216">
        <v>0</v>
      </c>
      <c r="EV216">
        <v>0</v>
      </c>
      <c r="EW216">
        <v>0</v>
      </c>
      <c r="EX216" t="str">
        <v/>
      </c>
    </row>
    <row r="217" spans="2:154" x14ac:dyDescent="0.25">
      <c r="B217" t="str" cm="1">
        <f t="array" ref="B217:AI217">TRANSPOSE(_xlfn._xlws.SORT(_xlfn._xlws.FILTER(chemicals[chemical_applic_level]&amp;" | "&amp;chemicals[chemical_applic_name],chemicals[experiment_ID]=A217)))</f>
        <v xml:space="preserve"> | </v>
      </c>
      <c r="C217" t="str">
        <v xml:space="preserve">0 | </v>
      </c>
      <c r="D217" t="str">
        <v xml:space="preserve">0 | </v>
      </c>
      <c r="E217" t="str">
        <v xml:space="preserve">0 | </v>
      </c>
      <c r="F217" t="str">
        <v xml:space="preserve">0 | </v>
      </c>
      <c r="G217" t="str">
        <v xml:space="preserve">0 | </v>
      </c>
      <c r="H217" t="str">
        <v xml:space="preserve">0 | </v>
      </c>
      <c r="I217" t="str">
        <v xml:space="preserve">0 | </v>
      </c>
      <c r="J217" t="str">
        <v xml:space="preserve">0 | </v>
      </c>
      <c r="K217" t="str">
        <v xml:space="preserve">0 | </v>
      </c>
      <c r="L217" t="str">
        <v xml:space="preserve">0 | </v>
      </c>
      <c r="M217" t="str">
        <v xml:space="preserve">0 | </v>
      </c>
      <c r="N217" t="str">
        <v xml:space="preserve">0 | </v>
      </c>
      <c r="O217" t="str">
        <v xml:space="preserve">0 | </v>
      </c>
      <c r="P217" t="str">
        <v xml:space="preserve">0 | </v>
      </c>
      <c r="Q217" t="str">
        <v xml:space="preserve">0 | </v>
      </c>
      <c r="R217" t="str">
        <v xml:space="preserve">0 | </v>
      </c>
      <c r="S217" t="str">
        <v xml:space="preserve">0 | </v>
      </c>
      <c r="T217" t="str">
        <v xml:space="preserve">0 | </v>
      </c>
      <c r="U217" t="str">
        <v xml:space="preserve">0 | </v>
      </c>
      <c r="V217" t="str">
        <v xml:space="preserve">0 | </v>
      </c>
      <c r="W217" t="str">
        <v xml:space="preserve">0 | </v>
      </c>
      <c r="X217" t="str">
        <v xml:space="preserve">0 | </v>
      </c>
      <c r="Y217" t="str">
        <v xml:space="preserve">0 | </v>
      </c>
      <c r="Z217" t="str">
        <v xml:space="preserve">0 | </v>
      </c>
      <c r="AA217" t="str">
        <v xml:space="preserve">0 | </v>
      </c>
      <c r="AB217" t="str">
        <v xml:space="preserve">0 | </v>
      </c>
      <c r="AC217" t="str">
        <v xml:space="preserve">0 | </v>
      </c>
      <c r="AD217" t="str">
        <v xml:space="preserve">0 | </v>
      </c>
      <c r="AE217" t="str">
        <v xml:space="preserve">0 | </v>
      </c>
      <c r="AF217" t="str">
        <v xml:space="preserve">0 | </v>
      </c>
      <c r="AG217" t="str">
        <v xml:space="preserve">0 | </v>
      </c>
      <c r="AH217" t="str">
        <v xml:space="preserve">0 | </v>
      </c>
      <c r="AI217" t="str">
        <v xml:space="preserve">0 | </v>
      </c>
      <c r="DQ217" cm="1">
        <f t="array" ref="DQ217:EX217">TRANSPOSE(_xlfn._xlws.SORT(_xlfn._xlws.FILTER(chemicals[chemical_applic_level],chemicals[experiment_ID]=A217)))</f>
        <v>0</v>
      </c>
      <c r="DR217">
        <v>0</v>
      </c>
      <c r="DS217">
        <v>0</v>
      </c>
      <c r="DT217">
        <v>0</v>
      </c>
      <c r="DU217">
        <v>0</v>
      </c>
      <c r="DV217">
        <v>0</v>
      </c>
      <c r="DW217">
        <v>0</v>
      </c>
      <c r="DX217">
        <v>0</v>
      </c>
      <c r="DY217">
        <v>0</v>
      </c>
      <c r="DZ217">
        <v>0</v>
      </c>
      <c r="EA217">
        <v>0</v>
      </c>
      <c r="EB217">
        <v>0</v>
      </c>
      <c r="EC217">
        <v>0</v>
      </c>
      <c r="ED217">
        <v>0</v>
      </c>
      <c r="EE217">
        <v>0</v>
      </c>
      <c r="EF217">
        <v>0</v>
      </c>
      <c r="EG217">
        <v>0</v>
      </c>
      <c r="EH217">
        <v>0</v>
      </c>
      <c r="EI217">
        <v>0</v>
      </c>
      <c r="EJ217">
        <v>0</v>
      </c>
      <c r="EK217">
        <v>0</v>
      </c>
      <c r="EL217">
        <v>0</v>
      </c>
      <c r="EM217">
        <v>0</v>
      </c>
      <c r="EN217">
        <v>0</v>
      </c>
      <c r="EO217">
        <v>0</v>
      </c>
      <c r="EP217">
        <v>0</v>
      </c>
      <c r="EQ217">
        <v>0</v>
      </c>
      <c r="ER217">
        <v>0</v>
      </c>
      <c r="ES217">
        <v>0</v>
      </c>
      <c r="ET217">
        <v>0</v>
      </c>
      <c r="EU217">
        <v>0</v>
      </c>
      <c r="EV217">
        <v>0</v>
      </c>
      <c r="EW217">
        <v>0</v>
      </c>
      <c r="EX217" t="str">
        <v/>
      </c>
    </row>
    <row r="218" spans="2:154" x14ac:dyDescent="0.25">
      <c r="B218" t="str" cm="1">
        <f t="array" ref="B218:AI218">TRANSPOSE(_xlfn._xlws.SORT(_xlfn._xlws.FILTER(chemicals[chemical_applic_level]&amp;" | "&amp;chemicals[chemical_applic_name],chemicals[experiment_ID]=A218)))</f>
        <v xml:space="preserve"> | </v>
      </c>
      <c r="C218" t="str">
        <v xml:space="preserve">0 | </v>
      </c>
      <c r="D218" t="str">
        <v xml:space="preserve">0 | </v>
      </c>
      <c r="E218" t="str">
        <v xml:space="preserve">0 | </v>
      </c>
      <c r="F218" t="str">
        <v xml:space="preserve">0 | </v>
      </c>
      <c r="G218" t="str">
        <v xml:space="preserve">0 | </v>
      </c>
      <c r="H218" t="str">
        <v xml:space="preserve">0 | </v>
      </c>
      <c r="I218" t="str">
        <v xml:space="preserve">0 | </v>
      </c>
      <c r="J218" t="str">
        <v xml:space="preserve">0 | </v>
      </c>
      <c r="K218" t="str">
        <v xml:space="preserve">0 | </v>
      </c>
      <c r="L218" t="str">
        <v xml:space="preserve">0 | </v>
      </c>
      <c r="M218" t="str">
        <v xml:space="preserve">0 | </v>
      </c>
      <c r="N218" t="str">
        <v xml:space="preserve">0 | </v>
      </c>
      <c r="O218" t="str">
        <v xml:space="preserve">0 | </v>
      </c>
      <c r="P218" t="str">
        <v xml:space="preserve">0 | </v>
      </c>
      <c r="Q218" t="str">
        <v xml:space="preserve">0 | </v>
      </c>
      <c r="R218" t="str">
        <v xml:space="preserve">0 | </v>
      </c>
      <c r="S218" t="str">
        <v xml:space="preserve">0 | </v>
      </c>
      <c r="T218" t="str">
        <v xml:space="preserve">0 | </v>
      </c>
      <c r="U218" t="str">
        <v xml:space="preserve">0 | </v>
      </c>
      <c r="V218" t="str">
        <v xml:space="preserve">0 | </v>
      </c>
      <c r="W218" t="str">
        <v xml:space="preserve">0 | </v>
      </c>
      <c r="X218" t="str">
        <v xml:space="preserve">0 | </v>
      </c>
      <c r="Y218" t="str">
        <v xml:space="preserve">0 | </v>
      </c>
      <c r="Z218" t="str">
        <v xml:space="preserve">0 | </v>
      </c>
      <c r="AA218" t="str">
        <v xml:space="preserve">0 | </v>
      </c>
      <c r="AB218" t="str">
        <v xml:space="preserve">0 | </v>
      </c>
      <c r="AC218" t="str">
        <v xml:space="preserve">0 | </v>
      </c>
      <c r="AD218" t="str">
        <v xml:space="preserve">0 | </v>
      </c>
      <c r="AE218" t="str">
        <v xml:space="preserve">0 | </v>
      </c>
      <c r="AF218" t="str">
        <v xml:space="preserve">0 | </v>
      </c>
      <c r="AG218" t="str">
        <v xml:space="preserve">0 | </v>
      </c>
      <c r="AH218" t="str">
        <v xml:space="preserve">0 | </v>
      </c>
      <c r="AI218" t="str">
        <v xml:space="preserve">0 | </v>
      </c>
      <c r="DQ218" cm="1">
        <f t="array" ref="DQ218:EX218">TRANSPOSE(_xlfn._xlws.SORT(_xlfn._xlws.FILTER(chemicals[chemical_applic_level],chemicals[experiment_ID]=A218)))</f>
        <v>0</v>
      </c>
      <c r="DR218">
        <v>0</v>
      </c>
      <c r="DS218">
        <v>0</v>
      </c>
      <c r="DT218">
        <v>0</v>
      </c>
      <c r="DU218">
        <v>0</v>
      </c>
      <c r="DV218">
        <v>0</v>
      </c>
      <c r="DW218">
        <v>0</v>
      </c>
      <c r="DX218">
        <v>0</v>
      </c>
      <c r="DY218">
        <v>0</v>
      </c>
      <c r="DZ218">
        <v>0</v>
      </c>
      <c r="EA218">
        <v>0</v>
      </c>
      <c r="EB218">
        <v>0</v>
      </c>
      <c r="EC218">
        <v>0</v>
      </c>
      <c r="ED218">
        <v>0</v>
      </c>
      <c r="EE218">
        <v>0</v>
      </c>
      <c r="EF218">
        <v>0</v>
      </c>
      <c r="EG218">
        <v>0</v>
      </c>
      <c r="EH218">
        <v>0</v>
      </c>
      <c r="EI218">
        <v>0</v>
      </c>
      <c r="EJ218">
        <v>0</v>
      </c>
      <c r="EK218">
        <v>0</v>
      </c>
      <c r="EL218">
        <v>0</v>
      </c>
      <c r="EM218">
        <v>0</v>
      </c>
      <c r="EN218">
        <v>0</v>
      </c>
      <c r="EO218">
        <v>0</v>
      </c>
      <c r="EP218">
        <v>0</v>
      </c>
      <c r="EQ218">
        <v>0</v>
      </c>
      <c r="ER218">
        <v>0</v>
      </c>
      <c r="ES218">
        <v>0</v>
      </c>
      <c r="ET218">
        <v>0</v>
      </c>
      <c r="EU218">
        <v>0</v>
      </c>
      <c r="EV218">
        <v>0</v>
      </c>
      <c r="EW218">
        <v>0</v>
      </c>
      <c r="EX218" t="str">
        <v/>
      </c>
    </row>
    <row r="219" spans="2:154" x14ac:dyDescent="0.25">
      <c r="B219" t="str" cm="1">
        <f t="array" ref="B219:AI219">TRANSPOSE(_xlfn._xlws.SORT(_xlfn._xlws.FILTER(chemicals[chemical_applic_level]&amp;" | "&amp;chemicals[chemical_applic_name],chemicals[experiment_ID]=A219)))</f>
        <v xml:space="preserve"> | </v>
      </c>
      <c r="C219" t="str">
        <v xml:space="preserve">0 | </v>
      </c>
      <c r="D219" t="str">
        <v xml:space="preserve">0 | </v>
      </c>
      <c r="E219" t="str">
        <v xml:space="preserve">0 | </v>
      </c>
      <c r="F219" t="str">
        <v xml:space="preserve">0 | </v>
      </c>
      <c r="G219" t="str">
        <v xml:space="preserve">0 | </v>
      </c>
      <c r="H219" t="str">
        <v xml:space="preserve">0 | </v>
      </c>
      <c r="I219" t="str">
        <v xml:space="preserve">0 | </v>
      </c>
      <c r="J219" t="str">
        <v xml:space="preserve">0 | </v>
      </c>
      <c r="K219" t="str">
        <v xml:space="preserve">0 | </v>
      </c>
      <c r="L219" t="str">
        <v xml:space="preserve">0 | </v>
      </c>
      <c r="M219" t="str">
        <v xml:space="preserve">0 | </v>
      </c>
      <c r="N219" t="str">
        <v xml:space="preserve">0 | </v>
      </c>
      <c r="O219" t="str">
        <v xml:space="preserve">0 | </v>
      </c>
      <c r="P219" t="str">
        <v xml:space="preserve">0 | </v>
      </c>
      <c r="Q219" t="str">
        <v xml:space="preserve">0 | </v>
      </c>
      <c r="R219" t="str">
        <v xml:space="preserve">0 | </v>
      </c>
      <c r="S219" t="str">
        <v xml:space="preserve">0 | </v>
      </c>
      <c r="T219" t="str">
        <v xml:space="preserve">0 | </v>
      </c>
      <c r="U219" t="str">
        <v xml:space="preserve">0 | </v>
      </c>
      <c r="V219" t="str">
        <v xml:space="preserve">0 | </v>
      </c>
      <c r="W219" t="str">
        <v xml:space="preserve">0 | </v>
      </c>
      <c r="X219" t="str">
        <v xml:space="preserve">0 | </v>
      </c>
      <c r="Y219" t="str">
        <v xml:space="preserve">0 | </v>
      </c>
      <c r="Z219" t="str">
        <v xml:space="preserve">0 | </v>
      </c>
      <c r="AA219" t="str">
        <v xml:space="preserve">0 | </v>
      </c>
      <c r="AB219" t="str">
        <v xml:space="preserve">0 | </v>
      </c>
      <c r="AC219" t="str">
        <v xml:space="preserve">0 | </v>
      </c>
      <c r="AD219" t="str">
        <v xml:space="preserve">0 | </v>
      </c>
      <c r="AE219" t="str">
        <v xml:space="preserve">0 | </v>
      </c>
      <c r="AF219" t="str">
        <v xml:space="preserve">0 | </v>
      </c>
      <c r="AG219" t="str">
        <v xml:space="preserve">0 | </v>
      </c>
      <c r="AH219" t="str">
        <v xml:space="preserve">0 | </v>
      </c>
      <c r="AI219" t="str">
        <v xml:space="preserve">0 | </v>
      </c>
      <c r="DQ219" cm="1">
        <f t="array" ref="DQ219:EX219">TRANSPOSE(_xlfn._xlws.SORT(_xlfn._xlws.FILTER(chemicals[chemical_applic_level],chemicals[experiment_ID]=A219)))</f>
        <v>0</v>
      </c>
      <c r="DR219">
        <v>0</v>
      </c>
      <c r="DS219">
        <v>0</v>
      </c>
      <c r="DT219">
        <v>0</v>
      </c>
      <c r="DU219">
        <v>0</v>
      </c>
      <c r="DV219">
        <v>0</v>
      </c>
      <c r="DW219">
        <v>0</v>
      </c>
      <c r="DX219">
        <v>0</v>
      </c>
      <c r="DY219">
        <v>0</v>
      </c>
      <c r="DZ219">
        <v>0</v>
      </c>
      <c r="EA219">
        <v>0</v>
      </c>
      <c r="EB219">
        <v>0</v>
      </c>
      <c r="EC219">
        <v>0</v>
      </c>
      <c r="ED219">
        <v>0</v>
      </c>
      <c r="EE219">
        <v>0</v>
      </c>
      <c r="EF219">
        <v>0</v>
      </c>
      <c r="EG219">
        <v>0</v>
      </c>
      <c r="EH219">
        <v>0</v>
      </c>
      <c r="EI219">
        <v>0</v>
      </c>
      <c r="EJ219">
        <v>0</v>
      </c>
      <c r="EK219">
        <v>0</v>
      </c>
      <c r="EL219">
        <v>0</v>
      </c>
      <c r="EM219">
        <v>0</v>
      </c>
      <c r="EN219">
        <v>0</v>
      </c>
      <c r="EO219">
        <v>0</v>
      </c>
      <c r="EP219">
        <v>0</v>
      </c>
      <c r="EQ219">
        <v>0</v>
      </c>
      <c r="ER219">
        <v>0</v>
      </c>
      <c r="ES219">
        <v>0</v>
      </c>
      <c r="ET219">
        <v>0</v>
      </c>
      <c r="EU219">
        <v>0</v>
      </c>
      <c r="EV219">
        <v>0</v>
      </c>
      <c r="EW219">
        <v>0</v>
      </c>
      <c r="EX219" t="str">
        <v/>
      </c>
    </row>
    <row r="220" spans="2:154" x14ac:dyDescent="0.25">
      <c r="B220" t="str" cm="1">
        <f t="array" ref="B220:AI220">TRANSPOSE(_xlfn._xlws.SORT(_xlfn._xlws.FILTER(chemicals[chemical_applic_level]&amp;" | "&amp;chemicals[chemical_applic_name],chemicals[experiment_ID]=A220)))</f>
        <v xml:space="preserve"> | </v>
      </c>
      <c r="C220" t="str">
        <v xml:space="preserve">0 | </v>
      </c>
      <c r="D220" t="str">
        <v xml:space="preserve">0 | </v>
      </c>
      <c r="E220" t="str">
        <v xml:space="preserve">0 | </v>
      </c>
      <c r="F220" t="str">
        <v xml:space="preserve">0 | </v>
      </c>
      <c r="G220" t="str">
        <v xml:space="preserve">0 | </v>
      </c>
      <c r="H220" t="str">
        <v xml:space="preserve">0 | </v>
      </c>
      <c r="I220" t="str">
        <v xml:space="preserve">0 | </v>
      </c>
      <c r="J220" t="str">
        <v xml:space="preserve">0 | </v>
      </c>
      <c r="K220" t="str">
        <v xml:space="preserve">0 | </v>
      </c>
      <c r="L220" t="str">
        <v xml:space="preserve">0 | </v>
      </c>
      <c r="M220" t="str">
        <v xml:space="preserve">0 | </v>
      </c>
      <c r="N220" t="str">
        <v xml:space="preserve">0 | </v>
      </c>
      <c r="O220" t="str">
        <v xml:space="preserve">0 | </v>
      </c>
      <c r="P220" t="str">
        <v xml:space="preserve">0 | </v>
      </c>
      <c r="Q220" t="str">
        <v xml:space="preserve">0 | </v>
      </c>
      <c r="R220" t="str">
        <v xml:space="preserve">0 | </v>
      </c>
      <c r="S220" t="str">
        <v xml:space="preserve">0 | </v>
      </c>
      <c r="T220" t="str">
        <v xml:space="preserve">0 | </v>
      </c>
      <c r="U220" t="str">
        <v xml:space="preserve">0 | </v>
      </c>
      <c r="V220" t="str">
        <v xml:space="preserve">0 | </v>
      </c>
      <c r="W220" t="str">
        <v xml:space="preserve">0 | </v>
      </c>
      <c r="X220" t="str">
        <v xml:space="preserve">0 | </v>
      </c>
      <c r="Y220" t="str">
        <v xml:space="preserve">0 | </v>
      </c>
      <c r="Z220" t="str">
        <v xml:space="preserve">0 | </v>
      </c>
      <c r="AA220" t="str">
        <v xml:space="preserve">0 | </v>
      </c>
      <c r="AB220" t="str">
        <v xml:space="preserve">0 | </v>
      </c>
      <c r="AC220" t="str">
        <v xml:space="preserve">0 | </v>
      </c>
      <c r="AD220" t="str">
        <v xml:space="preserve">0 | </v>
      </c>
      <c r="AE220" t="str">
        <v xml:space="preserve">0 | </v>
      </c>
      <c r="AF220" t="str">
        <v xml:space="preserve">0 | </v>
      </c>
      <c r="AG220" t="str">
        <v xml:space="preserve">0 | </v>
      </c>
      <c r="AH220" t="str">
        <v xml:space="preserve">0 | </v>
      </c>
      <c r="AI220" t="str">
        <v xml:space="preserve">0 | </v>
      </c>
      <c r="DQ220" cm="1">
        <f t="array" ref="DQ220:EX220">TRANSPOSE(_xlfn._xlws.SORT(_xlfn._xlws.FILTER(chemicals[chemical_applic_level],chemicals[experiment_ID]=A220)))</f>
        <v>0</v>
      </c>
      <c r="DR220">
        <v>0</v>
      </c>
      <c r="DS220">
        <v>0</v>
      </c>
      <c r="DT220">
        <v>0</v>
      </c>
      <c r="DU220">
        <v>0</v>
      </c>
      <c r="DV220">
        <v>0</v>
      </c>
      <c r="DW220">
        <v>0</v>
      </c>
      <c r="DX220">
        <v>0</v>
      </c>
      <c r="DY220">
        <v>0</v>
      </c>
      <c r="DZ220">
        <v>0</v>
      </c>
      <c r="EA220">
        <v>0</v>
      </c>
      <c r="EB220">
        <v>0</v>
      </c>
      <c r="EC220">
        <v>0</v>
      </c>
      <c r="ED220">
        <v>0</v>
      </c>
      <c r="EE220">
        <v>0</v>
      </c>
      <c r="EF220">
        <v>0</v>
      </c>
      <c r="EG220">
        <v>0</v>
      </c>
      <c r="EH220">
        <v>0</v>
      </c>
      <c r="EI220">
        <v>0</v>
      </c>
      <c r="EJ220">
        <v>0</v>
      </c>
      <c r="EK220">
        <v>0</v>
      </c>
      <c r="EL220">
        <v>0</v>
      </c>
      <c r="EM220">
        <v>0</v>
      </c>
      <c r="EN220">
        <v>0</v>
      </c>
      <c r="EO220">
        <v>0</v>
      </c>
      <c r="EP220">
        <v>0</v>
      </c>
      <c r="EQ220">
        <v>0</v>
      </c>
      <c r="ER220">
        <v>0</v>
      </c>
      <c r="ES220">
        <v>0</v>
      </c>
      <c r="ET220">
        <v>0</v>
      </c>
      <c r="EU220">
        <v>0</v>
      </c>
      <c r="EV220">
        <v>0</v>
      </c>
      <c r="EW220">
        <v>0</v>
      </c>
      <c r="EX220" t="str">
        <v/>
      </c>
    </row>
    <row r="221" spans="2:154" x14ac:dyDescent="0.25">
      <c r="B221" t="str" cm="1">
        <f t="array" ref="B221:AI221">TRANSPOSE(_xlfn._xlws.SORT(_xlfn._xlws.FILTER(chemicals[chemical_applic_level]&amp;" | "&amp;chemicals[chemical_applic_name],chemicals[experiment_ID]=A221)))</f>
        <v xml:space="preserve"> | </v>
      </c>
      <c r="C221" t="str">
        <v xml:space="preserve">0 | </v>
      </c>
      <c r="D221" t="str">
        <v xml:space="preserve">0 | </v>
      </c>
      <c r="E221" t="str">
        <v xml:space="preserve">0 | </v>
      </c>
      <c r="F221" t="str">
        <v xml:space="preserve">0 | </v>
      </c>
      <c r="G221" t="str">
        <v xml:space="preserve">0 | </v>
      </c>
      <c r="H221" t="str">
        <v xml:space="preserve">0 | </v>
      </c>
      <c r="I221" t="str">
        <v xml:space="preserve">0 | </v>
      </c>
      <c r="J221" t="str">
        <v xml:space="preserve">0 | </v>
      </c>
      <c r="K221" t="str">
        <v xml:space="preserve">0 | </v>
      </c>
      <c r="L221" t="str">
        <v xml:space="preserve">0 | </v>
      </c>
      <c r="M221" t="str">
        <v xml:space="preserve">0 | </v>
      </c>
      <c r="N221" t="str">
        <v xml:space="preserve">0 | </v>
      </c>
      <c r="O221" t="str">
        <v xml:space="preserve">0 | </v>
      </c>
      <c r="P221" t="str">
        <v xml:space="preserve">0 | </v>
      </c>
      <c r="Q221" t="str">
        <v xml:space="preserve">0 | </v>
      </c>
      <c r="R221" t="str">
        <v xml:space="preserve">0 | </v>
      </c>
      <c r="S221" t="str">
        <v xml:space="preserve">0 | </v>
      </c>
      <c r="T221" t="str">
        <v xml:space="preserve">0 | </v>
      </c>
      <c r="U221" t="str">
        <v xml:space="preserve">0 | </v>
      </c>
      <c r="V221" t="str">
        <v xml:space="preserve">0 | </v>
      </c>
      <c r="W221" t="str">
        <v xml:space="preserve">0 | </v>
      </c>
      <c r="X221" t="str">
        <v xml:space="preserve">0 | </v>
      </c>
      <c r="Y221" t="str">
        <v xml:space="preserve">0 | </v>
      </c>
      <c r="Z221" t="str">
        <v xml:space="preserve">0 | </v>
      </c>
      <c r="AA221" t="str">
        <v xml:space="preserve">0 | </v>
      </c>
      <c r="AB221" t="str">
        <v xml:space="preserve">0 | </v>
      </c>
      <c r="AC221" t="str">
        <v xml:space="preserve">0 | </v>
      </c>
      <c r="AD221" t="str">
        <v xml:space="preserve">0 | </v>
      </c>
      <c r="AE221" t="str">
        <v xml:space="preserve">0 | </v>
      </c>
      <c r="AF221" t="str">
        <v xml:space="preserve">0 | </v>
      </c>
      <c r="AG221" t="str">
        <v xml:space="preserve">0 | </v>
      </c>
      <c r="AH221" t="str">
        <v xml:space="preserve">0 | </v>
      </c>
      <c r="AI221" t="str">
        <v xml:space="preserve">0 | </v>
      </c>
      <c r="DQ221" cm="1">
        <f t="array" ref="DQ221:EX221">TRANSPOSE(_xlfn._xlws.SORT(_xlfn._xlws.FILTER(chemicals[chemical_applic_level],chemicals[experiment_ID]=A221)))</f>
        <v>0</v>
      </c>
      <c r="DR221">
        <v>0</v>
      </c>
      <c r="DS221">
        <v>0</v>
      </c>
      <c r="DT221">
        <v>0</v>
      </c>
      <c r="DU221">
        <v>0</v>
      </c>
      <c r="DV221">
        <v>0</v>
      </c>
      <c r="DW221">
        <v>0</v>
      </c>
      <c r="DX221">
        <v>0</v>
      </c>
      <c r="DY221">
        <v>0</v>
      </c>
      <c r="DZ221">
        <v>0</v>
      </c>
      <c r="EA221">
        <v>0</v>
      </c>
      <c r="EB221">
        <v>0</v>
      </c>
      <c r="EC221">
        <v>0</v>
      </c>
      <c r="ED221">
        <v>0</v>
      </c>
      <c r="EE221">
        <v>0</v>
      </c>
      <c r="EF221">
        <v>0</v>
      </c>
      <c r="EG221">
        <v>0</v>
      </c>
      <c r="EH221">
        <v>0</v>
      </c>
      <c r="EI221">
        <v>0</v>
      </c>
      <c r="EJ221">
        <v>0</v>
      </c>
      <c r="EK221">
        <v>0</v>
      </c>
      <c r="EL221">
        <v>0</v>
      </c>
      <c r="EM221">
        <v>0</v>
      </c>
      <c r="EN221">
        <v>0</v>
      </c>
      <c r="EO221">
        <v>0</v>
      </c>
      <c r="EP221">
        <v>0</v>
      </c>
      <c r="EQ221">
        <v>0</v>
      </c>
      <c r="ER221">
        <v>0</v>
      </c>
      <c r="ES221">
        <v>0</v>
      </c>
      <c r="ET221">
        <v>0</v>
      </c>
      <c r="EU221">
        <v>0</v>
      </c>
      <c r="EV221">
        <v>0</v>
      </c>
      <c r="EW221">
        <v>0</v>
      </c>
      <c r="EX221" t="str">
        <v/>
      </c>
    </row>
    <row r="222" spans="2:154" x14ac:dyDescent="0.25">
      <c r="B222" t="str" cm="1">
        <f t="array" ref="B222:AI222">TRANSPOSE(_xlfn._xlws.SORT(_xlfn._xlws.FILTER(chemicals[chemical_applic_level]&amp;" | "&amp;chemicals[chemical_applic_name],chemicals[experiment_ID]=A222)))</f>
        <v xml:space="preserve"> | </v>
      </c>
      <c r="C222" t="str">
        <v xml:space="preserve">0 | </v>
      </c>
      <c r="D222" t="str">
        <v xml:space="preserve">0 | </v>
      </c>
      <c r="E222" t="str">
        <v xml:space="preserve">0 | </v>
      </c>
      <c r="F222" t="str">
        <v xml:space="preserve">0 | </v>
      </c>
      <c r="G222" t="str">
        <v xml:space="preserve">0 | </v>
      </c>
      <c r="H222" t="str">
        <v xml:space="preserve">0 | </v>
      </c>
      <c r="I222" t="str">
        <v xml:space="preserve">0 | </v>
      </c>
      <c r="J222" t="str">
        <v xml:space="preserve">0 | </v>
      </c>
      <c r="K222" t="str">
        <v xml:space="preserve">0 | </v>
      </c>
      <c r="L222" t="str">
        <v xml:space="preserve">0 | </v>
      </c>
      <c r="M222" t="str">
        <v xml:space="preserve">0 | </v>
      </c>
      <c r="N222" t="str">
        <v xml:space="preserve">0 | </v>
      </c>
      <c r="O222" t="str">
        <v xml:space="preserve">0 | </v>
      </c>
      <c r="P222" t="str">
        <v xml:space="preserve">0 | </v>
      </c>
      <c r="Q222" t="str">
        <v xml:space="preserve">0 | </v>
      </c>
      <c r="R222" t="str">
        <v xml:space="preserve">0 | </v>
      </c>
      <c r="S222" t="str">
        <v xml:space="preserve">0 | </v>
      </c>
      <c r="T222" t="str">
        <v xml:space="preserve">0 | </v>
      </c>
      <c r="U222" t="str">
        <v xml:space="preserve">0 | </v>
      </c>
      <c r="V222" t="str">
        <v xml:space="preserve">0 | </v>
      </c>
      <c r="W222" t="str">
        <v xml:space="preserve">0 | </v>
      </c>
      <c r="X222" t="str">
        <v xml:space="preserve">0 | </v>
      </c>
      <c r="Y222" t="str">
        <v xml:space="preserve">0 | </v>
      </c>
      <c r="Z222" t="str">
        <v xml:space="preserve">0 | </v>
      </c>
      <c r="AA222" t="str">
        <v xml:space="preserve">0 | </v>
      </c>
      <c r="AB222" t="str">
        <v xml:space="preserve">0 | </v>
      </c>
      <c r="AC222" t="str">
        <v xml:space="preserve">0 | </v>
      </c>
      <c r="AD222" t="str">
        <v xml:space="preserve">0 | </v>
      </c>
      <c r="AE222" t="str">
        <v xml:space="preserve">0 | </v>
      </c>
      <c r="AF222" t="str">
        <v xml:space="preserve">0 | </v>
      </c>
      <c r="AG222" t="str">
        <v xml:space="preserve">0 | </v>
      </c>
      <c r="AH222" t="str">
        <v xml:space="preserve">0 | </v>
      </c>
      <c r="AI222" t="str">
        <v xml:space="preserve">0 | </v>
      </c>
      <c r="DQ222" cm="1">
        <f t="array" ref="DQ222:EX222">TRANSPOSE(_xlfn._xlws.SORT(_xlfn._xlws.FILTER(chemicals[chemical_applic_level],chemicals[experiment_ID]=A222)))</f>
        <v>0</v>
      </c>
      <c r="DR222">
        <v>0</v>
      </c>
      <c r="DS222">
        <v>0</v>
      </c>
      <c r="DT222">
        <v>0</v>
      </c>
      <c r="DU222">
        <v>0</v>
      </c>
      <c r="DV222">
        <v>0</v>
      </c>
      <c r="DW222">
        <v>0</v>
      </c>
      <c r="DX222">
        <v>0</v>
      </c>
      <c r="DY222">
        <v>0</v>
      </c>
      <c r="DZ222">
        <v>0</v>
      </c>
      <c r="EA222">
        <v>0</v>
      </c>
      <c r="EB222">
        <v>0</v>
      </c>
      <c r="EC222">
        <v>0</v>
      </c>
      <c r="ED222">
        <v>0</v>
      </c>
      <c r="EE222">
        <v>0</v>
      </c>
      <c r="EF222">
        <v>0</v>
      </c>
      <c r="EG222">
        <v>0</v>
      </c>
      <c r="EH222">
        <v>0</v>
      </c>
      <c r="EI222">
        <v>0</v>
      </c>
      <c r="EJ222">
        <v>0</v>
      </c>
      <c r="EK222">
        <v>0</v>
      </c>
      <c r="EL222">
        <v>0</v>
      </c>
      <c r="EM222">
        <v>0</v>
      </c>
      <c r="EN222">
        <v>0</v>
      </c>
      <c r="EO222">
        <v>0</v>
      </c>
      <c r="EP222">
        <v>0</v>
      </c>
      <c r="EQ222">
        <v>0</v>
      </c>
      <c r="ER222">
        <v>0</v>
      </c>
      <c r="ES222">
        <v>0</v>
      </c>
      <c r="ET222">
        <v>0</v>
      </c>
      <c r="EU222">
        <v>0</v>
      </c>
      <c r="EV222">
        <v>0</v>
      </c>
      <c r="EW222">
        <v>0</v>
      </c>
      <c r="EX222" t="str">
        <v/>
      </c>
    </row>
    <row r="223" spans="2:154" x14ac:dyDescent="0.25">
      <c r="B223" t="str" cm="1">
        <f t="array" ref="B223:AI223">TRANSPOSE(_xlfn._xlws.SORT(_xlfn._xlws.FILTER(chemicals[chemical_applic_level]&amp;" | "&amp;chemicals[chemical_applic_name],chemicals[experiment_ID]=A223)))</f>
        <v xml:space="preserve"> | </v>
      </c>
      <c r="C223" t="str">
        <v xml:space="preserve">0 | </v>
      </c>
      <c r="D223" t="str">
        <v xml:space="preserve">0 | </v>
      </c>
      <c r="E223" t="str">
        <v xml:space="preserve">0 | </v>
      </c>
      <c r="F223" t="str">
        <v xml:space="preserve">0 | </v>
      </c>
      <c r="G223" t="str">
        <v xml:space="preserve">0 | </v>
      </c>
      <c r="H223" t="str">
        <v xml:space="preserve">0 | </v>
      </c>
      <c r="I223" t="str">
        <v xml:space="preserve">0 | </v>
      </c>
      <c r="J223" t="str">
        <v xml:space="preserve">0 | </v>
      </c>
      <c r="K223" t="str">
        <v xml:space="preserve">0 | </v>
      </c>
      <c r="L223" t="str">
        <v xml:space="preserve">0 | </v>
      </c>
      <c r="M223" t="str">
        <v xml:space="preserve">0 | </v>
      </c>
      <c r="N223" t="str">
        <v xml:space="preserve">0 | </v>
      </c>
      <c r="O223" t="str">
        <v xml:space="preserve">0 | </v>
      </c>
      <c r="P223" t="str">
        <v xml:space="preserve">0 | </v>
      </c>
      <c r="Q223" t="str">
        <v xml:space="preserve">0 | </v>
      </c>
      <c r="R223" t="str">
        <v xml:space="preserve">0 | </v>
      </c>
      <c r="S223" t="str">
        <v xml:space="preserve">0 | </v>
      </c>
      <c r="T223" t="str">
        <v xml:space="preserve">0 | </v>
      </c>
      <c r="U223" t="str">
        <v xml:space="preserve">0 | </v>
      </c>
      <c r="V223" t="str">
        <v xml:space="preserve">0 | </v>
      </c>
      <c r="W223" t="str">
        <v xml:space="preserve">0 | </v>
      </c>
      <c r="X223" t="str">
        <v xml:space="preserve">0 | </v>
      </c>
      <c r="Y223" t="str">
        <v xml:space="preserve">0 | </v>
      </c>
      <c r="Z223" t="str">
        <v xml:space="preserve">0 | </v>
      </c>
      <c r="AA223" t="str">
        <v xml:space="preserve">0 | </v>
      </c>
      <c r="AB223" t="str">
        <v xml:space="preserve">0 | </v>
      </c>
      <c r="AC223" t="str">
        <v xml:space="preserve">0 | </v>
      </c>
      <c r="AD223" t="str">
        <v xml:space="preserve">0 | </v>
      </c>
      <c r="AE223" t="str">
        <v xml:space="preserve">0 | </v>
      </c>
      <c r="AF223" t="str">
        <v xml:space="preserve">0 | </v>
      </c>
      <c r="AG223" t="str">
        <v xml:space="preserve">0 | </v>
      </c>
      <c r="AH223" t="str">
        <v xml:space="preserve">0 | </v>
      </c>
      <c r="AI223" t="str">
        <v xml:space="preserve">0 | </v>
      </c>
      <c r="DQ223" cm="1">
        <f t="array" ref="DQ223:EX223">TRANSPOSE(_xlfn._xlws.SORT(_xlfn._xlws.FILTER(chemicals[chemical_applic_level],chemicals[experiment_ID]=A223)))</f>
        <v>0</v>
      </c>
      <c r="DR223">
        <v>0</v>
      </c>
      <c r="DS223">
        <v>0</v>
      </c>
      <c r="DT223">
        <v>0</v>
      </c>
      <c r="DU223">
        <v>0</v>
      </c>
      <c r="DV223">
        <v>0</v>
      </c>
      <c r="DW223">
        <v>0</v>
      </c>
      <c r="DX223">
        <v>0</v>
      </c>
      <c r="DY223">
        <v>0</v>
      </c>
      <c r="DZ223">
        <v>0</v>
      </c>
      <c r="EA223">
        <v>0</v>
      </c>
      <c r="EB223">
        <v>0</v>
      </c>
      <c r="EC223">
        <v>0</v>
      </c>
      <c r="ED223">
        <v>0</v>
      </c>
      <c r="EE223">
        <v>0</v>
      </c>
      <c r="EF223">
        <v>0</v>
      </c>
      <c r="EG223">
        <v>0</v>
      </c>
      <c r="EH223">
        <v>0</v>
      </c>
      <c r="EI223">
        <v>0</v>
      </c>
      <c r="EJ223">
        <v>0</v>
      </c>
      <c r="EK223">
        <v>0</v>
      </c>
      <c r="EL223">
        <v>0</v>
      </c>
      <c r="EM223">
        <v>0</v>
      </c>
      <c r="EN223">
        <v>0</v>
      </c>
      <c r="EO223">
        <v>0</v>
      </c>
      <c r="EP223">
        <v>0</v>
      </c>
      <c r="EQ223">
        <v>0</v>
      </c>
      <c r="ER223">
        <v>0</v>
      </c>
      <c r="ES223">
        <v>0</v>
      </c>
      <c r="ET223">
        <v>0</v>
      </c>
      <c r="EU223">
        <v>0</v>
      </c>
      <c r="EV223">
        <v>0</v>
      </c>
      <c r="EW223">
        <v>0</v>
      </c>
      <c r="EX223" t="str">
        <v/>
      </c>
    </row>
    <row r="224" spans="2:154" x14ac:dyDescent="0.25">
      <c r="B224" t="str" cm="1">
        <f t="array" ref="B224:AI224">TRANSPOSE(_xlfn._xlws.SORT(_xlfn._xlws.FILTER(chemicals[chemical_applic_level]&amp;" | "&amp;chemicals[chemical_applic_name],chemicals[experiment_ID]=A224)))</f>
        <v xml:space="preserve"> | </v>
      </c>
      <c r="C224" t="str">
        <v xml:space="preserve">0 | </v>
      </c>
      <c r="D224" t="str">
        <v xml:space="preserve">0 | </v>
      </c>
      <c r="E224" t="str">
        <v xml:space="preserve">0 | </v>
      </c>
      <c r="F224" t="str">
        <v xml:space="preserve">0 | </v>
      </c>
      <c r="G224" t="str">
        <v xml:space="preserve">0 | </v>
      </c>
      <c r="H224" t="str">
        <v xml:space="preserve">0 | </v>
      </c>
      <c r="I224" t="str">
        <v xml:space="preserve">0 | </v>
      </c>
      <c r="J224" t="str">
        <v xml:space="preserve">0 | </v>
      </c>
      <c r="K224" t="str">
        <v xml:space="preserve">0 | </v>
      </c>
      <c r="L224" t="str">
        <v xml:space="preserve">0 | </v>
      </c>
      <c r="M224" t="str">
        <v xml:space="preserve">0 | </v>
      </c>
      <c r="N224" t="str">
        <v xml:space="preserve">0 | </v>
      </c>
      <c r="O224" t="str">
        <v xml:space="preserve">0 | </v>
      </c>
      <c r="P224" t="str">
        <v xml:space="preserve">0 | </v>
      </c>
      <c r="Q224" t="str">
        <v xml:space="preserve">0 | </v>
      </c>
      <c r="R224" t="str">
        <v xml:space="preserve">0 | </v>
      </c>
      <c r="S224" t="str">
        <v xml:space="preserve">0 | </v>
      </c>
      <c r="T224" t="str">
        <v xml:space="preserve">0 | </v>
      </c>
      <c r="U224" t="str">
        <v xml:space="preserve">0 | </v>
      </c>
      <c r="V224" t="str">
        <v xml:space="preserve">0 | </v>
      </c>
      <c r="W224" t="str">
        <v xml:space="preserve">0 | </v>
      </c>
      <c r="X224" t="str">
        <v xml:space="preserve">0 | </v>
      </c>
      <c r="Y224" t="str">
        <v xml:space="preserve">0 | </v>
      </c>
      <c r="Z224" t="str">
        <v xml:space="preserve">0 | </v>
      </c>
      <c r="AA224" t="str">
        <v xml:space="preserve">0 | </v>
      </c>
      <c r="AB224" t="str">
        <v xml:space="preserve">0 | </v>
      </c>
      <c r="AC224" t="str">
        <v xml:space="preserve">0 | </v>
      </c>
      <c r="AD224" t="str">
        <v xml:space="preserve">0 | </v>
      </c>
      <c r="AE224" t="str">
        <v xml:space="preserve">0 | </v>
      </c>
      <c r="AF224" t="str">
        <v xml:space="preserve">0 | </v>
      </c>
      <c r="AG224" t="str">
        <v xml:space="preserve">0 | </v>
      </c>
      <c r="AH224" t="str">
        <v xml:space="preserve">0 | </v>
      </c>
      <c r="AI224" t="str">
        <v xml:space="preserve">0 | </v>
      </c>
      <c r="DQ224" cm="1">
        <f t="array" ref="DQ224:EX224">TRANSPOSE(_xlfn._xlws.SORT(_xlfn._xlws.FILTER(chemicals[chemical_applic_level],chemicals[experiment_ID]=A224)))</f>
        <v>0</v>
      </c>
      <c r="DR224">
        <v>0</v>
      </c>
      <c r="DS224">
        <v>0</v>
      </c>
      <c r="DT224">
        <v>0</v>
      </c>
      <c r="DU224">
        <v>0</v>
      </c>
      <c r="DV224">
        <v>0</v>
      </c>
      <c r="DW224">
        <v>0</v>
      </c>
      <c r="DX224">
        <v>0</v>
      </c>
      <c r="DY224">
        <v>0</v>
      </c>
      <c r="DZ224">
        <v>0</v>
      </c>
      <c r="EA224">
        <v>0</v>
      </c>
      <c r="EB224">
        <v>0</v>
      </c>
      <c r="EC224">
        <v>0</v>
      </c>
      <c r="ED224">
        <v>0</v>
      </c>
      <c r="EE224">
        <v>0</v>
      </c>
      <c r="EF224">
        <v>0</v>
      </c>
      <c r="EG224">
        <v>0</v>
      </c>
      <c r="EH224">
        <v>0</v>
      </c>
      <c r="EI224">
        <v>0</v>
      </c>
      <c r="EJ224">
        <v>0</v>
      </c>
      <c r="EK224">
        <v>0</v>
      </c>
      <c r="EL224">
        <v>0</v>
      </c>
      <c r="EM224">
        <v>0</v>
      </c>
      <c r="EN224">
        <v>0</v>
      </c>
      <c r="EO224">
        <v>0</v>
      </c>
      <c r="EP224">
        <v>0</v>
      </c>
      <c r="EQ224">
        <v>0</v>
      </c>
      <c r="ER224">
        <v>0</v>
      </c>
      <c r="ES224">
        <v>0</v>
      </c>
      <c r="ET224">
        <v>0</v>
      </c>
      <c r="EU224">
        <v>0</v>
      </c>
      <c r="EV224">
        <v>0</v>
      </c>
      <c r="EW224">
        <v>0</v>
      </c>
      <c r="EX224" t="str">
        <v/>
      </c>
    </row>
    <row r="225" spans="2:154" x14ac:dyDescent="0.25">
      <c r="B225" t="str" cm="1">
        <f t="array" ref="B225:AI225">TRANSPOSE(_xlfn._xlws.SORT(_xlfn._xlws.FILTER(chemicals[chemical_applic_level]&amp;" | "&amp;chemicals[chemical_applic_name],chemicals[experiment_ID]=A225)))</f>
        <v xml:space="preserve"> | </v>
      </c>
      <c r="C225" t="str">
        <v xml:space="preserve">0 | </v>
      </c>
      <c r="D225" t="str">
        <v xml:space="preserve">0 | </v>
      </c>
      <c r="E225" t="str">
        <v xml:space="preserve">0 | </v>
      </c>
      <c r="F225" t="str">
        <v xml:space="preserve">0 | </v>
      </c>
      <c r="G225" t="str">
        <v xml:space="preserve">0 | </v>
      </c>
      <c r="H225" t="str">
        <v xml:space="preserve">0 | </v>
      </c>
      <c r="I225" t="str">
        <v xml:space="preserve">0 | </v>
      </c>
      <c r="J225" t="str">
        <v xml:space="preserve">0 | </v>
      </c>
      <c r="K225" t="str">
        <v xml:space="preserve">0 | </v>
      </c>
      <c r="L225" t="str">
        <v xml:space="preserve">0 | </v>
      </c>
      <c r="M225" t="str">
        <v xml:space="preserve">0 | </v>
      </c>
      <c r="N225" t="str">
        <v xml:space="preserve">0 | </v>
      </c>
      <c r="O225" t="str">
        <v xml:space="preserve">0 | </v>
      </c>
      <c r="P225" t="str">
        <v xml:space="preserve">0 | </v>
      </c>
      <c r="Q225" t="str">
        <v xml:space="preserve">0 | </v>
      </c>
      <c r="R225" t="str">
        <v xml:space="preserve">0 | </v>
      </c>
      <c r="S225" t="str">
        <v xml:space="preserve">0 | </v>
      </c>
      <c r="T225" t="str">
        <v xml:space="preserve">0 | </v>
      </c>
      <c r="U225" t="str">
        <v xml:space="preserve">0 | </v>
      </c>
      <c r="V225" t="str">
        <v xml:space="preserve">0 | </v>
      </c>
      <c r="W225" t="str">
        <v xml:space="preserve">0 | </v>
      </c>
      <c r="X225" t="str">
        <v xml:space="preserve">0 | </v>
      </c>
      <c r="Y225" t="str">
        <v xml:space="preserve">0 | </v>
      </c>
      <c r="Z225" t="str">
        <v xml:space="preserve">0 | </v>
      </c>
      <c r="AA225" t="str">
        <v xml:space="preserve">0 | </v>
      </c>
      <c r="AB225" t="str">
        <v xml:space="preserve">0 | </v>
      </c>
      <c r="AC225" t="str">
        <v xml:space="preserve">0 | </v>
      </c>
      <c r="AD225" t="str">
        <v xml:space="preserve">0 | </v>
      </c>
      <c r="AE225" t="str">
        <v xml:space="preserve">0 | </v>
      </c>
      <c r="AF225" t="str">
        <v xml:space="preserve">0 | </v>
      </c>
      <c r="AG225" t="str">
        <v xml:space="preserve">0 | </v>
      </c>
      <c r="AH225" t="str">
        <v xml:space="preserve">0 | </v>
      </c>
      <c r="AI225" t="str">
        <v xml:space="preserve">0 | </v>
      </c>
      <c r="DQ225" cm="1">
        <f t="array" ref="DQ225:EX225">TRANSPOSE(_xlfn._xlws.SORT(_xlfn._xlws.FILTER(chemicals[chemical_applic_level],chemicals[experiment_ID]=A225)))</f>
        <v>0</v>
      </c>
      <c r="DR225">
        <v>0</v>
      </c>
      <c r="DS225">
        <v>0</v>
      </c>
      <c r="DT225">
        <v>0</v>
      </c>
      <c r="DU225">
        <v>0</v>
      </c>
      <c r="DV225">
        <v>0</v>
      </c>
      <c r="DW225">
        <v>0</v>
      </c>
      <c r="DX225">
        <v>0</v>
      </c>
      <c r="DY225">
        <v>0</v>
      </c>
      <c r="DZ225">
        <v>0</v>
      </c>
      <c r="EA225">
        <v>0</v>
      </c>
      <c r="EB225">
        <v>0</v>
      </c>
      <c r="EC225">
        <v>0</v>
      </c>
      <c r="ED225">
        <v>0</v>
      </c>
      <c r="EE225">
        <v>0</v>
      </c>
      <c r="EF225">
        <v>0</v>
      </c>
      <c r="EG225">
        <v>0</v>
      </c>
      <c r="EH225">
        <v>0</v>
      </c>
      <c r="EI225">
        <v>0</v>
      </c>
      <c r="EJ225">
        <v>0</v>
      </c>
      <c r="EK225">
        <v>0</v>
      </c>
      <c r="EL225">
        <v>0</v>
      </c>
      <c r="EM225">
        <v>0</v>
      </c>
      <c r="EN225">
        <v>0</v>
      </c>
      <c r="EO225">
        <v>0</v>
      </c>
      <c r="EP225">
        <v>0</v>
      </c>
      <c r="EQ225">
        <v>0</v>
      </c>
      <c r="ER225">
        <v>0</v>
      </c>
      <c r="ES225">
        <v>0</v>
      </c>
      <c r="ET225">
        <v>0</v>
      </c>
      <c r="EU225">
        <v>0</v>
      </c>
      <c r="EV225">
        <v>0</v>
      </c>
      <c r="EW225">
        <v>0</v>
      </c>
      <c r="EX225" t="str">
        <v/>
      </c>
    </row>
    <row r="226" spans="2:154" x14ac:dyDescent="0.25">
      <c r="B226" t="str" cm="1">
        <f t="array" ref="B226:AI226">TRANSPOSE(_xlfn._xlws.SORT(_xlfn._xlws.FILTER(chemicals[chemical_applic_level]&amp;" | "&amp;chemicals[chemical_applic_name],chemicals[experiment_ID]=A226)))</f>
        <v xml:space="preserve"> | </v>
      </c>
      <c r="C226" t="str">
        <v xml:space="preserve">0 | </v>
      </c>
      <c r="D226" t="str">
        <v xml:space="preserve">0 | </v>
      </c>
      <c r="E226" t="str">
        <v xml:space="preserve">0 | </v>
      </c>
      <c r="F226" t="str">
        <v xml:space="preserve">0 | </v>
      </c>
      <c r="G226" t="str">
        <v xml:space="preserve">0 | </v>
      </c>
      <c r="H226" t="str">
        <v xml:space="preserve">0 | </v>
      </c>
      <c r="I226" t="str">
        <v xml:space="preserve">0 | </v>
      </c>
      <c r="J226" t="str">
        <v xml:space="preserve">0 | </v>
      </c>
      <c r="K226" t="str">
        <v xml:space="preserve">0 | </v>
      </c>
      <c r="L226" t="str">
        <v xml:space="preserve">0 | </v>
      </c>
      <c r="M226" t="str">
        <v xml:space="preserve">0 | </v>
      </c>
      <c r="N226" t="str">
        <v xml:space="preserve">0 | </v>
      </c>
      <c r="O226" t="str">
        <v xml:space="preserve">0 | </v>
      </c>
      <c r="P226" t="str">
        <v xml:space="preserve">0 | </v>
      </c>
      <c r="Q226" t="str">
        <v xml:space="preserve">0 | </v>
      </c>
      <c r="R226" t="str">
        <v xml:space="preserve">0 | </v>
      </c>
      <c r="S226" t="str">
        <v xml:space="preserve">0 | </v>
      </c>
      <c r="T226" t="str">
        <v xml:space="preserve">0 | </v>
      </c>
      <c r="U226" t="str">
        <v xml:space="preserve">0 | </v>
      </c>
      <c r="V226" t="str">
        <v xml:space="preserve">0 | </v>
      </c>
      <c r="W226" t="str">
        <v xml:space="preserve">0 | </v>
      </c>
      <c r="X226" t="str">
        <v xml:space="preserve">0 | </v>
      </c>
      <c r="Y226" t="str">
        <v xml:space="preserve">0 | </v>
      </c>
      <c r="Z226" t="str">
        <v xml:space="preserve">0 | </v>
      </c>
      <c r="AA226" t="str">
        <v xml:space="preserve">0 | </v>
      </c>
      <c r="AB226" t="str">
        <v xml:space="preserve">0 | </v>
      </c>
      <c r="AC226" t="str">
        <v xml:space="preserve">0 | </v>
      </c>
      <c r="AD226" t="str">
        <v xml:space="preserve">0 | </v>
      </c>
      <c r="AE226" t="str">
        <v xml:space="preserve">0 | </v>
      </c>
      <c r="AF226" t="str">
        <v xml:space="preserve">0 | </v>
      </c>
      <c r="AG226" t="str">
        <v xml:space="preserve">0 | </v>
      </c>
      <c r="AH226" t="str">
        <v xml:space="preserve">0 | </v>
      </c>
      <c r="AI226" t="str">
        <v xml:space="preserve">0 | </v>
      </c>
      <c r="DQ226" cm="1">
        <f t="array" ref="DQ226:EX226">TRANSPOSE(_xlfn._xlws.SORT(_xlfn._xlws.FILTER(chemicals[chemical_applic_level],chemicals[experiment_ID]=A226)))</f>
        <v>0</v>
      </c>
      <c r="DR226">
        <v>0</v>
      </c>
      <c r="DS226">
        <v>0</v>
      </c>
      <c r="DT226">
        <v>0</v>
      </c>
      <c r="DU226">
        <v>0</v>
      </c>
      <c r="DV226">
        <v>0</v>
      </c>
      <c r="DW226">
        <v>0</v>
      </c>
      <c r="DX226">
        <v>0</v>
      </c>
      <c r="DY226">
        <v>0</v>
      </c>
      <c r="DZ226">
        <v>0</v>
      </c>
      <c r="EA226">
        <v>0</v>
      </c>
      <c r="EB226">
        <v>0</v>
      </c>
      <c r="EC226">
        <v>0</v>
      </c>
      <c r="ED226">
        <v>0</v>
      </c>
      <c r="EE226">
        <v>0</v>
      </c>
      <c r="EF226">
        <v>0</v>
      </c>
      <c r="EG226">
        <v>0</v>
      </c>
      <c r="EH226">
        <v>0</v>
      </c>
      <c r="EI226">
        <v>0</v>
      </c>
      <c r="EJ226">
        <v>0</v>
      </c>
      <c r="EK226">
        <v>0</v>
      </c>
      <c r="EL226">
        <v>0</v>
      </c>
      <c r="EM226">
        <v>0</v>
      </c>
      <c r="EN226">
        <v>0</v>
      </c>
      <c r="EO226">
        <v>0</v>
      </c>
      <c r="EP226">
        <v>0</v>
      </c>
      <c r="EQ226">
        <v>0</v>
      </c>
      <c r="ER226">
        <v>0</v>
      </c>
      <c r="ES226">
        <v>0</v>
      </c>
      <c r="ET226">
        <v>0</v>
      </c>
      <c r="EU226">
        <v>0</v>
      </c>
      <c r="EV226">
        <v>0</v>
      </c>
      <c r="EW226">
        <v>0</v>
      </c>
      <c r="EX226" t="str">
        <v/>
      </c>
    </row>
    <row r="227" spans="2:154" x14ac:dyDescent="0.25">
      <c r="B227" t="str" cm="1">
        <f t="array" ref="B227:AI227">TRANSPOSE(_xlfn._xlws.SORT(_xlfn._xlws.FILTER(chemicals[chemical_applic_level]&amp;" | "&amp;chemicals[chemical_applic_name],chemicals[experiment_ID]=A227)))</f>
        <v xml:space="preserve"> | </v>
      </c>
      <c r="C227" t="str">
        <v xml:space="preserve">0 | </v>
      </c>
      <c r="D227" t="str">
        <v xml:space="preserve">0 | </v>
      </c>
      <c r="E227" t="str">
        <v xml:space="preserve">0 | </v>
      </c>
      <c r="F227" t="str">
        <v xml:space="preserve">0 | </v>
      </c>
      <c r="G227" t="str">
        <v xml:space="preserve">0 | </v>
      </c>
      <c r="H227" t="str">
        <v xml:space="preserve">0 | </v>
      </c>
      <c r="I227" t="str">
        <v xml:space="preserve">0 | </v>
      </c>
      <c r="J227" t="str">
        <v xml:space="preserve">0 | </v>
      </c>
      <c r="K227" t="str">
        <v xml:space="preserve">0 | </v>
      </c>
      <c r="L227" t="str">
        <v xml:space="preserve">0 | </v>
      </c>
      <c r="M227" t="str">
        <v xml:space="preserve">0 | </v>
      </c>
      <c r="N227" t="str">
        <v xml:space="preserve">0 | </v>
      </c>
      <c r="O227" t="str">
        <v xml:space="preserve">0 | </v>
      </c>
      <c r="P227" t="str">
        <v xml:space="preserve">0 | </v>
      </c>
      <c r="Q227" t="str">
        <v xml:space="preserve">0 | </v>
      </c>
      <c r="R227" t="str">
        <v xml:space="preserve">0 | </v>
      </c>
      <c r="S227" t="str">
        <v xml:space="preserve">0 | </v>
      </c>
      <c r="T227" t="str">
        <v xml:space="preserve">0 | </v>
      </c>
      <c r="U227" t="str">
        <v xml:space="preserve">0 | </v>
      </c>
      <c r="V227" t="str">
        <v xml:space="preserve">0 | </v>
      </c>
      <c r="W227" t="str">
        <v xml:space="preserve">0 | </v>
      </c>
      <c r="X227" t="str">
        <v xml:space="preserve">0 | </v>
      </c>
      <c r="Y227" t="str">
        <v xml:space="preserve">0 | </v>
      </c>
      <c r="Z227" t="str">
        <v xml:space="preserve">0 | </v>
      </c>
      <c r="AA227" t="str">
        <v xml:space="preserve">0 | </v>
      </c>
      <c r="AB227" t="str">
        <v xml:space="preserve">0 | </v>
      </c>
      <c r="AC227" t="str">
        <v xml:space="preserve">0 | </v>
      </c>
      <c r="AD227" t="str">
        <v xml:space="preserve">0 | </v>
      </c>
      <c r="AE227" t="str">
        <v xml:space="preserve">0 | </v>
      </c>
      <c r="AF227" t="str">
        <v xml:space="preserve">0 | </v>
      </c>
      <c r="AG227" t="str">
        <v xml:space="preserve">0 | </v>
      </c>
      <c r="AH227" t="str">
        <v xml:space="preserve">0 | </v>
      </c>
      <c r="AI227" t="str">
        <v xml:space="preserve">0 | </v>
      </c>
      <c r="DQ227" cm="1">
        <f t="array" ref="DQ227:EX227">TRANSPOSE(_xlfn._xlws.SORT(_xlfn._xlws.FILTER(chemicals[chemical_applic_level],chemicals[experiment_ID]=A227)))</f>
        <v>0</v>
      </c>
      <c r="DR227">
        <v>0</v>
      </c>
      <c r="DS227">
        <v>0</v>
      </c>
      <c r="DT227">
        <v>0</v>
      </c>
      <c r="DU227">
        <v>0</v>
      </c>
      <c r="DV227">
        <v>0</v>
      </c>
      <c r="DW227">
        <v>0</v>
      </c>
      <c r="DX227">
        <v>0</v>
      </c>
      <c r="DY227">
        <v>0</v>
      </c>
      <c r="DZ227">
        <v>0</v>
      </c>
      <c r="EA227">
        <v>0</v>
      </c>
      <c r="EB227">
        <v>0</v>
      </c>
      <c r="EC227">
        <v>0</v>
      </c>
      <c r="ED227">
        <v>0</v>
      </c>
      <c r="EE227">
        <v>0</v>
      </c>
      <c r="EF227">
        <v>0</v>
      </c>
      <c r="EG227">
        <v>0</v>
      </c>
      <c r="EH227">
        <v>0</v>
      </c>
      <c r="EI227">
        <v>0</v>
      </c>
      <c r="EJ227">
        <v>0</v>
      </c>
      <c r="EK227">
        <v>0</v>
      </c>
      <c r="EL227">
        <v>0</v>
      </c>
      <c r="EM227">
        <v>0</v>
      </c>
      <c r="EN227">
        <v>0</v>
      </c>
      <c r="EO227">
        <v>0</v>
      </c>
      <c r="EP227">
        <v>0</v>
      </c>
      <c r="EQ227">
        <v>0</v>
      </c>
      <c r="ER227">
        <v>0</v>
      </c>
      <c r="ES227">
        <v>0</v>
      </c>
      <c r="ET227">
        <v>0</v>
      </c>
      <c r="EU227">
        <v>0</v>
      </c>
      <c r="EV227">
        <v>0</v>
      </c>
      <c r="EW227">
        <v>0</v>
      </c>
      <c r="EX227" t="str">
        <v/>
      </c>
    </row>
    <row r="228" spans="2:154" x14ac:dyDescent="0.25">
      <c r="B228" t="str" cm="1">
        <f t="array" ref="B228:AI228">TRANSPOSE(_xlfn._xlws.SORT(_xlfn._xlws.FILTER(chemicals[chemical_applic_level]&amp;" | "&amp;chemicals[chemical_applic_name],chemicals[experiment_ID]=A228)))</f>
        <v xml:space="preserve"> | </v>
      </c>
      <c r="C228" t="str">
        <v xml:space="preserve">0 | </v>
      </c>
      <c r="D228" t="str">
        <v xml:space="preserve">0 | </v>
      </c>
      <c r="E228" t="str">
        <v xml:space="preserve">0 | </v>
      </c>
      <c r="F228" t="str">
        <v xml:space="preserve">0 | </v>
      </c>
      <c r="G228" t="str">
        <v xml:space="preserve">0 | </v>
      </c>
      <c r="H228" t="str">
        <v xml:space="preserve">0 | </v>
      </c>
      <c r="I228" t="str">
        <v xml:space="preserve">0 | </v>
      </c>
      <c r="J228" t="str">
        <v xml:space="preserve">0 | </v>
      </c>
      <c r="K228" t="str">
        <v xml:space="preserve">0 | </v>
      </c>
      <c r="L228" t="str">
        <v xml:space="preserve">0 | </v>
      </c>
      <c r="M228" t="str">
        <v xml:space="preserve">0 | </v>
      </c>
      <c r="N228" t="str">
        <v xml:space="preserve">0 | </v>
      </c>
      <c r="O228" t="str">
        <v xml:space="preserve">0 | </v>
      </c>
      <c r="P228" t="str">
        <v xml:space="preserve">0 | </v>
      </c>
      <c r="Q228" t="str">
        <v xml:space="preserve">0 | </v>
      </c>
      <c r="R228" t="str">
        <v xml:space="preserve">0 | </v>
      </c>
      <c r="S228" t="str">
        <v xml:space="preserve">0 | </v>
      </c>
      <c r="T228" t="str">
        <v xml:space="preserve">0 | </v>
      </c>
      <c r="U228" t="str">
        <v xml:space="preserve">0 | </v>
      </c>
      <c r="V228" t="str">
        <v xml:space="preserve">0 | </v>
      </c>
      <c r="W228" t="str">
        <v xml:space="preserve">0 | </v>
      </c>
      <c r="X228" t="str">
        <v xml:space="preserve">0 | </v>
      </c>
      <c r="Y228" t="str">
        <v xml:space="preserve">0 | </v>
      </c>
      <c r="Z228" t="str">
        <v xml:space="preserve">0 | </v>
      </c>
      <c r="AA228" t="str">
        <v xml:space="preserve">0 | </v>
      </c>
      <c r="AB228" t="str">
        <v xml:space="preserve">0 | </v>
      </c>
      <c r="AC228" t="str">
        <v xml:space="preserve">0 | </v>
      </c>
      <c r="AD228" t="str">
        <v xml:space="preserve">0 | </v>
      </c>
      <c r="AE228" t="str">
        <v xml:space="preserve">0 | </v>
      </c>
      <c r="AF228" t="str">
        <v xml:space="preserve">0 | </v>
      </c>
      <c r="AG228" t="str">
        <v xml:space="preserve">0 | </v>
      </c>
      <c r="AH228" t="str">
        <v xml:space="preserve">0 | </v>
      </c>
      <c r="AI228" t="str">
        <v xml:space="preserve">0 | </v>
      </c>
      <c r="DQ228" cm="1">
        <f t="array" ref="DQ228:EX228">TRANSPOSE(_xlfn._xlws.SORT(_xlfn._xlws.FILTER(chemicals[chemical_applic_level],chemicals[experiment_ID]=A228)))</f>
        <v>0</v>
      </c>
      <c r="DR228">
        <v>0</v>
      </c>
      <c r="DS228">
        <v>0</v>
      </c>
      <c r="DT228">
        <v>0</v>
      </c>
      <c r="DU228">
        <v>0</v>
      </c>
      <c r="DV228">
        <v>0</v>
      </c>
      <c r="DW228">
        <v>0</v>
      </c>
      <c r="DX228">
        <v>0</v>
      </c>
      <c r="DY228">
        <v>0</v>
      </c>
      <c r="DZ228">
        <v>0</v>
      </c>
      <c r="EA228">
        <v>0</v>
      </c>
      <c r="EB228">
        <v>0</v>
      </c>
      <c r="EC228">
        <v>0</v>
      </c>
      <c r="ED228">
        <v>0</v>
      </c>
      <c r="EE228">
        <v>0</v>
      </c>
      <c r="EF228">
        <v>0</v>
      </c>
      <c r="EG228">
        <v>0</v>
      </c>
      <c r="EH228">
        <v>0</v>
      </c>
      <c r="EI228">
        <v>0</v>
      </c>
      <c r="EJ228">
        <v>0</v>
      </c>
      <c r="EK228">
        <v>0</v>
      </c>
      <c r="EL228">
        <v>0</v>
      </c>
      <c r="EM228">
        <v>0</v>
      </c>
      <c r="EN228">
        <v>0</v>
      </c>
      <c r="EO228">
        <v>0</v>
      </c>
      <c r="EP228">
        <v>0</v>
      </c>
      <c r="EQ228">
        <v>0</v>
      </c>
      <c r="ER228">
        <v>0</v>
      </c>
      <c r="ES228">
        <v>0</v>
      </c>
      <c r="ET228">
        <v>0</v>
      </c>
      <c r="EU228">
        <v>0</v>
      </c>
      <c r="EV228">
        <v>0</v>
      </c>
      <c r="EW228">
        <v>0</v>
      </c>
      <c r="EX228" t="str">
        <v/>
      </c>
    </row>
    <row r="229" spans="2:154" x14ac:dyDescent="0.25">
      <c r="B229" t="str" cm="1">
        <f t="array" ref="B229:AI229">TRANSPOSE(_xlfn._xlws.SORT(_xlfn._xlws.FILTER(chemicals[chemical_applic_level]&amp;" | "&amp;chemicals[chemical_applic_name],chemicals[experiment_ID]=A229)))</f>
        <v xml:space="preserve"> | </v>
      </c>
      <c r="C229" t="str">
        <v xml:space="preserve">0 | </v>
      </c>
      <c r="D229" t="str">
        <v xml:space="preserve">0 | </v>
      </c>
      <c r="E229" t="str">
        <v xml:space="preserve">0 | </v>
      </c>
      <c r="F229" t="str">
        <v xml:space="preserve">0 | </v>
      </c>
      <c r="G229" t="str">
        <v xml:space="preserve">0 | </v>
      </c>
      <c r="H229" t="str">
        <v xml:space="preserve">0 | </v>
      </c>
      <c r="I229" t="str">
        <v xml:space="preserve">0 | </v>
      </c>
      <c r="J229" t="str">
        <v xml:space="preserve">0 | </v>
      </c>
      <c r="K229" t="str">
        <v xml:space="preserve">0 | </v>
      </c>
      <c r="L229" t="str">
        <v xml:space="preserve">0 | </v>
      </c>
      <c r="M229" t="str">
        <v xml:space="preserve">0 | </v>
      </c>
      <c r="N229" t="str">
        <v xml:space="preserve">0 | </v>
      </c>
      <c r="O229" t="str">
        <v xml:space="preserve">0 | </v>
      </c>
      <c r="P229" t="str">
        <v xml:space="preserve">0 | </v>
      </c>
      <c r="Q229" t="str">
        <v xml:space="preserve">0 | </v>
      </c>
      <c r="R229" t="str">
        <v xml:space="preserve">0 | </v>
      </c>
      <c r="S229" t="str">
        <v xml:space="preserve">0 | </v>
      </c>
      <c r="T229" t="str">
        <v xml:space="preserve">0 | </v>
      </c>
      <c r="U229" t="str">
        <v xml:space="preserve">0 | </v>
      </c>
      <c r="V229" t="str">
        <v xml:space="preserve">0 | </v>
      </c>
      <c r="W229" t="str">
        <v xml:space="preserve">0 | </v>
      </c>
      <c r="X229" t="str">
        <v xml:space="preserve">0 | </v>
      </c>
      <c r="Y229" t="str">
        <v xml:space="preserve">0 | </v>
      </c>
      <c r="Z229" t="str">
        <v xml:space="preserve">0 | </v>
      </c>
      <c r="AA229" t="str">
        <v xml:space="preserve">0 | </v>
      </c>
      <c r="AB229" t="str">
        <v xml:space="preserve">0 | </v>
      </c>
      <c r="AC229" t="str">
        <v xml:space="preserve">0 | </v>
      </c>
      <c r="AD229" t="str">
        <v xml:space="preserve">0 | </v>
      </c>
      <c r="AE229" t="str">
        <v xml:space="preserve">0 | </v>
      </c>
      <c r="AF229" t="str">
        <v xml:space="preserve">0 | </v>
      </c>
      <c r="AG229" t="str">
        <v xml:space="preserve">0 | </v>
      </c>
      <c r="AH229" t="str">
        <v xml:space="preserve">0 | </v>
      </c>
      <c r="AI229" t="str">
        <v xml:space="preserve">0 | </v>
      </c>
      <c r="DQ229" cm="1">
        <f t="array" ref="DQ229:EX229">TRANSPOSE(_xlfn._xlws.SORT(_xlfn._xlws.FILTER(chemicals[chemical_applic_level],chemicals[experiment_ID]=A229)))</f>
        <v>0</v>
      </c>
      <c r="DR229">
        <v>0</v>
      </c>
      <c r="DS229">
        <v>0</v>
      </c>
      <c r="DT229">
        <v>0</v>
      </c>
      <c r="DU229">
        <v>0</v>
      </c>
      <c r="DV229">
        <v>0</v>
      </c>
      <c r="DW229">
        <v>0</v>
      </c>
      <c r="DX229">
        <v>0</v>
      </c>
      <c r="DY229">
        <v>0</v>
      </c>
      <c r="DZ229">
        <v>0</v>
      </c>
      <c r="EA229">
        <v>0</v>
      </c>
      <c r="EB229">
        <v>0</v>
      </c>
      <c r="EC229">
        <v>0</v>
      </c>
      <c r="ED229">
        <v>0</v>
      </c>
      <c r="EE229">
        <v>0</v>
      </c>
      <c r="EF229">
        <v>0</v>
      </c>
      <c r="EG229">
        <v>0</v>
      </c>
      <c r="EH229">
        <v>0</v>
      </c>
      <c r="EI229">
        <v>0</v>
      </c>
      <c r="EJ229">
        <v>0</v>
      </c>
      <c r="EK229">
        <v>0</v>
      </c>
      <c r="EL229">
        <v>0</v>
      </c>
      <c r="EM229">
        <v>0</v>
      </c>
      <c r="EN229">
        <v>0</v>
      </c>
      <c r="EO229">
        <v>0</v>
      </c>
      <c r="EP229">
        <v>0</v>
      </c>
      <c r="EQ229">
        <v>0</v>
      </c>
      <c r="ER229">
        <v>0</v>
      </c>
      <c r="ES229">
        <v>0</v>
      </c>
      <c r="ET229">
        <v>0</v>
      </c>
      <c r="EU229">
        <v>0</v>
      </c>
      <c r="EV229">
        <v>0</v>
      </c>
      <c r="EW229">
        <v>0</v>
      </c>
      <c r="EX229" t="str">
        <v/>
      </c>
    </row>
    <row r="230" spans="2:154" x14ac:dyDescent="0.25">
      <c r="B230" t="str" cm="1">
        <f t="array" ref="B230:AI230">TRANSPOSE(_xlfn._xlws.SORT(_xlfn._xlws.FILTER(chemicals[chemical_applic_level]&amp;" | "&amp;chemicals[chemical_applic_name],chemicals[experiment_ID]=A230)))</f>
        <v xml:space="preserve"> | </v>
      </c>
      <c r="C230" t="str">
        <v xml:space="preserve">0 | </v>
      </c>
      <c r="D230" t="str">
        <v xml:space="preserve">0 | </v>
      </c>
      <c r="E230" t="str">
        <v xml:space="preserve">0 | </v>
      </c>
      <c r="F230" t="str">
        <v xml:space="preserve">0 | </v>
      </c>
      <c r="G230" t="str">
        <v xml:space="preserve">0 | </v>
      </c>
      <c r="H230" t="str">
        <v xml:space="preserve">0 | </v>
      </c>
      <c r="I230" t="str">
        <v xml:space="preserve">0 | </v>
      </c>
      <c r="J230" t="str">
        <v xml:space="preserve">0 | </v>
      </c>
      <c r="K230" t="str">
        <v xml:space="preserve">0 | </v>
      </c>
      <c r="L230" t="str">
        <v xml:space="preserve">0 | </v>
      </c>
      <c r="M230" t="str">
        <v xml:space="preserve">0 | </v>
      </c>
      <c r="N230" t="str">
        <v xml:space="preserve">0 | </v>
      </c>
      <c r="O230" t="str">
        <v xml:space="preserve">0 | </v>
      </c>
      <c r="P230" t="str">
        <v xml:space="preserve">0 | </v>
      </c>
      <c r="Q230" t="str">
        <v xml:space="preserve">0 | </v>
      </c>
      <c r="R230" t="str">
        <v xml:space="preserve">0 | </v>
      </c>
      <c r="S230" t="str">
        <v xml:space="preserve">0 | </v>
      </c>
      <c r="T230" t="str">
        <v xml:space="preserve">0 | </v>
      </c>
      <c r="U230" t="str">
        <v xml:space="preserve">0 | </v>
      </c>
      <c r="V230" t="str">
        <v xml:space="preserve">0 | </v>
      </c>
      <c r="W230" t="str">
        <v xml:space="preserve">0 | </v>
      </c>
      <c r="X230" t="str">
        <v xml:space="preserve">0 | </v>
      </c>
      <c r="Y230" t="str">
        <v xml:space="preserve">0 | </v>
      </c>
      <c r="Z230" t="str">
        <v xml:space="preserve">0 | </v>
      </c>
      <c r="AA230" t="str">
        <v xml:space="preserve">0 | </v>
      </c>
      <c r="AB230" t="str">
        <v xml:space="preserve">0 | </v>
      </c>
      <c r="AC230" t="str">
        <v xml:space="preserve">0 | </v>
      </c>
      <c r="AD230" t="str">
        <v xml:space="preserve">0 | </v>
      </c>
      <c r="AE230" t="str">
        <v xml:space="preserve">0 | </v>
      </c>
      <c r="AF230" t="str">
        <v xml:space="preserve">0 | </v>
      </c>
      <c r="AG230" t="str">
        <v xml:space="preserve">0 | </v>
      </c>
      <c r="AH230" t="str">
        <v xml:space="preserve">0 | </v>
      </c>
      <c r="AI230" t="str">
        <v xml:space="preserve">0 | </v>
      </c>
      <c r="DQ230" cm="1">
        <f t="array" ref="DQ230:EX230">TRANSPOSE(_xlfn._xlws.SORT(_xlfn._xlws.FILTER(chemicals[chemical_applic_level],chemicals[experiment_ID]=A230)))</f>
        <v>0</v>
      </c>
      <c r="DR230">
        <v>0</v>
      </c>
      <c r="DS230">
        <v>0</v>
      </c>
      <c r="DT230">
        <v>0</v>
      </c>
      <c r="DU230">
        <v>0</v>
      </c>
      <c r="DV230">
        <v>0</v>
      </c>
      <c r="DW230">
        <v>0</v>
      </c>
      <c r="DX230">
        <v>0</v>
      </c>
      <c r="DY230">
        <v>0</v>
      </c>
      <c r="DZ230">
        <v>0</v>
      </c>
      <c r="EA230">
        <v>0</v>
      </c>
      <c r="EB230">
        <v>0</v>
      </c>
      <c r="EC230">
        <v>0</v>
      </c>
      <c r="ED230">
        <v>0</v>
      </c>
      <c r="EE230">
        <v>0</v>
      </c>
      <c r="EF230">
        <v>0</v>
      </c>
      <c r="EG230">
        <v>0</v>
      </c>
      <c r="EH230">
        <v>0</v>
      </c>
      <c r="EI230">
        <v>0</v>
      </c>
      <c r="EJ230">
        <v>0</v>
      </c>
      <c r="EK230">
        <v>0</v>
      </c>
      <c r="EL230">
        <v>0</v>
      </c>
      <c r="EM230">
        <v>0</v>
      </c>
      <c r="EN230">
        <v>0</v>
      </c>
      <c r="EO230">
        <v>0</v>
      </c>
      <c r="EP230">
        <v>0</v>
      </c>
      <c r="EQ230">
        <v>0</v>
      </c>
      <c r="ER230">
        <v>0</v>
      </c>
      <c r="ES230">
        <v>0</v>
      </c>
      <c r="ET230">
        <v>0</v>
      </c>
      <c r="EU230">
        <v>0</v>
      </c>
      <c r="EV230">
        <v>0</v>
      </c>
      <c r="EW230">
        <v>0</v>
      </c>
      <c r="EX230" t="str">
        <v/>
      </c>
    </row>
    <row r="231" spans="2:154" x14ac:dyDescent="0.25">
      <c r="B231" t="str" cm="1">
        <f t="array" ref="B231:AI231">TRANSPOSE(_xlfn._xlws.SORT(_xlfn._xlws.FILTER(chemicals[chemical_applic_level]&amp;" | "&amp;chemicals[chemical_applic_name],chemicals[experiment_ID]=A231)))</f>
        <v xml:space="preserve"> | </v>
      </c>
      <c r="C231" t="str">
        <v xml:space="preserve">0 | </v>
      </c>
      <c r="D231" t="str">
        <v xml:space="preserve">0 | </v>
      </c>
      <c r="E231" t="str">
        <v xml:space="preserve">0 | </v>
      </c>
      <c r="F231" t="str">
        <v xml:space="preserve">0 | </v>
      </c>
      <c r="G231" t="str">
        <v xml:space="preserve">0 | </v>
      </c>
      <c r="H231" t="str">
        <v xml:space="preserve">0 | </v>
      </c>
      <c r="I231" t="str">
        <v xml:space="preserve">0 | </v>
      </c>
      <c r="J231" t="str">
        <v xml:space="preserve">0 | </v>
      </c>
      <c r="K231" t="str">
        <v xml:space="preserve">0 | </v>
      </c>
      <c r="L231" t="str">
        <v xml:space="preserve">0 | </v>
      </c>
      <c r="M231" t="str">
        <v xml:space="preserve">0 | </v>
      </c>
      <c r="N231" t="str">
        <v xml:space="preserve">0 | </v>
      </c>
      <c r="O231" t="str">
        <v xml:space="preserve">0 | </v>
      </c>
      <c r="P231" t="str">
        <v xml:space="preserve">0 | </v>
      </c>
      <c r="Q231" t="str">
        <v xml:space="preserve">0 | </v>
      </c>
      <c r="R231" t="str">
        <v xml:space="preserve">0 | </v>
      </c>
      <c r="S231" t="str">
        <v xml:space="preserve">0 | </v>
      </c>
      <c r="T231" t="str">
        <v xml:space="preserve">0 | </v>
      </c>
      <c r="U231" t="str">
        <v xml:space="preserve">0 | </v>
      </c>
      <c r="V231" t="str">
        <v xml:space="preserve">0 | </v>
      </c>
      <c r="W231" t="str">
        <v xml:space="preserve">0 | </v>
      </c>
      <c r="X231" t="str">
        <v xml:space="preserve">0 | </v>
      </c>
      <c r="Y231" t="str">
        <v xml:space="preserve">0 | </v>
      </c>
      <c r="Z231" t="str">
        <v xml:space="preserve">0 | </v>
      </c>
      <c r="AA231" t="str">
        <v xml:space="preserve">0 | </v>
      </c>
      <c r="AB231" t="str">
        <v xml:space="preserve">0 | </v>
      </c>
      <c r="AC231" t="str">
        <v xml:space="preserve">0 | </v>
      </c>
      <c r="AD231" t="str">
        <v xml:space="preserve">0 | </v>
      </c>
      <c r="AE231" t="str">
        <v xml:space="preserve">0 | </v>
      </c>
      <c r="AF231" t="str">
        <v xml:space="preserve">0 | </v>
      </c>
      <c r="AG231" t="str">
        <v xml:space="preserve">0 | </v>
      </c>
      <c r="AH231" t="str">
        <v xml:space="preserve">0 | </v>
      </c>
      <c r="AI231" t="str">
        <v xml:space="preserve">0 | </v>
      </c>
      <c r="DQ231" cm="1">
        <f t="array" ref="DQ231:EX231">TRANSPOSE(_xlfn._xlws.SORT(_xlfn._xlws.FILTER(chemicals[chemical_applic_level],chemicals[experiment_ID]=A231)))</f>
        <v>0</v>
      </c>
      <c r="DR231">
        <v>0</v>
      </c>
      <c r="DS231">
        <v>0</v>
      </c>
      <c r="DT231">
        <v>0</v>
      </c>
      <c r="DU231">
        <v>0</v>
      </c>
      <c r="DV231">
        <v>0</v>
      </c>
      <c r="DW231">
        <v>0</v>
      </c>
      <c r="DX231">
        <v>0</v>
      </c>
      <c r="DY231">
        <v>0</v>
      </c>
      <c r="DZ231">
        <v>0</v>
      </c>
      <c r="EA231">
        <v>0</v>
      </c>
      <c r="EB231">
        <v>0</v>
      </c>
      <c r="EC231">
        <v>0</v>
      </c>
      <c r="ED231">
        <v>0</v>
      </c>
      <c r="EE231">
        <v>0</v>
      </c>
      <c r="EF231">
        <v>0</v>
      </c>
      <c r="EG231">
        <v>0</v>
      </c>
      <c r="EH231">
        <v>0</v>
      </c>
      <c r="EI231">
        <v>0</v>
      </c>
      <c r="EJ231">
        <v>0</v>
      </c>
      <c r="EK231">
        <v>0</v>
      </c>
      <c r="EL231">
        <v>0</v>
      </c>
      <c r="EM231">
        <v>0</v>
      </c>
      <c r="EN231">
        <v>0</v>
      </c>
      <c r="EO231">
        <v>0</v>
      </c>
      <c r="EP231">
        <v>0</v>
      </c>
      <c r="EQ231">
        <v>0</v>
      </c>
      <c r="ER231">
        <v>0</v>
      </c>
      <c r="ES231">
        <v>0</v>
      </c>
      <c r="ET231">
        <v>0</v>
      </c>
      <c r="EU231">
        <v>0</v>
      </c>
      <c r="EV231">
        <v>0</v>
      </c>
      <c r="EW231">
        <v>0</v>
      </c>
      <c r="EX231" t="str">
        <v/>
      </c>
    </row>
    <row r="232" spans="2:154" x14ac:dyDescent="0.25">
      <c r="B232" t="str" cm="1">
        <f t="array" ref="B232:AI232">TRANSPOSE(_xlfn._xlws.SORT(_xlfn._xlws.FILTER(chemicals[chemical_applic_level]&amp;" | "&amp;chemicals[chemical_applic_name],chemicals[experiment_ID]=A232)))</f>
        <v xml:space="preserve"> | </v>
      </c>
      <c r="C232" t="str">
        <v xml:space="preserve">0 | </v>
      </c>
      <c r="D232" t="str">
        <v xml:space="preserve">0 | </v>
      </c>
      <c r="E232" t="str">
        <v xml:space="preserve">0 | </v>
      </c>
      <c r="F232" t="str">
        <v xml:space="preserve">0 | </v>
      </c>
      <c r="G232" t="str">
        <v xml:space="preserve">0 | </v>
      </c>
      <c r="H232" t="str">
        <v xml:space="preserve">0 | </v>
      </c>
      <c r="I232" t="str">
        <v xml:space="preserve">0 | </v>
      </c>
      <c r="J232" t="str">
        <v xml:space="preserve">0 | </v>
      </c>
      <c r="K232" t="str">
        <v xml:space="preserve">0 | </v>
      </c>
      <c r="L232" t="str">
        <v xml:space="preserve">0 | </v>
      </c>
      <c r="M232" t="str">
        <v xml:space="preserve">0 | </v>
      </c>
      <c r="N232" t="str">
        <v xml:space="preserve">0 | </v>
      </c>
      <c r="O232" t="str">
        <v xml:space="preserve">0 | </v>
      </c>
      <c r="P232" t="str">
        <v xml:space="preserve">0 | </v>
      </c>
      <c r="Q232" t="str">
        <v xml:space="preserve">0 | </v>
      </c>
      <c r="R232" t="str">
        <v xml:space="preserve">0 | </v>
      </c>
      <c r="S232" t="str">
        <v xml:space="preserve">0 | </v>
      </c>
      <c r="T232" t="str">
        <v xml:space="preserve">0 | </v>
      </c>
      <c r="U232" t="str">
        <v xml:space="preserve">0 | </v>
      </c>
      <c r="V232" t="str">
        <v xml:space="preserve">0 | </v>
      </c>
      <c r="W232" t="str">
        <v xml:space="preserve">0 | </v>
      </c>
      <c r="X232" t="str">
        <v xml:space="preserve">0 | </v>
      </c>
      <c r="Y232" t="str">
        <v xml:space="preserve">0 | </v>
      </c>
      <c r="Z232" t="str">
        <v xml:space="preserve">0 | </v>
      </c>
      <c r="AA232" t="str">
        <v xml:space="preserve">0 | </v>
      </c>
      <c r="AB232" t="str">
        <v xml:space="preserve">0 | </v>
      </c>
      <c r="AC232" t="str">
        <v xml:space="preserve">0 | </v>
      </c>
      <c r="AD232" t="str">
        <v xml:space="preserve">0 | </v>
      </c>
      <c r="AE232" t="str">
        <v xml:space="preserve">0 | </v>
      </c>
      <c r="AF232" t="str">
        <v xml:space="preserve">0 | </v>
      </c>
      <c r="AG232" t="str">
        <v xml:space="preserve">0 | </v>
      </c>
      <c r="AH232" t="str">
        <v xml:space="preserve">0 | </v>
      </c>
      <c r="AI232" t="str">
        <v xml:space="preserve">0 | </v>
      </c>
      <c r="DQ232" cm="1">
        <f t="array" ref="DQ232:EX232">TRANSPOSE(_xlfn._xlws.SORT(_xlfn._xlws.FILTER(chemicals[chemical_applic_level],chemicals[experiment_ID]=A232)))</f>
        <v>0</v>
      </c>
      <c r="DR232">
        <v>0</v>
      </c>
      <c r="DS232">
        <v>0</v>
      </c>
      <c r="DT232">
        <v>0</v>
      </c>
      <c r="DU232">
        <v>0</v>
      </c>
      <c r="DV232">
        <v>0</v>
      </c>
      <c r="DW232">
        <v>0</v>
      </c>
      <c r="DX232">
        <v>0</v>
      </c>
      <c r="DY232">
        <v>0</v>
      </c>
      <c r="DZ232">
        <v>0</v>
      </c>
      <c r="EA232">
        <v>0</v>
      </c>
      <c r="EB232">
        <v>0</v>
      </c>
      <c r="EC232">
        <v>0</v>
      </c>
      <c r="ED232">
        <v>0</v>
      </c>
      <c r="EE232">
        <v>0</v>
      </c>
      <c r="EF232">
        <v>0</v>
      </c>
      <c r="EG232">
        <v>0</v>
      </c>
      <c r="EH232">
        <v>0</v>
      </c>
      <c r="EI232">
        <v>0</v>
      </c>
      <c r="EJ232">
        <v>0</v>
      </c>
      <c r="EK232">
        <v>0</v>
      </c>
      <c r="EL232">
        <v>0</v>
      </c>
      <c r="EM232">
        <v>0</v>
      </c>
      <c r="EN232">
        <v>0</v>
      </c>
      <c r="EO232">
        <v>0</v>
      </c>
      <c r="EP232">
        <v>0</v>
      </c>
      <c r="EQ232">
        <v>0</v>
      </c>
      <c r="ER232">
        <v>0</v>
      </c>
      <c r="ES232">
        <v>0</v>
      </c>
      <c r="ET232">
        <v>0</v>
      </c>
      <c r="EU232">
        <v>0</v>
      </c>
      <c r="EV232">
        <v>0</v>
      </c>
      <c r="EW232">
        <v>0</v>
      </c>
      <c r="EX232" t="str">
        <v/>
      </c>
    </row>
    <row r="233" spans="2:154" x14ac:dyDescent="0.25">
      <c r="B233" t="str" cm="1">
        <f t="array" ref="B233:AI233">TRANSPOSE(_xlfn._xlws.SORT(_xlfn._xlws.FILTER(chemicals[chemical_applic_level]&amp;" | "&amp;chemicals[chemical_applic_name],chemicals[experiment_ID]=A233)))</f>
        <v xml:space="preserve"> | </v>
      </c>
      <c r="C233" t="str">
        <v xml:space="preserve">0 | </v>
      </c>
      <c r="D233" t="str">
        <v xml:space="preserve">0 | </v>
      </c>
      <c r="E233" t="str">
        <v xml:space="preserve">0 | </v>
      </c>
      <c r="F233" t="str">
        <v xml:space="preserve">0 | </v>
      </c>
      <c r="G233" t="str">
        <v xml:space="preserve">0 | </v>
      </c>
      <c r="H233" t="str">
        <v xml:space="preserve">0 | </v>
      </c>
      <c r="I233" t="str">
        <v xml:space="preserve">0 | </v>
      </c>
      <c r="J233" t="str">
        <v xml:space="preserve">0 | </v>
      </c>
      <c r="K233" t="str">
        <v xml:space="preserve">0 | </v>
      </c>
      <c r="L233" t="str">
        <v xml:space="preserve">0 | </v>
      </c>
      <c r="M233" t="str">
        <v xml:space="preserve">0 | </v>
      </c>
      <c r="N233" t="str">
        <v xml:space="preserve">0 | </v>
      </c>
      <c r="O233" t="str">
        <v xml:space="preserve">0 | </v>
      </c>
      <c r="P233" t="str">
        <v xml:space="preserve">0 | </v>
      </c>
      <c r="Q233" t="str">
        <v xml:space="preserve">0 | </v>
      </c>
      <c r="R233" t="str">
        <v xml:space="preserve">0 | </v>
      </c>
      <c r="S233" t="str">
        <v xml:space="preserve">0 | </v>
      </c>
      <c r="T233" t="str">
        <v xml:space="preserve">0 | </v>
      </c>
      <c r="U233" t="str">
        <v xml:space="preserve">0 | </v>
      </c>
      <c r="V233" t="str">
        <v xml:space="preserve">0 | </v>
      </c>
      <c r="W233" t="str">
        <v xml:space="preserve">0 | </v>
      </c>
      <c r="X233" t="str">
        <v xml:space="preserve">0 | </v>
      </c>
      <c r="Y233" t="str">
        <v xml:space="preserve">0 | </v>
      </c>
      <c r="Z233" t="str">
        <v xml:space="preserve">0 | </v>
      </c>
      <c r="AA233" t="str">
        <v xml:space="preserve">0 | </v>
      </c>
      <c r="AB233" t="str">
        <v xml:space="preserve">0 | </v>
      </c>
      <c r="AC233" t="str">
        <v xml:space="preserve">0 | </v>
      </c>
      <c r="AD233" t="str">
        <v xml:space="preserve">0 | </v>
      </c>
      <c r="AE233" t="str">
        <v xml:space="preserve">0 | </v>
      </c>
      <c r="AF233" t="str">
        <v xml:space="preserve">0 | </v>
      </c>
      <c r="AG233" t="str">
        <v xml:space="preserve">0 | </v>
      </c>
      <c r="AH233" t="str">
        <v xml:space="preserve">0 | </v>
      </c>
      <c r="AI233" t="str">
        <v xml:space="preserve">0 | </v>
      </c>
      <c r="DQ233" cm="1">
        <f t="array" ref="DQ233:EX233">TRANSPOSE(_xlfn._xlws.SORT(_xlfn._xlws.FILTER(chemicals[chemical_applic_level],chemicals[experiment_ID]=A233)))</f>
        <v>0</v>
      </c>
      <c r="DR233">
        <v>0</v>
      </c>
      <c r="DS233">
        <v>0</v>
      </c>
      <c r="DT233">
        <v>0</v>
      </c>
      <c r="DU233">
        <v>0</v>
      </c>
      <c r="DV233">
        <v>0</v>
      </c>
      <c r="DW233">
        <v>0</v>
      </c>
      <c r="DX233">
        <v>0</v>
      </c>
      <c r="DY233">
        <v>0</v>
      </c>
      <c r="DZ233">
        <v>0</v>
      </c>
      <c r="EA233">
        <v>0</v>
      </c>
      <c r="EB233">
        <v>0</v>
      </c>
      <c r="EC233">
        <v>0</v>
      </c>
      <c r="ED233">
        <v>0</v>
      </c>
      <c r="EE233">
        <v>0</v>
      </c>
      <c r="EF233">
        <v>0</v>
      </c>
      <c r="EG233">
        <v>0</v>
      </c>
      <c r="EH233">
        <v>0</v>
      </c>
      <c r="EI233">
        <v>0</v>
      </c>
      <c r="EJ233">
        <v>0</v>
      </c>
      <c r="EK233">
        <v>0</v>
      </c>
      <c r="EL233">
        <v>0</v>
      </c>
      <c r="EM233">
        <v>0</v>
      </c>
      <c r="EN233">
        <v>0</v>
      </c>
      <c r="EO233">
        <v>0</v>
      </c>
      <c r="EP233">
        <v>0</v>
      </c>
      <c r="EQ233">
        <v>0</v>
      </c>
      <c r="ER233">
        <v>0</v>
      </c>
      <c r="ES233">
        <v>0</v>
      </c>
      <c r="ET233">
        <v>0</v>
      </c>
      <c r="EU233">
        <v>0</v>
      </c>
      <c r="EV233">
        <v>0</v>
      </c>
      <c r="EW233">
        <v>0</v>
      </c>
      <c r="EX233" t="str">
        <v/>
      </c>
    </row>
    <row r="234" spans="2:154" x14ac:dyDescent="0.25">
      <c r="B234" t="str" cm="1">
        <f t="array" ref="B234:AI234">TRANSPOSE(_xlfn._xlws.SORT(_xlfn._xlws.FILTER(chemicals[chemical_applic_level]&amp;" | "&amp;chemicals[chemical_applic_name],chemicals[experiment_ID]=A234)))</f>
        <v xml:space="preserve"> | </v>
      </c>
      <c r="C234" t="str">
        <v xml:space="preserve">0 | </v>
      </c>
      <c r="D234" t="str">
        <v xml:space="preserve">0 | </v>
      </c>
      <c r="E234" t="str">
        <v xml:space="preserve">0 | </v>
      </c>
      <c r="F234" t="str">
        <v xml:space="preserve">0 | </v>
      </c>
      <c r="G234" t="str">
        <v xml:space="preserve">0 | </v>
      </c>
      <c r="H234" t="str">
        <v xml:space="preserve">0 | </v>
      </c>
      <c r="I234" t="str">
        <v xml:space="preserve">0 | </v>
      </c>
      <c r="J234" t="str">
        <v xml:space="preserve">0 | </v>
      </c>
      <c r="K234" t="str">
        <v xml:space="preserve">0 | </v>
      </c>
      <c r="L234" t="str">
        <v xml:space="preserve">0 | </v>
      </c>
      <c r="M234" t="str">
        <v xml:space="preserve">0 | </v>
      </c>
      <c r="N234" t="str">
        <v xml:space="preserve">0 | </v>
      </c>
      <c r="O234" t="str">
        <v xml:space="preserve">0 | </v>
      </c>
      <c r="P234" t="str">
        <v xml:space="preserve">0 | </v>
      </c>
      <c r="Q234" t="str">
        <v xml:space="preserve">0 | </v>
      </c>
      <c r="R234" t="str">
        <v xml:space="preserve">0 | </v>
      </c>
      <c r="S234" t="str">
        <v xml:space="preserve">0 | </v>
      </c>
      <c r="T234" t="str">
        <v xml:space="preserve">0 | </v>
      </c>
      <c r="U234" t="str">
        <v xml:space="preserve">0 | </v>
      </c>
      <c r="V234" t="str">
        <v xml:space="preserve">0 | </v>
      </c>
      <c r="W234" t="str">
        <v xml:space="preserve">0 | </v>
      </c>
      <c r="X234" t="str">
        <v xml:space="preserve">0 | </v>
      </c>
      <c r="Y234" t="str">
        <v xml:space="preserve">0 | </v>
      </c>
      <c r="Z234" t="str">
        <v xml:space="preserve">0 | </v>
      </c>
      <c r="AA234" t="str">
        <v xml:space="preserve">0 | </v>
      </c>
      <c r="AB234" t="str">
        <v xml:space="preserve">0 | </v>
      </c>
      <c r="AC234" t="str">
        <v xml:space="preserve">0 | </v>
      </c>
      <c r="AD234" t="str">
        <v xml:space="preserve">0 | </v>
      </c>
      <c r="AE234" t="str">
        <v xml:space="preserve">0 | </v>
      </c>
      <c r="AF234" t="str">
        <v xml:space="preserve">0 | </v>
      </c>
      <c r="AG234" t="str">
        <v xml:space="preserve">0 | </v>
      </c>
      <c r="AH234" t="str">
        <v xml:space="preserve">0 | </v>
      </c>
      <c r="AI234" t="str">
        <v xml:space="preserve">0 | </v>
      </c>
      <c r="DQ234" cm="1">
        <f t="array" ref="DQ234:EX234">TRANSPOSE(_xlfn._xlws.SORT(_xlfn._xlws.FILTER(chemicals[chemical_applic_level],chemicals[experiment_ID]=A234)))</f>
        <v>0</v>
      </c>
      <c r="DR234">
        <v>0</v>
      </c>
      <c r="DS234">
        <v>0</v>
      </c>
      <c r="DT234">
        <v>0</v>
      </c>
      <c r="DU234">
        <v>0</v>
      </c>
      <c r="DV234">
        <v>0</v>
      </c>
      <c r="DW234">
        <v>0</v>
      </c>
      <c r="DX234">
        <v>0</v>
      </c>
      <c r="DY234">
        <v>0</v>
      </c>
      <c r="DZ234">
        <v>0</v>
      </c>
      <c r="EA234">
        <v>0</v>
      </c>
      <c r="EB234">
        <v>0</v>
      </c>
      <c r="EC234">
        <v>0</v>
      </c>
      <c r="ED234">
        <v>0</v>
      </c>
      <c r="EE234">
        <v>0</v>
      </c>
      <c r="EF234">
        <v>0</v>
      </c>
      <c r="EG234">
        <v>0</v>
      </c>
      <c r="EH234">
        <v>0</v>
      </c>
      <c r="EI234">
        <v>0</v>
      </c>
      <c r="EJ234">
        <v>0</v>
      </c>
      <c r="EK234">
        <v>0</v>
      </c>
      <c r="EL234">
        <v>0</v>
      </c>
      <c r="EM234">
        <v>0</v>
      </c>
      <c r="EN234">
        <v>0</v>
      </c>
      <c r="EO234">
        <v>0</v>
      </c>
      <c r="EP234">
        <v>0</v>
      </c>
      <c r="EQ234">
        <v>0</v>
      </c>
      <c r="ER234">
        <v>0</v>
      </c>
      <c r="ES234">
        <v>0</v>
      </c>
      <c r="ET234">
        <v>0</v>
      </c>
      <c r="EU234">
        <v>0</v>
      </c>
      <c r="EV234">
        <v>0</v>
      </c>
      <c r="EW234">
        <v>0</v>
      </c>
      <c r="EX234" t="str">
        <v/>
      </c>
    </row>
    <row r="235" spans="2:154" x14ac:dyDescent="0.25">
      <c r="B235" t="str" cm="1">
        <f t="array" ref="B235:AI235">TRANSPOSE(_xlfn._xlws.SORT(_xlfn._xlws.FILTER(chemicals[chemical_applic_level]&amp;" | "&amp;chemicals[chemical_applic_name],chemicals[experiment_ID]=A235)))</f>
        <v xml:space="preserve"> | </v>
      </c>
      <c r="C235" t="str">
        <v xml:space="preserve">0 | </v>
      </c>
      <c r="D235" t="str">
        <v xml:space="preserve">0 | </v>
      </c>
      <c r="E235" t="str">
        <v xml:space="preserve">0 | </v>
      </c>
      <c r="F235" t="str">
        <v xml:space="preserve">0 | </v>
      </c>
      <c r="G235" t="str">
        <v xml:space="preserve">0 | </v>
      </c>
      <c r="H235" t="str">
        <v xml:space="preserve">0 | </v>
      </c>
      <c r="I235" t="str">
        <v xml:space="preserve">0 | </v>
      </c>
      <c r="J235" t="str">
        <v xml:space="preserve">0 | </v>
      </c>
      <c r="K235" t="str">
        <v xml:space="preserve">0 | </v>
      </c>
      <c r="L235" t="str">
        <v xml:space="preserve">0 | </v>
      </c>
      <c r="M235" t="str">
        <v xml:space="preserve">0 | </v>
      </c>
      <c r="N235" t="str">
        <v xml:space="preserve">0 | </v>
      </c>
      <c r="O235" t="str">
        <v xml:space="preserve">0 | </v>
      </c>
      <c r="P235" t="str">
        <v xml:space="preserve">0 | </v>
      </c>
      <c r="Q235" t="str">
        <v xml:space="preserve">0 | </v>
      </c>
      <c r="R235" t="str">
        <v xml:space="preserve">0 | </v>
      </c>
      <c r="S235" t="str">
        <v xml:space="preserve">0 | </v>
      </c>
      <c r="T235" t="str">
        <v xml:space="preserve">0 | </v>
      </c>
      <c r="U235" t="str">
        <v xml:space="preserve">0 | </v>
      </c>
      <c r="V235" t="str">
        <v xml:space="preserve">0 | </v>
      </c>
      <c r="W235" t="str">
        <v xml:space="preserve">0 | </v>
      </c>
      <c r="X235" t="str">
        <v xml:space="preserve">0 | </v>
      </c>
      <c r="Y235" t="str">
        <v xml:space="preserve">0 | </v>
      </c>
      <c r="Z235" t="str">
        <v xml:space="preserve">0 | </v>
      </c>
      <c r="AA235" t="str">
        <v xml:space="preserve">0 | </v>
      </c>
      <c r="AB235" t="str">
        <v xml:space="preserve">0 | </v>
      </c>
      <c r="AC235" t="str">
        <v xml:space="preserve">0 | </v>
      </c>
      <c r="AD235" t="str">
        <v xml:space="preserve">0 | </v>
      </c>
      <c r="AE235" t="str">
        <v xml:space="preserve">0 | </v>
      </c>
      <c r="AF235" t="str">
        <v xml:space="preserve">0 | </v>
      </c>
      <c r="AG235" t="str">
        <v xml:space="preserve">0 | </v>
      </c>
      <c r="AH235" t="str">
        <v xml:space="preserve">0 | </v>
      </c>
      <c r="AI235" t="str">
        <v xml:space="preserve">0 | </v>
      </c>
      <c r="DQ235" cm="1">
        <f t="array" ref="DQ235:EX235">TRANSPOSE(_xlfn._xlws.SORT(_xlfn._xlws.FILTER(chemicals[chemical_applic_level],chemicals[experiment_ID]=A235)))</f>
        <v>0</v>
      </c>
      <c r="DR235">
        <v>0</v>
      </c>
      <c r="DS235">
        <v>0</v>
      </c>
      <c r="DT235">
        <v>0</v>
      </c>
      <c r="DU235">
        <v>0</v>
      </c>
      <c r="DV235">
        <v>0</v>
      </c>
      <c r="DW235">
        <v>0</v>
      </c>
      <c r="DX235">
        <v>0</v>
      </c>
      <c r="DY235">
        <v>0</v>
      </c>
      <c r="DZ235">
        <v>0</v>
      </c>
      <c r="EA235">
        <v>0</v>
      </c>
      <c r="EB235">
        <v>0</v>
      </c>
      <c r="EC235">
        <v>0</v>
      </c>
      <c r="ED235">
        <v>0</v>
      </c>
      <c r="EE235">
        <v>0</v>
      </c>
      <c r="EF235">
        <v>0</v>
      </c>
      <c r="EG235">
        <v>0</v>
      </c>
      <c r="EH235">
        <v>0</v>
      </c>
      <c r="EI235">
        <v>0</v>
      </c>
      <c r="EJ235">
        <v>0</v>
      </c>
      <c r="EK235">
        <v>0</v>
      </c>
      <c r="EL235">
        <v>0</v>
      </c>
      <c r="EM235">
        <v>0</v>
      </c>
      <c r="EN235">
        <v>0</v>
      </c>
      <c r="EO235">
        <v>0</v>
      </c>
      <c r="EP235">
        <v>0</v>
      </c>
      <c r="EQ235">
        <v>0</v>
      </c>
      <c r="ER235">
        <v>0</v>
      </c>
      <c r="ES235">
        <v>0</v>
      </c>
      <c r="ET235">
        <v>0</v>
      </c>
      <c r="EU235">
        <v>0</v>
      </c>
      <c r="EV235">
        <v>0</v>
      </c>
      <c r="EW235">
        <v>0</v>
      </c>
      <c r="EX235" t="str">
        <v/>
      </c>
    </row>
    <row r="236" spans="2:154" x14ac:dyDescent="0.25">
      <c r="B236" t="str" cm="1">
        <f t="array" ref="B236:AI236">TRANSPOSE(_xlfn._xlws.SORT(_xlfn._xlws.FILTER(chemicals[chemical_applic_level]&amp;" | "&amp;chemicals[chemical_applic_name],chemicals[experiment_ID]=A236)))</f>
        <v xml:space="preserve"> | </v>
      </c>
      <c r="C236" t="str">
        <v xml:space="preserve">0 | </v>
      </c>
      <c r="D236" t="str">
        <v xml:space="preserve">0 | </v>
      </c>
      <c r="E236" t="str">
        <v xml:space="preserve">0 | </v>
      </c>
      <c r="F236" t="str">
        <v xml:space="preserve">0 | </v>
      </c>
      <c r="G236" t="str">
        <v xml:space="preserve">0 | </v>
      </c>
      <c r="H236" t="str">
        <v xml:space="preserve">0 | </v>
      </c>
      <c r="I236" t="str">
        <v xml:space="preserve">0 | </v>
      </c>
      <c r="J236" t="str">
        <v xml:space="preserve">0 | </v>
      </c>
      <c r="K236" t="str">
        <v xml:space="preserve">0 | </v>
      </c>
      <c r="L236" t="str">
        <v xml:space="preserve">0 | </v>
      </c>
      <c r="M236" t="str">
        <v xml:space="preserve">0 | </v>
      </c>
      <c r="N236" t="str">
        <v xml:space="preserve">0 | </v>
      </c>
      <c r="O236" t="str">
        <v xml:space="preserve">0 | </v>
      </c>
      <c r="P236" t="str">
        <v xml:space="preserve">0 | </v>
      </c>
      <c r="Q236" t="str">
        <v xml:space="preserve">0 | </v>
      </c>
      <c r="R236" t="str">
        <v xml:space="preserve">0 | </v>
      </c>
      <c r="S236" t="str">
        <v xml:space="preserve">0 | </v>
      </c>
      <c r="T236" t="str">
        <v xml:space="preserve">0 | </v>
      </c>
      <c r="U236" t="str">
        <v xml:space="preserve">0 | </v>
      </c>
      <c r="V236" t="str">
        <v xml:space="preserve">0 | </v>
      </c>
      <c r="W236" t="str">
        <v xml:space="preserve">0 | </v>
      </c>
      <c r="X236" t="str">
        <v xml:space="preserve">0 | </v>
      </c>
      <c r="Y236" t="str">
        <v xml:space="preserve">0 | </v>
      </c>
      <c r="Z236" t="str">
        <v xml:space="preserve">0 | </v>
      </c>
      <c r="AA236" t="str">
        <v xml:space="preserve">0 | </v>
      </c>
      <c r="AB236" t="str">
        <v xml:space="preserve">0 | </v>
      </c>
      <c r="AC236" t="str">
        <v xml:space="preserve">0 | </v>
      </c>
      <c r="AD236" t="str">
        <v xml:space="preserve">0 | </v>
      </c>
      <c r="AE236" t="str">
        <v xml:space="preserve">0 | </v>
      </c>
      <c r="AF236" t="str">
        <v xml:space="preserve">0 | </v>
      </c>
      <c r="AG236" t="str">
        <v xml:space="preserve">0 | </v>
      </c>
      <c r="AH236" t="str">
        <v xml:space="preserve">0 | </v>
      </c>
      <c r="AI236" t="str">
        <v xml:space="preserve">0 | </v>
      </c>
      <c r="DQ236" cm="1">
        <f t="array" ref="DQ236:EX236">TRANSPOSE(_xlfn._xlws.SORT(_xlfn._xlws.FILTER(chemicals[chemical_applic_level],chemicals[experiment_ID]=A236)))</f>
        <v>0</v>
      </c>
      <c r="DR236">
        <v>0</v>
      </c>
      <c r="DS236">
        <v>0</v>
      </c>
      <c r="DT236">
        <v>0</v>
      </c>
      <c r="DU236">
        <v>0</v>
      </c>
      <c r="DV236">
        <v>0</v>
      </c>
      <c r="DW236">
        <v>0</v>
      </c>
      <c r="DX236">
        <v>0</v>
      </c>
      <c r="DY236">
        <v>0</v>
      </c>
      <c r="DZ236">
        <v>0</v>
      </c>
      <c r="EA236">
        <v>0</v>
      </c>
      <c r="EB236">
        <v>0</v>
      </c>
      <c r="EC236">
        <v>0</v>
      </c>
      <c r="ED236">
        <v>0</v>
      </c>
      <c r="EE236">
        <v>0</v>
      </c>
      <c r="EF236">
        <v>0</v>
      </c>
      <c r="EG236">
        <v>0</v>
      </c>
      <c r="EH236">
        <v>0</v>
      </c>
      <c r="EI236">
        <v>0</v>
      </c>
      <c r="EJ236">
        <v>0</v>
      </c>
      <c r="EK236">
        <v>0</v>
      </c>
      <c r="EL236">
        <v>0</v>
      </c>
      <c r="EM236">
        <v>0</v>
      </c>
      <c r="EN236">
        <v>0</v>
      </c>
      <c r="EO236">
        <v>0</v>
      </c>
      <c r="EP236">
        <v>0</v>
      </c>
      <c r="EQ236">
        <v>0</v>
      </c>
      <c r="ER236">
        <v>0</v>
      </c>
      <c r="ES236">
        <v>0</v>
      </c>
      <c r="ET236">
        <v>0</v>
      </c>
      <c r="EU236">
        <v>0</v>
      </c>
      <c r="EV236">
        <v>0</v>
      </c>
      <c r="EW236">
        <v>0</v>
      </c>
      <c r="EX236" t="str">
        <v/>
      </c>
    </row>
    <row r="237" spans="2:154" x14ac:dyDescent="0.25">
      <c r="B237" t="str" cm="1">
        <f t="array" ref="B237:AI237">TRANSPOSE(_xlfn._xlws.SORT(_xlfn._xlws.FILTER(chemicals[chemical_applic_level]&amp;" | "&amp;chemicals[chemical_applic_name],chemicals[experiment_ID]=A237)))</f>
        <v xml:space="preserve"> | </v>
      </c>
      <c r="C237" t="str">
        <v xml:space="preserve">0 | </v>
      </c>
      <c r="D237" t="str">
        <v xml:space="preserve">0 | </v>
      </c>
      <c r="E237" t="str">
        <v xml:space="preserve">0 | </v>
      </c>
      <c r="F237" t="str">
        <v xml:space="preserve">0 | </v>
      </c>
      <c r="G237" t="str">
        <v xml:space="preserve">0 | </v>
      </c>
      <c r="H237" t="str">
        <v xml:space="preserve">0 | </v>
      </c>
      <c r="I237" t="str">
        <v xml:space="preserve">0 | </v>
      </c>
      <c r="J237" t="str">
        <v xml:space="preserve">0 | </v>
      </c>
      <c r="K237" t="str">
        <v xml:space="preserve">0 | </v>
      </c>
      <c r="L237" t="str">
        <v xml:space="preserve">0 | </v>
      </c>
      <c r="M237" t="str">
        <v xml:space="preserve">0 | </v>
      </c>
      <c r="N237" t="str">
        <v xml:space="preserve">0 | </v>
      </c>
      <c r="O237" t="str">
        <v xml:space="preserve">0 | </v>
      </c>
      <c r="P237" t="str">
        <v xml:space="preserve">0 | </v>
      </c>
      <c r="Q237" t="str">
        <v xml:space="preserve">0 | </v>
      </c>
      <c r="R237" t="str">
        <v xml:space="preserve">0 | </v>
      </c>
      <c r="S237" t="str">
        <v xml:space="preserve">0 | </v>
      </c>
      <c r="T237" t="str">
        <v xml:space="preserve">0 | </v>
      </c>
      <c r="U237" t="str">
        <v xml:space="preserve">0 | </v>
      </c>
      <c r="V237" t="str">
        <v xml:space="preserve">0 | </v>
      </c>
      <c r="W237" t="str">
        <v xml:space="preserve">0 | </v>
      </c>
      <c r="X237" t="str">
        <v xml:space="preserve">0 | </v>
      </c>
      <c r="Y237" t="str">
        <v xml:space="preserve">0 | </v>
      </c>
      <c r="Z237" t="str">
        <v xml:space="preserve">0 | </v>
      </c>
      <c r="AA237" t="str">
        <v xml:space="preserve">0 | </v>
      </c>
      <c r="AB237" t="str">
        <v xml:space="preserve">0 | </v>
      </c>
      <c r="AC237" t="str">
        <v xml:space="preserve">0 | </v>
      </c>
      <c r="AD237" t="str">
        <v xml:space="preserve">0 | </v>
      </c>
      <c r="AE237" t="str">
        <v xml:space="preserve">0 | </v>
      </c>
      <c r="AF237" t="str">
        <v xml:space="preserve">0 | </v>
      </c>
      <c r="AG237" t="str">
        <v xml:space="preserve">0 | </v>
      </c>
      <c r="AH237" t="str">
        <v xml:space="preserve">0 | </v>
      </c>
      <c r="AI237" t="str">
        <v xml:space="preserve">0 | </v>
      </c>
      <c r="DQ237" cm="1">
        <f t="array" ref="DQ237:EX237">TRANSPOSE(_xlfn._xlws.SORT(_xlfn._xlws.FILTER(chemicals[chemical_applic_level],chemicals[experiment_ID]=A237)))</f>
        <v>0</v>
      </c>
      <c r="DR237">
        <v>0</v>
      </c>
      <c r="DS237">
        <v>0</v>
      </c>
      <c r="DT237">
        <v>0</v>
      </c>
      <c r="DU237">
        <v>0</v>
      </c>
      <c r="DV237">
        <v>0</v>
      </c>
      <c r="DW237">
        <v>0</v>
      </c>
      <c r="DX237">
        <v>0</v>
      </c>
      <c r="DY237">
        <v>0</v>
      </c>
      <c r="DZ237">
        <v>0</v>
      </c>
      <c r="EA237">
        <v>0</v>
      </c>
      <c r="EB237">
        <v>0</v>
      </c>
      <c r="EC237">
        <v>0</v>
      </c>
      <c r="ED237">
        <v>0</v>
      </c>
      <c r="EE237">
        <v>0</v>
      </c>
      <c r="EF237">
        <v>0</v>
      </c>
      <c r="EG237">
        <v>0</v>
      </c>
      <c r="EH237">
        <v>0</v>
      </c>
      <c r="EI237">
        <v>0</v>
      </c>
      <c r="EJ237">
        <v>0</v>
      </c>
      <c r="EK237">
        <v>0</v>
      </c>
      <c r="EL237">
        <v>0</v>
      </c>
      <c r="EM237">
        <v>0</v>
      </c>
      <c r="EN237">
        <v>0</v>
      </c>
      <c r="EO237">
        <v>0</v>
      </c>
      <c r="EP237">
        <v>0</v>
      </c>
      <c r="EQ237">
        <v>0</v>
      </c>
      <c r="ER237">
        <v>0</v>
      </c>
      <c r="ES237">
        <v>0</v>
      </c>
      <c r="ET237">
        <v>0</v>
      </c>
      <c r="EU237">
        <v>0</v>
      </c>
      <c r="EV237">
        <v>0</v>
      </c>
      <c r="EW237">
        <v>0</v>
      </c>
      <c r="EX237" t="str">
        <v/>
      </c>
    </row>
    <row r="238" spans="2:154" x14ac:dyDescent="0.25">
      <c r="B238" t="str" cm="1">
        <f t="array" ref="B238:AI238">TRANSPOSE(_xlfn._xlws.SORT(_xlfn._xlws.FILTER(chemicals[chemical_applic_level]&amp;" | "&amp;chemicals[chemical_applic_name],chemicals[experiment_ID]=A238)))</f>
        <v xml:space="preserve"> | </v>
      </c>
      <c r="C238" t="str">
        <v xml:space="preserve">0 | </v>
      </c>
      <c r="D238" t="str">
        <v xml:space="preserve">0 | </v>
      </c>
      <c r="E238" t="str">
        <v xml:space="preserve">0 | </v>
      </c>
      <c r="F238" t="str">
        <v xml:space="preserve">0 | </v>
      </c>
      <c r="G238" t="str">
        <v xml:space="preserve">0 | </v>
      </c>
      <c r="H238" t="str">
        <v xml:space="preserve">0 | </v>
      </c>
      <c r="I238" t="str">
        <v xml:space="preserve">0 | </v>
      </c>
      <c r="J238" t="str">
        <v xml:space="preserve">0 | </v>
      </c>
      <c r="K238" t="str">
        <v xml:space="preserve">0 | </v>
      </c>
      <c r="L238" t="str">
        <v xml:space="preserve">0 | </v>
      </c>
      <c r="M238" t="str">
        <v xml:space="preserve">0 | </v>
      </c>
      <c r="N238" t="str">
        <v xml:space="preserve">0 | </v>
      </c>
      <c r="O238" t="str">
        <v xml:space="preserve">0 | </v>
      </c>
      <c r="P238" t="str">
        <v xml:space="preserve">0 | </v>
      </c>
      <c r="Q238" t="str">
        <v xml:space="preserve">0 | </v>
      </c>
      <c r="R238" t="str">
        <v xml:space="preserve">0 | </v>
      </c>
      <c r="S238" t="str">
        <v xml:space="preserve">0 | </v>
      </c>
      <c r="T238" t="str">
        <v xml:space="preserve">0 | </v>
      </c>
      <c r="U238" t="str">
        <v xml:space="preserve">0 | </v>
      </c>
      <c r="V238" t="str">
        <v xml:space="preserve">0 | </v>
      </c>
      <c r="W238" t="str">
        <v xml:space="preserve">0 | </v>
      </c>
      <c r="X238" t="str">
        <v xml:space="preserve">0 | </v>
      </c>
      <c r="Y238" t="str">
        <v xml:space="preserve">0 | </v>
      </c>
      <c r="Z238" t="str">
        <v xml:space="preserve">0 | </v>
      </c>
      <c r="AA238" t="str">
        <v xml:space="preserve">0 | </v>
      </c>
      <c r="AB238" t="str">
        <v xml:space="preserve">0 | </v>
      </c>
      <c r="AC238" t="str">
        <v xml:space="preserve">0 | </v>
      </c>
      <c r="AD238" t="str">
        <v xml:space="preserve">0 | </v>
      </c>
      <c r="AE238" t="str">
        <v xml:space="preserve">0 | </v>
      </c>
      <c r="AF238" t="str">
        <v xml:space="preserve">0 | </v>
      </c>
      <c r="AG238" t="str">
        <v xml:space="preserve">0 | </v>
      </c>
      <c r="AH238" t="str">
        <v xml:space="preserve">0 | </v>
      </c>
      <c r="AI238" t="str">
        <v xml:space="preserve">0 | </v>
      </c>
      <c r="DQ238" cm="1">
        <f t="array" ref="DQ238:EX238">TRANSPOSE(_xlfn._xlws.SORT(_xlfn._xlws.FILTER(chemicals[chemical_applic_level],chemicals[experiment_ID]=A238)))</f>
        <v>0</v>
      </c>
      <c r="DR238">
        <v>0</v>
      </c>
      <c r="DS238">
        <v>0</v>
      </c>
      <c r="DT238">
        <v>0</v>
      </c>
      <c r="DU238">
        <v>0</v>
      </c>
      <c r="DV238">
        <v>0</v>
      </c>
      <c r="DW238">
        <v>0</v>
      </c>
      <c r="DX238">
        <v>0</v>
      </c>
      <c r="DY238">
        <v>0</v>
      </c>
      <c r="DZ238">
        <v>0</v>
      </c>
      <c r="EA238">
        <v>0</v>
      </c>
      <c r="EB238">
        <v>0</v>
      </c>
      <c r="EC238">
        <v>0</v>
      </c>
      <c r="ED238">
        <v>0</v>
      </c>
      <c r="EE238">
        <v>0</v>
      </c>
      <c r="EF238">
        <v>0</v>
      </c>
      <c r="EG238">
        <v>0</v>
      </c>
      <c r="EH238">
        <v>0</v>
      </c>
      <c r="EI238">
        <v>0</v>
      </c>
      <c r="EJ238">
        <v>0</v>
      </c>
      <c r="EK238">
        <v>0</v>
      </c>
      <c r="EL238">
        <v>0</v>
      </c>
      <c r="EM238">
        <v>0</v>
      </c>
      <c r="EN238">
        <v>0</v>
      </c>
      <c r="EO238">
        <v>0</v>
      </c>
      <c r="EP238">
        <v>0</v>
      </c>
      <c r="EQ238">
        <v>0</v>
      </c>
      <c r="ER238">
        <v>0</v>
      </c>
      <c r="ES238">
        <v>0</v>
      </c>
      <c r="ET238">
        <v>0</v>
      </c>
      <c r="EU238">
        <v>0</v>
      </c>
      <c r="EV238">
        <v>0</v>
      </c>
      <c r="EW238">
        <v>0</v>
      </c>
      <c r="EX238" t="str">
        <v/>
      </c>
    </row>
    <row r="239" spans="2:154" x14ac:dyDescent="0.25">
      <c r="B239" t="str" cm="1">
        <f t="array" ref="B239:AI239">TRANSPOSE(_xlfn._xlws.SORT(_xlfn._xlws.FILTER(chemicals[chemical_applic_level]&amp;" | "&amp;chemicals[chemical_applic_name],chemicals[experiment_ID]=A239)))</f>
        <v xml:space="preserve"> | </v>
      </c>
      <c r="C239" t="str">
        <v xml:space="preserve">0 | </v>
      </c>
      <c r="D239" t="str">
        <v xml:space="preserve">0 | </v>
      </c>
      <c r="E239" t="str">
        <v xml:space="preserve">0 | </v>
      </c>
      <c r="F239" t="str">
        <v xml:space="preserve">0 | </v>
      </c>
      <c r="G239" t="str">
        <v xml:space="preserve">0 | </v>
      </c>
      <c r="H239" t="str">
        <v xml:space="preserve">0 | </v>
      </c>
      <c r="I239" t="str">
        <v xml:space="preserve">0 | </v>
      </c>
      <c r="J239" t="str">
        <v xml:space="preserve">0 | </v>
      </c>
      <c r="K239" t="str">
        <v xml:space="preserve">0 | </v>
      </c>
      <c r="L239" t="str">
        <v xml:space="preserve">0 | </v>
      </c>
      <c r="M239" t="str">
        <v xml:space="preserve">0 | </v>
      </c>
      <c r="N239" t="str">
        <v xml:space="preserve">0 | </v>
      </c>
      <c r="O239" t="str">
        <v xml:space="preserve">0 | </v>
      </c>
      <c r="P239" t="str">
        <v xml:space="preserve">0 | </v>
      </c>
      <c r="Q239" t="str">
        <v xml:space="preserve">0 | </v>
      </c>
      <c r="R239" t="str">
        <v xml:space="preserve">0 | </v>
      </c>
      <c r="S239" t="str">
        <v xml:space="preserve">0 | </v>
      </c>
      <c r="T239" t="str">
        <v xml:space="preserve">0 | </v>
      </c>
      <c r="U239" t="str">
        <v xml:space="preserve">0 | </v>
      </c>
      <c r="V239" t="str">
        <v xml:space="preserve">0 | </v>
      </c>
      <c r="W239" t="str">
        <v xml:space="preserve">0 | </v>
      </c>
      <c r="X239" t="str">
        <v xml:space="preserve">0 | </v>
      </c>
      <c r="Y239" t="str">
        <v xml:space="preserve">0 | </v>
      </c>
      <c r="Z239" t="str">
        <v xml:space="preserve">0 | </v>
      </c>
      <c r="AA239" t="str">
        <v xml:space="preserve">0 | </v>
      </c>
      <c r="AB239" t="str">
        <v xml:space="preserve">0 | </v>
      </c>
      <c r="AC239" t="str">
        <v xml:space="preserve">0 | </v>
      </c>
      <c r="AD239" t="str">
        <v xml:space="preserve">0 | </v>
      </c>
      <c r="AE239" t="str">
        <v xml:space="preserve">0 | </v>
      </c>
      <c r="AF239" t="str">
        <v xml:space="preserve">0 | </v>
      </c>
      <c r="AG239" t="str">
        <v xml:space="preserve">0 | </v>
      </c>
      <c r="AH239" t="str">
        <v xml:space="preserve">0 | </v>
      </c>
      <c r="AI239" t="str">
        <v xml:space="preserve">0 | </v>
      </c>
      <c r="DQ239" cm="1">
        <f t="array" ref="DQ239:EX239">TRANSPOSE(_xlfn._xlws.SORT(_xlfn._xlws.FILTER(chemicals[chemical_applic_level],chemicals[experiment_ID]=A239)))</f>
        <v>0</v>
      </c>
      <c r="DR239">
        <v>0</v>
      </c>
      <c r="DS239">
        <v>0</v>
      </c>
      <c r="DT239">
        <v>0</v>
      </c>
      <c r="DU239">
        <v>0</v>
      </c>
      <c r="DV239">
        <v>0</v>
      </c>
      <c r="DW239">
        <v>0</v>
      </c>
      <c r="DX239">
        <v>0</v>
      </c>
      <c r="DY239">
        <v>0</v>
      </c>
      <c r="DZ239">
        <v>0</v>
      </c>
      <c r="EA239">
        <v>0</v>
      </c>
      <c r="EB239">
        <v>0</v>
      </c>
      <c r="EC239">
        <v>0</v>
      </c>
      <c r="ED239">
        <v>0</v>
      </c>
      <c r="EE239">
        <v>0</v>
      </c>
      <c r="EF239">
        <v>0</v>
      </c>
      <c r="EG239">
        <v>0</v>
      </c>
      <c r="EH239">
        <v>0</v>
      </c>
      <c r="EI239">
        <v>0</v>
      </c>
      <c r="EJ239">
        <v>0</v>
      </c>
      <c r="EK239">
        <v>0</v>
      </c>
      <c r="EL239">
        <v>0</v>
      </c>
      <c r="EM239">
        <v>0</v>
      </c>
      <c r="EN239">
        <v>0</v>
      </c>
      <c r="EO239">
        <v>0</v>
      </c>
      <c r="EP239">
        <v>0</v>
      </c>
      <c r="EQ239">
        <v>0</v>
      </c>
      <c r="ER239">
        <v>0</v>
      </c>
      <c r="ES239">
        <v>0</v>
      </c>
      <c r="ET239">
        <v>0</v>
      </c>
      <c r="EU239">
        <v>0</v>
      </c>
      <c r="EV239">
        <v>0</v>
      </c>
      <c r="EW239">
        <v>0</v>
      </c>
      <c r="EX239" t="str">
        <v/>
      </c>
    </row>
    <row r="240" spans="2:154" x14ac:dyDescent="0.25">
      <c r="B240" t="str" cm="1">
        <f t="array" ref="B240:AI240">TRANSPOSE(_xlfn._xlws.SORT(_xlfn._xlws.FILTER(chemicals[chemical_applic_level]&amp;" | "&amp;chemicals[chemical_applic_name],chemicals[experiment_ID]=A240)))</f>
        <v xml:space="preserve"> | </v>
      </c>
      <c r="C240" t="str">
        <v xml:space="preserve">0 | </v>
      </c>
      <c r="D240" t="str">
        <v xml:space="preserve">0 | </v>
      </c>
      <c r="E240" t="str">
        <v xml:space="preserve">0 | </v>
      </c>
      <c r="F240" t="str">
        <v xml:space="preserve">0 | </v>
      </c>
      <c r="G240" t="str">
        <v xml:space="preserve">0 | </v>
      </c>
      <c r="H240" t="str">
        <v xml:space="preserve">0 | </v>
      </c>
      <c r="I240" t="str">
        <v xml:space="preserve">0 | </v>
      </c>
      <c r="J240" t="str">
        <v xml:space="preserve">0 | </v>
      </c>
      <c r="K240" t="str">
        <v xml:space="preserve">0 | </v>
      </c>
      <c r="L240" t="str">
        <v xml:space="preserve">0 | </v>
      </c>
      <c r="M240" t="str">
        <v xml:space="preserve">0 | </v>
      </c>
      <c r="N240" t="str">
        <v xml:space="preserve">0 | </v>
      </c>
      <c r="O240" t="str">
        <v xml:space="preserve">0 | </v>
      </c>
      <c r="P240" t="str">
        <v xml:space="preserve">0 | </v>
      </c>
      <c r="Q240" t="str">
        <v xml:space="preserve">0 | </v>
      </c>
      <c r="R240" t="str">
        <v xml:space="preserve">0 | </v>
      </c>
      <c r="S240" t="str">
        <v xml:space="preserve">0 | </v>
      </c>
      <c r="T240" t="str">
        <v xml:space="preserve">0 | </v>
      </c>
      <c r="U240" t="str">
        <v xml:space="preserve">0 | </v>
      </c>
      <c r="V240" t="str">
        <v xml:space="preserve">0 | </v>
      </c>
      <c r="W240" t="str">
        <v xml:space="preserve">0 | </v>
      </c>
      <c r="X240" t="str">
        <v xml:space="preserve">0 | </v>
      </c>
      <c r="Y240" t="str">
        <v xml:space="preserve">0 | </v>
      </c>
      <c r="Z240" t="str">
        <v xml:space="preserve">0 | </v>
      </c>
      <c r="AA240" t="str">
        <v xml:space="preserve">0 | </v>
      </c>
      <c r="AB240" t="str">
        <v xml:space="preserve">0 | </v>
      </c>
      <c r="AC240" t="str">
        <v xml:space="preserve">0 | </v>
      </c>
      <c r="AD240" t="str">
        <v xml:space="preserve">0 | </v>
      </c>
      <c r="AE240" t="str">
        <v xml:space="preserve">0 | </v>
      </c>
      <c r="AF240" t="str">
        <v xml:space="preserve">0 | </v>
      </c>
      <c r="AG240" t="str">
        <v xml:space="preserve">0 | </v>
      </c>
      <c r="AH240" t="str">
        <v xml:space="preserve">0 | </v>
      </c>
      <c r="AI240" t="str">
        <v xml:space="preserve">0 | </v>
      </c>
      <c r="DQ240" cm="1">
        <f t="array" ref="DQ240:EX240">TRANSPOSE(_xlfn._xlws.SORT(_xlfn._xlws.FILTER(chemicals[chemical_applic_level],chemicals[experiment_ID]=A240)))</f>
        <v>0</v>
      </c>
      <c r="DR240">
        <v>0</v>
      </c>
      <c r="DS240">
        <v>0</v>
      </c>
      <c r="DT240">
        <v>0</v>
      </c>
      <c r="DU240">
        <v>0</v>
      </c>
      <c r="DV240">
        <v>0</v>
      </c>
      <c r="DW240">
        <v>0</v>
      </c>
      <c r="DX240">
        <v>0</v>
      </c>
      <c r="DY240">
        <v>0</v>
      </c>
      <c r="DZ240">
        <v>0</v>
      </c>
      <c r="EA240">
        <v>0</v>
      </c>
      <c r="EB240">
        <v>0</v>
      </c>
      <c r="EC240">
        <v>0</v>
      </c>
      <c r="ED240">
        <v>0</v>
      </c>
      <c r="EE240">
        <v>0</v>
      </c>
      <c r="EF240">
        <v>0</v>
      </c>
      <c r="EG240">
        <v>0</v>
      </c>
      <c r="EH240">
        <v>0</v>
      </c>
      <c r="EI240">
        <v>0</v>
      </c>
      <c r="EJ240">
        <v>0</v>
      </c>
      <c r="EK240">
        <v>0</v>
      </c>
      <c r="EL240">
        <v>0</v>
      </c>
      <c r="EM240">
        <v>0</v>
      </c>
      <c r="EN240">
        <v>0</v>
      </c>
      <c r="EO240">
        <v>0</v>
      </c>
      <c r="EP240">
        <v>0</v>
      </c>
      <c r="EQ240">
        <v>0</v>
      </c>
      <c r="ER240">
        <v>0</v>
      </c>
      <c r="ES240">
        <v>0</v>
      </c>
      <c r="ET240">
        <v>0</v>
      </c>
      <c r="EU240">
        <v>0</v>
      </c>
      <c r="EV240">
        <v>0</v>
      </c>
      <c r="EW240">
        <v>0</v>
      </c>
      <c r="EX240" t="str">
        <v/>
      </c>
    </row>
    <row r="241" spans="2:154" x14ac:dyDescent="0.25">
      <c r="B241" t="str" cm="1">
        <f t="array" ref="B241:AI241">TRANSPOSE(_xlfn._xlws.SORT(_xlfn._xlws.FILTER(chemicals[chemical_applic_level]&amp;" | "&amp;chemicals[chemical_applic_name],chemicals[experiment_ID]=A241)))</f>
        <v xml:space="preserve"> | </v>
      </c>
      <c r="C241" t="str">
        <v xml:space="preserve">0 | </v>
      </c>
      <c r="D241" t="str">
        <v xml:space="preserve">0 | </v>
      </c>
      <c r="E241" t="str">
        <v xml:space="preserve">0 | </v>
      </c>
      <c r="F241" t="str">
        <v xml:space="preserve">0 | </v>
      </c>
      <c r="G241" t="str">
        <v xml:space="preserve">0 | </v>
      </c>
      <c r="H241" t="str">
        <v xml:space="preserve">0 | </v>
      </c>
      <c r="I241" t="str">
        <v xml:space="preserve">0 | </v>
      </c>
      <c r="J241" t="str">
        <v xml:space="preserve">0 | </v>
      </c>
      <c r="K241" t="str">
        <v xml:space="preserve">0 | </v>
      </c>
      <c r="L241" t="str">
        <v xml:space="preserve">0 | </v>
      </c>
      <c r="M241" t="str">
        <v xml:space="preserve">0 | </v>
      </c>
      <c r="N241" t="str">
        <v xml:space="preserve">0 | </v>
      </c>
      <c r="O241" t="str">
        <v xml:space="preserve">0 | </v>
      </c>
      <c r="P241" t="str">
        <v xml:space="preserve">0 | </v>
      </c>
      <c r="Q241" t="str">
        <v xml:space="preserve">0 | </v>
      </c>
      <c r="R241" t="str">
        <v xml:space="preserve">0 | </v>
      </c>
      <c r="S241" t="str">
        <v xml:space="preserve">0 | </v>
      </c>
      <c r="T241" t="str">
        <v xml:space="preserve">0 | </v>
      </c>
      <c r="U241" t="str">
        <v xml:space="preserve">0 | </v>
      </c>
      <c r="V241" t="str">
        <v xml:space="preserve">0 | </v>
      </c>
      <c r="W241" t="str">
        <v xml:space="preserve">0 | </v>
      </c>
      <c r="X241" t="str">
        <v xml:space="preserve">0 | </v>
      </c>
      <c r="Y241" t="str">
        <v xml:space="preserve">0 | </v>
      </c>
      <c r="Z241" t="str">
        <v xml:space="preserve">0 | </v>
      </c>
      <c r="AA241" t="str">
        <v xml:space="preserve">0 | </v>
      </c>
      <c r="AB241" t="str">
        <v xml:space="preserve">0 | </v>
      </c>
      <c r="AC241" t="str">
        <v xml:space="preserve">0 | </v>
      </c>
      <c r="AD241" t="str">
        <v xml:space="preserve">0 | </v>
      </c>
      <c r="AE241" t="str">
        <v xml:space="preserve">0 | </v>
      </c>
      <c r="AF241" t="str">
        <v xml:space="preserve">0 | </v>
      </c>
      <c r="AG241" t="str">
        <v xml:space="preserve">0 | </v>
      </c>
      <c r="AH241" t="str">
        <v xml:space="preserve">0 | </v>
      </c>
      <c r="AI241" t="str">
        <v xml:space="preserve">0 | </v>
      </c>
      <c r="DQ241" cm="1">
        <f t="array" ref="DQ241:EX241">TRANSPOSE(_xlfn._xlws.SORT(_xlfn._xlws.FILTER(chemicals[chemical_applic_level],chemicals[experiment_ID]=A241)))</f>
        <v>0</v>
      </c>
      <c r="DR241">
        <v>0</v>
      </c>
      <c r="DS241">
        <v>0</v>
      </c>
      <c r="DT241">
        <v>0</v>
      </c>
      <c r="DU241">
        <v>0</v>
      </c>
      <c r="DV241">
        <v>0</v>
      </c>
      <c r="DW241">
        <v>0</v>
      </c>
      <c r="DX241">
        <v>0</v>
      </c>
      <c r="DY241">
        <v>0</v>
      </c>
      <c r="DZ241">
        <v>0</v>
      </c>
      <c r="EA241">
        <v>0</v>
      </c>
      <c r="EB241">
        <v>0</v>
      </c>
      <c r="EC241">
        <v>0</v>
      </c>
      <c r="ED241">
        <v>0</v>
      </c>
      <c r="EE241">
        <v>0</v>
      </c>
      <c r="EF241">
        <v>0</v>
      </c>
      <c r="EG241">
        <v>0</v>
      </c>
      <c r="EH241">
        <v>0</v>
      </c>
      <c r="EI241">
        <v>0</v>
      </c>
      <c r="EJ241">
        <v>0</v>
      </c>
      <c r="EK241">
        <v>0</v>
      </c>
      <c r="EL241">
        <v>0</v>
      </c>
      <c r="EM241">
        <v>0</v>
      </c>
      <c r="EN241">
        <v>0</v>
      </c>
      <c r="EO241">
        <v>0</v>
      </c>
      <c r="EP241">
        <v>0</v>
      </c>
      <c r="EQ241">
        <v>0</v>
      </c>
      <c r="ER241">
        <v>0</v>
      </c>
      <c r="ES241">
        <v>0</v>
      </c>
      <c r="ET241">
        <v>0</v>
      </c>
      <c r="EU241">
        <v>0</v>
      </c>
      <c r="EV241">
        <v>0</v>
      </c>
      <c r="EW241">
        <v>0</v>
      </c>
      <c r="EX241" t="str">
        <v/>
      </c>
    </row>
    <row r="242" spans="2:154" x14ac:dyDescent="0.25">
      <c r="B242" t="str" cm="1">
        <f t="array" ref="B242:AI242">TRANSPOSE(_xlfn._xlws.SORT(_xlfn._xlws.FILTER(chemicals[chemical_applic_level]&amp;" | "&amp;chemicals[chemical_applic_name],chemicals[experiment_ID]=A242)))</f>
        <v xml:space="preserve"> | </v>
      </c>
      <c r="C242" t="str">
        <v xml:space="preserve">0 | </v>
      </c>
      <c r="D242" t="str">
        <v xml:space="preserve">0 | </v>
      </c>
      <c r="E242" t="str">
        <v xml:space="preserve">0 | </v>
      </c>
      <c r="F242" t="str">
        <v xml:space="preserve">0 | </v>
      </c>
      <c r="G242" t="str">
        <v xml:space="preserve">0 | </v>
      </c>
      <c r="H242" t="str">
        <v xml:space="preserve">0 | </v>
      </c>
      <c r="I242" t="str">
        <v xml:space="preserve">0 | </v>
      </c>
      <c r="J242" t="str">
        <v xml:space="preserve">0 | </v>
      </c>
      <c r="K242" t="str">
        <v xml:space="preserve">0 | </v>
      </c>
      <c r="L242" t="str">
        <v xml:space="preserve">0 | </v>
      </c>
      <c r="M242" t="str">
        <v xml:space="preserve">0 | </v>
      </c>
      <c r="N242" t="str">
        <v xml:space="preserve">0 | </v>
      </c>
      <c r="O242" t="str">
        <v xml:space="preserve">0 | </v>
      </c>
      <c r="P242" t="str">
        <v xml:space="preserve">0 | </v>
      </c>
      <c r="Q242" t="str">
        <v xml:space="preserve">0 | </v>
      </c>
      <c r="R242" t="str">
        <v xml:space="preserve">0 | </v>
      </c>
      <c r="S242" t="str">
        <v xml:space="preserve">0 | </v>
      </c>
      <c r="T242" t="str">
        <v xml:space="preserve">0 | </v>
      </c>
      <c r="U242" t="str">
        <v xml:space="preserve">0 | </v>
      </c>
      <c r="V242" t="str">
        <v xml:space="preserve">0 | </v>
      </c>
      <c r="W242" t="str">
        <v xml:space="preserve">0 | </v>
      </c>
      <c r="X242" t="str">
        <v xml:space="preserve">0 | </v>
      </c>
      <c r="Y242" t="str">
        <v xml:space="preserve">0 | </v>
      </c>
      <c r="Z242" t="str">
        <v xml:space="preserve">0 | </v>
      </c>
      <c r="AA242" t="str">
        <v xml:space="preserve">0 | </v>
      </c>
      <c r="AB242" t="str">
        <v xml:space="preserve">0 | </v>
      </c>
      <c r="AC242" t="str">
        <v xml:space="preserve">0 | </v>
      </c>
      <c r="AD242" t="str">
        <v xml:space="preserve">0 | </v>
      </c>
      <c r="AE242" t="str">
        <v xml:space="preserve">0 | </v>
      </c>
      <c r="AF242" t="str">
        <v xml:space="preserve">0 | </v>
      </c>
      <c r="AG242" t="str">
        <v xml:space="preserve">0 | </v>
      </c>
      <c r="AH242" t="str">
        <v xml:space="preserve">0 | </v>
      </c>
      <c r="AI242" t="str">
        <v xml:space="preserve">0 | </v>
      </c>
      <c r="DQ242" cm="1">
        <f t="array" ref="DQ242:EX242">TRANSPOSE(_xlfn._xlws.SORT(_xlfn._xlws.FILTER(chemicals[chemical_applic_level],chemicals[experiment_ID]=A242)))</f>
        <v>0</v>
      </c>
      <c r="DR242">
        <v>0</v>
      </c>
      <c r="DS242">
        <v>0</v>
      </c>
      <c r="DT242">
        <v>0</v>
      </c>
      <c r="DU242">
        <v>0</v>
      </c>
      <c r="DV242">
        <v>0</v>
      </c>
      <c r="DW242">
        <v>0</v>
      </c>
      <c r="DX242">
        <v>0</v>
      </c>
      <c r="DY242">
        <v>0</v>
      </c>
      <c r="DZ242">
        <v>0</v>
      </c>
      <c r="EA242">
        <v>0</v>
      </c>
      <c r="EB242">
        <v>0</v>
      </c>
      <c r="EC242">
        <v>0</v>
      </c>
      <c r="ED242">
        <v>0</v>
      </c>
      <c r="EE242">
        <v>0</v>
      </c>
      <c r="EF242">
        <v>0</v>
      </c>
      <c r="EG242">
        <v>0</v>
      </c>
      <c r="EH242">
        <v>0</v>
      </c>
      <c r="EI242">
        <v>0</v>
      </c>
      <c r="EJ242">
        <v>0</v>
      </c>
      <c r="EK242">
        <v>0</v>
      </c>
      <c r="EL242">
        <v>0</v>
      </c>
      <c r="EM242">
        <v>0</v>
      </c>
      <c r="EN242">
        <v>0</v>
      </c>
      <c r="EO242">
        <v>0</v>
      </c>
      <c r="EP242">
        <v>0</v>
      </c>
      <c r="EQ242">
        <v>0</v>
      </c>
      <c r="ER242">
        <v>0</v>
      </c>
      <c r="ES242">
        <v>0</v>
      </c>
      <c r="ET242">
        <v>0</v>
      </c>
      <c r="EU242">
        <v>0</v>
      </c>
      <c r="EV242">
        <v>0</v>
      </c>
      <c r="EW242">
        <v>0</v>
      </c>
      <c r="EX242" t="str">
        <v/>
      </c>
    </row>
    <row r="243" spans="2:154" x14ac:dyDescent="0.25">
      <c r="B243" t="str" cm="1">
        <f t="array" ref="B243:AI243">TRANSPOSE(_xlfn._xlws.SORT(_xlfn._xlws.FILTER(chemicals[chemical_applic_level]&amp;" | "&amp;chemicals[chemical_applic_name],chemicals[experiment_ID]=A243)))</f>
        <v xml:space="preserve"> | </v>
      </c>
      <c r="C243" t="str">
        <v xml:space="preserve">0 | </v>
      </c>
      <c r="D243" t="str">
        <v xml:space="preserve">0 | </v>
      </c>
      <c r="E243" t="str">
        <v xml:space="preserve">0 | </v>
      </c>
      <c r="F243" t="str">
        <v xml:space="preserve">0 | </v>
      </c>
      <c r="G243" t="str">
        <v xml:space="preserve">0 | </v>
      </c>
      <c r="H243" t="str">
        <v xml:space="preserve">0 | </v>
      </c>
      <c r="I243" t="str">
        <v xml:space="preserve">0 | </v>
      </c>
      <c r="J243" t="str">
        <v xml:space="preserve">0 | </v>
      </c>
      <c r="K243" t="str">
        <v xml:space="preserve">0 | </v>
      </c>
      <c r="L243" t="str">
        <v xml:space="preserve">0 | </v>
      </c>
      <c r="M243" t="str">
        <v xml:space="preserve">0 | </v>
      </c>
      <c r="N243" t="str">
        <v xml:space="preserve">0 | </v>
      </c>
      <c r="O243" t="str">
        <v xml:space="preserve">0 | </v>
      </c>
      <c r="P243" t="str">
        <v xml:space="preserve">0 | </v>
      </c>
      <c r="Q243" t="str">
        <v xml:space="preserve">0 | </v>
      </c>
      <c r="R243" t="str">
        <v xml:space="preserve">0 | </v>
      </c>
      <c r="S243" t="str">
        <v xml:space="preserve">0 | </v>
      </c>
      <c r="T243" t="str">
        <v xml:space="preserve">0 | </v>
      </c>
      <c r="U243" t="str">
        <v xml:space="preserve">0 | </v>
      </c>
      <c r="V243" t="str">
        <v xml:space="preserve">0 | </v>
      </c>
      <c r="W243" t="str">
        <v xml:space="preserve">0 | </v>
      </c>
      <c r="X243" t="str">
        <v xml:space="preserve">0 | </v>
      </c>
      <c r="Y243" t="str">
        <v xml:space="preserve">0 | </v>
      </c>
      <c r="Z243" t="str">
        <v xml:space="preserve">0 | </v>
      </c>
      <c r="AA243" t="str">
        <v xml:space="preserve">0 | </v>
      </c>
      <c r="AB243" t="str">
        <v xml:space="preserve">0 | </v>
      </c>
      <c r="AC243" t="str">
        <v xml:space="preserve">0 | </v>
      </c>
      <c r="AD243" t="str">
        <v xml:space="preserve">0 | </v>
      </c>
      <c r="AE243" t="str">
        <v xml:space="preserve">0 | </v>
      </c>
      <c r="AF243" t="str">
        <v xml:space="preserve">0 | </v>
      </c>
      <c r="AG243" t="str">
        <v xml:space="preserve">0 | </v>
      </c>
      <c r="AH243" t="str">
        <v xml:space="preserve">0 | </v>
      </c>
      <c r="AI243" t="str">
        <v xml:space="preserve">0 | </v>
      </c>
      <c r="DQ243" cm="1">
        <f t="array" ref="DQ243:EX243">TRANSPOSE(_xlfn._xlws.SORT(_xlfn._xlws.FILTER(chemicals[chemical_applic_level],chemicals[experiment_ID]=A243)))</f>
        <v>0</v>
      </c>
      <c r="DR243">
        <v>0</v>
      </c>
      <c r="DS243">
        <v>0</v>
      </c>
      <c r="DT243">
        <v>0</v>
      </c>
      <c r="DU243">
        <v>0</v>
      </c>
      <c r="DV243">
        <v>0</v>
      </c>
      <c r="DW243">
        <v>0</v>
      </c>
      <c r="DX243">
        <v>0</v>
      </c>
      <c r="DY243">
        <v>0</v>
      </c>
      <c r="DZ243">
        <v>0</v>
      </c>
      <c r="EA243">
        <v>0</v>
      </c>
      <c r="EB243">
        <v>0</v>
      </c>
      <c r="EC243">
        <v>0</v>
      </c>
      <c r="ED243">
        <v>0</v>
      </c>
      <c r="EE243">
        <v>0</v>
      </c>
      <c r="EF243">
        <v>0</v>
      </c>
      <c r="EG243">
        <v>0</v>
      </c>
      <c r="EH243">
        <v>0</v>
      </c>
      <c r="EI243">
        <v>0</v>
      </c>
      <c r="EJ243">
        <v>0</v>
      </c>
      <c r="EK243">
        <v>0</v>
      </c>
      <c r="EL243">
        <v>0</v>
      </c>
      <c r="EM243">
        <v>0</v>
      </c>
      <c r="EN243">
        <v>0</v>
      </c>
      <c r="EO243">
        <v>0</v>
      </c>
      <c r="EP243">
        <v>0</v>
      </c>
      <c r="EQ243">
        <v>0</v>
      </c>
      <c r="ER243">
        <v>0</v>
      </c>
      <c r="ES243">
        <v>0</v>
      </c>
      <c r="ET243">
        <v>0</v>
      </c>
      <c r="EU243">
        <v>0</v>
      </c>
      <c r="EV243">
        <v>0</v>
      </c>
      <c r="EW243">
        <v>0</v>
      </c>
      <c r="EX243" t="str">
        <v/>
      </c>
    </row>
    <row r="244" spans="2:154" x14ac:dyDescent="0.25">
      <c r="B244" t="str" cm="1">
        <f t="array" ref="B244:AI244">TRANSPOSE(_xlfn._xlws.SORT(_xlfn._xlws.FILTER(chemicals[chemical_applic_level]&amp;" | "&amp;chemicals[chemical_applic_name],chemicals[experiment_ID]=A244)))</f>
        <v xml:space="preserve"> | </v>
      </c>
      <c r="C244" t="str">
        <v xml:space="preserve">0 | </v>
      </c>
      <c r="D244" t="str">
        <v xml:space="preserve">0 | </v>
      </c>
      <c r="E244" t="str">
        <v xml:space="preserve">0 | </v>
      </c>
      <c r="F244" t="str">
        <v xml:space="preserve">0 | </v>
      </c>
      <c r="G244" t="str">
        <v xml:space="preserve">0 | </v>
      </c>
      <c r="H244" t="str">
        <v xml:space="preserve">0 | </v>
      </c>
      <c r="I244" t="str">
        <v xml:space="preserve">0 | </v>
      </c>
      <c r="J244" t="str">
        <v xml:space="preserve">0 | </v>
      </c>
      <c r="K244" t="str">
        <v xml:space="preserve">0 | </v>
      </c>
      <c r="L244" t="str">
        <v xml:space="preserve">0 | </v>
      </c>
      <c r="M244" t="str">
        <v xml:space="preserve">0 | </v>
      </c>
      <c r="N244" t="str">
        <v xml:space="preserve">0 | </v>
      </c>
      <c r="O244" t="str">
        <v xml:space="preserve">0 | </v>
      </c>
      <c r="P244" t="str">
        <v xml:space="preserve">0 | </v>
      </c>
      <c r="Q244" t="str">
        <v xml:space="preserve">0 | </v>
      </c>
      <c r="R244" t="str">
        <v xml:space="preserve">0 | </v>
      </c>
      <c r="S244" t="str">
        <v xml:space="preserve">0 | </v>
      </c>
      <c r="T244" t="str">
        <v xml:space="preserve">0 | </v>
      </c>
      <c r="U244" t="str">
        <v xml:space="preserve">0 | </v>
      </c>
      <c r="V244" t="str">
        <v xml:space="preserve">0 | </v>
      </c>
      <c r="W244" t="str">
        <v xml:space="preserve">0 | </v>
      </c>
      <c r="X244" t="str">
        <v xml:space="preserve">0 | </v>
      </c>
      <c r="Y244" t="str">
        <v xml:space="preserve">0 | </v>
      </c>
      <c r="Z244" t="str">
        <v xml:space="preserve">0 | </v>
      </c>
      <c r="AA244" t="str">
        <v xml:space="preserve">0 | </v>
      </c>
      <c r="AB244" t="str">
        <v xml:space="preserve">0 | </v>
      </c>
      <c r="AC244" t="str">
        <v xml:space="preserve">0 | </v>
      </c>
      <c r="AD244" t="str">
        <v xml:space="preserve">0 | </v>
      </c>
      <c r="AE244" t="str">
        <v xml:space="preserve">0 | </v>
      </c>
      <c r="AF244" t="str">
        <v xml:space="preserve">0 | </v>
      </c>
      <c r="AG244" t="str">
        <v xml:space="preserve">0 | </v>
      </c>
      <c r="AH244" t="str">
        <v xml:space="preserve">0 | </v>
      </c>
      <c r="AI244" t="str">
        <v xml:space="preserve">0 | </v>
      </c>
      <c r="DQ244" cm="1">
        <f t="array" ref="DQ244:EX244">TRANSPOSE(_xlfn._xlws.SORT(_xlfn._xlws.FILTER(chemicals[chemical_applic_level],chemicals[experiment_ID]=A244)))</f>
        <v>0</v>
      </c>
      <c r="DR244">
        <v>0</v>
      </c>
      <c r="DS244">
        <v>0</v>
      </c>
      <c r="DT244">
        <v>0</v>
      </c>
      <c r="DU244">
        <v>0</v>
      </c>
      <c r="DV244">
        <v>0</v>
      </c>
      <c r="DW244">
        <v>0</v>
      </c>
      <c r="DX244">
        <v>0</v>
      </c>
      <c r="DY244">
        <v>0</v>
      </c>
      <c r="DZ244">
        <v>0</v>
      </c>
      <c r="EA244">
        <v>0</v>
      </c>
      <c r="EB244">
        <v>0</v>
      </c>
      <c r="EC244">
        <v>0</v>
      </c>
      <c r="ED244">
        <v>0</v>
      </c>
      <c r="EE244">
        <v>0</v>
      </c>
      <c r="EF244">
        <v>0</v>
      </c>
      <c r="EG244">
        <v>0</v>
      </c>
      <c r="EH244">
        <v>0</v>
      </c>
      <c r="EI244">
        <v>0</v>
      </c>
      <c r="EJ244">
        <v>0</v>
      </c>
      <c r="EK244">
        <v>0</v>
      </c>
      <c r="EL244">
        <v>0</v>
      </c>
      <c r="EM244">
        <v>0</v>
      </c>
      <c r="EN244">
        <v>0</v>
      </c>
      <c r="EO244">
        <v>0</v>
      </c>
      <c r="EP244">
        <v>0</v>
      </c>
      <c r="EQ244">
        <v>0</v>
      </c>
      <c r="ER244">
        <v>0</v>
      </c>
      <c r="ES244">
        <v>0</v>
      </c>
      <c r="ET244">
        <v>0</v>
      </c>
      <c r="EU244">
        <v>0</v>
      </c>
      <c r="EV244">
        <v>0</v>
      </c>
      <c r="EW244">
        <v>0</v>
      </c>
      <c r="EX244" t="str">
        <v/>
      </c>
    </row>
    <row r="245" spans="2:154" x14ac:dyDescent="0.25">
      <c r="B245" t="str" cm="1">
        <f t="array" ref="B245:AI245">TRANSPOSE(_xlfn._xlws.SORT(_xlfn._xlws.FILTER(chemicals[chemical_applic_level]&amp;" | "&amp;chemicals[chemical_applic_name],chemicals[experiment_ID]=A245)))</f>
        <v xml:space="preserve"> | </v>
      </c>
      <c r="C245" t="str">
        <v xml:space="preserve">0 | </v>
      </c>
      <c r="D245" t="str">
        <v xml:space="preserve">0 | </v>
      </c>
      <c r="E245" t="str">
        <v xml:space="preserve">0 | </v>
      </c>
      <c r="F245" t="str">
        <v xml:space="preserve">0 | </v>
      </c>
      <c r="G245" t="str">
        <v xml:space="preserve">0 | </v>
      </c>
      <c r="H245" t="str">
        <v xml:space="preserve">0 | </v>
      </c>
      <c r="I245" t="str">
        <v xml:space="preserve">0 | </v>
      </c>
      <c r="J245" t="str">
        <v xml:space="preserve">0 | </v>
      </c>
      <c r="K245" t="str">
        <v xml:space="preserve">0 | </v>
      </c>
      <c r="L245" t="str">
        <v xml:space="preserve">0 | </v>
      </c>
      <c r="M245" t="str">
        <v xml:space="preserve">0 | </v>
      </c>
      <c r="N245" t="str">
        <v xml:space="preserve">0 | </v>
      </c>
      <c r="O245" t="str">
        <v xml:space="preserve">0 | </v>
      </c>
      <c r="P245" t="str">
        <v xml:space="preserve">0 | </v>
      </c>
      <c r="Q245" t="str">
        <v xml:space="preserve">0 | </v>
      </c>
      <c r="R245" t="str">
        <v xml:space="preserve">0 | </v>
      </c>
      <c r="S245" t="str">
        <v xml:space="preserve">0 | </v>
      </c>
      <c r="T245" t="str">
        <v xml:space="preserve">0 | </v>
      </c>
      <c r="U245" t="str">
        <v xml:space="preserve">0 | </v>
      </c>
      <c r="V245" t="str">
        <v xml:space="preserve">0 | </v>
      </c>
      <c r="W245" t="str">
        <v xml:space="preserve">0 | </v>
      </c>
      <c r="X245" t="str">
        <v xml:space="preserve">0 | </v>
      </c>
      <c r="Y245" t="str">
        <v xml:space="preserve">0 | </v>
      </c>
      <c r="Z245" t="str">
        <v xml:space="preserve">0 | </v>
      </c>
      <c r="AA245" t="str">
        <v xml:space="preserve">0 | </v>
      </c>
      <c r="AB245" t="str">
        <v xml:space="preserve">0 | </v>
      </c>
      <c r="AC245" t="str">
        <v xml:space="preserve">0 | </v>
      </c>
      <c r="AD245" t="str">
        <v xml:space="preserve">0 | </v>
      </c>
      <c r="AE245" t="str">
        <v xml:space="preserve">0 | </v>
      </c>
      <c r="AF245" t="str">
        <v xml:space="preserve">0 | </v>
      </c>
      <c r="AG245" t="str">
        <v xml:space="preserve">0 | </v>
      </c>
      <c r="AH245" t="str">
        <v xml:space="preserve">0 | </v>
      </c>
      <c r="AI245" t="str">
        <v xml:space="preserve">0 | </v>
      </c>
      <c r="DQ245" cm="1">
        <f t="array" ref="DQ245:EX245">TRANSPOSE(_xlfn._xlws.SORT(_xlfn._xlws.FILTER(chemicals[chemical_applic_level],chemicals[experiment_ID]=A245)))</f>
        <v>0</v>
      </c>
      <c r="DR245">
        <v>0</v>
      </c>
      <c r="DS245">
        <v>0</v>
      </c>
      <c r="DT245">
        <v>0</v>
      </c>
      <c r="DU245">
        <v>0</v>
      </c>
      <c r="DV245">
        <v>0</v>
      </c>
      <c r="DW245">
        <v>0</v>
      </c>
      <c r="DX245">
        <v>0</v>
      </c>
      <c r="DY245">
        <v>0</v>
      </c>
      <c r="DZ245">
        <v>0</v>
      </c>
      <c r="EA245">
        <v>0</v>
      </c>
      <c r="EB245">
        <v>0</v>
      </c>
      <c r="EC245">
        <v>0</v>
      </c>
      <c r="ED245">
        <v>0</v>
      </c>
      <c r="EE245">
        <v>0</v>
      </c>
      <c r="EF245">
        <v>0</v>
      </c>
      <c r="EG245">
        <v>0</v>
      </c>
      <c r="EH245">
        <v>0</v>
      </c>
      <c r="EI245">
        <v>0</v>
      </c>
      <c r="EJ245">
        <v>0</v>
      </c>
      <c r="EK245">
        <v>0</v>
      </c>
      <c r="EL245">
        <v>0</v>
      </c>
      <c r="EM245">
        <v>0</v>
      </c>
      <c r="EN245">
        <v>0</v>
      </c>
      <c r="EO245">
        <v>0</v>
      </c>
      <c r="EP245">
        <v>0</v>
      </c>
      <c r="EQ245">
        <v>0</v>
      </c>
      <c r="ER245">
        <v>0</v>
      </c>
      <c r="ES245">
        <v>0</v>
      </c>
      <c r="ET245">
        <v>0</v>
      </c>
      <c r="EU245">
        <v>0</v>
      </c>
      <c r="EV245">
        <v>0</v>
      </c>
      <c r="EW245">
        <v>0</v>
      </c>
      <c r="EX245" t="str">
        <v/>
      </c>
    </row>
    <row r="246" spans="2:154" x14ac:dyDescent="0.25">
      <c r="B246" t="str" cm="1">
        <f t="array" ref="B246:AI246">TRANSPOSE(_xlfn._xlws.SORT(_xlfn._xlws.FILTER(chemicals[chemical_applic_level]&amp;" | "&amp;chemicals[chemical_applic_name],chemicals[experiment_ID]=A246)))</f>
        <v xml:space="preserve"> | </v>
      </c>
      <c r="C246" t="str">
        <v xml:space="preserve">0 | </v>
      </c>
      <c r="D246" t="str">
        <v xml:space="preserve">0 | </v>
      </c>
      <c r="E246" t="str">
        <v xml:space="preserve">0 | </v>
      </c>
      <c r="F246" t="str">
        <v xml:space="preserve">0 | </v>
      </c>
      <c r="G246" t="str">
        <v xml:space="preserve">0 | </v>
      </c>
      <c r="H246" t="str">
        <v xml:space="preserve">0 | </v>
      </c>
      <c r="I246" t="str">
        <v xml:space="preserve">0 | </v>
      </c>
      <c r="J246" t="str">
        <v xml:space="preserve">0 | </v>
      </c>
      <c r="K246" t="str">
        <v xml:space="preserve">0 | </v>
      </c>
      <c r="L246" t="str">
        <v xml:space="preserve">0 | </v>
      </c>
      <c r="M246" t="str">
        <v xml:space="preserve">0 | </v>
      </c>
      <c r="N246" t="str">
        <v xml:space="preserve">0 | </v>
      </c>
      <c r="O246" t="str">
        <v xml:space="preserve">0 | </v>
      </c>
      <c r="P246" t="str">
        <v xml:space="preserve">0 | </v>
      </c>
      <c r="Q246" t="str">
        <v xml:space="preserve">0 | </v>
      </c>
      <c r="R246" t="str">
        <v xml:space="preserve">0 | </v>
      </c>
      <c r="S246" t="str">
        <v xml:space="preserve">0 | </v>
      </c>
      <c r="T246" t="str">
        <v xml:space="preserve">0 | </v>
      </c>
      <c r="U246" t="str">
        <v xml:space="preserve">0 | </v>
      </c>
      <c r="V246" t="str">
        <v xml:space="preserve">0 | </v>
      </c>
      <c r="W246" t="str">
        <v xml:space="preserve">0 | </v>
      </c>
      <c r="X246" t="str">
        <v xml:space="preserve">0 | </v>
      </c>
      <c r="Y246" t="str">
        <v xml:space="preserve">0 | </v>
      </c>
      <c r="Z246" t="str">
        <v xml:space="preserve">0 | </v>
      </c>
      <c r="AA246" t="str">
        <v xml:space="preserve">0 | </v>
      </c>
      <c r="AB246" t="str">
        <v xml:space="preserve">0 | </v>
      </c>
      <c r="AC246" t="str">
        <v xml:space="preserve">0 | </v>
      </c>
      <c r="AD246" t="str">
        <v xml:space="preserve">0 | </v>
      </c>
      <c r="AE246" t="str">
        <v xml:space="preserve">0 | </v>
      </c>
      <c r="AF246" t="str">
        <v xml:space="preserve">0 | </v>
      </c>
      <c r="AG246" t="str">
        <v xml:space="preserve">0 | </v>
      </c>
      <c r="AH246" t="str">
        <v xml:space="preserve">0 | </v>
      </c>
      <c r="AI246" t="str">
        <v xml:space="preserve">0 | </v>
      </c>
      <c r="DQ246" cm="1">
        <f t="array" ref="DQ246:EX246">TRANSPOSE(_xlfn._xlws.SORT(_xlfn._xlws.FILTER(chemicals[chemical_applic_level],chemicals[experiment_ID]=A246)))</f>
        <v>0</v>
      </c>
      <c r="DR246">
        <v>0</v>
      </c>
      <c r="DS246">
        <v>0</v>
      </c>
      <c r="DT246">
        <v>0</v>
      </c>
      <c r="DU246">
        <v>0</v>
      </c>
      <c r="DV246">
        <v>0</v>
      </c>
      <c r="DW246">
        <v>0</v>
      </c>
      <c r="DX246">
        <v>0</v>
      </c>
      <c r="DY246">
        <v>0</v>
      </c>
      <c r="DZ246">
        <v>0</v>
      </c>
      <c r="EA246">
        <v>0</v>
      </c>
      <c r="EB246">
        <v>0</v>
      </c>
      <c r="EC246">
        <v>0</v>
      </c>
      <c r="ED246">
        <v>0</v>
      </c>
      <c r="EE246">
        <v>0</v>
      </c>
      <c r="EF246">
        <v>0</v>
      </c>
      <c r="EG246">
        <v>0</v>
      </c>
      <c r="EH246">
        <v>0</v>
      </c>
      <c r="EI246">
        <v>0</v>
      </c>
      <c r="EJ246">
        <v>0</v>
      </c>
      <c r="EK246">
        <v>0</v>
      </c>
      <c r="EL246">
        <v>0</v>
      </c>
      <c r="EM246">
        <v>0</v>
      </c>
      <c r="EN246">
        <v>0</v>
      </c>
      <c r="EO246">
        <v>0</v>
      </c>
      <c r="EP246">
        <v>0</v>
      </c>
      <c r="EQ246">
        <v>0</v>
      </c>
      <c r="ER246">
        <v>0</v>
      </c>
      <c r="ES246">
        <v>0</v>
      </c>
      <c r="ET246">
        <v>0</v>
      </c>
      <c r="EU246">
        <v>0</v>
      </c>
      <c r="EV246">
        <v>0</v>
      </c>
      <c r="EW246">
        <v>0</v>
      </c>
      <c r="EX246" t="str">
        <v/>
      </c>
    </row>
    <row r="247" spans="2:154" x14ac:dyDescent="0.25">
      <c r="B247" t="str" cm="1">
        <f t="array" ref="B247:AI247">TRANSPOSE(_xlfn._xlws.SORT(_xlfn._xlws.FILTER(chemicals[chemical_applic_level]&amp;" | "&amp;chemicals[chemical_applic_name],chemicals[experiment_ID]=A247)))</f>
        <v xml:space="preserve"> | </v>
      </c>
      <c r="C247" t="str">
        <v xml:space="preserve">0 | </v>
      </c>
      <c r="D247" t="str">
        <v xml:space="preserve">0 | </v>
      </c>
      <c r="E247" t="str">
        <v xml:space="preserve">0 | </v>
      </c>
      <c r="F247" t="str">
        <v xml:space="preserve">0 | </v>
      </c>
      <c r="G247" t="str">
        <v xml:space="preserve">0 | </v>
      </c>
      <c r="H247" t="str">
        <v xml:space="preserve">0 | </v>
      </c>
      <c r="I247" t="str">
        <v xml:space="preserve">0 | </v>
      </c>
      <c r="J247" t="str">
        <v xml:space="preserve">0 | </v>
      </c>
      <c r="K247" t="str">
        <v xml:space="preserve">0 | </v>
      </c>
      <c r="L247" t="str">
        <v xml:space="preserve">0 | </v>
      </c>
      <c r="M247" t="str">
        <v xml:space="preserve">0 | </v>
      </c>
      <c r="N247" t="str">
        <v xml:space="preserve">0 | </v>
      </c>
      <c r="O247" t="str">
        <v xml:space="preserve">0 | </v>
      </c>
      <c r="P247" t="str">
        <v xml:space="preserve">0 | </v>
      </c>
      <c r="Q247" t="str">
        <v xml:space="preserve">0 | </v>
      </c>
      <c r="R247" t="str">
        <v xml:space="preserve">0 | </v>
      </c>
      <c r="S247" t="str">
        <v xml:space="preserve">0 | </v>
      </c>
      <c r="T247" t="str">
        <v xml:space="preserve">0 | </v>
      </c>
      <c r="U247" t="str">
        <v xml:space="preserve">0 | </v>
      </c>
      <c r="V247" t="str">
        <v xml:space="preserve">0 | </v>
      </c>
      <c r="W247" t="str">
        <v xml:space="preserve">0 | </v>
      </c>
      <c r="X247" t="str">
        <v xml:space="preserve">0 | </v>
      </c>
      <c r="Y247" t="str">
        <v xml:space="preserve">0 | </v>
      </c>
      <c r="Z247" t="str">
        <v xml:space="preserve">0 | </v>
      </c>
      <c r="AA247" t="str">
        <v xml:space="preserve">0 | </v>
      </c>
      <c r="AB247" t="str">
        <v xml:space="preserve">0 | </v>
      </c>
      <c r="AC247" t="str">
        <v xml:space="preserve">0 | </v>
      </c>
      <c r="AD247" t="str">
        <v xml:space="preserve">0 | </v>
      </c>
      <c r="AE247" t="str">
        <v xml:space="preserve">0 | </v>
      </c>
      <c r="AF247" t="str">
        <v xml:space="preserve">0 | </v>
      </c>
      <c r="AG247" t="str">
        <v xml:space="preserve">0 | </v>
      </c>
      <c r="AH247" t="str">
        <v xml:space="preserve">0 | </v>
      </c>
      <c r="AI247" t="str">
        <v xml:space="preserve">0 | </v>
      </c>
      <c r="DQ247" cm="1">
        <f t="array" ref="DQ247:EX247">TRANSPOSE(_xlfn._xlws.SORT(_xlfn._xlws.FILTER(chemicals[chemical_applic_level],chemicals[experiment_ID]=A247)))</f>
        <v>0</v>
      </c>
      <c r="DR247">
        <v>0</v>
      </c>
      <c r="DS247">
        <v>0</v>
      </c>
      <c r="DT247">
        <v>0</v>
      </c>
      <c r="DU247">
        <v>0</v>
      </c>
      <c r="DV247">
        <v>0</v>
      </c>
      <c r="DW247">
        <v>0</v>
      </c>
      <c r="DX247">
        <v>0</v>
      </c>
      <c r="DY247">
        <v>0</v>
      </c>
      <c r="DZ247">
        <v>0</v>
      </c>
      <c r="EA247">
        <v>0</v>
      </c>
      <c r="EB247">
        <v>0</v>
      </c>
      <c r="EC247">
        <v>0</v>
      </c>
      <c r="ED247">
        <v>0</v>
      </c>
      <c r="EE247">
        <v>0</v>
      </c>
      <c r="EF247">
        <v>0</v>
      </c>
      <c r="EG247">
        <v>0</v>
      </c>
      <c r="EH247">
        <v>0</v>
      </c>
      <c r="EI247">
        <v>0</v>
      </c>
      <c r="EJ247">
        <v>0</v>
      </c>
      <c r="EK247">
        <v>0</v>
      </c>
      <c r="EL247">
        <v>0</v>
      </c>
      <c r="EM247">
        <v>0</v>
      </c>
      <c r="EN247">
        <v>0</v>
      </c>
      <c r="EO247">
        <v>0</v>
      </c>
      <c r="EP247">
        <v>0</v>
      </c>
      <c r="EQ247">
        <v>0</v>
      </c>
      <c r="ER247">
        <v>0</v>
      </c>
      <c r="ES247">
        <v>0</v>
      </c>
      <c r="ET247">
        <v>0</v>
      </c>
      <c r="EU247">
        <v>0</v>
      </c>
      <c r="EV247">
        <v>0</v>
      </c>
      <c r="EW247">
        <v>0</v>
      </c>
      <c r="EX247" t="str">
        <v/>
      </c>
    </row>
    <row r="248" spans="2:154" x14ac:dyDescent="0.25">
      <c r="B248" t="str" cm="1">
        <f t="array" ref="B248:AI248">TRANSPOSE(_xlfn._xlws.SORT(_xlfn._xlws.FILTER(chemicals[chemical_applic_level]&amp;" | "&amp;chemicals[chemical_applic_name],chemicals[experiment_ID]=A248)))</f>
        <v xml:space="preserve"> | </v>
      </c>
      <c r="C248" t="str">
        <v xml:space="preserve">0 | </v>
      </c>
      <c r="D248" t="str">
        <v xml:space="preserve">0 | </v>
      </c>
      <c r="E248" t="str">
        <v xml:space="preserve">0 | </v>
      </c>
      <c r="F248" t="str">
        <v xml:space="preserve">0 | </v>
      </c>
      <c r="G248" t="str">
        <v xml:space="preserve">0 | </v>
      </c>
      <c r="H248" t="str">
        <v xml:space="preserve">0 | </v>
      </c>
      <c r="I248" t="str">
        <v xml:space="preserve">0 | </v>
      </c>
      <c r="J248" t="str">
        <v xml:space="preserve">0 | </v>
      </c>
      <c r="K248" t="str">
        <v xml:space="preserve">0 | </v>
      </c>
      <c r="L248" t="str">
        <v xml:space="preserve">0 | </v>
      </c>
      <c r="M248" t="str">
        <v xml:space="preserve">0 | </v>
      </c>
      <c r="N248" t="str">
        <v xml:space="preserve">0 | </v>
      </c>
      <c r="O248" t="str">
        <v xml:space="preserve">0 | </v>
      </c>
      <c r="P248" t="str">
        <v xml:space="preserve">0 | </v>
      </c>
      <c r="Q248" t="str">
        <v xml:space="preserve">0 | </v>
      </c>
      <c r="R248" t="str">
        <v xml:space="preserve">0 | </v>
      </c>
      <c r="S248" t="str">
        <v xml:space="preserve">0 | </v>
      </c>
      <c r="T248" t="str">
        <v xml:space="preserve">0 | </v>
      </c>
      <c r="U248" t="str">
        <v xml:space="preserve">0 | </v>
      </c>
      <c r="V248" t="str">
        <v xml:space="preserve">0 | </v>
      </c>
      <c r="W248" t="str">
        <v xml:space="preserve">0 | </v>
      </c>
      <c r="X248" t="str">
        <v xml:space="preserve">0 | </v>
      </c>
      <c r="Y248" t="str">
        <v xml:space="preserve">0 | </v>
      </c>
      <c r="Z248" t="str">
        <v xml:space="preserve">0 | </v>
      </c>
      <c r="AA248" t="str">
        <v xml:space="preserve">0 | </v>
      </c>
      <c r="AB248" t="str">
        <v xml:space="preserve">0 | </v>
      </c>
      <c r="AC248" t="str">
        <v xml:space="preserve">0 | </v>
      </c>
      <c r="AD248" t="str">
        <v xml:space="preserve">0 | </v>
      </c>
      <c r="AE248" t="str">
        <v xml:space="preserve">0 | </v>
      </c>
      <c r="AF248" t="str">
        <v xml:space="preserve">0 | </v>
      </c>
      <c r="AG248" t="str">
        <v xml:space="preserve">0 | </v>
      </c>
      <c r="AH248" t="str">
        <v xml:space="preserve">0 | </v>
      </c>
      <c r="AI248" t="str">
        <v xml:space="preserve">0 | </v>
      </c>
      <c r="DQ248" cm="1">
        <f t="array" ref="DQ248:EX248">TRANSPOSE(_xlfn._xlws.SORT(_xlfn._xlws.FILTER(chemicals[chemical_applic_level],chemicals[experiment_ID]=A248)))</f>
        <v>0</v>
      </c>
      <c r="DR248">
        <v>0</v>
      </c>
      <c r="DS248">
        <v>0</v>
      </c>
      <c r="DT248">
        <v>0</v>
      </c>
      <c r="DU248">
        <v>0</v>
      </c>
      <c r="DV248">
        <v>0</v>
      </c>
      <c r="DW248">
        <v>0</v>
      </c>
      <c r="DX248">
        <v>0</v>
      </c>
      <c r="DY248">
        <v>0</v>
      </c>
      <c r="DZ248">
        <v>0</v>
      </c>
      <c r="EA248">
        <v>0</v>
      </c>
      <c r="EB248">
        <v>0</v>
      </c>
      <c r="EC248">
        <v>0</v>
      </c>
      <c r="ED248">
        <v>0</v>
      </c>
      <c r="EE248">
        <v>0</v>
      </c>
      <c r="EF248">
        <v>0</v>
      </c>
      <c r="EG248">
        <v>0</v>
      </c>
      <c r="EH248">
        <v>0</v>
      </c>
      <c r="EI248">
        <v>0</v>
      </c>
      <c r="EJ248">
        <v>0</v>
      </c>
      <c r="EK248">
        <v>0</v>
      </c>
      <c r="EL248">
        <v>0</v>
      </c>
      <c r="EM248">
        <v>0</v>
      </c>
      <c r="EN248">
        <v>0</v>
      </c>
      <c r="EO248">
        <v>0</v>
      </c>
      <c r="EP248">
        <v>0</v>
      </c>
      <c r="EQ248">
        <v>0</v>
      </c>
      <c r="ER248">
        <v>0</v>
      </c>
      <c r="ES248">
        <v>0</v>
      </c>
      <c r="ET248">
        <v>0</v>
      </c>
      <c r="EU248">
        <v>0</v>
      </c>
      <c r="EV248">
        <v>0</v>
      </c>
      <c r="EW248">
        <v>0</v>
      </c>
      <c r="EX248" t="str">
        <v/>
      </c>
    </row>
    <row r="249" spans="2:154" x14ac:dyDescent="0.25">
      <c r="B249" t="str" cm="1">
        <f t="array" ref="B249:AI249">TRANSPOSE(_xlfn._xlws.SORT(_xlfn._xlws.FILTER(chemicals[chemical_applic_level]&amp;" | "&amp;chemicals[chemical_applic_name],chemicals[experiment_ID]=A249)))</f>
        <v xml:space="preserve"> | </v>
      </c>
      <c r="C249" t="str">
        <v xml:space="preserve">0 | </v>
      </c>
      <c r="D249" t="str">
        <v xml:space="preserve">0 | </v>
      </c>
      <c r="E249" t="str">
        <v xml:space="preserve">0 | </v>
      </c>
      <c r="F249" t="str">
        <v xml:space="preserve">0 | </v>
      </c>
      <c r="G249" t="str">
        <v xml:space="preserve">0 | </v>
      </c>
      <c r="H249" t="str">
        <v xml:space="preserve">0 | </v>
      </c>
      <c r="I249" t="str">
        <v xml:space="preserve">0 | </v>
      </c>
      <c r="J249" t="str">
        <v xml:space="preserve">0 | </v>
      </c>
      <c r="K249" t="str">
        <v xml:space="preserve">0 | </v>
      </c>
      <c r="L249" t="str">
        <v xml:space="preserve">0 | </v>
      </c>
      <c r="M249" t="str">
        <v xml:space="preserve">0 | </v>
      </c>
      <c r="N249" t="str">
        <v xml:space="preserve">0 | </v>
      </c>
      <c r="O249" t="str">
        <v xml:space="preserve">0 | </v>
      </c>
      <c r="P249" t="str">
        <v xml:space="preserve">0 | </v>
      </c>
      <c r="Q249" t="str">
        <v xml:space="preserve">0 | </v>
      </c>
      <c r="R249" t="str">
        <v xml:space="preserve">0 | </v>
      </c>
      <c r="S249" t="str">
        <v xml:space="preserve">0 | </v>
      </c>
      <c r="T249" t="str">
        <v xml:space="preserve">0 | </v>
      </c>
      <c r="U249" t="str">
        <v xml:space="preserve">0 | </v>
      </c>
      <c r="V249" t="str">
        <v xml:space="preserve">0 | </v>
      </c>
      <c r="W249" t="str">
        <v xml:space="preserve">0 | </v>
      </c>
      <c r="X249" t="str">
        <v xml:space="preserve">0 | </v>
      </c>
      <c r="Y249" t="str">
        <v xml:space="preserve">0 | </v>
      </c>
      <c r="Z249" t="str">
        <v xml:space="preserve">0 | </v>
      </c>
      <c r="AA249" t="str">
        <v xml:space="preserve">0 | </v>
      </c>
      <c r="AB249" t="str">
        <v xml:space="preserve">0 | </v>
      </c>
      <c r="AC249" t="str">
        <v xml:space="preserve">0 | </v>
      </c>
      <c r="AD249" t="str">
        <v xml:space="preserve">0 | </v>
      </c>
      <c r="AE249" t="str">
        <v xml:space="preserve">0 | </v>
      </c>
      <c r="AF249" t="str">
        <v xml:space="preserve">0 | </v>
      </c>
      <c r="AG249" t="str">
        <v xml:space="preserve">0 | </v>
      </c>
      <c r="AH249" t="str">
        <v xml:space="preserve">0 | </v>
      </c>
      <c r="AI249" t="str">
        <v xml:space="preserve">0 | </v>
      </c>
      <c r="DQ249" cm="1">
        <f t="array" ref="DQ249:EX249">TRANSPOSE(_xlfn._xlws.SORT(_xlfn._xlws.FILTER(chemicals[chemical_applic_level],chemicals[experiment_ID]=A249)))</f>
        <v>0</v>
      </c>
      <c r="DR249">
        <v>0</v>
      </c>
      <c r="DS249">
        <v>0</v>
      </c>
      <c r="DT249">
        <v>0</v>
      </c>
      <c r="DU249">
        <v>0</v>
      </c>
      <c r="DV249">
        <v>0</v>
      </c>
      <c r="DW249">
        <v>0</v>
      </c>
      <c r="DX249">
        <v>0</v>
      </c>
      <c r="DY249">
        <v>0</v>
      </c>
      <c r="DZ249">
        <v>0</v>
      </c>
      <c r="EA249">
        <v>0</v>
      </c>
      <c r="EB249">
        <v>0</v>
      </c>
      <c r="EC249">
        <v>0</v>
      </c>
      <c r="ED249">
        <v>0</v>
      </c>
      <c r="EE249">
        <v>0</v>
      </c>
      <c r="EF249">
        <v>0</v>
      </c>
      <c r="EG249">
        <v>0</v>
      </c>
      <c r="EH249">
        <v>0</v>
      </c>
      <c r="EI249">
        <v>0</v>
      </c>
      <c r="EJ249">
        <v>0</v>
      </c>
      <c r="EK249">
        <v>0</v>
      </c>
      <c r="EL249">
        <v>0</v>
      </c>
      <c r="EM249">
        <v>0</v>
      </c>
      <c r="EN249">
        <v>0</v>
      </c>
      <c r="EO249">
        <v>0</v>
      </c>
      <c r="EP249">
        <v>0</v>
      </c>
      <c r="EQ249">
        <v>0</v>
      </c>
      <c r="ER249">
        <v>0</v>
      </c>
      <c r="ES249">
        <v>0</v>
      </c>
      <c r="ET249">
        <v>0</v>
      </c>
      <c r="EU249">
        <v>0</v>
      </c>
      <c r="EV249">
        <v>0</v>
      </c>
      <c r="EW249">
        <v>0</v>
      </c>
      <c r="EX249" t="str">
        <v/>
      </c>
    </row>
    <row r="250" spans="2:154" x14ac:dyDescent="0.25">
      <c r="B250" t="str" cm="1">
        <f t="array" ref="B250:AI250">TRANSPOSE(_xlfn._xlws.SORT(_xlfn._xlws.FILTER(chemicals[chemical_applic_level]&amp;" | "&amp;chemicals[chemical_applic_name],chemicals[experiment_ID]=A250)))</f>
        <v xml:space="preserve"> | </v>
      </c>
      <c r="C250" t="str">
        <v xml:space="preserve">0 | </v>
      </c>
      <c r="D250" t="str">
        <v xml:space="preserve">0 | </v>
      </c>
      <c r="E250" t="str">
        <v xml:space="preserve">0 | </v>
      </c>
      <c r="F250" t="str">
        <v xml:space="preserve">0 | </v>
      </c>
      <c r="G250" t="str">
        <v xml:space="preserve">0 | </v>
      </c>
      <c r="H250" t="str">
        <v xml:space="preserve">0 | </v>
      </c>
      <c r="I250" t="str">
        <v xml:space="preserve">0 | </v>
      </c>
      <c r="J250" t="str">
        <v xml:space="preserve">0 | </v>
      </c>
      <c r="K250" t="str">
        <v xml:space="preserve">0 | </v>
      </c>
      <c r="L250" t="str">
        <v xml:space="preserve">0 | </v>
      </c>
      <c r="M250" t="str">
        <v xml:space="preserve">0 | </v>
      </c>
      <c r="N250" t="str">
        <v xml:space="preserve">0 | </v>
      </c>
      <c r="O250" t="str">
        <v xml:space="preserve">0 | </v>
      </c>
      <c r="P250" t="str">
        <v xml:space="preserve">0 | </v>
      </c>
      <c r="Q250" t="str">
        <v xml:space="preserve">0 | </v>
      </c>
      <c r="R250" t="str">
        <v xml:space="preserve">0 | </v>
      </c>
      <c r="S250" t="str">
        <v xml:space="preserve">0 | </v>
      </c>
      <c r="T250" t="str">
        <v xml:space="preserve">0 | </v>
      </c>
      <c r="U250" t="str">
        <v xml:space="preserve">0 | </v>
      </c>
      <c r="V250" t="str">
        <v xml:space="preserve">0 | </v>
      </c>
      <c r="W250" t="str">
        <v xml:space="preserve">0 | </v>
      </c>
      <c r="X250" t="str">
        <v xml:space="preserve">0 | </v>
      </c>
      <c r="Y250" t="str">
        <v xml:space="preserve">0 | </v>
      </c>
      <c r="Z250" t="str">
        <v xml:space="preserve">0 | </v>
      </c>
      <c r="AA250" t="str">
        <v xml:space="preserve">0 | </v>
      </c>
      <c r="AB250" t="str">
        <v xml:space="preserve">0 | </v>
      </c>
      <c r="AC250" t="str">
        <v xml:space="preserve">0 | </v>
      </c>
      <c r="AD250" t="str">
        <v xml:space="preserve">0 | </v>
      </c>
      <c r="AE250" t="str">
        <v xml:space="preserve">0 | </v>
      </c>
      <c r="AF250" t="str">
        <v xml:space="preserve">0 | </v>
      </c>
      <c r="AG250" t="str">
        <v xml:space="preserve">0 | </v>
      </c>
      <c r="AH250" t="str">
        <v xml:space="preserve">0 | </v>
      </c>
      <c r="AI250" t="str">
        <v xml:space="preserve">0 | </v>
      </c>
      <c r="DQ250" cm="1">
        <f t="array" ref="DQ250:EX250">TRANSPOSE(_xlfn._xlws.SORT(_xlfn._xlws.FILTER(chemicals[chemical_applic_level],chemicals[experiment_ID]=A250)))</f>
        <v>0</v>
      </c>
      <c r="DR250">
        <v>0</v>
      </c>
      <c r="DS250">
        <v>0</v>
      </c>
      <c r="DT250">
        <v>0</v>
      </c>
      <c r="DU250">
        <v>0</v>
      </c>
      <c r="DV250">
        <v>0</v>
      </c>
      <c r="DW250">
        <v>0</v>
      </c>
      <c r="DX250">
        <v>0</v>
      </c>
      <c r="DY250">
        <v>0</v>
      </c>
      <c r="DZ250">
        <v>0</v>
      </c>
      <c r="EA250">
        <v>0</v>
      </c>
      <c r="EB250">
        <v>0</v>
      </c>
      <c r="EC250">
        <v>0</v>
      </c>
      <c r="ED250">
        <v>0</v>
      </c>
      <c r="EE250">
        <v>0</v>
      </c>
      <c r="EF250">
        <v>0</v>
      </c>
      <c r="EG250">
        <v>0</v>
      </c>
      <c r="EH250">
        <v>0</v>
      </c>
      <c r="EI250">
        <v>0</v>
      </c>
      <c r="EJ250">
        <v>0</v>
      </c>
      <c r="EK250">
        <v>0</v>
      </c>
      <c r="EL250">
        <v>0</v>
      </c>
      <c r="EM250">
        <v>0</v>
      </c>
      <c r="EN250">
        <v>0</v>
      </c>
      <c r="EO250">
        <v>0</v>
      </c>
      <c r="EP250">
        <v>0</v>
      </c>
      <c r="EQ250">
        <v>0</v>
      </c>
      <c r="ER250">
        <v>0</v>
      </c>
      <c r="ES250">
        <v>0</v>
      </c>
      <c r="ET250">
        <v>0</v>
      </c>
      <c r="EU250">
        <v>0</v>
      </c>
      <c r="EV250">
        <v>0</v>
      </c>
      <c r="EW250">
        <v>0</v>
      </c>
      <c r="EX250" t="str">
        <v/>
      </c>
    </row>
    <row r="251" spans="2:154" x14ac:dyDescent="0.25">
      <c r="B251" t="str" cm="1">
        <f t="array" ref="B251:AI251">TRANSPOSE(_xlfn._xlws.SORT(_xlfn._xlws.FILTER(chemicals[chemical_applic_level]&amp;" | "&amp;chemicals[chemical_applic_name],chemicals[experiment_ID]=A251)))</f>
        <v xml:space="preserve"> | </v>
      </c>
      <c r="C251" t="str">
        <v xml:space="preserve">0 | </v>
      </c>
      <c r="D251" t="str">
        <v xml:space="preserve">0 | </v>
      </c>
      <c r="E251" t="str">
        <v xml:space="preserve">0 | </v>
      </c>
      <c r="F251" t="str">
        <v xml:space="preserve">0 | </v>
      </c>
      <c r="G251" t="str">
        <v xml:space="preserve">0 | </v>
      </c>
      <c r="H251" t="str">
        <v xml:space="preserve">0 | </v>
      </c>
      <c r="I251" t="str">
        <v xml:space="preserve">0 | </v>
      </c>
      <c r="J251" t="str">
        <v xml:space="preserve">0 | </v>
      </c>
      <c r="K251" t="str">
        <v xml:space="preserve">0 | </v>
      </c>
      <c r="L251" t="str">
        <v xml:space="preserve">0 | </v>
      </c>
      <c r="M251" t="str">
        <v xml:space="preserve">0 | </v>
      </c>
      <c r="N251" t="str">
        <v xml:space="preserve">0 | </v>
      </c>
      <c r="O251" t="str">
        <v xml:space="preserve">0 | </v>
      </c>
      <c r="P251" t="str">
        <v xml:space="preserve">0 | </v>
      </c>
      <c r="Q251" t="str">
        <v xml:space="preserve">0 | </v>
      </c>
      <c r="R251" t="str">
        <v xml:space="preserve">0 | </v>
      </c>
      <c r="S251" t="str">
        <v xml:space="preserve">0 | </v>
      </c>
      <c r="T251" t="str">
        <v xml:space="preserve">0 | </v>
      </c>
      <c r="U251" t="str">
        <v xml:space="preserve">0 | </v>
      </c>
      <c r="V251" t="str">
        <v xml:space="preserve">0 | </v>
      </c>
      <c r="W251" t="str">
        <v xml:space="preserve">0 | </v>
      </c>
      <c r="X251" t="str">
        <v xml:space="preserve">0 | </v>
      </c>
      <c r="Y251" t="str">
        <v xml:space="preserve">0 | </v>
      </c>
      <c r="Z251" t="str">
        <v xml:space="preserve">0 | </v>
      </c>
      <c r="AA251" t="str">
        <v xml:space="preserve">0 | </v>
      </c>
      <c r="AB251" t="str">
        <v xml:space="preserve">0 | </v>
      </c>
      <c r="AC251" t="str">
        <v xml:space="preserve">0 | </v>
      </c>
      <c r="AD251" t="str">
        <v xml:space="preserve">0 | </v>
      </c>
      <c r="AE251" t="str">
        <v xml:space="preserve">0 | </v>
      </c>
      <c r="AF251" t="str">
        <v xml:space="preserve">0 | </v>
      </c>
      <c r="AG251" t="str">
        <v xml:space="preserve">0 | </v>
      </c>
      <c r="AH251" t="str">
        <v xml:space="preserve">0 | </v>
      </c>
      <c r="AI251" t="str">
        <v xml:space="preserve">0 | </v>
      </c>
      <c r="DQ251" cm="1">
        <f t="array" ref="DQ251:EX251">TRANSPOSE(_xlfn._xlws.SORT(_xlfn._xlws.FILTER(chemicals[chemical_applic_level],chemicals[experiment_ID]=A251)))</f>
        <v>0</v>
      </c>
      <c r="DR251">
        <v>0</v>
      </c>
      <c r="DS251">
        <v>0</v>
      </c>
      <c r="DT251">
        <v>0</v>
      </c>
      <c r="DU251">
        <v>0</v>
      </c>
      <c r="DV251">
        <v>0</v>
      </c>
      <c r="DW251">
        <v>0</v>
      </c>
      <c r="DX251">
        <v>0</v>
      </c>
      <c r="DY251">
        <v>0</v>
      </c>
      <c r="DZ251">
        <v>0</v>
      </c>
      <c r="EA251">
        <v>0</v>
      </c>
      <c r="EB251">
        <v>0</v>
      </c>
      <c r="EC251">
        <v>0</v>
      </c>
      <c r="ED251">
        <v>0</v>
      </c>
      <c r="EE251">
        <v>0</v>
      </c>
      <c r="EF251">
        <v>0</v>
      </c>
      <c r="EG251">
        <v>0</v>
      </c>
      <c r="EH251">
        <v>0</v>
      </c>
      <c r="EI251">
        <v>0</v>
      </c>
      <c r="EJ251">
        <v>0</v>
      </c>
      <c r="EK251">
        <v>0</v>
      </c>
      <c r="EL251">
        <v>0</v>
      </c>
      <c r="EM251">
        <v>0</v>
      </c>
      <c r="EN251">
        <v>0</v>
      </c>
      <c r="EO251">
        <v>0</v>
      </c>
      <c r="EP251">
        <v>0</v>
      </c>
      <c r="EQ251">
        <v>0</v>
      </c>
      <c r="ER251">
        <v>0</v>
      </c>
      <c r="ES251">
        <v>0</v>
      </c>
      <c r="ET251">
        <v>0</v>
      </c>
      <c r="EU251">
        <v>0</v>
      </c>
      <c r="EV251">
        <v>0</v>
      </c>
      <c r="EW251">
        <v>0</v>
      </c>
      <c r="EX251" t="str">
        <v/>
      </c>
    </row>
    <row r="252" spans="2:154" x14ac:dyDescent="0.25">
      <c r="B252" t="str" cm="1">
        <f t="array" ref="B252:AI252">TRANSPOSE(_xlfn._xlws.SORT(_xlfn._xlws.FILTER(chemicals[chemical_applic_level]&amp;" | "&amp;chemicals[chemical_applic_name],chemicals[experiment_ID]=A252)))</f>
        <v xml:space="preserve"> | </v>
      </c>
      <c r="C252" t="str">
        <v xml:space="preserve">0 | </v>
      </c>
      <c r="D252" t="str">
        <v xml:space="preserve">0 | </v>
      </c>
      <c r="E252" t="str">
        <v xml:space="preserve">0 | </v>
      </c>
      <c r="F252" t="str">
        <v xml:space="preserve">0 | </v>
      </c>
      <c r="G252" t="str">
        <v xml:space="preserve">0 | </v>
      </c>
      <c r="H252" t="str">
        <v xml:space="preserve">0 | </v>
      </c>
      <c r="I252" t="str">
        <v xml:space="preserve">0 | </v>
      </c>
      <c r="J252" t="str">
        <v xml:space="preserve">0 | </v>
      </c>
      <c r="K252" t="str">
        <v xml:space="preserve">0 | </v>
      </c>
      <c r="L252" t="str">
        <v xml:space="preserve">0 | </v>
      </c>
      <c r="M252" t="str">
        <v xml:space="preserve">0 | </v>
      </c>
      <c r="N252" t="str">
        <v xml:space="preserve">0 | </v>
      </c>
      <c r="O252" t="str">
        <v xml:space="preserve">0 | </v>
      </c>
      <c r="P252" t="str">
        <v xml:space="preserve">0 | </v>
      </c>
      <c r="Q252" t="str">
        <v xml:space="preserve">0 | </v>
      </c>
      <c r="R252" t="str">
        <v xml:space="preserve">0 | </v>
      </c>
      <c r="S252" t="str">
        <v xml:space="preserve">0 | </v>
      </c>
      <c r="T252" t="str">
        <v xml:space="preserve">0 | </v>
      </c>
      <c r="U252" t="str">
        <v xml:space="preserve">0 | </v>
      </c>
      <c r="V252" t="str">
        <v xml:space="preserve">0 | </v>
      </c>
      <c r="W252" t="str">
        <v xml:space="preserve">0 | </v>
      </c>
      <c r="X252" t="str">
        <v xml:space="preserve">0 | </v>
      </c>
      <c r="Y252" t="str">
        <v xml:space="preserve">0 | </v>
      </c>
      <c r="Z252" t="str">
        <v xml:space="preserve">0 | </v>
      </c>
      <c r="AA252" t="str">
        <v xml:space="preserve">0 | </v>
      </c>
      <c r="AB252" t="str">
        <v xml:space="preserve">0 | </v>
      </c>
      <c r="AC252" t="str">
        <v xml:space="preserve">0 | </v>
      </c>
      <c r="AD252" t="str">
        <v xml:space="preserve">0 | </v>
      </c>
      <c r="AE252" t="str">
        <v xml:space="preserve">0 | </v>
      </c>
      <c r="AF252" t="str">
        <v xml:space="preserve">0 | </v>
      </c>
      <c r="AG252" t="str">
        <v xml:space="preserve">0 | </v>
      </c>
      <c r="AH252" t="str">
        <v xml:space="preserve">0 | </v>
      </c>
      <c r="AI252" t="str">
        <v xml:space="preserve">0 | </v>
      </c>
      <c r="DQ252" cm="1">
        <f t="array" ref="DQ252:EX252">TRANSPOSE(_xlfn._xlws.SORT(_xlfn._xlws.FILTER(chemicals[chemical_applic_level],chemicals[experiment_ID]=A252)))</f>
        <v>0</v>
      </c>
      <c r="DR252">
        <v>0</v>
      </c>
      <c r="DS252">
        <v>0</v>
      </c>
      <c r="DT252">
        <v>0</v>
      </c>
      <c r="DU252">
        <v>0</v>
      </c>
      <c r="DV252">
        <v>0</v>
      </c>
      <c r="DW252">
        <v>0</v>
      </c>
      <c r="DX252">
        <v>0</v>
      </c>
      <c r="DY252">
        <v>0</v>
      </c>
      <c r="DZ252">
        <v>0</v>
      </c>
      <c r="EA252">
        <v>0</v>
      </c>
      <c r="EB252">
        <v>0</v>
      </c>
      <c r="EC252">
        <v>0</v>
      </c>
      <c r="ED252">
        <v>0</v>
      </c>
      <c r="EE252">
        <v>0</v>
      </c>
      <c r="EF252">
        <v>0</v>
      </c>
      <c r="EG252">
        <v>0</v>
      </c>
      <c r="EH252">
        <v>0</v>
      </c>
      <c r="EI252">
        <v>0</v>
      </c>
      <c r="EJ252">
        <v>0</v>
      </c>
      <c r="EK252">
        <v>0</v>
      </c>
      <c r="EL252">
        <v>0</v>
      </c>
      <c r="EM252">
        <v>0</v>
      </c>
      <c r="EN252">
        <v>0</v>
      </c>
      <c r="EO252">
        <v>0</v>
      </c>
      <c r="EP252">
        <v>0</v>
      </c>
      <c r="EQ252">
        <v>0</v>
      </c>
      <c r="ER252">
        <v>0</v>
      </c>
      <c r="ES252">
        <v>0</v>
      </c>
      <c r="ET252">
        <v>0</v>
      </c>
      <c r="EU252">
        <v>0</v>
      </c>
      <c r="EV252">
        <v>0</v>
      </c>
      <c r="EW252">
        <v>0</v>
      </c>
      <c r="EX252" t="str">
        <v/>
      </c>
    </row>
    <row r="253" spans="2:154" x14ac:dyDescent="0.25">
      <c r="B253" t="str" cm="1">
        <f t="array" ref="B253:AI253">TRANSPOSE(_xlfn._xlws.SORT(_xlfn._xlws.FILTER(chemicals[chemical_applic_level]&amp;" | "&amp;chemicals[chemical_applic_name],chemicals[experiment_ID]=A253)))</f>
        <v xml:space="preserve"> | </v>
      </c>
      <c r="C253" t="str">
        <v xml:space="preserve">0 | </v>
      </c>
      <c r="D253" t="str">
        <v xml:space="preserve">0 | </v>
      </c>
      <c r="E253" t="str">
        <v xml:space="preserve">0 | </v>
      </c>
      <c r="F253" t="str">
        <v xml:space="preserve">0 | </v>
      </c>
      <c r="G253" t="str">
        <v xml:space="preserve">0 | </v>
      </c>
      <c r="H253" t="str">
        <v xml:space="preserve">0 | </v>
      </c>
      <c r="I253" t="str">
        <v xml:space="preserve">0 | </v>
      </c>
      <c r="J253" t="str">
        <v xml:space="preserve">0 | </v>
      </c>
      <c r="K253" t="str">
        <v xml:space="preserve">0 | </v>
      </c>
      <c r="L253" t="str">
        <v xml:space="preserve">0 | </v>
      </c>
      <c r="M253" t="str">
        <v xml:space="preserve">0 | </v>
      </c>
      <c r="N253" t="str">
        <v xml:space="preserve">0 | </v>
      </c>
      <c r="O253" t="str">
        <v xml:space="preserve">0 | </v>
      </c>
      <c r="P253" t="str">
        <v xml:space="preserve">0 | </v>
      </c>
      <c r="Q253" t="str">
        <v xml:space="preserve">0 | </v>
      </c>
      <c r="R253" t="str">
        <v xml:space="preserve">0 | </v>
      </c>
      <c r="S253" t="str">
        <v xml:space="preserve">0 | </v>
      </c>
      <c r="T253" t="str">
        <v xml:space="preserve">0 | </v>
      </c>
      <c r="U253" t="str">
        <v xml:space="preserve">0 | </v>
      </c>
      <c r="V253" t="str">
        <v xml:space="preserve">0 | </v>
      </c>
      <c r="W253" t="str">
        <v xml:space="preserve">0 | </v>
      </c>
      <c r="X253" t="str">
        <v xml:space="preserve">0 | </v>
      </c>
      <c r="Y253" t="str">
        <v xml:space="preserve">0 | </v>
      </c>
      <c r="Z253" t="str">
        <v xml:space="preserve">0 | </v>
      </c>
      <c r="AA253" t="str">
        <v xml:space="preserve">0 | </v>
      </c>
      <c r="AB253" t="str">
        <v xml:space="preserve">0 | </v>
      </c>
      <c r="AC253" t="str">
        <v xml:space="preserve">0 | </v>
      </c>
      <c r="AD253" t="str">
        <v xml:space="preserve">0 | </v>
      </c>
      <c r="AE253" t="str">
        <v xml:space="preserve">0 | </v>
      </c>
      <c r="AF253" t="str">
        <v xml:space="preserve">0 | </v>
      </c>
      <c r="AG253" t="str">
        <v xml:space="preserve">0 | </v>
      </c>
      <c r="AH253" t="str">
        <v xml:space="preserve">0 | </v>
      </c>
      <c r="AI253" t="str">
        <v xml:space="preserve">0 | </v>
      </c>
      <c r="DQ253" cm="1">
        <f t="array" ref="DQ253:EX253">TRANSPOSE(_xlfn._xlws.SORT(_xlfn._xlws.FILTER(chemicals[chemical_applic_level],chemicals[experiment_ID]=A253)))</f>
        <v>0</v>
      </c>
      <c r="DR253">
        <v>0</v>
      </c>
      <c r="DS253">
        <v>0</v>
      </c>
      <c r="DT253">
        <v>0</v>
      </c>
      <c r="DU253">
        <v>0</v>
      </c>
      <c r="DV253">
        <v>0</v>
      </c>
      <c r="DW253">
        <v>0</v>
      </c>
      <c r="DX253">
        <v>0</v>
      </c>
      <c r="DY253">
        <v>0</v>
      </c>
      <c r="DZ253">
        <v>0</v>
      </c>
      <c r="EA253">
        <v>0</v>
      </c>
      <c r="EB253">
        <v>0</v>
      </c>
      <c r="EC253">
        <v>0</v>
      </c>
      <c r="ED253">
        <v>0</v>
      </c>
      <c r="EE253">
        <v>0</v>
      </c>
      <c r="EF253">
        <v>0</v>
      </c>
      <c r="EG253">
        <v>0</v>
      </c>
      <c r="EH253">
        <v>0</v>
      </c>
      <c r="EI253">
        <v>0</v>
      </c>
      <c r="EJ253">
        <v>0</v>
      </c>
      <c r="EK253">
        <v>0</v>
      </c>
      <c r="EL253">
        <v>0</v>
      </c>
      <c r="EM253">
        <v>0</v>
      </c>
      <c r="EN253">
        <v>0</v>
      </c>
      <c r="EO253">
        <v>0</v>
      </c>
      <c r="EP253">
        <v>0</v>
      </c>
      <c r="EQ253">
        <v>0</v>
      </c>
      <c r="ER253">
        <v>0</v>
      </c>
      <c r="ES253">
        <v>0</v>
      </c>
      <c r="ET253">
        <v>0</v>
      </c>
      <c r="EU253">
        <v>0</v>
      </c>
      <c r="EV253">
        <v>0</v>
      </c>
      <c r="EW253">
        <v>0</v>
      </c>
      <c r="EX253" t="str">
        <v/>
      </c>
    </row>
    <row r="254" spans="2:154" x14ac:dyDescent="0.25">
      <c r="B254" t="str" cm="1">
        <f t="array" ref="B254:AI254">TRANSPOSE(_xlfn._xlws.SORT(_xlfn._xlws.FILTER(chemicals[chemical_applic_level]&amp;" | "&amp;chemicals[chemical_applic_name],chemicals[experiment_ID]=A254)))</f>
        <v xml:space="preserve"> | </v>
      </c>
      <c r="C254" t="str">
        <v xml:space="preserve">0 | </v>
      </c>
      <c r="D254" t="str">
        <v xml:space="preserve">0 | </v>
      </c>
      <c r="E254" t="str">
        <v xml:space="preserve">0 | </v>
      </c>
      <c r="F254" t="str">
        <v xml:space="preserve">0 | </v>
      </c>
      <c r="G254" t="str">
        <v xml:space="preserve">0 | </v>
      </c>
      <c r="H254" t="str">
        <v xml:space="preserve">0 | </v>
      </c>
      <c r="I254" t="str">
        <v xml:space="preserve">0 | </v>
      </c>
      <c r="J254" t="str">
        <v xml:space="preserve">0 | </v>
      </c>
      <c r="K254" t="str">
        <v xml:space="preserve">0 | </v>
      </c>
      <c r="L254" t="str">
        <v xml:space="preserve">0 | </v>
      </c>
      <c r="M254" t="str">
        <v xml:space="preserve">0 | </v>
      </c>
      <c r="N254" t="str">
        <v xml:space="preserve">0 | </v>
      </c>
      <c r="O254" t="str">
        <v xml:space="preserve">0 | </v>
      </c>
      <c r="P254" t="str">
        <v xml:space="preserve">0 | </v>
      </c>
      <c r="Q254" t="str">
        <v xml:space="preserve">0 | </v>
      </c>
      <c r="R254" t="str">
        <v xml:space="preserve">0 | </v>
      </c>
      <c r="S254" t="str">
        <v xml:space="preserve">0 | </v>
      </c>
      <c r="T254" t="str">
        <v xml:space="preserve">0 | </v>
      </c>
      <c r="U254" t="str">
        <v xml:space="preserve">0 | </v>
      </c>
      <c r="V254" t="str">
        <v xml:space="preserve">0 | </v>
      </c>
      <c r="W254" t="str">
        <v xml:space="preserve">0 | </v>
      </c>
      <c r="X254" t="str">
        <v xml:space="preserve">0 | </v>
      </c>
      <c r="Y254" t="str">
        <v xml:space="preserve">0 | </v>
      </c>
      <c r="Z254" t="str">
        <v xml:space="preserve">0 | </v>
      </c>
      <c r="AA254" t="str">
        <v xml:space="preserve">0 | </v>
      </c>
      <c r="AB254" t="str">
        <v xml:space="preserve">0 | </v>
      </c>
      <c r="AC254" t="str">
        <v xml:space="preserve">0 | </v>
      </c>
      <c r="AD254" t="str">
        <v xml:space="preserve">0 | </v>
      </c>
      <c r="AE254" t="str">
        <v xml:space="preserve">0 | </v>
      </c>
      <c r="AF254" t="str">
        <v xml:space="preserve">0 | </v>
      </c>
      <c r="AG254" t="str">
        <v xml:space="preserve">0 | </v>
      </c>
      <c r="AH254" t="str">
        <v xml:space="preserve">0 | </v>
      </c>
      <c r="AI254" t="str">
        <v xml:space="preserve">0 | </v>
      </c>
      <c r="DQ254" cm="1">
        <f t="array" ref="DQ254:EX254">TRANSPOSE(_xlfn._xlws.SORT(_xlfn._xlws.FILTER(chemicals[chemical_applic_level],chemicals[experiment_ID]=A254)))</f>
        <v>0</v>
      </c>
      <c r="DR254">
        <v>0</v>
      </c>
      <c r="DS254">
        <v>0</v>
      </c>
      <c r="DT254">
        <v>0</v>
      </c>
      <c r="DU254">
        <v>0</v>
      </c>
      <c r="DV254">
        <v>0</v>
      </c>
      <c r="DW254">
        <v>0</v>
      </c>
      <c r="DX254">
        <v>0</v>
      </c>
      <c r="DY254">
        <v>0</v>
      </c>
      <c r="DZ254">
        <v>0</v>
      </c>
      <c r="EA254">
        <v>0</v>
      </c>
      <c r="EB254">
        <v>0</v>
      </c>
      <c r="EC254">
        <v>0</v>
      </c>
      <c r="ED254">
        <v>0</v>
      </c>
      <c r="EE254">
        <v>0</v>
      </c>
      <c r="EF254">
        <v>0</v>
      </c>
      <c r="EG254">
        <v>0</v>
      </c>
      <c r="EH254">
        <v>0</v>
      </c>
      <c r="EI254">
        <v>0</v>
      </c>
      <c r="EJ254">
        <v>0</v>
      </c>
      <c r="EK254">
        <v>0</v>
      </c>
      <c r="EL254">
        <v>0</v>
      </c>
      <c r="EM254">
        <v>0</v>
      </c>
      <c r="EN254">
        <v>0</v>
      </c>
      <c r="EO254">
        <v>0</v>
      </c>
      <c r="EP254">
        <v>0</v>
      </c>
      <c r="EQ254">
        <v>0</v>
      </c>
      <c r="ER254">
        <v>0</v>
      </c>
      <c r="ES254">
        <v>0</v>
      </c>
      <c r="ET254">
        <v>0</v>
      </c>
      <c r="EU254">
        <v>0</v>
      </c>
      <c r="EV254">
        <v>0</v>
      </c>
      <c r="EW254">
        <v>0</v>
      </c>
      <c r="EX254" t="str">
        <v/>
      </c>
    </row>
    <row r="255" spans="2:154" x14ac:dyDescent="0.25">
      <c r="B255" t="str" cm="1">
        <f t="array" ref="B255:AI255">TRANSPOSE(_xlfn._xlws.SORT(_xlfn._xlws.FILTER(chemicals[chemical_applic_level]&amp;" | "&amp;chemicals[chemical_applic_name],chemicals[experiment_ID]=A255)))</f>
        <v xml:space="preserve"> | </v>
      </c>
      <c r="C255" t="str">
        <v xml:space="preserve">0 | </v>
      </c>
      <c r="D255" t="str">
        <v xml:space="preserve">0 | </v>
      </c>
      <c r="E255" t="str">
        <v xml:space="preserve">0 | </v>
      </c>
      <c r="F255" t="str">
        <v xml:space="preserve">0 | </v>
      </c>
      <c r="G255" t="str">
        <v xml:space="preserve">0 | </v>
      </c>
      <c r="H255" t="str">
        <v xml:space="preserve">0 | </v>
      </c>
      <c r="I255" t="str">
        <v xml:space="preserve">0 | </v>
      </c>
      <c r="J255" t="str">
        <v xml:space="preserve">0 | </v>
      </c>
      <c r="K255" t="str">
        <v xml:space="preserve">0 | </v>
      </c>
      <c r="L255" t="str">
        <v xml:space="preserve">0 | </v>
      </c>
      <c r="M255" t="str">
        <v xml:space="preserve">0 | </v>
      </c>
      <c r="N255" t="str">
        <v xml:space="preserve">0 | </v>
      </c>
      <c r="O255" t="str">
        <v xml:space="preserve">0 | </v>
      </c>
      <c r="P255" t="str">
        <v xml:space="preserve">0 | </v>
      </c>
      <c r="Q255" t="str">
        <v xml:space="preserve">0 | </v>
      </c>
      <c r="R255" t="str">
        <v xml:space="preserve">0 | </v>
      </c>
      <c r="S255" t="str">
        <v xml:space="preserve">0 | </v>
      </c>
      <c r="T255" t="str">
        <v xml:space="preserve">0 | </v>
      </c>
      <c r="U255" t="str">
        <v xml:space="preserve">0 | </v>
      </c>
      <c r="V255" t="str">
        <v xml:space="preserve">0 | </v>
      </c>
      <c r="W255" t="str">
        <v xml:space="preserve">0 | </v>
      </c>
      <c r="X255" t="str">
        <v xml:space="preserve">0 | </v>
      </c>
      <c r="Y255" t="str">
        <v xml:space="preserve">0 | </v>
      </c>
      <c r="Z255" t="str">
        <v xml:space="preserve">0 | </v>
      </c>
      <c r="AA255" t="str">
        <v xml:space="preserve">0 | </v>
      </c>
      <c r="AB255" t="str">
        <v xml:space="preserve">0 | </v>
      </c>
      <c r="AC255" t="str">
        <v xml:space="preserve">0 | </v>
      </c>
      <c r="AD255" t="str">
        <v xml:space="preserve">0 | </v>
      </c>
      <c r="AE255" t="str">
        <v xml:space="preserve">0 | </v>
      </c>
      <c r="AF255" t="str">
        <v xml:space="preserve">0 | </v>
      </c>
      <c r="AG255" t="str">
        <v xml:space="preserve">0 | </v>
      </c>
      <c r="AH255" t="str">
        <v xml:space="preserve">0 | </v>
      </c>
      <c r="AI255" t="str">
        <v xml:space="preserve">0 | </v>
      </c>
      <c r="DQ255" cm="1">
        <f t="array" ref="DQ255:EX255">TRANSPOSE(_xlfn._xlws.SORT(_xlfn._xlws.FILTER(chemicals[chemical_applic_level],chemicals[experiment_ID]=A255)))</f>
        <v>0</v>
      </c>
      <c r="DR255">
        <v>0</v>
      </c>
      <c r="DS255">
        <v>0</v>
      </c>
      <c r="DT255">
        <v>0</v>
      </c>
      <c r="DU255">
        <v>0</v>
      </c>
      <c r="DV255">
        <v>0</v>
      </c>
      <c r="DW255">
        <v>0</v>
      </c>
      <c r="DX255">
        <v>0</v>
      </c>
      <c r="DY255">
        <v>0</v>
      </c>
      <c r="DZ255">
        <v>0</v>
      </c>
      <c r="EA255">
        <v>0</v>
      </c>
      <c r="EB255">
        <v>0</v>
      </c>
      <c r="EC255">
        <v>0</v>
      </c>
      <c r="ED255">
        <v>0</v>
      </c>
      <c r="EE255">
        <v>0</v>
      </c>
      <c r="EF255">
        <v>0</v>
      </c>
      <c r="EG255">
        <v>0</v>
      </c>
      <c r="EH255">
        <v>0</v>
      </c>
      <c r="EI255">
        <v>0</v>
      </c>
      <c r="EJ255">
        <v>0</v>
      </c>
      <c r="EK255">
        <v>0</v>
      </c>
      <c r="EL255">
        <v>0</v>
      </c>
      <c r="EM255">
        <v>0</v>
      </c>
      <c r="EN255">
        <v>0</v>
      </c>
      <c r="EO255">
        <v>0</v>
      </c>
      <c r="EP255">
        <v>0</v>
      </c>
      <c r="EQ255">
        <v>0</v>
      </c>
      <c r="ER255">
        <v>0</v>
      </c>
      <c r="ES255">
        <v>0</v>
      </c>
      <c r="ET255">
        <v>0</v>
      </c>
      <c r="EU255">
        <v>0</v>
      </c>
      <c r="EV255">
        <v>0</v>
      </c>
      <c r="EW255">
        <v>0</v>
      </c>
      <c r="EX255" t="str">
        <v/>
      </c>
    </row>
    <row r="256" spans="2:154" x14ac:dyDescent="0.25">
      <c r="B256" t="str" cm="1">
        <f t="array" ref="B256:AI256">TRANSPOSE(_xlfn._xlws.SORT(_xlfn._xlws.FILTER(chemicals[chemical_applic_level]&amp;" | "&amp;chemicals[chemical_applic_name],chemicals[experiment_ID]=A256)))</f>
        <v xml:space="preserve"> | </v>
      </c>
      <c r="C256" t="str">
        <v xml:space="preserve">0 | </v>
      </c>
      <c r="D256" t="str">
        <v xml:space="preserve">0 | </v>
      </c>
      <c r="E256" t="str">
        <v xml:space="preserve">0 | </v>
      </c>
      <c r="F256" t="str">
        <v xml:space="preserve">0 | </v>
      </c>
      <c r="G256" t="str">
        <v xml:space="preserve">0 | </v>
      </c>
      <c r="H256" t="str">
        <v xml:space="preserve">0 | </v>
      </c>
      <c r="I256" t="str">
        <v xml:space="preserve">0 | </v>
      </c>
      <c r="J256" t="str">
        <v xml:space="preserve">0 | </v>
      </c>
      <c r="K256" t="str">
        <v xml:space="preserve">0 | </v>
      </c>
      <c r="L256" t="str">
        <v xml:space="preserve">0 | </v>
      </c>
      <c r="M256" t="str">
        <v xml:space="preserve">0 | </v>
      </c>
      <c r="N256" t="str">
        <v xml:space="preserve">0 | </v>
      </c>
      <c r="O256" t="str">
        <v xml:space="preserve">0 | </v>
      </c>
      <c r="P256" t="str">
        <v xml:space="preserve">0 | </v>
      </c>
      <c r="Q256" t="str">
        <v xml:space="preserve">0 | </v>
      </c>
      <c r="R256" t="str">
        <v xml:space="preserve">0 | </v>
      </c>
      <c r="S256" t="str">
        <v xml:space="preserve">0 | </v>
      </c>
      <c r="T256" t="str">
        <v xml:space="preserve">0 | </v>
      </c>
      <c r="U256" t="str">
        <v xml:space="preserve">0 | </v>
      </c>
      <c r="V256" t="str">
        <v xml:space="preserve">0 | </v>
      </c>
      <c r="W256" t="str">
        <v xml:space="preserve">0 | </v>
      </c>
      <c r="X256" t="str">
        <v xml:space="preserve">0 | </v>
      </c>
      <c r="Y256" t="str">
        <v xml:space="preserve">0 | </v>
      </c>
      <c r="Z256" t="str">
        <v xml:space="preserve">0 | </v>
      </c>
      <c r="AA256" t="str">
        <v xml:space="preserve">0 | </v>
      </c>
      <c r="AB256" t="str">
        <v xml:space="preserve">0 | </v>
      </c>
      <c r="AC256" t="str">
        <v xml:space="preserve">0 | </v>
      </c>
      <c r="AD256" t="str">
        <v xml:space="preserve">0 | </v>
      </c>
      <c r="AE256" t="str">
        <v xml:space="preserve">0 | </v>
      </c>
      <c r="AF256" t="str">
        <v xml:space="preserve">0 | </v>
      </c>
      <c r="AG256" t="str">
        <v xml:space="preserve">0 | </v>
      </c>
      <c r="AH256" t="str">
        <v xml:space="preserve">0 | </v>
      </c>
      <c r="AI256" t="str">
        <v xml:space="preserve">0 | </v>
      </c>
      <c r="DQ256" cm="1">
        <f t="array" ref="DQ256:EX256">TRANSPOSE(_xlfn._xlws.SORT(_xlfn._xlws.FILTER(chemicals[chemical_applic_level],chemicals[experiment_ID]=A256)))</f>
        <v>0</v>
      </c>
      <c r="DR256">
        <v>0</v>
      </c>
      <c r="DS256">
        <v>0</v>
      </c>
      <c r="DT256">
        <v>0</v>
      </c>
      <c r="DU256">
        <v>0</v>
      </c>
      <c r="DV256">
        <v>0</v>
      </c>
      <c r="DW256">
        <v>0</v>
      </c>
      <c r="DX256">
        <v>0</v>
      </c>
      <c r="DY256">
        <v>0</v>
      </c>
      <c r="DZ256">
        <v>0</v>
      </c>
      <c r="EA256">
        <v>0</v>
      </c>
      <c r="EB256">
        <v>0</v>
      </c>
      <c r="EC256">
        <v>0</v>
      </c>
      <c r="ED256">
        <v>0</v>
      </c>
      <c r="EE256">
        <v>0</v>
      </c>
      <c r="EF256">
        <v>0</v>
      </c>
      <c r="EG256">
        <v>0</v>
      </c>
      <c r="EH256">
        <v>0</v>
      </c>
      <c r="EI256">
        <v>0</v>
      </c>
      <c r="EJ256">
        <v>0</v>
      </c>
      <c r="EK256">
        <v>0</v>
      </c>
      <c r="EL256">
        <v>0</v>
      </c>
      <c r="EM256">
        <v>0</v>
      </c>
      <c r="EN256">
        <v>0</v>
      </c>
      <c r="EO256">
        <v>0</v>
      </c>
      <c r="EP256">
        <v>0</v>
      </c>
      <c r="EQ256">
        <v>0</v>
      </c>
      <c r="ER256">
        <v>0</v>
      </c>
      <c r="ES256">
        <v>0</v>
      </c>
      <c r="ET256">
        <v>0</v>
      </c>
      <c r="EU256">
        <v>0</v>
      </c>
      <c r="EV256">
        <v>0</v>
      </c>
      <c r="EW256">
        <v>0</v>
      </c>
      <c r="EX256" t="str">
        <v/>
      </c>
    </row>
    <row r="257" spans="2:154" x14ac:dyDescent="0.25">
      <c r="B257" t="str" cm="1">
        <f t="array" ref="B257:AI257">TRANSPOSE(_xlfn._xlws.SORT(_xlfn._xlws.FILTER(chemicals[chemical_applic_level]&amp;" | "&amp;chemicals[chemical_applic_name],chemicals[experiment_ID]=A257)))</f>
        <v xml:space="preserve"> | </v>
      </c>
      <c r="C257" t="str">
        <v xml:space="preserve">0 | </v>
      </c>
      <c r="D257" t="str">
        <v xml:space="preserve">0 | </v>
      </c>
      <c r="E257" t="str">
        <v xml:space="preserve">0 | </v>
      </c>
      <c r="F257" t="str">
        <v xml:space="preserve">0 | </v>
      </c>
      <c r="G257" t="str">
        <v xml:space="preserve">0 | </v>
      </c>
      <c r="H257" t="str">
        <v xml:space="preserve">0 | </v>
      </c>
      <c r="I257" t="str">
        <v xml:space="preserve">0 | </v>
      </c>
      <c r="J257" t="str">
        <v xml:space="preserve">0 | </v>
      </c>
      <c r="K257" t="str">
        <v xml:space="preserve">0 | </v>
      </c>
      <c r="L257" t="str">
        <v xml:space="preserve">0 | </v>
      </c>
      <c r="M257" t="str">
        <v xml:space="preserve">0 | </v>
      </c>
      <c r="N257" t="str">
        <v xml:space="preserve">0 | </v>
      </c>
      <c r="O257" t="str">
        <v xml:space="preserve">0 | </v>
      </c>
      <c r="P257" t="str">
        <v xml:space="preserve">0 | </v>
      </c>
      <c r="Q257" t="str">
        <v xml:space="preserve">0 | </v>
      </c>
      <c r="R257" t="str">
        <v xml:space="preserve">0 | </v>
      </c>
      <c r="S257" t="str">
        <v xml:space="preserve">0 | </v>
      </c>
      <c r="T257" t="str">
        <v xml:space="preserve">0 | </v>
      </c>
      <c r="U257" t="str">
        <v xml:space="preserve">0 | </v>
      </c>
      <c r="V257" t="str">
        <v xml:space="preserve">0 | </v>
      </c>
      <c r="W257" t="str">
        <v xml:space="preserve">0 | </v>
      </c>
      <c r="X257" t="str">
        <v xml:space="preserve">0 | </v>
      </c>
      <c r="Y257" t="str">
        <v xml:space="preserve">0 | </v>
      </c>
      <c r="Z257" t="str">
        <v xml:space="preserve">0 | </v>
      </c>
      <c r="AA257" t="str">
        <v xml:space="preserve">0 | </v>
      </c>
      <c r="AB257" t="str">
        <v xml:space="preserve">0 | </v>
      </c>
      <c r="AC257" t="str">
        <v xml:space="preserve">0 | </v>
      </c>
      <c r="AD257" t="str">
        <v xml:space="preserve">0 | </v>
      </c>
      <c r="AE257" t="str">
        <v xml:space="preserve">0 | </v>
      </c>
      <c r="AF257" t="str">
        <v xml:space="preserve">0 | </v>
      </c>
      <c r="AG257" t="str">
        <v xml:space="preserve">0 | </v>
      </c>
      <c r="AH257" t="str">
        <v xml:space="preserve">0 | </v>
      </c>
      <c r="AI257" t="str">
        <v xml:space="preserve">0 | </v>
      </c>
      <c r="DQ257" cm="1">
        <f t="array" ref="DQ257:EX257">TRANSPOSE(_xlfn._xlws.SORT(_xlfn._xlws.FILTER(chemicals[chemical_applic_level],chemicals[experiment_ID]=A257)))</f>
        <v>0</v>
      </c>
      <c r="DR257">
        <v>0</v>
      </c>
      <c r="DS257">
        <v>0</v>
      </c>
      <c r="DT257">
        <v>0</v>
      </c>
      <c r="DU257">
        <v>0</v>
      </c>
      <c r="DV257">
        <v>0</v>
      </c>
      <c r="DW257">
        <v>0</v>
      </c>
      <c r="DX257">
        <v>0</v>
      </c>
      <c r="DY257">
        <v>0</v>
      </c>
      <c r="DZ257">
        <v>0</v>
      </c>
      <c r="EA257">
        <v>0</v>
      </c>
      <c r="EB257">
        <v>0</v>
      </c>
      <c r="EC257">
        <v>0</v>
      </c>
      <c r="ED257">
        <v>0</v>
      </c>
      <c r="EE257">
        <v>0</v>
      </c>
      <c r="EF257">
        <v>0</v>
      </c>
      <c r="EG257">
        <v>0</v>
      </c>
      <c r="EH257">
        <v>0</v>
      </c>
      <c r="EI257">
        <v>0</v>
      </c>
      <c r="EJ257">
        <v>0</v>
      </c>
      <c r="EK257">
        <v>0</v>
      </c>
      <c r="EL257">
        <v>0</v>
      </c>
      <c r="EM257">
        <v>0</v>
      </c>
      <c r="EN257">
        <v>0</v>
      </c>
      <c r="EO257">
        <v>0</v>
      </c>
      <c r="EP257">
        <v>0</v>
      </c>
      <c r="EQ257">
        <v>0</v>
      </c>
      <c r="ER257">
        <v>0</v>
      </c>
      <c r="ES257">
        <v>0</v>
      </c>
      <c r="ET257">
        <v>0</v>
      </c>
      <c r="EU257">
        <v>0</v>
      </c>
      <c r="EV257">
        <v>0</v>
      </c>
      <c r="EW257">
        <v>0</v>
      </c>
      <c r="EX257" t="str">
        <v/>
      </c>
    </row>
    <row r="258" spans="2:154" x14ac:dyDescent="0.25">
      <c r="B258" t="str" cm="1">
        <f t="array" ref="B258:AI258">TRANSPOSE(_xlfn._xlws.SORT(_xlfn._xlws.FILTER(chemicals[chemical_applic_level]&amp;" | "&amp;chemicals[chemical_applic_name],chemicals[experiment_ID]=A258)))</f>
        <v xml:space="preserve"> | </v>
      </c>
      <c r="C258" t="str">
        <v xml:space="preserve">0 | </v>
      </c>
      <c r="D258" t="str">
        <v xml:space="preserve">0 | </v>
      </c>
      <c r="E258" t="str">
        <v xml:space="preserve">0 | </v>
      </c>
      <c r="F258" t="str">
        <v xml:space="preserve">0 | </v>
      </c>
      <c r="G258" t="str">
        <v xml:space="preserve">0 | </v>
      </c>
      <c r="H258" t="str">
        <v xml:space="preserve">0 | </v>
      </c>
      <c r="I258" t="str">
        <v xml:space="preserve">0 | </v>
      </c>
      <c r="J258" t="str">
        <v xml:space="preserve">0 | </v>
      </c>
      <c r="K258" t="str">
        <v xml:space="preserve">0 | </v>
      </c>
      <c r="L258" t="str">
        <v xml:space="preserve">0 | </v>
      </c>
      <c r="M258" t="str">
        <v xml:space="preserve">0 | </v>
      </c>
      <c r="N258" t="str">
        <v xml:space="preserve">0 | </v>
      </c>
      <c r="O258" t="str">
        <v xml:space="preserve">0 | </v>
      </c>
      <c r="P258" t="str">
        <v xml:space="preserve">0 | </v>
      </c>
      <c r="Q258" t="str">
        <v xml:space="preserve">0 | </v>
      </c>
      <c r="R258" t="str">
        <v xml:space="preserve">0 | </v>
      </c>
      <c r="S258" t="str">
        <v xml:space="preserve">0 | </v>
      </c>
      <c r="T258" t="str">
        <v xml:space="preserve">0 | </v>
      </c>
      <c r="U258" t="str">
        <v xml:space="preserve">0 | </v>
      </c>
      <c r="V258" t="str">
        <v xml:space="preserve">0 | </v>
      </c>
      <c r="W258" t="str">
        <v xml:space="preserve">0 | </v>
      </c>
      <c r="X258" t="str">
        <v xml:space="preserve">0 | </v>
      </c>
      <c r="Y258" t="str">
        <v xml:space="preserve">0 | </v>
      </c>
      <c r="Z258" t="str">
        <v xml:space="preserve">0 | </v>
      </c>
      <c r="AA258" t="str">
        <v xml:space="preserve">0 | </v>
      </c>
      <c r="AB258" t="str">
        <v xml:space="preserve">0 | </v>
      </c>
      <c r="AC258" t="str">
        <v xml:space="preserve">0 | </v>
      </c>
      <c r="AD258" t="str">
        <v xml:space="preserve">0 | </v>
      </c>
      <c r="AE258" t="str">
        <v xml:space="preserve">0 | </v>
      </c>
      <c r="AF258" t="str">
        <v xml:space="preserve">0 | </v>
      </c>
      <c r="AG258" t="str">
        <v xml:space="preserve">0 | </v>
      </c>
      <c r="AH258" t="str">
        <v xml:space="preserve">0 | </v>
      </c>
      <c r="AI258" t="str">
        <v xml:space="preserve">0 | </v>
      </c>
      <c r="DQ258" cm="1">
        <f t="array" ref="DQ258:EX258">TRANSPOSE(_xlfn._xlws.SORT(_xlfn._xlws.FILTER(chemicals[chemical_applic_level],chemicals[experiment_ID]=A258)))</f>
        <v>0</v>
      </c>
      <c r="DR258">
        <v>0</v>
      </c>
      <c r="DS258">
        <v>0</v>
      </c>
      <c r="DT258">
        <v>0</v>
      </c>
      <c r="DU258">
        <v>0</v>
      </c>
      <c r="DV258">
        <v>0</v>
      </c>
      <c r="DW258">
        <v>0</v>
      </c>
      <c r="DX258">
        <v>0</v>
      </c>
      <c r="DY258">
        <v>0</v>
      </c>
      <c r="DZ258">
        <v>0</v>
      </c>
      <c r="EA258">
        <v>0</v>
      </c>
      <c r="EB258">
        <v>0</v>
      </c>
      <c r="EC258">
        <v>0</v>
      </c>
      <c r="ED258">
        <v>0</v>
      </c>
      <c r="EE258">
        <v>0</v>
      </c>
      <c r="EF258">
        <v>0</v>
      </c>
      <c r="EG258">
        <v>0</v>
      </c>
      <c r="EH258">
        <v>0</v>
      </c>
      <c r="EI258">
        <v>0</v>
      </c>
      <c r="EJ258">
        <v>0</v>
      </c>
      <c r="EK258">
        <v>0</v>
      </c>
      <c r="EL258">
        <v>0</v>
      </c>
      <c r="EM258">
        <v>0</v>
      </c>
      <c r="EN258">
        <v>0</v>
      </c>
      <c r="EO258">
        <v>0</v>
      </c>
      <c r="EP258">
        <v>0</v>
      </c>
      <c r="EQ258">
        <v>0</v>
      </c>
      <c r="ER258">
        <v>0</v>
      </c>
      <c r="ES258">
        <v>0</v>
      </c>
      <c r="ET258">
        <v>0</v>
      </c>
      <c r="EU258">
        <v>0</v>
      </c>
      <c r="EV258">
        <v>0</v>
      </c>
      <c r="EW258">
        <v>0</v>
      </c>
      <c r="EX258" t="str">
        <v/>
      </c>
    </row>
    <row r="259" spans="2:154" x14ac:dyDescent="0.25">
      <c r="B259" t="str" cm="1">
        <f t="array" ref="B259:AI259">TRANSPOSE(_xlfn._xlws.SORT(_xlfn._xlws.FILTER(chemicals[chemical_applic_level]&amp;" | "&amp;chemicals[chemical_applic_name],chemicals[experiment_ID]=A259)))</f>
        <v xml:space="preserve"> | </v>
      </c>
      <c r="C259" t="str">
        <v xml:space="preserve">0 | </v>
      </c>
      <c r="D259" t="str">
        <v xml:space="preserve">0 | </v>
      </c>
      <c r="E259" t="str">
        <v xml:space="preserve">0 | </v>
      </c>
      <c r="F259" t="str">
        <v xml:space="preserve">0 | </v>
      </c>
      <c r="G259" t="str">
        <v xml:space="preserve">0 | </v>
      </c>
      <c r="H259" t="str">
        <v xml:space="preserve">0 | </v>
      </c>
      <c r="I259" t="str">
        <v xml:space="preserve">0 | </v>
      </c>
      <c r="J259" t="str">
        <v xml:space="preserve">0 | </v>
      </c>
      <c r="K259" t="str">
        <v xml:space="preserve">0 | </v>
      </c>
      <c r="L259" t="str">
        <v xml:space="preserve">0 | </v>
      </c>
      <c r="M259" t="str">
        <v xml:space="preserve">0 | </v>
      </c>
      <c r="N259" t="str">
        <v xml:space="preserve">0 | </v>
      </c>
      <c r="O259" t="str">
        <v xml:space="preserve">0 | </v>
      </c>
      <c r="P259" t="str">
        <v xml:space="preserve">0 | </v>
      </c>
      <c r="Q259" t="str">
        <v xml:space="preserve">0 | </v>
      </c>
      <c r="R259" t="str">
        <v xml:space="preserve">0 | </v>
      </c>
      <c r="S259" t="str">
        <v xml:space="preserve">0 | </v>
      </c>
      <c r="T259" t="str">
        <v xml:space="preserve">0 | </v>
      </c>
      <c r="U259" t="str">
        <v xml:space="preserve">0 | </v>
      </c>
      <c r="V259" t="str">
        <v xml:space="preserve">0 | </v>
      </c>
      <c r="W259" t="str">
        <v xml:space="preserve">0 | </v>
      </c>
      <c r="X259" t="str">
        <v xml:space="preserve">0 | </v>
      </c>
      <c r="Y259" t="str">
        <v xml:space="preserve">0 | </v>
      </c>
      <c r="Z259" t="str">
        <v xml:space="preserve">0 | </v>
      </c>
      <c r="AA259" t="str">
        <v xml:space="preserve">0 | </v>
      </c>
      <c r="AB259" t="str">
        <v xml:space="preserve">0 | </v>
      </c>
      <c r="AC259" t="str">
        <v xml:space="preserve">0 | </v>
      </c>
      <c r="AD259" t="str">
        <v xml:space="preserve">0 | </v>
      </c>
      <c r="AE259" t="str">
        <v xml:space="preserve">0 | </v>
      </c>
      <c r="AF259" t="str">
        <v xml:space="preserve">0 | </v>
      </c>
      <c r="AG259" t="str">
        <v xml:space="preserve">0 | </v>
      </c>
      <c r="AH259" t="str">
        <v xml:space="preserve">0 | </v>
      </c>
      <c r="AI259" t="str">
        <v xml:space="preserve">0 | </v>
      </c>
      <c r="DQ259" cm="1">
        <f t="array" ref="DQ259:EX259">TRANSPOSE(_xlfn._xlws.SORT(_xlfn._xlws.FILTER(chemicals[chemical_applic_level],chemicals[experiment_ID]=A259)))</f>
        <v>0</v>
      </c>
      <c r="DR259">
        <v>0</v>
      </c>
      <c r="DS259">
        <v>0</v>
      </c>
      <c r="DT259">
        <v>0</v>
      </c>
      <c r="DU259">
        <v>0</v>
      </c>
      <c r="DV259">
        <v>0</v>
      </c>
      <c r="DW259">
        <v>0</v>
      </c>
      <c r="DX259">
        <v>0</v>
      </c>
      <c r="DY259">
        <v>0</v>
      </c>
      <c r="DZ259">
        <v>0</v>
      </c>
      <c r="EA259">
        <v>0</v>
      </c>
      <c r="EB259">
        <v>0</v>
      </c>
      <c r="EC259">
        <v>0</v>
      </c>
      <c r="ED259">
        <v>0</v>
      </c>
      <c r="EE259">
        <v>0</v>
      </c>
      <c r="EF259">
        <v>0</v>
      </c>
      <c r="EG259">
        <v>0</v>
      </c>
      <c r="EH259">
        <v>0</v>
      </c>
      <c r="EI259">
        <v>0</v>
      </c>
      <c r="EJ259">
        <v>0</v>
      </c>
      <c r="EK259">
        <v>0</v>
      </c>
      <c r="EL259">
        <v>0</v>
      </c>
      <c r="EM259">
        <v>0</v>
      </c>
      <c r="EN259">
        <v>0</v>
      </c>
      <c r="EO259">
        <v>0</v>
      </c>
      <c r="EP259">
        <v>0</v>
      </c>
      <c r="EQ259">
        <v>0</v>
      </c>
      <c r="ER259">
        <v>0</v>
      </c>
      <c r="ES259">
        <v>0</v>
      </c>
      <c r="ET259">
        <v>0</v>
      </c>
      <c r="EU259">
        <v>0</v>
      </c>
      <c r="EV259">
        <v>0</v>
      </c>
      <c r="EW259">
        <v>0</v>
      </c>
      <c r="EX259" t="str">
        <v/>
      </c>
    </row>
    <row r="260" spans="2:154" x14ac:dyDescent="0.25">
      <c r="B260" t="str" cm="1">
        <f t="array" ref="B260:AI260">TRANSPOSE(_xlfn._xlws.SORT(_xlfn._xlws.FILTER(chemicals[chemical_applic_level]&amp;" | "&amp;chemicals[chemical_applic_name],chemicals[experiment_ID]=A260)))</f>
        <v xml:space="preserve"> | </v>
      </c>
      <c r="C260" t="str">
        <v xml:space="preserve">0 | </v>
      </c>
      <c r="D260" t="str">
        <v xml:space="preserve">0 | </v>
      </c>
      <c r="E260" t="str">
        <v xml:space="preserve">0 | </v>
      </c>
      <c r="F260" t="str">
        <v xml:space="preserve">0 | </v>
      </c>
      <c r="G260" t="str">
        <v xml:space="preserve">0 | </v>
      </c>
      <c r="H260" t="str">
        <v xml:space="preserve">0 | </v>
      </c>
      <c r="I260" t="str">
        <v xml:space="preserve">0 | </v>
      </c>
      <c r="J260" t="str">
        <v xml:space="preserve">0 | </v>
      </c>
      <c r="K260" t="str">
        <v xml:space="preserve">0 | </v>
      </c>
      <c r="L260" t="str">
        <v xml:space="preserve">0 | </v>
      </c>
      <c r="M260" t="str">
        <v xml:space="preserve">0 | </v>
      </c>
      <c r="N260" t="str">
        <v xml:space="preserve">0 | </v>
      </c>
      <c r="O260" t="str">
        <v xml:space="preserve">0 | </v>
      </c>
      <c r="P260" t="str">
        <v xml:space="preserve">0 | </v>
      </c>
      <c r="Q260" t="str">
        <v xml:space="preserve">0 | </v>
      </c>
      <c r="R260" t="str">
        <v xml:space="preserve">0 | </v>
      </c>
      <c r="S260" t="str">
        <v xml:space="preserve">0 | </v>
      </c>
      <c r="T260" t="str">
        <v xml:space="preserve">0 | </v>
      </c>
      <c r="U260" t="str">
        <v xml:space="preserve">0 | </v>
      </c>
      <c r="V260" t="str">
        <v xml:space="preserve">0 | </v>
      </c>
      <c r="W260" t="str">
        <v xml:space="preserve">0 | </v>
      </c>
      <c r="X260" t="str">
        <v xml:space="preserve">0 | </v>
      </c>
      <c r="Y260" t="str">
        <v xml:space="preserve">0 | </v>
      </c>
      <c r="Z260" t="str">
        <v xml:space="preserve">0 | </v>
      </c>
      <c r="AA260" t="str">
        <v xml:space="preserve">0 | </v>
      </c>
      <c r="AB260" t="str">
        <v xml:space="preserve">0 | </v>
      </c>
      <c r="AC260" t="str">
        <v xml:space="preserve">0 | </v>
      </c>
      <c r="AD260" t="str">
        <v xml:space="preserve">0 | </v>
      </c>
      <c r="AE260" t="str">
        <v xml:space="preserve">0 | </v>
      </c>
      <c r="AF260" t="str">
        <v xml:space="preserve">0 | </v>
      </c>
      <c r="AG260" t="str">
        <v xml:space="preserve">0 | </v>
      </c>
      <c r="AH260" t="str">
        <v xml:space="preserve">0 | </v>
      </c>
      <c r="AI260" t="str">
        <v xml:space="preserve">0 | </v>
      </c>
      <c r="DQ260" cm="1">
        <f t="array" ref="DQ260:EX260">TRANSPOSE(_xlfn._xlws.SORT(_xlfn._xlws.FILTER(chemicals[chemical_applic_level],chemicals[experiment_ID]=A260)))</f>
        <v>0</v>
      </c>
      <c r="DR260">
        <v>0</v>
      </c>
      <c r="DS260">
        <v>0</v>
      </c>
      <c r="DT260">
        <v>0</v>
      </c>
      <c r="DU260">
        <v>0</v>
      </c>
      <c r="DV260">
        <v>0</v>
      </c>
      <c r="DW260">
        <v>0</v>
      </c>
      <c r="DX260">
        <v>0</v>
      </c>
      <c r="DY260">
        <v>0</v>
      </c>
      <c r="DZ260">
        <v>0</v>
      </c>
      <c r="EA260">
        <v>0</v>
      </c>
      <c r="EB260">
        <v>0</v>
      </c>
      <c r="EC260">
        <v>0</v>
      </c>
      <c r="ED260">
        <v>0</v>
      </c>
      <c r="EE260">
        <v>0</v>
      </c>
      <c r="EF260">
        <v>0</v>
      </c>
      <c r="EG260">
        <v>0</v>
      </c>
      <c r="EH260">
        <v>0</v>
      </c>
      <c r="EI260">
        <v>0</v>
      </c>
      <c r="EJ260">
        <v>0</v>
      </c>
      <c r="EK260">
        <v>0</v>
      </c>
      <c r="EL260">
        <v>0</v>
      </c>
      <c r="EM260">
        <v>0</v>
      </c>
      <c r="EN260">
        <v>0</v>
      </c>
      <c r="EO260">
        <v>0</v>
      </c>
      <c r="EP260">
        <v>0</v>
      </c>
      <c r="EQ260">
        <v>0</v>
      </c>
      <c r="ER260">
        <v>0</v>
      </c>
      <c r="ES260">
        <v>0</v>
      </c>
      <c r="ET260">
        <v>0</v>
      </c>
      <c r="EU260">
        <v>0</v>
      </c>
      <c r="EV260">
        <v>0</v>
      </c>
      <c r="EW260">
        <v>0</v>
      </c>
      <c r="EX260" t="str">
        <v/>
      </c>
    </row>
    <row r="261" spans="2:154" x14ac:dyDescent="0.25">
      <c r="B261" t="str" cm="1">
        <f t="array" ref="B261:AI261">TRANSPOSE(_xlfn._xlws.SORT(_xlfn._xlws.FILTER(chemicals[chemical_applic_level]&amp;" | "&amp;chemicals[chemical_applic_name],chemicals[experiment_ID]=A261)))</f>
        <v xml:space="preserve"> | </v>
      </c>
      <c r="C261" t="str">
        <v xml:space="preserve">0 | </v>
      </c>
      <c r="D261" t="str">
        <v xml:space="preserve">0 | </v>
      </c>
      <c r="E261" t="str">
        <v xml:space="preserve">0 | </v>
      </c>
      <c r="F261" t="str">
        <v xml:space="preserve">0 | </v>
      </c>
      <c r="G261" t="str">
        <v xml:space="preserve">0 | </v>
      </c>
      <c r="H261" t="str">
        <v xml:space="preserve">0 | </v>
      </c>
      <c r="I261" t="str">
        <v xml:space="preserve">0 | </v>
      </c>
      <c r="J261" t="str">
        <v xml:space="preserve">0 | </v>
      </c>
      <c r="K261" t="str">
        <v xml:space="preserve">0 | </v>
      </c>
      <c r="L261" t="str">
        <v xml:space="preserve">0 | </v>
      </c>
      <c r="M261" t="str">
        <v xml:space="preserve">0 | </v>
      </c>
      <c r="N261" t="str">
        <v xml:space="preserve">0 | </v>
      </c>
      <c r="O261" t="str">
        <v xml:space="preserve">0 | </v>
      </c>
      <c r="P261" t="str">
        <v xml:space="preserve">0 | </v>
      </c>
      <c r="Q261" t="str">
        <v xml:space="preserve">0 | </v>
      </c>
      <c r="R261" t="str">
        <v xml:space="preserve">0 | </v>
      </c>
      <c r="S261" t="str">
        <v xml:space="preserve">0 | </v>
      </c>
      <c r="T261" t="str">
        <v xml:space="preserve">0 | </v>
      </c>
      <c r="U261" t="str">
        <v xml:space="preserve">0 | </v>
      </c>
      <c r="V261" t="str">
        <v xml:space="preserve">0 | </v>
      </c>
      <c r="W261" t="str">
        <v xml:space="preserve">0 | </v>
      </c>
      <c r="X261" t="str">
        <v xml:space="preserve">0 | </v>
      </c>
      <c r="Y261" t="str">
        <v xml:space="preserve">0 | </v>
      </c>
      <c r="Z261" t="str">
        <v xml:space="preserve">0 | </v>
      </c>
      <c r="AA261" t="str">
        <v xml:space="preserve">0 | </v>
      </c>
      <c r="AB261" t="str">
        <v xml:space="preserve">0 | </v>
      </c>
      <c r="AC261" t="str">
        <v xml:space="preserve">0 | </v>
      </c>
      <c r="AD261" t="str">
        <v xml:space="preserve">0 | </v>
      </c>
      <c r="AE261" t="str">
        <v xml:space="preserve">0 | </v>
      </c>
      <c r="AF261" t="str">
        <v xml:space="preserve">0 | </v>
      </c>
      <c r="AG261" t="str">
        <v xml:space="preserve">0 | </v>
      </c>
      <c r="AH261" t="str">
        <v xml:space="preserve">0 | </v>
      </c>
      <c r="AI261" t="str">
        <v xml:space="preserve">0 | </v>
      </c>
      <c r="DQ261" cm="1">
        <f t="array" ref="DQ261:EX261">TRANSPOSE(_xlfn._xlws.SORT(_xlfn._xlws.FILTER(chemicals[chemical_applic_level],chemicals[experiment_ID]=A261)))</f>
        <v>0</v>
      </c>
      <c r="DR261">
        <v>0</v>
      </c>
      <c r="DS261">
        <v>0</v>
      </c>
      <c r="DT261">
        <v>0</v>
      </c>
      <c r="DU261">
        <v>0</v>
      </c>
      <c r="DV261">
        <v>0</v>
      </c>
      <c r="DW261">
        <v>0</v>
      </c>
      <c r="DX261">
        <v>0</v>
      </c>
      <c r="DY261">
        <v>0</v>
      </c>
      <c r="DZ261">
        <v>0</v>
      </c>
      <c r="EA261">
        <v>0</v>
      </c>
      <c r="EB261">
        <v>0</v>
      </c>
      <c r="EC261">
        <v>0</v>
      </c>
      <c r="ED261">
        <v>0</v>
      </c>
      <c r="EE261">
        <v>0</v>
      </c>
      <c r="EF261">
        <v>0</v>
      </c>
      <c r="EG261">
        <v>0</v>
      </c>
      <c r="EH261">
        <v>0</v>
      </c>
      <c r="EI261">
        <v>0</v>
      </c>
      <c r="EJ261">
        <v>0</v>
      </c>
      <c r="EK261">
        <v>0</v>
      </c>
      <c r="EL261">
        <v>0</v>
      </c>
      <c r="EM261">
        <v>0</v>
      </c>
      <c r="EN261">
        <v>0</v>
      </c>
      <c r="EO261">
        <v>0</v>
      </c>
      <c r="EP261">
        <v>0</v>
      </c>
      <c r="EQ261">
        <v>0</v>
      </c>
      <c r="ER261">
        <v>0</v>
      </c>
      <c r="ES261">
        <v>0</v>
      </c>
      <c r="ET261">
        <v>0</v>
      </c>
      <c r="EU261">
        <v>0</v>
      </c>
      <c r="EV261">
        <v>0</v>
      </c>
      <c r="EW261">
        <v>0</v>
      </c>
      <c r="EX261" t="str">
        <v/>
      </c>
    </row>
    <row r="262" spans="2:154" x14ac:dyDescent="0.25">
      <c r="B262" t="str" cm="1">
        <f t="array" ref="B262:AI262">TRANSPOSE(_xlfn._xlws.SORT(_xlfn._xlws.FILTER(chemicals[chemical_applic_level]&amp;" | "&amp;chemicals[chemical_applic_name],chemicals[experiment_ID]=A262)))</f>
        <v xml:space="preserve"> | </v>
      </c>
      <c r="C262" t="str">
        <v xml:space="preserve">0 | </v>
      </c>
      <c r="D262" t="str">
        <v xml:space="preserve">0 | </v>
      </c>
      <c r="E262" t="str">
        <v xml:space="preserve">0 | </v>
      </c>
      <c r="F262" t="str">
        <v xml:space="preserve">0 | </v>
      </c>
      <c r="G262" t="str">
        <v xml:space="preserve">0 | </v>
      </c>
      <c r="H262" t="str">
        <v xml:space="preserve">0 | </v>
      </c>
      <c r="I262" t="str">
        <v xml:space="preserve">0 | </v>
      </c>
      <c r="J262" t="str">
        <v xml:space="preserve">0 | </v>
      </c>
      <c r="K262" t="str">
        <v xml:space="preserve">0 | </v>
      </c>
      <c r="L262" t="str">
        <v xml:space="preserve">0 | </v>
      </c>
      <c r="M262" t="str">
        <v xml:space="preserve">0 | </v>
      </c>
      <c r="N262" t="str">
        <v xml:space="preserve">0 | </v>
      </c>
      <c r="O262" t="str">
        <v xml:space="preserve">0 | </v>
      </c>
      <c r="P262" t="str">
        <v xml:space="preserve">0 | </v>
      </c>
      <c r="Q262" t="str">
        <v xml:space="preserve">0 | </v>
      </c>
      <c r="R262" t="str">
        <v xml:space="preserve">0 | </v>
      </c>
      <c r="S262" t="str">
        <v xml:space="preserve">0 | </v>
      </c>
      <c r="T262" t="str">
        <v xml:space="preserve">0 | </v>
      </c>
      <c r="U262" t="str">
        <v xml:space="preserve">0 | </v>
      </c>
      <c r="V262" t="str">
        <v xml:space="preserve">0 | </v>
      </c>
      <c r="W262" t="str">
        <v xml:space="preserve">0 | </v>
      </c>
      <c r="X262" t="str">
        <v xml:space="preserve">0 | </v>
      </c>
      <c r="Y262" t="str">
        <v xml:space="preserve">0 | </v>
      </c>
      <c r="Z262" t="str">
        <v xml:space="preserve">0 | </v>
      </c>
      <c r="AA262" t="str">
        <v xml:space="preserve">0 | </v>
      </c>
      <c r="AB262" t="str">
        <v xml:space="preserve">0 | </v>
      </c>
      <c r="AC262" t="str">
        <v xml:space="preserve">0 | </v>
      </c>
      <c r="AD262" t="str">
        <v xml:space="preserve">0 | </v>
      </c>
      <c r="AE262" t="str">
        <v xml:space="preserve">0 | </v>
      </c>
      <c r="AF262" t="str">
        <v xml:space="preserve">0 | </v>
      </c>
      <c r="AG262" t="str">
        <v xml:space="preserve">0 | </v>
      </c>
      <c r="AH262" t="str">
        <v xml:space="preserve">0 | </v>
      </c>
      <c r="AI262" t="str">
        <v xml:space="preserve">0 | </v>
      </c>
      <c r="DQ262" cm="1">
        <f t="array" ref="DQ262:EX262">TRANSPOSE(_xlfn._xlws.SORT(_xlfn._xlws.FILTER(chemicals[chemical_applic_level],chemicals[experiment_ID]=A262)))</f>
        <v>0</v>
      </c>
      <c r="DR262">
        <v>0</v>
      </c>
      <c r="DS262">
        <v>0</v>
      </c>
      <c r="DT262">
        <v>0</v>
      </c>
      <c r="DU262">
        <v>0</v>
      </c>
      <c r="DV262">
        <v>0</v>
      </c>
      <c r="DW262">
        <v>0</v>
      </c>
      <c r="DX262">
        <v>0</v>
      </c>
      <c r="DY262">
        <v>0</v>
      </c>
      <c r="DZ262">
        <v>0</v>
      </c>
      <c r="EA262">
        <v>0</v>
      </c>
      <c r="EB262">
        <v>0</v>
      </c>
      <c r="EC262">
        <v>0</v>
      </c>
      <c r="ED262">
        <v>0</v>
      </c>
      <c r="EE262">
        <v>0</v>
      </c>
      <c r="EF262">
        <v>0</v>
      </c>
      <c r="EG262">
        <v>0</v>
      </c>
      <c r="EH262">
        <v>0</v>
      </c>
      <c r="EI262">
        <v>0</v>
      </c>
      <c r="EJ262">
        <v>0</v>
      </c>
      <c r="EK262">
        <v>0</v>
      </c>
      <c r="EL262">
        <v>0</v>
      </c>
      <c r="EM262">
        <v>0</v>
      </c>
      <c r="EN262">
        <v>0</v>
      </c>
      <c r="EO262">
        <v>0</v>
      </c>
      <c r="EP262">
        <v>0</v>
      </c>
      <c r="EQ262">
        <v>0</v>
      </c>
      <c r="ER262">
        <v>0</v>
      </c>
      <c r="ES262">
        <v>0</v>
      </c>
      <c r="ET262">
        <v>0</v>
      </c>
      <c r="EU262">
        <v>0</v>
      </c>
      <c r="EV262">
        <v>0</v>
      </c>
      <c r="EW262">
        <v>0</v>
      </c>
      <c r="EX262" t="str">
        <v/>
      </c>
    </row>
    <row r="263" spans="2:154" x14ac:dyDescent="0.25">
      <c r="B263" t="str" cm="1">
        <f t="array" ref="B263:AI263">TRANSPOSE(_xlfn._xlws.SORT(_xlfn._xlws.FILTER(chemicals[chemical_applic_level]&amp;" | "&amp;chemicals[chemical_applic_name],chemicals[experiment_ID]=A263)))</f>
        <v xml:space="preserve"> | </v>
      </c>
      <c r="C263" t="str">
        <v xml:space="preserve">0 | </v>
      </c>
      <c r="D263" t="str">
        <v xml:space="preserve">0 | </v>
      </c>
      <c r="E263" t="str">
        <v xml:space="preserve">0 | </v>
      </c>
      <c r="F263" t="str">
        <v xml:space="preserve">0 | </v>
      </c>
      <c r="G263" t="str">
        <v xml:space="preserve">0 | </v>
      </c>
      <c r="H263" t="str">
        <v xml:space="preserve">0 | </v>
      </c>
      <c r="I263" t="str">
        <v xml:space="preserve">0 | </v>
      </c>
      <c r="J263" t="str">
        <v xml:space="preserve">0 | </v>
      </c>
      <c r="K263" t="str">
        <v xml:space="preserve">0 | </v>
      </c>
      <c r="L263" t="str">
        <v xml:space="preserve">0 | </v>
      </c>
      <c r="M263" t="str">
        <v xml:space="preserve">0 | </v>
      </c>
      <c r="N263" t="str">
        <v xml:space="preserve">0 | </v>
      </c>
      <c r="O263" t="str">
        <v xml:space="preserve">0 | </v>
      </c>
      <c r="P263" t="str">
        <v xml:space="preserve">0 | </v>
      </c>
      <c r="Q263" t="str">
        <v xml:space="preserve">0 | </v>
      </c>
      <c r="R263" t="str">
        <v xml:space="preserve">0 | </v>
      </c>
      <c r="S263" t="str">
        <v xml:space="preserve">0 | </v>
      </c>
      <c r="T263" t="str">
        <v xml:space="preserve">0 | </v>
      </c>
      <c r="U263" t="str">
        <v xml:space="preserve">0 | </v>
      </c>
      <c r="V263" t="str">
        <v xml:space="preserve">0 | </v>
      </c>
      <c r="W263" t="str">
        <v xml:space="preserve">0 | </v>
      </c>
      <c r="X263" t="str">
        <v xml:space="preserve">0 | </v>
      </c>
      <c r="Y263" t="str">
        <v xml:space="preserve">0 | </v>
      </c>
      <c r="Z263" t="str">
        <v xml:space="preserve">0 | </v>
      </c>
      <c r="AA263" t="str">
        <v xml:space="preserve">0 | </v>
      </c>
      <c r="AB263" t="str">
        <v xml:space="preserve">0 | </v>
      </c>
      <c r="AC263" t="str">
        <v xml:space="preserve">0 | </v>
      </c>
      <c r="AD263" t="str">
        <v xml:space="preserve">0 | </v>
      </c>
      <c r="AE263" t="str">
        <v xml:space="preserve">0 | </v>
      </c>
      <c r="AF263" t="str">
        <v xml:space="preserve">0 | </v>
      </c>
      <c r="AG263" t="str">
        <v xml:space="preserve">0 | </v>
      </c>
      <c r="AH263" t="str">
        <v xml:space="preserve">0 | </v>
      </c>
      <c r="AI263" t="str">
        <v xml:space="preserve">0 | </v>
      </c>
      <c r="DQ263" cm="1">
        <f t="array" ref="DQ263:EX263">TRANSPOSE(_xlfn._xlws.SORT(_xlfn._xlws.FILTER(chemicals[chemical_applic_level],chemicals[experiment_ID]=A263)))</f>
        <v>0</v>
      </c>
      <c r="DR263">
        <v>0</v>
      </c>
      <c r="DS263">
        <v>0</v>
      </c>
      <c r="DT263">
        <v>0</v>
      </c>
      <c r="DU263">
        <v>0</v>
      </c>
      <c r="DV263">
        <v>0</v>
      </c>
      <c r="DW263">
        <v>0</v>
      </c>
      <c r="DX263">
        <v>0</v>
      </c>
      <c r="DY263">
        <v>0</v>
      </c>
      <c r="DZ263">
        <v>0</v>
      </c>
      <c r="EA263">
        <v>0</v>
      </c>
      <c r="EB263">
        <v>0</v>
      </c>
      <c r="EC263">
        <v>0</v>
      </c>
      <c r="ED263">
        <v>0</v>
      </c>
      <c r="EE263">
        <v>0</v>
      </c>
      <c r="EF263">
        <v>0</v>
      </c>
      <c r="EG263">
        <v>0</v>
      </c>
      <c r="EH263">
        <v>0</v>
      </c>
      <c r="EI263">
        <v>0</v>
      </c>
      <c r="EJ263">
        <v>0</v>
      </c>
      <c r="EK263">
        <v>0</v>
      </c>
      <c r="EL263">
        <v>0</v>
      </c>
      <c r="EM263">
        <v>0</v>
      </c>
      <c r="EN263">
        <v>0</v>
      </c>
      <c r="EO263">
        <v>0</v>
      </c>
      <c r="EP263">
        <v>0</v>
      </c>
      <c r="EQ263">
        <v>0</v>
      </c>
      <c r="ER263">
        <v>0</v>
      </c>
      <c r="ES263">
        <v>0</v>
      </c>
      <c r="ET263">
        <v>0</v>
      </c>
      <c r="EU263">
        <v>0</v>
      </c>
      <c r="EV263">
        <v>0</v>
      </c>
      <c r="EW263">
        <v>0</v>
      </c>
      <c r="EX263" t="str">
        <v/>
      </c>
    </row>
    <row r="264" spans="2:154" x14ac:dyDescent="0.25">
      <c r="B264" t="str" cm="1">
        <f t="array" ref="B264:AI264">TRANSPOSE(_xlfn._xlws.SORT(_xlfn._xlws.FILTER(chemicals[chemical_applic_level]&amp;" | "&amp;chemicals[chemical_applic_name],chemicals[experiment_ID]=A264)))</f>
        <v xml:space="preserve"> | </v>
      </c>
      <c r="C264" t="str">
        <v xml:space="preserve">0 | </v>
      </c>
      <c r="D264" t="str">
        <v xml:space="preserve">0 | </v>
      </c>
      <c r="E264" t="str">
        <v xml:space="preserve">0 | </v>
      </c>
      <c r="F264" t="str">
        <v xml:space="preserve">0 | </v>
      </c>
      <c r="G264" t="str">
        <v xml:space="preserve">0 | </v>
      </c>
      <c r="H264" t="str">
        <v xml:space="preserve">0 | </v>
      </c>
      <c r="I264" t="str">
        <v xml:space="preserve">0 | </v>
      </c>
      <c r="J264" t="str">
        <v xml:space="preserve">0 | </v>
      </c>
      <c r="K264" t="str">
        <v xml:space="preserve">0 | </v>
      </c>
      <c r="L264" t="str">
        <v xml:space="preserve">0 | </v>
      </c>
      <c r="M264" t="str">
        <v xml:space="preserve">0 | </v>
      </c>
      <c r="N264" t="str">
        <v xml:space="preserve">0 | </v>
      </c>
      <c r="O264" t="str">
        <v xml:space="preserve">0 | </v>
      </c>
      <c r="P264" t="str">
        <v xml:space="preserve">0 | </v>
      </c>
      <c r="Q264" t="str">
        <v xml:space="preserve">0 | </v>
      </c>
      <c r="R264" t="str">
        <v xml:space="preserve">0 | </v>
      </c>
      <c r="S264" t="str">
        <v xml:space="preserve">0 | </v>
      </c>
      <c r="T264" t="str">
        <v xml:space="preserve">0 | </v>
      </c>
      <c r="U264" t="str">
        <v xml:space="preserve">0 | </v>
      </c>
      <c r="V264" t="str">
        <v xml:space="preserve">0 | </v>
      </c>
      <c r="W264" t="str">
        <v xml:space="preserve">0 | </v>
      </c>
      <c r="X264" t="str">
        <v xml:space="preserve">0 | </v>
      </c>
      <c r="Y264" t="str">
        <v xml:space="preserve">0 | </v>
      </c>
      <c r="Z264" t="str">
        <v xml:space="preserve">0 | </v>
      </c>
      <c r="AA264" t="str">
        <v xml:space="preserve">0 | </v>
      </c>
      <c r="AB264" t="str">
        <v xml:space="preserve">0 | </v>
      </c>
      <c r="AC264" t="str">
        <v xml:space="preserve">0 | </v>
      </c>
      <c r="AD264" t="str">
        <v xml:space="preserve">0 | </v>
      </c>
      <c r="AE264" t="str">
        <v xml:space="preserve">0 | </v>
      </c>
      <c r="AF264" t="str">
        <v xml:space="preserve">0 | </v>
      </c>
      <c r="AG264" t="str">
        <v xml:space="preserve">0 | </v>
      </c>
      <c r="AH264" t="str">
        <v xml:space="preserve">0 | </v>
      </c>
      <c r="AI264" t="str">
        <v xml:space="preserve">0 | </v>
      </c>
      <c r="DQ264" cm="1">
        <f t="array" ref="DQ264:EX264">TRANSPOSE(_xlfn._xlws.SORT(_xlfn._xlws.FILTER(chemicals[chemical_applic_level],chemicals[experiment_ID]=A264)))</f>
        <v>0</v>
      </c>
      <c r="DR264">
        <v>0</v>
      </c>
      <c r="DS264">
        <v>0</v>
      </c>
      <c r="DT264">
        <v>0</v>
      </c>
      <c r="DU264">
        <v>0</v>
      </c>
      <c r="DV264">
        <v>0</v>
      </c>
      <c r="DW264">
        <v>0</v>
      </c>
      <c r="DX264">
        <v>0</v>
      </c>
      <c r="DY264">
        <v>0</v>
      </c>
      <c r="DZ264">
        <v>0</v>
      </c>
      <c r="EA264">
        <v>0</v>
      </c>
      <c r="EB264">
        <v>0</v>
      </c>
      <c r="EC264">
        <v>0</v>
      </c>
      <c r="ED264">
        <v>0</v>
      </c>
      <c r="EE264">
        <v>0</v>
      </c>
      <c r="EF264">
        <v>0</v>
      </c>
      <c r="EG264">
        <v>0</v>
      </c>
      <c r="EH264">
        <v>0</v>
      </c>
      <c r="EI264">
        <v>0</v>
      </c>
      <c r="EJ264">
        <v>0</v>
      </c>
      <c r="EK264">
        <v>0</v>
      </c>
      <c r="EL264">
        <v>0</v>
      </c>
      <c r="EM264">
        <v>0</v>
      </c>
      <c r="EN264">
        <v>0</v>
      </c>
      <c r="EO264">
        <v>0</v>
      </c>
      <c r="EP264">
        <v>0</v>
      </c>
      <c r="EQ264">
        <v>0</v>
      </c>
      <c r="ER264">
        <v>0</v>
      </c>
      <c r="ES264">
        <v>0</v>
      </c>
      <c r="ET264">
        <v>0</v>
      </c>
      <c r="EU264">
        <v>0</v>
      </c>
      <c r="EV264">
        <v>0</v>
      </c>
      <c r="EW264">
        <v>0</v>
      </c>
      <c r="EX264" t="str">
        <v/>
      </c>
    </row>
    <row r="265" spans="2:154" x14ac:dyDescent="0.25">
      <c r="B265" t="str" cm="1">
        <f t="array" ref="B265:AI265">TRANSPOSE(_xlfn._xlws.SORT(_xlfn._xlws.FILTER(chemicals[chemical_applic_level]&amp;" | "&amp;chemicals[chemical_applic_name],chemicals[experiment_ID]=A265)))</f>
        <v xml:space="preserve"> | </v>
      </c>
      <c r="C265" t="str">
        <v xml:space="preserve">0 | </v>
      </c>
      <c r="D265" t="str">
        <v xml:space="preserve">0 | </v>
      </c>
      <c r="E265" t="str">
        <v xml:space="preserve">0 | </v>
      </c>
      <c r="F265" t="str">
        <v xml:space="preserve">0 | </v>
      </c>
      <c r="G265" t="str">
        <v xml:space="preserve">0 | </v>
      </c>
      <c r="H265" t="str">
        <v xml:space="preserve">0 | </v>
      </c>
      <c r="I265" t="str">
        <v xml:space="preserve">0 | </v>
      </c>
      <c r="J265" t="str">
        <v xml:space="preserve">0 | </v>
      </c>
      <c r="K265" t="str">
        <v xml:space="preserve">0 | </v>
      </c>
      <c r="L265" t="str">
        <v xml:space="preserve">0 | </v>
      </c>
      <c r="M265" t="str">
        <v xml:space="preserve">0 | </v>
      </c>
      <c r="N265" t="str">
        <v xml:space="preserve">0 | </v>
      </c>
      <c r="O265" t="str">
        <v xml:space="preserve">0 | </v>
      </c>
      <c r="P265" t="str">
        <v xml:space="preserve">0 | </v>
      </c>
      <c r="Q265" t="str">
        <v xml:space="preserve">0 | </v>
      </c>
      <c r="R265" t="str">
        <v xml:space="preserve">0 | </v>
      </c>
      <c r="S265" t="str">
        <v xml:space="preserve">0 | </v>
      </c>
      <c r="T265" t="str">
        <v xml:space="preserve">0 | </v>
      </c>
      <c r="U265" t="str">
        <v xml:space="preserve">0 | </v>
      </c>
      <c r="V265" t="str">
        <v xml:space="preserve">0 | </v>
      </c>
      <c r="W265" t="str">
        <v xml:space="preserve">0 | </v>
      </c>
      <c r="X265" t="str">
        <v xml:space="preserve">0 | </v>
      </c>
      <c r="Y265" t="str">
        <v xml:space="preserve">0 | </v>
      </c>
      <c r="Z265" t="str">
        <v xml:space="preserve">0 | </v>
      </c>
      <c r="AA265" t="str">
        <v xml:space="preserve">0 | </v>
      </c>
      <c r="AB265" t="str">
        <v xml:space="preserve">0 | </v>
      </c>
      <c r="AC265" t="str">
        <v xml:space="preserve">0 | </v>
      </c>
      <c r="AD265" t="str">
        <v xml:space="preserve">0 | </v>
      </c>
      <c r="AE265" t="str">
        <v xml:space="preserve">0 | </v>
      </c>
      <c r="AF265" t="str">
        <v xml:space="preserve">0 | </v>
      </c>
      <c r="AG265" t="str">
        <v xml:space="preserve">0 | </v>
      </c>
      <c r="AH265" t="str">
        <v xml:space="preserve">0 | </v>
      </c>
      <c r="AI265" t="str">
        <v xml:space="preserve">0 | </v>
      </c>
      <c r="DQ265" cm="1">
        <f t="array" ref="DQ265:EX265">TRANSPOSE(_xlfn._xlws.SORT(_xlfn._xlws.FILTER(chemicals[chemical_applic_level],chemicals[experiment_ID]=A265)))</f>
        <v>0</v>
      </c>
      <c r="DR265">
        <v>0</v>
      </c>
      <c r="DS265">
        <v>0</v>
      </c>
      <c r="DT265">
        <v>0</v>
      </c>
      <c r="DU265">
        <v>0</v>
      </c>
      <c r="DV265">
        <v>0</v>
      </c>
      <c r="DW265">
        <v>0</v>
      </c>
      <c r="DX265">
        <v>0</v>
      </c>
      <c r="DY265">
        <v>0</v>
      </c>
      <c r="DZ265">
        <v>0</v>
      </c>
      <c r="EA265">
        <v>0</v>
      </c>
      <c r="EB265">
        <v>0</v>
      </c>
      <c r="EC265">
        <v>0</v>
      </c>
      <c r="ED265">
        <v>0</v>
      </c>
      <c r="EE265">
        <v>0</v>
      </c>
      <c r="EF265">
        <v>0</v>
      </c>
      <c r="EG265">
        <v>0</v>
      </c>
      <c r="EH265">
        <v>0</v>
      </c>
      <c r="EI265">
        <v>0</v>
      </c>
      <c r="EJ265">
        <v>0</v>
      </c>
      <c r="EK265">
        <v>0</v>
      </c>
      <c r="EL265">
        <v>0</v>
      </c>
      <c r="EM265">
        <v>0</v>
      </c>
      <c r="EN265">
        <v>0</v>
      </c>
      <c r="EO265">
        <v>0</v>
      </c>
      <c r="EP265">
        <v>0</v>
      </c>
      <c r="EQ265">
        <v>0</v>
      </c>
      <c r="ER265">
        <v>0</v>
      </c>
      <c r="ES265">
        <v>0</v>
      </c>
      <c r="ET265">
        <v>0</v>
      </c>
      <c r="EU265">
        <v>0</v>
      </c>
      <c r="EV265">
        <v>0</v>
      </c>
      <c r="EW265">
        <v>0</v>
      </c>
      <c r="EX265" t="str">
        <v/>
      </c>
    </row>
    <row r="266" spans="2:154" x14ac:dyDescent="0.25">
      <c r="B266" t="str" cm="1">
        <f t="array" ref="B266:AI266">TRANSPOSE(_xlfn._xlws.SORT(_xlfn._xlws.FILTER(chemicals[chemical_applic_level]&amp;" | "&amp;chemicals[chemical_applic_name],chemicals[experiment_ID]=A266)))</f>
        <v xml:space="preserve"> | </v>
      </c>
      <c r="C266" t="str">
        <v xml:space="preserve">0 | </v>
      </c>
      <c r="D266" t="str">
        <v xml:space="preserve">0 | </v>
      </c>
      <c r="E266" t="str">
        <v xml:space="preserve">0 | </v>
      </c>
      <c r="F266" t="str">
        <v xml:space="preserve">0 | </v>
      </c>
      <c r="G266" t="str">
        <v xml:space="preserve">0 | </v>
      </c>
      <c r="H266" t="str">
        <v xml:space="preserve">0 | </v>
      </c>
      <c r="I266" t="str">
        <v xml:space="preserve">0 | </v>
      </c>
      <c r="J266" t="str">
        <v xml:space="preserve">0 | </v>
      </c>
      <c r="K266" t="str">
        <v xml:space="preserve">0 | </v>
      </c>
      <c r="L266" t="str">
        <v xml:space="preserve">0 | </v>
      </c>
      <c r="M266" t="str">
        <v xml:space="preserve">0 | </v>
      </c>
      <c r="N266" t="str">
        <v xml:space="preserve">0 | </v>
      </c>
      <c r="O266" t="str">
        <v xml:space="preserve">0 | </v>
      </c>
      <c r="P266" t="str">
        <v xml:space="preserve">0 | </v>
      </c>
      <c r="Q266" t="str">
        <v xml:space="preserve">0 | </v>
      </c>
      <c r="R266" t="str">
        <v xml:space="preserve">0 | </v>
      </c>
      <c r="S266" t="str">
        <v xml:space="preserve">0 | </v>
      </c>
      <c r="T266" t="str">
        <v xml:space="preserve">0 | </v>
      </c>
      <c r="U266" t="str">
        <v xml:space="preserve">0 | </v>
      </c>
      <c r="V266" t="str">
        <v xml:space="preserve">0 | </v>
      </c>
      <c r="W266" t="str">
        <v xml:space="preserve">0 | </v>
      </c>
      <c r="X266" t="str">
        <v xml:space="preserve">0 | </v>
      </c>
      <c r="Y266" t="str">
        <v xml:space="preserve">0 | </v>
      </c>
      <c r="Z266" t="str">
        <v xml:space="preserve">0 | </v>
      </c>
      <c r="AA266" t="str">
        <v xml:space="preserve">0 | </v>
      </c>
      <c r="AB266" t="str">
        <v xml:space="preserve">0 | </v>
      </c>
      <c r="AC266" t="str">
        <v xml:space="preserve">0 | </v>
      </c>
      <c r="AD266" t="str">
        <v xml:space="preserve">0 | </v>
      </c>
      <c r="AE266" t="str">
        <v xml:space="preserve">0 | </v>
      </c>
      <c r="AF266" t="str">
        <v xml:space="preserve">0 | </v>
      </c>
      <c r="AG266" t="str">
        <v xml:space="preserve">0 | </v>
      </c>
      <c r="AH266" t="str">
        <v xml:space="preserve">0 | </v>
      </c>
      <c r="AI266" t="str">
        <v xml:space="preserve">0 | </v>
      </c>
      <c r="DQ266" cm="1">
        <f t="array" ref="DQ266:EX266">TRANSPOSE(_xlfn._xlws.SORT(_xlfn._xlws.FILTER(chemicals[chemical_applic_level],chemicals[experiment_ID]=A266)))</f>
        <v>0</v>
      </c>
      <c r="DR266">
        <v>0</v>
      </c>
      <c r="DS266">
        <v>0</v>
      </c>
      <c r="DT266">
        <v>0</v>
      </c>
      <c r="DU266">
        <v>0</v>
      </c>
      <c r="DV266">
        <v>0</v>
      </c>
      <c r="DW266">
        <v>0</v>
      </c>
      <c r="DX266">
        <v>0</v>
      </c>
      <c r="DY266">
        <v>0</v>
      </c>
      <c r="DZ266">
        <v>0</v>
      </c>
      <c r="EA266">
        <v>0</v>
      </c>
      <c r="EB266">
        <v>0</v>
      </c>
      <c r="EC266">
        <v>0</v>
      </c>
      <c r="ED266">
        <v>0</v>
      </c>
      <c r="EE266">
        <v>0</v>
      </c>
      <c r="EF266">
        <v>0</v>
      </c>
      <c r="EG266">
        <v>0</v>
      </c>
      <c r="EH266">
        <v>0</v>
      </c>
      <c r="EI266">
        <v>0</v>
      </c>
      <c r="EJ266">
        <v>0</v>
      </c>
      <c r="EK266">
        <v>0</v>
      </c>
      <c r="EL266">
        <v>0</v>
      </c>
      <c r="EM266">
        <v>0</v>
      </c>
      <c r="EN266">
        <v>0</v>
      </c>
      <c r="EO266">
        <v>0</v>
      </c>
      <c r="EP266">
        <v>0</v>
      </c>
      <c r="EQ266">
        <v>0</v>
      </c>
      <c r="ER266">
        <v>0</v>
      </c>
      <c r="ES266">
        <v>0</v>
      </c>
      <c r="ET266">
        <v>0</v>
      </c>
      <c r="EU266">
        <v>0</v>
      </c>
      <c r="EV266">
        <v>0</v>
      </c>
      <c r="EW266">
        <v>0</v>
      </c>
      <c r="EX266" t="str">
        <v/>
      </c>
    </row>
    <row r="267" spans="2:154" x14ac:dyDescent="0.25">
      <c r="B267" t="str" cm="1">
        <f t="array" ref="B267:AI267">TRANSPOSE(_xlfn._xlws.SORT(_xlfn._xlws.FILTER(chemicals[chemical_applic_level]&amp;" | "&amp;chemicals[chemical_applic_name],chemicals[experiment_ID]=A267)))</f>
        <v xml:space="preserve"> | </v>
      </c>
      <c r="C267" t="str">
        <v xml:space="preserve">0 | </v>
      </c>
      <c r="D267" t="str">
        <v xml:space="preserve">0 | </v>
      </c>
      <c r="E267" t="str">
        <v xml:space="preserve">0 | </v>
      </c>
      <c r="F267" t="str">
        <v xml:space="preserve">0 | </v>
      </c>
      <c r="G267" t="str">
        <v xml:space="preserve">0 | </v>
      </c>
      <c r="H267" t="str">
        <v xml:space="preserve">0 | </v>
      </c>
      <c r="I267" t="str">
        <v xml:space="preserve">0 | </v>
      </c>
      <c r="J267" t="str">
        <v xml:space="preserve">0 | </v>
      </c>
      <c r="K267" t="str">
        <v xml:space="preserve">0 | </v>
      </c>
      <c r="L267" t="str">
        <v xml:space="preserve">0 | </v>
      </c>
      <c r="M267" t="str">
        <v xml:space="preserve">0 | </v>
      </c>
      <c r="N267" t="str">
        <v xml:space="preserve">0 | </v>
      </c>
      <c r="O267" t="str">
        <v xml:space="preserve">0 | </v>
      </c>
      <c r="P267" t="str">
        <v xml:space="preserve">0 | </v>
      </c>
      <c r="Q267" t="str">
        <v xml:space="preserve">0 | </v>
      </c>
      <c r="R267" t="str">
        <v xml:space="preserve">0 | </v>
      </c>
      <c r="S267" t="str">
        <v xml:space="preserve">0 | </v>
      </c>
      <c r="T267" t="str">
        <v xml:space="preserve">0 | </v>
      </c>
      <c r="U267" t="str">
        <v xml:space="preserve">0 | </v>
      </c>
      <c r="V267" t="str">
        <v xml:space="preserve">0 | </v>
      </c>
      <c r="W267" t="str">
        <v xml:space="preserve">0 | </v>
      </c>
      <c r="X267" t="str">
        <v xml:space="preserve">0 | </v>
      </c>
      <c r="Y267" t="str">
        <v xml:space="preserve">0 | </v>
      </c>
      <c r="Z267" t="str">
        <v xml:space="preserve">0 | </v>
      </c>
      <c r="AA267" t="str">
        <v xml:space="preserve">0 | </v>
      </c>
      <c r="AB267" t="str">
        <v xml:space="preserve">0 | </v>
      </c>
      <c r="AC267" t="str">
        <v xml:space="preserve">0 | </v>
      </c>
      <c r="AD267" t="str">
        <v xml:space="preserve">0 | </v>
      </c>
      <c r="AE267" t="str">
        <v xml:space="preserve">0 | </v>
      </c>
      <c r="AF267" t="str">
        <v xml:space="preserve">0 | </v>
      </c>
      <c r="AG267" t="str">
        <v xml:space="preserve">0 | </v>
      </c>
      <c r="AH267" t="str">
        <v xml:space="preserve">0 | </v>
      </c>
      <c r="AI267" t="str">
        <v xml:space="preserve">0 | </v>
      </c>
      <c r="DQ267" cm="1">
        <f t="array" ref="DQ267:EX267">TRANSPOSE(_xlfn._xlws.SORT(_xlfn._xlws.FILTER(chemicals[chemical_applic_level],chemicals[experiment_ID]=A267)))</f>
        <v>0</v>
      </c>
      <c r="DR267">
        <v>0</v>
      </c>
      <c r="DS267">
        <v>0</v>
      </c>
      <c r="DT267">
        <v>0</v>
      </c>
      <c r="DU267">
        <v>0</v>
      </c>
      <c r="DV267">
        <v>0</v>
      </c>
      <c r="DW267">
        <v>0</v>
      </c>
      <c r="DX267">
        <v>0</v>
      </c>
      <c r="DY267">
        <v>0</v>
      </c>
      <c r="DZ267">
        <v>0</v>
      </c>
      <c r="EA267">
        <v>0</v>
      </c>
      <c r="EB267">
        <v>0</v>
      </c>
      <c r="EC267">
        <v>0</v>
      </c>
      <c r="ED267">
        <v>0</v>
      </c>
      <c r="EE267">
        <v>0</v>
      </c>
      <c r="EF267">
        <v>0</v>
      </c>
      <c r="EG267">
        <v>0</v>
      </c>
      <c r="EH267">
        <v>0</v>
      </c>
      <c r="EI267">
        <v>0</v>
      </c>
      <c r="EJ267">
        <v>0</v>
      </c>
      <c r="EK267">
        <v>0</v>
      </c>
      <c r="EL267">
        <v>0</v>
      </c>
      <c r="EM267">
        <v>0</v>
      </c>
      <c r="EN267">
        <v>0</v>
      </c>
      <c r="EO267">
        <v>0</v>
      </c>
      <c r="EP267">
        <v>0</v>
      </c>
      <c r="EQ267">
        <v>0</v>
      </c>
      <c r="ER267">
        <v>0</v>
      </c>
      <c r="ES267">
        <v>0</v>
      </c>
      <c r="ET267">
        <v>0</v>
      </c>
      <c r="EU267">
        <v>0</v>
      </c>
      <c r="EV267">
        <v>0</v>
      </c>
      <c r="EW267">
        <v>0</v>
      </c>
      <c r="EX267" t="str">
        <v/>
      </c>
    </row>
    <row r="268" spans="2:154" x14ac:dyDescent="0.25">
      <c r="B268" t="str" cm="1">
        <f t="array" ref="B268:AI268">TRANSPOSE(_xlfn._xlws.SORT(_xlfn._xlws.FILTER(chemicals[chemical_applic_level]&amp;" | "&amp;chemicals[chemical_applic_name],chemicals[experiment_ID]=A268)))</f>
        <v xml:space="preserve"> | </v>
      </c>
      <c r="C268" t="str">
        <v xml:space="preserve">0 | </v>
      </c>
      <c r="D268" t="str">
        <v xml:space="preserve">0 | </v>
      </c>
      <c r="E268" t="str">
        <v xml:space="preserve">0 | </v>
      </c>
      <c r="F268" t="str">
        <v xml:space="preserve">0 | </v>
      </c>
      <c r="G268" t="str">
        <v xml:space="preserve">0 | </v>
      </c>
      <c r="H268" t="str">
        <v xml:space="preserve">0 | </v>
      </c>
      <c r="I268" t="str">
        <v xml:space="preserve">0 | </v>
      </c>
      <c r="J268" t="str">
        <v xml:space="preserve">0 | </v>
      </c>
      <c r="K268" t="str">
        <v xml:space="preserve">0 | </v>
      </c>
      <c r="L268" t="str">
        <v xml:space="preserve">0 | </v>
      </c>
      <c r="M268" t="str">
        <v xml:space="preserve">0 | </v>
      </c>
      <c r="N268" t="str">
        <v xml:space="preserve">0 | </v>
      </c>
      <c r="O268" t="str">
        <v xml:space="preserve">0 | </v>
      </c>
      <c r="P268" t="str">
        <v xml:space="preserve">0 | </v>
      </c>
      <c r="Q268" t="str">
        <v xml:space="preserve">0 | </v>
      </c>
      <c r="R268" t="str">
        <v xml:space="preserve">0 | </v>
      </c>
      <c r="S268" t="str">
        <v xml:space="preserve">0 | </v>
      </c>
      <c r="T268" t="str">
        <v xml:space="preserve">0 | </v>
      </c>
      <c r="U268" t="str">
        <v xml:space="preserve">0 | </v>
      </c>
      <c r="V268" t="str">
        <v xml:space="preserve">0 | </v>
      </c>
      <c r="W268" t="str">
        <v xml:space="preserve">0 | </v>
      </c>
      <c r="X268" t="str">
        <v xml:space="preserve">0 | </v>
      </c>
      <c r="Y268" t="str">
        <v xml:space="preserve">0 | </v>
      </c>
      <c r="Z268" t="str">
        <v xml:space="preserve">0 | </v>
      </c>
      <c r="AA268" t="str">
        <v xml:space="preserve">0 | </v>
      </c>
      <c r="AB268" t="str">
        <v xml:space="preserve">0 | </v>
      </c>
      <c r="AC268" t="str">
        <v xml:space="preserve">0 | </v>
      </c>
      <c r="AD268" t="str">
        <v xml:space="preserve">0 | </v>
      </c>
      <c r="AE268" t="str">
        <v xml:space="preserve">0 | </v>
      </c>
      <c r="AF268" t="str">
        <v xml:space="preserve">0 | </v>
      </c>
      <c r="AG268" t="str">
        <v xml:space="preserve">0 | </v>
      </c>
      <c r="AH268" t="str">
        <v xml:space="preserve">0 | </v>
      </c>
      <c r="AI268" t="str">
        <v xml:space="preserve">0 | </v>
      </c>
      <c r="DQ268" cm="1">
        <f t="array" ref="DQ268:EX268">TRANSPOSE(_xlfn._xlws.SORT(_xlfn._xlws.FILTER(chemicals[chemical_applic_level],chemicals[experiment_ID]=A268)))</f>
        <v>0</v>
      </c>
      <c r="DR268">
        <v>0</v>
      </c>
      <c r="DS268">
        <v>0</v>
      </c>
      <c r="DT268">
        <v>0</v>
      </c>
      <c r="DU268">
        <v>0</v>
      </c>
      <c r="DV268">
        <v>0</v>
      </c>
      <c r="DW268">
        <v>0</v>
      </c>
      <c r="DX268">
        <v>0</v>
      </c>
      <c r="DY268">
        <v>0</v>
      </c>
      <c r="DZ268">
        <v>0</v>
      </c>
      <c r="EA268">
        <v>0</v>
      </c>
      <c r="EB268">
        <v>0</v>
      </c>
      <c r="EC268">
        <v>0</v>
      </c>
      <c r="ED268">
        <v>0</v>
      </c>
      <c r="EE268">
        <v>0</v>
      </c>
      <c r="EF268">
        <v>0</v>
      </c>
      <c r="EG268">
        <v>0</v>
      </c>
      <c r="EH268">
        <v>0</v>
      </c>
      <c r="EI268">
        <v>0</v>
      </c>
      <c r="EJ268">
        <v>0</v>
      </c>
      <c r="EK268">
        <v>0</v>
      </c>
      <c r="EL268">
        <v>0</v>
      </c>
      <c r="EM268">
        <v>0</v>
      </c>
      <c r="EN268">
        <v>0</v>
      </c>
      <c r="EO268">
        <v>0</v>
      </c>
      <c r="EP268">
        <v>0</v>
      </c>
      <c r="EQ268">
        <v>0</v>
      </c>
      <c r="ER268">
        <v>0</v>
      </c>
      <c r="ES268">
        <v>0</v>
      </c>
      <c r="ET268">
        <v>0</v>
      </c>
      <c r="EU268">
        <v>0</v>
      </c>
      <c r="EV268">
        <v>0</v>
      </c>
      <c r="EW268">
        <v>0</v>
      </c>
      <c r="EX268" t="str">
        <v/>
      </c>
    </row>
    <row r="269" spans="2:154" x14ac:dyDescent="0.25">
      <c r="B269" t="str" cm="1">
        <f t="array" ref="B269:AI269">TRANSPOSE(_xlfn._xlws.SORT(_xlfn._xlws.FILTER(chemicals[chemical_applic_level]&amp;" | "&amp;chemicals[chemical_applic_name],chemicals[experiment_ID]=A269)))</f>
        <v xml:space="preserve"> | </v>
      </c>
      <c r="C269" t="str">
        <v xml:space="preserve">0 | </v>
      </c>
      <c r="D269" t="str">
        <v xml:space="preserve">0 | </v>
      </c>
      <c r="E269" t="str">
        <v xml:space="preserve">0 | </v>
      </c>
      <c r="F269" t="str">
        <v xml:space="preserve">0 | </v>
      </c>
      <c r="G269" t="str">
        <v xml:space="preserve">0 | </v>
      </c>
      <c r="H269" t="str">
        <v xml:space="preserve">0 | </v>
      </c>
      <c r="I269" t="str">
        <v xml:space="preserve">0 | </v>
      </c>
      <c r="J269" t="str">
        <v xml:space="preserve">0 | </v>
      </c>
      <c r="K269" t="str">
        <v xml:space="preserve">0 | </v>
      </c>
      <c r="L269" t="str">
        <v xml:space="preserve">0 | </v>
      </c>
      <c r="M269" t="str">
        <v xml:space="preserve">0 | </v>
      </c>
      <c r="N269" t="str">
        <v xml:space="preserve">0 | </v>
      </c>
      <c r="O269" t="str">
        <v xml:space="preserve">0 | </v>
      </c>
      <c r="P269" t="str">
        <v xml:space="preserve">0 | </v>
      </c>
      <c r="Q269" t="str">
        <v xml:space="preserve">0 | </v>
      </c>
      <c r="R269" t="str">
        <v xml:space="preserve">0 | </v>
      </c>
      <c r="S269" t="str">
        <v xml:space="preserve">0 | </v>
      </c>
      <c r="T269" t="str">
        <v xml:space="preserve">0 | </v>
      </c>
      <c r="U269" t="str">
        <v xml:space="preserve">0 | </v>
      </c>
      <c r="V269" t="str">
        <v xml:space="preserve">0 | </v>
      </c>
      <c r="W269" t="str">
        <v xml:space="preserve">0 | </v>
      </c>
      <c r="X269" t="str">
        <v xml:space="preserve">0 | </v>
      </c>
      <c r="Y269" t="str">
        <v xml:space="preserve">0 | </v>
      </c>
      <c r="Z269" t="str">
        <v xml:space="preserve">0 | </v>
      </c>
      <c r="AA269" t="str">
        <v xml:space="preserve">0 | </v>
      </c>
      <c r="AB269" t="str">
        <v xml:space="preserve">0 | </v>
      </c>
      <c r="AC269" t="str">
        <v xml:space="preserve">0 | </v>
      </c>
      <c r="AD269" t="str">
        <v xml:space="preserve">0 | </v>
      </c>
      <c r="AE269" t="str">
        <v xml:space="preserve">0 | </v>
      </c>
      <c r="AF269" t="str">
        <v xml:space="preserve">0 | </v>
      </c>
      <c r="AG269" t="str">
        <v xml:space="preserve">0 | </v>
      </c>
      <c r="AH269" t="str">
        <v xml:space="preserve">0 | </v>
      </c>
      <c r="AI269" t="str">
        <v xml:space="preserve">0 | </v>
      </c>
      <c r="DQ269" cm="1">
        <f t="array" ref="DQ269:EX269">TRANSPOSE(_xlfn._xlws.SORT(_xlfn._xlws.FILTER(chemicals[chemical_applic_level],chemicals[experiment_ID]=A269)))</f>
        <v>0</v>
      </c>
      <c r="DR269">
        <v>0</v>
      </c>
      <c r="DS269">
        <v>0</v>
      </c>
      <c r="DT269">
        <v>0</v>
      </c>
      <c r="DU269">
        <v>0</v>
      </c>
      <c r="DV269">
        <v>0</v>
      </c>
      <c r="DW269">
        <v>0</v>
      </c>
      <c r="DX269">
        <v>0</v>
      </c>
      <c r="DY269">
        <v>0</v>
      </c>
      <c r="DZ269">
        <v>0</v>
      </c>
      <c r="EA269">
        <v>0</v>
      </c>
      <c r="EB269">
        <v>0</v>
      </c>
      <c r="EC269">
        <v>0</v>
      </c>
      <c r="ED269">
        <v>0</v>
      </c>
      <c r="EE269">
        <v>0</v>
      </c>
      <c r="EF269">
        <v>0</v>
      </c>
      <c r="EG269">
        <v>0</v>
      </c>
      <c r="EH269">
        <v>0</v>
      </c>
      <c r="EI269">
        <v>0</v>
      </c>
      <c r="EJ269">
        <v>0</v>
      </c>
      <c r="EK269">
        <v>0</v>
      </c>
      <c r="EL269">
        <v>0</v>
      </c>
      <c r="EM269">
        <v>0</v>
      </c>
      <c r="EN269">
        <v>0</v>
      </c>
      <c r="EO269">
        <v>0</v>
      </c>
      <c r="EP269">
        <v>0</v>
      </c>
      <c r="EQ269">
        <v>0</v>
      </c>
      <c r="ER269">
        <v>0</v>
      </c>
      <c r="ES269">
        <v>0</v>
      </c>
      <c r="ET269">
        <v>0</v>
      </c>
      <c r="EU269">
        <v>0</v>
      </c>
      <c r="EV269">
        <v>0</v>
      </c>
      <c r="EW269">
        <v>0</v>
      </c>
      <c r="EX269" t="str">
        <v/>
      </c>
    </row>
    <row r="270" spans="2:154" x14ac:dyDescent="0.25">
      <c r="B270" t="str" cm="1">
        <f t="array" ref="B270:AI270">TRANSPOSE(_xlfn._xlws.SORT(_xlfn._xlws.FILTER(chemicals[chemical_applic_level]&amp;" | "&amp;chemicals[chemical_applic_name],chemicals[experiment_ID]=A270)))</f>
        <v xml:space="preserve"> | </v>
      </c>
      <c r="C270" t="str">
        <v xml:space="preserve">0 | </v>
      </c>
      <c r="D270" t="str">
        <v xml:space="preserve">0 | </v>
      </c>
      <c r="E270" t="str">
        <v xml:space="preserve">0 | </v>
      </c>
      <c r="F270" t="str">
        <v xml:space="preserve">0 | </v>
      </c>
      <c r="G270" t="str">
        <v xml:space="preserve">0 | </v>
      </c>
      <c r="H270" t="str">
        <v xml:space="preserve">0 | </v>
      </c>
      <c r="I270" t="str">
        <v xml:space="preserve">0 | </v>
      </c>
      <c r="J270" t="str">
        <v xml:space="preserve">0 | </v>
      </c>
      <c r="K270" t="str">
        <v xml:space="preserve">0 | </v>
      </c>
      <c r="L270" t="str">
        <v xml:space="preserve">0 | </v>
      </c>
      <c r="M270" t="str">
        <v xml:space="preserve">0 | </v>
      </c>
      <c r="N270" t="str">
        <v xml:space="preserve">0 | </v>
      </c>
      <c r="O270" t="str">
        <v xml:space="preserve">0 | </v>
      </c>
      <c r="P270" t="str">
        <v xml:space="preserve">0 | </v>
      </c>
      <c r="Q270" t="str">
        <v xml:space="preserve">0 | </v>
      </c>
      <c r="R270" t="str">
        <v xml:space="preserve">0 | </v>
      </c>
      <c r="S270" t="str">
        <v xml:space="preserve">0 | </v>
      </c>
      <c r="T270" t="str">
        <v xml:space="preserve">0 | </v>
      </c>
      <c r="U270" t="str">
        <v xml:space="preserve">0 | </v>
      </c>
      <c r="V270" t="str">
        <v xml:space="preserve">0 | </v>
      </c>
      <c r="W270" t="str">
        <v xml:space="preserve">0 | </v>
      </c>
      <c r="X270" t="str">
        <v xml:space="preserve">0 | </v>
      </c>
      <c r="Y270" t="str">
        <v xml:space="preserve">0 | </v>
      </c>
      <c r="Z270" t="str">
        <v xml:space="preserve">0 | </v>
      </c>
      <c r="AA270" t="str">
        <v xml:space="preserve">0 | </v>
      </c>
      <c r="AB270" t="str">
        <v xml:space="preserve">0 | </v>
      </c>
      <c r="AC270" t="str">
        <v xml:space="preserve">0 | </v>
      </c>
      <c r="AD270" t="str">
        <v xml:space="preserve">0 | </v>
      </c>
      <c r="AE270" t="str">
        <v xml:space="preserve">0 | </v>
      </c>
      <c r="AF270" t="str">
        <v xml:space="preserve">0 | </v>
      </c>
      <c r="AG270" t="str">
        <v xml:space="preserve">0 | </v>
      </c>
      <c r="AH270" t="str">
        <v xml:space="preserve">0 | </v>
      </c>
      <c r="AI270" t="str">
        <v xml:space="preserve">0 | </v>
      </c>
      <c r="DQ270" cm="1">
        <f t="array" ref="DQ270:EX270">TRANSPOSE(_xlfn._xlws.SORT(_xlfn._xlws.FILTER(chemicals[chemical_applic_level],chemicals[experiment_ID]=A270)))</f>
        <v>0</v>
      </c>
      <c r="DR270">
        <v>0</v>
      </c>
      <c r="DS270">
        <v>0</v>
      </c>
      <c r="DT270">
        <v>0</v>
      </c>
      <c r="DU270">
        <v>0</v>
      </c>
      <c r="DV270">
        <v>0</v>
      </c>
      <c r="DW270">
        <v>0</v>
      </c>
      <c r="DX270">
        <v>0</v>
      </c>
      <c r="DY270">
        <v>0</v>
      </c>
      <c r="DZ270">
        <v>0</v>
      </c>
      <c r="EA270">
        <v>0</v>
      </c>
      <c r="EB270">
        <v>0</v>
      </c>
      <c r="EC270">
        <v>0</v>
      </c>
      <c r="ED270">
        <v>0</v>
      </c>
      <c r="EE270">
        <v>0</v>
      </c>
      <c r="EF270">
        <v>0</v>
      </c>
      <c r="EG270">
        <v>0</v>
      </c>
      <c r="EH270">
        <v>0</v>
      </c>
      <c r="EI270">
        <v>0</v>
      </c>
      <c r="EJ270">
        <v>0</v>
      </c>
      <c r="EK270">
        <v>0</v>
      </c>
      <c r="EL270">
        <v>0</v>
      </c>
      <c r="EM270">
        <v>0</v>
      </c>
      <c r="EN270">
        <v>0</v>
      </c>
      <c r="EO270">
        <v>0</v>
      </c>
      <c r="EP270">
        <v>0</v>
      </c>
      <c r="EQ270">
        <v>0</v>
      </c>
      <c r="ER270">
        <v>0</v>
      </c>
      <c r="ES270">
        <v>0</v>
      </c>
      <c r="ET270">
        <v>0</v>
      </c>
      <c r="EU270">
        <v>0</v>
      </c>
      <c r="EV270">
        <v>0</v>
      </c>
      <c r="EW270">
        <v>0</v>
      </c>
      <c r="EX270" t="str">
        <v/>
      </c>
    </row>
    <row r="271" spans="2:154" x14ac:dyDescent="0.25">
      <c r="B271" t="str" cm="1">
        <f t="array" ref="B271:AI271">TRANSPOSE(_xlfn._xlws.SORT(_xlfn._xlws.FILTER(chemicals[chemical_applic_level]&amp;" | "&amp;chemicals[chemical_applic_name],chemicals[experiment_ID]=A271)))</f>
        <v xml:space="preserve"> | </v>
      </c>
      <c r="C271" t="str">
        <v xml:space="preserve">0 | </v>
      </c>
      <c r="D271" t="str">
        <v xml:space="preserve">0 | </v>
      </c>
      <c r="E271" t="str">
        <v xml:space="preserve">0 | </v>
      </c>
      <c r="F271" t="str">
        <v xml:space="preserve">0 | </v>
      </c>
      <c r="G271" t="str">
        <v xml:space="preserve">0 | </v>
      </c>
      <c r="H271" t="str">
        <v xml:space="preserve">0 | </v>
      </c>
      <c r="I271" t="str">
        <v xml:space="preserve">0 | </v>
      </c>
      <c r="J271" t="str">
        <v xml:space="preserve">0 | </v>
      </c>
      <c r="K271" t="str">
        <v xml:space="preserve">0 | </v>
      </c>
      <c r="L271" t="str">
        <v xml:space="preserve">0 | </v>
      </c>
      <c r="M271" t="str">
        <v xml:space="preserve">0 | </v>
      </c>
      <c r="N271" t="str">
        <v xml:space="preserve">0 | </v>
      </c>
      <c r="O271" t="str">
        <v xml:space="preserve">0 | </v>
      </c>
      <c r="P271" t="str">
        <v xml:space="preserve">0 | </v>
      </c>
      <c r="Q271" t="str">
        <v xml:space="preserve">0 | </v>
      </c>
      <c r="R271" t="str">
        <v xml:space="preserve">0 | </v>
      </c>
      <c r="S271" t="str">
        <v xml:space="preserve">0 | </v>
      </c>
      <c r="T271" t="str">
        <v xml:space="preserve">0 | </v>
      </c>
      <c r="U271" t="str">
        <v xml:space="preserve">0 | </v>
      </c>
      <c r="V271" t="str">
        <v xml:space="preserve">0 | </v>
      </c>
      <c r="W271" t="str">
        <v xml:space="preserve">0 | </v>
      </c>
      <c r="X271" t="str">
        <v xml:space="preserve">0 | </v>
      </c>
      <c r="Y271" t="str">
        <v xml:space="preserve">0 | </v>
      </c>
      <c r="Z271" t="str">
        <v xml:space="preserve">0 | </v>
      </c>
      <c r="AA271" t="str">
        <v xml:space="preserve">0 | </v>
      </c>
      <c r="AB271" t="str">
        <v xml:space="preserve">0 | </v>
      </c>
      <c r="AC271" t="str">
        <v xml:space="preserve">0 | </v>
      </c>
      <c r="AD271" t="str">
        <v xml:space="preserve">0 | </v>
      </c>
      <c r="AE271" t="str">
        <v xml:space="preserve">0 | </v>
      </c>
      <c r="AF271" t="str">
        <v xml:space="preserve">0 | </v>
      </c>
      <c r="AG271" t="str">
        <v xml:space="preserve">0 | </v>
      </c>
      <c r="AH271" t="str">
        <v xml:space="preserve">0 | </v>
      </c>
      <c r="AI271" t="str">
        <v xml:space="preserve">0 | </v>
      </c>
      <c r="DQ271" cm="1">
        <f t="array" ref="DQ271:EX271">TRANSPOSE(_xlfn._xlws.SORT(_xlfn._xlws.FILTER(chemicals[chemical_applic_level],chemicals[experiment_ID]=A271)))</f>
        <v>0</v>
      </c>
      <c r="DR271">
        <v>0</v>
      </c>
      <c r="DS271">
        <v>0</v>
      </c>
      <c r="DT271">
        <v>0</v>
      </c>
      <c r="DU271">
        <v>0</v>
      </c>
      <c r="DV271">
        <v>0</v>
      </c>
      <c r="DW271">
        <v>0</v>
      </c>
      <c r="DX271">
        <v>0</v>
      </c>
      <c r="DY271">
        <v>0</v>
      </c>
      <c r="DZ271">
        <v>0</v>
      </c>
      <c r="EA271">
        <v>0</v>
      </c>
      <c r="EB271">
        <v>0</v>
      </c>
      <c r="EC271">
        <v>0</v>
      </c>
      <c r="ED271">
        <v>0</v>
      </c>
      <c r="EE271">
        <v>0</v>
      </c>
      <c r="EF271">
        <v>0</v>
      </c>
      <c r="EG271">
        <v>0</v>
      </c>
      <c r="EH271">
        <v>0</v>
      </c>
      <c r="EI271">
        <v>0</v>
      </c>
      <c r="EJ271">
        <v>0</v>
      </c>
      <c r="EK271">
        <v>0</v>
      </c>
      <c r="EL271">
        <v>0</v>
      </c>
      <c r="EM271">
        <v>0</v>
      </c>
      <c r="EN271">
        <v>0</v>
      </c>
      <c r="EO271">
        <v>0</v>
      </c>
      <c r="EP271">
        <v>0</v>
      </c>
      <c r="EQ271">
        <v>0</v>
      </c>
      <c r="ER271">
        <v>0</v>
      </c>
      <c r="ES271">
        <v>0</v>
      </c>
      <c r="ET271">
        <v>0</v>
      </c>
      <c r="EU271">
        <v>0</v>
      </c>
      <c r="EV271">
        <v>0</v>
      </c>
      <c r="EW271">
        <v>0</v>
      </c>
      <c r="EX271" t="str">
        <v/>
      </c>
    </row>
    <row r="272" spans="2:154" x14ac:dyDescent="0.25">
      <c r="B272" t="str" cm="1">
        <f t="array" ref="B272:AI272">TRANSPOSE(_xlfn._xlws.SORT(_xlfn._xlws.FILTER(chemicals[chemical_applic_level]&amp;" | "&amp;chemicals[chemical_applic_name],chemicals[experiment_ID]=A272)))</f>
        <v xml:space="preserve"> | </v>
      </c>
      <c r="C272" t="str">
        <v xml:space="preserve">0 | </v>
      </c>
      <c r="D272" t="str">
        <v xml:space="preserve">0 | </v>
      </c>
      <c r="E272" t="str">
        <v xml:space="preserve">0 | </v>
      </c>
      <c r="F272" t="str">
        <v xml:space="preserve">0 | </v>
      </c>
      <c r="G272" t="str">
        <v xml:space="preserve">0 | </v>
      </c>
      <c r="H272" t="str">
        <v xml:space="preserve">0 | </v>
      </c>
      <c r="I272" t="str">
        <v xml:space="preserve">0 | </v>
      </c>
      <c r="J272" t="str">
        <v xml:space="preserve">0 | </v>
      </c>
      <c r="K272" t="str">
        <v xml:space="preserve">0 | </v>
      </c>
      <c r="L272" t="str">
        <v xml:space="preserve">0 | </v>
      </c>
      <c r="M272" t="str">
        <v xml:space="preserve">0 | </v>
      </c>
      <c r="N272" t="str">
        <v xml:space="preserve">0 | </v>
      </c>
      <c r="O272" t="str">
        <v xml:space="preserve">0 | </v>
      </c>
      <c r="P272" t="str">
        <v xml:space="preserve">0 | </v>
      </c>
      <c r="Q272" t="str">
        <v xml:space="preserve">0 | </v>
      </c>
      <c r="R272" t="str">
        <v xml:space="preserve">0 | </v>
      </c>
      <c r="S272" t="str">
        <v xml:space="preserve">0 | </v>
      </c>
      <c r="T272" t="str">
        <v xml:space="preserve">0 | </v>
      </c>
      <c r="U272" t="str">
        <v xml:space="preserve">0 | </v>
      </c>
      <c r="V272" t="str">
        <v xml:space="preserve">0 | </v>
      </c>
      <c r="W272" t="str">
        <v xml:space="preserve">0 | </v>
      </c>
      <c r="X272" t="str">
        <v xml:space="preserve">0 | </v>
      </c>
      <c r="Y272" t="str">
        <v xml:space="preserve">0 | </v>
      </c>
      <c r="Z272" t="str">
        <v xml:space="preserve">0 | </v>
      </c>
      <c r="AA272" t="str">
        <v xml:space="preserve">0 | </v>
      </c>
      <c r="AB272" t="str">
        <v xml:space="preserve">0 | </v>
      </c>
      <c r="AC272" t="str">
        <v xml:space="preserve">0 | </v>
      </c>
      <c r="AD272" t="str">
        <v xml:space="preserve">0 | </v>
      </c>
      <c r="AE272" t="str">
        <v xml:space="preserve">0 | </v>
      </c>
      <c r="AF272" t="str">
        <v xml:space="preserve">0 | </v>
      </c>
      <c r="AG272" t="str">
        <v xml:space="preserve">0 | </v>
      </c>
      <c r="AH272" t="str">
        <v xml:space="preserve">0 | </v>
      </c>
      <c r="AI272" t="str">
        <v xml:space="preserve">0 | </v>
      </c>
      <c r="DQ272" cm="1">
        <f t="array" ref="DQ272:EX272">TRANSPOSE(_xlfn._xlws.SORT(_xlfn._xlws.FILTER(chemicals[chemical_applic_level],chemicals[experiment_ID]=A272)))</f>
        <v>0</v>
      </c>
      <c r="DR272">
        <v>0</v>
      </c>
      <c r="DS272">
        <v>0</v>
      </c>
      <c r="DT272">
        <v>0</v>
      </c>
      <c r="DU272">
        <v>0</v>
      </c>
      <c r="DV272">
        <v>0</v>
      </c>
      <c r="DW272">
        <v>0</v>
      </c>
      <c r="DX272">
        <v>0</v>
      </c>
      <c r="DY272">
        <v>0</v>
      </c>
      <c r="DZ272">
        <v>0</v>
      </c>
      <c r="EA272">
        <v>0</v>
      </c>
      <c r="EB272">
        <v>0</v>
      </c>
      <c r="EC272">
        <v>0</v>
      </c>
      <c r="ED272">
        <v>0</v>
      </c>
      <c r="EE272">
        <v>0</v>
      </c>
      <c r="EF272">
        <v>0</v>
      </c>
      <c r="EG272">
        <v>0</v>
      </c>
      <c r="EH272">
        <v>0</v>
      </c>
      <c r="EI272">
        <v>0</v>
      </c>
      <c r="EJ272">
        <v>0</v>
      </c>
      <c r="EK272">
        <v>0</v>
      </c>
      <c r="EL272">
        <v>0</v>
      </c>
      <c r="EM272">
        <v>0</v>
      </c>
      <c r="EN272">
        <v>0</v>
      </c>
      <c r="EO272">
        <v>0</v>
      </c>
      <c r="EP272">
        <v>0</v>
      </c>
      <c r="EQ272">
        <v>0</v>
      </c>
      <c r="ER272">
        <v>0</v>
      </c>
      <c r="ES272">
        <v>0</v>
      </c>
      <c r="ET272">
        <v>0</v>
      </c>
      <c r="EU272">
        <v>0</v>
      </c>
      <c r="EV272">
        <v>0</v>
      </c>
      <c r="EW272">
        <v>0</v>
      </c>
      <c r="EX272" t="str">
        <v/>
      </c>
    </row>
    <row r="273" spans="2:154" x14ac:dyDescent="0.25">
      <c r="B273" t="str" cm="1">
        <f t="array" ref="B273:AI273">TRANSPOSE(_xlfn._xlws.SORT(_xlfn._xlws.FILTER(chemicals[chemical_applic_level]&amp;" | "&amp;chemicals[chemical_applic_name],chemicals[experiment_ID]=A273)))</f>
        <v xml:space="preserve"> | </v>
      </c>
      <c r="C273" t="str">
        <v xml:space="preserve">0 | </v>
      </c>
      <c r="D273" t="str">
        <v xml:space="preserve">0 | </v>
      </c>
      <c r="E273" t="str">
        <v xml:space="preserve">0 | </v>
      </c>
      <c r="F273" t="str">
        <v xml:space="preserve">0 | </v>
      </c>
      <c r="G273" t="str">
        <v xml:space="preserve">0 | </v>
      </c>
      <c r="H273" t="str">
        <v xml:space="preserve">0 | </v>
      </c>
      <c r="I273" t="str">
        <v xml:space="preserve">0 | </v>
      </c>
      <c r="J273" t="str">
        <v xml:space="preserve">0 | </v>
      </c>
      <c r="K273" t="str">
        <v xml:space="preserve">0 | </v>
      </c>
      <c r="L273" t="str">
        <v xml:space="preserve">0 | </v>
      </c>
      <c r="M273" t="str">
        <v xml:space="preserve">0 | </v>
      </c>
      <c r="N273" t="str">
        <v xml:space="preserve">0 | </v>
      </c>
      <c r="O273" t="str">
        <v xml:space="preserve">0 | </v>
      </c>
      <c r="P273" t="str">
        <v xml:space="preserve">0 | </v>
      </c>
      <c r="Q273" t="str">
        <v xml:space="preserve">0 | </v>
      </c>
      <c r="R273" t="str">
        <v xml:space="preserve">0 | </v>
      </c>
      <c r="S273" t="str">
        <v xml:space="preserve">0 | </v>
      </c>
      <c r="T273" t="str">
        <v xml:space="preserve">0 | </v>
      </c>
      <c r="U273" t="str">
        <v xml:space="preserve">0 | </v>
      </c>
      <c r="V273" t="str">
        <v xml:space="preserve">0 | </v>
      </c>
      <c r="W273" t="str">
        <v xml:space="preserve">0 | </v>
      </c>
      <c r="X273" t="str">
        <v xml:space="preserve">0 | </v>
      </c>
      <c r="Y273" t="str">
        <v xml:space="preserve">0 | </v>
      </c>
      <c r="Z273" t="str">
        <v xml:space="preserve">0 | </v>
      </c>
      <c r="AA273" t="str">
        <v xml:space="preserve">0 | </v>
      </c>
      <c r="AB273" t="str">
        <v xml:space="preserve">0 | </v>
      </c>
      <c r="AC273" t="str">
        <v xml:space="preserve">0 | </v>
      </c>
      <c r="AD273" t="str">
        <v xml:space="preserve">0 | </v>
      </c>
      <c r="AE273" t="str">
        <v xml:space="preserve">0 | </v>
      </c>
      <c r="AF273" t="str">
        <v xml:space="preserve">0 | </v>
      </c>
      <c r="AG273" t="str">
        <v xml:space="preserve">0 | </v>
      </c>
      <c r="AH273" t="str">
        <v xml:space="preserve">0 | </v>
      </c>
      <c r="AI273" t="str">
        <v xml:space="preserve">0 | </v>
      </c>
      <c r="DQ273" cm="1">
        <f t="array" ref="DQ273:EX273">TRANSPOSE(_xlfn._xlws.SORT(_xlfn._xlws.FILTER(chemicals[chemical_applic_level],chemicals[experiment_ID]=A273)))</f>
        <v>0</v>
      </c>
      <c r="DR273">
        <v>0</v>
      </c>
      <c r="DS273">
        <v>0</v>
      </c>
      <c r="DT273">
        <v>0</v>
      </c>
      <c r="DU273">
        <v>0</v>
      </c>
      <c r="DV273">
        <v>0</v>
      </c>
      <c r="DW273">
        <v>0</v>
      </c>
      <c r="DX273">
        <v>0</v>
      </c>
      <c r="DY273">
        <v>0</v>
      </c>
      <c r="DZ273">
        <v>0</v>
      </c>
      <c r="EA273">
        <v>0</v>
      </c>
      <c r="EB273">
        <v>0</v>
      </c>
      <c r="EC273">
        <v>0</v>
      </c>
      <c r="ED273">
        <v>0</v>
      </c>
      <c r="EE273">
        <v>0</v>
      </c>
      <c r="EF273">
        <v>0</v>
      </c>
      <c r="EG273">
        <v>0</v>
      </c>
      <c r="EH273">
        <v>0</v>
      </c>
      <c r="EI273">
        <v>0</v>
      </c>
      <c r="EJ273">
        <v>0</v>
      </c>
      <c r="EK273">
        <v>0</v>
      </c>
      <c r="EL273">
        <v>0</v>
      </c>
      <c r="EM273">
        <v>0</v>
      </c>
      <c r="EN273">
        <v>0</v>
      </c>
      <c r="EO273">
        <v>0</v>
      </c>
      <c r="EP273">
        <v>0</v>
      </c>
      <c r="EQ273">
        <v>0</v>
      </c>
      <c r="ER273">
        <v>0</v>
      </c>
      <c r="ES273">
        <v>0</v>
      </c>
      <c r="ET273">
        <v>0</v>
      </c>
      <c r="EU273">
        <v>0</v>
      </c>
      <c r="EV273">
        <v>0</v>
      </c>
      <c r="EW273">
        <v>0</v>
      </c>
      <c r="EX273" t="str">
        <v/>
      </c>
    </row>
    <row r="274" spans="2:154" x14ac:dyDescent="0.25">
      <c r="B274" t="str" cm="1">
        <f t="array" ref="B274:AI274">TRANSPOSE(_xlfn._xlws.SORT(_xlfn._xlws.FILTER(chemicals[chemical_applic_level]&amp;" | "&amp;chemicals[chemical_applic_name],chemicals[experiment_ID]=A274)))</f>
        <v xml:space="preserve"> | </v>
      </c>
      <c r="C274" t="str">
        <v xml:space="preserve">0 | </v>
      </c>
      <c r="D274" t="str">
        <v xml:space="preserve">0 | </v>
      </c>
      <c r="E274" t="str">
        <v xml:space="preserve">0 | </v>
      </c>
      <c r="F274" t="str">
        <v xml:space="preserve">0 | </v>
      </c>
      <c r="G274" t="str">
        <v xml:space="preserve">0 | </v>
      </c>
      <c r="H274" t="str">
        <v xml:space="preserve">0 | </v>
      </c>
      <c r="I274" t="str">
        <v xml:space="preserve">0 | </v>
      </c>
      <c r="J274" t="str">
        <v xml:space="preserve">0 | </v>
      </c>
      <c r="K274" t="str">
        <v xml:space="preserve">0 | </v>
      </c>
      <c r="L274" t="str">
        <v xml:space="preserve">0 | </v>
      </c>
      <c r="M274" t="str">
        <v xml:space="preserve">0 | </v>
      </c>
      <c r="N274" t="str">
        <v xml:space="preserve">0 | </v>
      </c>
      <c r="O274" t="str">
        <v xml:space="preserve">0 | </v>
      </c>
      <c r="P274" t="str">
        <v xml:space="preserve">0 | </v>
      </c>
      <c r="Q274" t="str">
        <v xml:space="preserve">0 | </v>
      </c>
      <c r="R274" t="str">
        <v xml:space="preserve">0 | </v>
      </c>
      <c r="S274" t="str">
        <v xml:space="preserve">0 | </v>
      </c>
      <c r="T274" t="str">
        <v xml:space="preserve">0 | </v>
      </c>
      <c r="U274" t="str">
        <v xml:space="preserve">0 | </v>
      </c>
      <c r="V274" t="str">
        <v xml:space="preserve">0 | </v>
      </c>
      <c r="W274" t="str">
        <v xml:space="preserve">0 | </v>
      </c>
      <c r="X274" t="str">
        <v xml:space="preserve">0 | </v>
      </c>
      <c r="Y274" t="str">
        <v xml:space="preserve">0 | </v>
      </c>
      <c r="Z274" t="str">
        <v xml:space="preserve">0 | </v>
      </c>
      <c r="AA274" t="str">
        <v xml:space="preserve">0 | </v>
      </c>
      <c r="AB274" t="str">
        <v xml:space="preserve">0 | </v>
      </c>
      <c r="AC274" t="str">
        <v xml:space="preserve">0 | </v>
      </c>
      <c r="AD274" t="str">
        <v xml:space="preserve">0 | </v>
      </c>
      <c r="AE274" t="str">
        <v xml:space="preserve">0 | </v>
      </c>
      <c r="AF274" t="str">
        <v xml:space="preserve">0 | </v>
      </c>
      <c r="AG274" t="str">
        <v xml:space="preserve">0 | </v>
      </c>
      <c r="AH274" t="str">
        <v xml:space="preserve">0 | </v>
      </c>
      <c r="AI274" t="str">
        <v xml:space="preserve">0 | </v>
      </c>
      <c r="DQ274" cm="1">
        <f t="array" ref="DQ274:EX274">TRANSPOSE(_xlfn._xlws.SORT(_xlfn._xlws.FILTER(chemicals[chemical_applic_level],chemicals[experiment_ID]=A274)))</f>
        <v>0</v>
      </c>
      <c r="DR274">
        <v>0</v>
      </c>
      <c r="DS274">
        <v>0</v>
      </c>
      <c r="DT274">
        <v>0</v>
      </c>
      <c r="DU274">
        <v>0</v>
      </c>
      <c r="DV274">
        <v>0</v>
      </c>
      <c r="DW274">
        <v>0</v>
      </c>
      <c r="DX274">
        <v>0</v>
      </c>
      <c r="DY274">
        <v>0</v>
      </c>
      <c r="DZ274">
        <v>0</v>
      </c>
      <c r="EA274">
        <v>0</v>
      </c>
      <c r="EB274">
        <v>0</v>
      </c>
      <c r="EC274">
        <v>0</v>
      </c>
      <c r="ED274">
        <v>0</v>
      </c>
      <c r="EE274">
        <v>0</v>
      </c>
      <c r="EF274">
        <v>0</v>
      </c>
      <c r="EG274">
        <v>0</v>
      </c>
      <c r="EH274">
        <v>0</v>
      </c>
      <c r="EI274">
        <v>0</v>
      </c>
      <c r="EJ274">
        <v>0</v>
      </c>
      <c r="EK274">
        <v>0</v>
      </c>
      <c r="EL274">
        <v>0</v>
      </c>
      <c r="EM274">
        <v>0</v>
      </c>
      <c r="EN274">
        <v>0</v>
      </c>
      <c r="EO274">
        <v>0</v>
      </c>
      <c r="EP274">
        <v>0</v>
      </c>
      <c r="EQ274">
        <v>0</v>
      </c>
      <c r="ER274">
        <v>0</v>
      </c>
      <c r="ES274">
        <v>0</v>
      </c>
      <c r="ET274">
        <v>0</v>
      </c>
      <c r="EU274">
        <v>0</v>
      </c>
      <c r="EV274">
        <v>0</v>
      </c>
      <c r="EW274">
        <v>0</v>
      </c>
      <c r="EX274" t="str">
        <v/>
      </c>
    </row>
    <row r="275" spans="2:154" x14ac:dyDescent="0.25">
      <c r="B275" t="str" cm="1">
        <f t="array" ref="B275:AI275">TRANSPOSE(_xlfn._xlws.SORT(_xlfn._xlws.FILTER(chemicals[chemical_applic_level]&amp;" | "&amp;chemicals[chemical_applic_name],chemicals[experiment_ID]=A275)))</f>
        <v xml:space="preserve"> | </v>
      </c>
      <c r="C275" t="str">
        <v xml:space="preserve">0 | </v>
      </c>
      <c r="D275" t="str">
        <v xml:space="preserve">0 | </v>
      </c>
      <c r="E275" t="str">
        <v xml:space="preserve">0 | </v>
      </c>
      <c r="F275" t="str">
        <v xml:space="preserve">0 | </v>
      </c>
      <c r="G275" t="str">
        <v xml:space="preserve">0 | </v>
      </c>
      <c r="H275" t="str">
        <v xml:space="preserve">0 | </v>
      </c>
      <c r="I275" t="str">
        <v xml:space="preserve">0 | </v>
      </c>
      <c r="J275" t="str">
        <v xml:space="preserve">0 | </v>
      </c>
      <c r="K275" t="str">
        <v xml:space="preserve">0 | </v>
      </c>
      <c r="L275" t="str">
        <v xml:space="preserve">0 | </v>
      </c>
      <c r="M275" t="str">
        <v xml:space="preserve">0 | </v>
      </c>
      <c r="N275" t="str">
        <v xml:space="preserve">0 | </v>
      </c>
      <c r="O275" t="str">
        <v xml:space="preserve">0 | </v>
      </c>
      <c r="P275" t="str">
        <v xml:space="preserve">0 | </v>
      </c>
      <c r="Q275" t="str">
        <v xml:space="preserve">0 | </v>
      </c>
      <c r="R275" t="str">
        <v xml:space="preserve">0 | </v>
      </c>
      <c r="S275" t="str">
        <v xml:space="preserve">0 | </v>
      </c>
      <c r="T275" t="str">
        <v xml:space="preserve">0 | </v>
      </c>
      <c r="U275" t="str">
        <v xml:space="preserve">0 | </v>
      </c>
      <c r="V275" t="str">
        <v xml:space="preserve">0 | </v>
      </c>
      <c r="W275" t="str">
        <v xml:space="preserve">0 | </v>
      </c>
      <c r="X275" t="str">
        <v xml:space="preserve">0 | </v>
      </c>
      <c r="Y275" t="str">
        <v xml:space="preserve">0 | </v>
      </c>
      <c r="Z275" t="str">
        <v xml:space="preserve">0 | </v>
      </c>
      <c r="AA275" t="str">
        <v xml:space="preserve">0 | </v>
      </c>
      <c r="AB275" t="str">
        <v xml:space="preserve">0 | </v>
      </c>
      <c r="AC275" t="str">
        <v xml:space="preserve">0 | </v>
      </c>
      <c r="AD275" t="str">
        <v xml:space="preserve">0 | </v>
      </c>
      <c r="AE275" t="str">
        <v xml:space="preserve">0 | </v>
      </c>
      <c r="AF275" t="str">
        <v xml:space="preserve">0 | </v>
      </c>
      <c r="AG275" t="str">
        <v xml:space="preserve">0 | </v>
      </c>
      <c r="AH275" t="str">
        <v xml:space="preserve">0 | </v>
      </c>
      <c r="AI275" t="str">
        <v xml:space="preserve">0 | </v>
      </c>
      <c r="DQ275" cm="1">
        <f t="array" ref="DQ275:EX275">TRANSPOSE(_xlfn._xlws.SORT(_xlfn._xlws.FILTER(chemicals[chemical_applic_level],chemicals[experiment_ID]=A275)))</f>
        <v>0</v>
      </c>
      <c r="DR275">
        <v>0</v>
      </c>
      <c r="DS275">
        <v>0</v>
      </c>
      <c r="DT275">
        <v>0</v>
      </c>
      <c r="DU275">
        <v>0</v>
      </c>
      <c r="DV275">
        <v>0</v>
      </c>
      <c r="DW275">
        <v>0</v>
      </c>
      <c r="DX275">
        <v>0</v>
      </c>
      <c r="DY275">
        <v>0</v>
      </c>
      <c r="DZ275">
        <v>0</v>
      </c>
      <c r="EA275">
        <v>0</v>
      </c>
      <c r="EB275">
        <v>0</v>
      </c>
      <c r="EC275">
        <v>0</v>
      </c>
      <c r="ED275">
        <v>0</v>
      </c>
      <c r="EE275">
        <v>0</v>
      </c>
      <c r="EF275">
        <v>0</v>
      </c>
      <c r="EG275">
        <v>0</v>
      </c>
      <c r="EH275">
        <v>0</v>
      </c>
      <c r="EI275">
        <v>0</v>
      </c>
      <c r="EJ275">
        <v>0</v>
      </c>
      <c r="EK275">
        <v>0</v>
      </c>
      <c r="EL275">
        <v>0</v>
      </c>
      <c r="EM275">
        <v>0</v>
      </c>
      <c r="EN275">
        <v>0</v>
      </c>
      <c r="EO275">
        <v>0</v>
      </c>
      <c r="EP275">
        <v>0</v>
      </c>
      <c r="EQ275">
        <v>0</v>
      </c>
      <c r="ER275">
        <v>0</v>
      </c>
      <c r="ES275">
        <v>0</v>
      </c>
      <c r="ET275">
        <v>0</v>
      </c>
      <c r="EU275">
        <v>0</v>
      </c>
      <c r="EV275">
        <v>0</v>
      </c>
      <c r="EW275">
        <v>0</v>
      </c>
      <c r="EX275" t="str">
        <v/>
      </c>
    </row>
    <row r="276" spans="2:154" x14ac:dyDescent="0.25">
      <c r="B276" t="str" cm="1">
        <f t="array" ref="B276:AI276">TRANSPOSE(_xlfn._xlws.SORT(_xlfn._xlws.FILTER(chemicals[chemical_applic_level]&amp;" | "&amp;chemicals[chemical_applic_name],chemicals[experiment_ID]=A276)))</f>
        <v xml:space="preserve"> | </v>
      </c>
      <c r="C276" t="str">
        <v xml:space="preserve">0 | </v>
      </c>
      <c r="D276" t="str">
        <v xml:space="preserve">0 | </v>
      </c>
      <c r="E276" t="str">
        <v xml:space="preserve">0 | </v>
      </c>
      <c r="F276" t="str">
        <v xml:space="preserve">0 | </v>
      </c>
      <c r="G276" t="str">
        <v xml:space="preserve">0 | </v>
      </c>
      <c r="H276" t="str">
        <v xml:space="preserve">0 | </v>
      </c>
      <c r="I276" t="str">
        <v xml:space="preserve">0 | </v>
      </c>
      <c r="J276" t="str">
        <v xml:space="preserve">0 | </v>
      </c>
      <c r="K276" t="str">
        <v xml:space="preserve">0 | </v>
      </c>
      <c r="L276" t="str">
        <v xml:space="preserve">0 | </v>
      </c>
      <c r="M276" t="str">
        <v xml:space="preserve">0 | </v>
      </c>
      <c r="N276" t="str">
        <v xml:space="preserve">0 | </v>
      </c>
      <c r="O276" t="str">
        <v xml:space="preserve">0 | </v>
      </c>
      <c r="P276" t="str">
        <v xml:space="preserve">0 | </v>
      </c>
      <c r="Q276" t="str">
        <v xml:space="preserve">0 | </v>
      </c>
      <c r="R276" t="str">
        <v xml:space="preserve">0 | </v>
      </c>
      <c r="S276" t="str">
        <v xml:space="preserve">0 | </v>
      </c>
      <c r="T276" t="str">
        <v xml:space="preserve">0 | </v>
      </c>
      <c r="U276" t="str">
        <v xml:space="preserve">0 | </v>
      </c>
      <c r="V276" t="str">
        <v xml:space="preserve">0 | </v>
      </c>
      <c r="W276" t="str">
        <v xml:space="preserve">0 | </v>
      </c>
      <c r="X276" t="str">
        <v xml:space="preserve">0 | </v>
      </c>
      <c r="Y276" t="str">
        <v xml:space="preserve">0 | </v>
      </c>
      <c r="Z276" t="str">
        <v xml:space="preserve">0 | </v>
      </c>
      <c r="AA276" t="str">
        <v xml:space="preserve">0 | </v>
      </c>
      <c r="AB276" t="str">
        <v xml:space="preserve">0 | </v>
      </c>
      <c r="AC276" t="str">
        <v xml:space="preserve">0 | </v>
      </c>
      <c r="AD276" t="str">
        <v xml:space="preserve">0 | </v>
      </c>
      <c r="AE276" t="str">
        <v xml:space="preserve">0 | </v>
      </c>
      <c r="AF276" t="str">
        <v xml:space="preserve">0 | </v>
      </c>
      <c r="AG276" t="str">
        <v xml:space="preserve">0 | </v>
      </c>
      <c r="AH276" t="str">
        <v xml:space="preserve">0 | </v>
      </c>
      <c r="AI276" t="str">
        <v xml:space="preserve">0 | </v>
      </c>
      <c r="DQ276" cm="1">
        <f t="array" ref="DQ276:EX276">TRANSPOSE(_xlfn._xlws.SORT(_xlfn._xlws.FILTER(chemicals[chemical_applic_level],chemicals[experiment_ID]=A276)))</f>
        <v>0</v>
      </c>
      <c r="DR276">
        <v>0</v>
      </c>
      <c r="DS276">
        <v>0</v>
      </c>
      <c r="DT276">
        <v>0</v>
      </c>
      <c r="DU276">
        <v>0</v>
      </c>
      <c r="DV276">
        <v>0</v>
      </c>
      <c r="DW276">
        <v>0</v>
      </c>
      <c r="DX276">
        <v>0</v>
      </c>
      <c r="DY276">
        <v>0</v>
      </c>
      <c r="DZ276">
        <v>0</v>
      </c>
      <c r="EA276">
        <v>0</v>
      </c>
      <c r="EB276">
        <v>0</v>
      </c>
      <c r="EC276">
        <v>0</v>
      </c>
      <c r="ED276">
        <v>0</v>
      </c>
      <c r="EE276">
        <v>0</v>
      </c>
      <c r="EF276">
        <v>0</v>
      </c>
      <c r="EG276">
        <v>0</v>
      </c>
      <c r="EH276">
        <v>0</v>
      </c>
      <c r="EI276">
        <v>0</v>
      </c>
      <c r="EJ276">
        <v>0</v>
      </c>
      <c r="EK276">
        <v>0</v>
      </c>
      <c r="EL276">
        <v>0</v>
      </c>
      <c r="EM276">
        <v>0</v>
      </c>
      <c r="EN276">
        <v>0</v>
      </c>
      <c r="EO276">
        <v>0</v>
      </c>
      <c r="EP276">
        <v>0</v>
      </c>
      <c r="EQ276">
        <v>0</v>
      </c>
      <c r="ER276">
        <v>0</v>
      </c>
      <c r="ES276">
        <v>0</v>
      </c>
      <c r="ET276">
        <v>0</v>
      </c>
      <c r="EU276">
        <v>0</v>
      </c>
      <c r="EV276">
        <v>0</v>
      </c>
      <c r="EW276">
        <v>0</v>
      </c>
      <c r="EX276" t="str">
        <v/>
      </c>
    </row>
    <row r="277" spans="2:154" x14ac:dyDescent="0.25">
      <c r="B277" t="str" cm="1">
        <f t="array" ref="B277:AI277">TRANSPOSE(_xlfn._xlws.SORT(_xlfn._xlws.FILTER(chemicals[chemical_applic_level]&amp;" | "&amp;chemicals[chemical_applic_name],chemicals[experiment_ID]=A277)))</f>
        <v xml:space="preserve"> | </v>
      </c>
      <c r="C277" t="str">
        <v xml:space="preserve">0 | </v>
      </c>
      <c r="D277" t="str">
        <v xml:space="preserve">0 | </v>
      </c>
      <c r="E277" t="str">
        <v xml:space="preserve">0 | </v>
      </c>
      <c r="F277" t="str">
        <v xml:space="preserve">0 | </v>
      </c>
      <c r="G277" t="str">
        <v xml:space="preserve">0 | </v>
      </c>
      <c r="H277" t="str">
        <v xml:space="preserve">0 | </v>
      </c>
      <c r="I277" t="str">
        <v xml:space="preserve">0 | </v>
      </c>
      <c r="J277" t="str">
        <v xml:space="preserve">0 | </v>
      </c>
      <c r="K277" t="str">
        <v xml:space="preserve">0 | </v>
      </c>
      <c r="L277" t="str">
        <v xml:space="preserve">0 | </v>
      </c>
      <c r="M277" t="str">
        <v xml:space="preserve">0 | </v>
      </c>
      <c r="N277" t="str">
        <v xml:space="preserve">0 | </v>
      </c>
      <c r="O277" t="str">
        <v xml:space="preserve">0 | </v>
      </c>
      <c r="P277" t="str">
        <v xml:space="preserve">0 | </v>
      </c>
      <c r="Q277" t="str">
        <v xml:space="preserve">0 | </v>
      </c>
      <c r="R277" t="str">
        <v xml:space="preserve">0 | </v>
      </c>
      <c r="S277" t="str">
        <v xml:space="preserve">0 | </v>
      </c>
      <c r="T277" t="str">
        <v xml:space="preserve">0 | </v>
      </c>
      <c r="U277" t="str">
        <v xml:space="preserve">0 | </v>
      </c>
      <c r="V277" t="str">
        <v xml:space="preserve">0 | </v>
      </c>
      <c r="W277" t="str">
        <v xml:space="preserve">0 | </v>
      </c>
      <c r="X277" t="str">
        <v xml:space="preserve">0 | </v>
      </c>
      <c r="Y277" t="str">
        <v xml:space="preserve">0 | </v>
      </c>
      <c r="Z277" t="str">
        <v xml:space="preserve">0 | </v>
      </c>
      <c r="AA277" t="str">
        <v xml:space="preserve">0 | </v>
      </c>
      <c r="AB277" t="str">
        <v xml:space="preserve">0 | </v>
      </c>
      <c r="AC277" t="str">
        <v xml:space="preserve">0 | </v>
      </c>
      <c r="AD277" t="str">
        <v xml:space="preserve">0 | </v>
      </c>
      <c r="AE277" t="str">
        <v xml:space="preserve">0 | </v>
      </c>
      <c r="AF277" t="str">
        <v xml:space="preserve">0 | </v>
      </c>
      <c r="AG277" t="str">
        <v xml:space="preserve">0 | </v>
      </c>
      <c r="AH277" t="str">
        <v xml:space="preserve">0 | </v>
      </c>
      <c r="AI277" t="str">
        <v xml:space="preserve">0 | </v>
      </c>
      <c r="DQ277" cm="1">
        <f t="array" ref="DQ277:EX277">TRANSPOSE(_xlfn._xlws.SORT(_xlfn._xlws.FILTER(chemicals[chemical_applic_level],chemicals[experiment_ID]=A277)))</f>
        <v>0</v>
      </c>
      <c r="DR277">
        <v>0</v>
      </c>
      <c r="DS277">
        <v>0</v>
      </c>
      <c r="DT277">
        <v>0</v>
      </c>
      <c r="DU277">
        <v>0</v>
      </c>
      <c r="DV277">
        <v>0</v>
      </c>
      <c r="DW277">
        <v>0</v>
      </c>
      <c r="DX277">
        <v>0</v>
      </c>
      <c r="DY277">
        <v>0</v>
      </c>
      <c r="DZ277">
        <v>0</v>
      </c>
      <c r="EA277">
        <v>0</v>
      </c>
      <c r="EB277">
        <v>0</v>
      </c>
      <c r="EC277">
        <v>0</v>
      </c>
      <c r="ED277">
        <v>0</v>
      </c>
      <c r="EE277">
        <v>0</v>
      </c>
      <c r="EF277">
        <v>0</v>
      </c>
      <c r="EG277">
        <v>0</v>
      </c>
      <c r="EH277">
        <v>0</v>
      </c>
      <c r="EI277">
        <v>0</v>
      </c>
      <c r="EJ277">
        <v>0</v>
      </c>
      <c r="EK277">
        <v>0</v>
      </c>
      <c r="EL277">
        <v>0</v>
      </c>
      <c r="EM277">
        <v>0</v>
      </c>
      <c r="EN277">
        <v>0</v>
      </c>
      <c r="EO277">
        <v>0</v>
      </c>
      <c r="EP277">
        <v>0</v>
      </c>
      <c r="EQ277">
        <v>0</v>
      </c>
      <c r="ER277">
        <v>0</v>
      </c>
      <c r="ES277">
        <v>0</v>
      </c>
      <c r="ET277">
        <v>0</v>
      </c>
      <c r="EU277">
        <v>0</v>
      </c>
      <c r="EV277">
        <v>0</v>
      </c>
      <c r="EW277">
        <v>0</v>
      </c>
      <c r="EX277" t="str">
        <v/>
      </c>
    </row>
    <row r="278" spans="2:154" x14ac:dyDescent="0.25">
      <c r="B278" t="str" cm="1">
        <f t="array" ref="B278:AI278">TRANSPOSE(_xlfn._xlws.SORT(_xlfn._xlws.FILTER(chemicals[chemical_applic_level]&amp;" | "&amp;chemicals[chemical_applic_name],chemicals[experiment_ID]=A278)))</f>
        <v xml:space="preserve"> | </v>
      </c>
      <c r="C278" t="str">
        <v xml:space="preserve">0 | </v>
      </c>
      <c r="D278" t="str">
        <v xml:space="preserve">0 | </v>
      </c>
      <c r="E278" t="str">
        <v xml:space="preserve">0 | </v>
      </c>
      <c r="F278" t="str">
        <v xml:space="preserve">0 | </v>
      </c>
      <c r="G278" t="str">
        <v xml:space="preserve">0 | </v>
      </c>
      <c r="H278" t="str">
        <v xml:space="preserve">0 | </v>
      </c>
      <c r="I278" t="str">
        <v xml:space="preserve">0 | </v>
      </c>
      <c r="J278" t="str">
        <v xml:space="preserve">0 | </v>
      </c>
      <c r="K278" t="str">
        <v xml:space="preserve">0 | </v>
      </c>
      <c r="L278" t="str">
        <v xml:space="preserve">0 | </v>
      </c>
      <c r="M278" t="str">
        <v xml:space="preserve">0 | </v>
      </c>
      <c r="N278" t="str">
        <v xml:space="preserve">0 | </v>
      </c>
      <c r="O278" t="str">
        <v xml:space="preserve">0 | </v>
      </c>
      <c r="P278" t="str">
        <v xml:space="preserve">0 | </v>
      </c>
      <c r="Q278" t="str">
        <v xml:space="preserve">0 | </v>
      </c>
      <c r="R278" t="str">
        <v xml:space="preserve">0 | </v>
      </c>
      <c r="S278" t="str">
        <v xml:space="preserve">0 | </v>
      </c>
      <c r="T278" t="str">
        <v xml:space="preserve">0 | </v>
      </c>
      <c r="U278" t="str">
        <v xml:space="preserve">0 | </v>
      </c>
      <c r="V278" t="str">
        <v xml:space="preserve">0 | </v>
      </c>
      <c r="W278" t="str">
        <v xml:space="preserve">0 | </v>
      </c>
      <c r="X278" t="str">
        <v xml:space="preserve">0 | </v>
      </c>
      <c r="Y278" t="str">
        <v xml:space="preserve">0 | </v>
      </c>
      <c r="Z278" t="str">
        <v xml:space="preserve">0 | </v>
      </c>
      <c r="AA278" t="str">
        <v xml:space="preserve">0 | </v>
      </c>
      <c r="AB278" t="str">
        <v xml:space="preserve">0 | </v>
      </c>
      <c r="AC278" t="str">
        <v xml:space="preserve">0 | </v>
      </c>
      <c r="AD278" t="str">
        <v xml:space="preserve">0 | </v>
      </c>
      <c r="AE278" t="str">
        <v xml:space="preserve">0 | </v>
      </c>
      <c r="AF278" t="str">
        <v xml:space="preserve">0 | </v>
      </c>
      <c r="AG278" t="str">
        <v xml:space="preserve">0 | </v>
      </c>
      <c r="AH278" t="str">
        <v xml:space="preserve">0 | </v>
      </c>
      <c r="AI278" t="str">
        <v xml:space="preserve">0 | </v>
      </c>
      <c r="DQ278" cm="1">
        <f t="array" ref="DQ278:EX278">TRANSPOSE(_xlfn._xlws.SORT(_xlfn._xlws.FILTER(chemicals[chemical_applic_level],chemicals[experiment_ID]=A278)))</f>
        <v>0</v>
      </c>
      <c r="DR278">
        <v>0</v>
      </c>
      <c r="DS278">
        <v>0</v>
      </c>
      <c r="DT278">
        <v>0</v>
      </c>
      <c r="DU278">
        <v>0</v>
      </c>
      <c r="DV278">
        <v>0</v>
      </c>
      <c r="DW278">
        <v>0</v>
      </c>
      <c r="DX278">
        <v>0</v>
      </c>
      <c r="DY278">
        <v>0</v>
      </c>
      <c r="DZ278">
        <v>0</v>
      </c>
      <c r="EA278">
        <v>0</v>
      </c>
      <c r="EB278">
        <v>0</v>
      </c>
      <c r="EC278">
        <v>0</v>
      </c>
      <c r="ED278">
        <v>0</v>
      </c>
      <c r="EE278">
        <v>0</v>
      </c>
      <c r="EF278">
        <v>0</v>
      </c>
      <c r="EG278">
        <v>0</v>
      </c>
      <c r="EH278">
        <v>0</v>
      </c>
      <c r="EI278">
        <v>0</v>
      </c>
      <c r="EJ278">
        <v>0</v>
      </c>
      <c r="EK278">
        <v>0</v>
      </c>
      <c r="EL278">
        <v>0</v>
      </c>
      <c r="EM278">
        <v>0</v>
      </c>
      <c r="EN278">
        <v>0</v>
      </c>
      <c r="EO278">
        <v>0</v>
      </c>
      <c r="EP278">
        <v>0</v>
      </c>
      <c r="EQ278">
        <v>0</v>
      </c>
      <c r="ER278">
        <v>0</v>
      </c>
      <c r="ES278">
        <v>0</v>
      </c>
      <c r="ET278">
        <v>0</v>
      </c>
      <c r="EU278">
        <v>0</v>
      </c>
      <c r="EV278">
        <v>0</v>
      </c>
      <c r="EW278">
        <v>0</v>
      </c>
      <c r="EX278" t="str">
        <v/>
      </c>
    </row>
    <row r="279" spans="2:154" x14ac:dyDescent="0.25">
      <c r="B279" t="str" cm="1">
        <f t="array" ref="B279:AI279">TRANSPOSE(_xlfn._xlws.SORT(_xlfn._xlws.FILTER(chemicals[chemical_applic_level]&amp;" | "&amp;chemicals[chemical_applic_name],chemicals[experiment_ID]=A279)))</f>
        <v xml:space="preserve"> | </v>
      </c>
      <c r="C279" t="str">
        <v xml:space="preserve">0 | </v>
      </c>
      <c r="D279" t="str">
        <v xml:space="preserve">0 | </v>
      </c>
      <c r="E279" t="str">
        <v xml:space="preserve">0 | </v>
      </c>
      <c r="F279" t="str">
        <v xml:space="preserve">0 | </v>
      </c>
      <c r="G279" t="str">
        <v xml:space="preserve">0 | </v>
      </c>
      <c r="H279" t="str">
        <v xml:space="preserve">0 | </v>
      </c>
      <c r="I279" t="str">
        <v xml:space="preserve">0 | </v>
      </c>
      <c r="J279" t="str">
        <v xml:space="preserve">0 | </v>
      </c>
      <c r="K279" t="str">
        <v xml:space="preserve">0 | </v>
      </c>
      <c r="L279" t="str">
        <v xml:space="preserve">0 | </v>
      </c>
      <c r="M279" t="str">
        <v xml:space="preserve">0 | </v>
      </c>
      <c r="N279" t="str">
        <v xml:space="preserve">0 | </v>
      </c>
      <c r="O279" t="str">
        <v xml:space="preserve">0 | </v>
      </c>
      <c r="P279" t="str">
        <v xml:space="preserve">0 | </v>
      </c>
      <c r="Q279" t="str">
        <v xml:space="preserve">0 | </v>
      </c>
      <c r="R279" t="str">
        <v xml:space="preserve">0 | </v>
      </c>
      <c r="S279" t="str">
        <v xml:space="preserve">0 | </v>
      </c>
      <c r="T279" t="str">
        <v xml:space="preserve">0 | </v>
      </c>
      <c r="U279" t="str">
        <v xml:space="preserve">0 | </v>
      </c>
      <c r="V279" t="str">
        <v xml:space="preserve">0 | </v>
      </c>
      <c r="W279" t="str">
        <v xml:space="preserve">0 | </v>
      </c>
      <c r="X279" t="str">
        <v xml:space="preserve">0 | </v>
      </c>
      <c r="Y279" t="str">
        <v xml:space="preserve">0 | </v>
      </c>
      <c r="Z279" t="str">
        <v xml:space="preserve">0 | </v>
      </c>
      <c r="AA279" t="str">
        <v xml:space="preserve">0 | </v>
      </c>
      <c r="AB279" t="str">
        <v xml:space="preserve">0 | </v>
      </c>
      <c r="AC279" t="str">
        <v xml:space="preserve">0 | </v>
      </c>
      <c r="AD279" t="str">
        <v xml:space="preserve">0 | </v>
      </c>
      <c r="AE279" t="str">
        <v xml:space="preserve">0 | </v>
      </c>
      <c r="AF279" t="str">
        <v xml:space="preserve">0 | </v>
      </c>
      <c r="AG279" t="str">
        <v xml:space="preserve">0 | </v>
      </c>
      <c r="AH279" t="str">
        <v xml:space="preserve">0 | </v>
      </c>
      <c r="AI279" t="str">
        <v xml:space="preserve">0 | </v>
      </c>
      <c r="DQ279" cm="1">
        <f t="array" ref="DQ279:EX279">TRANSPOSE(_xlfn._xlws.SORT(_xlfn._xlws.FILTER(chemicals[chemical_applic_level],chemicals[experiment_ID]=A279)))</f>
        <v>0</v>
      </c>
      <c r="DR279">
        <v>0</v>
      </c>
      <c r="DS279">
        <v>0</v>
      </c>
      <c r="DT279">
        <v>0</v>
      </c>
      <c r="DU279">
        <v>0</v>
      </c>
      <c r="DV279">
        <v>0</v>
      </c>
      <c r="DW279">
        <v>0</v>
      </c>
      <c r="DX279">
        <v>0</v>
      </c>
      <c r="DY279">
        <v>0</v>
      </c>
      <c r="DZ279">
        <v>0</v>
      </c>
      <c r="EA279">
        <v>0</v>
      </c>
      <c r="EB279">
        <v>0</v>
      </c>
      <c r="EC279">
        <v>0</v>
      </c>
      <c r="ED279">
        <v>0</v>
      </c>
      <c r="EE279">
        <v>0</v>
      </c>
      <c r="EF279">
        <v>0</v>
      </c>
      <c r="EG279">
        <v>0</v>
      </c>
      <c r="EH279">
        <v>0</v>
      </c>
      <c r="EI279">
        <v>0</v>
      </c>
      <c r="EJ279">
        <v>0</v>
      </c>
      <c r="EK279">
        <v>0</v>
      </c>
      <c r="EL279">
        <v>0</v>
      </c>
      <c r="EM279">
        <v>0</v>
      </c>
      <c r="EN279">
        <v>0</v>
      </c>
      <c r="EO279">
        <v>0</v>
      </c>
      <c r="EP279">
        <v>0</v>
      </c>
      <c r="EQ279">
        <v>0</v>
      </c>
      <c r="ER279">
        <v>0</v>
      </c>
      <c r="ES279">
        <v>0</v>
      </c>
      <c r="ET279">
        <v>0</v>
      </c>
      <c r="EU279">
        <v>0</v>
      </c>
      <c r="EV279">
        <v>0</v>
      </c>
      <c r="EW279">
        <v>0</v>
      </c>
      <c r="EX279" t="str">
        <v/>
      </c>
    </row>
    <row r="280" spans="2:154" x14ac:dyDescent="0.25">
      <c r="B280" t="str" cm="1">
        <f t="array" ref="B280:AI280">TRANSPOSE(_xlfn._xlws.SORT(_xlfn._xlws.FILTER(chemicals[chemical_applic_level]&amp;" | "&amp;chemicals[chemical_applic_name],chemicals[experiment_ID]=A280)))</f>
        <v xml:space="preserve"> | </v>
      </c>
      <c r="C280" t="str">
        <v xml:space="preserve">0 | </v>
      </c>
      <c r="D280" t="str">
        <v xml:space="preserve">0 | </v>
      </c>
      <c r="E280" t="str">
        <v xml:space="preserve">0 | </v>
      </c>
      <c r="F280" t="str">
        <v xml:space="preserve">0 | </v>
      </c>
      <c r="G280" t="str">
        <v xml:space="preserve">0 | </v>
      </c>
      <c r="H280" t="str">
        <v xml:space="preserve">0 | </v>
      </c>
      <c r="I280" t="str">
        <v xml:space="preserve">0 | </v>
      </c>
      <c r="J280" t="str">
        <v xml:space="preserve">0 | </v>
      </c>
      <c r="K280" t="str">
        <v xml:space="preserve">0 | </v>
      </c>
      <c r="L280" t="str">
        <v xml:space="preserve">0 | </v>
      </c>
      <c r="M280" t="str">
        <v xml:space="preserve">0 | </v>
      </c>
      <c r="N280" t="str">
        <v xml:space="preserve">0 | </v>
      </c>
      <c r="O280" t="str">
        <v xml:space="preserve">0 | </v>
      </c>
      <c r="P280" t="str">
        <v xml:space="preserve">0 | </v>
      </c>
      <c r="Q280" t="str">
        <v xml:space="preserve">0 | </v>
      </c>
      <c r="R280" t="str">
        <v xml:space="preserve">0 | </v>
      </c>
      <c r="S280" t="str">
        <v xml:space="preserve">0 | </v>
      </c>
      <c r="T280" t="str">
        <v xml:space="preserve">0 | </v>
      </c>
      <c r="U280" t="str">
        <v xml:space="preserve">0 | </v>
      </c>
      <c r="V280" t="str">
        <v xml:space="preserve">0 | </v>
      </c>
      <c r="W280" t="str">
        <v xml:space="preserve">0 | </v>
      </c>
      <c r="X280" t="str">
        <v xml:space="preserve">0 | </v>
      </c>
      <c r="Y280" t="str">
        <v xml:space="preserve">0 | </v>
      </c>
      <c r="Z280" t="str">
        <v xml:space="preserve">0 | </v>
      </c>
      <c r="AA280" t="str">
        <v xml:space="preserve">0 | </v>
      </c>
      <c r="AB280" t="str">
        <v xml:space="preserve">0 | </v>
      </c>
      <c r="AC280" t="str">
        <v xml:space="preserve">0 | </v>
      </c>
      <c r="AD280" t="str">
        <v xml:space="preserve">0 | </v>
      </c>
      <c r="AE280" t="str">
        <v xml:space="preserve">0 | </v>
      </c>
      <c r="AF280" t="str">
        <v xml:space="preserve">0 | </v>
      </c>
      <c r="AG280" t="str">
        <v xml:space="preserve">0 | </v>
      </c>
      <c r="AH280" t="str">
        <v xml:space="preserve">0 | </v>
      </c>
      <c r="AI280" t="str">
        <v xml:space="preserve">0 | </v>
      </c>
      <c r="DQ280" cm="1">
        <f t="array" ref="DQ280:EX280">TRANSPOSE(_xlfn._xlws.SORT(_xlfn._xlws.FILTER(chemicals[chemical_applic_level],chemicals[experiment_ID]=A280)))</f>
        <v>0</v>
      </c>
      <c r="DR280">
        <v>0</v>
      </c>
      <c r="DS280">
        <v>0</v>
      </c>
      <c r="DT280">
        <v>0</v>
      </c>
      <c r="DU280">
        <v>0</v>
      </c>
      <c r="DV280">
        <v>0</v>
      </c>
      <c r="DW280">
        <v>0</v>
      </c>
      <c r="DX280">
        <v>0</v>
      </c>
      <c r="DY280">
        <v>0</v>
      </c>
      <c r="DZ280">
        <v>0</v>
      </c>
      <c r="EA280">
        <v>0</v>
      </c>
      <c r="EB280">
        <v>0</v>
      </c>
      <c r="EC280">
        <v>0</v>
      </c>
      <c r="ED280">
        <v>0</v>
      </c>
      <c r="EE280">
        <v>0</v>
      </c>
      <c r="EF280">
        <v>0</v>
      </c>
      <c r="EG280">
        <v>0</v>
      </c>
      <c r="EH280">
        <v>0</v>
      </c>
      <c r="EI280">
        <v>0</v>
      </c>
      <c r="EJ280">
        <v>0</v>
      </c>
      <c r="EK280">
        <v>0</v>
      </c>
      <c r="EL280">
        <v>0</v>
      </c>
      <c r="EM280">
        <v>0</v>
      </c>
      <c r="EN280">
        <v>0</v>
      </c>
      <c r="EO280">
        <v>0</v>
      </c>
      <c r="EP280">
        <v>0</v>
      </c>
      <c r="EQ280">
        <v>0</v>
      </c>
      <c r="ER280">
        <v>0</v>
      </c>
      <c r="ES280">
        <v>0</v>
      </c>
      <c r="ET280">
        <v>0</v>
      </c>
      <c r="EU280">
        <v>0</v>
      </c>
      <c r="EV280">
        <v>0</v>
      </c>
      <c r="EW280">
        <v>0</v>
      </c>
      <c r="EX280" t="str">
        <v/>
      </c>
    </row>
    <row r="281" spans="2:154" x14ac:dyDescent="0.25">
      <c r="B281" t="str" cm="1">
        <f t="array" ref="B281:AI281">TRANSPOSE(_xlfn._xlws.SORT(_xlfn._xlws.FILTER(chemicals[chemical_applic_level]&amp;" | "&amp;chemicals[chemical_applic_name],chemicals[experiment_ID]=A281)))</f>
        <v xml:space="preserve"> | </v>
      </c>
      <c r="C281" t="str">
        <v xml:space="preserve">0 | </v>
      </c>
      <c r="D281" t="str">
        <v xml:space="preserve">0 | </v>
      </c>
      <c r="E281" t="str">
        <v xml:space="preserve">0 | </v>
      </c>
      <c r="F281" t="str">
        <v xml:space="preserve">0 | </v>
      </c>
      <c r="G281" t="str">
        <v xml:space="preserve">0 | </v>
      </c>
      <c r="H281" t="str">
        <v xml:space="preserve">0 | </v>
      </c>
      <c r="I281" t="str">
        <v xml:space="preserve">0 | </v>
      </c>
      <c r="J281" t="str">
        <v xml:space="preserve">0 | </v>
      </c>
      <c r="K281" t="str">
        <v xml:space="preserve">0 | </v>
      </c>
      <c r="L281" t="str">
        <v xml:space="preserve">0 | </v>
      </c>
      <c r="M281" t="str">
        <v xml:space="preserve">0 | </v>
      </c>
      <c r="N281" t="str">
        <v xml:space="preserve">0 | </v>
      </c>
      <c r="O281" t="str">
        <v xml:space="preserve">0 | </v>
      </c>
      <c r="P281" t="str">
        <v xml:space="preserve">0 | </v>
      </c>
      <c r="Q281" t="str">
        <v xml:space="preserve">0 | </v>
      </c>
      <c r="R281" t="str">
        <v xml:space="preserve">0 | </v>
      </c>
      <c r="S281" t="str">
        <v xml:space="preserve">0 | </v>
      </c>
      <c r="T281" t="str">
        <v xml:space="preserve">0 | </v>
      </c>
      <c r="U281" t="str">
        <v xml:space="preserve">0 | </v>
      </c>
      <c r="V281" t="str">
        <v xml:space="preserve">0 | </v>
      </c>
      <c r="W281" t="str">
        <v xml:space="preserve">0 | </v>
      </c>
      <c r="X281" t="str">
        <v xml:space="preserve">0 | </v>
      </c>
      <c r="Y281" t="str">
        <v xml:space="preserve">0 | </v>
      </c>
      <c r="Z281" t="str">
        <v xml:space="preserve">0 | </v>
      </c>
      <c r="AA281" t="str">
        <v xml:space="preserve">0 | </v>
      </c>
      <c r="AB281" t="str">
        <v xml:space="preserve">0 | </v>
      </c>
      <c r="AC281" t="str">
        <v xml:space="preserve">0 | </v>
      </c>
      <c r="AD281" t="str">
        <v xml:space="preserve">0 | </v>
      </c>
      <c r="AE281" t="str">
        <v xml:space="preserve">0 | </v>
      </c>
      <c r="AF281" t="str">
        <v xml:space="preserve">0 | </v>
      </c>
      <c r="AG281" t="str">
        <v xml:space="preserve">0 | </v>
      </c>
      <c r="AH281" t="str">
        <v xml:space="preserve">0 | </v>
      </c>
      <c r="AI281" t="str">
        <v xml:space="preserve">0 | </v>
      </c>
      <c r="DQ281" cm="1">
        <f t="array" ref="DQ281:EX281">TRANSPOSE(_xlfn._xlws.SORT(_xlfn._xlws.FILTER(chemicals[chemical_applic_level],chemicals[experiment_ID]=A281)))</f>
        <v>0</v>
      </c>
      <c r="DR281">
        <v>0</v>
      </c>
      <c r="DS281">
        <v>0</v>
      </c>
      <c r="DT281">
        <v>0</v>
      </c>
      <c r="DU281">
        <v>0</v>
      </c>
      <c r="DV281">
        <v>0</v>
      </c>
      <c r="DW281">
        <v>0</v>
      </c>
      <c r="DX281">
        <v>0</v>
      </c>
      <c r="DY281">
        <v>0</v>
      </c>
      <c r="DZ281">
        <v>0</v>
      </c>
      <c r="EA281">
        <v>0</v>
      </c>
      <c r="EB281">
        <v>0</v>
      </c>
      <c r="EC281">
        <v>0</v>
      </c>
      <c r="ED281">
        <v>0</v>
      </c>
      <c r="EE281">
        <v>0</v>
      </c>
      <c r="EF281">
        <v>0</v>
      </c>
      <c r="EG281">
        <v>0</v>
      </c>
      <c r="EH281">
        <v>0</v>
      </c>
      <c r="EI281">
        <v>0</v>
      </c>
      <c r="EJ281">
        <v>0</v>
      </c>
      <c r="EK281">
        <v>0</v>
      </c>
      <c r="EL281">
        <v>0</v>
      </c>
      <c r="EM281">
        <v>0</v>
      </c>
      <c r="EN281">
        <v>0</v>
      </c>
      <c r="EO281">
        <v>0</v>
      </c>
      <c r="EP281">
        <v>0</v>
      </c>
      <c r="EQ281">
        <v>0</v>
      </c>
      <c r="ER281">
        <v>0</v>
      </c>
      <c r="ES281">
        <v>0</v>
      </c>
      <c r="ET281">
        <v>0</v>
      </c>
      <c r="EU281">
        <v>0</v>
      </c>
      <c r="EV281">
        <v>0</v>
      </c>
      <c r="EW281">
        <v>0</v>
      </c>
      <c r="EX281" t="str">
        <v/>
      </c>
    </row>
    <row r="282" spans="2:154" x14ac:dyDescent="0.25">
      <c r="B282" t="str" cm="1">
        <f t="array" ref="B282:AI282">TRANSPOSE(_xlfn._xlws.SORT(_xlfn._xlws.FILTER(chemicals[chemical_applic_level]&amp;" | "&amp;chemicals[chemical_applic_name],chemicals[experiment_ID]=A282)))</f>
        <v xml:space="preserve"> | </v>
      </c>
      <c r="C282" t="str">
        <v xml:space="preserve">0 | </v>
      </c>
      <c r="D282" t="str">
        <v xml:space="preserve">0 | </v>
      </c>
      <c r="E282" t="str">
        <v xml:space="preserve">0 | </v>
      </c>
      <c r="F282" t="str">
        <v xml:space="preserve">0 | </v>
      </c>
      <c r="G282" t="str">
        <v xml:space="preserve">0 | </v>
      </c>
      <c r="H282" t="str">
        <v xml:space="preserve">0 | </v>
      </c>
      <c r="I282" t="str">
        <v xml:space="preserve">0 | </v>
      </c>
      <c r="J282" t="str">
        <v xml:space="preserve">0 | </v>
      </c>
      <c r="K282" t="str">
        <v xml:space="preserve">0 | </v>
      </c>
      <c r="L282" t="str">
        <v xml:space="preserve">0 | </v>
      </c>
      <c r="M282" t="str">
        <v xml:space="preserve">0 | </v>
      </c>
      <c r="N282" t="str">
        <v xml:space="preserve">0 | </v>
      </c>
      <c r="O282" t="str">
        <v xml:space="preserve">0 | </v>
      </c>
      <c r="P282" t="str">
        <v xml:space="preserve">0 | </v>
      </c>
      <c r="Q282" t="str">
        <v xml:space="preserve">0 | </v>
      </c>
      <c r="R282" t="str">
        <v xml:space="preserve">0 | </v>
      </c>
      <c r="S282" t="str">
        <v xml:space="preserve">0 | </v>
      </c>
      <c r="T282" t="str">
        <v xml:space="preserve">0 | </v>
      </c>
      <c r="U282" t="str">
        <v xml:space="preserve">0 | </v>
      </c>
      <c r="V282" t="str">
        <v xml:space="preserve">0 | </v>
      </c>
      <c r="W282" t="str">
        <v xml:space="preserve">0 | </v>
      </c>
      <c r="X282" t="str">
        <v xml:space="preserve">0 | </v>
      </c>
      <c r="Y282" t="str">
        <v xml:space="preserve">0 | </v>
      </c>
      <c r="Z282" t="str">
        <v xml:space="preserve">0 | </v>
      </c>
      <c r="AA282" t="str">
        <v xml:space="preserve">0 | </v>
      </c>
      <c r="AB282" t="str">
        <v xml:space="preserve">0 | </v>
      </c>
      <c r="AC282" t="str">
        <v xml:space="preserve">0 | </v>
      </c>
      <c r="AD282" t="str">
        <v xml:space="preserve">0 | </v>
      </c>
      <c r="AE282" t="str">
        <v xml:space="preserve">0 | </v>
      </c>
      <c r="AF282" t="str">
        <v xml:space="preserve">0 | </v>
      </c>
      <c r="AG282" t="str">
        <v xml:space="preserve">0 | </v>
      </c>
      <c r="AH282" t="str">
        <v xml:space="preserve">0 | </v>
      </c>
      <c r="AI282" t="str">
        <v xml:space="preserve">0 | </v>
      </c>
      <c r="DQ282" cm="1">
        <f t="array" ref="DQ282:EX282">TRANSPOSE(_xlfn._xlws.SORT(_xlfn._xlws.FILTER(chemicals[chemical_applic_level],chemicals[experiment_ID]=A282)))</f>
        <v>0</v>
      </c>
      <c r="DR282">
        <v>0</v>
      </c>
      <c r="DS282">
        <v>0</v>
      </c>
      <c r="DT282">
        <v>0</v>
      </c>
      <c r="DU282">
        <v>0</v>
      </c>
      <c r="DV282">
        <v>0</v>
      </c>
      <c r="DW282">
        <v>0</v>
      </c>
      <c r="DX282">
        <v>0</v>
      </c>
      <c r="DY282">
        <v>0</v>
      </c>
      <c r="DZ282">
        <v>0</v>
      </c>
      <c r="EA282">
        <v>0</v>
      </c>
      <c r="EB282">
        <v>0</v>
      </c>
      <c r="EC282">
        <v>0</v>
      </c>
      <c r="ED282">
        <v>0</v>
      </c>
      <c r="EE282">
        <v>0</v>
      </c>
      <c r="EF282">
        <v>0</v>
      </c>
      <c r="EG282">
        <v>0</v>
      </c>
      <c r="EH282">
        <v>0</v>
      </c>
      <c r="EI282">
        <v>0</v>
      </c>
      <c r="EJ282">
        <v>0</v>
      </c>
      <c r="EK282">
        <v>0</v>
      </c>
      <c r="EL282">
        <v>0</v>
      </c>
      <c r="EM282">
        <v>0</v>
      </c>
      <c r="EN282">
        <v>0</v>
      </c>
      <c r="EO282">
        <v>0</v>
      </c>
      <c r="EP282">
        <v>0</v>
      </c>
      <c r="EQ282">
        <v>0</v>
      </c>
      <c r="ER282">
        <v>0</v>
      </c>
      <c r="ES282">
        <v>0</v>
      </c>
      <c r="ET282">
        <v>0</v>
      </c>
      <c r="EU282">
        <v>0</v>
      </c>
      <c r="EV282">
        <v>0</v>
      </c>
      <c r="EW282">
        <v>0</v>
      </c>
      <c r="EX282" t="str">
        <v/>
      </c>
    </row>
    <row r="283" spans="2:154" x14ac:dyDescent="0.25">
      <c r="B283" t="str" cm="1">
        <f t="array" ref="B283:AI283">TRANSPOSE(_xlfn._xlws.SORT(_xlfn._xlws.FILTER(chemicals[chemical_applic_level]&amp;" | "&amp;chemicals[chemical_applic_name],chemicals[experiment_ID]=A283)))</f>
        <v xml:space="preserve"> | </v>
      </c>
      <c r="C283" t="str">
        <v xml:space="preserve">0 | </v>
      </c>
      <c r="D283" t="str">
        <v xml:space="preserve">0 | </v>
      </c>
      <c r="E283" t="str">
        <v xml:space="preserve">0 | </v>
      </c>
      <c r="F283" t="str">
        <v xml:space="preserve">0 | </v>
      </c>
      <c r="G283" t="str">
        <v xml:space="preserve">0 | </v>
      </c>
      <c r="H283" t="str">
        <v xml:space="preserve">0 | </v>
      </c>
      <c r="I283" t="str">
        <v xml:space="preserve">0 | </v>
      </c>
      <c r="J283" t="str">
        <v xml:space="preserve">0 | </v>
      </c>
      <c r="K283" t="str">
        <v xml:space="preserve">0 | </v>
      </c>
      <c r="L283" t="str">
        <v xml:space="preserve">0 | </v>
      </c>
      <c r="M283" t="str">
        <v xml:space="preserve">0 | </v>
      </c>
      <c r="N283" t="str">
        <v xml:space="preserve">0 | </v>
      </c>
      <c r="O283" t="str">
        <v xml:space="preserve">0 | </v>
      </c>
      <c r="P283" t="str">
        <v xml:space="preserve">0 | </v>
      </c>
      <c r="Q283" t="str">
        <v xml:space="preserve">0 | </v>
      </c>
      <c r="R283" t="str">
        <v xml:space="preserve">0 | </v>
      </c>
      <c r="S283" t="str">
        <v xml:space="preserve">0 | </v>
      </c>
      <c r="T283" t="str">
        <v xml:space="preserve">0 | </v>
      </c>
      <c r="U283" t="str">
        <v xml:space="preserve">0 | </v>
      </c>
      <c r="V283" t="str">
        <v xml:space="preserve">0 | </v>
      </c>
      <c r="W283" t="str">
        <v xml:space="preserve">0 | </v>
      </c>
      <c r="X283" t="str">
        <v xml:space="preserve">0 | </v>
      </c>
      <c r="Y283" t="str">
        <v xml:space="preserve">0 | </v>
      </c>
      <c r="Z283" t="str">
        <v xml:space="preserve">0 | </v>
      </c>
      <c r="AA283" t="str">
        <v xml:space="preserve">0 | </v>
      </c>
      <c r="AB283" t="str">
        <v xml:space="preserve">0 | </v>
      </c>
      <c r="AC283" t="str">
        <v xml:space="preserve">0 | </v>
      </c>
      <c r="AD283" t="str">
        <v xml:space="preserve">0 | </v>
      </c>
      <c r="AE283" t="str">
        <v xml:space="preserve">0 | </v>
      </c>
      <c r="AF283" t="str">
        <v xml:space="preserve">0 | </v>
      </c>
      <c r="AG283" t="str">
        <v xml:space="preserve">0 | </v>
      </c>
      <c r="AH283" t="str">
        <v xml:space="preserve">0 | </v>
      </c>
      <c r="AI283" t="str">
        <v xml:space="preserve">0 | </v>
      </c>
      <c r="DQ283" cm="1">
        <f t="array" ref="DQ283:EX283">TRANSPOSE(_xlfn._xlws.SORT(_xlfn._xlws.FILTER(chemicals[chemical_applic_level],chemicals[experiment_ID]=A283)))</f>
        <v>0</v>
      </c>
      <c r="DR283">
        <v>0</v>
      </c>
      <c r="DS283">
        <v>0</v>
      </c>
      <c r="DT283">
        <v>0</v>
      </c>
      <c r="DU283">
        <v>0</v>
      </c>
      <c r="DV283">
        <v>0</v>
      </c>
      <c r="DW283">
        <v>0</v>
      </c>
      <c r="DX283">
        <v>0</v>
      </c>
      <c r="DY283">
        <v>0</v>
      </c>
      <c r="DZ283">
        <v>0</v>
      </c>
      <c r="EA283">
        <v>0</v>
      </c>
      <c r="EB283">
        <v>0</v>
      </c>
      <c r="EC283">
        <v>0</v>
      </c>
      <c r="ED283">
        <v>0</v>
      </c>
      <c r="EE283">
        <v>0</v>
      </c>
      <c r="EF283">
        <v>0</v>
      </c>
      <c r="EG283">
        <v>0</v>
      </c>
      <c r="EH283">
        <v>0</v>
      </c>
      <c r="EI283">
        <v>0</v>
      </c>
      <c r="EJ283">
        <v>0</v>
      </c>
      <c r="EK283">
        <v>0</v>
      </c>
      <c r="EL283">
        <v>0</v>
      </c>
      <c r="EM283">
        <v>0</v>
      </c>
      <c r="EN283">
        <v>0</v>
      </c>
      <c r="EO283">
        <v>0</v>
      </c>
      <c r="EP283">
        <v>0</v>
      </c>
      <c r="EQ283">
        <v>0</v>
      </c>
      <c r="ER283">
        <v>0</v>
      </c>
      <c r="ES283">
        <v>0</v>
      </c>
      <c r="ET283">
        <v>0</v>
      </c>
      <c r="EU283">
        <v>0</v>
      </c>
      <c r="EV283">
        <v>0</v>
      </c>
      <c r="EW283">
        <v>0</v>
      </c>
      <c r="EX283" t="str">
        <v/>
      </c>
    </row>
    <row r="284" spans="2:154" x14ac:dyDescent="0.25">
      <c r="B284" t="str" cm="1">
        <f t="array" ref="B284:AI284">TRANSPOSE(_xlfn._xlws.SORT(_xlfn._xlws.FILTER(chemicals[chemical_applic_level]&amp;" | "&amp;chemicals[chemical_applic_name],chemicals[experiment_ID]=A284)))</f>
        <v xml:space="preserve"> | </v>
      </c>
      <c r="C284" t="str">
        <v xml:space="preserve">0 | </v>
      </c>
      <c r="D284" t="str">
        <v xml:space="preserve">0 | </v>
      </c>
      <c r="E284" t="str">
        <v xml:space="preserve">0 | </v>
      </c>
      <c r="F284" t="str">
        <v xml:space="preserve">0 | </v>
      </c>
      <c r="G284" t="str">
        <v xml:space="preserve">0 | </v>
      </c>
      <c r="H284" t="str">
        <v xml:space="preserve">0 | </v>
      </c>
      <c r="I284" t="str">
        <v xml:space="preserve">0 | </v>
      </c>
      <c r="J284" t="str">
        <v xml:space="preserve">0 | </v>
      </c>
      <c r="K284" t="str">
        <v xml:space="preserve">0 | </v>
      </c>
      <c r="L284" t="str">
        <v xml:space="preserve">0 | </v>
      </c>
      <c r="M284" t="str">
        <v xml:space="preserve">0 | </v>
      </c>
      <c r="N284" t="str">
        <v xml:space="preserve">0 | </v>
      </c>
      <c r="O284" t="str">
        <v xml:space="preserve">0 | </v>
      </c>
      <c r="P284" t="str">
        <v xml:space="preserve">0 | </v>
      </c>
      <c r="Q284" t="str">
        <v xml:space="preserve">0 | </v>
      </c>
      <c r="R284" t="str">
        <v xml:space="preserve">0 | </v>
      </c>
      <c r="S284" t="str">
        <v xml:space="preserve">0 | </v>
      </c>
      <c r="T284" t="str">
        <v xml:space="preserve">0 | </v>
      </c>
      <c r="U284" t="str">
        <v xml:space="preserve">0 | </v>
      </c>
      <c r="V284" t="str">
        <v xml:space="preserve">0 | </v>
      </c>
      <c r="W284" t="str">
        <v xml:space="preserve">0 | </v>
      </c>
      <c r="X284" t="str">
        <v xml:space="preserve">0 | </v>
      </c>
      <c r="Y284" t="str">
        <v xml:space="preserve">0 | </v>
      </c>
      <c r="Z284" t="str">
        <v xml:space="preserve">0 | </v>
      </c>
      <c r="AA284" t="str">
        <v xml:space="preserve">0 | </v>
      </c>
      <c r="AB284" t="str">
        <v xml:space="preserve">0 | </v>
      </c>
      <c r="AC284" t="str">
        <v xml:space="preserve">0 | </v>
      </c>
      <c r="AD284" t="str">
        <v xml:space="preserve">0 | </v>
      </c>
      <c r="AE284" t="str">
        <v xml:space="preserve">0 | </v>
      </c>
      <c r="AF284" t="str">
        <v xml:space="preserve">0 | </v>
      </c>
      <c r="AG284" t="str">
        <v xml:space="preserve">0 | </v>
      </c>
      <c r="AH284" t="str">
        <v xml:space="preserve">0 | </v>
      </c>
      <c r="AI284" t="str">
        <v xml:space="preserve">0 | </v>
      </c>
      <c r="DQ284" cm="1">
        <f t="array" ref="DQ284:EX284">TRANSPOSE(_xlfn._xlws.SORT(_xlfn._xlws.FILTER(chemicals[chemical_applic_level],chemicals[experiment_ID]=A284)))</f>
        <v>0</v>
      </c>
      <c r="DR284">
        <v>0</v>
      </c>
      <c r="DS284">
        <v>0</v>
      </c>
      <c r="DT284">
        <v>0</v>
      </c>
      <c r="DU284">
        <v>0</v>
      </c>
      <c r="DV284">
        <v>0</v>
      </c>
      <c r="DW284">
        <v>0</v>
      </c>
      <c r="DX284">
        <v>0</v>
      </c>
      <c r="DY284">
        <v>0</v>
      </c>
      <c r="DZ284">
        <v>0</v>
      </c>
      <c r="EA284">
        <v>0</v>
      </c>
      <c r="EB284">
        <v>0</v>
      </c>
      <c r="EC284">
        <v>0</v>
      </c>
      <c r="ED284">
        <v>0</v>
      </c>
      <c r="EE284">
        <v>0</v>
      </c>
      <c r="EF284">
        <v>0</v>
      </c>
      <c r="EG284">
        <v>0</v>
      </c>
      <c r="EH284">
        <v>0</v>
      </c>
      <c r="EI284">
        <v>0</v>
      </c>
      <c r="EJ284">
        <v>0</v>
      </c>
      <c r="EK284">
        <v>0</v>
      </c>
      <c r="EL284">
        <v>0</v>
      </c>
      <c r="EM284">
        <v>0</v>
      </c>
      <c r="EN284">
        <v>0</v>
      </c>
      <c r="EO284">
        <v>0</v>
      </c>
      <c r="EP284">
        <v>0</v>
      </c>
      <c r="EQ284">
        <v>0</v>
      </c>
      <c r="ER284">
        <v>0</v>
      </c>
      <c r="ES284">
        <v>0</v>
      </c>
      <c r="ET284">
        <v>0</v>
      </c>
      <c r="EU284">
        <v>0</v>
      </c>
      <c r="EV284">
        <v>0</v>
      </c>
      <c r="EW284">
        <v>0</v>
      </c>
      <c r="EX284" t="str">
        <v/>
      </c>
    </row>
    <row r="285" spans="2:154" x14ac:dyDescent="0.25">
      <c r="B285" t="str" cm="1">
        <f t="array" ref="B285:AI285">TRANSPOSE(_xlfn._xlws.SORT(_xlfn._xlws.FILTER(chemicals[chemical_applic_level]&amp;" | "&amp;chemicals[chemical_applic_name],chemicals[experiment_ID]=A285)))</f>
        <v xml:space="preserve"> | </v>
      </c>
      <c r="C285" t="str">
        <v xml:space="preserve">0 | </v>
      </c>
      <c r="D285" t="str">
        <v xml:space="preserve">0 | </v>
      </c>
      <c r="E285" t="str">
        <v xml:space="preserve">0 | </v>
      </c>
      <c r="F285" t="str">
        <v xml:space="preserve">0 | </v>
      </c>
      <c r="G285" t="str">
        <v xml:space="preserve">0 | </v>
      </c>
      <c r="H285" t="str">
        <v xml:space="preserve">0 | </v>
      </c>
      <c r="I285" t="str">
        <v xml:space="preserve">0 | </v>
      </c>
      <c r="J285" t="str">
        <v xml:space="preserve">0 | </v>
      </c>
      <c r="K285" t="str">
        <v xml:space="preserve">0 | </v>
      </c>
      <c r="L285" t="str">
        <v xml:space="preserve">0 | </v>
      </c>
      <c r="M285" t="str">
        <v xml:space="preserve">0 | </v>
      </c>
      <c r="N285" t="str">
        <v xml:space="preserve">0 | </v>
      </c>
      <c r="O285" t="str">
        <v xml:space="preserve">0 | </v>
      </c>
      <c r="P285" t="str">
        <v xml:space="preserve">0 | </v>
      </c>
      <c r="Q285" t="str">
        <v xml:space="preserve">0 | </v>
      </c>
      <c r="R285" t="str">
        <v xml:space="preserve">0 | </v>
      </c>
      <c r="S285" t="str">
        <v xml:space="preserve">0 | </v>
      </c>
      <c r="T285" t="str">
        <v xml:space="preserve">0 | </v>
      </c>
      <c r="U285" t="str">
        <v xml:space="preserve">0 | </v>
      </c>
      <c r="V285" t="str">
        <v xml:space="preserve">0 | </v>
      </c>
      <c r="W285" t="str">
        <v xml:space="preserve">0 | </v>
      </c>
      <c r="X285" t="str">
        <v xml:space="preserve">0 | </v>
      </c>
      <c r="Y285" t="str">
        <v xml:space="preserve">0 | </v>
      </c>
      <c r="Z285" t="str">
        <v xml:space="preserve">0 | </v>
      </c>
      <c r="AA285" t="str">
        <v xml:space="preserve">0 | </v>
      </c>
      <c r="AB285" t="str">
        <v xml:space="preserve">0 | </v>
      </c>
      <c r="AC285" t="str">
        <v xml:space="preserve">0 | </v>
      </c>
      <c r="AD285" t="str">
        <v xml:space="preserve">0 | </v>
      </c>
      <c r="AE285" t="str">
        <v xml:space="preserve">0 | </v>
      </c>
      <c r="AF285" t="str">
        <v xml:space="preserve">0 | </v>
      </c>
      <c r="AG285" t="str">
        <v xml:space="preserve">0 | </v>
      </c>
      <c r="AH285" t="str">
        <v xml:space="preserve">0 | </v>
      </c>
      <c r="AI285" t="str">
        <v xml:space="preserve">0 | </v>
      </c>
      <c r="DQ285" cm="1">
        <f t="array" ref="DQ285:EX285">TRANSPOSE(_xlfn._xlws.SORT(_xlfn._xlws.FILTER(chemicals[chemical_applic_level],chemicals[experiment_ID]=A285)))</f>
        <v>0</v>
      </c>
      <c r="DR285">
        <v>0</v>
      </c>
      <c r="DS285">
        <v>0</v>
      </c>
      <c r="DT285">
        <v>0</v>
      </c>
      <c r="DU285">
        <v>0</v>
      </c>
      <c r="DV285">
        <v>0</v>
      </c>
      <c r="DW285">
        <v>0</v>
      </c>
      <c r="DX285">
        <v>0</v>
      </c>
      <c r="DY285">
        <v>0</v>
      </c>
      <c r="DZ285">
        <v>0</v>
      </c>
      <c r="EA285">
        <v>0</v>
      </c>
      <c r="EB285">
        <v>0</v>
      </c>
      <c r="EC285">
        <v>0</v>
      </c>
      <c r="ED285">
        <v>0</v>
      </c>
      <c r="EE285">
        <v>0</v>
      </c>
      <c r="EF285">
        <v>0</v>
      </c>
      <c r="EG285">
        <v>0</v>
      </c>
      <c r="EH285">
        <v>0</v>
      </c>
      <c r="EI285">
        <v>0</v>
      </c>
      <c r="EJ285">
        <v>0</v>
      </c>
      <c r="EK285">
        <v>0</v>
      </c>
      <c r="EL285">
        <v>0</v>
      </c>
      <c r="EM285">
        <v>0</v>
      </c>
      <c r="EN285">
        <v>0</v>
      </c>
      <c r="EO285">
        <v>0</v>
      </c>
      <c r="EP285">
        <v>0</v>
      </c>
      <c r="EQ285">
        <v>0</v>
      </c>
      <c r="ER285">
        <v>0</v>
      </c>
      <c r="ES285">
        <v>0</v>
      </c>
      <c r="ET285">
        <v>0</v>
      </c>
      <c r="EU285">
        <v>0</v>
      </c>
      <c r="EV285">
        <v>0</v>
      </c>
      <c r="EW285">
        <v>0</v>
      </c>
      <c r="EX285" t="str">
        <v/>
      </c>
    </row>
    <row r="286" spans="2:154" x14ac:dyDescent="0.25">
      <c r="B286" t="str" cm="1">
        <f t="array" ref="B286:AI286">TRANSPOSE(_xlfn._xlws.SORT(_xlfn._xlws.FILTER(chemicals[chemical_applic_level]&amp;" | "&amp;chemicals[chemical_applic_name],chemicals[experiment_ID]=A286)))</f>
        <v xml:space="preserve"> | </v>
      </c>
      <c r="C286" t="str">
        <v xml:space="preserve">0 | </v>
      </c>
      <c r="D286" t="str">
        <v xml:space="preserve">0 | </v>
      </c>
      <c r="E286" t="str">
        <v xml:space="preserve">0 | </v>
      </c>
      <c r="F286" t="str">
        <v xml:space="preserve">0 | </v>
      </c>
      <c r="G286" t="str">
        <v xml:space="preserve">0 | </v>
      </c>
      <c r="H286" t="str">
        <v xml:space="preserve">0 | </v>
      </c>
      <c r="I286" t="str">
        <v xml:space="preserve">0 | </v>
      </c>
      <c r="J286" t="str">
        <v xml:space="preserve">0 | </v>
      </c>
      <c r="K286" t="str">
        <v xml:space="preserve">0 | </v>
      </c>
      <c r="L286" t="str">
        <v xml:space="preserve">0 | </v>
      </c>
      <c r="M286" t="str">
        <v xml:space="preserve">0 | </v>
      </c>
      <c r="N286" t="str">
        <v xml:space="preserve">0 | </v>
      </c>
      <c r="O286" t="str">
        <v xml:space="preserve">0 | </v>
      </c>
      <c r="P286" t="str">
        <v xml:space="preserve">0 | </v>
      </c>
      <c r="Q286" t="str">
        <v xml:space="preserve">0 | </v>
      </c>
      <c r="R286" t="str">
        <v xml:space="preserve">0 | </v>
      </c>
      <c r="S286" t="str">
        <v xml:space="preserve">0 | </v>
      </c>
      <c r="T286" t="str">
        <v xml:space="preserve">0 | </v>
      </c>
      <c r="U286" t="str">
        <v xml:space="preserve">0 | </v>
      </c>
      <c r="V286" t="str">
        <v xml:space="preserve">0 | </v>
      </c>
      <c r="W286" t="str">
        <v xml:space="preserve">0 | </v>
      </c>
      <c r="X286" t="str">
        <v xml:space="preserve">0 | </v>
      </c>
      <c r="Y286" t="str">
        <v xml:space="preserve">0 | </v>
      </c>
      <c r="Z286" t="str">
        <v xml:space="preserve">0 | </v>
      </c>
      <c r="AA286" t="str">
        <v xml:space="preserve">0 | </v>
      </c>
      <c r="AB286" t="str">
        <v xml:space="preserve">0 | </v>
      </c>
      <c r="AC286" t="str">
        <v xml:space="preserve">0 | </v>
      </c>
      <c r="AD286" t="str">
        <v xml:space="preserve">0 | </v>
      </c>
      <c r="AE286" t="str">
        <v xml:space="preserve">0 | </v>
      </c>
      <c r="AF286" t="str">
        <v xml:space="preserve">0 | </v>
      </c>
      <c r="AG286" t="str">
        <v xml:space="preserve">0 | </v>
      </c>
      <c r="AH286" t="str">
        <v xml:space="preserve">0 | </v>
      </c>
      <c r="AI286" t="str">
        <v xml:space="preserve">0 | </v>
      </c>
      <c r="DQ286" cm="1">
        <f t="array" ref="DQ286:EX286">TRANSPOSE(_xlfn._xlws.SORT(_xlfn._xlws.FILTER(chemicals[chemical_applic_level],chemicals[experiment_ID]=A286)))</f>
        <v>0</v>
      </c>
      <c r="DR286">
        <v>0</v>
      </c>
      <c r="DS286">
        <v>0</v>
      </c>
      <c r="DT286">
        <v>0</v>
      </c>
      <c r="DU286">
        <v>0</v>
      </c>
      <c r="DV286">
        <v>0</v>
      </c>
      <c r="DW286">
        <v>0</v>
      </c>
      <c r="DX286">
        <v>0</v>
      </c>
      <c r="DY286">
        <v>0</v>
      </c>
      <c r="DZ286">
        <v>0</v>
      </c>
      <c r="EA286">
        <v>0</v>
      </c>
      <c r="EB286">
        <v>0</v>
      </c>
      <c r="EC286">
        <v>0</v>
      </c>
      <c r="ED286">
        <v>0</v>
      </c>
      <c r="EE286">
        <v>0</v>
      </c>
      <c r="EF286">
        <v>0</v>
      </c>
      <c r="EG286">
        <v>0</v>
      </c>
      <c r="EH286">
        <v>0</v>
      </c>
      <c r="EI286">
        <v>0</v>
      </c>
      <c r="EJ286">
        <v>0</v>
      </c>
      <c r="EK286">
        <v>0</v>
      </c>
      <c r="EL286">
        <v>0</v>
      </c>
      <c r="EM286">
        <v>0</v>
      </c>
      <c r="EN286">
        <v>0</v>
      </c>
      <c r="EO286">
        <v>0</v>
      </c>
      <c r="EP286">
        <v>0</v>
      </c>
      <c r="EQ286">
        <v>0</v>
      </c>
      <c r="ER286">
        <v>0</v>
      </c>
      <c r="ES286">
        <v>0</v>
      </c>
      <c r="ET286">
        <v>0</v>
      </c>
      <c r="EU286">
        <v>0</v>
      </c>
      <c r="EV286">
        <v>0</v>
      </c>
      <c r="EW286">
        <v>0</v>
      </c>
      <c r="EX286" t="str">
        <v/>
      </c>
    </row>
    <row r="287" spans="2:154" x14ac:dyDescent="0.25">
      <c r="B287" t="str" cm="1">
        <f t="array" ref="B287:AI287">TRANSPOSE(_xlfn._xlws.SORT(_xlfn._xlws.FILTER(chemicals[chemical_applic_level]&amp;" | "&amp;chemicals[chemical_applic_name],chemicals[experiment_ID]=A287)))</f>
        <v xml:space="preserve"> | </v>
      </c>
      <c r="C287" t="str">
        <v xml:space="preserve">0 | </v>
      </c>
      <c r="D287" t="str">
        <v xml:space="preserve">0 | </v>
      </c>
      <c r="E287" t="str">
        <v xml:space="preserve">0 | </v>
      </c>
      <c r="F287" t="str">
        <v xml:space="preserve">0 | </v>
      </c>
      <c r="G287" t="str">
        <v xml:space="preserve">0 | </v>
      </c>
      <c r="H287" t="str">
        <v xml:space="preserve">0 | </v>
      </c>
      <c r="I287" t="str">
        <v xml:space="preserve">0 | </v>
      </c>
      <c r="J287" t="str">
        <v xml:space="preserve">0 | </v>
      </c>
      <c r="K287" t="str">
        <v xml:space="preserve">0 | </v>
      </c>
      <c r="L287" t="str">
        <v xml:space="preserve">0 | </v>
      </c>
      <c r="M287" t="str">
        <v xml:space="preserve">0 | </v>
      </c>
      <c r="N287" t="str">
        <v xml:space="preserve">0 | </v>
      </c>
      <c r="O287" t="str">
        <v xml:space="preserve">0 | </v>
      </c>
      <c r="P287" t="str">
        <v xml:space="preserve">0 | </v>
      </c>
      <c r="Q287" t="str">
        <v xml:space="preserve">0 | </v>
      </c>
      <c r="R287" t="str">
        <v xml:space="preserve">0 | </v>
      </c>
      <c r="S287" t="str">
        <v xml:space="preserve">0 | </v>
      </c>
      <c r="T287" t="str">
        <v xml:space="preserve">0 | </v>
      </c>
      <c r="U287" t="str">
        <v xml:space="preserve">0 | </v>
      </c>
      <c r="V287" t="str">
        <v xml:space="preserve">0 | </v>
      </c>
      <c r="W287" t="str">
        <v xml:space="preserve">0 | </v>
      </c>
      <c r="X287" t="str">
        <v xml:space="preserve">0 | </v>
      </c>
      <c r="Y287" t="str">
        <v xml:space="preserve">0 | </v>
      </c>
      <c r="Z287" t="str">
        <v xml:space="preserve">0 | </v>
      </c>
      <c r="AA287" t="str">
        <v xml:space="preserve">0 | </v>
      </c>
      <c r="AB287" t="str">
        <v xml:space="preserve">0 | </v>
      </c>
      <c r="AC287" t="str">
        <v xml:space="preserve">0 | </v>
      </c>
      <c r="AD287" t="str">
        <v xml:space="preserve">0 | </v>
      </c>
      <c r="AE287" t="str">
        <v xml:space="preserve">0 | </v>
      </c>
      <c r="AF287" t="str">
        <v xml:space="preserve">0 | </v>
      </c>
      <c r="AG287" t="str">
        <v xml:space="preserve">0 | </v>
      </c>
      <c r="AH287" t="str">
        <v xml:space="preserve">0 | </v>
      </c>
      <c r="AI287" t="str">
        <v xml:space="preserve">0 | </v>
      </c>
      <c r="DQ287" cm="1">
        <f t="array" ref="DQ287:EX287">TRANSPOSE(_xlfn._xlws.SORT(_xlfn._xlws.FILTER(chemicals[chemical_applic_level],chemicals[experiment_ID]=A287)))</f>
        <v>0</v>
      </c>
      <c r="DR287">
        <v>0</v>
      </c>
      <c r="DS287">
        <v>0</v>
      </c>
      <c r="DT287">
        <v>0</v>
      </c>
      <c r="DU287">
        <v>0</v>
      </c>
      <c r="DV287">
        <v>0</v>
      </c>
      <c r="DW287">
        <v>0</v>
      </c>
      <c r="DX287">
        <v>0</v>
      </c>
      <c r="DY287">
        <v>0</v>
      </c>
      <c r="DZ287">
        <v>0</v>
      </c>
      <c r="EA287">
        <v>0</v>
      </c>
      <c r="EB287">
        <v>0</v>
      </c>
      <c r="EC287">
        <v>0</v>
      </c>
      <c r="ED287">
        <v>0</v>
      </c>
      <c r="EE287">
        <v>0</v>
      </c>
      <c r="EF287">
        <v>0</v>
      </c>
      <c r="EG287">
        <v>0</v>
      </c>
      <c r="EH287">
        <v>0</v>
      </c>
      <c r="EI287">
        <v>0</v>
      </c>
      <c r="EJ287">
        <v>0</v>
      </c>
      <c r="EK287">
        <v>0</v>
      </c>
      <c r="EL287">
        <v>0</v>
      </c>
      <c r="EM287">
        <v>0</v>
      </c>
      <c r="EN287">
        <v>0</v>
      </c>
      <c r="EO287">
        <v>0</v>
      </c>
      <c r="EP287">
        <v>0</v>
      </c>
      <c r="EQ287">
        <v>0</v>
      </c>
      <c r="ER287">
        <v>0</v>
      </c>
      <c r="ES287">
        <v>0</v>
      </c>
      <c r="ET287">
        <v>0</v>
      </c>
      <c r="EU287">
        <v>0</v>
      </c>
      <c r="EV287">
        <v>0</v>
      </c>
      <c r="EW287">
        <v>0</v>
      </c>
      <c r="EX287" t="str">
        <v/>
      </c>
    </row>
    <row r="288" spans="2:154" x14ac:dyDescent="0.25">
      <c r="B288" t="str" cm="1">
        <f t="array" ref="B288:AI288">TRANSPOSE(_xlfn._xlws.SORT(_xlfn._xlws.FILTER(chemicals[chemical_applic_level]&amp;" | "&amp;chemicals[chemical_applic_name],chemicals[experiment_ID]=A288)))</f>
        <v xml:space="preserve"> | </v>
      </c>
      <c r="C288" t="str">
        <v xml:space="preserve">0 | </v>
      </c>
      <c r="D288" t="str">
        <v xml:space="preserve">0 | </v>
      </c>
      <c r="E288" t="str">
        <v xml:space="preserve">0 | </v>
      </c>
      <c r="F288" t="str">
        <v xml:space="preserve">0 | </v>
      </c>
      <c r="G288" t="str">
        <v xml:space="preserve">0 | </v>
      </c>
      <c r="H288" t="str">
        <v xml:space="preserve">0 | </v>
      </c>
      <c r="I288" t="str">
        <v xml:space="preserve">0 | </v>
      </c>
      <c r="J288" t="str">
        <v xml:space="preserve">0 | </v>
      </c>
      <c r="K288" t="str">
        <v xml:space="preserve">0 | </v>
      </c>
      <c r="L288" t="str">
        <v xml:space="preserve">0 | </v>
      </c>
      <c r="M288" t="str">
        <v xml:space="preserve">0 | </v>
      </c>
      <c r="N288" t="str">
        <v xml:space="preserve">0 | </v>
      </c>
      <c r="O288" t="str">
        <v xml:space="preserve">0 | </v>
      </c>
      <c r="P288" t="str">
        <v xml:space="preserve">0 | </v>
      </c>
      <c r="Q288" t="str">
        <v xml:space="preserve">0 | </v>
      </c>
      <c r="R288" t="str">
        <v xml:space="preserve">0 | </v>
      </c>
      <c r="S288" t="str">
        <v xml:space="preserve">0 | </v>
      </c>
      <c r="T288" t="str">
        <v xml:space="preserve">0 | </v>
      </c>
      <c r="U288" t="str">
        <v xml:space="preserve">0 | </v>
      </c>
      <c r="V288" t="str">
        <v xml:space="preserve">0 | </v>
      </c>
      <c r="W288" t="str">
        <v xml:space="preserve">0 | </v>
      </c>
      <c r="X288" t="str">
        <v xml:space="preserve">0 | </v>
      </c>
      <c r="Y288" t="str">
        <v xml:space="preserve">0 | </v>
      </c>
      <c r="Z288" t="str">
        <v xml:space="preserve">0 | </v>
      </c>
      <c r="AA288" t="str">
        <v xml:space="preserve">0 | </v>
      </c>
      <c r="AB288" t="str">
        <v xml:space="preserve">0 | </v>
      </c>
      <c r="AC288" t="str">
        <v xml:space="preserve">0 | </v>
      </c>
      <c r="AD288" t="str">
        <v xml:space="preserve">0 | </v>
      </c>
      <c r="AE288" t="str">
        <v xml:space="preserve">0 | </v>
      </c>
      <c r="AF288" t="str">
        <v xml:space="preserve">0 | </v>
      </c>
      <c r="AG288" t="str">
        <v xml:space="preserve">0 | </v>
      </c>
      <c r="AH288" t="str">
        <v xml:space="preserve">0 | </v>
      </c>
      <c r="AI288" t="str">
        <v xml:space="preserve">0 | </v>
      </c>
      <c r="DQ288" cm="1">
        <f t="array" ref="DQ288:EX288">TRANSPOSE(_xlfn._xlws.SORT(_xlfn._xlws.FILTER(chemicals[chemical_applic_level],chemicals[experiment_ID]=A288)))</f>
        <v>0</v>
      </c>
      <c r="DR288">
        <v>0</v>
      </c>
      <c r="DS288">
        <v>0</v>
      </c>
      <c r="DT288">
        <v>0</v>
      </c>
      <c r="DU288">
        <v>0</v>
      </c>
      <c r="DV288">
        <v>0</v>
      </c>
      <c r="DW288">
        <v>0</v>
      </c>
      <c r="DX288">
        <v>0</v>
      </c>
      <c r="DY288">
        <v>0</v>
      </c>
      <c r="DZ288">
        <v>0</v>
      </c>
      <c r="EA288">
        <v>0</v>
      </c>
      <c r="EB288">
        <v>0</v>
      </c>
      <c r="EC288">
        <v>0</v>
      </c>
      <c r="ED288">
        <v>0</v>
      </c>
      <c r="EE288">
        <v>0</v>
      </c>
      <c r="EF288">
        <v>0</v>
      </c>
      <c r="EG288">
        <v>0</v>
      </c>
      <c r="EH288">
        <v>0</v>
      </c>
      <c r="EI288">
        <v>0</v>
      </c>
      <c r="EJ288">
        <v>0</v>
      </c>
      <c r="EK288">
        <v>0</v>
      </c>
      <c r="EL288">
        <v>0</v>
      </c>
      <c r="EM288">
        <v>0</v>
      </c>
      <c r="EN288">
        <v>0</v>
      </c>
      <c r="EO288">
        <v>0</v>
      </c>
      <c r="EP288">
        <v>0</v>
      </c>
      <c r="EQ288">
        <v>0</v>
      </c>
      <c r="ER288">
        <v>0</v>
      </c>
      <c r="ES288">
        <v>0</v>
      </c>
      <c r="ET288">
        <v>0</v>
      </c>
      <c r="EU288">
        <v>0</v>
      </c>
      <c r="EV288">
        <v>0</v>
      </c>
      <c r="EW288">
        <v>0</v>
      </c>
      <c r="EX288" t="str">
        <v/>
      </c>
    </row>
    <row r="289" spans="2:154" x14ac:dyDescent="0.25">
      <c r="B289" t="str" cm="1">
        <f t="array" ref="B289:AI289">TRANSPOSE(_xlfn._xlws.SORT(_xlfn._xlws.FILTER(chemicals[chemical_applic_level]&amp;" | "&amp;chemicals[chemical_applic_name],chemicals[experiment_ID]=A289)))</f>
        <v xml:space="preserve"> | </v>
      </c>
      <c r="C289" t="str">
        <v xml:space="preserve">0 | </v>
      </c>
      <c r="D289" t="str">
        <v xml:space="preserve">0 | </v>
      </c>
      <c r="E289" t="str">
        <v xml:space="preserve">0 | </v>
      </c>
      <c r="F289" t="str">
        <v xml:space="preserve">0 | </v>
      </c>
      <c r="G289" t="str">
        <v xml:space="preserve">0 | </v>
      </c>
      <c r="H289" t="str">
        <v xml:space="preserve">0 | </v>
      </c>
      <c r="I289" t="str">
        <v xml:space="preserve">0 | </v>
      </c>
      <c r="J289" t="str">
        <v xml:space="preserve">0 | </v>
      </c>
      <c r="K289" t="str">
        <v xml:space="preserve">0 | </v>
      </c>
      <c r="L289" t="str">
        <v xml:space="preserve">0 | </v>
      </c>
      <c r="M289" t="str">
        <v xml:space="preserve">0 | </v>
      </c>
      <c r="N289" t="str">
        <v xml:space="preserve">0 | </v>
      </c>
      <c r="O289" t="str">
        <v xml:space="preserve">0 | </v>
      </c>
      <c r="P289" t="str">
        <v xml:space="preserve">0 | </v>
      </c>
      <c r="Q289" t="str">
        <v xml:space="preserve">0 | </v>
      </c>
      <c r="R289" t="str">
        <v xml:space="preserve">0 | </v>
      </c>
      <c r="S289" t="str">
        <v xml:space="preserve">0 | </v>
      </c>
      <c r="T289" t="str">
        <v xml:space="preserve">0 | </v>
      </c>
      <c r="U289" t="str">
        <v xml:space="preserve">0 | </v>
      </c>
      <c r="V289" t="str">
        <v xml:space="preserve">0 | </v>
      </c>
      <c r="W289" t="str">
        <v xml:space="preserve">0 | </v>
      </c>
      <c r="X289" t="str">
        <v xml:space="preserve">0 | </v>
      </c>
      <c r="Y289" t="str">
        <v xml:space="preserve">0 | </v>
      </c>
      <c r="Z289" t="str">
        <v xml:space="preserve">0 | </v>
      </c>
      <c r="AA289" t="str">
        <v xml:space="preserve">0 | </v>
      </c>
      <c r="AB289" t="str">
        <v xml:space="preserve">0 | </v>
      </c>
      <c r="AC289" t="str">
        <v xml:space="preserve">0 | </v>
      </c>
      <c r="AD289" t="str">
        <v xml:space="preserve">0 | </v>
      </c>
      <c r="AE289" t="str">
        <v xml:space="preserve">0 | </v>
      </c>
      <c r="AF289" t="str">
        <v xml:space="preserve">0 | </v>
      </c>
      <c r="AG289" t="str">
        <v xml:space="preserve">0 | </v>
      </c>
      <c r="AH289" t="str">
        <v xml:space="preserve">0 | </v>
      </c>
      <c r="AI289" t="str">
        <v xml:space="preserve">0 | </v>
      </c>
      <c r="DQ289" cm="1">
        <f t="array" ref="DQ289:EX289">TRANSPOSE(_xlfn._xlws.SORT(_xlfn._xlws.FILTER(chemicals[chemical_applic_level],chemicals[experiment_ID]=A289)))</f>
        <v>0</v>
      </c>
      <c r="DR289">
        <v>0</v>
      </c>
      <c r="DS289">
        <v>0</v>
      </c>
      <c r="DT289">
        <v>0</v>
      </c>
      <c r="DU289">
        <v>0</v>
      </c>
      <c r="DV289">
        <v>0</v>
      </c>
      <c r="DW289">
        <v>0</v>
      </c>
      <c r="DX289">
        <v>0</v>
      </c>
      <c r="DY289">
        <v>0</v>
      </c>
      <c r="DZ289">
        <v>0</v>
      </c>
      <c r="EA289">
        <v>0</v>
      </c>
      <c r="EB289">
        <v>0</v>
      </c>
      <c r="EC289">
        <v>0</v>
      </c>
      <c r="ED289">
        <v>0</v>
      </c>
      <c r="EE289">
        <v>0</v>
      </c>
      <c r="EF289">
        <v>0</v>
      </c>
      <c r="EG289">
        <v>0</v>
      </c>
      <c r="EH289">
        <v>0</v>
      </c>
      <c r="EI289">
        <v>0</v>
      </c>
      <c r="EJ289">
        <v>0</v>
      </c>
      <c r="EK289">
        <v>0</v>
      </c>
      <c r="EL289">
        <v>0</v>
      </c>
      <c r="EM289">
        <v>0</v>
      </c>
      <c r="EN289">
        <v>0</v>
      </c>
      <c r="EO289">
        <v>0</v>
      </c>
      <c r="EP289">
        <v>0</v>
      </c>
      <c r="EQ289">
        <v>0</v>
      </c>
      <c r="ER289">
        <v>0</v>
      </c>
      <c r="ES289">
        <v>0</v>
      </c>
      <c r="ET289">
        <v>0</v>
      </c>
      <c r="EU289">
        <v>0</v>
      </c>
      <c r="EV289">
        <v>0</v>
      </c>
      <c r="EW289">
        <v>0</v>
      </c>
      <c r="EX289" t="str">
        <v/>
      </c>
    </row>
    <row r="290" spans="2:154" x14ac:dyDescent="0.25">
      <c r="B290" t="str" cm="1">
        <f t="array" ref="B290:AI290">TRANSPOSE(_xlfn._xlws.SORT(_xlfn._xlws.FILTER(chemicals[chemical_applic_level]&amp;" | "&amp;chemicals[chemical_applic_name],chemicals[experiment_ID]=A290)))</f>
        <v xml:space="preserve"> | </v>
      </c>
      <c r="C290" t="str">
        <v xml:space="preserve">0 | </v>
      </c>
      <c r="D290" t="str">
        <v xml:space="preserve">0 | </v>
      </c>
      <c r="E290" t="str">
        <v xml:space="preserve">0 | </v>
      </c>
      <c r="F290" t="str">
        <v xml:space="preserve">0 | </v>
      </c>
      <c r="G290" t="str">
        <v xml:space="preserve">0 | </v>
      </c>
      <c r="H290" t="str">
        <v xml:space="preserve">0 | </v>
      </c>
      <c r="I290" t="str">
        <v xml:space="preserve">0 | </v>
      </c>
      <c r="J290" t="str">
        <v xml:space="preserve">0 | </v>
      </c>
      <c r="K290" t="str">
        <v xml:space="preserve">0 | </v>
      </c>
      <c r="L290" t="str">
        <v xml:space="preserve">0 | </v>
      </c>
      <c r="M290" t="str">
        <v xml:space="preserve">0 | </v>
      </c>
      <c r="N290" t="str">
        <v xml:space="preserve">0 | </v>
      </c>
      <c r="O290" t="str">
        <v xml:space="preserve">0 | </v>
      </c>
      <c r="P290" t="str">
        <v xml:space="preserve">0 | </v>
      </c>
      <c r="Q290" t="str">
        <v xml:space="preserve">0 | </v>
      </c>
      <c r="R290" t="str">
        <v xml:space="preserve">0 | </v>
      </c>
      <c r="S290" t="str">
        <v xml:space="preserve">0 | </v>
      </c>
      <c r="T290" t="str">
        <v xml:space="preserve">0 | </v>
      </c>
      <c r="U290" t="str">
        <v xml:space="preserve">0 | </v>
      </c>
      <c r="V290" t="str">
        <v xml:space="preserve">0 | </v>
      </c>
      <c r="W290" t="str">
        <v xml:space="preserve">0 | </v>
      </c>
      <c r="X290" t="str">
        <v xml:space="preserve">0 | </v>
      </c>
      <c r="Y290" t="str">
        <v xml:space="preserve">0 | </v>
      </c>
      <c r="Z290" t="str">
        <v xml:space="preserve">0 | </v>
      </c>
      <c r="AA290" t="str">
        <v xml:space="preserve">0 | </v>
      </c>
      <c r="AB290" t="str">
        <v xml:space="preserve">0 | </v>
      </c>
      <c r="AC290" t="str">
        <v xml:space="preserve">0 | </v>
      </c>
      <c r="AD290" t="str">
        <v xml:space="preserve">0 | </v>
      </c>
      <c r="AE290" t="str">
        <v xml:space="preserve">0 | </v>
      </c>
      <c r="AF290" t="str">
        <v xml:space="preserve">0 | </v>
      </c>
      <c r="AG290" t="str">
        <v xml:space="preserve">0 | </v>
      </c>
      <c r="AH290" t="str">
        <v xml:space="preserve">0 | </v>
      </c>
      <c r="AI290" t="str">
        <v xml:space="preserve">0 | </v>
      </c>
      <c r="DQ290" cm="1">
        <f t="array" ref="DQ290:EX290">TRANSPOSE(_xlfn._xlws.SORT(_xlfn._xlws.FILTER(chemicals[chemical_applic_level],chemicals[experiment_ID]=A290)))</f>
        <v>0</v>
      </c>
      <c r="DR290">
        <v>0</v>
      </c>
      <c r="DS290">
        <v>0</v>
      </c>
      <c r="DT290">
        <v>0</v>
      </c>
      <c r="DU290">
        <v>0</v>
      </c>
      <c r="DV290">
        <v>0</v>
      </c>
      <c r="DW290">
        <v>0</v>
      </c>
      <c r="DX290">
        <v>0</v>
      </c>
      <c r="DY290">
        <v>0</v>
      </c>
      <c r="DZ290">
        <v>0</v>
      </c>
      <c r="EA290">
        <v>0</v>
      </c>
      <c r="EB290">
        <v>0</v>
      </c>
      <c r="EC290">
        <v>0</v>
      </c>
      <c r="ED290">
        <v>0</v>
      </c>
      <c r="EE290">
        <v>0</v>
      </c>
      <c r="EF290">
        <v>0</v>
      </c>
      <c r="EG290">
        <v>0</v>
      </c>
      <c r="EH290">
        <v>0</v>
      </c>
      <c r="EI290">
        <v>0</v>
      </c>
      <c r="EJ290">
        <v>0</v>
      </c>
      <c r="EK290">
        <v>0</v>
      </c>
      <c r="EL290">
        <v>0</v>
      </c>
      <c r="EM290">
        <v>0</v>
      </c>
      <c r="EN290">
        <v>0</v>
      </c>
      <c r="EO290">
        <v>0</v>
      </c>
      <c r="EP290">
        <v>0</v>
      </c>
      <c r="EQ290">
        <v>0</v>
      </c>
      <c r="ER290">
        <v>0</v>
      </c>
      <c r="ES290">
        <v>0</v>
      </c>
      <c r="ET290">
        <v>0</v>
      </c>
      <c r="EU290">
        <v>0</v>
      </c>
      <c r="EV290">
        <v>0</v>
      </c>
      <c r="EW290">
        <v>0</v>
      </c>
      <c r="EX290" t="str">
        <v/>
      </c>
    </row>
    <row r="291" spans="2:154" x14ac:dyDescent="0.25">
      <c r="B291" t="str" cm="1">
        <f t="array" ref="B291:AI291">TRANSPOSE(_xlfn._xlws.SORT(_xlfn._xlws.FILTER(chemicals[chemical_applic_level]&amp;" | "&amp;chemicals[chemical_applic_name],chemicals[experiment_ID]=A291)))</f>
        <v xml:space="preserve"> | </v>
      </c>
      <c r="C291" t="str">
        <v xml:space="preserve">0 | </v>
      </c>
      <c r="D291" t="str">
        <v xml:space="preserve">0 | </v>
      </c>
      <c r="E291" t="str">
        <v xml:space="preserve">0 | </v>
      </c>
      <c r="F291" t="str">
        <v xml:space="preserve">0 | </v>
      </c>
      <c r="G291" t="str">
        <v xml:space="preserve">0 | </v>
      </c>
      <c r="H291" t="str">
        <v xml:space="preserve">0 | </v>
      </c>
      <c r="I291" t="str">
        <v xml:space="preserve">0 | </v>
      </c>
      <c r="J291" t="str">
        <v xml:space="preserve">0 | </v>
      </c>
      <c r="K291" t="str">
        <v xml:space="preserve">0 | </v>
      </c>
      <c r="L291" t="str">
        <v xml:space="preserve">0 | </v>
      </c>
      <c r="M291" t="str">
        <v xml:space="preserve">0 | </v>
      </c>
      <c r="N291" t="str">
        <v xml:space="preserve">0 | </v>
      </c>
      <c r="O291" t="str">
        <v xml:space="preserve">0 | </v>
      </c>
      <c r="P291" t="str">
        <v xml:space="preserve">0 | </v>
      </c>
      <c r="Q291" t="str">
        <v xml:space="preserve">0 | </v>
      </c>
      <c r="R291" t="str">
        <v xml:space="preserve">0 | </v>
      </c>
      <c r="S291" t="str">
        <v xml:space="preserve">0 | </v>
      </c>
      <c r="T291" t="str">
        <v xml:space="preserve">0 | </v>
      </c>
      <c r="U291" t="str">
        <v xml:space="preserve">0 | </v>
      </c>
      <c r="V291" t="str">
        <v xml:space="preserve">0 | </v>
      </c>
      <c r="W291" t="str">
        <v xml:space="preserve">0 | </v>
      </c>
      <c r="X291" t="str">
        <v xml:space="preserve">0 | </v>
      </c>
      <c r="Y291" t="str">
        <v xml:space="preserve">0 | </v>
      </c>
      <c r="Z291" t="str">
        <v xml:space="preserve">0 | </v>
      </c>
      <c r="AA291" t="str">
        <v xml:space="preserve">0 | </v>
      </c>
      <c r="AB291" t="str">
        <v xml:space="preserve">0 | </v>
      </c>
      <c r="AC291" t="str">
        <v xml:space="preserve">0 | </v>
      </c>
      <c r="AD291" t="str">
        <v xml:space="preserve">0 | </v>
      </c>
      <c r="AE291" t="str">
        <v xml:space="preserve">0 | </v>
      </c>
      <c r="AF291" t="str">
        <v xml:space="preserve">0 | </v>
      </c>
      <c r="AG291" t="str">
        <v xml:space="preserve">0 | </v>
      </c>
      <c r="AH291" t="str">
        <v xml:space="preserve">0 | </v>
      </c>
      <c r="AI291" t="str">
        <v xml:space="preserve">0 | </v>
      </c>
      <c r="DQ291" cm="1">
        <f t="array" ref="DQ291:EX291">TRANSPOSE(_xlfn._xlws.SORT(_xlfn._xlws.FILTER(chemicals[chemical_applic_level],chemicals[experiment_ID]=A291)))</f>
        <v>0</v>
      </c>
      <c r="DR291">
        <v>0</v>
      </c>
      <c r="DS291">
        <v>0</v>
      </c>
      <c r="DT291">
        <v>0</v>
      </c>
      <c r="DU291">
        <v>0</v>
      </c>
      <c r="DV291">
        <v>0</v>
      </c>
      <c r="DW291">
        <v>0</v>
      </c>
      <c r="DX291">
        <v>0</v>
      </c>
      <c r="DY291">
        <v>0</v>
      </c>
      <c r="DZ291">
        <v>0</v>
      </c>
      <c r="EA291">
        <v>0</v>
      </c>
      <c r="EB291">
        <v>0</v>
      </c>
      <c r="EC291">
        <v>0</v>
      </c>
      <c r="ED291">
        <v>0</v>
      </c>
      <c r="EE291">
        <v>0</v>
      </c>
      <c r="EF291">
        <v>0</v>
      </c>
      <c r="EG291">
        <v>0</v>
      </c>
      <c r="EH291">
        <v>0</v>
      </c>
      <c r="EI291">
        <v>0</v>
      </c>
      <c r="EJ291">
        <v>0</v>
      </c>
      <c r="EK291">
        <v>0</v>
      </c>
      <c r="EL291">
        <v>0</v>
      </c>
      <c r="EM291">
        <v>0</v>
      </c>
      <c r="EN291">
        <v>0</v>
      </c>
      <c r="EO291">
        <v>0</v>
      </c>
      <c r="EP291">
        <v>0</v>
      </c>
      <c r="EQ291">
        <v>0</v>
      </c>
      <c r="ER291">
        <v>0</v>
      </c>
      <c r="ES291">
        <v>0</v>
      </c>
      <c r="ET291">
        <v>0</v>
      </c>
      <c r="EU291">
        <v>0</v>
      </c>
      <c r="EV291">
        <v>0</v>
      </c>
      <c r="EW291">
        <v>0</v>
      </c>
      <c r="EX291" t="str">
        <v/>
      </c>
    </row>
    <row r="292" spans="2:154" x14ac:dyDescent="0.25">
      <c r="B292" t="str" cm="1">
        <f t="array" ref="B292:AI292">TRANSPOSE(_xlfn._xlws.SORT(_xlfn._xlws.FILTER(chemicals[chemical_applic_level]&amp;" | "&amp;chemicals[chemical_applic_name],chemicals[experiment_ID]=A292)))</f>
        <v xml:space="preserve"> | </v>
      </c>
      <c r="C292" t="str">
        <v xml:space="preserve">0 | </v>
      </c>
      <c r="D292" t="str">
        <v xml:space="preserve">0 | </v>
      </c>
      <c r="E292" t="str">
        <v xml:space="preserve">0 | </v>
      </c>
      <c r="F292" t="str">
        <v xml:space="preserve">0 | </v>
      </c>
      <c r="G292" t="str">
        <v xml:space="preserve">0 | </v>
      </c>
      <c r="H292" t="str">
        <v xml:space="preserve">0 | </v>
      </c>
      <c r="I292" t="str">
        <v xml:space="preserve">0 | </v>
      </c>
      <c r="J292" t="str">
        <v xml:space="preserve">0 | </v>
      </c>
      <c r="K292" t="str">
        <v xml:space="preserve">0 | </v>
      </c>
      <c r="L292" t="str">
        <v xml:space="preserve">0 | </v>
      </c>
      <c r="M292" t="str">
        <v xml:space="preserve">0 | </v>
      </c>
      <c r="N292" t="str">
        <v xml:space="preserve">0 | </v>
      </c>
      <c r="O292" t="str">
        <v xml:space="preserve">0 | </v>
      </c>
      <c r="P292" t="str">
        <v xml:space="preserve">0 | </v>
      </c>
      <c r="Q292" t="str">
        <v xml:space="preserve">0 | </v>
      </c>
      <c r="R292" t="str">
        <v xml:space="preserve">0 | </v>
      </c>
      <c r="S292" t="str">
        <v xml:space="preserve">0 | </v>
      </c>
      <c r="T292" t="str">
        <v xml:space="preserve">0 | </v>
      </c>
      <c r="U292" t="str">
        <v xml:space="preserve">0 | </v>
      </c>
      <c r="V292" t="str">
        <v xml:space="preserve">0 | </v>
      </c>
      <c r="W292" t="str">
        <v xml:space="preserve">0 | </v>
      </c>
      <c r="X292" t="str">
        <v xml:space="preserve">0 | </v>
      </c>
      <c r="Y292" t="str">
        <v xml:space="preserve">0 | </v>
      </c>
      <c r="Z292" t="str">
        <v xml:space="preserve">0 | </v>
      </c>
      <c r="AA292" t="str">
        <v xml:space="preserve">0 | </v>
      </c>
      <c r="AB292" t="str">
        <v xml:space="preserve">0 | </v>
      </c>
      <c r="AC292" t="str">
        <v xml:space="preserve">0 | </v>
      </c>
      <c r="AD292" t="str">
        <v xml:space="preserve">0 | </v>
      </c>
      <c r="AE292" t="str">
        <v xml:space="preserve">0 | </v>
      </c>
      <c r="AF292" t="str">
        <v xml:space="preserve">0 | </v>
      </c>
      <c r="AG292" t="str">
        <v xml:space="preserve">0 | </v>
      </c>
      <c r="AH292" t="str">
        <v xml:space="preserve">0 | </v>
      </c>
      <c r="AI292" t="str">
        <v xml:space="preserve">0 | </v>
      </c>
      <c r="DQ292" cm="1">
        <f t="array" ref="DQ292:EX292">TRANSPOSE(_xlfn._xlws.SORT(_xlfn._xlws.FILTER(chemicals[chemical_applic_level],chemicals[experiment_ID]=A292)))</f>
        <v>0</v>
      </c>
      <c r="DR292">
        <v>0</v>
      </c>
      <c r="DS292">
        <v>0</v>
      </c>
      <c r="DT292">
        <v>0</v>
      </c>
      <c r="DU292">
        <v>0</v>
      </c>
      <c r="DV292">
        <v>0</v>
      </c>
      <c r="DW292">
        <v>0</v>
      </c>
      <c r="DX292">
        <v>0</v>
      </c>
      <c r="DY292">
        <v>0</v>
      </c>
      <c r="DZ292">
        <v>0</v>
      </c>
      <c r="EA292">
        <v>0</v>
      </c>
      <c r="EB292">
        <v>0</v>
      </c>
      <c r="EC292">
        <v>0</v>
      </c>
      <c r="ED292">
        <v>0</v>
      </c>
      <c r="EE292">
        <v>0</v>
      </c>
      <c r="EF292">
        <v>0</v>
      </c>
      <c r="EG292">
        <v>0</v>
      </c>
      <c r="EH292">
        <v>0</v>
      </c>
      <c r="EI292">
        <v>0</v>
      </c>
      <c r="EJ292">
        <v>0</v>
      </c>
      <c r="EK292">
        <v>0</v>
      </c>
      <c r="EL292">
        <v>0</v>
      </c>
      <c r="EM292">
        <v>0</v>
      </c>
      <c r="EN292">
        <v>0</v>
      </c>
      <c r="EO292">
        <v>0</v>
      </c>
      <c r="EP292">
        <v>0</v>
      </c>
      <c r="EQ292">
        <v>0</v>
      </c>
      <c r="ER292">
        <v>0</v>
      </c>
      <c r="ES292">
        <v>0</v>
      </c>
      <c r="ET292">
        <v>0</v>
      </c>
      <c r="EU292">
        <v>0</v>
      </c>
      <c r="EV292">
        <v>0</v>
      </c>
      <c r="EW292">
        <v>0</v>
      </c>
      <c r="EX292" t="str">
        <v/>
      </c>
    </row>
    <row r="293" spans="2:154" x14ac:dyDescent="0.25">
      <c r="B293" t="str" cm="1">
        <f t="array" ref="B293:AI293">TRANSPOSE(_xlfn._xlws.SORT(_xlfn._xlws.FILTER(chemicals[chemical_applic_level]&amp;" | "&amp;chemicals[chemical_applic_name],chemicals[experiment_ID]=A293)))</f>
        <v xml:space="preserve"> | </v>
      </c>
      <c r="C293" t="str">
        <v xml:space="preserve">0 | </v>
      </c>
      <c r="D293" t="str">
        <v xml:space="preserve">0 | </v>
      </c>
      <c r="E293" t="str">
        <v xml:space="preserve">0 | </v>
      </c>
      <c r="F293" t="str">
        <v xml:space="preserve">0 | </v>
      </c>
      <c r="G293" t="str">
        <v xml:space="preserve">0 | </v>
      </c>
      <c r="H293" t="str">
        <v xml:space="preserve">0 | </v>
      </c>
      <c r="I293" t="str">
        <v xml:space="preserve">0 | </v>
      </c>
      <c r="J293" t="str">
        <v xml:space="preserve">0 | </v>
      </c>
      <c r="K293" t="str">
        <v xml:space="preserve">0 | </v>
      </c>
      <c r="L293" t="str">
        <v xml:space="preserve">0 | </v>
      </c>
      <c r="M293" t="str">
        <v xml:space="preserve">0 | </v>
      </c>
      <c r="N293" t="str">
        <v xml:space="preserve">0 | </v>
      </c>
      <c r="O293" t="str">
        <v xml:space="preserve">0 | </v>
      </c>
      <c r="P293" t="str">
        <v xml:space="preserve">0 | </v>
      </c>
      <c r="Q293" t="str">
        <v xml:space="preserve">0 | </v>
      </c>
      <c r="R293" t="str">
        <v xml:space="preserve">0 | </v>
      </c>
      <c r="S293" t="str">
        <v xml:space="preserve">0 | </v>
      </c>
      <c r="T293" t="str">
        <v xml:space="preserve">0 | </v>
      </c>
      <c r="U293" t="str">
        <v xml:space="preserve">0 | </v>
      </c>
      <c r="V293" t="str">
        <v xml:space="preserve">0 | </v>
      </c>
      <c r="W293" t="str">
        <v xml:space="preserve">0 | </v>
      </c>
      <c r="X293" t="str">
        <v xml:space="preserve">0 | </v>
      </c>
      <c r="Y293" t="str">
        <v xml:space="preserve">0 | </v>
      </c>
      <c r="Z293" t="str">
        <v xml:space="preserve">0 | </v>
      </c>
      <c r="AA293" t="str">
        <v xml:space="preserve">0 | </v>
      </c>
      <c r="AB293" t="str">
        <v xml:space="preserve">0 | </v>
      </c>
      <c r="AC293" t="str">
        <v xml:space="preserve">0 | </v>
      </c>
      <c r="AD293" t="str">
        <v xml:space="preserve">0 | </v>
      </c>
      <c r="AE293" t="str">
        <v xml:space="preserve">0 | </v>
      </c>
      <c r="AF293" t="str">
        <v xml:space="preserve">0 | </v>
      </c>
      <c r="AG293" t="str">
        <v xml:space="preserve">0 | </v>
      </c>
      <c r="AH293" t="str">
        <v xml:space="preserve">0 | </v>
      </c>
      <c r="AI293" t="str">
        <v xml:space="preserve">0 | </v>
      </c>
      <c r="DQ293" cm="1">
        <f t="array" ref="DQ293:EX293">TRANSPOSE(_xlfn._xlws.SORT(_xlfn._xlws.FILTER(chemicals[chemical_applic_level],chemicals[experiment_ID]=A293)))</f>
        <v>0</v>
      </c>
      <c r="DR293">
        <v>0</v>
      </c>
      <c r="DS293">
        <v>0</v>
      </c>
      <c r="DT293">
        <v>0</v>
      </c>
      <c r="DU293">
        <v>0</v>
      </c>
      <c r="DV293">
        <v>0</v>
      </c>
      <c r="DW293">
        <v>0</v>
      </c>
      <c r="DX293">
        <v>0</v>
      </c>
      <c r="DY293">
        <v>0</v>
      </c>
      <c r="DZ293">
        <v>0</v>
      </c>
      <c r="EA293">
        <v>0</v>
      </c>
      <c r="EB293">
        <v>0</v>
      </c>
      <c r="EC293">
        <v>0</v>
      </c>
      <c r="ED293">
        <v>0</v>
      </c>
      <c r="EE293">
        <v>0</v>
      </c>
      <c r="EF293">
        <v>0</v>
      </c>
      <c r="EG293">
        <v>0</v>
      </c>
      <c r="EH293">
        <v>0</v>
      </c>
      <c r="EI293">
        <v>0</v>
      </c>
      <c r="EJ293">
        <v>0</v>
      </c>
      <c r="EK293">
        <v>0</v>
      </c>
      <c r="EL293">
        <v>0</v>
      </c>
      <c r="EM293">
        <v>0</v>
      </c>
      <c r="EN293">
        <v>0</v>
      </c>
      <c r="EO293">
        <v>0</v>
      </c>
      <c r="EP293">
        <v>0</v>
      </c>
      <c r="EQ293">
        <v>0</v>
      </c>
      <c r="ER293">
        <v>0</v>
      </c>
      <c r="ES293">
        <v>0</v>
      </c>
      <c r="ET293">
        <v>0</v>
      </c>
      <c r="EU293">
        <v>0</v>
      </c>
      <c r="EV293">
        <v>0</v>
      </c>
      <c r="EW293">
        <v>0</v>
      </c>
      <c r="EX293" t="str">
        <v/>
      </c>
    </row>
    <row r="294" spans="2:154" x14ac:dyDescent="0.25">
      <c r="B294" t="str" cm="1">
        <f t="array" ref="B294:AI294">TRANSPOSE(_xlfn._xlws.SORT(_xlfn._xlws.FILTER(chemicals[chemical_applic_level]&amp;" | "&amp;chemicals[chemical_applic_name],chemicals[experiment_ID]=A294)))</f>
        <v xml:space="preserve"> | </v>
      </c>
      <c r="C294" t="str">
        <v xml:space="preserve">0 | </v>
      </c>
      <c r="D294" t="str">
        <v xml:space="preserve">0 | </v>
      </c>
      <c r="E294" t="str">
        <v xml:space="preserve">0 | </v>
      </c>
      <c r="F294" t="str">
        <v xml:space="preserve">0 | </v>
      </c>
      <c r="G294" t="str">
        <v xml:space="preserve">0 | </v>
      </c>
      <c r="H294" t="str">
        <v xml:space="preserve">0 | </v>
      </c>
      <c r="I294" t="str">
        <v xml:space="preserve">0 | </v>
      </c>
      <c r="J294" t="str">
        <v xml:space="preserve">0 | </v>
      </c>
      <c r="K294" t="str">
        <v xml:space="preserve">0 | </v>
      </c>
      <c r="L294" t="str">
        <v xml:space="preserve">0 | </v>
      </c>
      <c r="M294" t="str">
        <v xml:space="preserve">0 | </v>
      </c>
      <c r="N294" t="str">
        <v xml:space="preserve">0 | </v>
      </c>
      <c r="O294" t="str">
        <v xml:space="preserve">0 | </v>
      </c>
      <c r="P294" t="str">
        <v xml:space="preserve">0 | </v>
      </c>
      <c r="Q294" t="str">
        <v xml:space="preserve">0 | </v>
      </c>
      <c r="R294" t="str">
        <v xml:space="preserve">0 | </v>
      </c>
      <c r="S294" t="str">
        <v xml:space="preserve">0 | </v>
      </c>
      <c r="T294" t="str">
        <v xml:space="preserve">0 | </v>
      </c>
      <c r="U294" t="str">
        <v xml:space="preserve">0 | </v>
      </c>
      <c r="V294" t="str">
        <v xml:space="preserve">0 | </v>
      </c>
      <c r="W294" t="str">
        <v xml:space="preserve">0 | </v>
      </c>
      <c r="X294" t="str">
        <v xml:space="preserve">0 | </v>
      </c>
      <c r="Y294" t="str">
        <v xml:space="preserve">0 | </v>
      </c>
      <c r="Z294" t="str">
        <v xml:space="preserve">0 | </v>
      </c>
      <c r="AA294" t="str">
        <v xml:space="preserve">0 | </v>
      </c>
      <c r="AB294" t="str">
        <v xml:space="preserve">0 | </v>
      </c>
      <c r="AC294" t="str">
        <v xml:space="preserve">0 | </v>
      </c>
      <c r="AD294" t="str">
        <v xml:space="preserve">0 | </v>
      </c>
      <c r="AE294" t="str">
        <v xml:space="preserve">0 | </v>
      </c>
      <c r="AF294" t="str">
        <v xml:space="preserve">0 | </v>
      </c>
      <c r="AG294" t="str">
        <v xml:space="preserve">0 | </v>
      </c>
      <c r="AH294" t="str">
        <v xml:space="preserve">0 | </v>
      </c>
      <c r="AI294" t="str">
        <v xml:space="preserve">0 | </v>
      </c>
      <c r="DQ294" cm="1">
        <f t="array" ref="DQ294:EX294">TRANSPOSE(_xlfn._xlws.SORT(_xlfn._xlws.FILTER(chemicals[chemical_applic_level],chemicals[experiment_ID]=A294)))</f>
        <v>0</v>
      </c>
      <c r="DR294">
        <v>0</v>
      </c>
      <c r="DS294">
        <v>0</v>
      </c>
      <c r="DT294">
        <v>0</v>
      </c>
      <c r="DU294">
        <v>0</v>
      </c>
      <c r="DV294">
        <v>0</v>
      </c>
      <c r="DW294">
        <v>0</v>
      </c>
      <c r="DX294">
        <v>0</v>
      </c>
      <c r="DY294">
        <v>0</v>
      </c>
      <c r="DZ294">
        <v>0</v>
      </c>
      <c r="EA294">
        <v>0</v>
      </c>
      <c r="EB294">
        <v>0</v>
      </c>
      <c r="EC294">
        <v>0</v>
      </c>
      <c r="ED294">
        <v>0</v>
      </c>
      <c r="EE294">
        <v>0</v>
      </c>
      <c r="EF294">
        <v>0</v>
      </c>
      <c r="EG294">
        <v>0</v>
      </c>
      <c r="EH294">
        <v>0</v>
      </c>
      <c r="EI294">
        <v>0</v>
      </c>
      <c r="EJ294">
        <v>0</v>
      </c>
      <c r="EK294">
        <v>0</v>
      </c>
      <c r="EL294">
        <v>0</v>
      </c>
      <c r="EM294">
        <v>0</v>
      </c>
      <c r="EN294">
        <v>0</v>
      </c>
      <c r="EO294">
        <v>0</v>
      </c>
      <c r="EP294">
        <v>0</v>
      </c>
      <c r="EQ294">
        <v>0</v>
      </c>
      <c r="ER294">
        <v>0</v>
      </c>
      <c r="ES294">
        <v>0</v>
      </c>
      <c r="ET294">
        <v>0</v>
      </c>
      <c r="EU294">
        <v>0</v>
      </c>
      <c r="EV294">
        <v>0</v>
      </c>
      <c r="EW294">
        <v>0</v>
      </c>
      <c r="EX294" t="str">
        <v/>
      </c>
    </row>
    <row r="295" spans="2:154" x14ac:dyDescent="0.25">
      <c r="B295" t="str" cm="1">
        <f t="array" ref="B295:AI295">TRANSPOSE(_xlfn._xlws.SORT(_xlfn._xlws.FILTER(chemicals[chemical_applic_level]&amp;" | "&amp;chemicals[chemical_applic_name],chemicals[experiment_ID]=A295)))</f>
        <v xml:space="preserve"> | </v>
      </c>
      <c r="C295" t="str">
        <v xml:space="preserve">0 | </v>
      </c>
      <c r="D295" t="str">
        <v xml:space="preserve">0 | </v>
      </c>
      <c r="E295" t="str">
        <v xml:space="preserve">0 | </v>
      </c>
      <c r="F295" t="str">
        <v xml:space="preserve">0 | </v>
      </c>
      <c r="G295" t="str">
        <v xml:space="preserve">0 | </v>
      </c>
      <c r="H295" t="str">
        <v xml:space="preserve">0 | </v>
      </c>
      <c r="I295" t="str">
        <v xml:space="preserve">0 | </v>
      </c>
      <c r="J295" t="str">
        <v xml:space="preserve">0 | </v>
      </c>
      <c r="K295" t="str">
        <v xml:space="preserve">0 | </v>
      </c>
      <c r="L295" t="str">
        <v xml:space="preserve">0 | </v>
      </c>
      <c r="M295" t="str">
        <v xml:space="preserve">0 | </v>
      </c>
      <c r="N295" t="str">
        <v xml:space="preserve">0 | </v>
      </c>
      <c r="O295" t="str">
        <v xml:space="preserve">0 | </v>
      </c>
      <c r="P295" t="str">
        <v xml:space="preserve">0 | </v>
      </c>
      <c r="Q295" t="str">
        <v xml:space="preserve">0 | </v>
      </c>
      <c r="R295" t="str">
        <v xml:space="preserve">0 | </v>
      </c>
      <c r="S295" t="str">
        <v xml:space="preserve">0 | </v>
      </c>
      <c r="T295" t="str">
        <v xml:space="preserve">0 | </v>
      </c>
      <c r="U295" t="str">
        <v xml:space="preserve">0 | </v>
      </c>
      <c r="V295" t="str">
        <v xml:space="preserve">0 | </v>
      </c>
      <c r="W295" t="str">
        <v xml:space="preserve">0 | </v>
      </c>
      <c r="X295" t="str">
        <v xml:space="preserve">0 | </v>
      </c>
      <c r="Y295" t="str">
        <v xml:space="preserve">0 | </v>
      </c>
      <c r="Z295" t="str">
        <v xml:space="preserve">0 | </v>
      </c>
      <c r="AA295" t="str">
        <v xml:space="preserve">0 | </v>
      </c>
      <c r="AB295" t="str">
        <v xml:space="preserve">0 | </v>
      </c>
      <c r="AC295" t="str">
        <v xml:space="preserve">0 | </v>
      </c>
      <c r="AD295" t="str">
        <v xml:space="preserve">0 | </v>
      </c>
      <c r="AE295" t="str">
        <v xml:space="preserve">0 | </v>
      </c>
      <c r="AF295" t="str">
        <v xml:space="preserve">0 | </v>
      </c>
      <c r="AG295" t="str">
        <v xml:space="preserve">0 | </v>
      </c>
      <c r="AH295" t="str">
        <v xml:space="preserve">0 | </v>
      </c>
      <c r="AI295" t="str">
        <v xml:space="preserve">0 | </v>
      </c>
      <c r="DQ295" cm="1">
        <f t="array" ref="DQ295:EX295">TRANSPOSE(_xlfn._xlws.SORT(_xlfn._xlws.FILTER(chemicals[chemical_applic_level],chemicals[experiment_ID]=A295)))</f>
        <v>0</v>
      </c>
      <c r="DR295">
        <v>0</v>
      </c>
      <c r="DS295">
        <v>0</v>
      </c>
      <c r="DT295">
        <v>0</v>
      </c>
      <c r="DU295">
        <v>0</v>
      </c>
      <c r="DV295">
        <v>0</v>
      </c>
      <c r="DW295">
        <v>0</v>
      </c>
      <c r="DX295">
        <v>0</v>
      </c>
      <c r="DY295">
        <v>0</v>
      </c>
      <c r="DZ295">
        <v>0</v>
      </c>
      <c r="EA295">
        <v>0</v>
      </c>
      <c r="EB295">
        <v>0</v>
      </c>
      <c r="EC295">
        <v>0</v>
      </c>
      <c r="ED295">
        <v>0</v>
      </c>
      <c r="EE295">
        <v>0</v>
      </c>
      <c r="EF295">
        <v>0</v>
      </c>
      <c r="EG295">
        <v>0</v>
      </c>
      <c r="EH295">
        <v>0</v>
      </c>
      <c r="EI295">
        <v>0</v>
      </c>
      <c r="EJ295">
        <v>0</v>
      </c>
      <c r="EK295">
        <v>0</v>
      </c>
      <c r="EL295">
        <v>0</v>
      </c>
      <c r="EM295">
        <v>0</v>
      </c>
      <c r="EN295">
        <v>0</v>
      </c>
      <c r="EO295">
        <v>0</v>
      </c>
      <c r="EP295">
        <v>0</v>
      </c>
      <c r="EQ295">
        <v>0</v>
      </c>
      <c r="ER295">
        <v>0</v>
      </c>
      <c r="ES295">
        <v>0</v>
      </c>
      <c r="ET295">
        <v>0</v>
      </c>
      <c r="EU295">
        <v>0</v>
      </c>
      <c r="EV295">
        <v>0</v>
      </c>
      <c r="EW295">
        <v>0</v>
      </c>
      <c r="EX295" t="str">
        <v/>
      </c>
    </row>
    <row r="296" spans="2:154" x14ac:dyDescent="0.25">
      <c r="B296" t="str" cm="1">
        <f t="array" ref="B296:AI296">TRANSPOSE(_xlfn._xlws.SORT(_xlfn._xlws.FILTER(chemicals[chemical_applic_level]&amp;" | "&amp;chemicals[chemical_applic_name],chemicals[experiment_ID]=A296)))</f>
        <v xml:space="preserve"> | </v>
      </c>
      <c r="C296" t="str">
        <v xml:space="preserve">0 | </v>
      </c>
      <c r="D296" t="str">
        <v xml:space="preserve">0 | </v>
      </c>
      <c r="E296" t="str">
        <v xml:space="preserve">0 | </v>
      </c>
      <c r="F296" t="str">
        <v xml:space="preserve">0 | </v>
      </c>
      <c r="G296" t="str">
        <v xml:space="preserve">0 | </v>
      </c>
      <c r="H296" t="str">
        <v xml:space="preserve">0 | </v>
      </c>
      <c r="I296" t="str">
        <v xml:space="preserve">0 | </v>
      </c>
      <c r="J296" t="str">
        <v xml:space="preserve">0 | </v>
      </c>
      <c r="K296" t="str">
        <v xml:space="preserve">0 | </v>
      </c>
      <c r="L296" t="str">
        <v xml:space="preserve">0 | </v>
      </c>
      <c r="M296" t="str">
        <v xml:space="preserve">0 | </v>
      </c>
      <c r="N296" t="str">
        <v xml:space="preserve">0 | </v>
      </c>
      <c r="O296" t="str">
        <v xml:space="preserve">0 | </v>
      </c>
      <c r="P296" t="str">
        <v xml:space="preserve">0 | </v>
      </c>
      <c r="Q296" t="str">
        <v xml:space="preserve">0 | </v>
      </c>
      <c r="R296" t="str">
        <v xml:space="preserve">0 | </v>
      </c>
      <c r="S296" t="str">
        <v xml:space="preserve">0 | </v>
      </c>
      <c r="T296" t="str">
        <v xml:space="preserve">0 | </v>
      </c>
      <c r="U296" t="str">
        <v xml:space="preserve">0 | </v>
      </c>
      <c r="V296" t="str">
        <v xml:space="preserve">0 | </v>
      </c>
      <c r="W296" t="str">
        <v xml:space="preserve">0 | </v>
      </c>
      <c r="X296" t="str">
        <v xml:space="preserve">0 | </v>
      </c>
      <c r="Y296" t="str">
        <v xml:space="preserve">0 | </v>
      </c>
      <c r="Z296" t="str">
        <v xml:space="preserve">0 | </v>
      </c>
      <c r="AA296" t="str">
        <v xml:space="preserve">0 | </v>
      </c>
      <c r="AB296" t="str">
        <v xml:space="preserve">0 | </v>
      </c>
      <c r="AC296" t="str">
        <v xml:space="preserve">0 | </v>
      </c>
      <c r="AD296" t="str">
        <v xml:space="preserve">0 | </v>
      </c>
      <c r="AE296" t="str">
        <v xml:space="preserve">0 | </v>
      </c>
      <c r="AF296" t="str">
        <v xml:space="preserve">0 | </v>
      </c>
      <c r="AG296" t="str">
        <v xml:space="preserve">0 | </v>
      </c>
      <c r="AH296" t="str">
        <v xml:space="preserve">0 | </v>
      </c>
      <c r="AI296" t="str">
        <v xml:space="preserve">0 | </v>
      </c>
      <c r="DQ296" cm="1">
        <f t="array" ref="DQ296:EX296">TRANSPOSE(_xlfn._xlws.SORT(_xlfn._xlws.FILTER(chemicals[chemical_applic_level],chemicals[experiment_ID]=A296)))</f>
        <v>0</v>
      </c>
      <c r="DR296">
        <v>0</v>
      </c>
      <c r="DS296">
        <v>0</v>
      </c>
      <c r="DT296">
        <v>0</v>
      </c>
      <c r="DU296">
        <v>0</v>
      </c>
      <c r="DV296">
        <v>0</v>
      </c>
      <c r="DW296">
        <v>0</v>
      </c>
      <c r="DX296">
        <v>0</v>
      </c>
      <c r="DY296">
        <v>0</v>
      </c>
      <c r="DZ296">
        <v>0</v>
      </c>
      <c r="EA296">
        <v>0</v>
      </c>
      <c r="EB296">
        <v>0</v>
      </c>
      <c r="EC296">
        <v>0</v>
      </c>
      <c r="ED296">
        <v>0</v>
      </c>
      <c r="EE296">
        <v>0</v>
      </c>
      <c r="EF296">
        <v>0</v>
      </c>
      <c r="EG296">
        <v>0</v>
      </c>
      <c r="EH296">
        <v>0</v>
      </c>
      <c r="EI296">
        <v>0</v>
      </c>
      <c r="EJ296">
        <v>0</v>
      </c>
      <c r="EK296">
        <v>0</v>
      </c>
      <c r="EL296">
        <v>0</v>
      </c>
      <c r="EM296">
        <v>0</v>
      </c>
      <c r="EN296">
        <v>0</v>
      </c>
      <c r="EO296">
        <v>0</v>
      </c>
      <c r="EP296">
        <v>0</v>
      </c>
      <c r="EQ296">
        <v>0</v>
      </c>
      <c r="ER296">
        <v>0</v>
      </c>
      <c r="ES296">
        <v>0</v>
      </c>
      <c r="ET296">
        <v>0</v>
      </c>
      <c r="EU296">
        <v>0</v>
      </c>
      <c r="EV296">
        <v>0</v>
      </c>
      <c r="EW296">
        <v>0</v>
      </c>
      <c r="EX296" t="str">
        <v/>
      </c>
    </row>
    <row r="297" spans="2:154" x14ac:dyDescent="0.25">
      <c r="B297" t="str" cm="1">
        <f t="array" ref="B297:AI297">TRANSPOSE(_xlfn._xlws.SORT(_xlfn._xlws.FILTER(chemicals[chemical_applic_level]&amp;" | "&amp;chemicals[chemical_applic_name],chemicals[experiment_ID]=A297)))</f>
        <v xml:space="preserve"> | </v>
      </c>
      <c r="C297" t="str">
        <v xml:space="preserve">0 | </v>
      </c>
      <c r="D297" t="str">
        <v xml:space="preserve">0 | </v>
      </c>
      <c r="E297" t="str">
        <v xml:space="preserve">0 | </v>
      </c>
      <c r="F297" t="str">
        <v xml:space="preserve">0 | </v>
      </c>
      <c r="G297" t="str">
        <v xml:space="preserve">0 | </v>
      </c>
      <c r="H297" t="str">
        <v xml:space="preserve">0 | </v>
      </c>
      <c r="I297" t="str">
        <v xml:space="preserve">0 | </v>
      </c>
      <c r="J297" t="str">
        <v xml:space="preserve">0 | </v>
      </c>
      <c r="K297" t="str">
        <v xml:space="preserve">0 | </v>
      </c>
      <c r="L297" t="str">
        <v xml:space="preserve">0 | </v>
      </c>
      <c r="M297" t="str">
        <v xml:space="preserve">0 | </v>
      </c>
      <c r="N297" t="str">
        <v xml:space="preserve">0 | </v>
      </c>
      <c r="O297" t="str">
        <v xml:space="preserve">0 | </v>
      </c>
      <c r="P297" t="str">
        <v xml:space="preserve">0 | </v>
      </c>
      <c r="Q297" t="str">
        <v xml:space="preserve">0 | </v>
      </c>
      <c r="R297" t="str">
        <v xml:space="preserve">0 | </v>
      </c>
      <c r="S297" t="str">
        <v xml:space="preserve">0 | </v>
      </c>
      <c r="T297" t="str">
        <v xml:space="preserve">0 | </v>
      </c>
      <c r="U297" t="str">
        <v xml:space="preserve">0 | </v>
      </c>
      <c r="V297" t="str">
        <v xml:space="preserve">0 | </v>
      </c>
      <c r="W297" t="str">
        <v xml:space="preserve">0 | </v>
      </c>
      <c r="X297" t="str">
        <v xml:space="preserve">0 | </v>
      </c>
      <c r="Y297" t="str">
        <v xml:space="preserve">0 | </v>
      </c>
      <c r="Z297" t="str">
        <v xml:space="preserve">0 | </v>
      </c>
      <c r="AA297" t="str">
        <v xml:space="preserve">0 | </v>
      </c>
      <c r="AB297" t="str">
        <v xml:space="preserve">0 | </v>
      </c>
      <c r="AC297" t="str">
        <v xml:space="preserve">0 | </v>
      </c>
      <c r="AD297" t="str">
        <v xml:space="preserve">0 | </v>
      </c>
      <c r="AE297" t="str">
        <v xml:space="preserve">0 | </v>
      </c>
      <c r="AF297" t="str">
        <v xml:space="preserve">0 | </v>
      </c>
      <c r="AG297" t="str">
        <v xml:space="preserve">0 | </v>
      </c>
      <c r="AH297" t="str">
        <v xml:space="preserve">0 | </v>
      </c>
      <c r="AI297" t="str">
        <v xml:space="preserve">0 | </v>
      </c>
      <c r="DQ297" cm="1">
        <f t="array" ref="DQ297:EX297">TRANSPOSE(_xlfn._xlws.SORT(_xlfn._xlws.FILTER(chemicals[chemical_applic_level],chemicals[experiment_ID]=A297)))</f>
        <v>0</v>
      </c>
      <c r="DR297">
        <v>0</v>
      </c>
      <c r="DS297">
        <v>0</v>
      </c>
      <c r="DT297">
        <v>0</v>
      </c>
      <c r="DU297">
        <v>0</v>
      </c>
      <c r="DV297">
        <v>0</v>
      </c>
      <c r="DW297">
        <v>0</v>
      </c>
      <c r="DX297">
        <v>0</v>
      </c>
      <c r="DY297">
        <v>0</v>
      </c>
      <c r="DZ297">
        <v>0</v>
      </c>
      <c r="EA297">
        <v>0</v>
      </c>
      <c r="EB297">
        <v>0</v>
      </c>
      <c r="EC297">
        <v>0</v>
      </c>
      <c r="ED297">
        <v>0</v>
      </c>
      <c r="EE297">
        <v>0</v>
      </c>
      <c r="EF297">
        <v>0</v>
      </c>
      <c r="EG297">
        <v>0</v>
      </c>
      <c r="EH297">
        <v>0</v>
      </c>
      <c r="EI297">
        <v>0</v>
      </c>
      <c r="EJ297">
        <v>0</v>
      </c>
      <c r="EK297">
        <v>0</v>
      </c>
      <c r="EL297">
        <v>0</v>
      </c>
      <c r="EM297">
        <v>0</v>
      </c>
      <c r="EN297">
        <v>0</v>
      </c>
      <c r="EO297">
        <v>0</v>
      </c>
      <c r="EP297">
        <v>0</v>
      </c>
      <c r="EQ297">
        <v>0</v>
      </c>
      <c r="ER297">
        <v>0</v>
      </c>
      <c r="ES297">
        <v>0</v>
      </c>
      <c r="ET297">
        <v>0</v>
      </c>
      <c r="EU297">
        <v>0</v>
      </c>
      <c r="EV297">
        <v>0</v>
      </c>
      <c r="EW297">
        <v>0</v>
      </c>
      <c r="EX297" t="str">
        <v/>
      </c>
    </row>
    <row r="298" spans="2:154" x14ac:dyDescent="0.25">
      <c r="B298" t="str" cm="1">
        <f t="array" ref="B298:AI298">TRANSPOSE(_xlfn._xlws.SORT(_xlfn._xlws.FILTER(chemicals[chemical_applic_level]&amp;" | "&amp;chemicals[chemical_applic_name],chemicals[experiment_ID]=A298)))</f>
        <v xml:space="preserve"> | </v>
      </c>
      <c r="C298" t="str">
        <v xml:space="preserve">0 | </v>
      </c>
      <c r="D298" t="str">
        <v xml:space="preserve">0 | </v>
      </c>
      <c r="E298" t="str">
        <v xml:space="preserve">0 | </v>
      </c>
      <c r="F298" t="str">
        <v xml:space="preserve">0 | </v>
      </c>
      <c r="G298" t="str">
        <v xml:space="preserve">0 | </v>
      </c>
      <c r="H298" t="str">
        <v xml:space="preserve">0 | </v>
      </c>
      <c r="I298" t="str">
        <v xml:space="preserve">0 | </v>
      </c>
      <c r="J298" t="str">
        <v xml:space="preserve">0 | </v>
      </c>
      <c r="K298" t="str">
        <v xml:space="preserve">0 | </v>
      </c>
      <c r="L298" t="str">
        <v xml:space="preserve">0 | </v>
      </c>
      <c r="M298" t="str">
        <v xml:space="preserve">0 | </v>
      </c>
      <c r="N298" t="str">
        <v xml:space="preserve">0 | </v>
      </c>
      <c r="O298" t="str">
        <v xml:space="preserve">0 | </v>
      </c>
      <c r="P298" t="str">
        <v xml:space="preserve">0 | </v>
      </c>
      <c r="Q298" t="str">
        <v xml:space="preserve">0 | </v>
      </c>
      <c r="R298" t="str">
        <v xml:space="preserve">0 | </v>
      </c>
      <c r="S298" t="str">
        <v xml:space="preserve">0 | </v>
      </c>
      <c r="T298" t="str">
        <v xml:space="preserve">0 | </v>
      </c>
      <c r="U298" t="str">
        <v xml:space="preserve">0 | </v>
      </c>
      <c r="V298" t="str">
        <v xml:space="preserve">0 | </v>
      </c>
      <c r="W298" t="str">
        <v xml:space="preserve">0 | </v>
      </c>
      <c r="X298" t="str">
        <v xml:space="preserve">0 | </v>
      </c>
      <c r="Y298" t="str">
        <v xml:space="preserve">0 | </v>
      </c>
      <c r="Z298" t="str">
        <v xml:space="preserve">0 | </v>
      </c>
      <c r="AA298" t="str">
        <v xml:space="preserve">0 | </v>
      </c>
      <c r="AB298" t="str">
        <v xml:space="preserve">0 | </v>
      </c>
      <c r="AC298" t="str">
        <v xml:space="preserve">0 | </v>
      </c>
      <c r="AD298" t="str">
        <v xml:space="preserve">0 | </v>
      </c>
      <c r="AE298" t="str">
        <v xml:space="preserve">0 | </v>
      </c>
      <c r="AF298" t="str">
        <v xml:space="preserve">0 | </v>
      </c>
      <c r="AG298" t="str">
        <v xml:space="preserve">0 | </v>
      </c>
      <c r="AH298" t="str">
        <v xml:space="preserve">0 | </v>
      </c>
      <c r="AI298" t="str">
        <v xml:space="preserve">0 | </v>
      </c>
      <c r="DQ298" cm="1">
        <f t="array" ref="DQ298:EX298">TRANSPOSE(_xlfn._xlws.SORT(_xlfn._xlws.FILTER(chemicals[chemical_applic_level],chemicals[experiment_ID]=A298)))</f>
        <v>0</v>
      </c>
      <c r="DR298">
        <v>0</v>
      </c>
      <c r="DS298">
        <v>0</v>
      </c>
      <c r="DT298">
        <v>0</v>
      </c>
      <c r="DU298">
        <v>0</v>
      </c>
      <c r="DV298">
        <v>0</v>
      </c>
      <c r="DW298">
        <v>0</v>
      </c>
      <c r="DX298">
        <v>0</v>
      </c>
      <c r="DY298">
        <v>0</v>
      </c>
      <c r="DZ298">
        <v>0</v>
      </c>
      <c r="EA298">
        <v>0</v>
      </c>
      <c r="EB298">
        <v>0</v>
      </c>
      <c r="EC298">
        <v>0</v>
      </c>
      <c r="ED298">
        <v>0</v>
      </c>
      <c r="EE298">
        <v>0</v>
      </c>
      <c r="EF298">
        <v>0</v>
      </c>
      <c r="EG298">
        <v>0</v>
      </c>
      <c r="EH298">
        <v>0</v>
      </c>
      <c r="EI298">
        <v>0</v>
      </c>
      <c r="EJ298">
        <v>0</v>
      </c>
      <c r="EK298">
        <v>0</v>
      </c>
      <c r="EL298">
        <v>0</v>
      </c>
      <c r="EM298">
        <v>0</v>
      </c>
      <c r="EN298">
        <v>0</v>
      </c>
      <c r="EO298">
        <v>0</v>
      </c>
      <c r="EP298">
        <v>0</v>
      </c>
      <c r="EQ298">
        <v>0</v>
      </c>
      <c r="ER298">
        <v>0</v>
      </c>
      <c r="ES298">
        <v>0</v>
      </c>
      <c r="ET298">
        <v>0</v>
      </c>
      <c r="EU298">
        <v>0</v>
      </c>
      <c r="EV298">
        <v>0</v>
      </c>
      <c r="EW298">
        <v>0</v>
      </c>
      <c r="EX298" t="str">
        <v/>
      </c>
    </row>
    <row r="299" spans="2:154" x14ac:dyDescent="0.25">
      <c r="B299" t="str" cm="1">
        <f t="array" ref="B299:AI299">TRANSPOSE(_xlfn._xlws.SORT(_xlfn._xlws.FILTER(chemicals[chemical_applic_level]&amp;" | "&amp;chemicals[chemical_applic_name],chemicals[experiment_ID]=A299)))</f>
        <v xml:space="preserve"> | </v>
      </c>
      <c r="C299" t="str">
        <v xml:space="preserve">0 | </v>
      </c>
      <c r="D299" t="str">
        <v xml:space="preserve">0 | </v>
      </c>
      <c r="E299" t="str">
        <v xml:space="preserve">0 | </v>
      </c>
      <c r="F299" t="str">
        <v xml:space="preserve">0 | </v>
      </c>
      <c r="G299" t="str">
        <v xml:space="preserve">0 | </v>
      </c>
      <c r="H299" t="str">
        <v xml:space="preserve">0 | </v>
      </c>
      <c r="I299" t="str">
        <v xml:space="preserve">0 | </v>
      </c>
      <c r="J299" t="str">
        <v xml:space="preserve">0 | </v>
      </c>
      <c r="K299" t="str">
        <v xml:space="preserve">0 | </v>
      </c>
      <c r="L299" t="str">
        <v xml:space="preserve">0 | </v>
      </c>
      <c r="M299" t="str">
        <v xml:space="preserve">0 | </v>
      </c>
      <c r="N299" t="str">
        <v xml:space="preserve">0 | </v>
      </c>
      <c r="O299" t="str">
        <v xml:space="preserve">0 | </v>
      </c>
      <c r="P299" t="str">
        <v xml:space="preserve">0 | </v>
      </c>
      <c r="Q299" t="str">
        <v xml:space="preserve">0 | </v>
      </c>
      <c r="R299" t="str">
        <v xml:space="preserve">0 | </v>
      </c>
      <c r="S299" t="str">
        <v xml:space="preserve">0 | </v>
      </c>
      <c r="T299" t="str">
        <v xml:space="preserve">0 | </v>
      </c>
      <c r="U299" t="str">
        <v xml:space="preserve">0 | </v>
      </c>
      <c r="V299" t="str">
        <v xml:space="preserve">0 | </v>
      </c>
      <c r="W299" t="str">
        <v xml:space="preserve">0 | </v>
      </c>
      <c r="X299" t="str">
        <v xml:space="preserve">0 | </v>
      </c>
      <c r="Y299" t="str">
        <v xml:space="preserve">0 | </v>
      </c>
      <c r="Z299" t="str">
        <v xml:space="preserve">0 | </v>
      </c>
      <c r="AA299" t="str">
        <v xml:space="preserve">0 | </v>
      </c>
      <c r="AB299" t="str">
        <v xml:space="preserve">0 | </v>
      </c>
      <c r="AC299" t="str">
        <v xml:space="preserve">0 | </v>
      </c>
      <c r="AD299" t="str">
        <v xml:space="preserve">0 | </v>
      </c>
      <c r="AE299" t="str">
        <v xml:space="preserve">0 | </v>
      </c>
      <c r="AF299" t="str">
        <v xml:space="preserve">0 | </v>
      </c>
      <c r="AG299" t="str">
        <v xml:space="preserve">0 | </v>
      </c>
      <c r="AH299" t="str">
        <v xml:space="preserve">0 | </v>
      </c>
      <c r="AI299" t="str">
        <v xml:space="preserve">0 | </v>
      </c>
      <c r="DQ299" cm="1">
        <f t="array" ref="DQ299:EX299">TRANSPOSE(_xlfn._xlws.SORT(_xlfn._xlws.FILTER(chemicals[chemical_applic_level],chemicals[experiment_ID]=A299)))</f>
        <v>0</v>
      </c>
      <c r="DR299">
        <v>0</v>
      </c>
      <c r="DS299">
        <v>0</v>
      </c>
      <c r="DT299">
        <v>0</v>
      </c>
      <c r="DU299">
        <v>0</v>
      </c>
      <c r="DV299">
        <v>0</v>
      </c>
      <c r="DW299">
        <v>0</v>
      </c>
      <c r="DX299">
        <v>0</v>
      </c>
      <c r="DY299">
        <v>0</v>
      </c>
      <c r="DZ299">
        <v>0</v>
      </c>
      <c r="EA299">
        <v>0</v>
      </c>
      <c r="EB299">
        <v>0</v>
      </c>
      <c r="EC299">
        <v>0</v>
      </c>
      <c r="ED299">
        <v>0</v>
      </c>
      <c r="EE299">
        <v>0</v>
      </c>
      <c r="EF299">
        <v>0</v>
      </c>
      <c r="EG299">
        <v>0</v>
      </c>
      <c r="EH299">
        <v>0</v>
      </c>
      <c r="EI299">
        <v>0</v>
      </c>
      <c r="EJ299">
        <v>0</v>
      </c>
      <c r="EK299">
        <v>0</v>
      </c>
      <c r="EL299">
        <v>0</v>
      </c>
      <c r="EM299">
        <v>0</v>
      </c>
      <c r="EN299">
        <v>0</v>
      </c>
      <c r="EO299">
        <v>0</v>
      </c>
      <c r="EP299">
        <v>0</v>
      </c>
      <c r="EQ299">
        <v>0</v>
      </c>
      <c r="ER299">
        <v>0</v>
      </c>
      <c r="ES299">
        <v>0</v>
      </c>
      <c r="ET299">
        <v>0</v>
      </c>
      <c r="EU299">
        <v>0</v>
      </c>
      <c r="EV299">
        <v>0</v>
      </c>
      <c r="EW299">
        <v>0</v>
      </c>
      <c r="EX299" t="str">
        <v/>
      </c>
    </row>
    <row r="300" spans="2:154" x14ac:dyDescent="0.25">
      <c r="B300" t="str" cm="1">
        <f t="array" ref="B300:AI300">TRANSPOSE(_xlfn._xlws.SORT(_xlfn._xlws.FILTER(chemicals[chemical_applic_level]&amp;" | "&amp;chemicals[chemical_applic_name],chemicals[experiment_ID]=A300)))</f>
        <v xml:space="preserve"> | </v>
      </c>
      <c r="C300" t="str">
        <v xml:space="preserve">0 | </v>
      </c>
      <c r="D300" t="str">
        <v xml:space="preserve">0 | </v>
      </c>
      <c r="E300" t="str">
        <v xml:space="preserve">0 | </v>
      </c>
      <c r="F300" t="str">
        <v xml:space="preserve">0 | </v>
      </c>
      <c r="G300" t="str">
        <v xml:space="preserve">0 | </v>
      </c>
      <c r="H300" t="str">
        <v xml:space="preserve">0 | </v>
      </c>
      <c r="I300" t="str">
        <v xml:space="preserve">0 | </v>
      </c>
      <c r="J300" t="str">
        <v xml:space="preserve">0 | </v>
      </c>
      <c r="K300" t="str">
        <v xml:space="preserve">0 | </v>
      </c>
      <c r="L300" t="str">
        <v xml:space="preserve">0 | </v>
      </c>
      <c r="M300" t="str">
        <v xml:space="preserve">0 | </v>
      </c>
      <c r="N300" t="str">
        <v xml:space="preserve">0 | </v>
      </c>
      <c r="O300" t="str">
        <v xml:space="preserve">0 | </v>
      </c>
      <c r="P300" t="str">
        <v xml:space="preserve">0 | </v>
      </c>
      <c r="Q300" t="str">
        <v xml:space="preserve">0 | </v>
      </c>
      <c r="R300" t="str">
        <v xml:space="preserve">0 | </v>
      </c>
      <c r="S300" t="str">
        <v xml:space="preserve">0 | </v>
      </c>
      <c r="T300" t="str">
        <v xml:space="preserve">0 | </v>
      </c>
      <c r="U300" t="str">
        <v xml:space="preserve">0 | </v>
      </c>
      <c r="V300" t="str">
        <v xml:space="preserve">0 | </v>
      </c>
      <c r="W300" t="str">
        <v xml:space="preserve">0 | </v>
      </c>
      <c r="X300" t="str">
        <v xml:space="preserve">0 | </v>
      </c>
      <c r="Y300" t="str">
        <v xml:space="preserve">0 | </v>
      </c>
      <c r="Z300" t="str">
        <v xml:space="preserve">0 | </v>
      </c>
      <c r="AA300" t="str">
        <v xml:space="preserve">0 | </v>
      </c>
      <c r="AB300" t="str">
        <v xml:space="preserve">0 | </v>
      </c>
      <c r="AC300" t="str">
        <v xml:space="preserve">0 | </v>
      </c>
      <c r="AD300" t="str">
        <v xml:space="preserve">0 | </v>
      </c>
      <c r="AE300" t="str">
        <v xml:space="preserve">0 | </v>
      </c>
      <c r="AF300" t="str">
        <v xml:space="preserve">0 | </v>
      </c>
      <c r="AG300" t="str">
        <v xml:space="preserve">0 | </v>
      </c>
      <c r="AH300" t="str">
        <v xml:space="preserve">0 | </v>
      </c>
      <c r="AI300" t="str">
        <v xml:space="preserve">0 | </v>
      </c>
      <c r="DQ300" cm="1">
        <f t="array" ref="DQ300:EX300">TRANSPOSE(_xlfn._xlws.SORT(_xlfn._xlws.FILTER(chemicals[chemical_applic_level],chemicals[experiment_ID]=A300)))</f>
        <v>0</v>
      </c>
      <c r="DR300">
        <v>0</v>
      </c>
      <c r="DS300">
        <v>0</v>
      </c>
      <c r="DT300">
        <v>0</v>
      </c>
      <c r="DU300">
        <v>0</v>
      </c>
      <c r="DV300">
        <v>0</v>
      </c>
      <c r="DW300">
        <v>0</v>
      </c>
      <c r="DX300">
        <v>0</v>
      </c>
      <c r="DY300">
        <v>0</v>
      </c>
      <c r="DZ300">
        <v>0</v>
      </c>
      <c r="EA300">
        <v>0</v>
      </c>
      <c r="EB300">
        <v>0</v>
      </c>
      <c r="EC300">
        <v>0</v>
      </c>
      <c r="ED300">
        <v>0</v>
      </c>
      <c r="EE300">
        <v>0</v>
      </c>
      <c r="EF300">
        <v>0</v>
      </c>
      <c r="EG300">
        <v>0</v>
      </c>
      <c r="EH300">
        <v>0</v>
      </c>
      <c r="EI300">
        <v>0</v>
      </c>
      <c r="EJ300">
        <v>0</v>
      </c>
      <c r="EK300">
        <v>0</v>
      </c>
      <c r="EL300">
        <v>0</v>
      </c>
      <c r="EM300">
        <v>0</v>
      </c>
      <c r="EN300">
        <v>0</v>
      </c>
      <c r="EO300">
        <v>0</v>
      </c>
      <c r="EP300">
        <v>0</v>
      </c>
      <c r="EQ300">
        <v>0</v>
      </c>
      <c r="ER300">
        <v>0</v>
      </c>
      <c r="ES300">
        <v>0</v>
      </c>
      <c r="ET300">
        <v>0</v>
      </c>
      <c r="EU300">
        <v>0</v>
      </c>
      <c r="EV300">
        <v>0</v>
      </c>
      <c r="EW300">
        <v>0</v>
      </c>
      <c r="EX300" t="str">
        <v/>
      </c>
    </row>
    <row r="301" spans="2:154" x14ac:dyDescent="0.25">
      <c r="B301" t="str" cm="1">
        <f t="array" ref="B301:AI301">TRANSPOSE(_xlfn._xlws.SORT(_xlfn._xlws.FILTER(chemicals[chemical_applic_level]&amp;" | "&amp;chemicals[chemical_applic_name],chemicals[experiment_ID]=A301)))</f>
        <v xml:space="preserve"> | </v>
      </c>
      <c r="C301" t="str">
        <v xml:space="preserve">0 | </v>
      </c>
      <c r="D301" t="str">
        <v xml:space="preserve">0 | </v>
      </c>
      <c r="E301" t="str">
        <v xml:space="preserve">0 | </v>
      </c>
      <c r="F301" t="str">
        <v xml:space="preserve">0 | </v>
      </c>
      <c r="G301" t="str">
        <v xml:space="preserve">0 | </v>
      </c>
      <c r="H301" t="str">
        <v xml:space="preserve">0 | </v>
      </c>
      <c r="I301" t="str">
        <v xml:space="preserve">0 | </v>
      </c>
      <c r="J301" t="str">
        <v xml:space="preserve">0 | </v>
      </c>
      <c r="K301" t="str">
        <v xml:space="preserve">0 | </v>
      </c>
      <c r="L301" t="str">
        <v xml:space="preserve">0 | </v>
      </c>
      <c r="M301" t="str">
        <v xml:space="preserve">0 | </v>
      </c>
      <c r="N301" t="str">
        <v xml:space="preserve">0 | </v>
      </c>
      <c r="O301" t="str">
        <v xml:space="preserve">0 | </v>
      </c>
      <c r="P301" t="str">
        <v xml:space="preserve">0 | </v>
      </c>
      <c r="Q301" t="str">
        <v xml:space="preserve">0 | </v>
      </c>
      <c r="R301" t="str">
        <v xml:space="preserve">0 | </v>
      </c>
      <c r="S301" t="str">
        <v xml:space="preserve">0 | </v>
      </c>
      <c r="T301" t="str">
        <v xml:space="preserve">0 | </v>
      </c>
      <c r="U301" t="str">
        <v xml:space="preserve">0 | </v>
      </c>
      <c r="V301" t="str">
        <v xml:space="preserve">0 | </v>
      </c>
      <c r="W301" t="str">
        <v xml:space="preserve">0 | </v>
      </c>
      <c r="X301" t="str">
        <v xml:space="preserve">0 | </v>
      </c>
      <c r="Y301" t="str">
        <v xml:space="preserve">0 | </v>
      </c>
      <c r="Z301" t="str">
        <v xml:space="preserve">0 | </v>
      </c>
      <c r="AA301" t="str">
        <v xml:space="preserve">0 | </v>
      </c>
      <c r="AB301" t="str">
        <v xml:space="preserve">0 | </v>
      </c>
      <c r="AC301" t="str">
        <v xml:space="preserve">0 | </v>
      </c>
      <c r="AD301" t="str">
        <v xml:space="preserve">0 | </v>
      </c>
      <c r="AE301" t="str">
        <v xml:space="preserve">0 | </v>
      </c>
      <c r="AF301" t="str">
        <v xml:space="preserve">0 | </v>
      </c>
      <c r="AG301" t="str">
        <v xml:space="preserve">0 | </v>
      </c>
      <c r="AH301" t="str">
        <v xml:space="preserve">0 | </v>
      </c>
      <c r="AI301" t="str">
        <v xml:space="preserve">0 | </v>
      </c>
      <c r="DQ301" cm="1">
        <f t="array" ref="DQ301:EX301">TRANSPOSE(_xlfn._xlws.SORT(_xlfn._xlws.FILTER(chemicals[chemical_applic_level],chemicals[experiment_ID]=A301)))</f>
        <v>0</v>
      </c>
      <c r="DR301">
        <v>0</v>
      </c>
      <c r="DS301">
        <v>0</v>
      </c>
      <c r="DT301">
        <v>0</v>
      </c>
      <c r="DU301">
        <v>0</v>
      </c>
      <c r="DV301">
        <v>0</v>
      </c>
      <c r="DW301">
        <v>0</v>
      </c>
      <c r="DX301">
        <v>0</v>
      </c>
      <c r="DY301">
        <v>0</v>
      </c>
      <c r="DZ301">
        <v>0</v>
      </c>
      <c r="EA301">
        <v>0</v>
      </c>
      <c r="EB301">
        <v>0</v>
      </c>
      <c r="EC301">
        <v>0</v>
      </c>
      <c r="ED301">
        <v>0</v>
      </c>
      <c r="EE301">
        <v>0</v>
      </c>
      <c r="EF301">
        <v>0</v>
      </c>
      <c r="EG301">
        <v>0</v>
      </c>
      <c r="EH301">
        <v>0</v>
      </c>
      <c r="EI301">
        <v>0</v>
      </c>
      <c r="EJ301">
        <v>0</v>
      </c>
      <c r="EK301">
        <v>0</v>
      </c>
      <c r="EL301">
        <v>0</v>
      </c>
      <c r="EM301">
        <v>0</v>
      </c>
      <c r="EN301">
        <v>0</v>
      </c>
      <c r="EO301">
        <v>0</v>
      </c>
      <c r="EP301">
        <v>0</v>
      </c>
      <c r="EQ301">
        <v>0</v>
      </c>
      <c r="ER301">
        <v>0</v>
      </c>
      <c r="ES301">
        <v>0</v>
      </c>
      <c r="ET301">
        <v>0</v>
      </c>
      <c r="EU301">
        <v>0</v>
      </c>
      <c r="EV301">
        <v>0</v>
      </c>
      <c r="EW301">
        <v>0</v>
      </c>
      <c r="EX301" t="str">
        <v/>
      </c>
    </row>
    <row r="302" spans="2:154" x14ac:dyDescent="0.25">
      <c r="B302" t="str" cm="1">
        <f t="array" ref="B302:AI302">TRANSPOSE(_xlfn._xlws.SORT(_xlfn._xlws.FILTER(chemicals[chemical_applic_level]&amp;" | "&amp;chemicals[chemical_applic_name],chemicals[experiment_ID]=A302)))</f>
        <v xml:space="preserve"> | </v>
      </c>
      <c r="C302" t="str">
        <v xml:space="preserve">0 | </v>
      </c>
      <c r="D302" t="str">
        <v xml:space="preserve">0 | </v>
      </c>
      <c r="E302" t="str">
        <v xml:space="preserve">0 | </v>
      </c>
      <c r="F302" t="str">
        <v xml:space="preserve">0 | </v>
      </c>
      <c r="G302" t="str">
        <v xml:space="preserve">0 | </v>
      </c>
      <c r="H302" t="str">
        <v xml:space="preserve">0 | </v>
      </c>
      <c r="I302" t="str">
        <v xml:space="preserve">0 | </v>
      </c>
      <c r="J302" t="str">
        <v xml:space="preserve">0 | </v>
      </c>
      <c r="K302" t="str">
        <v xml:space="preserve">0 | </v>
      </c>
      <c r="L302" t="str">
        <v xml:space="preserve">0 | </v>
      </c>
      <c r="M302" t="str">
        <v xml:space="preserve">0 | </v>
      </c>
      <c r="N302" t="str">
        <v xml:space="preserve">0 | </v>
      </c>
      <c r="O302" t="str">
        <v xml:space="preserve">0 | </v>
      </c>
      <c r="P302" t="str">
        <v xml:space="preserve">0 | </v>
      </c>
      <c r="Q302" t="str">
        <v xml:space="preserve">0 | </v>
      </c>
      <c r="R302" t="str">
        <v xml:space="preserve">0 | </v>
      </c>
      <c r="S302" t="str">
        <v xml:space="preserve">0 | </v>
      </c>
      <c r="T302" t="str">
        <v xml:space="preserve">0 | </v>
      </c>
      <c r="U302" t="str">
        <v xml:space="preserve">0 | </v>
      </c>
      <c r="V302" t="str">
        <v xml:space="preserve">0 | </v>
      </c>
      <c r="W302" t="str">
        <v xml:space="preserve">0 | </v>
      </c>
      <c r="X302" t="str">
        <v xml:space="preserve">0 | </v>
      </c>
      <c r="Y302" t="str">
        <v xml:space="preserve">0 | </v>
      </c>
      <c r="Z302" t="str">
        <v xml:space="preserve">0 | </v>
      </c>
      <c r="AA302" t="str">
        <v xml:space="preserve">0 | </v>
      </c>
      <c r="AB302" t="str">
        <v xml:space="preserve">0 | </v>
      </c>
      <c r="AC302" t="str">
        <v xml:space="preserve">0 | </v>
      </c>
      <c r="AD302" t="str">
        <v xml:space="preserve">0 | </v>
      </c>
      <c r="AE302" t="str">
        <v xml:space="preserve">0 | </v>
      </c>
      <c r="AF302" t="str">
        <v xml:space="preserve">0 | </v>
      </c>
      <c r="AG302" t="str">
        <v xml:space="preserve">0 | </v>
      </c>
      <c r="AH302" t="str">
        <v xml:space="preserve">0 | </v>
      </c>
      <c r="AI302" t="str">
        <v xml:space="preserve">0 | </v>
      </c>
      <c r="DQ302" cm="1">
        <f t="array" ref="DQ302:EX302">TRANSPOSE(_xlfn._xlws.SORT(_xlfn._xlws.FILTER(chemicals[chemical_applic_level],chemicals[experiment_ID]=A302)))</f>
        <v>0</v>
      </c>
      <c r="DR302">
        <v>0</v>
      </c>
      <c r="DS302">
        <v>0</v>
      </c>
      <c r="DT302">
        <v>0</v>
      </c>
      <c r="DU302">
        <v>0</v>
      </c>
      <c r="DV302">
        <v>0</v>
      </c>
      <c r="DW302">
        <v>0</v>
      </c>
      <c r="DX302">
        <v>0</v>
      </c>
      <c r="DY302">
        <v>0</v>
      </c>
      <c r="DZ302">
        <v>0</v>
      </c>
      <c r="EA302">
        <v>0</v>
      </c>
      <c r="EB302">
        <v>0</v>
      </c>
      <c r="EC302">
        <v>0</v>
      </c>
      <c r="ED302">
        <v>0</v>
      </c>
      <c r="EE302">
        <v>0</v>
      </c>
      <c r="EF302">
        <v>0</v>
      </c>
      <c r="EG302">
        <v>0</v>
      </c>
      <c r="EH302">
        <v>0</v>
      </c>
      <c r="EI302">
        <v>0</v>
      </c>
      <c r="EJ302">
        <v>0</v>
      </c>
      <c r="EK302">
        <v>0</v>
      </c>
      <c r="EL302">
        <v>0</v>
      </c>
      <c r="EM302">
        <v>0</v>
      </c>
      <c r="EN302">
        <v>0</v>
      </c>
      <c r="EO302">
        <v>0</v>
      </c>
      <c r="EP302">
        <v>0</v>
      </c>
      <c r="EQ302">
        <v>0</v>
      </c>
      <c r="ER302">
        <v>0</v>
      </c>
      <c r="ES302">
        <v>0</v>
      </c>
      <c r="ET302">
        <v>0</v>
      </c>
      <c r="EU302">
        <v>0</v>
      </c>
      <c r="EV302">
        <v>0</v>
      </c>
      <c r="EW302">
        <v>0</v>
      </c>
      <c r="EX302" t="str">
        <v/>
      </c>
    </row>
    <row r="303" spans="2:154" x14ac:dyDescent="0.25">
      <c r="B303" t="str" cm="1">
        <f t="array" ref="B303:AI303">TRANSPOSE(_xlfn._xlws.SORT(_xlfn._xlws.FILTER(chemicals[chemical_applic_level]&amp;" | "&amp;chemicals[chemical_applic_name],chemicals[experiment_ID]=A303)))</f>
        <v xml:space="preserve"> | </v>
      </c>
      <c r="C303" t="str">
        <v xml:space="preserve">0 | </v>
      </c>
      <c r="D303" t="str">
        <v xml:space="preserve">0 | </v>
      </c>
      <c r="E303" t="str">
        <v xml:space="preserve">0 | </v>
      </c>
      <c r="F303" t="str">
        <v xml:space="preserve">0 | </v>
      </c>
      <c r="G303" t="str">
        <v xml:space="preserve">0 | </v>
      </c>
      <c r="H303" t="str">
        <v xml:space="preserve">0 | </v>
      </c>
      <c r="I303" t="str">
        <v xml:space="preserve">0 | </v>
      </c>
      <c r="J303" t="str">
        <v xml:space="preserve">0 | </v>
      </c>
      <c r="K303" t="str">
        <v xml:space="preserve">0 | </v>
      </c>
      <c r="L303" t="str">
        <v xml:space="preserve">0 | </v>
      </c>
      <c r="M303" t="str">
        <v xml:space="preserve">0 | </v>
      </c>
      <c r="N303" t="str">
        <v xml:space="preserve">0 | </v>
      </c>
      <c r="O303" t="str">
        <v xml:space="preserve">0 | </v>
      </c>
      <c r="P303" t="str">
        <v xml:space="preserve">0 | </v>
      </c>
      <c r="Q303" t="str">
        <v xml:space="preserve">0 | </v>
      </c>
      <c r="R303" t="str">
        <v xml:space="preserve">0 | </v>
      </c>
      <c r="S303" t="str">
        <v xml:space="preserve">0 | </v>
      </c>
      <c r="T303" t="str">
        <v xml:space="preserve">0 | </v>
      </c>
      <c r="U303" t="str">
        <v xml:space="preserve">0 | </v>
      </c>
      <c r="V303" t="str">
        <v xml:space="preserve">0 | </v>
      </c>
      <c r="W303" t="str">
        <v xml:space="preserve">0 | </v>
      </c>
      <c r="X303" t="str">
        <v xml:space="preserve">0 | </v>
      </c>
      <c r="Y303" t="str">
        <v xml:space="preserve">0 | </v>
      </c>
      <c r="Z303" t="str">
        <v xml:space="preserve">0 | </v>
      </c>
      <c r="AA303" t="str">
        <v xml:space="preserve">0 | </v>
      </c>
      <c r="AB303" t="str">
        <v xml:space="preserve">0 | </v>
      </c>
      <c r="AC303" t="str">
        <v xml:space="preserve">0 | </v>
      </c>
      <c r="AD303" t="str">
        <v xml:space="preserve">0 | </v>
      </c>
      <c r="AE303" t="str">
        <v xml:space="preserve">0 | </v>
      </c>
      <c r="AF303" t="str">
        <v xml:space="preserve">0 | </v>
      </c>
      <c r="AG303" t="str">
        <v xml:space="preserve">0 | </v>
      </c>
      <c r="AH303" t="str">
        <v xml:space="preserve">0 | </v>
      </c>
      <c r="AI303" t="str">
        <v xml:space="preserve">0 | </v>
      </c>
      <c r="DQ303" cm="1">
        <f t="array" ref="DQ303:EX303">TRANSPOSE(_xlfn._xlws.SORT(_xlfn._xlws.FILTER(chemicals[chemical_applic_level],chemicals[experiment_ID]=A303)))</f>
        <v>0</v>
      </c>
      <c r="DR303">
        <v>0</v>
      </c>
      <c r="DS303">
        <v>0</v>
      </c>
      <c r="DT303">
        <v>0</v>
      </c>
      <c r="DU303">
        <v>0</v>
      </c>
      <c r="DV303">
        <v>0</v>
      </c>
      <c r="DW303">
        <v>0</v>
      </c>
      <c r="DX303">
        <v>0</v>
      </c>
      <c r="DY303">
        <v>0</v>
      </c>
      <c r="DZ303">
        <v>0</v>
      </c>
      <c r="EA303">
        <v>0</v>
      </c>
      <c r="EB303">
        <v>0</v>
      </c>
      <c r="EC303">
        <v>0</v>
      </c>
      <c r="ED303">
        <v>0</v>
      </c>
      <c r="EE303">
        <v>0</v>
      </c>
      <c r="EF303">
        <v>0</v>
      </c>
      <c r="EG303">
        <v>0</v>
      </c>
      <c r="EH303">
        <v>0</v>
      </c>
      <c r="EI303">
        <v>0</v>
      </c>
      <c r="EJ303">
        <v>0</v>
      </c>
      <c r="EK303">
        <v>0</v>
      </c>
      <c r="EL303">
        <v>0</v>
      </c>
      <c r="EM303">
        <v>0</v>
      </c>
      <c r="EN303">
        <v>0</v>
      </c>
      <c r="EO303">
        <v>0</v>
      </c>
      <c r="EP303">
        <v>0</v>
      </c>
      <c r="EQ303">
        <v>0</v>
      </c>
      <c r="ER303">
        <v>0</v>
      </c>
      <c r="ES303">
        <v>0</v>
      </c>
      <c r="ET303">
        <v>0</v>
      </c>
      <c r="EU303">
        <v>0</v>
      </c>
      <c r="EV303">
        <v>0</v>
      </c>
      <c r="EW303">
        <v>0</v>
      </c>
      <c r="EX303" t="str">
        <v/>
      </c>
    </row>
    <row r="304" spans="2:154" x14ac:dyDescent="0.25">
      <c r="B304" t="str" cm="1">
        <f t="array" ref="B304:AI304">TRANSPOSE(_xlfn._xlws.SORT(_xlfn._xlws.FILTER(chemicals[chemical_applic_level]&amp;" | "&amp;chemicals[chemical_applic_name],chemicals[experiment_ID]=A304)))</f>
        <v xml:space="preserve"> | </v>
      </c>
      <c r="C304" t="str">
        <v xml:space="preserve">0 | </v>
      </c>
      <c r="D304" t="str">
        <v xml:space="preserve">0 | </v>
      </c>
      <c r="E304" t="str">
        <v xml:space="preserve">0 | </v>
      </c>
      <c r="F304" t="str">
        <v xml:space="preserve">0 | </v>
      </c>
      <c r="G304" t="str">
        <v xml:space="preserve">0 | </v>
      </c>
      <c r="H304" t="str">
        <v xml:space="preserve">0 | </v>
      </c>
      <c r="I304" t="str">
        <v xml:space="preserve">0 | </v>
      </c>
      <c r="J304" t="str">
        <v xml:space="preserve">0 | </v>
      </c>
      <c r="K304" t="str">
        <v xml:space="preserve">0 | </v>
      </c>
      <c r="L304" t="str">
        <v xml:space="preserve">0 | </v>
      </c>
      <c r="M304" t="str">
        <v xml:space="preserve">0 | </v>
      </c>
      <c r="N304" t="str">
        <v xml:space="preserve">0 | </v>
      </c>
      <c r="O304" t="str">
        <v xml:space="preserve">0 | </v>
      </c>
      <c r="P304" t="str">
        <v xml:space="preserve">0 | </v>
      </c>
      <c r="Q304" t="str">
        <v xml:space="preserve">0 | </v>
      </c>
      <c r="R304" t="str">
        <v xml:space="preserve">0 | </v>
      </c>
      <c r="S304" t="str">
        <v xml:space="preserve">0 | </v>
      </c>
      <c r="T304" t="str">
        <v xml:space="preserve">0 | </v>
      </c>
      <c r="U304" t="str">
        <v xml:space="preserve">0 | </v>
      </c>
      <c r="V304" t="str">
        <v xml:space="preserve">0 | </v>
      </c>
      <c r="W304" t="str">
        <v xml:space="preserve">0 | </v>
      </c>
      <c r="X304" t="str">
        <v xml:space="preserve">0 | </v>
      </c>
      <c r="Y304" t="str">
        <v xml:space="preserve">0 | </v>
      </c>
      <c r="Z304" t="str">
        <v xml:space="preserve">0 | </v>
      </c>
      <c r="AA304" t="str">
        <v xml:space="preserve">0 | </v>
      </c>
      <c r="AB304" t="str">
        <v xml:space="preserve">0 | </v>
      </c>
      <c r="AC304" t="str">
        <v xml:space="preserve">0 | </v>
      </c>
      <c r="AD304" t="str">
        <v xml:space="preserve">0 | </v>
      </c>
      <c r="AE304" t="str">
        <v xml:space="preserve">0 | </v>
      </c>
      <c r="AF304" t="str">
        <v xml:space="preserve">0 | </v>
      </c>
      <c r="AG304" t="str">
        <v xml:space="preserve">0 | </v>
      </c>
      <c r="AH304" t="str">
        <v xml:space="preserve">0 | </v>
      </c>
      <c r="AI304" t="str">
        <v xml:space="preserve">0 | </v>
      </c>
      <c r="DQ304" cm="1">
        <f t="array" ref="DQ304:EX304">TRANSPOSE(_xlfn._xlws.SORT(_xlfn._xlws.FILTER(chemicals[chemical_applic_level],chemicals[experiment_ID]=A304)))</f>
        <v>0</v>
      </c>
      <c r="DR304">
        <v>0</v>
      </c>
      <c r="DS304">
        <v>0</v>
      </c>
      <c r="DT304">
        <v>0</v>
      </c>
      <c r="DU304">
        <v>0</v>
      </c>
      <c r="DV304">
        <v>0</v>
      </c>
      <c r="DW304">
        <v>0</v>
      </c>
      <c r="DX304">
        <v>0</v>
      </c>
      <c r="DY304">
        <v>0</v>
      </c>
      <c r="DZ304">
        <v>0</v>
      </c>
      <c r="EA304">
        <v>0</v>
      </c>
      <c r="EB304">
        <v>0</v>
      </c>
      <c r="EC304">
        <v>0</v>
      </c>
      <c r="ED304">
        <v>0</v>
      </c>
      <c r="EE304">
        <v>0</v>
      </c>
      <c r="EF304">
        <v>0</v>
      </c>
      <c r="EG304">
        <v>0</v>
      </c>
      <c r="EH304">
        <v>0</v>
      </c>
      <c r="EI304">
        <v>0</v>
      </c>
      <c r="EJ304">
        <v>0</v>
      </c>
      <c r="EK304">
        <v>0</v>
      </c>
      <c r="EL304">
        <v>0</v>
      </c>
      <c r="EM304">
        <v>0</v>
      </c>
      <c r="EN304">
        <v>0</v>
      </c>
      <c r="EO304">
        <v>0</v>
      </c>
      <c r="EP304">
        <v>0</v>
      </c>
      <c r="EQ304">
        <v>0</v>
      </c>
      <c r="ER304">
        <v>0</v>
      </c>
      <c r="ES304">
        <v>0</v>
      </c>
      <c r="ET304">
        <v>0</v>
      </c>
      <c r="EU304">
        <v>0</v>
      </c>
      <c r="EV304">
        <v>0</v>
      </c>
      <c r="EW304">
        <v>0</v>
      </c>
      <c r="EX304" t="str">
        <v/>
      </c>
    </row>
    <row r="305" spans="2:154" x14ac:dyDescent="0.25">
      <c r="B305" t="str" cm="1">
        <f t="array" ref="B305:AI305">TRANSPOSE(_xlfn._xlws.SORT(_xlfn._xlws.FILTER(chemicals[chemical_applic_level]&amp;" | "&amp;chemicals[chemical_applic_name],chemicals[experiment_ID]=A305)))</f>
        <v xml:space="preserve"> | </v>
      </c>
      <c r="C305" t="str">
        <v xml:space="preserve">0 | </v>
      </c>
      <c r="D305" t="str">
        <v xml:space="preserve">0 | </v>
      </c>
      <c r="E305" t="str">
        <v xml:space="preserve">0 | </v>
      </c>
      <c r="F305" t="str">
        <v xml:space="preserve">0 | </v>
      </c>
      <c r="G305" t="str">
        <v xml:space="preserve">0 | </v>
      </c>
      <c r="H305" t="str">
        <v xml:space="preserve">0 | </v>
      </c>
      <c r="I305" t="str">
        <v xml:space="preserve">0 | </v>
      </c>
      <c r="J305" t="str">
        <v xml:space="preserve">0 | </v>
      </c>
      <c r="K305" t="str">
        <v xml:space="preserve">0 | </v>
      </c>
      <c r="L305" t="str">
        <v xml:space="preserve">0 | </v>
      </c>
      <c r="M305" t="str">
        <v xml:space="preserve">0 | </v>
      </c>
      <c r="N305" t="str">
        <v xml:space="preserve">0 | </v>
      </c>
      <c r="O305" t="str">
        <v xml:space="preserve">0 | </v>
      </c>
      <c r="P305" t="str">
        <v xml:space="preserve">0 | </v>
      </c>
      <c r="Q305" t="str">
        <v xml:space="preserve">0 | </v>
      </c>
      <c r="R305" t="str">
        <v xml:space="preserve">0 | </v>
      </c>
      <c r="S305" t="str">
        <v xml:space="preserve">0 | </v>
      </c>
      <c r="T305" t="str">
        <v xml:space="preserve">0 | </v>
      </c>
      <c r="U305" t="str">
        <v xml:space="preserve">0 | </v>
      </c>
      <c r="V305" t="str">
        <v xml:space="preserve">0 | </v>
      </c>
      <c r="W305" t="str">
        <v xml:space="preserve">0 | </v>
      </c>
      <c r="X305" t="str">
        <v xml:space="preserve">0 | </v>
      </c>
      <c r="Y305" t="str">
        <v xml:space="preserve">0 | </v>
      </c>
      <c r="Z305" t="str">
        <v xml:space="preserve">0 | </v>
      </c>
      <c r="AA305" t="str">
        <v xml:space="preserve">0 | </v>
      </c>
      <c r="AB305" t="str">
        <v xml:space="preserve">0 | </v>
      </c>
      <c r="AC305" t="str">
        <v xml:space="preserve">0 | </v>
      </c>
      <c r="AD305" t="str">
        <v xml:space="preserve">0 | </v>
      </c>
      <c r="AE305" t="str">
        <v xml:space="preserve">0 | </v>
      </c>
      <c r="AF305" t="str">
        <v xml:space="preserve">0 | </v>
      </c>
      <c r="AG305" t="str">
        <v xml:space="preserve">0 | </v>
      </c>
      <c r="AH305" t="str">
        <v xml:space="preserve">0 | </v>
      </c>
      <c r="AI305" t="str">
        <v xml:space="preserve">0 | </v>
      </c>
      <c r="DQ305" cm="1">
        <f t="array" ref="DQ305:EX305">TRANSPOSE(_xlfn._xlws.SORT(_xlfn._xlws.FILTER(chemicals[chemical_applic_level],chemicals[experiment_ID]=A305)))</f>
        <v>0</v>
      </c>
      <c r="DR305">
        <v>0</v>
      </c>
      <c r="DS305">
        <v>0</v>
      </c>
      <c r="DT305">
        <v>0</v>
      </c>
      <c r="DU305">
        <v>0</v>
      </c>
      <c r="DV305">
        <v>0</v>
      </c>
      <c r="DW305">
        <v>0</v>
      </c>
      <c r="DX305">
        <v>0</v>
      </c>
      <c r="DY305">
        <v>0</v>
      </c>
      <c r="DZ305">
        <v>0</v>
      </c>
      <c r="EA305">
        <v>0</v>
      </c>
      <c r="EB305">
        <v>0</v>
      </c>
      <c r="EC305">
        <v>0</v>
      </c>
      <c r="ED305">
        <v>0</v>
      </c>
      <c r="EE305">
        <v>0</v>
      </c>
      <c r="EF305">
        <v>0</v>
      </c>
      <c r="EG305">
        <v>0</v>
      </c>
      <c r="EH305">
        <v>0</v>
      </c>
      <c r="EI305">
        <v>0</v>
      </c>
      <c r="EJ305">
        <v>0</v>
      </c>
      <c r="EK305">
        <v>0</v>
      </c>
      <c r="EL305">
        <v>0</v>
      </c>
      <c r="EM305">
        <v>0</v>
      </c>
      <c r="EN305">
        <v>0</v>
      </c>
      <c r="EO305">
        <v>0</v>
      </c>
      <c r="EP305">
        <v>0</v>
      </c>
      <c r="EQ305">
        <v>0</v>
      </c>
      <c r="ER305">
        <v>0</v>
      </c>
      <c r="ES305">
        <v>0</v>
      </c>
      <c r="ET305">
        <v>0</v>
      </c>
      <c r="EU305">
        <v>0</v>
      </c>
      <c r="EV305">
        <v>0</v>
      </c>
      <c r="EW305">
        <v>0</v>
      </c>
      <c r="EX305" t="str">
        <v/>
      </c>
    </row>
    <row r="306" spans="2:154" x14ac:dyDescent="0.25">
      <c r="B306" t="str" cm="1">
        <f t="array" ref="B306:AI306">TRANSPOSE(_xlfn._xlws.SORT(_xlfn._xlws.FILTER(chemicals[chemical_applic_level]&amp;" | "&amp;chemicals[chemical_applic_name],chemicals[experiment_ID]=A306)))</f>
        <v xml:space="preserve"> | </v>
      </c>
      <c r="C306" t="str">
        <v xml:space="preserve">0 | </v>
      </c>
      <c r="D306" t="str">
        <v xml:space="preserve">0 | </v>
      </c>
      <c r="E306" t="str">
        <v xml:space="preserve">0 | </v>
      </c>
      <c r="F306" t="str">
        <v xml:space="preserve">0 | </v>
      </c>
      <c r="G306" t="str">
        <v xml:space="preserve">0 | </v>
      </c>
      <c r="H306" t="str">
        <v xml:space="preserve">0 | </v>
      </c>
      <c r="I306" t="str">
        <v xml:space="preserve">0 | </v>
      </c>
      <c r="J306" t="str">
        <v xml:space="preserve">0 | </v>
      </c>
      <c r="K306" t="str">
        <v xml:space="preserve">0 | </v>
      </c>
      <c r="L306" t="str">
        <v xml:space="preserve">0 | </v>
      </c>
      <c r="M306" t="str">
        <v xml:space="preserve">0 | </v>
      </c>
      <c r="N306" t="str">
        <v xml:space="preserve">0 | </v>
      </c>
      <c r="O306" t="str">
        <v xml:space="preserve">0 | </v>
      </c>
      <c r="P306" t="str">
        <v xml:space="preserve">0 | </v>
      </c>
      <c r="Q306" t="str">
        <v xml:space="preserve">0 | </v>
      </c>
      <c r="R306" t="str">
        <v xml:space="preserve">0 | </v>
      </c>
      <c r="S306" t="str">
        <v xml:space="preserve">0 | </v>
      </c>
      <c r="T306" t="str">
        <v xml:space="preserve">0 | </v>
      </c>
      <c r="U306" t="str">
        <v xml:space="preserve">0 | </v>
      </c>
      <c r="V306" t="str">
        <v xml:space="preserve">0 | </v>
      </c>
      <c r="W306" t="str">
        <v xml:space="preserve">0 | </v>
      </c>
      <c r="X306" t="str">
        <v xml:space="preserve">0 | </v>
      </c>
      <c r="Y306" t="str">
        <v xml:space="preserve">0 | </v>
      </c>
      <c r="Z306" t="str">
        <v xml:space="preserve">0 | </v>
      </c>
      <c r="AA306" t="str">
        <v xml:space="preserve">0 | </v>
      </c>
      <c r="AB306" t="str">
        <v xml:space="preserve">0 | </v>
      </c>
      <c r="AC306" t="str">
        <v xml:space="preserve">0 | </v>
      </c>
      <c r="AD306" t="str">
        <v xml:space="preserve">0 | </v>
      </c>
      <c r="AE306" t="str">
        <v xml:space="preserve">0 | </v>
      </c>
      <c r="AF306" t="str">
        <v xml:space="preserve">0 | </v>
      </c>
      <c r="AG306" t="str">
        <v xml:space="preserve">0 | </v>
      </c>
      <c r="AH306" t="str">
        <v xml:space="preserve">0 | </v>
      </c>
      <c r="AI306" t="str">
        <v xml:space="preserve">0 | </v>
      </c>
      <c r="DQ306" cm="1">
        <f t="array" ref="DQ306:EX306">TRANSPOSE(_xlfn._xlws.SORT(_xlfn._xlws.FILTER(chemicals[chemical_applic_level],chemicals[experiment_ID]=A306)))</f>
        <v>0</v>
      </c>
      <c r="DR306">
        <v>0</v>
      </c>
      <c r="DS306">
        <v>0</v>
      </c>
      <c r="DT306">
        <v>0</v>
      </c>
      <c r="DU306">
        <v>0</v>
      </c>
      <c r="DV306">
        <v>0</v>
      </c>
      <c r="DW306">
        <v>0</v>
      </c>
      <c r="DX306">
        <v>0</v>
      </c>
      <c r="DY306">
        <v>0</v>
      </c>
      <c r="DZ306">
        <v>0</v>
      </c>
      <c r="EA306">
        <v>0</v>
      </c>
      <c r="EB306">
        <v>0</v>
      </c>
      <c r="EC306">
        <v>0</v>
      </c>
      <c r="ED306">
        <v>0</v>
      </c>
      <c r="EE306">
        <v>0</v>
      </c>
      <c r="EF306">
        <v>0</v>
      </c>
      <c r="EG306">
        <v>0</v>
      </c>
      <c r="EH306">
        <v>0</v>
      </c>
      <c r="EI306">
        <v>0</v>
      </c>
      <c r="EJ306">
        <v>0</v>
      </c>
      <c r="EK306">
        <v>0</v>
      </c>
      <c r="EL306">
        <v>0</v>
      </c>
      <c r="EM306">
        <v>0</v>
      </c>
      <c r="EN306">
        <v>0</v>
      </c>
      <c r="EO306">
        <v>0</v>
      </c>
      <c r="EP306">
        <v>0</v>
      </c>
      <c r="EQ306">
        <v>0</v>
      </c>
      <c r="ER306">
        <v>0</v>
      </c>
      <c r="ES306">
        <v>0</v>
      </c>
      <c r="ET306">
        <v>0</v>
      </c>
      <c r="EU306">
        <v>0</v>
      </c>
      <c r="EV306">
        <v>0</v>
      </c>
      <c r="EW306">
        <v>0</v>
      </c>
      <c r="EX306" t="str">
        <v/>
      </c>
    </row>
    <row r="307" spans="2:154" x14ac:dyDescent="0.25">
      <c r="B307" t="str" cm="1">
        <f t="array" ref="B307:AI307">TRANSPOSE(_xlfn._xlws.SORT(_xlfn._xlws.FILTER(chemicals[chemical_applic_level]&amp;" | "&amp;chemicals[chemical_applic_name],chemicals[experiment_ID]=A307)))</f>
        <v xml:space="preserve"> | </v>
      </c>
      <c r="C307" t="str">
        <v xml:space="preserve">0 | </v>
      </c>
      <c r="D307" t="str">
        <v xml:space="preserve">0 | </v>
      </c>
      <c r="E307" t="str">
        <v xml:space="preserve">0 | </v>
      </c>
      <c r="F307" t="str">
        <v xml:space="preserve">0 | </v>
      </c>
      <c r="G307" t="str">
        <v xml:space="preserve">0 | </v>
      </c>
      <c r="H307" t="str">
        <v xml:space="preserve">0 | </v>
      </c>
      <c r="I307" t="str">
        <v xml:space="preserve">0 | </v>
      </c>
      <c r="J307" t="str">
        <v xml:space="preserve">0 | </v>
      </c>
      <c r="K307" t="str">
        <v xml:space="preserve">0 | </v>
      </c>
      <c r="L307" t="str">
        <v xml:space="preserve">0 | </v>
      </c>
      <c r="M307" t="str">
        <v xml:space="preserve">0 | </v>
      </c>
      <c r="N307" t="str">
        <v xml:space="preserve">0 | </v>
      </c>
      <c r="O307" t="str">
        <v xml:space="preserve">0 | </v>
      </c>
      <c r="P307" t="str">
        <v xml:space="preserve">0 | </v>
      </c>
      <c r="Q307" t="str">
        <v xml:space="preserve">0 | </v>
      </c>
      <c r="R307" t="str">
        <v xml:space="preserve">0 | </v>
      </c>
      <c r="S307" t="str">
        <v xml:space="preserve">0 | </v>
      </c>
      <c r="T307" t="str">
        <v xml:space="preserve">0 | </v>
      </c>
      <c r="U307" t="str">
        <v xml:space="preserve">0 | </v>
      </c>
      <c r="V307" t="str">
        <v xml:space="preserve">0 | </v>
      </c>
      <c r="W307" t="str">
        <v xml:space="preserve">0 | </v>
      </c>
      <c r="X307" t="str">
        <v xml:space="preserve">0 | </v>
      </c>
      <c r="Y307" t="str">
        <v xml:space="preserve">0 | </v>
      </c>
      <c r="Z307" t="str">
        <v xml:space="preserve">0 | </v>
      </c>
      <c r="AA307" t="str">
        <v xml:space="preserve">0 | </v>
      </c>
      <c r="AB307" t="str">
        <v xml:space="preserve">0 | </v>
      </c>
      <c r="AC307" t="str">
        <v xml:space="preserve">0 | </v>
      </c>
      <c r="AD307" t="str">
        <v xml:space="preserve">0 | </v>
      </c>
      <c r="AE307" t="str">
        <v xml:space="preserve">0 | </v>
      </c>
      <c r="AF307" t="str">
        <v xml:space="preserve">0 | </v>
      </c>
      <c r="AG307" t="str">
        <v xml:space="preserve">0 | </v>
      </c>
      <c r="AH307" t="str">
        <v xml:space="preserve">0 | </v>
      </c>
      <c r="AI307" t="str">
        <v xml:space="preserve">0 | </v>
      </c>
      <c r="DQ307" cm="1">
        <f t="array" ref="DQ307:EX307">TRANSPOSE(_xlfn._xlws.SORT(_xlfn._xlws.FILTER(chemicals[chemical_applic_level],chemicals[experiment_ID]=A307)))</f>
        <v>0</v>
      </c>
      <c r="DR307">
        <v>0</v>
      </c>
      <c r="DS307">
        <v>0</v>
      </c>
      <c r="DT307">
        <v>0</v>
      </c>
      <c r="DU307">
        <v>0</v>
      </c>
      <c r="DV307">
        <v>0</v>
      </c>
      <c r="DW307">
        <v>0</v>
      </c>
      <c r="DX307">
        <v>0</v>
      </c>
      <c r="DY307">
        <v>0</v>
      </c>
      <c r="DZ307">
        <v>0</v>
      </c>
      <c r="EA307">
        <v>0</v>
      </c>
      <c r="EB307">
        <v>0</v>
      </c>
      <c r="EC307">
        <v>0</v>
      </c>
      <c r="ED307">
        <v>0</v>
      </c>
      <c r="EE307">
        <v>0</v>
      </c>
      <c r="EF307">
        <v>0</v>
      </c>
      <c r="EG307">
        <v>0</v>
      </c>
      <c r="EH307">
        <v>0</v>
      </c>
      <c r="EI307">
        <v>0</v>
      </c>
      <c r="EJ307">
        <v>0</v>
      </c>
      <c r="EK307">
        <v>0</v>
      </c>
      <c r="EL307">
        <v>0</v>
      </c>
      <c r="EM307">
        <v>0</v>
      </c>
      <c r="EN307">
        <v>0</v>
      </c>
      <c r="EO307">
        <v>0</v>
      </c>
      <c r="EP307">
        <v>0</v>
      </c>
      <c r="EQ307">
        <v>0</v>
      </c>
      <c r="ER307">
        <v>0</v>
      </c>
      <c r="ES307">
        <v>0</v>
      </c>
      <c r="ET307">
        <v>0</v>
      </c>
      <c r="EU307">
        <v>0</v>
      </c>
      <c r="EV307">
        <v>0</v>
      </c>
      <c r="EW307">
        <v>0</v>
      </c>
      <c r="EX307" t="str">
        <v/>
      </c>
    </row>
    <row r="308" spans="2:154" x14ac:dyDescent="0.25">
      <c r="B308" t="str" cm="1">
        <f t="array" ref="B308:AI308">TRANSPOSE(_xlfn._xlws.SORT(_xlfn._xlws.FILTER(chemicals[chemical_applic_level]&amp;" | "&amp;chemicals[chemical_applic_name],chemicals[experiment_ID]=A308)))</f>
        <v xml:space="preserve"> | </v>
      </c>
      <c r="C308" t="str">
        <v xml:space="preserve">0 | </v>
      </c>
      <c r="D308" t="str">
        <v xml:space="preserve">0 | </v>
      </c>
      <c r="E308" t="str">
        <v xml:space="preserve">0 | </v>
      </c>
      <c r="F308" t="str">
        <v xml:space="preserve">0 | </v>
      </c>
      <c r="G308" t="str">
        <v xml:space="preserve">0 | </v>
      </c>
      <c r="H308" t="str">
        <v xml:space="preserve">0 | </v>
      </c>
      <c r="I308" t="str">
        <v xml:space="preserve">0 | </v>
      </c>
      <c r="J308" t="str">
        <v xml:space="preserve">0 | </v>
      </c>
      <c r="K308" t="str">
        <v xml:space="preserve">0 | </v>
      </c>
      <c r="L308" t="str">
        <v xml:space="preserve">0 | </v>
      </c>
      <c r="M308" t="str">
        <v xml:space="preserve">0 | </v>
      </c>
      <c r="N308" t="str">
        <v xml:space="preserve">0 | </v>
      </c>
      <c r="O308" t="str">
        <v xml:space="preserve">0 | </v>
      </c>
      <c r="P308" t="str">
        <v xml:space="preserve">0 | </v>
      </c>
      <c r="Q308" t="str">
        <v xml:space="preserve">0 | </v>
      </c>
      <c r="R308" t="str">
        <v xml:space="preserve">0 | </v>
      </c>
      <c r="S308" t="str">
        <v xml:space="preserve">0 | </v>
      </c>
      <c r="T308" t="str">
        <v xml:space="preserve">0 | </v>
      </c>
      <c r="U308" t="str">
        <v xml:space="preserve">0 | </v>
      </c>
      <c r="V308" t="str">
        <v xml:space="preserve">0 | </v>
      </c>
      <c r="W308" t="str">
        <v xml:space="preserve">0 | </v>
      </c>
      <c r="X308" t="str">
        <v xml:space="preserve">0 | </v>
      </c>
      <c r="Y308" t="str">
        <v xml:space="preserve">0 | </v>
      </c>
      <c r="Z308" t="str">
        <v xml:space="preserve">0 | </v>
      </c>
      <c r="AA308" t="str">
        <v xml:space="preserve">0 | </v>
      </c>
      <c r="AB308" t="str">
        <v xml:space="preserve">0 | </v>
      </c>
      <c r="AC308" t="str">
        <v xml:space="preserve">0 | </v>
      </c>
      <c r="AD308" t="str">
        <v xml:space="preserve">0 | </v>
      </c>
      <c r="AE308" t="str">
        <v xml:space="preserve">0 | </v>
      </c>
      <c r="AF308" t="str">
        <v xml:space="preserve">0 | </v>
      </c>
      <c r="AG308" t="str">
        <v xml:space="preserve">0 | </v>
      </c>
      <c r="AH308" t="str">
        <v xml:space="preserve">0 | </v>
      </c>
      <c r="AI308" t="str">
        <v xml:space="preserve">0 | </v>
      </c>
      <c r="DQ308" cm="1">
        <f t="array" ref="DQ308:EX308">TRANSPOSE(_xlfn._xlws.SORT(_xlfn._xlws.FILTER(chemicals[chemical_applic_level],chemicals[experiment_ID]=A308)))</f>
        <v>0</v>
      </c>
      <c r="DR308">
        <v>0</v>
      </c>
      <c r="DS308">
        <v>0</v>
      </c>
      <c r="DT308">
        <v>0</v>
      </c>
      <c r="DU308">
        <v>0</v>
      </c>
      <c r="DV308">
        <v>0</v>
      </c>
      <c r="DW308">
        <v>0</v>
      </c>
      <c r="DX308">
        <v>0</v>
      </c>
      <c r="DY308">
        <v>0</v>
      </c>
      <c r="DZ308">
        <v>0</v>
      </c>
      <c r="EA308">
        <v>0</v>
      </c>
      <c r="EB308">
        <v>0</v>
      </c>
      <c r="EC308">
        <v>0</v>
      </c>
      <c r="ED308">
        <v>0</v>
      </c>
      <c r="EE308">
        <v>0</v>
      </c>
      <c r="EF308">
        <v>0</v>
      </c>
      <c r="EG308">
        <v>0</v>
      </c>
      <c r="EH308">
        <v>0</v>
      </c>
      <c r="EI308">
        <v>0</v>
      </c>
      <c r="EJ308">
        <v>0</v>
      </c>
      <c r="EK308">
        <v>0</v>
      </c>
      <c r="EL308">
        <v>0</v>
      </c>
      <c r="EM308">
        <v>0</v>
      </c>
      <c r="EN308">
        <v>0</v>
      </c>
      <c r="EO308">
        <v>0</v>
      </c>
      <c r="EP308">
        <v>0</v>
      </c>
      <c r="EQ308">
        <v>0</v>
      </c>
      <c r="ER308">
        <v>0</v>
      </c>
      <c r="ES308">
        <v>0</v>
      </c>
      <c r="ET308">
        <v>0</v>
      </c>
      <c r="EU308">
        <v>0</v>
      </c>
      <c r="EV308">
        <v>0</v>
      </c>
      <c r="EW308">
        <v>0</v>
      </c>
      <c r="EX308" t="str">
        <v/>
      </c>
    </row>
    <row r="309" spans="2:154" x14ac:dyDescent="0.25">
      <c r="B309" t="str" cm="1">
        <f t="array" ref="B309:AI309">TRANSPOSE(_xlfn._xlws.SORT(_xlfn._xlws.FILTER(chemicals[chemical_applic_level]&amp;" | "&amp;chemicals[chemical_applic_name],chemicals[experiment_ID]=A309)))</f>
        <v xml:space="preserve"> | </v>
      </c>
      <c r="C309" t="str">
        <v xml:space="preserve">0 | </v>
      </c>
      <c r="D309" t="str">
        <v xml:space="preserve">0 | </v>
      </c>
      <c r="E309" t="str">
        <v xml:space="preserve">0 | </v>
      </c>
      <c r="F309" t="str">
        <v xml:space="preserve">0 | </v>
      </c>
      <c r="G309" t="str">
        <v xml:space="preserve">0 | </v>
      </c>
      <c r="H309" t="str">
        <v xml:space="preserve">0 | </v>
      </c>
      <c r="I309" t="str">
        <v xml:space="preserve">0 | </v>
      </c>
      <c r="J309" t="str">
        <v xml:space="preserve">0 | </v>
      </c>
      <c r="K309" t="str">
        <v xml:space="preserve">0 | </v>
      </c>
      <c r="L309" t="str">
        <v xml:space="preserve">0 | </v>
      </c>
      <c r="M309" t="str">
        <v xml:space="preserve">0 | </v>
      </c>
      <c r="N309" t="str">
        <v xml:space="preserve">0 | </v>
      </c>
      <c r="O309" t="str">
        <v xml:space="preserve">0 | </v>
      </c>
      <c r="P309" t="str">
        <v xml:space="preserve">0 | </v>
      </c>
      <c r="Q309" t="str">
        <v xml:space="preserve">0 | </v>
      </c>
      <c r="R309" t="str">
        <v xml:space="preserve">0 | </v>
      </c>
      <c r="S309" t="str">
        <v xml:space="preserve">0 | </v>
      </c>
      <c r="T309" t="str">
        <v xml:space="preserve">0 | </v>
      </c>
      <c r="U309" t="str">
        <v xml:space="preserve">0 | </v>
      </c>
      <c r="V309" t="str">
        <v xml:space="preserve">0 | </v>
      </c>
      <c r="W309" t="str">
        <v xml:space="preserve">0 | </v>
      </c>
      <c r="X309" t="str">
        <v xml:space="preserve">0 | </v>
      </c>
      <c r="Y309" t="str">
        <v xml:space="preserve">0 | </v>
      </c>
      <c r="Z309" t="str">
        <v xml:space="preserve">0 | </v>
      </c>
      <c r="AA309" t="str">
        <v xml:space="preserve">0 | </v>
      </c>
      <c r="AB309" t="str">
        <v xml:space="preserve">0 | </v>
      </c>
      <c r="AC309" t="str">
        <v xml:space="preserve">0 | </v>
      </c>
      <c r="AD309" t="str">
        <v xml:space="preserve">0 | </v>
      </c>
      <c r="AE309" t="str">
        <v xml:space="preserve">0 | </v>
      </c>
      <c r="AF309" t="str">
        <v xml:space="preserve">0 | </v>
      </c>
      <c r="AG309" t="str">
        <v xml:space="preserve">0 | </v>
      </c>
      <c r="AH309" t="str">
        <v xml:space="preserve">0 | </v>
      </c>
      <c r="AI309" t="str">
        <v xml:space="preserve">0 | </v>
      </c>
      <c r="DQ309" cm="1">
        <f t="array" ref="DQ309:EX309">TRANSPOSE(_xlfn._xlws.SORT(_xlfn._xlws.FILTER(chemicals[chemical_applic_level],chemicals[experiment_ID]=A309)))</f>
        <v>0</v>
      </c>
      <c r="DR309">
        <v>0</v>
      </c>
      <c r="DS309">
        <v>0</v>
      </c>
      <c r="DT309">
        <v>0</v>
      </c>
      <c r="DU309">
        <v>0</v>
      </c>
      <c r="DV309">
        <v>0</v>
      </c>
      <c r="DW309">
        <v>0</v>
      </c>
      <c r="DX309">
        <v>0</v>
      </c>
      <c r="DY309">
        <v>0</v>
      </c>
      <c r="DZ309">
        <v>0</v>
      </c>
      <c r="EA309">
        <v>0</v>
      </c>
      <c r="EB309">
        <v>0</v>
      </c>
      <c r="EC309">
        <v>0</v>
      </c>
      <c r="ED309">
        <v>0</v>
      </c>
      <c r="EE309">
        <v>0</v>
      </c>
      <c r="EF309">
        <v>0</v>
      </c>
      <c r="EG309">
        <v>0</v>
      </c>
      <c r="EH309">
        <v>0</v>
      </c>
      <c r="EI309">
        <v>0</v>
      </c>
      <c r="EJ309">
        <v>0</v>
      </c>
      <c r="EK309">
        <v>0</v>
      </c>
      <c r="EL309">
        <v>0</v>
      </c>
      <c r="EM309">
        <v>0</v>
      </c>
      <c r="EN309">
        <v>0</v>
      </c>
      <c r="EO309">
        <v>0</v>
      </c>
      <c r="EP309">
        <v>0</v>
      </c>
      <c r="EQ309">
        <v>0</v>
      </c>
      <c r="ER309">
        <v>0</v>
      </c>
      <c r="ES309">
        <v>0</v>
      </c>
      <c r="ET309">
        <v>0</v>
      </c>
      <c r="EU309">
        <v>0</v>
      </c>
      <c r="EV309">
        <v>0</v>
      </c>
      <c r="EW309">
        <v>0</v>
      </c>
      <c r="EX309" t="str">
        <v/>
      </c>
    </row>
    <row r="310" spans="2:154" x14ac:dyDescent="0.25">
      <c r="B310" t="str" cm="1">
        <f t="array" ref="B310:AI310">TRANSPOSE(_xlfn._xlws.SORT(_xlfn._xlws.FILTER(chemicals[chemical_applic_level]&amp;" | "&amp;chemicals[chemical_applic_name],chemicals[experiment_ID]=A310)))</f>
        <v xml:space="preserve"> | </v>
      </c>
      <c r="C310" t="str">
        <v xml:space="preserve">0 | </v>
      </c>
      <c r="D310" t="str">
        <v xml:space="preserve">0 | </v>
      </c>
      <c r="E310" t="str">
        <v xml:space="preserve">0 | </v>
      </c>
      <c r="F310" t="str">
        <v xml:space="preserve">0 | </v>
      </c>
      <c r="G310" t="str">
        <v xml:space="preserve">0 | </v>
      </c>
      <c r="H310" t="str">
        <v xml:space="preserve">0 | </v>
      </c>
      <c r="I310" t="str">
        <v xml:space="preserve">0 | </v>
      </c>
      <c r="J310" t="str">
        <v xml:space="preserve">0 | </v>
      </c>
      <c r="K310" t="str">
        <v xml:space="preserve">0 | </v>
      </c>
      <c r="L310" t="str">
        <v xml:space="preserve">0 | </v>
      </c>
      <c r="M310" t="str">
        <v xml:space="preserve">0 | </v>
      </c>
      <c r="N310" t="str">
        <v xml:space="preserve">0 | </v>
      </c>
      <c r="O310" t="str">
        <v xml:space="preserve">0 | </v>
      </c>
      <c r="P310" t="str">
        <v xml:space="preserve">0 | </v>
      </c>
      <c r="Q310" t="str">
        <v xml:space="preserve">0 | </v>
      </c>
      <c r="R310" t="str">
        <v xml:space="preserve">0 | </v>
      </c>
      <c r="S310" t="str">
        <v xml:space="preserve">0 | </v>
      </c>
      <c r="T310" t="str">
        <v xml:space="preserve">0 | </v>
      </c>
      <c r="U310" t="str">
        <v xml:space="preserve">0 | </v>
      </c>
      <c r="V310" t="str">
        <v xml:space="preserve">0 | </v>
      </c>
      <c r="W310" t="str">
        <v xml:space="preserve">0 | </v>
      </c>
      <c r="X310" t="str">
        <v xml:space="preserve">0 | </v>
      </c>
      <c r="Y310" t="str">
        <v xml:space="preserve">0 | </v>
      </c>
      <c r="Z310" t="str">
        <v xml:space="preserve">0 | </v>
      </c>
      <c r="AA310" t="str">
        <v xml:space="preserve">0 | </v>
      </c>
      <c r="AB310" t="str">
        <v xml:space="preserve">0 | </v>
      </c>
      <c r="AC310" t="str">
        <v xml:space="preserve">0 | </v>
      </c>
      <c r="AD310" t="str">
        <v xml:space="preserve">0 | </v>
      </c>
      <c r="AE310" t="str">
        <v xml:space="preserve">0 | </v>
      </c>
      <c r="AF310" t="str">
        <v xml:space="preserve">0 | </v>
      </c>
      <c r="AG310" t="str">
        <v xml:space="preserve">0 | </v>
      </c>
      <c r="AH310" t="str">
        <v xml:space="preserve">0 | </v>
      </c>
      <c r="AI310" t="str">
        <v xml:space="preserve">0 | </v>
      </c>
      <c r="DQ310" cm="1">
        <f t="array" ref="DQ310:EX310">TRANSPOSE(_xlfn._xlws.SORT(_xlfn._xlws.FILTER(chemicals[chemical_applic_level],chemicals[experiment_ID]=A310)))</f>
        <v>0</v>
      </c>
      <c r="DR310">
        <v>0</v>
      </c>
      <c r="DS310">
        <v>0</v>
      </c>
      <c r="DT310">
        <v>0</v>
      </c>
      <c r="DU310">
        <v>0</v>
      </c>
      <c r="DV310">
        <v>0</v>
      </c>
      <c r="DW310">
        <v>0</v>
      </c>
      <c r="DX310">
        <v>0</v>
      </c>
      <c r="DY310">
        <v>0</v>
      </c>
      <c r="DZ310">
        <v>0</v>
      </c>
      <c r="EA310">
        <v>0</v>
      </c>
      <c r="EB310">
        <v>0</v>
      </c>
      <c r="EC310">
        <v>0</v>
      </c>
      <c r="ED310">
        <v>0</v>
      </c>
      <c r="EE310">
        <v>0</v>
      </c>
      <c r="EF310">
        <v>0</v>
      </c>
      <c r="EG310">
        <v>0</v>
      </c>
      <c r="EH310">
        <v>0</v>
      </c>
      <c r="EI310">
        <v>0</v>
      </c>
      <c r="EJ310">
        <v>0</v>
      </c>
      <c r="EK310">
        <v>0</v>
      </c>
      <c r="EL310">
        <v>0</v>
      </c>
      <c r="EM310">
        <v>0</v>
      </c>
      <c r="EN310">
        <v>0</v>
      </c>
      <c r="EO310">
        <v>0</v>
      </c>
      <c r="EP310">
        <v>0</v>
      </c>
      <c r="EQ310">
        <v>0</v>
      </c>
      <c r="ER310">
        <v>0</v>
      </c>
      <c r="ES310">
        <v>0</v>
      </c>
      <c r="ET310">
        <v>0</v>
      </c>
      <c r="EU310">
        <v>0</v>
      </c>
      <c r="EV310">
        <v>0</v>
      </c>
      <c r="EW310">
        <v>0</v>
      </c>
      <c r="EX310" t="str">
        <v/>
      </c>
    </row>
    <row r="311" spans="2:154" x14ac:dyDescent="0.25">
      <c r="B311" t="str" cm="1">
        <f t="array" ref="B311:AI311">TRANSPOSE(_xlfn._xlws.SORT(_xlfn._xlws.FILTER(chemicals[chemical_applic_level]&amp;" | "&amp;chemicals[chemical_applic_name],chemicals[experiment_ID]=A311)))</f>
        <v xml:space="preserve"> | </v>
      </c>
      <c r="C311" t="str">
        <v xml:space="preserve">0 | </v>
      </c>
      <c r="D311" t="str">
        <v xml:space="preserve">0 | </v>
      </c>
      <c r="E311" t="str">
        <v xml:space="preserve">0 | </v>
      </c>
      <c r="F311" t="str">
        <v xml:space="preserve">0 | </v>
      </c>
      <c r="G311" t="str">
        <v xml:space="preserve">0 | </v>
      </c>
      <c r="H311" t="str">
        <v xml:space="preserve">0 | </v>
      </c>
      <c r="I311" t="str">
        <v xml:space="preserve">0 | </v>
      </c>
      <c r="J311" t="str">
        <v xml:space="preserve">0 | </v>
      </c>
      <c r="K311" t="str">
        <v xml:space="preserve">0 | </v>
      </c>
      <c r="L311" t="str">
        <v xml:space="preserve">0 | </v>
      </c>
      <c r="M311" t="str">
        <v xml:space="preserve">0 | </v>
      </c>
      <c r="N311" t="str">
        <v xml:space="preserve">0 | </v>
      </c>
      <c r="O311" t="str">
        <v xml:space="preserve">0 | </v>
      </c>
      <c r="P311" t="str">
        <v xml:space="preserve">0 | </v>
      </c>
      <c r="Q311" t="str">
        <v xml:space="preserve">0 | </v>
      </c>
      <c r="R311" t="str">
        <v xml:space="preserve">0 | </v>
      </c>
      <c r="S311" t="str">
        <v xml:space="preserve">0 | </v>
      </c>
      <c r="T311" t="str">
        <v xml:space="preserve">0 | </v>
      </c>
      <c r="U311" t="str">
        <v xml:space="preserve">0 | </v>
      </c>
      <c r="V311" t="str">
        <v xml:space="preserve">0 | </v>
      </c>
      <c r="W311" t="str">
        <v xml:space="preserve">0 | </v>
      </c>
      <c r="X311" t="str">
        <v xml:space="preserve">0 | </v>
      </c>
      <c r="Y311" t="str">
        <v xml:space="preserve">0 | </v>
      </c>
      <c r="Z311" t="str">
        <v xml:space="preserve">0 | </v>
      </c>
      <c r="AA311" t="str">
        <v xml:space="preserve">0 | </v>
      </c>
      <c r="AB311" t="str">
        <v xml:space="preserve">0 | </v>
      </c>
      <c r="AC311" t="str">
        <v xml:space="preserve">0 | </v>
      </c>
      <c r="AD311" t="str">
        <v xml:space="preserve">0 | </v>
      </c>
      <c r="AE311" t="str">
        <v xml:space="preserve">0 | </v>
      </c>
      <c r="AF311" t="str">
        <v xml:space="preserve">0 | </v>
      </c>
      <c r="AG311" t="str">
        <v xml:space="preserve">0 | </v>
      </c>
      <c r="AH311" t="str">
        <v xml:space="preserve">0 | </v>
      </c>
      <c r="AI311" t="str">
        <v xml:space="preserve">0 | </v>
      </c>
      <c r="DQ311" cm="1">
        <f t="array" ref="DQ311:EX311">TRANSPOSE(_xlfn._xlws.SORT(_xlfn._xlws.FILTER(chemicals[chemical_applic_level],chemicals[experiment_ID]=A311)))</f>
        <v>0</v>
      </c>
      <c r="DR311">
        <v>0</v>
      </c>
      <c r="DS311">
        <v>0</v>
      </c>
      <c r="DT311">
        <v>0</v>
      </c>
      <c r="DU311">
        <v>0</v>
      </c>
      <c r="DV311">
        <v>0</v>
      </c>
      <c r="DW311">
        <v>0</v>
      </c>
      <c r="DX311">
        <v>0</v>
      </c>
      <c r="DY311">
        <v>0</v>
      </c>
      <c r="DZ311">
        <v>0</v>
      </c>
      <c r="EA311">
        <v>0</v>
      </c>
      <c r="EB311">
        <v>0</v>
      </c>
      <c r="EC311">
        <v>0</v>
      </c>
      <c r="ED311">
        <v>0</v>
      </c>
      <c r="EE311">
        <v>0</v>
      </c>
      <c r="EF311">
        <v>0</v>
      </c>
      <c r="EG311">
        <v>0</v>
      </c>
      <c r="EH311">
        <v>0</v>
      </c>
      <c r="EI311">
        <v>0</v>
      </c>
      <c r="EJ311">
        <v>0</v>
      </c>
      <c r="EK311">
        <v>0</v>
      </c>
      <c r="EL311">
        <v>0</v>
      </c>
      <c r="EM311">
        <v>0</v>
      </c>
      <c r="EN311">
        <v>0</v>
      </c>
      <c r="EO311">
        <v>0</v>
      </c>
      <c r="EP311">
        <v>0</v>
      </c>
      <c r="EQ311">
        <v>0</v>
      </c>
      <c r="ER311">
        <v>0</v>
      </c>
      <c r="ES311">
        <v>0</v>
      </c>
      <c r="ET311">
        <v>0</v>
      </c>
      <c r="EU311">
        <v>0</v>
      </c>
      <c r="EV311">
        <v>0</v>
      </c>
      <c r="EW311">
        <v>0</v>
      </c>
      <c r="EX311" t="str">
        <v/>
      </c>
    </row>
    <row r="312" spans="2:154" x14ac:dyDescent="0.25">
      <c r="B312" t="str" cm="1">
        <f t="array" ref="B312:AI312">TRANSPOSE(_xlfn._xlws.SORT(_xlfn._xlws.FILTER(chemicals[chemical_applic_level]&amp;" | "&amp;chemicals[chemical_applic_name],chemicals[experiment_ID]=A312)))</f>
        <v xml:space="preserve"> | </v>
      </c>
      <c r="C312" t="str">
        <v xml:space="preserve">0 | </v>
      </c>
      <c r="D312" t="str">
        <v xml:space="preserve">0 | </v>
      </c>
      <c r="E312" t="str">
        <v xml:space="preserve">0 | </v>
      </c>
      <c r="F312" t="str">
        <v xml:space="preserve">0 | </v>
      </c>
      <c r="G312" t="str">
        <v xml:space="preserve">0 | </v>
      </c>
      <c r="H312" t="str">
        <v xml:space="preserve">0 | </v>
      </c>
      <c r="I312" t="str">
        <v xml:space="preserve">0 | </v>
      </c>
      <c r="J312" t="str">
        <v xml:space="preserve">0 | </v>
      </c>
      <c r="K312" t="str">
        <v xml:space="preserve">0 | </v>
      </c>
      <c r="L312" t="str">
        <v xml:space="preserve">0 | </v>
      </c>
      <c r="M312" t="str">
        <v xml:space="preserve">0 | </v>
      </c>
      <c r="N312" t="str">
        <v xml:space="preserve">0 | </v>
      </c>
      <c r="O312" t="str">
        <v xml:space="preserve">0 | </v>
      </c>
      <c r="P312" t="str">
        <v xml:space="preserve">0 | </v>
      </c>
      <c r="Q312" t="str">
        <v xml:space="preserve">0 | </v>
      </c>
      <c r="R312" t="str">
        <v xml:space="preserve">0 | </v>
      </c>
      <c r="S312" t="str">
        <v xml:space="preserve">0 | </v>
      </c>
      <c r="T312" t="str">
        <v xml:space="preserve">0 | </v>
      </c>
      <c r="U312" t="str">
        <v xml:space="preserve">0 | </v>
      </c>
      <c r="V312" t="str">
        <v xml:space="preserve">0 | </v>
      </c>
      <c r="W312" t="str">
        <v xml:space="preserve">0 | </v>
      </c>
      <c r="X312" t="str">
        <v xml:space="preserve">0 | </v>
      </c>
      <c r="Y312" t="str">
        <v xml:space="preserve">0 | </v>
      </c>
      <c r="Z312" t="str">
        <v xml:space="preserve">0 | </v>
      </c>
      <c r="AA312" t="str">
        <v xml:space="preserve">0 | </v>
      </c>
      <c r="AB312" t="str">
        <v xml:space="preserve">0 | </v>
      </c>
      <c r="AC312" t="str">
        <v xml:space="preserve">0 | </v>
      </c>
      <c r="AD312" t="str">
        <v xml:space="preserve">0 | </v>
      </c>
      <c r="AE312" t="str">
        <v xml:space="preserve">0 | </v>
      </c>
      <c r="AF312" t="str">
        <v xml:space="preserve">0 | </v>
      </c>
      <c r="AG312" t="str">
        <v xml:space="preserve">0 | </v>
      </c>
      <c r="AH312" t="str">
        <v xml:space="preserve">0 | </v>
      </c>
      <c r="AI312" t="str">
        <v xml:space="preserve">0 | </v>
      </c>
      <c r="DQ312" cm="1">
        <f t="array" ref="DQ312:EX312">TRANSPOSE(_xlfn._xlws.SORT(_xlfn._xlws.FILTER(chemicals[chemical_applic_level],chemicals[experiment_ID]=A312)))</f>
        <v>0</v>
      </c>
      <c r="DR312">
        <v>0</v>
      </c>
      <c r="DS312">
        <v>0</v>
      </c>
      <c r="DT312">
        <v>0</v>
      </c>
      <c r="DU312">
        <v>0</v>
      </c>
      <c r="DV312">
        <v>0</v>
      </c>
      <c r="DW312">
        <v>0</v>
      </c>
      <c r="DX312">
        <v>0</v>
      </c>
      <c r="DY312">
        <v>0</v>
      </c>
      <c r="DZ312">
        <v>0</v>
      </c>
      <c r="EA312">
        <v>0</v>
      </c>
      <c r="EB312">
        <v>0</v>
      </c>
      <c r="EC312">
        <v>0</v>
      </c>
      <c r="ED312">
        <v>0</v>
      </c>
      <c r="EE312">
        <v>0</v>
      </c>
      <c r="EF312">
        <v>0</v>
      </c>
      <c r="EG312">
        <v>0</v>
      </c>
      <c r="EH312">
        <v>0</v>
      </c>
      <c r="EI312">
        <v>0</v>
      </c>
      <c r="EJ312">
        <v>0</v>
      </c>
      <c r="EK312">
        <v>0</v>
      </c>
      <c r="EL312">
        <v>0</v>
      </c>
      <c r="EM312">
        <v>0</v>
      </c>
      <c r="EN312">
        <v>0</v>
      </c>
      <c r="EO312">
        <v>0</v>
      </c>
      <c r="EP312">
        <v>0</v>
      </c>
      <c r="EQ312">
        <v>0</v>
      </c>
      <c r="ER312">
        <v>0</v>
      </c>
      <c r="ES312">
        <v>0</v>
      </c>
      <c r="ET312">
        <v>0</v>
      </c>
      <c r="EU312">
        <v>0</v>
      </c>
      <c r="EV312">
        <v>0</v>
      </c>
      <c r="EW312">
        <v>0</v>
      </c>
      <c r="EX312" t="str">
        <v/>
      </c>
    </row>
    <row r="313" spans="2:154" x14ac:dyDescent="0.25">
      <c r="B313" t="str" cm="1">
        <f t="array" ref="B313:AI313">TRANSPOSE(_xlfn._xlws.SORT(_xlfn._xlws.FILTER(chemicals[chemical_applic_level]&amp;" | "&amp;chemicals[chemical_applic_name],chemicals[experiment_ID]=A313)))</f>
        <v xml:space="preserve"> | </v>
      </c>
      <c r="C313" t="str">
        <v xml:space="preserve">0 | </v>
      </c>
      <c r="D313" t="str">
        <v xml:space="preserve">0 | </v>
      </c>
      <c r="E313" t="str">
        <v xml:space="preserve">0 | </v>
      </c>
      <c r="F313" t="str">
        <v xml:space="preserve">0 | </v>
      </c>
      <c r="G313" t="str">
        <v xml:space="preserve">0 | </v>
      </c>
      <c r="H313" t="str">
        <v xml:space="preserve">0 | </v>
      </c>
      <c r="I313" t="str">
        <v xml:space="preserve">0 | </v>
      </c>
      <c r="J313" t="str">
        <v xml:space="preserve">0 | </v>
      </c>
      <c r="K313" t="str">
        <v xml:space="preserve">0 | </v>
      </c>
      <c r="L313" t="str">
        <v xml:space="preserve">0 | </v>
      </c>
      <c r="M313" t="str">
        <v xml:space="preserve">0 | </v>
      </c>
      <c r="N313" t="str">
        <v xml:space="preserve">0 | </v>
      </c>
      <c r="O313" t="str">
        <v xml:space="preserve">0 | </v>
      </c>
      <c r="P313" t="str">
        <v xml:space="preserve">0 | </v>
      </c>
      <c r="Q313" t="str">
        <v xml:space="preserve">0 | </v>
      </c>
      <c r="R313" t="str">
        <v xml:space="preserve">0 | </v>
      </c>
      <c r="S313" t="str">
        <v xml:space="preserve">0 | </v>
      </c>
      <c r="T313" t="str">
        <v xml:space="preserve">0 | </v>
      </c>
      <c r="U313" t="str">
        <v xml:space="preserve">0 | </v>
      </c>
      <c r="V313" t="str">
        <v xml:space="preserve">0 | </v>
      </c>
      <c r="W313" t="str">
        <v xml:space="preserve">0 | </v>
      </c>
      <c r="X313" t="str">
        <v xml:space="preserve">0 | </v>
      </c>
      <c r="Y313" t="str">
        <v xml:space="preserve">0 | </v>
      </c>
      <c r="Z313" t="str">
        <v xml:space="preserve">0 | </v>
      </c>
      <c r="AA313" t="str">
        <v xml:space="preserve">0 | </v>
      </c>
      <c r="AB313" t="str">
        <v xml:space="preserve">0 | </v>
      </c>
      <c r="AC313" t="str">
        <v xml:space="preserve">0 | </v>
      </c>
      <c r="AD313" t="str">
        <v xml:space="preserve">0 | </v>
      </c>
      <c r="AE313" t="str">
        <v xml:space="preserve">0 | </v>
      </c>
      <c r="AF313" t="str">
        <v xml:space="preserve">0 | </v>
      </c>
      <c r="AG313" t="str">
        <v xml:space="preserve">0 | </v>
      </c>
      <c r="AH313" t="str">
        <v xml:space="preserve">0 | </v>
      </c>
      <c r="AI313" t="str">
        <v xml:space="preserve">0 | </v>
      </c>
      <c r="DQ313" cm="1">
        <f t="array" ref="DQ313:EX313">TRANSPOSE(_xlfn._xlws.SORT(_xlfn._xlws.FILTER(chemicals[chemical_applic_level],chemicals[experiment_ID]=A313)))</f>
        <v>0</v>
      </c>
      <c r="DR313">
        <v>0</v>
      </c>
      <c r="DS313">
        <v>0</v>
      </c>
      <c r="DT313">
        <v>0</v>
      </c>
      <c r="DU313">
        <v>0</v>
      </c>
      <c r="DV313">
        <v>0</v>
      </c>
      <c r="DW313">
        <v>0</v>
      </c>
      <c r="DX313">
        <v>0</v>
      </c>
      <c r="DY313">
        <v>0</v>
      </c>
      <c r="DZ313">
        <v>0</v>
      </c>
      <c r="EA313">
        <v>0</v>
      </c>
      <c r="EB313">
        <v>0</v>
      </c>
      <c r="EC313">
        <v>0</v>
      </c>
      <c r="ED313">
        <v>0</v>
      </c>
      <c r="EE313">
        <v>0</v>
      </c>
      <c r="EF313">
        <v>0</v>
      </c>
      <c r="EG313">
        <v>0</v>
      </c>
      <c r="EH313">
        <v>0</v>
      </c>
      <c r="EI313">
        <v>0</v>
      </c>
      <c r="EJ313">
        <v>0</v>
      </c>
      <c r="EK313">
        <v>0</v>
      </c>
      <c r="EL313">
        <v>0</v>
      </c>
      <c r="EM313">
        <v>0</v>
      </c>
      <c r="EN313">
        <v>0</v>
      </c>
      <c r="EO313">
        <v>0</v>
      </c>
      <c r="EP313">
        <v>0</v>
      </c>
      <c r="EQ313">
        <v>0</v>
      </c>
      <c r="ER313">
        <v>0</v>
      </c>
      <c r="ES313">
        <v>0</v>
      </c>
      <c r="ET313">
        <v>0</v>
      </c>
      <c r="EU313">
        <v>0</v>
      </c>
      <c r="EV313">
        <v>0</v>
      </c>
      <c r="EW313">
        <v>0</v>
      </c>
      <c r="EX313" t="str">
        <v/>
      </c>
    </row>
    <row r="314" spans="2:154" x14ac:dyDescent="0.25">
      <c r="B314" t="str" cm="1">
        <f t="array" ref="B314:AI314">TRANSPOSE(_xlfn._xlws.SORT(_xlfn._xlws.FILTER(chemicals[chemical_applic_level]&amp;" | "&amp;chemicals[chemical_applic_name],chemicals[experiment_ID]=A314)))</f>
        <v xml:space="preserve"> | </v>
      </c>
      <c r="C314" t="str">
        <v xml:space="preserve">0 | </v>
      </c>
      <c r="D314" t="str">
        <v xml:space="preserve">0 | </v>
      </c>
      <c r="E314" t="str">
        <v xml:space="preserve">0 | </v>
      </c>
      <c r="F314" t="str">
        <v xml:space="preserve">0 | </v>
      </c>
      <c r="G314" t="str">
        <v xml:space="preserve">0 | </v>
      </c>
      <c r="H314" t="str">
        <v xml:space="preserve">0 | </v>
      </c>
      <c r="I314" t="str">
        <v xml:space="preserve">0 | </v>
      </c>
      <c r="J314" t="str">
        <v xml:space="preserve">0 | </v>
      </c>
      <c r="K314" t="str">
        <v xml:space="preserve">0 | </v>
      </c>
      <c r="L314" t="str">
        <v xml:space="preserve">0 | </v>
      </c>
      <c r="M314" t="str">
        <v xml:space="preserve">0 | </v>
      </c>
      <c r="N314" t="str">
        <v xml:space="preserve">0 | </v>
      </c>
      <c r="O314" t="str">
        <v xml:space="preserve">0 | </v>
      </c>
      <c r="P314" t="str">
        <v xml:space="preserve">0 | </v>
      </c>
      <c r="Q314" t="str">
        <v xml:space="preserve">0 | </v>
      </c>
      <c r="R314" t="str">
        <v xml:space="preserve">0 | </v>
      </c>
      <c r="S314" t="str">
        <v xml:space="preserve">0 | </v>
      </c>
      <c r="T314" t="str">
        <v xml:space="preserve">0 | </v>
      </c>
      <c r="U314" t="str">
        <v xml:space="preserve">0 | </v>
      </c>
      <c r="V314" t="str">
        <v xml:space="preserve">0 | </v>
      </c>
      <c r="W314" t="str">
        <v xml:space="preserve">0 | </v>
      </c>
      <c r="X314" t="str">
        <v xml:space="preserve">0 | </v>
      </c>
      <c r="Y314" t="str">
        <v xml:space="preserve">0 | </v>
      </c>
      <c r="Z314" t="str">
        <v xml:space="preserve">0 | </v>
      </c>
      <c r="AA314" t="str">
        <v xml:space="preserve">0 | </v>
      </c>
      <c r="AB314" t="str">
        <v xml:space="preserve">0 | </v>
      </c>
      <c r="AC314" t="str">
        <v xml:space="preserve">0 | </v>
      </c>
      <c r="AD314" t="str">
        <v xml:space="preserve">0 | </v>
      </c>
      <c r="AE314" t="str">
        <v xml:space="preserve">0 | </v>
      </c>
      <c r="AF314" t="str">
        <v xml:space="preserve">0 | </v>
      </c>
      <c r="AG314" t="str">
        <v xml:space="preserve">0 | </v>
      </c>
      <c r="AH314" t="str">
        <v xml:space="preserve">0 | </v>
      </c>
      <c r="AI314" t="str">
        <v xml:space="preserve">0 | </v>
      </c>
      <c r="DQ314" cm="1">
        <f t="array" ref="DQ314:EX314">TRANSPOSE(_xlfn._xlws.SORT(_xlfn._xlws.FILTER(chemicals[chemical_applic_level],chemicals[experiment_ID]=A314)))</f>
        <v>0</v>
      </c>
      <c r="DR314">
        <v>0</v>
      </c>
      <c r="DS314">
        <v>0</v>
      </c>
      <c r="DT314">
        <v>0</v>
      </c>
      <c r="DU314">
        <v>0</v>
      </c>
      <c r="DV314">
        <v>0</v>
      </c>
      <c r="DW314">
        <v>0</v>
      </c>
      <c r="DX314">
        <v>0</v>
      </c>
      <c r="DY314">
        <v>0</v>
      </c>
      <c r="DZ314">
        <v>0</v>
      </c>
      <c r="EA314">
        <v>0</v>
      </c>
      <c r="EB314">
        <v>0</v>
      </c>
      <c r="EC314">
        <v>0</v>
      </c>
      <c r="ED314">
        <v>0</v>
      </c>
      <c r="EE314">
        <v>0</v>
      </c>
      <c r="EF314">
        <v>0</v>
      </c>
      <c r="EG314">
        <v>0</v>
      </c>
      <c r="EH314">
        <v>0</v>
      </c>
      <c r="EI314">
        <v>0</v>
      </c>
      <c r="EJ314">
        <v>0</v>
      </c>
      <c r="EK314">
        <v>0</v>
      </c>
      <c r="EL314">
        <v>0</v>
      </c>
      <c r="EM314">
        <v>0</v>
      </c>
      <c r="EN314">
        <v>0</v>
      </c>
      <c r="EO314">
        <v>0</v>
      </c>
      <c r="EP314">
        <v>0</v>
      </c>
      <c r="EQ314">
        <v>0</v>
      </c>
      <c r="ER314">
        <v>0</v>
      </c>
      <c r="ES314">
        <v>0</v>
      </c>
      <c r="ET314">
        <v>0</v>
      </c>
      <c r="EU314">
        <v>0</v>
      </c>
      <c r="EV314">
        <v>0</v>
      </c>
      <c r="EW314">
        <v>0</v>
      </c>
      <c r="EX314" t="str">
        <v/>
      </c>
    </row>
    <row r="315" spans="2:154" x14ac:dyDescent="0.25">
      <c r="B315" t="str" cm="1">
        <f t="array" ref="B315:AI315">TRANSPOSE(_xlfn._xlws.SORT(_xlfn._xlws.FILTER(chemicals[chemical_applic_level]&amp;" | "&amp;chemicals[chemical_applic_name],chemicals[experiment_ID]=A315)))</f>
        <v xml:space="preserve"> | </v>
      </c>
      <c r="C315" t="str">
        <v xml:space="preserve">0 | </v>
      </c>
      <c r="D315" t="str">
        <v xml:space="preserve">0 | </v>
      </c>
      <c r="E315" t="str">
        <v xml:space="preserve">0 | </v>
      </c>
      <c r="F315" t="str">
        <v xml:space="preserve">0 | </v>
      </c>
      <c r="G315" t="str">
        <v xml:space="preserve">0 | </v>
      </c>
      <c r="H315" t="str">
        <v xml:space="preserve">0 | </v>
      </c>
      <c r="I315" t="str">
        <v xml:space="preserve">0 | </v>
      </c>
      <c r="J315" t="str">
        <v xml:space="preserve">0 | </v>
      </c>
      <c r="K315" t="str">
        <v xml:space="preserve">0 | </v>
      </c>
      <c r="L315" t="str">
        <v xml:space="preserve">0 | </v>
      </c>
      <c r="M315" t="str">
        <v xml:space="preserve">0 | </v>
      </c>
      <c r="N315" t="str">
        <v xml:space="preserve">0 | </v>
      </c>
      <c r="O315" t="str">
        <v xml:space="preserve">0 | </v>
      </c>
      <c r="P315" t="str">
        <v xml:space="preserve">0 | </v>
      </c>
      <c r="Q315" t="str">
        <v xml:space="preserve">0 | </v>
      </c>
      <c r="R315" t="str">
        <v xml:space="preserve">0 | </v>
      </c>
      <c r="S315" t="str">
        <v xml:space="preserve">0 | </v>
      </c>
      <c r="T315" t="str">
        <v xml:space="preserve">0 | </v>
      </c>
      <c r="U315" t="str">
        <v xml:space="preserve">0 | </v>
      </c>
      <c r="V315" t="str">
        <v xml:space="preserve">0 | </v>
      </c>
      <c r="W315" t="str">
        <v xml:space="preserve">0 | </v>
      </c>
      <c r="X315" t="str">
        <v xml:space="preserve">0 | </v>
      </c>
      <c r="Y315" t="str">
        <v xml:space="preserve">0 | </v>
      </c>
      <c r="Z315" t="str">
        <v xml:space="preserve">0 | </v>
      </c>
      <c r="AA315" t="str">
        <v xml:space="preserve">0 | </v>
      </c>
      <c r="AB315" t="str">
        <v xml:space="preserve">0 | </v>
      </c>
      <c r="AC315" t="str">
        <v xml:space="preserve">0 | </v>
      </c>
      <c r="AD315" t="str">
        <v xml:space="preserve">0 | </v>
      </c>
      <c r="AE315" t="str">
        <v xml:space="preserve">0 | </v>
      </c>
      <c r="AF315" t="str">
        <v xml:space="preserve">0 | </v>
      </c>
      <c r="AG315" t="str">
        <v xml:space="preserve">0 | </v>
      </c>
      <c r="AH315" t="str">
        <v xml:space="preserve">0 | </v>
      </c>
      <c r="AI315" t="str">
        <v xml:space="preserve">0 | </v>
      </c>
      <c r="DQ315" cm="1">
        <f t="array" ref="DQ315:EX315">TRANSPOSE(_xlfn._xlws.SORT(_xlfn._xlws.FILTER(chemicals[chemical_applic_level],chemicals[experiment_ID]=A315)))</f>
        <v>0</v>
      </c>
      <c r="DR315">
        <v>0</v>
      </c>
      <c r="DS315">
        <v>0</v>
      </c>
      <c r="DT315">
        <v>0</v>
      </c>
      <c r="DU315">
        <v>0</v>
      </c>
      <c r="DV315">
        <v>0</v>
      </c>
      <c r="DW315">
        <v>0</v>
      </c>
      <c r="DX315">
        <v>0</v>
      </c>
      <c r="DY315">
        <v>0</v>
      </c>
      <c r="DZ315">
        <v>0</v>
      </c>
      <c r="EA315">
        <v>0</v>
      </c>
      <c r="EB315">
        <v>0</v>
      </c>
      <c r="EC315">
        <v>0</v>
      </c>
      <c r="ED315">
        <v>0</v>
      </c>
      <c r="EE315">
        <v>0</v>
      </c>
      <c r="EF315">
        <v>0</v>
      </c>
      <c r="EG315">
        <v>0</v>
      </c>
      <c r="EH315">
        <v>0</v>
      </c>
      <c r="EI315">
        <v>0</v>
      </c>
      <c r="EJ315">
        <v>0</v>
      </c>
      <c r="EK315">
        <v>0</v>
      </c>
      <c r="EL315">
        <v>0</v>
      </c>
      <c r="EM315">
        <v>0</v>
      </c>
      <c r="EN315">
        <v>0</v>
      </c>
      <c r="EO315">
        <v>0</v>
      </c>
      <c r="EP315">
        <v>0</v>
      </c>
      <c r="EQ315">
        <v>0</v>
      </c>
      <c r="ER315">
        <v>0</v>
      </c>
      <c r="ES315">
        <v>0</v>
      </c>
      <c r="ET315">
        <v>0</v>
      </c>
      <c r="EU315">
        <v>0</v>
      </c>
      <c r="EV315">
        <v>0</v>
      </c>
      <c r="EW315">
        <v>0</v>
      </c>
      <c r="EX315" t="str">
        <v/>
      </c>
    </row>
    <row r="316" spans="2:154" x14ac:dyDescent="0.25">
      <c r="B316" t="str" cm="1">
        <f t="array" ref="B316:AI316">TRANSPOSE(_xlfn._xlws.SORT(_xlfn._xlws.FILTER(chemicals[chemical_applic_level]&amp;" | "&amp;chemicals[chemical_applic_name],chemicals[experiment_ID]=A316)))</f>
        <v xml:space="preserve"> | </v>
      </c>
      <c r="C316" t="str">
        <v xml:space="preserve">0 | </v>
      </c>
      <c r="D316" t="str">
        <v xml:space="preserve">0 | </v>
      </c>
      <c r="E316" t="str">
        <v xml:space="preserve">0 | </v>
      </c>
      <c r="F316" t="str">
        <v xml:space="preserve">0 | </v>
      </c>
      <c r="G316" t="str">
        <v xml:space="preserve">0 | </v>
      </c>
      <c r="H316" t="str">
        <v xml:space="preserve">0 | </v>
      </c>
      <c r="I316" t="str">
        <v xml:space="preserve">0 | </v>
      </c>
      <c r="J316" t="str">
        <v xml:space="preserve">0 | </v>
      </c>
      <c r="K316" t="str">
        <v xml:space="preserve">0 | </v>
      </c>
      <c r="L316" t="str">
        <v xml:space="preserve">0 | </v>
      </c>
      <c r="M316" t="str">
        <v xml:space="preserve">0 | </v>
      </c>
      <c r="N316" t="str">
        <v xml:space="preserve">0 | </v>
      </c>
      <c r="O316" t="str">
        <v xml:space="preserve">0 | </v>
      </c>
      <c r="P316" t="str">
        <v xml:space="preserve">0 | </v>
      </c>
      <c r="Q316" t="str">
        <v xml:space="preserve">0 | </v>
      </c>
      <c r="R316" t="str">
        <v xml:space="preserve">0 | </v>
      </c>
      <c r="S316" t="str">
        <v xml:space="preserve">0 | </v>
      </c>
      <c r="T316" t="str">
        <v xml:space="preserve">0 | </v>
      </c>
      <c r="U316" t="str">
        <v xml:space="preserve">0 | </v>
      </c>
      <c r="V316" t="str">
        <v xml:space="preserve">0 | </v>
      </c>
      <c r="W316" t="str">
        <v xml:space="preserve">0 | </v>
      </c>
      <c r="X316" t="str">
        <v xml:space="preserve">0 | </v>
      </c>
      <c r="Y316" t="str">
        <v xml:space="preserve">0 | </v>
      </c>
      <c r="Z316" t="str">
        <v xml:space="preserve">0 | </v>
      </c>
      <c r="AA316" t="str">
        <v xml:space="preserve">0 | </v>
      </c>
      <c r="AB316" t="str">
        <v xml:space="preserve">0 | </v>
      </c>
      <c r="AC316" t="str">
        <v xml:space="preserve">0 | </v>
      </c>
      <c r="AD316" t="str">
        <v xml:space="preserve">0 | </v>
      </c>
      <c r="AE316" t="str">
        <v xml:space="preserve">0 | </v>
      </c>
      <c r="AF316" t="str">
        <v xml:space="preserve">0 | </v>
      </c>
      <c r="AG316" t="str">
        <v xml:space="preserve">0 | </v>
      </c>
      <c r="AH316" t="str">
        <v xml:space="preserve">0 | </v>
      </c>
      <c r="AI316" t="str">
        <v xml:space="preserve">0 | </v>
      </c>
      <c r="DQ316" cm="1">
        <f t="array" ref="DQ316:EX316">TRANSPOSE(_xlfn._xlws.SORT(_xlfn._xlws.FILTER(chemicals[chemical_applic_level],chemicals[experiment_ID]=A316)))</f>
        <v>0</v>
      </c>
      <c r="DR316">
        <v>0</v>
      </c>
      <c r="DS316">
        <v>0</v>
      </c>
      <c r="DT316">
        <v>0</v>
      </c>
      <c r="DU316">
        <v>0</v>
      </c>
      <c r="DV316">
        <v>0</v>
      </c>
      <c r="DW316">
        <v>0</v>
      </c>
      <c r="DX316">
        <v>0</v>
      </c>
      <c r="DY316">
        <v>0</v>
      </c>
      <c r="DZ316">
        <v>0</v>
      </c>
      <c r="EA316">
        <v>0</v>
      </c>
      <c r="EB316">
        <v>0</v>
      </c>
      <c r="EC316">
        <v>0</v>
      </c>
      <c r="ED316">
        <v>0</v>
      </c>
      <c r="EE316">
        <v>0</v>
      </c>
      <c r="EF316">
        <v>0</v>
      </c>
      <c r="EG316">
        <v>0</v>
      </c>
      <c r="EH316">
        <v>0</v>
      </c>
      <c r="EI316">
        <v>0</v>
      </c>
      <c r="EJ316">
        <v>0</v>
      </c>
      <c r="EK316">
        <v>0</v>
      </c>
      <c r="EL316">
        <v>0</v>
      </c>
      <c r="EM316">
        <v>0</v>
      </c>
      <c r="EN316">
        <v>0</v>
      </c>
      <c r="EO316">
        <v>0</v>
      </c>
      <c r="EP316">
        <v>0</v>
      </c>
      <c r="EQ316">
        <v>0</v>
      </c>
      <c r="ER316">
        <v>0</v>
      </c>
      <c r="ES316">
        <v>0</v>
      </c>
      <c r="ET316">
        <v>0</v>
      </c>
      <c r="EU316">
        <v>0</v>
      </c>
      <c r="EV316">
        <v>0</v>
      </c>
      <c r="EW316">
        <v>0</v>
      </c>
      <c r="EX316" t="str">
        <v/>
      </c>
    </row>
    <row r="317" spans="2:154" x14ac:dyDescent="0.25">
      <c r="B317" t="str" cm="1">
        <f t="array" ref="B317:AI317">TRANSPOSE(_xlfn._xlws.SORT(_xlfn._xlws.FILTER(chemicals[chemical_applic_level]&amp;" | "&amp;chemicals[chemical_applic_name],chemicals[experiment_ID]=A317)))</f>
        <v xml:space="preserve"> | </v>
      </c>
      <c r="C317" t="str">
        <v xml:space="preserve">0 | </v>
      </c>
      <c r="D317" t="str">
        <v xml:space="preserve">0 | </v>
      </c>
      <c r="E317" t="str">
        <v xml:space="preserve">0 | </v>
      </c>
      <c r="F317" t="str">
        <v xml:space="preserve">0 | </v>
      </c>
      <c r="G317" t="str">
        <v xml:space="preserve">0 | </v>
      </c>
      <c r="H317" t="str">
        <v xml:space="preserve">0 | </v>
      </c>
      <c r="I317" t="str">
        <v xml:space="preserve">0 | </v>
      </c>
      <c r="J317" t="str">
        <v xml:space="preserve">0 | </v>
      </c>
      <c r="K317" t="str">
        <v xml:space="preserve">0 | </v>
      </c>
      <c r="L317" t="str">
        <v xml:space="preserve">0 | </v>
      </c>
      <c r="M317" t="str">
        <v xml:space="preserve">0 | </v>
      </c>
      <c r="N317" t="str">
        <v xml:space="preserve">0 | </v>
      </c>
      <c r="O317" t="str">
        <v xml:space="preserve">0 | </v>
      </c>
      <c r="P317" t="str">
        <v xml:space="preserve">0 | </v>
      </c>
      <c r="Q317" t="str">
        <v xml:space="preserve">0 | </v>
      </c>
      <c r="R317" t="str">
        <v xml:space="preserve">0 | </v>
      </c>
      <c r="S317" t="str">
        <v xml:space="preserve">0 | </v>
      </c>
      <c r="T317" t="str">
        <v xml:space="preserve">0 | </v>
      </c>
      <c r="U317" t="str">
        <v xml:space="preserve">0 | </v>
      </c>
      <c r="V317" t="str">
        <v xml:space="preserve">0 | </v>
      </c>
      <c r="W317" t="str">
        <v xml:space="preserve">0 | </v>
      </c>
      <c r="X317" t="str">
        <v xml:space="preserve">0 | </v>
      </c>
      <c r="Y317" t="str">
        <v xml:space="preserve">0 | </v>
      </c>
      <c r="Z317" t="str">
        <v xml:space="preserve">0 | </v>
      </c>
      <c r="AA317" t="str">
        <v xml:space="preserve">0 | </v>
      </c>
      <c r="AB317" t="str">
        <v xml:space="preserve">0 | </v>
      </c>
      <c r="AC317" t="str">
        <v xml:space="preserve">0 | </v>
      </c>
      <c r="AD317" t="str">
        <v xml:space="preserve">0 | </v>
      </c>
      <c r="AE317" t="str">
        <v xml:space="preserve">0 | </v>
      </c>
      <c r="AF317" t="str">
        <v xml:space="preserve">0 | </v>
      </c>
      <c r="AG317" t="str">
        <v xml:space="preserve">0 | </v>
      </c>
      <c r="AH317" t="str">
        <v xml:space="preserve">0 | </v>
      </c>
      <c r="AI317" t="str">
        <v xml:space="preserve">0 | </v>
      </c>
      <c r="DQ317" cm="1">
        <f t="array" ref="DQ317:EX317">TRANSPOSE(_xlfn._xlws.SORT(_xlfn._xlws.FILTER(chemicals[chemical_applic_level],chemicals[experiment_ID]=A317)))</f>
        <v>0</v>
      </c>
      <c r="DR317">
        <v>0</v>
      </c>
      <c r="DS317">
        <v>0</v>
      </c>
      <c r="DT317">
        <v>0</v>
      </c>
      <c r="DU317">
        <v>0</v>
      </c>
      <c r="DV317">
        <v>0</v>
      </c>
      <c r="DW317">
        <v>0</v>
      </c>
      <c r="DX317">
        <v>0</v>
      </c>
      <c r="DY317">
        <v>0</v>
      </c>
      <c r="DZ317">
        <v>0</v>
      </c>
      <c r="EA317">
        <v>0</v>
      </c>
      <c r="EB317">
        <v>0</v>
      </c>
      <c r="EC317">
        <v>0</v>
      </c>
      <c r="ED317">
        <v>0</v>
      </c>
      <c r="EE317">
        <v>0</v>
      </c>
      <c r="EF317">
        <v>0</v>
      </c>
      <c r="EG317">
        <v>0</v>
      </c>
      <c r="EH317">
        <v>0</v>
      </c>
      <c r="EI317">
        <v>0</v>
      </c>
      <c r="EJ317">
        <v>0</v>
      </c>
      <c r="EK317">
        <v>0</v>
      </c>
      <c r="EL317">
        <v>0</v>
      </c>
      <c r="EM317">
        <v>0</v>
      </c>
      <c r="EN317">
        <v>0</v>
      </c>
      <c r="EO317">
        <v>0</v>
      </c>
      <c r="EP317">
        <v>0</v>
      </c>
      <c r="EQ317">
        <v>0</v>
      </c>
      <c r="ER317">
        <v>0</v>
      </c>
      <c r="ES317">
        <v>0</v>
      </c>
      <c r="ET317">
        <v>0</v>
      </c>
      <c r="EU317">
        <v>0</v>
      </c>
      <c r="EV317">
        <v>0</v>
      </c>
      <c r="EW317">
        <v>0</v>
      </c>
      <c r="EX317" t="str">
        <v/>
      </c>
    </row>
    <row r="318" spans="2:154" x14ac:dyDescent="0.25">
      <c r="B318" t="str" cm="1">
        <f t="array" ref="B318:AI318">TRANSPOSE(_xlfn._xlws.SORT(_xlfn._xlws.FILTER(chemicals[chemical_applic_level]&amp;" | "&amp;chemicals[chemical_applic_name],chemicals[experiment_ID]=A318)))</f>
        <v xml:space="preserve"> | </v>
      </c>
      <c r="C318" t="str">
        <v xml:space="preserve">0 | </v>
      </c>
      <c r="D318" t="str">
        <v xml:space="preserve">0 | </v>
      </c>
      <c r="E318" t="str">
        <v xml:space="preserve">0 | </v>
      </c>
      <c r="F318" t="str">
        <v xml:space="preserve">0 | </v>
      </c>
      <c r="G318" t="str">
        <v xml:space="preserve">0 | </v>
      </c>
      <c r="H318" t="str">
        <v xml:space="preserve">0 | </v>
      </c>
      <c r="I318" t="str">
        <v xml:space="preserve">0 | </v>
      </c>
      <c r="J318" t="str">
        <v xml:space="preserve">0 | </v>
      </c>
      <c r="K318" t="str">
        <v xml:space="preserve">0 | </v>
      </c>
      <c r="L318" t="str">
        <v xml:space="preserve">0 | </v>
      </c>
      <c r="M318" t="str">
        <v xml:space="preserve">0 | </v>
      </c>
      <c r="N318" t="str">
        <v xml:space="preserve">0 | </v>
      </c>
      <c r="O318" t="str">
        <v xml:space="preserve">0 | </v>
      </c>
      <c r="P318" t="str">
        <v xml:space="preserve">0 | </v>
      </c>
      <c r="Q318" t="str">
        <v xml:space="preserve">0 | </v>
      </c>
      <c r="R318" t="str">
        <v xml:space="preserve">0 | </v>
      </c>
      <c r="S318" t="str">
        <v xml:space="preserve">0 | </v>
      </c>
      <c r="T318" t="str">
        <v xml:space="preserve">0 | </v>
      </c>
      <c r="U318" t="str">
        <v xml:space="preserve">0 | </v>
      </c>
      <c r="V318" t="str">
        <v xml:space="preserve">0 | </v>
      </c>
      <c r="W318" t="str">
        <v xml:space="preserve">0 | </v>
      </c>
      <c r="X318" t="str">
        <v xml:space="preserve">0 | </v>
      </c>
      <c r="Y318" t="str">
        <v xml:space="preserve">0 | </v>
      </c>
      <c r="Z318" t="str">
        <v xml:space="preserve">0 | </v>
      </c>
      <c r="AA318" t="str">
        <v xml:space="preserve">0 | </v>
      </c>
      <c r="AB318" t="str">
        <v xml:space="preserve">0 | </v>
      </c>
      <c r="AC318" t="str">
        <v xml:space="preserve">0 | </v>
      </c>
      <c r="AD318" t="str">
        <v xml:space="preserve">0 | </v>
      </c>
      <c r="AE318" t="str">
        <v xml:space="preserve">0 | </v>
      </c>
      <c r="AF318" t="str">
        <v xml:space="preserve">0 | </v>
      </c>
      <c r="AG318" t="str">
        <v xml:space="preserve">0 | </v>
      </c>
      <c r="AH318" t="str">
        <v xml:space="preserve">0 | </v>
      </c>
      <c r="AI318" t="str">
        <v xml:space="preserve">0 | </v>
      </c>
      <c r="DQ318" cm="1">
        <f t="array" ref="DQ318:EX318">TRANSPOSE(_xlfn._xlws.SORT(_xlfn._xlws.FILTER(chemicals[chemical_applic_level],chemicals[experiment_ID]=A318)))</f>
        <v>0</v>
      </c>
      <c r="DR318">
        <v>0</v>
      </c>
      <c r="DS318">
        <v>0</v>
      </c>
      <c r="DT318">
        <v>0</v>
      </c>
      <c r="DU318">
        <v>0</v>
      </c>
      <c r="DV318">
        <v>0</v>
      </c>
      <c r="DW318">
        <v>0</v>
      </c>
      <c r="DX318">
        <v>0</v>
      </c>
      <c r="DY318">
        <v>0</v>
      </c>
      <c r="DZ318">
        <v>0</v>
      </c>
      <c r="EA318">
        <v>0</v>
      </c>
      <c r="EB318">
        <v>0</v>
      </c>
      <c r="EC318">
        <v>0</v>
      </c>
      <c r="ED318">
        <v>0</v>
      </c>
      <c r="EE318">
        <v>0</v>
      </c>
      <c r="EF318">
        <v>0</v>
      </c>
      <c r="EG318">
        <v>0</v>
      </c>
      <c r="EH318">
        <v>0</v>
      </c>
      <c r="EI318">
        <v>0</v>
      </c>
      <c r="EJ318">
        <v>0</v>
      </c>
      <c r="EK318">
        <v>0</v>
      </c>
      <c r="EL318">
        <v>0</v>
      </c>
      <c r="EM318">
        <v>0</v>
      </c>
      <c r="EN318">
        <v>0</v>
      </c>
      <c r="EO318">
        <v>0</v>
      </c>
      <c r="EP318">
        <v>0</v>
      </c>
      <c r="EQ318">
        <v>0</v>
      </c>
      <c r="ER318">
        <v>0</v>
      </c>
      <c r="ES318">
        <v>0</v>
      </c>
      <c r="ET318">
        <v>0</v>
      </c>
      <c r="EU318">
        <v>0</v>
      </c>
      <c r="EV318">
        <v>0</v>
      </c>
      <c r="EW318">
        <v>0</v>
      </c>
      <c r="EX318" t="str">
        <v/>
      </c>
    </row>
    <row r="319" spans="2:154" x14ac:dyDescent="0.25">
      <c r="B319" t="str" cm="1">
        <f t="array" ref="B319:AI319">TRANSPOSE(_xlfn._xlws.SORT(_xlfn._xlws.FILTER(chemicals[chemical_applic_level]&amp;" | "&amp;chemicals[chemical_applic_name],chemicals[experiment_ID]=A319)))</f>
        <v xml:space="preserve"> | </v>
      </c>
      <c r="C319" t="str">
        <v xml:space="preserve">0 | </v>
      </c>
      <c r="D319" t="str">
        <v xml:space="preserve">0 | </v>
      </c>
      <c r="E319" t="str">
        <v xml:space="preserve">0 | </v>
      </c>
      <c r="F319" t="str">
        <v xml:space="preserve">0 | </v>
      </c>
      <c r="G319" t="str">
        <v xml:space="preserve">0 | </v>
      </c>
      <c r="H319" t="str">
        <v xml:space="preserve">0 | </v>
      </c>
      <c r="I319" t="str">
        <v xml:space="preserve">0 | </v>
      </c>
      <c r="J319" t="str">
        <v xml:space="preserve">0 | </v>
      </c>
      <c r="K319" t="str">
        <v xml:space="preserve">0 | </v>
      </c>
      <c r="L319" t="str">
        <v xml:space="preserve">0 | </v>
      </c>
      <c r="M319" t="str">
        <v xml:space="preserve">0 | </v>
      </c>
      <c r="N319" t="str">
        <v xml:space="preserve">0 | </v>
      </c>
      <c r="O319" t="str">
        <v xml:space="preserve">0 | </v>
      </c>
      <c r="P319" t="str">
        <v xml:space="preserve">0 | </v>
      </c>
      <c r="Q319" t="str">
        <v xml:space="preserve">0 | </v>
      </c>
      <c r="R319" t="str">
        <v xml:space="preserve">0 | </v>
      </c>
      <c r="S319" t="str">
        <v xml:space="preserve">0 | </v>
      </c>
      <c r="T319" t="str">
        <v xml:space="preserve">0 | </v>
      </c>
      <c r="U319" t="str">
        <v xml:space="preserve">0 | </v>
      </c>
      <c r="V319" t="str">
        <v xml:space="preserve">0 | </v>
      </c>
      <c r="W319" t="str">
        <v xml:space="preserve">0 | </v>
      </c>
      <c r="X319" t="str">
        <v xml:space="preserve">0 | </v>
      </c>
      <c r="Y319" t="str">
        <v xml:space="preserve">0 | </v>
      </c>
      <c r="Z319" t="str">
        <v xml:space="preserve">0 | </v>
      </c>
      <c r="AA319" t="str">
        <v xml:space="preserve">0 | </v>
      </c>
      <c r="AB319" t="str">
        <v xml:space="preserve">0 | </v>
      </c>
      <c r="AC319" t="str">
        <v xml:space="preserve">0 | </v>
      </c>
      <c r="AD319" t="str">
        <v xml:space="preserve">0 | </v>
      </c>
      <c r="AE319" t="str">
        <v xml:space="preserve">0 | </v>
      </c>
      <c r="AF319" t="str">
        <v xml:space="preserve">0 | </v>
      </c>
      <c r="AG319" t="str">
        <v xml:space="preserve">0 | </v>
      </c>
      <c r="AH319" t="str">
        <v xml:space="preserve">0 | </v>
      </c>
      <c r="AI319" t="str">
        <v xml:space="preserve">0 | </v>
      </c>
      <c r="DQ319" cm="1">
        <f t="array" ref="DQ319:EX319">TRANSPOSE(_xlfn._xlws.SORT(_xlfn._xlws.FILTER(chemicals[chemical_applic_level],chemicals[experiment_ID]=A319)))</f>
        <v>0</v>
      </c>
      <c r="DR319">
        <v>0</v>
      </c>
      <c r="DS319">
        <v>0</v>
      </c>
      <c r="DT319">
        <v>0</v>
      </c>
      <c r="DU319">
        <v>0</v>
      </c>
      <c r="DV319">
        <v>0</v>
      </c>
      <c r="DW319">
        <v>0</v>
      </c>
      <c r="DX319">
        <v>0</v>
      </c>
      <c r="DY319">
        <v>0</v>
      </c>
      <c r="DZ319">
        <v>0</v>
      </c>
      <c r="EA319">
        <v>0</v>
      </c>
      <c r="EB319">
        <v>0</v>
      </c>
      <c r="EC319">
        <v>0</v>
      </c>
      <c r="ED319">
        <v>0</v>
      </c>
      <c r="EE319">
        <v>0</v>
      </c>
      <c r="EF319">
        <v>0</v>
      </c>
      <c r="EG319">
        <v>0</v>
      </c>
      <c r="EH319">
        <v>0</v>
      </c>
      <c r="EI319">
        <v>0</v>
      </c>
      <c r="EJ319">
        <v>0</v>
      </c>
      <c r="EK319">
        <v>0</v>
      </c>
      <c r="EL319">
        <v>0</v>
      </c>
      <c r="EM319">
        <v>0</v>
      </c>
      <c r="EN319">
        <v>0</v>
      </c>
      <c r="EO319">
        <v>0</v>
      </c>
      <c r="EP319">
        <v>0</v>
      </c>
      <c r="EQ319">
        <v>0</v>
      </c>
      <c r="ER319">
        <v>0</v>
      </c>
      <c r="ES319">
        <v>0</v>
      </c>
      <c r="ET319">
        <v>0</v>
      </c>
      <c r="EU319">
        <v>0</v>
      </c>
      <c r="EV319">
        <v>0</v>
      </c>
      <c r="EW319">
        <v>0</v>
      </c>
      <c r="EX319" t="str">
        <v/>
      </c>
    </row>
    <row r="320" spans="2:154" x14ac:dyDescent="0.25">
      <c r="B320" t="str" cm="1">
        <f t="array" ref="B320:AI320">TRANSPOSE(_xlfn._xlws.SORT(_xlfn._xlws.FILTER(chemicals[chemical_applic_level]&amp;" | "&amp;chemicals[chemical_applic_name],chemicals[experiment_ID]=A320)))</f>
        <v xml:space="preserve"> | </v>
      </c>
      <c r="C320" t="str">
        <v xml:space="preserve">0 | </v>
      </c>
      <c r="D320" t="str">
        <v xml:space="preserve">0 | </v>
      </c>
      <c r="E320" t="str">
        <v xml:space="preserve">0 | </v>
      </c>
      <c r="F320" t="str">
        <v xml:space="preserve">0 | </v>
      </c>
      <c r="G320" t="str">
        <v xml:space="preserve">0 | </v>
      </c>
      <c r="H320" t="str">
        <v xml:space="preserve">0 | </v>
      </c>
      <c r="I320" t="str">
        <v xml:space="preserve">0 | </v>
      </c>
      <c r="J320" t="str">
        <v xml:space="preserve">0 | </v>
      </c>
      <c r="K320" t="str">
        <v xml:space="preserve">0 | </v>
      </c>
      <c r="L320" t="str">
        <v xml:space="preserve">0 | </v>
      </c>
      <c r="M320" t="str">
        <v xml:space="preserve">0 | </v>
      </c>
      <c r="N320" t="str">
        <v xml:space="preserve">0 | </v>
      </c>
      <c r="O320" t="str">
        <v xml:space="preserve">0 | </v>
      </c>
      <c r="P320" t="str">
        <v xml:space="preserve">0 | </v>
      </c>
      <c r="Q320" t="str">
        <v xml:space="preserve">0 | </v>
      </c>
      <c r="R320" t="str">
        <v xml:space="preserve">0 | </v>
      </c>
      <c r="S320" t="str">
        <v xml:space="preserve">0 | </v>
      </c>
      <c r="T320" t="str">
        <v xml:space="preserve">0 | </v>
      </c>
      <c r="U320" t="str">
        <v xml:space="preserve">0 | </v>
      </c>
      <c r="V320" t="str">
        <v xml:space="preserve">0 | </v>
      </c>
      <c r="W320" t="str">
        <v xml:space="preserve">0 | </v>
      </c>
      <c r="X320" t="str">
        <v xml:space="preserve">0 | </v>
      </c>
      <c r="Y320" t="str">
        <v xml:space="preserve">0 | </v>
      </c>
      <c r="Z320" t="str">
        <v xml:space="preserve">0 | </v>
      </c>
      <c r="AA320" t="str">
        <v xml:space="preserve">0 | </v>
      </c>
      <c r="AB320" t="str">
        <v xml:space="preserve">0 | </v>
      </c>
      <c r="AC320" t="str">
        <v xml:space="preserve">0 | </v>
      </c>
      <c r="AD320" t="str">
        <v xml:space="preserve">0 | </v>
      </c>
      <c r="AE320" t="str">
        <v xml:space="preserve">0 | </v>
      </c>
      <c r="AF320" t="str">
        <v xml:space="preserve">0 | </v>
      </c>
      <c r="AG320" t="str">
        <v xml:space="preserve">0 | </v>
      </c>
      <c r="AH320" t="str">
        <v xml:space="preserve">0 | </v>
      </c>
      <c r="AI320" t="str">
        <v xml:space="preserve">0 | </v>
      </c>
      <c r="DQ320" cm="1">
        <f t="array" ref="DQ320:EX320">TRANSPOSE(_xlfn._xlws.SORT(_xlfn._xlws.FILTER(chemicals[chemical_applic_level],chemicals[experiment_ID]=A320)))</f>
        <v>0</v>
      </c>
      <c r="DR320">
        <v>0</v>
      </c>
      <c r="DS320">
        <v>0</v>
      </c>
      <c r="DT320">
        <v>0</v>
      </c>
      <c r="DU320">
        <v>0</v>
      </c>
      <c r="DV320">
        <v>0</v>
      </c>
      <c r="DW320">
        <v>0</v>
      </c>
      <c r="DX320">
        <v>0</v>
      </c>
      <c r="DY320">
        <v>0</v>
      </c>
      <c r="DZ320">
        <v>0</v>
      </c>
      <c r="EA320">
        <v>0</v>
      </c>
      <c r="EB320">
        <v>0</v>
      </c>
      <c r="EC320">
        <v>0</v>
      </c>
      <c r="ED320">
        <v>0</v>
      </c>
      <c r="EE320">
        <v>0</v>
      </c>
      <c r="EF320">
        <v>0</v>
      </c>
      <c r="EG320">
        <v>0</v>
      </c>
      <c r="EH320">
        <v>0</v>
      </c>
      <c r="EI320">
        <v>0</v>
      </c>
      <c r="EJ320">
        <v>0</v>
      </c>
      <c r="EK320">
        <v>0</v>
      </c>
      <c r="EL320">
        <v>0</v>
      </c>
      <c r="EM320">
        <v>0</v>
      </c>
      <c r="EN320">
        <v>0</v>
      </c>
      <c r="EO320">
        <v>0</v>
      </c>
      <c r="EP320">
        <v>0</v>
      </c>
      <c r="EQ320">
        <v>0</v>
      </c>
      <c r="ER320">
        <v>0</v>
      </c>
      <c r="ES320">
        <v>0</v>
      </c>
      <c r="ET320">
        <v>0</v>
      </c>
      <c r="EU320">
        <v>0</v>
      </c>
      <c r="EV320">
        <v>0</v>
      </c>
      <c r="EW320">
        <v>0</v>
      </c>
      <c r="EX320" t="str">
        <v/>
      </c>
    </row>
    <row r="321" spans="2:154" x14ac:dyDescent="0.25">
      <c r="B321" t="str" cm="1">
        <f t="array" ref="B321:AI321">TRANSPOSE(_xlfn._xlws.SORT(_xlfn._xlws.FILTER(chemicals[chemical_applic_level]&amp;" | "&amp;chemicals[chemical_applic_name],chemicals[experiment_ID]=A321)))</f>
        <v xml:space="preserve"> | </v>
      </c>
      <c r="C321" t="str">
        <v xml:space="preserve">0 | </v>
      </c>
      <c r="D321" t="str">
        <v xml:space="preserve">0 | </v>
      </c>
      <c r="E321" t="str">
        <v xml:space="preserve">0 | </v>
      </c>
      <c r="F321" t="str">
        <v xml:space="preserve">0 | </v>
      </c>
      <c r="G321" t="str">
        <v xml:space="preserve">0 | </v>
      </c>
      <c r="H321" t="str">
        <v xml:space="preserve">0 | </v>
      </c>
      <c r="I321" t="str">
        <v xml:space="preserve">0 | </v>
      </c>
      <c r="J321" t="str">
        <v xml:space="preserve">0 | </v>
      </c>
      <c r="K321" t="str">
        <v xml:space="preserve">0 | </v>
      </c>
      <c r="L321" t="str">
        <v xml:space="preserve">0 | </v>
      </c>
      <c r="M321" t="str">
        <v xml:space="preserve">0 | </v>
      </c>
      <c r="N321" t="str">
        <v xml:space="preserve">0 | </v>
      </c>
      <c r="O321" t="str">
        <v xml:space="preserve">0 | </v>
      </c>
      <c r="P321" t="str">
        <v xml:space="preserve">0 | </v>
      </c>
      <c r="Q321" t="str">
        <v xml:space="preserve">0 | </v>
      </c>
      <c r="R321" t="str">
        <v xml:space="preserve">0 | </v>
      </c>
      <c r="S321" t="str">
        <v xml:space="preserve">0 | </v>
      </c>
      <c r="T321" t="str">
        <v xml:space="preserve">0 | </v>
      </c>
      <c r="U321" t="str">
        <v xml:space="preserve">0 | </v>
      </c>
      <c r="V321" t="str">
        <v xml:space="preserve">0 | </v>
      </c>
      <c r="W321" t="str">
        <v xml:space="preserve">0 | </v>
      </c>
      <c r="X321" t="str">
        <v xml:space="preserve">0 | </v>
      </c>
      <c r="Y321" t="str">
        <v xml:space="preserve">0 | </v>
      </c>
      <c r="Z321" t="str">
        <v xml:space="preserve">0 | </v>
      </c>
      <c r="AA321" t="str">
        <v xml:space="preserve">0 | </v>
      </c>
      <c r="AB321" t="str">
        <v xml:space="preserve">0 | </v>
      </c>
      <c r="AC321" t="str">
        <v xml:space="preserve">0 | </v>
      </c>
      <c r="AD321" t="str">
        <v xml:space="preserve">0 | </v>
      </c>
      <c r="AE321" t="str">
        <v xml:space="preserve">0 | </v>
      </c>
      <c r="AF321" t="str">
        <v xml:space="preserve">0 | </v>
      </c>
      <c r="AG321" t="str">
        <v xml:space="preserve">0 | </v>
      </c>
      <c r="AH321" t="str">
        <v xml:space="preserve">0 | </v>
      </c>
      <c r="AI321" t="str">
        <v xml:space="preserve">0 | </v>
      </c>
      <c r="DQ321" cm="1">
        <f t="array" ref="DQ321:EX321">TRANSPOSE(_xlfn._xlws.SORT(_xlfn._xlws.FILTER(chemicals[chemical_applic_level],chemicals[experiment_ID]=A321)))</f>
        <v>0</v>
      </c>
      <c r="DR321">
        <v>0</v>
      </c>
      <c r="DS321">
        <v>0</v>
      </c>
      <c r="DT321">
        <v>0</v>
      </c>
      <c r="DU321">
        <v>0</v>
      </c>
      <c r="DV321">
        <v>0</v>
      </c>
      <c r="DW321">
        <v>0</v>
      </c>
      <c r="DX321">
        <v>0</v>
      </c>
      <c r="DY321">
        <v>0</v>
      </c>
      <c r="DZ321">
        <v>0</v>
      </c>
      <c r="EA321">
        <v>0</v>
      </c>
      <c r="EB321">
        <v>0</v>
      </c>
      <c r="EC321">
        <v>0</v>
      </c>
      <c r="ED321">
        <v>0</v>
      </c>
      <c r="EE321">
        <v>0</v>
      </c>
      <c r="EF321">
        <v>0</v>
      </c>
      <c r="EG321">
        <v>0</v>
      </c>
      <c r="EH321">
        <v>0</v>
      </c>
      <c r="EI321">
        <v>0</v>
      </c>
      <c r="EJ321">
        <v>0</v>
      </c>
      <c r="EK321">
        <v>0</v>
      </c>
      <c r="EL321">
        <v>0</v>
      </c>
      <c r="EM321">
        <v>0</v>
      </c>
      <c r="EN321">
        <v>0</v>
      </c>
      <c r="EO321">
        <v>0</v>
      </c>
      <c r="EP321">
        <v>0</v>
      </c>
      <c r="EQ321">
        <v>0</v>
      </c>
      <c r="ER321">
        <v>0</v>
      </c>
      <c r="ES321">
        <v>0</v>
      </c>
      <c r="ET321">
        <v>0</v>
      </c>
      <c r="EU321">
        <v>0</v>
      </c>
      <c r="EV321">
        <v>0</v>
      </c>
      <c r="EW321">
        <v>0</v>
      </c>
      <c r="EX321" t="str">
        <v/>
      </c>
    </row>
    <row r="322" spans="2:154" x14ac:dyDescent="0.25">
      <c r="B322" t="str" cm="1">
        <f t="array" ref="B322:AI322">TRANSPOSE(_xlfn._xlws.SORT(_xlfn._xlws.FILTER(chemicals[chemical_applic_level]&amp;" | "&amp;chemicals[chemical_applic_name],chemicals[experiment_ID]=A322)))</f>
        <v xml:space="preserve"> | </v>
      </c>
      <c r="C322" t="str">
        <v xml:space="preserve">0 | </v>
      </c>
      <c r="D322" t="str">
        <v xml:space="preserve">0 | </v>
      </c>
      <c r="E322" t="str">
        <v xml:space="preserve">0 | </v>
      </c>
      <c r="F322" t="str">
        <v xml:space="preserve">0 | </v>
      </c>
      <c r="G322" t="str">
        <v xml:space="preserve">0 | </v>
      </c>
      <c r="H322" t="str">
        <v xml:space="preserve">0 | </v>
      </c>
      <c r="I322" t="str">
        <v xml:space="preserve">0 | </v>
      </c>
      <c r="J322" t="str">
        <v xml:space="preserve">0 | </v>
      </c>
      <c r="K322" t="str">
        <v xml:space="preserve">0 | </v>
      </c>
      <c r="L322" t="str">
        <v xml:space="preserve">0 | </v>
      </c>
      <c r="M322" t="str">
        <v xml:space="preserve">0 | </v>
      </c>
      <c r="N322" t="str">
        <v xml:space="preserve">0 | </v>
      </c>
      <c r="O322" t="str">
        <v xml:space="preserve">0 | </v>
      </c>
      <c r="P322" t="str">
        <v xml:space="preserve">0 | </v>
      </c>
      <c r="Q322" t="str">
        <v xml:space="preserve">0 | </v>
      </c>
      <c r="R322" t="str">
        <v xml:space="preserve">0 | </v>
      </c>
      <c r="S322" t="str">
        <v xml:space="preserve">0 | </v>
      </c>
      <c r="T322" t="str">
        <v xml:space="preserve">0 | </v>
      </c>
      <c r="U322" t="str">
        <v xml:space="preserve">0 | </v>
      </c>
      <c r="V322" t="str">
        <v xml:space="preserve">0 | </v>
      </c>
      <c r="W322" t="str">
        <v xml:space="preserve">0 | </v>
      </c>
      <c r="X322" t="str">
        <v xml:space="preserve">0 | </v>
      </c>
      <c r="Y322" t="str">
        <v xml:space="preserve">0 | </v>
      </c>
      <c r="Z322" t="str">
        <v xml:space="preserve">0 | </v>
      </c>
      <c r="AA322" t="str">
        <v xml:space="preserve">0 | </v>
      </c>
      <c r="AB322" t="str">
        <v xml:space="preserve">0 | </v>
      </c>
      <c r="AC322" t="str">
        <v xml:space="preserve">0 | </v>
      </c>
      <c r="AD322" t="str">
        <v xml:space="preserve">0 | </v>
      </c>
      <c r="AE322" t="str">
        <v xml:space="preserve">0 | </v>
      </c>
      <c r="AF322" t="str">
        <v xml:space="preserve">0 | </v>
      </c>
      <c r="AG322" t="str">
        <v xml:space="preserve">0 | </v>
      </c>
      <c r="AH322" t="str">
        <v xml:space="preserve">0 | </v>
      </c>
      <c r="AI322" t="str">
        <v xml:space="preserve">0 | </v>
      </c>
      <c r="DQ322" cm="1">
        <f t="array" ref="DQ322:EX322">TRANSPOSE(_xlfn._xlws.SORT(_xlfn._xlws.FILTER(chemicals[chemical_applic_level],chemicals[experiment_ID]=A322)))</f>
        <v>0</v>
      </c>
      <c r="DR322">
        <v>0</v>
      </c>
      <c r="DS322">
        <v>0</v>
      </c>
      <c r="DT322">
        <v>0</v>
      </c>
      <c r="DU322">
        <v>0</v>
      </c>
      <c r="DV322">
        <v>0</v>
      </c>
      <c r="DW322">
        <v>0</v>
      </c>
      <c r="DX322">
        <v>0</v>
      </c>
      <c r="DY322">
        <v>0</v>
      </c>
      <c r="DZ322">
        <v>0</v>
      </c>
      <c r="EA322">
        <v>0</v>
      </c>
      <c r="EB322">
        <v>0</v>
      </c>
      <c r="EC322">
        <v>0</v>
      </c>
      <c r="ED322">
        <v>0</v>
      </c>
      <c r="EE322">
        <v>0</v>
      </c>
      <c r="EF322">
        <v>0</v>
      </c>
      <c r="EG322">
        <v>0</v>
      </c>
      <c r="EH322">
        <v>0</v>
      </c>
      <c r="EI322">
        <v>0</v>
      </c>
      <c r="EJ322">
        <v>0</v>
      </c>
      <c r="EK322">
        <v>0</v>
      </c>
      <c r="EL322">
        <v>0</v>
      </c>
      <c r="EM322">
        <v>0</v>
      </c>
      <c r="EN322">
        <v>0</v>
      </c>
      <c r="EO322">
        <v>0</v>
      </c>
      <c r="EP322">
        <v>0</v>
      </c>
      <c r="EQ322">
        <v>0</v>
      </c>
      <c r="ER322">
        <v>0</v>
      </c>
      <c r="ES322">
        <v>0</v>
      </c>
      <c r="ET322">
        <v>0</v>
      </c>
      <c r="EU322">
        <v>0</v>
      </c>
      <c r="EV322">
        <v>0</v>
      </c>
      <c r="EW322">
        <v>0</v>
      </c>
      <c r="EX322" t="str">
        <v/>
      </c>
    </row>
    <row r="323" spans="2:154" x14ac:dyDescent="0.25">
      <c r="B323" t="str" cm="1">
        <f t="array" ref="B323:AI323">TRANSPOSE(_xlfn._xlws.SORT(_xlfn._xlws.FILTER(chemicals[chemical_applic_level]&amp;" | "&amp;chemicals[chemical_applic_name],chemicals[experiment_ID]=A323)))</f>
        <v xml:space="preserve"> | </v>
      </c>
      <c r="C323" t="str">
        <v xml:space="preserve">0 | </v>
      </c>
      <c r="D323" t="str">
        <v xml:space="preserve">0 | </v>
      </c>
      <c r="E323" t="str">
        <v xml:space="preserve">0 | </v>
      </c>
      <c r="F323" t="str">
        <v xml:space="preserve">0 | </v>
      </c>
      <c r="G323" t="str">
        <v xml:space="preserve">0 | </v>
      </c>
      <c r="H323" t="str">
        <v xml:space="preserve">0 | </v>
      </c>
      <c r="I323" t="str">
        <v xml:space="preserve">0 | </v>
      </c>
      <c r="J323" t="str">
        <v xml:space="preserve">0 | </v>
      </c>
      <c r="K323" t="str">
        <v xml:space="preserve">0 | </v>
      </c>
      <c r="L323" t="str">
        <v xml:space="preserve">0 | </v>
      </c>
      <c r="M323" t="str">
        <v xml:space="preserve">0 | </v>
      </c>
      <c r="N323" t="str">
        <v xml:space="preserve">0 | </v>
      </c>
      <c r="O323" t="str">
        <v xml:space="preserve">0 | </v>
      </c>
      <c r="P323" t="str">
        <v xml:space="preserve">0 | </v>
      </c>
      <c r="Q323" t="str">
        <v xml:space="preserve">0 | </v>
      </c>
      <c r="R323" t="str">
        <v xml:space="preserve">0 | </v>
      </c>
      <c r="S323" t="str">
        <v xml:space="preserve">0 | </v>
      </c>
      <c r="T323" t="str">
        <v xml:space="preserve">0 | </v>
      </c>
      <c r="U323" t="str">
        <v xml:space="preserve">0 | </v>
      </c>
      <c r="V323" t="str">
        <v xml:space="preserve">0 | </v>
      </c>
      <c r="W323" t="str">
        <v xml:space="preserve">0 | </v>
      </c>
      <c r="X323" t="str">
        <v xml:space="preserve">0 | </v>
      </c>
      <c r="Y323" t="str">
        <v xml:space="preserve">0 | </v>
      </c>
      <c r="Z323" t="str">
        <v xml:space="preserve">0 | </v>
      </c>
      <c r="AA323" t="str">
        <v xml:space="preserve">0 | </v>
      </c>
      <c r="AB323" t="str">
        <v xml:space="preserve">0 | </v>
      </c>
      <c r="AC323" t="str">
        <v xml:space="preserve">0 | </v>
      </c>
      <c r="AD323" t="str">
        <v xml:space="preserve">0 | </v>
      </c>
      <c r="AE323" t="str">
        <v xml:space="preserve">0 | </v>
      </c>
      <c r="AF323" t="str">
        <v xml:space="preserve">0 | </v>
      </c>
      <c r="AG323" t="str">
        <v xml:space="preserve">0 | </v>
      </c>
      <c r="AH323" t="str">
        <v xml:space="preserve">0 | </v>
      </c>
      <c r="AI323" t="str">
        <v xml:space="preserve">0 | </v>
      </c>
      <c r="DQ323" cm="1">
        <f t="array" ref="DQ323:EX323">TRANSPOSE(_xlfn._xlws.SORT(_xlfn._xlws.FILTER(chemicals[chemical_applic_level],chemicals[experiment_ID]=A323)))</f>
        <v>0</v>
      </c>
      <c r="DR323">
        <v>0</v>
      </c>
      <c r="DS323">
        <v>0</v>
      </c>
      <c r="DT323">
        <v>0</v>
      </c>
      <c r="DU323">
        <v>0</v>
      </c>
      <c r="DV323">
        <v>0</v>
      </c>
      <c r="DW323">
        <v>0</v>
      </c>
      <c r="DX323">
        <v>0</v>
      </c>
      <c r="DY323">
        <v>0</v>
      </c>
      <c r="DZ323">
        <v>0</v>
      </c>
      <c r="EA323">
        <v>0</v>
      </c>
      <c r="EB323">
        <v>0</v>
      </c>
      <c r="EC323">
        <v>0</v>
      </c>
      <c r="ED323">
        <v>0</v>
      </c>
      <c r="EE323">
        <v>0</v>
      </c>
      <c r="EF323">
        <v>0</v>
      </c>
      <c r="EG323">
        <v>0</v>
      </c>
      <c r="EH323">
        <v>0</v>
      </c>
      <c r="EI323">
        <v>0</v>
      </c>
      <c r="EJ323">
        <v>0</v>
      </c>
      <c r="EK323">
        <v>0</v>
      </c>
      <c r="EL323">
        <v>0</v>
      </c>
      <c r="EM323">
        <v>0</v>
      </c>
      <c r="EN323">
        <v>0</v>
      </c>
      <c r="EO323">
        <v>0</v>
      </c>
      <c r="EP323">
        <v>0</v>
      </c>
      <c r="EQ323">
        <v>0</v>
      </c>
      <c r="ER323">
        <v>0</v>
      </c>
      <c r="ES323">
        <v>0</v>
      </c>
      <c r="ET323">
        <v>0</v>
      </c>
      <c r="EU323">
        <v>0</v>
      </c>
      <c r="EV323">
        <v>0</v>
      </c>
      <c r="EW323">
        <v>0</v>
      </c>
      <c r="EX323" t="str">
        <v/>
      </c>
    </row>
    <row r="324" spans="2:154" x14ac:dyDescent="0.25">
      <c r="B324" t="str" cm="1">
        <f t="array" ref="B324:AI324">TRANSPOSE(_xlfn._xlws.SORT(_xlfn._xlws.FILTER(chemicals[chemical_applic_level]&amp;" | "&amp;chemicals[chemical_applic_name],chemicals[experiment_ID]=A324)))</f>
        <v xml:space="preserve"> | </v>
      </c>
      <c r="C324" t="str">
        <v xml:space="preserve">0 | </v>
      </c>
      <c r="D324" t="str">
        <v xml:space="preserve">0 | </v>
      </c>
      <c r="E324" t="str">
        <v xml:space="preserve">0 | </v>
      </c>
      <c r="F324" t="str">
        <v xml:space="preserve">0 | </v>
      </c>
      <c r="G324" t="str">
        <v xml:space="preserve">0 | </v>
      </c>
      <c r="H324" t="str">
        <v xml:space="preserve">0 | </v>
      </c>
      <c r="I324" t="str">
        <v xml:space="preserve">0 | </v>
      </c>
      <c r="J324" t="str">
        <v xml:space="preserve">0 | </v>
      </c>
      <c r="K324" t="str">
        <v xml:space="preserve">0 | </v>
      </c>
      <c r="L324" t="str">
        <v xml:space="preserve">0 | </v>
      </c>
      <c r="M324" t="str">
        <v xml:space="preserve">0 | </v>
      </c>
      <c r="N324" t="str">
        <v xml:space="preserve">0 | </v>
      </c>
      <c r="O324" t="str">
        <v xml:space="preserve">0 | </v>
      </c>
      <c r="P324" t="str">
        <v xml:space="preserve">0 | </v>
      </c>
      <c r="Q324" t="str">
        <v xml:space="preserve">0 | </v>
      </c>
      <c r="R324" t="str">
        <v xml:space="preserve">0 | </v>
      </c>
      <c r="S324" t="str">
        <v xml:space="preserve">0 | </v>
      </c>
      <c r="T324" t="str">
        <v xml:space="preserve">0 | </v>
      </c>
      <c r="U324" t="str">
        <v xml:space="preserve">0 | </v>
      </c>
      <c r="V324" t="str">
        <v xml:space="preserve">0 | </v>
      </c>
      <c r="W324" t="str">
        <v xml:space="preserve">0 | </v>
      </c>
      <c r="X324" t="str">
        <v xml:space="preserve">0 | </v>
      </c>
      <c r="Y324" t="str">
        <v xml:space="preserve">0 | </v>
      </c>
      <c r="Z324" t="str">
        <v xml:space="preserve">0 | </v>
      </c>
      <c r="AA324" t="str">
        <v xml:space="preserve">0 | </v>
      </c>
      <c r="AB324" t="str">
        <v xml:space="preserve">0 | </v>
      </c>
      <c r="AC324" t="str">
        <v xml:space="preserve">0 | </v>
      </c>
      <c r="AD324" t="str">
        <v xml:space="preserve">0 | </v>
      </c>
      <c r="AE324" t="str">
        <v xml:space="preserve">0 | </v>
      </c>
      <c r="AF324" t="str">
        <v xml:space="preserve">0 | </v>
      </c>
      <c r="AG324" t="str">
        <v xml:space="preserve">0 | </v>
      </c>
      <c r="AH324" t="str">
        <v xml:space="preserve">0 | </v>
      </c>
      <c r="AI324" t="str">
        <v xml:space="preserve">0 | </v>
      </c>
      <c r="DQ324" cm="1">
        <f t="array" ref="DQ324:EX324">TRANSPOSE(_xlfn._xlws.SORT(_xlfn._xlws.FILTER(chemicals[chemical_applic_level],chemicals[experiment_ID]=A324)))</f>
        <v>0</v>
      </c>
      <c r="DR324">
        <v>0</v>
      </c>
      <c r="DS324">
        <v>0</v>
      </c>
      <c r="DT324">
        <v>0</v>
      </c>
      <c r="DU324">
        <v>0</v>
      </c>
      <c r="DV324">
        <v>0</v>
      </c>
      <c r="DW324">
        <v>0</v>
      </c>
      <c r="DX324">
        <v>0</v>
      </c>
      <c r="DY324">
        <v>0</v>
      </c>
      <c r="DZ324">
        <v>0</v>
      </c>
      <c r="EA324">
        <v>0</v>
      </c>
      <c r="EB324">
        <v>0</v>
      </c>
      <c r="EC324">
        <v>0</v>
      </c>
      <c r="ED324">
        <v>0</v>
      </c>
      <c r="EE324">
        <v>0</v>
      </c>
      <c r="EF324">
        <v>0</v>
      </c>
      <c r="EG324">
        <v>0</v>
      </c>
      <c r="EH324">
        <v>0</v>
      </c>
      <c r="EI324">
        <v>0</v>
      </c>
      <c r="EJ324">
        <v>0</v>
      </c>
      <c r="EK324">
        <v>0</v>
      </c>
      <c r="EL324">
        <v>0</v>
      </c>
      <c r="EM324">
        <v>0</v>
      </c>
      <c r="EN324">
        <v>0</v>
      </c>
      <c r="EO324">
        <v>0</v>
      </c>
      <c r="EP324">
        <v>0</v>
      </c>
      <c r="EQ324">
        <v>0</v>
      </c>
      <c r="ER324">
        <v>0</v>
      </c>
      <c r="ES324">
        <v>0</v>
      </c>
      <c r="ET324">
        <v>0</v>
      </c>
      <c r="EU324">
        <v>0</v>
      </c>
      <c r="EV324">
        <v>0</v>
      </c>
      <c r="EW324">
        <v>0</v>
      </c>
      <c r="EX324" t="str">
        <v/>
      </c>
    </row>
    <row r="325" spans="2:154" x14ac:dyDescent="0.25">
      <c r="B325" t="str" cm="1">
        <f t="array" ref="B325:AI325">TRANSPOSE(_xlfn._xlws.SORT(_xlfn._xlws.FILTER(chemicals[chemical_applic_level]&amp;" | "&amp;chemicals[chemical_applic_name],chemicals[experiment_ID]=A325)))</f>
        <v xml:space="preserve"> | </v>
      </c>
      <c r="C325" t="str">
        <v xml:space="preserve">0 | </v>
      </c>
      <c r="D325" t="str">
        <v xml:space="preserve">0 | </v>
      </c>
      <c r="E325" t="str">
        <v xml:space="preserve">0 | </v>
      </c>
      <c r="F325" t="str">
        <v xml:space="preserve">0 | </v>
      </c>
      <c r="G325" t="str">
        <v xml:space="preserve">0 | </v>
      </c>
      <c r="H325" t="str">
        <v xml:space="preserve">0 | </v>
      </c>
      <c r="I325" t="str">
        <v xml:space="preserve">0 | </v>
      </c>
      <c r="J325" t="str">
        <v xml:space="preserve">0 | </v>
      </c>
      <c r="K325" t="str">
        <v xml:space="preserve">0 | </v>
      </c>
      <c r="L325" t="str">
        <v xml:space="preserve">0 | </v>
      </c>
      <c r="M325" t="str">
        <v xml:space="preserve">0 | </v>
      </c>
      <c r="N325" t="str">
        <v xml:space="preserve">0 | </v>
      </c>
      <c r="O325" t="str">
        <v xml:space="preserve">0 | </v>
      </c>
      <c r="P325" t="str">
        <v xml:space="preserve">0 | </v>
      </c>
      <c r="Q325" t="str">
        <v xml:space="preserve">0 | </v>
      </c>
      <c r="R325" t="str">
        <v xml:space="preserve">0 | </v>
      </c>
      <c r="S325" t="str">
        <v xml:space="preserve">0 | </v>
      </c>
      <c r="T325" t="str">
        <v xml:space="preserve">0 | </v>
      </c>
      <c r="U325" t="str">
        <v xml:space="preserve">0 | </v>
      </c>
      <c r="V325" t="str">
        <v xml:space="preserve">0 | </v>
      </c>
      <c r="W325" t="str">
        <v xml:space="preserve">0 | </v>
      </c>
      <c r="X325" t="str">
        <v xml:space="preserve">0 | </v>
      </c>
      <c r="Y325" t="str">
        <v xml:space="preserve">0 | </v>
      </c>
      <c r="Z325" t="str">
        <v xml:space="preserve">0 | </v>
      </c>
      <c r="AA325" t="str">
        <v xml:space="preserve">0 | </v>
      </c>
      <c r="AB325" t="str">
        <v xml:space="preserve">0 | </v>
      </c>
      <c r="AC325" t="str">
        <v xml:space="preserve">0 | </v>
      </c>
      <c r="AD325" t="str">
        <v xml:space="preserve">0 | </v>
      </c>
      <c r="AE325" t="str">
        <v xml:space="preserve">0 | </v>
      </c>
      <c r="AF325" t="str">
        <v xml:space="preserve">0 | </v>
      </c>
      <c r="AG325" t="str">
        <v xml:space="preserve">0 | </v>
      </c>
      <c r="AH325" t="str">
        <v xml:space="preserve">0 | </v>
      </c>
      <c r="AI325" t="str">
        <v xml:space="preserve">0 | </v>
      </c>
      <c r="DQ325" cm="1">
        <f t="array" ref="DQ325:EX325">TRANSPOSE(_xlfn._xlws.SORT(_xlfn._xlws.FILTER(chemicals[chemical_applic_level],chemicals[experiment_ID]=A325)))</f>
        <v>0</v>
      </c>
      <c r="DR325">
        <v>0</v>
      </c>
      <c r="DS325">
        <v>0</v>
      </c>
      <c r="DT325">
        <v>0</v>
      </c>
      <c r="DU325">
        <v>0</v>
      </c>
      <c r="DV325">
        <v>0</v>
      </c>
      <c r="DW325">
        <v>0</v>
      </c>
      <c r="DX325">
        <v>0</v>
      </c>
      <c r="DY325">
        <v>0</v>
      </c>
      <c r="DZ325">
        <v>0</v>
      </c>
      <c r="EA325">
        <v>0</v>
      </c>
      <c r="EB325">
        <v>0</v>
      </c>
      <c r="EC325">
        <v>0</v>
      </c>
      <c r="ED325">
        <v>0</v>
      </c>
      <c r="EE325">
        <v>0</v>
      </c>
      <c r="EF325">
        <v>0</v>
      </c>
      <c r="EG325">
        <v>0</v>
      </c>
      <c r="EH325">
        <v>0</v>
      </c>
      <c r="EI325">
        <v>0</v>
      </c>
      <c r="EJ325">
        <v>0</v>
      </c>
      <c r="EK325">
        <v>0</v>
      </c>
      <c r="EL325">
        <v>0</v>
      </c>
      <c r="EM325">
        <v>0</v>
      </c>
      <c r="EN325">
        <v>0</v>
      </c>
      <c r="EO325">
        <v>0</v>
      </c>
      <c r="EP325">
        <v>0</v>
      </c>
      <c r="EQ325">
        <v>0</v>
      </c>
      <c r="ER325">
        <v>0</v>
      </c>
      <c r="ES325">
        <v>0</v>
      </c>
      <c r="ET325">
        <v>0</v>
      </c>
      <c r="EU325">
        <v>0</v>
      </c>
      <c r="EV325">
        <v>0</v>
      </c>
      <c r="EW325">
        <v>0</v>
      </c>
      <c r="EX325" t="str">
        <v/>
      </c>
    </row>
    <row r="326" spans="2:154" x14ac:dyDescent="0.25">
      <c r="B326" t="str" cm="1">
        <f t="array" ref="B326:AI326">TRANSPOSE(_xlfn._xlws.SORT(_xlfn._xlws.FILTER(chemicals[chemical_applic_level]&amp;" | "&amp;chemicals[chemical_applic_name],chemicals[experiment_ID]=A326)))</f>
        <v xml:space="preserve"> | </v>
      </c>
      <c r="C326" t="str">
        <v xml:space="preserve">0 | </v>
      </c>
      <c r="D326" t="str">
        <v xml:space="preserve">0 | </v>
      </c>
      <c r="E326" t="str">
        <v xml:space="preserve">0 | </v>
      </c>
      <c r="F326" t="str">
        <v xml:space="preserve">0 | </v>
      </c>
      <c r="G326" t="str">
        <v xml:space="preserve">0 | </v>
      </c>
      <c r="H326" t="str">
        <v xml:space="preserve">0 | </v>
      </c>
      <c r="I326" t="str">
        <v xml:space="preserve">0 | </v>
      </c>
      <c r="J326" t="str">
        <v xml:space="preserve">0 | </v>
      </c>
      <c r="K326" t="str">
        <v xml:space="preserve">0 | </v>
      </c>
      <c r="L326" t="str">
        <v xml:space="preserve">0 | </v>
      </c>
      <c r="M326" t="str">
        <v xml:space="preserve">0 | </v>
      </c>
      <c r="N326" t="str">
        <v xml:space="preserve">0 | </v>
      </c>
      <c r="O326" t="str">
        <v xml:space="preserve">0 | </v>
      </c>
      <c r="P326" t="str">
        <v xml:space="preserve">0 | </v>
      </c>
      <c r="Q326" t="str">
        <v xml:space="preserve">0 | </v>
      </c>
      <c r="R326" t="str">
        <v xml:space="preserve">0 | </v>
      </c>
      <c r="S326" t="str">
        <v xml:space="preserve">0 | </v>
      </c>
      <c r="T326" t="str">
        <v xml:space="preserve">0 | </v>
      </c>
      <c r="U326" t="str">
        <v xml:space="preserve">0 | </v>
      </c>
      <c r="V326" t="str">
        <v xml:space="preserve">0 | </v>
      </c>
      <c r="W326" t="str">
        <v xml:space="preserve">0 | </v>
      </c>
      <c r="X326" t="str">
        <v xml:space="preserve">0 | </v>
      </c>
      <c r="Y326" t="str">
        <v xml:space="preserve">0 | </v>
      </c>
      <c r="Z326" t="str">
        <v xml:space="preserve">0 | </v>
      </c>
      <c r="AA326" t="str">
        <v xml:space="preserve">0 | </v>
      </c>
      <c r="AB326" t="str">
        <v xml:space="preserve">0 | </v>
      </c>
      <c r="AC326" t="str">
        <v xml:space="preserve">0 | </v>
      </c>
      <c r="AD326" t="str">
        <v xml:space="preserve">0 | </v>
      </c>
      <c r="AE326" t="str">
        <v xml:space="preserve">0 | </v>
      </c>
      <c r="AF326" t="str">
        <v xml:space="preserve">0 | </v>
      </c>
      <c r="AG326" t="str">
        <v xml:space="preserve">0 | </v>
      </c>
      <c r="AH326" t="str">
        <v xml:space="preserve">0 | </v>
      </c>
      <c r="AI326" t="str">
        <v xml:space="preserve">0 | </v>
      </c>
      <c r="DQ326" cm="1">
        <f t="array" ref="DQ326:EX326">TRANSPOSE(_xlfn._xlws.SORT(_xlfn._xlws.FILTER(chemicals[chemical_applic_level],chemicals[experiment_ID]=A326)))</f>
        <v>0</v>
      </c>
      <c r="DR326">
        <v>0</v>
      </c>
      <c r="DS326">
        <v>0</v>
      </c>
      <c r="DT326">
        <v>0</v>
      </c>
      <c r="DU326">
        <v>0</v>
      </c>
      <c r="DV326">
        <v>0</v>
      </c>
      <c r="DW326">
        <v>0</v>
      </c>
      <c r="DX326">
        <v>0</v>
      </c>
      <c r="DY326">
        <v>0</v>
      </c>
      <c r="DZ326">
        <v>0</v>
      </c>
      <c r="EA326">
        <v>0</v>
      </c>
      <c r="EB326">
        <v>0</v>
      </c>
      <c r="EC326">
        <v>0</v>
      </c>
      <c r="ED326">
        <v>0</v>
      </c>
      <c r="EE326">
        <v>0</v>
      </c>
      <c r="EF326">
        <v>0</v>
      </c>
      <c r="EG326">
        <v>0</v>
      </c>
      <c r="EH326">
        <v>0</v>
      </c>
      <c r="EI326">
        <v>0</v>
      </c>
      <c r="EJ326">
        <v>0</v>
      </c>
      <c r="EK326">
        <v>0</v>
      </c>
      <c r="EL326">
        <v>0</v>
      </c>
      <c r="EM326">
        <v>0</v>
      </c>
      <c r="EN326">
        <v>0</v>
      </c>
      <c r="EO326">
        <v>0</v>
      </c>
      <c r="EP326">
        <v>0</v>
      </c>
      <c r="EQ326">
        <v>0</v>
      </c>
      <c r="ER326">
        <v>0</v>
      </c>
      <c r="ES326">
        <v>0</v>
      </c>
      <c r="ET326">
        <v>0</v>
      </c>
      <c r="EU326">
        <v>0</v>
      </c>
      <c r="EV326">
        <v>0</v>
      </c>
      <c r="EW326">
        <v>0</v>
      </c>
      <c r="EX326" t="str">
        <v/>
      </c>
    </row>
    <row r="327" spans="2:154" x14ac:dyDescent="0.25">
      <c r="B327" t="str" cm="1">
        <f t="array" ref="B327:AI327">TRANSPOSE(_xlfn._xlws.SORT(_xlfn._xlws.FILTER(chemicals[chemical_applic_level]&amp;" | "&amp;chemicals[chemical_applic_name],chemicals[experiment_ID]=A327)))</f>
        <v xml:space="preserve"> | </v>
      </c>
      <c r="C327" t="str">
        <v xml:space="preserve">0 | </v>
      </c>
      <c r="D327" t="str">
        <v xml:space="preserve">0 | </v>
      </c>
      <c r="E327" t="str">
        <v xml:space="preserve">0 | </v>
      </c>
      <c r="F327" t="str">
        <v xml:space="preserve">0 | </v>
      </c>
      <c r="G327" t="str">
        <v xml:space="preserve">0 | </v>
      </c>
      <c r="H327" t="str">
        <v xml:space="preserve">0 | </v>
      </c>
      <c r="I327" t="str">
        <v xml:space="preserve">0 | </v>
      </c>
      <c r="J327" t="str">
        <v xml:space="preserve">0 | </v>
      </c>
      <c r="K327" t="str">
        <v xml:space="preserve">0 | </v>
      </c>
      <c r="L327" t="str">
        <v xml:space="preserve">0 | </v>
      </c>
      <c r="M327" t="str">
        <v xml:space="preserve">0 | </v>
      </c>
      <c r="N327" t="str">
        <v xml:space="preserve">0 | </v>
      </c>
      <c r="O327" t="str">
        <v xml:space="preserve">0 | </v>
      </c>
      <c r="P327" t="str">
        <v xml:space="preserve">0 | </v>
      </c>
      <c r="Q327" t="str">
        <v xml:space="preserve">0 | </v>
      </c>
      <c r="R327" t="str">
        <v xml:space="preserve">0 | </v>
      </c>
      <c r="S327" t="str">
        <v xml:space="preserve">0 | </v>
      </c>
      <c r="T327" t="str">
        <v xml:space="preserve">0 | </v>
      </c>
      <c r="U327" t="str">
        <v xml:space="preserve">0 | </v>
      </c>
      <c r="V327" t="str">
        <v xml:space="preserve">0 | </v>
      </c>
      <c r="W327" t="str">
        <v xml:space="preserve">0 | </v>
      </c>
      <c r="X327" t="str">
        <v xml:space="preserve">0 | </v>
      </c>
      <c r="Y327" t="str">
        <v xml:space="preserve">0 | </v>
      </c>
      <c r="Z327" t="str">
        <v xml:space="preserve">0 | </v>
      </c>
      <c r="AA327" t="str">
        <v xml:space="preserve">0 | </v>
      </c>
      <c r="AB327" t="str">
        <v xml:space="preserve">0 | </v>
      </c>
      <c r="AC327" t="str">
        <v xml:space="preserve">0 | </v>
      </c>
      <c r="AD327" t="str">
        <v xml:space="preserve">0 | </v>
      </c>
      <c r="AE327" t="str">
        <v xml:space="preserve">0 | </v>
      </c>
      <c r="AF327" t="str">
        <v xml:space="preserve">0 | </v>
      </c>
      <c r="AG327" t="str">
        <v xml:space="preserve">0 | </v>
      </c>
      <c r="AH327" t="str">
        <v xml:space="preserve">0 | </v>
      </c>
      <c r="AI327" t="str">
        <v xml:space="preserve">0 | </v>
      </c>
      <c r="DQ327" cm="1">
        <f t="array" ref="DQ327:EX327">TRANSPOSE(_xlfn._xlws.SORT(_xlfn._xlws.FILTER(chemicals[chemical_applic_level],chemicals[experiment_ID]=A327)))</f>
        <v>0</v>
      </c>
      <c r="DR327">
        <v>0</v>
      </c>
      <c r="DS327">
        <v>0</v>
      </c>
      <c r="DT327">
        <v>0</v>
      </c>
      <c r="DU327">
        <v>0</v>
      </c>
      <c r="DV327">
        <v>0</v>
      </c>
      <c r="DW327">
        <v>0</v>
      </c>
      <c r="DX327">
        <v>0</v>
      </c>
      <c r="DY327">
        <v>0</v>
      </c>
      <c r="DZ327">
        <v>0</v>
      </c>
      <c r="EA327">
        <v>0</v>
      </c>
      <c r="EB327">
        <v>0</v>
      </c>
      <c r="EC327">
        <v>0</v>
      </c>
      <c r="ED327">
        <v>0</v>
      </c>
      <c r="EE327">
        <v>0</v>
      </c>
      <c r="EF327">
        <v>0</v>
      </c>
      <c r="EG327">
        <v>0</v>
      </c>
      <c r="EH327">
        <v>0</v>
      </c>
      <c r="EI327">
        <v>0</v>
      </c>
      <c r="EJ327">
        <v>0</v>
      </c>
      <c r="EK327">
        <v>0</v>
      </c>
      <c r="EL327">
        <v>0</v>
      </c>
      <c r="EM327">
        <v>0</v>
      </c>
      <c r="EN327">
        <v>0</v>
      </c>
      <c r="EO327">
        <v>0</v>
      </c>
      <c r="EP327">
        <v>0</v>
      </c>
      <c r="EQ327">
        <v>0</v>
      </c>
      <c r="ER327">
        <v>0</v>
      </c>
      <c r="ES327">
        <v>0</v>
      </c>
      <c r="ET327">
        <v>0</v>
      </c>
      <c r="EU327">
        <v>0</v>
      </c>
      <c r="EV327">
        <v>0</v>
      </c>
      <c r="EW327">
        <v>0</v>
      </c>
      <c r="EX327" t="str">
        <v/>
      </c>
    </row>
    <row r="328" spans="2:154" x14ac:dyDescent="0.25">
      <c r="B328" t="str" cm="1">
        <f t="array" ref="B328:AI328">TRANSPOSE(_xlfn._xlws.SORT(_xlfn._xlws.FILTER(chemicals[chemical_applic_level]&amp;" | "&amp;chemicals[chemical_applic_name],chemicals[experiment_ID]=A328)))</f>
        <v xml:space="preserve"> | </v>
      </c>
      <c r="C328" t="str">
        <v xml:space="preserve">0 | </v>
      </c>
      <c r="D328" t="str">
        <v xml:space="preserve">0 | </v>
      </c>
      <c r="E328" t="str">
        <v xml:space="preserve">0 | </v>
      </c>
      <c r="F328" t="str">
        <v xml:space="preserve">0 | </v>
      </c>
      <c r="G328" t="str">
        <v xml:space="preserve">0 | </v>
      </c>
      <c r="H328" t="str">
        <v xml:space="preserve">0 | </v>
      </c>
      <c r="I328" t="str">
        <v xml:space="preserve">0 | </v>
      </c>
      <c r="J328" t="str">
        <v xml:space="preserve">0 | </v>
      </c>
      <c r="K328" t="str">
        <v xml:space="preserve">0 | </v>
      </c>
      <c r="L328" t="str">
        <v xml:space="preserve">0 | </v>
      </c>
      <c r="M328" t="str">
        <v xml:space="preserve">0 | </v>
      </c>
      <c r="N328" t="str">
        <v xml:space="preserve">0 | </v>
      </c>
      <c r="O328" t="str">
        <v xml:space="preserve">0 | </v>
      </c>
      <c r="P328" t="str">
        <v xml:space="preserve">0 | </v>
      </c>
      <c r="Q328" t="str">
        <v xml:space="preserve">0 | </v>
      </c>
      <c r="R328" t="str">
        <v xml:space="preserve">0 | </v>
      </c>
      <c r="S328" t="str">
        <v xml:space="preserve">0 | </v>
      </c>
      <c r="T328" t="str">
        <v xml:space="preserve">0 | </v>
      </c>
      <c r="U328" t="str">
        <v xml:space="preserve">0 | </v>
      </c>
      <c r="V328" t="str">
        <v xml:space="preserve">0 | </v>
      </c>
      <c r="W328" t="str">
        <v xml:space="preserve">0 | </v>
      </c>
      <c r="X328" t="str">
        <v xml:space="preserve">0 | </v>
      </c>
      <c r="Y328" t="str">
        <v xml:space="preserve">0 | </v>
      </c>
      <c r="Z328" t="str">
        <v xml:space="preserve">0 | </v>
      </c>
      <c r="AA328" t="str">
        <v xml:space="preserve">0 | </v>
      </c>
      <c r="AB328" t="str">
        <v xml:space="preserve">0 | </v>
      </c>
      <c r="AC328" t="str">
        <v xml:space="preserve">0 | </v>
      </c>
      <c r="AD328" t="str">
        <v xml:space="preserve">0 | </v>
      </c>
      <c r="AE328" t="str">
        <v xml:space="preserve">0 | </v>
      </c>
      <c r="AF328" t="str">
        <v xml:space="preserve">0 | </v>
      </c>
      <c r="AG328" t="str">
        <v xml:space="preserve">0 | </v>
      </c>
      <c r="AH328" t="str">
        <v xml:space="preserve">0 | </v>
      </c>
      <c r="AI328" t="str">
        <v xml:space="preserve">0 | </v>
      </c>
      <c r="DQ328" cm="1">
        <f t="array" ref="DQ328:EX328">TRANSPOSE(_xlfn._xlws.SORT(_xlfn._xlws.FILTER(chemicals[chemical_applic_level],chemicals[experiment_ID]=A328)))</f>
        <v>0</v>
      </c>
      <c r="DR328">
        <v>0</v>
      </c>
      <c r="DS328">
        <v>0</v>
      </c>
      <c r="DT328">
        <v>0</v>
      </c>
      <c r="DU328">
        <v>0</v>
      </c>
      <c r="DV328">
        <v>0</v>
      </c>
      <c r="DW328">
        <v>0</v>
      </c>
      <c r="DX328">
        <v>0</v>
      </c>
      <c r="DY328">
        <v>0</v>
      </c>
      <c r="DZ328">
        <v>0</v>
      </c>
      <c r="EA328">
        <v>0</v>
      </c>
      <c r="EB328">
        <v>0</v>
      </c>
      <c r="EC328">
        <v>0</v>
      </c>
      <c r="ED328">
        <v>0</v>
      </c>
      <c r="EE328">
        <v>0</v>
      </c>
      <c r="EF328">
        <v>0</v>
      </c>
      <c r="EG328">
        <v>0</v>
      </c>
      <c r="EH328">
        <v>0</v>
      </c>
      <c r="EI328">
        <v>0</v>
      </c>
      <c r="EJ328">
        <v>0</v>
      </c>
      <c r="EK328">
        <v>0</v>
      </c>
      <c r="EL328">
        <v>0</v>
      </c>
      <c r="EM328">
        <v>0</v>
      </c>
      <c r="EN328">
        <v>0</v>
      </c>
      <c r="EO328">
        <v>0</v>
      </c>
      <c r="EP328">
        <v>0</v>
      </c>
      <c r="EQ328">
        <v>0</v>
      </c>
      <c r="ER328">
        <v>0</v>
      </c>
      <c r="ES328">
        <v>0</v>
      </c>
      <c r="ET328">
        <v>0</v>
      </c>
      <c r="EU328">
        <v>0</v>
      </c>
      <c r="EV328">
        <v>0</v>
      </c>
      <c r="EW328">
        <v>0</v>
      </c>
      <c r="EX328" t="str">
        <v/>
      </c>
    </row>
    <row r="329" spans="2:154" x14ac:dyDescent="0.25">
      <c r="B329" t="str" cm="1">
        <f t="array" ref="B329:AI329">TRANSPOSE(_xlfn._xlws.SORT(_xlfn._xlws.FILTER(chemicals[chemical_applic_level]&amp;" | "&amp;chemicals[chemical_applic_name],chemicals[experiment_ID]=A329)))</f>
        <v xml:space="preserve"> | </v>
      </c>
      <c r="C329" t="str">
        <v xml:space="preserve">0 | </v>
      </c>
      <c r="D329" t="str">
        <v xml:space="preserve">0 | </v>
      </c>
      <c r="E329" t="str">
        <v xml:space="preserve">0 | </v>
      </c>
      <c r="F329" t="str">
        <v xml:space="preserve">0 | </v>
      </c>
      <c r="G329" t="str">
        <v xml:space="preserve">0 | </v>
      </c>
      <c r="H329" t="str">
        <v xml:space="preserve">0 | </v>
      </c>
      <c r="I329" t="str">
        <v xml:space="preserve">0 | </v>
      </c>
      <c r="J329" t="str">
        <v xml:space="preserve">0 | </v>
      </c>
      <c r="K329" t="str">
        <v xml:space="preserve">0 | </v>
      </c>
      <c r="L329" t="str">
        <v xml:space="preserve">0 | </v>
      </c>
      <c r="M329" t="str">
        <v xml:space="preserve">0 | </v>
      </c>
      <c r="N329" t="str">
        <v xml:space="preserve">0 | </v>
      </c>
      <c r="O329" t="str">
        <v xml:space="preserve">0 | </v>
      </c>
      <c r="P329" t="str">
        <v xml:space="preserve">0 | </v>
      </c>
      <c r="Q329" t="str">
        <v xml:space="preserve">0 | </v>
      </c>
      <c r="R329" t="str">
        <v xml:space="preserve">0 | </v>
      </c>
      <c r="S329" t="str">
        <v xml:space="preserve">0 | </v>
      </c>
      <c r="T329" t="str">
        <v xml:space="preserve">0 | </v>
      </c>
      <c r="U329" t="str">
        <v xml:space="preserve">0 | </v>
      </c>
      <c r="V329" t="str">
        <v xml:space="preserve">0 | </v>
      </c>
      <c r="W329" t="str">
        <v xml:space="preserve">0 | </v>
      </c>
      <c r="X329" t="str">
        <v xml:space="preserve">0 | </v>
      </c>
      <c r="Y329" t="str">
        <v xml:space="preserve">0 | </v>
      </c>
      <c r="Z329" t="str">
        <v xml:space="preserve">0 | </v>
      </c>
      <c r="AA329" t="str">
        <v xml:space="preserve">0 | </v>
      </c>
      <c r="AB329" t="str">
        <v xml:space="preserve">0 | </v>
      </c>
      <c r="AC329" t="str">
        <v xml:space="preserve">0 | </v>
      </c>
      <c r="AD329" t="str">
        <v xml:space="preserve">0 | </v>
      </c>
      <c r="AE329" t="str">
        <v xml:space="preserve">0 | </v>
      </c>
      <c r="AF329" t="str">
        <v xml:space="preserve">0 | </v>
      </c>
      <c r="AG329" t="str">
        <v xml:space="preserve">0 | </v>
      </c>
      <c r="AH329" t="str">
        <v xml:space="preserve">0 | </v>
      </c>
      <c r="AI329" t="str">
        <v xml:space="preserve">0 | </v>
      </c>
      <c r="DQ329" cm="1">
        <f t="array" ref="DQ329:EX329">TRANSPOSE(_xlfn._xlws.SORT(_xlfn._xlws.FILTER(chemicals[chemical_applic_level],chemicals[experiment_ID]=A329)))</f>
        <v>0</v>
      </c>
      <c r="DR329">
        <v>0</v>
      </c>
      <c r="DS329">
        <v>0</v>
      </c>
      <c r="DT329">
        <v>0</v>
      </c>
      <c r="DU329">
        <v>0</v>
      </c>
      <c r="DV329">
        <v>0</v>
      </c>
      <c r="DW329">
        <v>0</v>
      </c>
      <c r="DX329">
        <v>0</v>
      </c>
      <c r="DY329">
        <v>0</v>
      </c>
      <c r="DZ329">
        <v>0</v>
      </c>
      <c r="EA329">
        <v>0</v>
      </c>
      <c r="EB329">
        <v>0</v>
      </c>
      <c r="EC329">
        <v>0</v>
      </c>
      <c r="ED329">
        <v>0</v>
      </c>
      <c r="EE329">
        <v>0</v>
      </c>
      <c r="EF329">
        <v>0</v>
      </c>
      <c r="EG329">
        <v>0</v>
      </c>
      <c r="EH329">
        <v>0</v>
      </c>
      <c r="EI329">
        <v>0</v>
      </c>
      <c r="EJ329">
        <v>0</v>
      </c>
      <c r="EK329">
        <v>0</v>
      </c>
      <c r="EL329">
        <v>0</v>
      </c>
      <c r="EM329">
        <v>0</v>
      </c>
      <c r="EN329">
        <v>0</v>
      </c>
      <c r="EO329">
        <v>0</v>
      </c>
      <c r="EP329">
        <v>0</v>
      </c>
      <c r="EQ329">
        <v>0</v>
      </c>
      <c r="ER329">
        <v>0</v>
      </c>
      <c r="ES329">
        <v>0</v>
      </c>
      <c r="ET329">
        <v>0</v>
      </c>
      <c r="EU329">
        <v>0</v>
      </c>
      <c r="EV329">
        <v>0</v>
      </c>
      <c r="EW329">
        <v>0</v>
      </c>
      <c r="EX329" t="str">
        <v/>
      </c>
    </row>
    <row r="330" spans="2:154" x14ac:dyDescent="0.25">
      <c r="B330" t="str" cm="1">
        <f t="array" ref="B330:AI330">TRANSPOSE(_xlfn._xlws.SORT(_xlfn._xlws.FILTER(chemicals[chemical_applic_level]&amp;" | "&amp;chemicals[chemical_applic_name],chemicals[experiment_ID]=A330)))</f>
        <v xml:space="preserve"> | </v>
      </c>
      <c r="C330" t="str">
        <v xml:space="preserve">0 | </v>
      </c>
      <c r="D330" t="str">
        <v xml:space="preserve">0 | </v>
      </c>
      <c r="E330" t="str">
        <v xml:space="preserve">0 | </v>
      </c>
      <c r="F330" t="str">
        <v xml:space="preserve">0 | </v>
      </c>
      <c r="G330" t="str">
        <v xml:space="preserve">0 | </v>
      </c>
      <c r="H330" t="str">
        <v xml:space="preserve">0 | </v>
      </c>
      <c r="I330" t="str">
        <v xml:space="preserve">0 | </v>
      </c>
      <c r="J330" t="str">
        <v xml:space="preserve">0 | </v>
      </c>
      <c r="K330" t="str">
        <v xml:space="preserve">0 | </v>
      </c>
      <c r="L330" t="str">
        <v xml:space="preserve">0 | </v>
      </c>
      <c r="M330" t="str">
        <v xml:space="preserve">0 | </v>
      </c>
      <c r="N330" t="str">
        <v xml:space="preserve">0 | </v>
      </c>
      <c r="O330" t="str">
        <v xml:space="preserve">0 | </v>
      </c>
      <c r="P330" t="str">
        <v xml:space="preserve">0 | </v>
      </c>
      <c r="Q330" t="str">
        <v xml:space="preserve">0 | </v>
      </c>
      <c r="R330" t="str">
        <v xml:space="preserve">0 | </v>
      </c>
      <c r="S330" t="str">
        <v xml:space="preserve">0 | </v>
      </c>
      <c r="T330" t="str">
        <v xml:space="preserve">0 | </v>
      </c>
      <c r="U330" t="str">
        <v xml:space="preserve">0 | </v>
      </c>
      <c r="V330" t="str">
        <v xml:space="preserve">0 | </v>
      </c>
      <c r="W330" t="str">
        <v xml:space="preserve">0 | </v>
      </c>
      <c r="X330" t="str">
        <v xml:space="preserve">0 | </v>
      </c>
      <c r="Y330" t="str">
        <v xml:space="preserve">0 | </v>
      </c>
      <c r="Z330" t="str">
        <v xml:space="preserve">0 | </v>
      </c>
      <c r="AA330" t="str">
        <v xml:space="preserve">0 | </v>
      </c>
      <c r="AB330" t="str">
        <v xml:space="preserve">0 | </v>
      </c>
      <c r="AC330" t="str">
        <v xml:space="preserve">0 | </v>
      </c>
      <c r="AD330" t="str">
        <v xml:space="preserve">0 | </v>
      </c>
      <c r="AE330" t="str">
        <v xml:space="preserve">0 | </v>
      </c>
      <c r="AF330" t="str">
        <v xml:space="preserve">0 | </v>
      </c>
      <c r="AG330" t="str">
        <v xml:space="preserve">0 | </v>
      </c>
      <c r="AH330" t="str">
        <v xml:space="preserve">0 | </v>
      </c>
      <c r="AI330" t="str">
        <v xml:space="preserve">0 | </v>
      </c>
      <c r="DQ330" cm="1">
        <f t="array" ref="DQ330:EX330">TRANSPOSE(_xlfn._xlws.SORT(_xlfn._xlws.FILTER(chemicals[chemical_applic_level],chemicals[experiment_ID]=A330)))</f>
        <v>0</v>
      </c>
      <c r="DR330">
        <v>0</v>
      </c>
      <c r="DS330">
        <v>0</v>
      </c>
      <c r="DT330">
        <v>0</v>
      </c>
      <c r="DU330">
        <v>0</v>
      </c>
      <c r="DV330">
        <v>0</v>
      </c>
      <c r="DW330">
        <v>0</v>
      </c>
      <c r="DX330">
        <v>0</v>
      </c>
      <c r="DY330">
        <v>0</v>
      </c>
      <c r="DZ330">
        <v>0</v>
      </c>
      <c r="EA330">
        <v>0</v>
      </c>
      <c r="EB330">
        <v>0</v>
      </c>
      <c r="EC330">
        <v>0</v>
      </c>
      <c r="ED330">
        <v>0</v>
      </c>
      <c r="EE330">
        <v>0</v>
      </c>
      <c r="EF330">
        <v>0</v>
      </c>
      <c r="EG330">
        <v>0</v>
      </c>
      <c r="EH330">
        <v>0</v>
      </c>
      <c r="EI330">
        <v>0</v>
      </c>
      <c r="EJ330">
        <v>0</v>
      </c>
      <c r="EK330">
        <v>0</v>
      </c>
      <c r="EL330">
        <v>0</v>
      </c>
      <c r="EM330">
        <v>0</v>
      </c>
      <c r="EN330">
        <v>0</v>
      </c>
      <c r="EO330">
        <v>0</v>
      </c>
      <c r="EP330">
        <v>0</v>
      </c>
      <c r="EQ330">
        <v>0</v>
      </c>
      <c r="ER330">
        <v>0</v>
      </c>
      <c r="ES330">
        <v>0</v>
      </c>
      <c r="ET330">
        <v>0</v>
      </c>
      <c r="EU330">
        <v>0</v>
      </c>
      <c r="EV330">
        <v>0</v>
      </c>
      <c r="EW330">
        <v>0</v>
      </c>
      <c r="EX330" t="str">
        <v/>
      </c>
    </row>
    <row r="331" spans="2:154" x14ac:dyDescent="0.25">
      <c r="B331" t="str" cm="1">
        <f t="array" ref="B331:AI331">TRANSPOSE(_xlfn._xlws.SORT(_xlfn._xlws.FILTER(chemicals[chemical_applic_level]&amp;" | "&amp;chemicals[chemical_applic_name],chemicals[experiment_ID]=A331)))</f>
        <v xml:space="preserve"> | </v>
      </c>
      <c r="C331" t="str">
        <v xml:space="preserve">0 | </v>
      </c>
      <c r="D331" t="str">
        <v xml:space="preserve">0 | </v>
      </c>
      <c r="E331" t="str">
        <v xml:space="preserve">0 | </v>
      </c>
      <c r="F331" t="str">
        <v xml:space="preserve">0 | </v>
      </c>
      <c r="G331" t="str">
        <v xml:space="preserve">0 | </v>
      </c>
      <c r="H331" t="str">
        <v xml:space="preserve">0 | </v>
      </c>
      <c r="I331" t="str">
        <v xml:space="preserve">0 | </v>
      </c>
      <c r="J331" t="str">
        <v xml:space="preserve">0 | </v>
      </c>
      <c r="K331" t="str">
        <v xml:space="preserve">0 | </v>
      </c>
      <c r="L331" t="str">
        <v xml:space="preserve">0 | </v>
      </c>
      <c r="M331" t="str">
        <v xml:space="preserve">0 | </v>
      </c>
      <c r="N331" t="str">
        <v xml:space="preserve">0 | </v>
      </c>
      <c r="O331" t="str">
        <v xml:space="preserve">0 | </v>
      </c>
      <c r="P331" t="str">
        <v xml:space="preserve">0 | </v>
      </c>
      <c r="Q331" t="str">
        <v xml:space="preserve">0 | </v>
      </c>
      <c r="R331" t="str">
        <v xml:space="preserve">0 | </v>
      </c>
      <c r="S331" t="str">
        <v xml:space="preserve">0 | </v>
      </c>
      <c r="T331" t="str">
        <v xml:space="preserve">0 | </v>
      </c>
      <c r="U331" t="str">
        <v xml:space="preserve">0 | </v>
      </c>
      <c r="V331" t="str">
        <v xml:space="preserve">0 | </v>
      </c>
      <c r="W331" t="str">
        <v xml:space="preserve">0 | </v>
      </c>
      <c r="X331" t="str">
        <v xml:space="preserve">0 | </v>
      </c>
      <c r="Y331" t="str">
        <v xml:space="preserve">0 | </v>
      </c>
      <c r="Z331" t="str">
        <v xml:space="preserve">0 | </v>
      </c>
      <c r="AA331" t="str">
        <v xml:space="preserve">0 | </v>
      </c>
      <c r="AB331" t="str">
        <v xml:space="preserve">0 | </v>
      </c>
      <c r="AC331" t="str">
        <v xml:space="preserve">0 | </v>
      </c>
      <c r="AD331" t="str">
        <v xml:space="preserve">0 | </v>
      </c>
      <c r="AE331" t="str">
        <v xml:space="preserve">0 | </v>
      </c>
      <c r="AF331" t="str">
        <v xml:space="preserve">0 | </v>
      </c>
      <c r="AG331" t="str">
        <v xml:space="preserve">0 | </v>
      </c>
      <c r="AH331" t="str">
        <v xml:space="preserve">0 | </v>
      </c>
      <c r="AI331" t="str">
        <v xml:space="preserve">0 | </v>
      </c>
      <c r="DQ331" cm="1">
        <f t="array" ref="DQ331:EX331">TRANSPOSE(_xlfn._xlws.SORT(_xlfn._xlws.FILTER(chemicals[chemical_applic_level],chemicals[experiment_ID]=A331)))</f>
        <v>0</v>
      </c>
      <c r="DR331">
        <v>0</v>
      </c>
      <c r="DS331">
        <v>0</v>
      </c>
      <c r="DT331">
        <v>0</v>
      </c>
      <c r="DU331">
        <v>0</v>
      </c>
      <c r="DV331">
        <v>0</v>
      </c>
      <c r="DW331">
        <v>0</v>
      </c>
      <c r="DX331">
        <v>0</v>
      </c>
      <c r="DY331">
        <v>0</v>
      </c>
      <c r="DZ331">
        <v>0</v>
      </c>
      <c r="EA331">
        <v>0</v>
      </c>
      <c r="EB331">
        <v>0</v>
      </c>
      <c r="EC331">
        <v>0</v>
      </c>
      <c r="ED331">
        <v>0</v>
      </c>
      <c r="EE331">
        <v>0</v>
      </c>
      <c r="EF331">
        <v>0</v>
      </c>
      <c r="EG331">
        <v>0</v>
      </c>
      <c r="EH331">
        <v>0</v>
      </c>
      <c r="EI331">
        <v>0</v>
      </c>
      <c r="EJ331">
        <v>0</v>
      </c>
      <c r="EK331">
        <v>0</v>
      </c>
      <c r="EL331">
        <v>0</v>
      </c>
      <c r="EM331">
        <v>0</v>
      </c>
      <c r="EN331">
        <v>0</v>
      </c>
      <c r="EO331">
        <v>0</v>
      </c>
      <c r="EP331">
        <v>0</v>
      </c>
      <c r="EQ331">
        <v>0</v>
      </c>
      <c r="ER331">
        <v>0</v>
      </c>
      <c r="ES331">
        <v>0</v>
      </c>
      <c r="ET331">
        <v>0</v>
      </c>
      <c r="EU331">
        <v>0</v>
      </c>
      <c r="EV331">
        <v>0</v>
      </c>
      <c r="EW331">
        <v>0</v>
      </c>
      <c r="EX331" t="str">
        <v/>
      </c>
    </row>
    <row r="332" spans="2:154" x14ac:dyDescent="0.25">
      <c r="B332" t="str" cm="1">
        <f t="array" ref="B332:AI332">TRANSPOSE(_xlfn._xlws.SORT(_xlfn._xlws.FILTER(chemicals[chemical_applic_level]&amp;" | "&amp;chemicals[chemical_applic_name],chemicals[experiment_ID]=A332)))</f>
        <v xml:space="preserve"> | </v>
      </c>
      <c r="C332" t="str">
        <v xml:space="preserve">0 | </v>
      </c>
      <c r="D332" t="str">
        <v xml:space="preserve">0 | </v>
      </c>
      <c r="E332" t="str">
        <v xml:space="preserve">0 | </v>
      </c>
      <c r="F332" t="str">
        <v xml:space="preserve">0 | </v>
      </c>
      <c r="G332" t="str">
        <v xml:space="preserve">0 | </v>
      </c>
      <c r="H332" t="str">
        <v xml:space="preserve">0 | </v>
      </c>
      <c r="I332" t="str">
        <v xml:space="preserve">0 | </v>
      </c>
      <c r="J332" t="str">
        <v xml:space="preserve">0 | </v>
      </c>
      <c r="K332" t="str">
        <v xml:space="preserve">0 | </v>
      </c>
      <c r="L332" t="str">
        <v xml:space="preserve">0 | </v>
      </c>
      <c r="M332" t="str">
        <v xml:space="preserve">0 | </v>
      </c>
      <c r="N332" t="str">
        <v xml:space="preserve">0 | </v>
      </c>
      <c r="O332" t="str">
        <v xml:space="preserve">0 | </v>
      </c>
      <c r="P332" t="str">
        <v xml:space="preserve">0 | </v>
      </c>
      <c r="Q332" t="str">
        <v xml:space="preserve">0 | </v>
      </c>
      <c r="R332" t="str">
        <v xml:space="preserve">0 | </v>
      </c>
      <c r="S332" t="str">
        <v xml:space="preserve">0 | </v>
      </c>
      <c r="T332" t="str">
        <v xml:space="preserve">0 | </v>
      </c>
      <c r="U332" t="str">
        <v xml:space="preserve">0 | </v>
      </c>
      <c r="V332" t="str">
        <v xml:space="preserve">0 | </v>
      </c>
      <c r="W332" t="str">
        <v xml:space="preserve">0 | </v>
      </c>
      <c r="X332" t="str">
        <v xml:space="preserve">0 | </v>
      </c>
      <c r="Y332" t="str">
        <v xml:space="preserve">0 | </v>
      </c>
      <c r="Z332" t="str">
        <v xml:space="preserve">0 | </v>
      </c>
      <c r="AA332" t="str">
        <v xml:space="preserve">0 | </v>
      </c>
      <c r="AB332" t="str">
        <v xml:space="preserve">0 | </v>
      </c>
      <c r="AC332" t="str">
        <v xml:space="preserve">0 | </v>
      </c>
      <c r="AD332" t="str">
        <v xml:space="preserve">0 | </v>
      </c>
      <c r="AE332" t="str">
        <v xml:space="preserve">0 | </v>
      </c>
      <c r="AF332" t="str">
        <v xml:space="preserve">0 | </v>
      </c>
      <c r="AG332" t="str">
        <v xml:space="preserve">0 | </v>
      </c>
      <c r="AH332" t="str">
        <v xml:space="preserve">0 | </v>
      </c>
      <c r="AI332" t="str">
        <v xml:space="preserve">0 | </v>
      </c>
      <c r="DQ332" cm="1">
        <f t="array" ref="DQ332:EX332">TRANSPOSE(_xlfn._xlws.SORT(_xlfn._xlws.FILTER(chemicals[chemical_applic_level],chemicals[experiment_ID]=A332)))</f>
        <v>0</v>
      </c>
      <c r="DR332">
        <v>0</v>
      </c>
      <c r="DS332">
        <v>0</v>
      </c>
      <c r="DT332">
        <v>0</v>
      </c>
      <c r="DU332">
        <v>0</v>
      </c>
      <c r="DV332">
        <v>0</v>
      </c>
      <c r="DW332">
        <v>0</v>
      </c>
      <c r="DX332">
        <v>0</v>
      </c>
      <c r="DY332">
        <v>0</v>
      </c>
      <c r="DZ332">
        <v>0</v>
      </c>
      <c r="EA332">
        <v>0</v>
      </c>
      <c r="EB332">
        <v>0</v>
      </c>
      <c r="EC332">
        <v>0</v>
      </c>
      <c r="ED332">
        <v>0</v>
      </c>
      <c r="EE332">
        <v>0</v>
      </c>
      <c r="EF332">
        <v>0</v>
      </c>
      <c r="EG332">
        <v>0</v>
      </c>
      <c r="EH332">
        <v>0</v>
      </c>
      <c r="EI332">
        <v>0</v>
      </c>
      <c r="EJ332">
        <v>0</v>
      </c>
      <c r="EK332">
        <v>0</v>
      </c>
      <c r="EL332">
        <v>0</v>
      </c>
      <c r="EM332">
        <v>0</v>
      </c>
      <c r="EN332">
        <v>0</v>
      </c>
      <c r="EO332">
        <v>0</v>
      </c>
      <c r="EP332">
        <v>0</v>
      </c>
      <c r="EQ332">
        <v>0</v>
      </c>
      <c r="ER332">
        <v>0</v>
      </c>
      <c r="ES332">
        <v>0</v>
      </c>
      <c r="ET332">
        <v>0</v>
      </c>
      <c r="EU332">
        <v>0</v>
      </c>
      <c r="EV332">
        <v>0</v>
      </c>
      <c r="EW332">
        <v>0</v>
      </c>
      <c r="EX332" t="str">
        <v/>
      </c>
    </row>
    <row r="333" spans="2:154" x14ac:dyDescent="0.25">
      <c r="B333" t="str" cm="1">
        <f t="array" ref="B333:AI333">TRANSPOSE(_xlfn._xlws.SORT(_xlfn._xlws.FILTER(chemicals[chemical_applic_level]&amp;" | "&amp;chemicals[chemical_applic_name],chemicals[experiment_ID]=A333)))</f>
        <v xml:space="preserve"> | </v>
      </c>
      <c r="C333" t="str">
        <v xml:space="preserve">0 | </v>
      </c>
      <c r="D333" t="str">
        <v xml:space="preserve">0 | </v>
      </c>
      <c r="E333" t="str">
        <v xml:space="preserve">0 | </v>
      </c>
      <c r="F333" t="str">
        <v xml:space="preserve">0 | </v>
      </c>
      <c r="G333" t="str">
        <v xml:space="preserve">0 | </v>
      </c>
      <c r="H333" t="str">
        <v xml:space="preserve">0 | </v>
      </c>
      <c r="I333" t="str">
        <v xml:space="preserve">0 | </v>
      </c>
      <c r="J333" t="str">
        <v xml:space="preserve">0 | </v>
      </c>
      <c r="K333" t="str">
        <v xml:space="preserve">0 | </v>
      </c>
      <c r="L333" t="str">
        <v xml:space="preserve">0 | </v>
      </c>
      <c r="M333" t="str">
        <v xml:space="preserve">0 | </v>
      </c>
      <c r="N333" t="str">
        <v xml:space="preserve">0 | </v>
      </c>
      <c r="O333" t="str">
        <v xml:space="preserve">0 | </v>
      </c>
      <c r="P333" t="str">
        <v xml:space="preserve">0 | </v>
      </c>
      <c r="Q333" t="str">
        <v xml:space="preserve">0 | </v>
      </c>
      <c r="R333" t="str">
        <v xml:space="preserve">0 | </v>
      </c>
      <c r="S333" t="str">
        <v xml:space="preserve">0 | </v>
      </c>
      <c r="T333" t="str">
        <v xml:space="preserve">0 | </v>
      </c>
      <c r="U333" t="str">
        <v xml:space="preserve">0 | </v>
      </c>
      <c r="V333" t="str">
        <v xml:space="preserve">0 | </v>
      </c>
      <c r="W333" t="str">
        <v xml:space="preserve">0 | </v>
      </c>
      <c r="X333" t="str">
        <v xml:space="preserve">0 | </v>
      </c>
      <c r="Y333" t="str">
        <v xml:space="preserve">0 | </v>
      </c>
      <c r="Z333" t="str">
        <v xml:space="preserve">0 | </v>
      </c>
      <c r="AA333" t="str">
        <v xml:space="preserve">0 | </v>
      </c>
      <c r="AB333" t="str">
        <v xml:space="preserve">0 | </v>
      </c>
      <c r="AC333" t="str">
        <v xml:space="preserve">0 | </v>
      </c>
      <c r="AD333" t="str">
        <v xml:space="preserve">0 | </v>
      </c>
      <c r="AE333" t="str">
        <v xml:space="preserve">0 | </v>
      </c>
      <c r="AF333" t="str">
        <v xml:space="preserve">0 | </v>
      </c>
      <c r="AG333" t="str">
        <v xml:space="preserve">0 | </v>
      </c>
      <c r="AH333" t="str">
        <v xml:space="preserve">0 | </v>
      </c>
      <c r="AI333" t="str">
        <v xml:space="preserve">0 | </v>
      </c>
      <c r="DQ333" cm="1">
        <f t="array" ref="DQ333:EX333">TRANSPOSE(_xlfn._xlws.SORT(_xlfn._xlws.FILTER(chemicals[chemical_applic_level],chemicals[experiment_ID]=A333)))</f>
        <v>0</v>
      </c>
      <c r="DR333">
        <v>0</v>
      </c>
      <c r="DS333">
        <v>0</v>
      </c>
      <c r="DT333">
        <v>0</v>
      </c>
      <c r="DU333">
        <v>0</v>
      </c>
      <c r="DV333">
        <v>0</v>
      </c>
      <c r="DW333">
        <v>0</v>
      </c>
      <c r="DX333">
        <v>0</v>
      </c>
      <c r="DY333">
        <v>0</v>
      </c>
      <c r="DZ333">
        <v>0</v>
      </c>
      <c r="EA333">
        <v>0</v>
      </c>
      <c r="EB333">
        <v>0</v>
      </c>
      <c r="EC333">
        <v>0</v>
      </c>
      <c r="ED333">
        <v>0</v>
      </c>
      <c r="EE333">
        <v>0</v>
      </c>
      <c r="EF333">
        <v>0</v>
      </c>
      <c r="EG333">
        <v>0</v>
      </c>
      <c r="EH333">
        <v>0</v>
      </c>
      <c r="EI333">
        <v>0</v>
      </c>
      <c r="EJ333">
        <v>0</v>
      </c>
      <c r="EK333">
        <v>0</v>
      </c>
      <c r="EL333">
        <v>0</v>
      </c>
      <c r="EM333">
        <v>0</v>
      </c>
      <c r="EN333">
        <v>0</v>
      </c>
      <c r="EO333">
        <v>0</v>
      </c>
      <c r="EP333">
        <v>0</v>
      </c>
      <c r="EQ333">
        <v>0</v>
      </c>
      <c r="ER333">
        <v>0</v>
      </c>
      <c r="ES333">
        <v>0</v>
      </c>
      <c r="ET333">
        <v>0</v>
      </c>
      <c r="EU333">
        <v>0</v>
      </c>
      <c r="EV333">
        <v>0</v>
      </c>
      <c r="EW333">
        <v>0</v>
      </c>
      <c r="EX333" t="str">
        <v/>
      </c>
    </row>
    <row r="334" spans="2:154" x14ac:dyDescent="0.25">
      <c r="B334" t="str" cm="1">
        <f t="array" ref="B334:AI334">TRANSPOSE(_xlfn._xlws.SORT(_xlfn._xlws.FILTER(chemicals[chemical_applic_level]&amp;" | "&amp;chemicals[chemical_applic_name],chemicals[experiment_ID]=A334)))</f>
        <v xml:space="preserve"> | </v>
      </c>
      <c r="C334" t="str">
        <v xml:space="preserve">0 | </v>
      </c>
      <c r="D334" t="str">
        <v xml:space="preserve">0 | </v>
      </c>
      <c r="E334" t="str">
        <v xml:space="preserve">0 | </v>
      </c>
      <c r="F334" t="str">
        <v xml:space="preserve">0 | </v>
      </c>
      <c r="G334" t="str">
        <v xml:space="preserve">0 | </v>
      </c>
      <c r="H334" t="str">
        <v xml:space="preserve">0 | </v>
      </c>
      <c r="I334" t="str">
        <v xml:space="preserve">0 | </v>
      </c>
      <c r="J334" t="str">
        <v xml:space="preserve">0 | </v>
      </c>
      <c r="K334" t="str">
        <v xml:space="preserve">0 | </v>
      </c>
      <c r="L334" t="str">
        <v xml:space="preserve">0 | </v>
      </c>
      <c r="M334" t="str">
        <v xml:space="preserve">0 | </v>
      </c>
      <c r="N334" t="str">
        <v xml:space="preserve">0 | </v>
      </c>
      <c r="O334" t="str">
        <v xml:space="preserve">0 | </v>
      </c>
      <c r="P334" t="str">
        <v xml:space="preserve">0 | </v>
      </c>
      <c r="Q334" t="str">
        <v xml:space="preserve">0 | </v>
      </c>
      <c r="R334" t="str">
        <v xml:space="preserve">0 | </v>
      </c>
      <c r="S334" t="str">
        <v xml:space="preserve">0 | </v>
      </c>
      <c r="T334" t="str">
        <v xml:space="preserve">0 | </v>
      </c>
      <c r="U334" t="str">
        <v xml:space="preserve">0 | </v>
      </c>
      <c r="V334" t="str">
        <v xml:space="preserve">0 | </v>
      </c>
      <c r="W334" t="str">
        <v xml:space="preserve">0 | </v>
      </c>
      <c r="X334" t="str">
        <v xml:space="preserve">0 | </v>
      </c>
      <c r="Y334" t="str">
        <v xml:space="preserve">0 | </v>
      </c>
      <c r="Z334" t="str">
        <v xml:space="preserve">0 | </v>
      </c>
      <c r="AA334" t="str">
        <v xml:space="preserve">0 | </v>
      </c>
      <c r="AB334" t="str">
        <v xml:space="preserve">0 | </v>
      </c>
      <c r="AC334" t="str">
        <v xml:space="preserve">0 | </v>
      </c>
      <c r="AD334" t="str">
        <v xml:space="preserve">0 | </v>
      </c>
      <c r="AE334" t="str">
        <v xml:space="preserve">0 | </v>
      </c>
      <c r="AF334" t="str">
        <v xml:space="preserve">0 | </v>
      </c>
      <c r="AG334" t="str">
        <v xml:space="preserve">0 | </v>
      </c>
      <c r="AH334" t="str">
        <v xml:space="preserve">0 | </v>
      </c>
      <c r="AI334" t="str">
        <v xml:space="preserve">0 | </v>
      </c>
      <c r="DQ334" cm="1">
        <f t="array" ref="DQ334:EX334">TRANSPOSE(_xlfn._xlws.SORT(_xlfn._xlws.FILTER(chemicals[chemical_applic_level],chemicals[experiment_ID]=A334)))</f>
        <v>0</v>
      </c>
      <c r="DR334">
        <v>0</v>
      </c>
      <c r="DS334">
        <v>0</v>
      </c>
      <c r="DT334">
        <v>0</v>
      </c>
      <c r="DU334">
        <v>0</v>
      </c>
      <c r="DV334">
        <v>0</v>
      </c>
      <c r="DW334">
        <v>0</v>
      </c>
      <c r="DX334">
        <v>0</v>
      </c>
      <c r="DY334">
        <v>0</v>
      </c>
      <c r="DZ334">
        <v>0</v>
      </c>
      <c r="EA334">
        <v>0</v>
      </c>
      <c r="EB334">
        <v>0</v>
      </c>
      <c r="EC334">
        <v>0</v>
      </c>
      <c r="ED334">
        <v>0</v>
      </c>
      <c r="EE334">
        <v>0</v>
      </c>
      <c r="EF334">
        <v>0</v>
      </c>
      <c r="EG334">
        <v>0</v>
      </c>
      <c r="EH334">
        <v>0</v>
      </c>
      <c r="EI334">
        <v>0</v>
      </c>
      <c r="EJ334">
        <v>0</v>
      </c>
      <c r="EK334">
        <v>0</v>
      </c>
      <c r="EL334">
        <v>0</v>
      </c>
      <c r="EM334">
        <v>0</v>
      </c>
      <c r="EN334">
        <v>0</v>
      </c>
      <c r="EO334">
        <v>0</v>
      </c>
      <c r="EP334">
        <v>0</v>
      </c>
      <c r="EQ334">
        <v>0</v>
      </c>
      <c r="ER334">
        <v>0</v>
      </c>
      <c r="ES334">
        <v>0</v>
      </c>
      <c r="ET334">
        <v>0</v>
      </c>
      <c r="EU334">
        <v>0</v>
      </c>
      <c r="EV334">
        <v>0</v>
      </c>
      <c r="EW334">
        <v>0</v>
      </c>
      <c r="EX334" t="str">
        <v/>
      </c>
    </row>
    <row r="335" spans="2:154" x14ac:dyDescent="0.25">
      <c r="B335" t="str" cm="1">
        <f t="array" ref="B335:AI335">TRANSPOSE(_xlfn._xlws.SORT(_xlfn._xlws.FILTER(chemicals[chemical_applic_level]&amp;" | "&amp;chemicals[chemical_applic_name],chemicals[experiment_ID]=A335)))</f>
        <v xml:space="preserve"> | </v>
      </c>
      <c r="C335" t="str">
        <v xml:space="preserve">0 | </v>
      </c>
      <c r="D335" t="str">
        <v xml:space="preserve">0 | </v>
      </c>
      <c r="E335" t="str">
        <v xml:space="preserve">0 | </v>
      </c>
      <c r="F335" t="str">
        <v xml:space="preserve">0 | </v>
      </c>
      <c r="G335" t="str">
        <v xml:space="preserve">0 | </v>
      </c>
      <c r="H335" t="str">
        <v xml:space="preserve">0 | </v>
      </c>
      <c r="I335" t="str">
        <v xml:space="preserve">0 | </v>
      </c>
      <c r="J335" t="str">
        <v xml:space="preserve">0 | </v>
      </c>
      <c r="K335" t="str">
        <v xml:space="preserve">0 | </v>
      </c>
      <c r="L335" t="str">
        <v xml:space="preserve">0 | </v>
      </c>
      <c r="M335" t="str">
        <v xml:space="preserve">0 | </v>
      </c>
      <c r="N335" t="str">
        <v xml:space="preserve">0 | </v>
      </c>
      <c r="O335" t="str">
        <v xml:space="preserve">0 | </v>
      </c>
      <c r="P335" t="str">
        <v xml:space="preserve">0 | </v>
      </c>
      <c r="Q335" t="str">
        <v xml:space="preserve">0 | </v>
      </c>
      <c r="R335" t="str">
        <v xml:space="preserve">0 | </v>
      </c>
      <c r="S335" t="str">
        <v xml:space="preserve">0 | </v>
      </c>
      <c r="T335" t="str">
        <v xml:space="preserve">0 | </v>
      </c>
      <c r="U335" t="str">
        <v xml:space="preserve">0 | </v>
      </c>
      <c r="V335" t="str">
        <v xml:space="preserve">0 | </v>
      </c>
      <c r="W335" t="str">
        <v xml:space="preserve">0 | </v>
      </c>
      <c r="X335" t="str">
        <v xml:space="preserve">0 | </v>
      </c>
      <c r="Y335" t="str">
        <v xml:space="preserve">0 | </v>
      </c>
      <c r="Z335" t="str">
        <v xml:space="preserve">0 | </v>
      </c>
      <c r="AA335" t="str">
        <v xml:space="preserve">0 | </v>
      </c>
      <c r="AB335" t="str">
        <v xml:space="preserve">0 | </v>
      </c>
      <c r="AC335" t="str">
        <v xml:space="preserve">0 | </v>
      </c>
      <c r="AD335" t="str">
        <v xml:space="preserve">0 | </v>
      </c>
      <c r="AE335" t="str">
        <v xml:space="preserve">0 | </v>
      </c>
      <c r="AF335" t="str">
        <v xml:space="preserve">0 | </v>
      </c>
      <c r="AG335" t="str">
        <v xml:space="preserve">0 | </v>
      </c>
      <c r="AH335" t="str">
        <v xml:space="preserve">0 | </v>
      </c>
      <c r="AI335" t="str">
        <v xml:space="preserve">0 | </v>
      </c>
      <c r="DQ335" cm="1">
        <f t="array" ref="DQ335:EX335">TRANSPOSE(_xlfn._xlws.SORT(_xlfn._xlws.FILTER(chemicals[chemical_applic_level],chemicals[experiment_ID]=A335)))</f>
        <v>0</v>
      </c>
      <c r="DR335">
        <v>0</v>
      </c>
      <c r="DS335">
        <v>0</v>
      </c>
      <c r="DT335">
        <v>0</v>
      </c>
      <c r="DU335">
        <v>0</v>
      </c>
      <c r="DV335">
        <v>0</v>
      </c>
      <c r="DW335">
        <v>0</v>
      </c>
      <c r="DX335">
        <v>0</v>
      </c>
      <c r="DY335">
        <v>0</v>
      </c>
      <c r="DZ335">
        <v>0</v>
      </c>
      <c r="EA335">
        <v>0</v>
      </c>
      <c r="EB335">
        <v>0</v>
      </c>
      <c r="EC335">
        <v>0</v>
      </c>
      <c r="ED335">
        <v>0</v>
      </c>
      <c r="EE335">
        <v>0</v>
      </c>
      <c r="EF335">
        <v>0</v>
      </c>
      <c r="EG335">
        <v>0</v>
      </c>
      <c r="EH335">
        <v>0</v>
      </c>
      <c r="EI335">
        <v>0</v>
      </c>
      <c r="EJ335">
        <v>0</v>
      </c>
      <c r="EK335">
        <v>0</v>
      </c>
      <c r="EL335">
        <v>0</v>
      </c>
      <c r="EM335">
        <v>0</v>
      </c>
      <c r="EN335">
        <v>0</v>
      </c>
      <c r="EO335">
        <v>0</v>
      </c>
      <c r="EP335">
        <v>0</v>
      </c>
      <c r="EQ335">
        <v>0</v>
      </c>
      <c r="ER335">
        <v>0</v>
      </c>
      <c r="ES335">
        <v>0</v>
      </c>
      <c r="ET335">
        <v>0</v>
      </c>
      <c r="EU335">
        <v>0</v>
      </c>
      <c r="EV335">
        <v>0</v>
      </c>
      <c r="EW335">
        <v>0</v>
      </c>
      <c r="EX335" t="str">
        <v/>
      </c>
    </row>
    <row r="336" spans="2:154" x14ac:dyDescent="0.25">
      <c r="B336" t="str" cm="1">
        <f t="array" ref="B336:AI336">TRANSPOSE(_xlfn._xlws.SORT(_xlfn._xlws.FILTER(chemicals[chemical_applic_level]&amp;" | "&amp;chemicals[chemical_applic_name],chemicals[experiment_ID]=A336)))</f>
        <v xml:space="preserve"> | </v>
      </c>
      <c r="C336" t="str">
        <v xml:space="preserve">0 | </v>
      </c>
      <c r="D336" t="str">
        <v xml:space="preserve">0 | </v>
      </c>
      <c r="E336" t="str">
        <v xml:space="preserve">0 | </v>
      </c>
      <c r="F336" t="str">
        <v xml:space="preserve">0 | </v>
      </c>
      <c r="G336" t="str">
        <v xml:space="preserve">0 | </v>
      </c>
      <c r="H336" t="str">
        <v xml:space="preserve">0 | </v>
      </c>
      <c r="I336" t="str">
        <v xml:space="preserve">0 | </v>
      </c>
      <c r="J336" t="str">
        <v xml:space="preserve">0 | </v>
      </c>
      <c r="K336" t="str">
        <v xml:space="preserve">0 | </v>
      </c>
      <c r="L336" t="str">
        <v xml:space="preserve">0 | </v>
      </c>
      <c r="M336" t="str">
        <v xml:space="preserve">0 | </v>
      </c>
      <c r="N336" t="str">
        <v xml:space="preserve">0 | </v>
      </c>
      <c r="O336" t="str">
        <v xml:space="preserve">0 | </v>
      </c>
      <c r="P336" t="str">
        <v xml:space="preserve">0 | </v>
      </c>
      <c r="Q336" t="str">
        <v xml:space="preserve">0 | </v>
      </c>
      <c r="R336" t="str">
        <v xml:space="preserve">0 | </v>
      </c>
      <c r="S336" t="str">
        <v xml:space="preserve">0 | </v>
      </c>
      <c r="T336" t="str">
        <v xml:space="preserve">0 | </v>
      </c>
      <c r="U336" t="str">
        <v xml:space="preserve">0 | </v>
      </c>
      <c r="V336" t="str">
        <v xml:space="preserve">0 | </v>
      </c>
      <c r="W336" t="str">
        <v xml:space="preserve">0 | </v>
      </c>
      <c r="X336" t="str">
        <v xml:space="preserve">0 | </v>
      </c>
      <c r="Y336" t="str">
        <v xml:space="preserve">0 | </v>
      </c>
      <c r="Z336" t="str">
        <v xml:space="preserve">0 | </v>
      </c>
      <c r="AA336" t="str">
        <v xml:space="preserve">0 | </v>
      </c>
      <c r="AB336" t="str">
        <v xml:space="preserve">0 | </v>
      </c>
      <c r="AC336" t="str">
        <v xml:space="preserve">0 | </v>
      </c>
      <c r="AD336" t="str">
        <v xml:space="preserve">0 | </v>
      </c>
      <c r="AE336" t="str">
        <v xml:space="preserve">0 | </v>
      </c>
      <c r="AF336" t="str">
        <v xml:space="preserve">0 | </v>
      </c>
      <c r="AG336" t="str">
        <v xml:space="preserve">0 | </v>
      </c>
      <c r="AH336" t="str">
        <v xml:space="preserve">0 | </v>
      </c>
      <c r="AI336" t="str">
        <v xml:space="preserve">0 | </v>
      </c>
      <c r="DQ336" cm="1">
        <f t="array" ref="DQ336:EX336">TRANSPOSE(_xlfn._xlws.SORT(_xlfn._xlws.FILTER(chemicals[chemical_applic_level],chemicals[experiment_ID]=A336)))</f>
        <v>0</v>
      </c>
      <c r="DR336">
        <v>0</v>
      </c>
      <c r="DS336">
        <v>0</v>
      </c>
      <c r="DT336">
        <v>0</v>
      </c>
      <c r="DU336">
        <v>0</v>
      </c>
      <c r="DV336">
        <v>0</v>
      </c>
      <c r="DW336">
        <v>0</v>
      </c>
      <c r="DX336">
        <v>0</v>
      </c>
      <c r="DY336">
        <v>0</v>
      </c>
      <c r="DZ336">
        <v>0</v>
      </c>
      <c r="EA336">
        <v>0</v>
      </c>
      <c r="EB336">
        <v>0</v>
      </c>
      <c r="EC336">
        <v>0</v>
      </c>
      <c r="ED336">
        <v>0</v>
      </c>
      <c r="EE336">
        <v>0</v>
      </c>
      <c r="EF336">
        <v>0</v>
      </c>
      <c r="EG336">
        <v>0</v>
      </c>
      <c r="EH336">
        <v>0</v>
      </c>
      <c r="EI336">
        <v>0</v>
      </c>
      <c r="EJ336">
        <v>0</v>
      </c>
      <c r="EK336">
        <v>0</v>
      </c>
      <c r="EL336">
        <v>0</v>
      </c>
      <c r="EM336">
        <v>0</v>
      </c>
      <c r="EN336">
        <v>0</v>
      </c>
      <c r="EO336">
        <v>0</v>
      </c>
      <c r="EP336">
        <v>0</v>
      </c>
      <c r="EQ336">
        <v>0</v>
      </c>
      <c r="ER336">
        <v>0</v>
      </c>
      <c r="ES336">
        <v>0</v>
      </c>
      <c r="ET336">
        <v>0</v>
      </c>
      <c r="EU336">
        <v>0</v>
      </c>
      <c r="EV336">
        <v>0</v>
      </c>
      <c r="EW336">
        <v>0</v>
      </c>
      <c r="EX336" t="str">
        <v/>
      </c>
    </row>
    <row r="337" spans="2:154" x14ac:dyDescent="0.25">
      <c r="B337" t="str" cm="1">
        <f t="array" ref="B337:AI337">TRANSPOSE(_xlfn._xlws.SORT(_xlfn._xlws.FILTER(chemicals[chemical_applic_level]&amp;" | "&amp;chemicals[chemical_applic_name],chemicals[experiment_ID]=A337)))</f>
        <v xml:space="preserve"> | </v>
      </c>
      <c r="C337" t="str">
        <v xml:space="preserve">0 | </v>
      </c>
      <c r="D337" t="str">
        <v xml:space="preserve">0 | </v>
      </c>
      <c r="E337" t="str">
        <v xml:space="preserve">0 | </v>
      </c>
      <c r="F337" t="str">
        <v xml:space="preserve">0 | </v>
      </c>
      <c r="G337" t="str">
        <v xml:space="preserve">0 | </v>
      </c>
      <c r="H337" t="str">
        <v xml:space="preserve">0 | </v>
      </c>
      <c r="I337" t="str">
        <v xml:space="preserve">0 | </v>
      </c>
      <c r="J337" t="str">
        <v xml:space="preserve">0 | </v>
      </c>
      <c r="K337" t="str">
        <v xml:space="preserve">0 | </v>
      </c>
      <c r="L337" t="str">
        <v xml:space="preserve">0 | </v>
      </c>
      <c r="M337" t="str">
        <v xml:space="preserve">0 | </v>
      </c>
      <c r="N337" t="str">
        <v xml:space="preserve">0 | </v>
      </c>
      <c r="O337" t="str">
        <v xml:space="preserve">0 | </v>
      </c>
      <c r="P337" t="str">
        <v xml:space="preserve">0 | </v>
      </c>
      <c r="Q337" t="str">
        <v xml:space="preserve">0 | </v>
      </c>
      <c r="R337" t="str">
        <v xml:space="preserve">0 | </v>
      </c>
      <c r="S337" t="str">
        <v xml:space="preserve">0 | </v>
      </c>
      <c r="T337" t="str">
        <v xml:space="preserve">0 | </v>
      </c>
      <c r="U337" t="str">
        <v xml:space="preserve">0 | </v>
      </c>
      <c r="V337" t="str">
        <v xml:space="preserve">0 | </v>
      </c>
      <c r="W337" t="str">
        <v xml:space="preserve">0 | </v>
      </c>
      <c r="X337" t="str">
        <v xml:space="preserve">0 | </v>
      </c>
      <c r="Y337" t="str">
        <v xml:space="preserve">0 | </v>
      </c>
      <c r="Z337" t="str">
        <v xml:space="preserve">0 | </v>
      </c>
      <c r="AA337" t="str">
        <v xml:space="preserve">0 | </v>
      </c>
      <c r="AB337" t="str">
        <v xml:space="preserve">0 | </v>
      </c>
      <c r="AC337" t="str">
        <v xml:space="preserve">0 | </v>
      </c>
      <c r="AD337" t="str">
        <v xml:space="preserve">0 | </v>
      </c>
      <c r="AE337" t="str">
        <v xml:space="preserve">0 | </v>
      </c>
      <c r="AF337" t="str">
        <v xml:space="preserve">0 | </v>
      </c>
      <c r="AG337" t="str">
        <v xml:space="preserve">0 | </v>
      </c>
      <c r="AH337" t="str">
        <v xml:space="preserve">0 | </v>
      </c>
      <c r="AI337" t="str">
        <v xml:space="preserve">0 | </v>
      </c>
      <c r="DQ337" cm="1">
        <f t="array" ref="DQ337:EX337">TRANSPOSE(_xlfn._xlws.SORT(_xlfn._xlws.FILTER(chemicals[chemical_applic_level],chemicals[experiment_ID]=A337)))</f>
        <v>0</v>
      </c>
      <c r="DR337">
        <v>0</v>
      </c>
      <c r="DS337">
        <v>0</v>
      </c>
      <c r="DT337">
        <v>0</v>
      </c>
      <c r="DU337">
        <v>0</v>
      </c>
      <c r="DV337">
        <v>0</v>
      </c>
      <c r="DW337">
        <v>0</v>
      </c>
      <c r="DX337">
        <v>0</v>
      </c>
      <c r="DY337">
        <v>0</v>
      </c>
      <c r="DZ337">
        <v>0</v>
      </c>
      <c r="EA337">
        <v>0</v>
      </c>
      <c r="EB337">
        <v>0</v>
      </c>
      <c r="EC337">
        <v>0</v>
      </c>
      <c r="ED337">
        <v>0</v>
      </c>
      <c r="EE337">
        <v>0</v>
      </c>
      <c r="EF337">
        <v>0</v>
      </c>
      <c r="EG337">
        <v>0</v>
      </c>
      <c r="EH337">
        <v>0</v>
      </c>
      <c r="EI337">
        <v>0</v>
      </c>
      <c r="EJ337">
        <v>0</v>
      </c>
      <c r="EK337">
        <v>0</v>
      </c>
      <c r="EL337">
        <v>0</v>
      </c>
      <c r="EM337">
        <v>0</v>
      </c>
      <c r="EN337">
        <v>0</v>
      </c>
      <c r="EO337">
        <v>0</v>
      </c>
      <c r="EP337">
        <v>0</v>
      </c>
      <c r="EQ337">
        <v>0</v>
      </c>
      <c r="ER337">
        <v>0</v>
      </c>
      <c r="ES337">
        <v>0</v>
      </c>
      <c r="ET337">
        <v>0</v>
      </c>
      <c r="EU337">
        <v>0</v>
      </c>
      <c r="EV337">
        <v>0</v>
      </c>
      <c r="EW337">
        <v>0</v>
      </c>
      <c r="EX337" t="str">
        <v/>
      </c>
    </row>
    <row r="338" spans="2:154" x14ac:dyDescent="0.25">
      <c r="B338" t="str" cm="1">
        <f t="array" ref="B338:AI338">TRANSPOSE(_xlfn._xlws.SORT(_xlfn._xlws.FILTER(chemicals[chemical_applic_level]&amp;" | "&amp;chemicals[chemical_applic_name],chemicals[experiment_ID]=A338)))</f>
        <v xml:space="preserve"> | </v>
      </c>
      <c r="C338" t="str">
        <v xml:space="preserve">0 | </v>
      </c>
      <c r="D338" t="str">
        <v xml:space="preserve">0 | </v>
      </c>
      <c r="E338" t="str">
        <v xml:space="preserve">0 | </v>
      </c>
      <c r="F338" t="str">
        <v xml:space="preserve">0 | </v>
      </c>
      <c r="G338" t="str">
        <v xml:space="preserve">0 | </v>
      </c>
      <c r="H338" t="str">
        <v xml:space="preserve">0 | </v>
      </c>
      <c r="I338" t="str">
        <v xml:space="preserve">0 | </v>
      </c>
      <c r="J338" t="str">
        <v xml:space="preserve">0 | </v>
      </c>
      <c r="K338" t="str">
        <v xml:space="preserve">0 | </v>
      </c>
      <c r="L338" t="str">
        <v xml:space="preserve">0 | </v>
      </c>
      <c r="M338" t="str">
        <v xml:space="preserve">0 | </v>
      </c>
      <c r="N338" t="str">
        <v xml:space="preserve">0 | </v>
      </c>
      <c r="O338" t="str">
        <v xml:space="preserve">0 | </v>
      </c>
      <c r="P338" t="str">
        <v xml:space="preserve">0 | </v>
      </c>
      <c r="Q338" t="str">
        <v xml:space="preserve">0 | </v>
      </c>
      <c r="R338" t="str">
        <v xml:space="preserve">0 | </v>
      </c>
      <c r="S338" t="str">
        <v xml:space="preserve">0 | </v>
      </c>
      <c r="T338" t="str">
        <v xml:space="preserve">0 | </v>
      </c>
      <c r="U338" t="str">
        <v xml:space="preserve">0 | </v>
      </c>
      <c r="V338" t="str">
        <v xml:space="preserve">0 | </v>
      </c>
      <c r="W338" t="str">
        <v xml:space="preserve">0 | </v>
      </c>
      <c r="X338" t="str">
        <v xml:space="preserve">0 | </v>
      </c>
      <c r="Y338" t="str">
        <v xml:space="preserve">0 | </v>
      </c>
      <c r="Z338" t="str">
        <v xml:space="preserve">0 | </v>
      </c>
      <c r="AA338" t="str">
        <v xml:space="preserve">0 | </v>
      </c>
      <c r="AB338" t="str">
        <v xml:space="preserve">0 | </v>
      </c>
      <c r="AC338" t="str">
        <v xml:space="preserve">0 | </v>
      </c>
      <c r="AD338" t="str">
        <v xml:space="preserve">0 | </v>
      </c>
      <c r="AE338" t="str">
        <v xml:space="preserve">0 | </v>
      </c>
      <c r="AF338" t="str">
        <v xml:space="preserve">0 | </v>
      </c>
      <c r="AG338" t="str">
        <v xml:space="preserve">0 | </v>
      </c>
      <c r="AH338" t="str">
        <v xml:space="preserve">0 | </v>
      </c>
      <c r="AI338" t="str">
        <v xml:space="preserve">0 | </v>
      </c>
      <c r="DQ338" cm="1">
        <f t="array" ref="DQ338:EX338">TRANSPOSE(_xlfn._xlws.SORT(_xlfn._xlws.FILTER(chemicals[chemical_applic_level],chemicals[experiment_ID]=A338)))</f>
        <v>0</v>
      </c>
      <c r="DR338">
        <v>0</v>
      </c>
      <c r="DS338">
        <v>0</v>
      </c>
      <c r="DT338">
        <v>0</v>
      </c>
      <c r="DU338">
        <v>0</v>
      </c>
      <c r="DV338">
        <v>0</v>
      </c>
      <c r="DW338">
        <v>0</v>
      </c>
      <c r="DX338">
        <v>0</v>
      </c>
      <c r="DY338">
        <v>0</v>
      </c>
      <c r="DZ338">
        <v>0</v>
      </c>
      <c r="EA338">
        <v>0</v>
      </c>
      <c r="EB338">
        <v>0</v>
      </c>
      <c r="EC338">
        <v>0</v>
      </c>
      <c r="ED338">
        <v>0</v>
      </c>
      <c r="EE338">
        <v>0</v>
      </c>
      <c r="EF338">
        <v>0</v>
      </c>
      <c r="EG338">
        <v>0</v>
      </c>
      <c r="EH338">
        <v>0</v>
      </c>
      <c r="EI338">
        <v>0</v>
      </c>
      <c r="EJ338">
        <v>0</v>
      </c>
      <c r="EK338">
        <v>0</v>
      </c>
      <c r="EL338">
        <v>0</v>
      </c>
      <c r="EM338">
        <v>0</v>
      </c>
      <c r="EN338">
        <v>0</v>
      </c>
      <c r="EO338">
        <v>0</v>
      </c>
      <c r="EP338">
        <v>0</v>
      </c>
      <c r="EQ338">
        <v>0</v>
      </c>
      <c r="ER338">
        <v>0</v>
      </c>
      <c r="ES338">
        <v>0</v>
      </c>
      <c r="ET338">
        <v>0</v>
      </c>
      <c r="EU338">
        <v>0</v>
      </c>
      <c r="EV338">
        <v>0</v>
      </c>
      <c r="EW338">
        <v>0</v>
      </c>
      <c r="EX338" t="str">
        <v/>
      </c>
    </row>
    <row r="339" spans="2:154" x14ac:dyDescent="0.25">
      <c r="B339" t="str" cm="1">
        <f t="array" ref="B339:AI339">TRANSPOSE(_xlfn._xlws.SORT(_xlfn._xlws.FILTER(chemicals[chemical_applic_level]&amp;" | "&amp;chemicals[chemical_applic_name],chemicals[experiment_ID]=A339)))</f>
        <v xml:space="preserve"> | </v>
      </c>
      <c r="C339" t="str">
        <v xml:space="preserve">0 | </v>
      </c>
      <c r="D339" t="str">
        <v xml:space="preserve">0 | </v>
      </c>
      <c r="E339" t="str">
        <v xml:space="preserve">0 | </v>
      </c>
      <c r="F339" t="str">
        <v xml:space="preserve">0 | </v>
      </c>
      <c r="G339" t="str">
        <v xml:space="preserve">0 | </v>
      </c>
      <c r="H339" t="str">
        <v xml:space="preserve">0 | </v>
      </c>
      <c r="I339" t="str">
        <v xml:space="preserve">0 | </v>
      </c>
      <c r="J339" t="str">
        <v xml:space="preserve">0 | </v>
      </c>
      <c r="K339" t="str">
        <v xml:space="preserve">0 | </v>
      </c>
      <c r="L339" t="str">
        <v xml:space="preserve">0 | </v>
      </c>
      <c r="M339" t="str">
        <v xml:space="preserve">0 | </v>
      </c>
      <c r="N339" t="str">
        <v xml:space="preserve">0 | </v>
      </c>
      <c r="O339" t="str">
        <v xml:space="preserve">0 | </v>
      </c>
      <c r="P339" t="str">
        <v xml:space="preserve">0 | </v>
      </c>
      <c r="Q339" t="str">
        <v xml:space="preserve">0 | </v>
      </c>
      <c r="R339" t="str">
        <v xml:space="preserve">0 | </v>
      </c>
      <c r="S339" t="str">
        <v xml:space="preserve">0 | </v>
      </c>
      <c r="T339" t="str">
        <v xml:space="preserve">0 | </v>
      </c>
      <c r="U339" t="str">
        <v xml:space="preserve">0 | </v>
      </c>
      <c r="V339" t="str">
        <v xml:space="preserve">0 | </v>
      </c>
      <c r="W339" t="str">
        <v xml:space="preserve">0 | </v>
      </c>
      <c r="X339" t="str">
        <v xml:space="preserve">0 | </v>
      </c>
      <c r="Y339" t="str">
        <v xml:space="preserve">0 | </v>
      </c>
      <c r="Z339" t="str">
        <v xml:space="preserve">0 | </v>
      </c>
      <c r="AA339" t="str">
        <v xml:space="preserve">0 | </v>
      </c>
      <c r="AB339" t="str">
        <v xml:space="preserve">0 | </v>
      </c>
      <c r="AC339" t="str">
        <v xml:space="preserve">0 | </v>
      </c>
      <c r="AD339" t="str">
        <v xml:space="preserve">0 | </v>
      </c>
      <c r="AE339" t="str">
        <v xml:space="preserve">0 | </v>
      </c>
      <c r="AF339" t="str">
        <v xml:space="preserve">0 | </v>
      </c>
      <c r="AG339" t="str">
        <v xml:space="preserve">0 | </v>
      </c>
      <c r="AH339" t="str">
        <v xml:space="preserve">0 | </v>
      </c>
      <c r="AI339" t="str">
        <v xml:space="preserve">0 | </v>
      </c>
      <c r="DQ339" cm="1">
        <f t="array" ref="DQ339:EX339">TRANSPOSE(_xlfn._xlws.SORT(_xlfn._xlws.FILTER(chemicals[chemical_applic_level],chemicals[experiment_ID]=A339)))</f>
        <v>0</v>
      </c>
      <c r="DR339">
        <v>0</v>
      </c>
      <c r="DS339">
        <v>0</v>
      </c>
      <c r="DT339">
        <v>0</v>
      </c>
      <c r="DU339">
        <v>0</v>
      </c>
      <c r="DV339">
        <v>0</v>
      </c>
      <c r="DW339">
        <v>0</v>
      </c>
      <c r="DX339">
        <v>0</v>
      </c>
      <c r="DY339">
        <v>0</v>
      </c>
      <c r="DZ339">
        <v>0</v>
      </c>
      <c r="EA339">
        <v>0</v>
      </c>
      <c r="EB339">
        <v>0</v>
      </c>
      <c r="EC339">
        <v>0</v>
      </c>
      <c r="ED339">
        <v>0</v>
      </c>
      <c r="EE339">
        <v>0</v>
      </c>
      <c r="EF339">
        <v>0</v>
      </c>
      <c r="EG339">
        <v>0</v>
      </c>
      <c r="EH339">
        <v>0</v>
      </c>
      <c r="EI339">
        <v>0</v>
      </c>
      <c r="EJ339">
        <v>0</v>
      </c>
      <c r="EK339">
        <v>0</v>
      </c>
      <c r="EL339">
        <v>0</v>
      </c>
      <c r="EM339">
        <v>0</v>
      </c>
      <c r="EN339">
        <v>0</v>
      </c>
      <c r="EO339">
        <v>0</v>
      </c>
      <c r="EP339">
        <v>0</v>
      </c>
      <c r="EQ339">
        <v>0</v>
      </c>
      <c r="ER339">
        <v>0</v>
      </c>
      <c r="ES339">
        <v>0</v>
      </c>
      <c r="ET339">
        <v>0</v>
      </c>
      <c r="EU339">
        <v>0</v>
      </c>
      <c r="EV339">
        <v>0</v>
      </c>
      <c r="EW339">
        <v>0</v>
      </c>
      <c r="EX339" t="str">
        <v/>
      </c>
    </row>
    <row r="340" spans="2:154" x14ac:dyDescent="0.25">
      <c r="B340" t="str" cm="1">
        <f t="array" ref="B340:AI340">TRANSPOSE(_xlfn._xlws.SORT(_xlfn._xlws.FILTER(chemicals[chemical_applic_level]&amp;" | "&amp;chemicals[chemical_applic_name],chemicals[experiment_ID]=A340)))</f>
        <v xml:space="preserve"> | </v>
      </c>
      <c r="C340" t="str">
        <v xml:space="preserve">0 | </v>
      </c>
      <c r="D340" t="str">
        <v xml:space="preserve">0 | </v>
      </c>
      <c r="E340" t="str">
        <v xml:space="preserve">0 | </v>
      </c>
      <c r="F340" t="str">
        <v xml:space="preserve">0 | </v>
      </c>
      <c r="G340" t="str">
        <v xml:space="preserve">0 | </v>
      </c>
      <c r="H340" t="str">
        <v xml:space="preserve">0 | </v>
      </c>
      <c r="I340" t="str">
        <v xml:space="preserve">0 | </v>
      </c>
      <c r="J340" t="str">
        <v xml:space="preserve">0 | </v>
      </c>
      <c r="K340" t="str">
        <v xml:space="preserve">0 | </v>
      </c>
      <c r="L340" t="str">
        <v xml:space="preserve">0 | </v>
      </c>
      <c r="M340" t="str">
        <v xml:space="preserve">0 | </v>
      </c>
      <c r="N340" t="str">
        <v xml:space="preserve">0 | </v>
      </c>
      <c r="O340" t="str">
        <v xml:space="preserve">0 | </v>
      </c>
      <c r="P340" t="str">
        <v xml:space="preserve">0 | </v>
      </c>
      <c r="Q340" t="str">
        <v xml:space="preserve">0 | </v>
      </c>
      <c r="R340" t="str">
        <v xml:space="preserve">0 | </v>
      </c>
      <c r="S340" t="str">
        <v xml:space="preserve">0 | </v>
      </c>
      <c r="T340" t="str">
        <v xml:space="preserve">0 | </v>
      </c>
      <c r="U340" t="str">
        <v xml:space="preserve">0 | </v>
      </c>
      <c r="V340" t="str">
        <v xml:space="preserve">0 | </v>
      </c>
      <c r="W340" t="str">
        <v xml:space="preserve">0 | </v>
      </c>
      <c r="X340" t="str">
        <v xml:space="preserve">0 | </v>
      </c>
      <c r="Y340" t="str">
        <v xml:space="preserve">0 | </v>
      </c>
      <c r="Z340" t="str">
        <v xml:space="preserve">0 | </v>
      </c>
      <c r="AA340" t="str">
        <v xml:space="preserve">0 | </v>
      </c>
      <c r="AB340" t="str">
        <v xml:space="preserve">0 | </v>
      </c>
      <c r="AC340" t="str">
        <v xml:space="preserve">0 | </v>
      </c>
      <c r="AD340" t="str">
        <v xml:space="preserve">0 | </v>
      </c>
      <c r="AE340" t="str">
        <v xml:space="preserve">0 | </v>
      </c>
      <c r="AF340" t="str">
        <v xml:space="preserve">0 | </v>
      </c>
      <c r="AG340" t="str">
        <v xml:space="preserve">0 | </v>
      </c>
      <c r="AH340" t="str">
        <v xml:space="preserve">0 | </v>
      </c>
      <c r="AI340" t="str">
        <v xml:space="preserve">0 | </v>
      </c>
      <c r="DQ340" cm="1">
        <f t="array" ref="DQ340:EX340">TRANSPOSE(_xlfn._xlws.SORT(_xlfn._xlws.FILTER(chemicals[chemical_applic_level],chemicals[experiment_ID]=A340)))</f>
        <v>0</v>
      </c>
      <c r="DR340">
        <v>0</v>
      </c>
      <c r="DS340">
        <v>0</v>
      </c>
      <c r="DT340">
        <v>0</v>
      </c>
      <c r="DU340">
        <v>0</v>
      </c>
      <c r="DV340">
        <v>0</v>
      </c>
      <c r="DW340">
        <v>0</v>
      </c>
      <c r="DX340">
        <v>0</v>
      </c>
      <c r="DY340">
        <v>0</v>
      </c>
      <c r="DZ340">
        <v>0</v>
      </c>
      <c r="EA340">
        <v>0</v>
      </c>
      <c r="EB340">
        <v>0</v>
      </c>
      <c r="EC340">
        <v>0</v>
      </c>
      <c r="ED340">
        <v>0</v>
      </c>
      <c r="EE340">
        <v>0</v>
      </c>
      <c r="EF340">
        <v>0</v>
      </c>
      <c r="EG340">
        <v>0</v>
      </c>
      <c r="EH340">
        <v>0</v>
      </c>
      <c r="EI340">
        <v>0</v>
      </c>
      <c r="EJ340">
        <v>0</v>
      </c>
      <c r="EK340">
        <v>0</v>
      </c>
      <c r="EL340">
        <v>0</v>
      </c>
      <c r="EM340">
        <v>0</v>
      </c>
      <c r="EN340">
        <v>0</v>
      </c>
      <c r="EO340">
        <v>0</v>
      </c>
      <c r="EP340">
        <v>0</v>
      </c>
      <c r="EQ340">
        <v>0</v>
      </c>
      <c r="ER340">
        <v>0</v>
      </c>
      <c r="ES340">
        <v>0</v>
      </c>
      <c r="ET340">
        <v>0</v>
      </c>
      <c r="EU340">
        <v>0</v>
      </c>
      <c r="EV340">
        <v>0</v>
      </c>
      <c r="EW340">
        <v>0</v>
      </c>
      <c r="EX340" t="str">
        <v/>
      </c>
    </row>
    <row r="341" spans="2:154" x14ac:dyDescent="0.25">
      <c r="B341" t="str" cm="1">
        <f t="array" ref="B341:AI341">TRANSPOSE(_xlfn._xlws.SORT(_xlfn._xlws.FILTER(chemicals[chemical_applic_level]&amp;" | "&amp;chemicals[chemical_applic_name],chemicals[experiment_ID]=A341)))</f>
        <v xml:space="preserve"> | </v>
      </c>
      <c r="C341" t="str">
        <v xml:space="preserve">0 | </v>
      </c>
      <c r="D341" t="str">
        <v xml:space="preserve">0 | </v>
      </c>
      <c r="E341" t="str">
        <v xml:space="preserve">0 | </v>
      </c>
      <c r="F341" t="str">
        <v xml:space="preserve">0 | </v>
      </c>
      <c r="G341" t="str">
        <v xml:space="preserve">0 | </v>
      </c>
      <c r="H341" t="str">
        <v xml:space="preserve">0 | </v>
      </c>
      <c r="I341" t="str">
        <v xml:space="preserve">0 | </v>
      </c>
      <c r="J341" t="str">
        <v xml:space="preserve">0 | </v>
      </c>
      <c r="K341" t="str">
        <v xml:space="preserve">0 | </v>
      </c>
      <c r="L341" t="str">
        <v xml:space="preserve">0 | </v>
      </c>
      <c r="M341" t="str">
        <v xml:space="preserve">0 | </v>
      </c>
      <c r="N341" t="str">
        <v xml:space="preserve">0 | </v>
      </c>
      <c r="O341" t="str">
        <v xml:space="preserve">0 | </v>
      </c>
      <c r="P341" t="str">
        <v xml:space="preserve">0 | </v>
      </c>
      <c r="Q341" t="str">
        <v xml:space="preserve">0 | </v>
      </c>
      <c r="R341" t="str">
        <v xml:space="preserve">0 | </v>
      </c>
      <c r="S341" t="str">
        <v xml:space="preserve">0 | </v>
      </c>
      <c r="T341" t="str">
        <v xml:space="preserve">0 | </v>
      </c>
      <c r="U341" t="str">
        <v xml:space="preserve">0 | </v>
      </c>
      <c r="V341" t="str">
        <v xml:space="preserve">0 | </v>
      </c>
      <c r="W341" t="str">
        <v xml:space="preserve">0 | </v>
      </c>
      <c r="X341" t="str">
        <v xml:space="preserve">0 | </v>
      </c>
      <c r="Y341" t="str">
        <v xml:space="preserve">0 | </v>
      </c>
      <c r="Z341" t="str">
        <v xml:space="preserve">0 | </v>
      </c>
      <c r="AA341" t="str">
        <v xml:space="preserve">0 | </v>
      </c>
      <c r="AB341" t="str">
        <v xml:space="preserve">0 | </v>
      </c>
      <c r="AC341" t="str">
        <v xml:space="preserve">0 | </v>
      </c>
      <c r="AD341" t="str">
        <v xml:space="preserve">0 | </v>
      </c>
      <c r="AE341" t="str">
        <v xml:space="preserve">0 | </v>
      </c>
      <c r="AF341" t="str">
        <v xml:space="preserve">0 | </v>
      </c>
      <c r="AG341" t="str">
        <v xml:space="preserve">0 | </v>
      </c>
      <c r="AH341" t="str">
        <v xml:space="preserve">0 | </v>
      </c>
      <c r="AI341" t="str">
        <v xml:space="preserve">0 | </v>
      </c>
      <c r="DQ341" cm="1">
        <f t="array" ref="DQ341:EX341">TRANSPOSE(_xlfn._xlws.SORT(_xlfn._xlws.FILTER(chemicals[chemical_applic_level],chemicals[experiment_ID]=A341)))</f>
        <v>0</v>
      </c>
      <c r="DR341">
        <v>0</v>
      </c>
      <c r="DS341">
        <v>0</v>
      </c>
      <c r="DT341">
        <v>0</v>
      </c>
      <c r="DU341">
        <v>0</v>
      </c>
      <c r="DV341">
        <v>0</v>
      </c>
      <c r="DW341">
        <v>0</v>
      </c>
      <c r="DX341">
        <v>0</v>
      </c>
      <c r="DY341">
        <v>0</v>
      </c>
      <c r="DZ341">
        <v>0</v>
      </c>
      <c r="EA341">
        <v>0</v>
      </c>
      <c r="EB341">
        <v>0</v>
      </c>
      <c r="EC341">
        <v>0</v>
      </c>
      <c r="ED341">
        <v>0</v>
      </c>
      <c r="EE341">
        <v>0</v>
      </c>
      <c r="EF341">
        <v>0</v>
      </c>
      <c r="EG341">
        <v>0</v>
      </c>
      <c r="EH341">
        <v>0</v>
      </c>
      <c r="EI341">
        <v>0</v>
      </c>
      <c r="EJ341">
        <v>0</v>
      </c>
      <c r="EK341">
        <v>0</v>
      </c>
      <c r="EL341">
        <v>0</v>
      </c>
      <c r="EM341">
        <v>0</v>
      </c>
      <c r="EN341">
        <v>0</v>
      </c>
      <c r="EO341">
        <v>0</v>
      </c>
      <c r="EP341">
        <v>0</v>
      </c>
      <c r="EQ341">
        <v>0</v>
      </c>
      <c r="ER341">
        <v>0</v>
      </c>
      <c r="ES341">
        <v>0</v>
      </c>
      <c r="ET341">
        <v>0</v>
      </c>
      <c r="EU341">
        <v>0</v>
      </c>
      <c r="EV341">
        <v>0</v>
      </c>
      <c r="EW341">
        <v>0</v>
      </c>
      <c r="EX341" t="str">
        <v/>
      </c>
    </row>
    <row r="342" spans="2:154" x14ac:dyDescent="0.25">
      <c r="B342" t="str" cm="1">
        <f t="array" ref="B342:AI342">TRANSPOSE(_xlfn._xlws.SORT(_xlfn._xlws.FILTER(chemicals[chemical_applic_level]&amp;" | "&amp;chemicals[chemical_applic_name],chemicals[experiment_ID]=A342)))</f>
        <v xml:space="preserve"> | </v>
      </c>
      <c r="C342" t="str">
        <v xml:space="preserve">0 | </v>
      </c>
      <c r="D342" t="str">
        <v xml:space="preserve">0 | </v>
      </c>
      <c r="E342" t="str">
        <v xml:space="preserve">0 | </v>
      </c>
      <c r="F342" t="str">
        <v xml:space="preserve">0 | </v>
      </c>
      <c r="G342" t="str">
        <v xml:space="preserve">0 | </v>
      </c>
      <c r="H342" t="str">
        <v xml:space="preserve">0 | </v>
      </c>
      <c r="I342" t="str">
        <v xml:space="preserve">0 | </v>
      </c>
      <c r="J342" t="str">
        <v xml:space="preserve">0 | </v>
      </c>
      <c r="K342" t="str">
        <v xml:space="preserve">0 | </v>
      </c>
      <c r="L342" t="str">
        <v xml:space="preserve">0 | </v>
      </c>
      <c r="M342" t="str">
        <v xml:space="preserve">0 | </v>
      </c>
      <c r="N342" t="str">
        <v xml:space="preserve">0 | </v>
      </c>
      <c r="O342" t="str">
        <v xml:space="preserve">0 | </v>
      </c>
      <c r="P342" t="str">
        <v xml:space="preserve">0 | </v>
      </c>
      <c r="Q342" t="str">
        <v xml:space="preserve">0 | </v>
      </c>
      <c r="R342" t="str">
        <v xml:space="preserve">0 | </v>
      </c>
      <c r="S342" t="str">
        <v xml:space="preserve">0 | </v>
      </c>
      <c r="T342" t="str">
        <v xml:space="preserve">0 | </v>
      </c>
      <c r="U342" t="str">
        <v xml:space="preserve">0 | </v>
      </c>
      <c r="V342" t="str">
        <v xml:space="preserve">0 | </v>
      </c>
      <c r="W342" t="str">
        <v xml:space="preserve">0 | </v>
      </c>
      <c r="X342" t="str">
        <v xml:space="preserve">0 | </v>
      </c>
      <c r="Y342" t="str">
        <v xml:space="preserve">0 | </v>
      </c>
      <c r="Z342" t="str">
        <v xml:space="preserve">0 | </v>
      </c>
      <c r="AA342" t="str">
        <v xml:space="preserve">0 | </v>
      </c>
      <c r="AB342" t="str">
        <v xml:space="preserve">0 | </v>
      </c>
      <c r="AC342" t="str">
        <v xml:space="preserve">0 | </v>
      </c>
      <c r="AD342" t="str">
        <v xml:space="preserve">0 | </v>
      </c>
      <c r="AE342" t="str">
        <v xml:space="preserve">0 | </v>
      </c>
      <c r="AF342" t="str">
        <v xml:space="preserve">0 | </v>
      </c>
      <c r="AG342" t="str">
        <v xml:space="preserve">0 | </v>
      </c>
      <c r="AH342" t="str">
        <v xml:space="preserve">0 | </v>
      </c>
      <c r="AI342" t="str">
        <v xml:space="preserve">0 | </v>
      </c>
      <c r="DQ342" cm="1">
        <f t="array" ref="DQ342:EX342">TRANSPOSE(_xlfn._xlws.SORT(_xlfn._xlws.FILTER(chemicals[chemical_applic_level],chemicals[experiment_ID]=A342)))</f>
        <v>0</v>
      </c>
      <c r="DR342">
        <v>0</v>
      </c>
      <c r="DS342">
        <v>0</v>
      </c>
      <c r="DT342">
        <v>0</v>
      </c>
      <c r="DU342">
        <v>0</v>
      </c>
      <c r="DV342">
        <v>0</v>
      </c>
      <c r="DW342">
        <v>0</v>
      </c>
      <c r="DX342">
        <v>0</v>
      </c>
      <c r="DY342">
        <v>0</v>
      </c>
      <c r="DZ342">
        <v>0</v>
      </c>
      <c r="EA342">
        <v>0</v>
      </c>
      <c r="EB342">
        <v>0</v>
      </c>
      <c r="EC342">
        <v>0</v>
      </c>
      <c r="ED342">
        <v>0</v>
      </c>
      <c r="EE342">
        <v>0</v>
      </c>
      <c r="EF342">
        <v>0</v>
      </c>
      <c r="EG342">
        <v>0</v>
      </c>
      <c r="EH342">
        <v>0</v>
      </c>
      <c r="EI342">
        <v>0</v>
      </c>
      <c r="EJ342">
        <v>0</v>
      </c>
      <c r="EK342">
        <v>0</v>
      </c>
      <c r="EL342">
        <v>0</v>
      </c>
      <c r="EM342">
        <v>0</v>
      </c>
      <c r="EN342">
        <v>0</v>
      </c>
      <c r="EO342">
        <v>0</v>
      </c>
      <c r="EP342">
        <v>0</v>
      </c>
      <c r="EQ342">
        <v>0</v>
      </c>
      <c r="ER342">
        <v>0</v>
      </c>
      <c r="ES342">
        <v>0</v>
      </c>
      <c r="ET342">
        <v>0</v>
      </c>
      <c r="EU342">
        <v>0</v>
      </c>
      <c r="EV342">
        <v>0</v>
      </c>
      <c r="EW342">
        <v>0</v>
      </c>
      <c r="EX342" t="str">
        <v/>
      </c>
    </row>
    <row r="343" spans="2:154" x14ac:dyDescent="0.25">
      <c r="B343" t="str" cm="1">
        <f t="array" ref="B343:AI343">TRANSPOSE(_xlfn._xlws.SORT(_xlfn._xlws.FILTER(chemicals[chemical_applic_level]&amp;" | "&amp;chemicals[chemical_applic_name],chemicals[experiment_ID]=A343)))</f>
        <v xml:space="preserve"> | </v>
      </c>
      <c r="C343" t="str">
        <v xml:space="preserve">0 | </v>
      </c>
      <c r="D343" t="str">
        <v xml:space="preserve">0 | </v>
      </c>
      <c r="E343" t="str">
        <v xml:space="preserve">0 | </v>
      </c>
      <c r="F343" t="str">
        <v xml:space="preserve">0 | </v>
      </c>
      <c r="G343" t="str">
        <v xml:space="preserve">0 | </v>
      </c>
      <c r="H343" t="str">
        <v xml:space="preserve">0 | </v>
      </c>
      <c r="I343" t="str">
        <v xml:space="preserve">0 | </v>
      </c>
      <c r="J343" t="str">
        <v xml:space="preserve">0 | </v>
      </c>
      <c r="K343" t="str">
        <v xml:space="preserve">0 | </v>
      </c>
      <c r="L343" t="str">
        <v xml:space="preserve">0 | </v>
      </c>
      <c r="M343" t="str">
        <v xml:space="preserve">0 | </v>
      </c>
      <c r="N343" t="str">
        <v xml:space="preserve">0 | </v>
      </c>
      <c r="O343" t="str">
        <v xml:space="preserve">0 | </v>
      </c>
      <c r="P343" t="str">
        <v xml:space="preserve">0 | </v>
      </c>
      <c r="Q343" t="str">
        <v xml:space="preserve">0 | </v>
      </c>
      <c r="R343" t="str">
        <v xml:space="preserve">0 | </v>
      </c>
      <c r="S343" t="str">
        <v xml:space="preserve">0 | </v>
      </c>
      <c r="T343" t="str">
        <v xml:space="preserve">0 | </v>
      </c>
      <c r="U343" t="str">
        <v xml:space="preserve">0 | </v>
      </c>
      <c r="V343" t="str">
        <v xml:space="preserve">0 | </v>
      </c>
      <c r="W343" t="str">
        <v xml:space="preserve">0 | </v>
      </c>
      <c r="X343" t="str">
        <v xml:space="preserve">0 | </v>
      </c>
      <c r="Y343" t="str">
        <v xml:space="preserve">0 | </v>
      </c>
      <c r="Z343" t="str">
        <v xml:space="preserve">0 | </v>
      </c>
      <c r="AA343" t="str">
        <v xml:space="preserve">0 | </v>
      </c>
      <c r="AB343" t="str">
        <v xml:space="preserve">0 | </v>
      </c>
      <c r="AC343" t="str">
        <v xml:space="preserve">0 | </v>
      </c>
      <c r="AD343" t="str">
        <v xml:space="preserve">0 | </v>
      </c>
      <c r="AE343" t="str">
        <v xml:space="preserve">0 | </v>
      </c>
      <c r="AF343" t="str">
        <v xml:space="preserve">0 | </v>
      </c>
      <c r="AG343" t="str">
        <v xml:space="preserve">0 | </v>
      </c>
      <c r="AH343" t="str">
        <v xml:space="preserve">0 | </v>
      </c>
      <c r="AI343" t="str">
        <v xml:space="preserve">0 | </v>
      </c>
      <c r="DQ343" cm="1">
        <f t="array" ref="DQ343:EX343">TRANSPOSE(_xlfn._xlws.SORT(_xlfn._xlws.FILTER(chemicals[chemical_applic_level],chemicals[experiment_ID]=A343)))</f>
        <v>0</v>
      </c>
      <c r="DR343">
        <v>0</v>
      </c>
      <c r="DS343">
        <v>0</v>
      </c>
      <c r="DT343">
        <v>0</v>
      </c>
      <c r="DU343">
        <v>0</v>
      </c>
      <c r="DV343">
        <v>0</v>
      </c>
      <c r="DW343">
        <v>0</v>
      </c>
      <c r="DX343">
        <v>0</v>
      </c>
      <c r="DY343">
        <v>0</v>
      </c>
      <c r="DZ343">
        <v>0</v>
      </c>
      <c r="EA343">
        <v>0</v>
      </c>
      <c r="EB343">
        <v>0</v>
      </c>
      <c r="EC343">
        <v>0</v>
      </c>
      <c r="ED343">
        <v>0</v>
      </c>
      <c r="EE343">
        <v>0</v>
      </c>
      <c r="EF343">
        <v>0</v>
      </c>
      <c r="EG343">
        <v>0</v>
      </c>
      <c r="EH343">
        <v>0</v>
      </c>
      <c r="EI343">
        <v>0</v>
      </c>
      <c r="EJ343">
        <v>0</v>
      </c>
      <c r="EK343">
        <v>0</v>
      </c>
      <c r="EL343">
        <v>0</v>
      </c>
      <c r="EM343">
        <v>0</v>
      </c>
      <c r="EN343">
        <v>0</v>
      </c>
      <c r="EO343">
        <v>0</v>
      </c>
      <c r="EP343">
        <v>0</v>
      </c>
      <c r="EQ343">
        <v>0</v>
      </c>
      <c r="ER343">
        <v>0</v>
      </c>
      <c r="ES343">
        <v>0</v>
      </c>
      <c r="ET343">
        <v>0</v>
      </c>
      <c r="EU343">
        <v>0</v>
      </c>
      <c r="EV343">
        <v>0</v>
      </c>
      <c r="EW343">
        <v>0</v>
      </c>
      <c r="EX343" t="str">
        <v/>
      </c>
    </row>
    <row r="344" spans="2:154" x14ac:dyDescent="0.25">
      <c r="B344" t="str" cm="1">
        <f t="array" ref="B344:AI344">TRANSPOSE(_xlfn._xlws.SORT(_xlfn._xlws.FILTER(chemicals[chemical_applic_level]&amp;" | "&amp;chemicals[chemical_applic_name],chemicals[experiment_ID]=A344)))</f>
        <v xml:space="preserve"> | </v>
      </c>
      <c r="C344" t="str">
        <v xml:space="preserve">0 | </v>
      </c>
      <c r="D344" t="str">
        <v xml:space="preserve">0 | </v>
      </c>
      <c r="E344" t="str">
        <v xml:space="preserve">0 | </v>
      </c>
      <c r="F344" t="str">
        <v xml:space="preserve">0 | </v>
      </c>
      <c r="G344" t="str">
        <v xml:space="preserve">0 | </v>
      </c>
      <c r="H344" t="str">
        <v xml:space="preserve">0 | </v>
      </c>
      <c r="I344" t="str">
        <v xml:space="preserve">0 | </v>
      </c>
      <c r="J344" t="str">
        <v xml:space="preserve">0 | </v>
      </c>
      <c r="K344" t="str">
        <v xml:space="preserve">0 | </v>
      </c>
      <c r="L344" t="str">
        <v xml:space="preserve">0 | </v>
      </c>
      <c r="M344" t="str">
        <v xml:space="preserve">0 | </v>
      </c>
      <c r="N344" t="str">
        <v xml:space="preserve">0 | </v>
      </c>
      <c r="O344" t="str">
        <v xml:space="preserve">0 | </v>
      </c>
      <c r="P344" t="str">
        <v xml:space="preserve">0 | </v>
      </c>
      <c r="Q344" t="str">
        <v xml:space="preserve">0 | </v>
      </c>
      <c r="R344" t="str">
        <v xml:space="preserve">0 | </v>
      </c>
      <c r="S344" t="str">
        <v xml:space="preserve">0 | </v>
      </c>
      <c r="T344" t="str">
        <v xml:space="preserve">0 | </v>
      </c>
      <c r="U344" t="str">
        <v xml:space="preserve">0 | </v>
      </c>
      <c r="V344" t="str">
        <v xml:space="preserve">0 | </v>
      </c>
      <c r="W344" t="str">
        <v xml:space="preserve">0 | </v>
      </c>
      <c r="X344" t="str">
        <v xml:space="preserve">0 | </v>
      </c>
      <c r="Y344" t="str">
        <v xml:space="preserve">0 | </v>
      </c>
      <c r="Z344" t="str">
        <v xml:space="preserve">0 | </v>
      </c>
      <c r="AA344" t="str">
        <v xml:space="preserve">0 | </v>
      </c>
      <c r="AB344" t="str">
        <v xml:space="preserve">0 | </v>
      </c>
      <c r="AC344" t="str">
        <v xml:space="preserve">0 | </v>
      </c>
      <c r="AD344" t="str">
        <v xml:space="preserve">0 | </v>
      </c>
      <c r="AE344" t="str">
        <v xml:space="preserve">0 | </v>
      </c>
      <c r="AF344" t="str">
        <v xml:space="preserve">0 | </v>
      </c>
      <c r="AG344" t="str">
        <v xml:space="preserve">0 | </v>
      </c>
      <c r="AH344" t="str">
        <v xml:space="preserve">0 | </v>
      </c>
      <c r="AI344" t="str">
        <v xml:space="preserve">0 | </v>
      </c>
      <c r="DQ344" cm="1">
        <f t="array" ref="DQ344:EX344">TRANSPOSE(_xlfn._xlws.SORT(_xlfn._xlws.FILTER(chemicals[chemical_applic_level],chemicals[experiment_ID]=A344)))</f>
        <v>0</v>
      </c>
      <c r="DR344">
        <v>0</v>
      </c>
      <c r="DS344">
        <v>0</v>
      </c>
      <c r="DT344">
        <v>0</v>
      </c>
      <c r="DU344">
        <v>0</v>
      </c>
      <c r="DV344">
        <v>0</v>
      </c>
      <c r="DW344">
        <v>0</v>
      </c>
      <c r="DX344">
        <v>0</v>
      </c>
      <c r="DY344">
        <v>0</v>
      </c>
      <c r="DZ344">
        <v>0</v>
      </c>
      <c r="EA344">
        <v>0</v>
      </c>
      <c r="EB344">
        <v>0</v>
      </c>
      <c r="EC344">
        <v>0</v>
      </c>
      <c r="ED344">
        <v>0</v>
      </c>
      <c r="EE344">
        <v>0</v>
      </c>
      <c r="EF344">
        <v>0</v>
      </c>
      <c r="EG344">
        <v>0</v>
      </c>
      <c r="EH344">
        <v>0</v>
      </c>
      <c r="EI344">
        <v>0</v>
      </c>
      <c r="EJ344">
        <v>0</v>
      </c>
      <c r="EK344">
        <v>0</v>
      </c>
      <c r="EL344">
        <v>0</v>
      </c>
      <c r="EM344">
        <v>0</v>
      </c>
      <c r="EN344">
        <v>0</v>
      </c>
      <c r="EO344">
        <v>0</v>
      </c>
      <c r="EP344">
        <v>0</v>
      </c>
      <c r="EQ344">
        <v>0</v>
      </c>
      <c r="ER344">
        <v>0</v>
      </c>
      <c r="ES344">
        <v>0</v>
      </c>
      <c r="ET344">
        <v>0</v>
      </c>
      <c r="EU344">
        <v>0</v>
      </c>
      <c r="EV344">
        <v>0</v>
      </c>
      <c r="EW344">
        <v>0</v>
      </c>
      <c r="EX344" t="str">
        <v/>
      </c>
    </row>
    <row r="345" spans="2:154" x14ac:dyDescent="0.25">
      <c r="B345" t="str" cm="1">
        <f t="array" ref="B345:AI345">TRANSPOSE(_xlfn._xlws.SORT(_xlfn._xlws.FILTER(chemicals[chemical_applic_level]&amp;" | "&amp;chemicals[chemical_applic_name],chemicals[experiment_ID]=A345)))</f>
        <v xml:space="preserve"> | </v>
      </c>
      <c r="C345" t="str">
        <v xml:space="preserve">0 | </v>
      </c>
      <c r="D345" t="str">
        <v xml:space="preserve">0 | </v>
      </c>
      <c r="E345" t="str">
        <v xml:space="preserve">0 | </v>
      </c>
      <c r="F345" t="str">
        <v xml:space="preserve">0 | </v>
      </c>
      <c r="G345" t="str">
        <v xml:space="preserve">0 | </v>
      </c>
      <c r="H345" t="str">
        <v xml:space="preserve">0 | </v>
      </c>
      <c r="I345" t="str">
        <v xml:space="preserve">0 | </v>
      </c>
      <c r="J345" t="str">
        <v xml:space="preserve">0 | </v>
      </c>
      <c r="K345" t="str">
        <v xml:space="preserve">0 | </v>
      </c>
      <c r="L345" t="str">
        <v xml:space="preserve">0 | </v>
      </c>
      <c r="M345" t="str">
        <v xml:space="preserve">0 | </v>
      </c>
      <c r="N345" t="str">
        <v xml:space="preserve">0 | </v>
      </c>
      <c r="O345" t="str">
        <v xml:space="preserve">0 | </v>
      </c>
      <c r="P345" t="str">
        <v xml:space="preserve">0 | </v>
      </c>
      <c r="Q345" t="str">
        <v xml:space="preserve">0 | </v>
      </c>
      <c r="R345" t="str">
        <v xml:space="preserve">0 | </v>
      </c>
      <c r="S345" t="str">
        <v xml:space="preserve">0 | </v>
      </c>
      <c r="T345" t="str">
        <v xml:space="preserve">0 | </v>
      </c>
      <c r="U345" t="str">
        <v xml:space="preserve">0 | </v>
      </c>
      <c r="V345" t="str">
        <v xml:space="preserve">0 | </v>
      </c>
      <c r="W345" t="str">
        <v xml:space="preserve">0 | </v>
      </c>
      <c r="X345" t="str">
        <v xml:space="preserve">0 | </v>
      </c>
      <c r="Y345" t="str">
        <v xml:space="preserve">0 | </v>
      </c>
      <c r="Z345" t="str">
        <v xml:space="preserve">0 | </v>
      </c>
      <c r="AA345" t="str">
        <v xml:space="preserve">0 | </v>
      </c>
      <c r="AB345" t="str">
        <v xml:space="preserve">0 | </v>
      </c>
      <c r="AC345" t="str">
        <v xml:space="preserve">0 | </v>
      </c>
      <c r="AD345" t="str">
        <v xml:space="preserve">0 | </v>
      </c>
      <c r="AE345" t="str">
        <v xml:space="preserve">0 | </v>
      </c>
      <c r="AF345" t="str">
        <v xml:space="preserve">0 | </v>
      </c>
      <c r="AG345" t="str">
        <v xml:space="preserve">0 | </v>
      </c>
      <c r="AH345" t="str">
        <v xml:space="preserve">0 | </v>
      </c>
      <c r="AI345" t="str">
        <v xml:space="preserve">0 | </v>
      </c>
      <c r="DQ345" cm="1">
        <f t="array" ref="DQ345:EX345">TRANSPOSE(_xlfn._xlws.SORT(_xlfn._xlws.FILTER(chemicals[chemical_applic_level],chemicals[experiment_ID]=A345)))</f>
        <v>0</v>
      </c>
      <c r="DR345">
        <v>0</v>
      </c>
      <c r="DS345">
        <v>0</v>
      </c>
      <c r="DT345">
        <v>0</v>
      </c>
      <c r="DU345">
        <v>0</v>
      </c>
      <c r="DV345">
        <v>0</v>
      </c>
      <c r="DW345">
        <v>0</v>
      </c>
      <c r="DX345">
        <v>0</v>
      </c>
      <c r="DY345">
        <v>0</v>
      </c>
      <c r="DZ345">
        <v>0</v>
      </c>
      <c r="EA345">
        <v>0</v>
      </c>
      <c r="EB345">
        <v>0</v>
      </c>
      <c r="EC345">
        <v>0</v>
      </c>
      <c r="ED345">
        <v>0</v>
      </c>
      <c r="EE345">
        <v>0</v>
      </c>
      <c r="EF345">
        <v>0</v>
      </c>
      <c r="EG345">
        <v>0</v>
      </c>
      <c r="EH345">
        <v>0</v>
      </c>
      <c r="EI345">
        <v>0</v>
      </c>
      <c r="EJ345">
        <v>0</v>
      </c>
      <c r="EK345">
        <v>0</v>
      </c>
      <c r="EL345">
        <v>0</v>
      </c>
      <c r="EM345">
        <v>0</v>
      </c>
      <c r="EN345">
        <v>0</v>
      </c>
      <c r="EO345">
        <v>0</v>
      </c>
      <c r="EP345">
        <v>0</v>
      </c>
      <c r="EQ345">
        <v>0</v>
      </c>
      <c r="ER345">
        <v>0</v>
      </c>
      <c r="ES345">
        <v>0</v>
      </c>
      <c r="ET345">
        <v>0</v>
      </c>
      <c r="EU345">
        <v>0</v>
      </c>
      <c r="EV345">
        <v>0</v>
      </c>
      <c r="EW345">
        <v>0</v>
      </c>
      <c r="EX345" t="str">
        <v/>
      </c>
    </row>
    <row r="346" spans="2:154" x14ac:dyDescent="0.25">
      <c r="B346" t="str" cm="1">
        <f t="array" ref="B346:AI346">TRANSPOSE(_xlfn._xlws.SORT(_xlfn._xlws.FILTER(chemicals[chemical_applic_level]&amp;" | "&amp;chemicals[chemical_applic_name],chemicals[experiment_ID]=A346)))</f>
        <v xml:space="preserve"> | </v>
      </c>
      <c r="C346" t="str">
        <v xml:space="preserve">0 | </v>
      </c>
      <c r="D346" t="str">
        <v xml:space="preserve">0 | </v>
      </c>
      <c r="E346" t="str">
        <v xml:space="preserve">0 | </v>
      </c>
      <c r="F346" t="str">
        <v xml:space="preserve">0 | </v>
      </c>
      <c r="G346" t="str">
        <v xml:space="preserve">0 | </v>
      </c>
      <c r="H346" t="str">
        <v xml:space="preserve">0 | </v>
      </c>
      <c r="I346" t="str">
        <v xml:space="preserve">0 | </v>
      </c>
      <c r="J346" t="str">
        <v xml:space="preserve">0 | </v>
      </c>
      <c r="K346" t="str">
        <v xml:space="preserve">0 | </v>
      </c>
      <c r="L346" t="str">
        <v xml:space="preserve">0 | </v>
      </c>
      <c r="M346" t="str">
        <v xml:space="preserve">0 | </v>
      </c>
      <c r="N346" t="str">
        <v xml:space="preserve">0 | </v>
      </c>
      <c r="O346" t="str">
        <v xml:space="preserve">0 | </v>
      </c>
      <c r="P346" t="str">
        <v xml:space="preserve">0 | </v>
      </c>
      <c r="Q346" t="str">
        <v xml:space="preserve">0 | </v>
      </c>
      <c r="R346" t="str">
        <v xml:space="preserve">0 | </v>
      </c>
      <c r="S346" t="str">
        <v xml:space="preserve">0 | </v>
      </c>
      <c r="T346" t="str">
        <v xml:space="preserve">0 | </v>
      </c>
      <c r="U346" t="str">
        <v xml:space="preserve">0 | </v>
      </c>
      <c r="V346" t="str">
        <v xml:space="preserve">0 | </v>
      </c>
      <c r="W346" t="str">
        <v xml:space="preserve">0 | </v>
      </c>
      <c r="X346" t="str">
        <v xml:space="preserve">0 | </v>
      </c>
      <c r="Y346" t="str">
        <v xml:space="preserve">0 | </v>
      </c>
      <c r="Z346" t="str">
        <v xml:space="preserve">0 | </v>
      </c>
      <c r="AA346" t="str">
        <v xml:space="preserve">0 | </v>
      </c>
      <c r="AB346" t="str">
        <v xml:space="preserve">0 | </v>
      </c>
      <c r="AC346" t="str">
        <v xml:space="preserve">0 | </v>
      </c>
      <c r="AD346" t="str">
        <v xml:space="preserve">0 | </v>
      </c>
      <c r="AE346" t="str">
        <v xml:space="preserve">0 | </v>
      </c>
      <c r="AF346" t="str">
        <v xml:space="preserve">0 | </v>
      </c>
      <c r="AG346" t="str">
        <v xml:space="preserve">0 | </v>
      </c>
      <c r="AH346" t="str">
        <v xml:space="preserve">0 | </v>
      </c>
      <c r="AI346" t="str">
        <v xml:space="preserve">0 | </v>
      </c>
      <c r="DQ346" cm="1">
        <f t="array" ref="DQ346:EX346">TRANSPOSE(_xlfn._xlws.SORT(_xlfn._xlws.FILTER(chemicals[chemical_applic_level],chemicals[experiment_ID]=A346)))</f>
        <v>0</v>
      </c>
      <c r="DR346">
        <v>0</v>
      </c>
      <c r="DS346">
        <v>0</v>
      </c>
      <c r="DT346">
        <v>0</v>
      </c>
      <c r="DU346">
        <v>0</v>
      </c>
      <c r="DV346">
        <v>0</v>
      </c>
      <c r="DW346">
        <v>0</v>
      </c>
      <c r="DX346">
        <v>0</v>
      </c>
      <c r="DY346">
        <v>0</v>
      </c>
      <c r="DZ346">
        <v>0</v>
      </c>
      <c r="EA346">
        <v>0</v>
      </c>
      <c r="EB346">
        <v>0</v>
      </c>
      <c r="EC346">
        <v>0</v>
      </c>
      <c r="ED346">
        <v>0</v>
      </c>
      <c r="EE346">
        <v>0</v>
      </c>
      <c r="EF346">
        <v>0</v>
      </c>
      <c r="EG346">
        <v>0</v>
      </c>
      <c r="EH346">
        <v>0</v>
      </c>
      <c r="EI346">
        <v>0</v>
      </c>
      <c r="EJ346">
        <v>0</v>
      </c>
      <c r="EK346">
        <v>0</v>
      </c>
      <c r="EL346">
        <v>0</v>
      </c>
      <c r="EM346">
        <v>0</v>
      </c>
      <c r="EN346">
        <v>0</v>
      </c>
      <c r="EO346">
        <v>0</v>
      </c>
      <c r="EP346">
        <v>0</v>
      </c>
      <c r="EQ346">
        <v>0</v>
      </c>
      <c r="ER346">
        <v>0</v>
      </c>
      <c r="ES346">
        <v>0</v>
      </c>
      <c r="ET346">
        <v>0</v>
      </c>
      <c r="EU346">
        <v>0</v>
      </c>
      <c r="EV346">
        <v>0</v>
      </c>
      <c r="EW346">
        <v>0</v>
      </c>
      <c r="EX346" t="str">
        <v/>
      </c>
    </row>
    <row r="347" spans="2:154" x14ac:dyDescent="0.25">
      <c r="B347" t="str" cm="1">
        <f t="array" ref="B347:AI347">TRANSPOSE(_xlfn._xlws.SORT(_xlfn._xlws.FILTER(chemicals[chemical_applic_level]&amp;" | "&amp;chemicals[chemical_applic_name],chemicals[experiment_ID]=A347)))</f>
        <v xml:space="preserve"> | </v>
      </c>
      <c r="C347" t="str">
        <v xml:space="preserve">0 | </v>
      </c>
      <c r="D347" t="str">
        <v xml:space="preserve">0 | </v>
      </c>
      <c r="E347" t="str">
        <v xml:space="preserve">0 | </v>
      </c>
      <c r="F347" t="str">
        <v xml:space="preserve">0 | </v>
      </c>
      <c r="G347" t="str">
        <v xml:space="preserve">0 | </v>
      </c>
      <c r="H347" t="str">
        <v xml:space="preserve">0 | </v>
      </c>
      <c r="I347" t="str">
        <v xml:space="preserve">0 | </v>
      </c>
      <c r="J347" t="str">
        <v xml:space="preserve">0 | </v>
      </c>
      <c r="K347" t="str">
        <v xml:space="preserve">0 | </v>
      </c>
      <c r="L347" t="str">
        <v xml:space="preserve">0 | </v>
      </c>
      <c r="M347" t="str">
        <v xml:space="preserve">0 | </v>
      </c>
      <c r="N347" t="str">
        <v xml:space="preserve">0 | </v>
      </c>
      <c r="O347" t="str">
        <v xml:space="preserve">0 | </v>
      </c>
      <c r="P347" t="str">
        <v xml:space="preserve">0 | </v>
      </c>
      <c r="Q347" t="str">
        <v xml:space="preserve">0 | </v>
      </c>
      <c r="R347" t="str">
        <v xml:space="preserve">0 | </v>
      </c>
      <c r="S347" t="str">
        <v xml:space="preserve">0 | </v>
      </c>
      <c r="T347" t="str">
        <v xml:space="preserve">0 | </v>
      </c>
      <c r="U347" t="str">
        <v xml:space="preserve">0 | </v>
      </c>
      <c r="V347" t="str">
        <v xml:space="preserve">0 | </v>
      </c>
      <c r="W347" t="str">
        <v xml:space="preserve">0 | </v>
      </c>
      <c r="X347" t="str">
        <v xml:space="preserve">0 | </v>
      </c>
      <c r="Y347" t="str">
        <v xml:space="preserve">0 | </v>
      </c>
      <c r="Z347" t="str">
        <v xml:space="preserve">0 | </v>
      </c>
      <c r="AA347" t="str">
        <v xml:space="preserve">0 | </v>
      </c>
      <c r="AB347" t="str">
        <v xml:space="preserve">0 | </v>
      </c>
      <c r="AC347" t="str">
        <v xml:space="preserve">0 | </v>
      </c>
      <c r="AD347" t="str">
        <v xml:space="preserve">0 | </v>
      </c>
      <c r="AE347" t="str">
        <v xml:space="preserve">0 | </v>
      </c>
      <c r="AF347" t="str">
        <v xml:space="preserve">0 | </v>
      </c>
      <c r="AG347" t="str">
        <v xml:space="preserve">0 | </v>
      </c>
      <c r="AH347" t="str">
        <v xml:space="preserve">0 | </v>
      </c>
      <c r="AI347" t="str">
        <v xml:space="preserve">0 | </v>
      </c>
      <c r="DQ347" cm="1">
        <f t="array" ref="DQ347:EX347">TRANSPOSE(_xlfn._xlws.SORT(_xlfn._xlws.FILTER(chemicals[chemical_applic_level],chemicals[experiment_ID]=A347)))</f>
        <v>0</v>
      </c>
      <c r="DR347">
        <v>0</v>
      </c>
      <c r="DS347">
        <v>0</v>
      </c>
      <c r="DT347">
        <v>0</v>
      </c>
      <c r="DU347">
        <v>0</v>
      </c>
      <c r="DV347">
        <v>0</v>
      </c>
      <c r="DW347">
        <v>0</v>
      </c>
      <c r="DX347">
        <v>0</v>
      </c>
      <c r="DY347">
        <v>0</v>
      </c>
      <c r="DZ347">
        <v>0</v>
      </c>
      <c r="EA347">
        <v>0</v>
      </c>
      <c r="EB347">
        <v>0</v>
      </c>
      <c r="EC347">
        <v>0</v>
      </c>
      <c r="ED347">
        <v>0</v>
      </c>
      <c r="EE347">
        <v>0</v>
      </c>
      <c r="EF347">
        <v>0</v>
      </c>
      <c r="EG347">
        <v>0</v>
      </c>
      <c r="EH347">
        <v>0</v>
      </c>
      <c r="EI347">
        <v>0</v>
      </c>
      <c r="EJ347">
        <v>0</v>
      </c>
      <c r="EK347">
        <v>0</v>
      </c>
      <c r="EL347">
        <v>0</v>
      </c>
      <c r="EM347">
        <v>0</v>
      </c>
      <c r="EN347">
        <v>0</v>
      </c>
      <c r="EO347">
        <v>0</v>
      </c>
      <c r="EP347">
        <v>0</v>
      </c>
      <c r="EQ347">
        <v>0</v>
      </c>
      <c r="ER347">
        <v>0</v>
      </c>
      <c r="ES347">
        <v>0</v>
      </c>
      <c r="ET347">
        <v>0</v>
      </c>
      <c r="EU347">
        <v>0</v>
      </c>
      <c r="EV347">
        <v>0</v>
      </c>
      <c r="EW347">
        <v>0</v>
      </c>
      <c r="EX347" t="str">
        <v/>
      </c>
    </row>
    <row r="348" spans="2:154" x14ac:dyDescent="0.25">
      <c r="B348" t="str" cm="1">
        <f t="array" ref="B348:AI348">TRANSPOSE(_xlfn._xlws.SORT(_xlfn._xlws.FILTER(chemicals[chemical_applic_level]&amp;" | "&amp;chemicals[chemical_applic_name],chemicals[experiment_ID]=A348)))</f>
        <v xml:space="preserve"> | </v>
      </c>
      <c r="C348" t="str">
        <v xml:space="preserve">0 | </v>
      </c>
      <c r="D348" t="str">
        <v xml:space="preserve">0 | </v>
      </c>
      <c r="E348" t="str">
        <v xml:space="preserve">0 | </v>
      </c>
      <c r="F348" t="str">
        <v xml:space="preserve">0 | </v>
      </c>
      <c r="G348" t="str">
        <v xml:space="preserve">0 | </v>
      </c>
      <c r="H348" t="str">
        <v xml:space="preserve">0 | </v>
      </c>
      <c r="I348" t="str">
        <v xml:space="preserve">0 | </v>
      </c>
      <c r="J348" t="str">
        <v xml:space="preserve">0 | </v>
      </c>
      <c r="K348" t="str">
        <v xml:space="preserve">0 | </v>
      </c>
      <c r="L348" t="str">
        <v xml:space="preserve">0 | </v>
      </c>
      <c r="M348" t="str">
        <v xml:space="preserve">0 | </v>
      </c>
      <c r="N348" t="str">
        <v xml:space="preserve">0 | </v>
      </c>
      <c r="O348" t="str">
        <v xml:space="preserve">0 | </v>
      </c>
      <c r="P348" t="str">
        <v xml:space="preserve">0 | </v>
      </c>
      <c r="Q348" t="str">
        <v xml:space="preserve">0 | </v>
      </c>
      <c r="R348" t="str">
        <v xml:space="preserve">0 | </v>
      </c>
      <c r="S348" t="str">
        <v xml:space="preserve">0 | </v>
      </c>
      <c r="T348" t="str">
        <v xml:space="preserve">0 | </v>
      </c>
      <c r="U348" t="str">
        <v xml:space="preserve">0 | </v>
      </c>
      <c r="V348" t="str">
        <v xml:space="preserve">0 | </v>
      </c>
      <c r="W348" t="str">
        <v xml:space="preserve">0 | </v>
      </c>
      <c r="X348" t="str">
        <v xml:space="preserve">0 | </v>
      </c>
      <c r="Y348" t="str">
        <v xml:space="preserve">0 | </v>
      </c>
      <c r="Z348" t="str">
        <v xml:space="preserve">0 | </v>
      </c>
      <c r="AA348" t="str">
        <v xml:space="preserve">0 | </v>
      </c>
      <c r="AB348" t="str">
        <v xml:space="preserve">0 | </v>
      </c>
      <c r="AC348" t="str">
        <v xml:space="preserve">0 | </v>
      </c>
      <c r="AD348" t="str">
        <v xml:space="preserve">0 | </v>
      </c>
      <c r="AE348" t="str">
        <v xml:space="preserve">0 | </v>
      </c>
      <c r="AF348" t="str">
        <v xml:space="preserve">0 | </v>
      </c>
      <c r="AG348" t="str">
        <v xml:space="preserve">0 | </v>
      </c>
      <c r="AH348" t="str">
        <v xml:space="preserve">0 | </v>
      </c>
      <c r="AI348" t="str">
        <v xml:space="preserve">0 | </v>
      </c>
      <c r="DQ348" cm="1">
        <f t="array" ref="DQ348:EX348">TRANSPOSE(_xlfn._xlws.SORT(_xlfn._xlws.FILTER(chemicals[chemical_applic_level],chemicals[experiment_ID]=A348)))</f>
        <v>0</v>
      </c>
      <c r="DR348">
        <v>0</v>
      </c>
      <c r="DS348">
        <v>0</v>
      </c>
      <c r="DT348">
        <v>0</v>
      </c>
      <c r="DU348">
        <v>0</v>
      </c>
      <c r="DV348">
        <v>0</v>
      </c>
      <c r="DW348">
        <v>0</v>
      </c>
      <c r="DX348">
        <v>0</v>
      </c>
      <c r="DY348">
        <v>0</v>
      </c>
      <c r="DZ348">
        <v>0</v>
      </c>
      <c r="EA348">
        <v>0</v>
      </c>
      <c r="EB348">
        <v>0</v>
      </c>
      <c r="EC348">
        <v>0</v>
      </c>
      <c r="ED348">
        <v>0</v>
      </c>
      <c r="EE348">
        <v>0</v>
      </c>
      <c r="EF348">
        <v>0</v>
      </c>
      <c r="EG348">
        <v>0</v>
      </c>
      <c r="EH348">
        <v>0</v>
      </c>
      <c r="EI348">
        <v>0</v>
      </c>
      <c r="EJ348">
        <v>0</v>
      </c>
      <c r="EK348">
        <v>0</v>
      </c>
      <c r="EL348">
        <v>0</v>
      </c>
      <c r="EM348">
        <v>0</v>
      </c>
      <c r="EN348">
        <v>0</v>
      </c>
      <c r="EO348">
        <v>0</v>
      </c>
      <c r="EP348">
        <v>0</v>
      </c>
      <c r="EQ348">
        <v>0</v>
      </c>
      <c r="ER348">
        <v>0</v>
      </c>
      <c r="ES348">
        <v>0</v>
      </c>
      <c r="ET348">
        <v>0</v>
      </c>
      <c r="EU348">
        <v>0</v>
      </c>
      <c r="EV348">
        <v>0</v>
      </c>
      <c r="EW348">
        <v>0</v>
      </c>
      <c r="EX348" t="str">
        <v/>
      </c>
    </row>
    <row r="349" spans="2:154" x14ac:dyDescent="0.25">
      <c r="B349" t="str" cm="1">
        <f t="array" ref="B349:AI349">TRANSPOSE(_xlfn._xlws.SORT(_xlfn._xlws.FILTER(chemicals[chemical_applic_level]&amp;" | "&amp;chemicals[chemical_applic_name],chemicals[experiment_ID]=A349)))</f>
        <v xml:space="preserve"> | </v>
      </c>
      <c r="C349" t="str">
        <v xml:space="preserve">0 | </v>
      </c>
      <c r="D349" t="str">
        <v xml:space="preserve">0 | </v>
      </c>
      <c r="E349" t="str">
        <v xml:space="preserve">0 | </v>
      </c>
      <c r="F349" t="str">
        <v xml:space="preserve">0 | </v>
      </c>
      <c r="G349" t="str">
        <v xml:space="preserve">0 | </v>
      </c>
      <c r="H349" t="str">
        <v xml:space="preserve">0 | </v>
      </c>
      <c r="I349" t="str">
        <v xml:space="preserve">0 | </v>
      </c>
      <c r="J349" t="str">
        <v xml:space="preserve">0 | </v>
      </c>
      <c r="K349" t="str">
        <v xml:space="preserve">0 | </v>
      </c>
      <c r="L349" t="str">
        <v xml:space="preserve">0 | </v>
      </c>
      <c r="M349" t="str">
        <v xml:space="preserve">0 | </v>
      </c>
      <c r="N349" t="str">
        <v xml:space="preserve">0 | </v>
      </c>
      <c r="O349" t="str">
        <v xml:space="preserve">0 | </v>
      </c>
      <c r="P349" t="str">
        <v xml:space="preserve">0 | </v>
      </c>
      <c r="Q349" t="str">
        <v xml:space="preserve">0 | </v>
      </c>
      <c r="R349" t="str">
        <v xml:space="preserve">0 | </v>
      </c>
      <c r="S349" t="str">
        <v xml:space="preserve">0 | </v>
      </c>
      <c r="T349" t="str">
        <v xml:space="preserve">0 | </v>
      </c>
      <c r="U349" t="str">
        <v xml:space="preserve">0 | </v>
      </c>
      <c r="V349" t="str">
        <v xml:space="preserve">0 | </v>
      </c>
      <c r="W349" t="str">
        <v xml:space="preserve">0 | </v>
      </c>
      <c r="X349" t="str">
        <v xml:space="preserve">0 | </v>
      </c>
      <c r="Y349" t="str">
        <v xml:space="preserve">0 | </v>
      </c>
      <c r="Z349" t="str">
        <v xml:space="preserve">0 | </v>
      </c>
      <c r="AA349" t="str">
        <v xml:space="preserve">0 | </v>
      </c>
      <c r="AB349" t="str">
        <v xml:space="preserve">0 | </v>
      </c>
      <c r="AC349" t="str">
        <v xml:space="preserve">0 | </v>
      </c>
      <c r="AD349" t="str">
        <v xml:space="preserve">0 | </v>
      </c>
      <c r="AE349" t="str">
        <v xml:space="preserve">0 | </v>
      </c>
      <c r="AF349" t="str">
        <v xml:space="preserve">0 | </v>
      </c>
      <c r="AG349" t="str">
        <v xml:space="preserve">0 | </v>
      </c>
      <c r="AH349" t="str">
        <v xml:space="preserve">0 | </v>
      </c>
      <c r="AI349" t="str">
        <v xml:space="preserve">0 | </v>
      </c>
      <c r="DQ349" cm="1">
        <f t="array" ref="DQ349:EX349">TRANSPOSE(_xlfn._xlws.SORT(_xlfn._xlws.FILTER(chemicals[chemical_applic_level],chemicals[experiment_ID]=A349)))</f>
        <v>0</v>
      </c>
      <c r="DR349">
        <v>0</v>
      </c>
      <c r="DS349">
        <v>0</v>
      </c>
      <c r="DT349">
        <v>0</v>
      </c>
      <c r="DU349">
        <v>0</v>
      </c>
      <c r="DV349">
        <v>0</v>
      </c>
      <c r="DW349">
        <v>0</v>
      </c>
      <c r="DX349">
        <v>0</v>
      </c>
      <c r="DY349">
        <v>0</v>
      </c>
      <c r="DZ349">
        <v>0</v>
      </c>
      <c r="EA349">
        <v>0</v>
      </c>
      <c r="EB349">
        <v>0</v>
      </c>
      <c r="EC349">
        <v>0</v>
      </c>
      <c r="ED349">
        <v>0</v>
      </c>
      <c r="EE349">
        <v>0</v>
      </c>
      <c r="EF349">
        <v>0</v>
      </c>
      <c r="EG349">
        <v>0</v>
      </c>
      <c r="EH349">
        <v>0</v>
      </c>
      <c r="EI349">
        <v>0</v>
      </c>
      <c r="EJ349">
        <v>0</v>
      </c>
      <c r="EK349">
        <v>0</v>
      </c>
      <c r="EL349">
        <v>0</v>
      </c>
      <c r="EM349">
        <v>0</v>
      </c>
      <c r="EN349">
        <v>0</v>
      </c>
      <c r="EO349">
        <v>0</v>
      </c>
      <c r="EP349">
        <v>0</v>
      </c>
      <c r="EQ349">
        <v>0</v>
      </c>
      <c r="ER349">
        <v>0</v>
      </c>
      <c r="ES349">
        <v>0</v>
      </c>
      <c r="ET349">
        <v>0</v>
      </c>
      <c r="EU349">
        <v>0</v>
      </c>
      <c r="EV349">
        <v>0</v>
      </c>
      <c r="EW349">
        <v>0</v>
      </c>
      <c r="EX349" t="str">
        <v/>
      </c>
    </row>
    <row r="350" spans="2:154" x14ac:dyDescent="0.25">
      <c r="B350" t="str" cm="1">
        <f t="array" ref="B350:AI350">TRANSPOSE(_xlfn._xlws.SORT(_xlfn._xlws.FILTER(chemicals[chemical_applic_level]&amp;" | "&amp;chemicals[chemical_applic_name],chemicals[experiment_ID]=A350)))</f>
        <v xml:space="preserve"> | </v>
      </c>
      <c r="C350" t="str">
        <v xml:space="preserve">0 | </v>
      </c>
      <c r="D350" t="str">
        <v xml:space="preserve">0 | </v>
      </c>
      <c r="E350" t="str">
        <v xml:space="preserve">0 | </v>
      </c>
      <c r="F350" t="str">
        <v xml:space="preserve">0 | </v>
      </c>
      <c r="G350" t="str">
        <v xml:space="preserve">0 | </v>
      </c>
      <c r="H350" t="str">
        <v xml:space="preserve">0 | </v>
      </c>
      <c r="I350" t="str">
        <v xml:space="preserve">0 | </v>
      </c>
      <c r="J350" t="str">
        <v xml:space="preserve">0 | </v>
      </c>
      <c r="K350" t="str">
        <v xml:space="preserve">0 | </v>
      </c>
      <c r="L350" t="str">
        <v xml:space="preserve">0 | </v>
      </c>
      <c r="M350" t="str">
        <v xml:space="preserve">0 | </v>
      </c>
      <c r="N350" t="str">
        <v xml:space="preserve">0 | </v>
      </c>
      <c r="O350" t="str">
        <v xml:space="preserve">0 | </v>
      </c>
      <c r="P350" t="str">
        <v xml:space="preserve">0 | </v>
      </c>
      <c r="Q350" t="str">
        <v xml:space="preserve">0 | </v>
      </c>
      <c r="R350" t="str">
        <v xml:space="preserve">0 | </v>
      </c>
      <c r="S350" t="str">
        <v xml:space="preserve">0 | </v>
      </c>
      <c r="T350" t="str">
        <v xml:space="preserve">0 | </v>
      </c>
      <c r="U350" t="str">
        <v xml:space="preserve">0 | </v>
      </c>
      <c r="V350" t="str">
        <v xml:space="preserve">0 | </v>
      </c>
      <c r="W350" t="str">
        <v xml:space="preserve">0 | </v>
      </c>
      <c r="X350" t="str">
        <v xml:space="preserve">0 | </v>
      </c>
      <c r="Y350" t="str">
        <v xml:space="preserve">0 | </v>
      </c>
      <c r="Z350" t="str">
        <v xml:space="preserve">0 | </v>
      </c>
      <c r="AA350" t="str">
        <v xml:space="preserve">0 | </v>
      </c>
      <c r="AB350" t="str">
        <v xml:space="preserve">0 | </v>
      </c>
      <c r="AC350" t="str">
        <v xml:space="preserve">0 | </v>
      </c>
      <c r="AD350" t="str">
        <v xml:space="preserve">0 | </v>
      </c>
      <c r="AE350" t="str">
        <v xml:space="preserve">0 | </v>
      </c>
      <c r="AF350" t="str">
        <v xml:space="preserve">0 | </v>
      </c>
      <c r="AG350" t="str">
        <v xml:space="preserve">0 | </v>
      </c>
      <c r="AH350" t="str">
        <v xml:space="preserve">0 | </v>
      </c>
      <c r="AI350" t="str">
        <v xml:space="preserve">0 | </v>
      </c>
      <c r="DQ350" cm="1">
        <f t="array" ref="DQ350:EX350">TRANSPOSE(_xlfn._xlws.SORT(_xlfn._xlws.FILTER(chemicals[chemical_applic_level],chemicals[experiment_ID]=A350)))</f>
        <v>0</v>
      </c>
      <c r="DR350">
        <v>0</v>
      </c>
      <c r="DS350">
        <v>0</v>
      </c>
      <c r="DT350">
        <v>0</v>
      </c>
      <c r="DU350">
        <v>0</v>
      </c>
      <c r="DV350">
        <v>0</v>
      </c>
      <c r="DW350">
        <v>0</v>
      </c>
      <c r="DX350">
        <v>0</v>
      </c>
      <c r="DY350">
        <v>0</v>
      </c>
      <c r="DZ350">
        <v>0</v>
      </c>
      <c r="EA350">
        <v>0</v>
      </c>
      <c r="EB350">
        <v>0</v>
      </c>
      <c r="EC350">
        <v>0</v>
      </c>
      <c r="ED350">
        <v>0</v>
      </c>
      <c r="EE350">
        <v>0</v>
      </c>
      <c r="EF350">
        <v>0</v>
      </c>
      <c r="EG350">
        <v>0</v>
      </c>
      <c r="EH350">
        <v>0</v>
      </c>
      <c r="EI350">
        <v>0</v>
      </c>
      <c r="EJ350">
        <v>0</v>
      </c>
      <c r="EK350">
        <v>0</v>
      </c>
      <c r="EL350">
        <v>0</v>
      </c>
      <c r="EM350">
        <v>0</v>
      </c>
      <c r="EN350">
        <v>0</v>
      </c>
      <c r="EO350">
        <v>0</v>
      </c>
      <c r="EP350">
        <v>0</v>
      </c>
      <c r="EQ350">
        <v>0</v>
      </c>
      <c r="ER350">
        <v>0</v>
      </c>
      <c r="ES350">
        <v>0</v>
      </c>
      <c r="ET350">
        <v>0</v>
      </c>
      <c r="EU350">
        <v>0</v>
      </c>
      <c r="EV350">
        <v>0</v>
      </c>
      <c r="EW350">
        <v>0</v>
      </c>
      <c r="EX350" t="str">
        <v/>
      </c>
    </row>
    <row r="351" spans="2:154" x14ac:dyDescent="0.25">
      <c r="B351" t="str" cm="1">
        <f t="array" ref="B351:AI351">TRANSPOSE(_xlfn._xlws.SORT(_xlfn._xlws.FILTER(chemicals[chemical_applic_level]&amp;" | "&amp;chemicals[chemical_applic_name],chemicals[experiment_ID]=A351)))</f>
        <v xml:space="preserve"> | </v>
      </c>
      <c r="C351" t="str">
        <v xml:space="preserve">0 | </v>
      </c>
      <c r="D351" t="str">
        <v xml:space="preserve">0 | </v>
      </c>
      <c r="E351" t="str">
        <v xml:space="preserve">0 | </v>
      </c>
      <c r="F351" t="str">
        <v xml:space="preserve">0 | </v>
      </c>
      <c r="G351" t="str">
        <v xml:space="preserve">0 | </v>
      </c>
      <c r="H351" t="str">
        <v xml:space="preserve">0 | </v>
      </c>
      <c r="I351" t="str">
        <v xml:space="preserve">0 | </v>
      </c>
      <c r="J351" t="str">
        <v xml:space="preserve">0 | </v>
      </c>
      <c r="K351" t="str">
        <v xml:space="preserve">0 | </v>
      </c>
      <c r="L351" t="str">
        <v xml:space="preserve">0 | </v>
      </c>
      <c r="M351" t="str">
        <v xml:space="preserve">0 | </v>
      </c>
      <c r="N351" t="str">
        <v xml:space="preserve">0 | </v>
      </c>
      <c r="O351" t="str">
        <v xml:space="preserve">0 | </v>
      </c>
      <c r="P351" t="str">
        <v xml:space="preserve">0 | </v>
      </c>
      <c r="Q351" t="str">
        <v xml:space="preserve">0 | </v>
      </c>
      <c r="R351" t="str">
        <v xml:space="preserve">0 | </v>
      </c>
      <c r="S351" t="str">
        <v xml:space="preserve">0 | </v>
      </c>
      <c r="T351" t="str">
        <v xml:space="preserve">0 | </v>
      </c>
      <c r="U351" t="str">
        <v xml:space="preserve">0 | </v>
      </c>
      <c r="V351" t="str">
        <v xml:space="preserve">0 | </v>
      </c>
      <c r="W351" t="str">
        <v xml:space="preserve">0 | </v>
      </c>
      <c r="X351" t="str">
        <v xml:space="preserve">0 | </v>
      </c>
      <c r="Y351" t="str">
        <v xml:space="preserve">0 | </v>
      </c>
      <c r="Z351" t="str">
        <v xml:space="preserve">0 | </v>
      </c>
      <c r="AA351" t="str">
        <v xml:space="preserve">0 | </v>
      </c>
      <c r="AB351" t="str">
        <v xml:space="preserve">0 | </v>
      </c>
      <c r="AC351" t="str">
        <v xml:space="preserve">0 | </v>
      </c>
      <c r="AD351" t="str">
        <v xml:space="preserve">0 | </v>
      </c>
      <c r="AE351" t="str">
        <v xml:space="preserve">0 | </v>
      </c>
      <c r="AF351" t="str">
        <v xml:space="preserve">0 | </v>
      </c>
      <c r="AG351" t="str">
        <v xml:space="preserve">0 | </v>
      </c>
      <c r="AH351" t="str">
        <v xml:space="preserve">0 | </v>
      </c>
      <c r="AI351" t="str">
        <v xml:space="preserve">0 | </v>
      </c>
      <c r="DQ351" cm="1">
        <f t="array" ref="DQ351:EX351">TRANSPOSE(_xlfn._xlws.SORT(_xlfn._xlws.FILTER(chemicals[chemical_applic_level],chemicals[experiment_ID]=A351)))</f>
        <v>0</v>
      </c>
      <c r="DR351">
        <v>0</v>
      </c>
      <c r="DS351">
        <v>0</v>
      </c>
      <c r="DT351">
        <v>0</v>
      </c>
      <c r="DU351">
        <v>0</v>
      </c>
      <c r="DV351">
        <v>0</v>
      </c>
      <c r="DW351">
        <v>0</v>
      </c>
      <c r="DX351">
        <v>0</v>
      </c>
      <c r="DY351">
        <v>0</v>
      </c>
      <c r="DZ351">
        <v>0</v>
      </c>
      <c r="EA351">
        <v>0</v>
      </c>
      <c r="EB351">
        <v>0</v>
      </c>
      <c r="EC351">
        <v>0</v>
      </c>
      <c r="ED351">
        <v>0</v>
      </c>
      <c r="EE351">
        <v>0</v>
      </c>
      <c r="EF351">
        <v>0</v>
      </c>
      <c r="EG351">
        <v>0</v>
      </c>
      <c r="EH351">
        <v>0</v>
      </c>
      <c r="EI351">
        <v>0</v>
      </c>
      <c r="EJ351">
        <v>0</v>
      </c>
      <c r="EK351">
        <v>0</v>
      </c>
      <c r="EL351">
        <v>0</v>
      </c>
      <c r="EM351">
        <v>0</v>
      </c>
      <c r="EN351">
        <v>0</v>
      </c>
      <c r="EO351">
        <v>0</v>
      </c>
      <c r="EP351">
        <v>0</v>
      </c>
      <c r="EQ351">
        <v>0</v>
      </c>
      <c r="ER351">
        <v>0</v>
      </c>
      <c r="ES351">
        <v>0</v>
      </c>
      <c r="ET351">
        <v>0</v>
      </c>
      <c r="EU351">
        <v>0</v>
      </c>
      <c r="EV351">
        <v>0</v>
      </c>
      <c r="EW351">
        <v>0</v>
      </c>
      <c r="EX351" t="str">
        <v/>
      </c>
    </row>
    <row r="352" spans="2:154" x14ac:dyDescent="0.25">
      <c r="B352" t="str" cm="1">
        <f t="array" ref="B352:AI352">TRANSPOSE(_xlfn._xlws.SORT(_xlfn._xlws.FILTER(chemicals[chemical_applic_level]&amp;" | "&amp;chemicals[chemical_applic_name],chemicals[experiment_ID]=A352)))</f>
        <v xml:space="preserve"> | </v>
      </c>
      <c r="C352" t="str">
        <v xml:space="preserve">0 | </v>
      </c>
      <c r="D352" t="str">
        <v xml:space="preserve">0 | </v>
      </c>
      <c r="E352" t="str">
        <v xml:space="preserve">0 | </v>
      </c>
      <c r="F352" t="str">
        <v xml:space="preserve">0 | </v>
      </c>
      <c r="G352" t="str">
        <v xml:space="preserve">0 | </v>
      </c>
      <c r="H352" t="str">
        <v xml:space="preserve">0 | </v>
      </c>
      <c r="I352" t="str">
        <v xml:space="preserve">0 | </v>
      </c>
      <c r="J352" t="str">
        <v xml:space="preserve">0 | </v>
      </c>
      <c r="K352" t="str">
        <v xml:space="preserve">0 | </v>
      </c>
      <c r="L352" t="str">
        <v xml:space="preserve">0 | </v>
      </c>
      <c r="M352" t="str">
        <v xml:space="preserve">0 | </v>
      </c>
      <c r="N352" t="str">
        <v xml:space="preserve">0 | </v>
      </c>
      <c r="O352" t="str">
        <v xml:space="preserve">0 | </v>
      </c>
      <c r="P352" t="str">
        <v xml:space="preserve">0 | </v>
      </c>
      <c r="Q352" t="str">
        <v xml:space="preserve">0 | </v>
      </c>
      <c r="R352" t="str">
        <v xml:space="preserve">0 | </v>
      </c>
      <c r="S352" t="str">
        <v xml:space="preserve">0 | </v>
      </c>
      <c r="T352" t="str">
        <v xml:space="preserve">0 | </v>
      </c>
      <c r="U352" t="str">
        <v xml:space="preserve">0 | </v>
      </c>
      <c r="V352" t="str">
        <v xml:space="preserve">0 | </v>
      </c>
      <c r="W352" t="str">
        <v xml:space="preserve">0 | </v>
      </c>
      <c r="X352" t="str">
        <v xml:space="preserve">0 | </v>
      </c>
      <c r="Y352" t="str">
        <v xml:space="preserve">0 | </v>
      </c>
      <c r="Z352" t="str">
        <v xml:space="preserve">0 | </v>
      </c>
      <c r="AA352" t="str">
        <v xml:space="preserve">0 | </v>
      </c>
      <c r="AB352" t="str">
        <v xml:space="preserve">0 | </v>
      </c>
      <c r="AC352" t="str">
        <v xml:space="preserve">0 | </v>
      </c>
      <c r="AD352" t="str">
        <v xml:space="preserve">0 | </v>
      </c>
      <c r="AE352" t="str">
        <v xml:space="preserve">0 | </v>
      </c>
      <c r="AF352" t="str">
        <v xml:space="preserve">0 | </v>
      </c>
      <c r="AG352" t="str">
        <v xml:space="preserve">0 | </v>
      </c>
      <c r="AH352" t="str">
        <v xml:space="preserve">0 | </v>
      </c>
      <c r="AI352" t="str">
        <v xml:space="preserve">0 | </v>
      </c>
      <c r="DQ352" cm="1">
        <f t="array" ref="DQ352:EX352">TRANSPOSE(_xlfn._xlws.SORT(_xlfn._xlws.FILTER(chemicals[chemical_applic_level],chemicals[experiment_ID]=A352)))</f>
        <v>0</v>
      </c>
      <c r="DR352">
        <v>0</v>
      </c>
      <c r="DS352">
        <v>0</v>
      </c>
      <c r="DT352">
        <v>0</v>
      </c>
      <c r="DU352">
        <v>0</v>
      </c>
      <c r="DV352">
        <v>0</v>
      </c>
      <c r="DW352">
        <v>0</v>
      </c>
      <c r="DX352">
        <v>0</v>
      </c>
      <c r="DY352">
        <v>0</v>
      </c>
      <c r="DZ352">
        <v>0</v>
      </c>
      <c r="EA352">
        <v>0</v>
      </c>
      <c r="EB352">
        <v>0</v>
      </c>
      <c r="EC352">
        <v>0</v>
      </c>
      <c r="ED352">
        <v>0</v>
      </c>
      <c r="EE352">
        <v>0</v>
      </c>
      <c r="EF352">
        <v>0</v>
      </c>
      <c r="EG352">
        <v>0</v>
      </c>
      <c r="EH352">
        <v>0</v>
      </c>
      <c r="EI352">
        <v>0</v>
      </c>
      <c r="EJ352">
        <v>0</v>
      </c>
      <c r="EK352">
        <v>0</v>
      </c>
      <c r="EL352">
        <v>0</v>
      </c>
      <c r="EM352">
        <v>0</v>
      </c>
      <c r="EN352">
        <v>0</v>
      </c>
      <c r="EO352">
        <v>0</v>
      </c>
      <c r="EP352">
        <v>0</v>
      </c>
      <c r="EQ352">
        <v>0</v>
      </c>
      <c r="ER352">
        <v>0</v>
      </c>
      <c r="ES352">
        <v>0</v>
      </c>
      <c r="ET352">
        <v>0</v>
      </c>
      <c r="EU352">
        <v>0</v>
      </c>
      <c r="EV352">
        <v>0</v>
      </c>
      <c r="EW352">
        <v>0</v>
      </c>
      <c r="EX352" t="str">
        <v/>
      </c>
    </row>
    <row r="353" spans="2:154" x14ac:dyDescent="0.25">
      <c r="B353" t="str" cm="1">
        <f t="array" ref="B353:AI353">TRANSPOSE(_xlfn._xlws.SORT(_xlfn._xlws.FILTER(chemicals[chemical_applic_level]&amp;" | "&amp;chemicals[chemical_applic_name],chemicals[experiment_ID]=A353)))</f>
        <v xml:space="preserve"> | </v>
      </c>
      <c r="C353" t="str">
        <v xml:space="preserve">0 | </v>
      </c>
      <c r="D353" t="str">
        <v xml:space="preserve">0 | </v>
      </c>
      <c r="E353" t="str">
        <v xml:space="preserve">0 | </v>
      </c>
      <c r="F353" t="str">
        <v xml:space="preserve">0 | </v>
      </c>
      <c r="G353" t="str">
        <v xml:space="preserve">0 | </v>
      </c>
      <c r="H353" t="str">
        <v xml:space="preserve">0 | </v>
      </c>
      <c r="I353" t="str">
        <v xml:space="preserve">0 | </v>
      </c>
      <c r="J353" t="str">
        <v xml:space="preserve">0 | </v>
      </c>
      <c r="K353" t="str">
        <v xml:space="preserve">0 | </v>
      </c>
      <c r="L353" t="str">
        <v xml:space="preserve">0 | </v>
      </c>
      <c r="M353" t="str">
        <v xml:space="preserve">0 | </v>
      </c>
      <c r="N353" t="str">
        <v xml:space="preserve">0 | </v>
      </c>
      <c r="O353" t="str">
        <v xml:space="preserve">0 | </v>
      </c>
      <c r="P353" t="str">
        <v xml:space="preserve">0 | </v>
      </c>
      <c r="Q353" t="str">
        <v xml:space="preserve">0 | </v>
      </c>
      <c r="R353" t="str">
        <v xml:space="preserve">0 | </v>
      </c>
      <c r="S353" t="str">
        <v xml:space="preserve">0 | </v>
      </c>
      <c r="T353" t="str">
        <v xml:space="preserve">0 | </v>
      </c>
      <c r="U353" t="str">
        <v xml:space="preserve">0 | </v>
      </c>
      <c r="V353" t="str">
        <v xml:space="preserve">0 | </v>
      </c>
      <c r="W353" t="str">
        <v xml:space="preserve">0 | </v>
      </c>
      <c r="X353" t="str">
        <v xml:space="preserve">0 | </v>
      </c>
      <c r="Y353" t="str">
        <v xml:space="preserve">0 | </v>
      </c>
      <c r="Z353" t="str">
        <v xml:space="preserve">0 | </v>
      </c>
      <c r="AA353" t="str">
        <v xml:space="preserve">0 | </v>
      </c>
      <c r="AB353" t="str">
        <v xml:space="preserve">0 | </v>
      </c>
      <c r="AC353" t="str">
        <v xml:space="preserve">0 | </v>
      </c>
      <c r="AD353" t="str">
        <v xml:space="preserve">0 | </v>
      </c>
      <c r="AE353" t="str">
        <v xml:space="preserve">0 | </v>
      </c>
      <c r="AF353" t="str">
        <v xml:space="preserve">0 | </v>
      </c>
      <c r="AG353" t="str">
        <v xml:space="preserve">0 | </v>
      </c>
      <c r="AH353" t="str">
        <v xml:space="preserve">0 | </v>
      </c>
      <c r="AI353" t="str">
        <v xml:space="preserve">0 | </v>
      </c>
      <c r="DQ353" cm="1">
        <f t="array" ref="DQ353:EX353">TRANSPOSE(_xlfn._xlws.SORT(_xlfn._xlws.FILTER(chemicals[chemical_applic_level],chemicals[experiment_ID]=A353)))</f>
        <v>0</v>
      </c>
      <c r="DR353">
        <v>0</v>
      </c>
      <c r="DS353">
        <v>0</v>
      </c>
      <c r="DT353">
        <v>0</v>
      </c>
      <c r="DU353">
        <v>0</v>
      </c>
      <c r="DV353">
        <v>0</v>
      </c>
      <c r="DW353">
        <v>0</v>
      </c>
      <c r="DX353">
        <v>0</v>
      </c>
      <c r="DY353">
        <v>0</v>
      </c>
      <c r="DZ353">
        <v>0</v>
      </c>
      <c r="EA353">
        <v>0</v>
      </c>
      <c r="EB353">
        <v>0</v>
      </c>
      <c r="EC353">
        <v>0</v>
      </c>
      <c r="ED353">
        <v>0</v>
      </c>
      <c r="EE353">
        <v>0</v>
      </c>
      <c r="EF353">
        <v>0</v>
      </c>
      <c r="EG353">
        <v>0</v>
      </c>
      <c r="EH353">
        <v>0</v>
      </c>
      <c r="EI353">
        <v>0</v>
      </c>
      <c r="EJ353">
        <v>0</v>
      </c>
      <c r="EK353">
        <v>0</v>
      </c>
      <c r="EL353">
        <v>0</v>
      </c>
      <c r="EM353">
        <v>0</v>
      </c>
      <c r="EN353">
        <v>0</v>
      </c>
      <c r="EO353">
        <v>0</v>
      </c>
      <c r="EP353">
        <v>0</v>
      </c>
      <c r="EQ353">
        <v>0</v>
      </c>
      <c r="ER353">
        <v>0</v>
      </c>
      <c r="ES353">
        <v>0</v>
      </c>
      <c r="ET353">
        <v>0</v>
      </c>
      <c r="EU353">
        <v>0</v>
      </c>
      <c r="EV353">
        <v>0</v>
      </c>
      <c r="EW353">
        <v>0</v>
      </c>
      <c r="EX353" t="str">
        <v/>
      </c>
    </row>
    <row r="354" spans="2:154" x14ac:dyDescent="0.25">
      <c r="B354" t="str" cm="1">
        <f t="array" ref="B354:AI354">TRANSPOSE(_xlfn._xlws.SORT(_xlfn._xlws.FILTER(chemicals[chemical_applic_level]&amp;" | "&amp;chemicals[chemical_applic_name],chemicals[experiment_ID]=A354)))</f>
        <v xml:space="preserve"> | </v>
      </c>
      <c r="C354" t="str">
        <v xml:space="preserve">0 | </v>
      </c>
      <c r="D354" t="str">
        <v xml:space="preserve">0 | </v>
      </c>
      <c r="E354" t="str">
        <v xml:space="preserve">0 | </v>
      </c>
      <c r="F354" t="str">
        <v xml:space="preserve">0 | </v>
      </c>
      <c r="G354" t="str">
        <v xml:space="preserve">0 | </v>
      </c>
      <c r="H354" t="str">
        <v xml:space="preserve">0 | </v>
      </c>
      <c r="I354" t="str">
        <v xml:space="preserve">0 | </v>
      </c>
      <c r="J354" t="str">
        <v xml:space="preserve">0 | </v>
      </c>
      <c r="K354" t="str">
        <v xml:space="preserve">0 | </v>
      </c>
      <c r="L354" t="str">
        <v xml:space="preserve">0 | </v>
      </c>
      <c r="M354" t="str">
        <v xml:space="preserve">0 | </v>
      </c>
      <c r="N354" t="str">
        <v xml:space="preserve">0 | </v>
      </c>
      <c r="O354" t="str">
        <v xml:space="preserve">0 | </v>
      </c>
      <c r="P354" t="str">
        <v xml:space="preserve">0 | </v>
      </c>
      <c r="Q354" t="str">
        <v xml:space="preserve">0 | </v>
      </c>
      <c r="R354" t="str">
        <v xml:space="preserve">0 | </v>
      </c>
      <c r="S354" t="str">
        <v xml:space="preserve">0 | </v>
      </c>
      <c r="T354" t="str">
        <v xml:space="preserve">0 | </v>
      </c>
      <c r="U354" t="str">
        <v xml:space="preserve">0 | </v>
      </c>
      <c r="V354" t="str">
        <v xml:space="preserve">0 | </v>
      </c>
      <c r="W354" t="str">
        <v xml:space="preserve">0 | </v>
      </c>
      <c r="X354" t="str">
        <v xml:space="preserve">0 | </v>
      </c>
      <c r="Y354" t="str">
        <v xml:space="preserve">0 | </v>
      </c>
      <c r="Z354" t="str">
        <v xml:space="preserve">0 | </v>
      </c>
      <c r="AA354" t="str">
        <v xml:space="preserve">0 | </v>
      </c>
      <c r="AB354" t="str">
        <v xml:space="preserve">0 | </v>
      </c>
      <c r="AC354" t="str">
        <v xml:space="preserve">0 | </v>
      </c>
      <c r="AD354" t="str">
        <v xml:space="preserve">0 | </v>
      </c>
      <c r="AE354" t="str">
        <v xml:space="preserve">0 | </v>
      </c>
      <c r="AF354" t="str">
        <v xml:space="preserve">0 | </v>
      </c>
      <c r="AG354" t="str">
        <v xml:space="preserve">0 | </v>
      </c>
      <c r="AH354" t="str">
        <v xml:space="preserve">0 | </v>
      </c>
      <c r="AI354" t="str">
        <v xml:space="preserve">0 | </v>
      </c>
      <c r="DQ354" cm="1">
        <f t="array" ref="DQ354:EX354">TRANSPOSE(_xlfn._xlws.SORT(_xlfn._xlws.FILTER(chemicals[chemical_applic_level],chemicals[experiment_ID]=A354)))</f>
        <v>0</v>
      </c>
      <c r="DR354">
        <v>0</v>
      </c>
      <c r="DS354">
        <v>0</v>
      </c>
      <c r="DT354">
        <v>0</v>
      </c>
      <c r="DU354">
        <v>0</v>
      </c>
      <c r="DV354">
        <v>0</v>
      </c>
      <c r="DW354">
        <v>0</v>
      </c>
      <c r="DX354">
        <v>0</v>
      </c>
      <c r="DY354">
        <v>0</v>
      </c>
      <c r="DZ354">
        <v>0</v>
      </c>
      <c r="EA354">
        <v>0</v>
      </c>
      <c r="EB354">
        <v>0</v>
      </c>
      <c r="EC354">
        <v>0</v>
      </c>
      <c r="ED354">
        <v>0</v>
      </c>
      <c r="EE354">
        <v>0</v>
      </c>
      <c r="EF354">
        <v>0</v>
      </c>
      <c r="EG354">
        <v>0</v>
      </c>
      <c r="EH354">
        <v>0</v>
      </c>
      <c r="EI354">
        <v>0</v>
      </c>
      <c r="EJ354">
        <v>0</v>
      </c>
      <c r="EK354">
        <v>0</v>
      </c>
      <c r="EL354">
        <v>0</v>
      </c>
      <c r="EM354">
        <v>0</v>
      </c>
      <c r="EN354">
        <v>0</v>
      </c>
      <c r="EO354">
        <v>0</v>
      </c>
      <c r="EP354">
        <v>0</v>
      </c>
      <c r="EQ354">
        <v>0</v>
      </c>
      <c r="ER354">
        <v>0</v>
      </c>
      <c r="ES354">
        <v>0</v>
      </c>
      <c r="ET354">
        <v>0</v>
      </c>
      <c r="EU354">
        <v>0</v>
      </c>
      <c r="EV354">
        <v>0</v>
      </c>
      <c r="EW354">
        <v>0</v>
      </c>
      <c r="EX354" t="str">
        <v/>
      </c>
    </row>
    <row r="355" spans="2:154" x14ac:dyDescent="0.25">
      <c r="B355" t="str" cm="1">
        <f t="array" ref="B355:AI355">TRANSPOSE(_xlfn._xlws.SORT(_xlfn._xlws.FILTER(chemicals[chemical_applic_level]&amp;" | "&amp;chemicals[chemical_applic_name],chemicals[experiment_ID]=A355)))</f>
        <v xml:space="preserve"> | </v>
      </c>
      <c r="C355" t="str">
        <v xml:space="preserve">0 | </v>
      </c>
      <c r="D355" t="str">
        <v xml:space="preserve">0 | </v>
      </c>
      <c r="E355" t="str">
        <v xml:space="preserve">0 | </v>
      </c>
      <c r="F355" t="str">
        <v xml:space="preserve">0 | </v>
      </c>
      <c r="G355" t="str">
        <v xml:space="preserve">0 | </v>
      </c>
      <c r="H355" t="str">
        <v xml:space="preserve">0 | </v>
      </c>
      <c r="I355" t="str">
        <v xml:space="preserve">0 | </v>
      </c>
      <c r="J355" t="str">
        <v xml:space="preserve">0 | </v>
      </c>
      <c r="K355" t="str">
        <v xml:space="preserve">0 | </v>
      </c>
      <c r="L355" t="str">
        <v xml:space="preserve">0 | </v>
      </c>
      <c r="M355" t="str">
        <v xml:space="preserve">0 | </v>
      </c>
      <c r="N355" t="str">
        <v xml:space="preserve">0 | </v>
      </c>
      <c r="O355" t="str">
        <v xml:space="preserve">0 | </v>
      </c>
      <c r="P355" t="str">
        <v xml:space="preserve">0 | </v>
      </c>
      <c r="Q355" t="str">
        <v xml:space="preserve">0 | </v>
      </c>
      <c r="R355" t="str">
        <v xml:space="preserve">0 | </v>
      </c>
      <c r="S355" t="str">
        <v xml:space="preserve">0 | </v>
      </c>
      <c r="T355" t="str">
        <v xml:space="preserve">0 | </v>
      </c>
      <c r="U355" t="str">
        <v xml:space="preserve">0 | </v>
      </c>
      <c r="V355" t="str">
        <v xml:space="preserve">0 | </v>
      </c>
      <c r="W355" t="str">
        <v xml:space="preserve">0 | </v>
      </c>
      <c r="X355" t="str">
        <v xml:space="preserve">0 | </v>
      </c>
      <c r="Y355" t="str">
        <v xml:space="preserve">0 | </v>
      </c>
      <c r="Z355" t="str">
        <v xml:space="preserve">0 | </v>
      </c>
      <c r="AA355" t="str">
        <v xml:space="preserve">0 | </v>
      </c>
      <c r="AB355" t="str">
        <v xml:space="preserve">0 | </v>
      </c>
      <c r="AC355" t="str">
        <v xml:space="preserve">0 | </v>
      </c>
      <c r="AD355" t="str">
        <v xml:space="preserve">0 | </v>
      </c>
      <c r="AE355" t="str">
        <v xml:space="preserve">0 | </v>
      </c>
      <c r="AF355" t="str">
        <v xml:space="preserve">0 | </v>
      </c>
      <c r="AG355" t="str">
        <v xml:space="preserve">0 | </v>
      </c>
      <c r="AH355" t="str">
        <v xml:space="preserve">0 | </v>
      </c>
      <c r="AI355" t="str">
        <v xml:space="preserve">0 | </v>
      </c>
      <c r="DQ355" cm="1">
        <f t="array" ref="DQ355:EX355">TRANSPOSE(_xlfn._xlws.SORT(_xlfn._xlws.FILTER(chemicals[chemical_applic_level],chemicals[experiment_ID]=A355)))</f>
        <v>0</v>
      </c>
      <c r="DR355">
        <v>0</v>
      </c>
      <c r="DS355">
        <v>0</v>
      </c>
      <c r="DT355">
        <v>0</v>
      </c>
      <c r="DU355">
        <v>0</v>
      </c>
      <c r="DV355">
        <v>0</v>
      </c>
      <c r="DW355">
        <v>0</v>
      </c>
      <c r="DX355">
        <v>0</v>
      </c>
      <c r="DY355">
        <v>0</v>
      </c>
      <c r="DZ355">
        <v>0</v>
      </c>
      <c r="EA355">
        <v>0</v>
      </c>
      <c r="EB355">
        <v>0</v>
      </c>
      <c r="EC355">
        <v>0</v>
      </c>
      <c r="ED355">
        <v>0</v>
      </c>
      <c r="EE355">
        <v>0</v>
      </c>
      <c r="EF355">
        <v>0</v>
      </c>
      <c r="EG355">
        <v>0</v>
      </c>
      <c r="EH355">
        <v>0</v>
      </c>
      <c r="EI355">
        <v>0</v>
      </c>
      <c r="EJ355">
        <v>0</v>
      </c>
      <c r="EK355">
        <v>0</v>
      </c>
      <c r="EL355">
        <v>0</v>
      </c>
      <c r="EM355">
        <v>0</v>
      </c>
      <c r="EN355">
        <v>0</v>
      </c>
      <c r="EO355">
        <v>0</v>
      </c>
      <c r="EP355">
        <v>0</v>
      </c>
      <c r="EQ355">
        <v>0</v>
      </c>
      <c r="ER355">
        <v>0</v>
      </c>
      <c r="ES355">
        <v>0</v>
      </c>
      <c r="ET355">
        <v>0</v>
      </c>
      <c r="EU355">
        <v>0</v>
      </c>
      <c r="EV355">
        <v>0</v>
      </c>
      <c r="EW355">
        <v>0</v>
      </c>
      <c r="EX355" t="str">
        <v/>
      </c>
    </row>
    <row r="356" spans="2:154" x14ac:dyDescent="0.25">
      <c r="B356" t="str" cm="1">
        <f t="array" ref="B356:AI356">TRANSPOSE(_xlfn._xlws.SORT(_xlfn._xlws.FILTER(chemicals[chemical_applic_level]&amp;" | "&amp;chemicals[chemical_applic_name],chemicals[experiment_ID]=A356)))</f>
        <v xml:space="preserve"> | </v>
      </c>
      <c r="C356" t="str">
        <v xml:space="preserve">0 | </v>
      </c>
      <c r="D356" t="str">
        <v xml:space="preserve">0 | </v>
      </c>
      <c r="E356" t="str">
        <v xml:space="preserve">0 | </v>
      </c>
      <c r="F356" t="str">
        <v xml:space="preserve">0 | </v>
      </c>
      <c r="G356" t="str">
        <v xml:space="preserve">0 | </v>
      </c>
      <c r="H356" t="str">
        <v xml:space="preserve">0 | </v>
      </c>
      <c r="I356" t="str">
        <v xml:space="preserve">0 | </v>
      </c>
      <c r="J356" t="str">
        <v xml:space="preserve">0 | </v>
      </c>
      <c r="K356" t="str">
        <v xml:space="preserve">0 | </v>
      </c>
      <c r="L356" t="str">
        <v xml:space="preserve">0 | </v>
      </c>
      <c r="M356" t="str">
        <v xml:space="preserve">0 | </v>
      </c>
      <c r="N356" t="str">
        <v xml:space="preserve">0 | </v>
      </c>
      <c r="O356" t="str">
        <v xml:space="preserve">0 | </v>
      </c>
      <c r="P356" t="str">
        <v xml:space="preserve">0 | </v>
      </c>
      <c r="Q356" t="str">
        <v xml:space="preserve">0 | </v>
      </c>
      <c r="R356" t="str">
        <v xml:space="preserve">0 | </v>
      </c>
      <c r="S356" t="str">
        <v xml:space="preserve">0 | </v>
      </c>
      <c r="T356" t="str">
        <v xml:space="preserve">0 | </v>
      </c>
      <c r="U356" t="str">
        <v xml:space="preserve">0 | </v>
      </c>
      <c r="V356" t="str">
        <v xml:space="preserve">0 | </v>
      </c>
      <c r="W356" t="str">
        <v xml:space="preserve">0 | </v>
      </c>
      <c r="X356" t="str">
        <v xml:space="preserve">0 | </v>
      </c>
      <c r="Y356" t="str">
        <v xml:space="preserve">0 | </v>
      </c>
      <c r="Z356" t="str">
        <v xml:space="preserve">0 | </v>
      </c>
      <c r="AA356" t="str">
        <v xml:space="preserve">0 | </v>
      </c>
      <c r="AB356" t="str">
        <v xml:space="preserve">0 | </v>
      </c>
      <c r="AC356" t="str">
        <v xml:space="preserve">0 | </v>
      </c>
      <c r="AD356" t="str">
        <v xml:space="preserve">0 | </v>
      </c>
      <c r="AE356" t="str">
        <v xml:space="preserve">0 | </v>
      </c>
      <c r="AF356" t="str">
        <v xml:space="preserve">0 | </v>
      </c>
      <c r="AG356" t="str">
        <v xml:space="preserve">0 | </v>
      </c>
      <c r="AH356" t="str">
        <v xml:space="preserve">0 | </v>
      </c>
      <c r="AI356" t="str">
        <v xml:space="preserve">0 | </v>
      </c>
      <c r="DQ356" cm="1">
        <f t="array" ref="DQ356:EX356">TRANSPOSE(_xlfn._xlws.SORT(_xlfn._xlws.FILTER(chemicals[chemical_applic_level],chemicals[experiment_ID]=A356)))</f>
        <v>0</v>
      </c>
      <c r="DR356">
        <v>0</v>
      </c>
      <c r="DS356">
        <v>0</v>
      </c>
      <c r="DT356">
        <v>0</v>
      </c>
      <c r="DU356">
        <v>0</v>
      </c>
      <c r="DV356">
        <v>0</v>
      </c>
      <c r="DW356">
        <v>0</v>
      </c>
      <c r="DX356">
        <v>0</v>
      </c>
      <c r="DY356">
        <v>0</v>
      </c>
      <c r="DZ356">
        <v>0</v>
      </c>
      <c r="EA356">
        <v>0</v>
      </c>
      <c r="EB356">
        <v>0</v>
      </c>
      <c r="EC356">
        <v>0</v>
      </c>
      <c r="ED356">
        <v>0</v>
      </c>
      <c r="EE356">
        <v>0</v>
      </c>
      <c r="EF356">
        <v>0</v>
      </c>
      <c r="EG356">
        <v>0</v>
      </c>
      <c r="EH356">
        <v>0</v>
      </c>
      <c r="EI356">
        <v>0</v>
      </c>
      <c r="EJ356">
        <v>0</v>
      </c>
      <c r="EK356">
        <v>0</v>
      </c>
      <c r="EL356">
        <v>0</v>
      </c>
      <c r="EM356">
        <v>0</v>
      </c>
      <c r="EN356">
        <v>0</v>
      </c>
      <c r="EO356">
        <v>0</v>
      </c>
      <c r="EP356">
        <v>0</v>
      </c>
      <c r="EQ356">
        <v>0</v>
      </c>
      <c r="ER356">
        <v>0</v>
      </c>
      <c r="ES356">
        <v>0</v>
      </c>
      <c r="ET356">
        <v>0</v>
      </c>
      <c r="EU356">
        <v>0</v>
      </c>
      <c r="EV356">
        <v>0</v>
      </c>
      <c r="EW356">
        <v>0</v>
      </c>
      <c r="EX356" t="str">
        <v/>
      </c>
    </row>
    <row r="357" spans="2:154" x14ac:dyDescent="0.25">
      <c r="B357" t="str" cm="1">
        <f t="array" ref="B357:AI357">TRANSPOSE(_xlfn._xlws.SORT(_xlfn._xlws.FILTER(chemicals[chemical_applic_level]&amp;" | "&amp;chemicals[chemical_applic_name],chemicals[experiment_ID]=A357)))</f>
        <v xml:space="preserve"> | </v>
      </c>
      <c r="C357" t="str">
        <v xml:space="preserve">0 | </v>
      </c>
      <c r="D357" t="str">
        <v xml:space="preserve">0 | </v>
      </c>
      <c r="E357" t="str">
        <v xml:space="preserve">0 | </v>
      </c>
      <c r="F357" t="str">
        <v xml:space="preserve">0 | </v>
      </c>
      <c r="G357" t="str">
        <v xml:space="preserve">0 | </v>
      </c>
      <c r="H357" t="str">
        <v xml:space="preserve">0 | </v>
      </c>
      <c r="I357" t="str">
        <v xml:space="preserve">0 | </v>
      </c>
      <c r="J357" t="str">
        <v xml:space="preserve">0 | </v>
      </c>
      <c r="K357" t="str">
        <v xml:space="preserve">0 | </v>
      </c>
      <c r="L357" t="str">
        <v xml:space="preserve">0 | </v>
      </c>
      <c r="M357" t="str">
        <v xml:space="preserve">0 | </v>
      </c>
      <c r="N357" t="str">
        <v xml:space="preserve">0 | </v>
      </c>
      <c r="O357" t="str">
        <v xml:space="preserve">0 | </v>
      </c>
      <c r="P357" t="str">
        <v xml:space="preserve">0 | </v>
      </c>
      <c r="Q357" t="str">
        <v xml:space="preserve">0 | </v>
      </c>
      <c r="R357" t="str">
        <v xml:space="preserve">0 | </v>
      </c>
      <c r="S357" t="str">
        <v xml:space="preserve">0 | </v>
      </c>
      <c r="T357" t="str">
        <v xml:space="preserve">0 | </v>
      </c>
      <c r="U357" t="str">
        <v xml:space="preserve">0 | </v>
      </c>
      <c r="V357" t="str">
        <v xml:space="preserve">0 | </v>
      </c>
      <c r="W357" t="str">
        <v xml:space="preserve">0 | </v>
      </c>
      <c r="X357" t="str">
        <v xml:space="preserve">0 | </v>
      </c>
      <c r="Y357" t="str">
        <v xml:space="preserve">0 | </v>
      </c>
      <c r="Z357" t="str">
        <v xml:space="preserve">0 | </v>
      </c>
      <c r="AA357" t="str">
        <v xml:space="preserve">0 | </v>
      </c>
      <c r="AB357" t="str">
        <v xml:space="preserve">0 | </v>
      </c>
      <c r="AC357" t="str">
        <v xml:space="preserve">0 | </v>
      </c>
      <c r="AD357" t="str">
        <v xml:space="preserve">0 | </v>
      </c>
      <c r="AE357" t="str">
        <v xml:space="preserve">0 | </v>
      </c>
      <c r="AF357" t="str">
        <v xml:space="preserve">0 | </v>
      </c>
      <c r="AG357" t="str">
        <v xml:space="preserve">0 | </v>
      </c>
      <c r="AH357" t="str">
        <v xml:space="preserve">0 | </v>
      </c>
      <c r="AI357" t="str">
        <v xml:space="preserve">0 | </v>
      </c>
      <c r="DQ357" cm="1">
        <f t="array" ref="DQ357:EX357">TRANSPOSE(_xlfn._xlws.SORT(_xlfn._xlws.FILTER(chemicals[chemical_applic_level],chemicals[experiment_ID]=A357)))</f>
        <v>0</v>
      </c>
      <c r="DR357">
        <v>0</v>
      </c>
      <c r="DS357">
        <v>0</v>
      </c>
      <c r="DT357">
        <v>0</v>
      </c>
      <c r="DU357">
        <v>0</v>
      </c>
      <c r="DV357">
        <v>0</v>
      </c>
      <c r="DW357">
        <v>0</v>
      </c>
      <c r="DX357">
        <v>0</v>
      </c>
      <c r="DY357">
        <v>0</v>
      </c>
      <c r="DZ357">
        <v>0</v>
      </c>
      <c r="EA357">
        <v>0</v>
      </c>
      <c r="EB357">
        <v>0</v>
      </c>
      <c r="EC357">
        <v>0</v>
      </c>
      <c r="ED357">
        <v>0</v>
      </c>
      <c r="EE357">
        <v>0</v>
      </c>
      <c r="EF357">
        <v>0</v>
      </c>
      <c r="EG357">
        <v>0</v>
      </c>
      <c r="EH357">
        <v>0</v>
      </c>
      <c r="EI357">
        <v>0</v>
      </c>
      <c r="EJ357">
        <v>0</v>
      </c>
      <c r="EK357">
        <v>0</v>
      </c>
      <c r="EL357">
        <v>0</v>
      </c>
      <c r="EM357">
        <v>0</v>
      </c>
      <c r="EN357">
        <v>0</v>
      </c>
      <c r="EO357">
        <v>0</v>
      </c>
      <c r="EP357">
        <v>0</v>
      </c>
      <c r="EQ357">
        <v>0</v>
      </c>
      <c r="ER357">
        <v>0</v>
      </c>
      <c r="ES357">
        <v>0</v>
      </c>
      <c r="ET357">
        <v>0</v>
      </c>
      <c r="EU357">
        <v>0</v>
      </c>
      <c r="EV357">
        <v>0</v>
      </c>
      <c r="EW357">
        <v>0</v>
      </c>
      <c r="EX357" t="str">
        <v/>
      </c>
    </row>
    <row r="358" spans="2:154" x14ac:dyDescent="0.25">
      <c r="B358" t="str" cm="1">
        <f t="array" ref="B358:AI358">TRANSPOSE(_xlfn._xlws.SORT(_xlfn._xlws.FILTER(chemicals[chemical_applic_level]&amp;" | "&amp;chemicals[chemical_applic_name],chemicals[experiment_ID]=A358)))</f>
        <v xml:space="preserve"> | </v>
      </c>
      <c r="C358" t="str">
        <v xml:space="preserve">0 | </v>
      </c>
      <c r="D358" t="str">
        <v xml:space="preserve">0 | </v>
      </c>
      <c r="E358" t="str">
        <v xml:space="preserve">0 | </v>
      </c>
      <c r="F358" t="str">
        <v xml:space="preserve">0 | </v>
      </c>
      <c r="G358" t="str">
        <v xml:space="preserve">0 | </v>
      </c>
      <c r="H358" t="str">
        <v xml:space="preserve">0 | </v>
      </c>
      <c r="I358" t="str">
        <v xml:space="preserve">0 | </v>
      </c>
      <c r="J358" t="str">
        <v xml:space="preserve">0 | </v>
      </c>
      <c r="K358" t="str">
        <v xml:space="preserve">0 | </v>
      </c>
      <c r="L358" t="str">
        <v xml:space="preserve">0 | </v>
      </c>
      <c r="M358" t="str">
        <v xml:space="preserve">0 | </v>
      </c>
      <c r="N358" t="str">
        <v xml:space="preserve">0 | </v>
      </c>
      <c r="O358" t="str">
        <v xml:space="preserve">0 | </v>
      </c>
      <c r="P358" t="str">
        <v xml:space="preserve">0 | </v>
      </c>
      <c r="Q358" t="str">
        <v xml:space="preserve">0 | </v>
      </c>
      <c r="R358" t="str">
        <v xml:space="preserve">0 | </v>
      </c>
      <c r="S358" t="str">
        <v xml:space="preserve">0 | </v>
      </c>
      <c r="T358" t="str">
        <v xml:space="preserve">0 | </v>
      </c>
      <c r="U358" t="str">
        <v xml:space="preserve">0 | </v>
      </c>
      <c r="V358" t="str">
        <v xml:space="preserve">0 | </v>
      </c>
      <c r="W358" t="str">
        <v xml:space="preserve">0 | </v>
      </c>
      <c r="X358" t="str">
        <v xml:space="preserve">0 | </v>
      </c>
      <c r="Y358" t="str">
        <v xml:space="preserve">0 | </v>
      </c>
      <c r="Z358" t="str">
        <v xml:space="preserve">0 | </v>
      </c>
      <c r="AA358" t="str">
        <v xml:space="preserve">0 | </v>
      </c>
      <c r="AB358" t="str">
        <v xml:space="preserve">0 | </v>
      </c>
      <c r="AC358" t="str">
        <v xml:space="preserve">0 | </v>
      </c>
      <c r="AD358" t="str">
        <v xml:space="preserve">0 | </v>
      </c>
      <c r="AE358" t="str">
        <v xml:space="preserve">0 | </v>
      </c>
      <c r="AF358" t="str">
        <v xml:space="preserve">0 | </v>
      </c>
      <c r="AG358" t="str">
        <v xml:space="preserve">0 | </v>
      </c>
      <c r="AH358" t="str">
        <v xml:space="preserve">0 | </v>
      </c>
      <c r="AI358" t="str">
        <v xml:space="preserve">0 | </v>
      </c>
      <c r="DQ358" cm="1">
        <f t="array" ref="DQ358:EX358">TRANSPOSE(_xlfn._xlws.SORT(_xlfn._xlws.FILTER(chemicals[chemical_applic_level],chemicals[experiment_ID]=A358)))</f>
        <v>0</v>
      </c>
      <c r="DR358">
        <v>0</v>
      </c>
      <c r="DS358">
        <v>0</v>
      </c>
      <c r="DT358">
        <v>0</v>
      </c>
      <c r="DU358">
        <v>0</v>
      </c>
      <c r="DV358">
        <v>0</v>
      </c>
      <c r="DW358">
        <v>0</v>
      </c>
      <c r="DX358">
        <v>0</v>
      </c>
      <c r="DY358">
        <v>0</v>
      </c>
      <c r="DZ358">
        <v>0</v>
      </c>
      <c r="EA358">
        <v>0</v>
      </c>
      <c r="EB358">
        <v>0</v>
      </c>
      <c r="EC358">
        <v>0</v>
      </c>
      <c r="ED358">
        <v>0</v>
      </c>
      <c r="EE358">
        <v>0</v>
      </c>
      <c r="EF358">
        <v>0</v>
      </c>
      <c r="EG358">
        <v>0</v>
      </c>
      <c r="EH358">
        <v>0</v>
      </c>
      <c r="EI358">
        <v>0</v>
      </c>
      <c r="EJ358">
        <v>0</v>
      </c>
      <c r="EK358">
        <v>0</v>
      </c>
      <c r="EL358">
        <v>0</v>
      </c>
      <c r="EM358">
        <v>0</v>
      </c>
      <c r="EN358">
        <v>0</v>
      </c>
      <c r="EO358">
        <v>0</v>
      </c>
      <c r="EP358">
        <v>0</v>
      </c>
      <c r="EQ358">
        <v>0</v>
      </c>
      <c r="ER358">
        <v>0</v>
      </c>
      <c r="ES358">
        <v>0</v>
      </c>
      <c r="ET358">
        <v>0</v>
      </c>
      <c r="EU358">
        <v>0</v>
      </c>
      <c r="EV358">
        <v>0</v>
      </c>
      <c r="EW358">
        <v>0</v>
      </c>
      <c r="EX358" t="str">
        <v/>
      </c>
    </row>
    <row r="359" spans="2:154" x14ac:dyDescent="0.25">
      <c r="B359" t="str" cm="1">
        <f t="array" ref="B359:AI359">TRANSPOSE(_xlfn._xlws.SORT(_xlfn._xlws.FILTER(chemicals[chemical_applic_level]&amp;" | "&amp;chemicals[chemical_applic_name],chemicals[experiment_ID]=A359)))</f>
        <v xml:space="preserve"> | </v>
      </c>
      <c r="C359" t="str">
        <v xml:space="preserve">0 | </v>
      </c>
      <c r="D359" t="str">
        <v xml:space="preserve">0 | </v>
      </c>
      <c r="E359" t="str">
        <v xml:space="preserve">0 | </v>
      </c>
      <c r="F359" t="str">
        <v xml:space="preserve">0 | </v>
      </c>
      <c r="G359" t="str">
        <v xml:space="preserve">0 | </v>
      </c>
      <c r="H359" t="str">
        <v xml:space="preserve">0 | </v>
      </c>
      <c r="I359" t="str">
        <v xml:space="preserve">0 | </v>
      </c>
      <c r="J359" t="str">
        <v xml:space="preserve">0 | </v>
      </c>
      <c r="K359" t="str">
        <v xml:space="preserve">0 | </v>
      </c>
      <c r="L359" t="str">
        <v xml:space="preserve">0 | </v>
      </c>
      <c r="M359" t="str">
        <v xml:space="preserve">0 | </v>
      </c>
      <c r="N359" t="str">
        <v xml:space="preserve">0 | </v>
      </c>
      <c r="O359" t="str">
        <v xml:space="preserve">0 | </v>
      </c>
      <c r="P359" t="str">
        <v xml:space="preserve">0 | </v>
      </c>
      <c r="Q359" t="str">
        <v xml:space="preserve">0 | </v>
      </c>
      <c r="R359" t="str">
        <v xml:space="preserve">0 | </v>
      </c>
      <c r="S359" t="str">
        <v xml:space="preserve">0 | </v>
      </c>
      <c r="T359" t="str">
        <v xml:space="preserve">0 | </v>
      </c>
      <c r="U359" t="str">
        <v xml:space="preserve">0 | </v>
      </c>
      <c r="V359" t="str">
        <v xml:space="preserve">0 | </v>
      </c>
      <c r="W359" t="str">
        <v xml:space="preserve">0 | </v>
      </c>
      <c r="X359" t="str">
        <v xml:space="preserve">0 | </v>
      </c>
      <c r="Y359" t="str">
        <v xml:space="preserve">0 | </v>
      </c>
      <c r="Z359" t="str">
        <v xml:space="preserve">0 | </v>
      </c>
      <c r="AA359" t="str">
        <v xml:space="preserve">0 | </v>
      </c>
      <c r="AB359" t="str">
        <v xml:space="preserve">0 | </v>
      </c>
      <c r="AC359" t="str">
        <v xml:space="preserve">0 | </v>
      </c>
      <c r="AD359" t="str">
        <v xml:space="preserve">0 | </v>
      </c>
      <c r="AE359" t="str">
        <v xml:space="preserve">0 | </v>
      </c>
      <c r="AF359" t="str">
        <v xml:space="preserve">0 | </v>
      </c>
      <c r="AG359" t="str">
        <v xml:space="preserve">0 | </v>
      </c>
      <c r="AH359" t="str">
        <v xml:space="preserve">0 | </v>
      </c>
      <c r="AI359" t="str">
        <v xml:space="preserve">0 | </v>
      </c>
      <c r="DQ359" cm="1">
        <f t="array" ref="DQ359:EX359">TRANSPOSE(_xlfn._xlws.SORT(_xlfn._xlws.FILTER(chemicals[chemical_applic_level],chemicals[experiment_ID]=A359)))</f>
        <v>0</v>
      </c>
      <c r="DR359">
        <v>0</v>
      </c>
      <c r="DS359">
        <v>0</v>
      </c>
      <c r="DT359">
        <v>0</v>
      </c>
      <c r="DU359">
        <v>0</v>
      </c>
      <c r="DV359">
        <v>0</v>
      </c>
      <c r="DW359">
        <v>0</v>
      </c>
      <c r="DX359">
        <v>0</v>
      </c>
      <c r="DY359">
        <v>0</v>
      </c>
      <c r="DZ359">
        <v>0</v>
      </c>
      <c r="EA359">
        <v>0</v>
      </c>
      <c r="EB359">
        <v>0</v>
      </c>
      <c r="EC359">
        <v>0</v>
      </c>
      <c r="ED359">
        <v>0</v>
      </c>
      <c r="EE359">
        <v>0</v>
      </c>
      <c r="EF359">
        <v>0</v>
      </c>
      <c r="EG359">
        <v>0</v>
      </c>
      <c r="EH359">
        <v>0</v>
      </c>
      <c r="EI359">
        <v>0</v>
      </c>
      <c r="EJ359">
        <v>0</v>
      </c>
      <c r="EK359">
        <v>0</v>
      </c>
      <c r="EL359">
        <v>0</v>
      </c>
      <c r="EM359">
        <v>0</v>
      </c>
      <c r="EN359">
        <v>0</v>
      </c>
      <c r="EO359">
        <v>0</v>
      </c>
      <c r="EP359">
        <v>0</v>
      </c>
      <c r="EQ359">
        <v>0</v>
      </c>
      <c r="ER359">
        <v>0</v>
      </c>
      <c r="ES359">
        <v>0</v>
      </c>
      <c r="ET359">
        <v>0</v>
      </c>
      <c r="EU359">
        <v>0</v>
      </c>
      <c r="EV359">
        <v>0</v>
      </c>
      <c r="EW359">
        <v>0</v>
      </c>
      <c r="EX359" t="str">
        <v/>
      </c>
    </row>
    <row r="360" spans="2:154" x14ac:dyDescent="0.25">
      <c r="B360" t="str" cm="1">
        <f t="array" ref="B360:AI360">TRANSPOSE(_xlfn._xlws.SORT(_xlfn._xlws.FILTER(chemicals[chemical_applic_level]&amp;" | "&amp;chemicals[chemical_applic_name],chemicals[experiment_ID]=A360)))</f>
        <v xml:space="preserve"> | </v>
      </c>
      <c r="C360" t="str">
        <v xml:space="preserve">0 | </v>
      </c>
      <c r="D360" t="str">
        <v xml:space="preserve">0 | </v>
      </c>
      <c r="E360" t="str">
        <v xml:space="preserve">0 | </v>
      </c>
      <c r="F360" t="str">
        <v xml:space="preserve">0 | </v>
      </c>
      <c r="G360" t="str">
        <v xml:space="preserve">0 | </v>
      </c>
      <c r="H360" t="str">
        <v xml:space="preserve">0 | </v>
      </c>
      <c r="I360" t="str">
        <v xml:space="preserve">0 | </v>
      </c>
      <c r="J360" t="str">
        <v xml:space="preserve">0 | </v>
      </c>
      <c r="K360" t="str">
        <v xml:space="preserve">0 | </v>
      </c>
      <c r="L360" t="str">
        <v xml:space="preserve">0 | </v>
      </c>
      <c r="M360" t="str">
        <v xml:space="preserve">0 | </v>
      </c>
      <c r="N360" t="str">
        <v xml:space="preserve">0 | </v>
      </c>
      <c r="O360" t="str">
        <v xml:space="preserve">0 | </v>
      </c>
      <c r="P360" t="str">
        <v xml:space="preserve">0 | </v>
      </c>
      <c r="Q360" t="str">
        <v xml:space="preserve">0 | </v>
      </c>
      <c r="R360" t="str">
        <v xml:space="preserve">0 | </v>
      </c>
      <c r="S360" t="str">
        <v xml:space="preserve">0 | </v>
      </c>
      <c r="T360" t="str">
        <v xml:space="preserve">0 | </v>
      </c>
      <c r="U360" t="str">
        <v xml:space="preserve">0 | </v>
      </c>
      <c r="V360" t="str">
        <v xml:space="preserve">0 | </v>
      </c>
      <c r="W360" t="str">
        <v xml:space="preserve">0 | </v>
      </c>
      <c r="X360" t="str">
        <v xml:space="preserve">0 | </v>
      </c>
      <c r="Y360" t="str">
        <v xml:space="preserve">0 | </v>
      </c>
      <c r="Z360" t="str">
        <v xml:space="preserve">0 | </v>
      </c>
      <c r="AA360" t="str">
        <v xml:space="preserve">0 | </v>
      </c>
      <c r="AB360" t="str">
        <v xml:space="preserve">0 | </v>
      </c>
      <c r="AC360" t="str">
        <v xml:space="preserve">0 | </v>
      </c>
      <c r="AD360" t="str">
        <v xml:space="preserve">0 | </v>
      </c>
      <c r="AE360" t="str">
        <v xml:space="preserve">0 | </v>
      </c>
      <c r="AF360" t="str">
        <v xml:space="preserve">0 | </v>
      </c>
      <c r="AG360" t="str">
        <v xml:space="preserve">0 | </v>
      </c>
      <c r="AH360" t="str">
        <v xml:space="preserve">0 | </v>
      </c>
      <c r="AI360" t="str">
        <v xml:space="preserve">0 | </v>
      </c>
      <c r="DQ360" cm="1">
        <f t="array" ref="DQ360:EX360">TRANSPOSE(_xlfn._xlws.SORT(_xlfn._xlws.FILTER(chemicals[chemical_applic_level],chemicals[experiment_ID]=A360)))</f>
        <v>0</v>
      </c>
      <c r="DR360">
        <v>0</v>
      </c>
      <c r="DS360">
        <v>0</v>
      </c>
      <c r="DT360">
        <v>0</v>
      </c>
      <c r="DU360">
        <v>0</v>
      </c>
      <c r="DV360">
        <v>0</v>
      </c>
      <c r="DW360">
        <v>0</v>
      </c>
      <c r="DX360">
        <v>0</v>
      </c>
      <c r="DY360">
        <v>0</v>
      </c>
      <c r="DZ360">
        <v>0</v>
      </c>
      <c r="EA360">
        <v>0</v>
      </c>
      <c r="EB360">
        <v>0</v>
      </c>
      <c r="EC360">
        <v>0</v>
      </c>
      <c r="ED360">
        <v>0</v>
      </c>
      <c r="EE360">
        <v>0</v>
      </c>
      <c r="EF360">
        <v>0</v>
      </c>
      <c r="EG360">
        <v>0</v>
      </c>
      <c r="EH360">
        <v>0</v>
      </c>
      <c r="EI360">
        <v>0</v>
      </c>
      <c r="EJ360">
        <v>0</v>
      </c>
      <c r="EK360">
        <v>0</v>
      </c>
      <c r="EL360">
        <v>0</v>
      </c>
      <c r="EM360">
        <v>0</v>
      </c>
      <c r="EN360">
        <v>0</v>
      </c>
      <c r="EO360">
        <v>0</v>
      </c>
      <c r="EP360">
        <v>0</v>
      </c>
      <c r="EQ360">
        <v>0</v>
      </c>
      <c r="ER360">
        <v>0</v>
      </c>
      <c r="ES360">
        <v>0</v>
      </c>
      <c r="ET360">
        <v>0</v>
      </c>
      <c r="EU360">
        <v>0</v>
      </c>
      <c r="EV360">
        <v>0</v>
      </c>
      <c r="EW360">
        <v>0</v>
      </c>
      <c r="EX360" t="str">
        <v/>
      </c>
    </row>
    <row r="361" spans="2:154" x14ac:dyDescent="0.25">
      <c r="B361" t="str" cm="1">
        <f t="array" ref="B361:AI361">TRANSPOSE(_xlfn._xlws.SORT(_xlfn._xlws.FILTER(chemicals[chemical_applic_level]&amp;" | "&amp;chemicals[chemical_applic_name],chemicals[experiment_ID]=A361)))</f>
        <v xml:space="preserve"> | </v>
      </c>
      <c r="C361" t="str">
        <v xml:space="preserve">0 | </v>
      </c>
      <c r="D361" t="str">
        <v xml:space="preserve">0 | </v>
      </c>
      <c r="E361" t="str">
        <v xml:space="preserve">0 | </v>
      </c>
      <c r="F361" t="str">
        <v xml:space="preserve">0 | </v>
      </c>
      <c r="G361" t="str">
        <v xml:space="preserve">0 | </v>
      </c>
      <c r="H361" t="str">
        <v xml:space="preserve">0 | </v>
      </c>
      <c r="I361" t="str">
        <v xml:space="preserve">0 | </v>
      </c>
      <c r="J361" t="str">
        <v xml:space="preserve">0 | </v>
      </c>
      <c r="K361" t="str">
        <v xml:space="preserve">0 | </v>
      </c>
      <c r="L361" t="str">
        <v xml:space="preserve">0 | </v>
      </c>
      <c r="M361" t="str">
        <v xml:space="preserve">0 | </v>
      </c>
      <c r="N361" t="str">
        <v xml:space="preserve">0 | </v>
      </c>
      <c r="O361" t="str">
        <v xml:space="preserve">0 | </v>
      </c>
      <c r="P361" t="str">
        <v xml:space="preserve">0 | </v>
      </c>
      <c r="Q361" t="str">
        <v xml:space="preserve">0 | </v>
      </c>
      <c r="R361" t="str">
        <v xml:space="preserve">0 | </v>
      </c>
      <c r="S361" t="str">
        <v xml:space="preserve">0 | </v>
      </c>
      <c r="T361" t="str">
        <v xml:space="preserve">0 | </v>
      </c>
      <c r="U361" t="str">
        <v xml:space="preserve">0 | </v>
      </c>
      <c r="V361" t="str">
        <v xml:space="preserve">0 | </v>
      </c>
      <c r="W361" t="str">
        <v xml:space="preserve">0 | </v>
      </c>
      <c r="X361" t="str">
        <v xml:space="preserve">0 | </v>
      </c>
      <c r="Y361" t="str">
        <v xml:space="preserve">0 | </v>
      </c>
      <c r="Z361" t="str">
        <v xml:space="preserve">0 | </v>
      </c>
      <c r="AA361" t="str">
        <v xml:space="preserve">0 | </v>
      </c>
      <c r="AB361" t="str">
        <v xml:space="preserve">0 | </v>
      </c>
      <c r="AC361" t="str">
        <v xml:space="preserve">0 | </v>
      </c>
      <c r="AD361" t="str">
        <v xml:space="preserve">0 | </v>
      </c>
      <c r="AE361" t="str">
        <v xml:space="preserve">0 | </v>
      </c>
      <c r="AF361" t="str">
        <v xml:space="preserve">0 | </v>
      </c>
      <c r="AG361" t="str">
        <v xml:space="preserve">0 | </v>
      </c>
      <c r="AH361" t="str">
        <v xml:space="preserve">0 | </v>
      </c>
      <c r="AI361" t="str">
        <v xml:space="preserve">0 | </v>
      </c>
      <c r="DQ361" cm="1">
        <f t="array" ref="DQ361:EX361">TRANSPOSE(_xlfn._xlws.SORT(_xlfn._xlws.FILTER(chemicals[chemical_applic_level],chemicals[experiment_ID]=A361)))</f>
        <v>0</v>
      </c>
      <c r="DR361">
        <v>0</v>
      </c>
      <c r="DS361">
        <v>0</v>
      </c>
      <c r="DT361">
        <v>0</v>
      </c>
      <c r="DU361">
        <v>0</v>
      </c>
      <c r="DV361">
        <v>0</v>
      </c>
      <c r="DW361">
        <v>0</v>
      </c>
      <c r="DX361">
        <v>0</v>
      </c>
      <c r="DY361">
        <v>0</v>
      </c>
      <c r="DZ361">
        <v>0</v>
      </c>
      <c r="EA361">
        <v>0</v>
      </c>
      <c r="EB361">
        <v>0</v>
      </c>
      <c r="EC361">
        <v>0</v>
      </c>
      <c r="ED361">
        <v>0</v>
      </c>
      <c r="EE361">
        <v>0</v>
      </c>
      <c r="EF361">
        <v>0</v>
      </c>
      <c r="EG361">
        <v>0</v>
      </c>
      <c r="EH361">
        <v>0</v>
      </c>
      <c r="EI361">
        <v>0</v>
      </c>
      <c r="EJ361">
        <v>0</v>
      </c>
      <c r="EK361">
        <v>0</v>
      </c>
      <c r="EL361">
        <v>0</v>
      </c>
      <c r="EM361">
        <v>0</v>
      </c>
      <c r="EN361">
        <v>0</v>
      </c>
      <c r="EO361">
        <v>0</v>
      </c>
      <c r="EP361">
        <v>0</v>
      </c>
      <c r="EQ361">
        <v>0</v>
      </c>
      <c r="ER361">
        <v>0</v>
      </c>
      <c r="ES361">
        <v>0</v>
      </c>
      <c r="ET361">
        <v>0</v>
      </c>
      <c r="EU361">
        <v>0</v>
      </c>
      <c r="EV361">
        <v>0</v>
      </c>
      <c r="EW361">
        <v>0</v>
      </c>
      <c r="EX361" t="str">
        <v/>
      </c>
    </row>
    <row r="362" spans="2:154" x14ac:dyDescent="0.25">
      <c r="B362" t="str" cm="1">
        <f t="array" ref="B362:AI362">TRANSPOSE(_xlfn._xlws.SORT(_xlfn._xlws.FILTER(chemicals[chemical_applic_level]&amp;" | "&amp;chemicals[chemical_applic_name],chemicals[experiment_ID]=A362)))</f>
        <v xml:space="preserve"> | </v>
      </c>
      <c r="C362" t="str">
        <v xml:space="preserve">0 | </v>
      </c>
      <c r="D362" t="str">
        <v xml:space="preserve">0 | </v>
      </c>
      <c r="E362" t="str">
        <v xml:space="preserve">0 | </v>
      </c>
      <c r="F362" t="str">
        <v xml:space="preserve">0 | </v>
      </c>
      <c r="G362" t="str">
        <v xml:space="preserve">0 | </v>
      </c>
      <c r="H362" t="str">
        <v xml:space="preserve">0 | </v>
      </c>
      <c r="I362" t="str">
        <v xml:space="preserve">0 | </v>
      </c>
      <c r="J362" t="str">
        <v xml:space="preserve">0 | </v>
      </c>
      <c r="K362" t="str">
        <v xml:space="preserve">0 | </v>
      </c>
      <c r="L362" t="str">
        <v xml:space="preserve">0 | </v>
      </c>
      <c r="M362" t="str">
        <v xml:space="preserve">0 | </v>
      </c>
      <c r="N362" t="str">
        <v xml:space="preserve">0 | </v>
      </c>
      <c r="O362" t="str">
        <v xml:space="preserve">0 | </v>
      </c>
      <c r="P362" t="str">
        <v xml:space="preserve">0 | </v>
      </c>
      <c r="Q362" t="str">
        <v xml:space="preserve">0 | </v>
      </c>
      <c r="R362" t="str">
        <v xml:space="preserve">0 | </v>
      </c>
      <c r="S362" t="str">
        <v xml:space="preserve">0 | </v>
      </c>
      <c r="T362" t="str">
        <v xml:space="preserve">0 | </v>
      </c>
      <c r="U362" t="str">
        <v xml:space="preserve">0 | </v>
      </c>
      <c r="V362" t="str">
        <v xml:space="preserve">0 | </v>
      </c>
      <c r="W362" t="str">
        <v xml:space="preserve">0 | </v>
      </c>
      <c r="X362" t="str">
        <v xml:space="preserve">0 | </v>
      </c>
      <c r="Y362" t="str">
        <v xml:space="preserve">0 | </v>
      </c>
      <c r="Z362" t="str">
        <v xml:space="preserve">0 | </v>
      </c>
      <c r="AA362" t="str">
        <v xml:space="preserve">0 | </v>
      </c>
      <c r="AB362" t="str">
        <v xml:space="preserve">0 | </v>
      </c>
      <c r="AC362" t="str">
        <v xml:space="preserve">0 | </v>
      </c>
      <c r="AD362" t="str">
        <v xml:space="preserve">0 | </v>
      </c>
      <c r="AE362" t="str">
        <v xml:space="preserve">0 | </v>
      </c>
      <c r="AF362" t="str">
        <v xml:space="preserve">0 | </v>
      </c>
      <c r="AG362" t="str">
        <v xml:space="preserve">0 | </v>
      </c>
      <c r="AH362" t="str">
        <v xml:space="preserve">0 | </v>
      </c>
      <c r="AI362" t="str">
        <v xml:space="preserve">0 | </v>
      </c>
      <c r="DQ362" cm="1">
        <f t="array" ref="DQ362:EX362">TRANSPOSE(_xlfn._xlws.SORT(_xlfn._xlws.FILTER(chemicals[chemical_applic_level],chemicals[experiment_ID]=A362)))</f>
        <v>0</v>
      </c>
      <c r="DR362">
        <v>0</v>
      </c>
      <c r="DS362">
        <v>0</v>
      </c>
      <c r="DT362">
        <v>0</v>
      </c>
      <c r="DU362">
        <v>0</v>
      </c>
      <c r="DV362">
        <v>0</v>
      </c>
      <c r="DW362">
        <v>0</v>
      </c>
      <c r="DX362">
        <v>0</v>
      </c>
      <c r="DY362">
        <v>0</v>
      </c>
      <c r="DZ362">
        <v>0</v>
      </c>
      <c r="EA362">
        <v>0</v>
      </c>
      <c r="EB362">
        <v>0</v>
      </c>
      <c r="EC362">
        <v>0</v>
      </c>
      <c r="ED362">
        <v>0</v>
      </c>
      <c r="EE362">
        <v>0</v>
      </c>
      <c r="EF362">
        <v>0</v>
      </c>
      <c r="EG362">
        <v>0</v>
      </c>
      <c r="EH362">
        <v>0</v>
      </c>
      <c r="EI362">
        <v>0</v>
      </c>
      <c r="EJ362">
        <v>0</v>
      </c>
      <c r="EK362">
        <v>0</v>
      </c>
      <c r="EL362">
        <v>0</v>
      </c>
      <c r="EM362">
        <v>0</v>
      </c>
      <c r="EN362">
        <v>0</v>
      </c>
      <c r="EO362">
        <v>0</v>
      </c>
      <c r="EP362">
        <v>0</v>
      </c>
      <c r="EQ362">
        <v>0</v>
      </c>
      <c r="ER362">
        <v>0</v>
      </c>
      <c r="ES362">
        <v>0</v>
      </c>
      <c r="ET362">
        <v>0</v>
      </c>
      <c r="EU362">
        <v>0</v>
      </c>
      <c r="EV362">
        <v>0</v>
      </c>
      <c r="EW362">
        <v>0</v>
      </c>
      <c r="EX362" t="str">
        <v/>
      </c>
    </row>
    <row r="363" spans="2:154" x14ac:dyDescent="0.25">
      <c r="B363" t="str" cm="1">
        <f t="array" ref="B363:AI363">TRANSPOSE(_xlfn._xlws.SORT(_xlfn._xlws.FILTER(chemicals[chemical_applic_level]&amp;" | "&amp;chemicals[chemical_applic_name],chemicals[experiment_ID]=A363)))</f>
        <v xml:space="preserve"> | </v>
      </c>
      <c r="C363" t="str">
        <v xml:space="preserve">0 | </v>
      </c>
      <c r="D363" t="str">
        <v xml:space="preserve">0 | </v>
      </c>
      <c r="E363" t="str">
        <v xml:space="preserve">0 | </v>
      </c>
      <c r="F363" t="str">
        <v xml:space="preserve">0 | </v>
      </c>
      <c r="G363" t="str">
        <v xml:space="preserve">0 | </v>
      </c>
      <c r="H363" t="str">
        <v xml:space="preserve">0 | </v>
      </c>
      <c r="I363" t="str">
        <v xml:space="preserve">0 | </v>
      </c>
      <c r="J363" t="str">
        <v xml:space="preserve">0 | </v>
      </c>
      <c r="K363" t="str">
        <v xml:space="preserve">0 | </v>
      </c>
      <c r="L363" t="str">
        <v xml:space="preserve">0 | </v>
      </c>
      <c r="M363" t="str">
        <v xml:space="preserve">0 | </v>
      </c>
      <c r="N363" t="str">
        <v xml:space="preserve">0 | </v>
      </c>
      <c r="O363" t="str">
        <v xml:space="preserve">0 | </v>
      </c>
      <c r="P363" t="str">
        <v xml:space="preserve">0 | </v>
      </c>
      <c r="Q363" t="str">
        <v xml:space="preserve">0 | </v>
      </c>
      <c r="R363" t="str">
        <v xml:space="preserve">0 | </v>
      </c>
      <c r="S363" t="str">
        <v xml:space="preserve">0 | </v>
      </c>
      <c r="T363" t="str">
        <v xml:space="preserve">0 | </v>
      </c>
      <c r="U363" t="str">
        <v xml:space="preserve">0 | </v>
      </c>
      <c r="V363" t="str">
        <v xml:space="preserve">0 | </v>
      </c>
      <c r="W363" t="str">
        <v xml:space="preserve">0 | </v>
      </c>
      <c r="X363" t="str">
        <v xml:space="preserve">0 | </v>
      </c>
      <c r="Y363" t="str">
        <v xml:space="preserve">0 | </v>
      </c>
      <c r="Z363" t="str">
        <v xml:space="preserve">0 | </v>
      </c>
      <c r="AA363" t="str">
        <v xml:space="preserve">0 | </v>
      </c>
      <c r="AB363" t="str">
        <v xml:space="preserve">0 | </v>
      </c>
      <c r="AC363" t="str">
        <v xml:space="preserve">0 | </v>
      </c>
      <c r="AD363" t="str">
        <v xml:space="preserve">0 | </v>
      </c>
      <c r="AE363" t="str">
        <v xml:space="preserve">0 | </v>
      </c>
      <c r="AF363" t="str">
        <v xml:space="preserve">0 | </v>
      </c>
      <c r="AG363" t="str">
        <v xml:space="preserve">0 | </v>
      </c>
      <c r="AH363" t="str">
        <v xml:space="preserve">0 | </v>
      </c>
      <c r="AI363" t="str">
        <v xml:space="preserve">0 | </v>
      </c>
      <c r="DQ363" cm="1">
        <f t="array" ref="DQ363:EX363">TRANSPOSE(_xlfn._xlws.SORT(_xlfn._xlws.FILTER(chemicals[chemical_applic_level],chemicals[experiment_ID]=A363)))</f>
        <v>0</v>
      </c>
      <c r="DR363">
        <v>0</v>
      </c>
      <c r="DS363">
        <v>0</v>
      </c>
      <c r="DT363">
        <v>0</v>
      </c>
      <c r="DU363">
        <v>0</v>
      </c>
      <c r="DV363">
        <v>0</v>
      </c>
      <c r="DW363">
        <v>0</v>
      </c>
      <c r="DX363">
        <v>0</v>
      </c>
      <c r="DY363">
        <v>0</v>
      </c>
      <c r="DZ363">
        <v>0</v>
      </c>
      <c r="EA363">
        <v>0</v>
      </c>
      <c r="EB363">
        <v>0</v>
      </c>
      <c r="EC363">
        <v>0</v>
      </c>
      <c r="ED363">
        <v>0</v>
      </c>
      <c r="EE363">
        <v>0</v>
      </c>
      <c r="EF363">
        <v>0</v>
      </c>
      <c r="EG363">
        <v>0</v>
      </c>
      <c r="EH363">
        <v>0</v>
      </c>
      <c r="EI363">
        <v>0</v>
      </c>
      <c r="EJ363">
        <v>0</v>
      </c>
      <c r="EK363">
        <v>0</v>
      </c>
      <c r="EL363">
        <v>0</v>
      </c>
      <c r="EM363">
        <v>0</v>
      </c>
      <c r="EN363">
        <v>0</v>
      </c>
      <c r="EO363">
        <v>0</v>
      </c>
      <c r="EP363">
        <v>0</v>
      </c>
      <c r="EQ363">
        <v>0</v>
      </c>
      <c r="ER363">
        <v>0</v>
      </c>
      <c r="ES363">
        <v>0</v>
      </c>
      <c r="ET363">
        <v>0</v>
      </c>
      <c r="EU363">
        <v>0</v>
      </c>
      <c r="EV363">
        <v>0</v>
      </c>
      <c r="EW363">
        <v>0</v>
      </c>
      <c r="EX363" t="str">
        <v/>
      </c>
    </row>
    <row r="364" spans="2:154" x14ac:dyDescent="0.25">
      <c r="B364" t="str" cm="1">
        <f t="array" ref="B364:AI364">TRANSPOSE(_xlfn._xlws.SORT(_xlfn._xlws.FILTER(chemicals[chemical_applic_level]&amp;" | "&amp;chemicals[chemical_applic_name],chemicals[experiment_ID]=A364)))</f>
        <v xml:space="preserve"> | </v>
      </c>
      <c r="C364" t="str">
        <v xml:space="preserve">0 | </v>
      </c>
      <c r="D364" t="str">
        <v xml:space="preserve">0 | </v>
      </c>
      <c r="E364" t="str">
        <v xml:space="preserve">0 | </v>
      </c>
      <c r="F364" t="str">
        <v xml:space="preserve">0 | </v>
      </c>
      <c r="G364" t="str">
        <v xml:space="preserve">0 | </v>
      </c>
      <c r="H364" t="str">
        <v xml:space="preserve">0 | </v>
      </c>
      <c r="I364" t="str">
        <v xml:space="preserve">0 | </v>
      </c>
      <c r="J364" t="str">
        <v xml:space="preserve">0 | </v>
      </c>
      <c r="K364" t="str">
        <v xml:space="preserve">0 | </v>
      </c>
      <c r="L364" t="str">
        <v xml:space="preserve">0 | </v>
      </c>
      <c r="M364" t="str">
        <v xml:space="preserve">0 | </v>
      </c>
      <c r="N364" t="str">
        <v xml:space="preserve">0 | </v>
      </c>
      <c r="O364" t="str">
        <v xml:space="preserve">0 | </v>
      </c>
      <c r="P364" t="str">
        <v xml:space="preserve">0 | </v>
      </c>
      <c r="Q364" t="str">
        <v xml:space="preserve">0 | </v>
      </c>
      <c r="R364" t="str">
        <v xml:space="preserve">0 | </v>
      </c>
      <c r="S364" t="str">
        <v xml:space="preserve">0 | </v>
      </c>
      <c r="T364" t="str">
        <v xml:space="preserve">0 | </v>
      </c>
      <c r="U364" t="str">
        <v xml:space="preserve">0 | </v>
      </c>
      <c r="V364" t="str">
        <v xml:space="preserve">0 | </v>
      </c>
      <c r="W364" t="str">
        <v xml:space="preserve">0 | </v>
      </c>
      <c r="X364" t="str">
        <v xml:space="preserve">0 | </v>
      </c>
      <c r="Y364" t="str">
        <v xml:space="preserve">0 | </v>
      </c>
      <c r="Z364" t="str">
        <v xml:space="preserve">0 | </v>
      </c>
      <c r="AA364" t="str">
        <v xml:space="preserve">0 | </v>
      </c>
      <c r="AB364" t="str">
        <v xml:space="preserve">0 | </v>
      </c>
      <c r="AC364" t="str">
        <v xml:space="preserve">0 | </v>
      </c>
      <c r="AD364" t="str">
        <v xml:space="preserve">0 | </v>
      </c>
      <c r="AE364" t="str">
        <v xml:space="preserve">0 | </v>
      </c>
      <c r="AF364" t="str">
        <v xml:space="preserve">0 | </v>
      </c>
      <c r="AG364" t="str">
        <v xml:space="preserve">0 | </v>
      </c>
      <c r="AH364" t="str">
        <v xml:space="preserve">0 | </v>
      </c>
      <c r="AI364" t="str">
        <v xml:space="preserve">0 | </v>
      </c>
      <c r="DQ364" cm="1">
        <f t="array" ref="DQ364:EX364">TRANSPOSE(_xlfn._xlws.SORT(_xlfn._xlws.FILTER(chemicals[chemical_applic_level],chemicals[experiment_ID]=A364)))</f>
        <v>0</v>
      </c>
      <c r="DR364">
        <v>0</v>
      </c>
      <c r="DS364">
        <v>0</v>
      </c>
      <c r="DT364">
        <v>0</v>
      </c>
      <c r="DU364">
        <v>0</v>
      </c>
      <c r="DV364">
        <v>0</v>
      </c>
      <c r="DW364">
        <v>0</v>
      </c>
      <c r="DX364">
        <v>0</v>
      </c>
      <c r="DY364">
        <v>0</v>
      </c>
      <c r="DZ364">
        <v>0</v>
      </c>
      <c r="EA364">
        <v>0</v>
      </c>
      <c r="EB364">
        <v>0</v>
      </c>
      <c r="EC364">
        <v>0</v>
      </c>
      <c r="ED364">
        <v>0</v>
      </c>
      <c r="EE364">
        <v>0</v>
      </c>
      <c r="EF364">
        <v>0</v>
      </c>
      <c r="EG364">
        <v>0</v>
      </c>
      <c r="EH364">
        <v>0</v>
      </c>
      <c r="EI364">
        <v>0</v>
      </c>
      <c r="EJ364">
        <v>0</v>
      </c>
      <c r="EK364">
        <v>0</v>
      </c>
      <c r="EL364">
        <v>0</v>
      </c>
      <c r="EM364">
        <v>0</v>
      </c>
      <c r="EN364">
        <v>0</v>
      </c>
      <c r="EO364">
        <v>0</v>
      </c>
      <c r="EP364">
        <v>0</v>
      </c>
      <c r="EQ364">
        <v>0</v>
      </c>
      <c r="ER364">
        <v>0</v>
      </c>
      <c r="ES364">
        <v>0</v>
      </c>
      <c r="ET364">
        <v>0</v>
      </c>
      <c r="EU364">
        <v>0</v>
      </c>
      <c r="EV364">
        <v>0</v>
      </c>
      <c r="EW364">
        <v>0</v>
      </c>
      <c r="EX364" t="str">
        <v/>
      </c>
    </row>
    <row r="365" spans="2:154" x14ac:dyDescent="0.25">
      <c r="B365" t="str" cm="1">
        <f t="array" ref="B365:AI365">TRANSPOSE(_xlfn._xlws.SORT(_xlfn._xlws.FILTER(chemicals[chemical_applic_level]&amp;" | "&amp;chemicals[chemical_applic_name],chemicals[experiment_ID]=A365)))</f>
        <v xml:space="preserve"> | </v>
      </c>
      <c r="C365" t="str">
        <v xml:space="preserve">0 | </v>
      </c>
      <c r="D365" t="str">
        <v xml:space="preserve">0 | </v>
      </c>
      <c r="E365" t="str">
        <v xml:space="preserve">0 | </v>
      </c>
      <c r="F365" t="str">
        <v xml:space="preserve">0 | </v>
      </c>
      <c r="G365" t="str">
        <v xml:space="preserve">0 | </v>
      </c>
      <c r="H365" t="str">
        <v xml:space="preserve">0 | </v>
      </c>
      <c r="I365" t="str">
        <v xml:space="preserve">0 | </v>
      </c>
      <c r="J365" t="str">
        <v xml:space="preserve">0 | </v>
      </c>
      <c r="K365" t="str">
        <v xml:space="preserve">0 | </v>
      </c>
      <c r="L365" t="str">
        <v xml:space="preserve">0 | </v>
      </c>
      <c r="M365" t="str">
        <v xml:space="preserve">0 | </v>
      </c>
      <c r="N365" t="str">
        <v xml:space="preserve">0 | </v>
      </c>
      <c r="O365" t="str">
        <v xml:space="preserve">0 | </v>
      </c>
      <c r="P365" t="str">
        <v xml:space="preserve">0 | </v>
      </c>
      <c r="Q365" t="str">
        <v xml:space="preserve">0 | </v>
      </c>
      <c r="R365" t="str">
        <v xml:space="preserve">0 | </v>
      </c>
      <c r="S365" t="str">
        <v xml:space="preserve">0 | </v>
      </c>
      <c r="T365" t="str">
        <v xml:space="preserve">0 | </v>
      </c>
      <c r="U365" t="str">
        <v xml:space="preserve">0 | </v>
      </c>
      <c r="V365" t="str">
        <v xml:space="preserve">0 | </v>
      </c>
      <c r="W365" t="str">
        <v xml:space="preserve">0 | </v>
      </c>
      <c r="X365" t="str">
        <v xml:space="preserve">0 | </v>
      </c>
      <c r="Y365" t="str">
        <v xml:space="preserve">0 | </v>
      </c>
      <c r="Z365" t="str">
        <v xml:space="preserve">0 | </v>
      </c>
      <c r="AA365" t="str">
        <v xml:space="preserve">0 | </v>
      </c>
      <c r="AB365" t="str">
        <v xml:space="preserve">0 | </v>
      </c>
      <c r="AC365" t="str">
        <v xml:space="preserve">0 | </v>
      </c>
      <c r="AD365" t="str">
        <v xml:space="preserve">0 | </v>
      </c>
      <c r="AE365" t="str">
        <v xml:space="preserve">0 | </v>
      </c>
      <c r="AF365" t="str">
        <v xml:space="preserve">0 | </v>
      </c>
      <c r="AG365" t="str">
        <v xml:space="preserve">0 | </v>
      </c>
      <c r="AH365" t="str">
        <v xml:space="preserve">0 | </v>
      </c>
      <c r="AI365" t="str">
        <v xml:space="preserve">0 | </v>
      </c>
      <c r="DQ365" cm="1">
        <f t="array" ref="DQ365:EX365">TRANSPOSE(_xlfn._xlws.SORT(_xlfn._xlws.FILTER(chemicals[chemical_applic_level],chemicals[experiment_ID]=A365)))</f>
        <v>0</v>
      </c>
      <c r="DR365">
        <v>0</v>
      </c>
      <c r="DS365">
        <v>0</v>
      </c>
      <c r="DT365">
        <v>0</v>
      </c>
      <c r="DU365">
        <v>0</v>
      </c>
      <c r="DV365">
        <v>0</v>
      </c>
      <c r="DW365">
        <v>0</v>
      </c>
      <c r="DX365">
        <v>0</v>
      </c>
      <c r="DY365">
        <v>0</v>
      </c>
      <c r="DZ365">
        <v>0</v>
      </c>
      <c r="EA365">
        <v>0</v>
      </c>
      <c r="EB365">
        <v>0</v>
      </c>
      <c r="EC365">
        <v>0</v>
      </c>
      <c r="ED365">
        <v>0</v>
      </c>
      <c r="EE365">
        <v>0</v>
      </c>
      <c r="EF365">
        <v>0</v>
      </c>
      <c r="EG365">
        <v>0</v>
      </c>
      <c r="EH365">
        <v>0</v>
      </c>
      <c r="EI365">
        <v>0</v>
      </c>
      <c r="EJ365">
        <v>0</v>
      </c>
      <c r="EK365">
        <v>0</v>
      </c>
      <c r="EL365">
        <v>0</v>
      </c>
      <c r="EM365">
        <v>0</v>
      </c>
      <c r="EN365">
        <v>0</v>
      </c>
      <c r="EO365">
        <v>0</v>
      </c>
      <c r="EP365">
        <v>0</v>
      </c>
      <c r="EQ365">
        <v>0</v>
      </c>
      <c r="ER365">
        <v>0</v>
      </c>
      <c r="ES365">
        <v>0</v>
      </c>
      <c r="ET365">
        <v>0</v>
      </c>
      <c r="EU365">
        <v>0</v>
      </c>
      <c r="EV365">
        <v>0</v>
      </c>
      <c r="EW365">
        <v>0</v>
      </c>
      <c r="EX365" t="str">
        <v/>
      </c>
    </row>
    <row r="366" spans="2:154" x14ac:dyDescent="0.25">
      <c r="B366" t="str" cm="1">
        <f t="array" ref="B366:AI366">TRANSPOSE(_xlfn._xlws.SORT(_xlfn._xlws.FILTER(chemicals[chemical_applic_level]&amp;" | "&amp;chemicals[chemical_applic_name],chemicals[experiment_ID]=A366)))</f>
        <v xml:space="preserve"> | </v>
      </c>
      <c r="C366" t="str">
        <v xml:space="preserve">0 | </v>
      </c>
      <c r="D366" t="str">
        <v xml:space="preserve">0 | </v>
      </c>
      <c r="E366" t="str">
        <v xml:space="preserve">0 | </v>
      </c>
      <c r="F366" t="str">
        <v xml:space="preserve">0 | </v>
      </c>
      <c r="G366" t="str">
        <v xml:space="preserve">0 | </v>
      </c>
      <c r="H366" t="str">
        <v xml:space="preserve">0 | </v>
      </c>
      <c r="I366" t="str">
        <v xml:space="preserve">0 | </v>
      </c>
      <c r="J366" t="str">
        <v xml:space="preserve">0 | </v>
      </c>
      <c r="K366" t="str">
        <v xml:space="preserve">0 | </v>
      </c>
      <c r="L366" t="str">
        <v xml:space="preserve">0 | </v>
      </c>
      <c r="M366" t="str">
        <v xml:space="preserve">0 | </v>
      </c>
      <c r="N366" t="str">
        <v xml:space="preserve">0 | </v>
      </c>
      <c r="O366" t="str">
        <v xml:space="preserve">0 | </v>
      </c>
      <c r="P366" t="str">
        <v xml:space="preserve">0 | </v>
      </c>
      <c r="Q366" t="str">
        <v xml:space="preserve">0 | </v>
      </c>
      <c r="R366" t="str">
        <v xml:space="preserve">0 | </v>
      </c>
      <c r="S366" t="str">
        <v xml:space="preserve">0 | </v>
      </c>
      <c r="T366" t="str">
        <v xml:space="preserve">0 | </v>
      </c>
      <c r="U366" t="str">
        <v xml:space="preserve">0 | </v>
      </c>
      <c r="V366" t="str">
        <v xml:space="preserve">0 | </v>
      </c>
      <c r="W366" t="str">
        <v xml:space="preserve">0 | </v>
      </c>
      <c r="X366" t="str">
        <v xml:space="preserve">0 | </v>
      </c>
      <c r="Y366" t="str">
        <v xml:space="preserve">0 | </v>
      </c>
      <c r="Z366" t="str">
        <v xml:space="preserve">0 | </v>
      </c>
      <c r="AA366" t="str">
        <v xml:space="preserve">0 | </v>
      </c>
      <c r="AB366" t="str">
        <v xml:space="preserve">0 | </v>
      </c>
      <c r="AC366" t="str">
        <v xml:space="preserve">0 | </v>
      </c>
      <c r="AD366" t="str">
        <v xml:space="preserve">0 | </v>
      </c>
      <c r="AE366" t="str">
        <v xml:space="preserve">0 | </v>
      </c>
      <c r="AF366" t="str">
        <v xml:space="preserve">0 | </v>
      </c>
      <c r="AG366" t="str">
        <v xml:space="preserve">0 | </v>
      </c>
      <c r="AH366" t="str">
        <v xml:space="preserve">0 | </v>
      </c>
      <c r="AI366" t="str">
        <v xml:space="preserve">0 | </v>
      </c>
      <c r="DQ366" cm="1">
        <f t="array" ref="DQ366:EX366">TRANSPOSE(_xlfn._xlws.SORT(_xlfn._xlws.FILTER(chemicals[chemical_applic_level],chemicals[experiment_ID]=A366)))</f>
        <v>0</v>
      </c>
      <c r="DR366">
        <v>0</v>
      </c>
      <c r="DS366">
        <v>0</v>
      </c>
      <c r="DT366">
        <v>0</v>
      </c>
      <c r="DU366">
        <v>0</v>
      </c>
      <c r="DV366">
        <v>0</v>
      </c>
      <c r="DW366">
        <v>0</v>
      </c>
      <c r="DX366">
        <v>0</v>
      </c>
      <c r="DY366">
        <v>0</v>
      </c>
      <c r="DZ366">
        <v>0</v>
      </c>
      <c r="EA366">
        <v>0</v>
      </c>
      <c r="EB366">
        <v>0</v>
      </c>
      <c r="EC366">
        <v>0</v>
      </c>
      <c r="ED366">
        <v>0</v>
      </c>
      <c r="EE366">
        <v>0</v>
      </c>
      <c r="EF366">
        <v>0</v>
      </c>
      <c r="EG366">
        <v>0</v>
      </c>
      <c r="EH366">
        <v>0</v>
      </c>
      <c r="EI366">
        <v>0</v>
      </c>
      <c r="EJ366">
        <v>0</v>
      </c>
      <c r="EK366">
        <v>0</v>
      </c>
      <c r="EL366">
        <v>0</v>
      </c>
      <c r="EM366">
        <v>0</v>
      </c>
      <c r="EN366">
        <v>0</v>
      </c>
      <c r="EO366">
        <v>0</v>
      </c>
      <c r="EP366">
        <v>0</v>
      </c>
      <c r="EQ366">
        <v>0</v>
      </c>
      <c r="ER366">
        <v>0</v>
      </c>
      <c r="ES366">
        <v>0</v>
      </c>
      <c r="ET366">
        <v>0</v>
      </c>
      <c r="EU366">
        <v>0</v>
      </c>
      <c r="EV366">
        <v>0</v>
      </c>
      <c r="EW366">
        <v>0</v>
      </c>
      <c r="EX366" t="str">
        <v/>
      </c>
    </row>
    <row r="367" spans="2:154" x14ac:dyDescent="0.25">
      <c r="B367" t="str" cm="1">
        <f t="array" ref="B367:AI367">TRANSPOSE(_xlfn._xlws.SORT(_xlfn._xlws.FILTER(chemicals[chemical_applic_level]&amp;" | "&amp;chemicals[chemical_applic_name],chemicals[experiment_ID]=A367)))</f>
        <v xml:space="preserve"> | </v>
      </c>
      <c r="C367" t="str">
        <v xml:space="preserve">0 | </v>
      </c>
      <c r="D367" t="str">
        <v xml:space="preserve">0 | </v>
      </c>
      <c r="E367" t="str">
        <v xml:space="preserve">0 | </v>
      </c>
      <c r="F367" t="str">
        <v xml:space="preserve">0 | </v>
      </c>
      <c r="G367" t="str">
        <v xml:space="preserve">0 | </v>
      </c>
      <c r="H367" t="str">
        <v xml:space="preserve">0 | </v>
      </c>
      <c r="I367" t="str">
        <v xml:space="preserve">0 | </v>
      </c>
      <c r="J367" t="str">
        <v xml:space="preserve">0 | </v>
      </c>
      <c r="K367" t="str">
        <v xml:space="preserve">0 | </v>
      </c>
      <c r="L367" t="str">
        <v xml:space="preserve">0 | </v>
      </c>
      <c r="M367" t="str">
        <v xml:space="preserve">0 | </v>
      </c>
      <c r="N367" t="str">
        <v xml:space="preserve">0 | </v>
      </c>
      <c r="O367" t="str">
        <v xml:space="preserve">0 | </v>
      </c>
      <c r="P367" t="str">
        <v xml:space="preserve">0 | </v>
      </c>
      <c r="Q367" t="str">
        <v xml:space="preserve">0 | </v>
      </c>
      <c r="R367" t="str">
        <v xml:space="preserve">0 | </v>
      </c>
      <c r="S367" t="str">
        <v xml:space="preserve">0 | </v>
      </c>
      <c r="T367" t="str">
        <v xml:space="preserve">0 | </v>
      </c>
      <c r="U367" t="str">
        <v xml:space="preserve">0 | </v>
      </c>
      <c r="V367" t="str">
        <v xml:space="preserve">0 | </v>
      </c>
      <c r="W367" t="str">
        <v xml:space="preserve">0 | </v>
      </c>
      <c r="X367" t="str">
        <v xml:space="preserve">0 | </v>
      </c>
      <c r="Y367" t="str">
        <v xml:space="preserve">0 | </v>
      </c>
      <c r="Z367" t="str">
        <v xml:space="preserve">0 | </v>
      </c>
      <c r="AA367" t="str">
        <v xml:space="preserve">0 | </v>
      </c>
      <c r="AB367" t="str">
        <v xml:space="preserve">0 | </v>
      </c>
      <c r="AC367" t="str">
        <v xml:space="preserve">0 | </v>
      </c>
      <c r="AD367" t="str">
        <v xml:space="preserve">0 | </v>
      </c>
      <c r="AE367" t="str">
        <v xml:space="preserve">0 | </v>
      </c>
      <c r="AF367" t="str">
        <v xml:space="preserve">0 | </v>
      </c>
      <c r="AG367" t="str">
        <v xml:space="preserve">0 | </v>
      </c>
      <c r="AH367" t="str">
        <v xml:space="preserve">0 | </v>
      </c>
      <c r="AI367" t="str">
        <v xml:space="preserve">0 | </v>
      </c>
      <c r="DQ367" cm="1">
        <f t="array" ref="DQ367:EX367">TRANSPOSE(_xlfn._xlws.SORT(_xlfn._xlws.FILTER(chemicals[chemical_applic_level],chemicals[experiment_ID]=A367)))</f>
        <v>0</v>
      </c>
      <c r="DR367">
        <v>0</v>
      </c>
      <c r="DS367">
        <v>0</v>
      </c>
      <c r="DT367">
        <v>0</v>
      </c>
      <c r="DU367">
        <v>0</v>
      </c>
      <c r="DV367">
        <v>0</v>
      </c>
      <c r="DW367">
        <v>0</v>
      </c>
      <c r="DX367">
        <v>0</v>
      </c>
      <c r="DY367">
        <v>0</v>
      </c>
      <c r="DZ367">
        <v>0</v>
      </c>
      <c r="EA367">
        <v>0</v>
      </c>
      <c r="EB367">
        <v>0</v>
      </c>
      <c r="EC367">
        <v>0</v>
      </c>
      <c r="ED367">
        <v>0</v>
      </c>
      <c r="EE367">
        <v>0</v>
      </c>
      <c r="EF367">
        <v>0</v>
      </c>
      <c r="EG367">
        <v>0</v>
      </c>
      <c r="EH367">
        <v>0</v>
      </c>
      <c r="EI367">
        <v>0</v>
      </c>
      <c r="EJ367">
        <v>0</v>
      </c>
      <c r="EK367">
        <v>0</v>
      </c>
      <c r="EL367">
        <v>0</v>
      </c>
      <c r="EM367">
        <v>0</v>
      </c>
      <c r="EN367">
        <v>0</v>
      </c>
      <c r="EO367">
        <v>0</v>
      </c>
      <c r="EP367">
        <v>0</v>
      </c>
      <c r="EQ367">
        <v>0</v>
      </c>
      <c r="ER367">
        <v>0</v>
      </c>
      <c r="ES367">
        <v>0</v>
      </c>
      <c r="ET367">
        <v>0</v>
      </c>
      <c r="EU367">
        <v>0</v>
      </c>
      <c r="EV367">
        <v>0</v>
      </c>
      <c r="EW367">
        <v>0</v>
      </c>
      <c r="EX367" t="str">
        <v/>
      </c>
    </row>
    <row r="368" spans="2:154" x14ac:dyDescent="0.25">
      <c r="B368" t="str" cm="1">
        <f t="array" ref="B368:AI368">TRANSPOSE(_xlfn._xlws.SORT(_xlfn._xlws.FILTER(chemicals[chemical_applic_level]&amp;" | "&amp;chemicals[chemical_applic_name],chemicals[experiment_ID]=A368)))</f>
        <v xml:space="preserve"> | </v>
      </c>
      <c r="C368" t="str">
        <v xml:space="preserve">0 | </v>
      </c>
      <c r="D368" t="str">
        <v xml:space="preserve">0 | </v>
      </c>
      <c r="E368" t="str">
        <v xml:space="preserve">0 | </v>
      </c>
      <c r="F368" t="str">
        <v xml:space="preserve">0 | </v>
      </c>
      <c r="G368" t="str">
        <v xml:space="preserve">0 | </v>
      </c>
      <c r="H368" t="str">
        <v xml:space="preserve">0 | </v>
      </c>
      <c r="I368" t="str">
        <v xml:space="preserve">0 | </v>
      </c>
      <c r="J368" t="str">
        <v xml:space="preserve">0 | </v>
      </c>
      <c r="K368" t="str">
        <v xml:space="preserve">0 | </v>
      </c>
      <c r="L368" t="str">
        <v xml:space="preserve">0 | </v>
      </c>
      <c r="M368" t="str">
        <v xml:space="preserve">0 | </v>
      </c>
      <c r="N368" t="str">
        <v xml:space="preserve">0 | </v>
      </c>
      <c r="O368" t="str">
        <v xml:space="preserve">0 | </v>
      </c>
      <c r="P368" t="str">
        <v xml:space="preserve">0 | </v>
      </c>
      <c r="Q368" t="str">
        <v xml:space="preserve">0 | </v>
      </c>
      <c r="R368" t="str">
        <v xml:space="preserve">0 | </v>
      </c>
      <c r="S368" t="str">
        <v xml:space="preserve">0 | </v>
      </c>
      <c r="T368" t="str">
        <v xml:space="preserve">0 | </v>
      </c>
      <c r="U368" t="str">
        <v xml:space="preserve">0 | </v>
      </c>
      <c r="V368" t="str">
        <v xml:space="preserve">0 | </v>
      </c>
      <c r="W368" t="str">
        <v xml:space="preserve">0 | </v>
      </c>
      <c r="X368" t="str">
        <v xml:space="preserve">0 | </v>
      </c>
      <c r="Y368" t="str">
        <v xml:space="preserve">0 | </v>
      </c>
      <c r="Z368" t="str">
        <v xml:space="preserve">0 | </v>
      </c>
      <c r="AA368" t="str">
        <v xml:space="preserve">0 | </v>
      </c>
      <c r="AB368" t="str">
        <v xml:space="preserve">0 | </v>
      </c>
      <c r="AC368" t="str">
        <v xml:space="preserve">0 | </v>
      </c>
      <c r="AD368" t="str">
        <v xml:space="preserve">0 | </v>
      </c>
      <c r="AE368" t="str">
        <v xml:space="preserve">0 | </v>
      </c>
      <c r="AF368" t="str">
        <v xml:space="preserve">0 | </v>
      </c>
      <c r="AG368" t="str">
        <v xml:space="preserve">0 | </v>
      </c>
      <c r="AH368" t="str">
        <v xml:space="preserve">0 | </v>
      </c>
      <c r="AI368" t="str">
        <v xml:space="preserve">0 | </v>
      </c>
      <c r="DQ368" cm="1">
        <f t="array" ref="DQ368:EX368">TRANSPOSE(_xlfn._xlws.SORT(_xlfn._xlws.FILTER(chemicals[chemical_applic_level],chemicals[experiment_ID]=A368)))</f>
        <v>0</v>
      </c>
      <c r="DR368">
        <v>0</v>
      </c>
      <c r="DS368">
        <v>0</v>
      </c>
      <c r="DT368">
        <v>0</v>
      </c>
      <c r="DU368">
        <v>0</v>
      </c>
      <c r="DV368">
        <v>0</v>
      </c>
      <c r="DW368">
        <v>0</v>
      </c>
      <c r="DX368">
        <v>0</v>
      </c>
      <c r="DY368">
        <v>0</v>
      </c>
      <c r="DZ368">
        <v>0</v>
      </c>
      <c r="EA368">
        <v>0</v>
      </c>
      <c r="EB368">
        <v>0</v>
      </c>
      <c r="EC368">
        <v>0</v>
      </c>
      <c r="ED368">
        <v>0</v>
      </c>
      <c r="EE368">
        <v>0</v>
      </c>
      <c r="EF368">
        <v>0</v>
      </c>
      <c r="EG368">
        <v>0</v>
      </c>
      <c r="EH368">
        <v>0</v>
      </c>
      <c r="EI368">
        <v>0</v>
      </c>
      <c r="EJ368">
        <v>0</v>
      </c>
      <c r="EK368">
        <v>0</v>
      </c>
      <c r="EL368">
        <v>0</v>
      </c>
      <c r="EM368">
        <v>0</v>
      </c>
      <c r="EN368">
        <v>0</v>
      </c>
      <c r="EO368">
        <v>0</v>
      </c>
      <c r="EP368">
        <v>0</v>
      </c>
      <c r="EQ368">
        <v>0</v>
      </c>
      <c r="ER368">
        <v>0</v>
      </c>
      <c r="ES368">
        <v>0</v>
      </c>
      <c r="ET368">
        <v>0</v>
      </c>
      <c r="EU368">
        <v>0</v>
      </c>
      <c r="EV368">
        <v>0</v>
      </c>
      <c r="EW368">
        <v>0</v>
      </c>
      <c r="EX368" t="str">
        <v/>
      </c>
    </row>
    <row r="369" spans="2:154" x14ac:dyDescent="0.25">
      <c r="B369" t="str" cm="1">
        <f t="array" ref="B369:AI369">TRANSPOSE(_xlfn._xlws.SORT(_xlfn._xlws.FILTER(chemicals[chemical_applic_level]&amp;" | "&amp;chemicals[chemical_applic_name],chemicals[experiment_ID]=A369)))</f>
        <v xml:space="preserve"> | </v>
      </c>
      <c r="C369" t="str">
        <v xml:space="preserve">0 | </v>
      </c>
      <c r="D369" t="str">
        <v xml:space="preserve">0 | </v>
      </c>
      <c r="E369" t="str">
        <v xml:space="preserve">0 | </v>
      </c>
      <c r="F369" t="str">
        <v xml:space="preserve">0 | </v>
      </c>
      <c r="G369" t="str">
        <v xml:space="preserve">0 | </v>
      </c>
      <c r="H369" t="str">
        <v xml:space="preserve">0 | </v>
      </c>
      <c r="I369" t="str">
        <v xml:space="preserve">0 | </v>
      </c>
      <c r="J369" t="str">
        <v xml:space="preserve">0 | </v>
      </c>
      <c r="K369" t="str">
        <v xml:space="preserve">0 | </v>
      </c>
      <c r="L369" t="str">
        <v xml:space="preserve">0 | </v>
      </c>
      <c r="M369" t="str">
        <v xml:space="preserve">0 | </v>
      </c>
      <c r="N369" t="str">
        <v xml:space="preserve">0 | </v>
      </c>
      <c r="O369" t="str">
        <v xml:space="preserve">0 | </v>
      </c>
      <c r="P369" t="str">
        <v xml:space="preserve">0 | </v>
      </c>
      <c r="Q369" t="str">
        <v xml:space="preserve">0 | </v>
      </c>
      <c r="R369" t="str">
        <v xml:space="preserve">0 | </v>
      </c>
      <c r="S369" t="str">
        <v xml:space="preserve">0 | </v>
      </c>
      <c r="T369" t="str">
        <v xml:space="preserve">0 | </v>
      </c>
      <c r="U369" t="str">
        <v xml:space="preserve">0 | </v>
      </c>
      <c r="V369" t="str">
        <v xml:space="preserve">0 | </v>
      </c>
      <c r="W369" t="str">
        <v xml:space="preserve">0 | </v>
      </c>
      <c r="X369" t="str">
        <v xml:space="preserve">0 | </v>
      </c>
      <c r="Y369" t="str">
        <v xml:space="preserve">0 | </v>
      </c>
      <c r="Z369" t="str">
        <v xml:space="preserve">0 | </v>
      </c>
      <c r="AA369" t="str">
        <v xml:space="preserve">0 | </v>
      </c>
      <c r="AB369" t="str">
        <v xml:space="preserve">0 | </v>
      </c>
      <c r="AC369" t="str">
        <v xml:space="preserve">0 | </v>
      </c>
      <c r="AD369" t="str">
        <v xml:space="preserve">0 | </v>
      </c>
      <c r="AE369" t="str">
        <v xml:space="preserve">0 | </v>
      </c>
      <c r="AF369" t="str">
        <v xml:space="preserve">0 | </v>
      </c>
      <c r="AG369" t="str">
        <v xml:space="preserve">0 | </v>
      </c>
      <c r="AH369" t="str">
        <v xml:space="preserve">0 | </v>
      </c>
      <c r="AI369" t="str">
        <v xml:space="preserve">0 | </v>
      </c>
      <c r="DQ369" cm="1">
        <f t="array" ref="DQ369:EX369">TRANSPOSE(_xlfn._xlws.SORT(_xlfn._xlws.FILTER(chemicals[chemical_applic_level],chemicals[experiment_ID]=A369)))</f>
        <v>0</v>
      </c>
      <c r="DR369">
        <v>0</v>
      </c>
      <c r="DS369">
        <v>0</v>
      </c>
      <c r="DT369">
        <v>0</v>
      </c>
      <c r="DU369">
        <v>0</v>
      </c>
      <c r="DV369">
        <v>0</v>
      </c>
      <c r="DW369">
        <v>0</v>
      </c>
      <c r="DX369">
        <v>0</v>
      </c>
      <c r="DY369">
        <v>0</v>
      </c>
      <c r="DZ369">
        <v>0</v>
      </c>
      <c r="EA369">
        <v>0</v>
      </c>
      <c r="EB369">
        <v>0</v>
      </c>
      <c r="EC369">
        <v>0</v>
      </c>
      <c r="ED369">
        <v>0</v>
      </c>
      <c r="EE369">
        <v>0</v>
      </c>
      <c r="EF369">
        <v>0</v>
      </c>
      <c r="EG369">
        <v>0</v>
      </c>
      <c r="EH369">
        <v>0</v>
      </c>
      <c r="EI369">
        <v>0</v>
      </c>
      <c r="EJ369">
        <v>0</v>
      </c>
      <c r="EK369">
        <v>0</v>
      </c>
      <c r="EL369">
        <v>0</v>
      </c>
      <c r="EM369">
        <v>0</v>
      </c>
      <c r="EN369">
        <v>0</v>
      </c>
      <c r="EO369">
        <v>0</v>
      </c>
      <c r="EP369">
        <v>0</v>
      </c>
      <c r="EQ369">
        <v>0</v>
      </c>
      <c r="ER369">
        <v>0</v>
      </c>
      <c r="ES369">
        <v>0</v>
      </c>
      <c r="ET369">
        <v>0</v>
      </c>
      <c r="EU369">
        <v>0</v>
      </c>
      <c r="EV369">
        <v>0</v>
      </c>
      <c r="EW369">
        <v>0</v>
      </c>
      <c r="EX369" t="str">
        <v/>
      </c>
    </row>
    <row r="370" spans="2:154" x14ac:dyDescent="0.25">
      <c r="B370" t="str" cm="1">
        <f t="array" ref="B370:AI370">TRANSPOSE(_xlfn._xlws.SORT(_xlfn._xlws.FILTER(chemicals[chemical_applic_level]&amp;" | "&amp;chemicals[chemical_applic_name],chemicals[experiment_ID]=A370)))</f>
        <v xml:space="preserve"> | </v>
      </c>
      <c r="C370" t="str">
        <v xml:space="preserve">0 | </v>
      </c>
      <c r="D370" t="str">
        <v xml:space="preserve">0 | </v>
      </c>
      <c r="E370" t="str">
        <v xml:space="preserve">0 | </v>
      </c>
      <c r="F370" t="str">
        <v xml:space="preserve">0 | </v>
      </c>
      <c r="G370" t="str">
        <v xml:space="preserve">0 | </v>
      </c>
      <c r="H370" t="str">
        <v xml:space="preserve">0 | </v>
      </c>
      <c r="I370" t="str">
        <v xml:space="preserve">0 | </v>
      </c>
      <c r="J370" t="str">
        <v xml:space="preserve">0 | </v>
      </c>
      <c r="K370" t="str">
        <v xml:space="preserve">0 | </v>
      </c>
      <c r="L370" t="str">
        <v xml:space="preserve">0 | </v>
      </c>
      <c r="M370" t="str">
        <v xml:space="preserve">0 | </v>
      </c>
      <c r="N370" t="str">
        <v xml:space="preserve">0 | </v>
      </c>
      <c r="O370" t="str">
        <v xml:space="preserve">0 | </v>
      </c>
      <c r="P370" t="str">
        <v xml:space="preserve">0 | </v>
      </c>
      <c r="Q370" t="str">
        <v xml:space="preserve">0 | </v>
      </c>
      <c r="R370" t="str">
        <v xml:space="preserve">0 | </v>
      </c>
      <c r="S370" t="str">
        <v xml:space="preserve">0 | </v>
      </c>
      <c r="T370" t="str">
        <v xml:space="preserve">0 | </v>
      </c>
      <c r="U370" t="str">
        <v xml:space="preserve">0 | </v>
      </c>
      <c r="V370" t="str">
        <v xml:space="preserve">0 | </v>
      </c>
      <c r="W370" t="str">
        <v xml:space="preserve">0 | </v>
      </c>
      <c r="X370" t="str">
        <v xml:space="preserve">0 | </v>
      </c>
      <c r="Y370" t="str">
        <v xml:space="preserve">0 | </v>
      </c>
      <c r="Z370" t="str">
        <v xml:space="preserve">0 | </v>
      </c>
      <c r="AA370" t="str">
        <v xml:space="preserve">0 | </v>
      </c>
      <c r="AB370" t="str">
        <v xml:space="preserve">0 | </v>
      </c>
      <c r="AC370" t="str">
        <v xml:space="preserve">0 | </v>
      </c>
      <c r="AD370" t="str">
        <v xml:space="preserve">0 | </v>
      </c>
      <c r="AE370" t="str">
        <v xml:space="preserve">0 | </v>
      </c>
      <c r="AF370" t="str">
        <v xml:space="preserve">0 | </v>
      </c>
      <c r="AG370" t="str">
        <v xml:space="preserve">0 | </v>
      </c>
      <c r="AH370" t="str">
        <v xml:space="preserve">0 | </v>
      </c>
      <c r="AI370" t="str">
        <v xml:space="preserve">0 | </v>
      </c>
      <c r="DQ370" cm="1">
        <f t="array" ref="DQ370:EX370">TRANSPOSE(_xlfn._xlws.SORT(_xlfn._xlws.FILTER(chemicals[chemical_applic_level],chemicals[experiment_ID]=A370)))</f>
        <v>0</v>
      </c>
      <c r="DR370">
        <v>0</v>
      </c>
      <c r="DS370">
        <v>0</v>
      </c>
      <c r="DT370">
        <v>0</v>
      </c>
      <c r="DU370">
        <v>0</v>
      </c>
      <c r="DV370">
        <v>0</v>
      </c>
      <c r="DW370">
        <v>0</v>
      </c>
      <c r="DX370">
        <v>0</v>
      </c>
      <c r="DY370">
        <v>0</v>
      </c>
      <c r="DZ370">
        <v>0</v>
      </c>
      <c r="EA370">
        <v>0</v>
      </c>
      <c r="EB370">
        <v>0</v>
      </c>
      <c r="EC370">
        <v>0</v>
      </c>
      <c r="ED370">
        <v>0</v>
      </c>
      <c r="EE370">
        <v>0</v>
      </c>
      <c r="EF370">
        <v>0</v>
      </c>
      <c r="EG370">
        <v>0</v>
      </c>
      <c r="EH370">
        <v>0</v>
      </c>
      <c r="EI370">
        <v>0</v>
      </c>
      <c r="EJ370">
        <v>0</v>
      </c>
      <c r="EK370">
        <v>0</v>
      </c>
      <c r="EL370">
        <v>0</v>
      </c>
      <c r="EM370">
        <v>0</v>
      </c>
      <c r="EN370">
        <v>0</v>
      </c>
      <c r="EO370">
        <v>0</v>
      </c>
      <c r="EP370">
        <v>0</v>
      </c>
      <c r="EQ370">
        <v>0</v>
      </c>
      <c r="ER370">
        <v>0</v>
      </c>
      <c r="ES370">
        <v>0</v>
      </c>
      <c r="ET370">
        <v>0</v>
      </c>
      <c r="EU370">
        <v>0</v>
      </c>
      <c r="EV370">
        <v>0</v>
      </c>
      <c r="EW370">
        <v>0</v>
      </c>
      <c r="EX370" t="str">
        <v/>
      </c>
    </row>
    <row r="371" spans="2:154" x14ac:dyDescent="0.25">
      <c r="B371" t="str" cm="1">
        <f t="array" ref="B371:AI371">TRANSPOSE(_xlfn._xlws.SORT(_xlfn._xlws.FILTER(chemicals[chemical_applic_level]&amp;" | "&amp;chemicals[chemical_applic_name],chemicals[experiment_ID]=A371)))</f>
        <v xml:space="preserve"> | </v>
      </c>
      <c r="C371" t="str">
        <v xml:space="preserve">0 | </v>
      </c>
      <c r="D371" t="str">
        <v xml:space="preserve">0 | </v>
      </c>
      <c r="E371" t="str">
        <v xml:space="preserve">0 | </v>
      </c>
      <c r="F371" t="str">
        <v xml:space="preserve">0 | </v>
      </c>
      <c r="G371" t="str">
        <v xml:space="preserve">0 | </v>
      </c>
      <c r="H371" t="str">
        <v xml:space="preserve">0 | </v>
      </c>
      <c r="I371" t="str">
        <v xml:space="preserve">0 | </v>
      </c>
      <c r="J371" t="str">
        <v xml:space="preserve">0 | </v>
      </c>
      <c r="K371" t="str">
        <v xml:space="preserve">0 | </v>
      </c>
      <c r="L371" t="str">
        <v xml:space="preserve">0 | </v>
      </c>
      <c r="M371" t="str">
        <v xml:space="preserve">0 | </v>
      </c>
      <c r="N371" t="str">
        <v xml:space="preserve">0 | </v>
      </c>
      <c r="O371" t="str">
        <v xml:space="preserve">0 | </v>
      </c>
      <c r="P371" t="str">
        <v xml:space="preserve">0 | </v>
      </c>
      <c r="Q371" t="str">
        <v xml:space="preserve">0 | </v>
      </c>
      <c r="R371" t="str">
        <v xml:space="preserve">0 | </v>
      </c>
      <c r="S371" t="str">
        <v xml:space="preserve">0 | </v>
      </c>
      <c r="T371" t="str">
        <v xml:space="preserve">0 | </v>
      </c>
      <c r="U371" t="str">
        <v xml:space="preserve">0 | </v>
      </c>
      <c r="V371" t="str">
        <v xml:space="preserve">0 | </v>
      </c>
      <c r="W371" t="str">
        <v xml:space="preserve">0 | </v>
      </c>
      <c r="X371" t="str">
        <v xml:space="preserve">0 | </v>
      </c>
      <c r="Y371" t="str">
        <v xml:space="preserve">0 | </v>
      </c>
      <c r="Z371" t="str">
        <v xml:space="preserve">0 | </v>
      </c>
      <c r="AA371" t="str">
        <v xml:space="preserve">0 | </v>
      </c>
      <c r="AB371" t="str">
        <v xml:space="preserve">0 | </v>
      </c>
      <c r="AC371" t="str">
        <v xml:space="preserve">0 | </v>
      </c>
      <c r="AD371" t="str">
        <v xml:space="preserve">0 | </v>
      </c>
      <c r="AE371" t="str">
        <v xml:space="preserve">0 | </v>
      </c>
      <c r="AF371" t="str">
        <v xml:space="preserve">0 | </v>
      </c>
      <c r="AG371" t="str">
        <v xml:space="preserve">0 | </v>
      </c>
      <c r="AH371" t="str">
        <v xml:space="preserve">0 | </v>
      </c>
      <c r="AI371" t="str">
        <v xml:space="preserve">0 | </v>
      </c>
      <c r="DQ371" cm="1">
        <f t="array" ref="DQ371:EX371">TRANSPOSE(_xlfn._xlws.SORT(_xlfn._xlws.FILTER(chemicals[chemical_applic_level],chemicals[experiment_ID]=A371)))</f>
        <v>0</v>
      </c>
      <c r="DR371">
        <v>0</v>
      </c>
      <c r="DS371">
        <v>0</v>
      </c>
      <c r="DT371">
        <v>0</v>
      </c>
      <c r="DU371">
        <v>0</v>
      </c>
      <c r="DV371">
        <v>0</v>
      </c>
      <c r="DW371">
        <v>0</v>
      </c>
      <c r="DX371">
        <v>0</v>
      </c>
      <c r="DY371">
        <v>0</v>
      </c>
      <c r="DZ371">
        <v>0</v>
      </c>
      <c r="EA371">
        <v>0</v>
      </c>
      <c r="EB371">
        <v>0</v>
      </c>
      <c r="EC371">
        <v>0</v>
      </c>
      <c r="ED371">
        <v>0</v>
      </c>
      <c r="EE371">
        <v>0</v>
      </c>
      <c r="EF371">
        <v>0</v>
      </c>
      <c r="EG371">
        <v>0</v>
      </c>
      <c r="EH371">
        <v>0</v>
      </c>
      <c r="EI371">
        <v>0</v>
      </c>
      <c r="EJ371">
        <v>0</v>
      </c>
      <c r="EK371">
        <v>0</v>
      </c>
      <c r="EL371">
        <v>0</v>
      </c>
      <c r="EM371">
        <v>0</v>
      </c>
      <c r="EN371">
        <v>0</v>
      </c>
      <c r="EO371">
        <v>0</v>
      </c>
      <c r="EP371">
        <v>0</v>
      </c>
      <c r="EQ371">
        <v>0</v>
      </c>
      <c r="ER371">
        <v>0</v>
      </c>
      <c r="ES371">
        <v>0</v>
      </c>
      <c r="ET371">
        <v>0</v>
      </c>
      <c r="EU371">
        <v>0</v>
      </c>
      <c r="EV371">
        <v>0</v>
      </c>
      <c r="EW371">
        <v>0</v>
      </c>
      <c r="EX371" t="str">
        <v/>
      </c>
    </row>
    <row r="372" spans="2:154" x14ac:dyDescent="0.25">
      <c r="B372" t="str" cm="1">
        <f t="array" ref="B372:AI372">TRANSPOSE(_xlfn._xlws.SORT(_xlfn._xlws.FILTER(chemicals[chemical_applic_level]&amp;" | "&amp;chemicals[chemical_applic_name],chemicals[experiment_ID]=A372)))</f>
        <v xml:space="preserve"> | </v>
      </c>
      <c r="C372" t="str">
        <v xml:space="preserve">0 | </v>
      </c>
      <c r="D372" t="str">
        <v xml:space="preserve">0 | </v>
      </c>
      <c r="E372" t="str">
        <v xml:space="preserve">0 | </v>
      </c>
      <c r="F372" t="str">
        <v xml:space="preserve">0 | </v>
      </c>
      <c r="G372" t="str">
        <v xml:space="preserve">0 | </v>
      </c>
      <c r="H372" t="str">
        <v xml:space="preserve">0 | </v>
      </c>
      <c r="I372" t="str">
        <v xml:space="preserve">0 | </v>
      </c>
      <c r="J372" t="str">
        <v xml:space="preserve">0 | </v>
      </c>
      <c r="K372" t="str">
        <v xml:space="preserve">0 | </v>
      </c>
      <c r="L372" t="str">
        <v xml:space="preserve">0 | </v>
      </c>
      <c r="M372" t="str">
        <v xml:space="preserve">0 | </v>
      </c>
      <c r="N372" t="str">
        <v xml:space="preserve">0 | </v>
      </c>
      <c r="O372" t="str">
        <v xml:space="preserve">0 | </v>
      </c>
      <c r="P372" t="str">
        <v xml:space="preserve">0 | </v>
      </c>
      <c r="Q372" t="str">
        <v xml:space="preserve">0 | </v>
      </c>
      <c r="R372" t="str">
        <v xml:space="preserve">0 | </v>
      </c>
      <c r="S372" t="str">
        <v xml:space="preserve">0 | </v>
      </c>
      <c r="T372" t="str">
        <v xml:space="preserve">0 | </v>
      </c>
      <c r="U372" t="str">
        <v xml:space="preserve">0 | </v>
      </c>
      <c r="V372" t="str">
        <v xml:space="preserve">0 | </v>
      </c>
      <c r="W372" t="str">
        <v xml:space="preserve">0 | </v>
      </c>
      <c r="X372" t="str">
        <v xml:space="preserve">0 | </v>
      </c>
      <c r="Y372" t="str">
        <v xml:space="preserve">0 | </v>
      </c>
      <c r="Z372" t="str">
        <v xml:space="preserve">0 | </v>
      </c>
      <c r="AA372" t="str">
        <v xml:space="preserve">0 | </v>
      </c>
      <c r="AB372" t="str">
        <v xml:space="preserve">0 | </v>
      </c>
      <c r="AC372" t="str">
        <v xml:space="preserve">0 | </v>
      </c>
      <c r="AD372" t="str">
        <v xml:space="preserve">0 | </v>
      </c>
      <c r="AE372" t="str">
        <v xml:space="preserve">0 | </v>
      </c>
      <c r="AF372" t="str">
        <v xml:space="preserve">0 | </v>
      </c>
      <c r="AG372" t="str">
        <v xml:space="preserve">0 | </v>
      </c>
      <c r="AH372" t="str">
        <v xml:space="preserve">0 | </v>
      </c>
      <c r="AI372" t="str">
        <v xml:space="preserve">0 | </v>
      </c>
      <c r="DQ372" cm="1">
        <f t="array" ref="DQ372:EX372">TRANSPOSE(_xlfn._xlws.SORT(_xlfn._xlws.FILTER(chemicals[chemical_applic_level],chemicals[experiment_ID]=A372)))</f>
        <v>0</v>
      </c>
      <c r="DR372">
        <v>0</v>
      </c>
      <c r="DS372">
        <v>0</v>
      </c>
      <c r="DT372">
        <v>0</v>
      </c>
      <c r="DU372">
        <v>0</v>
      </c>
      <c r="DV372">
        <v>0</v>
      </c>
      <c r="DW372">
        <v>0</v>
      </c>
      <c r="DX372">
        <v>0</v>
      </c>
      <c r="DY372">
        <v>0</v>
      </c>
      <c r="DZ372">
        <v>0</v>
      </c>
      <c r="EA372">
        <v>0</v>
      </c>
      <c r="EB372">
        <v>0</v>
      </c>
      <c r="EC372">
        <v>0</v>
      </c>
      <c r="ED372">
        <v>0</v>
      </c>
      <c r="EE372">
        <v>0</v>
      </c>
      <c r="EF372">
        <v>0</v>
      </c>
      <c r="EG372">
        <v>0</v>
      </c>
      <c r="EH372">
        <v>0</v>
      </c>
      <c r="EI372">
        <v>0</v>
      </c>
      <c r="EJ372">
        <v>0</v>
      </c>
      <c r="EK372">
        <v>0</v>
      </c>
      <c r="EL372">
        <v>0</v>
      </c>
      <c r="EM372">
        <v>0</v>
      </c>
      <c r="EN372">
        <v>0</v>
      </c>
      <c r="EO372">
        <v>0</v>
      </c>
      <c r="EP372">
        <v>0</v>
      </c>
      <c r="EQ372">
        <v>0</v>
      </c>
      <c r="ER372">
        <v>0</v>
      </c>
      <c r="ES372">
        <v>0</v>
      </c>
      <c r="ET372">
        <v>0</v>
      </c>
      <c r="EU372">
        <v>0</v>
      </c>
      <c r="EV372">
        <v>0</v>
      </c>
      <c r="EW372">
        <v>0</v>
      </c>
      <c r="EX372" t="str">
        <v/>
      </c>
    </row>
    <row r="373" spans="2:154" x14ac:dyDescent="0.25">
      <c r="B373" t="str" cm="1">
        <f t="array" ref="B373:AI373">TRANSPOSE(_xlfn._xlws.SORT(_xlfn._xlws.FILTER(chemicals[chemical_applic_level]&amp;" | "&amp;chemicals[chemical_applic_name],chemicals[experiment_ID]=A373)))</f>
        <v xml:space="preserve"> | </v>
      </c>
      <c r="C373" t="str">
        <v xml:space="preserve">0 | </v>
      </c>
      <c r="D373" t="str">
        <v xml:space="preserve">0 | </v>
      </c>
      <c r="E373" t="str">
        <v xml:space="preserve">0 | </v>
      </c>
      <c r="F373" t="str">
        <v xml:space="preserve">0 | </v>
      </c>
      <c r="G373" t="str">
        <v xml:space="preserve">0 | </v>
      </c>
      <c r="H373" t="str">
        <v xml:space="preserve">0 | </v>
      </c>
      <c r="I373" t="str">
        <v xml:space="preserve">0 | </v>
      </c>
      <c r="J373" t="str">
        <v xml:space="preserve">0 | </v>
      </c>
      <c r="K373" t="str">
        <v xml:space="preserve">0 | </v>
      </c>
      <c r="L373" t="str">
        <v xml:space="preserve">0 | </v>
      </c>
      <c r="M373" t="str">
        <v xml:space="preserve">0 | </v>
      </c>
      <c r="N373" t="str">
        <v xml:space="preserve">0 | </v>
      </c>
      <c r="O373" t="str">
        <v xml:space="preserve">0 | </v>
      </c>
      <c r="P373" t="str">
        <v xml:space="preserve">0 | </v>
      </c>
      <c r="Q373" t="str">
        <v xml:space="preserve">0 | </v>
      </c>
      <c r="R373" t="str">
        <v xml:space="preserve">0 | </v>
      </c>
      <c r="S373" t="str">
        <v xml:space="preserve">0 | </v>
      </c>
      <c r="T373" t="str">
        <v xml:space="preserve">0 | </v>
      </c>
      <c r="U373" t="str">
        <v xml:space="preserve">0 | </v>
      </c>
      <c r="V373" t="str">
        <v xml:space="preserve">0 | </v>
      </c>
      <c r="W373" t="str">
        <v xml:space="preserve">0 | </v>
      </c>
      <c r="X373" t="str">
        <v xml:space="preserve">0 | </v>
      </c>
      <c r="Y373" t="str">
        <v xml:space="preserve">0 | </v>
      </c>
      <c r="Z373" t="str">
        <v xml:space="preserve">0 | </v>
      </c>
      <c r="AA373" t="str">
        <v xml:space="preserve">0 | </v>
      </c>
      <c r="AB373" t="str">
        <v xml:space="preserve">0 | </v>
      </c>
      <c r="AC373" t="str">
        <v xml:space="preserve">0 | </v>
      </c>
      <c r="AD373" t="str">
        <v xml:space="preserve">0 | </v>
      </c>
      <c r="AE373" t="str">
        <v xml:space="preserve">0 | </v>
      </c>
      <c r="AF373" t="str">
        <v xml:space="preserve">0 | </v>
      </c>
      <c r="AG373" t="str">
        <v xml:space="preserve">0 | </v>
      </c>
      <c r="AH373" t="str">
        <v xml:space="preserve">0 | </v>
      </c>
      <c r="AI373" t="str">
        <v xml:space="preserve">0 | </v>
      </c>
      <c r="DQ373" cm="1">
        <f t="array" ref="DQ373:EX373">TRANSPOSE(_xlfn._xlws.SORT(_xlfn._xlws.FILTER(chemicals[chemical_applic_level],chemicals[experiment_ID]=A373)))</f>
        <v>0</v>
      </c>
      <c r="DR373">
        <v>0</v>
      </c>
      <c r="DS373">
        <v>0</v>
      </c>
      <c r="DT373">
        <v>0</v>
      </c>
      <c r="DU373">
        <v>0</v>
      </c>
      <c r="DV373">
        <v>0</v>
      </c>
      <c r="DW373">
        <v>0</v>
      </c>
      <c r="DX373">
        <v>0</v>
      </c>
      <c r="DY373">
        <v>0</v>
      </c>
      <c r="DZ373">
        <v>0</v>
      </c>
      <c r="EA373">
        <v>0</v>
      </c>
      <c r="EB373">
        <v>0</v>
      </c>
      <c r="EC373">
        <v>0</v>
      </c>
      <c r="ED373">
        <v>0</v>
      </c>
      <c r="EE373">
        <v>0</v>
      </c>
      <c r="EF373">
        <v>0</v>
      </c>
      <c r="EG373">
        <v>0</v>
      </c>
      <c r="EH373">
        <v>0</v>
      </c>
      <c r="EI373">
        <v>0</v>
      </c>
      <c r="EJ373">
        <v>0</v>
      </c>
      <c r="EK373">
        <v>0</v>
      </c>
      <c r="EL373">
        <v>0</v>
      </c>
      <c r="EM373">
        <v>0</v>
      </c>
      <c r="EN373">
        <v>0</v>
      </c>
      <c r="EO373">
        <v>0</v>
      </c>
      <c r="EP373">
        <v>0</v>
      </c>
      <c r="EQ373">
        <v>0</v>
      </c>
      <c r="ER373">
        <v>0</v>
      </c>
      <c r="ES373">
        <v>0</v>
      </c>
      <c r="ET373">
        <v>0</v>
      </c>
      <c r="EU373">
        <v>0</v>
      </c>
      <c r="EV373">
        <v>0</v>
      </c>
      <c r="EW373">
        <v>0</v>
      </c>
      <c r="EX373" t="str">
        <v/>
      </c>
    </row>
    <row r="374" spans="2:154" x14ac:dyDescent="0.25">
      <c r="B374" t="str" cm="1">
        <f t="array" ref="B374:AI374">TRANSPOSE(_xlfn._xlws.SORT(_xlfn._xlws.FILTER(chemicals[chemical_applic_level]&amp;" | "&amp;chemicals[chemical_applic_name],chemicals[experiment_ID]=A374)))</f>
        <v xml:space="preserve"> | </v>
      </c>
      <c r="C374" t="str">
        <v xml:space="preserve">0 | </v>
      </c>
      <c r="D374" t="str">
        <v xml:space="preserve">0 | </v>
      </c>
      <c r="E374" t="str">
        <v xml:space="preserve">0 | </v>
      </c>
      <c r="F374" t="str">
        <v xml:space="preserve">0 | </v>
      </c>
      <c r="G374" t="str">
        <v xml:space="preserve">0 | </v>
      </c>
      <c r="H374" t="str">
        <v xml:space="preserve">0 | </v>
      </c>
      <c r="I374" t="str">
        <v xml:space="preserve">0 | </v>
      </c>
      <c r="J374" t="str">
        <v xml:space="preserve">0 | </v>
      </c>
      <c r="K374" t="str">
        <v xml:space="preserve">0 | </v>
      </c>
      <c r="L374" t="str">
        <v xml:space="preserve">0 | </v>
      </c>
      <c r="M374" t="str">
        <v xml:space="preserve">0 | </v>
      </c>
      <c r="N374" t="str">
        <v xml:space="preserve">0 | </v>
      </c>
      <c r="O374" t="str">
        <v xml:space="preserve">0 | </v>
      </c>
      <c r="P374" t="str">
        <v xml:space="preserve">0 | </v>
      </c>
      <c r="Q374" t="str">
        <v xml:space="preserve">0 | </v>
      </c>
      <c r="R374" t="str">
        <v xml:space="preserve">0 | </v>
      </c>
      <c r="S374" t="str">
        <v xml:space="preserve">0 | </v>
      </c>
      <c r="T374" t="str">
        <v xml:space="preserve">0 | </v>
      </c>
      <c r="U374" t="str">
        <v xml:space="preserve">0 | </v>
      </c>
      <c r="V374" t="str">
        <v xml:space="preserve">0 | </v>
      </c>
      <c r="W374" t="str">
        <v xml:space="preserve">0 | </v>
      </c>
      <c r="X374" t="str">
        <v xml:space="preserve">0 | </v>
      </c>
      <c r="Y374" t="str">
        <v xml:space="preserve">0 | </v>
      </c>
      <c r="Z374" t="str">
        <v xml:space="preserve">0 | </v>
      </c>
      <c r="AA374" t="str">
        <v xml:space="preserve">0 | </v>
      </c>
      <c r="AB374" t="str">
        <v xml:space="preserve">0 | </v>
      </c>
      <c r="AC374" t="str">
        <v xml:space="preserve">0 | </v>
      </c>
      <c r="AD374" t="str">
        <v xml:space="preserve">0 | </v>
      </c>
      <c r="AE374" t="str">
        <v xml:space="preserve">0 | </v>
      </c>
      <c r="AF374" t="str">
        <v xml:space="preserve">0 | </v>
      </c>
      <c r="AG374" t="str">
        <v xml:space="preserve">0 | </v>
      </c>
      <c r="AH374" t="str">
        <v xml:space="preserve">0 | </v>
      </c>
      <c r="AI374" t="str">
        <v xml:space="preserve">0 | </v>
      </c>
      <c r="DQ374" cm="1">
        <f t="array" ref="DQ374:EX374">TRANSPOSE(_xlfn._xlws.SORT(_xlfn._xlws.FILTER(chemicals[chemical_applic_level],chemicals[experiment_ID]=A374)))</f>
        <v>0</v>
      </c>
      <c r="DR374">
        <v>0</v>
      </c>
      <c r="DS374">
        <v>0</v>
      </c>
      <c r="DT374">
        <v>0</v>
      </c>
      <c r="DU374">
        <v>0</v>
      </c>
      <c r="DV374">
        <v>0</v>
      </c>
      <c r="DW374">
        <v>0</v>
      </c>
      <c r="DX374">
        <v>0</v>
      </c>
      <c r="DY374">
        <v>0</v>
      </c>
      <c r="DZ374">
        <v>0</v>
      </c>
      <c r="EA374">
        <v>0</v>
      </c>
      <c r="EB374">
        <v>0</v>
      </c>
      <c r="EC374">
        <v>0</v>
      </c>
      <c r="ED374">
        <v>0</v>
      </c>
      <c r="EE374">
        <v>0</v>
      </c>
      <c r="EF374">
        <v>0</v>
      </c>
      <c r="EG374">
        <v>0</v>
      </c>
      <c r="EH374">
        <v>0</v>
      </c>
      <c r="EI374">
        <v>0</v>
      </c>
      <c r="EJ374">
        <v>0</v>
      </c>
      <c r="EK374">
        <v>0</v>
      </c>
      <c r="EL374">
        <v>0</v>
      </c>
      <c r="EM374">
        <v>0</v>
      </c>
      <c r="EN374">
        <v>0</v>
      </c>
      <c r="EO374">
        <v>0</v>
      </c>
      <c r="EP374">
        <v>0</v>
      </c>
      <c r="EQ374">
        <v>0</v>
      </c>
      <c r="ER374">
        <v>0</v>
      </c>
      <c r="ES374">
        <v>0</v>
      </c>
      <c r="ET374">
        <v>0</v>
      </c>
      <c r="EU374">
        <v>0</v>
      </c>
      <c r="EV374">
        <v>0</v>
      </c>
      <c r="EW374">
        <v>0</v>
      </c>
      <c r="EX374" t="str">
        <v/>
      </c>
    </row>
    <row r="375" spans="2:154" x14ac:dyDescent="0.25">
      <c r="B375" t="str" cm="1">
        <f t="array" ref="B375:AI375">TRANSPOSE(_xlfn._xlws.SORT(_xlfn._xlws.FILTER(chemicals[chemical_applic_level]&amp;" | "&amp;chemicals[chemical_applic_name],chemicals[experiment_ID]=A375)))</f>
        <v xml:space="preserve"> | </v>
      </c>
      <c r="C375" t="str">
        <v xml:space="preserve">0 | </v>
      </c>
      <c r="D375" t="str">
        <v xml:space="preserve">0 | </v>
      </c>
      <c r="E375" t="str">
        <v xml:space="preserve">0 | </v>
      </c>
      <c r="F375" t="str">
        <v xml:space="preserve">0 | </v>
      </c>
      <c r="G375" t="str">
        <v xml:space="preserve">0 | </v>
      </c>
      <c r="H375" t="str">
        <v xml:space="preserve">0 | </v>
      </c>
      <c r="I375" t="str">
        <v xml:space="preserve">0 | </v>
      </c>
      <c r="J375" t="str">
        <v xml:space="preserve">0 | </v>
      </c>
      <c r="K375" t="str">
        <v xml:space="preserve">0 | </v>
      </c>
      <c r="L375" t="str">
        <v xml:space="preserve">0 | </v>
      </c>
      <c r="M375" t="str">
        <v xml:space="preserve">0 | </v>
      </c>
      <c r="N375" t="str">
        <v xml:space="preserve">0 | </v>
      </c>
      <c r="O375" t="str">
        <v xml:space="preserve">0 | </v>
      </c>
      <c r="P375" t="str">
        <v xml:space="preserve">0 | </v>
      </c>
      <c r="Q375" t="str">
        <v xml:space="preserve">0 | </v>
      </c>
      <c r="R375" t="str">
        <v xml:space="preserve">0 | </v>
      </c>
      <c r="S375" t="str">
        <v xml:space="preserve">0 | </v>
      </c>
      <c r="T375" t="str">
        <v xml:space="preserve">0 | </v>
      </c>
      <c r="U375" t="str">
        <v xml:space="preserve">0 | </v>
      </c>
      <c r="V375" t="str">
        <v xml:space="preserve">0 | </v>
      </c>
      <c r="W375" t="str">
        <v xml:space="preserve">0 | </v>
      </c>
      <c r="X375" t="str">
        <v xml:space="preserve">0 | </v>
      </c>
      <c r="Y375" t="str">
        <v xml:space="preserve">0 | </v>
      </c>
      <c r="Z375" t="str">
        <v xml:space="preserve">0 | </v>
      </c>
      <c r="AA375" t="str">
        <v xml:space="preserve">0 | </v>
      </c>
      <c r="AB375" t="str">
        <v xml:space="preserve">0 | </v>
      </c>
      <c r="AC375" t="str">
        <v xml:space="preserve">0 | </v>
      </c>
      <c r="AD375" t="str">
        <v xml:space="preserve">0 | </v>
      </c>
      <c r="AE375" t="str">
        <v xml:space="preserve">0 | </v>
      </c>
      <c r="AF375" t="str">
        <v xml:space="preserve">0 | </v>
      </c>
      <c r="AG375" t="str">
        <v xml:space="preserve">0 | </v>
      </c>
      <c r="AH375" t="str">
        <v xml:space="preserve">0 | </v>
      </c>
      <c r="AI375" t="str">
        <v xml:space="preserve">0 | </v>
      </c>
      <c r="DQ375" cm="1">
        <f t="array" ref="DQ375:EX375">TRANSPOSE(_xlfn._xlws.SORT(_xlfn._xlws.FILTER(chemicals[chemical_applic_level],chemicals[experiment_ID]=A375)))</f>
        <v>0</v>
      </c>
      <c r="DR375">
        <v>0</v>
      </c>
      <c r="DS375">
        <v>0</v>
      </c>
      <c r="DT375">
        <v>0</v>
      </c>
      <c r="DU375">
        <v>0</v>
      </c>
      <c r="DV375">
        <v>0</v>
      </c>
      <c r="DW375">
        <v>0</v>
      </c>
      <c r="DX375">
        <v>0</v>
      </c>
      <c r="DY375">
        <v>0</v>
      </c>
      <c r="DZ375">
        <v>0</v>
      </c>
      <c r="EA375">
        <v>0</v>
      </c>
      <c r="EB375">
        <v>0</v>
      </c>
      <c r="EC375">
        <v>0</v>
      </c>
      <c r="ED375">
        <v>0</v>
      </c>
      <c r="EE375">
        <v>0</v>
      </c>
      <c r="EF375">
        <v>0</v>
      </c>
      <c r="EG375">
        <v>0</v>
      </c>
      <c r="EH375">
        <v>0</v>
      </c>
      <c r="EI375">
        <v>0</v>
      </c>
      <c r="EJ375">
        <v>0</v>
      </c>
      <c r="EK375">
        <v>0</v>
      </c>
      <c r="EL375">
        <v>0</v>
      </c>
      <c r="EM375">
        <v>0</v>
      </c>
      <c r="EN375">
        <v>0</v>
      </c>
      <c r="EO375">
        <v>0</v>
      </c>
      <c r="EP375">
        <v>0</v>
      </c>
      <c r="EQ375">
        <v>0</v>
      </c>
      <c r="ER375">
        <v>0</v>
      </c>
      <c r="ES375">
        <v>0</v>
      </c>
      <c r="ET375">
        <v>0</v>
      </c>
      <c r="EU375">
        <v>0</v>
      </c>
      <c r="EV375">
        <v>0</v>
      </c>
      <c r="EW375">
        <v>0</v>
      </c>
      <c r="EX375" t="str">
        <v/>
      </c>
    </row>
    <row r="376" spans="2:154" x14ac:dyDescent="0.25">
      <c r="B376" t="str" cm="1">
        <f t="array" ref="B376:AI376">TRANSPOSE(_xlfn._xlws.SORT(_xlfn._xlws.FILTER(chemicals[chemical_applic_level]&amp;" | "&amp;chemicals[chemical_applic_name],chemicals[experiment_ID]=A376)))</f>
        <v xml:space="preserve"> | </v>
      </c>
      <c r="C376" t="str">
        <v xml:space="preserve">0 | </v>
      </c>
      <c r="D376" t="str">
        <v xml:space="preserve">0 | </v>
      </c>
      <c r="E376" t="str">
        <v xml:space="preserve">0 | </v>
      </c>
      <c r="F376" t="str">
        <v xml:space="preserve">0 | </v>
      </c>
      <c r="G376" t="str">
        <v xml:space="preserve">0 | </v>
      </c>
      <c r="H376" t="str">
        <v xml:space="preserve">0 | </v>
      </c>
      <c r="I376" t="str">
        <v xml:space="preserve">0 | </v>
      </c>
      <c r="J376" t="str">
        <v xml:space="preserve">0 | </v>
      </c>
      <c r="K376" t="str">
        <v xml:space="preserve">0 | </v>
      </c>
      <c r="L376" t="str">
        <v xml:space="preserve">0 | </v>
      </c>
      <c r="M376" t="str">
        <v xml:space="preserve">0 | </v>
      </c>
      <c r="N376" t="str">
        <v xml:space="preserve">0 | </v>
      </c>
      <c r="O376" t="str">
        <v xml:space="preserve">0 | </v>
      </c>
      <c r="P376" t="str">
        <v xml:space="preserve">0 | </v>
      </c>
      <c r="Q376" t="str">
        <v xml:space="preserve">0 | </v>
      </c>
      <c r="R376" t="str">
        <v xml:space="preserve">0 | </v>
      </c>
      <c r="S376" t="str">
        <v xml:space="preserve">0 | </v>
      </c>
      <c r="T376" t="str">
        <v xml:space="preserve">0 | </v>
      </c>
      <c r="U376" t="str">
        <v xml:space="preserve">0 | </v>
      </c>
      <c r="V376" t="str">
        <v xml:space="preserve">0 | </v>
      </c>
      <c r="W376" t="str">
        <v xml:space="preserve">0 | </v>
      </c>
      <c r="X376" t="str">
        <v xml:space="preserve">0 | </v>
      </c>
      <c r="Y376" t="str">
        <v xml:space="preserve">0 | </v>
      </c>
      <c r="Z376" t="str">
        <v xml:space="preserve">0 | </v>
      </c>
      <c r="AA376" t="str">
        <v xml:space="preserve">0 | </v>
      </c>
      <c r="AB376" t="str">
        <v xml:space="preserve">0 | </v>
      </c>
      <c r="AC376" t="str">
        <v xml:space="preserve">0 | </v>
      </c>
      <c r="AD376" t="str">
        <v xml:space="preserve">0 | </v>
      </c>
      <c r="AE376" t="str">
        <v xml:space="preserve">0 | </v>
      </c>
      <c r="AF376" t="str">
        <v xml:space="preserve">0 | </v>
      </c>
      <c r="AG376" t="str">
        <v xml:space="preserve">0 | </v>
      </c>
      <c r="AH376" t="str">
        <v xml:space="preserve">0 | </v>
      </c>
      <c r="AI376" t="str">
        <v xml:space="preserve">0 | </v>
      </c>
      <c r="DQ376" cm="1">
        <f t="array" ref="DQ376:EX376">TRANSPOSE(_xlfn._xlws.SORT(_xlfn._xlws.FILTER(chemicals[chemical_applic_level],chemicals[experiment_ID]=A376)))</f>
        <v>0</v>
      </c>
      <c r="DR376">
        <v>0</v>
      </c>
      <c r="DS376">
        <v>0</v>
      </c>
      <c r="DT376">
        <v>0</v>
      </c>
      <c r="DU376">
        <v>0</v>
      </c>
      <c r="DV376">
        <v>0</v>
      </c>
      <c r="DW376">
        <v>0</v>
      </c>
      <c r="DX376">
        <v>0</v>
      </c>
      <c r="DY376">
        <v>0</v>
      </c>
      <c r="DZ376">
        <v>0</v>
      </c>
      <c r="EA376">
        <v>0</v>
      </c>
      <c r="EB376">
        <v>0</v>
      </c>
      <c r="EC376">
        <v>0</v>
      </c>
      <c r="ED376">
        <v>0</v>
      </c>
      <c r="EE376">
        <v>0</v>
      </c>
      <c r="EF376">
        <v>0</v>
      </c>
      <c r="EG376">
        <v>0</v>
      </c>
      <c r="EH376">
        <v>0</v>
      </c>
      <c r="EI376">
        <v>0</v>
      </c>
      <c r="EJ376">
        <v>0</v>
      </c>
      <c r="EK376">
        <v>0</v>
      </c>
      <c r="EL376">
        <v>0</v>
      </c>
      <c r="EM376">
        <v>0</v>
      </c>
      <c r="EN376">
        <v>0</v>
      </c>
      <c r="EO376">
        <v>0</v>
      </c>
      <c r="EP376">
        <v>0</v>
      </c>
      <c r="EQ376">
        <v>0</v>
      </c>
      <c r="ER376">
        <v>0</v>
      </c>
      <c r="ES376">
        <v>0</v>
      </c>
      <c r="ET376">
        <v>0</v>
      </c>
      <c r="EU376">
        <v>0</v>
      </c>
      <c r="EV376">
        <v>0</v>
      </c>
      <c r="EW376">
        <v>0</v>
      </c>
      <c r="EX376" t="str">
        <v/>
      </c>
    </row>
    <row r="377" spans="2:154" x14ac:dyDescent="0.25">
      <c r="B377" t="str" cm="1">
        <f t="array" ref="B377:AI377">TRANSPOSE(_xlfn._xlws.SORT(_xlfn._xlws.FILTER(chemicals[chemical_applic_level]&amp;" | "&amp;chemicals[chemical_applic_name],chemicals[experiment_ID]=A377)))</f>
        <v xml:space="preserve"> | </v>
      </c>
      <c r="C377" t="str">
        <v xml:space="preserve">0 | </v>
      </c>
      <c r="D377" t="str">
        <v xml:space="preserve">0 | </v>
      </c>
      <c r="E377" t="str">
        <v xml:space="preserve">0 | </v>
      </c>
      <c r="F377" t="str">
        <v xml:space="preserve">0 | </v>
      </c>
      <c r="G377" t="str">
        <v xml:space="preserve">0 | </v>
      </c>
      <c r="H377" t="str">
        <v xml:space="preserve">0 | </v>
      </c>
      <c r="I377" t="str">
        <v xml:space="preserve">0 | </v>
      </c>
      <c r="J377" t="str">
        <v xml:space="preserve">0 | </v>
      </c>
      <c r="K377" t="str">
        <v xml:space="preserve">0 | </v>
      </c>
      <c r="L377" t="str">
        <v xml:space="preserve">0 | </v>
      </c>
      <c r="M377" t="str">
        <v xml:space="preserve">0 | </v>
      </c>
      <c r="N377" t="str">
        <v xml:space="preserve">0 | </v>
      </c>
      <c r="O377" t="str">
        <v xml:space="preserve">0 | </v>
      </c>
      <c r="P377" t="str">
        <v xml:space="preserve">0 | </v>
      </c>
      <c r="Q377" t="str">
        <v xml:space="preserve">0 | </v>
      </c>
      <c r="R377" t="str">
        <v xml:space="preserve">0 | </v>
      </c>
      <c r="S377" t="str">
        <v xml:space="preserve">0 | </v>
      </c>
      <c r="T377" t="str">
        <v xml:space="preserve">0 | </v>
      </c>
      <c r="U377" t="str">
        <v xml:space="preserve">0 | </v>
      </c>
      <c r="V377" t="str">
        <v xml:space="preserve">0 | </v>
      </c>
      <c r="W377" t="str">
        <v xml:space="preserve">0 | </v>
      </c>
      <c r="X377" t="str">
        <v xml:space="preserve">0 | </v>
      </c>
      <c r="Y377" t="str">
        <v xml:space="preserve">0 | </v>
      </c>
      <c r="Z377" t="str">
        <v xml:space="preserve">0 | </v>
      </c>
      <c r="AA377" t="str">
        <v xml:space="preserve">0 | </v>
      </c>
      <c r="AB377" t="str">
        <v xml:space="preserve">0 | </v>
      </c>
      <c r="AC377" t="str">
        <v xml:space="preserve">0 | </v>
      </c>
      <c r="AD377" t="str">
        <v xml:space="preserve">0 | </v>
      </c>
      <c r="AE377" t="str">
        <v xml:space="preserve">0 | </v>
      </c>
      <c r="AF377" t="str">
        <v xml:space="preserve">0 | </v>
      </c>
      <c r="AG377" t="str">
        <v xml:space="preserve">0 | </v>
      </c>
      <c r="AH377" t="str">
        <v xml:space="preserve">0 | </v>
      </c>
      <c r="AI377" t="str">
        <v xml:space="preserve">0 | </v>
      </c>
      <c r="DQ377" cm="1">
        <f t="array" ref="DQ377:EX377">TRANSPOSE(_xlfn._xlws.SORT(_xlfn._xlws.FILTER(chemicals[chemical_applic_level],chemicals[experiment_ID]=A377)))</f>
        <v>0</v>
      </c>
      <c r="DR377">
        <v>0</v>
      </c>
      <c r="DS377">
        <v>0</v>
      </c>
      <c r="DT377">
        <v>0</v>
      </c>
      <c r="DU377">
        <v>0</v>
      </c>
      <c r="DV377">
        <v>0</v>
      </c>
      <c r="DW377">
        <v>0</v>
      </c>
      <c r="DX377">
        <v>0</v>
      </c>
      <c r="DY377">
        <v>0</v>
      </c>
      <c r="DZ377">
        <v>0</v>
      </c>
      <c r="EA377">
        <v>0</v>
      </c>
      <c r="EB377">
        <v>0</v>
      </c>
      <c r="EC377">
        <v>0</v>
      </c>
      <c r="ED377">
        <v>0</v>
      </c>
      <c r="EE377">
        <v>0</v>
      </c>
      <c r="EF377">
        <v>0</v>
      </c>
      <c r="EG377">
        <v>0</v>
      </c>
      <c r="EH377">
        <v>0</v>
      </c>
      <c r="EI377">
        <v>0</v>
      </c>
      <c r="EJ377">
        <v>0</v>
      </c>
      <c r="EK377">
        <v>0</v>
      </c>
      <c r="EL377">
        <v>0</v>
      </c>
      <c r="EM377">
        <v>0</v>
      </c>
      <c r="EN377">
        <v>0</v>
      </c>
      <c r="EO377">
        <v>0</v>
      </c>
      <c r="EP377">
        <v>0</v>
      </c>
      <c r="EQ377">
        <v>0</v>
      </c>
      <c r="ER377">
        <v>0</v>
      </c>
      <c r="ES377">
        <v>0</v>
      </c>
      <c r="ET377">
        <v>0</v>
      </c>
      <c r="EU377">
        <v>0</v>
      </c>
      <c r="EV377">
        <v>0</v>
      </c>
      <c r="EW377">
        <v>0</v>
      </c>
      <c r="EX377" t="str">
        <v/>
      </c>
    </row>
    <row r="378" spans="2:154" x14ac:dyDescent="0.25">
      <c r="B378" t="str" cm="1">
        <f t="array" ref="B378:AI378">TRANSPOSE(_xlfn._xlws.SORT(_xlfn._xlws.FILTER(chemicals[chemical_applic_level]&amp;" | "&amp;chemicals[chemical_applic_name],chemicals[experiment_ID]=A378)))</f>
        <v xml:space="preserve"> | </v>
      </c>
      <c r="C378" t="str">
        <v xml:space="preserve">0 | </v>
      </c>
      <c r="D378" t="str">
        <v xml:space="preserve">0 | </v>
      </c>
      <c r="E378" t="str">
        <v xml:space="preserve">0 | </v>
      </c>
      <c r="F378" t="str">
        <v xml:space="preserve">0 | </v>
      </c>
      <c r="G378" t="str">
        <v xml:space="preserve">0 | </v>
      </c>
      <c r="H378" t="str">
        <v xml:space="preserve">0 | </v>
      </c>
      <c r="I378" t="str">
        <v xml:space="preserve">0 | </v>
      </c>
      <c r="J378" t="str">
        <v xml:space="preserve">0 | </v>
      </c>
      <c r="K378" t="str">
        <v xml:space="preserve">0 | </v>
      </c>
      <c r="L378" t="str">
        <v xml:space="preserve">0 | </v>
      </c>
      <c r="M378" t="str">
        <v xml:space="preserve">0 | </v>
      </c>
      <c r="N378" t="str">
        <v xml:space="preserve">0 | </v>
      </c>
      <c r="O378" t="str">
        <v xml:space="preserve">0 | </v>
      </c>
      <c r="P378" t="str">
        <v xml:space="preserve">0 | </v>
      </c>
      <c r="Q378" t="str">
        <v xml:space="preserve">0 | </v>
      </c>
      <c r="R378" t="str">
        <v xml:space="preserve">0 | </v>
      </c>
      <c r="S378" t="str">
        <v xml:space="preserve">0 | </v>
      </c>
      <c r="T378" t="str">
        <v xml:space="preserve">0 | </v>
      </c>
      <c r="U378" t="str">
        <v xml:space="preserve">0 | </v>
      </c>
      <c r="V378" t="str">
        <v xml:space="preserve">0 | </v>
      </c>
      <c r="W378" t="str">
        <v xml:space="preserve">0 | </v>
      </c>
      <c r="X378" t="str">
        <v xml:space="preserve">0 | </v>
      </c>
      <c r="Y378" t="str">
        <v xml:space="preserve">0 | </v>
      </c>
      <c r="Z378" t="str">
        <v xml:space="preserve">0 | </v>
      </c>
      <c r="AA378" t="str">
        <v xml:space="preserve">0 | </v>
      </c>
      <c r="AB378" t="str">
        <v xml:space="preserve">0 | </v>
      </c>
      <c r="AC378" t="str">
        <v xml:space="preserve">0 | </v>
      </c>
      <c r="AD378" t="str">
        <v xml:space="preserve">0 | </v>
      </c>
      <c r="AE378" t="str">
        <v xml:space="preserve">0 | </v>
      </c>
      <c r="AF378" t="str">
        <v xml:space="preserve">0 | </v>
      </c>
      <c r="AG378" t="str">
        <v xml:space="preserve">0 | </v>
      </c>
      <c r="AH378" t="str">
        <v xml:space="preserve">0 | </v>
      </c>
      <c r="AI378" t="str">
        <v xml:space="preserve">0 | </v>
      </c>
      <c r="DQ378" cm="1">
        <f t="array" ref="DQ378:EX378">TRANSPOSE(_xlfn._xlws.SORT(_xlfn._xlws.FILTER(chemicals[chemical_applic_level],chemicals[experiment_ID]=A378)))</f>
        <v>0</v>
      </c>
      <c r="DR378">
        <v>0</v>
      </c>
      <c r="DS378">
        <v>0</v>
      </c>
      <c r="DT378">
        <v>0</v>
      </c>
      <c r="DU378">
        <v>0</v>
      </c>
      <c r="DV378">
        <v>0</v>
      </c>
      <c r="DW378">
        <v>0</v>
      </c>
      <c r="DX378">
        <v>0</v>
      </c>
      <c r="DY378">
        <v>0</v>
      </c>
      <c r="DZ378">
        <v>0</v>
      </c>
      <c r="EA378">
        <v>0</v>
      </c>
      <c r="EB378">
        <v>0</v>
      </c>
      <c r="EC378">
        <v>0</v>
      </c>
      <c r="ED378">
        <v>0</v>
      </c>
      <c r="EE378">
        <v>0</v>
      </c>
      <c r="EF378">
        <v>0</v>
      </c>
      <c r="EG378">
        <v>0</v>
      </c>
      <c r="EH378">
        <v>0</v>
      </c>
      <c r="EI378">
        <v>0</v>
      </c>
      <c r="EJ378">
        <v>0</v>
      </c>
      <c r="EK378">
        <v>0</v>
      </c>
      <c r="EL378">
        <v>0</v>
      </c>
      <c r="EM378">
        <v>0</v>
      </c>
      <c r="EN378">
        <v>0</v>
      </c>
      <c r="EO378">
        <v>0</v>
      </c>
      <c r="EP378">
        <v>0</v>
      </c>
      <c r="EQ378">
        <v>0</v>
      </c>
      <c r="ER378">
        <v>0</v>
      </c>
      <c r="ES378">
        <v>0</v>
      </c>
      <c r="ET378">
        <v>0</v>
      </c>
      <c r="EU378">
        <v>0</v>
      </c>
      <c r="EV378">
        <v>0</v>
      </c>
      <c r="EW378">
        <v>0</v>
      </c>
      <c r="EX378" t="str">
        <v/>
      </c>
    </row>
    <row r="379" spans="2:154" x14ac:dyDescent="0.25">
      <c r="B379" t="str" cm="1">
        <f t="array" ref="B379:AI379">TRANSPOSE(_xlfn._xlws.SORT(_xlfn._xlws.FILTER(chemicals[chemical_applic_level]&amp;" | "&amp;chemicals[chemical_applic_name],chemicals[experiment_ID]=A379)))</f>
        <v xml:space="preserve"> | </v>
      </c>
      <c r="C379" t="str">
        <v xml:space="preserve">0 | </v>
      </c>
      <c r="D379" t="str">
        <v xml:space="preserve">0 | </v>
      </c>
      <c r="E379" t="str">
        <v xml:space="preserve">0 | </v>
      </c>
      <c r="F379" t="str">
        <v xml:space="preserve">0 | </v>
      </c>
      <c r="G379" t="str">
        <v xml:space="preserve">0 | </v>
      </c>
      <c r="H379" t="str">
        <v xml:space="preserve">0 | </v>
      </c>
      <c r="I379" t="str">
        <v xml:space="preserve">0 | </v>
      </c>
      <c r="J379" t="str">
        <v xml:space="preserve">0 | </v>
      </c>
      <c r="K379" t="str">
        <v xml:space="preserve">0 | </v>
      </c>
      <c r="L379" t="str">
        <v xml:space="preserve">0 | </v>
      </c>
      <c r="M379" t="str">
        <v xml:space="preserve">0 | </v>
      </c>
      <c r="N379" t="str">
        <v xml:space="preserve">0 | </v>
      </c>
      <c r="O379" t="str">
        <v xml:space="preserve">0 | </v>
      </c>
      <c r="P379" t="str">
        <v xml:space="preserve">0 | </v>
      </c>
      <c r="Q379" t="str">
        <v xml:space="preserve">0 | </v>
      </c>
      <c r="R379" t="str">
        <v xml:space="preserve">0 | </v>
      </c>
      <c r="S379" t="str">
        <v xml:space="preserve">0 | </v>
      </c>
      <c r="T379" t="str">
        <v xml:space="preserve">0 | </v>
      </c>
      <c r="U379" t="str">
        <v xml:space="preserve">0 | </v>
      </c>
      <c r="V379" t="str">
        <v xml:space="preserve">0 | </v>
      </c>
      <c r="W379" t="str">
        <v xml:space="preserve">0 | </v>
      </c>
      <c r="X379" t="str">
        <v xml:space="preserve">0 | </v>
      </c>
      <c r="Y379" t="str">
        <v xml:space="preserve">0 | </v>
      </c>
      <c r="Z379" t="str">
        <v xml:space="preserve">0 | </v>
      </c>
      <c r="AA379" t="str">
        <v xml:space="preserve">0 | </v>
      </c>
      <c r="AB379" t="str">
        <v xml:space="preserve">0 | </v>
      </c>
      <c r="AC379" t="str">
        <v xml:space="preserve">0 | </v>
      </c>
      <c r="AD379" t="str">
        <v xml:space="preserve">0 | </v>
      </c>
      <c r="AE379" t="str">
        <v xml:space="preserve">0 | </v>
      </c>
      <c r="AF379" t="str">
        <v xml:space="preserve">0 | </v>
      </c>
      <c r="AG379" t="str">
        <v xml:space="preserve">0 | </v>
      </c>
      <c r="AH379" t="str">
        <v xml:space="preserve">0 | </v>
      </c>
      <c r="AI379" t="str">
        <v xml:space="preserve">0 | </v>
      </c>
      <c r="DQ379" cm="1">
        <f t="array" ref="DQ379:EX379">TRANSPOSE(_xlfn._xlws.SORT(_xlfn._xlws.FILTER(chemicals[chemical_applic_level],chemicals[experiment_ID]=A379)))</f>
        <v>0</v>
      </c>
      <c r="DR379">
        <v>0</v>
      </c>
      <c r="DS379">
        <v>0</v>
      </c>
      <c r="DT379">
        <v>0</v>
      </c>
      <c r="DU379">
        <v>0</v>
      </c>
      <c r="DV379">
        <v>0</v>
      </c>
      <c r="DW379">
        <v>0</v>
      </c>
      <c r="DX379">
        <v>0</v>
      </c>
      <c r="DY379">
        <v>0</v>
      </c>
      <c r="DZ379">
        <v>0</v>
      </c>
      <c r="EA379">
        <v>0</v>
      </c>
      <c r="EB379">
        <v>0</v>
      </c>
      <c r="EC379">
        <v>0</v>
      </c>
      <c r="ED379">
        <v>0</v>
      </c>
      <c r="EE379">
        <v>0</v>
      </c>
      <c r="EF379">
        <v>0</v>
      </c>
      <c r="EG379">
        <v>0</v>
      </c>
      <c r="EH379">
        <v>0</v>
      </c>
      <c r="EI379">
        <v>0</v>
      </c>
      <c r="EJ379">
        <v>0</v>
      </c>
      <c r="EK379">
        <v>0</v>
      </c>
      <c r="EL379">
        <v>0</v>
      </c>
      <c r="EM379">
        <v>0</v>
      </c>
      <c r="EN379">
        <v>0</v>
      </c>
      <c r="EO379">
        <v>0</v>
      </c>
      <c r="EP379">
        <v>0</v>
      </c>
      <c r="EQ379">
        <v>0</v>
      </c>
      <c r="ER379">
        <v>0</v>
      </c>
      <c r="ES379">
        <v>0</v>
      </c>
      <c r="ET379">
        <v>0</v>
      </c>
      <c r="EU379">
        <v>0</v>
      </c>
      <c r="EV379">
        <v>0</v>
      </c>
      <c r="EW379">
        <v>0</v>
      </c>
      <c r="EX379" t="str">
        <v/>
      </c>
    </row>
    <row r="380" spans="2:154" x14ac:dyDescent="0.25">
      <c r="B380" t="str" cm="1">
        <f t="array" ref="B380:AI380">TRANSPOSE(_xlfn._xlws.SORT(_xlfn._xlws.FILTER(chemicals[chemical_applic_level]&amp;" | "&amp;chemicals[chemical_applic_name],chemicals[experiment_ID]=A380)))</f>
        <v xml:space="preserve"> | </v>
      </c>
      <c r="C380" t="str">
        <v xml:space="preserve">0 | </v>
      </c>
      <c r="D380" t="str">
        <v xml:space="preserve">0 | </v>
      </c>
      <c r="E380" t="str">
        <v xml:space="preserve">0 | </v>
      </c>
      <c r="F380" t="str">
        <v xml:space="preserve">0 | </v>
      </c>
      <c r="G380" t="str">
        <v xml:space="preserve">0 | </v>
      </c>
      <c r="H380" t="str">
        <v xml:space="preserve">0 | </v>
      </c>
      <c r="I380" t="str">
        <v xml:space="preserve">0 | </v>
      </c>
      <c r="J380" t="str">
        <v xml:space="preserve">0 | </v>
      </c>
      <c r="K380" t="str">
        <v xml:space="preserve">0 | </v>
      </c>
      <c r="L380" t="str">
        <v xml:space="preserve">0 | </v>
      </c>
      <c r="M380" t="str">
        <v xml:space="preserve">0 | </v>
      </c>
      <c r="N380" t="str">
        <v xml:space="preserve">0 | </v>
      </c>
      <c r="O380" t="str">
        <v xml:space="preserve">0 | </v>
      </c>
      <c r="P380" t="str">
        <v xml:space="preserve">0 | </v>
      </c>
      <c r="Q380" t="str">
        <v xml:space="preserve">0 | </v>
      </c>
      <c r="R380" t="str">
        <v xml:space="preserve">0 | </v>
      </c>
      <c r="S380" t="str">
        <v xml:space="preserve">0 | </v>
      </c>
      <c r="T380" t="str">
        <v xml:space="preserve">0 | </v>
      </c>
      <c r="U380" t="str">
        <v xml:space="preserve">0 | </v>
      </c>
      <c r="V380" t="str">
        <v xml:space="preserve">0 | </v>
      </c>
      <c r="W380" t="str">
        <v xml:space="preserve">0 | </v>
      </c>
      <c r="X380" t="str">
        <v xml:space="preserve">0 | </v>
      </c>
      <c r="Y380" t="str">
        <v xml:space="preserve">0 | </v>
      </c>
      <c r="Z380" t="str">
        <v xml:space="preserve">0 | </v>
      </c>
      <c r="AA380" t="str">
        <v xml:space="preserve">0 | </v>
      </c>
      <c r="AB380" t="str">
        <v xml:space="preserve">0 | </v>
      </c>
      <c r="AC380" t="str">
        <v xml:space="preserve">0 | </v>
      </c>
      <c r="AD380" t="str">
        <v xml:space="preserve">0 | </v>
      </c>
      <c r="AE380" t="str">
        <v xml:space="preserve">0 | </v>
      </c>
      <c r="AF380" t="str">
        <v xml:space="preserve">0 | </v>
      </c>
      <c r="AG380" t="str">
        <v xml:space="preserve">0 | </v>
      </c>
      <c r="AH380" t="str">
        <v xml:space="preserve">0 | </v>
      </c>
      <c r="AI380" t="str">
        <v xml:space="preserve">0 | </v>
      </c>
      <c r="DQ380" cm="1">
        <f t="array" ref="DQ380:EX380">TRANSPOSE(_xlfn._xlws.SORT(_xlfn._xlws.FILTER(chemicals[chemical_applic_level],chemicals[experiment_ID]=A380)))</f>
        <v>0</v>
      </c>
      <c r="DR380">
        <v>0</v>
      </c>
      <c r="DS380">
        <v>0</v>
      </c>
      <c r="DT380">
        <v>0</v>
      </c>
      <c r="DU380">
        <v>0</v>
      </c>
      <c r="DV380">
        <v>0</v>
      </c>
      <c r="DW380">
        <v>0</v>
      </c>
      <c r="DX380">
        <v>0</v>
      </c>
      <c r="DY380">
        <v>0</v>
      </c>
      <c r="DZ380">
        <v>0</v>
      </c>
      <c r="EA380">
        <v>0</v>
      </c>
      <c r="EB380">
        <v>0</v>
      </c>
      <c r="EC380">
        <v>0</v>
      </c>
      <c r="ED380">
        <v>0</v>
      </c>
      <c r="EE380">
        <v>0</v>
      </c>
      <c r="EF380">
        <v>0</v>
      </c>
      <c r="EG380">
        <v>0</v>
      </c>
      <c r="EH380">
        <v>0</v>
      </c>
      <c r="EI380">
        <v>0</v>
      </c>
      <c r="EJ380">
        <v>0</v>
      </c>
      <c r="EK380">
        <v>0</v>
      </c>
      <c r="EL380">
        <v>0</v>
      </c>
      <c r="EM380">
        <v>0</v>
      </c>
      <c r="EN380">
        <v>0</v>
      </c>
      <c r="EO380">
        <v>0</v>
      </c>
      <c r="EP380">
        <v>0</v>
      </c>
      <c r="EQ380">
        <v>0</v>
      </c>
      <c r="ER380">
        <v>0</v>
      </c>
      <c r="ES380">
        <v>0</v>
      </c>
      <c r="ET380">
        <v>0</v>
      </c>
      <c r="EU380">
        <v>0</v>
      </c>
      <c r="EV380">
        <v>0</v>
      </c>
      <c r="EW380">
        <v>0</v>
      </c>
      <c r="EX380" t="str">
        <v/>
      </c>
    </row>
    <row r="381" spans="2:154" x14ac:dyDescent="0.25">
      <c r="B381" t="str" cm="1">
        <f t="array" ref="B381:AI381">TRANSPOSE(_xlfn._xlws.SORT(_xlfn._xlws.FILTER(chemicals[chemical_applic_level]&amp;" | "&amp;chemicals[chemical_applic_name],chemicals[experiment_ID]=A381)))</f>
        <v xml:space="preserve"> | </v>
      </c>
      <c r="C381" t="str">
        <v xml:space="preserve">0 | </v>
      </c>
      <c r="D381" t="str">
        <v xml:space="preserve">0 | </v>
      </c>
      <c r="E381" t="str">
        <v xml:space="preserve">0 | </v>
      </c>
      <c r="F381" t="str">
        <v xml:space="preserve">0 | </v>
      </c>
      <c r="G381" t="str">
        <v xml:space="preserve">0 | </v>
      </c>
      <c r="H381" t="str">
        <v xml:space="preserve">0 | </v>
      </c>
      <c r="I381" t="str">
        <v xml:space="preserve">0 | </v>
      </c>
      <c r="J381" t="str">
        <v xml:space="preserve">0 | </v>
      </c>
      <c r="K381" t="str">
        <v xml:space="preserve">0 | </v>
      </c>
      <c r="L381" t="str">
        <v xml:space="preserve">0 | </v>
      </c>
      <c r="M381" t="str">
        <v xml:space="preserve">0 | </v>
      </c>
      <c r="N381" t="str">
        <v xml:space="preserve">0 | </v>
      </c>
      <c r="O381" t="str">
        <v xml:space="preserve">0 | </v>
      </c>
      <c r="P381" t="str">
        <v xml:space="preserve">0 | </v>
      </c>
      <c r="Q381" t="str">
        <v xml:space="preserve">0 | </v>
      </c>
      <c r="R381" t="str">
        <v xml:space="preserve">0 | </v>
      </c>
      <c r="S381" t="str">
        <v xml:space="preserve">0 | </v>
      </c>
      <c r="T381" t="str">
        <v xml:space="preserve">0 | </v>
      </c>
      <c r="U381" t="str">
        <v xml:space="preserve">0 | </v>
      </c>
      <c r="V381" t="str">
        <v xml:space="preserve">0 | </v>
      </c>
      <c r="W381" t="str">
        <v xml:space="preserve">0 | </v>
      </c>
      <c r="X381" t="str">
        <v xml:space="preserve">0 | </v>
      </c>
      <c r="Y381" t="str">
        <v xml:space="preserve">0 | </v>
      </c>
      <c r="Z381" t="str">
        <v xml:space="preserve">0 | </v>
      </c>
      <c r="AA381" t="str">
        <v xml:space="preserve">0 | </v>
      </c>
      <c r="AB381" t="str">
        <v xml:space="preserve">0 | </v>
      </c>
      <c r="AC381" t="str">
        <v xml:space="preserve">0 | </v>
      </c>
      <c r="AD381" t="str">
        <v xml:space="preserve">0 | </v>
      </c>
      <c r="AE381" t="str">
        <v xml:space="preserve">0 | </v>
      </c>
      <c r="AF381" t="str">
        <v xml:space="preserve">0 | </v>
      </c>
      <c r="AG381" t="str">
        <v xml:space="preserve">0 | </v>
      </c>
      <c r="AH381" t="str">
        <v xml:space="preserve">0 | </v>
      </c>
      <c r="AI381" t="str">
        <v xml:space="preserve">0 | </v>
      </c>
      <c r="DQ381" cm="1">
        <f t="array" ref="DQ381:EX381">TRANSPOSE(_xlfn._xlws.SORT(_xlfn._xlws.FILTER(chemicals[chemical_applic_level],chemicals[experiment_ID]=A381)))</f>
        <v>0</v>
      </c>
      <c r="DR381">
        <v>0</v>
      </c>
      <c r="DS381">
        <v>0</v>
      </c>
      <c r="DT381">
        <v>0</v>
      </c>
      <c r="DU381">
        <v>0</v>
      </c>
      <c r="DV381">
        <v>0</v>
      </c>
      <c r="DW381">
        <v>0</v>
      </c>
      <c r="DX381">
        <v>0</v>
      </c>
      <c r="DY381">
        <v>0</v>
      </c>
      <c r="DZ381">
        <v>0</v>
      </c>
      <c r="EA381">
        <v>0</v>
      </c>
      <c r="EB381">
        <v>0</v>
      </c>
      <c r="EC381">
        <v>0</v>
      </c>
      <c r="ED381">
        <v>0</v>
      </c>
      <c r="EE381">
        <v>0</v>
      </c>
      <c r="EF381">
        <v>0</v>
      </c>
      <c r="EG381">
        <v>0</v>
      </c>
      <c r="EH381">
        <v>0</v>
      </c>
      <c r="EI381">
        <v>0</v>
      </c>
      <c r="EJ381">
        <v>0</v>
      </c>
      <c r="EK381">
        <v>0</v>
      </c>
      <c r="EL381">
        <v>0</v>
      </c>
      <c r="EM381">
        <v>0</v>
      </c>
      <c r="EN381">
        <v>0</v>
      </c>
      <c r="EO381">
        <v>0</v>
      </c>
      <c r="EP381">
        <v>0</v>
      </c>
      <c r="EQ381">
        <v>0</v>
      </c>
      <c r="ER381">
        <v>0</v>
      </c>
      <c r="ES381">
        <v>0</v>
      </c>
      <c r="ET381">
        <v>0</v>
      </c>
      <c r="EU381">
        <v>0</v>
      </c>
      <c r="EV381">
        <v>0</v>
      </c>
      <c r="EW381">
        <v>0</v>
      </c>
      <c r="EX381" t="str">
        <v/>
      </c>
    </row>
    <row r="382" spans="2:154" x14ac:dyDescent="0.25">
      <c r="B382" t="str" cm="1">
        <f t="array" ref="B382:AI382">TRANSPOSE(_xlfn._xlws.SORT(_xlfn._xlws.FILTER(chemicals[chemical_applic_level]&amp;" | "&amp;chemicals[chemical_applic_name],chemicals[experiment_ID]=A382)))</f>
        <v xml:space="preserve"> | </v>
      </c>
      <c r="C382" t="str">
        <v xml:space="preserve">0 | </v>
      </c>
      <c r="D382" t="str">
        <v xml:space="preserve">0 | </v>
      </c>
      <c r="E382" t="str">
        <v xml:space="preserve">0 | </v>
      </c>
      <c r="F382" t="str">
        <v xml:space="preserve">0 | </v>
      </c>
      <c r="G382" t="str">
        <v xml:space="preserve">0 | </v>
      </c>
      <c r="H382" t="str">
        <v xml:space="preserve">0 | </v>
      </c>
      <c r="I382" t="str">
        <v xml:space="preserve">0 | </v>
      </c>
      <c r="J382" t="str">
        <v xml:space="preserve">0 | </v>
      </c>
      <c r="K382" t="str">
        <v xml:space="preserve">0 | </v>
      </c>
      <c r="L382" t="str">
        <v xml:space="preserve">0 | </v>
      </c>
      <c r="M382" t="str">
        <v xml:space="preserve">0 | </v>
      </c>
      <c r="N382" t="str">
        <v xml:space="preserve">0 | </v>
      </c>
      <c r="O382" t="str">
        <v xml:space="preserve">0 | </v>
      </c>
      <c r="P382" t="str">
        <v xml:space="preserve">0 | </v>
      </c>
      <c r="Q382" t="str">
        <v xml:space="preserve">0 | </v>
      </c>
      <c r="R382" t="str">
        <v xml:space="preserve">0 | </v>
      </c>
      <c r="S382" t="str">
        <v xml:space="preserve">0 | </v>
      </c>
      <c r="T382" t="str">
        <v xml:space="preserve">0 | </v>
      </c>
      <c r="U382" t="str">
        <v xml:space="preserve">0 | </v>
      </c>
      <c r="V382" t="str">
        <v xml:space="preserve">0 | </v>
      </c>
      <c r="W382" t="str">
        <v xml:space="preserve">0 | </v>
      </c>
      <c r="X382" t="str">
        <v xml:space="preserve">0 | </v>
      </c>
      <c r="Y382" t="str">
        <v xml:space="preserve">0 | </v>
      </c>
      <c r="Z382" t="str">
        <v xml:space="preserve">0 | </v>
      </c>
      <c r="AA382" t="str">
        <v xml:space="preserve">0 | </v>
      </c>
      <c r="AB382" t="str">
        <v xml:space="preserve">0 | </v>
      </c>
      <c r="AC382" t="str">
        <v xml:space="preserve">0 | </v>
      </c>
      <c r="AD382" t="str">
        <v xml:space="preserve">0 | </v>
      </c>
      <c r="AE382" t="str">
        <v xml:space="preserve">0 | </v>
      </c>
      <c r="AF382" t="str">
        <v xml:space="preserve">0 | </v>
      </c>
      <c r="AG382" t="str">
        <v xml:space="preserve">0 | </v>
      </c>
      <c r="AH382" t="str">
        <v xml:space="preserve">0 | </v>
      </c>
      <c r="AI382" t="str">
        <v xml:space="preserve">0 | </v>
      </c>
      <c r="DQ382" cm="1">
        <f t="array" ref="DQ382:EX382">TRANSPOSE(_xlfn._xlws.SORT(_xlfn._xlws.FILTER(chemicals[chemical_applic_level],chemicals[experiment_ID]=A382)))</f>
        <v>0</v>
      </c>
      <c r="DR382">
        <v>0</v>
      </c>
      <c r="DS382">
        <v>0</v>
      </c>
      <c r="DT382">
        <v>0</v>
      </c>
      <c r="DU382">
        <v>0</v>
      </c>
      <c r="DV382">
        <v>0</v>
      </c>
      <c r="DW382">
        <v>0</v>
      </c>
      <c r="DX382">
        <v>0</v>
      </c>
      <c r="DY382">
        <v>0</v>
      </c>
      <c r="DZ382">
        <v>0</v>
      </c>
      <c r="EA382">
        <v>0</v>
      </c>
      <c r="EB382">
        <v>0</v>
      </c>
      <c r="EC382">
        <v>0</v>
      </c>
      <c r="ED382">
        <v>0</v>
      </c>
      <c r="EE382">
        <v>0</v>
      </c>
      <c r="EF382">
        <v>0</v>
      </c>
      <c r="EG382">
        <v>0</v>
      </c>
      <c r="EH382">
        <v>0</v>
      </c>
      <c r="EI382">
        <v>0</v>
      </c>
      <c r="EJ382">
        <v>0</v>
      </c>
      <c r="EK382">
        <v>0</v>
      </c>
      <c r="EL382">
        <v>0</v>
      </c>
      <c r="EM382">
        <v>0</v>
      </c>
      <c r="EN382">
        <v>0</v>
      </c>
      <c r="EO382">
        <v>0</v>
      </c>
      <c r="EP382">
        <v>0</v>
      </c>
      <c r="EQ382">
        <v>0</v>
      </c>
      <c r="ER382">
        <v>0</v>
      </c>
      <c r="ES382">
        <v>0</v>
      </c>
      <c r="ET382">
        <v>0</v>
      </c>
      <c r="EU382">
        <v>0</v>
      </c>
      <c r="EV382">
        <v>0</v>
      </c>
      <c r="EW382">
        <v>0</v>
      </c>
      <c r="EX382" t="str">
        <v/>
      </c>
    </row>
    <row r="383" spans="2:154" x14ac:dyDescent="0.25">
      <c r="B383" t="str" cm="1">
        <f t="array" ref="B383:AI383">TRANSPOSE(_xlfn._xlws.SORT(_xlfn._xlws.FILTER(chemicals[chemical_applic_level]&amp;" | "&amp;chemicals[chemical_applic_name],chemicals[experiment_ID]=A383)))</f>
        <v xml:space="preserve"> | </v>
      </c>
      <c r="C383" t="str">
        <v xml:space="preserve">0 | </v>
      </c>
      <c r="D383" t="str">
        <v xml:space="preserve">0 | </v>
      </c>
      <c r="E383" t="str">
        <v xml:space="preserve">0 | </v>
      </c>
      <c r="F383" t="str">
        <v xml:space="preserve">0 | </v>
      </c>
      <c r="G383" t="str">
        <v xml:space="preserve">0 | </v>
      </c>
      <c r="H383" t="str">
        <v xml:space="preserve">0 | </v>
      </c>
      <c r="I383" t="str">
        <v xml:space="preserve">0 | </v>
      </c>
      <c r="J383" t="str">
        <v xml:space="preserve">0 | </v>
      </c>
      <c r="K383" t="str">
        <v xml:space="preserve">0 | </v>
      </c>
      <c r="L383" t="str">
        <v xml:space="preserve">0 | </v>
      </c>
      <c r="M383" t="str">
        <v xml:space="preserve">0 | </v>
      </c>
      <c r="N383" t="str">
        <v xml:space="preserve">0 | </v>
      </c>
      <c r="O383" t="str">
        <v xml:space="preserve">0 | </v>
      </c>
      <c r="P383" t="str">
        <v xml:space="preserve">0 | </v>
      </c>
      <c r="Q383" t="str">
        <v xml:space="preserve">0 | </v>
      </c>
      <c r="R383" t="str">
        <v xml:space="preserve">0 | </v>
      </c>
      <c r="S383" t="str">
        <v xml:space="preserve">0 | </v>
      </c>
      <c r="T383" t="str">
        <v xml:space="preserve">0 | </v>
      </c>
      <c r="U383" t="str">
        <v xml:space="preserve">0 | </v>
      </c>
      <c r="V383" t="str">
        <v xml:space="preserve">0 | </v>
      </c>
      <c r="W383" t="str">
        <v xml:space="preserve">0 | </v>
      </c>
      <c r="X383" t="str">
        <v xml:space="preserve">0 | </v>
      </c>
      <c r="Y383" t="str">
        <v xml:space="preserve">0 | </v>
      </c>
      <c r="Z383" t="str">
        <v xml:space="preserve">0 | </v>
      </c>
      <c r="AA383" t="str">
        <v xml:space="preserve">0 | </v>
      </c>
      <c r="AB383" t="str">
        <v xml:space="preserve">0 | </v>
      </c>
      <c r="AC383" t="str">
        <v xml:space="preserve">0 | </v>
      </c>
      <c r="AD383" t="str">
        <v xml:space="preserve">0 | </v>
      </c>
      <c r="AE383" t="str">
        <v xml:space="preserve">0 | </v>
      </c>
      <c r="AF383" t="str">
        <v xml:space="preserve">0 | </v>
      </c>
      <c r="AG383" t="str">
        <v xml:space="preserve">0 | </v>
      </c>
      <c r="AH383" t="str">
        <v xml:space="preserve">0 | </v>
      </c>
      <c r="AI383" t="str">
        <v xml:space="preserve">0 | </v>
      </c>
      <c r="DQ383" cm="1">
        <f t="array" ref="DQ383:EX383">TRANSPOSE(_xlfn._xlws.SORT(_xlfn._xlws.FILTER(chemicals[chemical_applic_level],chemicals[experiment_ID]=A383)))</f>
        <v>0</v>
      </c>
      <c r="DR383">
        <v>0</v>
      </c>
      <c r="DS383">
        <v>0</v>
      </c>
      <c r="DT383">
        <v>0</v>
      </c>
      <c r="DU383">
        <v>0</v>
      </c>
      <c r="DV383">
        <v>0</v>
      </c>
      <c r="DW383">
        <v>0</v>
      </c>
      <c r="DX383">
        <v>0</v>
      </c>
      <c r="DY383">
        <v>0</v>
      </c>
      <c r="DZ383">
        <v>0</v>
      </c>
      <c r="EA383">
        <v>0</v>
      </c>
      <c r="EB383">
        <v>0</v>
      </c>
      <c r="EC383">
        <v>0</v>
      </c>
      <c r="ED383">
        <v>0</v>
      </c>
      <c r="EE383">
        <v>0</v>
      </c>
      <c r="EF383">
        <v>0</v>
      </c>
      <c r="EG383">
        <v>0</v>
      </c>
      <c r="EH383">
        <v>0</v>
      </c>
      <c r="EI383">
        <v>0</v>
      </c>
      <c r="EJ383">
        <v>0</v>
      </c>
      <c r="EK383">
        <v>0</v>
      </c>
      <c r="EL383">
        <v>0</v>
      </c>
      <c r="EM383">
        <v>0</v>
      </c>
      <c r="EN383">
        <v>0</v>
      </c>
      <c r="EO383">
        <v>0</v>
      </c>
      <c r="EP383">
        <v>0</v>
      </c>
      <c r="EQ383">
        <v>0</v>
      </c>
      <c r="ER383">
        <v>0</v>
      </c>
      <c r="ES383">
        <v>0</v>
      </c>
      <c r="ET383">
        <v>0</v>
      </c>
      <c r="EU383">
        <v>0</v>
      </c>
      <c r="EV383">
        <v>0</v>
      </c>
      <c r="EW383">
        <v>0</v>
      </c>
      <c r="EX383" t="str">
        <v/>
      </c>
    </row>
    <row r="384" spans="2:154" x14ac:dyDescent="0.25">
      <c r="B384" t="str" cm="1">
        <f t="array" ref="B384:AI384">TRANSPOSE(_xlfn._xlws.SORT(_xlfn._xlws.FILTER(chemicals[chemical_applic_level]&amp;" | "&amp;chemicals[chemical_applic_name],chemicals[experiment_ID]=A384)))</f>
        <v xml:space="preserve"> | </v>
      </c>
      <c r="C384" t="str">
        <v xml:space="preserve">0 | </v>
      </c>
      <c r="D384" t="str">
        <v xml:space="preserve">0 | </v>
      </c>
      <c r="E384" t="str">
        <v xml:space="preserve">0 | </v>
      </c>
      <c r="F384" t="str">
        <v xml:space="preserve">0 | </v>
      </c>
      <c r="G384" t="str">
        <v xml:space="preserve">0 | </v>
      </c>
      <c r="H384" t="str">
        <v xml:space="preserve">0 | </v>
      </c>
      <c r="I384" t="str">
        <v xml:space="preserve">0 | </v>
      </c>
      <c r="J384" t="str">
        <v xml:space="preserve">0 | </v>
      </c>
      <c r="K384" t="str">
        <v xml:space="preserve">0 | </v>
      </c>
      <c r="L384" t="str">
        <v xml:space="preserve">0 | </v>
      </c>
      <c r="M384" t="str">
        <v xml:space="preserve">0 | </v>
      </c>
      <c r="N384" t="str">
        <v xml:space="preserve">0 | </v>
      </c>
      <c r="O384" t="str">
        <v xml:space="preserve">0 | </v>
      </c>
      <c r="P384" t="str">
        <v xml:space="preserve">0 | </v>
      </c>
      <c r="Q384" t="str">
        <v xml:space="preserve">0 | </v>
      </c>
      <c r="R384" t="str">
        <v xml:space="preserve">0 | </v>
      </c>
      <c r="S384" t="str">
        <v xml:space="preserve">0 | </v>
      </c>
      <c r="T384" t="str">
        <v xml:space="preserve">0 | </v>
      </c>
      <c r="U384" t="str">
        <v xml:space="preserve">0 | </v>
      </c>
      <c r="V384" t="str">
        <v xml:space="preserve">0 | </v>
      </c>
      <c r="W384" t="str">
        <v xml:space="preserve">0 | </v>
      </c>
      <c r="X384" t="str">
        <v xml:space="preserve">0 | </v>
      </c>
      <c r="Y384" t="str">
        <v xml:space="preserve">0 | </v>
      </c>
      <c r="Z384" t="str">
        <v xml:space="preserve">0 | </v>
      </c>
      <c r="AA384" t="str">
        <v xml:space="preserve">0 | </v>
      </c>
      <c r="AB384" t="str">
        <v xml:space="preserve">0 | </v>
      </c>
      <c r="AC384" t="str">
        <v xml:space="preserve">0 | </v>
      </c>
      <c r="AD384" t="str">
        <v xml:space="preserve">0 | </v>
      </c>
      <c r="AE384" t="str">
        <v xml:space="preserve">0 | </v>
      </c>
      <c r="AF384" t="str">
        <v xml:space="preserve">0 | </v>
      </c>
      <c r="AG384" t="str">
        <v xml:space="preserve">0 | </v>
      </c>
      <c r="AH384" t="str">
        <v xml:space="preserve">0 | </v>
      </c>
      <c r="AI384" t="str">
        <v xml:space="preserve">0 | </v>
      </c>
      <c r="DQ384" cm="1">
        <f t="array" ref="DQ384:EX384">TRANSPOSE(_xlfn._xlws.SORT(_xlfn._xlws.FILTER(chemicals[chemical_applic_level],chemicals[experiment_ID]=A384)))</f>
        <v>0</v>
      </c>
      <c r="DR384">
        <v>0</v>
      </c>
      <c r="DS384">
        <v>0</v>
      </c>
      <c r="DT384">
        <v>0</v>
      </c>
      <c r="DU384">
        <v>0</v>
      </c>
      <c r="DV384">
        <v>0</v>
      </c>
      <c r="DW384">
        <v>0</v>
      </c>
      <c r="DX384">
        <v>0</v>
      </c>
      <c r="DY384">
        <v>0</v>
      </c>
      <c r="DZ384">
        <v>0</v>
      </c>
      <c r="EA384">
        <v>0</v>
      </c>
      <c r="EB384">
        <v>0</v>
      </c>
      <c r="EC384">
        <v>0</v>
      </c>
      <c r="ED384">
        <v>0</v>
      </c>
      <c r="EE384">
        <v>0</v>
      </c>
      <c r="EF384">
        <v>0</v>
      </c>
      <c r="EG384">
        <v>0</v>
      </c>
      <c r="EH384">
        <v>0</v>
      </c>
      <c r="EI384">
        <v>0</v>
      </c>
      <c r="EJ384">
        <v>0</v>
      </c>
      <c r="EK384">
        <v>0</v>
      </c>
      <c r="EL384">
        <v>0</v>
      </c>
      <c r="EM384">
        <v>0</v>
      </c>
      <c r="EN384">
        <v>0</v>
      </c>
      <c r="EO384">
        <v>0</v>
      </c>
      <c r="EP384">
        <v>0</v>
      </c>
      <c r="EQ384">
        <v>0</v>
      </c>
      <c r="ER384">
        <v>0</v>
      </c>
      <c r="ES384">
        <v>0</v>
      </c>
      <c r="ET384">
        <v>0</v>
      </c>
      <c r="EU384">
        <v>0</v>
      </c>
      <c r="EV384">
        <v>0</v>
      </c>
      <c r="EW384">
        <v>0</v>
      </c>
      <c r="EX384" t="str">
        <v/>
      </c>
    </row>
    <row r="385" spans="2:154" x14ac:dyDescent="0.25">
      <c r="B385" t="str" cm="1">
        <f t="array" ref="B385:AI385">TRANSPOSE(_xlfn._xlws.SORT(_xlfn._xlws.FILTER(chemicals[chemical_applic_level]&amp;" | "&amp;chemicals[chemical_applic_name],chemicals[experiment_ID]=A385)))</f>
        <v xml:space="preserve"> | </v>
      </c>
      <c r="C385" t="str">
        <v xml:space="preserve">0 | </v>
      </c>
      <c r="D385" t="str">
        <v xml:space="preserve">0 | </v>
      </c>
      <c r="E385" t="str">
        <v xml:space="preserve">0 | </v>
      </c>
      <c r="F385" t="str">
        <v xml:space="preserve">0 | </v>
      </c>
      <c r="G385" t="str">
        <v xml:space="preserve">0 | </v>
      </c>
      <c r="H385" t="str">
        <v xml:space="preserve">0 | </v>
      </c>
      <c r="I385" t="str">
        <v xml:space="preserve">0 | </v>
      </c>
      <c r="J385" t="str">
        <v xml:space="preserve">0 | </v>
      </c>
      <c r="K385" t="str">
        <v xml:space="preserve">0 | </v>
      </c>
      <c r="L385" t="str">
        <v xml:space="preserve">0 | </v>
      </c>
      <c r="M385" t="str">
        <v xml:space="preserve">0 | </v>
      </c>
      <c r="N385" t="str">
        <v xml:space="preserve">0 | </v>
      </c>
      <c r="O385" t="str">
        <v xml:space="preserve">0 | </v>
      </c>
      <c r="P385" t="str">
        <v xml:space="preserve">0 | </v>
      </c>
      <c r="Q385" t="str">
        <v xml:space="preserve">0 | </v>
      </c>
      <c r="R385" t="str">
        <v xml:space="preserve">0 | </v>
      </c>
      <c r="S385" t="str">
        <v xml:space="preserve">0 | </v>
      </c>
      <c r="T385" t="str">
        <v xml:space="preserve">0 | </v>
      </c>
      <c r="U385" t="str">
        <v xml:space="preserve">0 | </v>
      </c>
      <c r="V385" t="str">
        <v xml:space="preserve">0 | </v>
      </c>
      <c r="W385" t="str">
        <v xml:space="preserve">0 | </v>
      </c>
      <c r="X385" t="str">
        <v xml:space="preserve">0 | </v>
      </c>
      <c r="Y385" t="str">
        <v xml:space="preserve">0 | </v>
      </c>
      <c r="Z385" t="str">
        <v xml:space="preserve">0 | </v>
      </c>
      <c r="AA385" t="str">
        <v xml:space="preserve">0 | </v>
      </c>
      <c r="AB385" t="str">
        <v xml:space="preserve">0 | </v>
      </c>
      <c r="AC385" t="str">
        <v xml:space="preserve">0 | </v>
      </c>
      <c r="AD385" t="str">
        <v xml:space="preserve">0 | </v>
      </c>
      <c r="AE385" t="str">
        <v xml:space="preserve">0 | </v>
      </c>
      <c r="AF385" t="str">
        <v xml:space="preserve">0 | </v>
      </c>
      <c r="AG385" t="str">
        <v xml:space="preserve">0 | </v>
      </c>
      <c r="AH385" t="str">
        <v xml:space="preserve">0 | </v>
      </c>
      <c r="AI385" t="str">
        <v xml:space="preserve">0 | </v>
      </c>
      <c r="DQ385" cm="1">
        <f t="array" ref="DQ385:EX385">TRANSPOSE(_xlfn._xlws.SORT(_xlfn._xlws.FILTER(chemicals[chemical_applic_level],chemicals[experiment_ID]=A385)))</f>
        <v>0</v>
      </c>
      <c r="DR385">
        <v>0</v>
      </c>
      <c r="DS385">
        <v>0</v>
      </c>
      <c r="DT385">
        <v>0</v>
      </c>
      <c r="DU385">
        <v>0</v>
      </c>
      <c r="DV385">
        <v>0</v>
      </c>
      <c r="DW385">
        <v>0</v>
      </c>
      <c r="DX385">
        <v>0</v>
      </c>
      <c r="DY385">
        <v>0</v>
      </c>
      <c r="DZ385">
        <v>0</v>
      </c>
      <c r="EA385">
        <v>0</v>
      </c>
      <c r="EB385">
        <v>0</v>
      </c>
      <c r="EC385">
        <v>0</v>
      </c>
      <c r="ED385">
        <v>0</v>
      </c>
      <c r="EE385">
        <v>0</v>
      </c>
      <c r="EF385">
        <v>0</v>
      </c>
      <c r="EG385">
        <v>0</v>
      </c>
      <c r="EH385">
        <v>0</v>
      </c>
      <c r="EI385">
        <v>0</v>
      </c>
      <c r="EJ385">
        <v>0</v>
      </c>
      <c r="EK385">
        <v>0</v>
      </c>
      <c r="EL385">
        <v>0</v>
      </c>
      <c r="EM385">
        <v>0</v>
      </c>
      <c r="EN385">
        <v>0</v>
      </c>
      <c r="EO385">
        <v>0</v>
      </c>
      <c r="EP385">
        <v>0</v>
      </c>
      <c r="EQ385">
        <v>0</v>
      </c>
      <c r="ER385">
        <v>0</v>
      </c>
      <c r="ES385">
        <v>0</v>
      </c>
      <c r="ET385">
        <v>0</v>
      </c>
      <c r="EU385">
        <v>0</v>
      </c>
      <c r="EV385">
        <v>0</v>
      </c>
      <c r="EW385">
        <v>0</v>
      </c>
      <c r="EX385" t="str">
        <v/>
      </c>
    </row>
    <row r="386" spans="2:154" x14ac:dyDescent="0.25">
      <c r="B386" t="str" cm="1">
        <f t="array" ref="B386:AI386">TRANSPOSE(_xlfn._xlws.SORT(_xlfn._xlws.FILTER(chemicals[chemical_applic_level]&amp;" | "&amp;chemicals[chemical_applic_name],chemicals[experiment_ID]=A386)))</f>
        <v xml:space="preserve"> | </v>
      </c>
      <c r="C386" t="str">
        <v xml:space="preserve">0 | </v>
      </c>
      <c r="D386" t="str">
        <v xml:space="preserve">0 | </v>
      </c>
      <c r="E386" t="str">
        <v xml:space="preserve">0 | </v>
      </c>
      <c r="F386" t="str">
        <v xml:space="preserve">0 | </v>
      </c>
      <c r="G386" t="str">
        <v xml:space="preserve">0 | </v>
      </c>
      <c r="H386" t="str">
        <v xml:space="preserve">0 | </v>
      </c>
      <c r="I386" t="str">
        <v xml:space="preserve">0 | </v>
      </c>
      <c r="J386" t="str">
        <v xml:space="preserve">0 | </v>
      </c>
      <c r="K386" t="str">
        <v xml:space="preserve">0 | </v>
      </c>
      <c r="L386" t="str">
        <v xml:space="preserve">0 | </v>
      </c>
      <c r="M386" t="str">
        <v xml:space="preserve">0 | </v>
      </c>
      <c r="N386" t="str">
        <v xml:space="preserve">0 | </v>
      </c>
      <c r="O386" t="str">
        <v xml:space="preserve">0 | </v>
      </c>
      <c r="P386" t="str">
        <v xml:space="preserve">0 | </v>
      </c>
      <c r="Q386" t="str">
        <v xml:space="preserve">0 | </v>
      </c>
      <c r="R386" t="str">
        <v xml:space="preserve">0 | </v>
      </c>
      <c r="S386" t="str">
        <v xml:space="preserve">0 | </v>
      </c>
      <c r="T386" t="str">
        <v xml:space="preserve">0 | </v>
      </c>
      <c r="U386" t="str">
        <v xml:space="preserve">0 | </v>
      </c>
      <c r="V386" t="str">
        <v xml:space="preserve">0 | </v>
      </c>
      <c r="W386" t="str">
        <v xml:space="preserve">0 | </v>
      </c>
      <c r="X386" t="str">
        <v xml:space="preserve">0 | </v>
      </c>
      <c r="Y386" t="str">
        <v xml:space="preserve">0 | </v>
      </c>
      <c r="Z386" t="str">
        <v xml:space="preserve">0 | </v>
      </c>
      <c r="AA386" t="str">
        <v xml:space="preserve">0 | </v>
      </c>
      <c r="AB386" t="str">
        <v xml:space="preserve">0 | </v>
      </c>
      <c r="AC386" t="str">
        <v xml:space="preserve">0 | </v>
      </c>
      <c r="AD386" t="str">
        <v xml:space="preserve">0 | </v>
      </c>
      <c r="AE386" t="str">
        <v xml:space="preserve">0 | </v>
      </c>
      <c r="AF386" t="str">
        <v xml:space="preserve">0 | </v>
      </c>
      <c r="AG386" t="str">
        <v xml:space="preserve">0 | </v>
      </c>
      <c r="AH386" t="str">
        <v xml:space="preserve">0 | </v>
      </c>
      <c r="AI386" t="str">
        <v xml:space="preserve">0 | </v>
      </c>
      <c r="DQ386" cm="1">
        <f t="array" ref="DQ386:EX386">TRANSPOSE(_xlfn._xlws.SORT(_xlfn._xlws.FILTER(chemicals[chemical_applic_level],chemicals[experiment_ID]=A386)))</f>
        <v>0</v>
      </c>
      <c r="DR386">
        <v>0</v>
      </c>
      <c r="DS386">
        <v>0</v>
      </c>
      <c r="DT386">
        <v>0</v>
      </c>
      <c r="DU386">
        <v>0</v>
      </c>
      <c r="DV386">
        <v>0</v>
      </c>
      <c r="DW386">
        <v>0</v>
      </c>
      <c r="DX386">
        <v>0</v>
      </c>
      <c r="DY386">
        <v>0</v>
      </c>
      <c r="DZ386">
        <v>0</v>
      </c>
      <c r="EA386">
        <v>0</v>
      </c>
      <c r="EB386">
        <v>0</v>
      </c>
      <c r="EC386">
        <v>0</v>
      </c>
      <c r="ED386">
        <v>0</v>
      </c>
      <c r="EE386">
        <v>0</v>
      </c>
      <c r="EF386">
        <v>0</v>
      </c>
      <c r="EG386">
        <v>0</v>
      </c>
      <c r="EH386">
        <v>0</v>
      </c>
      <c r="EI386">
        <v>0</v>
      </c>
      <c r="EJ386">
        <v>0</v>
      </c>
      <c r="EK386">
        <v>0</v>
      </c>
      <c r="EL386">
        <v>0</v>
      </c>
      <c r="EM386">
        <v>0</v>
      </c>
      <c r="EN386">
        <v>0</v>
      </c>
      <c r="EO386">
        <v>0</v>
      </c>
      <c r="EP386">
        <v>0</v>
      </c>
      <c r="EQ386">
        <v>0</v>
      </c>
      <c r="ER386">
        <v>0</v>
      </c>
      <c r="ES386">
        <v>0</v>
      </c>
      <c r="ET386">
        <v>0</v>
      </c>
      <c r="EU386">
        <v>0</v>
      </c>
      <c r="EV386">
        <v>0</v>
      </c>
      <c r="EW386">
        <v>0</v>
      </c>
      <c r="EX386" t="str">
        <v/>
      </c>
    </row>
    <row r="387" spans="2:154" x14ac:dyDescent="0.25">
      <c r="B387" t="str" cm="1">
        <f t="array" ref="B387:AI387">TRANSPOSE(_xlfn._xlws.SORT(_xlfn._xlws.FILTER(chemicals[chemical_applic_level]&amp;" | "&amp;chemicals[chemical_applic_name],chemicals[experiment_ID]=A387)))</f>
        <v xml:space="preserve"> | </v>
      </c>
      <c r="C387" t="str">
        <v xml:space="preserve">0 | </v>
      </c>
      <c r="D387" t="str">
        <v xml:space="preserve">0 | </v>
      </c>
      <c r="E387" t="str">
        <v xml:space="preserve">0 | </v>
      </c>
      <c r="F387" t="str">
        <v xml:space="preserve">0 | </v>
      </c>
      <c r="G387" t="str">
        <v xml:space="preserve">0 | </v>
      </c>
      <c r="H387" t="str">
        <v xml:space="preserve">0 | </v>
      </c>
      <c r="I387" t="str">
        <v xml:space="preserve">0 | </v>
      </c>
      <c r="J387" t="str">
        <v xml:space="preserve">0 | </v>
      </c>
      <c r="K387" t="str">
        <v xml:space="preserve">0 | </v>
      </c>
      <c r="L387" t="str">
        <v xml:space="preserve">0 | </v>
      </c>
      <c r="M387" t="str">
        <v xml:space="preserve">0 | </v>
      </c>
      <c r="N387" t="str">
        <v xml:space="preserve">0 | </v>
      </c>
      <c r="O387" t="str">
        <v xml:space="preserve">0 | </v>
      </c>
      <c r="P387" t="str">
        <v xml:space="preserve">0 | </v>
      </c>
      <c r="Q387" t="str">
        <v xml:space="preserve">0 | </v>
      </c>
      <c r="R387" t="str">
        <v xml:space="preserve">0 | </v>
      </c>
      <c r="S387" t="str">
        <v xml:space="preserve">0 | </v>
      </c>
      <c r="T387" t="str">
        <v xml:space="preserve">0 | </v>
      </c>
      <c r="U387" t="str">
        <v xml:space="preserve">0 | </v>
      </c>
      <c r="V387" t="str">
        <v xml:space="preserve">0 | </v>
      </c>
      <c r="W387" t="str">
        <v xml:space="preserve">0 | </v>
      </c>
      <c r="X387" t="str">
        <v xml:space="preserve">0 | </v>
      </c>
      <c r="Y387" t="str">
        <v xml:space="preserve">0 | </v>
      </c>
      <c r="Z387" t="str">
        <v xml:space="preserve">0 | </v>
      </c>
      <c r="AA387" t="str">
        <v xml:space="preserve">0 | </v>
      </c>
      <c r="AB387" t="str">
        <v xml:space="preserve">0 | </v>
      </c>
      <c r="AC387" t="str">
        <v xml:space="preserve">0 | </v>
      </c>
      <c r="AD387" t="str">
        <v xml:space="preserve">0 | </v>
      </c>
      <c r="AE387" t="str">
        <v xml:space="preserve">0 | </v>
      </c>
      <c r="AF387" t="str">
        <v xml:space="preserve">0 | </v>
      </c>
      <c r="AG387" t="str">
        <v xml:space="preserve">0 | </v>
      </c>
      <c r="AH387" t="str">
        <v xml:space="preserve">0 | </v>
      </c>
      <c r="AI387" t="str">
        <v xml:space="preserve">0 | </v>
      </c>
      <c r="DQ387" cm="1">
        <f t="array" ref="DQ387:EX387">TRANSPOSE(_xlfn._xlws.SORT(_xlfn._xlws.FILTER(chemicals[chemical_applic_level],chemicals[experiment_ID]=A387)))</f>
        <v>0</v>
      </c>
      <c r="DR387">
        <v>0</v>
      </c>
      <c r="DS387">
        <v>0</v>
      </c>
      <c r="DT387">
        <v>0</v>
      </c>
      <c r="DU387">
        <v>0</v>
      </c>
      <c r="DV387">
        <v>0</v>
      </c>
      <c r="DW387">
        <v>0</v>
      </c>
      <c r="DX387">
        <v>0</v>
      </c>
      <c r="DY387">
        <v>0</v>
      </c>
      <c r="DZ387">
        <v>0</v>
      </c>
      <c r="EA387">
        <v>0</v>
      </c>
      <c r="EB387">
        <v>0</v>
      </c>
      <c r="EC387">
        <v>0</v>
      </c>
      <c r="ED387">
        <v>0</v>
      </c>
      <c r="EE387">
        <v>0</v>
      </c>
      <c r="EF387">
        <v>0</v>
      </c>
      <c r="EG387">
        <v>0</v>
      </c>
      <c r="EH387">
        <v>0</v>
      </c>
      <c r="EI387">
        <v>0</v>
      </c>
      <c r="EJ387">
        <v>0</v>
      </c>
      <c r="EK387">
        <v>0</v>
      </c>
      <c r="EL387">
        <v>0</v>
      </c>
      <c r="EM387">
        <v>0</v>
      </c>
      <c r="EN387">
        <v>0</v>
      </c>
      <c r="EO387">
        <v>0</v>
      </c>
      <c r="EP387">
        <v>0</v>
      </c>
      <c r="EQ387">
        <v>0</v>
      </c>
      <c r="ER387">
        <v>0</v>
      </c>
      <c r="ES387">
        <v>0</v>
      </c>
      <c r="ET387">
        <v>0</v>
      </c>
      <c r="EU387">
        <v>0</v>
      </c>
      <c r="EV387">
        <v>0</v>
      </c>
      <c r="EW387">
        <v>0</v>
      </c>
      <c r="EX387" t="str">
        <v/>
      </c>
    </row>
    <row r="388" spans="2:154" x14ac:dyDescent="0.25">
      <c r="B388" t="str" cm="1">
        <f t="array" ref="B388:AI388">TRANSPOSE(_xlfn._xlws.SORT(_xlfn._xlws.FILTER(chemicals[chemical_applic_level]&amp;" | "&amp;chemicals[chemical_applic_name],chemicals[experiment_ID]=A388)))</f>
        <v xml:space="preserve"> | </v>
      </c>
      <c r="C388" t="str">
        <v xml:space="preserve">0 | </v>
      </c>
      <c r="D388" t="str">
        <v xml:space="preserve">0 | </v>
      </c>
      <c r="E388" t="str">
        <v xml:space="preserve">0 | </v>
      </c>
      <c r="F388" t="str">
        <v xml:space="preserve">0 | </v>
      </c>
      <c r="G388" t="str">
        <v xml:space="preserve">0 | </v>
      </c>
      <c r="H388" t="str">
        <v xml:space="preserve">0 | </v>
      </c>
      <c r="I388" t="str">
        <v xml:space="preserve">0 | </v>
      </c>
      <c r="J388" t="str">
        <v xml:space="preserve">0 | </v>
      </c>
      <c r="K388" t="str">
        <v xml:space="preserve">0 | </v>
      </c>
      <c r="L388" t="str">
        <v xml:space="preserve">0 | </v>
      </c>
      <c r="M388" t="str">
        <v xml:space="preserve">0 | </v>
      </c>
      <c r="N388" t="str">
        <v xml:space="preserve">0 | </v>
      </c>
      <c r="O388" t="str">
        <v xml:space="preserve">0 | </v>
      </c>
      <c r="P388" t="str">
        <v xml:space="preserve">0 | </v>
      </c>
      <c r="Q388" t="str">
        <v xml:space="preserve">0 | </v>
      </c>
      <c r="R388" t="str">
        <v xml:space="preserve">0 | </v>
      </c>
      <c r="S388" t="str">
        <v xml:space="preserve">0 | </v>
      </c>
      <c r="T388" t="str">
        <v xml:space="preserve">0 | </v>
      </c>
      <c r="U388" t="str">
        <v xml:space="preserve">0 | </v>
      </c>
      <c r="V388" t="str">
        <v xml:space="preserve">0 | </v>
      </c>
      <c r="W388" t="str">
        <v xml:space="preserve">0 | </v>
      </c>
      <c r="X388" t="str">
        <v xml:space="preserve">0 | </v>
      </c>
      <c r="Y388" t="str">
        <v xml:space="preserve">0 | </v>
      </c>
      <c r="Z388" t="str">
        <v xml:space="preserve">0 | </v>
      </c>
      <c r="AA388" t="str">
        <v xml:space="preserve">0 | </v>
      </c>
      <c r="AB388" t="str">
        <v xml:space="preserve">0 | </v>
      </c>
      <c r="AC388" t="str">
        <v xml:space="preserve">0 | </v>
      </c>
      <c r="AD388" t="str">
        <v xml:space="preserve">0 | </v>
      </c>
      <c r="AE388" t="str">
        <v xml:space="preserve">0 | </v>
      </c>
      <c r="AF388" t="str">
        <v xml:space="preserve">0 | </v>
      </c>
      <c r="AG388" t="str">
        <v xml:space="preserve">0 | </v>
      </c>
      <c r="AH388" t="str">
        <v xml:space="preserve">0 | </v>
      </c>
      <c r="AI388" t="str">
        <v xml:space="preserve">0 | </v>
      </c>
      <c r="DQ388" cm="1">
        <f t="array" ref="DQ388:EX388">TRANSPOSE(_xlfn._xlws.SORT(_xlfn._xlws.FILTER(chemicals[chemical_applic_level],chemicals[experiment_ID]=A388)))</f>
        <v>0</v>
      </c>
      <c r="DR388">
        <v>0</v>
      </c>
      <c r="DS388">
        <v>0</v>
      </c>
      <c r="DT388">
        <v>0</v>
      </c>
      <c r="DU388">
        <v>0</v>
      </c>
      <c r="DV388">
        <v>0</v>
      </c>
      <c r="DW388">
        <v>0</v>
      </c>
      <c r="DX388">
        <v>0</v>
      </c>
      <c r="DY388">
        <v>0</v>
      </c>
      <c r="DZ388">
        <v>0</v>
      </c>
      <c r="EA388">
        <v>0</v>
      </c>
      <c r="EB388">
        <v>0</v>
      </c>
      <c r="EC388">
        <v>0</v>
      </c>
      <c r="ED388">
        <v>0</v>
      </c>
      <c r="EE388">
        <v>0</v>
      </c>
      <c r="EF388">
        <v>0</v>
      </c>
      <c r="EG388">
        <v>0</v>
      </c>
      <c r="EH388">
        <v>0</v>
      </c>
      <c r="EI388">
        <v>0</v>
      </c>
      <c r="EJ388">
        <v>0</v>
      </c>
      <c r="EK388">
        <v>0</v>
      </c>
      <c r="EL388">
        <v>0</v>
      </c>
      <c r="EM388">
        <v>0</v>
      </c>
      <c r="EN388">
        <v>0</v>
      </c>
      <c r="EO388">
        <v>0</v>
      </c>
      <c r="EP388">
        <v>0</v>
      </c>
      <c r="EQ388">
        <v>0</v>
      </c>
      <c r="ER388">
        <v>0</v>
      </c>
      <c r="ES388">
        <v>0</v>
      </c>
      <c r="ET388">
        <v>0</v>
      </c>
      <c r="EU388">
        <v>0</v>
      </c>
      <c r="EV388">
        <v>0</v>
      </c>
      <c r="EW388">
        <v>0</v>
      </c>
      <c r="EX388" t="str">
        <v/>
      </c>
    </row>
    <row r="389" spans="2:154" x14ac:dyDescent="0.25">
      <c r="B389" t="str" cm="1">
        <f t="array" ref="B389:AI389">TRANSPOSE(_xlfn._xlws.SORT(_xlfn._xlws.FILTER(chemicals[chemical_applic_level]&amp;" | "&amp;chemicals[chemical_applic_name],chemicals[experiment_ID]=A389)))</f>
        <v xml:space="preserve"> | </v>
      </c>
      <c r="C389" t="str">
        <v xml:space="preserve">0 | </v>
      </c>
      <c r="D389" t="str">
        <v xml:space="preserve">0 | </v>
      </c>
      <c r="E389" t="str">
        <v xml:space="preserve">0 | </v>
      </c>
      <c r="F389" t="str">
        <v xml:space="preserve">0 | </v>
      </c>
      <c r="G389" t="str">
        <v xml:space="preserve">0 | </v>
      </c>
      <c r="H389" t="str">
        <v xml:space="preserve">0 | </v>
      </c>
      <c r="I389" t="str">
        <v xml:space="preserve">0 | </v>
      </c>
      <c r="J389" t="str">
        <v xml:space="preserve">0 | </v>
      </c>
      <c r="K389" t="str">
        <v xml:space="preserve">0 | </v>
      </c>
      <c r="L389" t="str">
        <v xml:space="preserve">0 | </v>
      </c>
      <c r="M389" t="str">
        <v xml:space="preserve">0 | </v>
      </c>
      <c r="N389" t="str">
        <v xml:space="preserve">0 | </v>
      </c>
      <c r="O389" t="str">
        <v xml:space="preserve">0 | </v>
      </c>
      <c r="P389" t="str">
        <v xml:space="preserve">0 | </v>
      </c>
      <c r="Q389" t="str">
        <v xml:space="preserve">0 | </v>
      </c>
      <c r="R389" t="str">
        <v xml:space="preserve">0 | </v>
      </c>
      <c r="S389" t="str">
        <v xml:space="preserve">0 | </v>
      </c>
      <c r="T389" t="str">
        <v xml:space="preserve">0 | </v>
      </c>
      <c r="U389" t="str">
        <v xml:space="preserve">0 | </v>
      </c>
      <c r="V389" t="str">
        <v xml:space="preserve">0 | </v>
      </c>
      <c r="W389" t="str">
        <v xml:space="preserve">0 | </v>
      </c>
      <c r="X389" t="str">
        <v xml:space="preserve">0 | </v>
      </c>
      <c r="Y389" t="str">
        <v xml:space="preserve">0 | </v>
      </c>
      <c r="Z389" t="str">
        <v xml:space="preserve">0 | </v>
      </c>
      <c r="AA389" t="str">
        <v xml:space="preserve">0 | </v>
      </c>
      <c r="AB389" t="str">
        <v xml:space="preserve">0 | </v>
      </c>
      <c r="AC389" t="str">
        <v xml:space="preserve">0 | </v>
      </c>
      <c r="AD389" t="str">
        <v xml:space="preserve">0 | </v>
      </c>
      <c r="AE389" t="str">
        <v xml:space="preserve">0 | </v>
      </c>
      <c r="AF389" t="str">
        <v xml:space="preserve">0 | </v>
      </c>
      <c r="AG389" t="str">
        <v xml:space="preserve">0 | </v>
      </c>
      <c r="AH389" t="str">
        <v xml:space="preserve">0 | </v>
      </c>
      <c r="AI389" t="str">
        <v xml:space="preserve">0 | </v>
      </c>
      <c r="DQ389" cm="1">
        <f t="array" ref="DQ389:EX389">TRANSPOSE(_xlfn._xlws.SORT(_xlfn._xlws.FILTER(chemicals[chemical_applic_level],chemicals[experiment_ID]=A389)))</f>
        <v>0</v>
      </c>
      <c r="DR389">
        <v>0</v>
      </c>
      <c r="DS389">
        <v>0</v>
      </c>
      <c r="DT389">
        <v>0</v>
      </c>
      <c r="DU389">
        <v>0</v>
      </c>
      <c r="DV389">
        <v>0</v>
      </c>
      <c r="DW389">
        <v>0</v>
      </c>
      <c r="DX389">
        <v>0</v>
      </c>
      <c r="DY389">
        <v>0</v>
      </c>
      <c r="DZ389">
        <v>0</v>
      </c>
      <c r="EA389">
        <v>0</v>
      </c>
      <c r="EB389">
        <v>0</v>
      </c>
      <c r="EC389">
        <v>0</v>
      </c>
      <c r="ED389">
        <v>0</v>
      </c>
      <c r="EE389">
        <v>0</v>
      </c>
      <c r="EF389">
        <v>0</v>
      </c>
      <c r="EG389">
        <v>0</v>
      </c>
      <c r="EH389">
        <v>0</v>
      </c>
      <c r="EI389">
        <v>0</v>
      </c>
      <c r="EJ389">
        <v>0</v>
      </c>
      <c r="EK389">
        <v>0</v>
      </c>
      <c r="EL389">
        <v>0</v>
      </c>
      <c r="EM389">
        <v>0</v>
      </c>
      <c r="EN389">
        <v>0</v>
      </c>
      <c r="EO389">
        <v>0</v>
      </c>
      <c r="EP389">
        <v>0</v>
      </c>
      <c r="EQ389">
        <v>0</v>
      </c>
      <c r="ER389">
        <v>0</v>
      </c>
      <c r="ES389">
        <v>0</v>
      </c>
      <c r="ET389">
        <v>0</v>
      </c>
      <c r="EU389">
        <v>0</v>
      </c>
      <c r="EV389">
        <v>0</v>
      </c>
      <c r="EW389">
        <v>0</v>
      </c>
      <c r="EX389" t="str">
        <v/>
      </c>
    </row>
    <row r="390" spans="2:154" x14ac:dyDescent="0.25">
      <c r="B390" t="str" cm="1">
        <f t="array" ref="B390:AI390">TRANSPOSE(_xlfn._xlws.SORT(_xlfn._xlws.FILTER(chemicals[chemical_applic_level]&amp;" | "&amp;chemicals[chemical_applic_name],chemicals[experiment_ID]=A390)))</f>
        <v xml:space="preserve"> | </v>
      </c>
      <c r="C390" t="str">
        <v xml:space="preserve">0 | </v>
      </c>
      <c r="D390" t="str">
        <v xml:space="preserve">0 | </v>
      </c>
      <c r="E390" t="str">
        <v xml:space="preserve">0 | </v>
      </c>
      <c r="F390" t="str">
        <v xml:space="preserve">0 | </v>
      </c>
      <c r="G390" t="str">
        <v xml:space="preserve">0 | </v>
      </c>
      <c r="H390" t="str">
        <v xml:space="preserve">0 | </v>
      </c>
      <c r="I390" t="str">
        <v xml:space="preserve">0 | </v>
      </c>
      <c r="J390" t="str">
        <v xml:space="preserve">0 | </v>
      </c>
      <c r="K390" t="str">
        <v xml:space="preserve">0 | </v>
      </c>
      <c r="L390" t="str">
        <v xml:space="preserve">0 | </v>
      </c>
      <c r="M390" t="str">
        <v xml:space="preserve">0 | </v>
      </c>
      <c r="N390" t="str">
        <v xml:space="preserve">0 | </v>
      </c>
      <c r="O390" t="str">
        <v xml:space="preserve">0 | </v>
      </c>
      <c r="P390" t="str">
        <v xml:space="preserve">0 | </v>
      </c>
      <c r="Q390" t="str">
        <v xml:space="preserve">0 | </v>
      </c>
      <c r="R390" t="str">
        <v xml:space="preserve">0 | </v>
      </c>
      <c r="S390" t="str">
        <v xml:space="preserve">0 | </v>
      </c>
      <c r="T390" t="str">
        <v xml:space="preserve">0 | </v>
      </c>
      <c r="U390" t="str">
        <v xml:space="preserve">0 | </v>
      </c>
      <c r="V390" t="str">
        <v xml:space="preserve">0 | </v>
      </c>
      <c r="W390" t="str">
        <v xml:space="preserve">0 | </v>
      </c>
      <c r="X390" t="str">
        <v xml:space="preserve">0 | </v>
      </c>
      <c r="Y390" t="str">
        <v xml:space="preserve">0 | </v>
      </c>
      <c r="Z390" t="str">
        <v xml:space="preserve">0 | </v>
      </c>
      <c r="AA390" t="str">
        <v xml:space="preserve">0 | </v>
      </c>
      <c r="AB390" t="str">
        <v xml:space="preserve">0 | </v>
      </c>
      <c r="AC390" t="str">
        <v xml:space="preserve">0 | </v>
      </c>
      <c r="AD390" t="str">
        <v xml:space="preserve">0 | </v>
      </c>
      <c r="AE390" t="str">
        <v xml:space="preserve">0 | </v>
      </c>
      <c r="AF390" t="str">
        <v xml:space="preserve">0 | </v>
      </c>
      <c r="AG390" t="str">
        <v xml:space="preserve">0 | </v>
      </c>
      <c r="AH390" t="str">
        <v xml:space="preserve">0 | </v>
      </c>
      <c r="AI390" t="str">
        <v xml:space="preserve">0 | </v>
      </c>
      <c r="DQ390" cm="1">
        <f t="array" ref="DQ390:EX390">TRANSPOSE(_xlfn._xlws.SORT(_xlfn._xlws.FILTER(chemicals[chemical_applic_level],chemicals[experiment_ID]=A390)))</f>
        <v>0</v>
      </c>
      <c r="DR390">
        <v>0</v>
      </c>
      <c r="DS390">
        <v>0</v>
      </c>
      <c r="DT390">
        <v>0</v>
      </c>
      <c r="DU390">
        <v>0</v>
      </c>
      <c r="DV390">
        <v>0</v>
      </c>
      <c r="DW390">
        <v>0</v>
      </c>
      <c r="DX390">
        <v>0</v>
      </c>
      <c r="DY390">
        <v>0</v>
      </c>
      <c r="DZ390">
        <v>0</v>
      </c>
      <c r="EA390">
        <v>0</v>
      </c>
      <c r="EB390">
        <v>0</v>
      </c>
      <c r="EC390">
        <v>0</v>
      </c>
      <c r="ED390">
        <v>0</v>
      </c>
      <c r="EE390">
        <v>0</v>
      </c>
      <c r="EF390">
        <v>0</v>
      </c>
      <c r="EG390">
        <v>0</v>
      </c>
      <c r="EH390">
        <v>0</v>
      </c>
      <c r="EI390">
        <v>0</v>
      </c>
      <c r="EJ390">
        <v>0</v>
      </c>
      <c r="EK390">
        <v>0</v>
      </c>
      <c r="EL390">
        <v>0</v>
      </c>
      <c r="EM390">
        <v>0</v>
      </c>
      <c r="EN390">
        <v>0</v>
      </c>
      <c r="EO390">
        <v>0</v>
      </c>
      <c r="EP390">
        <v>0</v>
      </c>
      <c r="EQ390">
        <v>0</v>
      </c>
      <c r="ER390">
        <v>0</v>
      </c>
      <c r="ES390">
        <v>0</v>
      </c>
      <c r="ET390">
        <v>0</v>
      </c>
      <c r="EU390">
        <v>0</v>
      </c>
      <c r="EV390">
        <v>0</v>
      </c>
      <c r="EW390">
        <v>0</v>
      </c>
      <c r="EX390" t="str">
        <v/>
      </c>
    </row>
    <row r="391" spans="2:154" x14ac:dyDescent="0.25">
      <c r="B391" t="str" cm="1">
        <f t="array" ref="B391:AI391">TRANSPOSE(_xlfn._xlws.SORT(_xlfn._xlws.FILTER(chemicals[chemical_applic_level]&amp;" | "&amp;chemicals[chemical_applic_name],chemicals[experiment_ID]=A391)))</f>
        <v xml:space="preserve"> | </v>
      </c>
      <c r="C391" t="str">
        <v xml:space="preserve">0 | </v>
      </c>
      <c r="D391" t="str">
        <v xml:space="preserve">0 | </v>
      </c>
      <c r="E391" t="str">
        <v xml:space="preserve">0 | </v>
      </c>
      <c r="F391" t="str">
        <v xml:space="preserve">0 | </v>
      </c>
      <c r="G391" t="str">
        <v xml:space="preserve">0 | </v>
      </c>
      <c r="H391" t="str">
        <v xml:space="preserve">0 | </v>
      </c>
      <c r="I391" t="str">
        <v xml:space="preserve">0 | </v>
      </c>
      <c r="J391" t="str">
        <v xml:space="preserve">0 | </v>
      </c>
      <c r="K391" t="str">
        <v xml:space="preserve">0 | </v>
      </c>
      <c r="L391" t="str">
        <v xml:space="preserve">0 | </v>
      </c>
      <c r="M391" t="str">
        <v xml:space="preserve">0 | </v>
      </c>
      <c r="N391" t="str">
        <v xml:space="preserve">0 | </v>
      </c>
      <c r="O391" t="str">
        <v xml:space="preserve">0 | </v>
      </c>
      <c r="P391" t="str">
        <v xml:space="preserve">0 | </v>
      </c>
      <c r="Q391" t="str">
        <v xml:space="preserve">0 | </v>
      </c>
      <c r="R391" t="str">
        <v xml:space="preserve">0 | </v>
      </c>
      <c r="S391" t="str">
        <v xml:space="preserve">0 | </v>
      </c>
      <c r="T391" t="str">
        <v xml:space="preserve">0 | </v>
      </c>
      <c r="U391" t="str">
        <v xml:space="preserve">0 | </v>
      </c>
      <c r="V391" t="str">
        <v xml:space="preserve">0 | </v>
      </c>
      <c r="W391" t="str">
        <v xml:space="preserve">0 | </v>
      </c>
      <c r="X391" t="str">
        <v xml:space="preserve">0 | </v>
      </c>
      <c r="Y391" t="str">
        <v xml:space="preserve">0 | </v>
      </c>
      <c r="Z391" t="str">
        <v xml:space="preserve">0 | </v>
      </c>
      <c r="AA391" t="str">
        <v xml:space="preserve">0 | </v>
      </c>
      <c r="AB391" t="str">
        <v xml:space="preserve">0 | </v>
      </c>
      <c r="AC391" t="str">
        <v xml:space="preserve">0 | </v>
      </c>
      <c r="AD391" t="str">
        <v xml:space="preserve">0 | </v>
      </c>
      <c r="AE391" t="str">
        <v xml:space="preserve">0 | </v>
      </c>
      <c r="AF391" t="str">
        <v xml:space="preserve">0 | </v>
      </c>
      <c r="AG391" t="str">
        <v xml:space="preserve">0 | </v>
      </c>
      <c r="AH391" t="str">
        <v xml:space="preserve">0 | </v>
      </c>
      <c r="AI391" t="str">
        <v xml:space="preserve">0 | </v>
      </c>
      <c r="DQ391" cm="1">
        <f t="array" ref="DQ391:EX391">TRANSPOSE(_xlfn._xlws.SORT(_xlfn._xlws.FILTER(chemicals[chemical_applic_level],chemicals[experiment_ID]=A391)))</f>
        <v>0</v>
      </c>
      <c r="DR391">
        <v>0</v>
      </c>
      <c r="DS391">
        <v>0</v>
      </c>
      <c r="DT391">
        <v>0</v>
      </c>
      <c r="DU391">
        <v>0</v>
      </c>
      <c r="DV391">
        <v>0</v>
      </c>
      <c r="DW391">
        <v>0</v>
      </c>
      <c r="DX391">
        <v>0</v>
      </c>
      <c r="DY391">
        <v>0</v>
      </c>
      <c r="DZ391">
        <v>0</v>
      </c>
      <c r="EA391">
        <v>0</v>
      </c>
      <c r="EB391">
        <v>0</v>
      </c>
      <c r="EC391">
        <v>0</v>
      </c>
      <c r="ED391">
        <v>0</v>
      </c>
      <c r="EE391">
        <v>0</v>
      </c>
      <c r="EF391">
        <v>0</v>
      </c>
      <c r="EG391">
        <v>0</v>
      </c>
      <c r="EH391">
        <v>0</v>
      </c>
      <c r="EI391">
        <v>0</v>
      </c>
      <c r="EJ391">
        <v>0</v>
      </c>
      <c r="EK391">
        <v>0</v>
      </c>
      <c r="EL391">
        <v>0</v>
      </c>
      <c r="EM391">
        <v>0</v>
      </c>
      <c r="EN391">
        <v>0</v>
      </c>
      <c r="EO391">
        <v>0</v>
      </c>
      <c r="EP391">
        <v>0</v>
      </c>
      <c r="EQ391">
        <v>0</v>
      </c>
      <c r="ER391">
        <v>0</v>
      </c>
      <c r="ES391">
        <v>0</v>
      </c>
      <c r="ET391">
        <v>0</v>
      </c>
      <c r="EU391">
        <v>0</v>
      </c>
      <c r="EV391">
        <v>0</v>
      </c>
      <c r="EW391">
        <v>0</v>
      </c>
      <c r="EX391" t="str">
        <v/>
      </c>
    </row>
    <row r="392" spans="2:154" x14ac:dyDescent="0.25">
      <c r="B392" t="str" cm="1">
        <f t="array" ref="B392:AI392">TRANSPOSE(_xlfn._xlws.SORT(_xlfn._xlws.FILTER(chemicals[chemical_applic_level]&amp;" | "&amp;chemicals[chemical_applic_name],chemicals[experiment_ID]=A392)))</f>
        <v xml:space="preserve"> | </v>
      </c>
      <c r="C392" t="str">
        <v xml:space="preserve">0 | </v>
      </c>
      <c r="D392" t="str">
        <v xml:space="preserve">0 | </v>
      </c>
      <c r="E392" t="str">
        <v xml:space="preserve">0 | </v>
      </c>
      <c r="F392" t="str">
        <v xml:space="preserve">0 | </v>
      </c>
      <c r="G392" t="str">
        <v xml:space="preserve">0 | </v>
      </c>
      <c r="H392" t="str">
        <v xml:space="preserve">0 | </v>
      </c>
      <c r="I392" t="str">
        <v xml:space="preserve">0 | </v>
      </c>
      <c r="J392" t="str">
        <v xml:space="preserve">0 | </v>
      </c>
      <c r="K392" t="str">
        <v xml:space="preserve">0 | </v>
      </c>
      <c r="L392" t="str">
        <v xml:space="preserve">0 | </v>
      </c>
      <c r="M392" t="str">
        <v xml:space="preserve">0 | </v>
      </c>
      <c r="N392" t="str">
        <v xml:space="preserve">0 | </v>
      </c>
      <c r="O392" t="str">
        <v xml:space="preserve">0 | </v>
      </c>
      <c r="P392" t="str">
        <v xml:space="preserve">0 | </v>
      </c>
      <c r="Q392" t="str">
        <v xml:space="preserve">0 | </v>
      </c>
      <c r="R392" t="str">
        <v xml:space="preserve">0 | </v>
      </c>
      <c r="S392" t="str">
        <v xml:space="preserve">0 | </v>
      </c>
      <c r="T392" t="str">
        <v xml:space="preserve">0 | </v>
      </c>
      <c r="U392" t="str">
        <v xml:space="preserve">0 | </v>
      </c>
      <c r="V392" t="str">
        <v xml:space="preserve">0 | </v>
      </c>
      <c r="W392" t="str">
        <v xml:space="preserve">0 | </v>
      </c>
      <c r="X392" t="str">
        <v xml:space="preserve">0 | </v>
      </c>
      <c r="Y392" t="str">
        <v xml:space="preserve">0 | </v>
      </c>
      <c r="Z392" t="str">
        <v xml:space="preserve">0 | </v>
      </c>
      <c r="AA392" t="str">
        <v xml:space="preserve">0 | </v>
      </c>
      <c r="AB392" t="str">
        <v xml:space="preserve">0 | </v>
      </c>
      <c r="AC392" t="str">
        <v xml:space="preserve">0 | </v>
      </c>
      <c r="AD392" t="str">
        <v xml:space="preserve">0 | </v>
      </c>
      <c r="AE392" t="str">
        <v xml:space="preserve">0 | </v>
      </c>
      <c r="AF392" t="str">
        <v xml:space="preserve">0 | </v>
      </c>
      <c r="AG392" t="str">
        <v xml:space="preserve">0 | </v>
      </c>
      <c r="AH392" t="str">
        <v xml:space="preserve">0 | </v>
      </c>
      <c r="AI392" t="str">
        <v xml:space="preserve">0 | </v>
      </c>
      <c r="DQ392" cm="1">
        <f t="array" ref="DQ392:EX392">TRANSPOSE(_xlfn._xlws.SORT(_xlfn._xlws.FILTER(chemicals[chemical_applic_level],chemicals[experiment_ID]=A392)))</f>
        <v>0</v>
      </c>
      <c r="DR392">
        <v>0</v>
      </c>
      <c r="DS392">
        <v>0</v>
      </c>
      <c r="DT392">
        <v>0</v>
      </c>
      <c r="DU392">
        <v>0</v>
      </c>
      <c r="DV392">
        <v>0</v>
      </c>
      <c r="DW392">
        <v>0</v>
      </c>
      <c r="DX392">
        <v>0</v>
      </c>
      <c r="DY392">
        <v>0</v>
      </c>
      <c r="DZ392">
        <v>0</v>
      </c>
      <c r="EA392">
        <v>0</v>
      </c>
      <c r="EB392">
        <v>0</v>
      </c>
      <c r="EC392">
        <v>0</v>
      </c>
      <c r="ED392">
        <v>0</v>
      </c>
      <c r="EE392">
        <v>0</v>
      </c>
      <c r="EF392">
        <v>0</v>
      </c>
      <c r="EG392">
        <v>0</v>
      </c>
      <c r="EH392">
        <v>0</v>
      </c>
      <c r="EI392">
        <v>0</v>
      </c>
      <c r="EJ392">
        <v>0</v>
      </c>
      <c r="EK392">
        <v>0</v>
      </c>
      <c r="EL392">
        <v>0</v>
      </c>
      <c r="EM392">
        <v>0</v>
      </c>
      <c r="EN392">
        <v>0</v>
      </c>
      <c r="EO392">
        <v>0</v>
      </c>
      <c r="EP392">
        <v>0</v>
      </c>
      <c r="EQ392">
        <v>0</v>
      </c>
      <c r="ER392">
        <v>0</v>
      </c>
      <c r="ES392">
        <v>0</v>
      </c>
      <c r="ET392">
        <v>0</v>
      </c>
      <c r="EU392">
        <v>0</v>
      </c>
      <c r="EV392">
        <v>0</v>
      </c>
      <c r="EW392">
        <v>0</v>
      </c>
      <c r="EX392" t="str">
        <v/>
      </c>
    </row>
    <row r="393" spans="2:154" x14ac:dyDescent="0.25">
      <c r="B393" t="str" cm="1">
        <f t="array" ref="B393:AI393">TRANSPOSE(_xlfn._xlws.SORT(_xlfn._xlws.FILTER(chemicals[chemical_applic_level]&amp;" | "&amp;chemicals[chemical_applic_name],chemicals[experiment_ID]=A393)))</f>
        <v xml:space="preserve"> | </v>
      </c>
      <c r="C393" t="str">
        <v xml:space="preserve">0 | </v>
      </c>
      <c r="D393" t="str">
        <v xml:space="preserve">0 | </v>
      </c>
      <c r="E393" t="str">
        <v xml:space="preserve">0 | </v>
      </c>
      <c r="F393" t="str">
        <v xml:space="preserve">0 | </v>
      </c>
      <c r="G393" t="str">
        <v xml:space="preserve">0 | </v>
      </c>
      <c r="H393" t="str">
        <v xml:space="preserve">0 | </v>
      </c>
      <c r="I393" t="str">
        <v xml:space="preserve">0 | </v>
      </c>
      <c r="J393" t="str">
        <v xml:space="preserve">0 | </v>
      </c>
      <c r="K393" t="str">
        <v xml:space="preserve">0 | </v>
      </c>
      <c r="L393" t="str">
        <v xml:space="preserve">0 | </v>
      </c>
      <c r="M393" t="str">
        <v xml:space="preserve">0 | </v>
      </c>
      <c r="N393" t="str">
        <v xml:space="preserve">0 | </v>
      </c>
      <c r="O393" t="str">
        <v xml:space="preserve">0 | </v>
      </c>
      <c r="P393" t="str">
        <v xml:space="preserve">0 | </v>
      </c>
      <c r="Q393" t="str">
        <v xml:space="preserve">0 | </v>
      </c>
      <c r="R393" t="str">
        <v xml:space="preserve">0 | </v>
      </c>
      <c r="S393" t="str">
        <v xml:space="preserve">0 | </v>
      </c>
      <c r="T393" t="str">
        <v xml:space="preserve">0 | </v>
      </c>
      <c r="U393" t="str">
        <v xml:space="preserve">0 | </v>
      </c>
      <c r="V393" t="str">
        <v xml:space="preserve">0 | </v>
      </c>
      <c r="W393" t="str">
        <v xml:space="preserve">0 | </v>
      </c>
      <c r="X393" t="str">
        <v xml:space="preserve">0 | </v>
      </c>
      <c r="Y393" t="str">
        <v xml:space="preserve">0 | </v>
      </c>
      <c r="Z393" t="str">
        <v xml:space="preserve">0 | </v>
      </c>
      <c r="AA393" t="str">
        <v xml:space="preserve">0 | </v>
      </c>
      <c r="AB393" t="str">
        <v xml:space="preserve">0 | </v>
      </c>
      <c r="AC393" t="str">
        <v xml:space="preserve">0 | </v>
      </c>
      <c r="AD393" t="str">
        <v xml:space="preserve">0 | </v>
      </c>
      <c r="AE393" t="str">
        <v xml:space="preserve">0 | </v>
      </c>
      <c r="AF393" t="str">
        <v xml:space="preserve">0 | </v>
      </c>
      <c r="AG393" t="str">
        <v xml:space="preserve">0 | </v>
      </c>
      <c r="AH393" t="str">
        <v xml:space="preserve">0 | </v>
      </c>
      <c r="AI393" t="str">
        <v xml:space="preserve">0 | </v>
      </c>
      <c r="DQ393" cm="1">
        <f t="array" ref="DQ393:EX393">TRANSPOSE(_xlfn._xlws.SORT(_xlfn._xlws.FILTER(chemicals[chemical_applic_level],chemicals[experiment_ID]=A393)))</f>
        <v>0</v>
      </c>
      <c r="DR393">
        <v>0</v>
      </c>
      <c r="DS393">
        <v>0</v>
      </c>
      <c r="DT393">
        <v>0</v>
      </c>
      <c r="DU393">
        <v>0</v>
      </c>
      <c r="DV393">
        <v>0</v>
      </c>
      <c r="DW393">
        <v>0</v>
      </c>
      <c r="DX393">
        <v>0</v>
      </c>
      <c r="DY393">
        <v>0</v>
      </c>
      <c r="DZ393">
        <v>0</v>
      </c>
      <c r="EA393">
        <v>0</v>
      </c>
      <c r="EB393">
        <v>0</v>
      </c>
      <c r="EC393">
        <v>0</v>
      </c>
      <c r="ED393">
        <v>0</v>
      </c>
      <c r="EE393">
        <v>0</v>
      </c>
      <c r="EF393">
        <v>0</v>
      </c>
      <c r="EG393">
        <v>0</v>
      </c>
      <c r="EH393">
        <v>0</v>
      </c>
      <c r="EI393">
        <v>0</v>
      </c>
      <c r="EJ393">
        <v>0</v>
      </c>
      <c r="EK393">
        <v>0</v>
      </c>
      <c r="EL393">
        <v>0</v>
      </c>
      <c r="EM393">
        <v>0</v>
      </c>
      <c r="EN393">
        <v>0</v>
      </c>
      <c r="EO393">
        <v>0</v>
      </c>
      <c r="EP393">
        <v>0</v>
      </c>
      <c r="EQ393">
        <v>0</v>
      </c>
      <c r="ER393">
        <v>0</v>
      </c>
      <c r="ES393">
        <v>0</v>
      </c>
      <c r="ET393">
        <v>0</v>
      </c>
      <c r="EU393">
        <v>0</v>
      </c>
      <c r="EV393">
        <v>0</v>
      </c>
      <c r="EW393">
        <v>0</v>
      </c>
      <c r="EX393" t="str">
        <v/>
      </c>
    </row>
    <row r="394" spans="2:154" x14ac:dyDescent="0.25">
      <c r="B394" t="str" cm="1">
        <f t="array" ref="B394:AI394">TRANSPOSE(_xlfn._xlws.SORT(_xlfn._xlws.FILTER(chemicals[chemical_applic_level]&amp;" | "&amp;chemicals[chemical_applic_name],chemicals[experiment_ID]=A394)))</f>
        <v xml:space="preserve"> | </v>
      </c>
      <c r="C394" t="str">
        <v xml:space="preserve">0 | </v>
      </c>
      <c r="D394" t="str">
        <v xml:space="preserve">0 | </v>
      </c>
      <c r="E394" t="str">
        <v xml:space="preserve">0 | </v>
      </c>
      <c r="F394" t="str">
        <v xml:space="preserve">0 | </v>
      </c>
      <c r="G394" t="str">
        <v xml:space="preserve">0 | </v>
      </c>
      <c r="H394" t="str">
        <v xml:space="preserve">0 | </v>
      </c>
      <c r="I394" t="str">
        <v xml:space="preserve">0 | </v>
      </c>
      <c r="J394" t="str">
        <v xml:space="preserve">0 | </v>
      </c>
      <c r="K394" t="str">
        <v xml:space="preserve">0 | </v>
      </c>
      <c r="L394" t="str">
        <v xml:space="preserve">0 | </v>
      </c>
      <c r="M394" t="str">
        <v xml:space="preserve">0 | </v>
      </c>
      <c r="N394" t="str">
        <v xml:space="preserve">0 | </v>
      </c>
      <c r="O394" t="str">
        <v xml:space="preserve">0 | </v>
      </c>
      <c r="P394" t="str">
        <v xml:space="preserve">0 | </v>
      </c>
      <c r="Q394" t="str">
        <v xml:space="preserve">0 | </v>
      </c>
      <c r="R394" t="str">
        <v xml:space="preserve">0 | </v>
      </c>
      <c r="S394" t="str">
        <v xml:space="preserve">0 | </v>
      </c>
      <c r="T394" t="str">
        <v xml:space="preserve">0 | </v>
      </c>
      <c r="U394" t="str">
        <v xml:space="preserve">0 | </v>
      </c>
      <c r="V394" t="str">
        <v xml:space="preserve">0 | </v>
      </c>
      <c r="W394" t="str">
        <v xml:space="preserve">0 | </v>
      </c>
      <c r="X394" t="str">
        <v xml:space="preserve">0 | </v>
      </c>
      <c r="Y394" t="str">
        <v xml:space="preserve">0 | </v>
      </c>
      <c r="Z394" t="str">
        <v xml:space="preserve">0 | </v>
      </c>
      <c r="AA394" t="str">
        <v xml:space="preserve">0 | </v>
      </c>
      <c r="AB394" t="str">
        <v xml:space="preserve">0 | </v>
      </c>
      <c r="AC394" t="str">
        <v xml:space="preserve">0 | </v>
      </c>
      <c r="AD394" t="str">
        <v xml:space="preserve">0 | </v>
      </c>
      <c r="AE394" t="str">
        <v xml:space="preserve">0 | </v>
      </c>
      <c r="AF394" t="str">
        <v xml:space="preserve">0 | </v>
      </c>
      <c r="AG394" t="str">
        <v xml:space="preserve">0 | </v>
      </c>
      <c r="AH394" t="str">
        <v xml:space="preserve">0 | </v>
      </c>
      <c r="AI394" t="str">
        <v xml:space="preserve">0 | </v>
      </c>
      <c r="DQ394" cm="1">
        <f t="array" ref="DQ394:EX394">TRANSPOSE(_xlfn._xlws.SORT(_xlfn._xlws.FILTER(chemicals[chemical_applic_level],chemicals[experiment_ID]=A394)))</f>
        <v>0</v>
      </c>
      <c r="DR394">
        <v>0</v>
      </c>
      <c r="DS394">
        <v>0</v>
      </c>
      <c r="DT394">
        <v>0</v>
      </c>
      <c r="DU394">
        <v>0</v>
      </c>
      <c r="DV394">
        <v>0</v>
      </c>
      <c r="DW394">
        <v>0</v>
      </c>
      <c r="DX394">
        <v>0</v>
      </c>
      <c r="DY394">
        <v>0</v>
      </c>
      <c r="DZ394">
        <v>0</v>
      </c>
      <c r="EA394">
        <v>0</v>
      </c>
      <c r="EB394">
        <v>0</v>
      </c>
      <c r="EC394">
        <v>0</v>
      </c>
      <c r="ED394">
        <v>0</v>
      </c>
      <c r="EE394">
        <v>0</v>
      </c>
      <c r="EF394">
        <v>0</v>
      </c>
      <c r="EG394">
        <v>0</v>
      </c>
      <c r="EH394">
        <v>0</v>
      </c>
      <c r="EI394">
        <v>0</v>
      </c>
      <c r="EJ394">
        <v>0</v>
      </c>
      <c r="EK394">
        <v>0</v>
      </c>
      <c r="EL394">
        <v>0</v>
      </c>
      <c r="EM394">
        <v>0</v>
      </c>
      <c r="EN394">
        <v>0</v>
      </c>
      <c r="EO394">
        <v>0</v>
      </c>
      <c r="EP394">
        <v>0</v>
      </c>
      <c r="EQ394">
        <v>0</v>
      </c>
      <c r="ER394">
        <v>0</v>
      </c>
      <c r="ES394">
        <v>0</v>
      </c>
      <c r="ET394">
        <v>0</v>
      </c>
      <c r="EU394">
        <v>0</v>
      </c>
      <c r="EV394">
        <v>0</v>
      </c>
      <c r="EW394">
        <v>0</v>
      </c>
      <c r="EX394" t="str">
        <v/>
      </c>
    </row>
    <row r="395" spans="2:154" x14ac:dyDescent="0.25">
      <c r="B395" t="str" cm="1">
        <f t="array" ref="B395:AI395">TRANSPOSE(_xlfn._xlws.SORT(_xlfn._xlws.FILTER(chemicals[chemical_applic_level]&amp;" | "&amp;chemicals[chemical_applic_name],chemicals[experiment_ID]=A395)))</f>
        <v xml:space="preserve"> | </v>
      </c>
      <c r="C395" t="str">
        <v xml:space="preserve">0 | </v>
      </c>
      <c r="D395" t="str">
        <v xml:space="preserve">0 | </v>
      </c>
      <c r="E395" t="str">
        <v xml:space="preserve">0 | </v>
      </c>
      <c r="F395" t="str">
        <v xml:space="preserve">0 | </v>
      </c>
      <c r="G395" t="str">
        <v xml:space="preserve">0 | </v>
      </c>
      <c r="H395" t="str">
        <v xml:space="preserve">0 | </v>
      </c>
      <c r="I395" t="str">
        <v xml:space="preserve">0 | </v>
      </c>
      <c r="J395" t="str">
        <v xml:space="preserve">0 | </v>
      </c>
      <c r="K395" t="str">
        <v xml:space="preserve">0 | </v>
      </c>
      <c r="L395" t="str">
        <v xml:space="preserve">0 | </v>
      </c>
      <c r="M395" t="str">
        <v xml:space="preserve">0 | </v>
      </c>
      <c r="N395" t="str">
        <v xml:space="preserve">0 | </v>
      </c>
      <c r="O395" t="str">
        <v xml:space="preserve">0 | </v>
      </c>
      <c r="P395" t="str">
        <v xml:space="preserve">0 | </v>
      </c>
      <c r="Q395" t="str">
        <v xml:space="preserve">0 | </v>
      </c>
      <c r="R395" t="str">
        <v xml:space="preserve">0 | </v>
      </c>
      <c r="S395" t="str">
        <v xml:space="preserve">0 | </v>
      </c>
      <c r="T395" t="str">
        <v xml:space="preserve">0 | </v>
      </c>
      <c r="U395" t="str">
        <v xml:space="preserve">0 | </v>
      </c>
      <c r="V395" t="str">
        <v xml:space="preserve">0 | </v>
      </c>
      <c r="W395" t="str">
        <v xml:space="preserve">0 | </v>
      </c>
      <c r="X395" t="str">
        <v xml:space="preserve">0 | </v>
      </c>
      <c r="Y395" t="str">
        <v xml:space="preserve">0 | </v>
      </c>
      <c r="Z395" t="str">
        <v xml:space="preserve">0 | </v>
      </c>
      <c r="AA395" t="str">
        <v xml:space="preserve">0 | </v>
      </c>
      <c r="AB395" t="str">
        <v xml:space="preserve">0 | </v>
      </c>
      <c r="AC395" t="str">
        <v xml:space="preserve">0 | </v>
      </c>
      <c r="AD395" t="str">
        <v xml:space="preserve">0 | </v>
      </c>
      <c r="AE395" t="str">
        <v xml:space="preserve">0 | </v>
      </c>
      <c r="AF395" t="str">
        <v xml:space="preserve">0 | </v>
      </c>
      <c r="AG395" t="str">
        <v xml:space="preserve">0 | </v>
      </c>
      <c r="AH395" t="str">
        <v xml:space="preserve">0 | </v>
      </c>
      <c r="AI395" t="str">
        <v xml:space="preserve">0 | </v>
      </c>
      <c r="DQ395" cm="1">
        <f t="array" ref="DQ395:EX395">TRANSPOSE(_xlfn._xlws.SORT(_xlfn._xlws.FILTER(chemicals[chemical_applic_level],chemicals[experiment_ID]=A395)))</f>
        <v>0</v>
      </c>
      <c r="DR395">
        <v>0</v>
      </c>
      <c r="DS395">
        <v>0</v>
      </c>
      <c r="DT395">
        <v>0</v>
      </c>
      <c r="DU395">
        <v>0</v>
      </c>
      <c r="DV395">
        <v>0</v>
      </c>
      <c r="DW395">
        <v>0</v>
      </c>
      <c r="DX395">
        <v>0</v>
      </c>
      <c r="DY395">
        <v>0</v>
      </c>
      <c r="DZ395">
        <v>0</v>
      </c>
      <c r="EA395">
        <v>0</v>
      </c>
      <c r="EB395">
        <v>0</v>
      </c>
      <c r="EC395">
        <v>0</v>
      </c>
      <c r="ED395">
        <v>0</v>
      </c>
      <c r="EE395">
        <v>0</v>
      </c>
      <c r="EF395">
        <v>0</v>
      </c>
      <c r="EG395">
        <v>0</v>
      </c>
      <c r="EH395">
        <v>0</v>
      </c>
      <c r="EI395">
        <v>0</v>
      </c>
      <c r="EJ395">
        <v>0</v>
      </c>
      <c r="EK395">
        <v>0</v>
      </c>
      <c r="EL395">
        <v>0</v>
      </c>
      <c r="EM395">
        <v>0</v>
      </c>
      <c r="EN395">
        <v>0</v>
      </c>
      <c r="EO395">
        <v>0</v>
      </c>
      <c r="EP395">
        <v>0</v>
      </c>
      <c r="EQ395">
        <v>0</v>
      </c>
      <c r="ER395">
        <v>0</v>
      </c>
      <c r="ES395">
        <v>0</v>
      </c>
      <c r="ET395">
        <v>0</v>
      </c>
      <c r="EU395">
        <v>0</v>
      </c>
      <c r="EV395">
        <v>0</v>
      </c>
      <c r="EW395">
        <v>0</v>
      </c>
      <c r="EX395" t="str">
        <v/>
      </c>
    </row>
    <row r="396" spans="2:154" x14ac:dyDescent="0.25">
      <c r="B396" t="str" cm="1">
        <f t="array" ref="B396:AI396">TRANSPOSE(_xlfn._xlws.SORT(_xlfn._xlws.FILTER(chemicals[chemical_applic_level]&amp;" | "&amp;chemicals[chemical_applic_name],chemicals[experiment_ID]=A396)))</f>
        <v xml:space="preserve"> | </v>
      </c>
      <c r="C396" t="str">
        <v xml:space="preserve">0 | </v>
      </c>
      <c r="D396" t="str">
        <v xml:space="preserve">0 | </v>
      </c>
      <c r="E396" t="str">
        <v xml:space="preserve">0 | </v>
      </c>
      <c r="F396" t="str">
        <v xml:space="preserve">0 | </v>
      </c>
      <c r="G396" t="str">
        <v xml:space="preserve">0 | </v>
      </c>
      <c r="H396" t="str">
        <v xml:space="preserve">0 | </v>
      </c>
      <c r="I396" t="str">
        <v xml:space="preserve">0 | </v>
      </c>
      <c r="J396" t="str">
        <v xml:space="preserve">0 | </v>
      </c>
      <c r="K396" t="str">
        <v xml:space="preserve">0 | </v>
      </c>
      <c r="L396" t="str">
        <v xml:space="preserve">0 | </v>
      </c>
      <c r="M396" t="str">
        <v xml:space="preserve">0 | </v>
      </c>
      <c r="N396" t="str">
        <v xml:space="preserve">0 | </v>
      </c>
      <c r="O396" t="str">
        <v xml:space="preserve">0 | </v>
      </c>
      <c r="P396" t="str">
        <v xml:space="preserve">0 | </v>
      </c>
      <c r="Q396" t="str">
        <v xml:space="preserve">0 | </v>
      </c>
      <c r="R396" t="str">
        <v xml:space="preserve">0 | </v>
      </c>
      <c r="S396" t="str">
        <v xml:space="preserve">0 | </v>
      </c>
      <c r="T396" t="str">
        <v xml:space="preserve">0 | </v>
      </c>
      <c r="U396" t="str">
        <v xml:space="preserve">0 | </v>
      </c>
      <c r="V396" t="str">
        <v xml:space="preserve">0 | </v>
      </c>
      <c r="W396" t="str">
        <v xml:space="preserve">0 | </v>
      </c>
      <c r="X396" t="str">
        <v xml:space="preserve">0 | </v>
      </c>
      <c r="Y396" t="str">
        <v xml:space="preserve">0 | </v>
      </c>
      <c r="Z396" t="str">
        <v xml:space="preserve">0 | </v>
      </c>
      <c r="AA396" t="str">
        <v xml:space="preserve">0 | </v>
      </c>
      <c r="AB396" t="str">
        <v xml:space="preserve">0 | </v>
      </c>
      <c r="AC396" t="str">
        <v xml:space="preserve">0 | </v>
      </c>
      <c r="AD396" t="str">
        <v xml:space="preserve">0 | </v>
      </c>
      <c r="AE396" t="str">
        <v xml:space="preserve">0 | </v>
      </c>
      <c r="AF396" t="str">
        <v xml:space="preserve">0 | </v>
      </c>
      <c r="AG396" t="str">
        <v xml:space="preserve">0 | </v>
      </c>
      <c r="AH396" t="str">
        <v xml:space="preserve">0 | </v>
      </c>
      <c r="AI396" t="str">
        <v xml:space="preserve">0 | </v>
      </c>
      <c r="DQ396" cm="1">
        <f t="array" ref="DQ396:EX396">TRANSPOSE(_xlfn._xlws.SORT(_xlfn._xlws.FILTER(chemicals[chemical_applic_level],chemicals[experiment_ID]=A396)))</f>
        <v>0</v>
      </c>
      <c r="DR396">
        <v>0</v>
      </c>
      <c r="DS396">
        <v>0</v>
      </c>
      <c r="DT396">
        <v>0</v>
      </c>
      <c r="DU396">
        <v>0</v>
      </c>
      <c r="DV396">
        <v>0</v>
      </c>
      <c r="DW396">
        <v>0</v>
      </c>
      <c r="DX396">
        <v>0</v>
      </c>
      <c r="DY396">
        <v>0</v>
      </c>
      <c r="DZ396">
        <v>0</v>
      </c>
      <c r="EA396">
        <v>0</v>
      </c>
      <c r="EB396">
        <v>0</v>
      </c>
      <c r="EC396">
        <v>0</v>
      </c>
      <c r="ED396">
        <v>0</v>
      </c>
      <c r="EE396">
        <v>0</v>
      </c>
      <c r="EF396">
        <v>0</v>
      </c>
      <c r="EG396">
        <v>0</v>
      </c>
      <c r="EH396">
        <v>0</v>
      </c>
      <c r="EI396">
        <v>0</v>
      </c>
      <c r="EJ396">
        <v>0</v>
      </c>
      <c r="EK396">
        <v>0</v>
      </c>
      <c r="EL396">
        <v>0</v>
      </c>
      <c r="EM396">
        <v>0</v>
      </c>
      <c r="EN396">
        <v>0</v>
      </c>
      <c r="EO396">
        <v>0</v>
      </c>
      <c r="EP396">
        <v>0</v>
      </c>
      <c r="EQ396">
        <v>0</v>
      </c>
      <c r="ER396">
        <v>0</v>
      </c>
      <c r="ES396">
        <v>0</v>
      </c>
      <c r="ET396">
        <v>0</v>
      </c>
      <c r="EU396">
        <v>0</v>
      </c>
      <c r="EV396">
        <v>0</v>
      </c>
      <c r="EW396">
        <v>0</v>
      </c>
      <c r="EX396" t="str">
        <v/>
      </c>
    </row>
    <row r="397" spans="2:154" x14ac:dyDescent="0.25">
      <c r="B397" t="str" cm="1">
        <f t="array" ref="B397:AI397">TRANSPOSE(_xlfn._xlws.SORT(_xlfn._xlws.FILTER(chemicals[chemical_applic_level]&amp;" | "&amp;chemicals[chemical_applic_name],chemicals[experiment_ID]=A397)))</f>
        <v xml:space="preserve"> | </v>
      </c>
      <c r="C397" t="str">
        <v xml:space="preserve">0 | </v>
      </c>
      <c r="D397" t="str">
        <v xml:space="preserve">0 | </v>
      </c>
      <c r="E397" t="str">
        <v xml:space="preserve">0 | </v>
      </c>
      <c r="F397" t="str">
        <v xml:space="preserve">0 | </v>
      </c>
      <c r="G397" t="str">
        <v xml:space="preserve">0 | </v>
      </c>
      <c r="H397" t="str">
        <v xml:space="preserve">0 | </v>
      </c>
      <c r="I397" t="str">
        <v xml:space="preserve">0 | </v>
      </c>
      <c r="J397" t="str">
        <v xml:space="preserve">0 | </v>
      </c>
      <c r="K397" t="str">
        <v xml:space="preserve">0 | </v>
      </c>
      <c r="L397" t="str">
        <v xml:space="preserve">0 | </v>
      </c>
      <c r="M397" t="str">
        <v xml:space="preserve">0 | </v>
      </c>
      <c r="N397" t="str">
        <v xml:space="preserve">0 | </v>
      </c>
      <c r="O397" t="str">
        <v xml:space="preserve">0 | </v>
      </c>
      <c r="P397" t="str">
        <v xml:space="preserve">0 | </v>
      </c>
      <c r="Q397" t="str">
        <v xml:space="preserve">0 | </v>
      </c>
      <c r="R397" t="str">
        <v xml:space="preserve">0 | </v>
      </c>
      <c r="S397" t="str">
        <v xml:space="preserve">0 | </v>
      </c>
      <c r="T397" t="str">
        <v xml:space="preserve">0 | </v>
      </c>
      <c r="U397" t="str">
        <v xml:space="preserve">0 | </v>
      </c>
      <c r="V397" t="str">
        <v xml:space="preserve">0 | </v>
      </c>
      <c r="W397" t="str">
        <v xml:space="preserve">0 | </v>
      </c>
      <c r="X397" t="str">
        <v xml:space="preserve">0 | </v>
      </c>
      <c r="Y397" t="str">
        <v xml:space="preserve">0 | </v>
      </c>
      <c r="Z397" t="str">
        <v xml:space="preserve">0 | </v>
      </c>
      <c r="AA397" t="str">
        <v xml:space="preserve">0 | </v>
      </c>
      <c r="AB397" t="str">
        <v xml:space="preserve">0 | </v>
      </c>
      <c r="AC397" t="str">
        <v xml:space="preserve">0 | </v>
      </c>
      <c r="AD397" t="str">
        <v xml:space="preserve">0 | </v>
      </c>
      <c r="AE397" t="str">
        <v xml:space="preserve">0 | </v>
      </c>
      <c r="AF397" t="str">
        <v xml:space="preserve">0 | </v>
      </c>
      <c r="AG397" t="str">
        <v xml:space="preserve">0 | </v>
      </c>
      <c r="AH397" t="str">
        <v xml:space="preserve">0 | </v>
      </c>
      <c r="AI397" t="str">
        <v xml:space="preserve">0 | </v>
      </c>
      <c r="DQ397" cm="1">
        <f t="array" ref="DQ397:EX397">TRANSPOSE(_xlfn._xlws.SORT(_xlfn._xlws.FILTER(chemicals[chemical_applic_level],chemicals[experiment_ID]=A397)))</f>
        <v>0</v>
      </c>
      <c r="DR397">
        <v>0</v>
      </c>
      <c r="DS397">
        <v>0</v>
      </c>
      <c r="DT397">
        <v>0</v>
      </c>
      <c r="DU397">
        <v>0</v>
      </c>
      <c r="DV397">
        <v>0</v>
      </c>
      <c r="DW397">
        <v>0</v>
      </c>
      <c r="DX397">
        <v>0</v>
      </c>
      <c r="DY397">
        <v>0</v>
      </c>
      <c r="DZ397">
        <v>0</v>
      </c>
      <c r="EA397">
        <v>0</v>
      </c>
      <c r="EB397">
        <v>0</v>
      </c>
      <c r="EC397">
        <v>0</v>
      </c>
      <c r="ED397">
        <v>0</v>
      </c>
      <c r="EE397">
        <v>0</v>
      </c>
      <c r="EF397">
        <v>0</v>
      </c>
      <c r="EG397">
        <v>0</v>
      </c>
      <c r="EH397">
        <v>0</v>
      </c>
      <c r="EI397">
        <v>0</v>
      </c>
      <c r="EJ397">
        <v>0</v>
      </c>
      <c r="EK397">
        <v>0</v>
      </c>
      <c r="EL397">
        <v>0</v>
      </c>
      <c r="EM397">
        <v>0</v>
      </c>
      <c r="EN397">
        <v>0</v>
      </c>
      <c r="EO397">
        <v>0</v>
      </c>
      <c r="EP397">
        <v>0</v>
      </c>
      <c r="EQ397">
        <v>0</v>
      </c>
      <c r="ER397">
        <v>0</v>
      </c>
      <c r="ES397">
        <v>0</v>
      </c>
      <c r="ET397">
        <v>0</v>
      </c>
      <c r="EU397">
        <v>0</v>
      </c>
      <c r="EV397">
        <v>0</v>
      </c>
      <c r="EW397">
        <v>0</v>
      </c>
      <c r="EX397" t="str">
        <v/>
      </c>
    </row>
    <row r="398" spans="2:154" x14ac:dyDescent="0.25">
      <c r="B398" t="str" cm="1">
        <f t="array" ref="B398:AI398">TRANSPOSE(_xlfn._xlws.SORT(_xlfn._xlws.FILTER(chemicals[chemical_applic_level]&amp;" | "&amp;chemicals[chemical_applic_name],chemicals[experiment_ID]=A398)))</f>
        <v xml:space="preserve"> | </v>
      </c>
      <c r="C398" t="str">
        <v xml:space="preserve">0 | </v>
      </c>
      <c r="D398" t="str">
        <v xml:space="preserve">0 | </v>
      </c>
      <c r="E398" t="str">
        <v xml:space="preserve">0 | </v>
      </c>
      <c r="F398" t="str">
        <v xml:space="preserve">0 | </v>
      </c>
      <c r="G398" t="str">
        <v xml:space="preserve">0 | </v>
      </c>
      <c r="H398" t="str">
        <v xml:space="preserve">0 | </v>
      </c>
      <c r="I398" t="str">
        <v xml:space="preserve">0 | </v>
      </c>
      <c r="J398" t="str">
        <v xml:space="preserve">0 | </v>
      </c>
      <c r="K398" t="str">
        <v xml:space="preserve">0 | </v>
      </c>
      <c r="L398" t="str">
        <v xml:space="preserve">0 | </v>
      </c>
      <c r="M398" t="str">
        <v xml:space="preserve">0 | </v>
      </c>
      <c r="N398" t="str">
        <v xml:space="preserve">0 | </v>
      </c>
      <c r="O398" t="str">
        <v xml:space="preserve">0 | </v>
      </c>
      <c r="P398" t="str">
        <v xml:space="preserve">0 | </v>
      </c>
      <c r="Q398" t="str">
        <v xml:space="preserve">0 | </v>
      </c>
      <c r="R398" t="str">
        <v xml:space="preserve">0 | </v>
      </c>
      <c r="S398" t="str">
        <v xml:space="preserve">0 | </v>
      </c>
      <c r="T398" t="str">
        <v xml:space="preserve">0 | </v>
      </c>
      <c r="U398" t="str">
        <v xml:space="preserve">0 | </v>
      </c>
      <c r="V398" t="str">
        <v xml:space="preserve">0 | </v>
      </c>
      <c r="W398" t="str">
        <v xml:space="preserve">0 | </v>
      </c>
      <c r="X398" t="str">
        <v xml:space="preserve">0 | </v>
      </c>
      <c r="Y398" t="str">
        <v xml:space="preserve">0 | </v>
      </c>
      <c r="Z398" t="str">
        <v xml:space="preserve">0 | </v>
      </c>
      <c r="AA398" t="str">
        <v xml:space="preserve">0 | </v>
      </c>
      <c r="AB398" t="str">
        <v xml:space="preserve">0 | </v>
      </c>
      <c r="AC398" t="str">
        <v xml:space="preserve">0 | </v>
      </c>
      <c r="AD398" t="str">
        <v xml:space="preserve">0 | </v>
      </c>
      <c r="AE398" t="str">
        <v xml:space="preserve">0 | </v>
      </c>
      <c r="AF398" t="str">
        <v xml:space="preserve">0 | </v>
      </c>
      <c r="AG398" t="str">
        <v xml:space="preserve">0 | </v>
      </c>
      <c r="AH398" t="str">
        <v xml:space="preserve">0 | </v>
      </c>
      <c r="AI398" t="str">
        <v xml:space="preserve">0 | </v>
      </c>
      <c r="DQ398" cm="1">
        <f t="array" ref="DQ398:EX398">TRANSPOSE(_xlfn._xlws.SORT(_xlfn._xlws.FILTER(chemicals[chemical_applic_level],chemicals[experiment_ID]=A398)))</f>
        <v>0</v>
      </c>
      <c r="DR398">
        <v>0</v>
      </c>
      <c r="DS398">
        <v>0</v>
      </c>
      <c r="DT398">
        <v>0</v>
      </c>
      <c r="DU398">
        <v>0</v>
      </c>
      <c r="DV398">
        <v>0</v>
      </c>
      <c r="DW398">
        <v>0</v>
      </c>
      <c r="DX398">
        <v>0</v>
      </c>
      <c r="DY398">
        <v>0</v>
      </c>
      <c r="DZ398">
        <v>0</v>
      </c>
      <c r="EA398">
        <v>0</v>
      </c>
      <c r="EB398">
        <v>0</v>
      </c>
      <c r="EC398">
        <v>0</v>
      </c>
      <c r="ED398">
        <v>0</v>
      </c>
      <c r="EE398">
        <v>0</v>
      </c>
      <c r="EF398">
        <v>0</v>
      </c>
      <c r="EG398">
        <v>0</v>
      </c>
      <c r="EH398">
        <v>0</v>
      </c>
      <c r="EI398">
        <v>0</v>
      </c>
      <c r="EJ398">
        <v>0</v>
      </c>
      <c r="EK398">
        <v>0</v>
      </c>
      <c r="EL398">
        <v>0</v>
      </c>
      <c r="EM398">
        <v>0</v>
      </c>
      <c r="EN398">
        <v>0</v>
      </c>
      <c r="EO398">
        <v>0</v>
      </c>
      <c r="EP398">
        <v>0</v>
      </c>
      <c r="EQ398">
        <v>0</v>
      </c>
      <c r="ER398">
        <v>0</v>
      </c>
      <c r="ES398">
        <v>0</v>
      </c>
      <c r="ET398">
        <v>0</v>
      </c>
      <c r="EU398">
        <v>0</v>
      </c>
      <c r="EV398">
        <v>0</v>
      </c>
      <c r="EW398">
        <v>0</v>
      </c>
      <c r="EX398" t="str">
        <v/>
      </c>
    </row>
    <row r="399" spans="2:154" x14ac:dyDescent="0.25">
      <c r="B399" t="str" cm="1">
        <f t="array" ref="B399:AI399">TRANSPOSE(_xlfn._xlws.SORT(_xlfn._xlws.FILTER(chemicals[chemical_applic_level]&amp;" | "&amp;chemicals[chemical_applic_name],chemicals[experiment_ID]=A399)))</f>
        <v xml:space="preserve"> | </v>
      </c>
      <c r="C399" t="str">
        <v xml:space="preserve">0 | </v>
      </c>
      <c r="D399" t="str">
        <v xml:space="preserve">0 | </v>
      </c>
      <c r="E399" t="str">
        <v xml:space="preserve">0 | </v>
      </c>
      <c r="F399" t="str">
        <v xml:space="preserve">0 | </v>
      </c>
      <c r="G399" t="str">
        <v xml:space="preserve">0 | </v>
      </c>
      <c r="H399" t="str">
        <v xml:space="preserve">0 | </v>
      </c>
      <c r="I399" t="str">
        <v xml:space="preserve">0 | </v>
      </c>
      <c r="J399" t="str">
        <v xml:space="preserve">0 | </v>
      </c>
      <c r="K399" t="str">
        <v xml:space="preserve">0 | </v>
      </c>
      <c r="L399" t="str">
        <v xml:space="preserve">0 | </v>
      </c>
      <c r="M399" t="str">
        <v xml:space="preserve">0 | </v>
      </c>
      <c r="N399" t="str">
        <v xml:space="preserve">0 | </v>
      </c>
      <c r="O399" t="str">
        <v xml:space="preserve">0 | </v>
      </c>
      <c r="P399" t="str">
        <v xml:space="preserve">0 | </v>
      </c>
      <c r="Q399" t="str">
        <v xml:space="preserve">0 | </v>
      </c>
      <c r="R399" t="str">
        <v xml:space="preserve">0 | </v>
      </c>
      <c r="S399" t="str">
        <v xml:space="preserve">0 | </v>
      </c>
      <c r="T399" t="str">
        <v xml:space="preserve">0 | </v>
      </c>
      <c r="U399" t="str">
        <v xml:space="preserve">0 | </v>
      </c>
      <c r="V399" t="str">
        <v xml:space="preserve">0 | </v>
      </c>
      <c r="W399" t="str">
        <v xml:space="preserve">0 | </v>
      </c>
      <c r="X399" t="str">
        <v xml:space="preserve">0 | </v>
      </c>
      <c r="Y399" t="str">
        <v xml:space="preserve">0 | </v>
      </c>
      <c r="Z399" t="str">
        <v xml:space="preserve">0 | </v>
      </c>
      <c r="AA399" t="str">
        <v xml:space="preserve">0 | </v>
      </c>
      <c r="AB399" t="str">
        <v xml:space="preserve">0 | </v>
      </c>
      <c r="AC399" t="str">
        <v xml:space="preserve">0 | </v>
      </c>
      <c r="AD399" t="str">
        <v xml:space="preserve">0 | </v>
      </c>
      <c r="AE399" t="str">
        <v xml:space="preserve">0 | </v>
      </c>
      <c r="AF399" t="str">
        <v xml:space="preserve">0 | </v>
      </c>
      <c r="AG399" t="str">
        <v xml:space="preserve">0 | </v>
      </c>
      <c r="AH399" t="str">
        <v xml:space="preserve">0 | </v>
      </c>
      <c r="AI399" t="str">
        <v xml:space="preserve">0 | </v>
      </c>
      <c r="DQ399" cm="1">
        <f t="array" ref="DQ399:EX399">TRANSPOSE(_xlfn._xlws.SORT(_xlfn._xlws.FILTER(chemicals[chemical_applic_level],chemicals[experiment_ID]=A399)))</f>
        <v>0</v>
      </c>
      <c r="DR399">
        <v>0</v>
      </c>
      <c r="DS399">
        <v>0</v>
      </c>
      <c r="DT399">
        <v>0</v>
      </c>
      <c r="DU399">
        <v>0</v>
      </c>
      <c r="DV399">
        <v>0</v>
      </c>
      <c r="DW399">
        <v>0</v>
      </c>
      <c r="DX399">
        <v>0</v>
      </c>
      <c r="DY399">
        <v>0</v>
      </c>
      <c r="DZ399">
        <v>0</v>
      </c>
      <c r="EA399">
        <v>0</v>
      </c>
      <c r="EB399">
        <v>0</v>
      </c>
      <c r="EC399">
        <v>0</v>
      </c>
      <c r="ED399">
        <v>0</v>
      </c>
      <c r="EE399">
        <v>0</v>
      </c>
      <c r="EF399">
        <v>0</v>
      </c>
      <c r="EG399">
        <v>0</v>
      </c>
      <c r="EH399">
        <v>0</v>
      </c>
      <c r="EI399">
        <v>0</v>
      </c>
      <c r="EJ399">
        <v>0</v>
      </c>
      <c r="EK399">
        <v>0</v>
      </c>
      <c r="EL399">
        <v>0</v>
      </c>
      <c r="EM399">
        <v>0</v>
      </c>
      <c r="EN399">
        <v>0</v>
      </c>
      <c r="EO399">
        <v>0</v>
      </c>
      <c r="EP399">
        <v>0</v>
      </c>
      <c r="EQ399">
        <v>0</v>
      </c>
      <c r="ER399">
        <v>0</v>
      </c>
      <c r="ES399">
        <v>0</v>
      </c>
      <c r="ET399">
        <v>0</v>
      </c>
      <c r="EU399">
        <v>0</v>
      </c>
      <c r="EV399">
        <v>0</v>
      </c>
      <c r="EW399">
        <v>0</v>
      </c>
      <c r="EX399" t="str">
        <v/>
      </c>
    </row>
    <row r="400" spans="2:154" x14ac:dyDescent="0.25">
      <c r="B400" t="str" cm="1">
        <f t="array" ref="B400:AI400">TRANSPOSE(_xlfn._xlws.SORT(_xlfn._xlws.FILTER(chemicals[chemical_applic_level]&amp;" | "&amp;chemicals[chemical_applic_name],chemicals[experiment_ID]=A400)))</f>
        <v xml:space="preserve"> | </v>
      </c>
      <c r="C400" t="str">
        <v xml:space="preserve">0 | </v>
      </c>
      <c r="D400" t="str">
        <v xml:space="preserve">0 | </v>
      </c>
      <c r="E400" t="str">
        <v xml:space="preserve">0 | </v>
      </c>
      <c r="F400" t="str">
        <v xml:space="preserve">0 | </v>
      </c>
      <c r="G400" t="str">
        <v xml:space="preserve">0 | </v>
      </c>
      <c r="H400" t="str">
        <v xml:space="preserve">0 | </v>
      </c>
      <c r="I400" t="str">
        <v xml:space="preserve">0 | </v>
      </c>
      <c r="J400" t="str">
        <v xml:space="preserve">0 | </v>
      </c>
      <c r="K400" t="str">
        <v xml:space="preserve">0 | </v>
      </c>
      <c r="L400" t="str">
        <v xml:space="preserve">0 | </v>
      </c>
      <c r="M400" t="str">
        <v xml:space="preserve">0 | </v>
      </c>
      <c r="N400" t="str">
        <v xml:space="preserve">0 | </v>
      </c>
      <c r="O400" t="str">
        <v xml:space="preserve">0 | </v>
      </c>
      <c r="P400" t="str">
        <v xml:space="preserve">0 | </v>
      </c>
      <c r="Q400" t="str">
        <v xml:space="preserve">0 | </v>
      </c>
      <c r="R400" t="str">
        <v xml:space="preserve">0 | </v>
      </c>
      <c r="S400" t="str">
        <v xml:space="preserve">0 | </v>
      </c>
      <c r="T400" t="str">
        <v xml:space="preserve">0 | </v>
      </c>
      <c r="U400" t="str">
        <v xml:space="preserve">0 | </v>
      </c>
      <c r="V400" t="str">
        <v xml:space="preserve">0 | </v>
      </c>
      <c r="W400" t="str">
        <v xml:space="preserve">0 | </v>
      </c>
      <c r="X400" t="str">
        <v xml:space="preserve">0 | </v>
      </c>
      <c r="Y400" t="str">
        <v xml:space="preserve">0 | </v>
      </c>
      <c r="Z400" t="str">
        <v xml:space="preserve">0 | </v>
      </c>
      <c r="AA400" t="str">
        <v xml:space="preserve">0 | </v>
      </c>
      <c r="AB400" t="str">
        <v xml:space="preserve">0 | </v>
      </c>
      <c r="AC400" t="str">
        <v xml:space="preserve">0 | </v>
      </c>
      <c r="AD400" t="str">
        <v xml:space="preserve">0 | </v>
      </c>
      <c r="AE400" t="str">
        <v xml:space="preserve">0 | </v>
      </c>
      <c r="AF400" t="str">
        <v xml:space="preserve">0 | </v>
      </c>
      <c r="AG400" t="str">
        <v xml:space="preserve">0 | </v>
      </c>
      <c r="AH400" t="str">
        <v xml:space="preserve">0 | </v>
      </c>
      <c r="AI400" t="str">
        <v xml:space="preserve">0 | </v>
      </c>
      <c r="DQ400" cm="1">
        <f t="array" ref="DQ400:EX400">TRANSPOSE(_xlfn._xlws.SORT(_xlfn._xlws.FILTER(chemicals[chemical_applic_level],chemicals[experiment_ID]=A400)))</f>
        <v>0</v>
      </c>
      <c r="DR400">
        <v>0</v>
      </c>
      <c r="DS400">
        <v>0</v>
      </c>
      <c r="DT400">
        <v>0</v>
      </c>
      <c r="DU400">
        <v>0</v>
      </c>
      <c r="DV400">
        <v>0</v>
      </c>
      <c r="DW400">
        <v>0</v>
      </c>
      <c r="DX400">
        <v>0</v>
      </c>
      <c r="DY400">
        <v>0</v>
      </c>
      <c r="DZ400">
        <v>0</v>
      </c>
      <c r="EA400">
        <v>0</v>
      </c>
      <c r="EB400">
        <v>0</v>
      </c>
      <c r="EC400">
        <v>0</v>
      </c>
      <c r="ED400">
        <v>0</v>
      </c>
      <c r="EE400">
        <v>0</v>
      </c>
      <c r="EF400">
        <v>0</v>
      </c>
      <c r="EG400">
        <v>0</v>
      </c>
      <c r="EH400">
        <v>0</v>
      </c>
      <c r="EI400">
        <v>0</v>
      </c>
      <c r="EJ400">
        <v>0</v>
      </c>
      <c r="EK400">
        <v>0</v>
      </c>
      <c r="EL400">
        <v>0</v>
      </c>
      <c r="EM400">
        <v>0</v>
      </c>
      <c r="EN400">
        <v>0</v>
      </c>
      <c r="EO400">
        <v>0</v>
      </c>
      <c r="EP400">
        <v>0</v>
      </c>
      <c r="EQ400">
        <v>0</v>
      </c>
      <c r="ER400">
        <v>0</v>
      </c>
      <c r="ES400">
        <v>0</v>
      </c>
      <c r="ET400">
        <v>0</v>
      </c>
      <c r="EU400">
        <v>0</v>
      </c>
      <c r="EV400">
        <v>0</v>
      </c>
      <c r="EW400">
        <v>0</v>
      </c>
      <c r="EX400" t="str">
        <v/>
      </c>
    </row>
    <row r="401" spans="2:154" x14ac:dyDescent="0.25">
      <c r="B401" t="str" cm="1">
        <f t="array" ref="B401:AI401">TRANSPOSE(_xlfn._xlws.SORT(_xlfn._xlws.FILTER(chemicals[chemical_applic_level]&amp;" | "&amp;chemicals[chemical_applic_name],chemicals[experiment_ID]=A401)))</f>
        <v xml:space="preserve"> | </v>
      </c>
      <c r="C401" t="str">
        <v xml:space="preserve">0 | </v>
      </c>
      <c r="D401" t="str">
        <v xml:space="preserve">0 | </v>
      </c>
      <c r="E401" t="str">
        <v xml:space="preserve">0 | </v>
      </c>
      <c r="F401" t="str">
        <v xml:space="preserve">0 | </v>
      </c>
      <c r="G401" t="str">
        <v xml:space="preserve">0 | </v>
      </c>
      <c r="H401" t="str">
        <v xml:space="preserve">0 | </v>
      </c>
      <c r="I401" t="str">
        <v xml:space="preserve">0 | </v>
      </c>
      <c r="J401" t="str">
        <v xml:space="preserve">0 | </v>
      </c>
      <c r="K401" t="str">
        <v xml:space="preserve">0 | </v>
      </c>
      <c r="L401" t="str">
        <v xml:space="preserve">0 | </v>
      </c>
      <c r="M401" t="str">
        <v xml:space="preserve">0 | </v>
      </c>
      <c r="N401" t="str">
        <v xml:space="preserve">0 | </v>
      </c>
      <c r="O401" t="str">
        <v xml:space="preserve">0 | </v>
      </c>
      <c r="P401" t="str">
        <v xml:space="preserve">0 | </v>
      </c>
      <c r="Q401" t="str">
        <v xml:space="preserve">0 | </v>
      </c>
      <c r="R401" t="str">
        <v xml:space="preserve">0 | </v>
      </c>
      <c r="S401" t="str">
        <v xml:space="preserve">0 | </v>
      </c>
      <c r="T401" t="str">
        <v xml:space="preserve">0 | </v>
      </c>
      <c r="U401" t="str">
        <v xml:space="preserve">0 | </v>
      </c>
      <c r="V401" t="str">
        <v xml:space="preserve">0 | </v>
      </c>
      <c r="W401" t="str">
        <v xml:space="preserve">0 | </v>
      </c>
      <c r="X401" t="str">
        <v xml:space="preserve">0 | </v>
      </c>
      <c r="Y401" t="str">
        <v xml:space="preserve">0 | </v>
      </c>
      <c r="Z401" t="str">
        <v xml:space="preserve">0 | </v>
      </c>
      <c r="AA401" t="str">
        <v xml:space="preserve">0 | </v>
      </c>
      <c r="AB401" t="str">
        <v xml:space="preserve">0 | </v>
      </c>
      <c r="AC401" t="str">
        <v xml:space="preserve">0 | </v>
      </c>
      <c r="AD401" t="str">
        <v xml:space="preserve">0 | </v>
      </c>
      <c r="AE401" t="str">
        <v xml:space="preserve">0 | </v>
      </c>
      <c r="AF401" t="str">
        <v xml:space="preserve">0 | </v>
      </c>
      <c r="AG401" t="str">
        <v xml:space="preserve">0 | </v>
      </c>
      <c r="AH401" t="str">
        <v xml:space="preserve">0 | </v>
      </c>
      <c r="AI401" t="str">
        <v xml:space="preserve">0 | </v>
      </c>
      <c r="DQ401" cm="1">
        <f t="array" ref="DQ401:EX401">TRANSPOSE(_xlfn._xlws.SORT(_xlfn._xlws.FILTER(chemicals[chemical_applic_level],chemicals[experiment_ID]=A401)))</f>
        <v>0</v>
      </c>
      <c r="DR401">
        <v>0</v>
      </c>
      <c r="DS401">
        <v>0</v>
      </c>
      <c r="DT401">
        <v>0</v>
      </c>
      <c r="DU401">
        <v>0</v>
      </c>
      <c r="DV401">
        <v>0</v>
      </c>
      <c r="DW401">
        <v>0</v>
      </c>
      <c r="DX401">
        <v>0</v>
      </c>
      <c r="DY401">
        <v>0</v>
      </c>
      <c r="DZ401">
        <v>0</v>
      </c>
      <c r="EA401">
        <v>0</v>
      </c>
      <c r="EB401">
        <v>0</v>
      </c>
      <c r="EC401">
        <v>0</v>
      </c>
      <c r="ED401">
        <v>0</v>
      </c>
      <c r="EE401">
        <v>0</v>
      </c>
      <c r="EF401">
        <v>0</v>
      </c>
      <c r="EG401">
        <v>0</v>
      </c>
      <c r="EH401">
        <v>0</v>
      </c>
      <c r="EI401">
        <v>0</v>
      </c>
      <c r="EJ401">
        <v>0</v>
      </c>
      <c r="EK401">
        <v>0</v>
      </c>
      <c r="EL401">
        <v>0</v>
      </c>
      <c r="EM401">
        <v>0</v>
      </c>
      <c r="EN401">
        <v>0</v>
      </c>
      <c r="EO401">
        <v>0</v>
      </c>
      <c r="EP401">
        <v>0</v>
      </c>
      <c r="EQ401">
        <v>0</v>
      </c>
      <c r="ER401">
        <v>0</v>
      </c>
      <c r="ES401">
        <v>0</v>
      </c>
      <c r="ET401">
        <v>0</v>
      </c>
      <c r="EU401">
        <v>0</v>
      </c>
      <c r="EV401">
        <v>0</v>
      </c>
      <c r="EW401">
        <v>0</v>
      </c>
      <c r="EX401" t="str">
        <v/>
      </c>
    </row>
    <row r="402" spans="2:154" x14ac:dyDescent="0.25">
      <c r="B402" t="str" cm="1">
        <f t="array" ref="B402:AI402">TRANSPOSE(_xlfn._xlws.SORT(_xlfn._xlws.FILTER(chemicals[chemical_applic_level]&amp;" | "&amp;chemicals[chemical_applic_name],chemicals[experiment_ID]=A402)))</f>
        <v xml:space="preserve"> | </v>
      </c>
      <c r="C402" t="str">
        <v xml:space="preserve">0 | </v>
      </c>
      <c r="D402" t="str">
        <v xml:space="preserve">0 | </v>
      </c>
      <c r="E402" t="str">
        <v xml:space="preserve">0 | </v>
      </c>
      <c r="F402" t="str">
        <v xml:space="preserve">0 | </v>
      </c>
      <c r="G402" t="str">
        <v xml:space="preserve">0 | </v>
      </c>
      <c r="H402" t="str">
        <v xml:space="preserve">0 | </v>
      </c>
      <c r="I402" t="str">
        <v xml:space="preserve">0 | </v>
      </c>
      <c r="J402" t="str">
        <v xml:space="preserve">0 | </v>
      </c>
      <c r="K402" t="str">
        <v xml:space="preserve">0 | </v>
      </c>
      <c r="L402" t="str">
        <v xml:space="preserve">0 | </v>
      </c>
      <c r="M402" t="str">
        <v xml:space="preserve">0 | </v>
      </c>
      <c r="N402" t="str">
        <v xml:space="preserve">0 | </v>
      </c>
      <c r="O402" t="str">
        <v xml:space="preserve">0 | </v>
      </c>
      <c r="P402" t="str">
        <v xml:space="preserve">0 | </v>
      </c>
      <c r="Q402" t="str">
        <v xml:space="preserve">0 | </v>
      </c>
      <c r="R402" t="str">
        <v xml:space="preserve">0 | </v>
      </c>
      <c r="S402" t="str">
        <v xml:space="preserve">0 | </v>
      </c>
      <c r="T402" t="str">
        <v xml:space="preserve">0 | </v>
      </c>
      <c r="U402" t="str">
        <v xml:space="preserve">0 | </v>
      </c>
      <c r="V402" t="str">
        <v xml:space="preserve">0 | </v>
      </c>
      <c r="W402" t="str">
        <v xml:space="preserve">0 | </v>
      </c>
      <c r="X402" t="str">
        <v xml:space="preserve">0 | </v>
      </c>
      <c r="Y402" t="str">
        <v xml:space="preserve">0 | </v>
      </c>
      <c r="Z402" t="str">
        <v xml:space="preserve">0 | </v>
      </c>
      <c r="AA402" t="str">
        <v xml:space="preserve">0 | </v>
      </c>
      <c r="AB402" t="str">
        <v xml:space="preserve">0 | </v>
      </c>
      <c r="AC402" t="str">
        <v xml:space="preserve">0 | </v>
      </c>
      <c r="AD402" t="str">
        <v xml:space="preserve">0 | </v>
      </c>
      <c r="AE402" t="str">
        <v xml:space="preserve">0 | </v>
      </c>
      <c r="AF402" t="str">
        <v xml:space="preserve">0 | </v>
      </c>
      <c r="AG402" t="str">
        <v xml:space="preserve">0 | </v>
      </c>
      <c r="AH402" t="str">
        <v xml:space="preserve">0 | </v>
      </c>
      <c r="AI402" t="str">
        <v xml:space="preserve">0 | </v>
      </c>
      <c r="DQ402" cm="1">
        <f t="array" ref="DQ402:EX402">TRANSPOSE(_xlfn._xlws.SORT(_xlfn._xlws.FILTER(chemicals[chemical_applic_level],chemicals[experiment_ID]=A402)))</f>
        <v>0</v>
      </c>
      <c r="DR402">
        <v>0</v>
      </c>
      <c r="DS402">
        <v>0</v>
      </c>
      <c r="DT402">
        <v>0</v>
      </c>
      <c r="DU402">
        <v>0</v>
      </c>
      <c r="DV402">
        <v>0</v>
      </c>
      <c r="DW402">
        <v>0</v>
      </c>
      <c r="DX402">
        <v>0</v>
      </c>
      <c r="DY402">
        <v>0</v>
      </c>
      <c r="DZ402">
        <v>0</v>
      </c>
      <c r="EA402">
        <v>0</v>
      </c>
      <c r="EB402">
        <v>0</v>
      </c>
      <c r="EC402">
        <v>0</v>
      </c>
      <c r="ED402">
        <v>0</v>
      </c>
      <c r="EE402">
        <v>0</v>
      </c>
      <c r="EF402">
        <v>0</v>
      </c>
      <c r="EG402">
        <v>0</v>
      </c>
      <c r="EH402">
        <v>0</v>
      </c>
      <c r="EI402">
        <v>0</v>
      </c>
      <c r="EJ402">
        <v>0</v>
      </c>
      <c r="EK402">
        <v>0</v>
      </c>
      <c r="EL402">
        <v>0</v>
      </c>
      <c r="EM402">
        <v>0</v>
      </c>
      <c r="EN402">
        <v>0</v>
      </c>
      <c r="EO402">
        <v>0</v>
      </c>
      <c r="EP402">
        <v>0</v>
      </c>
      <c r="EQ402">
        <v>0</v>
      </c>
      <c r="ER402">
        <v>0</v>
      </c>
      <c r="ES402">
        <v>0</v>
      </c>
      <c r="ET402">
        <v>0</v>
      </c>
      <c r="EU402">
        <v>0</v>
      </c>
      <c r="EV402">
        <v>0</v>
      </c>
      <c r="EW402">
        <v>0</v>
      </c>
      <c r="EX402" t="str">
        <v/>
      </c>
    </row>
    <row r="403" spans="2:154" x14ac:dyDescent="0.25">
      <c r="B403" t="str" cm="1">
        <f t="array" ref="B403:AI403">TRANSPOSE(_xlfn._xlws.SORT(_xlfn._xlws.FILTER(chemicals[chemical_applic_level]&amp;" | "&amp;chemicals[chemical_applic_name],chemicals[experiment_ID]=A403)))</f>
        <v xml:space="preserve"> | </v>
      </c>
      <c r="C403" t="str">
        <v xml:space="preserve">0 | </v>
      </c>
      <c r="D403" t="str">
        <v xml:space="preserve">0 | </v>
      </c>
      <c r="E403" t="str">
        <v xml:space="preserve">0 | </v>
      </c>
      <c r="F403" t="str">
        <v xml:space="preserve">0 | </v>
      </c>
      <c r="G403" t="str">
        <v xml:space="preserve">0 | </v>
      </c>
      <c r="H403" t="str">
        <v xml:space="preserve">0 | </v>
      </c>
      <c r="I403" t="str">
        <v xml:space="preserve">0 | </v>
      </c>
      <c r="J403" t="str">
        <v xml:space="preserve">0 | </v>
      </c>
      <c r="K403" t="str">
        <v xml:space="preserve">0 | </v>
      </c>
      <c r="L403" t="str">
        <v xml:space="preserve">0 | </v>
      </c>
      <c r="M403" t="str">
        <v xml:space="preserve">0 | </v>
      </c>
      <c r="N403" t="str">
        <v xml:space="preserve">0 | </v>
      </c>
      <c r="O403" t="str">
        <v xml:space="preserve">0 | </v>
      </c>
      <c r="P403" t="str">
        <v xml:space="preserve">0 | </v>
      </c>
      <c r="Q403" t="str">
        <v xml:space="preserve">0 | </v>
      </c>
      <c r="R403" t="str">
        <v xml:space="preserve">0 | </v>
      </c>
      <c r="S403" t="str">
        <v xml:space="preserve">0 | </v>
      </c>
      <c r="T403" t="str">
        <v xml:space="preserve">0 | </v>
      </c>
      <c r="U403" t="str">
        <v xml:space="preserve">0 | </v>
      </c>
      <c r="V403" t="str">
        <v xml:space="preserve">0 | </v>
      </c>
      <c r="W403" t="str">
        <v xml:space="preserve">0 | </v>
      </c>
      <c r="X403" t="str">
        <v xml:space="preserve">0 | </v>
      </c>
      <c r="Y403" t="str">
        <v xml:space="preserve">0 | </v>
      </c>
      <c r="Z403" t="str">
        <v xml:space="preserve">0 | </v>
      </c>
      <c r="AA403" t="str">
        <v xml:space="preserve">0 | </v>
      </c>
      <c r="AB403" t="str">
        <v xml:space="preserve">0 | </v>
      </c>
      <c r="AC403" t="str">
        <v xml:space="preserve">0 | </v>
      </c>
      <c r="AD403" t="str">
        <v xml:space="preserve">0 | </v>
      </c>
      <c r="AE403" t="str">
        <v xml:space="preserve">0 | </v>
      </c>
      <c r="AF403" t="str">
        <v xml:space="preserve">0 | </v>
      </c>
      <c r="AG403" t="str">
        <v xml:space="preserve">0 | </v>
      </c>
      <c r="AH403" t="str">
        <v xml:space="preserve">0 | </v>
      </c>
      <c r="AI403" t="str">
        <v xml:space="preserve">0 | </v>
      </c>
      <c r="DQ403" cm="1">
        <f t="array" ref="DQ403:EX403">TRANSPOSE(_xlfn._xlws.SORT(_xlfn._xlws.FILTER(chemicals[chemical_applic_level],chemicals[experiment_ID]=A403)))</f>
        <v>0</v>
      </c>
      <c r="DR403">
        <v>0</v>
      </c>
      <c r="DS403">
        <v>0</v>
      </c>
      <c r="DT403">
        <v>0</v>
      </c>
      <c r="DU403">
        <v>0</v>
      </c>
      <c r="DV403">
        <v>0</v>
      </c>
      <c r="DW403">
        <v>0</v>
      </c>
      <c r="DX403">
        <v>0</v>
      </c>
      <c r="DY403">
        <v>0</v>
      </c>
      <c r="DZ403">
        <v>0</v>
      </c>
      <c r="EA403">
        <v>0</v>
      </c>
      <c r="EB403">
        <v>0</v>
      </c>
      <c r="EC403">
        <v>0</v>
      </c>
      <c r="ED403">
        <v>0</v>
      </c>
      <c r="EE403">
        <v>0</v>
      </c>
      <c r="EF403">
        <v>0</v>
      </c>
      <c r="EG403">
        <v>0</v>
      </c>
      <c r="EH403">
        <v>0</v>
      </c>
      <c r="EI403">
        <v>0</v>
      </c>
      <c r="EJ403">
        <v>0</v>
      </c>
      <c r="EK403">
        <v>0</v>
      </c>
      <c r="EL403">
        <v>0</v>
      </c>
      <c r="EM403">
        <v>0</v>
      </c>
      <c r="EN403">
        <v>0</v>
      </c>
      <c r="EO403">
        <v>0</v>
      </c>
      <c r="EP403">
        <v>0</v>
      </c>
      <c r="EQ403">
        <v>0</v>
      </c>
      <c r="ER403">
        <v>0</v>
      </c>
      <c r="ES403">
        <v>0</v>
      </c>
      <c r="ET403">
        <v>0</v>
      </c>
      <c r="EU403">
        <v>0</v>
      </c>
      <c r="EV403">
        <v>0</v>
      </c>
      <c r="EW403">
        <v>0</v>
      </c>
      <c r="EX403" t="str">
        <v/>
      </c>
    </row>
    <row r="404" spans="2:154" x14ac:dyDescent="0.25">
      <c r="B404" t="str" cm="1">
        <f t="array" ref="B404:AI404">TRANSPOSE(_xlfn._xlws.SORT(_xlfn._xlws.FILTER(chemicals[chemical_applic_level]&amp;" | "&amp;chemicals[chemical_applic_name],chemicals[experiment_ID]=A404)))</f>
        <v xml:space="preserve"> | </v>
      </c>
      <c r="C404" t="str">
        <v xml:space="preserve">0 | </v>
      </c>
      <c r="D404" t="str">
        <v xml:space="preserve">0 | </v>
      </c>
      <c r="E404" t="str">
        <v xml:space="preserve">0 | </v>
      </c>
      <c r="F404" t="str">
        <v xml:space="preserve">0 | </v>
      </c>
      <c r="G404" t="str">
        <v xml:space="preserve">0 | </v>
      </c>
      <c r="H404" t="str">
        <v xml:space="preserve">0 | </v>
      </c>
      <c r="I404" t="str">
        <v xml:space="preserve">0 | </v>
      </c>
      <c r="J404" t="str">
        <v xml:space="preserve">0 | </v>
      </c>
      <c r="K404" t="str">
        <v xml:space="preserve">0 | </v>
      </c>
      <c r="L404" t="str">
        <v xml:space="preserve">0 | </v>
      </c>
      <c r="M404" t="str">
        <v xml:space="preserve">0 | </v>
      </c>
      <c r="N404" t="str">
        <v xml:space="preserve">0 | </v>
      </c>
      <c r="O404" t="str">
        <v xml:space="preserve">0 | </v>
      </c>
      <c r="P404" t="str">
        <v xml:space="preserve">0 | </v>
      </c>
      <c r="Q404" t="str">
        <v xml:space="preserve">0 | </v>
      </c>
      <c r="R404" t="str">
        <v xml:space="preserve">0 | </v>
      </c>
      <c r="S404" t="str">
        <v xml:space="preserve">0 | </v>
      </c>
      <c r="T404" t="str">
        <v xml:space="preserve">0 | </v>
      </c>
      <c r="U404" t="str">
        <v xml:space="preserve">0 | </v>
      </c>
      <c r="V404" t="str">
        <v xml:space="preserve">0 | </v>
      </c>
      <c r="W404" t="str">
        <v xml:space="preserve">0 | </v>
      </c>
      <c r="X404" t="str">
        <v xml:space="preserve">0 | </v>
      </c>
      <c r="Y404" t="str">
        <v xml:space="preserve">0 | </v>
      </c>
      <c r="Z404" t="str">
        <v xml:space="preserve">0 | </v>
      </c>
      <c r="AA404" t="str">
        <v xml:space="preserve">0 | </v>
      </c>
      <c r="AB404" t="str">
        <v xml:space="preserve">0 | </v>
      </c>
      <c r="AC404" t="str">
        <v xml:space="preserve">0 | </v>
      </c>
      <c r="AD404" t="str">
        <v xml:space="preserve">0 | </v>
      </c>
      <c r="AE404" t="str">
        <v xml:space="preserve">0 | </v>
      </c>
      <c r="AF404" t="str">
        <v xml:space="preserve">0 | </v>
      </c>
      <c r="AG404" t="str">
        <v xml:space="preserve">0 | </v>
      </c>
      <c r="AH404" t="str">
        <v xml:space="preserve">0 | </v>
      </c>
      <c r="AI404" t="str">
        <v xml:space="preserve">0 | </v>
      </c>
      <c r="DQ404" cm="1">
        <f t="array" ref="DQ404:EX404">TRANSPOSE(_xlfn._xlws.SORT(_xlfn._xlws.FILTER(chemicals[chemical_applic_level],chemicals[experiment_ID]=A404)))</f>
        <v>0</v>
      </c>
      <c r="DR404">
        <v>0</v>
      </c>
      <c r="DS404">
        <v>0</v>
      </c>
      <c r="DT404">
        <v>0</v>
      </c>
      <c r="DU404">
        <v>0</v>
      </c>
      <c r="DV404">
        <v>0</v>
      </c>
      <c r="DW404">
        <v>0</v>
      </c>
      <c r="DX404">
        <v>0</v>
      </c>
      <c r="DY404">
        <v>0</v>
      </c>
      <c r="DZ404">
        <v>0</v>
      </c>
      <c r="EA404">
        <v>0</v>
      </c>
      <c r="EB404">
        <v>0</v>
      </c>
      <c r="EC404">
        <v>0</v>
      </c>
      <c r="ED404">
        <v>0</v>
      </c>
      <c r="EE404">
        <v>0</v>
      </c>
      <c r="EF404">
        <v>0</v>
      </c>
      <c r="EG404">
        <v>0</v>
      </c>
      <c r="EH404">
        <v>0</v>
      </c>
      <c r="EI404">
        <v>0</v>
      </c>
      <c r="EJ404">
        <v>0</v>
      </c>
      <c r="EK404">
        <v>0</v>
      </c>
      <c r="EL404">
        <v>0</v>
      </c>
      <c r="EM404">
        <v>0</v>
      </c>
      <c r="EN404">
        <v>0</v>
      </c>
      <c r="EO404">
        <v>0</v>
      </c>
      <c r="EP404">
        <v>0</v>
      </c>
      <c r="EQ404">
        <v>0</v>
      </c>
      <c r="ER404">
        <v>0</v>
      </c>
      <c r="ES404">
        <v>0</v>
      </c>
      <c r="ET404">
        <v>0</v>
      </c>
      <c r="EU404">
        <v>0</v>
      </c>
      <c r="EV404">
        <v>0</v>
      </c>
      <c r="EW404">
        <v>0</v>
      </c>
      <c r="EX404" t="str">
        <v/>
      </c>
    </row>
    <row r="405" spans="2:154" x14ac:dyDescent="0.25">
      <c r="B405" t="str" cm="1">
        <f t="array" ref="B405:AI405">TRANSPOSE(_xlfn._xlws.SORT(_xlfn._xlws.FILTER(chemicals[chemical_applic_level]&amp;" | "&amp;chemicals[chemical_applic_name],chemicals[experiment_ID]=A405)))</f>
        <v xml:space="preserve"> | </v>
      </c>
      <c r="C405" t="str">
        <v xml:space="preserve">0 | </v>
      </c>
      <c r="D405" t="str">
        <v xml:space="preserve">0 | </v>
      </c>
      <c r="E405" t="str">
        <v xml:space="preserve">0 | </v>
      </c>
      <c r="F405" t="str">
        <v xml:space="preserve">0 | </v>
      </c>
      <c r="G405" t="str">
        <v xml:space="preserve">0 | </v>
      </c>
      <c r="H405" t="str">
        <v xml:space="preserve">0 | </v>
      </c>
      <c r="I405" t="str">
        <v xml:space="preserve">0 | </v>
      </c>
      <c r="J405" t="str">
        <v xml:space="preserve">0 | </v>
      </c>
      <c r="K405" t="str">
        <v xml:space="preserve">0 | </v>
      </c>
      <c r="L405" t="str">
        <v xml:space="preserve">0 | </v>
      </c>
      <c r="M405" t="str">
        <v xml:space="preserve">0 | </v>
      </c>
      <c r="N405" t="str">
        <v xml:space="preserve">0 | </v>
      </c>
      <c r="O405" t="str">
        <v xml:space="preserve">0 | </v>
      </c>
      <c r="P405" t="str">
        <v xml:space="preserve">0 | </v>
      </c>
      <c r="Q405" t="str">
        <v xml:space="preserve">0 | </v>
      </c>
      <c r="R405" t="str">
        <v xml:space="preserve">0 | </v>
      </c>
      <c r="S405" t="str">
        <v xml:space="preserve">0 | </v>
      </c>
      <c r="T405" t="str">
        <v xml:space="preserve">0 | </v>
      </c>
      <c r="U405" t="str">
        <v xml:space="preserve">0 | </v>
      </c>
      <c r="V405" t="str">
        <v xml:space="preserve">0 | </v>
      </c>
      <c r="W405" t="str">
        <v xml:space="preserve">0 | </v>
      </c>
      <c r="X405" t="str">
        <v xml:space="preserve">0 | </v>
      </c>
      <c r="Y405" t="str">
        <v xml:space="preserve">0 | </v>
      </c>
      <c r="Z405" t="str">
        <v xml:space="preserve">0 | </v>
      </c>
      <c r="AA405" t="str">
        <v xml:space="preserve">0 | </v>
      </c>
      <c r="AB405" t="str">
        <v xml:space="preserve">0 | </v>
      </c>
      <c r="AC405" t="str">
        <v xml:space="preserve">0 | </v>
      </c>
      <c r="AD405" t="str">
        <v xml:space="preserve">0 | </v>
      </c>
      <c r="AE405" t="str">
        <v xml:space="preserve">0 | </v>
      </c>
      <c r="AF405" t="str">
        <v xml:space="preserve">0 | </v>
      </c>
      <c r="AG405" t="str">
        <v xml:space="preserve">0 | </v>
      </c>
      <c r="AH405" t="str">
        <v xml:space="preserve">0 | </v>
      </c>
      <c r="AI405" t="str">
        <v xml:space="preserve">0 | </v>
      </c>
      <c r="DQ405" cm="1">
        <f t="array" ref="DQ405:EX405">TRANSPOSE(_xlfn._xlws.SORT(_xlfn._xlws.FILTER(chemicals[chemical_applic_level],chemicals[experiment_ID]=A405)))</f>
        <v>0</v>
      </c>
      <c r="DR405">
        <v>0</v>
      </c>
      <c r="DS405">
        <v>0</v>
      </c>
      <c r="DT405">
        <v>0</v>
      </c>
      <c r="DU405">
        <v>0</v>
      </c>
      <c r="DV405">
        <v>0</v>
      </c>
      <c r="DW405">
        <v>0</v>
      </c>
      <c r="DX405">
        <v>0</v>
      </c>
      <c r="DY405">
        <v>0</v>
      </c>
      <c r="DZ405">
        <v>0</v>
      </c>
      <c r="EA405">
        <v>0</v>
      </c>
      <c r="EB405">
        <v>0</v>
      </c>
      <c r="EC405">
        <v>0</v>
      </c>
      <c r="ED405">
        <v>0</v>
      </c>
      <c r="EE405">
        <v>0</v>
      </c>
      <c r="EF405">
        <v>0</v>
      </c>
      <c r="EG405">
        <v>0</v>
      </c>
      <c r="EH405">
        <v>0</v>
      </c>
      <c r="EI405">
        <v>0</v>
      </c>
      <c r="EJ405">
        <v>0</v>
      </c>
      <c r="EK405">
        <v>0</v>
      </c>
      <c r="EL405">
        <v>0</v>
      </c>
      <c r="EM405">
        <v>0</v>
      </c>
      <c r="EN405">
        <v>0</v>
      </c>
      <c r="EO405">
        <v>0</v>
      </c>
      <c r="EP405">
        <v>0</v>
      </c>
      <c r="EQ405">
        <v>0</v>
      </c>
      <c r="ER405">
        <v>0</v>
      </c>
      <c r="ES405">
        <v>0</v>
      </c>
      <c r="ET405">
        <v>0</v>
      </c>
      <c r="EU405">
        <v>0</v>
      </c>
      <c r="EV405">
        <v>0</v>
      </c>
      <c r="EW405">
        <v>0</v>
      </c>
      <c r="EX405" t="str">
        <v/>
      </c>
    </row>
    <row r="406" spans="2:154" x14ac:dyDescent="0.25">
      <c r="B406" t="str" cm="1">
        <f t="array" ref="B406:AI406">TRANSPOSE(_xlfn._xlws.SORT(_xlfn._xlws.FILTER(chemicals[chemical_applic_level]&amp;" | "&amp;chemicals[chemical_applic_name],chemicals[experiment_ID]=A406)))</f>
        <v xml:space="preserve"> | </v>
      </c>
      <c r="C406" t="str">
        <v xml:space="preserve">0 | </v>
      </c>
      <c r="D406" t="str">
        <v xml:space="preserve">0 | </v>
      </c>
      <c r="E406" t="str">
        <v xml:space="preserve">0 | </v>
      </c>
      <c r="F406" t="str">
        <v xml:space="preserve">0 | </v>
      </c>
      <c r="G406" t="str">
        <v xml:space="preserve">0 | </v>
      </c>
      <c r="H406" t="str">
        <v xml:space="preserve">0 | </v>
      </c>
      <c r="I406" t="str">
        <v xml:space="preserve">0 | </v>
      </c>
      <c r="J406" t="str">
        <v xml:space="preserve">0 | </v>
      </c>
      <c r="K406" t="str">
        <v xml:space="preserve">0 | </v>
      </c>
      <c r="L406" t="str">
        <v xml:space="preserve">0 | </v>
      </c>
      <c r="M406" t="str">
        <v xml:space="preserve">0 | </v>
      </c>
      <c r="N406" t="str">
        <v xml:space="preserve">0 | </v>
      </c>
      <c r="O406" t="str">
        <v xml:space="preserve">0 | </v>
      </c>
      <c r="P406" t="str">
        <v xml:space="preserve">0 | </v>
      </c>
      <c r="Q406" t="str">
        <v xml:space="preserve">0 | </v>
      </c>
      <c r="R406" t="str">
        <v xml:space="preserve">0 | </v>
      </c>
      <c r="S406" t="str">
        <v xml:space="preserve">0 | </v>
      </c>
      <c r="T406" t="str">
        <v xml:space="preserve">0 | </v>
      </c>
      <c r="U406" t="str">
        <v xml:space="preserve">0 | </v>
      </c>
      <c r="V406" t="str">
        <v xml:space="preserve">0 | </v>
      </c>
      <c r="W406" t="str">
        <v xml:space="preserve">0 | </v>
      </c>
      <c r="X406" t="str">
        <v xml:space="preserve">0 | </v>
      </c>
      <c r="Y406" t="str">
        <v xml:space="preserve">0 | </v>
      </c>
      <c r="Z406" t="str">
        <v xml:space="preserve">0 | </v>
      </c>
      <c r="AA406" t="str">
        <v xml:space="preserve">0 | </v>
      </c>
      <c r="AB406" t="str">
        <v xml:space="preserve">0 | </v>
      </c>
      <c r="AC406" t="str">
        <v xml:space="preserve">0 | </v>
      </c>
      <c r="AD406" t="str">
        <v xml:space="preserve">0 | </v>
      </c>
      <c r="AE406" t="str">
        <v xml:space="preserve">0 | </v>
      </c>
      <c r="AF406" t="str">
        <v xml:space="preserve">0 | </v>
      </c>
      <c r="AG406" t="str">
        <v xml:space="preserve">0 | </v>
      </c>
      <c r="AH406" t="str">
        <v xml:space="preserve">0 | </v>
      </c>
      <c r="AI406" t="str">
        <v xml:space="preserve">0 | </v>
      </c>
      <c r="DQ406" cm="1">
        <f t="array" ref="DQ406:EX406">TRANSPOSE(_xlfn._xlws.SORT(_xlfn._xlws.FILTER(chemicals[chemical_applic_level],chemicals[experiment_ID]=A406)))</f>
        <v>0</v>
      </c>
      <c r="DR406">
        <v>0</v>
      </c>
      <c r="DS406">
        <v>0</v>
      </c>
      <c r="DT406">
        <v>0</v>
      </c>
      <c r="DU406">
        <v>0</v>
      </c>
      <c r="DV406">
        <v>0</v>
      </c>
      <c r="DW406">
        <v>0</v>
      </c>
      <c r="DX406">
        <v>0</v>
      </c>
      <c r="DY406">
        <v>0</v>
      </c>
      <c r="DZ406">
        <v>0</v>
      </c>
      <c r="EA406">
        <v>0</v>
      </c>
      <c r="EB406">
        <v>0</v>
      </c>
      <c r="EC406">
        <v>0</v>
      </c>
      <c r="ED406">
        <v>0</v>
      </c>
      <c r="EE406">
        <v>0</v>
      </c>
      <c r="EF406">
        <v>0</v>
      </c>
      <c r="EG406">
        <v>0</v>
      </c>
      <c r="EH406">
        <v>0</v>
      </c>
      <c r="EI406">
        <v>0</v>
      </c>
      <c r="EJ406">
        <v>0</v>
      </c>
      <c r="EK406">
        <v>0</v>
      </c>
      <c r="EL406">
        <v>0</v>
      </c>
      <c r="EM406">
        <v>0</v>
      </c>
      <c r="EN406">
        <v>0</v>
      </c>
      <c r="EO406">
        <v>0</v>
      </c>
      <c r="EP406">
        <v>0</v>
      </c>
      <c r="EQ406">
        <v>0</v>
      </c>
      <c r="ER406">
        <v>0</v>
      </c>
      <c r="ES406">
        <v>0</v>
      </c>
      <c r="ET406">
        <v>0</v>
      </c>
      <c r="EU406">
        <v>0</v>
      </c>
      <c r="EV406">
        <v>0</v>
      </c>
      <c r="EW406">
        <v>0</v>
      </c>
      <c r="EX406" t="str">
        <v/>
      </c>
    </row>
    <row r="407" spans="2:154" x14ac:dyDescent="0.25">
      <c r="B407" t="str" cm="1">
        <f t="array" ref="B407:AI407">TRANSPOSE(_xlfn._xlws.SORT(_xlfn._xlws.FILTER(chemicals[chemical_applic_level]&amp;" | "&amp;chemicals[chemical_applic_name],chemicals[experiment_ID]=A407)))</f>
        <v xml:space="preserve"> | </v>
      </c>
      <c r="C407" t="str">
        <v xml:space="preserve">0 | </v>
      </c>
      <c r="D407" t="str">
        <v xml:space="preserve">0 | </v>
      </c>
      <c r="E407" t="str">
        <v xml:space="preserve">0 | </v>
      </c>
      <c r="F407" t="str">
        <v xml:space="preserve">0 | </v>
      </c>
      <c r="G407" t="str">
        <v xml:space="preserve">0 | </v>
      </c>
      <c r="H407" t="str">
        <v xml:space="preserve">0 | </v>
      </c>
      <c r="I407" t="str">
        <v xml:space="preserve">0 | </v>
      </c>
      <c r="J407" t="str">
        <v xml:space="preserve">0 | </v>
      </c>
      <c r="K407" t="str">
        <v xml:space="preserve">0 | </v>
      </c>
      <c r="L407" t="str">
        <v xml:space="preserve">0 | </v>
      </c>
      <c r="M407" t="str">
        <v xml:space="preserve">0 | </v>
      </c>
      <c r="N407" t="str">
        <v xml:space="preserve">0 | </v>
      </c>
      <c r="O407" t="str">
        <v xml:space="preserve">0 | </v>
      </c>
      <c r="P407" t="str">
        <v xml:space="preserve">0 | </v>
      </c>
      <c r="Q407" t="str">
        <v xml:space="preserve">0 | </v>
      </c>
      <c r="R407" t="str">
        <v xml:space="preserve">0 | </v>
      </c>
      <c r="S407" t="str">
        <v xml:space="preserve">0 | </v>
      </c>
      <c r="T407" t="str">
        <v xml:space="preserve">0 | </v>
      </c>
      <c r="U407" t="str">
        <v xml:space="preserve">0 | </v>
      </c>
      <c r="V407" t="str">
        <v xml:space="preserve">0 | </v>
      </c>
      <c r="W407" t="str">
        <v xml:space="preserve">0 | </v>
      </c>
      <c r="X407" t="str">
        <v xml:space="preserve">0 | </v>
      </c>
      <c r="Y407" t="str">
        <v xml:space="preserve">0 | </v>
      </c>
      <c r="Z407" t="str">
        <v xml:space="preserve">0 | </v>
      </c>
      <c r="AA407" t="str">
        <v xml:space="preserve">0 | </v>
      </c>
      <c r="AB407" t="str">
        <v xml:space="preserve">0 | </v>
      </c>
      <c r="AC407" t="str">
        <v xml:space="preserve">0 | </v>
      </c>
      <c r="AD407" t="str">
        <v xml:space="preserve">0 | </v>
      </c>
      <c r="AE407" t="str">
        <v xml:space="preserve">0 | </v>
      </c>
      <c r="AF407" t="str">
        <v xml:space="preserve">0 | </v>
      </c>
      <c r="AG407" t="str">
        <v xml:space="preserve">0 | </v>
      </c>
      <c r="AH407" t="str">
        <v xml:space="preserve">0 | </v>
      </c>
      <c r="AI407" t="str">
        <v xml:space="preserve">0 | </v>
      </c>
      <c r="DQ407" cm="1">
        <f t="array" ref="DQ407:EX407">TRANSPOSE(_xlfn._xlws.SORT(_xlfn._xlws.FILTER(chemicals[chemical_applic_level],chemicals[experiment_ID]=A407)))</f>
        <v>0</v>
      </c>
      <c r="DR407">
        <v>0</v>
      </c>
      <c r="DS407">
        <v>0</v>
      </c>
      <c r="DT407">
        <v>0</v>
      </c>
      <c r="DU407">
        <v>0</v>
      </c>
      <c r="DV407">
        <v>0</v>
      </c>
      <c r="DW407">
        <v>0</v>
      </c>
      <c r="DX407">
        <v>0</v>
      </c>
      <c r="DY407">
        <v>0</v>
      </c>
      <c r="DZ407">
        <v>0</v>
      </c>
      <c r="EA407">
        <v>0</v>
      </c>
      <c r="EB407">
        <v>0</v>
      </c>
      <c r="EC407">
        <v>0</v>
      </c>
      <c r="ED407">
        <v>0</v>
      </c>
      <c r="EE407">
        <v>0</v>
      </c>
      <c r="EF407">
        <v>0</v>
      </c>
      <c r="EG407">
        <v>0</v>
      </c>
      <c r="EH407">
        <v>0</v>
      </c>
      <c r="EI407">
        <v>0</v>
      </c>
      <c r="EJ407">
        <v>0</v>
      </c>
      <c r="EK407">
        <v>0</v>
      </c>
      <c r="EL407">
        <v>0</v>
      </c>
      <c r="EM407">
        <v>0</v>
      </c>
      <c r="EN407">
        <v>0</v>
      </c>
      <c r="EO407">
        <v>0</v>
      </c>
      <c r="EP407">
        <v>0</v>
      </c>
      <c r="EQ407">
        <v>0</v>
      </c>
      <c r="ER407">
        <v>0</v>
      </c>
      <c r="ES407">
        <v>0</v>
      </c>
      <c r="ET407">
        <v>0</v>
      </c>
      <c r="EU407">
        <v>0</v>
      </c>
      <c r="EV407">
        <v>0</v>
      </c>
      <c r="EW407">
        <v>0</v>
      </c>
      <c r="EX407" t="str">
        <v/>
      </c>
    </row>
    <row r="408" spans="2:154" x14ac:dyDescent="0.25">
      <c r="B408" t="str" cm="1">
        <f t="array" ref="B408:AI408">TRANSPOSE(_xlfn._xlws.SORT(_xlfn._xlws.FILTER(chemicals[chemical_applic_level]&amp;" | "&amp;chemicals[chemical_applic_name],chemicals[experiment_ID]=A408)))</f>
        <v xml:space="preserve"> | </v>
      </c>
      <c r="C408" t="str">
        <v xml:space="preserve">0 | </v>
      </c>
      <c r="D408" t="str">
        <v xml:space="preserve">0 | </v>
      </c>
      <c r="E408" t="str">
        <v xml:space="preserve">0 | </v>
      </c>
      <c r="F408" t="str">
        <v xml:space="preserve">0 | </v>
      </c>
      <c r="G408" t="str">
        <v xml:space="preserve">0 | </v>
      </c>
      <c r="H408" t="str">
        <v xml:space="preserve">0 | </v>
      </c>
      <c r="I408" t="str">
        <v xml:space="preserve">0 | </v>
      </c>
      <c r="J408" t="str">
        <v xml:space="preserve">0 | </v>
      </c>
      <c r="K408" t="str">
        <v xml:space="preserve">0 | </v>
      </c>
      <c r="L408" t="str">
        <v xml:space="preserve">0 | </v>
      </c>
      <c r="M408" t="str">
        <v xml:space="preserve">0 | </v>
      </c>
      <c r="N408" t="str">
        <v xml:space="preserve">0 | </v>
      </c>
      <c r="O408" t="str">
        <v xml:space="preserve">0 | </v>
      </c>
      <c r="P408" t="str">
        <v xml:space="preserve">0 | </v>
      </c>
      <c r="Q408" t="str">
        <v xml:space="preserve">0 | </v>
      </c>
      <c r="R408" t="str">
        <v xml:space="preserve">0 | </v>
      </c>
      <c r="S408" t="str">
        <v xml:space="preserve">0 | </v>
      </c>
      <c r="T408" t="str">
        <v xml:space="preserve">0 | </v>
      </c>
      <c r="U408" t="str">
        <v xml:space="preserve">0 | </v>
      </c>
      <c r="V408" t="str">
        <v xml:space="preserve">0 | </v>
      </c>
      <c r="W408" t="str">
        <v xml:space="preserve">0 | </v>
      </c>
      <c r="X408" t="str">
        <v xml:space="preserve">0 | </v>
      </c>
      <c r="Y408" t="str">
        <v xml:space="preserve">0 | </v>
      </c>
      <c r="Z408" t="str">
        <v xml:space="preserve">0 | </v>
      </c>
      <c r="AA408" t="str">
        <v xml:space="preserve">0 | </v>
      </c>
      <c r="AB408" t="str">
        <v xml:space="preserve">0 | </v>
      </c>
      <c r="AC408" t="str">
        <v xml:space="preserve">0 | </v>
      </c>
      <c r="AD408" t="str">
        <v xml:space="preserve">0 | </v>
      </c>
      <c r="AE408" t="str">
        <v xml:space="preserve">0 | </v>
      </c>
      <c r="AF408" t="str">
        <v xml:space="preserve">0 | </v>
      </c>
      <c r="AG408" t="str">
        <v xml:space="preserve">0 | </v>
      </c>
      <c r="AH408" t="str">
        <v xml:space="preserve">0 | </v>
      </c>
      <c r="AI408" t="str">
        <v xml:space="preserve">0 | </v>
      </c>
      <c r="DQ408" cm="1">
        <f t="array" ref="DQ408:EX408">TRANSPOSE(_xlfn._xlws.SORT(_xlfn._xlws.FILTER(chemicals[chemical_applic_level],chemicals[experiment_ID]=A408)))</f>
        <v>0</v>
      </c>
      <c r="DR408">
        <v>0</v>
      </c>
      <c r="DS408">
        <v>0</v>
      </c>
      <c r="DT408">
        <v>0</v>
      </c>
      <c r="DU408">
        <v>0</v>
      </c>
      <c r="DV408">
        <v>0</v>
      </c>
      <c r="DW408">
        <v>0</v>
      </c>
      <c r="DX408">
        <v>0</v>
      </c>
      <c r="DY408">
        <v>0</v>
      </c>
      <c r="DZ408">
        <v>0</v>
      </c>
      <c r="EA408">
        <v>0</v>
      </c>
      <c r="EB408">
        <v>0</v>
      </c>
      <c r="EC408">
        <v>0</v>
      </c>
      <c r="ED408">
        <v>0</v>
      </c>
      <c r="EE408">
        <v>0</v>
      </c>
      <c r="EF408">
        <v>0</v>
      </c>
      <c r="EG408">
        <v>0</v>
      </c>
      <c r="EH408">
        <v>0</v>
      </c>
      <c r="EI408">
        <v>0</v>
      </c>
      <c r="EJ408">
        <v>0</v>
      </c>
      <c r="EK408">
        <v>0</v>
      </c>
      <c r="EL408">
        <v>0</v>
      </c>
      <c r="EM408">
        <v>0</v>
      </c>
      <c r="EN408">
        <v>0</v>
      </c>
      <c r="EO408">
        <v>0</v>
      </c>
      <c r="EP408">
        <v>0</v>
      </c>
      <c r="EQ408">
        <v>0</v>
      </c>
      <c r="ER408">
        <v>0</v>
      </c>
      <c r="ES408">
        <v>0</v>
      </c>
      <c r="ET408">
        <v>0</v>
      </c>
      <c r="EU408">
        <v>0</v>
      </c>
      <c r="EV408">
        <v>0</v>
      </c>
      <c r="EW408">
        <v>0</v>
      </c>
      <c r="EX408" t="str">
        <v/>
      </c>
    </row>
    <row r="409" spans="2:154" x14ac:dyDescent="0.25">
      <c r="B409" t="str" cm="1">
        <f t="array" ref="B409:AI409">TRANSPOSE(_xlfn._xlws.SORT(_xlfn._xlws.FILTER(chemicals[chemical_applic_level]&amp;" | "&amp;chemicals[chemical_applic_name],chemicals[experiment_ID]=A409)))</f>
        <v xml:space="preserve"> | </v>
      </c>
      <c r="C409" t="str">
        <v xml:space="preserve">0 | </v>
      </c>
      <c r="D409" t="str">
        <v xml:space="preserve">0 | </v>
      </c>
      <c r="E409" t="str">
        <v xml:space="preserve">0 | </v>
      </c>
      <c r="F409" t="str">
        <v xml:space="preserve">0 | </v>
      </c>
      <c r="G409" t="str">
        <v xml:space="preserve">0 | </v>
      </c>
      <c r="H409" t="str">
        <v xml:space="preserve">0 | </v>
      </c>
      <c r="I409" t="str">
        <v xml:space="preserve">0 | </v>
      </c>
      <c r="J409" t="str">
        <v xml:space="preserve">0 | </v>
      </c>
      <c r="K409" t="str">
        <v xml:space="preserve">0 | </v>
      </c>
      <c r="L409" t="str">
        <v xml:space="preserve">0 | </v>
      </c>
      <c r="M409" t="str">
        <v xml:space="preserve">0 | </v>
      </c>
      <c r="N409" t="str">
        <v xml:space="preserve">0 | </v>
      </c>
      <c r="O409" t="str">
        <v xml:space="preserve">0 | </v>
      </c>
      <c r="P409" t="str">
        <v xml:space="preserve">0 | </v>
      </c>
      <c r="Q409" t="str">
        <v xml:space="preserve">0 | </v>
      </c>
      <c r="R409" t="str">
        <v xml:space="preserve">0 | </v>
      </c>
      <c r="S409" t="str">
        <v xml:space="preserve">0 | </v>
      </c>
      <c r="T409" t="str">
        <v xml:space="preserve">0 | </v>
      </c>
      <c r="U409" t="str">
        <v xml:space="preserve">0 | </v>
      </c>
      <c r="V409" t="str">
        <v xml:space="preserve">0 | </v>
      </c>
      <c r="W409" t="str">
        <v xml:space="preserve">0 | </v>
      </c>
      <c r="X409" t="str">
        <v xml:space="preserve">0 | </v>
      </c>
      <c r="Y409" t="str">
        <v xml:space="preserve">0 | </v>
      </c>
      <c r="Z409" t="str">
        <v xml:space="preserve">0 | </v>
      </c>
      <c r="AA409" t="str">
        <v xml:space="preserve">0 | </v>
      </c>
      <c r="AB409" t="str">
        <v xml:space="preserve">0 | </v>
      </c>
      <c r="AC409" t="str">
        <v xml:space="preserve">0 | </v>
      </c>
      <c r="AD409" t="str">
        <v xml:space="preserve">0 | </v>
      </c>
      <c r="AE409" t="str">
        <v xml:space="preserve">0 | </v>
      </c>
      <c r="AF409" t="str">
        <v xml:space="preserve">0 | </v>
      </c>
      <c r="AG409" t="str">
        <v xml:space="preserve">0 | </v>
      </c>
      <c r="AH409" t="str">
        <v xml:space="preserve">0 | </v>
      </c>
      <c r="AI409" t="str">
        <v xml:space="preserve">0 | </v>
      </c>
      <c r="DQ409" cm="1">
        <f t="array" ref="DQ409:EX409">TRANSPOSE(_xlfn._xlws.SORT(_xlfn._xlws.FILTER(chemicals[chemical_applic_level],chemicals[experiment_ID]=A409)))</f>
        <v>0</v>
      </c>
      <c r="DR409">
        <v>0</v>
      </c>
      <c r="DS409">
        <v>0</v>
      </c>
      <c r="DT409">
        <v>0</v>
      </c>
      <c r="DU409">
        <v>0</v>
      </c>
      <c r="DV409">
        <v>0</v>
      </c>
      <c r="DW409">
        <v>0</v>
      </c>
      <c r="DX409">
        <v>0</v>
      </c>
      <c r="DY409">
        <v>0</v>
      </c>
      <c r="DZ409">
        <v>0</v>
      </c>
      <c r="EA409">
        <v>0</v>
      </c>
      <c r="EB409">
        <v>0</v>
      </c>
      <c r="EC409">
        <v>0</v>
      </c>
      <c r="ED409">
        <v>0</v>
      </c>
      <c r="EE409">
        <v>0</v>
      </c>
      <c r="EF409">
        <v>0</v>
      </c>
      <c r="EG409">
        <v>0</v>
      </c>
      <c r="EH409">
        <v>0</v>
      </c>
      <c r="EI409">
        <v>0</v>
      </c>
      <c r="EJ409">
        <v>0</v>
      </c>
      <c r="EK409">
        <v>0</v>
      </c>
      <c r="EL409">
        <v>0</v>
      </c>
      <c r="EM409">
        <v>0</v>
      </c>
      <c r="EN409">
        <v>0</v>
      </c>
      <c r="EO409">
        <v>0</v>
      </c>
      <c r="EP409">
        <v>0</v>
      </c>
      <c r="EQ409">
        <v>0</v>
      </c>
      <c r="ER409">
        <v>0</v>
      </c>
      <c r="ES409">
        <v>0</v>
      </c>
      <c r="ET409">
        <v>0</v>
      </c>
      <c r="EU409">
        <v>0</v>
      </c>
      <c r="EV409">
        <v>0</v>
      </c>
      <c r="EW409">
        <v>0</v>
      </c>
      <c r="EX409" t="str">
        <v/>
      </c>
    </row>
    <row r="410" spans="2:154" x14ac:dyDescent="0.25">
      <c r="B410" t="str" cm="1">
        <f t="array" ref="B410:AI410">TRANSPOSE(_xlfn._xlws.SORT(_xlfn._xlws.FILTER(chemicals[chemical_applic_level]&amp;" | "&amp;chemicals[chemical_applic_name],chemicals[experiment_ID]=A410)))</f>
        <v xml:space="preserve"> | </v>
      </c>
      <c r="C410" t="str">
        <v xml:space="preserve">0 | </v>
      </c>
      <c r="D410" t="str">
        <v xml:space="preserve">0 | </v>
      </c>
      <c r="E410" t="str">
        <v xml:space="preserve">0 | </v>
      </c>
      <c r="F410" t="str">
        <v xml:space="preserve">0 | </v>
      </c>
      <c r="G410" t="str">
        <v xml:space="preserve">0 | </v>
      </c>
      <c r="H410" t="str">
        <v xml:space="preserve">0 | </v>
      </c>
      <c r="I410" t="str">
        <v xml:space="preserve">0 | </v>
      </c>
      <c r="J410" t="str">
        <v xml:space="preserve">0 | </v>
      </c>
      <c r="K410" t="str">
        <v xml:space="preserve">0 | </v>
      </c>
      <c r="L410" t="str">
        <v xml:space="preserve">0 | </v>
      </c>
      <c r="M410" t="str">
        <v xml:space="preserve">0 | </v>
      </c>
      <c r="N410" t="str">
        <v xml:space="preserve">0 | </v>
      </c>
      <c r="O410" t="str">
        <v xml:space="preserve">0 | </v>
      </c>
      <c r="P410" t="str">
        <v xml:space="preserve">0 | </v>
      </c>
      <c r="Q410" t="str">
        <v xml:space="preserve">0 | </v>
      </c>
      <c r="R410" t="str">
        <v xml:space="preserve">0 | </v>
      </c>
      <c r="S410" t="str">
        <v xml:space="preserve">0 | </v>
      </c>
      <c r="T410" t="str">
        <v xml:space="preserve">0 | </v>
      </c>
      <c r="U410" t="str">
        <v xml:space="preserve">0 | </v>
      </c>
      <c r="V410" t="str">
        <v xml:space="preserve">0 | </v>
      </c>
      <c r="W410" t="str">
        <v xml:space="preserve">0 | </v>
      </c>
      <c r="X410" t="str">
        <v xml:space="preserve">0 | </v>
      </c>
      <c r="Y410" t="str">
        <v xml:space="preserve">0 | </v>
      </c>
      <c r="Z410" t="str">
        <v xml:space="preserve">0 | </v>
      </c>
      <c r="AA410" t="str">
        <v xml:space="preserve">0 | </v>
      </c>
      <c r="AB410" t="str">
        <v xml:space="preserve">0 | </v>
      </c>
      <c r="AC410" t="str">
        <v xml:space="preserve">0 | </v>
      </c>
      <c r="AD410" t="str">
        <v xml:space="preserve">0 | </v>
      </c>
      <c r="AE410" t="str">
        <v xml:space="preserve">0 | </v>
      </c>
      <c r="AF410" t="str">
        <v xml:space="preserve">0 | </v>
      </c>
      <c r="AG410" t="str">
        <v xml:space="preserve">0 | </v>
      </c>
      <c r="AH410" t="str">
        <v xml:space="preserve">0 | </v>
      </c>
      <c r="AI410" t="str">
        <v xml:space="preserve">0 | </v>
      </c>
      <c r="DQ410" cm="1">
        <f t="array" ref="DQ410:EX410">TRANSPOSE(_xlfn._xlws.SORT(_xlfn._xlws.FILTER(chemicals[chemical_applic_level],chemicals[experiment_ID]=A410)))</f>
        <v>0</v>
      </c>
      <c r="DR410">
        <v>0</v>
      </c>
      <c r="DS410">
        <v>0</v>
      </c>
      <c r="DT410">
        <v>0</v>
      </c>
      <c r="DU410">
        <v>0</v>
      </c>
      <c r="DV410">
        <v>0</v>
      </c>
      <c r="DW410">
        <v>0</v>
      </c>
      <c r="DX410">
        <v>0</v>
      </c>
      <c r="DY410">
        <v>0</v>
      </c>
      <c r="DZ410">
        <v>0</v>
      </c>
      <c r="EA410">
        <v>0</v>
      </c>
      <c r="EB410">
        <v>0</v>
      </c>
      <c r="EC410">
        <v>0</v>
      </c>
      <c r="ED410">
        <v>0</v>
      </c>
      <c r="EE410">
        <v>0</v>
      </c>
      <c r="EF410">
        <v>0</v>
      </c>
      <c r="EG410">
        <v>0</v>
      </c>
      <c r="EH410">
        <v>0</v>
      </c>
      <c r="EI410">
        <v>0</v>
      </c>
      <c r="EJ410">
        <v>0</v>
      </c>
      <c r="EK410">
        <v>0</v>
      </c>
      <c r="EL410">
        <v>0</v>
      </c>
      <c r="EM410">
        <v>0</v>
      </c>
      <c r="EN410">
        <v>0</v>
      </c>
      <c r="EO410">
        <v>0</v>
      </c>
      <c r="EP410">
        <v>0</v>
      </c>
      <c r="EQ410">
        <v>0</v>
      </c>
      <c r="ER410">
        <v>0</v>
      </c>
      <c r="ES410">
        <v>0</v>
      </c>
      <c r="ET410">
        <v>0</v>
      </c>
      <c r="EU410">
        <v>0</v>
      </c>
      <c r="EV410">
        <v>0</v>
      </c>
      <c r="EW410">
        <v>0</v>
      </c>
      <c r="EX410" t="str">
        <v/>
      </c>
    </row>
    <row r="411" spans="2:154" x14ac:dyDescent="0.25">
      <c r="B411" t="str" cm="1">
        <f t="array" ref="B411:AI411">TRANSPOSE(_xlfn._xlws.SORT(_xlfn._xlws.FILTER(chemicals[chemical_applic_level]&amp;" | "&amp;chemicals[chemical_applic_name],chemicals[experiment_ID]=A411)))</f>
        <v xml:space="preserve"> | </v>
      </c>
      <c r="C411" t="str">
        <v xml:space="preserve">0 | </v>
      </c>
      <c r="D411" t="str">
        <v xml:space="preserve">0 | </v>
      </c>
      <c r="E411" t="str">
        <v xml:space="preserve">0 | </v>
      </c>
      <c r="F411" t="str">
        <v xml:space="preserve">0 | </v>
      </c>
      <c r="G411" t="str">
        <v xml:space="preserve">0 | </v>
      </c>
      <c r="H411" t="str">
        <v xml:space="preserve">0 | </v>
      </c>
      <c r="I411" t="str">
        <v xml:space="preserve">0 | </v>
      </c>
      <c r="J411" t="str">
        <v xml:space="preserve">0 | </v>
      </c>
      <c r="K411" t="str">
        <v xml:space="preserve">0 | </v>
      </c>
      <c r="L411" t="str">
        <v xml:space="preserve">0 | </v>
      </c>
      <c r="M411" t="str">
        <v xml:space="preserve">0 | </v>
      </c>
      <c r="N411" t="str">
        <v xml:space="preserve">0 | </v>
      </c>
      <c r="O411" t="str">
        <v xml:space="preserve">0 | </v>
      </c>
      <c r="P411" t="str">
        <v xml:space="preserve">0 | </v>
      </c>
      <c r="Q411" t="str">
        <v xml:space="preserve">0 | </v>
      </c>
      <c r="R411" t="str">
        <v xml:space="preserve">0 | </v>
      </c>
      <c r="S411" t="str">
        <v xml:space="preserve">0 | </v>
      </c>
      <c r="T411" t="str">
        <v xml:space="preserve">0 | </v>
      </c>
      <c r="U411" t="str">
        <v xml:space="preserve">0 | </v>
      </c>
      <c r="V411" t="str">
        <v xml:space="preserve">0 | </v>
      </c>
      <c r="W411" t="str">
        <v xml:space="preserve">0 | </v>
      </c>
      <c r="X411" t="str">
        <v xml:space="preserve">0 | </v>
      </c>
      <c r="Y411" t="str">
        <v xml:space="preserve">0 | </v>
      </c>
      <c r="Z411" t="str">
        <v xml:space="preserve">0 | </v>
      </c>
      <c r="AA411" t="str">
        <v xml:space="preserve">0 | </v>
      </c>
      <c r="AB411" t="str">
        <v xml:space="preserve">0 | </v>
      </c>
      <c r="AC411" t="str">
        <v xml:space="preserve">0 | </v>
      </c>
      <c r="AD411" t="str">
        <v xml:space="preserve">0 | </v>
      </c>
      <c r="AE411" t="str">
        <v xml:space="preserve">0 | </v>
      </c>
      <c r="AF411" t="str">
        <v xml:space="preserve">0 | </v>
      </c>
      <c r="AG411" t="str">
        <v xml:space="preserve">0 | </v>
      </c>
      <c r="AH411" t="str">
        <v xml:space="preserve">0 | </v>
      </c>
      <c r="AI411" t="str">
        <v xml:space="preserve">0 | </v>
      </c>
      <c r="DQ411" cm="1">
        <f t="array" ref="DQ411:EX411">TRANSPOSE(_xlfn._xlws.SORT(_xlfn._xlws.FILTER(chemicals[chemical_applic_level],chemicals[experiment_ID]=A411)))</f>
        <v>0</v>
      </c>
      <c r="DR411">
        <v>0</v>
      </c>
      <c r="DS411">
        <v>0</v>
      </c>
      <c r="DT411">
        <v>0</v>
      </c>
      <c r="DU411">
        <v>0</v>
      </c>
      <c r="DV411">
        <v>0</v>
      </c>
      <c r="DW411">
        <v>0</v>
      </c>
      <c r="DX411">
        <v>0</v>
      </c>
      <c r="DY411">
        <v>0</v>
      </c>
      <c r="DZ411">
        <v>0</v>
      </c>
      <c r="EA411">
        <v>0</v>
      </c>
      <c r="EB411">
        <v>0</v>
      </c>
      <c r="EC411">
        <v>0</v>
      </c>
      <c r="ED411">
        <v>0</v>
      </c>
      <c r="EE411">
        <v>0</v>
      </c>
      <c r="EF411">
        <v>0</v>
      </c>
      <c r="EG411">
        <v>0</v>
      </c>
      <c r="EH411">
        <v>0</v>
      </c>
      <c r="EI411">
        <v>0</v>
      </c>
      <c r="EJ411">
        <v>0</v>
      </c>
      <c r="EK411">
        <v>0</v>
      </c>
      <c r="EL411">
        <v>0</v>
      </c>
      <c r="EM411">
        <v>0</v>
      </c>
      <c r="EN411">
        <v>0</v>
      </c>
      <c r="EO411">
        <v>0</v>
      </c>
      <c r="EP411">
        <v>0</v>
      </c>
      <c r="EQ411">
        <v>0</v>
      </c>
      <c r="ER411">
        <v>0</v>
      </c>
      <c r="ES411">
        <v>0</v>
      </c>
      <c r="ET411">
        <v>0</v>
      </c>
      <c r="EU411">
        <v>0</v>
      </c>
      <c r="EV411">
        <v>0</v>
      </c>
      <c r="EW411">
        <v>0</v>
      </c>
      <c r="EX411" t="str">
        <v/>
      </c>
    </row>
    <row r="412" spans="2:154" x14ac:dyDescent="0.25">
      <c r="B412" t="str" cm="1">
        <f t="array" ref="B412:AI412">TRANSPOSE(_xlfn._xlws.SORT(_xlfn._xlws.FILTER(chemicals[chemical_applic_level]&amp;" | "&amp;chemicals[chemical_applic_name],chemicals[experiment_ID]=A412)))</f>
        <v xml:space="preserve"> | </v>
      </c>
      <c r="C412" t="str">
        <v xml:space="preserve">0 | </v>
      </c>
      <c r="D412" t="str">
        <v xml:space="preserve">0 | </v>
      </c>
      <c r="E412" t="str">
        <v xml:space="preserve">0 | </v>
      </c>
      <c r="F412" t="str">
        <v xml:space="preserve">0 | </v>
      </c>
      <c r="G412" t="str">
        <v xml:space="preserve">0 | </v>
      </c>
      <c r="H412" t="str">
        <v xml:space="preserve">0 | </v>
      </c>
      <c r="I412" t="str">
        <v xml:space="preserve">0 | </v>
      </c>
      <c r="J412" t="str">
        <v xml:space="preserve">0 | </v>
      </c>
      <c r="K412" t="str">
        <v xml:space="preserve">0 | </v>
      </c>
      <c r="L412" t="str">
        <v xml:space="preserve">0 | </v>
      </c>
      <c r="M412" t="str">
        <v xml:space="preserve">0 | </v>
      </c>
      <c r="N412" t="str">
        <v xml:space="preserve">0 | </v>
      </c>
      <c r="O412" t="str">
        <v xml:space="preserve">0 | </v>
      </c>
      <c r="P412" t="str">
        <v xml:space="preserve">0 | </v>
      </c>
      <c r="Q412" t="str">
        <v xml:space="preserve">0 | </v>
      </c>
      <c r="R412" t="str">
        <v xml:space="preserve">0 | </v>
      </c>
      <c r="S412" t="str">
        <v xml:space="preserve">0 | </v>
      </c>
      <c r="T412" t="str">
        <v xml:space="preserve">0 | </v>
      </c>
      <c r="U412" t="str">
        <v xml:space="preserve">0 | </v>
      </c>
      <c r="V412" t="str">
        <v xml:space="preserve">0 | </v>
      </c>
      <c r="W412" t="str">
        <v xml:space="preserve">0 | </v>
      </c>
      <c r="X412" t="str">
        <v xml:space="preserve">0 | </v>
      </c>
      <c r="Y412" t="str">
        <v xml:space="preserve">0 | </v>
      </c>
      <c r="Z412" t="str">
        <v xml:space="preserve">0 | </v>
      </c>
      <c r="AA412" t="str">
        <v xml:space="preserve">0 | </v>
      </c>
      <c r="AB412" t="str">
        <v xml:space="preserve">0 | </v>
      </c>
      <c r="AC412" t="str">
        <v xml:space="preserve">0 | </v>
      </c>
      <c r="AD412" t="str">
        <v xml:space="preserve">0 | </v>
      </c>
      <c r="AE412" t="str">
        <v xml:space="preserve">0 | </v>
      </c>
      <c r="AF412" t="str">
        <v xml:space="preserve">0 | </v>
      </c>
      <c r="AG412" t="str">
        <v xml:space="preserve">0 | </v>
      </c>
      <c r="AH412" t="str">
        <v xml:space="preserve">0 | </v>
      </c>
      <c r="AI412" t="str">
        <v xml:space="preserve">0 | </v>
      </c>
      <c r="DQ412" cm="1">
        <f t="array" ref="DQ412:EX412">TRANSPOSE(_xlfn._xlws.SORT(_xlfn._xlws.FILTER(chemicals[chemical_applic_level],chemicals[experiment_ID]=A412)))</f>
        <v>0</v>
      </c>
      <c r="DR412">
        <v>0</v>
      </c>
      <c r="DS412">
        <v>0</v>
      </c>
      <c r="DT412">
        <v>0</v>
      </c>
      <c r="DU412">
        <v>0</v>
      </c>
      <c r="DV412">
        <v>0</v>
      </c>
      <c r="DW412">
        <v>0</v>
      </c>
      <c r="DX412">
        <v>0</v>
      </c>
      <c r="DY412">
        <v>0</v>
      </c>
      <c r="DZ412">
        <v>0</v>
      </c>
      <c r="EA412">
        <v>0</v>
      </c>
      <c r="EB412">
        <v>0</v>
      </c>
      <c r="EC412">
        <v>0</v>
      </c>
      <c r="ED412">
        <v>0</v>
      </c>
      <c r="EE412">
        <v>0</v>
      </c>
      <c r="EF412">
        <v>0</v>
      </c>
      <c r="EG412">
        <v>0</v>
      </c>
      <c r="EH412">
        <v>0</v>
      </c>
      <c r="EI412">
        <v>0</v>
      </c>
      <c r="EJ412">
        <v>0</v>
      </c>
      <c r="EK412">
        <v>0</v>
      </c>
      <c r="EL412">
        <v>0</v>
      </c>
      <c r="EM412">
        <v>0</v>
      </c>
      <c r="EN412">
        <v>0</v>
      </c>
      <c r="EO412">
        <v>0</v>
      </c>
      <c r="EP412">
        <v>0</v>
      </c>
      <c r="EQ412">
        <v>0</v>
      </c>
      <c r="ER412">
        <v>0</v>
      </c>
      <c r="ES412">
        <v>0</v>
      </c>
      <c r="ET412">
        <v>0</v>
      </c>
      <c r="EU412">
        <v>0</v>
      </c>
      <c r="EV412">
        <v>0</v>
      </c>
      <c r="EW412">
        <v>0</v>
      </c>
      <c r="EX412" t="str">
        <v/>
      </c>
    </row>
    <row r="413" spans="2:154" x14ac:dyDescent="0.25">
      <c r="B413" t="str" cm="1">
        <f t="array" ref="B413:AI413">TRANSPOSE(_xlfn._xlws.SORT(_xlfn._xlws.FILTER(chemicals[chemical_applic_level]&amp;" | "&amp;chemicals[chemical_applic_name],chemicals[experiment_ID]=A413)))</f>
        <v xml:space="preserve"> | </v>
      </c>
      <c r="C413" t="str">
        <v xml:space="preserve">0 | </v>
      </c>
      <c r="D413" t="str">
        <v xml:space="preserve">0 | </v>
      </c>
      <c r="E413" t="str">
        <v xml:space="preserve">0 | </v>
      </c>
      <c r="F413" t="str">
        <v xml:space="preserve">0 | </v>
      </c>
      <c r="G413" t="str">
        <v xml:space="preserve">0 | </v>
      </c>
      <c r="H413" t="str">
        <v xml:space="preserve">0 | </v>
      </c>
      <c r="I413" t="str">
        <v xml:space="preserve">0 | </v>
      </c>
      <c r="J413" t="str">
        <v xml:space="preserve">0 | </v>
      </c>
      <c r="K413" t="str">
        <v xml:space="preserve">0 | </v>
      </c>
      <c r="L413" t="str">
        <v xml:space="preserve">0 | </v>
      </c>
      <c r="M413" t="str">
        <v xml:space="preserve">0 | </v>
      </c>
      <c r="N413" t="str">
        <v xml:space="preserve">0 | </v>
      </c>
      <c r="O413" t="str">
        <v xml:space="preserve">0 | </v>
      </c>
      <c r="P413" t="str">
        <v xml:space="preserve">0 | </v>
      </c>
      <c r="Q413" t="str">
        <v xml:space="preserve">0 | </v>
      </c>
      <c r="R413" t="str">
        <v xml:space="preserve">0 | </v>
      </c>
      <c r="S413" t="str">
        <v xml:space="preserve">0 | </v>
      </c>
      <c r="T413" t="str">
        <v xml:space="preserve">0 | </v>
      </c>
      <c r="U413" t="str">
        <v xml:space="preserve">0 | </v>
      </c>
      <c r="V413" t="str">
        <v xml:space="preserve">0 | </v>
      </c>
      <c r="W413" t="str">
        <v xml:space="preserve">0 | </v>
      </c>
      <c r="X413" t="str">
        <v xml:space="preserve">0 | </v>
      </c>
      <c r="Y413" t="str">
        <v xml:space="preserve">0 | </v>
      </c>
      <c r="Z413" t="str">
        <v xml:space="preserve">0 | </v>
      </c>
      <c r="AA413" t="str">
        <v xml:space="preserve">0 | </v>
      </c>
      <c r="AB413" t="str">
        <v xml:space="preserve">0 | </v>
      </c>
      <c r="AC413" t="str">
        <v xml:space="preserve">0 | </v>
      </c>
      <c r="AD413" t="str">
        <v xml:space="preserve">0 | </v>
      </c>
      <c r="AE413" t="str">
        <v xml:space="preserve">0 | </v>
      </c>
      <c r="AF413" t="str">
        <v xml:space="preserve">0 | </v>
      </c>
      <c r="AG413" t="str">
        <v xml:space="preserve">0 | </v>
      </c>
      <c r="AH413" t="str">
        <v xml:space="preserve">0 | </v>
      </c>
      <c r="AI413" t="str">
        <v xml:space="preserve">0 | </v>
      </c>
      <c r="DQ413" cm="1">
        <f t="array" ref="DQ413:EX413">TRANSPOSE(_xlfn._xlws.SORT(_xlfn._xlws.FILTER(chemicals[chemical_applic_level],chemicals[experiment_ID]=A413)))</f>
        <v>0</v>
      </c>
      <c r="DR413">
        <v>0</v>
      </c>
      <c r="DS413">
        <v>0</v>
      </c>
      <c r="DT413">
        <v>0</v>
      </c>
      <c r="DU413">
        <v>0</v>
      </c>
      <c r="DV413">
        <v>0</v>
      </c>
      <c r="DW413">
        <v>0</v>
      </c>
      <c r="DX413">
        <v>0</v>
      </c>
      <c r="DY413">
        <v>0</v>
      </c>
      <c r="DZ413">
        <v>0</v>
      </c>
      <c r="EA413">
        <v>0</v>
      </c>
      <c r="EB413">
        <v>0</v>
      </c>
      <c r="EC413">
        <v>0</v>
      </c>
      <c r="ED413">
        <v>0</v>
      </c>
      <c r="EE413">
        <v>0</v>
      </c>
      <c r="EF413">
        <v>0</v>
      </c>
      <c r="EG413">
        <v>0</v>
      </c>
      <c r="EH413">
        <v>0</v>
      </c>
      <c r="EI413">
        <v>0</v>
      </c>
      <c r="EJ413">
        <v>0</v>
      </c>
      <c r="EK413">
        <v>0</v>
      </c>
      <c r="EL413">
        <v>0</v>
      </c>
      <c r="EM413">
        <v>0</v>
      </c>
      <c r="EN413">
        <v>0</v>
      </c>
      <c r="EO413">
        <v>0</v>
      </c>
      <c r="EP413">
        <v>0</v>
      </c>
      <c r="EQ413">
        <v>0</v>
      </c>
      <c r="ER413">
        <v>0</v>
      </c>
      <c r="ES413">
        <v>0</v>
      </c>
      <c r="ET413">
        <v>0</v>
      </c>
      <c r="EU413">
        <v>0</v>
      </c>
      <c r="EV413">
        <v>0</v>
      </c>
      <c r="EW413">
        <v>0</v>
      </c>
      <c r="EX413" t="str">
        <v/>
      </c>
    </row>
    <row r="414" spans="2:154" x14ac:dyDescent="0.25">
      <c r="B414" t="str" cm="1">
        <f t="array" ref="B414:AI414">TRANSPOSE(_xlfn._xlws.SORT(_xlfn._xlws.FILTER(chemicals[chemical_applic_level]&amp;" | "&amp;chemicals[chemical_applic_name],chemicals[experiment_ID]=A414)))</f>
        <v xml:space="preserve"> | </v>
      </c>
      <c r="C414" t="str">
        <v xml:space="preserve">0 | </v>
      </c>
      <c r="D414" t="str">
        <v xml:space="preserve">0 | </v>
      </c>
      <c r="E414" t="str">
        <v xml:space="preserve">0 | </v>
      </c>
      <c r="F414" t="str">
        <v xml:space="preserve">0 | </v>
      </c>
      <c r="G414" t="str">
        <v xml:space="preserve">0 | </v>
      </c>
      <c r="H414" t="str">
        <v xml:space="preserve">0 | </v>
      </c>
      <c r="I414" t="str">
        <v xml:space="preserve">0 | </v>
      </c>
      <c r="J414" t="str">
        <v xml:space="preserve">0 | </v>
      </c>
      <c r="K414" t="str">
        <v xml:space="preserve">0 | </v>
      </c>
      <c r="L414" t="str">
        <v xml:space="preserve">0 | </v>
      </c>
      <c r="M414" t="str">
        <v xml:space="preserve">0 | </v>
      </c>
      <c r="N414" t="str">
        <v xml:space="preserve">0 | </v>
      </c>
      <c r="O414" t="str">
        <v xml:space="preserve">0 | </v>
      </c>
      <c r="P414" t="str">
        <v xml:space="preserve">0 | </v>
      </c>
      <c r="Q414" t="str">
        <v xml:space="preserve">0 | </v>
      </c>
      <c r="R414" t="str">
        <v xml:space="preserve">0 | </v>
      </c>
      <c r="S414" t="str">
        <v xml:space="preserve">0 | </v>
      </c>
      <c r="T414" t="str">
        <v xml:space="preserve">0 | </v>
      </c>
      <c r="U414" t="str">
        <v xml:space="preserve">0 | </v>
      </c>
      <c r="V414" t="str">
        <v xml:space="preserve">0 | </v>
      </c>
      <c r="W414" t="str">
        <v xml:space="preserve">0 | </v>
      </c>
      <c r="X414" t="str">
        <v xml:space="preserve">0 | </v>
      </c>
      <c r="Y414" t="str">
        <v xml:space="preserve">0 | </v>
      </c>
      <c r="Z414" t="str">
        <v xml:space="preserve">0 | </v>
      </c>
      <c r="AA414" t="str">
        <v xml:space="preserve">0 | </v>
      </c>
      <c r="AB414" t="str">
        <v xml:space="preserve">0 | </v>
      </c>
      <c r="AC414" t="str">
        <v xml:space="preserve">0 | </v>
      </c>
      <c r="AD414" t="str">
        <v xml:space="preserve">0 | </v>
      </c>
      <c r="AE414" t="str">
        <v xml:space="preserve">0 | </v>
      </c>
      <c r="AF414" t="str">
        <v xml:space="preserve">0 | </v>
      </c>
      <c r="AG414" t="str">
        <v xml:space="preserve">0 | </v>
      </c>
      <c r="AH414" t="str">
        <v xml:space="preserve">0 | </v>
      </c>
      <c r="AI414" t="str">
        <v xml:space="preserve">0 | </v>
      </c>
      <c r="DQ414" cm="1">
        <f t="array" ref="DQ414:EX414">TRANSPOSE(_xlfn._xlws.SORT(_xlfn._xlws.FILTER(chemicals[chemical_applic_level],chemicals[experiment_ID]=A414)))</f>
        <v>0</v>
      </c>
      <c r="DR414">
        <v>0</v>
      </c>
      <c r="DS414">
        <v>0</v>
      </c>
      <c r="DT414">
        <v>0</v>
      </c>
      <c r="DU414">
        <v>0</v>
      </c>
      <c r="DV414">
        <v>0</v>
      </c>
      <c r="DW414">
        <v>0</v>
      </c>
      <c r="DX414">
        <v>0</v>
      </c>
      <c r="DY414">
        <v>0</v>
      </c>
      <c r="DZ414">
        <v>0</v>
      </c>
      <c r="EA414">
        <v>0</v>
      </c>
      <c r="EB414">
        <v>0</v>
      </c>
      <c r="EC414">
        <v>0</v>
      </c>
      <c r="ED414">
        <v>0</v>
      </c>
      <c r="EE414">
        <v>0</v>
      </c>
      <c r="EF414">
        <v>0</v>
      </c>
      <c r="EG414">
        <v>0</v>
      </c>
      <c r="EH414">
        <v>0</v>
      </c>
      <c r="EI414">
        <v>0</v>
      </c>
      <c r="EJ414">
        <v>0</v>
      </c>
      <c r="EK414">
        <v>0</v>
      </c>
      <c r="EL414">
        <v>0</v>
      </c>
      <c r="EM414">
        <v>0</v>
      </c>
      <c r="EN414">
        <v>0</v>
      </c>
      <c r="EO414">
        <v>0</v>
      </c>
      <c r="EP414">
        <v>0</v>
      </c>
      <c r="EQ414">
        <v>0</v>
      </c>
      <c r="ER414">
        <v>0</v>
      </c>
      <c r="ES414">
        <v>0</v>
      </c>
      <c r="ET414">
        <v>0</v>
      </c>
      <c r="EU414">
        <v>0</v>
      </c>
      <c r="EV414">
        <v>0</v>
      </c>
      <c r="EW414">
        <v>0</v>
      </c>
      <c r="EX414" t="str">
        <v/>
      </c>
    </row>
    <row r="415" spans="2:154" x14ac:dyDescent="0.25">
      <c r="B415" t="str" cm="1">
        <f t="array" ref="B415:AI415">TRANSPOSE(_xlfn._xlws.SORT(_xlfn._xlws.FILTER(chemicals[chemical_applic_level]&amp;" | "&amp;chemicals[chemical_applic_name],chemicals[experiment_ID]=A415)))</f>
        <v xml:space="preserve"> | </v>
      </c>
      <c r="C415" t="str">
        <v xml:space="preserve">0 | </v>
      </c>
      <c r="D415" t="str">
        <v xml:space="preserve">0 | </v>
      </c>
      <c r="E415" t="str">
        <v xml:space="preserve">0 | </v>
      </c>
      <c r="F415" t="str">
        <v xml:space="preserve">0 | </v>
      </c>
      <c r="G415" t="str">
        <v xml:space="preserve">0 | </v>
      </c>
      <c r="H415" t="str">
        <v xml:space="preserve">0 | </v>
      </c>
      <c r="I415" t="str">
        <v xml:space="preserve">0 | </v>
      </c>
      <c r="J415" t="str">
        <v xml:space="preserve">0 | </v>
      </c>
      <c r="K415" t="str">
        <v xml:space="preserve">0 | </v>
      </c>
      <c r="L415" t="str">
        <v xml:space="preserve">0 | </v>
      </c>
      <c r="M415" t="str">
        <v xml:space="preserve">0 | </v>
      </c>
      <c r="N415" t="str">
        <v xml:space="preserve">0 | </v>
      </c>
      <c r="O415" t="str">
        <v xml:space="preserve">0 | </v>
      </c>
      <c r="P415" t="str">
        <v xml:space="preserve">0 | </v>
      </c>
      <c r="Q415" t="str">
        <v xml:space="preserve">0 | </v>
      </c>
      <c r="R415" t="str">
        <v xml:space="preserve">0 | </v>
      </c>
      <c r="S415" t="str">
        <v xml:space="preserve">0 | </v>
      </c>
      <c r="T415" t="str">
        <v xml:space="preserve">0 | </v>
      </c>
      <c r="U415" t="str">
        <v xml:space="preserve">0 | </v>
      </c>
      <c r="V415" t="str">
        <v xml:space="preserve">0 | </v>
      </c>
      <c r="W415" t="str">
        <v xml:space="preserve">0 | </v>
      </c>
      <c r="X415" t="str">
        <v xml:space="preserve">0 | </v>
      </c>
      <c r="Y415" t="str">
        <v xml:space="preserve">0 | </v>
      </c>
      <c r="Z415" t="str">
        <v xml:space="preserve">0 | </v>
      </c>
      <c r="AA415" t="str">
        <v xml:space="preserve">0 | </v>
      </c>
      <c r="AB415" t="str">
        <v xml:space="preserve">0 | </v>
      </c>
      <c r="AC415" t="str">
        <v xml:space="preserve">0 | </v>
      </c>
      <c r="AD415" t="str">
        <v xml:space="preserve">0 | </v>
      </c>
      <c r="AE415" t="str">
        <v xml:space="preserve">0 | </v>
      </c>
      <c r="AF415" t="str">
        <v xml:space="preserve">0 | </v>
      </c>
      <c r="AG415" t="str">
        <v xml:space="preserve">0 | </v>
      </c>
      <c r="AH415" t="str">
        <v xml:space="preserve">0 | </v>
      </c>
      <c r="AI415" t="str">
        <v xml:space="preserve">0 | </v>
      </c>
      <c r="DQ415" cm="1">
        <f t="array" ref="DQ415:EX415">TRANSPOSE(_xlfn._xlws.SORT(_xlfn._xlws.FILTER(chemicals[chemical_applic_level],chemicals[experiment_ID]=A415)))</f>
        <v>0</v>
      </c>
      <c r="DR415">
        <v>0</v>
      </c>
      <c r="DS415">
        <v>0</v>
      </c>
      <c r="DT415">
        <v>0</v>
      </c>
      <c r="DU415">
        <v>0</v>
      </c>
      <c r="DV415">
        <v>0</v>
      </c>
      <c r="DW415">
        <v>0</v>
      </c>
      <c r="DX415">
        <v>0</v>
      </c>
      <c r="DY415">
        <v>0</v>
      </c>
      <c r="DZ415">
        <v>0</v>
      </c>
      <c r="EA415">
        <v>0</v>
      </c>
      <c r="EB415">
        <v>0</v>
      </c>
      <c r="EC415">
        <v>0</v>
      </c>
      <c r="ED415">
        <v>0</v>
      </c>
      <c r="EE415">
        <v>0</v>
      </c>
      <c r="EF415">
        <v>0</v>
      </c>
      <c r="EG415">
        <v>0</v>
      </c>
      <c r="EH415">
        <v>0</v>
      </c>
      <c r="EI415">
        <v>0</v>
      </c>
      <c r="EJ415">
        <v>0</v>
      </c>
      <c r="EK415">
        <v>0</v>
      </c>
      <c r="EL415">
        <v>0</v>
      </c>
      <c r="EM415">
        <v>0</v>
      </c>
      <c r="EN415">
        <v>0</v>
      </c>
      <c r="EO415">
        <v>0</v>
      </c>
      <c r="EP415">
        <v>0</v>
      </c>
      <c r="EQ415">
        <v>0</v>
      </c>
      <c r="ER415">
        <v>0</v>
      </c>
      <c r="ES415">
        <v>0</v>
      </c>
      <c r="ET415">
        <v>0</v>
      </c>
      <c r="EU415">
        <v>0</v>
      </c>
      <c r="EV415">
        <v>0</v>
      </c>
      <c r="EW415">
        <v>0</v>
      </c>
      <c r="EX415" t="str">
        <v/>
      </c>
    </row>
    <row r="416" spans="2:154" x14ac:dyDescent="0.25">
      <c r="B416" t="str" cm="1">
        <f t="array" ref="B416:AI416">TRANSPOSE(_xlfn._xlws.SORT(_xlfn._xlws.FILTER(chemicals[chemical_applic_level]&amp;" | "&amp;chemicals[chemical_applic_name],chemicals[experiment_ID]=A416)))</f>
        <v xml:space="preserve"> | </v>
      </c>
      <c r="C416" t="str">
        <v xml:space="preserve">0 | </v>
      </c>
      <c r="D416" t="str">
        <v xml:space="preserve">0 | </v>
      </c>
      <c r="E416" t="str">
        <v xml:space="preserve">0 | </v>
      </c>
      <c r="F416" t="str">
        <v xml:space="preserve">0 | </v>
      </c>
      <c r="G416" t="str">
        <v xml:space="preserve">0 | </v>
      </c>
      <c r="H416" t="str">
        <v xml:space="preserve">0 | </v>
      </c>
      <c r="I416" t="str">
        <v xml:space="preserve">0 | </v>
      </c>
      <c r="J416" t="str">
        <v xml:space="preserve">0 | </v>
      </c>
      <c r="K416" t="str">
        <v xml:space="preserve">0 | </v>
      </c>
      <c r="L416" t="str">
        <v xml:space="preserve">0 | </v>
      </c>
      <c r="M416" t="str">
        <v xml:space="preserve">0 | </v>
      </c>
      <c r="N416" t="str">
        <v xml:space="preserve">0 | </v>
      </c>
      <c r="O416" t="str">
        <v xml:space="preserve">0 | </v>
      </c>
      <c r="P416" t="str">
        <v xml:space="preserve">0 | </v>
      </c>
      <c r="Q416" t="str">
        <v xml:space="preserve">0 | </v>
      </c>
      <c r="R416" t="str">
        <v xml:space="preserve">0 | </v>
      </c>
      <c r="S416" t="str">
        <v xml:space="preserve">0 | </v>
      </c>
      <c r="T416" t="str">
        <v xml:space="preserve">0 | </v>
      </c>
      <c r="U416" t="str">
        <v xml:space="preserve">0 | </v>
      </c>
      <c r="V416" t="str">
        <v xml:space="preserve">0 | </v>
      </c>
      <c r="W416" t="str">
        <v xml:space="preserve">0 | </v>
      </c>
      <c r="X416" t="str">
        <v xml:space="preserve">0 | </v>
      </c>
      <c r="Y416" t="str">
        <v xml:space="preserve">0 | </v>
      </c>
      <c r="Z416" t="str">
        <v xml:space="preserve">0 | </v>
      </c>
      <c r="AA416" t="str">
        <v xml:space="preserve">0 | </v>
      </c>
      <c r="AB416" t="str">
        <v xml:space="preserve">0 | </v>
      </c>
      <c r="AC416" t="str">
        <v xml:space="preserve">0 | </v>
      </c>
      <c r="AD416" t="str">
        <v xml:space="preserve">0 | </v>
      </c>
      <c r="AE416" t="str">
        <v xml:space="preserve">0 | </v>
      </c>
      <c r="AF416" t="str">
        <v xml:space="preserve">0 | </v>
      </c>
      <c r="AG416" t="str">
        <v xml:space="preserve">0 | </v>
      </c>
      <c r="AH416" t="str">
        <v xml:space="preserve">0 | </v>
      </c>
      <c r="AI416" t="str">
        <v xml:space="preserve">0 | </v>
      </c>
      <c r="DQ416" cm="1">
        <f t="array" ref="DQ416:EX416">TRANSPOSE(_xlfn._xlws.SORT(_xlfn._xlws.FILTER(chemicals[chemical_applic_level],chemicals[experiment_ID]=A416)))</f>
        <v>0</v>
      </c>
      <c r="DR416">
        <v>0</v>
      </c>
      <c r="DS416">
        <v>0</v>
      </c>
      <c r="DT416">
        <v>0</v>
      </c>
      <c r="DU416">
        <v>0</v>
      </c>
      <c r="DV416">
        <v>0</v>
      </c>
      <c r="DW416">
        <v>0</v>
      </c>
      <c r="DX416">
        <v>0</v>
      </c>
      <c r="DY416">
        <v>0</v>
      </c>
      <c r="DZ416">
        <v>0</v>
      </c>
      <c r="EA416">
        <v>0</v>
      </c>
      <c r="EB416">
        <v>0</v>
      </c>
      <c r="EC416">
        <v>0</v>
      </c>
      <c r="ED416">
        <v>0</v>
      </c>
      <c r="EE416">
        <v>0</v>
      </c>
      <c r="EF416">
        <v>0</v>
      </c>
      <c r="EG416">
        <v>0</v>
      </c>
      <c r="EH416">
        <v>0</v>
      </c>
      <c r="EI416">
        <v>0</v>
      </c>
      <c r="EJ416">
        <v>0</v>
      </c>
      <c r="EK416">
        <v>0</v>
      </c>
      <c r="EL416">
        <v>0</v>
      </c>
      <c r="EM416">
        <v>0</v>
      </c>
      <c r="EN416">
        <v>0</v>
      </c>
      <c r="EO416">
        <v>0</v>
      </c>
      <c r="EP416">
        <v>0</v>
      </c>
      <c r="EQ416">
        <v>0</v>
      </c>
      <c r="ER416">
        <v>0</v>
      </c>
      <c r="ES416">
        <v>0</v>
      </c>
      <c r="ET416">
        <v>0</v>
      </c>
      <c r="EU416">
        <v>0</v>
      </c>
      <c r="EV416">
        <v>0</v>
      </c>
      <c r="EW416">
        <v>0</v>
      </c>
      <c r="EX416" t="str">
        <v/>
      </c>
    </row>
    <row r="417" spans="2:154" x14ac:dyDescent="0.25">
      <c r="B417" t="str" cm="1">
        <f t="array" ref="B417:AI417">TRANSPOSE(_xlfn._xlws.SORT(_xlfn._xlws.FILTER(chemicals[chemical_applic_level]&amp;" | "&amp;chemicals[chemical_applic_name],chemicals[experiment_ID]=A417)))</f>
        <v xml:space="preserve"> | </v>
      </c>
      <c r="C417" t="str">
        <v xml:space="preserve">0 | </v>
      </c>
      <c r="D417" t="str">
        <v xml:space="preserve">0 | </v>
      </c>
      <c r="E417" t="str">
        <v xml:space="preserve">0 | </v>
      </c>
      <c r="F417" t="str">
        <v xml:space="preserve">0 | </v>
      </c>
      <c r="G417" t="str">
        <v xml:space="preserve">0 | </v>
      </c>
      <c r="H417" t="str">
        <v xml:space="preserve">0 | </v>
      </c>
      <c r="I417" t="str">
        <v xml:space="preserve">0 | </v>
      </c>
      <c r="J417" t="str">
        <v xml:space="preserve">0 | </v>
      </c>
      <c r="K417" t="str">
        <v xml:space="preserve">0 | </v>
      </c>
      <c r="L417" t="str">
        <v xml:space="preserve">0 | </v>
      </c>
      <c r="M417" t="str">
        <v xml:space="preserve">0 | </v>
      </c>
      <c r="N417" t="str">
        <v xml:space="preserve">0 | </v>
      </c>
      <c r="O417" t="str">
        <v xml:space="preserve">0 | </v>
      </c>
      <c r="P417" t="str">
        <v xml:space="preserve">0 | </v>
      </c>
      <c r="Q417" t="str">
        <v xml:space="preserve">0 | </v>
      </c>
      <c r="R417" t="str">
        <v xml:space="preserve">0 | </v>
      </c>
      <c r="S417" t="str">
        <v xml:space="preserve">0 | </v>
      </c>
      <c r="T417" t="str">
        <v xml:space="preserve">0 | </v>
      </c>
      <c r="U417" t="str">
        <v xml:space="preserve">0 | </v>
      </c>
      <c r="V417" t="str">
        <v xml:space="preserve">0 | </v>
      </c>
      <c r="W417" t="str">
        <v xml:space="preserve">0 | </v>
      </c>
      <c r="X417" t="str">
        <v xml:space="preserve">0 | </v>
      </c>
      <c r="Y417" t="str">
        <v xml:space="preserve">0 | </v>
      </c>
      <c r="Z417" t="str">
        <v xml:space="preserve">0 | </v>
      </c>
      <c r="AA417" t="str">
        <v xml:space="preserve">0 | </v>
      </c>
      <c r="AB417" t="str">
        <v xml:space="preserve">0 | </v>
      </c>
      <c r="AC417" t="str">
        <v xml:space="preserve">0 | </v>
      </c>
      <c r="AD417" t="str">
        <v xml:space="preserve">0 | </v>
      </c>
      <c r="AE417" t="str">
        <v xml:space="preserve">0 | </v>
      </c>
      <c r="AF417" t="str">
        <v xml:space="preserve">0 | </v>
      </c>
      <c r="AG417" t="str">
        <v xml:space="preserve">0 | </v>
      </c>
      <c r="AH417" t="str">
        <v xml:space="preserve">0 | </v>
      </c>
      <c r="AI417" t="str">
        <v xml:space="preserve">0 | </v>
      </c>
      <c r="DQ417" cm="1">
        <f t="array" ref="DQ417:EX417">TRANSPOSE(_xlfn._xlws.SORT(_xlfn._xlws.FILTER(chemicals[chemical_applic_level],chemicals[experiment_ID]=A417)))</f>
        <v>0</v>
      </c>
      <c r="DR417">
        <v>0</v>
      </c>
      <c r="DS417">
        <v>0</v>
      </c>
      <c r="DT417">
        <v>0</v>
      </c>
      <c r="DU417">
        <v>0</v>
      </c>
      <c r="DV417">
        <v>0</v>
      </c>
      <c r="DW417">
        <v>0</v>
      </c>
      <c r="DX417">
        <v>0</v>
      </c>
      <c r="DY417">
        <v>0</v>
      </c>
      <c r="DZ417">
        <v>0</v>
      </c>
      <c r="EA417">
        <v>0</v>
      </c>
      <c r="EB417">
        <v>0</v>
      </c>
      <c r="EC417">
        <v>0</v>
      </c>
      <c r="ED417">
        <v>0</v>
      </c>
      <c r="EE417">
        <v>0</v>
      </c>
      <c r="EF417">
        <v>0</v>
      </c>
      <c r="EG417">
        <v>0</v>
      </c>
      <c r="EH417">
        <v>0</v>
      </c>
      <c r="EI417">
        <v>0</v>
      </c>
      <c r="EJ417">
        <v>0</v>
      </c>
      <c r="EK417">
        <v>0</v>
      </c>
      <c r="EL417">
        <v>0</v>
      </c>
      <c r="EM417">
        <v>0</v>
      </c>
      <c r="EN417">
        <v>0</v>
      </c>
      <c r="EO417">
        <v>0</v>
      </c>
      <c r="EP417">
        <v>0</v>
      </c>
      <c r="EQ417">
        <v>0</v>
      </c>
      <c r="ER417">
        <v>0</v>
      </c>
      <c r="ES417">
        <v>0</v>
      </c>
      <c r="ET417">
        <v>0</v>
      </c>
      <c r="EU417">
        <v>0</v>
      </c>
      <c r="EV417">
        <v>0</v>
      </c>
      <c r="EW417">
        <v>0</v>
      </c>
      <c r="EX417" t="str">
        <v/>
      </c>
    </row>
    <row r="418" spans="2:154" x14ac:dyDescent="0.25">
      <c r="B418" t="str" cm="1">
        <f t="array" ref="B418:AI418">TRANSPOSE(_xlfn._xlws.SORT(_xlfn._xlws.FILTER(chemicals[chemical_applic_level]&amp;" | "&amp;chemicals[chemical_applic_name],chemicals[experiment_ID]=A418)))</f>
        <v xml:space="preserve"> | </v>
      </c>
      <c r="C418" t="str">
        <v xml:space="preserve">0 | </v>
      </c>
      <c r="D418" t="str">
        <v xml:space="preserve">0 | </v>
      </c>
      <c r="E418" t="str">
        <v xml:space="preserve">0 | </v>
      </c>
      <c r="F418" t="str">
        <v xml:space="preserve">0 | </v>
      </c>
      <c r="G418" t="str">
        <v xml:space="preserve">0 | </v>
      </c>
      <c r="H418" t="str">
        <v xml:space="preserve">0 | </v>
      </c>
      <c r="I418" t="str">
        <v xml:space="preserve">0 | </v>
      </c>
      <c r="J418" t="str">
        <v xml:space="preserve">0 | </v>
      </c>
      <c r="K418" t="str">
        <v xml:space="preserve">0 | </v>
      </c>
      <c r="L418" t="str">
        <v xml:space="preserve">0 | </v>
      </c>
      <c r="M418" t="str">
        <v xml:space="preserve">0 | </v>
      </c>
      <c r="N418" t="str">
        <v xml:space="preserve">0 | </v>
      </c>
      <c r="O418" t="str">
        <v xml:space="preserve">0 | </v>
      </c>
      <c r="P418" t="str">
        <v xml:space="preserve">0 | </v>
      </c>
      <c r="Q418" t="str">
        <v xml:space="preserve">0 | </v>
      </c>
      <c r="R418" t="str">
        <v xml:space="preserve">0 | </v>
      </c>
      <c r="S418" t="str">
        <v xml:space="preserve">0 | </v>
      </c>
      <c r="T418" t="str">
        <v xml:space="preserve">0 | </v>
      </c>
      <c r="U418" t="str">
        <v xml:space="preserve">0 | </v>
      </c>
      <c r="V418" t="str">
        <v xml:space="preserve">0 | </v>
      </c>
      <c r="W418" t="str">
        <v xml:space="preserve">0 | </v>
      </c>
      <c r="X418" t="str">
        <v xml:space="preserve">0 | </v>
      </c>
      <c r="Y418" t="str">
        <v xml:space="preserve">0 | </v>
      </c>
      <c r="Z418" t="str">
        <v xml:space="preserve">0 | </v>
      </c>
      <c r="AA418" t="str">
        <v xml:space="preserve">0 | </v>
      </c>
      <c r="AB418" t="str">
        <v xml:space="preserve">0 | </v>
      </c>
      <c r="AC418" t="str">
        <v xml:space="preserve">0 | </v>
      </c>
      <c r="AD418" t="str">
        <v xml:space="preserve">0 | </v>
      </c>
      <c r="AE418" t="str">
        <v xml:space="preserve">0 | </v>
      </c>
      <c r="AF418" t="str">
        <v xml:space="preserve">0 | </v>
      </c>
      <c r="AG418" t="str">
        <v xml:space="preserve">0 | </v>
      </c>
      <c r="AH418" t="str">
        <v xml:space="preserve">0 | </v>
      </c>
      <c r="AI418" t="str">
        <v xml:space="preserve">0 | </v>
      </c>
      <c r="DQ418" cm="1">
        <f t="array" ref="DQ418:EX418">TRANSPOSE(_xlfn._xlws.SORT(_xlfn._xlws.FILTER(chemicals[chemical_applic_level],chemicals[experiment_ID]=A418)))</f>
        <v>0</v>
      </c>
      <c r="DR418">
        <v>0</v>
      </c>
      <c r="DS418">
        <v>0</v>
      </c>
      <c r="DT418">
        <v>0</v>
      </c>
      <c r="DU418">
        <v>0</v>
      </c>
      <c r="DV418">
        <v>0</v>
      </c>
      <c r="DW418">
        <v>0</v>
      </c>
      <c r="DX418">
        <v>0</v>
      </c>
      <c r="DY418">
        <v>0</v>
      </c>
      <c r="DZ418">
        <v>0</v>
      </c>
      <c r="EA418">
        <v>0</v>
      </c>
      <c r="EB418">
        <v>0</v>
      </c>
      <c r="EC418">
        <v>0</v>
      </c>
      <c r="ED418">
        <v>0</v>
      </c>
      <c r="EE418">
        <v>0</v>
      </c>
      <c r="EF418">
        <v>0</v>
      </c>
      <c r="EG418">
        <v>0</v>
      </c>
      <c r="EH418">
        <v>0</v>
      </c>
      <c r="EI418">
        <v>0</v>
      </c>
      <c r="EJ418">
        <v>0</v>
      </c>
      <c r="EK418">
        <v>0</v>
      </c>
      <c r="EL418">
        <v>0</v>
      </c>
      <c r="EM418">
        <v>0</v>
      </c>
      <c r="EN418">
        <v>0</v>
      </c>
      <c r="EO418">
        <v>0</v>
      </c>
      <c r="EP418">
        <v>0</v>
      </c>
      <c r="EQ418">
        <v>0</v>
      </c>
      <c r="ER418">
        <v>0</v>
      </c>
      <c r="ES418">
        <v>0</v>
      </c>
      <c r="ET418">
        <v>0</v>
      </c>
      <c r="EU418">
        <v>0</v>
      </c>
      <c r="EV418">
        <v>0</v>
      </c>
      <c r="EW418">
        <v>0</v>
      </c>
      <c r="EX418" t="str">
        <v/>
      </c>
    </row>
    <row r="419" spans="2:154" x14ac:dyDescent="0.25">
      <c r="B419" t="str" cm="1">
        <f t="array" ref="B419:AI419">TRANSPOSE(_xlfn._xlws.SORT(_xlfn._xlws.FILTER(chemicals[chemical_applic_level]&amp;" | "&amp;chemicals[chemical_applic_name],chemicals[experiment_ID]=A419)))</f>
        <v xml:space="preserve"> | </v>
      </c>
      <c r="C419" t="str">
        <v xml:space="preserve">0 | </v>
      </c>
      <c r="D419" t="str">
        <v xml:space="preserve">0 | </v>
      </c>
      <c r="E419" t="str">
        <v xml:space="preserve">0 | </v>
      </c>
      <c r="F419" t="str">
        <v xml:space="preserve">0 | </v>
      </c>
      <c r="G419" t="str">
        <v xml:space="preserve">0 | </v>
      </c>
      <c r="H419" t="str">
        <v xml:space="preserve">0 | </v>
      </c>
      <c r="I419" t="str">
        <v xml:space="preserve">0 | </v>
      </c>
      <c r="J419" t="str">
        <v xml:space="preserve">0 | </v>
      </c>
      <c r="K419" t="str">
        <v xml:space="preserve">0 | </v>
      </c>
      <c r="L419" t="str">
        <v xml:space="preserve">0 | </v>
      </c>
      <c r="M419" t="str">
        <v xml:space="preserve">0 | </v>
      </c>
      <c r="N419" t="str">
        <v xml:space="preserve">0 | </v>
      </c>
      <c r="O419" t="str">
        <v xml:space="preserve">0 | </v>
      </c>
      <c r="P419" t="str">
        <v xml:space="preserve">0 | </v>
      </c>
      <c r="Q419" t="str">
        <v xml:space="preserve">0 | </v>
      </c>
      <c r="R419" t="str">
        <v xml:space="preserve">0 | </v>
      </c>
      <c r="S419" t="str">
        <v xml:space="preserve">0 | </v>
      </c>
      <c r="T419" t="str">
        <v xml:space="preserve">0 | </v>
      </c>
      <c r="U419" t="str">
        <v xml:space="preserve">0 | </v>
      </c>
      <c r="V419" t="str">
        <v xml:space="preserve">0 | </v>
      </c>
      <c r="W419" t="str">
        <v xml:space="preserve">0 | </v>
      </c>
      <c r="X419" t="str">
        <v xml:space="preserve">0 | </v>
      </c>
      <c r="Y419" t="str">
        <v xml:space="preserve">0 | </v>
      </c>
      <c r="Z419" t="str">
        <v xml:space="preserve">0 | </v>
      </c>
      <c r="AA419" t="str">
        <v xml:space="preserve">0 | </v>
      </c>
      <c r="AB419" t="str">
        <v xml:space="preserve">0 | </v>
      </c>
      <c r="AC419" t="str">
        <v xml:space="preserve">0 | </v>
      </c>
      <c r="AD419" t="str">
        <v xml:space="preserve">0 | </v>
      </c>
      <c r="AE419" t="str">
        <v xml:space="preserve">0 | </v>
      </c>
      <c r="AF419" t="str">
        <v xml:space="preserve">0 | </v>
      </c>
      <c r="AG419" t="str">
        <v xml:space="preserve">0 | </v>
      </c>
      <c r="AH419" t="str">
        <v xml:space="preserve">0 | </v>
      </c>
      <c r="AI419" t="str">
        <v xml:space="preserve">0 | </v>
      </c>
      <c r="DQ419" cm="1">
        <f t="array" ref="DQ419:EX419">TRANSPOSE(_xlfn._xlws.SORT(_xlfn._xlws.FILTER(chemicals[chemical_applic_level],chemicals[experiment_ID]=A419)))</f>
        <v>0</v>
      </c>
      <c r="DR419">
        <v>0</v>
      </c>
      <c r="DS419">
        <v>0</v>
      </c>
      <c r="DT419">
        <v>0</v>
      </c>
      <c r="DU419">
        <v>0</v>
      </c>
      <c r="DV419">
        <v>0</v>
      </c>
      <c r="DW419">
        <v>0</v>
      </c>
      <c r="DX419">
        <v>0</v>
      </c>
      <c r="DY419">
        <v>0</v>
      </c>
      <c r="DZ419">
        <v>0</v>
      </c>
      <c r="EA419">
        <v>0</v>
      </c>
      <c r="EB419">
        <v>0</v>
      </c>
      <c r="EC419">
        <v>0</v>
      </c>
      <c r="ED419">
        <v>0</v>
      </c>
      <c r="EE419">
        <v>0</v>
      </c>
      <c r="EF419">
        <v>0</v>
      </c>
      <c r="EG419">
        <v>0</v>
      </c>
      <c r="EH419">
        <v>0</v>
      </c>
      <c r="EI419">
        <v>0</v>
      </c>
      <c r="EJ419">
        <v>0</v>
      </c>
      <c r="EK419">
        <v>0</v>
      </c>
      <c r="EL419">
        <v>0</v>
      </c>
      <c r="EM419">
        <v>0</v>
      </c>
      <c r="EN419">
        <v>0</v>
      </c>
      <c r="EO419">
        <v>0</v>
      </c>
      <c r="EP419">
        <v>0</v>
      </c>
      <c r="EQ419">
        <v>0</v>
      </c>
      <c r="ER419">
        <v>0</v>
      </c>
      <c r="ES419">
        <v>0</v>
      </c>
      <c r="ET419">
        <v>0</v>
      </c>
      <c r="EU419">
        <v>0</v>
      </c>
      <c r="EV419">
        <v>0</v>
      </c>
      <c r="EW419">
        <v>0</v>
      </c>
      <c r="EX419" t="str">
        <v/>
      </c>
    </row>
    <row r="420" spans="2:154" x14ac:dyDescent="0.25">
      <c r="B420" t="str" cm="1">
        <f t="array" ref="B420:AI420">TRANSPOSE(_xlfn._xlws.SORT(_xlfn._xlws.FILTER(chemicals[chemical_applic_level]&amp;" | "&amp;chemicals[chemical_applic_name],chemicals[experiment_ID]=A420)))</f>
        <v xml:space="preserve"> | </v>
      </c>
      <c r="C420" t="str">
        <v xml:space="preserve">0 | </v>
      </c>
      <c r="D420" t="str">
        <v xml:space="preserve">0 | </v>
      </c>
      <c r="E420" t="str">
        <v xml:space="preserve">0 | </v>
      </c>
      <c r="F420" t="str">
        <v xml:space="preserve">0 | </v>
      </c>
      <c r="G420" t="str">
        <v xml:space="preserve">0 | </v>
      </c>
      <c r="H420" t="str">
        <v xml:space="preserve">0 | </v>
      </c>
      <c r="I420" t="str">
        <v xml:space="preserve">0 | </v>
      </c>
      <c r="J420" t="str">
        <v xml:space="preserve">0 | </v>
      </c>
      <c r="K420" t="str">
        <v xml:space="preserve">0 | </v>
      </c>
      <c r="L420" t="str">
        <v xml:space="preserve">0 | </v>
      </c>
      <c r="M420" t="str">
        <v xml:space="preserve">0 | </v>
      </c>
      <c r="N420" t="str">
        <v xml:space="preserve">0 | </v>
      </c>
      <c r="O420" t="str">
        <v xml:space="preserve">0 | </v>
      </c>
      <c r="P420" t="str">
        <v xml:space="preserve">0 | </v>
      </c>
      <c r="Q420" t="str">
        <v xml:space="preserve">0 | </v>
      </c>
      <c r="R420" t="str">
        <v xml:space="preserve">0 | </v>
      </c>
      <c r="S420" t="str">
        <v xml:space="preserve">0 | </v>
      </c>
      <c r="T420" t="str">
        <v xml:space="preserve">0 | </v>
      </c>
      <c r="U420" t="str">
        <v xml:space="preserve">0 | </v>
      </c>
      <c r="V420" t="str">
        <v xml:space="preserve">0 | </v>
      </c>
      <c r="W420" t="str">
        <v xml:space="preserve">0 | </v>
      </c>
      <c r="X420" t="str">
        <v xml:space="preserve">0 | </v>
      </c>
      <c r="Y420" t="str">
        <v xml:space="preserve">0 | </v>
      </c>
      <c r="Z420" t="str">
        <v xml:space="preserve">0 | </v>
      </c>
      <c r="AA420" t="str">
        <v xml:space="preserve">0 | </v>
      </c>
      <c r="AB420" t="str">
        <v xml:space="preserve">0 | </v>
      </c>
      <c r="AC420" t="str">
        <v xml:space="preserve">0 | </v>
      </c>
      <c r="AD420" t="str">
        <v xml:space="preserve">0 | </v>
      </c>
      <c r="AE420" t="str">
        <v xml:space="preserve">0 | </v>
      </c>
      <c r="AF420" t="str">
        <v xml:space="preserve">0 | </v>
      </c>
      <c r="AG420" t="str">
        <v xml:space="preserve">0 | </v>
      </c>
      <c r="AH420" t="str">
        <v xml:space="preserve">0 | </v>
      </c>
      <c r="AI420" t="str">
        <v xml:space="preserve">0 | </v>
      </c>
      <c r="DQ420" cm="1">
        <f t="array" ref="DQ420:EX420">TRANSPOSE(_xlfn._xlws.SORT(_xlfn._xlws.FILTER(chemicals[chemical_applic_level],chemicals[experiment_ID]=A420)))</f>
        <v>0</v>
      </c>
      <c r="DR420">
        <v>0</v>
      </c>
      <c r="DS420">
        <v>0</v>
      </c>
      <c r="DT420">
        <v>0</v>
      </c>
      <c r="DU420">
        <v>0</v>
      </c>
      <c r="DV420">
        <v>0</v>
      </c>
      <c r="DW420">
        <v>0</v>
      </c>
      <c r="DX420">
        <v>0</v>
      </c>
      <c r="DY420">
        <v>0</v>
      </c>
      <c r="DZ420">
        <v>0</v>
      </c>
      <c r="EA420">
        <v>0</v>
      </c>
      <c r="EB420">
        <v>0</v>
      </c>
      <c r="EC420">
        <v>0</v>
      </c>
      <c r="ED420">
        <v>0</v>
      </c>
      <c r="EE420">
        <v>0</v>
      </c>
      <c r="EF420">
        <v>0</v>
      </c>
      <c r="EG420">
        <v>0</v>
      </c>
      <c r="EH420">
        <v>0</v>
      </c>
      <c r="EI420">
        <v>0</v>
      </c>
      <c r="EJ420">
        <v>0</v>
      </c>
      <c r="EK420">
        <v>0</v>
      </c>
      <c r="EL420">
        <v>0</v>
      </c>
      <c r="EM420">
        <v>0</v>
      </c>
      <c r="EN420">
        <v>0</v>
      </c>
      <c r="EO420">
        <v>0</v>
      </c>
      <c r="EP420">
        <v>0</v>
      </c>
      <c r="EQ420">
        <v>0</v>
      </c>
      <c r="ER420">
        <v>0</v>
      </c>
      <c r="ES420">
        <v>0</v>
      </c>
      <c r="ET420">
        <v>0</v>
      </c>
      <c r="EU420">
        <v>0</v>
      </c>
      <c r="EV420">
        <v>0</v>
      </c>
      <c r="EW420">
        <v>0</v>
      </c>
      <c r="EX420" t="str">
        <v/>
      </c>
    </row>
    <row r="421" spans="2:154" x14ac:dyDescent="0.25">
      <c r="B421" t="str" cm="1">
        <f t="array" ref="B421:AI421">TRANSPOSE(_xlfn._xlws.SORT(_xlfn._xlws.FILTER(chemicals[chemical_applic_level]&amp;" | "&amp;chemicals[chemical_applic_name],chemicals[experiment_ID]=A421)))</f>
        <v xml:space="preserve"> | </v>
      </c>
      <c r="C421" t="str">
        <v xml:space="preserve">0 | </v>
      </c>
      <c r="D421" t="str">
        <v xml:space="preserve">0 | </v>
      </c>
      <c r="E421" t="str">
        <v xml:space="preserve">0 | </v>
      </c>
      <c r="F421" t="str">
        <v xml:space="preserve">0 | </v>
      </c>
      <c r="G421" t="str">
        <v xml:space="preserve">0 | </v>
      </c>
      <c r="H421" t="str">
        <v xml:space="preserve">0 | </v>
      </c>
      <c r="I421" t="str">
        <v xml:space="preserve">0 | </v>
      </c>
      <c r="J421" t="str">
        <v xml:space="preserve">0 | </v>
      </c>
      <c r="K421" t="str">
        <v xml:space="preserve">0 | </v>
      </c>
      <c r="L421" t="str">
        <v xml:space="preserve">0 | </v>
      </c>
      <c r="M421" t="str">
        <v xml:space="preserve">0 | </v>
      </c>
      <c r="N421" t="str">
        <v xml:space="preserve">0 | </v>
      </c>
      <c r="O421" t="str">
        <v xml:space="preserve">0 | </v>
      </c>
      <c r="P421" t="str">
        <v xml:space="preserve">0 | </v>
      </c>
      <c r="Q421" t="str">
        <v xml:space="preserve">0 | </v>
      </c>
      <c r="R421" t="str">
        <v xml:space="preserve">0 | </v>
      </c>
      <c r="S421" t="str">
        <v xml:space="preserve">0 | </v>
      </c>
      <c r="T421" t="str">
        <v xml:space="preserve">0 | </v>
      </c>
      <c r="U421" t="str">
        <v xml:space="preserve">0 | </v>
      </c>
      <c r="V421" t="str">
        <v xml:space="preserve">0 | </v>
      </c>
      <c r="W421" t="str">
        <v xml:space="preserve">0 | </v>
      </c>
      <c r="X421" t="str">
        <v xml:space="preserve">0 | </v>
      </c>
      <c r="Y421" t="str">
        <v xml:space="preserve">0 | </v>
      </c>
      <c r="Z421" t="str">
        <v xml:space="preserve">0 | </v>
      </c>
      <c r="AA421" t="str">
        <v xml:space="preserve">0 | </v>
      </c>
      <c r="AB421" t="str">
        <v xml:space="preserve">0 | </v>
      </c>
      <c r="AC421" t="str">
        <v xml:space="preserve">0 | </v>
      </c>
      <c r="AD421" t="str">
        <v xml:space="preserve">0 | </v>
      </c>
      <c r="AE421" t="str">
        <v xml:space="preserve">0 | </v>
      </c>
      <c r="AF421" t="str">
        <v xml:space="preserve">0 | </v>
      </c>
      <c r="AG421" t="str">
        <v xml:space="preserve">0 | </v>
      </c>
      <c r="AH421" t="str">
        <v xml:space="preserve">0 | </v>
      </c>
      <c r="AI421" t="str">
        <v xml:space="preserve">0 | </v>
      </c>
      <c r="DQ421" cm="1">
        <f t="array" ref="DQ421:EX421">TRANSPOSE(_xlfn._xlws.SORT(_xlfn._xlws.FILTER(chemicals[chemical_applic_level],chemicals[experiment_ID]=A421)))</f>
        <v>0</v>
      </c>
      <c r="DR421">
        <v>0</v>
      </c>
      <c r="DS421">
        <v>0</v>
      </c>
      <c r="DT421">
        <v>0</v>
      </c>
      <c r="DU421">
        <v>0</v>
      </c>
      <c r="DV421">
        <v>0</v>
      </c>
      <c r="DW421">
        <v>0</v>
      </c>
      <c r="DX421">
        <v>0</v>
      </c>
      <c r="DY421">
        <v>0</v>
      </c>
      <c r="DZ421">
        <v>0</v>
      </c>
      <c r="EA421">
        <v>0</v>
      </c>
      <c r="EB421">
        <v>0</v>
      </c>
      <c r="EC421">
        <v>0</v>
      </c>
      <c r="ED421">
        <v>0</v>
      </c>
      <c r="EE421">
        <v>0</v>
      </c>
      <c r="EF421">
        <v>0</v>
      </c>
      <c r="EG421">
        <v>0</v>
      </c>
      <c r="EH421">
        <v>0</v>
      </c>
      <c r="EI421">
        <v>0</v>
      </c>
      <c r="EJ421">
        <v>0</v>
      </c>
      <c r="EK421">
        <v>0</v>
      </c>
      <c r="EL421">
        <v>0</v>
      </c>
      <c r="EM421">
        <v>0</v>
      </c>
      <c r="EN421">
        <v>0</v>
      </c>
      <c r="EO421">
        <v>0</v>
      </c>
      <c r="EP421">
        <v>0</v>
      </c>
      <c r="EQ421">
        <v>0</v>
      </c>
      <c r="ER421">
        <v>0</v>
      </c>
      <c r="ES421">
        <v>0</v>
      </c>
      <c r="ET421">
        <v>0</v>
      </c>
      <c r="EU421">
        <v>0</v>
      </c>
      <c r="EV421">
        <v>0</v>
      </c>
      <c r="EW421">
        <v>0</v>
      </c>
      <c r="EX421" t="str">
        <v/>
      </c>
    </row>
    <row r="422" spans="2:154" x14ac:dyDescent="0.25">
      <c r="B422" t="str" cm="1">
        <f t="array" ref="B422:AI422">TRANSPOSE(_xlfn._xlws.SORT(_xlfn._xlws.FILTER(chemicals[chemical_applic_level]&amp;" | "&amp;chemicals[chemical_applic_name],chemicals[experiment_ID]=A422)))</f>
        <v xml:space="preserve"> | </v>
      </c>
      <c r="C422" t="str">
        <v xml:space="preserve">0 | </v>
      </c>
      <c r="D422" t="str">
        <v xml:space="preserve">0 | </v>
      </c>
      <c r="E422" t="str">
        <v xml:space="preserve">0 | </v>
      </c>
      <c r="F422" t="str">
        <v xml:space="preserve">0 | </v>
      </c>
      <c r="G422" t="str">
        <v xml:space="preserve">0 | </v>
      </c>
      <c r="H422" t="str">
        <v xml:space="preserve">0 | </v>
      </c>
      <c r="I422" t="str">
        <v xml:space="preserve">0 | </v>
      </c>
      <c r="J422" t="str">
        <v xml:space="preserve">0 | </v>
      </c>
      <c r="K422" t="str">
        <v xml:space="preserve">0 | </v>
      </c>
      <c r="L422" t="str">
        <v xml:space="preserve">0 | </v>
      </c>
      <c r="M422" t="str">
        <v xml:space="preserve">0 | </v>
      </c>
      <c r="N422" t="str">
        <v xml:space="preserve">0 | </v>
      </c>
      <c r="O422" t="str">
        <v xml:space="preserve">0 | </v>
      </c>
      <c r="P422" t="str">
        <v xml:space="preserve">0 | </v>
      </c>
      <c r="Q422" t="str">
        <v xml:space="preserve">0 | </v>
      </c>
      <c r="R422" t="str">
        <v xml:space="preserve">0 | </v>
      </c>
      <c r="S422" t="str">
        <v xml:space="preserve">0 | </v>
      </c>
      <c r="T422" t="str">
        <v xml:space="preserve">0 | </v>
      </c>
      <c r="U422" t="str">
        <v xml:space="preserve">0 | </v>
      </c>
      <c r="V422" t="str">
        <v xml:space="preserve">0 | </v>
      </c>
      <c r="W422" t="str">
        <v xml:space="preserve">0 | </v>
      </c>
      <c r="X422" t="str">
        <v xml:space="preserve">0 | </v>
      </c>
      <c r="Y422" t="str">
        <v xml:space="preserve">0 | </v>
      </c>
      <c r="Z422" t="str">
        <v xml:space="preserve">0 | </v>
      </c>
      <c r="AA422" t="str">
        <v xml:space="preserve">0 | </v>
      </c>
      <c r="AB422" t="str">
        <v xml:space="preserve">0 | </v>
      </c>
      <c r="AC422" t="str">
        <v xml:space="preserve">0 | </v>
      </c>
      <c r="AD422" t="str">
        <v xml:space="preserve">0 | </v>
      </c>
      <c r="AE422" t="str">
        <v xml:space="preserve">0 | </v>
      </c>
      <c r="AF422" t="str">
        <v xml:space="preserve">0 | </v>
      </c>
      <c r="AG422" t="str">
        <v xml:space="preserve">0 | </v>
      </c>
      <c r="AH422" t="str">
        <v xml:space="preserve">0 | </v>
      </c>
      <c r="AI422" t="str">
        <v xml:space="preserve">0 | </v>
      </c>
      <c r="DQ422" cm="1">
        <f t="array" ref="DQ422:EX422">TRANSPOSE(_xlfn._xlws.SORT(_xlfn._xlws.FILTER(chemicals[chemical_applic_level],chemicals[experiment_ID]=A422)))</f>
        <v>0</v>
      </c>
      <c r="DR422">
        <v>0</v>
      </c>
      <c r="DS422">
        <v>0</v>
      </c>
      <c r="DT422">
        <v>0</v>
      </c>
      <c r="DU422">
        <v>0</v>
      </c>
      <c r="DV422">
        <v>0</v>
      </c>
      <c r="DW422">
        <v>0</v>
      </c>
      <c r="DX422">
        <v>0</v>
      </c>
      <c r="DY422">
        <v>0</v>
      </c>
      <c r="DZ422">
        <v>0</v>
      </c>
      <c r="EA422">
        <v>0</v>
      </c>
      <c r="EB422">
        <v>0</v>
      </c>
      <c r="EC422">
        <v>0</v>
      </c>
      <c r="ED422">
        <v>0</v>
      </c>
      <c r="EE422">
        <v>0</v>
      </c>
      <c r="EF422">
        <v>0</v>
      </c>
      <c r="EG422">
        <v>0</v>
      </c>
      <c r="EH422">
        <v>0</v>
      </c>
      <c r="EI422">
        <v>0</v>
      </c>
      <c r="EJ422">
        <v>0</v>
      </c>
      <c r="EK422">
        <v>0</v>
      </c>
      <c r="EL422">
        <v>0</v>
      </c>
      <c r="EM422">
        <v>0</v>
      </c>
      <c r="EN422">
        <v>0</v>
      </c>
      <c r="EO422">
        <v>0</v>
      </c>
      <c r="EP422">
        <v>0</v>
      </c>
      <c r="EQ422">
        <v>0</v>
      </c>
      <c r="ER422">
        <v>0</v>
      </c>
      <c r="ES422">
        <v>0</v>
      </c>
      <c r="ET422">
        <v>0</v>
      </c>
      <c r="EU422">
        <v>0</v>
      </c>
      <c r="EV422">
        <v>0</v>
      </c>
      <c r="EW422">
        <v>0</v>
      </c>
      <c r="EX422" t="str">
        <v/>
      </c>
    </row>
    <row r="423" spans="2:154" x14ac:dyDescent="0.25">
      <c r="B423" t="str" cm="1">
        <f t="array" ref="B423:AI423">TRANSPOSE(_xlfn._xlws.SORT(_xlfn._xlws.FILTER(chemicals[chemical_applic_level]&amp;" | "&amp;chemicals[chemical_applic_name],chemicals[experiment_ID]=A423)))</f>
        <v xml:space="preserve"> | </v>
      </c>
      <c r="C423" t="str">
        <v xml:space="preserve">0 | </v>
      </c>
      <c r="D423" t="str">
        <v xml:space="preserve">0 | </v>
      </c>
      <c r="E423" t="str">
        <v xml:space="preserve">0 | </v>
      </c>
      <c r="F423" t="str">
        <v xml:space="preserve">0 | </v>
      </c>
      <c r="G423" t="str">
        <v xml:space="preserve">0 | </v>
      </c>
      <c r="H423" t="str">
        <v xml:space="preserve">0 | </v>
      </c>
      <c r="I423" t="str">
        <v xml:space="preserve">0 | </v>
      </c>
      <c r="J423" t="str">
        <v xml:space="preserve">0 | </v>
      </c>
      <c r="K423" t="str">
        <v xml:space="preserve">0 | </v>
      </c>
      <c r="L423" t="str">
        <v xml:space="preserve">0 | </v>
      </c>
      <c r="M423" t="str">
        <v xml:space="preserve">0 | </v>
      </c>
      <c r="N423" t="str">
        <v xml:space="preserve">0 | </v>
      </c>
      <c r="O423" t="str">
        <v xml:space="preserve">0 | </v>
      </c>
      <c r="P423" t="str">
        <v xml:space="preserve">0 | </v>
      </c>
      <c r="Q423" t="str">
        <v xml:space="preserve">0 | </v>
      </c>
      <c r="R423" t="str">
        <v xml:space="preserve">0 | </v>
      </c>
      <c r="S423" t="str">
        <v xml:space="preserve">0 | </v>
      </c>
      <c r="T423" t="str">
        <v xml:space="preserve">0 | </v>
      </c>
      <c r="U423" t="str">
        <v xml:space="preserve">0 | </v>
      </c>
      <c r="V423" t="str">
        <v xml:space="preserve">0 | </v>
      </c>
      <c r="W423" t="str">
        <v xml:space="preserve">0 | </v>
      </c>
      <c r="X423" t="str">
        <v xml:space="preserve">0 | </v>
      </c>
      <c r="Y423" t="str">
        <v xml:space="preserve">0 | </v>
      </c>
      <c r="Z423" t="str">
        <v xml:space="preserve">0 | </v>
      </c>
      <c r="AA423" t="str">
        <v xml:space="preserve">0 | </v>
      </c>
      <c r="AB423" t="str">
        <v xml:space="preserve">0 | </v>
      </c>
      <c r="AC423" t="str">
        <v xml:space="preserve">0 | </v>
      </c>
      <c r="AD423" t="str">
        <v xml:space="preserve">0 | </v>
      </c>
      <c r="AE423" t="str">
        <v xml:space="preserve">0 | </v>
      </c>
      <c r="AF423" t="str">
        <v xml:space="preserve">0 | </v>
      </c>
      <c r="AG423" t="str">
        <v xml:space="preserve">0 | </v>
      </c>
      <c r="AH423" t="str">
        <v xml:space="preserve">0 | </v>
      </c>
      <c r="AI423" t="str">
        <v xml:space="preserve">0 | </v>
      </c>
      <c r="DQ423" cm="1">
        <f t="array" ref="DQ423:EX423">TRANSPOSE(_xlfn._xlws.SORT(_xlfn._xlws.FILTER(chemicals[chemical_applic_level],chemicals[experiment_ID]=A423)))</f>
        <v>0</v>
      </c>
      <c r="DR423">
        <v>0</v>
      </c>
      <c r="DS423">
        <v>0</v>
      </c>
      <c r="DT423">
        <v>0</v>
      </c>
      <c r="DU423">
        <v>0</v>
      </c>
      <c r="DV423">
        <v>0</v>
      </c>
      <c r="DW423">
        <v>0</v>
      </c>
      <c r="DX423">
        <v>0</v>
      </c>
      <c r="DY423">
        <v>0</v>
      </c>
      <c r="DZ423">
        <v>0</v>
      </c>
      <c r="EA423">
        <v>0</v>
      </c>
      <c r="EB423">
        <v>0</v>
      </c>
      <c r="EC423">
        <v>0</v>
      </c>
      <c r="ED423">
        <v>0</v>
      </c>
      <c r="EE423">
        <v>0</v>
      </c>
      <c r="EF423">
        <v>0</v>
      </c>
      <c r="EG423">
        <v>0</v>
      </c>
      <c r="EH423">
        <v>0</v>
      </c>
      <c r="EI423">
        <v>0</v>
      </c>
      <c r="EJ423">
        <v>0</v>
      </c>
      <c r="EK423">
        <v>0</v>
      </c>
      <c r="EL423">
        <v>0</v>
      </c>
      <c r="EM423">
        <v>0</v>
      </c>
      <c r="EN423">
        <v>0</v>
      </c>
      <c r="EO423">
        <v>0</v>
      </c>
      <c r="EP423">
        <v>0</v>
      </c>
      <c r="EQ423">
        <v>0</v>
      </c>
      <c r="ER423">
        <v>0</v>
      </c>
      <c r="ES423">
        <v>0</v>
      </c>
      <c r="ET423">
        <v>0</v>
      </c>
      <c r="EU423">
        <v>0</v>
      </c>
      <c r="EV423">
        <v>0</v>
      </c>
      <c r="EW423">
        <v>0</v>
      </c>
      <c r="EX423" t="str">
        <v/>
      </c>
    </row>
    <row r="424" spans="2:154" x14ac:dyDescent="0.25">
      <c r="B424" t="str" cm="1">
        <f t="array" ref="B424:AI424">TRANSPOSE(_xlfn._xlws.SORT(_xlfn._xlws.FILTER(chemicals[chemical_applic_level]&amp;" | "&amp;chemicals[chemical_applic_name],chemicals[experiment_ID]=A424)))</f>
        <v xml:space="preserve"> | </v>
      </c>
      <c r="C424" t="str">
        <v xml:space="preserve">0 | </v>
      </c>
      <c r="D424" t="str">
        <v xml:space="preserve">0 | </v>
      </c>
      <c r="E424" t="str">
        <v xml:space="preserve">0 | </v>
      </c>
      <c r="F424" t="str">
        <v xml:space="preserve">0 | </v>
      </c>
      <c r="G424" t="str">
        <v xml:space="preserve">0 | </v>
      </c>
      <c r="H424" t="str">
        <v xml:space="preserve">0 | </v>
      </c>
      <c r="I424" t="str">
        <v xml:space="preserve">0 | </v>
      </c>
      <c r="J424" t="str">
        <v xml:space="preserve">0 | </v>
      </c>
      <c r="K424" t="str">
        <v xml:space="preserve">0 | </v>
      </c>
      <c r="L424" t="str">
        <v xml:space="preserve">0 | </v>
      </c>
      <c r="M424" t="str">
        <v xml:space="preserve">0 | </v>
      </c>
      <c r="N424" t="str">
        <v xml:space="preserve">0 | </v>
      </c>
      <c r="O424" t="str">
        <v xml:space="preserve">0 | </v>
      </c>
      <c r="P424" t="str">
        <v xml:space="preserve">0 | </v>
      </c>
      <c r="Q424" t="str">
        <v xml:space="preserve">0 | </v>
      </c>
      <c r="R424" t="str">
        <v xml:space="preserve">0 | </v>
      </c>
      <c r="S424" t="str">
        <v xml:space="preserve">0 | </v>
      </c>
      <c r="T424" t="str">
        <v xml:space="preserve">0 | </v>
      </c>
      <c r="U424" t="str">
        <v xml:space="preserve">0 | </v>
      </c>
      <c r="V424" t="str">
        <v xml:space="preserve">0 | </v>
      </c>
      <c r="W424" t="str">
        <v xml:space="preserve">0 | </v>
      </c>
      <c r="X424" t="str">
        <v xml:space="preserve">0 | </v>
      </c>
      <c r="Y424" t="str">
        <v xml:space="preserve">0 | </v>
      </c>
      <c r="Z424" t="str">
        <v xml:space="preserve">0 | </v>
      </c>
      <c r="AA424" t="str">
        <v xml:space="preserve">0 | </v>
      </c>
      <c r="AB424" t="str">
        <v xml:space="preserve">0 | </v>
      </c>
      <c r="AC424" t="str">
        <v xml:space="preserve">0 | </v>
      </c>
      <c r="AD424" t="str">
        <v xml:space="preserve">0 | </v>
      </c>
      <c r="AE424" t="str">
        <v xml:space="preserve">0 | </v>
      </c>
      <c r="AF424" t="str">
        <v xml:space="preserve">0 | </v>
      </c>
      <c r="AG424" t="str">
        <v xml:space="preserve">0 | </v>
      </c>
      <c r="AH424" t="str">
        <v xml:space="preserve">0 | </v>
      </c>
      <c r="AI424" t="str">
        <v xml:space="preserve">0 | </v>
      </c>
      <c r="DQ424" cm="1">
        <f t="array" ref="DQ424:EX424">TRANSPOSE(_xlfn._xlws.SORT(_xlfn._xlws.FILTER(chemicals[chemical_applic_level],chemicals[experiment_ID]=A424)))</f>
        <v>0</v>
      </c>
      <c r="DR424">
        <v>0</v>
      </c>
      <c r="DS424">
        <v>0</v>
      </c>
      <c r="DT424">
        <v>0</v>
      </c>
      <c r="DU424">
        <v>0</v>
      </c>
      <c r="DV424">
        <v>0</v>
      </c>
      <c r="DW424">
        <v>0</v>
      </c>
      <c r="DX424">
        <v>0</v>
      </c>
      <c r="DY424">
        <v>0</v>
      </c>
      <c r="DZ424">
        <v>0</v>
      </c>
      <c r="EA424">
        <v>0</v>
      </c>
      <c r="EB424">
        <v>0</v>
      </c>
      <c r="EC424">
        <v>0</v>
      </c>
      <c r="ED424">
        <v>0</v>
      </c>
      <c r="EE424">
        <v>0</v>
      </c>
      <c r="EF424">
        <v>0</v>
      </c>
      <c r="EG424">
        <v>0</v>
      </c>
      <c r="EH424">
        <v>0</v>
      </c>
      <c r="EI424">
        <v>0</v>
      </c>
      <c r="EJ424">
        <v>0</v>
      </c>
      <c r="EK424">
        <v>0</v>
      </c>
      <c r="EL424">
        <v>0</v>
      </c>
      <c r="EM424">
        <v>0</v>
      </c>
      <c r="EN424">
        <v>0</v>
      </c>
      <c r="EO424">
        <v>0</v>
      </c>
      <c r="EP424">
        <v>0</v>
      </c>
      <c r="EQ424">
        <v>0</v>
      </c>
      <c r="ER424">
        <v>0</v>
      </c>
      <c r="ES424">
        <v>0</v>
      </c>
      <c r="ET424">
        <v>0</v>
      </c>
      <c r="EU424">
        <v>0</v>
      </c>
      <c r="EV424">
        <v>0</v>
      </c>
      <c r="EW424">
        <v>0</v>
      </c>
      <c r="EX424" t="str">
        <v/>
      </c>
    </row>
    <row r="425" spans="2:154" x14ac:dyDescent="0.25">
      <c r="B425" t="str" cm="1">
        <f t="array" ref="B425:AI425">TRANSPOSE(_xlfn._xlws.SORT(_xlfn._xlws.FILTER(chemicals[chemical_applic_level]&amp;" | "&amp;chemicals[chemical_applic_name],chemicals[experiment_ID]=A425)))</f>
        <v xml:space="preserve"> | </v>
      </c>
      <c r="C425" t="str">
        <v xml:space="preserve">0 | </v>
      </c>
      <c r="D425" t="str">
        <v xml:space="preserve">0 | </v>
      </c>
      <c r="E425" t="str">
        <v xml:space="preserve">0 | </v>
      </c>
      <c r="F425" t="str">
        <v xml:space="preserve">0 | </v>
      </c>
      <c r="G425" t="str">
        <v xml:space="preserve">0 | </v>
      </c>
      <c r="H425" t="str">
        <v xml:space="preserve">0 | </v>
      </c>
      <c r="I425" t="str">
        <v xml:space="preserve">0 | </v>
      </c>
      <c r="J425" t="str">
        <v xml:space="preserve">0 | </v>
      </c>
      <c r="K425" t="str">
        <v xml:space="preserve">0 | </v>
      </c>
      <c r="L425" t="str">
        <v xml:space="preserve">0 | </v>
      </c>
      <c r="M425" t="str">
        <v xml:space="preserve">0 | </v>
      </c>
      <c r="N425" t="str">
        <v xml:space="preserve">0 | </v>
      </c>
      <c r="O425" t="str">
        <v xml:space="preserve">0 | </v>
      </c>
      <c r="P425" t="str">
        <v xml:space="preserve">0 | </v>
      </c>
      <c r="Q425" t="str">
        <v xml:space="preserve">0 | </v>
      </c>
      <c r="R425" t="str">
        <v xml:space="preserve">0 | </v>
      </c>
      <c r="S425" t="str">
        <v xml:space="preserve">0 | </v>
      </c>
      <c r="T425" t="str">
        <v xml:space="preserve">0 | </v>
      </c>
      <c r="U425" t="str">
        <v xml:space="preserve">0 | </v>
      </c>
      <c r="V425" t="str">
        <v xml:space="preserve">0 | </v>
      </c>
      <c r="W425" t="str">
        <v xml:space="preserve">0 | </v>
      </c>
      <c r="X425" t="str">
        <v xml:space="preserve">0 | </v>
      </c>
      <c r="Y425" t="str">
        <v xml:space="preserve">0 | </v>
      </c>
      <c r="Z425" t="str">
        <v xml:space="preserve">0 | </v>
      </c>
      <c r="AA425" t="str">
        <v xml:space="preserve">0 | </v>
      </c>
      <c r="AB425" t="str">
        <v xml:space="preserve">0 | </v>
      </c>
      <c r="AC425" t="str">
        <v xml:space="preserve">0 | </v>
      </c>
      <c r="AD425" t="str">
        <v xml:space="preserve">0 | </v>
      </c>
      <c r="AE425" t="str">
        <v xml:space="preserve">0 | </v>
      </c>
      <c r="AF425" t="str">
        <v xml:space="preserve">0 | </v>
      </c>
      <c r="AG425" t="str">
        <v xml:space="preserve">0 | </v>
      </c>
      <c r="AH425" t="str">
        <v xml:space="preserve">0 | </v>
      </c>
      <c r="AI425" t="str">
        <v xml:space="preserve">0 | </v>
      </c>
      <c r="DQ425" cm="1">
        <f t="array" ref="DQ425:EX425">TRANSPOSE(_xlfn._xlws.SORT(_xlfn._xlws.FILTER(chemicals[chemical_applic_level],chemicals[experiment_ID]=A425)))</f>
        <v>0</v>
      </c>
      <c r="DR425">
        <v>0</v>
      </c>
      <c r="DS425">
        <v>0</v>
      </c>
      <c r="DT425">
        <v>0</v>
      </c>
      <c r="DU425">
        <v>0</v>
      </c>
      <c r="DV425">
        <v>0</v>
      </c>
      <c r="DW425">
        <v>0</v>
      </c>
      <c r="DX425">
        <v>0</v>
      </c>
      <c r="DY425">
        <v>0</v>
      </c>
      <c r="DZ425">
        <v>0</v>
      </c>
      <c r="EA425">
        <v>0</v>
      </c>
      <c r="EB425">
        <v>0</v>
      </c>
      <c r="EC425">
        <v>0</v>
      </c>
      <c r="ED425">
        <v>0</v>
      </c>
      <c r="EE425">
        <v>0</v>
      </c>
      <c r="EF425">
        <v>0</v>
      </c>
      <c r="EG425">
        <v>0</v>
      </c>
      <c r="EH425">
        <v>0</v>
      </c>
      <c r="EI425">
        <v>0</v>
      </c>
      <c r="EJ425">
        <v>0</v>
      </c>
      <c r="EK425">
        <v>0</v>
      </c>
      <c r="EL425">
        <v>0</v>
      </c>
      <c r="EM425">
        <v>0</v>
      </c>
      <c r="EN425">
        <v>0</v>
      </c>
      <c r="EO425">
        <v>0</v>
      </c>
      <c r="EP425">
        <v>0</v>
      </c>
      <c r="EQ425">
        <v>0</v>
      </c>
      <c r="ER425">
        <v>0</v>
      </c>
      <c r="ES425">
        <v>0</v>
      </c>
      <c r="ET425">
        <v>0</v>
      </c>
      <c r="EU425">
        <v>0</v>
      </c>
      <c r="EV425">
        <v>0</v>
      </c>
      <c r="EW425">
        <v>0</v>
      </c>
      <c r="EX425" t="str">
        <v/>
      </c>
    </row>
    <row r="426" spans="2:154" x14ac:dyDescent="0.25">
      <c r="B426" t="str" cm="1">
        <f t="array" ref="B426:AI426">TRANSPOSE(_xlfn._xlws.SORT(_xlfn._xlws.FILTER(chemicals[chemical_applic_level]&amp;" | "&amp;chemicals[chemical_applic_name],chemicals[experiment_ID]=A426)))</f>
        <v xml:space="preserve"> | </v>
      </c>
      <c r="C426" t="str">
        <v xml:space="preserve">0 | </v>
      </c>
      <c r="D426" t="str">
        <v xml:space="preserve">0 | </v>
      </c>
      <c r="E426" t="str">
        <v xml:space="preserve">0 | </v>
      </c>
      <c r="F426" t="str">
        <v xml:space="preserve">0 | </v>
      </c>
      <c r="G426" t="str">
        <v xml:space="preserve">0 | </v>
      </c>
      <c r="H426" t="str">
        <v xml:space="preserve">0 | </v>
      </c>
      <c r="I426" t="str">
        <v xml:space="preserve">0 | </v>
      </c>
      <c r="J426" t="str">
        <v xml:space="preserve">0 | </v>
      </c>
      <c r="K426" t="str">
        <v xml:space="preserve">0 | </v>
      </c>
      <c r="L426" t="str">
        <v xml:space="preserve">0 | </v>
      </c>
      <c r="M426" t="str">
        <v xml:space="preserve">0 | </v>
      </c>
      <c r="N426" t="str">
        <v xml:space="preserve">0 | </v>
      </c>
      <c r="O426" t="str">
        <v xml:space="preserve">0 | </v>
      </c>
      <c r="P426" t="str">
        <v xml:space="preserve">0 | </v>
      </c>
      <c r="Q426" t="str">
        <v xml:space="preserve">0 | </v>
      </c>
      <c r="R426" t="str">
        <v xml:space="preserve">0 | </v>
      </c>
      <c r="S426" t="str">
        <v xml:space="preserve">0 | </v>
      </c>
      <c r="T426" t="str">
        <v xml:space="preserve">0 | </v>
      </c>
      <c r="U426" t="str">
        <v xml:space="preserve">0 | </v>
      </c>
      <c r="V426" t="str">
        <v xml:space="preserve">0 | </v>
      </c>
      <c r="W426" t="str">
        <v xml:space="preserve">0 | </v>
      </c>
      <c r="X426" t="str">
        <v xml:space="preserve">0 | </v>
      </c>
      <c r="Y426" t="str">
        <v xml:space="preserve">0 | </v>
      </c>
      <c r="Z426" t="str">
        <v xml:space="preserve">0 | </v>
      </c>
      <c r="AA426" t="str">
        <v xml:space="preserve">0 | </v>
      </c>
      <c r="AB426" t="str">
        <v xml:space="preserve">0 | </v>
      </c>
      <c r="AC426" t="str">
        <v xml:space="preserve">0 | </v>
      </c>
      <c r="AD426" t="str">
        <v xml:space="preserve">0 | </v>
      </c>
      <c r="AE426" t="str">
        <v xml:space="preserve">0 | </v>
      </c>
      <c r="AF426" t="str">
        <v xml:space="preserve">0 | </v>
      </c>
      <c r="AG426" t="str">
        <v xml:space="preserve">0 | </v>
      </c>
      <c r="AH426" t="str">
        <v xml:space="preserve">0 | </v>
      </c>
      <c r="AI426" t="str">
        <v xml:space="preserve">0 | </v>
      </c>
      <c r="DQ426" cm="1">
        <f t="array" ref="DQ426:EX426">TRANSPOSE(_xlfn._xlws.SORT(_xlfn._xlws.FILTER(chemicals[chemical_applic_level],chemicals[experiment_ID]=A426)))</f>
        <v>0</v>
      </c>
      <c r="DR426">
        <v>0</v>
      </c>
      <c r="DS426">
        <v>0</v>
      </c>
      <c r="DT426">
        <v>0</v>
      </c>
      <c r="DU426">
        <v>0</v>
      </c>
      <c r="DV426">
        <v>0</v>
      </c>
      <c r="DW426">
        <v>0</v>
      </c>
      <c r="DX426">
        <v>0</v>
      </c>
      <c r="DY426">
        <v>0</v>
      </c>
      <c r="DZ426">
        <v>0</v>
      </c>
      <c r="EA426">
        <v>0</v>
      </c>
      <c r="EB426">
        <v>0</v>
      </c>
      <c r="EC426">
        <v>0</v>
      </c>
      <c r="ED426">
        <v>0</v>
      </c>
      <c r="EE426">
        <v>0</v>
      </c>
      <c r="EF426">
        <v>0</v>
      </c>
      <c r="EG426">
        <v>0</v>
      </c>
      <c r="EH426">
        <v>0</v>
      </c>
      <c r="EI426">
        <v>0</v>
      </c>
      <c r="EJ426">
        <v>0</v>
      </c>
      <c r="EK426">
        <v>0</v>
      </c>
      <c r="EL426">
        <v>0</v>
      </c>
      <c r="EM426">
        <v>0</v>
      </c>
      <c r="EN426">
        <v>0</v>
      </c>
      <c r="EO426">
        <v>0</v>
      </c>
      <c r="EP426">
        <v>0</v>
      </c>
      <c r="EQ426">
        <v>0</v>
      </c>
      <c r="ER426">
        <v>0</v>
      </c>
      <c r="ES426">
        <v>0</v>
      </c>
      <c r="ET426">
        <v>0</v>
      </c>
      <c r="EU426">
        <v>0</v>
      </c>
      <c r="EV426">
        <v>0</v>
      </c>
      <c r="EW426">
        <v>0</v>
      </c>
      <c r="EX426" t="str">
        <v/>
      </c>
    </row>
    <row r="427" spans="2:154" x14ac:dyDescent="0.25">
      <c r="B427" t="str" cm="1">
        <f t="array" ref="B427:AI427">TRANSPOSE(_xlfn._xlws.SORT(_xlfn._xlws.FILTER(chemicals[chemical_applic_level]&amp;" | "&amp;chemicals[chemical_applic_name],chemicals[experiment_ID]=A427)))</f>
        <v xml:space="preserve"> | </v>
      </c>
      <c r="C427" t="str">
        <v xml:space="preserve">0 | </v>
      </c>
      <c r="D427" t="str">
        <v xml:space="preserve">0 | </v>
      </c>
      <c r="E427" t="str">
        <v xml:space="preserve">0 | </v>
      </c>
      <c r="F427" t="str">
        <v xml:space="preserve">0 | </v>
      </c>
      <c r="G427" t="str">
        <v xml:space="preserve">0 | </v>
      </c>
      <c r="H427" t="str">
        <v xml:space="preserve">0 | </v>
      </c>
      <c r="I427" t="str">
        <v xml:space="preserve">0 | </v>
      </c>
      <c r="J427" t="str">
        <v xml:space="preserve">0 | </v>
      </c>
      <c r="K427" t="str">
        <v xml:space="preserve">0 | </v>
      </c>
      <c r="L427" t="str">
        <v xml:space="preserve">0 | </v>
      </c>
      <c r="M427" t="str">
        <v xml:space="preserve">0 | </v>
      </c>
      <c r="N427" t="str">
        <v xml:space="preserve">0 | </v>
      </c>
      <c r="O427" t="str">
        <v xml:space="preserve">0 | </v>
      </c>
      <c r="P427" t="str">
        <v xml:space="preserve">0 | </v>
      </c>
      <c r="Q427" t="str">
        <v xml:space="preserve">0 | </v>
      </c>
      <c r="R427" t="str">
        <v xml:space="preserve">0 | </v>
      </c>
      <c r="S427" t="str">
        <v xml:space="preserve">0 | </v>
      </c>
      <c r="T427" t="str">
        <v xml:space="preserve">0 | </v>
      </c>
      <c r="U427" t="str">
        <v xml:space="preserve">0 | </v>
      </c>
      <c r="V427" t="str">
        <v xml:space="preserve">0 | </v>
      </c>
      <c r="W427" t="str">
        <v xml:space="preserve">0 | </v>
      </c>
      <c r="X427" t="str">
        <v xml:space="preserve">0 | </v>
      </c>
      <c r="Y427" t="str">
        <v xml:space="preserve">0 | </v>
      </c>
      <c r="Z427" t="str">
        <v xml:space="preserve">0 | </v>
      </c>
      <c r="AA427" t="str">
        <v xml:space="preserve">0 | </v>
      </c>
      <c r="AB427" t="str">
        <v xml:space="preserve">0 | </v>
      </c>
      <c r="AC427" t="str">
        <v xml:space="preserve">0 | </v>
      </c>
      <c r="AD427" t="str">
        <v xml:space="preserve">0 | </v>
      </c>
      <c r="AE427" t="str">
        <v xml:space="preserve">0 | </v>
      </c>
      <c r="AF427" t="str">
        <v xml:space="preserve">0 | </v>
      </c>
      <c r="AG427" t="str">
        <v xml:space="preserve">0 | </v>
      </c>
      <c r="AH427" t="str">
        <v xml:space="preserve">0 | </v>
      </c>
      <c r="AI427" t="str">
        <v xml:space="preserve">0 | </v>
      </c>
      <c r="DQ427" cm="1">
        <f t="array" ref="DQ427:EX427">TRANSPOSE(_xlfn._xlws.SORT(_xlfn._xlws.FILTER(chemicals[chemical_applic_level],chemicals[experiment_ID]=A427)))</f>
        <v>0</v>
      </c>
      <c r="DR427">
        <v>0</v>
      </c>
      <c r="DS427">
        <v>0</v>
      </c>
      <c r="DT427">
        <v>0</v>
      </c>
      <c r="DU427">
        <v>0</v>
      </c>
      <c r="DV427">
        <v>0</v>
      </c>
      <c r="DW427">
        <v>0</v>
      </c>
      <c r="DX427">
        <v>0</v>
      </c>
      <c r="DY427">
        <v>0</v>
      </c>
      <c r="DZ427">
        <v>0</v>
      </c>
      <c r="EA427">
        <v>0</v>
      </c>
      <c r="EB427">
        <v>0</v>
      </c>
      <c r="EC427">
        <v>0</v>
      </c>
      <c r="ED427">
        <v>0</v>
      </c>
      <c r="EE427">
        <v>0</v>
      </c>
      <c r="EF427">
        <v>0</v>
      </c>
      <c r="EG427">
        <v>0</v>
      </c>
      <c r="EH427">
        <v>0</v>
      </c>
      <c r="EI427">
        <v>0</v>
      </c>
      <c r="EJ427">
        <v>0</v>
      </c>
      <c r="EK427">
        <v>0</v>
      </c>
      <c r="EL427">
        <v>0</v>
      </c>
      <c r="EM427">
        <v>0</v>
      </c>
      <c r="EN427">
        <v>0</v>
      </c>
      <c r="EO427">
        <v>0</v>
      </c>
      <c r="EP427">
        <v>0</v>
      </c>
      <c r="EQ427">
        <v>0</v>
      </c>
      <c r="ER427">
        <v>0</v>
      </c>
      <c r="ES427">
        <v>0</v>
      </c>
      <c r="ET427">
        <v>0</v>
      </c>
      <c r="EU427">
        <v>0</v>
      </c>
      <c r="EV427">
        <v>0</v>
      </c>
      <c r="EW427">
        <v>0</v>
      </c>
      <c r="EX427" t="str">
        <v/>
      </c>
    </row>
    <row r="428" spans="2:154" x14ac:dyDescent="0.25">
      <c r="B428" t="str" cm="1">
        <f t="array" ref="B428:AI428">TRANSPOSE(_xlfn._xlws.SORT(_xlfn._xlws.FILTER(chemicals[chemical_applic_level]&amp;" | "&amp;chemicals[chemical_applic_name],chemicals[experiment_ID]=A428)))</f>
        <v xml:space="preserve"> | </v>
      </c>
      <c r="C428" t="str">
        <v xml:space="preserve">0 | </v>
      </c>
      <c r="D428" t="str">
        <v xml:space="preserve">0 | </v>
      </c>
      <c r="E428" t="str">
        <v xml:space="preserve">0 | </v>
      </c>
      <c r="F428" t="str">
        <v xml:space="preserve">0 | </v>
      </c>
      <c r="G428" t="str">
        <v xml:space="preserve">0 | </v>
      </c>
      <c r="H428" t="str">
        <v xml:space="preserve">0 | </v>
      </c>
      <c r="I428" t="str">
        <v xml:space="preserve">0 | </v>
      </c>
      <c r="J428" t="str">
        <v xml:space="preserve">0 | </v>
      </c>
      <c r="K428" t="str">
        <v xml:space="preserve">0 | </v>
      </c>
      <c r="L428" t="str">
        <v xml:space="preserve">0 | </v>
      </c>
      <c r="M428" t="str">
        <v xml:space="preserve">0 | </v>
      </c>
      <c r="N428" t="str">
        <v xml:space="preserve">0 | </v>
      </c>
      <c r="O428" t="str">
        <v xml:space="preserve">0 | </v>
      </c>
      <c r="P428" t="str">
        <v xml:space="preserve">0 | </v>
      </c>
      <c r="Q428" t="str">
        <v xml:space="preserve">0 | </v>
      </c>
      <c r="R428" t="str">
        <v xml:space="preserve">0 | </v>
      </c>
      <c r="S428" t="str">
        <v xml:space="preserve">0 | </v>
      </c>
      <c r="T428" t="str">
        <v xml:space="preserve">0 | </v>
      </c>
      <c r="U428" t="str">
        <v xml:space="preserve">0 | </v>
      </c>
      <c r="V428" t="str">
        <v xml:space="preserve">0 | </v>
      </c>
      <c r="W428" t="str">
        <v xml:space="preserve">0 | </v>
      </c>
      <c r="X428" t="str">
        <v xml:space="preserve">0 | </v>
      </c>
      <c r="Y428" t="str">
        <v xml:space="preserve">0 | </v>
      </c>
      <c r="Z428" t="str">
        <v xml:space="preserve">0 | </v>
      </c>
      <c r="AA428" t="str">
        <v xml:space="preserve">0 | </v>
      </c>
      <c r="AB428" t="str">
        <v xml:space="preserve">0 | </v>
      </c>
      <c r="AC428" t="str">
        <v xml:space="preserve">0 | </v>
      </c>
      <c r="AD428" t="str">
        <v xml:space="preserve">0 | </v>
      </c>
      <c r="AE428" t="str">
        <v xml:space="preserve">0 | </v>
      </c>
      <c r="AF428" t="str">
        <v xml:space="preserve">0 | </v>
      </c>
      <c r="AG428" t="str">
        <v xml:space="preserve">0 | </v>
      </c>
      <c r="AH428" t="str">
        <v xml:space="preserve">0 | </v>
      </c>
      <c r="AI428" t="str">
        <v xml:space="preserve">0 | </v>
      </c>
      <c r="DQ428" cm="1">
        <f t="array" ref="DQ428:EX428">TRANSPOSE(_xlfn._xlws.SORT(_xlfn._xlws.FILTER(chemicals[chemical_applic_level],chemicals[experiment_ID]=A428)))</f>
        <v>0</v>
      </c>
      <c r="DR428">
        <v>0</v>
      </c>
      <c r="DS428">
        <v>0</v>
      </c>
      <c r="DT428">
        <v>0</v>
      </c>
      <c r="DU428">
        <v>0</v>
      </c>
      <c r="DV428">
        <v>0</v>
      </c>
      <c r="DW428">
        <v>0</v>
      </c>
      <c r="DX428">
        <v>0</v>
      </c>
      <c r="DY428">
        <v>0</v>
      </c>
      <c r="DZ428">
        <v>0</v>
      </c>
      <c r="EA428">
        <v>0</v>
      </c>
      <c r="EB428">
        <v>0</v>
      </c>
      <c r="EC428">
        <v>0</v>
      </c>
      <c r="ED428">
        <v>0</v>
      </c>
      <c r="EE428">
        <v>0</v>
      </c>
      <c r="EF428">
        <v>0</v>
      </c>
      <c r="EG428">
        <v>0</v>
      </c>
      <c r="EH428">
        <v>0</v>
      </c>
      <c r="EI428">
        <v>0</v>
      </c>
      <c r="EJ428">
        <v>0</v>
      </c>
      <c r="EK428">
        <v>0</v>
      </c>
      <c r="EL428">
        <v>0</v>
      </c>
      <c r="EM428">
        <v>0</v>
      </c>
      <c r="EN428">
        <v>0</v>
      </c>
      <c r="EO428">
        <v>0</v>
      </c>
      <c r="EP428">
        <v>0</v>
      </c>
      <c r="EQ428">
        <v>0</v>
      </c>
      <c r="ER428">
        <v>0</v>
      </c>
      <c r="ES428">
        <v>0</v>
      </c>
      <c r="ET428">
        <v>0</v>
      </c>
      <c r="EU428">
        <v>0</v>
      </c>
      <c r="EV428">
        <v>0</v>
      </c>
      <c r="EW428">
        <v>0</v>
      </c>
      <c r="EX428" t="str">
        <v/>
      </c>
    </row>
    <row r="429" spans="2:154" x14ac:dyDescent="0.25">
      <c r="B429" t="str" cm="1">
        <f t="array" ref="B429:AI429">TRANSPOSE(_xlfn._xlws.SORT(_xlfn._xlws.FILTER(chemicals[chemical_applic_level]&amp;" | "&amp;chemicals[chemical_applic_name],chemicals[experiment_ID]=A429)))</f>
        <v xml:space="preserve"> | </v>
      </c>
      <c r="C429" t="str">
        <v xml:space="preserve">0 | </v>
      </c>
      <c r="D429" t="str">
        <v xml:space="preserve">0 | </v>
      </c>
      <c r="E429" t="str">
        <v xml:space="preserve">0 | </v>
      </c>
      <c r="F429" t="str">
        <v xml:space="preserve">0 | </v>
      </c>
      <c r="G429" t="str">
        <v xml:space="preserve">0 | </v>
      </c>
      <c r="H429" t="str">
        <v xml:space="preserve">0 | </v>
      </c>
      <c r="I429" t="str">
        <v xml:space="preserve">0 | </v>
      </c>
      <c r="J429" t="str">
        <v xml:space="preserve">0 | </v>
      </c>
      <c r="K429" t="str">
        <v xml:space="preserve">0 | </v>
      </c>
      <c r="L429" t="str">
        <v xml:space="preserve">0 | </v>
      </c>
      <c r="M429" t="str">
        <v xml:space="preserve">0 | </v>
      </c>
      <c r="N429" t="str">
        <v xml:space="preserve">0 | </v>
      </c>
      <c r="O429" t="str">
        <v xml:space="preserve">0 | </v>
      </c>
      <c r="P429" t="str">
        <v xml:space="preserve">0 | </v>
      </c>
      <c r="Q429" t="str">
        <v xml:space="preserve">0 | </v>
      </c>
      <c r="R429" t="str">
        <v xml:space="preserve">0 | </v>
      </c>
      <c r="S429" t="str">
        <v xml:space="preserve">0 | </v>
      </c>
      <c r="T429" t="str">
        <v xml:space="preserve">0 | </v>
      </c>
      <c r="U429" t="str">
        <v xml:space="preserve">0 | </v>
      </c>
      <c r="V429" t="str">
        <v xml:space="preserve">0 | </v>
      </c>
      <c r="W429" t="str">
        <v xml:space="preserve">0 | </v>
      </c>
      <c r="X429" t="str">
        <v xml:space="preserve">0 | </v>
      </c>
      <c r="Y429" t="str">
        <v xml:space="preserve">0 | </v>
      </c>
      <c r="Z429" t="str">
        <v xml:space="preserve">0 | </v>
      </c>
      <c r="AA429" t="str">
        <v xml:space="preserve">0 | </v>
      </c>
      <c r="AB429" t="str">
        <v xml:space="preserve">0 | </v>
      </c>
      <c r="AC429" t="str">
        <v xml:space="preserve">0 | </v>
      </c>
      <c r="AD429" t="str">
        <v xml:space="preserve">0 | </v>
      </c>
      <c r="AE429" t="str">
        <v xml:space="preserve">0 | </v>
      </c>
      <c r="AF429" t="str">
        <v xml:space="preserve">0 | </v>
      </c>
      <c r="AG429" t="str">
        <v xml:space="preserve">0 | </v>
      </c>
      <c r="AH429" t="str">
        <v xml:space="preserve">0 | </v>
      </c>
      <c r="AI429" t="str">
        <v xml:space="preserve">0 | </v>
      </c>
      <c r="DQ429" cm="1">
        <f t="array" ref="DQ429:EX429">TRANSPOSE(_xlfn._xlws.SORT(_xlfn._xlws.FILTER(chemicals[chemical_applic_level],chemicals[experiment_ID]=A429)))</f>
        <v>0</v>
      </c>
      <c r="DR429">
        <v>0</v>
      </c>
      <c r="DS429">
        <v>0</v>
      </c>
      <c r="DT429">
        <v>0</v>
      </c>
      <c r="DU429">
        <v>0</v>
      </c>
      <c r="DV429">
        <v>0</v>
      </c>
      <c r="DW429">
        <v>0</v>
      </c>
      <c r="DX429">
        <v>0</v>
      </c>
      <c r="DY429">
        <v>0</v>
      </c>
      <c r="DZ429">
        <v>0</v>
      </c>
      <c r="EA429">
        <v>0</v>
      </c>
      <c r="EB429">
        <v>0</v>
      </c>
      <c r="EC429">
        <v>0</v>
      </c>
      <c r="ED429">
        <v>0</v>
      </c>
      <c r="EE429">
        <v>0</v>
      </c>
      <c r="EF429">
        <v>0</v>
      </c>
      <c r="EG429">
        <v>0</v>
      </c>
      <c r="EH429">
        <v>0</v>
      </c>
      <c r="EI429">
        <v>0</v>
      </c>
      <c r="EJ429">
        <v>0</v>
      </c>
      <c r="EK429">
        <v>0</v>
      </c>
      <c r="EL429">
        <v>0</v>
      </c>
      <c r="EM429">
        <v>0</v>
      </c>
      <c r="EN429">
        <v>0</v>
      </c>
      <c r="EO429">
        <v>0</v>
      </c>
      <c r="EP429">
        <v>0</v>
      </c>
      <c r="EQ429">
        <v>0</v>
      </c>
      <c r="ER429">
        <v>0</v>
      </c>
      <c r="ES429">
        <v>0</v>
      </c>
      <c r="ET429">
        <v>0</v>
      </c>
      <c r="EU429">
        <v>0</v>
      </c>
      <c r="EV429">
        <v>0</v>
      </c>
      <c r="EW429">
        <v>0</v>
      </c>
      <c r="EX429" t="str">
        <v/>
      </c>
    </row>
    <row r="430" spans="2:154" x14ac:dyDescent="0.25">
      <c r="B430" t="str" cm="1">
        <f t="array" ref="B430:AI430">TRANSPOSE(_xlfn._xlws.SORT(_xlfn._xlws.FILTER(chemicals[chemical_applic_level]&amp;" | "&amp;chemicals[chemical_applic_name],chemicals[experiment_ID]=A430)))</f>
        <v xml:space="preserve"> | </v>
      </c>
      <c r="C430" t="str">
        <v xml:space="preserve">0 | </v>
      </c>
      <c r="D430" t="str">
        <v xml:space="preserve">0 | </v>
      </c>
      <c r="E430" t="str">
        <v xml:space="preserve">0 | </v>
      </c>
      <c r="F430" t="str">
        <v xml:space="preserve">0 | </v>
      </c>
      <c r="G430" t="str">
        <v xml:space="preserve">0 | </v>
      </c>
      <c r="H430" t="str">
        <v xml:space="preserve">0 | </v>
      </c>
      <c r="I430" t="str">
        <v xml:space="preserve">0 | </v>
      </c>
      <c r="J430" t="str">
        <v xml:space="preserve">0 | </v>
      </c>
      <c r="K430" t="str">
        <v xml:space="preserve">0 | </v>
      </c>
      <c r="L430" t="str">
        <v xml:space="preserve">0 | </v>
      </c>
      <c r="M430" t="str">
        <v xml:space="preserve">0 | </v>
      </c>
      <c r="N430" t="str">
        <v xml:space="preserve">0 | </v>
      </c>
      <c r="O430" t="str">
        <v xml:space="preserve">0 | </v>
      </c>
      <c r="P430" t="str">
        <v xml:space="preserve">0 | </v>
      </c>
      <c r="Q430" t="str">
        <v xml:space="preserve">0 | </v>
      </c>
      <c r="R430" t="str">
        <v xml:space="preserve">0 | </v>
      </c>
      <c r="S430" t="str">
        <v xml:space="preserve">0 | </v>
      </c>
      <c r="T430" t="str">
        <v xml:space="preserve">0 | </v>
      </c>
      <c r="U430" t="str">
        <v xml:space="preserve">0 | </v>
      </c>
      <c r="V430" t="str">
        <v xml:space="preserve">0 | </v>
      </c>
      <c r="W430" t="str">
        <v xml:space="preserve">0 | </v>
      </c>
      <c r="X430" t="str">
        <v xml:space="preserve">0 | </v>
      </c>
      <c r="Y430" t="str">
        <v xml:space="preserve">0 | </v>
      </c>
      <c r="Z430" t="str">
        <v xml:space="preserve">0 | </v>
      </c>
      <c r="AA430" t="str">
        <v xml:space="preserve">0 | </v>
      </c>
      <c r="AB430" t="str">
        <v xml:space="preserve">0 | </v>
      </c>
      <c r="AC430" t="str">
        <v xml:space="preserve">0 | </v>
      </c>
      <c r="AD430" t="str">
        <v xml:space="preserve">0 | </v>
      </c>
      <c r="AE430" t="str">
        <v xml:space="preserve">0 | </v>
      </c>
      <c r="AF430" t="str">
        <v xml:space="preserve">0 | </v>
      </c>
      <c r="AG430" t="str">
        <v xml:space="preserve">0 | </v>
      </c>
      <c r="AH430" t="str">
        <v xml:space="preserve">0 | </v>
      </c>
      <c r="AI430" t="str">
        <v xml:space="preserve">0 | </v>
      </c>
      <c r="DQ430" cm="1">
        <f t="array" ref="DQ430:EX430">TRANSPOSE(_xlfn._xlws.SORT(_xlfn._xlws.FILTER(chemicals[chemical_applic_level],chemicals[experiment_ID]=A430)))</f>
        <v>0</v>
      </c>
      <c r="DR430">
        <v>0</v>
      </c>
      <c r="DS430">
        <v>0</v>
      </c>
      <c r="DT430">
        <v>0</v>
      </c>
      <c r="DU430">
        <v>0</v>
      </c>
      <c r="DV430">
        <v>0</v>
      </c>
      <c r="DW430">
        <v>0</v>
      </c>
      <c r="DX430">
        <v>0</v>
      </c>
      <c r="DY430">
        <v>0</v>
      </c>
      <c r="DZ430">
        <v>0</v>
      </c>
      <c r="EA430">
        <v>0</v>
      </c>
      <c r="EB430">
        <v>0</v>
      </c>
      <c r="EC430">
        <v>0</v>
      </c>
      <c r="ED430">
        <v>0</v>
      </c>
      <c r="EE430">
        <v>0</v>
      </c>
      <c r="EF430">
        <v>0</v>
      </c>
      <c r="EG430">
        <v>0</v>
      </c>
      <c r="EH430">
        <v>0</v>
      </c>
      <c r="EI430">
        <v>0</v>
      </c>
      <c r="EJ430">
        <v>0</v>
      </c>
      <c r="EK430">
        <v>0</v>
      </c>
      <c r="EL430">
        <v>0</v>
      </c>
      <c r="EM430">
        <v>0</v>
      </c>
      <c r="EN430">
        <v>0</v>
      </c>
      <c r="EO430">
        <v>0</v>
      </c>
      <c r="EP430">
        <v>0</v>
      </c>
      <c r="EQ430">
        <v>0</v>
      </c>
      <c r="ER430">
        <v>0</v>
      </c>
      <c r="ES430">
        <v>0</v>
      </c>
      <c r="ET430">
        <v>0</v>
      </c>
      <c r="EU430">
        <v>0</v>
      </c>
      <c r="EV430">
        <v>0</v>
      </c>
      <c r="EW430">
        <v>0</v>
      </c>
      <c r="EX430" t="str">
        <v/>
      </c>
    </row>
    <row r="431" spans="2:154" x14ac:dyDescent="0.25">
      <c r="B431" t="str" cm="1">
        <f t="array" ref="B431:AI431">TRANSPOSE(_xlfn._xlws.SORT(_xlfn._xlws.FILTER(chemicals[chemical_applic_level]&amp;" | "&amp;chemicals[chemical_applic_name],chemicals[experiment_ID]=A431)))</f>
        <v xml:space="preserve"> | </v>
      </c>
      <c r="C431" t="str">
        <v xml:space="preserve">0 | </v>
      </c>
      <c r="D431" t="str">
        <v xml:space="preserve">0 | </v>
      </c>
      <c r="E431" t="str">
        <v xml:space="preserve">0 | </v>
      </c>
      <c r="F431" t="str">
        <v xml:space="preserve">0 | </v>
      </c>
      <c r="G431" t="str">
        <v xml:space="preserve">0 | </v>
      </c>
      <c r="H431" t="str">
        <v xml:space="preserve">0 | </v>
      </c>
      <c r="I431" t="str">
        <v xml:space="preserve">0 | </v>
      </c>
      <c r="J431" t="str">
        <v xml:space="preserve">0 | </v>
      </c>
      <c r="K431" t="str">
        <v xml:space="preserve">0 | </v>
      </c>
      <c r="L431" t="str">
        <v xml:space="preserve">0 | </v>
      </c>
      <c r="M431" t="str">
        <v xml:space="preserve">0 | </v>
      </c>
      <c r="N431" t="str">
        <v xml:space="preserve">0 | </v>
      </c>
      <c r="O431" t="str">
        <v xml:space="preserve">0 | </v>
      </c>
      <c r="P431" t="str">
        <v xml:space="preserve">0 | </v>
      </c>
      <c r="Q431" t="str">
        <v xml:space="preserve">0 | </v>
      </c>
      <c r="R431" t="str">
        <v xml:space="preserve">0 | </v>
      </c>
      <c r="S431" t="str">
        <v xml:space="preserve">0 | </v>
      </c>
      <c r="T431" t="str">
        <v xml:space="preserve">0 | </v>
      </c>
      <c r="U431" t="str">
        <v xml:space="preserve">0 | </v>
      </c>
      <c r="V431" t="str">
        <v xml:space="preserve">0 | </v>
      </c>
      <c r="W431" t="str">
        <v xml:space="preserve">0 | </v>
      </c>
      <c r="X431" t="str">
        <v xml:space="preserve">0 | </v>
      </c>
      <c r="Y431" t="str">
        <v xml:space="preserve">0 | </v>
      </c>
      <c r="Z431" t="str">
        <v xml:space="preserve">0 | </v>
      </c>
      <c r="AA431" t="str">
        <v xml:space="preserve">0 | </v>
      </c>
      <c r="AB431" t="str">
        <v xml:space="preserve">0 | </v>
      </c>
      <c r="AC431" t="str">
        <v xml:space="preserve">0 | </v>
      </c>
      <c r="AD431" t="str">
        <v xml:space="preserve">0 | </v>
      </c>
      <c r="AE431" t="str">
        <v xml:space="preserve">0 | </v>
      </c>
      <c r="AF431" t="str">
        <v xml:space="preserve">0 | </v>
      </c>
      <c r="AG431" t="str">
        <v xml:space="preserve">0 | </v>
      </c>
      <c r="AH431" t="str">
        <v xml:space="preserve">0 | </v>
      </c>
      <c r="AI431" t="str">
        <v xml:space="preserve">0 | </v>
      </c>
      <c r="DQ431" cm="1">
        <f t="array" ref="DQ431:EX431">TRANSPOSE(_xlfn._xlws.SORT(_xlfn._xlws.FILTER(chemicals[chemical_applic_level],chemicals[experiment_ID]=A431)))</f>
        <v>0</v>
      </c>
      <c r="DR431">
        <v>0</v>
      </c>
      <c r="DS431">
        <v>0</v>
      </c>
      <c r="DT431">
        <v>0</v>
      </c>
      <c r="DU431">
        <v>0</v>
      </c>
      <c r="DV431">
        <v>0</v>
      </c>
      <c r="DW431">
        <v>0</v>
      </c>
      <c r="DX431">
        <v>0</v>
      </c>
      <c r="DY431">
        <v>0</v>
      </c>
      <c r="DZ431">
        <v>0</v>
      </c>
      <c r="EA431">
        <v>0</v>
      </c>
      <c r="EB431">
        <v>0</v>
      </c>
      <c r="EC431">
        <v>0</v>
      </c>
      <c r="ED431">
        <v>0</v>
      </c>
      <c r="EE431">
        <v>0</v>
      </c>
      <c r="EF431">
        <v>0</v>
      </c>
      <c r="EG431">
        <v>0</v>
      </c>
      <c r="EH431">
        <v>0</v>
      </c>
      <c r="EI431">
        <v>0</v>
      </c>
      <c r="EJ431">
        <v>0</v>
      </c>
      <c r="EK431">
        <v>0</v>
      </c>
      <c r="EL431">
        <v>0</v>
      </c>
      <c r="EM431">
        <v>0</v>
      </c>
      <c r="EN431">
        <v>0</v>
      </c>
      <c r="EO431">
        <v>0</v>
      </c>
      <c r="EP431">
        <v>0</v>
      </c>
      <c r="EQ431">
        <v>0</v>
      </c>
      <c r="ER431">
        <v>0</v>
      </c>
      <c r="ES431">
        <v>0</v>
      </c>
      <c r="ET431">
        <v>0</v>
      </c>
      <c r="EU431">
        <v>0</v>
      </c>
      <c r="EV431">
        <v>0</v>
      </c>
      <c r="EW431">
        <v>0</v>
      </c>
      <c r="EX431" t="str">
        <v/>
      </c>
    </row>
    <row r="432" spans="2:154" x14ac:dyDescent="0.25">
      <c r="B432" t="str" cm="1">
        <f t="array" ref="B432:AI432">TRANSPOSE(_xlfn._xlws.SORT(_xlfn._xlws.FILTER(chemicals[chemical_applic_level]&amp;" | "&amp;chemicals[chemical_applic_name],chemicals[experiment_ID]=A432)))</f>
        <v xml:space="preserve"> | </v>
      </c>
      <c r="C432" t="str">
        <v xml:space="preserve">0 | </v>
      </c>
      <c r="D432" t="str">
        <v xml:space="preserve">0 | </v>
      </c>
      <c r="E432" t="str">
        <v xml:space="preserve">0 | </v>
      </c>
      <c r="F432" t="str">
        <v xml:space="preserve">0 | </v>
      </c>
      <c r="G432" t="str">
        <v xml:space="preserve">0 | </v>
      </c>
      <c r="H432" t="str">
        <v xml:space="preserve">0 | </v>
      </c>
      <c r="I432" t="str">
        <v xml:space="preserve">0 | </v>
      </c>
      <c r="J432" t="str">
        <v xml:space="preserve">0 | </v>
      </c>
      <c r="K432" t="str">
        <v xml:space="preserve">0 | </v>
      </c>
      <c r="L432" t="str">
        <v xml:space="preserve">0 | </v>
      </c>
      <c r="M432" t="str">
        <v xml:space="preserve">0 | </v>
      </c>
      <c r="N432" t="str">
        <v xml:space="preserve">0 | </v>
      </c>
      <c r="O432" t="str">
        <v xml:space="preserve">0 | </v>
      </c>
      <c r="P432" t="str">
        <v xml:space="preserve">0 | </v>
      </c>
      <c r="Q432" t="str">
        <v xml:space="preserve">0 | </v>
      </c>
      <c r="R432" t="str">
        <v xml:space="preserve">0 | </v>
      </c>
      <c r="S432" t="str">
        <v xml:space="preserve">0 | </v>
      </c>
      <c r="T432" t="str">
        <v xml:space="preserve">0 | </v>
      </c>
      <c r="U432" t="str">
        <v xml:space="preserve">0 | </v>
      </c>
      <c r="V432" t="str">
        <v xml:space="preserve">0 | </v>
      </c>
      <c r="W432" t="str">
        <v xml:space="preserve">0 | </v>
      </c>
      <c r="X432" t="str">
        <v xml:space="preserve">0 | </v>
      </c>
      <c r="Y432" t="str">
        <v xml:space="preserve">0 | </v>
      </c>
      <c r="Z432" t="str">
        <v xml:space="preserve">0 | </v>
      </c>
      <c r="AA432" t="str">
        <v xml:space="preserve">0 | </v>
      </c>
      <c r="AB432" t="str">
        <v xml:space="preserve">0 | </v>
      </c>
      <c r="AC432" t="str">
        <v xml:space="preserve">0 | </v>
      </c>
      <c r="AD432" t="str">
        <v xml:space="preserve">0 | </v>
      </c>
      <c r="AE432" t="str">
        <v xml:space="preserve">0 | </v>
      </c>
      <c r="AF432" t="str">
        <v xml:space="preserve">0 | </v>
      </c>
      <c r="AG432" t="str">
        <v xml:space="preserve">0 | </v>
      </c>
      <c r="AH432" t="str">
        <v xml:space="preserve">0 | </v>
      </c>
      <c r="AI432" t="str">
        <v xml:space="preserve">0 | </v>
      </c>
      <c r="DQ432" cm="1">
        <f t="array" ref="DQ432:EX432">TRANSPOSE(_xlfn._xlws.SORT(_xlfn._xlws.FILTER(chemicals[chemical_applic_level],chemicals[experiment_ID]=A432)))</f>
        <v>0</v>
      </c>
      <c r="DR432">
        <v>0</v>
      </c>
      <c r="DS432">
        <v>0</v>
      </c>
      <c r="DT432">
        <v>0</v>
      </c>
      <c r="DU432">
        <v>0</v>
      </c>
      <c r="DV432">
        <v>0</v>
      </c>
      <c r="DW432">
        <v>0</v>
      </c>
      <c r="DX432">
        <v>0</v>
      </c>
      <c r="DY432">
        <v>0</v>
      </c>
      <c r="DZ432">
        <v>0</v>
      </c>
      <c r="EA432">
        <v>0</v>
      </c>
      <c r="EB432">
        <v>0</v>
      </c>
      <c r="EC432">
        <v>0</v>
      </c>
      <c r="ED432">
        <v>0</v>
      </c>
      <c r="EE432">
        <v>0</v>
      </c>
      <c r="EF432">
        <v>0</v>
      </c>
      <c r="EG432">
        <v>0</v>
      </c>
      <c r="EH432">
        <v>0</v>
      </c>
      <c r="EI432">
        <v>0</v>
      </c>
      <c r="EJ432">
        <v>0</v>
      </c>
      <c r="EK432">
        <v>0</v>
      </c>
      <c r="EL432">
        <v>0</v>
      </c>
      <c r="EM432">
        <v>0</v>
      </c>
      <c r="EN432">
        <v>0</v>
      </c>
      <c r="EO432">
        <v>0</v>
      </c>
      <c r="EP432">
        <v>0</v>
      </c>
      <c r="EQ432">
        <v>0</v>
      </c>
      <c r="ER432">
        <v>0</v>
      </c>
      <c r="ES432">
        <v>0</v>
      </c>
      <c r="ET432">
        <v>0</v>
      </c>
      <c r="EU432">
        <v>0</v>
      </c>
      <c r="EV432">
        <v>0</v>
      </c>
      <c r="EW432">
        <v>0</v>
      </c>
      <c r="EX432" t="str">
        <v/>
      </c>
    </row>
    <row r="433" spans="2:154" x14ac:dyDescent="0.25">
      <c r="B433" t="str" cm="1">
        <f t="array" ref="B433:AI433">TRANSPOSE(_xlfn._xlws.SORT(_xlfn._xlws.FILTER(chemicals[chemical_applic_level]&amp;" | "&amp;chemicals[chemical_applic_name],chemicals[experiment_ID]=A433)))</f>
        <v xml:space="preserve"> | </v>
      </c>
      <c r="C433" t="str">
        <v xml:space="preserve">0 | </v>
      </c>
      <c r="D433" t="str">
        <v xml:space="preserve">0 | </v>
      </c>
      <c r="E433" t="str">
        <v xml:space="preserve">0 | </v>
      </c>
      <c r="F433" t="str">
        <v xml:space="preserve">0 | </v>
      </c>
      <c r="G433" t="str">
        <v xml:space="preserve">0 | </v>
      </c>
      <c r="H433" t="str">
        <v xml:space="preserve">0 | </v>
      </c>
      <c r="I433" t="str">
        <v xml:space="preserve">0 | </v>
      </c>
      <c r="J433" t="str">
        <v xml:space="preserve">0 | </v>
      </c>
      <c r="K433" t="str">
        <v xml:space="preserve">0 | </v>
      </c>
      <c r="L433" t="str">
        <v xml:space="preserve">0 | </v>
      </c>
      <c r="M433" t="str">
        <v xml:space="preserve">0 | </v>
      </c>
      <c r="N433" t="str">
        <v xml:space="preserve">0 | </v>
      </c>
      <c r="O433" t="str">
        <v xml:space="preserve">0 | </v>
      </c>
      <c r="P433" t="str">
        <v xml:space="preserve">0 | </v>
      </c>
      <c r="Q433" t="str">
        <v xml:space="preserve">0 | </v>
      </c>
      <c r="R433" t="str">
        <v xml:space="preserve">0 | </v>
      </c>
      <c r="S433" t="str">
        <v xml:space="preserve">0 | </v>
      </c>
      <c r="T433" t="str">
        <v xml:space="preserve">0 | </v>
      </c>
      <c r="U433" t="str">
        <v xml:space="preserve">0 | </v>
      </c>
      <c r="V433" t="str">
        <v xml:space="preserve">0 | </v>
      </c>
      <c r="W433" t="str">
        <v xml:space="preserve">0 | </v>
      </c>
      <c r="X433" t="str">
        <v xml:space="preserve">0 | </v>
      </c>
      <c r="Y433" t="str">
        <v xml:space="preserve">0 | </v>
      </c>
      <c r="Z433" t="str">
        <v xml:space="preserve">0 | </v>
      </c>
      <c r="AA433" t="str">
        <v xml:space="preserve">0 | </v>
      </c>
      <c r="AB433" t="str">
        <v xml:space="preserve">0 | </v>
      </c>
      <c r="AC433" t="str">
        <v xml:space="preserve">0 | </v>
      </c>
      <c r="AD433" t="str">
        <v xml:space="preserve">0 | </v>
      </c>
      <c r="AE433" t="str">
        <v xml:space="preserve">0 | </v>
      </c>
      <c r="AF433" t="str">
        <v xml:space="preserve">0 | </v>
      </c>
      <c r="AG433" t="str">
        <v xml:space="preserve">0 | </v>
      </c>
      <c r="AH433" t="str">
        <v xml:space="preserve">0 | </v>
      </c>
      <c r="AI433" t="str">
        <v xml:space="preserve">0 | </v>
      </c>
      <c r="DQ433" cm="1">
        <f t="array" ref="DQ433:EX433">TRANSPOSE(_xlfn._xlws.SORT(_xlfn._xlws.FILTER(chemicals[chemical_applic_level],chemicals[experiment_ID]=A433)))</f>
        <v>0</v>
      </c>
      <c r="DR433">
        <v>0</v>
      </c>
      <c r="DS433">
        <v>0</v>
      </c>
      <c r="DT433">
        <v>0</v>
      </c>
      <c r="DU433">
        <v>0</v>
      </c>
      <c r="DV433">
        <v>0</v>
      </c>
      <c r="DW433">
        <v>0</v>
      </c>
      <c r="DX433">
        <v>0</v>
      </c>
      <c r="DY433">
        <v>0</v>
      </c>
      <c r="DZ433">
        <v>0</v>
      </c>
      <c r="EA433">
        <v>0</v>
      </c>
      <c r="EB433">
        <v>0</v>
      </c>
      <c r="EC433">
        <v>0</v>
      </c>
      <c r="ED433">
        <v>0</v>
      </c>
      <c r="EE433">
        <v>0</v>
      </c>
      <c r="EF433">
        <v>0</v>
      </c>
      <c r="EG433">
        <v>0</v>
      </c>
      <c r="EH433">
        <v>0</v>
      </c>
      <c r="EI433">
        <v>0</v>
      </c>
      <c r="EJ433">
        <v>0</v>
      </c>
      <c r="EK433">
        <v>0</v>
      </c>
      <c r="EL433">
        <v>0</v>
      </c>
      <c r="EM433">
        <v>0</v>
      </c>
      <c r="EN433">
        <v>0</v>
      </c>
      <c r="EO433">
        <v>0</v>
      </c>
      <c r="EP433">
        <v>0</v>
      </c>
      <c r="EQ433">
        <v>0</v>
      </c>
      <c r="ER433">
        <v>0</v>
      </c>
      <c r="ES433">
        <v>0</v>
      </c>
      <c r="ET433">
        <v>0</v>
      </c>
      <c r="EU433">
        <v>0</v>
      </c>
      <c r="EV433">
        <v>0</v>
      </c>
      <c r="EW433">
        <v>0</v>
      </c>
      <c r="EX433" t="str">
        <v/>
      </c>
    </row>
    <row r="434" spans="2:154" x14ac:dyDescent="0.25">
      <c r="B434" t="str" cm="1">
        <f t="array" ref="B434:AI434">TRANSPOSE(_xlfn._xlws.SORT(_xlfn._xlws.FILTER(chemicals[chemical_applic_level]&amp;" | "&amp;chemicals[chemical_applic_name],chemicals[experiment_ID]=A434)))</f>
        <v xml:space="preserve"> | </v>
      </c>
      <c r="C434" t="str">
        <v xml:space="preserve">0 | </v>
      </c>
      <c r="D434" t="str">
        <v xml:space="preserve">0 | </v>
      </c>
      <c r="E434" t="str">
        <v xml:space="preserve">0 | </v>
      </c>
      <c r="F434" t="str">
        <v xml:space="preserve">0 | </v>
      </c>
      <c r="G434" t="str">
        <v xml:space="preserve">0 | </v>
      </c>
      <c r="H434" t="str">
        <v xml:space="preserve">0 | </v>
      </c>
      <c r="I434" t="str">
        <v xml:space="preserve">0 | </v>
      </c>
      <c r="J434" t="str">
        <v xml:space="preserve">0 | </v>
      </c>
      <c r="K434" t="str">
        <v xml:space="preserve">0 | </v>
      </c>
      <c r="L434" t="str">
        <v xml:space="preserve">0 | </v>
      </c>
      <c r="M434" t="str">
        <v xml:space="preserve">0 | </v>
      </c>
      <c r="N434" t="str">
        <v xml:space="preserve">0 | </v>
      </c>
      <c r="O434" t="str">
        <v xml:space="preserve">0 | </v>
      </c>
      <c r="P434" t="str">
        <v xml:space="preserve">0 | </v>
      </c>
      <c r="Q434" t="str">
        <v xml:space="preserve">0 | </v>
      </c>
      <c r="R434" t="str">
        <v xml:space="preserve">0 | </v>
      </c>
      <c r="S434" t="str">
        <v xml:space="preserve">0 | </v>
      </c>
      <c r="T434" t="str">
        <v xml:space="preserve">0 | </v>
      </c>
      <c r="U434" t="str">
        <v xml:space="preserve">0 | </v>
      </c>
      <c r="V434" t="str">
        <v xml:space="preserve">0 | </v>
      </c>
      <c r="W434" t="str">
        <v xml:space="preserve">0 | </v>
      </c>
      <c r="X434" t="str">
        <v xml:space="preserve">0 | </v>
      </c>
      <c r="Y434" t="str">
        <v xml:space="preserve">0 | </v>
      </c>
      <c r="Z434" t="str">
        <v xml:space="preserve">0 | </v>
      </c>
      <c r="AA434" t="str">
        <v xml:space="preserve">0 | </v>
      </c>
      <c r="AB434" t="str">
        <v xml:space="preserve">0 | </v>
      </c>
      <c r="AC434" t="str">
        <v xml:space="preserve">0 | </v>
      </c>
      <c r="AD434" t="str">
        <v xml:space="preserve">0 | </v>
      </c>
      <c r="AE434" t="str">
        <v xml:space="preserve">0 | </v>
      </c>
      <c r="AF434" t="str">
        <v xml:space="preserve">0 | </v>
      </c>
      <c r="AG434" t="str">
        <v xml:space="preserve">0 | </v>
      </c>
      <c r="AH434" t="str">
        <v xml:space="preserve">0 | </v>
      </c>
      <c r="AI434" t="str">
        <v xml:space="preserve">0 | </v>
      </c>
      <c r="DQ434" cm="1">
        <f t="array" ref="DQ434:EX434">TRANSPOSE(_xlfn._xlws.SORT(_xlfn._xlws.FILTER(chemicals[chemical_applic_level],chemicals[experiment_ID]=A434)))</f>
        <v>0</v>
      </c>
      <c r="DR434">
        <v>0</v>
      </c>
      <c r="DS434">
        <v>0</v>
      </c>
      <c r="DT434">
        <v>0</v>
      </c>
      <c r="DU434">
        <v>0</v>
      </c>
      <c r="DV434">
        <v>0</v>
      </c>
      <c r="DW434">
        <v>0</v>
      </c>
      <c r="DX434">
        <v>0</v>
      </c>
      <c r="DY434">
        <v>0</v>
      </c>
      <c r="DZ434">
        <v>0</v>
      </c>
      <c r="EA434">
        <v>0</v>
      </c>
      <c r="EB434">
        <v>0</v>
      </c>
      <c r="EC434">
        <v>0</v>
      </c>
      <c r="ED434">
        <v>0</v>
      </c>
      <c r="EE434">
        <v>0</v>
      </c>
      <c r="EF434">
        <v>0</v>
      </c>
      <c r="EG434">
        <v>0</v>
      </c>
      <c r="EH434">
        <v>0</v>
      </c>
      <c r="EI434">
        <v>0</v>
      </c>
      <c r="EJ434">
        <v>0</v>
      </c>
      <c r="EK434">
        <v>0</v>
      </c>
      <c r="EL434">
        <v>0</v>
      </c>
      <c r="EM434">
        <v>0</v>
      </c>
      <c r="EN434">
        <v>0</v>
      </c>
      <c r="EO434">
        <v>0</v>
      </c>
      <c r="EP434">
        <v>0</v>
      </c>
      <c r="EQ434">
        <v>0</v>
      </c>
      <c r="ER434">
        <v>0</v>
      </c>
      <c r="ES434">
        <v>0</v>
      </c>
      <c r="ET434">
        <v>0</v>
      </c>
      <c r="EU434">
        <v>0</v>
      </c>
      <c r="EV434">
        <v>0</v>
      </c>
      <c r="EW434">
        <v>0</v>
      </c>
      <c r="EX434" t="str">
        <v/>
      </c>
    </row>
    <row r="435" spans="2:154" x14ac:dyDescent="0.25">
      <c r="B435" t="str" cm="1">
        <f t="array" ref="B435:AI435">TRANSPOSE(_xlfn._xlws.SORT(_xlfn._xlws.FILTER(chemicals[chemical_applic_level]&amp;" | "&amp;chemicals[chemical_applic_name],chemicals[experiment_ID]=A435)))</f>
        <v xml:space="preserve"> | </v>
      </c>
      <c r="C435" t="str">
        <v xml:space="preserve">0 | </v>
      </c>
      <c r="D435" t="str">
        <v xml:space="preserve">0 | </v>
      </c>
      <c r="E435" t="str">
        <v xml:space="preserve">0 | </v>
      </c>
      <c r="F435" t="str">
        <v xml:space="preserve">0 | </v>
      </c>
      <c r="G435" t="str">
        <v xml:space="preserve">0 | </v>
      </c>
      <c r="H435" t="str">
        <v xml:space="preserve">0 | </v>
      </c>
      <c r="I435" t="str">
        <v xml:space="preserve">0 | </v>
      </c>
      <c r="J435" t="str">
        <v xml:space="preserve">0 | </v>
      </c>
      <c r="K435" t="str">
        <v xml:space="preserve">0 | </v>
      </c>
      <c r="L435" t="str">
        <v xml:space="preserve">0 | </v>
      </c>
      <c r="M435" t="str">
        <v xml:space="preserve">0 | </v>
      </c>
      <c r="N435" t="str">
        <v xml:space="preserve">0 | </v>
      </c>
      <c r="O435" t="str">
        <v xml:space="preserve">0 | </v>
      </c>
      <c r="P435" t="str">
        <v xml:space="preserve">0 | </v>
      </c>
      <c r="Q435" t="str">
        <v xml:space="preserve">0 | </v>
      </c>
      <c r="R435" t="str">
        <v xml:space="preserve">0 | </v>
      </c>
      <c r="S435" t="str">
        <v xml:space="preserve">0 | </v>
      </c>
      <c r="T435" t="str">
        <v xml:space="preserve">0 | </v>
      </c>
      <c r="U435" t="str">
        <v xml:space="preserve">0 | </v>
      </c>
      <c r="V435" t="str">
        <v xml:space="preserve">0 | </v>
      </c>
      <c r="W435" t="str">
        <v xml:space="preserve">0 | </v>
      </c>
      <c r="X435" t="str">
        <v xml:space="preserve">0 | </v>
      </c>
      <c r="Y435" t="str">
        <v xml:space="preserve">0 | </v>
      </c>
      <c r="Z435" t="str">
        <v xml:space="preserve">0 | </v>
      </c>
      <c r="AA435" t="str">
        <v xml:space="preserve">0 | </v>
      </c>
      <c r="AB435" t="str">
        <v xml:space="preserve">0 | </v>
      </c>
      <c r="AC435" t="str">
        <v xml:space="preserve">0 | </v>
      </c>
      <c r="AD435" t="str">
        <v xml:space="preserve">0 | </v>
      </c>
      <c r="AE435" t="str">
        <v xml:space="preserve">0 | </v>
      </c>
      <c r="AF435" t="str">
        <v xml:space="preserve">0 | </v>
      </c>
      <c r="AG435" t="str">
        <v xml:space="preserve">0 | </v>
      </c>
      <c r="AH435" t="str">
        <v xml:space="preserve">0 | </v>
      </c>
      <c r="AI435" t="str">
        <v xml:space="preserve">0 | </v>
      </c>
      <c r="DQ435" cm="1">
        <f t="array" ref="DQ435:EX435">TRANSPOSE(_xlfn._xlws.SORT(_xlfn._xlws.FILTER(chemicals[chemical_applic_level],chemicals[experiment_ID]=A435)))</f>
        <v>0</v>
      </c>
      <c r="DR435">
        <v>0</v>
      </c>
      <c r="DS435">
        <v>0</v>
      </c>
      <c r="DT435">
        <v>0</v>
      </c>
      <c r="DU435">
        <v>0</v>
      </c>
      <c r="DV435">
        <v>0</v>
      </c>
      <c r="DW435">
        <v>0</v>
      </c>
      <c r="DX435">
        <v>0</v>
      </c>
      <c r="DY435">
        <v>0</v>
      </c>
      <c r="DZ435">
        <v>0</v>
      </c>
      <c r="EA435">
        <v>0</v>
      </c>
      <c r="EB435">
        <v>0</v>
      </c>
      <c r="EC435">
        <v>0</v>
      </c>
      <c r="ED435">
        <v>0</v>
      </c>
      <c r="EE435">
        <v>0</v>
      </c>
      <c r="EF435">
        <v>0</v>
      </c>
      <c r="EG435">
        <v>0</v>
      </c>
      <c r="EH435">
        <v>0</v>
      </c>
      <c r="EI435">
        <v>0</v>
      </c>
      <c r="EJ435">
        <v>0</v>
      </c>
      <c r="EK435">
        <v>0</v>
      </c>
      <c r="EL435">
        <v>0</v>
      </c>
      <c r="EM435">
        <v>0</v>
      </c>
      <c r="EN435">
        <v>0</v>
      </c>
      <c r="EO435">
        <v>0</v>
      </c>
      <c r="EP435">
        <v>0</v>
      </c>
      <c r="EQ435">
        <v>0</v>
      </c>
      <c r="ER435">
        <v>0</v>
      </c>
      <c r="ES435">
        <v>0</v>
      </c>
      <c r="ET435">
        <v>0</v>
      </c>
      <c r="EU435">
        <v>0</v>
      </c>
      <c r="EV435">
        <v>0</v>
      </c>
      <c r="EW435">
        <v>0</v>
      </c>
      <c r="EX435" t="str">
        <v/>
      </c>
    </row>
    <row r="436" spans="2:154" x14ac:dyDescent="0.25">
      <c r="B436" t="str" cm="1">
        <f t="array" ref="B436:AI436">TRANSPOSE(_xlfn._xlws.SORT(_xlfn._xlws.FILTER(chemicals[chemical_applic_level]&amp;" | "&amp;chemicals[chemical_applic_name],chemicals[experiment_ID]=A436)))</f>
        <v xml:space="preserve"> | </v>
      </c>
      <c r="C436" t="str">
        <v xml:space="preserve">0 | </v>
      </c>
      <c r="D436" t="str">
        <v xml:space="preserve">0 | </v>
      </c>
      <c r="E436" t="str">
        <v xml:space="preserve">0 | </v>
      </c>
      <c r="F436" t="str">
        <v xml:space="preserve">0 | </v>
      </c>
      <c r="G436" t="str">
        <v xml:space="preserve">0 | </v>
      </c>
      <c r="H436" t="str">
        <v xml:space="preserve">0 | </v>
      </c>
      <c r="I436" t="str">
        <v xml:space="preserve">0 | </v>
      </c>
      <c r="J436" t="str">
        <v xml:space="preserve">0 | </v>
      </c>
      <c r="K436" t="str">
        <v xml:space="preserve">0 | </v>
      </c>
      <c r="L436" t="str">
        <v xml:space="preserve">0 | </v>
      </c>
      <c r="M436" t="str">
        <v xml:space="preserve">0 | </v>
      </c>
      <c r="N436" t="str">
        <v xml:space="preserve">0 | </v>
      </c>
      <c r="O436" t="str">
        <v xml:space="preserve">0 | </v>
      </c>
      <c r="P436" t="str">
        <v xml:space="preserve">0 | </v>
      </c>
      <c r="Q436" t="str">
        <v xml:space="preserve">0 | </v>
      </c>
      <c r="R436" t="str">
        <v xml:space="preserve">0 | </v>
      </c>
      <c r="S436" t="str">
        <v xml:space="preserve">0 | </v>
      </c>
      <c r="T436" t="str">
        <v xml:space="preserve">0 | </v>
      </c>
      <c r="U436" t="str">
        <v xml:space="preserve">0 | </v>
      </c>
      <c r="V436" t="str">
        <v xml:space="preserve">0 | </v>
      </c>
      <c r="W436" t="str">
        <v xml:space="preserve">0 | </v>
      </c>
      <c r="X436" t="str">
        <v xml:space="preserve">0 | </v>
      </c>
      <c r="Y436" t="str">
        <v xml:space="preserve">0 | </v>
      </c>
      <c r="Z436" t="str">
        <v xml:space="preserve">0 | </v>
      </c>
      <c r="AA436" t="str">
        <v xml:space="preserve">0 | </v>
      </c>
      <c r="AB436" t="str">
        <v xml:space="preserve">0 | </v>
      </c>
      <c r="AC436" t="str">
        <v xml:space="preserve">0 | </v>
      </c>
      <c r="AD436" t="str">
        <v xml:space="preserve">0 | </v>
      </c>
      <c r="AE436" t="str">
        <v xml:space="preserve">0 | </v>
      </c>
      <c r="AF436" t="str">
        <v xml:space="preserve">0 | </v>
      </c>
      <c r="AG436" t="str">
        <v xml:space="preserve">0 | </v>
      </c>
      <c r="AH436" t="str">
        <v xml:space="preserve">0 | </v>
      </c>
      <c r="AI436" t="str">
        <v xml:space="preserve">0 | </v>
      </c>
      <c r="DQ436" cm="1">
        <f t="array" ref="DQ436:EX436">TRANSPOSE(_xlfn._xlws.SORT(_xlfn._xlws.FILTER(chemicals[chemical_applic_level],chemicals[experiment_ID]=A436)))</f>
        <v>0</v>
      </c>
      <c r="DR436">
        <v>0</v>
      </c>
      <c r="DS436">
        <v>0</v>
      </c>
      <c r="DT436">
        <v>0</v>
      </c>
      <c r="DU436">
        <v>0</v>
      </c>
      <c r="DV436">
        <v>0</v>
      </c>
      <c r="DW436">
        <v>0</v>
      </c>
      <c r="DX436">
        <v>0</v>
      </c>
      <c r="DY436">
        <v>0</v>
      </c>
      <c r="DZ436">
        <v>0</v>
      </c>
      <c r="EA436">
        <v>0</v>
      </c>
      <c r="EB436">
        <v>0</v>
      </c>
      <c r="EC436">
        <v>0</v>
      </c>
      <c r="ED436">
        <v>0</v>
      </c>
      <c r="EE436">
        <v>0</v>
      </c>
      <c r="EF436">
        <v>0</v>
      </c>
      <c r="EG436">
        <v>0</v>
      </c>
      <c r="EH436">
        <v>0</v>
      </c>
      <c r="EI436">
        <v>0</v>
      </c>
      <c r="EJ436">
        <v>0</v>
      </c>
      <c r="EK436">
        <v>0</v>
      </c>
      <c r="EL436">
        <v>0</v>
      </c>
      <c r="EM436">
        <v>0</v>
      </c>
      <c r="EN436">
        <v>0</v>
      </c>
      <c r="EO436">
        <v>0</v>
      </c>
      <c r="EP436">
        <v>0</v>
      </c>
      <c r="EQ436">
        <v>0</v>
      </c>
      <c r="ER436">
        <v>0</v>
      </c>
      <c r="ES436">
        <v>0</v>
      </c>
      <c r="ET436">
        <v>0</v>
      </c>
      <c r="EU436">
        <v>0</v>
      </c>
      <c r="EV436">
        <v>0</v>
      </c>
      <c r="EW436">
        <v>0</v>
      </c>
      <c r="EX436" t="str">
        <v/>
      </c>
    </row>
    <row r="437" spans="2:154" x14ac:dyDescent="0.25">
      <c r="B437" t="str" cm="1">
        <f t="array" ref="B437:AI437">TRANSPOSE(_xlfn._xlws.SORT(_xlfn._xlws.FILTER(chemicals[chemical_applic_level]&amp;" | "&amp;chemicals[chemical_applic_name],chemicals[experiment_ID]=A437)))</f>
        <v xml:space="preserve"> | </v>
      </c>
      <c r="C437" t="str">
        <v xml:space="preserve">0 | </v>
      </c>
      <c r="D437" t="str">
        <v xml:space="preserve">0 | </v>
      </c>
      <c r="E437" t="str">
        <v xml:space="preserve">0 | </v>
      </c>
      <c r="F437" t="str">
        <v xml:space="preserve">0 | </v>
      </c>
      <c r="G437" t="str">
        <v xml:space="preserve">0 | </v>
      </c>
      <c r="H437" t="str">
        <v xml:space="preserve">0 | </v>
      </c>
      <c r="I437" t="str">
        <v xml:space="preserve">0 | </v>
      </c>
      <c r="J437" t="str">
        <v xml:space="preserve">0 | </v>
      </c>
      <c r="K437" t="str">
        <v xml:space="preserve">0 | </v>
      </c>
      <c r="L437" t="str">
        <v xml:space="preserve">0 | </v>
      </c>
      <c r="M437" t="str">
        <v xml:space="preserve">0 | </v>
      </c>
      <c r="N437" t="str">
        <v xml:space="preserve">0 | </v>
      </c>
      <c r="O437" t="str">
        <v xml:space="preserve">0 | </v>
      </c>
      <c r="P437" t="str">
        <v xml:space="preserve">0 | </v>
      </c>
      <c r="Q437" t="str">
        <v xml:space="preserve">0 | </v>
      </c>
      <c r="R437" t="str">
        <v xml:space="preserve">0 | </v>
      </c>
      <c r="S437" t="str">
        <v xml:space="preserve">0 | </v>
      </c>
      <c r="T437" t="str">
        <v xml:space="preserve">0 | </v>
      </c>
      <c r="U437" t="str">
        <v xml:space="preserve">0 | </v>
      </c>
      <c r="V437" t="str">
        <v xml:space="preserve">0 | </v>
      </c>
      <c r="W437" t="str">
        <v xml:space="preserve">0 | </v>
      </c>
      <c r="X437" t="str">
        <v xml:space="preserve">0 | </v>
      </c>
      <c r="Y437" t="str">
        <v xml:space="preserve">0 | </v>
      </c>
      <c r="Z437" t="str">
        <v xml:space="preserve">0 | </v>
      </c>
      <c r="AA437" t="str">
        <v xml:space="preserve">0 | </v>
      </c>
      <c r="AB437" t="str">
        <v xml:space="preserve">0 | </v>
      </c>
      <c r="AC437" t="str">
        <v xml:space="preserve">0 | </v>
      </c>
      <c r="AD437" t="str">
        <v xml:space="preserve">0 | </v>
      </c>
      <c r="AE437" t="str">
        <v xml:space="preserve">0 | </v>
      </c>
      <c r="AF437" t="str">
        <v xml:space="preserve">0 | </v>
      </c>
      <c r="AG437" t="str">
        <v xml:space="preserve">0 | </v>
      </c>
      <c r="AH437" t="str">
        <v xml:space="preserve">0 | </v>
      </c>
      <c r="AI437" t="str">
        <v xml:space="preserve">0 | </v>
      </c>
      <c r="DQ437" cm="1">
        <f t="array" ref="DQ437:EX437">TRANSPOSE(_xlfn._xlws.SORT(_xlfn._xlws.FILTER(chemicals[chemical_applic_level],chemicals[experiment_ID]=A437)))</f>
        <v>0</v>
      </c>
      <c r="DR437">
        <v>0</v>
      </c>
      <c r="DS437">
        <v>0</v>
      </c>
      <c r="DT437">
        <v>0</v>
      </c>
      <c r="DU437">
        <v>0</v>
      </c>
      <c r="DV437">
        <v>0</v>
      </c>
      <c r="DW437">
        <v>0</v>
      </c>
      <c r="DX437">
        <v>0</v>
      </c>
      <c r="DY437">
        <v>0</v>
      </c>
      <c r="DZ437">
        <v>0</v>
      </c>
      <c r="EA437">
        <v>0</v>
      </c>
      <c r="EB437">
        <v>0</v>
      </c>
      <c r="EC437">
        <v>0</v>
      </c>
      <c r="ED437">
        <v>0</v>
      </c>
      <c r="EE437">
        <v>0</v>
      </c>
      <c r="EF437">
        <v>0</v>
      </c>
      <c r="EG437">
        <v>0</v>
      </c>
      <c r="EH437">
        <v>0</v>
      </c>
      <c r="EI437">
        <v>0</v>
      </c>
      <c r="EJ437">
        <v>0</v>
      </c>
      <c r="EK437">
        <v>0</v>
      </c>
      <c r="EL437">
        <v>0</v>
      </c>
      <c r="EM437">
        <v>0</v>
      </c>
      <c r="EN437">
        <v>0</v>
      </c>
      <c r="EO437">
        <v>0</v>
      </c>
      <c r="EP437">
        <v>0</v>
      </c>
      <c r="EQ437">
        <v>0</v>
      </c>
      <c r="ER437">
        <v>0</v>
      </c>
      <c r="ES437">
        <v>0</v>
      </c>
      <c r="ET437">
        <v>0</v>
      </c>
      <c r="EU437">
        <v>0</v>
      </c>
      <c r="EV437">
        <v>0</v>
      </c>
      <c r="EW437">
        <v>0</v>
      </c>
      <c r="EX437" t="str">
        <v/>
      </c>
    </row>
    <row r="438" spans="2:154" x14ac:dyDescent="0.25">
      <c r="B438" t="str" cm="1">
        <f t="array" ref="B438:AI438">TRANSPOSE(_xlfn._xlws.SORT(_xlfn._xlws.FILTER(chemicals[chemical_applic_level]&amp;" | "&amp;chemicals[chemical_applic_name],chemicals[experiment_ID]=A438)))</f>
        <v xml:space="preserve"> | </v>
      </c>
      <c r="C438" t="str">
        <v xml:space="preserve">0 | </v>
      </c>
      <c r="D438" t="str">
        <v xml:space="preserve">0 | </v>
      </c>
      <c r="E438" t="str">
        <v xml:space="preserve">0 | </v>
      </c>
      <c r="F438" t="str">
        <v xml:space="preserve">0 | </v>
      </c>
      <c r="G438" t="str">
        <v xml:space="preserve">0 | </v>
      </c>
      <c r="H438" t="str">
        <v xml:space="preserve">0 | </v>
      </c>
      <c r="I438" t="str">
        <v xml:space="preserve">0 | </v>
      </c>
      <c r="J438" t="str">
        <v xml:space="preserve">0 | </v>
      </c>
      <c r="K438" t="str">
        <v xml:space="preserve">0 | </v>
      </c>
      <c r="L438" t="str">
        <v xml:space="preserve">0 | </v>
      </c>
      <c r="M438" t="str">
        <v xml:space="preserve">0 | </v>
      </c>
      <c r="N438" t="str">
        <v xml:space="preserve">0 | </v>
      </c>
      <c r="O438" t="str">
        <v xml:space="preserve">0 | </v>
      </c>
      <c r="P438" t="str">
        <v xml:space="preserve">0 | </v>
      </c>
      <c r="Q438" t="str">
        <v xml:space="preserve">0 | </v>
      </c>
      <c r="R438" t="str">
        <v xml:space="preserve">0 | </v>
      </c>
      <c r="S438" t="str">
        <v xml:space="preserve">0 | </v>
      </c>
      <c r="T438" t="str">
        <v xml:space="preserve">0 | </v>
      </c>
      <c r="U438" t="str">
        <v xml:space="preserve">0 | </v>
      </c>
      <c r="V438" t="str">
        <v xml:space="preserve">0 | </v>
      </c>
      <c r="W438" t="str">
        <v xml:space="preserve">0 | </v>
      </c>
      <c r="X438" t="str">
        <v xml:space="preserve">0 | </v>
      </c>
      <c r="Y438" t="str">
        <v xml:space="preserve">0 | </v>
      </c>
      <c r="Z438" t="str">
        <v xml:space="preserve">0 | </v>
      </c>
      <c r="AA438" t="str">
        <v xml:space="preserve">0 | </v>
      </c>
      <c r="AB438" t="str">
        <v xml:space="preserve">0 | </v>
      </c>
      <c r="AC438" t="str">
        <v xml:space="preserve">0 | </v>
      </c>
      <c r="AD438" t="str">
        <v xml:space="preserve">0 | </v>
      </c>
      <c r="AE438" t="str">
        <v xml:space="preserve">0 | </v>
      </c>
      <c r="AF438" t="str">
        <v xml:space="preserve">0 | </v>
      </c>
      <c r="AG438" t="str">
        <v xml:space="preserve">0 | </v>
      </c>
      <c r="AH438" t="str">
        <v xml:space="preserve">0 | </v>
      </c>
      <c r="AI438" t="str">
        <v xml:space="preserve">0 | </v>
      </c>
      <c r="DQ438" cm="1">
        <f t="array" ref="DQ438:EX438">TRANSPOSE(_xlfn._xlws.SORT(_xlfn._xlws.FILTER(chemicals[chemical_applic_level],chemicals[experiment_ID]=A438)))</f>
        <v>0</v>
      </c>
      <c r="DR438">
        <v>0</v>
      </c>
      <c r="DS438">
        <v>0</v>
      </c>
      <c r="DT438">
        <v>0</v>
      </c>
      <c r="DU438">
        <v>0</v>
      </c>
      <c r="DV438">
        <v>0</v>
      </c>
      <c r="DW438">
        <v>0</v>
      </c>
      <c r="DX438">
        <v>0</v>
      </c>
      <c r="DY438">
        <v>0</v>
      </c>
      <c r="DZ438">
        <v>0</v>
      </c>
      <c r="EA438">
        <v>0</v>
      </c>
      <c r="EB438">
        <v>0</v>
      </c>
      <c r="EC438">
        <v>0</v>
      </c>
      <c r="ED438">
        <v>0</v>
      </c>
      <c r="EE438">
        <v>0</v>
      </c>
      <c r="EF438">
        <v>0</v>
      </c>
      <c r="EG438">
        <v>0</v>
      </c>
      <c r="EH438">
        <v>0</v>
      </c>
      <c r="EI438">
        <v>0</v>
      </c>
      <c r="EJ438">
        <v>0</v>
      </c>
      <c r="EK438">
        <v>0</v>
      </c>
      <c r="EL438">
        <v>0</v>
      </c>
      <c r="EM438">
        <v>0</v>
      </c>
      <c r="EN438">
        <v>0</v>
      </c>
      <c r="EO438">
        <v>0</v>
      </c>
      <c r="EP438">
        <v>0</v>
      </c>
      <c r="EQ438">
        <v>0</v>
      </c>
      <c r="ER438">
        <v>0</v>
      </c>
      <c r="ES438">
        <v>0</v>
      </c>
      <c r="ET438">
        <v>0</v>
      </c>
      <c r="EU438">
        <v>0</v>
      </c>
      <c r="EV438">
        <v>0</v>
      </c>
      <c r="EW438">
        <v>0</v>
      </c>
      <c r="EX438" t="str">
        <v/>
      </c>
    </row>
    <row r="439" spans="2:154" x14ac:dyDescent="0.25">
      <c r="B439" t="str" cm="1">
        <f t="array" ref="B439:AI439">TRANSPOSE(_xlfn._xlws.SORT(_xlfn._xlws.FILTER(chemicals[chemical_applic_level]&amp;" | "&amp;chemicals[chemical_applic_name],chemicals[experiment_ID]=A439)))</f>
        <v xml:space="preserve"> | </v>
      </c>
      <c r="C439" t="str">
        <v xml:space="preserve">0 | </v>
      </c>
      <c r="D439" t="str">
        <v xml:space="preserve">0 | </v>
      </c>
      <c r="E439" t="str">
        <v xml:space="preserve">0 | </v>
      </c>
      <c r="F439" t="str">
        <v xml:space="preserve">0 | </v>
      </c>
      <c r="G439" t="str">
        <v xml:space="preserve">0 | </v>
      </c>
      <c r="H439" t="str">
        <v xml:space="preserve">0 | </v>
      </c>
      <c r="I439" t="str">
        <v xml:space="preserve">0 | </v>
      </c>
      <c r="J439" t="str">
        <v xml:space="preserve">0 | </v>
      </c>
      <c r="K439" t="str">
        <v xml:space="preserve">0 | </v>
      </c>
      <c r="L439" t="str">
        <v xml:space="preserve">0 | </v>
      </c>
      <c r="M439" t="str">
        <v xml:space="preserve">0 | </v>
      </c>
      <c r="N439" t="str">
        <v xml:space="preserve">0 | </v>
      </c>
      <c r="O439" t="str">
        <v xml:space="preserve">0 | </v>
      </c>
      <c r="P439" t="str">
        <v xml:space="preserve">0 | </v>
      </c>
      <c r="Q439" t="str">
        <v xml:space="preserve">0 | </v>
      </c>
      <c r="R439" t="str">
        <v xml:space="preserve">0 | </v>
      </c>
      <c r="S439" t="str">
        <v xml:space="preserve">0 | </v>
      </c>
      <c r="T439" t="str">
        <v xml:space="preserve">0 | </v>
      </c>
      <c r="U439" t="str">
        <v xml:space="preserve">0 | </v>
      </c>
      <c r="V439" t="str">
        <v xml:space="preserve">0 | </v>
      </c>
      <c r="W439" t="str">
        <v xml:space="preserve">0 | </v>
      </c>
      <c r="X439" t="str">
        <v xml:space="preserve">0 | </v>
      </c>
      <c r="Y439" t="str">
        <v xml:space="preserve">0 | </v>
      </c>
      <c r="Z439" t="str">
        <v xml:space="preserve">0 | </v>
      </c>
      <c r="AA439" t="str">
        <v xml:space="preserve">0 | </v>
      </c>
      <c r="AB439" t="str">
        <v xml:space="preserve">0 | </v>
      </c>
      <c r="AC439" t="str">
        <v xml:space="preserve">0 | </v>
      </c>
      <c r="AD439" t="str">
        <v xml:space="preserve">0 | </v>
      </c>
      <c r="AE439" t="str">
        <v xml:space="preserve">0 | </v>
      </c>
      <c r="AF439" t="str">
        <v xml:space="preserve">0 | </v>
      </c>
      <c r="AG439" t="str">
        <v xml:space="preserve">0 | </v>
      </c>
      <c r="AH439" t="str">
        <v xml:space="preserve">0 | </v>
      </c>
      <c r="AI439" t="str">
        <v xml:space="preserve">0 | </v>
      </c>
      <c r="DQ439" cm="1">
        <f t="array" ref="DQ439:EX439">TRANSPOSE(_xlfn._xlws.SORT(_xlfn._xlws.FILTER(chemicals[chemical_applic_level],chemicals[experiment_ID]=A439)))</f>
        <v>0</v>
      </c>
      <c r="DR439">
        <v>0</v>
      </c>
      <c r="DS439">
        <v>0</v>
      </c>
      <c r="DT439">
        <v>0</v>
      </c>
      <c r="DU439">
        <v>0</v>
      </c>
      <c r="DV439">
        <v>0</v>
      </c>
      <c r="DW439">
        <v>0</v>
      </c>
      <c r="DX439">
        <v>0</v>
      </c>
      <c r="DY439">
        <v>0</v>
      </c>
      <c r="DZ439">
        <v>0</v>
      </c>
      <c r="EA439">
        <v>0</v>
      </c>
      <c r="EB439">
        <v>0</v>
      </c>
      <c r="EC439">
        <v>0</v>
      </c>
      <c r="ED439">
        <v>0</v>
      </c>
      <c r="EE439">
        <v>0</v>
      </c>
      <c r="EF439">
        <v>0</v>
      </c>
      <c r="EG439">
        <v>0</v>
      </c>
      <c r="EH439">
        <v>0</v>
      </c>
      <c r="EI439">
        <v>0</v>
      </c>
      <c r="EJ439">
        <v>0</v>
      </c>
      <c r="EK439">
        <v>0</v>
      </c>
      <c r="EL439">
        <v>0</v>
      </c>
      <c r="EM439">
        <v>0</v>
      </c>
      <c r="EN439">
        <v>0</v>
      </c>
      <c r="EO439">
        <v>0</v>
      </c>
      <c r="EP439">
        <v>0</v>
      </c>
      <c r="EQ439">
        <v>0</v>
      </c>
      <c r="ER439">
        <v>0</v>
      </c>
      <c r="ES439">
        <v>0</v>
      </c>
      <c r="ET439">
        <v>0</v>
      </c>
      <c r="EU439">
        <v>0</v>
      </c>
      <c r="EV439">
        <v>0</v>
      </c>
      <c r="EW439">
        <v>0</v>
      </c>
      <c r="EX439" t="str">
        <v/>
      </c>
    </row>
    <row r="440" spans="2:154" x14ac:dyDescent="0.25">
      <c r="B440" t="str" cm="1">
        <f t="array" ref="B440:AI440">TRANSPOSE(_xlfn._xlws.SORT(_xlfn._xlws.FILTER(chemicals[chemical_applic_level]&amp;" | "&amp;chemicals[chemical_applic_name],chemicals[experiment_ID]=A440)))</f>
        <v xml:space="preserve"> | </v>
      </c>
      <c r="C440" t="str">
        <v xml:space="preserve">0 | </v>
      </c>
      <c r="D440" t="str">
        <v xml:space="preserve">0 | </v>
      </c>
      <c r="E440" t="str">
        <v xml:space="preserve">0 | </v>
      </c>
      <c r="F440" t="str">
        <v xml:space="preserve">0 | </v>
      </c>
      <c r="G440" t="str">
        <v xml:space="preserve">0 | </v>
      </c>
      <c r="H440" t="str">
        <v xml:space="preserve">0 | </v>
      </c>
      <c r="I440" t="str">
        <v xml:space="preserve">0 | </v>
      </c>
      <c r="J440" t="str">
        <v xml:space="preserve">0 | </v>
      </c>
      <c r="K440" t="str">
        <v xml:space="preserve">0 | </v>
      </c>
      <c r="L440" t="str">
        <v xml:space="preserve">0 | </v>
      </c>
      <c r="M440" t="str">
        <v xml:space="preserve">0 | </v>
      </c>
      <c r="N440" t="str">
        <v xml:space="preserve">0 | </v>
      </c>
      <c r="O440" t="str">
        <v xml:space="preserve">0 | </v>
      </c>
      <c r="P440" t="str">
        <v xml:space="preserve">0 | </v>
      </c>
      <c r="Q440" t="str">
        <v xml:space="preserve">0 | </v>
      </c>
      <c r="R440" t="str">
        <v xml:space="preserve">0 | </v>
      </c>
      <c r="S440" t="str">
        <v xml:space="preserve">0 | </v>
      </c>
      <c r="T440" t="str">
        <v xml:space="preserve">0 | </v>
      </c>
      <c r="U440" t="str">
        <v xml:space="preserve">0 | </v>
      </c>
      <c r="V440" t="str">
        <v xml:space="preserve">0 | </v>
      </c>
      <c r="W440" t="str">
        <v xml:space="preserve">0 | </v>
      </c>
      <c r="X440" t="str">
        <v xml:space="preserve">0 | </v>
      </c>
      <c r="Y440" t="str">
        <v xml:space="preserve">0 | </v>
      </c>
      <c r="Z440" t="str">
        <v xml:space="preserve">0 | </v>
      </c>
      <c r="AA440" t="str">
        <v xml:space="preserve">0 | </v>
      </c>
      <c r="AB440" t="str">
        <v xml:space="preserve">0 | </v>
      </c>
      <c r="AC440" t="str">
        <v xml:space="preserve">0 | </v>
      </c>
      <c r="AD440" t="str">
        <v xml:space="preserve">0 | </v>
      </c>
      <c r="AE440" t="str">
        <v xml:space="preserve">0 | </v>
      </c>
      <c r="AF440" t="str">
        <v xml:space="preserve">0 | </v>
      </c>
      <c r="AG440" t="str">
        <v xml:space="preserve">0 | </v>
      </c>
      <c r="AH440" t="str">
        <v xml:space="preserve">0 | </v>
      </c>
      <c r="AI440" t="str">
        <v xml:space="preserve">0 | </v>
      </c>
      <c r="DQ440" cm="1">
        <f t="array" ref="DQ440:EX440">TRANSPOSE(_xlfn._xlws.SORT(_xlfn._xlws.FILTER(chemicals[chemical_applic_level],chemicals[experiment_ID]=A440)))</f>
        <v>0</v>
      </c>
      <c r="DR440">
        <v>0</v>
      </c>
      <c r="DS440">
        <v>0</v>
      </c>
      <c r="DT440">
        <v>0</v>
      </c>
      <c r="DU440">
        <v>0</v>
      </c>
      <c r="DV440">
        <v>0</v>
      </c>
      <c r="DW440">
        <v>0</v>
      </c>
      <c r="DX440">
        <v>0</v>
      </c>
      <c r="DY440">
        <v>0</v>
      </c>
      <c r="DZ440">
        <v>0</v>
      </c>
      <c r="EA440">
        <v>0</v>
      </c>
      <c r="EB440">
        <v>0</v>
      </c>
      <c r="EC440">
        <v>0</v>
      </c>
      <c r="ED440">
        <v>0</v>
      </c>
      <c r="EE440">
        <v>0</v>
      </c>
      <c r="EF440">
        <v>0</v>
      </c>
      <c r="EG440">
        <v>0</v>
      </c>
      <c r="EH440">
        <v>0</v>
      </c>
      <c r="EI440">
        <v>0</v>
      </c>
      <c r="EJ440">
        <v>0</v>
      </c>
      <c r="EK440">
        <v>0</v>
      </c>
      <c r="EL440">
        <v>0</v>
      </c>
      <c r="EM440">
        <v>0</v>
      </c>
      <c r="EN440">
        <v>0</v>
      </c>
      <c r="EO440">
        <v>0</v>
      </c>
      <c r="EP440">
        <v>0</v>
      </c>
      <c r="EQ440">
        <v>0</v>
      </c>
      <c r="ER440">
        <v>0</v>
      </c>
      <c r="ES440">
        <v>0</v>
      </c>
      <c r="ET440">
        <v>0</v>
      </c>
      <c r="EU440">
        <v>0</v>
      </c>
      <c r="EV440">
        <v>0</v>
      </c>
      <c r="EW440">
        <v>0</v>
      </c>
      <c r="EX440" t="str">
        <v/>
      </c>
    </row>
    <row r="441" spans="2:154" x14ac:dyDescent="0.25">
      <c r="B441" t="str" cm="1">
        <f t="array" ref="B441:AI441">TRANSPOSE(_xlfn._xlws.SORT(_xlfn._xlws.FILTER(chemicals[chemical_applic_level]&amp;" | "&amp;chemicals[chemical_applic_name],chemicals[experiment_ID]=A441)))</f>
        <v xml:space="preserve"> | </v>
      </c>
      <c r="C441" t="str">
        <v xml:space="preserve">0 | </v>
      </c>
      <c r="D441" t="str">
        <v xml:space="preserve">0 | </v>
      </c>
      <c r="E441" t="str">
        <v xml:space="preserve">0 | </v>
      </c>
      <c r="F441" t="str">
        <v xml:space="preserve">0 | </v>
      </c>
      <c r="G441" t="str">
        <v xml:space="preserve">0 | </v>
      </c>
      <c r="H441" t="str">
        <v xml:space="preserve">0 | </v>
      </c>
      <c r="I441" t="str">
        <v xml:space="preserve">0 | </v>
      </c>
      <c r="J441" t="str">
        <v xml:space="preserve">0 | </v>
      </c>
      <c r="K441" t="str">
        <v xml:space="preserve">0 | </v>
      </c>
      <c r="L441" t="str">
        <v xml:space="preserve">0 | </v>
      </c>
      <c r="M441" t="str">
        <v xml:space="preserve">0 | </v>
      </c>
      <c r="N441" t="str">
        <v xml:space="preserve">0 | </v>
      </c>
      <c r="O441" t="str">
        <v xml:space="preserve">0 | </v>
      </c>
      <c r="P441" t="str">
        <v xml:space="preserve">0 | </v>
      </c>
      <c r="Q441" t="str">
        <v xml:space="preserve">0 | </v>
      </c>
      <c r="R441" t="str">
        <v xml:space="preserve">0 | </v>
      </c>
      <c r="S441" t="str">
        <v xml:space="preserve">0 | </v>
      </c>
      <c r="T441" t="str">
        <v xml:space="preserve">0 | </v>
      </c>
      <c r="U441" t="str">
        <v xml:space="preserve">0 | </v>
      </c>
      <c r="V441" t="str">
        <v xml:space="preserve">0 | </v>
      </c>
      <c r="W441" t="str">
        <v xml:space="preserve">0 | </v>
      </c>
      <c r="X441" t="str">
        <v xml:space="preserve">0 | </v>
      </c>
      <c r="Y441" t="str">
        <v xml:space="preserve">0 | </v>
      </c>
      <c r="Z441" t="str">
        <v xml:space="preserve">0 | </v>
      </c>
      <c r="AA441" t="str">
        <v xml:space="preserve">0 | </v>
      </c>
      <c r="AB441" t="str">
        <v xml:space="preserve">0 | </v>
      </c>
      <c r="AC441" t="str">
        <v xml:space="preserve">0 | </v>
      </c>
      <c r="AD441" t="str">
        <v xml:space="preserve">0 | </v>
      </c>
      <c r="AE441" t="str">
        <v xml:space="preserve">0 | </v>
      </c>
      <c r="AF441" t="str">
        <v xml:space="preserve">0 | </v>
      </c>
      <c r="AG441" t="str">
        <v xml:space="preserve">0 | </v>
      </c>
      <c r="AH441" t="str">
        <v xml:space="preserve">0 | </v>
      </c>
      <c r="AI441" t="str">
        <v xml:space="preserve">0 | </v>
      </c>
      <c r="DQ441" cm="1">
        <f t="array" ref="DQ441:EX441">TRANSPOSE(_xlfn._xlws.SORT(_xlfn._xlws.FILTER(chemicals[chemical_applic_level],chemicals[experiment_ID]=A441)))</f>
        <v>0</v>
      </c>
      <c r="DR441">
        <v>0</v>
      </c>
      <c r="DS441">
        <v>0</v>
      </c>
      <c r="DT441">
        <v>0</v>
      </c>
      <c r="DU441">
        <v>0</v>
      </c>
      <c r="DV441">
        <v>0</v>
      </c>
      <c r="DW441">
        <v>0</v>
      </c>
      <c r="DX441">
        <v>0</v>
      </c>
      <c r="DY441">
        <v>0</v>
      </c>
      <c r="DZ441">
        <v>0</v>
      </c>
      <c r="EA441">
        <v>0</v>
      </c>
      <c r="EB441">
        <v>0</v>
      </c>
      <c r="EC441">
        <v>0</v>
      </c>
      <c r="ED441">
        <v>0</v>
      </c>
      <c r="EE441">
        <v>0</v>
      </c>
      <c r="EF441">
        <v>0</v>
      </c>
      <c r="EG441">
        <v>0</v>
      </c>
      <c r="EH441">
        <v>0</v>
      </c>
      <c r="EI441">
        <v>0</v>
      </c>
      <c r="EJ441">
        <v>0</v>
      </c>
      <c r="EK441">
        <v>0</v>
      </c>
      <c r="EL441">
        <v>0</v>
      </c>
      <c r="EM441">
        <v>0</v>
      </c>
      <c r="EN441">
        <v>0</v>
      </c>
      <c r="EO441">
        <v>0</v>
      </c>
      <c r="EP441">
        <v>0</v>
      </c>
      <c r="EQ441">
        <v>0</v>
      </c>
      <c r="ER441">
        <v>0</v>
      </c>
      <c r="ES441">
        <v>0</v>
      </c>
      <c r="ET441">
        <v>0</v>
      </c>
      <c r="EU441">
        <v>0</v>
      </c>
      <c r="EV441">
        <v>0</v>
      </c>
      <c r="EW441">
        <v>0</v>
      </c>
      <c r="EX441" t="str">
        <v/>
      </c>
    </row>
    <row r="442" spans="2:154" x14ac:dyDescent="0.25">
      <c r="B442" t="str" cm="1">
        <f t="array" ref="B442:AI442">TRANSPOSE(_xlfn._xlws.SORT(_xlfn._xlws.FILTER(chemicals[chemical_applic_level]&amp;" | "&amp;chemicals[chemical_applic_name],chemicals[experiment_ID]=A442)))</f>
        <v xml:space="preserve"> | </v>
      </c>
      <c r="C442" t="str">
        <v xml:space="preserve">0 | </v>
      </c>
      <c r="D442" t="str">
        <v xml:space="preserve">0 | </v>
      </c>
      <c r="E442" t="str">
        <v xml:space="preserve">0 | </v>
      </c>
      <c r="F442" t="str">
        <v xml:space="preserve">0 | </v>
      </c>
      <c r="G442" t="str">
        <v xml:space="preserve">0 | </v>
      </c>
      <c r="H442" t="str">
        <v xml:space="preserve">0 | </v>
      </c>
      <c r="I442" t="str">
        <v xml:space="preserve">0 | </v>
      </c>
      <c r="J442" t="str">
        <v xml:space="preserve">0 | </v>
      </c>
      <c r="K442" t="str">
        <v xml:space="preserve">0 | </v>
      </c>
      <c r="L442" t="str">
        <v xml:space="preserve">0 | </v>
      </c>
      <c r="M442" t="str">
        <v xml:space="preserve">0 | </v>
      </c>
      <c r="N442" t="str">
        <v xml:space="preserve">0 | </v>
      </c>
      <c r="O442" t="str">
        <v xml:space="preserve">0 | </v>
      </c>
      <c r="P442" t="str">
        <v xml:space="preserve">0 | </v>
      </c>
      <c r="Q442" t="str">
        <v xml:space="preserve">0 | </v>
      </c>
      <c r="R442" t="str">
        <v xml:space="preserve">0 | </v>
      </c>
      <c r="S442" t="str">
        <v xml:space="preserve">0 | </v>
      </c>
      <c r="T442" t="str">
        <v xml:space="preserve">0 | </v>
      </c>
      <c r="U442" t="str">
        <v xml:space="preserve">0 | </v>
      </c>
      <c r="V442" t="str">
        <v xml:space="preserve">0 | </v>
      </c>
      <c r="W442" t="str">
        <v xml:space="preserve">0 | </v>
      </c>
      <c r="X442" t="str">
        <v xml:space="preserve">0 | </v>
      </c>
      <c r="Y442" t="str">
        <v xml:space="preserve">0 | </v>
      </c>
      <c r="Z442" t="str">
        <v xml:space="preserve">0 | </v>
      </c>
      <c r="AA442" t="str">
        <v xml:space="preserve">0 | </v>
      </c>
      <c r="AB442" t="str">
        <v xml:space="preserve">0 | </v>
      </c>
      <c r="AC442" t="str">
        <v xml:space="preserve">0 | </v>
      </c>
      <c r="AD442" t="str">
        <v xml:space="preserve">0 | </v>
      </c>
      <c r="AE442" t="str">
        <v xml:space="preserve">0 | </v>
      </c>
      <c r="AF442" t="str">
        <v xml:space="preserve">0 | </v>
      </c>
      <c r="AG442" t="str">
        <v xml:space="preserve">0 | </v>
      </c>
      <c r="AH442" t="str">
        <v xml:space="preserve">0 | </v>
      </c>
      <c r="AI442" t="str">
        <v xml:space="preserve">0 | </v>
      </c>
      <c r="DQ442" cm="1">
        <f t="array" ref="DQ442:EX442">TRANSPOSE(_xlfn._xlws.SORT(_xlfn._xlws.FILTER(chemicals[chemical_applic_level],chemicals[experiment_ID]=A442)))</f>
        <v>0</v>
      </c>
      <c r="DR442">
        <v>0</v>
      </c>
      <c r="DS442">
        <v>0</v>
      </c>
      <c r="DT442">
        <v>0</v>
      </c>
      <c r="DU442">
        <v>0</v>
      </c>
      <c r="DV442">
        <v>0</v>
      </c>
      <c r="DW442">
        <v>0</v>
      </c>
      <c r="DX442">
        <v>0</v>
      </c>
      <c r="DY442">
        <v>0</v>
      </c>
      <c r="DZ442">
        <v>0</v>
      </c>
      <c r="EA442">
        <v>0</v>
      </c>
      <c r="EB442">
        <v>0</v>
      </c>
      <c r="EC442">
        <v>0</v>
      </c>
      <c r="ED442">
        <v>0</v>
      </c>
      <c r="EE442">
        <v>0</v>
      </c>
      <c r="EF442">
        <v>0</v>
      </c>
      <c r="EG442">
        <v>0</v>
      </c>
      <c r="EH442">
        <v>0</v>
      </c>
      <c r="EI442">
        <v>0</v>
      </c>
      <c r="EJ442">
        <v>0</v>
      </c>
      <c r="EK442">
        <v>0</v>
      </c>
      <c r="EL442">
        <v>0</v>
      </c>
      <c r="EM442">
        <v>0</v>
      </c>
      <c r="EN442">
        <v>0</v>
      </c>
      <c r="EO442">
        <v>0</v>
      </c>
      <c r="EP442">
        <v>0</v>
      </c>
      <c r="EQ442">
        <v>0</v>
      </c>
      <c r="ER442">
        <v>0</v>
      </c>
      <c r="ES442">
        <v>0</v>
      </c>
      <c r="ET442">
        <v>0</v>
      </c>
      <c r="EU442">
        <v>0</v>
      </c>
      <c r="EV442">
        <v>0</v>
      </c>
      <c r="EW442">
        <v>0</v>
      </c>
      <c r="EX442" t="str">
        <v/>
      </c>
    </row>
    <row r="443" spans="2:154" x14ac:dyDescent="0.25">
      <c r="B443" t="str" cm="1">
        <f t="array" ref="B443:AI443">TRANSPOSE(_xlfn._xlws.SORT(_xlfn._xlws.FILTER(chemicals[chemical_applic_level]&amp;" | "&amp;chemicals[chemical_applic_name],chemicals[experiment_ID]=A443)))</f>
        <v xml:space="preserve"> | </v>
      </c>
      <c r="C443" t="str">
        <v xml:space="preserve">0 | </v>
      </c>
      <c r="D443" t="str">
        <v xml:space="preserve">0 | </v>
      </c>
      <c r="E443" t="str">
        <v xml:space="preserve">0 | </v>
      </c>
      <c r="F443" t="str">
        <v xml:space="preserve">0 | </v>
      </c>
      <c r="G443" t="str">
        <v xml:space="preserve">0 | </v>
      </c>
      <c r="H443" t="str">
        <v xml:space="preserve">0 | </v>
      </c>
      <c r="I443" t="str">
        <v xml:space="preserve">0 | </v>
      </c>
      <c r="J443" t="str">
        <v xml:space="preserve">0 | </v>
      </c>
      <c r="K443" t="str">
        <v xml:space="preserve">0 | </v>
      </c>
      <c r="L443" t="str">
        <v xml:space="preserve">0 | </v>
      </c>
      <c r="M443" t="str">
        <v xml:space="preserve">0 | </v>
      </c>
      <c r="N443" t="str">
        <v xml:space="preserve">0 | </v>
      </c>
      <c r="O443" t="str">
        <v xml:space="preserve">0 | </v>
      </c>
      <c r="P443" t="str">
        <v xml:space="preserve">0 | </v>
      </c>
      <c r="Q443" t="str">
        <v xml:space="preserve">0 | </v>
      </c>
      <c r="R443" t="str">
        <v xml:space="preserve">0 | </v>
      </c>
      <c r="S443" t="str">
        <v xml:space="preserve">0 | </v>
      </c>
      <c r="T443" t="str">
        <v xml:space="preserve">0 | </v>
      </c>
      <c r="U443" t="str">
        <v xml:space="preserve">0 | </v>
      </c>
      <c r="V443" t="str">
        <v xml:space="preserve">0 | </v>
      </c>
      <c r="W443" t="str">
        <v xml:space="preserve">0 | </v>
      </c>
      <c r="X443" t="str">
        <v xml:space="preserve">0 | </v>
      </c>
      <c r="Y443" t="str">
        <v xml:space="preserve">0 | </v>
      </c>
      <c r="Z443" t="str">
        <v xml:space="preserve">0 | </v>
      </c>
      <c r="AA443" t="str">
        <v xml:space="preserve">0 | </v>
      </c>
      <c r="AB443" t="str">
        <v xml:space="preserve">0 | </v>
      </c>
      <c r="AC443" t="str">
        <v xml:space="preserve">0 | </v>
      </c>
      <c r="AD443" t="str">
        <v xml:space="preserve">0 | </v>
      </c>
      <c r="AE443" t="str">
        <v xml:space="preserve">0 | </v>
      </c>
      <c r="AF443" t="str">
        <v xml:space="preserve">0 | </v>
      </c>
      <c r="AG443" t="str">
        <v xml:space="preserve">0 | </v>
      </c>
      <c r="AH443" t="str">
        <v xml:space="preserve">0 | </v>
      </c>
      <c r="AI443" t="str">
        <v xml:space="preserve">0 | </v>
      </c>
      <c r="DQ443" cm="1">
        <f t="array" ref="DQ443:EX443">TRANSPOSE(_xlfn._xlws.SORT(_xlfn._xlws.FILTER(chemicals[chemical_applic_level],chemicals[experiment_ID]=A443)))</f>
        <v>0</v>
      </c>
      <c r="DR443">
        <v>0</v>
      </c>
      <c r="DS443">
        <v>0</v>
      </c>
      <c r="DT443">
        <v>0</v>
      </c>
      <c r="DU443">
        <v>0</v>
      </c>
      <c r="DV443">
        <v>0</v>
      </c>
      <c r="DW443">
        <v>0</v>
      </c>
      <c r="DX443">
        <v>0</v>
      </c>
      <c r="DY443">
        <v>0</v>
      </c>
      <c r="DZ443">
        <v>0</v>
      </c>
      <c r="EA443">
        <v>0</v>
      </c>
      <c r="EB443">
        <v>0</v>
      </c>
      <c r="EC443">
        <v>0</v>
      </c>
      <c r="ED443">
        <v>0</v>
      </c>
      <c r="EE443">
        <v>0</v>
      </c>
      <c r="EF443">
        <v>0</v>
      </c>
      <c r="EG443">
        <v>0</v>
      </c>
      <c r="EH443">
        <v>0</v>
      </c>
      <c r="EI443">
        <v>0</v>
      </c>
      <c r="EJ443">
        <v>0</v>
      </c>
      <c r="EK443">
        <v>0</v>
      </c>
      <c r="EL443">
        <v>0</v>
      </c>
      <c r="EM443">
        <v>0</v>
      </c>
      <c r="EN443">
        <v>0</v>
      </c>
      <c r="EO443">
        <v>0</v>
      </c>
      <c r="EP443">
        <v>0</v>
      </c>
      <c r="EQ443">
        <v>0</v>
      </c>
      <c r="ER443">
        <v>0</v>
      </c>
      <c r="ES443">
        <v>0</v>
      </c>
      <c r="ET443">
        <v>0</v>
      </c>
      <c r="EU443">
        <v>0</v>
      </c>
      <c r="EV443">
        <v>0</v>
      </c>
      <c r="EW443">
        <v>0</v>
      </c>
      <c r="EX443" t="str">
        <v/>
      </c>
    </row>
    <row r="444" spans="2:154" x14ac:dyDescent="0.25">
      <c r="B444" t="str" cm="1">
        <f t="array" ref="B444:AI444">TRANSPOSE(_xlfn._xlws.SORT(_xlfn._xlws.FILTER(chemicals[chemical_applic_level]&amp;" | "&amp;chemicals[chemical_applic_name],chemicals[experiment_ID]=A444)))</f>
        <v xml:space="preserve"> | </v>
      </c>
      <c r="C444" t="str">
        <v xml:space="preserve">0 | </v>
      </c>
      <c r="D444" t="str">
        <v xml:space="preserve">0 | </v>
      </c>
      <c r="E444" t="str">
        <v xml:space="preserve">0 | </v>
      </c>
      <c r="F444" t="str">
        <v xml:space="preserve">0 | </v>
      </c>
      <c r="G444" t="str">
        <v xml:space="preserve">0 | </v>
      </c>
      <c r="H444" t="str">
        <v xml:space="preserve">0 | </v>
      </c>
      <c r="I444" t="str">
        <v xml:space="preserve">0 | </v>
      </c>
      <c r="J444" t="str">
        <v xml:space="preserve">0 | </v>
      </c>
      <c r="K444" t="str">
        <v xml:space="preserve">0 | </v>
      </c>
      <c r="L444" t="str">
        <v xml:space="preserve">0 | </v>
      </c>
      <c r="M444" t="str">
        <v xml:space="preserve">0 | </v>
      </c>
      <c r="N444" t="str">
        <v xml:space="preserve">0 | </v>
      </c>
      <c r="O444" t="str">
        <v xml:space="preserve">0 | </v>
      </c>
      <c r="P444" t="str">
        <v xml:space="preserve">0 | </v>
      </c>
      <c r="Q444" t="str">
        <v xml:space="preserve">0 | </v>
      </c>
      <c r="R444" t="str">
        <v xml:space="preserve">0 | </v>
      </c>
      <c r="S444" t="str">
        <v xml:space="preserve">0 | </v>
      </c>
      <c r="T444" t="str">
        <v xml:space="preserve">0 | </v>
      </c>
      <c r="U444" t="str">
        <v xml:space="preserve">0 | </v>
      </c>
      <c r="V444" t="str">
        <v xml:space="preserve">0 | </v>
      </c>
      <c r="W444" t="str">
        <v xml:space="preserve">0 | </v>
      </c>
      <c r="X444" t="str">
        <v xml:space="preserve">0 | </v>
      </c>
      <c r="Y444" t="str">
        <v xml:space="preserve">0 | </v>
      </c>
      <c r="Z444" t="str">
        <v xml:space="preserve">0 | </v>
      </c>
      <c r="AA444" t="str">
        <v xml:space="preserve">0 | </v>
      </c>
      <c r="AB444" t="str">
        <v xml:space="preserve">0 | </v>
      </c>
      <c r="AC444" t="str">
        <v xml:space="preserve">0 | </v>
      </c>
      <c r="AD444" t="str">
        <v xml:space="preserve">0 | </v>
      </c>
      <c r="AE444" t="str">
        <v xml:space="preserve">0 | </v>
      </c>
      <c r="AF444" t="str">
        <v xml:space="preserve">0 | </v>
      </c>
      <c r="AG444" t="str">
        <v xml:space="preserve">0 | </v>
      </c>
      <c r="AH444" t="str">
        <v xml:space="preserve">0 | </v>
      </c>
      <c r="AI444" t="str">
        <v xml:space="preserve">0 | </v>
      </c>
      <c r="DQ444" cm="1">
        <f t="array" ref="DQ444:EX444">TRANSPOSE(_xlfn._xlws.SORT(_xlfn._xlws.FILTER(chemicals[chemical_applic_level],chemicals[experiment_ID]=A444)))</f>
        <v>0</v>
      </c>
      <c r="DR444">
        <v>0</v>
      </c>
      <c r="DS444">
        <v>0</v>
      </c>
      <c r="DT444">
        <v>0</v>
      </c>
      <c r="DU444">
        <v>0</v>
      </c>
      <c r="DV444">
        <v>0</v>
      </c>
      <c r="DW444">
        <v>0</v>
      </c>
      <c r="DX444">
        <v>0</v>
      </c>
      <c r="DY444">
        <v>0</v>
      </c>
      <c r="DZ444">
        <v>0</v>
      </c>
      <c r="EA444">
        <v>0</v>
      </c>
      <c r="EB444">
        <v>0</v>
      </c>
      <c r="EC444">
        <v>0</v>
      </c>
      <c r="ED444">
        <v>0</v>
      </c>
      <c r="EE444">
        <v>0</v>
      </c>
      <c r="EF444">
        <v>0</v>
      </c>
      <c r="EG444">
        <v>0</v>
      </c>
      <c r="EH444">
        <v>0</v>
      </c>
      <c r="EI444">
        <v>0</v>
      </c>
      <c r="EJ444">
        <v>0</v>
      </c>
      <c r="EK444">
        <v>0</v>
      </c>
      <c r="EL444">
        <v>0</v>
      </c>
      <c r="EM444">
        <v>0</v>
      </c>
      <c r="EN444">
        <v>0</v>
      </c>
      <c r="EO444">
        <v>0</v>
      </c>
      <c r="EP444">
        <v>0</v>
      </c>
      <c r="EQ444">
        <v>0</v>
      </c>
      <c r="ER444">
        <v>0</v>
      </c>
      <c r="ES444">
        <v>0</v>
      </c>
      <c r="ET444">
        <v>0</v>
      </c>
      <c r="EU444">
        <v>0</v>
      </c>
      <c r="EV444">
        <v>0</v>
      </c>
      <c r="EW444">
        <v>0</v>
      </c>
      <c r="EX444" t="str">
        <v/>
      </c>
    </row>
    <row r="445" spans="2:154" x14ac:dyDescent="0.25">
      <c r="B445" t="str" cm="1">
        <f t="array" ref="B445:AI445">TRANSPOSE(_xlfn._xlws.SORT(_xlfn._xlws.FILTER(chemicals[chemical_applic_level]&amp;" | "&amp;chemicals[chemical_applic_name],chemicals[experiment_ID]=A445)))</f>
        <v xml:space="preserve"> | </v>
      </c>
      <c r="C445" t="str">
        <v xml:space="preserve">0 | </v>
      </c>
      <c r="D445" t="str">
        <v xml:space="preserve">0 | </v>
      </c>
      <c r="E445" t="str">
        <v xml:space="preserve">0 | </v>
      </c>
      <c r="F445" t="str">
        <v xml:space="preserve">0 | </v>
      </c>
      <c r="G445" t="str">
        <v xml:space="preserve">0 | </v>
      </c>
      <c r="H445" t="str">
        <v xml:space="preserve">0 | </v>
      </c>
      <c r="I445" t="str">
        <v xml:space="preserve">0 | </v>
      </c>
      <c r="J445" t="str">
        <v xml:space="preserve">0 | </v>
      </c>
      <c r="K445" t="str">
        <v xml:space="preserve">0 | </v>
      </c>
      <c r="L445" t="str">
        <v xml:space="preserve">0 | </v>
      </c>
      <c r="M445" t="str">
        <v xml:space="preserve">0 | </v>
      </c>
      <c r="N445" t="str">
        <v xml:space="preserve">0 | </v>
      </c>
      <c r="O445" t="str">
        <v xml:space="preserve">0 | </v>
      </c>
      <c r="P445" t="str">
        <v xml:space="preserve">0 | </v>
      </c>
      <c r="Q445" t="str">
        <v xml:space="preserve">0 | </v>
      </c>
      <c r="R445" t="str">
        <v xml:space="preserve">0 | </v>
      </c>
      <c r="S445" t="str">
        <v xml:space="preserve">0 | </v>
      </c>
      <c r="T445" t="str">
        <v xml:space="preserve">0 | </v>
      </c>
      <c r="U445" t="str">
        <v xml:space="preserve">0 | </v>
      </c>
      <c r="V445" t="str">
        <v xml:space="preserve">0 | </v>
      </c>
      <c r="W445" t="str">
        <v xml:space="preserve">0 | </v>
      </c>
      <c r="X445" t="str">
        <v xml:space="preserve">0 | </v>
      </c>
      <c r="Y445" t="str">
        <v xml:space="preserve">0 | </v>
      </c>
      <c r="Z445" t="str">
        <v xml:space="preserve">0 | </v>
      </c>
      <c r="AA445" t="str">
        <v xml:space="preserve">0 | </v>
      </c>
      <c r="AB445" t="str">
        <v xml:space="preserve">0 | </v>
      </c>
      <c r="AC445" t="str">
        <v xml:space="preserve">0 | </v>
      </c>
      <c r="AD445" t="str">
        <v xml:space="preserve">0 | </v>
      </c>
      <c r="AE445" t="str">
        <v xml:space="preserve">0 | </v>
      </c>
      <c r="AF445" t="str">
        <v xml:space="preserve">0 | </v>
      </c>
      <c r="AG445" t="str">
        <v xml:space="preserve">0 | </v>
      </c>
      <c r="AH445" t="str">
        <v xml:space="preserve">0 | </v>
      </c>
      <c r="AI445" t="str">
        <v xml:space="preserve">0 | </v>
      </c>
      <c r="DQ445" cm="1">
        <f t="array" ref="DQ445:EX445">TRANSPOSE(_xlfn._xlws.SORT(_xlfn._xlws.FILTER(chemicals[chemical_applic_level],chemicals[experiment_ID]=A445)))</f>
        <v>0</v>
      </c>
      <c r="DR445">
        <v>0</v>
      </c>
      <c r="DS445">
        <v>0</v>
      </c>
      <c r="DT445">
        <v>0</v>
      </c>
      <c r="DU445">
        <v>0</v>
      </c>
      <c r="DV445">
        <v>0</v>
      </c>
      <c r="DW445">
        <v>0</v>
      </c>
      <c r="DX445">
        <v>0</v>
      </c>
      <c r="DY445">
        <v>0</v>
      </c>
      <c r="DZ445">
        <v>0</v>
      </c>
      <c r="EA445">
        <v>0</v>
      </c>
      <c r="EB445">
        <v>0</v>
      </c>
      <c r="EC445">
        <v>0</v>
      </c>
      <c r="ED445">
        <v>0</v>
      </c>
      <c r="EE445">
        <v>0</v>
      </c>
      <c r="EF445">
        <v>0</v>
      </c>
      <c r="EG445">
        <v>0</v>
      </c>
      <c r="EH445">
        <v>0</v>
      </c>
      <c r="EI445">
        <v>0</v>
      </c>
      <c r="EJ445">
        <v>0</v>
      </c>
      <c r="EK445">
        <v>0</v>
      </c>
      <c r="EL445">
        <v>0</v>
      </c>
      <c r="EM445">
        <v>0</v>
      </c>
      <c r="EN445">
        <v>0</v>
      </c>
      <c r="EO445">
        <v>0</v>
      </c>
      <c r="EP445">
        <v>0</v>
      </c>
      <c r="EQ445">
        <v>0</v>
      </c>
      <c r="ER445">
        <v>0</v>
      </c>
      <c r="ES445">
        <v>0</v>
      </c>
      <c r="ET445">
        <v>0</v>
      </c>
      <c r="EU445">
        <v>0</v>
      </c>
      <c r="EV445">
        <v>0</v>
      </c>
      <c r="EW445">
        <v>0</v>
      </c>
      <c r="EX445" t="str">
        <v/>
      </c>
    </row>
    <row r="446" spans="2:154" x14ac:dyDescent="0.25">
      <c r="B446" t="str" cm="1">
        <f t="array" ref="B446:AI446">TRANSPOSE(_xlfn._xlws.SORT(_xlfn._xlws.FILTER(chemicals[chemical_applic_level]&amp;" | "&amp;chemicals[chemical_applic_name],chemicals[experiment_ID]=A446)))</f>
        <v xml:space="preserve"> | </v>
      </c>
      <c r="C446" t="str">
        <v xml:space="preserve">0 | </v>
      </c>
      <c r="D446" t="str">
        <v xml:space="preserve">0 | </v>
      </c>
      <c r="E446" t="str">
        <v xml:space="preserve">0 | </v>
      </c>
      <c r="F446" t="str">
        <v xml:space="preserve">0 | </v>
      </c>
      <c r="G446" t="str">
        <v xml:space="preserve">0 | </v>
      </c>
      <c r="H446" t="str">
        <v xml:space="preserve">0 | </v>
      </c>
      <c r="I446" t="str">
        <v xml:space="preserve">0 | </v>
      </c>
      <c r="J446" t="str">
        <v xml:space="preserve">0 | </v>
      </c>
      <c r="K446" t="str">
        <v xml:space="preserve">0 | </v>
      </c>
      <c r="L446" t="str">
        <v xml:space="preserve">0 | </v>
      </c>
      <c r="M446" t="str">
        <v xml:space="preserve">0 | </v>
      </c>
      <c r="N446" t="str">
        <v xml:space="preserve">0 | </v>
      </c>
      <c r="O446" t="str">
        <v xml:space="preserve">0 | </v>
      </c>
      <c r="P446" t="str">
        <v xml:space="preserve">0 | </v>
      </c>
      <c r="Q446" t="str">
        <v xml:space="preserve">0 | </v>
      </c>
      <c r="R446" t="str">
        <v xml:space="preserve">0 | </v>
      </c>
      <c r="S446" t="str">
        <v xml:space="preserve">0 | </v>
      </c>
      <c r="T446" t="str">
        <v xml:space="preserve">0 | </v>
      </c>
      <c r="U446" t="str">
        <v xml:space="preserve">0 | </v>
      </c>
      <c r="V446" t="str">
        <v xml:space="preserve">0 | </v>
      </c>
      <c r="W446" t="str">
        <v xml:space="preserve">0 | </v>
      </c>
      <c r="X446" t="str">
        <v xml:space="preserve">0 | </v>
      </c>
      <c r="Y446" t="str">
        <v xml:space="preserve">0 | </v>
      </c>
      <c r="Z446" t="str">
        <v xml:space="preserve">0 | </v>
      </c>
      <c r="AA446" t="str">
        <v xml:space="preserve">0 | </v>
      </c>
      <c r="AB446" t="str">
        <v xml:space="preserve">0 | </v>
      </c>
      <c r="AC446" t="str">
        <v xml:space="preserve">0 | </v>
      </c>
      <c r="AD446" t="str">
        <v xml:space="preserve">0 | </v>
      </c>
      <c r="AE446" t="str">
        <v xml:space="preserve">0 | </v>
      </c>
      <c r="AF446" t="str">
        <v xml:space="preserve">0 | </v>
      </c>
      <c r="AG446" t="str">
        <v xml:space="preserve">0 | </v>
      </c>
      <c r="AH446" t="str">
        <v xml:space="preserve">0 | </v>
      </c>
      <c r="AI446" t="str">
        <v xml:space="preserve">0 | </v>
      </c>
      <c r="DQ446" cm="1">
        <f t="array" ref="DQ446:EX446">TRANSPOSE(_xlfn._xlws.SORT(_xlfn._xlws.FILTER(chemicals[chemical_applic_level],chemicals[experiment_ID]=A446)))</f>
        <v>0</v>
      </c>
      <c r="DR446">
        <v>0</v>
      </c>
      <c r="DS446">
        <v>0</v>
      </c>
      <c r="DT446">
        <v>0</v>
      </c>
      <c r="DU446">
        <v>0</v>
      </c>
      <c r="DV446">
        <v>0</v>
      </c>
      <c r="DW446">
        <v>0</v>
      </c>
      <c r="DX446">
        <v>0</v>
      </c>
      <c r="DY446">
        <v>0</v>
      </c>
      <c r="DZ446">
        <v>0</v>
      </c>
      <c r="EA446">
        <v>0</v>
      </c>
      <c r="EB446">
        <v>0</v>
      </c>
      <c r="EC446">
        <v>0</v>
      </c>
      <c r="ED446">
        <v>0</v>
      </c>
      <c r="EE446">
        <v>0</v>
      </c>
      <c r="EF446">
        <v>0</v>
      </c>
      <c r="EG446">
        <v>0</v>
      </c>
      <c r="EH446">
        <v>0</v>
      </c>
      <c r="EI446">
        <v>0</v>
      </c>
      <c r="EJ446">
        <v>0</v>
      </c>
      <c r="EK446">
        <v>0</v>
      </c>
      <c r="EL446">
        <v>0</v>
      </c>
      <c r="EM446">
        <v>0</v>
      </c>
      <c r="EN446">
        <v>0</v>
      </c>
      <c r="EO446">
        <v>0</v>
      </c>
      <c r="EP446">
        <v>0</v>
      </c>
      <c r="EQ446">
        <v>0</v>
      </c>
      <c r="ER446">
        <v>0</v>
      </c>
      <c r="ES446">
        <v>0</v>
      </c>
      <c r="ET446">
        <v>0</v>
      </c>
      <c r="EU446">
        <v>0</v>
      </c>
      <c r="EV446">
        <v>0</v>
      </c>
      <c r="EW446">
        <v>0</v>
      </c>
      <c r="EX446" t="str">
        <v/>
      </c>
    </row>
    <row r="447" spans="2:154" x14ac:dyDescent="0.25">
      <c r="B447" t="str" cm="1">
        <f t="array" ref="B447:AI447">TRANSPOSE(_xlfn._xlws.SORT(_xlfn._xlws.FILTER(chemicals[chemical_applic_level]&amp;" | "&amp;chemicals[chemical_applic_name],chemicals[experiment_ID]=A447)))</f>
        <v xml:space="preserve"> | </v>
      </c>
      <c r="C447" t="str">
        <v xml:space="preserve">0 | </v>
      </c>
      <c r="D447" t="str">
        <v xml:space="preserve">0 | </v>
      </c>
      <c r="E447" t="str">
        <v xml:space="preserve">0 | </v>
      </c>
      <c r="F447" t="str">
        <v xml:space="preserve">0 | </v>
      </c>
      <c r="G447" t="str">
        <v xml:space="preserve">0 | </v>
      </c>
      <c r="H447" t="str">
        <v xml:space="preserve">0 | </v>
      </c>
      <c r="I447" t="str">
        <v xml:space="preserve">0 | </v>
      </c>
      <c r="J447" t="str">
        <v xml:space="preserve">0 | </v>
      </c>
      <c r="K447" t="str">
        <v xml:space="preserve">0 | </v>
      </c>
      <c r="L447" t="str">
        <v xml:space="preserve">0 | </v>
      </c>
      <c r="M447" t="str">
        <v xml:space="preserve">0 | </v>
      </c>
      <c r="N447" t="str">
        <v xml:space="preserve">0 | </v>
      </c>
      <c r="O447" t="str">
        <v xml:space="preserve">0 | </v>
      </c>
      <c r="P447" t="str">
        <v xml:space="preserve">0 | </v>
      </c>
      <c r="Q447" t="str">
        <v xml:space="preserve">0 | </v>
      </c>
      <c r="R447" t="str">
        <v xml:space="preserve">0 | </v>
      </c>
      <c r="S447" t="str">
        <v xml:space="preserve">0 | </v>
      </c>
      <c r="T447" t="str">
        <v xml:space="preserve">0 | </v>
      </c>
      <c r="U447" t="str">
        <v xml:space="preserve">0 | </v>
      </c>
      <c r="V447" t="str">
        <v xml:space="preserve">0 | </v>
      </c>
      <c r="W447" t="str">
        <v xml:space="preserve">0 | </v>
      </c>
      <c r="X447" t="str">
        <v xml:space="preserve">0 | </v>
      </c>
      <c r="Y447" t="str">
        <v xml:space="preserve">0 | </v>
      </c>
      <c r="Z447" t="str">
        <v xml:space="preserve">0 | </v>
      </c>
      <c r="AA447" t="str">
        <v xml:space="preserve">0 | </v>
      </c>
      <c r="AB447" t="str">
        <v xml:space="preserve">0 | </v>
      </c>
      <c r="AC447" t="str">
        <v xml:space="preserve">0 | </v>
      </c>
      <c r="AD447" t="str">
        <v xml:space="preserve">0 | </v>
      </c>
      <c r="AE447" t="str">
        <v xml:space="preserve">0 | </v>
      </c>
      <c r="AF447" t="str">
        <v xml:space="preserve">0 | </v>
      </c>
      <c r="AG447" t="str">
        <v xml:space="preserve">0 | </v>
      </c>
      <c r="AH447" t="str">
        <v xml:space="preserve">0 | </v>
      </c>
      <c r="AI447" t="str">
        <v xml:space="preserve">0 | </v>
      </c>
      <c r="DQ447" cm="1">
        <f t="array" ref="DQ447:EX447">TRANSPOSE(_xlfn._xlws.SORT(_xlfn._xlws.FILTER(chemicals[chemical_applic_level],chemicals[experiment_ID]=A447)))</f>
        <v>0</v>
      </c>
      <c r="DR447">
        <v>0</v>
      </c>
      <c r="DS447">
        <v>0</v>
      </c>
      <c r="DT447">
        <v>0</v>
      </c>
      <c r="DU447">
        <v>0</v>
      </c>
      <c r="DV447">
        <v>0</v>
      </c>
      <c r="DW447">
        <v>0</v>
      </c>
      <c r="DX447">
        <v>0</v>
      </c>
      <c r="DY447">
        <v>0</v>
      </c>
      <c r="DZ447">
        <v>0</v>
      </c>
      <c r="EA447">
        <v>0</v>
      </c>
      <c r="EB447">
        <v>0</v>
      </c>
      <c r="EC447">
        <v>0</v>
      </c>
      <c r="ED447">
        <v>0</v>
      </c>
      <c r="EE447">
        <v>0</v>
      </c>
      <c r="EF447">
        <v>0</v>
      </c>
      <c r="EG447">
        <v>0</v>
      </c>
      <c r="EH447">
        <v>0</v>
      </c>
      <c r="EI447">
        <v>0</v>
      </c>
      <c r="EJ447">
        <v>0</v>
      </c>
      <c r="EK447">
        <v>0</v>
      </c>
      <c r="EL447">
        <v>0</v>
      </c>
      <c r="EM447">
        <v>0</v>
      </c>
      <c r="EN447">
        <v>0</v>
      </c>
      <c r="EO447">
        <v>0</v>
      </c>
      <c r="EP447">
        <v>0</v>
      </c>
      <c r="EQ447">
        <v>0</v>
      </c>
      <c r="ER447">
        <v>0</v>
      </c>
      <c r="ES447">
        <v>0</v>
      </c>
      <c r="ET447">
        <v>0</v>
      </c>
      <c r="EU447">
        <v>0</v>
      </c>
      <c r="EV447">
        <v>0</v>
      </c>
      <c r="EW447">
        <v>0</v>
      </c>
      <c r="EX447" t="str">
        <v/>
      </c>
    </row>
    <row r="448" spans="2:154" x14ac:dyDescent="0.25">
      <c r="B448" t="str" cm="1">
        <f t="array" ref="B448:AI448">TRANSPOSE(_xlfn._xlws.SORT(_xlfn._xlws.FILTER(chemicals[chemical_applic_level]&amp;" | "&amp;chemicals[chemical_applic_name],chemicals[experiment_ID]=A448)))</f>
        <v xml:space="preserve"> | </v>
      </c>
      <c r="C448" t="str">
        <v xml:space="preserve">0 | </v>
      </c>
      <c r="D448" t="str">
        <v xml:space="preserve">0 | </v>
      </c>
      <c r="E448" t="str">
        <v xml:space="preserve">0 | </v>
      </c>
      <c r="F448" t="str">
        <v xml:space="preserve">0 | </v>
      </c>
      <c r="G448" t="str">
        <v xml:space="preserve">0 | </v>
      </c>
      <c r="H448" t="str">
        <v xml:space="preserve">0 | </v>
      </c>
      <c r="I448" t="str">
        <v xml:space="preserve">0 | </v>
      </c>
      <c r="J448" t="str">
        <v xml:space="preserve">0 | </v>
      </c>
      <c r="K448" t="str">
        <v xml:space="preserve">0 | </v>
      </c>
      <c r="L448" t="str">
        <v xml:space="preserve">0 | </v>
      </c>
      <c r="M448" t="str">
        <v xml:space="preserve">0 | </v>
      </c>
      <c r="N448" t="str">
        <v xml:space="preserve">0 | </v>
      </c>
      <c r="O448" t="str">
        <v xml:space="preserve">0 | </v>
      </c>
      <c r="P448" t="str">
        <v xml:space="preserve">0 | </v>
      </c>
      <c r="Q448" t="str">
        <v xml:space="preserve">0 | </v>
      </c>
      <c r="R448" t="str">
        <v xml:space="preserve">0 | </v>
      </c>
      <c r="S448" t="str">
        <v xml:space="preserve">0 | </v>
      </c>
      <c r="T448" t="str">
        <v xml:space="preserve">0 | </v>
      </c>
      <c r="U448" t="str">
        <v xml:space="preserve">0 | </v>
      </c>
      <c r="V448" t="str">
        <v xml:space="preserve">0 | </v>
      </c>
      <c r="W448" t="str">
        <v xml:space="preserve">0 | </v>
      </c>
      <c r="X448" t="str">
        <v xml:space="preserve">0 | </v>
      </c>
      <c r="Y448" t="str">
        <v xml:space="preserve">0 | </v>
      </c>
      <c r="Z448" t="str">
        <v xml:space="preserve">0 | </v>
      </c>
      <c r="AA448" t="str">
        <v xml:space="preserve">0 | </v>
      </c>
      <c r="AB448" t="str">
        <v xml:space="preserve">0 | </v>
      </c>
      <c r="AC448" t="str">
        <v xml:space="preserve">0 | </v>
      </c>
      <c r="AD448" t="str">
        <v xml:space="preserve">0 | </v>
      </c>
      <c r="AE448" t="str">
        <v xml:space="preserve">0 | </v>
      </c>
      <c r="AF448" t="str">
        <v xml:space="preserve">0 | </v>
      </c>
      <c r="AG448" t="str">
        <v xml:space="preserve">0 | </v>
      </c>
      <c r="AH448" t="str">
        <v xml:space="preserve">0 | </v>
      </c>
      <c r="AI448" t="str">
        <v xml:space="preserve">0 | </v>
      </c>
      <c r="DQ448" cm="1">
        <f t="array" ref="DQ448:EX448">TRANSPOSE(_xlfn._xlws.SORT(_xlfn._xlws.FILTER(chemicals[chemical_applic_level],chemicals[experiment_ID]=A448)))</f>
        <v>0</v>
      </c>
      <c r="DR448">
        <v>0</v>
      </c>
      <c r="DS448">
        <v>0</v>
      </c>
      <c r="DT448">
        <v>0</v>
      </c>
      <c r="DU448">
        <v>0</v>
      </c>
      <c r="DV448">
        <v>0</v>
      </c>
      <c r="DW448">
        <v>0</v>
      </c>
      <c r="DX448">
        <v>0</v>
      </c>
      <c r="DY448">
        <v>0</v>
      </c>
      <c r="DZ448">
        <v>0</v>
      </c>
      <c r="EA448">
        <v>0</v>
      </c>
      <c r="EB448">
        <v>0</v>
      </c>
      <c r="EC448">
        <v>0</v>
      </c>
      <c r="ED448">
        <v>0</v>
      </c>
      <c r="EE448">
        <v>0</v>
      </c>
      <c r="EF448">
        <v>0</v>
      </c>
      <c r="EG448">
        <v>0</v>
      </c>
      <c r="EH448">
        <v>0</v>
      </c>
      <c r="EI448">
        <v>0</v>
      </c>
      <c r="EJ448">
        <v>0</v>
      </c>
      <c r="EK448">
        <v>0</v>
      </c>
      <c r="EL448">
        <v>0</v>
      </c>
      <c r="EM448">
        <v>0</v>
      </c>
      <c r="EN448">
        <v>0</v>
      </c>
      <c r="EO448">
        <v>0</v>
      </c>
      <c r="EP448">
        <v>0</v>
      </c>
      <c r="EQ448">
        <v>0</v>
      </c>
      <c r="ER448">
        <v>0</v>
      </c>
      <c r="ES448">
        <v>0</v>
      </c>
      <c r="ET448">
        <v>0</v>
      </c>
      <c r="EU448">
        <v>0</v>
      </c>
      <c r="EV448">
        <v>0</v>
      </c>
      <c r="EW448">
        <v>0</v>
      </c>
      <c r="EX448" t="str">
        <v/>
      </c>
    </row>
    <row r="449" spans="2:154" x14ac:dyDescent="0.25">
      <c r="B449" t="str" cm="1">
        <f t="array" ref="B449:AI449">TRANSPOSE(_xlfn._xlws.SORT(_xlfn._xlws.FILTER(chemicals[chemical_applic_level]&amp;" | "&amp;chemicals[chemical_applic_name],chemicals[experiment_ID]=A449)))</f>
        <v xml:space="preserve"> | </v>
      </c>
      <c r="C449" t="str">
        <v xml:space="preserve">0 | </v>
      </c>
      <c r="D449" t="str">
        <v xml:space="preserve">0 | </v>
      </c>
      <c r="E449" t="str">
        <v xml:space="preserve">0 | </v>
      </c>
      <c r="F449" t="str">
        <v xml:space="preserve">0 | </v>
      </c>
      <c r="G449" t="str">
        <v xml:space="preserve">0 | </v>
      </c>
      <c r="H449" t="str">
        <v xml:space="preserve">0 | </v>
      </c>
      <c r="I449" t="str">
        <v xml:space="preserve">0 | </v>
      </c>
      <c r="J449" t="str">
        <v xml:space="preserve">0 | </v>
      </c>
      <c r="K449" t="str">
        <v xml:space="preserve">0 | </v>
      </c>
      <c r="L449" t="str">
        <v xml:space="preserve">0 | </v>
      </c>
      <c r="M449" t="str">
        <v xml:space="preserve">0 | </v>
      </c>
      <c r="N449" t="str">
        <v xml:space="preserve">0 | </v>
      </c>
      <c r="O449" t="str">
        <v xml:space="preserve">0 | </v>
      </c>
      <c r="P449" t="str">
        <v xml:space="preserve">0 | </v>
      </c>
      <c r="Q449" t="str">
        <v xml:space="preserve">0 | </v>
      </c>
      <c r="R449" t="str">
        <v xml:space="preserve">0 | </v>
      </c>
      <c r="S449" t="str">
        <v xml:space="preserve">0 | </v>
      </c>
      <c r="T449" t="str">
        <v xml:space="preserve">0 | </v>
      </c>
      <c r="U449" t="str">
        <v xml:space="preserve">0 | </v>
      </c>
      <c r="V449" t="str">
        <v xml:space="preserve">0 | </v>
      </c>
      <c r="W449" t="str">
        <v xml:space="preserve">0 | </v>
      </c>
      <c r="X449" t="str">
        <v xml:space="preserve">0 | </v>
      </c>
      <c r="Y449" t="str">
        <v xml:space="preserve">0 | </v>
      </c>
      <c r="Z449" t="str">
        <v xml:space="preserve">0 | </v>
      </c>
      <c r="AA449" t="str">
        <v xml:space="preserve">0 | </v>
      </c>
      <c r="AB449" t="str">
        <v xml:space="preserve">0 | </v>
      </c>
      <c r="AC449" t="str">
        <v xml:space="preserve">0 | </v>
      </c>
      <c r="AD449" t="str">
        <v xml:space="preserve">0 | </v>
      </c>
      <c r="AE449" t="str">
        <v xml:space="preserve">0 | </v>
      </c>
      <c r="AF449" t="str">
        <v xml:space="preserve">0 | </v>
      </c>
      <c r="AG449" t="str">
        <v xml:space="preserve">0 | </v>
      </c>
      <c r="AH449" t="str">
        <v xml:space="preserve">0 | </v>
      </c>
      <c r="AI449" t="str">
        <v xml:space="preserve">0 | </v>
      </c>
      <c r="DQ449" cm="1">
        <f t="array" ref="DQ449:EX449">TRANSPOSE(_xlfn._xlws.SORT(_xlfn._xlws.FILTER(chemicals[chemical_applic_level],chemicals[experiment_ID]=A449)))</f>
        <v>0</v>
      </c>
      <c r="DR449">
        <v>0</v>
      </c>
      <c r="DS449">
        <v>0</v>
      </c>
      <c r="DT449">
        <v>0</v>
      </c>
      <c r="DU449">
        <v>0</v>
      </c>
      <c r="DV449">
        <v>0</v>
      </c>
      <c r="DW449">
        <v>0</v>
      </c>
      <c r="DX449">
        <v>0</v>
      </c>
      <c r="DY449">
        <v>0</v>
      </c>
      <c r="DZ449">
        <v>0</v>
      </c>
      <c r="EA449">
        <v>0</v>
      </c>
      <c r="EB449">
        <v>0</v>
      </c>
      <c r="EC449">
        <v>0</v>
      </c>
      <c r="ED449">
        <v>0</v>
      </c>
      <c r="EE449">
        <v>0</v>
      </c>
      <c r="EF449">
        <v>0</v>
      </c>
      <c r="EG449">
        <v>0</v>
      </c>
      <c r="EH449">
        <v>0</v>
      </c>
      <c r="EI449">
        <v>0</v>
      </c>
      <c r="EJ449">
        <v>0</v>
      </c>
      <c r="EK449">
        <v>0</v>
      </c>
      <c r="EL449">
        <v>0</v>
      </c>
      <c r="EM449">
        <v>0</v>
      </c>
      <c r="EN449">
        <v>0</v>
      </c>
      <c r="EO449">
        <v>0</v>
      </c>
      <c r="EP449">
        <v>0</v>
      </c>
      <c r="EQ449">
        <v>0</v>
      </c>
      <c r="ER449">
        <v>0</v>
      </c>
      <c r="ES449">
        <v>0</v>
      </c>
      <c r="ET449">
        <v>0</v>
      </c>
      <c r="EU449">
        <v>0</v>
      </c>
      <c r="EV449">
        <v>0</v>
      </c>
      <c r="EW449">
        <v>0</v>
      </c>
      <c r="EX449" t="str">
        <v/>
      </c>
    </row>
    <row r="450" spans="2:154" x14ac:dyDescent="0.25">
      <c r="B450" t="str" cm="1">
        <f t="array" ref="B450:AI450">TRANSPOSE(_xlfn._xlws.SORT(_xlfn._xlws.FILTER(chemicals[chemical_applic_level]&amp;" | "&amp;chemicals[chemical_applic_name],chemicals[experiment_ID]=A450)))</f>
        <v xml:space="preserve"> | </v>
      </c>
      <c r="C450" t="str">
        <v xml:space="preserve">0 | </v>
      </c>
      <c r="D450" t="str">
        <v xml:space="preserve">0 | </v>
      </c>
      <c r="E450" t="str">
        <v xml:space="preserve">0 | </v>
      </c>
      <c r="F450" t="str">
        <v xml:space="preserve">0 | </v>
      </c>
      <c r="G450" t="str">
        <v xml:space="preserve">0 | </v>
      </c>
      <c r="H450" t="str">
        <v xml:space="preserve">0 | </v>
      </c>
      <c r="I450" t="str">
        <v xml:space="preserve">0 | </v>
      </c>
      <c r="J450" t="str">
        <v xml:space="preserve">0 | </v>
      </c>
      <c r="K450" t="str">
        <v xml:space="preserve">0 | </v>
      </c>
      <c r="L450" t="str">
        <v xml:space="preserve">0 | </v>
      </c>
      <c r="M450" t="str">
        <v xml:space="preserve">0 | </v>
      </c>
      <c r="N450" t="str">
        <v xml:space="preserve">0 | </v>
      </c>
      <c r="O450" t="str">
        <v xml:space="preserve">0 | </v>
      </c>
      <c r="P450" t="str">
        <v xml:space="preserve">0 | </v>
      </c>
      <c r="Q450" t="str">
        <v xml:space="preserve">0 | </v>
      </c>
      <c r="R450" t="str">
        <v xml:space="preserve">0 | </v>
      </c>
      <c r="S450" t="str">
        <v xml:space="preserve">0 | </v>
      </c>
      <c r="T450" t="str">
        <v xml:space="preserve">0 | </v>
      </c>
      <c r="U450" t="str">
        <v xml:space="preserve">0 | </v>
      </c>
      <c r="V450" t="str">
        <v xml:space="preserve">0 | </v>
      </c>
      <c r="W450" t="str">
        <v xml:space="preserve">0 | </v>
      </c>
      <c r="X450" t="str">
        <v xml:space="preserve">0 | </v>
      </c>
      <c r="Y450" t="str">
        <v xml:space="preserve">0 | </v>
      </c>
      <c r="Z450" t="str">
        <v xml:space="preserve">0 | </v>
      </c>
      <c r="AA450" t="str">
        <v xml:space="preserve">0 | </v>
      </c>
      <c r="AB450" t="str">
        <v xml:space="preserve">0 | </v>
      </c>
      <c r="AC450" t="str">
        <v xml:space="preserve">0 | </v>
      </c>
      <c r="AD450" t="str">
        <v xml:space="preserve">0 | </v>
      </c>
      <c r="AE450" t="str">
        <v xml:space="preserve">0 | </v>
      </c>
      <c r="AF450" t="str">
        <v xml:space="preserve">0 | </v>
      </c>
      <c r="AG450" t="str">
        <v xml:space="preserve">0 | </v>
      </c>
      <c r="AH450" t="str">
        <v xml:space="preserve">0 | </v>
      </c>
      <c r="AI450" t="str">
        <v xml:space="preserve">0 | </v>
      </c>
      <c r="DQ450" cm="1">
        <f t="array" ref="DQ450:EX450">TRANSPOSE(_xlfn._xlws.SORT(_xlfn._xlws.FILTER(chemicals[chemical_applic_level],chemicals[experiment_ID]=A450)))</f>
        <v>0</v>
      </c>
      <c r="DR450">
        <v>0</v>
      </c>
      <c r="DS450">
        <v>0</v>
      </c>
      <c r="DT450">
        <v>0</v>
      </c>
      <c r="DU450">
        <v>0</v>
      </c>
      <c r="DV450">
        <v>0</v>
      </c>
      <c r="DW450">
        <v>0</v>
      </c>
      <c r="DX450">
        <v>0</v>
      </c>
      <c r="DY450">
        <v>0</v>
      </c>
      <c r="DZ450">
        <v>0</v>
      </c>
      <c r="EA450">
        <v>0</v>
      </c>
      <c r="EB450">
        <v>0</v>
      </c>
      <c r="EC450">
        <v>0</v>
      </c>
      <c r="ED450">
        <v>0</v>
      </c>
      <c r="EE450">
        <v>0</v>
      </c>
      <c r="EF450">
        <v>0</v>
      </c>
      <c r="EG450">
        <v>0</v>
      </c>
      <c r="EH450">
        <v>0</v>
      </c>
      <c r="EI450">
        <v>0</v>
      </c>
      <c r="EJ450">
        <v>0</v>
      </c>
      <c r="EK450">
        <v>0</v>
      </c>
      <c r="EL450">
        <v>0</v>
      </c>
      <c r="EM450">
        <v>0</v>
      </c>
      <c r="EN450">
        <v>0</v>
      </c>
      <c r="EO450">
        <v>0</v>
      </c>
      <c r="EP450">
        <v>0</v>
      </c>
      <c r="EQ450">
        <v>0</v>
      </c>
      <c r="ER450">
        <v>0</v>
      </c>
      <c r="ES450">
        <v>0</v>
      </c>
      <c r="ET450">
        <v>0</v>
      </c>
      <c r="EU450">
        <v>0</v>
      </c>
      <c r="EV450">
        <v>0</v>
      </c>
      <c r="EW450">
        <v>0</v>
      </c>
      <c r="EX450" t="str">
        <v/>
      </c>
    </row>
    <row r="451" spans="2:154" x14ac:dyDescent="0.25">
      <c r="B451" t="str" cm="1">
        <f t="array" ref="B451:AI451">TRANSPOSE(_xlfn._xlws.SORT(_xlfn._xlws.FILTER(chemicals[chemical_applic_level]&amp;" | "&amp;chemicals[chemical_applic_name],chemicals[experiment_ID]=A451)))</f>
        <v xml:space="preserve"> | </v>
      </c>
      <c r="C451" t="str">
        <v xml:space="preserve">0 | </v>
      </c>
      <c r="D451" t="str">
        <v xml:space="preserve">0 | </v>
      </c>
      <c r="E451" t="str">
        <v xml:space="preserve">0 | </v>
      </c>
      <c r="F451" t="str">
        <v xml:space="preserve">0 | </v>
      </c>
      <c r="G451" t="str">
        <v xml:space="preserve">0 | </v>
      </c>
      <c r="H451" t="str">
        <v xml:space="preserve">0 | </v>
      </c>
      <c r="I451" t="str">
        <v xml:space="preserve">0 | </v>
      </c>
      <c r="J451" t="str">
        <v xml:space="preserve">0 | </v>
      </c>
      <c r="K451" t="str">
        <v xml:space="preserve">0 | </v>
      </c>
      <c r="L451" t="str">
        <v xml:space="preserve">0 | </v>
      </c>
      <c r="M451" t="str">
        <v xml:space="preserve">0 | </v>
      </c>
      <c r="N451" t="str">
        <v xml:space="preserve">0 | </v>
      </c>
      <c r="O451" t="str">
        <v xml:space="preserve">0 | </v>
      </c>
      <c r="P451" t="str">
        <v xml:space="preserve">0 | </v>
      </c>
      <c r="Q451" t="str">
        <v xml:space="preserve">0 | </v>
      </c>
      <c r="R451" t="str">
        <v xml:space="preserve">0 | </v>
      </c>
      <c r="S451" t="str">
        <v xml:space="preserve">0 | </v>
      </c>
      <c r="T451" t="str">
        <v xml:space="preserve">0 | </v>
      </c>
      <c r="U451" t="str">
        <v xml:space="preserve">0 | </v>
      </c>
      <c r="V451" t="str">
        <v xml:space="preserve">0 | </v>
      </c>
      <c r="W451" t="str">
        <v xml:space="preserve">0 | </v>
      </c>
      <c r="X451" t="str">
        <v xml:space="preserve">0 | </v>
      </c>
      <c r="Y451" t="str">
        <v xml:space="preserve">0 | </v>
      </c>
      <c r="Z451" t="str">
        <v xml:space="preserve">0 | </v>
      </c>
      <c r="AA451" t="str">
        <v xml:space="preserve">0 | </v>
      </c>
      <c r="AB451" t="str">
        <v xml:space="preserve">0 | </v>
      </c>
      <c r="AC451" t="str">
        <v xml:space="preserve">0 | </v>
      </c>
      <c r="AD451" t="str">
        <v xml:space="preserve">0 | </v>
      </c>
      <c r="AE451" t="str">
        <v xml:space="preserve">0 | </v>
      </c>
      <c r="AF451" t="str">
        <v xml:space="preserve">0 | </v>
      </c>
      <c r="AG451" t="str">
        <v xml:space="preserve">0 | </v>
      </c>
      <c r="AH451" t="str">
        <v xml:space="preserve">0 | </v>
      </c>
      <c r="AI451" t="str">
        <v xml:space="preserve">0 | </v>
      </c>
      <c r="DQ451" cm="1">
        <f t="array" ref="DQ451:EX451">TRANSPOSE(_xlfn._xlws.SORT(_xlfn._xlws.FILTER(chemicals[chemical_applic_level],chemicals[experiment_ID]=A451)))</f>
        <v>0</v>
      </c>
      <c r="DR451">
        <v>0</v>
      </c>
      <c r="DS451">
        <v>0</v>
      </c>
      <c r="DT451">
        <v>0</v>
      </c>
      <c r="DU451">
        <v>0</v>
      </c>
      <c r="DV451">
        <v>0</v>
      </c>
      <c r="DW451">
        <v>0</v>
      </c>
      <c r="DX451">
        <v>0</v>
      </c>
      <c r="DY451">
        <v>0</v>
      </c>
      <c r="DZ451">
        <v>0</v>
      </c>
      <c r="EA451">
        <v>0</v>
      </c>
      <c r="EB451">
        <v>0</v>
      </c>
      <c r="EC451">
        <v>0</v>
      </c>
      <c r="ED451">
        <v>0</v>
      </c>
      <c r="EE451">
        <v>0</v>
      </c>
      <c r="EF451">
        <v>0</v>
      </c>
      <c r="EG451">
        <v>0</v>
      </c>
      <c r="EH451">
        <v>0</v>
      </c>
      <c r="EI451">
        <v>0</v>
      </c>
      <c r="EJ451">
        <v>0</v>
      </c>
      <c r="EK451">
        <v>0</v>
      </c>
      <c r="EL451">
        <v>0</v>
      </c>
      <c r="EM451">
        <v>0</v>
      </c>
      <c r="EN451">
        <v>0</v>
      </c>
      <c r="EO451">
        <v>0</v>
      </c>
      <c r="EP451">
        <v>0</v>
      </c>
      <c r="EQ451">
        <v>0</v>
      </c>
      <c r="ER451">
        <v>0</v>
      </c>
      <c r="ES451">
        <v>0</v>
      </c>
      <c r="ET451">
        <v>0</v>
      </c>
      <c r="EU451">
        <v>0</v>
      </c>
      <c r="EV451">
        <v>0</v>
      </c>
      <c r="EW451">
        <v>0</v>
      </c>
      <c r="EX451" t="str">
        <v/>
      </c>
    </row>
    <row r="452" spans="2:154" x14ac:dyDescent="0.25">
      <c r="B452" t="str" cm="1">
        <f t="array" ref="B452:AI452">TRANSPOSE(_xlfn._xlws.SORT(_xlfn._xlws.FILTER(chemicals[chemical_applic_level]&amp;" | "&amp;chemicals[chemical_applic_name],chemicals[experiment_ID]=A452)))</f>
        <v xml:space="preserve"> | </v>
      </c>
      <c r="C452" t="str">
        <v xml:space="preserve">0 | </v>
      </c>
      <c r="D452" t="str">
        <v xml:space="preserve">0 | </v>
      </c>
      <c r="E452" t="str">
        <v xml:space="preserve">0 | </v>
      </c>
      <c r="F452" t="str">
        <v xml:space="preserve">0 | </v>
      </c>
      <c r="G452" t="str">
        <v xml:space="preserve">0 | </v>
      </c>
      <c r="H452" t="str">
        <v xml:space="preserve">0 | </v>
      </c>
      <c r="I452" t="str">
        <v xml:space="preserve">0 | </v>
      </c>
      <c r="J452" t="str">
        <v xml:space="preserve">0 | </v>
      </c>
      <c r="K452" t="str">
        <v xml:space="preserve">0 | </v>
      </c>
      <c r="L452" t="str">
        <v xml:space="preserve">0 | </v>
      </c>
      <c r="M452" t="str">
        <v xml:space="preserve">0 | </v>
      </c>
      <c r="N452" t="str">
        <v xml:space="preserve">0 | </v>
      </c>
      <c r="O452" t="str">
        <v xml:space="preserve">0 | </v>
      </c>
      <c r="P452" t="str">
        <v xml:space="preserve">0 | </v>
      </c>
      <c r="Q452" t="str">
        <v xml:space="preserve">0 | </v>
      </c>
      <c r="R452" t="str">
        <v xml:space="preserve">0 | </v>
      </c>
      <c r="S452" t="str">
        <v xml:space="preserve">0 | </v>
      </c>
      <c r="T452" t="str">
        <v xml:space="preserve">0 | </v>
      </c>
      <c r="U452" t="str">
        <v xml:space="preserve">0 | </v>
      </c>
      <c r="V452" t="str">
        <v xml:space="preserve">0 | </v>
      </c>
      <c r="W452" t="str">
        <v xml:space="preserve">0 | </v>
      </c>
      <c r="X452" t="str">
        <v xml:space="preserve">0 | </v>
      </c>
      <c r="Y452" t="str">
        <v xml:space="preserve">0 | </v>
      </c>
      <c r="Z452" t="str">
        <v xml:space="preserve">0 | </v>
      </c>
      <c r="AA452" t="str">
        <v xml:space="preserve">0 | </v>
      </c>
      <c r="AB452" t="str">
        <v xml:space="preserve">0 | </v>
      </c>
      <c r="AC452" t="str">
        <v xml:space="preserve">0 | </v>
      </c>
      <c r="AD452" t="str">
        <v xml:space="preserve">0 | </v>
      </c>
      <c r="AE452" t="str">
        <v xml:space="preserve">0 | </v>
      </c>
      <c r="AF452" t="str">
        <v xml:space="preserve">0 | </v>
      </c>
      <c r="AG452" t="str">
        <v xml:space="preserve">0 | </v>
      </c>
      <c r="AH452" t="str">
        <v xml:space="preserve">0 | </v>
      </c>
      <c r="AI452" t="str">
        <v xml:space="preserve">0 | </v>
      </c>
      <c r="DQ452" cm="1">
        <f t="array" ref="DQ452:EX452">TRANSPOSE(_xlfn._xlws.SORT(_xlfn._xlws.FILTER(chemicals[chemical_applic_level],chemicals[experiment_ID]=A452)))</f>
        <v>0</v>
      </c>
      <c r="DR452">
        <v>0</v>
      </c>
      <c r="DS452">
        <v>0</v>
      </c>
      <c r="DT452">
        <v>0</v>
      </c>
      <c r="DU452">
        <v>0</v>
      </c>
      <c r="DV452">
        <v>0</v>
      </c>
      <c r="DW452">
        <v>0</v>
      </c>
      <c r="DX452">
        <v>0</v>
      </c>
      <c r="DY452">
        <v>0</v>
      </c>
      <c r="DZ452">
        <v>0</v>
      </c>
      <c r="EA452">
        <v>0</v>
      </c>
      <c r="EB452">
        <v>0</v>
      </c>
      <c r="EC452">
        <v>0</v>
      </c>
      <c r="ED452">
        <v>0</v>
      </c>
      <c r="EE452">
        <v>0</v>
      </c>
      <c r="EF452">
        <v>0</v>
      </c>
      <c r="EG452">
        <v>0</v>
      </c>
      <c r="EH452">
        <v>0</v>
      </c>
      <c r="EI452">
        <v>0</v>
      </c>
      <c r="EJ452">
        <v>0</v>
      </c>
      <c r="EK452">
        <v>0</v>
      </c>
      <c r="EL452">
        <v>0</v>
      </c>
      <c r="EM452">
        <v>0</v>
      </c>
      <c r="EN452">
        <v>0</v>
      </c>
      <c r="EO452">
        <v>0</v>
      </c>
      <c r="EP452">
        <v>0</v>
      </c>
      <c r="EQ452">
        <v>0</v>
      </c>
      <c r="ER452">
        <v>0</v>
      </c>
      <c r="ES452">
        <v>0</v>
      </c>
      <c r="ET452">
        <v>0</v>
      </c>
      <c r="EU452">
        <v>0</v>
      </c>
      <c r="EV452">
        <v>0</v>
      </c>
      <c r="EW452">
        <v>0</v>
      </c>
      <c r="EX452" t="str">
        <v/>
      </c>
    </row>
    <row r="453" spans="2:154" x14ac:dyDescent="0.25">
      <c r="B453" t="str" cm="1">
        <f t="array" ref="B453:AI453">TRANSPOSE(_xlfn._xlws.SORT(_xlfn._xlws.FILTER(chemicals[chemical_applic_level]&amp;" | "&amp;chemicals[chemical_applic_name],chemicals[experiment_ID]=A453)))</f>
        <v xml:space="preserve"> | </v>
      </c>
      <c r="C453" t="str">
        <v xml:space="preserve">0 | </v>
      </c>
      <c r="D453" t="str">
        <v xml:space="preserve">0 | </v>
      </c>
      <c r="E453" t="str">
        <v xml:space="preserve">0 | </v>
      </c>
      <c r="F453" t="str">
        <v xml:space="preserve">0 | </v>
      </c>
      <c r="G453" t="str">
        <v xml:space="preserve">0 | </v>
      </c>
      <c r="H453" t="str">
        <v xml:space="preserve">0 | </v>
      </c>
      <c r="I453" t="str">
        <v xml:space="preserve">0 | </v>
      </c>
      <c r="J453" t="str">
        <v xml:space="preserve">0 | </v>
      </c>
      <c r="K453" t="str">
        <v xml:space="preserve">0 | </v>
      </c>
      <c r="L453" t="str">
        <v xml:space="preserve">0 | </v>
      </c>
      <c r="M453" t="str">
        <v xml:space="preserve">0 | </v>
      </c>
      <c r="N453" t="str">
        <v xml:space="preserve">0 | </v>
      </c>
      <c r="O453" t="str">
        <v xml:space="preserve">0 | </v>
      </c>
      <c r="P453" t="str">
        <v xml:space="preserve">0 | </v>
      </c>
      <c r="Q453" t="str">
        <v xml:space="preserve">0 | </v>
      </c>
      <c r="R453" t="str">
        <v xml:space="preserve">0 | </v>
      </c>
      <c r="S453" t="str">
        <v xml:space="preserve">0 | </v>
      </c>
      <c r="T453" t="str">
        <v xml:space="preserve">0 | </v>
      </c>
      <c r="U453" t="str">
        <v xml:space="preserve">0 | </v>
      </c>
      <c r="V453" t="str">
        <v xml:space="preserve">0 | </v>
      </c>
      <c r="W453" t="str">
        <v xml:space="preserve">0 | </v>
      </c>
      <c r="X453" t="str">
        <v xml:space="preserve">0 | </v>
      </c>
      <c r="Y453" t="str">
        <v xml:space="preserve">0 | </v>
      </c>
      <c r="Z453" t="str">
        <v xml:space="preserve">0 | </v>
      </c>
      <c r="AA453" t="str">
        <v xml:space="preserve">0 | </v>
      </c>
      <c r="AB453" t="str">
        <v xml:space="preserve">0 | </v>
      </c>
      <c r="AC453" t="str">
        <v xml:space="preserve">0 | </v>
      </c>
      <c r="AD453" t="str">
        <v xml:space="preserve">0 | </v>
      </c>
      <c r="AE453" t="str">
        <v xml:space="preserve">0 | </v>
      </c>
      <c r="AF453" t="str">
        <v xml:space="preserve">0 | </v>
      </c>
      <c r="AG453" t="str">
        <v xml:space="preserve">0 | </v>
      </c>
      <c r="AH453" t="str">
        <v xml:space="preserve">0 | </v>
      </c>
      <c r="AI453" t="str">
        <v xml:space="preserve">0 | </v>
      </c>
      <c r="DQ453" cm="1">
        <f t="array" ref="DQ453:EX453">TRANSPOSE(_xlfn._xlws.SORT(_xlfn._xlws.FILTER(chemicals[chemical_applic_level],chemicals[experiment_ID]=A453)))</f>
        <v>0</v>
      </c>
      <c r="DR453">
        <v>0</v>
      </c>
      <c r="DS453">
        <v>0</v>
      </c>
      <c r="DT453">
        <v>0</v>
      </c>
      <c r="DU453">
        <v>0</v>
      </c>
      <c r="DV453">
        <v>0</v>
      </c>
      <c r="DW453">
        <v>0</v>
      </c>
      <c r="DX453">
        <v>0</v>
      </c>
      <c r="DY453">
        <v>0</v>
      </c>
      <c r="DZ453">
        <v>0</v>
      </c>
      <c r="EA453">
        <v>0</v>
      </c>
      <c r="EB453">
        <v>0</v>
      </c>
      <c r="EC453">
        <v>0</v>
      </c>
      <c r="ED453">
        <v>0</v>
      </c>
      <c r="EE453">
        <v>0</v>
      </c>
      <c r="EF453">
        <v>0</v>
      </c>
      <c r="EG453">
        <v>0</v>
      </c>
      <c r="EH453">
        <v>0</v>
      </c>
      <c r="EI453">
        <v>0</v>
      </c>
      <c r="EJ453">
        <v>0</v>
      </c>
      <c r="EK453">
        <v>0</v>
      </c>
      <c r="EL453">
        <v>0</v>
      </c>
      <c r="EM453">
        <v>0</v>
      </c>
      <c r="EN453">
        <v>0</v>
      </c>
      <c r="EO453">
        <v>0</v>
      </c>
      <c r="EP453">
        <v>0</v>
      </c>
      <c r="EQ453">
        <v>0</v>
      </c>
      <c r="ER453">
        <v>0</v>
      </c>
      <c r="ES453">
        <v>0</v>
      </c>
      <c r="ET453">
        <v>0</v>
      </c>
      <c r="EU453">
        <v>0</v>
      </c>
      <c r="EV453">
        <v>0</v>
      </c>
      <c r="EW453">
        <v>0</v>
      </c>
      <c r="EX453" t="str">
        <v/>
      </c>
    </row>
    <row r="454" spans="2:154" x14ac:dyDescent="0.25">
      <c r="B454" t="str" cm="1">
        <f t="array" ref="B454:AI454">TRANSPOSE(_xlfn._xlws.SORT(_xlfn._xlws.FILTER(chemicals[chemical_applic_level]&amp;" | "&amp;chemicals[chemical_applic_name],chemicals[experiment_ID]=A454)))</f>
        <v xml:space="preserve"> | </v>
      </c>
      <c r="C454" t="str">
        <v xml:space="preserve">0 | </v>
      </c>
      <c r="D454" t="str">
        <v xml:space="preserve">0 | </v>
      </c>
      <c r="E454" t="str">
        <v xml:space="preserve">0 | </v>
      </c>
      <c r="F454" t="str">
        <v xml:space="preserve">0 | </v>
      </c>
      <c r="G454" t="str">
        <v xml:space="preserve">0 | </v>
      </c>
      <c r="H454" t="str">
        <v xml:space="preserve">0 | </v>
      </c>
      <c r="I454" t="str">
        <v xml:space="preserve">0 | </v>
      </c>
      <c r="J454" t="str">
        <v xml:space="preserve">0 | </v>
      </c>
      <c r="K454" t="str">
        <v xml:space="preserve">0 | </v>
      </c>
      <c r="L454" t="str">
        <v xml:space="preserve">0 | </v>
      </c>
      <c r="M454" t="str">
        <v xml:space="preserve">0 | </v>
      </c>
      <c r="N454" t="str">
        <v xml:space="preserve">0 | </v>
      </c>
      <c r="O454" t="str">
        <v xml:space="preserve">0 | </v>
      </c>
      <c r="P454" t="str">
        <v xml:space="preserve">0 | </v>
      </c>
      <c r="Q454" t="str">
        <v xml:space="preserve">0 | </v>
      </c>
      <c r="R454" t="str">
        <v xml:space="preserve">0 | </v>
      </c>
      <c r="S454" t="str">
        <v xml:space="preserve">0 | </v>
      </c>
      <c r="T454" t="str">
        <v xml:space="preserve">0 | </v>
      </c>
      <c r="U454" t="str">
        <v xml:space="preserve">0 | </v>
      </c>
      <c r="V454" t="str">
        <v xml:space="preserve">0 | </v>
      </c>
      <c r="W454" t="str">
        <v xml:space="preserve">0 | </v>
      </c>
      <c r="X454" t="str">
        <v xml:space="preserve">0 | </v>
      </c>
      <c r="Y454" t="str">
        <v xml:space="preserve">0 | </v>
      </c>
      <c r="Z454" t="str">
        <v xml:space="preserve">0 | </v>
      </c>
      <c r="AA454" t="str">
        <v xml:space="preserve">0 | </v>
      </c>
      <c r="AB454" t="str">
        <v xml:space="preserve">0 | </v>
      </c>
      <c r="AC454" t="str">
        <v xml:space="preserve">0 | </v>
      </c>
      <c r="AD454" t="str">
        <v xml:space="preserve">0 | </v>
      </c>
      <c r="AE454" t="str">
        <v xml:space="preserve">0 | </v>
      </c>
      <c r="AF454" t="str">
        <v xml:space="preserve">0 | </v>
      </c>
      <c r="AG454" t="str">
        <v xml:space="preserve">0 | </v>
      </c>
      <c r="AH454" t="str">
        <v xml:space="preserve">0 | </v>
      </c>
      <c r="AI454" t="str">
        <v xml:space="preserve">0 | </v>
      </c>
      <c r="DQ454" cm="1">
        <f t="array" ref="DQ454:EX454">TRANSPOSE(_xlfn._xlws.SORT(_xlfn._xlws.FILTER(chemicals[chemical_applic_level],chemicals[experiment_ID]=A454)))</f>
        <v>0</v>
      </c>
      <c r="DR454">
        <v>0</v>
      </c>
      <c r="DS454">
        <v>0</v>
      </c>
      <c r="DT454">
        <v>0</v>
      </c>
      <c r="DU454">
        <v>0</v>
      </c>
      <c r="DV454">
        <v>0</v>
      </c>
      <c r="DW454">
        <v>0</v>
      </c>
      <c r="DX454">
        <v>0</v>
      </c>
      <c r="DY454">
        <v>0</v>
      </c>
      <c r="DZ454">
        <v>0</v>
      </c>
      <c r="EA454">
        <v>0</v>
      </c>
      <c r="EB454">
        <v>0</v>
      </c>
      <c r="EC454">
        <v>0</v>
      </c>
      <c r="ED454">
        <v>0</v>
      </c>
      <c r="EE454">
        <v>0</v>
      </c>
      <c r="EF454">
        <v>0</v>
      </c>
      <c r="EG454">
        <v>0</v>
      </c>
      <c r="EH454">
        <v>0</v>
      </c>
      <c r="EI454">
        <v>0</v>
      </c>
      <c r="EJ454">
        <v>0</v>
      </c>
      <c r="EK454">
        <v>0</v>
      </c>
      <c r="EL454">
        <v>0</v>
      </c>
      <c r="EM454">
        <v>0</v>
      </c>
      <c r="EN454">
        <v>0</v>
      </c>
      <c r="EO454">
        <v>0</v>
      </c>
      <c r="EP454">
        <v>0</v>
      </c>
      <c r="EQ454">
        <v>0</v>
      </c>
      <c r="ER454">
        <v>0</v>
      </c>
      <c r="ES454">
        <v>0</v>
      </c>
      <c r="ET454">
        <v>0</v>
      </c>
      <c r="EU454">
        <v>0</v>
      </c>
      <c r="EV454">
        <v>0</v>
      </c>
      <c r="EW454">
        <v>0</v>
      </c>
      <c r="EX454" t="str">
        <v/>
      </c>
    </row>
    <row r="455" spans="2:154" x14ac:dyDescent="0.25">
      <c r="B455" t="str" cm="1">
        <f t="array" ref="B455:AI455">TRANSPOSE(_xlfn._xlws.SORT(_xlfn._xlws.FILTER(chemicals[chemical_applic_level]&amp;" | "&amp;chemicals[chemical_applic_name],chemicals[experiment_ID]=A455)))</f>
        <v xml:space="preserve"> | </v>
      </c>
      <c r="C455" t="str">
        <v xml:space="preserve">0 | </v>
      </c>
      <c r="D455" t="str">
        <v xml:space="preserve">0 | </v>
      </c>
      <c r="E455" t="str">
        <v xml:space="preserve">0 | </v>
      </c>
      <c r="F455" t="str">
        <v xml:space="preserve">0 | </v>
      </c>
      <c r="G455" t="str">
        <v xml:space="preserve">0 | </v>
      </c>
      <c r="H455" t="str">
        <v xml:space="preserve">0 | </v>
      </c>
      <c r="I455" t="str">
        <v xml:space="preserve">0 | </v>
      </c>
      <c r="J455" t="str">
        <v xml:space="preserve">0 | </v>
      </c>
      <c r="K455" t="str">
        <v xml:space="preserve">0 | </v>
      </c>
      <c r="L455" t="str">
        <v xml:space="preserve">0 | </v>
      </c>
      <c r="M455" t="str">
        <v xml:space="preserve">0 | </v>
      </c>
      <c r="N455" t="str">
        <v xml:space="preserve">0 | </v>
      </c>
      <c r="O455" t="str">
        <v xml:space="preserve">0 | </v>
      </c>
      <c r="P455" t="str">
        <v xml:space="preserve">0 | </v>
      </c>
      <c r="Q455" t="str">
        <v xml:space="preserve">0 | </v>
      </c>
      <c r="R455" t="str">
        <v xml:space="preserve">0 | </v>
      </c>
      <c r="S455" t="str">
        <v xml:space="preserve">0 | </v>
      </c>
      <c r="T455" t="str">
        <v xml:space="preserve">0 | </v>
      </c>
      <c r="U455" t="str">
        <v xml:space="preserve">0 | </v>
      </c>
      <c r="V455" t="str">
        <v xml:space="preserve">0 | </v>
      </c>
      <c r="W455" t="str">
        <v xml:space="preserve">0 | </v>
      </c>
      <c r="X455" t="str">
        <v xml:space="preserve">0 | </v>
      </c>
      <c r="Y455" t="str">
        <v xml:space="preserve">0 | </v>
      </c>
      <c r="Z455" t="str">
        <v xml:space="preserve">0 | </v>
      </c>
      <c r="AA455" t="str">
        <v xml:space="preserve">0 | </v>
      </c>
      <c r="AB455" t="str">
        <v xml:space="preserve">0 | </v>
      </c>
      <c r="AC455" t="str">
        <v xml:space="preserve">0 | </v>
      </c>
      <c r="AD455" t="str">
        <v xml:space="preserve">0 | </v>
      </c>
      <c r="AE455" t="str">
        <v xml:space="preserve">0 | </v>
      </c>
      <c r="AF455" t="str">
        <v xml:space="preserve">0 | </v>
      </c>
      <c r="AG455" t="str">
        <v xml:space="preserve">0 | </v>
      </c>
      <c r="AH455" t="str">
        <v xml:space="preserve">0 | </v>
      </c>
      <c r="AI455" t="str">
        <v xml:space="preserve">0 | </v>
      </c>
      <c r="DQ455" cm="1">
        <f t="array" ref="DQ455:EX455">TRANSPOSE(_xlfn._xlws.SORT(_xlfn._xlws.FILTER(chemicals[chemical_applic_level],chemicals[experiment_ID]=A455)))</f>
        <v>0</v>
      </c>
      <c r="DR455">
        <v>0</v>
      </c>
      <c r="DS455">
        <v>0</v>
      </c>
      <c r="DT455">
        <v>0</v>
      </c>
      <c r="DU455">
        <v>0</v>
      </c>
      <c r="DV455">
        <v>0</v>
      </c>
      <c r="DW455">
        <v>0</v>
      </c>
      <c r="DX455">
        <v>0</v>
      </c>
      <c r="DY455">
        <v>0</v>
      </c>
      <c r="DZ455">
        <v>0</v>
      </c>
      <c r="EA455">
        <v>0</v>
      </c>
      <c r="EB455">
        <v>0</v>
      </c>
      <c r="EC455">
        <v>0</v>
      </c>
      <c r="ED455">
        <v>0</v>
      </c>
      <c r="EE455">
        <v>0</v>
      </c>
      <c r="EF455">
        <v>0</v>
      </c>
      <c r="EG455">
        <v>0</v>
      </c>
      <c r="EH455">
        <v>0</v>
      </c>
      <c r="EI455">
        <v>0</v>
      </c>
      <c r="EJ455">
        <v>0</v>
      </c>
      <c r="EK455">
        <v>0</v>
      </c>
      <c r="EL455">
        <v>0</v>
      </c>
      <c r="EM455">
        <v>0</v>
      </c>
      <c r="EN455">
        <v>0</v>
      </c>
      <c r="EO455">
        <v>0</v>
      </c>
      <c r="EP455">
        <v>0</v>
      </c>
      <c r="EQ455">
        <v>0</v>
      </c>
      <c r="ER455">
        <v>0</v>
      </c>
      <c r="ES455">
        <v>0</v>
      </c>
      <c r="ET455">
        <v>0</v>
      </c>
      <c r="EU455">
        <v>0</v>
      </c>
      <c r="EV455">
        <v>0</v>
      </c>
      <c r="EW455">
        <v>0</v>
      </c>
      <c r="EX455" t="str">
        <v/>
      </c>
    </row>
    <row r="456" spans="2:154" x14ac:dyDescent="0.25">
      <c r="B456" t="str" cm="1">
        <f t="array" ref="B456:AI456">TRANSPOSE(_xlfn._xlws.SORT(_xlfn._xlws.FILTER(chemicals[chemical_applic_level]&amp;" | "&amp;chemicals[chemical_applic_name],chemicals[experiment_ID]=A456)))</f>
        <v xml:space="preserve"> | </v>
      </c>
      <c r="C456" t="str">
        <v xml:space="preserve">0 | </v>
      </c>
      <c r="D456" t="str">
        <v xml:space="preserve">0 | </v>
      </c>
      <c r="E456" t="str">
        <v xml:space="preserve">0 | </v>
      </c>
      <c r="F456" t="str">
        <v xml:space="preserve">0 | </v>
      </c>
      <c r="G456" t="str">
        <v xml:space="preserve">0 | </v>
      </c>
      <c r="H456" t="str">
        <v xml:space="preserve">0 | </v>
      </c>
      <c r="I456" t="str">
        <v xml:space="preserve">0 | </v>
      </c>
      <c r="J456" t="str">
        <v xml:space="preserve">0 | </v>
      </c>
      <c r="K456" t="str">
        <v xml:space="preserve">0 | </v>
      </c>
      <c r="L456" t="str">
        <v xml:space="preserve">0 | </v>
      </c>
      <c r="M456" t="str">
        <v xml:space="preserve">0 | </v>
      </c>
      <c r="N456" t="str">
        <v xml:space="preserve">0 | </v>
      </c>
      <c r="O456" t="str">
        <v xml:space="preserve">0 | </v>
      </c>
      <c r="P456" t="str">
        <v xml:space="preserve">0 | </v>
      </c>
      <c r="Q456" t="str">
        <v xml:space="preserve">0 | </v>
      </c>
      <c r="R456" t="str">
        <v xml:space="preserve">0 | </v>
      </c>
      <c r="S456" t="str">
        <v xml:space="preserve">0 | </v>
      </c>
      <c r="T456" t="str">
        <v xml:space="preserve">0 | </v>
      </c>
      <c r="U456" t="str">
        <v xml:space="preserve">0 | </v>
      </c>
      <c r="V456" t="str">
        <v xml:space="preserve">0 | </v>
      </c>
      <c r="W456" t="str">
        <v xml:space="preserve">0 | </v>
      </c>
      <c r="X456" t="str">
        <v xml:space="preserve">0 | </v>
      </c>
      <c r="Y456" t="str">
        <v xml:space="preserve">0 | </v>
      </c>
      <c r="Z456" t="str">
        <v xml:space="preserve">0 | </v>
      </c>
      <c r="AA456" t="str">
        <v xml:space="preserve">0 | </v>
      </c>
      <c r="AB456" t="str">
        <v xml:space="preserve">0 | </v>
      </c>
      <c r="AC456" t="str">
        <v xml:space="preserve">0 | </v>
      </c>
      <c r="AD456" t="str">
        <v xml:space="preserve">0 | </v>
      </c>
      <c r="AE456" t="str">
        <v xml:space="preserve">0 | </v>
      </c>
      <c r="AF456" t="str">
        <v xml:space="preserve">0 | </v>
      </c>
      <c r="AG456" t="str">
        <v xml:space="preserve">0 | </v>
      </c>
      <c r="AH456" t="str">
        <v xml:space="preserve">0 | </v>
      </c>
      <c r="AI456" t="str">
        <v xml:space="preserve">0 | </v>
      </c>
      <c r="DQ456" cm="1">
        <f t="array" ref="DQ456:EX456">TRANSPOSE(_xlfn._xlws.SORT(_xlfn._xlws.FILTER(chemicals[chemical_applic_level],chemicals[experiment_ID]=A456)))</f>
        <v>0</v>
      </c>
      <c r="DR456">
        <v>0</v>
      </c>
      <c r="DS456">
        <v>0</v>
      </c>
      <c r="DT456">
        <v>0</v>
      </c>
      <c r="DU456">
        <v>0</v>
      </c>
      <c r="DV456">
        <v>0</v>
      </c>
      <c r="DW456">
        <v>0</v>
      </c>
      <c r="DX456">
        <v>0</v>
      </c>
      <c r="DY456">
        <v>0</v>
      </c>
      <c r="DZ456">
        <v>0</v>
      </c>
      <c r="EA456">
        <v>0</v>
      </c>
      <c r="EB456">
        <v>0</v>
      </c>
      <c r="EC456">
        <v>0</v>
      </c>
      <c r="ED456">
        <v>0</v>
      </c>
      <c r="EE456">
        <v>0</v>
      </c>
      <c r="EF456">
        <v>0</v>
      </c>
      <c r="EG456">
        <v>0</v>
      </c>
      <c r="EH456">
        <v>0</v>
      </c>
      <c r="EI456">
        <v>0</v>
      </c>
      <c r="EJ456">
        <v>0</v>
      </c>
      <c r="EK456">
        <v>0</v>
      </c>
      <c r="EL456">
        <v>0</v>
      </c>
      <c r="EM456">
        <v>0</v>
      </c>
      <c r="EN456">
        <v>0</v>
      </c>
      <c r="EO456">
        <v>0</v>
      </c>
      <c r="EP456">
        <v>0</v>
      </c>
      <c r="EQ456">
        <v>0</v>
      </c>
      <c r="ER456">
        <v>0</v>
      </c>
      <c r="ES456">
        <v>0</v>
      </c>
      <c r="ET456">
        <v>0</v>
      </c>
      <c r="EU456">
        <v>0</v>
      </c>
      <c r="EV456">
        <v>0</v>
      </c>
      <c r="EW456">
        <v>0</v>
      </c>
      <c r="EX456" t="str">
        <v/>
      </c>
    </row>
    <row r="457" spans="2:154" x14ac:dyDescent="0.25">
      <c r="B457" t="str" cm="1">
        <f t="array" ref="B457:AI457">TRANSPOSE(_xlfn._xlws.SORT(_xlfn._xlws.FILTER(chemicals[chemical_applic_level]&amp;" | "&amp;chemicals[chemical_applic_name],chemicals[experiment_ID]=A457)))</f>
        <v xml:space="preserve"> | </v>
      </c>
      <c r="C457" t="str">
        <v xml:space="preserve">0 | </v>
      </c>
      <c r="D457" t="str">
        <v xml:space="preserve">0 | </v>
      </c>
      <c r="E457" t="str">
        <v xml:space="preserve">0 | </v>
      </c>
      <c r="F457" t="str">
        <v xml:space="preserve">0 | </v>
      </c>
      <c r="G457" t="str">
        <v xml:space="preserve">0 | </v>
      </c>
      <c r="H457" t="str">
        <v xml:space="preserve">0 | </v>
      </c>
      <c r="I457" t="str">
        <v xml:space="preserve">0 | </v>
      </c>
      <c r="J457" t="str">
        <v xml:space="preserve">0 | </v>
      </c>
      <c r="K457" t="str">
        <v xml:space="preserve">0 | </v>
      </c>
      <c r="L457" t="str">
        <v xml:space="preserve">0 | </v>
      </c>
      <c r="M457" t="str">
        <v xml:space="preserve">0 | </v>
      </c>
      <c r="N457" t="str">
        <v xml:space="preserve">0 | </v>
      </c>
      <c r="O457" t="str">
        <v xml:space="preserve">0 | </v>
      </c>
      <c r="P457" t="str">
        <v xml:space="preserve">0 | </v>
      </c>
      <c r="Q457" t="str">
        <v xml:space="preserve">0 | </v>
      </c>
      <c r="R457" t="str">
        <v xml:space="preserve">0 | </v>
      </c>
      <c r="S457" t="str">
        <v xml:space="preserve">0 | </v>
      </c>
      <c r="T457" t="str">
        <v xml:space="preserve">0 | </v>
      </c>
      <c r="U457" t="str">
        <v xml:space="preserve">0 | </v>
      </c>
      <c r="V457" t="str">
        <v xml:space="preserve">0 | </v>
      </c>
      <c r="W457" t="str">
        <v xml:space="preserve">0 | </v>
      </c>
      <c r="X457" t="str">
        <v xml:space="preserve">0 | </v>
      </c>
      <c r="Y457" t="str">
        <v xml:space="preserve">0 | </v>
      </c>
      <c r="Z457" t="str">
        <v xml:space="preserve">0 | </v>
      </c>
      <c r="AA457" t="str">
        <v xml:space="preserve">0 | </v>
      </c>
      <c r="AB457" t="str">
        <v xml:space="preserve">0 | </v>
      </c>
      <c r="AC457" t="str">
        <v xml:space="preserve">0 | </v>
      </c>
      <c r="AD457" t="str">
        <v xml:space="preserve">0 | </v>
      </c>
      <c r="AE457" t="str">
        <v xml:space="preserve">0 | </v>
      </c>
      <c r="AF457" t="str">
        <v xml:space="preserve">0 | </v>
      </c>
      <c r="AG457" t="str">
        <v xml:space="preserve">0 | </v>
      </c>
      <c r="AH457" t="str">
        <v xml:space="preserve">0 | </v>
      </c>
      <c r="AI457" t="str">
        <v xml:space="preserve">0 | </v>
      </c>
      <c r="DQ457" cm="1">
        <f t="array" ref="DQ457:EX457">TRANSPOSE(_xlfn._xlws.SORT(_xlfn._xlws.FILTER(chemicals[chemical_applic_level],chemicals[experiment_ID]=A457)))</f>
        <v>0</v>
      </c>
      <c r="DR457">
        <v>0</v>
      </c>
      <c r="DS457">
        <v>0</v>
      </c>
      <c r="DT457">
        <v>0</v>
      </c>
      <c r="DU457">
        <v>0</v>
      </c>
      <c r="DV457">
        <v>0</v>
      </c>
      <c r="DW457">
        <v>0</v>
      </c>
      <c r="DX457">
        <v>0</v>
      </c>
      <c r="DY457">
        <v>0</v>
      </c>
      <c r="DZ457">
        <v>0</v>
      </c>
      <c r="EA457">
        <v>0</v>
      </c>
      <c r="EB457">
        <v>0</v>
      </c>
      <c r="EC457">
        <v>0</v>
      </c>
      <c r="ED457">
        <v>0</v>
      </c>
      <c r="EE457">
        <v>0</v>
      </c>
      <c r="EF457">
        <v>0</v>
      </c>
      <c r="EG457">
        <v>0</v>
      </c>
      <c r="EH457">
        <v>0</v>
      </c>
      <c r="EI457">
        <v>0</v>
      </c>
      <c r="EJ457">
        <v>0</v>
      </c>
      <c r="EK457">
        <v>0</v>
      </c>
      <c r="EL457">
        <v>0</v>
      </c>
      <c r="EM457">
        <v>0</v>
      </c>
      <c r="EN457">
        <v>0</v>
      </c>
      <c r="EO457">
        <v>0</v>
      </c>
      <c r="EP457">
        <v>0</v>
      </c>
      <c r="EQ457">
        <v>0</v>
      </c>
      <c r="ER457">
        <v>0</v>
      </c>
      <c r="ES457">
        <v>0</v>
      </c>
      <c r="ET457">
        <v>0</v>
      </c>
      <c r="EU457">
        <v>0</v>
      </c>
      <c r="EV457">
        <v>0</v>
      </c>
      <c r="EW457">
        <v>0</v>
      </c>
      <c r="EX457" t="str">
        <v/>
      </c>
    </row>
    <row r="458" spans="2:154" x14ac:dyDescent="0.25">
      <c r="B458" t="str" cm="1">
        <f t="array" ref="B458:AI458">TRANSPOSE(_xlfn._xlws.SORT(_xlfn._xlws.FILTER(chemicals[chemical_applic_level]&amp;" | "&amp;chemicals[chemical_applic_name],chemicals[experiment_ID]=A458)))</f>
        <v xml:space="preserve"> | </v>
      </c>
      <c r="C458" t="str">
        <v xml:space="preserve">0 | </v>
      </c>
      <c r="D458" t="str">
        <v xml:space="preserve">0 | </v>
      </c>
      <c r="E458" t="str">
        <v xml:space="preserve">0 | </v>
      </c>
      <c r="F458" t="str">
        <v xml:space="preserve">0 | </v>
      </c>
      <c r="G458" t="str">
        <v xml:space="preserve">0 | </v>
      </c>
      <c r="H458" t="str">
        <v xml:space="preserve">0 | </v>
      </c>
      <c r="I458" t="str">
        <v xml:space="preserve">0 | </v>
      </c>
      <c r="J458" t="str">
        <v xml:space="preserve">0 | </v>
      </c>
      <c r="K458" t="str">
        <v xml:space="preserve">0 | </v>
      </c>
      <c r="L458" t="str">
        <v xml:space="preserve">0 | </v>
      </c>
      <c r="M458" t="str">
        <v xml:space="preserve">0 | </v>
      </c>
      <c r="N458" t="str">
        <v xml:space="preserve">0 | </v>
      </c>
      <c r="O458" t="str">
        <v xml:space="preserve">0 | </v>
      </c>
      <c r="P458" t="str">
        <v xml:space="preserve">0 | </v>
      </c>
      <c r="Q458" t="str">
        <v xml:space="preserve">0 | </v>
      </c>
      <c r="R458" t="str">
        <v xml:space="preserve">0 | </v>
      </c>
      <c r="S458" t="str">
        <v xml:space="preserve">0 | </v>
      </c>
      <c r="T458" t="str">
        <v xml:space="preserve">0 | </v>
      </c>
      <c r="U458" t="str">
        <v xml:space="preserve">0 | </v>
      </c>
      <c r="V458" t="str">
        <v xml:space="preserve">0 | </v>
      </c>
      <c r="W458" t="str">
        <v xml:space="preserve">0 | </v>
      </c>
      <c r="X458" t="str">
        <v xml:space="preserve">0 | </v>
      </c>
      <c r="Y458" t="str">
        <v xml:space="preserve">0 | </v>
      </c>
      <c r="Z458" t="str">
        <v xml:space="preserve">0 | </v>
      </c>
      <c r="AA458" t="str">
        <v xml:space="preserve">0 | </v>
      </c>
      <c r="AB458" t="str">
        <v xml:space="preserve">0 | </v>
      </c>
      <c r="AC458" t="str">
        <v xml:space="preserve">0 | </v>
      </c>
      <c r="AD458" t="str">
        <v xml:space="preserve">0 | </v>
      </c>
      <c r="AE458" t="str">
        <v xml:space="preserve">0 | </v>
      </c>
      <c r="AF458" t="str">
        <v xml:space="preserve">0 | </v>
      </c>
      <c r="AG458" t="str">
        <v xml:space="preserve">0 | </v>
      </c>
      <c r="AH458" t="str">
        <v xml:space="preserve">0 | </v>
      </c>
      <c r="AI458" t="str">
        <v xml:space="preserve">0 | </v>
      </c>
      <c r="DQ458" cm="1">
        <f t="array" ref="DQ458:EX458">TRANSPOSE(_xlfn._xlws.SORT(_xlfn._xlws.FILTER(chemicals[chemical_applic_level],chemicals[experiment_ID]=A458)))</f>
        <v>0</v>
      </c>
      <c r="DR458">
        <v>0</v>
      </c>
      <c r="DS458">
        <v>0</v>
      </c>
      <c r="DT458">
        <v>0</v>
      </c>
      <c r="DU458">
        <v>0</v>
      </c>
      <c r="DV458">
        <v>0</v>
      </c>
      <c r="DW458">
        <v>0</v>
      </c>
      <c r="DX458">
        <v>0</v>
      </c>
      <c r="DY458">
        <v>0</v>
      </c>
      <c r="DZ458">
        <v>0</v>
      </c>
      <c r="EA458">
        <v>0</v>
      </c>
      <c r="EB458">
        <v>0</v>
      </c>
      <c r="EC458">
        <v>0</v>
      </c>
      <c r="ED458">
        <v>0</v>
      </c>
      <c r="EE458">
        <v>0</v>
      </c>
      <c r="EF458">
        <v>0</v>
      </c>
      <c r="EG458">
        <v>0</v>
      </c>
      <c r="EH458">
        <v>0</v>
      </c>
      <c r="EI458">
        <v>0</v>
      </c>
      <c r="EJ458">
        <v>0</v>
      </c>
      <c r="EK458">
        <v>0</v>
      </c>
      <c r="EL458">
        <v>0</v>
      </c>
      <c r="EM458">
        <v>0</v>
      </c>
      <c r="EN458">
        <v>0</v>
      </c>
      <c r="EO458">
        <v>0</v>
      </c>
      <c r="EP458">
        <v>0</v>
      </c>
      <c r="EQ458">
        <v>0</v>
      </c>
      <c r="ER458">
        <v>0</v>
      </c>
      <c r="ES458">
        <v>0</v>
      </c>
      <c r="ET458">
        <v>0</v>
      </c>
      <c r="EU458">
        <v>0</v>
      </c>
      <c r="EV458">
        <v>0</v>
      </c>
      <c r="EW458">
        <v>0</v>
      </c>
      <c r="EX458" t="str">
        <v/>
      </c>
    </row>
    <row r="459" spans="2:154" x14ac:dyDescent="0.25">
      <c r="B459" t="str" cm="1">
        <f t="array" ref="B459:AI459">TRANSPOSE(_xlfn._xlws.SORT(_xlfn._xlws.FILTER(chemicals[chemical_applic_level]&amp;" | "&amp;chemicals[chemical_applic_name],chemicals[experiment_ID]=A459)))</f>
        <v xml:space="preserve"> | </v>
      </c>
      <c r="C459" t="str">
        <v xml:space="preserve">0 | </v>
      </c>
      <c r="D459" t="str">
        <v xml:space="preserve">0 | </v>
      </c>
      <c r="E459" t="str">
        <v xml:space="preserve">0 | </v>
      </c>
      <c r="F459" t="str">
        <v xml:space="preserve">0 | </v>
      </c>
      <c r="G459" t="str">
        <v xml:space="preserve">0 | </v>
      </c>
      <c r="H459" t="str">
        <v xml:space="preserve">0 | </v>
      </c>
      <c r="I459" t="str">
        <v xml:space="preserve">0 | </v>
      </c>
      <c r="J459" t="str">
        <v xml:space="preserve">0 | </v>
      </c>
      <c r="K459" t="str">
        <v xml:space="preserve">0 | </v>
      </c>
      <c r="L459" t="str">
        <v xml:space="preserve">0 | </v>
      </c>
      <c r="M459" t="str">
        <v xml:space="preserve">0 | </v>
      </c>
      <c r="N459" t="str">
        <v xml:space="preserve">0 | </v>
      </c>
      <c r="O459" t="str">
        <v xml:space="preserve">0 | </v>
      </c>
      <c r="P459" t="str">
        <v xml:space="preserve">0 | </v>
      </c>
      <c r="Q459" t="str">
        <v xml:space="preserve">0 | </v>
      </c>
      <c r="R459" t="str">
        <v xml:space="preserve">0 | </v>
      </c>
      <c r="S459" t="str">
        <v xml:space="preserve">0 | </v>
      </c>
      <c r="T459" t="str">
        <v xml:space="preserve">0 | </v>
      </c>
      <c r="U459" t="str">
        <v xml:space="preserve">0 | </v>
      </c>
      <c r="V459" t="str">
        <v xml:space="preserve">0 | </v>
      </c>
      <c r="W459" t="str">
        <v xml:space="preserve">0 | </v>
      </c>
      <c r="X459" t="str">
        <v xml:space="preserve">0 | </v>
      </c>
      <c r="Y459" t="str">
        <v xml:space="preserve">0 | </v>
      </c>
      <c r="Z459" t="str">
        <v xml:space="preserve">0 | </v>
      </c>
      <c r="AA459" t="str">
        <v xml:space="preserve">0 | </v>
      </c>
      <c r="AB459" t="str">
        <v xml:space="preserve">0 | </v>
      </c>
      <c r="AC459" t="str">
        <v xml:space="preserve">0 | </v>
      </c>
      <c r="AD459" t="str">
        <v xml:space="preserve">0 | </v>
      </c>
      <c r="AE459" t="str">
        <v xml:space="preserve">0 | </v>
      </c>
      <c r="AF459" t="str">
        <v xml:space="preserve">0 | </v>
      </c>
      <c r="AG459" t="str">
        <v xml:space="preserve">0 | </v>
      </c>
      <c r="AH459" t="str">
        <v xml:space="preserve">0 | </v>
      </c>
      <c r="AI459" t="str">
        <v xml:space="preserve">0 | </v>
      </c>
      <c r="DQ459" cm="1">
        <f t="array" ref="DQ459:EX459">TRANSPOSE(_xlfn._xlws.SORT(_xlfn._xlws.FILTER(chemicals[chemical_applic_level],chemicals[experiment_ID]=A459)))</f>
        <v>0</v>
      </c>
      <c r="DR459">
        <v>0</v>
      </c>
      <c r="DS459">
        <v>0</v>
      </c>
      <c r="DT459">
        <v>0</v>
      </c>
      <c r="DU459">
        <v>0</v>
      </c>
      <c r="DV459">
        <v>0</v>
      </c>
      <c r="DW459">
        <v>0</v>
      </c>
      <c r="DX459">
        <v>0</v>
      </c>
      <c r="DY459">
        <v>0</v>
      </c>
      <c r="DZ459">
        <v>0</v>
      </c>
      <c r="EA459">
        <v>0</v>
      </c>
      <c r="EB459">
        <v>0</v>
      </c>
      <c r="EC459">
        <v>0</v>
      </c>
      <c r="ED459">
        <v>0</v>
      </c>
      <c r="EE459">
        <v>0</v>
      </c>
      <c r="EF459">
        <v>0</v>
      </c>
      <c r="EG459">
        <v>0</v>
      </c>
      <c r="EH459">
        <v>0</v>
      </c>
      <c r="EI459">
        <v>0</v>
      </c>
      <c r="EJ459">
        <v>0</v>
      </c>
      <c r="EK459">
        <v>0</v>
      </c>
      <c r="EL459">
        <v>0</v>
      </c>
      <c r="EM459">
        <v>0</v>
      </c>
      <c r="EN459">
        <v>0</v>
      </c>
      <c r="EO459">
        <v>0</v>
      </c>
      <c r="EP459">
        <v>0</v>
      </c>
      <c r="EQ459">
        <v>0</v>
      </c>
      <c r="ER459">
        <v>0</v>
      </c>
      <c r="ES459">
        <v>0</v>
      </c>
      <c r="ET459">
        <v>0</v>
      </c>
      <c r="EU459">
        <v>0</v>
      </c>
      <c r="EV459">
        <v>0</v>
      </c>
      <c r="EW459">
        <v>0</v>
      </c>
      <c r="EX459" t="str">
        <v/>
      </c>
    </row>
    <row r="460" spans="2:154" x14ac:dyDescent="0.25">
      <c r="B460" t="str" cm="1">
        <f t="array" ref="B460:AI460">TRANSPOSE(_xlfn._xlws.SORT(_xlfn._xlws.FILTER(chemicals[chemical_applic_level]&amp;" | "&amp;chemicals[chemical_applic_name],chemicals[experiment_ID]=A460)))</f>
        <v xml:space="preserve"> | </v>
      </c>
      <c r="C460" t="str">
        <v xml:space="preserve">0 | </v>
      </c>
      <c r="D460" t="str">
        <v xml:space="preserve">0 | </v>
      </c>
      <c r="E460" t="str">
        <v xml:space="preserve">0 | </v>
      </c>
      <c r="F460" t="str">
        <v xml:space="preserve">0 | </v>
      </c>
      <c r="G460" t="str">
        <v xml:space="preserve">0 | </v>
      </c>
      <c r="H460" t="str">
        <v xml:space="preserve">0 | </v>
      </c>
      <c r="I460" t="str">
        <v xml:space="preserve">0 | </v>
      </c>
      <c r="J460" t="str">
        <v xml:space="preserve">0 | </v>
      </c>
      <c r="K460" t="str">
        <v xml:space="preserve">0 | </v>
      </c>
      <c r="L460" t="str">
        <v xml:space="preserve">0 | </v>
      </c>
      <c r="M460" t="str">
        <v xml:space="preserve">0 | </v>
      </c>
      <c r="N460" t="str">
        <v xml:space="preserve">0 | </v>
      </c>
      <c r="O460" t="str">
        <v xml:space="preserve">0 | </v>
      </c>
      <c r="P460" t="str">
        <v xml:space="preserve">0 | </v>
      </c>
      <c r="Q460" t="str">
        <v xml:space="preserve">0 | </v>
      </c>
      <c r="R460" t="str">
        <v xml:space="preserve">0 | </v>
      </c>
      <c r="S460" t="str">
        <v xml:space="preserve">0 | </v>
      </c>
      <c r="T460" t="str">
        <v xml:space="preserve">0 | </v>
      </c>
      <c r="U460" t="str">
        <v xml:space="preserve">0 | </v>
      </c>
      <c r="V460" t="str">
        <v xml:space="preserve">0 | </v>
      </c>
      <c r="W460" t="str">
        <v xml:space="preserve">0 | </v>
      </c>
      <c r="X460" t="str">
        <v xml:space="preserve">0 | </v>
      </c>
      <c r="Y460" t="str">
        <v xml:space="preserve">0 | </v>
      </c>
      <c r="Z460" t="str">
        <v xml:space="preserve">0 | </v>
      </c>
      <c r="AA460" t="str">
        <v xml:space="preserve">0 | </v>
      </c>
      <c r="AB460" t="str">
        <v xml:space="preserve">0 | </v>
      </c>
      <c r="AC460" t="str">
        <v xml:space="preserve">0 | </v>
      </c>
      <c r="AD460" t="str">
        <v xml:space="preserve">0 | </v>
      </c>
      <c r="AE460" t="str">
        <v xml:space="preserve">0 | </v>
      </c>
      <c r="AF460" t="str">
        <v xml:space="preserve">0 | </v>
      </c>
      <c r="AG460" t="str">
        <v xml:space="preserve">0 | </v>
      </c>
      <c r="AH460" t="str">
        <v xml:space="preserve">0 | </v>
      </c>
      <c r="AI460" t="str">
        <v xml:space="preserve">0 | </v>
      </c>
      <c r="DQ460" cm="1">
        <f t="array" ref="DQ460:EX460">TRANSPOSE(_xlfn._xlws.SORT(_xlfn._xlws.FILTER(chemicals[chemical_applic_level],chemicals[experiment_ID]=A460)))</f>
        <v>0</v>
      </c>
      <c r="DR460">
        <v>0</v>
      </c>
      <c r="DS460">
        <v>0</v>
      </c>
      <c r="DT460">
        <v>0</v>
      </c>
      <c r="DU460">
        <v>0</v>
      </c>
      <c r="DV460">
        <v>0</v>
      </c>
      <c r="DW460">
        <v>0</v>
      </c>
      <c r="DX460">
        <v>0</v>
      </c>
      <c r="DY460">
        <v>0</v>
      </c>
      <c r="DZ460">
        <v>0</v>
      </c>
      <c r="EA460">
        <v>0</v>
      </c>
      <c r="EB460">
        <v>0</v>
      </c>
      <c r="EC460">
        <v>0</v>
      </c>
      <c r="ED460">
        <v>0</v>
      </c>
      <c r="EE460">
        <v>0</v>
      </c>
      <c r="EF460">
        <v>0</v>
      </c>
      <c r="EG460">
        <v>0</v>
      </c>
      <c r="EH460">
        <v>0</v>
      </c>
      <c r="EI460">
        <v>0</v>
      </c>
      <c r="EJ460">
        <v>0</v>
      </c>
      <c r="EK460">
        <v>0</v>
      </c>
      <c r="EL460">
        <v>0</v>
      </c>
      <c r="EM460">
        <v>0</v>
      </c>
      <c r="EN460">
        <v>0</v>
      </c>
      <c r="EO460">
        <v>0</v>
      </c>
      <c r="EP460">
        <v>0</v>
      </c>
      <c r="EQ460">
        <v>0</v>
      </c>
      <c r="ER460">
        <v>0</v>
      </c>
      <c r="ES460">
        <v>0</v>
      </c>
      <c r="ET460">
        <v>0</v>
      </c>
      <c r="EU460">
        <v>0</v>
      </c>
      <c r="EV460">
        <v>0</v>
      </c>
      <c r="EW460">
        <v>0</v>
      </c>
      <c r="EX460" t="str">
        <v/>
      </c>
    </row>
    <row r="461" spans="2:154" x14ac:dyDescent="0.25">
      <c r="B461" t="str" cm="1">
        <f t="array" ref="B461:AI461">TRANSPOSE(_xlfn._xlws.SORT(_xlfn._xlws.FILTER(chemicals[chemical_applic_level]&amp;" | "&amp;chemicals[chemical_applic_name],chemicals[experiment_ID]=A461)))</f>
        <v xml:space="preserve"> | </v>
      </c>
      <c r="C461" t="str">
        <v xml:space="preserve">0 | </v>
      </c>
      <c r="D461" t="str">
        <v xml:space="preserve">0 | </v>
      </c>
      <c r="E461" t="str">
        <v xml:space="preserve">0 | </v>
      </c>
      <c r="F461" t="str">
        <v xml:space="preserve">0 | </v>
      </c>
      <c r="G461" t="str">
        <v xml:space="preserve">0 | </v>
      </c>
      <c r="H461" t="str">
        <v xml:space="preserve">0 | </v>
      </c>
      <c r="I461" t="str">
        <v xml:space="preserve">0 | </v>
      </c>
      <c r="J461" t="str">
        <v xml:space="preserve">0 | </v>
      </c>
      <c r="K461" t="str">
        <v xml:space="preserve">0 | </v>
      </c>
      <c r="L461" t="str">
        <v xml:space="preserve">0 | </v>
      </c>
      <c r="M461" t="str">
        <v xml:space="preserve">0 | </v>
      </c>
      <c r="N461" t="str">
        <v xml:space="preserve">0 | </v>
      </c>
      <c r="O461" t="str">
        <v xml:space="preserve">0 | </v>
      </c>
      <c r="P461" t="str">
        <v xml:space="preserve">0 | </v>
      </c>
      <c r="Q461" t="str">
        <v xml:space="preserve">0 | </v>
      </c>
      <c r="R461" t="str">
        <v xml:space="preserve">0 | </v>
      </c>
      <c r="S461" t="str">
        <v xml:space="preserve">0 | </v>
      </c>
      <c r="T461" t="str">
        <v xml:space="preserve">0 | </v>
      </c>
      <c r="U461" t="str">
        <v xml:space="preserve">0 | </v>
      </c>
      <c r="V461" t="str">
        <v xml:space="preserve">0 | </v>
      </c>
      <c r="W461" t="str">
        <v xml:space="preserve">0 | </v>
      </c>
      <c r="X461" t="str">
        <v xml:space="preserve">0 | </v>
      </c>
      <c r="Y461" t="str">
        <v xml:space="preserve">0 | </v>
      </c>
      <c r="Z461" t="str">
        <v xml:space="preserve">0 | </v>
      </c>
      <c r="AA461" t="str">
        <v xml:space="preserve">0 | </v>
      </c>
      <c r="AB461" t="str">
        <v xml:space="preserve">0 | </v>
      </c>
      <c r="AC461" t="str">
        <v xml:space="preserve">0 | </v>
      </c>
      <c r="AD461" t="str">
        <v xml:space="preserve">0 | </v>
      </c>
      <c r="AE461" t="str">
        <v xml:space="preserve">0 | </v>
      </c>
      <c r="AF461" t="str">
        <v xml:space="preserve">0 | </v>
      </c>
      <c r="AG461" t="str">
        <v xml:space="preserve">0 | </v>
      </c>
      <c r="AH461" t="str">
        <v xml:space="preserve">0 | </v>
      </c>
      <c r="AI461" t="str">
        <v xml:space="preserve">0 | </v>
      </c>
      <c r="DQ461" cm="1">
        <f t="array" ref="DQ461:EX461">TRANSPOSE(_xlfn._xlws.SORT(_xlfn._xlws.FILTER(chemicals[chemical_applic_level],chemicals[experiment_ID]=A461)))</f>
        <v>0</v>
      </c>
      <c r="DR461">
        <v>0</v>
      </c>
      <c r="DS461">
        <v>0</v>
      </c>
      <c r="DT461">
        <v>0</v>
      </c>
      <c r="DU461">
        <v>0</v>
      </c>
      <c r="DV461">
        <v>0</v>
      </c>
      <c r="DW461">
        <v>0</v>
      </c>
      <c r="DX461">
        <v>0</v>
      </c>
      <c r="DY461">
        <v>0</v>
      </c>
      <c r="DZ461">
        <v>0</v>
      </c>
      <c r="EA461">
        <v>0</v>
      </c>
      <c r="EB461">
        <v>0</v>
      </c>
      <c r="EC461">
        <v>0</v>
      </c>
      <c r="ED461">
        <v>0</v>
      </c>
      <c r="EE461">
        <v>0</v>
      </c>
      <c r="EF461">
        <v>0</v>
      </c>
      <c r="EG461">
        <v>0</v>
      </c>
      <c r="EH461">
        <v>0</v>
      </c>
      <c r="EI461">
        <v>0</v>
      </c>
      <c r="EJ461">
        <v>0</v>
      </c>
      <c r="EK461">
        <v>0</v>
      </c>
      <c r="EL461">
        <v>0</v>
      </c>
      <c r="EM461">
        <v>0</v>
      </c>
      <c r="EN461">
        <v>0</v>
      </c>
      <c r="EO461">
        <v>0</v>
      </c>
      <c r="EP461">
        <v>0</v>
      </c>
      <c r="EQ461">
        <v>0</v>
      </c>
      <c r="ER461">
        <v>0</v>
      </c>
      <c r="ES461">
        <v>0</v>
      </c>
      <c r="ET461">
        <v>0</v>
      </c>
      <c r="EU461">
        <v>0</v>
      </c>
      <c r="EV461">
        <v>0</v>
      </c>
      <c r="EW461">
        <v>0</v>
      </c>
      <c r="EX461" t="str">
        <v/>
      </c>
    </row>
    <row r="462" spans="2:154" x14ac:dyDescent="0.25">
      <c r="B462" t="str" cm="1">
        <f t="array" ref="B462:AI462">TRANSPOSE(_xlfn._xlws.SORT(_xlfn._xlws.FILTER(chemicals[chemical_applic_level]&amp;" | "&amp;chemicals[chemical_applic_name],chemicals[experiment_ID]=A462)))</f>
        <v xml:space="preserve"> | </v>
      </c>
      <c r="C462" t="str">
        <v xml:space="preserve">0 | </v>
      </c>
      <c r="D462" t="str">
        <v xml:space="preserve">0 | </v>
      </c>
      <c r="E462" t="str">
        <v xml:space="preserve">0 | </v>
      </c>
      <c r="F462" t="str">
        <v xml:space="preserve">0 | </v>
      </c>
      <c r="G462" t="str">
        <v xml:space="preserve">0 | </v>
      </c>
      <c r="H462" t="str">
        <v xml:space="preserve">0 | </v>
      </c>
      <c r="I462" t="str">
        <v xml:space="preserve">0 | </v>
      </c>
      <c r="J462" t="str">
        <v xml:space="preserve">0 | </v>
      </c>
      <c r="K462" t="str">
        <v xml:space="preserve">0 | </v>
      </c>
      <c r="L462" t="str">
        <v xml:space="preserve">0 | </v>
      </c>
      <c r="M462" t="str">
        <v xml:space="preserve">0 | </v>
      </c>
      <c r="N462" t="str">
        <v xml:space="preserve">0 | </v>
      </c>
      <c r="O462" t="str">
        <v xml:space="preserve">0 | </v>
      </c>
      <c r="P462" t="str">
        <v xml:space="preserve">0 | </v>
      </c>
      <c r="Q462" t="str">
        <v xml:space="preserve">0 | </v>
      </c>
      <c r="R462" t="str">
        <v xml:space="preserve">0 | </v>
      </c>
      <c r="S462" t="str">
        <v xml:space="preserve">0 | </v>
      </c>
      <c r="T462" t="str">
        <v xml:space="preserve">0 | </v>
      </c>
      <c r="U462" t="str">
        <v xml:space="preserve">0 | </v>
      </c>
      <c r="V462" t="str">
        <v xml:space="preserve">0 | </v>
      </c>
      <c r="W462" t="str">
        <v xml:space="preserve">0 | </v>
      </c>
      <c r="X462" t="str">
        <v xml:space="preserve">0 | </v>
      </c>
      <c r="Y462" t="str">
        <v xml:space="preserve">0 | </v>
      </c>
      <c r="Z462" t="str">
        <v xml:space="preserve">0 | </v>
      </c>
      <c r="AA462" t="str">
        <v xml:space="preserve">0 | </v>
      </c>
      <c r="AB462" t="str">
        <v xml:space="preserve">0 | </v>
      </c>
      <c r="AC462" t="str">
        <v xml:space="preserve">0 | </v>
      </c>
      <c r="AD462" t="str">
        <v xml:space="preserve">0 | </v>
      </c>
      <c r="AE462" t="str">
        <v xml:space="preserve">0 | </v>
      </c>
      <c r="AF462" t="str">
        <v xml:space="preserve">0 | </v>
      </c>
      <c r="AG462" t="str">
        <v xml:space="preserve">0 | </v>
      </c>
      <c r="AH462" t="str">
        <v xml:space="preserve">0 | </v>
      </c>
      <c r="AI462" t="str">
        <v xml:space="preserve">0 | </v>
      </c>
      <c r="DQ462" cm="1">
        <f t="array" ref="DQ462:EX462">TRANSPOSE(_xlfn._xlws.SORT(_xlfn._xlws.FILTER(chemicals[chemical_applic_level],chemicals[experiment_ID]=A462)))</f>
        <v>0</v>
      </c>
      <c r="DR462">
        <v>0</v>
      </c>
      <c r="DS462">
        <v>0</v>
      </c>
      <c r="DT462">
        <v>0</v>
      </c>
      <c r="DU462">
        <v>0</v>
      </c>
      <c r="DV462">
        <v>0</v>
      </c>
      <c r="DW462">
        <v>0</v>
      </c>
      <c r="DX462">
        <v>0</v>
      </c>
      <c r="DY462">
        <v>0</v>
      </c>
      <c r="DZ462">
        <v>0</v>
      </c>
      <c r="EA462">
        <v>0</v>
      </c>
      <c r="EB462">
        <v>0</v>
      </c>
      <c r="EC462">
        <v>0</v>
      </c>
      <c r="ED462">
        <v>0</v>
      </c>
      <c r="EE462">
        <v>0</v>
      </c>
      <c r="EF462">
        <v>0</v>
      </c>
      <c r="EG462">
        <v>0</v>
      </c>
      <c r="EH462">
        <v>0</v>
      </c>
      <c r="EI462">
        <v>0</v>
      </c>
      <c r="EJ462">
        <v>0</v>
      </c>
      <c r="EK462">
        <v>0</v>
      </c>
      <c r="EL462">
        <v>0</v>
      </c>
      <c r="EM462">
        <v>0</v>
      </c>
      <c r="EN462">
        <v>0</v>
      </c>
      <c r="EO462">
        <v>0</v>
      </c>
      <c r="EP462">
        <v>0</v>
      </c>
      <c r="EQ462">
        <v>0</v>
      </c>
      <c r="ER462">
        <v>0</v>
      </c>
      <c r="ES462">
        <v>0</v>
      </c>
      <c r="ET462">
        <v>0</v>
      </c>
      <c r="EU462">
        <v>0</v>
      </c>
      <c r="EV462">
        <v>0</v>
      </c>
      <c r="EW462">
        <v>0</v>
      </c>
      <c r="EX462" t="str">
        <v/>
      </c>
    </row>
    <row r="463" spans="2:154" x14ac:dyDescent="0.25">
      <c r="B463" t="str" cm="1">
        <f t="array" ref="B463:AI463">TRANSPOSE(_xlfn._xlws.SORT(_xlfn._xlws.FILTER(chemicals[chemical_applic_level]&amp;" | "&amp;chemicals[chemical_applic_name],chemicals[experiment_ID]=A463)))</f>
        <v xml:space="preserve"> | </v>
      </c>
      <c r="C463" t="str">
        <v xml:space="preserve">0 | </v>
      </c>
      <c r="D463" t="str">
        <v xml:space="preserve">0 | </v>
      </c>
      <c r="E463" t="str">
        <v xml:space="preserve">0 | </v>
      </c>
      <c r="F463" t="str">
        <v xml:space="preserve">0 | </v>
      </c>
      <c r="G463" t="str">
        <v xml:space="preserve">0 | </v>
      </c>
      <c r="H463" t="str">
        <v xml:space="preserve">0 | </v>
      </c>
      <c r="I463" t="str">
        <v xml:space="preserve">0 | </v>
      </c>
      <c r="J463" t="str">
        <v xml:space="preserve">0 | </v>
      </c>
      <c r="K463" t="str">
        <v xml:space="preserve">0 | </v>
      </c>
      <c r="L463" t="str">
        <v xml:space="preserve">0 | </v>
      </c>
      <c r="M463" t="str">
        <v xml:space="preserve">0 | </v>
      </c>
      <c r="N463" t="str">
        <v xml:space="preserve">0 | </v>
      </c>
      <c r="O463" t="str">
        <v xml:space="preserve">0 | </v>
      </c>
      <c r="P463" t="str">
        <v xml:space="preserve">0 | </v>
      </c>
      <c r="Q463" t="str">
        <v xml:space="preserve">0 | </v>
      </c>
      <c r="R463" t="str">
        <v xml:space="preserve">0 | </v>
      </c>
      <c r="S463" t="str">
        <v xml:space="preserve">0 | </v>
      </c>
      <c r="T463" t="str">
        <v xml:space="preserve">0 | </v>
      </c>
      <c r="U463" t="str">
        <v xml:space="preserve">0 | </v>
      </c>
      <c r="V463" t="str">
        <v xml:space="preserve">0 | </v>
      </c>
      <c r="W463" t="str">
        <v xml:space="preserve">0 | </v>
      </c>
      <c r="X463" t="str">
        <v xml:space="preserve">0 | </v>
      </c>
      <c r="Y463" t="str">
        <v xml:space="preserve">0 | </v>
      </c>
      <c r="Z463" t="str">
        <v xml:space="preserve">0 | </v>
      </c>
      <c r="AA463" t="str">
        <v xml:space="preserve">0 | </v>
      </c>
      <c r="AB463" t="str">
        <v xml:space="preserve">0 | </v>
      </c>
      <c r="AC463" t="str">
        <v xml:space="preserve">0 | </v>
      </c>
      <c r="AD463" t="str">
        <v xml:space="preserve">0 | </v>
      </c>
      <c r="AE463" t="str">
        <v xml:space="preserve">0 | </v>
      </c>
      <c r="AF463" t="str">
        <v xml:space="preserve">0 | </v>
      </c>
      <c r="AG463" t="str">
        <v xml:space="preserve">0 | </v>
      </c>
      <c r="AH463" t="str">
        <v xml:space="preserve">0 | </v>
      </c>
      <c r="AI463" t="str">
        <v xml:space="preserve">0 | </v>
      </c>
      <c r="DQ463" cm="1">
        <f t="array" ref="DQ463:EX463">TRANSPOSE(_xlfn._xlws.SORT(_xlfn._xlws.FILTER(chemicals[chemical_applic_level],chemicals[experiment_ID]=A463)))</f>
        <v>0</v>
      </c>
      <c r="DR463">
        <v>0</v>
      </c>
      <c r="DS463">
        <v>0</v>
      </c>
      <c r="DT463">
        <v>0</v>
      </c>
      <c r="DU463">
        <v>0</v>
      </c>
      <c r="DV463">
        <v>0</v>
      </c>
      <c r="DW463">
        <v>0</v>
      </c>
      <c r="DX463">
        <v>0</v>
      </c>
      <c r="DY463">
        <v>0</v>
      </c>
      <c r="DZ463">
        <v>0</v>
      </c>
      <c r="EA463">
        <v>0</v>
      </c>
      <c r="EB463">
        <v>0</v>
      </c>
      <c r="EC463">
        <v>0</v>
      </c>
      <c r="ED463">
        <v>0</v>
      </c>
      <c r="EE463">
        <v>0</v>
      </c>
      <c r="EF463">
        <v>0</v>
      </c>
      <c r="EG463">
        <v>0</v>
      </c>
      <c r="EH463">
        <v>0</v>
      </c>
      <c r="EI463">
        <v>0</v>
      </c>
      <c r="EJ463">
        <v>0</v>
      </c>
      <c r="EK463">
        <v>0</v>
      </c>
      <c r="EL463">
        <v>0</v>
      </c>
      <c r="EM463">
        <v>0</v>
      </c>
      <c r="EN463">
        <v>0</v>
      </c>
      <c r="EO463">
        <v>0</v>
      </c>
      <c r="EP463">
        <v>0</v>
      </c>
      <c r="EQ463">
        <v>0</v>
      </c>
      <c r="ER463">
        <v>0</v>
      </c>
      <c r="ES463">
        <v>0</v>
      </c>
      <c r="ET463">
        <v>0</v>
      </c>
      <c r="EU463">
        <v>0</v>
      </c>
      <c r="EV463">
        <v>0</v>
      </c>
      <c r="EW463">
        <v>0</v>
      </c>
      <c r="EX463" t="str">
        <v/>
      </c>
    </row>
    <row r="464" spans="2:154" x14ac:dyDescent="0.25">
      <c r="B464" t="str" cm="1">
        <f t="array" ref="B464:AI464">TRANSPOSE(_xlfn._xlws.SORT(_xlfn._xlws.FILTER(chemicals[chemical_applic_level]&amp;" | "&amp;chemicals[chemical_applic_name],chemicals[experiment_ID]=A464)))</f>
        <v xml:space="preserve"> | </v>
      </c>
      <c r="C464" t="str">
        <v xml:space="preserve">0 | </v>
      </c>
      <c r="D464" t="str">
        <v xml:space="preserve">0 | </v>
      </c>
      <c r="E464" t="str">
        <v xml:space="preserve">0 | </v>
      </c>
      <c r="F464" t="str">
        <v xml:space="preserve">0 | </v>
      </c>
      <c r="G464" t="str">
        <v xml:space="preserve">0 | </v>
      </c>
      <c r="H464" t="str">
        <v xml:space="preserve">0 | </v>
      </c>
      <c r="I464" t="str">
        <v xml:space="preserve">0 | </v>
      </c>
      <c r="J464" t="str">
        <v xml:space="preserve">0 | </v>
      </c>
      <c r="K464" t="str">
        <v xml:space="preserve">0 | </v>
      </c>
      <c r="L464" t="str">
        <v xml:space="preserve">0 | </v>
      </c>
      <c r="M464" t="str">
        <v xml:space="preserve">0 | </v>
      </c>
      <c r="N464" t="str">
        <v xml:space="preserve">0 | </v>
      </c>
      <c r="O464" t="str">
        <v xml:space="preserve">0 | </v>
      </c>
      <c r="P464" t="str">
        <v xml:space="preserve">0 | </v>
      </c>
      <c r="Q464" t="str">
        <v xml:space="preserve">0 | </v>
      </c>
      <c r="R464" t="str">
        <v xml:space="preserve">0 | </v>
      </c>
      <c r="S464" t="str">
        <v xml:space="preserve">0 | </v>
      </c>
      <c r="T464" t="str">
        <v xml:space="preserve">0 | </v>
      </c>
      <c r="U464" t="str">
        <v xml:space="preserve">0 | </v>
      </c>
      <c r="V464" t="str">
        <v xml:space="preserve">0 | </v>
      </c>
      <c r="W464" t="str">
        <v xml:space="preserve">0 | </v>
      </c>
      <c r="X464" t="str">
        <v xml:space="preserve">0 | </v>
      </c>
      <c r="Y464" t="str">
        <v xml:space="preserve">0 | </v>
      </c>
      <c r="Z464" t="str">
        <v xml:space="preserve">0 | </v>
      </c>
      <c r="AA464" t="str">
        <v xml:space="preserve">0 | </v>
      </c>
      <c r="AB464" t="str">
        <v xml:space="preserve">0 | </v>
      </c>
      <c r="AC464" t="str">
        <v xml:space="preserve">0 | </v>
      </c>
      <c r="AD464" t="str">
        <v xml:space="preserve">0 | </v>
      </c>
      <c r="AE464" t="str">
        <v xml:space="preserve">0 | </v>
      </c>
      <c r="AF464" t="str">
        <v xml:space="preserve">0 | </v>
      </c>
      <c r="AG464" t="str">
        <v xml:space="preserve">0 | </v>
      </c>
      <c r="AH464" t="str">
        <v xml:space="preserve">0 | </v>
      </c>
      <c r="AI464" t="str">
        <v xml:space="preserve">0 | </v>
      </c>
      <c r="DQ464" cm="1">
        <f t="array" ref="DQ464:EX464">TRANSPOSE(_xlfn._xlws.SORT(_xlfn._xlws.FILTER(chemicals[chemical_applic_level],chemicals[experiment_ID]=A464)))</f>
        <v>0</v>
      </c>
      <c r="DR464">
        <v>0</v>
      </c>
      <c r="DS464">
        <v>0</v>
      </c>
      <c r="DT464">
        <v>0</v>
      </c>
      <c r="DU464">
        <v>0</v>
      </c>
      <c r="DV464">
        <v>0</v>
      </c>
      <c r="DW464">
        <v>0</v>
      </c>
      <c r="DX464">
        <v>0</v>
      </c>
      <c r="DY464">
        <v>0</v>
      </c>
      <c r="DZ464">
        <v>0</v>
      </c>
      <c r="EA464">
        <v>0</v>
      </c>
      <c r="EB464">
        <v>0</v>
      </c>
      <c r="EC464">
        <v>0</v>
      </c>
      <c r="ED464">
        <v>0</v>
      </c>
      <c r="EE464">
        <v>0</v>
      </c>
      <c r="EF464">
        <v>0</v>
      </c>
      <c r="EG464">
        <v>0</v>
      </c>
      <c r="EH464">
        <v>0</v>
      </c>
      <c r="EI464">
        <v>0</v>
      </c>
      <c r="EJ464">
        <v>0</v>
      </c>
      <c r="EK464">
        <v>0</v>
      </c>
      <c r="EL464">
        <v>0</v>
      </c>
      <c r="EM464">
        <v>0</v>
      </c>
      <c r="EN464">
        <v>0</v>
      </c>
      <c r="EO464">
        <v>0</v>
      </c>
      <c r="EP464">
        <v>0</v>
      </c>
      <c r="EQ464">
        <v>0</v>
      </c>
      <c r="ER464">
        <v>0</v>
      </c>
      <c r="ES464">
        <v>0</v>
      </c>
      <c r="ET464">
        <v>0</v>
      </c>
      <c r="EU464">
        <v>0</v>
      </c>
      <c r="EV464">
        <v>0</v>
      </c>
      <c r="EW464">
        <v>0</v>
      </c>
      <c r="EX464" t="str">
        <v/>
      </c>
    </row>
    <row r="465" spans="2:154" x14ac:dyDescent="0.25">
      <c r="B465" t="str" cm="1">
        <f t="array" ref="B465:AI465">TRANSPOSE(_xlfn._xlws.SORT(_xlfn._xlws.FILTER(chemicals[chemical_applic_level]&amp;" | "&amp;chemicals[chemical_applic_name],chemicals[experiment_ID]=A465)))</f>
        <v xml:space="preserve"> | </v>
      </c>
      <c r="C465" t="str">
        <v xml:space="preserve">0 | </v>
      </c>
      <c r="D465" t="str">
        <v xml:space="preserve">0 | </v>
      </c>
      <c r="E465" t="str">
        <v xml:space="preserve">0 | </v>
      </c>
      <c r="F465" t="str">
        <v xml:space="preserve">0 | </v>
      </c>
      <c r="G465" t="str">
        <v xml:space="preserve">0 | </v>
      </c>
      <c r="H465" t="str">
        <v xml:space="preserve">0 | </v>
      </c>
      <c r="I465" t="str">
        <v xml:space="preserve">0 | </v>
      </c>
      <c r="J465" t="str">
        <v xml:space="preserve">0 | </v>
      </c>
      <c r="K465" t="str">
        <v xml:space="preserve">0 | </v>
      </c>
      <c r="L465" t="str">
        <v xml:space="preserve">0 | </v>
      </c>
      <c r="M465" t="str">
        <v xml:space="preserve">0 | </v>
      </c>
      <c r="N465" t="str">
        <v xml:space="preserve">0 | </v>
      </c>
      <c r="O465" t="str">
        <v xml:space="preserve">0 | </v>
      </c>
      <c r="P465" t="str">
        <v xml:space="preserve">0 | </v>
      </c>
      <c r="Q465" t="str">
        <v xml:space="preserve">0 | </v>
      </c>
      <c r="R465" t="str">
        <v xml:space="preserve">0 | </v>
      </c>
      <c r="S465" t="str">
        <v xml:space="preserve">0 | </v>
      </c>
      <c r="T465" t="str">
        <v xml:space="preserve">0 | </v>
      </c>
      <c r="U465" t="str">
        <v xml:space="preserve">0 | </v>
      </c>
      <c r="V465" t="str">
        <v xml:space="preserve">0 | </v>
      </c>
      <c r="W465" t="str">
        <v xml:space="preserve">0 | </v>
      </c>
      <c r="X465" t="str">
        <v xml:space="preserve">0 | </v>
      </c>
      <c r="Y465" t="str">
        <v xml:space="preserve">0 | </v>
      </c>
      <c r="Z465" t="str">
        <v xml:space="preserve">0 | </v>
      </c>
      <c r="AA465" t="str">
        <v xml:space="preserve">0 | </v>
      </c>
      <c r="AB465" t="str">
        <v xml:space="preserve">0 | </v>
      </c>
      <c r="AC465" t="str">
        <v xml:space="preserve">0 | </v>
      </c>
      <c r="AD465" t="str">
        <v xml:space="preserve">0 | </v>
      </c>
      <c r="AE465" t="str">
        <v xml:space="preserve">0 | </v>
      </c>
      <c r="AF465" t="str">
        <v xml:space="preserve">0 | </v>
      </c>
      <c r="AG465" t="str">
        <v xml:space="preserve">0 | </v>
      </c>
      <c r="AH465" t="str">
        <v xml:space="preserve">0 | </v>
      </c>
      <c r="AI465" t="str">
        <v xml:space="preserve">0 | </v>
      </c>
      <c r="DQ465" cm="1">
        <f t="array" ref="DQ465:EX465">TRANSPOSE(_xlfn._xlws.SORT(_xlfn._xlws.FILTER(chemicals[chemical_applic_level],chemicals[experiment_ID]=A465)))</f>
        <v>0</v>
      </c>
      <c r="DR465">
        <v>0</v>
      </c>
      <c r="DS465">
        <v>0</v>
      </c>
      <c r="DT465">
        <v>0</v>
      </c>
      <c r="DU465">
        <v>0</v>
      </c>
      <c r="DV465">
        <v>0</v>
      </c>
      <c r="DW465">
        <v>0</v>
      </c>
      <c r="DX465">
        <v>0</v>
      </c>
      <c r="DY465">
        <v>0</v>
      </c>
      <c r="DZ465">
        <v>0</v>
      </c>
      <c r="EA465">
        <v>0</v>
      </c>
      <c r="EB465">
        <v>0</v>
      </c>
      <c r="EC465">
        <v>0</v>
      </c>
      <c r="ED465">
        <v>0</v>
      </c>
      <c r="EE465">
        <v>0</v>
      </c>
      <c r="EF465">
        <v>0</v>
      </c>
      <c r="EG465">
        <v>0</v>
      </c>
      <c r="EH465">
        <v>0</v>
      </c>
      <c r="EI465">
        <v>0</v>
      </c>
      <c r="EJ465">
        <v>0</v>
      </c>
      <c r="EK465">
        <v>0</v>
      </c>
      <c r="EL465">
        <v>0</v>
      </c>
      <c r="EM465">
        <v>0</v>
      </c>
      <c r="EN465">
        <v>0</v>
      </c>
      <c r="EO465">
        <v>0</v>
      </c>
      <c r="EP465">
        <v>0</v>
      </c>
      <c r="EQ465">
        <v>0</v>
      </c>
      <c r="ER465">
        <v>0</v>
      </c>
      <c r="ES465">
        <v>0</v>
      </c>
      <c r="ET465">
        <v>0</v>
      </c>
      <c r="EU465">
        <v>0</v>
      </c>
      <c r="EV465">
        <v>0</v>
      </c>
      <c r="EW465">
        <v>0</v>
      </c>
      <c r="EX465" t="str">
        <v/>
      </c>
    </row>
    <row r="466" spans="2:154" x14ac:dyDescent="0.25">
      <c r="B466" t="str" cm="1">
        <f t="array" ref="B466:AI466">TRANSPOSE(_xlfn._xlws.SORT(_xlfn._xlws.FILTER(chemicals[chemical_applic_level]&amp;" | "&amp;chemicals[chemical_applic_name],chemicals[experiment_ID]=A466)))</f>
        <v xml:space="preserve"> | </v>
      </c>
      <c r="C466" t="str">
        <v xml:space="preserve">0 | </v>
      </c>
      <c r="D466" t="str">
        <v xml:space="preserve">0 | </v>
      </c>
      <c r="E466" t="str">
        <v xml:space="preserve">0 | </v>
      </c>
      <c r="F466" t="str">
        <v xml:space="preserve">0 | </v>
      </c>
      <c r="G466" t="str">
        <v xml:space="preserve">0 | </v>
      </c>
      <c r="H466" t="str">
        <v xml:space="preserve">0 | </v>
      </c>
      <c r="I466" t="str">
        <v xml:space="preserve">0 | </v>
      </c>
      <c r="J466" t="str">
        <v xml:space="preserve">0 | </v>
      </c>
      <c r="K466" t="str">
        <v xml:space="preserve">0 | </v>
      </c>
      <c r="L466" t="str">
        <v xml:space="preserve">0 | </v>
      </c>
      <c r="M466" t="str">
        <v xml:space="preserve">0 | </v>
      </c>
      <c r="N466" t="str">
        <v xml:space="preserve">0 | </v>
      </c>
      <c r="O466" t="str">
        <v xml:space="preserve">0 | </v>
      </c>
      <c r="P466" t="str">
        <v xml:space="preserve">0 | </v>
      </c>
      <c r="Q466" t="str">
        <v xml:space="preserve">0 | </v>
      </c>
      <c r="R466" t="str">
        <v xml:space="preserve">0 | </v>
      </c>
      <c r="S466" t="str">
        <v xml:space="preserve">0 | </v>
      </c>
      <c r="T466" t="str">
        <v xml:space="preserve">0 | </v>
      </c>
      <c r="U466" t="str">
        <v xml:space="preserve">0 | </v>
      </c>
      <c r="V466" t="str">
        <v xml:space="preserve">0 | </v>
      </c>
      <c r="W466" t="str">
        <v xml:space="preserve">0 | </v>
      </c>
      <c r="X466" t="str">
        <v xml:space="preserve">0 | </v>
      </c>
      <c r="Y466" t="str">
        <v xml:space="preserve">0 | </v>
      </c>
      <c r="Z466" t="str">
        <v xml:space="preserve">0 | </v>
      </c>
      <c r="AA466" t="str">
        <v xml:space="preserve">0 | </v>
      </c>
      <c r="AB466" t="str">
        <v xml:space="preserve">0 | </v>
      </c>
      <c r="AC466" t="str">
        <v xml:space="preserve">0 | </v>
      </c>
      <c r="AD466" t="str">
        <v xml:space="preserve">0 | </v>
      </c>
      <c r="AE466" t="str">
        <v xml:space="preserve">0 | </v>
      </c>
      <c r="AF466" t="str">
        <v xml:space="preserve">0 | </v>
      </c>
      <c r="AG466" t="str">
        <v xml:space="preserve">0 | </v>
      </c>
      <c r="AH466" t="str">
        <v xml:space="preserve">0 | </v>
      </c>
      <c r="AI466" t="str">
        <v xml:space="preserve">0 | </v>
      </c>
      <c r="DQ466" cm="1">
        <f t="array" ref="DQ466:EX466">TRANSPOSE(_xlfn._xlws.SORT(_xlfn._xlws.FILTER(chemicals[chemical_applic_level],chemicals[experiment_ID]=A466)))</f>
        <v>0</v>
      </c>
      <c r="DR466">
        <v>0</v>
      </c>
      <c r="DS466">
        <v>0</v>
      </c>
      <c r="DT466">
        <v>0</v>
      </c>
      <c r="DU466">
        <v>0</v>
      </c>
      <c r="DV466">
        <v>0</v>
      </c>
      <c r="DW466">
        <v>0</v>
      </c>
      <c r="DX466">
        <v>0</v>
      </c>
      <c r="DY466">
        <v>0</v>
      </c>
      <c r="DZ466">
        <v>0</v>
      </c>
      <c r="EA466">
        <v>0</v>
      </c>
      <c r="EB466">
        <v>0</v>
      </c>
      <c r="EC466">
        <v>0</v>
      </c>
      <c r="ED466">
        <v>0</v>
      </c>
      <c r="EE466">
        <v>0</v>
      </c>
      <c r="EF466">
        <v>0</v>
      </c>
      <c r="EG466">
        <v>0</v>
      </c>
      <c r="EH466">
        <v>0</v>
      </c>
      <c r="EI466">
        <v>0</v>
      </c>
      <c r="EJ466">
        <v>0</v>
      </c>
      <c r="EK466">
        <v>0</v>
      </c>
      <c r="EL466">
        <v>0</v>
      </c>
      <c r="EM466">
        <v>0</v>
      </c>
      <c r="EN466">
        <v>0</v>
      </c>
      <c r="EO466">
        <v>0</v>
      </c>
      <c r="EP466">
        <v>0</v>
      </c>
      <c r="EQ466">
        <v>0</v>
      </c>
      <c r="ER466">
        <v>0</v>
      </c>
      <c r="ES466">
        <v>0</v>
      </c>
      <c r="ET466">
        <v>0</v>
      </c>
      <c r="EU466">
        <v>0</v>
      </c>
      <c r="EV466">
        <v>0</v>
      </c>
      <c r="EW466">
        <v>0</v>
      </c>
      <c r="EX466" t="str">
        <v/>
      </c>
    </row>
    <row r="467" spans="2:154" x14ac:dyDescent="0.25">
      <c r="B467" t="str" cm="1">
        <f t="array" ref="B467:AI467">TRANSPOSE(_xlfn._xlws.SORT(_xlfn._xlws.FILTER(chemicals[chemical_applic_level]&amp;" | "&amp;chemicals[chemical_applic_name],chemicals[experiment_ID]=A467)))</f>
        <v xml:space="preserve"> | </v>
      </c>
      <c r="C467" t="str">
        <v xml:space="preserve">0 | </v>
      </c>
      <c r="D467" t="str">
        <v xml:space="preserve">0 | </v>
      </c>
      <c r="E467" t="str">
        <v xml:space="preserve">0 | </v>
      </c>
      <c r="F467" t="str">
        <v xml:space="preserve">0 | </v>
      </c>
      <c r="G467" t="str">
        <v xml:space="preserve">0 | </v>
      </c>
      <c r="H467" t="str">
        <v xml:space="preserve">0 | </v>
      </c>
      <c r="I467" t="str">
        <v xml:space="preserve">0 | </v>
      </c>
      <c r="J467" t="str">
        <v xml:space="preserve">0 | </v>
      </c>
      <c r="K467" t="str">
        <v xml:space="preserve">0 | </v>
      </c>
      <c r="L467" t="str">
        <v xml:space="preserve">0 | </v>
      </c>
      <c r="M467" t="str">
        <v xml:space="preserve">0 | </v>
      </c>
      <c r="N467" t="str">
        <v xml:space="preserve">0 | </v>
      </c>
      <c r="O467" t="str">
        <v xml:space="preserve">0 | </v>
      </c>
      <c r="P467" t="str">
        <v xml:space="preserve">0 | </v>
      </c>
      <c r="Q467" t="str">
        <v xml:space="preserve">0 | </v>
      </c>
      <c r="R467" t="str">
        <v xml:space="preserve">0 | </v>
      </c>
      <c r="S467" t="str">
        <v xml:space="preserve">0 | </v>
      </c>
      <c r="T467" t="str">
        <v xml:space="preserve">0 | </v>
      </c>
      <c r="U467" t="str">
        <v xml:space="preserve">0 | </v>
      </c>
      <c r="V467" t="str">
        <v xml:space="preserve">0 | </v>
      </c>
      <c r="W467" t="str">
        <v xml:space="preserve">0 | </v>
      </c>
      <c r="X467" t="str">
        <v xml:space="preserve">0 | </v>
      </c>
      <c r="Y467" t="str">
        <v xml:space="preserve">0 | </v>
      </c>
      <c r="Z467" t="str">
        <v xml:space="preserve">0 | </v>
      </c>
      <c r="AA467" t="str">
        <v xml:space="preserve">0 | </v>
      </c>
      <c r="AB467" t="str">
        <v xml:space="preserve">0 | </v>
      </c>
      <c r="AC467" t="str">
        <v xml:space="preserve">0 | </v>
      </c>
      <c r="AD467" t="str">
        <v xml:space="preserve">0 | </v>
      </c>
      <c r="AE467" t="str">
        <v xml:space="preserve">0 | </v>
      </c>
      <c r="AF467" t="str">
        <v xml:space="preserve">0 | </v>
      </c>
      <c r="AG467" t="str">
        <v xml:space="preserve">0 | </v>
      </c>
      <c r="AH467" t="str">
        <v xml:space="preserve">0 | </v>
      </c>
      <c r="AI467" t="str">
        <v xml:space="preserve">0 | </v>
      </c>
      <c r="DQ467" cm="1">
        <f t="array" ref="DQ467:EX467">TRANSPOSE(_xlfn._xlws.SORT(_xlfn._xlws.FILTER(chemicals[chemical_applic_level],chemicals[experiment_ID]=A467)))</f>
        <v>0</v>
      </c>
      <c r="DR467">
        <v>0</v>
      </c>
      <c r="DS467">
        <v>0</v>
      </c>
      <c r="DT467">
        <v>0</v>
      </c>
      <c r="DU467">
        <v>0</v>
      </c>
      <c r="DV467">
        <v>0</v>
      </c>
      <c r="DW467">
        <v>0</v>
      </c>
      <c r="DX467">
        <v>0</v>
      </c>
      <c r="DY467">
        <v>0</v>
      </c>
      <c r="DZ467">
        <v>0</v>
      </c>
      <c r="EA467">
        <v>0</v>
      </c>
      <c r="EB467">
        <v>0</v>
      </c>
      <c r="EC467">
        <v>0</v>
      </c>
      <c r="ED467">
        <v>0</v>
      </c>
      <c r="EE467">
        <v>0</v>
      </c>
      <c r="EF467">
        <v>0</v>
      </c>
      <c r="EG467">
        <v>0</v>
      </c>
      <c r="EH467">
        <v>0</v>
      </c>
      <c r="EI467">
        <v>0</v>
      </c>
      <c r="EJ467">
        <v>0</v>
      </c>
      <c r="EK467">
        <v>0</v>
      </c>
      <c r="EL467">
        <v>0</v>
      </c>
      <c r="EM467">
        <v>0</v>
      </c>
      <c r="EN467">
        <v>0</v>
      </c>
      <c r="EO467">
        <v>0</v>
      </c>
      <c r="EP467">
        <v>0</v>
      </c>
      <c r="EQ467">
        <v>0</v>
      </c>
      <c r="ER467">
        <v>0</v>
      </c>
      <c r="ES467">
        <v>0</v>
      </c>
      <c r="ET467">
        <v>0</v>
      </c>
      <c r="EU467">
        <v>0</v>
      </c>
      <c r="EV467">
        <v>0</v>
      </c>
      <c r="EW467">
        <v>0</v>
      </c>
      <c r="EX467" t="str">
        <v/>
      </c>
    </row>
    <row r="468" spans="2:154" x14ac:dyDescent="0.25">
      <c r="B468" t="str" cm="1">
        <f t="array" ref="B468:AI468">TRANSPOSE(_xlfn._xlws.SORT(_xlfn._xlws.FILTER(chemicals[chemical_applic_level]&amp;" | "&amp;chemicals[chemical_applic_name],chemicals[experiment_ID]=A468)))</f>
        <v xml:space="preserve"> | </v>
      </c>
      <c r="C468" t="str">
        <v xml:space="preserve">0 | </v>
      </c>
      <c r="D468" t="str">
        <v xml:space="preserve">0 | </v>
      </c>
      <c r="E468" t="str">
        <v xml:space="preserve">0 | </v>
      </c>
      <c r="F468" t="str">
        <v xml:space="preserve">0 | </v>
      </c>
      <c r="G468" t="str">
        <v xml:space="preserve">0 | </v>
      </c>
      <c r="H468" t="str">
        <v xml:space="preserve">0 | </v>
      </c>
      <c r="I468" t="str">
        <v xml:space="preserve">0 | </v>
      </c>
      <c r="J468" t="str">
        <v xml:space="preserve">0 | </v>
      </c>
      <c r="K468" t="str">
        <v xml:space="preserve">0 | </v>
      </c>
      <c r="L468" t="str">
        <v xml:space="preserve">0 | </v>
      </c>
      <c r="M468" t="str">
        <v xml:space="preserve">0 | </v>
      </c>
      <c r="N468" t="str">
        <v xml:space="preserve">0 | </v>
      </c>
      <c r="O468" t="str">
        <v xml:space="preserve">0 | </v>
      </c>
      <c r="P468" t="str">
        <v xml:space="preserve">0 | </v>
      </c>
      <c r="Q468" t="str">
        <v xml:space="preserve">0 | </v>
      </c>
      <c r="R468" t="str">
        <v xml:space="preserve">0 | </v>
      </c>
      <c r="S468" t="str">
        <v xml:space="preserve">0 | </v>
      </c>
      <c r="T468" t="str">
        <v xml:space="preserve">0 | </v>
      </c>
      <c r="U468" t="str">
        <v xml:space="preserve">0 | </v>
      </c>
      <c r="V468" t="str">
        <v xml:space="preserve">0 | </v>
      </c>
      <c r="W468" t="str">
        <v xml:space="preserve">0 | </v>
      </c>
      <c r="X468" t="str">
        <v xml:space="preserve">0 | </v>
      </c>
      <c r="Y468" t="str">
        <v xml:space="preserve">0 | </v>
      </c>
      <c r="Z468" t="str">
        <v xml:space="preserve">0 | </v>
      </c>
      <c r="AA468" t="str">
        <v xml:space="preserve">0 | </v>
      </c>
      <c r="AB468" t="str">
        <v xml:space="preserve">0 | </v>
      </c>
      <c r="AC468" t="str">
        <v xml:space="preserve">0 | </v>
      </c>
      <c r="AD468" t="str">
        <v xml:space="preserve">0 | </v>
      </c>
      <c r="AE468" t="str">
        <v xml:space="preserve">0 | </v>
      </c>
      <c r="AF468" t="str">
        <v xml:space="preserve">0 | </v>
      </c>
      <c r="AG468" t="str">
        <v xml:space="preserve">0 | </v>
      </c>
      <c r="AH468" t="str">
        <v xml:space="preserve">0 | </v>
      </c>
      <c r="AI468" t="str">
        <v xml:space="preserve">0 | </v>
      </c>
      <c r="DQ468" cm="1">
        <f t="array" ref="DQ468:EX468">TRANSPOSE(_xlfn._xlws.SORT(_xlfn._xlws.FILTER(chemicals[chemical_applic_level],chemicals[experiment_ID]=A468)))</f>
        <v>0</v>
      </c>
      <c r="DR468">
        <v>0</v>
      </c>
      <c r="DS468">
        <v>0</v>
      </c>
      <c r="DT468">
        <v>0</v>
      </c>
      <c r="DU468">
        <v>0</v>
      </c>
      <c r="DV468">
        <v>0</v>
      </c>
      <c r="DW468">
        <v>0</v>
      </c>
      <c r="DX468">
        <v>0</v>
      </c>
      <c r="DY468">
        <v>0</v>
      </c>
      <c r="DZ468">
        <v>0</v>
      </c>
      <c r="EA468">
        <v>0</v>
      </c>
      <c r="EB468">
        <v>0</v>
      </c>
      <c r="EC468">
        <v>0</v>
      </c>
      <c r="ED468">
        <v>0</v>
      </c>
      <c r="EE468">
        <v>0</v>
      </c>
      <c r="EF468">
        <v>0</v>
      </c>
      <c r="EG468">
        <v>0</v>
      </c>
      <c r="EH468">
        <v>0</v>
      </c>
      <c r="EI468">
        <v>0</v>
      </c>
      <c r="EJ468">
        <v>0</v>
      </c>
      <c r="EK468">
        <v>0</v>
      </c>
      <c r="EL468">
        <v>0</v>
      </c>
      <c r="EM468">
        <v>0</v>
      </c>
      <c r="EN468">
        <v>0</v>
      </c>
      <c r="EO468">
        <v>0</v>
      </c>
      <c r="EP468">
        <v>0</v>
      </c>
      <c r="EQ468">
        <v>0</v>
      </c>
      <c r="ER468">
        <v>0</v>
      </c>
      <c r="ES468">
        <v>0</v>
      </c>
      <c r="ET468">
        <v>0</v>
      </c>
      <c r="EU468">
        <v>0</v>
      </c>
      <c r="EV468">
        <v>0</v>
      </c>
      <c r="EW468">
        <v>0</v>
      </c>
      <c r="EX468" t="str">
        <v/>
      </c>
    </row>
    <row r="469" spans="2:154" x14ac:dyDescent="0.25">
      <c r="B469" t="str" cm="1">
        <f t="array" ref="B469:AI469">TRANSPOSE(_xlfn._xlws.SORT(_xlfn._xlws.FILTER(chemicals[chemical_applic_level]&amp;" | "&amp;chemicals[chemical_applic_name],chemicals[experiment_ID]=A469)))</f>
        <v xml:space="preserve"> | </v>
      </c>
      <c r="C469" t="str">
        <v xml:space="preserve">0 | </v>
      </c>
      <c r="D469" t="str">
        <v xml:space="preserve">0 | </v>
      </c>
      <c r="E469" t="str">
        <v xml:space="preserve">0 | </v>
      </c>
      <c r="F469" t="str">
        <v xml:space="preserve">0 | </v>
      </c>
      <c r="G469" t="str">
        <v xml:space="preserve">0 | </v>
      </c>
      <c r="H469" t="str">
        <v xml:space="preserve">0 | </v>
      </c>
      <c r="I469" t="str">
        <v xml:space="preserve">0 | </v>
      </c>
      <c r="J469" t="str">
        <v xml:space="preserve">0 | </v>
      </c>
      <c r="K469" t="str">
        <v xml:space="preserve">0 | </v>
      </c>
      <c r="L469" t="str">
        <v xml:space="preserve">0 | </v>
      </c>
      <c r="M469" t="str">
        <v xml:space="preserve">0 | </v>
      </c>
      <c r="N469" t="str">
        <v xml:space="preserve">0 | </v>
      </c>
      <c r="O469" t="str">
        <v xml:space="preserve">0 | </v>
      </c>
      <c r="P469" t="str">
        <v xml:space="preserve">0 | </v>
      </c>
      <c r="Q469" t="str">
        <v xml:space="preserve">0 | </v>
      </c>
      <c r="R469" t="str">
        <v xml:space="preserve">0 | </v>
      </c>
      <c r="S469" t="str">
        <v xml:space="preserve">0 | </v>
      </c>
      <c r="T469" t="str">
        <v xml:space="preserve">0 | </v>
      </c>
      <c r="U469" t="str">
        <v xml:space="preserve">0 | </v>
      </c>
      <c r="V469" t="str">
        <v xml:space="preserve">0 | </v>
      </c>
      <c r="W469" t="str">
        <v xml:space="preserve">0 | </v>
      </c>
      <c r="X469" t="str">
        <v xml:space="preserve">0 | </v>
      </c>
      <c r="Y469" t="str">
        <v xml:space="preserve">0 | </v>
      </c>
      <c r="Z469" t="str">
        <v xml:space="preserve">0 | </v>
      </c>
      <c r="AA469" t="str">
        <v xml:space="preserve">0 | </v>
      </c>
      <c r="AB469" t="str">
        <v xml:space="preserve">0 | </v>
      </c>
      <c r="AC469" t="str">
        <v xml:space="preserve">0 | </v>
      </c>
      <c r="AD469" t="str">
        <v xml:space="preserve">0 | </v>
      </c>
      <c r="AE469" t="str">
        <v xml:space="preserve">0 | </v>
      </c>
      <c r="AF469" t="str">
        <v xml:space="preserve">0 | </v>
      </c>
      <c r="AG469" t="str">
        <v xml:space="preserve">0 | </v>
      </c>
      <c r="AH469" t="str">
        <v xml:space="preserve">0 | </v>
      </c>
      <c r="AI469" t="str">
        <v xml:space="preserve">0 | </v>
      </c>
      <c r="DQ469" cm="1">
        <f t="array" ref="DQ469:EX469">TRANSPOSE(_xlfn._xlws.SORT(_xlfn._xlws.FILTER(chemicals[chemical_applic_level],chemicals[experiment_ID]=A469)))</f>
        <v>0</v>
      </c>
      <c r="DR469">
        <v>0</v>
      </c>
      <c r="DS469">
        <v>0</v>
      </c>
      <c r="DT469">
        <v>0</v>
      </c>
      <c r="DU469">
        <v>0</v>
      </c>
      <c r="DV469">
        <v>0</v>
      </c>
      <c r="DW469">
        <v>0</v>
      </c>
      <c r="DX469">
        <v>0</v>
      </c>
      <c r="DY469">
        <v>0</v>
      </c>
      <c r="DZ469">
        <v>0</v>
      </c>
      <c r="EA469">
        <v>0</v>
      </c>
      <c r="EB469">
        <v>0</v>
      </c>
      <c r="EC469">
        <v>0</v>
      </c>
      <c r="ED469">
        <v>0</v>
      </c>
      <c r="EE469">
        <v>0</v>
      </c>
      <c r="EF469">
        <v>0</v>
      </c>
      <c r="EG469">
        <v>0</v>
      </c>
      <c r="EH469">
        <v>0</v>
      </c>
      <c r="EI469">
        <v>0</v>
      </c>
      <c r="EJ469">
        <v>0</v>
      </c>
      <c r="EK469">
        <v>0</v>
      </c>
      <c r="EL469">
        <v>0</v>
      </c>
      <c r="EM469">
        <v>0</v>
      </c>
      <c r="EN469">
        <v>0</v>
      </c>
      <c r="EO469">
        <v>0</v>
      </c>
      <c r="EP469">
        <v>0</v>
      </c>
      <c r="EQ469">
        <v>0</v>
      </c>
      <c r="ER469">
        <v>0</v>
      </c>
      <c r="ES469">
        <v>0</v>
      </c>
      <c r="ET469">
        <v>0</v>
      </c>
      <c r="EU469">
        <v>0</v>
      </c>
      <c r="EV469">
        <v>0</v>
      </c>
      <c r="EW469">
        <v>0</v>
      </c>
      <c r="EX469" t="str">
        <v/>
      </c>
    </row>
    <row r="470" spans="2:154" x14ac:dyDescent="0.25">
      <c r="B470" t="str" cm="1">
        <f t="array" ref="B470:AI470">TRANSPOSE(_xlfn._xlws.SORT(_xlfn._xlws.FILTER(chemicals[chemical_applic_level]&amp;" | "&amp;chemicals[chemical_applic_name],chemicals[experiment_ID]=A470)))</f>
        <v xml:space="preserve"> | </v>
      </c>
      <c r="C470" t="str">
        <v xml:space="preserve">0 | </v>
      </c>
      <c r="D470" t="str">
        <v xml:space="preserve">0 | </v>
      </c>
      <c r="E470" t="str">
        <v xml:space="preserve">0 | </v>
      </c>
      <c r="F470" t="str">
        <v xml:space="preserve">0 | </v>
      </c>
      <c r="G470" t="str">
        <v xml:space="preserve">0 | </v>
      </c>
      <c r="H470" t="str">
        <v xml:space="preserve">0 | </v>
      </c>
      <c r="I470" t="str">
        <v xml:space="preserve">0 | </v>
      </c>
      <c r="J470" t="str">
        <v xml:space="preserve">0 | </v>
      </c>
      <c r="K470" t="str">
        <v xml:space="preserve">0 | </v>
      </c>
      <c r="L470" t="str">
        <v xml:space="preserve">0 | </v>
      </c>
      <c r="M470" t="str">
        <v xml:space="preserve">0 | </v>
      </c>
      <c r="N470" t="str">
        <v xml:space="preserve">0 | </v>
      </c>
      <c r="O470" t="str">
        <v xml:space="preserve">0 | </v>
      </c>
      <c r="P470" t="str">
        <v xml:space="preserve">0 | </v>
      </c>
      <c r="Q470" t="str">
        <v xml:space="preserve">0 | </v>
      </c>
      <c r="R470" t="str">
        <v xml:space="preserve">0 | </v>
      </c>
      <c r="S470" t="str">
        <v xml:space="preserve">0 | </v>
      </c>
      <c r="T470" t="str">
        <v xml:space="preserve">0 | </v>
      </c>
      <c r="U470" t="str">
        <v xml:space="preserve">0 | </v>
      </c>
      <c r="V470" t="str">
        <v xml:space="preserve">0 | </v>
      </c>
      <c r="W470" t="str">
        <v xml:space="preserve">0 | </v>
      </c>
      <c r="X470" t="str">
        <v xml:space="preserve">0 | </v>
      </c>
      <c r="Y470" t="str">
        <v xml:space="preserve">0 | </v>
      </c>
      <c r="Z470" t="str">
        <v xml:space="preserve">0 | </v>
      </c>
      <c r="AA470" t="str">
        <v xml:space="preserve">0 | </v>
      </c>
      <c r="AB470" t="str">
        <v xml:space="preserve">0 | </v>
      </c>
      <c r="AC470" t="str">
        <v xml:space="preserve">0 | </v>
      </c>
      <c r="AD470" t="str">
        <v xml:space="preserve">0 | </v>
      </c>
      <c r="AE470" t="str">
        <v xml:space="preserve">0 | </v>
      </c>
      <c r="AF470" t="str">
        <v xml:space="preserve">0 | </v>
      </c>
      <c r="AG470" t="str">
        <v xml:space="preserve">0 | </v>
      </c>
      <c r="AH470" t="str">
        <v xml:space="preserve">0 | </v>
      </c>
      <c r="AI470" t="str">
        <v xml:space="preserve">0 | </v>
      </c>
      <c r="DQ470" cm="1">
        <f t="array" ref="DQ470:EX470">TRANSPOSE(_xlfn._xlws.SORT(_xlfn._xlws.FILTER(chemicals[chemical_applic_level],chemicals[experiment_ID]=A470)))</f>
        <v>0</v>
      </c>
      <c r="DR470">
        <v>0</v>
      </c>
      <c r="DS470">
        <v>0</v>
      </c>
      <c r="DT470">
        <v>0</v>
      </c>
      <c r="DU470">
        <v>0</v>
      </c>
      <c r="DV470">
        <v>0</v>
      </c>
      <c r="DW470">
        <v>0</v>
      </c>
      <c r="DX470">
        <v>0</v>
      </c>
      <c r="DY470">
        <v>0</v>
      </c>
      <c r="DZ470">
        <v>0</v>
      </c>
      <c r="EA470">
        <v>0</v>
      </c>
      <c r="EB470">
        <v>0</v>
      </c>
      <c r="EC470">
        <v>0</v>
      </c>
      <c r="ED470">
        <v>0</v>
      </c>
      <c r="EE470">
        <v>0</v>
      </c>
      <c r="EF470">
        <v>0</v>
      </c>
      <c r="EG470">
        <v>0</v>
      </c>
      <c r="EH470">
        <v>0</v>
      </c>
      <c r="EI470">
        <v>0</v>
      </c>
      <c r="EJ470">
        <v>0</v>
      </c>
      <c r="EK470">
        <v>0</v>
      </c>
      <c r="EL470">
        <v>0</v>
      </c>
      <c r="EM470">
        <v>0</v>
      </c>
      <c r="EN470">
        <v>0</v>
      </c>
      <c r="EO470">
        <v>0</v>
      </c>
      <c r="EP470">
        <v>0</v>
      </c>
      <c r="EQ470">
        <v>0</v>
      </c>
      <c r="ER470">
        <v>0</v>
      </c>
      <c r="ES470">
        <v>0</v>
      </c>
      <c r="ET470">
        <v>0</v>
      </c>
      <c r="EU470">
        <v>0</v>
      </c>
      <c r="EV470">
        <v>0</v>
      </c>
      <c r="EW470">
        <v>0</v>
      </c>
      <c r="EX470" t="str">
        <v/>
      </c>
    </row>
    <row r="471" spans="2:154" x14ac:dyDescent="0.25">
      <c r="B471" t="str" cm="1">
        <f t="array" ref="B471:AI471">TRANSPOSE(_xlfn._xlws.SORT(_xlfn._xlws.FILTER(chemicals[chemical_applic_level]&amp;" | "&amp;chemicals[chemical_applic_name],chemicals[experiment_ID]=A471)))</f>
        <v xml:space="preserve"> | </v>
      </c>
      <c r="C471" t="str">
        <v xml:space="preserve">0 | </v>
      </c>
      <c r="D471" t="str">
        <v xml:space="preserve">0 | </v>
      </c>
      <c r="E471" t="str">
        <v xml:space="preserve">0 | </v>
      </c>
      <c r="F471" t="str">
        <v xml:space="preserve">0 | </v>
      </c>
      <c r="G471" t="str">
        <v xml:space="preserve">0 | </v>
      </c>
      <c r="H471" t="str">
        <v xml:space="preserve">0 | </v>
      </c>
      <c r="I471" t="str">
        <v xml:space="preserve">0 | </v>
      </c>
      <c r="J471" t="str">
        <v xml:space="preserve">0 | </v>
      </c>
      <c r="K471" t="str">
        <v xml:space="preserve">0 | </v>
      </c>
      <c r="L471" t="str">
        <v xml:space="preserve">0 | </v>
      </c>
      <c r="M471" t="str">
        <v xml:space="preserve">0 | </v>
      </c>
      <c r="N471" t="str">
        <v xml:space="preserve">0 | </v>
      </c>
      <c r="O471" t="str">
        <v xml:space="preserve">0 | </v>
      </c>
      <c r="P471" t="str">
        <v xml:space="preserve">0 | </v>
      </c>
      <c r="Q471" t="str">
        <v xml:space="preserve">0 | </v>
      </c>
      <c r="R471" t="str">
        <v xml:space="preserve">0 | </v>
      </c>
      <c r="S471" t="str">
        <v xml:space="preserve">0 | </v>
      </c>
      <c r="T471" t="str">
        <v xml:space="preserve">0 | </v>
      </c>
      <c r="U471" t="str">
        <v xml:space="preserve">0 | </v>
      </c>
      <c r="V471" t="str">
        <v xml:space="preserve">0 | </v>
      </c>
      <c r="W471" t="str">
        <v xml:space="preserve">0 | </v>
      </c>
      <c r="X471" t="str">
        <v xml:space="preserve">0 | </v>
      </c>
      <c r="Y471" t="str">
        <v xml:space="preserve">0 | </v>
      </c>
      <c r="Z471" t="str">
        <v xml:space="preserve">0 | </v>
      </c>
      <c r="AA471" t="str">
        <v xml:space="preserve">0 | </v>
      </c>
      <c r="AB471" t="str">
        <v xml:space="preserve">0 | </v>
      </c>
      <c r="AC471" t="str">
        <v xml:space="preserve">0 | </v>
      </c>
      <c r="AD471" t="str">
        <v xml:space="preserve">0 | </v>
      </c>
      <c r="AE471" t="str">
        <v xml:space="preserve">0 | </v>
      </c>
      <c r="AF471" t="str">
        <v xml:space="preserve">0 | </v>
      </c>
      <c r="AG471" t="str">
        <v xml:space="preserve">0 | </v>
      </c>
      <c r="AH471" t="str">
        <v xml:space="preserve">0 | </v>
      </c>
      <c r="AI471" t="str">
        <v xml:space="preserve">0 | </v>
      </c>
      <c r="DQ471" cm="1">
        <f t="array" ref="DQ471:EX471">TRANSPOSE(_xlfn._xlws.SORT(_xlfn._xlws.FILTER(chemicals[chemical_applic_level],chemicals[experiment_ID]=A471)))</f>
        <v>0</v>
      </c>
      <c r="DR471">
        <v>0</v>
      </c>
      <c r="DS471">
        <v>0</v>
      </c>
      <c r="DT471">
        <v>0</v>
      </c>
      <c r="DU471">
        <v>0</v>
      </c>
      <c r="DV471">
        <v>0</v>
      </c>
      <c r="DW471">
        <v>0</v>
      </c>
      <c r="DX471">
        <v>0</v>
      </c>
      <c r="DY471">
        <v>0</v>
      </c>
      <c r="DZ471">
        <v>0</v>
      </c>
      <c r="EA471">
        <v>0</v>
      </c>
      <c r="EB471">
        <v>0</v>
      </c>
      <c r="EC471">
        <v>0</v>
      </c>
      <c r="ED471">
        <v>0</v>
      </c>
      <c r="EE471">
        <v>0</v>
      </c>
      <c r="EF471">
        <v>0</v>
      </c>
      <c r="EG471">
        <v>0</v>
      </c>
      <c r="EH471">
        <v>0</v>
      </c>
      <c r="EI471">
        <v>0</v>
      </c>
      <c r="EJ471">
        <v>0</v>
      </c>
      <c r="EK471">
        <v>0</v>
      </c>
      <c r="EL471">
        <v>0</v>
      </c>
      <c r="EM471">
        <v>0</v>
      </c>
      <c r="EN471">
        <v>0</v>
      </c>
      <c r="EO471">
        <v>0</v>
      </c>
      <c r="EP471">
        <v>0</v>
      </c>
      <c r="EQ471">
        <v>0</v>
      </c>
      <c r="ER471">
        <v>0</v>
      </c>
      <c r="ES471">
        <v>0</v>
      </c>
      <c r="ET471">
        <v>0</v>
      </c>
      <c r="EU471">
        <v>0</v>
      </c>
      <c r="EV471">
        <v>0</v>
      </c>
      <c r="EW471">
        <v>0</v>
      </c>
      <c r="EX471" t="str">
        <v/>
      </c>
    </row>
    <row r="472" spans="2:154" x14ac:dyDescent="0.25">
      <c r="B472" t="str" cm="1">
        <f t="array" ref="B472:AI472">TRANSPOSE(_xlfn._xlws.SORT(_xlfn._xlws.FILTER(chemicals[chemical_applic_level]&amp;" | "&amp;chemicals[chemical_applic_name],chemicals[experiment_ID]=A472)))</f>
        <v xml:space="preserve"> | </v>
      </c>
      <c r="C472" t="str">
        <v xml:space="preserve">0 | </v>
      </c>
      <c r="D472" t="str">
        <v xml:space="preserve">0 | </v>
      </c>
      <c r="E472" t="str">
        <v xml:space="preserve">0 | </v>
      </c>
      <c r="F472" t="str">
        <v xml:space="preserve">0 | </v>
      </c>
      <c r="G472" t="str">
        <v xml:space="preserve">0 | </v>
      </c>
      <c r="H472" t="str">
        <v xml:space="preserve">0 | </v>
      </c>
      <c r="I472" t="str">
        <v xml:space="preserve">0 | </v>
      </c>
      <c r="J472" t="str">
        <v xml:space="preserve">0 | </v>
      </c>
      <c r="K472" t="str">
        <v xml:space="preserve">0 | </v>
      </c>
      <c r="L472" t="str">
        <v xml:space="preserve">0 | </v>
      </c>
      <c r="M472" t="str">
        <v xml:space="preserve">0 | </v>
      </c>
      <c r="N472" t="str">
        <v xml:space="preserve">0 | </v>
      </c>
      <c r="O472" t="str">
        <v xml:space="preserve">0 | </v>
      </c>
      <c r="P472" t="str">
        <v xml:space="preserve">0 | </v>
      </c>
      <c r="Q472" t="str">
        <v xml:space="preserve">0 | </v>
      </c>
      <c r="R472" t="str">
        <v xml:space="preserve">0 | </v>
      </c>
      <c r="S472" t="str">
        <v xml:space="preserve">0 | </v>
      </c>
      <c r="T472" t="str">
        <v xml:space="preserve">0 | </v>
      </c>
      <c r="U472" t="str">
        <v xml:space="preserve">0 | </v>
      </c>
      <c r="V472" t="str">
        <v xml:space="preserve">0 | </v>
      </c>
      <c r="W472" t="str">
        <v xml:space="preserve">0 | </v>
      </c>
      <c r="X472" t="str">
        <v xml:space="preserve">0 | </v>
      </c>
      <c r="Y472" t="str">
        <v xml:space="preserve">0 | </v>
      </c>
      <c r="Z472" t="str">
        <v xml:space="preserve">0 | </v>
      </c>
      <c r="AA472" t="str">
        <v xml:space="preserve">0 | </v>
      </c>
      <c r="AB472" t="str">
        <v xml:space="preserve">0 | </v>
      </c>
      <c r="AC472" t="str">
        <v xml:space="preserve">0 | </v>
      </c>
      <c r="AD472" t="str">
        <v xml:space="preserve">0 | </v>
      </c>
      <c r="AE472" t="str">
        <v xml:space="preserve">0 | </v>
      </c>
      <c r="AF472" t="str">
        <v xml:space="preserve">0 | </v>
      </c>
      <c r="AG472" t="str">
        <v xml:space="preserve">0 | </v>
      </c>
      <c r="AH472" t="str">
        <v xml:space="preserve">0 | </v>
      </c>
      <c r="AI472" t="str">
        <v xml:space="preserve">0 | </v>
      </c>
      <c r="DQ472" cm="1">
        <f t="array" ref="DQ472:EX472">TRANSPOSE(_xlfn._xlws.SORT(_xlfn._xlws.FILTER(chemicals[chemical_applic_level],chemicals[experiment_ID]=A472)))</f>
        <v>0</v>
      </c>
      <c r="DR472">
        <v>0</v>
      </c>
      <c r="DS472">
        <v>0</v>
      </c>
      <c r="DT472">
        <v>0</v>
      </c>
      <c r="DU472">
        <v>0</v>
      </c>
      <c r="DV472">
        <v>0</v>
      </c>
      <c r="DW472">
        <v>0</v>
      </c>
      <c r="DX472">
        <v>0</v>
      </c>
      <c r="DY472">
        <v>0</v>
      </c>
      <c r="DZ472">
        <v>0</v>
      </c>
      <c r="EA472">
        <v>0</v>
      </c>
      <c r="EB472">
        <v>0</v>
      </c>
      <c r="EC472">
        <v>0</v>
      </c>
      <c r="ED472">
        <v>0</v>
      </c>
      <c r="EE472">
        <v>0</v>
      </c>
      <c r="EF472">
        <v>0</v>
      </c>
      <c r="EG472">
        <v>0</v>
      </c>
      <c r="EH472">
        <v>0</v>
      </c>
      <c r="EI472">
        <v>0</v>
      </c>
      <c r="EJ472">
        <v>0</v>
      </c>
      <c r="EK472">
        <v>0</v>
      </c>
      <c r="EL472">
        <v>0</v>
      </c>
      <c r="EM472">
        <v>0</v>
      </c>
      <c r="EN472">
        <v>0</v>
      </c>
      <c r="EO472">
        <v>0</v>
      </c>
      <c r="EP472">
        <v>0</v>
      </c>
      <c r="EQ472">
        <v>0</v>
      </c>
      <c r="ER472">
        <v>0</v>
      </c>
      <c r="ES472">
        <v>0</v>
      </c>
      <c r="ET472">
        <v>0</v>
      </c>
      <c r="EU472">
        <v>0</v>
      </c>
      <c r="EV472">
        <v>0</v>
      </c>
      <c r="EW472">
        <v>0</v>
      </c>
      <c r="EX472" t="str">
        <v/>
      </c>
    </row>
    <row r="473" spans="2:154" x14ac:dyDescent="0.25">
      <c r="B473" t="str" cm="1">
        <f t="array" ref="B473:AI473">TRANSPOSE(_xlfn._xlws.SORT(_xlfn._xlws.FILTER(chemicals[chemical_applic_level]&amp;" | "&amp;chemicals[chemical_applic_name],chemicals[experiment_ID]=A473)))</f>
        <v xml:space="preserve"> | </v>
      </c>
      <c r="C473" t="str">
        <v xml:space="preserve">0 | </v>
      </c>
      <c r="D473" t="str">
        <v xml:space="preserve">0 | </v>
      </c>
      <c r="E473" t="str">
        <v xml:space="preserve">0 | </v>
      </c>
      <c r="F473" t="str">
        <v xml:space="preserve">0 | </v>
      </c>
      <c r="G473" t="str">
        <v xml:space="preserve">0 | </v>
      </c>
      <c r="H473" t="str">
        <v xml:space="preserve">0 | </v>
      </c>
      <c r="I473" t="str">
        <v xml:space="preserve">0 | </v>
      </c>
      <c r="J473" t="str">
        <v xml:space="preserve">0 | </v>
      </c>
      <c r="K473" t="str">
        <v xml:space="preserve">0 | </v>
      </c>
      <c r="L473" t="str">
        <v xml:space="preserve">0 | </v>
      </c>
      <c r="M473" t="str">
        <v xml:space="preserve">0 | </v>
      </c>
      <c r="N473" t="str">
        <v xml:space="preserve">0 | </v>
      </c>
      <c r="O473" t="str">
        <v xml:space="preserve">0 | </v>
      </c>
      <c r="P473" t="str">
        <v xml:space="preserve">0 | </v>
      </c>
      <c r="Q473" t="str">
        <v xml:space="preserve">0 | </v>
      </c>
      <c r="R473" t="str">
        <v xml:space="preserve">0 | </v>
      </c>
      <c r="S473" t="str">
        <v xml:space="preserve">0 | </v>
      </c>
      <c r="T473" t="str">
        <v xml:space="preserve">0 | </v>
      </c>
      <c r="U473" t="str">
        <v xml:space="preserve">0 | </v>
      </c>
      <c r="V473" t="str">
        <v xml:space="preserve">0 | </v>
      </c>
      <c r="W473" t="str">
        <v xml:space="preserve">0 | </v>
      </c>
      <c r="X473" t="str">
        <v xml:space="preserve">0 | </v>
      </c>
      <c r="Y473" t="str">
        <v xml:space="preserve">0 | </v>
      </c>
      <c r="Z473" t="str">
        <v xml:space="preserve">0 | </v>
      </c>
      <c r="AA473" t="str">
        <v xml:space="preserve">0 | </v>
      </c>
      <c r="AB473" t="str">
        <v xml:space="preserve">0 | </v>
      </c>
      <c r="AC473" t="str">
        <v xml:space="preserve">0 | </v>
      </c>
      <c r="AD473" t="str">
        <v xml:space="preserve">0 | </v>
      </c>
      <c r="AE473" t="str">
        <v xml:space="preserve">0 | </v>
      </c>
      <c r="AF473" t="str">
        <v xml:space="preserve">0 | </v>
      </c>
      <c r="AG473" t="str">
        <v xml:space="preserve">0 | </v>
      </c>
      <c r="AH473" t="str">
        <v xml:space="preserve">0 | </v>
      </c>
      <c r="AI473" t="str">
        <v xml:space="preserve">0 | </v>
      </c>
      <c r="DQ473" cm="1">
        <f t="array" ref="DQ473:EX473">TRANSPOSE(_xlfn._xlws.SORT(_xlfn._xlws.FILTER(chemicals[chemical_applic_level],chemicals[experiment_ID]=A473)))</f>
        <v>0</v>
      </c>
      <c r="DR473">
        <v>0</v>
      </c>
      <c r="DS473">
        <v>0</v>
      </c>
      <c r="DT473">
        <v>0</v>
      </c>
      <c r="DU473">
        <v>0</v>
      </c>
      <c r="DV473">
        <v>0</v>
      </c>
      <c r="DW473">
        <v>0</v>
      </c>
      <c r="DX473">
        <v>0</v>
      </c>
      <c r="DY473">
        <v>0</v>
      </c>
      <c r="DZ473">
        <v>0</v>
      </c>
      <c r="EA473">
        <v>0</v>
      </c>
      <c r="EB473">
        <v>0</v>
      </c>
      <c r="EC473">
        <v>0</v>
      </c>
      <c r="ED473">
        <v>0</v>
      </c>
      <c r="EE473">
        <v>0</v>
      </c>
      <c r="EF473">
        <v>0</v>
      </c>
      <c r="EG473">
        <v>0</v>
      </c>
      <c r="EH473">
        <v>0</v>
      </c>
      <c r="EI473">
        <v>0</v>
      </c>
      <c r="EJ473">
        <v>0</v>
      </c>
      <c r="EK473">
        <v>0</v>
      </c>
      <c r="EL473">
        <v>0</v>
      </c>
      <c r="EM473">
        <v>0</v>
      </c>
      <c r="EN473">
        <v>0</v>
      </c>
      <c r="EO473">
        <v>0</v>
      </c>
      <c r="EP473">
        <v>0</v>
      </c>
      <c r="EQ473">
        <v>0</v>
      </c>
      <c r="ER473">
        <v>0</v>
      </c>
      <c r="ES473">
        <v>0</v>
      </c>
      <c r="ET473">
        <v>0</v>
      </c>
      <c r="EU473">
        <v>0</v>
      </c>
      <c r="EV473">
        <v>0</v>
      </c>
      <c r="EW473">
        <v>0</v>
      </c>
      <c r="EX473" t="str">
        <v/>
      </c>
    </row>
    <row r="474" spans="2:154" x14ac:dyDescent="0.25">
      <c r="B474" t="str" cm="1">
        <f t="array" ref="B474:AI474">TRANSPOSE(_xlfn._xlws.SORT(_xlfn._xlws.FILTER(chemicals[chemical_applic_level]&amp;" | "&amp;chemicals[chemical_applic_name],chemicals[experiment_ID]=A474)))</f>
        <v xml:space="preserve"> | </v>
      </c>
      <c r="C474" t="str">
        <v xml:space="preserve">0 | </v>
      </c>
      <c r="D474" t="str">
        <v xml:space="preserve">0 | </v>
      </c>
      <c r="E474" t="str">
        <v xml:space="preserve">0 | </v>
      </c>
      <c r="F474" t="str">
        <v xml:space="preserve">0 | </v>
      </c>
      <c r="G474" t="str">
        <v xml:space="preserve">0 | </v>
      </c>
      <c r="H474" t="str">
        <v xml:space="preserve">0 | </v>
      </c>
      <c r="I474" t="str">
        <v xml:space="preserve">0 | </v>
      </c>
      <c r="J474" t="str">
        <v xml:space="preserve">0 | </v>
      </c>
      <c r="K474" t="str">
        <v xml:space="preserve">0 | </v>
      </c>
      <c r="L474" t="str">
        <v xml:space="preserve">0 | </v>
      </c>
      <c r="M474" t="str">
        <v xml:space="preserve">0 | </v>
      </c>
      <c r="N474" t="str">
        <v xml:space="preserve">0 | </v>
      </c>
      <c r="O474" t="str">
        <v xml:space="preserve">0 | </v>
      </c>
      <c r="P474" t="str">
        <v xml:space="preserve">0 | </v>
      </c>
      <c r="Q474" t="str">
        <v xml:space="preserve">0 | </v>
      </c>
      <c r="R474" t="str">
        <v xml:space="preserve">0 | </v>
      </c>
      <c r="S474" t="str">
        <v xml:space="preserve">0 | </v>
      </c>
      <c r="T474" t="str">
        <v xml:space="preserve">0 | </v>
      </c>
      <c r="U474" t="str">
        <v xml:space="preserve">0 | </v>
      </c>
      <c r="V474" t="str">
        <v xml:space="preserve">0 | </v>
      </c>
      <c r="W474" t="str">
        <v xml:space="preserve">0 | </v>
      </c>
      <c r="X474" t="str">
        <v xml:space="preserve">0 | </v>
      </c>
      <c r="Y474" t="str">
        <v xml:space="preserve">0 | </v>
      </c>
      <c r="Z474" t="str">
        <v xml:space="preserve">0 | </v>
      </c>
      <c r="AA474" t="str">
        <v xml:space="preserve">0 | </v>
      </c>
      <c r="AB474" t="str">
        <v xml:space="preserve">0 | </v>
      </c>
      <c r="AC474" t="str">
        <v xml:space="preserve">0 | </v>
      </c>
      <c r="AD474" t="str">
        <v xml:space="preserve">0 | </v>
      </c>
      <c r="AE474" t="str">
        <v xml:space="preserve">0 | </v>
      </c>
      <c r="AF474" t="str">
        <v xml:space="preserve">0 | </v>
      </c>
      <c r="AG474" t="str">
        <v xml:space="preserve">0 | </v>
      </c>
      <c r="AH474" t="str">
        <v xml:space="preserve">0 | </v>
      </c>
      <c r="AI474" t="str">
        <v xml:space="preserve">0 | </v>
      </c>
      <c r="DQ474" cm="1">
        <f t="array" ref="DQ474:EX474">TRANSPOSE(_xlfn._xlws.SORT(_xlfn._xlws.FILTER(chemicals[chemical_applic_level],chemicals[experiment_ID]=A474)))</f>
        <v>0</v>
      </c>
      <c r="DR474">
        <v>0</v>
      </c>
      <c r="DS474">
        <v>0</v>
      </c>
      <c r="DT474">
        <v>0</v>
      </c>
      <c r="DU474">
        <v>0</v>
      </c>
      <c r="DV474">
        <v>0</v>
      </c>
      <c r="DW474">
        <v>0</v>
      </c>
      <c r="DX474">
        <v>0</v>
      </c>
      <c r="DY474">
        <v>0</v>
      </c>
      <c r="DZ474">
        <v>0</v>
      </c>
      <c r="EA474">
        <v>0</v>
      </c>
      <c r="EB474">
        <v>0</v>
      </c>
      <c r="EC474">
        <v>0</v>
      </c>
      <c r="ED474">
        <v>0</v>
      </c>
      <c r="EE474">
        <v>0</v>
      </c>
      <c r="EF474">
        <v>0</v>
      </c>
      <c r="EG474">
        <v>0</v>
      </c>
      <c r="EH474">
        <v>0</v>
      </c>
      <c r="EI474">
        <v>0</v>
      </c>
      <c r="EJ474">
        <v>0</v>
      </c>
      <c r="EK474">
        <v>0</v>
      </c>
      <c r="EL474">
        <v>0</v>
      </c>
      <c r="EM474">
        <v>0</v>
      </c>
      <c r="EN474">
        <v>0</v>
      </c>
      <c r="EO474">
        <v>0</v>
      </c>
      <c r="EP474">
        <v>0</v>
      </c>
      <c r="EQ474">
        <v>0</v>
      </c>
      <c r="ER474">
        <v>0</v>
      </c>
      <c r="ES474">
        <v>0</v>
      </c>
      <c r="ET474">
        <v>0</v>
      </c>
      <c r="EU474">
        <v>0</v>
      </c>
      <c r="EV474">
        <v>0</v>
      </c>
      <c r="EW474">
        <v>0</v>
      </c>
      <c r="EX474" t="str">
        <v/>
      </c>
    </row>
    <row r="475" spans="2:154" x14ac:dyDescent="0.25">
      <c r="B475" t="str" cm="1">
        <f t="array" ref="B475:AI475">TRANSPOSE(_xlfn._xlws.SORT(_xlfn._xlws.FILTER(chemicals[chemical_applic_level]&amp;" | "&amp;chemicals[chemical_applic_name],chemicals[experiment_ID]=A475)))</f>
        <v xml:space="preserve"> | </v>
      </c>
      <c r="C475" t="str">
        <v xml:space="preserve">0 | </v>
      </c>
      <c r="D475" t="str">
        <v xml:space="preserve">0 | </v>
      </c>
      <c r="E475" t="str">
        <v xml:space="preserve">0 | </v>
      </c>
      <c r="F475" t="str">
        <v xml:space="preserve">0 | </v>
      </c>
      <c r="G475" t="str">
        <v xml:space="preserve">0 | </v>
      </c>
      <c r="H475" t="str">
        <v xml:space="preserve">0 | </v>
      </c>
      <c r="I475" t="str">
        <v xml:space="preserve">0 | </v>
      </c>
      <c r="J475" t="str">
        <v xml:space="preserve">0 | </v>
      </c>
      <c r="K475" t="str">
        <v xml:space="preserve">0 | </v>
      </c>
      <c r="L475" t="str">
        <v xml:space="preserve">0 | </v>
      </c>
      <c r="M475" t="str">
        <v xml:space="preserve">0 | </v>
      </c>
      <c r="N475" t="str">
        <v xml:space="preserve">0 | </v>
      </c>
      <c r="O475" t="str">
        <v xml:space="preserve">0 | </v>
      </c>
      <c r="P475" t="str">
        <v xml:space="preserve">0 | </v>
      </c>
      <c r="Q475" t="str">
        <v xml:space="preserve">0 | </v>
      </c>
      <c r="R475" t="str">
        <v xml:space="preserve">0 | </v>
      </c>
      <c r="S475" t="str">
        <v xml:space="preserve">0 | </v>
      </c>
      <c r="T475" t="str">
        <v xml:space="preserve">0 | </v>
      </c>
      <c r="U475" t="str">
        <v xml:space="preserve">0 | </v>
      </c>
      <c r="V475" t="str">
        <v xml:space="preserve">0 | </v>
      </c>
      <c r="W475" t="str">
        <v xml:space="preserve">0 | </v>
      </c>
      <c r="X475" t="str">
        <v xml:space="preserve">0 | </v>
      </c>
      <c r="Y475" t="str">
        <v xml:space="preserve">0 | </v>
      </c>
      <c r="Z475" t="str">
        <v xml:space="preserve">0 | </v>
      </c>
      <c r="AA475" t="str">
        <v xml:space="preserve">0 | </v>
      </c>
      <c r="AB475" t="str">
        <v xml:space="preserve">0 | </v>
      </c>
      <c r="AC475" t="str">
        <v xml:space="preserve">0 | </v>
      </c>
      <c r="AD475" t="str">
        <v xml:space="preserve">0 | </v>
      </c>
      <c r="AE475" t="str">
        <v xml:space="preserve">0 | </v>
      </c>
      <c r="AF475" t="str">
        <v xml:space="preserve">0 | </v>
      </c>
      <c r="AG475" t="str">
        <v xml:space="preserve">0 | </v>
      </c>
      <c r="AH475" t="str">
        <v xml:space="preserve">0 | </v>
      </c>
      <c r="AI475" t="str">
        <v xml:space="preserve">0 | </v>
      </c>
      <c r="DQ475" cm="1">
        <f t="array" ref="DQ475:EX475">TRANSPOSE(_xlfn._xlws.SORT(_xlfn._xlws.FILTER(chemicals[chemical_applic_level],chemicals[experiment_ID]=A475)))</f>
        <v>0</v>
      </c>
      <c r="DR475">
        <v>0</v>
      </c>
      <c r="DS475">
        <v>0</v>
      </c>
      <c r="DT475">
        <v>0</v>
      </c>
      <c r="DU475">
        <v>0</v>
      </c>
      <c r="DV475">
        <v>0</v>
      </c>
      <c r="DW475">
        <v>0</v>
      </c>
      <c r="DX475">
        <v>0</v>
      </c>
      <c r="DY475">
        <v>0</v>
      </c>
      <c r="DZ475">
        <v>0</v>
      </c>
      <c r="EA475">
        <v>0</v>
      </c>
      <c r="EB475">
        <v>0</v>
      </c>
      <c r="EC475">
        <v>0</v>
      </c>
      <c r="ED475">
        <v>0</v>
      </c>
      <c r="EE475">
        <v>0</v>
      </c>
      <c r="EF475">
        <v>0</v>
      </c>
      <c r="EG475">
        <v>0</v>
      </c>
      <c r="EH475">
        <v>0</v>
      </c>
      <c r="EI475">
        <v>0</v>
      </c>
      <c r="EJ475">
        <v>0</v>
      </c>
      <c r="EK475">
        <v>0</v>
      </c>
      <c r="EL475">
        <v>0</v>
      </c>
      <c r="EM475">
        <v>0</v>
      </c>
      <c r="EN475">
        <v>0</v>
      </c>
      <c r="EO475">
        <v>0</v>
      </c>
      <c r="EP475">
        <v>0</v>
      </c>
      <c r="EQ475">
        <v>0</v>
      </c>
      <c r="ER475">
        <v>0</v>
      </c>
      <c r="ES475">
        <v>0</v>
      </c>
      <c r="ET475">
        <v>0</v>
      </c>
      <c r="EU475">
        <v>0</v>
      </c>
      <c r="EV475">
        <v>0</v>
      </c>
      <c r="EW475">
        <v>0</v>
      </c>
      <c r="EX475" t="str">
        <v/>
      </c>
    </row>
    <row r="476" spans="2:154" x14ac:dyDescent="0.25">
      <c r="B476" t="str" cm="1">
        <f t="array" ref="B476:AI476">TRANSPOSE(_xlfn._xlws.SORT(_xlfn._xlws.FILTER(chemicals[chemical_applic_level]&amp;" | "&amp;chemicals[chemical_applic_name],chemicals[experiment_ID]=A476)))</f>
        <v xml:space="preserve"> | </v>
      </c>
      <c r="C476" t="str">
        <v xml:space="preserve">0 | </v>
      </c>
      <c r="D476" t="str">
        <v xml:space="preserve">0 | </v>
      </c>
      <c r="E476" t="str">
        <v xml:space="preserve">0 | </v>
      </c>
      <c r="F476" t="str">
        <v xml:space="preserve">0 | </v>
      </c>
      <c r="G476" t="str">
        <v xml:space="preserve">0 | </v>
      </c>
      <c r="H476" t="str">
        <v xml:space="preserve">0 | </v>
      </c>
      <c r="I476" t="str">
        <v xml:space="preserve">0 | </v>
      </c>
      <c r="J476" t="str">
        <v xml:space="preserve">0 | </v>
      </c>
      <c r="K476" t="str">
        <v xml:space="preserve">0 | </v>
      </c>
      <c r="L476" t="str">
        <v xml:space="preserve">0 | </v>
      </c>
      <c r="M476" t="str">
        <v xml:space="preserve">0 | </v>
      </c>
      <c r="N476" t="str">
        <v xml:space="preserve">0 | </v>
      </c>
      <c r="O476" t="str">
        <v xml:space="preserve">0 | </v>
      </c>
      <c r="P476" t="str">
        <v xml:space="preserve">0 | </v>
      </c>
      <c r="Q476" t="str">
        <v xml:space="preserve">0 | </v>
      </c>
      <c r="R476" t="str">
        <v xml:space="preserve">0 | </v>
      </c>
      <c r="S476" t="str">
        <v xml:space="preserve">0 | </v>
      </c>
      <c r="T476" t="str">
        <v xml:space="preserve">0 | </v>
      </c>
      <c r="U476" t="str">
        <v xml:space="preserve">0 | </v>
      </c>
      <c r="V476" t="str">
        <v xml:space="preserve">0 | </v>
      </c>
      <c r="W476" t="str">
        <v xml:space="preserve">0 | </v>
      </c>
      <c r="X476" t="str">
        <v xml:space="preserve">0 | </v>
      </c>
      <c r="Y476" t="str">
        <v xml:space="preserve">0 | </v>
      </c>
      <c r="Z476" t="str">
        <v xml:space="preserve">0 | </v>
      </c>
      <c r="AA476" t="str">
        <v xml:space="preserve">0 | </v>
      </c>
      <c r="AB476" t="str">
        <v xml:space="preserve">0 | </v>
      </c>
      <c r="AC476" t="str">
        <v xml:space="preserve">0 | </v>
      </c>
      <c r="AD476" t="str">
        <v xml:space="preserve">0 | </v>
      </c>
      <c r="AE476" t="str">
        <v xml:space="preserve">0 | </v>
      </c>
      <c r="AF476" t="str">
        <v xml:space="preserve">0 | </v>
      </c>
      <c r="AG476" t="str">
        <v xml:space="preserve">0 | </v>
      </c>
      <c r="AH476" t="str">
        <v xml:space="preserve">0 | </v>
      </c>
      <c r="AI476" t="str">
        <v xml:space="preserve">0 | </v>
      </c>
      <c r="DQ476" cm="1">
        <f t="array" ref="DQ476:EX476">TRANSPOSE(_xlfn._xlws.SORT(_xlfn._xlws.FILTER(chemicals[chemical_applic_level],chemicals[experiment_ID]=A476)))</f>
        <v>0</v>
      </c>
      <c r="DR476">
        <v>0</v>
      </c>
      <c r="DS476">
        <v>0</v>
      </c>
      <c r="DT476">
        <v>0</v>
      </c>
      <c r="DU476">
        <v>0</v>
      </c>
      <c r="DV476">
        <v>0</v>
      </c>
      <c r="DW476">
        <v>0</v>
      </c>
      <c r="DX476">
        <v>0</v>
      </c>
      <c r="DY476">
        <v>0</v>
      </c>
      <c r="DZ476">
        <v>0</v>
      </c>
      <c r="EA476">
        <v>0</v>
      </c>
      <c r="EB476">
        <v>0</v>
      </c>
      <c r="EC476">
        <v>0</v>
      </c>
      <c r="ED476">
        <v>0</v>
      </c>
      <c r="EE476">
        <v>0</v>
      </c>
      <c r="EF476">
        <v>0</v>
      </c>
      <c r="EG476">
        <v>0</v>
      </c>
      <c r="EH476">
        <v>0</v>
      </c>
      <c r="EI476">
        <v>0</v>
      </c>
      <c r="EJ476">
        <v>0</v>
      </c>
      <c r="EK476">
        <v>0</v>
      </c>
      <c r="EL476">
        <v>0</v>
      </c>
      <c r="EM476">
        <v>0</v>
      </c>
      <c r="EN476">
        <v>0</v>
      </c>
      <c r="EO476">
        <v>0</v>
      </c>
      <c r="EP476">
        <v>0</v>
      </c>
      <c r="EQ476">
        <v>0</v>
      </c>
      <c r="ER476">
        <v>0</v>
      </c>
      <c r="ES476">
        <v>0</v>
      </c>
      <c r="ET476">
        <v>0</v>
      </c>
      <c r="EU476">
        <v>0</v>
      </c>
      <c r="EV476">
        <v>0</v>
      </c>
      <c r="EW476">
        <v>0</v>
      </c>
      <c r="EX476" t="str">
        <v/>
      </c>
    </row>
    <row r="477" spans="2:154" x14ac:dyDescent="0.25">
      <c r="B477" t="str" cm="1">
        <f t="array" ref="B477:AI477">TRANSPOSE(_xlfn._xlws.SORT(_xlfn._xlws.FILTER(chemicals[chemical_applic_level]&amp;" | "&amp;chemicals[chemical_applic_name],chemicals[experiment_ID]=A477)))</f>
        <v xml:space="preserve"> | </v>
      </c>
      <c r="C477" t="str">
        <v xml:space="preserve">0 | </v>
      </c>
      <c r="D477" t="str">
        <v xml:space="preserve">0 | </v>
      </c>
      <c r="E477" t="str">
        <v xml:space="preserve">0 | </v>
      </c>
      <c r="F477" t="str">
        <v xml:space="preserve">0 | </v>
      </c>
      <c r="G477" t="str">
        <v xml:space="preserve">0 | </v>
      </c>
      <c r="H477" t="str">
        <v xml:space="preserve">0 | </v>
      </c>
      <c r="I477" t="str">
        <v xml:space="preserve">0 | </v>
      </c>
      <c r="J477" t="str">
        <v xml:space="preserve">0 | </v>
      </c>
      <c r="K477" t="str">
        <v xml:space="preserve">0 | </v>
      </c>
      <c r="L477" t="str">
        <v xml:space="preserve">0 | </v>
      </c>
      <c r="M477" t="str">
        <v xml:space="preserve">0 | </v>
      </c>
      <c r="N477" t="str">
        <v xml:space="preserve">0 | </v>
      </c>
      <c r="O477" t="str">
        <v xml:space="preserve">0 | </v>
      </c>
      <c r="P477" t="str">
        <v xml:space="preserve">0 | </v>
      </c>
      <c r="Q477" t="str">
        <v xml:space="preserve">0 | </v>
      </c>
      <c r="R477" t="str">
        <v xml:space="preserve">0 | </v>
      </c>
      <c r="S477" t="str">
        <v xml:space="preserve">0 | </v>
      </c>
      <c r="T477" t="str">
        <v xml:space="preserve">0 | </v>
      </c>
      <c r="U477" t="str">
        <v xml:space="preserve">0 | </v>
      </c>
      <c r="V477" t="str">
        <v xml:space="preserve">0 | </v>
      </c>
      <c r="W477" t="str">
        <v xml:space="preserve">0 | </v>
      </c>
      <c r="X477" t="str">
        <v xml:space="preserve">0 | </v>
      </c>
      <c r="Y477" t="str">
        <v xml:space="preserve">0 | </v>
      </c>
      <c r="Z477" t="str">
        <v xml:space="preserve">0 | </v>
      </c>
      <c r="AA477" t="str">
        <v xml:space="preserve">0 | </v>
      </c>
      <c r="AB477" t="str">
        <v xml:space="preserve">0 | </v>
      </c>
      <c r="AC477" t="str">
        <v xml:space="preserve">0 | </v>
      </c>
      <c r="AD477" t="str">
        <v xml:space="preserve">0 | </v>
      </c>
      <c r="AE477" t="str">
        <v xml:space="preserve">0 | </v>
      </c>
      <c r="AF477" t="str">
        <v xml:space="preserve">0 | </v>
      </c>
      <c r="AG477" t="str">
        <v xml:space="preserve">0 | </v>
      </c>
      <c r="AH477" t="str">
        <v xml:space="preserve">0 | </v>
      </c>
      <c r="AI477" t="str">
        <v xml:space="preserve">0 | </v>
      </c>
      <c r="DQ477" cm="1">
        <f t="array" ref="DQ477:EX477">TRANSPOSE(_xlfn._xlws.SORT(_xlfn._xlws.FILTER(chemicals[chemical_applic_level],chemicals[experiment_ID]=A477)))</f>
        <v>0</v>
      </c>
      <c r="DR477">
        <v>0</v>
      </c>
      <c r="DS477">
        <v>0</v>
      </c>
      <c r="DT477">
        <v>0</v>
      </c>
      <c r="DU477">
        <v>0</v>
      </c>
      <c r="DV477">
        <v>0</v>
      </c>
      <c r="DW477">
        <v>0</v>
      </c>
      <c r="DX477">
        <v>0</v>
      </c>
      <c r="DY477">
        <v>0</v>
      </c>
      <c r="DZ477">
        <v>0</v>
      </c>
      <c r="EA477">
        <v>0</v>
      </c>
      <c r="EB477">
        <v>0</v>
      </c>
      <c r="EC477">
        <v>0</v>
      </c>
      <c r="ED477">
        <v>0</v>
      </c>
      <c r="EE477">
        <v>0</v>
      </c>
      <c r="EF477">
        <v>0</v>
      </c>
      <c r="EG477">
        <v>0</v>
      </c>
      <c r="EH477">
        <v>0</v>
      </c>
      <c r="EI477">
        <v>0</v>
      </c>
      <c r="EJ477">
        <v>0</v>
      </c>
      <c r="EK477">
        <v>0</v>
      </c>
      <c r="EL477">
        <v>0</v>
      </c>
      <c r="EM477">
        <v>0</v>
      </c>
      <c r="EN477">
        <v>0</v>
      </c>
      <c r="EO477">
        <v>0</v>
      </c>
      <c r="EP477">
        <v>0</v>
      </c>
      <c r="EQ477">
        <v>0</v>
      </c>
      <c r="ER477">
        <v>0</v>
      </c>
      <c r="ES477">
        <v>0</v>
      </c>
      <c r="ET477">
        <v>0</v>
      </c>
      <c r="EU477">
        <v>0</v>
      </c>
      <c r="EV477">
        <v>0</v>
      </c>
      <c r="EW477">
        <v>0</v>
      </c>
      <c r="EX477" t="str">
        <v/>
      </c>
    </row>
    <row r="478" spans="2:154" x14ac:dyDescent="0.25">
      <c r="B478" t="str" cm="1">
        <f t="array" ref="B478:AI478">TRANSPOSE(_xlfn._xlws.SORT(_xlfn._xlws.FILTER(chemicals[chemical_applic_level]&amp;" | "&amp;chemicals[chemical_applic_name],chemicals[experiment_ID]=A478)))</f>
        <v xml:space="preserve"> | </v>
      </c>
      <c r="C478" t="str">
        <v xml:space="preserve">0 | </v>
      </c>
      <c r="D478" t="str">
        <v xml:space="preserve">0 | </v>
      </c>
      <c r="E478" t="str">
        <v xml:space="preserve">0 | </v>
      </c>
      <c r="F478" t="str">
        <v xml:space="preserve">0 | </v>
      </c>
      <c r="G478" t="str">
        <v xml:space="preserve">0 | </v>
      </c>
      <c r="H478" t="str">
        <v xml:space="preserve">0 | </v>
      </c>
      <c r="I478" t="str">
        <v xml:space="preserve">0 | </v>
      </c>
      <c r="J478" t="str">
        <v xml:space="preserve">0 | </v>
      </c>
      <c r="K478" t="str">
        <v xml:space="preserve">0 | </v>
      </c>
      <c r="L478" t="str">
        <v xml:space="preserve">0 | </v>
      </c>
      <c r="M478" t="str">
        <v xml:space="preserve">0 | </v>
      </c>
      <c r="N478" t="str">
        <v xml:space="preserve">0 | </v>
      </c>
      <c r="O478" t="str">
        <v xml:space="preserve">0 | </v>
      </c>
      <c r="P478" t="str">
        <v xml:space="preserve">0 | </v>
      </c>
      <c r="Q478" t="str">
        <v xml:space="preserve">0 | </v>
      </c>
      <c r="R478" t="str">
        <v xml:space="preserve">0 | </v>
      </c>
      <c r="S478" t="str">
        <v xml:space="preserve">0 | </v>
      </c>
      <c r="T478" t="str">
        <v xml:space="preserve">0 | </v>
      </c>
      <c r="U478" t="str">
        <v xml:space="preserve">0 | </v>
      </c>
      <c r="V478" t="str">
        <v xml:space="preserve">0 | </v>
      </c>
      <c r="W478" t="str">
        <v xml:space="preserve">0 | </v>
      </c>
      <c r="X478" t="str">
        <v xml:space="preserve">0 | </v>
      </c>
      <c r="Y478" t="str">
        <v xml:space="preserve">0 | </v>
      </c>
      <c r="Z478" t="str">
        <v xml:space="preserve">0 | </v>
      </c>
      <c r="AA478" t="str">
        <v xml:space="preserve">0 | </v>
      </c>
      <c r="AB478" t="str">
        <v xml:space="preserve">0 | </v>
      </c>
      <c r="AC478" t="str">
        <v xml:space="preserve">0 | </v>
      </c>
      <c r="AD478" t="str">
        <v xml:space="preserve">0 | </v>
      </c>
      <c r="AE478" t="str">
        <v xml:space="preserve">0 | </v>
      </c>
      <c r="AF478" t="str">
        <v xml:space="preserve">0 | </v>
      </c>
      <c r="AG478" t="str">
        <v xml:space="preserve">0 | </v>
      </c>
      <c r="AH478" t="str">
        <v xml:space="preserve">0 | </v>
      </c>
      <c r="AI478" t="str">
        <v xml:space="preserve">0 | </v>
      </c>
      <c r="DQ478" cm="1">
        <f t="array" ref="DQ478:EX478">TRANSPOSE(_xlfn._xlws.SORT(_xlfn._xlws.FILTER(chemicals[chemical_applic_level],chemicals[experiment_ID]=A478)))</f>
        <v>0</v>
      </c>
      <c r="DR478">
        <v>0</v>
      </c>
      <c r="DS478">
        <v>0</v>
      </c>
      <c r="DT478">
        <v>0</v>
      </c>
      <c r="DU478">
        <v>0</v>
      </c>
      <c r="DV478">
        <v>0</v>
      </c>
      <c r="DW478">
        <v>0</v>
      </c>
      <c r="DX478">
        <v>0</v>
      </c>
      <c r="DY478">
        <v>0</v>
      </c>
      <c r="DZ478">
        <v>0</v>
      </c>
      <c r="EA478">
        <v>0</v>
      </c>
      <c r="EB478">
        <v>0</v>
      </c>
      <c r="EC478">
        <v>0</v>
      </c>
      <c r="ED478">
        <v>0</v>
      </c>
      <c r="EE478">
        <v>0</v>
      </c>
      <c r="EF478">
        <v>0</v>
      </c>
      <c r="EG478">
        <v>0</v>
      </c>
      <c r="EH478">
        <v>0</v>
      </c>
      <c r="EI478">
        <v>0</v>
      </c>
      <c r="EJ478">
        <v>0</v>
      </c>
      <c r="EK478">
        <v>0</v>
      </c>
      <c r="EL478">
        <v>0</v>
      </c>
      <c r="EM478">
        <v>0</v>
      </c>
      <c r="EN478">
        <v>0</v>
      </c>
      <c r="EO478">
        <v>0</v>
      </c>
      <c r="EP478">
        <v>0</v>
      </c>
      <c r="EQ478">
        <v>0</v>
      </c>
      <c r="ER478">
        <v>0</v>
      </c>
      <c r="ES478">
        <v>0</v>
      </c>
      <c r="ET478">
        <v>0</v>
      </c>
      <c r="EU478">
        <v>0</v>
      </c>
      <c r="EV478">
        <v>0</v>
      </c>
      <c r="EW478">
        <v>0</v>
      </c>
      <c r="EX478" t="str">
        <v/>
      </c>
    </row>
    <row r="479" spans="2:154" x14ac:dyDescent="0.25">
      <c r="B479" t="str" cm="1">
        <f t="array" ref="B479:AI479">TRANSPOSE(_xlfn._xlws.SORT(_xlfn._xlws.FILTER(chemicals[chemical_applic_level]&amp;" | "&amp;chemicals[chemical_applic_name],chemicals[experiment_ID]=A479)))</f>
        <v xml:space="preserve"> | </v>
      </c>
      <c r="C479" t="str">
        <v xml:space="preserve">0 | </v>
      </c>
      <c r="D479" t="str">
        <v xml:space="preserve">0 | </v>
      </c>
      <c r="E479" t="str">
        <v xml:space="preserve">0 | </v>
      </c>
      <c r="F479" t="str">
        <v xml:space="preserve">0 | </v>
      </c>
      <c r="G479" t="str">
        <v xml:space="preserve">0 | </v>
      </c>
      <c r="H479" t="str">
        <v xml:space="preserve">0 | </v>
      </c>
      <c r="I479" t="str">
        <v xml:space="preserve">0 | </v>
      </c>
      <c r="J479" t="str">
        <v xml:space="preserve">0 | </v>
      </c>
      <c r="K479" t="str">
        <v xml:space="preserve">0 | </v>
      </c>
      <c r="L479" t="str">
        <v xml:space="preserve">0 | </v>
      </c>
      <c r="M479" t="str">
        <v xml:space="preserve">0 | </v>
      </c>
      <c r="N479" t="str">
        <v xml:space="preserve">0 | </v>
      </c>
      <c r="O479" t="str">
        <v xml:space="preserve">0 | </v>
      </c>
      <c r="P479" t="str">
        <v xml:space="preserve">0 | </v>
      </c>
      <c r="Q479" t="str">
        <v xml:space="preserve">0 | </v>
      </c>
      <c r="R479" t="str">
        <v xml:space="preserve">0 | </v>
      </c>
      <c r="S479" t="str">
        <v xml:space="preserve">0 | </v>
      </c>
      <c r="T479" t="str">
        <v xml:space="preserve">0 | </v>
      </c>
      <c r="U479" t="str">
        <v xml:space="preserve">0 | </v>
      </c>
      <c r="V479" t="str">
        <v xml:space="preserve">0 | </v>
      </c>
      <c r="W479" t="str">
        <v xml:space="preserve">0 | </v>
      </c>
      <c r="X479" t="str">
        <v xml:space="preserve">0 | </v>
      </c>
      <c r="Y479" t="str">
        <v xml:space="preserve">0 | </v>
      </c>
      <c r="Z479" t="str">
        <v xml:space="preserve">0 | </v>
      </c>
      <c r="AA479" t="str">
        <v xml:space="preserve">0 | </v>
      </c>
      <c r="AB479" t="str">
        <v xml:space="preserve">0 | </v>
      </c>
      <c r="AC479" t="str">
        <v xml:space="preserve">0 | </v>
      </c>
      <c r="AD479" t="str">
        <v xml:space="preserve">0 | </v>
      </c>
      <c r="AE479" t="str">
        <v xml:space="preserve">0 | </v>
      </c>
      <c r="AF479" t="str">
        <v xml:space="preserve">0 | </v>
      </c>
      <c r="AG479" t="str">
        <v xml:space="preserve">0 | </v>
      </c>
      <c r="AH479" t="str">
        <v xml:space="preserve">0 | </v>
      </c>
      <c r="AI479" t="str">
        <v xml:space="preserve">0 | </v>
      </c>
      <c r="DQ479" cm="1">
        <f t="array" ref="DQ479:EX479">TRANSPOSE(_xlfn._xlws.SORT(_xlfn._xlws.FILTER(chemicals[chemical_applic_level],chemicals[experiment_ID]=A479)))</f>
        <v>0</v>
      </c>
      <c r="DR479">
        <v>0</v>
      </c>
      <c r="DS479">
        <v>0</v>
      </c>
      <c r="DT479">
        <v>0</v>
      </c>
      <c r="DU479">
        <v>0</v>
      </c>
      <c r="DV479">
        <v>0</v>
      </c>
      <c r="DW479">
        <v>0</v>
      </c>
      <c r="DX479">
        <v>0</v>
      </c>
      <c r="DY479">
        <v>0</v>
      </c>
      <c r="DZ479">
        <v>0</v>
      </c>
      <c r="EA479">
        <v>0</v>
      </c>
      <c r="EB479">
        <v>0</v>
      </c>
      <c r="EC479">
        <v>0</v>
      </c>
      <c r="ED479">
        <v>0</v>
      </c>
      <c r="EE479">
        <v>0</v>
      </c>
      <c r="EF479">
        <v>0</v>
      </c>
      <c r="EG479">
        <v>0</v>
      </c>
      <c r="EH479">
        <v>0</v>
      </c>
      <c r="EI479">
        <v>0</v>
      </c>
      <c r="EJ479">
        <v>0</v>
      </c>
      <c r="EK479">
        <v>0</v>
      </c>
      <c r="EL479">
        <v>0</v>
      </c>
      <c r="EM479">
        <v>0</v>
      </c>
      <c r="EN479">
        <v>0</v>
      </c>
      <c r="EO479">
        <v>0</v>
      </c>
      <c r="EP479">
        <v>0</v>
      </c>
      <c r="EQ479">
        <v>0</v>
      </c>
      <c r="ER479">
        <v>0</v>
      </c>
      <c r="ES479">
        <v>0</v>
      </c>
      <c r="ET479">
        <v>0</v>
      </c>
      <c r="EU479">
        <v>0</v>
      </c>
      <c r="EV479">
        <v>0</v>
      </c>
      <c r="EW479">
        <v>0</v>
      </c>
      <c r="EX479" t="str">
        <v/>
      </c>
    </row>
    <row r="480" spans="2:154" x14ac:dyDescent="0.25">
      <c r="B480" t="str" cm="1">
        <f t="array" ref="B480:AI480">TRANSPOSE(_xlfn._xlws.SORT(_xlfn._xlws.FILTER(chemicals[chemical_applic_level]&amp;" | "&amp;chemicals[chemical_applic_name],chemicals[experiment_ID]=A480)))</f>
        <v xml:space="preserve"> | </v>
      </c>
      <c r="C480" t="str">
        <v xml:space="preserve">0 | </v>
      </c>
      <c r="D480" t="str">
        <v xml:space="preserve">0 | </v>
      </c>
      <c r="E480" t="str">
        <v xml:space="preserve">0 | </v>
      </c>
      <c r="F480" t="str">
        <v xml:space="preserve">0 | </v>
      </c>
      <c r="G480" t="str">
        <v xml:space="preserve">0 | </v>
      </c>
      <c r="H480" t="str">
        <v xml:space="preserve">0 | </v>
      </c>
      <c r="I480" t="str">
        <v xml:space="preserve">0 | </v>
      </c>
      <c r="J480" t="str">
        <v xml:space="preserve">0 | </v>
      </c>
      <c r="K480" t="str">
        <v xml:space="preserve">0 | </v>
      </c>
      <c r="L480" t="str">
        <v xml:space="preserve">0 | </v>
      </c>
      <c r="M480" t="str">
        <v xml:space="preserve">0 | </v>
      </c>
      <c r="N480" t="str">
        <v xml:space="preserve">0 | </v>
      </c>
      <c r="O480" t="str">
        <v xml:space="preserve">0 | </v>
      </c>
      <c r="P480" t="str">
        <v xml:space="preserve">0 | </v>
      </c>
      <c r="Q480" t="str">
        <v xml:space="preserve">0 | </v>
      </c>
      <c r="R480" t="str">
        <v xml:space="preserve">0 | </v>
      </c>
      <c r="S480" t="str">
        <v xml:space="preserve">0 | </v>
      </c>
      <c r="T480" t="str">
        <v xml:space="preserve">0 | </v>
      </c>
      <c r="U480" t="str">
        <v xml:space="preserve">0 | </v>
      </c>
      <c r="V480" t="str">
        <v xml:space="preserve">0 | </v>
      </c>
      <c r="W480" t="str">
        <v xml:space="preserve">0 | </v>
      </c>
      <c r="X480" t="str">
        <v xml:space="preserve">0 | </v>
      </c>
      <c r="Y480" t="str">
        <v xml:space="preserve">0 | </v>
      </c>
      <c r="Z480" t="str">
        <v xml:space="preserve">0 | </v>
      </c>
      <c r="AA480" t="str">
        <v xml:space="preserve">0 | </v>
      </c>
      <c r="AB480" t="str">
        <v xml:space="preserve">0 | </v>
      </c>
      <c r="AC480" t="str">
        <v xml:space="preserve">0 | </v>
      </c>
      <c r="AD480" t="str">
        <v xml:space="preserve">0 | </v>
      </c>
      <c r="AE480" t="str">
        <v xml:space="preserve">0 | </v>
      </c>
      <c r="AF480" t="str">
        <v xml:space="preserve">0 | </v>
      </c>
      <c r="AG480" t="str">
        <v xml:space="preserve">0 | </v>
      </c>
      <c r="AH480" t="str">
        <v xml:space="preserve">0 | </v>
      </c>
      <c r="AI480" t="str">
        <v xml:space="preserve">0 | </v>
      </c>
      <c r="DQ480" cm="1">
        <f t="array" ref="DQ480:EX480">TRANSPOSE(_xlfn._xlws.SORT(_xlfn._xlws.FILTER(chemicals[chemical_applic_level],chemicals[experiment_ID]=A480)))</f>
        <v>0</v>
      </c>
      <c r="DR480">
        <v>0</v>
      </c>
      <c r="DS480">
        <v>0</v>
      </c>
      <c r="DT480">
        <v>0</v>
      </c>
      <c r="DU480">
        <v>0</v>
      </c>
      <c r="DV480">
        <v>0</v>
      </c>
      <c r="DW480">
        <v>0</v>
      </c>
      <c r="DX480">
        <v>0</v>
      </c>
      <c r="DY480">
        <v>0</v>
      </c>
      <c r="DZ480">
        <v>0</v>
      </c>
      <c r="EA480">
        <v>0</v>
      </c>
      <c r="EB480">
        <v>0</v>
      </c>
      <c r="EC480">
        <v>0</v>
      </c>
      <c r="ED480">
        <v>0</v>
      </c>
      <c r="EE480">
        <v>0</v>
      </c>
      <c r="EF480">
        <v>0</v>
      </c>
      <c r="EG480">
        <v>0</v>
      </c>
      <c r="EH480">
        <v>0</v>
      </c>
      <c r="EI480">
        <v>0</v>
      </c>
      <c r="EJ480">
        <v>0</v>
      </c>
      <c r="EK480">
        <v>0</v>
      </c>
      <c r="EL480">
        <v>0</v>
      </c>
      <c r="EM480">
        <v>0</v>
      </c>
      <c r="EN480">
        <v>0</v>
      </c>
      <c r="EO480">
        <v>0</v>
      </c>
      <c r="EP480">
        <v>0</v>
      </c>
      <c r="EQ480">
        <v>0</v>
      </c>
      <c r="ER480">
        <v>0</v>
      </c>
      <c r="ES480">
        <v>0</v>
      </c>
      <c r="ET480">
        <v>0</v>
      </c>
      <c r="EU480">
        <v>0</v>
      </c>
      <c r="EV480">
        <v>0</v>
      </c>
      <c r="EW480">
        <v>0</v>
      </c>
      <c r="EX480" t="str">
        <v/>
      </c>
    </row>
    <row r="481" spans="2:154" x14ac:dyDescent="0.25">
      <c r="B481" t="str" cm="1">
        <f t="array" ref="B481:AI481">TRANSPOSE(_xlfn._xlws.SORT(_xlfn._xlws.FILTER(chemicals[chemical_applic_level]&amp;" | "&amp;chemicals[chemical_applic_name],chemicals[experiment_ID]=A481)))</f>
        <v xml:space="preserve"> | </v>
      </c>
      <c r="C481" t="str">
        <v xml:space="preserve">0 | </v>
      </c>
      <c r="D481" t="str">
        <v xml:space="preserve">0 | </v>
      </c>
      <c r="E481" t="str">
        <v xml:space="preserve">0 | </v>
      </c>
      <c r="F481" t="str">
        <v xml:space="preserve">0 | </v>
      </c>
      <c r="G481" t="str">
        <v xml:space="preserve">0 | </v>
      </c>
      <c r="H481" t="str">
        <v xml:space="preserve">0 | </v>
      </c>
      <c r="I481" t="str">
        <v xml:space="preserve">0 | </v>
      </c>
      <c r="J481" t="str">
        <v xml:space="preserve">0 | </v>
      </c>
      <c r="K481" t="str">
        <v xml:space="preserve">0 | </v>
      </c>
      <c r="L481" t="str">
        <v xml:space="preserve">0 | </v>
      </c>
      <c r="M481" t="str">
        <v xml:space="preserve">0 | </v>
      </c>
      <c r="N481" t="str">
        <v xml:space="preserve">0 | </v>
      </c>
      <c r="O481" t="str">
        <v xml:space="preserve">0 | </v>
      </c>
      <c r="P481" t="str">
        <v xml:space="preserve">0 | </v>
      </c>
      <c r="Q481" t="str">
        <v xml:space="preserve">0 | </v>
      </c>
      <c r="R481" t="str">
        <v xml:space="preserve">0 | </v>
      </c>
      <c r="S481" t="str">
        <v xml:space="preserve">0 | </v>
      </c>
      <c r="T481" t="str">
        <v xml:space="preserve">0 | </v>
      </c>
      <c r="U481" t="str">
        <v xml:space="preserve">0 | </v>
      </c>
      <c r="V481" t="str">
        <v xml:space="preserve">0 | </v>
      </c>
      <c r="W481" t="str">
        <v xml:space="preserve">0 | </v>
      </c>
      <c r="X481" t="str">
        <v xml:space="preserve">0 | </v>
      </c>
      <c r="Y481" t="str">
        <v xml:space="preserve">0 | </v>
      </c>
      <c r="Z481" t="str">
        <v xml:space="preserve">0 | </v>
      </c>
      <c r="AA481" t="str">
        <v xml:space="preserve">0 | </v>
      </c>
      <c r="AB481" t="str">
        <v xml:space="preserve">0 | </v>
      </c>
      <c r="AC481" t="str">
        <v xml:space="preserve">0 | </v>
      </c>
      <c r="AD481" t="str">
        <v xml:space="preserve">0 | </v>
      </c>
      <c r="AE481" t="str">
        <v xml:space="preserve">0 | </v>
      </c>
      <c r="AF481" t="str">
        <v xml:space="preserve">0 | </v>
      </c>
      <c r="AG481" t="str">
        <v xml:space="preserve">0 | </v>
      </c>
      <c r="AH481" t="str">
        <v xml:space="preserve">0 | </v>
      </c>
      <c r="AI481" t="str">
        <v xml:space="preserve">0 | </v>
      </c>
      <c r="DQ481" cm="1">
        <f t="array" ref="DQ481:EX481">TRANSPOSE(_xlfn._xlws.SORT(_xlfn._xlws.FILTER(chemicals[chemical_applic_level],chemicals[experiment_ID]=A481)))</f>
        <v>0</v>
      </c>
      <c r="DR481">
        <v>0</v>
      </c>
      <c r="DS481">
        <v>0</v>
      </c>
      <c r="DT481">
        <v>0</v>
      </c>
      <c r="DU481">
        <v>0</v>
      </c>
      <c r="DV481">
        <v>0</v>
      </c>
      <c r="DW481">
        <v>0</v>
      </c>
      <c r="DX481">
        <v>0</v>
      </c>
      <c r="DY481">
        <v>0</v>
      </c>
      <c r="DZ481">
        <v>0</v>
      </c>
      <c r="EA481">
        <v>0</v>
      </c>
      <c r="EB481">
        <v>0</v>
      </c>
      <c r="EC481">
        <v>0</v>
      </c>
      <c r="ED481">
        <v>0</v>
      </c>
      <c r="EE481">
        <v>0</v>
      </c>
      <c r="EF481">
        <v>0</v>
      </c>
      <c r="EG481">
        <v>0</v>
      </c>
      <c r="EH481">
        <v>0</v>
      </c>
      <c r="EI481">
        <v>0</v>
      </c>
      <c r="EJ481">
        <v>0</v>
      </c>
      <c r="EK481">
        <v>0</v>
      </c>
      <c r="EL481">
        <v>0</v>
      </c>
      <c r="EM481">
        <v>0</v>
      </c>
      <c r="EN481">
        <v>0</v>
      </c>
      <c r="EO481">
        <v>0</v>
      </c>
      <c r="EP481">
        <v>0</v>
      </c>
      <c r="EQ481">
        <v>0</v>
      </c>
      <c r="ER481">
        <v>0</v>
      </c>
      <c r="ES481">
        <v>0</v>
      </c>
      <c r="ET481">
        <v>0</v>
      </c>
      <c r="EU481">
        <v>0</v>
      </c>
      <c r="EV481">
        <v>0</v>
      </c>
      <c r="EW481">
        <v>0</v>
      </c>
      <c r="EX481" t="str">
        <v/>
      </c>
    </row>
    <row r="482" spans="2:154" x14ac:dyDescent="0.25">
      <c r="B482" t="str" cm="1">
        <f t="array" ref="B482:AI482">TRANSPOSE(_xlfn._xlws.SORT(_xlfn._xlws.FILTER(chemicals[chemical_applic_level]&amp;" | "&amp;chemicals[chemical_applic_name],chemicals[experiment_ID]=A482)))</f>
        <v xml:space="preserve"> | </v>
      </c>
      <c r="C482" t="str">
        <v xml:space="preserve">0 | </v>
      </c>
      <c r="D482" t="str">
        <v xml:space="preserve">0 | </v>
      </c>
      <c r="E482" t="str">
        <v xml:space="preserve">0 | </v>
      </c>
      <c r="F482" t="str">
        <v xml:space="preserve">0 | </v>
      </c>
      <c r="G482" t="str">
        <v xml:space="preserve">0 | </v>
      </c>
      <c r="H482" t="str">
        <v xml:space="preserve">0 | </v>
      </c>
      <c r="I482" t="str">
        <v xml:space="preserve">0 | </v>
      </c>
      <c r="J482" t="str">
        <v xml:space="preserve">0 | </v>
      </c>
      <c r="K482" t="str">
        <v xml:space="preserve">0 | </v>
      </c>
      <c r="L482" t="str">
        <v xml:space="preserve">0 | </v>
      </c>
      <c r="M482" t="str">
        <v xml:space="preserve">0 | </v>
      </c>
      <c r="N482" t="str">
        <v xml:space="preserve">0 | </v>
      </c>
      <c r="O482" t="str">
        <v xml:space="preserve">0 | </v>
      </c>
      <c r="P482" t="str">
        <v xml:space="preserve">0 | </v>
      </c>
      <c r="Q482" t="str">
        <v xml:space="preserve">0 | </v>
      </c>
      <c r="R482" t="str">
        <v xml:space="preserve">0 | </v>
      </c>
      <c r="S482" t="str">
        <v xml:space="preserve">0 | </v>
      </c>
      <c r="T482" t="str">
        <v xml:space="preserve">0 | </v>
      </c>
      <c r="U482" t="str">
        <v xml:space="preserve">0 | </v>
      </c>
      <c r="V482" t="str">
        <v xml:space="preserve">0 | </v>
      </c>
      <c r="W482" t="str">
        <v xml:space="preserve">0 | </v>
      </c>
      <c r="X482" t="str">
        <v xml:space="preserve">0 | </v>
      </c>
      <c r="Y482" t="str">
        <v xml:space="preserve">0 | </v>
      </c>
      <c r="Z482" t="str">
        <v xml:space="preserve">0 | </v>
      </c>
      <c r="AA482" t="str">
        <v xml:space="preserve">0 | </v>
      </c>
      <c r="AB482" t="str">
        <v xml:space="preserve">0 | </v>
      </c>
      <c r="AC482" t="str">
        <v xml:space="preserve">0 | </v>
      </c>
      <c r="AD482" t="str">
        <v xml:space="preserve">0 | </v>
      </c>
      <c r="AE482" t="str">
        <v xml:space="preserve">0 | </v>
      </c>
      <c r="AF482" t="str">
        <v xml:space="preserve">0 | </v>
      </c>
      <c r="AG482" t="str">
        <v xml:space="preserve">0 | </v>
      </c>
      <c r="AH482" t="str">
        <v xml:space="preserve">0 | </v>
      </c>
      <c r="AI482" t="str">
        <v xml:space="preserve">0 | </v>
      </c>
      <c r="DQ482" cm="1">
        <f t="array" ref="DQ482:EX482">TRANSPOSE(_xlfn._xlws.SORT(_xlfn._xlws.FILTER(chemicals[chemical_applic_level],chemicals[experiment_ID]=A482)))</f>
        <v>0</v>
      </c>
      <c r="DR482">
        <v>0</v>
      </c>
      <c r="DS482">
        <v>0</v>
      </c>
      <c r="DT482">
        <v>0</v>
      </c>
      <c r="DU482">
        <v>0</v>
      </c>
      <c r="DV482">
        <v>0</v>
      </c>
      <c r="DW482">
        <v>0</v>
      </c>
      <c r="DX482">
        <v>0</v>
      </c>
      <c r="DY482">
        <v>0</v>
      </c>
      <c r="DZ482">
        <v>0</v>
      </c>
      <c r="EA482">
        <v>0</v>
      </c>
      <c r="EB482">
        <v>0</v>
      </c>
      <c r="EC482">
        <v>0</v>
      </c>
      <c r="ED482">
        <v>0</v>
      </c>
      <c r="EE482">
        <v>0</v>
      </c>
      <c r="EF482">
        <v>0</v>
      </c>
      <c r="EG482">
        <v>0</v>
      </c>
      <c r="EH482">
        <v>0</v>
      </c>
      <c r="EI482">
        <v>0</v>
      </c>
      <c r="EJ482">
        <v>0</v>
      </c>
      <c r="EK482">
        <v>0</v>
      </c>
      <c r="EL482">
        <v>0</v>
      </c>
      <c r="EM482">
        <v>0</v>
      </c>
      <c r="EN482">
        <v>0</v>
      </c>
      <c r="EO482">
        <v>0</v>
      </c>
      <c r="EP482">
        <v>0</v>
      </c>
      <c r="EQ482">
        <v>0</v>
      </c>
      <c r="ER482">
        <v>0</v>
      </c>
      <c r="ES482">
        <v>0</v>
      </c>
      <c r="ET482">
        <v>0</v>
      </c>
      <c r="EU482">
        <v>0</v>
      </c>
      <c r="EV482">
        <v>0</v>
      </c>
      <c r="EW482">
        <v>0</v>
      </c>
      <c r="EX482" t="str">
        <v/>
      </c>
    </row>
    <row r="483" spans="2:154" x14ac:dyDescent="0.25">
      <c r="B483" t="str" cm="1">
        <f t="array" ref="B483:AI483">TRANSPOSE(_xlfn._xlws.SORT(_xlfn._xlws.FILTER(chemicals[chemical_applic_level]&amp;" | "&amp;chemicals[chemical_applic_name],chemicals[experiment_ID]=A483)))</f>
        <v xml:space="preserve"> | </v>
      </c>
      <c r="C483" t="str">
        <v xml:space="preserve">0 | </v>
      </c>
      <c r="D483" t="str">
        <v xml:space="preserve">0 | </v>
      </c>
      <c r="E483" t="str">
        <v xml:space="preserve">0 | </v>
      </c>
      <c r="F483" t="str">
        <v xml:space="preserve">0 | </v>
      </c>
      <c r="G483" t="str">
        <v xml:space="preserve">0 | </v>
      </c>
      <c r="H483" t="str">
        <v xml:space="preserve">0 | </v>
      </c>
      <c r="I483" t="str">
        <v xml:space="preserve">0 | </v>
      </c>
      <c r="J483" t="str">
        <v xml:space="preserve">0 | </v>
      </c>
      <c r="K483" t="str">
        <v xml:space="preserve">0 | </v>
      </c>
      <c r="L483" t="str">
        <v xml:space="preserve">0 | </v>
      </c>
      <c r="M483" t="str">
        <v xml:space="preserve">0 | </v>
      </c>
      <c r="N483" t="str">
        <v xml:space="preserve">0 | </v>
      </c>
      <c r="O483" t="str">
        <v xml:space="preserve">0 | </v>
      </c>
      <c r="P483" t="str">
        <v xml:space="preserve">0 | </v>
      </c>
      <c r="Q483" t="str">
        <v xml:space="preserve">0 | </v>
      </c>
      <c r="R483" t="str">
        <v xml:space="preserve">0 | </v>
      </c>
      <c r="S483" t="str">
        <v xml:space="preserve">0 | </v>
      </c>
      <c r="T483" t="str">
        <v xml:space="preserve">0 | </v>
      </c>
      <c r="U483" t="str">
        <v xml:space="preserve">0 | </v>
      </c>
      <c r="V483" t="str">
        <v xml:space="preserve">0 | </v>
      </c>
      <c r="W483" t="str">
        <v xml:space="preserve">0 | </v>
      </c>
      <c r="X483" t="str">
        <v xml:space="preserve">0 | </v>
      </c>
      <c r="Y483" t="str">
        <v xml:space="preserve">0 | </v>
      </c>
      <c r="Z483" t="str">
        <v xml:space="preserve">0 | </v>
      </c>
      <c r="AA483" t="str">
        <v xml:space="preserve">0 | </v>
      </c>
      <c r="AB483" t="str">
        <v xml:space="preserve">0 | </v>
      </c>
      <c r="AC483" t="str">
        <v xml:space="preserve">0 | </v>
      </c>
      <c r="AD483" t="str">
        <v xml:space="preserve">0 | </v>
      </c>
      <c r="AE483" t="str">
        <v xml:space="preserve">0 | </v>
      </c>
      <c r="AF483" t="str">
        <v xml:space="preserve">0 | </v>
      </c>
      <c r="AG483" t="str">
        <v xml:space="preserve">0 | </v>
      </c>
      <c r="AH483" t="str">
        <v xml:space="preserve">0 | </v>
      </c>
      <c r="AI483" t="str">
        <v xml:space="preserve">0 | </v>
      </c>
      <c r="DQ483" cm="1">
        <f t="array" ref="DQ483:EX483">TRANSPOSE(_xlfn._xlws.SORT(_xlfn._xlws.FILTER(chemicals[chemical_applic_level],chemicals[experiment_ID]=A483)))</f>
        <v>0</v>
      </c>
      <c r="DR483">
        <v>0</v>
      </c>
      <c r="DS483">
        <v>0</v>
      </c>
      <c r="DT483">
        <v>0</v>
      </c>
      <c r="DU483">
        <v>0</v>
      </c>
      <c r="DV483">
        <v>0</v>
      </c>
      <c r="DW483">
        <v>0</v>
      </c>
      <c r="DX483">
        <v>0</v>
      </c>
      <c r="DY483">
        <v>0</v>
      </c>
      <c r="DZ483">
        <v>0</v>
      </c>
      <c r="EA483">
        <v>0</v>
      </c>
      <c r="EB483">
        <v>0</v>
      </c>
      <c r="EC483">
        <v>0</v>
      </c>
      <c r="ED483">
        <v>0</v>
      </c>
      <c r="EE483">
        <v>0</v>
      </c>
      <c r="EF483">
        <v>0</v>
      </c>
      <c r="EG483">
        <v>0</v>
      </c>
      <c r="EH483">
        <v>0</v>
      </c>
      <c r="EI483">
        <v>0</v>
      </c>
      <c r="EJ483">
        <v>0</v>
      </c>
      <c r="EK483">
        <v>0</v>
      </c>
      <c r="EL483">
        <v>0</v>
      </c>
      <c r="EM483">
        <v>0</v>
      </c>
      <c r="EN483">
        <v>0</v>
      </c>
      <c r="EO483">
        <v>0</v>
      </c>
      <c r="EP483">
        <v>0</v>
      </c>
      <c r="EQ483">
        <v>0</v>
      </c>
      <c r="ER483">
        <v>0</v>
      </c>
      <c r="ES483">
        <v>0</v>
      </c>
      <c r="ET483">
        <v>0</v>
      </c>
      <c r="EU483">
        <v>0</v>
      </c>
      <c r="EV483">
        <v>0</v>
      </c>
      <c r="EW483">
        <v>0</v>
      </c>
      <c r="EX483" t="str">
        <v/>
      </c>
    </row>
    <row r="484" spans="2:154" x14ac:dyDescent="0.25">
      <c r="B484" t="str" cm="1">
        <f t="array" ref="B484:AI484">TRANSPOSE(_xlfn._xlws.SORT(_xlfn._xlws.FILTER(chemicals[chemical_applic_level]&amp;" | "&amp;chemicals[chemical_applic_name],chemicals[experiment_ID]=A484)))</f>
        <v xml:space="preserve"> | </v>
      </c>
      <c r="C484" t="str">
        <v xml:space="preserve">0 | </v>
      </c>
      <c r="D484" t="str">
        <v xml:space="preserve">0 | </v>
      </c>
      <c r="E484" t="str">
        <v xml:space="preserve">0 | </v>
      </c>
      <c r="F484" t="str">
        <v xml:space="preserve">0 | </v>
      </c>
      <c r="G484" t="str">
        <v xml:space="preserve">0 | </v>
      </c>
      <c r="H484" t="str">
        <v xml:space="preserve">0 | </v>
      </c>
      <c r="I484" t="str">
        <v xml:space="preserve">0 | </v>
      </c>
      <c r="J484" t="str">
        <v xml:space="preserve">0 | </v>
      </c>
      <c r="K484" t="str">
        <v xml:space="preserve">0 | </v>
      </c>
      <c r="L484" t="str">
        <v xml:space="preserve">0 | </v>
      </c>
      <c r="M484" t="str">
        <v xml:space="preserve">0 | </v>
      </c>
      <c r="N484" t="str">
        <v xml:space="preserve">0 | </v>
      </c>
      <c r="O484" t="str">
        <v xml:space="preserve">0 | </v>
      </c>
      <c r="P484" t="str">
        <v xml:space="preserve">0 | </v>
      </c>
      <c r="Q484" t="str">
        <v xml:space="preserve">0 | </v>
      </c>
      <c r="R484" t="str">
        <v xml:space="preserve">0 | </v>
      </c>
      <c r="S484" t="str">
        <v xml:space="preserve">0 | </v>
      </c>
      <c r="T484" t="str">
        <v xml:space="preserve">0 | </v>
      </c>
      <c r="U484" t="str">
        <v xml:space="preserve">0 | </v>
      </c>
      <c r="V484" t="str">
        <v xml:space="preserve">0 | </v>
      </c>
      <c r="W484" t="str">
        <v xml:space="preserve">0 | </v>
      </c>
      <c r="X484" t="str">
        <v xml:space="preserve">0 | </v>
      </c>
      <c r="Y484" t="str">
        <v xml:space="preserve">0 | </v>
      </c>
      <c r="Z484" t="str">
        <v xml:space="preserve">0 | </v>
      </c>
      <c r="AA484" t="str">
        <v xml:space="preserve">0 | </v>
      </c>
      <c r="AB484" t="str">
        <v xml:space="preserve">0 | </v>
      </c>
      <c r="AC484" t="str">
        <v xml:space="preserve">0 | </v>
      </c>
      <c r="AD484" t="str">
        <v xml:space="preserve">0 | </v>
      </c>
      <c r="AE484" t="str">
        <v xml:space="preserve">0 | </v>
      </c>
      <c r="AF484" t="str">
        <v xml:space="preserve">0 | </v>
      </c>
      <c r="AG484" t="str">
        <v xml:space="preserve">0 | </v>
      </c>
      <c r="AH484" t="str">
        <v xml:space="preserve">0 | </v>
      </c>
      <c r="AI484" t="str">
        <v xml:space="preserve">0 | </v>
      </c>
      <c r="DQ484" cm="1">
        <f t="array" ref="DQ484:EX484">TRANSPOSE(_xlfn._xlws.SORT(_xlfn._xlws.FILTER(chemicals[chemical_applic_level],chemicals[experiment_ID]=A484)))</f>
        <v>0</v>
      </c>
      <c r="DR484">
        <v>0</v>
      </c>
      <c r="DS484">
        <v>0</v>
      </c>
      <c r="DT484">
        <v>0</v>
      </c>
      <c r="DU484">
        <v>0</v>
      </c>
      <c r="DV484">
        <v>0</v>
      </c>
      <c r="DW484">
        <v>0</v>
      </c>
      <c r="DX484">
        <v>0</v>
      </c>
      <c r="DY484">
        <v>0</v>
      </c>
      <c r="DZ484">
        <v>0</v>
      </c>
      <c r="EA484">
        <v>0</v>
      </c>
      <c r="EB484">
        <v>0</v>
      </c>
      <c r="EC484">
        <v>0</v>
      </c>
      <c r="ED484">
        <v>0</v>
      </c>
      <c r="EE484">
        <v>0</v>
      </c>
      <c r="EF484">
        <v>0</v>
      </c>
      <c r="EG484">
        <v>0</v>
      </c>
      <c r="EH484">
        <v>0</v>
      </c>
      <c r="EI484">
        <v>0</v>
      </c>
      <c r="EJ484">
        <v>0</v>
      </c>
      <c r="EK484">
        <v>0</v>
      </c>
      <c r="EL484">
        <v>0</v>
      </c>
      <c r="EM484">
        <v>0</v>
      </c>
      <c r="EN484">
        <v>0</v>
      </c>
      <c r="EO484">
        <v>0</v>
      </c>
      <c r="EP484">
        <v>0</v>
      </c>
      <c r="EQ484">
        <v>0</v>
      </c>
      <c r="ER484">
        <v>0</v>
      </c>
      <c r="ES484">
        <v>0</v>
      </c>
      <c r="ET484">
        <v>0</v>
      </c>
      <c r="EU484">
        <v>0</v>
      </c>
      <c r="EV484">
        <v>0</v>
      </c>
      <c r="EW484">
        <v>0</v>
      </c>
      <c r="EX484" t="str">
        <v/>
      </c>
    </row>
    <row r="485" spans="2:154" x14ac:dyDescent="0.25">
      <c r="B485" t="str" cm="1">
        <f t="array" ref="B485:AI485">TRANSPOSE(_xlfn._xlws.SORT(_xlfn._xlws.FILTER(chemicals[chemical_applic_level]&amp;" | "&amp;chemicals[chemical_applic_name],chemicals[experiment_ID]=A485)))</f>
        <v xml:space="preserve"> | </v>
      </c>
      <c r="C485" t="str">
        <v xml:space="preserve">0 | </v>
      </c>
      <c r="D485" t="str">
        <v xml:space="preserve">0 | </v>
      </c>
      <c r="E485" t="str">
        <v xml:space="preserve">0 | </v>
      </c>
      <c r="F485" t="str">
        <v xml:space="preserve">0 | </v>
      </c>
      <c r="G485" t="str">
        <v xml:space="preserve">0 | </v>
      </c>
      <c r="H485" t="str">
        <v xml:space="preserve">0 | </v>
      </c>
      <c r="I485" t="str">
        <v xml:space="preserve">0 | </v>
      </c>
      <c r="J485" t="str">
        <v xml:space="preserve">0 | </v>
      </c>
      <c r="K485" t="str">
        <v xml:space="preserve">0 | </v>
      </c>
      <c r="L485" t="str">
        <v xml:space="preserve">0 | </v>
      </c>
      <c r="M485" t="str">
        <v xml:space="preserve">0 | </v>
      </c>
      <c r="N485" t="str">
        <v xml:space="preserve">0 | </v>
      </c>
      <c r="O485" t="str">
        <v xml:space="preserve">0 | </v>
      </c>
      <c r="P485" t="str">
        <v xml:space="preserve">0 | </v>
      </c>
      <c r="Q485" t="str">
        <v xml:space="preserve">0 | </v>
      </c>
      <c r="R485" t="str">
        <v xml:space="preserve">0 | </v>
      </c>
      <c r="S485" t="str">
        <v xml:space="preserve">0 | </v>
      </c>
      <c r="T485" t="str">
        <v xml:space="preserve">0 | </v>
      </c>
      <c r="U485" t="str">
        <v xml:space="preserve">0 | </v>
      </c>
      <c r="V485" t="str">
        <v xml:space="preserve">0 | </v>
      </c>
      <c r="W485" t="str">
        <v xml:space="preserve">0 | </v>
      </c>
      <c r="X485" t="str">
        <v xml:space="preserve">0 | </v>
      </c>
      <c r="Y485" t="str">
        <v xml:space="preserve">0 | </v>
      </c>
      <c r="Z485" t="str">
        <v xml:space="preserve">0 | </v>
      </c>
      <c r="AA485" t="str">
        <v xml:space="preserve">0 | </v>
      </c>
      <c r="AB485" t="str">
        <v xml:space="preserve">0 | </v>
      </c>
      <c r="AC485" t="str">
        <v xml:space="preserve">0 | </v>
      </c>
      <c r="AD485" t="str">
        <v xml:space="preserve">0 | </v>
      </c>
      <c r="AE485" t="str">
        <v xml:space="preserve">0 | </v>
      </c>
      <c r="AF485" t="str">
        <v xml:space="preserve">0 | </v>
      </c>
      <c r="AG485" t="str">
        <v xml:space="preserve">0 | </v>
      </c>
      <c r="AH485" t="str">
        <v xml:space="preserve">0 | </v>
      </c>
      <c r="AI485" t="str">
        <v xml:space="preserve">0 | </v>
      </c>
      <c r="DQ485" cm="1">
        <f t="array" ref="DQ485:EX485">TRANSPOSE(_xlfn._xlws.SORT(_xlfn._xlws.FILTER(chemicals[chemical_applic_level],chemicals[experiment_ID]=A485)))</f>
        <v>0</v>
      </c>
      <c r="DR485">
        <v>0</v>
      </c>
      <c r="DS485">
        <v>0</v>
      </c>
      <c r="DT485">
        <v>0</v>
      </c>
      <c r="DU485">
        <v>0</v>
      </c>
      <c r="DV485">
        <v>0</v>
      </c>
      <c r="DW485">
        <v>0</v>
      </c>
      <c r="DX485">
        <v>0</v>
      </c>
      <c r="DY485">
        <v>0</v>
      </c>
      <c r="DZ485">
        <v>0</v>
      </c>
      <c r="EA485">
        <v>0</v>
      </c>
      <c r="EB485">
        <v>0</v>
      </c>
      <c r="EC485">
        <v>0</v>
      </c>
      <c r="ED485">
        <v>0</v>
      </c>
      <c r="EE485">
        <v>0</v>
      </c>
      <c r="EF485">
        <v>0</v>
      </c>
      <c r="EG485">
        <v>0</v>
      </c>
      <c r="EH485">
        <v>0</v>
      </c>
      <c r="EI485">
        <v>0</v>
      </c>
      <c r="EJ485">
        <v>0</v>
      </c>
      <c r="EK485">
        <v>0</v>
      </c>
      <c r="EL485">
        <v>0</v>
      </c>
      <c r="EM485">
        <v>0</v>
      </c>
      <c r="EN485">
        <v>0</v>
      </c>
      <c r="EO485">
        <v>0</v>
      </c>
      <c r="EP485">
        <v>0</v>
      </c>
      <c r="EQ485">
        <v>0</v>
      </c>
      <c r="ER485">
        <v>0</v>
      </c>
      <c r="ES485">
        <v>0</v>
      </c>
      <c r="ET485">
        <v>0</v>
      </c>
      <c r="EU485">
        <v>0</v>
      </c>
      <c r="EV485">
        <v>0</v>
      </c>
      <c r="EW485">
        <v>0</v>
      </c>
      <c r="EX485" t="str">
        <v/>
      </c>
    </row>
    <row r="486" spans="2:154" x14ac:dyDescent="0.25">
      <c r="B486" t="str" cm="1">
        <f t="array" ref="B486:AI486">TRANSPOSE(_xlfn._xlws.SORT(_xlfn._xlws.FILTER(chemicals[chemical_applic_level]&amp;" | "&amp;chemicals[chemical_applic_name],chemicals[experiment_ID]=A486)))</f>
        <v xml:space="preserve"> | </v>
      </c>
      <c r="C486" t="str">
        <v xml:space="preserve">0 | </v>
      </c>
      <c r="D486" t="str">
        <v xml:space="preserve">0 | </v>
      </c>
      <c r="E486" t="str">
        <v xml:space="preserve">0 | </v>
      </c>
      <c r="F486" t="str">
        <v xml:space="preserve">0 | </v>
      </c>
      <c r="G486" t="str">
        <v xml:space="preserve">0 | </v>
      </c>
      <c r="H486" t="str">
        <v xml:space="preserve">0 | </v>
      </c>
      <c r="I486" t="str">
        <v xml:space="preserve">0 | </v>
      </c>
      <c r="J486" t="str">
        <v xml:space="preserve">0 | </v>
      </c>
      <c r="K486" t="str">
        <v xml:space="preserve">0 | </v>
      </c>
      <c r="L486" t="str">
        <v xml:space="preserve">0 | </v>
      </c>
      <c r="M486" t="str">
        <v xml:space="preserve">0 | </v>
      </c>
      <c r="N486" t="str">
        <v xml:space="preserve">0 | </v>
      </c>
      <c r="O486" t="str">
        <v xml:space="preserve">0 | </v>
      </c>
      <c r="P486" t="str">
        <v xml:space="preserve">0 | </v>
      </c>
      <c r="Q486" t="str">
        <v xml:space="preserve">0 | </v>
      </c>
      <c r="R486" t="str">
        <v xml:space="preserve">0 | </v>
      </c>
      <c r="S486" t="str">
        <v xml:space="preserve">0 | </v>
      </c>
      <c r="T486" t="str">
        <v xml:space="preserve">0 | </v>
      </c>
      <c r="U486" t="str">
        <v xml:space="preserve">0 | </v>
      </c>
      <c r="V486" t="str">
        <v xml:space="preserve">0 | </v>
      </c>
      <c r="W486" t="str">
        <v xml:space="preserve">0 | </v>
      </c>
      <c r="X486" t="str">
        <v xml:space="preserve">0 | </v>
      </c>
      <c r="Y486" t="str">
        <v xml:space="preserve">0 | </v>
      </c>
      <c r="Z486" t="str">
        <v xml:space="preserve">0 | </v>
      </c>
      <c r="AA486" t="str">
        <v xml:space="preserve">0 | </v>
      </c>
      <c r="AB486" t="str">
        <v xml:space="preserve">0 | </v>
      </c>
      <c r="AC486" t="str">
        <v xml:space="preserve">0 | </v>
      </c>
      <c r="AD486" t="str">
        <v xml:space="preserve">0 | </v>
      </c>
      <c r="AE486" t="str">
        <v xml:space="preserve">0 | </v>
      </c>
      <c r="AF486" t="str">
        <v xml:space="preserve">0 | </v>
      </c>
      <c r="AG486" t="str">
        <v xml:space="preserve">0 | </v>
      </c>
      <c r="AH486" t="str">
        <v xml:space="preserve">0 | </v>
      </c>
      <c r="AI486" t="str">
        <v xml:space="preserve">0 | </v>
      </c>
      <c r="DQ486" cm="1">
        <f t="array" ref="DQ486:EX486">TRANSPOSE(_xlfn._xlws.SORT(_xlfn._xlws.FILTER(chemicals[chemical_applic_level],chemicals[experiment_ID]=A486)))</f>
        <v>0</v>
      </c>
      <c r="DR486">
        <v>0</v>
      </c>
      <c r="DS486">
        <v>0</v>
      </c>
      <c r="DT486">
        <v>0</v>
      </c>
      <c r="DU486">
        <v>0</v>
      </c>
      <c r="DV486">
        <v>0</v>
      </c>
      <c r="DW486">
        <v>0</v>
      </c>
      <c r="DX486">
        <v>0</v>
      </c>
      <c r="DY486">
        <v>0</v>
      </c>
      <c r="DZ486">
        <v>0</v>
      </c>
      <c r="EA486">
        <v>0</v>
      </c>
      <c r="EB486">
        <v>0</v>
      </c>
      <c r="EC486">
        <v>0</v>
      </c>
      <c r="ED486">
        <v>0</v>
      </c>
      <c r="EE486">
        <v>0</v>
      </c>
      <c r="EF486">
        <v>0</v>
      </c>
      <c r="EG486">
        <v>0</v>
      </c>
      <c r="EH486">
        <v>0</v>
      </c>
      <c r="EI486">
        <v>0</v>
      </c>
      <c r="EJ486">
        <v>0</v>
      </c>
      <c r="EK486">
        <v>0</v>
      </c>
      <c r="EL486">
        <v>0</v>
      </c>
      <c r="EM486">
        <v>0</v>
      </c>
      <c r="EN486">
        <v>0</v>
      </c>
      <c r="EO486">
        <v>0</v>
      </c>
      <c r="EP486">
        <v>0</v>
      </c>
      <c r="EQ486">
        <v>0</v>
      </c>
      <c r="ER486">
        <v>0</v>
      </c>
      <c r="ES486">
        <v>0</v>
      </c>
      <c r="ET486">
        <v>0</v>
      </c>
      <c r="EU486">
        <v>0</v>
      </c>
      <c r="EV486">
        <v>0</v>
      </c>
      <c r="EW486">
        <v>0</v>
      </c>
      <c r="EX486" t="str">
        <v/>
      </c>
    </row>
    <row r="487" spans="2:154" x14ac:dyDescent="0.25">
      <c r="B487" t="str" cm="1">
        <f t="array" ref="B487:AI487">TRANSPOSE(_xlfn._xlws.SORT(_xlfn._xlws.FILTER(chemicals[chemical_applic_level]&amp;" | "&amp;chemicals[chemical_applic_name],chemicals[experiment_ID]=A487)))</f>
        <v xml:space="preserve"> | </v>
      </c>
      <c r="C487" t="str">
        <v xml:space="preserve">0 | </v>
      </c>
      <c r="D487" t="str">
        <v xml:space="preserve">0 | </v>
      </c>
      <c r="E487" t="str">
        <v xml:space="preserve">0 | </v>
      </c>
      <c r="F487" t="str">
        <v xml:space="preserve">0 | </v>
      </c>
      <c r="G487" t="str">
        <v xml:space="preserve">0 | </v>
      </c>
      <c r="H487" t="str">
        <v xml:space="preserve">0 | </v>
      </c>
      <c r="I487" t="str">
        <v xml:space="preserve">0 | </v>
      </c>
      <c r="J487" t="str">
        <v xml:space="preserve">0 | </v>
      </c>
      <c r="K487" t="str">
        <v xml:space="preserve">0 | </v>
      </c>
      <c r="L487" t="str">
        <v xml:space="preserve">0 | </v>
      </c>
      <c r="M487" t="str">
        <v xml:space="preserve">0 | </v>
      </c>
      <c r="N487" t="str">
        <v xml:space="preserve">0 | </v>
      </c>
      <c r="O487" t="str">
        <v xml:space="preserve">0 | </v>
      </c>
      <c r="P487" t="str">
        <v xml:space="preserve">0 | </v>
      </c>
      <c r="Q487" t="str">
        <v xml:space="preserve">0 | </v>
      </c>
      <c r="R487" t="str">
        <v xml:space="preserve">0 | </v>
      </c>
      <c r="S487" t="str">
        <v xml:space="preserve">0 | </v>
      </c>
      <c r="T487" t="str">
        <v xml:space="preserve">0 | </v>
      </c>
      <c r="U487" t="str">
        <v xml:space="preserve">0 | </v>
      </c>
      <c r="V487" t="str">
        <v xml:space="preserve">0 | </v>
      </c>
      <c r="W487" t="str">
        <v xml:space="preserve">0 | </v>
      </c>
      <c r="X487" t="str">
        <v xml:space="preserve">0 | </v>
      </c>
      <c r="Y487" t="str">
        <v xml:space="preserve">0 | </v>
      </c>
      <c r="Z487" t="str">
        <v xml:space="preserve">0 | </v>
      </c>
      <c r="AA487" t="str">
        <v xml:space="preserve">0 | </v>
      </c>
      <c r="AB487" t="str">
        <v xml:space="preserve">0 | </v>
      </c>
      <c r="AC487" t="str">
        <v xml:space="preserve">0 | </v>
      </c>
      <c r="AD487" t="str">
        <v xml:space="preserve">0 | </v>
      </c>
      <c r="AE487" t="str">
        <v xml:space="preserve">0 | </v>
      </c>
      <c r="AF487" t="str">
        <v xml:space="preserve">0 | </v>
      </c>
      <c r="AG487" t="str">
        <v xml:space="preserve">0 | </v>
      </c>
      <c r="AH487" t="str">
        <v xml:space="preserve">0 | </v>
      </c>
      <c r="AI487" t="str">
        <v xml:space="preserve">0 | </v>
      </c>
      <c r="DQ487" cm="1">
        <f t="array" ref="DQ487:EX487">TRANSPOSE(_xlfn._xlws.SORT(_xlfn._xlws.FILTER(chemicals[chemical_applic_level],chemicals[experiment_ID]=A487)))</f>
        <v>0</v>
      </c>
      <c r="DR487">
        <v>0</v>
      </c>
      <c r="DS487">
        <v>0</v>
      </c>
      <c r="DT487">
        <v>0</v>
      </c>
      <c r="DU487">
        <v>0</v>
      </c>
      <c r="DV487">
        <v>0</v>
      </c>
      <c r="DW487">
        <v>0</v>
      </c>
      <c r="DX487">
        <v>0</v>
      </c>
      <c r="DY487">
        <v>0</v>
      </c>
      <c r="DZ487">
        <v>0</v>
      </c>
      <c r="EA487">
        <v>0</v>
      </c>
      <c r="EB487">
        <v>0</v>
      </c>
      <c r="EC487">
        <v>0</v>
      </c>
      <c r="ED487">
        <v>0</v>
      </c>
      <c r="EE487">
        <v>0</v>
      </c>
      <c r="EF487">
        <v>0</v>
      </c>
      <c r="EG487">
        <v>0</v>
      </c>
      <c r="EH487">
        <v>0</v>
      </c>
      <c r="EI487">
        <v>0</v>
      </c>
      <c r="EJ487">
        <v>0</v>
      </c>
      <c r="EK487">
        <v>0</v>
      </c>
      <c r="EL487">
        <v>0</v>
      </c>
      <c r="EM487">
        <v>0</v>
      </c>
      <c r="EN487">
        <v>0</v>
      </c>
      <c r="EO487">
        <v>0</v>
      </c>
      <c r="EP487">
        <v>0</v>
      </c>
      <c r="EQ487">
        <v>0</v>
      </c>
      <c r="ER487">
        <v>0</v>
      </c>
      <c r="ES487">
        <v>0</v>
      </c>
      <c r="ET487">
        <v>0</v>
      </c>
      <c r="EU487">
        <v>0</v>
      </c>
      <c r="EV487">
        <v>0</v>
      </c>
      <c r="EW487">
        <v>0</v>
      </c>
      <c r="EX487" t="str">
        <v/>
      </c>
    </row>
    <row r="488" spans="2:154" x14ac:dyDescent="0.25">
      <c r="B488" t="str" cm="1">
        <f t="array" ref="B488:AI488">TRANSPOSE(_xlfn._xlws.SORT(_xlfn._xlws.FILTER(chemicals[chemical_applic_level]&amp;" | "&amp;chemicals[chemical_applic_name],chemicals[experiment_ID]=A488)))</f>
        <v xml:space="preserve"> | </v>
      </c>
      <c r="C488" t="str">
        <v xml:space="preserve">0 | </v>
      </c>
      <c r="D488" t="str">
        <v xml:space="preserve">0 | </v>
      </c>
      <c r="E488" t="str">
        <v xml:space="preserve">0 | </v>
      </c>
      <c r="F488" t="str">
        <v xml:space="preserve">0 | </v>
      </c>
      <c r="G488" t="str">
        <v xml:space="preserve">0 | </v>
      </c>
      <c r="H488" t="str">
        <v xml:space="preserve">0 | </v>
      </c>
      <c r="I488" t="str">
        <v xml:space="preserve">0 | </v>
      </c>
      <c r="J488" t="str">
        <v xml:space="preserve">0 | </v>
      </c>
      <c r="K488" t="str">
        <v xml:space="preserve">0 | </v>
      </c>
      <c r="L488" t="str">
        <v xml:space="preserve">0 | </v>
      </c>
      <c r="M488" t="str">
        <v xml:space="preserve">0 | </v>
      </c>
      <c r="N488" t="str">
        <v xml:space="preserve">0 | </v>
      </c>
      <c r="O488" t="str">
        <v xml:space="preserve">0 | </v>
      </c>
      <c r="P488" t="str">
        <v xml:space="preserve">0 | </v>
      </c>
      <c r="Q488" t="str">
        <v xml:space="preserve">0 | </v>
      </c>
      <c r="R488" t="str">
        <v xml:space="preserve">0 | </v>
      </c>
      <c r="S488" t="str">
        <v xml:space="preserve">0 | </v>
      </c>
      <c r="T488" t="str">
        <v xml:space="preserve">0 | </v>
      </c>
      <c r="U488" t="str">
        <v xml:space="preserve">0 | </v>
      </c>
      <c r="V488" t="str">
        <v xml:space="preserve">0 | </v>
      </c>
      <c r="W488" t="str">
        <v xml:space="preserve">0 | </v>
      </c>
      <c r="X488" t="str">
        <v xml:space="preserve">0 | </v>
      </c>
      <c r="Y488" t="str">
        <v xml:space="preserve">0 | </v>
      </c>
      <c r="Z488" t="str">
        <v xml:space="preserve">0 | </v>
      </c>
      <c r="AA488" t="str">
        <v xml:space="preserve">0 | </v>
      </c>
      <c r="AB488" t="str">
        <v xml:space="preserve">0 | </v>
      </c>
      <c r="AC488" t="str">
        <v xml:space="preserve">0 | </v>
      </c>
      <c r="AD488" t="str">
        <v xml:space="preserve">0 | </v>
      </c>
      <c r="AE488" t="str">
        <v xml:space="preserve">0 | </v>
      </c>
      <c r="AF488" t="str">
        <v xml:space="preserve">0 | </v>
      </c>
      <c r="AG488" t="str">
        <v xml:space="preserve">0 | </v>
      </c>
      <c r="AH488" t="str">
        <v xml:space="preserve">0 | </v>
      </c>
      <c r="AI488" t="str">
        <v xml:space="preserve">0 | </v>
      </c>
      <c r="DQ488" cm="1">
        <f t="array" ref="DQ488:EX488">TRANSPOSE(_xlfn._xlws.SORT(_xlfn._xlws.FILTER(chemicals[chemical_applic_level],chemicals[experiment_ID]=A488)))</f>
        <v>0</v>
      </c>
      <c r="DR488">
        <v>0</v>
      </c>
      <c r="DS488">
        <v>0</v>
      </c>
      <c r="DT488">
        <v>0</v>
      </c>
      <c r="DU488">
        <v>0</v>
      </c>
      <c r="DV488">
        <v>0</v>
      </c>
      <c r="DW488">
        <v>0</v>
      </c>
      <c r="DX488">
        <v>0</v>
      </c>
      <c r="DY488">
        <v>0</v>
      </c>
      <c r="DZ488">
        <v>0</v>
      </c>
      <c r="EA488">
        <v>0</v>
      </c>
      <c r="EB488">
        <v>0</v>
      </c>
      <c r="EC488">
        <v>0</v>
      </c>
      <c r="ED488">
        <v>0</v>
      </c>
      <c r="EE488">
        <v>0</v>
      </c>
      <c r="EF488">
        <v>0</v>
      </c>
      <c r="EG488">
        <v>0</v>
      </c>
      <c r="EH488">
        <v>0</v>
      </c>
      <c r="EI488">
        <v>0</v>
      </c>
      <c r="EJ488">
        <v>0</v>
      </c>
      <c r="EK488">
        <v>0</v>
      </c>
      <c r="EL488">
        <v>0</v>
      </c>
      <c r="EM488">
        <v>0</v>
      </c>
      <c r="EN488">
        <v>0</v>
      </c>
      <c r="EO488">
        <v>0</v>
      </c>
      <c r="EP488">
        <v>0</v>
      </c>
      <c r="EQ488">
        <v>0</v>
      </c>
      <c r="ER488">
        <v>0</v>
      </c>
      <c r="ES488">
        <v>0</v>
      </c>
      <c r="ET488">
        <v>0</v>
      </c>
      <c r="EU488">
        <v>0</v>
      </c>
      <c r="EV488">
        <v>0</v>
      </c>
      <c r="EW488">
        <v>0</v>
      </c>
      <c r="EX488" t="str">
        <v/>
      </c>
    </row>
    <row r="489" spans="2:154" x14ac:dyDescent="0.25">
      <c r="B489" t="str" cm="1">
        <f t="array" ref="B489:AI489">TRANSPOSE(_xlfn._xlws.SORT(_xlfn._xlws.FILTER(chemicals[chemical_applic_level]&amp;" | "&amp;chemicals[chemical_applic_name],chemicals[experiment_ID]=A489)))</f>
        <v xml:space="preserve"> | </v>
      </c>
      <c r="C489" t="str">
        <v xml:space="preserve">0 | </v>
      </c>
      <c r="D489" t="str">
        <v xml:space="preserve">0 | </v>
      </c>
      <c r="E489" t="str">
        <v xml:space="preserve">0 | </v>
      </c>
      <c r="F489" t="str">
        <v xml:space="preserve">0 | </v>
      </c>
      <c r="G489" t="str">
        <v xml:space="preserve">0 | </v>
      </c>
      <c r="H489" t="str">
        <v xml:space="preserve">0 | </v>
      </c>
      <c r="I489" t="str">
        <v xml:space="preserve">0 | </v>
      </c>
      <c r="J489" t="str">
        <v xml:space="preserve">0 | </v>
      </c>
      <c r="K489" t="str">
        <v xml:space="preserve">0 | </v>
      </c>
      <c r="L489" t="str">
        <v xml:space="preserve">0 | </v>
      </c>
      <c r="M489" t="str">
        <v xml:space="preserve">0 | </v>
      </c>
      <c r="N489" t="str">
        <v xml:space="preserve">0 | </v>
      </c>
      <c r="O489" t="str">
        <v xml:space="preserve">0 | </v>
      </c>
      <c r="P489" t="str">
        <v xml:space="preserve">0 | </v>
      </c>
      <c r="Q489" t="str">
        <v xml:space="preserve">0 | </v>
      </c>
      <c r="R489" t="str">
        <v xml:space="preserve">0 | </v>
      </c>
      <c r="S489" t="str">
        <v xml:space="preserve">0 | </v>
      </c>
      <c r="T489" t="str">
        <v xml:space="preserve">0 | </v>
      </c>
      <c r="U489" t="str">
        <v xml:space="preserve">0 | </v>
      </c>
      <c r="V489" t="str">
        <v xml:space="preserve">0 | </v>
      </c>
      <c r="W489" t="str">
        <v xml:space="preserve">0 | </v>
      </c>
      <c r="X489" t="str">
        <v xml:space="preserve">0 | </v>
      </c>
      <c r="Y489" t="str">
        <v xml:space="preserve">0 | </v>
      </c>
      <c r="Z489" t="str">
        <v xml:space="preserve">0 | </v>
      </c>
      <c r="AA489" t="str">
        <v xml:space="preserve">0 | </v>
      </c>
      <c r="AB489" t="str">
        <v xml:space="preserve">0 | </v>
      </c>
      <c r="AC489" t="str">
        <v xml:space="preserve">0 | </v>
      </c>
      <c r="AD489" t="str">
        <v xml:space="preserve">0 | </v>
      </c>
      <c r="AE489" t="str">
        <v xml:space="preserve">0 | </v>
      </c>
      <c r="AF489" t="str">
        <v xml:space="preserve">0 | </v>
      </c>
      <c r="AG489" t="str">
        <v xml:space="preserve">0 | </v>
      </c>
      <c r="AH489" t="str">
        <v xml:space="preserve">0 | </v>
      </c>
      <c r="AI489" t="str">
        <v xml:space="preserve">0 | </v>
      </c>
      <c r="DQ489" cm="1">
        <f t="array" ref="DQ489:EX489">TRANSPOSE(_xlfn._xlws.SORT(_xlfn._xlws.FILTER(chemicals[chemical_applic_level],chemicals[experiment_ID]=A489)))</f>
        <v>0</v>
      </c>
      <c r="DR489">
        <v>0</v>
      </c>
      <c r="DS489">
        <v>0</v>
      </c>
      <c r="DT489">
        <v>0</v>
      </c>
      <c r="DU489">
        <v>0</v>
      </c>
      <c r="DV489">
        <v>0</v>
      </c>
      <c r="DW489">
        <v>0</v>
      </c>
      <c r="DX489">
        <v>0</v>
      </c>
      <c r="DY489">
        <v>0</v>
      </c>
      <c r="DZ489">
        <v>0</v>
      </c>
      <c r="EA489">
        <v>0</v>
      </c>
      <c r="EB489">
        <v>0</v>
      </c>
      <c r="EC489">
        <v>0</v>
      </c>
      <c r="ED489">
        <v>0</v>
      </c>
      <c r="EE489">
        <v>0</v>
      </c>
      <c r="EF489">
        <v>0</v>
      </c>
      <c r="EG489">
        <v>0</v>
      </c>
      <c r="EH489">
        <v>0</v>
      </c>
      <c r="EI489">
        <v>0</v>
      </c>
      <c r="EJ489">
        <v>0</v>
      </c>
      <c r="EK489">
        <v>0</v>
      </c>
      <c r="EL489">
        <v>0</v>
      </c>
      <c r="EM489">
        <v>0</v>
      </c>
      <c r="EN489">
        <v>0</v>
      </c>
      <c r="EO489">
        <v>0</v>
      </c>
      <c r="EP489">
        <v>0</v>
      </c>
      <c r="EQ489">
        <v>0</v>
      </c>
      <c r="ER489">
        <v>0</v>
      </c>
      <c r="ES489">
        <v>0</v>
      </c>
      <c r="ET489">
        <v>0</v>
      </c>
      <c r="EU489">
        <v>0</v>
      </c>
      <c r="EV489">
        <v>0</v>
      </c>
      <c r="EW489">
        <v>0</v>
      </c>
      <c r="EX489" t="str">
        <v/>
      </c>
    </row>
    <row r="490" spans="2:154" x14ac:dyDescent="0.25">
      <c r="B490" t="str" cm="1">
        <f t="array" ref="B490:AI490">TRANSPOSE(_xlfn._xlws.SORT(_xlfn._xlws.FILTER(chemicals[chemical_applic_level]&amp;" | "&amp;chemicals[chemical_applic_name],chemicals[experiment_ID]=A490)))</f>
        <v xml:space="preserve"> | </v>
      </c>
      <c r="C490" t="str">
        <v xml:space="preserve">0 | </v>
      </c>
      <c r="D490" t="str">
        <v xml:space="preserve">0 | </v>
      </c>
      <c r="E490" t="str">
        <v xml:space="preserve">0 | </v>
      </c>
      <c r="F490" t="str">
        <v xml:space="preserve">0 | </v>
      </c>
      <c r="G490" t="str">
        <v xml:space="preserve">0 | </v>
      </c>
      <c r="H490" t="str">
        <v xml:space="preserve">0 | </v>
      </c>
      <c r="I490" t="str">
        <v xml:space="preserve">0 | </v>
      </c>
      <c r="J490" t="str">
        <v xml:space="preserve">0 | </v>
      </c>
      <c r="K490" t="str">
        <v xml:space="preserve">0 | </v>
      </c>
      <c r="L490" t="str">
        <v xml:space="preserve">0 | </v>
      </c>
      <c r="M490" t="str">
        <v xml:space="preserve">0 | </v>
      </c>
      <c r="N490" t="str">
        <v xml:space="preserve">0 | </v>
      </c>
      <c r="O490" t="str">
        <v xml:space="preserve">0 | </v>
      </c>
      <c r="P490" t="str">
        <v xml:space="preserve">0 | </v>
      </c>
      <c r="Q490" t="str">
        <v xml:space="preserve">0 | </v>
      </c>
      <c r="R490" t="str">
        <v xml:space="preserve">0 | </v>
      </c>
      <c r="S490" t="str">
        <v xml:space="preserve">0 | </v>
      </c>
      <c r="T490" t="str">
        <v xml:space="preserve">0 | </v>
      </c>
      <c r="U490" t="str">
        <v xml:space="preserve">0 | </v>
      </c>
      <c r="V490" t="str">
        <v xml:space="preserve">0 | </v>
      </c>
      <c r="W490" t="str">
        <v xml:space="preserve">0 | </v>
      </c>
      <c r="X490" t="str">
        <v xml:space="preserve">0 | </v>
      </c>
      <c r="Y490" t="str">
        <v xml:space="preserve">0 | </v>
      </c>
      <c r="Z490" t="str">
        <v xml:space="preserve">0 | </v>
      </c>
      <c r="AA490" t="str">
        <v xml:space="preserve">0 | </v>
      </c>
      <c r="AB490" t="str">
        <v xml:space="preserve">0 | </v>
      </c>
      <c r="AC490" t="str">
        <v xml:space="preserve">0 | </v>
      </c>
      <c r="AD490" t="str">
        <v xml:space="preserve">0 | </v>
      </c>
      <c r="AE490" t="str">
        <v xml:space="preserve">0 | </v>
      </c>
      <c r="AF490" t="str">
        <v xml:space="preserve">0 | </v>
      </c>
      <c r="AG490" t="str">
        <v xml:space="preserve">0 | </v>
      </c>
      <c r="AH490" t="str">
        <v xml:space="preserve">0 | </v>
      </c>
      <c r="AI490" t="str">
        <v xml:space="preserve">0 | </v>
      </c>
      <c r="DQ490" cm="1">
        <f t="array" ref="DQ490:EX490">TRANSPOSE(_xlfn._xlws.SORT(_xlfn._xlws.FILTER(chemicals[chemical_applic_level],chemicals[experiment_ID]=A490)))</f>
        <v>0</v>
      </c>
      <c r="DR490">
        <v>0</v>
      </c>
      <c r="DS490">
        <v>0</v>
      </c>
      <c r="DT490">
        <v>0</v>
      </c>
      <c r="DU490">
        <v>0</v>
      </c>
      <c r="DV490">
        <v>0</v>
      </c>
      <c r="DW490">
        <v>0</v>
      </c>
      <c r="DX490">
        <v>0</v>
      </c>
      <c r="DY490">
        <v>0</v>
      </c>
      <c r="DZ490">
        <v>0</v>
      </c>
      <c r="EA490">
        <v>0</v>
      </c>
      <c r="EB490">
        <v>0</v>
      </c>
      <c r="EC490">
        <v>0</v>
      </c>
      <c r="ED490">
        <v>0</v>
      </c>
      <c r="EE490">
        <v>0</v>
      </c>
      <c r="EF490">
        <v>0</v>
      </c>
      <c r="EG490">
        <v>0</v>
      </c>
      <c r="EH490">
        <v>0</v>
      </c>
      <c r="EI490">
        <v>0</v>
      </c>
      <c r="EJ490">
        <v>0</v>
      </c>
      <c r="EK490">
        <v>0</v>
      </c>
      <c r="EL490">
        <v>0</v>
      </c>
      <c r="EM490">
        <v>0</v>
      </c>
      <c r="EN490">
        <v>0</v>
      </c>
      <c r="EO490">
        <v>0</v>
      </c>
      <c r="EP490">
        <v>0</v>
      </c>
      <c r="EQ490">
        <v>0</v>
      </c>
      <c r="ER490">
        <v>0</v>
      </c>
      <c r="ES490">
        <v>0</v>
      </c>
      <c r="ET490">
        <v>0</v>
      </c>
      <c r="EU490">
        <v>0</v>
      </c>
      <c r="EV490">
        <v>0</v>
      </c>
      <c r="EW490">
        <v>0</v>
      </c>
      <c r="EX490" t="str">
        <v/>
      </c>
    </row>
    <row r="491" spans="2:154" x14ac:dyDescent="0.25">
      <c r="B491" t="str" cm="1">
        <f t="array" ref="B491:AI491">TRANSPOSE(_xlfn._xlws.SORT(_xlfn._xlws.FILTER(chemicals[chemical_applic_level]&amp;" | "&amp;chemicals[chemical_applic_name],chemicals[experiment_ID]=A491)))</f>
        <v xml:space="preserve"> | </v>
      </c>
      <c r="C491" t="str">
        <v xml:space="preserve">0 | </v>
      </c>
      <c r="D491" t="str">
        <v xml:space="preserve">0 | </v>
      </c>
      <c r="E491" t="str">
        <v xml:space="preserve">0 | </v>
      </c>
      <c r="F491" t="str">
        <v xml:space="preserve">0 | </v>
      </c>
      <c r="G491" t="str">
        <v xml:space="preserve">0 | </v>
      </c>
      <c r="H491" t="str">
        <v xml:space="preserve">0 | </v>
      </c>
      <c r="I491" t="str">
        <v xml:space="preserve">0 | </v>
      </c>
      <c r="J491" t="str">
        <v xml:space="preserve">0 | </v>
      </c>
      <c r="K491" t="str">
        <v xml:space="preserve">0 | </v>
      </c>
      <c r="L491" t="str">
        <v xml:space="preserve">0 | </v>
      </c>
      <c r="M491" t="str">
        <v xml:space="preserve">0 | </v>
      </c>
      <c r="N491" t="str">
        <v xml:space="preserve">0 | </v>
      </c>
      <c r="O491" t="str">
        <v xml:space="preserve">0 | </v>
      </c>
      <c r="P491" t="str">
        <v xml:space="preserve">0 | </v>
      </c>
      <c r="Q491" t="str">
        <v xml:space="preserve">0 | </v>
      </c>
      <c r="R491" t="str">
        <v xml:space="preserve">0 | </v>
      </c>
      <c r="S491" t="str">
        <v xml:space="preserve">0 | </v>
      </c>
      <c r="T491" t="str">
        <v xml:space="preserve">0 | </v>
      </c>
      <c r="U491" t="str">
        <v xml:space="preserve">0 | </v>
      </c>
      <c r="V491" t="str">
        <v xml:space="preserve">0 | </v>
      </c>
      <c r="W491" t="str">
        <v xml:space="preserve">0 | </v>
      </c>
      <c r="X491" t="str">
        <v xml:space="preserve">0 | </v>
      </c>
      <c r="Y491" t="str">
        <v xml:space="preserve">0 | </v>
      </c>
      <c r="Z491" t="str">
        <v xml:space="preserve">0 | </v>
      </c>
      <c r="AA491" t="str">
        <v xml:space="preserve">0 | </v>
      </c>
      <c r="AB491" t="str">
        <v xml:space="preserve">0 | </v>
      </c>
      <c r="AC491" t="str">
        <v xml:space="preserve">0 | </v>
      </c>
      <c r="AD491" t="str">
        <v xml:space="preserve">0 | </v>
      </c>
      <c r="AE491" t="str">
        <v xml:space="preserve">0 | </v>
      </c>
      <c r="AF491" t="str">
        <v xml:space="preserve">0 | </v>
      </c>
      <c r="AG491" t="str">
        <v xml:space="preserve">0 | </v>
      </c>
      <c r="AH491" t="str">
        <v xml:space="preserve">0 | </v>
      </c>
      <c r="AI491" t="str">
        <v xml:space="preserve">0 | </v>
      </c>
      <c r="DQ491" cm="1">
        <f t="array" ref="DQ491:EX491">TRANSPOSE(_xlfn._xlws.SORT(_xlfn._xlws.FILTER(chemicals[chemical_applic_level],chemicals[experiment_ID]=A491)))</f>
        <v>0</v>
      </c>
      <c r="DR491">
        <v>0</v>
      </c>
      <c r="DS491">
        <v>0</v>
      </c>
      <c r="DT491">
        <v>0</v>
      </c>
      <c r="DU491">
        <v>0</v>
      </c>
      <c r="DV491">
        <v>0</v>
      </c>
      <c r="DW491">
        <v>0</v>
      </c>
      <c r="DX491">
        <v>0</v>
      </c>
      <c r="DY491">
        <v>0</v>
      </c>
      <c r="DZ491">
        <v>0</v>
      </c>
      <c r="EA491">
        <v>0</v>
      </c>
      <c r="EB491">
        <v>0</v>
      </c>
      <c r="EC491">
        <v>0</v>
      </c>
      <c r="ED491">
        <v>0</v>
      </c>
      <c r="EE491">
        <v>0</v>
      </c>
      <c r="EF491">
        <v>0</v>
      </c>
      <c r="EG491">
        <v>0</v>
      </c>
      <c r="EH491">
        <v>0</v>
      </c>
      <c r="EI491">
        <v>0</v>
      </c>
      <c r="EJ491">
        <v>0</v>
      </c>
      <c r="EK491">
        <v>0</v>
      </c>
      <c r="EL491">
        <v>0</v>
      </c>
      <c r="EM491">
        <v>0</v>
      </c>
      <c r="EN491">
        <v>0</v>
      </c>
      <c r="EO491">
        <v>0</v>
      </c>
      <c r="EP491">
        <v>0</v>
      </c>
      <c r="EQ491">
        <v>0</v>
      </c>
      <c r="ER491">
        <v>0</v>
      </c>
      <c r="ES491">
        <v>0</v>
      </c>
      <c r="ET491">
        <v>0</v>
      </c>
      <c r="EU491">
        <v>0</v>
      </c>
      <c r="EV491">
        <v>0</v>
      </c>
      <c r="EW491">
        <v>0</v>
      </c>
      <c r="EX491" t="str">
        <v/>
      </c>
    </row>
    <row r="492" spans="2:154" x14ac:dyDescent="0.25">
      <c r="B492" t="str" cm="1">
        <f t="array" ref="B492:AI492">TRANSPOSE(_xlfn._xlws.SORT(_xlfn._xlws.FILTER(chemicals[chemical_applic_level]&amp;" | "&amp;chemicals[chemical_applic_name],chemicals[experiment_ID]=A492)))</f>
        <v xml:space="preserve"> | </v>
      </c>
      <c r="C492" t="str">
        <v xml:space="preserve">0 | </v>
      </c>
      <c r="D492" t="str">
        <v xml:space="preserve">0 | </v>
      </c>
      <c r="E492" t="str">
        <v xml:space="preserve">0 | </v>
      </c>
      <c r="F492" t="str">
        <v xml:space="preserve">0 | </v>
      </c>
      <c r="G492" t="str">
        <v xml:space="preserve">0 | </v>
      </c>
      <c r="H492" t="str">
        <v xml:space="preserve">0 | </v>
      </c>
      <c r="I492" t="str">
        <v xml:space="preserve">0 | </v>
      </c>
      <c r="J492" t="str">
        <v xml:space="preserve">0 | </v>
      </c>
      <c r="K492" t="str">
        <v xml:space="preserve">0 | </v>
      </c>
      <c r="L492" t="str">
        <v xml:space="preserve">0 | </v>
      </c>
      <c r="M492" t="str">
        <v xml:space="preserve">0 | </v>
      </c>
      <c r="N492" t="str">
        <v xml:space="preserve">0 | </v>
      </c>
      <c r="O492" t="str">
        <v xml:space="preserve">0 | </v>
      </c>
      <c r="P492" t="str">
        <v xml:space="preserve">0 | </v>
      </c>
      <c r="Q492" t="str">
        <v xml:space="preserve">0 | </v>
      </c>
      <c r="R492" t="str">
        <v xml:space="preserve">0 | </v>
      </c>
      <c r="S492" t="str">
        <v xml:space="preserve">0 | </v>
      </c>
      <c r="T492" t="str">
        <v xml:space="preserve">0 | </v>
      </c>
      <c r="U492" t="str">
        <v xml:space="preserve">0 | </v>
      </c>
      <c r="V492" t="str">
        <v xml:space="preserve">0 | </v>
      </c>
      <c r="W492" t="str">
        <v xml:space="preserve">0 | </v>
      </c>
      <c r="X492" t="str">
        <v xml:space="preserve">0 | </v>
      </c>
      <c r="Y492" t="str">
        <v xml:space="preserve">0 | </v>
      </c>
      <c r="Z492" t="str">
        <v xml:space="preserve">0 | </v>
      </c>
      <c r="AA492" t="str">
        <v xml:space="preserve">0 | </v>
      </c>
      <c r="AB492" t="str">
        <v xml:space="preserve">0 | </v>
      </c>
      <c r="AC492" t="str">
        <v xml:space="preserve">0 | </v>
      </c>
      <c r="AD492" t="str">
        <v xml:space="preserve">0 | </v>
      </c>
      <c r="AE492" t="str">
        <v xml:space="preserve">0 | </v>
      </c>
      <c r="AF492" t="str">
        <v xml:space="preserve">0 | </v>
      </c>
      <c r="AG492" t="str">
        <v xml:space="preserve">0 | </v>
      </c>
      <c r="AH492" t="str">
        <v xml:space="preserve">0 | </v>
      </c>
      <c r="AI492" t="str">
        <v xml:space="preserve">0 | </v>
      </c>
      <c r="DQ492" cm="1">
        <f t="array" ref="DQ492:EX492">TRANSPOSE(_xlfn._xlws.SORT(_xlfn._xlws.FILTER(chemicals[chemical_applic_level],chemicals[experiment_ID]=A492)))</f>
        <v>0</v>
      </c>
      <c r="DR492">
        <v>0</v>
      </c>
      <c r="DS492">
        <v>0</v>
      </c>
      <c r="DT492">
        <v>0</v>
      </c>
      <c r="DU492">
        <v>0</v>
      </c>
      <c r="DV492">
        <v>0</v>
      </c>
      <c r="DW492">
        <v>0</v>
      </c>
      <c r="DX492">
        <v>0</v>
      </c>
      <c r="DY492">
        <v>0</v>
      </c>
      <c r="DZ492">
        <v>0</v>
      </c>
      <c r="EA492">
        <v>0</v>
      </c>
      <c r="EB492">
        <v>0</v>
      </c>
      <c r="EC492">
        <v>0</v>
      </c>
      <c r="ED492">
        <v>0</v>
      </c>
      <c r="EE492">
        <v>0</v>
      </c>
      <c r="EF492">
        <v>0</v>
      </c>
      <c r="EG492">
        <v>0</v>
      </c>
      <c r="EH492">
        <v>0</v>
      </c>
      <c r="EI492">
        <v>0</v>
      </c>
      <c r="EJ492">
        <v>0</v>
      </c>
      <c r="EK492">
        <v>0</v>
      </c>
      <c r="EL492">
        <v>0</v>
      </c>
      <c r="EM492">
        <v>0</v>
      </c>
      <c r="EN492">
        <v>0</v>
      </c>
      <c r="EO492">
        <v>0</v>
      </c>
      <c r="EP492">
        <v>0</v>
      </c>
      <c r="EQ492">
        <v>0</v>
      </c>
      <c r="ER492">
        <v>0</v>
      </c>
      <c r="ES492">
        <v>0</v>
      </c>
      <c r="ET492">
        <v>0</v>
      </c>
      <c r="EU492">
        <v>0</v>
      </c>
      <c r="EV492">
        <v>0</v>
      </c>
      <c r="EW492">
        <v>0</v>
      </c>
      <c r="EX492" t="str">
        <v/>
      </c>
    </row>
    <row r="493" spans="2:154" x14ac:dyDescent="0.25">
      <c r="B493" t="str" cm="1">
        <f t="array" ref="B493:AI493">TRANSPOSE(_xlfn._xlws.SORT(_xlfn._xlws.FILTER(chemicals[chemical_applic_level]&amp;" | "&amp;chemicals[chemical_applic_name],chemicals[experiment_ID]=A493)))</f>
        <v xml:space="preserve"> | </v>
      </c>
      <c r="C493" t="str">
        <v xml:space="preserve">0 | </v>
      </c>
      <c r="D493" t="str">
        <v xml:space="preserve">0 | </v>
      </c>
      <c r="E493" t="str">
        <v xml:space="preserve">0 | </v>
      </c>
      <c r="F493" t="str">
        <v xml:space="preserve">0 | </v>
      </c>
      <c r="G493" t="str">
        <v xml:space="preserve">0 | </v>
      </c>
      <c r="H493" t="str">
        <v xml:space="preserve">0 | </v>
      </c>
      <c r="I493" t="str">
        <v xml:space="preserve">0 | </v>
      </c>
      <c r="J493" t="str">
        <v xml:space="preserve">0 | </v>
      </c>
      <c r="K493" t="str">
        <v xml:space="preserve">0 | </v>
      </c>
      <c r="L493" t="str">
        <v xml:space="preserve">0 | </v>
      </c>
      <c r="M493" t="str">
        <v xml:space="preserve">0 | </v>
      </c>
      <c r="N493" t="str">
        <v xml:space="preserve">0 | </v>
      </c>
      <c r="O493" t="str">
        <v xml:space="preserve">0 | </v>
      </c>
      <c r="P493" t="str">
        <v xml:space="preserve">0 | </v>
      </c>
      <c r="Q493" t="str">
        <v xml:space="preserve">0 | </v>
      </c>
      <c r="R493" t="str">
        <v xml:space="preserve">0 | </v>
      </c>
      <c r="S493" t="str">
        <v xml:space="preserve">0 | </v>
      </c>
      <c r="T493" t="str">
        <v xml:space="preserve">0 | </v>
      </c>
      <c r="U493" t="str">
        <v xml:space="preserve">0 | </v>
      </c>
      <c r="V493" t="str">
        <v xml:space="preserve">0 | </v>
      </c>
      <c r="W493" t="str">
        <v xml:space="preserve">0 | </v>
      </c>
      <c r="X493" t="str">
        <v xml:space="preserve">0 | </v>
      </c>
      <c r="Y493" t="str">
        <v xml:space="preserve">0 | </v>
      </c>
      <c r="Z493" t="str">
        <v xml:space="preserve">0 | </v>
      </c>
      <c r="AA493" t="str">
        <v xml:space="preserve">0 | </v>
      </c>
      <c r="AB493" t="str">
        <v xml:space="preserve">0 | </v>
      </c>
      <c r="AC493" t="str">
        <v xml:space="preserve">0 | </v>
      </c>
      <c r="AD493" t="str">
        <v xml:space="preserve">0 | </v>
      </c>
      <c r="AE493" t="str">
        <v xml:space="preserve">0 | </v>
      </c>
      <c r="AF493" t="str">
        <v xml:space="preserve">0 | </v>
      </c>
      <c r="AG493" t="str">
        <v xml:space="preserve">0 | </v>
      </c>
      <c r="AH493" t="str">
        <v xml:space="preserve">0 | </v>
      </c>
      <c r="AI493" t="str">
        <v xml:space="preserve">0 | </v>
      </c>
      <c r="DQ493" cm="1">
        <f t="array" ref="DQ493:EX493">TRANSPOSE(_xlfn._xlws.SORT(_xlfn._xlws.FILTER(chemicals[chemical_applic_level],chemicals[experiment_ID]=A493)))</f>
        <v>0</v>
      </c>
      <c r="DR493">
        <v>0</v>
      </c>
      <c r="DS493">
        <v>0</v>
      </c>
      <c r="DT493">
        <v>0</v>
      </c>
      <c r="DU493">
        <v>0</v>
      </c>
      <c r="DV493">
        <v>0</v>
      </c>
      <c r="DW493">
        <v>0</v>
      </c>
      <c r="DX493">
        <v>0</v>
      </c>
      <c r="DY493">
        <v>0</v>
      </c>
      <c r="DZ493">
        <v>0</v>
      </c>
      <c r="EA493">
        <v>0</v>
      </c>
      <c r="EB493">
        <v>0</v>
      </c>
      <c r="EC493">
        <v>0</v>
      </c>
      <c r="ED493">
        <v>0</v>
      </c>
      <c r="EE493">
        <v>0</v>
      </c>
      <c r="EF493">
        <v>0</v>
      </c>
      <c r="EG493">
        <v>0</v>
      </c>
      <c r="EH493">
        <v>0</v>
      </c>
      <c r="EI493">
        <v>0</v>
      </c>
      <c r="EJ493">
        <v>0</v>
      </c>
      <c r="EK493">
        <v>0</v>
      </c>
      <c r="EL493">
        <v>0</v>
      </c>
      <c r="EM493">
        <v>0</v>
      </c>
      <c r="EN493">
        <v>0</v>
      </c>
      <c r="EO493">
        <v>0</v>
      </c>
      <c r="EP493">
        <v>0</v>
      </c>
      <c r="EQ493">
        <v>0</v>
      </c>
      <c r="ER493">
        <v>0</v>
      </c>
      <c r="ES493">
        <v>0</v>
      </c>
      <c r="ET493">
        <v>0</v>
      </c>
      <c r="EU493">
        <v>0</v>
      </c>
      <c r="EV493">
        <v>0</v>
      </c>
      <c r="EW493">
        <v>0</v>
      </c>
      <c r="EX493" t="str">
        <v/>
      </c>
    </row>
    <row r="494" spans="2:154" x14ac:dyDescent="0.25">
      <c r="B494" t="str" cm="1">
        <f t="array" ref="B494:AI494">TRANSPOSE(_xlfn._xlws.SORT(_xlfn._xlws.FILTER(chemicals[chemical_applic_level]&amp;" | "&amp;chemicals[chemical_applic_name],chemicals[experiment_ID]=A494)))</f>
        <v xml:space="preserve"> | </v>
      </c>
      <c r="C494" t="str">
        <v xml:space="preserve">0 | </v>
      </c>
      <c r="D494" t="str">
        <v xml:space="preserve">0 | </v>
      </c>
      <c r="E494" t="str">
        <v xml:space="preserve">0 | </v>
      </c>
      <c r="F494" t="str">
        <v xml:space="preserve">0 | </v>
      </c>
      <c r="G494" t="str">
        <v xml:space="preserve">0 | </v>
      </c>
      <c r="H494" t="str">
        <v xml:space="preserve">0 | </v>
      </c>
      <c r="I494" t="str">
        <v xml:space="preserve">0 | </v>
      </c>
      <c r="J494" t="str">
        <v xml:space="preserve">0 | </v>
      </c>
      <c r="K494" t="str">
        <v xml:space="preserve">0 | </v>
      </c>
      <c r="L494" t="str">
        <v xml:space="preserve">0 | </v>
      </c>
      <c r="M494" t="str">
        <v xml:space="preserve">0 | </v>
      </c>
      <c r="N494" t="str">
        <v xml:space="preserve">0 | </v>
      </c>
      <c r="O494" t="str">
        <v xml:space="preserve">0 | </v>
      </c>
      <c r="P494" t="str">
        <v xml:space="preserve">0 | </v>
      </c>
      <c r="Q494" t="str">
        <v xml:space="preserve">0 | </v>
      </c>
      <c r="R494" t="str">
        <v xml:space="preserve">0 | </v>
      </c>
      <c r="S494" t="str">
        <v xml:space="preserve">0 | </v>
      </c>
      <c r="T494" t="str">
        <v xml:space="preserve">0 | </v>
      </c>
      <c r="U494" t="str">
        <v xml:space="preserve">0 | </v>
      </c>
      <c r="V494" t="str">
        <v xml:space="preserve">0 | </v>
      </c>
      <c r="W494" t="str">
        <v xml:space="preserve">0 | </v>
      </c>
      <c r="X494" t="str">
        <v xml:space="preserve">0 | </v>
      </c>
      <c r="Y494" t="str">
        <v xml:space="preserve">0 | </v>
      </c>
      <c r="Z494" t="str">
        <v xml:space="preserve">0 | </v>
      </c>
      <c r="AA494" t="str">
        <v xml:space="preserve">0 | </v>
      </c>
      <c r="AB494" t="str">
        <v xml:space="preserve">0 | </v>
      </c>
      <c r="AC494" t="str">
        <v xml:space="preserve">0 | </v>
      </c>
      <c r="AD494" t="str">
        <v xml:space="preserve">0 | </v>
      </c>
      <c r="AE494" t="str">
        <v xml:space="preserve">0 | </v>
      </c>
      <c r="AF494" t="str">
        <v xml:space="preserve">0 | </v>
      </c>
      <c r="AG494" t="str">
        <v xml:space="preserve">0 | </v>
      </c>
      <c r="AH494" t="str">
        <v xml:space="preserve">0 | </v>
      </c>
      <c r="AI494" t="str">
        <v xml:space="preserve">0 | </v>
      </c>
      <c r="DQ494" cm="1">
        <f t="array" ref="DQ494:EX494">TRANSPOSE(_xlfn._xlws.SORT(_xlfn._xlws.FILTER(chemicals[chemical_applic_level],chemicals[experiment_ID]=A494)))</f>
        <v>0</v>
      </c>
      <c r="DR494">
        <v>0</v>
      </c>
      <c r="DS494">
        <v>0</v>
      </c>
      <c r="DT494">
        <v>0</v>
      </c>
      <c r="DU494">
        <v>0</v>
      </c>
      <c r="DV494">
        <v>0</v>
      </c>
      <c r="DW494">
        <v>0</v>
      </c>
      <c r="DX494">
        <v>0</v>
      </c>
      <c r="DY494">
        <v>0</v>
      </c>
      <c r="DZ494">
        <v>0</v>
      </c>
      <c r="EA494">
        <v>0</v>
      </c>
      <c r="EB494">
        <v>0</v>
      </c>
      <c r="EC494">
        <v>0</v>
      </c>
      <c r="ED494">
        <v>0</v>
      </c>
      <c r="EE494">
        <v>0</v>
      </c>
      <c r="EF494">
        <v>0</v>
      </c>
      <c r="EG494">
        <v>0</v>
      </c>
      <c r="EH494">
        <v>0</v>
      </c>
      <c r="EI494">
        <v>0</v>
      </c>
      <c r="EJ494">
        <v>0</v>
      </c>
      <c r="EK494">
        <v>0</v>
      </c>
      <c r="EL494">
        <v>0</v>
      </c>
      <c r="EM494">
        <v>0</v>
      </c>
      <c r="EN494">
        <v>0</v>
      </c>
      <c r="EO494">
        <v>0</v>
      </c>
      <c r="EP494">
        <v>0</v>
      </c>
      <c r="EQ494">
        <v>0</v>
      </c>
      <c r="ER494">
        <v>0</v>
      </c>
      <c r="ES494">
        <v>0</v>
      </c>
      <c r="ET494">
        <v>0</v>
      </c>
      <c r="EU494">
        <v>0</v>
      </c>
      <c r="EV494">
        <v>0</v>
      </c>
      <c r="EW494">
        <v>0</v>
      </c>
      <c r="EX494" t="str">
        <v/>
      </c>
    </row>
    <row r="495" spans="2:154" x14ac:dyDescent="0.25">
      <c r="B495" t="str" cm="1">
        <f t="array" ref="B495:AI495">TRANSPOSE(_xlfn._xlws.SORT(_xlfn._xlws.FILTER(chemicals[chemical_applic_level]&amp;" | "&amp;chemicals[chemical_applic_name],chemicals[experiment_ID]=A495)))</f>
        <v xml:space="preserve"> | </v>
      </c>
      <c r="C495" t="str">
        <v xml:space="preserve">0 | </v>
      </c>
      <c r="D495" t="str">
        <v xml:space="preserve">0 | </v>
      </c>
      <c r="E495" t="str">
        <v xml:space="preserve">0 | </v>
      </c>
      <c r="F495" t="str">
        <v xml:space="preserve">0 | </v>
      </c>
      <c r="G495" t="str">
        <v xml:space="preserve">0 | </v>
      </c>
      <c r="H495" t="str">
        <v xml:space="preserve">0 | </v>
      </c>
      <c r="I495" t="str">
        <v xml:space="preserve">0 | </v>
      </c>
      <c r="J495" t="str">
        <v xml:space="preserve">0 | </v>
      </c>
      <c r="K495" t="str">
        <v xml:space="preserve">0 | </v>
      </c>
      <c r="L495" t="str">
        <v xml:space="preserve">0 | </v>
      </c>
      <c r="M495" t="str">
        <v xml:space="preserve">0 | </v>
      </c>
      <c r="N495" t="str">
        <v xml:space="preserve">0 | </v>
      </c>
      <c r="O495" t="str">
        <v xml:space="preserve">0 | </v>
      </c>
      <c r="P495" t="str">
        <v xml:space="preserve">0 | </v>
      </c>
      <c r="Q495" t="str">
        <v xml:space="preserve">0 | </v>
      </c>
      <c r="R495" t="str">
        <v xml:space="preserve">0 | </v>
      </c>
      <c r="S495" t="str">
        <v xml:space="preserve">0 | </v>
      </c>
      <c r="T495" t="str">
        <v xml:space="preserve">0 | </v>
      </c>
      <c r="U495" t="str">
        <v xml:space="preserve">0 | </v>
      </c>
      <c r="V495" t="str">
        <v xml:space="preserve">0 | </v>
      </c>
      <c r="W495" t="str">
        <v xml:space="preserve">0 | </v>
      </c>
      <c r="X495" t="str">
        <v xml:space="preserve">0 | </v>
      </c>
      <c r="Y495" t="str">
        <v xml:space="preserve">0 | </v>
      </c>
      <c r="Z495" t="str">
        <v xml:space="preserve">0 | </v>
      </c>
      <c r="AA495" t="str">
        <v xml:space="preserve">0 | </v>
      </c>
      <c r="AB495" t="str">
        <v xml:space="preserve">0 | </v>
      </c>
      <c r="AC495" t="str">
        <v xml:space="preserve">0 | </v>
      </c>
      <c r="AD495" t="str">
        <v xml:space="preserve">0 | </v>
      </c>
      <c r="AE495" t="str">
        <v xml:space="preserve">0 | </v>
      </c>
      <c r="AF495" t="str">
        <v xml:space="preserve">0 | </v>
      </c>
      <c r="AG495" t="str">
        <v xml:space="preserve">0 | </v>
      </c>
      <c r="AH495" t="str">
        <v xml:space="preserve">0 | </v>
      </c>
      <c r="AI495" t="str">
        <v xml:space="preserve">0 | </v>
      </c>
      <c r="DQ495" cm="1">
        <f t="array" ref="DQ495:EX495">TRANSPOSE(_xlfn._xlws.SORT(_xlfn._xlws.FILTER(chemicals[chemical_applic_level],chemicals[experiment_ID]=A495)))</f>
        <v>0</v>
      </c>
      <c r="DR495">
        <v>0</v>
      </c>
      <c r="DS495">
        <v>0</v>
      </c>
      <c r="DT495">
        <v>0</v>
      </c>
      <c r="DU495">
        <v>0</v>
      </c>
      <c r="DV495">
        <v>0</v>
      </c>
      <c r="DW495">
        <v>0</v>
      </c>
      <c r="DX495">
        <v>0</v>
      </c>
      <c r="DY495">
        <v>0</v>
      </c>
      <c r="DZ495">
        <v>0</v>
      </c>
      <c r="EA495">
        <v>0</v>
      </c>
      <c r="EB495">
        <v>0</v>
      </c>
      <c r="EC495">
        <v>0</v>
      </c>
      <c r="ED495">
        <v>0</v>
      </c>
      <c r="EE495">
        <v>0</v>
      </c>
      <c r="EF495">
        <v>0</v>
      </c>
      <c r="EG495">
        <v>0</v>
      </c>
      <c r="EH495">
        <v>0</v>
      </c>
      <c r="EI495">
        <v>0</v>
      </c>
      <c r="EJ495">
        <v>0</v>
      </c>
      <c r="EK495">
        <v>0</v>
      </c>
      <c r="EL495">
        <v>0</v>
      </c>
      <c r="EM495">
        <v>0</v>
      </c>
      <c r="EN495">
        <v>0</v>
      </c>
      <c r="EO495">
        <v>0</v>
      </c>
      <c r="EP495">
        <v>0</v>
      </c>
      <c r="EQ495">
        <v>0</v>
      </c>
      <c r="ER495">
        <v>0</v>
      </c>
      <c r="ES495">
        <v>0</v>
      </c>
      <c r="ET495">
        <v>0</v>
      </c>
      <c r="EU495">
        <v>0</v>
      </c>
      <c r="EV495">
        <v>0</v>
      </c>
      <c r="EW495">
        <v>0</v>
      </c>
      <c r="EX495" t="str">
        <v/>
      </c>
    </row>
    <row r="496" spans="2:154" x14ac:dyDescent="0.25">
      <c r="B496" t="str" cm="1">
        <f t="array" ref="B496:AI496">TRANSPOSE(_xlfn._xlws.SORT(_xlfn._xlws.FILTER(chemicals[chemical_applic_level]&amp;" | "&amp;chemicals[chemical_applic_name],chemicals[experiment_ID]=A496)))</f>
        <v xml:space="preserve"> | </v>
      </c>
      <c r="C496" t="str">
        <v xml:space="preserve">0 | </v>
      </c>
      <c r="D496" t="str">
        <v xml:space="preserve">0 | </v>
      </c>
      <c r="E496" t="str">
        <v xml:space="preserve">0 | </v>
      </c>
      <c r="F496" t="str">
        <v xml:space="preserve">0 | </v>
      </c>
      <c r="G496" t="str">
        <v xml:space="preserve">0 | </v>
      </c>
      <c r="H496" t="str">
        <v xml:space="preserve">0 | </v>
      </c>
      <c r="I496" t="str">
        <v xml:space="preserve">0 | </v>
      </c>
      <c r="J496" t="str">
        <v xml:space="preserve">0 | </v>
      </c>
      <c r="K496" t="str">
        <v xml:space="preserve">0 | </v>
      </c>
      <c r="L496" t="str">
        <v xml:space="preserve">0 | </v>
      </c>
      <c r="M496" t="str">
        <v xml:space="preserve">0 | </v>
      </c>
      <c r="N496" t="str">
        <v xml:space="preserve">0 | </v>
      </c>
      <c r="O496" t="str">
        <v xml:space="preserve">0 | </v>
      </c>
      <c r="P496" t="str">
        <v xml:space="preserve">0 | </v>
      </c>
      <c r="Q496" t="str">
        <v xml:space="preserve">0 | </v>
      </c>
      <c r="R496" t="str">
        <v xml:space="preserve">0 | </v>
      </c>
      <c r="S496" t="str">
        <v xml:space="preserve">0 | </v>
      </c>
      <c r="T496" t="str">
        <v xml:space="preserve">0 | </v>
      </c>
      <c r="U496" t="str">
        <v xml:space="preserve">0 | </v>
      </c>
      <c r="V496" t="str">
        <v xml:space="preserve">0 | </v>
      </c>
      <c r="W496" t="str">
        <v xml:space="preserve">0 | </v>
      </c>
      <c r="X496" t="str">
        <v xml:space="preserve">0 | </v>
      </c>
      <c r="Y496" t="str">
        <v xml:space="preserve">0 | </v>
      </c>
      <c r="Z496" t="str">
        <v xml:space="preserve">0 | </v>
      </c>
      <c r="AA496" t="str">
        <v xml:space="preserve">0 | </v>
      </c>
      <c r="AB496" t="str">
        <v xml:space="preserve">0 | </v>
      </c>
      <c r="AC496" t="str">
        <v xml:space="preserve">0 | </v>
      </c>
      <c r="AD496" t="str">
        <v xml:space="preserve">0 | </v>
      </c>
      <c r="AE496" t="str">
        <v xml:space="preserve">0 | </v>
      </c>
      <c r="AF496" t="str">
        <v xml:space="preserve">0 | </v>
      </c>
      <c r="AG496" t="str">
        <v xml:space="preserve">0 | </v>
      </c>
      <c r="AH496" t="str">
        <v xml:space="preserve">0 | </v>
      </c>
      <c r="AI496" t="str">
        <v xml:space="preserve">0 | </v>
      </c>
      <c r="DQ496" cm="1">
        <f t="array" ref="DQ496:EX496">TRANSPOSE(_xlfn._xlws.SORT(_xlfn._xlws.FILTER(chemicals[chemical_applic_level],chemicals[experiment_ID]=A496)))</f>
        <v>0</v>
      </c>
      <c r="DR496">
        <v>0</v>
      </c>
      <c r="DS496">
        <v>0</v>
      </c>
      <c r="DT496">
        <v>0</v>
      </c>
      <c r="DU496">
        <v>0</v>
      </c>
      <c r="DV496">
        <v>0</v>
      </c>
      <c r="DW496">
        <v>0</v>
      </c>
      <c r="DX496">
        <v>0</v>
      </c>
      <c r="DY496">
        <v>0</v>
      </c>
      <c r="DZ496">
        <v>0</v>
      </c>
      <c r="EA496">
        <v>0</v>
      </c>
      <c r="EB496">
        <v>0</v>
      </c>
      <c r="EC496">
        <v>0</v>
      </c>
      <c r="ED496">
        <v>0</v>
      </c>
      <c r="EE496">
        <v>0</v>
      </c>
      <c r="EF496">
        <v>0</v>
      </c>
      <c r="EG496">
        <v>0</v>
      </c>
      <c r="EH496">
        <v>0</v>
      </c>
      <c r="EI496">
        <v>0</v>
      </c>
      <c r="EJ496">
        <v>0</v>
      </c>
      <c r="EK496">
        <v>0</v>
      </c>
      <c r="EL496">
        <v>0</v>
      </c>
      <c r="EM496">
        <v>0</v>
      </c>
      <c r="EN496">
        <v>0</v>
      </c>
      <c r="EO496">
        <v>0</v>
      </c>
      <c r="EP496">
        <v>0</v>
      </c>
      <c r="EQ496">
        <v>0</v>
      </c>
      <c r="ER496">
        <v>0</v>
      </c>
      <c r="ES496">
        <v>0</v>
      </c>
      <c r="ET496">
        <v>0</v>
      </c>
      <c r="EU496">
        <v>0</v>
      </c>
      <c r="EV496">
        <v>0</v>
      </c>
      <c r="EW496">
        <v>0</v>
      </c>
      <c r="EX496" t="str">
        <v/>
      </c>
    </row>
    <row r="497" spans="2:154" x14ac:dyDescent="0.25">
      <c r="B497" t="str" cm="1">
        <f t="array" ref="B497:AI497">TRANSPOSE(_xlfn._xlws.SORT(_xlfn._xlws.FILTER(chemicals[chemical_applic_level]&amp;" | "&amp;chemicals[chemical_applic_name],chemicals[experiment_ID]=A497)))</f>
        <v xml:space="preserve"> | </v>
      </c>
      <c r="C497" t="str">
        <v xml:space="preserve">0 | </v>
      </c>
      <c r="D497" t="str">
        <v xml:space="preserve">0 | </v>
      </c>
      <c r="E497" t="str">
        <v xml:space="preserve">0 | </v>
      </c>
      <c r="F497" t="str">
        <v xml:space="preserve">0 | </v>
      </c>
      <c r="G497" t="str">
        <v xml:space="preserve">0 | </v>
      </c>
      <c r="H497" t="str">
        <v xml:space="preserve">0 | </v>
      </c>
      <c r="I497" t="str">
        <v xml:space="preserve">0 | </v>
      </c>
      <c r="J497" t="str">
        <v xml:space="preserve">0 | </v>
      </c>
      <c r="K497" t="str">
        <v xml:space="preserve">0 | </v>
      </c>
      <c r="L497" t="str">
        <v xml:space="preserve">0 | </v>
      </c>
      <c r="M497" t="str">
        <v xml:space="preserve">0 | </v>
      </c>
      <c r="N497" t="str">
        <v xml:space="preserve">0 | </v>
      </c>
      <c r="O497" t="str">
        <v xml:space="preserve">0 | </v>
      </c>
      <c r="P497" t="str">
        <v xml:space="preserve">0 | </v>
      </c>
      <c r="Q497" t="str">
        <v xml:space="preserve">0 | </v>
      </c>
      <c r="R497" t="str">
        <v xml:space="preserve">0 | </v>
      </c>
      <c r="S497" t="str">
        <v xml:space="preserve">0 | </v>
      </c>
      <c r="T497" t="str">
        <v xml:space="preserve">0 | </v>
      </c>
      <c r="U497" t="str">
        <v xml:space="preserve">0 | </v>
      </c>
      <c r="V497" t="str">
        <v xml:space="preserve">0 | </v>
      </c>
      <c r="W497" t="str">
        <v xml:space="preserve">0 | </v>
      </c>
      <c r="X497" t="str">
        <v xml:space="preserve">0 | </v>
      </c>
      <c r="Y497" t="str">
        <v xml:space="preserve">0 | </v>
      </c>
      <c r="Z497" t="str">
        <v xml:space="preserve">0 | </v>
      </c>
      <c r="AA497" t="str">
        <v xml:space="preserve">0 | </v>
      </c>
      <c r="AB497" t="str">
        <v xml:space="preserve">0 | </v>
      </c>
      <c r="AC497" t="str">
        <v xml:space="preserve">0 | </v>
      </c>
      <c r="AD497" t="str">
        <v xml:space="preserve">0 | </v>
      </c>
      <c r="AE497" t="str">
        <v xml:space="preserve">0 | </v>
      </c>
      <c r="AF497" t="str">
        <v xml:space="preserve">0 | </v>
      </c>
      <c r="AG497" t="str">
        <v xml:space="preserve">0 | </v>
      </c>
      <c r="AH497" t="str">
        <v xml:space="preserve">0 | </v>
      </c>
      <c r="AI497" t="str">
        <v xml:space="preserve">0 | </v>
      </c>
      <c r="DQ497" cm="1">
        <f t="array" ref="DQ497:EX497">TRANSPOSE(_xlfn._xlws.SORT(_xlfn._xlws.FILTER(chemicals[chemical_applic_level],chemicals[experiment_ID]=A497)))</f>
        <v>0</v>
      </c>
      <c r="DR497">
        <v>0</v>
      </c>
      <c r="DS497">
        <v>0</v>
      </c>
      <c r="DT497">
        <v>0</v>
      </c>
      <c r="DU497">
        <v>0</v>
      </c>
      <c r="DV497">
        <v>0</v>
      </c>
      <c r="DW497">
        <v>0</v>
      </c>
      <c r="DX497">
        <v>0</v>
      </c>
      <c r="DY497">
        <v>0</v>
      </c>
      <c r="DZ497">
        <v>0</v>
      </c>
      <c r="EA497">
        <v>0</v>
      </c>
      <c r="EB497">
        <v>0</v>
      </c>
      <c r="EC497">
        <v>0</v>
      </c>
      <c r="ED497">
        <v>0</v>
      </c>
      <c r="EE497">
        <v>0</v>
      </c>
      <c r="EF497">
        <v>0</v>
      </c>
      <c r="EG497">
        <v>0</v>
      </c>
      <c r="EH497">
        <v>0</v>
      </c>
      <c r="EI497">
        <v>0</v>
      </c>
      <c r="EJ497">
        <v>0</v>
      </c>
      <c r="EK497">
        <v>0</v>
      </c>
      <c r="EL497">
        <v>0</v>
      </c>
      <c r="EM497">
        <v>0</v>
      </c>
      <c r="EN497">
        <v>0</v>
      </c>
      <c r="EO497">
        <v>0</v>
      </c>
      <c r="EP497">
        <v>0</v>
      </c>
      <c r="EQ497">
        <v>0</v>
      </c>
      <c r="ER497">
        <v>0</v>
      </c>
      <c r="ES497">
        <v>0</v>
      </c>
      <c r="ET497">
        <v>0</v>
      </c>
      <c r="EU497">
        <v>0</v>
      </c>
      <c r="EV497">
        <v>0</v>
      </c>
      <c r="EW497">
        <v>0</v>
      </c>
      <c r="EX497" t="str">
        <v/>
      </c>
    </row>
    <row r="498" spans="2:154" x14ac:dyDescent="0.25">
      <c r="B498" t="str" cm="1">
        <f t="array" ref="B498:AI498">TRANSPOSE(_xlfn._xlws.SORT(_xlfn._xlws.FILTER(chemicals[chemical_applic_level]&amp;" | "&amp;chemicals[chemical_applic_name],chemicals[experiment_ID]=A498)))</f>
        <v xml:space="preserve"> | </v>
      </c>
      <c r="C498" t="str">
        <v xml:space="preserve">0 | </v>
      </c>
      <c r="D498" t="str">
        <v xml:space="preserve">0 | </v>
      </c>
      <c r="E498" t="str">
        <v xml:space="preserve">0 | </v>
      </c>
      <c r="F498" t="str">
        <v xml:space="preserve">0 | </v>
      </c>
      <c r="G498" t="str">
        <v xml:space="preserve">0 | </v>
      </c>
      <c r="H498" t="str">
        <v xml:space="preserve">0 | </v>
      </c>
      <c r="I498" t="str">
        <v xml:space="preserve">0 | </v>
      </c>
      <c r="J498" t="str">
        <v xml:space="preserve">0 | </v>
      </c>
      <c r="K498" t="str">
        <v xml:space="preserve">0 | </v>
      </c>
      <c r="L498" t="str">
        <v xml:space="preserve">0 | </v>
      </c>
      <c r="M498" t="str">
        <v xml:space="preserve">0 | </v>
      </c>
      <c r="N498" t="str">
        <v xml:space="preserve">0 | </v>
      </c>
      <c r="O498" t="str">
        <v xml:space="preserve">0 | </v>
      </c>
      <c r="P498" t="str">
        <v xml:space="preserve">0 | </v>
      </c>
      <c r="Q498" t="str">
        <v xml:space="preserve">0 | </v>
      </c>
      <c r="R498" t="str">
        <v xml:space="preserve">0 | </v>
      </c>
      <c r="S498" t="str">
        <v xml:space="preserve">0 | </v>
      </c>
      <c r="T498" t="str">
        <v xml:space="preserve">0 | </v>
      </c>
      <c r="U498" t="str">
        <v xml:space="preserve">0 | </v>
      </c>
      <c r="V498" t="str">
        <v xml:space="preserve">0 | </v>
      </c>
      <c r="W498" t="str">
        <v xml:space="preserve">0 | </v>
      </c>
      <c r="X498" t="str">
        <v xml:space="preserve">0 | </v>
      </c>
      <c r="Y498" t="str">
        <v xml:space="preserve">0 | </v>
      </c>
      <c r="Z498" t="str">
        <v xml:space="preserve">0 | </v>
      </c>
      <c r="AA498" t="str">
        <v xml:space="preserve">0 | </v>
      </c>
      <c r="AB498" t="str">
        <v xml:space="preserve">0 | </v>
      </c>
      <c r="AC498" t="str">
        <v xml:space="preserve">0 | </v>
      </c>
      <c r="AD498" t="str">
        <v xml:space="preserve">0 | </v>
      </c>
      <c r="AE498" t="str">
        <v xml:space="preserve">0 | </v>
      </c>
      <c r="AF498" t="str">
        <v xml:space="preserve">0 | </v>
      </c>
      <c r="AG498" t="str">
        <v xml:space="preserve">0 | </v>
      </c>
      <c r="AH498" t="str">
        <v xml:space="preserve">0 | </v>
      </c>
      <c r="AI498" t="str">
        <v xml:space="preserve">0 | </v>
      </c>
      <c r="DQ498" cm="1">
        <f t="array" ref="DQ498:EX498">TRANSPOSE(_xlfn._xlws.SORT(_xlfn._xlws.FILTER(chemicals[chemical_applic_level],chemicals[experiment_ID]=A498)))</f>
        <v>0</v>
      </c>
      <c r="DR498">
        <v>0</v>
      </c>
      <c r="DS498">
        <v>0</v>
      </c>
      <c r="DT498">
        <v>0</v>
      </c>
      <c r="DU498">
        <v>0</v>
      </c>
      <c r="DV498">
        <v>0</v>
      </c>
      <c r="DW498">
        <v>0</v>
      </c>
      <c r="DX498">
        <v>0</v>
      </c>
      <c r="DY498">
        <v>0</v>
      </c>
      <c r="DZ498">
        <v>0</v>
      </c>
      <c r="EA498">
        <v>0</v>
      </c>
      <c r="EB498">
        <v>0</v>
      </c>
      <c r="EC498">
        <v>0</v>
      </c>
      <c r="ED498">
        <v>0</v>
      </c>
      <c r="EE498">
        <v>0</v>
      </c>
      <c r="EF498">
        <v>0</v>
      </c>
      <c r="EG498">
        <v>0</v>
      </c>
      <c r="EH498">
        <v>0</v>
      </c>
      <c r="EI498">
        <v>0</v>
      </c>
      <c r="EJ498">
        <v>0</v>
      </c>
      <c r="EK498">
        <v>0</v>
      </c>
      <c r="EL498">
        <v>0</v>
      </c>
      <c r="EM498">
        <v>0</v>
      </c>
      <c r="EN498">
        <v>0</v>
      </c>
      <c r="EO498">
        <v>0</v>
      </c>
      <c r="EP498">
        <v>0</v>
      </c>
      <c r="EQ498">
        <v>0</v>
      </c>
      <c r="ER498">
        <v>0</v>
      </c>
      <c r="ES498">
        <v>0</v>
      </c>
      <c r="ET498">
        <v>0</v>
      </c>
      <c r="EU498">
        <v>0</v>
      </c>
      <c r="EV498">
        <v>0</v>
      </c>
      <c r="EW498">
        <v>0</v>
      </c>
      <c r="EX498" t="str">
        <v/>
      </c>
    </row>
    <row r="499" spans="2:154" x14ac:dyDescent="0.25">
      <c r="B499" t="str" cm="1">
        <f t="array" ref="B499:AI499">TRANSPOSE(_xlfn._xlws.SORT(_xlfn._xlws.FILTER(chemicals[chemical_applic_level]&amp;" | "&amp;chemicals[chemical_applic_name],chemicals[experiment_ID]=A499)))</f>
        <v xml:space="preserve"> | </v>
      </c>
      <c r="C499" t="str">
        <v xml:space="preserve">0 | </v>
      </c>
      <c r="D499" t="str">
        <v xml:space="preserve">0 | </v>
      </c>
      <c r="E499" t="str">
        <v xml:space="preserve">0 | </v>
      </c>
      <c r="F499" t="str">
        <v xml:space="preserve">0 | </v>
      </c>
      <c r="G499" t="str">
        <v xml:space="preserve">0 | </v>
      </c>
      <c r="H499" t="str">
        <v xml:space="preserve">0 | </v>
      </c>
      <c r="I499" t="str">
        <v xml:space="preserve">0 | </v>
      </c>
      <c r="J499" t="str">
        <v xml:space="preserve">0 | </v>
      </c>
      <c r="K499" t="str">
        <v xml:space="preserve">0 | </v>
      </c>
      <c r="L499" t="str">
        <v xml:space="preserve">0 | </v>
      </c>
      <c r="M499" t="str">
        <v xml:space="preserve">0 | </v>
      </c>
      <c r="N499" t="str">
        <v xml:space="preserve">0 | </v>
      </c>
      <c r="O499" t="str">
        <v xml:space="preserve">0 | </v>
      </c>
      <c r="P499" t="str">
        <v xml:space="preserve">0 | </v>
      </c>
      <c r="Q499" t="str">
        <v xml:space="preserve">0 | </v>
      </c>
      <c r="R499" t="str">
        <v xml:space="preserve">0 | </v>
      </c>
      <c r="S499" t="str">
        <v xml:space="preserve">0 | </v>
      </c>
      <c r="T499" t="str">
        <v xml:space="preserve">0 | </v>
      </c>
      <c r="U499" t="str">
        <v xml:space="preserve">0 | </v>
      </c>
      <c r="V499" t="str">
        <v xml:space="preserve">0 | </v>
      </c>
      <c r="W499" t="str">
        <v xml:space="preserve">0 | </v>
      </c>
      <c r="X499" t="str">
        <v xml:space="preserve">0 | </v>
      </c>
      <c r="Y499" t="str">
        <v xml:space="preserve">0 | </v>
      </c>
      <c r="Z499" t="str">
        <v xml:space="preserve">0 | </v>
      </c>
      <c r="AA499" t="str">
        <v xml:space="preserve">0 | </v>
      </c>
      <c r="AB499" t="str">
        <v xml:space="preserve">0 | </v>
      </c>
      <c r="AC499" t="str">
        <v xml:space="preserve">0 | </v>
      </c>
      <c r="AD499" t="str">
        <v xml:space="preserve">0 | </v>
      </c>
      <c r="AE499" t="str">
        <v xml:space="preserve">0 | </v>
      </c>
      <c r="AF499" t="str">
        <v xml:space="preserve">0 | </v>
      </c>
      <c r="AG499" t="str">
        <v xml:space="preserve">0 | </v>
      </c>
      <c r="AH499" t="str">
        <v xml:space="preserve">0 | </v>
      </c>
      <c r="AI499" t="str">
        <v xml:space="preserve">0 | </v>
      </c>
      <c r="DQ499" cm="1">
        <f t="array" ref="DQ499:EX499">TRANSPOSE(_xlfn._xlws.SORT(_xlfn._xlws.FILTER(chemicals[chemical_applic_level],chemicals[experiment_ID]=A499)))</f>
        <v>0</v>
      </c>
      <c r="DR499">
        <v>0</v>
      </c>
      <c r="DS499">
        <v>0</v>
      </c>
      <c r="DT499">
        <v>0</v>
      </c>
      <c r="DU499">
        <v>0</v>
      </c>
      <c r="DV499">
        <v>0</v>
      </c>
      <c r="DW499">
        <v>0</v>
      </c>
      <c r="DX499">
        <v>0</v>
      </c>
      <c r="DY499">
        <v>0</v>
      </c>
      <c r="DZ499">
        <v>0</v>
      </c>
      <c r="EA499">
        <v>0</v>
      </c>
      <c r="EB499">
        <v>0</v>
      </c>
      <c r="EC499">
        <v>0</v>
      </c>
      <c r="ED499">
        <v>0</v>
      </c>
      <c r="EE499">
        <v>0</v>
      </c>
      <c r="EF499">
        <v>0</v>
      </c>
      <c r="EG499">
        <v>0</v>
      </c>
      <c r="EH499">
        <v>0</v>
      </c>
      <c r="EI499">
        <v>0</v>
      </c>
      <c r="EJ499">
        <v>0</v>
      </c>
      <c r="EK499">
        <v>0</v>
      </c>
      <c r="EL499">
        <v>0</v>
      </c>
      <c r="EM499">
        <v>0</v>
      </c>
      <c r="EN499">
        <v>0</v>
      </c>
      <c r="EO499">
        <v>0</v>
      </c>
      <c r="EP499">
        <v>0</v>
      </c>
      <c r="EQ499">
        <v>0</v>
      </c>
      <c r="ER499">
        <v>0</v>
      </c>
      <c r="ES499">
        <v>0</v>
      </c>
      <c r="ET499">
        <v>0</v>
      </c>
      <c r="EU499">
        <v>0</v>
      </c>
      <c r="EV499">
        <v>0</v>
      </c>
      <c r="EW499">
        <v>0</v>
      </c>
      <c r="EX499" t="str">
        <v/>
      </c>
    </row>
    <row r="500" spans="2:154" s="107" customFormat="1" x14ac:dyDescent="0.25">
      <c r="B500" s="107" t="str" cm="1">
        <f t="array" ref="B500:AI500">TRANSPOSE(_xlfn._xlws.SORT(_xlfn._xlws.FILTER(chemicals[chemical_applic_level]&amp;" | "&amp;chemicals[chemical_applic_name],chemicals[experiment_ID]=A500)))</f>
        <v xml:space="preserve"> | </v>
      </c>
      <c r="C500" s="107" t="str">
        <v xml:space="preserve">0 | </v>
      </c>
      <c r="D500" s="107" t="str">
        <v xml:space="preserve">0 | </v>
      </c>
      <c r="E500" s="107" t="str">
        <v xml:space="preserve">0 | </v>
      </c>
      <c r="F500" s="107" t="str">
        <v xml:space="preserve">0 | </v>
      </c>
      <c r="G500" s="107" t="str">
        <v xml:space="preserve">0 | </v>
      </c>
      <c r="H500" s="107" t="str">
        <v xml:space="preserve">0 | </v>
      </c>
      <c r="I500" s="107" t="str">
        <v xml:space="preserve">0 | </v>
      </c>
      <c r="J500" s="107" t="str">
        <v xml:space="preserve">0 | </v>
      </c>
      <c r="K500" s="107" t="str">
        <v xml:space="preserve">0 | </v>
      </c>
      <c r="L500" s="107" t="str">
        <v xml:space="preserve">0 | </v>
      </c>
      <c r="M500" s="107" t="str">
        <v xml:space="preserve">0 | </v>
      </c>
      <c r="N500" s="107" t="str">
        <v xml:space="preserve">0 | </v>
      </c>
      <c r="O500" s="107" t="str">
        <v xml:space="preserve">0 | </v>
      </c>
      <c r="P500" s="107" t="str">
        <v xml:space="preserve">0 | </v>
      </c>
      <c r="Q500" s="107" t="str">
        <v xml:space="preserve">0 | </v>
      </c>
      <c r="R500" s="107" t="str">
        <v xml:space="preserve">0 | </v>
      </c>
      <c r="S500" s="107" t="str">
        <v xml:space="preserve">0 | </v>
      </c>
      <c r="T500" s="107" t="str">
        <v xml:space="preserve">0 | </v>
      </c>
      <c r="U500" s="107" t="str">
        <v xml:space="preserve">0 | </v>
      </c>
      <c r="V500" s="107" t="str">
        <v xml:space="preserve">0 | </v>
      </c>
      <c r="W500" s="107" t="str">
        <v xml:space="preserve">0 | </v>
      </c>
      <c r="X500" s="107" t="str">
        <v xml:space="preserve">0 | </v>
      </c>
      <c r="Y500" s="107" t="str">
        <v xml:space="preserve">0 | </v>
      </c>
      <c r="Z500" s="107" t="str">
        <v xml:space="preserve">0 | </v>
      </c>
      <c r="AA500" s="107" t="str">
        <v xml:space="preserve">0 | </v>
      </c>
      <c r="AB500" s="107" t="str">
        <v xml:space="preserve">0 | </v>
      </c>
      <c r="AC500" s="107" t="str">
        <v xml:space="preserve">0 | </v>
      </c>
      <c r="AD500" s="107" t="str">
        <v xml:space="preserve">0 | </v>
      </c>
      <c r="AE500" s="107" t="str">
        <v xml:space="preserve">0 | </v>
      </c>
      <c r="AF500" s="107" t="str">
        <v xml:space="preserve">0 | </v>
      </c>
      <c r="AG500" s="107" t="str">
        <v xml:space="preserve">0 | </v>
      </c>
      <c r="AH500" s="107" t="str">
        <v xml:space="preserve">0 | </v>
      </c>
      <c r="AI500" s="107" t="str">
        <v xml:space="preserve">0 | </v>
      </c>
      <c r="DQ500" s="125" cm="1">
        <f t="array" ref="DQ500:EX500">TRANSPOSE(_xlfn._xlws.SORT(_xlfn._xlws.FILTER(chemicals[chemical_applic_level],chemicals[experiment_ID]=A500)))</f>
        <v>0</v>
      </c>
      <c r="DR500" s="107">
        <v>0</v>
      </c>
      <c r="DS500" s="107">
        <v>0</v>
      </c>
      <c r="DT500" s="107">
        <v>0</v>
      </c>
      <c r="DU500" s="107">
        <v>0</v>
      </c>
      <c r="DV500" s="107">
        <v>0</v>
      </c>
      <c r="DW500" s="107">
        <v>0</v>
      </c>
      <c r="DX500" s="107">
        <v>0</v>
      </c>
      <c r="DY500" s="107">
        <v>0</v>
      </c>
      <c r="DZ500" s="107">
        <v>0</v>
      </c>
      <c r="EA500" s="107">
        <v>0</v>
      </c>
      <c r="EB500" s="107">
        <v>0</v>
      </c>
      <c r="EC500" s="107">
        <v>0</v>
      </c>
      <c r="ED500" s="107">
        <v>0</v>
      </c>
      <c r="EE500" s="107">
        <v>0</v>
      </c>
      <c r="EF500" s="107">
        <v>0</v>
      </c>
      <c r="EG500" s="107">
        <v>0</v>
      </c>
      <c r="EH500" s="107">
        <v>0</v>
      </c>
      <c r="EI500" s="107">
        <v>0</v>
      </c>
      <c r="EJ500" s="107">
        <v>0</v>
      </c>
      <c r="EK500" s="107">
        <v>0</v>
      </c>
      <c r="EL500" s="107">
        <v>0</v>
      </c>
      <c r="EM500" s="107">
        <v>0</v>
      </c>
      <c r="EN500" s="107">
        <v>0</v>
      </c>
      <c r="EO500" s="107">
        <v>0</v>
      </c>
      <c r="EP500" s="107">
        <v>0</v>
      </c>
      <c r="EQ500" s="107">
        <v>0</v>
      </c>
      <c r="ER500" s="107">
        <v>0</v>
      </c>
      <c r="ES500" s="107">
        <v>0</v>
      </c>
      <c r="ET500" s="107">
        <v>0</v>
      </c>
      <c r="EU500" s="107">
        <v>0</v>
      </c>
      <c r="EV500" s="107">
        <v>0</v>
      </c>
      <c r="EW500" s="107">
        <v>0</v>
      </c>
      <c r="EX500" s="107" t="str">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V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26" s="123" customFormat="1" x14ac:dyDescent="0.25">
      <c r="A1" s="122" t="s">
        <v>1670</v>
      </c>
      <c r="I1" s="124" t="s">
        <v>7435</v>
      </c>
    </row>
    <row r="2" spans="1:126" x14ac:dyDescent="0.25">
      <c r="A2" t="str" cm="1">
        <f t="array" ref="A2:A167">_xlfn._xlws.SORT(_xlfn.UNIQUE(_xlfn._xlws.FILTER(harvest[experiment_ID], harvest[experiment_ID] &lt;&gt; "")))</f>
        <v>Darwinkel1978_1976</v>
      </c>
      <c r="B2" t="str" cm="1">
        <f t="array" ref="B2">TRANSPOSE(_xlfn._xlws.SORT(_xlfn._xlws.FILTER(harvest[harvest_operations_level]&amp;" | "&amp;harvest[harvest_ops_level_name],harvest[experiment_ID]=A2)))</f>
        <v xml:space="preserve">1 | </v>
      </c>
      <c r="DQ2" cm="1">
        <f t="array" ref="DQ2">TRANSPOSE(_xlfn._xlws.SORT(_xlfn._xlws.FILTER(harvest[harvest_operations_level],harvest[experiment_ID]=A2)))</f>
        <v>1</v>
      </c>
    </row>
    <row r="3" spans="1:126" x14ac:dyDescent="0.25">
      <c r="A3" t="str">
        <v>Dettori2017_1974</v>
      </c>
      <c r="B3" t="str" cm="1">
        <f t="array" ref="B3:G3">TRANSPOSE(_xlfn._xlws.SORT(_xlfn._xlws.FILTER(harvest[harvest_operations_level]&amp;" | "&amp;harvest[harvest_ops_level_name],harvest[experiment_ID]=A3)))</f>
        <v>1 | Benatzu_ealiest</v>
      </c>
      <c r="C3" t="str">
        <v>2 | Benatzu_mean</v>
      </c>
      <c r="D3" t="str">
        <v>3 | Benatzu_lateset</v>
      </c>
      <c r="E3" t="str">
        <v>4 | Ussana_ealiest</v>
      </c>
      <c r="F3" t="str">
        <v>5 | Ussana_mean</v>
      </c>
      <c r="G3" t="str">
        <v>6 | Ussana_lateset</v>
      </c>
      <c r="DQ3" cm="1">
        <f t="array" ref="DQ3:DV3">TRANSPOSE(_xlfn._xlws.SORT(_xlfn._xlws.FILTER(harvest[harvest_operations_level],harvest[experiment_ID]=A3)))</f>
        <v>1</v>
      </c>
      <c r="DR3">
        <v>2</v>
      </c>
      <c r="DS3">
        <v>3</v>
      </c>
      <c r="DT3">
        <v>4</v>
      </c>
      <c r="DU3">
        <v>5</v>
      </c>
      <c r="DV3">
        <v>6</v>
      </c>
    </row>
    <row r="4" spans="1:126" x14ac:dyDescent="0.25">
      <c r="A4" t="str">
        <v>Dettori2017_1975</v>
      </c>
      <c r="B4" t="str" cm="1">
        <f t="array" ref="B4:G4">TRANSPOSE(_xlfn._xlws.SORT(_xlfn._xlws.FILTER(harvest[harvest_operations_level]&amp;" | "&amp;harvest[harvest_ops_level_name],harvest[experiment_ID]=A4)))</f>
        <v>1 | Benatzu_ealiest</v>
      </c>
      <c r="C4" t="str">
        <v>2 | Benatzu_mean</v>
      </c>
      <c r="D4" t="str">
        <v>3 | Benatzu_lateset</v>
      </c>
      <c r="E4" t="str">
        <v>4 | Ussana_ealiest</v>
      </c>
      <c r="F4" t="str">
        <v>5 | Ussana_mean</v>
      </c>
      <c r="G4" t="str">
        <v>6 | Ussana_lateset</v>
      </c>
      <c r="DQ4" cm="1">
        <f t="array" ref="DQ4:DV4">TRANSPOSE(_xlfn._xlws.SORT(_xlfn._xlws.FILTER(harvest[harvest_operations_level],harvest[experiment_ID]=A4)))</f>
        <v>1</v>
      </c>
      <c r="DR4">
        <v>2</v>
      </c>
      <c r="DS4">
        <v>3</v>
      </c>
      <c r="DT4">
        <v>4</v>
      </c>
      <c r="DU4">
        <v>5</v>
      </c>
      <c r="DV4">
        <v>6</v>
      </c>
    </row>
    <row r="5" spans="1:126" x14ac:dyDescent="0.25">
      <c r="A5" t="str">
        <v>Dettori2017_1976</v>
      </c>
      <c r="B5" t="str" cm="1">
        <f t="array" ref="B5:G5">TRANSPOSE(_xlfn._xlws.SORT(_xlfn._xlws.FILTER(harvest[harvest_operations_level]&amp;" | "&amp;harvest[harvest_ops_level_name],harvest[experiment_ID]=A5)))</f>
        <v>1 | Benatzu_ealiest</v>
      </c>
      <c r="C5" t="str">
        <v>2 | Benatzu_mean</v>
      </c>
      <c r="D5" t="str">
        <v>3 | Benatzu_lateset</v>
      </c>
      <c r="E5" t="str">
        <v>4 | Ussana_ealiest</v>
      </c>
      <c r="F5" t="str">
        <v>5 | Ussana_mean</v>
      </c>
      <c r="G5" t="str">
        <v>6 | Ussana_lateset</v>
      </c>
      <c r="DQ5" cm="1">
        <f t="array" ref="DQ5:DV5">TRANSPOSE(_xlfn._xlws.SORT(_xlfn._xlws.FILTER(harvest[harvest_operations_level],harvest[experiment_ID]=A5)))</f>
        <v>1</v>
      </c>
      <c r="DR5">
        <v>2</v>
      </c>
      <c r="DS5">
        <v>3</v>
      </c>
      <c r="DT5">
        <v>4</v>
      </c>
      <c r="DU5">
        <v>5</v>
      </c>
      <c r="DV5">
        <v>6</v>
      </c>
    </row>
    <row r="6" spans="1:126" x14ac:dyDescent="0.25">
      <c r="A6" t="str">
        <v>Dettori2017_1977</v>
      </c>
      <c r="B6" t="str" cm="1">
        <f t="array" ref="B6:G6">TRANSPOSE(_xlfn._xlws.SORT(_xlfn._xlws.FILTER(harvest[harvest_operations_level]&amp;" | "&amp;harvest[harvest_ops_level_name],harvest[experiment_ID]=A6)))</f>
        <v>1 | Benatzu_ealiest</v>
      </c>
      <c r="C6" t="str">
        <v>2 | Benatzu_mean</v>
      </c>
      <c r="D6" t="str">
        <v>3 | Benatzu_lateset</v>
      </c>
      <c r="E6" t="str">
        <v>4 | Ussana_ealiest</v>
      </c>
      <c r="F6" t="str">
        <v>5 | Ussana_mean</v>
      </c>
      <c r="G6" t="str">
        <v>6 | Ussana_lateset</v>
      </c>
      <c r="DQ6" cm="1">
        <f t="array" ref="DQ6:DV6">TRANSPOSE(_xlfn._xlws.SORT(_xlfn._xlws.FILTER(harvest[harvest_operations_level],harvest[experiment_ID]=A6)))</f>
        <v>1</v>
      </c>
      <c r="DR6">
        <v>2</v>
      </c>
      <c r="DS6">
        <v>3</v>
      </c>
      <c r="DT6">
        <v>4</v>
      </c>
      <c r="DU6">
        <v>5</v>
      </c>
      <c r="DV6">
        <v>6</v>
      </c>
    </row>
    <row r="7" spans="1:126" x14ac:dyDescent="0.25">
      <c r="A7" t="str">
        <v>Dettori2017_1978</v>
      </c>
      <c r="B7" t="str" cm="1">
        <f t="array" ref="B7:G7">TRANSPOSE(_xlfn._xlws.SORT(_xlfn._xlws.FILTER(harvest[harvest_operations_level]&amp;" | "&amp;harvest[harvest_ops_level_name],harvest[experiment_ID]=A7)))</f>
        <v>1 | Benatzu_ealiest</v>
      </c>
      <c r="C7" t="str">
        <v>2 | Benatzu_mean</v>
      </c>
      <c r="D7" t="str">
        <v>3 | Benatzu_lateset</v>
      </c>
      <c r="E7" t="str">
        <v>4 | Ussana_ealiest</v>
      </c>
      <c r="F7" t="str">
        <v>5 | Ussana_mean</v>
      </c>
      <c r="G7" t="str">
        <v>6 | Ussana_lateset</v>
      </c>
      <c r="DQ7" cm="1">
        <f t="array" ref="DQ7:DV7">TRANSPOSE(_xlfn._xlws.SORT(_xlfn._xlws.FILTER(harvest[harvest_operations_level],harvest[experiment_ID]=A7)))</f>
        <v>1</v>
      </c>
      <c r="DR7">
        <v>2</v>
      </c>
      <c r="DS7">
        <v>3</v>
      </c>
      <c r="DT7">
        <v>4</v>
      </c>
      <c r="DU7">
        <v>5</v>
      </c>
      <c r="DV7">
        <v>6</v>
      </c>
    </row>
    <row r="8" spans="1:126" x14ac:dyDescent="0.25">
      <c r="A8" t="str">
        <v>Dettori2017_1979</v>
      </c>
      <c r="B8" t="str" cm="1">
        <f t="array" ref="B8:G8">TRANSPOSE(_xlfn._xlws.SORT(_xlfn._xlws.FILTER(harvest[harvest_operations_level]&amp;" | "&amp;harvest[harvest_ops_level_name],harvest[experiment_ID]=A8)))</f>
        <v>1 | Benatzu_ealiest</v>
      </c>
      <c r="C8" t="str">
        <v>2 | Benatzu_mean</v>
      </c>
      <c r="D8" t="str">
        <v>3 | Benatzu_lateset</v>
      </c>
      <c r="E8" t="str">
        <v>4 | Ussana_ealiest</v>
      </c>
      <c r="F8" t="str">
        <v>5 | Ussana_mean</v>
      </c>
      <c r="G8" t="str">
        <v>6 | Ussana_lateset</v>
      </c>
      <c r="DQ8" cm="1">
        <f t="array" ref="DQ8:DV8">TRANSPOSE(_xlfn._xlws.SORT(_xlfn._xlws.FILTER(harvest[harvest_operations_level],harvest[experiment_ID]=A8)))</f>
        <v>1</v>
      </c>
      <c r="DR8">
        <v>2</v>
      </c>
      <c r="DS8">
        <v>3</v>
      </c>
      <c r="DT8">
        <v>4</v>
      </c>
      <c r="DU8">
        <v>5</v>
      </c>
      <c r="DV8">
        <v>6</v>
      </c>
    </row>
    <row r="9" spans="1:126" x14ac:dyDescent="0.25">
      <c r="A9" t="str">
        <v>Dettori2017_1980</v>
      </c>
      <c r="B9" t="str" cm="1">
        <f t="array" ref="B9:G9">TRANSPOSE(_xlfn._xlws.SORT(_xlfn._xlws.FILTER(harvest[harvest_operations_level]&amp;" | "&amp;harvest[harvest_ops_level_name],harvest[experiment_ID]=A9)))</f>
        <v>1 | Benatzu_ealiest</v>
      </c>
      <c r="C9" t="str">
        <v>2 | Benatzu_mean</v>
      </c>
      <c r="D9" t="str">
        <v>3 | Benatzu_lateset</v>
      </c>
      <c r="E9" t="str">
        <v>4 | Ussana_ealiest</v>
      </c>
      <c r="F9" t="str">
        <v>5 | Ussana_mean</v>
      </c>
      <c r="G9" t="str">
        <v>6 | Ussana_lateset</v>
      </c>
      <c r="DQ9" cm="1">
        <f t="array" ref="DQ9:DV9">TRANSPOSE(_xlfn._xlws.SORT(_xlfn._xlws.FILTER(harvest[harvest_operations_level],harvest[experiment_ID]=A9)))</f>
        <v>1</v>
      </c>
      <c r="DR9">
        <v>2</v>
      </c>
      <c r="DS9">
        <v>3</v>
      </c>
      <c r="DT9">
        <v>4</v>
      </c>
      <c r="DU9">
        <v>5</v>
      </c>
      <c r="DV9">
        <v>6</v>
      </c>
    </row>
    <row r="10" spans="1:126" x14ac:dyDescent="0.25">
      <c r="A10" t="str">
        <v>Dettori2017_1981</v>
      </c>
      <c r="B10" t="str" cm="1">
        <f t="array" ref="B10:G10">TRANSPOSE(_xlfn._xlws.SORT(_xlfn._xlws.FILTER(harvest[harvest_operations_level]&amp;" | "&amp;harvest[harvest_ops_level_name],harvest[experiment_ID]=A10)))</f>
        <v>1 | Benatzu_ealiest</v>
      </c>
      <c r="C10" t="str">
        <v>2 | Benatzu_mean</v>
      </c>
      <c r="D10" t="str">
        <v>3 | Benatzu_lateset</v>
      </c>
      <c r="E10" t="str">
        <v>4 | Ussana_ealiest</v>
      </c>
      <c r="F10" t="str">
        <v>5 | Ussana_mean</v>
      </c>
      <c r="G10" t="str">
        <v>6 | Ussana_lateset</v>
      </c>
      <c r="DQ10" cm="1">
        <f t="array" ref="DQ10:DV10">TRANSPOSE(_xlfn._xlws.SORT(_xlfn._xlws.FILTER(harvest[harvest_operations_level],harvest[experiment_ID]=A10)))</f>
        <v>1</v>
      </c>
      <c r="DR10">
        <v>2</v>
      </c>
      <c r="DS10">
        <v>3</v>
      </c>
      <c r="DT10">
        <v>4</v>
      </c>
      <c r="DU10">
        <v>5</v>
      </c>
      <c r="DV10">
        <v>6</v>
      </c>
    </row>
    <row r="11" spans="1:126" x14ac:dyDescent="0.25">
      <c r="A11" t="str">
        <v>Dettori2017_1982</v>
      </c>
      <c r="B11" t="str" cm="1">
        <f t="array" ref="B11:G11">TRANSPOSE(_xlfn._xlws.SORT(_xlfn._xlws.FILTER(harvest[harvest_operations_level]&amp;" | "&amp;harvest[harvest_ops_level_name],harvest[experiment_ID]=A11)))</f>
        <v>1 | Benatzu_ealiest</v>
      </c>
      <c r="C11" t="str">
        <v>2 | Benatzu_mean</v>
      </c>
      <c r="D11" t="str">
        <v>3 | Benatzu_lateset</v>
      </c>
      <c r="E11" t="str">
        <v>4 | Ussana_ealiest</v>
      </c>
      <c r="F11" t="str">
        <v>5 | Ussana_mean</v>
      </c>
      <c r="G11" t="str">
        <v>6 | Ussana_lateset</v>
      </c>
      <c r="DQ11" cm="1">
        <f t="array" ref="DQ11:DV11">TRANSPOSE(_xlfn._xlws.SORT(_xlfn._xlws.FILTER(harvest[harvest_operations_level],harvest[experiment_ID]=A11)))</f>
        <v>1</v>
      </c>
      <c r="DR11">
        <v>2</v>
      </c>
      <c r="DS11">
        <v>3</v>
      </c>
      <c r="DT11">
        <v>4</v>
      </c>
      <c r="DU11">
        <v>5</v>
      </c>
      <c r="DV11">
        <v>6</v>
      </c>
    </row>
    <row r="12" spans="1:126" x14ac:dyDescent="0.25">
      <c r="A12" t="str">
        <v>Dettori2017_1983</v>
      </c>
      <c r="B12" t="str" cm="1">
        <f t="array" ref="B12:G12">TRANSPOSE(_xlfn._xlws.SORT(_xlfn._xlws.FILTER(harvest[harvest_operations_level]&amp;" | "&amp;harvest[harvest_ops_level_name],harvest[experiment_ID]=A12)))</f>
        <v>1 | Benatzu_ealiest</v>
      </c>
      <c r="C12" t="str">
        <v>2 | Benatzu_mean</v>
      </c>
      <c r="D12" t="str">
        <v>3 | Benatzu_lateset</v>
      </c>
      <c r="E12" t="str">
        <v>4 | Ussana_ealiest</v>
      </c>
      <c r="F12" t="str">
        <v>5 | Ussana_mean</v>
      </c>
      <c r="G12" t="str">
        <v>6 | Ussana_lateset</v>
      </c>
      <c r="DQ12" cm="1">
        <f t="array" ref="DQ12:DV12">TRANSPOSE(_xlfn._xlws.SORT(_xlfn._xlws.FILTER(harvest[harvest_operations_level],harvest[experiment_ID]=A12)))</f>
        <v>1</v>
      </c>
      <c r="DR12">
        <v>2</v>
      </c>
      <c r="DS12">
        <v>3</v>
      </c>
      <c r="DT12">
        <v>4</v>
      </c>
      <c r="DU12">
        <v>5</v>
      </c>
      <c r="DV12">
        <v>6</v>
      </c>
    </row>
    <row r="13" spans="1:126" x14ac:dyDescent="0.25">
      <c r="A13" t="str">
        <v>Dettori2017_1984</v>
      </c>
      <c r="B13" t="str" cm="1">
        <f t="array" ref="B13:G13">TRANSPOSE(_xlfn._xlws.SORT(_xlfn._xlws.FILTER(harvest[harvest_operations_level]&amp;" | "&amp;harvest[harvest_ops_level_name],harvest[experiment_ID]=A13)))</f>
        <v>1 | Benatzu_ealiest</v>
      </c>
      <c r="C13" t="str">
        <v>2 | Benatzu_mean</v>
      </c>
      <c r="D13" t="str">
        <v>3 | Benatzu_lateset</v>
      </c>
      <c r="E13" t="str">
        <v>4 | Ussana_ealiest</v>
      </c>
      <c r="F13" t="str">
        <v>5 | Ussana_mean</v>
      </c>
      <c r="G13" t="str">
        <v>6 | Ussana_lateset</v>
      </c>
      <c r="DQ13" cm="1">
        <f t="array" ref="DQ13:DV13">TRANSPOSE(_xlfn._xlws.SORT(_xlfn._xlws.FILTER(harvest[harvest_operations_level],harvest[experiment_ID]=A13)))</f>
        <v>1</v>
      </c>
      <c r="DR13">
        <v>2</v>
      </c>
      <c r="DS13">
        <v>3</v>
      </c>
      <c r="DT13">
        <v>4</v>
      </c>
      <c r="DU13">
        <v>5</v>
      </c>
      <c r="DV13">
        <v>6</v>
      </c>
    </row>
    <row r="14" spans="1:126" x14ac:dyDescent="0.25">
      <c r="A14" t="str">
        <v>Dettori2017_1985</v>
      </c>
      <c r="B14" t="str" cm="1">
        <f t="array" ref="B14:G14">TRANSPOSE(_xlfn._xlws.SORT(_xlfn._xlws.FILTER(harvest[harvest_operations_level]&amp;" | "&amp;harvest[harvest_ops_level_name],harvest[experiment_ID]=A14)))</f>
        <v>1 | Benatzu_ealiest</v>
      </c>
      <c r="C14" t="str">
        <v>2 | Benatzu_mean</v>
      </c>
      <c r="D14" t="str">
        <v>3 | Benatzu_lateset</v>
      </c>
      <c r="E14" t="str">
        <v>4 | Ussana_ealiest</v>
      </c>
      <c r="F14" t="str">
        <v>5 | Ussana_mean</v>
      </c>
      <c r="G14" t="str">
        <v>6 | Ussana_lateset</v>
      </c>
      <c r="DQ14" cm="1">
        <f t="array" ref="DQ14:DV14">TRANSPOSE(_xlfn._xlws.SORT(_xlfn._xlws.FILTER(harvest[harvest_operations_level],harvest[experiment_ID]=A14)))</f>
        <v>1</v>
      </c>
      <c r="DR14">
        <v>2</v>
      </c>
      <c r="DS14">
        <v>3</v>
      </c>
      <c r="DT14">
        <v>4</v>
      </c>
      <c r="DU14">
        <v>5</v>
      </c>
      <c r="DV14">
        <v>6</v>
      </c>
    </row>
    <row r="15" spans="1:126" x14ac:dyDescent="0.25">
      <c r="A15" t="str">
        <v>Dettori2017_1986</v>
      </c>
      <c r="B15" t="str" cm="1">
        <f t="array" ref="B15:G15">TRANSPOSE(_xlfn._xlws.SORT(_xlfn._xlws.FILTER(harvest[harvest_operations_level]&amp;" | "&amp;harvest[harvest_ops_level_name],harvest[experiment_ID]=A15)))</f>
        <v>1 | Benatzu_ealiest</v>
      </c>
      <c r="C15" t="str">
        <v>2 | Benatzu_mean</v>
      </c>
      <c r="D15" t="str">
        <v>3 | Benatzu_lateset</v>
      </c>
      <c r="E15" t="str">
        <v>4 | Ussana_ealiest</v>
      </c>
      <c r="F15" t="str">
        <v>5 | Ussana_mean</v>
      </c>
      <c r="G15" t="str">
        <v>6 | Ussana_lateset</v>
      </c>
      <c r="DQ15" cm="1">
        <f t="array" ref="DQ15:DV15">TRANSPOSE(_xlfn._xlws.SORT(_xlfn._xlws.FILTER(harvest[harvest_operations_level],harvest[experiment_ID]=A15)))</f>
        <v>1</v>
      </c>
      <c r="DR15">
        <v>2</v>
      </c>
      <c r="DS15">
        <v>3</v>
      </c>
      <c r="DT15">
        <v>4</v>
      </c>
      <c r="DU15">
        <v>5</v>
      </c>
      <c r="DV15">
        <v>6</v>
      </c>
    </row>
    <row r="16" spans="1:126" x14ac:dyDescent="0.25">
      <c r="A16" t="str">
        <v>Dettori2017_1987</v>
      </c>
      <c r="B16" t="str" cm="1">
        <f t="array" ref="B16:G16">TRANSPOSE(_xlfn._xlws.SORT(_xlfn._xlws.FILTER(harvest[harvest_operations_level]&amp;" | "&amp;harvest[harvest_ops_level_name],harvest[experiment_ID]=A16)))</f>
        <v>1 | Benatzu_ealiest</v>
      </c>
      <c r="C16" t="str">
        <v>2 | Benatzu_mean</v>
      </c>
      <c r="D16" t="str">
        <v>3 | Benatzu_lateset</v>
      </c>
      <c r="E16" t="str">
        <v>4 | Ussana_ealiest</v>
      </c>
      <c r="F16" t="str">
        <v>5 | Ussana_mean</v>
      </c>
      <c r="G16" t="str">
        <v>6 | Ussana_lateset</v>
      </c>
      <c r="DQ16" cm="1">
        <f t="array" ref="DQ16:DV16">TRANSPOSE(_xlfn._xlws.SORT(_xlfn._xlws.FILTER(harvest[harvest_operations_level],harvest[experiment_ID]=A16)))</f>
        <v>1</v>
      </c>
      <c r="DR16">
        <v>2</v>
      </c>
      <c r="DS16">
        <v>3</v>
      </c>
      <c r="DT16">
        <v>4</v>
      </c>
      <c r="DU16">
        <v>5</v>
      </c>
      <c r="DV16">
        <v>6</v>
      </c>
    </row>
    <row r="17" spans="1:126" x14ac:dyDescent="0.25">
      <c r="A17" t="str">
        <v>Dettori2017_1988</v>
      </c>
      <c r="B17" t="str" cm="1">
        <f t="array" ref="B17:G17">TRANSPOSE(_xlfn._xlws.SORT(_xlfn._xlws.FILTER(harvest[harvest_operations_level]&amp;" | "&amp;harvest[harvest_ops_level_name],harvest[experiment_ID]=A17)))</f>
        <v>1 | Benatzu_ealiest</v>
      </c>
      <c r="C17" t="str">
        <v>2 | Benatzu_mean</v>
      </c>
      <c r="D17" t="str">
        <v>3 | Benatzu_lateset</v>
      </c>
      <c r="E17" t="str">
        <v>4 | Ussana_ealiest</v>
      </c>
      <c r="F17" t="str">
        <v>5 | Ussana_mean</v>
      </c>
      <c r="G17" t="str">
        <v>6 | Ussana_lateset</v>
      </c>
      <c r="DQ17" cm="1">
        <f t="array" ref="DQ17:DV17">TRANSPOSE(_xlfn._xlws.SORT(_xlfn._xlws.FILTER(harvest[harvest_operations_level],harvest[experiment_ID]=A17)))</f>
        <v>1</v>
      </c>
      <c r="DR17">
        <v>2</v>
      </c>
      <c r="DS17">
        <v>3</v>
      </c>
      <c r="DT17">
        <v>4</v>
      </c>
      <c r="DU17">
        <v>5</v>
      </c>
      <c r="DV17">
        <v>6</v>
      </c>
    </row>
    <row r="18" spans="1:126" x14ac:dyDescent="0.25">
      <c r="A18" t="str">
        <v>Dettori2017_1989</v>
      </c>
      <c r="B18" t="str" cm="1">
        <f t="array" ref="B18:G18">TRANSPOSE(_xlfn._xlws.SORT(_xlfn._xlws.FILTER(harvest[harvest_operations_level]&amp;" | "&amp;harvest[harvest_ops_level_name],harvest[experiment_ID]=A18)))</f>
        <v>1 | Benatzu_ealiest</v>
      </c>
      <c r="C18" t="str">
        <v>2 | Benatzu_mean</v>
      </c>
      <c r="D18" t="str">
        <v>3 | Benatzu_lateset</v>
      </c>
      <c r="E18" t="str">
        <v>4 | Ussana_ealiest</v>
      </c>
      <c r="F18" t="str">
        <v>5 | Ussana_mean</v>
      </c>
      <c r="G18" t="str">
        <v>6 | Ussana_lateset</v>
      </c>
      <c r="DQ18" cm="1">
        <f t="array" ref="DQ18:DV18">TRANSPOSE(_xlfn._xlws.SORT(_xlfn._xlws.FILTER(harvest[harvest_operations_level],harvest[experiment_ID]=A18)))</f>
        <v>1</v>
      </c>
      <c r="DR18">
        <v>2</v>
      </c>
      <c r="DS18">
        <v>3</v>
      </c>
      <c r="DT18">
        <v>4</v>
      </c>
      <c r="DU18">
        <v>5</v>
      </c>
      <c r="DV18">
        <v>6</v>
      </c>
    </row>
    <row r="19" spans="1:126" x14ac:dyDescent="0.25">
      <c r="A19" t="str">
        <v>Dettori2017_1990</v>
      </c>
      <c r="B19" t="str" cm="1">
        <f t="array" ref="B19:G19">TRANSPOSE(_xlfn._xlws.SORT(_xlfn._xlws.FILTER(harvest[harvest_operations_level]&amp;" | "&amp;harvest[harvest_ops_level_name],harvest[experiment_ID]=A19)))</f>
        <v>1 | Benatzu_ealiest</v>
      </c>
      <c r="C19" t="str">
        <v>2 | Benatzu_mean</v>
      </c>
      <c r="D19" t="str">
        <v>3 | Benatzu_lateset</v>
      </c>
      <c r="E19" t="str">
        <v>4 | Ussana_ealiest</v>
      </c>
      <c r="F19" t="str">
        <v>5 | Ussana_mean</v>
      </c>
      <c r="G19" t="str">
        <v>6 | Ussana_lateset</v>
      </c>
      <c r="DQ19" cm="1">
        <f t="array" ref="DQ19:DV19">TRANSPOSE(_xlfn._xlws.SORT(_xlfn._xlws.FILTER(harvest[harvest_operations_level],harvest[experiment_ID]=A19)))</f>
        <v>1</v>
      </c>
      <c r="DR19">
        <v>2</v>
      </c>
      <c r="DS19">
        <v>3</v>
      </c>
      <c r="DT19">
        <v>4</v>
      </c>
      <c r="DU19">
        <v>5</v>
      </c>
      <c r="DV19">
        <v>6</v>
      </c>
    </row>
    <row r="20" spans="1:126" x14ac:dyDescent="0.25">
      <c r="A20" t="str">
        <v>Dettori2017_1991</v>
      </c>
      <c r="B20" t="str" cm="1">
        <f t="array" ref="B20:G20">TRANSPOSE(_xlfn._xlws.SORT(_xlfn._xlws.FILTER(harvest[harvest_operations_level]&amp;" | "&amp;harvest[harvest_ops_level_name],harvest[experiment_ID]=A20)))</f>
        <v>1 | Benatzu_ealiest</v>
      </c>
      <c r="C20" t="str">
        <v>2 | Benatzu_mean</v>
      </c>
      <c r="D20" t="str">
        <v>3 | Benatzu_lateset</v>
      </c>
      <c r="E20" t="str">
        <v>4 | Ussana_ealiest</v>
      </c>
      <c r="F20" t="str">
        <v>5 | Ussana_mean</v>
      </c>
      <c r="G20" t="str">
        <v>6 | Ussana_lateset</v>
      </c>
      <c r="DQ20" cm="1">
        <f t="array" ref="DQ20:DV20">TRANSPOSE(_xlfn._xlws.SORT(_xlfn._xlws.FILTER(harvest[harvest_operations_level],harvest[experiment_ID]=A20)))</f>
        <v>1</v>
      </c>
      <c r="DR20">
        <v>2</v>
      </c>
      <c r="DS20">
        <v>3</v>
      </c>
      <c r="DT20">
        <v>4</v>
      </c>
      <c r="DU20">
        <v>5</v>
      </c>
      <c r="DV20">
        <v>6</v>
      </c>
    </row>
    <row r="21" spans="1:126" x14ac:dyDescent="0.25">
      <c r="A21" t="str">
        <v>Dettori2017_1992</v>
      </c>
      <c r="B21" t="str" cm="1">
        <f t="array" ref="B21:G21">TRANSPOSE(_xlfn._xlws.SORT(_xlfn._xlws.FILTER(harvest[harvest_operations_level]&amp;" | "&amp;harvest[harvest_ops_level_name],harvest[experiment_ID]=A21)))</f>
        <v>1 | Benatzu_ealiest</v>
      </c>
      <c r="C21" t="str">
        <v>2 | Benatzu_mean</v>
      </c>
      <c r="D21" t="str">
        <v>3 | Benatzu_lateset</v>
      </c>
      <c r="E21" t="str">
        <v>4 | Ussana_ealiest</v>
      </c>
      <c r="F21" t="str">
        <v>5 | Ussana_mean</v>
      </c>
      <c r="G21" t="str">
        <v>6 | Ussana_lateset</v>
      </c>
      <c r="DQ21" cm="1">
        <f t="array" ref="DQ21:DV21">TRANSPOSE(_xlfn._xlws.SORT(_xlfn._xlws.FILTER(harvest[harvest_operations_level],harvest[experiment_ID]=A21)))</f>
        <v>1</v>
      </c>
      <c r="DR21">
        <v>2</v>
      </c>
      <c r="DS21">
        <v>3</v>
      </c>
      <c r="DT21">
        <v>4</v>
      </c>
      <c r="DU21">
        <v>5</v>
      </c>
      <c r="DV21">
        <v>6</v>
      </c>
    </row>
    <row r="22" spans="1:126" x14ac:dyDescent="0.25">
      <c r="A22" t="str">
        <v>Dettori2017_1993</v>
      </c>
      <c r="B22" t="str" cm="1">
        <f t="array" ref="B22:G22">TRANSPOSE(_xlfn._xlws.SORT(_xlfn._xlws.FILTER(harvest[harvest_operations_level]&amp;" | "&amp;harvest[harvest_ops_level_name],harvest[experiment_ID]=A22)))</f>
        <v>1 | Benatzu_ealiest</v>
      </c>
      <c r="C22" t="str">
        <v>2 | Benatzu_mean</v>
      </c>
      <c r="D22" t="str">
        <v>3 | Benatzu_lateset</v>
      </c>
      <c r="E22" t="str">
        <v>4 | Ussana_ealiest</v>
      </c>
      <c r="F22" t="str">
        <v>5 | Ussana_mean</v>
      </c>
      <c r="G22" t="str">
        <v>6 | Ussana_lateset</v>
      </c>
      <c r="DQ22" cm="1">
        <f t="array" ref="DQ22:DV22">TRANSPOSE(_xlfn._xlws.SORT(_xlfn._xlws.FILTER(harvest[harvest_operations_level],harvest[experiment_ID]=A22)))</f>
        <v>1</v>
      </c>
      <c r="DR22">
        <v>2</v>
      </c>
      <c r="DS22">
        <v>3</v>
      </c>
      <c r="DT22">
        <v>4</v>
      </c>
      <c r="DU22">
        <v>5</v>
      </c>
      <c r="DV22">
        <v>6</v>
      </c>
    </row>
    <row r="23" spans="1:126" x14ac:dyDescent="0.25">
      <c r="A23" t="str">
        <v>Dettori2017_1994</v>
      </c>
      <c r="B23" t="str" cm="1">
        <f t="array" ref="B23:G23">TRANSPOSE(_xlfn._xlws.SORT(_xlfn._xlws.FILTER(harvest[harvest_operations_level]&amp;" | "&amp;harvest[harvest_ops_level_name],harvest[experiment_ID]=A23)))</f>
        <v>1 | Benatzu_ealiest</v>
      </c>
      <c r="C23" t="str">
        <v>2 | Benatzu_mean</v>
      </c>
      <c r="D23" t="str">
        <v>3 | Benatzu_lateset</v>
      </c>
      <c r="E23" t="str">
        <v>4 | Ussana_ealiest</v>
      </c>
      <c r="F23" t="str">
        <v>5 | Ussana_mean</v>
      </c>
      <c r="G23" t="str">
        <v>6 | Ussana_lateset</v>
      </c>
      <c r="DQ23" cm="1">
        <f t="array" ref="DQ23:DV23">TRANSPOSE(_xlfn._xlws.SORT(_xlfn._xlws.FILTER(harvest[harvest_operations_level],harvest[experiment_ID]=A23)))</f>
        <v>1</v>
      </c>
      <c r="DR23">
        <v>2</v>
      </c>
      <c r="DS23">
        <v>3</v>
      </c>
      <c r="DT23">
        <v>4</v>
      </c>
      <c r="DU23">
        <v>5</v>
      </c>
      <c r="DV23">
        <v>6</v>
      </c>
    </row>
    <row r="24" spans="1:126" x14ac:dyDescent="0.25">
      <c r="A24" t="str">
        <v>Dettori2017_1995</v>
      </c>
      <c r="B24" t="str" cm="1">
        <f t="array" ref="B24:G24">TRANSPOSE(_xlfn._xlws.SORT(_xlfn._xlws.FILTER(harvest[harvest_operations_level]&amp;" | "&amp;harvest[harvest_ops_level_name],harvest[experiment_ID]=A24)))</f>
        <v>1 | Benatzu_ealiest</v>
      </c>
      <c r="C24" t="str">
        <v>2 | Benatzu_mean</v>
      </c>
      <c r="D24" t="str">
        <v>3 | Benatzu_lateset</v>
      </c>
      <c r="E24" t="str">
        <v>4 | Ussana_ealiest</v>
      </c>
      <c r="F24" t="str">
        <v>5 | Ussana_mean</v>
      </c>
      <c r="G24" t="str">
        <v>6 | Ussana_lateset</v>
      </c>
      <c r="DQ24" cm="1">
        <f t="array" ref="DQ24:DV24">TRANSPOSE(_xlfn._xlws.SORT(_xlfn._xlws.FILTER(harvest[harvest_operations_level],harvest[experiment_ID]=A24)))</f>
        <v>1</v>
      </c>
      <c r="DR24">
        <v>2</v>
      </c>
      <c r="DS24">
        <v>3</v>
      </c>
      <c r="DT24">
        <v>4</v>
      </c>
      <c r="DU24">
        <v>5</v>
      </c>
      <c r="DV24">
        <v>6</v>
      </c>
    </row>
    <row r="25" spans="1:126" x14ac:dyDescent="0.25">
      <c r="A25" t="str">
        <v>Dettori2017_1996</v>
      </c>
      <c r="B25" t="str" cm="1">
        <f t="array" ref="B25:G25">TRANSPOSE(_xlfn._xlws.SORT(_xlfn._xlws.FILTER(harvest[harvest_operations_level]&amp;" | "&amp;harvest[harvest_ops_level_name],harvest[experiment_ID]=A25)))</f>
        <v>1 | Benatzu_ealiest</v>
      </c>
      <c r="C25" t="str">
        <v>2 | Benatzu_mean</v>
      </c>
      <c r="D25" t="str">
        <v>3 | Benatzu_lateset</v>
      </c>
      <c r="E25" t="str">
        <v>4 | Ussana_ealiest</v>
      </c>
      <c r="F25" t="str">
        <v>5 | Ussana_mean</v>
      </c>
      <c r="G25" t="str">
        <v>6 | Ussana_lateset</v>
      </c>
      <c r="DQ25" cm="1">
        <f t="array" ref="DQ25:DV25">TRANSPOSE(_xlfn._xlws.SORT(_xlfn._xlws.FILTER(harvest[harvest_operations_level],harvest[experiment_ID]=A25)))</f>
        <v>1</v>
      </c>
      <c r="DR25">
        <v>2</v>
      </c>
      <c r="DS25">
        <v>3</v>
      </c>
      <c r="DT25">
        <v>4</v>
      </c>
      <c r="DU25">
        <v>5</v>
      </c>
      <c r="DV25">
        <v>6</v>
      </c>
    </row>
    <row r="26" spans="1:126" x14ac:dyDescent="0.25">
      <c r="A26" t="str">
        <v>Dettori2017_1997</v>
      </c>
      <c r="B26" t="str" cm="1">
        <f t="array" ref="B26:G26">TRANSPOSE(_xlfn._xlws.SORT(_xlfn._xlws.FILTER(harvest[harvest_operations_level]&amp;" | "&amp;harvest[harvest_ops_level_name],harvest[experiment_ID]=A26)))</f>
        <v>1 | Benatzu_ealiest</v>
      </c>
      <c r="C26" t="str">
        <v>2 | Benatzu_mean</v>
      </c>
      <c r="D26" t="str">
        <v>3 | Benatzu_lateset</v>
      </c>
      <c r="E26" t="str">
        <v>4 | Ussana_ealiest</v>
      </c>
      <c r="F26" t="str">
        <v>5 | Ussana_mean</v>
      </c>
      <c r="G26" t="str">
        <v>6 | Ussana_lateset</v>
      </c>
      <c r="DQ26" cm="1">
        <f t="array" ref="DQ26:DV26">TRANSPOSE(_xlfn._xlws.SORT(_xlfn._xlws.FILTER(harvest[harvest_operations_level],harvest[experiment_ID]=A26)))</f>
        <v>1</v>
      </c>
      <c r="DR26">
        <v>2</v>
      </c>
      <c r="DS26">
        <v>3</v>
      </c>
      <c r="DT26">
        <v>4</v>
      </c>
      <c r="DU26">
        <v>5</v>
      </c>
      <c r="DV26">
        <v>6</v>
      </c>
    </row>
    <row r="27" spans="1:126" x14ac:dyDescent="0.25">
      <c r="A27" t="str">
        <v>Dettori2017_1998</v>
      </c>
      <c r="B27" t="str" cm="1">
        <f t="array" ref="B27:G27">TRANSPOSE(_xlfn._xlws.SORT(_xlfn._xlws.FILTER(harvest[harvest_operations_level]&amp;" | "&amp;harvest[harvest_ops_level_name],harvest[experiment_ID]=A27)))</f>
        <v>1 | Benatzu_ealiest</v>
      </c>
      <c r="C27" t="str">
        <v>2 | Benatzu_mean</v>
      </c>
      <c r="D27" t="str">
        <v>3 | Benatzu_lateset</v>
      </c>
      <c r="E27" t="str">
        <v>4 | Ussana_ealiest</v>
      </c>
      <c r="F27" t="str">
        <v>5 | Ussana_mean</v>
      </c>
      <c r="G27" t="str">
        <v>6 | Ussana_lateset</v>
      </c>
      <c r="DQ27" cm="1">
        <f t="array" ref="DQ27:DV27">TRANSPOSE(_xlfn._xlws.SORT(_xlfn._xlws.FILTER(harvest[harvest_operations_level],harvest[experiment_ID]=A27)))</f>
        <v>1</v>
      </c>
      <c r="DR27">
        <v>2</v>
      </c>
      <c r="DS27">
        <v>3</v>
      </c>
      <c r="DT27">
        <v>4</v>
      </c>
      <c r="DU27">
        <v>5</v>
      </c>
      <c r="DV27">
        <v>6</v>
      </c>
    </row>
    <row r="28" spans="1:126" x14ac:dyDescent="0.25">
      <c r="A28" t="str">
        <v>Dettori2017_1999</v>
      </c>
      <c r="B28" t="str" cm="1">
        <f t="array" ref="B28:G28">TRANSPOSE(_xlfn._xlws.SORT(_xlfn._xlws.FILTER(harvest[harvest_operations_level]&amp;" | "&amp;harvest[harvest_ops_level_name],harvest[experiment_ID]=A28)))</f>
        <v>1 | Benatzu_ealiest</v>
      </c>
      <c r="C28" t="str">
        <v>2 | Benatzu_mean</v>
      </c>
      <c r="D28" t="str">
        <v>3 | Benatzu_lateset</v>
      </c>
      <c r="E28" t="str">
        <v>4 | Ussana_ealiest</v>
      </c>
      <c r="F28" t="str">
        <v>5 | Ussana_mean</v>
      </c>
      <c r="G28" t="str">
        <v>6 | Ussana_lateset</v>
      </c>
      <c r="DQ28" cm="1">
        <f t="array" ref="DQ28:DV28">TRANSPOSE(_xlfn._xlws.SORT(_xlfn._xlws.FILTER(harvest[harvest_operations_level],harvest[experiment_ID]=A28)))</f>
        <v>1</v>
      </c>
      <c r="DR28">
        <v>2</v>
      </c>
      <c r="DS28">
        <v>3</v>
      </c>
      <c r="DT28">
        <v>4</v>
      </c>
      <c r="DU28">
        <v>5</v>
      </c>
      <c r="DV28">
        <v>6</v>
      </c>
    </row>
    <row r="29" spans="1:126" x14ac:dyDescent="0.25">
      <c r="A29" t="str">
        <v>Dettori2017_2000</v>
      </c>
      <c r="B29" t="str" cm="1">
        <f t="array" ref="B29:G29">TRANSPOSE(_xlfn._xlws.SORT(_xlfn._xlws.FILTER(harvest[harvest_operations_level]&amp;" | "&amp;harvest[harvest_ops_level_name],harvest[experiment_ID]=A29)))</f>
        <v>1 | Benatzu_ealiest</v>
      </c>
      <c r="C29" t="str">
        <v>2 | Benatzu_mean</v>
      </c>
      <c r="D29" t="str">
        <v>3 | Benatzu_lateset</v>
      </c>
      <c r="E29" t="str">
        <v>4 | Ussana_ealiest</v>
      </c>
      <c r="F29" t="str">
        <v>5 | Ussana_mean</v>
      </c>
      <c r="G29" t="str">
        <v>6 | Ussana_lateset</v>
      </c>
      <c r="DQ29" cm="1">
        <f t="array" ref="DQ29:DV29">TRANSPOSE(_xlfn._xlws.SORT(_xlfn._xlws.FILTER(harvest[harvest_operations_level],harvest[experiment_ID]=A29)))</f>
        <v>1</v>
      </c>
      <c r="DR29">
        <v>2</v>
      </c>
      <c r="DS29">
        <v>3</v>
      </c>
      <c r="DT29">
        <v>4</v>
      </c>
      <c r="DU29">
        <v>5</v>
      </c>
      <c r="DV29">
        <v>6</v>
      </c>
    </row>
    <row r="30" spans="1:126" x14ac:dyDescent="0.25">
      <c r="A30" t="str">
        <v>Dettori2017_2001</v>
      </c>
      <c r="B30" t="str" cm="1">
        <f t="array" ref="B30:G30">TRANSPOSE(_xlfn._xlws.SORT(_xlfn._xlws.FILTER(harvest[harvest_operations_level]&amp;" | "&amp;harvest[harvest_ops_level_name],harvest[experiment_ID]=A30)))</f>
        <v>1 | Benatzu_ealiest</v>
      </c>
      <c r="C30" t="str">
        <v>2 | Benatzu_mean</v>
      </c>
      <c r="D30" t="str">
        <v>3 | Benatzu_lateset</v>
      </c>
      <c r="E30" t="str">
        <v>4 | Ussana_ealiest</v>
      </c>
      <c r="F30" t="str">
        <v>5 | Ussana_mean</v>
      </c>
      <c r="G30" t="str">
        <v>6 | Ussana_lateset</v>
      </c>
      <c r="DQ30" cm="1">
        <f t="array" ref="DQ30:DV30">TRANSPOSE(_xlfn._xlws.SORT(_xlfn._xlws.FILTER(harvest[harvest_operations_level],harvest[experiment_ID]=A30)))</f>
        <v>1</v>
      </c>
      <c r="DR30">
        <v>2</v>
      </c>
      <c r="DS30">
        <v>3</v>
      </c>
      <c r="DT30">
        <v>4</v>
      </c>
      <c r="DU30">
        <v>5</v>
      </c>
      <c r="DV30">
        <v>6</v>
      </c>
    </row>
    <row r="31" spans="1:126" x14ac:dyDescent="0.25">
      <c r="A31" t="str">
        <v>Dettori2017_2002</v>
      </c>
      <c r="B31" t="str" cm="1">
        <f t="array" ref="B31:G31">TRANSPOSE(_xlfn._xlws.SORT(_xlfn._xlws.FILTER(harvest[harvest_operations_level]&amp;" | "&amp;harvest[harvest_ops_level_name],harvest[experiment_ID]=A31)))</f>
        <v>1 | Benatzu_ealiest</v>
      </c>
      <c r="C31" t="str">
        <v>2 | Benatzu_mean</v>
      </c>
      <c r="D31" t="str">
        <v>3 | Benatzu_lateset</v>
      </c>
      <c r="E31" t="str">
        <v>4 | Ussana_ealiest</v>
      </c>
      <c r="F31" t="str">
        <v>5 | Ussana_mean</v>
      </c>
      <c r="G31" t="str">
        <v>6 | Ussana_lateset</v>
      </c>
      <c r="DQ31" cm="1">
        <f t="array" ref="DQ31:DV31">TRANSPOSE(_xlfn._xlws.SORT(_xlfn._xlws.FILTER(harvest[harvest_operations_level],harvest[experiment_ID]=A31)))</f>
        <v>1</v>
      </c>
      <c r="DR31">
        <v>2</v>
      </c>
      <c r="DS31">
        <v>3</v>
      </c>
      <c r="DT31">
        <v>4</v>
      </c>
      <c r="DU31">
        <v>5</v>
      </c>
      <c r="DV31">
        <v>6</v>
      </c>
    </row>
    <row r="32" spans="1:126" x14ac:dyDescent="0.25">
      <c r="A32" t="str">
        <v>Dettori2017_2003</v>
      </c>
      <c r="B32" t="str" cm="1">
        <f t="array" ref="B32:G32">TRANSPOSE(_xlfn._xlws.SORT(_xlfn._xlws.FILTER(harvest[harvest_operations_level]&amp;" | "&amp;harvest[harvest_ops_level_name],harvest[experiment_ID]=A32)))</f>
        <v>1 | Benatzu_ealiest</v>
      </c>
      <c r="C32" t="str">
        <v>2 | Benatzu_mean</v>
      </c>
      <c r="D32" t="str">
        <v>3 | Benatzu_lateset</v>
      </c>
      <c r="E32" t="str">
        <v>4 | Ussana_ealiest</v>
      </c>
      <c r="F32" t="str">
        <v>5 | Ussana_mean</v>
      </c>
      <c r="G32" t="str">
        <v>6 | Ussana_lateset</v>
      </c>
      <c r="DQ32" cm="1">
        <f t="array" ref="DQ32:DV32">TRANSPOSE(_xlfn._xlws.SORT(_xlfn._xlws.FILTER(harvest[harvest_operations_level],harvest[experiment_ID]=A32)))</f>
        <v>1</v>
      </c>
      <c r="DR32">
        <v>2</v>
      </c>
      <c r="DS32">
        <v>3</v>
      </c>
      <c r="DT32">
        <v>4</v>
      </c>
      <c r="DU32">
        <v>5</v>
      </c>
      <c r="DV32">
        <v>6</v>
      </c>
    </row>
    <row r="33" spans="1:126" x14ac:dyDescent="0.25">
      <c r="A33" t="str">
        <v>Dettori2017_2004</v>
      </c>
      <c r="B33" t="str" cm="1">
        <f t="array" ref="B33:G33">TRANSPOSE(_xlfn._xlws.SORT(_xlfn._xlws.FILTER(harvest[harvest_operations_level]&amp;" | "&amp;harvest[harvest_ops_level_name],harvest[experiment_ID]=A33)))</f>
        <v>1 | Benatzu_ealiest</v>
      </c>
      <c r="C33" t="str">
        <v>2 | Benatzu_mean</v>
      </c>
      <c r="D33" t="str">
        <v>3 | Benatzu_lateset</v>
      </c>
      <c r="E33" t="str">
        <v>4 | Ussana_ealiest</v>
      </c>
      <c r="F33" t="str">
        <v>5 | Ussana_mean</v>
      </c>
      <c r="G33" t="str">
        <v>6 | Ussana_lateset</v>
      </c>
      <c r="DQ33" cm="1">
        <f t="array" ref="DQ33:DV33">TRANSPOSE(_xlfn._xlws.SORT(_xlfn._xlws.FILTER(harvest[harvest_operations_level],harvest[experiment_ID]=A33)))</f>
        <v>1</v>
      </c>
      <c r="DR33">
        <v>2</v>
      </c>
      <c r="DS33">
        <v>3</v>
      </c>
      <c r="DT33">
        <v>4</v>
      </c>
      <c r="DU33">
        <v>5</v>
      </c>
      <c r="DV33">
        <v>6</v>
      </c>
    </row>
    <row r="34" spans="1:126" x14ac:dyDescent="0.25">
      <c r="A34" t="str">
        <v>Fernando2013_2007</v>
      </c>
      <c r="B34" t="str" cm="1">
        <f t="array" ref="B34:C34">TRANSPOSE(_xlfn._xlws.SORT(_xlfn._xlws.FILTER(harvest[harvest_operations_level]&amp;" | "&amp;harvest[harvest_ops_level_name],harvest[experiment_ID]=A34)))</f>
        <v>1 | harvest for TOS1 in 2007</v>
      </c>
      <c r="C34" t="str">
        <v>2 | harvest for TOS2 in 2007</v>
      </c>
      <c r="DQ34" cm="1">
        <f t="array" ref="DQ34:DR34">TRANSPOSE(_xlfn._xlws.SORT(_xlfn._xlws.FILTER(harvest[harvest_operations_level],harvest[experiment_ID]=A34)))</f>
        <v>1</v>
      </c>
      <c r="DR34">
        <v>2</v>
      </c>
    </row>
    <row r="35" spans="1:126" x14ac:dyDescent="0.25">
      <c r="A35" t="str">
        <v>Fernando2013_2008</v>
      </c>
      <c r="B35" t="str" cm="1">
        <f t="array" ref="B35:C35">TRANSPOSE(_xlfn._xlws.SORT(_xlfn._xlws.FILTER(harvest[harvest_operations_level]&amp;" | "&amp;harvest[harvest_ops_level_name],harvest[experiment_ID]=A35)))</f>
        <v>1 | harvest for TOS1 in 2008</v>
      </c>
      <c r="C35" t="str">
        <v>2 | harvest for TOS2 in 2008</v>
      </c>
      <c r="DQ35" cm="1">
        <f t="array" ref="DQ35:DR35">TRANSPOSE(_xlfn._xlws.SORT(_xlfn._xlws.FILTER(harvest[harvest_operations_level],harvest[experiment_ID]=A35)))</f>
        <v>1</v>
      </c>
      <c r="DR35">
        <v>2</v>
      </c>
    </row>
    <row r="36" spans="1:126" x14ac:dyDescent="0.25">
      <c r="A36" t="str">
        <v>Fernando2013_2009</v>
      </c>
      <c r="B36" t="str" cm="1">
        <f t="array" ref="B36:C36">TRANSPOSE(_xlfn._xlws.SORT(_xlfn._xlws.FILTER(harvest[harvest_operations_level]&amp;" | "&amp;harvest[harvest_ops_level_name],harvest[experiment_ID]=A36)))</f>
        <v>1 | harvest for TOS1 in 2009</v>
      </c>
      <c r="C36" t="str">
        <v>2 | harvest for TOS2 in 2009</v>
      </c>
      <c r="DQ36" cm="1">
        <f t="array" ref="DQ36:DR36">TRANSPOSE(_xlfn._xlws.SORT(_xlfn._xlws.FILTER(harvest[harvest_operations_level],harvest[experiment_ID]=A36)))</f>
        <v>1</v>
      </c>
      <c r="DR36">
        <v>2</v>
      </c>
    </row>
    <row r="37" spans="1:126" x14ac:dyDescent="0.25">
      <c r="A37" t="str">
        <v>Garrigues2015_2001</v>
      </c>
      <c r="B37" t="str" cm="1">
        <f t="array" ref="B37">TRANSPOSE(_xlfn._xlws.SORT(_xlfn._xlws.FILTER(harvest[harvest_operations_level]&amp;" | "&amp;harvest[harvest_ops_level_name],harvest[experiment_ID]=A37)))</f>
        <v xml:space="preserve">1 | </v>
      </c>
      <c r="DQ37" cm="1">
        <f t="array" ref="DQ37">TRANSPOSE(_xlfn._xlws.SORT(_xlfn._xlws.FILTER(harvest[harvest_operations_level],harvest[experiment_ID]=A37)))</f>
        <v>1</v>
      </c>
    </row>
    <row r="38" spans="1:126" x14ac:dyDescent="0.25">
      <c r="A38" t="str">
        <v>Garrigues2015_2002</v>
      </c>
      <c r="B38" t="str" cm="1">
        <f t="array" ref="B38">TRANSPOSE(_xlfn._xlws.SORT(_xlfn._xlws.FILTER(harvest[harvest_operations_level]&amp;" | "&amp;harvest[harvest_ops_level_name],harvest[experiment_ID]=A38)))</f>
        <v xml:space="preserve">1 | </v>
      </c>
      <c r="DQ38" cm="1">
        <f t="array" ref="DQ38">TRANSPOSE(_xlfn._xlws.SORT(_xlfn._xlws.FILTER(harvest[harvest_operations_level],harvest[experiment_ID]=A38)))</f>
        <v>1</v>
      </c>
    </row>
    <row r="39" spans="1:126" x14ac:dyDescent="0.25">
      <c r="A39" t="str">
        <v>Garrigues2015_2003</v>
      </c>
      <c r="B39" t="str" cm="1">
        <f t="array" ref="B39:C39">TRANSPOSE(_xlfn._xlws.SORT(_xlfn._xlws.FILTER(harvest[harvest_operations_level]&amp;" | "&amp;harvest[harvest_ops_level_name],harvest[experiment_ID]=A39)))</f>
        <v>1 | sunflower1</v>
      </c>
      <c r="C39" t="str">
        <v>2 | sunflower</v>
      </c>
      <c r="DQ39" cm="1">
        <f t="array" ref="DQ39:DR39">TRANSPOSE(_xlfn._xlws.SORT(_xlfn._xlws.FILTER(harvest[harvest_operations_level],harvest[experiment_ID]=A39)))</f>
        <v>1</v>
      </c>
      <c r="DR39">
        <v>2</v>
      </c>
    </row>
    <row r="40" spans="1:126" x14ac:dyDescent="0.25">
      <c r="A40" t="str">
        <v>Garrigues2015_2004</v>
      </c>
      <c r="B40" t="str" cm="1">
        <f t="array" ref="B40">TRANSPOSE(_xlfn._xlws.SORT(_xlfn._xlws.FILTER(harvest[harvest_operations_level]&amp;" | "&amp;harvest[harvest_ops_level_name],harvest[experiment_ID]=A40)))</f>
        <v xml:space="preserve">1 | </v>
      </c>
      <c r="DQ40" cm="1">
        <f t="array" ref="DQ40">TRANSPOSE(_xlfn._xlws.SORT(_xlfn._xlws.FILTER(harvest[harvest_operations_level],harvest[experiment_ID]=A40)))</f>
        <v>1</v>
      </c>
    </row>
    <row r="41" spans="1:126" x14ac:dyDescent="0.25">
      <c r="A41" t="str">
        <v>Garrigues2015_2005</v>
      </c>
      <c r="B41" t="str" cm="1">
        <f t="array" ref="B41">TRANSPOSE(_xlfn._xlws.SORT(_xlfn._xlws.FILTER(harvest[harvest_operations_level]&amp;" | "&amp;harvest[harvest_ops_level_name],harvest[experiment_ID]=A41)))</f>
        <v xml:space="preserve">1 | </v>
      </c>
      <c r="DQ41" cm="1">
        <f t="array" ref="DQ41">TRANSPOSE(_xlfn._xlws.SORT(_xlfn._xlws.FILTER(harvest[harvest_operations_level],harvest[experiment_ID]=A41)))</f>
        <v>1</v>
      </c>
    </row>
    <row r="42" spans="1:126" x14ac:dyDescent="0.25">
      <c r="A42" t="str">
        <v>Garrigues2015_2006</v>
      </c>
      <c r="B42" t="str" cm="1">
        <f t="array" ref="B42">TRANSPOSE(_xlfn._xlws.SORT(_xlfn._xlws.FILTER(harvest[harvest_operations_level]&amp;" | "&amp;harvest[harvest_ops_level_name],harvest[experiment_ID]=A42)))</f>
        <v xml:space="preserve">1 | </v>
      </c>
      <c r="DQ42" cm="1">
        <f t="array" ref="DQ42">TRANSPOSE(_xlfn._xlws.SORT(_xlfn._xlws.FILTER(harvest[harvest_operations_level],harvest[experiment_ID]=A42)))</f>
        <v>1</v>
      </c>
    </row>
    <row r="43" spans="1:126" x14ac:dyDescent="0.25">
      <c r="A43" t="str">
        <v>Garrigues2015_2007</v>
      </c>
      <c r="B43" t="str" cm="1">
        <f t="array" ref="B43">TRANSPOSE(_xlfn._xlws.SORT(_xlfn._xlws.FILTER(harvest[harvest_operations_level]&amp;" | "&amp;harvest[harvest_ops_level_name],harvest[experiment_ID]=A43)))</f>
        <v xml:space="preserve">1 | </v>
      </c>
      <c r="DQ43" cm="1">
        <f t="array" ref="DQ43">TRANSPOSE(_xlfn._xlws.SORT(_xlfn._xlws.FILTER(harvest[harvest_operations_level],harvest[experiment_ID]=A43)))</f>
        <v>1</v>
      </c>
    </row>
    <row r="44" spans="1:126" x14ac:dyDescent="0.25">
      <c r="A44" t="str">
        <v>Garrigues2015_2008</v>
      </c>
      <c r="B44" t="str" cm="1">
        <f t="array" ref="B44">TRANSPOSE(_xlfn._xlws.SORT(_xlfn._xlws.FILTER(harvest[harvest_operations_level]&amp;" | "&amp;harvest[harvest_ops_level_name],harvest[experiment_ID]=A44)))</f>
        <v xml:space="preserve">1 | </v>
      </c>
      <c r="DQ44" cm="1">
        <f t="array" ref="DQ44">TRANSPOSE(_xlfn._xlws.SORT(_xlfn._xlws.FILTER(harvest[harvest_operations_level],harvest[experiment_ID]=A44)))</f>
        <v>1</v>
      </c>
    </row>
    <row r="45" spans="1:126" x14ac:dyDescent="0.25">
      <c r="A45" t="str">
        <v>Garrigues2015_2009</v>
      </c>
      <c r="B45" t="str" cm="1">
        <f t="array" ref="B45:C45">TRANSPOSE(_xlfn._xlws.SORT(_xlfn._xlws.FILTER(harvest[harvest_operations_level]&amp;" | "&amp;harvest[harvest_ops_level_name],harvest[experiment_ID]=A45)))</f>
        <v>1 | maize2</v>
      </c>
      <c r="C45" t="str">
        <v>2 | sorghum</v>
      </c>
      <c r="DQ45" cm="1">
        <f t="array" ref="DQ45:DR45">TRANSPOSE(_xlfn._xlws.SORT(_xlfn._xlws.FILTER(harvest[harvest_operations_level],harvest[experiment_ID]=A45)))</f>
        <v>1</v>
      </c>
      <c r="DR45">
        <v>2</v>
      </c>
    </row>
    <row r="46" spans="1:126" x14ac:dyDescent="0.25">
      <c r="A46" t="str">
        <v>Garrigues2015_2010</v>
      </c>
      <c r="B46" t="str" cm="1">
        <f t="array" ref="B46">TRANSPOSE(_xlfn._xlws.SORT(_xlfn._xlws.FILTER(harvest[harvest_operations_level]&amp;" | "&amp;harvest[harvest_ops_level_name],harvest[experiment_ID]=A46)))</f>
        <v xml:space="preserve">1 | </v>
      </c>
      <c r="DQ46" cm="1">
        <f t="array" ref="DQ46">TRANSPOSE(_xlfn._xlws.SORT(_xlfn._xlws.FILTER(harvest[harvest_operations_level],harvest[experiment_ID]=A46)))</f>
        <v>1</v>
      </c>
    </row>
    <row r="47" spans="1:126" x14ac:dyDescent="0.25">
      <c r="A47" t="str">
        <v>Garrigues2015_2011</v>
      </c>
      <c r="B47" t="str" cm="1">
        <f t="array" ref="B47">TRANSPOSE(_xlfn._xlws.SORT(_xlfn._xlws.FILTER(harvest[harvest_operations_level]&amp;" | "&amp;harvest[harvest_ops_level_name],harvest[experiment_ID]=A47)))</f>
        <v xml:space="preserve">1 | </v>
      </c>
      <c r="DQ47" cm="1">
        <f t="array" ref="DQ47">TRANSPOSE(_xlfn._xlws.SORT(_xlfn._xlws.FILTER(harvest[harvest_operations_level],harvest[experiment_ID]=A47)))</f>
        <v>1</v>
      </c>
    </row>
    <row r="48" spans="1:126" x14ac:dyDescent="0.25">
      <c r="A48" t="str">
        <v>Garrigues2015_2012</v>
      </c>
      <c r="B48" t="str" cm="1">
        <f t="array" ref="B48">TRANSPOSE(_xlfn._xlws.SORT(_xlfn._xlws.FILTER(harvest[harvest_operations_level]&amp;" | "&amp;harvest[harvest_ops_level_name],harvest[experiment_ID]=A48)))</f>
        <v xml:space="preserve">1 | </v>
      </c>
      <c r="DQ48" cm="1">
        <f t="array" ref="DQ48">TRANSPOSE(_xlfn._xlws.SORT(_xlfn._xlws.FILTER(harvest[harvest_operations_level],harvest[experiment_ID]=A48)))</f>
        <v>1</v>
      </c>
    </row>
    <row r="49" spans="1:121" x14ac:dyDescent="0.25">
      <c r="A49" t="str">
        <v>Hunsaker1996_1993</v>
      </c>
      <c r="B49" t="str" cm="1">
        <f t="array" ref="B49">TRANSPOSE(_xlfn._xlws.SORT(_xlfn._xlws.FILTER(harvest[harvest_operations_level]&amp;" | "&amp;harvest[harvest_ops_level_name],harvest[experiment_ID]=A49)))</f>
        <v xml:space="preserve">1 | </v>
      </c>
      <c r="DQ49" cm="1">
        <f t="array" ref="DQ49">TRANSPOSE(_xlfn._xlws.SORT(_xlfn._xlws.FILTER(harvest[harvest_operations_level],harvest[experiment_ID]=A49)))</f>
        <v>1</v>
      </c>
    </row>
    <row r="50" spans="1:121" x14ac:dyDescent="0.25">
      <c r="A50" t="str">
        <v>Hunsaker1996_1994</v>
      </c>
      <c r="B50" t="str" cm="1">
        <f t="array" ref="B50">TRANSPOSE(_xlfn._xlws.SORT(_xlfn._xlws.FILTER(harvest[harvest_operations_level]&amp;" | "&amp;harvest[harvest_ops_level_name],harvest[experiment_ID]=A50)))</f>
        <v xml:space="preserve">1 | </v>
      </c>
      <c r="DQ50" cm="1">
        <f t="array" ref="DQ50">TRANSPOSE(_xlfn._xlws.SORT(_xlfn._xlws.FILTER(harvest[harvest_operations_level],harvest[experiment_ID]=A50)))</f>
        <v>1</v>
      </c>
    </row>
    <row r="51" spans="1:121" x14ac:dyDescent="0.25">
      <c r="A51" t="str">
        <v>Iqba2014_1998</v>
      </c>
      <c r="B51" t="str" cm="1">
        <f t="array" ref="B51">TRANSPOSE(_xlfn._xlws.SORT(_xlfn._xlws.FILTER(harvest[harvest_operations_level]&amp;" | "&amp;harvest[harvest_ops_level_name],harvest[experiment_ID]=A51)))</f>
        <v xml:space="preserve">1 | </v>
      </c>
      <c r="DQ51" cm="1">
        <f t="array" ref="DQ51">TRANSPOSE(_xlfn._xlws.SORT(_xlfn._xlws.FILTER(harvest[harvest_operations_level],harvest[experiment_ID]=A51)))</f>
        <v>1</v>
      </c>
    </row>
    <row r="52" spans="1:121" x14ac:dyDescent="0.25">
      <c r="A52" t="str">
        <v>Iqba2014_1999</v>
      </c>
      <c r="B52" t="str" cm="1">
        <f t="array" ref="B52">TRANSPOSE(_xlfn._xlws.SORT(_xlfn._xlws.FILTER(harvest[harvest_operations_level]&amp;" | "&amp;harvest[harvest_ops_level_name],harvest[experiment_ID]=A52)))</f>
        <v xml:space="preserve">1 | </v>
      </c>
      <c r="DQ52" cm="1">
        <f t="array" ref="DQ52">TRANSPOSE(_xlfn._xlws.SORT(_xlfn._xlws.FILTER(harvest[harvest_operations_level],harvest[experiment_ID]=A52)))</f>
        <v>1</v>
      </c>
    </row>
    <row r="53" spans="1:121" x14ac:dyDescent="0.25">
      <c r="A53" t="str">
        <v>Iqba2014_2000</v>
      </c>
      <c r="B53" t="str" cm="1">
        <f t="array" ref="B53">TRANSPOSE(_xlfn._xlws.SORT(_xlfn._xlws.FILTER(harvest[harvest_operations_level]&amp;" | "&amp;harvest[harvest_ops_level_name],harvest[experiment_ID]=A53)))</f>
        <v xml:space="preserve">1 | </v>
      </c>
      <c r="DQ53" cm="1">
        <f t="array" ref="DQ53">TRANSPOSE(_xlfn._xlws.SORT(_xlfn._xlws.FILTER(harvest[harvest_operations_level],harvest[experiment_ID]=A53)))</f>
        <v>1</v>
      </c>
    </row>
    <row r="54" spans="1:121" x14ac:dyDescent="0.25">
      <c r="A54" t="str">
        <v>Junior2022_2005_experiment10</v>
      </c>
      <c r="B54" t="str" cm="1">
        <f t="array" ref="B54">TRANSPOSE(_xlfn._xlws.SORT(_xlfn._xlws.FILTER(harvest[harvest_operations_level]&amp;" | "&amp;harvest[harvest_ops_level_name],harvest[experiment_ID]=A54)))</f>
        <v xml:space="preserve">1 | </v>
      </c>
      <c r="DQ54" cm="1">
        <f t="array" ref="DQ54">TRANSPOSE(_xlfn._xlws.SORT(_xlfn._xlws.FILTER(harvest[harvest_operations_level],harvest[experiment_ID]=A54)))</f>
        <v>1</v>
      </c>
    </row>
    <row r="55" spans="1:121" x14ac:dyDescent="0.25">
      <c r="A55" t="str">
        <v>Junior2022_2005_experiment11</v>
      </c>
      <c r="B55" t="str" cm="1">
        <f t="array" ref="B55">TRANSPOSE(_xlfn._xlws.SORT(_xlfn._xlws.FILTER(harvest[harvest_operations_level]&amp;" | "&amp;harvest[harvest_ops_level_name],harvest[experiment_ID]=A55)))</f>
        <v xml:space="preserve">1 | </v>
      </c>
      <c r="DQ55" cm="1">
        <f t="array" ref="DQ55">TRANSPOSE(_xlfn._xlws.SORT(_xlfn._xlws.FILTER(harvest[harvest_operations_level],harvest[experiment_ID]=A55)))</f>
        <v>1</v>
      </c>
    </row>
    <row r="56" spans="1:121" x14ac:dyDescent="0.25">
      <c r="A56" t="str">
        <v>Junior2022_2005_experiment13</v>
      </c>
      <c r="B56" t="str" cm="1">
        <f t="array" ref="B56">TRANSPOSE(_xlfn._xlws.SORT(_xlfn._xlws.FILTER(harvest[harvest_operations_level]&amp;" | "&amp;harvest[harvest_ops_level_name],harvest[experiment_ID]=A56)))</f>
        <v xml:space="preserve">1 | </v>
      </c>
      <c r="DQ56" cm="1">
        <f t="array" ref="DQ56">TRANSPOSE(_xlfn._xlws.SORT(_xlfn._xlws.FILTER(harvest[harvest_operations_level],harvest[experiment_ID]=A56)))</f>
        <v>1</v>
      </c>
    </row>
    <row r="57" spans="1:121" x14ac:dyDescent="0.25">
      <c r="A57" t="str">
        <v>Junior2022_2005_experiment14</v>
      </c>
      <c r="B57" t="str" cm="1">
        <f t="array" ref="B57">TRANSPOSE(_xlfn._xlws.SORT(_xlfn._xlws.FILTER(harvest[harvest_operations_level]&amp;" | "&amp;harvest[harvest_ops_level_name],harvest[experiment_ID]=A57)))</f>
        <v xml:space="preserve">1 | </v>
      </c>
      <c r="DQ57" cm="1">
        <f t="array" ref="DQ57">TRANSPOSE(_xlfn._xlws.SORT(_xlfn._xlws.FILTER(harvest[harvest_operations_level],harvest[experiment_ID]=A57)))</f>
        <v>1</v>
      </c>
    </row>
    <row r="58" spans="1:121" x14ac:dyDescent="0.25">
      <c r="A58" t="str">
        <v>Junior2022_2005_experiment4</v>
      </c>
      <c r="B58" t="str" cm="1">
        <f t="array" ref="B58">TRANSPOSE(_xlfn._xlws.SORT(_xlfn._xlws.FILTER(harvest[harvest_operations_level]&amp;" | "&amp;harvest[harvest_ops_level_name],harvest[experiment_ID]=A58)))</f>
        <v xml:space="preserve">1 | </v>
      </c>
      <c r="DQ58" cm="1">
        <f t="array" ref="DQ58">TRANSPOSE(_xlfn._xlws.SORT(_xlfn._xlws.FILTER(harvest[harvest_operations_level],harvest[experiment_ID]=A58)))</f>
        <v>1</v>
      </c>
    </row>
    <row r="59" spans="1:121" x14ac:dyDescent="0.25">
      <c r="A59" t="str">
        <v>Junior2022_2005_experiment5</v>
      </c>
      <c r="B59" t="str" cm="1">
        <f t="array" ref="B59">TRANSPOSE(_xlfn._xlws.SORT(_xlfn._xlws.FILTER(harvest[harvest_operations_level]&amp;" | "&amp;harvest[harvest_ops_level_name],harvest[experiment_ID]=A59)))</f>
        <v xml:space="preserve">1 | </v>
      </c>
      <c r="DQ59" cm="1">
        <f t="array" ref="DQ59">TRANSPOSE(_xlfn._xlws.SORT(_xlfn._xlws.FILTER(harvest[harvest_operations_level],harvest[experiment_ID]=A59)))</f>
        <v>1</v>
      </c>
    </row>
    <row r="60" spans="1:121" x14ac:dyDescent="0.25">
      <c r="A60" t="str">
        <v>Junior2022_2005_experiment6</v>
      </c>
      <c r="B60" t="str" cm="1">
        <f t="array" ref="B60">TRANSPOSE(_xlfn._xlws.SORT(_xlfn._xlws.FILTER(harvest[harvest_operations_level]&amp;" | "&amp;harvest[harvest_ops_level_name],harvest[experiment_ID]=A60)))</f>
        <v xml:space="preserve">1 | </v>
      </c>
      <c r="DQ60" cm="1">
        <f t="array" ref="DQ60">TRANSPOSE(_xlfn._xlws.SORT(_xlfn._xlws.FILTER(harvest[harvest_operations_level],harvest[experiment_ID]=A60)))</f>
        <v>1</v>
      </c>
    </row>
    <row r="61" spans="1:121" x14ac:dyDescent="0.25">
      <c r="A61" t="str">
        <v>Junior2022_2005_experiment7</v>
      </c>
      <c r="B61" t="str" cm="1">
        <f t="array" ref="B61">TRANSPOSE(_xlfn._xlws.SORT(_xlfn._xlws.FILTER(harvest[harvest_operations_level]&amp;" | "&amp;harvest[harvest_ops_level_name],harvest[experiment_ID]=A61)))</f>
        <v xml:space="preserve">1 | </v>
      </c>
      <c r="DQ61" cm="1">
        <f t="array" ref="DQ61">TRANSPOSE(_xlfn._xlws.SORT(_xlfn._xlws.FILTER(harvest[harvest_operations_level],harvest[experiment_ID]=A61)))</f>
        <v>1</v>
      </c>
    </row>
    <row r="62" spans="1:121" x14ac:dyDescent="0.25">
      <c r="A62" t="str">
        <v>Junior2022_2005_experiment8</v>
      </c>
      <c r="B62" t="str" cm="1">
        <f t="array" ref="B62">TRANSPOSE(_xlfn._xlws.SORT(_xlfn._xlws.FILTER(harvest[harvest_operations_level]&amp;" | "&amp;harvest[harvest_ops_level_name],harvest[experiment_ID]=A62)))</f>
        <v xml:space="preserve">1 | </v>
      </c>
      <c r="DQ62" cm="1">
        <f t="array" ref="DQ62">TRANSPOSE(_xlfn._xlws.SORT(_xlfn._xlws.FILTER(harvest[harvest_operations_level],harvest[experiment_ID]=A62)))</f>
        <v>1</v>
      </c>
    </row>
    <row r="63" spans="1:121" x14ac:dyDescent="0.25">
      <c r="A63" t="str">
        <v>Junior2022_2005_experiment9</v>
      </c>
      <c r="B63" t="str" cm="1">
        <f t="array" ref="B63">TRANSPOSE(_xlfn._xlws.SORT(_xlfn._xlws.FILTER(harvest[harvest_operations_level]&amp;" | "&amp;harvest[harvest_ops_level_name],harvest[experiment_ID]=A63)))</f>
        <v xml:space="preserve">1 | </v>
      </c>
      <c r="DQ63" cm="1">
        <f t="array" ref="DQ63">TRANSPOSE(_xlfn._xlws.SORT(_xlfn._xlws.FILTER(harvest[harvest_operations_level],harvest[experiment_ID]=A63)))</f>
        <v>1</v>
      </c>
    </row>
    <row r="64" spans="1:121" x14ac:dyDescent="0.25">
      <c r="A64" t="str">
        <v>Junior2022_2006_experiment15</v>
      </c>
      <c r="B64" t="str" cm="1">
        <f t="array" ref="B64">TRANSPOSE(_xlfn._xlws.SORT(_xlfn._xlws.FILTER(harvest[harvest_operations_level]&amp;" | "&amp;harvest[harvest_ops_level_name],harvest[experiment_ID]=A64)))</f>
        <v xml:space="preserve">1 | </v>
      </c>
      <c r="DQ64" cm="1">
        <f t="array" ref="DQ64">TRANSPOSE(_xlfn._xlws.SORT(_xlfn._xlws.FILTER(harvest[harvest_operations_level],harvest[experiment_ID]=A64)))</f>
        <v>1</v>
      </c>
    </row>
    <row r="65" spans="1:121" x14ac:dyDescent="0.25">
      <c r="A65" t="str">
        <v>Junior2022_2007_experiment12</v>
      </c>
      <c r="B65" t="str" cm="1">
        <f t="array" ref="B65">TRANSPOSE(_xlfn._xlws.SORT(_xlfn._xlws.FILTER(harvest[harvest_operations_level]&amp;" | "&amp;harvest[harvest_ops_level_name],harvest[experiment_ID]=A65)))</f>
        <v xml:space="preserve">1 | </v>
      </c>
      <c r="DQ65" cm="1">
        <f t="array" ref="DQ65">TRANSPOSE(_xlfn._xlws.SORT(_xlfn._xlws.FILTER(harvest[harvest_operations_level],harvest[experiment_ID]=A65)))</f>
        <v>1</v>
      </c>
    </row>
    <row r="66" spans="1:121" x14ac:dyDescent="0.25">
      <c r="A66" t="str">
        <v>Junior2022_2013_experiment16</v>
      </c>
      <c r="B66" t="str" cm="1">
        <f t="array" ref="B66">TRANSPOSE(_xlfn._xlws.SORT(_xlfn._xlws.FILTER(harvest[harvest_operations_level]&amp;" | "&amp;harvest[harvest_ops_level_name],harvest[experiment_ID]=A66)))</f>
        <v xml:space="preserve">1 | </v>
      </c>
      <c r="DQ66" cm="1">
        <f t="array" ref="DQ66">TRANSPOSE(_xlfn._xlws.SORT(_xlfn._xlws.FILTER(harvest[harvest_operations_level],harvest[experiment_ID]=A66)))</f>
        <v>1</v>
      </c>
    </row>
    <row r="67" spans="1:121" x14ac:dyDescent="0.25">
      <c r="A67" t="str">
        <v>Junior2022_2014_experiment17</v>
      </c>
      <c r="B67" t="str" cm="1">
        <f t="array" ref="B67">TRANSPOSE(_xlfn._xlws.SORT(_xlfn._xlws.FILTER(harvest[harvest_operations_level]&amp;" | "&amp;harvest[harvest_ops_level_name],harvest[experiment_ID]=A67)))</f>
        <v xml:space="preserve">1 | </v>
      </c>
      <c r="DQ67" cm="1">
        <f t="array" ref="DQ67">TRANSPOSE(_xlfn._xlws.SORT(_xlfn._xlws.FILTER(harvest[harvest_operations_level],harvest[experiment_ID]=A67)))</f>
        <v>1</v>
      </c>
    </row>
    <row r="68" spans="1:121" x14ac:dyDescent="0.25">
      <c r="A68" t="str">
        <v>Junior2022_2014_experiment18</v>
      </c>
      <c r="B68" t="str" cm="1">
        <f t="array" ref="B68">TRANSPOSE(_xlfn._xlws.SORT(_xlfn._xlws.FILTER(harvest[harvest_operations_level]&amp;" | "&amp;harvest[harvest_ops_level_name],harvest[experiment_ID]=A68)))</f>
        <v xml:space="preserve">1 | </v>
      </c>
      <c r="DQ68" cm="1">
        <f t="array" ref="DQ68">TRANSPOSE(_xlfn._xlws.SORT(_xlfn._xlws.FILTER(harvest[harvest_operations_level],harvest[experiment_ID]=A68)))</f>
        <v>1</v>
      </c>
    </row>
    <row r="69" spans="1:121" x14ac:dyDescent="0.25">
      <c r="A69" t="str">
        <v>Junior2022_2015_experiment19</v>
      </c>
      <c r="B69" t="str" cm="1">
        <f t="array" ref="B69">TRANSPOSE(_xlfn._xlws.SORT(_xlfn._xlws.FILTER(harvest[harvest_operations_level]&amp;" | "&amp;harvest[harvest_ops_level_name],harvest[experiment_ID]=A69)))</f>
        <v xml:space="preserve">1 | </v>
      </c>
      <c r="DQ69" cm="1">
        <f t="array" ref="DQ69">TRANSPOSE(_xlfn._xlws.SORT(_xlfn._xlws.FILTER(harvest[harvest_operations_level],harvest[experiment_ID]=A69)))</f>
        <v>1</v>
      </c>
    </row>
    <row r="70" spans="1:121" x14ac:dyDescent="0.25">
      <c r="A70" t="str">
        <v>Junior2022_2015_experiment20</v>
      </c>
      <c r="B70" t="str" cm="1">
        <f t="array" ref="B70">TRANSPOSE(_xlfn._xlws.SORT(_xlfn._xlws.FILTER(harvest[harvest_operations_level]&amp;" | "&amp;harvest[harvest_ops_level_name],harvest[experiment_ID]=A70)))</f>
        <v xml:space="preserve">1 | </v>
      </c>
      <c r="DQ70" cm="1">
        <f t="array" ref="DQ70">TRANSPOSE(_xlfn._xlws.SORT(_xlfn._xlws.FILTER(harvest[harvest_operations_level],harvest[experiment_ID]=A70)))</f>
        <v>1</v>
      </c>
    </row>
    <row r="71" spans="1:121" x14ac:dyDescent="0.25">
      <c r="A71" t="str">
        <v>Junior2022_2016_experiment21</v>
      </c>
      <c r="B71" t="str" cm="1">
        <f t="array" ref="B71">TRANSPOSE(_xlfn._xlws.SORT(_xlfn._xlws.FILTER(harvest[harvest_operations_level]&amp;" | "&amp;harvest[harvest_ops_level_name],harvest[experiment_ID]=A71)))</f>
        <v xml:space="preserve">1 | </v>
      </c>
      <c r="DQ71" cm="1">
        <f t="array" ref="DQ71">TRANSPOSE(_xlfn._xlws.SORT(_xlfn._xlws.FILTER(harvest[harvest_operations_level],harvest[experiment_ID]=A71)))</f>
        <v>1</v>
      </c>
    </row>
    <row r="72" spans="1:121" x14ac:dyDescent="0.25">
      <c r="A72" t="str">
        <v>Junior2022_2016_experiment22</v>
      </c>
      <c r="B72" t="str" cm="1">
        <f t="array" ref="B72">TRANSPOSE(_xlfn._xlws.SORT(_xlfn._xlws.FILTER(harvest[harvest_operations_level]&amp;" | "&amp;harvest[harvest_ops_level_name],harvest[experiment_ID]=A72)))</f>
        <v xml:space="preserve">1 | </v>
      </c>
      <c r="DQ72" cm="1">
        <f t="array" ref="DQ72">TRANSPOSE(_xlfn._xlws.SORT(_xlfn._xlws.FILTER(harvest[harvest_operations_level],harvest[experiment_ID]=A72)))</f>
        <v>1</v>
      </c>
    </row>
    <row r="73" spans="1:121" x14ac:dyDescent="0.25">
      <c r="A73" t="str">
        <v>Junior2022_2019_experiment1</v>
      </c>
      <c r="B73" t="str" cm="1">
        <f t="array" ref="B73">TRANSPOSE(_xlfn._xlws.SORT(_xlfn._xlws.FILTER(harvest[harvest_operations_level]&amp;" | "&amp;harvest[harvest_ops_level_name],harvest[experiment_ID]=A73)))</f>
        <v xml:space="preserve">1 | </v>
      </c>
      <c r="DQ73" cm="1">
        <f t="array" ref="DQ73">TRANSPOSE(_xlfn._xlws.SORT(_xlfn._xlws.FILTER(harvest[harvest_operations_level],harvest[experiment_ID]=A73)))</f>
        <v>1</v>
      </c>
    </row>
    <row r="74" spans="1:121" x14ac:dyDescent="0.25">
      <c r="A74" t="str">
        <v>Junior2022_2019_experiment2</v>
      </c>
      <c r="B74" t="str" cm="1">
        <f t="array" ref="B74">TRANSPOSE(_xlfn._xlws.SORT(_xlfn._xlws.FILTER(harvest[harvest_operations_level]&amp;" | "&amp;harvest[harvest_ops_level_name],harvest[experiment_ID]=A74)))</f>
        <v xml:space="preserve">1 | </v>
      </c>
      <c r="DQ74" cm="1">
        <f t="array" ref="DQ74">TRANSPOSE(_xlfn._xlws.SORT(_xlfn._xlws.FILTER(harvest[harvest_operations_level],harvest[experiment_ID]=A74)))</f>
        <v>1</v>
      </c>
    </row>
    <row r="75" spans="1:121" x14ac:dyDescent="0.25">
      <c r="A75" t="str">
        <v>Junior2022_2020_experiment3</v>
      </c>
      <c r="B75" t="str" cm="1">
        <f t="array" ref="B75">TRANSPOSE(_xlfn._xlws.SORT(_xlfn._xlws.FILTER(harvest[harvest_operations_level]&amp;" | "&amp;harvest[harvest_ops_level_name],harvest[experiment_ID]=A75)))</f>
        <v xml:space="preserve">1 | </v>
      </c>
      <c r="DQ75" cm="1">
        <f t="array" ref="DQ75">TRANSPOSE(_xlfn._xlws.SORT(_xlfn._xlws.FILTER(harvest[harvest_operations_level],harvest[experiment_ID]=A75)))</f>
        <v>1</v>
      </c>
    </row>
    <row r="76" spans="1:121" x14ac:dyDescent="0.25">
      <c r="A76" t="str">
        <v>Li2014_1979</v>
      </c>
      <c r="B76" t="str" cm="1">
        <f t="array" ref="B76">TRANSPOSE(_xlfn._xlws.SORT(_xlfn._xlws.FILTER(harvest[harvest_operations_level]&amp;" | "&amp;harvest[harvest_ops_level_name],harvest[experiment_ID]=A76)))</f>
        <v xml:space="preserve">1 | </v>
      </c>
      <c r="DQ76" cm="1">
        <f t="array" ref="DQ76">TRANSPOSE(_xlfn._xlws.SORT(_xlfn._xlws.FILTER(harvest[harvest_operations_level],harvest[experiment_ID]=A76)))</f>
        <v>1</v>
      </c>
    </row>
    <row r="77" spans="1:121" x14ac:dyDescent="0.25">
      <c r="A77" t="str">
        <v>Li2014_1980</v>
      </c>
      <c r="B77" t="str" cm="1">
        <f t="array" ref="B77">TRANSPOSE(_xlfn._xlws.SORT(_xlfn._xlws.FILTER(harvest[harvest_operations_level]&amp;" | "&amp;harvest[harvest_ops_level_name],harvest[experiment_ID]=A77)))</f>
        <v xml:space="preserve">1 | </v>
      </c>
      <c r="DQ77" cm="1">
        <f t="array" ref="DQ77">TRANSPOSE(_xlfn._xlws.SORT(_xlfn._xlws.FILTER(harvest[harvest_operations_level],harvest[experiment_ID]=A77)))</f>
        <v>1</v>
      </c>
    </row>
    <row r="78" spans="1:121" x14ac:dyDescent="0.25">
      <c r="A78" t="str">
        <v>Li2014_1981</v>
      </c>
      <c r="B78" t="str" cm="1">
        <f t="array" ref="B78">TRANSPOSE(_xlfn._xlws.SORT(_xlfn._xlws.FILTER(harvest[harvest_operations_level]&amp;" | "&amp;harvest[harvest_ops_level_name],harvest[experiment_ID]=A78)))</f>
        <v xml:space="preserve">1 | </v>
      </c>
      <c r="DQ78" cm="1">
        <f t="array" ref="DQ78">TRANSPOSE(_xlfn._xlws.SORT(_xlfn._xlws.FILTER(harvest[harvest_operations_level],harvest[experiment_ID]=A78)))</f>
        <v>1</v>
      </c>
    </row>
    <row r="79" spans="1:121" x14ac:dyDescent="0.25">
      <c r="A79" t="str">
        <v>Li2014_1982</v>
      </c>
      <c r="B79" t="str" cm="1">
        <f t="array" ref="B79">TRANSPOSE(_xlfn._xlws.SORT(_xlfn._xlws.FILTER(harvest[harvest_operations_level]&amp;" | "&amp;harvest[harvest_ops_level_name],harvest[experiment_ID]=A79)))</f>
        <v xml:space="preserve">1 | </v>
      </c>
      <c r="DQ79" cm="1">
        <f t="array" ref="DQ79">TRANSPOSE(_xlfn._xlws.SORT(_xlfn._xlws.FILTER(harvest[harvest_operations_level],harvest[experiment_ID]=A79)))</f>
        <v>1</v>
      </c>
    </row>
    <row r="80" spans="1:121" x14ac:dyDescent="0.25">
      <c r="A80" t="str">
        <v>Li2014_1983</v>
      </c>
      <c r="B80" t="str" cm="1">
        <f t="array" ref="B80">TRANSPOSE(_xlfn._xlws.SORT(_xlfn._xlws.FILTER(harvest[harvest_operations_level]&amp;" | "&amp;harvest[harvest_ops_level_name],harvest[experiment_ID]=A80)))</f>
        <v xml:space="preserve">1 | </v>
      </c>
      <c r="DQ80" cm="1">
        <f t="array" ref="DQ80">TRANSPOSE(_xlfn._xlws.SORT(_xlfn._xlws.FILTER(harvest[harvest_operations_level],harvest[experiment_ID]=A80)))</f>
        <v>1</v>
      </c>
    </row>
    <row r="81" spans="1:121" x14ac:dyDescent="0.25">
      <c r="A81" t="str">
        <v>Li2014_1984</v>
      </c>
      <c r="B81" t="str" cm="1">
        <f t="array" ref="B81">TRANSPOSE(_xlfn._xlws.SORT(_xlfn._xlws.FILTER(harvest[harvest_operations_level]&amp;" | "&amp;harvest[harvest_ops_level_name],harvest[experiment_ID]=A81)))</f>
        <v xml:space="preserve">1 | </v>
      </c>
      <c r="DQ81" cm="1">
        <f t="array" ref="DQ81">TRANSPOSE(_xlfn._xlws.SORT(_xlfn._xlws.FILTER(harvest[harvest_operations_level],harvest[experiment_ID]=A81)))</f>
        <v>1</v>
      </c>
    </row>
    <row r="82" spans="1:121" x14ac:dyDescent="0.25">
      <c r="A82" t="str">
        <v>Li2014_1985</v>
      </c>
      <c r="B82" t="str" cm="1">
        <f t="array" ref="B82">TRANSPOSE(_xlfn._xlws.SORT(_xlfn._xlws.FILTER(harvest[harvest_operations_level]&amp;" | "&amp;harvest[harvest_ops_level_name],harvest[experiment_ID]=A82)))</f>
        <v xml:space="preserve">1 | </v>
      </c>
      <c r="DQ82" cm="1">
        <f t="array" ref="DQ82">TRANSPOSE(_xlfn._xlws.SORT(_xlfn._xlws.FILTER(harvest[harvest_operations_level],harvest[experiment_ID]=A82)))</f>
        <v>1</v>
      </c>
    </row>
    <row r="83" spans="1:121" x14ac:dyDescent="0.25">
      <c r="A83" t="str">
        <v>Li2014_1986</v>
      </c>
      <c r="B83" t="str" cm="1">
        <f t="array" ref="B83">TRANSPOSE(_xlfn._xlws.SORT(_xlfn._xlws.FILTER(harvest[harvest_operations_level]&amp;" | "&amp;harvest[harvest_ops_level_name],harvest[experiment_ID]=A83)))</f>
        <v xml:space="preserve">1 | </v>
      </c>
      <c r="DQ83" cm="1">
        <f t="array" ref="DQ83">TRANSPOSE(_xlfn._xlws.SORT(_xlfn._xlws.FILTER(harvest[harvest_operations_level],harvest[experiment_ID]=A83)))</f>
        <v>1</v>
      </c>
    </row>
    <row r="84" spans="1:121" x14ac:dyDescent="0.25">
      <c r="A84" t="str">
        <v>Li2014_1987</v>
      </c>
      <c r="B84" t="str" cm="1">
        <f t="array" ref="B84">TRANSPOSE(_xlfn._xlws.SORT(_xlfn._xlws.FILTER(harvest[harvest_operations_level]&amp;" | "&amp;harvest[harvest_ops_level_name],harvest[experiment_ID]=A84)))</f>
        <v xml:space="preserve">1 | </v>
      </c>
      <c r="DQ84" cm="1">
        <f t="array" ref="DQ84">TRANSPOSE(_xlfn._xlws.SORT(_xlfn._xlws.FILTER(harvest[harvest_operations_level],harvest[experiment_ID]=A84)))</f>
        <v>1</v>
      </c>
    </row>
    <row r="85" spans="1:121" x14ac:dyDescent="0.25">
      <c r="A85" t="str">
        <v>Li2014_1988</v>
      </c>
      <c r="B85" t="str" cm="1">
        <f t="array" ref="B85">TRANSPOSE(_xlfn._xlws.SORT(_xlfn._xlws.FILTER(harvest[harvest_operations_level]&amp;" | "&amp;harvest[harvest_ops_level_name],harvest[experiment_ID]=A85)))</f>
        <v xml:space="preserve">1 | </v>
      </c>
      <c r="DQ85" cm="1">
        <f t="array" ref="DQ85">TRANSPOSE(_xlfn._xlws.SORT(_xlfn._xlws.FILTER(harvest[harvest_operations_level],harvest[experiment_ID]=A85)))</f>
        <v>1</v>
      </c>
    </row>
    <row r="86" spans="1:121" x14ac:dyDescent="0.25">
      <c r="A86" t="str">
        <v>Li2014_1989</v>
      </c>
      <c r="B86" t="str" cm="1">
        <f t="array" ref="B86">TRANSPOSE(_xlfn._xlws.SORT(_xlfn._xlws.FILTER(harvest[harvest_operations_level]&amp;" | "&amp;harvest[harvest_ops_level_name],harvest[experiment_ID]=A86)))</f>
        <v xml:space="preserve">1 | </v>
      </c>
      <c r="DQ86" cm="1">
        <f t="array" ref="DQ86">TRANSPOSE(_xlfn._xlws.SORT(_xlfn._xlws.FILTER(harvest[harvest_operations_level],harvest[experiment_ID]=A86)))</f>
        <v>1</v>
      </c>
    </row>
    <row r="87" spans="1:121" x14ac:dyDescent="0.25">
      <c r="A87" t="str">
        <v>Li2014_1990</v>
      </c>
      <c r="B87" t="str" cm="1">
        <f t="array" ref="B87">TRANSPOSE(_xlfn._xlws.SORT(_xlfn._xlws.FILTER(harvest[harvest_operations_level]&amp;" | "&amp;harvest[harvest_ops_level_name],harvest[experiment_ID]=A87)))</f>
        <v xml:space="preserve">1 | </v>
      </c>
      <c r="DQ87" cm="1">
        <f t="array" ref="DQ87">TRANSPOSE(_xlfn._xlws.SORT(_xlfn._xlws.FILTER(harvest[harvest_operations_level],harvest[experiment_ID]=A87)))</f>
        <v>1</v>
      </c>
    </row>
    <row r="88" spans="1:121" x14ac:dyDescent="0.25">
      <c r="A88" t="str">
        <v>Li2014_1991</v>
      </c>
      <c r="B88" t="str" cm="1">
        <f t="array" ref="B88">TRANSPOSE(_xlfn._xlws.SORT(_xlfn._xlws.FILTER(harvest[harvest_operations_level]&amp;" | "&amp;harvest[harvest_ops_level_name],harvest[experiment_ID]=A88)))</f>
        <v xml:space="preserve">1 | </v>
      </c>
      <c r="DQ88" cm="1">
        <f t="array" ref="DQ88">TRANSPOSE(_xlfn._xlws.SORT(_xlfn._xlws.FILTER(harvest[harvest_operations_level],harvest[experiment_ID]=A88)))</f>
        <v>1</v>
      </c>
    </row>
    <row r="89" spans="1:121" x14ac:dyDescent="0.25">
      <c r="A89" t="str">
        <v>Li2014_1992</v>
      </c>
      <c r="B89" t="str" cm="1">
        <f t="array" ref="B89">TRANSPOSE(_xlfn._xlws.SORT(_xlfn._xlws.FILTER(harvest[harvest_operations_level]&amp;" | "&amp;harvest[harvest_ops_level_name],harvest[experiment_ID]=A89)))</f>
        <v xml:space="preserve">1 | </v>
      </c>
      <c r="DQ89" cm="1">
        <f t="array" ref="DQ89">TRANSPOSE(_xlfn._xlws.SORT(_xlfn._xlws.FILTER(harvest[harvest_operations_level],harvest[experiment_ID]=A89)))</f>
        <v>1</v>
      </c>
    </row>
    <row r="90" spans="1:121" x14ac:dyDescent="0.25">
      <c r="A90" t="str">
        <v>Shoukat2024_2021</v>
      </c>
      <c r="B90" t="str" cm="1">
        <f t="array" ref="B90">TRANSPOSE(_xlfn._xlws.SORT(_xlfn._xlws.FILTER(harvest[harvest_operations_level]&amp;" | "&amp;harvest[harvest_ops_level_name],harvest[experiment_ID]=A90)))</f>
        <v xml:space="preserve">1 | </v>
      </c>
      <c r="DQ90" cm="1">
        <f t="array" ref="DQ90">TRANSPOSE(_xlfn._xlws.SORT(_xlfn._xlws.FILTER(harvest[harvest_operations_level],harvest[experiment_ID]=A90)))</f>
        <v>1</v>
      </c>
    </row>
    <row r="91" spans="1:121" x14ac:dyDescent="0.25">
      <c r="A91" t="str">
        <v>Shoukat2024_2022</v>
      </c>
      <c r="B91" t="str" cm="1">
        <f t="array" ref="B91">TRANSPOSE(_xlfn._xlws.SORT(_xlfn._xlws.FILTER(harvest[harvest_operations_level]&amp;" | "&amp;harvest[harvest_ops_level_name],harvest[experiment_ID]=A91)))</f>
        <v xml:space="preserve">1 | </v>
      </c>
      <c r="DQ91" cm="1">
        <f t="array" ref="DQ91">TRANSPOSE(_xlfn._xlws.SORT(_xlfn._xlws.FILTER(harvest[harvest_operations_level],harvest[experiment_ID]=A91)))</f>
        <v>1</v>
      </c>
    </row>
    <row r="92" spans="1:121" x14ac:dyDescent="0.25">
      <c r="A92" t="str">
        <v>Sinnathamby2017_1999_SiteRK_corn</v>
      </c>
      <c r="B92" t="str" cm="1">
        <f t="array" ref="B92">TRANSPOSE(_xlfn._xlws.SORT(_xlfn._xlws.FILTER(harvest[harvest_operations_level]&amp;" | "&amp;harvest[harvest_ops_level_name],harvest[experiment_ID]=A92)))</f>
        <v xml:space="preserve">1 | </v>
      </c>
      <c r="DQ92" cm="1">
        <f t="array" ref="DQ92">TRANSPOSE(_xlfn._xlws.SORT(_xlfn._xlws.FILTER(harvest[harvest_operations_level],harvest[experiment_ID]=A92)))</f>
        <v>1</v>
      </c>
    </row>
    <row r="93" spans="1:121" x14ac:dyDescent="0.25">
      <c r="A93" t="str">
        <v>Sinnathamby2017_1999_SiteRK_grainsorghum</v>
      </c>
      <c r="B93" t="str" cm="1">
        <f t="array" ref="B93">TRANSPOSE(_xlfn._xlws.SORT(_xlfn._xlws.FILTER(harvest[harvest_operations_level]&amp;" | "&amp;harvest[harvest_ops_level_name],harvest[experiment_ID]=A93)))</f>
        <v xml:space="preserve">1 | </v>
      </c>
      <c r="DQ93" cm="1">
        <f t="array" ref="DQ93">TRANSPOSE(_xlfn._xlws.SORT(_xlfn._xlws.FILTER(harvest[harvest_operations_level],harvest[experiment_ID]=A93)))</f>
        <v>1</v>
      </c>
    </row>
    <row r="94" spans="1:121" x14ac:dyDescent="0.25">
      <c r="A94" t="str">
        <v>Sinnathamby2017_2000_SiteRK_corn</v>
      </c>
      <c r="B94" t="str" cm="1">
        <f t="array" ref="B94">TRANSPOSE(_xlfn._xlws.SORT(_xlfn._xlws.FILTER(harvest[harvest_operations_level]&amp;" | "&amp;harvest[harvest_ops_level_name],harvest[experiment_ID]=A94)))</f>
        <v xml:space="preserve">1 | </v>
      </c>
      <c r="DQ94" cm="1">
        <f t="array" ref="DQ94">TRANSPOSE(_xlfn._xlws.SORT(_xlfn._xlws.FILTER(harvest[harvest_operations_level],harvest[experiment_ID]=A94)))</f>
        <v>1</v>
      </c>
    </row>
    <row r="95" spans="1:121" x14ac:dyDescent="0.25">
      <c r="A95" t="str">
        <v>Sinnathamby2017_2000_SiteRK_grainsorghum</v>
      </c>
      <c r="B95" t="str" cm="1">
        <f t="array" ref="B95">TRANSPOSE(_xlfn._xlws.SORT(_xlfn._xlws.FILTER(harvest[harvest_operations_level]&amp;" | "&amp;harvest[harvest_ops_level_name],harvest[experiment_ID]=A95)))</f>
        <v xml:space="preserve">1 | </v>
      </c>
      <c r="DQ95" cm="1">
        <f t="array" ref="DQ95">TRANSPOSE(_xlfn._xlws.SORT(_xlfn._xlws.FILTER(harvest[harvest_operations_level],harvest[experiment_ID]=A95)))</f>
        <v>1</v>
      </c>
    </row>
    <row r="96" spans="1:121" x14ac:dyDescent="0.25">
      <c r="A96" t="str">
        <v>Sinnathamby2017_2001_SiteRK_corn</v>
      </c>
      <c r="B96" t="str" cm="1">
        <f t="array" ref="B96">TRANSPOSE(_xlfn._xlws.SORT(_xlfn._xlws.FILTER(harvest[harvest_operations_level]&amp;" | "&amp;harvest[harvest_ops_level_name],harvest[experiment_ID]=A96)))</f>
        <v xml:space="preserve">1 | </v>
      </c>
      <c r="DQ96" cm="1">
        <f t="array" ref="DQ96">TRANSPOSE(_xlfn._xlws.SORT(_xlfn._xlws.FILTER(harvest[harvest_operations_level],harvest[experiment_ID]=A96)))</f>
        <v>1</v>
      </c>
    </row>
    <row r="97" spans="1:121" x14ac:dyDescent="0.25">
      <c r="A97" t="str">
        <v>Sinnathamby2017_2001_SiteRK_grainsorghum</v>
      </c>
      <c r="B97" t="str" cm="1">
        <f t="array" ref="B97">TRANSPOSE(_xlfn._xlws.SORT(_xlfn._xlws.FILTER(harvest[harvest_operations_level]&amp;" | "&amp;harvest[harvest_ops_level_name],harvest[experiment_ID]=A97)))</f>
        <v xml:space="preserve">1 | </v>
      </c>
      <c r="DQ97" cm="1">
        <f t="array" ref="DQ97">TRANSPOSE(_xlfn._xlws.SORT(_xlfn._xlws.FILTER(harvest[harvest_operations_level],harvest[experiment_ID]=A97)))</f>
        <v>1</v>
      </c>
    </row>
    <row r="98" spans="1:121" x14ac:dyDescent="0.25">
      <c r="A98" t="str">
        <v>Sinnathamby2017_2002_SiteRK_corn</v>
      </c>
      <c r="B98" t="str" cm="1">
        <f t="array" ref="B98">TRANSPOSE(_xlfn._xlws.SORT(_xlfn._xlws.FILTER(harvest[harvest_operations_level]&amp;" | "&amp;harvest[harvest_ops_level_name],harvest[experiment_ID]=A98)))</f>
        <v xml:space="preserve">1 | </v>
      </c>
      <c r="DQ98" cm="1">
        <f t="array" ref="DQ98">TRANSPOSE(_xlfn._xlws.SORT(_xlfn._xlws.FILTER(harvest[harvest_operations_level],harvest[experiment_ID]=A98)))</f>
        <v>1</v>
      </c>
    </row>
    <row r="99" spans="1:121" x14ac:dyDescent="0.25">
      <c r="A99" t="str">
        <v>Sinnathamby2017_2002_SiteRK_grainsorghum</v>
      </c>
      <c r="B99" t="str" cm="1">
        <f t="array" ref="B99">TRANSPOSE(_xlfn._xlws.SORT(_xlfn._xlws.FILTER(harvest[harvest_operations_level]&amp;" | "&amp;harvest[harvest_ops_level_name],harvest[experiment_ID]=A99)))</f>
        <v xml:space="preserve">1 | </v>
      </c>
      <c r="DQ99" cm="1">
        <f t="array" ref="DQ99">TRANSPOSE(_xlfn._xlws.SORT(_xlfn._xlws.FILTER(harvest[harvest_operations_level],harvest[experiment_ID]=A99)))</f>
        <v>1</v>
      </c>
    </row>
    <row r="100" spans="1:121" x14ac:dyDescent="0.25">
      <c r="A100" t="str">
        <v>Sinnathamby2017_2003_SiteRK_corn</v>
      </c>
      <c r="B100" t="str" cm="1">
        <f t="array" ref="B100">TRANSPOSE(_xlfn._xlws.SORT(_xlfn._xlws.FILTER(harvest[harvest_operations_level]&amp;" | "&amp;harvest[harvest_ops_level_name],harvest[experiment_ID]=A100)))</f>
        <v xml:space="preserve">1 | </v>
      </c>
      <c r="DQ100" cm="1">
        <f t="array" ref="DQ100">TRANSPOSE(_xlfn._xlws.SORT(_xlfn._xlws.FILTER(harvest[harvest_operations_level],harvest[experiment_ID]=A100)))</f>
        <v>1</v>
      </c>
    </row>
    <row r="101" spans="1:121" x14ac:dyDescent="0.25">
      <c r="A101" t="str">
        <v>Sinnathamby2017_2003_SiteRK_grainsorghum</v>
      </c>
      <c r="B101" t="str" cm="1">
        <f t="array" ref="B101">TRANSPOSE(_xlfn._xlws.SORT(_xlfn._xlws.FILTER(harvest[harvest_operations_level]&amp;" | "&amp;harvest[harvest_ops_level_name],harvest[experiment_ID]=A101)))</f>
        <v xml:space="preserve">1 | </v>
      </c>
      <c r="DQ101" cm="1">
        <f t="array" ref="DQ101">TRANSPOSE(_xlfn._xlws.SORT(_xlfn._xlws.FILTER(harvest[harvest_operations_level],harvest[experiment_ID]=A101)))</f>
        <v>1</v>
      </c>
    </row>
    <row r="102" spans="1:121" x14ac:dyDescent="0.25">
      <c r="A102" t="str">
        <v>Sinnathamby2017_2004_SiteRK_corn</v>
      </c>
      <c r="B102" t="str" cm="1">
        <f t="array" ref="B102">TRANSPOSE(_xlfn._xlws.SORT(_xlfn._xlws.FILTER(harvest[harvest_operations_level]&amp;" | "&amp;harvest[harvest_ops_level_name],harvest[experiment_ID]=A102)))</f>
        <v xml:space="preserve">1 | </v>
      </c>
      <c r="DQ102" cm="1">
        <f t="array" ref="DQ102">TRANSPOSE(_xlfn._xlws.SORT(_xlfn._xlws.FILTER(harvest[harvest_operations_level],harvest[experiment_ID]=A102)))</f>
        <v>1</v>
      </c>
    </row>
    <row r="103" spans="1:121" x14ac:dyDescent="0.25">
      <c r="A103" t="str">
        <v>Sinnathamby2017_2004_SiteRK_grainsorghum</v>
      </c>
      <c r="B103" t="str" cm="1">
        <f t="array" ref="B103">TRANSPOSE(_xlfn._xlws.SORT(_xlfn._xlws.FILTER(harvest[harvest_operations_level]&amp;" | "&amp;harvest[harvest_ops_level_name],harvest[experiment_ID]=A103)))</f>
        <v xml:space="preserve">1 | </v>
      </c>
      <c r="DQ103" cm="1">
        <f t="array" ref="DQ103">TRANSPOSE(_xlfn._xlws.SORT(_xlfn._xlws.FILTER(harvest[harvest_operations_level],harvest[experiment_ID]=A103)))</f>
        <v>1</v>
      </c>
    </row>
    <row r="104" spans="1:121" x14ac:dyDescent="0.25">
      <c r="A104" t="str">
        <v>Sinnathamby2017_2005_SiteRK_corn</v>
      </c>
      <c r="B104" t="str" cm="1">
        <f t="array" ref="B104">TRANSPOSE(_xlfn._xlws.SORT(_xlfn._xlws.FILTER(harvest[harvest_operations_level]&amp;" | "&amp;harvest[harvest_ops_level_name],harvest[experiment_ID]=A104)))</f>
        <v xml:space="preserve">1 | </v>
      </c>
      <c r="DQ104" cm="1">
        <f t="array" ref="DQ104">TRANSPOSE(_xlfn._xlws.SORT(_xlfn._xlws.FILTER(harvest[harvest_operations_level],harvest[experiment_ID]=A104)))</f>
        <v>1</v>
      </c>
    </row>
    <row r="105" spans="1:121" x14ac:dyDescent="0.25">
      <c r="A105" t="str">
        <v>Sinnathamby2017_2005_SiteRK_grainsorghum</v>
      </c>
      <c r="B105" t="str" cm="1">
        <f t="array" ref="B105">TRANSPOSE(_xlfn._xlws.SORT(_xlfn._xlws.FILTER(harvest[harvest_operations_level]&amp;" | "&amp;harvest[harvest_ops_level_name],harvest[experiment_ID]=A105)))</f>
        <v xml:space="preserve">1 | </v>
      </c>
      <c r="DQ105" cm="1">
        <f t="array" ref="DQ105">TRANSPOSE(_xlfn._xlws.SORT(_xlfn._xlws.FILTER(harvest[harvest_operations_level],harvest[experiment_ID]=A105)))</f>
        <v>1</v>
      </c>
    </row>
    <row r="106" spans="1:121" x14ac:dyDescent="0.25">
      <c r="A106" t="str">
        <v>Sinnathamby2017_2006_SiteRK_corn</v>
      </c>
      <c r="B106" t="str" cm="1">
        <f t="array" ref="B106">TRANSPOSE(_xlfn._xlws.SORT(_xlfn._xlws.FILTER(harvest[harvest_operations_level]&amp;" | "&amp;harvest[harvest_ops_level_name],harvest[experiment_ID]=A106)))</f>
        <v xml:space="preserve">1 | </v>
      </c>
      <c r="DQ106" cm="1">
        <f t="array" ref="DQ106">TRANSPOSE(_xlfn._xlws.SORT(_xlfn._xlws.FILTER(harvest[harvest_operations_level],harvest[experiment_ID]=A106)))</f>
        <v>1</v>
      </c>
    </row>
    <row r="107" spans="1:121" x14ac:dyDescent="0.25">
      <c r="A107" t="str">
        <v>Sinnathamby2017_2006_SiteRK_grainsorghum</v>
      </c>
      <c r="B107" t="str" cm="1">
        <f t="array" ref="B107">TRANSPOSE(_xlfn._xlws.SORT(_xlfn._xlws.FILTER(harvest[harvest_operations_level]&amp;" | "&amp;harvest[harvest_ops_level_name],harvest[experiment_ID]=A107)))</f>
        <v xml:space="preserve">1 | </v>
      </c>
      <c r="DQ107" cm="1">
        <f t="array" ref="DQ107">TRANSPOSE(_xlfn._xlws.SORT(_xlfn._xlws.FILTER(harvest[harvest_operations_level],harvest[experiment_ID]=A107)))</f>
        <v>1</v>
      </c>
    </row>
    <row r="108" spans="1:121" x14ac:dyDescent="0.25">
      <c r="A108" t="str">
        <v>Sinnathamby2017_2006_SiteTOJoe_corn</v>
      </c>
      <c r="B108" t="str" cm="1">
        <f t="array" ref="B108">TRANSPOSE(_xlfn._xlws.SORT(_xlfn._xlws.FILTER(harvest[harvest_operations_level]&amp;" | "&amp;harvest[harvest_ops_level_name],harvest[experiment_ID]=A108)))</f>
        <v xml:space="preserve">1 | </v>
      </c>
      <c r="DQ108" cm="1">
        <f t="array" ref="DQ108">TRANSPOSE(_xlfn._xlws.SORT(_xlfn._xlws.FILTER(harvest[harvest_operations_level],harvest[experiment_ID]=A108)))</f>
        <v>1</v>
      </c>
    </row>
    <row r="109" spans="1:121" x14ac:dyDescent="0.25">
      <c r="A109" t="str">
        <v>Sinnathamby2017_2006_SiteTOOklahoma_corn</v>
      </c>
      <c r="B109" t="str" cm="1">
        <f t="array" ref="B109">TRANSPOSE(_xlfn._xlws.SORT(_xlfn._xlws.FILTER(harvest[harvest_operations_level]&amp;" | "&amp;harvest[harvest_ops_level_name],harvest[experiment_ID]=A109)))</f>
        <v xml:space="preserve">1 | </v>
      </c>
      <c r="DQ109" cm="1">
        <f t="array" ref="DQ109">TRANSPOSE(_xlfn._xlws.SORT(_xlfn._xlws.FILTER(harvest[harvest_operations_level],harvest[experiment_ID]=A109)))</f>
        <v>1</v>
      </c>
    </row>
    <row r="110" spans="1:121" x14ac:dyDescent="0.25">
      <c r="A110" t="str">
        <v>Sinnathamby2017_2006_SiteTOOklahoma_sorghum</v>
      </c>
      <c r="B110" t="str" cm="1">
        <f t="array" ref="B110">TRANSPOSE(_xlfn._xlws.SORT(_xlfn._xlws.FILTER(harvest[harvest_operations_level]&amp;" | "&amp;harvest[harvest_ops_level_name],harvest[experiment_ID]=A110)))</f>
        <v xml:space="preserve">1 | </v>
      </c>
      <c r="DQ110" cm="1">
        <f t="array" ref="DQ110">TRANSPOSE(_xlfn._xlws.SORT(_xlfn._xlws.FILTER(harvest[harvest_operations_level],harvest[experiment_ID]=A110)))</f>
        <v>1</v>
      </c>
    </row>
    <row r="111" spans="1:121" x14ac:dyDescent="0.25">
      <c r="A111" t="str">
        <v>Sinnathamby2017_2007_SiteRK_corn</v>
      </c>
      <c r="B111" t="str" cm="1">
        <f t="array" ref="B111">TRANSPOSE(_xlfn._xlws.SORT(_xlfn._xlws.FILTER(harvest[harvest_operations_level]&amp;" | "&amp;harvest[harvest_ops_level_name],harvest[experiment_ID]=A111)))</f>
        <v xml:space="preserve">1 | </v>
      </c>
      <c r="DQ111" cm="1">
        <f t="array" ref="DQ111">TRANSPOSE(_xlfn._xlws.SORT(_xlfn._xlws.FILTER(harvest[harvest_operations_level],harvest[experiment_ID]=A111)))</f>
        <v>1</v>
      </c>
    </row>
    <row r="112" spans="1:121" x14ac:dyDescent="0.25">
      <c r="A112" t="str">
        <v>Sinnathamby2017_2007_SiteRK_grainsorghum</v>
      </c>
      <c r="B112" t="str" cm="1">
        <f t="array" ref="B112">TRANSPOSE(_xlfn._xlws.SORT(_xlfn._xlws.FILTER(harvest[harvest_operations_level]&amp;" | "&amp;harvest[harvest_ops_level_name],harvest[experiment_ID]=A112)))</f>
        <v xml:space="preserve">1 | </v>
      </c>
      <c r="DQ112" cm="1">
        <f t="array" ref="DQ112">TRANSPOSE(_xlfn._xlws.SORT(_xlfn._xlws.FILTER(harvest[harvest_operations_level],harvest[experiment_ID]=A112)))</f>
        <v>1</v>
      </c>
    </row>
    <row r="113" spans="1:121" x14ac:dyDescent="0.25">
      <c r="A113" t="str">
        <v>Sinnathamby2017_2007_SiteRK_sweetsorghum</v>
      </c>
      <c r="B113" t="str" cm="1">
        <f t="array" ref="B113">TRANSPOSE(_xlfn._xlws.SORT(_xlfn._xlws.FILTER(harvest[harvest_operations_level]&amp;" | "&amp;harvest[harvest_ops_level_name],harvest[experiment_ID]=A113)))</f>
        <v xml:space="preserve">1 | </v>
      </c>
      <c r="DQ113" cm="1">
        <f t="array" ref="DQ113">TRANSPOSE(_xlfn._xlws.SORT(_xlfn._xlws.FILTER(harvest[harvest_operations_level],harvest[experiment_ID]=A113)))</f>
        <v>1</v>
      </c>
    </row>
    <row r="114" spans="1:121" x14ac:dyDescent="0.25">
      <c r="A114" t="str">
        <v>Sinnathamby2017_2007_SiteTOJoe_corn</v>
      </c>
      <c r="B114" t="str" cm="1">
        <f t="array" ref="B114">TRANSPOSE(_xlfn._xlws.SORT(_xlfn._xlws.FILTER(harvest[harvest_operations_level]&amp;" | "&amp;harvest[harvest_ops_level_name],harvest[experiment_ID]=A114)))</f>
        <v xml:space="preserve">1 | </v>
      </c>
      <c r="DQ114" cm="1">
        <f t="array" ref="DQ114">TRANSPOSE(_xlfn._xlws.SORT(_xlfn._xlws.FILTER(harvest[harvest_operations_level],harvest[experiment_ID]=A114)))</f>
        <v>1</v>
      </c>
    </row>
    <row r="115" spans="1:121" x14ac:dyDescent="0.25">
      <c r="A115" t="str">
        <v>Sinnathamby2017_2007_SiteTOOklahoma_corn</v>
      </c>
      <c r="B115" t="str" cm="1">
        <f t="array" ref="B115">TRANSPOSE(_xlfn._xlws.SORT(_xlfn._xlws.FILTER(harvest[harvest_operations_level]&amp;" | "&amp;harvest[harvest_ops_level_name],harvest[experiment_ID]=A115)))</f>
        <v xml:space="preserve">1 | </v>
      </c>
      <c r="DQ115" cm="1">
        <f t="array" ref="DQ115">TRANSPOSE(_xlfn._xlws.SORT(_xlfn._xlws.FILTER(harvest[harvest_operations_level],harvest[experiment_ID]=A115)))</f>
        <v>1</v>
      </c>
    </row>
    <row r="116" spans="1:121" x14ac:dyDescent="0.25">
      <c r="A116" t="str">
        <v>Sinnathamby2017_2007_SiteTOOklahoma_sorghum</v>
      </c>
      <c r="B116" t="str" cm="1">
        <f t="array" ref="B116">TRANSPOSE(_xlfn._xlws.SORT(_xlfn._xlws.FILTER(harvest[harvest_operations_level]&amp;" | "&amp;harvest[harvest_ops_level_name],harvest[experiment_ID]=A116)))</f>
        <v xml:space="preserve">1 | </v>
      </c>
      <c r="DQ116" cm="1">
        <f t="array" ref="DQ116">TRANSPOSE(_xlfn._xlws.SORT(_xlfn._xlws.FILTER(harvest[harvest_operations_level],harvest[experiment_ID]=A116)))</f>
        <v>1</v>
      </c>
    </row>
    <row r="117" spans="1:121" x14ac:dyDescent="0.25">
      <c r="A117" t="str">
        <v>Sinnathamby2017_2008_SiteRK_corn</v>
      </c>
      <c r="B117" t="str" cm="1">
        <f t="array" ref="B117">TRANSPOSE(_xlfn._xlws.SORT(_xlfn._xlws.FILTER(harvest[harvest_operations_level]&amp;" | "&amp;harvest[harvest_ops_level_name],harvest[experiment_ID]=A117)))</f>
        <v xml:space="preserve">1 | </v>
      </c>
      <c r="DQ117" cm="1">
        <f t="array" ref="DQ117">TRANSPOSE(_xlfn._xlws.SORT(_xlfn._xlws.FILTER(harvest[harvest_operations_level],harvest[experiment_ID]=A117)))</f>
        <v>1</v>
      </c>
    </row>
    <row r="118" spans="1:121" x14ac:dyDescent="0.25">
      <c r="A118" t="str">
        <v>Sinnathamby2017_2008_SiteRK_grainsorghum</v>
      </c>
      <c r="B118" t="str" cm="1">
        <f t="array" ref="B118">TRANSPOSE(_xlfn._xlws.SORT(_xlfn._xlws.FILTER(harvest[harvest_operations_level]&amp;" | "&amp;harvest[harvest_ops_level_name],harvest[experiment_ID]=A118)))</f>
        <v xml:space="preserve">1 | </v>
      </c>
      <c r="DQ118" cm="1">
        <f t="array" ref="DQ118">TRANSPOSE(_xlfn._xlws.SORT(_xlfn._xlws.FILTER(harvest[harvest_operations_level],harvest[experiment_ID]=A118)))</f>
        <v>1</v>
      </c>
    </row>
    <row r="119" spans="1:121" x14ac:dyDescent="0.25">
      <c r="A119" t="str">
        <v>Sinnathamby2017_2008_SiteRK_sweetsorghum</v>
      </c>
      <c r="B119" t="str" cm="1">
        <f t="array" ref="B119">TRANSPOSE(_xlfn._xlws.SORT(_xlfn._xlws.FILTER(harvest[harvest_operations_level]&amp;" | "&amp;harvest[harvest_ops_level_name],harvest[experiment_ID]=A119)))</f>
        <v xml:space="preserve">1 | </v>
      </c>
      <c r="DQ119" cm="1">
        <f t="array" ref="DQ119">TRANSPOSE(_xlfn._xlws.SORT(_xlfn._xlws.FILTER(harvest[harvest_operations_level],harvest[experiment_ID]=A119)))</f>
        <v>1</v>
      </c>
    </row>
    <row r="120" spans="1:121" x14ac:dyDescent="0.25">
      <c r="A120" t="str">
        <v>Sinnathamby2017_2008_SiteTOJoe_corn</v>
      </c>
      <c r="B120" t="str" cm="1">
        <f t="array" ref="B120">TRANSPOSE(_xlfn._xlws.SORT(_xlfn._xlws.FILTER(harvest[harvest_operations_level]&amp;" | "&amp;harvest[harvest_ops_level_name],harvest[experiment_ID]=A120)))</f>
        <v xml:space="preserve">1 | </v>
      </c>
      <c r="DQ120" cm="1">
        <f t="array" ref="DQ120">TRANSPOSE(_xlfn._xlws.SORT(_xlfn._xlws.FILTER(harvest[harvest_operations_level],harvest[experiment_ID]=A120)))</f>
        <v>1</v>
      </c>
    </row>
    <row r="121" spans="1:121" x14ac:dyDescent="0.25">
      <c r="A121" t="str">
        <v>Sinnathamby2017_2008_SiteTOOklahoma_corn</v>
      </c>
      <c r="B121" t="str" cm="1">
        <f t="array" ref="B121">TRANSPOSE(_xlfn._xlws.SORT(_xlfn._xlws.FILTER(harvest[harvest_operations_level]&amp;" | "&amp;harvest[harvest_ops_level_name],harvest[experiment_ID]=A121)))</f>
        <v xml:space="preserve">1 | </v>
      </c>
      <c r="DQ121" cm="1">
        <f t="array" ref="DQ121">TRANSPOSE(_xlfn._xlws.SORT(_xlfn._xlws.FILTER(harvest[harvest_operations_level],harvest[experiment_ID]=A121)))</f>
        <v>1</v>
      </c>
    </row>
    <row r="122" spans="1:121" x14ac:dyDescent="0.25">
      <c r="A122" t="str">
        <v>Sinnathamby2017_2008_SiteTOOklahoma_sorghum</v>
      </c>
      <c r="B122" t="str" cm="1">
        <f t="array" ref="B122">TRANSPOSE(_xlfn._xlws.SORT(_xlfn._xlws.FILTER(harvest[harvest_operations_level]&amp;" | "&amp;harvest[harvest_ops_level_name],harvest[experiment_ID]=A122)))</f>
        <v xml:space="preserve">1 | </v>
      </c>
      <c r="DQ122" cm="1">
        <f t="array" ref="DQ122">TRANSPOSE(_xlfn._xlws.SORT(_xlfn._xlws.FILTER(harvest[harvest_operations_level],harvest[experiment_ID]=A122)))</f>
        <v>1</v>
      </c>
    </row>
    <row r="123" spans="1:121" x14ac:dyDescent="0.25">
      <c r="A123" t="str">
        <v>Sinnathamby2017_2009_SiteRK_sweetsorghum</v>
      </c>
      <c r="B123" t="str" cm="1">
        <f t="array" ref="B123">TRANSPOSE(_xlfn._xlws.SORT(_xlfn._xlws.FILTER(harvest[harvest_operations_level]&amp;" | "&amp;harvest[harvest_ops_level_name],harvest[experiment_ID]=A123)))</f>
        <v xml:space="preserve">1 | </v>
      </c>
      <c r="DQ123" cm="1">
        <f t="array" ref="DQ123">TRANSPOSE(_xlfn._xlws.SORT(_xlfn._xlws.FILTER(harvest[harvest_operations_level],harvest[experiment_ID]=A123)))</f>
        <v>1</v>
      </c>
    </row>
    <row r="124" spans="1:121" x14ac:dyDescent="0.25">
      <c r="A124" t="str">
        <v>Sinnathamby2017_2009_SiteTOJoe_corn</v>
      </c>
      <c r="B124" t="str" cm="1">
        <f t="array" ref="B124">TRANSPOSE(_xlfn._xlws.SORT(_xlfn._xlws.FILTER(harvest[harvest_operations_level]&amp;" | "&amp;harvest[harvest_ops_level_name],harvest[experiment_ID]=A124)))</f>
        <v xml:space="preserve">1 | </v>
      </c>
      <c r="DQ124" cm="1">
        <f t="array" ref="DQ124">TRANSPOSE(_xlfn._xlws.SORT(_xlfn._xlws.FILTER(harvest[harvest_operations_level],harvest[experiment_ID]=A124)))</f>
        <v>1</v>
      </c>
    </row>
    <row r="125" spans="1:121" x14ac:dyDescent="0.25">
      <c r="A125" t="str">
        <v>Sinnathamby2017_2009_SiteTOOklahoma_corn</v>
      </c>
      <c r="B125" t="str" cm="1">
        <f t="array" ref="B125">TRANSPOSE(_xlfn._xlws.SORT(_xlfn._xlws.FILTER(harvest[harvest_operations_level]&amp;" | "&amp;harvest[harvest_ops_level_name],harvest[experiment_ID]=A125)))</f>
        <v xml:space="preserve">1 | </v>
      </c>
      <c r="DQ125" cm="1">
        <f t="array" ref="DQ125">TRANSPOSE(_xlfn._xlws.SORT(_xlfn._xlws.FILTER(harvest[harvest_operations_level],harvest[experiment_ID]=A125)))</f>
        <v>1</v>
      </c>
    </row>
    <row r="126" spans="1:121" x14ac:dyDescent="0.25">
      <c r="A126" t="str">
        <v>Sinnathamby2017_2009_SiteTOOklahoma_sorghum</v>
      </c>
      <c r="B126" t="str" cm="1">
        <f t="array" ref="B126">TRANSPOSE(_xlfn._xlws.SORT(_xlfn._xlws.FILTER(harvest[harvest_operations_level]&amp;" | "&amp;harvest[harvest_ops_level_name],harvest[experiment_ID]=A126)))</f>
        <v xml:space="preserve">1 | </v>
      </c>
      <c r="DQ126" cm="1">
        <f t="array" ref="DQ126">TRANSPOSE(_xlfn._xlws.SORT(_xlfn._xlws.FILTER(harvest[harvest_operations_level],harvest[experiment_ID]=A126)))</f>
        <v>1</v>
      </c>
    </row>
    <row r="127" spans="1:121" x14ac:dyDescent="0.25">
      <c r="A127" t="str">
        <v>Sinnathamby2017_2010_SiteRK_sweetsorghum</v>
      </c>
      <c r="B127" t="str" cm="1">
        <f t="array" ref="B127">TRANSPOSE(_xlfn._xlws.SORT(_xlfn._xlws.FILTER(harvest[harvest_operations_level]&amp;" | "&amp;harvest[harvest_ops_level_name],harvest[experiment_ID]=A127)))</f>
        <v xml:space="preserve">1 | </v>
      </c>
      <c r="DQ127" cm="1">
        <f t="array" ref="DQ127">TRANSPOSE(_xlfn._xlws.SORT(_xlfn._xlws.FILTER(harvest[harvest_operations_level],harvest[experiment_ID]=A127)))</f>
        <v>1</v>
      </c>
    </row>
    <row r="128" spans="1:121" x14ac:dyDescent="0.25">
      <c r="A128" t="str">
        <v>Sinnathamby2017_2010_SiteTOJoe_corn</v>
      </c>
      <c r="B128" t="str" cm="1">
        <f t="array" ref="B128">TRANSPOSE(_xlfn._xlws.SORT(_xlfn._xlws.FILTER(harvest[harvest_operations_level]&amp;" | "&amp;harvest[harvest_ops_level_name],harvest[experiment_ID]=A128)))</f>
        <v xml:space="preserve">1 | </v>
      </c>
      <c r="DQ128" cm="1">
        <f t="array" ref="DQ128">TRANSPOSE(_xlfn._xlws.SORT(_xlfn._xlws.FILTER(harvest[harvest_operations_level],harvest[experiment_ID]=A128)))</f>
        <v>1</v>
      </c>
    </row>
    <row r="129" spans="1:121" x14ac:dyDescent="0.25">
      <c r="A129" t="str">
        <v>Sinnathamby2017_2010_SiteTOOklahoma_corn</v>
      </c>
      <c r="B129" t="str" cm="1">
        <f t="array" ref="B129">TRANSPOSE(_xlfn._xlws.SORT(_xlfn._xlws.FILTER(harvest[harvest_operations_level]&amp;" | "&amp;harvest[harvest_ops_level_name],harvest[experiment_ID]=A129)))</f>
        <v xml:space="preserve">1 | </v>
      </c>
      <c r="DQ129" cm="1">
        <f t="array" ref="DQ129">TRANSPOSE(_xlfn._xlws.SORT(_xlfn._xlws.FILTER(harvest[harvest_operations_level],harvest[experiment_ID]=A129)))</f>
        <v>1</v>
      </c>
    </row>
    <row r="130" spans="1:121" x14ac:dyDescent="0.25">
      <c r="A130" t="str">
        <v>Sinnathamby2017_2010_SiteTOOklahoma_sorghum</v>
      </c>
      <c r="B130" t="str" cm="1">
        <f t="array" ref="B130">TRANSPOSE(_xlfn._xlws.SORT(_xlfn._xlws.FILTER(harvest[harvest_operations_level]&amp;" | "&amp;harvest[harvest_ops_level_name],harvest[experiment_ID]=A130)))</f>
        <v xml:space="preserve">1 | </v>
      </c>
      <c r="DQ130" cm="1">
        <f t="array" ref="DQ130">TRANSPOSE(_xlfn._xlws.SORT(_xlfn._xlws.FILTER(harvest[harvest_operations_level],harvest[experiment_ID]=A130)))</f>
        <v>1</v>
      </c>
    </row>
    <row r="131" spans="1:121" x14ac:dyDescent="0.25">
      <c r="A131" t="str">
        <v>Spiertz1978_1976</v>
      </c>
      <c r="B131" t="str" cm="1">
        <f t="array" ref="B131">TRANSPOSE(_xlfn._xlws.SORT(_xlfn._xlws.FILTER(harvest[harvest_operations_level]&amp;" | "&amp;harvest[harvest_ops_level_name],harvest[experiment_ID]=A131)))</f>
        <v xml:space="preserve">1 | </v>
      </c>
      <c r="DQ131" cm="1">
        <f t="array" ref="DQ131">TRANSPOSE(_xlfn._xlws.SORT(_xlfn._xlws.FILTER(harvest[harvest_operations_level],harvest[experiment_ID]=A131)))</f>
        <v>1</v>
      </c>
    </row>
    <row r="132" spans="1:121" x14ac:dyDescent="0.25">
      <c r="A132" t="str">
        <v>Ventrella2016_1977</v>
      </c>
      <c r="B132" t="str" cm="1">
        <f t="array" ref="B132">TRANSPOSE(_xlfn._xlws.SORT(_xlfn._xlws.FILTER(harvest[harvest_operations_level]&amp;" | "&amp;harvest[harvest_ops_level_name],harvest[experiment_ID]=A132)))</f>
        <v xml:space="preserve">1 | </v>
      </c>
      <c r="DQ132" cm="1">
        <f t="array" ref="DQ132">TRANSPOSE(_xlfn._xlws.SORT(_xlfn._xlws.FILTER(harvest[harvest_operations_level],harvest[experiment_ID]=A132)))</f>
        <v>1</v>
      </c>
    </row>
    <row r="133" spans="1:121" x14ac:dyDescent="0.25">
      <c r="A133" t="str">
        <v>Ventrella2016_1978</v>
      </c>
      <c r="B133" t="str" cm="1">
        <f t="array" ref="B133">TRANSPOSE(_xlfn._xlws.SORT(_xlfn._xlws.FILTER(harvest[harvest_operations_level]&amp;" | "&amp;harvest[harvest_ops_level_name],harvest[experiment_ID]=A133)))</f>
        <v xml:space="preserve">1 | </v>
      </c>
      <c r="DQ133" cm="1">
        <f t="array" ref="DQ133">TRANSPOSE(_xlfn._xlws.SORT(_xlfn._xlws.FILTER(harvest[harvest_operations_level],harvest[experiment_ID]=A133)))</f>
        <v>1</v>
      </c>
    </row>
    <row r="134" spans="1:121" x14ac:dyDescent="0.25">
      <c r="A134" t="str">
        <v>Ventrella2016_1979</v>
      </c>
      <c r="B134" t="str" cm="1">
        <f t="array" ref="B134">TRANSPOSE(_xlfn._xlws.SORT(_xlfn._xlws.FILTER(harvest[harvest_operations_level]&amp;" | "&amp;harvest[harvest_ops_level_name],harvest[experiment_ID]=A134)))</f>
        <v xml:space="preserve">1 | </v>
      </c>
      <c r="DQ134" cm="1">
        <f t="array" ref="DQ134">TRANSPOSE(_xlfn._xlws.SORT(_xlfn._xlws.FILTER(harvest[harvest_operations_level],harvest[experiment_ID]=A134)))</f>
        <v>1</v>
      </c>
    </row>
    <row r="135" spans="1:121" x14ac:dyDescent="0.25">
      <c r="A135" t="str">
        <v>Ventrella2016_1980</v>
      </c>
      <c r="B135" t="str" cm="1">
        <f t="array" ref="B135">TRANSPOSE(_xlfn._xlws.SORT(_xlfn._xlws.FILTER(harvest[harvest_operations_level]&amp;" | "&amp;harvest[harvest_ops_level_name],harvest[experiment_ID]=A135)))</f>
        <v xml:space="preserve">1 | </v>
      </c>
      <c r="DQ135" cm="1">
        <f t="array" ref="DQ135">TRANSPOSE(_xlfn._xlws.SORT(_xlfn._xlws.FILTER(harvest[harvest_operations_level],harvest[experiment_ID]=A135)))</f>
        <v>1</v>
      </c>
    </row>
    <row r="136" spans="1:121" x14ac:dyDescent="0.25">
      <c r="A136" t="str">
        <v>Ventrella2016_1981</v>
      </c>
      <c r="B136" t="str" cm="1">
        <f t="array" ref="B136">TRANSPOSE(_xlfn._xlws.SORT(_xlfn._xlws.FILTER(harvest[harvest_operations_level]&amp;" | "&amp;harvest[harvest_ops_level_name],harvest[experiment_ID]=A136)))</f>
        <v xml:space="preserve">1 | </v>
      </c>
      <c r="DQ136" cm="1">
        <f t="array" ref="DQ136">TRANSPOSE(_xlfn._xlws.SORT(_xlfn._xlws.FILTER(harvest[harvest_operations_level],harvest[experiment_ID]=A136)))</f>
        <v>1</v>
      </c>
    </row>
    <row r="137" spans="1:121" x14ac:dyDescent="0.25">
      <c r="A137" t="str">
        <v>Ventrella2016_1982</v>
      </c>
      <c r="B137" t="str" cm="1">
        <f t="array" ref="B137">TRANSPOSE(_xlfn._xlws.SORT(_xlfn._xlws.FILTER(harvest[harvest_operations_level]&amp;" | "&amp;harvest[harvest_ops_level_name],harvest[experiment_ID]=A137)))</f>
        <v xml:space="preserve">1 | </v>
      </c>
      <c r="DQ137" cm="1">
        <f t="array" ref="DQ137">TRANSPOSE(_xlfn._xlws.SORT(_xlfn._xlws.FILTER(harvest[harvest_operations_level],harvest[experiment_ID]=A137)))</f>
        <v>1</v>
      </c>
    </row>
    <row r="138" spans="1:121" x14ac:dyDescent="0.25">
      <c r="A138" t="str">
        <v>Ventrella2016_1983</v>
      </c>
      <c r="B138" t="str" cm="1">
        <f t="array" ref="B138">TRANSPOSE(_xlfn._xlws.SORT(_xlfn._xlws.FILTER(harvest[harvest_operations_level]&amp;" | "&amp;harvest[harvest_ops_level_name],harvest[experiment_ID]=A138)))</f>
        <v xml:space="preserve">1 | </v>
      </c>
      <c r="DQ138" cm="1">
        <f t="array" ref="DQ138">TRANSPOSE(_xlfn._xlws.SORT(_xlfn._xlws.FILTER(harvest[harvest_operations_level],harvest[experiment_ID]=A138)))</f>
        <v>1</v>
      </c>
    </row>
    <row r="139" spans="1:121" x14ac:dyDescent="0.25">
      <c r="A139" t="str">
        <v>Ventrella2016_1984</v>
      </c>
      <c r="B139" t="str" cm="1">
        <f t="array" ref="B139">TRANSPOSE(_xlfn._xlws.SORT(_xlfn._xlws.FILTER(harvest[harvest_operations_level]&amp;" | "&amp;harvest[harvest_ops_level_name],harvest[experiment_ID]=A139)))</f>
        <v xml:space="preserve">1 | </v>
      </c>
      <c r="DQ139" cm="1">
        <f t="array" ref="DQ139">TRANSPOSE(_xlfn._xlws.SORT(_xlfn._xlws.FILTER(harvest[harvest_operations_level],harvest[experiment_ID]=A139)))</f>
        <v>1</v>
      </c>
    </row>
    <row r="140" spans="1:121" x14ac:dyDescent="0.25">
      <c r="A140" t="str">
        <v>Ventrella2016_1985</v>
      </c>
      <c r="B140" t="str" cm="1">
        <f t="array" ref="B140">TRANSPOSE(_xlfn._xlws.SORT(_xlfn._xlws.FILTER(harvest[harvest_operations_level]&amp;" | "&amp;harvest[harvest_ops_level_name],harvest[experiment_ID]=A140)))</f>
        <v xml:space="preserve">1 | </v>
      </c>
      <c r="DQ140" cm="1">
        <f t="array" ref="DQ140">TRANSPOSE(_xlfn._xlws.SORT(_xlfn._xlws.FILTER(harvest[harvest_operations_level],harvest[experiment_ID]=A140)))</f>
        <v>1</v>
      </c>
    </row>
    <row r="141" spans="1:121" x14ac:dyDescent="0.25">
      <c r="A141" t="str">
        <v>Ventrella2016_1986</v>
      </c>
      <c r="B141" t="str" cm="1">
        <f t="array" ref="B141">TRANSPOSE(_xlfn._xlws.SORT(_xlfn._xlws.FILTER(harvest[harvest_operations_level]&amp;" | "&amp;harvest[harvest_ops_level_name],harvest[experiment_ID]=A141)))</f>
        <v xml:space="preserve">1 | </v>
      </c>
      <c r="DQ141" cm="1">
        <f t="array" ref="DQ141">TRANSPOSE(_xlfn._xlws.SORT(_xlfn._xlws.FILTER(harvest[harvest_operations_level],harvest[experiment_ID]=A141)))</f>
        <v>1</v>
      </c>
    </row>
    <row r="142" spans="1:121" x14ac:dyDescent="0.25">
      <c r="A142" t="str">
        <v>Ventrella2016_1987</v>
      </c>
      <c r="B142" t="str" cm="1">
        <f t="array" ref="B142">TRANSPOSE(_xlfn._xlws.SORT(_xlfn._xlws.FILTER(harvest[harvest_operations_level]&amp;" | "&amp;harvest[harvest_ops_level_name],harvest[experiment_ID]=A142)))</f>
        <v xml:space="preserve">1 | </v>
      </c>
      <c r="DQ142" cm="1">
        <f t="array" ref="DQ142">TRANSPOSE(_xlfn._xlws.SORT(_xlfn._xlws.FILTER(harvest[harvest_operations_level],harvest[experiment_ID]=A142)))</f>
        <v>1</v>
      </c>
    </row>
    <row r="143" spans="1:121" x14ac:dyDescent="0.25">
      <c r="A143" t="str">
        <v>Ventrella2016_1988</v>
      </c>
      <c r="B143" t="str" cm="1">
        <f t="array" ref="B143">TRANSPOSE(_xlfn._xlws.SORT(_xlfn._xlws.FILTER(harvest[harvest_operations_level]&amp;" | "&amp;harvest[harvest_ops_level_name],harvest[experiment_ID]=A143)))</f>
        <v xml:space="preserve">1 | </v>
      </c>
      <c r="DQ143" cm="1">
        <f t="array" ref="DQ143">TRANSPOSE(_xlfn._xlws.SORT(_xlfn._xlws.FILTER(harvest[harvest_operations_level],harvest[experiment_ID]=A143)))</f>
        <v>1</v>
      </c>
    </row>
    <row r="144" spans="1:121" x14ac:dyDescent="0.25">
      <c r="A144" t="str">
        <v>Ventrella2016_1989</v>
      </c>
      <c r="B144" t="str" cm="1">
        <f t="array" ref="B144">TRANSPOSE(_xlfn._xlws.SORT(_xlfn._xlws.FILTER(harvest[harvest_operations_level]&amp;" | "&amp;harvest[harvest_ops_level_name],harvest[experiment_ID]=A144)))</f>
        <v xml:space="preserve">1 | </v>
      </c>
      <c r="DQ144" cm="1">
        <f t="array" ref="DQ144">TRANSPOSE(_xlfn._xlws.SORT(_xlfn._xlws.FILTER(harvest[harvest_operations_level],harvest[experiment_ID]=A144)))</f>
        <v>1</v>
      </c>
    </row>
    <row r="145" spans="1:121" x14ac:dyDescent="0.25">
      <c r="A145" t="str">
        <v>Ventrella2016_1990</v>
      </c>
      <c r="B145" t="str" cm="1">
        <f t="array" ref="B145">TRANSPOSE(_xlfn._xlws.SORT(_xlfn._xlws.FILTER(harvest[harvest_operations_level]&amp;" | "&amp;harvest[harvest_ops_level_name],harvest[experiment_ID]=A145)))</f>
        <v xml:space="preserve">1 | </v>
      </c>
      <c r="DQ145" cm="1">
        <f t="array" ref="DQ145">TRANSPOSE(_xlfn._xlws.SORT(_xlfn._xlws.FILTER(harvest[harvest_operations_level],harvest[experiment_ID]=A145)))</f>
        <v>1</v>
      </c>
    </row>
    <row r="146" spans="1:121" x14ac:dyDescent="0.25">
      <c r="A146" t="str">
        <v>Ventrella2016_1991</v>
      </c>
      <c r="B146" t="str" cm="1">
        <f t="array" ref="B146">TRANSPOSE(_xlfn._xlws.SORT(_xlfn._xlws.FILTER(harvest[harvest_operations_level]&amp;" | "&amp;harvest[harvest_ops_level_name],harvest[experiment_ID]=A146)))</f>
        <v xml:space="preserve">1 | </v>
      </c>
      <c r="DQ146" cm="1">
        <f t="array" ref="DQ146">TRANSPOSE(_xlfn._xlws.SORT(_xlfn._xlws.FILTER(harvest[harvest_operations_level],harvest[experiment_ID]=A146)))</f>
        <v>1</v>
      </c>
    </row>
    <row r="147" spans="1:121" x14ac:dyDescent="0.25">
      <c r="A147" t="str">
        <v>Ventrella2016_1992</v>
      </c>
      <c r="B147" t="str" cm="1">
        <f t="array" ref="B147">TRANSPOSE(_xlfn._xlws.SORT(_xlfn._xlws.FILTER(harvest[harvest_operations_level]&amp;" | "&amp;harvest[harvest_ops_level_name],harvest[experiment_ID]=A147)))</f>
        <v xml:space="preserve">1 | </v>
      </c>
      <c r="DQ147" cm="1">
        <f t="array" ref="DQ147">TRANSPOSE(_xlfn._xlws.SORT(_xlfn._xlws.FILTER(harvest[harvest_operations_level],harvest[experiment_ID]=A147)))</f>
        <v>1</v>
      </c>
    </row>
    <row r="148" spans="1:121" x14ac:dyDescent="0.25">
      <c r="A148" t="str">
        <v>Ventrella2016_1993</v>
      </c>
      <c r="B148" t="str" cm="1">
        <f t="array" ref="B148">TRANSPOSE(_xlfn._xlws.SORT(_xlfn._xlws.FILTER(harvest[harvest_operations_level]&amp;" | "&amp;harvest[harvest_ops_level_name],harvest[experiment_ID]=A148)))</f>
        <v xml:space="preserve">1 | </v>
      </c>
      <c r="DQ148" cm="1">
        <f t="array" ref="DQ148">TRANSPOSE(_xlfn._xlws.SORT(_xlfn._xlws.FILTER(harvest[harvest_operations_level],harvest[experiment_ID]=A148)))</f>
        <v>1</v>
      </c>
    </row>
    <row r="149" spans="1:121" x14ac:dyDescent="0.25">
      <c r="A149" t="str">
        <v>Ventrella2016_1994</v>
      </c>
      <c r="B149" t="str" cm="1">
        <f t="array" ref="B149">TRANSPOSE(_xlfn._xlws.SORT(_xlfn._xlws.FILTER(harvest[harvest_operations_level]&amp;" | "&amp;harvest[harvest_ops_level_name],harvest[experiment_ID]=A149)))</f>
        <v xml:space="preserve">1 | </v>
      </c>
      <c r="DQ149" cm="1">
        <f t="array" ref="DQ149">TRANSPOSE(_xlfn._xlws.SORT(_xlfn._xlws.FILTER(harvest[harvest_operations_level],harvest[experiment_ID]=A149)))</f>
        <v>1</v>
      </c>
    </row>
    <row r="150" spans="1:121" x14ac:dyDescent="0.25">
      <c r="A150" t="str">
        <v>Ventrella2016_1995</v>
      </c>
      <c r="B150" t="str" cm="1">
        <f t="array" ref="B150">TRANSPOSE(_xlfn._xlws.SORT(_xlfn._xlws.FILTER(harvest[harvest_operations_level]&amp;" | "&amp;harvest[harvest_ops_level_name],harvest[experiment_ID]=A150)))</f>
        <v xml:space="preserve">1 | </v>
      </c>
      <c r="DQ150" cm="1">
        <f t="array" ref="DQ150">TRANSPOSE(_xlfn._xlws.SORT(_xlfn._xlws.FILTER(harvest[harvest_operations_level],harvest[experiment_ID]=A150)))</f>
        <v>1</v>
      </c>
    </row>
    <row r="151" spans="1:121" x14ac:dyDescent="0.25">
      <c r="A151" t="str">
        <v>Ventrella2016_1996</v>
      </c>
      <c r="B151" t="str" cm="1">
        <f t="array" ref="B151">TRANSPOSE(_xlfn._xlws.SORT(_xlfn._xlws.FILTER(harvest[harvest_operations_level]&amp;" | "&amp;harvest[harvest_ops_level_name],harvest[experiment_ID]=A151)))</f>
        <v xml:space="preserve">1 | </v>
      </c>
      <c r="DQ151" cm="1">
        <f t="array" ref="DQ151">TRANSPOSE(_xlfn._xlws.SORT(_xlfn._xlws.FILTER(harvest[harvest_operations_level],harvest[experiment_ID]=A151)))</f>
        <v>1</v>
      </c>
    </row>
    <row r="152" spans="1:121" x14ac:dyDescent="0.25">
      <c r="A152" t="str">
        <v>Ventrella2016_1997</v>
      </c>
      <c r="B152" t="str" cm="1">
        <f t="array" ref="B152">TRANSPOSE(_xlfn._xlws.SORT(_xlfn._xlws.FILTER(harvest[harvest_operations_level]&amp;" | "&amp;harvest[harvest_ops_level_name],harvest[experiment_ID]=A152)))</f>
        <v xml:space="preserve">1 | </v>
      </c>
      <c r="DQ152" cm="1">
        <f t="array" ref="DQ152">TRANSPOSE(_xlfn._xlws.SORT(_xlfn._xlws.FILTER(harvest[harvest_operations_level],harvest[experiment_ID]=A152)))</f>
        <v>1</v>
      </c>
    </row>
    <row r="153" spans="1:121" x14ac:dyDescent="0.25">
      <c r="A153" t="str">
        <v>Ventrella2016_1998</v>
      </c>
      <c r="B153" t="str" cm="1">
        <f t="array" ref="B153">TRANSPOSE(_xlfn._xlws.SORT(_xlfn._xlws.FILTER(harvest[harvest_operations_level]&amp;" | "&amp;harvest[harvest_ops_level_name],harvest[experiment_ID]=A153)))</f>
        <v xml:space="preserve">1 | </v>
      </c>
      <c r="DQ153" cm="1">
        <f t="array" ref="DQ153">TRANSPOSE(_xlfn._xlws.SORT(_xlfn._xlws.FILTER(harvest[harvest_operations_level],harvest[experiment_ID]=A153)))</f>
        <v>1</v>
      </c>
    </row>
    <row r="154" spans="1:121" x14ac:dyDescent="0.25">
      <c r="A154" t="str">
        <v>Ventrella2016_1999</v>
      </c>
      <c r="B154" t="str" cm="1">
        <f t="array" ref="B154">TRANSPOSE(_xlfn._xlws.SORT(_xlfn._xlws.FILTER(harvest[harvest_operations_level]&amp;" | "&amp;harvest[harvest_ops_level_name],harvest[experiment_ID]=A154)))</f>
        <v xml:space="preserve">1 | </v>
      </c>
      <c r="DQ154" cm="1">
        <f t="array" ref="DQ154">TRANSPOSE(_xlfn._xlws.SORT(_xlfn._xlws.FILTER(harvest[harvest_operations_level],harvest[experiment_ID]=A154)))</f>
        <v>1</v>
      </c>
    </row>
    <row r="155" spans="1:121" x14ac:dyDescent="0.25">
      <c r="A155" t="str">
        <v>Ventrella2016_2000</v>
      </c>
      <c r="B155" t="str" cm="1">
        <f t="array" ref="B155">TRANSPOSE(_xlfn._xlws.SORT(_xlfn._xlws.FILTER(harvest[harvest_operations_level]&amp;" | "&amp;harvest[harvest_ops_level_name],harvest[experiment_ID]=A155)))</f>
        <v xml:space="preserve">1 | </v>
      </c>
      <c r="DQ155" cm="1">
        <f t="array" ref="DQ155">TRANSPOSE(_xlfn._xlws.SORT(_xlfn._xlws.FILTER(harvest[harvest_operations_level],harvest[experiment_ID]=A155)))</f>
        <v>1</v>
      </c>
    </row>
    <row r="156" spans="1:121" x14ac:dyDescent="0.25">
      <c r="A156" t="str">
        <v>Ventrella2016_2001</v>
      </c>
      <c r="B156" t="str" cm="1">
        <f t="array" ref="B156">TRANSPOSE(_xlfn._xlws.SORT(_xlfn._xlws.FILTER(harvest[harvest_operations_level]&amp;" | "&amp;harvest[harvest_ops_level_name],harvest[experiment_ID]=A156)))</f>
        <v xml:space="preserve">1 | </v>
      </c>
      <c r="DQ156" cm="1">
        <f t="array" ref="DQ156">TRANSPOSE(_xlfn._xlws.SORT(_xlfn._xlws.FILTER(harvest[harvest_operations_level],harvest[experiment_ID]=A156)))</f>
        <v>1</v>
      </c>
    </row>
    <row r="157" spans="1:121" x14ac:dyDescent="0.25">
      <c r="A157" t="str">
        <v>Ventrella2016_2002</v>
      </c>
      <c r="B157" t="str" cm="1">
        <f t="array" ref="B157">TRANSPOSE(_xlfn._xlws.SORT(_xlfn._xlws.FILTER(harvest[harvest_operations_level]&amp;" | "&amp;harvest[harvest_ops_level_name],harvest[experiment_ID]=A157)))</f>
        <v xml:space="preserve">1 | </v>
      </c>
      <c r="DQ157" cm="1">
        <f t="array" ref="DQ157">TRANSPOSE(_xlfn._xlws.SORT(_xlfn._xlws.FILTER(harvest[harvest_operations_level],harvest[experiment_ID]=A157)))</f>
        <v>1</v>
      </c>
    </row>
    <row r="158" spans="1:121" x14ac:dyDescent="0.25">
      <c r="A158" t="str">
        <v>Ventrella2016_2003</v>
      </c>
      <c r="B158" t="str" cm="1">
        <f t="array" ref="B158">TRANSPOSE(_xlfn._xlws.SORT(_xlfn._xlws.FILTER(harvest[harvest_operations_level]&amp;" | "&amp;harvest[harvest_ops_level_name],harvest[experiment_ID]=A158)))</f>
        <v xml:space="preserve">1 | </v>
      </c>
      <c r="DQ158" cm="1">
        <f t="array" ref="DQ158">TRANSPOSE(_xlfn._xlws.SORT(_xlfn._xlws.FILTER(harvest[harvest_operations_level],harvest[experiment_ID]=A158)))</f>
        <v>1</v>
      </c>
    </row>
    <row r="159" spans="1:121" x14ac:dyDescent="0.25">
      <c r="A159" t="str">
        <v>Ventrella2016_2004</v>
      </c>
      <c r="B159" t="str" cm="1">
        <f t="array" ref="B159">TRANSPOSE(_xlfn._xlws.SORT(_xlfn._xlws.FILTER(harvest[harvest_operations_level]&amp;" | "&amp;harvest[harvest_ops_level_name],harvest[experiment_ID]=A159)))</f>
        <v xml:space="preserve">1 | </v>
      </c>
      <c r="DQ159" cm="1">
        <f t="array" ref="DQ159">TRANSPOSE(_xlfn._xlws.SORT(_xlfn._xlws.FILTER(harvest[harvest_operations_level],harvest[experiment_ID]=A159)))</f>
        <v>1</v>
      </c>
    </row>
    <row r="160" spans="1:121" x14ac:dyDescent="0.25">
      <c r="A160" t="str">
        <v>Ventrella2016_2005</v>
      </c>
      <c r="B160" t="str" cm="1">
        <f t="array" ref="B160">TRANSPOSE(_xlfn._xlws.SORT(_xlfn._xlws.FILTER(harvest[harvest_operations_level]&amp;" | "&amp;harvest[harvest_ops_level_name],harvest[experiment_ID]=A160)))</f>
        <v xml:space="preserve">1 | </v>
      </c>
      <c r="DQ160" cm="1">
        <f t="array" ref="DQ160">TRANSPOSE(_xlfn._xlws.SORT(_xlfn._xlws.FILTER(harvest[harvest_operations_level],harvest[experiment_ID]=A160)))</f>
        <v>1</v>
      </c>
    </row>
    <row r="161" spans="1:121" x14ac:dyDescent="0.25">
      <c r="A161" t="str">
        <v>Ventrella2016_2006</v>
      </c>
      <c r="B161" t="str" cm="1">
        <f t="array" ref="B161">TRANSPOSE(_xlfn._xlws.SORT(_xlfn._xlws.FILTER(harvest[harvest_operations_level]&amp;" | "&amp;harvest[harvest_ops_level_name],harvest[experiment_ID]=A161)))</f>
        <v xml:space="preserve">1 | </v>
      </c>
      <c r="DQ161" cm="1">
        <f t="array" ref="DQ161">TRANSPOSE(_xlfn._xlws.SORT(_xlfn._xlws.FILTER(harvest[harvest_operations_level],harvest[experiment_ID]=A161)))</f>
        <v>1</v>
      </c>
    </row>
    <row r="162" spans="1:121" x14ac:dyDescent="0.25">
      <c r="A162" t="str">
        <v>Ventrella2016_2007</v>
      </c>
      <c r="B162" t="str" cm="1">
        <f t="array" ref="B162">TRANSPOSE(_xlfn._xlws.SORT(_xlfn._xlws.FILTER(harvest[harvest_operations_level]&amp;" | "&amp;harvest[harvest_ops_level_name],harvest[experiment_ID]=A162)))</f>
        <v xml:space="preserve">1 | </v>
      </c>
      <c r="DQ162" cm="1">
        <f t="array" ref="DQ162">TRANSPOSE(_xlfn._xlws.SORT(_xlfn._xlws.FILTER(harvest[harvest_operations_level],harvest[experiment_ID]=A162)))</f>
        <v>1</v>
      </c>
    </row>
    <row r="163" spans="1:121" x14ac:dyDescent="0.25">
      <c r="A163" t="str">
        <v>Ventrella2016_2008</v>
      </c>
      <c r="B163" t="str" cm="1">
        <f t="array" ref="B163">TRANSPOSE(_xlfn._xlws.SORT(_xlfn._xlws.FILTER(harvest[harvest_operations_level]&amp;" | "&amp;harvest[harvest_ops_level_name],harvest[experiment_ID]=A163)))</f>
        <v xml:space="preserve">1 | </v>
      </c>
      <c r="DQ163" cm="1">
        <f t="array" ref="DQ163">TRANSPOSE(_xlfn._xlws.SORT(_xlfn._xlws.FILTER(harvest[harvest_operations_level],harvest[experiment_ID]=A163)))</f>
        <v>1</v>
      </c>
    </row>
    <row r="164" spans="1:121" x14ac:dyDescent="0.25">
      <c r="A164" t="str">
        <v>Ventrella2016_2009</v>
      </c>
      <c r="B164" t="str" cm="1">
        <f t="array" ref="B164">TRANSPOSE(_xlfn._xlws.SORT(_xlfn._xlws.FILTER(harvest[harvest_operations_level]&amp;" | "&amp;harvest[harvest_ops_level_name],harvest[experiment_ID]=A164)))</f>
        <v xml:space="preserve">1 | </v>
      </c>
      <c r="DQ164" cm="1">
        <f t="array" ref="DQ164">TRANSPOSE(_xlfn._xlws.SORT(_xlfn._xlws.FILTER(harvest[harvest_operations_level],harvest[experiment_ID]=A164)))</f>
        <v>1</v>
      </c>
    </row>
    <row r="165" spans="1:121" x14ac:dyDescent="0.25">
      <c r="A165" t="str">
        <v>Ventrella2016_2010</v>
      </c>
      <c r="B165" t="str" cm="1">
        <f t="array" ref="B165">TRANSPOSE(_xlfn._xlws.SORT(_xlfn._xlws.FILTER(harvest[harvest_operations_level]&amp;" | "&amp;harvest[harvest_ops_level_name],harvest[experiment_ID]=A165)))</f>
        <v xml:space="preserve">1 | </v>
      </c>
      <c r="DQ165" cm="1">
        <f t="array" ref="DQ165">TRANSPOSE(_xlfn._xlws.SORT(_xlfn._xlws.FILTER(harvest[harvest_operations_level],harvest[experiment_ID]=A165)))</f>
        <v>1</v>
      </c>
    </row>
    <row r="166" spans="1:121" x14ac:dyDescent="0.25">
      <c r="A166" t="str">
        <v>Ventrella2016_2011</v>
      </c>
      <c r="B166" t="str" cm="1">
        <f t="array" ref="B166">TRANSPOSE(_xlfn._xlws.SORT(_xlfn._xlws.FILTER(harvest[harvest_operations_level]&amp;" | "&amp;harvest[harvest_ops_level_name],harvest[experiment_ID]=A166)))</f>
        <v xml:space="preserve">1 | </v>
      </c>
      <c r="DQ166" cm="1">
        <f t="array" ref="DQ166">TRANSPOSE(_xlfn._xlws.SORT(_xlfn._xlws.FILTER(harvest[harvest_operations_level],harvest[experiment_ID]=A166)))</f>
        <v>1</v>
      </c>
    </row>
    <row r="167" spans="1:121" x14ac:dyDescent="0.25">
      <c r="A167" t="str">
        <v>Ventrella2016_2012</v>
      </c>
      <c r="B167" t="str" cm="1">
        <f t="array" ref="B167">TRANSPOSE(_xlfn._xlws.SORT(_xlfn._xlws.FILTER(harvest[harvest_operations_level]&amp;" | "&amp;harvest[harvest_ops_level_name],harvest[experiment_ID]=A167)))</f>
        <v xml:space="preserve">1 | </v>
      </c>
      <c r="DQ167" cm="1">
        <f t="array" ref="DQ167">TRANSPOSE(_xlfn._xlws.SORT(_xlfn._xlws.FILTER(harvest[harvest_operations_level],harvest[experiment_ID]=A167)))</f>
        <v>1</v>
      </c>
    </row>
    <row r="168" spans="1:121" x14ac:dyDescent="0.2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1:121" x14ac:dyDescent="0.2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1:121" x14ac:dyDescent="0.2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1:121" x14ac:dyDescent="0.2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1:121" x14ac:dyDescent="0.2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1:121" x14ac:dyDescent="0.2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1:121" x14ac:dyDescent="0.2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1:121" x14ac:dyDescent="0.2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1:121" x14ac:dyDescent="0.2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2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2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2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2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2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2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2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2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2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2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2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2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2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2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2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2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2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2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2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2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2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2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2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2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2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2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2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2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2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2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2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2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2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2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2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2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2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2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2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2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2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2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2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2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2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2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2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2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2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2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2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2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2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2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2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2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2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2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2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2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2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2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2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2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2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2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2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2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2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2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2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2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2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2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2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2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2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2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2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2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2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2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2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2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2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2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2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2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2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2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2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2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2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2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2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2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2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2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2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2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2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2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2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2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2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2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2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2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2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2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2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2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2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2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2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2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2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2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2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2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2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2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2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2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2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2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2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2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2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2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2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2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2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2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2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2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2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2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2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2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2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2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2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2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2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2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2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2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2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2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2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2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2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2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2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2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2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2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2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2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2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2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2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2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2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2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2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2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2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2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2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2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2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2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2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2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2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2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2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2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2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2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2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2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2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2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2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2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2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2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2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2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2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2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2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2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2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2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2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2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2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2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2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2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2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2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2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2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2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2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2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2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2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2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2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2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2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2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2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2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2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2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2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2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2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2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2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2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2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2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2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2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2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2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2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2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2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2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2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2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2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2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2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2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2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2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2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2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2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2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2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2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2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2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2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2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2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2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2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2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2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2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2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2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2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2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2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2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2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2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2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2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2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2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2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2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2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2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2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2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2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2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2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2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2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2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2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2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2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2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2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2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2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2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2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2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2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2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2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2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2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2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2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2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2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2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2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2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2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2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2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2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2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2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2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2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2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2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2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2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2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2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2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7" customFormat="1" x14ac:dyDescent="0.25">
      <c r="B500" s="107" t="str" cm="1">
        <f t="array" ref="B500">TRANSPOSE(_xlfn._xlws.SORT(_xlfn._xlws.FILTER(harvest[harvest_operations_level]&amp;" | "&amp;harvest[harvest_ops_level_name],harvest[experiment_ID]=A500)))</f>
        <v xml:space="preserve"> | </v>
      </c>
      <c r="DQ500" s="125"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ColWidth="8.85546875" defaultRowHeight="15" x14ac:dyDescent="0.25"/>
  <cols>
    <col min="1" max="1" width="10.42578125" customWidth="1"/>
    <col min="2" max="200" width="3.140625" customWidth="1"/>
    <col min="16383" max="16383" width="8.7109375" customWidth="1"/>
  </cols>
  <sheetData>
    <row r="1" spans="1:9" s="123" customFormat="1" x14ac:dyDescent="0.25">
      <c r="A1" s="122" t="s">
        <v>7546</v>
      </c>
      <c r="I1" s="124"/>
    </row>
    <row r="2" spans="1:9" x14ac:dyDescent="0.2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25">
      <c r="B3" cm="1">
        <f t="array" ref="B3">TRANSPOSE(_xlfn._xlws.SORT(_xlfn._xlws.FILTER(obsDataLinks[observ_treat_ID],obsDataLinks[experiment_ID]=A3)))</f>
        <v>0</v>
      </c>
    </row>
    <row r="4" spans="1:9" x14ac:dyDescent="0.25">
      <c r="B4" cm="1">
        <f t="array" ref="B4">TRANSPOSE(_xlfn._xlws.SORT(_xlfn._xlws.FILTER(obsDataLinks[observ_treat_ID],obsDataLinks[experiment_ID]=A4)))</f>
        <v>0</v>
      </c>
    </row>
    <row r="5" spans="1:9" x14ac:dyDescent="0.25">
      <c r="B5" cm="1">
        <f t="array" ref="B5">TRANSPOSE(_xlfn._xlws.SORT(_xlfn._xlws.FILTER(obsDataLinks[observ_treat_ID],obsDataLinks[experiment_ID]=A5)))</f>
        <v>0</v>
      </c>
    </row>
    <row r="6" spans="1:9" x14ac:dyDescent="0.25">
      <c r="B6" cm="1">
        <f t="array" ref="B6">TRANSPOSE(_xlfn._xlws.SORT(_xlfn._xlws.FILTER(obsDataLinks[observ_treat_ID],obsDataLinks[experiment_ID]=A6)))</f>
        <v>0</v>
      </c>
    </row>
    <row r="7" spans="1:9" x14ac:dyDescent="0.25">
      <c r="B7" cm="1">
        <f t="array" ref="B7">TRANSPOSE(_xlfn._xlws.SORT(_xlfn._xlws.FILTER(obsDataLinks[observ_treat_ID],obsDataLinks[experiment_ID]=A7)))</f>
        <v>0</v>
      </c>
    </row>
    <row r="8" spans="1:9" x14ac:dyDescent="0.25">
      <c r="B8" cm="1">
        <f t="array" ref="B8">TRANSPOSE(_xlfn._xlws.SORT(_xlfn._xlws.FILTER(obsDataLinks[observ_treat_ID],obsDataLinks[experiment_ID]=A8)))</f>
        <v>0</v>
      </c>
    </row>
    <row r="9" spans="1:9" x14ac:dyDescent="0.25">
      <c r="B9" cm="1">
        <f t="array" ref="B9">TRANSPOSE(_xlfn._xlws.SORT(_xlfn._xlws.FILTER(obsDataLinks[observ_treat_ID],obsDataLinks[experiment_ID]=A9)))</f>
        <v>0</v>
      </c>
    </row>
    <row r="10" spans="1:9" x14ac:dyDescent="0.25">
      <c r="B10" cm="1">
        <f t="array" ref="B10">TRANSPOSE(_xlfn._xlws.SORT(_xlfn._xlws.FILTER(obsDataLinks[observ_treat_ID],obsDataLinks[experiment_ID]=A10)))</f>
        <v>0</v>
      </c>
    </row>
    <row r="11" spans="1:9" x14ac:dyDescent="0.25">
      <c r="B11" cm="1">
        <f t="array" ref="B11">TRANSPOSE(_xlfn._xlws.SORT(_xlfn._xlws.FILTER(obsDataLinks[observ_treat_ID],obsDataLinks[experiment_ID]=A11)))</f>
        <v>0</v>
      </c>
    </row>
    <row r="12" spans="1:9" x14ac:dyDescent="0.25">
      <c r="B12" cm="1">
        <f t="array" ref="B12">TRANSPOSE(_xlfn._xlws.SORT(_xlfn._xlws.FILTER(obsDataLinks[observ_treat_ID],obsDataLinks[experiment_ID]=A12)))</f>
        <v>0</v>
      </c>
    </row>
    <row r="13" spans="1:9" x14ac:dyDescent="0.25">
      <c r="B13" cm="1">
        <f t="array" ref="B13">TRANSPOSE(_xlfn._xlws.SORT(_xlfn._xlws.FILTER(obsDataLinks[observ_treat_ID],obsDataLinks[experiment_ID]=A13)))</f>
        <v>0</v>
      </c>
    </row>
    <row r="14" spans="1:9" x14ac:dyDescent="0.25">
      <c r="B14" cm="1">
        <f t="array" ref="B14">TRANSPOSE(_xlfn._xlws.SORT(_xlfn._xlws.FILTER(obsDataLinks[observ_treat_ID],obsDataLinks[experiment_ID]=A14)))</f>
        <v>0</v>
      </c>
    </row>
    <row r="15" spans="1:9" x14ac:dyDescent="0.25">
      <c r="B15" cm="1">
        <f t="array" ref="B15">TRANSPOSE(_xlfn._xlws.SORT(_xlfn._xlws.FILTER(obsDataLinks[observ_treat_ID],obsDataLinks[experiment_ID]=A15)))</f>
        <v>0</v>
      </c>
    </row>
    <row r="16" spans="1:9" x14ac:dyDescent="0.25">
      <c r="B16" cm="1">
        <f t="array" ref="B16">TRANSPOSE(_xlfn._xlws.SORT(_xlfn._xlws.FILTER(obsDataLinks[observ_treat_ID],obsDataLinks[experiment_ID]=A16)))</f>
        <v>0</v>
      </c>
    </row>
    <row r="17" spans="2:2" x14ac:dyDescent="0.25">
      <c r="B17" cm="1">
        <f t="array" ref="B17">TRANSPOSE(_xlfn._xlws.SORT(_xlfn._xlws.FILTER(obsDataLinks[observ_treat_ID],obsDataLinks[experiment_ID]=A17)))</f>
        <v>0</v>
      </c>
    </row>
    <row r="18" spans="2:2" x14ac:dyDescent="0.25">
      <c r="B18" cm="1">
        <f t="array" ref="B18">TRANSPOSE(_xlfn._xlws.SORT(_xlfn._xlws.FILTER(obsDataLinks[observ_treat_ID],obsDataLinks[experiment_ID]=A18)))</f>
        <v>0</v>
      </c>
    </row>
    <row r="19" spans="2:2" x14ac:dyDescent="0.25">
      <c r="B19" cm="1">
        <f t="array" ref="B19">TRANSPOSE(_xlfn._xlws.SORT(_xlfn._xlws.FILTER(obsDataLinks[observ_treat_ID],obsDataLinks[experiment_ID]=A19)))</f>
        <v>0</v>
      </c>
    </row>
    <row r="20" spans="2:2" x14ac:dyDescent="0.25">
      <c r="B20" cm="1">
        <f t="array" ref="B20">TRANSPOSE(_xlfn._xlws.SORT(_xlfn._xlws.FILTER(obsDataLinks[observ_treat_ID],obsDataLinks[experiment_ID]=A20)))</f>
        <v>0</v>
      </c>
    </row>
    <row r="21" spans="2:2" x14ac:dyDescent="0.25">
      <c r="B21" cm="1">
        <f t="array" ref="B21">TRANSPOSE(_xlfn._xlws.SORT(_xlfn._xlws.FILTER(obsDataLinks[observ_treat_ID],obsDataLinks[experiment_ID]=A21)))</f>
        <v>0</v>
      </c>
    </row>
    <row r="22" spans="2:2" x14ac:dyDescent="0.25">
      <c r="B22" cm="1">
        <f t="array" ref="B22">TRANSPOSE(_xlfn._xlws.SORT(_xlfn._xlws.FILTER(obsDataLinks[observ_treat_ID],obsDataLinks[experiment_ID]=A22)))</f>
        <v>0</v>
      </c>
    </row>
    <row r="23" spans="2:2" x14ac:dyDescent="0.25">
      <c r="B23" cm="1">
        <f t="array" ref="B23">TRANSPOSE(_xlfn._xlws.SORT(_xlfn._xlws.FILTER(obsDataLinks[observ_treat_ID],obsDataLinks[experiment_ID]=A23)))</f>
        <v>0</v>
      </c>
    </row>
    <row r="24" spans="2:2" x14ac:dyDescent="0.25">
      <c r="B24" cm="1">
        <f t="array" ref="B24">TRANSPOSE(_xlfn._xlws.SORT(_xlfn._xlws.FILTER(obsDataLinks[observ_treat_ID],obsDataLinks[experiment_ID]=A24)))</f>
        <v>0</v>
      </c>
    </row>
    <row r="25" spans="2:2" x14ac:dyDescent="0.25">
      <c r="B25" cm="1">
        <f t="array" ref="B25">TRANSPOSE(_xlfn._xlws.SORT(_xlfn._xlws.FILTER(obsDataLinks[observ_treat_ID],obsDataLinks[experiment_ID]=A25)))</f>
        <v>0</v>
      </c>
    </row>
    <row r="26" spans="2:2" x14ac:dyDescent="0.25">
      <c r="B26" cm="1">
        <f t="array" ref="B26">TRANSPOSE(_xlfn._xlws.SORT(_xlfn._xlws.FILTER(obsDataLinks[observ_treat_ID],obsDataLinks[experiment_ID]=A26)))</f>
        <v>0</v>
      </c>
    </row>
    <row r="27" spans="2:2" x14ac:dyDescent="0.25">
      <c r="B27" cm="1">
        <f t="array" ref="B27">TRANSPOSE(_xlfn._xlws.SORT(_xlfn._xlws.FILTER(obsDataLinks[observ_treat_ID],obsDataLinks[experiment_ID]=A27)))</f>
        <v>0</v>
      </c>
    </row>
    <row r="28" spans="2:2" x14ac:dyDescent="0.25">
      <c r="B28" cm="1">
        <f t="array" ref="B28">TRANSPOSE(_xlfn._xlws.SORT(_xlfn._xlws.FILTER(obsDataLinks[observ_treat_ID],obsDataLinks[experiment_ID]=A28)))</f>
        <v>0</v>
      </c>
    </row>
    <row r="29" spans="2:2" x14ac:dyDescent="0.25">
      <c r="B29" cm="1">
        <f t="array" ref="B29">TRANSPOSE(_xlfn._xlws.SORT(_xlfn._xlws.FILTER(obsDataLinks[observ_treat_ID],obsDataLinks[experiment_ID]=A29)))</f>
        <v>0</v>
      </c>
    </row>
    <row r="30" spans="2:2" x14ac:dyDescent="0.25">
      <c r="B30" cm="1">
        <f t="array" ref="B30">TRANSPOSE(_xlfn._xlws.SORT(_xlfn._xlws.FILTER(obsDataLinks[observ_treat_ID],obsDataLinks[experiment_ID]=A30)))</f>
        <v>0</v>
      </c>
    </row>
    <row r="31" spans="2:2" x14ac:dyDescent="0.25">
      <c r="B31" cm="1">
        <f t="array" ref="B31">TRANSPOSE(_xlfn._xlws.SORT(_xlfn._xlws.FILTER(obsDataLinks[observ_treat_ID],obsDataLinks[experiment_ID]=A31)))</f>
        <v>0</v>
      </c>
    </row>
    <row r="32" spans="2:2" x14ac:dyDescent="0.25">
      <c r="B32" cm="1">
        <f t="array" ref="B32">TRANSPOSE(_xlfn._xlws.SORT(_xlfn._xlws.FILTER(obsDataLinks[observ_treat_ID],obsDataLinks[experiment_ID]=A32)))</f>
        <v>0</v>
      </c>
    </row>
    <row r="33" spans="2:2" x14ac:dyDescent="0.25">
      <c r="B33" cm="1">
        <f t="array" ref="B33">TRANSPOSE(_xlfn._xlws.SORT(_xlfn._xlws.FILTER(obsDataLinks[observ_treat_ID],obsDataLinks[experiment_ID]=A33)))</f>
        <v>0</v>
      </c>
    </row>
    <row r="34" spans="2:2" x14ac:dyDescent="0.25">
      <c r="B34" cm="1">
        <f t="array" ref="B34">TRANSPOSE(_xlfn._xlws.SORT(_xlfn._xlws.FILTER(obsDataLinks[observ_treat_ID],obsDataLinks[experiment_ID]=A34)))</f>
        <v>0</v>
      </c>
    </row>
    <row r="35" spans="2:2" x14ac:dyDescent="0.25">
      <c r="B35" cm="1">
        <f t="array" ref="B35">TRANSPOSE(_xlfn._xlws.SORT(_xlfn._xlws.FILTER(obsDataLinks[observ_treat_ID],obsDataLinks[experiment_ID]=A35)))</f>
        <v>0</v>
      </c>
    </row>
    <row r="36" spans="2:2" x14ac:dyDescent="0.25">
      <c r="B36" cm="1">
        <f t="array" ref="B36">TRANSPOSE(_xlfn._xlws.SORT(_xlfn._xlws.FILTER(obsDataLinks[observ_treat_ID],obsDataLinks[experiment_ID]=A36)))</f>
        <v>0</v>
      </c>
    </row>
    <row r="37" spans="2:2" x14ac:dyDescent="0.25">
      <c r="B37" cm="1">
        <f t="array" ref="B37">TRANSPOSE(_xlfn._xlws.SORT(_xlfn._xlws.FILTER(obsDataLinks[observ_treat_ID],obsDataLinks[experiment_ID]=A37)))</f>
        <v>0</v>
      </c>
    </row>
    <row r="38" spans="2:2" x14ac:dyDescent="0.25">
      <c r="B38" cm="1">
        <f t="array" ref="B38">TRANSPOSE(_xlfn._xlws.SORT(_xlfn._xlws.FILTER(obsDataLinks[observ_treat_ID],obsDataLinks[experiment_ID]=A38)))</f>
        <v>0</v>
      </c>
    </row>
    <row r="39" spans="2:2" x14ac:dyDescent="0.25">
      <c r="B39" cm="1">
        <f t="array" ref="B39">TRANSPOSE(_xlfn._xlws.SORT(_xlfn._xlws.FILTER(obsDataLinks[observ_treat_ID],obsDataLinks[experiment_ID]=A39)))</f>
        <v>0</v>
      </c>
    </row>
    <row r="40" spans="2:2" x14ac:dyDescent="0.25">
      <c r="B40" cm="1">
        <f t="array" ref="B40">TRANSPOSE(_xlfn._xlws.SORT(_xlfn._xlws.FILTER(obsDataLinks[observ_treat_ID],obsDataLinks[experiment_ID]=A40)))</f>
        <v>0</v>
      </c>
    </row>
    <row r="41" spans="2:2" x14ac:dyDescent="0.25">
      <c r="B41" cm="1">
        <f t="array" ref="B41">TRANSPOSE(_xlfn._xlws.SORT(_xlfn._xlws.FILTER(obsDataLinks[observ_treat_ID],obsDataLinks[experiment_ID]=A41)))</f>
        <v>0</v>
      </c>
    </row>
    <row r="42" spans="2:2" x14ac:dyDescent="0.25">
      <c r="B42" cm="1">
        <f t="array" ref="B42">TRANSPOSE(_xlfn._xlws.SORT(_xlfn._xlws.FILTER(obsDataLinks[observ_treat_ID],obsDataLinks[experiment_ID]=A42)))</f>
        <v>0</v>
      </c>
    </row>
    <row r="43" spans="2:2" x14ac:dyDescent="0.25">
      <c r="B43" cm="1">
        <f t="array" ref="B43">TRANSPOSE(_xlfn._xlws.SORT(_xlfn._xlws.FILTER(obsDataLinks[observ_treat_ID],obsDataLinks[experiment_ID]=A43)))</f>
        <v>0</v>
      </c>
    </row>
    <row r="44" spans="2:2" x14ac:dyDescent="0.25">
      <c r="B44" cm="1">
        <f t="array" ref="B44">TRANSPOSE(_xlfn._xlws.SORT(_xlfn._xlws.FILTER(obsDataLinks[observ_treat_ID],obsDataLinks[experiment_ID]=A44)))</f>
        <v>0</v>
      </c>
    </row>
    <row r="45" spans="2:2" x14ac:dyDescent="0.25">
      <c r="B45" cm="1">
        <f t="array" ref="B45">TRANSPOSE(_xlfn._xlws.SORT(_xlfn._xlws.FILTER(obsDataLinks[observ_treat_ID],obsDataLinks[experiment_ID]=A45)))</f>
        <v>0</v>
      </c>
    </row>
    <row r="46" spans="2:2" x14ac:dyDescent="0.25">
      <c r="B46" cm="1">
        <f t="array" ref="B46">TRANSPOSE(_xlfn._xlws.SORT(_xlfn._xlws.FILTER(obsDataLinks[observ_treat_ID],obsDataLinks[experiment_ID]=A46)))</f>
        <v>0</v>
      </c>
    </row>
    <row r="47" spans="2:2" x14ac:dyDescent="0.25">
      <c r="B47" cm="1">
        <f t="array" ref="B47">TRANSPOSE(_xlfn._xlws.SORT(_xlfn._xlws.FILTER(obsDataLinks[observ_treat_ID],obsDataLinks[experiment_ID]=A47)))</f>
        <v>0</v>
      </c>
    </row>
    <row r="48" spans="2:2" x14ac:dyDescent="0.25">
      <c r="B48" cm="1">
        <f t="array" ref="B48">TRANSPOSE(_xlfn._xlws.SORT(_xlfn._xlws.FILTER(obsDataLinks[observ_treat_ID],obsDataLinks[experiment_ID]=A48)))</f>
        <v>0</v>
      </c>
    </row>
    <row r="49" spans="2:2" x14ac:dyDescent="0.25">
      <c r="B49" cm="1">
        <f t="array" ref="B49">TRANSPOSE(_xlfn._xlws.SORT(_xlfn._xlws.FILTER(obsDataLinks[observ_treat_ID],obsDataLinks[experiment_ID]=A49)))</f>
        <v>0</v>
      </c>
    </row>
    <row r="50" spans="2:2" x14ac:dyDescent="0.25">
      <c r="B50" cm="1">
        <f t="array" ref="B50">TRANSPOSE(_xlfn._xlws.SORT(_xlfn._xlws.FILTER(obsDataLinks[observ_treat_ID],obsDataLinks[experiment_ID]=A50)))</f>
        <v>0</v>
      </c>
    </row>
    <row r="51" spans="2:2" x14ac:dyDescent="0.25">
      <c r="B51" cm="1">
        <f t="array" ref="B51">TRANSPOSE(_xlfn._xlws.SORT(_xlfn._xlws.FILTER(obsDataLinks[observ_treat_ID],obsDataLinks[experiment_ID]=A51)))</f>
        <v>0</v>
      </c>
    </row>
    <row r="52" spans="2:2" x14ac:dyDescent="0.25">
      <c r="B52" cm="1">
        <f t="array" ref="B52">TRANSPOSE(_xlfn._xlws.SORT(_xlfn._xlws.FILTER(obsDataLinks[observ_treat_ID],obsDataLinks[experiment_ID]=A52)))</f>
        <v>0</v>
      </c>
    </row>
    <row r="53" spans="2:2" x14ac:dyDescent="0.25">
      <c r="B53" cm="1">
        <f t="array" ref="B53">TRANSPOSE(_xlfn._xlws.SORT(_xlfn._xlws.FILTER(obsDataLinks[observ_treat_ID],obsDataLinks[experiment_ID]=A53)))</f>
        <v>0</v>
      </c>
    </row>
    <row r="54" spans="2:2" x14ac:dyDescent="0.25">
      <c r="B54" cm="1">
        <f t="array" ref="B54">TRANSPOSE(_xlfn._xlws.SORT(_xlfn._xlws.FILTER(obsDataLinks[observ_treat_ID],obsDataLinks[experiment_ID]=A54)))</f>
        <v>0</v>
      </c>
    </row>
    <row r="55" spans="2:2" x14ac:dyDescent="0.25">
      <c r="B55" cm="1">
        <f t="array" ref="B55">TRANSPOSE(_xlfn._xlws.SORT(_xlfn._xlws.FILTER(obsDataLinks[observ_treat_ID],obsDataLinks[experiment_ID]=A55)))</f>
        <v>0</v>
      </c>
    </row>
    <row r="56" spans="2:2" x14ac:dyDescent="0.25">
      <c r="B56" cm="1">
        <f t="array" ref="B56">TRANSPOSE(_xlfn._xlws.SORT(_xlfn._xlws.FILTER(obsDataLinks[observ_treat_ID],obsDataLinks[experiment_ID]=A56)))</f>
        <v>0</v>
      </c>
    </row>
    <row r="57" spans="2:2" x14ac:dyDescent="0.25">
      <c r="B57" cm="1">
        <f t="array" ref="B57">TRANSPOSE(_xlfn._xlws.SORT(_xlfn._xlws.FILTER(obsDataLinks[observ_treat_ID],obsDataLinks[experiment_ID]=A57)))</f>
        <v>0</v>
      </c>
    </row>
    <row r="58" spans="2:2" x14ac:dyDescent="0.25">
      <c r="B58" cm="1">
        <f t="array" ref="B58">TRANSPOSE(_xlfn._xlws.SORT(_xlfn._xlws.FILTER(obsDataLinks[observ_treat_ID],obsDataLinks[experiment_ID]=A58)))</f>
        <v>0</v>
      </c>
    </row>
    <row r="59" spans="2:2" x14ac:dyDescent="0.25">
      <c r="B59" cm="1">
        <f t="array" ref="B59">TRANSPOSE(_xlfn._xlws.SORT(_xlfn._xlws.FILTER(obsDataLinks[observ_treat_ID],obsDataLinks[experiment_ID]=A59)))</f>
        <v>0</v>
      </c>
    </row>
    <row r="60" spans="2:2" x14ac:dyDescent="0.25">
      <c r="B60" cm="1">
        <f t="array" ref="B60">TRANSPOSE(_xlfn._xlws.SORT(_xlfn._xlws.FILTER(obsDataLinks[observ_treat_ID],obsDataLinks[experiment_ID]=A60)))</f>
        <v>0</v>
      </c>
    </row>
    <row r="61" spans="2:2" x14ac:dyDescent="0.25">
      <c r="B61" cm="1">
        <f t="array" ref="B61">TRANSPOSE(_xlfn._xlws.SORT(_xlfn._xlws.FILTER(obsDataLinks[observ_treat_ID],obsDataLinks[experiment_ID]=A61)))</f>
        <v>0</v>
      </c>
    </row>
    <row r="62" spans="2:2" x14ac:dyDescent="0.25">
      <c r="B62" cm="1">
        <f t="array" ref="B62">TRANSPOSE(_xlfn._xlws.SORT(_xlfn._xlws.FILTER(obsDataLinks[observ_treat_ID],obsDataLinks[experiment_ID]=A62)))</f>
        <v>0</v>
      </c>
    </row>
    <row r="63" spans="2:2" x14ac:dyDescent="0.25">
      <c r="B63" cm="1">
        <f t="array" ref="B63">TRANSPOSE(_xlfn._xlws.SORT(_xlfn._xlws.FILTER(obsDataLinks[observ_treat_ID],obsDataLinks[experiment_ID]=A63)))</f>
        <v>0</v>
      </c>
    </row>
    <row r="64" spans="2:2" x14ac:dyDescent="0.25">
      <c r="B64" cm="1">
        <f t="array" ref="B64">TRANSPOSE(_xlfn._xlws.SORT(_xlfn._xlws.FILTER(obsDataLinks[observ_treat_ID],obsDataLinks[experiment_ID]=A64)))</f>
        <v>0</v>
      </c>
    </row>
    <row r="65" spans="2:2" x14ac:dyDescent="0.25">
      <c r="B65" cm="1">
        <f t="array" ref="B65">TRANSPOSE(_xlfn._xlws.SORT(_xlfn._xlws.FILTER(obsDataLinks[observ_treat_ID],obsDataLinks[experiment_ID]=A65)))</f>
        <v>0</v>
      </c>
    </row>
    <row r="66" spans="2:2" x14ac:dyDescent="0.25">
      <c r="B66" cm="1">
        <f t="array" ref="B66">TRANSPOSE(_xlfn._xlws.SORT(_xlfn._xlws.FILTER(obsDataLinks[observ_treat_ID],obsDataLinks[experiment_ID]=A66)))</f>
        <v>0</v>
      </c>
    </row>
    <row r="67" spans="2:2" x14ac:dyDescent="0.25">
      <c r="B67" cm="1">
        <f t="array" ref="B67">TRANSPOSE(_xlfn._xlws.SORT(_xlfn._xlws.FILTER(obsDataLinks[observ_treat_ID],obsDataLinks[experiment_ID]=A67)))</f>
        <v>0</v>
      </c>
    </row>
    <row r="68" spans="2:2" x14ac:dyDescent="0.25">
      <c r="B68" cm="1">
        <f t="array" ref="B68">TRANSPOSE(_xlfn._xlws.SORT(_xlfn._xlws.FILTER(obsDataLinks[observ_treat_ID],obsDataLinks[experiment_ID]=A68)))</f>
        <v>0</v>
      </c>
    </row>
    <row r="69" spans="2:2" x14ac:dyDescent="0.25">
      <c r="B69" cm="1">
        <f t="array" ref="B69">TRANSPOSE(_xlfn._xlws.SORT(_xlfn._xlws.FILTER(obsDataLinks[observ_treat_ID],obsDataLinks[experiment_ID]=A69)))</f>
        <v>0</v>
      </c>
    </row>
    <row r="70" spans="2:2" x14ac:dyDescent="0.25">
      <c r="B70" cm="1">
        <f t="array" ref="B70">TRANSPOSE(_xlfn._xlws.SORT(_xlfn._xlws.FILTER(obsDataLinks[observ_treat_ID],obsDataLinks[experiment_ID]=A70)))</f>
        <v>0</v>
      </c>
    </row>
    <row r="71" spans="2:2" x14ac:dyDescent="0.25">
      <c r="B71" cm="1">
        <f t="array" ref="B71">TRANSPOSE(_xlfn._xlws.SORT(_xlfn._xlws.FILTER(obsDataLinks[observ_treat_ID],obsDataLinks[experiment_ID]=A71)))</f>
        <v>0</v>
      </c>
    </row>
    <row r="72" spans="2:2" x14ac:dyDescent="0.25">
      <c r="B72" cm="1">
        <f t="array" ref="B72">TRANSPOSE(_xlfn._xlws.SORT(_xlfn._xlws.FILTER(obsDataLinks[observ_treat_ID],obsDataLinks[experiment_ID]=A72)))</f>
        <v>0</v>
      </c>
    </row>
    <row r="73" spans="2:2" x14ac:dyDescent="0.25">
      <c r="B73" cm="1">
        <f t="array" ref="B73">TRANSPOSE(_xlfn._xlws.SORT(_xlfn._xlws.FILTER(obsDataLinks[observ_treat_ID],obsDataLinks[experiment_ID]=A73)))</f>
        <v>0</v>
      </c>
    </row>
    <row r="74" spans="2:2" x14ac:dyDescent="0.25">
      <c r="B74" cm="1">
        <f t="array" ref="B74">TRANSPOSE(_xlfn._xlws.SORT(_xlfn._xlws.FILTER(obsDataLinks[observ_treat_ID],obsDataLinks[experiment_ID]=A74)))</f>
        <v>0</v>
      </c>
    </row>
    <row r="75" spans="2:2" x14ac:dyDescent="0.25">
      <c r="B75" cm="1">
        <f t="array" ref="B75">TRANSPOSE(_xlfn._xlws.SORT(_xlfn._xlws.FILTER(obsDataLinks[observ_treat_ID],obsDataLinks[experiment_ID]=A75)))</f>
        <v>0</v>
      </c>
    </row>
    <row r="76" spans="2:2" x14ac:dyDescent="0.25">
      <c r="B76" cm="1">
        <f t="array" ref="B76">TRANSPOSE(_xlfn._xlws.SORT(_xlfn._xlws.FILTER(obsDataLinks[observ_treat_ID],obsDataLinks[experiment_ID]=A76)))</f>
        <v>0</v>
      </c>
    </row>
    <row r="77" spans="2:2" x14ac:dyDescent="0.25">
      <c r="B77" cm="1">
        <f t="array" ref="B77">TRANSPOSE(_xlfn._xlws.SORT(_xlfn._xlws.FILTER(obsDataLinks[observ_treat_ID],obsDataLinks[experiment_ID]=A77)))</f>
        <v>0</v>
      </c>
    </row>
    <row r="78" spans="2:2" x14ac:dyDescent="0.25">
      <c r="B78" cm="1">
        <f t="array" ref="B78">TRANSPOSE(_xlfn._xlws.SORT(_xlfn._xlws.FILTER(obsDataLinks[observ_treat_ID],obsDataLinks[experiment_ID]=A78)))</f>
        <v>0</v>
      </c>
    </row>
    <row r="79" spans="2:2" x14ac:dyDescent="0.25">
      <c r="B79" cm="1">
        <f t="array" ref="B79">TRANSPOSE(_xlfn._xlws.SORT(_xlfn._xlws.FILTER(obsDataLinks[observ_treat_ID],obsDataLinks[experiment_ID]=A79)))</f>
        <v>0</v>
      </c>
    </row>
    <row r="80" spans="2:2" x14ac:dyDescent="0.25">
      <c r="B80" cm="1">
        <f t="array" ref="B80">TRANSPOSE(_xlfn._xlws.SORT(_xlfn._xlws.FILTER(obsDataLinks[observ_treat_ID],obsDataLinks[experiment_ID]=A80)))</f>
        <v>0</v>
      </c>
    </row>
    <row r="81" spans="2:2" x14ac:dyDescent="0.25">
      <c r="B81" cm="1">
        <f t="array" ref="B81">TRANSPOSE(_xlfn._xlws.SORT(_xlfn._xlws.FILTER(obsDataLinks[observ_treat_ID],obsDataLinks[experiment_ID]=A81)))</f>
        <v>0</v>
      </c>
    </row>
    <row r="82" spans="2:2" x14ac:dyDescent="0.25">
      <c r="B82" cm="1">
        <f t="array" ref="B82">TRANSPOSE(_xlfn._xlws.SORT(_xlfn._xlws.FILTER(obsDataLinks[observ_treat_ID],obsDataLinks[experiment_ID]=A82)))</f>
        <v>0</v>
      </c>
    </row>
    <row r="83" spans="2:2" x14ac:dyDescent="0.25">
      <c r="B83" cm="1">
        <f t="array" ref="B83">TRANSPOSE(_xlfn._xlws.SORT(_xlfn._xlws.FILTER(obsDataLinks[observ_treat_ID],obsDataLinks[experiment_ID]=A83)))</f>
        <v>0</v>
      </c>
    </row>
    <row r="84" spans="2:2" x14ac:dyDescent="0.25">
      <c r="B84" cm="1">
        <f t="array" ref="B84">TRANSPOSE(_xlfn._xlws.SORT(_xlfn._xlws.FILTER(obsDataLinks[observ_treat_ID],obsDataLinks[experiment_ID]=A84)))</f>
        <v>0</v>
      </c>
    </row>
    <row r="85" spans="2:2" x14ac:dyDescent="0.25">
      <c r="B85" cm="1">
        <f t="array" ref="B85">TRANSPOSE(_xlfn._xlws.SORT(_xlfn._xlws.FILTER(obsDataLinks[observ_treat_ID],obsDataLinks[experiment_ID]=A85)))</f>
        <v>0</v>
      </c>
    </row>
    <row r="86" spans="2:2" x14ac:dyDescent="0.25">
      <c r="B86" cm="1">
        <f t="array" ref="B86">TRANSPOSE(_xlfn._xlws.SORT(_xlfn._xlws.FILTER(obsDataLinks[observ_treat_ID],obsDataLinks[experiment_ID]=A86)))</f>
        <v>0</v>
      </c>
    </row>
    <row r="87" spans="2:2" x14ac:dyDescent="0.25">
      <c r="B87" cm="1">
        <f t="array" ref="B87">TRANSPOSE(_xlfn._xlws.SORT(_xlfn._xlws.FILTER(obsDataLinks[observ_treat_ID],obsDataLinks[experiment_ID]=A87)))</f>
        <v>0</v>
      </c>
    </row>
    <row r="88" spans="2:2" x14ac:dyDescent="0.25">
      <c r="B88" cm="1">
        <f t="array" ref="B88">TRANSPOSE(_xlfn._xlws.SORT(_xlfn._xlws.FILTER(obsDataLinks[observ_treat_ID],obsDataLinks[experiment_ID]=A88)))</f>
        <v>0</v>
      </c>
    </row>
    <row r="89" spans="2:2" x14ac:dyDescent="0.25">
      <c r="B89" cm="1">
        <f t="array" ref="B89">TRANSPOSE(_xlfn._xlws.SORT(_xlfn._xlws.FILTER(obsDataLinks[observ_treat_ID],obsDataLinks[experiment_ID]=A89)))</f>
        <v>0</v>
      </c>
    </row>
    <row r="90" spans="2:2" x14ac:dyDescent="0.25">
      <c r="B90" cm="1">
        <f t="array" ref="B90">TRANSPOSE(_xlfn._xlws.SORT(_xlfn._xlws.FILTER(obsDataLinks[observ_treat_ID],obsDataLinks[experiment_ID]=A90)))</f>
        <v>0</v>
      </c>
    </row>
    <row r="91" spans="2:2" x14ac:dyDescent="0.25">
      <c r="B91" cm="1">
        <f t="array" ref="B91">TRANSPOSE(_xlfn._xlws.SORT(_xlfn._xlws.FILTER(obsDataLinks[observ_treat_ID],obsDataLinks[experiment_ID]=A91)))</f>
        <v>0</v>
      </c>
    </row>
    <row r="92" spans="2:2" x14ac:dyDescent="0.25">
      <c r="B92" cm="1">
        <f t="array" ref="B92">TRANSPOSE(_xlfn._xlws.SORT(_xlfn._xlws.FILTER(obsDataLinks[observ_treat_ID],obsDataLinks[experiment_ID]=A92)))</f>
        <v>0</v>
      </c>
    </row>
    <row r="93" spans="2:2" x14ac:dyDescent="0.25">
      <c r="B93" cm="1">
        <f t="array" ref="B93">TRANSPOSE(_xlfn._xlws.SORT(_xlfn._xlws.FILTER(obsDataLinks[observ_treat_ID],obsDataLinks[experiment_ID]=A93)))</f>
        <v>0</v>
      </c>
    </row>
    <row r="94" spans="2:2" x14ac:dyDescent="0.25">
      <c r="B94" cm="1">
        <f t="array" ref="B94">TRANSPOSE(_xlfn._xlws.SORT(_xlfn._xlws.FILTER(obsDataLinks[observ_treat_ID],obsDataLinks[experiment_ID]=A94)))</f>
        <v>0</v>
      </c>
    </row>
    <row r="95" spans="2:2" x14ac:dyDescent="0.25">
      <c r="B95" cm="1">
        <f t="array" ref="B95">TRANSPOSE(_xlfn._xlws.SORT(_xlfn._xlws.FILTER(obsDataLinks[observ_treat_ID],obsDataLinks[experiment_ID]=A95)))</f>
        <v>0</v>
      </c>
    </row>
    <row r="96" spans="2:2" x14ac:dyDescent="0.25">
      <c r="B96" cm="1">
        <f t="array" ref="B96">TRANSPOSE(_xlfn._xlws.SORT(_xlfn._xlws.FILTER(obsDataLinks[observ_treat_ID],obsDataLinks[experiment_ID]=A96)))</f>
        <v>0</v>
      </c>
    </row>
    <row r="97" spans="2:2" x14ac:dyDescent="0.25">
      <c r="B97" cm="1">
        <f t="array" ref="B97">TRANSPOSE(_xlfn._xlws.SORT(_xlfn._xlws.FILTER(obsDataLinks[observ_treat_ID],obsDataLinks[experiment_ID]=A97)))</f>
        <v>0</v>
      </c>
    </row>
    <row r="98" spans="2:2" x14ac:dyDescent="0.25">
      <c r="B98" cm="1">
        <f t="array" ref="B98">TRANSPOSE(_xlfn._xlws.SORT(_xlfn._xlws.FILTER(obsDataLinks[observ_treat_ID],obsDataLinks[experiment_ID]=A98)))</f>
        <v>0</v>
      </c>
    </row>
    <row r="99" spans="2:2" x14ac:dyDescent="0.25">
      <c r="B99" cm="1">
        <f t="array" ref="B99">TRANSPOSE(_xlfn._xlws.SORT(_xlfn._xlws.FILTER(obsDataLinks[observ_treat_ID],obsDataLinks[experiment_ID]=A99)))</f>
        <v>0</v>
      </c>
    </row>
    <row r="100" spans="2:2" x14ac:dyDescent="0.25">
      <c r="B100" cm="1">
        <f t="array" ref="B100">TRANSPOSE(_xlfn._xlws.SORT(_xlfn._xlws.FILTER(obsDataLinks[observ_treat_ID],obsDataLinks[experiment_ID]=A100)))</f>
        <v>0</v>
      </c>
    </row>
    <row r="101" spans="2:2" x14ac:dyDescent="0.25">
      <c r="B101" cm="1">
        <f t="array" ref="B101">TRANSPOSE(_xlfn._xlws.SORT(_xlfn._xlws.FILTER(obsDataLinks[observ_treat_ID],obsDataLinks[experiment_ID]=A101)))</f>
        <v>0</v>
      </c>
    </row>
    <row r="102" spans="2:2" x14ac:dyDescent="0.25">
      <c r="B102" cm="1">
        <f t="array" ref="B102">TRANSPOSE(_xlfn._xlws.SORT(_xlfn._xlws.FILTER(obsDataLinks[observ_treat_ID],obsDataLinks[experiment_ID]=A102)))</f>
        <v>0</v>
      </c>
    </row>
    <row r="103" spans="2:2" x14ac:dyDescent="0.25">
      <c r="B103" cm="1">
        <f t="array" ref="B103">TRANSPOSE(_xlfn._xlws.SORT(_xlfn._xlws.FILTER(obsDataLinks[observ_treat_ID],obsDataLinks[experiment_ID]=A103)))</f>
        <v>0</v>
      </c>
    </row>
    <row r="104" spans="2:2" x14ac:dyDescent="0.25">
      <c r="B104" cm="1">
        <f t="array" ref="B104">TRANSPOSE(_xlfn._xlws.SORT(_xlfn._xlws.FILTER(obsDataLinks[observ_treat_ID],obsDataLinks[experiment_ID]=A104)))</f>
        <v>0</v>
      </c>
    </row>
    <row r="105" spans="2:2" x14ac:dyDescent="0.25">
      <c r="B105" cm="1">
        <f t="array" ref="B105">TRANSPOSE(_xlfn._xlws.SORT(_xlfn._xlws.FILTER(obsDataLinks[observ_treat_ID],obsDataLinks[experiment_ID]=A105)))</f>
        <v>0</v>
      </c>
    </row>
    <row r="106" spans="2:2" x14ac:dyDescent="0.25">
      <c r="B106" cm="1">
        <f t="array" ref="B106">TRANSPOSE(_xlfn._xlws.SORT(_xlfn._xlws.FILTER(obsDataLinks[observ_treat_ID],obsDataLinks[experiment_ID]=A106)))</f>
        <v>0</v>
      </c>
    </row>
    <row r="107" spans="2:2" x14ac:dyDescent="0.25">
      <c r="B107" cm="1">
        <f t="array" ref="B107">TRANSPOSE(_xlfn._xlws.SORT(_xlfn._xlws.FILTER(obsDataLinks[observ_treat_ID],obsDataLinks[experiment_ID]=A107)))</f>
        <v>0</v>
      </c>
    </row>
    <row r="108" spans="2:2" x14ac:dyDescent="0.25">
      <c r="B108" cm="1">
        <f t="array" ref="B108">TRANSPOSE(_xlfn._xlws.SORT(_xlfn._xlws.FILTER(obsDataLinks[observ_treat_ID],obsDataLinks[experiment_ID]=A108)))</f>
        <v>0</v>
      </c>
    </row>
    <row r="109" spans="2:2" x14ac:dyDescent="0.25">
      <c r="B109" cm="1">
        <f t="array" ref="B109">TRANSPOSE(_xlfn._xlws.SORT(_xlfn._xlws.FILTER(obsDataLinks[observ_treat_ID],obsDataLinks[experiment_ID]=A109)))</f>
        <v>0</v>
      </c>
    </row>
    <row r="110" spans="2:2" x14ac:dyDescent="0.25">
      <c r="B110" cm="1">
        <f t="array" ref="B110">TRANSPOSE(_xlfn._xlws.SORT(_xlfn._xlws.FILTER(obsDataLinks[observ_treat_ID],obsDataLinks[experiment_ID]=A110)))</f>
        <v>0</v>
      </c>
    </row>
    <row r="111" spans="2:2" x14ac:dyDescent="0.25">
      <c r="B111" cm="1">
        <f t="array" ref="B111">TRANSPOSE(_xlfn._xlws.SORT(_xlfn._xlws.FILTER(obsDataLinks[observ_treat_ID],obsDataLinks[experiment_ID]=A111)))</f>
        <v>0</v>
      </c>
    </row>
    <row r="112" spans="2:2" x14ac:dyDescent="0.25">
      <c r="B112" cm="1">
        <f t="array" ref="B112">TRANSPOSE(_xlfn._xlws.SORT(_xlfn._xlws.FILTER(obsDataLinks[observ_treat_ID],obsDataLinks[experiment_ID]=A112)))</f>
        <v>0</v>
      </c>
    </row>
    <row r="113" spans="2:2" x14ac:dyDescent="0.25">
      <c r="B113" cm="1">
        <f t="array" ref="B113">TRANSPOSE(_xlfn._xlws.SORT(_xlfn._xlws.FILTER(obsDataLinks[observ_treat_ID],obsDataLinks[experiment_ID]=A113)))</f>
        <v>0</v>
      </c>
    </row>
    <row r="114" spans="2:2" x14ac:dyDescent="0.25">
      <c r="B114" cm="1">
        <f t="array" ref="B114">TRANSPOSE(_xlfn._xlws.SORT(_xlfn._xlws.FILTER(obsDataLinks[observ_treat_ID],obsDataLinks[experiment_ID]=A114)))</f>
        <v>0</v>
      </c>
    </row>
    <row r="115" spans="2:2" x14ac:dyDescent="0.25">
      <c r="B115" cm="1">
        <f t="array" ref="B115">TRANSPOSE(_xlfn._xlws.SORT(_xlfn._xlws.FILTER(obsDataLinks[observ_treat_ID],obsDataLinks[experiment_ID]=A115)))</f>
        <v>0</v>
      </c>
    </row>
    <row r="116" spans="2:2" x14ac:dyDescent="0.25">
      <c r="B116" cm="1">
        <f t="array" ref="B116">TRANSPOSE(_xlfn._xlws.SORT(_xlfn._xlws.FILTER(obsDataLinks[observ_treat_ID],obsDataLinks[experiment_ID]=A116)))</f>
        <v>0</v>
      </c>
    </row>
    <row r="117" spans="2:2" x14ac:dyDescent="0.25">
      <c r="B117" cm="1">
        <f t="array" ref="B117">TRANSPOSE(_xlfn._xlws.SORT(_xlfn._xlws.FILTER(obsDataLinks[observ_treat_ID],obsDataLinks[experiment_ID]=A117)))</f>
        <v>0</v>
      </c>
    </row>
    <row r="118" spans="2:2" x14ac:dyDescent="0.25">
      <c r="B118" cm="1">
        <f t="array" ref="B118">TRANSPOSE(_xlfn._xlws.SORT(_xlfn._xlws.FILTER(obsDataLinks[observ_treat_ID],obsDataLinks[experiment_ID]=A118)))</f>
        <v>0</v>
      </c>
    </row>
    <row r="119" spans="2:2" x14ac:dyDescent="0.25">
      <c r="B119" cm="1">
        <f t="array" ref="B119">TRANSPOSE(_xlfn._xlws.SORT(_xlfn._xlws.FILTER(obsDataLinks[observ_treat_ID],obsDataLinks[experiment_ID]=A119)))</f>
        <v>0</v>
      </c>
    </row>
    <row r="120" spans="2:2" x14ac:dyDescent="0.25">
      <c r="B120" cm="1">
        <f t="array" ref="B120">TRANSPOSE(_xlfn._xlws.SORT(_xlfn._xlws.FILTER(obsDataLinks[observ_treat_ID],obsDataLinks[experiment_ID]=A120)))</f>
        <v>0</v>
      </c>
    </row>
    <row r="121" spans="2:2" x14ac:dyDescent="0.25">
      <c r="B121" cm="1">
        <f t="array" ref="B121">TRANSPOSE(_xlfn._xlws.SORT(_xlfn._xlws.FILTER(obsDataLinks[observ_treat_ID],obsDataLinks[experiment_ID]=A121)))</f>
        <v>0</v>
      </c>
    </row>
    <row r="122" spans="2:2" x14ac:dyDescent="0.25">
      <c r="B122" cm="1">
        <f t="array" ref="B122">TRANSPOSE(_xlfn._xlws.SORT(_xlfn._xlws.FILTER(obsDataLinks[observ_treat_ID],obsDataLinks[experiment_ID]=A122)))</f>
        <v>0</v>
      </c>
    </row>
    <row r="123" spans="2:2" x14ac:dyDescent="0.25">
      <c r="B123" cm="1">
        <f t="array" ref="B123">TRANSPOSE(_xlfn._xlws.SORT(_xlfn._xlws.FILTER(obsDataLinks[observ_treat_ID],obsDataLinks[experiment_ID]=A123)))</f>
        <v>0</v>
      </c>
    </row>
    <row r="124" spans="2:2" x14ac:dyDescent="0.25">
      <c r="B124" cm="1">
        <f t="array" ref="B124">TRANSPOSE(_xlfn._xlws.SORT(_xlfn._xlws.FILTER(obsDataLinks[observ_treat_ID],obsDataLinks[experiment_ID]=A124)))</f>
        <v>0</v>
      </c>
    </row>
    <row r="125" spans="2:2" x14ac:dyDescent="0.25">
      <c r="B125" cm="1">
        <f t="array" ref="B125">TRANSPOSE(_xlfn._xlws.SORT(_xlfn._xlws.FILTER(obsDataLinks[observ_treat_ID],obsDataLinks[experiment_ID]=A125)))</f>
        <v>0</v>
      </c>
    </row>
    <row r="126" spans="2:2" x14ac:dyDescent="0.25">
      <c r="B126" cm="1">
        <f t="array" ref="B126">TRANSPOSE(_xlfn._xlws.SORT(_xlfn._xlws.FILTER(obsDataLinks[observ_treat_ID],obsDataLinks[experiment_ID]=A126)))</f>
        <v>0</v>
      </c>
    </row>
    <row r="127" spans="2:2" x14ac:dyDescent="0.25">
      <c r="B127" cm="1">
        <f t="array" ref="B127">TRANSPOSE(_xlfn._xlws.SORT(_xlfn._xlws.FILTER(obsDataLinks[observ_treat_ID],obsDataLinks[experiment_ID]=A127)))</f>
        <v>0</v>
      </c>
    </row>
    <row r="128" spans="2:2" x14ac:dyDescent="0.25">
      <c r="B128" cm="1">
        <f t="array" ref="B128">TRANSPOSE(_xlfn._xlws.SORT(_xlfn._xlws.FILTER(obsDataLinks[observ_treat_ID],obsDataLinks[experiment_ID]=A128)))</f>
        <v>0</v>
      </c>
    </row>
    <row r="129" spans="2:2" x14ac:dyDescent="0.25">
      <c r="B129" cm="1">
        <f t="array" ref="B129">TRANSPOSE(_xlfn._xlws.SORT(_xlfn._xlws.FILTER(obsDataLinks[observ_treat_ID],obsDataLinks[experiment_ID]=A129)))</f>
        <v>0</v>
      </c>
    </row>
    <row r="130" spans="2:2" x14ac:dyDescent="0.25">
      <c r="B130" cm="1">
        <f t="array" ref="B130">TRANSPOSE(_xlfn._xlws.SORT(_xlfn._xlws.FILTER(obsDataLinks[observ_treat_ID],obsDataLinks[experiment_ID]=A130)))</f>
        <v>0</v>
      </c>
    </row>
    <row r="131" spans="2:2" x14ac:dyDescent="0.25">
      <c r="B131" cm="1">
        <f t="array" ref="B131">TRANSPOSE(_xlfn._xlws.SORT(_xlfn._xlws.FILTER(obsDataLinks[observ_treat_ID],obsDataLinks[experiment_ID]=A131)))</f>
        <v>0</v>
      </c>
    </row>
    <row r="132" spans="2:2" x14ac:dyDescent="0.25">
      <c r="B132" cm="1">
        <f t="array" ref="B132">TRANSPOSE(_xlfn._xlws.SORT(_xlfn._xlws.FILTER(obsDataLinks[observ_treat_ID],obsDataLinks[experiment_ID]=A132)))</f>
        <v>0</v>
      </c>
    </row>
    <row r="133" spans="2:2" x14ac:dyDescent="0.25">
      <c r="B133" cm="1">
        <f t="array" ref="B133">TRANSPOSE(_xlfn._xlws.SORT(_xlfn._xlws.FILTER(obsDataLinks[observ_treat_ID],obsDataLinks[experiment_ID]=A133)))</f>
        <v>0</v>
      </c>
    </row>
    <row r="134" spans="2:2" x14ac:dyDescent="0.25">
      <c r="B134" cm="1">
        <f t="array" ref="B134">TRANSPOSE(_xlfn._xlws.SORT(_xlfn._xlws.FILTER(obsDataLinks[observ_treat_ID],obsDataLinks[experiment_ID]=A134)))</f>
        <v>0</v>
      </c>
    </row>
    <row r="135" spans="2:2" x14ac:dyDescent="0.25">
      <c r="B135" cm="1">
        <f t="array" ref="B135">TRANSPOSE(_xlfn._xlws.SORT(_xlfn._xlws.FILTER(obsDataLinks[observ_treat_ID],obsDataLinks[experiment_ID]=A135)))</f>
        <v>0</v>
      </c>
    </row>
    <row r="136" spans="2:2" x14ac:dyDescent="0.25">
      <c r="B136" cm="1">
        <f t="array" ref="B136">TRANSPOSE(_xlfn._xlws.SORT(_xlfn._xlws.FILTER(obsDataLinks[observ_treat_ID],obsDataLinks[experiment_ID]=A136)))</f>
        <v>0</v>
      </c>
    </row>
    <row r="137" spans="2:2" x14ac:dyDescent="0.25">
      <c r="B137" cm="1">
        <f t="array" ref="B137">TRANSPOSE(_xlfn._xlws.SORT(_xlfn._xlws.FILTER(obsDataLinks[observ_treat_ID],obsDataLinks[experiment_ID]=A137)))</f>
        <v>0</v>
      </c>
    </row>
    <row r="138" spans="2:2" x14ac:dyDescent="0.25">
      <c r="B138" cm="1">
        <f t="array" ref="B138">TRANSPOSE(_xlfn._xlws.SORT(_xlfn._xlws.FILTER(obsDataLinks[observ_treat_ID],obsDataLinks[experiment_ID]=A138)))</f>
        <v>0</v>
      </c>
    </row>
    <row r="139" spans="2:2" x14ac:dyDescent="0.25">
      <c r="B139" cm="1">
        <f t="array" ref="B139">TRANSPOSE(_xlfn._xlws.SORT(_xlfn._xlws.FILTER(obsDataLinks[observ_treat_ID],obsDataLinks[experiment_ID]=A139)))</f>
        <v>0</v>
      </c>
    </row>
    <row r="140" spans="2:2" x14ac:dyDescent="0.25">
      <c r="B140" cm="1">
        <f t="array" ref="B140">TRANSPOSE(_xlfn._xlws.SORT(_xlfn._xlws.FILTER(obsDataLinks[observ_treat_ID],obsDataLinks[experiment_ID]=A140)))</f>
        <v>0</v>
      </c>
    </row>
    <row r="141" spans="2:2" x14ac:dyDescent="0.25">
      <c r="B141" cm="1">
        <f t="array" ref="B141">TRANSPOSE(_xlfn._xlws.SORT(_xlfn._xlws.FILTER(obsDataLinks[observ_treat_ID],obsDataLinks[experiment_ID]=A141)))</f>
        <v>0</v>
      </c>
    </row>
    <row r="142" spans="2:2" x14ac:dyDescent="0.25">
      <c r="B142" cm="1">
        <f t="array" ref="B142">TRANSPOSE(_xlfn._xlws.SORT(_xlfn._xlws.FILTER(obsDataLinks[observ_treat_ID],obsDataLinks[experiment_ID]=A142)))</f>
        <v>0</v>
      </c>
    </row>
    <row r="143" spans="2:2" x14ac:dyDescent="0.25">
      <c r="B143" cm="1">
        <f t="array" ref="B143">TRANSPOSE(_xlfn._xlws.SORT(_xlfn._xlws.FILTER(obsDataLinks[observ_treat_ID],obsDataLinks[experiment_ID]=A143)))</f>
        <v>0</v>
      </c>
    </row>
    <row r="144" spans="2:2" x14ac:dyDescent="0.25">
      <c r="B144" cm="1">
        <f t="array" ref="B144">TRANSPOSE(_xlfn._xlws.SORT(_xlfn._xlws.FILTER(obsDataLinks[observ_treat_ID],obsDataLinks[experiment_ID]=A144)))</f>
        <v>0</v>
      </c>
    </row>
    <row r="145" spans="2:2" x14ac:dyDescent="0.25">
      <c r="B145" cm="1">
        <f t="array" ref="B145">TRANSPOSE(_xlfn._xlws.SORT(_xlfn._xlws.FILTER(obsDataLinks[observ_treat_ID],obsDataLinks[experiment_ID]=A145)))</f>
        <v>0</v>
      </c>
    </row>
    <row r="146" spans="2:2" x14ac:dyDescent="0.25">
      <c r="B146" cm="1">
        <f t="array" ref="B146">TRANSPOSE(_xlfn._xlws.SORT(_xlfn._xlws.FILTER(obsDataLinks[observ_treat_ID],obsDataLinks[experiment_ID]=A146)))</f>
        <v>0</v>
      </c>
    </row>
    <row r="147" spans="2:2" x14ac:dyDescent="0.25">
      <c r="B147" cm="1">
        <f t="array" ref="B147">TRANSPOSE(_xlfn._xlws.SORT(_xlfn._xlws.FILTER(obsDataLinks[observ_treat_ID],obsDataLinks[experiment_ID]=A147)))</f>
        <v>0</v>
      </c>
    </row>
    <row r="148" spans="2:2" x14ac:dyDescent="0.25">
      <c r="B148" cm="1">
        <f t="array" ref="B148">TRANSPOSE(_xlfn._xlws.SORT(_xlfn._xlws.FILTER(obsDataLinks[observ_treat_ID],obsDataLinks[experiment_ID]=A148)))</f>
        <v>0</v>
      </c>
    </row>
    <row r="149" spans="2:2" x14ac:dyDescent="0.25">
      <c r="B149" cm="1">
        <f t="array" ref="B149">TRANSPOSE(_xlfn._xlws.SORT(_xlfn._xlws.FILTER(obsDataLinks[observ_treat_ID],obsDataLinks[experiment_ID]=A149)))</f>
        <v>0</v>
      </c>
    </row>
    <row r="150" spans="2:2" x14ac:dyDescent="0.25">
      <c r="B150" cm="1">
        <f t="array" ref="B150">TRANSPOSE(_xlfn._xlws.SORT(_xlfn._xlws.FILTER(obsDataLinks[observ_treat_ID],obsDataLinks[experiment_ID]=A150)))</f>
        <v>0</v>
      </c>
    </row>
    <row r="151" spans="2:2" x14ac:dyDescent="0.25">
      <c r="B151" cm="1">
        <f t="array" ref="B151">TRANSPOSE(_xlfn._xlws.SORT(_xlfn._xlws.FILTER(obsDataLinks[observ_treat_ID],obsDataLinks[experiment_ID]=A151)))</f>
        <v>0</v>
      </c>
    </row>
    <row r="152" spans="2:2" x14ac:dyDescent="0.25">
      <c r="B152" cm="1">
        <f t="array" ref="B152">TRANSPOSE(_xlfn._xlws.SORT(_xlfn._xlws.FILTER(obsDataLinks[observ_treat_ID],obsDataLinks[experiment_ID]=A152)))</f>
        <v>0</v>
      </c>
    </row>
    <row r="153" spans="2:2" x14ac:dyDescent="0.25">
      <c r="B153" cm="1">
        <f t="array" ref="B153">TRANSPOSE(_xlfn._xlws.SORT(_xlfn._xlws.FILTER(obsDataLinks[observ_treat_ID],obsDataLinks[experiment_ID]=A153)))</f>
        <v>0</v>
      </c>
    </row>
    <row r="154" spans="2:2" x14ac:dyDescent="0.25">
      <c r="B154" cm="1">
        <f t="array" ref="B154">TRANSPOSE(_xlfn._xlws.SORT(_xlfn._xlws.FILTER(obsDataLinks[observ_treat_ID],obsDataLinks[experiment_ID]=A154)))</f>
        <v>0</v>
      </c>
    </row>
    <row r="155" spans="2:2" x14ac:dyDescent="0.25">
      <c r="B155" cm="1">
        <f t="array" ref="B155">TRANSPOSE(_xlfn._xlws.SORT(_xlfn._xlws.FILTER(obsDataLinks[observ_treat_ID],obsDataLinks[experiment_ID]=A155)))</f>
        <v>0</v>
      </c>
    </row>
    <row r="156" spans="2:2" x14ac:dyDescent="0.25">
      <c r="B156" cm="1">
        <f t="array" ref="B156">TRANSPOSE(_xlfn._xlws.SORT(_xlfn._xlws.FILTER(obsDataLinks[observ_treat_ID],obsDataLinks[experiment_ID]=A156)))</f>
        <v>0</v>
      </c>
    </row>
    <row r="157" spans="2:2" x14ac:dyDescent="0.25">
      <c r="B157" cm="1">
        <f t="array" ref="B157">TRANSPOSE(_xlfn._xlws.SORT(_xlfn._xlws.FILTER(obsDataLinks[observ_treat_ID],obsDataLinks[experiment_ID]=A157)))</f>
        <v>0</v>
      </c>
    </row>
    <row r="158" spans="2:2" x14ac:dyDescent="0.25">
      <c r="B158" cm="1">
        <f t="array" ref="B158">TRANSPOSE(_xlfn._xlws.SORT(_xlfn._xlws.FILTER(obsDataLinks[observ_treat_ID],obsDataLinks[experiment_ID]=A158)))</f>
        <v>0</v>
      </c>
    </row>
    <row r="159" spans="2:2" x14ac:dyDescent="0.25">
      <c r="B159" cm="1">
        <f t="array" ref="B159">TRANSPOSE(_xlfn._xlws.SORT(_xlfn._xlws.FILTER(obsDataLinks[observ_treat_ID],obsDataLinks[experiment_ID]=A159)))</f>
        <v>0</v>
      </c>
    </row>
    <row r="160" spans="2:2" x14ac:dyDescent="0.25">
      <c r="B160" cm="1">
        <f t="array" ref="B160">TRANSPOSE(_xlfn._xlws.SORT(_xlfn._xlws.FILTER(obsDataLinks[observ_treat_ID],obsDataLinks[experiment_ID]=A160)))</f>
        <v>0</v>
      </c>
    </row>
    <row r="161" spans="2:2" x14ac:dyDescent="0.25">
      <c r="B161" cm="1">
        <f t="array" ref="B161">TRANSPOSE(_xlfn._xlws.SORT(_xlfn._xlws.FILTER(obsDataLinks[observ_treat_ID],obsDataLinks[experiment_ID]=A161)))</f>
        <v>0</v>
      </c>
    </row>
    <row r="162" spans="2:2" x14ac:dyDescent="0.25">
      <c r="B162" cm="1">
        <f t="array" ref="B162">TRANSPOSE(_xlfn._xlws.SORT(_xlfn._xlws.FILTER(obsDataLinks[observ_treat_ID],obsDataLinks[experiment_ID]=A162)))</f>
        <v>0</v>
      </c>
    </row>
    <row r="163" spans="2:2" x14ac:dyDescent="0.25">
      <c r="B163" cm="1">
        <f t="array" ref="B163">TRANSPOSE(_xlfn._xlws.SORT(_xlfn._xlws.FILTER(obsDataLinks[observ_treat_ID],obsDataLinks[experiment_ID]=A163)))</f>
        <v>0</v>
      </c>
    </row>
    <row r="164" spans="2:2" x14ac:dyDescent="0.25">
      <c r="B164" cm="1">
        <f t="array" ref="B164">TRANSPOSE(_xlfn._xlws.SORT(_xlfn._xlws.FILTER(obsDataLinks[observ_treat_ID],obsDataLinks[experiment_ID]=A164)))</f>
        <v>0</v>
      </c>
    </row>
    <row r="165" spans="2:2" x14ac:dyDescent="0.25">
      <c r="B165" cm="1">
        <f t="array" ref="B165">TRANSPOSE(_xlfn._xlws.SORT(_xlfn._xlws.FILTER(obsDataLinks[observ_treat_ID],obsDataLinks[experiment_ID]=A165)))</f>
        <v>0</v>
      </c>
    </row>
    <row r="166" spans="2:2" x14ac:dyDescent="0.25">
      <c r="B166" cm="1">
        <f t="array" ref="B166">TRANSPOSE(_xlfn._xlws.SORT(_xlfn._xlws.FILTER(obsDataLinks[observ_treat_ID],obsDataLinks[experiment_ID]=A166)))</f>
        <v>0</v>
      </c>
    </row>
    <row r="167" spans="2:2" x14ac:dyDescent="0.25">
      <c r="B167" cm="1">
        <f t="array" ref="B167">TRANSPOSE(_xlfn._xlws.SORT(_xlfn._xlws.FILTER(obsDataLinks[observ_treat_ID],obsDataLinks[experiment_ID]=A167)))</f>
        <v>0</v>
      </c>
    </row>
    <row r="168" spans="2:2" x14ac:dyDescent="0.25">
      <c r="B168" cm="1">
        <f t="array" ref="B168">TRANSPOSE(_xlfn._xlws.SORT(_xlfn._xlws.FILTER(obsDataLinks[observ_treat_ID],obsDataLinks[experiment_ID]=A168)))</f>
        <v>0</v>
      </c>
    </row>
    <row r="169" spans="2:2" x14ac:dyDescent="0.25">
      <c r="B169" cm="1">
        <f t="array" ref="B169">TRANSPOSE(_xlfn._xlws.SORT(_xlfn._xlws.FILTER(obsDataLinks[observ_treat_ID],obsDataLinks[experiment_ID]=A169)))</f>
        <v>0</v>
      </c>
    </row>
    <row r="170" spans="2:2" x14ac:dyDescent="0.25">
      <c r="B170" cm="1">
        <f t="array" ref="B170">TRANSPOSE(_xlfn._xlws.SORT(_xlfn._xlws.FILTER(obsDataLinks[observ_treat_ID],obsDataLinks[experiment_ID]=A170)))</f>
        <v>0</v>
      </c>
    </row>
    <row r="171" spans="2:2" x14ac:dyDescent="0.25">
      <c r="B171" cm="1">
        <f t="array" ref="B171">TRANSPOSE(_xlfn._xlws.SORT(_xlfn._xlws.FILTER(obsDataLinks[observ_treat_ID],obsDataLinks[experiment_ID]=A171)))</f>
        <v>0</v>
      </c>
    </row>
    <row r="172" spans="2:2" x14ac:dyDescent="0.25">
      <c r="B172" cm="1">
        <f t="array" ref="B172">TRANSPOSE(_xlfn._xlws.SORT(_xlfn._xlws.FILTER(obsDataLinks[observ_treat_ID],obsDataLinks[experiment_ID]=A172)))</f>
        <v>0</v>
      </c>
    </row>
    <row r="173" spans="2:2" x14ac:dyDescent="0.25">
      <c r="B173" cm="1">
        <f t="array" ref="B173">TRANSPOSE(_xlfn._xlws.SORT(_xlfn._xlws.FILTER(obsDataLinks[observ_treat_ID],obsDataLinks[experiment_ID]=A173)))</f>
        <v>0</v>
      </c>
    </row>
    <row r="174" spans="2:2" x14ac:dyDescent="0.25">
      <c r="B174" cm="1">
        <f t="array" ref="B174">TRANSPOSE(_xlfn._xlws.SORT(_xlfn._xlws.FILTER(obsDataLinks[observ_treat_ID],obsDataLinks[experiment_ID]=A174)))</f>
        <v>0</v>
      </c>
    </row>
    <row r="175" spans="2:2" x14ac:dyDescent="0.25">
      <c r="B175" cm="1">
        <f t="array" ref="B175">TRANSPOSE(_xlfn._xlws.SORT(_xlfn._xlws.FILTER(obsDataLinks[observ_treat_ID],obsDataLinks[experiment_ID]=A175)))</f>
        <v>0</v>
      </c>
    </row>
    <row r="176" spans="2:2" x14ac:dyDescent="0.25">
      <c r="B176" cm="1">
        <f t="array" ref="B176">TRANSPOSE(_xlfn._xlws.SORT(_xlfn._xlws.FILTER(obsDataLinks[observ_treat_ID],obsDataLinks[experiment_ID]=A176)))</f>
        <v>0</v>
      </c>
    </row>
    <row r="177" spans="2:2" x14ac:dyDescent="0.25">
      <c r="B177" cm="1">
        <f t="array" ref="B177">TRANSPOSE(_xlfn._xlws.SORT(_xlfn._xlws.FILTER(obsDataLinks[observ_treat_ID],obsDataLinks[experiment_ID]=A177)))</f>
        <v>0</v>
      </c>
    </row>
    <row r="178" spans="2:2" x14ac:dyDescent="0.25">
      <c r="B178" cm="1">
        <f t="array" ref="B178">TRANSPOSE(_xlfn._xlws.SORT(_xlfn._xlws.FILTER(obsDataLinks[observ_treat_ID],obsDataLinks[experiment_ID]=A178)))</f>
        <v>0</v>
      </c>
    </row>
    <row r="179" spans="2:2" x14ac:dyDescent="0.25">
      <c r="B179" cm="1">
        <f t="array" ref="B179">TRANSPOSE(_xlfn._xlws.SORT(_xlfn._xlws.FILTER(obsDataLinks[observ_treat_ID],obsDataLinks[experiment_ID]=A179)))</f>
        <v>0</v>
      </c>
    </row>
    <row r="180" spans="2:2" x14ac:dyDescent="0.25">
      <c r="B180" cm="1">
        <f t="array" ref="B180">TRANSPOSE(_xlfn._xlws.SORT(_xlfn._xlws.FILTER(obsDataLinks[observ_treat_ID],obsDataLinks[experiment_ID]=A180)))</f>
        <v>0</v>
      </c>
    </row>
    <row r="181" spans="2:2" x14ac:dyDescent="0.25">
      <c r="B181" cm="1">
        <f t="array" ref="B181">TRANSPOSE(_xlfn._xlws.SORT(_xlfn._xlws.FILTER(obsDataLinks[observ_treat_ID],obsDataLinks[experiment_ID]=A181)))</f>
        <v>0</v>
      </c>
    </row>
    <row r="182" spans="2:2" x14ac:dyDescent="0.25">
      <c r="B182" cm="1">
        <f t="array" ref="B182">TRANSPOSE(_xlfn._xlws.SORT(_xlfn._xlws.FILTER(obsDataLinks[observ_treat_ID],obsDataLinks[experiment_ID]=A182)))</f>
        <v>0</v>
      </c>
    </row>
    <row r="183" spans="2:2" x14ac:dyDescent="0.25">
      <c r="B183" cm="1">
        <f t="array" ref="B183">TRANSPOSE(_xlfn._xlws.SORT(_xlfn._xlws.FILTER(obsDataLinks[observ_treat_ID],obsDataLinks[experiment_ID]=A183)))</f>
        <v>0</v>
      </c>
    </row>
    <row r="184" spans="2:2" x14ac:dyDescent="0.25">
      <c r="B184" cm="1">
        <f t="array" ref="B184">TRANSPOSE(_xlfn._xlws.SORT(_xlfn._xlws.FILTER(obsDataLinks[observ_treat_ID],obsDataLinks[experiment_ID]=A184)))</f>
        <v>0</v>
      </c>
    </row>
    <row r="185" spans="2:2" x14ac:dyDescent="0.25">
      <c r="B185" cm="1">
        <f t="array" ref="B185">TRANSPOSE(_xlfn._xlws.SORT(_xlfn._xlws.FILTER(obsDataLinks[observ_treat_ID],obsDataLinks[experiment_ID]=A185)))</f>
        <v>0</v>
      </c>
    </row>
    <row r="186" spans="2:2" x14ac:dyDescent="0.25">
      <c r="B186" cm="1">
        <f t="array" ref="B186">TRANSPOSE(_xlfn._xlws.SORT(_xlfn._xlws.FILTER(obsDataLinks[observ_treat_ID],obsDataLinks[experiment_ID]=A186)))</f>
        <v>0</v>
      </c>
    </row>
    <row r="187" spans="2:2" x14ac:dyDescent="0.25">
      <c r="B187" cm="1">
        <f t="array" ref="B187">TRANSPOSE(_xlfn._xlws.SORT(_xlfn._xlws.FILTER(obsDataLinks[observ_treat_ID],obsDataLinks[experiment_ID]=A187)))</f>
        <v>0</v>
      </c>
    </row>
    <row r="188" spans="2:2" x14ac:dyDescent="0.25">
      <c r="B188" cm="1">
        <f t="array" ref="B188">TRANSPOSE(_xlfn._xlws.SORT(_xlfn._xlws.FILTER(obsDataLinks[observ_treat_ID],obsDataLinks[experiment_ID]=A188)))</f>
        <v>0</v>
      </c>
    </row>
    <row r="189" spans="2:2" x14ac:dyDescent="0.25">
      <c r="B189" cm="1">
        <f t="array" ref="B189">TRANSPOSE(_xlfn._xlws.SORT(_xlfn._xlws.FILTER(obsDataLinks[observ_treat_ID],obsDataLinks[experiment_ID]=A189)))</f>
        <v>0</v>
      </c>
    </row>
    <row r="190" spans="2:2" x14ac:dyDescent="0.25">
      <c r="B190" cm="1">
        <f t="array" ref="B190">TRANSPOSE(_xlfn._xlws.SORT(_xlfn._xlws.FILTER(obsDataLinks[observ_treat_ID],obsDataLinks[experiment_ID]=A190)))</f>
        <v>0</v>
      </c>
    </row>
    <row r="191" spans="2:2" x14ac:dyDescent="0.25">
      <c r="B191" cm="1">
        <f t="array" ref="B191">TRANSPOSE(_xlfn._xlws.SORT(_xlfn._xlws.FILTER(obsDataLinks[observ_treat_ID],obsDataLinks[experiment_ID]=A191)))</f>
        <v>0</v>
      </c>
    </row>
    <row r="192" spans="2:2" x14ac:dyDescent="0.25">
      <c r="B192" cm="1">
        <f t="array" ref="B192">TRANSPOSE(_xlfn._xlws.SORT(_xlfn._xlws.FILTER(obsDataLinks[observ_treat_ID],obsDataLinks[experiment_ID]=A192)))</f>
        <v>0</v>
      </c>
    </row>
    <row r="193" spans="2:2" x14ac:dyDescent="0.25">
      <c r="B193" cm="1">
        <f t="array" ref="B193">TRANSPOSE(_xlfn._xlws.SORT(_xlfn._xlws.FILTER(obsDataLinks[observ_treat_ID],obsDataLinks[experiment_ID]=A193)))</f>
        <v>0</v>
      </c>
    </row>
    <row r="194" spans="2:2" x14ac:dyDescent="0.25">
      <c r="B194" cm="1">
        <f t="array" ref="B194">TRANSPOSE(_xlfn._xlws.SORT(_xlfn._xlws.FILTER(obsDataLinks[observ_treat_ID],obsDataLinks[experiment_ID]=A194)))</f>
        <v>0</v>
      </c>
    </row>
    <row r="195" spans="2:2" x14ac:dyDescent="0.25">
      <c r="B195" cm="1">
        <f t="array" ref="B195">TRANSPOSE(_xlfn._xlws.SORT(_xlfn._xlws.FILTER(obsDataLinks[observ_treat_ID],obsDataLinks[experiment_ID]=A195)))</f>
        <v>0</v>
      </c>
    </row>
    <row r="196" spans="2:2" x14ac:dyDescent="0.25">
      <c r="B196" cm="1">
        <f t="array" ref="B196">TRANSPOSE(_xlfn._xlws.SORT(_xlfn._xlws.FILTER(obsDataLinks[observ_treat_ID],obsDataLinks[experiment_ID]=A196)))</f>
        <v>0</v>
      </c>
    </row>
    <row r="197" spans="2:2" x14ac:dyDescent="0.25">
      <c r="B197" cm="1">
        <f t="array" ref="B197">TRANSPOSE(_xlfn._xlws.SORT(_xlfn._xlws.FILTER(obsDataLinks[observ_treat_ID],obsDataLinks[experiment_ID]=A197)))</f>
        <v>0</v>
      </c>
    </row>
    <row r="198" spans="2:2" x14ac:dyDescent="0.25">
      <c r="B198" cm="1">
        <f t="array" ref="B198">TRANSPOSE(_xlfn._xlws.SORT(_xlfn._xlws.FILTER(obsDataLinks[observ_treat_ID],obsDataLinks[experiment_ID]=A198)))</f>
        <v>0</v>
      </c>
    </row>
    <row r="199" spans="2:2" x14ac:dyDescent="0.25">
      <c r="B199" cm="1">
        <f t="array" ref="B199">TRANSPOSE(_xlfn._xlws.SORT(_xlfn._xlws.FILTER(obsDataLinks[observ_treat_ID],obsDataLinks[experiment_ID]=A199)))</f>
        <v>0</v>
      </c>
    </row>
    <row r="200" spans="2:2" x14ac:dyDescent="0.25">
      <c r="B200" cm="1">
        <f t="array" ref="B200">TRANSPOSE(_xlfn._xlws.SORT(_xlfn._xlws.FILTER(obsDataLinks[observ_treat_ID],obsDataLinks[experiment_ID]=A200)))</f>
        <v>0</v>
      </c>
    </row>
    <row r="201" spans="2:2" x14ac:dyDescent="0.25">
      <c r="B201" cm="1">
        <f t="array" ref="B201">TRANSPOSE(_xlfn._xlws.SORT(_xlfn._xlws.FILTER(obsDataLinks[observ_treat_ID],obsDataLinks[experiment_ID]=A201)))</f>
        <v>0</v>
      </c>
    </row>
    <row r="202" spans="2:2" x14ac:dyDescent="0.25">
      <c r="B202" cm="1">
        <f t="array" ref="B202">TRANSPOSE(_xlfn._xlws.SORT(_xlfn._xlws.FILTER(obsDataLinks[observ_treat_ID],obsDataLinks[experiment_ID]=A202)))</f>
        <v>0</v>
      </c>
    </row>
    <row r="203" spans="2:2" x14ac:dyDescent="0.25">
      <c r="B203" cm="1">
        <f t="array" ref="B203">TRANSPOSE(_xlfn._xlws.SORT(_xlfn._xlws.FILTER(obsDataLinks[observ_treat_ID],obsDataLinks[experiment_ID]=A203)))</f>
        <v>0</v>
      </c>
    </row>
    <row r="204" spans="2:2" x14ac:dyDescent="0.25">
      <c r="B204" cm="1">
        <f t="array" ref="B204">TRANSPOSE(_xlfn._xlws.SORT(_xlfn._xlws.FILTER(obsDataLinks[observ_treat_ID],obsDataLinks[experiment_ID]=A204)))</f>
        <v>0</v>
      </c>
    </row>
    <row r="205" spans="2:2" x14ac:dyDescent="0.25">
      <c r="B205" cm="1">
        <f t="array" ref="B205">TRANSPOSE(_xlfn._xlws.SORT(_xlfn._xlws.FILTER(obsDataLinks[observ_treat_ID],obsDataLinks[experiment_ID]=A205)))</f>
        <v>0</v>
      </c>
    </row>
    <row r="206" spans="2:2" x14ac:dyDescent="0.25">
      <c r="B206" cm="1">
        <f t="array" ref="B206">TRANSPOSE(_xlfn._xlws.SORT(_xlfn._xlws.FILTER(obsDataLinks[observ_treat_ID],obsDataLinks[experiment_ID]=A206)))</f>
        <v>0</v>
      </c>
    </row>
    <row r="207" spans="2:2" x14ac:dyDescent="0.25">
      <c r="B207" cm="1">
        <f t="array" ref="B207">TRANSPOSE(_xlfn._xlws.SORT(_xlfn._xlws.FILTER(obsDataLinks[observ_treat_ID],obsDataLinks[experiment_ID]=A207)))</f>
        <v>0</v>
      </c>
    </row>
    <row r="208" spans="2:2" x14ac:dyDescent="0.25">
      <c r="B208" cm="1">
        <f t="array" ref="B208">TRANSPOSE(_xlfn._xlws.SORT(_xlfn._xlws.FILTER(obsDataLinks[observ_treat_ID],obsDataLinks[experiment_ID]=A208)))</f>
        <v>0</v>
      </c>
    </row>
    <row r="209" spans="2:2" x14ac:dyDescent="0.25">
      <c r="B209" cm="1">
        <f t="array" ref="B209">TRANSPOSE(_xlfn._xlws.SORT(_xlfn._xlws.FILTER(obsDataLinks[observ_treat_ID],obsDataLinks[experiment_ID]=A209)))</f>
        <v>0</v>
      </c>
    </row>
    <row r="210" spans="2:2" x14ac:dyDescent="0.25">
      <c r="B210" cm="1">
        <f t="array" ref="B210">TRANSPOSE(_xlfn._xlws.SORT(_xlfn._xlws.FILTER(obsDataLinks[observ_treat_ID],obsDataLinks[experiment_ID]=A210)))</f>
        <v>0</v>
      </c>
    </row>
    <row r="211" spans="2:2" x14ac:dyDescent="0.25">
      <c r="B211" cm="1">
        <f t="array" ref="B211">TRANSPOSE(_xlfn._xlws.SORT(_xlfn._xlws.FILTER(obsDataLinks[observ_treat_ID],obsDataLinks[experiment_ID]=A211)))</f>
        <v>0</v>
      </c>
    </row>
    <row r="212" spans="2:2" x14ac:dyDescent="0.25">
      <c r="B212" cm="1">
        <f t="array" ref="B212">TRANSPOSE(_xlfn._xlws.SORT(_xlfn._xlws.FILTER(obsDataLinks[observ_treat_ID],obsDataLinks[experiment_ID]=A212)))</f>
        <v>0</v>
      </c>
    </row>
    <row r="213" spans="2:2" x14ac:dyDescent="0.25">
      <c r="B213" cm="1">
        <f t="array" ref="B213">TRANSPOSE(_xlfn._xlws.SORT(_xlfn._xlws.FILTER(obsDataLinks[observ_treat_ID],obsDataLinks[experiment_ID]=A213)))</f>
        <v>0</v>
      </c>
    </row>
    <row r="214" spans="2:2" x14ac:dyDescent="0.25">
      <c r="B214" cm="1">
        <f t="array" ref="B214">TRANSPOSE(_xlfn._xlws.SORT(_xlfn._xlws.FILTER(obsDataLinks[observ_treat_ID],obsDataLinks[experiment_ID]=A214)))</f>
        <v>0</v>
      </c>
    </row>
    <row r="215" spans="2:2" x14ac:dyDescent="0.25">
      <c r="B215" cm="1">
        <f t="array" ref="B215">TRANSPOSE(_xlfn._xlws.SORT(_xlfn._xlws.FILTER(obsDataLinks[observ_treat_ID],obsDataLinks[experiment_ID]=A215)))</f>
        <v>0</v>
      </c>
    </row>
    <row r="216" spans="2:2" x14ac:dyDescent="0.25">
      <c r="B216" cm="1">
        <f t="array" ref="B216">TRANSPOSE(_xlfn._xlws.SORT(_xlfn._xlws.FILTER(obsDataLinks[observ_treat_ID],obsDataLinks[experiment_ID]=A216)))</f>
        <v>0</v>
      </c>
    </row>
    <row r="217" spans="2:2" x14ac:dyDescent="0.25">
      <c r="B217" cm="1">
        <f t="array" ref="B217">TRANSPOSE(_xlfn._xlws.SORT(_xlfn._xlws.FILTER(obsDataLinks[observ_treat_ID],obsDataLinks[experiment_ID]=A217)))</f>
        <v>0</v>
      </c>
    </row>
    <row r="218" spans="2:2" x14ac:dyDescent="0.25">
      <c r="B218" cm="1">
        <f t="array" ref="B218">TRANSPOSE(_xlfn._xlws.SORT(_xlfn._xlws.FILTER(obsDataLinks[observ_treat_ID],obsDataLinks[experiment_ID]=A218)))</f>
        <v>0</v>
      </c>
    </row>
    <row r="219" spans="2:2" x14ac:dyDescent="0.25">
      <c r="B219" cm="1">
        <f t="array" ref="B219">TRANSPOSE(_xlfn._xlws.SORT(_xlfn._xlws.FILTER(obsDataLinks[observ_treat_ID],obsDataLinks[experiment_ID]=A219)))</f>
        <v>0</v>
      </c>
    </row>
    <row r="220" spans="2:2" x14ac:dyDescent="0.25">
      <c r="B220" cm="1">
        <f t="array" ref="B220">TRANSPOSE(_xlfn._xlws.SORT(_xlfn._xlws.FILTER(obsDataLinks[observ_treat_ID],obsDataLinks[experiment_ID]=A220)))</f>
        <v>0</v>
      </c>
    </row>
    <row r="221" spans="2:2" x14ac:dyDescent="0.25">
      <c r="B221" cm="1">
        <f t="array" ref="B221">TRANSPOSE(_xlfn._xlws.SORT(_xlfn._xlws.FILTER(obsDataLinks[observ_treat_ID],obsDataLinks[experiment_ID]=A221)))</f>
        <v>0</v>
      </c>
    </row>
    <row r="222" spans="2:2" x14ac:dyDescent="0.25">
      <c r="B222" cm="1">
        <f t="array" ref="B222">TRANSPOSE(_xlfn._xlws.SORT(_xlfn._xlws.FILTER(obsDataLinks[observ_treat_ID],obsDataLinks[experiment_ID]=A222)))</f>
        <v>0</v>
      </c>
    </row>
    <row r="223" spans="2:2" x14ac:dyDescent="0.25">
      <c r="B223" cm="1">
        <f t="array" ref="B223">TRANSPOSE(_xlfn._xlws.SORT(_xlfn._xlws.FILTER(obsDataLinks[observ_treat_ID],obsDataLinks[experiment_ID]=A223)))</f>
        <v>0</v>
      </c>
    </row>
    <row r="224" spans="2:2" x14ac:dyDescent="0.25">
      <c r="B224" cm="1">
        <f t="array" ref="B224">TRANSPOSE(_xlfn._xlws.SORT(_xlfn._xlws.FILTER(obsDataLinks[observ_treat_ID],obsDataLinks[experiment_ID]=A224)))</f>
        <v>0</v>
      </c>
    </row>
    <row r="225" spans="2:2" x14ac:dyDescent="0.25">
      <c r="B225" cm="1">
        <f t="array" ref="B225">TRANSPOSE(_xlfn._xlws.SORT(_xlfn._xlws.FILTER(obsDataLinks[observ_treat_ID],obsDataLinks[experiment_ID]=A225)))</f>
        <v>0</v>
      </c>
    </row>
    <row r="226" spans="2:2" x14ac:dyDescent="0.25">
      <c r="B226" cm="1">
        <f t="array" ref="B226">TRANSPOSE(_xlfn._xlws.SORT(_xlfn._xlws.FILTER(obsDataLinks[observ_treat_ID],obsDataLinks[experiment_ID]=A226)))</f>
        <v>0</v>
      </c>
    </row>
    <row r="227" spans="2:2" x14ac:dyDescent="0.25">
      <c r="B227" cm="1">
        <f t="array" ref="B227">TRANSPOSE(_xlfn._xlws.SORT(_xlfn._xlws.FILTER(obsDataLinks[observ_treat_ID],obsDataLinks[experiment_ID]=A227)))</f>
        <v>0</v>
      </c>
    </row>
    <row r="228" spans="2:2" x14ac:dyDescent="0.25">
      <c r="B228" cm="1">
        <f t="array" ref="B228">TRANSPOSE(_xlfn._xlws.SORT(_xlfn._xlws.FILTER(obsDataLinks[observ_treat_ID],obsDataLinks[experiment_ID]=A228)))</f>
        <v>0</v>
      </c>
    </row>
    <row r="229" spans="2:2" x14ac:dyDescent="0.25">
      <c r="B229" cm="1">
        <f t="array" ref="B229">TRANSPOSE(_xlfn._xlws.SORT(_xlfn._xlws.FILTER(obsDataLinks[observ_treat_ID],obsDataLinks[experiment_ID]=A229)))</f>
        <v>0</v>
      </c>
    </row>
    <row r="230" spans="2:2" x14ac:dyDescent="0.25">
      <c r="B230" cm="1">
        <f t="array" ref="B230">TRANSPOSE(_xlfn._xlws.SORT(_xlfn._xlws.FILTER(obsDataLinks[observ_treat_ID],obsDataLinks[experiment_ID]=A230)))</f>
        <v>0</v>
      </c>
    </row>
    <row r="231" spans="2:2" x14ac:dyDescent="0.25">
      <c r="B231" cm="1">
        <f t="array" ref="B231">TRANSPOSE(_xlfn._xlws.SORT(_xlfn._xlws.FILTER(obsDataLinks[observ_treat_ID],obsDataLinks[experiment_ID]=A231)))</f>
        <v>0</v>
      </c>
    </row>
    <row r="232" spans="2:2" x14ac:dyDescent="0.25">
      <c r="B232" cm="1">
        <f t="array" ref="B232">TRANSPOSE(_xlfn._xlws.SORT(_xlfn._xlws.FILTER(obsDataLinks[observ_treat_ID],obsDataLinks[experiment_ID]=A232)))</f>
        <v>0</v>
      </c>
    </row>
    <row r="233" spans="2:2" x14ac:dyDescent="0.25">
      <c r="B233" cm="1">
        <f t="array" ref="B233">TRANSPOSE(_xlfn._xlws.SORT(_xlfn._xlws.FILTER(obsDataLinks[observ_treat_ID],obsDataLinks[experiment_ID]=A233)))</f>
        <v>0</v>
      </c>
    </row>
    <row r="234" spans="2:2" x14ac:dyDescent="0.25">
      <c r="B234" cm="1">
        <f t="array" ref="B234">TRANSPOSE(_xlfn._xlws.SORT(_xlfn._xlws.FILTER(obsDataLinks[observ_treat_ID],obsDataLinks[experiment_ID]=A234)))</f>
        <v>0</v>
      </c>
    </row>
    <row r="235" spans="2:2" x14ac:dyDescent="0.25">
      <c r="B235" cm="1">
        <f t="array" ref="B235">TRANSPOSE(_xlfn._xlws.SORT(_xlfn._xlws.FILTER(obsDataLinks[observ_treat_ID],obsDataLinks[experiment_ID]=A235)))</f>
        <v>0</v>
      </c>
    </row>
    <row r="236" spans="2:2" x14ac:dyDescent="0.25">
      <c r="B236" cm="1">
        <f t="array" ref="B236">TRANSPOSE(_xlfn._xlws.SORT(_xlfn._xlws.FILTER(obsDataLinks[observ_treat_ID],obsDataLinks[experiment_ID]=A236)))</f>
        <v>0</v>
      </c>
    </row>
    <row r="237" spans="2:2" x14ac:dyDescent="0.25">
      <c r="B237" cm="1">
        <f t="array" ref="B237">TRANSPOSE(_xlfn._xlws.SORT(_xlfn._xlws.FILTER(obsDataLinks[observ_treat_ID],obsDataLinks[experiment_ID]=A237)))</f>
        <v>0</v>
      </c>
    </row>
    <row r="238" spans="2:2" x14ac:dyDescent="0.25">
      <c r="B238" cm="1">
        <f t="array" ref="B238">TRANSPOSE(_xlfn._xlws.SORT(_xlfn._xlws.FILTER(obsDataLinks[observ_treat_ID],obsDataLinks[experiment_ID]=A238)))</f>
        <v>0</v>
      </c>
    </row>
    <row r="239" spans="2:2" x14ac:dyDescent="0.25">
      <c r="B239" cm="1">
        <f t="array" ref="B239">TRANSPOSE(_xlfn._xlws.SORT(_xlfn._xlws.FILTER(obsDataLinks[observ_treat_ID],obsDataLinks[experiment_ID]=A239)))</f>
        <v>0</v>
      </c>
    </row>
    <row r="240" spans="2:2" x14ac:dyDescent="0.25">
      <c r="B240" cm="1">
        <f t="array" ref="B240">TRANSPOSE(_xlfn._xlws.SORT(_xlfn._xlws.FILTER(obsDataLinks[observ_treat_ID],obsDataLinks[experiment_ID]=A240)))</f>
        <v>0</v>
      </c>
    </row>
    <row r="241" spans="2:2" x14ac:dyDescent="0.25">
      <c r="B241" cm="1">
        <f t="array" ref="B241">TRANSPOSE(_xlfn._xlws.SORT(_xlfn._xlws.FILTER(obsDataLinks[observ_treat_ID],obsDataLinks[experiment_ID]=A241)))</f>
        <v>0</v>
      </c>
    </row>
    <row r="242" spans="2:2" x14ac:dyDescent="0.25">
      <c r="B242" cm="1">
        <f t="array" ref="B242">TRANSPOSE(_xlfn._xlws.SORT(_xlfn._xlws.FILTER(obsDataLinks[observ_treat_ID],obsDataLinks[experiment_ID]=A242)))</f>
        <v>0</v>
      </c>
    </row>
    <row r="243" spans="2:2" x14ac:dyDescent="0.25">
      <c r="B243" cm="1">
        <f t="array" ref="B243">TRANSPOSE(_xlfn._xlws.SORT(_xlfn._xlws.FILTER(obsDataLinks[observ_treat_ID],obsDataLinks[experiment_ID]=A243)))</f>
        <v>0</v>
      </c>
    </row>
    <row r="244" spans="2:2" x14ac:dyDescent="0.25">
      <c r="B244" cm="1">
        <f t="array" ref="B244">TRANSPOSE(_xlfn._xlws.SORT(_xlfn._xlws.FILTER(obsDataLinks[observ_treat_ID],obsDataLinks[experiment_ID]=A244)))</f>
        <v>0</v>
      </c>
    </row>
    <row r="245" spans="2:2" x14ac:dyDescent="0.25">
      <c r="B245" cm="1">
        <f t="array" ref="B245">TRANSPOSE(_xlfn._xlws.SORT(_xlfn._xlws.FILTER(obsDataLinks[observ_treat_ID],obsDataLinks[experiment_ID]=A245)))</f>
        <v>0</v>
      </c>
    </row>
    <row r="246" spans="2:2" x14ac:dyDescent="0.25">
      <c r="B246" cm="1">
        <f t="array" ref="B246">TRANSPOSE(_xlfn._xlws.SORT(_xlfn._xlws.FILTER(obsDataLinks[observ_treat_ID],obsDataLinks[experiment_ID]=A246)))</f>
        <v>0</v>
      </c>
    </row>
    <row r="247" spans="2:2" x14ac:dyDescent="0.25">
      <c r="B247" cm="1">
        <f t="array" ref="B247">TRANSPOSE(_xlfn._xlws.SORT(_xlfn._xlws.FILTER(obsDataLinks[observ_treat_ID],obsDataLinks[experiment_ID]=A247)))</f>
        <v>0</v>
      </c>
    </row>
    <row r="248" spans="2:2" x14ac:dyDescent="0.25">
      <c r="B248" cm="1">
        <f t="array" ref="B248">TRANSPOSE(_xlfn._xlws.SORT(_xlfn._xlws.FILTER(obsDataLinks[observ_treat_ID],obsDataLinks[experiment_ID]=A248)))</f>
        <v>0</v>
      </c>
    </row>
    <row r="249" spans="2:2" x14ac:dyDescent="0.25">
      <c r="B249" cm="1">
        <f t="array" ref="B249">TRANSPOSE(_xlfn._xlws.SORT(_xlfn._xlws.FILTER(obsDataLinks[observ_treat_ID],obsDataLinks[experiment_ID]=A249)))</f>
        <v>0</v>
      </c>
    </row>
    <row r="250" spans="2:2" x14ac:dyDescent="0.25">
      <c r="B250" cm="1">
        <f t="array" ref="B250">TRANSPOSE(_xlfn._xlws.SORT(_xlfn._xlws.FILTER(obsDataLinks[observ_treat_ID],obsDataLinks[experiment_ID]=A250)))</f>
        <v>0</v>
      </c>
    </row>
    <row r="251" spans="2:2" x14ac:dyDescent="0.25">
      <c r="B251" cm="1">
        <f t="array" ref="B251">TRANSPOSE(_xlfn._xlws.SORT(_xlfn._xlws.FILTER(obsDataLinks[observ_treat_ID],obsDataLinks[experiment_ID]=A251)))</f>
        <v>0</v>
      </c>
    </row>
    <row r="252" spans="2:2" x14ac:dyDescent="0.25">
      <c r="B252" cm="1">
        <f t="array" ref="B252">TRANSPOSE(_xlfn._xlws.SORT(_xlfn._xlws.FILTER(obsDataLinks[observ_treat_ID],obsDataLinks[experiment_ID]=A252)))</f>
        <v>0</v>
      </c>
    </row>
    <row r="253" spans="2:2" x14ac:dyDescent="0.25">
      <c r="B253" cm="1">
        <f t="array" ref="B253">TRANSPOSE(_xlfn._xlws.SORT(_xlfn._xlws.FILTER(obsDataLinks[observ_treat_ID],obsDataLinks[experiment_ID]=A253)))</f>
        <v>0</v>
      </c>
    </row>
    <row r="254" spans="2:2" x14ac:dyDescent="0.25">
      <c r="B254" cm="1">
        <f t="array" ref="B254">TRANSPOSE(_xlfn._xlws.SORT(_xlfn._xlws.FILTER(obsDataLinks[observ_treat_ID],obsDataLinks[experiment_ID]=A254)))</f>
        <v>0</v>
      </c>
    </row>
    <row r="255" spans="2:2" x14ac:dyDescent="0.25">
      <c r="B255" cm="1">
        <f t="array" ref="B255">TRANSPOSE(_xlfn._xlws.SORT(_xlfn._xlws.FILTER(obsDataLinks[observ_treat_ID],obsDataLinks[experiment_ID]=A255)))</f>
        <v>0</v>
      </c>
    </row>
    <row r="256" spans="2:2" x14ac:dyDescent="0.25">
      <c r="B256" cm="1">
        <f t="array" ref="B256">TRANSPOSE(_xlfn._xlws.SORT(_xlfn._xlws.FILTER(obsDataLinks[observ_treat_ID],obsDataLinks[experiment_ID]=A256)))</f>
        <v>0</v>
      </c>
    </row>
    <row r="257" spans="2:2" x14ac:dyDescent="0.25">
      <c r="B257" cm="1">
        <f t="array" ref="B257">TRANSPOSE(_xlfn._xlws.SORT(_xlfn._xlws.FILTER(obsDataLinks[observ_treat_ID],obsDataLinks[experiment_ID]=A257)))</f>
        <v>0</v>
      </c>
    </row>
    <row r="258" spans="2:2" x14ac:dyDescent="0.25">
      <c r="B258" cm="1">
        <f t="array" ref="B258">TRANSPOSE(_xlfn._xlws.SORT(_xlfn._xlws.FILTER(obsDataLinks[observ_treat_ID],obsDataLinks[experiment_ID]=A258)))</f>
        <v>0</v>
      </c>
    </row>
    <row r="259" spans="2:2" x14ac:dyDescent="0.25">
      <c r="B259" cm="1">
        <f t="array" ref="B259">TRANSPOSE(_xlfn._xlws.SORT(_xlfn._xlws.FILTER(obsDataLinks[observ_treat_ID],obsDataLinks[experiment_ID]=A259)))</f>
        <v>0</v>
      </c>
    </row>
    <row r="260" spans="2:2" x14ac:dyDescent="0.25">
      <c r="B260" cm="1">
        <f t="array" ref="B260">TRANSPOSE(_xlfn._xlws.SORT(_xlfn._xlws.FILTER(obsDataLinks[observ_treat_ID],obsDataLinks[experiment_ID]=A260)))</f>
        <v>0</v>
      </c>
    </row>
    <row r="261" spans="2:2" x14ac:dyDescent="0.25">
      <c r="B261" cm="1">
        <f t="array" ref="B261">TRANSPOSE(_xlfn._xlws.SORT(_xlfn._xlws.FILTER(obsDataLinks[observ_treat_ID],obsDataLinks[experiment_ID]=A261)))</f>
        <v>0</v>
      </c>
    </row>
    <row r="262" spans="2:2" x14ac:dyDescent="0.25">
      <c r="B262" cm="1">
        <f t="array" ref="B262">TRANSPOSE(_xlfn._xlws.SORT(_xlfn._xlws.FILTER(obsDataLinks[observ_treat_ID],obsDataLinks[experiment_ID]=A262)))</f>
        <v>0</v>
      </c>
    </row>
    <row r="263" spans="2:2" x14ac:dyDescent="0.25">
      <c r="B263" cm="1">
        <f t="array" ref="B263">TRANSPOSE(_xlfn._xlws.SORT(_xlfn._xlws.FILTER(obsDataLinks[observ_treat_ID],obsDataLinks[experiment_ID]=A263)))</f>
        <v>0</v>
      </c>
    </row>
    <row r="264" spans="2:2" x14ac:dyDescent="0.25">
      <c r="B264" cm="1">
        <f t="array" ref="B264">TRANSPOSE(_xlfn._xlws.SORT(_xlfn._xlws.FILTER(obsDataLinks[observ_treat_ID],obsDataLinks[experiment_ID]=A264)))</f>
        <v>0</v>
      </c>
    </row>
    <row r="265" spans="2:2" x14ac:dyDescent="0.25">
      <c r="B265" cm="1">
        <f t="array" ref="B265">TRANSPOSE(_xlfn._xlws.SORT(_xlfn._xlws.FILTER(obsDataLinks[observ_treat_ID],obsDataLinks[experiment_ID]=A265)))</f>
        <v>0</v>
      </c>
    </row>
    <row r="266" spans="2:2" x14ac:dyDescent="0.25">
      <c r="B266" cm="1">
        <f t="array" ref="B266">TRANSPOSE(_xlfn._xlws.SORT(_xlfn._xlws.FILTER(obsDataLinks[observ_treat_ID],obsDataLinks[experiment_ID]=A266)))</f>
        <v>0</v>
      </c>
    </row>
    <row r="267" spans="2:2" x14ac:dyDescent="0.25">
      <c r="B267" cm="1">
        <f t="array" ref="B267">TRANSPOSE(_xlfn._xlws.SORT(_xlfn._xlws.FILTER(obsDataLinks[observ_treat_ID],obsDataLinks[experiment_ID]=A267)))</f>
        <v>0</v>
      </c>
    </row>
    <row r="268" spans="2:2" x14ac:dyDescent="0.25">
      <c r="B268" cm="1">
        <f t="array" ref="B268">TRANSPOSE(_xlfn._xlws.SORT(_xlfn._xlws.FILTER(obsDataLinks[observ_treat_ID],obsDataLinks[experiment_ID]=A268)))</f>
        <v>0</v>
      </c>
    </row>
    <row r="269" spans="2:2" x14ac:dyDescent="0.25">
      <c r="B269" cm="1">
        <f t="array" ref="B269">TRANSPOSE(_xlfn._xlws.SORT(_xlfn._xlws.FILTER(obsDataLinks[observ_treat_ID],obsDataLinks[experiment_ID]=A269)))</f>
        <v>0</v>
      </c>
    </row>
    <row r="270" spans="2:2" x14ac:dyDescent="0.25">
      <c r="B270" cm="1">
        <f t="array" ref="B270">TRANSPOSE(_xlfn._xlws.SORT(_xlfn._xlws.FILTER(obsDataLinks[observ_treat_ID],obsDataLinks[experiment_ID]=A270)))</f>
        <v>0</v>
      </c>
    </row>
    <row r="271" spans="2:2" x14ac:dyDescent="0.25">
      <c r="B271" cm="1">
        <f t="array" ref="B271">TRANSPOSE(_xlfn._xlws.SORT(_xlfn._xlws.FILTER(obsDataLinks[observ_treat_ID],obsDataLinks[experiment_ID]=A271)))</f>
        <v>0</v>
      </c>
    </row>
    <row r="272" spans="2:2" x14ac:dyDescent="0.25">
      <c r="B272" cm="1">
        <f t="array" ref="B272">TRANSPOSE(_xlfn._xlws.SORT(_xlfn._xlws.FILTER(obsDataLinks[observ_treat_ID],obsDataLinks[experiment_ID]=A272)))</f>
        <v>0</v>
      </c>
    </row>
    <row r="273" spans="2:2" x14ac:dyDescent="0.25">
      <c r="B273" cm="1">
        <f t="array" ref="B273">TRANSPOSE(_xlfn._xlws.SORT(_xlfn._xlws.FILTER(obsDataLinks[observ_treat_ID],obsDataLinks[experiment_ID]=A273)))</f>
        <v>0</v>
      </c>
    </row>
    <row r="274" spans="2:2" x14ac:dyDescent="0.25">
      <c r="B274" cm="1">
        <f t="array" ref="B274">TRANSPOSE(_xlfn._xlws.SORT(_xlfn._xlws.FILTER(obsDataLinks[observ_treat_ID],obsDataLinks[experiment_ID]=A274)))</f>
        <v>0</v>
      </c>
    </row>
    <row r="275" spans="2:2" x14ac:dyDescent="0.25">
      <c r="B275" cm="1">
        <f t="array" ref="B275">TRANSPOSE(_xlfn._xlws.SORT(_xlfn._xlws.FILTER(obsDataLinks[observ_treat_ID],obsDataLinks[experiment_ID]=A275)))</f>
        <v>0</v>
      </c>
    </row>
    <row r="276" spans="2:2" x14ac:dyDescent="0.25">
      <c r="B276" cm="1">
        <f t="array" ref="B276">TRANSPOSE(_xlfn._xlws.SORT(_xlfn._xlws.FILTER(obsDataLinks[observ_treat_ID],obsDataLinks[experiment_ID]=A276)))</f>
        <v>0</v>
      </c>
    </row>
    <row r="277" spans="2:2" x14ac:dyDescent="0.25">
      <c r="B277" cm="1">
        <f t="array" ref="B277">TRANSPOSE(_xlfn._xlws.SORT(_xlfn._xlws.FILTER(obsDataLinks[observ_treat_ID],obsDataLinks[experiment_ID]=A277)))</f>
        <v>0</v>
      </c>
    </row>
    <row r="278" spans="2:2" x14ac:dyDescent="0.25">
      <c r="B278" cm="1">
        <f t="array" ref="B278">TRANSPOSE(_xlfn._xlws.SORT(_xlfn._xlws.FILTER(obsDataLinks[observ_treat_ID],obsDataLinks[experiment_ID]=A278)))</f>
        <v>0</v>
      </c>
    </row>
    <row r="279" spans="2:2" x14ac:dyDescent="0.25">
      <c r="B279" cm="1">
        <f t="array" ref="B279">TRANSPOSE(_xlfn._xlws.SORT(_xlfn._xlws.FILTER(obsDataLinks[observ_treat_ID],obsDataLinks[experiment_ID]=A279)))</f>
        <v>0</v>
      </c>
    </row>
    <row r="280" spans="2:2" x14ac:dyDescent="0.25">
      <c r="B280" cm="1">
        <f t="array" ref="B280">TRANSPOSE(_xlfn._xlws.SORT(_xlfn._xlws.FILTER(obsDataLinks[observ_treat_ID],obsDataLinks[experiment_ID]=A280)))</f>
        <v>0</v>
      </c>
    </row>
    <row r="281" spans="2:2" x14ac:dyDescent="0.25">
      <c r="B281" cm="1">
        <f t="array" ref="B281">TRANSPOSE(_xlfn._xlws.SORT(_xlfn._xlws.FILTER(obsDataLinks[observ_treat_ID],obsDataLinks[experiment_ID]=A281)))</f>
        <v>0</v>
      </c>
    </row>
    <row r="282" spans="2:2" x14ac:dyDescent="0.25">
      <c r="B282" cm="1">
        <f t="array" ref="B282">TRANSPOSE(_xlfn._xlws.SORT(_xlfn._xlws.FILTER(obsDataLinks[observ_treat_ID],obsDataLinks[experiment_ID]=A282)))</f>
        <v>0</v>
      </c>
    </row>
    <row r="283" spans="2:2" x14ac:dyDescent="0.25">
      <c r="B283" cm="1">
        <f t="array" ref="B283">TRANSPOSE(_xlfn._xlws.SORT(_xlfn._xlws.FILTER(obsDataLinks[observ_treat_ID],obsDataLinks[experiment_ID]=A283)))</f>
        <v>0</v>
      </c>
    </row>
    <row r="284" spans="2:2" x14ac:dyDescent="0.25">
      <c r="B284" cm="1">
        <f t="array" ref="B284">TRANSPOSE(_xlfn._xlws.SORT(_xlfn._xlws.FILTER(obsDataLinks[observ_treat_ID],obsDataLinks[experiment_ID]=A284)))</f>
        <v>0</v>
      </c>
    </row>
    <row r="285" spans="2:2" x14ac:dyDescent="0.25">
      <c r="B285" cm="1">
        <f t="array" ref="B285">TRANSPOSE(_xlfn._xlws.SORT(_xlfn._xlws.FILTER(obsDataLinks[observ_treat_ID],obsDataLinks[experiment_ID]=A285)))</f>
        <v>0</v>
      </c>
    </row>
    <row r="286" spans="2:2" x14ac:dyDescent="0.25">
      <c r="B286" cm="1">
        <f t="array" ref="B286">TRANSPOSE(_xlfn._xlws.SORT(_xlfn._xlws.FILTER(obsDataLinks[observ_treat_ID],obsDataLinks[experiment_ID]=A286)))</f>
        <v>0</v>
      </c>
    </row>
    <row r="287" spans="2:2" x14ac:dyDescent="0.25">
      <c r="B287" cm="1">
        <f t="array" ref="B287">TRANSPOSE(_xlfn._xlws.SORT(_xlfn._xlws.FILTER(obsDataLinks[observ_treat_ID],obsDataLinks[experiment_ID]=A287)))</f>
        <v>0</v>
      </c>
    </row>
    <row r="288" spans="2:2" x14ac:dyDescent="0.25">
      <c r="B288" cm="1">
        <f t="array" ref="B288">TRANSPOSE(_xlfn._xlws.SORT(_xlfn._xlws.FILTER(obsDataLinks[observ_treat_ID],obsDataLinks[experiment_ID]=A288)))</f>
        <v>0</v>
      </c>
    </row>
    <row r="289" spans="2:2" x14ac:dyDescent="0.25">
      <c r="B289" cm="1">
        <f t="array" ref="B289">TRANSPOSE(_xlfn._xlws.SORT(_xlfn._xlws.FILTER(obsDataLinks[observ_treat_ID],obsDataLinks[experiment_ID]=A289)))</f>
        <v>0</v>
      </c>
    </row>
    <row r="290" spans="2:2" x14ac:dyDescent="0.25">
      <c r="B290" cm="1">
        <f t="array" ref="B290">TRANSPOSE(_xlfn._xlws.SORT(_xlfn._xlws.FILTER(obsDataLinks[observ_treat_ID],obsDataLinks[experiment_ID]=A290)))</f>
        <v>0</v>
      </c>
    </row>
    <row r="291" spans="2:2" x14ac:dyDescent="0.25">
      <c r="B291" cm="1">
        <f t="array" ref="B291">TRANSPOSE(_xlfn._xlws.SORT(_xlfn._xlws.FILTER(obsDataLinks[observ_treat_ID],obsDataLinks[experiment_ID]=A291)))</f>
        <v>0</v>
      </c>
    </row>
    <row r="292" spans="2:2" x14ac:dyDescent="0.25">
      <c r="B292" cm="1">
        <f t="array" ref="B292">TRANSPOSE(_xlfn._xlws.SORT(_xlfn._xlws.FILTER(obsDataLinks[observ_treat_ID],obsDataLinks[experiment_ID]=A292)))</f>
        <v>0</v>
      </c>
    </row>
    <row r="293" spans="2:2" x14ac:dyDescent="0.25">
      <c r="B293" cm="1">
        <f t="array" ref="B293">TRANSPOSE(_xlfn._xlws.SORT(_xlfn._xlws.FILTER(obsDataLinks[observ_treat_ID],obsDataLinks[experiment_ID]=A293)))</f>
        <v>0</v>
      </c>
    </row>
    <row r="294" spans="2:2" x14ac:dyDescent="0.25">
      <c r="B294" cm="1">
        <f t="array" ref="B294">TRANSPOSE(_xlfn._xlws.SORT(_xlfn._xlws.FILTER(obsDataLinks[observ_treat_ID],obsDataLinks[experiment_ID]=A294)))</f>
        <v>0</v>
      </c>
    </row>
    <row r="295" spans="2:2" x14ac:dyDescent="0.25">
      <c r="B295" cm="1">
        <f t="array" ref="B295">TRANSPOSE(_xlfn._xlws.SORT(_xlfn._xlws.FILTER(obsDataLinks[observ_treat_ID],obsDataLinks[experiment_ID]=A295)))</f>
        <v>0</v>
      </c>
    </row>
    <row r="296" spans="2:2" x14ac:dyDescent="0.25">
      <c r="B296" cm="1">
        <f t="array" ref="B296">TRANSPOSE(_xlfn._xlws.SORT(_xlfn._xlws.FILTER(obsDataLinks[observ_treat_ID],obsDataLinks[experiment_ID]=A296)))</f>
        <v>0</v>
      </c>
    </row>
    <row r="297" spans="2:2" x14ac:dyDescent="0.25">
      <c r="B297" cm="1">
        <f t="array" ref="B297">TRANSPOSE(_xlfn._xlws.SORT(_xlfn._xlws.FILTER(obsDataLinks[observ_treat_ID],obsDataLinks[experiment_ID]=A297)))</f>
        <v>0</v>
      </c>
    </row>
    <row r="298" spans="2:2" x14ac:dyDescent="0.25">
      <c r="B298" cm="1">
        <f t="array" ref="B298">TRANSPOSE(_xlfn._xlws.SORT(_xlfn._xlws.FILTER(obsDataLinks[observ_treat_ID],obsDataLinks[experiment_ID]=A298)))</f>
        <v>0</v>
      </c>
    </row>
    <row r="299" spans="2:2" x14ac:dyDescent="0.25">
      <c r="B299" cm="1">
        <f t="array" ref="B299">TRANSPOSE(_xlfn._xlws.SORT(_xlfn._xlws.FILTER(obsDataLinks[observ_treat_ID],obsDataLinks[experiment_ID]=A299)))</f>
        <v>0</v>
      </c>
    </row>
    <row r="300" spans="2:2" x14ac:dyDescent="0.25">
      <c r="B300" cm="1">
        <f t="array" ref="B300">TRANSPOSE(_xlfn._xlws.SORT(_xlfn._xlws.FILTER(obsDataLinks[observ_treat_ID],obsDataLinks[experiment_ID]=A300)))</f>
        <v>0</v>
      </c>
    </row>
    <row r="301" spans="2:2" x14ac:dyDescent="0.25">
      <c r="B301" cm="1">
        <f t="array" ref="B301">TRANSPOSE(_xlfn._xlws.SORT(_xlfn._xlws.FILTER(obsDataLinks[observ_treat_ID],obsDataLinks[experiment_ID]=A301)))</f>
        <v>0</v>
      </c>
    </row>
    <row r="302" spans="2:2" x14ac:dyDescent="0.25">
      <c r="B302" cm="1">
        <f t="array" ref="B302">TRANSPOSE(_xlfn._xlws.SORT(_xlfn._xlws.FILTER(obsDataLinks[observ_treat_ID],obsDataLinks[experiment_ID]=A302)))</f>
        <v>0</v>
      </c>
    </row>
    <row r="303" spans="2:2" x14ac:dyDescent="0.25">
      <c r="B303" cm="1">
        <f t="array" ref="B303">TRANSPOSE(_xlfn._xlws.SORT(_xlfn._xlws.FILTER(obsDataLinks[observ_treat_ID],obsDataLinks[experiment_ID]=A303)))</f>
        <v>0</v>
      </c>
    </row>
    <row r="304" spans="2:2" x14ac:dyDescent="0.25">
      <c r="B304" cm="1">
        <f t="array" ref="B304">TRANSPOSE(_xlfn._xlws.SORT(_xlfn._xlws.FILTER(obsDataLinks[observ_treat_ID],obsDataLinks[experiment_ID]=A304)))</f>
        <v>0</v>
      </c>
    </row>
    <row r="305" spans="2:2" x14ac:dyDescent="0.25">
      <c r="B305" cm="1">
        <f t="array" ref="B305">TRANSPOSE(_xlfn._xlws.SORT(_xlfn._xlws.FILTER(obsDataLinks[observ_treat_ID],obsDataLinks[experiment_ID]=A305)))</f>
        <v>0</v>
      </c>
    </row>
    <row r="306" spans="2:2" x14ac:dyDescent="0.25">
      <c r="B306" cm="1">
        <f t="array" ref="B306">TRANSPOSE(_xlfn._xlws.SORT(_xlfn._xlws.FILTER(obsDataLinks[observ_treat_ID],obsDataLinks[experiment_ID]=A306)))</f>
        <v>0</v>
      </c>
    </row>
    <row r="307" spans="2:2" x14ac:dyDescent="0.25">
      <c r="B307" cm="1">
        <f t="array" ref="B307">TRANSPOSE(_xlfn._xlws.SORT(_xlfn._xlws.FILTER(obsDataLinks[observ_treat_ID],obsDataLinks[experiment_ID]=A307)))</f>
        <v>0</v>
      </c>
    </row>
    <row r="308" spans="2:2" x14ac:dyDescent="0.25">
      <c r="B308" cm="1">
        <f t="array" ref="B308">TRANSPOSE(_xlfn._xlws.SORT(_xlfn._xlws.FILTER(obsDataLinks[observ_treat_ID],obsDataLinks[experiment_ID]=A308)))</f>
        <v>0</v>
      </c>
    </row>
    <row r="309" spans="2:2" x14ac:dyDescent="0.25">
      <c r="B309" cm="1">
        <f t="array" ref="B309">TRANSPOSE(_xlfn._xlws.SORT(_xlfn._xlws.FILTER(obsDataLinks[observ_treat_ID],obsDataLinks[experiment_ID]=A309)))</f>
        <v>0</v>
      </c>
    </row>
    <row r="310" spans="2:2" x14ac:dyDescent="0.25">
      <c r="B310" cm="1">
        <f t="array" ref="B310">TRANSPOSE(_xlfn._xlws.SORT(_xlfn._xlws.FILTER(obsDataLinks[observ_treat_ID],obsDataLinks[experiment_ID]=A310)))</f>
        <v>0</v>
      </c>
    </row>
    <row r="311" spans="2:2" x14ac:dyDescent="0.25">
      <c r="B311" cm="1">
        <f t="array" ref="B311">TRANSPOSE(_xlfn._xlws.SORT(_xlfn._xlws.FILTER(obsDataLinks[observ_treat_ID],obsDataLinks[experiment_ID]=A311)))</f>
        <v>0</v>
      </c>
    </row>
    <row r="312" spans="2:2" x14ac:dyDescent="0.25">
      <c r="B312" cm="1">
        <f t="array" ref="B312">TRANSPOSE(_xlfn._xlws.SORT(_xlfn._xlws.FILTER(obsDataLinks[observ_treat_ID],obsDataLinks[experiment_ID]=A312)))</f>
        <v>0</v>
      </c>
    </row>
    <row r="313" spans="2:2" x14ac:dyDescent="0.25">
      <c r="B313" cm="1">
        <f t="array" ref="B313">TRANSPOSE(_xlfn._xlws.SORT(_xlfn._xlws.FILTER(obsDataLinks[observ_treat_ID],obsDataLinks[experiment_ID]=A313)))</f>
        <v>0</v>
      </c>
    </row>
    <row r="314" spans="2:2" x14ac:dyDescent="0.25">
      <c r="B314" cm="1">
        <f t="array" ref="B314">TRANSPOSE(_xlfn._xlws.SORT(_xlfn._xlws.FILTER(obsDataLinks[observ_treat_ID],obsDataLinks[experiment_ID]=A314)))</f>
        <v>0</v>
      </c>
    </row>
    <row r="315" spans="2:2" x14ac:dyDescent="0.25">
      <c r="B315" cm="1">
        <f t="array" ref="B315">TRANSPOSE(_xlfn._xlws.SORT(_xlfn._xlws.FILTER(obsDataLinks[observ_treat_ID],obsDataLinks[experiment_ID]=A315)))</f>
        <v>0</v>
      </c>
    </row>
    <row r="316" spans="2:2" x14ac:dyDescent="0.25">
      <c r="B316" cm="1">
        <f t="array" ref="B316">TRANSPOSE(_xlfn._xlws.SORT(_xlfn._xlws.FILTER(obsDataLinks[observ_treat_ID],obsDataLinks[experiment_ID]=A316)))</f>
        <v>0</v>
      </c>
    </row>
    <row r="317" spans="2:2" x14ac:dyDescent="0.25">
      <c r="B317" cm="1">
        <f t="array" ref="B317">TRANSPOSE(_xlfn._xlws.SORT(_xlfn._xlws.FILTER(obsDataLinks[observ_treat_ID],obsDataLinks[experiment_ID]=A317)))</f>
        <v>0</v>
      </c>
    </row>
    <row r="318" spans="2:2" x14ac:dyDescent="0.25">
      <c r="B318" cm="1">
        <f t="array" ref="B318">TRANSPOSE(_xlfn._xlws.SORT(_xlfn._xlws.FILTER(obsDataLinks[observ_treat_ID],obsDataLinks[experiment_ID]=A318)))</f>
        <v>0</v>
      </c>
    </row>
    <row r="319" spans="2:2" x14ac:dyDescent="0.25">
      <c r="B319" cm="1">
        <f t="array" ref="B319">TRANSPOSE(_xlfn._xlws.SORT(_xlfn._xlws.FILTER(obsDataLinks[observ_treat_ID],obsDataLinks[experiment_ID]=A319)))</f>
        <v>0</v>
      </c>
    </row>
    <row r="320" spans="2:2" x14ac:dyDescent="0.25">
      <c r="B320" cm="1">
        <f t="array" ref="B320">TRANSPOSE(_xlfn._xlws.SORT(_xlfn._xlws.FILTER(obsDataLinks[observ_treat_ID],obsDataLinks[experiment_ID]=A320)))</f>
        <v>0</v>
      </c>
    </row>
    <row r="321" spans="2:2" x14ac:dyDescent="0.25">
      <c r="B321" cm="1">
        <f t="array" ref="B321">TRANSPOSE(_xlfn._xlws.SORT(_xlfn._xlws.FILTER(obsDataLinks[observ_treat_ID],obsDataLinks[experiment_ID]=A321)))</f>
        <v>0</v>
      </c>
    </row>
    <row r="322" spans="2:2" x14ac:dyDescent="0.25">
      <c r="B322" cm="1">
        <f t="array" ref="B322">TRANSPOSE(_xlfn._xlws.SORT(_xlfn._xlws.FILTER(obsDataLinks[observ_treat_ID],obsDataLinks[experiment_ID]=A322)))</f>
        <v>0</v>
      </c>
    </row>
    <row r="323" spans="2:2" x14ac:dyDescent="0.25">
      <c r="B323" cm="1">
        <f t="array" ref="B323">TRANSPOSE(_xlfn._xlws.SORT(_xlfn._xlws.FILTER(obsDataLinks[observ_treat_ID],obsDataLinks[experiment_ID]=A323)))</f>
        <v>0</v>
      </c>
    </row>
    <row r="324" spans="2:2" x14ac:dyDescent="0.25">
      <c r="B324" cm="1">
        <f t="array" ref="B324">TRANSPOSE(_xlfn._xlws.SORT(_xlfn._xlws.FILTER(obsDataLinks[observ_treat_ID],obsDataLinks[experiment_ID]=A324)))</f>
        <v>0</v>
      </c>
    </row>
    <row r="325" spans="2:2" x14ac:dyDescent="0.25">
      <c r="B325" cm="1">
        <f t="array" ref="B325">TRANSPOSE(_xlfn._xlws.SORT(_xlfn._xlws.FILTER(obsDataLinks[observ_treat_ID],obsDataLinks[experiment_ID]=A325)))</f>
        <v>0</v>
      </c>
    </row>
    <row r="326" spans="2:2" x14ac:dyDescent="0.25">
      <c r="B326" cm="1">
        <f t="array" ref="B326">TRANSPOSE(_xlfn._xlws.SORT(_xlfn._xlws.FILTER(obsDataLinks[observ_treat_ID],obsDataLinks[experiment_ID]=A326)))</f>
        <v>0</v>
      </c>
    </row>
    <row r="327" spans="2:2" x14ac:dyDescent="0.25">
      <c r="B327" cm="1">
        <f t="array" ref="B327">TRANSPOSE(_xlfn._xlws.SORT(_xlfn._xlws.FILTER(obsDataLinks[observ_treat_ID],obsDataLinks[experiment_ID]=A327)))</f>
        <v>0</v>
      </c>
    </row>
    <row r="328" spans="2:2" x14ac:dyDescent="0.25">
      <c r="B328" cm="1">
        <f t="array" ref="B328">TRANSPOSE(_xlfn._xlws.SORT(_xlfn._xlws.FILTER(obsDataLinks[observ_treat_ID],obsDataLinks[experiment_ID]=A328)))</f>
        <v>0</v>
      </c>
    </row>
    <row r="329" spans="2:2" x14ac:dyDescent="0.25">
      <c r="B329" cm="1">
        <f t="array" ref="B329">TRANSPOSE(_xlfn._xlws.SORT(_xlfn._xlws.FILTER(obsDataLinks[observ_treat_ID],obsDataLinks[experiment_ID]=A329)))</f>
        <v>0</v>
      </c>
    </row>
    <row r="330" spans="2:2" x14ac:dyDescent="0.25">
      <c r="B330" cm="1">
        <f t="array" ref="B330">TRANSPOSE(_xlfn._xlws.SORT(_xlfn._xlws.FILTER(obsDataLinks[observ_treat_ID],obsDataLinks[experiment_ID]=A330)))</f>
        <v>0</v>
      </c>
    </row>
    <row r="331" spans="2:2" x14ac:dyDescent="0.25">
      <c r="B331" cm="1">
        <f t="array" ref="B331">TRANSPOSE(_xlfn._xlws.SORT(_xlfn._xlws.FILTER(obsDataLinks[observ_treat_ID],obsDataLinks[experiment_ID]=A331)))</f>
        <v>0</v>
      </c>
    </row>
    <row r="332" spans="2:2" x14ac:dyDescent="0.25">
      <c r="B332" cm="1">
        <f t="array" ref="B332">TRANSPOSE(_xlfn._xlws.SORT(_xlfn._xlws.FILTER(obsDataLinks[observ_treat_ID],obsDataLinks[experiment_ID]=A332)))</f>
        <v>0</v>
      </c>
    </row>
    <row r="333" spans="2:2" x14ac:dyDescent="0.25">
      <c r="B333" cm="1">
        <f t="array" ref="B333">TRANSPOSE(_xlfn._xlws.SORT(_xlfn._xlws.FILTER(obsDataLinks[observ_treat_ID],obsDataLinks[experiment_ID]=A333)))</f>
        <v>0</v>
      </c>
    </row>
    <row r="334" spans="2:2" x14ac:dyDescent="0.25">
      <c r="B334" cm="1">
        <f t="array" ref="B334">TRANSPOSE(_xlfn._xlws.SORT(_xlfn._xlws.FILTER(obsDataLinks[observ_treat_ID],obsDataLinks[experiment_ID]=A334)))</f>
        <v>0</v>
      </c>
    </row>
    <row r="335" spans="2:2" x14ac:dyDescent="0.25">
      <c r="B335" cm="1">
        <f t="array" ref="B335">TRANSPOSE(_xlfn._xlws.SORT(_xlfn._xlws.FILTER(obsDataLinks[observ_treat_ID],obsDataLinks[experiment_ID]=A335)))</f>
        <v>0</v>
      </c>
    </row>
    <row r="336" spans="2:2" x14ac:dyDescent="0.25">
      <c r="B336" cm="1">
        <f t="array" ref="B336">TRANSPOSE(_xlfn._xlws.SORT(_xlfn._xlws.FILTER(obsDataLinks[observ_treat_ID],obsDataLinks[experiment_ID]=A336)))</f>
        <v>0</v>
      </c>
    </row>
    <row r="337" spans="2:2" x14ac:dyDescent="0.25">
      <c r="B337" cm="1">
        <f t="array" ref="B337">TRANSPOSE(_xlfn._xlws.SORT(_xlfn._xlws.FILTER(obsDataLinks[observ_treat_ID],obsDataLinks[experiment_ID]=A337)))</f>
        <v>0</v>
      </c>
    </row>
    <row r="338" spans="2:2" x14ac:dyDescent="0.25">
      <c r="B338" cm="1">
        <f t="array" ref="B338">TRANSPOSE(_xlfn._xlws.SORT(_xlfn._xlws.FILTER(obsDataLinks[observ_treat_ID],obsDataLinks[experiment_ID]=A338)))</f>
        <v>0</v>
      </c>
    </row>
    <row r="339" spans="2:2" x14ac:dyDescent="0.25">
      <c r="B339" cm="1">
        <f t="array" ref="B339">TRANSPOSE(_xlfn._xlws.SORT(_xlfn._xlws.FILTER(obsDataLinks[observ_treat_ID],obsDataLinks[experiment_ID]=A339)))</f>
        <v>0</v>
      </c>
    </row>
    <row r="340" spans="2:2" x14ac:dyDescent="0.25">
      <c r="B340" cm="1">
        <f t="array" ref="B340">TRANSPOSE(_xlfn._xlws.SORT(_xlfn._xlws.FILTER(obsDataLinks[observ_treat_ID],obsDataLinks[experiment_ID]=A340)))</f>
        <v>0</v>
      </c>
    </row>
    <row r="341" spans="2:2" x14ac:dyDescent="0.25">
      <c r="B341" cm="1">
        <f t="array" ref="B341">TRANSPOSE(_xlfn._xlws.SORT(_xlfn._xlws.FILTER(obsDataLinks[observ_treat_ID],obsDataLinks[experiment_ID]=A341)))</f>
        <v>0</v>
      </c>
    </row>
    <row r="342" spans="2:2" x14ac:dyDescent="0.25">
      <c r="B342" cm="1">
        <f t="array" ref="B342">TRANSPOSE(_xlfn._xlws.SORT(_xlfn._xlws.FILTER(obsDataLinks[observ_treat_ID],obsDataLinks[experiment_ID]=A342)))</f>
        <v>0</v>
      </c>
    </row>
    <row r="343" spans="2:2" x14ac:dyDescent="0.25">
      <c r="B343" cm="1">
        <f t="array" ref="B343">TRANSPOSE(_xlfn._xlws.SORT(_xlfn._xlws.FILTER(obsDataLinks[observ_treat_ID],obsDataLinks[experiment_ID]=A343)))</f>
        <v>0</v>
      </c>
    </row>
    <row r="344" spans="2:2" x14ac:dyDescent="0.25">
      <c r="B344" cm="1">
        <f t="array" ref="B344">TRANSPOSE(_xlfn._xlws.SORT(_xlfn._xlws.FILTER(obsDataLinks[observ_treat_ID],obsDataLinks[experiment_ID]=A344)))</f>
        <v>0</v>
      </c>
    </row>
    <row r="345" spans="2:2" x14ac:dyDescent="0.25">
      <c r="B345" cm="1">
        <f t="array" ref="B345">TRANSPOSE(_xlfn._xlws.SORT(_xlfn._xlws.FILTER(obsDataLinks[observ_treat_ID],obsDataLinks[experiment_ID]=A345)))</f>
        <v>0</v>
      </c>
    </row>
    <row r="346" spans="2:2" x14ac:dyDescent="0.25">
      <c r="B346" cm="1">
        <f t="array" ref="B346">TRANSPOSE(_xlfn._xlws.SORT(_xlfn._xlws.FILTER(obsDataLinks[observ_treat_ID],obsDataLinks[experiment_ID]=A346)))</f>
        <v>0</v>
      </c>
    </row>
    <row r="347" spans="2:2" x14ac:dyDescent="0.25">
      <c r="B347" cm="1">
        <f t="array" ref="B347">TRANSPOSE(_xlfn._xlws.SORT(_xlfn._xlws.FILTER(obsDataLinks[observ_treat_ID],obsDataLinks[experiment_ID]=A347)))</f>
        <v>0</v>
      </c>
    </row>
    <row r="348" spans="2:2" x14ac:dyDescent="0.25">
      <c r="B348" cm="1">
        <f t="array" ref="B348">TRANSPOSE(_xlfn._xlws.SORT(_xlfn._xlws.FILTER(obsDataLinks[observ_treat_ID],obsDataLinks[experiment_ID]=A348)))</f>
        <v>0</v>
      </c>
    </row>
    <row r="349" spans="2:2" x14ac:dyDescent="0.25">
      <c r="B349" cm="1">
        <f t="array" ref="B349">TRANSPOSE(_xlfn._xlws.SORT(_xlfn._xlws.FILTER(obsDataLinks[observ_treat_ID],obsDataLinks[experiment_ID]=A349)))</f>
        <v>0</v>
      </c>
    </row>
    <row r="350" spans="2:2" x14ac:dyDescent="0.25">
      <c r="B350" cm="1">
        <f t="array" ref="B350">TRANSPOSE(_xlfn._xlws.SORT(_xlfn._xlws.FILTER(obsDataLinks[observ_treat_ID],obsDataLinks[experiment_ID]=A350)))</f>
        <v>0</v>
      </c>
    </row>
    <row r="351" spans="2:2" x14ac:dyDescent="0.25">
      <c r="B351" cm="1">
        <f t="array" ref="B351">TRANSPOSE(_xlfn._xlws.SORT(_xlfn._xlws.FILTER(obsDataLinks[observ_treat_ID],obsDataLinks[experiment_ID]=A351)))</f>
        <v>0</v>
      </c>
    </row>
    <row r="352" spans="2:2" x14ac:dyDescent="0.25">
      <c r="B352" cm="1">
        <f t="array" ref="B352">TRANSPOSE(_xlfn._xlws.SORT(_xlfn._xlws.FILTER(obsDataLinks[observ_treat_ID],obsDataLinks[experiment_ID]=A352)))</f>
        <v>0</v>
      </c>
    </row>
    <row r="353" spans="2:2" x14ac:dyDescent="0.25">
      <c r="B353" cm="1">
        <f t="array" ref="B353">TRANSPOSE(_xlfn._xlws.SORT(_xlfn._xlws.FILTER(obsDataLinks[observ_treat_ID],obsDataLinks[experiment_ID]=A353)))</f>
        <v>0</v>
      </c>
    </row>
    <row r="354" spans="2:2" x14ac:dyDescent="0.25">
      <c r="B354" cm="1">
        <f t="array" ref="B354">TRANSPOSE(_xlfn._xlws.SORT(_xlfn._xlws.FILTER(obsDataLinks[observ_treat_ID],obsDataLinks[experiment_ID]=A354)))</f>
        <v>0</v>
      </c>
    </row>
    <row r="355" spans="2:2" x14ac:dyDescent="0.25">
      <c r="B355" cm="1">
        <f t="array" ref="B355">TRANSPOSE(_xlfn._xlws.SORT(_xlfn._xlws.FILTER(obsDataLinks[observ_treat_ID],obsDataLinks[experiment_ID]=A355)))</f>
        <v>0</v>
      </c>
    </row>
    <row r="356" spans="2:2" x14ac:dyDescent="0.25">
      <c r="B356" cm="1">
        <f t="array" ref="B356">TRANSPOSE(_xlfn._xlws.SORT(_xlfn._xlws.FILTER(obsDataLinks[observ_treat_ID],obsDataLinks[experiment_ID]=A356)))</f>
        <v>0</v>
      </c>
    </row>
    <row r="357" spans="2:2" x14ac:dyDescent="0.25">
      <c r="B357" cm="1">
        <f t="array" ref="B357">TRANSPOSE(_xlfn._xlws.SORT(_xlfn._xlws.FILTER(obsDataLinks[observ_treat_ID],obsDataLinks[experiment_ID]=A357)))</f>
        <v>0</v>
      </c>
    </row>
    <row r="358" spans="2:2" x14ac:dyDescent="0.25">
      <c r="B358" cm="1">
        <f t="array" ref="B358">TRANSPOSE(_xlfn._xlws.SORT(_xlfn._xlws.FILTER(obsDataLinks[observ_treat_ID],obsDataLinks[experiment_ID]=A358)))</f>
        <v>0</v>
      </c>
    </row>
    <row r="359" spans="2:2" x14ac:dyDescent="0.25">
      <c r="B359" cm="1">
        <f t="array" ref="B359">TRANSPOSE(_xlfn._xlws.SORT(_xlfn._xlws.FILTER(obsDataLinks[observ_treat_ID],obsDataLinks[experiment_ID]=A359)))</f>
        <v>0</v>
      </c>
    </row>
    <row r="360" spans="2:2" x14ac:dyDescent="0.25">
      <c r="B360" cm="1">
        <f t="array" ref="B360">TRANSPOSE(_xlfn._xlws.SORT(_xlfn._xlws.FILTER(obsDataLinks[observ_treat_ID],obsDataLinks[experiment_ID]=A360)))</f>
        <v>0</v>
      </c>
    </row>
    <row r="361" spans="2:2" x14ac:dyDescent="0.25">
      <c r="B361" cm="1">
        <f t="array" ref="B361">TRANSPOSE(_xlfn._xlws.SORT(_xlfn._xlws.FILTER(obsDataLinks[observ_treat_ID],obsDataLinks[experiment_ID]=A361)))</f>
        <v>0</v>
      </c>
    </row>
    <row r="362" spans="2:2" x14ac:dyDescent="0.25">
      <c r="B362" cm="1">
        <f t="array" ref="B362">TRANSPOSE(_xlfn._xlws.SORT(_xlfn._xlws.FILTER(obsDataLinks[observ_treat_ID],obsDataLinks[experiment_ID]=A362)))</f>
        <v>0</v>
      </c>
    </row>
    <row r="363" spans="2:2" x14ac:dyDescent="0.25">
      <c r="B363" cm="1">
        <f t="array" ref="B363">TRANSPOSE(_xlfn._xlws.SORT(_xlfn._xlws.FILTER(obsDataLinks[observ_treat_ID],obsDataLinks[experiment_ID]=A363)))</f>
        <v>0</v>
      </c>
    </row>
    <row r="364" spans="2:2" x14ac:dyDescent="0.25">
      <c r="B364" cm="1">
        <f t="array" ref="B364">TRANSPOSE(_xlfn._xlws.SORT(_xlfn._xlws.FILTER(obsDataLinks[observ_treat_ID],obsDataLinks[experiment_ID]=A364)))</f>
        <v>0</v>
      </c>
    </row>
    <row r="365" spans="2:2" x14ac:dyDescent="0.25">
      <c r="B365" cm="1">
        <f t="array" ref="B365">TRANSPOSE(_xlfn._xlws.SORT(_xlfn._xlws.FILTER(obsDataLinks[observ_treat_ID],obsDataLinks[experiment_ID]=A365)))</f>
        <v>0</v>
      </c>
    </row>
    <row r="366" spans="2:2" x14ac:dyDescent="0.25">
      <c r="B366" cm="1">
        <f t="array" ref="B366">TRANSPOSE(_xlfn._xlws.SORT(_xlfn._xlws.FILTER(obsDataLinks[observ_treat_ID],obsDataLinks[experiment_ID]=A366)))</f>
        <v>0</v>
      </c>
    </row>
    <row r="367" spans="2:2" x14ac:dyDescent="0.25">
      <c r="B367" cm="1">
        <f t="array" ref="B367">TRANSPOSE(_xlfn._xlws.SORT(_xlfn._xlws.FILTER(obsDataLinks[observ_treat_ID],obsDataLinks[experiment_ID]=A367)))</f>
        <v>0</v>
      </c>
    </row>
    <row r="368" spans="2:2" x14ac:dyDescent="0.25">
      <c r="B368" cm="1">
        <f t="array" ref="B368">TRANSPOSE(_xlfn._xlws.SORT(_xlfn._xlws.FILTER(obsDataLinks[observ_treat_ID],obsDataLinks[experiment_ID]=A368)))</f>
        <v>0</v>
      </c>
    </row>
    <row r="369" spans="2:2" x14ac:dyDescent="0.25">
      <c r="B369" cm="1">
        <f t="array" ref="B369">TRANSPOSE(_xlfn._xlws.SORT(_xlfn._xlws.FILTER(obsDataLinks[observ_treat_ID],obsDataLinks[experiment_ID]=A369)))</f>
        <v>0</v>
      </c>
    </row>
    <row r="370" spans="2:2" x14ac:dyDescent="0.25">
      <c r="B370" cm="1">
        <f t="array" ref="B370">TRANSPOSE(_xlfn._xlws.SORT(_xlfn._xlws.FILTER(obsDataLinks[observ_treat_ID],obsDataLinks[experiment_ID]=A370)))</f>
        <v>0</v>
      </c>
    </row>
    <row r="371" spans="2:2" x14ac:dyDescent="0.25">
      <c r="B371" cm="1">
        <f t="array" ref="B371">TRANSPOSE(_xlfn._xlws.SORT(_xlfn._xlws.FILTER(obsDataLinks[observ_treat_ID],obsDataLinks[experiment_ID]=A371)))</f>
        <v>0</v>
      </c>
    </row>
    <row r="372" spans="2:2" x14ac:dyDescent="0.25">
      <c r="B372" cm="1">
        <f t="array" ref="B372">TRANSPOSE(_xlfn._xlws.SORT(_xlfn._xlws.FILTER(obsDataLinks[observ_treat_ID],obsDataLinks[experiment_ID]=A372)))</f>
        <v>0</v>
      </c>
    </row>
    <row r="373" spans="2:2" x14ac:dyDescent="0.25">
      <c r="B373" cm="1">
        <f t="array" ref="B373">TRANSPOSE(_xlfn._xlws.SORT(_xlfn._xlws.FILTER(obsDataLinks[observ_treat_ID],obsDataLinks[experiment_ID]=A373)))</f>
        <v>0</v>
      </c>
    </row>
    <row r="374" spans="2:2" x14ac:dyDescent="0.25">
      <c r="B374" cm="1">
        <f t="array" ref="B374">TRANSPOSE(_xlfn._xlws.SORT(_xlfn._xlws.FILTER(obsDataLinks[observ_treat_ID],obsDataLinks[experiment_ID]=A374)))</f>
        <v>0</v>
      </c>
    </row>
    <row r="375" spans="2:2" x14ac:dyDescent="0.25">
      <c r="B375" cm="1">
        <f t="array" ref="B375">TRANSPOSE(_xlfn._xlws.SORT(_xlfn._xlws.FILTER(obsDataLinks[observ_treat_ID],obsDataLinks[experiment_ID]=A375)))</f>
        <v>0</v>
      </c>
    </row>
    <row r="376" spans="2:2" x14ac:dyDescent="0.25">
      <c r="B376" cm="1">
        <f t="array" ref="B376">TRANSPOSE(_xlfn._xlws.SORT(_xlfn._xlws.FILTER(obsDataLinks[observ_treat_ID],obsDataLinks[experiment_ID]=A376)))</f>
        <v>0</v>
      </c>
    </row>
    <row r="377" spans="2:2" x14ac:dyDescent="0.25">
      <c r="B377" cm="1">
        <f t="array" ref="B377">TRANSPOSE(_xlfn._xlws.SORT(_xlfn._xlws.FILTER(obsDataLinks[observ_treat_ID],obsDataLinks[experiment_ID]=A377)))</f>
        <v>0</v>
      </c>
    </row>
    <row r="378" spans="2:2" x14ac:dyDescent="0.25">
      <c r="B378" cm="1">
        <f t="array" ref="B378">TRANSPOSE(_xlfn._xlws.SORT(_xlfn._xlws.FILTER(obsDataLinks[observ_treat_ID],obsDataLinks[experiment_ID]=A378)))</f>
        <v>0</v>
      </c>
    </row>
    <row r="379" spans="2:2" x14ac:dyDescent="0.25">
      <c r="B379" cm="1">
        <f t="array" ref="B379">TRANSPOSE(_xlfn._xlws.SORT(_xlfn._xlws.FILTER(obsDataLinks[observ_treat_ID],obsDataLinks[experiment_ID]=A379)))</f>
        <v>0</v>
      </c>
    </row>
    <row r="380" spans="2:2" x14ac:dyDescent="0.25">
      <c r="B380" cm="1">
        <f t="array" ref="B380">TRANSPOSE(_xlfn._xlws.SORT(_xlfn._xlws.FILTER(obsDataLinks[observ_treat_ID],obsDataLinks[experiment_ID]=A380)))</f>
        <v>0</v>
      </c>
    </row>
    <row r="381" spans="2:2" x14ac:dyDescent="0.25">
      <c r="B381" cm="1">
        <f t="array" ref="B381">TRANSPOSE(_xlfn._xlws.SORT(_xlfn._xlws.FILTER(obsDataLinks[observ_treat_ID],obsDataLinks[experiment_ID]=A381)))</f>
        <v>0</v>
      </c>
    </row>
    <row r="382" spans="2:2" x14ac:dyDescent="0.25">
      <c r="B382" cm="1">
        <f t="array" ref="B382">TRANSPOSE(_xlfn._xlws.SORT(_xlfn._xlws.FILTER(obsDataLinks[observ_treat_ID],obsDataLinks[experiment_ID]=A382)))</f>
        <v>0</v>
      </c>
    </row>
    <row r="383" spans="2:2" x14ac:dyDescent="0.25">
      <c r="B383" cm="1">
        <f t="array" ref="B383">TRANSPOSE(_xlfn._xlws.SORT(_xlfn._xlws.FILTER(obsDataLinks[observ_treat_ID],obsDataLinks[experiment_ID]=A383)))</f>
        <v>0</v>
      </c>
    </row>
    <row r="384" spans="2:2" x14ac:dyDescent="0.25">
      <c r="B384" cm="1">
        <f t="array" ref="B384">TRANSPOSE(_xlfn._xlws.SORT(_xlfn._xlws.FILTER(obsDataLinks[observ_treat_ID],obsDataLinks[experiment_ID]=A384)))</f>
        <v>0</v>
      </c>
    </row>
    <row r="385" spans="2:2" x14ac:dyDescent="0.25">
      <c r="B385" cm="1">
        <f t="array" ref="B385">TRANSPOSE(_xlfn._xlws.SORT(_xlfn._xlws.FILTER(obsDataLinks[observ_treat_ID],obsDataLinks[experiment_ID]=A385)))</f>
        <v>0</v>
      </c>
    </row>
    <row r="386" spans="2:2" x14ac:dyDescent="0.25">
      <c r="B386" cm="1">
        <f t="array" ref="B386">TRANSPOSE(_xlfn._xlws.SORT(_xlfn._xlws.FILTER(obsDataLinks[observ_treat_ID],obsDataLinks[experiment_ID]=A386)))</f>
        <v>0</v>
      </c>
    </row>
    <row r="387" spans="2:2" x14ac:dyDescent="0.25">
      <c r="B387" cm="1">
        <f t="array" ref="B387">TRANSPOSE(_xlfn._xlws.SORT(_xlfn._xlws.FILTER(obsDataLinks[observ_treat_ID],obsDataLinks[experiment_ID]=A387)))</f>
        <v>0</v>
      </c>
    </row>
    <row r="388" spans="2:2" x14ac:dyDescent="0.25">
      <c r="B388" cm="1">
        <f t="array" ref="B388">TRANSPOSE(_xlfn._xlws.SORT(_xlfn._xlws.FILTER(obsDataLinks[observ_treat_ID],obsDataLinks[experiment_ID]=A388)))</f>
        <v>0</v>
      </c>
    </row>
    <row r="389" spans="2:2" x14ac:dyDescent="0.25">
      <c r="B389" cm="1">
        <f t="array" ref="B389">TRANSPOSE(_xlfn._xlws.SORT(_xlfn._xlws.FILTER(obsDataLinks[observ_treat_ID],obsDataLinks[experiment_ID]=A389)))</f>
        <v>0</v>
      </c>
    </row>
    <row r="390" spans="2:2" x14ac:dyDescent="0.25">
      <c r="B390" cm="1">
        <f t="array" ref="B390">TRANSPOSE(_xlfn._xlws.SORT(_xlfn._xlws.FILTER(obsDataLinks[observ_treat_ID],obsDataLinks[experiment_ID]=A390)))</f>
        <v>0</v>
      </c>
    </row>
    <row r="391" spans="2:2" x14ac:dyDescent="0.25">
      <c r="B391" cm="1">
        <f t="array" ref="B391">TRANSPOSE(_xlfn._xlws.SORT(_xlfn._xlws.FILTER(obsDataLinks[observ_treat_ID],obsDataLinks[experiment_ID]=A391)))</f>
        <v>0</v>
      </c>
    </row>
    <row r="392" spans="2:2" x14ac:dyDescent="0.25">
      <c r="B392" cm="1">
        <f t="array" ref="B392">TRANSPOSE(_xlfn._xlws.SORT(_xlfn._xlws.FILTER(obsDataLinks[observ_treat_ID],obsDataLinks[experiment_ID]=A392)))</f>
        <v>0</v>
      </c>
    </row>
    <row r="393" spans="2:2" x14ac:dyDescent="0.25">
      <c r="B393" cm="1">
        <f t="array" ref="B393">TRANSPOSE(_xlfn._xlws.SORT(_xlfn._xlws.FILTER(obsDataLinks[observ_treat_ID],obsDataLinks[experiment_ID]=A393)))</f>
        <v>0</v>
      </c>
    </row>
    <row r="394" spans="2:2" x14ac:dyDescent="0.25">
      <c r="B394" cm="1">
        <f t="array" ref="B394">TRANSPOSE(_xlfn._xlws.SORT(_xlfn._xlws.FILTER(obsDataLinks[observ_treat_ID],obsDataLinks[experiment_ID]=A394)))</f>
        <v>0</v>
      </c>
    </row>
    <row r="395" spans="2:2" x14ac:dyDescent="0.25">
      <c r="B395" cm="1">
        <f t="array" ref="B395">TRANSPOSE(_xlfn._xlws.SORT(_xlfn._xlws.FILTER(obsDataLinks[observ_treat_ID],obsDataLinks[experiment_ID]=A395)))</f>
        <v>0</v>
      </c>
    </row>
    <row r="396" spans="2:2" x14ac:dyDescent="0.25">
      <c r="B396" cm="1">
        <f t="array" ref="B396">TRANSPOSE(_xlfn._xlws.SORT(_xlfn._xlws.FILTER(obsDataLinks[observ_treat_ID],obsDataLinks[experiment_ID]=A396)))</f>
        <v>0</v>
      </c>
    </row>
    <row r="397" spans="2:2" x14ac:dyDescent="0.25">
      <c r="B397" cm="1">
        <f t="array" ref="B397">TRANSPOSE(_xlfn._xlws.SORT(_xlfn._xlws.FILTER(obsDataLinks[observ_treat_ID],obsDataLinks[experiment_ID]=A397)))</f>
        <v>0</v>
      </c>
    </row>
    <row r="398" spans="2:2" x14ac:dyDescent="0.25">
      <c r="B398" cm="1">
        <f t="array" ref="B398">TRANSPOSE(_xlfn._xlws.SORT(_xlfn._xlws.FILTER(obsDataLinks[observ_treat_ID],obsDataLinks[experiment_ID]=A398)))</f>
        <v>0</v>
      </c>
    </row>
    <row r="399" spans="2:2" x14ac:dyDescent="0.25">
      <c r="B399" cm="1">
        <f t="array" ref="B399">TRANSPOSE(_xlfn._xlws.SORT(_xlfn._xlws.FILTER(obsDataLinks[observ_treat_ID],obsDataLinks[experiment_ID]=A399)))</f>
        <v>0</v>
      </c>
    </row>
    <row r="400" spans="2:2" x14ac:dyDescent="0.25">
      <c r="B400" cm="1">
        <f t="array" ref="B400">TRANSPOSE(_xlfn._xlws.SORT(_xlfn._xlws.FILTER(obsDataLinks[observ_treat_ID],obsDataLinks[experiment_ID]=A400)))</f>
        <v>0</v>
      </c>
    </row>
    <row r="401" spans="2:2" x14ac:dyDescent="0.25">
      <c r="B401" cm="1">
        <f t="array" ref="B401">TRANSPOSE(_xlfn._xlws.SORT(_xlfn._xlws.FILTER(obsDataLinks[observ_treat_ID],obsDataLinks[experiment_ID]=A401)))</f>
        <v>0</v>
      </c>
    </row>
    <row r="402" spans="2:2" x14ac:dyDescent="0.25">
      <c r="B402" cm="1">
        <f t="array" ref="B402">TRANSPOSE(_xlfn._xlws.SORT(_xlfn._xlws.FILTER(obsDataLinks[observ_treat_ID],obsDataLinks[experiment_ID]=A402)))</f>
        <v>0</v>
      </c>
    </row>
    <row r="403" spans="2:2" x14ac:dyDescent="0.25">
      <c r="B403" cm="1">
        <f t="array" ref="B403">TRANSPOSE(_xlfn._xlws.SORT(_xlfn._xlws.FILTER(obsDataLinks[observ_treat_ID],obsDataLinks[experiment_ID]=A403)))</f>
        <v>0</v>
      </c>
    </row>
    <row r="404" spans="2:2" x14ac:dyDescent="0.25">
      <c r="B404" cm="1">
        <f t="array" ref="B404">TRANSPOSE(_xlfn._xlws.SORT(_xlfn._xlws.FILTER(obsDataLinks[observ_treat_ID],obsDataLinks[experiment_ID]=A404)))</f>
        <v>0</v>
      </c>
    </row>
    <row r="405" spans="2:2" x14ac:dyDescent="0.25">
      <c r="B405" cm="1">
        <f t="array" ref="B405">TRANSPOSE(_xlfn._xlws.SORT(_xlfn._xlws.FILTER(obsDataLinks[observ_treat_ID],obsDataLinks[experiment_ID]=A405)))</f>
        <v>0</v>
      </c>
    </row>
    <row r="406" spans="2:2" x14ac:dyDescent="0.25">
      <c r="B406" cm="1">
        <f t="array" ref="B406">TRANSPOSE(_xlfn._xlws.SORT(_xlfn._xlws.FILTER(obsDataLinks[observ_treat_ID],obsDataLinks[experiment_ID]=A406)))</f>
        <v>0</v>
      </c>
    </row>
    <row r="407" spans="2:2" x14ac:dyDescent="0.25">
      <c r="B407" cm="1">
        <f t="array" ref="B407">TRANSPOSE(_xlfn._xlws.SORT(_xlfn._xlws.FILTER(obsDataLinks[observ_treat_ID],obsDataLinks[experiment_ID]=A407)))</f>
        <v>0</v>
      </c>
    </row>
    <row r="408" spans="2:2" x14ac:dyDescent="0.25">
      <c r="B408" cm="1">
        <f t="array" ref="B408">TRANSPOSE(_xlfn._xlws.SORT(_xlfn._xlws.FILTER(obsDataLinks[observ_treat_ID],obsDataLinks[experiment_ID]=A408)))</f>
        <v>0</v>
      </c>
    </row>
    <row r="409" spans="2:2" x14ac:dyDescent="0.25">
      <c r="B409" cm="1">
        <f t="array" ref="B409">TRANSPOSE(_xlfn._xlws.SORT(_xlfn._xlws.FILTER(obsDataLinks[observ_treat_ID],obsDataLinks[experiment_ID]=A409)))</f>
        <v>0</v>
      </c>
    </row>
    <row r="410" spans="2:2" x14ac:dyDescent="0.25">
      <c r="B410" cm="1">
        <f t="array" ref="B410">TRANSPOSE(_xlfn._xlws.SORT(_xlfn._xlws.FILTER(obsDataLinks[observ_treat_ID],obsDataLinks[experiment_ID]=A410)))</f>
        <v>0</v>
      </c>
    </row>
    <row r="411" spans="2:2" x14ac:dyDescent="0.25">
      <c r="B411" cm="1">
        <f t="array" ref="B411">TRANSPOSE(_xlfn._xlws.SORT(_xlfn._xlws.FILTER(obsDataLinks[observ_treat_ID],obsDataLinks[experiment_ID]=A411)))</f>
        <v>0</v>
      </c>
    </row>
    <row r="412" spans="2:2" x14ac:dyDescent="0.25">
      <c r="B412" cm="1">
        <f t="array" ref="B412">TRANSPOSE(_xlfn._xlws.SORT(_xlfn._xlws.FILTER(obsDataLinks[observ_treat_ID],obsDataLinks[experiment_ID]=A412)))</f>
        <v>0</v>
      </c>
    </row>
    <row r="413" spans="2:2" x14ac:dyDescent="0.25">
      <c r="B413" cm="1">
        <f t="array" ref="B413">TRANSPOSE(_xlfn._xlws.SORT(_xlfn._xlws.FILTER(obsDataLinks[observ_treat_ID],obsDataLinks[experiment_ID]=A413)))</f>
        <v>0</v>
      </c>
    </row>
    <row r="414" spans="2:2" x14ac:dyDescent="0.25">
      <c r="B414" cm="1">
        <f t="array" ref="B414">TRANSPOSE(_xlfn._xlws.SORT(_xlfn._xlws.FILTER(obsDataLinks[observ_treat_ID],obsDataLinks[experiment_ID]=A414)))</f>
        <v>0</v>
      </c>
    </row>
    <row r="415" spans="2:2" x14ac:dyDescent="0.25">
      <c r="B415" cm="1">
        <f t="array" ref="B415">TRANSPOSE(_xlfn._xlws.SORT(_xlfn._xlws.FILTER(obsDataLinks[observ_treat_ID],obsDataLinks[experiment_ID]=A415)))</f>
        <v>0</v>
      </c>
    </row>
    <row r="416" spans="2:2" x14ac:dyDescent="0.25">
      <c r="B416" cm="1">
        <f t="array" ref="B416">TRANSPOSE(_xlfn._xlws.SORT(_xlfn._xlws.FILTER(obsDataLinks[observ_treat_ID],obsDataLinks[experiment_ID]=A416)))</f>
        <v>0</v>
      </c>
    </row>
    <row r="417" spans="2:2" x14ac:dyDescent="0.25">
      <c r="B417" cm="1">
        <f t="array" ref="B417">TRANSPOSE(_xlfn._xlws.SORT(_xlfn._xlws.FILTER(obsDataLinks[observ_treat_ID],obsDataLinks[experiment_ID]=A417)))</f>
        <v>0</v>
      </c>
    </row>
    <row r="418" spans="2:2" x14ac:dyDescent="0.25">
      <c r="B418" cm="1">
        <f t="array" ref="B418">TRANSPOSE(_xlfn._xlws.SORT(_xlfn._xlws.FILTER(obsDataLinks[observ_treat_ID],obsDataLinks[experiment_ID]=A418)))</f>
        <v>0</v>
      </c>
    </row>
    <row r="419" spans="2:2" x14ac:dyDescent="0.25">
      <c r="B419" cm="1">
        <f t="array" ref="B419">TRANSPOSE(_xlfn._xlws.SORT(_xlfn._xlws.FILTER(obsDataLinks[observ_treat_ID],obsDataLinks[experiment_ID]=A419)))</f>
        <v>0</v>
      </c>
    </row>
    <row r="420" spans="2:2" x14ac:dyDescent="0.25">
      <c r="B420" cm="1">
        <f t="array" ref="B420">TRANSPOSE(_xlfn._xlws.SORT(_xlfn._xlws.FILTER(obsDataLinks[observ_treat_ID],obsDataLinks[experiment_ID]=A420)))</f>
        <v>0</v>
      </c>
    </row>
    <row r="421" spans="2:2" x14ac:dyDescent="0.25">
      <c r="B421" cm="1">
        <f t="array" ref="B421">TRANSPOSE(_xlfn._xlws.SORT(_xlfn._xlws.FILTER(obsDataLinks[observ_treat_ID],obsDataLinks[experiment_ID]=A421)))</f>
        <v>0</v>
      </c>
    </row>
    <row r="422" spans="2:2" x14ac:dyDescent="0.25">
      <c r="B422" cm="1">
        <f t="array" ref="B422">TRANSPOSE(_xlfn._xlws.SORT(_xlfn._xlws.FILTER(obsDataLinks[observ_treat_ID],obsDataLinks[experiment_ID]=A422)))</f>
        <v>0</v>
      </c>
    </row>
    <row r="423" spans="2:2" x14ac:dyDescent="0.25">
      <c r="B423" cm="1">
        <f t="array" ref="B423">TRANSPOSE(_xlfn._xlws.SORT(_xlfn._xlws.FILTER(obsDataLinks[observ_treat_ID],obsDataLinks[experiment_ID]=A423)))</f>
        <v>0</v>
      </c>
    </row>
    <row r="424" spans="2:2" x14ac:dyDescent="0.25">
      <c r="B424" cm="1">
        <f t="array" ref="B424">TRANSPOSE(_xlfn._xlws.SORT(_xlfn._xlws.FILTER(obsDataLinks[observ_treat_ID],obsDataLinks[experiment_ID]=A424)))</f>
        <v>0</v>
      </c>
    </row>
    <row r="425" spans="2:2" x14ac:dyDescent="0.25">
      <c r="B425" cm="1">
        <f t="array" ref="B425">TRANSPOSE(_xlfn._xlws.SORT(_xlfn._xlws.FILTER(obsDataLinks[observ_treat_ID],obsDataLinks[experiment_ID]=A425)))</f>
        <v>0</v>
      </c>
    </row>
    <row r="426" spans="2:2" x14ac:dyDescent="0.25">
      <c r="B426" cm="1">
        <f t="array" ref="B426">TRANSPOSE(_xlfn._xlws.SORT(_xlfn._xlws.FILTER(obsDataLinks[observ_treat_ID],obsDataLinks[experiment_ID]=A426)))</f>
        <v>0</v>
      </c>
    </row>
    <row r="427" spans="2:2" x14ac:dyDescent="0.25">
      <c r="B427" cm="1">
        <f t="array" ref="B427">TRANSPOSE(_xlfn._xlws.SORT(_xlfn._xlws.FILTER(obsDataLinks[observ_treat_ID],obsDataLinks[experiment_ID]=A427)))</f>
        <v>0</v>
      </c>
    </row>
    <row r="428" spans="2:2" x14ac:dyDescent="0.25">
      <c r="B428" cm="1">
        <f t="array" ref="B428">TRANSPOSE(_xlfn._xlws.SORT(_xlfn._xlws.FILTER(obsDataLinks[observ_treat_ID],obsDataLinks[experiment_ID]=A428)))</f>
        <v>0</v>
      </c>
    </row>
    <row r="429" spans="2:2" x14ac:dyDescent="0.25">
      <c r="B429" cm="1">
        <f t="array" ref="B429">TRANSPOSE(_xlfn._xlws.SORT(_xlfn._xlws.FILTER(obsDataLinks[observ_treat_ID],obsDataLinks[experiment_ID]=A429)))</f>
        <v>0</v>
      </c>
    </row>
    <row r="430" spans="2:2" x14ac:dyDescent="0.25">
      <c r="B430" cm="1">
        <f t="array" ref="B430">TRANSPOSE(_xlfn._xlws.SORT(_xlfn._xlws.FILTER(obsDataLinks[observ_treat_ID],obsDataLinks[experiment_ID]=A430)))</f>
        <v>0</v>
      </c>
    </row>
    <row r="431" spans="2:2" x14ac:dyDescent="0.25">
      <c r="B431" cm="1">
        <f t="array" ref="B431">TRANSPOSE(_xlfn._xlws.SORT(_xlfn._xlws.FILTER(obsDataLinks[observ_treat_ID],obsDataLinks[experiment_ID]=A431)))</f>
        <v>0</v>
      </c>
    </row>
    <row r="432" spans="2:2" x14ac:dyDescent="0.25">
      <c r="B432" cm="1">
        <f t="array" ref="B432">TRANSPOSE(_xlfn._xlws.SORT(_xlfn._xlws.FILTER(obsDataLinks[observ_treat_ID],obsDataLinks[experiment_ID]=A432)))</f>
        <v>0</v>
      </c>
    </row>
    <row r="433" spans="2:2" x14ac:dyDescent="0.25">
      <c r="B433" cm="1">
        <f t="array" ref="B433">TRANSPOSE(_xlfn._xlws.SORT(_xlfn._xlws.FILTER(obsDataLinks[observ_treat_ID],obsDataLinks[experiment_ID]=A433)))</f>
        <v>0</v>
      </c>
    </row>
    <row r="434" spans="2:2" x14ac:dyDescent="0.25">
      <c r="B434" cm="1">
        <f t="array" ref="B434">TRANSPOSE(_xlfn._xlws.SORT(_xlfn._xlws.FILTER(obsDataLinks[observ_treat_ID],obsDataLinks[experiment_ID]=A434)))</f>
        <v>0</v>
      </c>
    </row>
    <row r="435" spans="2:2" x14ac:dyDescent="0.25">
      <c r="B435" cm="1">
        <f t="array" ref="B435">TRANSPOSE(_xlfn._xlws.SORT(_xlfn._xlws.FILTER(obsDataLinks[observ_treat_ID],obsDataLinks[experiment_ID]=A435)))</f>
        <v>0</v>
      </c>
    </row>
    <row r="436" spans="2:2" x14ac:dyDescent="0.25">
      <c r="B436" cm="1">
        <f t="array" ref="B436">TRANSPOSE(_xlfn._xlws.SORT(_xlfn._xlws.FILTER(obsDataLinks[observ_treat_ID],obsDataLinks[experiment_ID]=A436)))</f>
        <v>0</v>
      </c>
    </row>
    <row r="437" spans="2:2" x14ac:dyDescent="0.25">
      <c r="B437" cm="1">
        <f t="array" ref="B437">TRANSPOSE(_xlfn._xlws.SORT(_xlfn._xlws.FILTER(obsDataLinks[observ_treat_ID],obsDataLinks[experiment_ID]=A437)))</f>
        <v>0</v>
      </c>
    </row>
    <row r="438" spans="2:2" x14ac:dyDescent="0.25">
      <c r="B438" cm="1">
        <f t="array" ref="B438">TRANSPOSE(_xlfn._xlws.SORT(_xlfn._xlws.FILTER(obsDataLinks[observ_treat_ID],obsDataLinks[experiment_ID]=A438)))</f>
        <v>0</v>
      </c>
    </row>
    <row r="439" spans="2:2" x14ac:dyDescent="0.25">
      <c r="B439" cm="1">
        <f t="array" ref="B439">TRANSPOSE(_xlfn._xlws.SORT(_xlfn._xlws.FILTER(obsDataLinks[observ_treat_ID],obsDataLinks[experiment_ID]=A439)))</f>
        <v>0</v>
      </c>
    </row>
    <row r="440" spans="2:2" x14ac:dyDescent="0.25">
      <c r="B440" cm="1">
        <f t="array" ref="B440">TRANSPOSE(_xlfn._xlws.SORT(_xlfn._xlws.FILTER(obsDataLinks[observ_treat_ID],obsDataLinks[experiment_ID]=A440)))</f>
        <v>0</v>
      </c>
    </row>
    <row r="441" spans="2:2" x14ac:dyDescent="0.25">
      <c r="B441" cm="1">
        <f t="array" ref="B441">TRANSPOSE(_xlfn._xlws.SORT(_xlfn._xlws.FILTER(obsDataLinks[observ_treat_ID],obsDataLinks[experiment_ID]=A441)))</f>
        <v>0</v>
      </c>
    </row>
    <row r="442" spans="2:2" x14ac:dyDescent="0.25">
      <c r="B442" cm="1">
        <f t="array" ref="B442">TRANSPOSE(_xlfn._xlws.SORT(_xlfn._xlws.FILTER(obsDataLinks[observ_treat_ID],obsDataLinks[experiment_ID]=A442)))</f>
        <v>0</v>
      </c>
    </row>
    <row r="443" spans="2:2" x14ac:dyDescent="0.25">
      <c r="B443" cm="1">
        <f t="array" ref="B443">TRANSPOSE(_xlfn._xlws.SORT(_xlfn._xlws.FILTER(obsDataLinks[observ_treat_ID],obsDataLinks[experiment_ID]=A443)))</f>
        <v>0</v>
      </c>
    </row>
    <row r="444" spans="2:2" x14ac:dyDescent="0.25">
      <c r="B444" cm="1">
        <f t="array" ref="B444">TRANSPOSE(_xlfn._xlws.SORT(_xlfn._xlws.FILTER(obsDataLinks[observ_treat_ID],obsDataLinks[experiment_ID]=A444)))</f>
        <v>0</v>
      </c>
    </row>
    <row r="445" spans="2:2" x14ac:dyDescent="0.25">
      <c r="B445" cm="1">
        <f t="array" ref="B445">TRANSPOSE(_xlfn._xlws.SORT(_xlfn._xlws.FILTER(obsDataLinks[observ_treat_ID],obsDataLinks[experiment_ID]=A445)))</f>
        <v>0</v>
      </c>
    </row>
    <row r="446" spans="2:2" x14ac:dyDescent="0.25">
      <c r="B446" cm="1">
        <f t="array" ref="B446">TRANSPOSE(_xlfn._xlws.SORT(_xlfn._xlws.FILTER(obsDataLinks[observ_treat_ID],obsDataLinks[experiment_ID]=A446)))</f>
        <v>0</v>
      </c>
    </row>
    <row r="447" spans="2:2" x14ac:dyDescent="0.25">
      <c r="B447" cm="1">
        <f t="array" ref="B447">TRANSPOSE(_xlfn._xlws.SORT(_xlfn._xlws.FILTER(obsDataLinks[observ_treat_ID],obsDataLinks[experiment_ID]=A447)))</f>
        <v>0</v>
      </c>
    </row>
    <row r="448" spans="2:2" x14ac:dyDescent="0.25">
      <c r="B448" cm="1">
        <f t="array" ref="B448">TRANSPOSE(_xlfn._xlws.SORT(_xlfn._xlws.FILTER(obsDataLinks[observ_treat_ID],obsDataLinks[experiment_ID]=A448)))</f>
        <v>0</v>
      </c>
    </row>
    <row r="449" spans="2:2" x14ac:dyDescent="0.25">
      <c r="B449" cm="1">
        <f t="array" ref="B449">TRANSPOSE(_xlfn._xlws.SORT(_xlfn._xlws.FILTER(obsDataLinks[observ_treat_ID],obsDataLinks[experiment_ID]=A449)))</f>
        <v>0</v>
      </c>
    </row>
    <row r="450" spans="2:2" x14ac:dyDescent="0.25">
      <c r="B450" cm="1">
        <f t="array" ref="B450">TRANSPOSE(_xlfn._xlws.SORT(_xlfn._xlws.FILTER(obsDataLinks[observ_treat_ID],obsDataLinks[experiment_ID]=A450)))</f>
        <v>0</v>
      </c>
    </row>
    <row r="451" spans="2:2" x14ac:dyDescent="0.25">
      <c r="B451" cm="1">
        <f t="array" ref="B451">TRANSPOSE(_xlfn._xlws.SORT(_xlfn._xlws.FILTER(obsDataLinks[observ_treat_ID],obsDataLinks[experiment_ID]=A451)))</f>
        <v>0</v>
      </c>
    </row>
    <row r="452" spans="2:2" x14ac:dyDescent="0.25">
      <c r="B452" cm="1">
        <f t="array" ref="B452">TRANSPOSE(_xlfn._xlws.SORT(_xlfn._xlws.FILTER(obsDataLinks[observ_treat_ID],obsDataLinks[experiment_ID]=A452)))</f>
        <v>0</v>
      </c>
    </row>
    <row r="453" spans="2:2" x14ac:dyDescent="0.25">
      <c r="B453" cm="1">
        <f t="array" ref="B453">TRANSPOSE(_xlfn._xlws.SORT(_xlfn._xlws.FILTER(obsDataLinks[observ_treat_ID],obsDataLinks[experiment_ID]=A453)))</f>
        <v>0</v>
      </c>
    </row>
    <row r="454" spans="2:2" x14ac:dyDescent="0.25">
      <c r="B454" cm="1">
        <f t="array" ref="B454">TRANSPOSE(_xlfn._xlws.SORT(_xlfn._xlws.FILTER(obsDataLinks[observ_treat_ID],obsDataLinks[experiment_ID]=A454)))</f>
        <v>0</v>
      </c>
    </row>
    <row r="455" spans="2:2" x14ac:dyDescent="0.25">
      <c r="B455" cm="1">
        <f t="array" ref="B455">TRANSPOSE(_xlfn._xlws.SORT(_xlfn._xlws.FILTER(obsDataLinks[observ_treat_ID],obsDataLinks[experiment_ID]=A455)))</f>
        <v>0</v>
      </c>
    </row>
    <row r="456" spans="2:2" x14ac:dyDescent="0.25">
      <c r="B456" cm="1">
        <f t="array" ref="B456">TRANSPOSE(_xlfn._xlws.SORT(_xlfn._xlws.FILTER(obsDataLinks[observ_treat_ID],obsDataLinks[experiment_ID]=A456)))</f>
        <v>0</v>
      </c>
    </row>
    <row r="457" spans="2:2" x14ac:dyDescent="0.25">
      <c r="B457" cm="1">
        <f t="array" ref="B457">TRANSPOSE(_xlfn._xlws.SORT(_xlfn._xlws.FILTER(obsDataLinks[observ_treat_ID],obsDataLinks[experiment_ID]=A457)))</f>
        <v>0</v>
      </c>
    </row>
    <row r="458" spans="2:2" x14ac:dyDescent="0.25">
      <c r="B458" cm="1">
        <f t="array" ref="B458">TRANSPOSE(_xlfn._xlws.SORT(_xlfn._xlws.FILTER(obsDataLinks[observ_treat_ID],obsDataLinks[experiment_ID]=A458)))</f>
        <v>0</v>
      </c>
    </row>
    <row r="459" spans="2:2" x14ac:dyDescent="0.25">
      <c r="B459" cm="1">
        <f t="array" ref="B459">TRANSPOSE(_xlfn._xlws.SORT(_xlfn._xlws.FILTER(obsDataLinks[observ_treat_ID],obsDataLinks[experiment_ID]=A459)))</f>
        <v>0</v>
      </c>
    </row>
    <row r="460" spans="2:2" x14ac:dyDescent="0.25">
      <c r="B460" cm="1">
        <f t="array" ref="B460">TRANSPOSE(_xlfn._xlws.SORT(_xlfn._xlws.FILTER(obsDataLinks[observ_treat_ID],obsDataLinks[experiment_ID]=A460)))</f>
        <v>0</v>
      </c>
    </row>
    <row r="461" spans="2:2" x14ac:dyDescent="0.25">
      <c r="B461" cm="1">
        <f t="array" ref="B461">TRANSPOSE(_xlfn._xlws.SORT(_xlfn._xlws.FILTER(obsDataLinks[observ_treat_ID],obsDataLinks[experiment_ID]=A461)))</f>
        <v>0</v>
      </c>
    </row>
    <row r="462" spans="2:2" x14ac:dyDescent="0.25">
      <c r="B462" cm="1">
        <f t="array" ref="B462">TRANSPOSE(_xlfn._xlws.SORT(_xlfn._xlws.FILTER(obsDataLinks[observ_treat_ID],obsDataLinks[experiment_ID]=A462)))</f>
        <v>0</v>
      </c>
    </row>
    <row r="463" spans="2:2" x14ac:dyDescent="0.25">
      <c r="B463" cm="1">
        <f t="array" ref="B463">TRANSPOSE(_xlfn._xlws.SORT(_xlfn._xlws.FILTER(obsDataLinks[observ_treat_ID],obsDataLinks[experiment_ID]=A463)))</f>
        <v>0</v>
      </c>
    </row>
    <row r="464" spans="2:2" x14ac:dyDescent="0.25">
      <c r="B464" cm="1">
        <f t="array" ref="B464">TRANSPOSE(_xlfn._xlws.SORT(_xlfn._xlws.FILTER(obsDataLinks[observ_treat_ID],obsDataLinks[experiment_ID]=A464)))</f>
        <v>0</v>
      </c>
    </row>
    <row r="465" spans="2:2" x14ac:dyDescent="0.25">
      <c r="B465" cm="1">
        <f t="array" ref="B465">TRANSPOSE(_xlfn._xlws.SORT(_xlfn._xlws.FILTER(obsDataLinks[observ_treat_ID],obsDataLinks[experiment_ID]=A465)))</f>
        <v>0</v>
      </c>
    </row>
    <row r="466" spans="2:2" x14ac:dyDescent="0.25">
      <c r="B466" cm="1">
        <f t="array" ref="B466">TRANSPOSE(_xlfn._xlws.SORT(_xlfn._xlws.FILTER(obsDataLinks[observ_treat_ID],obsDataLinks[experiment_ID]=A466)))</f>
        <v>0</v>
      </c>
    </row>
    <row r="467" spans="2:2" x14ac:dyDescent="0.25">
      <c r="B467" cm="1">
        <f t="array" ref="B467">TRANSPOSE(_xlfn._xlws.SORT(_xlfn._xlws.FILTER(obsDataLinks[observ_treat_ID],obsDataLinks[experiment_ID]=A467)))</f>
        <v>0</v>
      </c>
    </row>
    <row r="468" spans="2:2" x14ac:dyDescent="0.25">
      <c r="B468" cm="1">
        <f t="array" ref="B468">TRANSPOSE(_xlfn._xlws.SORT(_xlfn._xlws.FILTER(obsDataLinks[observ_treat_ID],obsDataLinks[experiment_ID]=A468)))</f>
        <v>0</v>
      </c>
    </row>
    <row r="469" spans="2:2" x14ac:dyDescent="0.25">
      <c r="B469" cm="1">
        <f t="array" ref="B469">TRANSPOSE(_xlfn._xlws.SORT(_xlfn._xlws.FILTER(obsDataLinks[observ_treat_ID],obsDataLinks[experiment_ID]=A469)))</f>
        <v>0</v>
      </c>
    </row>
    <row r="470" spans="2:2" x14ac:dyDescent="0.25">
      <c r="B470" cm="1">
        <f t="array" ref="B470">TRANSPOSE(_xlfn._xlws.SORT(_xlfn._xlws.FILTER(obsDataLinks[observ_treat_ID],obsDataLinks[experiment_ID]=A470)))</f>
        <v>0</v>
      </c>
    </row>
    <row r="471" spans="2:2" x14ac:dyDescent="0.25">
      <c r="B471" cm="1">
        <f t="array" ref="B471">TRANSPOSE(_xlfn._xlws.SORT(_xlfn._xlws.FILTER(obsDataLinks[observ_treat_ID],obsDataLinks[experiment_ID]=A471)))</f>
        <v>0</v>
      </c>
    </row>
    <row r="472" spans="2:2" x14ac:dyDescent="0.25">
      <c r="B472" cm="1">
        <f t="array" ref="B472">TRANSPOSE(_xlfn._xlws.SORT(_xlfn._xlws.FILTER(obsDataLinks[observ_treat_ID],obsDataLinks[experiment_ID]=A472)))</f>
        <v>0</v>
      </c>
    </row>
    <row r="473" spans="2:2" x14ac:dyDescent="0.25">
      <c r="B473" cm="1">
        <f t="array" ref="B473">TRANSPOSE(_xlfn._xlws.SORT(_xlfn._xlws.FILTER(obsDataLinks[observ_treat_ID],obsDataLinks[experiment_ID]=A473)))</f>
        <v>0</v>
      </c>
    </row>
    <row r="474" spans="2:2" x14ac:dyDescent="0.25">
      <c r="B474" cm="1">
        <f t="array" ref="B474">TRANSPOSE(_xlfn._xlws.SORT(_xlfn._xlws.FILTER(obsDataLinks[observ_treat_ID],obsDataLinks[experiment_ID]=A474)))</f>
        <v>0</v>
      </c>
    </row>
    <row r="475" spans="2:2" x14ac:dyDescent="0.25">
      <c r="B475" cm="1">
        <f t="array" ref="B475">TRANSPOSE(_xlfn._xlws.SORT(_xlfn._xlws.FILTER(obsDataLinks[observ_treat_ID],obsDataLinks[experiment_ID]=A475)))</f>
        <v>0</v>
      </c>
    </row>
    <row r="476" spans="2:2" x14ac:dyDescent="0.25">
      <c r="B476" cm="1">
        <f t="array" ref="B476">TRANSPOSE(_xlfn._xlws.SORT(_xlfn._xlws.FILTER(obsDataLinks[observ_treat_ID],obsDataLinks[experiment_ID]=A476)))</f>
        <v>0</v>
      </c>
    </row>
    <row r="477" spans="2:2" x14ac:dyDescent="0.25">
      <c r="B477" cm="1">
        <f t="array" ref="B477">TRANSPOSE(_xlfn._xlws.SORT(_xlfn._xlws.FILTER(obsDataLinks[observ_treat_ID],obsDataLinks[experiment_ID]=A477)))</f>
        <v>0</v>
      </c>
    </row>
    <row r="478" spans="2:2" x14ac:dyDescent="0.25">
      <c r="B478" cm="1">
        <f t="array" ref="B478">TRANSPOSE(_xlfn._xlws.SORT(_xlfn._xlws.FILTER(obsDataLinks[observ_treat_ID],obsDataLinks[experiment_ID]=A478)))</f>
        <v>0</v>
      </c>
    </row>
    <row r="479" spans="2:2" x14ac:dyDescent="0.25">
      <c r="B479" cm="1">
        <f t="array" ref="B479">TRANSPOSE(_xlfn._xlws.SORT(_xlfn._xlws.FILTER(obsDataLinks[observ_treat_ID],obsDataLinks[experiment_ID]=A479)))</f>
        <v>0</v>
      </c>
    </row>
    <row r="480" spans="2:2" x14ac:dyDescent="0.25">
      <c r="B480" cm="1">
        <f t="array" ref="B480">TRANSPOSE(_xlfn._xlws.SORT(_xlfn._xlws.FILTER(obsDataLinks[observ_treat_ID],obsDataLinks[experiment_ID]=A480)))</f>
        <v>0</v>
      </c>
    </row>
    <row r="481" spans="2:2" x14ac:dyDescent="0.25">
      <c r="B481" cm="1">
        <f t="array" ref="B481">TRANSPOSE(_xlfn._xlws.SORT(_xlfn._xlws.FILTER(obsDataLinks[observ_treat_ID],obsDataLinks[experiment_ID]=A481)))</f>
        <v>0</v>
      </c>
    </row>
    <row r="482" spans="2:2" x14ac:dyDescent="0.25">
      <c r="B482" cm="1">
        <f t="array" ref="B482">TRANSPOSE(_xlfn._xlws.SORT(_xlfn._xlws.FILTER(obsDataLinks[observ_treat_ID],obsDataLinks[experiment_ID]=A482)))</f>
        <v>0</v>
      </c>
    </row>
    <row r="483" spans="2:2" x14ac:dyDescent="0.25">
      <c r="B483" cm="1">
        <f t="array" ref="B483">TRANSPOSE(_xlfn._xlws.SORT(_xlfn._xlws.FILTER(obsDataLinks[observ_treat_ID],obsDataLinks[experiment_ID]=A483)))</f>
        <v>0</v>
      </c>
    </row>
    <row r="484" spans="2:2" x14ac:dyDescent="0.25">
      <c r="B484" cm="1">
        <f t="array" ref="B484">TRANSPOSE(_xlfn._xlws.SORT(_xlfn._xlws.FILTER(obsDataLinks[observ_treat_ID],obsDataLinks[experiment_ID]=A484)))</f>
        <v>0</v>
      </c>
    </row>
    <row r="485" spans="2:2" x14ac:dyDescent="0.25">
      <c r="B485" cm="1">
        <f t="array" ref="B485">TRANSPOSE(_xlfn._xlws.SORT(_xlfn._xlws.FILTER(obsDataLinks[observ_treat_ID],obsDataLinks[experiment_ID]=A485)))</f>
        <v>0</v>
      </c>
    </row>
    <row r="486" spans="2:2" x14ac:dyDescent="0.25">
      <c r="B486" cm="1">
        <f t="array" ref="B486">TRANSPOSE(_xlfn._xlws.SORT(_xlfn._xlws.FILTER(obsDataLinks[observ_treat_ID],obsDataLinks[experiment_ID]=A486)))</f>
        <v>0</v>
      </c>
    </row>
    <row r="487" spans="2:2" x14ac:dyDescent="0.25">
      <c r="B487" cm="1">
        <f t="array" ref="B487">TRANSPOSE(_xlfn._xlws.SORT(_xlfn._xlws.FILTER(obsDataLinks[observ_treat_ID],obsDataLinks[experiment_ID]=A487)))</f>
        <v>0</v>
      </c>
    </row>
    <row r="488" spans="2:2" x14ac:dyDescent="0.25">
      <c r="B488" cm="1">
        <f t="array" ref="B488">TRANSPOSE(_xlfn._xlws.SORT(_xlfn._xlws.FILTER(obsDataLinks[observ_treat_ID],obsDataLinks[experiment_ID]=A488)))</f>
        <v>0</v>
      </c>
    </row>
    <row r="489" spans="2:2" x14ac:dyDescent="0.25">
      <c r="B489" cm="1">
        <f t="array" ref="B489">TRANSPOSE(_xlfn._xlws.SORT(_xlfn._xlws.FILTER(obsDataLinks[observ_treat_ID],obsDataLinks[experiment_ID]=A489)))</f>
        <v>0</v>
      </c>
    </row>
    <row r="490" spans="2:2" x14ac:dyDescent="0.25">
      <c r="B490" cm="1">
        <f t="array" ref="B490">TRANSPOSE(_xlfn._xlws.SORT(_xlfn._xlws.FILTER(obsDataLinks[observ_treat_ID],obsDataLinks[experiment_ID]=A490)))</f>
        <v>0</v>
      </c>
    </row>
    <row r="491" spans="2:2" x14ac:dyDescent="0.25">
      <c r="B491" cm="1">
        <f t="array" ref="B491">TRANSPOSE(_xlfn._xlws.SORT(_xlfn._xlws.FILTER(obsDataLinks[observ_treat_ID],obsDataLinks[experiment_ID]=A491)))</f>
        <v>0</v>
      </c>
    </row>
    <row r="492" spans="2:2" x14ac:dyDescent="0.25">
      <c r="B492" cm="1">
        <f t="array" ref="B492">TRANSPOSE(_xlfn._xlws.SORT(_xlfn._xlws.FILTER(obsDataLinks[observ_treat_ID],obsDataLinks[experiment_ID]=A492)))</f>
        <v>0</v>
      </c>
    </row>
    <row r="493" spans="2:2" x14ac:dyDescent="0.25">
      <c r="B493" cm="1">
        <f t="array" ref="B493">TRANSPOSE(_xlfn._xlws.SORT(_xlfn._xlws.FILTER(obsDataLinks[observ_treat_ID],obsDataLinks[experiment_ID]=A493)))</f>
        <v>0</v>
      </c>
    </row>
    <row r="494" spans="2:2" x14ac:dyDescent="0.25">
      <c r="B494" cm="1">
        <f t="array" ref="B494">TRANSPOSE(_xlfn._xlws.SORT(_xlfn._xlws.FILTER(obsDataLinks[observ_treat_ID],obsDataLinks[experiment_ID]=A494)))</f>
        <v>0</v>
      </c>
    </row>
    <row r="495" spans="2:2" x14ac:dyDescent="0.25">
      <c r="B495" cm="1">
        <f t="array" ref="B495">TRANSPOSE(_xlfn._xlws.SORT(_xlfn._xlws.FILTER(obsDataLinks[observ_treat_ID],obsDataLinks[experiment_ID]=A495)))</f>
        <v>0</v>
      </c>
    </row>
    <row r="496" spans="2:2" x14ac:dyDescent="0.25">
      <c r="B496" cm="1">
        <f t="array" ref="B496">TRANSPOSE(_xlfn._xlws.SORT(_xlfn._xlws.FILTER(obsDataLinks[observ_treat_ID],obsDataLinks[experiment_ID]=A496)))</f>
        <v>0</v>
      </c>
    </row>
    <row r="497" spans="2:2" x14ac:dyDescent="0.25">
      <c r="B497" cm="1">
        <f t="array" ref="B497">TRANSPOSE(_xlfn._xlws.SORT(_xlfn._xlws.FILTER(obsDataLinks[observ_treat_ID],obsDataLinks[experiment_ID]=A497)))</f>
        <v>0</v>
      </c>
    </row>
    <row r="498" spans="2:2" x14ac:dyDescent="0.25">
      <c r="B498" cm="1">
        <f t="array" ref="B498">TRANSPOSE(_xlfn._xlws.SORT(_xlfn._xlws.FILTER(obsDataLinks[observ_treat_ID],obsDataLinks[experiment_ID]=A498)))</f>
        <v>0</v>
      </c>
    </row>
    <row r="499" spans="2:2" x14ac:dyDescent="0.25">
      <c r="B499" cm="1">
        <f t="array" ref="B499">TRANSPOSE(_xlfn._xlws.SORT(_xlfn._xlws.FILTER(obsDataLinks[observ_treat_ID],obsDataLinks[experiment_ID]=A499)))</f>
        <v>0</v>
      </c>
    </row>
    <row r="500" spans="2:2" s="107" customFormat="1" x14ac:dyDescent="0.25">
      <c r="B500" s="107"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S500"/>
  <sheetViews>
    <sheetView workbookViewId="0"/>
  </sheetViews>
  <sheetFormatPr defaultColWidth="8.85546875" defaultRowHeight="15" x14ac:dyDescent="0.25"/>
  <cols>
    <col min="1" max="2" width="10.42578125" customWidth="1"/>
    <col min="3" max="200" width="3.140625" customWidth="1"/>
    <col min="16383" max="16383" width="8.7109375" customWidth="1"/>
  </cols>
  <sheetData>
    <row r="1" spans="1:13" s="123" customFormat="1" x14ac:dyDescent="0.25">
      <c r="A1" s="122" t="s">
        <v>1671</v>
      </c>
      <c r="I1" s="124"/>
    </row>
    <row r="2" spans="1:13" x14ac:dyDescent="0.25">
      <c r="A2" t="str" cm="1">
        <f t="array" ref="A2:A283">_xlfn._xlws.SORT(_xlfn.UNIQUE(_xlfn._xlws.FILTER(treatments[experiment_ID], treatments[experiment_ID] &lt;&gt; "")))</f>
        <v>Abedinpour2012_2009</v>
      </c>
      <c r="B2" t="str" cm="1">
        <f t="array" ref="B2:M2">TRANSPOSE(_xlfn._xlws.SORT(_xlfn._xlws.FILTER(treatments[treatment_number]&amp;" | "&amp;treatments[treatment_name],treatments[experiment_ID]=A2)))</f>
        <v xml:space="preserve"> | </v>
      </c>
      <c r="C2" t="str">
        <v xml:space="preserve"> | </v>
      </c>
      <c r="D2" t="str">
        <v xml:space="preserve"> | </v>
      </c>
      <c r="E2" t="str">
        <v xml:space="preserve"> | </v>
      </c>
      <c r="F2" t="str">
        <v xml:space="preserve"> | </v>
      </c>
      <c r="G2" t="str">
        <v xml:space="preserve"> | </v>
      </c>
      <c r="H2" t="str">
        <v xml:space="preserve"> | </v>
      </c>
      <c r="I2" t="str">
        <v xml:space="preserve"> | </v>
      </c>
      <c r="J2" t="str">
        <v xml:space="preserve"> | </v>
      </c>
      <c r="K2" t="str">
        <v xml:space="preserve"> | </v>
      </c>
      <c r="L2" t="str">
        <v xml:space="preserve"> | </v>
      </c>
      <c r="M2" t="str">
        <v xml:space="preserve"> | </v>
      </c>
    </row>
    <row r="3" spans="1:13" x14ac:dyDescent="0.25">
      <c r="A3" t="str">
        <v>Abedinpour2012_2010</v>
      </c>
      <c r="B3" t="str" cm="1">
        <f t="array" ref="B3:M3">TRANSPOSE(_xlfn._xlws.SORT(_xlfn._xlws.FILTER(treatments[treatment_number]&amp;" | "&amp;treatments[treatment_name],treatments[experiment_ID]=A3)))</f>
        <v xml:space="preserve"> | </v>
      </c>
      <c r="C3" t="str">
        <v xml:space="preserve"> | </v>
      </c>
      <c r="D3" t="str">
        <v xml:space="preserve"> | </v>
      </c>
      <c r="E3" t="str">
        <v xml:space="preserve"> | </v>
      </c>
      <c r="F3" t="str">
        <v xml:space="preserve"> | </v>
      </c>
      <c r="G3" t="str">
        <v xml:space="preserve"> | </v>
      </c>
      <c r="H3" t="str">
        <v xml:space="preserve"> | </v>
      </c>
      <c r="I3" t="str">
        <v xml:space="preserve"> | </v>
      </c>
      <c r="J3" t="str">
        <v xml:space="preserve"> | </v>
      </c>
      <c r="K3" t="str">
        <v xml:space="preserve"> | </v>
      </c>
      <c r="L3" t="str">
        <v xml:space="preserve"> | </v>
      </c>
      <c r="M3" t="str">
        <v xml:space="preserve"> | </v>
      </c>
    </row>
    <row r="4" spans="1:13" x14ac:dyDescent="0.25">
      <c r="A4" t="str">
        <v>Akinseye2016_2013</v>
      </c>
      <c r="B4" t="str" cm="1">
        <f t="array" ref="B4:M4">TRANSPOSE(_xlfn._xlws.SORT(_xlfn._xlws.FILTER(treatments[treatment_number]&amp;" | "&amp;treatments[treatment_name],treatments[experiment_ID]=A4)))</f>
        <v xml:space="preserve"> | </v>
      </c>
      <c r="C4" t="str">
        <v xml:space="preserve"> | </v>
      </c>
      <c r="D4" t="str">
        <v xml:space="preserve"> | </v>
      </c>
      <c r="E4" t="str">
        <v xml:space="preserve"> | </v>
      </c>
      <c r="F4" t="str">
        <v xml:space="preserve"> | </v>
      </c>
      <c r="G4" t="str">
        <v xml:space="preserve"> | </v>
      </c>
      <c r="H4" t="str">
        <v xml:space="preserve"> | </v>
      </c>
      <c r="I4" t="str">
        <v xml:space="preserve"> | </v>
      </c>
      <c r="J4" t="str">
        <v xml:space="preserve"> | </v>
      </c>
      <c r="K4" t="str">
        <v xml:space="preserve"> | </v>
      </c>
      <c r="L4" t="str">
        <v xml:space="preserve"> | </v>
      </c>
      <c r="M4" t="str">
        <v xml:space="preserve"> | </v>
      </c>
    </row>
    <row r="5" spans="1:13" x14ac:dyDescent="0.25">
      <c r="A5" t="str">
        <v>Araya2015_2012</v>
      </c>
      <c r="B5" t="str" cm="1">
        <f t="array" ref="B5">TRANSPOSE(_xlfn._xlws.SORT(_xlfn._xlws.FILTER(treatments[treatment_number]&amp;" | "&amp;treatments[treatment_name],treatments[experiment_ID]=A5)))</f>
        <v xml:space="preserve"> | </v>
      </c>
    </row>
    <row r="6" spans="1:13" x14ac:dyDescent="0.25">
      <c r="A6" t="str">
        <v>Basso2010_1991</v>
      </c>
      <c r="B6" t="str" cm="1">
        <f t="array" ref="B6:C6">TRANSPOSE(_xlfn._xlws.SORT(_xlfn._xlws.FILTER(treatments[treatment_number]&amp;" | "&amp;treatments[treatment_name],treatments[experiment_ID]=A6)))</f>
        <v xml:space="preserve"> | 0N</v>
      </c>
      <c r="C6" t="str">
        <v xml:space="preserve"> | 90N</v>
      </c>
    </row>
    <row r="7" spans="1:13" x14ac:dyDescent="0.25">
      <c r="A7" t="str">
        <v>Basso2010_1992</v>
      </c>
      <c r="B7" t="str" cm="1">
        <f t="array" ref="B7:C7">TRANSPOSE(_xlfn._xlws.SORT(_xlfn._xlws.FILTER(treatments[treatment_number]&amp;" | "&amp;treatments[treatment_name],treatments[experiment_ID]=A7)))</f>
        <v xml:space="preserve"> | 0N</v>
      </c>
      <c r="C7" t="str">
        <v xml:space="preserve"> | 90N</v>
      </c>
    </row>
    <row r="8" spans="1:13" x14ac:dyDescent="0.25">
      <c r="A8" t="str">
        <v>Basso2010_1993</v>
      </c>
      <c r="B8" t="str" cm="1">
        <f t="array" ref="B8:C8">TRANSPOSE(_xlfn._xlws.SORT(_xlfn._xlws.FILTER(treatments[treatment_number]&amp;" | "&amp;treatments[treatment_name],treatments[experiment_ID]=A8)))</f>
        <v xml:space="preserve"> | 0N</v>
      </c>
      <c r="C8" t="str">
        <v xml:space="preserve"> | 90N</v>
      </c>
    </row>
    <row r="9" spans="1:13" x14ac:dyDescent="0.25">
      <c r="A9" t="str">
        <v>Basso2010_1994</v>
      </c>
      <c r="B9" t="str" cm="1">
        <f t="array" ref="B9:C9">TRANSPOSE(_xlfn._xlws.SORT(_xlfn._xlws.FILTER(treatments[treatment_number]&amp;" | "&amp;treatments[treatment_name],treatments[experiment_ID]=A9)))</f>
        <v xml:space="preserve"> | 0N</v>
      </c>
      <c r="C9" t="str">
        <v xml:space="preserve"> | 90N</v>
      </c>
    </row>
    <row r="10" spans="1:13" x14ac:dyDescent="0.25">
      <c r="A10" t="str">
        <v>Basso2010_1995</v>
      </c>
      <c r="B10" t="str" cm="1">
        <f t="array" ref="B10:C10">TRANSPOSE(_xlfn._xlws.SORT(_xlfn._xlws.FILTER(treatments[treatment_number]&amp;" | "&amp;treatments[treatment_name],treatments[experiment_ID]=A10)))</f>
        <v xml:space="preserve"> | 0N</v>
      </c>
      <c r="C10" t="str">
        <v xml:space="preserve"> | 90N</v>
      </c>
    </row>
    <row r="11" spans="1:13" x14ac:dyDescent="0.25">
      <c r="A11" t="str">
        <v>Basso2010_1996</v>
      </c>
      <c r="B11" t="str" cm="1">
        <f t="array" ref="B11:C11">TRANSPOSE(_xlfn._xlws.SORT(_xlfn._xlws.FILTER(treatments[treatment_number]&amp;" | "&amp;treatments[treatment_name],treatments[experiment_ID]=A11)))</f>
        <v xml:space="preserve"> | 0N</v>
      </c>
      <c r="C11" t="str">
        <v xml:space="preserve"> | 90N</v>
      </c>
    </row>
    <row r="12" spans="1:13" x14ac:dyDescent="0.25">
      <c r="A12" t="str">
        <v>Basso2010_1997</v>
      </c>
      <c r="B12" t="str" cm="1">
        <f t="array" ref="B12:C12">TRANSPOSE(_xlfn._xlws.SORT(_xlfn._xlws.FILTER(treatments[treatment_number]&amp;" | "&amp;treatments[treatment_name],treatments[experiment_ID]=A12)))</f>
        <v xml:space="preserve"> | 0N</v>
      </c>
      <c r="C12" t="str">
        <v xml:space="preserve"> | 90N</v>
      </c>
    </row>
    <row r="13" spans="1:13" x14ac:dyDescent="0.25">
      <c r="A13" t="str">
        <v>Basso2010_1998</v>
      </c>
      <c r="B13" t="str" cm="1">
        <f t="array" ref="B13:C13">TRANSPOSE(_xlfn._xlws.SORT(_xlfn._xlws.FILTER(treatments[treatment_number]&amp;" | "&amp;treatments[treatment_name],treatments[experiment_ID]=A13)))</f>
        <v xml:space="preserve"> | 0N</v>
      </c>
      <c r="C13" t="str">
        <v xml:space="preserve"> | 90N</v>
      </c>
    </row>
    <row r="14" spans="1:13" x14ac:dyDescent="0.25">
      <c r="A14" t="str">
        <v>Basso2010_1999</v>
      </c>
      <c r="B14" t="str" cm="1">
        <f t="array" ref="B14:C14">TRANSPOSE(_xlfn._xlws.SORT(_xlfn._xlws.FILTER(treatments[treatment_number]&amp;" | "&amp;treatments[treatment_name],treatments[experiment_ID]=A14)))</f>
        <v xml:space="preserve"> | 0N</v>
      </c>
      <c r="C14" t="str">
        <v xml:space="preserve"> | 90N</v>
      </c>
    </row>
    <row r="15" spans="1:13" x14ac:dyDescent="0.25">
      <c r="A15" t="str">
        <v>Basso2010_2000</v>
      </c>
      <c r="B15" t="str" cm="1">
        <f t="array" ref="B15:C15">TRANSPOSE(_xlfn._xlws.SORT(_xlfn._xlws.FILTER(treatments[treatment_number]&amp;" | "&amp;treatments[treatment_name],treatments[experiment_ID]=A15)))</f>
        <v xml:space="preserve"> | 0N</v>
      </c>
      <c r="C15" t="str">
        <v xml:space="preserve"> | 90N</v>
      </c>
    </row>
    <row r="16" spans="1:13" x14ac:dyDescent="0.25">
      <c r="A16" t="str">
        <v>Basso2010_2001</v>
      </c>
      <c r="B16" t="str" cm="1">
        <f t="array" ref="B16:C16">TRANSPOSE(_xlfn._xlws.SORT(_xlfn._xlws.FILTER(treatments[treatment_number]&amp;" | "&amp;treatments[treatment_name],treatments[experiment_ID]=A16)))</f>
        <v xml:space="preserve"> | 0N</v>
      </c>
      <c r="C16" t="str">
        <v xml:space="preserve"> | 90N</v>
      </c>
    </row>
    <row r="17" spans="1:6" x14ac:dyDescent="0.25">
      <c r="A17" t="str">
        <v>Basso2010_2002</v>
      </c>
      <c r="B17" t="str" cm="1">
        <f t="array" ref="B17:C17">TRANSPOSE(_xlfn._xlws.SORT(_xlfn._xlws.FILTER(treatments[treatment_number]&amp;" | "&amp;treatments[treatment_name],treatments[experiment_ID]=A17)))</f>
        <v xml:space="preserve"> | 0N</v>
      </c>
      <c r="C17" t="str">
        <v xml:space="preserve"> | 90N</v>
      </c>
    </row>
    <row r="18" spans="1:6" x14ac:dyDescent="0.25">
      <c r="A18" t="str">
        <v>Basso2010_2003</v>
      </c>
      <c r="B18" t="str" cm="1">
        <f t="array" ref="B18:C18">TRANSPOSE(_xlfn._xlws.SORT(_xlfn._xlws.FILTER(treatments[treatment_number]&amp;" | "&amp;treatments[treatment_name],treatments[experiment_ID]=A18)))</f>
        <v xml:space="preserve"> | 0N</v>
      </c>
      <c r="C18" t="str">
        <v xml:space="preserve"> | 90N</v>
      </c>
    </row>
    <row r="19" spans="1:6" x14ac:dyDescent="0.25">
      <c r="A19" t="str">
        <v>Basso2010_2004</v>
      </c>
      <c r="B19" t="str" cm="1">
        <f t="array" ref="B19:C19">TRANSPOSE(_xlfn._xlws.SORT(_xlfn._xlws.FILTER(treatments[treatment_number]&amp;" | "&amp;treatments[treatment_name],treatments[experiment_ID]=A19)))</f>
        <v xml:space="preserve"> | 0N</v>
      </c>
      <c r="C19" t="str">
        <v xml:space="preserve"> | 90N</v>
      </c>
    </row>
    <row r="20" spans="1:6" x14ac:dyDescent="0.25">
      <c r="A20" t="str">
        <v>Basso2010_2005</v>
      </c>
      <c r="B20" t="str" cm="1">
        <f t="array" ref="B20:C20">TRANSPOSE(_xlfn._xlws.SORT(_xlfn._xlws.FILTER(treatments[treatment_number]&amp;" | "&amp;treatments[treatment_name],treatments[experiment_ID]=A20)))</f>
        <v xml:space="preserve"> | 0N</v>
      </c>
      <c r="C20" t="str">
        <v xml:space="preserve"> | 90N</v>
      </c>
    </row>
    <row r="21" spans="1:6" x14ac:dyDescent="0.25">
      <c r="A21" t="str">
        <v>Basso2010_2006</v>
      </c>
      <c r="B21" t="str" cm="1">
        <f t="array" ref="B21:C21">TRANSPOSE(_xlfn._xlws.SORT(_xlfn._xlws.FILTER(treatments[treatment_number]&amp;" | "&amp;treatments[treatment_name],treatments[experiment_ID]=A21)))</f>
        <v xml:space="preserve"> | 0N</v>
      </c>
      <c r="C21" t="str">
        <v xml:space="preserve"> | 90N</v>
      </c>
    </row>
    <row r="22" spans="1:6" x14ac:dyDescent="0.25">
      <c r="A22" t="str">
        <v>Battisti2017_2014_C1</v>
      </c>
      <c r="B22" t="str" cm="1">
        <f t="array" ref="B22:F22">TRANSPOSE(_xlfn._xlws.SORT(_xlfn._xlws.FILTER(treatments[treatment_number]&amp;" | "&amp;treatments[treatment_name],treatments[experiment_ID]=A22)))</f>
        <v xml:space="preserve"> | </v>
      </c>
      <c r="C22" t="str">
        <v xml:space="preserve"> | </v>
      </c>
      <c r="D22" t="str">
        <v xml:space="preserve"> | </v>
      </c>
      <c r="E22" t="str">
        <v xml:space="preserve"> | </v>
      </c>
      <c r="F22" t="str">
        <v xml:space="preserve"> | </v>
      </c>
    </row>
    <row r="23" spans="1:6" x14ac:dyDescent="0.25">
      <c r="A23" t="str">
        <v>Battisti2017_2014_C2</v>
      </c>
      <c r="B23" t="str" cm="1">
        <f t="array" ref="B23:D23">TRANSPOSE(_xlfn._xlws.SORT(_xlfn._xlws.FILTER(treatments[treatment_number]&amp;" | "&amp;treatments[treatment_name],treatments[experiment_ID]=A23)))</f>
        <v xml:space="preserve"> | </v>
      </c>
      <c r="C23" t="str">
        <v xml:space="preserve"> | </v>
      </c>
      <c r="D23" t="str">
        <v xml:space="preserve"> | </v>
      </c>
    </row>
    <row r="24" spans="1:6" x14ac:dyDescent="0.25">
      <c r="A24" t="str">
        <v>Battisti2017_2014_C3</v>
      </c>
      <c r="B24" t="str" cm="1">
        <f t="array" ref="B24:D24">TRANSPOSE(_xlfn._xlws.SORT(_xlfn._xlws.FILTER(treatments[treatment_number]&amp;" | "&amp;treatments[treatment_name],treatments[experiment_ID]=A24)))</f>
        <v xml:space="preserve"> | </v>
      </c>
      <c r="C24" t="str">
        <v xml:space="preserve"> | </v>
      </c>
      <c r="D24" t="str">
        <v xml:space="preserve"> | </v>
      </c>
    </row>
    <row r="25" spans="1:6" x14ac:dyDescent="0.25">
      <c r="A25" t="str">
        <v>Battisti2017_2014_E4</v>
      </c>
      <c r="B25" t="str" cm="1">
        <f t="array" ref="B25:C25">TRANSPOSE(_xlfn._xlws.SORT(_xlfn._xlws.FILTER(treatments[treatment_number]&amp;" | "&amp;treatments[treatment_name],treatments[experiment_ID]=A25)))</f>
        <v xml:space="preserve"> | </v>
      </c>
      <c r="C25" t="str">
        <v xml:space="preserve"> | </v>
      </c>
    </row>
    <row r="26" spans="1:6" x14ac:dyDescent="0.25">
      <c r="A26" t="str">
        <v>Battisti2017_2014_E6</v>
      </c>
      <c r="B26" t="str" cm="1">
        <f t="array" ref="B26:C26">TRANSPOSE(_xlfn._xlws.SORT(_xlfn._xlws.FILTER(treatments[treatment_number]&amp;" | "&amp;treatments[treatment_name],treatments[experiment_ID]=A26)))</f>
        <v xml:space="preserve"> | </v>
      </c>
      <c r="C26" t="str">
        <v xml:space="preserve"> | </v>
      </c>
    </row>
    <row r="27" spans="1:6" x14ac:dyDescent="0.25">
      <c r="A27" t="str">
        <v>Battisti2017_2014_E7</v>
      </c>
      <c r="B27" t="str" cm="1">
        <f t="array" ref="B27:C27">TRANSPOSE(_xlfn._xlws.SORT(_xlfn._xlws.FILTER(treatments[treatment_number]&amp;" | "&amp;treatments[treatment_name],treatments[experiment_ID]=A27)))</f>
        <v xml:space="preserve"> | </v>
      </c>
      <c r="C27" t="str">
        <v xml:space="preserve"> | </v>
      </c>
    </row>
    <row r="28" spans="1:6" x14ac:dyDescent="0.25">
      <c r="A28" t="str">
        <v>Battisti2017_2014_E9</v>
      </c>
      <c r="B28" t="str" cm="1">
        <f t="array" ref="B28">TRANSPOSE(_xlfn._xlws.SORT(_xlfn._xlws.FILTER(treatments[treatment_number]&amp;" | "&amp;treatments[treatment_name],treatments[experiment_ID]=A28)))</f>
        <v xml:space="preserve"> | </v>
      </c>
    </row>
    <row r="29" spans="1:6" x14ac:dyDescent="0.25">
      <c r="A29" t="str">
        <v>Battisti2017_2015_E1</v>
      </c>
      <c r="B29" t="str" cm="1">
        <f t="array" ref="B29:C29">TRANSPOSE(_xlfn._xlws.SORT(_xlfn._xlws.FILTER(treatments[treatment_number]&amp;" | "&amp;treatments[treatment_name],treatments[experiment_ID]=A29)))</f>
        <v xml:space="preserve"> | </v>
      </c>
      <c r="C29" t="str">
        <v xml:space="preserve"> | </v>
      </c>
    </row>
    <row r="30" spans="1:6" x14ac:dyDescent="0.25">
      <c r="A30" t="str">
        <v>Battisti2017_2015_E2</v>
      </c>
      <c r="B30" t="str" cm="1">
        <f t="array" ref="B30">TRANSPOSE(_xlfn._xlws.SORT(_xlfn._xlws.FILTER(treatments[treatment_number]&amp;" | "&amp;treatments[treatment_name],treatments[experiment_ID]=A30)))</f>
        <v xml:space="preserve"> | </v>
      </c>
    </row>
    <row r="31" spans="1:6" x14ac:dyDescent="0.25">
      <c r="A31" t="str">
        <v>Battisti2017_2015_E5</v>
      </c>
      <c r="B31" t="str" cm="1">
        <f t="array" ref="B31">TRANSPOSE(_xlfn._xlws.SORT(_xlfn._xlws.FILTER(treatments[treatment_number]&amp;" | "&amp;treatments[treatment_name],treatments[experiment_ID]=A31)))</f>
        <v xml:space="preserve"> | </v>
      </c>
    </row>
    <row r="32" spans="1:6" x14ac:dyDescent="0.25">
      <c r="A32" t="str">
        <v>Battisti2017_2015_E8</v>
      </c>
      <c r="B32" t="str" cm="1">
        <f t="array" ref="B32">TRANSPOSE(_xlfn._xlws.SORT(_xlfn._xlws.FILTER(treatments[treatment_number]&amp;" | "&amp;treatments[treatment_name],treatments[experiment_ID]=A32)))</f>
        <v xml:space="preserve"> | </v>
      </c>
    </row>
    <row r="33" spans="1:19" x14ac:dyDescent="0.25">
      <c r="A33" t="str">
        <v>Battisti2017_2016_E3</v>
      </c>
      <c r="B33" t="str" cm="1">
        <f t="array" ref="B33:D33">TRANSPOSE(_xlfn._xlws.SORT(_xlfn._xlws.FILTER(treatments[treatment_number]&amp;" | "&amp;treatments[treatment_name],treatments[experiment_ID]=A33)))</f>
        <v xml:space="preserve"> | </v>
      </c>
      <c r="C33" t="str">
        <v xml:space="preserve"> | </v>
      </c>
      <c r="D33" t="str">
        <v xml:space="preserve"> | </v>
      </c>
    </row>
    <row r="34" spans="1:19" x14ac:dyDescent="0.25">
      <c r="A34" t="str">
        <v>Behera2009_2003</v>
      </c>
      <c r="B34" t="str" cm="1">
        <f t="array" ref="B34:M34">TRANSPOSE(_xlfn._xlws.SORT(_xlfn._xlws.FILTER(treatments[treatment_number]&amp;" | "&amp;treatments[treatment_name],treatments[experiment_ID]=A34)))</f>
        <v xml:space="preserve"> | </v>
      </c>
      <c r="C34" t="str">
        <v xml:space="preserve"> | </v>
      </c>
      <c r="D34" t="str">
        <v xml:space="preserve"> | </v>
      </c>
      <c r="E34" t="str">
        <v xml:space="preserve"> | </v>
      </c>
      <c r="F34" t="str">
        <v xml:space="preserve"> | </v>
      </c>
      <c r="G34" t="str">
        <v xml:space="preserve"> | </v>
      </c>
      <c r="H34" t="str">
        <v xml:space="preserve"> | </v>
      </c>
      <c r="I34" t="str">
        <v xml:space="preserve"> | </v>
      </c>
      <c r="J34" t="str">
        <v xml:space="preserve"> | </v>
      </c>
      <c r="K34" t="str">
        <v xml:space="preserve"> | </v>
      </c>
      <c r="L34" t="str">
        <v xml:space="preserve"> | </v>
      </c>
      <c r="M34" t="str">
        <v xml:space="preserve"> | </v>
      </c>
    </row>
    <row r="35" spans="1:19" x14ac:dyDescent="0.25">
      <c r="A35" t="str">
        <v>Behera2009_2004</v>
      </c>
      <c r="B35" t="str" cm="1">
        <f t="array" ref="B35:M35">TRANSPOSE(_xlfn._xlws.SORT(_xlfn._xlws.FILTER(treatments[treatment_number]&amp;" | "&amp;treatments[treatment_name],treatments[experiment_ID]=A35)))</f>
        <v xml:space="preserve"> | </v>
      </c>
      <c r="C35" t="str">
        <v xml:space="preserve"> | </v>
      </c>
      <c r="D35" t="str">
        <v xml:space="preserve"> | </v>
      </c>
      <c r="E35" t="str">
        <v xml:space="preserve"> | </v>
      </c>
      <c r="F35" t="str">
        <v xml:space="preserve"> | </v>
      </c>
      <c r="G35" t="str">
        <v xml:space="preserve"> | </v>
      </c>
      <c r="H35" t="str">
        <v xml:space="preserve"> | </v>
      </c>
      <c r="I35" t="str">
        <v xml:space="preserve"> | </v>
      </c>
      <c r="J35" t="str">
        <v xml:space="preserve"> | </v>
      </c>
      <c r="K35" t="str">
        <v xml:space="preserve"> | </v>
      </c>
      <c r="L35" t="str">
        <v xml:space="preserve"> | </v>
      </c>
      <c r="M35" t="str">
        <v xml:space="preserve"> | </v>
      </c>
    </row>
    <row r="36" spans="1:19" x14ac:dyDescent="0.25">
      <c r="A36" t="str">
        <v>Behera2009_2005</v>
      </c>
      <c r="B36" t="str" cm="1">
        <f t="array" ref="B36:M36">TRANSPOSE(_xlfn._xlws.SORT(_xlfn._xlws.FILTER(treatments[treatment_number]&amp;" | "&amp;treatments[treatment_name],treatments[experiment_ID]=A36)))</f>
        <v xml:space="preserve"> | </v>
      </c>
      <c r="C36" t="str">
        <v xml:space="preserve"> | </v>
      </c>
      <c r="D36" t="str">
        <v xml:space="preserve"> | </v>
      </c>
      <c r="E36" t="str">
        <v xml:space="preserve"> | </v>
      </c>
      <c r="F36" t="str">
        <v xml:space="preserve"> | </v>
      </c>
      <c r="G36" t="str">
        <v xml:space="preserve"> | </v>
      </c>
      <c r="H36" t="str">
        <v xml:space="preserve"> | </v>
      </c>
      <c r="I36" t="str">
        <v xml:space="preserve"> | </v>
      </c>
      <c r="J36" t="str">
        <v xml:space="preserve"> | </v>
      </c>
      <c r="K36" t="str">
        <v xml:space="preserve"> | </v>
      </c>
      <c r="L36" t="str">
        <v xml:space="preserve"> | </v>
      </c>
      <c r="M36" t="str">
        <v xml:space="preserve"> | </v>
      </c>
    </row>
    <row r="37" spans="1:19" x14ac:dyDescent="0.25">
      <c r="A37" t="str">
        <v>Boulch2021_2019</v>
      </c>
      <c r="B37" t="str" cm="1">
        <f t="array" ref="B37:G37">TRANSPOSE(_xlfn._xlws.SORT(_xlfn._xlws.FILTER(treatments[treatment_number]&amp;" | "&amp;treatments[treatment_name],treatments[experiment_ID]=A37)))</f>
        <v xml:space="preserve"> | ES Mentor _Beauvais_1</v>
      </c>
      <c r="C37" t="str">
        <v xml:space="preserve"> | ES Mentor _Beauvais_2</v>
      </c>
      <c r="D37" t="str">
        <v xml:space="preserve"> | ES Mentor _Catillon-Fummenchon</v>
      </c>
      <c r="E37" t="str">
        <v xml:space="preserve"> | RGT Sirelia _Beauvais_1</v>
      </c>
      <c r="F37" t="str">
        <v xml:space="preserve"> | RGT Sirelia _Beauvais_2</v>
      </c>
      <c r="G37" t="str">
        <v xml:space="preserve"> | RGT Sirelia _Catillon-Fummenchon</v>
      </c>
    </row>
    <row r="38" spans="1:19" x14ac:dyDescent="0.25">
      <c r="A38" t="str">
        <v>Bustos-Korts2013_2009</v>
      </c>
      <c r="B38" t="str" cm="1">
        <f t="array" ref="B38:C38">TRANSPOSE(_xlfn._xlws.SORT(_xlfn._xlws.FILTER(treatments[treatment_number]&amp;" | "&amp;treatments[treatment_name],treatments[experiment_ID]=A38)))</f>
        <v>1 | 105 spring wheat DH lines</v>
      </c>
      <c r="C38" t="str">
        <v>2 | Pandora-INIA</v>
      </c>
    </row>
    <row r="39" spans="1:19" x14ac:dyDescent="0.25">
      <c r="A39" t="str">
        <v>Bustos-Korts2013_2010</v>
      </c>
      <c r="B39" t="str" cm="1">
        <f t="array" ref="B39:C39">TRANSPOSE(_xlfn._xlws.SORT(_xlfn._xlws.FILTER(treatments[treatment_number]&amp;" | "&amp;treatments[treatment_name],treatments[experiment_ID]=A39)))</f>
        <v>1 | 105 spring wheat DH lines</v>
      </c>
      <c r="C39" t="str">
        <v>2 | Pandora-INIA</v>
      </c>
    </row>
    <row r="40" spans="1:19" x14ac:dyDescent="0.25">
      <c r="A40" t="str">
        <v>Bustos-Korts2013_2011</v>
      </c>
      <c r="B40" t="str" cm="1">
        <f t="array" ref="B40:I40">TRANSPOSE(_xlfn._xlws.SORT(_xlfn._xlws.FILTER(treatments[treatment_number]&amp;" | "&amp;treatments[treatment_name],treatments[experiment_ID]=A40)))</f>
        <v>1 | DH1 conventional density</v>
      </c>
      <c r="C40" t="str">
        <v>1 | DH2 conventional density</v>
      </c>
      <c r="D40" t="str">
        <v>1 | Invento-BEAR conventional density</v>
      </c>
      <c r="E40" t="str">
        <v>1 | Pandora-INIA conventional density</v>
      </c>
      <c r="F40" t="str">
        <v>2 | DH1 low density</v>
      </c>
      <c r="G40" t="str">
        <v>2 | DH2 low density</v>
      </c>
      <c r="H40" t="str">
        <v>2 | Invento-BEAR low density</v>
      </c>
      <c r="I40" t="str">
        <v>2 | Pandora-INIA low density</v>
      </c>
    </row>
    <row r="41" spans="1:19" x14ac:dyDescent="0.25">
      <c r="A41" t="str">
        <v>Darwinkel1978_1976</v>
      </c>
      <c r="B41" t="str" cm="1">
        <f t="array" ref="B41:H41">TRANSPOSE(_xlfn._xlws.SORT(_xlfn._xlws.FILTER(treatments[treatment_number]&amp;" | "&amp;treatments[treatment_name],treatments[experiment_ID]=A41)))</f>
        <v xml:space="preserve"> |  5 plants/m2</v>
      </c>
      <c r="C41" t="str">
        <v xml:space="preserve"> | 100 plants/m2</v>
      </c>
      <c r="D41" t="str">
        <v xml:space="preserve"> | 200 plants/m2</v>
      </c>
      <c r="E41" t="str">
        <v xml:space="preserve"> | 25 plants/m2</v>
      </c>
      <c r="F41" t="str">
        <v xml:space="preserve"> | 400 plants/m2</v>
      </c>
      <c r="G41" t="str">
        <v xml:space="preserve"> | 50 plants/m2</v>
      </c>
      <c r="H41" t="str">
        <v xml:space="preserve"> | 800 plants/m2</v>
      </c>
    </row>
    <row r="42" spans="1:19" x14ac:dyDescent="0.25">
      <c r="A42" t="str">
        <v>Dettori2017_1974</v>
      </c>
      <c r="B42" t="str" cm="1">
        <f t="array" ref="B42:S42">TRANSPOSE(_xlfn._xlws.SORT(_xlfn._xlws.FILTER(treatments[treatment_number]&amp;" | "&amp;treatments[treatment_name],treatments[experiment_ID]=A42)))</f>
        <v xml:space="preserve"> | Benatzu_Creso_earliest</v>
      </c>
      <c r="C42" t="str">
        <v xml:space="preserve"> | Benatzu_Creso_latest</v>
      </c>
      <c r="D42" t="str">
        <v xml:space="preserve"> | Benatzu_Creso_mean</v>
      </c>
      <c r="E42" t="str">
        <v xml:space="preserve"> | Benatzu_Duilio_earliest</v>
      </c>
      <c r="F42" t="str">
        <v xml:space="preserve"> | Benatzu_Duilio_latest</v>
      </c>
      <c r="G42" t="str">
        <v xml:space="preserve"> | Benatzu_Duilio_mean</v>
      </c>
      <c r="H42" t="str">
        <v xml:space="preserve"> | Benatzu_Simeto_earliest</v>
      </c>
      <c r="I42" t="str">
        <v xml:space="preserve"> | Benatzu_Simeto_latest</v>
      </c>
      <c r="J42" t="str">
        <v xml:space="preserve"> | Benatzu_Simeto_mean</v>
      </c>
      <c r="K42" t="str">
        <v xml:space="preserve"> | Ussana_Creso_earliest</v>
      </c>
      <c r="L42" t="str">
        <v xml:space="preserve"> | Ussana_Creso_latest</v>
      </c>
      <c r="M42" t="str">
        <v xml:space="preserve"> | Ussana_Creso_mean</v>
      </c>
      <c r="N42" t="str">
        <v xml:space="preserve"> | Ussana_Duilio_earliest</v>
      </c>
      <c r="O42" t="str">
        <v xml:space="preserve"> | Ussana_Duilio_latest</v>
      </c>
      <c r="P42" t="str">
        <v xml:space="preserve"> | Ussana_Duilio_mean</v>
      </c>
      <c r="Q42" t="str">
        <v xml:space="preserve"> | Ussana_Simeto_earliest</v>
      </c>
      <c r="R42" t="str">
        <v xml:space="preserve"> | Ussana_Simeto_latest</v>
      </c>
      <c r="S42" t="str">
        <v xml:space="preserve"> | Ussana_Simeto_mean</v>
      </c>
    </row>
    <row r="43" spans="1:19" x14ac:dyDescent="0.25">
      <c r="A43" t="str">
        <v>Dettori2017_1976</v>
      </c>
      <c r="B43" t="str" cm="1">
        <f t="array" ref="B43:S43">TRANSPOSE(_xlfn._xlws.SORT(_xlfn._xlws.FILTER(treatments[treatment_number]&amp;" | "&amp;treatments[treatment_name],treatments[experiment_ID]=A43)))</f>
        <v xml:space="preserve"> | Benatzu_Creso_earliest</v>
      </c>
      <c r="C43" t="str">
        <v xml:space="preserve"> | Benatzu_Creso_latest</v>
      </c>
      <c r="D43" t="str">
        <v xml:space="preserve"> | Benatzu_Creso_mean</v>
      </c>
      <c r="E43" t="str">
        <v xml:space="preserve"> | Benatzu_Duilio_earliest</v>
      </c>
      <c r="F43" t="str">
        <v xml:space="preserve"> | Benatzu_Duilio_latest</v>
      </c>
      <c r="G43" t="str">
        <v xml:space="preserve"> | Benatzu_Duilio_mean</v>
      </c>
      <c r="H43" t="str">
        <v xml:space="preserve"> | Benatzu_Simeto_earliest</v>
      </c>
      <c r="I43" t="str">
        <v xml:space="preserve"> | Benatzu_Simeto_latest</v>
      </c>
      <c r="J43" t="str">
        <v xml:space="preserve"> | Benatzu_Simeto_mean</v>
      </c>
      <c r="K43" t="str">
        <v xml:space="preserve"> | Ussana_Creso_earliest</v>
      </c>
      <c r="L43" t="str">
        <v xml:space="preserve"> | Ussana_Creso_latest</v>
      </c>
      <c r="M43" t="str">
        <v xml:space="preserve"> | Ussana_Creso_mean</v>
      </c>
      <c r="N43" t="str">
        <v xml:space="preserve"> | Ussana_Duilio_earliest</v>
      </c>
      <c r="O43" t="str">
        <v xml:space="preserve"> | Ussana_Duilio_latest</v>
      </c>
      <c r="P43" t="str">
        <v xml:space="preserve"> | Ussana_Duilio_mean</v>
      </c>
      <c r="Q43" t="str">
        <v xml:space="preserve"> | Ussana_Simeto_earliest</v>
      </c>
      <c r="R43" t="str">
        <v xml:space="preserve"> | Ussana_Simeto_latest</v>
      </c>
      <c r="S43" t="str">
        <v xml:space="preserve"> | Ussana_Simeto_mean</v>
      </c>
    </row>
    <row r="44" spans="1:19" x14ac:dyDescent="0.25">
      <c r="A44" t="str">
        <v>Dettori2017_1977</v>
      </c>
      <c r="B44" t="str" cm="1">
        <f t="array" ref="B44:S44">TRANSPOSE(_xlfn._xlws.SORT(_xlfn._xlws.FILTER(treatments[treatment_number]&amp;" | "&amp;treatments[treatment_name],treatments[experiment_ID]=A44)))</f>
        <v xml:space="preserve"> | Benatzu_Creso_earliest</v>
      </c>
      <c r="C44" t="str">
        <v xml:space="preserve"> | Benatzu_Creso_latest</v>
      </c>
      <c r="D44" t="str">
        <v xml:space="preserve"> | Benatzu_Creso_mean</v>
      </c>
      <c r="E44" t="str">
        <v xml:space="preserve"> | Benatzu_Duilio_earliest</v>
      </c>
      <c r="F44" t="str">
        <v xml:space="preserve"> | Benatzu_Duilio_latest</v>
      </c>
      <c r="G44" t="str">
        <v xml:space="preserve"> | Benatzu_Duilio_mean</v>
      </c>
      <c r="H44" t="str">
        <v xml:space="preserve"> | Benatzu_Simeto_earliest</v>
      </c>
      <c r="I44" t="str">
        <v xml:space="preserve"> | Benatzu_Simeto_latest</v>
      </c>
      <c r="J44" t="str">
        <v xml:space="preserve"> | Benatzu_Simeto_mean</v>
      </c>
      <c r="K44" t="str">
        <v xml:space="preserve"> | Ussana_Creso_earliest</v>
      </c>
      <c r="L44" t="str">
        <v xml:space="preserve"> | Ussana_Creso_latest</v>
      </c>
      <c r="M44" t="str">
        <v xml:space="preserve"> | Ussana_Creso_mean</v>
      </c>
      <c r="N44" t="str">
        <v xml:space="preserve"> | Ussana_Duilio_earliest</v>
      </c>
      <c r="O44" t="str">
        <v xml:space="preserve"> | Ussana_Duilio_latest</v>
      </c>
      <c r="P44" t="str">
        <v xml:space="preserve"> | Ussana_Duilio_mean</v>
      </c>
      <c r="Q44" t="str">
        <v xml:space="preserve"> | Ussana_Simeto_earliest</v>
      </c>
      <c r="R44" t="str">
        <v xml:space="preserve"> | Ussana_Simeto_latest</v>
      </c>
      <c r="S44" t="str">
        <v xml:space="preserve"> | Ussana_Simeto_mean</v>
      </c>
    </row>
    <row r="45" spans="1:19" x14ac:dyDescent="0.25">
      <c r="A45" t="str">
        <v>Dettori2017_1978</v>
      </c>
      <c r="B45" t="str" cm="1">
        <f t="array" ref="B45:S45">TRANSPOSE(_xlfn._xlws.SORT(_xlfn._xlws.FILTER(treatments[treatment_number]&amp;" | "&amp;treatments[treatment_name],treatments[experiment_ID]=A45)))</f>
        <v xml:space="preserve"> | Benatzu_Creso_earliest</v>
      </c>
      <c r="C45" t="str">
        <v xml:space="preserve"> | Benatzu_Creso_latest</v>
      </c>
      <c r="D45" t="str">
        <v xml:space="preserve"> | Benatzu_Creso_mean</v>
      </c>
      <c r="E45" t="str">
        <v xml:space="preserve"> | Benatzu_Duilio_earliest</v>
      </c>
      <c r="F45" t="str">
        <v xml:space="preserve"> | Benatzu_Duilio_latest</v>
      </c>
      <c r="G45" t="str">
        <v xml:space="preserve"> | Benatzu_Duilio_mean</v>
      </c>
      <c r="H45" t="str">
        <v xml:space="preserve"> | Benatzu_Simeto_earliest</v>
      </c>
      <c r="I45" t="str">
        <v xml:space="preserve"> | Benatzu_Simeto_latest</v>
      </c>
      <c r="J45" t="str">
        <v xml:space="preserve"> | Benatzu_Simeto_mean</v>
      </c>
      <c r="K45" t="str">
        <v xml:space="preserve"> | Ussana_Creso_earliest</v>
      </c>
      <c r="L45" t="str">
        <v xml:space="preserve"> | Ussana_Creso_latest</v>
      </c>
      <c r="M45" t="str">
        <v xml:space="preserve"> | Ussana_Creso_mean</v>
      </c>
      <c r="N45" t="str">
        <v xml:space="preserve"> | Ussana_Duilio_earliest</v>
      </c>
      <c r="O45" t="str">
        <v xml:space="preserve"> | Ussana_Duilio_latest</v>
      </c>
      <c r="P45" t="str">
        <v xml:space="preserve"> | Ussana_Duilio_mean</v>
      </c>
      <c r="Q45" t="str">
        <v xml:space="preserve"> | Ussana_Simeto_earliest</v>
      </c>
      <c r="R45" t="str">
        <v xml:space="preserve"> | Ussana_Simeto_latest</v>
      </c>
      <c r="S45" t="str">
        <v xml:space="preserve"> | Ussana_Simeto_mean</v>
      </c>
    </row>
    <row r="46" spans="1:19" x14ac:dyDescent="0.25">
      <c r="A46" t="str">
        <v>Dettori2017_1979</v>
      </c>
      <c r="B46" t="str" cm="1">
        <f t="array" ref="B46:S46">TRANSPOSE(_xlfn._xlws.SORT(_xlfn._xlws.FILTER(treatments[treatment_number]&amp;" | "&amp;treatments[treatment_name],treatments[experiment_ID]=A46)))</f>
        <v xml:space="preserve"> | Benatzu_Creso_earliest</v>
      </c>
      <c r="C46" t="str">
        <v xml:space="preserve"> | Benatzu_Creso_latest</v>
      </c>
      <c r="D46" t="str">
        <v xml:space="preserve"> | Benatzu_Creso_mean</v>
      </c>
      <c r="E46" t="str">
        <v xml:space="preserve"> | Benatzu_Duilio_earliest</v>
      </c>
      <c r="F46" t="str">
        <v xml:space="preserve"> | Benatzu_Duilio_latest</v>
      </c>
      <c r="G46" t="str">
        <v xml:space="preserve"> | Benatzu_Duilio_mean</v>
      </c>
      <c r="H46" t="str">
        <v xml:space="preserve"> | Benatzu_Simeto_earliest</v>
      </c>
      <c r="I46" t="str">
        <v xml:space="preserve"> | Benatzu_Simeto_latest</v>
      </c>
      <c r="J46" t="str">
        <v xml:space="preserve"> | Benatzu_Simeto_mean</v>
      </c>
      <c r="K46" t="str">
        <v xml:space="preserve"> | Ussana_Creso_earliest</v>
      </c>
      <c r="L46" t="str">
        <v xml:space="preserve"> | Ussana_Creso_latest</v>
      </c>
      <c r="M46" t="str">
        <v xml:space="preserve"> | Ussana_Creso_mean</v>
      </c>
      <c r="N46" t="str">
        <v xml:space="preserve"> | Ussana_Duilio_earliest</v>
      </c>
      <c r="O46" t="str">
        <v xml:space="preserve"> | Ussana_Duilio_latest</v>
      </c>
      <c r="P46" t="str">
        <v xml:space="preserve"> | Ussana_Duilio_mean</v>
      </c>
      <c r="Q46" t="str">
        <v xml:space="preserve"> | Ussana_Simeto_earliest</v>
      </c>
      <c r="R46" t="str">
        <v xml:space="preserve"> | Ussana_Simeto_latest</v>
      </c>
      <c r="S46" t="str">
        <v xml:space="preserve"> | Ussana_Simeto_mean</v>
      </c>
    </row>
    <row r="47" spans="1:19" x14ac:dyDescent="0.25">
      <c r="A47" t="str">
        <v>Dettori2017_1980</v>
      </c>
      <c r="B47" t="str" cm="1">
        <f t="array" ref="B47:S47">TRANSPOSE(_xlfn._xlws.SORT(_xlfn._xlws.FILTER(treatments[treatment_number]&amp;" | "&amp;treatments[treatment_name],treatments[experiment_ID]=A47)))</f>
        <v xml:space="preserve"> | Benatzu_Creso_earliest</v>
      </c>
      <c r="C47" t="str">
        <v xml:space="preserve"> | Benatzu_Creso_latest</v>
      </c>
      <c r="D47" t="str">
        <v xml:space="preserve"> | Benatzu_Creso_mean</v>
      </c>
      <c r="E47" t="str">
        <v xml:space="preserve"> | Benatzu_Duilio_earliest</v>
      </c>
      <c r="F47" t="str">
        <v xml:space="preserve"> | Benatzu_Duilio_latest</v>
      </c>
      <c r="G47" t="str">
        <v xml:space="preserve"> | Benatzu_Duilio_mean</v>
      </c>
      <c r="H47" t="str">
        <v xml:space="preserve"> | Benatzu_Simeto_earliest</v>
      </c>
      <c r="I47" t="str">
        <v xml:space="preserve"> | Benatzu_Simeto_latest</v>
      </c>
      <c r="J47" t="str">
        <v xml:space="preserve"> | Benatzu_Simeto_mean</v>
      </c>
      <c r="K47" t="str">
        <v xml:space="preserve"> | Ussana_Creso_earliest</v>
      </c>
      <c r="L47" t="str">
        <v xml:space="preserve"> | Ussana_Creso_latest</v>
      </c>
      <c r="M47" t="str">
        <v xml:space="preserve"> | Ussana_Creso_mean</v>
      </c>
      <c r="N47" t="str">
        <v xml:space="preserve"> | Ussana_Duilio_earliest</v>
      </c>
      <c r="O47" t="str">
        <v xml:space="preserve"> | Ussana_Duilio_latest</v>
      </c>
      <c r="P47" t="str">
        <v xml:space="preserve"> | Ussana_Duilio_mean</v>
      </c>
      <c r="Q47" t="str">
        <v xml:space="preserve"> | Ussana_Simeto_earliest</v>
      </c>
      <c r="R47" t="str">
        <v xml:space="preserve"> | Ussana_Simeto_latest</v>
      </c>
      <c r="S47" t="str">
        <v xml:space="preserve"> | Ussana_Simeto_mean</v>
      </c>
    </row>
    <row r="48" spans="1:19" x14ac:dyDescent="0.25">
      <c r="A48" t="str">
        <v>Dettori2017_1981</v>
      </c>
      <c r="B48" t="str" cm="1">
        <f t="array" ref="B48:S48">TRANSPOSE(_xlfn._xlws.SORT(_xlfn._xlws.FILTER(treatments[treatment_number]&amp;" | "&amp;treatments[treatment_name],treatments[experiment_ID]=A48)))</f>
        <v xml:space="preserve"> | Benatzu_Creso_earliest</v>
      </c>
      <c r="C48" t="str">
        <v xml:space="preserve"> | Benatzu_Creso_latest</v>
      </c>
      <c r="D48" t="str">
        <v xml:space="preserve"> | Benatzu_Creso_mean</v>
      </c>
      <c r="E48" t="str">
        <v xml:space="preserve"> | Benatzu_Duilio_earliest</v>
      </c>
      <c r="F48" t="str">
        <v xml:space="preserve"> | Benatzu_Duilio_latest</v>
      </c>
      <c r="G48" t="str">
        <v xml:space="preserve"> | Benatzu_Duilio_mean</v>
      </c>
      <c r="H48" t="str">
        <v xml:space="preserve"> | Benatzu_Simeto_earliest</v>
      </c>
      <c r="I48" t="str">
        <v xml:space="preserve"> | Benatzu_Simeto_latest</v>
      </c>
      <c r="J48" t="str">
        <v xml:space="preserve"> | Benatzu_Simeto_mean</v>
      </c>
      <c r="K48" t="str">
        <v xml:space="preserve"> | Ussana_Creso_earliest</v>
      </c>
      <c r="L48" t="str">
        <v xml:space="preserve"> | Ussana_Creso_latest</v>
      </c>
      <c r="M48" t="str">
        <v xml:space="preserve"> | Ussana_Creso_mean</v>
      </c>
      <c r="N48" t="str">
        <v xml:space="preserve"> | Ussana_Duilio_earliest</v>
      </c>
      <c r="O48" t="str">
        <v xml:space="preserve"> | Ussana_Duilio_latest</v>
      </c>
      <c r="P48" t="str">
        <v xml:space="preserve"> | Ussana_Duilio_mean</v>
      </c>
      <c r="Q48" t="str">
        <v xml:space="preserve"> | Ussana_Simeto_earliest</v>
      </c>
      <c r="R48" t="str">
        <v xml:space="preserve"> | Ussana_Simeto_latest</v>
      </c>
      <c r="S48" t="str">
        <v xml:space="preserve"> | Ussana_Simeto_mean</v>
      </c>
    </row>
    <row r="49" spans="1:19" x14ac:dyDescent="0.25">
      <c r="A49" t="str">
        <v>Dettori2017_1982</v>
      </c>
      <c r="B49" t="str" cm="1">
        <f t="array" ref="B49:S49">TRANSPOSE(_xlfn._xlws.SORT(_xlfn._xlws.FILTER(treatments[treatment_number]&amp;" | "&amp;treatments[treatment_name],treatments[experiment_ID]=A49)))</f>
        <v xml:space="preserve"> | Benatzu_Creso_earliest</v>
      </c>
      <c r="C49" t="str">
        <v xml:space="preserve"> | Benatzu_Creso_latest</v>
      </c>
      <c r="D49" t="str">
        <v xml:space="preserve"> | Benatzu_Creso_mean</v>
      </c>
      <c r="E49" t="str">
        <v xml:space="preserve"> | Benatzu_Duilio_earliest</v>
      </c>
      <c r="F49" t="str">
        <v xml:space="preserve"> | Benatzu_Duilio_latest</v>
      </c>
      <c r="G49" t="str">
        <v xml:space="preserve"> | Benatzu_Duilio_mean</v>
      </c>
      <c r="H49" t="str">
        <v xml:space="preserve"> | Benatzu_Simeto_earliest</v>
      </c>
      <c r="I49" t="str">
        <v xml:space="preserve"> | Benatzu_Simeto_latest</v>
      </c>
      <c r="J49" t="str">
        <v xml:space="preserve"> | Benatzu_Simeto_mean</v>
      </c>
      <c r="K49" t="str">
        <v xml:space="preserve"> | Ussana_Creso_earliest</v>
      </c>
      <c r="L49" t="str">
        <v xml:space="preserve"> | Ussana_Creso_latest</v>
      </c>
      <c r="M49" t="str">
        <v xml:space="preserve"> | Ussana_Creso_mean</v>
      </c>
      <c r="N49" t="str">
        <v xml:space="preserve"> | Ussana_Duilio_earliest</v>
      </c>
      <c r="O49" t="str">
        <v xml:space="preserve"> | Ussana_Duilio_latest</v>
      </c>
      <c r="P49" t="str">
        <v xml:space="preserve"> | Ussana_Duilio_mean</v>
      </c>
      <c r="Q49" t="str">
        <v xml:space="preserve"> | Ussana_Simeto_earliest</v>
      </c>
      <c r="R49" t="str">
        <v xml:space="preserve"> | Ussana_Simeto_latest</v>
      </c>
      <c r="S49" t="str">
        <v xml:space="preserve"> | Ussana_Simeto_mean</v>
      </c>
    </row>
    <row r="50" spans="1:19" x14ac:dyDescent="0.25">
      <c r="A50" t="str">
        <v>Dettori2017_1983</v>
      </c>
      <c r="B50" t="str" cm="1">
        <f t="array" ref="B50:S50">TRANSPOSE(_xlfn._xlws.SORT(_xlfn._xlws.FILTER(treatments[treatment_number]&amp;" | "&amp;treatments[treatment_name],treatments[experiment_ID]=A50)))</f>
        <v xml:space="preserve"> | Benatzu_Creso_earliest</v>
      </c>
      <c r="C50" t="str">
        <v xml:space="preserve"> | Benatzu_Creso_latest</v>
      </c>
      <c r="D50" t="str">
        <v xml:space="preserve"> | Benatzu_Creso_mean</v>
      </c>
      <c r="E50" t="str">
        <v xml:space="preserve"> | Benatzu_Duilio_earliest</v>
      </c>
      <c r="F50" t="str">
        <v xml:space="preserve"> | Benatzu_Duilio_latest</v>
      </c>
      <c r="G50" t="str">
        <v xml:space="preserve"> | Benatzu_Duilio_mean</v>
      </c>
      <c r="H50" t="str">
        <v xml:space="preserve"> | Benatzu_Simeto_earliest</v>
      </c>
      <c r="I50" t="str">
        <v xml:space="preserve"> | Benatzu_Simeto_latest</v>
      </c>
      <c r="J50" t="str">
        <v xml:space="preserve"> | Benatzu_Simeto_mean</v>
      </c>
      <c r="K50" t="str">
        <v xml:space="preserve"> | Ussana_Creso_earliest</v>
      </c>
      <c r="L50" t="str">
        <v xml:space="preserve"> | Ussana_Creso_latest</v>
      </c>
      <c r="M50" t="str">
        <v xml:space="preserve"> | Ussana_Creso_mean</v>
      </c>
      <c r="N50" t="str">
        <v xml:space="preserve"> | Ussana_Duilio_earliest</v>
      </c>
      <c r="O50" t="str">
        <v xml:space="preserve"> | Ussana_Duilio_latest</v>
      </c>
      <c r="P50" t="str">
        <v xml:space="preserve"> | Ussana_Duilio_mean</v>
      </c>
      <c r="Q50" t="str">
        <v xml:space="preserve"> | Ussana_Simeto_earliest</v>
      </c>
      <c r="R50" t="str">
        <v xml:space="preserve"> | Ussana_Simeto_latest</v>
      </c>
      <c r="S50" t="str">
        <v xml:space="preserve"> | Ussana_Simeto_mean</v>
      </c>
    </row>
    <row r="51" spans="1:19" x14ac:dyDescent="0.25">
      <c r="A51" t="str">
        <v>Dettori2017_1984</v>
      </c>
      <c r="B51" t="str" cm="1">
        <f t="array" ref="B51:S51">TRANSPOSE(_xlfn._xlws.SORT(_xlfn._xlws.FILTER(treatments[treatment_number]&amp;" | "&amp;treatments[treatment_name],treatments[experiment_ID]=A51)))</f>
        <v xml:space="preserve"> | Benatzu_Creso_earliest</v>
      </c>
      <c r="C51" t="str">
        <v xml:space="preserve"> | Benatzu_Creso_latest</v>
      </c>
      <c r="D51" t="str">
        <v xml:space="preserve"> | Benatzu_Creso_mean</v>
      </c>
      <c r="E51" t="str">
        <v xml:space="preserve"> | Benatzu_Duilio_earliest</v>
      </c>
      <c r="F51" t="str">
        <v xml:space="preserve"> | Benatzu_Duilio_latest</v>
      </c>
      <c r="G51" t="str">
        <v xml:space="preserve"> | Benatzu_Duilio_mean</v>
      </c>
      <c r="H51" t="str">
        <v xml:space="preserve"> | Benatzu_Simeto_earliest</v>
      </c>
      <c r="I51" t="str">
        <v xml:space="preserve"> | Benatzu_Simeto_latest</v>
      </c>
      <c r="J51" t="str">
        <v xml:space="preserve"> | Benatzu_Simeto_mean</v>
      </c>
      <c r="K51" t="str">
        <v xml:space="preserve"> | Ussana_Creso_earliest</v>
      </c>
      <c r="L51" t="str">
        <v xml:space="preserve"> | Ussana_Creso_latest</v>
      </c>
      <c r="M51" t="str">
        <v xml:space="preserve"> | Ussana_Creso_mean</v>
      </c>
      <c r="N51" t="str">
        <v xml:space="preserve"> | Ussana_Duilio_earliest</v>
      </c>
      <c r="O51" t="str">
        <v xml:space="preserve"> | Ussana_Duilio_latest</v>
      </c>
      <c r="P51" t="str">
        <v xml:space="preserve"> | Ussana_Duilio_mean</v>
      </c>
      <c r="Q51" t="str">
        <v xml:space="preserve"> | Ussana_Simeto_earliest</v>
      </c>
      <c r="R51" t="str">
        <v xml:space="preserve"> | Ussana_Simeto_latest</v>
      </c>
      <c r="S51" t="str">
        <v xml:space="preserve"> | Ussana_Simeto_mean</v>
      </c>
    </row>
    <row r="52" spans="1:19" x14ac:dyDescent="0.25">
      <c r="A52" t="str">
        <v>Dettori2017_1985</v>
      </c>
      <c r="B52" t="str" cm="1">
        <f t="array" ref="B52:S52">TRANSPOSE(_xlfn._xlws.SORT(_xlfn._xlws.FILTER(treatments[treatment_number]&amp;" | "&amp;treatments[treatment_name],treatments[experiment_ID]=A52)))</f>
        <v xml:space="preserve"> | Benatzu_Creso_earliest</v>
      </c>
      <c r="C52" t="str">
        <v xml:space="preserve"> | Benatzu_Creso_latest</v>
      </c>
      <c r="D52" t="str">
        <v xml:space="preserve"> | Benatzu_Creso_mean</v>
      </c>
      <c r="E52" t="str">
        <v xml:space="preserve"> | Benatzu_Duilio_earliest</v>
      </c>
      <c r="F52" t="str">
        <v xml:space="preserve"> | Benatzu_Duilio_latest</v>
      </c>
      <c r="G52" t="str">
        <v xml:space="preserve"> | Benatzu_Duilio_mean</v>
      </c>
      <c r="H52" t="str">
        <v xml:space="preserve"> | Benatzu_Simeto_earliest</v>
      </c>
      <c r="I52" t="str">
        <v xml:space="preserve"> | Benatzu_Simeto_latest</v>
      </c>
      <c r="J52" t="str">
        <v xml:space="preserve"> | Benatzu_Simeto_mean</v>
      </c>
      <c r="K52" t="str">
        <v xml:space="preserve"> | Ussana_Creso_earliest</v>
      </c>
      <c r="L52" t="str">
        <v xml:space="preserve"> | Ussana_Creso_latest</v>
      </c>
      <c r="M52" t="str">
        <v xml:space="preserve"> | Ussana_Creso_mean</v>
      </c>
      <c r="N52" t="str">
        <v xml:space="preserve"> | Ussana_Duilio_earliest</v>
      </c>
      <c r="O52" t="str">
        <v xml:space="preserve"> | Ussana_Duilio_latest</v>
      </c>
      <c r="P52" t="str">
        <v xml:space="preserve"> | Ussana_Duilio_mean</v>
      </c>
      <c r="Q52" t="str">
        <v xml:space="preserve"> | Ussana_Simeto_earliest</v>
      </c>
      <c r="R52" t="str">
        <v xml:space="preserve"> | Ussana_Simeto_latest</v>
      </c>
      <c r="S52" t="str">
        <v xml:space="preserve"> | Ussana_Simeto_mean</v>
      </c>
    </row>
    <row r="53" spans="1:19" x14ac:dyDescent="0.25">
      <c r="A53" t="str">
        <v>Dettori2017_1986</v>
      </c>
      <c r="B53" t="str" cm="1">
        <f t="array" ref="B53:S53">TRANSPOSE(_xlfn._xlws.SORT(_xlfn._xlws.FILTER(treatments[treatment_number]&amp;" | "&amp;treatments[treatment_name],treatments[experiment_ID]=A53)))</f>
        <v xml:space="preserve"> | Benatzu_Creso_earliest</v>
      </c>
      <c r="C53" t="str">
        <v xml:space="preserve"> | Benatzu_Creso_latest</v>
      </c>
      <c r="D53" t="str">
        <v xml:space="preserve"> | Benatzu_Creso_mean</v>
      </c>
      <c r="E53" t="str">
        <v xml:space="preserve"> | Benatzu_Duilio_earliest</v>
      </c>
      <c r="F53" t="str">
        <v xml:space="preserve"> | Benatzu_Duilio_latest</v>
      </c>
      <c r="G53" t="str">
        <v xml:space="preserve"> | Benatzu_Duilio_mean</v>
      </c>
      <c r="H53" t="str">
        <v xml:space="preserve"> | Benatzu_Simeto_earliest</v>
      </c>
      <c r="I53" t="str">
        <v xml:space="preserve"> | Benatzu_Simeto_latest</v>
      </c>
      <c r="J53" t="str">
        <v xml:space="preserve"> | Benatzu_Simeto_mean</v>
      </c>
      <c r="K53" t="str">
        <v xml:space="preserve"> | Ussana_Creso_earliest</v>
      </c>
      <c r="L53" t="str">
        <v xml:space="preserve"> | Ussana_Creso_latest</v>
      </c>
      <c r="M53" t="str">
        <v xml:space="preserve"> | Ussana_Creso_mean</v>
      </c>
      <c r="N53" t="str">
        <v xml:space="preserve"> | Ussana_Duilio_earliest</v>
      </c>
      <c r="O53" t="str">
        <v xml:space="preserve"> | Ussana_Duilio_latest</v>
      </c>
      <c r="P53" t="str">
        <v xml:space="preserve"> | Ussana_Duilio_mean</v>
      </c>
      <c r="Q53" t="str">
        <v xml:space="preserve"> | Ussana_Simeto_earliest</v>
      </c>
      <c r="R53" t="str">
        <v xml:space="preserve"> | Ussana_Simeto_latest</v>
      </c>
      <c r="S53" t="str">
        <v xml:space="preserve"> | Ussana_Simeto_mean</v>
      </c>
    </row>
    <row r="54" spans="1:19" x14ac:dyDescent="0.25">
      <c r="A54" t="str">
        <v>Dettori2017_1987</v>
      </c>
      <c r="B54" t="str" cm="1">
        <f t="array" ref="B54:S54">TRANSPOSE(_xlfn._xlws.SORT(_xlfn._xlws.FILTER(treatments[treatment_number]&amp;" | "&amp;treatments[treatment_name],treatments[experiment_ID]=A54)))</f>
        <v xml:space="preserve"> | Benatzu_Creso_earliest</v>
      </c>
      <c r="C54" t="str">
        <v xml:space="preserve"> | Benatzu_Creso_latest</v>
      </c>
      <c r="D54" t="str">
        <v xml:space="preserve"> | Benatzu_Creso_mean</v>
      </c>
      <c r="E54" t="str">
        <v xml:space="preserve"> | Benatzu_Duilio_earliest</v>
      </c>
      <c r="F54" t="str">
        <v xml:space="preserve"> | Benatzu_Duilio_latest</v>
      </c>
      <c r="G54" t="str">
        <v xml:space="preserve"> | Benatzu_Duilio_mean</v>
      </c>
      <c r="H54" t="str">
        <v xml:space="preserve"> | Benatzu_Simeto_earliest</v>
      </c>
      <c r="I54" t="str">
        <v xml:space="preserve"> | Benatzu_Simeto_latest</v>
      </c>
      <c r="J54" t="str">
        <v xml:space="preserve"> | Benatzu_Simeto_mean</v>
      </c>
      <c r="K54" t="str">
        <v xml:space="preserve"> | Ussana_Creso_earliest</v>
      </c>
      <c r="L54" t="str">
        <v xml:space="preserve"> | Ussana_Creso_latest</v>
      </c>
      <c r="M54" t="str">
        <v xml:space="preserve"> | Ussana_Creso_mean</v>
      </c>
      <c r="N54" t="str">
        <v xml:space="preserve"> | Ussana_Duilio_earliest</v>
      </c>
      <c r="O54" t="str">
        <v xml:space="preserve"> | Ussana_Duilio_latest</v>
      </c>
      <c r="P54" t="str">
        <v xml:space="preserve"> | Ussana_Duilio_mean</v>
      </c>
      <c r="Q54" t="str">
        <v xml:space="preserve"> | Ussana_Simeto_earliest</v>
      </c>
      <c r="R54" t="str">
        <v xml:space="preserve"> | Ussana_Simeto_latest</v>
      </c>
      <c r="S54" t="str">
        <v xml:space="preserve"> | Ussana_Simeto_mean</v>
      </c>
    </row>
    <row r="55" spans="1:19" x14ac:dyDescent="0.25">
      <c r="A55" t="str">
        <v>Dettori2017_1988</v>
      </c>
      <c r="B55" t="str" cm="1">
        <f t="array" ref="B55:S55">TRANSPOSE(_xlfn._xlws.SORT(_xlfn._xlws.FILTER(treatments[treatment_number]&amp;" | "&amp;treatments[treatment_name],treatments[experiment_ID]=A55)))</f>
        <v xml:space="preserve"> | Benatzu_Creso_earliest</v>
      </c>
      <c r="C55" t="str">
        <v xml:space="preserve"> | Benatzu_Creso_latest</v>
      </c>
      <c r="D55" t="str">
        <v xml:space="preserve"> | Benatzu_Creso_mean</v>
      </c>
      <c r="E55" t="str">
        <v xml:space="preserve"> | Benatzu_Duilio_earliest</v>
      </c>
      <c r="F55" t="str">
        <v xml:space="preserve"> | Benatzu_Duilio_latest</v>
      </c>
      <c r="G55" t="str">
        <v xml:space="preserve"> | Benatzu_Duilio_mean</v>
      </c>
      <c r="H55" t="str">
        <v xml:space="preserve"> | Benatzu_Simeto_earliest</v>
      </c>
      <c r="I55" t="str">
        <v xml:space="preserve"> | Benatzu_Simeto_latest</v>
      </c>
      <c r="J55" t="str">
        <v xml:space="preserve"> | Benatzu_Simeto_mean</v>
      </c>
      <c r="K55" t="str">
        <v xml:space="preserve"> | Ussana_Creso_earliest</v>
      </c>
      <c r="L55" t="str">
        <v xml:space="preserve"> | Ussana_Creso_latest</v>
      </c>
      <c r="M55" t="str">
        <v xml:space="preserve"> | Ussana_Creso_mean</v>
      </c>
      <c r="N55" t="str">
        <v xml:space="preserve"> | Ussana_Duilio_earliest</v>
      </c>
      <c r="O55" t="str">
        <v xml:space="preserve"> | Ussana_Duilio_latest</v>
      </c>
      <c r="P55" t="str">
        <v xml:space="preserve"> | Ussana_Duilio_mean</v>
      </c>
      <c r="Q55" t="str">
        <v xml:space="preserve"> | Ussana_Simeto_earliest</v>
      </c>
      <c r="R55" t="str">
        <v xml:space="preserve"> | Ussana_Simeto_latest</v>
      </c>
      <c r="S55" t="str">
        <v xml:space="preserve"> | Ussana_Simeto_mean</v>
      </c>
    </row>
    <row r="56" spans="1:19" x14ac:dyDescent="0.25">
      <c r="A56" t="str">
        <v>Dettori2017_1989</v>
      </c>
      <c r="B56" t="str" cm="1">
        <f t="array" ref="B56:S56">TRANSPOSE(_xlfn._xlws.SORT(_xlfn._xlws.FILTER(treatments[treatment_number]&amp;" | "&amp;treatments[treatment_name],treatments[experiment_ID]=A56)))</f>
        <v xml:space="preserve"> | Benatzu_Creso_earliest</v>
      </c>
      <c r="C56" t="str">
        <v xml:space="preserve"> | Benatzu_Creso_latest</v>
      </c>
      <c r="D56" t="str">
        <v xml:space="preserve"> | Benatzu_Creso_mean</v>
      </c>
      <c r="E56" t="str">
        <v xml:space="preserve"> | Benatzu_Duilio_earliest</v>
      </c>
      <c r="F56" t="str">
        <v xml:space="preserve"> | Benatzu_Duilio_latest</v>
      </c>
      <c r="G56" t="str">
        <v xml:space="preserve"> | Benatzu_Duilio_mean</v>
      </c>
      <c r="H56" t="str">
        <v xml:space="preserve"> | Benatzu_Simeto_earliest</v>
      </c>
      <c r="I56" t="str">
        <v xml:space="preserve"> | Benatzu_Simeto_latest</v>
      </c>
      <c r="J56" t="str">
        <v xml:space="preserve"> | Benatzu_Simeto_mean</v>
      </c>
      <c r="K56" t="str">
        <v xml:space="preserve"> | Ussana_Creso_earliest</v>
      </c>
      <c r="L56" t="str">
        <v xml:space="preserve"> | Ussana_Creso_latest</v>
      </c>
      <c r="M56" t="str">
        <v xml:space="preserve"> | Ussana_Creso_mean</v>
      </c>
      <c r="N56" t="str">
        <v xml:space="preserve"> | Ussana_Duilio_earliest</v>
      </c>
      <c r="O56" t="str">
        <v xml:space="preserve"> | Ussana_Duilio_latest</v>
      </c>
      <c r="P56" t="str">
        <v xml:space="preserve"> | Ussana_Duilio_mean</v>
      </c>
      <c r="Q56" t="str">
        <v xml:space="preserve"> | Ussana_Simeto_earliest</v>
      </c>
      <c r="R56" t="str">
        <v xml:space="preserve"> | Ussana_Simeto_latest</v>
      </c>
      <c r="S56" t="str">
        <v xml:space="preserve"> | Ussana_Simeto_mean</v>
      </c>
    </row>
    <row r="57" spans="1:19" x14ac:dyDescent="0.25">
      <c r="A57" t="str">
        <v>Dettori2017_1990</v>
      </c>
      <c r="B57" t="str" cm="1">
        <f t="array" ref="B57:S57">TRANSPOSE(_xlfn._xlws.SORT(_xlfn._xlws.FILTER(treatments[treatment_number]&amp;" | "&amp;treatments[treatment_name],treatments[experiment_ID]=A57)))</f>
        <v xml:space="preserve"> | Benatzu_Creso_earliest</v>
      </c>
      <c r="C57" t="str">
        <v xml:space="preserve"> | Benatzu_Creso_latest</v>
      </c>
      <c r="D57" t="str">
        <v xml:space="preserve"> | Benatzu_Creso_mean</v>
      </c>
      <c r="E57" t="str">
        <v xml:space="preserve"> | Benatzu_Duilio_earliest</v>
      </c>
      <c r="F57" t="str">
        <v xml:space="preserve"> | Benatzu_Duilio_latest</v>
      </c>
      <c r="G57" t="str">
        <v xml:space="preserve"> | Benatzu_Duilio_mean</v>
      </c>
      <c r="H57" t="str">
        <v xml:space="preserve"> | Benatzu_Simeto_earliest</v>
      </c>
      <c r="I57" t="str">
        <v xml:space="preserve"> | Benatzu_Simeto_latest</v>
      </c>
      <c r="J57" t="str">
        <v xml:space="preserve"> | Benatzu_Simeto_mean</v>
      </c>
      <c r="K57" t="str">
        <v xml:space="preserve"> | Ussana_Creso_earliest</v>
      </c>
      <c r="L57" t="str">
        <v xml:space="preserve"> | Ussana_Creso_latest</v>
      </c>
      <c r="M57" t="str">
        <v xml:space="preserve"> | Ussana_Creso_mean</v>
      </c>
      <c r="N57" t="str">
        <v xml:space="preserve"> | Ussana_Duilio_earliest</v>
      </c>
      <c r="O57" t="str">
        <v xml:space="preserve"> | Ussana_Duilio_latest</v>
      </c>
      <c r="P57" t="str">
        <v xml:space="preserve"> | Ussana_Duilio_mean</v>
      </c>
      <c r="Q57" t="str">
        <v xml:space="preserve"> | Ussana_Simeto_earliest</v>
      </c>
      <c r="R57" t="str">
        <v xml:space="preserve"> | Ussana_Simeto_latest</v>
      </c>
      <c r="S57" t="str">
        <v xml:space="preserve"> | Ussana_Simeto_mean</v>
      </c>
    </row>
    <row r="58" spans="1:19" x14ac:dyDescent="0.25">
      <c r="A58" t="str">
        <v>Dettori2017_1991</v>
      </c>
      <c r="B58" t="str" cm="1">
        <f t="array" ref="B58:S58">TRANSPOSE(_xlfn._xlws.SORT(_xlfn._xlws.FILTER(treatments[treatment_number]&amp;" | "&amp;treatments[treatment_name],treatments[experiment_ID]=A58)))</f>
        <v xml:space="preserve"> | Benatzu_Creso_earliest</v>
      </c>
      <c r="C58" t="str">
        <v xml:space="preserve"> | Benatzu_Creso_latest</v>
      </c>
      <c r="D58" t="str">
        <v xml:space="preserve"> | Benatzu_Creso_mean</v>
      </c>
      <c r="E58" t="str">
        <v xml:space="preserve"> | Benatzu_Duilio_earliest</v>
      </c>
      <c r="F58" t="str">
        <v xml:space="preserve"> | Benatzu_Duilio_latest</v>
      </c>
      <c r="G58" t="str">
        <v xml:space="preserve"> | Benatzu_Duilio_mean</v>
      </c>
      <c r="H58" t="str">
        <v xml:space="preserve"> | Benatzu_Simeto_earliest</v>
      </c>
      <c r="I58" t="str">
        <v xml:space="preserve"> | Benatzu_Simeto_latest</v>
      </c>
      <c r="J58" t="str">
        <v xml:space="preserve"> | Benatzu_Simeto_mean</v>
      </c>
      <c r="K58" t="str">
        <v xml:space="preserve"> | Ussana_Creso_earliest</v>
      </c>
      <c r="L58" t="str">
        <v xml:space="preserve"> | Ussana_Creso_latest</v>
      </c>
      <c r="M58" t="str">
        <v xml:space="preserve"> | Ussana_Creso_mean</v>
      </c>
      <c r="N58" t="str">
        <v xml:space="preserve"> | Ussana_Duilio_earliest</v>
      </c>
      <c r="O58" t="str">
        <v xml:space="preserve"> | Ussana_Duilio_latest</v>
      </c>
      <c r="P58" t="str">
        <v xml:space="preserve"> | Ussana_Duilio_mean</v>
      </c>
      <c r="Q58" t="str">
        <v xml:space="preserve"> | Ussana_Simeto_earliest</v>
      </c>
      <c r="R58" t="str">
        <v xml:space="preserve"> | Ussana_Simeto_latest</v>
      </c>
      <c r="S58" t="str">
        <v xml:space="preserve"> | Ussana_Simeto_mean</v>
      </c>
    </row>
    <row r="59" spans="1:19" x14ac:dyDescent="0.25">
      <c r="A59" t="str">
        <v>Dettori2017_1992</v>
      </c>
      <c r="B59" t="str" cm="1">
        <f t="array" ref="B59:S59">TRANSPOSE(_xlfn._xlws.SORT(_xlfn._xlws.FILTER(treatments[treatment_number]&amp;" | "&amp;treatments[treatment_name],treatments[experiment_ID]=A59)))</f>
        <v xml:space="preserve"> | Benatzu_Creso_earliest</v>
      </c>
      <c r="C59" t="str">
        <v xml:space="preserve"> | Benatzu_Creso_latest</v>
      </c>
      <c r="D59" t="str">
        <v xml:space="preserve"> | Benatzu_Creso_mean</v>
      </c>
      <c r="E59" t="str">
        <v xml:space="preserve"> | Benatzu_Duilio_earliest</v>
      </c>
      <c r="F59" t="str">
        <v xml:space="preserve"> | Benatzu_Duilio_latest</v>
      </c>
      <c r="G59" t="str">
        <v xml:space="preserve"> | Benatzu_Duilio_mean</v>
      </c>
      <c r="H59" t="str">
        <v xml:space="preserve"> | Benatzu_Simeto_earliest</v>
      </c>
      <c r="I59" t="str">
        <v xml:space="preserve"> | Benatzu_Simeto_latest</v>
      </c>
      <c r="J59" t="str">
        <v xml:space="preserve"> | Benatzu_Simeto_mean</v>
      </c>
      <c r="K59" t="str">
        <v xml:space="preserve"> | Ussana_Creso_earliest</v>
      </c>
      <c r="L59" t="str">
        <v xml:space="preserve"> | Ussana_Creso_latest</v>
      </c>
      <c r="M59" t="str">
        <v xml:space="preserve"> | Ussana_Creso_mean</v>
      </c>
      <c r="N59" t="str">
        <v xml:space="preserve"> | Ussana_Duilio_earliest</v>
      </c>
      <c r="O59" t="str">
        <v xml:space="preserve"> | Ussana_Duilio_latest</v>
      </c>
      <c r="P59" t="str">
        <v xml:space="preserve"> | Ussana_Duilio_mean</v>
      </c>
      <c r="Q59" t="str">
        <v xml:space="preserve"> | Ussana_Simeto_earliest</v>
      </c>
      <c r="R59" t="str">
        <v xml:space="preserve"> | Ussana_Simeto_latest</v>
      </c>
      <c r="S59" t="str">
        <v xml:space="preserve"> | Ussana_Simeto_mean</v>
      </c>
    </row>
    <row r="60" spans="1:19" x14ac:dyDescent="0.25">
      <c r="A60" t="str">
        <v>Dettori2017_1993</v>
      </c>
      <c r="B60" t="str" cm="1">
        <f t="array" ref="B60:S60">TRANSPOSE(_xlfn._xlws.SORT(_xlfn._xlws.FILTER(treatments[treatment_number]&amp;" | "&amp;treatments[treatment_name],treatments[experiment_ID]=A60)))</f>
        <v xml:space="preserve"> | Benatzu_Creso_earliest</v>
      </c>
      <c r="C60" t="str">
        <v xml:space="preserve"> | Benatzu_Creso_latest</v>
      </c>
      <c r="D60" t="str">
        <v xml:space="preserve"> | Benatzu_Creso_mean</v>
      </c>
      <c r="E60" t="str">
        <v xml:space="preserve"> | Benatzu_Duilio_earliest</v>
      </c>
      <c r="F60" t="str">
        <v xml:space="preserve"> | Benatzu_Duilio_latest</v>
      </c>
      <c r="G60" t="str">
        <v xml:space="preserve"> | Benatzu_Duilio_mean</v>
      </c>
      <c r="H60" t="str">
        <v xml:space="preserve"> | Benatzu_Simeto_earliest</v>
      </c>
      <c r="I60" t="str">
        <v xml:space="preserve"> | Benatzu_Simeto_latest</v>
      </c>
      <c r="J60" t="str">
        <v xml:space="preserve"> | Benatzu_Simeto_mean</v>
      </c>
      <c r="K60" t="str">
        <v xml:space="preserve"> | Ussana_Creso_earliest</v>
      </c>
      <c r="L60" t="str">
        <v xml:space="preserve"> | Ussana_Creso_latest</v>
      </c>
      <c r="M60" t="str">
        <v xml:space="preserve"> | Ussana_Creso_mean</v>
      </c>
      <c r="N60" t="str">
        <v xml:space="preserve"> | Ussana_Duilio_earliest</v>
      </c>
      <c r="O60" t="str">
        <v xml:space="preserve"> | Ussana_Duilio_latest</v>
      </c>
      <c r="P60" t="str">
        <v xml:space="preserve"> | Ussana_Duilio_mean</v>
      </c>
      <c r="Q60" t="str">
        <v xml:space="preserve"> | Ussana_Simeto_earliest</v>
      </c>
      <c r="R60" t="str">
        <v xml:space="preserve"> | Ussana_Simeto_latest</v>
      </c>
      <c r="S60" t="str">
        <v xml:space="preserve"> | Ussana_Simeto_mean</v>
      </c>
    </row>
    <row r="61" spans="1:19" x14ac:dyDescent="0.25">
      <c r="A61" t="str">
        <v>Dettori2017_1994</v>
      </c>
      <c r="B61" t="str" cm="1">
        <f t="array" ref="B61:S61">TRANSPOSE(_xlfn._xlws.SORT(_xlfn._xlws.FILTER(treatments[treatment_number]&amp;" | "&amp;treatments[treatment_name],treatments[experiment_ID]=A61)))</f>
        <v xml:space="preserve"> | Benatzu_Creso_earliest</v>
      </c>
      <c r="C61" t="str">
        <v xml:space="preserve"> | Benatzu_Creso_latest</v>
      </c>
      <c r="D61" t="str">
        <v xml:space="preserve"> | Benatzu_Creso_mean</v>
      </c>
      <c r="E61" t="str">
        <v xml:space="preserve"> | Benatzu_Duilio_earliest</v>
      </c>
      <c r="F61" t="str">
        <v xml:space="preserve"> | Benatzu_Duilio_latest</v>
      </c>
      <c r="G61" t="str">
        <v xml:space="preserve"> | Benatzu_Duilio_mean</v>
      </c>
      <c r="H61" t="str">
        <v xml:space="preserve"> | Benatzu_Simeto_earliest</v>
      </c>
      <c r="I61" t="str">
        <v xml:space="preserve"> | Benatzu_Simeto_latest</v>
      </c>
      <c r="J61" t="str">
        <v xml:space="preserve"> | Benatzu_Simeto_mean</v>
      </c>
      <c r="K61" t="str">
        <v xml:space="preserve"> | Ussana_Creso_earliest</v>
      </c>
      <c r="L61" t="str">
        <v xml:space="preserve"> | Ussana_Creso_latest</v>
      </c>
      <c r="M61" t="str">
        <v xml:space="preserve"> | Ussana_Creso_mean</v>
      </c>
      <c r="N61" t="str">
        <v xml:space="preserve"> | Ussana_Duilio_earliest</v>
      </c>
      <c r="O61" t="str">
        <v xml:space="preserve"> | Ussana_Duilio_latest</v>
      </c>
      <c r="P61" t="str">
        <v xml:space="preserve"> | Ussana_Duilio_mean</v>
      </c>
      <c r="Q61" t="str">
        <v xml:space="preserve"> | Ussana_Simeto_earliest</v>
      </c>
      <c r="R61" t="str">
        <v xml:space="preserve"> | Ussana_Simeto_latest</v>
      </c>
      <c r="S61" t="str">
        <v xml:space="preserve"> | Ussana_Simeto_mean</v>
      </c>
    </row>
    <row r="62" spans="1:19" x14ac:dyDescent="0.25">
      <c r="A62" t="str">
        <v>Dettori2017_1995</v>
      </c>
      <c r="B62" t="str" cm="1">
        <f t="array" ref="B62:S62">TRANSPOSE(_xlfn._xlws.SORT(_xlfn._xlws.FILTER(treatments[treatment_number]&amp;" | "&amp;treatments[treatment_name],treatments[experiment_ID]=A62)))</f>
        <v xml:space="preserve"> | Benatzu_Creso_earliest</v>
      </c>
      <c r="C62" t="str">
        <v xml:space="preserve"> | Benatzu_Creso_latest</v>
      </c>
      <c r="D62" t="str">
        <v xml:space="preserve"> | Benatzu_Creso_mean</v>
      </c>
      <c r="E62" t="str">
        <v xml:space="preserve"> | Benatzu_Duilio_earliest</v>
      </c>
      <c r="F62" t="str">
        <v xml:space="preserve"> | Benatzu_Duilio_latest</v>
      </c>
      <c r="G62" t="str">
        <v xml:space="preserve"> | Benatzu_Duilio_mean</v>
      </c>
      <c r="H62" t="str">
        <v xml:space="preserve"> | Benatzu_Simeto_earliest</v>
      </c>
      <c r="I62" t="str">
        <v xml:space="preserve"> | Benatzu_Simeto_latest</v>
      </c>
      <c r="J62" t="str">
        <v xml:space="preserve"> | Benatzu_Simeto_mean</v>
      </c>
      <c r="K62" t="str">
        <v xml:space="preserve"> | Ussana_Creso_earliest</v>
      </c>
      <c r="L62" t="str">
        <v xml:space="preserve"> | Ussana_Creso_latest</v>
      </c>
      <c r="M62" t="str">
        <v xml:space="preserve"> | Ussana_Creso_mean</v>
      </c>
      <c r="N62" t="str">
        <v xml:space="preserve"> | Ussana_Duilio_earliest</v>
      </c>
      <c r="O62" t="str">
        <v xml:space="preserve"> | Ussana_Duilio_latest</v>
      </c>
      <c r="P62" t="str">
        <v xml:space="preserve"> | Ussana_Duilio_mean</v>
      </c>
      <c r="Q62" t="str">
        <v xml:space="preserve"> | Ussana_Simeto_earliest</v>
      </c>
      <c r="R62" t="str">
        <v xml:space="preserve"> | Ussana_Simeto_latest</v>
      </c>
      <c r="S62" t="str">
        <v xml:space="preserve"> | Ussana_Simeto_mean</v>
      </c>
    </row>
    <row r="63" spans="1:19" x14ac:dyDescent="0.25">
      <c r="A63" t="str">
        <v>Dettori2017_1996</v>
      </c>
      <c r="B63" t="str" cm="1">
        <f t="array" ref="B63:S63">TRANSPOSE(_xlfn._xlws.SORT(_xlfn._xlws.FILTER(treatments[treatment_number]&amp;" | "&amp;treatments[treatment_name],treatments[experiment_ID]=A63)))</f>
        <v xml:space="preserve"> | Benatzu_Creso_earliest</v>
      </c>
      <c r="C63" t="str">
        <v xml:space="preserve"> | Benatzu_Creso_latest</v>
      </c>
      <c r="D63" t="str">
        <v xml:space="preserve"> | Benatzu_Creso_mean</v>
      </c>
      <c r="E63" t="str">
        <v xml:space="preserve"> | Benatzu_Duilio_earliest</v>
      </c>
      <c r="F63" t="str">
        <v xml:space="preserve"> | Benatzu_Duilio_latest</v>
      </c>
      <c r="G63" t="str">
        <v xml:space="preserve"> | Benatzu_Duilio_mean</v>
      </c>
      <c r="H63" t="str">
        <v xml:space="preserve"> | Benatzu_Simeto_earliest</v>
      </c>
      <c r="I63" t="str">
        <v xml:space="preserve"> | Benatzu_Simeto_latest</v>
      </c>
      <c r="J63" t="str">
        <v xml:space="preserve"> | Benatzu_Simeto_mean</v>
      </c>
      <c r="K63" t="str">
        <v xml:space="preserve"> | Ussana_Creso_earliest</v>
      </c>
      <c r="L63" t="str">
        <v xml:space="preserve"> | Ussana_Creso_latest</v>
      </c>
      <c r="M63" t="str">
        <v xml:space="preserve"> | Ussana_Creso_mean</v>
      </c>
      <c r="N63" t="str">
        <v xml:space="preserve"> | Ussana_Duilio_earliest</v>
      </c>
      <c r="O63" t="str">
        <v xml:space="preserve"> | Ussana_Duilio_latest</v>
      </c>
      <c r="P63" t="str">
        <v xml:space="preserve"> | Ussana_Duilio_mean</v>
      </c>
      <c r="Q63" t="str">
        <v xml:space="preserve"> | Ussana_Simeto_earliest</v>
      </c>
      <c r="R63" t="str">
        <v xml:space="preserve"> | Ussana_Simeto_latest</v>
      </c>
      <c r="S63" t="str">
        <v xml:space="preserve"> | Ussana_Simeto_mean</v>
      </c>
    </row>
    <row r="64" spans="1:19" x14ac:dyDescent="0.25">
      <c r="A64" t="str">
        <v>Dettori2017_1997</v>
      </c>
      <c r="B64" t="str" cm="1">
        <f t="array" ref="B64:S64">TRANSPOSE(_xlfn._xlws.SORT(_xlfn._xlws.FILTER(treatments[treatment_number]&amp;" | "&amp;treatments[treatment_name],treatments[experiment_ID]=A64)))</f>
        <v xml:space="preserve"> | Benatzu_Creso_earliest</v>
      </c>
      <c r="C64" t="str">
        <v xml:space="preserve"> | Benatzu_Creso_latest</v>
      </c>
      <c r="D64" t="str">
        <v xml:space="preserve"> | Benatzu_Creso_mean</v>
      </c>
      <c r="E64" t="str">
        <v xml:space="preserve"> | Benatzu_Duilio_earliest</v>
      </c>
      <c r="F64" t="str">
        <v xml:space="preserve"> | Benatzu_Duilio_latest</v>
      </c>
      <c r="G64" t="str">
        <v xml:space="preserve"> | Benatzu_Duilio_mean</v>
      </c>
      <c r="H64" t="str">
        <v xml:space="preserve"> | Benatzu_Simeto_earliest</v>
      </c>
      <c r="I64" t="str">
        <v xml:space="preserve"> | Benatzu_Simeto_latest</v>
      </c>
      <c r="J64" t="str">
        <v xml:space="preserve"> | Benatzu_Simeto_mean</v>
      </c>
      <c r="K64" t="str">
        <v xml:space="preserve"> | Ussana_Creso_earliest</v>
      </c>
      <c r="L64" t="str">
        <v xml:space="preserve"> | Ussana_Creso_latest</v>
      </c>
      <c r="M64" t="str">
        <v xml:space="preserve"> | Ussana_Creso_mean</v>
      </c>
      <c r="N64" t="str">
        <v xml:space="preserve"> | Ussana_Duilio_earliest</v>
      </c>
      <c r="O64" t="str">
        <v xml:space="preserve"> | Ussana_Duilio_latest</v>
      </c>
      <c r="P64" t="str">
        <v xml:space="preserve"> | Ussana_Duilio_mean</v>
      </c>
      <c r="Q64" t="str">
        <v xml:space="preserve"> | Ussana_Simeto_earliest</v>
      </c>
      <c r="R64" t="str">
        <v xml:space="preserve"> | Ussana_Simeto_latest</v>
      </c>
      <c r="S64" t="str">
        <v xml:space="preserve"> | Ussana_Simeto_mean</v>
      </c>
    </row>
    <row r="65" spans="1:19" x14ac:dyDescent="0.25">
      <c r="A65" t="str">
        <v>Dettori2017_1998</v>
      </c>
      <c r="B65" t="str" cm="1">
        <f t="array" ref="B65:S65">TRANSPOSE(_xlfn._xlws.SORT(_xlfn._xlws.FILTER(treatments[treatment_number]&amp;" | "&amp;treatments[treatment_name],treatments[experiment_ID]=A65)))</f>
        <v xml:space="preserve"> | Benatzu_Creso_earliest</v>
      </c>
      <c r="C65" t="str">
        <v xml:space="preserve"> | Benatzu_Creso_latest</v>
      </c>
      <c r="D65" t="str">
        <v xml:space="preserve"> | Benatzu_Creso_mean</v>
      </c>
      <c r="E65" t="str">
        <v xml:space="preserve"> | Benatzu_Duilio_earliest</v>
      </c>
      <c r="F65" t="str">
        <v xml:space="preserve"> | Benatzu_Duilio_latest</v>
      </c>
      <c r="G65" t="str">
        <v xml:space="preserve"> | Benatzu_Duilio_mean</v>
      </c>
      <c r="H65" t="str">
        <v xml:space="preserve"> | Benatzu_Simeto_earliest</v>
      </c>
      <c r="I65" t="str">
        <v xml:space="preserve"> | Benatzu_Simeto_latest</v>
      </c>
      <c r="J65" t="str">
        <v xml:space="preserve"> | Benatzu_Simeto_mean</v>
      </c>
      <c r="K65" t="str">
        <v xml:space="preserve"> | Ussana_Creso_earliest</v>
      </c>
      <c r="L65" t="str">
        <v xml:space="preserve"> | Ussana_Creso_latest</v>
      </c>
      <c r="M65" t="str">
        <v xml:space="preserve"> | Ussana_Creso_mean</v>
      </c>
      <c r="N65" t="str">
        <v xml:space="preserve"> | Ussana_Duilio_earliest</v>
      </c>
      <c r="O65" t="str">
        <v xml:space="preserve"> | Ussana_Duilio_latest</v>
      </c>
      <c r="P65" t="str">
        <v xml:space="preserve"> | Ussana_Duilio_mean</v>
      </c>
      <c r="Q65" t="str">
        <v xml:space="preserve"> | Ussana_Simeto_earliest</v>
      </c>
      <c r="R65" t="str">
        <v xml:space="preserve"> | Ussana_Simeto_latest</v>
      </c>
      <c r="S65" t="str">
        <v xml:space="preserve"> | Ussana_Simeto_mean</v>
      </c>
    </row>
    <row r="66" spans="1:19" x14ac:dyDescent="0.25">
      <c r="A66" t="str">
        <v>Dettori2017_1999</v>
      </c>
      <c r="B66" t="str" cm="1">
        <f t="array" ref="B66:S66">TRANSPOSE(_xlfn._xlws.SORT(_xlfn._xlws.FILTER(treatments[treatment_number]&amp;" | "&amp;treatments[treatment_name],treatments[experiment_ID]=A66)))</f>
        <v xml:space="preserve"> | Benatzu_Creso_earliest</v>
      </c>
      <c r="C66" t="str">
        <v xml:space="preserve"> | Benatzu_Creso_latest</v>
      </c>
      <c r="D66" t="str">
        <v xml:space="preserve"> | Benatzu_Creso_mean</v>
      </c>
      <c r="E66" t="str">
        <v xml:space="preserve"> | Benatzu_Duilio_earliest</v>
      </c>
      <c r="F66" t="str">
        <v xml:space="preserve"> | Benatzu_Duilio_latest</v>
      </c>
      <c r="G66" t="str">
        <v xml:space="preserve"> | Benatzu_Duilio_mean</v>
      </c>
      <c r="H66" t="str">
        <v xml:space="preserve"> | Benatzu_Simeto_earliest</v>
      </c>
      <c r="I66" t="str">
        <v xml:space="preserve"> | Benatzu_Simeto_latest</v>
      </c>
      <c r="J66" t="str">
        <v xml:space="preserve"> | Benatzu_Simeto_mean</v>
      </c>
      <c r="K66" t="str">
        <v xml:space="preserve"> | Ussana_Creso_earliest</v>
      </c>
      <c r="L66" t="str">
        <v xml:space="preserve"> | Ussana_Creso_latest</v>
      </c>
      <c r="M66" t="str">
        <v xml:space="preserve"> | Ussana_Creso_mean</v>
      </c>
      <c r="N66" t="str">
        <v xml:space="preserve"> | Ussana_Duilio_earliest</v>
      </c>
      <c r="O66" t="str">
        <v xml:space="preserve"> | Ussana_Duilio_latest</v>
      </c>
      <c r="P66" t="str">
        <v xml:space="preserve"> | Ussana_Duilio_mean</v>
      </c>
      <c r="Q66" t="str">
        <v xml:space="preserve"> | Ussana_Simeto_earliest</v>
      </c>
      <c r="R66" t="str">
        <v xml:space="preserve"> | Ussana_Simeto_latest</v>
      </c>
      <c r="S66" t="str">
        <v xml:space="preserve"> | Ussana_Simeto_mean</v>
      </c>
    </row>
    <row r="67" spans="1:19" x14ac:dyDescent="0.25">
      <c r="A67" t="str">
        <v>Dettori2017_2000</v>
      </c>
      <c r="B67" t="str" cm="1">
        <f t="array" ref="B67:S67">TRANSPOSE(_xlfn._xlws.SORT(_xlfn._xlws.FILTER(treatments[treatment_number]&amp;" | "&amp;treatments[treatment_name],treatments[experiment_ID]=A67)))</f>
        <v xml:space="preserve"> | Benatzu_Creso_earliest</v>
      </c>
      <c r="C67" t="str">
        <v xml:space="preserve"> | Benatzu_Creso_latest</v>
      </c>
      <c r="D67" t="str">
        <v xml:space="preserve"> | Benatzu_Creso_mean</v>
      </c>
      <c r="E67" t="str">
        <v xml:space="preserve"> | Benatzu_Duilio_earliest</v>
      </c>
      <c r="F67" t="str">
        <v xml:space="preserve"> | Benatzu_Duilio_latest</v>
      </c>
      <c r="G67" t="str">
        <v xml:space="preserve"> | Benatzu_Duilio_mean</v>
      </c>
      <c r="H67" t="str">
        <v xml:space="preserve"> | Benatzu_Simeto_earliest</v>
      </c>
      <c r="I67" t="str">
        <v xml:space="preserve"> | Benatzu_Simeto_latest</v>
      </c>
      <c r="J67" t="str">
        <v xml:space="preserve"> | Benatzu_Simeto_mean</v>
      </c>
      <c r="K67" t="str">
        <v xml:space="preserve"> | Ussana_Creso_earliest</v>
      </c>
      <c r="L67" t="str">
        <v xml:space="preserve"> | Ussana_Creso_latest</v>
      </c>
      <c r="M67" t="str">
        <v xml:space="preserve"> | Ussana_Creso_mean</v>
      </c>
      <c r="N67" t="str">
        <v xml:space="preserve"> | Ussana_Duilio_earliest</v>
      </c>
      <c r="O67" t="str">
        <v xml:space="preserve"> | Ussana_Duilio_latest</v>
      </c>
      <c r="P67" t="str">
        <v xml:space="preserve"> | Ussana_Duilio_mean</v>
      </c>
      <c r="Q67" t="str">
        <v xml:space="preserve"> | Ussana_Simeto_earliest</v>
      </c>
      <c r="R67" t="str">
        <v xml:space="preserve"> | Ussana_Simeto_latest</v>
      </c>
      <c r="S67" t="str">
        <v xml:space="preserve"> | Ussana_Simeto_mean</v>
      </c>
    </row>
    <row r="68" spans="1:19" x14ac:dyDescent="0.25">
      <c r="A68" t="str">
        <v>Dettori2017_2001</v>
      </c>
      <c r="B68" t="str" cm="1">
        <f t="array" ref="B68:S68">TRANSPOSE(_xlfn._xlws.SORT(_xlfn._xlws.FILTER(treatments[treatment_number]&amp;" | "&amp;treatments[treatment_name],treatments[experiment_ID]=A68)))</f>
        <v xml:space="preserve"> | Benatzu_Creso_earliest</v>
      </c>
      <c r="C68" t="str">
        <v xml:space="preserve"> | Benatzu_Creso_latest</v>
      </c>
      <c r="D68" t="str">
        <v xml:space="preserve"> | Benatzu_Creso_mean</v>
      </c>
      <c r="E68" t="str">
        <v xml:space="preserve"> | Benatzu_Duilio_earliest</v>
      </c>
      <c r="F68" t="str">
        <v xml:space="preserve"> | Benatzu_Duilio_latest</v>
      </c>
      <c r="G68" t="str">
        <v xml:space="preserve"> | Benatzu_Duilio_mean</v>
      </c>
      <c r="H68" t="str">
        <v xml:space="preserve"> | Benatzu_Simeto_earliest</v>
      </c>
      <c r="I68" t="str">
        <v xml:space="preserve"> | Benatzu_Simeto_latest</v>
      </c>
      <c r="J68" t="str">
        <v xml:space="preserve"> | Benatzu_Simeto_mean</v>
      </c>
      <c r="K68" t="str">
        <v xml:space="preserve"> | Ussana_Creso_earliest</v>
      </c>
      <c r="L68" t="str">
        <v xml:space="preserve"> | Ussana_Creso_latest</v>
      </c>
      <c r="M68" t="str">
        <v xml:space="preserve"> | Ussana_Creso_mean</v>
      </c>
      <c r="N68" t="str">
        <v xml:space="preserve"> | Ussana_Duilio_earliest</v>
      </c>
      <c r="O68" t="str">
        <v xml:space="preserve"> | Ussana_Duilio_latest</v>
      </c>
      <c r="P68" t="str">
        <v xml:space="preserve"> | Ussana_Duilio_mean</v>
      </c>
      <c r="Q68" t="str">
        <v xml:space="preserve"> | Ussana_Simeto_earliest</v>
      </c>
      <c r="R68" t="str">
        <v xml:space="preserve"> | Ussana_Simeto_latest</v>
      </c>
      <c r="S68" t="str">
        <v xml:space="preserve"> | Ussana_Simeto_mean</v>
      </c>
    </row>
    <row r="69" spans="1:19" x14ac:dyDescent="0.25">
      <c r="A69" t="str">
        <v>Dettori2017_2002</v>
      </c>
      <c r="B69" t="str" cm="1">
        <f t="array" ref="B69:S69">TRANSPOSE(_xlfn._xlws.SORT(_xlfn._xlws.FILTER(treatments[treatment_number]&amp;" | "&amp;treatments[treatment_name],treatments[experiment_ID]=A69)))</f>
        <v xml:space="preserve"> | Benatzu_Creso_earliest</v>
      </c>
      <c r="C69" t="str">
        <v xml:space="preserve"> | Benatzu_Creso_latest</v>
      </c>
      <c r="D69" t="str">
        <v xml:space="preserve"> | Benatzu_Creso_mean</v>
      </c>
      <c r="E69" t="str">
        <v xml:space="preserve"> | Benatzu_Duilio_earliest</v>
      </c>
      <c r="F69" t="str">
        <v xml:space="preserve"> | Benatzu_Duilio_latest</v>
      </c>
      <c r="G69" t="str">
        <v xml:space="preserve"> | Benatzu_Duilio_mean</v>
      </c>
      <c r="H69" t="str">
        <v xml:space="preserve"> | Benatzu_Simeto_earliest</v>
      </c>
      <c r="I69" t="str">
        <v xml:space="preserve"> | Benatzu_Simeto_latest</v>
      </c>
      <c r="J69" t="str">
        <v xml:space="preserve"> | Benatzu_Simeto_mean</v>
      </c>
      <c r="K69" t="str">
        <v xml:space="preserve"> | Ussana_Creso_earliest</v>
      </c>
      <c r="L69" t="str">
        <v xml:space="preserve"> | Ussana_Creso_latest</v>
      </c>
      <c r="M69" t="str">
        <v xml:space="preserve"> | Ussana_Creso_mean</v>
      </c>
      <c r="N69" t="str">
        <v xml:space="preserve"> | Ussana_Duilio_earliest</v>
      </c>
      <c r="O69" t="str">
        <v xml:space="preserve"> | Ussana_Duilio_latest</v>
      </c>
      <c r="P69" t="str">
        <v xml:space="preserve"> | Ussana_Duilio_mean</v>
      </c>
      <c r="Q69" t="str">
        <v xml:space="preserve"> | Ussana_Simeto_earliest</v>
      </c>
      <c r="R69" t="str">
        <v xml:space="preserve"> | Ussana_Simeto_latest</v>
      </c>
      <c r="S69" t="str">
        <v xml:space="preserve"> | Ussana_Simeto_mean</v>
      </c>
    </row>
    <row r="70" spans="1:19" x14ac:dyDescent="0.25">
      <c r="A70" t="str">
        <v>Dettori2017_2003</v>
      </c>
      <c r="B70" t="str" cm="1">
        <f t="array" ref="B70:S70">TRANSPOSE(_xlfn._xlws.SORT(_xlfn._xlws.FILTER(treatments[treatment_number]&amp;" | "&amp;treatments[treatment_name],treatments[experiment_ID]=A70)))</f>
        <v xml:space="preserve"> | Benatzu_Creso_earliest</v>
      </c>
      <c r="C70" t="str">
        <v xml:space="preserve"> | Benatzu_Creso_latest</v>
      </c>
      <c r="D70" t="str">
        <v xml:space="preserve"> | Benatzu_Creso_mean</v>
      </c>
      <c r="E70" t="str">
        <v xml:space="preserve"> | Benatzu_Duilio_earliest</v>
      </c>
      <c r="F70" t="str">
        <v xml:space="preserve"> | Benatzu_Duilio_latest</v>
      </c>
      <c r="G70" t="str">
        <v xml:space="preserve"> | Benatzu_Duilio_mean</v>
      </c>
      <c r="H70" t="str">
        <v xml:space="preserve"> | Benatzu_Simeto_earliest</v>
      </c>
      <c r="I70" t="str">
        <v xml:space="preserve"> | Benatzu_Simeto_latest</v>
      </c>
      <c r="J70" t="str">
        <v xml:space="preserve"> | Benatzu_Simeto_mean</v>
      </c>
      <c r="K70" t="str">
        <v xml:space="preserve"> | Ussana_Creso_earliest</v>
      </c>
      <c r="L70" t="str">
        <v xml:space="preserve"> | Ussana_Creso_latest</v>
      </c>
      <c r="M70" t="str">
        <v xml:space="preserve"> | Ussana_Creso_mean</v>
      </c>
      <c r="N70" t="str">
        <v xml:space="preserve"> | Ussana_Duilio_earliest</v>
      </c>
      <c r="O70" t="str">
        <v xml:space="preserve"> | Ussana_Duilio_latest</v>
      </c>
      <c r="P70" t="str">
        <v xml:space="preserve"> | Ussana_Duilio_mean</v>
      </c>
      <c r="Q70" t="str">
        <v xml:space="preserve"> | Ussana_Simeto_earliest</v>
      </c>
      <c r="R70" t="str">
        <v xml:space="preserve"> | Ussana_Simeto_latest</v>
      </c>
      <c r="S70" t="str">
        <v xml:space="preserve"> | Ussana_Simeto_mean</v>
      </c>
    </row>
    <row r="71" spans="1:19" x14ac:dyDescent="0.25">
      <c r="A71" t="str">
        <v>Dettori2017_2004</v>
      </c>
      <c r="B71" t="str" cm="1">
        <f t="array" ref="B71:S71">TRANSPOSE(_xlfn._xlws.SORT(_xlfn._xlws.FILTER(treatments[treatment_number]&amp;" | "&amp;treatments[treatment_name],treatments[experiment_ID]=A71)))</f>
        <v xml:space="preserve"> | Benatzu_Creso_earliest</v>
      </c>
      <c r="C71" t="str">
        <v xml:space="preserve"> | Benatzu_Creso_latest</v>
      </c>
      <c r="D71" t="str">
        <v xml:space="preserve"> | Benatzu_Creso_mean</v>
      </c>
      <c r="E71" t="str">
        <v xml:space="preserve"> | Benatzu_Duilio_earliest</v>
      </c>
      <c r="F71" t="str">
        <v xml:space="preserve"> | Benatzu_Duilio_latest</v>
      </c>
      <c r="G71" t="str">
        <v xml:space="preserve"> | Benatzu_Duilio_mean</v>
      </c>
      <c r="H71" t="str">
        <v xml:space="preserve"> | Benatzu_Simeto_earliest</v>
      </c>
      <c r="I71" t="str">
        <v xml:space="preserve"> | Benatzu_Simeto_latest</v>
      </c>
      <c r="J71" t="str">
        <v xml:space="preserve"> | Benatzu_Simeto_mean</v>
      </c>
      <c r="K71" t="str">
        <v xml:space="preserve"> | Ussana_Creso_earliest</v>
      </c>
      <c r="L71" t="str">
        <v xml:space="preserve"> | Ussana_Creso_latest</v>
      </c>
      <c r="M71" t="str">
        <v xml:space="preserve"> | Ussana_Creso_mean</v>
      </c>
      <c r="N71" t="str">
        <v xml:space="preserve"> | Ussana_Duilio_earliest</v>
      </c>
      <c r="O71" t="str">
        <v xml:space="preserve"> | Ussana_Duilio_latest</v>
      </c>
      <c r="P71" t="str">
        <v xml:space="preserve"> | Ussana_Duilio_mean</v>
      </c>
      <c r="Q71" t="str">
        <v xml:space="preserve"> | Ussana_Simeto_earliest</v>
      </c>
      <c r="R71" t="str">
        <v xml:space="preserve"> | Ussana_Simeto_latest</v>
      </c>
      <c r="S71" t="str">
        <v xml:space="preserve"> | Ussana_Simeto_mean</v>
      </c>
    </row>
    <row r="72" spans="1:19" x14ac:dyDescent="0.25">
      <c r="A72" t="str">
        <v>Doltra2019_2001_Osiny</v>
      </c>
      <c r="B72" t="str" cm="1">
        <f t="array" ref="B72:F72">TRANSPOSE(_xlfn._xlws.SORT(_xlfn._xlws.FILTER(treatments[treatment_number]&amp;" | "&amp;treatments[treatment_name],treatments[experiment_ID]=A72)))</f>
        <v xml:space="preserve"> | </v>
      </c>
      <c r="C72" t="str">
        <v xml:space="preserve"> | </v>
      </c>
      <c r="D72" t="str">
        <v xml:space="preserve"> | </v>
      </c>
      <c r="E72" t="str">
        <v xml:space="preserve"> | </v>
      </c>
      <c r="F72" t="str">
        <v xml:space="preserve"> | </v>
      </c>
    </row>
    <row r="73" spans="1:19" x14ac:dyDescent="0.25">
      <c r="A73" t="str">
        <v>Doltra2019_2002_Foulum</v>
      </c>
      <c r="B73" t="str" cm="1">
        <f t="array" ref="B73:G73">TRANSPOSE(_xlfn._xlws.SORT(_xlfn._xlws.FILTER(treatments[treatment_number]&amp;" | "&amp;treatments[treatment_name],treatments[experiment_ID]=A73)))</f>
        <v xml:space="preserve"> | </v>
      </c>
      <c r="C73" t="str">
        <v xml:space="preserve"> | </v>
      </c>
      <c r="D73" t="str">
        <v xml:space="preserve"> | </v>
      </c>
      <c r="E73" t="str">
        <v xml:space="preserve"> | </v>
      </c>
      <c r="F73" t="str">
        <v xml:space="preserve"> | </v>
      </c>
      <c r="G73" t="str">
        <v xml:space="preserve"> | </v>
      </c>
    </row>
    <row r="74" spans="1:19" x14ac:dyDescent="0.25">
      <c r="A74" t="str">
        <v>Doltra2019_2002_Osiny</v>
      </c>
      <c r="B74" t="str" cm="1">
        <f t="array" ref="B74:F74">TRANSPOSE(_xlfn._xlws.SORT(_xlfn._xlws.FILTER(treatments[treatment_number]&amp;" | "&amp;treatments[treatment_name],treatments[experiment_ID]=A74)))</f>
        <v xml:space="preserve"> | </v>
      </c>
      <c r="C74" t="str">
        <v xml:space="preserve"> | </v>
      </c>
      <c r="D74" t="str">
        <v xml:space="preserve"> | </v>
      </c>
      <c r="E74" t="str">
        <v xml:space="preserve"> | </v>
      </c>
      <c r="F74" t="str">
        <v xml:space="preserve"> | </v>
      </c>
    </row>
    <row r="75" spans="1:19" x14ac:dyDescent="0.25">
      <c r="A75" t="str">
        <v>Doltra2019_2003_Foulum</v>
      </c>
      <c r="B75" t="str" cm="1">
        <f t="array" ref="B75:G75">TRANSPOSE(_xlfn._xlws.SORT(_xlfn._xlws.FILTER(treatments[treatment_number]&amp;" | "&amp;treatments[treatment_name],treatments[experiment_ID]=A75)))</f>
        <v xml:space="preserve"> | </v>
      </c>
      <c r="C75" t="str">
        <v xml:space="preserve"> | </v>
      </c>
      <c r="D75" t="str">
        <v xml:space="preserve"> | </v>
      </c>
      <c r="E75" t="str">
        <v xml:space="preserve"> | </v>
      </c>
      <c r="F75" t="str">
        <v xml:space="preserve"> | </v>
      </c>
      <c r="G75" t="str">
        <v xml:space="preserve"> | </v>
      </c>
    </row>
    <row r="76" spans="1:19" x14ac:dyDescent="0.25">
      <c r="A76" t="str">
        <v>Doltra2019_2003_Frick</v>
      </c>
      <c r="B76" t="str" cm="1">
        <f t="array" ref="B76:E76">TRANSPOSE(_xlfn._xlws.SORT(_xlfn._xlws.FILTER(treatments[treatment_number]&amp;" | "&amp;treatments[treatment_name],treatments[experiment_ID]=A76)))</f>
        <v xml:space="preserve"> | </v>
      </c>
      <c r="C76" t="str">
        <v xml:space="preserve"> | </v>
      </c>
      <c r="D76" t="str">
        <v xml:space="preserve"> | </v>
      </c>
      <c r="E76" t="str">
        <v xml:space="preserve"> | </v>
      </c>
    </row>
    <row r="77" spans="1:19" x14ac:dyDescent="0.25">
      <c r="A77" t="str">
        <v>Doltra2019_2003_Montepaldi</v>
      </c>
      <c r="B77" t="str" cm="1">
        <f t="array" ref="B77:C77">TRANSPOSE(_xlfn._xlws.SORT(_xlfn._xlws.FILTER(treatments[treatment_number]&amp;" | "&amp;treatments[treatment_name],treatments[experiment_ID]=A77)))</f>
        <v xml:space="preserve"> | </v>
      </c>
      <c r="C77" t="str">
        <v xml:space="preserve"> | </v>
      </c>
    </row>
    <row r="78" spans="1:19" x14ac:dyDescent="0.25">
      <c r="A78" t="str">
        <v>Doltra2019_2003_Osiny</v>
      </c>
      <c r="B78" t="str" cm="1">
        <f t="array" ref="B78:F78">TRANSPOSE(_xlfn._xlws.SORT(_xlfn._xlws.FILTER(treatments[treatment_number]&amp;" | "&amp;treatments[treatment_name],treatments[experiment_ID]=A78)))</f>
        <v xml:space="preserve"> | </v>
      </c>
      <c r="C78" t="str">
        <v xml:space="preserve"> | </v>
      </c>
      <c r="D78" t="str">
        <v xml:space="preserve"> | </v>
      </c>
      <c r="E78" t="str">
        <v xml:space="preserve"> | </v>
      </c>
      <c r="F78" t="str">
        <v xml:space="preserve"> | </v>
      </c>
    </row>
    <row r="79" spans="1:19" x14ac:dyDescent="0.25">
      <c r="A79" t="str">
        <v>Doltra2019_2004_Foulum</v>
      </c>
      <c r="B79" t="str" cm="1">
        <f t="array" ref="B79:G79">TRANSPOSE(_xlfn._xlws.SORT(_xlfn._xlws.FILTER(treatments[treatment_number]&amp;" | "&amp;treatments[treatment_name],treatments[experiment_ID]=A79)))</f>
        <v xml:space="preserve"> | </v>
      </c>
      <c r="C79" t="str">
        <v xml:space="preserve"> | </v>
      </c>
      <c r="D79" t="str">
        <v xml:space="preserve"> | </v>
      </c>
      <c r="E79" t="str">
        <v xml:space="preserve"> | </v>
      </c>
      <c r="F79" t="str">
        <v xml:space="preserve"> | </v>
      </c>
      <c r="G79" t="str">
        <v xml:space="preserve"> | </v>
      </c>
    </row>
    <row r="80" spans="1:19" x14ac:dyDescent="0.25">
      <c r="A80" t="str">
        <v>Doltra2019_2004_Frick</v>
      </c>
      <c r="B80" t="str" cm="1">
        <f t="array" ref="B80:E80">TRANSPOSE(_xlfn._xlws.SORT(_xlfn._xlws.FILTER(treatments[treatment_number]&amp;" | "&amp;treatments[treatment_name],treatments[experiment_ID]=A80)))</f>
        <v xml:space="preserve"> | </v>
      </c>
      <c r="C80" t="str">
        <v xml:space="preserve"> | </v>
      </c>
      <c r="D80" t="str">
        <v xml:space="preserve"> | </v>
      </c>
      <c r="E80" t="str">
        <v xml:space="preserve"> | </v>
      </c>
    </row>
    <row r="81" spans="1:7" x14ac:dyDescent="0.25">
      <c r="A81" t="str">
        <v>Doltra2019_2004_Montepaldi</v>
      </c>
      <c r="B81" t="str" cm="1">
        <f t="array" ref="B81:C81">TRANSPOSE(_xlfn._xlws.SORT(_xlfn._xlws.FILTER(treatments[treatment_number]&amp;" | "&amp;treatments[treatment_name],treatments[experiment_ID]=A81)))</f>
        <v xml:space="preserve"> | </v>
      </c>
      <c r="C81" t="str">
        <v xml:space="preserve"> | </v>
      </c>
    </row>
    <row r="82" spans="1:7" x14ac:dyDescent="0.25">
      <c r="A82" t="str">
        <v>Doltra2019_2004_Osiny</v>
      </c>
      <c r="B82" t="str" cm="1">
        <f t="array" ref="B82:F82">TRANSPOSE(_xlfn._xlws.SORT(_xlfn._xlws.FILTER(treatments[treatment_number]&amp;" | "&amp;treatments[treatment_name],treatments[experiment_ID]=A82)))</f>
        <v xml:space="preserve"> | </v>
      </c>
      <c r="C82" t="str">
        <v xml:space="preserve"> | </v>
      </c>
      <c r="D82" t="str">
        <v xml:space="preserve"> | </v>
      </c>
      <c r="E82" t="str">
        <v xml:space="preserve"> | </v>
      </c>
      <c r="F82" t="str">
        <v xml:space="preserve"> | </v>
      </c>
    </row>
    <row r="83" spans="1:7" x14ac:dyDescent="0.25">
      <c r="A83" t="str">
        <v>Doltra2019_2005_Foulum</v>
      </c>
      <c r="B83" t="str" cm="1">
        <f t="array" ref="B83:G83">TRANSPOSE(_xlfn._xlws.SORT(_xlfn._xlws.FILTER(treatments[treatment_number]&amp;" | "&amp;treatments[treatment_name],treatments[experiment_ID]=A83)))</f>
        <v xml:space="preserve"> | </v>
      </c>
      <c r="C83" t="str">
        <v xml:space="preserve"> | </v>
      </c>
      <c r="D83" t="str">
        <v xml:space="preserve"> | </v>
      </c>
      <c r="E83" t="str">
        <v xml:space="preserve"> | </v>
      </c>
      <c r="F83" t="str">
        <v xml:space="preserve"> | </v>
      </c>
      <c r="G83" t="str">
        <v xml:space="preserve"> | </v>
      </c>
    </row>
    <row r="84" spans="1:7" x14ac:dyDescent="0.25">
      <c r="A84" t="str">
        <v>Doltra2019_2005_Frick</v>
      </c>
      <c r="B84" t="str" cm="1">
        <f t="array" ref="B84:E84">TRANSPOSE(_xlfn._xlws.SORT(_xlfn._xlws.FILTER(treatments[treatment_number]&amp;" | "&amp;treatments[treatment_name],treatments[experiment_ID]=A84)))</f>
        <v xml:space="preserve"> | </v>
      </c>
      <c r="C84" t="str">
        <v xml:space="preserve"> | </v>
      </c>
      <c r="D84" t="str">
        <v xml:space="preserve"> | </v>
      </c>
      <c r="E84" t="str">
        <v xml:space="preserve"> | </v>
      </c>
    </row>
    <row r="85" spans="1:7" x14ac:dyDescent="0.25">
      <c r="A85" t="str">
        <v>Doltra2019_2005_Montepaldi</v>
      </c>
      <c r="B85" t="str" cm="1">
        <f t="array" ref="B85:C85">TRANSPOSE(_xlfn._xlws.SORT(_xlfn._xlws.FILTER(treatments[treatment_number]&amp;" | "&amp;treatments[treatment_name],treatments[experiment_ID]=A85)))</f>
        <v xml:space="preserve"> | </v>
      </c>
      <c r="C85" t="str">
        <v xml:space="preserve"> | </v>
      </c>
    </row>
    <row r="86" spans="1:7" x14ac:dyDescent="0.25">
      <c r="A86" t="str">
        <v>Doltra2019_2005_Osiny</v>
      </c>
      <c r="B86" t="str" cm="1">
        <f t="array" ref="B86:F86">TRANSPOSE(_xlfn._xlws.SORT(_xlfn._xlws.FILTER(treatments[treatment_number]&amp;" | "&amp;treatments[treatment_name],treatments[experiment_ID]=A86)))</f>
        <v xml:space="preserve"> | </v>
      </c>
      <c r="C86" t="str">
        <v xml:space="preserve"> | </v>
      </c>
      <c r="D86" t="str">
        <v xml:space="preserve"> | </v>
      </c>
      <c r="E86" t="str">
        <v xml:space="preserve"> | </v>
      </c>
      <c r="F86" t="str">
        <v xml:space="preserve"> | </v>
      </c>
    </row>
    <row r="87" spans="1:7" x14ac:dyDescent="0.25">
      <c r="A87" t="str">
        <v>Doltra2019_2006_Foulum</v>
      </c>
      <c r="B87" t="str" cm="1">
        <f t="array" ref="B87:G87">TRANSPOSE(_xlfn._xlws.SORT(_xlfn._xlws.FILTER(treatments[treatment_number]&amp;" | "&amp;treatments[treatment_name],treatments[experiment_ID]=A87)))</f>
        <v xml:space="preserve"> | </v>
      </c>
      <c r="C87" t="str">
        <v xml:space="preserve"> | </v>
      </c>
      <c r="D87" t="str">
        <v xml:space="preserve"> | </v>
      </c>
      <c r="E87" t="str">
        <v xml:space="preserve"> | </v>
      </c>
      <c r="F87" t="str">
        <v xml:space="preserve"> | </v>
      </c>
      <c r="G87" t="str">
        <v xml:space="preserve"> | </v>
      </c>
    </row>
    <row r="88" spans="1:7" x14ac:dyDescent="0.25">
      <c r="A88" t="str">
        <v>Doltra2019_2006_Frick</v>
      </c>
      <c r="B88" t="str" cm="1">
        <f t="array" ref="B88:E88">TRANSPOSE(_xlfn._xlws.SORT(_xlfn._xlws.FILTER(treatments[treatment_number]&amp;" | "&amp;treatments[treatment_name],treatments[experiment_ID]=A88)))</f>
        <v xml:space="preserve"> | </v>
      </c>
      <c r="C88" t="str">
        <v xml:space="preserve"> | </v>
      </c>
      <c r="D88" t="str">
        <v xml:space="preserve"> | </v>
      </c>
      <c r="E88" t="str">
        <v xml:space="preserve"> | </v>
      </c>
    </row>
    <row r="89" spans="1:7" x14ac:dyDescent="0.25">
      <c r="A89" t="str">
        <v>Doltra2019_2006_Grado</v>
      </c>
      <c r="B89" t="str" cm="1">
        <f t="array" ref="B89:G89">TRANSPOSE(_xlfn._xlws.SORT(_xlfn._xlws.FILTER(treatments[treatment_number]&amp;" | "&amp;treatments[treatment_name],treatments[experiment_ID]=A89)))</f>
        <v xml:space="preserve"> | </v>
      </c>
      <c r="C89" t="str">
        <v xml:space="preserve"> | </v>
      </c>
      <c r="D89" t="str">
        <v xml:space="preserve"> | </v>
      </c>
      <c r="E89" t="str">
        <v xml:space="preserve"> | </v>
      </c>
      <c r="F89" t="str">
        <v xml:space="preserve"> | </v>
      </c>
      <c r="G89" t="str">
        <v xml:space="preserve"> | </v>
      </c>
    </row>
    <row r="90" spans="1:7" x14ac:dyDescent="0.25">
      <c r="A90" t="str">
        <v>Doltra2019_2006_Montepaldi</v>
      </c>
      <c r="B90" t="str" cm="1">
        <f t="array" ref="B90:C90">TRANSPOSE(_xlfn._xlws.SORT(_xlfn._xlws.FILTER(treatments[treatment_number]&amp;" | "&amp;treatments[treatment_name],treatments[experiment_ID]=A90)))</f>
        <v xml:space="preserve"> | </v>
      </c>
      <c r="C90" t="str">
        <v xml:space="preserve"> | </v>
      </c>
    </row>
    <row r="91" spans="1:7" x14ac:dyDescent="0.25">
      <c r="A91" t="str">
        <v>Doltra2019_2006_Osiny</v>
      </c>
      <c r="B91" t="str" cm="1">
        <f t="array" ref="B91:F91">TRANSPOSE(_xlfn._xlws.SORT(_xlfn._xlws.FILTER(treatments[treatment_number]&amp;" | "&amp;treatments[treatment_name],treatments[experiment_ID]=A91)))</f>
        <v xml:space="preserve"> | </v>
      </c>
      <c r="C91" t="str">
        <v xml:space="preserve"> | </v>
      </c>
      <c r="D91" t="str">
        <v xml:space="preserve"> | </v>
      </c>
      <c r="E91" t="str">
        <v xml:space="preserve"> | </v>
      </c>
      <c r="F91" t="str">
        <v xml:space="preserve"> | </v>
      </c>
    </row>
    <row r="92" spans="1:7" x14ac:dyDescent="0.25">
      <c r="A92" t="str">
        <v>Doltra2019_2006_Villaviciosa</v>
      </c>
      <c r="B92" t="str" cm="1">
        <f t="array" ref="B92:E92">TRANSPOSE(_xlfn._xlws.SORT(_xlfn._xlws.FILTER(treatments[treatment_number]&amp;" | "&amp;treatments[treatment_name],treatments[experiment_ID]=A92)))</f>
        <v xml:space="preserve"> | </v>
      </c>
      <c r="C92" t="str">
        <v xml:space="preserve"> | </v>
      </c>
      <c r="D92" t="str">
        <v xml:space="preserve"> | </v>
      </c>
      <c r="E92" t="str">
        <v xml:space="preserve"> | </v>
      </c>
    </row>
    <row r="93" spans="1:7" x14ac:dyDescent="0.25">
      <c r="A93" t="str">
        <v>Doltra2019_2007_Foulum</v>
      </c>
      <c r="B93" t="str" cm="1">
        <f t="array" ref="B93:G93">TRANSPOSE(_xlfn._xlws.SORT(_xlfn._xlws.FILTER(treatments[treatment_number]&amp;" | "&amp;treatments[treatment_name],treatments[experiment_ID]=A93)))</f>
        <v xml:space="preserve"> | </v>
      </c>
      <c r="C93" t="str">
        <v xml:space="preserve"> | </v>
      </c>
      <c r="D93" t="str">
        <v xml:space="preserve"> | </v>
      </c>
      <c r="E93" t="str">
        <v xml:space="preserve"> | </v>
      </c>
      <c r="F93" t="str">
        <v xml:space="preserve"> | </v>
      </c>
      <c r="G93" t="str">
        <v xml:space="preserve"> | </v>
      </c>
    </row>
    <row r="94" spans="1:7" x14ac:dyDescent="0.25">
      <c r="A94" t="str">
        <v>Doltra2019_2007_Frick</v>
      </c>
      <c r="B94" t="str" cm="1">
        <f t="array" ref="B94:E94">TRANSPOSE(_xlfn._xlws.SORT(_xlfn._xlws.FILTER(treatments[treatment_number]&amp;" | "&amp;treatments[treatment_name],treatments[experiment_ID]=A94)))</f>
        <v xml:space="preserve"> | </v>
      </c>
      <c r="C94" t="str">
        <v xml:space="preserve"> | </v>
      </c>
      <c r="D94" t="str">
        <v xml:space="preserve"> | </v>
      </c>
      <c r="E94" t="str">
        <v xml:space="preserve"> | </v>
      </c>
    </row>
    <row r="95" spans="1:7" x14ac:dyDescent="0.25">
      <c r="A95" t="str">
        <v>Doltra2019_2007_Grado</v>
      </c>
      <c r="B95" t="str" cm="1">
        <f t="array" ref="B95:G95">TRANSPOSE(_xlfn._xlws.SORT(_xlfn._xlws.FILTER(treatments[treatment_number]&amp;" | "&amp;treatments[treatment_name],treatments[experiment_ID]=A95)))</f>
        <v xml:space="preserve"> | </v>
      </c>
      <c r="C95" t="str">
        <v xml:space="preserve"> | </v>
      </c>
      <c r="D95" t="str">
        <v xml:space="preserve"> | </v>
      </c>
      <c r="E95" t="str">
        <v xml:space="preserve"> | </v>
      </c>
      <c r="F95" t="str">
        <v xml:space="preserve"> | </v>
      </c>
      <c r="G95" t="str">
        <v xml:space="preserve"> | </v>
      </c>
    </row>
    <row r="96" spans="1:7" x14ac:dyDescent="0.25">
      <c r="A96" t="str">
        <v>Doltra2019_2007_Montepaldi</v>
      </c>
      <c r="B96" t="str" cm="1">
        <f t="array" ref="B96:C96">TRANSPOSE(_xlfn._xlws.SORT(_xlfn._xlws.FILTER(treatments[treatment_number]&amp;" | "&amp;treatments[treatment_name],treatments[experiment_ID]=A96)))</f>
        <v xml:space="preserve"> | </v>
      </c>
      <c r="C96" t="str">
        <v xml:space="preserve"> | </v>
      </c>
    </row>
    <row r="97" spans="1:7" x14ac:dyDescent="0.25">
      <c r="A97" t="str">
        <v>Doltra2019_2007_Osiny</v>
      </c>
      <c r="B97" t="str" cm="1">
        <f t="array" ref="B97:F97">TRANSPOSE(_xlfn._xlws.SORT(_xlfn._xlws.FILTER(treatments[treatment_number]&amp;" | "&amp;treatments[treatment_name],treatments[experiment_ID]=A97)))</f>
        <v xml:space="preserve"> | </v>
      </c>
      <c r="C97" t="str">
        <v xml:space="preserve"> | </v>
      </c>
      <c r="D97" t="str">
        <v xml:space="preserve"> | </v>
      </c>
      <c r="E97" t="str">
        <v xml:space="preserve"> | </v>
      </c>
      <c r="F97" t="str">
        <v xml:space="preserve"> | </v>
      </c>
    </row>
    <row r="98" spans="1:7" x14ac:dyDescent="0.25">
      <c r="A98" t="str">
        <v>Doltra2019_2007_Villaviciosa</v>
      </c>
      <c r="B98" t="str" cm="1">
        <f t="array" ref="B98:E98">TRANSPOSE(_xlfn._xlws.SORT(_xlfn._xlws.FILTER(treatments[treatment_number]&amp;" | "&amp;treatments[treatment_name],treatments[experiment_ID]=A98)))</f>
        <v xml:space="preserve"> | </v>
      </c>
      <c r="C98" t="str">
        <v xml:space="preserve"> | </v>
      </c>
      <c r="D98" t="str">
        <v xml:space="preserve"> | </v>
      </c>
      <c r="E98" t="str">
        <v xml:space="preserve"> | </v>
      </c>
    </row>
    <row r="99" spans="1:7" x14ac:dyDescent="0.25">
      <c r="A99" t="str">
        <v>Doltra2019_2008_Foulum</v>
      </c>
      <c r="B99" t="str" cm="1">
        <f t="array" ref="B99:G99">TRANSPOSE(_xlfn._xlws.SORT(_xlfn._xlws.FILTER(treatments[treatment_number]&amp;" | "&amp;treatments[treatment_name],treatments[experiment_ID]=A99)))</f>
        <v xml:space="preserve"> | </v>
      </c>
      <c r="C99" t="str">
        <v xml:space="preserve"> | </v>
      </c>
      <c r="D99" t="str">
        <v xml:space="preserve"> | </v>
      </c>
      <c r="E99" t="str">
        <v xml:space="preserve"> | </v>
      </c>
      <c r="F99" t="str">
        <v xml:space="preserve"> | </v>
      </c>
      <c r="G99" t="str">
        <v xml:space="preserve"> | </v>
      </c>
    </row>
    <row r="100" spans="1:7" x14ac:dyDescent="0.25">
      <c r="A100" t="str">
        <v>Doltra2019_2008_Frick</v>
      </c>
      <c r="B100" t="str" cm="1">
        <f t="array" ref="B100:E100">TRANSPOSE(_xlfn._xlws.SORT(_xlfn._xlws.FILTER(treatments[treatment_number]&amp;" | "&amp;treatments[treatment_name],treatments[experiment_ID]=A100)))</f>
        <v xml:space="preserve"> | </v>
      </c>
      <c r="C100" t="str">
        <v xml:space="preserve"> | </v>
      </c>
      <c r="D100" t="str">
        <v xml:space="preserve"> | </v>
      </c>
      <c r="E100" t="str">
        <v xml:space="preserve"> | </v>
      </c>
    </row>
    <row r="101" spans="1:7" x14ac:dyDescent="0.25">
      <c r="A101" t="str">
        <v>Doltra2019_2008_Grado</v>
      </c>
      <c r="B101" t="str" cm="1">
        <f t="array" ref="B101:G101">TRANSPOSE(_xlfn._xlws.SORT(_xlfn._xlws.FILTER(treatments[treatment_number]&amp;" | "&amp;treatments[treatment_name],treatments[experiment_ID]=A101)))</f>
        <v xml:space="preserve"> | </v>
      </c>
      <c r="C101" t="str">
        <v xml:space="preserve"> | </v>
      </c>
      <c r="D101" t="str">
        <v xml:space="preserve"> | </v>
      </c>
      <c r="E101" t="str">
        <v xml:space="preserve"> | </v>
      </c>
      <c r="F101" t="str">
        <v xml:space="preserve"> | </v>
      </c>
      <c r="G101" t="str">
        <v xml:space="preserve"> | </v>
      </c>
    </row>
    <row r="102" spans="1:7" x14ac:dyDescent="0.25">
      <c r="A102" t="str">
        <v>Doltra2019_2008_Osiny</v>
      </c>
      <c r="B102" t="str" cm="1">
        <f t="array" ref="B102:F102">TRANSPOSE(_xlfn._xlws.SORT(_xlfn._xlws.FILTER(treatments[treatment_number]&amp;" | "&amp;treatments[treatment_name],treatments[experiment_ID]=A102)))</f>
        <v xml:space="preserve"> | </v>
      </c>
      <c r="C102" t="str">
        <v xml:space="preserve"> | </v>
      </c>
      <c r="D102" t="str">
        <v xml:space="preserve"> | </v>
      </c>
      <c r="E102" t="str">
        <v xml:space="preserve"> | </v>
      </c>
      <c r="F102" t="str">
        <v xml:space="preserve"> | </v>
      </c>
    </row>
    <row r="103" spans="1:7" x14ac:dyDescent="0.25">
      <c r="A103" t="str">
        <v>Doltra2019_2008_Vaernes</v>
      </c>
      <c r="B103" t="str" cm="1">
        <f t="array" ref="B103:F103">TRANSPOSE(_xlfn._xlws.SORT(_xlfn._xlws.FILTER(treatments[treatment_number]&amp;" | "&amp;treatments[treatment_name],treatments[experiment_ID]=A103)))</f>
        <v xml:space="preserve"> | </v>
      </c>
      <c r="C103" t="str">
        <v xml:space="preserve"> | </v>
      </c>
      <c r="D103" t="str">
        <v xml:space="preserve"> | </v>
      </c>
      <c r="E103" t="str">
        <v xml:space="preserve"> | </v>
      </c>
      <c r="F103" t="str">
        <v xml:space="preserve"> | </v>
      </c>
    </row>
    <row r="104" spans="1:7" x14ac:dyDescent="0.25">
      <c r="A104" t="str">
        <v>Doltra2019_2008_Villaviciosa</v>
      </c>
      <c r="B104" t="str" cm="1">
        <f t="array" ref="B104:E104">TRANSPOSE(_xlfn._xlws.SORT(_xlfn._xlws.FILTER(treatments[treatment_number]&amp;" | "&amp;treatments[treatment_name],treatments[experiment_ID]=A104)))</f>
        <v xml:space="preserve"> | </v>
      </c>
      <c r="C104" t="str">
        <v xml:space="preserve"> | </v>
      </c>
      <c r="D104" t="str">
        <v xml:space="preserve"> | </v>
      </c>
      <c r="E104" t="str">
        <v xml:space="preserve"> | </v>
      </c>
    </row>
    <row r="105" spans="1:7" x14ac:dyDescent="0.25">
      <c r="A105" t="str">
        <v>Doltra2019_2009_Foulum</v>
      </c>
      <c r="B105" t="str" cm="1">
        <f t="array" ref="B105:G105">TRANSPOSE(_xlfn._xlws.SORT(_xlfn._xlws.FILTER(treatments[treatment_number]&amp;" | "&amp;treatments[treatment_name],treatments[experiment_ID]=A105)))</f>
        <v xml:space="preserve"> | </v>
      </c>
      <c r="C105" t="str">
        <v xml:space="preserve"> | </v>
      </c>
      <c r="D105" t="str">
        <v xml:space="preserve"> | </v>
      </c>
      <c r="E105" t="str">
        <v xml:space="preserve"> | </v>
      </c>
      <c r="F105" t="str">
        <v xml:space="preserve"> | </v>
      </c>
      <c r="G105" t="str">
        <v xml:space="preserve"> | </v>
      </c>
    </row>
    <row r="106" spans="1:7" x14ac:dyDescent="0.25">
      <c r="A106" t="str">
        <v>Doltra2019_2009_Frick</v>
      </c>
      <c r="B106" t="str" cm="1">
        <f t="array" ref="B106:E106">TRANSPOSE(_xlfn._xlws.SORT(_xlfn._xlws.FILTER(treatments[treatment_number]&amp;" | "&amp;treatments[treatment_name],treatments[experiment_ID]=A106)))</f>
        <v xml:space="preserve"> | </v>
      </c>
      <c r="C106" t="str">
        <v xml:space="preserve"> | </v>
      </c>
      <c r="D106" t="str">
        <v xml:space="preserve"> | </v>
      </c>
      <c r="E106" t="str">
        <v xml:space="preserve"> | </v>
      </c>
    </row>
    <row r="107" spans="1:7" x14ac:dyDescent="0.25">
      <c r="A107" t="str">
        <v>Doltra2019_2009_Grado</v>
      </c>
      <c r="B107" t="str" cm="1">
        <f t="array" ref="B107:G107">TRANSPOSE(_xlfn._xlws.SORT(_xlfn._xlws.FILTER(treatments[treatment_number]&amp;" | "&amp;treatments[treatment_name],treatments[experiment_ID]=A107)))</f>
        <v xml:space="preserve"> | </v>
      </c>
      <c r="C107" t="str">
        <v xml:space="preserve"> | </v>
      </c>
      <c r="D107" t="str">
        <v xml:space="preserve"> | </v>
      </c>
      <c r="E107" t="str">
        <v xml:space="preserve"> | </v>
      </c>
      <c r="F107" t="str">
        <v xml:space="preserve"> | </v>
      </c>
      <c r="G107" t="str">
        <v xml:space="preserve"> | </v>
      </c>
    </row>
    <row r="108" spans="1:7" x14ac:dyDescent="0.25">
      <c r="A108" t="str">
        <v>Doltra2019_2009_Osiny</v>
      </c>
      <c r="B108" t="str" cm="1">
        <f t="array" ref="B108:F108">TRANSPOSE(_xlfn._xlws.SORT(_xlfn._xlws.FILTER(treatments[treatment_number]&amp;" | "&amp;treatments[treatment_name],treatments[experiment_ID]=A108)))</f>
        <v xml:space="preserve"> | </v>
      </c>
      <c r="C108" t="str">
        <v xml:space="preserve"> | </v>
      </c>
      <c r="D108" t="str">
        <v xml:space="preserve"> | </v>
      </c>
      <c r="E108" t="str">
        <v xml:space="preserve"> | </v>
      </c>
      <c r="F108" t="str">
        <v xml:space="preserve"> | </v>
      </c>
    </row>
    <row r="109" spans="1:7" x14ac:dyDescent="0.25">
      <c r="A109" t="str">
        <v>Doltra2019_2009_Vaernes</v>
      </c>
      <c r="B109" t="str" cm="1">
        <f t="array" ref="B109:F109">TRANSPOSE(_xlfn._xlws.SORT(_xlfn._xlws.FILTER(treatments[treatment_number]&amp;" | "&amp;treatments[treatment_name],treatments[experiment_ID]=A109)))</f>
        <v xml:space="preserve"> | </v>
      </c>
      <c r="C109" t="str">
        <v xml:space="preserve"> | </v>
      </c>
      <c r="D109" t="str">
        <v xml:space="preserve"> | </v>
      </c>
      <c r="E109" t="str">
        <v xml:space="preserve"> | </v>
      </c>
      <c r="F109" t="str">
        <v xml:space="preserve"> | </v>
      </c>
    </row>
    <row r="110" spans="1:7" x14ac:dyDescent="0.25">
      <c r="A110" t="str">
        <v>Doltra2019_2009_Villaviciosa</v>
      </c>
      <c r="B110" t="str" cm="1">
        <f t="array" ref="B110:E110">TRANSPOSE(_xlfn._xlws.SORT(_xlfn._xlws.FILTER(treatments[treatment_number]&amp;" | "&amp;treatments[treatment_name],treatments[experiment_ID]=A110)))</f>
        <v xml:space="preserve"> | </v>
      </c>
      <c r="C110" t="str">
        <v xml:space="preserve"> | </v>
      </c>
      <c r="D110" t="str">
        <v xml:space="preserve"> | </v>
      </c>
      <c r="E110" t="str">
        <v xml:space="preserve"> | </v>
      </c>
    </row>
    <row r="111" spans="1:7" x14ac:dyDescent="0.25">
      <c r="A111" t="str">
        <v>Doltra2019_2010_Frick</v>
      </c>
      <c r="B111" t="str" cm="1">
        <f t="array" ref="B111:E111">TRANSPOSE(_xlfn._xlws.SORT(_xlfn._xlws.FILTER(treatments[treatment_number]&amp;" | "&amp;treatments[treatment_name],treatments[experiment_ID]=A111)))</f>
        <v xml:space="preserve"> | </v>
      </c>
      <c r="C111" t="str">
        <v xml:space="preserve"> | </v>
      </c>
      <c r="D111" t="str">
        <v xml:space="preserve"> | </v>
      </c>
      <c r="E111" t="str">
        <v xml:space="preserve"> | </v>
      </c>
    </row>
    <row r="112" spans="1:7" x14ac:dyDescent="0.25">
      <c r="A112" t="str">
        <v>Doltra2019_2010_Osiny</v>
      </c>
      <c r="B112" t="str" cm="1">
        <f t="array" ref="B112:F112">TRANSPOSE(_xlfn._xlws.SORT(_xlfn._xlws.FILTER(treatments[treatment_number]&amp;" | "&amp;treatments[treatment_name],treatments[experiment_ID]=A112)))</f>
        <v xml:space="preserve"> | </v>
      </c>
      <c r="C112" t="str">
        <v xml:space="preserve"> | </v>
      </c>
      <c r="D112" t="str">
        <v xml:space="preserve"> | </v>
      </c>
      <c r="E112" t="str">
        <v xml:space="preserve"> | </v>
      </c>
      <c r="F112" t="str">
        <v xml:space="preserve"> | </v>
      </c>
    </row>
    <row r="113" spans="1:6" x14ac:dyDescent="0.25">
      <c r="A113" t="str">
        <v>Doltra2019_2010_Vaernes</v>
      </c>
      <c r="B113" t="str" cm="1">
        <f t="array" ref="B113:F113">TRANSPOSE(_xlfn._xlws.SORT(_xlfn._xlws.FILTER(treatments[treatment_number]&amp;" | "&amp;treatments[treatment_name],treatments[experiment_ID]=A113)))</f>
        <v xml:space="preserve"> | </v>
      </c>
      <c r="C113" t="str">
        <v xml:space="preserve"> | </v>
      </c>
      <c r="D113" t="str">
        <v xml:space="preserve"> | </v>
      </c>
      <c r="E113" t="str">
        <v xml:space="preserve"> | </v>
      </c>
      <c r="F113" t="str">
        <v xml:space="preserve"> | </v>
      </c>
    </row>
    <row r="114" spans="1:6" x14ac:dyDescent="0.25">
      <c r="A114" t="str">
        <v>Doltra2019_2011_Frick</v>
      </c>
      <c r="B114" t="str" cm="1">
        <f t="array" ref="B114:E114">TRANSPOSE(_xlfn._xlws.SORT(_xlfn._xlws.FILTER(treatments[treatment_number]&amp;" | "&amp;treatments[treatment_name],treatments[experiment_ID]=A114)))</f>
        <v xml:space="preserve"> | </v>
      </c>
      <c r="C114" t="str">
        <v xml:space="preserve"> | </v>
      </c>
      <c r="D114" t="str">
        <v xml:space="preserve"> | </v>
      </c>
      <c r="E114" t="str">
        <v xml:space="preserve"> | </v>
      </c>
    </row>
    <row r="115" spans="1:6" x14ac:dyDescent="0.25">
      <c r="A115" t="str">
        <v>Doltra2019_2011_Osiny</v>
      </c>
      <c r="B115" t="str" cm="1">
        <f t="array" ref="B115:F115">TRANSPOSE(_xlfn._xlws.SORT(_xlfn._xlws.FILTER(treatments[treatment_number]&amp;" | "&amp;treatments[treatment_name],treatments[experiment_ID]=A115)))</f>
        <v xml:space="preserve"> | </v>
      </c>
      <c r="C115" t="str">
        <v xml:space="preserve"> | </v>
      </c>
      <c r="D115" t="str">
        <v xml:space="preserve"> | </v>
      </c>
      <c r="E115" t="str">
        <v xml:space="preserve"> | </v>
      </c>
      <c r="F115" t="str">
        <v xml:space="preserve"> | </v>
      </c>
    </row>
    <row r="116" spans="1:6" x14ac:dyDescent="0.25">
      <c r="A116" t="str">
        <v>Doltra2019_2011_Vaernes</v>
      </c>
      <c r="B116" t="str" cm="1">
        <f t="array" ref="B116:F116">TRANSPOSE(_xlfn._xlws.SORT(_xlfn._xlws.FILTER(treatments[treatment_number]&amp;" | "&amp;treatments[treatment_name],treatments[experiment_ID]=A116)))</f>
        <v xml:space="preserve"> | </v>
      </c>
      <c r="C116" t="str">
        <v xml:space="preserve"> | </v>
      </c>
      <c r="D116" t="str">
        <v xml:space="preserve"> | </v>
      </c>
      <c r="E116" t="str">
        <v xml:space="preserve"> | </v>
      </c>
      <c r="F116" t="str">
        <v xml:space="preserve"> | </v>
      </c>
    </row>
    <row r="117" spans="1:6" x14ac:dyDescent="0.25">
      <c r="A117" t="str">
        <v>Doltra2019_2012_Frick</v>
      </c>
      <c r="B117" t="str" cm="1">
        <f t="array" ref="B117:E117">TRANSPOSE(_xlfn._xlws.SORT(_xlfn._xlws.FILTER(treatments[treatment_number]&amp;" | "&amp;treatments[treatment_name],treatments[experiment_ID]=A117)))</f>
        <v xml:space="preserve"> | </v>
      </c>
      <c r="C117" t="str">
        <v xml:space="preserve"> | </v>
      </c>
      <c r="D117" t="str">
        <v xml:space="preserve"> | </v>
      </c>
      <c r="E117" t="str">
        <v xml:space="preserve"> | </v>
      </c>
    </row>
    <row r="118" spans="1:6" x14ac:dyDescent="0.25">
      <c r="A118" t="str">
        <v>Doltra2019_2012_Osiny</v>
      </c>
      <c r="B118" t="str" cm="1">
        <f t="array" ref="B118:F118">TRANSPOSE(_xlfn._xlws.SORT(_xlfn._xlws.FILTER(treatments[treatment_number]&amp;" | "&amp;treatments[treatment_name],treatments[experiment_ID]=A118)))</f>
        <v xml:space="preserve"> | </v>
      </c>
      <c r="C118" t="str">
        <v xml:space="preserve"> | </v>
      </c>
      <c r="D118" t="str">
        <v xml:space="preserve"> | </v>
      </c>
      <c r="E118" t="str">
        <v xml:space="preserve"> | </v>
      </c>
      <c r="F118" t="str">
        <v xml:space="preserve"> | </v>
      </c>
    </row>
    <row r="119" spans="1:6" x14ac:dyDescent="0.25">
      <c r="A119" t="str">
        <v>Doltra2019_2013_Frick</v>
      </c>
      <c r="B119" t="str" cm="1">
        <f t="array" ref="B119:E119">TRANSPOSE(_xlfn._xlws.SORT(_xlfn._xlws.FILTER(treatments[treatment_number]&amp;" | "&amp;treatments[treatment_name],treatments[experiment_ID]=A119)))</f>
        <v xml:space="preserve"> | </v>
      </c>
      <c r="C119" t="str">
        <v xml:space="preserve"> | </v>
      </c>
      <c r="D119" t="str">
        <v xml:space="preserve"> | </v>
      </c>
      <c r="E119" t="str">
        <v xml:space="preserve"> | </v>
      </c>
    </row>
    <row r="120" spans="1:6" x14ac:dyDescent="0.25">
      <c r="A120" t="str">
        <v>Doltra2019_2013_Osiny</v>
      </c>
      <c r="B120" t="str" cm="1">
        <f t="array" ref="B120:F120">TRANSPOSE(_xlfn._xlws.SORT(_xlfn._xlws.FILTER(treatments[treatment_number]&amp;" | "&amp;treatments[treatment_name],treatments[experiment_ID]=A120)))</f>
        <v xml:space="preserve"> | </v>
      </c>
      <c r="C120" t="str">
        <v xml:space="preserve"> | </v>
      </c>
      <c r="D120" t="str">
        <v xml:space="preserve"> | </v>
      </c>
      <c r="E120" t="str">
        <v xml:space="preserve"> | </v>
      </c>
      <c r="F120" t="str">
        <v xml:space="preserve"> | </v>
      </c>
    </row>
    <row r="121" spans="1:6" x14ac:dyDescent="0.25">
      <c r="A121" t="str">
        <v>Doltra2019_2014_Frick</v>
      </c>
      <c r="B121" t="str" cm="1">
        <f t="array" ref="B121:E121">TRANSPOSE(_xlfn._xlws.SORT(_xlfn._xlws.FILTER(treatments[treatment_number]&amp;" | "&amp;treatments[treatment_name],treatments[experiment_ID]=A121)))</f>
        <v xml:space="preserve"> | </v>
      </c>
      <c r="C121" t="str">
        <v xml:space="preserve"> | </v>
      </c>
      <c r="D121" t="str">
        <v xml:space="preserve"> | </v>
      </c>
      <c r="E121" t="str">
        <v xml:space="preserve"> | </v>
      </c>
    </row>
    <row r="122" spans="1:6" x14ac:dyDescent="0.25">
      <c r="A122" t="str">
        <v>Dueri2022_2013</v>
      </c>
      <c r="B122" t="str" cm="1">
        <f t="array" ref="B122:C122">TRANSPOSE(_xlfn._xlws.SORT(_xlfn._xlws.FILTER(treatments[treatment_number]&amp;" | "&amp;treatments[treatment_name],treatments[experiment_ID]=A122)))</f>
        <v xml:space="preserve"> | </v>
      </c>
      <c r="C122" t="str">
        <v xml:space="preserve"> | </v>
      </c>
    </row>
    <row r="123" spans="1:6" x14ac:dyDescent="0.25">
      <c r="A123" t="str">
        <v>Dueri2022_2014</v>
      </c>
      <c r="B123" t="str" cm="1">
        <f t="array" ref="B123:D123">TRANSPOSE(_xlfn._xlws.SORT(_xlfn._xlws.FILTER(treatments[treatment_number]&amp;" | "&amp;treatments[treatment_name],treatments[experiment_ID]=A123)))</f>
        <v xml:space="preserve"> | </v>
      </c>
      <c r="C123" t="str">
        <v xml:space="preserve"> | </v>
      </c>
      <c r="D123" t="str">
        <v xml:space="preserve"> | </v>
      </c>
    </row>
    <row r="124" spans="1:6" x14ac:dyDescent="0.25">
      <c r="A124" t="str">
        <v>Dueri2022_2015</v>
      </c>
      <c r="B124" t="str" cm="1">
        <f t="array" ref="B124:E124">TRANSPOSE(_xlfn._xlws.SORT(_xlfn._xlws.FILTER(treatments[treatment_number]&amp;" | "&amp;treatments[treatment_name],treatments[experiment_ID]=A124)))</f>
        <v xml:space="preserve"> | </v>
      </c>
      <c r="C124" t="str">
        <v xml:space="preserve"> | </v>
      </c>
      <c r="D124" t="str">
        <v xml:space="preserve"> | </v>
      </c>
      <c r="E124" t="str">
        <v xml:space="preserve"> | </v>
      </c>
    </row>
    <row r="125" spans="1:6" x14ac:dyDescent="0.25">
      <c r="A125" t="str">
        <v>Dueri2022_2016</v>
      </c>
      <c r="B125" t="str" cm="1">
        <f t="array" ref="B125:E125">TRANSPOSE(_xlfn._xlws.SORT(_xlfn._xlws.FILTER(treatments[treatment_number]&amp;" | "&amp;treatments[treatment_name],treatments[experiment_ID]=A125)))</f>
        <v xml:space="preserve"> | </v>
      </c>
      <c r="C125" t="str">
        <v xml:space="preserve"> | </v>
      </c>
      <c r="D125" t="str">
        <v xml:space="preserve"> | </v>
      </c>
      <c r="E125" t="str">
        <v xml:space="preserve"> | </v>
      </c>
    </row>
    <row r="126" spans="1:6" x14ac:dyDescent="0.25">
      <c r="A126" t="str">
        <v>Dueri2022_2017</v>
      </c>
      <c r="B126" t="str" cm="1">
        <f t="array" ref="B126:E126">TRANSPOSE(_xlfn._xlws.SORT(_xlfn._xlws.FILTER(treatments[treatment_number]&amp;" | "&amp;treatments[treatment_name],treatments[experiment_ID]=A126)))</f>
        <v xml:space="preserve"> | </v>
      </c>
      <c r="C126" t="str">
        <v xml:space="preserve"> | </v>
      </c>
      <c r="D126" t="str">
        <v xml:space="preserve"> | </v>
      </c>
      <c r="E126" t="str">
        <v xml:space="preserve"> | </v>
      </c>
    </row>
    <row r="127" spans="1:6" x14ac:dyDescent="0.25">
      <c r="A127" t="str">
        <v>Dueri2022_2018</v>
      </c>
      <c r="B127" t="str" cm="1">
        <f t="array" ref="B127:D127">TRANSPOSE(_xlfn._xlws.SORT(_xlfn._xlws.FILTER(treatments[treatment_number]&amp;" | "&amp;treatments[treatment_name],treatments[experiment_ID]=A127)))</f>
        <v xml:space="preserve"> | </v>
      </c>
      <c r="C127" t="str">
        <v xml:space="preserve"> | </v>
      </c>
      <c r="D127" t="str">
        <v xml:space="preserve"> | </v>
      </c>
    </row>
    <row r="128" spans="1:6" x14ac:dyDescent="0.25">
      <c r="A128" t="str">
        <v>Ewert2002_1988_tefrio</v>
      </c>
      <c r="B128" t="str" cm="1">
        <f t="array" ref="B128">TRANSPOSE(_xlfn._xlws.SORT(_xlfn._xlws.FILTER(treatments[treatment_number]&amp;" | "&amp;treatments[treatment_name],treatments[experiment_ID]=A128)))</f>
        <v xml:space="preserve"> | </v>
      </c>
    </row>
    <row r="129" spans="1:5" x14ac:dyDescent="0.25">
      <c r="A129" t="str">
        <v>Ewert2002_1989_tefrio</v>
      </c>
      <c r="B129" t="str" cm="1">
        <f t="array" ref="B129">TRANSPOSE(_xlfn._xlws.SORT(_xlfn._xlws.FILTER(treatments[treatment_number]&amp;" | "&amp;treatments[treatment_name],treatments[experiment_ID]=A129)))</f>
        <v xml:space="preserve"> | </v>
      </c>
    </row>
    <row r="130" spans="1:5" x14ac:dyDescent="0.25">
      <c r="A130" t="str">
        <v>Ewert2002_1990_tefrio</v>
      </c>
      <c r="B130" t="str" cm="1">
        <f t="array" ref="B130">TRANSPOSE(_xlfn._xlws.SORT(_xlfn._xlws.FILTER(treatments[treatment_number]&amp;" | "&amp;treatments[treatment_name],treatments[experiment_ID]=A130)))</f>
        <v xml:space="preserve"> | </v>
      </c>
    </row>
    <row r="131" spans="1:5" x14ac:dyDescent="0.25">
      <c r="A131" t="str">
        <v>Ewert2002_1991_tefrio</v>
      </c>
      <c r="B131" t="str" cm="1">
        <f t="array" ref="B131">TRANSPOSE(_xlfn._xlws.SORT(_xlfn._xlws.FILTER(treatments[treatment_number]&amp;" | "&amp;treatments[treatment_name],treatments[experiment_ID]=A131)))</f>
        <v xml:space="preserve"> | </v>
      </c>
    </row>
    <row r="132" spans="1:5" x14ac:dyDescent="0.25">
      <c r="A132" t="str">
        <v>Ewert2002_1992_tefrio</v>
      </c>
      <c r="B132" t="str" cm="1">
        <f t="array" ref="B132">TRANSPOSE(_xlfn._xlws.SORT(_xlfn._xlws.FILTER(treatments[treatment_number]&amp;" | "&amp;treatments[treatment_name],treatments[experiment_ID]=A132)))</f>
        <v xml:space="preserve"> | </v>
      </c>
    </row>
    <row r="133" spans="1:5" x14ac:dyDescent="0.25">
      <c r="A133" t="str">
        <v>Ewert2002_1993</v>
      </c>
      <c r="B133" t="str" cm="1">
        <f t="array" ref="B133:E133">TRANSPOSE(_xlfn._xlws.SORT(_xlfn._xlws.FILTER(treatments[treatment_number]&amp;" | "&amp;treatments[treatment_name],treatments[experiment_ID]=A133)))</f>
        <v xml:space="preserve"> | </v>
      </c>
      <c r="C133" t="str">
        <v xml:space="preserve"> | </v>
      </c>
      <c r="D133" t="str">
        <v xml:space="preserve"> | </v>
      </c>
      <c r="E133" t="str">
        <v xml:space="preserve"> | </v>
      </c>
    </row>
    <row r="134" spans="1:5" x14ac:dyDescent="0.25">
      <c r="A134" t="str">
        <v>Ewert2002_1993_tefrio</v>
      </c>
      <c r="B134" t="str" cm="1">
        <f t="array" ref="B134">TRANSPOSE(_xlfn._xlws.SORT(_xlfn._xlws.FILTER(treatments[treatment_number]&amp;" | "&amp;treatments[treatment_name],treatments[experiment_ID]=A134)))</f>
        <v xml:space="preserve"> | </v>
      </c>
    </row>
    <row r="135" spans="1:5" x14ac:dyDescent="0.25">
      <c r="A135" t="str">
        <v>Ewert2002_1994</v>
      </c>
      <c r="B135" t="str" cm="1">
        <f t="array" ref="B135:E135">TRANSPOSE(_xlfn._xlws.SORT(_xlfn._xlws.FILTER(treatments[treatment_number]&amp;" | "&amp;treatments[treatment_name],treatments[experiment_ID]=A135)))</f>
        <v xml:space="preserve"> | </v>
      </c>
      <c r="C135" t="str">
        <v xml:space="preserve"> | </v>
      </c>
      <c r="D135" t="str">
        <v xml:space="preserve"> | </v>
      </c>
      <c r="E135" t="str">
        <v xml:space="preserve"> | </v>
      </c>
    </row>
    <row r="136" spans="1:5" x14ac:dyDescent="0.25">
      <c r="A136" t="str">
        <v>Ewert2002_1994_tefrio</v>
      </c>
      <c r="B136" t="str" cm="1">
        <f t="array" ref="B136">TRANSPOSE(_xlfn._xlws.SORT(_xlfn._xlws.FILTER(treatments[treatment_number]&amp;" | "&amp;treatments[treatment_name],treatments[experiment_ID]=A136)))</f>
        <v xml:space="preserve"> | </v>
      </c>
    </row>
    <row r="137" spans="1:5" x14ac:dyDescent="0.25">
      <c r="A137" t="str">
        <v>Ewert2002_1995_tefrio</v>
      </c>
      <c r="B137" t="str" cm="1">
        <f t="array" ref="B137">TRANSPOSE(_xlfn._xlws.SORT(_xlfn._xlws.FILTER(treatments[treatment_number]&amp;" | "&amp;treatments[treatment_name],treatments[experiment_ID]=A137)))</f>
        <v xml:space="preserve"> | </v>
      </c>
    </row>
    <row r="138" spans="1:5" x14ac:dyDescent="0.25">
      <c r="A138" t="str">
        <v>Ewert2002_1996_tefrio</v>
      </c>
      <c r="B138" t="str" cm="1">
        <f t="array" ref="B138">TRANSPOSE(_xlfn._xlws.SORT(_xlfn._xlws.FILTER(treatments[treatment_number]&amp;" | "&amp;treatments[treatment_name],treatments[experiment_ID]=A138)))</f>
        <v xml:space="preserve"> | </v>
      </c>
    </row>
    <row r="139" spans="1:5" x14ac:dyDescent="0.25">
      <c r="A139" t="str">
        <v>Ewert2002_1997_tefrio</v>
      </c>
      <c r="B139" t="str" cm="1">
        <f t="array" ref="B139">TRANSPOSE(_xlfn._xlws.SORT(_xlfn._xlws.FILTER(treatments[treatment_number]&amp;" | "&amp;treatments[treatment_name],treatments[experiment_ID]=A139)))</f>
        <v xml:space="preserve"> | </v>
      </c>
    </row>
    <row r="140" spans="1:5" x14ac:dyDescent="0.25">
      <c r="A140" t="str">
        <v>Ewert2002_1998_Braunschweig</v>
      </c>
      <c r="B140" t="str" cm="1">
        <f t="array" ref="B140:E140">TRANSPOSE(_xlfn._xlws.SORT(_xlfn._xlws.FILTER(treatments[treatment_number]&amp;" | "&amp;treatments[treatment_name],treatments[experiment_ID]=A140)))</f>
        <v xml:space="preserve"> | </v>
      </c>
      <c r="C140" t="str">
        <v xml:space="preserve"> | </v>
      </c>
      <c r="D140" t="str">
        <v xml:space="preserve"> | </v>
      </c>
      <c r="E140" t="str">
        <v xml:space="preserve"> | </v>
      </c>
    </row>
    <row r="141" spans="1:5" x14ac:dyDescent="0.25">
      <c r="A141" t="str">
        <v>Ewert2002_1998_Gissen</v>
      </c>
      <c r="B141" t="str" cm="1">
        <f t="array" ref="B141:E141">TRANSPOSE(_xlfn._xlws.SORT(_xlfn._xlws.FILTER(treatments[treatment_number]&amp;" | "&amp;treatments[treatment_name],treatments[experiment_ID]=A141)))</f>
        <v xml:space="preserve"> | </v>
      </c>
      <c r="C141" t="str">
        <v xml:space="preserve"> | </v>
      </c>
      <c r="D141" t="str">
        <v xml:space="preserve"> | </v>
      </c>
      <c r="E141" t="str">
        <v xml:space="preserve"> | </v>
      </c>
    </row>
    <row r="142" spans="1:5" x14ac:dyDescent="0.25">
      <c r="A142" t="str">
        <v>Ewert2002_1998_tefrio</v>
      </c>
      <c r="B142" t="str" cm="1">
        <f t="array" ref="B142">TRANSPOSE(_xlfn._xlws.SORT(_xlfn._xlws.FILTER(treatments[treatment_number]&amp;" | "&amp;treatments[treatment_name],treatments[experiment_ID]=A142)))</f>
        <v xml:space="preserve"> | </v>
      </c>
    </row>
    <row r="143" spans="1:5" x14ac:dyDescent="0.25">
      <c r="A143" t="str">
        <v>Ewert2002_1999_Braunschweig</v>
      </c>
      <c r="B143" t="str" cm="1">
        <f t="array" ref="B143:E143">TRANSPOSE(_xlfn._xlws.SORT(_xlfn._xlws.FILTER(treatments[treatment_number]&amp;" | "&amp;treatments[treatment_name],treatments[experiment_ID]=A143)))</f>
        <v xml:space="preserve"> | </v>
      </c>
      <c r="C143" t="str">
        <v xml:space="preserve"> | </v>
      </c>
      <c r="D143" t="str">
        <v xml:space="preserve"> | </v>
      </c>
      <c r="E143" t="str">
        <v xml:space="preserve"> | </v>
      </c>
    </row>
    <row r="144" spans="1:5" x14ac:dyDescent="0.25">
      <c r="A144" t="str">
        <v>Ewert2002_1999_Gissen</v>
      </c>
      <c r="B144" t="str" cm="1">
        <f t="array" ref="B144:E144">TRANSPOSE(_xlfn._xlws.SORT(_xlfn._xlws.FILTER(treatments[treatment_number]&amp;" | "&amp;treatments[treatment_name],treatments[experiment_ID]=A144)))</f>
        <v xml:space="preserve"> | </v>
      </c>
      <c r="C144" t="str">
        <v xml:space="preserve"> | </v>
      </c>
      <c r="D144" t="str">
        <v xml:space="preserve"> | </v>
      </c>
      <c r="E144" t="str">
        <v xml:space="preserve"> | </v>
      </c>
    </row>
    <row r="145" spans="1:17" x14ac:dyDescent="0.25">
      <c r="A145" t="str">
        <v>Ewert2002_1999_tefrio</v>
      </c>
      <c r="B145" t="str" cm="1">
        <f t="array" ref="B145">TRANSPOSE(_xlfn._xlws.SORT(_xlfn._xlws.FILTER(treatments[treatment_number]&amp;" | "&amp;treatments[treatment_name],treatments[experiment_ID]=A145)))</f>
        <v xml:space="preserve"> | </v>
      </c>
    </row>
    <row r="146" spans="1:17" x14ac:dyDescent="0.25">
      <c r="A146" t="str">
        <v>Fernando2013_2007</v>
      </c>
      <c r="B146" t="str" cm="1">
        <f t="array" ref="B146:I146">TRANSPOSE(_xlfn._xlws.SORT(_xlfn._xlws.FILTER(treatments[treatment_number]&amp;" | "&amp;treatments[treatment_name],treatments[experiment_ID]=A146)))</f>
        <v>1 | Janz_TOS1_rainfed_a[CO2]</v>
      </c>
      <c r="C146" t="str">
        <v>1 | Janz_TOS1_rainfed_e[CO2]</v>
      </c>
      <c r="D146" t="str">
        <v>2 | Yitpi_TOS2_rainfed_a[CO2]</v>
      </c>
      <c r="E146" t="str">
        <v>2 | Yitpi_TOS2_rainfed_e[CO2]</v>
      </c>
      <c r="F146" t="str">
        <v>3 | Janz_TOS2_rainfed_a[CO2]</v>
      </c>
      <c r="G146" t="str">
        <v>3 | Janz_TOS2_rainfed_e[CO2]</v>
      </c>
      <c r="H146" t="str">
        <v>4 | Yitpi_TOS1_rainfed_a[CO2]</v>
      </c>
      <c r="I146" t="str">
        <v>4 | Yitpi_TOS1_rainfed_e[CO2]</v>
      </c>
    </row>
    <row r="147" spans="1:17" x14ac:dyDescent="0.25">
      <c r="A147" t="str">
        <v>Fernando2013_2008</v>
      </c>
      <c r="B147" t="str" cm="1">
        <f t="array" ref="B147:Q147">TRANSPOSE(_xlfn._xlws.SORT(_xlfn._xlws.FILTER(treatments[treatment_number]&amp;" | "&amp;treatments[treatment_name],treatments[experiment_ID]=A147)))</f>
        <v>1 | Janz_TOS1_irrigated_e[CO2]</v>
      </c>
      <c r="C147" t="str">
        <v>1 | Janz_TOS1_rainfed_a[CO2]</v>
      </c>
      <c r="D147" t="str">
        <v>1 | Janz_TOS2_irrigated_a[CO2]</v>
      </c>
      <c r="E147" t="str">
        <v>2 | Yitpi_TOS1_rainfed_e[CO2]</v>
      </c>
      <c r="F147" t="str">
        <v>2 | Yitpi_TOS2_irrigated_e[CO2]</v>
      </c>
      <c r="G147" t="str">
        <v>2 | Yitpi_TOS2_rainfed_a[CO2]</v>
      </c>
      <c r="H147" t="str">
        <v>3 | Janz_TOS1_rainfed_e[CO2]</v>
      </c>
      <c r="I147" t="str">
        <v>3 | Janz_TOS2_irrigated_e[CO2]</v>
      </c>
      <c r="J147" t="str">
        <v>3 | Janz_TOS2_rainfed_a[CO2]</v>
      </c>
      <c r="K147" t="str">
        <v>4 | Yitpi_TOS1_irrigated_a[CO2]</v>
      </c>
      <c r="L147" t="str">
        <v>4 | Yitpi_TOS1_rainfed_a[CO2]</v>
      </c>
      <c r="M147" t="str">
        <v>4 | Yitpi_TOS2_rainfed_e[CO2]</v>
      </c>
      <c r="N147" t="str">
        <v>5 | Janz_TOS1_irrigated_a[CO2]</v>
      </c>
      <c r="O147" t="str">
        <v>5 | Janz_TOS2_rainfed_e[CO2]</v>
      </c>
      <c r="P147" t="str">
        <v>6 | Yitpi_TOS1_irrigated_e[CO2]</v>
      </c>
      <c r="Q147" t="str">
        <v>6 | Yitpi_TOS2_irrigated_a[CO2]</v>
      </c>
    </row>
    <row r="148" spans="1:17" x14ac:dyDescent="0.25">
      <c r="A148" t="str">
        <v>Fernando2013_2009</v>
      </c>
      <c r="B148" t="str" cm="1">
        <f t="array" ref="B148:Q148">TRANSPOSE(_xlfn._xlws.SORT(_xlfn._xlws.FILTER(treatments[treatment_number]&amp;" | "&amp;treatments[treatment_name],treatments[experiment_ID]=A148)))</f>
        <v xml:space="preserve"> | Janz_TOS1_irrigated_e[CO2]</v>
      </c>
      <c r="C148" t="str">
        <v xml:space="preserve"> | Janz_TOS1_rainfed_e[CO2]</v>
      </c>
      <c r="D148" t="str">
        <v xml:space="preserve"> | Janz_TOS2_irrigated_e[CO2]</v>
      </c>
      <c r="E148" t="str">
        <v xml:space="preserve"> | Janz_TOS2_rainfed_e[CO2]</v>
      </c>
      <c r="F148" t="str">
        <v xml:space="preserve"> | Yitpi_TOS1_irrigated_e[CO2]</v>
      </c>
      <c r="G148" t="str">
        <v xml:space="preserve"> | Yitpi_TOS2_irrigated_e[CO2]</v>
      </c>
      <c r="H148" t="str">
        <v xml:space="preserve"> | Yitpi_TOS2_rainfed_e[CO2]</v>
      </c>
      <c r="I148" t="str">
        <v>1 | Janz_TOS2_rainfed_a[CO2]</v>
      </c>
      <c r="J148" t="str">
        <v>2 | Yitpi_TOS1_irrigated_a[CO2]</v>
      </c>
      <c r="K148" t="str">
        <v>3 | Janz_TOS1_irrigated_a[CO2]</v>
      </c>
      <c r="L148" t="str">
        <v>4 | Yitpi_TOS1_rainfed_a[CO2]</v>
      </c>
      <c r="M148" t="str">
        <v>4 | Yitpi_TOS2_irrigated_a[CO2]</v>
      </c>
      <c r="N148" t="str">
        <v>5 | Janz_TOS1_rainfed_a[CO2]</v>
      </c>
      <c r="O148" t="str">
        <v>5 | Janz_TOS2_irrigated_a[CO2]</v>
      </c>
      <c r="P148" t="str">
        <v>6 | Yitpi_TOS1_rainfed_e[CO2]</v>
      </c>
      <c r="Q148" t="str">
        <v>6 | Yitpi_TOS2_rainfed_a[CO2]</v>
      </c>
    </row>
    <row r="149" spans="1:17" x14ac:dyDescent="0.25">
      <c r="A149" t="str">
        <v>Garrigues2015_2001</v>
      </c>
      <c r="B149" t="str" cm="1">
        <f t="array" ref="B149">TRANSPOSE(_xlfn._xlws.SORT(_xlfn._xlws.FILTER(treatments[treatment_number]&amp;" | "&amp;treatments[treatment_name],treatments[experiment_ID]=A149)))</f>
        <v xml:space="preserve"> | </v>
      </c>
    </row>
    <row r="150" spans="1:17" x14ac:dyDescent="0.25">
      <c r="A150" t="str">
        <v>Garrigues2015_2002</v>
      </c>
      <c r="B150" t="str" cm="1">
        <f t="array" ref="B150">TRANSPOSE(_xlfn._xlws.SORT(_xlfn._xlws.FILTER(treatments[treatment_number]&amp;" | "&amp;treatments[treatment_name],treatments[experiment_ID]=A150)))</f>
        <v xml:space="preserve"> | </v>
      </c>
    </row>
    <row r="151" spans="1:17" x14ac:dyDescent="0.25">
      <c r="A151" t="str">
        <v>Garrigues2015_2003</v>
      </c>
      <c r="B151" t="str" cm="1">
        <f t="array" ref="B151:C151">TRANSPOSE(_xlfn._xlws.SORT(_xlfn._xlws.FILTER(treatments[treatment_number]&amp;" | "&amp;treatments[treatment_name],treatments[experiment_ID]=A151)))</f>
        <v xml:space="preserve"> | </v>
      </c>
      <c r="C151" t="str">
        <v xml:space="preserve"> | </v>
      </c>
    </row>
    <row r="152" spans="1:17" x14ac:dyDescent="0.25">
      <c r="A152" t="str">
        <v>Garrigues2015_2004</v>
      </c>
      <c r="B152" t="str" cm="1">
        <f t="array" ref="B152">TRANSPOSE(_xlfn._xlws.SORT(_xlfn._xlws.FILTER(treatments[treatment_number]&amp;" | "&amp;treatments[treatment_name],treatments[experiment_ID]=A152)))</f>
        <v xml:space="preserve"> | </v>
      </c>
    </row>
    <row r="153" spans="1:17" x14ac:dyDescent="0.25">
      <c r="A153" t="str">
        <v>Garrigues2015_2005</v>
      </c>
      <c r="B153" t="str" cm="1">
        <f t="array" ref="B153">TRANSPOSE(_xlfn._xlws.SORT(_xlfn._xlws.FILTER(treatments[treatment_number]&amp;" | "&amp;treatments[treatment_name],treatments[experiment_ID]=A153)))</f>
        <v xml:space="preserve"> | </v>
      </c>
    </row>
    <row r="154" spans="1:17" x14ac:dyDescent="0.25">
      <c r="A154" t="str">
        <v>Garrigues2015_2006</v>
      </c>
      <c r="B154" t="str" cm="1">
        <f t="array" ref="B154">TRANSPOSE(_xlfn._xlws.SORT(_xlfn._xlws.FILTER(treatments[treatment_number]&amp;" | "&amp;treatments[treatment_name],treatments[experiment_ID]=A154)))</f>
        <v xml:space="preserve"> | </v>
      </c>
    </row>
    <row r="155" spans="1:17" x14ac:dyDescent="0.25">
      <c r="A155" t="str">
        <v>Garrigues2015_2007</v>
      </c>
      <c r="B155" t="str" cm="1">
        <f t="array" ref="B155">TRANSPOSE(_xlfn._xlws.SORT(_xlfn._xlws.FILTER(treatments[treatment_number]&amp;" | "&amp;treatments[treatment_name],treatments[experiment_ID]=A155)))</f>
        <v xml:space="preserve"> | </v>
      </c>
    </row>
    <row r="156" spans="1:17" x14ac:dyDescent="0.25">
      <c r="A156" t="str">
        <v>Garrigues2015_2008</v>
      </c>
      <c r="B156" t="str" cm="1">
        <f t="array" ref="B156">TRANSPOSE(_xlfn._xlws.SORT(_xlfn._xlws.FILTER(treatments[treatment_number]&amp;" | "&amp;treatments[treatment_name],treatments[experiment_ID]=A156)))</f>
        <v xml:space="preserve"> | </v>
      </c>
    </row>
    <row r="157" spans="1:17" x14ac:dyDescent="0.25">
      <c r="A157" t="str">
        <v>Garrigues2015_2009</v>
      </c>
      <c r="B157" t="str" cm="1">
        <f t="array" ref="B157:C157">TRANSPOSE(_xlfn._xlws.SORT(_xlfn._xlws.FILTER(treatments[treatment_number]&amp;" | "&amp;treatments[treatment_name],treatments[experiment_ID]=A157)))</f>
        <v xml:space="preserve"> | </v>
      </c>
      <c r="C157" t="str">
        <v xml:space="preserve"> | </v>
      </c>
    </row>
    <row r="158" spans="1:17" x14ac:dyDescent="0.25">
      <c r="A158" t="str">
        <v>Garrigues2015_2010</v>
      </c>
      <c r="B158" t="str" cm="1">
        <f t="array" ref="B158">TRANSPOSE(_xlfn._xlws.SORT(_xlfn._xlws.FILTER(treatments[treatment_number]&amp;" | "&amp;treatments[treatment_name],treatments[experiment_ID]=A158)))</f>
        <v xml:space="preserve"> | </v>
      </c>
    </row>
    <row r="159" spans="1:17" x14ac:dyDescent="0.25">
      <c r="A159" t="str">
        <v>Garrigues2015_2011</v>
      </c>
      <c r="B159" t="str" cm="1">
        <f t="array" ref="B159">TRANSPOSE(_xlfn._xlws.SORT(_xlfn._xlws.FILTER(treatments[treatment_number]&amp;" | "&amp;treatments[treatment_name],treatments[experiment_ID]=A159)))</f>
        <v xml:space="preserve"> | </v>
      </c>
    </row>
    <row r="160" spans="1:17" x14ac:dyDescent="0.25">
      <c r="A160" t="str">
        <v>Garrigues2015_2012</v>
      </c>
      <c r="B160" t="str" cm="1">
        <f t="array" ref="B160">TRANSPOSE(_xlfn._xlws.SORT(_xlfn._xlws.FILTER(treatments[treatment_number]&amp;" | "&amp;treatments[treatment_name],treatments[experiment_ID]=A160)))</f>
        <v xml:space="preserve"> | </v>
      </c>
    </row>
    <row r="161" spans="1:11" x14ac:dyDescent="0.25">
      <c r="A161" t="str">
        <v>Gebreselassie2014_2012</v>
      </c>
      <c r="B161" t="str" cm="1">
        <f t="array" ref="B161:K161">TRANSPOSE(_xlfn._xlws.SORT(_xlfn._xlws.FILTER(treatments[treatment_number]&amp;" | "&amp;treatments[treatment_name],treatments[experiment_ID]=A161)))</f>
        <v xml:space="preserve"> | </v>
      </c>
      <c r="C161" t="str">
        <v xml:space="preserve"> | </v>
      </c>
      <c r="D161" t="str">
        <v xml:space="preserve"> | </v>
      </c>
      <c r="E161" t="str">
        <v xml:space="preserve"> | </v>
      </c>
      <c r="F161" t="str">
        <v xml:space="preserve"> | </v>
      </c>
      <c r="G161" t="str">
        <v xml:space="preserve"> | </v>
      </c>
      <c r="H161" t="str">
        <v xml:space="preserve"> | </v>
      </c>
      <c r="I161" t="str">
        <v xml:space="preserve"> | </v>
      </c>
      <c r="J161" t="str">
        <v xml:space="preserve"> | </v>
      </c>
      <c r="K161" t="str">
        <v xml:space="preserve"> | </v>
      </c>
    </row>
    <row r="162" spans="1:11" x14ac:dyDescent="0.25">
      <c r="A162" t="str">
        <v>Hunsaker1996_1993</v>
      </c>
      <c r="B162" t="str" cm="1">
        <f t="array" ref="B162:C162">TRANSPOSE(_xlfn._xlws.SORT(_xlfn._xlws.FILTER(treatments[treatment_number]&amp;" | "&amp;treatments[treatment_name],treatments[experiment_ID]=A162)))</f>
        <v>1 | WET</v>
      </c>
      <c r="C162" t="str">
        <v>2 | DRY</v>
      </c>
    </row>
    <row r="163" spans="1:11" x14ac:dyDescent="0.25">
      <c r="A163" t="str">
        <v>Hunsaker1996_1994</v>
      </c>
      <c r="B163" t="str" cm="1">
        <f t="array" ref="B163:C163">TRANSPOSE(_xlfn._xlws.SORT(_xlfn._xlws.FILTER(treatments[treatment_number]&amp;" | "&amp;treatments[treatment_name],treatments[experiment_ID]=A163)))</f>
        <v>1 | WET</v>
      </c>
      <c r="C163" t="str">
        <v>2 | DRY</v>
      </c>
    </row>
    <row r="164" spans="1:11" x14ac:dyDescent="0.25">
      <c r="A164" t="str">
        <v>Iqba2014_1998</v>
      </c>
      <c r="B164" t="str" cm="1">
        <f t="array" ref="B164:F164">TRANSPOSE(_xlfn._xlws.SORT(_xlfn._xlws.FILTER(treatments[treatment_number]&amp;" | "&amp;treatments[treatment_name],treatments[experiment_ID]=A164)))</f>
        <v xml:space="preserve"> | TreatmentA</v>
      </c>
      <c r="C164" t="str">
        <v xml:space="preserve"> | TreatmentB</v>
      </c>
      <c r="D164" t="str">
        <v xml:space="preserve"> | TreatmentC</v>
      </c>
      <c r="E164" t="str">
        <v xml:space="preserve"> | TreatmentD</v>
      </c>
      <c r="F164" t="str">
        <v xml:space="preserve"> | TreatmentE</v>
      </c>
    </row>
    <row r="165" spans="1:11" x14ac:dyDescent="0.25">
      <c r="A165" t="str">
        <v>Iqba2014_1999</v>
      </c>
      <c r="B165" t="str" cm="1">
        <f t="array" ref="B165:F165">TRANSPOSE(_xlfn._xlws.SORT(_xlfn._xlws.FILTER(treatments[treatment_number]&amp;" | "&amp;treatments[treatment_name],treatments[experiment_ID]=A165)))</f>
        <v xml:space="preserve"> | TreatmentA</v>
      </c>
      <c r="C165" t="str">
        <v xml:space="preserve"> | TreatmentB</v>
      </c>
      <c r="D165" t="str">
        <v xml:space="preserve"> | TreatmentC</v>
      </c>
      <c r="E165" t="str">
        <v xml:space="preserve"> | TreatmentD</v>
      </c>
      <c r="F165" t="str">
        <v xml:space="preserve"> | TreatmentE</v>
      </c>
    </row>
    <row r="166" spans="1:11" x14ac:dyDescent="0.25">
      <c r="A166" t="str">
        <v>Iqba2014_2000</v>
      </c>
      <c r="B166" t="str" cm="1">
        <f t="array" ref="B166:F166">TRANSPOSE(_xlfn._xlws.SORT(_xlfn._xlws.FILTER(treatments[treatment_number]&amp;" | "&amp;treatments[treatment_name],treatments[experiment_ID]=A166)))</f>
        <v xml:space="preserve"> | TreatmentA</v>
      </c>
      <c r="C166" t="str">
        <v xml:space="preserve"> | TreatmentB</v>
      </c>
      <c r="D166" t="str">
        <v xml:space="preserve"> | TreatmentC</v>
      </c>
      <c r="E166" t="str">
        <v xml:space="preserve"> | TreatmentD</v>
      </c>
      <c r="F166" t="str">
        <v xml:space="preserve"> | TreatmentE</v>
      </c>
    </row>
    <row r="167" spans="1:11" x14ac:dyDescent="0.25">
      <c r="A167" t="str">
        <v>Junior2022_2005_experiment10</v>
      </c>
      <c r="B167" t="str" cm="1">
        <f t="array" ref="B167">TRANSPOSE(_xlfn._xlws.SORT(_xlfn._xlws.FILTER(treatments[treatment_number]&amp;" | "&amp;treatments[treatment_name],treatments[experiment_ID]=A167)))</f>
        <v xml:space="preserve"> | </v>
      </c>
    </row>
    <row r="168" spans="1:11" x14ac:dyDescent="0.25">
      <c r="A168" t="str">
        <v>Junior2022_2005_experiment11</v>
      </c>
      <c r="B168" t="str" cm="1">
        <f t="array" ref="B168">TRANSPOSE(_xlfn._xlws.SORT(_xlfn._xlws.FILTER(treatments[treatment_number]&amp;" | "&amp;treatments[treatment_name],treatments[experiment_ID]=A168)))</f>
        <v xml:space="preserve"> | </v>
      </c>
    </row>
    <row r="169" spans="1:11" x14ac:dyDescent="0.25">
      <c r="A169" t="str">
        <v>Junior2022_2005_experiment13</v>
      </c>
      <c r="B169" t="str" cm="1">
        <f t="array" ref="B169">TRANSPOSE(_xlfn._xlws.SORT(_xlfn._xlws.FILTER(treatments[treatment_number]&amp;" | "&amp;treatments[treatment_name],treatments[experiment_ID]=A169)))</f>
        <v xml:space="preserve"> | </v>
      </c>
    </row>
    <row r="170" spans="1:11" x14ac:dyDescent="0.25">
      <c r="A170" t="str">
        <v>Junior2022_2005_experiment14</v>
      </c>
      <c r="B170" t="str" cm="1">
        <f t="array" ref="B170">TRANSPOSE(_xlfn._xlws.SORT(_xlfn._xlws.FILTER(treatments[treatment_number]&amp;" | "&amp;treatments[treatment_name],treatments[experiment_ID]=A170)))</f>
        <v xml:space="preserve"> | </v>
      </c>
    </row>
    <row r="171" spans="1:11" x14ac:dyDescent="0.25">
      <c r="A171" t="str">
        <v>Junior2022_2005_experiment4</v>
      </c>
      <c r="B171" t="str" cm="1">
        <f t="array" ref="B171">TRANSPOSE(_xlfn._xlws.SORT(_xlfn._xlws.FILTER(treatments[treatment_number]&amp;" | "&amp;treatments[treatment_name],treatments[experiment_ID]=A171)))</f>
        <v xml:space="preserve"> | </v>
      </c>
    </row>
    <row r="172" spans="1:11" x14ac:dyDescent="0.25">
      <c r="A172" t="str">
        <v>Junior2022_2005_experiment5</v>
      </c>
      <c r="B172" t="str" cm="1">
        <f t="array" ref="B172">TRANSPOSE(_xlfn._xlws.SORT(_xlfn._xlws.FILTER(treatments[treatment_number]&amp;" | "&amp;treatments[treatment_name],treatments[experiment_ID]=A172)))</f>
        <v xml:space="preserve"> | </v>
      </c>
    </row>
    <row r="173" spans="1:11" x14ac:dyDescent="0.25">
      <c r="A173" t="str">
        <v>Junior2022_2005_experiment6</v>
      </c>
      <c r="B173" t="str" cm="1">
        <f t="array" ref="B173">TRANSPOSE(_xlfn._xlws.SORT(_xlfn._xlws.FILTER(treatments[treatment_number]&amp;" | "&amp;treatments[treatment_name],treatments[experiment_ID]=A173)))</f>
        <v xml:space="preserve"> | </v>
      </c>
    </row>
    <row r="174" spans="1:11" x14ac:dyDescent="0.25">
      <c r="A174" t="str">
        <v>Junior2022_2005_experiment7</v>
      </c>
      <c r="B174" t="str" cm="1">
        <f t="array" ref="B174">TRANSPOSE(_xlfn._xlws.SORT(_xlfn._xlws.FILTER(treatments[treatment_number]&amp;" | "&amp;treatments[treatment_name],treatments[experiment_ID]=A174)))</f>
        <v xml:space="preserve"> | </v>
      </c>
    </row>
    <row r="175" spans="1:11" x14ac:dyDescent="0.25">
      <c r="A175" t="str">
        <v>Junior2022_2005_experiment8</v>
      </c>
      <c r="B175" t="str" cm="1">
        <f t="array" ref="B175">TRANSPOSE(_xlfn._xlws.SORT(_xlfn._xlws.FILTER(treatments[treatment_number]&amp;" | "&amp;treatments[treatment_name],treatments[experiment_ID]=A175)))</f>
        <v xml:space="preserve"> | </v>
      </c>
    </row>
    <row r="176" spans="1:11" x14ac:dyDescent="0.25">
      <c r="A176" t="str">
        <v>Junior2022_2005_experiment9</v>
      </c>
      <c r="B176" t="str" cm="1">
        <f t="array" ref="B176">TRANSPOSE(_xlfn._xlws.SORT(_xlfn._xlws.FILTER(treatments[treatment_number]&amp;" | "&amp;treatments[treatment_name],treatments[experiment_ID]=A176)))</f>
        <v xml:space="preserve"> | </v>
      </c>
    </row>
    <row r="177" spans="1:5" x14ac:dyDescent="0.25">
      <c r="A177" t="str">
        <v>Junior2022_2006_experiment15</v>
      </c>
      <c r="B177" t="str" cm="1">
        <f t="array" ref="B177">TRANSPOSE(_xlfn._xlws.SORT(_xlfn._xlws.FILTER(treatments[treatment_number]&amp;" | "&amp;treatments[treatment_name],treatments[experiment_ID]=A177)))</f>
        <v xml:space="preserve"> | </v>
      </c>
    </row>
    <row r="178" spans="1:5" x14ac:dyDescent="0.25">
      <c r="A178" t="str">
        <v>Junior2022_2007_experiment12</v>
      </c>
      <c r="B178" t="str" cm="1">
        <f t="array" ref="B178">TRANSPOSE(_xlfn._xlws.SORT(_xlfn._xlws.FILTER(treatments[treatment_number]&amp;" | "&amp;treatments[treatment_name],treatments[experiment_ID]=A178)))</f>
        <v xml:space="preserve"> | </v>
      </c>
    </row>
    <row r="179" spans="1:5" x14ac:dyDescent="0.25">
      <c r="A179" t="str">
        <v>Junior2022_2013_experiment16</v>
      </c>
      <c r="B179" t="str" cm="1">
        <f t="array" ref="B179">TRANSPOSE(_xlfn._xlws.SORT(_xlfn._xlws.FILTER(treatments[treatment_number]&amp;" | "&amp;treatments[treatment_name],treatments[experiment_ID]=A179)))</f>
        <v xml:space="preserve"> | </v>
      </c>
    </row>
    <row r="180" spans="1:5" x14ac:dyDescent="0.25">
      <c r="A180" t="str">
        <v>Junior2022_2014_experiment17</v>
      </c>
      <c r="B180" t="str" cm="1">
        <f t="array" ref="B180">TRANSPOSE(_xlfn._xlws.SORT(_xlfn._xlws.FILTER(treatments[treatment_number]&amp;" | "&amp;treatments[treatment_name],treatments[experiment_ID]=A180)))</f>
        <v xml:space="preserve"> | </v>
      </c>
    </row>
    <row r="181" spans="1:5" x14ac:dyDescent="0.25">
      <c r="A181" t="str">
        <v>Junior2022_2014_experiment18</v>
      </c>
      <c r="B181" t="str" cm="1">
        <f t="array" ref="B181">TRANSPOSE(_xlfn._xlws.SORT(_xlfn._xlws.FILTER(treatments[treatment_number]&amp;" | "&amp;treatments[treatment_name],treatments[experiment_ID]=A181)))</f>
        <v xml:space="preserve"> | </v>
      </c>
    </row>
    <row r="182" spans="1:5" x14ac:dyDescent="0.25">
      <c r="A182" t="str">
        <v>Junior2022_2015_experiment19</v>
      </c>
      <c r="B182" t="str" cm="1">
        <f t="array" ref="B182">TRANSPOSE(_xlfn._xlws.SORT(_xlfn._xlws.FILTER(treatments[treatment_number]&amp;" | "&amp;treatments[treatment_name],treatments[experiment_ID]=A182)))</f>
        <v xml:space="preserve"> | </v>
      </c>
    </row>
    <row r="183" spans="1:5" x14ac:dyDescent="0.25">
      <c r="A183" t="str">
        <v>Junior2022_2015_experiment20</v>
      </c>
      <c r="B183" t="str" cm="1">
        <f t="array" ref="B183">TRANSPOSE(_xlfn._xlws.SORT(_xlfn._xlws.FILTER(treatments[treatment_number]&amp;" | "&amp;treatments[treatment_name],treatments[experiment_ID]=A183)))</f>
        <v xml:space="preserve"> | </v>
      </c>
    </row>
    <row r="184" spans="1:5" x14ac:dyDescent="0.25">
      <c r="A184" t="str">
        <v>Junior2022_2016_experiment21</v>
      </c>
      <c r="B184" t="str" cm="1">
        <f t="array" ref="B184">TRANSPOSE(_xlfn._xlws.SORT(_xlfn._xlws.FILTER(treatments[treatment_number]&amp;" | "&amp;treatments[treatment_name],treatments[experiment_ID]=A184)))</f>
        <v xml:space="preserve"> | </v>
      </c>
    </row>
    <row r="185" spans="1:5" x14ac:dyDescent="0.25">
      <c r="A185" t="str">
        <v>Junior2022_2016_experiment22</v>
      </c>
      <c r="B185" t="str" cm="1">
        <f t="array" ref="B185">TRANSPOSE(_xlfn._xlws.SORT(_xlfn._xlws.FILTER(treatments[treatment_number]&amp;" | "&amp;treatments[treatment_name],treatments[experiment_ID]=A185)))</f>
        <v xml:space="preserve"> | </v>
      </c>
    </row>
    <row r="186" spans="1:5" x14ac:dyDescent="0.25">
      <c r="A186" t="str">
        <v>Junior2022_2019_experiment1</v>
      </c>
      <c r="B186" t="str" cm="1">
        <f t="array" ref="B186">TRANSPOSE(_xlfn._xlws.SORT(_xlfn._xlws.FILTER(treatments[treatment_number]&amp;" | "&amp;treatments[treatment_name],treatments[experiment_ID]=A186)))</f>
        <v xml:space="preserve"> | </v>
      </c>
    </row>
    <row r="187" spans="1:5" x14ac:dyDescent="0.25">
      <c r="A187" t="str">
        <v>Junior2022_2019_experiment2</v>
      </c>
      <c r="B187" t="str" cm="1">
        <f t="array" ref="B187">TRANSPOSE(_xlfn._xlws.SORT(_xlfn._xlws.FILTER(treatments[treatment_number]&amp;" | "&amp;treatments[treatment_name],treatments[experiment_ID]=A187)))</f>
        <v xml:space="preserve"> | </v>
      </c>
    </row>
    <row r="188" spans="1:5" x14ac:dyDescent="0.25">
      <c r="A188" t="str">
        <v>Junior2022_2020_experiment3</v>
      </c>
      <c r="B188" t="str" cm="1">
        <f t="array" ref="B188">TRANSPOSE(_xlfn._xlws.SORT(_xlfn._xlws.FILTER(treatments[treatment_number]&amp;" | "&amp;treatments[treatment_name],treatments[experiment_ID]=A188)))</f>
        <v xml:space="preserve"> | </v>
      </c>
    </row>
    <row r="189" spans="1:5" x14ac:dyDescent="0.25">
      <c r="A189" t="str">
        <v>Li2014_1979</v>
      </c>
      <c r="B189" t="str" cm="1">
        <f t="array" ref="B189:E189">TRANSPOSE(_xlfn._xlws.SORT(_xlfn._xlws.FILTER(treatments[treatment_number]&amp;" | "&amp;treatments[treatment_name],treatments[experiment_ID]=A189)))</f>
        <v xml:space="preserve"> | </v>
      </c>
      <c r="C189" t="str">
        <v xml:space="preserve"> | </v>
      </c>
      <c r="D189" t="str">
        <v xml:space="preserve"> | </v>
      </c>
      <c r="E189" t="str">
        <v xml:space="preserve"> | </v>
      </c>
    </row>
    <row r="190" spans="1:5" x14ac:dyDescent="0.25">
      <c r="A190" t="str">
        <v>Li2014_1980</v>
      </c>
      <c r="B190" t="str" cm="1">
        <f t="array" ref="B190:E190">TRANSPOSE(_xlfn._xlws.SORT(_xlfn._xlws.FILTER(treatments[treatment_number]&amp;" | "&amp;treatments[treatment_name],treatments[experiment_ID]=A190)))</f>
        <v xml:space="preserve"> | </v>
      </c>
      <c r="C190" t="str">
        <v xml:space="preserve"> | </v>
      </c>
      <c r="D190" t="str">
        <v xml:space="preserve"> | </v>
      </c>
      <c r="E190" t="str">
        <v xml:space="preserve"> | </v>
      </c>
    </row>
    <row r="191" spans="1:5" x14ac:dyDescent="0.25">
      <c r="A191" t="str">
        <v>Li2014_1981</v>
      </c>
      <c r="B191" t="str" cm="1">
        <f t="array" ref="B191:E191">TRANSPOSE(_xlfn._xlws.SORT(_xlfn._xlws.FILTER(treatments[treatment_number]&amp;" | "&amp;treatments[treatment_name],treatments[experiment_ID]=A191)))</f>
        <v xml:space="preserve"> | </v>
      </c>
      <c r="C191" t="str">
        <v xml:space="preserve"> | </v>
      </c>
      <c r="D191" t="str">
        <v xml:space="preserve"> | </v>
      </c>
      <c r="E191" t="str">
        <v xml:space="preserve"> | </v>
      </c>
    </row>
    <row r="192" spans="1:5" x14ac:dyDescent="0.25">
      <c r="A192" t="str">
        <v>Li2014_1982</v>
      </c>
      <c r="B192" t="str" cm="1">
        <f t="array" ref="B192:E192">TRANSPOSE(_xlfn._xlws.SORT(_xlfn._xlws.FILTER(treatments[treatment_number]&amp;" | "&amp;treatments[treatment_name],treatments[experiment_ID]=A192)))</f>
        <v xml:space="preserve"> | </v>
      </c>
      <c r="C192" t="str">
        <v xml:space="preserve"> | </v>
      </c>
      <c r="D192" t="str">
        <v xml:space="preserve"> | </v>
      </c>
      <c r="E192" t="str">
        <v xml:space="preserve"> | </v>
      </c>
    </row>
    <row r="193" spans="1:6" x14ac:dyDescent="0.25">
      <c r="A193" t="str">
        <v>Li2014_1983</v>
      </c>
      <c r="B193" t="str" cm="1">
        <f t="array" ref="B193:E193">TRANSPOSE(_xlfn._xlws.SORT(_xlfn._xlws.FILTER(treatments[treatment_number]&amp;" | "&amp;treatments[treatment_name],treatments[experiment_ID]=A193)))</f>
        <v xml:space="preserve"> | </v>
      </c>
      <c r="C193" t="str">
        <v xml:space="preserve"> | </v>
      </c>
      <c r="D193" t="str">
        <v xml:space="preserve"> | </v>
      </c>
      <c r="E193" t="str">
        <v xml:space="preserve"> | </v>
      </c>
    </row>
    <row r="194" spans="1:6" x14ac:dyDescent="0.25">
      <c r="A194" t="str">
        <v>Li2014_1984</v>
      </c>
      <c r="B194" t="str" cm="1">
        <f t="array" ref="B194:E194">TRANSPOSE(_xlfn._xlws.SORT(_xlfn._xlws.FILTER(treatments[treatment_number]&amp;" | "&amp;treatments[treatment_name],treatments[experiment_ID]=A194)))</f>
        <v xml:space="preserve"> | </v>
      </c>
      <c r="C194" t="str">
        <v xml:space="preserve"> | </v>
      </c>
      <c r="D194" t="str">
        <v xml:space="preserve"> | </v>
      </c>
      <c r="E194" t="str">
        <v xml:space="preserve"> | </v>
      </c>
    </row>
    <row r="195" spans="1:6" x14ac:dyDescent="0.25">
      <c r="A195" t="str">
        <v>Li2014_1985</v>
      </c>
      <c r="B195" t="str" cm="1">
        <f t="array" ref="B195:E195">TRANSPOSE(_xlfn._xlws.SORT(_xlfn._xlws.FILTER(treatments[treatment_number]&amp;" | "&amp;treatments[treatment_name],treatments[experiment_ID]=A195)))</f>
        <v xml:space="preserve"> | </v>
      </c>
      <c r="C195" t="str">
        <v xml:space="preserve"> | </v>
      </c>
      <c r="D195" t="str">
        <v xml:space="preserve"> | </v>
      </c>
      <c r="E195" t="str">
        <v xml:space="preserve"> | </v>
      </c>
    </row>
    <row r="196" spans="1:6" x14ac:dyDescent="0.25">
      <c r="A196" t="str">
        <v>Li2014_1986</v>
      </c>
      <c r="B196" t="str" cm="1">
        <f t="array" ref="B196:E196">TRANSPOSE(_xlfn._xlws.SORT(_xlfn._xlws.FILTER(treatments[treatment_number]&amp;" | "&amp;treatments[treatment_name],treatments[experiment_ID]=A196)))</f>
        <v xml:space="preserve"> | </v>
      </c>
      <c r="C196" t="str">
        <v xml:space="preserve"> | </v>
      </c>
      <c r="D196" t="str">
        <v xml:space="preserve"> | </v>
      </c>
      <c r="E196" t="str">
        <v xml:space="preserve"> | </v>
      </c>
    </row>
    <row r="197" spans="1:6" x14ac:dyDescent="0.25">
      <c r="A197" t="str">
        <v>Li2014_1987</v>
      </c>
      <c r="B197" t="str" cm="1">
        <f t="array" ref="B197:E197">TRANSPOSE(_xlfn._xlws.SORT(_xlfn._xlws.FILTER(treatments[treatment_number]&amp;" | "&amp;treatments[treatment_name],treatments[experiment_ID]=A197)))</f>
        <v xml:space="preserve"> | </v>
      </c>
      <c r="C197" t="str">
        <v xml:space="preserve"> | </v>
      </c>
      <c r="D197" t="str">
        <v xml:space="preserve"> | </v>
      </c>
      <c r="E197" t="str">
        <v xml:space="preserve"> | </v>
      </c>
    </row>
    <row r="198" spans="1:6" x14ac:dyDescent="0.25">
      <c r="A198" t="str">
        <v>Li2014_1988</v>
      </c>
      <c r="B198" t="str" cm="1">
        <f t="array" ref="B198:E198">TRANSPOSE(_xlfn._xlws.SORT(_xlfn._xlws.FILTER(treatments[treatment_number]&amp;" | "&amp;treatments[treatment_name],treatments[experiment_ID]=A198)))</f>
        <v xml:space="preserve"> | </v>
      </c>
      <c r="C198" t="str">
        <v xml:space="preserve"> | </v>
      </c>
      <c r="D198" t="str">
        <v xml:space="preserve"> | </v>
      </c>
      <c r="E198" t="str">
        <v xml:space="preserve"> | </v>
      </c>
    </row>
    <row r="199" spans="1:6" x14ac:dyDescent="0.25">
      <c r="A199" t="str">
        <v>Li2014_1989</v>
      </c>
      <c r="B199" t="str" cm="1">
        <f t="array" ref="B199:E199">TRANSPOSE(_xlfn._xlws.SORT(_xlfn._xlws.FILTER(treatments[treatment_number]&amp;" | "&amp;treatments[treatment_name],treatments[experiment_ID]=A199)))</f>
        <v xml:space="preserve"> | </v>
      </c>
      <c r="C199" t="str">
        <v xml:space="preserve"> | </v>
      </c>
      <c r="D199" t="str">
        <v xml:space="preserve"> | </v>
      </c>
      <c r="E199" t="str">
        <v xml:space="preserve"> | </v>
      </c>
    </row>
    <row r="200" spans="1:6" x14ac:dyDescent="0.25">
      <c r="A200" t="str">
        <v>Li2014_1990</v>
      </c>
      <c r="B200" t="str" cm="1">
        <f t="array" ref="B200:E200">TRANSPOSE(_xlfn._xlws.SORT(_xlfn._xlws.FILTER(treatments[treatment_number]&amp;" | "&amp;treatments[treatment_name],treatments[experiment_ID]=A200)))</f>
        <v xml:space="preserve"> | </v>
      </c>
      <c r="C200" t="str">
        <v xml:space="preserve"> | </v>
      </c>
      <c r="D200" t="str">
        <v xml:space="preserve"> | </v>
      </c>
      <c r="E200" t="str">
        <v xml:space="preserve"> | </v>
      </c>
    </row>
    <row r="201" spans="1:6" x14ac:dyDescent="0.25">
      <c r="A201" t="str">
        <v>Li2014_1991</v>
      </c>
      <c r="B201" t="str" cm="1">
        <f t="array" ref="B201:E201">TRANSPOSE(_xlfn._xlws.SORT(_xlfn._xlws.FILTER(treatments[treatment_number]&amp;" | "&amp;treatments[treatment_name],treatments[experiment_ID]=A201)))</f>
        <v xml:space="preserve"> | </v>
      </c>
      <c r="C201" t="str">
        <v xml:space="preserve"> | </v>
      </c>
      <c r="D201" t="str">
        <v xml:space="preserve"> | </v>
      </c>
      <c r="E201" t="str">
        <v xml:space="preserve"> | </v>
      </c>
    </row>
    <row r="202" spans="1:6" x14ac:dyDescent="0.25">
      <c r="A202" t="str">
        <v>Li2014_1992</v>
      </c>
      <c r="B202" t="str" cm="1">
        <f t="array" ref="B202:E202">TRANSPOSE(_xlfn._xlws.SORT(_xlfn._xlws.FILTER(treatments[treatment_number]&amp;" | "&amp;treatments[treatment_name],treatments[experiment_ID]=A202)))</f>
        <v xml:space="preserve"> | </v>
      </c>
      <c r="C202" t="str">
        <v xml:space="preserve"> | </v>
      </c>
      <c r="D202" t="str">
        <v xml:space="preserve"> | </v>
      </c>
      <c r="E202" t="str">
        <v xml:space="preserve"> | </v>
      </c>
    </row>
    <row r="203" spans="1:6" x14ac:dyDescent="0.25">
      <c r="A203" t="str">
        <v>Shoukat2024_2021</v>
      </c>
      <c r="B203" t="str" cm="1">
        <f t="array" ref="B203:F203">TRANSPOSE(_xlfn._xlws.SORT(_xlfn._xlws.FILTER(treatments[treatment_number]&amp;" | "&amp;treatments[treatment_name],treatments[experiment_ID]=A203)))</f>
        <v>1 | N187</v>
      </c>
      <c r="C203" t="str">
        <v>1 | N321</v>
      </c>
      <c r="D203" t="str">
        <v>1 | N54</v>
      </c>
      <c r="E203" t="str">
        <v>2 | N121</v>
      </c>
      <c r="F203" t="str">
        <v>2 | N254</v>
      </c>
    </row>
    <row r="204" spans="1:6" x14ac:dyDescent="0.25">
      <c r="A204" t="str">
        <v>Shoukat2024_2022</v>
      </c>
      <c r="B204" t="str" cm="1">
        <f t="array" ref="B204:F204">TRANSPOSE(_xlfn._xlws.SORT(_xlfn._xlws.FILTER(treatments[treatment_number]&amp;" | "&amp;treatments[treatment_name],treatments[experiment_ID]=A204)))</f>
        <v>1 | N121</v>
      </c>
      <c r="C204" t="str">
        <v>1 | N254</v>
      </c>
      <c r="D204" t="str">
        <v>2 | N187</v>
      </c>
      <c r="E204" t="str">
        <v>2 | N321</v>
      </c>
      <c r="F204" t="str">
        <v>2 | N54</v>
      </c>
    </row>
    <row r="205" spans="1:6" x14ac:dyDescent="0.25">
      <c r="A205" t="str">
        <v>Sinnathamby2017_1999_SiteRK_corn</v>
      </c>
      <c r="B205" t="str" cm="1">
        <f t="array" ref="B205">TRANSPOSE(_xlfn._xlws.SORT(_xlfn._xlws.FILTER(treatments[treatment_number]&amp;" | "&amp;treatments[treatment_name],treatments[experiment_ID]=A205)))</f>
        <v xml:space="preserve"> | </v>
      </c>
    </row>
    <row r="206" spans="1:6" x14ac:dyDescent="0.25">
      <c r="A206" t="str">
        <v>Sinnathamby2017_1999_SiteRK_grainsorghum</v>
      </c>
      <c r="B206" t="str" cm="1">
        <f t="array" ref="B206">TRANSPOSE(_xlfn._xlws.SORT(_xlfn._xlws.FILTER(treatments[treatment_number]&amp;" | "&amp;treatments[treatment_name],treatments[experiment_ID]=A206)))</f>
        <v xml:space="preserve"> | </v>
      </c>
    </row>
    <row r="207" spans="1:6" x14ac:dyDescent="0.25">
      <c r="A207" t="str">
        <v>Sinnathamby2017_2000_SiteRK_corn</v>
      </c>
      <c r="B207" t="str" cm="1">
        <f t="array" ref="B207">TRANSPOSE(_xlfn._xlws.SORT(_xlfn._xlws.FILTER(treatments[treatment_number]&amp;" | "&amp;treatments[treatment_name],treatments[experiment_ID]=A207)))</f>
        <v xml:space="preserve"> | </v>
      </c>
    </row>
    <row r="208" spans="1:6" x14ac:dyDescent="0.25">
      <c r="A208" t="str">
        <v>Sinnathamby2017_2000_SiteRK_grainsorghum</v>
      </c>
      <c r="B208" t="str" cm="1">
        <f t="array" ref="B208">TRANSPOSE(_xlfn._xlws.SORT(_xlfn._xlws.FILTER(treatments[treatment_number]&amp;" | "&amp;treatments[treatment_name],treatments[experiment_ID]=A208)))</f>
        <v xml:space="preserve"> | </v>
      </c>
    </row>
    <row r="209" spans="1:2" x14ac:dyDescent="0.25">
      <c r="A209" t="str">
        <v>Sinnathamby2017_2001_SiteRK_corn</v>
      </c>
      <c r="B209" t="str" cm="1">
        <f t="array" ref="B209">TRANSPOSE(_xlfn._xlws.SORT(_xlfn._xlws.FILTER(treatments[treatment_number]&amp;" | "&amp;treatments[treatment_name],treatments[experiment_ID]=A209)))</f>
        <v xml:space="preserve"> | </v>
      </c>
    </row>
    <row r="210" spans="1:2" x14ac:dyDescent="0.25">
      <c r="A210" t="str">
        <v>Sinnathamby2017_2001_SiteRK_grainsorghum</v>
      </c>
      <c r="B210" t="str" cm="1">
        <f t="array" ref="B210">TRANSPOSE(_xlfn._xlws.SORT(_xlfn._xlws.FILTER(treatments[treatment_number]&amp;" | "&amp;treatments[treatment_name],treatments[experiment_ID]=A210)))</f>
        <v xml:space="preserve"> | </v>
      </c>
    </row>
    <row r="211" spans="1:2" x14ac:dyDescent="0.25">
      <c r="A211" t="str">
        <v>Sinnathamby2017_2002_SiteRK_corn</v>
      </c>
      <c r="B211" t="str" cm="1">
        <f t="array" ref="B211">TRANSPOSE(_xlfn._xlws.SORT(_xlfn._xlws.FILTER(treatments[treatment_number]&amp;" | "&amp;treatments[treatment_name],treatments[experiment_ID]=A211)))</f>
        <v xml:space="preserve"> | </v>
      </c>
    </row>
    <row r="212" spans="1:2" x14ac:dyDescent="0.25">
      <c r="A212" t="str">
        <v>Sinnathamby2017_2002_SiteRK_grainsorghum</v>
      </c>
      <c r="B212" t="str" cm="1">
        <f t="array" ref="B212">TRANSPOSE(_xlfn._xlws.SORT(_xlfn._xlws.FILTER(treatments[treatment_number]&amp;" | "&amp;treatments[treatment_name],treatments[experiment_ID]=A212)))</f>
        <v xml:space="preserve"> | </v>
      </c>
    </row>
    <row r="213" spans="1:2" x14ac:dyDescent="0.25">
      <c r="A213" t="str">
        <v>Sinnathamby2017_2003_SiteRK_corn</v>
      </c>
      <c r="B213" t="str" cm="1">
        <f t="array" ref="B213">TRANSPOSE(_xlfn._xlws.SORT(_xlfn._xlws.FILTER(treatments[treatment_number]&amp;" | "&amp;treatments[treatment_name],treatments[experiment_ID]=A213)))</f>
        <v xml:space="preserve"> | </v>
      </c>
    </row>
    <row r="214" spans="1:2" x14ac:dyDescent="0.25">
      <c r="A214" t="str">
        <v>Sinnathamby2017_2003_SiteRK_grainsorghum</v>
      </c>
      <c r="B214" t="str" cm="1">
        <f t="array" ref="B214">TRANSPOSE(_xlfn._xlws.SORT(_xlfn._xlws.FILTER(treatments[treatment_number]&amp;" | "&amp;treatments[treatment_name],treatments[experiment_ID]=A214)))</f>
        <v xml:space="preserve"> | </v>
      </c>
    </row>
    <row r="215" spans="1:2" x14ac:dyDescent="0.25">
      <c r="A215" t="str">
        <v>Sinnathamby2017_2004_SiteRK_corn</v>
      </c>
      <c r="B215" t="str" cm="1">
        <f t="array" ref="B215">TRANSPOSE(_xlfn._xlws.SORT(_xlfn._xlws.FILTER(treatments[treatment_number]&amp;" | "&amp;treatments[treatment_name],treatments[experiment_ID]=A215)))</f>
        <v xml:space="preserve"> | </v>
      </c>
    </row>
    <row r="216" spans="1:2" x14ac:dyDescent="0.25">
      <c r="A216" t="str">
        <v>Sinnathamby2017_2004_SiteRK_grainsorghum</v>
      </c>
      <c r="B216" t="str" cm="1">
        <f t="array" ref="B216">TRANSPOSE(_xlfn._xlws.SORT(_xlfn._xlws.FILTER(treatments[treatment_number]&amp;" | "&amp;treatments[treatment_name],treatments[experiment_ID]=A216)))</f>
        <v xml:space="preserve"> | </v>
      </c>
    </row>
    <row r="217" spans="1:2" x14ac:dyDescent="0.25">
      <c r="A217" t="str">
        <v>Sinnathamby2017_2005_SiteRK_corn</v>
      </c>
      <c r="B217" t="str" cm="1">
        <f t="array" ref="B217">TRANSPOSE(_xlfn._xlws.SORT(_xlfn._xlws.FILTER(treatments[treatment_number]&amp;" | "&amp;treatments[treatment_name],treatments[experiment_ID]=A217)))</f>
        <v xml:space="preserve"> | </v>
      </c>
    </row>
    <row r="218" spans="1:2" x14ac:dyDescent="0.25">
      <c r="A218" t="str">
        <v>Sinnathamby2017_2005_SiteRK_grainsorghum</v>
      </c>
      <c r="B218" t="str" cm="1">
        <f t="array" ref="B218">TRANSPOSE(_xlfn._xlws.SORT(_xlfn._xlws.FILTER(treatments[treatment_number]&amp;" | "&amp;treatments[treatment_name],treatments[experiment_ID]=A218)))</f>
        <v xml:space="preserve"> | </v>
      </c>
    </row>
    <row r="219" spans="1:2" x14ac:dyDescent="0.25">
      <c r="A219" t="str">
        <v>Sinnathamby2017_2006_SiteRK_corn</v>
      </c>
      <c r="B219" t="str" cm="1">
        <f t="array" ref="B219">TRANSPOSE(_xlfn._xlws.SORT(_xlfn._xlws.FILTER(treatments[treatment_number]&amp;" | "&amp;treatments[treatment_name],treatments[experiment_ID]=A219)))</f>
        <v xml:space="preserve"> | </v>
      </c>
    </row>
    <row r="220" spans="1:2" x14ac:dyDescent="0.25">
      <c r="A220" t="str">
        <v>Sinnathamby2017_2006_SiteRK_grainsorghum</v>
      </c>
      <c r="B220" t="str" cm="1">
        <f t="array" ref="B220">TRANSPOSE(_xlfn._xlws.SORT(_xlfn._xlws.FILTER(treatments[treatment_number]&amp;" | "&amp;treatments[treatment_name],treatments[experiment_ID]=A220)))</f>
        <v xml:space="preserve"> | </v>
      </c>
    </row>
    <row r="221" spans="1:2" x14ac:dyDescent="0.25">
      <c r="A221" t="str">
        <v>Sinnathamby2017_2006_SiteTOJoe_corn</v>
      </c>
      <c r="B221" t="str" cm="1">
        <f t="array" ref="B221">TRANSPOSE(_xlfn._xlws.SORT(_xlfn._xlws.FILTER(treatments[treatment_number]&amp;" | "&amp;treatments[treatment_name],treatments[experiment_ID]=A221)))</f>
        <v xml:space="preserve"> | </v>
      </c>
    </row>
    <row r="222" spans="1:2" x14ac:dyDescent="0.25">
      <c r="A222" t="str">
        <v>Sinnathamby2017_2006_SiteTOOklahoma_corn</v>
      </c>
      <c r="B222" t="str" cm="1">
        <f t="array" ref="B222">TRANSPOSE(_xlfn._xlws.SORT(_xlfn._xlws.FILTER(treatments[treatment_number]&amp;" | "&amp;treatments[treatment_name],treatments[experiment_ID]=A222)))</f>
        <v xml:space="preserve"> | </v>
      </c>
    </row>
    <row r="223" spans="1:2" x14ac:dyDescent="0.25">
      <c r="A223" t="str">
        <v>Sinnathamby2017_2006_SiteTOOklahoma_sorghum</v>
      </c>
      <c r="B223" t="str" cm="1">
        <f t="array" ref="B223">TRANSPOSE(_xlfn._xlws.SORT(_xlfn._xlws.FILTER(treatments[treatment_number]&amp;" | "&amp;treatments[treatment_name],treatments[experiment_ID]=A223)))</f>
        <v xml:space="preserve"> | </v>
      </c>
    </row>
    <row r="224" spans="1:2" x14ac:dyDescent="0.25">
      <c r="A224" t="str">
        <v>Sinnathamby2017_2007_SiteRK_corn</v>
      </c>
      <c r="B224" t="str" cm="1">
        <f t="array" ref="B224">TRANSPOSE(_xlfn._xlws.SORT(_xlfn._xlws.FILTER(treatments[treatment_number]&amp;" | "&amp;treatments[treatment_name],treatments[experiment_ID]=A224)))</f>
        <v xml:space="preserve"> | </v>
      </c>
    </row>
    <row r="225" spans="1:2" x14ac:dyDescent="0.25">
      <c r="A225" t="str">
        <v>Sinnathamby2017_2007_SiteRK_grainsorghum</v>
      </c>
      <c r="B225" t="str" cm="1">
        <f t="array" ref="B225">TRANSPOSE(_xlfn._xlws.SORT(_xlfn._xlws.FILTER(treatments[treatment_number]&amp;" | "&amp;treatments[treatment_name],treatments[experiment_ID]=A225)))</f>
        <v xml:space="preserve"> | </v>
      </c>
    </row>
    <row r="226" spans="1:2" x14ac:dyDescent="0.25">
      <c r="A226" t="str">
        <v>Sinnathamby2017_2007_SiteRK_sweetsorghum</v>
      </c>
      <c r="B226" t="str" cm="1">
        <f t="array" ref="B226">TRANSPOSE(_xlfn._xlws.SORT(_xlfn._xlws.FILTER(treatments[treatment_number]&amp;" | "&amp;treatments[treatment_name],treatments[experiment_ID]=A226)))</f>
        <v xml:space="preserve"> | </v>
      </c>
    </row>
    <row r="227" spans="1:2" x14ac:dyDescent="0.25">
      <c r="A227" t="str">
        <v>Sinnathamby2017_2007_SiteTOJoe_corn</v>
      </c>
      <c r="B227" t="str" cm="1">
        <f t="array" ref="B227">TRANSPOSE(_xlfn._xlws.SORT(_xlfn._xlws.FILTER(treatments[treatment_number]&amp;" | "&amp;treatments[treatment_name],treatments[experiment_ID]=A227)))</f>
        <v xml:space="preserve"> | </v>
      </c>
    </row>
    <row r="228" spans="1:2" x14ac:dyDescent="0.25">
      <c r="A228" t="str">
        <v>Sinnathamby2017_2007_SiteTOOklahoma_corn</v>
      </c>
      <c r="B228" t="str" cm="1">
        <f t="array" ref="B228">TRANSPOSE(_xlfn._xlws.SORT(_xlfn._xlws.FILTER(treatments[treatment_number]&amp;" | "&amp;treatments[treatment_name],treatments[experiment_ID]=A228)))</f>
        <v xml:space="preserve"> | </v>
      </c>
    </row>
    <row r="229" spans="1:2" x14ac:dyDescent="0.25">
      <c r="A229" t="str">
        <v>Sinnathamby2017_2007_SiteTOOklahoma_sorghum</v>
      </c>
      <c r="B229" t="str" cm="1">
        <f t="array" ref="B229">TRANSPOSE(_xlfn._xlws.SORT(_xlfn._xlws.FILTER(treatments[treatment_number]&amp;" | "&amp;treatments[treatment_name],treatments[experiment_ID]=A229)))</f>
        <v xml:space="preserve"> | </v>
      </c>
    </row>
    <row r="230" spans="1:2" x14ac:dyDescent="0.25">
      <c r="A230" t="str">
        <v>Sinnathamby2017_2008_SiteRK_corn</v>
      </c>
      <c r="B230" t="str" cm="1">
        <f t="array" ref="B230">TRANSPOSE(_xlfn._xlws.SORT(_xlfn._xlws.FILTER(treatments[treatment_number]&amp;" | "&amp;treatments[treatment_name],treatments[experiment_ID]=A230)))</f>
        <v xml:space="preserve"> | </v>
      </c>
    </row>
    <row r="231" spans="1:2" x14ac:dyDescent="0.25">
      <c r="A231" t="str">
        <v>Sinnathamby2017_2008_SiteRK_grainsorghum</v>
      </c>
      <c r="B231" t="str" cm="1">
        <f t="array" ref="B231">TRANSPOSE(_xlfn._xlws.SORT(_xlfn._xlws.FILTER(treatments[treatment_number]&amp;" | "&amp;treatments[treatment_name],treatments[experiment_ID]=A231)))</f>
        <v xml:space="preserve"> | </v>
      </c>
    </row>
    <row r="232" spans="1:2" x14ac:dyDescent="0.25">
      <c r="A232" t="str">
        <v>Sinnathamby2017_2008_SiteRK_sweetsorghum</v>
      </c>
      <c r="B232" t="str" cm="1">
        <f t="array" ref="B232">TRANSPOSE(_xlfn._xlws.SORT(_xlfn._xlws.FILTER(treatments[treatment_number]&amp;" | "&amp;treatments[treatment_name],treatments[experiment_ID]=A232)))</f>
        <v xml:space="preserve"> | </v>
      </c>
    </row>
    <row r="233" spans="1:2" x14ac:dyDescent="0.25">
      <c r="A233" t="str">
        <v>Sinnathamby2017_2008_SiteTOJoe_corn</v>
      </c>
      <c r="B233" t="str" cm="1">
        <f t="array" ref="B233">TRANSPOSE(_xlfn._xlws.SORT(_xlfn._xlws.FILTER(treatments[treatment_number]&amp;" | "&amp;treatments[treatment_name],treatments[experiment_ID]=A233)))</f>
        <v xml:space="preserve"> | </v>
      </c>
    </row>
    <row r="234" spans="1:2" x14ac:dyDescent="0.25">
      <c r="A234" t="str">
        <v>Sinnathamby2017_2008_SiteTOOklahoma_corn</v>
      </c>
      <c r="B234" t="str" cm="1">
        <f t="array" ref="B234">TRANSPOSE(_xlfn._xlws.SORT(_xlfn._xlws.FILTER(treatments[treatment_number]&amp;" | "&amp;treatments[treatment_name],treatments[experiment_ID]=A234)))</f>
        <v xml:space="preserve"> | </v>
      </c>
    </row>
    <row r="235" spans="1:2" x14ac:dyDescent="0.25">
      <c r="A235" t="str">
        <v>Sinnathamby2017_2008_SiteTOOklahoma_sorghum</v>
      </c>
      <c r="B235" t="str" cm="1">
        <f t="array" ref="B235">TRANSPOSE(_xlfn._xlws.SORT(_xlfn._xlws.FILTER(treatments[treatment_number]&amp;" | "&amp;treatments[treatment_name],treatments[experiment_ID]=A235)))</f>
        <v xml:space="preserve"> | </v>
      </c>
    </row>
    <row r="236" spans="1:2" x14ac:dyDescent="0.25">
      <c r="A236" t="str">
        <v>Sinnathamby2017_2009_SiteRK_sweetsorghum</v>
      </c>
      <c r="B236" t="str" cm="1">
        <f t="array" ref="B236">TRANSPOSE(_xlfn._xlws.SORT(_xlfn._xlws.FILTER(treatments[treatment_number]&amp;" | "&amp;treatments[treatment_name],treatments[experiment_ID]=A236)))</f>
        <v xml:space="preserve"> | </v>
      </c>
    </row>
    <row r="237" spans="1:2" x14ac:dyDescent="0.25">
      <c r="A237" t="str">
        <v>Sinnathamby2017_2009_SiteTOJoe_corn</v>
      </c>
      <c r="B237" t="str" cm="1">
        <f t="array" ref="B237">TRANSPOSE(_xlfn._xlws.SORT(_xlfn._xlws.FILTER(treatments[treatment_number]&amp;" | "&amp;treatments[treatment_name],treatments[experiment_ID]=A237)))</f>
        <v xml:space="preserve"> | </v>
      </c>
    </row>
    <row r="238" spans="1:2" x14ac:dyDescent="0.25">
      <c r="A238" t="str">
        <v>Sinnathamby2017_2009_SiteTOOklahoma_corn</v>
      </c>
      <c r="B238" t="str" cm="1">
        <f t="array" ref="B238">TRANSPOSE(_xlfn._xlws.SORT(_xlfn._xlws.FILTER(treatments[treatment_number]&amp;" | "&amp;treatments[treatment_name],treatments[experiment_ID]=A238)))</f>
        <v xml:space="preserve"> | </v>
      </c>
    </row>
    <row r="239" spans="1:2" x14ac:dyDescent="0.25">
      <c r="A239" t="str">
        <v>Sinnathamby2017_2009_SiteTOOklahoma_sorghum</v>
      </c>
      <c r="B239" t="str" cm="1">
        <f t="array" ref="B239">TRANSPOSE(_xlfn._xlws.SORT(_xlfn._xlws.FILTER(treatments[treatment_number]&amp;" | "&amp;treatments[treatment_name],treatments[experiment_ID]=A239)))</f>
        <v xml:space="preserve"> | </v>
      </c>
    </row>
    <row r="240" spans="1:2" x14ac:dyDescent="0.25">
      <c r="A240" t="str">
        <v>Sinnathamby2017_2010_SiteRK_sweetsorghum</v>
      </c>
      <c r="B240" t="str" cm="1">
        <f t="array" ref="B240">TRANSPOSE(_xlfn._xlws.SORT(_xlfn._xlws.FILTER(treatments[treatment_number]&amp;" | "&amp;treatments[treatment_name],treatments[experiment_ID]=A240)))</f>
        <v xml:space="preserve"> | </v>
      </c>
    </row>
    <row r="241" spans="1:11" x14ac:dyDescent="0.25">
      <c r="A241" t="str">
        <v>Sinnathamby2017_2010_SiteTOJoe_corn</v>
      </c>
      <c r="B241" t="str" cm="1">
        <f t="array" ref="B241">TRANSPOSE(_xlfn._xlws.SORT(_xlfn._xlws.FILTER(treatments[treatment_number]&amp;" | "&amp;treatments[treatment_name],treatments[experiment_ID]=A241)))</f>
        <v xml:space="preserve"> | </v>
      </c>
    </row>
    <row r="242" spans="1:11" x14ac:dyDescent="0.25">
      <c r="A242" t="str">
        <v>Sinnathamby2017_2010_SiteTOOklahoma_corn</v>
      </c>
      <c r="B242" t="str" cm="1">
        <f t="array" ref="B242">TRANSPOSE(_xlfn._xlws.SORT(_xlfn._xlws.FILTER(treatments[treatment_number]&amp;" | "&amp;treatments[treatment_name],treatments[experiment_ID]=A242)))</f>
        <v xml:space="preserve"> | </v>
      </c>
    </row>
    <row r="243" spans="1:11" x14ac:dyDescent="0.25">
      <c r="A243" t="str">
        <v>Sinnathamby2017_2010_SiteTOOklahoma_sorghum</v>
      </c>
      <c r="B243" t="str" cm="1">
        <f t="array" ref="B243">TRANSPOSE(_xlfn._xlws.SORT(_xlfn._xlws.FILTER(treatments[treatment_number]&amp;" | "&amp;treatments[treatment_name],treatments[experiment_ID]=A243)))</f>
        <v xml:space="preserve"> | </v>
      </c>
    </row>
    <row r="244" spans="1:11" x14ac:dyDescent="0.25">
      <c r="A244" t="str">
        <v>Spiertz1978_1976</v>
      </c>
      <c r="B244" t="str" cm="1">
        <f t="array" ref="B244:G244">TRANSPOSE(_xlfn._xlws.SORT(_xlfn._xlws.FILTER(treatments[treatment_number]&amp;" | "&amp;treatments[treatment_name],treatments[experiment_ID]=A244)))</f>
        <v xml:space="preserve"> | Lely-Early nitrogen fertilizer</v>
      </c>
      <c r="C244" t="str">
        <v xml:space="preserve"> | Lely-Early+late nitrogen fertilizer</v>
      </c>
      <c r="D244" t="str">
        <v xml:space="preserve"> | Lely-Late nitrogen fertilizer</v>
      </c>
      <c r="E244" t="str">
        <v xml:space="preserve"> | Maris hobbit-Early nitrogen fertilizer</v>
      </c>
      <c r="F244" t="str">
        <v xml:space="preserve"> | Maris hobbit-Early+late nitrogen fertilizer</v>
      </c>
      <c r="G244" t="str">
        <v xml:space="preserve"> | Maris hobbit-Late nitrogen fertilizer</v>
      </c>
    </row>
    <row r="245" spans="1:11" x14ac:dyDescent="0.25">
      <c r="A245" t="str">
        <v>Sreelash2017_2011</v>
      </c>
      <c r="B245" t="str" cm="1">
        <f t="array" ref="B245:E245">TRANSPOSE(_xlfn._xlws.SORT(_xlfn._xlws.FILTER(treatments[treatment_number]&amp;" | "&amp;treatments[treatment_name],treatments[experiment_ID]=A245)))</f>
        <v xml:space="preserve"> | </v>
      </c>
      <c r="C245" t="str">
        <v xml:space="preserve"> | </v>
      </c>
      <c r="D245" t="str">
        <v xml:space="preserve"> | </v>
      </c>
      <c r="E245" t="str">
        <v xml:space="preserve"> | </v>
      </c>
    </row>
    <row r="246" spans="1:11" x14ac:dyDescent="0.25">
      <c r="A246" t="str">
        <v>Sreelash2017_2012</v>
      </c>
      <c r="B246" t="str" cm="1">
        <f t="array" ref="B246:E246">TRANSPOSE(_xlfn._xlws.SORT(_xlfn._xlws.FILTER(treatments[treatment_number]&amp;" | "&amp;treatments[treatment_name],treatments[experiment_ID]=A246)))</f>
        <v xml:space="preserve"> | </v>
      </c>
      <c r="C246" t="str">
        <v xml:space="preserve"> | </v>
      </c>
      <c r="D246" t="str">
        <v xml:space="preserve"> | </v>
      </c>
      <c r="E246" t="str">
        <v xml:space="preserve"> | </v>
      </c>
    </row>
    <row r="247" spans="1:11" x14ac:dyDescent="0.25">
      <c r="A247" t="str">
        <v>Sreelash2017_2013</v>
      </c>
      <c r="B247" t="str" cm="1">
        <f t="array" ref="B247:E247">TRANSPOSE(_xlfn._xlws.SORT(_xlfn._xlws.FILTER(treatments[treatment_number]&amp;" | "&amp;treatments[treatment_name],treatments[experiment_ID]=A247)))</f>
        <v xml:space="preserve"> | </v>
      </c>
      <c r="C247" t="str">
        <v xml:space="preserve"> | </v>
      </c>
      <c r="D247" t="str">
        <v xml:space="preserve"> | </v>
      </c>
      <c r="E247" t="str">
        <v xml:space="preserve"> | </v>
      </c>
    </row>
    <row r="248" spans="1:11" x14ac:dyDescent="0.25">
      <c r="A248" t="str">
        <v>Tribouillois2018_2012</v>
      </c>
      <c r="B248" t="str" cm="1">
        <f t="array" ref="B248:K248">TRANSPOSE(_xlfn._xlws.SORT(_xlfn._xlws.FILTER(treatments[treatment_number]&amp;" | "&amp;treatments[treatment_name],treatments[experiment_ID]=A248)))</f>
        <v xml:space="preserve"> | </v>
      </c>
      <c r="C248" t="str">
        <v xml:space="preserve"> | </v>
      </c>
      <c r="D248" t="str">
        <v xml:space="preserve"> | </v>
      </c>
      <c r="E248" t="str">
        <v xml:space="preserve"> | </v>
      </c>
      <c r="F248" t="str">
        <v xml:space="preserve"> | </v>
      </c>
      <c r="G248" t="str">
        <v xml:space="preserve"> | </v>
      </c>
      <c r="H248" t="str">
        <v xml:space="preserve"> | </v>
      </c>
      <c r="I248" t="str">
        <v xml:space="preserve"> | </v>
      </c>
      <c r="J248" t="str">
        <v xml:space="preserve"> | </v>
      </c>
      <c r="K248" t="str">
        <v xml:space="preserve"> | </v>
      </c>
    </row>
    <row r="249" spans="1:11" x14ac:dyDescent="0.25">
      <c r="A249" t="str">
        <v>Ventrella2016_1977</v>
      </c>
      <c r="B249" t="str" cm="1">
        <f t="array" ref="B249:I249">TRANSPOSE(_xlfn._xlws.SORT(_xlfn._xlws.FILTER(treatments[treatment_number]&amp;" | "&amp;treatments[treatment_name],treatments[experiment_ID]=A249)))</f>
        <v>1 | Valgerardo_T1</v>
      </c>
      <c r="C249" t="str">
        <v>1 | Valgerardo_T3</v>
      </c>
      <c r="D249" t="str">
        <v>1 | Valgerardo_T5</v>
      </c>
      <c r="E249" t="str">
        <v>1 | Valgerardo_T7</v>
      </c>
      <c r="F249" t="str">
        <v>2 | Valgerardo_T2</v>
      </c>
      <c r="G249" t="str">
        <v>2 | Valgerardo_T4</v>
      </c>
      <c r="H249" t="str">
        <v>2 | Valgerardo_T6</v>
      </c>
      <c r="I249" t="str">
        <v>2 | Valgerardo_T8</v>
      </c>
    </row>
    <row r="250" spans="1:11" x14ac:dyDescent="0.25">
      <c r="A250" t="str">
        <v>Ventrella2016_1978</v>
      </c>
      <c r="B250" t="str" cm="1">
        <f t="array" ref="B250:I250">TRANSPOSE(_xlfn._xlws.SORT(_xlfn._xlws.FILTER(treatments[treatment_number]&amp;" | "&amp;treatments[treatment_name],treatments[experiment_ID]=A250)))</f>
        <v>1 | Valgerardo_T1</v>
      </c>
      <c r="C250" t="str">
        <v>1 | Valgerardo_T3</v>
      </c>
      <c r="D250" t="str">
        <v>1 | Valgerardo_T5</v>
      </c>
      <c r="E250" t="str">
        <v>1 | Valgerardo_T7</v>
      </c>
      <c r="F250" t="str">
        <v>2 | Valgerardo_T2</v>
      </c>
      <c r="G250" t="str">
        <v>2 | Valgerardo_T4</v>
      </c>
      <c r="H250" t="str">
        <v>2 | Valgerardo_T6</v>
      </c>
      <c r="I250" t="str">
        <v>2 | Valgerardo_T8</v>
      </c>
    </row>
    <row r="251" spans="1:11" x14ac:dyDescent="0.25">
      <c r="A251" t="str">
        <v>Ventrella2016_1979</v>
      </c>
      <c r="B251" t="str" cm="1">
        <f t="array" ref="B251:I251">TRANSPOSE(_xlfn._xlws.SORT(_xlfn._xlws.FILTER(treatments[treatment_number]&amp;" | "&amp;treatments[treatment_name],treatments[experiment_ID]=A251)))</f>
        <v>1 | Valgerardo_T1</v>
      </c>
      <c r="C251" t="str">
        <v>1 | Valgerardo_T3</v>
      </c>
      <c r="D251" t="str">
        <v>1 | Valgerardo_T5</v>
      </c>
      <c r="E251" t="str">
        <v>1 | Valgerardo_T7</v>
      </c>
      <c r="F251" t="str">
        <v>2 | Valgerardo_T2</v>
      </c>
      <c r="G251" t="str">
        <v>2 | Valgerardo_T4</v>
      </c>
      <c r="H251" t="str">
        <v>2 | Valgerardo_T6</v>
      </c>
      <c r="I251" t="str">
        <v>2 | Valgerardo_T8</v>
      </c>
    </row>
    <row r="252" spans="1:11" x14ac:dyDescent="0.25">
      <c r="A252" t="str">
        <v>Ventrella2016_1980</v>
      </c>
      <c r="B252" t="str" cm="1">
        <f t="array" ref="B252:I252">TRANSPOSE(_xlfn._xlws.SORT(_xlfn._xlws.FILTER(treatments[treatment_number]&amp;" | "&amp;treatments[treatment_name],treatments[experiment_ID]=A252)))</f>
        <v>1 | Valgerardo_T1</v>
      </c>
      <c r="C252" t="str">
        <v>1 | Valgerardo_T3</v>
      </c>
      <c r="D252" t="str">
        <v>1 | Valgerardo_T5</v>
      </c>
      <c r="E252" t="str">
        <v>1 | Valgerardo_T7</v>
      </c>
      <c r="F252" t="str">
        <v>2 | Valgerardo_T2</v>
      </c>
      <c r="G252" t="str">
        <v>2 | Valgerardo_T4</v>
      </c>
      <c r="H252" t="str">
        <v>2 | Valgerardo_T6</v>
      </c>
      <c r="I252" t="str">
        <v>2 | Valgerardo_T8</v>
      </c>
    </row>
    <row r="253" spans="1:11" x14ac:dyDescent="0.25">
      <c r="A253" t="str">
        <v>Ventrella2016_1981</v>
      </c>
      <c r="B253" t="str" cm="1">
        <f t="array" ref="B253:I253">TRANSPOSE(_xlfn._xlws.SORT(_xlfn._xlws.FILTER(treatments[treatment_number]&amp;" | "&amp;treatments[treatment_name],treatments[experiment_ID]=A253)))</f>
        <v>1 | Valgerardo_T1</v>
      </c>
      <c r="C253" t="str">
        <v>1 | Valgerardo_T3</v>
      </c>
      <c r="D253" t="str">
        <v>1 | Valgerardo_T5</v>
      </c>
      <c r="E253" t="str">
        <v>1 | Valgerardo_T7</v>
      </c>
      <c r="F253" t="str">
        <v>2 | Valgerardo_T2</v>
      </c>
      <c r="G253" t="str">
        <v>2 | Valgerardo_T4</v>
      </c>
      <c r="H253" t="str">
        <v>2 | Valgerardo_T6</v>
      </c>
      <c r="I253" t="str">
        <v>2 | Valgerardo_T8</v>
      </c>
    </row>
    <row r="254" spans="1:11" x14ac:dyDescent="0.25">
      <c r="A254" t="str">
        <v>Ventrella2016_1982</v>
      </c>
      <c r="B254" t="str" cm="1">
        <f t="array" ref="B254:I254">TRANSPOSE(_xlfn._xlws.SORT(_xlfn._xlws.FILTER(treatments[treatment_number]&amp;" | "&amp;treatments[treatment_name],treatments[experiment_ID]=A254)))</f>
        <v>1 | Appulo_T1</v>
      </c>
      <c r="C254" t="str">
        <v>1 | Appulo_T3</v>
      </c>
      <c r="D254" t="str">
        <v>1 | Appulo_T5</v>
      </c>
      <c r="E254" t="str">
        <v>1 | Appulo_T7</v>
      </c>
      <c r="F254" t="str">
        <v>2 | Appulo_T2</v>
      </c>
      <c r="G254" t="str">
        <v>2 | Appulo_T4</v>
      </c>
      <c r="H254" t="str">
        <v>2 | Appulo_T6</v>
      </c>
      <c r="I254" t="str">
        <v>2 | Appulo_T8</v>
      </c>
    </row>
    <row r="255" spans="1:11" x14ac:dyDescent="0.25">
      <c r="A255" t="str">
        <v>Ventrella2016_1983</v>
      </c>
      <c r="B255" t="str" cm="1">
        <f t="array" ref="B255:I255">TRANSPOSE(_xlfn._xlws.SORT(_xlfn._xlws.FILTER(treatments[treatment_number]&amp;" | "&amp;treatments[treatment_name],treatments[experiment_ID]=A255)))</f>
        <v>1 | Appulo_T1</v>
      </c>
      <c r="C255" t="str">
        <v>1 | Appulo_T2</v>
      </c>
      <c r="D255" t="str">
        <v>1 | Appulo_T3</v>
      </c>
      <c r="E255" t="str">
        <v>1 | Appulo_T4</v>
      </c>
      <c r="F255" t="str">
        <v>1 | Appulo_T5</v>
      </c>
      <c r="G255" t="str">
        <v>1 | Appulo_T6</v>
      </c>
      <c r="H255" t="str">
        <v>1 | Appulo_T7</v>
      </c>
      <c r="I255" t="str">
        <v>1 | Appulo_T8</v>
      </c>
    </row>
    <row r="256" spans="1:11" x14ac:dyDescent="0.25">
      <c r="A256" t="str">
        <v>Ventrella2016_1984</v>
      </c>
      <c r="B256" t="str" cm="1">
        <f t="array" ref="B256:I256">TRANSPOSE(_xlfn._xlws.SORT(_xlfn._xlws.FILTER(treatments[treatment_number]&amp;" | "&amp;treatments[treatment_name],treatments[experiment_ID]=A256)))</f>
        <v>1 | Appulo_T1</v>
      </c>
      <c r="C256" t="str">
        <v>1 | Appulo_T2</v>
      </c>
      <c r="D256" t="str">
        <v>1 | Appulo_T3</v>
      </c>
      <c r="E256" t="str">
        <v>1 | Appulo_T4</v>
      </c>
      <c r="F256" t="str">
        <v>1 | Appulo_T5</v>
      </c>
      <c r="G256" t="str">
        <v>1 | Appulo_T6</v>
      </c>
      <c r="H256" t="str">
        <v>1 | Appulo_T7</v>
      </c>
      <c r="I256" t="str">
        <v>1 | Appulo_T8</v>
      </c>
    </row>
    <row r="257" spans="1:9" x14ac:dyDescent="0.25">
      <c r="A257" t="str">
        <v>Ventrella2016_1985</v>
      </c>
      <c r="B257" t="str" cm="1">
        <f t="array" ref="B257:I257">TRANSPOSE(_xlfn._xlws.SORT(_xlfn._xlws.FILTER(treatments[treatment_number]&amp;" | "&amp;treatments[treatment_name],treatments[experiment_ID]=A257)))</f>
        <v>1 | Appulo_T1</v>
      </c>
      <c r="C257" t="str">
        <v>1 | Appulo_T2</v>
      </c>
      <c r="D257" t="str">
        <v>1 | Appulo_T3</v>
      </c>
      <c r="E257" t="str">
        <v>1 | Appulo_T4</v>
      </c>
      <c r="F257" t="str">
        <v>1 | Appulo_T5</v>
      </c>
      <c r="G257" t="str">
        <v>1 | Appulo_T6</v>
      </c>
      <c r="H257" t="str">
        <v>1 | Appulo_T7</v>
      </c>
      <c r="I257" t="str">
        <v>1 | Appulo_T8</v>
      </c>
    </row>
    <row r="258" spans="1:9" x14ac:dyDescent="0.25">
      <c r="A258" t="str">
        <v>Ventrella2016_1986</v>
      </c>
      <c r="B258" t="str" cm="1">
        <f t="array" ref="B258:I258">TRANSPOSE(_xlfn._xlws.SORT(_xlfn._xlws.FILTER(treatments[treatment_number]&amp;" | "&amp;treatments[treatment_name],treatments[experiment_ID]=A258)))</f>
        <v>1 | Appulo_T1</v>
      </c>
      <c r="C258" t="str">
        <v>1 | Appulo_T2</v>
      </c>
      <c r="D258" t="str">
        <v>1 | Appulo_T3</v>
      </c>
      <c r="E258" t="str">
        <v>1 | Appulo_T4</v>
      </c>
      <c r="F258" t="str">
        <v>1 | Appulo_T5</v>
      </c>
      <c r="G258" t="str">
        <v>1 | Appulo_T6</v>
      </c>
      <c r="H258" t="str">
        <v>1 | Appulo_T7</v>
      </c>
      <c r="I258" t="str">
        <v>1 | Appulo_T8</v>
      </c>
    </row>
    <row r="259" spans="1:9" x14ac:dyDescent="0.25">
      <c r="A259" t="str">
        <v>Ventrella2016_1987</v>
      </c>
      <c r="B259" t="str" cm="1">
        <f t="array" ref="B259:I259">TRANSPOSE(_xlfn._xlws.SORT(_xlfn._xlws.FILTER(treatments[treatment_number]&amp;" | "&amp;treatments[treatment_name],treatments[experiment_ID]=A259)))</f>
        <v>1 | Latino_T1</v>
      </c>
      <c r="C259" t="str">
        <v>1 | Latino_T2</v>
      </c>
      <c r="D259" t="str">
        <v>1 | Latino_T3</v>
      </c>
      <c r="E259" t="str">
        <v>1 | Latino_T8</v>
      </c>
      <c r="F259" t="str">
        <v>2 | Latino_T4</v>
      </c>
      <c r="G259" t="str">
        <v>3 | Latino_T5</v>
      </c>
      <c r="H259" t="str">
        <v>4 | Latino_T6</v>
      </c>
      <c r="I259" t="str">
        <v>5 | Latino_T7</v>
      </c>
    </row>
    <row r="260" spans="1:9" x14ac:dyDescent="0.25">
      <c r="A260" t="str">
        <v>Ventrella2016_1988</v>
      </c>
      <c r="B260" t="str" cm="1">
        <f t="array" ref="B260:I260">TRANSPOSE(_xlfn._xlws.SORT(_xlfn._xlws.FILTER(treatments[treatment_number]&amp;" | "&amp;treatments[treatment_name],treatments[experiment_ID]=A260)))</f>
        <v>1 | Latino_T5</v>
      </c>
      <c r="C260" t="str">
        <v>2 | Latino_T1</v>
      </c>
      <c r="D260" t="str">
        <v>2 | Latino_T6</v>
      </c>
      <c r="E260" t="str">
        <v>3 | Latino_T2</v>
      </c>
      <c r="F260" t="str">
        <v>3 | Latino_T7</v>
      </c>
      <c r="G260" t="str">
        <v>4 | Latino_T3</v>
      </c>
      <c r="H260" t="str">
        <v>4 | Latino_T8</v>
      </c>
      <c r="I260" t="str">
        <v>5 | Latino_T4</v>
      </c>
    </row>
    <row r="261" spans="1:9" x14ac:dyDescent="0.25">
      <c r="A261" t="str">
        <v>Ventrella2016_1989</v>
      </c>
      <c r="B261" t="str" cm="1">
        <f t="array" ref="B261:I261">TRANSPOSE(_xlfn._xlws.SORT(_xlfn._xlws.FILTER(treatments[treatment_number]&amp;" | "&amp;treatments[treatment_name],treatments[experiment_ID]=A261)))</f>
        <v>1 | Latino_T2</v>
      </c>
      <c r="C261" t="str">
        <v>1 | Latino_T7</v>
      </c>
      <c r="D261" t="str">
        <v>2 | Latino_T3</v>
      </c>
      <c r="E261" t="str">
        <v>2 | Latino_T8</v>
      </c>
      <c r="F261" t="str">
        <v>3 | Latino_T4</v>
      </c>
      <c r="G261" t="str">
        <v>4 | Latino_T5</v>
      </c>
      <c r="H261" t="str">
        <v>5 | Latino_T1</v>
      </c>
      <c r="I261" t="str">
        <v>5 | Latino_T6</v>
      </c>
    </row>
    <row r="262" spans="1:9" x14ac:dyDescent="0.25">
      <c r="A262" t="str">
        <v>Ventrella2016_1990</v>
      </c>
      <c r="B262" t="str" cm="1">
        <f t="array" ref="B262:I262">TRANSPOSE(_xlfn._xlws.SORT(_xlfn._xlws.FILTER(treatments[treatment_number]&amp;" | "&amp;treatments[treatment_name],treatments[experiment_ID]=A262)))</f>
        <v>1 | Latino_T5</v>
      </c>
      <c r="C262" t="str">
        <v>2 | Latino_T6</v>
      </c>
      <c r="D262" t="str">
        <v>3 | Latino_T1</v>
      </c>
      <c r="E262" t="str">
        <v>3 | Latino_T7</v>
      </c>
      <c r="F262" t="str">
        <v>4 | Latino_T2</v>
      </c>
      <c r="G262" t="str">
        <v>4 | Latino_T8</v>
      </c>
      <c r="H262" t="str">
        <v>5 | Latino_T3</v>
      </c>
      <c r="I262" t="str">
        <v>6 | Latino_T4</v>
      </c>
    </row>
    <row r="263" spans="1:9" x14ac:dyDescent="0.25">
      <c r="A263" t="str">
        <v>Ventrella2016_1991</v>
      </c>
      <c r="B263" t="str" cm="1">
        <f t="array" ref="B263:I263">TRANSPOSE(_xlfn._xlws.SORT(_xlfn._xlws.FILTER(treatments[treatment_number]&amp;" | "&amp;treatments[treatment_name],treatments[experiment_ID]=A263)))</f>
        <v>1 | Latino_T3</v>
      </c>
      <c r="C263" t="str">
        <v>2 | Latino_T4</v>
      </c>
      <c r="D263" t="str">
        <v>3 | Latino_T5</v>
      </c>
      <c r="E263" t="str">
        <v>4 | Latino_T6</v>
      </c>
      <c r="F263" t="str">
        <v>5 | Latino_T1</v>
      </c>
      <c r="G263" t="str">
        <v>5 | Latino_T7</v>
      </c>
      <c r="H263" t="str">
        <v>6 | Latino_T2</v>
      </c>
      <c r="I263" t="str">
        <v>6 | Latino_T8</v>
      </c>
    </row>
    <row r="264" spans="1:9" x14ac:dyDescent="0.25">
      <c r="A264" t="str">
        <v>Ventrella2016_1992</v>
      </c>
      <c r="B264" t="str" cm="1">
        <f t="array" ref="B264:I264">TRANSPOSE(_xlfn._xlws.SORT(_xlfn._xlws.FILTER(treatments[treatment_number]&amp;" | "&amp;treatments[treatment_name],treatments[experiment_ID]=A264)))</f>
        <v>1 | Latino_T1</v>
      </c>
      <c r="C264" t="str">
        <v>1 | Latino_T7</v>
      </c>
      <c r="D264" t="str">
        <v>2 | Latino_T2</v>
      </c>
      <c r="E264" t="str">
        <v>2 | Latino_T8</v>
      </c>
      <c r="F264" t="str">
        <v>3 | Latino_T3</v>
      </c>
      <c r="G264" t="str">
        <v>4 | Latino_T4</v>
      </c>
      <c r="H264" t="str">
        <v>5 | Latino_T5</v>
      </c>
      <c r="I264" t="str">
        <v>6 | Latino_T6</v>
      </c>
    </row>
    <row r="265" spans="1:9" x14ac:dyDescent="0.25">
      <c r="A265" t="str">
        <v>Ventrella2016_1993</v>
      </c>
      <c r="B265" t="str" cm="1">
        <f t="array" ref="B265:I265">TRANSPOSE(_xlfn._xlws.SORT(_xlfn._xlws.FILTER(treatments[treatment_number]&amp;" | "&amp;treatments[treatment_name],treatments[experiment_ID]=A265)))</f>
        <v>1 | Latino_T5</v>
      </c>
      <c r="C265" t="str">
        <v>2 | Latino_T6</v>
      </c>
      <c r="D265" t="str">
        <v>3 | Latino_T1</v>
      </c>
      <c r="E265" t="str">
        <v>3 | Latino_T7</v>
      </c>
      <c r="F265" t="str">
        <v>4 | Latino_T2</v>
      </c>
      <c r="G265" t="str">
        <v>4 | Latino_T8</v>
      </c>
      <c r="H265" t="str">
        <v>5 | Latino_T3</v>
      </c>
      <c r="I265" t="str">
        <v>6 | Latino_T4</v>
      </c>
    </row>
    <row r="266" spans="1:9" x14ac:dyDescent="0.25">
      <c r="A266" t="str">
        <v>Ventrella2016_1994</v>
      </c>
      <c r="B266" t="str" cm="1">
        <f t="array" ref="B266:I266">TRANSPOSE(_xlfn._xlws.SORT(_xlfn._xlws.FILTER(treatments[treatment_number]&amp;" | "&amp;treatments[treatment_name],treatments[experiment_ID]=A266)))</f>
        <v>1 | Latino_T3</v>
      </c>
      <c r="C266" t="str">
        <v>2 | Latino_T4</v>
      </c>
      <c r="D266" t="str">
        <v>3 | Latino_T5</v>
      </c>
      <c r="E266" t="str">
        <v>4 | Latino_T6</v>
      </c>
      <c r="F266" t="str">
        <v>5 | Latino_T1</v>
      </c>
      <c r="G266" t="str">
        <v>5 | Latino_T7</v>
      </c>
      <c r="H266" t="str">
        <v>6 | Latino_T2</v>
      </c>
      <c r="I266" t="str">
        <v>6 | Latino_T8</v>
      </c>
    </row>
    <row r="267" spans="1:9" x14ac:dyDescent="0.25">
      <c r="A267" t="str">
        <v>Ventrella2016_1995</v>
      </c>
      <c r="B267" t="str" cm="1">
        <f t="array" ref="B267:I267">TRANSPOSE(_xlfn._xlws.SORT(_xlfn._xlws.FILTER(treatments[treatment_number]&amp;" | "&amp;treatments[treatment_name],treatments[experiment_ID]=A267)))</f>
        <v>1 | Latino_T1</v>
      </c>
      <c r="C267" t="str">
        <v>1 | Latino_T7</v>
      </c>
      <c r="D267" t="str">
        <v>2 | Latino_T2</v>
      </c>
      <c r="E267" t="str">
        <v>2 | Latino_T8</v>
      </c>
      <c r="F267" t="str">
        <v>3 | Latino_T3</v>
      </c>
      <c r="G267" t="str">
        <v>4 | Latino_T4</v>
      </c>
      <c r="H267" t="str">
        <v>5 | Latino_T5</v>
      </c>
      <c r="I267" t="str">
        <v>6 | Latino_T6</v>
      </c>
    </row>
    <row r="268" spans="1:9" x14ac:dyDescent="0.25">
      <c r="A268" t="str">
        <v>Ventrella2016_1996</v>
      </c>
      <c r="B268" t="str" cm="1">
        <f t="array" ref="B268:I268">TRANSPOSE(_xlfn._xlws.SORT(_xlfn._xlws.FILTER(treatments[treatment_number]&amp;" | "&amp;treatments[treatment_name],treatments[experiment_ID]=A268)))</f>
        <v>1 | Latino_T4</v>
      </c>
      <c r="C268" t="str">
        <v>2 | Latino_T5</v>
      </c>
      <c r="D268" t="str">
        <v>3 | Latino_T1</v>
      </c>
      <c r="E268" t="str">
        <v>3 | Latino_T6</v>
      </c>
      <c r="F268" t="str">
        <v>4 | Latino_T2</v>
      </c>
      <c r="G268" t="str">
        <v>4 | Latino_T7</v>
      </c>
      <c r="H268" t="str">
        <v>5 | Latino_T3</v>
      </c>
      <c r="I268" t="str">
        <v>5 | Latino_T8</v>
      </c>
    </row>
    <row r="269" spans="1:9" x14ac:dyDescent="0.25">
      <c r="A269" t="str">
        <v>Ventrella2016_1997</v>
      </c>
      <c r="B269" t="str" cm="1">
        <f t="array" ref="B269:I269">TRANSPOSE(_xlfn._xlws.SORT(_xlfn._xlws.FILTER(treatments[treatment_number]&amp;" | "&amp;treatments[treatment_name],treatments[experiment_ID]=A269)))</f>
        <v>1 | Latino_T1</v>
      </c>
      <c r="C269" t="str">
        <v>1 | Latino_T6</v>
      </c>
      <c r="D269" t="str">
        <v>2 | Latino_T2</v>
      </c>
      <c r="E269" t="str">
        <v>2 | Latino_T7</v>
      </c>
      <c r="F269" t="str">
        <v>3 | Latino_T3</v>
      </c>
      <c r="G269" t="str">
        <v>3 | Latino_T8</v>
      </c>
      <c r="H269" t="str">
        <v>4 | Latino_T4</v>
      </c>
      <c r="I269" t="str">
        <v>5 | Latino_T5</v>
      </c>
    </row>
    <row r="270" spans="1:9" x14ac:dyDescent="0.25">
      <c r="A270" t="str">
        <v>Ventrella2016_1998</v>
      </c>
      <c r="B270" t="str" cm="1">
        <f t="array" ref="B270:I270">TRANSPOSE(_xlfn._xlws.SORT(_xlfn._xlws.FILTER(treatments[treatment_number]&amp;" | "&amp;treatments[treatment_name],treatments[experiment_ID]=A270)))</f>
        <v>1 | Latino_T3</v>
      </c>
      <c r="C270" t="str">
        <v>1 | Latino_T8</v>
      </c>
      <c r="D270" t="str">
        <v>2 | Latino_T4</v>
      </c>
      <c r="E270" t="str">
        <v>3 | Latino_T5</v>
      </c>
      <c r="F270" t="str">
        <v>4 | Latino_T1</v>
      </c>
      <c r="G270" t="str">
        <v>4 | Latino_T6</v>
      </c>
      <c r="H270" t="str">
        <v>5 | Latino_T2</v>
      </c>
      <c r="I270" t="str">
        <v>5 | Latino_T7</v>
      </c>
    </row>
    <row r="271" spans="1:9" x14ac:dyDescent="0.25">
      <c r="A271" t="str">
        <v>Ventrella2016_1999</v>
      </c>
      <c r="B271" t="str" cm="1">
        <f t="array" ref="B271:I271">TRANSPOSE(_xlfn._xlws.SORT(_xlfn._xlws.FILTER(treatments[treatment_number]&amp;" | "&amp;treatments[treatment_name],treatments[experiment_ID]=A271)))</f>
        <v>1 | Latino_T5</v>
      </c>
      <c r="C271" t="str">
        <v>2 | Latino_T1</v>
      </c>
      <c r="D271" t="str">
        <v>2 | Latino_T6</v>
      </c>
      <c r="E271" t="str">
        <v>3 | Latino_T2</v>
      </c>
      <c r="F271" t="str">
        <v>3 | Latino_T7</v>
      </c>
      <c r="G271" t="str">
        <v>4 | Latino_T3</v>
      </c>
      <c r="H271" t="str">
        <v>4 | Latino_T8</v>
      </c>
      <c r="I271" t="str">
        <v>5 | Latino_T4</v>
      </c>
    </row>
    <row r="272" spans="1:9" x14ac:dyDescent="0.25">
      <c r="A272" t="str">
        <v>Ventrella2016_2000</v>
      </c>
      <c r="B272" t="str" cm="1">
        <f t="array" ref="B272:I272">TRANSPOSE(_xlfn._xlws.SORT(_xlfn._xlws.FILTER(treatments[treatment_number]&amp;" | "&amp;treatments[treatment_name],treatments[experiment_ID]=A272)))</f>
        <v>1 | Latino_T2</v>
      </c>
      <c r="C272" t="str">
        <v>1 | Latino_T7</v>
      </c>
      <c r="D272" t="str">
        <v>2 | Latino_T3</v>
      </c>
      <c r="E272" t="str">
        <v>2 | Latino_T8</v>
      </c>
      <c r="F272" t="str">
        <v>3 | Latino_T4</v>
      </c>
      <c r="G272" t="str">
        <v>4 | Latino_T5</v>
      </c>
      <c r="H272" t="str">
        <v>5 | Latino_T1</v>
      </c>
      <c r="I272" t="str">
        <v>5 | Latino_T6</v>
      </c>
    </row>
    <row r="273" spans="1:9" x14ac:dyDescent="0.25">
      <c r="A273" t="str">
        <v>Ventrella2016_2001</v>
      </c>
      <c r="B273" t="str" cm="1">
        <f t="array" ref="B273:I273">TRANSPOSE(_xlfn._xlws.SORT(_xlfn._xlws.FILTER(treatments[treatment_number]&amp;" | "&amp;treatments[treatment_name],treatments[experiment_ID]=A273)))</f>
        <v>1 | Latino_T4</v>
      </c>
      <c r="C273" t="str">
        <v>2 | Latino_T5</v>
      </c>
      <c r="D273" t="str">
        <v>3 | Latino_T1</v>
      </c>
      <c r="E273" t="str">
        <v>3 | Latino_T6</v>
      </c>
      <c r="F273" t="str">
        <v>4 | Latino_T2</v>
      </c>
      <c r="G273" t="str">
        <v>4 | Latino_T7</v>
      </c>
      <c r="H273" t="str">
        <v>5 | Latino_T3</v>
      </c>
      <c r="I273" t="str">
        <v>5 | Latino_T8</v>
      </c>
    </row>
    <row r="274" spans="1:9" x14ac:dyDescent="0.25">
      <c r="A274" t="str">
        <v>Ventrella2016_2002</v>
      </c>
      <c r="B274" t="str" cm="1">
        <f t="array" ref="B274:I274">TRANSPOSE(_xlfn._xlws.SORT(_xlfn._xlws.FILTER(treatments[treatment_number]&amp;" | "&amp;treatments[treatment_name],treatments[experiment_ID]=A274)))</f>
        <v>1 | Latino_T1</v>
      </c>
      <c r="C274" t="str">
        <v>1 | Latino_T6</v>
      </c>
      <c r="D274" t="str">
        <v>2 | Latino_T2</v>
      </c>
      <c r="E274" t="str">
        <v>2 | Latino_T7</v>
      </c>
      <c r="F274" t="str">
        <v>3 | Latino_T3</v>
      </c>
      <c r="G274" t="str">
        <v>3 | Latino_T8</v>
      </c>
      <c r="H274" t="str">
        <v>4 | Latino_T4</v>
      </c>
      <c r="I274" t="str">
        <v>5 | Latino_T5</v>
      </c>
    </row>
    <row r="275" spans="1:9" x14ac:dyDescent="0.25">
      <c r="A275" t="str">
        <v>Ventrella2016_2003</v>
      </c>
      <c r="B275" t="str" cm="1">
        <f t="array" ref="B275:I275">TRANSPOSE(_xlfn._xlws.SORT(_xlfn._xlws.FILTER(treatments[treatment_number]&amp;" | "&amp;treatments[treatment_name],treatments[experiment_ID]=A275)))</f>
        <v>1 | Latino_T3</v>
      </c>
      <c r="C275" t="str">
        <v>1 | Latino_T8</v>
      </c>
      <c r="D275" t="str">
        <v>2 | Latino_T4</v>
      </c>
      <c r="E275" t="str">
        <v>3 | Latino_T5</v>
      </c>
      <c r="F275" t="str">
        <v>4 | Latino_T1</v>
      </c>
      <c r="G275" t="str">
        <v>4 | Latino_T6</v>
      </c>
      <c r="H275" t="str">
        <v>5 | Latino_T2</v>
      </c>
      <c r="I275" t="str">
        <v>5 | Latino_T7</v>
      </c>
    </row>
    <row r="276" spans="1:9" x14ac:dyDescent="0.25">
      <c r="A276" t="str">
        <v>Ventrella2016_2004</v>
      </c>
      <c r="B276" t="str" cm="1">
        <f t="array" ref="B276:I276">TRANSPOSE(_xlfn._xlws.SORT(_xlfn._xlws.FILTER(treatments[treatment_number]&amp;" | "&amp;treatments[treatment_name],treatments[experiment_ID]=A276)))</f>
        <v>1 | Latino_T4</v>
      </c>
      <c r="C276" t="str">
        <v>1 | Latino_T8</v>
      </c>
      <c r="D276" t="str">
        <v>2 | Latino_T1</v>
      </c>
      <c r="E276" t="str">
        <v>2 | Latino_T5</v>
      </c>
      <c r="F276" t="str">
        <v>3 | Latino_T2</v>
      </c>
      <c r="G276" t="str">
        <v>3 | Latino_T6</v>
      </c>
      <c r="H276" t="str">
        <v>4 | Latino_T3</v>
      </c>
      <c r="I276" t="str">
        <v>4 | Latino_T7</v>
      </c>
    </row>
    <row r="277" spans="1:9" x14ac:dyDescent="0.25">
      <c r="A277" t="str">
        <v>Ventrella2016_2005</v>
      </c>
      <c r="B277" t="str" cm="1">
        <f t="array" ref="B277:I277">TRANSPOSE(_xlfn._xlws.SORT(_xlfn._xlws.FILTER(treatments[treatment_number]&amp;" | "&amp;treatments[treatment_name],treatments[experiment_ID]=A277)))</f>
        <v>1 | Latino_T4</v>
      </c>
      <c r="C277" t="str">
        <v>1 | Latino_T8</v>
      </c>
      <c r="D277" t="str">
        <v>2 | Latino_T1</v>
      </c>
      <c r="E277" t="str">
        <v>2 | Latino_T5</v>
      </c>
      <c r="F277" t="str">
        <v>3 | Latino_T2</v>
      </c>
      <c r="G277" t="str">
        <v>3 | Latino_T6</v>
      </c>
      <c r="H277" t="str">
        <v>4 | Latino_T3</v>
      </c>
      <c r="I277" t="str">
        <v>4 | Latino_T7</v>
      </c>
    </row>
    <row r="278" spans="1:9" x14ac:dyDescent="0.25">
      <c r="A278" t="str">
        <v>Ventrella2016_2006</v>
      </c>
      <c r="B278" t="str" cm="1">
        <f t="array" ref="B278:I278">TRANSPOSE(_xlfn._xlws.SORT(_xlfn._xlws.FILTER(treatments[treatment_number]&amp;" | "&amp;treatments[treatment_name],treatments[experiment_ID]=A278)))</f>
        <v>1 | Latino_T4</v>
      </c>
      <c r="C278" t="str">
        <v>1 | Latino_T8</v>
      </c>
      <c r="D278" t="str">
        <v>2 | Latino_T1</v>
      </c>
      <c r="E278" t="str">
        <v>2 | Latino_T5</v>
      </c>
      <c r="F278" t="str">
        <v>3 | Latino_T2</v>
      </c>
      <c r="G278" t="str">
        <v>3 | Latino_T6</v>
      </c>
      <c r="H278" t="str">
        <v>4 | Latino_T3</v>
      </c>
      <c r="I278" t="str">
        <v>4 | Latino_T7</v>
      </c>
    </row>
    <row r="279" spans="1:9" x14ac:dyDescent="0.25">
      <c r="A279" t="str">
        <v>Ventrella2016_2007</v>
      </c>
      <c r="B279" t="str" cm="1">
        <f t="array" ref="B279:I279">TRANSPOSE(_xlfn._xlws.SORT(_xlfn._xlws.FILTER(treatments[treatment_number]&amp;" | "&amp;treatments[treatment_name],treatments[experiment_ID]=A279)))</f>
        <v>1 | Latino_T4</v>
      </c>
      <c r="C279" t="str">
        <v>1 | Latino_T8</v>
      </c>
      <c r="D279" t="str">
        <v>2 | Latino_T1</v>
      </c>
      <c r="E279" t="str">
        <v>2 | Latino_T5</v>
      </c>
      <c r="F279" t="str">
        <v>3 | Latino_T2</v>
      </c>
      <c r="G279" t="str">
        <v>3 | Latino_T6</v>
      </c>
      <c r="H279" t="str">
        <v>4 | Latino_T3</v>
      </c>
      <c r="I279" t="str">
        <v>4 | Latino_T7</v>
      </c>
    </row>
    <row r="280" spans="1:9" x14ac:dyDescent="0.25">
      <c r="A280" t="str">
        <v>Ventrella2016_2009</v>
      </c>
      <c r="B280" t="str" cm="1">
        <f t="array" ref="B280:I280">TRANSPOSE(_xlfn._xlws.SORT(_xlfn._xlws.FILTER(treatments[treatment_number]&amp;" | "&amp;treatments[treatment_name],treatments[experiment_ID]=A280)))</f>
        <v>1 | Latino_T4</v>
      </c>
      <c r="C280" t="str">
        <v>1 | Latino_T8</v>
      </c>
      <c r="D280" t="str">
        <v>2 | Latino_T1</v>
      </c>
      <c r="E280" t="str">
        <v>2 | Latino_T5</v>
      </c>
      <c r="F280" t="str">
        <v>3 | Latino_T2</v>
      </c>
      <c r="G280" t="str">
        <v>3 | Latino_T6</v>
      </c>
      <c r="H280" t="str">
        <v>4 | Latino_T3</v>
      </c>
      <c r="I280" t="str">
        <v>4 | Latino_T7</v>
      </c>
    </row>
    <row r="281" spans="1:9" x14ac:dyDescent="0.25">
      <c r="A281" t="str">
        <v>Ventrella2016_2010</v>
      </c>
      <c r="B281" t="str" cm="1">
        <f t="array" ref="B281:I281">TRANSPOSE(_xlfn._xlws.SORT(_xlfn._xlws.FILTER(treatments[treatment_number]&amp;" | "&amp;treatments[treatment_name],treatments[experiment_ID]=A281)))</f>
        <v>1 | Latino_T4</v>
      </c>
      <c r="C281" t="str">
        <v>1 | Latino_T8</v>
      </c>
      <c r="D281" t="str">
        <v>2 | Latino_T1</v>
      </c>
      <c r="E281" t="str">
        <v>2 | Latino_T5</v>
      </c>
      <c r="F281" t="str">
        <v>3 | Latino_T2</v>
      </c>
      <c r="G281" t="str">
        <v>3 | Latino_T6</v>
      </c>
      <c r="H281" t="str">
        <v>4 | Latino_T3</v>
      </c>
      <c r="I281" t="str">
        <v>4 | Latino_T7</v>
      </c>
    </row>
    <row r="282" spans="1:9" x14ac:dyDescent="0.25">
      <c r="A282" t="str">
        <v>Ventrella2016_2011</v>
      </c>
      <c r="B282" t="str" cm="1">
        <f t="array" ref="B282:I282">TRANSPOSE(_xlfn._xlws.SORT(_xlfn._xlws.FILTER(treatments[treatment_number]&amp;" | "&amp;treatments[treatment_name],treatments[experiment_ID]=A282)))</f>
        <v>1 | Latino_T2</v>
      </c>
      <c r="C282" t="str">
        <v>1 | Latino_T4</v>
      </c>
      <c r="D282" t="str">
        <v>1 | Latino_T6</v>
      </c>
      <c r="E282" t="str">
        <v>1 | Latino_T8</v>
      </c>
      <c r="F282" t="str">
        <v>2 | Latino_T1</v>
      </c>
      <c r="G282" t="str">
        <v>2 | Latino_T3</v>
      </c>
      <c r="H282" t="str">
        <v>2 | Latino_T5</v>
      </c>
      <c r="I282" t="str">
        <v>2 | Latino_T7</v>
      </c>
    </row>
    <row r="283" spans="1:9" x14ac:dyDescent="0.25">
      <c r="A283" t="str">
        <v>Ventrella2016_2012</v>
      </c>
      <c r="B283" t="str" cm="1">
        <f t="array" ref="B283:I283">TRANSPOSE(_xlfn._xlws.SORT(_xlfn._xlws.FILTER(treatments[treatment_number]&amp;" | "&amp;treatments[treatment_name],treatments[experiment_ID]=A283)))</f>
        <v>1 | Latino_T2</v>
      </c>
      <c r="C283" t="str">
        <v>1 | Latino_T6</v>
      </c>
      <c r="D283" t="str">
        <v>2 | Latino_T1</v>
      </c>
      <c r="E283" t="str">
        <v>2 | Latino_T3</v>
      </c>
      <c r="F283" t="str">
        <v>2 | Latino_T7</v>
      </c>
      <c r="G283" t="str">
        <v>3 | Latino_T4</v>
      </c>
      <c r="H283" t="str">
        <v>3 | Latino_T8</v>
      </c>
      <c r="I283" t="str">
        <v>4 | Latino_T5</v>
      </c>
    </row>
    <row r="284" spans="1:9" x14ac:dyDescent="0.25">
      <c r="B284" t="str" cm="1">
        <f t="array" ref="B284:G284">TRANSPOSE(_xlfn._xlws.SORT(_xlfn._xlws.FILTER(treatments[treatment_number]&amp;" | "&amp;treatments[treatment_name],treatments[experiment_ID]=A284)))</f>
        <v xml:space="preserve"> | </v>
      </c>
      <c r="C284" t="str">
        <v xml:space="preserve"> | </v>
      </c>
      <c r="D284" t="str">
        <v xml:space="preserve"> | </v>
      </c>
      <c r="E284" t="str">
        <v xml:space="preserve"> | </v>
      </c>
      <c r="F284" t="str">
        <v xml:space="preserve"> | </v>
      </c>
      <c r="G284" t="str">
        <v xml:space="preserve"> | </v>
      </c>
    </row>
    <row r="285" spans="1:9" x14ac:dyDescent="0.25">
      <c r="B285" t="str" cm="1">
        <f t="array" ref="B285:G285">TRANSPOSE(_xlfn._xlws.SORT(_xlfn._xlws.FILTER(treatments[treatment_number]&amp;" | "&amp;treatments[treatment_name],treatments[experiment_ID]=A285)))</f>
        <v xml:space="preserve"> | </v>
      </c>
      <c r="C285" t="str">
        <v xml:space="preserve"> | </v>
      </c>
      <c r="D285" t="str">
        <v xml:space="preserve"> | </v>
      </c>
      <c r="E285" t="str">
        <v xml:space="preserve"> | </v>
      </c>
      <c r="F285" t="str">
        <v xml:space="preserve"> | </v>
      </c>
      <c r="G285" t="str">
        <v xml:space="preserve"> | </v>
      </c>
    </row>
    <row r="286" spans="1:9" x14ac:dyDescent="0.25">
      <c r="B286" t="str" cm="1">
        <f t="array" ref="B286:G286">TRANSPOSE(_xlfn._xlws.SORT(_xlfn._xlws.FILTER(treatments[treatment_number]&amp;" | "&amp;treatments[treatment_name],treatments[experiment_ID]=A286)))</f>
        <v xml:space="preserve"> | </v>
      </c>
      <c r="C286" t="str">
        <v xml:space="preserve"> | </v>
      </c>
      <c r="D286" t="str">
        <v xml:space="preserve"> | </v>
      </c>
      <c r="E286" t="str">
        <v xml:space="preserve"> | </v>
      </c>
      <c r="F286" t="str">
        <v xml:space="preserve"> | </v>
      </c>
      <c r="G286" t="str">
        <v xml:space="preserve"> | </v>
      </c>
    </row>
    <row r="287" spans="1:9" x14ac:dyDescent="0.25">
      <c r="B287" t="str" cm="1">
        <f t="array" ref="B287:G287">TRANSPOSE(_xlfn._xlws.SORT(_xlfn._xlws.FILTER(treatments[treatment_number]&amp;" | "&amp;treatments[treatment_name],treatments[experiment_ID]=A287)))</f>
        <v xml:space="preserve"> | </v>
      </c>
      <c r="C287" t="str">
        <v xml:space="preserve"> | </v>
      </c>
      <c r="D287" t="str">
        <v xml:space="preserve"> | </v>
      </c>
      <c r="E287" t="str">
        <v xml:space="preserve"> | </v>
      </c>
      <c r="F287" t="str">
        <v xml:space="preserve"> | </v>
      </c>
      <c r="G287" t="str">
        <v xml:space="preserve"> | </v>
      </c>
    </row>
    <row r="288" spans="1:9" x14ac:dyDescent="0.25">
      <c r="B288" t="str" cm="1">
        <f t="array" ref="B288:G288">TRANSPOSE(_xlfn._xlws.SORT(_xlfn._xlws.FILTER(treatments[treatment_number]&amp;" | "&amp;treatments[treatment_name],treatments[experiment_ID]=A288)))</f>
        <v xml:space="preserve"> | </v>
      </c>
      <c r="C288" t="str">
        <v xml:space="preserve"> | </v>
      </c>
      <c r="D288" t="str">
        <v xml:space="preserve"> | </v>
      </c>
      <c r="E288" t="str">
        <v xml:space="preserve"> | </v>
      </c>
      <c r="F288" t="str">
        <v xml:space="preserve"> | </v>
      </c>
      <c r="G288" t="str">
        <v xml:space="preserve"> | </v>
      </c>
    </row>
    <row r="289" spans="2:7" x14ac:dyDescent="0.25">
      <c r="B289" t="str" cm="1">
        <f t="array" ref="B289:G289">TRANSPOSE(_xlfn._xlws.SORT(_xlfn._xlws.FILTER(treatments[treatment_number]&amp;" | "&amp;treatments[treatment_name],treatments[experiment_ID]=A289)))</f>
        <v xml:space="preserve"> | </v>
      </c>
      <c r="C289" t="str">
        <v xml:space="preserve"> | </v>
      </c>
      <c r="D289" t="str">
        <v xml:space="preserve"> | </v>
      </c>
      <c r="E289" t="str">
        <v xml:space="preserve"> | </v>
      </c>
      <c r="F289" t="str">
        <v xml:space="preserve"> | </v>
      </c>
      <c r="G289" t="str">
        <v xml:space="preserve"> | </v>
      </c>
    </row>
    <row r="290" spans="2:7" x14ac:dyDescent="0.25">
      <c r="B290" t="str" cm="1">
        <f t="array" ref="B290:G290">TRANSPOSE(_xlfn._xlws.SORT(_xlfn._xlws.FILTER(treatments[treatment_number]&amp;" | "&amp;treatments[treatment_name],treatments[experiment_ID]=A290)))</f>
        <v xml:space="preserve"> | </v>
      </c>
      <c r="C290" t="str">
        <v xml:space="preserve"> | </v>
      </c>
      <c r="D290" t="str">
        <v xml:space="preserve"> | </v>
      </c>
      <c r="E290" t="str">
        <v xml:space="preserve"> | </v>
      </c>
      <c r="F290" t="str">
        <v xml:space="preserve"> | </v>
      </c>
      <c r="G290" t="str">
        <v xml:space="preserve"> | </v>
      </c>
    </row>
    <row r="291" spans="2:7" x14ac:dyDescent="0.25">
      <c r="B291" t="str" cm="1">
        <f t="array" ref="B291:G291">TRANSPOSE(_xlfn._xlws.SORT(_xlfn._xlws.FILTER(treatments[treatment_number]&amp;" | "&amp;treatments[treatment_name],treatments[experiment_ID]=A291)))</f>
        <v xml:space="preserve"> | </v>
      </c>
      <c r="C291" t="str">
        <v xml:space="preserve"> | </v>
      </c>
      <c r="D291" t="str">
        <v xml:space="preserve"> | </v>
      </c>
      <c r="E291" t="str">
        <v xml:space="preserve"> | </v>
      </c>
      <c r="F291" t="str">
        <v xml:space="preserve"> | </v>
      </c>
      <c r="G291" t="str">
        <v xml:space="preserve"> | </v>
      </c>
    </row>
    <row r="292" spans="2:7" x14ac:dyDescent="0.25">
      <c r="B292" t="str" cm="1">
        <f t="array" ref="B292:G292">TRANSPOSE(_xlfn._xlws.SORT(_xlfn._xlws.FILTER(treatments[treatment_number]&amp;" | "&amp;treatments[treatment_name],treatments[experiment_ID]=A292)))</f>
        <v xml:space="preserve"> | </v>
      </c>
      <c r="C292" t="str">
        <v xml:space="preserve"> | </v>
      </c>
      <c r="D292" t="str">
        <v xml:space="preserve"> | </v>
      </c>
      <c r="E292" t="str">
        <v xml:space="preserve"> | </v>
      </c>
      <c r="F292" t="str">
        <v xml:space="preserve"> | </v>
      </c>
      <c r="G292" t="str">
        <v xml:space="preserve"> | </v>
      </c>
    </row>
    <row r="293" spans="2:7" x14ac:dyDescent="0.25">
      <c r="B293" t="str" cm="1">
        <f t="array" ref="B293:G293">TRANSPOSE(_xlfn._xlws.SORT(_xlfn._xlws.FILTER(treatments[treatment_number]&amp;" | "&amp;treatments[treatment_name],treatments[experiment_ID]=A293)))</f>
        <v xml:space="preserve"> | </v>
      </c>
      <c r="C293" t="str">
        <v xml:space="preserve"> | </v>
      </c>
      <c r="D293" t="str">
        <v xml:space="preserve"> | </v>
      </c>
      <c r="E293" t="str">
        <v xml:space="preserve"> | </v>
      </c>
      <c r="F293" t="str">
        <v xml:space="preserve"> | </v>
      </c>
      <c r="G293" t="str">
        <v xml:space="preserve"> | </v>
      </c>
    </row>
    <row r="294" spans="2:7" x14ac:dyDescent="0.25">
      <c r="B294" t="str" cm="1">
        <f t="array" ref="B294:G294">TRANSPOSE(_xlfn._xlws.SORT(_xlfn._xlws.FILTER(treatments[treatment_number]&amp;" | "&amp;treatments[treatment_name],treatments[experiment_ID]=A294)))</f>
        <v xml:space="preserve"> | </v>
      </c>
      <c r="C294" t="str">
        <v xml:space="preserve"> | </v>
      </c>
      <c r="D294" t="str">
        <v xml:space="preserve"> | </v>
      </c>
      <c r="E294" t="str">
        <v xml:space="preserve"> | </v>
      </c>
      <c r="F294" t="str">
        <v xml:space="preserve"> | </v>
      </c>
      <c r="G294" t="str">
        <v xml:space="preserve"> | </v>
      </c>
    </row>
    <row r="295" spans="2:7" x14ac:dyDescent="0.25">
      <c r="B295" t="str" cm="1">
        <f t="array" ref="B295:G295">TRANSPOSE(_xlfn._xlws.SORT(_xlfn._xlws.FILTER(treatments[treatment_number]&amp;" | "&amp;treatments[treatment_name],treatments[experiment_ID]=A295)))</f>
        <v xml:space="preserve"> | </v>
      </c>
      <c r="C295" t="str">
        <v xml:space="preserve"> | </v>
      </c>
      <c r="D295" t="str">
        <v xml:space="preserve"> | </v>
      </c>
      <c r="E295" t="str">
        <v xml:space="preserve"> | </v>
      </c>
      <c r="F295" t="str">
        <v xml:space="preserve"> | </v>
      </c>
      <c r="G295" t="str">
        <v xml:space="preserve"> | </v>
      </c>
    </row>
    <row r="296" spans="2:7" x14ac:dyDescent="0.25">
      <c r="B296" t="str" cm="1">
        <f t="array" ref="B296:G296">TRANSPOSE(_xlfn._xlws.SORT(_xlfn._xlws.FILTER(treatments[treatment_number]&amp;" | "&amp;treatments[treatment_name],treatments[experiment_ID]=A296)))</f>
        <v xml:space="preserve"> | </v>
      </c>
      <c r="C296" t="str">
        <v xml:space="preserve"> | </v>
      </c>
      <c r="D296" t="str">
        <v xml:space="preserve"> | </v>
      </c>
      <c r="E296" t="str">
        <v xml:space="preserve"> | </v>
      </c>
      <c r="F296" t="str">
        <v xml:space="preserve"> | </v>
      </c>
      <c r="G296" t="str">
        <v xml:space="preserve"> | </v>
      </c>
    </row>
    <row r="297" spans="2:7" x14ac:dyDescent="0.25">
      <c r="B297" t="str" cm="1">
        <f t="array" ref="B297:G297">TRANSPOSE(_xlfn._xlws.SORT(_xlfn._xlws.FILTER(treatments[treatment_number]&amp;" | "&amp;treatments[treatment_name],treatments[experiment_ID]=A297)))</f>
        <v xml:space="preserve"> | </v>
      </c>
      <c r="C297" t="str">
        <v xml:space="preserve"> | </v>
      </c>
      <c r="D297" t="str">
        <v xml:space="preserve"> | </v>
      </c>
      <c r="E297" t="str">
        <v xml:space="preserve"> | </v>
      </c>
      <c r="F297" t="str">
        <v xml:space="preserve"> | </v>
      </c>
      <c r="G297" t="str">
        <v xml:space="preserve"> | </v>
      </c>
    </row>
    <row r="298" spans="2:7" x14ac:dyDescent="0.25">
      <c r="B298" t="str" cm="1">
        <f t="array" ref="B298:G298">TRANSPOSE(_xlfn._xlws.SORT(_xlfn._xlws.FILTER(treatments[treatment_number]&amp;" | "&amp;treatments[treatment_name],treatments[experiment_ID]=A298)))</f>
        <v xml:space="preserve"> | </v>
      </c>
      <c r="C298" t="str">
        <v xml:space="preserve"> | </v>
      </c>
      <c r="D298" t="str">
        <v xml:space="preserve"> | </v>
      </c>
      <c r="E298" t="str">
        <v xml:space="preserve"> | </v>
      </c>
      <c r="F298" t="str">
        <v xml:space="preserve"> | </v>
      </c>
      <c r="G298" t="str">
        <v xml:space="preserve"> | </v>
      </c>
    </row>
    <row r="299" spans="2:7" x14ac:dyDescent="0.25">
      <c r="B299" t="str" cm="1">
        <f t="array" ref="B299:G299">TRANSPOSE(_xlfn._xlws.SORT(_xlfn._xlws.FILTER(treatments[treatment_number]&amp;" | "&amp;treatments[treatment_name],treatments[experiment_ID]=A299)))</f>
        <v xml:space="preserve"> | </v>
      </c>
      <c r="C299" t="str">
        <v xml:space="preserve"> | </v>
      </c>
      <c r="D299" t="str">
        <v xml:space="preserve"> | </v>
      </c>
      <c r="E299" t="str">
        <v xml:space="preserve"> | </v>
      </c>
      <c r="F299" t="str">
        <v xml:space="preserve"> | </v>
      </c>
      <c r="G299" t="str">
        <v xml:space="preserve"> | </v>
      </c>
    </row>
    <row r="300" spans="2:7" x14ac:dyDescent="0.25">
      <c r="B300" t="str" cm="1">
        <f t="array" ref="B300:G300">TRANSPOSE(_xlfn._xlws.SORT(_xlfn._xlws.FILTER(treatments[treatment_number]&amp;" | "&amp;treatments[treatment_name],treatments[experiment_ID]=A300)))</f>
        <v xml:space="preserve"> | </v>
      </c>
      <c r="C300" t="str">
        <v xml:space="preserve"> | </v>
      </c>
      <c r="D300" t="str">
        <v xml:space="preserve"> | </v>
      </c>
      <c r="E300" t="str">
        <v xml:space="preserve"> | </v>
      </c>
      <c r="F300" t="str">
        <v xml:space="preserve"> | </v>
      </c>
      <c r="G300" t="str">
        <v xml:space="preserve"> | </v>
      </c>
    </row>
    <row r="301" spans="2:7" x14ac:dyDescent="0.25">
      <c r="B301" t="str" cm="1">
        <f t="array" ref="B301:G301">TRANSPOSE(_xlfn._xlws.SORT(_xlfn._xlws.FILTER(treatments[treatment_number]&amp;" | "&amp;treatments[treatment_name],treatments[experiment_ID]=A301)))</f>
        <v xml:space="preserve"> | </v>
      </c>
      <c r="C301" t="str">
        <v xml:space="preserve"> | </v>
      </c>
      <c r="D301" t="str">
        <v xml:space="preserve"> | </v>
      </c>
      <c r="E301" t="str">
        <v xml:space="preserve"> | </v>
      </c>
      <c r="F301" t="str">
        <v xml:space="preserve"> | </v>
      </c>
      <c r="G301" t="str">
        <v xml:space="preserve"> | </v>
      </c>
    </row>
    <row r="302" spans="2:7" x14ac:dyDescent="0.25">
      <c r="B302" t="str" cm="1">
        <f t="array" ref="B302:G302">TRANSPOSE(_xlfn._xlws.SORT(_xlfn._xlws.FILTER(treatments[treatment_number]&amp;" | "&amp;treatments[treatment_name],treatments[experiment_ID]=A302)))</f>
        <v xml:space="preserve"> | </v>
      </c>
      <c r="C302" t="str">
        <v xml:space="preserve"> | </v>
      </c>
      <c r="D302" t="str">
        <v xml:space="preserve"> | </v>
      </c>
      <c r="E302" t="str">
        <v xml:space="preserve"> | </v>
      </c>
      <c r="F302" t="str">
        <v xml:space="preserve"> | </v>
      </c>
      <c r="G302" t="str">
        <v xml:space="preserve"> | </v>
      </c>
    </row>
    <row r="303" spans="2:7" x14ac:dyDescent="0.25">
      <c r="B303" t="str" cm="1">
        <f t="array" ref="B303:G303">TRANSPOSE(_xlfn._xlws.SORT(_xlfn._xlws.FILTER(treatments[treatment_number]&amp;" | "&amp;treatments[treatment_name],treatments[experiment_ID]=A303)))</f>
        <v xml:space="preserve"> | </v>
      </c>
      <c r="C303" t="str">
        <v xml:space="preserve"> | </v>
      </c>
      <c r="D303" t="str">
        <v xml:space="preserve"> | </v>
      </c>
      <c r="E303" t="str">
        <v xml:space="preserve"> | </v>
      </c>
      <c r="F303" t="str">
        <v xml:space="preserve"> | </v>
      </c>
      <c r="G303" t="str">
        <v xml:space="preserve"> | </v>
      </c>
    </row>
    <row r="304" spans="2:7" x14ac:dyDescent="0.25">
      <c r="B304" t="str" cm="1">
        <f t="array" ref="B304:G304">TRANSPOSE(_xlfn._xlws.SORT(_xlfn._xlws.FILTER(treatments[treatment_number]&amp;" | "&amp;treatments[treatment_name],treatments[experiment_ID]=A304)))</f>
        <v xml:space="preserve"> | </v>
      </c>
      <c r="C304" t="str">
        <v xml:space="preserve"> | </v>
      </c>
      <c r="D304" t="str">
        <v xml:space="preserve"> | </v>
      </c>
      <c r="E304" t="str">
        <v xml:space="preserve"> | </v>
      </c>
      <c r="F304" t="str">
        <v xml:space="preserve"> | </v>
      </c>
      <c r="G304" t="str">
        <v xml:space="preserve"> | </v>
      </c>
    </row>
    <row r="305" spans="2:7" x14ac:dyDescent="0.25">
      <c r="B305" t="str" cm="1">
        <f t="array" ref="B305:G305">TRANSPOSE(_xlfn._xlws.SORT(_xlfn._xlws.FILTER(treatments[treatment_number]&amp;" | "&amp;treatments[treatment_name],treatments[experiment_ID]=A305)))</f>
        <v xml:space="preserve"> | </v>
      </c>
      <c r="C305" t="str">
        <v xml:space="preserve"> | </v>
      </c>
      <c r="D305" t="str">
        <v xml:space="preserve"> | </v>
      </c>
      <c r="E305" t="str">
        <v xml:space="preserve"> | </v>
      </c>
      <c r="F305" t="str">
        <v xml:space="preserve"> | </v>
      </c>
      <c r="G305" t="str">
        <v xml:space="preserve"> | </v>
      </c>
    </row>
    <row r="306" spans="2:7" x14ac:dyDescent="0.25">
      <c r="B306" t="str" cm="1">
        <f t="array" ref="B306:G306">TRANSPOSE(_xlfn._xlws.SORT(_xlfn._xlws.FILTER(treatments[treatment_number]&amp;" | "&amp;treatments[treatment_name],treatments[experiment_ID]=A306)))</f>
        <v xml:space="preserve"> | </v>
      </c>
      <c r="C306" t="str">
        <v xml:space="preserve"> | </v>
      </c>
      <c r="D306" t="str">
        <v xml:space="preserve"> | </v>
      </c>
      <c r="E306" t="str">
        <v xml:space="preserve"> | </v>
      </c>
      <c r="F306" t="str">
        <v xml:space="preserve"> | </v>
      </c>
      <c r="G306" t="str">
        <v xml:space="preserve"> | </v>
      </c>
    </row>
    <row r="307" spans="2:7" x14ac:dyDescent="0.25">
      <c r="B307" t="str" cm="1">
        <f t="array" ref="B307:G307">TRANSPOSE(_xlfn._xlws.SORT(_xlfn._xlws.FILTER(treatments[treatment_number]&amp;" | "&amp;treatments[treatment_name],treatments[experiment_ID]=A307)))</f>
        <v xml:space="preserve"> | </v>
      </c>
      <c r="C307" t="str">
        <v xml:space="preserve"> | </v>
      </c>
      <c r="D307" t="str">
        <v xml:space="preserve"> | </v>
      </c>
      <c r="E307" t="str">
        <v xml:space="preserve"> | </v>
      </c>
      <c r="F307" t="str">
        <v xml:space="preserve"> | </v>
      </c>
      <c r="G307" t="str">
        <v xml:space="preserve"> | </v>
      </c>
    </row>
    <row r="308" spans="2:7" x14ac:dyDescent="0.25">
      <c r="B308" t="str" cm="1">
        <f t="array" ref="B308:G308">TRANSPOSE(_xlfn._xlws.SORT(_xlfn._xlws.FILTER(treatments[treatment_number]&amp;" | "&amp;treatments[treatment_name],treatments[experiment_ID]=A308)))</f>
        <v xml:space="preserve"> | </v>
      </c>
      <c r="C308" t="str">
        <v xml:space="preserve"> | </v>
      </c>
      <c r="D308" t="str">
        <v xml:space="preserve"> | </v>
      </c>
      <c r="E308" t="str">
        <v xml:space="preserve"> | </v>
      </c>
      <c r="F308" t="str">
        <v xml:space="preserve"> | </v>
      </c>
      <c r="G308" t="str">
        <v xml:space="preserve"> | </v>
      </c>
    </row>
    <row r="309" spans="2:7" x14ac:dyDescent="0.25">
      <c r="B309" t="str" cm="1">
        <f t="array" ref="B309:G309">TRANSPOSE(_xlfn._xlws.SORT(_xlfn._xlws.FILTER(treatments[treatment_number]&amp;" | "&amp;treatments[treatment_name],treatments[experiment_ID]=A309)))</f>
        <v xml:space="preserve"> | </v>
      </c>
      <c r="C309" t="str">
        <v xml:space="preserve"> | </v>
      </c>
      <c r="D309" t="str">
        <v xml:space="preserve"> | </v>
      </c>
      <c r="E309" t="str">
        <v xml:space="preserve"> | </v>
      </c>
      <c r="F309" t="str">
        <v xml:space="preserve"> | </v>
      </c>
      <c r="G309" t="str">
        <v xml:space="preserve"> | </v>
      </c>
    </row>
    <row r="310" spans="2:7" x14ac:dyDescent="0.25">
      <c r="B310" t="str" cm="1">
        <f t="array" ref="B310:G310">TRANSPOSE(_xlfn._xlws.SORT(_xlfn._xlws.FILTER(treatments[treatment_number]&amp;" | "&amp;treatments[treatment_name],treatments[experiment_ID]=A310)))</f>
        <v xml:space="preserve"> | </v>
      </c>
      <c r="C310" t="str">
        <v xml:space="preserve"> | </v>
      </c>
      <c r="D310" t="str">
        <v xml:space="preserve"> | </v>
      </c>
      <c r="E310" t="str">
        <v xml:space="preserve"> | </v>
      </c>
      <c r="F310" t="str">
        <v xml:space="preserve"> | </v>
      </c>
      <c r="G310" t="str">
        <v xml:space="preserve"> | </v>
      </c>
    </row>
    <row r="311" spans="2:7" x14ac:dyDescent="0.25">
      <c r="B311" t="str" cm="1">
        <f t="array" ref="B311:G311">TRANSPOSE(_xlfn._xlws.SORT(_xlfn._xlws.FILTER(treatments[treatment_number]&amp;" | "&amp;treatments[treatment_name],treatments[experiment_ID]=A311)))</f>
        <v xml:space="preserve"> | </v>
      </c>
      <c r="C311" t="str">
        <v xml:space="preserve"> | </v>
      </c>
      <c r="D311" t="str">
        <v xml:space="preserve"> | </v>
      </c>
      <c r="E311" t="str">
        <v xml:space="preserve"> | </v>
      </c>
      <c r="F311" t="str">
        <v xml:space="preserve"> | </v>
      </c>
      <c r="G311" t="str">
        <v xml:space="preserve"> | </v>
      </c>
    </row>
    <row r="312" spans="2:7" x14ac:dyDescent="0.25">
      <c r="B312" t="str" cm="1">
        <f t="array" ref="B312:G312">TRANSPOSE(_xlfn._xlws.SORT(_xlfn._xlws.FILTER(treatments[treatment_number]&amp;" | "&amp;treatments[treatment_name],treatments[experiment_ID]=A312)))</f>
        <v xml:space="preserve"> | </v>
      </c>
      <c r="C312" t="str">
        <v xml:space="preserve"> | </v>
      </c>
      <c r="D312" t="str">
        <v xml:space="preserve"> | </v>
      </c>
      <c r="E312" t="str">
        <v xml:space="preserve"> | </v>
      </c>
      <c r="F312" t="str">
        <v xml:space="preserve"> | </v>
      </c>
      <c r="G312" t="str">
        <v xml:space="preserve"> | </v>
      </c>
    </row>
    <row r="313" spans="2:7" x14ac:dyDescent="0.25">
      <c r="B313" t="str" cm="1">
        <f t="array" ref="B313:G313">TRANSPOSE(_xlfn._xlws.SORT(_xlfn._xlws.FILTER(treatments[treatment_number]&amp;" | "&amp;treatments[treatment_name],treatments[experiment_ID]=A313)))</f>
        <v xml:space="preserve"> | </v>
      </c>
      <c r="C313" t="str">
        <v xml:space="preserve"> | </v>
      </c>
      <c r="D313" t="str">
        <v xml:space="preserve"> | </v>
      </c>
      <c r="E313" t="str">
        <v xml:space="preserve"> | </v>
      </c>
      <c r="F313" t="str">
        <v xml:space="preserve"> | </v>
      </c>
      <c r="G313" t="str">
        <v xml:space="preserve"> | </v>
      </c>
    </row>
    <row r="314" spans="2:7" x14ac:dyDescent="0.25">
      <c r="B314" t="str" cm="1">
        <f t="array" ref="B314:G314">TRANSPOSE(_xlfn._xlws.SORT(_xlfn._xlws.FILTER(treatments[treatment_number]&amp;" | "&amp;treatments[treatment_name],treatments[experiment_ID]=A314)))</f>
        <v xml:space="preserve"> | </v>
      </c>
      <c r="C314" t="str">
        <v xml:space="preserve"> | </v>
      </c>
      <c r="D314" t="str">
        <v xml:space="preserve"> | </v>
      </c>
      <c r="E314" t="str">
        <v xml:space="preserve"> | </v>
      </c>
      <c r="F314" t="str">
        <v xml:space="preserve"> | </v>
      </c>
      <c r="G314" t="str">
        <v xml:space="preserve"> | </v>
      </c>
    </row>
    <row r="315" spans="2:7" x14ac:dyDescent="0.25">
      <c r="B315" t="str" cm="1">
        <f t="array" ref="B315:G315">TRANSPOSE(_xlfn._xlws.SORT(_xlfn._xlws.FILTER(treatments[treatment_number]&amp;" | "&amp;treatments[treatment_name],treatments[experiment_ID]=A315)))</f>
        <v xml:space="preserve"> | </v>
      </c>
      <c r="C315" t="str">
        <v xml:space="preserve"> | </v>
      </c>
      <c r="D315" t="str">
        <v xml:space="preserve"> | </v>
      </c>
      <c r="E315" t="str">
        <v xml:space="preserve"> | </v>
      </c>
      <c r="F315" t="str">
        <v xml:space="preserve"> | </v>
      </c>
      <c r="G315" t="str">
        <v xml:space="preserve"> | </v>
      </c>
    </row>
    <row r="316" spans="2:7" x14ac:dyDescent="0.25">
      <c r="B316" t="str" cm="1">
        <f t="array" ref="B316:G316">TRANSPOSE(_xlfn._xlws.SORT(_xlfn._xlws.FILTER(treatments[treatment_number]&amp;" | "&amp;treatments[treatment_name],treatments[experiment_ID]=A316)))</f>
        <v xml:space="preserve"> | </v>
      </c>
      <c r="C316" t="str">
        <v xml:space="preserve"> | </v>
      </c>
      <c r="D316" t="str">
        <v xml:space="preserve"> | </v>
      </c>
      <c r="E316" t="str">
        <v xml:space="preserve"> | </v>
      </c>
      <c r="F316" t="str">
        <v xml:space="preserve"> | </v>
      </c>
      <c r="G316" t="str">
        <v xml:space="preserve"> | </v>
      </c>
    </row>
    <row r="317" spans="2:7" x14ac:dyDescent="0.25">
      <c r="B317" t="str" cm="1">
        <f t="array" ref="B317:G317">TRANSPOSE(_xlfn._xlws.SORT(_xlfn._xlws.FILTER(treatments[treatment_number]&amp;" | "&amp;treatments[treatment_name],treatments[experiment_ID]=A317)))</f>
        <v xml:space="preserve"> | </v>
      </c>
      <c r="C317" t="str">
        <v xml:space="preserve"> | </v>
      </c>
      <c r="D317" t="str">
        <v xml:space="preserve"> | </v>
      </c>
      <c r="E317" t="str">
        <v xml:space="preserve"> | </v>
      </c>
      <c r="F317" t="str">
        <v xml:space="preserve"> | </v>
      </c>
      <c r="G317" t="str">
        <v xml:space="preserve"> | </v>
      </c>
    </row>
    <row r="318" spans="2:7" x14ac:dyDescent="0.25">
      <c r="B318" t="str" cm="1">
        <f t="array" ref="B318:G318">TRANSPOSE(_xlfn._xlws.SORT(_xlfn._xlws.FILTER(treatments[treatment_number]&amp;" | "&amp;treatments[treatment_name],treatments[experiment_ID]=A318)))</f>
        <v xml:space="preserve"> | </v>
      </c>
      <c r="C318" t="str">
        <v xml:space="preserve"> | </v>
      </c>
      <c r="D318" t="str">
        <v xml:space="preserve"> | </v>
      </c>
      <c r="E318" t="str">
        <v xml:space="preserve"> | </v>
      </c>
      <c r="F318" t="str">
        <v xml:space="preserve"> | </v>
      </c>
      <c r="G318" t="str">
        <v xml:space="preserve"> | </v>
      </c>
    </row>
    <row r="319" spans="2:7" x14ac:dyDescent="0.25">
      <c r="B319" t="str" cm="1">
        <f t="array" ref="B319:G319">TRANSPOSE(_xlfn._xlws.SORT(_xlfn._xlws.FILTER(treatments[treatment_number]&amp;" | "&amp;treatments[treatment_name],treatments[experiment_ID]=A319)))</f>
        <v xml:space="preserve"> | </v>
      </c>
      <c r="C319" t="str">
        <v xml:space="preserve"> | </v>
      </c>
      <c r="D319" t="str">
        <v xml:space="preserve"> | </v>
      </c>
      <c r="E319" t="str">
        <v xml:space="preserve"> | </v>
      </c>
      <c r="F319" t="str">
        <v xml:space="preserve"> | </v>
      </c>
      <c r="G319" t="str">
        <v xml:space="preserve"> | </v>
      </c>
    </row>
    <row r="320" spans="2:7" x14ac:dyDescent="0.25">
      <c r="B320" t="str" cm="1">
        <f t="array" ref="B320:G320">TRANSPOSE(_xlfn._xlws.SORT(_xlfn._xlws.FILTER(treatments[treatment_number]&amp;" | "&amp;treatments[treatment_name],treatments[experiment_ID]=A320)))</f>
        <v xml:space="preserve"> | </v>
      </c>
      <c r="C320" t="str">
        <v xml:space="preserve"> | </v>
      </c>
      <c r="D320" t="str">
        <v xml:space="preserve"> | </v>
      </c>
      <c r="E320" t="str">
        <v xml:space="preserve"> | </v>
      </c>
      <c r="F320" t="str">
        <v xml:space="preserve"> | </v>
      </c>
      <c r="G320" t="str">
        <v xml:space="preserve"> | </v>
      </c>
    </row>
    <row r="321" spans="2:7" x14ac:dyDescent="0.25">
      <c r="B321" t="str" cm="1">
        <f t="array" ref="B321:G321">TRANSPOSE(_xlfn._xlws.SORT(_xlfn._xlws.FILTER(treatments[treatment_number]&amp;" | "&amp;treatments[treatment_name],treatments[experiment_ID]=A321)))</f>
        <v xml:space="preserve"> | </v>
      </c>
      <c r="C321" t="str">
        <v xml:space="preserve"> | </v>
      </c>
      <c r="D321" t="str">
        <v xml:space="preserve"> | </v>
      </c>
      <c r="E321" t="str">
        <v xml:space="preserve"> | </v>
      </c>
      <c r="F321" t="str">
        <v xml:space="preserve"> | </v>
      </c>
      <c r="G321" t="str">
        <v xml:space="preserve"> | </v>
      </c>
    </row>
    <row r="322" spans="2:7" x14ac:dyDescent="0.25">
      <c r="B322" t="str" cm="1">
        <f t="array" ref="B322:G322">TRANSPOSE(_xlfn._xlws.SORT(_xlfn._xlws.FILTER(treatments[treatment_number]&amp;" | "&amp;treatments[treatment_name],treatments[experiment_ID]=A322)))</f>
        <v xml:space="preserve"> | </v>
      </c>
      <c r="C322" t="str">
        <v xml:space="preserve"> | </v>
      </c>
      <c r="D322" t="str">
        <v xml:space="preserve"> | </v>
      </c>
      <c r="E322" t="str">
        <v xml:space="preserve"> | </v>
      </c>
      <c r="F322" t="str">
        <v xml:space="preserve"> | </v>
      </c>
      <c r="G322" t="str">
        <v xml:space="preserve"> | </v>
      </c>
    </row>
    <row r="323" spans="2:7" x14ac:dyDescent="0.25">
      <c r="B323" t="str" cm="1">
        <f t="array" ref="B323:G323">TRANSPOSE(_xlfn._xlws.SORT(_xlfn._xlws.FILTER(treatments[treatment_number]&amp;" | "&amp;treatments[treatment_name],treatments[experiment_ID]=A323)))</f>
        <v xml:space="preserve"> | </v>
      </c>
      <c r="C323" t="str">
        <v xml:space="preserve"> | </v>
      </c>
      <c r="D323" t="str">
        <v xml:space="preserve"> | </v>
      </c>
      <c r="E323" t="str">
        <v xml:space="preserve"> | </v>
      </c>
      <c r="F323" t="str">
        <v xml:space="preserve"> | </v>
      </c>
      <c r="G323" t="str">
        <v xml:space="preserve"> | </v>
      </c>
    </row>
    <row r="324" spans="2:7" x14ac:dyDescent="0.25">
      <c r="B324" t="str" cm="1">
        <f t="array" ref="B324:G324">TRANSPOSE(_xlfn._xlws.SORT(_xlfn._xlws.FILTER(treatments[treatment_number]&amp;" | "&amp;treatments[treatment_name],treatments[experiment_ID]=A324)))</f>
        <v xml:space="preserve"> | </v>
      </c>
      <c r="C324" t="str">
        <v xml:space="preserve"> | </v>
      </c>
      <c r="D324" t="str">
        <v xml:space="preserve"> | </v>
      </c>
      <c r="E324" t="str">
        <v xml:space="preserve"> | </v>
      </c>
      <c r="F324" t="str">
        <v xml:space="preserve"> | </v>
      </c>
      <c r="G324" t="str">
        <v xml:space="preserve"> | </v>
      </c>
    </row>
    <row r="325" spans="2:7" x14ac:dyDescent="0.25">
      <c r="B325" t="str" cm="1">
        <f t="array" ref="B325:G325">TRANSPOSE(_xlfn._xlws.SORT(_xlfn._xlws.FILTER(treatments[treatment_number]&amp;" | "&amp;treatments[treatment_name],treatments[experiment_ID]=A325)))</f>
        <v xml:space="preserve"> | </v>
      </c>
      <c r="C325" t="str">
        <v xml:space="preserve"> | </v>
      </c>
      <c r="D325" t="str">
        <v xml:space="preserve"> | </v>
      </c>
      <c r="E325" t="str">
        <v xml:space="preserve"> | </v>
      </c>
      <c r="F325" t="str">
        <v xml:space="preserve"> | </v>
      </c>
      <c r="G325" t="str">
        <v xml:space="preserve"> | </v>
      </c>
    </row>
    <row r="326" spans="2:7" x14ac:dyDescent="0.25">
      <c r="B326" t="str" cm="1">
        <f t="array" ref="B326:G326">TRANSPOSE(_xlfn._xlws.SORT(_xlfn._xlws.FILTER(treatments[treatment_number]&amp;" | "&amp;treatments[treatment_name],treatments[experiment_ID]=A326)))</f>
        <v xml:space="preserve"> | </v>
      </c>
      <c r="C326" t="str">
        <v xml:space="preserve"> | </v>
      </c>
      <c r="D326" t="str">
        <v xml:space="preserve"> | </v>
      </c>
      <c r="E326" t="str">
        <v xml:space="preserve"> | </v>
      </c>
      <c r="F326" t="str">
        <v xml:space="preserve"> | </v>
      </c>
      <c r="G326" t="str">
        <v xml:space="preserve"> | </v>
      </c>
    </row>
    <row r="327" spans="2:7" x14ac:dyDescent="0.25">
      <c r="B327" t="str" cm="1">
        <f t="array" ref="B327:G327">TRANSPOSE(_xlfn._xlws.SORT(_xlfn._xlws.FILTER(treatments[treatment_number]&amp;" | "&amp;treatments[treatment_name],treatments[experiment_ID]=A327)))</f>
        <v xml:space="preserve"> | </v>
      </c>
      <c r="C327" t="str">
        <v xml:space="preserve"> | </v>
      </c>
      <c r="D327" t="str">
        <v xml:space="preserve"> | </v>
      </c>
      <c r="E327" t="str">
        <v xml:space="preserve"> | </v>
      </c>
      <c r="F327" t="str">
        <v xml:space="preserve"> | </v>
      </c>
      <c r="G327" t="str">
        <v xml:space="preserve"> | </v>
      </c>
    </row>
    <row r="328" spans="2:7" x14ac:dyDescent="0.25">
      <c r="B328" t="str" cm="1">
        <f t="array" ref="B328:G328">TRANSPOSE(_xlfn._xlws.SORT(_xlfn._xlws.FILTER(treatments[treatment_number]&amp;" | "&amp;treatments[treatment_name],treatments[experiment_ID]=A328)))</f>
        <v xml:space="preserve"> | </v>
      </c>
      <c r="C328" t="str">
        <v xml:space="preserve"> | </v>
      </c>
      <c r="D328" t="str">
        <v xml:space="preserve"> | </v>
      </c>
      <c r="E328" t="str">
        <v xml:space="preserve"> | </v>
      </c>
      <c r="F328" t="str">
        <v xml:space="preserve"> | </v>
      </c>
      <c r="G328" t="str">
        <v xml:space="preserve"> | </v>
      </c>
    </row>
    <row r="329" spans="2:7" x14ac:dyDescent="0.25">
      <c r="B329" t="str" cm="1">
        <f t="array" ref="B329:G329">TRANSPOSE(_xlfn._xlws.SORT(_xlfn._xlws.FILTER(treatments[treatment_number]&amp;" | "&amp;treatments[treatment_name],treatments[experiment_ID]=A329)))</f>
        <v xml:space="preserve"> | </v>
      </c>
      <c r="C329" t="str">
        <v xml:space="preserve"> | </v>
      </c>
      <c r="D329" t="str">
        <v xml:space="preserve"> | </v>
      </c>
      <c r="E329" t="str">
        <v xml:space="preserve"> | </v>
      </c>
      <c r="F329" t="str">
        <v xml:space="preserve"> | </v>
      </c>
      <c r="G329" t="str">
        <v xml:space="preserve"> | </v>
      </c>
    </row>
    <row r="330" spans="2:7" x14ac:dyDescent="0.25">
      <c r="B330" t="str" cm="1">
        <f t="array" ref="B330:G330">TRANSPOSE(_xlfn._xlws.SORT(_xlfn._xlws.FILTER(treatments[treatment_number]&amp;" | "&amp;treatments[treatment_name],treatments[experiment_ID]=A330)))</f>
        <v xml:space="preserve"> | </v>
      </c>
      <c r="C330" t="str">
        <v xml:space="preserve"> | </v>
      </c>
      <c r="D330" t="str">
        <v xml:space="preserve"> | </v>
      </c>
      <c r="E330" t="str">
        <v xml:space="preserve"> | </v>
      </c>
      <c r="F330" t="str">
        <v xml:space="preserve"> | </v>
      </c>
      <c r="G330" t="str">
        <v xml:space="preserve"> | </v>
      </c>
    </row>
    <row r="331" spans="2:7" x14ac:dyDescent="0.25">
      <c r="B331" t="str" cm="1">
        <f t="array" ref="B331:G331">TRANSPOSE(_xlfn._xlws.SORT(_xlfn._xlws.FILTER(treatments[treatment_number]&amp;" | "&amp;treatments[treatment_name],treatments[experiment_ID]=A331)))</f>
        <v xml:space="preserve"> | </v>
      </c>
      <c r="C331" t="str">
        <v xml:space="preserve"> | </v>
      </c>
      <c r="D331" t="str">
        <v xml:space="preserve"> | </v>
      </c>
      <c r="E331" t="str">
        <v xml:space="preserve"> | </v>
      </c>
      <c r="F331" t="str">
        <v xml:space="preserve"> | </v>
      </c>
      <c r="G331" t="str">
        <v xml:space="preserve"> | </v>
      </c>
    </row>
    <row r="332" spans="2:7" x14ac:dyDescent="0.25">
      <c r="B332" t="str" cm="1">
        <f t="array" ref="B332:G332">TRANSPOSE(_xlfn._xlws.SORT(_xlfn._xlws.FILTER(treatments[treatment_number]&amp;" | "&amp;treatments[treatment_name],treatments[experiment_ID]=A332)))</f>
        <v xml:space="preserve"> | </v>
      </c>
      <c r="C332" t="str">
        <v xml:space="preserve"> | </v>
      </c>
      <c r="D332" t="str">
        <v xml:space="preserve"> | </v>
      </c>
      <c r="E332" t="str">
        <v xml:space="preserve"> | </v>
      </c>
      <c r="F332" t="str">
        <v xml:space="preserve"> | </v>
      </c>
      <c r="G332" t="str">
        <v xml:space="preserve"> | </v>
      </c>
    </row>
    <row r="333" spans="2:7" x14ac:dyDescent="0.25">
      <c r="B333" t="str" cm="1">
        <f t="array" ref="B333:G333">TRANSPOSE(_xlfn._xlws.SORT(_xlfn._xlws.FILTER(treatments[treatment_number]&amp;" | "&amp;treatments[treatment_name],treatments[experiment_ID]=A333)))</f>
        <v xml:space="preserve"> | </v>
      </c>
      <c r="C333" t="str">
        <v xml:space="preserve"> | </v>
      </c>
      <c r="D333" t="str">
        <v xml:space="preserve"> | </v>
      </c>
      <c r="E333" t="str">
        <v xml:space="preserve"> | </v>
      </c>
      <c r="F333" t="str">
        <v xml:space="preserve"> | </v>
      </c>
      <c r="G333" t="str">
        <v xml:space="preserve"> | </v>
      </c>
    </row>
    <row r="334" spans="2:7" x14ac:dyDescent="0.25">
      <c r="B334" t="str" cm="1">
        <f t="array" ref="B334:G334">TRANSPOSE(_xlfn._xlws.SORT(_xlfn._xlws.FILTER(treatments[treatment_number]&amp;" | "&amp;treatments[treatment_name],treatments[experiment_ID]=A334)))</f>
        <v xml:space="preserve"> | </v>
      </c>
      <c r="C334" t="str">
        <v xml:space="preserve"> | </v>
      </c>
      <c r="D334" t="str">
        <v xml:space="preserve"> | </v>
      </c>
      <c r="E334" t="str">
        <v xml:space="preserve"> | </v>
      </c>
      <c r="F334" t="str">
        <v xml:space="preserve"> | </v>
      </c>
      <c r="G334" t="str">
        <v xml:space="preserve"> | </v>
      </c>
    </row>
    <row r="335" spans="2:7" x14ac:dyDescent="0.25">
      <c r="B335" t="str" cm="1">
        <f t="array" ref="B335:G335">TRANSPOSE(_xlfn._xlws.SORT(_xlfn._xlws.FILTER(treatments[treatment_number]&amp;" | "&amp;treatments[treatment_name],treatments[experiment_ID]=A335)))</f>
        <v xml:space="preserve"> | </v>
      </c>
      <c r="C335" t="str">
        <v xml:space="preserve"> | </v>
      </c>
      <c r="D335" t="str">
        <v xml:space="preserve"> | </v>
      </c>
      <c r="E335" t="str">
        <v xml:space="preserve"> | </v>
      </c>
      <c r="F335" t="str">
        <v xml:space="preserve"> | </v>
      </c>
      <c r="G335" t="str">
        <v xml:space="preserve"> | </v>
      </c>
    </row>
    <row r="336" spans="2:7" x14ac:dyDescent="0.25">
      <c r="B336" t="str" cm="1">
        <f t="array" ref="B336:G336">TRANSPOSE(_xlfn._xlws.SORT(_xlfn._xlws.FILTER(treatments[treatment_number]&amp;" | "&amp;treatments[treatment_name],treatments[experiment_ID]=A336)))</f>
        <v xml:space="preserve"> | </v>
      </c>
      <c r="C336" t="str">
        <v xml:space="preserve"> | </v>
      </c>
      <c r="D336" t="str">
        <v xml:space="preserve"> | </v>
      </c>
      <c r="E336" t="str">
        <v xml:space="preserve"> | </v>
      </c>
      <c r="F336" t="str">
        <v xml:space="preserve"> | </v>
      </c>
      <c r="G336" t="str">
        <v xml:space="preserve"> | </v>
      </c>
    </row>
    <row r="337" spans="2:7" x14ac:dyDescent="0.25">
      <c r="B337" t="str" cm="1">
        <f t="array" ref="B337:G337">TRANSPOSE(_xlfn._xlws.SORT(_xlfn._xlws.FILTER(treatments[treatment_number]&amp;" | "&amp;treatments[treatment_name],treatments[experiment_ID]=A337)))</f>
        <v xml:space="preserve"> | </v>
      </c>
      <c r="C337" t="str">
        <v xml:space="preserve"> | </v>
      </c>
      <c r="D337" t="str">
        <v xml:space="preserve"> | </v>
      </c>
      <c r="E337" t="str">
        <v xml:space="preserve"> | </v>
      </c>
      <c r="F337" t="str">
        <v xml:space="preserve"> | </v>
      </c>
      <c r="G337" t="str">
        <v xml:space="preserve"> | </v>
      </c>
    </row>
    <row r="338" spans="2:7" x14ac:dyDescent="0.25">
      <c r="B338" t="str" cm="1">
        <f t="array" ref="B338:G338">TRANSPOSE(_xlfn._xlws.SORT(_xlfn._xlws.FILTER(treatments[treatment_number]&amp;" | "&amp;treatments[treatment_name],treatments[experiment_ID]=A338)))</f>
        <v xml:space="preserve"> | </v>
      </c>
      <c r="C338" t="str">
        <v xml:space="preserve"> | </v>
      </c>
      <c r="D338" t="str">
        <v xml:space="preserve"> | </v>
      </c>
      <c r="E338" t="str">
        <v xml:space="preserve"> | </v>
      </c>
      <c r="F338" t="str">
        <v xml:space="preserve"> | </v>
      </c>
      <c r="G338" t="str">
        <v xml:space="preserve"> | </v>
      </c>
    </row>
    <row r="339" spans="2:7" x14ac:dyDescent="0.25">
      <c r="B339" t="str" cm="1">
        <f t="array" ref="B339:G339">TRANSPOSE(_xlfn._xlws.SORT(_xlfn._xlws.FILTER(treatments[treatment_number]&amp;" | "&amp;treatments[treatment_name],treatments[experiment_ID]=A339)))</f>
        <v xml:space="preserve"> | </v>
      </c>
      <c r="C339" t="str">
        <v xml:space="preserve"> | </v>
      </c>
      <c r="D339" t="str">
        <v xml:space="preserve"> | </v>
      </c>
      <c r="E339" t="str">
        <v xml:space="preserve"> | </v>
      </c>
      <c r="F339" t="str">
        <v xml:space="preserve"> | </v>
      </c>
      <c r="G339" t="str">
        <v xml:space="preserve"> | </v>
      </c>
    </row>
    <row r="340" spans="2:7" x14ac:dyDescent="0.25">
      <c r="B340" t="str" cm="1">
        <f t="array" ref="B340:G340">TRANSPOSE(_xlfn._xlws.SORT(_xlfn._xlws.FILTER(treatments[treatment_number]&amp;" | "&amp;treatments[treatment_name],treatments[experiment_ID]=A340)))</f>
        <v xml:space="preserve"> | </v>
      </c>
      <c r="C340" t="str">
        <v xml:space="preserve"> | </v>
      </c>
      <c r="D340" t="str">
        <v xml:space="preserve"> | </v>
      </c>
      <c r="E340" t="str">
        <v xml:space="preserve"> | </v>
      </c>
      <c r="F340" t="str">
        <v xml:space="preserve"> | </v>
      </c>
      <c r="G340" t="str">
        <v xml:space="preserve"> | </v>
      </c>
    </row>
    <row r="341" spans="2:7" x14ac:dyDescent="0.25">
      <c r="B341" t="str" cm="1">
        <f t="array" ref="B341:G341">TRANSPOSE(_xlfn._xlws.SORT(_xlfn._xlws.FILTER(treatments[treatment_number]&amp;" | "&amp;treatments[treatment_name],treatments[experiment_ID]=A341)))</f>
        <v xml:space="preserve"> | </v>
      </c>
      <c r="C341" t="str">
        <v xml:space="preserve"> | </v>
      </c>
      <c r="D341" t="str">
        <v xml:space="preserve"> | </v>
      </c>
      <c r="E341" t="str">
        <v xml:space="preserve"> | </v>
      </c>
      <c r="F341" t="str">
        <v xml:space="preserve"> | </v>
      </c>
      <c r="G341" t="str">
        <v xml:space="preserve"> | </v>
      </c>
    </row>
    <row r="342" spans="2:7" x14ac:dyDescent="0.25">
      <c r="B342" t="str" cm="1">
        <f t="array" ref="B342:G342">TRANSPOSE(_xlfn._xlws.SORT(_xlfn._xlws.FILTER(treatments[treatment_number]&amp;" | "&amp;treatments[treatment_name],treatments[experiment_ID]=A342)))</f>
        <v xml:space="preserve"> | </v>
      </c>
      <c r="C342" t="str">
        <v xml:space="preserve"> | </v>
      </c>
      <c r="D342" t="str">
        <v xml:space="preserve"> | </v>
      </c>
      <c r="E342" t="str">
        <v xml:space="preserve"> | </v>
      </c>
      <c r="F342" t="str">
        <v xml:space="preserve"> | </v>
      </c>
      <c r="G342" t="str">
        <v xml:space="preserve"> | </v>
      </c>
    </row>
    <row r="343" spans="2:7" x14ac:dyDescent="0.25">
      <c r="B343" t="str" cm="1">
        <f t="array" ref="B343:G343">TRANSPOSE(_xlfn._xlws.SORT(_xlfn._xlws.FILTER(treatments[treatment_number]&amp;" | "&amp;treatments[treatment_name],treatments[experiment_ID]=A343)))</f>
        <v xml:space="preserve"> | </v>
      </c>
      <c r="C343" t="str">
        <v xml:space="preserve"> | </v>
      </c>
      <c r="D343" t="str">
        <v xml:space="preserve"> | </v>
      </c>
      <c r="E343" t="str">
        <v xml:space="preserve"> | </v>
      </c>
      <c r="F343" t="str">
        <v xml:space="preserve"> | </v>
      </c>
      <c r="G343" t="str">
        <v xml:space="preserve"> | </v>
      </c>
    </row>
    <row r="344" spans="2:7" x14ac:dyDescent="0.25">
      <c r="B344" t="str" cm="1">
        <f t="array" ref="B344:G344">TRANSPOSE(_xlfn._xlws.SORT(_xlfn._xlws.FILTER(treatments[treatment_number]&amp;" | "&amp;treatments[treatment_name],treatments[experiment_ID]=A344)))</f>
        <v xml:space="preserve"> | </v>
      </c>
      <c r="C344" t="str">
        <v xml:space="preserve"> | </v>
      </c>
      <c r="D344" t="str">
        <v xml:space="preserve"> | </v>
      </c>
      <c r="E344" t="str">
        <v xml:space="preserve"> | </v>
      </c>
      <c r="F344" t="str">
        <v xml:space="preserve"> | </v>
      </c>
      <c r="G344" t="str">
        <v xml:space="preserve"> | </v>
      </c>
    </row>
    <row r="345" spans="2:7" x14ac:dyDescent="0.25">
      <c r="B345" t="str" cm="1">
        <f t="array" ref="B345:G345">TRANSPOSE(_xlfn._xlws.SORT(_xlfn._xlws.FILTER(treatments[treatment_number]&amp;" | "&amp;treatments[treatment_name],treatments[experiment_ID]=A345)))</f>
        <v xml:space="preserve"> | </v>
      </c>
      <c r="C345" t="str">
        <v xml:space="preserve"> | </v>
      </c>
      <c r="D345" t="str">
        <v xml:space="preserve"> | </v>
      </c>
      <c r="E345" t="str">
        <v xml:space="preserve"> | </v>
      </c>
      <c r="F345" t="str">
        <v xml:space="preserve"> | </v>
      </c>
      <c r="G345" t="str">
        <v xml:space="preserve"> | </v>
      </c>
    </row>
    <row r="346" spans="2:7" x14ac:dyDescent="0.25">
      <c r="B346" t="str" cm="1">
        <f t="array" ref="B346:G346">TRANSPOSE(_xlfn._xlws.SORT(_xlfn._xlws.FILTER(treatments[treatment_number]&amp;" | "&amp;treatments[treatment_name],treatments[experiment_ID]=A346)))</f>
        <v xml:space="preserve"> | </v>
      </c>
      <c r="C346" t="str">
        <v xml:space="preserve"> | </v>
      </c>
      <c r="D346" t="str">
        <v xml:space="preserve"> | </v>
      </c>
      <c r="E346" t="str">
        <v xml:space="preserve"> | </v>
      </c>
      <c r="F346" t="str">
        <v xml:space="preserve"> | </v>
      </c>
      <c r="G346" t="str">
        <v xml:space="preserve"> | </v>
      </c>
    </row>
    <row r="347" spans="2:7" x14ac:dyDescent="0.25">
      <c r="B347" t="str" cm="1">
        <f t="array" ref="B347:G347">TRANSPOSE(_xlfn._xlws.SORT(_xlfn._xlws.FILTER(treatments[treatment_number]&amp;" | "&amp;treatments[treatment_name],treatments[experiment_ID]=A347)))</f>
        <v xml:space="preserve"> | </v>
      </c>
      <c r="C347" t="str">
        <v xml:space="preserve"> | </v>
      </c>
      <c r="D347" t="str">
        <v xml:space="preserve"> | </v>
      </c>
      <c r="E347" t="str">
        <v xml:space="preserve"> | </v>
      </c>
      <c r="F347" t="str">
        <v xml:space="preserve"> | </v>
      </c>
      <c r="G347" t="str">
        <v xml:space="preserve"> | </v>
      </c>
    </row>
    <row r="348" spans="2:7" x14ac:dyDescent="0.25">
      <c r="B348" t="str" cm="1">
        <f t="array" ref="B348:G348">TRANSPOSE(_xlfn._xlws.SORT(_xlfn._xlws.FILTER(treatments[treatment_number]&amp;" | "&amp;treatments[treatment_name],treatments[experiment_ID]=A348)))</f>
        <v xml:space="preserve"> | </v>
      </c>
      <c r="C348" t="str">
        <v xml:space="preserve"> | </v>
      </c>
      <c r="D348" t="str">
        <v xml:space="preserve"> | </v>
      </c>
      <c r="E348" t="str">
        <v xml:space="preserve"> | </v>
      </c>
      <c r="F348" t="str">
        <v xml:space="preserve"> | </v>
      </c>
      <c r="G348" t="str">
        <v xml:space="preserve"> | </v>
      </c>
    </row>
    <row r="349" spans="2:7" x14ac:dyDescent="0.25">
      <c r="B349" t="str" cm="1">
        <f t="array" ref="B349:G349">TRANSPOSE(_xlfn._xlws.SORT(_xlfn._xlws.FILTER(treatments[treatment_number]&amp;" | "&amp;treatments[treatment_name],treatments[experiment_ID]=A349)))</f>
        <v xml:space="preserve"> | </v>
      </c>
      <c r="C349" t="str">
        <v xml:space="preserve"> | </v>
      </c>
      <c r="D349" t="str">
        <v xml:space="preserve"> | </v>
      </c>
      <c r="E349" t="str">
        <v xml:space="preserve"> | </v>
      </c>
      <c r="F349" t="str">
        <v xml:space="preserve"> | </v>
      </c>
      <c r="G349" t="str">
        <v xml:space="preserve"> | </v>
      </c>
    </row>
    <row r="350" spans="2:7" x14ac:dyDescent="0.25">
      <c r="B350" t="str" cm="1">
        <f t="array" ref="B350:G350">TRANSPOSE(_xlfn._xlws.SORT(_xlfn._xlws.FILTER(treatments[treatment_number]&amp;" | "&amp;treatments[treatment_name],treatments[experiment_ID]=A350)))</f>
        <v xml:space="preserve"> | </v>
      </c>
      <c r="C350" t="str">
        <v xml:space="preserve"> | </v>
      </c>
      <c r="D350" t="str">
        <v xml:space="preserve"> | </v>
      </c>
      <c r="E350" t="str">
        <v xml:space="preserve"> | </v>
      </c>
      <c r="F350" t="str">
        <v xml:space="preserve"> | </v>
      </c>
      <c r="G350" t="str">
        <v xml:space="preserve"> | </v>
      </c>
    </row>
    <row r="351" spans="2:7" x14ac:dyDescent="0.25">
      <c r="B351" t="str" cm="1">
        <f t="array" ref="B351:G351">TRANSPOSE(_xlfn._xlws.SORT(_xlfn._xlws.FILTER(treatments[treatment_number]&amp;" | "&amp;treatments[treatment_name],treatments[experiment_ID]=A351)))</f>
        <v xml:space="preserve"> | </v>
      </c>
      <c r="C351" t="str">
        <v xml:space="preserve"> | </v>
      </c>
      <c r="D351" t="str">
        <v xml:space="preserve"> | </v>
      </c>
      <c r="E351" t="str">
        <v xml:space="preserve"> | </v>
      </c>
      <c r="F351" t="str">
        <v xml:space="preserve"> | </v>
      </c>
      <c r="G351" t="str">
        <v xml:space="preserve"> | </v>
      </c>
    </row>
    <row r="352" spans="2:7" x14ac:dyDescent="0.25">
      <c r="B352" t="str" cm="1">
        <f t="array" ref="B352:G352">TRANSPOSE(_xlfn._xlws.SORT(_xlfn._xlws.FILTER(treatments[treatment_number]&amp;" | "&amp;treatments[treatment_name],treatments[experiment_ID]=A352)))</f>
        <v xml:space="preserve"> | </v>
      </c>
      <c r="C352" t="str">
        <v xml:space="preserve"> | </v>
      </c>
      <c r="D352" t="str">
        <v xml:space="preserve"> | </v>
      </c>
      <c r="E352" t="str">
        <v xml:space="preserve"> | </v>
      </c>
      <c r="F352" t="str">
        <v xml:space="preserve"> | </v>
      </c>
      <c r="G352" t="str">
        <v xml:space="preserve"> | </v>
      </c>
    </row>
    <row r="353" spans="2:7" x14ac:dyDescent="0.25">
      <c r="B353" t="str" cm="1">
        <f t="array" ref="B353:G353">TRANSPOSE(_xlfn._xlws.SORT(_xlfn._xlws.FILTER(treatments[treatment_number]&amp;" | "&amp;treatments[treatment_name],treatments[experiment_ID]=A353)))</f>
        <v xml:space="preserve"> | </v>
      </c>
      <c r="C353" t="str">
        <v xml:space="preserve"> | </v>
      </c>
      <c r="D353" t="str">
        <v xml:space="preserve"> | </v>
      </c>
      <c r="E353" t="str">
        <v xml:space="preserve"> | </v>
      </c>
      <c r="F353" t="str">
        <v xml:space="preserve"> | </v>
      </c>
      <c r="G353" t="str">
        <v xml:space="preserve"> | </v>
      </c>
    </row>
    <row r="354" spans="2:7" x14ac:dyDescent="0.25">
      <c r="B354" t="str" cm="1">
        <f t="array" ref="B354:G354">TRANSPOSE(_xlfn._xlws.SORT(_xlfn._xlws.FILTER(treatments[treatment_number]&amp;" | "&amp;treatments[treatment_name],treatments[experiment_ID]=A354)))</f>
        <v xml:space="preserve"> | </v>
      </c>
      <c r="C354" t="str">
        <v xml:space="preserve"> | </v>
      </c>
      <c r="D354" t="str">
        <v xml:space="preserve"> | </v>
      </c>
      <c r="E354" t="str">
        <v xml:space="preserve"> | </v>
      </c>
      <c r="F354" t="str">
        <v xml:space="preserve"> | </v>
      </c>
      <c r="G354" t="str">
        <v xml:space="preserve"> | </v>
      </c>
    </row>
    <row r="355" spans="2:7" x14ac:dyDescent="0.25">
      <c r="B355" t="str" cm="1">
        <f t="array" ref="B355:G355">TRANSPOSE(_xlfn._xlws.SORT(_xlfn._xlws.FILTER(treatments[treatment_number]&amp;" | "&amp;treatments[treatment_name],treatments[experiment_ID]=A355)))</f>
        <v xml:space="preserve"> | </v>
      </c>
      <c r="C355" t="str">
        <v xml:space="preserve"> | </v>
      </c>
      <c r="D355" t="str">
        <v xml:space="preserve"> | </v>
      </c>
      <c r="E355" t="str">
        <v xml:space="preserve"> | </v>
      </c>
      <c r="F355" t="str">
        <v xml:space="preserve"> | </v>
      </c>
      <c r="G355" t="str">
        <v xml:space="preserve"> | </v>
      </c>
    </row>
    <row r="356" spans="2:7" x14ac:dyDescent="0.25">
      <c r="B356" t="str" cm="1">
        <f t="array" ref="B356:G356">TRANSPOSE(_xlfn._xlws.SORT(_xlfn._xlws.FILTER(treatments[treatment_number]&amp;" | "&amp;treatments[treatment_name],treatments[experiment_ID]=A356)))</f>
        <v xml:space="preserve"> | </v>
      </c>
      <c r="C356" t="str">
        <v xml:space="preserve"> | </v>
      </c>
      <c r="D356" t="str">
        <v xml:space="preserve"> | </v>
      </c>
      <c r="E356" t="str">
        <v xml:space="preserve"> | </v>
      </c>
      <c r="F356" t="str">
        <v xml:space="preserve"> | </v>
      </c>
      <c r="G356" t="str">
        <v xml:space="preserve"> | </v>
      </c>
    </row>
    <row r="357" spans="2:7" x14ac:dyDescent="0.25">
      <c r="B357" t="str" cm="1">
        <f t="array" ref="B357:G357">TRANSPOSE(_xlfn._xlws.SORT(_xlfn._xlws.FILTER(treatments[treatment_number]&amp;" | "&amp;treatments[treatment_name],treatments[experiment_ID]=A357)))</f>
        <v xml:space="preserve"> | </v>
      </c>
      <c r="C357" t="str">
        <v xml:space="preserve"> | </v>
      </c>
      <c r="D357" t="str">
        <v xml:space="preserve"> | </v>
      </c>
      <c r="E357" t="str">
        <v xml:space="preserve"> | </v>
      </c>
      <c r="F357" t="str">
        <v xml:space="preserve"> | </v>
      </c>
      <c r="G357" t="str">
        <v xml:space="preserve"> | </v>
      </c>
    </row>
    <row r="358" spans="2:7" x14ac:dyDescent="0.25">
      <c r="B358" t="str" cm="1">
        <f t="array" ref="B358:G358">TRANSPOSE(_xlfn._xlws.SORT(_xlfn._xlws.FILTER(treatments[treatment_number]&amp;" | "&amp;treatments[treatment_name],treatments[experiment_ID]=A358)))</f>
        <v xml:space="preserve"> | </v>
      </c>
      <c r="C358" t="str">
        <v xml:space="preserve"> | </v>
      </c>
      <c r="D358" t="str">
        <v xml:space="preserve"> | </v>
      </c>
      <c r="E358" t="str">
        <v xml:space="preserve"> | </v>
      </c>
      <c r="F358" t="str">
        <v xml:space="preserve"> | </v>
      </c>
      <c r="G358" t="str">
        <v xml:space="preserve"> | </v>
      </c>
    </row>
    <row r="359" spans="2:7" x14ac:dyDescent="0.25">
      <c r="B359" t="str" cm="1">
        <f t="array" ref="B359:G359">TRANSPOSE(_xlfn._xlws.SORT(_xlfn._xlws.FILTER(treatments[treatment_number]&amp;" | "&amp;treatments[treatment_name],treatments[experiment_ID]=A359)))</f>
        <v xml:space="preserve"> | </v>
      </c>
      <c r="C359" t="str">
        <v xml:space="preserve"> | </v>
      </c>
      <c r="D359" t="str">
        <v xml:space="preserve"> | </v>
      </c>
      <c r="E359" t="str">
        <v xml:space="preserve"> | </v>
      </c>
      <c r="F359" t="str">
        <v xml:space="preserve"> | </v>
      </c>
      <c r="G359" t="str">
        <v xml:space="preserve"> | </v>
      </c>
    </row>
    <row r="360" spans="2:7" x14ac:dyDescent="0.25">
      <c r="B360" t="str" cm="1">
        <f t="array" ref="B360:G360">TRANSPOSE(_xlfn._xlws.SORT(_xlfn._xlws.FILTER(treatments[treatment_number]&amp;" | "&amp;treatments[treatment_name],treatments[experiment_ID]=A360)))</f>
        <v xml:space="preserve"> | </v>
      </c>
      <c r="C360" t="str">
        <v xml:space="preserve"> | </v>
      </c>
      <c r="D360" t="str">
        <v xml:space="preserve"> | </v>
      </c>
      <c r="E360" t="str">
        <v xml:space="preserve"> | </v>
      </c>
      <c r="F360" t="str">
        <v xml:space="preserve"> | </v>
      </c>
      <c r="G360" t="str">
        <v xml:space="preserve"> | </v>
      </c>
    </row>
    <row r="361" spans="2:7" x14ac:dyDescent="0.25">
      <c r="B361" t="str" cm="1">
        <f t="array" ref="B361:G361">TRANSPOSE(_xlfn._xlws.SORT(_xlfn._xlws.FILTER(treatments[treatment_number]&amp;" | "&amp;treatments[treatment_name],treatments[experiment_ID]=A361)))</f>
        <v xml:space="preserve"> | </v>
      </c>
      <c r="C361" t="str">
        <v xml:space="preserve"> | </v>
      </c>
      <c r="D361" t="str">
        <v xml:space="preserve"> | </v>
      </c>
      <c r="E361" t="str">
        <v xml:space="preserve"> | </v>
      </c>
      <c r="F361" t="str">
        <v xml:space="preserve"> | </v>
      </c>
      <c r="G361" t="str">
        <v xml:space="preserve"> | </v>
      </c>
    </row>
    <row r="362" spans="2:7" x14ac:dyDescent="0.25">
      <c r="B362" t="str" cm="1">
        <f t="array" ref="B362:G362">TRANSPOSE(_xlfn._xlws.SORT(_xlfn._xlws.FILTER(treatments[treatment_number]&amp;" | "&amp;treatments[treatment_name],treatments[experiment_ID]=A362)))</f>
        <v xml:space="preserve"> | </v>
      </c>
      <c r="C362" t="str">
        <v xml:space="preserve"> | </v>
      </c>
      <c r="D362" t="str">
        <v xml:space="preserve"> | </v>
      </c>
      <c r="E362" t="str">
        <v xml:space="preserve"> | </v>
      </c>
      <c r="F362" t="str">
        <v xml:space="preserve"> | </v>
      </c>
      <c r="G362" t="str">
        <v xml:space="preserve"> | </v>
      </c>
    </row>
    <row r="363" spans="2:7" x14ac:dyDescent="0.25">
      <c r="B363" t="str" cm="1">
        <f t="array" ref="B363:G363">TRANSPOSE(_xlfn._xlws.SORT(_xlfn._xlws.FILTER(treatments[treatment_number]&amp;" | "&amp;treatments[treatment_name],treatments[experiment_ID]=A363)))</f>
        <v xml:space="preserve"> | </v>
      </c>
      <c r="C363" t="str">
        <v xml:space="preserve"> | </v>
      </c>
      <c r="D363" t="str">
        <v xml:space="preserve"> | </v>
      </c>
      <c r="E363" t="str">
        <v xml:space="preserve"> | </v>
      </c>
      <c r="F363" t="str">
        <v xml:space="preserve"> | </v>
      </c>
      <c r="G363" t="str">
        <v xml:space="preserve"> | </v>
      </c>
    </row>
    <row r="364" spans="2:7" x14ac:dyDescent="0.25">
      <c r="B364" t="str" cm="1">
        <f t="array" ref="B364:G364">TRANSPOSE(_xlfn._xlws.SORT(_xlfn._xlws.FILTER(treatments[treatment_number]&amp;" | "&amp;treatments[treatment_name],treatments[experiment_ID]=A364)))</f>
        <v xml:space="preserve"> | </v>
      </c>
      <c r="C364" t="str">
        <v xml:space="preserve"> | </v>
      </c>
      <c r="D364" t="str">
        <v xml:space="preserve"> | </v>
      </c>
      <c r="E364" t="str">
        <v xml:space="preserve"> | </v>
      </c>
      <c r="F364" t="str">
        <v xml:space="preserve"> | </v>
      </c>
      <c r="G364" t="str">
        <v xml:space="preserve"> | </v>
      </c>
    </row>
    <row r="365" spans="2:7" x14ac:dyDescent="0.25">
      <c r="B365" t="str" cm="1">
        <f t="array" ref="B365:G365">TRANSPOSE(_xlfn._xlws.SORT(_xlfn._xlws.FILTER(treatments[treatment_number]&amp;" | "&amp;treatments[treatment_name],treatments[experiment_ID]=A365)))</f>
        <v xml:space="preserve"> | </v>
      </c>
      <c r="C365" t="str">
        <v xml:space="preserve"> | </v>
      </c>
      <c r="D365" t="str">
        <v xml:space="preserve"> | </v>
      </c>
      <c r="E365" t="str">
        <v xml:space="preserve"> | </v>
      </c>
      <c r="F365" t="str">
        <v xml:space="preserve"> | </v>
      </c>
      <c r="G365" t="str">
        <v xml:space="preserve"> | </v>
      </c>
    </row>
    <row r="366" spans="2:7" x14ac:dyDescent="0.25">
      <c r="B366" t="str" cm="1">
        <f t="array" ref="B366:G366">TRANSPOSE(_xlfn._xlws.SORT(_xlfn._xlws.FILTER(treatments[treatment_number]&amp;" | "&amp;treatments[treatment_name],treatments[experiment_ID]=A366)))</f>
        <v xml:space="preserve"> | </v>
      </c>
      <c r="C366" t="str">
        <v xml:space="preserve"> | </v>
      </c>
      <c r="D366" t="str">
        <v xml:space="preserve"> | </v>
      </c>
      <c r="E366" t="str">
        <v xml:space="preserve"> | </v>
      </c>
      <c r="F366" t="str">
        <v xml:space="preserve"> | </v>
      </c>
      <c r="G366" t="str">
        <v xml:space="preserve"> | </v>
      </c>
    </row>
    <row r="367" spans="2:7" x14ac:dyDescent="0.25">
      <c r="B367" t="str" cm="1">
        <f t="array" ref="B367:G367">TRANSPOSE(_xlfn._xlws.SORT(_xlfn._xlws.FILTER(treatments[treatment_number]&amp;" | "&amp;treatments[treatment_name],treatments[experiment_ID]=A367)))</f>
        <v xml:space="preserve"> | </v>
      </c>
      <c r="C367" t="str">
        <v xml:space="preserve"> | </v>
      </c>
      <c r="D367" t="str">
        <v xml:space="preserve"> | </v>
      </c>
      <c r="E367" t="str">
        <v xml:space="preserve"> | </v>
      </c>
      <c r="F367" t="str">
        <v xml:space="preserve"> | </v>
      </c>
      <c r="G367" t="str">
        <v xml:space="preserve"> | </v>
      </c>
    </row>
    <row r="368" spans="2:7" x14ac:dyDescent="0.25">
      <c r="B368" t="str" cm="1">
        <f t="array" ref="B368:G368">TRANSPOSE(_xlfn._xlws.SORT(_xlfn._xlws.FILTER(treatments[treatment_number]&amp;" | "&amp;treatments[treatment_name],treatments[experiment_ID]=A368)))</f>
        <v xml:space="preserve"> | </v>
      </c>
      <c r="C368" t="str">
        <v xml:space="preserve"> | </v>
      </c>
      <c r="D368" t="str">
        <v xml:space="preserve"> | </v>
      </c>
      <c r="E368" t="str">
        <v xml:space="preserve"> | </v>
      </c>
      <c r="F368" t="str">
        <v xml:space="preserve"> | </v>
      </c>
      <c r="G368" t="str">
        <v xml:space="preserve"> | </v>
      </c>
    </row>
    <row r="369" spans="2:7" x14ac:dyDescent="0.25">
      <c r="B369" t="str" cm="1">
        <f t="array" ref="B369:G369">TRANSPOSE(_xlfn._xlws.SORT(_xlfn._xlws.FILTER(treatments[treatment_number]&amp;" | "&amp;treatments[treatment_name],treatments[experiment_ID]=A369)))</f>
        <v xml:space="preserve"> | </v>
      </c>
      <c r="C369" t="str">
        <v xml:space="preserve"> | </v>
      </c>
      <c r="D369" t="str">
        <v xml:space="preserve"> | </v>
      </c>
      <c r="E369" t="str">
        <v xml:space="preserve"> | </v>
      </c>
      <c r="F369" t="str">
        <v xml:space="preserve"> | </v>
      </c>
      <c r="G369" t="str">
        <v xml:space="preserve"> | </v>
      </c>
    </row>
    <row r="370" spans="2:7" x14ac:dyDescent="0.25">
      <c r="B370" t="str" cm="1">
        <f t="array" ref="B370:G370">TRANSPOSE(_xlfn._xlws.SORT(_xlfn._xlws.FILTER(treatments[treatment_number]&amp;" | "&amp;treatments[treatment_name],treatments[experiment_ID]=A370)))</f>
        <v xml:space="preserve"> | </v>
      </c>
      <c r="C370" t="str">
        <v xml:space="preserve"> | </v>
      </c>
      <c r="D370" t="str">
        <v xml:space="preserve"> | </v>
      </c>
      <c r="E370" t="str">
        <v xml:space="preserve"> | </v>
      </c>
      <c r="F370" t="str">
        <v xml:space="preserve"> | </v>
      </c>
      <c r="G370" t="str">
        <v xml:space="preserve"> | </v>
      </c>
    </row>
    <row r="371" spans="2:7" x14ac:dyDescent="0.25">
      <c r="B371" t="str" cm="1">
        <f t="array" ref="B371:G371">TRANSPOSE(_xlfn._xlws.SORT(_xlfn._xlws.FILTER(treatments[treatment_number]&amp;" | "&amp;treatments[treatment_name],treatments[experiment_ID]=A371)))</f>
        <v xml:space="preserve"> | </v>
      </c>
      <c r="C371" t="str">
        <v xml:space="preserve"> | </v>
      </c>
      <c r="D371" t="str">
        <v xml:space="preserve"> | </v>
      </c>
      <c r="E371" t="str">
        <v xml:space="preserve"> | </v>
      </c>
      <c r="F371" t="str">
        <v xml:space="preserve"> | </v>
      </c>
      <c r="G371" t="str">
        <v xml:space="preserve"> | </v>
      </c>
    </row>
    <row r="372" spans="2:7" x14ac:dyDescent="0.25">
      <c r="B372" t="str" cm="1">
        <f t="array" ref="B372:G372">TRANSPOSE(_xlfn._xlws.SORT(_xlfn._xlws.FILTER(treatments[treatment_number]&amp;" | "&amp;treatments[treatment_name],treatments[experiment_ID]=A372)))</f>
        <v xml:space="preserve"> | </v>
      </c>
      <c r="C372" t="str">
        <v xml:space="preserve"> | </v>
      </c>
      <c r="D372" t="str">
        <v xml:space="preserve"> | </v>
      </c>
      <c r="E372" t="str">
        <v xml:space="preserve"> | </v>
      </c>
      <c r="F372" t="str">
        <v xml:space="preserve"> | </v>
      </c>
      <c r="G372" t="str">
        <v xml:space="preserve"> | </v>
      </c>
    </row>
    <row r="373" spans="2:7" x14ac:dyDescent="0.25">
      <c r="B373" t="str" cm="1">
        <f t="array" ref="B373:G373">TRANSPOSE(_xlfn._xlws.SORT(_xlfn._xlws.FILTER(treatments[treatment_number]&amp;" | "&amp;treatments[treatment_name],treatments[experiment_ID]=A373)))</f>
        <v xml:space="preserve"> | </v>
      </c>
      <c r="C373" t="str">
        <v xml:space="preserve"> | </v>
      </c>
      <c r="D373" t="str">
        <v xml:space="preserve"> | </v>
      </c>
      <c r="E373" t="str">
        <v xml:space="preserve"> | </v>
      </c>
      <c r="F373" t="str">
        <v xml:space="preserve"> | </v>
      </c>
      <c r="G373" t="str">
        <v xml:space="preserve"> | </v>
      </c>
    </row>
    <row r="374" spans="2:7" x14ac:dyDescent="0.25">
      <c r="B374" t="str" cm="1">
        <f t="array" ref="B374:G374">TRANSPOSE(_xlfn._xlws.SORT(_xlfn._xlws.FILTER(treatments[treatment_number]&amp;" | "&amp;treatments[treatment_name],treatments[experiment_ID]=A374)))</f>
        <v xml:space="preserve"> | </v>
      </c>
      <c r="C374" t="str">
        <v xml:space="preserve"> | </v>
      </c>
      <c r="D374" t="str">
        <v xml:space="preserve"> | </v>
      </c>
      <c r="E374" t="str">
        <v xml:space="preserve"> | </v>
      </c>
      <c r="F374" t="str">
        <v xml:space="preserve"> | </v>
      </c>
      <c r="G374" t="str">
        <v xml:space="preserve"> | </v>
      </c>
    </row>
    <row r="375" spans="2:7" x14ac:dyDescent="0.25">
      <c r="B375" t="str" cm="1">
        <f t="array" ref="B375:G375">TRANSPOSE(_xlfn._xlws.SORT(_xlfn._xlws.FILTER(treatments[treatment_number]&amp;" | "&amp;treatments[treatment_name],treatments[experiment_ID]=A375)))</f>
        <v xml:space="preserve"> | </v>
      </c>
      <c r="C375" t="str">
        <v xml:space="preserve"> | </v>
      </c>
      <c r="D375" t="str">
        <v xml:space="preserve"> | </v>
      </c>
      <c r="E375" t="str">
        <v xml:space="preserve"> | </v>
      </c>
      <c r="F375" t="str">
        <v xml:space="preserve"> | </v>
      </c>
      <c r="G375" t="str">
        <v xml:space="preserve"> | </v>
      </c>
    </row>
    <row r="376" spans="2:7" x14ac:dyDescent="0.25">
      <c r="B376" t="str" cm="1">
        <f t="array" ref="B376:G376">TRANSPOSE(_xlfn._xlws.SORT(_xlfn._xlws.FILTER(treatments[treatment_number]&amp;" | "&amp;treatments[treatment_name],treatments[experiment_ID]=A376)))</f>
        <v xml:space="preserve"> | </v>
      </c>
      <c r="C376" t="str">
        <v xml:space="preserve"> | </v>
      </c>
      <c r="D376" t="str">
        <v xml:space="preserve"> | </v>
      </c>
      <c r="E376" t="str">
        <v xml:space="preserve"> | </v>
      </c>
      <c r="F376" t="str">
        <v xml:space="preserve"> | </v>
      </c>
      <c r="G376" t="str">
        <v xml:space="preserve"> | </v>
      </c>
    </row>
    <row r="377" spans="2:7" x14ac:dyDescent="0.25">
      <c r="B377" t="str" cm="1">
        <f t="array" ref="B377:G377">TRANSPOSE(_xlfn._xlws.SORT(_xlfn._xlws.FILTER(treatments[treatment_number]&amp;" | "&amp;treatments[treatment_name],treatments[experiment_ID]=A377)))</f>
        <v xml:space="preserve"> | </v>
      </c>
      <c r="C377" t="str">
        <v xml:space="preserve"> | </v>
      </c>
      <c r="D377" t="str">
        <v xml:space="preserve"> | </v>
      </c>
      <c r="E377" t="str">
        <v xml:space="preserve"> | </v>
      </c>
      <c r="F377" t="str">
        <v xml:space="preserve"> | </v>
      </c>
      <c r="G377" t="str">
        <v xml:space="preserve"> | </v>
      </c>
    </row>
    <row r="378" spans="2:7" x14ac:dyDescent="0.25">
      <c r="B378" t="str" cm="1">
        <f t="array" ref="B378:G378">TRANSPOSE(_xlfn._xlws.SORT(_xlfn._xlws.FILTER(treatments[treatment_number]&amp;" | "&amp;treatments[treatment_name],treatments[experiment_ID]=A378)))</f>
        <v xml:space="preserve"> | </v>
      </c>
      <c r="C378" t="str">
        <v xml:space="preserve"> | </v>
      </c>
      <c r="D378" t="str">
        <v xml:space="preserve"> | </v>
      </c>
      <c r="E378" t="str">
        <v xml:space="preserve"> | </v>
      </c>
      <c r="F378" t="str">
        <v xml:space="preserve"> | </v>
      </c>
      <c r="G378" t="str">
        <v xml:space="preserve"> | </v>
      </c>
    </row>
    <row r="379" spans="2:7" x14ac:dyDescent="0.25">
      <c r="B379" t="str" cm="1">
        <f t="array" ref="B379:G379">TRANSPOSE(_xlfn._xlws.SORT(_xlfn._xlws.FILTER(treatments[treatment_number]&amp;" | "&amp;treatments[treatment_name],treatments[experiment_ID]=A379)))</f>
        <v xml:space="preserve"> | </v>
      </c>
      <c r="C379" t="str">
        <v xml:space="preserve"> | </v>
      </c>
      <c r="D379" t="str">
        <v xml:space="preserve"> | </v>
      </c>
      <c r="E379" t="str">
        <v xml:space="preserve"> | </v>
      </c>
      <c r="F379" t="str">
        <v xml:space="preserve"> | </v>
      </c>
      <c r="G379" t="str">
        <v xml:space="preserve"> | </v>
      </c>
    </row>
    <row r="380" spans="2:7" x14ac:dyDescent="0.25">
      <c r="B380" t="str" cm="1">
        <f t="array" ref="B380:G380">TRANSPOSE(_xlfn._xlws.SORT(_xlfn._xlws.FILTER(treatments[treatment_number]&amp;" | "&amp;treatments[treatment_name],treatments[experiment_ID]=A380)))</f>
        <v xml:space="preserve"> | </v>
      </c>
      <c r="C380" t="str">
        <v xml:space="preserve"> | </v>
      </c>
      <c r="D380" t="str">
        <v xml:space="preserve"> | </v>
      </c>
      <c r="E380" t="str">
        <v xml:space="preserve"> | </v>
      </c>
      <c r="F380" t="str">
        <v xml:space="preserve"> | </v>
      </c>
      <c r="G380" t="str">
        <v xml:space="preserve"> | </v>
      </c>
    </row>
    <row r="381" spans="2:7" x14ac:dyDescent="0.25">
      <c r="B381" t="str" cm="1">
        <f t="array" ref="B381:G381">TRANSPOSE(_xlfn._xlws.SORT(_xlfn._xlws.FILTER(treatments[treatment_number]&amp;" | "&amp;treatments[treatment_name],treatments[experiment_ID]=A381)))</f>
        <v xml:space="preserve"> | </v>
      </c>
      <c r="C381" t="str">
        <v xml:space="preserve"> | </v>
      </c>
      <c r="D381" t="str">
        <v xml:space="preserve"> | </v>
      </c>
      <c r="E381" t="str">
        <v xml:space="preserve"> | </v>
      </c>
      <c r="F381" t="str">
        <v xml:space="preserve"> | </v>
      </c>
      <c r="G381" t="str">
        <v xml:space="preserve"> | </v>
      </c>
    </row>
    <row r="382" spans="2:7" x14ac:dyDescent="0.25">
      <c r="B382" t="str" cm="1">
        <f t="array" ref="B382:G382">TRANSPOSE(_xlfn._xlws.SORT(_xlfn._xlws.FILTER(treatments[treatment_number]&amp;" | "&amp;treatments[treatment_name],treatments[experiment_ID]=A382)))</f>
        <v xml:space="preserve"> | </v>
      </c>
      <c r="C382" t="str">
        <v xml:space="preserve"> | </v>
      </c>
      <c r="D382" t="str">
        <v xml:space="preserve"> | </v>
      </c>
      <c r="E382" t="str">
        <v xml:space="preserve"> | </v>
      </c>
      <c r="F382" t="str">
        <v xml:space="preserve"> | </v>
      </c>
      <c r="G382" t="str">
        <v xml:space="preserve"> | </v>
      </c>
    </row>
    <row r="383" spans="2:7" x14ac:dyDescent="0.25">
      <c r="B383" t="str" cm="1">
        <f t="array" ref="B383:G383">TRANSPOSE(_xlfn._xlws.SORT(_xlfn._xlws.FILTER(treatments[treatment_number]&amp;" | "&amp;treatments[treatment_name],treatments[experiment_ID]=A383)))</f>
        <v xml:space="preserve"> | </v>
      </c>
      <c r="C383" t="str">
        <v xml:space="preserve"> | </v>
      </c>
      <c r="D383" t="str">
        <v xml:space="preserve"> | </v>
      </c>
      <c r="E383" t="str">
        <v xml:space="preserve"> | </v>
      </c>
      <c r="F383" t="str">
        <v xml:space="preserve"> | </v>
      </c>
      <c r="G383" t="str">
        <v xml:space="preserve"> | </v>
      </c>
    </row>
    <row r="384" spans="2:7" x14ac:dyDescent="0.25">
      <c r="B384" t="str" cm="1">
        <f t="array" ref="B384:G384">TRANSPOSE(_xlfn._xlws.SORT(_xlfn._xlws.FILTER(treatments[treatment_number]&amp;" | "&amp;treatments[treatment_name],treatments[experiment_ID]=A384)))</f>
        <v xml:space="preserve"> | </v>
      </c>
      <c r="C384" t="str">
        <v xml:space="preserve"> | </v>
      </c>
      <c r="D384" t="str">
        <v xml:space="preserve"> | </v>
      </c>
      <c r="E384" t="str">
        <v xml:space="preserve"> | </v>
      </c>
      <c r="F384" t="str">
        <v xml:space="preserve"> | </v>
      </c>
      <c r="G384" t="str">
        <v xml:space="preserve"> | </v>
      </c>
    </row>
    <row r="385" spans="2:7" x14ac:dyDescent="0.25">
      <c r="B385" t="str" cm="1">
        <f t="array" ref="B385:G385">TRANSPOSE(_xlfn._xlws.SORT(_xlfn._xlws.FILTER(treatments[treatment_number]&amp;" | "&amp;treatments[treatment_name],treatments[experiment_ID]=A385)))</f>
        <v xml:space="preserve"> | </v>
      </c>
      <c r="C385" t="str">
        <v xml:space="preserve"> | </v>
      </c>
      <c r="D385" t="str">
        <v xml:space="preserve"> | </v>
      </c>
      <c r="E385" t="str">
        <v xml:space="preserve"> | </v>
      </c>
      <c r="F385" t="str">
        <v xml:space="preserve"> | </v>
      </c>
      <c r="G385" t="str">
        <v xml:space="preserve"> | </v>
      </c>
    </row>
    <row r="386" spans="2:7" x14ac:dyDescent="0.25">
      <c r="B386" t="str" cm="1">
        <f t="array" ref="B386:G386">TRANSPOSE(_xlfn._xlws.SORT(_xlfn._xlws.FILTER(treatments[treatment_number]&amp;" | "&amp;treatments[treatment_name],treatments[experiment_ID]=A386)))</f>
        <v xml:space="preserve"> | </v>
      </c>
      <c r="C386" t="str">
        <v xml:space="preserve"> | </v>
      </c>
      <c r="D386" t="str">
        <v xml:space="preserve"> | </v>
      </c>
      <c r="E386" t="str">
        <v xml:space="preserve"> | </v>
      </c>
      <c r="F386" t="str">
        <v xml:space="preserve"> | </v>
      </c>
      <c r="G386" t="str">
        <v xml:space="preserve"> | </v>
      </c>
    </row>
    <row r="387" spans="2:7" x14ac:dyDescent="0.25">
      <c r="B387" t="str" cm="1">
        <f t="array" ref="B387:G387">TRANSPOSE(_xlfn._xlws.SORT(_xlfn._xlws.FILTER(treatments[treatment_number]&amp;" | "&amp;treatments[treatment_name],treatments[experiment_ID]=A387)))</f>
        <v xml:space="preserve"> | </v>
      </c>
      <c r="C387" t="str">
        <v xml:space="preserve"> | </v>
      </c>
      <c r="D387" t="str">
        <v xml:space="preserve"> | </v>
      </c>
      <c r="E387" t="str">
        <v xml:space="preserve"> | </v>
      </c>
      <c r="F387" t="str">
        <v xml:space="preserve"> | </v>
      </c>
      <c r="G387" t="str">
        <v xml:space="preserve"> | </v>
      </c>
    </row>
    <row r="388" spans="2:7" x14ac:dyDescent="0.25">
      <c r="B388" t="str" cm="1">
        <f t="array" ref="B388:G388">TRANSPOSE(_xlfn._xlws.SORT(_xlfn._xlws.FILTER(treatments[treatment_number]&amp;" | "&amp;treatments[treatment_name],treatments[experiment_ID]=A388)))</f>
        <v xml:space="preserve"> | </v>
      </c>
      <c r="C388" t="str">
        <v xml:space="preserve"> | </v>
      </c>
      <c r="D388" t="str">
        <v xml:space="preserve"> | </v>
      </c>
      <c r="E388" t="str">
        <v xml:space="preserve"> | </v>
      </c>
      <c r="F388" t="str">
        <v xml:space="preserve"> | </v>
      </c>
      <c r="G388" t="str">
        <v xml:space="preserve"> | </v>
      </c>
    </row>
    <row r="389" spans="2:7" x14ac:dyDescent="0.25">
      <c r="B389" t="str" cm="1">
        <f t="array" ref="B389:G389">TRANSPOSE(_xlfn._xlws.SORT(_xlfn._xlws.FILTER(treatments[treatment_number]&amp;" | "&amp;treatments[treatment_name],treatments[experiment_ID]=A389)))</f>
        <v xml:space="preserve"> | </v>
      </c>
      <c r="C389" t="str">
        <v xml:space="preserve"> | </v>
      </c>
      <c r="D389" t="str">
        <v xml:space="preserve"> | </v>
      </c>
      <c r="E389" t="str">
        <v xml:space="preserve"> | </v>
      </c>
      <c r="F389" t="str">
        <v xml:space="preserve"> | </v>
      </c>
      <c r="G389" t="str">
        <v xml:space="preserve"> | </v>
      </c>
    </row>
    <row r="390" spans="2:7" x14ac:dyDescent="0.25">
      <c r="B390" t="str" cm="1">
        <f t="array" ref="B390:G390">TRANSPOSE(_xlfn._xlws.SORT(_xlfn._xlws.FILTER(treatments[treatment_number]&amp;" | "&amp;treatments[treatment_name],treatments[experiment_ID]=A390)))</f>
        <v xml:space="preserve"> | </v>
      </c>
      <c r="C390" t="str">
        <v xml:space="preserve"> | </v>
      </c>
      <c r="D390" t="str">
        <v xml:space="preserve"> | </v>
      </c>
      <c r="E390" t="str">
        <v xml:space="preserve"> | </v>
      </c>
      <c r="F390" t="str">
        <v xml:space="preserve"> | </v>
      </c>
      <c r="G390" t="str">
        <v xml:space="preserve"> | </v>
      </c>
    </row>
    <row r="391" spans="2:7" x14ac:dyDescent="0.25">
      <c r="B391" t="str" cm="1">
        <f t="array" ref="B391:G391">TRANSPOSE(_xlfn._xlws.SORT(_xlfn._xlws.FILTER(treatments[treatment_number]&amp;" | "&amp;treatments[treatment_name],treatments[experiment_ID]=A391)))</f>
        <v xml:space="preserve"> | </v>
      </c>
      <c r="C391" t="str">
        <v xml:space="preserve"> | </v>
      </c>
      <c r="D391" t="str">
        <v xml:space="preserve"> | </v>
      </c>
      <c r="E391" t="str">
        <v xml:space="preserve"> | </v>
      </c>
      <c r="F391" t="str">
        <v xml:space="preserve"> | </v>
      </c>
      <c r="G391" t="str">
        <v xml:space="preserve"> | </v>
      </c>
    </row>
    <row r="392" spans="2:7" x14ac:dyDescent="0.25">
      <c r="B392" t="str" cm="1">
        <f t="array" ref="B392:G392">TRANSPOSE(_xlfn._xlws.SORT(_xlfn._xlws.FILTER(treatments[treatment_number]&amp;" | "&amp;treatments[treatment_name],treatments[experiment_ID]=A392)))</f>
        <v xml:space="preserve"> | </v>
      </c>
      <c r="C392" t="str">
        <v xml:space="preserve"> | </v>
      </c>
      <c r="D392" t="str">
        <v xml:space="preserve"> | </v>
      </c>
      <c r="E392" t="str">
        <v xml:space="preserve"> | </v>
      </c>
      <c r="F392" t="str">
        <v xml:space="preserve"> | </v>
      </c>
      <c r="G392" t="str">
        <v xml:space="preserve"> | </v>
      </c>
    </row>
    <row r="393" spans="2:7" x14ac:dyDescent="0.25">
      <c r="B393" t="str" cm="1">
        <f t="array" ref="B393:G393">TRANSPOSE(_xlfn._xlws.SORT(_xlfn._xlws.FILTER(treatments[treatment_number]&amp;" | "&amp;treatments[treatment_name],treatments[experiment_ID]=A393)))</f>
        <v xml:space="preserve"> | </v>
      </c>
      <c r="C393" t="str">
        <v xml:space="preserve"> | </v>
      </c>
      <c r="D393" t="str">
        <v xml:space="preserve"> | </v>
      </c>
      <c r="E393" t="str">
        <v xml:space="preserve"> | </v>
      </c>
      <c r="F393" t="str">
        <v xml:space="preserve"> | </v>
      </c>
      <c r="G393" t="str">
        <v xml:space="preserve"> | </v>
      </c>
    </row>
    <row r="394" spans="2:7" x14ac:dyDescent="0.25">
      <c r="B394" t="str" cm="1">
        <f t="array" ref="B394:G394">TRANSPOSE(_xlfn._xlws.SORT(_xlfn._xlws.FILTER(treatments[treatment_number]&amp;" | "&amp;treatments[treatment_name],treatments[experiment_ID]=A394)))</f>
        <v xml:space="preserve"> | </v>
      </c>
      <c r="C394" t="str">
        <v xml:space="preserve"> | </v>
      </c>
      <c r="D394" t="str">
        <v xml:space="preserve"> | </v>
      </c>
      <c r="E394" t="str">
        <v xml:space="preserve"> | </v>
      </c>
      <c r="F394" t="str">
        <v xml:space="preserve"> | </v>
      </c>
      <c r="G394" t="str">
        <v xml:space="preserve"> | </v>
      </c>
    </row>
    <row r="395" spans="2:7" x14ac:dyDescent="0.25">
      <c r="B395" t="str" cm="1">
        <f t="array" ref="B395:G395">TRANSPOSE(_xlfn._xlws.SORT(_xlfn._xlws.FILTER(treatments[treatment_number]&amp;" | "&amp;treatments[treatment_name],treatments[experiment_ID]=A395)))</f>
        <v xml:space="preserve"> | </v>
      </c>
      <c r="C395" t="str">
        <v xml:space="preserve"> | </v>
      </c>
      <c r="D395" t="str">
        <v xml:space="preserve"> | </v>
      </c>
      <c r="E395" t="str">
        <v xml:space="preserve"> | </v>
      </c>
      <c r="F395" t="str">
        <v xml:space="preserve"> | </v>
      </c>
      <c r="G395" t="str">
        <v xml:space="preserve"> | </v>
      </c>
    </row>
    <row r="396" spans="2:7" x14ac:dyDescent="0.25">
      <c r="B396" t="str" cm="1">
        <f t="array" ref="B396:G396">TRANSPOSE(_xlfn._xlws.SORT(_xlfn._xlws.FILTER(treatments[treatment_number]&amp;" | "&amp;treatments[treatment_name],treatments[experiment_ID]=A396)))</f>
        <v xml:space="preserve"> | </v>
      </c>
      <c r="C396" t="str">
        <v xml:space="preserve"> | </v>
      </c>
      <c r="D396" t="str">
        <v xml:space="preserve"> | </v>
      </c>
      <c r="E396" t="str">
        <v xml:space="preserve"> | </v>
      </c>
      <c r="F396" t="str">
        <v xml:space="preserve"> | </v>
      </c>
      <c r="G396" t="str">
        <v xml:space="preserve"> | </v>
      </c>
    </row>
    <row r="397" spans="2:7" x14ac:dyDescent="0.25">
      <c r="B397" t="str" cm="1">
        <f t="array" ref="B397:G397">TRANSPOSE(_xlfn._xlws.SORT(_xlfn._xlws.FILTER(treatments[treatment_number]&amp;" | "&amp;treatments[treatment_name],treatments[experiment_ID]=A397)))</f>
        <v xml:space="preserve"> | </v>
      </c>
      <c r="C397" t="str">
        <v xml:space="preserve"> | </v>
      </c>
      <c r="D397" t="str">
        <v xml:space="preserve"> | </v>
      </c>
      <c r="E397" t="str">
        <v xml:space="preserve"> | </v>
      </c>
      <c r="F397" t="str">
        <v xml:space="preserve"> | </v>
      </c>
      <c r="G397" t="str">
        <v xml:space="preserve"> | </v>
      </c>
    </row>
    <row r="398" spans="2:7" x14ac:dyDescent="0.25">
      <c r="B398" t="str" cm="1">
        <f t="array" ref="B398:G398">TRANSPOSE(_xlfn._xlws.SORT(_xlfn._xlws.FILTER(treatments[treatment_number]&amp;" | "&amp;treatments[treatment_name],treatments[experiment_ID]=A398)))</f>
        <v xml:space="preserve"> | </v>
      </c>
      <c r="C398" t="str">
        <v xml:space="preserve"> | </v>
      </c>
      <c r="D398" t="str">
        <v xml:space="preserve"> | </v>
      </c>
      <c r="E398" t="str">
        <v xml:space="preserve"> | </v>
      </c>
      <c r="F398" t="str">
        <v xml:space="preserve"> | </v>
      </c>
      <c r="G398" t="str">
        <v xml:space="preserve"> | </v>
      </c>
    </row>
    <row r="399" spans="2:7" x14ac:dyDescent="0.25">
      <c r="B399" t="str" cm="1">
        <f t="array" ref="B399:G399">TRANSPOSE(_xlfn._xlws.SORT(_xlfn._xlws.FILTER(treatments[treatment_number]&amp;" | "&amp;treatments[treatment_name],treatments[experiment_ID]=A399)))</f>
        <v xml:space="preserve"> | </v>
      </c>
      <c r="C399" t="str">
        <v xml:space="preserve"> | </v>
      </c>
      <c r="D399" t="str">
        <v xml:space="preserve"> | </v>
      </c>
      <c r="E399" t="str">
        <v xml:space="preserve"> | </v>
      </c>
      <c r="F399" t="str">
        <v xml:space="preserve"> | </v>
      </c>
      <c r="G399" t="str">
        <v xml:space="preserve"> | </v>
      </c>
    </row>
    <row r="400" spans="2:7" x14ac:dyDescent="0.25">
      <c r="B400" t="str" cm="1">
        <f t="array" ref="B400:G400">TRANSPOSE(_xlfn._xlws.SORT(_xlfn._xlws.FILTER(treatments[treatment_number]&amp;" | "&amp;treatments[treatment_name],treatments[experiment_ID]=A400)))</f>
        <v xml:space="preserve"> | </v>
      </c>
      <c r="C400" t="str">
        <v xml:space="preserve"> | </v>
      </c>
      <c r="D400" t="str">
        <v xml:space="preserve"> | </v>
      </c>
      <c r="E400" t="str">
        <v xml:space="preserve"> | </v>
      </c>
      <c r="F400" t="str">
        <v xml:space="preserve"> | </v>
      </c>
      <c r="G400" t="str">
        <v xml:space="preserve"> | </v>
      </c>
    </row>
    <row r="401" spans="2:7" x14ac:dyDescent="0.25">
      <c r="B401" t="str" cm="1">
        <f t="array" ref="B401:G401">TRANSPOSE(_xlfn._xlws.SORT(_xlfn._xlws.FILTER(treatments[treatment_number]&amp;" | "&amp;treatments[treatment_name],treatments[experiment_ID]=A401)))</f>
        <v xml:space="preserve"> | </v>
      </c>
      <c r="C401" t="str">
        <v xml:space="preserve"> | </v>
      </c>
      <c r="D401" t="str">
        <v xml:space="preserve"> | </v>
      </c>
      <c r="E401" t="str">
        <v xml:space="preserve"> | </v>
      </c>
      <c r="F401" t="str">
        <v xml:space="preserve"> | </v>
      </c>
      <c r="G401" t="str">
        <v xml:space="preserve"> | </v>
      </c>
    </row>
    <row r="402" spans="2:7" x14ac:dyDescent="0.25">
      <c r="B402" t="str" cm="1">
        <f t="array" ref="B402:G402">TRANSPOSE(_xlfn._xlws.SORT(_xlfn._xlws.FILTER(treatments[treatment_number]&amp;" | "&amp;treatments[treatment_name],treatments[experiment_ID]=A402)))</f>
        <v xml:space="preserve"> | </v>
      </c>
      <c r="C402" t="str">
        <v xml:space="preserve"> | </v>
      </c>
      <c r="D402" t="str">
        <v xml:space="preserve"> | </v>
      </c>
      <c r="E402" t="str">
        <v xml:space="preserve"> | </v>
      </c>
      <c r="F402" t="str">
        <v xml:space="preserve"> | </v>
      </c>
      <c r="G402" t="str">
        <v xml:space="preserve"> | </v>
      </c>
    </row>
    <row r="403" spans="2:7" x14ac:dyDescent="0.25">
      <c r="B403" t="str" cm="1">
        <f t="array" ref="B403:G403">TRANSPOSE(_xlfn._xlws.SORT(_xlfn._xlws.FILTER(treatments[treatment_number]&amp;" | "&amp;treatments[treatment_name],treatments[experiment_ID]=A403)))</f>
        <v xml:space="preserve"> | </v>
      </c>
      <c r="C403" t="str">
        <v xml:space="preserve"> | </v>
      </c>
      <c r="D403" t="str">
        <v xml:space="preserve"> | </v>
      </c>
      <c r="E403" t="str">
        <v xml:space="preserve"> | </v>
      </c>
      <c r="F403" t="str">
        <v xml:space="preserve"> | </v>
      </c>
      <c r="G403" t="str">
        <v xml:space="preserve"> | </v>
      </c>
    </row>
    <row r="404" spans="2:7" x14ac:dyDescent="0.25">
      <c r="B404" t="str" cm="1">
        <f t="array" ref="B404:G404">TRANSPOSE(_xlfn._xlws.SORT(_xlfn._xlws.FILTER(treatments[treatment_number]&amp;" | "&amp;treatments[treatment_name],treatments[experiment_ID]=A404)))</f>
        <v xml:space="preserve"> | </v>
      </c>
      <c r="C404" t="str">
        <v xml:space="preserve"> | </v>
      </c>
      <c r="D404" t="str">
        <v xml:space="preserve"> | </v>
      </c>
      <c r="E404" t="str">
        <v xml:space="preserve"> | </v>
      </c>
      <c r="F404" t="str">
        <v xml:space="preserve"> | </v>
      </c>
      <c r="G404" t="str">
        <v xml:space="preserve"> | </v>
      </c>
    </row>
    <row r="405" spans="2:7" x14ac:dyDescent="0.25">
      <c r="B405" t="str" cm="1">
        <f t="array" ref="B405:G405">TRANSPOSE(_xlfn._xlws.SORT(_xlfn._xlws.FILTER(treatments[treatment_number]&amp;" | "&amp;treatments[treatment_name],treatments[experiment_ID]=A405)))</f>
        <v xml:space="preserve"> | </v>
      </c>
      <c r="C405" t="str">
        <v xml:space="preserve"> | </v>
      </c>
      <c r="D405" t="str">
        <v xml:space="preserve"> | </v>
      </c>
      <c r="E405" t="str">
        <v xml:space="preserve"> | </v>
      </c>
      <c r="F405" t="str">
        <v xml:space="preserve"> | </v>
      </c>
      <c r="G405" t="str">
        <v xml:space="preserve"> | </v>
      </c>
    </row>
    <row r="406" spans="2:7" x14ac:dyDescent="0.25">
      <c r="B406" t="str" cm="1">
        <f t="array" ref="B406:G406">TRANSPOSE(_xlfn._xlws.SORT(_xlfn._xlws.FILTER(treatments[treatment_number]&amp;" | "&amp;treatments[treatment_name],treatments[experiment_ID]=A406)))</f>
        <v xml:space="preserve"> | </v>
      </c>
      <c r="C406" t="str">
        <v xml:space="preserve"> | </v>
      </c>
      <c r="D406" t="str">
        <v xml:space="preserve"> | </v>
      </c>
      <c r="E406" t="str">
        <v xml:space="preserve"> | </v>
      </c>
      <c r="F406" t="str">
        <v xml:space="preserve"> | </v>
      </c>
      <c r="G406" t="str">
        <v xml:space="preserve"> | </v>
      </c>
    </row>
    <row r="407" spans="2:7" x14ac:dyDescent="0.25">
      <c r="B407" t="str" cm="1">
        <f t="array" ref="B407:G407">TRANSPOSE(_xlfn._xlws.SORT(_xlfn._xlws.FILTER(treatments[treatment_number]&amp;" | "&amp;treatments[treatment_name],treatments[experiment_ID]=A407)))</f>
        <v xml:space="preserve"> | </v>
      </c>
      <c r="C407" t="str">
        <v xml:space="preserve"> | </v>
      </c>
      <c r="D407" t="str">
        <v xml:space="preserve"> | </v>
      </c>
      <c r="E407" t="str">
        <v xml:space="preserve"> | </v>
      </c>
      <c r="F407" t="str">
        <v xml:space="preserve"> | </v>
      </c>
      <c r="G407" t="str">
        <v xml:space="preserve"> | </v>
      </c>
    </row>
    <row r="408" spans="2:7" x14ac:dyDescent="0.25">
      <c r="B408" t="str" cm="1">
        <f t="array" ref="B408:G408">TRANSPOSE(_xlfn._xlws.SORT(_xlfn._xlws.FILTER(treatments[treatment_number]&amp;" | "&amp;treatments[treatment_name],treatments[experiment_ID]=A408)))</f>
        <v xml:space="preserve"> | </v>
      </c>
      <c r="C408" t="str">
        <v xml:space="preserve"> | </v>
      </c>
      <c r="D408" t="str">
        <v xml:space="preserve"> | </v>
      </c>
      <c r="E408" t="str">
        <v xml:space="preserve"> | </v>
      </c>
      <c r="F408" t="str">
        <v xml:space="preserve"> | </v>
      </c>
      <c r="G408" t="str">
        <v xml:space="preserve"> | </v>
      </c>
    </row>
    <row r="409" spans="2:7" x14ac:dyDescent="0.25">
      <c r="B409" t="str" cm="1">
        <f t="array" ref="B409:G409">TRANSPOSE(_xlfn._xlws.SORT(_xlfn._xlws.FILTER(treatments[treatment_number]&amp;" | "&amp;treatments[treatment_name],treatments[experiment_ID]=A409)))</f>
        <v xml:space="preserve"> | </v>
      </c>
      <c r="C409" t="str">
        <v xml:space="preserve"> | </v>
      </c>
      <c r="D409" t="str">
        <v xml:space="preserve"> | </v>
      </c>
      <c r="E409" t="str">
        <v xml:space="preserve"> | </v>
      </c>
      <c r="F409" t="str">
        <v xml:space="preserve"> | </v>
      </c>
      <c r="G409" t="str">
        <v xml:space="preserve"> | </v>
      </c>
    </row>
    <row r="410" spans="2:7" x14ac:dyDescent="0.25">
      <c r="B410" t="str" cm="1">
        <f t="array" ref="B410:G410">TRANSPOSE(_xlfn._xlws.SORT(_xlfn._xlws.FILTER(treatments[treatment_number]&amp;" | "&amp;treatments[treatment_name],treatments[experiment_ID]=A410)))</f>
        <v xml:space="preserve"> | </v>
      </c>
      <c r="C410" t="str">
        <v xml:space="preserve"> | </v>
      </c>
      <c r="D410" t="str">
        <v xml:space="preserve"> | </v>
      </c>
      <c r="E410" t="str">
        <v xml:space="preserve"> | </v>
      </c>
      <c r="F410" t="str">
        <v xml:space="preserve"> | </v>
      </c>
      <c r="G410" t="str">
        <v xml:space="preserve"> | </v>
      </c>
    </row>
    <row r="411" spans="2:7" x14ac:dyDescent="0.25">
      <c r="B411" t="str" cm="1">
        <f t="array" ref="B411:G411">TRANSPOSE(_xlfn._xlws.SORT(_xlfn._xlws.FILTER(treatments[treatment_number]&amp;" | "&amp;treatments[treatment_name],treatments[experiment_ID]=A411)))</f>
        <v xml:space="preserve"> | </v>
      </c>
      <c r="C411" t="str">
        <v xml:space="preserve"> | </v>
      </c>
      <c r="D411" t="str">
        <v xml:space="preserve"> | </v>
      </c>
      <c r="E411" t="str">
        <v xml:space="preserve"> | </v>
      </c>
      <c r="F411" t="str">
        <v xml:space="preserve"> | </v>
      </c>
      <c r="G411" t="str">
        <v xml:space="preserve"> | </v>
      </c>
    </row>
    <row r="412" spans="2:7" x14ac:dyDescent="0.25">
      <c r="B412" t="str" cm="1">
        <f t="array" ref="B412:G412">TRANSPOSE(_xlfn._xlws.SORT(_xlfn._xlws.FILTER(treatments[treatment_number]&amp;" | "&amp;treatments[treatment_name],treatments[experiment_ID]=A412)))</f>
        <v xml:space="preserve"> | </v>
      </c>
      <c r="C412" t="str">
        <v xml:space="preserve"> | </v>
      </c>
      <c r="D412" t="str">
        <v xml:space="preserve"> | </v>
      </c>
      <c r="E412" t="str">
        <v xml:space="preserve"> | </v>
      </c>
      <c r="F412" t="str">
        <v xml:space="preserve"> | </v>
      </c>
      <c r="G412" t="str">
        <v xml:space="preserve"> | </v>
      </c>
    </row>
    <row r="413" spans="2:7" x14ac:dyDescent="0.25">
      <c r="B413" t="str" cm="1">
        <f t="array" ref="B413:G413">TRANSPOSE(_xlfn._xlws.SORT(_xlfn._xlws.FILTER(treatments[treatment_number]&amp;" | "&amp;treatments[treatment_name],treatments[experiment_ID]=A413)))</f>
        <v xml:space="preserve"> | </v>
      </c>
      <c r="C413" t="str">
        <v xml:space="preserve"> | </v>
      </c>
      <c r="D413" t="str">
        <v xml:space="preserve"> | </v>
      </c>
      <c r="E413" t="str">
        <v xml:space="preserve"> | </v>
      </c>
      <c r="F413" t="str">
        <v xml:space="preserve"> | </v>
      </c>
      <c r="G413" t="str">
        <v xml:space="preserve"> | </v>
      </c>
    </row>
    <row r="414" spans="2:7" x14ac:dyDescent="0.25">
      <c r="B414" t="str" cm="1">
        <f t="array" ref="B414:G414">TRANSPOSE(_xlfn._xlws.SORT(_xlfn._xlws.FILTER(treatments[treatment_number]&amp;" | "&amp;treatments[treatment_name],treatments[experiment_ID]=A414)))</f>
        <v xml:space="preserve"> | </v>
      </c>
      <c r="C414" t="str">
        <v xml:space="preserve"> | </v>
      </c>
      <c r="D414" t="str">
        <v xml:space="preserve"> | </v>
      </c>
      <c r="E414" t="str">
        <v xml:space="preserve"> | </v>
      </c>
      <c r="F414" t="str">
        <v xml:space="preserve"> | </v>
      </c>
      <c r="G414" t="str">
        <v xml:space="preserve"> | </v>
      </c>
    </row>
    <row r="415" spans="2:7" x14ac:dyDescent="0.25">
      <c r="B415" t="str" cm="1">
        <f t="array" ref="B415:G415">TRANSPOSE(_xlfn._xlws.SORT(_xlfn._xlws.FILTER(treatments[treatment_number]&amp;" | "&amp;treatments[treatment_name],treatments[experiment_ID]=A415)))</f>
        <v xml:space="preserve"> | </v>
      </c>
      <c r="C415" t="str">
        <v xml:space="preserve"> | </v>
      </c>
      <c r="D415" t="str">
        <v xml:space="preserve"> | </v>
      </c>
      <c r="E415" t="str">
        <v xml:space="preserve"> | </v>
      </c>
      <c r="F415" t="str">
        <v xml:space="preserve"> | </v>
      </c>
      <c r="G415" t="str">
        <v xml:space="preserve"> | </v>
      </c>
    </row>
    <row r="416" spans="2:7" x14ac:dyDescent="0.25">
      <c r="B416" t="str" cm="1">
        <f t="array" ref="B416:G416">TRANSPOSE(_xlfn._xlws.SORT(_xlfn._xlws.FILTER(treatments[treatment_number]&amp;" | "&amp;treatments[treatment_name],treatments[experiment_ID]=A416)))</f>
        <v xml:space="preserve"> | </v>
      </c>
      <c r="C416" t="str">
        <v xml:space="preserve"> | </v>
      </c>
      <c r="D416" t="str">
        <v xml:space="preserve"> | </v>
      </c>
      <c r="E416" t="str">
        <v xml:space="preserve"> | </v>
      </c>
      <c r="F416" t="str">
        <v xml:space="preserve"> | </v>
      </c>
      <c r="G416" t="str">
        <v xml:space="preserve"> | </v>
      </c>
    </row>
    <row r="417" spans="2:7" x14ac:dyDescent="0.25">
      <c r="B417" t="str" cm="1">
        <f t="array" ref="B417:G417">TRANSPOSE(_xlfn._xlws.SORT(_xlfn._xlws.FILTER(treatments[treatment_number]&amp;" | "&amp;treatments[treatment_name],treatments[experiment_ID]=A417)))</f>
        <v xml:space="preserve"> | </v>
      </c>
      <c r="C417" t="str">
        <v xml:space="preserve"> | </v>
      </c>
      <c r="D417" t="str">
        <v xml:space="preserve"> | </v>
      </c>
      <c r="E417" t="str">
        <v xml:space="preserve"> | </v>
      </c>
      <c r="F417" t="str">
        <v xml:space="preserve"> | </v>
      </c>
      <c r="G417" t="str">
        <v xml:space="preserve"> | </v>
      </c>
    </row>
    <row r="418" spans="2:7" x14ac:dyDescent="0.25">
      <c r="B418" t="str" cm="1">
        <f t="array" ref="B418:G418">TRANSPOSE(_xlfn._xlws.SORT(_xlfn._xlws.FILTER(treatments[treatment_number]&amp;" | "&amp;treatments[treatment_name],treatments[experiment_ID]=A418)))</f>
        <v xml:space="preserve"> | </v>
      </c>
      <c r="C418" t="str">
        <v xml:space="preserve"> | </v>
      </c>
      <c r="D418" t="str">
        <v xml:space="preserve"> | </v>
      </c>
      <c r="E418" t="str">
        <v xml:space="preserve"> | </v>
      </c>
      <c r="F418" t="str">
        <v xml:space="preserve"> | </v>
      </c>
      <c r="G418" t="str">
        <v xml:space="preserve"> | </v>
      </c>
    </row>
    <row r="419" spans="2:7" x14ac:dyDescent="0.25">
      <c r="B419" t="str" cm="1">
        <f t="array" ref="B419:G419">TRANSPOSE(_xlfn._xlws.SORT(_xlfn._xlws.FILTER(treatments[treatment_number]&amp;" | "&amp;treatments[treatment_name],treatments[experiment_ID]=A419)))</f>
        <v xml:space="preserve"> | </v>
      </c>
      <c r="C419" t="str">
        <v xml:space="preserve"> | </v>
      </c>
      <c r="D419" t="str">
        <v xml:space="preserve"> | </v>
      </c>
      <c r="E419" t="str">
        <v xml:space="preserve"> | </v>
      </c>
      <c r="F419" t="str">
        <v xml:space="preserve"> | </v>
      </c>
      <c r="G419" t="str">
        <v xml:space="preserve"> | </v>
      </c>
    </row>
    <row r="420" spans="2:7" x14ac:dyDescent="0.25">
      <c r="B420" t="str" cm="1">
        <f t="array" ref="B420:G420">TRANSPOSE(_xlfn._xlws.SORT(_xlfn._xlws.FILTER(treatments[treatment_number]&amp;" | "&amp;treatments[treatment_name],treatments[experiment_ID]=A420)))</f>
        <v xml:space="preserve"> | </v>
      </c>
      <c r="C420" t="str">
        <v xml:space="preserve"> | </v>
      </c>
      <c r="D420" t="str">
        <v xml:space="preserve"> | </v>
      </c>
      <c r="E420" t="str">
        <v xml:space="preserve"> | </v>
      </c>
      <c r="F420" t="str">
        <v xml:space="preserve"> | </v>
      </c>
      <c r="G420" t="str">
        <v xml:space="preserve"> | </v>
      </c>
    </row>
    <row r="421" spans="2:7" x14ac:dyDescent="0.25">
      <c r="B421" t="str" cm="1">
        <f t="array" ref="B421:G421">TRANSPOSE(_xlfn._xlws.SORT(_xlfn._xlws.FILTER(treatments[treatment_number]&amp;" | "&amp;treatments[treatment_name],treatments[experiment_ID]=A421)))</f>
        <v xml:space="preserve"> | </v>
      </c>
      <c r="C421" t="str">
        <v xml:space="preserve"> | </v>
      </c>
      <c r="D421" t="str">
        <v xml:space="preserve"> | </v>
      </c>
      <c r="E421" t="str">
        <v xml:space="preserve"> | </v>
      </c>
      <c r="F421" t="str">
        <v xml:space="preserve"> | </v>
      </c>
      <c r="G421" t="str">
        <v xml:space="preserve"> | </v>
      </c>
    </row>
    <row r="422" spans="2:7" x14ac:dyDescent="0.25">
      <c r="B422" t="str" cm="1">
        <f t="array" ref="B422:G422">TRANSPOSE(_xlfn._xlws.SORT(_xlfn._xlws.FILTER(treatments[treatment_number]&amp;" | "&amp;treatments[treatment_name],treatments[experiment_ID]=A422)))</f>
        <v xml:space="preserve"> | </v>
      </c>
      <c r="C422" t="str">
        <v xml:space="preserve"> | </v>
      </c>
      <c r="D422" t="str">
        <v xml:space="preserve"> | </v>
      </c>
      <c r="E422" t="str">
        <v xml:space="preserve"> | </v>
      </c>
      <c r="F422" t="str">
        <v xml:space="preserve"> | </v>
      </c>
      <c r="G422" t="str">
        <v xml:space="preserve"> | </v>
      </c>
    </row>
    <row r="423" spans="2:7" x14ac:dyDescent="0.25">
      <c r="B423" t="str" cm="1">
        <f t="array" ref="B423:G423">TRANSPOSE(_xlfn._xlws.SORT(_xlfn._xlws.FILTER(treatments[treatment_number]&amp;" | "&amp;treatments[treatment_name],treatments[experiment_ID]=A423)))</f>
        <v xml:space="preserve"> | </v>
      </c>
      <c r="C423" t="str">
        <v xml:space="preserve"> | </v>
      </c>
      <c r="D423" t="str">
        <v xml:space="preserve"> | </v>
      </c>
      <c r="E423" t="str">
        <v xml:space="preserve"> | </v>
      </c>
      <c r="F423" t="str">
        <v xml:space="preserve"> | </v>
      </c>
      <c r="G423" t="str">
        <v xml:space="preserve"> | </v>
      </c>
    </row>
    <row r="424" spans="2:7" x14ac:dyDescent="0.25">
      <c r="B424" t="str" cm="1">
        <f t="array" ref="B424:G424">TRANSPOSE(_xlfn._xlws.SORT(_xlfn._xlws.FILTER(treatments[treatment_number]&amp;" | "&amp;treatments[treatment_name],treatments[experiment_ID]=A424)))</f>
        <v xml:space="preserve"> | </v>
      </c>
      <c r="C424" t="str">
        <v xml:space="preserve"> | </v>
      </c>
      <c r="D424" t="str">
        <v xml:space="preserve"> | </v>
      </c>
      <c r="E424" t="str">
        <v xml:space="preserve"> | </v>
      </c>
      <c r="F424" t="str">
        <v xml:space="preserve"> | </v>
      </c>
      <c r="G424" t="str">
        <v xml:space="preserve"> | </v>
      </c>
    </row>
    <row r="425" spans="2:7" x14ac:dyDescent="0.25">
      <c r="B425" t="str" cm="1">
        <f t="array" ref="B425:G425">TRANSPOSE(_xlfn._xlws.SORT(_xlfn._xlws.FILTER(treatments[treatment_number]&amp;" | "&amp;treatments[treatment_name],treatments[experiment_ID]=A425)))</f>
        <v xml:space="preserve"> | </v>
      </c>
      <c r="C425" t="str">
        <v xml:space="preserve"> | </v>
      </c>
      <c r="D425" t="str">
        <v xml:space="preserve"> | </v>
      </c>
      <c r="E425" t="str">
        <v xml:space="preserve"> | </v>
      </c>
      <c r="F425" t="str">
        <v xml:space="preserve"> | </v>
      </c>
      <c r="G425" t="str">
        <v xml:space="preserve"> | </v>
      </c>
    </row>
    <row r="426" spans="2:7" x14ac:dyDescent="0.25">
      <c r="B426" t="str" cm="1">
        <f t="array" ref="B426:G426">TRANSPOSE(_xlfn._xlws.SORT(_xlfn._xlws.FILTER(treatments[treatment_number]&amp;" | "&amp;treatments[treatment_name],treatments[experiment_ID]=A426)))</f>
        <v xml:space="preserve"> | </v>
      </c>
      <c r="C426" t="str">
        <v xml:space="preserve"> | </v>
      </c>
      <c r="D426" t="str">
        <v xml:space="preserve"> | </v>
      </c>
      <c r="E426" t="str">
        <v xml:space="preserve"> | </v>
      </c>
      <c r="F426" t="str">
        <v xml:space="preserve"> | </v>
      </c>
      <c r="G426" t="str">
        <v xml:space="preserve"> | </v>
      </c>
    </row>
    <row r="427" spans="2:7" x14ac:dyDescent="0.25">
      <c r="B427" t="str" cm="1">
        <f t="array" ref="B427:G427">TRANSPOSE(_xlfn._xlws.SORT(_xlfn._xlws.FILTER(treatments[treatment_number]&amp;" | "&amp;treatments[treatment_name],treatments[experiment_ID]=A427)))</f>
        <v xml:space="preserve"> | </v>
      </c>
      <c r="C427" t="str">
        <v xml:space="preserve"> | </v>
      </c>
      <c r="D427" t="str">
        <v xml:space="preserve"> | </v>
      </c>
      <c r="E427" t="str">
        <v xml:space="preserve"> | </v>
      </c>
      <c r="F427" t="str">
        <v xml:space="preserve"> | </v>
      </c>
      <c r="G427" t="str">
        <v xml:space="preserve"> | </v>
      </c>
    </row>
    <row r="428" spans="2:7" x14ac:dyDescent="0.25">
      <c r="B428" t="str" cm="1">
        <f t="array" ref="B428:G428">TRANSPOSE(_xlfn._xlws.SORT(_xlfn._xlws.FILTER(treatments[treatment_number]&amp;" | "&amp;treatments[treatment_name],treatments[experiment_ID]=A428)))</f>
        <v xml:space="preserve"> | </v>
      </c>
      <c r="C428" t="str">
        <v xml:space="preserve"> | </v>
      </c>
      <c r="D428" t="str">
        <v xml:space="preserve"> | </v>
      </c>
      <c r="E428" t="str">
        <v xml:space="preserve"> | </v>
      </c>
      <c r="F428" t="str">
        <v xml:space="preserve"> | </v>
      </c>
      <c r="G428" t="str">
        <v xml:space="preserve"> | </v>
      </c>
    </row>
    <row r="429" spans="2:7" x14ac:dyDescent="0.25">
      <c r="B429" t="str" cm="1">
        <f t="array" ref="B429:G429">TRANSPOSE(_xlfn._xlws.SORT(_xlfn._xlws.FILTER(treatments[treatment_number]&amp;" | "&amp;treatments[treatment_name],treatments[experiment_ID]=A429)))</f>
        <v xml:space="preserve"> | </v>
      </c>
      <c r="C429" t="str">
        <v xml:space="preserve"> | </v>
      </c>
      <c r="D429" t="str">
        <v xml:space="preserve"> | </v>
      </c>
      <c r="E429" t="str">
        <v xml:space="preserve"> | </v>
      </c>
      <c r="F429" t="str">
        <v xml:space="preserve"> | </v>
      </c>
      <c r="G429" t="str">
        <v xml:space="preserve"> | </v>
      </c>
    </row>
    <row r="430" spans="2:7" x14ac:dyDescent="0.25">
      <c r="B430" t="str" cm="1">
        <f t="array" ref="B430:G430">TRANSPOSE(_xlfn._xlws.SORT(_xlfn._xlws.FILTER(treatments[treatment_number]&amp;" | "&amp;treatments[treatment_name],treatments[experiment_ID]=A430)))</f>
        <v xml:space="preserve"> | </v>
      </c>
      <c r="C430" t="str">
        <v xml:space="preserve"> | </v>
      </c>
      <c r="D430" t="str">
        <v xml:space="preserve"> | </v>
      </c>
      <c r="E430" t="str">
        <v xml:space="preserve"> | </v>
      </c>
      <c r="F430" t="str">
        <v xml:space="preserve"> | </v>
      </c>
      <c r="G430" t="str">
        <v xml:space="preserve"> | </v>
      </c>
    </row>
    <row r="431" spans="2:7" x14ac:dyDescent="0.25">
      <c r="B431" t="str" cm="1">
        <f t="array" ref="B431:G431">TRANSPOSE(_xlfn._xlws.SORT(_xlfn._xlws.FILTER(treatments[treatment_number]&amp;" | "&amp;treatments[treatment_name],treatments[experiment_ID]=A431)))</f>
        <v xml:space="preserve"> | </v>
      </c>
      <c r="C431" t="str">
        <v xml:space="preserve"> | </v>
      </c>
      <c r="D431" t="str">
        <v xml:space="preserve"> | </v>
      </c>
      <c r="E431" t="str">
        <v xml:space="preserve"> | </v>
      </c>
      <c r="F431" t="str">
        <v xml:space="preserve"> | </v>
      </c>
      <c r="G431" t="str">
        <v xml:space="preserve"> | </v>
      </c>
    </row>
    <row r="432" spans="2:7" x14ac:dyDescent="0.25">
      <c r="B432" t="str" cm="1">
        <f t="array" ref="B432:G432">TRANSPOSE(_xlfn._xlws.SORT(_xlfn._xlws.FILTER(treatments[treatment_number]&amp;" | "&amp;treatments[treatment_name],treatments[experiment_ID]=A432)))</f>
        <v xml:space="preserve"> | </v>
      </c>
      <c r="C432" t="str">
        <v xml:space="preserve"> | </v>
      </c>
      <c r="D432" t="str">
        <v xml:space="preserve"> | </v>
      </c>
      <c r="E432" t="str">
        <v xml:space="preserve"> | </v>
      </c>
      <c r="F432" t="str">
        <v xml:space="preserve"> | </v>
      </c>
      <c r="G432" t="str">
        <v xml:space="preserve"> | </v>
      </c>
    </row>
    <row r="433" spans="2:7" x14ac:dyDescent="0.25">
      <c r="B433" t="str" cm="1">
        <f t="array" ref="B433:G433">TRANSPOSE(_xlfn._xlws.SORT(_xlfn._xlws.FILTER(treatments[treatment_number]&amp;" | "&amp;treatments[treatment_name],treatments[experiment_ID]=A433)))</f>
        <v xml:space="preserve"> | </v>
      </c>
      <c r="C433" t="str">
        <v xml:space="preserve"> | </v>
      </c>
      <c r="D433" t="str">
        <v xml:space="preserve"> | </v>
      </c>
      <c r="E433" t="str">
        <v xml:space="preserve"> | </v>
      </c>
      <c r="F433" t="str">
        <v xml:space="preserve"> | </v>
      </c>
      <c r="G433" t="str">
        <v xml:space="preserve"> | </v>
      </c>
    </row>
    <row r="434" spans="2:7" x14ac:dyDescent="0.25">
      <c r="B434" t="str" cm="1">
        <f t="array" ref="B434:G434">TRANSPOSE(_xlfn._xlws.SORT(_xlfn._xlws.FILTER(treatments[treatment_number]&amp;" | "&amp;treatments[treatment_name],treatments[experiment_ID]=A434)))</f>
        <v xml:space="preserve"> | </v>
      </c>
      <c r="C434" t="str">
        <v xml:space="preserve"> | </v>
      </c>
      <c r="D434" t="str">
        <v xml:space="preserve"> | </v>
      </c>
      <c r="E434" t="str">
        <v xml:space="preserve"> | </v>
      </c>
      <c r="F434" t="str">
        <v xml:space="preserve"> | </v>
      </c>
      <c r="G434" t="str">
        <v xml:space="preserve"> | </v>
      </c>
    </row>
    <row r="435" spans="2:7" x14ac:dyDescent="0.25">
      <c r="B435" t="str" cm="1">
        <f t="array" ref="B435:G435">TRANSPOSE(_xlfn._xlws.SORT(_xlfn._xlws.FILTER(treatments[treatment_number]&amp;" | "&amp;treatments[treatment_name],treatments[experiment_ID]=A435)))</f>
        <v xml:space="preserve"> | </v>
      </c>
      <c r="C435" t="str">
        <v xml:space="preserve"> | </v>
      </c>
      <c r="D435" t="str">
        <v xml:space="preserve"> | </v>
      </c>
      <c r="E435" t="str">
        <v xml:space="preserve"> | </v>
      </c>
      <c r="F435" t="str">
        <v xml:space="preserve"> | </v>
      </c>
      <c r="G435" t="str">
        <v xml:space="preserve"> | </v>
      </c>
    </row>
    <row r="436" spans="2:7" x14ac:dyDescent="0.25">
      <c r="B436" t="str" cm="1">
        <f t="array" ref="B436:G436">TRANSPOSE(_xlfn._xlws.SORT(_xlfn._xlws.FILTER(treatments[treatment_number]&amp;" | "&amp;treatments[treatment_name],treatments[experiment_ID]=A436)))</f>
        <v xml:space="preserve"> | </v>
      </c>
      <c r="C436" t="str">
        <v xml:space="preserve"> | </v>
      </c>
      <c r="D436" t="str">
        <v xml:space="preserve"> | </v>
      </c>
      <c r="E436" t="str">
        <v xml:space="preserve"> | </v>
      </c>
      <c r="F436" t="str">
        <v xml:space="preserve"> | </v>
      </c>
      <c r="G436" t="str">
        <v xml:space="preserve"> | </v>
      </c>
    </row>
    <row r="437" spans="2:7" x14ac:dyDescent="0.25">
      <c r="B437" t="str" cm="1">
        <f t="array" ref="B437:G437">TRANSPOSE(_xlfn._xlws.SORT(_xlfn._xlws.FILTER(treatments[treatment_number]&amp;" | "&amp;treatments[treatment_name],treatments[experiment_ID]=A437)))</f>
        <v xml:space="preserve"> | </v>
      </c>
      <c r="C437" t="str">
        <v xml:space="preserve"> | </v>
      </c>
      <c r="D437" t="str">
        <v xml:space="preserve"> | </v>
      </c>
      <c r="E437" t="str">
        <v xml:space="preserve"> | </v>
      </c>
      <c r="F437" t="str">
        <v xml:space="preserve"> | </v>
      </c>
      <c r="G437" t="str">
        <v xml:space="preserve"> | </v>
      </c>
    </row>
    <row r="438" spans="2:7" x14ac:dyDescent="0.25">
      <c r="B438" t="str" cm="1">
        <f t="array" ref="B438:G438">TRANSPOSE(_xlfn._xlws.SORT(_xlfn._xlws.FILTER(treatments[treatment_number]&amp;" | "&amp;treatments[treatment_name],treatments[experiment_ID]=A438)))</f>
        <v xml:space="preserve"> | </v>
      </c>
      <c r="C438" t="str">
        <v xml:space="preserve"> | </v>
      </c>
      <c r="D438" t="str">
        <v xml:space="preserve"> | </v>
      </c>
      <c r="E438" t="str">
        <v xml:space="preserve"> | </v>
      </c>
      <c r="F438" t="str">
        <v xml:space="preserve"> | </v>
      </c>
      <c r="G438" t="str">
        <v xml:space="preserve"> | </v>
      </c>
    </row>
    <row r="439" spans="2:7" x14ac:dyDescent="0.25">
      <c r="B439" t="str" cm="1">
        <f t="array" ref="B439:G439">TRANSPOSE(_xlfn._xlws.SORT(_xlfn._xlws.FILTER(treatments[treatment_number]&amp;" | "&amp;treatments[treatment_name],treatments[experiment_ID]=A439)))</f>
        <v xml:space="preserve"> | </v>
      </c>
      <c r="C439" t="str">
        <v xml:space="preserve"> | </v>
      </c>
      <c r="D439" t="str">
        <v xml:space="preserve"> | </v>
      </c>
      <c r="E439" t="str">
        <v xml:space="preserve"> | </v>
      </c>
      <c r="F439" t="str">
        <v xml:space="preserve"> | </v>
      </c>
      <c r="G439" t="str">
        <v xml:space="preserve"> | </v>
      </c>
    </row>
    <row r="440" spans="2:7" x14ac:dyDescent="0.25">
      <c r="B440" t="str" cm="1">
        <f t="array" ref="B440:G440">TRANSPOSE(_xlfn._xlws.SORT(_xlfn._xlws.FILTER(treatments[treatment_number]&amp;" | "&amp;treatments[treatment_name],treatments[experiment_ID]=A440)))</f>
        <v xml:space="preserve"> | </v>
      </c>
      <c r="C440" t="str">
        <v xml:space="preserve"> | </v>
      </c>
      <c r="D440" t="str">
        <v xml:space="preserve"> | </v>
      </c>
      <c r="E440" t="str">
        <v xml:space="preserve"> | </v>
      </c>
      <c r="F440" t="str">
        <v xml:space="preserve"> | </v>
      </c>
      <c r="G440" t="str">
        <v xml:space="preserve"> | </v>
      </c>
    </row>
    <row r="441" spans="2:7" x14ac:dyDescent="0.25">
      <c r="B441" t="str" cm="1">
        <f t="array" ref="B441:G441">TRANSPOSE(_xlfn._xlws.SORT(_xlfn._xlws.FILTER(treatments[treatment_number]&amp;" | "&amp;treatments[treatment_name],treatments[experiment_ID]=A441)))</f>
        <v xml:space="preserve"> | </v>
      </c>
      <c r="C441" t="str">
        <v xml:space="preserve"> | </v>
      </c>
      <c r="D441" t="str">
        <v xml:space="preserve"> | </v>
      </c>
      <c r="E441" t="str">
        <v xml:space="preserve"> | </v>
      </c>
      <c r="F441" t="str">
        <v xml:space="preserve"> | </v>
      </c>
      <c r="G441" t="str">
        <v xml:space="preserve"> | </v>
      </c>
    </row>
    <row r="442" spans="2:7" x14ac:dyDescent="0.25">
      <c r="B442" t="str" cm="1">
        <f t="array" ref="B442:G442">TRANSPOSE(_xlfn._xlws.SORT(_xlfn._xlws.FILTER(treatments[treatment_number]&amp;" | "&amp;treatments[treatment_name],treatments[experiment_ID]=A442)))</f>
        <v xml:space="preserve"> | </v>
      </c>
      <c r="C442" t="str">
        <v xml:space="preserve"> | </v>
      </c>
      <c r="D442" t="str">
        <v xml:space="preserve"> | </v>
      </c>
      <c r="E442" t="str">
        <v xml:space="preserve"> | </v>
      </c>
      <c r="F442" t="str">
        <v xml:space="preserve"> | </v>
      </c>
      <c r="G442" t="str">
        <v xml:space="preserve"> | </v>
      </c>
    </row>
    <row r="443" spans="2:7" x14ac:dyDescent="0.25">
      <c r="B443" t="str" cm="1">
        <f t="array" ref="B443:G443">TRANSPOSE(_xlfn._xlws.SORT(_xlfn._xlws.FILTER(treatments[treatment_number]&amp;" | "&amp;treatments[treatment_name],treatments[experiment_ID]=A443)))</f>
        <v xml:space="preserve"> | </v>
      </c>
      <c r="C443" t="str">
        <v xml:space="preserve"> | </v>
      </c>
      <c r="D443" t="str">
        <v xml:space="preserve"> | </v>
      </c>
      <c r="E443" t="str">
        <v xml:space="preserve"> | </v>
      </c>
      <c r="F443" t="str">
        <v xml:space="preserve"> | </v>
      </c>
      <c r="G443" t="str">
        <v xml:space="preserve"> | </v>
      </c>
    </row>
    <row r="444" spans="2:7" x14ac:dyDescent="0.25">
      <c r="B444" t="str" cm="1">
        <f t="array" ref="B444:G444">TRANSPOSE(_xlfn._xlws.SORT(_xlfn._xlws.FILTER(treatments[treatment_number]&amp;" | "&amp;treatments[treatment_name],treatments[experiment_ID]=A444)))</f>
        <v xml:space="preserve"> | </v>
      </c>
      <c r="C444" t="str">
        <v xml:space="preserve"> | </v>
      </c>
      <c r="D444" t="str">
        <v xml:space="preserve"> | </v>
      </c>
      <c r="E444" t="str">
        <v xml:space="preserve"> | </v>
      </c>
      <c r="F444" t="str">
        <v xml:space="preserve"> | </v>
      </c>
      <c r="G444" t="str">
        <v xml:space="preserve"> | </v>
      </c>
    </row>
    <row r="445" spans="2:7" x14ac:dyDescent="0.25">
      <c r="B445" t="str" cm="1">
        <f t="array" ref="B445:G445">TRANSPOSE(_xlfn._xlws.SORT(_xlfn._xlws.FILTER(treatments[treatment_number]&amp;" | "&amp;treatments[treatment_name],treatments[experiment_ID]=A445)))</f>
        <v xml:space="preserve"> | </v>
      </c>
      <c r="C445" t="str">
        <v xml:space="preserve"> | </v>
      </c>
      <c r="D445" t="str">
        <v xml:space="preserve"> | </v>
      </c>
      <c r="E445" t="str">
        <v xml:space="preserve"> | </v>
      </c>
      <c r="F445" t="str">
        <v xml:space="preserve"> | </v>
      </c>
      <c r="G445" t="str">
        <v xml:space="preserve"> | </v>
      </c>
    </row>
    <row r="446" spans="2:7" x14ac:dyDescent="0.25">
      <c r="B446" t="str" cm="1">
        <f t="array" ref="B446:G446">TRANSPOSE(_xlfn._xlws.SORT(_xlfn._xlws.FILTER(treatments[treatment_number]&amp;" | "&amp;treatments[treatment_name],treatments[experiment_ID]=A446)))</f>
        <v xml:space="preserve"> | </v>
      </c>
      <c r="C446" t="str">
        <v xml:space="preserve"> | </v>
      </c>
      <c r="D446" t="str">
        <v xml:space="preserve"> | </v>
      </c>
      <c r="E446" t="str">
        <v xml:space="preserve"> | </v>
      </c>
      <c r="F446" t="str">
        <v xml:space="preserve"> | </v>
      </c>
      <c r="G446" t="str">
        <v xml:space="preserve"> | </v>
      </c>
    </row>
    <row r="447" spans="2:7" x14ac:dyDescent="0.25">
      <c r="B447" t="str" cm="1">
        <f t="array" ref="B447:G447">TRANSPOSE(_xlfn._xlws.SORT(_xlfn._xlws.FILTER(treatments[treatment_number]&amp;" | "&amp;treatments[treatment_name],treatments[experiment_ID]=A447)))</f>
        <v xml:space="preserve"> | </v>
      </c>
      <c r="C447" t="str">
        <v xml:space="preserve"> | </v>
      </c>
      <c r="D447" t="str">
        <v xml:space="preserve"> | </v>
      </c>
      <c r="E447" t="str">
        <v xml:space="preserve"> | </v>
      </c>
      <c r="F447" t="str">
        <v xml:space="preserve"> | </v>
      </c>
      <c r="G447" t="str">
        <v xml:space="preserve"> | </v>
      </c>
    </row>
    <row r="448" spans="2:7" x14ac:dyDescent="0.25">
      <c r="B448" t="str" cm="1">
        <f t="array" ref="B448:G448">TRANSPOSE(_xlfn._xlws.SORT(_xlfn._xlws.FILTER(treatments[treatment_number]&amp;" | "&amp;treatments[treatment_name],treatments[experiment_ID]=A448)))</f>
        <v xml:space="preserve"> | </v>
      </c>
      <c r="C448" t="str">
        <v xml:space="preserve"> | </v>
      </c>
      <c r="D448" t="str">
        <v xml:space="preserve"> | </v>
      </c>
      <c r="E448" t="str">
        <v xml:space="preserve"> | </v>
      </c>
      <c r="F448" t="str">
        <v xml:space="preserve"> | </v>
      </c>
      <c r="G448" t="str">
        <v xml:space="preserve"> | </v>
      </c>
    </row>
    <row r="449" spans="2:7" x14ac:dyDescent="0.25">
      <c r="B449" t="str" cm="1">
        <f t="array" ref="B449:G449">TRANSPOSE(_xlfn._xlws.SORT(_xlfn._xlws.FILTER(treatments[treatment_number]&amp;" | "&amp;treatments[treatment_name],treatments[experiment_ID]=A449)))</f>
        <v xml:space="preserve"> | </v>
      </c>
      <c r="C449" t="str">
        <v xml:space="preserve"> | </v>
      </c>
      <c r="D449" t="str">
        <v xml:space="preserve"> | </v>
      </c>
      <c r="E449" t="str">
        <v xml:space="preserve"> | </v>
      </c>
      <c r="F449" t="str">
        <v xml:space="preserve"> | </v>
      </c>
      <c r="G449" t="str">
        <v xml:space="preserve"> | </v>
      </c>
    </row>
    <row r="450" spans="2:7" x14ac:dyDescent="0.25">
      <c r="B450" t="str" cm="1">
        <f t="array" ref="B450:G450">TRANSPOSE(_xlfn._xlws.SORT(_xlfn._xlws.FILTER(treatments[treatment_number]&amp;" | "&amp;treatments[treatment_name],treatments[experiment_ID]=A450)))</f>
        <v xml:space="preserve"> | </v>
      </c>
      <c r="C450" t="str">
        <v xml:space="preserve"> | </v>
      </c>
      <c r="D450" t="str">
        <v xml:space="preserve"> | </v>
      </c>
      <c r="E450" t="str">
        <v xml:space="preserve"> | </v>
      </c>
      <c r="F450" t="str">
        <v xml:space="preserve"> | </v>
      </c>
      <c r="G450" t="str">
        <v xml:space="preserve"> | </v>
      </c>
    </row>
    <row r="451" spans="2:7" x14ac:dyDescent="0.25">
      <c r="B451" t="str" cm="1">
        <f t="array" ref="B451:G451">TRANSPOSE(_xlfn._xlws.SORT(_xlfn._xlws.FILTER(treatments[treatment_number]&amp;" | "&amp;treatments[treatment_name],treatments[experiment_ID]=A451)))</f>
        <v xml:space="preserve"> | </v>
      </c>
      <c r="C451" t="str">
        <v xml:space="preserve"> | </v>
      </c>
      <c r="D451" t="str">
        <v xml:space="preserve"> | </v>
      </c>
      <c r="E451" t="str">
        <v xml:space="preserve"> | </v>
      </c>
      <c r="F451" t="str">
        <v xml:space="preserve"> | </v>
      </c>
      <c r="G451" t="str">
        <v xml:space="preserve"> | </v>
      </c>
    </row>
    <row r="452" spans="2:7" x14ac:dyDescent="0.25">
      <c r="B452" t="str" cm="1">
        <f t="array" ref="B452:G452">TRANSPOSE(_xlfn._xlws.SORT(_xlfn._xlws.FILTER(treatments[treatment_number]&amp;" | "&amp;treatments[treatment_name],treatments[experiment_ID]=A452)))</f>
        <v xml:space="preserve"> | </v>
      </c>
      <c r="C452" t="str">
        <v xml:space="preserve"> | </v>
      </c>
      <c r="D452" t="str">
        <v xml:space="preserve"> | </v>
      </c>
      <c r="E452" t="str">
        <v xml:space="preserve"> | </v>
      </c>
      <c r="F452" t="str">
        <v xml:space="preserve"> | </v>
      </c>
      <c r="G452" t="str">
        <v xml:space="preserve"> | </v>
      </c>
    </row>
    <row r="453" spans="2:7" x14ac:dyDescent="0.25">
      <c r="B453" t="str" cm="1">
        <f t="array" ref="B453:G453">TRANSPOSE(_xlfn._xlws.SORT(_xlfn._xlws.FILTER(treatments[treatment_number]&amp;" | "&amp;treatments[treatment_name],treatments[experiment_ID]=A453)))</f>
        <v xml:space="preserve"> | </v>
      </c>
      <c r="C453" t="str">
        <v xml:space="preserve"> | </v>
      </c>
      <c r="D453" t="str">
        <v xml:space="preserve"> | </v>
      </c>
      <c r="E453" t="str">
        <v xml:space="preserve"> | </v>
      </c>
      <c r="F453" t="str">
        <v xml:space="preserve"> | </v>
      </c>
      <c r="G453" t="str">
        <v xml:space="preserve"> | </v>
      </c>
    </row>
    <row r="454" spans="2:7" x14ac:dyDescent="0.25">
      <c r="B454" t="str" cm="1">
        <f t="array" ref="B454:G454">TRANSPOSE(_xlfn._xlws.SORT(_xlfn._xlws.FILTER(treatments[treatment_number]&amp;" | "&amp;treatments[treatment_name],treatments[experiment_ID]=A454)))</f>
        <v xml:space="preserve"> | </v>
      </c>
      <c r="C454" t="str">
        <v xml:space="preserve"> | </v>
      </c>
      <c r="D454" t="str">
        <v xml:space="preserve"> | </v>
      </c>
      <c r="E454" t="str">
        <v xml:space="preserve"> | </v>
      </c>
      <c r="F454" t="str">
        <v xml:space="preserve"> | </v>
      </c>
      <c r="G454" t="str">
        <v xml:space="preserve"> | </v>
      </c>
    </row>
    <row r="455" spans="2:7" x14ac:dyDescent="0.25">
      <c r="B455" t="str" cm="1">
        <f t="array" ref="B455:G455">TRANSPOSE(_xlfn._xlws.SORT(_xlfn._xlws.FILTER(treatments[treatment_number]&amp;" | "&amp;treatments[treatment_name],treatments[experiment_ID]=A455)))</f>
        <v xml:space="preserve"> | </v>
      </c>
      <c r="C455" t="str">
        <v xml:space="preserve"> | </v>
      </c>
      <c r="D455" t="str">
        <v xml:space="preserve"> | </v>
      </c>
      <c r="E455" t="str">
        <v xml:space="preserve"> | </v>
      </c>
      <c r="F455" t="str">
        <v xml:space="preserve"> | </v>
      </c>
      <c r="G455" t="str">
        <v xml:space="preserve"> | </v>
      </c>
    </row>
    <row r="456" spans="2:7" x14ac:dyDescent="0.25">
      <c r="B456" t="str" cm="1">
        <f t="array" ref="B456:G456">TRANSPOSE(_xlfn._xlws.SORT(_xlfn._xlws.FILTER(treatments[treatment_number]&amp;" | "&amp;treatments[treatment_name],treatments[experiment_ID]=A456)))</f>
        <v xml:space="preserve"> | </v>
      </c>
      <c r="C456" t="str">
        <v xml:space="preserve"> | </v>
      </c>
      <c r="D456" t="str">
        <v xml:space="preserve"> | </v>
      </c>
      <c r="E456" t="str">
        <v xml:space="preserve"> | </v>
      </c>
      <c r="F456" t="str">
        <v xml:space="preserve"> | </v>
      </c>
      <c r="G456" t="str">
        <v xml:space="preserve"> | </v>
      </c>
    </row>
    <row r="457" spans="2:7" x14ac:dyDescent="0.25">
      <c r="B457" t="str" cm="1">
        <f t="array" ref="B457:G457">TRANSPOSE(_xlfn._xlws.SORT(_xlfn._xlws.FILTER(treatments[treatment_number]&amp;" | "&amp;treatments[treatment_name],treatments[experiment_ID]=A457)))</f>
        <v xml:space="preserve"> | </v>
      </c>
      <c r="C457" t="str">
        <v xml:space="preserve"> | </v>
      </c>
      <c r="D457" t="str">
        <v xml:space="preserve"> | </v>
      </c>
      <c r="E457" t="str">
        <v xml:space="preserve"> | </v>
      </c>
      <c r="F457" t="str">
        <v xml:space="preserve"> | </v>
      </c>
      <c r="G457" t="str">
        <v xml:space="preserve"> | </v>
      </c>
    </row>
    <row r="458" spans="2:7" x14ac:dyDescent="0.25">
      <c r="B458" t="str" cm="1">
        <f t="array" ref="B458:G458">TRANSPOSE(_xlfn._xlws.SORT(_xlfn._xlws.FILTER(treatments[treatment_number]&amp;" | "&amp;treatments[treatment_name],treatments[experiment_ID]=A458)))</f>
        <v xml:space="preserve"> | </v>
      </c>
      <c r="C458" t="str">
        <v xml:space="preserve"> | </v>
      </c>
      <c r="D458" t="str">
        <v xml:space="preserve"> | </v>
      </c>
      <c r="E458" t="str">
        <v xml:space="preserve"> | </v>
      </c>
      <c r="F458" t="str">
        <v xml:space="preserve"> | </v>
      </c>
      <c r="G458" t="str">
        <v xml:space="preserve"> | </v>
      </c>
    </row>
    <row r="459" spans="2:7" x14ac:dyDescent="0.25">
      <c r="B459" t="str" cm="1">
        <f t="array" ref="B459:G459">TRANSPOSE(_xlfn._xlws.SORT(_xlfn._xlws.FILTER(treatments[treatment_number]&amp;" | "&amp;treatments[treatment_name],treatments[experiment_ID]=A459)))</f>
        <v xml:space="preserve"> | </v>
      </c>
      <c r="C459" t="str">
        <v xml:space="preserve"> | </v>
      </c>
      <c r="D459" t="str">
        <v xml:space="preserve"> | </v>
      </c>
      <c r="E459" t="str">
        <v xml:space="preserve"> | </v>
      </c>
      <c r="F459" t="str">
        <v xml:space="preserve"> | </v>
      </c>
      <c r="G459" t="str">
        <v xml:space="preserve"> | </v>
      </c>
    </row>
    <row r="460" spans="2:7" x14ac:dyDescent="0.25">
      <c r="B460" t="str" cm="1">
        <f t="array" ref="B460:G460">TRANSPOSE(_xlfn._xlws.SORT(_xlfn._xlws.FILTER(treatments[treatment_number]&amp;" | "&amp;treatments[treatment_name],treatments[experiment_ID]=A460)))</f>
        <v xml:space="preserve"> | </v>
      </c>
      <c r="C460" t="str">
        <v xml:space="preserve"> | </v>
      </c>
      <c r="D460" t="str">
        <v xml:space="preserve"> | </v>
      </c>
      <c r="E460" t="str">
        <v xml:space="preserve"> | </v>
      </c>
      <c r="F460" t="str">
        <v xml:space="preserve"> | </v>
      </c>
      <c r="G460" t="str">
        <v xml:space="preserve"> | </v>
      </c>
    </row>
    <row r="461" spans="2:7" x14ac:dyDescent="0.25">
      <c r="B461" t="str" cm="1">
        <f t="array" ref="B461:G461">TRANSPOSE(_xlfn._xlws.SORT(_xlfn._xlws.FILTER(treatments[treatment_number]&amp;" | "&amp;treatments[treatment_name],treatments[experiment_ID]=A461)))</f>
        <v xml:space="preserve"> | </v>
      </c>
      <c r="C461" t="str">
        <v xml:space="preserve"> | </v>
      </c>
      <c r="D461" t="str">
        <v xml:space="preserve"> | </v>
      </c>
      <c r="E461" t="str">
        <v xml:space="preserve"> | </v>
      </c>
      <c r="F461" t="str">
        <v xml:space="preserve"> | </v>
      </c>
      <c r="G461" t="str">
        <v xml:space="preserve"> | </v>
      </c>
    </row>
    <row r="462" spans="2:7" x14ac:dyDescent="0.25">
      <c r="B462" t="str" cm="1">
        <f t="array" ref="B462:G462">TRANSPOSE(_xlfn._xlws.SORT(_xlfn._xlws.FILTER(treatments[treatment_number]&amp;" | "&amp;treatments[treatment_name],treatments[experiment_ID]=A462)))</f>
        <v xml:space="preserve"> | </v>
      </c>
      <c r="C462" t="str">
        <v xml:space="preserve"> | </v>
      </c>
      <c r="D462" t="str">
        <v xml:space="preserve"> | </v>
      </c>
      <c r="E462" t="str">
        <v xml:space="preserve"> | </v>
      </c>
      <c r="F462" t="str">
        <v xml:space="preserve"> | </v>
      </c>
      <c r="G462" t="str">
        <v xml:space="preserve"> | </v>
      </c>
    </row>
    <row r="463" spans="2:7" x14ac:dyDescent="0.25">
      <c r="B463" t="str" cm="1">
        <f t="array" ref="B463:G463">TRANSPOSE(_xlfn._xlws.SORT(_xlfn._xlws.FILTER(treatments[treatment_number]&amp;" | "&amp;treatments[treatment_name],treatments[experiment_ID]=A463)))</f>
        <v xml:space="preserve"> | </v>
      </c>
      <c r="C463" t="str">
        <v xml:space="preserve"> | </v>
      </c>
      <c r="D463" t="str">
        <v xml:space="preserve"> | </v>
      </c>
      <c r="E463" t="str">
        <v xml:space="preserve"> | </v>
      </c>
      <c r="F463" t="str">
        <v xml:space="preserve"> | </v>
      </c>
      <c r="G463" t="str">
        <v xml:space="preserve"> | </v>
      </c>
    </row>
    <row r="464" spans="2:7" x14ac:dyDescent="0.25">
      <c r="B464" t="str" cm="1">
        <f t="array" ref="B464:G464">TRANSPOSE(_xlfn._xlws.SORT(_xlfn._xlws.FILTER(treatments[treatment_number]&amp;" | "&amp;treatments[treatment_name],treatments[experiment_ID]=A464)))</f>
        <v xml:space="preserve"> | </v>
      </c>
      <c r="C464" t="str">
        <v xml:space="preserve"> | </v>
      </c>
      <c r="D464" t="str">
        <v xml:space="preserve"> | </v>
      </c>
      <c r="E464" t="str">
        <v xml:space="preserve"> | </v>
      </c>
      <c r="F464" t="str">
        <v xml:space="preserve"> | </v>
      </c>
      <c r="G464" t="str">
        <v xml:space="preserve"> | </v>
      </c>
    </row>
    <row r="465" spans="2:7" x14ac:dyDescent="0.25">
      <c r="B465" t="str" cm="1">
        <f t="array" ref="B465:G465">TRANSPOSE(_xlfn._xlws.SORT(_xlfn._xlws.FILTER(treatments[treatment_number]&amp;" | "&amp;treatments[treatment_name],treatments[experiment_ID]=A465)))</f>
        <v xml:space="preserve"> | </v>
      </c>
      <c r="C465" t="str">
        <v xml:space="preserve"> | </v>
      </c>
      <c r="D465" t="str">
        <v xml:space="preserve"> | </v>
      </c>
      <c r="E465" t="str">
        <v xml:space="preserve"> | </v>
      </c>
      <c r="F465" t="str">
        <v xml:space="preserve"> | </v>
      </c>
      <c r="G465" t="str">
        <v xml:space="preserve"> | </v>
      </c>
    </row>
    <row r="466" spans="2:7" x14ac:dyDescent="0.25">
      <c r="B466" t="str" cm="1">
        <f t="array" ref="B466:G466">TRANSPOSE(_xlfn._xlws.SORT(_xlfn._xlws.FILTER(treatments[treatment_number]&amp;" | "&amp;treatments[treatment_name],treatments[experiment_ID]=A466)))</f>
        <v xml:space="preserve"> | </v>
      </c>
      <c r="C466" t="str">
        <v xml:space="preserve"> | </v>
      </c>
      <c r="D466" t="str">
        <v xml:space="preserve"> | </v>
      </c>
      <c r="E466" t="str">
        <v xml:space="preserve"> | </v>
      </c>
      <c r="F466" t="str">
        <v xml:space="preserve"> | </v>
      </c>
      <c r="G466" t="str">
        <v xml:space="preserve"> | </v>
      </c>
    </row>
    <row r="467" spans="2:7" x14ac:dyDescent="0.25">
      <c r="B467" t="str" cm="1">
        <f t="array" ref="B467:G467">TRANSPOSE(_xlfn._xlws.SORT(_xlfn._xlws.FILTER(treatments[treatment_number]&amp;" | "&amp;treatments[treatment_name],treatments[experiment_ID]=A467)))</f>
        <v xml:space="preserve"> | </v>
      </c>
      <c r="C467" t="str">
        <v xml:space="preserve"> | </v>
      </c>
      <c r="D467" t="str">
        <v xml:space="preserve"> | </v>
      </c>
      <c r="E467" t="str">
        <v xml:space="preserve"> | </v>
      </c>
      <c r="F467" t="str">
        <v xml:space="preserve"> | </v>
      </c>
      <c r="G467" t="str">
        <v xml:space="preserve"> | </v>
      </c>
    </row>
    <row r="468" spans="2:7" x14ac:dyDescent="0.25">
      <c r="B468" t="str" cm="1">
        <f t="array" ref="B468:G468">TRANSPOSE(_xlfn._xlws.SORT(_xlfn._xlws.FILTER(treatments[treatment_number]&amp;" | "&amp;treatments[treatment_name],treatments[experiment_ID]=A468)))</f>
        <v xml:space="preserve"> | </v>
      </c>
      <c r="C468" t="str">
        <v xml:space="preserve"> | </v>
      </c>
      <c r="D468" t="str">
        <v xml:space="preserve"> | </v>
      </c>
      <c r="E468" t="str">
        <v xml:space="preserve"> | </v>
      </c>
      <c r="F468" t="str">
        <v xml:space="preserve"> | </v>
      </c>
      <c r="G468" t="str">
        <v xml:space="preserve"> | </v>
      </c>
    </row>
    <row r="469" spans="2:7" x14ac:dyDescent="0.25">
      <c r="B469" t="str" cm="1">
        <f t="array" ref="B469:G469">TRANSPOSE(_xlfn._xlws.SORT(_xlfn._xlws.FILTER(treatments[treatment_number]&amp;" | "&amp;treatments[treatment_name],treatments[experiment_ID]=A469)))</f>
        <v xml:space="preserve"> | </v>
      </c>
      <c r="C469" t="str">
        <v xml:space="preserve"> | </v>
      </c>
      <c r="D469" t="str">
        <v xml:space="preserve"> | </v>
      </c>
      <c r="E469" t="str">
        <v xml:space="preserve"> | </v>
      </c>
      <c r="F469" t="str">
        <v xml:space="preserve"> | </v>
      </c>
      <c r="G469" t="str">
        <v xml:space="preserve"> | </v>
      </c>
    </row>
    <row r="470" spans="2:7" x14ac:dyDescent="0.25">
      <c r="B470" t="str" cm="1">
        <f t="array" ref="B470:G470">TRANSPOSE(_xlfn._xlws.SORT(_xlfn._xlws.FILTER(treatments[treatment_number]&amp;" | "&amp;treatments[treatment_name],treatments[experiment_ID]=A470)))</f>
        <v xml:space="preserve"> | </v>
      </c>
      <c r="C470" t="str">
        <v xml:space="preserve"> | </v>
      </c>
      <c r="D470" t="str">
        <v xml:space="preserve"> | </v>
      </c>
      <c r="E470" t="str">
        <v xml:space="preserve"> | </v>
      </c>
      <c r="F470" t="str">
        <v xml:space="preserve"> | </v>
      </c>
      <c r="G470" t="str">
        <v xml:space="preserve"> | </v>
      </c>
    </row>
    <row r="471" spans="2:7" x14ac:dyDescent="0.25">
      <c r="B471" t="str" cm="1">
        <f t="array" ref="B471:G471">TRANSPOSE(_xlfn._xlws.SORT(_xlfn._xlws.FILTER(treatments[treatment_number]&amp;" | "&amp;treatments[treatment_name],treatments[experiment_ID]=A471)))</f>
        <v xml:space="preserve"> | </v>
      </c>
      <c r="C471" t="str">
        <v xml:space="preserve"> | </v>
      </c>
      <c r="D471" t="str">
        <v xml:space="preserve"> | </v>
      </c>
      <c r="E471" t="str">
        <v xml:space="preserve"> | </v>
      </c>
      <c r="F471" t="str">
        <v xml:space="preserve"> | </v>
      </c>
      <c r="G471" t="str">
        <v xml:space="preserve"> | </v>
      </c>
    </row>
    <row r="472" spans="2:7" x14ac:dyDescent="0.25">
      <c r="B472" t="str" cm="1">
        <f t="array" ref="B472:G472">TRANSPOSE(_xlfn._xlws.SORT(_xlfn._xlws.FILTER(treatments[treatment_number]&amp;" | "&amp;treatments[treatment_name],treatments[experiment_ID]=A472)))</f>
        <v xml:space="preserve"> | </v>
      </c>
      <c r="C472" t="str">
        <v xml:space="preserve"> | </v>
      </c>
      <c r="D472" t="str">
        <v xml:space="preserve"> | </v>
      </c>
      <c r="E472" t="str">
        <v xml:space="preserve"> | </v>
      </c>
      <c r="F472" t="str">
        <v xml:space="preserve"> | </v>
      </c>
      <c r="G472" t="str">
        <v xml:space="preserve"> | </v>
      </c>
    </row>
    <row r="473" spans="2:7" x14ac:dyDescent="0.25">
      <c r="B473" t="str" cm="1">
        <f t="array" ref="B473:G473">TRANSPOSE(_xlfn._xlws.SORT(_xlfn._xlws.FILTER(treatments[treatment_number]&amp;" | "&amp;treatments[treatment_name],treatments[experiment_ID]=A473)))</f>
        <v xml:space="preserve"> | </v>
      </c>
      <c r="C473" t="str">
        <v xml:space="preserve"> | </v>
      </c>
      <c r="D473" t="str">
        <v xml:space="preserve"> | </v>
      </c>
      <c r="E473" t="str">
        <v xml:space="preserve"> | </v>
      </c>
      <c r="F473" t="str">
        <v xml:space="preserve"> | </v>
      </c>
      <c r="G473" t="str">
        <v xml:space="preserve"> | </v>
      </c>
    </row>
    <row r="474" spans="2:7" x14ac:dyDescent="0.25">
      <c r="B474" t="str" cm="1">
        <f t="array" ref="B474:G474">TRANSPOSE(_xlfn._xlws.SORT(_xlfn._xlws.FILTER(treatments[treatment_number]&amp;" | "&amp;treatments[treatment_name],treatments[experiment_ID]=A474)))</f>
        <v xml:space="preserve"> | </v>
      </c>
      <c r="C474" t="str">
        <v xml:space="preserve"> | </v>
      </c>
      <c r="D474" t="str">
        <v xml:space="preserve"> | </v>
      </c>
      <c r="E474" t="str">
        <v xml:space="preserve"> | </v>
      </c>
      <c r="F474" t="str">
        <v xml:space="preserve"> | </v>
      </c>
      <c r="G474" t="str">
        <v xml:space="preserve"> | </v>
      </c>
    </row>
    <row r="475" spans="2:7" x14ac:dyDescent="0.25">
      <c r="B475" t="str" cm="1">
        <f t="array" ref="B475:G475">TRANSPOSE(_xlfn._xlws.SORT(_xlfn._xlws.FILTER(treatments[treatment_number]&amp;" | "&amp;treatments[treatment_name],treatments[experiment_ID]=A475)))</f>
        <v xml:space="preserve"> | </v>
      </c>
      <c r="C475" t="str">
        <v xml:space="preserve"> | </v>
      </c>
      <c r="D475" t="str">
        <v xml:space="preserve"> | </v>
      </c>
      <c r="E475" t="str">
        <v xml:space="preserve"> | </v>
      </c>
      <c r="F475" t="str">
        <v xml:space="preserve"> | </v>
      </c>
      <c r="G475" t="str">
        <v xml:space="preserve"> | </v>
      </c>
    </row>
    <row r="476" spans="2:7" x14ac:dyDescent="0.25">
      <c r="B476" t="str" cm="1">
        <f t="array" ref="B476:G476">TRANSPOSE(_xlfn._xlws.SORT(_xlfn._xlws.FILTER(treatments[treatment_number]&amp;" | "&amp;treatments[treatment_name],treatments[experiment_ID]=A476)))</f>
        <v xml:space="preserve"> | </v>
      </c>
      <c r="C476" t="str">
        <v xml:space="preserve"> | </v>
      </c>
      <c r="D476" t="str">
        <v xml:space="preserve"> | </v>
      </c>
      <c r="E476" t="str">
        <v xml:space="preserve"> | </v>
      </c>
      <c r="F476" t="str">
        <v xml:space="preserve"> | </v>
      </c>
      <c r="G476" t="str">
        <v xml:space="preserve"> | </v>
      </c>
    </row>
    <row r="477" spans="2:7" x14ac:dyDescent="0.25">
      <c r="B477" t="str" cm="1">
        <f t="array" ref="B477:G477">TRANSPOSE(_xlfn._xlws.SORT(_xlfn._xlws.FILTER(treatments[treatment_number]&amp;" | "&amp;treatments[treatment_name],treatments[experiment_ID]=A477)))</f>
        <v xml:space="preserve"> | </v>
      </c>
      <c r="C477" t="str">
        <v xml:space="preserve"> | </v>
      </c>
      <c r="D477" t="str">
        <v xml:space="preserve"> | </v>
      </c>
      <c r="E477" t="str">
        <v xml:space="preserve"> | </v>
      </c>
      <c r="F477" t="str">
        <v xml:space="preserve"> | </v>
      </c>
      <c r="G477" t="str">
        <v xml:space="preserve"> | </v>
      </c>
    </row>
    <row r="478" spans="2:7" x14ac:dyDescent="0.25">
      <c r="B478" t="str" cm="1">
        <f t="array" ref="B478:G478">TRANSPOSE(_xlfn._xlws.SORT(_xlfn._xlws.FILTER(treatments[treatment_number]&amp;" | "&amp;treatments[treatment_name],treatments[experiment_ID]=A478)))</f>
        <v xml:space="preserve"> | </v>
      </c>
      <c r="C478" t="str">
        <v xml:space="preserve"> | </v>
      </c>
      <c r="D478" t="str">
        <v xml:space="preserve"> | </v>
      </c>
      <c r="E478" t="str">
        <v xml:space="preserve"> | </v>
      </c>
      <c r="F478" t="str">
        <v xml:space="preserve"> | </v>
      </c>
      <c r="G478" t="str">
        <v xml:space="preserve"> | </v>
      </c>
    </row>
    <row r="479" spans="2:7" x14ac:dyDescent="0.25">
      <c r="B479" t="str" cm="1">
        <f t="array" ref="B479:G479">TRANSPOSE(_xlfn._xlws.SORT(_xlfn._xlws.FILTER(treatments[treatment_number]&amp;" | "&amp;treatments[treatment_name],treatments[experiment_ID]=A479)))</f>
        <v xml:space="preserve"> | </v>
      </c>
      <c r="C479" t="str">
        <v xml:space="preserve"> | </v>
      </c>
      <c r="D479" t="str">
        <v xml:space="preserve"> | </v>
      </c>
      <c r="E479" t="str">
        <v xml:space="preserve"> | </v>
      </c>
      <c r="F479" t="str">
        <v xml:space="preserve"> | </v>
      </c>
      <c r="G479" t="str">
        <v xml:space="preserve"> | </v>
      </c>
    </row>
    <row r="480" spans="2:7" x14ac:dyDescent="0.25">
      <c r="B480" t="str" cm="1">
        <f t="array" ref="B480:G480">TRANSPOSE(_xlfn._xlws.SORT(_xlfn._xlws.FILTER(treatments[treatment_number]&amp;" | "&amp;treatments[treatment_name],treatments[experiment_ID]=A480)))</f>
        <v xml:space="preserve"> | </v>
      </c>
      <c r="C480" t="str">
        <v xml:space="preserve"> | </v>
      </c>
      <c r="D480" t="str">
        <v xml:space="preserve"> | </v>
      </c>
      <c r="E480" t="str">
        <v xml:space="preserve"> | </v>
      </c>
      <c r="F480" t="str">
        <v xml:space="preserve"> | </v>
      </c>
      <c r="G480" t="str">
        <v xml:space="preserve"> | </v>
      </c>
    </row>
    <row r="481" spans="2:7" x14ac:dyDescent="0.25">
      <c r="B481" t="str" cm="1">
        <f t="array" ref="B481:G481">TRANSPOSE(_xlfn._xlws.SORT(_xlfn._xlws.FILTER(treatments[treatment_number]&amp;" | "&amp;treatments[treatment_name],treatments[experiment_ID]=A481)))</f>
        <v xml:space="preserve"> | </v>
      </c>
      <c r="C481" t="str">
        <v xml:space="preserve"> | </v>
      </c>
      <c r="D481" t="str">
        <v xml:space="preserve"> | </v>
      </c>
      <c r="E481" t="str">
        <v xml:space="preserve"> | </v>
      </c>
      <c r="F481" t="str">
        <v xml:space="preserve"> | </v>
      </c>
      <c r="G481" t="str">
        <v xml:space="preserve"> | </v>
      </c>
    </row>
    <row r="482" spans="2:7" x14ac:dyDescent="0.25">
      <c r="B482" t="str" cm="1">
        <f t="array" ref="B482:G482">TRANSPOSE(_xlfn._xlws.SORT(_xlfn._xlws.FILTER(treatments[treatment_number]&amp;" | "&amp;treatments[treatment_name],treatments[experiment_ID]=A482)))</f>
        <v xml:space="preserve"> | </v>
      </c>
      <c r="C482" t="str">
        <v xml:space="preserve"> | </v>
      </c>
      <c r="D482" t="str">
        <v xml:space="preserve"> | </v>
      </c>
      <c r="E482" t="str">
        <v xml:space="preserve"> | </v>
      </c>
      <c r="F482" t="str">
        <v xml:space="preserve"> | </v>
      </c>
      <c r="G482" t="str">
        <v xml:space="preserve"> | </v>
      </c>
    </row>
    <row r="483" spans="2:7" x14ac:dyDescent="0.25">
      <c r="B483" t="str" cm="1">
        <f t="array" ref="B483:G483">TRANSPOSE(_xlfn._xlws.SORT(_xlfn._xlws.FILTER(treatments[treatment_number]&amp;" | "&amp;treatments[treatment_name],treatments[experiment_ID]=A483)))</f>
        <v xml:space="preserve"> | </v>
      </c>
      <c r="C483" t="str">
        <v xml:space="preserve"> | </v>
      </c>
      <c r="D483" t="str">
        <v xml:space="preserve"> | </v>
      </c>
      <c r="E483" t="str">
        <v xml:space="preserve"> | </v>
      </c>
      <c r="F483" t="str">
        <v xml:space="preserve"> | </v>
      </c>
      <c r="G483" t="str">
        <v xml:space="preserve"> | </v>
      </c>
    </row>
    <row r="484" spans="2:7" x14ac:dyDescent="0.25">
      <c r="B484" t="str" cm="1">
        <f t="array" ref="B484:G484">TRANSPOSE(_xlfn._xlws.SORT(_xlfn._xlws.FILTER(treatments[treatment_number]&amp;" | "&amp;treatments[treatment_name],treatments[experiment_ID]=A484)))</f>
        <v xml:space="preserve"> | </v>
      </c>
      <c r="C484" t="str">
        <v xml:space="preserve"> | </v>
      </c>
      <c r="D484" t="str">
        <v xml:space="preserve"> | </v>
      </c>
      <c r="E484" t="str">
        <v xml:space="preserve"> | </v>
      </c>
      <c r="F484" t="str">
        <v xml:space="preserve"> | </v>
      </c>
      <c r="G484" t="str">
        <v xml:space="preserve"> | </v>
      </c>
    </row>
    <row r="485" spans="2:7" x14ac:dyDescent="0.25">
      <c r="B485" t="str" cm="1">
        <f t="array" ref="B485:G485">TRANSPOSE(_xlfn._xlws.SORT(_xlfn._xlws.FILTER(treatments[treatment_number]&amp;" | "&amp;treatments[treatment_name],treatments[experiment_ID]=A485)))</f>
        <v xml:space="preserve"> | </v>
      </c>
      <c r="C485" t="str">
        <v xml:space="preserve"> | </v>
      </c>
      <c r="D485" t="str">
        <v xml:space="preserve"> | </v>
      </c>
      <c r="E485" t="str">
        <v xml:space="preserve"> | </v>
      </c>
      <c r="F485" t="str">
        <v xml:space="preserve"> | </v>
      </c>
      <c r="G485" t="str">
        <v xml:space="preserve"> | </v>
      </c>
    </row>
    <row r="486" spans="2:7" x14ac:dyDescent="0.25">
      <c r="B486" t="str" cm="1">
        <f t="array" ref="B486:G486">TRANSPOSE(_xlfn._xlws.SORT(_xlfn._xlws.FILTER(treatments[treatment_number]&amp;" | "&amp;treatments[treatment_name],treatments[experiment_ID]=A486)))</f>
        <v xml:space="preserve"> | </v>
      </c>
      <c r="C486" t="str">
        <v xml:space="preserve"> | </v>
      </c>
      <c r="D486" t="str">
        <v xml:space="preserve"> | </v>
      </c>
      <c r="E486" t="str">
        <v xml:space="preserve"> | </v>
      </c>
      <c r="F486" t="str">
        <v xml:space="preserve"> | </v>
      </c>
      <c r="G486" t="str">
        <v xml:space="preserve"> | </v>
      </c>
    </row>
    <row r="487" spans="2:7" x14ac:dyDescent="0.25">
      <c r="B487" t="str" cm="1">
        <f t="array" ref="B487:G487">TRANSPOSE(_xlfn._xlws.SORT(_xlfn._xlws.FILTER(treatments[treatment_number]&amp;" | "&amp;treatments[treatment_name],treatments[experiment_ID]=A487)))</f>
        <v xml:space="preserve"> | </v>
      </c>
      <c r="C487" t="str">
        <v xml:space="preserve"> | </v>
      </c>
      <c r="D487" t="str">
        <v xml:space="preserve"> | </v>
      </c>
      <c r="E487" t="str">
        <v xml:space="preserve"> | </v>
      </c>
      <c r="F487" t="str">
        <v xml:space="preserve"> | </v>
      </c>
      <c r="G487" t="str">
        <v xml:space="preserve"> | </v>
      </c>
    </row>
    <row r="488" spans="2:7" x14ac:dyDescent="0.25">
      <c r="B488" t="str" cm="1">
        <f t="array" ref="B488:G488">TRANSPOSE(_xlfn._xlws.SORT(_xlfn._xlws.FILTER(treatments[treatment_number]&amp;" | "&amp;treatments[treatment_name],treatments[experiment_ID]=A488)))</f>
        <v xml:space="preserve"> | </v>
      </c>
      <c r="C488" t="str">
        <v xml:space="preserve"> | </v>
      </c>
      <c r="D488" t="str">
        <v xml:space="preserve"> | </v>
      </c>
      <c r="E488" t="str">
        <v xml:space="preserve"> | </v>
      </c>
      <c r="F488" t="str">
        <v xml:space="preserve"> | </v>
      </c>
      <c r="G488" t="str">
        <v xml:space="preserve"> | </v>
      </c>
    </row>
    <row r="489" spans="2:7" x14ac:dyDescent="0.25">
      <c r="B489" t="str" cm="1">
        <f t="array" ref="B489:G489">TRANSPOSE(_xlfn._xlws.SORT(_xlfn._xlws.FILTER(treatments[treatment_number]&amp;" | "&amp;treatments[treatment_name],treatments[experiment_ID]=A489)))</f>
        <v xml:space="preserve"> | </v>
      </c>
      <c r="C489" t="str">
        <v xml:space="preserve"> | </v>
      </c>
      <c r="D489" t="str">
        <v xml:space="preserve"> | </v>
      </c>
      <c r="E489" t="str">
        <v xml:space="preserve"> | </v>
      </c>
      <c r="F489" t="str">
        <v xml:space="preserve"> | </v>
      </c>
      <c r="G489" t="str">
        <v xml:space="preserve"> | </v>
      </c>
    </row>
    <row r="490" spans="2:7" x14ac:dyDescent="0.25">
      <c r="B490" t="str" cm="1">
        <f t="array" ref="B490:G490">TRANSPOSE(_xlfn._xlws.SORT(_xlfn._xlws.FILTER(treatments[treatment_number]&amp;" | "&amp;treatments[treatment_name],treatments[experiment_ID]=A490)))</f>
        <v xml:space="preserve"> | </v>
      </c>
      <c r="C490" t="str">
        <v xml:space="preserve"> | </v>
      </c>
      <c r="D490" t="str">
        <v xml:space="preserve"> | </v>
      </c>
      <c r="E490" t="str">
        <v xml:space="preserve"> | </v>
      </c>
      <c r="F490" t="str">
        <v xml:space="preserve"> | </v>
      </c>
      <c r="G490" t="str">
        <v xml:space="preserve"> | </v>
      </c>
    </row>
    <row r="491" spans="2:7" x14ac:dyDescent="0.25">
      <c r="B491" t="str" cm="1">
        <f t="array" ref="B491:G491">TRANSPOSE(_xlfn._xlws.SORT(_xlfn._xlws.FILTER(treatments[treatment_number]&amp;" | "&amp;treatments[treatment_name],treatments[experiment_ID]=A491)))</f>
        <v xml:space="preserve"> | </v>
      </c>
      <c r="C491" t="str">
        <v xml:space="preserve"> | </v>
      </c>
      <c r="D491" t="str">
        <v xml:space="preserve"> | </v>
      </c>
      <c r="E491" t="str">
        <v xml:space="preserve"> | </v>
      </c>
      <c r="F491" t="str">
        <v xml:space="preserve"> | </v>
      </c>
      <c r="G491" t="str">
        <v xml:space="preserve"> | </v>
      </c>
    </row>
    <row r="492" spans="2:7" x14ac:dyDescent="0.25">
      <c r="B492" t="str" cm="1">
        <f t="array" ref="B492:G492">TRANSPOSE(_xlfn._xlws.SORT(_xlfn._xlws.FILTER(treatments[treatment_number]&amp;" | "&amp;treatments[treatment_name],treatments[experiment_ID]=A492)))</f>
        <v xml:space="preserve"> | </v>
      </c>
      <c r="C492" t="str">
        <v xml:space="preserve"> | </v>
      </c>
      <c r="D492" t="str">
        <v xml:space="preserve"> | </v>
      </c>
      <c r="E492" t="str">
        <v xml:space="preserve"> | </v>
      </c>
      <c r="F492" t="str">
        <v xml:space="preserve"> | </v>
      </c>
      <c r="G492" t="str">
        <v xml:space="preserve"> | </v>
      </c>
    </row>
    <row r="493" spans="2:7" x14ac:dyDescent="0.25">
      <c r="B493" t="str" cm="1">
        <f t="array" ref="B493:G493">TRANSPOSE(_xlfn._xlws.SORT(_xlfn._xlws.FILTER(treatments[treatment_number]&amp;" | "&amp;treatments[treatment_name],treatments[experiment_ID]=A493)))</f>
        <v xml:space="preserve"> | </v>
      </c>
      <c r="C493" t="str">
        <v xml:space="preserve"> | </v>
      </c>
      <c r="D493" t="str">
        <v xml:space="preserve"> | </v>
      </c>
      <c r="E493" t="str">
        <v xml:space="preserve"> | </v>
      </c>
      <c r="F493" t="str">
        <v xml:space="preserve"> | </v>
      </c>
      <c r="G493" t="str">
        <v xml:space="preserve"> | </v>
      </c>
    </row>
    <row r="494" spans="2:7" x14ac:dyDescent="0.25">
      <c r="B494" t="str" cm="1">
        <f t="array" ref="B494:G494">TRANSPOSE(_xlfn._xlws.SORT(_xlfn._xlws.FILTER(treatments[treatment_number]&amp;" | "&amp;treatments[treatment_name],treatments[experiment_ID]=A494)))</f>
        <v xml:space="preserve"> | </v>
      </c>
      <c r="C494" t="str">
        <v xml:space="preserve"> | </v>
      </c>
      <c r="D494" t="str">
        <v xml:space="preserve"> | </v>
      </c>
      <c r="E494" t="str">
        <v xml:space="preserve"> | </v>
      </c>
      <c r="F494" t="str">
        <v xml:space="preserve"> | </v>
      </c>
      <c r="G494" t="str">
        <v xml:space="preserve"> | </v>
      </c>
    </row>
    <row r="495" spans="2:7" x14ac:dyDescent="0.25">
      <c r="B495" t="str" cm="1">
        <f t="array" ref="B495:G495">TRANSPOSE(_xlfn._xlws.SORT(_xlfn._xlws.FILTER(treatments[treatment_number]&amp;" | "&amp;treatments[treatment_name],treatments[experiment_ID]=A495)))</f>
        <v xml:space="preserve"> | </v>
      </c>
      <c r="C495" t="str">
        <v xml:space="preserve"> | </v>
      </c>
      <c r="D495" t="str">
        <v xml:space="preserve"> | </v>
      </c>
      <c r="E495" t="str">
        <v xml:space="preserve"> | </v>
      </c>
      <c r="F495" t="str">
        <v xml:space="preserve"> | </v>
      </c>
      <c r="G495" t="str">
        <v xml:space="preserve"> | </v>
      </c>
    </row>
    <row r="496" spans="2:7" x14ac:dyDescent="0.25">
      <c r="B496" t="str" cm="1">
        <f t="array" ref="B496:G496">TRANSPOSE(_xlfn._xlws.SORT(_xlfn._xlws.FILTER(treatments[treatment_number]&amp;" | "&amp;treatments[treatment_name],treatments[experiment_ID]=A496)))</f>
        <v xml:space="preserve"> | </v>
      </c>
      <c r="C496" t="str">
        <v xml:space="preserve"> | </v>
      </c>
      <c r="D496" t="str">
        <v xml:space="preserve"> | </v>
      </c>
      <c r="E496" t="str">
        <v xml:space="preserve"> | </v>
      </c>
      <c r="F496" t="str">
        <v xml:space="preserve"> | </v>
      </c>
      <c r="G496" t="str">
        <v xml:space="preserve"> | </v>
      </c>
    </row>
    <row r="497" spans="2:7" x14ac:dyDescent="0.25">
      <c r="B497" t="str" cm="1">
        <f t="array" ref="B497:G497">TRANSPOSE(_xlfn._xlws.SORT(_xlfn._xlws.FILTER(treatments[treatment_number]&amp;" | "&amp;treatments[treatment_name],treatments[experiment_ID]=A497)))</f>
        <v xml:space="preserve"> | </v>
      </c>
      <c r="C497" t="str">
        <v xml:space="preserve"> | </v>
      </c>
      <c r="D497" t="str">
        <v xml:space="preserve"> | </v>
      </c>
      <c r="E497" t="str">
        <v xml:space="preserve"> | </v>
      </c>
      <c r="F497" t="str">
        <v xml:space="preserve"> | </v>
      </c>
      <c r="G497" t="str">
        <v xml:space="preserve"> | </v>
      </c>
    </row>
    <row r="498" spans="2:7" x14ac:dyDescent="0.25">
      <c r="B498" t="str" cm="1">
        <f t="array" ref="B498:G498">TRANSPOSE(_xlfn._xlws.SORT(_xlfn._xlws.FILTER(treatments[treatment_number]&amp;" | "&amp;treatments[treatment_name],treatments[experiment_ID]=A498)))</f>
        <v xml:space="preserve"> | </v>
      </c>
      <c r="C498" t="str">
        <v xml:space="preserve"> | </v>
      </c>
      <c r="D498" t="str">
        <v xml:space="preserve"> | </v>
      </c>
      <c r="E498" t="str">
        <v xml:space="preserve"> | </v>
      </c>
      <c r="F498" t="str">
        <v xml:space="preserve"> | </v>
      </c>
      <c r="G498" t="str">
        <v xml:space="preserve"> | </v>
      </c>
    </row>
    <row r="499" spans="2:7" x14ac:dyDescent="0.25">
      <c r="B499" t="str" cm="1">
        <f t="array" ref="B499:G499">TRANSPOSE(_xlfn._xlws.SORT(_xlfn._xlws.FILTER(treatments[treatment_number]&amp;" | "&amp;treatments[treatment_name],treatments[experiment_ID]=A499)))</f>
        <v xml:space="preserve"> | </v>
      </c>
      <c r="C499" t="str">
        <v xml:space="preserve"> | </v>
      </c>
      <c r="D499" t="str">
        <v xml:space="preserve"> | </v>
      </c>
      <c r="E499" t="str">
        <v xml:space="preserve"> | </v>
      </c>
      <c r="F499" t="str">
        <v xml:space="preserve"> | </v>
      </c>
      <c r="G499" t="str">
        <v xml:space="preserve"> | </v>
      </c>
    </row>
    <row r="500" spans="2:7" s="107" customFormat="1" x14ac:dyDescent="0.25">
      <c r="B500" s="107" t="str" cm="1">
        <f t="array" ref="B500:G500">TRANSPOSE(_xlfn._xlws.SORT(_xlfn._xlws.FILTER(treatments[treatment_number]&amp;" | "&amp;treatments[treatment_name],treatments[experiment_ID]=A500)))</f>
        <v xml:space="preserve"> | </v>
      </c>
      <c r="C500" s="107" t="str">
        <v xml:space="preserve"> | </v>
      </c>
      <c r="D500" s="107" t="str">
        <v xml:space="preserve"> | </v>
      </c>
      <c r="E500" s="107" t="str">
        <v xml:space="preserve"> | </v>
      </c>
      <c r="F500" s="107" t="str">
        <v xml:space="preserve"> | </v>
      </c>
      <c r="G500" s="107" t="str">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ColWidth="8.85546875" defaultRowHeight="15" x14ac:dyDescent="0.25"/>
  <cols>
    <col min="1" max="27" width="6.7109375" customWidth="1"/>
    <col min="28" max="28" width="19.7109375" customWidth="1"/>
    <col min="29" max="121" width="6.7109375" customWidth="1"/>
  </cols>
  <sheetData>
    <row r="1" spans="1:117" x14ac:dyDescent="0.25">
      <c r="A1" s="9" t="s">
        <v>1460</v>
      </c>
      <c r="B1" s="9"/>
      <c r="C1" s="148" t="s">
        <v>7555</v>
      </c>
      <c r="D1" s="148"/>
      <c r="E1" s="149"/>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7" t="s">
        <v>79</v>
      </c>
    </row>
    <row r="2" spans="1:117" x14ac:dyDescent="0.2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7" t="s">
        <v>7499</v>
      </c>
      <c r="AN2" s="6" t="s">
        <v>8506</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7445</v>
      </c>
      <c r="BV2" s="6" t="s">
        <v>7450</v>
      </c>
      <c r="BW2" s="6" t="s">
        <v>7454</v>
      </c>
      <c r="BX2" s="6" t="s">
        <v>3535</v>
      </c>
      <c r="BY2" s="6" t="s">
        <v>3536</v>
      </c>
      <c r="BZ2" s="147" t="s">
        <v>7556</v>
      </c>
      <c r="CA2" s="6" t="s">
        <v>7557</v>
      </c>
      <c r="CB2" s="6" t="s">
        <v>7558</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7551</v>
      </c>
    </row>
    <row r="3" spans="1:117" x14ac:dyDescent="0.2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0" t="s">
        <v>3559</v>
      </c>
      <c r="AL3" t="s">
        <v>3563</v>
      </c>
      <c r="AM3" s="146" t="s">
        <v>7500</v>
      </c>
      <c r="AN3" t="s">
        <v>7501</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7446</v>
      </c>
      <c r="BV3" t="s">
        <v>8523</v>
      </c>
      <c r="BW3" t="s">
        <v>3002</v>
      </c>
      <c r="BX3" t="s">
        <v>3537</v>
      </c>
      <c r="BY3" t="s">
        <v>3541</v>
      </c>
      <c r="BZ3" s="146" t="s">
        <v>7559</v>
      </c>
      <c r="CA3" t="s">
        <v>7560</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0"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0" t="str" cm="1">
        <f t="array" ref="CW3:CW8">_xlfn._xlws.SORT(_xlfn.UNIQUE(ddl_methodK))</f>
        <v>Mehlich 3</v>
      </c>
      <c r="CX3" s="30" t="s">
        <v>788</v>
      </c>
      <c r="CY3" t="s">
        <v>3638</v>
      </c>
      <c r="CZ3" s="30" t="str" cm="1">
        <f t="array" ref="CZ3">_xlfn._xlws.SORT(_xlfn.UNIQUE(ddl_methodCa))</f>
        <v>Method unknown/not given</v>
      </c>
      <c r="DA3" s="79" t="s">
        <v>788</v>
      </c>
      <c r="DB3" s="30" t="s">
        <v>3639</v>
      </c>
      <c r="DD3" s="30" t="s">
        <v>788</v>
      </c>
      <c r="DE3" s="30" t="s">
        <v>3640</v>
      </c>
      <c r="DG3" s="30" t="s">
        <v>788</v>
      </c>
      <c r="DH3" s="30" t="s">
        <v>3641</v>
      </c>
      <c r="DJ3" s="30" t="s">
        <v>788</v>
      </c>
      <c r="DK3" s="30" t="s">
        <v>3642</v>
      </c>
      <c r="DM3" t="s">
        <v>7552</v>
      </c>
    </row>
    <row r="4" spans="1:117" x14ac:dyDescent="0.2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6" t="s">
        <v>7503</v>
      </c>
      <c r="AN4" t="s">
        <v>7504</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7447</v>
      </c>
      <c r="BV4" t="s">
        <v>8526</v>
      </c>
      <c r="BW4" t="s">
        <v>3013</v>
      </c>
      <c r="BX4" t="s">
        <v>3538</v>
      </c>
      <c r="BY4" t="s">
        <v>605</v>
      </c>
      <c r="BZ4" s="146" t="s">
        <v>7561</v>
      </c>
      <c r="CA4" t="s">
        <v>7562</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0" t="s">
        <v>3595</v>
      </c>
      <c r="CP4" t="s">
        <v>3595</v>
      </c>
      <c r="CQ4" t="str">
        <v>SA101</v>
      </c>
      <c r="CR4" t="s">
        <v>3601</v>
      </c>
      <c r="CS4" t="s">
        <v>3616</v>
      </c>
      <c r="CT4" t="str">
        <v>Bray No. 1</v>
      </c>
      <c r="CU4" t="s">
        <v>3631</v>
      </c>
      <c r="CV4" t="s">
        <v>3634</v>
      </c>
      <c r="CW4" t="str">
        <v>Mehlich I (1:10)</v>
      </c>
      <c r="DM4" t="s">
        <v>7553</v>
      </c>
    </row>
    <row r="5" spans="1:117" x14ac:dyDescent="0.2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6" t="s">
        <v>7505</v>
      </c>
      <c r="AN5" t="s">
        <v>7506</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7448</v>
      </c>
      <c r="BV5" t="s">
        <v>8524</v>
      </c>
      <c r="BW5" t="s">
        <v>7455</v>
      </c>
      <c r="BX5" t="s">
        <v>3539</v>
      </c>
      <c r="BY5" t="s">
        <v>3543</v>
      </c>
      <c r="BZ5" s="146" t="s">
        <v>7563</v>
      </c>
      <c r="CA5" t="s">
        <v>7571</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0" t="s">
        <v>3596</v>
      </c>
      <c r="CP5" t="s">
        <v>3596</v>
      </c>
      <c r="CQ5" t="str">
        <v>SA102</v>
      </c>
      <c r="CR5" t="s">
        <v>3602</v>
      </c>
      <c r="CS5" t="s">
        <v>3617</v>
      </c>
      <c r="CT5" t="str">
        <v>Bray No. 2</v>
      </c>
      <c r="CU5" t="s">
        <v>3632</v>
      </c>
      <c r="CV5" t="s">
        <v>3635</v>
      </c>
      <c r="CW5" t="str">
        <v>Mehlich I (1:5)</v>
      </c>
      <c r="DM5" t="s">
        <v>7554</v>
      </c>
    </row>
    <row r="6" spans="1:117" x14ac:dyDescent="0.2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6" t="s">
        <v>7507</v>
      </c>
      <c r="AN6" t="s">
        <v>7502</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7449</v>
      </c>
      <c r="BV6" t="s">
        <v>8527</v>
      </c>
      <c r="BW6" t="s">
        <v>7455</v>
      </c>
      <c r="BX6" t="s">
        <v>3540</v>
      </c>
      <c r="BY6" t="s">
        <v>48</v>
      </c>
      <c r="BZ6" s="146" t="s">
        <v>7564</v>
      </c>
      <c r="CA6" t="s">
        <v>7572</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0" t="s">
        <v>3597</v>
      </c>
      <c r="CP6" t="s">
        <v>3597</v>
      </c>
      <c r="CQ6" t="str">
        <v>SA103</v>
      </c>
      <c r="CR6" t="s">
        <v>3603</v>
      </c>
      <c r="CS6" t="s">
        <v>3618</v>
      </c>
      <c r="CT6" t="str">
        <v>Colwell</v>
      </c>
      <c r="CU6" t="s">
        <v>3612</v>
      </c>
      <c r="CV6" t="s">
        <v>3636</v>
      </c>
      <c r="CW6" t="str">
        <v>Method unknown/not given</v>
      </c>
      <c r="DM6" t="s">
        <v>796</v>
      </c>
    </row>
    <row r="7" spans="1:117" x14ac:dyDescent="0.2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6" t="s">
        <v>7510</v>
      </c>
      <c r="AN7" t="s">
        <v>7508</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7451</v>
      </c>
      <c r="BV7" t="s">
        <v>8528</v>
      </c>
      <c r="BW7" t="s">
        <v>7455</v>
      </c>
      <c r="BZ7" s="146" t="s">
        <v>7565</v>
      </c>
      <c r="CA7" t="s">
        <v>7573</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0" t="s">
        <v>3598</v>
      </c>
      <c r="CP7" t="s">
        <v>3598</v>
      </c>
      <c r="CQ7" t="str">
        <v>SA104</v>
      </c>
      <c r="CR7" t="s">
        <v>3604</v>
      </c>
      <c r="CS7" t="s">
        <v>3619</v>
      </c>
      <c r="CT7" t="str">
        <v>IFDC Pi strip</v>
      </c>
      <c r="CU7" t="s">
        <v>788</v>
      </c>
      <c r="CV7" t="s">
        <v>3637</v>
      </c>
      <c r="CW7" t="str">
        <v>Morgan's solution</v>
      </c>
    </row>
    <row r="8" spans="1:117" x14ac:dyDescent="0.2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6" t="s">
        <v>7511</v>
      </c>
      <c r="AN8" t="s">
        <v>7509</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5051</v>
      </c>
      <c r="BV8" t="s">
        <v>8529</v>
      </c>
      <c r="BW8" t="s">
        <v>165</v>
      </c>
      <c r="BZ8" s="146" t="s">
        <v>7566</v>
      </c>
      <c r="CA8" t="s">
        <v>7574</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6" t="s">
        <v>3613</v>
      </c>
      <c r="CV8" s="146" t="s">
        <v>3628</v>
      </c>
      <c r="CW8" t="str">
        <v>NH4OAc</v>
      </c>
    </row>
    <row r="9" spans="1:117" x14ac:dyDescent="0.2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7452</v>
      </c>
      <c r="BV9" t="s">
        <v>8530</v>
      </c>
      <c r="BW9" t="s">
        <v>7456</v>
      </c>
      <c r="BZ9" s="146" t="s">
        <v>7567</v>
      </c>
      <c r="CA9" t="s">
        <v>7575</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2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7453</v>
      </c>
      <c r="BV10" t="s">
        <v>8525</v>
      </c>
      <c r="BW10" t="s">
        <v>250</v>
      </c>
      <c r="BZ10" s="146" t="s">
        <v>7568</v>
      </c>
      <c r="CA10" t="s">
        <v>7576</v>
      </c>
      <c r="CB10" t="str">
        <v>None</v>
      </c>
      <c r="CC10" s="7" t="s">
        <v>807</v>
      </c>
      <c r="CD10" t="s">
        <v>808</v>
      </c>
      <c r="CE10" t="str">
        <v>Stem</v>
      </c>
      <c r="CR10" t="s">
        <v>3607</v>
      </c>
      <c r="CS10" t="s">
        <v>3622</v>
      </c>
      <c r="CT10" t="str">
        <v>Mehlich I (double acid, 1:5)</v>
      </c>
    </row>
    <row r="11" spans="1:117" x14ac:dyDescent="0.2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6" t="s">
        <v>7569</v>
      </c>
      <c r="CA11" t="s">
        <v>7577</v>
      </c>
      <c r="CB11" t="str">
        <v>Sowing date</v>
      </c>
      <c r="CC11" s="7" t="s">
        <v>821</v>
      </c>
      <c r="CD11" t="s">
        <v>822</v>
      </c>
      <c r="CE11" t="str">
        <v>Underground storage components (e.g., tubers, roots, corms, rhyzomes, etc.)</v>
      </c>
      <c r="CR11" t="s">
        <v>3608</v>
      </c>
      <c r="CS11" t="s">
        <v>3623</v>
      </c>
      <c r="CT11" t="str">
        <v>Method unknown/not given</v>
      </c>
    </row>
    <row r="12" spans="1:117" x14ac:dyDescent="0.2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6" t="s">
        <v>7570</v>
      </c>
      <c r="CA12" t="s">
        <v>7578</v>
      </c>
      <c r="CB12" t="str">
        <v>Terminal spikelet</v>
      </c>
      <c r="CR12" t="s">
        <v>3609</v>
      </c>
      <c r="CS12" t="s">
        <v>3624</v>
      </c>
      <c r="CT12" t="str">
        <v>Morgan's solution</v>
      </c>
    </row>
    <row r="13" spans="1:117" x14ac:dyDescent="0.2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2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2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2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2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2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2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2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2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2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2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2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2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2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2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2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25">
      <c r="P29" t="s">
        <v>947</v>
      </c>
      <c r="Q29" t="s">
        <v>948</v>
      </c>
      <c r="R29" t="str">
        <v>Carob</v>
      </c>
      <c r="V29" t="s">
        <v>1699</v>
      </c>
      <c r="AB29" s="30"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2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2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2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2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2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2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2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2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2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2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2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2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2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2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2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2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25">
      <c r="P46" t="s">
        <v>1015</v>
      </c>
      <c r="Q46" t="s">
        <v>1016</v>
      </c>
      <c r="R46" t="str">
        <v>Coconut</v>
      </c>
      <c r="V46" t="s">
        <v>1716</v>
      </c>
      <c r="BF46" t="s">
        <v>1017</v>
      </c>
      <c r="BG46" t="s">
        <v>1018</v>
      </c>
      <c r="BH46" t="str">
        <v>Colloidal phosphate (Soft)</v>
      </c>
      <c r="BO46" t="s">
        <v>3482</v>
      </c>
      <c r="BP46" t="s">
        <v>3530</v>
      </c>
      <c r="BQ46" t="str">
        <v>Thiotex [Insecticide]</v>
      </c>
    </row>
    <row r="47" spans="16:69" x14ac:dyDescent="0.25">
      <c r="P47" t="s">
        <v>1019</v>
      </c>
      <c r="Q47" t="s">
        <v>1020</v>
      </c>
      <c r="R47" t="str">
        <v>Coffee</v>
      </c>
      <c r="V47" t="s">
        <v>1717</v>
      </c>
      <c r="BF47" t="s">
        <v>1021</v>
      </c>
      <c r="BG47" t="s">
        <v>1022</v>
      </c>
      <c r="BH47" t="str">
        <v>Copper chelate</v>
      </c>
      <c r="BO47" t="s">
        <v>3483</v>
      </c>
      <c r="BP47" t="s">
        <v>3531</v>
      </c>
      <c r="BQ47" t="str">
        <v>Tilt [Fungicide]</v>
      </c>
    </row>
    <row r="48" spans="16:69" x14ac:dyDescent="0.25">
      <c r="P48" t="s">
        <v>1023</v>
      </c>
      <c r="Q48" t="s">
        <v>1024</v>
      </c>
      <c r="R48" t="str">
        <v>Concord grape</v>
      </c>
      <c r="V48" t="s">
        <v>1718</v>
      </c>
      <c r="BF48" t="s">
        <v>1025</v>
      </c>
      <c r="BG48" t="s">
        <v>1026</v>
      </c>
      <c r="BH48" t="str">
        <v>Copper compound</v>
      </c>
      <c r="BO48" t="s">
        <v>3484</v>
      </c>
      <c r="BP48" t="s">
        <v>3532</v>
      </c>
      <c r="BQ48" t="str">
        <v>Toxaphene [Insecticide]</v>
      </c>
    </row>
    <row r="49" spans="16:69" x14ac:dyDescent="0.25">
      <c r="P49" t="s">
        <v>1027</v>
      </c>
      <c r="Q49" t="s">
        <v>1028</v>
      </c>
      <c r="R49" t="str">
        <v>Cotton</v>
      </c>
      <c r="V49" t="s">
        <v>1719</v>
      </c>
      <c r="BF49" t="s">
        <v>1029</v>
      </c>
      <c r="BG49" t="s">
        <v>1030</v>
      </c>
      <c r="BH49" t="str">
        <v>Copper oxide, black</v>
      </c>
      <c r="BO49" t="s">
        <v>3485</v>
      </c>
      <c r="BP49" t="s">
        <v>3533</v>
      </c>
      <c r="BQ49" t="str">
        <v>Trifluralin [Herbicide]</v>
      </c>
    </row>
    <row r="50" spans="16:69" x14ac:dyDescent="0.2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25">
      <c r="P51" t="s">
        <v>1035</v>
      </c>
      <c r="Q51" t="s">
        <v>1036</v>
      </c>
      <c r="R51" t="str">
        <v>Cowpea</v>
      </c>
      <c r="V51" t="s">
        <v>1721</v>
      </c>
      <c r="BF51" t="s">
        <v>1037</v>
      </c>
      <c r="BG51" t="s">
        <v>1038</v>
      </c>
      <c r="BH51" t="str">
        <v>Copper sulfate</v>
      </c>
    </row>
    <row r="52" spans="16:69" x14ac:dyDescent="0.25">
      <c r="P52" t="s">
        <v>1039</v>
      </c>
      <c r="Q52" t="s">
        <v>1040</v>
      </c>
      <c r="R52" t="str">
        <v>Crambe</v>
      </c>
      <c r="V52" t="s">
        <v>1722</v>
      </c>
      <c r="BF52" t="s">
        <v>1041</v>
      </c>
      <c r="BG52" t="s">
        <v>1042</v>
      </c>
      <c r="BH52" t="str">
        <v>Crotonylidene diurea (CDU)</v>
      </c>
    </row>
    <row r="53" spans="16:69" x14ac:dyDescent="0.25">
      <c r="P53" t="s">
        <v>1043</v>
      </c>
      <c r="Q53" t="s">
        <v>1044</v>
      </c>
      <c r="R53" t="str">
        <v>Cranberry</v>
      </c>
      <c r="V53" t="s">
        <v>1723</v>
      </c>
      <c r="BF53" t="s">
        <v>1045</v>
      </c>
      <c r="BG53" t="s">
        <v>1046</v>
      </c>
      <c r="BH53" t="str">
        <v>DCD (dicyandiamide)</v>
      </c>
    </row>
    <row r="54" spans="16:69" x14ac:dyDescent="0.25">
      <c r="P54" t="s">
        <v>1047</v>
      </c>
      <c r="Q54" t="s">
        <v>1048</v>
      </c>
      <c r="R54" t="str">
        <v>Cucumber</v>
      </c>
      <c r="V54" t="s">
        <v>1724</v>
      </c>
      <c r="BF54" t="s">
        <v>1049</v>
      </c>
      <c r="BG54" t="s">
        <v>1050</v>
      </c>
      <c r="BH54" t="str">
        <v>Diammonium phosphate (DAP)</v>
      </c>
    </row>
    <row r="55" spans="16:69" x14ac:dyDescent="0.25">
      <c r="P55" t="s">
        <v>1051</v>
      </c>
      <c r="Q55" t="s">
        <v>1052</v>
      </c>
      <c r="R55" t="str">
        <v>Dates</v>
      </c>
      <c r="V55" t="s">
        <v>1725</v>
      </c>
      <c r="BF55" t="s">
        <v>1053</v>
      </c>
      <c r="BG55" t="s">
        <v>1054</v>
      </c>
      <c r="BH55" t="str">
        <v>DMPP (3,4-Dimethylpyrazole phosphate)</v>
      </c>
    </row>
    <row r="56" spans="16:69" x14ac:dyDescent="0.25">
      <c r="P56" t="s">
        <v>1055</v>
      </c>
      <c r="Q56" t="s">
        <v>1056</v>
      </c>
      <c r="R56" t="str">
        <v>Dragon fruit</v>
      </c>
      <c r="V56" t="s">
        <v>1726</v>
      </c>
      <c r="BF56" t="s">
        <v>1057</v>
      </c>
      <c r="BG56" t="s">
        <v>1058</v>
      </c>
      <c r="BH56" t="str">
        <v>Dolomitic limestone</v>
      </c>
    </row>
    <row r="57" spans="16:69" x14ac:dyDescent="0.25">
      <c r="P57" t="s">
        <v>1059</v>
      </c>
      <c r="Q57" t="s">
        <v>1060</v>
      </c>
      <c r="R57" t="str">
        <v>Dry bean</v>
      </c>
      <c r="V57" t="s">
        <v>1727</v>
      </c>
      <c r="BF57" t="s">
        <v>1061</v>
      </c>
      <c r="BG57" t="s">
        <v>1062</v>
      </c>
      <c r="BH57" t="str">
        <v>ESN</v>
      </c>
    </row>
    <row r="58" spans="16:69" x14ac:dyDescent="0.25">
      <c r="P58" t="s">
        <v>1063</v>
      </c>
      <c r="Q58" t="s">
        <v>1064</v>
      </c>
      <c r="R58" t="str">
        <v>Durum wheat</v>
      </c>
      <c r="V58" t="s">
        <v>1728</v>
      </c>
      <c r="BF58" t="s">
        <v>1065</v>
      </c>
      <c r="BG58" t="s">
        <v>1066</v>
      </c>
      <c r="BH58" t="str">
        <v>ESN + NBTPT</v>
      </c>
    </row>
    <row r="59" spans="16:69" x14ac:dyDescent="0.25">
      <c r="P59" t="s">
        <v>1067</v>
      </c>
      <c r="Q59" t="s">
        <v>1068</v>
      </c>
      <c r="R59" t="str">
        <v>Eggplant</v>
      </c>
      <c r="V59" t="s">
        <v>1729</v>
      </c>
      <c r="BF59" t="s">
        <v>1069</v>
      </c>
      <c r="BG59" t="s">
        <v>1070</v>
      </c>
      <c r="BH59" t="str">
        <v>Ferric oxide</v>
      </c>
    </row>
    <row r="60" spans="16:69" x14ac:dyDescent="0.25">
      <c r="P60" t="s">
        <v>1071</v>
      </c>
      <c r="Q60" t="s">
        <v>1072</v>
      </c>
      <c r="R60" t="str">
        <v>Endive</v>
      </c>
      <c r="V60" t="s">
        <v>1730</v>
      </c>
      <c r="BF60" t="s">
        <v>1073</v>
      </c>
      <c r="BG60" t="s">
        <v>1074</v>
      </c>
      <c r="BH60" t="str">
        <v>Ferric sulfate</v>
      </c>
    </row>
    <row r="61" spans="16:69" x14ac:dyDescent="0.25">
      <c r="P61" t="s">
        <v>1075</v>
      </c>
      <c r="Q61" t="s">
        <v>1076</v>
      </c>
      <c r="R61" t="str">
        <v>Erect prickly pear</v>
      </c>
      <c r="V61" t="s">
        <v>1731</v>
      </c>
      <c r="BF61" t="s">
        <v>1077</v>
      </c>
      <c r="BG61" t="s">
        <v>1078</v>
      </c>
      <c r="BH61" t="str">
        <v>Ferrous ammonium sulfate</v>
      </c>
    </row>
    <row r="62" spans="16:69" x14ac:dyDescent="0.25">
      <c r="P62" t="s">
        <v>1079</v>
      </c>
      <c r="Q62" t="s">
        <v>1080</v>
      </c>
      <c r="R62" t="str">
        <v>Ethiopian mustard</v>
      </c>
      <c r="V62" t="s">
        <v>1732</v>
      </c>
      <c r="BF62" t="s">
        <v>1081</v>
      </c>
      <c r="BG62" t="s">
        <v>1082</v>
      </c>
      <c r="BH62" t="str">
        <v>Ferrous sulfate</v>
      </c>
    </row>
    <row r="63" spans="16:69" x14ac:dyDescent="0.25">
      <c r="P63" t="s">
        <v>1083</v>
      </c>
      <c r="Q63" t="s">
        <v>1084</v>
      </c>
      <c r="R63" t="str">
        <v>Faba bean</v>
      </c>
      <c r="V63" t="s">
        <v>1733</v>
      </c>
      <c r="BF63" t="s">
        <v>1085</v>
      </c>
      <c r="BG63" t="s">
        <v>1086</v>
      </c>
      <c r="BH63" t="str">
        <v>Flowable S</v>
      </c>
    </row>
    <row r="64" spans="16:69" x14ac:dyDescent="0.25">
      <c r="P64" t="s">
        <v>1087</v>
      </c>
      <c r="Q64" t="s">
        <v>1088</v>
      </c>
      <c r="R64" t="str">
        <v>Fallow</v>
      </c>
      <c r="V64" t="s">
        <v>1734</v>
      </c>
      <c r="BF64" t="s">
        <v>1089</v>
      </c>
      <c r="BG64" t="s">
        <v>1090</v>
      </c>
      <c r="BH64" t="str">
        <v>Flowers of S</v>
      </c>
    </row>
    <row r="65" spans="16:60" x14ac:dyDescent="0.25">
      <c r="P65" t="s">
        <v>1091</v>
      </c>
      <c r="Q65" t="s">
        <v>1092</v>
      </c>
      <c r="R65" t="str">
        <v>Fig</v>
      </c>
      <c r="V65" t="s">
        <v>1735</v>
      </c>
      <c r="BF65" t="s">
        <v>1093</v>
      </c>
      <c r="BG65" t="s">
        <v>1094</v>
      </c>
      <c r="BH65" t="str">
        <v>Generic fertilizer</v>
      </c>
    </row>
    <row r="66" spans="16:60" x14ac:dyDescent="0.25">
      <c r="P66" t="s">
        <v>1095</v>
      </c>
      <c r="Q66" t="s">
        <v>1096</v>
      </c>
      <c r="R66" t="str">
        <v>Finger millet</v>
      </c>
      <c r="V66" t="s">
        <v>1736</v>
      </c>
      <c r="BF66" t="s">
        <v>1097</v>
      </c>
      <c r="BG66" t="s">
        <v>1098</v>
      </c>
      <c r="BH66" t="str">
        <v>Greensand</v>
      </c>
    </row>
    <row r="67" spans="16:60" x14ac:dyDescent="0.25">
      <c r="P67" t="s">
        <v>1099</v>
      </c>
      <c r="Q67" t="s">
        <v>1100</v>
      </c>
      <c r="R67" t="str">
        <v>Flax</v>
      </c>
      <c r="V67" t="s">
        <v>1737</v>
      </c>
      <c r="BF67" t="s">
        <v>1101</v>
      </c>
      <c r="BG67" t="s">
        <v>1102</v>
      </c>
      <c r="BH67" t="str">
        <v>Gypsum</v>
      </c>
    </row>
    <row r="68" spans="16:60" x14ac:dyDescent="0.25">
      <c r="P68" t="s">
        <v>1103</v>
      </c>
      <c r="Q68" t="s">
        <v>1104</v>
      </c>
      <c r="R68" t="str">
        <v>Forage (generic)</v>
      </c>
      <c r="V68" t="s">
        <v>1738</v>
      </c>
      <c r="BF68" t="s">
        <v>1105</v>
      </c>
      <c r="BG68" t="s">
        <v>1106</v>
      </c>
      <c r="BH68" t="str">
        <v>Iron chelate</v>
      </c>
    </row>
    <row r="69" spans="16:60" x14ac:dyDescent="0.25">
      <c r="P69" t="s">
        <v>1107</v>
      </c>
      <c r="Q69" t="s">
        <v>1108</v>
      </c>
      <c r="R69" t="str">
        <v>Forage maize</v>
      </c>
      <c r="V69" t="s">
        <v>1739</v>
      </c>
      <c r="BF69" t="s">
        <v>1109</v>
      </c>
      <c r="BG69" t="s">
        <v>1110</v>
      </c>
      <c r="BH69" t="str">
        <v>Iron compound</v>
      </c>
    </row>
    <row r="70" spans="16:60" x14ac:dyDescent="0.25">
      <c r="P70" t="s">
        <v>1111</v>
      </c>
      <c r="Q70" t="s">
        <v>1112</v>
      </c>
      <c r="R70" t="str">
        <v>Foxtail millet</v>
      </c>
      <c r="V70" t="s">
        <v>1740</v>
      </c>
      <c r="BF70" t="s">
        <v>1113</v>
      </c>
      <c r="BG70" t="s">
        <v>1114</v>
      </c>
      <c r="BH70" t="str">
        <v>Isobutylidene diurea (IBDU)</v>
      </c>
    </row>
    <row r="71" spans="16:60" x14ac:dyDescent="0.25">
      <c r="P71" t="s">
        <v>1115</v>
      </c>
      <c r="Q71" t="s">
        <v>1116</v>
      </c>
      <c r="R71" t="str">
        <v>Garlic</v>
      </c>
      <c r="V71" t="s">
        <v>1741</v>
      </c>
      <c r="BF71" t="s">
        <v>1117</v>
      </c>
      <c r="BG71" t="s">
        <v>1118</v>
      </c>
      <c r="BH71" t="str">
        <v>Kainite KMg(SO4)Cl·3H2O</v>
      </c>
    </row>
    <row r="72" spans="16:60" x14ac:dyDescent="0.25">
      <c r="P72" t="s">
        <v>1119</v>
      </c>
      <c r="Q72" t="s">
        <v>1120</v>
      </c>
      <c r="R72" t="str">
        <v>Grass vegetations</v>
      </c>
      <c r="V72" t="s">
        <v>1742</v>
      </c>
      <c r="BF72" t="s">
        <v>1121</v>
      </c>
      <c r="BG72" t="s">
        <v>1122</v>
      </c>
      <c r="BH72" t="str">
        <v>Lime sulfur solution</v>
      </c>
    </row>
    <row r="73" spans="16:60" x14ac:dyDescent="0.25">
      <c r="P73" t="s">
        <v>1123</v>
      </c>
      <c r="Q73" t="s">
        <v>1124</v>
      </c>
      <c r="R73" t="str">
        <v>Grass weeds</v>
      </c>
      <c r="V73" t="s">
        <v>1743</v>
      </c>
      <c r="BF73" t="s">
        <v>1125</v>
      </c>
      <c r="BG73" t="s">
        <v>1126</v>
      </c>
      <c r="BH73" t="str">
        <v>Lime-potash mixtures</v>
      </c>
    </row>
    <row r="74" spans="16:60" x14ac:dyDescent="0.25">
      <c r="P74" t="s">
        <v>1127</v>
      </c>
      <c r="Q74" t="s">
        <v>1128</v>
      </c>
      <c r="R74" t="str">
        <v>Grass-unknown or mixture</v>
      </c>
      <c r="V74" t="s">
        <v>1744</v>
      </c>
      <c r="BF74" t="s">
        <v>1129</v>
      </c>
      <c r="BG74" t="s">
        <v>1130</v>
      </c>
      <c r="BH74" t="str">
        <v>Limestone, phosphatic</v>
      </c>
    </row>
    <row r="75" spans="16:60" x14ac:dyDescent="0.25">
      <c r="P75" t="s">
        <v>1131</v>
      </c>
      <c r="Q75" t="s">
        <v>1132</v>
      </c>
      <c r="R75" t="str">
        <v>Green bean</v>
      </c>
      <c r="V75" t="s">
        <v>1745</v>
      </c>
      <c r="BF75" t="s">
        <v>1133</v>
      </c>
      <c r="BG75" t="s">
        <v>1134</v>
      </c>
      <c r="BH75" t="str">
        <v>Liquid ammonium polyphosphate</v>
      </c>
    </row>
    <row r="76" spans="16:60" x14ac:dyDescent="0.25">
      <c r="P76" t="s">
        <v>1135</v>
      </c>
      <c r="Q76" t="s">
        <v>1136</v>
      </c>
      <c r="R76" t="str">
        <v>Guar</v>
      </c>
      <c r="V76" t="s">
        <v>1746</v>
      </c>
      <c r="BF76" t="s">
        <v>1137</v>
      </c>
      <c r="BG76" t="s">
        <v>1138</v>
      </c>
      <c r="BH76" t="str">
        <v>Liquid phosphoric acid</v>
      </c>
    </row>
    <row r="77" spans="16:60" x14ac:dyDescent="0.25">
      <c r="P77" t="s">
        <v>1139</v>
      </c>
      <c r="Q77" t="s">
        <v>1140</v>
      </c>
      <c r="R77" t="str">
        <v>Guayule</v>
      </c>
      <c r="V77" t="s">
        <v>1747</v>
      </c>
      <c r="BF77" t="s">
        <v>1141</v>
      </c>
      <c r="BG77" t="s">
        <v>1142</v>
      </c>
      <c r="BH77" t="str">
        <v>Magnesia (Magnesium oxide)</v>
      </c>
    </row>
    <row r="78" spans="16:60" x14ac:dyDescent="0.25">
      <c r="P78" t="s">
        <v>1143</v>
      </c>
      <c r="Q78" t="s">
        <v>1144</v>
      </c>
      <c r="R78" t="str">
        <v>Guinea grass</v>
      </c>
      <c r="V78" t="s">
        <v>1748</v>
      </c>
      <c r="BF78" t="s">
        <v>1145</v>
      </c>
      <c r="BG78" t="s">
        <v>1146</v>
      </c>
      <c r="BH78" t="str">
        <v>Magnesium ammonium phosphate (struvite)</v>
      </c>
    </row>
    <row r="79" spans="16:60" x14ac:dyDescent="0.25">
      <c r="P79" t="s">
        <v>1147</v>
      </c>
      <c r="Q79" t="s">
        <v>1148</v>
      </c>
      <c r="R79" t="str">
        <v>Hairy vetch</v>
      </c>
      <c r="V79" t="s">
        <v>1749</v>
      </c>
      <c r="BF79" t="s">
        <v>1149</v>
      </c>
      <c r="BG79" t="s">
        <v>1150</v>
      </c>
      <c r="BH79" t="str">
        <v>Magnesium chelate</v>
      </c>
    </row>
    <row r="80" spans="16:60" x14ac:dyDescent="0.25">
      <c r="P80" t="s">
        <v>1147</v>
      </c>
      <c r="Q80" t="s">
        <v>1151</v>
      </c>
      <c r="R80" t="str">
        <v>Hazelnut</v>
      </c>
      <c r="V80" t="s">
        <v>1750</v>
      </c>
      <c r="BF80" t="s">
        <v>1152</v>
      </c>
      <c r="BG80" t="s">
        <v>1153</v>
      </c>
      <c r="BH80" t="str">
        <v>Magnesium nitrate</v>
      </c>
    </row>
    <row r="81" spans="16:60" x14ac:dyDescent="0.25">
      <c r="P81" t="s">
        <v>1154</v>
      </c>
      <c r="Q81" t="s">
        <v>1155</v>
      </c>
      <c r="R81" t="str">
        <v>Hemp</v>
      </c>
      <c r="V81" t="s">
        <v>1751</v>
      </c>
      <c r="BF81" t="s">
        <v>1156</v>
      </c>
      <c r="BG81" t="s">
        <v>1157</v>
      </c>
      <c r="BH81" t="str">
        <v>Magnesium phosphate</v>
      </c>
    </row>
    <row r="82" spans="16:60" x14ac:dyDescent="0.25">
      <c r="P82" t="s">
        <v>1158</v>
      </c>
      <c r="Q82" t="s">
        <v>1159</v>
      </c>
      <c r="R82" t="str">
        <v>Hesperaloe</v>
      </c>
      <c r="V82" t="s">
        <v>1752</v>
      </c>
      <c r="BF82" t="s">
        <v>1160</v>
      </c>
      <c r="BG82" t="s">
        <v>1161</v>
      </c>
      <c r="BH82" t="str">
        <v>Magnesium sulfate (epsom salt)</v>
      </c>
    </row>
    <row r="83" spans="16:60" x14ac:dyDescent="0.25">
      <c r="P83" t="s">
        <v>1162</v>
      </c>
      <c r="Q83" t="s">
        <v>1163</v>
      </c>
      <c r="R83" t="str">
        <v>Hops</v>
      </c>
      <c r="V83" t="s">
        <v>1753</v>
      </c>
      <c r="BF83" t="s">
        <v>1164</v>
      </c>
      <c r="BG83" t="s">
        <v>1165</v>
      </c>
      <c r="BH83" t="str">
        <v>Magnesium sulfate (Kieserite)</v>
      </c>
    </row>
    <row r="84" spans="16:60" x14ac:dyDescent="0.25">
      <c r="P84" t="s">
        <v>1166</v>
      </c>
      <c r="Q84" t="s">
        <v>1167</v>
      </c>
      <c r="R84" t="str">
        <v>Jack bean</v>
      </c>
      <c r="V84" t="s">
        <v>1754</v>
      </c>
      <c r="BF84" t="s">
        <v>1168</v>
      </c>
      <c r="BG84" t="s">
        <v>1169</v>
      </c>
      <c r="BH84" t="str">
        <v>Manganese agstone</v>
      </c>
    </row>
    <row r="85" spans="16:60" x14ac:dyDescent="0.25">
      <c r="P85" t="s">
        <v>1170</v>
      </c>
      <c r="Q85" t="s">
        <v>1171</v>
      </c>
      <c r="R85" t="str">
        <v>Jatropha</v>
      </c>
      <c r="V85" t="s">
        <v>1755</v>
      </c>
      <c r="BF85" t="s">
        <v>1172</v>
      </c>
      <c r="BG85" t="s">
        <v>1173</v>
      </c>
      <c r="BH85" t="str">
        <v>Manganese chelate</v>
      </c>
    </row>
    <row r="86" spans="16:60" x14ac:dyDescent="0.25">
      <c r="P86" t="s">
        <v>1174</v>
      </c>
      <c r="Q86" t="s">
        <v>1175</v>
      </c>
      <c r="R86" t="str">
        <v>Jute</v>
      </c>
      <c r="V86" t="s">
        <v>1756</v>
      </c>
      <c r="BF86" t="s">
        <v>1176</v>
      </c>
      <c r="BG86" t="s">
        <v>1177</v>
      </c>
      <c r="BH86" t="str">
        <v>Manganese oxide</v>
      </c>
    </row>
    <row r="87" spans="16:60" x14ac:dyDescent="0.25">
      <c r="P87" t="s">
        <v>1178</v>
      </c>
      <c r="Q87" t="s">
        <v>1179</v>
      </c>
      <c r="R87" t="str">
        <v>Kenaf</v>
      </c>
      <c r="V87" t="s">
        <v>1757</v>
      </c>
      <c r="BF87" t="s">
        <v>1180</v>
      </c>
      <c r="BG87" t="s">
        <v>1181</v>
      </c>
      <c r="BH87" t="str">
        <v>Manganese slag</v>
      </c>
    </row>
    <row r="88" spans="16:60" x14ac:dyDescent="0.25">
      <c r="P88" t="s">
        <v>1182</v>
      </c>
      <c r="Q88" t="s">
        <v>1183</v>
      </c>
      <c r="R88" t="str">
        <v>Lablab</v>
      </c>
      <c r="V88" t="s">
        <v>1758</v>
      </c>
      <c r="BF88" t="s">
        <v>1184</v>
      </c>
      <c r="BG88" t="s">
        <v>1185</v>
      </c>
      <c r="BH88" t="str">
        <v>Manganese sulfate</v>
      </c>
    </row>
    <row r="89" spans="16:60" x14ac:dyDescent="0.25">
      <c r="P89" t="s">
        <v>1186</v>
      </c>
      <c r="Q89" t="s">
        <v>1187</v>
      </c>
      <c r="R89" t="str">
        <v>Leek</v>
      </c>
      <c r="V89" t="s">
        <v>1759</v>
      </c>
      <c r="BF89" t="s">
        <v>1188</v>
      </c>
      <c r="BG89" t="s">
        <v>1189</v>
      </c>
      <c r="BH89" t="str">
        <v>Manganous oxide</v>
      </c>
    </row>
    <row r="90" spans="16:60" x14ac:dyDescent="0.25">
      <c r="P90" t="s">
        <v>1190</v>
      </c>
      <c r="Q90" t="s">
        <v>1191</v>
      </c>
      <c r="R90" t="str">
        <v>Legume-unknown or mixture</v>
      </c>
      <c r="V90" t="s">
        <v>1760</v>
      </c>
      <c r="BF90" t="s">
        <v>1192</v>
      </c>
      <c r="BG90" t="s">
        <v>1193</v>
      </c>
      <c r="BH90" t="str">
        <v>Manure salts</v>
      </c>
    </row>
    <row r="91" spans="16:60" x14ac:dyDescent="0.25">
      <c r="P91" t="s">
        <v>1194</v>
      </c>
      <c r="Q91" t="s">
        <v>1195</v>
      </c>
      <c r="R91" t="str">
        <v>Lentil</v>
      </c>
      <c r="V91" t="s">
        <v>1761</v>
      </c>
      <c r="BF91" t="s">
        <v>1196</v>
      </c>
      <c r="BG91" t="s">
        <v>1197</v>
      </c>
      <c r="BH91" t="str">
        <v>Methylene ureas</v>
      </c>
    </row>
    <row r="92" spans="16:60" x14ac:dyDescent="0.25">
      <c r="P92" t="s">
        <v>1198</v>
      </c>
      <c r="Q92" t="s">
        <v>1199</v>
      </c>
      <c r="R92" t="str">
        <v>Lettuce</v>
      </c>
      <c r="V92" t="s">
        <v>1762</v>
      </c>
      <c r="BF92" t="s">
        <v>1200</v>
      </c>
      <c r="BG92" t="s">
        <v>1201</v>
      </c>
      <c r="BH92" t="str">
        <v>Mono potassium phosphate (MKP)</v>
      </c>
    </row>
    <row r="93" spans="16:60" x14ac:dyDescent="0.25">
      <c r="P93" t="s">
        <v>1202</v>
      </c>
      <c r="Q93" t="s">
        <v>1203</v>
      </c>
      <c r="R93" t="str">
        <v>Licorice</v>
      </c>
      <c r="V93" t="s">
        <v>1763</v>
      </c>
      <c r="BF93" t="s">
        <v>1204</v>
      </c>
      <c r="BG93" t="s">
        <v>1205</v>
      </c>
      <c r="BH93" t="str">
        <v>Monoammonium phosphate (MAP)</v>
      </c>
    </row>
    <row r="94" spans="16:60" x14ac:dyDescent="0.25">
      <c r="P94" t="s">
        <v>1206</v>
      </c>
      <c r="Q94" t="s">
        <v>1207</v>
      </c>
      <c r="R94" t="str">
        <v>Lima bean</v>
      </c>
      <c r="V94" t="s">
        <v>1764</v>
      </c>
      <c r="BF94" t="s">
        <v>1208</v>
      </c>
      <c r="BG94" t="s">
        <v>1209</v>
      </c>
      <c r="BH94" t="str">
        <v>NBTPT</v>
      </c>
    </row>
    <row r="95" spans="16:60" x14ac:dyDescent="0.25">
      <c r="P95" t="s">
        <v>1210</v>
      </c>
      <c r="Q95" t="s">
        <v>1211</v>
      </c>
      <c r="R95" t="str">
        <v>Macadamia nut</v>
      </c>
      <c r="V95" t="s">
        <v>1765</v>
      </c>
      <c r="BF95" t="s">
        <v>1212</v>
      </c>
      <c r="BG95" t="s">
        <v>1213</v>
      </c>
      <c r="BH95" t="str">
        <v>Nitric acid</v>
      </c>
    </row>
    <row r="96" spans="16:60" x14ac:dyDescent="0.25">
      <c r="P96" t="s">
        <v>1214</v>
      </c>
      <c r="Q96" t="s">
        <v>1215</v>
      </c>
      <c r="R96" t="str">
        <v>Maize</v>
      </c>
      <c r="V96" t="s">
        <v>1766</v>
      </c>
      <c r="BF96" t="s">
        <v>1216</v>
      </c>
      <c r="BG96" t="s">
        <v>1217</v>
      </c>
      <c r="BH96" t="str">
        <v>Nitric phosphate</v>
      </c>
    </row>
    <row r="97" spans="16:60" x14ac:dyDescent="0.25">
      <c r="P97" t="s">
        <v>1218</v>
      </c>
      <c r="Q97" t="s">
        <v>1219</v>
      </c>
      <c r="R97" t="str">
        <v>Mung bean</v>
      </c>
      <c r="V97" t="s">
        <v>1767</v>
      </c>
      <c r="BF97" t="s">
        <v>1220</v>
      </c>
      <c r="BG97" t="s">
        <v>1221</v>
      </c>
      <c r="BH97" t="str">
        <v>NPK - ammonium nitrate</v>
      </c>
    </row>
    <row r="98" spans="16:60" x14ac:dyDescent="0.25">
      <c r="P98" t="s">
        <v>1222</v>
      </c>
      <c r="Q98" t="s">
        <v>1223</v>
      </c>
      <c r="R98" t="str">
        <v>Napier grass</v>
      </c>
      <c r="V98" t="s">
        <v>1768</v>
      </c>
      <c r="BF98" t="s">
        <v>1224</v>
      </c>
      <c r="BG98" t="s">
        <v>1225</v>
      </c>
      <c r="BH98" t="str">
        <v>NPK - ammonium nitrate urea</v>
      </c>
    </row>
    <row r="99" spans="16:60" x14ac:dyDescent="0.25">
      <c r="P99" t="s">
        <v>1226</v>
      </c>
      <c r="Q99" t="s">
        <v>1227</v>
      </c>
      <c r="R99" t="str">
        <v>Nopal</v>
      </c>
      <c r="V99" t="s">
        <v>1769</v>
      </c>
      <c r="BF99" t="s">
        <v>1228</v>
      </c>
      <c r="BG99" t="s">
        <v>1229</v>
      </c>
      <c r="BH99" t="str">
        <v>NPK - urea</v>
      </c>
    </row>
    <row r="100" spans="16:60" x14ac:dyDescent="0.25">
      <c r="P100" t="s">
        <v>1230</v>
      </c>
      <c r="Q100" t="s">
        <v>1231</v>
      </c>
      <c r="R100" t="str">
        <v>Oats</v>
      </c>
      <c r="V100" t="s">
        <v>1770</v>
      </c>
      <c r="BF100" t="s">
        <v>1232</v>
      </c>
      <c r="BG100" t="s">
        <v>1233</v>
      </c>
      <c r="BH100" t="str">
        <v>NPK - user blend</v>
      </c>
    </row>
    <row r="101" spans="16:60" x14ac:dyDescent="0.25">
      <c r="P101" t="s">
        <v>1234</v>
      </c>
      <c r="Q101" t="s">
        <v>1235</v>
      </c>
      <c r="R101" t="str">
        <v>Oil palm</v>
      </c>
      <c r="V101" t="s">
        <v>1771</v>
      </c>
      <c r="BF101" t="s">
        <v>1236</v>
      </c>
      <c r="BG101" t="s">
        <v>1237</v>
      </c>
      <c r="BH101" t="str">
        <v>Potash suspensions</v>
      </c>
    </row>
    <row r="102" spans="16:60" x14ac:dyDescent="0.25">
      <c r="P102" t="s">
        <v>1238</v>
      </c>
      <c r="Q102" t="s">
        <v>1239</v>
      </c>
      <c r="R102" t="str">
        <v>Okra</v>
      </c>
      <c r="V102" t="s">
        <v>1772</v>
      </c>
      <c r="BF102" t="s">
        <v>1240</v>
      </c>
      <c r="BG102" t="s">
        <v>1241</v>
      </c>
      <c r="BH102" t="str">
        <v>Potassium - sodium nitrate</v>
      </c>
    </row>
    <row r="103" spans="16:60" x14ac:dyDescent="0.25">
      <c r="P103" t="s">
        <v>1242</v>
      </c>
      <c r="Q103" t="s">
        <v>1243</v>
      </c>
      <c r="R103" t="str">
        <v>Olives</v>
      </c>
      <c r="V103" t="s">
        <v>1773</v>
      </c>
      <c r="BF103" t="s">
        <v>1244</v>
      </c>
      <c r="BG103" t="s">
        <v>1245</v>
      </c>
      <c r="BH103" t="str">
        <v>Potassium carbonate K2CO3 liquid</v>
      </c>
    </row>
    <row r="104" spans="16:60" x14ac:dyDescent="0.25">
      <c r="P104" t="s">
        <v>1246</v>
      </c>
      <c r="Q104" t="s">
        <v>1247</v>
      </c>
      <c r="R104" t="str">
        <v>Onion</v>
      </c>
      <c r="V104" t="s">
        <v>1774</v>
      </c>
      <c r="BF104" t="s">
        <v>1248</v>
      </c>
      <c r="BG104" t="s">
        <v>1249</v>
      </c>
      <c r="BH104" t="str">
        <v>Potassium carbonate K2CO3 solid</v>
      </c>
    </row>
    <row r="105" spans="16:60" x14ac:dyDescent="0.25">
      <c r="P105" t="s">
        <v>1250</v>
      </c>
      <c r="Q105" t="s">
        <v>1251</v>
      </c>
      <c r="R105" t="str">
        <v>Other</v>
      </c>
      <c r="V105" t="s">
        <v>1775</v>
      </c>
      <c r="BF105" t="s">
        <v>1252</v>
      </c>
      <c r="BG105" t="s">
        <v>1253</v>
      </c>
      <c r="BH105" t="str">
        <v>Potassium chloride (muriate of potash, MOP)</v>
      </c>
    </row>
    <row r="106" spans="16:60" x14ac:dyDescent="0.25">
      <c r="P106" t="s">
        <v>1254</v>
      </c>
      <c r="Q106" t="s">
        <v>1255</v>
      </c>
      <c r="R106" t="str">
        <v>Pak choi</v>
      </c>
      <c r="V106" t="s">
        <v>1776</v>
      </c>
      <c r="BF106" t="s">
        <v>1256</v>
      </c>
      <c r="BG106" t="s">
        <v>1257</v>
      </c>
      <c r="BH106" t="str">
        <v>Potassium magnesium sulfate**</v>
      </c>
    </row>
    <row r="107" spans="16:60" x14ac:dyDescent="0.25">
      <c r="P107" t="s">
        <v>1258</v>
      </c>
      <c r="Q107" t="s">
        <v>1259</v>
      </c>
      <c r="R107" t="str">
        <v>Papaya</v>
      </c>
      <c r="V107" t="s">
        <v>1777</v>
      </c>
      <c r="BF107" t="s">
        <v>1260</v>
      </c>
      <c r="BG107" t="s">
        <v>1261</v>
      </c>
      <c r="BH107" t="str">
        <v>Potassium metaphosphate</v>
      </c>
    </row>
    <row r="108" spans="16:60" x14ac:dyDescent="0.25">
      <c r="P108" t="s">
        <v>1262</v>
      </c>
      <c r="Q108" t="s">
        <v>1263</v>
      </c>
      <c r="R108" t="str">
        <v>Parsley</v>
      </c>
      <c r="V108" t="s">
        <v>1778</v>
      </c>
      <c r="BF108" t="s">
        <v>1264</v>
      </c>
      <c r="BG108" t="s">
        <v>1265</v>
      </c>
      <c r="BH108" t="str">
        <v>Potassium nitrate (nitrate of potash)</v>
      </c>
    </row>
    <row r="109" spans="16:60" x14ac:dyDescent="0.25">
      <c r="P109" t="s">
        <v>1266</v>
      </c>
      <c r="Q109" t="s">
        <v>1267</v>
      </c>
      <c r="R109" t="str">
        <v>Parsnip</v>
      </c>
      <c r="V109" t="s">
        <v>1779</v>
      </c>
      <c r="BF109" t="s">
        <v>1268</v>
      </c>
      <c r="BG109" t="s">
        <v>1269</v>
      </c>
      <c r="BH109" t="str">
        <v>Potassium sulfate</v>
      </c>
    </row>
    <row r="110" spans="16:60" x14ac:dyDescent="0.25">
      <c r="P110" t="s">
        <v>1270</v>
      </c>
      <c r="Q110" t="s">
        <v>1271</v>
      </c>
      <c r="R110" t="str">
        <v>Pea</v>
      </c>
      <c r="V110" t="s">
        <v>1780</v>
      </c>
      <c r="BF110" t="s">
        <v>1272</v>
      </c>
      <c r="BG110" t="s">
        <v>1273</v>
      </c>
      <c r="BH110" t="str">
        <v>Precipitated phosphate</v>
      </c>
    </row>
    <row r="111" spans="16:60" x14ac:dyDescent="0.25">
      <c r="P111" t="s">
        <v>1274</v>
      </c>
      <c r="Q111" t="s">
        <v>1275</v>
      </c>
      <c r="R111" t="str">
        <v>Peanut</v>
      </c>
      <c r="V111" t="s">
        <v>1781</v>
      </c>
      <c r="BF111" t="s">
        <v>1276</v>
      </c>
      <c r="BG111" t="s">
        <v>1277</v>
      </c>
      <c r="BH111" t="str">
        <v>Rhizobium</v>
      </c>
    </row>
    <row r="112" spans="16:60" x14ac:dyDescent="0.25">
      <c r="P112" t="s">
        <v>1278</v>
      </c>
      <c r="Q112" t="s">
        <v>1279</v>
      </c>
      <c r="R112" t="str">
        <v>Pear</v>
      </c>
      <c r="V112" t="s">
        <v>1782</v>
      </c>
      <c r="BF112" t="s">
        <v>1280</v>
      </c>
      <c r="BG112" t="s">
        <v>1281</v>
      </c>
      <c r="BH112" t="str">
        <v>Rock phosphate</v>
      </c>
    </row>
    <row r="113" spans="16:60" x14ac:dyDescent="0.25">
      <c r="P113" t="s">
        <v>1282</v>
      </c>
      <c r="Q113" t="s">
        <v>1283</v>
      </c>
      <c r="R113" t="str">
        <v>Pearl millet</v>
      </c>
      <c r="V113" t="s">
        <v>1783</v>
      </c>
      <c r="BF113" t="s">
        <v>1284</v>
      </c>
      <c r="BG113" t="s">
        <v>1285</v>
      </c>
      <c r="BH113" t="str">
        <v>Selma chalk</v>
      </c>
    </row>
    <row r="114" spans="16:60" x14ac:dyDescent="0.25">
      <c r="P114" t="s">
        <v>1286</v>
      </c>
      <c r="Q114" t="s">
        <v>1287</v>
      </c>
      <c r="R114" t="str">
        <v>Pecan</v>
      </c>
      <c r="V114" t="s">
        <v>1784</v>
      </c>
      <c r="BF114" t="s">
        <v>1288</v>
      </c>
      <c r="BG114" t="s">
        <v>1289</v>
      </c>
      <c r="BH114" t="str">
        <v>Single super phosphate</v>
      </c>
    </row>
    <row r="115" spans="16:60" x14ac:dyDescent="0.25">
      <c r="P115" t="s">
        <v>1290</v>
      </c>
      <c r="Q115" t="s">
        <v>1291</v>
      </c>
      <c r="R115" t="str">
        <v>Perennial peanut</v>
      </c>
      <c r="V115" t="s">
        <v>1785</v>
      </c>
      <c r="BF115" t="s">
        <v>1292</v>
      </c>
      <c r="BG115" t="s">
        <v>1293</v>
      </c>
      <c r="BH115" t="str">
        <v>Sodium molybdonate</v>
      </c>
    </row>
    <row r="116" spans="16:60" x14ac:dyDescent="0.25">
      <c r="P116" t="s">
        <v>1294</v>
      </c>
      <c r="Q116" t="s">
        <v>1295</v>
      </c>
      <c r="R116" t="str">
        <v>Perennial ryegrass</v>
      </c>
      <c r="V116" t="s">
        <v>1786</v>
      </c>
      <c r="BF116" t="s">
        <v>1296</v>
      </c>
      <c r="BG116" t="s">
        <v>1297</v>
      </c>
      <c r="BH116" t="str">
        <v>Sodium nitrate</v>
      </c>
    </row>
    <row r="117" spans="16:60" x14ac:dyDescent="0.25">
      <c r="P117" t="s">
        <v>1298</v>
      </c>
      <c r="Q117" t="s">
        <v>1299</v>
      </c>
      <c r="R117" t="str">
        <v>Persimmon</v>
      </c>
      <c r="V117" t="s">
        <v>1787</v>
      </c>
      <c r="BF117" t="s">
        <v>1300</v>
      </c>
      <c r="BG117" t="s">
        <v>1301</v>
      </c>
      <c r="BH117" t="str">
        <v>Sulfur coated urea (thick coat)</v>
      </c>
    </row>
    <row r="118" spans="16:60" x14ac:dyDescent="0.25">
      <c r="P118" t="s">
        <v>1302</v>
      </c>
      <c r="Q118" t="s">
        <v>1303</v>
      </c>
      <c r="R118" t="str">
        <v>Pigeon pea</v>
      </c>
      <c r="V118" t="s">
        <v>1788</v>
      </c>
      <c r="BF118" t="s">
        <v>1304</v>
      </c>
      <c r="BG118" t="s">
        <v>1305</v>
      </c>
      <c r="BH118" t="str">
        <v>Sulfur coated urea (thin coat)</v>
      </c>
    </row>
    <row r="119" spans="16:60" x14ac:dyDescent="0.25">
      <c r="P119" t="s">
        <v>1306</v>
      </c>
      <c r="Q119" t="s">
        <v>1307</v>
      </c>
      <c r="R119" t="str">
        <v>Pineapple</v>
      </c>
      <c r="V119" t="s">
        <v>1789</v>
      </c>
      <c r="BF119" t="s">
        <v>1308</v>
      </c>
      <c r="BG119" t="s">
        <v>1309</v>
      </c>
      <c r="BH119" t="str">
        <v>Sulfuric acid</v>
      </c>
    </row>
    <row r="120" spans="16:60" x14ac:dyDescent="0.25">
      <c r="P120" t="s">
        <v>1310</v>
      </c>
      <c r="Q120" t="s">
        <v>1311</v>
      </c>
      <c r="R120" t="str">
        <v>Pistachio</v>
      </c>
      <c r="V120" t="s">
        <v>1790</v>
      </c>
      <c r="BF120" t="s">
        <v>1312</v>
      </c>
      <c r="BG120" t="s">
        <v>1313</v>
      </c>
      <c r="BH120" t="str">
        <v>Superphosphate, enriched</v>
      </c>
    </row>
    <row r="121" spans="16:60" x14ac:dyDescent="0.25">
      <c r="P121" t="s">
        <v>1314</v>
      </c>
      <c r="Q121" t="s">
        <v>1315</v>
      </c>
      <c r="R121" t="str">
        <v>Pitaya</v>
      </c>
      <c r="V121" t="s">
        <v>1791</v>
      </c>
      <c r="BF121" t="s">
        <v>1316</v>
      </c>
      <c r="BG121" t="s">
        <v>1317</v>
      </c>
      <c r="BH121" t="str">
        <v>Superphosphoric acid</v>
      </c>
    </row>
    <row r="122" spans="16:60" x14ac:dyDescent="0.25">
      <c r="P122" t="s">
        <v>1318</v>
      </c>
      <c r="Q122" t="s">
        <v>1319</v>
      </c>
      <c r="R122" t="str">
        <v>Plum</v>
      </c>
      <c r="V122" t="s">
        <v>1792</v>
      </c>
      <c r="BF122" t="s">
        <v>1320</v>
      </c>
      <c r="BG122" t="s">
        <v>1321</v>
      </c>
      <c r="BH122" t="str">
        <v>SuperU</v>
      </c>
    </row>
    <row r="123" spans="16:60" x14ac:dyDescent="0.25">
      <c r="P123" t="s">
        <v>1322</v>
      </c>
      <c r="Q123" t="s">
        <v>1323</v>
      </c>
      <c r="R123" t="str">
        <v>Poplar</v>
      </c>
      <c r="V123" t="s">
        <v>1793</v>
      </c>
      <c r="BF123" t="s">
        <v>1324</v>
      </c>
      <c r="BG123" t="s">
        <v>1325</v>
      </c>
      <c r="BH123" t="str">
        <v>Triple super phosphate (TSP)</v>
      </c>
    </row>
    <row r="124" spans="16:60" x14ac:dyDescent="0.25">
      <c r="P124" t="s">
        <v>1326</v>
      </c>
      <c r="Q124" t="s">
        <v>1327</v>
      </c>
      <c r="R124" t="str">
        <v>Potato</v>
      </c>
      <c r="V124" t="s">
        <v>1794</v>
      </c>
      <c r="BF124" t="s">
        <v>1328</v>
      </c>
      <c r="BG124" t="s">
        <v>1329</v>
      </c>
      <c r="BH124" t="str">
        <v>Urea</v>
      </c>
    </row>
    <row r="125" spans="16:60" x14ac:dyDescent="0.25">
      <c r="P125" t="s">
        <v>1330</v>
      </c>
      <c r="Q125" t="s">
        <v>1331</v>
      </c>
      <c r="R125" t="str">
        <v>Proso millet</v>
      </c>
      <c r="V125" t="s">
        <v>1795</v>
      </c>
      <c r="BF125" t="s">
        <v>1332</v>
      </c>
      <c r="BG125" t="s">
        <v>1333</v>
      </c>
      <c r="BH125" t="str">
        <v>Urea ammonium nitrate</v>
      </c>
    </row>
    <row r="126" spans="16:60" x14ac:dyDescent="0.25">
      <c r="P126" t="s">
        <v>1334</v>
      </c>
      <c r="Q126" t="s">
        <v>1335</v>
      </c>
      <c r="R126" t="str">
        <v>Pumpkin</v>
      </c>
      <c r="V126" t="s">
        <v>1796</v>
      </c>
      <c r="BF126" t="s">
        <v>1336</v>
      </c>
      <c r="BG126" t="s">
        <v>1337</v>
      </c>
      <c r="BH126" t="str">
        <v>Urea ammonium phosphate</v>
      </c>
    </row>
    <row r="127" spans="16:60" x14ac:dyDescent="0.25">
      <c r="P127" t="s">
        <v>1338</v>
      </c>
      <c r="Q127" t="s">
        <v>1339</v>
      </c>
      <c r="R127" t="str">
        <v>Quinoa</v>
      </c>
      <c r="V127" t="s">
        <v>1797</v>
      </c>
      <c r="BF127" t="s">
        <v>1340</v>
      </c>
      <c r="BG127" t="s">
        <v>1341</v>
      </c>
      <c r="BH127" t="str">
        <v>Urea ammonium sulfate</v>
      </c>
    </row>
    <row r="128" spans="16:60" x14ac:dyDescent="0.25">
      <c r="P128" t="s">
        <v>1342</v>
      </c>
      <c r="Q128" t="s">
        <v>1343</v>
      </c>
      <c r="R128" t="str">
        <v>Radish</v>
      </c>
      <c r="V128" t="s">
        <v>1798</v>
      </c>
      <c r="BF128" t="s">
        <v>1344</v>
      </c>
      <c r="BG128" t="s">
        <v>1345</v>
      </c>
      <c r="BH128" t="str">
        <v>Urea phosphate</v>
      </c>
    </row>
    <row r="129" spans="16:60" x14ac:dyDescent="0.25">
      <c r="P129" t="s">
        <v>1346</v>
      </c>
      <c r="Q129" t="s">
        <v>1347</v>
      </c>
      <c r="R129" t="str">
        <v>Rape</v>
      </c>
      <c r="V129" t="s">
        <v>1799</v>
      </c>
      <c r="BF129" t="s">
        <v>1348</v>
      </c>
      <c r="BG129" t="s">
        <v>1349</v>
      </c>
      <c r="BH129" t="str">
        <v>Urea solution</v>
      </c>
    </row>
    <row r="130" spans="16:60" x14ac:dyDescent="0.25">
      <c r="P130" t="s">
        <v>1350</v>
      </c>
      <c r="Q130" t="s">
        <v>1351</v>
      </c>
      <c r="R130" t="str">
        <v>Red clover</v>
      </c>
      <c r="V130" t="s">
        <v>1800</v>
      </c>
      <c r="BF130" t="s">
        <v>1352</v>
      </c>
      <c r="BG130" t="s">
        <v>1353</v>
      </c>
      <c r="BH130" t="str">
        <v>Urea super granules</v>
      </c>
    </row>
    <row r="131" spans="16:60" x14ac:dyDescent="0.25">
      <c r="P131" t="s">
        <v>1354</v>
      </c>
      <c r="Q131" t="s">
        <v>1355</v>
      </c>
      <c r="R131" t="str">
        <v>Red fescue</v>
      </c>
      <c r="V131" t="s">
        <v>1801</v>
      </c>
      <c r="BF131" t="s">
        <v>1356</v>
      </c>
      <c r="BG131" t="s">
        <v>1357</v>
      </c>
      <c r="BH131" t="str">
        <v>Ureaform (urea + formaldehyde)</v>
      </c>
    </row>
    <row r="132" spans="16:60" x14ac:dyDescent="0.25">
      <c r="P132" t="s">
        <v>1358</v>
      </c>
      <c r="Q132" t="s">
        <v>1359</v>
      </c>
      <c r="R132" t="str">
        <v>Rhizoma peanut</v>
      </c>
      <c r="V132" t="s">
        <v>1802</v>
      </c>
      <c r="BF132" t="s">
        <v>1360</v>
      </c>
      <c r="BG132" t="s">
        <v>1361</v>
      </c>
      <c r="BH132" t="str">
        <v>Wettable S</v>
      </c>
    </row>
    <row r="133" spans="16:60" x14ac:dyDescent="0.25">
      <c r="P133" t="s">
        <v>1362</v>
      </c>
      <c r="Q133" t="s">
        <v>1363</v>
      </c>
      <c r="R133" t="str">
        <v>Rice</v>
      </c>
      <c r="V133" t="s">
        <v>1803</v>
      </c>
      <c r="BF133" t="s">
        <v>1364</v>
      </c>
      <c r="BG133" t="s">
        <v>1365</v>
      </c>
      <c r="BH133" t="str">
        <v>Zinc ammonium sulfate solution</v>
      </c>
    </row>
    <row r="134" spans="16:60" x14ac:dyDescent="0.25">
      <c r="P134" t="s">
        <v>1366</v>
      </c>
      <c r="Q134" t="s">
        <v>1367</v>
      </c>
      <c r="R134" t="str">
        <v>Rye</v>
      </c>
      <c r="V134" t="s">
        <v>1804</v>
      </c>
      <c r="BF134" t="s">
        <v>1368</v>
      </c>
      <c r="BG134" t="s">
        <v>1369</v>
      </c>
      <c r="BH134" t="str">
        <v>Zinc carbonate</v>
      </c>
    </row>
    <row r="135" spans="16:60" x14ac:dyDescent="0.25">
      <c r="P135" t="s">
        <v>1370</v>
      </c>
      <c r="Q135" t="s">
        <v>1371</v>
      </c>
      <c r="R135" t="str">
        <v>Safflower</v>
      </c>
      <c r="V135" t="s">
        <v>1805</v>
      </c>
      <c r="BF135" t="s">
        <v>1372</v>
      </c>
      <c r="BG135" t="s">
        <v>1373</v>
      </c>
      <c r="BH135" t="str">
        <v>Zinc chloride</v>
      </c>
    </row>
    <row r="136" spans="16:60" x14ac:dyDescent="0.25">
      <c r="P136" t="s">
        <v>1374</v>
      </c>
      <c r="Q136" t="s">
        <v>1375</v>
      </c>
      <c r="R136" t="str">
        <v>Sesame</v>
      </c>
      <c r="V136" t="s">
        <v>1806</v>
      </c>
      <c r="BF136" t="s">
        <v>1376</v>
      </c>
      <c r="BG136" t="s">
        <v>1377</v>
      </c>
      <c r="BH136" t="str">
        <v>Zinc manganese ammonium sulfate</v>
      </c>
    </row>
    <row r="137" spans="16:60" x14ac:dyDescent="0.25">
      <c r="P137" t="s">
        <v>1378</v>
      </c>
      <c r="Q137" t="s">
        <v>1379</v>
      </c>
      <c r="R137" t="str">
        <v>Shallot</v>
      </c>
      <c r="V137" t="s">
        <v>1807</v>
      </c>
      <c r="BF137" t="s">
        <v>1380</v>
      </c>
      <c r="BG137" t="s">
        <v>1381</v>
      </c>
      <c r="BH137" t="str">
        <v>Zinc nitrate</v>
      </c>
    </row>
    <row r="138" spans="16:60" x14ac:dyDescent="0.25">
      <c r="P138" t="s">
        <v>1382</v>
      </c>
      <c r="Q138" t="s">
        <v>1383</v>
      </c>
      <c r="R138" t="str">
        <v>Shrubs/trees</v>
      </c>
      <c r="V138" t="s">
        <v>1808</v>
      </c>
      <c r="BF138" t="s">
        <v>1384</v>
      </c>
      <c r="BG138" t="s">
        <v>1385</v>
      </c>
      <c r="BH138" t="str">
        <v>Zinc oxide</v>
      </c>
    </row>
    <row r="139" spans="16:60" x14ac:dyDescent="0.25">
      <c r="P139" t="s">
        <v>1386</v>
      </c>
      <c r="Q139" t="s">
        <v>1387</v>
      </c>
      <c r="R139" t="str">
        <v>Sorghum</v>
      </c>
      <c r="V139" t="s">
        <v>1809</v>
      </c>
      <c r="BF139" t="s">
        <v>1388</v>
      </c>
      <c r="BG139" t="s">
        <v>1389</v>
      </c>
      <c r="BH139" t="str">
        <v>Zinc oxysulfate</v>
      </c>
    </row>
    <row r="140" spans="16:60" x14ac:dyDescent="0.25">
      <c r="P140" t="s">
        <v>1390</v>
      </c>
      <c r="Q140" t="s">
        <v>1391</v>
      </c>
      <c r="R140" t="str">
        <v>Soybean</v>
      </c>
      <c r="V140" t="s">
        <v>1810</v>
      </c>
      <c r="BF140" t="s">
        <v>1392</v>
      </c>
      <c r="BG140" t="s">
        <v>1393</v>
      </c>
      <c r="BH140" t="str">
        <v>Zinc phosphate</v>
      </c>
    </row>
    <row r="141" spans="16:60" x14ac:dyDescent="0.25">
      <c r="P141" t="s">
        <v>1394</v>
      </c>
      <c r="Q141" t="s">
        <v>1395</v>
      </c>
      <c r="R141" t="str">
        <v>Spinach</v>
      </c>
      <c r="V141" t="s">
        <v>1811</v>
      </c>
      <c r="BF141" t="s">
        <v>1396</v>
      </c>
      <c r="BG141" t="s">
        <v>1397</v>
      </c>
      <c r="BH141" t="str">
        <v>Zinc sulfate heptahydrate</v>
      </c>
    </row>
    <row r="142" spans="16:60" x14ac:dyDescent="0.25">
      <c r="P142" t="s">
        <v>1398</v>
      </c>
      <c r="Q142" t="s">
        <v>1399</v>
      </c>
      <c r="R142" t="str">
        <v>Stevia</v>
      </c>
      <c r="V142" t="s">
        <v>1812</v>
      </c>
      <c r="BF142" t="s">
        <v>1400</v>
      </c>
      <c r="BG142" t="s">
        <v>1401</v>
      </c>
      <c r="BH142" t="str">
        <v>Zinc sulfate monohydrate</v>
      </c>
    </row>
    <row r="143" spans="16:60" x14ac:dyDescent="0.25">
      <c r="P143" t="s">
        <v>1402</v>
      </c>
      <c r="Q143" t="s">
        <v>1403</v>
      </c>
      <c r="R143" t="str">
        <v>Strawberry</v>
      </c>
      <c r="V143" t="s">
        <v>1813</v>
      </c>
      <c r="BF143" t="s">
        <v>1404</v>
      </c>
      <c r="BG143" t="s">
        <v>1405</v>
      </c>
      <c r="BH143" t="str">
        <v>Zonc frits</v>
      </c>
    </row>
    <row r="144" spans="16:60" x14ac:dyDescent="0.25">
      <c r="P144" t="s">
        <v>1406</v>
      </c>
      <c r="Q144" t="s">
        <v>1407</v>
      </c>
      <c r="R144" t="str">
        <v>Sugar beet</v>
      </c>
      <c r="V144" t="s">
        <v>1814</v>
      </c>
    </row>
    <row r="145" spans="16:22" x14ac:dyDescent="0.25">
      <c r="P145" t="s">
        <v>1408</v>
      </c>
      <c r="Q145" t="s">
        <v>1409</v>
      </c>
      <c r="R145" t="str">
        <v>Sugarcane</v>
      </c>
      <c r="V145" t="s">
        <v>1815</v>
      </c>
    </row>
    <row r="146" spans="16:22" x14ac:dyDescent="0.25">
      <c r="P146" t="s">
        <v>1410</v>
      </c>
      <c r="Q146" t="s">
        <v>1411</v>
      </c>
      <c r="R146" t="str">
        <v>Summer squash</v>
      </c>
      <c r="V146" t="s">
        <v>1816</v>
      </c>
    </row>
    <row r="147" spans="16:22" x14ac:dyDescent="0.25">
      <c r="P147" t="s">
        <v>1412</v>
      </c>
      <c r="Q147" t="s">
        <v>1413</v>
      </c>
      <c r="R147" t="str">
        <v>Sunflower</v>
      </c>
      <c r="V147" t="s">
        <v>1817</v>
      </c>
    </row>
    <row r="148" spans="16:22" x14ac:dyDescent="0.25">
      <c r="P148" t="s">
        <v>1414</v>
      </c>
      <c r="Q148" t="s">
        <v>1415</v>
      </c>
      <c r="R148" t="str">
        <v>Sweet corn</v>
      </c>
      <c r="V148" t="s">
        <v>1818</v>
      </c>
    </row>
    <row r="149" spans="16:22" x14ac:dyDescent="0.25">
      <c r="P149" t="s">
        <v>1416</v>
      </c>
      <c r="Q149" t="s">
        <v>1417</v>
      </c>
      <c r="R149" t="str">
        <v>Sweet potato</v>
      </c>
      <c r="V149" t="s">
        <v>1819</v>
      </c>
    </row>
    <row r="150" spans="16:22" x14ac:dyDescent="0.25">
      <c r="P150" t="s">
        <v>1418</v>
      </c>
      <c r="Q150" t="s">
        <v>1419</v>
      </c>
      <c r="R150" t="str">
        <v>Switch grass</v>
      </c>
      <c r="V150" t="s">
        <v>1820</v>
      </c>
    </row>
    <row r="151" spans="16:22" x14ac:dyDescent="0.25">
      <c r="P151" t="s">
        <v>1420</v>
      </c>
      <c r="Q151" t="s">
        <v>1421</v>
      </c>
      <c r="R151" t="str">
        <v>Table grape</v>
      </c>
      <c r="V151" t="s">
        <v>1821</v>
      </c>
    </row>
    <row r="152" spans="16:22" x14ac:dyDescent="0.25">
      <c r="P152" t="s">
        <v>1422</v>
      </c>
      <c r="Q152" t="s">
        <v>1423</v>
      </c>
      <c r="R152" t="str">
        <v>Tall fescue</v>
      </c>
      <c r="V152" t="s">
        <v>1822</v>
      </c>
    </row>
    <row r="153" spans="16:22" x14ac:dyDescent="0.25">
      <c r="P153" t="s">
        <v>1424</v>
      </c>
      <c r="Q153" t="s">
        <v>1425</v>
      </c>
      <c r="R153" t="str">
        <v>Tannier</v>
      </c>
      <c r="V153" t="s">
        <v>1823</v>
      </c>
    </row>
    <row r="154" spans="16:22" x14ac:dyDescent="0.25">
      <c r="P154" t="s">
        <v>1426</v>
      </c>
      <c r="Q154" t="s">
        <v>1427</v>
      </c>
      <c r="R154" t="str">
        <v>Taro</v>
      </c>
      <c r="V154" t="s">
        <v>1824</v>
      </c>
    </row>
    <row r="155" spans="16:22" x14ac:dyDescent="0.25">
      <c r="P155" t="s">
        <v>1428</v>
      </c>
      <c r="Q155" t="s">
        <v>1429</v>
      </c>
      <c r="R155" t="str">
        <v>Tea</v>
      </c>
      <c r="V155" t="s">
        <v>1825</v>
      </c>
    </row>
    <row r="156" spans="16:22" x14ac:dyDescent="0.25">
      <c r="P156" t="s">
        <v>1430</v>
      </c>
      <c r="Q156" t="s">
        <v>1431</v>
      </c>
      <c r="R156" t="str">
        <v>Teff</v>
      </c>
      <c r="V156" t="s">
        <v>1826</v>
      </c>
    </row>
    <row r="157" spans="16:22" x14ac:dyDescent="0.25">
      <c r="P157" t="s">
        <v>1432</v>
      </c>
      <c r="Q157" t="s">
        <v>1433</v>
      </c>
      <c r="R157" t="str">
        <v>Tepary bean</v>
      </c>
      <c r="V157" t="s">
        <v>1827</v>
      </c>
    </row>
    <row r="158" spans="16:22" x14ac:dyDescent="0.25">
      <c r="P158" t="s">
        <v>1434</v>
      </c>
      <c r="Q158" t="s">
        <v>1435</v>
      </c>
      <c r="R158" t="str">
        <v>Tobacco</v>
      </c>
      <c r="V158" t="s">
        <v>1828</v>
      </c>
    </row>
    <row r="159" spans="16:22" x14ac:dyDescent="0.25">
      <c r="P159" t="s">
        <v>1436</v>
      </c>
      <c r="Q159" t="s">
        <v>1437</v>
      </c>
      <c r="R159" t="str">
        <v>Tomato</v>
      </c>
      <c r="V159" t="s">
        <v>1829</v>
      </c>
    </row>
    <row r="160" spans="16:22" x14ac:dyDescent="0.25">
      <c r="P160" t="s">
        <v>1438</v>
      </c>
      <c r="Q160" t="s">
        <v>1439</v>
      </c>
      <c r="R160" t="str">
        <v>Triticale</v>
      </c>
      <c r="V160" t="s">
        <v>1830</v>
      </c>
    </row>
    <row r="161" spans="16:22" x14ac:dyDescent="0.25">
      <c r="P161" t="s">
        <v>1440</v>
      </c>
      <c r="Q161" t="s">
        <v>1441</v>
      </c>
      <c r="R161" t="str">
        <v>Turnip</v>
      </c>
      <c r="V161" t="s">
        <v>1831</v>
      </c>
    </row>
    <row r="162" spans="16:22" x14ac:dyDescent="0.25">
      <c r="P162" t="s">
        <v>1442</v>
      </c>
      <c r="Q162" t="s">
        <v>1443</v>
      </c>
      <c r="R162" t="str">
        <v>Velvet bean</v>
      </c>
      <c r="V162" t="s">
        <v>1832</v>
      </c>
    </row>
    <row r="163" spans="16:22" x14ac:dyDescent="0.25">
      <c r="P163" t="s">
        <v>1444</v>
      </c>
      <c r="Q163" t="s">
        <v>1445</v>
      </c>
      <c r="R163" t="str">
        <v>Walnut</v>
      </c>
      <c r="V163" t="s">
        <v>1833</v>
      </c>
    </row>
    <row r="164" spans="16:22" x14ac:dyDescent="0.25">
      <c r="P164" t="s">
        <v>1446</v>
      </c>
      <c r="Q164" t="s">
        <v>1447</v>
      </c>
      <c r="R164" t="str">
        <v>Watermelon</v>
      </c>
      <c r="V164" t="s">
        <v>1834</v>
      </c>
    </row>
    <row r="165" spans="16:22" x14ac:dyDescent="0.25">
      <c r="P165" t="s">
        <v>1448</v>
      </c>
      <c r="Q165" t="s">
        <v>1449</v>
      </c>
      <c r="R165" t="str">
        <v>Wheat</v>
      </c>
      <c r="V165" t="s">
        <v>1835</v>
      </c>
    </row>
    <row r="166" spans="16:22" x14ac:dyDescent="0.25">
      <c r="P166" t="s">
        <v>1450</v>
      </c>
      <c r="Q166" t="s">
        <v>1451</v>
      </c>
      <c r="R166" t="str">
        <v>Willow</v>
      </c>
      <c r="V166" t="s">
        <v>1836</v>
      </c>
    </row>
    <row r="167" spans="16:22" x14ac:dyDescent="0.25">
      <c r="P167" t="s">
        <v>1452</v>
      </c>
      <c r="Q167" t="s">
        <v>1453</v>
      </c>
      <c r="R167" t="str">
        <v>Wine grape</v>
      </c>
      <c r="V167" t="s">
        <v>1837</v>
      </c>
    </row>
    <row r="168" spans="16:22" x14ac:dyDescent="0.25">
      <c r="P168" t="s">
        <v>1454</v>
      </c>
      <c r="Q168" t="s">
        <v>1455</v>
      </c>
      <c r="R168" t="str">
        <v>Winter squash</v>
      </c>
      <c r="V168" t="s">
        <v>1838</v>
      </c>
    </row>
    <row r="169" spans="16:22" x14ac:dyDescent="0.25">
      <c r="P169" t="s">
        <v>1456</v>
      </c>
      <c r="Q169" t="s">
        <v>1457</v>
      </c>
      <c r="R169" t="str">
        <v>Yam</v>
      </c>
      <c r="V169" t="s">
        <v>1872</v>
      </c>
    </row>
    <row r="170" spans="16:22" x14ac:dyDescent="0.25">
      <c r="P170" t="s">
        <v>1458</v>
      </c>
      <c r="Q170" t="s">
        <v>1459</v>
      </c>
      <c r="V170" t="s">
        <v>1839</v>
      </c>
    </row>
    <row r="171" spans="16:22" x14ac:dyDescent="0.25">
      <c r="V171" t="s">
        <v>1840</v>
      </c>
    </row>
    <row r="172" spans="16:22" x14ac:dyDescent="0.25">
      <c r="V172" t="s">
        <v>1841</v>
      </c>
    </row>
    <row r="173" spans="16:22" x14ac:dyDescent="0.25">
      <c r="V173" t="s">
        <v>1842</v>
      </c>
    </row>
    <row r="174" spans="16:22" x14ac:dyDescent="0.25">
      <c r="V174" t="s">
        <v>1843</v>
      </c>
    </row>
    <row r="175" spans="16:22" x14ac:dyDescent="0.25">
      <c r="V175" t="s">
        <v>1844</v>
      </c>
    </row>
    <row r="176" spans="16:22" x14ac:dyDescent="0.25">
      <c r="V176" t="s">
        <v>1845</v>
      </c>
    </row>
    <row r="177" spans="22:22" x14ac:dyDescent="0.25">
      <c r="V177" t="s">
        <v>1846</v>
      </c>
    </row>
    <row r="178" spans="22:22" x14ac:dyDescent="0.25">
      <c r="V178" t="s">
        <v>1847</v>
      </c>
    </row>
    <row r="179" spans="22:22" x14ac:dyDescent="0.25">
      <c r="V179" t="s">
        <v>1848</v>
      </c>
    </row>
    <row r="180" spans="22:22" x14ac:dyDescent="0.25">
      <c r="V180" t="s">
        <v>1849</v>
      </c>
    </row>
    <row r="181" spans="22:22" x14ac:dyDescent="0.25">
      <c r="V181" t="s">
        <v>1850</v>
      </c>
    </row>
    <row r="182" spans="22:22" x14ac:dyDescent="0.25">
      <c r="V182" t="s">
        <v>1851</v>
      </c>
    </row>
    <row r="183" spans="22:22" x14ac:dyDescent="0.25">
      <c r="V183" t="s">
        <v>1852</v>
      </c>
    </row>
    <row r="184" spans="22:22" x14ac:dyDescent="0.25">
      <c r="V184" t="s">
        <v>1853</v>
      </c>
    </row>
    <row r="185" spans="22:22" x14ac:dyDescent="0.25">
      <c r="V185" t="s">
        <v>1854</v>
      </c>
    </row>
    <row r="186" spans="22:22" x14ac:dyDescent="0.25">
      <c r="V186" t="s">
        <v>1855</v>
      </c>
    </row>
    <row r="187" spans="22:22" x14ac:dyDescent="0.25">
      <c r="V187" t="s">
        <v>1856</v>
      </c>
    </row>
    <row r="188" spans="22:22" x14ac:dyDescent="0.25">
      <c r="V188" t="s">
        <v>1857</v>
      </c>
    </row>
    <row r="189" spans="22:22" x14ac:dyDescent="0.25">
      <c r="V189" t="s">
        <v>1858</v>
      </c>
    </row>
    <row r="190" spans="22:22" x14ac:dyDescent="0.25">
      <c r="V190" t="s">
        <v>1859</v>
      </c>
    </row>
    <row r="191" spans="22:22" x14ac:dyDescent="0.25">
      <c r="V191" t="s">
        <v>1860</v>
      </c>
    </row>
    <row r="192" spans="22:22" x14ac:dyDescent="0.25">
      <c r="V192" t="s">
        <v>1861</v>
      </c>
    </row>
    <row r="193" spans="22:22" x14ac:dyDescent="0.25">
      <c r="V193" t="s">
        <v>1862</v>
      </c>
    </row>
    <row r="194" spans="22:22" x14ac:dyDescent="0.25">
      <c r="V194" t="s">
        <v>1863</v>
      </c>
    </row>
    <row r="195" spans="22:22" x14ac:dyDescent="0.25">
      <c r="V195" t="s">
        <v>1864</v>
      </c>
    </row>
    <row r="196" spans="22:22" x14ac:dyDescent="0.25">
      <c r="V196" t="s">
        <v>1865</v>
      </c>
    </row>
    <row r="197" spans="22:22" x14ac:dyDescent="0.25">
      <c r="V197" t="s">
        <v>1866</v>
      </c>
    </row>
    <row r="198" spans="22:22" x14ac:dyDescent="0.25">
      <c r="V198" t="s">
        <v>1867</v>
      </c>
    </row>
  </sheetData>
  <phoneticPr fontId="23" type="noConversion"/>
  <conditionalFormatting sqref="P1:P1048576">
    <cfRule type="duplicateValues" dxfId="12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417"/>
  <sheetViews>
    <sheetView workbookViewId="0">
      <selection activeCell="G10" sqref="G10"/>
    </sheetView>
  </sheetViews>
  <sheetFormatPr defaultColWidth="8.85546875" defaultRowHeight="15" x14ac:dyDescent="0.25"/>
  <cols>
    <col min="1" max="4" width="17.85546875" customWidth="1"/>
  </cols>
  <sheetData>
    <row r="2" spans="1:4" x14ac:dyDescent="0.25">
      <c r="A2" s="14" t="s">
        <v>1869</v>
      </c>
      <c r="B2" s="14" t="s">
        <v>1870</v>
      </c>
      <c r="C2" s="14" t="s">
        <v>1871</v>
      </c>
      <c r="D2" s="14" t="s">
        <v>7462</v>
      </c>
    </row>
    <row r="3" spans="1:4" x14ac:dyDescent="0.25">
      <c r="A3" t="str" cm="1">
        <f t="array" ref="A3:A290">_xlfn._xlws.SORT(_xlfn.UNIQUE(_xlfn._xlws.FILTER(expMetadata[experiment_ID], expMetadata[experiment_ID] &lt;&gt; "")))</f>
        <v>Abedinpour2012_2009</v>
      </c>
      <c r="B3" t="str" cm="1">
        <f t="array" ref="B3:B129">IFERROR(_xlfn._xlws.SORT(_xlfn.UNIQUE(_xlfn._xlws.FILTER(soilMetadata[soil_profile_ID], soilMetadata[soil_profile_ID] &lt;&gt; ""))), "")</f>
        <v>Abedinpour2012_2009</v>
      </c>
      <c r="C3" t="str" cm="1">
        <f t="array" ref="C3">IFERROR(_xlfn._xlws.SORT(_xlfn.UNIQUE(_xlfn._xlws.FILTER(#REF!,#REF! &lt;&gt; ""))), "")</f>
        <v/>
      </c>
      <c r="D3" t="str" cm="1">
        <f t="array" ref="D3:D417">_xlfn._xlws.FILTER(_xlfn.VSTACK(ddl_experiments, ddl_soilProfiles, ddl_weatherStations), _xlfn.VSTACK(ddl_experiments, ddl_soilProfiles, ddl_weatherStations) &lt;&gt; "")</f>
        <v>Abedinpour2012_2009</v>
      </c>
    </row>
    <row r="4" spans="1:4" x14ac:dyDescent="0.25">
      <c r="A4" t="str">
        <v>Abedinpour2012_2010</v>
      </c>
      <c r="B4" t="str">
        <v>Abedinpour2012_2010</v>
      </c>
      <c r="D4" t="str">
        <v>Abedinpour2012_2010</v>
      </c>
    </row>
    <row r="5" spans="1:4" x14ac:dyDescent="0.25">
      <c r="A5" t="str">
        <v>Akinseye2016_2013</v>
      </c>
      <c r="B5" t="str">
        <v>Akinseye2016</v>
      </c>
      <c r="D5" t="str">
        <v>Akinseye2016_2013</v>
      </c>
    </row>
    <row r="6" spans="1:4" x14ac:dyDescent="0.25">
      <c r="A6" t="str">
        <v>Araya2015_2012</v>
      </c>
      <c r="B6" t="str">
        <v>Araya2015</v>
      </c>
      <c r="D6" t="str">
        <v>Araya2015_2012</v>
      </c>
    </row>
    <row r="7" spans="1:4" x14ac:dyDescent="0.25">
      <c r="A7" t="str">
        <v>Basso2010_1991</v>
      </c>
      <c r="B7" t="str">
        <v>Basso2010</v>
      </c>
      <c r="D7" t="str">
        <v>Basso2010_1991</v>
      </c>
    </row>
    <row r="8" spans="1:4" x14ac:dyDescent="0.25">
      <c r="A8" t="str">
        <v>Basso2010_1992</v>
      </c>
      <c r="B8" t="str">
        <v>Battisti2017_2014_C1</v>
      </c>
      <c r="D8" t="str">
        <v>Basso2010_1992</v>
      </c>
    </row>
    <row r="9" spans="1:4" x14ac:dyDescent="0.25">
      <c r="A9" t="str">
        <v>Basso2010_1993</v>
      </c>
      <c r="B9" t="str">
        <v>Battisti2017_2014_C2</v>
      </c>
      <c r="D9" t="str">
        <v>Basso2010_1993</v>
      </c>
    </row>
    <row r="10" spans="1:4" x14ac:dyDescent="0.25">
      <c r="A10" t="str">
        <v>Basso2010_1994</v>
      </c>
      <c r="B10" t="str">
        <v>Battisti2017_2014_C3</v>
      </c>
      <c r="D10" t="str">
        <v>Basso2010_1994</v>
      </c>
    </row>
    <row r="11" spans="1:4" x14ac:dyDescent="0.25">
      <c r="A11" t="str">
        <v>Basso2010_1995</v>
      </c>
      <c r="B11" t="str">
        <v>Battisti2017_2014_E4</v>
      </c>
      <c r="D11" t="str">
        <v>Basso2010_1995</v>
      </c>
    </row>
    <row r="12" spans="1:4" x14ac:dyDescent="0.25">
      <c r="A12" t="str">
        <v>Basso2010_1996</v>
      </c>
      <c r="B12" t="str">
        <v>Battisti2017_2014_E6</v>
      </c>
      <c r="D12" t="str">
        <v>Basso2010_1996</v>
      </c>
    </row>
    <row r="13" spans="1:4" x14ac:dyDescent="0.25">
      <c r="A13" t="str">
        <v>Basso2010_1997</v>
      </c>
      <c r="B13" t="str">
        <v>Battisti2017_2014_E7</v>
      </c>
      <c r="D13" t="str">
        <v>Basso2010_1997</v>
      </c>
    </row>
    <row r="14" spans="1:4" x14ac:dyDescent="0.25">
      <c r="A14" t="str">
        <v>Basso2010_1998</v>
      </c>
      <c r="B14" t="str">
        <v>Battisti2017_2014_E9</v>
      </c>
      <c r="D14" t="str">
        <v>Basso2010_1998</v>
      </c>
    </row>
    <row r="15" spans="1:4" x14ac:dyDescent="0.25">
      <c r="A15" t="str">
        <v>Basso2010_1999</v>
      </c>
      <c r="B15" t="str">
        <v>Battisti2017_2015_E1</v>
      </c>
      <c r="D15" t="str">
        <v>Basso2010_1999</v>
      </c>
    </row>
    <row r="16" spans="1:4" x14ac:dyDescent="0.25">
      <c r="A16" t="str">
        <v>Basso2010_2000</v>
      </c>
      <c r="B16" t="str">
        <v>Battisti2017_2015_E2</v>
      </c>
      <c r="D16" t="str">
        <v>Basso2010_2000</v>
      </c>
    </row>
    <row r="17" spans="1:4" x14ac:dyDescent="0.25">
      <c r="A17" t="str">
        <v>Basso2010_2001</v>
      </c>
      <c r="B17" t="str">
        <v>Battisti2017_2015_E5</v>
      </c>
      <c r="D17" t="str">
        <v>Basso2010_2001</v>
      </c>
    </row>
    <row r="18" spans="1:4" x14ac:dyDescent="0.25">
      <c r="A18" t="str">
        <v>Basso2010_2002</v>
      </c>
      <c r="B18" t="str">
        <v>Battisti2017_2015_E8</v>
      </c>
      <c r="D18" t="str">
        <v>Basso2010_2002</v>
      </c>
    </row>
    <row r="19" spans="1:4" x14ac:dyDescent="0.25">
      <c r="A19" t="str">
        <v>Basso2010_2003</v>
      </c>
      <c r="B19" t="str">
        <v>Battisti2017_2016_E3</v>
      </c>
      <c r="D19" t="str">
        <v>Basso2010_2003</v>
      </c>
    </row>
    <row r="20" spans="1:4" x14ac:dyDescent="0.25">
      <c r="A20" t="str">
        <v>Basso2010_2004</v>
      </c>
      <c r="B20" t="str">
        <v>Behera2009</v>
      </c>
      <c r="D20" t="str">
        <v>Basso2010_2004</v>
      </c>
    </row>
    <row r="21" spans="1:4" x14ac:dyDescent="0.25">
      <c r="A21" t="str">
        <v>Basso2010_2005</v>
      </c>
      <c r="B21" t="str">
        <v>Boulch2021_beauvais</v>
      </c>
      <c r="D21" t="str">
        <v>Basso2010_2005</v>
      </c>
    </row>
    <row r="22" spans="1:4" x14ac:dyDescent="0.25">
      <c r="A22" t="str">
        <v>Basso2010_2006</v>
      </c>
      <c r="B22" t="str">
        <v>Boulch2021_catillon</v>
      </c>
      <c r="D22" t="str">
        <v>Basso2010_2006</v>
      </c>
    </row>
    <row r="23" spans="1:4" x14ac:dyDescent="0.25">
      <c r="A23" t="str">
        <v>Battisti2017_2014_C1</v>
      </c>
      <c r="B23" t="str">
        <v>Bustos-Korts2013</v>
      </c>
      <c r="D23" t="str">
        <v>Battisti2017_2014_C1</v>
      </c>
    </row>
    <row r="24" spans="1:4" x14ac:dyDescent="0.25">
      <c r="A24" t="str">
        <v>Battisti2017_2014_C2</v>
      </c>
      <c r="B24" t="str">
        <v>Darwinkel1978_1976</v>
      </c>
      <c r="D24" t="str">
        <v>Battisti2017_2014_C2</v>
      </c>
    </row>
    <row r="25" spans="1:4" x14ac:dyDescent="0.25">
      <c r="A25" t="str">
        <v>Battisti2017_2014_C3</v>
      </c>
      <c r="B25" t="str">
        <v>Dettori2017_Benatzu</v>
      </c>
      <c r="D25" t="str">
        <v>Battisti2017_2014_C3</v>
      </c>
    </row>
    <row r="26" spans="1:4" x14ac:dyDescent="0.25">
      <c r="A26" t="str">
        <v>Battisti2017_2014_E4</v>
      </c>
      <c r="B26" t="str">
        <v>Dettori2017_Ussana</v>
      </c>
      <c r="D26" t="str">
        <v>Battisti2017_2014_E4</v>
      </c>
    </row>
    <row r="27" spans="1:4" x14ac:dyDescent="0.25">
      <c r="A27" t="str">
        <v>Battisti2017_2014_E6</v>
      </c>
      <c r="B27" t="str">
        <v>Doltra2019_2001_Osiny</v>
      </c>
      <c r="D27" t="str">
        <v>Battisti2017_2014_E6</v>
      </c>
    </row>
    <row r="28" spans="1:4" x14ac:dyDescent="0.25">
      <c r="A28" t="str">
        <v>Battisti2017_2014_E7</v>
      </c>
      <c r="B28" t="str">
        <v>Doltra2019_2002_Foulum</v>
      </c>
      <c r="D28" t="str">
        <v>Battisti2017_2014_E7</v>
      </c>
    </row>
    <row r="29" spans="1:4" x14ac:dyDescent="0.25">
      <c r="A29" t="str">
        <v>Battisti2017_2014_E9</v>
      </c>
      <c r="B29" t="str">
        <v>Doltra2019_2002_Osiny</v>
      </c>
      <c r="D29" t="str">
        <v>Battisti2017_2014_E9</v>
      </c>
    </row>
    <row r="30" spans="1:4" x14ac:dyDescent="0.25">
      <c r="A30" t="str">
        <v>Battisti2017_2015_E1</v>
      </c>
      <c r="B30" t="str">
        <v>Doltra2019_2003_Foulum</v>
      </c>
      <c r="D30" t="str">
        <v>Battisti2017_2015_E1</v>
      </c>
    </row>
    <row r="31" spans="1:4" x14ac:dyDescent="0.25">
      <c r="A31" t="str">
        <v>Battisti2017_2015_E2</v>
      </c>
      <c r="B31" t="str">
        <v>Doltra2019_2003_Frick</v>
      </c>
      <c r="D31" t="str">
        <v>Battisti2017_2015_E2</v>
      </c>
    </row>
    <row r="32" spans="1:4" x14ac:dyDescent="0.25">
      <c r="A32" t="str">
        <v>Battisti2017_2015_E5</v>
      </c>
      <c r="B32" t="str">
        <v>Doltra2019_2003_Montepaldi</v>
      </c>
      <c r="D32" t="str">
        <v>Battisti2017_2015_E5</v>
      </c>
    </row>
    <row r="33" spans="1:4" x14ac:dyDescent="0.25">
      <c r="A33" t="str">
        <v>Battisti2017_2015_E8</v>
      </c>
      <c r="B33" t="str">
        <v>Doltra2019_2003_Osiny</v>
      </c>
      <c r="D33" t="str">
        <v>Battisti2017_2015_E8</v>
      </c>
    </row>
    <row r="34" spans="1:4" x14ac:dyDescent="0.25">
      <c r="A34" t="str">
        <v>Battisti2017_2016_E3</v>
      </c>
      <c r="B34" t="str">
        <v>Doltra2019_2004_Foulum</v>
      </c>
      <c r="D34" t="str">
        <v>Battisti2017_2016_E3</v>
      </c>
    </row>
    <row r="35" spans="1:4" x14ac:dyDescent="0.25">
      <c r="A35" t="str">
        <v>Behera2009_2003</v>
      </c>
      <c r="B35" t="str">
        <v>Doltra2019_2004_Frick</v>
      </c>
      <c r="D35" t="str">
        <v>Behera2009_2003</v>
      </c>
    </row>
    <row r="36" spans="1:4" x14ac:dyDescent="0.25">
      <c r="A36" t="str">
        <v>Behera2009_2004</v>
      </c>
      <c r="B36" t="str">
        <v>Doltra2019_2004_Montepaldi</v>
      </c>
      <c r="D36" t="str">
        <v>Behera2009_2004</v>
      </c>
    </row>
    <row r="37" spans="1:4" x14ac:dyDescent="0.25">
      <c r="A37" t="str">
        <v>Behera2009_2005</v>
      </c>
      <c r="B37" t="str">
        <v>Doltra2019_2004_Osiny</v>
      </c>
      <c r="D37" t="str">
        <v>Behera2009_2005</v>
      </c>
    </row>
    <row r="38" spans="1:4" x14ac:dyDescent="0.25">
      <c r="A38" t="str">
        <v>Boulch2021_2019</v>
      </c>
      <c r="B38" t="str">
        <v>Doltra2019_2005_Foulum</v>
      </c>
      <c r="D38" t="str">
        <v>Boulch2021_2019</v>
      </c>
    </row>
    <row r="39" spans="1:4" x14ac:dyDescent="0.25">
      <c r="A39" t="str">
        <v>Bustos-Korts2013_2009</v>
      </c>
      <c r="B39" t="str">
        <v>Doltra2019_2005_Frick</v>
      </c>
      <c r="D39" t="str">
        <v>Bustos-Korts2013_2009</v>
      </c>
    </row>
    <row r="40" spans="1:4" x14ac:dyDescent="0.25">
      <c r="A40" t="str">
        <v>Bustos-Korts2013_2010</v>
      </c>
      <c r="B40" t="str">
        <v>Doltra2019_2005_Montepaldi</v>
      </c>
      <c r="D40" t="str">
        <v>Bustos-Korts2013_2010</v>
      </c>
    </row>
    <row r="41" spans="1:4" x14ac:dyDescent="0.25">
      <c r="A41" t="str">
        <v>Bustos-Korts2013_2011</v>
      </c>
      <c r="B41" t="str">
        <v>Doltra2019_2005_Osiny</v>
      </c>
      <c r="D41" t="str">
        <v>Bustos-Korts2013_2011</v>
      </c>
    </row>
    <row r="42" spans="1:4" x14ac:dyDescent="0.25">
      <c r="A42" t="str">
        <v>Darwinkel1978_1976</v>
      </c>
      <c r="B42" t="str">
        <v>Doltra2019_2006_Foulum</v>
      </c>
      <c r="D42" t="str">
        <v>Darwinkel1978_1976</v>
      </c>
    </row>
    <row r="43" spans="1:4" x14ac:dyDescent="0.25">
      <c r="A43" t="str">
        <v>Dettori2017_1974</v>
      </c>
      <c r="B43" t="str">
        <v>Doltra2019_2006_Frick</v>
      </c>
      <c r="D43" t="str">
        <v>Dettori2017_1974</v>
      </c>
    </row>
    <row r="44" spans="1:4" x14ac:dyDescent="0.25">
      <c r="A44" t="str">
        <v>Dettori2017_1975</v>
      </c>
      <c r="B44" t="str">
        <v>Doltra2019_2006_Grado</v>
      </c>
      <c r="D44" t="str">
        <v>Dettori2017_1975</v>
      </c>
    </row>
    <row r="45" spans="1:4" x14ac:dyDescent="0.25">
      <c r="A45" t="str">
        <v>Dettori2017_1976</v>
      </c>
      <c r="B45" t="str">
        <v>Doltra2019_2006_Montepaldi</v>
      </c>
      <c r="D45" t="str">
        <v>Dettori2017_1976</v>
      </c>
    </row>
    <row r="46" spans="1:4" x14ac:dyDescent="0.25">
      <c r="A46" t="str">
        <v>Dettori2017_1977</v>
      </c>
      <c r="B46" t="str">
        <v>Doltra2019_2006_Osiny</v>
      </c>
      <c r="D46" t="str">
        <v>Dettori2017_1977</v>
      </c>
    </row>
    <row r="47" spans="1:4" x14ac:dyDescent="0.25">
      <c r="A47" t="str">
        <v>Dettori2017_1978</v>
      </c>
      <c r="B47" t="str">
        <v>Doltra2019_2006_Villaviciosa</v>
      </c>
      <c r="D47" t="str">
        <v>Dettori2017_1978</v>
      </c>
    </row>
    <row r="48" spans="1:4" x14ac:dyDescent="0.25">
      <c r="A48" t="str">
        <v>Dettori2017_1979</v>
      </c>
      <c r="B48" t="str">
        <v>Doltra2019_2007_Foulum</v>
      </c>
      <c r="D48" t="str">
        <v>Dettori2017_1979</v>
      </c>
    </row>
    <row r="49" spans="1:4" x14ac:dyDescent="0.25">
      <c r="A49" t="str">
        <v>Dettori2017_1980</v>
      </c>
      <c r="B49" t="str">
        <v>Doltra2019_2007_Frick</v>
      </c>
      <c r="D49" t="str">
        <v>Dettori2017_1980</v>
      </c>
    </row>
    <row r="50" spans="1:4" x14ac:dyDescent="0.25">
      <c r="A50" t="str">
        <v>Dettori2017_1981</v>
      </c>
      <c r="B50" t="str">
        <v>Doltra2019_2007_Grado</v>
      </c>
      <c r="D50" t="str">
        <v>Dettori2017_1981</v>
      </c>
    </row>
    <row r="51" spans="1:4" x14ac:dyDescent="0.25">
      <c r="A51" t="str">
        <v>Dettori2017_1982</v>
      </c>
      <c r="B51" t="str">
        <v>Doltra2019_2007_Montepaldi</v>
      </c>
      <c r="D51" t="str">
        <v>Dettori2017_1982</v>
      </c>
    </row>
    <row r="52" spans="1:4" x14ac:dyDescent="0.25">
      <c r="A52" t="str">
        <v>Dettori2017_1983</v>
      </c>
      <c r="B52" t="str">
        <v>Doltra2019_2007_Osiny</v>
      </c>
      <c r="D52" t="str">
        <v>Dettori2017_1983</v>
      </c>
    </row>
    <row r="53" spans="1:4" x14ac:dyDescent="0.25">
      <c r="A53" t="str">
        <v>Dettori2017_1984</v>
      </c>
      <c r="B53" t="str">
        <v>Doltra2019_2007_Villaviciosa</v>
      </c>
      <c r="D53" t="str">
        <v>Dettori2017_1984</v>
      </c>
    </row>
    <row r="54" spans="1:4" x14ac:dyDescent="0.25">
      <c r="A54" t="str">
        <v>Dettori2017_1985</v>
      </c>
      <c r="B54" t="str">
        <v>Doltra2019_2008_Foulum</v>
      </c>
      <c r="D54" t="str">
        <v>Dettori2017_1985</v>
      </c>
    </row>
    <row r="55" spans="1:4" x14ac:dyDescent="0.25">
      <c r="A55" t="str">
        <v>Dettori2017_1986</v>
      </c>
      <c r="B55" t="str">
        <v>Doltra2019_2008_Frick</v>
      </c>
      <c r="D55" t="str">
        <v>Dettori2017_1986</v>
      </c>
    </row>
    <row r="56" spans="1:4" x14ac:dyDescent="0.25">
      <c r="A56" t="str">
        <v>Dettori2017_1987</v>
      </c>
      <c r="B56" t="str">
        <v>Doltra2019_2008_Grado</v>
      </c>
      <c r="D56" t="str">
        <v>Dettori2017_1987</v>
      </c>
    </row>
    <row r="57" spans="1:4" x14ac:dyDescent="0.25">
      <c r="A57" t="str">
        <v>Dettori2017_1988</v>
      </c>
      <c r="B57" t="str">
        <v>Doltra2019_2008_Osiny</v>
      </c>
      <c r="D57" t="str">
        <v>Dettori2017_1988</v>
      </c>
    </row>
    <row r="58" spans="1:4" x14ac:dyDescent="0.25">
      <c r="A58" t="str">
        <v>Dettori2017_1989</v>
      </c>
      <c r="B58" t="str">
        <v>Doltra2019_2008_Vaernes</v>
      </c>
      <c r="D58" t="str">
        <v>Dettori2017_1989</v>
      </c>
    </row>
    <row r="59" spans="1:4" x14ac:dyDescent="0.25">
      <c r="A59" t="str">
        <v>Dettori2017_1990</v>
      </c>
      <c r="B59" t="str">
        <v>Doltra2019_2008_Villaviciosa</v>
      </c>
      <c r="D59" t="str">
        <v>Dettori2017_1990</v>
      </c>
    </row>
    <row r="60" spans="1:4" x14ac:dyDescent="0.25">
      <c r="A60" t="str">
        <v>Dettori2017_1991</v>
      </c>
      <c r="B60" t="str">
        <v>Doltra2019_2009_Foulum</v>
      </c>
      <c r="D60" t="str">
        <v>Dettori2017_1991</v>
      </c>
    </row>
    <row r="61" spans="1:4" x14ac:dyDescent="0.25">
      <c r="A61" t="str">
        <v>Dettori2017_1992</v>
      </c>
      <c r="B61" t="str">
        <v>Doltra2019_2009_Frick</v>
      </c>
      <c r="D61" t="str">
        <v>Dettori2017_1992</v>
      </c>
    </row>
    <row r="62" spans="1:4" x14ac:dyDescent="0.25">
      <c r="A62" t="str">
        <v>Dettori2017_1993</v>
      </c>
      <c r="B62" t="str">
        <v>Doltra2019_2009_Grado</v>
      </c>
      <c r="D62" t="str">
        <v>Dettori2017_1993</v>
      </c>
    </row>
    <row r="63" spans="1:4" x14ac:dyDescent="0.25">
      <c r="A63" t="str">
        <v>Dettori2017_1994</v>
      </c>
      <c r="B63" t="str">
        <v>Doltra2019_2009_Osiny</v>
      </c>
      <c r="D63" t="str">
        <v>Dettori2017_1994</v>
      </c>
    </row>
    <row r="64" spans="1:4" x14ac:dyDescent="0.25">
      <c r="A64" t="str">
        <v>Dettori2017_1995</v>
      </c>
      <c r="B64" t="str">
        <v>Doltra2019_2009_Vaernes</v>
      </c>
      <c r="D64" t="str">
        <v>Dettori2017_1995</v>
      </c>
    </row>
    <row r="65" spans="1:4" x14ac:dyDescent="0.25">
      <c r="A65" t="str">
        <v>Dettori2017_1996</v>
      </c>
      <c r="B65" t="str">
        <v>Doltra2019_2009_Villaviciosa</v>
      </c>
      <c r="D65" t="str">
        <v>Dettori2017_1996</v>
      </c>
    </row>
    <row r="66" spans="1:4" x14ac:dyDescent="0.25">
      <c r="A66" t="str">
        <v>Dettori2017_1997</v>
      </c>
      <c r="B66" t="str">
        <v>Doltra2019_2010_Frick</v>
      </c>
      <c r="D66" t="str">
        <v>Dettori2017_1997</v>
      </c>
    </row>
    <row r="67" spans="1:4" x14ac:dyDescent="0.25">
      <c r="A67" t="str">
        <v>Dettori2017_1998</v>
      </c>
      <c r="B67" t="str">
        <v>Doltra2019_2010_Osiny</v>
      </c>
      <c r="D67" t="str">
        <v>Dettori2017_1998</v>
      </c>
    </row>
    <row r="68" spans="1:4" x14ac:dyDescent="0.25">
      <c r="A68" t="str">
        <v>Dettori2017_1999</v>
      </c>
      <c r="B68" t="str">
        <v>Doltra2019_2010_Vaernes</v>
      </c>
      <c r="D68" t="str">
        <v>Dettori2017_1999</v>
      </c>
    </row>
    <row r="69" spans="1:4" x14ac:dyDescent="0.25">
      <c r="A69" t="str">
        <v>Dettori2017_2000</v>
      </c>
      <c r="B69" t="str">
        <v>Doltra2019_2011_Frick</v>
      </c>
      <c r="D69" t="str">
        <v>Dettori2017_2000</v>
      </c>
    </row>
    <row r="70" spans="1:4" x14ac:dyDescent="0.25">
      <c r="A70" t="str">
        <v>Dettori2017_2001</v>
      </c>
      <c r="B70" t="str">
        <v>Doltra2019_2011_Osiny</v>
      </c>
      <c r="D70" t="str">
        <v>Dettori2017_2001</v>
      </c>
    </row>
    <row r="71" spans="1:4" x14ac:dyDescent="0.25">
      <c r="A71" t="str">
        <v>Dettori2017_2002</v>
      </c>
      <c r="B71" t="str">
        <v>Doltra2019_2011_Vaernes</v>
      </c>
      <c r="D71" t="str">
        <v>Dettori2017_2002</v>
      </c>
    </row>
    <row r="72" spans="1:4" x14ac:dyDescent="0.25">
      <c r="A72" t="str">
        <v>Dettori2017_2003</v>
      </c>
      <c r="B72" t="str">
        <v>Doltra2019_2012_Frick</v>
      </c>
      <c r="D72" t="str">
        <v>Dettori2017_2003</v>
      </c>
    </row>
    <row r="73" spans="1:4" x14ac:dyDescent="0.25">
      <c r="A73" t="str">
        <v>Dettori2017_2004</v>
      </c>
      <c r="B73" t="str">
        <v>Doltra2019_2012_Osiny</v>
      </c>
      <c r="D73" t="str">
        <v>Dettori2017_2004</v>
      </c>
    </row>
    <row r="74" spans="1:4" x14ac:dyDescent="0.25">
      <c r="A74" t="str">
        <v>Doltra2019_2001_Osiny</v>
      </c>
      <c r="B74" t="str">
        <v>Doltra2019_2013_Frick</v>
      </c>
      <c r="D74" t="str">
        <v>Doltra2019_2001_Osiny</v>
      </c>
    </row>
    <row r="75" spans="1:4" x14ac:dyDescent="0.25">
      <c r="A75" t="str">
        <v>Doltra2019_2002_Foulum</v>
      </c>
      <c r="B75" t="str">
        <v>Doltra2019_2013_Osiny</v>
      </c>
      <c r="D75" t="str">
        <v>Doltra2019_2002_Foulum</v>
      </c>
    </row>
    <row r="76" spans="1:4" x14ac:dyDescent="0.25">
      <c r="A76" t="str">
        <v>Doltra2019_2002_Osiny</v>
      </c>
      <c r="B76" t="str">
        <v>Doltra2019_2014_Frick</v>
      </c>
      <c r="D76" t="str">
        <v>Doltra2019_2002_Osiny</v>
      </c>
    </row>
    <row r="77" spans="1:4" x14ac:dyDescent="0.25">
      <c r="A77" t="str">
        <v>Doltra2019_2003_Foulum</v>
      </c>
      <c r="B77" t="str">
        <v>Dueri2022</v>
      </c>
      <c r="D77" t="str">
        <v>Doltra2019_2003_Foulum</v>
      </c>
    </row>
    <row r="78" spans="1:4" x14ac:dyDescent="0.25">
      <c r="A78" t="str">
        <v>Doltra2019_2003_Frick</v>
      </c>
      <c r="B78" t="str">
        <v>Ewert2002_1988_tefrio</v>
      </c>
      <c r="D78" t="str">
        <v>Doltra2019_2003_Frick</v>
      </c>
    </row>
    <row r="79" spans="1:4" x14ac:dyDescent="0.25">
      <c r="A79" t="str">
        <v>Doltra2019_2003_Montepaldi</v>
      </c>
      <c r="B79" t="str">
        <v>Ewert2002_1989_tefrio</v>
      </c>
      <c r="D79" t="str">
        <v>Doltra2019_2003_Montepaldi</v>
      </c>
    </row>
    <row r="80" spans="1:4" x14ac:dyDescent="0.25">
      <c r="A80" t="str">
        <v>Doltra2019_2003_Osiny</v>
      </c>
      <c r="B80" t="str">
        <v>Ewert2002_1990_tefrio</v>
      </c>
      <c r="D80" t="str">
        <v>Doltra2019_2003_Osiny</v>
      </c>
    </row>
    <row r="81" spans="1:4" x14ac:dyDescent="0.25">
      <c r="A81" t="str">
        <v>Doltra2019_2004_Foulum</v>
      </c>
      <c r="B81" t="str">
        <v>Ewert2002_1991_tefrio</v>
      </c>
      <c r="D81" t="str">
        <v>Doltra2019_2004_Foulum</v>
      </c>
    </row>
    <row r="82" spans="1:4" x14ac:dyDescent="0.25">
      <c r="A82" t="str">
        <v>Doltra2019_2004_Frick</v>
      </c>
      <c r="B82" t="str">
        <v>Ewert2002_1992_tefrio</v>
      </c>
      <c r="D82" t="str">
        <v>Doltra2019_2004_Frick</v>
      </c>
    </row>
    <row r="83" spans="1:4" x14ac:dyDescent="0.25">
      <c r="A83" t="str">
        <v>Doltra2019_2004_Montepaldi</v>
      </c>
      <c r="B83" t="str">
        <v>Ewert2002_1993</v>
      </c>
      <c r="D83" t="str">
        <v>Doltra2019_2004_Montepaldi</v>
      </c>
    </row>
    <row r="84" spans="1:4" x14ac:dyDescent="0.25">
      <c r="A84" t="str">
        <v>Doltra2019_2004_Osiny</v>
      </c>
      <c r="B84" t="str">
        <v>Ewert2002_1993_tefrio</v>
      </c>
      <c r="D84" t="str">
        <v>Doltra2019_2004_Osiny</v>
      </c>
    </row>
    <row r="85" spans="1:4" x14ac:dyDescent="0.25">
      <c r="A85" t="str">
        <v>Doltra2019_2005_Foulum</v>
      </c>
      <c r="B85" t="str">
        <v>Ewert2002_1994</v>
      </c>
      <c r="D85" t="str">
        <v>Doltra2019_2005_Foulum</v>
      </c>
    </row>
    <row r="86" spans="1:4" x14ac:dyDescent="0.25">
      <c r="A86" t="str">
        <v>Doltra2019_2005_Frick</v>
      </c>
      <c r="B86" t="str">
        <v>Ewert2002_1994_tefrio</v>
      </c>
      <c r="D86" t="str">
        <v>Doltra2019_2005_Frick</v>
      </c>
    </row>
    <row r="87" spans="1:4" x14ac:dyDescent="0.25">
      <c r="A87" t="str">
        <v>Doltra2019_2005_Montepaldi</v>
      </c>
      <c r="B87" t="str">
        <v>Ewert2002_1995_tefrio</v>
      </c>
      <c r="D87" t="str">
        <v>Doltra2019_2005_Montepaldi</v>
      </c>
    </row>
    <row r="88" spans="1:4" x14ac:dyDescent="0.25">
      <c r="A88" t="str">
        <v>Doltra2019_2005_Osiny</v>
      </c>
      <c r="B88" t="str">
        <v>Ewert2002_1996_tefrio</v>
      </c>
      <c r="D88" t="str">
        <v>Doltra2019_2005_Osiny</v>
      </c>
    </row>
    <row r="89" spans="1:4" x14ac:dyDescent="0.25">
      <c r="A89" t="str">
        <v>Doltra2019_2006_Foulum</v>
      </c>
      <c r="B89" t="str">
        <v>Ewert2002_1997_tefrio</v>
      </c>
      <c r="D89" t="str">
        <v>Doltra2019_2006_Foulum</v>
      </c>
    </row>
    <row r="90" spans="1:4" x14ac:dyDescent="0.25">
      <c r="A90" t="str">
        <v>Doltra2019_2006_Frick</v>
      </c>
      <c r="B90" t="str">
        <v>Ewert2002_1998_Braunschweig</v>
      </c>
      <c r="D90" t="str">
        <v>Doltra2019_2006_Frick</v>
      </c>
    </row>
    <row r="91" spans="1:4" x14ac:dyDescent="0.25">
      <c r="A91" t="str">
        <v>Doltra2019_2006_Grado</v>
      </c>
      <c r="B91" t="str">
        <v>Ewert2002_1998_Gissen</v>
      </c>
      <c r="D91" t="str">
        <v>Doltra2019_2006_Grado</v>
      </c>
    </row>
    <row r="92" spans="1:4" x14ac:dyDescent="0.25">
      <c r="A92" t="str">
        <v>Doltra2019_2006_Montepaldi</v>
      </c>
      <c r="B92" t="str">
        <v>Ewert2002_1998_tefrio</v>
      </c>
      <c r="D92" t="str">
        <v>Doltra2019_2006_Montepaldi</v>
      </c>
    </row>
    <row r="93" spans="1:4" x14ac:dyDescent="0.25">
      <c r="A93" t="str">
        <v>Doltra2019_2006_Osiny</v>
      </c>
      <c r="B93" t="str">
        <v>Ewert2002_1999_Braunschweig</v>
      </c>
      <c r="D93" t="str">
        <v>Doltra2019_2006_Osiny</v>
      </c>
    </row>
    <row r="94" spans="1:4" x14ac:dyDescent="0.25">
      <c r="A94" t="str">
        <v>Doltra2019_2006_Villaviciosa</v>
      </c>
      <c r="B94" t="str">
        <v>Ewert2002_1999_Gissen</v>
      </c>
      <c r="D94" t="str">
        <v>Doltra2019_2006_Villaviciosa</v>
      </c>
    </row>
    <row r="95" spans="1:4" x14ac:dyDescent="0.25">
      <c r="A95" t="str">
        <v>Doltra2019_2007_Foulum</v>
      </c>
      <c r="B95" t="str">
        <v>Ewert2002_1999_tefrio</v>
      </c>
      <c r="D95" t="str">
        <v>Doltra2019_2007_Foulum</v>
      </c>
    </row>
    <row r="96" spans="1:4" x14ac:dyDescent="0.25">
      <c r="A96" t="str">
        <v>Doltra2019_2007_Frick</v>
      </c>
      <c r="B96" t="str">
        <v>Fernando2013</v>
      </c>
      <c r="D96" t="str">
        <v>Doltra2019_2007_Frick</v>
      </c>
    </row>
    <row r="97" spans="1:4" x14ac:dyDescent="0.25">
      <c r="A97" t="str">
        <v>Doltra2019_2007_Grado</v>
      </c>
      <c r="B97" t="str">
        <v>Gebreselassie2014</v>
      </c>
      <c r="D97" t="str">
        <v>Doltra2019_2007_Grado</v>
      </c>
    </row>
    <row r="98" spans="1:4" x14ac:dyDescent="0.25">
      <c r="A98" t="str">
        <v>Doltra2019_2007_Montepaldi</v>
      </c>
      <c r="B98" t="str">
        <v>Hunsaker1996</v>
      </c>
      <c r="D98" t="str">
        <v>Doltra2019_2007_Montepaldi</v>
      </c>
    </row>
    <row r="99" spans="1:4" x14ac:dyDescent="0.25">
      <c r="A99" t="str">
        <v>Doltra2019_2007_Osiny</v>
      </c>
      <c r="B99" t="str">
        <v>Iqba2014</v>
      </c>
      <c r="D99" t="str">
        <v>Doltra2019_2007_Osiny</v>
      </c>
    </row>
    <row r="100" spans="1:4" x14ac:dyDescent="0.25">
      <c r="A100" t="str">
        <v>Doltra2019_2007_Villaviciosa</v>
      </c>
      <c r="B100" t="str">
        <v>Junior2022_2005_experiment10</v>
      </c>
      <c r="D100" t="str">
        <v>Doltra2019_2007_Villaviciosa</v>
      </c>
    </row>
    <row r="101" spans="1:4" x14ac:dyDescent="0.25">
      <c r="A101" t="str">
        <v>Doltra2019_2008_Foulum</v>
      </c>
      <c r="B101" t="str">
        <v>Junior2022_2005_experiment11</v>
      </c>
      <c r="D101" t="str">
        <v>Doltra2019_2008_Foulum</v>
      </c>
    </row>
    <row r="102" spans="1:4" x14ac:dyDescent="0.25">
      <c r="A102" t="str">
        <v>Doltra2019_2008_Frick</v>
      </c>
      <c r="B102" t="str">
        <v>Junior2022_2005_experiment13</v>
      </c>
      <c r="D102" t="str">
        <v>Doltra2019_2008_Frick</v>
      </c>
    </row>
    <row r="103" spans="1:4" x14ac:dyDescent="0.25">
      <c r="A103" t="str">
        <v>Doltra2019_2008_Grado</v>
      </c>
      <c r="B103" t="str">
        <v>Junior2022_2005_experiment14</v>
      </c>
      <c r="D103" t="str">
        <v>Doltra2019_2008_Grado</v>
      </c>
    </row>
    <row r="104" spans="1:4" x14ac:dyDescent="0.25">
      <c r="A104" t="str">
        <v>Doltra2019_2008_Osiny</v>
      </c>
      <c r="B104" t="str">
        <v>Junior2022_2005_experiment4</v>
      </c>
      <c r="D104" t="str">
        <v>Doltra2019_2008_Osiny</v>
      </c>
    </row>
    <row r="105" spans="1:4" x14ac:dyDescent="0.25">
      <c r="A105" t="str">
        <v>Doltra2019_2008_Vaernes</v>
      </c>
      <c r="B105" t="str">
        <v>Junior2022_2005_experiment5</v>
      </c>
      <c r="D105" t="str">
        <v>Doltra2019_2008_Vaernes</v>
      </c>
    </row>
    <row r="106" spans="1:4" x14ac:dyDescent="0.25">
      <c r="A106" t="str">
        <v>Doltra2019_2008_Villaviciosa</v>
      </c>
      <c r="B106" t="str">
        <v>Junior2022_2005_experiment6</v>
      </c>
      <c r="D106" t="str">
        <v>Doltra2019_2008_Villaviciosa</v>
      </c>
    </row>
    <row r="107" spans="1:4" x14ac:dyDescent="0.25">
      <c r="A107" t="str">
        <v>Doltra2019_2009_Foulum</v>
      </c>
      <c r="B107" t="str">
        <v>Junior2022_2005_experiment7</v>
      </c>
      <c r="D107" t="str">
        <v>Doltra2019_2009_Foulum</v>
      </c>
    </row>
    <row r="108" spans="1:4" x14ac:dyDescent="0.25">
      <c r="A108" t="str">
        <v>Doltra2019_2009_Frick</v>
      </c>
      <c r="B108" t="str">
        <v>Junior2022_2005_experiment8</v>
      </c>
      <c r="D108" t="str">
        <v>Doltra2019_2009_Frick</v>
      </c>
    </row>
    <row r="109" spans="1:4" x14ac:dyDescent="0.25">
      <c r="A109" t="str">
        <v>Doltra2019_2009_Grado</v>
      </c>
      <c r="B109" t="str">
        <v>Junior2022_2005_experiment9</v>
      </c>
      <c r="D109" t="str">
        <v>Doltra2019_2009_Grado</v>
      </c>
    </row>
    <row r="110" spans="1:4" x14ac:dyDescent="0.25">
      <c r="A110" t="str">
        <v>Doltra2019_2009_Osiny</v>
      </c>
      <c r="B110" t="str">
        <v>Junior2022_2006_experiment15</v>
      </c>
      <c r="D110" t="str">
        <v>Doltra2019_2009_Osiny</v>
      </c>
    </row>
    <row r="111" spans="1:4" x14ac:dyDescent="0.25">
      <c r="A111" t="str">
        <v>Doltra2019_2009_Vaernes</v>
      </c>
      <c r="B111" t="str">
        <v>Junior2022_2007_experiment12</v>
      </c>
      <c r="D111" t="str">
        <v>Doltra2019_2009_Vaernes</v>
      </c>
    </row>
    <row r="112" spans="1:4" x14ac:dyDescent="0.25">
      <c r="A112" t="str">
        <v>Doltra2019_2009_Villaviciosa</v>
      </c>
      <c r="B112" t="str">
        <v>Junior2022_2013_experiment16</v>
      </c>
      <c r="D112" t="str">
        <v>Doltra2019_2009_Villaviciosa</v>
      </c>
    </row>
    <row r="113" spans="1:4" x14ac:dyDescent="0.25">
      <c r="A113" t="str">
        <v>Doltra2019_2010_Frick</v>
      </c>
      <c r="B113" t="str">
        <v>Junior2022_2014_experiment17</v>
      </c>
      <c r="D113" t="str">
        <v>Doltra2019_2010_Frick</v>
      </c>
    </row>
    <row r="114" spans="1:4" x14ac:dyDescent="0.25">
      <c r="A114" t="str">
        <v>Doltra2019_2010_Osiny</v>
      </c>
      <c r="B114" t="str">
        <v>Junior2022_2014_experiment18</v>
      </c>
      <c r="D114" t="str">
        <v>Doltra2019_2010_Osiny</v>
      </c>
    </row>
    <row r="115" spans="1:4" x14ac:dyDescent="0.25">
      <c r="A115" t="str">
        <v>Doltra2019_2010_Vaernes</v>
      </c>
      <c r="B115" t="str">
        <v>Junior2022_2015_experiment19</v>
      </c>
      <c r="D115" t="str">
        <v>Doltra2019_2010_Vaernes</v>
      </c>
    </row>
    <row r="116" spans="1:4" x14ac:dyDescent="0.25">
      <c r="A116" t="str">
        <v>Doltra2019_2011_Frick</v>
      </c>
      <c r="B116" t="str">
        <v>Junior2022_2015_experiment20</v>
      </c>
      <c r="D116" t="str">
        <v>Doltra2019_2011_Frick</v>
      </c>
    </row>
    <row r="117" spans="1:4" x14ac:dyDescent="0.25">
      <c r="A117" t="str">
        <v>Doltra2019_2011_Osiny</v>
      </c>
      <c r="B117" t="str">
        <v>Junior2022_2016_experiment21</v>
      </c>
      <c r="D117" t="str">
        <v>Doltra2019_2011_Osiny</v>
      </c>
    </row>
    <row r="118" spans="1:4" x14ac:dyDescent="0.25">
      <c r="A118" t="str">
        <v>Doltra2019_2011_Vaernes</v>
      </c>
      <c r="B118" t="str">
        <v>Junior2022_2016_experiment22</v>
      </c>
      <c r="D118" t="str">
        <v>Doltra2019_2011_Vaernes</v>
      </c>
    </row>
    <row r="119" spans="1:4" x14ac:dyDescent="0.25">
      <c r="A119" t="str">
        <v>Doltra2019_2012_Frick</v>
      </c>
      <c r="B119" t="str">
        <v>Junior2022_2019_experiment1</v>
      </c>
      <c r="D119" t="str">
        <v>Doltra2019_2012_Frick</v>
      </c>
    </row>
    <row r="120" spans="1:4" x14ac:dyDescent="0.25">
      <c r="A120" t="str">
        <v>Doltra2019_2012_Osiny</v>
      </c>
      <c r="B120" t="str">
        <v>Junior2022_2019_experiment2</v>
      </c>
      <c r="D120" t="str">
        <v>Doltra2019_2012_Osiny</v>
      </c>
    </row>
    <row r="121" spans="1:4" x14ac:dyDescent="0.25">
      <c r="A121" t="str">
        <v>Doltra2019_2013_Frick</v>
      </c>
      <c r="B121" t="str">
        <v>Junior2022_2020_experiment3</v>
      </c>
      <c r="D121" t="str">
        <v>Doltra2019_2013_Frick</v>
      </c>
    </row>
    <row r="122" spans="1:4" x14ac:dyDescent="0.25">
      <c r="A122" t="str">
        <v>Doltra2019_2013_Osiny</v>
      </c>
      <c r="B122" t="str">
        <v>Li2014</v>
      </c>
      <c r="D122" t="str">
        <v>Doltra2019_2013_Osiny</v>
      </c>
    </row>
    <row r="123" spans="1:4" x14ac:dyDescent="0.25">
      <c r="A123" t="str">
        <v>Doltra2019_2014_Frick</v>
      </c>
      <c r="B123" t="str">
        <v>Shoukat2024</v>
      </c>
      <c r="D123" t="str">
        <v>Doltra2019_2014_Frick</v>
      </c>
    </row>
    <row r="124" spans="1:4" x14ac:dyDescent="0.25">
      <c r="A124" t="str">
        <v>Dueri2022_2013</v>
      </c>
      <c r="B124" t="str">
        <v>Sinnathamby2017_evenyear_SiteRK</v>
      </c>
      <c r="D124" t="str">
        <v>Dueri2022_2013</v>
      </c>
    </row>
    <row r="125" spans="1:4" x14ac:dyDescent="0.25">
      <c r="A125" t="str">
        <v>Dueri2022_2014</v>
      </c>
      <c r="B125" t="str">
        <v>Sinnathamby2017_oddyear_SiteRK</v>
      </c>
      <c r="D125" t="str">
        <v>Dueri2022_2014</v>
      </c>
    </row>
    <row r="126" spans="1:4" x14ac:dyDescent="0.25">
      <c r="A126" t="str">
        <v>Dueri2022_2015</v>
      </c>
      <c r="B126" t="str">
        <v>Sinnathamby2017_siteTO</v>
      </c>
      <c r="D126" t="str">
        <v>Dueri2022_2015</v>
      </c>
    </row>
    <row r="127" spans="1:4" x14ac:dyDescent="0.25">
      <c r="A127" t="str">
        <v>Dueri2022_2016</v>
      </c>
      <c r="B127" t="str">
        <v>Spiertz1978_1976</v>
      </c>
      <c r="D127" t="str">
        <v>Dueri2022_2016</v>
      </c>
    </row>
    <row r="128" spans="1:4" x14ac:dyDescent="0.25">
      <c r="A128" t="str">
        <v>Dueri2022_2017</v>
      </c>
      <c r="B128" t="str">
        <v>Tribouillois2018</v>
      </c>
      <c r="D128" t="str">
        <v>Dueri2022_2017</v>
      </c>
    </row>
    <row r="129" spans="1:4" x14ac:dyDescent="0.25">
      <c r="A129" t="str">
        <v>Dueri2022_2018</v>
      </c>
      <c r="B129" t="str">
        <v>Ventrella2016</v>
      </c>
      <c r="D129" t="str">
        <v>Dueri2022_2018</v>
      </c>
    </row>
    <row r="130" spans="1:4" x14ac:dyDescent="0.25">
      <c r="A130" t="str">
        <v>Ewert2002_1988_tefrio</v>
      </c>
      <c r="D130" t="str">
        <v>Ewert2002_1988_tefrio</v>
      </c>
    </row>
    <row r="131" spans="1:4" x14ac:dyDescent="0.25">
      <c r="A131" t="str">
        <v>Ewert2002_1989_tefrio</v>
      </c>
      <c r="D131" t="str">
        <v>Ewert2002_1989_tefrio</v>
      </c>
    </row>
    <row r="132" spans="1:4" x14ac:dyDescent="0.25">
      <c r="A132" t="str">
        <v>Ewert2002_1990_tefrio</v>
      </c>
      <c r="D132" t="str">
        <v>Ewert2002_1990_tefrio</v>
      </c>
    </row>
    <row r="133" spans="1:4" x14ac:dyDescent="0.25">
      <c r="A133" t="str">
        <v>Ewert2002_1991_tefrio</v>
      </c>
      <c r="D133" t="str">
        <v>Ewert2002_1991_tefrio</v>
      </c>
    </row>
    <row r="134" spans="1:4" x14ac:dyDescent="0.25">
      <c r="A134" t="str">
        <v>Ewert2002_1992_tefrio</v>
      </c>
      <c r="D134" t="str">
        <v>Ewert2002_1992_tefrio</v>
      </c>
    </row>
    <row r="135" spans="1:4" x14ac:dyDescent="0.25">
      <c r="A135" t="str">
        <v>Ewert2002_1993</v>
      </c>
      <c r="D135" t="str">
        <v>Ewert2002_1993</v>
      </c>
    </row>
    <row r="136" spans="1:4" x14ac:dyDescent="0.25">
      <c r="A136" t="str">
        <v>Ewert2002_1993_tefrio</v>
      </c>
      <c r="D136" t="str">
        <v>Ewert2002_1993_tefrio</v>
      </c>
    </row>
    <row r="137" spans="1:4" x14ac:dyDescent="0.25">
      <c r="A137" t="str">
        <v>Ewert2002_1994</v>
      </c>
      <c r="D137" t="str">
        <v>Ewert2002_1994</v>
      </c>
    </row>
    <row r="138" spans="1:4" x14ac:dyDescent="0.25">
      <c r="A138" t="str">
        <v>Ewert2002_1994_tefrio</v>
      </c>
      <c r="D138" t="str">
        <v>Ewert2002_1994_tefrio</v>
      </c>
    </row>
    <row r="139" spans="1:4" x14ac:dyDescent="0.25">
      <c r="A139" t="str">
        <v>Ewert2002_1995_tefrio</v>
      </c>
      <c r="D139" t="str">
        <v>Ewert2002_1995_tefrio</v>
      </c>
    </row>
    <row r="140" spans="1:4" x14ac:dyDescent="0.25">
      <c r="A140" t="str">
        <v>Ewert2002_1996_tefrio</v>
      </c>
      <c r="D140" t="str">
        <v>Ewert2002_1996_tefrio</v>
      </c>
    </row>
    <row r="141" spans="1:4" x14ac:dyDescent="0.25">
      <c r="A141" t="str">
        <v>Ewert2002_1997_tefrio</v>
      </c>
      <c r="D141" t="str">
        <v>Ewert2002_1997_tefrio</v>
      </c>
    </row>
    <row r="142" spans="1:4" x14ac:dyDescent="0.25">
      <c r="A142" t="str">
        <v>Ewert2002_1998_Braunschweig</v>
      </c>
      <c r="D142" t="str">
        <v>Ewert2002_1998_Braunschweig</v>
      </c>
    </row>
    <row r="143" spans="1:4" x14ac:dyDescent="0.25">
      <c r="A143" t="str">
        <v>Ewert2002_1998_Gissen</v>
      </c>
      <c r="D143" t="str">
        <v>Ewert2002_1998_Gissen</v>
      </c>
    </row>
    <row r="144" spans="1:4" x14ac:dyDescent="0.25">
      <c r="A144" t="str">
        <v>Ewert2002_1998_tefrio</v>
      </c>
      <c r="D144" t="str">
        <v>Ewert2002_1998_tefrio</v>
      </c>
    </row>
    <row r="145" spans="1:4" x14ac:dyDescent="0.25">
      <c r="A145" t="str">
        <v>Ewert2002_1999_Braunschweig</v>
      </c>
      <c r="D145" t="str">
        <v>Ewert2002_1999_Braunschweig</v>
      </c>
    </row>
    <row r="146" spans="1:4" x14ac:dyDescent="0.25">
      <c r="A146" t="str">
        <v>Ewert2002_1999_Gissen</v>
      </c>
      <c r="D146" t="str">
        <v>Ewert2002_1999_Gissen</v>
      </c>
    </row>
    <row r="147" spans="1:4" x14ac:dyDescent="0.25">
      <c r="A147" t="str">
        <v>Ewert2002_1999_tefrio</v>
      </c>
      <c r="D147" t="str">
        <v>Ewert2002_1999_tefrio</v>
      </c>
    </row>
    <row r="148" spans="1:4" x14ac:dyDescent="0.25">
      <c r="A148" t="str">
        <v>Fernando2013_2007</v>
      </c>
      <c r="D148" t="str">
        <v>Fernando2013_2007</v>
      </c>
    </row>
    <row r="149" spans="1:4" x14ac:dyDescent="0.25">
      <c r="A149" t="str">
        <v>Fernando2013_2008</v>
      </c>
      <c r="D149" t="str">
        <v>Fernando2013_2008</v>
      </c>
    </row>
    <row r="150" spans="1:4" x14ac:dyDescent="0.25">
      <c r="A150" t="str">
        <v>Fernando2013_2009</v>
      </c>
      <c r="D150" t="str">
        <v>Fernando2013_2009</v>
      </c>
    </row>
    <row r="151" spans="1:4" x14ac:dyDescent="0.25">
      <c r="A151" t="str">
        <v>Garrigues2015_2001</v>
      </c>
      <c r="D151" t="str">
        <v>Garrigues2015_2001</v>
      </c>
    </row>
    <row r="152" spans="1:4" x14ac:dyDescent="0.25">
      <c r="A152" t="str">
        <v>Garrigues2015_2002</v>
      </c>
      <c r="D152" t="str">
        <v>Garrigues2015_2002</v>
      </c>
    </row>
    <row r="153" spans="1:4" x14ac:dyDescent="0.25">
      <c r="A153" t="str">
        <v>Garrigues2015_2003</v>
      </c>
      <c r="D153" t="str">
        <v>Garrigues2015_2003</v>
      </c>
    </row>
    <row r="154" spans="1:4" x14ac:dyDescent="0.25">
      <c r="A154" t="str">
        <v>Garrigues2015_2004</v>
      </c>
      <c r="D154" t="str">
        <v>Garrigues2015_2004</v>
      </c>
    </row>
    <row r="155" spans="1:4" x14ac:dyDescent="0.25">
      <c r="A155" t="str">
        <v>Garrigues2015_2005</v>
      </c>
      <c r="D155" t="str">
        <v>Garrigues2015_2005</v>
      </c>
    </row>
    <row r="156" spans="1:4" x14ac:dyDescent="0.25">
      <c r="A156" t="str">
        <v>Garrigues2015_2006</v>
      </c>
      <c r="D156" t="str">
        <v>Garrigues2015_2006</v>
      </c>
    </row>
    <row r="157" spans="1:4" x14ac:dyDescent="0.25">
      <c r="A157" t="str">
        <v>Garrigues2015_2007</v>
      </c>
      <c r="D157" t="str">
        <v>Garrigues2015_2007</v>
      </c>
    </row>
    <row r="158" spans="1:4" x14ac:dyDescent="0.25">
      <c r="A158" t="str">
        <v>Garrigues2015_2008</v>
      </c>
      <c r="D158" t="str">
        <v>Garrigues2015_2008</v>
      </c>
    </row>
    <row r="159" spans="1:4" x14ac:dyDescent="0.25">
      <c r="A159" t="str">
        <v>Garrigues2015_2009</v>
      </c>
      <c r="D159" t="str">
        <v>Garrigues2015_2009</v>
      </c>
    </row>
    <row r="160" spans="1:4" x14ac:dyDescent="0.25">
      <c r="A160" t="str">
        <v>Garrigues2015_2010</v>
      </c>
      <c r="D160" t="str">
        <v>Garrigues2015_2010</v>
      </c>
    </row>
    <row r="161" spans="1:4" x14ac:dyDescent="0.25">
      <c r="A161" t="str">
        <v>Garrigues2015_2011</v>
      </c>
      <c r="D161" t="str">
        <v>Garrigues2015_2011</v>
      </c>
    </row>
    <row r="162" spans="1:4" x14ac:dyDescent="0.25">
      <c r="A162" t="str">
        <v>Garrigues2015_2012</v>
      </c>
      <c r="D162" t="str">
        <v>Garrigues2015_2012</v>
      </c>
    </row>
    <row r="163" spans="1:4" x14ac:dyDescent="0.25">
      <c r="A163" t="str">
        <v>Gebreselassie2014_2012</v>
      </c>
      <c r="D163" t="str">
        <v>Gebreselassie2014_2012</v>
      </c>
    </row>
    <row r="164" spans="1:4" x14ac:dyDescent="0.25">
      <c r="A164" t="str">
        <v>Griffin2017_2012</v>
      </c>
      <c r="D164" t="str">
        <v>Griffin2017_2012</v>
      </c>
    </row>
    <row r="165" spans="1:4" x14ac:dyDescent="0.25">
      <c r="A165" t="str">
        <v>Griffin2017_2013</v>
      </c>
      <c r="D165" t="str">
        <v>Griffin2017_2013</v>
      </c>
    </row>
    <row r="166" spans="1:4" x14ac:dyDescent="0.25">
      <c r="A166" t="str">
        <v>Griffin2017_2014</v>
      </c>
      <c r="D166" t="str">
        <v>Griffin2017_2014</v>
      </c>
    </row>
    <row r="167" spans="1:4" x14ac:dyDescent="0.25">
      <c r="A167" t="str">
        <v>Griffin2017_2015</v>
      </c>
      <c r="D167" t="str">
        <v>Griffin2017_2015</v>
      </c>
    </row>
    <row r="168" spans="1:4" x14ac:dyDescent="0.25">
      <c r="A168" t="str">
        <v>Hunsaker1996_1993</v>
      </c>
      <c r="D168" t="str">
        <v>Hunsaker1996_1993</v>
      </c>
    </row>
    <row r="169" spans="1:4" x14ac:dyDescent="0.25">
      <c r="A169" t="str">
        <v>Hunsaker1996_1994</v>
      </c>
      <c r="D169" t="str">
        <v>Hunsaker1996_1994</v>
      </c>
    </row>
    <row r="170" spans="1:4" x14ac:dyDescent="0.25">
      <c r="A170" t="str">
        <v>Iqba2014_1998</v>
      </c>
      <c r="D170" t="str">
        <v>Iqba2014_1998</v>
      </c>
    </row>
    <row r="171" spans="1:4" x14ac:dyDescent="0.25">
      <c r="A171" t="str">
        <v>Iqba2014_1999</v>
      </c>
      <c r="D171" t="str">
        <v>Iqba2014_1999</v>
      </c>
    </row>
    <row r="172" spans="1:4" x14ac:dyDescent="0.25">
      <c r="A172" t="str">
        <v>Iqba2014_2000</v>
      </c>
      <c r="D172" t="str">
        <v>Iqba2014_2000</v>
      </c>
    </row>
    <row r="173" spans="1:4" x14ac:dyDescent="0.25">
      <c r="A173" t="str">
        <v>Junior2022_2005_experiment10</v>
      </c>
      <c r="D173" t="str">
        <v>Junior2022_2005_experiment10</v>
      </c>
    </row>
    <row r="174" spans="1:4" x14ac:dyDescent="0.25">
      <c r="A174" t="str">
        <v>Junior2022_2005_experiment11</v>
      </c>
      <c r="D174" t="str">
        <v>Junior2022_2005_experiment11</v>
      </c>
    </row>
    <row r="175" spans="1:4" x14ac:dyDescent="0.25">
      <c r="A175" t="str">
        <v>Junior2022_2005_experiment13</v>
      </c>
      <c r="D175" t="str">
        <v>Junior2022_2005_experiment13</v>
      </c>
    </row>
    <row r="176" spans="1:4" x14ac:dyDescent="0.25">
      <c r="A176" t="str">
        <v>Junior2022_2005_experiment14</v>
      </c>
      <c r="D176" t="str">
        <v>Junior2022_2005_experiment14</v>
      </c>
    </row>
    <row r="177" spans="1:4" x14ac:dyDescent="0.25">
      <c r="A177" t="str">
        <v>Junior2022_2005_experiment4</v>
      </c>
      <c r="D177" t="str">
        <v>Junior2022_2005_experiment4</v>
      </c>
    </row>
    <row r="178" spans="1:4" x14ac:dyDescent="0.25">
      <c r="A178" t="str">
        <v>Junior2022_2005_experiment5</v>
      </c>
      <c r="D178" t="str">
        <v>Junior2022_2005_experiment5</v>
      </c>
    </row>
    <row r="179" spans="1:4" x14ac:dyDescent="0.25">
      <c r="A179" t="str">
        <v>Junior2022_2005_experiment6</v>
      </c>
      <c r="D179" t="str">
        <v>Junior2022_2005_experiment6</v>
      </c>
    </row>
    <row r="180" spans="1:4" x14ac:dyDescent="0.25">
      <c r="A180" t="str">
        <v>Junior2022_2005_experiment7</v>
      </c>
      <c r="D180" t="str">
        <v>Junior2022_2005_experiment7</v>
      </c>
    </row>
    <row r="181" spans="1:4" x14ac:dyDescent="0.25">
      <c r="A181" t="str">
        <v>Junior2022_2005_experiment8</v>
      </c>
      <c r="D181" t="str">
        <v>Junior2022_2005_experiment8</v>
      </c>
    </row>
    <row r="182" spans="1:4" x14ac:dyDescent="0.25">
      <c r="A182" t="str">
        <v>Junior2022_2005_experiment9</v>
      </c>
      <c r="D182" t="str">
        <v>Junior2022_2005_experiment9</v>
      </c>
    </row>
    <row r="183" spans="1:4" x14ac:dyDescent="0.25">
      <c r="A183" t="str">
        <v>Junior2022_2006_experiment15</v>
      </c>
      <c r="D183" t="str">
        <v>Junior2022_2006_experiment15</v>
      </c>
    </row>
    <row r="184" spans="1:4" x14ac:dyDescent="0.25">
      <c r="A184" t="str">
        <v>Junior2022_2007_experiment12</v>
      </c>
      <c r="D184" t="str">
        <v>Junior2022_2007_experiment12</v>
      </c>
    </row>
    <row r="185" spans="1:4" x14ac:dyDescent="0.25">
      <c r="A185" t="str">
        <v>Junior2022_2013_experiment16</v>
      </c>
      <c r="D185" t="str">
        <v>Junior2022_2013_experiment16</v>
      </c>
    </row>
    <row r="186" spans="1:4" x14ac:dyDescent="0.25">
      <c r="A186" t="str">
        <v>Junior2022_2014_experiment17</v>
      </c>
      <c r="D186" t="str">
        <v>Junior2022_2014_experiment17</v>
      </c>
    </row>
    <row r="187" spans="1:4" x14ac:dyDescent="0.25">
      <c r="A187" t="str">
        <v>Junior2022_2014_experiment18</v>
      </c>
      <c r="D187" t="str">
        <v>Junior2022_2014_experiment18</v>
      </c>
    </row>
    <row r="188" spans="1:4" x14ac:dyDescent="0.25">
      <c r="A188" t="str">
        <v>Junior2022_2015_experiment19</v>
      </c>
      <c r="D188" t="str">
        <v>Junior2022_2015_experiment19</v>
      </c>
    </row>
    <row r="189" spans="1:4" x14ac:dyDescent="0.25">
      <c r="A189" t="str">
        <v>Junior2022_2015_experiment20</v>
      </c>
      <c r="D189" t="str">
        <v>Junior2022_2015_experiment20</v>
      </c>
    </row>
    <row r="190" spans="1:4" x14ac:dyDescent="0.25">
      <c r="A190" t="str">
        <v>Junior2022_2016_experiment21</v>
      </c>
      <c r="D190" t="str">
        <v>Junior2022_2016_experiment21</v>
      </c>
    </row>
    <row r="191" spans="1:4" x14ac:dyDescent="0.25">
      <c r="A191" t="str">
        <v>Junior2022_2016_experiment22</v>
      </c>
      <c r="D191" t="str">
        <v>Junior2022_2016_experiment22</v>
      </c>
    </row>
    <row r="192" spans="1:4" x14ac:dyDescent="0.25">
      <c r="A192" t="str">
        <v>Junior2022_2019_experiment1</v>
      </c>
      <c r="D192" t="str">
        <v>Junior2022_2019_experiment1</v>
      </c>
    </row>
    <row r="193" spans="1:4" x14ac:dyDescent="0.25">
      <c r="A193" t="str">
        <v>Junior2022_2019_experiment2</v>
      </c>
      <c r="D193" t="str">
        <v>Junior2022_2019_experiment2</v>
      </c>
    </row>
    <row r="194" spans="1:4" x14ac:dyDescent="0.25">
      <c r="A194" t="str">
        <v>Junior2022_2020_experiment3</v>
      </c>
      <c r="D194" t="str">
        <v>Junior2022_2020_experiment3</v>
      </c>
    </row>
    <row r="195" spans="1:4" x14ac:dyDescent="0.25">
      <c r="A195" t="str">
        <v>Li2014_1979</v>
      </c>
      <c r="D195" t="str">
        <v>Li2014_1979</v>
      </c>
    </row>
    <row r="196" spans="1:4" x14ac:dyDescent="0.25">
      <c r="A196" t="str">
        <v>Li2014_1980</v>
      </c>
      <c r="D196" t="str">
        <v>Li2014_1980</v>
      </c>
    </row>
    <row r="197" spans="1:4" x14ac:dyDescent="0.25">
      <c r="A197" t="str">
        <v>Li2014_1981</v>
      </c>
      <c r="D197" t="str">
        <v>Li2014_1981</v>
      </c>
    </row>
    <row r="198" spans="1:4" x14ac:dyDescent="0.25">
      <c r="A198" t="str">
        <v>Li2014_1982</v>
      </c>
      <c r="D198" t="str">
        <v>Li2014_1982</v>
      </c>
    </row>
    <row r="199" spans="1:4" x14ac:dyDescent="0.25">
      <c r="A199" t="str">
        <v>Li2014_1983</v>
      </c>
      <c r="D199" t="str">
        <v>Li2014_1983</v>
      </c>
    </row>
    <row r="200" spans="1:4" x14ac:dyDescent="0.25">
      <c r="A200" t="str">
        <v>Li2014_1984</v>
      </c>
      <c r="D200" t="str">
        <v>Li2014_1984</v>
      </c>
    </row>
    <row r="201" spans="1:4" x14ac:dyDescent="0.25">
      <c r="A201" t="str">
        <v>Li2014_1985</v>
      </c>
      <c r="D201" t="str">
        <v>Li2014_1985</v>
      </c>
    </row>
    <row r="202" spans="1:4" x14ac:dyDescent="0.25">
      <c r="A202" t="str">
        <v>Li2014_1986</v>
      </c>
      <c r="D202" t="str">
        <v>Li2014_1986</v>
      </c>
    </row>
    <row r="203" spans="1:4" x14ac:dyDescent="0.25">
      <c r="A203" t="str">
        <v>Li2014_1987</v>
      </c>
      <c r="D203" t="str">
        <v>Li2014_1987</v>
      </c>
    </row>
    <row r="204" spans="1:4" x14ac:dyDescent="0.25">
      <c r="A204" t="str">
        <v>Li2014_1988</v>
      </c>
      <c r="D204" t="str">
        <v>Li2014_1988</v>
      </c>
    </row>
    <row r="205" spans="1:4" x14ac:dyDescent="0.25">
      <c r="A205" t="str">
        <v>Li2014_1989</v>
      </c>
      <c r="D205" t="str">
        <v>Li2014_1989</v>
      </c>
    </row>
    <row r="206" spans="1:4" x14ac:dyDescent="0.25">
      <c r="A206" t="str">
        <v>Li2014_1990</v>
      </c>
      <c r="D206" t="str">
        <v>Li2014_1990</v>
      </c>
    </row>
    <row r="207" spans="1:4" x14ac:dyDescent="0.25">
      <c r="A207" t="str">
        <v>Li2014_1991</v>
      </c>
      <c r="D207" t="str">
        <v>Li2014_1991</v>
      </c>
    </row>
    <row r="208" spans="1:4" x14ac:dyDescent="0.25">
      <c r="A208" t="str">
        <v>Li2014_1992</v>
      </c>
      <c r="D208" t="str">
        <v>Li2014_1992</v>
      </c>
    </row>
    <row r="209" spans="1:4" x14ac:dyDescent="0.25">
      <c r="A209" t="str">
        <v>Shoukat2024_2021</v>
      </c>
      <c r="D209" t="str">
        <v>Shoukat2024_2021</v>
      </c>
    </row>
    <row r="210" spans="1:4" x14ac:dyDescent="0.25">
      <c r="A210" t="str">
        <v>Shoukat2024_2022</v>
      </c>
      <c r="D210" t="str">
        <v>Shoukat2024_2022</v>
      </c>
    </row>
    <row r="211" spans="1:4" x14ac:dyDescent="0.25">
      <c r="A211" t="str">
        <v>Sinnathamby2017_1999_SiteRK_corn</v>
      </c>
      <c r="D211" t="str">
        <v>Sinnathamby2017_1999_SiteRK_corn</v>
      </c>
    </row>
    <row r="212" spans="1:4" x14ac:dyDescent="0.25">
      <c r="A212" t="str">
        <v>Sinnathamby2017_1999_SiteRK_grainsorghum</v>
      </c>
      <c r="D212" t="str">
        <v>Sinnathamby2017_1999_SiteRK_grainsorghum</v>
      </c>
    </row>
    <row r="213" spans="1:4" x14ac:dyDescent="0.25">
      <c r="A213" t="str">
        <v>Sinnathamby2017_2000_SiteRK_corn</v>
      </c>
      <c r="D213" t="str">
        <v>Sinnathamby2017_2000_SiteRK_corn</v>
      </c>
    </row>
    <row r="214" spans="1:4" x14ac:dyDescent="0.25">
      <c r="A214" t="str">
        <v>Sinnathamby2017_2000_SiteRK_grainsorghum</v>
      </c>
      <c r="D214" t="str">
        <v>Sinnathamby2017_2000_SiteRK_grainsorghum</v>
      </c>
    </row>
    <row r="215" spans="1:4" x14ac:dyDescent="0.25">
      <c r="A215" t="str">
        <v>Sinnathamby2017_2001_SiteRK_corn</v>
      </c>
      <c r="D215" t="str">
        <v>Sinnathamby2017_2001_SiteRK_corn</v>
      </c>
    </row>
    <row r="216" spans="1:4" x14ac:dyDescent="0.25">
      <c r="A216" t="str">
        <v>Sinnathamby2017_2001_SiteRK_grainsorghum</v>
      </c>
      <c r="D216" t="str">
        <v>Sinnathamby2017_2001_SiteRK_grainsorghum</v>
      </c>
    </row>
    <row r="217" spans="1:4" x14ac:dyDescent="0.25">
      <c r="A217" t="str">
        <v>Sinnathamby2017_2002_SiteRK_corn</v>
      </c>
      <c r="D217" t="str">
        <v>Sinnathamby2017_2002_SiteRK_corn</v>
      </c>
    </row>
    <row r="218" spans="1:4" x14ac:dyDescent="0.25">
      <c r="A218" t="str">
        <v>Sinnathamby2017_2002_SiteRK_grainsorghum</v>
      </c>
      <c r="D218" t="str">
        <v>Sinnathamby2017_2002_SiteRK_grainsorghum</v>
      </c>
    </row>
    <row r="219" spans="1:4" x14ac:dyDescent="0.25">
      <c r="A219" t="str">
        <v>Sinnathamby2017_2003_SiteRK_corn</v>
      </c>
      <c r="D219" t="str">
        <v>Sinnathamby2017_2003_SiteRK_corn</v>
      </c>
    </row>
    <row r="220" spans="1:4" x14ac:dyDescent="0.25">
      <c r="A220" t="str">
        <v>Sinnathamby2017_2003_SiteRK_grainsorghum</v>
      </c>
      <c r="D220" t="str">
        <v>Sinnathamby2017_2003_SiteRK_grainsorghum</v>
      </c>
    </row>
    <row r="221" spans="1:4" x14ac:dyDescent="0.25">
      <c r="A221" t="str">
        <v>Sinnathamby2017_2004_SiteRK_corn</v>
      </c>
      <c r="D221" t="str">
        <v>Sinnathamby2017_2004_SiteRK_corn</v>
      </c>
    </row>
    <row r="222" spans="1:4" x14ac:dyDescent="0.25">
      <c r="A222" t="str">
        <v>Sinnathamby2017_2004_SiteRK_grainsorghum</v>
      </c>
      <c r="D222" t="str">
        <v>Sinnathamby2017_2004_SiteRK_grainsorghum</v>
      </c>
    </row>
    <row r="223" spans="1:4" x14ac:dyDescent="0.25">
      <c r="A223" t="str">
        <v>Sinnathamby2017_2005_SiteRK_corn</v>
      </c>
      <c r="D223" t="str">
        <v>Sinnathamby2017_2005_SiteRK_corn</v>
      </c>
    </row>
    <row r="224" spans="1:4" x14ac:dyDescent="0.25">
      <c r="A224" t="str">
        <v>Sinnathamby2017_2005_SiteRK_grainsorghum</v>
      </c>
      <c r="D224" t="str">
        <v>Sinnathamby2017_2005_SiteRK_grainsorghum</v>
      </c>
    </row>
    <row r="225" spans="1:4" x14ac:dyDescent="0.25">
      <c r="A225" t="str">
        <v>Sinnathamby2017_2006_SiteRK_corn</v>
      </c>
      <c r="D225" t="str">
        <v>Sinnathamby2017_2006_SiteRK_corn</v>
      </c>
    </row>
    <row r="226" spans="1:4" x14ac:dyDescent="0.25">
      <c r="A226" t="str">
        <v>Sinnathamby2017_2006_SiteRK_grainsorghum</v>
      </c>
      <c r="D226" t="str">
        <v>Sinnathamby2017_2006_SiteRK_grainsorghum</v>
      </c>
    </row>
    <row r="227" spans="1:4" x14ac:dyDescent="0.25">
      <c r="A227" t="str">
        <v>Sinnathamby2017_2006_SiteTOJoe_corn</v>
      </c>
      <c r="D227" t="str">
        <v>Sinnathamby2017_2006_SiteTOJoe_corn</v>
      </c>
    </row>
    <row r="228" spans="1:4" x14ac:dyDescent="0.25">
      <c r="A228" t="str">
        <v>Sinnathamby2017_2006_SiteTOOklahoma_corn</v>
      </c>
      <c r="D228" t="str">
        <v>Sinnathamby2017_2006_SiteTOOklahoma_corn</v>
      </c>
    </row>
    <row r="229" spans="1:4" x14ac:dyDescent="0.25">
      <c r="A229" t="str">
        <v>Sinnathamby2017_2006_SiteTOOklahoma_sorghum</v>
      </c>
      <c r="D229" t="str">
        <v>Sinnathamby2017_2006_SiteTOOklahoma_sorghum</v>
      </c>
    </row>
    <row r="230" spans="1:4" x14ac:dyDescent="0.25">
      <c r="A230" t="str">
        <v>Sinnathamby2017_2007_SiteRK_corn</v>
      </c>
      <c r="D230" t="str">
        <v>Sinnathamby2017_2007_SiteRK_corn</v>
      </c>
    </row>
    <row r="231" spans="1:4" x14ac:dyDescent="0.25">
      <c r="A231" t="str">
        <v>Sinnathamby2017_2007_SiteRK_grainsorghum</v>
      </c>
      <c r="D231" t="str">
        <v>Sinnathamby2017_2007_SiteRK_grainsorghum</v>
      </c>
    </row>
    <row r="232" spans="1:4" x14ac:dyDescent="0.25">
      <c r="A232" t="str">
        <v>Sinnathamby2017_2007_SiteRK_sweetsorghum</v>
      </c>
      <c r="D232" t="str">
        <v>Sinnathamby2017_2007_SiteRK_sweetsorghum</v>
      </c>
    </row>
    <row r="233" spans="1:4" x14ac:dyDescent="0.25">
      <c r="A233" t="str">
        <v>Sinnathamby2017_2007_SiteTOJoe_corn</v>
      </c>
      <c r="D233" t="str">
        <v>Sinnathamby2017_2007_SiteTOJoe_corn</v>
      </c>
    </row>
    <row r="234" spans="1:4" x14ac:dyDescent="0.25">
      <c r="A234" t="str">
        <v>Sinnathamby2017_2007_SiteTOOklahoma_corn</v>
      </c>
      <c r="D234" t="str">
        <v>Sinnathamby2017_2007_SiteTOOklahoma_corn</v>
      </c>
    </row>
    <row r="235" spans="1:4" x14ac:dyDescent="0.25">
      <c r="A235" t="str">
        <v>Sinnathamby2017_2007_SiteTOOklahoma_sorghum</v>
      </c>
      <c r="D235" t="str">
        <v>Sinnathamby2017_2007_SiteTOOklahoma_sorghum</v>
      </c>
    </row>
    <row r="236" spans="1:4" x14ac:dyDescent="0.25">
      <c r="A236" t="str">
        <v>Sinnathamby2017_2008_SiteRK_corn</v>
      </c>
      <c r="D236" t="str">
        <v>Sinnathamby2017_2008_SiteRK_corn</v>
      </c>
    </row>
    <row r="237" spans="1:4" x14ac:dyDescent="0.25">
      <c r="A237" t="str">
        <v>Sinnathamby2017_2008_SiteRK_grainsorghum</v>
      </c>
      <c r="D237" t="str">
        <v>Sinnathamby2017_2008_SiteRK_grainsorghum</v>
      </c>
    </row>
    <row r="238" spans="1:4" x14ac:dyDescent="0.25">
      <c r="A238" t="str">
        <v>Sinnathamby2017_2008_SiteRK_sweetsorghum</v>
      </c>
      <c r="D238" t="str">
        <v>Sinnathamby2017_2008_SiteRK_sweetsorghum</v>
      </c>
    </row>
    <row r="239" spans="1:4" x14ac:dyDescent="0.25">
      <c r="A239" t="str">
        <v>Sinnathamby2017_2008_SiteTOJoe_corn</v>
      </c>
      <c r="D239" t="str">
        <v>Sinnathamby2017_2008_SiteTOJoe_corn</v>
      </c>
    </row>
    <row r="240" spans="1:4" x14ac:dyDescent="0.25">
      <c r="A240" t="str">
        <v>Sinnathamby2017_2008_SiteTOOklahoma_corn</v>
      </c>
      <c r="D240" t="str">
        <v>Sinnathamby2017_2008_SiteTOOklahoma_corn</v>
      </c>
    </row>
    <row r="241" spans="1:4" x14ac:dyDescent="0.25">
      <c r="A241" t="str">
        <v>Sinnathamby2017_2008_SiteTOOklahoma_sorghum</v>
      </c>
      <c r="D241" t="str">
        <v>Sinnathamby2017_2008_SiteTOOklahoma_sorghum</v>
      </c>
    </row>
    <row r="242" spans="1:4" x14ac:dyDescent="0.25">
      <c r="A242" t="str">
        <v>Sinnathamby2017_2009_SiteRK_sweetsorghum</v>
      </c>
      <c r="D242" t="str">
        <v>Sinnathamby2017_2009_SiteRK_sweetsorghum</v>
      </c>
    </row>
    <row r="243" spans="1:4" x14ac:dyDescent="0.25">
      <c r="A243" t="str">
        <v>Sinnathamby2017_2009_SiteTOJoe_corn</v>
      </c>
      <c r="D243" t="str">
        <v>Sinnathamby2017_2009_SiteTOJoe_corn</v>
      </c>
    </row>
    <row r="244" spans="1:4" x14ac:dyDescent="0.25">
      <c r="A244" t="str">
        <v>Sinnathamby2017_2009_SiteTOOklahoma_corn</v>
      </c>
      <c r="D244" t="str">
        <v>Sinnathamby2017_2009_SiteTOOklahoma_corn</v>
      </c>
    </row>
    <row r="245" spans="1:4" x14ac:dyDescent="0.25">
      <c r="A245" t="str">
        <v>Sinnathamby2017_2009_SiteTOOklahoma_sorghum</v>
      </c>
      <c r="D245" t="str">
        <v>Sinnathamby2017_2009_SiteTOOklahoma_sorghum</v>
      </c>
    </row>
    <row r="246" spans="1:4" x14ac:dyDescent="0.25">
      <c r="A246" t="str">
        <v>Sinnathamby2017_2010_SiteRK_sweetsorghum</v>
      </c>
      <c r="D246" t="str">
        <v>Sinnathamby2017_2010_SiteRK_sweetsorghum</v>
      </c>
    </row>
    <row r="247" spans="1:4" x14ac:dyDescent="0.25">
      <c r="A247" t="str">
        <v>Sinnathamby2017_2010_SiteTOJoe_corn</v>
      </c>
      <c r="D247" t="str">
        <v>Sinnathamby2017_2010_SiteTOJoe_corn</v>
      </c>
    </row>
    <row r="248" spans="1:4" x14ac:dyDescent="0.25">
      <c r="A248" t="str">
        <v>Sinnathamby2017_2010_SiteTOOklahoma_corn</v>
      </c>
      <c r="D248" t="str">
        <v>Sinnathamby2017_2010_SiteTOOklahoma_corn</v>
      </c>
    </row>
    <row r="249" spans="1:4" x14ac:dyDescent="0.25">
      <c r="A249" t="str">
        <v>Sinnathamby2017_2010_SiteTOOklahoma_sorghum</v>
      </c>
      <c r="D249" t="str">
        <v>Sinnathamby2017_2010_SiteTOOklahoma_sorghum</v>
      </c>
    </row>
    <row r="250" spans="1:4" x14ac:dyDescent="0.25">
      <c r="A250" t="str">
        <v>Spiertz1978_1976</v>
      </c>
      <c r="D250" t="str">
        <v>Spiertz1978_1976</v>
      </c>
    </row>
    <row r="251" spans="1:4" x14ac:dyDescent="0.25">
      <c r="A251" t="str">
        <v>Sreelash2017_2011</v>
      </c>
      <c r="D251" t="str">
        <v>Sreelash2017_2011</v>
      </c>
    </row>
    <row r="252" spans="1:4" x14ac:dyDescent="0.25">
      <c r="A252" t="str">
        <v>Sreelash2017_2012</v>
      </c>
      <c r="D252" t="str">
        <v>Sreelash2017_2012</v>
      </c>
    </row>
    <row r="253" spans="1:4" x14ac:dyDescent="0.25">
      <c r="A253" t="str">
        <v>Sreelash2017_2013</v>
      </c>
      <c r="D253" t="str">
        <v>Sreelash2017_2013</v>
      </c>
    </row>
    <row r="254" spans="1:4" x14ac:dyDescent="0.25">
      <c r="A254" t="str">
        <v>Tribouillois2018_2012</v>
      </c>
      <c r="D254" t="str">
        <v>Tribouillois2018_2012</v>
      </c>
    </row>
    <row r="255" spans="1:4" x14ac:dyDescent="0.25">
      <c r="A255" t="str">
        <v>Ventrella2016_1977</v>
      </c>
      <c r="D255" t="str">
        <v>Ventrella2016_1977</v>
      </c>
    </row>
    <row r="256" spans="1:4" x14ac:dyDescent="0.25">
      <c r="A256" t="str">
        <v>Ventrella2016_1978</v>
      </c>
      <c r="D256" t="str">
        <v>Ventrella2016_1978</v>
      </c>
    </row>
    <row r="257" spans="1:4" x14ac:dyDescent="0.25">
      <c r="A257" t="str">
        <v>Ventrella2016_1979</v>
      </c>
      <c r="D257" t="str">
        <v>Ventrella2016_1979</v>
      </c>
    </row>
    <row r="258" spans="1:4" x14ac:dyDescent="0.25">
      <c r="A258" t="str">
        <v>Ventrella2016_1980</v>
      </c>
      <c r="D258" t="str">
        <v>Ventrella2016_1980</v>
      </c>
    </row>
    <row r="259" spans="1:4" x14ac:dyDescent="0.25">
      <c r="A259" t="str">
        <v>Ventrella2016_1981</v>
      </c>
      <c r="D259" t="str">
        <v>Ventrella2016_1981</v>
      </c>
    </row>
    <row r="260" spans="1:4" x14ac:dyDescent="0.25">
      <c r="A260" t="str">
        <v>Ventrella2016_1982</v>
      </c>
      <c r="D260" t="str">
        <v>Ventrella2016_1982</v>
      </c>
    </row>
    <row r="261" spans="1:4" x14ac:dyDescent="0.25">
      <c r="A261" t="str">
        <v>Ventrella2016_1983</v>
      </c>
      <c r="D261" t="str">
        <v>Ventrella2016_1983</v>
      </c>
    </row>
    <row r="262" spans="1:4" x14ac:dyDescent="0.25">
      <c r="A262" t="str">
        <v>Ventrella2016_1984</v>
      </c>
      <c r="D262" t="str">
        <v>Ventrella2016_1984</v>
      </c>
    </row>
    <row r="263" spans="1:4" x14ac:dyDescent="0.25">
      <c r="A263" t="str">
        <v>Ventrella2016_1985</v>
      </c>
      <c r="D263" t="str">
        <v>Ventrella2016_1985</v>
      </c>
    </row>
    <row r="264" spans="1:4" x14ac:dyDescent="0.25">
      <c r="A264" t="str">
        <v>Ventrella2016_1986</v>
      </c>
      <c r="D264" t="str">
        <v>Ventrella2016_1986</v>
      </c>
    </row>
    <row r="265" spans="1:4" x14ac:dyDescent="0.25">
      <c r="A265" t="str">
        <v>Ventrella2016_1987</v>
      </c>
      <c r="D265" t="str">
        <v>Ventrella2016_1987</v>
      </c>
    </row>
    <row r="266" spans="1:4" x14ac:dyDescent="0.25">
      <c r="A266" t="str">
        <v>Ventrella2016_1988</v>
      </c>
      <c r="D266" t="str">
        <v>Ventrella2016_1988</v>
      </c>
    </row>
    <row r="267" spans="1:4" x14ac:dyDescent="0.25">
      <c r="A267" t="str">
        <v>Ventrella2016_1989</v>
      </c>
      <c r="D267" t="str">
        <v>Ventrella2016_1989</v>
      </c>
    </row>
    <row r="268" spans="1:4" x14ac:dyDescent="0.25">
      <c r="A268" t="str">
        <v>Ventrella2016_1990</v>
      </c>
      <c r="D268" t="str">
        <v>Ventrella2016_1990</v>
      </c>
    </row>
    <row r="269" spans="1:4" x14ac:dyDescent="0.25">
      <c r="A269" t="str">
        <v>Ventrella2016_1991</v>
      </c>
      <c r="D269" t="str">
        <v>Ventrella2016_1991</v>
      </c>
    </row>
    <row r="270" spans="1:4" x14ac:dyDescent="0.25">
      <c r="A270" t="str">
        <v>Ventrella2016_1992</v>
      </c>
      <c r="D270" t="str">
        <v>Ventrella2016_1992</v>
      </c>
    </row>
    <row r="271" spans="1:4" x14ac:dyDescent="0.25">
      <c r="A271" t="str">
        <v>Ventrella2016_1993</v>
      </c>
      <c r="D271" t="str">
        <v>Ventrella2016_1993</v>
      </c>
    </row>
    <row r="272" spans="1:4" x14ac:dyDescent="0.25">
      <c r="A272" t="str">
        <v>Ventrella2016_1994</v>
      </c>
      <c r="D272" t="str">
        <v>Ventrella2016_1994</v>
      </c>
    </row>
    <row r="273" spans="1:4" x14ac:dyDescent="0.25">
      <c r="A273" t="str">
        <v>Ventrella2016_1995</v>
      </c>
      <c r="D273" t="str">
        <v>Ventrella2016_1995</v>
      </c>
    </row>
    <row r="274" spans="1:4" x14ac:dyDescent="0.25">
      <c r="A274" t="str">
        <v>Ventrella2016_1996</v>
      </c>
      <c r="D274" t="str">
        <v>Ventrella2016_1996</v>
      </c>
    </row>
    <row r="275" spans="1:4" x14ac:dyDescent="0.25">
      <c r="A275" t="str">
        <v>Ventrella2016_1997</v>
      </c>
      <c r="D275" t="str">
        <v>Ventrella2016_1997</v>
      </c>
    </row>
    <row r="276" spans="1:4" x14ac:dyDescent="0.25">
      <c r="A276" t="str">
        <v>Ventrella2016_1998</v>
      </c>
      <c r="D276" t="str">
        <v>Ventrella2016_1998</v>
      </c>
    </row>
    <row r="277" spans="1:4" x14ac:dyDescent="0.25">
      <c r="A277" t="str">
        <v>Ventrella2016_1999</v>
      </c>
      <c r="D277" t="str">
        <v>Ventrella2016_1999</v>
      </c>
    </row>
    <row r="278" spans="1:4" x14ac:dyDescent="0.25">
      <c r="A278" t="str">
        <v>Ventrella2016_2000</v>
      </c>
      <c r="D278" t="str">
        <v>Ventrella2016_2000</v>
      </c>
    </row>
    <row r="279" spans="1:4" x14ac:dyDescent="0.25">
      <c r="A279" t="str">
        <v>Ventrella2016_2001</v>
      </c>
      <c r="D279" t="str">
        <v>Ventrella2016_2001</v>
      </c>
    </row>
    <row r="280" spans="1:4" x14ac:dyDescent="0.25">
      <c r="A280" t="str">
        <v>Ventrella2016_2002</v>
      </c>
      <c r="D280" t="str">
        <v>Ventrella2016_2002</v>
      </c>
    </row>
    <row r="281" spans="1:4" x14ac:dyDescent="0.25">
      <c r="A281" t="str">
        <v>Ventrella2016_2003</v>
      </c>
      <c r="D281" t="str">
        <v>Ventrella2016_2003</v>
      </c>
    </row>
    <row r="282" spans="1:4" x14ac:dyDescent="0.25">
      <c r="A282" t="str">
        <v>Ventrella2016_2004</v>
      </c>
      <c r="D282" t="str">
        <v>Ventrella2016_2004</v>
      </c>
    </row>
    <row r="283" spans="1:4" x14ac:dyDescent="0.25">
      <c r="A283" t="str">
        <v>Ventrella2016_2005</v>
      </c>
      <c r="D283" t="str">
        <v>Ventrella2016_2005</v>
      </c>
    </row>
    <row r="284" spans="1:4" x14ac:dyDescent="0.25">
      <c r="A284" t="str">
        <v>Ventrella2016_2006</v>
      </c>
      <c r="D284" t="str">
        <v>Ventrella2016_2006</v>
      </c>
    </row>
    <row r="285" spans="1:4" x14ac:dyDescent="0.25">
      <c r="A285" t="str">
        <v>Ventrella2016_2007</v>
      </c>
      <c r="D285" t="str">
        <v>Ventrella2016_2007</v>
      </c>
    </row>
    <row r="286" spans="1:4" x14ac:dyDescent="0.25">
      <c r="A286" t="str">
        <v>Ventrella2016_2008</v>
      </c>
      <c r="D286" t="str">
        <v>Ventrella2016_2008</v>
      </c>
    </row>
    <row r="287" spans="1:4" x14ac:dyDescent="0.25">
      <c r="A287" t="str">
        <v>Ventrella2016_2009</v>
      </c>
      <c r="D287" t="str">
        <v>Ventrella2016_2009</v>
      </c>
    </row>
    <row r="288" spans="1:4" x14ac:dyDescent="0.25">
      <c r="A288" t="str">
        <v>Ventrella2016_2010</v>
      </c>
      <c r="D288" t="str">
        <v>Ventrella2016_2010</v>
      </c>
    </row>
    <row r="289" spans="1:4" x14ac:dyDescent="0.25">
      <c r="A289" t="str">
        <v>Ventrella2016_2011</v>
      </c>
      <c r="D289" t="str">
        <v>Ventrella2016_2011</v>
      </c>
    </row>
    <row r="290" spans="1:4" x14ac:dyDescent="0.25">
      <c r="A290" t="str">
        <v>Ventrella2016_2012</v>
      </c>
      <c r="D290" t="str">
        <v>Ventrella2016_2012</v>
      </c>
    </row>
    <row r="291" spans="1:4" x14ac:dyDescent="0.25">
      <c r="D291" t="str">
        <v>Abedinpour2012_2009</v>
      </c>
    </row>
    <row r="292" spans="1:4" x14ac:dyDescent="0.25">
      <c r="D292" t="str">
        <v>Abedinpour2012_2010</v>
      </c>
    </row>
    <row r="293" spans="1:4" x14ac:dyDescent="0.25">
      <c r="D293" t="str">
        <v>Akinseye2016</v>
      </c>
    </row>
    <row r="294" spans="1:4" x14ac:dyDescent="0.25">
      <c r="D294" t="str">
        <v>Araya2015</v>
      </c>
    </row>
    <row r="295" spans="1:4" x14ac:dyDescent="0.25">
      <c r="D295" t="str">
        <v>Basso2010</v>
      </c>
    </row>
    <row r="296" spans="1:4" x14ac:dyDescent="0.25">
      <c r="D296" t="str">
        <v>Battisti2017_2014_C1</v>
      </c>
    </row>
    <row r="297" spans="1:4" x14ac:dyDescent="0.25">
      <c r="D297" t="str">
        <v>Battisti2017_2014_C2</v>
      </c>
    </row>
    <row r="298" spans="1:4" x14ac:dyDescent="0.25">
      <c r="D298" t="str">
        <v>Battisti2017_2014_C3</v>
      </c>
    </row>
    <row r="299" spans="1:4" x14ac:dyDescent="0.25">
      <c r="D299" t="str">
        <v>Battisti2017_2014_E4</v>
      </c>
    </row>
    <row r="300" spans="1:4" x14ac:dyDescent="0.25">
      <c r="D300" t="str">
        <v>Battisti2017_2014_E6</v>
      </c>
    </row>
    <row r="301" spans="1:4" x14ac:dyDescent="0.25">
      <c r="D301" t="str">
        <v>Battisti2017_2014_E7</v>
      </c>
    </row>
    <row r="302" spans="1:4" x14ac:dyDescent="0.25">
      <c r="D302" t="str">
        <v>Battisti2017_2014_E9</v>
      </c>
    </row>
    <row r="303" spans="1:4" x14ac:dyDescent="0.25">
      <c r="D303" t="str">
        <v>Battisti2017_2015_E1</v>
      </c>
    </row>
    <row r="304" spans="1:4" x14ac:dyDescent="0.25">
      <c r="D304" t="str">
        <v>Battisti2017_2015_E2</v>
      </c>
    </row>
    <row r="305" spans="4:4" x14ac:dyDescent="0.25">
      <c r="D305" t="str">
        <v>Battisti2017_2015_E5</v>
      </c>
    </row>
    <row r="306" spans="4:4" x14ac:dyDescent="0.25">
      <c r="D306" t="str">
        <v>Battisti2017_2015_E8</v>
      </c>
    </row>
    <row r="307" spans="4:4" x14ac:dyDescent="0.25">
      <c r="D307" t="str">
        <v>Battisti2017_2016_E3</v>
      </c>
    </row>
    <row r="308" spans="4:4" x14ac:dyDescent="0.25">
      <c r="D308" t="str">
        <v>Behera2009</v>
      </c>
    </row>
    <row r="309" spans="4:4" x14ac:dyDescent="0.25">
      <c r="D309" t="str">
        <v>Boulch2021_beauvais</v>
      </c>
    </row>
    <row r="310" spans="4:4" x14ac:dyDescent="0.25">
      <c r="D310" t="str">
        <v>Boulch2021_catillon</v>
      </c>
    </row>
    <row r="311" spans="4:4" x14ac:dyDescent="0.25">
      <c r="D311" t="str">
        <v>Bustos-Korts2013</v>
      </c>
    </row>
    <row r="312" spans="4:4" x14ac:dyDescent="0.25">
      <c r="D312" t="str">
        <v>Darwinkel1978_1976</v>
      </c>
    </row>
    <row r="313" spans="4:4" x14ac:dyDescent="0.25">
      <c r="D313" t="str">
        <v>Dettori2017_Benatzu</v>
      </c>
    </row>
    <row r="314" spans="4:4" x14ac:dyDescent="0.25">
      <c r="D314" t="str">
        <v>Dettori2017_Ussana</v>
      </c>
    </row>
    <row r="315" spans="4:4" x14ac:dyDescent="0.25">
      <c r="D315" t="str">
        <v>Doltra2019_2001_Osiny</v>
      </c>
    </row>
    <row r="316" spans="4:4" x14ac:dyDescent="0.25">
      <c r="D316" t="str">
        <v>Doltra2019_2002_Foulum</v>
      </c>
    </row>
    <row r="317" spans="4:4" x14ac:dyDescent="0.25">
      <c r="D317" t="str">
        <v>Doltra2019_2002_Osiny</v>
      </c>
    </row>
    <row r="318" spans="4:4" x14ac:dyDescent="0.25">
      <c r="D318" t="str">
        <v>Doltra2019_2003_Foulum</v>
      </c>
    </row>
    <row r="319" spans="4:4" x14ac:dyDescent="0.25">
      <c r="D319" t="str">
        <v>Doltra2019_2003_Frick</v>
      </c>
    </row>
    <row r="320" spans="4:4" x14ac:dyDescent="0.25">
      <c r="D320" t="str">
        <v>Doltra2019_2003_Montepaldi</v>
      </c>
    </row>
    <row r="321" spans="4:4" x14ac:dyDescent="0.25">
      <c r="D321" t="str">
        <v>Doltra2019_2003_Osiny</v>
      </c>
    </row>
    <row r="322" spans="4:4" x14ac:dyDescent="0.25">
      <c r="D322" t="str">
        <v>Doltra2019_2004_Foulum</v>
      </c>
    </row>
    <row r="323" spans="4:4" x14ac:dyDescent="0.25">
      <c r="D323" t="str">
        <v>Doltra2019_2004_Frick</v>
      </c>
    </row>
    <row r="324" spans="4:4" x14ac:dyDescent="0.25">
      <c r="D324" t="str">
        <v>Doltra2019_2004_Montepaldi</v>
      </c>
    </row>
    <row r="325" spans="4:4" x14ac:dyDescent="0.25">
      <c r="D325" t="str">
        <v>Doltra2019_2004_Osiny</v>
      </c>
    </row>
    <row r="326" spans="4:4" x14ac:dyDescent="0.25">
      <c r="D326" t="str">
        <v>Doltra2019_2005_Foulum</v>
      </c>
    </row>
    <row r="327" spans="4:4" x14ac:dyDescent="0.25">
      <c r="D327" t="str">
        <v>Doltra2019_2005_Frick</v>
      </c>
    </row>
    <row r="328" spans="4:4" x14ac:dyDescent="0.25">
      <c r="D328" t="str">
        <v>Doltra2019_2005_Montepaldi</v>
      </c>
    </row>
    <row r="329" spans="4:4" x14ac:dyDescent="0.25">
      <c r="D329" t="str">
        <v>Doltra2019_2005_Osiny</v>
      </c>
    </row>
    <row r="330" spans="4:4" x14ac:dyDescent="0.25">
      <c r="D330" t="str">
        <v>Doltra2019_2006_Foulum</v>
      </c>
    </row>
    <row r="331" spans="4:4" x14ac:dyDescent="0.25">
      <c r="D331" t="str">
        <v>Doltra2019_2006_Frick</v>
      </c>
    </row>
    <row r="332" spans="4:4" x14ac:dyDescent="0.25">
      <c r="D332" t="str">
        <v>Doltra2019_2006_Grado</v>
      </c>
    </row>
    <row r="333" spans="4:4" x14ac:dyDescent="0.25">
      <c r="D333" t="str">
        <v>Doltra2019_2006_Montepaldi</v>
      </c>
    </row>
    <row r="334" spans="4:4" x14ac:dyDescent="0.25">
      <c r="D334" t="str">
        <v>Doltra2019_2006_Osiny</v>
      </c>
    </row>
    <row r="335" spans="4:4" x14ac:dyDescent="0.25">
      <c r="D335" t="str">
        <v>Doltra2019_2006_Villaviciosa</v>
      </c>
    </row>
    <row r="336" spans="4:4" x14ac:dyDescent="0.25">
      <c r="D336" t="str">
        <v>Doltra2019_2007_Foulum</v>
      </c>
    </row>
    <row r="337" spans="4:4" x14ac:dyDescent="0.25">
      <c r="D337" t="str">
        <v>Doltra2019_2007_Frick</v>
      </c>
    </row>
    <row r="338" spans="4:4" x14ac:dyDescent="0.25">
      <c r="D338" t="str">
        <v>Doltra2019_2007_Grado</v>
      </c>
    </row>
    <row r="339" spans="4:4" x14ac:dyDescent="0.25">
      <c r="D339" t="str">
        <v>Doltra2019_2007_Montepaldi</v>
      </c>
    </row>
    <row r="340" spans="4:4" x14ac:dyDescent="0.25">
      <c r="D340" t="str">
        <v>Doltra2019_2007_Osiny</v>
      </c>
    </row>
    <row r="341" spans="4:4" x14ac:dyDescent="0.25">
      <c r="D341" t="str">
        <v>Doltra2019_2007_Villaviciosa</v>
      </c>
    </row>
    <row r="342" spans="4:4" x14ac:dyDescent="0.25">
      <c r="D342" t="str">
        <v>Doltra2019_2008_Foulum</v>
      </c>
    </row>
    <row r="343" spans="4:4" x14ac:dyDescent="0.25">
      <c r="D343" t="str">
        <v>Doltra2019_2008_Frick</v>
      </c>
    </row>
    <row r="344" spans="4:4" x14ac:dyDescent="0.25">
      <c r="D344" t="str">
        <v>Doltra2019_2008_Grado</v>
      </c>
    </row>
    <row r="345" spans="4:4" x14ac:dyDescent="0.25">
      <c r="D345" t="str">
        <v>Doltra2019_2008_Osiny</v>
      </c>
    </row>
    <row r="346" spans="4:4" x14ac:dyDescent="0.25">
      <c r="D346" t="str">
        <v>Doltra2019_2008_Vaernes</v>
      </c>
    </row>
    <row r="347" spans="4:4" x14ac:dyDescent="0.25">
      <c r="D347" t="str">
        <v>Doltra2019_2008_Villaviciosa</v>
      </c>
    </row>
    <row r="348" spans="4:4" x14ac:dyDescent="0.25">
      <c r="D348" t="str">
        <v>Doltra2019_2009_Foulum</v>
      </c>
    </row>
    <row r="349" spans="4:4" x14ac:dyDescent="0.25">
      <c r="D349" t="str">
        <v>Doltra2019_2009_Frick</v>
      </c>
    </row>
    <row r="350" spans="4:4" x14ac:dyDescent="0.25">
      <c r="D350" t="str">
        <v>Doltra2019_2009_Grado</v>
      </c>
    </row>
    <row r="351" spans="4:4" x14ac:dyDescent="0.25">
      <c r="D351" t="str">
        <v>Doltra2019_2009_Osiny</v>
      </c>
    </row>
    <row r="352" spans="4:4" x14ac:dyDescent="0.25">
      <c r="D352" t="str">
        <v>Doltra2019_2009_Vaernes</v>
      </c>
    </row>
    <row r="353" spans="4:4" x14ac:dyDescent="0.25">
      <c r="D353" t="str">
        <v>Doltra2019_2009_Villaviciosa</v>
      </c>
    </row>
    <row r="354" spans="4:4" x14ac:dyDescent="0.25">
      <c r="D354" t="str">
        <v>Doltra2019_2010_Frick</v>
      </c>
    </row>
    <row r="355" spans="4:4" x14ac:dyDescent="0.25">
      <c r="D355" t="str">
        <v>Doltra2019_2010_Osiny</v>
      </c>
    </row>
    <row r="356" spans="4:4" x14ac:dyDescent="0.25">
      <c r="D356" t="str">
        <v>Doltra2019_2010_Vaernes</v>
      </c>
    </row>
    <row r="357" spans="4:4" x14ac:dyDescent="0.25">
      <c r="D357" t="str">
        <v>Doltra2019_2011_Frick</v>
      </c>
    </row>
    <row r="358" spans="4:4" x14ac:dyDescent="0.25">
      <c r="D358" t="str">
        <v>Doltra2019_2011_Osiny</v>
      </c>
    </row>
    <row r="359" spans="4:4" x14ac:dyDescent="0.25">
      <c r="D359" t="str">
        <v>Doltra2019_2011_Vaernes</v>
      </c>
    </row>
    <row r="360" spans="4:4" x14ac:dyDescent="0.25">
      <c r="D360" t="str">
        <v>Doltra2019_2012_Frick</v>
      </c>
    </row>
    <row r="361" spans="4:4" x14ac:dyDescent="0.25">
      <c r="D361" t="str">
        <v>Doltra2019_2012_Osiny</v>
      </c>
    </row>
    <row r="362" spans="4:4" x14ac:dyDescent="0.25">
      <c r="D362" t="str">
        <v>Doltra2019_2013_Frick</v>
      </c>
    </row>
    <row r="363" spans="4:4" x14ac:dyDescent="0.25">
      <c r="D363" t="str">
        <v>Doltra2019_2013_Osiny</v>
      </c>
    </row>
    <row r="364" spans="4:4" x14ac:dyDescent="0.25">
      <c r="D364" t="str">
        <v>Doltra2019_2014_Frick</v>
      </c>
    </row>
    <row r="365" spans="4:4" x14ac:dyDescent="0.25">
      <c r="D365" t="str">
        <v>Dueri2022</v>
      </c>
    </row>
    <row r="366" spans="4:4" x14ac:dyDescent="0.25">
      <c r="D366" t="str">
        <v>Ewert2002_1988_tefrio</v>
      </c>
    </row>
    <row r="367" spans="4:4" x14ac:dyDescent="0.25">
      <c r="D367" t="str">
        <v>Ewert2002_1989_tefrio</v>
      </c>
    </row>
    <row r="368" spans="4:4" x14ac:dyDescent="0.25">
      <c r="D368" t="str">
        <v>Ewert2002_1990_tefrio</v>
      </c>
    </row>
    <row r="369" spans="4:4" x14ac:dyDescent="0.25">
      <c r="D369" t="str">
        <v>Ewert2002_1991_tefrio</v>
      </c>
    </row>
    <row r="370" spans="4:4" x14ac:dyDescent="0.25">
      <c r="D370" t="str">
        <v>Ewert2002_1992_tefrio</v>
      </c>
    </row>
    <row r="371" spans="4:4" x14ac:dyDescent="0.25">
      <c r="D371" t="str">
        <v>Ewert2002_1993</v>
      </c>
    </row>
    <row r="372" spans="4:4" x14ac:dyDescent="0.25">
      <c r="D372" t="str">
        <v>Ewert2002_1993_tefrio</v>
      </c>
    </row>
    <row r="373" spans="4:4" x14ac:dyDescent="0.25">
      <c r="D373" t="str">
        <v>Ewert2002_1994</v>
      </c>
    </row>
    <row r="374" spans="4:4" x14ac:dyDescent="0.25">
      <c r="D374" t="str">
        <v>Ewert2002_1994_tefrio</v>
      </c>
    </row>
    <row r="375" spans="4:4" x14ac:dyDescent="0.25">
      <c r="D375" t="str">
        <v>Ewert2002_1995_tefrio</v>
      </c>
    </row>
    <row r="376" spans="4:4" x14ac:dyDescent="0.25">
      <c r="D376" t="str">
        <v>Ewert2002_1996_tefrio</v>
      </c>
    </row>
    <row r="377" spans="4:4" x14ac:dyDescent="0.25">
      <c r="D377" t="str">
        <v>Ewert2002_1997_tefrio</v>
      </c>
    </row>
    <row r="378" spans="4:4" x14ac:dyDescent="0.25">
      <c r="D378" t="str">
        <v>Ewert2002_1998_Braunschweig</v>
      </c>
    </row>
    <row r="379" spans="4:4" x14ac:dyDescent="0.25">
      <c r="D379" t="str">
        <v>Ewert2002_1998_Gissen</v>
      </c>
    </row>
    <row r="380" spans="4:4" x14ac:dyDescent="0.25">
      <c r="D380" t="str">
        <v>Ewert2002_1998_tefrio</v>
      </c>
    </row>
    <row r="381" spans="4:4" x14ac:dyDescent="0.25">
      <c r="D381" t="str">
        <v>Ewert2002_1999_Braunschweig</v>
      </c>
    </row>
    <row r="382" spans="4:4" x14ac:dyDescent="0.25">
      <c r="D382" t="str">
        <v>Ewert2002_1999_Gissen</v>
      </c>
    </row>
    <row r="383" spans="4:4" x14ac:dyDescent="0.25">
      <c r="D383" t="str">
        <v>Ewert2002_1999_tefrio</v>
      </c>
    </row>
    <row r="384" spans="4:4" x14ac:dyDescent="0.25">
      <c r="D384" t="str">
        <v>Fernando2013</v>
      </c>
    </row>
    <row r="385" spans="4:4" x14ac:dyDescent="0.25">
      <c r="D385" t="str">
        <v>Gebreselassie2014</v>
      </c>
    </row>
    <row r="386" spans="4:4" x14ac:dyDescent="0.25">
      <c r="D386" t="str">
        <v>Hunsaker1996</v>
      </c>
    </row>
    <row r="387" spans="4:4" x14ac:dyDescent="0.25">
      <c r="D387" t="str">
        <v>Iqba2014</v>
      </c>
    </row>
    <row r="388" spans="4:4" x14ac:dyDescent="0.25">
      <c r="D388" t="str">
        <v>Junior2022_2005_experiment10</v>
      </c>
    </row>
    <row r="389" spans="4:4" x14ac:dyDescent="0.25">
      <c r="D389" t="str">
        <v>Junior2022_2005_experiment11</v>
      </c>
    </row>
    <row r="390" spans="4:4" x14ac:dyDescent="0.25">
      <c r="D390" t="str">
        <v>Junior2022_2005_experiment13</v>
      </c>
    </row>
    <row r="391" spans="4:4" x14ac:dyDescent="0.25">
      <c r="D391" t="str">
        <v>Junior2022_2005_experiment14</v>
      </c>
    </row>
    <row r="392" spans="4:4" x14ac:dyDescent="0.25">
      <c r="D392" t="str">
        <v>Junior2022_2005_experiment4</v>
      </c>
    </row>
    <row r="393" spans="4:4" x14ac:dyDescent="0.25">
      <c r="D393" t="str">
        <v>Junior2022_2005_experiment5</v>
      </c>
    </row>
    <row r="394" spans="4:4" x14ac:dyDescent="0.25">
      <c r="D394" t="str">
        <v>Junior2022_2005_experiment6</v>
      </c>
    </row>
    <row r="395" spans="4:4" x14ac:dyDescent="0.25">
      <c r="D395" t="str">
        <v>Junior2022_2005_experiment7</v>
      </c>
    </row>
    <row r="396" spans="4:4" x14ac:dyDescent="0.25">
      <c r="D396" t="str">
        <v>Junior2022_2005_experiment8</v>
      </c>
    </row>
    <row r="397" spans="4:4" x14ac:dyDescent="0.25">
      <c r="D397" t="str">
        <v>Junior2022_2005_experiment9</v>
      </c>
    </row>
    <row r="398" spans="4:4" x14ac:dyDescent="0.25">
      <c r="D398" t="str">
        <v>Junior2022_2006_experiment15</v>
      </c>
    </row>
    <row r="399" spans="4:4" x14ac:dyDescent="0.25">
      <c r="D399" t="str">
        <v>Junior2022_2007_experiment12</v>
      </c>
    </row>
    <row r="400" spans="4:4" x14ac:dyDescent="0.25">
      <c r="D400" t="str">
        <v>Junior2022_2013_experiment16</v>
      </c>
    </row>
    <row r="401" spans="4:4" x14ac:dyDescent="0.25">
      <c r="D401" t="str">
        <v>Junior2022_2014_experiment17</v>
      </c>
    </row>
    <row r="402" spans="4:4" x14ac:dyDescent="0.25">
      <c r="D402" t="str">
        <v>Junior2022_2014_experiment18</v>
      </c>
    </row>
    <row r="403" spans="4:4" x14ac:dyDescent="0.25">
      <c r="D403" t="str">
        <v>Junior2022_2015_experiment19</v>
      </c>
    </row>
    <row r="404" spans="4:4" x14ac:dyDescent="0.25">
      <c r="D404" t="str">
        <v>Junior2022_2015_experiment20</v>
      </c>
    </row>
    <row r="405" spans="4:4" x14ac:dyDescent="0.25">
      <c r="D405" t="str">
        <v>Junior2022_2016_experiment21</v>
      </c>
    </row>
    <row r="406" spans="4:4" x14ac:dyDescent="0.25">
      <c r="D406" t="str">
        <v>Junior2022_2016_experiment22</v>
      </c>
    </row>
    <row r="407" spans="4:4" x14ac:dyDescent="0.25">
      <c r="D407" t="str">
        <v>Junior2022_2019_experiment1</v>
      </c>
    </row>
    <row r="408" spans="4:4" x14ac:dyDescent="0.25">
      <c r="D408" t="str">
        <v>Junior2022_2019_experiment2</v>
      </c>
    </row>
    <row r="409" spans="4:4" x14ac:dyDescent="0.25">
      <c r="D409" t="str">
        <v>Junior2022_2020_experiment3</v>
      </c>
    </row>
    <row r="410" spans="4:4" x14ac:dyDescent="0.25">
      <c r="D410" t="str">
        <v>Li2014</v>
      </c>
    </row>
    <row r="411" spans="4:4" x14ac:dyDescent="0.25">
      <c r="D411" t="str">
        <v>Shoukat2024</v>
      </c>
    </row>
    <row r="412" spans="4:4" x14ac:dyDescent="0.25">
      <c r="D412" t="str">
        <v>Sinnathamby2017_evenyear_SiteRK</v>
      </c>
    </row>
    <row r="413" spans="4:4" x14ac:dyDescent="0.25">
      <c r="D413" t="str">
        <v>Sinnathamby2017_oddyear_SiteRK</v>
      </c>
    </row>
    <row r="414" spans="4:4" x14ac:dyDescent="0.25">
      <c r="D414" t="str">
        <v>Sinnathamby2017_siteTO</v>
      </c>
    </row>
    <row r="415" spans="4:4" x14ac:dyDescent="0.25">
      <c r="D415" t="str">
        <v>Spiertz1978_1976</v>
      </c>
    </row>
    <row r="416" spans="4:4" x14ac:dyDescent="0.25">
      <c r="D416" t="str">
        <v>Tribouillois2018</v>
      </c>
    </row>
    <row r="417" spans="4:4" x14ac:dyDescent="0.25">
      <c r="D417" t="str">
        <v>Ventrella2016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zoomScaleNormal="100" workbookViewId="0">
      <selection activeCell="C1" sqref="C1"/>
    </sheetView>
  </sheetViews>
  <sheetFormatPr defaultColWidth="8.7109375" defaultRowHeight="15.75" x14ac:dyDescent="0.25"/>
  <cols>
    <col min="1" max="1" width="1.85546875" style="19" customWidth="1"/>
    <col min="2" max="2" width="3.42578125" style="19" customWidth="1"/>
    <col min="3" max="3" width="30.42578125" style="19" customWidth="1"/>
    <col min="4" max="4" width="23.42578125" style="19" hidden="1" customWidth="1"/>
    <col min="5" max="5" width="3.7109375" style="26" customWidth="1"/>
    <col min="6" max="6" width="3.7109375" style="19" hidden="1" customWidth="1"/>
    <col min="7" max="7" width="3.7109375" style="19" customWidth="1"/>
    <col min="8" max="8" width="2.42578125" style="19" customWidth="1"/>
    <col min="9" max="9" width="30.42578125" style="19" customWidth="1"/>
    <col min="10" max="10" width="23.42578125" style="19" hidden="1" customWidth="1"/>
    <col min="11" max="11" width="4.85546875" style="24" customWidth="1"/>
    <col min="12" max="12" width="3.7109375" style="19" hidden="1" customWidth="1"/>
    <col min="13" max="13" width="3.7109375" style="19" customWidth="1"/>
    <col min="14" max="16384" width="8.7109375" style="19"/>
  </cols>
  <sheetData>
    <row r="1" spans="1:11" ht="6.75" customHeight="1" x14ac:dyDescent="0.25"/>
    <row r="2" spans="1:11" ht="18.75" x14ac:dyDescent="0.3">
      <c r="B2" s="42" t="s">
        <v>6809</v>
      </c>
      <c r="C2" s="43"/>
      <c r="D2" s="44"/>
      <c r="E2" s="45"/>
      <c r="F2" s="46"/>
      <c r="G2" s="46"/>
      <c r="H2" s="46"/>
      <c r="I2" s="47"/>
      <c r="J2" s="46"/>
      <c r="K2" s="48" t="s">
        <v>90</v>
      </c>
    </row>
    <row r="3" spans="1:11" ht="11.25" customHeight="1" x14ac:dyDescent="0.25"/>
    <row r="4" spans="1:11" ht="25.5" customHeight="1" x14ac:dyDescent="0.35">
      <c r="B4" s="213" t="s">
        <v>45</v>
      </c>
      <c r="C4" s="213"/>
      <c r="D4" s="213"/>
      <c r="E4" s="213"/>
      <c r="H4" s="213" t="s">
        <v>2044</v>
      </c>
      <c r="I4" s="213"/>
      <c r="J4" s="213"/>
      <c r="K4" s="213"/>
    </row>
    <row r="5" spans="1:11" ht="11.25" customHeight="1" x14ac:dyDescent="0.25"/>
    <row r="6" spans="1:11" ht="18" customHeight="1" x14ac:dyDescent="0.25">
      <c r="B6" s="214" t="s">
        <v>6818</v>
      </c>
      <c r="C6" s="214"/>
      <c r="D6" s="20"/>
      <c r="E6" s="27"/>
      <c r="H6" s="106" t="s">
        <v>6810</v>
      </c>
      <c r="I6" s="106"/>
      <c r="J6" s="37"/>
      <c r="K6" s="41"/>
    </row>
    <row r="7" spans="1:11" ht="18" customHeight="1" x14ac:dyDescent="0.25">
      <c r="A7" s="32"/>
      <c r="B7" s="33" t="s">
        <v>2589</v>
      </c>
      <c r="C7" s="39" t="s">
        <v>7528</v>
      </c>
      <c r="D7" s="34" t="s">
        <v>43</v>
      </c>
      <c r="E7" s="35" t="s">
        <v>2120</v>
      </c>
      <c r="F7" s="32"/>
      <c r="G7" s="32"/>
      <c r="H7" s="33" t="s">
        <v>2589</v>
      </c>
      <c r="I7" s="39" t="s">
        <v>6812</v>
      </c>
      <c r="J7" s="34" t="s">
        <v>86</v>
      </c>
      <c r="K7" s="36" t="s">
        <v>2119</v>
      </c>
    </row>
    <row r="8" spans="1:11" ht="18" customHeight="1" x14ac:dyDescent="0.25">
      <c r="A8" s="32"/>
      <c r="B8" s="33" t="s">
        <v>2589</v>
      </c>
      <c r="C8" s="39" t="s">
        <v>7530</v>
      </c>
      <c r="D8" s="34" t="s">
        <v>67</v>
      </c>
      <c r="E8" s="36" t="s">
        <v>2119</v>
      </c>
      <c r="F8" s="32"/>
      <c r="G8" s="32"/>
      <c r="H8" s="33" t="s">
        <v>2589</v>
      </c>
      <c r="I8" s="39" t="s">
        <v>6813</v>
      </c>
      <c r="J8" s="34" t="s">
        <v>84</v>
      </c>
      <c r="K8" s="36" t="s">
        <v>2119</v>
      </c>
    </row>
    <row r="9" spans="1:11" ht="18" customHeight="1" x14ac:dyDescent="0.25">
      <c r="A9" s="32"/>
      <c r="B9" s="33" t="s">
        <v>2589</v>
      </c>
      <c r="C9" s="39" t="s">
        <v>7529</v>
      </c>
      <c r="D9" s="34" t="s">
        <v>7532</v>
      </c>
      <c r="E9" s="36" t="s">
        <v>2119</v>
      </c>
      <c r="F9" s="32"/>
      <c r="G9" s="32"/>
      <c r="H9" s="33" t="s">
        <v>2589</v>
      </c>
      <c r="I9" s="39" t="s">
        <v>6814</v>
      </c>
      <c r="J9" s="34" t="s">
        <v>4241</v>
      </c>
      <c r="K9" s="36" t="s">
        <v>2119</v>
      </c>
    </row>
    <row r="10" spans="1:11" ht="18" customHeight="1" x14ac:dyDescent="0.25">
      <c r="A10" s="32"/>
      <c r="B10" s="33" t="s">
        <v>2589</v>
      </c>
      <c r="C10" s="39" t="s">
        <v>6568</v>
      </c>
      <c r="D10" s="34" t="s">
        <v>49</v>
      </c>
      <c r="E10" s="36" t="s">
        <v>2119</v>
      </c>
      <c r="F10" s="32"/>
      <c r="G10" s="32"/>
      <c r="H10" s="33" t="s">
        <v>2589</v>
      </c>
      <c r="I10" s="39" t="s">
        <v>6811</v>
      </c>
      <c r="J10" s="34" t="s">
        <v>4291</v>
      </c>
      <c r="K10" s="36" t="s">
        <v>2119</v>
      </c>
    </row>
    <row r="11" spans="1:11" ht="18" customHeight="1" x14ac:dyDescent="0.25">
      <c r="A11" s="32"/>
      <c r="B11" s="33" t="s">
        <v>2589</v>
      </c>
      <c r="C11" s="39" t="s">
        <v>6569</v>
      </c>
      <c r="D11" s="34" t="s">
        <v>51</v>
      </c>
      <c r="E11" s="36" t="s">
        <v>2119</v>
      </c>
      <c r="F11" s="32"/>
      <c r="G11" s="32"/>
      <c r="H11" s="33" t="s">
        <v>2589</v>
      </c>
      <c r="I11" s="39" t="s">
        <v>6815</v>
      </c>
      <c r="J11" s="34" t="s">
        <v>4283</v>
      </c>
      <c r="K11" s="36" t="s">
        <v>2119</v>
      </c>
    </row>
    <row r="12" spans="1:11" ht="18" customHeight="1" x14ac:dyDescent="0.25">
      <c r="A12" s="32"/>
      <c r="B12" s="33" t="s">
        <v>2589</v>
      </c>
      <c r="C12" s="39" t="s">
        <v>6570</v>
      </c>
      <c r="D12" s="34" t="s">
        <v>52</v>
      </c>
      <c r="E12" s="36" t="s">
        <v>2119</v>
      </c>
      <c r="H12" s="33" t="s">
        <v>2589</v>
      </c>
      <c r="I12" s="39" t="s">
        <v>6816</v>
      </c>
      <c r="J12" s="34" t="s">
        <v>4268</v>
      </c>
      <c r="K12" s="36" t="s">
        <v>2119</v>
      </c>
    </row>
    <row r="13" spans="1:11" ht="18" customHeight="1" x14ac:dyDescent="0.25">
      <c r="A13" s="32"/>
      <c r="F13" s="32"/>
      <c r="G13" s="32"/>
    </row>
    <row r="14" spans="1:11" ht="18" customHeight="1" x14ac:dyDescent="0.25">
      <c r="A14" s="32"/>
      <c r="B14" s="106" t="s">
        <v>6811</v>
      </c>
      <c r="C14" s="106"/>
      <c r="D14" s="37"/>
      <c r="E14" s="38"/>
      <c r="F14" s="32"/>
      <c r="G14" s="32"/>
      <c r="H14" s="106" t="s">
        <v>6817</v>
      </c>
      <c r="I14" s="106"/>
      <c r="J14" s="37"/>
      <c r="K14" s="41"/>
    </row>
    <row r="15" spans="1:11" ht="18" customHeight="1" x14ac:dyDescent="0.25">
      <c r="A15" s="32"/>
      <c r="B15" s="31" t="s">
        <v>2589</v>
      </c>
      <c r="C15" s="39" t="s">
        <v>6571</v>
      </c>
      <c r="D15" s="34" t="s">
        <v>7531</v>
      </c>
      <c r="E15" s="36" t="s">
        <v>2119</v>
      </c>
      <c r="F15" s="32"/>
      <c r="G15" s="32"/>
      <c r="H15" s="33" t="s">
        <v>2589</v>
      </c>
      <c r="I15" s="39" t="s">
        <v>6821</v>
      </c>
      <c r="J15" s="34" t="s">
        <v>4298</v>
      </c>
      <c r="K15" s="36" t="s">
        <v>2119</v>
      </c>
    </row>
    <row r="16" spans="1:11" ht="18" customHeight="1" x14ac:dyDescent="0.25">
      <c r="A16" s="32"/>
      <c r="B16" s="31" t="s">
        <v>2589</v>
      </c>
      <c r="C16" s="39" t="s">
        <v>6831</v>
      </c>
      <c r="D16" s="34" t="s">
        <v>77</v>
      </c>
      <c r="E16" s="36" t="s">
        <v>2119</v>
      </c>
      <c r="F16" s="32"/>
      <c r="G16" s="32"/>
      <c r="H16" s="33" t="s">
        <v>2589</v>
      </c>
      <c r="I16" s="39" t="s">
        <v>6814</v>
      </c>
      <c r="J16" s="34" t="s">
        <v>4418</v>
      </c>
      <c r="K16" s="36" t="s">
        <v>2119</v>
      </c>
    </row>
    <row r="17" spans="1:11" ht="18" customHeight="1" x14ac:dyDescent="0.25">
      <c r="A17" s="32"/>
      <c r="B17" s="33" t="s">
        <v>2589</v>
      </c>
      <c r="C17" s="39" t="s">
        <v>1667</v>
      </c>
      <c r="D17" s="34" t="s">
        <v>56</v>
      </c>
      <c r="E17" s="35" t="s">
        <v>2120</v>
      </c>
      <c r="H17" s="33" t="s">
        <v>2589</v>
      </c>
      <c r="I17" s="39" t="s">
        <v>6822</v>
      </c>
      <c r="J17" s="34" t="s">
        <v>4679</v>
      </c>
      <c r="K17" s="36" t="s">
        <v>2119</v>
      </c>
    </row>
    <row r="18" spans="1:11" ht="18" customHeight="1" x14ac:dyDescent="0.25">
      <c r="A18" s="32"/>
      <c r="B18" s="33" t="s">
        <v>2589</v>
      </c>
      <c r="C18" s="39" t="s">
        <v>1672</v>
      </c>
      <c r="D18" s="34" t="s">
        <v>2121</v>
      </c>
      <c r="E18" s="36" t="s">
        <v>2119</v>
      </c>
      <c r="H18" s="33" t="s">
        <v>2589</v>
      </c>
      <c r="I18" s="39" t="s">
        <v>6823</v>
      </c>
      <c r="J18" s="34" t="s">
        <v>4707</v>
      </c>
      <c r="K18" s="36" t="s">
        <v>2119</v>
      </c>
    </row>
    <row r="19" spans="1:11" ht="17.25" x14ac:dyDescent="0.25">
      <c r="B19" s="33" t="s">
        <v>2589</v>
      </c>
      <c r="C19" s="40" t="s">
        <v>7442</v>
      </c>
      <c r="D19" s="34" t="s">
        <v>7459</v>
      </c>
      <c r="E19" s="36" t="s">
        <v>2119</v>
      </c>
      <c r="H19" s="33" t="s">
        <v>2589</v>
      </c>
      <c r="I19" s="39" t="s">
        <v>6811</v>
      </c>
      <c r="J19" s="34" t="s">
        <v>4664</v>
      </c>
      <c r="K19" s="36" t="s">
        <v>2119</v>
      </c>
    </row>
    <row r="20" spans="1:11" ht="17.25" x14ac:dyDescent="0.25">
      <c r="B20" s="33" t="s">
        <v>2589</v>
      </c>
      <c r="C20" s="39" t="s">
        <v>7444</v>
      </c>
      <c r="D20" s="34" t="s">
        <v>7460</v>
      </c>
      <c r="E20" s="36" t="s">
        <v>2119</v>
      </c>
      <c r="H20" s="33" t="s">
        <v>2589</v>
      </c>
      <c r="I20" s="39" t="s">
        <v>6815</v>
      </c>
      <c r="J20" s="34" t="s">
        <v>4535</v>
      </c>
      <c r="K20" s="36" t="s">
        <v>2119</v>
      </c>
    </row>
    <row r="21" spans="1:11" ht="17.25" x14ac:dyDescent="0.25">
      <c r="H21" s="33" t="s">
        <v>2589</v>
      </c>
      <c r="I21" s="39" t="s">
        <v>6816</v>
      </c>
      <c r="J21" s="34" t="s">
        <v>4503</v>
      </c>
      <c r="K21" s="36" t="s">
        <v>2119</v>
      </c>
    </row>
    <row r="22" spans="1:11" ht="17.25" x14ac:dyDescent="0.25">
      <c r="B22" s="106" t="s">
        <v>6820</v>
      </c>
      <c r="C22" s="106"/>
      <c r="D22" s="20"/>
      <c r="E22" s="25"/>
      <c r="H22" s="33" t="s">
        <v>2589</v>
      </c>
      <c r="I22" s="39" t="s">
        <v>6824</v>
      </c>
      <c r="J22" s="34" t="s">
        <v>4690</v>
      </c>
      <c r="K22" s="36" t="s">
        <v>2119</v>
      </c>
    </row>
    <row r="23" spans="1:11" ht="18" x14ac:dyDescent="0.25">
      <c r="B23" s="33" t="s">
        <v>2589</v>
      </c>
      <c r="C23" s="39" t="s">
        <v>7441</v>
      </c>
      <c r="D23" s="34" t="s">
        <v>2043</v>
      </c>
      <c r="E23" s="35" t="s">
        <v>2120</v>
      </c>
      <c r="H23" s="33"/>
      <c r="I23" s="118"/>
      <c r="J23" s="34"/>
      <c r="K23" s="36"/>
    </row>
    <row r="24" spans="1:11" ht="18" x14ac:dyDescent="0.25">
      <c r="B24" s="33" t="s">
        <v>2589</v>
      </c>
      <c r="C24" s="40" t="s">
        <v>6572</v>
      </c>
      <c r="D24" s="34" t="s">
        <v>55</v>
      </c>
      <c r="E24" s="35" t="s">
        <v>2120</v>
      </c>
    </row>
    <row r="25" spans="1:11" ht="18" x14ac:dyDescent="0.25">
      <c r="B25" s="33" t="s">
        <v>2589</v>
      </c>
      <c r="C25" s="40" t="s">
        <v>1671</v>
      </c>
      <c r="D25" s="34" t="s">
        <v>60</v>
      </c>
      <c r="E25" s="35" t="s">
        <v>2120</v>
      </c>
    </row>
    <row r="26" spans="1:11" ht="17.25" x14ac:dyDescent="0.25">
      <c r="B26" s="33" t="s">
        <v>2589</v>
      </c>
      <c r="C26" s="39" t="s">
        <v>2045</v>
      </c>
      <c r="D26" s="34" t="s">
        <v>2123</v>
      </c>
      <c r="E26" s="36" t="s">
        <v>2119</v>
      </c>
    </row>
    <row r="27" spans="1:11" ht="17.25" x14ac:dyDescent="0.25">
      <c r="B27" s="33" t="s">
        <v>2589</v>
      </c>
      <c r="C27" s="39" t="s">
        <v>1668</v>
      </c>
      <c r="D27" s="34" t="s">
        <v>2122</v>
      </c>
      <c r="E27" s="36" t="s">
        <v>2119</v>
      </c>
    </row>
    <row r="28" spans="1:11" ht="17.25" x14ac:dyDescent="0.25">
      <c r="B28" s="33" t="s">
        <v>2589</v>
      </c>
      <c r="C28" s="39" t="s">
        <v>6573</v>
      </c>
      <c r="D28" s="34" t="s">
        <v>2124</v>
      </c>
      <c r="E28" s="36" t="s">
        <v>2119</v>
      </c>
    </row>
    <row r="29" spans="1:11" ht="17.25" x14ac:dyDescent="0.25">
      <c r="B29" s="33" t="s">
        <v>2589</v>
      </c>
      <c r="C29" s="40" t="s">
        <v>1669</v>
      </c>
      <c r="D29" s="34" t="s">
        <v>2125</v>
      </c>
      <c r="E29" s="36" t="s">
        <v>2119</v>
      </c>
    </row>
    <row r="30" spans="1:11" ht="17.25" x14ac:dyDescent="0.25">
      <c r="B30" s="33" t="s">
        <v>2589</v>
      </c>
      <c r="C30" s="39" t="s">
        <v>2046</v>
      </c>
      <c r="D30" s="34" t="s">
        <v>2127</v>
      </c>
      <c r="E30" s="36" t="s">
        <v>2119</v>
      </c>
    </row>
    <row r="31" spans="1:11" ht="17.25" x14ac:dyDescent="0.25">
      <c r="B31" s="33" t="s">
        <v>2589</v>
      </c>
      <c r="C31" s="39" t="s">
        <v>7458</v>
      </c>
      <c r="D31" s="34" t="s">
        <v>2792</v>
      </c>
      <c r="E31" s="36" t="s">
        <v>2119</v>
      </c>
    </row>
    <row r="32" spans="1:11" ht="18" x14ac:dyDescent="0.25">
      <c r="B32" s="33" t="s">
        <v>2589</v>
      </c>
      <c r="C32" s="39" t="s">
        <v>6574</v>
      </c>
      <c r="D32" s="34" t="s">
        <v>2126</v>
      </c>
      <c r="E32" s="35" t="s">
        <v>2120</v>
      </c>
    </row>
    <row r="33" spans="2:5" ht="18" x14ac:dyDescent="0.25">
      <c r="B33" s="33" t="s">
        <v>2589</v>
      </c>
      <c r="C33" s="40" t="s">
        <v>6575</v>
      </c>
      <c r="D33" s="34" t="s">
        <v>53</v>
      </c>
      <c r="E33" s="35" t="s">
        <v>2120</v>
      </c>
    </row>
    <row r="34" spans="2:5" ht="18" x14ac:dyDescent="0.25">
      <c r="B34" s="33" t="s">
        <v>2589</v>
      </c>
      <c r="C34" s="39" t="s">
        <v>6819</v>
      </c>
      <c r="D34" s="34" t="s">
        <v>79</v>
      </c>
      <c r="E34" s="35"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ColWidth="8.85546875" defaultRowHeight="15" x14ac:dyDescent="0.25"/>
  <cols>
    <col min="1" max="1" width="15.7109375" bestFit="1" customWidth="1"/>
    <col min="2" max="2" width="70.7109375" bestFit="1" customWidth="1"/>
    <col min="3" max="3" width="20.7109375" bestFit="1" customWidth="1"/>
  </cols>
  <sheetData>
    <row r="1" spans="1:5" x14ac:dyDescent="0.25">
      <c r="A1" s="2"/>
      <c r="B1" s="1"/>
      <c r="C1" s="1"/>
      <c r="D1" s="1"/>
      <c r="E1" s="1"/>
    </row>
    <row r="2" spans="1:5" x14ac:dyDescent="0.25">
      <c r="A2" s="2"/>
      <c r="B2" s="1"/>
      <c r="C2" s="1"/>
      <c r="D2" s="1"/>
      <c r="E2" s="1"/>
    </row>
    <row r="3" spans="1:5" x14ac:dyDescent="0.25">
      <c r="A3" s="2"/>
      <c r="B3" s="1"/>
      <c r="C3" s="1"/>
      <c r="D3" s="1"/>
      <c r="E3" s="1"/>
    </row>
    <row r="4" spans="1:5" x14ac:dyDescent="0.25">
      <c r="A4" s="2" t="s">
        <v>0</v>
      </c>
      <c r="B4" s="1" t="s">
        <v>1</v>
      </c>
      <c r="C4" s="1"/>
      <c r="D4" s="1"/>
      <c r="E4" s="1"/>
    </row>
    <row r="5" spans="1:5" x14ac:dyDescent="0.25">
      <c r="A5" s="2" t="s">
        <v>2</v>
      </c>
      <c r="B5" s="1" t="s">
        <v>3</v>
      </c>
      <c r="C5" s="1"/>
      <c r="D5" s="1"/>
      <c r="E5" s="1"/>
    </row>
    <row r="6" spans="1:5" x14ac:dyDescent="0.25">
      <c r="A6" s="2" t="s">
        <v>4</v>
      </c>
      <c r="B6" s="1" t="s">
        <v>5</v>
      </c>
      <c r="C6" s="1"/>
      <c r="D6" s="1"/>
      <c r="E6" s="1"/>
    </row>
    <row r="7" spans="1:5" x14ac:dyDescent="0.25">
      <c r="A7" s="2" t="s">
        <v>6</v>
      </c>
      <c r="B7" s="1" t="s">
        <v>7</v>
      </c>
      <c r="C7" s="1"/>
      <c r="D7" s="1"/>
      <c r="E7" s="1"/>
    </row>
    <row r="8" spans="1:5" x14ac:dyDescent="0.25">
      <c r="A8" s="2" t="s">
        <v>6</v>
      </c>
      <c r="B8" s="1" t="s">
        <v>7</v>
      </c>
      <c r="C8" s="1"/>
      <c r="D8" s="1"/>
      <c r="E8" s="1"/>
    </row>
    <row r="9" spans="1:5" x14ac:dyDescent="0.25">
      <c r="A9" s="2" t="s">
        <v>6</v>
      </c>
      <c r="B9" s="1" t="s">
        <v>7</v>
      </c>
      <c r="C9" s="1"/>
      <c r="D9" s="1"/>
      <c r="E9" s="1"/>
    </row>
    <row r="10" spans="1:5" x14ac:dyDescent="0.25">
      <c r="A10" s="2" t="s">
        <v>6</v>
      </c>
      <c r="B10" s="1" t="s">
        <v>7</v>
      </c>
      <c r="C10" s="1"/>
      <c r="D10" s="1"/>
      <c r="E10" s="1"/>
    </row>
    <row r="11" spans="1:5" x14ac:dyDescent="0.25">
      <c r="A11" s="2" t="s">
        <v>8</v>
      </c>
      <c r="B11" s="1" t="s">
        <v>9</v>
      </c>
      <c r="C11" s="1"/>
      <c r="D11" s="1"/>
      <c r="E11" s="1"/>
    </row>
    <row r="12" spans="1:5" x14ac:dyDescent="0.25">
      <c r="A12" s="2" t="s">
        <v>6</v>
      </c>
      <c r="B12" s="1" t="s">
        <v>10</v>
      </c>
      <c r="C12" s="1"/>
      <c r="D12" s="1"/>
      <c r="E12" s="1"/>
    </row>
    <row r="13" spans="1:5" x14ac:dyDescent="0.25">
      <c r="A13" s="2" t="s">
        <v>6</v>
      </c>
      <c r="B13" s="1" t="s">
        <v>10</v>
      </c>
      <c r="C13" s="1"/>
      <c r="D13" s="1"/>
      <c r="E13" s="1"/>
    </row>
    <row r="14" spans="1:5" x14ac:dyDescent="0.25">
      <c r="A14" s="2" t="s">
        <v>6</v>
      </c>
      <c r="B14" s="1" t="s">
        <v>10</v>
      </c>
      <c r="C14" s="1"/>
      <c r="D14" s="1"/>
      <c r="E14" s="1"/>
    </row>
    <row r="15" spans="1:5" x14ac:dyDescent="0.25">
      <c r="A15" s="2" t="s">
        <v>6</v>
      </c>
      <c r="B15" s="1" t="s">
        <v>10</v>
      </c>
      <c r="C15" s="1"/>
      <c r="D15" s="1"/>
      <c r="E15" s="1"/>
    </row>
    <row r="16" spans="1:5" ht="90" x14ac:dyDescent="0.25">
      <c r="A16" s="2" t="s">
        <v>11</v>
      </c>
      <c r="B16" s="1" t="s">
        <v>12</v>
      </c>
      <c r="C16" s="1"/>
      <c r="D16" s="1"/>
      <c r="E16" s="1"/>
    </row>
    <row r="17" spans="1:5" ht="60" x14ac:dyDescent="0.25">
      <c r="A17" s="2" t="s">
        <v>6</v>
      </c>
      <c r="B17" s="1" t="s">
        <v>13</v>
      </c>
      <c r="C17" s="1"/>
      <c r="D17" s="1"/>
      <c r="E17" s="1"/>
    </row>
    <row r="18" spans="1:5" ht="30" x14ac:dyDescent="0.25">
      <c r="A18" s="2" t="s">
        <v>14</v>
      </c>
      <c r="B18" s="1" t="s">
        <v>15</v>
      </c>
      <c r="C18" s="1"/>
      <c r="D18" s="1"/>
      <c r="E18" s="1"/>
    </row>
    <row r="19" spans="1:5" x14ac:dyDescent="0.25">
      <c r="A19" s="2" t="s">
        <v>6</v>
      </c>
      <c r="B19" s="1" t="s">
        <v>16</v>
      </c>
      <c r="C19" s="1"/>
      <c r="D19" s="1"/>
      <c r="E19" s="1"/>
    </row>
    <row r="20" spans="1:5" ht="90" x14ac:dyDescent="0.25">
      <c r="A20" s="2" t="s">
        <v>6</v>
      </c>
      <c r="B20" s="1" t="s">
        <v>17</v>
      </c>
      <c r="C20" s="1"/>
      <c r="D20" s="1"/>
      <c r="E20" s="1"/>
    </row>
    <row r="21" spans="1:5" x14ac:dyDescent="0.25">
      <c r="A21" s="2" t="s">
        <v>6</v>
      </c>
      <c r="B21" s="1" t="s">
        <v>18</v>
      </c>
      <c r="C21" s="1"/>
      <c r="D21" s="1"/>
      <c r="E21" s="1"/>
    </row>
    <row r="22" spans="1:5" ht="30" x14ac:dyDescent="0.25">
      <c r="A22" s="2" t="s">
        <v>6</v>
      </c>
      <c r="B22" s="1" t="s">
        <v>19</v>
      </c>
      <c r="C22" s="1"/>
      <c r="D22" s="1"/>
      <c r="E22" s="1"/>
    </row>
    <row r="23" spans="1:5" ht="45" x14ac:dyDescent="0.25">
      <c r="A23" s="2" t="s">
        <v>6</v>
      </c>
      <c r="B23" s="1" t="s">
        <v>20</v>
      </c>
      <c r="C23" s="1"/>
      <c r="D23" s="1"/>
      <c r="E23" s="1"/>
    </row>
    <row r="24" spans="1:5" x14ac:dyDescent="0.25">
      <c r="A24" s="2" t="s">
        <v>6</v>
      </c>
      <c r="B24" s="1" t="s">
        <v>21</v>
      </c>
      <c r="C24" s="1"/>
      <c r="D24" s="1"/>
      <c r="E24" s="1"/>
    </row>
    <row r="25" spans="1:5" ht="45" x14ac:dyDescent="0.25">
      <c r="A25" s="2" t="s">
        <v>6</v>
      </c>
      <c r="B25" s="1" t="s">
        <v>22</v>
      </c>
      <c r="C25" s="1"/>
      <c r="D25" s="1"/>
      <c r="E25" s="1"/>
    </row>
    <row r="26" spans="1:5" ht="30" x14ac:dyDescent="0.25">
      <c r="A26" s="2" t="s">
        <v>6</v>
      </c>
      <c r="B26" s="1" t="s">
        <v>23</v>
      </c>
      <c r="C26" s="1"/>
      <c r="D26" s="1"/>
      <c r="E26" s="1"/>
    </row>
    <row r="27" spans="1:5" ht="45" x14ac:dyDescent="0.25">
      <c r="A27" s="2" t="s">
        <v>6</v>
      </c>
      <c r="B27" s="1" t="s">
        <v>24</v>
      </c>
      <c r="C27" s="1"/>
      <c r="D27" s="1"/>
      <c r="E27" s="1"/>
    </row>
    <row r="28" spans="1:5" ht="30" x14ac:dyDescent="0.25">
      <c r="A28" s="2" t="s">
        <v>6</v>
      </c>
      <c r="B28" s="1" t="s">
        <v>25</v>
      </c>
      <c r="C28" s="1"/>
      <c r="D28" s="1"/>
      <c r="E28" s="1"/>
    </row>
    <row r="29" spans="1:5" ht="30" x14ac:dyDescent="0.25">
      <c r="A29" s="2" t="s">
        <v>6</v>
      </c>
      <c r="B29" s="1" t="s">
        <v>26</v>
      </c>
      <c r="C29" s="1"/>
      <c r="D29" s="1"/>
      <c r="E29" s="1"/>
    </row>
    <row r="30" spans="1:5" ht="45" x14ac:dyDescent="0.25">
      <c r="A30" s="2" t="s">
        <v>6</v>
      </c>
      <c r="B30" s="1" t="s">
        <v>27</v>
      </c>
      <c r="C30" s="1"/>
      <c r="D30" s="1"/>
      <c r="E30" s="1"/>
    </row>
    <row r="31" spans="1:5" ht="30" x14ac:dyDescent="0.25">
      <c r="A31" s="2" t="s">
        <v>6</v>
      </c>
      <c r="B31" s="1" t="s">
        <v>28</v>
      </c>
      <c r="C31" s="1"/>
      <c r="D31" s="1"/>
      <c r="E31" s="1"/>
    </row>
    <row r="32" spans="1:5" ht="30" x14ac:dyDescent="0.25">
      <c r="A32" s="2" t="s">
        <v>6</v>
      </c>
      <c r="B32" s="1" t="s">
        <v>29</v>
      </c>
      <c r="C32" s="1"/>
      <c r="D32" s="1"/>
      <c r="E32" s="1"/>
    </row>
    <row r="33" spans="1:5" x14ac:dyDescent="0.25">
      <c r="A33" s="2" t="s">
        <v>6</v>
      </c>
      <c r="B33" s="1" t="s">
        <v>30</v>
      </c>
      <c r="C33" s="1"/>
      <c r="D33" s="1"/>
      <c r="E33" s="1"/>
    </row>
    <row r="34" spans="1:5" x14ac:dyDescent="0.25">
      <c r="A34" s="2" t="s">
        <v>6</v>
      </c>
      <c r="B34" s="1" t="s">
        <v>31</v>
      </c>
      <c r="C34" s="1"/>
      <c r="D34" s="1"/>
      <c r="E34" s="1"/>
    </row>
    <row r="35" spans="1:5" x14ac:dyDescent="0.25">
      <c r="A35" s="2" t="s">
        <v>6</v>
      </c>
      <c r="B35" s="1" t="s">
        <v>32</v>
      </c>
      <c r="C35" s="1"/>
      <c r="D35" s="1"/>
      <c r="E35" s="1"/>
    </row>
    <row r="36" spans="1:5" ht="30" x14ac:dyDescent="0.25">
      <c r="A36" s="2" t="s">
        <v>6</v>
      </c>
      <c r="B36" s="1" t="s">
        <v>33</v>
      </c>
      <c r="C36" s="1"/>
      <c r="D36" s="1"/>
      <c r="E36" s="1"/>
    </row>
    <row r="37" spans="1:5" ht="45" x14ac:dyDescent="0.25">
      <c r="A37" s="2" t="s">
        <v>34</v>
      </c>
      <c r="B37" s="1" t="s">
        <v>35</v>
      </c>
      <c r="C37" s="1"/>
      <c r="D37" s="1"/>
      <c r="E37" s="1"/>
    </row>
    <row r="38" spans="1:5" ht="75" x14ac:dyDescent="0.25">
      <c r="A38" s="2" t="s">
        <v>6</v>
      </c>
      <c r="B38" s="1" t="s">
        <v>36</v>
      </c>
      <c r="C38" s="1"/>
      <c r="D38" s="1"/>
      <c r="E38" s="1"/>
    </row>
    <row r="39" spans="1:5" x14ac:dyDescent="0.25">
      <c r="A39" s="2" t="s">
        <v>6</v>
      </c>
      <c r="B39" s="1" t="s">
        <v>6</v>
      </c>
      <c r="C39" s="1"/>
      <c r="D39" s="1"/>
      <c r="E39" s="1"/>
    </row>
    <row r="40" spans="1:5" x14ac:dyDescent="0.25">
      <c r="A40" s="2" t="s">
        <v>6</v>
      </c>
      <c r="B40" s="1" t="s">
        <v>6</v>
      </c>
      <c r="C40" s="1"/>
      <c r="D40" s="1"/>
      <c r="E40" s="1"/>
    </row>
    <row r="41" spans="1:5" x14ac:dyDescent="0.25">
      <c r="A41" t="s">
        <v>6</v>
      </c>
      <c r="B41" t="s">
        <v>6</v>
      </c>
    </row>
    <row r="42" spans="1:5" x14ac:dyDescent="0.25">
      <c r="A42" t="s">
        <v>6</v>
      </c>
      <c r="B42" t="s">
        <v>6</v>
      </c>
    </row>
    <row r="43" spans="1:5" x14ac:dyDescent="0.25">
      <c r="A43" t="s">
        <v>6</v>
      </c>
      <c r="B43" t="s">
        <v>6</v>
      </c>
    </row>
    <row r="44" spans="1:5" x14ac:dyDescent="0.25">
      <c r="A44" t="s">
        <v>6</v>
      </c>
      <c r="B44" t="s">
        <v>6</v>
      </c>
    </row>
    <row r="45" spans="1:5" x14ac:dyDescent="0.25">
      <c r="A45" t="s">
        <v>6</v>
      </c>
      <c r="B45" t="s">
        <v>6</v>
      </c>
    </row>
    <row r="46" spans="1:5" x14ac:dyDescent="0.25">
      <c r="A46" t="s">
        <v>6</v>
      </c>
      <c r="B46" t="s">
        <v>6</v>
      </c>
    </row>
    <row r="47" spans="1:5" x14ac:dyDescent="0.2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ColWidth="8.85546875" defaultRowHeight="15" x14ac:dyDescent="0.25"/>
  <cols>
    <col min="1" max="1" width="30.7109375" bestFit="1" customWidth="1"/>
    <col min="2" max="3" width="18.7109375" bestFit="1" customWidth="1"/>
    <col min="4" max="5" width="30.7109375" bestFit="1" customWidth="1"/>
    <col min="6" max="6" width="7.7109375" bestFit="1" customWidth="1"/>
  </cols>
  <sheetData>
    <row r="1" spans="1:7" x14ac:dyDescent="0.25">
      <c r="A1" s="1"/>
      <c r="B1" s="1"/>
      <c r="C1" s="1"/>
      <c r="D1" s="1"/>
      <c r="E1" s="1"/>
      <c r="F1" s="1"/>
    </row>
    <row r="2" spans="1:7" x14ac:dyDescent="0.25">
      <c r="A2" s="1"/>
      <c r="B2" s="1"/>
      <c r="C2" s="1"/>
      <c r="D2" s="1"/>
      <c r="E2" s="1"/>
      <c r="F2" s="1"/>
    </row>
    <row r="3" spans="1:7" x14ac:dyDescent="0.25">
      <c r="A3" s="1"/>
      <c r="B3" s="1"/>
      <c r="C3" s="1"/>
      <c r="D3" s="1"/>
      <c r="E3" s="1"/>
      <c r="F3" s="1"/>
    </row>
    <row r="4" spans="1:7" x14ac:dyDescent="0.25">
      <c r="A4" s="2" t="s">
        <v>37</v>
      </c>
      <c r="B4" s="2" t="s">
        <v>38</v>
      </c>
      <c r="C4" s="2" t="s">
        <v>39</v>
      </c>
      <c r="D4" s="2" t="s">
        <v>40</v>
      </c>
      <c r="E4" s="2" t="s">
        <v>41</v>
      </c>
      <c r="F4" s="2" t="s">
        <v>42</v>
      </c>
    </row>
    <row r="5" spans="1:7" x14ac:dyDescent="0.25">
      <c r="A5" s="1" t="s">
        <v>43</v>
      </c>
      <c r="B5" s="1" t="s">
        <v>44</v>
      </c>
      <c r="C5" s="1" t="s">
        <v>45</v>
      </c>
      <c r="D5" s="1" t="s">
        <v>46</v>
      </c>
      <c r="E5" s="1" t="s">
        <v>47</v>
      </c>
      <c r="F5" s="1" t="s">
        <v>48</v>
      </c>
      <c r="G5" s="3" t="str">
        <f>HYPERLINK("#'EXP_METADATA'!A1", "Link to EXP_METADATA")</f>
        <v>Link to EXP_METADATA</v>
      </c>
    </row>
    <row r="6" spans="1:7" x14ac:dyDescent="0.25">
      <c r="A6" s="1" t="s">
        <v>49</v>
      </c>
      <c r="B6" s="1" t="s">
        <v>44</v>
      </c>
      <c r="C6" s="1" t="s">
        <v>45</v>
      </c>
      <c r="D6" s="1" t="s">
        <v>49</v>
      </c>
      <c r="E6" s="1" t="s">
        <v>47</v>
      </c>
      <c r="F6" s="1" t="s">
        <v>50</v>
      </c>
      <c r="G6" s="3" t="str">
        <f>HYPERLINK("#'PERSONS'!A1", "Link to PERSONS")</f>
        <v>Link to PERSONS</v>
      </c>
    </row>
    <row r="7" spans="1:7" x14ac:dyDescent="0.25">
      <c r="A7" s="1" t="s">
        <v>51</v>
      </c>
      <c r="B7" s="1" t="s">
        <v>44</v>
      </c>
      <c r="C7" s="1" t="s">
        <v>45</v>
      </c>
      <c r="D7" s="1" t="s">
        <v>51</v>
      </c>
      <c r="E7" s="1" t="s">
        <v>47</v>
      </c>
      <c r="F7" s="1" t="s">
        <v>50</v>
      </c>
      <c r="G7" s="3" t="str">
        <f>HYPERLINK("#'INSTITUTIONS'!A1", "Link to INSTITUTIONS")</f>
        <v>Link to INSTITUTIONS</v>
      </c>
    </row>
    <row r="8" spans="1:7" x14ac:dyDescent="0.25">
      <c r="A8" s="1" t="s">
        <v>52</v>
      </c>
      <c r="B8" s="1" t="s">
        <v>44</v>
      </c>
      <c r="C8" s="1" t="s">
        <v>45</v>
      </c>
      <c r="D8" s="1" t="s">
        <v>52</v>
      </c>
      <c r="E8" s="1" t="s">
        <v>47</v>
      </c>
      <c r="F8" s="1" t="s">
        <v>50</v>
      </c>
      <c r="G8" s="3" t="str">
        <f>HYPERLINK("#'DOCUMENTS'!A1", "Link to DOCUMENTS")</f>
        <v>Link to DOCUMENTS</v>
      </c>
    </row>
    <row r="9" spans="1:7" x14ac:dyDescent="0.25">
      <c r="A9" s="1" t="s">
        <v>53</v>
      </c>
      <c r="B9" s="1" t="s">
        <v>44</v>
      </c>
      <c r="C9" s="1" t="s">
        <v>54</v>
      </c>
      <c r="D9" s="1" t="s">
        <v>53</v>
      </c>
      <c r="E9" s="1" t="s">
        <v>47</v>
      </c>
      <c r="F9" s="1" t="s">
        <v>48</v>
      </c>
      <c r="G9" s="3" t="str">
        <f>HYPERLINK("#'TREATMENTS'!A1", "Link to TREATMENTS")</f>
        <v>Link to TREATMENTS</v>
      </c>
    </row>
    <row r="10" spans="1:7" x14ac:dyDescent="0.25">
      <c r="A10" s="1" t="s">
        <v>55</v>
      </c>
      <c r="B10" s="1" t="s">
        <v>44</v>
      </c>
      <c r="C10" s="1" t="s">
        <v>54</v>
      </c>
      <c r="D10" s="1" t="s">
        <v>55</v>
      </c>
      <c r="E10" s="1" t="s">
        <v>47</v>
      </c>
      <c r="F10" s="1" t="s">
        <v>48</v>
      </c>
      <c r="G10" s="3" t="str">
        <f>HYPERLINK("#'GENOTYPES'!A1", "Link to GENOTYPES")</f>
        <v>Link to GENOTYPES</v>
      </c>
    </row>
    <row r="11" spans="1:7" x14ac:dyDescent="0.25">
      <c r="A11" s="1" t="s">
        <v>56</v>
      </c>
      <c r="B11" s="1" t="s">
        <v>44</v>
      </c>
      <c r="C11" s="1" t="s">
        <v>54</v>
      </c>
      <c r="D11" s="1" t="s">
        <v>56</v>
      </c>
      <c r="E11" s="1" t="s">
        <v>47</v>
      </c>
      <c r="F11" s="1" t="s">
        <v>48</v>
      </c>
      <c r="G11" s="3" t="str">
        <f>HYPERLINK("#'FIELDS'!A1", "Link to FIELDS")</f>
        <v>Link to FIELDS</v>
      </c>
    </row>
    <row r="12" spans="1:7" x14ac:dyDescent="0.25">
      <c r="A12" s="1" t="s">
        <v>57</v>
      </c>
      <c r="B12" s="1" t="s">
        <v>44</v>
      </c>
      <c r="C12" s="1" t="s">
        <v>54</v>
      </c>
      <c r="D12" s="1" t="s">
        <v>57</v>
      </c>
      <c r="E12" s="1" t="s">
        <v>47</v>
      </c>
      <c r="F12" s="1" t="s">
        <v>50</v>
      </c>
      <c r="G12" s="3" t="str">
        <f>HYPERLINK("#'INITIAL_CONDITIONS'!A1", "Link to INITIAL_CONDITIONS")</f>
        <v>Link to INITIAL_CONDITIONS</v>
      </c>
    </row>
    <row r="13" spans="1:7" x14ac:dyDescent="0.25">
      <c r="A13" s="1" t="s">
        <v>58</v>
      </c>
      <c r="B13" s="1" t="s">
        <v>44</v>
      </c>
      <c r="C13" s="1" t="s">
        <v>54</v>
      </c>
      <c r="D13" s="1" t="s">
        <v>57</v>
      </c>
      <c r="E13" s="1" t="s">
        <v>59</v>
      </c>
      <c r="F13" s="1" t="s">
        <v>50</v>
      </c>
      <c r="G13" s="3" t="str">
        <f>HYPERLINK("#'INITIAL_COND_LAYERS'!A1", "Link to INITIAL_COND_LAYERS")</f>
        <v>Link to INITIAL_COND_LAYERS</v>
      </c>
    </row>
    <row r="14" spans="1:7" x14ac:dyDescent="0.25">
      <c r="A14" s="1" t="s">
        <v>60</v>
      </c>
      <c r="B14" s="1" t="s">
        <v>44</v>
      </c>
      <c r="C14" s="1" t="s">
        <v>54</v>
      </c>
      <c r="D14" s="1" t="s">
        <v>60</v>
      </c>
      <c r="E14" s="1" t="s">
        <v>47</v>
      </c>
      <c r="F14" s="1" t="s">
        <v>48</v>
      </c>
      <c r="G14" s="3" t="str">
        <f>HYPERLINK("#'PLANTINGS'!A1", "Link to PLANTINGS")</f>
        <v>Link to PLANTINGS</v>
      </c>
    </row>
    <row r="15" spans="1:7" x14ac:dyDescent="0.25">
      <c r="A15" s="1" t="s">
        <v>61</v>
      </c>
      <c r="B15" s="1" t="s">
        <v>44</v>
      </c>
      <c r="C15" s="1" t="s">
        <v>54</v>
      </c>
      <c r="D15" s="1" t="s">
        <v>61</v>
      </c>
      <c r="E15" s="1" t="s">
        <v>47</v>
      </c>
      <c r="F15" s="1" t="s">
        <v>50</v>
      </c>
      <c r="G15" s="3" t="str">
        <f>HYPERLINK("#'IRRIGATIONS'!A1", "Link to IRRIGATIONS")</f>
        <v>Link to IRRIGATIONS</v>
      </c>
    </row>
    <row r="16" spans="1:7" x14ac:dyDescent="0.25">
      <c r="A16" s="1" t="s">
        <v>62</v>
      </c>
      <c r="B16" s="1" t="s">
        <v>44</v>
      </c>
      <c r="C16" s="1" t="s">
        <v>54</v>
      </c>
      <c r="D16" s="1" t="s">
        <v>61</v>
      </c>
      <c r="E16" s="1" t="s">
        <v>62</v>
      </c>
      <c r="F16" s="1" t="s">
        <v>50</v>
      </c>
      <c r="G16" s="3" t="str">
        <f>HYPERLINK("#'IRRIGATION_APPLICATIONS'!A1", "Link to IRRIGATION_APPLICATIONS")</f>
        <v>Link to IRRIGATION_APPLICATIONS</v>
      </c>
    </row>
    <row r="17" spans="1:7" x14ac:dyDescent="0.25">
      <c r="A17" s="1" t="s">
        <v>63</v>
      </c>
      <c r="B17" s="1" t="s">
        <v>44</v>
      </c>
      <c r="C17" s="1" t="s">
        <v>54</v>
      </c>
      <c r="D17" s="1" t="s">
        <v>63</v>
      </c>
      <c r="E17" s="1" t="s">
        <v>47</v>
      </c>
      <c r="F17" s="1" t="s">
        <v>50</v>
      </c>
      <c r="G17" s="3" t="str">
        <f>HYPERLINK("#'FERTILIZERS'!A1", "Link to FERTILIZERS")</f>
        <v>Link to FERTILIZERS</v>
      </c>
    </row>
    <row r="18" spans="1:7" x14ac:dyDescent="0.25">
      <c r="A18" s="1" t="s">
        <v>64</v>
      </c>
      <c r="B18" s="1" t="s">
        <v>44</v>
      </c>
      <c r="C18" s="1" t="s">
        <v>54</v>
      </c>
      <c r="D18" s="1" t="s">
        <v>63</v>
      </c>
      <c r="E18" s="1" t="s">
        <v>64</v>
      </c>
      <c r="F18" s="1" t="s">
        <v>50</v>
      </c>
      <c r="G18" s="3" t="str">
        <f>HYPERLINK("#'FERTILIZER_APPLICS'!A1", "Link to FERTILIZER_APPLICS")</f>
        <v>Link to FERTILIZER_APPLICS</v>
      </c>
    </row>
    <row r="19" spans="1:7" x14ac:dyDescent="0.25">
      <c r="A19" s="1" t="s">
        <v>65</v>
      </c>
      <c r="B19" s="1" t="s">
        <v>44</v>
      </c>
      <c r="C19" s="1" t="s">
        <v>54</v>
      </c>
      <c r="D19" s="1" t="s">
        <v>65</v>
      </c>
      <c r="E19" s="1" t="s">
        <v>47</v>
      </c>
      <c r="F19" s="1" t="s">
        <v>50</v>
      </c>
      <c r="G19" s="3" t="str">
        <f>HYPERLINK("#'HARVESTS'!A1", "Link to HARVESTS")</f>
        <v>Link to HARVESTS</v>
      </c>
    </row>
    <row r="20" spans="1:7" x14ac:dyDescent="0.25">
      <c r="A20" s="1" t="s">
        <v>66</v>
      </c>
      <c r="B20" s="1" t="s">
        <v>44</v>
      </c>
      <c r="C20" s="1" t="s">
        <v>54</v>
      </c>
      <c r="D20" s="1" t="s">
        <v>65</v>
      </c>
      <c r="E20" s="1" t="s">
        <v>66</v>
      </c>
      <c r="F20" s="1" t="s">
        <v>50</v>
      </c>
      <c r="G20" s="3" t="str">
        <f>HYPERLINK("#'HARVEST_EVENTS'!A1", "Link to HARVEST_EVENTS")</f>
        <v>Link to HARVEST_EVENTS</v>
      </c>
    </row>
    <row r="21" spans="1:7" x14ac:dyDescent="0.25">
      <c r="A21" s="1" t="s">
        <v>67</v>
      </c>
      <c r="B21" s="1" t="s">
        <v>68</v>
      </c>
      <c r="C21" s="1" t="s">
        <v>69</v>
      </c>
      <c r="D21" s="1" t="s">
        <v>70</v>
      </c>
      <c r="E21" s="1" t="s">
        <v>47</v>
      </c>
      <c r="F21" s="1" t="s">
        <v>50</v>
      </c>
      <c r="G21" s="3" t="str">
        <f>HYPERLINK("#'SOIL_METADATA'!A1", "Link to SOIL_METADATA")</f>
        <v>Link to SOIL_METADATA</v>
      </c>
    </row>
    <row r="22" spans="1:7" x14ac:dyDescent="0.25">
      <c r="A22" s="1" t="s">
        <v>69</v>
      </c>
      <c r="B22" s="1" t="s">
        <v>68</v>
      </c>
      <c r="C22" s="1" t="s">
        <v>69</v>
      </c>
      <c r="D22" s="1" t="s">
        <v>71</v>
      </c>
      <c r="E22" s="1" t="s">
        <v>47</v>
      </c>
      <c r="F22" s="1" t="s">
        <v>50</v>
      </c>
      <c r="G22" s="3" t="str">
        <f>HYPERLINK("#'SOIL_PROFILES'!A1", "Link to SOIL_PROFILES")</f>
        <v>Link to SOIL_PROFILES</v>
      </c>
    </row>
    <row r="23" spans="1:7" x14ac:dyDescent="0.25">
      <c r="A23" s="1" t="s">
        <v>72</v>
      </c>
      <c r="B23" s="1" t="s">
        <v>68</v>
      </c>
      <c r="C23" s="1" t="s">
        <v>69</v>
      </c>
      <c r="D23" s="1" t="s">
        <v>71</v>
      </c>
      <c r="E23" s="1" t="s">
        <v>72</v>
      </c>
      <c r="F23" s="1" t="s">
        <v>50</v>
      </c>
      <c r="G23" s="3" t="str">
        <f>HYPERLINK("#'SOIL_PROFILE_LAYERS'!A1", "Link to SOIL_PROFILE_LAYERS")</f>
        <v>Link to SOIL_PROFILE_LAYERS</v>
      </c>
    </row>
    <row r="24" spans="1:7" x14ac:dyDescent="0.25">
      <c r="A24" s="1" t="s">
        <v>73</v>
      </c>
      <c r="B24" s="1" t="s">
        <v>74</v>
      </c>
      <c r="C24" s="1" t="s">
        <v>75</v>
      </c>
      <c r="D24" s="1" t="s">
        <v>76</v>
      </c>
      <c r="E24" s="1" t="s">
        <v>47</v>
      </c>
      <c r="F24" s="1" t="s">
        <v>48</v>
      </c>
      <c r="G24" s="3" t="str">
        <f>HYPERLINK("#'WEAT_METADATA'!A1", "Link to WEAT_METADATA")</f>
        <v>Link to WEAT_METADATA</v>
      </c>
    </row>
    <row r="25" spans="1:7" x14ac:dyDescent="0.25">
      <c r="A25" s="1" t="s">
        <v>77</v>
      </c>
      <c r="B25" s="1" t="s">
        <v>74</v>
      </c>
      <c r="C25" s="1" t="s">
        <v>75</v>
      </c>
      <c r="D25" s="1" t="s">
        <v>78</v>
      </c>
      <c r="E25" s="1" t="s">
        <v>47</v>
      </c>
      <c r="F25" s="1" t="s">
        <v>48</v>
      </c>
      <c r="G25" s="3" t="str">
        <f>HYPERLINK("#'WEAT_DAILY'!A1", "Link to WEAT_DAILY")</f>
        <v>Link to WEAT_DAILY</v>
      </c>
    </row>
    <row r="26" spans="1:7" x14ac:dyDescent="0.25">
      <c r="A26" s="1" t="s">
        <v>79</v>
      </c>
      <c r="B26" s="1" t="s">
        <v>44</v>
      </c>
      <c r="C26" s="1" t="s">
        <v>80</v>
      </c>
      <c r="D26" s="1" t="s">
        <v>81</v>
      </c>
      <c r="E26" s="1" t="s">
        <v>47</v>
      </c>
      <c r="F26" s="1" t="s">
        <v>48</v>
      </c>
      <c r="G26" s="3" t="str">
        <f>HYPERLINK("#'OBS_DATA_LINKS'!A1", "Link to OBS_DATA_LINKS")</f>
        <v>Link to OBS_DATA_LINKS</v>
      </c>
    </row>
    <row r="27" spans="1:7" x14ac:dyDescent="0.25">
      <c r="A27" s="1" t="s">
        <v>82</v>
      </c>
      <c r="B27" s="1" t="s">
        <v>44</v>
      </c>
      <c r="C27" s="1" t="s">
        <v>80</v>
      </c>
      <c r="D27" s="1" t="s">
        <v>83</v>
      </c>
      <c r="E27" s="1" t="s">
        <v>84</v>
      </c>
      <c r="F27" s="1" t="s">
        <v>50</v>
      </c>
      <c r="G27" s="3" t="str">
        <f>HYPERLINK("#'SUMMARY_DEV'!A1", "Link to SUMMARY_DEV")</f>
        <v>Link to SUMMARY_DEV</v>
      </c>
    </row>
    <row r="28" spans="1:7" x14ac:dyDescent="0.25">
      <c r="A28" s="1" t="s">
        <v>85</v>
      </c>
      <c r="B28" s="1" t="s">
        <v>44</v>
      </c>
      <c r="C28" s="1" t="s">
        <v>80</v>
      </c>
      <c r="D28" s="1" t="s">
        <v>83</v>
      </c>
      <c r="E28" s="1" t="s">
        <v>86</v>
      </c>
      <c r="F28" s="1" t="s">
        <v>50</v>
      </c>
      <c r="G28" s="3" t="str">
        <f>HYPERLINK("#'SUMMARY_GROWTH'!A1", "Link to SUMMARY_GROWTH")</f>
        <v>Link to SUMMARY_GROWTH</v>
      </c>
    </row>
    <row r="29" spans="1:7" x14ac:dyDescent="0.25">
      <c r="A29" s="1" t="s">
        <v>87</v>
      </c>
      <c r="B29" s="1" t="s">
        <v>44</v>
      </c>
      <c r="C29" s="1" t="s">
        <v>80</v>
      </c>
      <c r="D29" s="1" t="s">
        <v>88</v>
      </c>
      <c r="E29" s="1" t="s">
        <v>89</v>
      </c>
      <c r="F29" s="1" t="s">
        <v>50</v>
      </c>
      <c r="G29" s="3" t="str">
        <f>HYPERLINK("#'TIME_SER_GROWTH'!A1", "Link to TIME_SER_GROWTH")</f>
        <v>Link to TIME_SER_GROWTH</v>
      </c>
    </row>
    <row r="30" spans="1:7" x14ac:dyDescent="0.25">
      <c r="A30" s="1" t="s">
        <v>90</v>
      </c>
      <c r="B30" s="1" t="s">
        <v>6</v>
      </c>
      <c r="C30" s="1" t="s">
        <v>6</v>
      </c>
      <c r="D30" s="1" t="s">
        <v>6</v>
      </c>
      <c r="E30" s="1" t="s">
        <v>6</v>
      </c>
      <c r="F30" s="1" t="s">
        <v>48</v>
      </c>
      <c r="G30" s="3" t="str">
        <f>HYPERLINK("#'Glossary'!A1", "Link to Glossary")</f>
        <v>Link to Glossary</v>
      </c>
    </row>
    <row r="31" spans="1:7" x14ac:dyDescent="0.25">
      <c r="A31" s="1"/>
      <c r="B31" s="1"/>
      <c r="C31" s="1"/>
      <c r="D31" s="1"/>
      <c r="E31" s="1"/>
      <c r="F31" s="1"/>
    </row>
    <row r="32" spans="1:7" x14ac:dyDescent="0.25">
      <c r="A32" s="1"/>
      <c r="B32" s="1"/>
      <c r="C32" s="1"/>
      <c r="D32" s="1"/>
      <c r="E32" s="1"/>
      <c r="F32" s="1"/>
    </row>
    <row r="33" spans="1:6" x14ac:dyDescent="0.25">
      <c r="A33" s="1"/>
      <c r="B33" s="1"/>
      <c r="C33" s="1"/>
      <c r="D33" s="1"/>
      <c r="E33" s="1"/>
      <c r="F33" s="1"/>
    </row>
    <row r="34" spans="1:6" x14ac:dyDescent="0.25">
      <c r="A34" s="1"/>
      <c r="B34" s="1"/>
      <c r="C34" s="1"/>
      <c r="D34" s="1"/>
      <c r="E34" s="1"/>
      <c r="F34" s="1"/>
    </row>
    <row r="35" spans="1:6" x14ac:dyDescent="0.25">
      <c r="A35" s="1"/>
      <c r="B35" s="1"/>
      <c r="C35" s="1"/>
      <c r="D35" s="1"/>
      <c r="E35" s="1"/>
      <c r="F35" s="1"/>
    </row>
    <row r="36" spans="1:6" x14ac:dyDescent="0.25">
      <c r="A36" s="1"/>
      <c r="B36" s="1"/>
      <c r="C36" s="1"/>
      <c r="D36" s="1"/>
      <c r="E36" s="1"/>
      <c r="F36" s="1"/>
    </row>
    <row r="37" spans="1:6" x14ac:dyDescent="0.25">
      <c r="A37" s="1"/>
      <c r="B37" s="1"/>
      <c r="C37" s="1"/>
      <c r="D37" s="1"/>
      <c r="E37" s="1"/>
      <c r="F37" s="1"/>
    </row>
    <row r="38" spans="1:6" x14ac:dyDescent="0.25">
      <c r="A38" s="1"/>
      <c r="B38" s="1"/>
      <c r="C38" s="1"/>
      <c r="D38" s="1"/>
      <c r="E38" s="1"/>
      <c r="F38" s="1"/>
    </row>
    <row r="39" spans="1:6" x14ac:dyDescent="0.25">
      <c r="A39" s="1"/>
      <c r="B39" s="1"/>
      <c r="C39" s="1"/>
      <c r="D39" s="1"/>
      <c r="E39" s="1"/>
      <c r="F39" s="1"/>
    </row>
    <row r="40" spans="1:6" x14ac:dyDescent="0.25">
      <c r="A40" s="1"/>
      <c r="B40" s="1"/>
      <c r="C40" s="1"/>
      <c r="D40" s="1"/>
      <c r="E40" s="1"/>
      <c r="F40" s="1"/>
    </row>
    <row r="41" spans="1:6" x14ac:dyDescent="0.25">
      <c r="A41" s="1"/>
      <c r="B41" s="1"/>
      <c r="C41" s="1"/>
      <c r="D41" s="1"/>
      <c r="E41" s="1"/>
      <c r="F41" s="1"/>
    </row>
    <row r="42" spans="1:6" x14ac:dyDescent="0.25">
      <c r="A42" s="1"/>
      <c r="B42" s="1"/>
      <c r="C42" s="1"/>
      <c r="D42" s="1"/>
      <c r="E42" s="1"/>
      <c r="F42" s="1"/>
    </row>
    <row r="43" spans="1:6" x14ac:dyDescent="0.25">
      <c r="A43" s="1"/>
      <c r="B43" s="1"/>
      <c r="C43" s="1"/>
      <c r="D43" s="1"/>
      <c r="E43" s="1"/>
      <c r="F43" s="1"/>
    </row>
    <row r="44" spans="1:6" x14ac:dyDescent="0.25">
      <c r="A44" s="1"/>
      <c r="B44" s="1"/>
      <c r="C44" s="1"/>
      <c r="D44" s="1"/>
      <c r="E44" s="1"/>
      <c r="F44" s="1"/>
    </row>
    <row r="45" spans="1:6" x14ac:dyDescent="0.25">
      <c r="A45" s="1"/>
      <c r="B45" s="1"/>
      <c r="C45" s="1"/>
      <c r="D45" s="1"/>
      <c r="E45" s="1"/>
      <c r="F45" s="1"/>
    </row>
    <row r="46" spans="1:6" x14ac:dyDescent="0.25">
      <c r="A46" s="1"/>
      <c r="B46" s="1"/>
      <c r="C46" s="1"/>
      <c r="D46" s="1"/>
      <c r="E46" s="1"/>
      <c r="F46" s="1"/>
    </row>
    <row r="47" spans="1:6" x14ac:dyDescent="0.25">
      <c r="A47" s="1"/>
      <c r="B47" s="1"/>
      <c r="C47" s="1"/>
      <c r="D47" s="1"/>
      <c r="E47" s="1"/>
      <c r="F47" s="1"/>
    </row>
    <row r="48" spans="1:6" x14ac:dyDescent="0.25">
      <c r="A48" s="1"/>
      <c r="B48" s="1"/>
      <c r="C48" s="1"/>
      <c r="D48" s="1"/>
      <c r="E48" s="1"/>
      <c r="F48" s="1"/>
    </row>
    <row r="49" spans="1:6" x14ac:dyDescent="0.25">
      <c r="A49" s="1"/>
      <c r="B49" s="1"/>
      <c r="C49" s="1"/>
      <c r="D49" s="1"/>
      <c r="E49" s="1"/>
      <c r="F49" s="1"/>
    </row>
    <row r="50" spans="1:6" x14ac:dyDescent="0.2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ColWidth="8.85546875" defaultRowHeight="15" x14ac:dyDescent="0.25"/>
  <cols>
    <col min="1" max="1" width="29" customWidth="1"/>
    <col min="2" max="2" width="5" style="10" customWidth="1"/>
    <col min="3" max="6" width="32.42578125" customWidth="1"/>
    <col min="7" max="7" width="13.28515625" customWidth="1"/>
    <col min="8" max="8" width="48.140625" customWidth="1"/>
    <col min="9" max="9" width="3.42578125" customWidth="1"/>
    <col min="10" max="10" width="25.42578125" customWidth="1"/>
    <col min="11" max="11" width="28.85546875" customWidth="1"/>
    <col min="12" max="12" width="15.140625" customWidth="1"/>
    <col min="13" max="13" width="9.140625" style="10" customWidth="1"/>
    <col min="14" max="15" width="9.140625" customWidth="1"/>
    <col min="16" max="17" width="17.7109375" bestFit="1" customWidth="1"/>
    <col min="18" max="18" width="92.42578125" bestFit="1" customWidth="1"/>
    <col min="19" max="19" width="8.85546875" customWidth="1"/>
  </cols>
  <sheetData>
    <row r="1" spans="1:19" x14ac:dyDescent="0.25">
      <c r="A1" s="73" t="s">
        <v>37</v>
      </c>
      <c r="B1" s="73" t="s">
        <v>6605</v>
      </c>
      <c r="C1" s="73" t="s">
        <v>273</v>
      </c>
      <c r="D1" s="73" t="s">
        <v>1910</v>
      </c>
      <c r="E1" s="73" t="s">
        <v>1514</v>
      </c>
      <c r="F1" s="73" t="s">
        <v>1911</v>
      </c>
      <c r="G1" s="73" t="s">
        <v>274</v>
      </c>
      <c r="H1" s="73" t="s">
        <v>275</v>
      </c>
      <c r="I1" s="73" t="s">
        <v>2470</v>
      </c>
      <c r="J1" s="73" t="s">
        <v>3408</v>
      </c>
      <c r="K1" s="73" t="s">
        <v>7466</v>
      </c>
      <c r="L1" s="73" t="s">
        <v>7468</v>
      </c>
      <c r="M1" s="73" t="s">
        <v>8511</v>
      </c>
      <c r="N1" s="73" t="s">
        <v>8507</v>
      </c>
      <c r="O1" s="73" t="s">
        <v>8519</v>
      </c>
      <c r="P1" s="73" t="s">
        <v>276</v>
      </c>
      <c r="Q1" s="73" t="s">
        <v>3775</v>
      </c>
      <c r="R1" s="73" t="s">
        <v>6606</v>
      </c>
      <c r="S1" s="73" t="s">
        <v>7007</v>
      </c>
    </row>
    <row r="2" spans="1:19" x14ac:dyDescent="0.25">
      <c r="A2" s="112" t="s">
        <v>3798</v>
      </c>
      <c r="B2" s="111">
        <v>1</v>
      </c>
      <c r="C2" s="112" t="s">
        <v>3799</v>
      </c>
      <c r="D2" s="55" t="s">
        <v>6384</v>
      </c>
      <c r="E2" s="112"/>
      <c r="F2" s="112"/>
      <c r="G2" s="112" t="s">
        <v>3884</v>
      </c>
      <c r="H2" s="112" t="s">
        <v>3885</v>
      </c>
      <c r="I2" s="112"/>
      <c r="J2" s="112" t="s">
        <v>7490</v>
      </c>
      <c r="K2" s="112"/>
      <c r="L2" s="112" t="s">
        <v>153</v>
      </c>
      <c r="M2" s="113">
        <v>0</v>
      </c>
      <c r="N2" s="112" t="s">
        <v>8509</v>
      </c>
      <c r="O2" s="112" t="s">
        <v>8514</v>
      </c>
      <c r="P2" s="112" t="s">
        <v>153</v>
      </c>
      <c r="Q2" s="112" t="s">
        <v>45</v>
      </c>
      <c r="R2" s="112"/>
      <c r="S2" s="112"/>
    </row>
    <row r="3" spans="1:19" x14ac:dyDescent="0.25">
      <c r="A3" s="112" t="s">
        <v>3798</v>
      </c>
      <c r="B3" s="111">
        <v>1</v>
      </c>
      <c r="C3" s="112" t="s">
        <v>3810</v>
      </c>
      <c r="D3" s="55" t="s">
        <v>6530</v>
      </c>
      <c r="E3" s="112"/>
      <c r="F3" s="112"/>
      <c r="G3" s="112" t="s">
        <v>3906</v>
      </c>
      <c r="H3" s="112" t="s">
        <v>3907</v>
      </c>
      <c r="I3" s="112"/>
      <c r="J3" s="112" t="s">
        <v>7490</v>
      </c>
      <c r="K3" s="112"/>
      <c r="L3" s="112" t="s">
        <v>91</v>
      </c>
      <c r="M3" s="113">
        <v>0</v>
      </c>
      <c r="N3" s="112" t="s">
        <v>8509</v>
      </c>
      <c r="O3" s="112" t="s">
        <v>8514</v>
      </c>
      <c r="P3" s="112" t="s">
        <v>91</v>
      </c>
      <c r="Q3" s="112" t="s">
        <v>45</v>
      </c>
      <c r="R3" s="112"/>
      <c r="S3" s="112"/>
    </row>
    <row r="4" spans="1:19" x14ac:dyDescent="0.25">
      <c r="A4" s="112" t="s">
        <v>3798</v>
      </c>
      <c r="B4" s="111">
        <v>1</v>
      </c>
      <c r="C4" s="112" t="s">
        <v>3811</v>
      </c>
      <c r="D4" s="55" t="s">
        <v>6531</v>
      </c>
      <c r="E4" s="112"/>
      <c r="F4" s="112"/>
      <c r="G4" s="112" t="s">
        <v>3791</v>
      </c>
      <c r="H4" s="112" t="s">
        <v>3908</v>
      </c>
      <c r="I4" s="112"/>
      <c r="J4" s="112" t="s">
        <v>7490</v>
      </c>
      <c r="K4" s="112"/>
      <c r="L4" s="112" t="s">
        <v>91</v>
      </c>
      <c r="M4" s="113">
        <v>0</v>
      </c>
      <c r="N4" s="112" t="s">
        <v>8509</v>
      </c>
      <c r="O4" s="112" t="s">
        <v>8514</v>
      </c>
      <c r="P4" s="112" t="s">
        <v>91</v>
      </c>
      <c r="Q4" s="112" t="s">
        <v>45</v>
      </c>
      <c r="R4" s="112"/>
      <c r="S4" s="112"/>
    </row>
    <row r="5" spans="1:19" x14ac:dyDescent="0.25">
      <c r="A5" s="112" t="s">
        <v>3798</v>
      </c>
      <c r="B5" s="111">
        <v>2</v>
      </c>
      <c r="C5" s="112" t="s">
        <v>3800</v>
      </c>
      <c r="D5" s="55" t="s">
        <v>6385</v>
      </c>
      <c r="E5" s="112"/>
      <c r="F5" s="112"/>
      <c r="G5" s="112" t="s">
        <v>3886</v>
      </c>
      <c r="H5" s="112" t="s">
        <v>3887</v>
      </c>
      <c r="I5" s="112"/>
      <c r="J5" s="112" t="s">
        <v>7490</v>
      </c>
      <c r="K5" s="112"/>
      <c r="L5" s="112" t="s">
        <v>91</v>
      </c>
      <c r="M5" s="113">
        <v>0</v>
      </c>
      <c r="N5" s="112" t="s">
        <v>8509</v>
      </c>
      <c r="O5" s="112" t="s">
        <v>8514</v>
      </c>
      <c r="P5" s="112" t="s">
        <v>91</v>
      </c>
      <c r="Q5" s="112" t="s">
        <v>45</v>
      </c>
      <c r="R5" s="112"/>
      <c r="S5" s="112"/>
    </row>
    <row r="6" spans="1:19" x14ac:dyDescent="0.25">
      <c r="A6" s="112" t="s">
        <v>3798</v>
      </c>
      <c r="B6" s="111">
        <v>3</v>
      </c>
      <c r="C6" s="112" t="s">
        <v>3801</v>
      </c>
      <c r="D6" s="56" t="s">
        <v>6533</v>
      </c>
      <c r="E6" s="112"/>
      <c r="F6" s="112"/>
      <c r="G6" s="112" t="s">
        <v>3888</v>
      </c>
      <c r="H6" s="112" t="s">
        <v>3889</v>
      </c>
      <c r="I6" s="112"/>
      <c r="J6" s="112" t="s">
        <v>7490</v>
      </c>
      <c r="K6" s="112"/>
      <c r="L6" s="112" t="s">
        <v>91</v>
      </c>
      <c r="M6" s="113">
        <v>0</v>
      </c>
      <c r="N6" s="112" t="s">
        <v>8509</v>
      </c>
      <c r="O6" s="112" t="s">
        <v>8514</v>
      </c>
      <c r="P6" s="112" t="s">
        <v>92</v>
      </c>
      <c r="Q6" s="112" t="s">
        <v>45</v>
      </c>
      <c r="R6" s="112"/>
      <c r="S6" s="112"/>
    </row>
    <row r="7" spans="1:19" x14ac:dyDescent="0.25">
      <c r="A7" s="112" t="s">
        <v>3798</v>
      </c>
      <c r="B7" s="111">
        <v>4</v>
      </c>
      <c r="C7" s="112" t="s">
        <v>3802</v>
      </c>
      <c r="D7" s="56" t="s">
        <v>6532</v>
      </c>
      <c r="E7" s="112"/>
      <c r="F7" s="112"/>
      <c r="G7" s="112" t="s">
        <v>3890</v>
      </c>
      <c r="H7" s="112" t="s">
        <v>3891</v>
      </c>
      <c r="I7" s="112"/>
      <c r="J7" s="112" t="s">
        <v>7490</v>
      </c>
      <c r="K7" s="112"/>
      <c r="L7" s="112" t="s">
        <v>91</v>
      </c>
      <c r="M7" s="113">
        <v>0</v>
      </c>
      <c r="N7" s="112" t="s">
        <v>8509</v>
      </c>
      <c r="O7" s="112" t="s">
        <v>8514</v>
      </c>
      <c r="P7" s="112" t="s">
        <v>92</v>
      </c>
      <c r="Q7" s="112" t="s">
        <v>45</v>
      </c>
      <c r="R7" s="112"/>
      <c r="S7" s="112"/>
    </row>
    <row r="8" spans="1:19" x14ac:dyDescent="0.25">
      <c r="A8" s="112" t="s">
        <v>3798</v>
      </c>
      <c r="B8" s="111">
        <v>5</v>
      </c>
      <c r="C8" s="112" t="s">
        <v>3803</v>
      </c>
      <c r="D8" s="55" t="s">
        <v>6534</v>
      </c>
      <c r="E8" s="112"/>
      <c r="F8" s="112"/>
      <c r="G8" s="112" t="s">
        <v>3892</v>
      </c>
      <c r="H8" s="112" t="s">
        <v>3893</v>
      </c>
      <c r="I8" s="112"/>
      <c r="J8" s="112" t="s">
        <v>7490</v>
      </c>
      <c r="K8" s="112"/>
      <c r="L8" s="112" t="s">
        <v>153</v>
      </c>
      <c r="M8" s="113">
        <v>0</v>
      </c>
      <c r="N8" s="112" t="s">
        <v>8509</v>
      </c>
      <c r="O8" s="112" t="s">
        <v>8514</v>
      </c>
      <c r="P8" s="112" t="s">
        <v>153</v>
      </c>
      <c r="Q8" s="112" t="s">
        <v>45</v>
      </c>
      <c r="R8" s="112"/>
      <c r="S8" s="112"/>
    </row>
    <row r="9" spans="1:19" x14ac:dyDescent="0.25">
      <c r="A9" s="112" t="s">
        <v>3798</v>
      </c>
      <c r="B9" s="111">
        <v>6</v>
      </c>
      <c r="C9" s="112" t="s">
        <v>3804</v>
      </c>
      <c r="D9" s="55" t="s">
        <v>6535</v>
      </c>
      <c r="E9" s="112"/>
      <c r="F9" s="112"/>
      <c r="G9" s="112" t="s">
        <v>3894</v>
      </c>
      <c r="H9" s="112" t="s">
        <v>3895</v>
      </c>
      <c r="I9" s="112"/>
      <c r="J9" s="112" t="s">
        <v>7490</v>
      </c>
      <c r="K9" s="112"/>
      <c r="L9" s="112" t="s">
        <v>91</v>
      </c>
      <c r="M9" s="113">
        <v>0</v>
      </c>
      <c r="N9" s="112" t="s">
        <v>8509</v>
      </c>
      <c r="O9" s="112" t="s">
        <v>8514</v>
      </c>
      <c r="P9" s="112" t="s">
        <v>91</v>
      </c>
      <c r="Q9" s="112" t="s">
        <v>45</v>
      </c>
      <c r="R9" s="112"/>
      <c r="S9" s="112"/>
    </row>
    <row r="10" spans="1:19" x14ac:dyDescent="0.25">
      <c r="A10" s="112" t="s">
        <v>3798</v>
      </c>
      <c r="B10" s="111">
        <v>7</v>
      </c>
      <c r="C10" s="112" t="s">
        <v>3805</v>
      </c>
      <c r="D10" s="112" t="s">
        <v>6380</v>
      </c>
      <c r="E10" s="112"/>
      <c r="F10" s="112"/>
      <c r="G10" s="112" t="s">
        <v>3896</v>
      </c>
      <c r="H10" s="112" t="s">
        <v>3897</v>
      </c>
      <c r="I10" s="112"/>
      <c r="J10" s="112" t="s">
        <v>7490</v>
      </c>
      <c r="K10" s="112"/>
      <c r="L10" s="112" t="s">
        <v>7470</v>
      </c>
      <c r="M10" s="113">
        <v>0</v>
      </c>
      <c r="N10" s="112" t="s">
        <v>8509</v>
      </c>
      <c r="O10" s="112" t="s">
        <v>8514</v>
      </c>
      <c r="P10" s="112" t="s">
        <v>100</v>
      </c>
      <c r="Q10" s="112" t="s">
        <v>45</v>
      </c>
    </row>
    <row r="11" spans="1:19" x14ac:dyDescent="0.25">
      <c r="A11" s="112" t="s">
        <v>3798</v>
      </c>
      <c r="B11" s="111">
        <v>8</v>
      </c>
      <c r="C11" s="112" t="s">
        <v>3806</v>
      </c>
      <c r="D11" s="112" t="s">
        <v>6383</v>
      </c>
      <c r="E11" s="112"/>
      <c r="F11" s="112"/>
      <c r="G11" s="112" t="s">
        <v>3898</v>
      </c>
      <c r="H11" s="112" t="s">
        <v>3899</v>
      </c>
      <c r="I11" s="112"/>
      <c r="J11" s="112" t="s">
        <v>7490</v>
      </c>
      <c r="K11" s="112"/>
      <c r="L11" s="112" t="s">
        <v>7470</v>
      </c>
      <c r="M11" s="113">
        <v>0</v>
      </c>
      <c r="N11" s="112" t="s">
        <v>8509</v>
      </c>
      <c r="O11" s="112" t="s">
        <v>8514</v>
      </c>
      <c r="P11" s="112" t="s">
        <v>100</v>
      </c>
      <c r="Q11" s="112" t="s">
        <v>45</v>
      </c>
      <c r="R11" s="112"/>
      <c r="S11" s="112"/>
    </row>
    <row r="12" spans="1:19" x14ac:dyDescent="0.25">
      <c r="A12" s="112" t="s">
        <v>3798</v>
      </c>
      <c r="B12" s="111">
        <v>9</v>
      </c>
      <c r="C12" s="112" t="s">
        <v>3807</v>
      </c>
      <c r="D12" s="112" t="s">
        <v>6381</v>
      </c>
      <c r="E12" s="112"/>
      <c r="F12" s="112"/>
      <c r="G12" s="112" t="s">
        <v>3900</v>
      </c>
      <c r="H12" s="112" t="s">
        <v>3901</v>
      </c>
      <c r="I12" s="112"/>
      <c r="J12" s="112" t="s">
        <v>7490</v>
      </c>
      <c r="K12" s="112"/>
      <c r="L12" s="112" t="s">
        <v>7470</v>
      </c>
      <c r="M12" s="113">
        <v>0</v>
      </c>
      <c r="N12" s="112" t="s">
        <v>8509</v>
      </c>
      <c r="O12" s="112" t="s">
        <v>8514</v>
      </c>
      <c r="P12" s="112" t="s">
        <v>100</v>
      </c>
      <c r="Q12" s="112" t="s">
        <v>45</v>
      </c>
      <c r="R12" s="112"/>
      <c r="S12" s="112"/>
    </row>
    <row r="13" spans="1:19" x14ac:dyDescent="0.25">
      <c r="A13" s="112" t="s">
        <v>3798</v>
      </c>
      <c r="B13" s="111">
        <v>10</v>
      </c>
      <c r="C13" s="112" t="s">
        <v>3808</v>
      </c>
      <c r="D13" s="112" t="s">
        <v>6382</v>
      </c>
      <c r="E13" s="112"/>
      <c r="F13" s="112"/>
      <c r="G13" s="112" t="s">
        <v>3902</v>
      </c>
      <c r="H13" s="112" t="s">
        <v>3903</v>
      </c>
      <c r="I13" s="112"/>
      <c r="J13" s="112" t="s">
        <v>7490</v>
      </c>
      <c r="K13" s="112"/>
      <c r="L13" s="112" t="s">
        <v>7470</v>
      </c>
      <c r="M13" s="113">
        <v>0</v>
      </c>
      <c r="N13" s="112" t="s">
        <v>8509</v>
      </c>
      <c r="O13" s="112" t="s">
        <v>8514</v>
      </c>
      <c r="P13" s="112" t="s">
        <v>100</v>
      </c>
      <c r="Q13" s="112" t="s">
        <v>45</v>
      </c>
      <c r="R13" s="112"/>
      <c r="S13" s="112"/>
    </row>
    <row r="14" spans="1:19" x14ac:dyDescent="0.25">
      <c r="A14" s="112" t="s">
        <v>3798</v>
      </c>
      <c r="B14" s="111">
        <v>11</v>
      </c>
      <c r="C14" s="112" t="s">
        <v>3809</v>
      </c>
      <c r="D14" s="112" t="s">
        <v>6536</v>
      </c>
      <c r="E14" s="112"/>
      <c r="F14" s="112"/>
      <c r="G14" s="112" t="s">
        <v>3904</v>
      </c>
      <c r="H14" s="112" t="s">
        <v>3905</v>
      </c>
      <c r="I14" s="112"/>
      <c r="J14" s="112" t="s">
        <v>7490</v>
      </c>
      <c r="K14" s="112"/>
      <c r="L14" s="112" t="s">
        <v>91</v>
      </c>
      <c r="M14" s="113">
        <v>0</v>
      </c>
      <c r="N14" s="112" t="s">
        <v>8509</v>
      </c>
      <c r="O14" s="112" t="s">
        <v>8514</v>
      </c>
      <c r="P14" s="112" t="s">
        <v>91</v>
      </c>
      <c r="Q14" s="112" t="s">
        <v>45</v>
      </c>
      <c r="R14" s="112"/>
      <c r="S14" s="112"/>
    </row>
    <row r="15" spans="1:19" x14ac:dyDescent="0.25">
      <c r="A15" s="135" t="s">
        <v>6725</v>
      </c>
      <c r="B15" s="76">
        <v>-99</v>
      </c>
      <c r="C15" s="61" t="s">
        <v>6644</v>
      </c>
      <c r="D15" s="112"/>
      <c r="E15" s="49"/>
      <c r="F15" s="112"/>
      <c r="G15" s="49" t="s">
        <v>6726</v>
      </c>
      <c r="H15" s="49" t="s">
        <v>6727</v>
      </c>
      <c r="I15" s="112"/>
      <c r="J15" s="49" t="s">
        <v>7490</v>
      </c>
      <c r="K15" s="49"/>
      <c r="L15" s="49" t="s">
        <v>7469</v>
      </c>
      <c r="M15" s="152"/>
      <c r="N15" s="49"/>
      <c r="O15" s="49"/>
      <c r="P15" s="131" t="s">
        <v>165</v>
      </c>
      <c r="Q15" s="131" t="s">
        <v>54</v>
      </c>
      <c r="R15" s="52"/>
      <c r="S15" s="52"/>
    </row>
    <row r="16" spans="1:19" x14ac:dyDescent="0.25">
      <c r="A16" s="135" t="s">
        <v>6725</v>
      </c>
      <c r="B16" s="76">
        <v>-99</v>
      </c>
      <c r="C16" s="61" t="s">
        <v>6651</v>
      </c>
      <c r="D16" s="112"/>
      <c r="E16" s="49"/>
      <c r="F16" s="112"/>
      <c r="G16" s="49" t="s">
        <v>6740</v>
      </c>
      <c r="H16" s="49" t="s">
        <v>6741</v>
      </c>
      <c r="I16" s="112"/>
      <c r="J16" s="49" t="s">
        <v>7490</v>
      </c>
      <c r="K16" s="49"/>
      <c r="L16" s="49" t="s">
        <v>153</v>
      </c>
      <c r="M16" s="152"/>
      <c r="N16" s="49"/>
      <c r="O16" s="49"/>
      <c r="P16" s="131" t="s">
        <v>153</v>
      </c>
      <c r="Q16" s="131" t="s">
        <v>54</v>
      </c>
      <c r="R16" s="52"/>
      <c r="S16" s="52"/>
    </row>
    <row r="17" spans="1:19" x14ac:dyDescent="0.25">
      <c r="A17" s="135" t="s">
        <v>6725</v>
      </c>
      <c r="B17" s="76">
        <v>-99</v>
      </c>
      <c r="C17" s="61" t="s">
        <v>6646</v>
      </c>
      <c r="D17" s="112"/>
      <c r="E17" s="49"/>
      <c r="F17" s="112"/>
      <c r="G17" s="49" t="s">
        <v>6730</v>
      </c>
      <c r="H17" s="49" t="s">
        <v>6731</v>
      </c>
      <c r="I17" s="112"/>
      <c r="J17" s="49" t="s">
        <v>7490</v>
      </c>
      <c r="K17" s="49"/>
      <c r="L17" s="49" t="s">
        <v>91</v>
      </c>
      <c r="M17" s="152"/>
      <c r="N17" s="49"/>
      <c r="O17" s="49"/>
      <c r="P17" s="131" t="s">
        <v>92</v>
      </c>
      <c r="Q17" s="131" t="s">
        <v>54</v>
      </c>
      <c r="R17" s="52"/>
      <c r="S17" s="52"/>
    </row>
    <row r="18" spans="1:19" x14ac:dyDescent="0.25">
      <c r="A18" s="135" t="s">
        <v>6725</v>
      </c>
      <c r="B18" s="76">
        <v>-99</v>
      </c>
      <c r="C18" s="61" t="s">
        <v>6647</v>
      </c>
      <c r="D18" s="112"/>
      <c r="E18" s="49"/>
      <c r="F18" s="112"/>
      <c r="G18" s="49" t="s">
        <v>6732</v>
      </c>
      <c r="H18" s="49" t="s">
        <v>6733</v>
      </c>
      <c r="I18" s="112"/>
      <c r="J18" s="49" t="s">
        <v>7490</v>
      </c>
      <c r="K18" s="49"/>
      <c r="L18" s="49" t="s">
        <v>7469</v>
      </c>
      <c r="M18" s="152"/>
      <c r="N18" s="49"/>
      <c r="O18" s="49"/>
      <c r="P18" s="131" t="s">
        <v>156</v>
      </c>
      <c r="Q18" s="131" t="s">
        <v>54</v>
      </c>
      <c r="R18" s="52"/>
      <c r="S18" s="52"/>
    </row>
    <row r="19" spans="1:19" x14ac:dyDescent="0.25">
      <c r="A19" s="135" t="s">
        <v>6725</v>
      </c>
      <c r="B19" s="76">
        <v>-99</v>
      </c>
      <c r="C19" s="61" t="s">
        <v>6648</v>
      </c>
      <c r="D19" s="112"/>
      <c r="E19" s="49"/>
      <c r="F19" s="112"/>
      <c r="G19" s="49" t="s">
        <v>6734</v>
      </c>
      <c r="H19" s="49" t="s">
        <v>6735</v>
      </c>
      <c r="I19" s="112"/>
      <c r="J19" s="49" t="s">
        <v>7490</v>
      </c>
      <c r="K19" s="49"/>
      <c r="L19" s="49" t="s">
        <v>7469</v>
      </c>
      <c r="M19" s="152"/>
      <c r="N19" s="49"/>
      <c r="O19" s="49"/>
      <c r="P19" s="131" t="s">
        <v>195</v>
      </c>
      <c r="Q19" s="131" t="s">
        <v>54</v>
      </c>
      <c r="R19" s="52"/>
      <c r="S19" s="52"/>
    </row>
    <row r="20" spans="1:19" x14ac:dyDescent="0.25">
      <c r="A20" s="135" t="s">
        <v>6725</v>
      </c>
      <c r="B20" s="76">
        <v>-99</v>
      </c>
      <c r="C20" s="61" t="s">
        <v>6649</v>
      </c>
      <c r="D20" s="112"/>
      <c r="E20" s="49"/>
      <c r="F20" s="112"/>
      <c r="G20" s="49" t="s">
        <v>6736</v>
      </c>
      <c r="H20" s="49" t="s">
        <v>6737</v>
      </c>
      <c r="I20" s="112"/>
      <c r="J20" s="49" t="s">
        <v>7490</v>
      </c>
      <c r="K20" s="49"/>
      <c r="L20" s="49" t="s">
        <v>7469</v>
      </c>
      <c r="M20" s="152"/>
      <c r="N20" s="49"/>
      <c r="O20" s="49"/>
      <c r="P20" s="131" t="s">
        <v>195</v>
      </c>
      <c r="Q20" s="131" t="s">
        <v>54</v>
      </c>
      <c r="R20" s="52"/>
      <c r="S20" s="52"/>
    </row>
    <row r="21" spans="1:19" x14ac:dyDescent="0.25">
      <c r="A21" s="135" t="s">
        <v>6725</v>
      </c>
      <c r="B21" s="76">
        <v>-99</v>
      </c>
      <c r="C21" s="61" t="s">
        <v>6650</v>
      </c>
      <c r="D21" s="112"/>
      <c r="E21" s="49"/>
      <c r="F21" s="112"/>
      <c r="G21" s="49" t="s">
        <v>6738</v>
      </c>
      <c r="H21" s="49" t="s">
        <v>6739</v>
      </c>
      <c r="I21" s="112"/>
      <c r="J21" s="49" t="s">
        <v>7490</v>
      </c>
      <c r="K21" s="49"/>
      <c r="L21" s="49" t="s">
        <v>91</v>
      </c>
      <c r="M21" s="152"/>
      <c r="N21" s="49"/>
      <c r="O21" s="49"/>
      <c r="P21" s="131" t="s">
        <v>92</v>
      </c>
      <c r="Q21" s="131" t="s">
        <v>54</v>
      </c>
      <c r="R21" s="52"/>
      <c r="S21" s="52"/>
    </row>
    <row r="22" spans="1:19" x14ac:dyDescent="0.25">
      <c r="A22" s="135" t="s">
        <v>6725</v>
      </c>
      <c r="B22" s="76">
        <v>-99</v>
      </c>
      <c r="C22" s="61" t="s">
        <v>6645</v>
      </c>
      <c r="D22" s="112"/>
      <c r="E22" s="49"/>
      <c r="F22" s="112"/>
      <c r="G22" s="49" t="s">
        <v>6728</v>
      </c>
      <c r="H22" s="49" t="s">
        <v>6729</v>
      </c>
      <c r="I22" s="112"/>
      <c r="J22" s="49" t="s">
        <v>7490</v>
      </c>
      <c r="K22" s="49"/>
      <c r="L22" s="49" t="s">
        <v>7469</v>
      </c>
      <c r="M22" s="152"/>
      <c r="N22" s="49"/>
      <c r="O22" s="49"/>
      <c r="P22" s="131" t="s">
        <v>157</v>
      </c>
      <c r="Q22" s="131" t="s">
        <v>54</v>
      </c>
      <c r="R22" s="52"/>
      <c r="S22" s="52"/>
    </row>
    <row r="23" spans="1:19" x14ac:dyDescent="0.25">
      <c r="A23" s="135" t="s">
        <v>6725</v>
      </c>
      <c r="B23" s="76">
        <v>-99</v>
      </c>
      <c r="C23" s="61" t="s">
        <v>6643</v>
      </c>
      <c r="D23" s="112"/>
      <c r="E23" s="49"/>
      <c r="F23" s="112"/>
      <c r="G23" s="49" t="s">
        <v>6723</v>
      </c>
      <c r="H23" s="49" t="s">
        <v>6724</v>
      </c>
      <c r="I23" s="112"/>
      <c r="J23" s="49" t="s">
        <v>7490</v>
      </c>
      <c r="K23" s="49"/>
      <c r="L23" s="49" t="s">
        <v>91</v>
      </c>
      <c r="M23" s="152"/>
      <c r="N23" s="49"/>
      <c r="O23" s="49"/>
      <c r="P23" s="131" t="s">
        <v>92</v>
      </c>
      <c r="Q23" s="131" t="s">
        <v>54</v>
      </c>
      <c r="R23" s="52"/>
      <c r="S23" s="52"/>
    </row>
    <row r="24" spans="1:19" x14ac:dyDescent="0.25">
      <c r="A24" s="112" t="s">
        <v>2039</v>
      </c>
      <c r="B24" s="76">
        <v>-99</v>
      </c>
      <c r="C24" s="49" t="s">
        <v>6661</v>
      </c>
      <c r="D24" s="112"/>
      <c r="E24" s="49"/>
      <c r="F24" s="112"/>
      <c r="G24" s="49" t="s">
        <v>6762</v>
      </c>
      <c r="H24" s="49" t="s">
        <v>6763</v>
      </c>
      <c r="I24" s="112"/>
      <c r="J24" s="49" t="s">
        <v>7490</v>
      </c>
      <c r="K24" s="49"/>
      <c r="L24" s="112" t="s">
        <v>7470</v>
      </c>
      <c r="M24" s="113"/>
      <c r="N24" s="112"/>
      <c r="O24" s="112"/>
      <c r="P24" s="131" t="s">
        <v>2996</v>
      </c>
      <c r="Q24" s="131" t="s">
        <v>54</v>
      </c>
      <c r="R24" s="52"/>
      <c r="S24" s="52"/>
    </row>
    <row r="25" spans="1:19" x14ac:dyDescent="0.25">
      <c r="A25" s="112" t="s">
        <v>2039</v>
      </c>
      <c r="B25" s="76">
        <v>-99</v>
      </c>
      <c r="C25" s="49" t="s">
        <v>6660</v>
      </c>
      <c r="D25" s="112"/>
      <c r="E25" s="49"/>
      <c r="F25" s="112"/>
      <c r="G25" s="49" t="s">
        <v>6760</v>
      </c>
      <c r="H25" s="49" t="s">
        <v>6761</v>
      </c>
      <c r="I25" s="112"/>
      <c r="J25" s="49" t="s">
        <v>7490</v>
      </c>
      <c r="K25" s="49"/>
      <c r="L25" s="49" t="s">
        <v>7471</v>
      </c>
      <c r="M25" s="152"/>
      <c r="N25" s="49"/>
      <c r="O25" s="49"/>
      <c r="P25" s="131" t="s">
        <v>3951</v>
      </c>
      <c r="Q25" s="131" t="s">
        <v>54</v>
      </c>
      <c r="R25" s="52"/>
      <c r="S25" s="52"/>
    </row>
    <row r="26" spans="1:19" x14ac:dyDescent="0.25">
      <c r="A26" s="114" t="s">
        <v>2039</v>
      </c>
      <c r="B26" s="99">
        <v>1</v>
      </c>
      <c r="C26" s="100" t="s">
        <v>93</v>
      </c>
      <c r="D26" s="100" t="s">
        <v>1923</v>
      </c>
      <c r="E26" s="101" t="s">
        <v>2130</v>
      </c>
      <c r="F26" s="100" t="s">
        <v>7701</v>
      </c>
      <c r="G26" s="100" t="s">
        <v>277</v>
      </c>
      <c r="H26" s="100" t="s">
        <v>278</v>
      </c>
      <c r="I26" s="100" t="s">
        <v>2311</v>
      </c>
      <c r="J26" s="102" t="s">
        <v>7490</v>
      </c>
      <c r="K26" s="102"/>
      <c r="L26" s="100" t="s">
        <v>91</v>
      </c>
      <c r="M26" s="153" t="s">
        <v>8508</v>
      </c>
      <c r="N26" s="102" t="s">
        <v>8510</v>
      </c>
      <c r="O26" s="102" t="s">
        <v>8513</v>
      </c>
      <c r="P26" s="114" t="s">
        <v>91</v>
      </c>
      <c r="Q26" s="114" t="s">
        <v>54</v>
      </c>
      <c r="R26" s="114"/>
      <c r="S26" s="114"/>
    </row>
    <row r="27" spans="1:19" x14ac:dyDescent="0.25">
      <c r="A27" s="112" t="s">
        <v>2039</v>
      </c>
      <c r="B27" s="76">
        <v>2</v>
      </c>
      <c r="C27" s="53" t="s">
        <v>126</v>
      </c>
      <c r="D27" s="53" t="s">
        <v>1950</v>
      </c>
      <c r="E27" s="53" t="s">
        <v>7586</v>
      </c>
      <c r="F27" s="53" t="s">
        <v>7659</v>
      </c>
      <c r="G27" s="53" t="s">
        <v>338</v>
      </c>
      <c r="H27" s="55" t="s">
        <v>2118</v>
      </c>
      <c r="I27" s="68" t="s">
        <v>2461</v>
      </c>
      <c r="J27" s="55" t="s">
        <v>7490</v>
      </c>
      <c r="K27" s="55"/>
      <c r="L27" s="112" t="s">
        <v>7470</v>
      </c>
      <c r="M27" s="113" t="s">
        <v>8508</v>
      </c>
      <c r="N27" s="112" t="s">
        <v>8510</v>
      </c>
      <c r="O27" s="112" t="s">
        <v>8513</v>
      </c>
      <c r="P27" s="112" t="s">
        <v>100</v>
      </c>
      <c r="Q27" s="112" t="s">
        <v>54</v>
      </c>
      <c r="R27" s="112"/>
      <c r="S27" s="112"/>
    </row>
    <row r="28" spans="1:19" x14ac:dyDescent="0.25">
      <c r="A28" s="112" t="s">
        <v>2039</v>
      </c>
      <c r="B28" s="76">
        <v>3</v>
      </c>
      <c r="C28" s="53" t="s">
        <v>2030</v>
      </c>
      <c r="D28" s="53" t="s">
        <v>2056</v>
      </c>
      <c r="E28" s="53" t="s">
        <v>7598</v>
      </c>
      <c r="F28" s="53" t="s">
        <v>7588</v>
      </c>
      <c r="G28" s="53" t="s">
        <v>2108</v>
      </c>
      <c r="H28" s="53" t="s">
        <v>2109</v>
      </c>
      <c r="I28" s="67" t="s">
        <v>2462</v>
      </c>
      <c r="J28" s="55" t="s">
        <v>7490</v>
      </c>
      <c r="K28" s="55"/>
      <c r="L28" s="53" t="s">
        <v>153</v>
      </c>
      <c r="M28" s="154" t="s">
        <v>8508</v>
      </c>
      <c r="N28" s="55" t="s">
        <v>8509</v>
      </c>
      <c r="O28" s="55" t="s">
        <v>8513</v>
      </c>
      <c r="P28" s="112" t="s">
        <v>153</v>
      </c>
      <c r="Q28" s="112" t="s">
        <v>54</v>
      </c>
      <c r="R28" s="112"/>
      <c r="S28" s="112"/>
    </row>
    <row r="29" spans="1:19" x14ac:dyDescent="0.25">
      <c r="A29" s="112" t="s">
        <v>2039</v>
      </c>
      <c r="B29" s="76">
        <v>4</v>
      </c>
      <c r="C29" s="53" t="s">
        <v>2031</v>
      </c>
      <c r="D29" s="53" t="s">
        <v>7467</v>
      </c>
      <c r="E29" s="53" t="s">
        <v>7593</v>
      </c>
      <c r="F29" s="53" t="s">
        <v>7587</v>
      </c>
      <c r="G29" s="53" t="s">
        <v>2114</v>
      </c>
      <c r="H29" s="53" t="s">
        <v>2112</v>
      </c>
      <c r="I29" s="67" t="s">
        <v>2464</v>
      </c>
      <c r="J29" s="55" t="s">
        <v>3424</v>
      </c>
      <c r="K29" s="55" t="s">
        <v>7488</v>
      </c>
      <c r="L29" s="53" t="s">
        <v>91</v>
      </c>
      <c r="M29" s="154">
        <v>0</v>
      </c>
      <c r="N29" s="55" t="s">
        <v>8509</v>
      </c>
      <c r="O29" s="55" t="s">
        <v>8514</v>
      </c>
      <c r="P29" s="112" t="s">
        <v>92</v>
      </c>
      <c r="Q29" s="112" t="s">
        <v>54</v>
      </c>
      <c r="R29" s="112"/>
      <c r="S29" s="112"/>
    </row>
    <row r="30" spans="1:19" x14ac:dyDescent="0.25">
      <c r="A30" s="112" t="s">
        <v>2039</v>
      </c>
      <c r="B30" s="76">
        <v>5</v>
      </c>
      <c r="C30" s="53" t="s">
        <v>2033</v>
      </c>
      <c r="D30" s="53" t="s">
        <v>1952</v>
      </c>
      <c r="E30" s="53" t="s">
        <v>7599</v>
      </c>
      <c r="F30" s="53" t="s">
        <v>7688</v>
      </c>
      <c r="G30" s="53" t="s">
        <v>2115</v>
      </c>
      <c r="H30" s="53" t="s">
        <v>2113</v>
      </c>
      <c r="I30" s="67" t="s">
        <v>2465</v>
      </c>
      <c r="J30" s="55" t="s">
        <v>3409</v>
      </c>
      <c r="K30" s="55" t="s">
        <v>7489</v>
      </c>
      <c r="L30" s="53" t="s">
        <v>91</v>
      </c>
      <c r="M30" s="154">
        <v>0</v>
      </c>
      <c r="N30" s="55" t="s">
        <v>8509</v>
      </c>
      <c r="O30" s="55" t="s">
        <v>8514</v>
      </c>
      <c r="P30" s="112" t="s">
        <v>92</v>
      </c>
      <c r="Q30" s="112" t="s">
        <v>54</v>
      </c>
      <c r="R30" s="112"/>
      <c r="S30" s="112"/>
    </row>
    <row r="31" spans="1:19" x14ac:dyDescent="0.25">
      <c r="A31" s="112" t="s">
        <v>2039</v>
      </c>
      <c r="B31" s="76">
        <v>6</v>
      </c>
      <c r="C31" s="55" t="s">
        <v>2755</v>
      </c>
      <c r="D31" s="49" t="s">
        <v>1885</v>
      </c>
      <c r="E31" s="55" t="s">
        <v>7600</v>
      </c>
      <c r="F31" s="55" t="s">
        <v>7689</v>
      </c>
      <c r="G31" s="55" t="s">
        <v>3187</v>
      </c>
      <c r="H31" s="49" t="s">
        <v>2959</v>
      </c>
      <c r="I31" s="55"/>
      <c r="J31" s="55" t="s">
        <v>7490</v>
      </c>
      <c r="K31" s="55"/>
      <c r="L31" s="49" t="s">
        <v>7469</v>
      </c>
      <c r="M31" s="152">
        <v>0</v>
      </c>
      <c r="N31" s="49" t="s">
        <v>8509</v>
      </c>
      <c r="O31" s="49" t="s">
        <v>8514</v>
      </c>
      <c r="P31" s="112" t="s">
        <v>156</v>
      </c>
      <c r="Q31" s="112" t="s">
        <v>54</v>
      </c>
      <c r="R31" s="112"/>
      <c r="S31" s="112"/>
    </row>
    <row r="32" spans="1:19" x14ac:dyDescent="0.25">
      <c r="A32" s="112" t="s">
        <v>2039</v>
      </c>
      <c r="B32" s="76">
        <v>7</v>
      </c>
      <c r="C32" s="53" t="s">
        <v>2034</v>
      </c>
      <c r="D32" s="53" t="s">
        <v>2032</v>
      </c>
      <c r="E32" s="53" t="s">
        <v>7601</v>
      </c>
      <c r="F32" s="53" t="s">
        <v>2266</v>
      </c>
      <c r="G32" s="53" t="s">
        <v>2117</v>
      </c>
      <c r="H32" s="53" t="s">
        <v>2116</v>
      </c>
      <c r="I32" s="67" t="s">
        <v>2466</v>
      </c>
      <c r="J32" s="55" t="s">
        <v>7490</v>
      </c>
      <c r="K32" s="55"/>
      <c r="L32" s="49" t="s">
        <v>7469</v>
      </c>
      <c r="M32" s="152">
        <v>0</v>
      </c>
      <c r="N32" s="49" t="s">
        <v>8509</v>
      </c>
      <c r="O32" s="49" t="s">
        <v>8514</v>
      </c>
      <c r="P32" s="112" t="s">
        <v>262</v>
      </c>
      <c r="Q32" s="112" t="s">
        <v>54</v>
      </c>
      <c r="R32" s="112"/>
      <c r="S32" s="112"/>
    </row>
    <row r="33" spans="1:19" x14ac:dyDescent="0.25">
      <c r="A33" s="112" t="s">
        <v>2039</v>
      </c>
      <c r="B33" s="76">
        <v>8</v>
      </c>
      <c r="C33" s="54" t="s">
        <v>2035</v>
      </c>
      <c r="D33" s="53" t="s">
        <v>2036</v>
      </c>
      <c r="E33" s="53" t="s">
        <v>7602</v>
      </c>
      <c r="F33" s="53" t="s">
        <v>2263</v>
      </c>
      <c r="G33" s="53" t="s">
        <v>2111</v>
      </c>
      <c r="H33" s="53" t="s">
        <v>2110</v>
      </c>
      <c r="I33" s="67" t="s">
        <v>2463</v>
      </c>
      <c r="J33" s="56" t="s">
        <v>7490</v>
      </c>
      <c r="K33" s="56"/>
      <c r="L33" s="53" t="s">
        <v>91</v>
      </c>
      <c r="M33" s="154">
        <v>0</v>
      </c>
      <c r="N33" s="55" t="s">
        <v>8509</v>
      </c>
      <c r="O33" s="55" t="s">
        <v>8514</v>
      </c>
      <c r="P33" s="112" t="s">
        <v>92</v>
      </c>
      <c r="Q33" s="112" t="s">
        <v>54</v>
      </c>
      <c r="R33" s="112"/>
      <c r="S33" s="112"/>
    </row>
    <row r="34" spans="1:19" x14ac:dyDescent="0.25">
      <c r="A34" s="114" t="s">
        <v>2039</v>
      </c>
      <c r="B34" s="99">
        <v>9</v>
      </c>
      <c r="C34" s="100" t="s">
        <v>2038</v>
      </c>
      <c r="D34" s="100" t="s">
        <v>1895</v>
      </c>
      <c r="E34" s="101" t="s">
        <v>7594</v>
      </c>
      <c r="F34" s="100" t="s">
        <v>2172</v>
      </c>
      <c r="G34" s="100"/>
      <c r="H34" s="100"/>
      <c r="I34" s="100"/>
      <c r="J34" s="102" t="s">
        <v>7490</v>
      </c>
      <c r="K34" s="102"/>
      <c r="L34" s="100" t="s">
        <v>91</v>
      </c>
      <c r="M34" s="153">
        <v>0</v>
      </c>
      <c r="N34" s="102" t="s">
        <v>8509</v>
      </c>
      <c r="O34" s="102" t="s">
        <v>8514</v>
      </c>
      <c r="P34" s="114" t="s">
        <v>91</v>
      </c>
      <c r="Q34" s="114" t="s">
        <v>54</v>
      </c>
      <c r="R34" s="114"/>
      <c r="S34" s="114"/>
    </row>
    <row r="35" spans="1:19" x14ac:dyDescent="0.25">
      <c r="A35" s="136" t="s">
        <v>6759</v>
      </c>
      <c r="B35" s="76">
        <v>-99</v>
      </c>
      <c r="C35" s="49" t="s">
        <v>292</v>
      </c>
      <c r="D35" s="112"/>
      <c r="E35" s="49"/>
      <c r="F35" s="112"/>
      <c r="G35" s="49" t="s">
        <v>292</v>
      </c>
      <c r="H35" s="49" t="s">
        <v>292</v>
      </c>
      <c r="I35" s="112"/>
      <c r="J35" s="49" t="s">
        <v>7490</v>
      </c>
      <c r="K35" s="49"/>
      <c r="L35" s="52" t="s">
        <v>7470</v>
      </c>
      <c r="M35" s="113" t="s">
        <v>8508</v>
      </c>
      <c r="N35" s="112" t="s">
        <v>8510</v>
      </c>
      <c r="O35" s="112"/>
      <c r="P35" s="131"/>
      <c r="Q35" s="131" t="s">
        <v>54</v>
      </c>
      <c r="R35" s="52"/>
      <c r="S35" s="52"/>
    </row>
    <row r="36" spans="1:19" x14ac:dyDescent="0.25">
      <c r="A36" s="135" t="s">
        <v>2040</v>
      </c>
      <c r="B36" s="76">
        <v>-99</v>
      </c>
      <c r="C36" s="49" t="s">
        <v>292</v>
      </c>
      <c r="D36" s="112"/>
      <c r="E36" s="49"/>
      <c r="F36" s="112"/>
      <c r="G36" s="49" t="s">
        <v>292</v>
      </c>
      <c r="H36" s="49" t="s">
        <v>292</v>
      </c>
      <c r="I36" s="112"/>
      <c r="J36" s="49" t="s">
        <v>7490</v>
      </c>
      <c r="K36" s="49"/>
      <c r="L36" s="52" t="s">
        <v>7470</v>
      </c>
      <c r="M36" s="113" t="s">
        <v>8508</v>
      </c>
      <c r="N36" s="112" t="s">
        <v>8510</v>
      </c>
      <c r="O36" s="112"/>
      <c r="P36" s="131"/>
      <c r="Q36" s="131" t="s">
        <v>54</v>
      </c>
      <c r="R36" s="52"/>
      <c r="S36" s="52"/>
    </row>
    <row r="37" spans="1:19" x14ac:dyDescent="0.25">
      <c r="A37" s="114" t="s">
        <v>2040</v>
      </c>
      <c r="B37" s="99">
        <v>1</v>
      </c>
      <c r="C37" s="100" t="s">
        <v>93</v>
      </c>
      <c r="D37" s="100" t="s">
        <v>1923</v>
      </c>
      <c r="E37" s="101" t="s">
        <v>2130</v>
      </c>
      <c r="F37" s="100" t="s">
        <v>7701</v>
      </c>
      <c r="G37" s="100" t="s">
        <v>277</v>
      </c>
      <c r="H37" s="100" t="s">
        <v>278</v>
      </c>
      <c r="I37" s="100" t="s">
        <v>2311</v>
      </c>
      <c r="J37" s="102" t="s">
        <v>7490</v>
      </c>
      <c r="K37" s="102"/>
      <c r="L37" s="100" t="s">
        <v>91</v>
      </c>
      <c r="M37" s="153" t="s">
        <v>8508</v>
      </c>
      <c r="N37" s="102" t="s">
        <v>8510</v>
      </c>
      <c r="O37" s="102" t="s">
        <v>8513</v>
      </c>
      <c r="P37" s="114" t="s">
        <v>91</v>
      </c>
      <c r="Q37" s="114" t="s">
        <v>54</v>
      </c>
      <c r="R37" s="114"/>
      <c r="S37" s="114"/>
    </row>
    <row r="38" spans="1:19" x14ac:dyDescent="0.25">
      <c r="A38" s="112" t="s">
        <v>2040</v>
      </c>
      <c r="B38" s="76">
        <v>2</v>
      </c>
      <c r="C38" s="53" t="s">
        <v>126</v>
      </c>
      <c r="D38" s="53" t="s">
        <v>1922</v>
      </c>
      <c r="E38" s="53" t="s">
        <v>7597</v>
      </c>
      <c r="F38" s="53" t="s">
        <v>2146</v>
      </c>
      <c r="G38" s="53" t="s">
        <v>338</v>
      </c>
      <c r="H38" s="53" t="s">
        <v>339</v>
      </c>
      <c r="I38" s="67" t="s">
        <v>2335</v>
      </c>
      <c r="J38" s="55" t="s">
        <v>7490</v>
      </c>
      <c r="K38" s="55"/>
      <c r="L38" s="112" t="s">
        <v>7470</v>
      </c>
      <c r="M38" s="113" t="s">
        <v>8508</v>
      </c>
      <c r="N38" s="112" t="s">
        <v>8510</v>
      </c>
      <c r="O38" s="112" t="s">
        <v>8513</v>
      </c>
      <c r="P38" s="112" t="s">
        <v>100</v>
      </c>
      <c r="Q38" s="112" t="s">
        <v>54</v>
      </c>
      <c r="R38" s="112"/>
      <c r="S38" s="112"/>
    </row>
    <row r="39" spans="1:19" x14ac:dyDescent="0.25">
      <c r="A39" s="112" t="s">
        <v>2040</v>
      </c>
      <c r="B39" s="76">
        <v>3</v>
      </c>
      <c r="C39" s="54" t="s">
        <v>2037</v>
      </c>
      <c r="D39" s="53" t="s">
        <v>6400</v>
      </c>
      <c r="E39" s="53" t="s">
        <v>7595</v>
      </c>
      <c r="F39" s="53" t="s">
        <v>2174</v>
      </c>
      <c r="G39" s="53" t="s">
        <v>2106</v>
      </c>
      <c r="H39" s="53" t="s">
        <v>2104</v>
      </c>
      <c r="I39" s="67" t="s">
        <v>2459</v>
      </c>
      <c r="J39" s="55" t="s">
        <v>7490</v>
      </c>
      <c r="K39" s="55"/>
      <c r="L39" s="53" t="s">
        <v>91</v>
      </c>
      <c r="M39" s="154" t="s">
        <v>8508</v>
      </c>
      <c r="N39" s="55" t="s">
        <v>8509</v>
      </c>
      <c r="O39" s="55" t="s">
        <v>8513</v>
      </c>
      <c r="P39" s="112" t="s">
        <v>91</v>
      </c>
      <c r="Q39" s="112" t="s">
        <v>54</v>
      </c>
      <c r="R39" s="112"/>
      <c r="S39" s="112"/>
    </row>
    <row r="40" spans="1:19" x14ac:dyDescent="0.25">
      <c r="A40" s="112" t="s">
        <v>2040</v>
      </c>
      <c r="B40" s="76">
        <v>4</v>
      </c>
      <c r="C40" s="54" t="s">
        <v>7518</v>
      </c>
      <c r="D40" s="53" t="s">
        <v>1895</v>
      </c>
      <c r="E40" s="53" t="s">
        <v>7596</v>
      </c>
      <c r="F40" s="53" t="s">
        <v>2172</v>
      </c>
      <c r="G40" s="53" t="s">
        <v>2107</v>
      </c>
      <c r="H40" s="53" t="s">
        <v>2105</v>
      </c>
      <c r="I40" s="67" t="s">
        <v>2460</v>
      </c>
      <c r="J40" s="55" t="s">
        <v>7490</v>
      </c>
      <c r="K40" s="55"/>
      <c r="L40" s="53" t="s">
        <v>91</v>
      </c>
      <c r="M40" s="154">
        <v>0</v>
      </c>
      <c r="N40" s="55" t="s">
        <v>8509</v>
      </c>
      <c r="O40" s="55" t="s">
        <v>8514</v>
      </c>
      <c r="P40" s="112" t="s">
        <v>91</v>
      </c>
      <c r="Q40" s="112" t="s">
        <v>54</v>
      </c>
      <c r="R40" s="112" t="s">
        <v>7519</v>
      </c>
      <c r="S40" s="112"/>
    </row>
    <row r="41" spans="1:19" x14ac:dyDescent="0.25">
      <c r="A41" s="137" t="s">
        <v>52</v>
      </c>
      <c r="B41" s="75">
        <v>1</v>
      </c>
      <c r="C41" s="65" t="s">
        <v>6608</v>
      </c>
      <c r="D41" s="65" t="s">
        <v>6610</v>
      </c>
      <c r="E41" s="66" t="s">
        <v>7603</v>
      </c>
      <c r="F41" s="65" t="s">
        <v>7702</v>
      </c>
      <c r="G41" s="65"/>
      <c r="H41" s="65"/>
      <c r="I41" s="65"/>
      <c r="J41" s="96" t="s">
        <v>7490</v>
      </c>
      <c r="K41" s="96"/>
      <c r="L41" s="65" t="s">
        <v>91</v>
      </c>
      <c r="M41" s="156" t="s">
        <v>8508</v>
      </c>
      <c r="N41" s="96" t="s">
        <v>8510</v>
      </c>
      <c r="O41" s="96" t="s">
        <v>8513</v>
      </c>
      <c r="P41" s="137" t="s">
        <v>91</v>
      </c>
      <c r="Q41" s="137" t="s">
        <v>45</v>
      </c>
      <c r="R41" s="112" t="s">
        <v>6607</v>
      </c>
      <c r="S41" s="112"/>
    </row>
    <row r="42" spans="1:19" x14ac:dyDescent="0.25">
      <c r="A42" s="137" t="s">
        <v>52</v>
      </c>
      <c r="B42" s="75">
        <v>2</v>
      </c>
      <c r="C42" s="65" t="s">
        <v>6609</v>
      </c>
      <c r="D42" s="65" t="s">
        <v>7461</v>
      </c>
      <c r="E42" s="66" t="s">
        <v>7604</v>
      </c>
      <c r="F42" s="66" t="s">
        <v>7605</v>
      </c>
      <c r="G42" s="65"/>
      <c r="H42" s="65"/>
      <c r="I42" s="65"/>
      <c r="J42" s="96" t="s">
        <v>7490</v>
      </c>
      <c r="K42" s="96"/>
      <c r="L42" s="65" t="s">
        <v>91</v>
      </c>
      <c r="M42" s="156" t="s">
        <v>8508</v>
      </c>
      <c r="N42" s="96" t="s">
        <v>8509</v>
      </c>
      <c r="O42" s="96" t="s">
        <v>8513</v>
      </c>
      <c r="P42" s="137" t="s">
        <v>91</v>
      </c>
      <c r="Q42" s="137" t="s">
        <v>45</v>
      </c>
      <c r="R42" s="112" t="s">
        <v>6607</v>
      </c>
      <c r="S42" s="112"/>
    </row>
    <row r="43" spans="1:19" x14ac:dyDescent="0.25">
      <c r="A43" s="112" t="s">
        <v>52</v>
      </c>
      <c r="B43" s="75">
        <v>3</v>
      </c>
      <c r="C43" s="53" t="s">
        <v>110</v>
      </c>
      <c r="D43" s="53" t="s">
        <v>1922</v>
      </c>
      <c r="E43" s="69" t="s">
        <v>7610</v>
      </c>
      <c r="F43" s="53" t="s">
        <v>2146</v>
      </c>
      <c r="G43" s="53" t="s">
        <v>308</v>
      </c>
      <c r="H43" s="54" t="s">
        <v>292</v>
      </c>
      <c r="I43" s="54" t="s">
        <v>2322</v>
      </c>
      <c r="J43" s="55" t="s">
        <v>7490</v>
      </c>
      <c r="K43" s="55"/>
      <c r="L43" s="112" t="s">
        <v>7470</v>
      </c>
      <c r="M43" s="113" t="s">
        <v>8508</v>
      </c>
      <c r="N43" s="112" t="s">
        <v>8510</v>
      </c>
      <c r="O43" s="112" t="s">
        <v>8513</v>
      </c>
      <c r="P43" s="112" t="s">
        <v>100</v>
      </c>
      <c r="Q43" s="112" t="s">
        <v>45</v>
      </c>
      <c r="R43" s="112"/>
      <c r="S43" s="112"/>
    </row>
    <row r="44" spans="1:19" x14ac:dyDescent="0.25">
      <c r="A44" s="112" t="s">
        <v>52</v>
      </c>
      <c r="B44" s="75">
        <v>4</v>
      </c>
      <c r="C44" s="53" t="s">
        <v>114</v>
      </c>
      <c r="D44" s="54" t="s">
        <v>2501</v>
      </c>
      <c r="E44" s="69" t="s">
        <v>7611</v>
      </c>
      <c r="F44" s="53" t="s">
        <v>2500</v>
      </c>
      <c r="G44" s="53" t="s">
        <v>315</v>
      </c>
      <c r="H44" s="53" t="s">
        <v>2498</v>
      </c>
      <c r="I44" s="53" t="s">
        <v>2499</v>
      </c>
      <c r="J44" s="55" t="s">
        <v>7490</v>
      </c>
      <c r="K44" s="55"/>
      <c r="L44" s="53" t="s">
        <v>153</v>
      </c>
      <c r="M44" s="154">
        <v>0</v>
      </c>
      <c r="N44" s="55" t="s">
        <v>8509</v>
      </c>
      <c r="O44" s="55" t="s">
        <v>8514</v>
      </c>
      <c r="P44" s="112" t="s">
        <v>153</v>
      </c>
      <c r="Q44" s="112" t="s">
        <v>45</v>
      </c>
      <c r="R44" s="112"/>
      <c r="S44" s="112"/>
    </row>
    <row r="45" spans="1:19" x14ac:dyDescent="0.25">
      <c r="A45" s="112" t="s">
        <v>52</v>
      </c>
      <c r="B45" s="75">
        <v>5</v>
      </c>
      <c r="C45" s="85" t="s">
        <v>111</v>
      </c>
      <c r="D45" s="53" t="s">
        <v>1927</v>
      </c>
      <c r="E45" s="69" t="s">
        <v>7612</v>
      </c>
      <c r="F45" s="53" t="s">
        <v>2155</v>
      </c>
      <c r="G45" s="53" t="s">
        <v>309</v>
      </c>
      <c r="H45" s="53" t="s">
        <v>310</v>
      </c>
      <c r="I45" s="53" t="s">
        <v>2326</v>
      </c>
      <c r="J45" s="55" t="s">
        <v>7490</v>
      </c>
      <c r="K45" s="55"/>
      <c r="L45" s="53" t="s">
        <v>91</v>
      </c>
      <c r="M45" s="154">
        <v>0</v>
      </c>
      <c r="N45" s="55" t="s">
        <v>8509</v>
      </c>
      <c r="O45" s="55" t="s">
        <v>8514</v>
      </c>
      <c r="P45" s="112" t="s">
        <v>91</v>
      </c>
      <c r="Q45" s="112" t="s">
        <v>45</v>
      </c>
      <c r="R45" s="112"/>
      <c r="S45" s="112"/>
    </row>
    <row r="46" spans="1:19" x14ac:dyDescent="0.25">
      <c r="A46" s="112" t="s">
        <v>52</v>
      </c>
      <c r="B46" s="75">
        <v>6</v>
      </c>
      <c r="C46" s="53" t="s">
        <v>113</v>
      </c>
      <c r="D46" s="53" t="s">
        <v>1929</v>
      </c>
      <c r="E46" s="69" t="s">
        <v>2149</v>
      </c>
      <c r="F46" s="53" t="s">
        <v>2149</v>
      </c>
      <c r="G46" s="53" t="s">
        <v>313</v>
      </c>
      <c r="H46" s="53" t="s">
        <v>314</v>
      </c>
      <c r="I46" s="53" t="s">
        <v>2328</v>
      </c>
      <c r="J46" s="55" t="s">
        <v>7490</v>
      </c>
      <c r="K46" s="55"/>
      <c r="L46" s="53" t="s">
        <v>91</v>
      </c>
      <c r="M46" s="154">
        <v>0</v>
      </c>
      <c r="N46" s="55" t="s">
        <v>8509</v>
      </c>
      <c r="O46" s="55" t="s">
        <v>8514</v>
      </c>
      <c r="P46" s="112" t="s">
        <v>91</v>
      </c>
      <c r="Q46" s="112" t="s">
        <v>45</v>
      </c>
      <c r="R46" s="112"/>
      <c r="S46" s="112"/>
    </row>
    <row r="47" spans="1:19" x14ac:dyDescent="0.25">
      <c r="A47" s="112" t="s">
        <v>52</v>
      </c>
      <c r="B47" s="75">
        <v>7</v>
      </c>
      <c r="C47" s="53" t="s">
        <v>112</v>
      </c>
      <c r="D47" s="53" t="s">
        <v>1928</v>
      </c>
      <c r="E47" s="69" t="s">
        <v>7614</v>
      </c>
      <c r="F47" s="53" t="s">
        <v>1928</v>
      </c>
      <c r="G47" s="53" t="s">
        <v>311</v>
      </c>
      <c r="H47" s="53" t="s">
        <v>312</v>
      </c>
      <c r="I47" s="53" t="s">
        <v>2327</v>
      </c>
      <c r="J47" s="55" t="s">
        <v>7490</v>
      </c>
      <c r="K47" s="55"/>
      <c r="L47" s="53" t="s">
        <v>91</v>
      </c>
      <c r="M47" s="154">
        <v>0</v>
      </c>
      <c r="N47" s="55" t="s">
        <v>8509</v>
      </c>
      <c r="O47" s="55" t="s">
        <v>8514</v>
      </c>
      <c r="P47" s="112" t="s">
        <v>91</v>
      </c>
      <c r="Q47" s="112" t="s">
        <v>45</v>
      </c>
      <c r="R47" s="112"/>
      <c r="S47" s="112"/>
    </row>
    <row r="48" spans="1:19" x14ac:dyDescent="0.25">
      <c r="A48" s="112" t="s">
        <v>52</v>
      </c>
      <c r="B48" s="75">
        <v>8</v>
      </c>
      <c r="C48" s="54" t="s">
        <v>115</v>
      </c>
      <c r="D48" s="54" t="s">
        <v>1930</v>
      </c>
      <c r="E48" s="61" t="s">
        <v>7613</v>
      </c>
      <c r="F48" s="54" t="s">
        <v>1930</v>
      </c>
      <c r="G48" s="54" t="s">
        <v>316</v>
      </c>
      <c r="H48" s="54" t="s">
        <v>317</v>
      </c>
      <c r="I48" s="54" t="s">
        <v>2329</v>
      </c>
      <c r="J48" s="56" t="s">
        <v>7490</v>
      </c>
      <c r="K48" s="56"/>
      <c r="L48" s="54" t="s">
        <v>91</v>
      </c>
      <c r="M48" s="157">
        <v>0</v>
      </c>
      <c r="N48" s="56" t="s">
        <v>8509</v>
      </c>
      <c r="O48" s="56" t="s">
        <v>8514</v>
      </c>
      <c r="P48" s="112" t="s">
        <v>91</v>
      </c>
      <c r="Q48" s="112" t="s">
        <v>45</v>
      </c>
      <c r="R48" s="112"/>
      <c r="S48" s="112"/>
    </row>
    <row r="49" spans="1:19" x14ac:dyDescent="0.25">
      <c r="A49" s="112" t="s">
        <v>6764</v>
      </c>
      <c r="B49" s="93">
        <v>-99</v>
      </c>
      <c r="C49" s="55" t="s">
        <v>2767</v>
      </c>
      <c r="D49" s="49" t="s">
        <v>6540</v>
      </c>
      <c r="E49" s="55"/>
      <c r="F49" s="55" t="s">
        <v>7661</v>
      </c>
      <c r="G49" s="55" t="s">
        <v>3199</v>
      </c>
      <c r="H49" s="49" t="s">
        <v>2970</v>
      </c>
      <c r="I49" s="55"/>
      <c r="J49" s="55" t="s">
        <v>3411</v>
      </c>
      <c r="K49" s="55" t="s">
        <v>7489</v>
      </c>
      <c r="L49" s="49" t="s">
        <v>91</v>
      </c>
      <c r="M49" s="152">
        <v>0</v>
      </c>
      <c r="N49" s="49" t="s">
        <v>8509</v>
      </c>
      <c r="O49" s="49"/>
      <c r="P49" s="112" t="s">
        <v>92</v>
      </c>
      <c r="Q49" s="112" t="s">
        <v>54</v>
      </c>
      <c r="R49" s="112"/>
      <c r="S49" s="112"/>
    </row>
    <row r="50" spans="1:19" x14ac:dyDescent="0.25">
      <c r="A50" s="112" t="s">
        <v>6764</v>
      </c>
      <c r="B50" s="93">
        <v>-99</v>
      </c>
      <c r="C50" s="55" t="s">
        <v>2779</v>
      </c>
      <c r="D50" s="49" t="s">
        <v>6546</v>
      </c>
      <c r="E50" s="55"/>
      <c r="F50" s="55" t="s">
        <v>7662</v>
      </c>
      <c r="G50" s="55" t="s">
        <v>3211</v>
      </c>
      <c r="H50" s="49" t="s">
        <v>2982</v>
      </c>
      <c r="I50" s="55"/>
      <c r="J50" s="55" t="s">
        <v>3411</v>
      </c>
      <c r="K50" s="55" t="s">
        <v>7489</v>
      </c>
      <c r="L50" s="49" t="s">
        <v>91</v>
      </c>
      <c r="M50" s="152">
        <v>0</v>
      </c>
      <c r="N50" s="49" t="s">
        <v>8509</v>
      </c>
      <c r="O50" s="49"/>
      <c r="P50" s="112" t="s">
        <v>92</v>
      </c>
      <c r="Q50" s="112" t="s">
        <v>54</v>
      </c>
      <c r="R50" s="112"/>
      <c r="S50" s="112"/>
    </row>
    <row r="51" spans="1:19" x14ac:dyDescent="0.25">
      <c r="A51" s="112" t="s">
        <v>6764</v>
      </c>
      <c r="B51" s="93">
        <v>-99</v>
      </c>
      <c r="C51" s="55" t="s">
        <v>2769</v>
      </c>
      <c r="D51" s="49" t="s">
        <v>6541</v>
      </c>
      <c r="E51" s="55"/>
      <c r="F51" s="55" t="s">
        <v>7663</v>
      </c>
      <c r="G51" s="55" t="s">
        <v>3201</v>
      </c>
      <c r="H51" s="49" t="s">
        <v>2972</v>
      </c>
      <c r="I51" s="55"/>
      <c r="J51" s="55" t="s">
        <v>3411</v>
      </c>
      <c r="K51" s="55" t="s">
        <v>7489</v>
      </c>
      <c r="L51" s="49" t="s">
        <v>91</v>
      </c>
      <c r="M51" s="152">
        <v>0</v>
      </c>
      <c r="N51" s="49" t="s">
        <v>8509</v>
      </c>
      <c r="O51" s="49"/>
      <c r="P51" s="112" t="s">
        <v>92</v>
      </c>
      <c r="Q51" s="112" t="s">
        <v>54</v>
      </c>
      <c r="R51" s="112"/>
      <c r="S51" s="112"/>
    </row>
    <row r="52" spans="1:19" x14ac:dyDescent="0.25">
      <c r="A52" s="112" t="s">
        <v>6764</v>
      </c>
      <c r="B52" s="93">
        <v>-99</v>
      </c>
      <c r="C52" s="55" t="s">
        <v>2771</v>
      </c>
      <c r="D52" s="49" t="s">
        <v>6542</v>
      </c>
      <c r="E52" s="55"/>
      <c r="F52" s="55" t="s">
        <v>7664</v>
      </c>
      <c r="G52" s="55" t="s">
        <v>3203</v>
      </c>
      <c r="H52" s="49" t="s">
        <v>2974</v>
      </c>
      <c r="I52" s="55"/>
      <c r="J52" s="55" t="s">
        <v>3411</v>
      </c>
      <c r="K52" s="55" t="s">
        <v>7489</v>
      </c>
      <c r="L52" s="49" t="s">
        <v>91</v>
      </c>
      <c r="M52" s="152">
        <v>0</v>
      </c>
      <c r="N52" s="49" t="s">
        <v>8509</v>
      </c>
      <c r="O52" s="49"/>
      <c r="P52" s="112" t="s">
        <v>92</v>
      </c>
      <c r="Q52" s="112" t="s">
        <v>54</v>
      </c>
      <c r="R52" s="112"/>
      <c r="S52" s="112"/>
    </row>
    <row r="53" spans="1:19" x14ac:dyDescent="0.25">
      <c r="A53" s="112" t="s">
        <v>6764</v>
      </c>
      <c r="B53" s="93">
        <v>-99</v>
      </c>
      <c r="C53" s="55" t="s">
        <v>2773</v>
      </c>
      <c r="D53" s="49" t="s">
        <v>6543</v>
      </c>
      <c r="E53" s="55"/>
      <c r="F53" s="55" t="s">
        <v>7665</v>
      </c>
      <c r="G53" s="55" t="s">
        <v>3205</v>
      </c>
      <c r="H53" s="49" t="s">
        <v>2976</v>
      </c>
      <c r="I53" s="55"/>
      <c r="J53" s="55" t="s">
        <v>3411</v>
      </c>
      <c r="K53" s="55" t="s">
        <v>7489</v>
      </c>
      <c r="L53" s="49" t="s">
        <v>91</v>
      </c>
      <c r="M53" s="152">
        <v>0</v>
      </c>
      <c r="N53" s="49" t="s">
        <v>8509</v>
      </c>
      <c r="O53" s="49"/>
      <c r="P53" s="112" t="s">
        <v>92</v>
      </c>
      <c r="Q53" s="112" t="s">
        <v>54</v>
      </c>
      <c r="R53" s="112"/>
      <c r="S53" s="112"/>
    </row>
    <row r="54" spans="1:19" x14ac:dyDescent="0.25">
      <c r="A54" s="112" t="s">
        <v>6764</v>
      </c>
      <c r="B54" s="93">
        <v>-99</v>
      </c>
      <c r="C54" s="55" t="s">
        <v>2778</v>
      </c>
      <c r="D54" s="49" t="s">
        <v>6550</v>
      </c>
      <c r="E54" s="55"/>
      <c r="F54" s="55" t="s">
        <v>3397</v>
      </c>
      <c r="G54" s="55" t="s">
        <v>3210</v>
      </c>
      <c r="H54" s="49" t="s">
        <v>2981</v>
      </c>
      <c r="I54" s="55"/>
      <c r="J54" s="55" t="s">
        <v>7490</v>
      </c>
      <c r="K54" s="55"/>
      <c r="L54" s="49" t="s">
        <v>7469</v>
      </c>
      <c r="M54" s="152">
        <v>0</v>
      </c>
      <c r="N54" s="49" t="s">
        <v>8509</v>
      </c>
      <c r="O54" s="49"/>
      <c r="P54" s="112" t="s">
        <v>3002</v>
      </c>
      <c r="Q54" s="112" t="s">
        <v>54</v>
      </c>
      <c r="R54" s="112"/>
      <c r="S54" s="112"/>
    </row>
    <row r="55" spans="1:19" x14ac:dyDescent="0.25">
      <c r="A55" s="112" t="s">
        <v>6764</v>
      </c>
      <c r="B55" s="93">
        <v>-99</v>
      </c>
      <c r="C55" s="55" t="s">
        <v>2777</v>
      </c>
      <c r="D55" s="49" t="s">
        <v>6545</v>
      </c>
      <c r="E55" s="55"/>
      <c r="F55" s="55" t="s">
        <v>7666</v>
      </c>
      <c r="G55" s="55" t="s">
        <v>3209</v>
      </c>
      <c r="H55" s="49" t="s">
        <v>2980</v>
      </c>
      <c r="I55" s="55"/>
      <c r="J55" s="55" t="s">
        <v>3411</v>
      </c>
      <c r="K55" s="55" t="s">
        <v>7489</v>
      </c>
      <c r="L55" s="49" t="s">
        <v>91</v>
      </c>
      <c r="M55" s="152">
        <v>0</v>
      </c>
      <c r="N55" s="49" t="s">
        <v>8509</v>
      </c>
      <c r="O55" s="49"/>
      <c r="P55" s="112" t="s">
        <v>92</v>
      </c>
      <c r="Q55" s="112" t="s">
        <v>54</v>
      </c>
      <c r="R55" s="112"/>
      <c r="S55" s="112"/>
    </row>
    <row r="56" spans="1:19" x14ac:dyDescent="0.25">
      <c r="A56" s="112" t="s">
        <v>6764</v>
      </c>
      <c r="B56" s="93">
        <v>-99</v>
      </c>
      <c r="C56" s="55" t="s">
        <v>2775</v>
      </c>
      <c r="D56" s="49" t="s">
        <v>6544</v>
      </c>
      <c r="E56" s="55"/>
      <c r="F56" s="55" t="s">
        <v>7667</v>
      </c>
      <c r="G56" s="55" t="s">
        <v>3207</v>
      </c>
      <c r="H56" s="49" t="s">
        <v>2978</v>
      </c>
      <c r="I56" s="55"/>
      <c r="J56" s="55" t="s">
        <v>3411</v>
      </c>
      <c r="K56" s="55" t="s">
        <v>7489</v>
      </c>
      <c r="L56" s="49" t="s">
        <v>91</v>
      </c>
      <c r="M56" s="152">
        <v>0</v>
      </c>
      <c r="N56" s="49" t="s">
        <v>8509</v>
      </c>
      <c r="O56" s="49"/>
      <c r="P56" s="112" t="s">
        <v>92</v>
      </c>
      <c r="Q56" s="112" t="s">
        <v>54</v>
      </c>
      <c r="R56" s="112"/>
      <c r="S56" s="112"/>
    </row>
    <row r="57" spans="1:19" x14ac:dyDescent="0.25">
      <c r="A57" s="112" t="s">
        <v>6764</v>
      </c>
      <c r="B57" s="93">
        <v>-99</v>
      </c>
      <c r="C57" s="55" t="s">
        <v>2781</v>
      </c>
      <c r="D57" s="49" t="s">
        <v>6547</v>
      </c>
      <c r="E57" s="55"/>
      <c r="F57" s="55" t="s">
        <v>7668</v>
      </c>
      <c r="G57" s="55" t="s">
        <v>3213</v>
      </c>
      <c r="H57" s="49" t="s">
        <v>2984</v>
      </c>
      <c r="I57" s="55"/>
      <c r="J57" s="55" t="s">
        <v>3411</v>
      </c>
      <c r="K57" s="55" t="s">
        <v>7489</v>
      </c>
      <c r="L57" s="49" t="s">
        <v>91</v>
      </c>
      <c r="M57" s="152">
        <v>0</v>
      </c>
      <c r="N57" s="49" t="s">
        <v>8509</v>
      </c>
      <c r="O57" s="49"/>
      <c r="P57" s="112" t="s">
        <v>92</v>
      </c>
      <c r="Q57" s="112" t="s">
        <v>54</v>
      </c>
      <c r="R57" s="112"/>
      <c r="S57" s="112"/>
    </row>
    <row r="58" spans="1:19" x14ac:dyDescent="0.25">
      <c r="A58" s="112" t="s">
        <v>6764</v>
      </c>
      <c r="B58" s="93">
        <v>-99</v>
      </c>
      <c r="C58" s="55" t="s">
        <v>2768</v>
      </c>
      <c r="D58" s="49" t="s">
        <v>6555</v>
      </c>
      <c r="E58" s="55"/>
      <c r="F58" s="55" t="s">
        <v>3396</v>
      </c>
      <c r="G58" s="55" t="s">
        <v>3200</v>
      </c>
      <c r="H58" s="49" t="s">
        <v>2971</v>
      </c>
      <c r="I58" s="55"/>
      <c r="J58" s="55" t="s">
        <v>7490</v>
      </c>
      <c r="K58" s="55"/>
      <c r="L58" s="49" t="s">
        <v>7469</v>
      </c>
      <c r="M58" s="152">
        <v>0</v>
      </c>
      <c r="N58" s="49" t="s">
        <v>8509</v>
      </c>
      <c r="O58" s="49"/>
      <c r="P58" s="112" t="s">
        <v>3013</v>
      </c>
      <c r="Q58" s="112" t="s">
        <v>54</v>
      </c>
      <c r="R58" s="112"/>
      <c r="S58" s="112"/>
    </row>
    <row r="59" spans="1:19" x14ac:dyDescent="0.25">
      <c r="A59" s="112" t="s">
        <v>6764</v>
      </c>
      <c r="B59" s="93">
        <v>-99</v>
      </c>
      <c r="C59" s="55" t="s">
        <v>2780</v>
      </c>
      <c r="D59" s="49" t="s">
        <v>6549</v>
      </c>
      <c r="E59" s="55" t="s">
        <v>6</v>
      </c>
      <c r="F59" s="55" t="s">
        <v>3399</v>
      </c>
      <c r="G59" s="55" t="s">
        <v>3212</v>
      </c>
      <c r="H59" s="49" t="s">
        <v>2983</v>
      </c>
      <c r="I59" s="55"/>
      <c r="J59" s="55" t="s">
        <v>7490</v>
      </c>
      <c r="K59" s="55"/>
      <c r="L59" s="49" t="s">
        <v>7469</v>
      </c>
      <c r="M59" s="152">
        <v>0</v>
      </c>
      <c r="N59" s="49" t="s">
        <v>8509</v>
      </c>
      <c r="O59" s="49"/>
      <c r="P59" s="112" t="s">
        <v>235</v>
      </c>
      <c r="Q59" s="112" t="s">
        <v>54</v>
      </c>
      <c r="R59" s="112"/>
      <c r="S59" s="112"/>
    </row>
    <row r="60" spans="1:19" x14ac:dyDescent="0.25">
      <c r="A60" s="112" t="s">
        <v>6764</v>
      </c>
      <c r="B60" s="93">
        <v>-99</v>
      </c>
      <c r="C60" s="55" t="s">
        <v>2772</v>
      </c>
      <c r="D60" s="49" t="s">
        <v>6553</v>
      </c>
      <c r="E60" s="55" t="s">
        <v>6</v>
      </c>
      <c r="F60" s="55" t="s">
        <v>3394</v>
      </c>
      <c r="G60" s="55" t="s">
        <v>3204</v>
      </c>
      <c r="H60" s="49" t="s">
        <v>2975</v>
      </c>
      <c r="I60" s="55"/>
      <c r="J60" s="55" t="s">
        <v>7490</v>
      </c>
      <c r="K60" s="55"/>
      <c r="L60" s="49" t="s">
        <v>7469</v>
      </c>
      <c r="M60" s="152">
        <v>0</v>
      </c>
      <c r="N60" s="49" t="s">
        <v>8509</v>
      </c>
      <c r="O60" s="49"/>
      <c r="P60" s="112" t="s">
        <v>235</v>
      </c>
      <c r="Q60" s="112" t="s">
        <v>54</v>
      </c>
      <c r="R60" s="112"/>
      <c r="S60" s="112"/>
    </row>
    <row r="61" spans="1:19" x14ac:dyDescent="0.25">
      <c r="A61" s="112" t="s">
        <v>6764</v>
      </c>
      <c r="B61" s="93">
        <v>-99</v>
      </c>
      <c r="C61" s="55" t="s">
        <v>2774</v>
      </c>
      <c r="D61" s="49" t="s">
        <v>6552</v>
      </c>
      <c r="E61" s="55" t="s">
        <v>6</v>
      </c>
      <c r="F61" s="55" t="s">
        <v>7492</v>
      </c>
      <c r="G61" s="55" t="s">
        <v>3206</v>
      </c>
      <c r="H61" s="49" t="s">
        <v>2977</v>
      </c>
      <c r="I61" s="55"/>
      <c r="J61" s="55" t="s">
        <v>7490</v>
      </c>
      <c r="K61" s="55"/>
      <c r="L61" s="49" t="s">
        <v>7469</v>
      </c>
      <c r="M61" s="152">
        <v>0</v>
      </c>
      <c r="N61" s="49" t="s">
        <v>8509</v>
      </c>
      <c r="O61" s="49"/>
      <c r="P61" s="112" t="s">
        <v>235</v>
      </c>
      <c r="Q61" s="112" t="s">
        <v>54</v>
      </c>
      <c r="R61" s="112"/>
      <c r="S61" s="112"/>
    </row>
    <row r="62" spans="1:19" x14ac:dyDescent="0.25">
      <c r="A62" s="112" t="s">
        <v>6764</v>
      </c>
      <c r="B62" s="93">
        <v>-99</v>
      </c>
      <c r="C62" s="55" t="s">
        <v>2776</v>
      </c>
      <c r="D62" s="49" t="s">
        <v>6551</v>
      </c>
      <c r="E62" s="55" t="s">
        <v>6</v>
      </c>
      <c r="F62" s="55" t="s">
        <v>3393</v>
      </c>
      <c r="G62" s="55" t="s">
        <v>3208</v>
      </c>
      <c r="H62" s="49" t="s">
        <v>2979</v>
      </c>
      <c r="I62" s="55"/>
      <c r="J62" s="55" t="s">
        <v>7490</v>
      </c>
      <c r="K62" s="55"/>
      <c r="L62" s="49" t="s">
        <v>7469</v>
      </c>
      <c r="M62" s="152">
        <v>0</v>
      </c>
      <c r="N62" s="49" t="s">
        <v>8509</v>
      </c>
      <c r="O62" s="49"/>
      <c r="P62" s="112" t="s">
        <v>165</v>
      </c>
      <c r="Q62" s="112" t="s">
        <v>54</v>
      </c>
      <c r="R62" s="112"/>
      <c r="S62" s="112"/>
    </row>
    <row r="63" spans="1:19" x14ac:dyDescent="0.25">
      <c r="A63" s="112" t="s">
        <v>6764</v>
      </c>
      <c r="B63" s="93">
        <v>-99</v>
      </c>
      <c r="C63" s="55" t="s">
        <v>2770</v>
      </c>
      <c r="D63" s="49" t="s">
        <v>6554</v>
      </c>
      <c r="E63" s="55" t="s">
        <v>6</v>
      </c>
      <c r="F63" s="55" t="s">
        <v>3395</v>
      </c>
      <c r="G63" s="55" t="s">
        <v>3202</v>
      </c>
      <c r="H63" s="49" t="s">
        <v>2973</v>
      </c>
      <c r="I63" s="55"/>
      <c r="J63" s="55" t="s">
        <v>7490</v>
      </c>
      <c r="K63" s="55"/>
      <c r="L63" s="49" t="s">
        <v>7469</v>
      </c>
      <c r="M63" s="152">
        <v>0</v>
      </c>
      <c r="N63" s="49" t="s">
        <v>8509</v>
      </c>
      <c r="O63" s="49"/>
      <c r="P63" s="112" t="s">
        <v>249</v>
      </c>
      <c r="Q63" s="112" t="s">
        <v>54</v>
      </c>
      <c r="R63" s="112"/>
      <c r="S63" s="112"/>
    </row>
    <row r="64" spans="1:19" x14ac:dyDescent="0.25">
      <c r="A64" s="112" t="s">
        <v>6764</v>
      </c>
      <c r="B64" s="93">
        <v>-99</v>
      </c>
      <c r="C64" s="55" t="s">
        <v>2782</v>
      </c>
      <c r="D64" s="49" t="s">
        <v>6548</v>
      </c>
      <c r="F64" s="55" t="s">
        <v>3398</v>
      </c>
      <c r="G64" s="55" t="s">
        <v>3214</v>
      </c>
      <c r="H64" s="49" t="s">
        <v>2985</v>
      </c>
      <c r="I64" s="55"/>
      <c r="J64" s="55" t="s">
        <v>7490</v>
      </c>
      <c r="K64" s="55"/>
      <c r="L64" s="49" t="s">
        <v>7469</v>
      </c>
      <c r="M64" s="152">
        <v>0</v>
      </c>
      <c r="N64" s="49" t="s">
        <v>8509</v>
      </c>
      <c r="O64" s="49"/>
      <c r="P64" s="112" t="s">
        <v>250</v>
      </c>
      <c r="Q64" s="112" t="s">
        <v>54</v>
      </c>
      <c r="R64" s="112"/>
      <c r="S64" s="112"/>
    </row>
    <row r="65" spans="1:19" x14ac:dyDescent="0.25">
      <c r="A65" s="136" t="s">
        <v>6764</v>
      </c>
      <c r="B65" s="93">
        <v>-99</v>
      </c>
      <c r="C65" s="49" t="s">
        <v>2766</v>
      </c>
      <c r="D65" s="112"/>
      <c r="F65" s="112"/>
      <c r="G65" s="49" t="s">
        <v>3198</v>
      </c>
      <c r="H65" s="49" t="s">
        <v>2968</v>
      </c>
      <c r="I65" s="112"/>
      <c r="J65" s="49" t="s">
        <v>7490</v>
      </c>
      <c r="K65" s="49"/>
      <c r="L65" s="112" t="s">
        <v>7470</v>
      </c>
      <c r="M65" s="113"/>
      <c r="N65" s="112"/>
      <c r="O65" s="112"/>
      <c r="P65" s="131" t="s">
        <v>3000</v>
      </c>
      <c r="Q65" s="131" t="s">
        <v>54</v>
      </c>
      <c r="R65" s="52"/>
      <c r="S65" s="52"/>
    </row>
    <row r="66" spans="1:19" x14ac:dyDescent="0.25">
      <c r="A66" s="136" t="s">
        <v>6764</v>
      </c>
      <c r="B66" s="93">
        <v>-99</v>
      </c>
      <c r="C66" s="49" t="s">
        <v>2765</v>
      </c>
      <c r="D66" s="112"/>
      <c r="F66" s="112"/>
      <c r="G66" s="49" t="s">
        <v>3197</v>
      </c>
      <c r="H66" s="49" t="s">
        <v>2969</v>
      </c>
      <c r="I66" s="112"/>
      <c r="J66" s="49" t="s">
        <v>7490</v>
      </c>
      <c r="K66" s="49"/>
      <c r="L66" s="49" t="s">
        <v>7471</v>
      </c>
      <c r="M66" s="152"/>
      <c r="N66" s="49"/>
      <c r="O66" s="49"/>
      <c r="P66" s="131" t="s">
        <v>3951</v>
      </c>
      <c r="Q66" s="131" t="s">
        <v>54</v>
      </c>
      <c r="R66" s="52"/>
      <c r="S66" s="52"/>
    </row>
    <row r="67" spans="1:19" x14ac:dyDescent="0.25">
      <c r="A67" s="136" t="s">
        <v>6764</v>
      </c>
      <c r="B67" s="93">
        <v>-99</v>
      </c>
      <c r="C67" s="49" t="s">
        <v>292</v>
      </c>
      <c r="D67" s="112"/>
      <c r="F67" s="112"/>
      <c r="G67" s="49" t="s">
        <v>292</v>
      </c>
      <c r="H67" s="49" t="s">
        <v>292</v>
      </c>
      <c r="I67" s="112"/>
      <c r="J67" s="49" t="s">
        <v>7490</v>
      </c>
      <c r="K67" s="49"/>
      <c r="L67" s="52" t="s">
        <v>7470</v>
      </c>
      <c r="M67" s="113" t="s">
        <v>8508</v>
      </c>
      <c r="N67" s="112" t="s">
        <v>8510</v>
      </c>
      <c r="O67" s="112"/>
      <c r="P67" s="131"/>
      <c r="Q67" s="131" t="s">
        <v>54</v>
      </c>
      <c r="R67" s="52"/>
      <c r="S67" s="52"/>
    </row>
    <row r="68" spans="1:19" x14ac:dyDescent="0.25">
      <c r="A68" s="114" t="s">
        <v>6764</v>
      </c>
      <c r="B68" s="99">
        <v>1</v>
      </c>
      <c r="C68" s="100" t="s">
        <v>93</v>
      </c>
      <c r="D68" s="100" t="s">
        <v>1923</v>
      </c>
      <c r="E68" s="101" t="s">
        <v>2130</v>
      </c>
      <c r="F68" s="100" t="s">
        <v>7701</v>
      </c>
      <c r="G68" s="100" t="s">
        <v>277</v>
      </c>
      <c r="H68" s="100" t="s">
        <v>278</v>
      </c>
      <c r="I68" s="100" t="s">
        <v>2311</v>
      </c>
      <c r="J68" s="102" t="s">
        <v>7490</v>
      </c>
      <c r="K68" s="102"/>
      <c r="L68" s="100" t="s">
        <v>91</v>
      </c>
      <c r="M68" s="153" t="s">
        <v>8508</v>
      </c>
      <c r="N68" s="102" t="s">
        <v>8510</v>
      </c>
      <c r="O68" s="102" t="s">
        <v>8513</v>
      </c>
      <c r="P68" s="114" t="s">
        <v>91</v>
      </c>
      <c r="Q68" s="114" t="s">
        <v>54</v>
      </c>
      <c r="R68" s="114"/>
      <c r="S68" s="114"/>
    </row>
    <row r="69" spans="1:19" x14ac:dyDescent="0.25">
      <c r="A69" s="112" t="s">
        <v>6764</v>
      </c>
      <c r="B69" s="93">
        <v>2</v>
      </c>
      <c r="C69" s="49" t="s">
        <v>128</v>
      </c>
      <c r="D69" s="53" t="s">
        <v>1922</v>
      </c>
      <c r="E69" s="53" t="s">
        <v>3400</v>
      </c>
      <c r="F69" s="53" t="s">
        <v>2146</v>
      </c>
      <c r="G69" s="49" t="s">
        <v>342</v>
      </c>
      <c r="H69" s="49" t="s">
        <v>6765</v>
      </c>
      <c r="I69" s="112"/>
      <c r="J69" s="49" t="s">
        <v>7490</v>
      </c>
      <c r="K69" s="49"/>
      <c r="L69" s="112" t="s">
        <v>7470</v>
      </c>
      <c r="M69" s="113" t="s">
        <v>8508</v>
      </c>
      <c r="N69" s="112" t="s">
        <v>8510</v>
      </c>
      <c r="O69" s="112" t="s">
        <v>8513</v>
      </c>
      <c r="P69" s="131" t="s">
        <v>100</v>
      </c>
      <c r="Q69" s="131" t="s">
        <v>54</v>
      </c>
      <c r="R69" s="52"/>
      <c r="S69" s="52"/>
    </row>
    <row r="70" spans="1:19" x14ac:dyDescent="0.25">
      <c r="A70" s="112" t="s">
        <v>6764</v>
      </c>
      <c r="B70" s="76">
        <v>3</v>
      </c>
      <c r="C70" s="55" t="s">
        <v>2764</v>
      </c>
      <c r="D70" s="49" t="s">
        <v>2056</v>
      </c>
      <c r="E70" s="55" t="s">
        <v>7615</v>
      </c>
      <c r="F70" s="53" t="s">
        <v>7588</v>
      </c>
      <c r="G70" s="55" t="s">
        <v>3196</v>
      </c>
      <c r="H70" s="49" t="s">
        <v>2968</v>
      </c>
      <c r="I70" s="55"/>
      <c r="J70" s="55" t="s">
        <v>7490</v>
      </c>
      <c r="K70" s="55"/>
      <c r="L70" s="49" t="s">
        <v>153</v>
      </c>
      <c r="M70" s="152" t="s">
        <v>8508</v>
      </c>
      <c r="N70" s="49" t="s">
        <v>8509</v>
      </c>
      <c r="O70" s="49" t="s">
        <v>8513</v>
      </c>
      <c r="P70" s="112" t="s">
        <v>153</v>
      </c>
      <c r="Q70" s="112" t="s">
        <v>54</v>
      </c>
      <c r="R70" s="112"/>
      <c r="S70" s="112"/>
    </row>
    <row r="71" spans="1:19" x14ac:dyDescent="0.25">
      <c r="A71" s="137" t="s">
        <v>6764</v>
      </c>
      <c r="B71" s="97">
        <v>4</v>
      </c>
      <c r="C71" s="96" t="s">
        <v>6611</v>
      </c>
      <c r="D71" s="66" t="s">
        <v>6613</v>
      </c>
      <c r="E71" s="96" t="s">
        <v>7616</v>
      </c>
      <c r="F71" s="65" t="s">
        <v>7669</v>
      </c>
      <c r="G71" s="96"/>
      <c r="H71" s="66"/>
      <c r="I71" s="96"/>
      <c r="J71" s="96" t="s">
        <v>7490</v>
      </c>
      <c r="K71" s="96"/>
      <c r="L71" s="66" t="s">
        <v>91</v>
      </c>
      <c r="M71" s="158" t="s">
        <v>8508</v>
      </c>
      <c r="N71" s="66" t="s">
        <v>8509</v>
      </c>
      <c r="O71" s="66" t="s">
        <v>8513</v>
      </c>
      <c r="P71" s="137" t="s">
        <v>92</v>
      </c>
      <c r="Q71" s="137" t="s">
        <v>54</v>
      </c>
      <c r="R71" s="137"/>
      <c r="S71" s="137"/>
    </row>
    <row r="72" spans="1:19" x14ac:dyDescent="0.25">
      <c r="A72" s="137" t="s">
        <v>6764</v>
      </c>
      <c r="B72" s="97">
        <v>5</v>
      </c>
      <c r="C72" s="96" t="s">
        <v>6615</v>
      </c>
      <c r="D72" s="66" t="s">
        <v>6614</v>
      </c>
      <c r="E72" s="96" t="s">
        <v>7617</v>
      </c>
      <c r="F72" s="65" t="s">
        <v>7619</v>
      </c>
      <c r="G72" s="96"/>
      <c r="H72" s="66"/>
      <c r="I72" s="96"/>
      <c r="J72" s="96" t="s">
        <v>7490</v>
      </c>
      <c r="K72" s="96"/>
      <c r="L72" s="66" t="s">
        <v>91</v>
      </c>
      <c r="M72" s="158" t="s">
        <v>8508</v>
      </c>
      <c r="N72" s="66" t="s">
        <v>8509</v>
      </c>
      <c r="O72" s="66" t="s">
        <v>8513</v>
      </c>
      <c r="P72" s="137" t="s">
        <v>92</v>
      </c>
      <c r="Q72" s="137" t="s">
        <v>54</v>
      </c>
      <c r="R72" s="137"/>
      <c r="S72" s="137"/>
    </row>
    <row r="73" spans="1:19" x14ac:dyDescent="0.25">
      <c r="A73" s="137" t="s">
        <v>6764</v>
      </c>
      <c r="B73" s="97">
        <v>6</v>
      </c>
      <c r="C73" s="96" t="s">
        <v>6612</v>
      </c>
      <c r="D73" s="66" t="s">
        <v>6617</v>
      </c>
      <c r="E73" s="96" t="s">
        <v>7618</v>
      </c>
      <c r="F73" s="65" t="s">
        <v>7620</v>
      </c>
      <c r="G73" s="96"/>
      <c r="H73" s="66"/>
      <c r="I73" s="96"/>
      <c r="J73" s="96" t="s">
        <v>7490</v>
      </c>
      <c r="K73" s="96"/>
      <c r="L73" s="66" t="s">
        <v>7469</v>
      </c>
      <c r="M73" s="158" t="s">
        <v>8508</v>
      </c>
      <c r="N73" s="66" t="s">
        <v>8509</v>
      </c>
      <c r="O73" s="66" t="s">
        <v>8513</v>
      </c>
      <c r="P73" s="137" t="s">
        <v>100</v>
      </c>
      <c r="Q73" s="137" t="s">
        <v>54</v>
      </c>
      <c r="R73" s="137"/>
      <c r="S73" s="137"/>
    </row>
    <row r="74" spans="1:19" x14ac:dyDescent="0.25">
      <c r="A74" s="137" t="s">
        <v>6764</v>
      </c>
      <c r="B74" s="97">
        <v>7</v>
      </c>
      <c r="C74" s="96" t="s">
        <v>6616</v>
      </c>
      <c r="D74" s="66" t="s">
        <v>6618</v>
      </c>
      <c r="E74" s="96" t="s">
        <v>7622</v>
      </c>
      <c r="F74" s="65" t="s">
        <v>7621</v>
      </c>
      <c r="G74" s="96"/>
      <c r="H74" s="66"/>
      <c r="I74" s="96"/>
      <c r="J74" s="96" t="s">
        <v>7490</v>
      </c>
      <c r="K74" s="96"/>
      <c r="L74" s="66" t="s">
        <v>91</v>
      </c>
      <c r="M74" s="158" t="s">
        <v>8508</v>
      </c>
      <c r="N74" s="66" t="s">
        <v>8509</v>
      </c>
      <c r="O74" s="66" t="s">
        <v>8513</v>
      </c>
      <c r="P74" s="137" t="s">
        <v>92</v>
      </c>
      <c r="Q74" s="137" t="s">
        <v>54</v>
      </c>
      <c r="R74" s="137"/>
      <c r="S74" s="137"/>
    </row>
    <row r="75" spans="1:19" x14ac:dyDescent="0.25">
      <c r="A75" s="114" t="s">
        <v>6764</v>
      </c>
      <c r="B75" s="99">
        <v>8</v>
      </c>
      <c r="C75" s="100" t="s">
        <v>7517</v>
      </c>
      <c r="D75" s="100" t="s">
        <v>1895</v>
      </c>
      <c r="E75" s="101" t="s">
        <v>7623</v>
      </c>
      <c r="F75" s="100" t="s">
        <v>2172</v>
      </c>
      <c r="G75" s="100"/>
      <c r="H75" s="100"/>
      <c r="I75" s="100"/>
      <c r="J75" s="102" t="s">
        <v>7490</v>
      </c>
      <c r="K75" s="102"/>
      <c r="L75" s="100" t="s">
        <v>91</v>
      </c>
      <c r="M75" s="153">
        <v>0</v>
      </c>
      <c r="N75" s="102" t="s">
        <v>8509</v>
      </c>
      <c r="O75" s="102" t="s">
        <v>8514</v>
      </c>
      <c r="P75" s="114" t="s">
        <v>91</v>
      </c>
      <c r="Q75" s="114" t="s">
        <v>54</v>
      </c>
      <c r="R75" s="114"/>
      <c r="S75" s="114"/>
    </row>
    <row r="76" spans="1:19" x14ac:dyDescent="0.25">
      <c r="A76" s="135" t="s">
        <v>2793</v>
      </c>
      <c r="B76" s="76">
        <v>-99</v>
      </c>
      <c r="C76" s="49" t="s">
        <v>292</v>
      </c>
      <c r="D76" s="112"/>
      <c r="E76" s="49" t="s">
        <v>6</v>
      </c>
      <c r="F76" s="112"/>
      <c r="G76" s="49" t="s">
        <v>292</v>
      </c>
      <c r="H76" s="49" t="s">
        <v>292</v>
      </c>
      <c r="I76" s="112"/>
      <c r="J76" s="49" t="s">
        <v>7490</v>
      </c>
      <c r="K76" s="49"/>
      <c r="L76" s="52" t="s">
        <v>7470</v>
      </c>
      <c r="M76" s="113" t="s">
        <v>8508</v>
      </c>
      <c r="N76" s="112" t="s">
        <v>8510</v>
      </c>
      <c r="O76" s="112"/>
      <c r="P76" s="131"/>
      <c r="Q76" s="131" t="s">
        <v>54</v>
      </c>
      <c r="R76" s="52"/>
      <c r="S76" s="52"/>
    </row>
    <row r="77" spans="1:19" x14ac:dyDescent="0.25">
      <c r="A77" s="114" t="s">
        <v>2793</v>
      </c>
      <c r="B77" s="99">
        <v>1</v>
      </c>
      <c r="C77" s="100" t="s">
        <v>93</v>
      </c>
      <c r="D77" s="100" t="s">
        <v>1923</v>
      </c>
      <c r="E77" s="101" t="s">
        <v>2130</v>
      </c>
      <c r="F77" s="100" t="s">
        <v>7701</v>
      </c>
      <c r="G77" s="100" t="s">
        <v>277</v>
      </c>
      <c r="H77" s="100" t="s">
        <v>278</v>
      </c>
      <c r="I77" s="100" t="s">
        <v>2311</v>
      </c>
      <c r="J77" s="102" t="s">
        <v>7490</v>
      </c>
      <c r="K77" s="102"/>
      <c r="L77" s="100" t="s">
        <v>91</v>
      </c>
      <c r="M77" s="153" t="s">
        <v>8508</v>
      </c>
      <c r="N77" s="102" t="s">
        <v>8510</v>
      </c>
      <c r="O77" s="102" t="s">
        <v>8513</v>
      </c>
      <c r="P77" s="114" t="s">
        <v>91</v>
      </c>
      <c r="Q77" s="114" t="s">
        <v>54</v>
      </c>
      <c r="R77" s="114"/>
      <c r="S77" s="114"/>
    </row>
    <row r="78" spans="1:19" x14ac:dyDescent="0.25">
      <c r="A78" s="112" t="s">
        <v>2793</v>
      </c>
      <c r="B78" s="76">
        <v>2</v>
      </c>
      <c r="C78" s="58" t="s">
        <v>128</v>
      </c>
      <c r="D78" s="53" t="s">
        <v>1922</v>
      </c>
      <c r="E78" s="53" t="s">
        <v>3400</v>
      </c>
      <c r="F78" s="53" t="s">
        <v>2146</v>
      </c>
      <c r="G78" s="53"/>
      <c r="H78" s="53"/>
      <c r="I78" s="53"/>
      <c r="J78" s="55" t="s">
        <v>7490</v>
      </c>
      <c r="K78" s="55"/>
      <c r="L78" s="53" t="s">
        <v>7470</v>
      </c>
      <c r="M78" s="154" t="s">
        <v>8508</v>
      </c>
      <c r="N78" s="55" t="s">
        <v>8510</v>
      </c>
      <c r="O78" s="55" t="s">
        <v>8513</v>
      </c>
      <c r="P78" s="112" t="s">
        <v>100</v>
      </c>
      <c r="Q78" s="112" t="s">
        <v>54</v>
      </c>
      <c r="R78" s="112"/>
      <c r="S78" s="112"/>
    </row>
    <row r="79" spans="1:19" x14ac:dyDescent="0.25">
      <c r="A79" s="112" t="s">
        <v>2793</v>
      </c>
      <c r="B79" s="76">
        <v>3</v>
      </c>
      <c r="C79" s="84" t="s">
        <v>2762</v>
      </c>
      <c r="D79" s="53" t="s">
        <v>6393</v>
      </c>
      <c r="E79" s="55" t="s">
        <v>7624</v>
      </c>
      <c r="F79" s="53" t="s">
        <v>2174</v>
      </c>
      <c r="G79" s="55" t="s">
        <v>3194</v>
      </c>
      <c r="H79" s="49" t="s">
        <v>2966</v>
      </c>
      <c r="I79" s="55"/>
      <c r="J79" s="55" t="s">
        <v>7490</v>
      </c>
      <c r="K79" s="55"/>
      <c r="L79" s="49" t="s">
        <v>91</v>
      </c>
      <c r="M79" s="152" t="s">
        <v>8508</v>
      </c>
      <c r="N79" s="49" t="s">
        <v>8509</v>
      </c>
      <c r="O79" s="49" t="s">
        <v>8513</v>
      </c>
      <c r="P79" s="112" t="s">
        <v>91</v>
      </c>
      <c r="Q79" s="112" t="s">
        <v>54</v>
      </c>
      <c r="R79" s="112"/>
      <c r="S79" s="112"/>
    </row>
    <row r="80" spans="1:19" x14ac:dyDescent="0.25">
      <c r="A80" s="52" t="s">
        <v>2793</v>
      </c>
      <c r="B80" s="93">
        <v>4</v>
      </c>
      <c r="C80" s="55" t="s">
        <v>2763</v>
      </c>
      <c r="D80" s="49" t="s">
        <v>1895</v>
      </c>
      <c r="E80" s="56" t="s">
        <v>7623</v>
      </c>
      <c r="F80" s="53" t="s">
        <v>2172</v>
      </c>
      <c r="G80" s="55" t="s">
        <v>3195</v>
      </c>
      <c r="H80" s="49" t="s">
        <v>2967</v>
      </c>
      <c r="I80" s="55"/>
      <c r="J80" s="55" t="s">
        <v>7490</v>
      </c>
      <c r="K80" s="55"/>
      <c r="L80" s="49" t="s">
        <v>91</v>
      </c>
      <c r="M80" s="152">
        <v>0</v>
      </c>
      <c r="N80" s="49" t="s">
        <v>8509</v>
      </c>
      <c r="O80" s="49" t="s">
        <v>8514</v>
      </c>
      <c r="P80" s="112" t="s">
        <v>91</v>
      </c>
      <c r="Q80" s="112" t="s">
        <v>54</v>
      </c>
      <c r="R80" s="112"/>
      <c r="S80" s="112"/>
    </row>
    <row r="81" spans="1:19" x14ac:dyDescent="0.25">
      <c r="A81" s="110" t="s">
        <v>2791</v>
      </c>
      <c r="B81" s="93">
        <v>-99</v>
      </c>
      <c r="C81" s="55" t="s">
        <v>2686</v>
      </c>
      <c r="D81" s="49" t="s">
        <v>7585</v>
      </c>
      <c r="E81" s="55" t="s">
        <v>6</v>
      </c>
      <c r="F81" s="55"/>
      <c r="G81" s="55" t="s">
        <v>3112</v>
      </c>
      <c r="H81" s="49" t="s">
        <v>2890</v>
      </c>
      <c r="I81" s="55"/>
      <c r="J81" s="55" t="s">
        <v>7490</v>
      </c>
      <c r="K81" s="55"/>
      <c r="L81" s="49" t="s">
        <v>153</v>
      </c>
      <c r="M81" s="152">
        <v>2</v>
      </c>
      <c r="N81" s="49" t="s">
        <v>8509</v>
      </c>
      <c r="O81" s="49"/>
      <c r="P81" s="112" t="s">
        <v>153</v>
      </c>
      <c r="Q81" s="112" t="s">
        <v>54</v>
      </c>
      <c r="R81" s="112"/>
      <c r="S81" s="112"/>
    </row>
    <row r="82" spans="1:19" x14ac:dyDescent="0.25">
      <c r="A82" s="110" t="s">
        <v>2791</v>
      </c>
      <c r="B82" s="93">
        <v>-99</v>
      </c>
      <c r="C82" s="55" t="s">
        <v>2687</v>
      </c>
      <c r="D82" s="55" t="s">
        <v>7583</v>
      </c>
      <c r="E82" s="55" t="s">
        <v>6</v>
      </c>
      <c r="F82" s="53" t="s">
        <v>2172</v>
      </c>
      <c r="G82" s="55" t="s">
        <v>3113</v>
      </c>
      <c r="H82" s="49" t="s">
        <v>2891</v>
      </c>
      <c r="I82" s="55"/>
      <c r="J82" s="55" t="s">
        <v>7490</v>
      </c>
      <c r="K82" s="55"/>
      <c r="L82" s="52" t="s">
        <v>91</v>
      </c>
      <c r="M82" s="155">
        <v>0</v>
      </c>
      <c r="N82" s="52" t="s">
        <v>8509</v>
      </c>
      <c r="O82" s="52"/>
      <c r="P82" s="112" t="s">
        <v>91</v>
      </c>
      <c r="Q82" s="112" t="s">
        <v>54</v>
      </c>
      <c r="R82" s="112"/>
      <c r="S82" s="112"/>
    </row>
    <row r="83" spans="1:19" x14ac:dyDescent="0.25">
      <c r="A83" s="110" t="s">
        <v>2791</v>
      </c>
      <c r="B83" s="93">
        <v>-99</v>
      </c>
      <c r="C83" s="55" t="s">
        <v>2685</v>
      </c>
      <c r="D83" s="49" t="s">
        <v>7584</v>
      </c>
      <c r="E83" s="55" t="s">
        <v>6</v>
      </c>
      <c r="F83" s="55"/>
      <c r="G83" s="55" t="s">
        <v>3111</v>
      </c>
      <c r="H83" s="49" t="s">
        <v>2889</v>
      </c>
      <c r="I83" s="55"/>
      <c r="J83" s="55" t="s">
        <v>7490</v>
      </c>
      <c r="K83" s="55"/>
      <c r="L83" s="49" t="s">
        <v>91</v>
      </c>
      <c r="M83" s="152">
        <v>0</v>
      </c>
      <c r="N83" s="49" t="s">
        <v>8509</v>
      </c>
      <c r="O83" s="49"/>
      <c r="P83" s="112" t="s">
        <v>92</v>
      </c>
      <c r="Q83" s="112" t="s">
        <v>54</v>
      </c>
      <c r="R83" s="112"/>
      <c r="S83" s="112"/>
    </row>
    <row r="84" spans="1:19" x14ac:dyDescent="0.25">
      <c r="A84" s="112" t="s">
        <v>43</v>
      </c>
      <c r="B84" s="75">
        <v>1</v>
      </c>
      <c r="C84" s="55" t="s">
        <v>93</v>
      </c>
      <c r="D84" s="53" t="s">
        <v>1887</v>
      </c>
      <c r="E84" s="55" t="s">
        <v>2130</v>
      </c>
      <c r="F84" s="53" t="s">
        <v>7703</v>
      </c>
      <c r="G84" s="53" t="s">
        <v>277</v>
      </c>
      <c r="H84" s="53" t="s">
        <v>278</v>
      </c>
      <c r="I84" s="53" t="s">
        <v>2311</v>
      </c>
      <c r="J84" s="55" t="s">
        <v>7490</v>
      </c>
      <c r="K84" s="55"/>
      <c r="L84" s="53" t="s">
        <v>91</v>
      </c>
      <c r="M84" s="154" t="s">
        <v>8508</v>
      </c>
      <c r="N84" s="55" t="s">
        <v>8510</v>
      </c>
      <c r="O84" s="55" t="s">
        <v>8513</v>
      </c>
      <c r="P84" s="112" t="s">
        <v>91</v>
      </c>
      <c r="Q84" s="112" t="s">
        <v>45</v>
      </c>
      <c r="R84" s="112"/>
      <c r="S84" s="112"/>
    </row>
    <row r="85" spans="1:19" x14ac:dyDescent="0.25">
      <c r="A85" s="112" t="s">
        <v>43</v>
      </c>
      <c r="B85" s="75">
        <v>2</v>
      </c>
      <c r="C85" s="55" t="s">
        <v>94</v>
      </c>
      <c r="D85" s="53" t="s">
        <v>1912</v>
      </c>
      <c r="E85" s="49" t="s">
        <v>8036</v>
      </c>
      <c r="F85" s="53" t="s">
        <v>2132</v>
      </c>
      <c r="G85" s="53" t="s">
        <v>279</v>
      </c>
      <c r="H85" s="53" t="s">
        <v>280</v>
      </c>
      <c r="I85" s="53" t="s">
        <v>2132</v>
      </c>
      <c r="J85" s="55" t="s">
        <v>7490</v>
      </c>
      <c r="K85" s="55"/>
      <c r="L85" s="53" t="s">
        <v>91</v>
      </c>
      <c r="M85" s="154">
        <v>0</v>
      </c>
      <c r="N85" s="55" t="s">
        <v>8509</v>
      </c>
      <c r="O85" s="55" t="s">
        <v>8514</v>
      </c>
      <c r="P85" s="112" t="s">
        <v>91</v>
      </c>
      <c r="Q85" s="112" t="s">
        <v>45</v>
      </c>
      <c r="R85" s="112"/>
      <c r="S85" s="112"/>
    </row>
    <row r="86" spans="1:19" x14ac:dyDescent="0.25">
      <c r="A86" s="112" t="s">
        <v>43</v>
      </c>
      <c r="B86" s="75">
        <v>3</v>
      </c>
      <c r="C86" s="55" t="s">
        <v>95</v>
      </c>
      <c r="D86" s="53" t="s">
        <v>6827</v>
      </c>
      <c r="E86" s="49" t="s">
        <v>8038</v>
      </c>
      <c r="F86" s="53" t="s">
        <v>2137</v>
      </c>
      <c r="G86" s="53" t="s">
        <v>281</v>
      </c>
      <c r="H86" s="53" t="s">
        <v>282</v>
      </c>
      <c r="I86" s="53" t="s">
        <v>2467</v>
      </c>
      <c r="J86" s="55" t="s">
        <v>7490</v>
      </c>
      <c r="K86" s="55"/>
      <c r="L86" s="53" t="s">
        <v>91</v>
      </c>
      <c r="M86" s="154">
        <v>0</v>
      </c>
      <c r="N86" s="55" t="s">
        <v>8509</v>
      </c>
      <c r="O86" s="55" t="s">
        <v>8514</v>
      </c>
      <c r="P86" s="112" t="s">
        <v>91</v>
      </c>
      <c r="Q86" s="112" t="s">
        <v>45</v>
      </c>
      <c r="R86" s="112"/>
      <c r="S86" s="112"/>
    </row>
    <row r="87" spans="1:19" x14ac:dyDescent="0.25">
      <c r="A87" s="112" t="s">
        <v>43</v>
      </c>
      <c r="B87" s="75">
        <v>4</v>
      </c>
      <c r="C87" s="55" t="s">
        <v>96</v>
      </c>
      <c r="D87" s="53" t="s">
        <v>6828</v>
      </c>
      <c r="E87" s="49" t="s">
        <v>8037</v>
      </c>
      <c r="F87" s="53" t="s">
        <v>3407</v>
      </c>
      <c r="G87" s="53" t="s">
        <v>283</v>
      </c>
      <c r="H87" s="53" t="s">
        <v>284</v>
      </c>
      <c r="I87" s="53" t="s">
        <v>2468</v>
      </c>
      <c r="J87" s="55" t="s">
        <v>7490</v>
      </c>
      <c r="K87" s="55"/>
      <c r="L87" s="53" t="s">
        <v>91</v>
      </c>
      <c r="M87" s="154">
        <v>0</v>
      </c>
      <c r="N87" s="55" t="s">
        <v>8509</v>
      </c>
      <c r="O87" s="55" t="s">
        <v>8514</v>
      </c>
      <c r="P87" s="112" t="s">
        <v>91</v>
      </c>
      <c r="Q87" s="112" t="s">
        <v>45</v>
      </c>
      <c r="R87" s="112"/>
      <c r="S87" s="112"/>
    </row>
    <row r="88" spans="1:19" x14ac:dyDescent="0.25">
      <c r="A88" s="112" t="s">
        <v>43</v>
      </c>
      <c r="B88" s="75">
        <v>5</v>
      </c>
      <c r="C88" s="55" t="s">
        <v>97</v>
      </c>
      <c r="D88" s="53" t="s">
        <v>6825</v>
      </c>
      <c r="E88" s="49" t="s">
        <v>2134</v>
      </c>
      <c r="F88" s="53" t="s">
        <v>8039</v>
      </c>
      <c r="G88" s="53" t="s">
        <v>285</v>
      </c>
      <c r="H88" s="53" t="s">
        <v>286</v>
      </c>
      <c r="I88" s="53" t="s">
        <v>2312</v>
      </c>
      <c r="J88" s="55" t="s">
        <v>6829</v>
      </c>
      <c r="K88" s="55" t="s">
        <v>7489</v>
      </c>
      <c r="L88" s="53" t="s">
        <v>91</v>
      </c>
      <c r="M88" s="154">
        <v>0</v>
      </c>
      <c r="N88" s="55" t="s">
        <v>8509</v>
      </c>
      <c r="O88" s="55" t="s">
        <v>8514</v>
      </c>
      <c r="P88" s="112" t="s">
        <v>92</v>
      </c>
      <c r="Q88" s="112" t="s">
        <v>45</v>
      </c>
      <c r="R88" s="112"/>
      <c r="S88" s="112"/>
    </row>
    <row r="89" spans="1:19" x14ac:dyDescent="0.25">
      <c r="A89" s="112" t="s">
        <v>43</v>
      </c>
      <c r="B89" s="75">
        <v>6</v>
      </c>
      <c r="C89" s="55" t="s">
        <v>98</v>
      </c>
      <c r="D89" s="53" t="s">
        <v>6826</v>
      </c>
      <c r="E89" s="49" t="s">
        <v>2288</v>
      </c>
      <c r="F89" s="54" t="s">
        <v>8040</v>
      </c>
      <c r="G89" s="53" t="s">
        <v>287</v>
      </c>
      <c r="H89" s="53" t="s">
        <v>288</v>
      </c>
      <c r="I89" s="53" t="s">
        <v>2313</v>
      </c>
      <c r="J89" s="55" t="s">
        <v>6830</v>
      </c>
      <c r="K89" s="55" t="s">
        <v>7489</v>
      </c>
      <c r="L89" s="53" t="s">
        <v>91</v>
      </c>
      <c r="M89" s="154">
        <v>0</v>
      </c>
      <c r="N89" s="55" t="s">
        <v>8509</v>
      </c>
      <c r="O89" s="55" t="s">
        <v>8514</v>
      </c>
      <c r="P89" s="112" t="s">
        <v>92</v>
      </c>
      <c r="Q89" s="112" t="s">
        <v>45</v>
      </c>
      <c r="R89" s="112"/>
      <c r="S89" s="112"/>
    </row>
    <row r="90" spans="1:19" x14ac:dyDescent="0.25">
      <c r="A90" s="112" t="s">
        <v>43</v>
      </c>
      <c r="B90" s="113">
        <v>7</v>
      </c>
      <c r="C90" s="55" t="s">
        <v>3776</v>
      </c>
      <c r="D90" s="55" t="s">
        <v>6363</v>
      </c>
      <c r="E90" s="112" t="s">
        <v>8041</v>
      </c>
      <c r="F90" s="110" t="s">
        <v>8042</v>
      </c>
      <c r="G90" s="112" t="s">
        <v>3843</v>
      </c>
      <c r="H90" s="112" t="s">
        <v>3844</v>
      </c>
      <c r="I90" s="112"/>
      <c r="J90" s="55" t="s">
        <v>7490</v>
      </c>
      <c r="K90" s="55"/>
      <c r="L90" s="112" t="s">
        <v>91</v>
      </c>
      <c r="M90" s="113">
        <v>0</v>
      </c>
      <c r="N90" s="112" t="s">
        <v>8509</v>
      </c>
      <c r="O90" s="112" t="s">
        <v>8514</v>
      </c>
      <c r="P90" s="112" t="s">
        <v>91</v>
      </c>
      <c r="Q90" s="112" t="s">
        <v>45</v>
      </c>
      <c r="R90" s="112"/>
      <c r="S90" s="112"/>
    </row>
    <row r="91" spans="1:19" x14ac:dyDescent="0.25">
      <c r="A91" s="112" t="s">
        <v>43</v>
      </c>
      <c r="B91" s="113">
        <v>8</v>
      </c>
      <c r="C91" s="55" t="s">
        <v>3777</v>
      </c>
      <c r="D91" s="55" t="s">
        <v>6365</v>
      </c>
      <c r="E91" s="112" t="s">
        <v>8043</v>
      </c>
      <c r="F91" s="110" t="s">
        <v>7625</v>
      </c>
      <c r="G91" s="112" t="s">
        <v>3845</v>
      </c>
      <c r="H91" s="112" t="s">
        <v>3846</v>
      </c>
      <c r="I91" s="112"/>
      <c r="J91" s="55" t="s">
        <v>7490</v>
      </c>
      <c r="K91" s="55"/>
      <c r="L91" s="112" t="s">
        <v>91</v>
      </c>
      <c r="M91" s="113">
        <v>0</v>
      </c>
      <c r="N91" s="112" t="s">
        <v>8509</v>
      </c>
      <c r="O91" s="112" t="s">
        <v>8514</v>
      </c>
      <c r="P91" s="112" t="s">
        <v>91</v>
      </c>
      <c r="Q91" s="112" t="s">
        <v>45</v>
      </c>
      <c r="R91" s="112"/>
      <c r="S91" s="112"/>
    </row>
    <row r="92" spans="1:19" x14ac:dyDescent="0.25">
      <c r="A92" s="112" t="s">
        <v>43</v>
      </c>
      <c r="B92" s="113">
        <v>9</v>
      </c>
      <c r="C92" s="55" t="s">
        <v>3780</v>
      </c>
      <c r="D92" s="55" t="s">
        <v>6369</v>
      </c>
      <c r="E92" s="112" t="s">
        <v>8044</v>
      </c>
      <c r="F92" s="110" t="s">
        <v>7626</v>
      </c>
      <c r="G92" s="112" t="s">
        <v>3851</v>
      </c>
      <c r="H92" s="112" t="s">
        <v>3852</v>
      </c>
      <c r="I92" s="112"/>
      <c r="J92" s="55" t="s">
        <v>7490</v>
      </c>
      <c r="K92" s="55"/>
      <c r="L92" s="112" t="s">
        <v>7470</v>
      </c>
      <c r="M92" s="113">
        <v>0</v>
      </c>
      <c r="N92" s="112" t="s">
        <v>8509</v>
      </c>
      <c r="O92" s="112" t="s">
        <v>8514</v>
      </c>
      <c r="P92" s="112" t="s">
        <v>100</v>
      </c>
      <c r="Q92" s="112" t="s">
        <v>45</v>
      </c>
      <c r="R92" s="112"/>
      <c r="S92" s="112"/>
    </row>
    <row r="93" spans="1:19" x14ac:dyDescent="0.25">
      <c r="A93" s="112" t="s">
        <v>43</v>
      </c>
      <c r="B93" s="113">
        <v>10</v>
      </c>
      <c r="C93" s="55" t="s">
        <v>3781</v>
      </c>
      <c r="D93" s="55" t="s">
        <v>3854</v>
      </c>
      <c r="E93" s="112" t="s">
        <v>8045</v>
      </c>
      <c r="F93" s="110" t="s">
        <v>7627</v>
      </c>
      <c r="G93" s="112" t="s">
        <v>3853</v>
      </c>
      <c r="H93" s="112" t="s">
        <v>3854</v>
      </c>
      <c r="I93" s="112"/>
      <c r="J93" s="55" t="s">
        <v>7490</v>
      </c>
      <c r="K93" s="55"/>
      <c r="L93" s="112" t="s">
        <v>7470</v>
      </c>
      <c r="M93" s="113">
        <v>0</v>
      </c>
      <c r="N93" s="112" t="s">
        <v>8509</v>
      </c>
      <c r="O93" s="112" t="s">
        <v>8514</v>
      </c>
      <c r="P93" s="112" t="s">
        <v>100</v>
      </c>
      <c r="Q93" s="112" t="s">
        <v>45</v>
      </c>
      <c r="R93" s="112"/>
      <c r="S93" s="112"/>
    </row>
    <row r="94" spans="1:19" x14ac:dyDescent="0.25">
      <c r="A94" s="112" t="s">
        <v>43</v>
      </c>
      <c r="B94" s="75">
        <v>11</v>
      </c>
      <c r="C94" s="55" t="s">
        <v>99</v>
      </c>
      <c r="D94" s="53" t="s">
        <v>290</v>
      </c>
      <c r="E94" s="112" t="s">
        <v>7644</v>
      </c>
      <c r="F94" s="67" t="s">
        <v>7644</v>
      </c>
      <c r="G94" s="53" t="s">
        <v>289</v>
      </c>
      <c r="H94" s="53" t="s">
        <v>290</v>
      </c>
      <c r="I94" s="53" t="s">
        <v>2128</v>
      </c>
      <c r="J94" s="55" t="s">
        <v>7490</v>
      </c>
      <c r="K94" s="55"/>
      <c r="L94" s="53" t="s">
        <v>91</v>
      </c>
      <c r="M94" s="154">
        <v>0</v>
      </c>
      <c r="N94" s="55" t="s">
        <v>8509</v>
      </c>
      <c r="O94" s="55" t="s">
        <v>8514</v>
      </c>
      <c r="P94" s="112" t="s">
        <v>91</v>
      </c>
      <c r="Q94" s="112" t="s">
        <v>45</v>
      </c>
      <c r="R94" s="112"/>
      <c r="S94" s="112"/>
    </row>
    <row r="95" spans="1:19" x14ac:dyDescent="0.25">
      <c r="A95" s="112" t="s">
        <v>43</v>
      </c>
      <c r="B95" s="113">
        <v>12</v>
      </c>
      <c r="C95" s="55" t="s">
        <v>3778</v>
      </c>
      <c r="D95" s="55" t="s">
        <v>6364</v>
      </c>
      <c r="E95" s="112" t="s">
        <v>7645</v>
      </c>
      <c r="F95" s="110" t="s">
        <v>7645</v>
      </c>
      <c r="G95" s="112" t="s">
        <v>3847</v>
      </c>
      <c r="H95" s="112" t="s">
        <v>3848</v>
      </c>
      <c r="I95" s="112"/>
      <c r="J95" s="55" t="s">
        <v>7490</v>
      </c>
      <c r="K95" s="55"/>
      <c r="L95" s="112" t="s">
        <v>91</v>
      </c>
      <c r="M95" s="113">
        <v>0</v>
      </c>
      <c r="N95" s="112" t="s">
        <v>8509</v>
      </c>
      <c r="O95" s="112" t="s">
        <v>8514</v>
      </c>
      <c r="P95" s="112" t="s">
        <v>91</v>
      </c>
      <c r="Q95" s="112" t="s">
        <v>45</v>
      </c>
      <c r="R95" s="112"/>
      <c r="S95" s="112"/>
    </row>
    <row r="96" spans="1:19" x14ac:dyDescent="0.25">
      <c r="A96" s="112" t="s">
        <v>43</v>
      </c>
      <c r="B96" s="113">
        <v>13</v>
      </c>
      <c r="C96" s="55" t="s">
        <v>3779</v>
      </c>
      <c r="D96" s="55" t="s">
        <v>3850</v>
      </c>
      <c r="E96" s="112" t="s">
        <v>7646</v>
      </c>
      <c r="F96" s="110" t="s">
        <v>7646</v>
      </c>
      <c r="G96" s="112" t="s">
        <v>3849</v>
      </c>
      <c r="H96" s="112" t="s">
        <v>3850</v>
      </c>
      <c r="I96" s="112"/>
      <c r="J96" s="55" t="s">
        <v>7490</v>
      </c>
      <c r="K96" s="55"/>
      <c r="L96" s="112" t="s">
        <v>91</v>
      </c>
      <c r="M96" s="113">
        <v>0</v>
      </c>
      <c r="N96" s="112" t="s">
        <v>8509</v>
      </c>
      <c r="O96" s="112" t="s">
        <v>8514</v>
      </c>
      <c r="P96" s="112" t="s">
        <v>91</v>
      </c>
      <c r="Q96" s="112" t="s">
        <v>45</v>
      </c>
      <c r="R96" s="112"/>
      <c r="S96" s="112"/>
    </row>
    <row r="97" spans="1:19" x14ac:dyDescent="0.25">
      <c r="A97" s="112" t="s">
        <v>43</v>
      </c>
      <c r="B97" s="113">
        <v>14</v>
      </c>
      <c r="C97" s="98" t="s">
        <v>3783</v>
      </c>
      <c r="D97" s="55" t="s">
        <v>1940</v>
      </c>
      <c r="E97" s="112" t="s">
        <v>2243</v>
      </c>
      <c r="F97" s="110" t="s">
        <v>2243</v>
      </c>
      <c r="G97" s="112" t="s">
        <v>3856</v>
      </c>
      <c r="H97" s="112" t="s">
        <v>3857</v>
      </c>
      <c r="I97" s="112"/>
      <c r="J97" s="55" t="s">
        <v>7490</v>
      </c>
      <c r="K97" s="55"/>
      <c r="L97" s="112" t="s">
        <v>91</v>
      </c>
      <c r="M97" s="113">
        <v>0</v>
      </c>
      <c r="N97" s="112" t="s">
        <v>8509</v>
      </c>
      <c r="O97" s="112" t="s">
        <v>8514</v>
      </c>
      <c r="P97" s="112" t="s">
        <v>91</v>
      </c>
      <c r="Q97" s="112" t="s">
        <v>45</v>
      </c>
      <c r="R97" s="112"/>
      <c r="S97" s="112"/>
    </row>
    <row r="98" spans="1:19" x14ac:dyDescent="0.25">
      <c r="A98" s="112" t="s">
        <v>43</v>
      </c>
      <c r="B98" s="113">
        <v>15</v>
      </c>
      <c r="C98" s="55" t="s">
        <v>3784</v>
      </c>
      <c r="D98" s="55" t="s">
        <v>6370</v>
      </c>
      <c r="E98" s="112" t="s">
        <v>7628</v>
      </c>
      <c r="F98" s="110" t="s">
        <v>7628</v>
      </c>
      <c r="G98" s="112" t="s">
        <v>3858</v>
      </c>
      <c r="H98" s="112" t="s">
        <v>3859</v>
      </c>
      <c r="I98" s="112"/>
      <c r="J98" s="55" t="s">
        <v>7490</v>
      </c>
      <c r="K98" s="55"/>
      <c r="L98" s="112" t="s">
        <v>91</v>
      </c>
      <c r="M98" s="113">
        <v>0</v>
      </c>
      <c r="N98" s="112" t="s">
        <v>8509</v>
      </c>
      <c r="O98" s="112" t="s">
        <v>8514</v>
      </c>
      <c r="P98" s="112" t="s">
        <v>92</v>
      </c>
      <c r="Q98" s="112" t="s">
        <v>45</v>
      </c>
      <c r="R98" s="112"/>
      <c r="S98" s="112"/>
    </row>
    <row r="99" spans="1:19" x14ac:dyDescent="0.25">
      <c r="A99" s="112" t="s">
        <v>43</v>
      </c>
      <c r="B99" s="113">
        <v>16</v>
      </c>
      <c r="C99" s="55" t="s">
        <v>3787</v>
      </c>
      <c r="D99" s="55" t="s">
        <v>6373</v>
      </c>
      <c r="E99" s="112" t="s">
        <v>8046</v>
      </c>
      <c r="F99" s="110" t="s">
        <v>7648</v>
      </c>
      <c r="G99" s="112" t="s">
        <v>3864</v>
      </c>
      <c r="H99" s="112" t="s">
        <v>3865</v>
      </c>
      <c r="I99" s="112"/>
      <c r="J99" s="55" t="s">
        <v>7490</v>
      </c>
      <c r="K99" s="55"/>
      <c r="L99" s="112" t="s">
        <v>7470</v>
      </c>
      <c r="M99" s="113">
        <v>0</v>
      </c>
      <c r="N99" s="112" t="s">
        <v>8509</v>
      </c>
      <c r="O99" s="112" t="s">
        <v>8514</v>
      </c>
      <c r="P99" s="112" t="s">
        <v>100</v>
      </c>
      <c r="Q99" s="112" t="s">
        <v>45</v>
      </c>
      <c r="R99" s="112"/>
      <c r="S99" s="112"/>
    </row>
    <row r="100" spans="1:19" x14ac:dyDescent="0.25">
      <c r="A100" s="112" t="s">
        <v>43</v>
      </c>
      <c r="B100" s="113">
        <v>17</v>
      </c>
      <c r="C100" s="55" t="s">
        <v>3786</v>
      </c>
      <c r="D100" s="55" t="s">
        <v>6372</v>
      </c>
      <c r="E100" s="112" t="s">
        <v>8047</v>
      </c>
      <c r="F100" s="110" t="s">
        <v>7629</v>
      </c>
      <c r="G100" s="112" t="s">
        <v>3862</v>
      </c>
      <c r="H100" s="112" t="s">
        <v>3863</v>
      </c>
      <c r="I100" s="112"/>
      <c r="J100" s="55" t="s">
        <v>7490</v>
      </c>
      <c r="K100" s="55"/>
      <c r="L100" s="112" t="s">
        <v>7470</v>
      </c>
      <c r="M100" s="113">
        <v>0</v>
      </c>
      <c r="N100" s="112" t="s">
        <v>8509</v>
      </c>
      <c r="O100" s="112" t="s">
        <v>8514</v>
      </c>
      <c r="P100" s="112" t="s">
        <v>7472</v>
      </c>
      <c r="Q100" s="112" t="s">
        <v>45</v>
      </c>
      <c r="R100" s="112"/>
      <c r="S100" s="112"/>
    </row>
    <row r="101" spans="1:19" x14ac:dyDescent="0.25">
      <c r="A101" s="112" t="s">
        <v>43</v>
      </c>
      <c r="B101" s="113">
        <v>18</v>
      </c>
      <c r="C101" s="55" t="s">
        <v>3785</v>
      </c>
      <c r="D101" s="55" t="s">
        <v>6371</v>
      </c>
      <c r="E101" s="112" t="s">
        <v>7630</v>
      </c>
      <c r="F101" s="110" t="s">
        <v>7630</v>
      </c>
      <c r="G101" s="112" t="s">
        <v>3860</v>
      </c>
      <c r="H101" s="112" t="s">
        <v>3861</v>
      </c>
      <c r="I101" s="112"/>
      <c r="J101" s="55" t="s">
        <v>7490</v>
      </c>
      <c r="K101" s="55"/>
      <c r="L101" s="112" t="s">
        <v>7471</v>
      </c>
      <c r="M101" s="113">
        <v>0</v>
      </c>
      <c r="N101" s="112" t="s">
        <v>8509</v>
      </c>
      <c r="O101" s="112" t="s">
        <v>8514</v>
      </c>
      <c r="P101" s="112" t="s">
        <v>3951</v>
      </c>
      <c r="Q101" s="112" t="s">
        <v>45</v>
      </c>
      <c r="R101" s="112"/>
      <c r="S101" s="112"/>
    </row>
    <row r="102" spans="1:19" x14ac:dyDescent="0.25">
      <c r="A102" s="112" t="s">
        <v>43</v>
      </c>
      <c r="B102" s="113">
        <v>19</v>
      </c>
      <c r="C102" s="55" t="s">
        <v>3790</v>
      </c>
      <c r="D102" s="55" t="s">
        <v>6375</v>
      </c>
      <c r="E102" s="112" t="s">
        <v>8048</v>
      </c>
      <c r="F102" s="110" t="s">
        <v>7631</v>
      </c>
      <c r="G102" s="112" t="s">
        <v>3870</v>
      </c>
      <c r="H102" s="112" t="s">
        <v>3871</v>
      </c>
      <c r="I102" s="112"/>
      <c r="J102" s="55" t="s">
        <v>7490</v>
      </c>
      <c r="K102" s="55"/>
      <c r="L102" s="112" t="s">
        <v>91</v>
      </c>
      <c r="M102" s="113">
        <v>0</v>
      </c>
      <c r="N102" s="112" t="s">
        <v>8509</v>
      </c>
      <c r="O102" s="112" t="s">
        <v>8514</v>
      </c>
      <c r="P102" s="112" t="s">
        <v>91</v>
      </c>
      <c r="Q102" s="112" t="s">
        <v>45</v>
      </c>
      <c r="R102" s="112"/>
      <c r="S102" s="112"/>
    </row>
    <row r="103" spans="1:19" x14ac:dyDescent="0.25">
      <c r="A103" s="112" t="s">
        <v>43</v>
      </c>
      <c r="B103" s="113">
        <v>20</v>
      </c>
      <c r="C103" s="55" t="s">
        <v>3789</v>
      </c>
      <c r="D103" s="55" t="s">
        <v>6366</v>
      </c>
      <c r="E103" s="112" t="s">
        <v>7632</v>
      </c>
      <c r="F103" s="110" t="s">
        <v>7632</v>
      </c>
      <c r="G103" s="112" t="s">
        <v>3868</v>
      </c>
      <c r="H103" s="112" t="s">
        <v>3869</v>
      </c>
      <c r="I103" s="112"/>
      <c r="J103" s="120" t="s">
        <v>7490</v>
      </c>
      <c r="K103" s="120"/>
      <c r="L103" s="112" t="s">
        <v>91</v>
      </c>
      <c r="M103" s="113">
        <v>0</v>
      </c>
      <c r="N103" s="112" t="s">
        <v>8509</v>
      </c>
      <c r="O103" s="112" t="s">
        <v>8514</v>
      </c>
      <c r="P103" s="112" t="s">
        <v>92</v>
      </c>
      <c r="Q103" s="112" t="s">
        <v>45</v>
      </c>
      <c r="R103" s="112"/>
      <c r="S103" s="112"/>
    </row>
    <row r="104" spans="1:19" x14ac:dyDescent="0.25">
      <c r="A104" s="112" t="s">
        <v>43</v>
      </c>
      <c r="B104" s="113">
        <v>21</v>
      </c>
      <c r="C104" s="55" t="s">
        <v>3821</v>
      </c>
      <c r="D104" s="55" t="s">
        <v>6537</v>
      </c>
      <c r="E104" s="112" t="s">
        <v>8049</v>
      </c>
      <c r="F104" s="110" t="s">
        <v>7633</v>
      </c>
      <c r="G104" s="112" t="s">
        <v>3926</v>
      </c>
      <c r="H104" s="112" t="s">
        <v>3927</v>
      </c>
      <c r="I104" s="112"/>
      <c r="J104" s="55" t="s">
        <v>7490</v>
      </c>
      <c r="K104" s="55"/>
      <c r="L104" s="112" t="s">
        <v>91</v>
      </c>
      <c r="M104" s="113">
        <v>0</v>
      </c>
      <c r="N104" s="112" t="s">
        <v>8509</v>
      </c>
      <c r="O104" s="112" t="s">
        <v>8514</v>
      </c>
      <c r="P104" s="112" t="s">
        <v>91</v>
      </c>
      <c r="Q104" s="112" t="s">
        <v>45</v>
      </c>
      <c r="R104" s="112"/>
      <c r="S104" s="112"/>
    </row>
    <row r="105" spans="1:19" x14ac:dyDescent="0.25">
      <c r="A105" s="112" t="s">
        <v>43</v>
      </c>
      <c r="B105" s="113">
        <v>22</v>
      </c>
      <c r="C105" s="55" t="s">
        <v>3822</v>
      </c>
      <c r="D105" s="55" t="s">
        <v>6538</v>
      </c>
      <c r="E105" s="112" t="s">
        <v>8050</v>
      </c>
      <c r="F105" s="110" t="s">
        <v>7634</v>
      </c>
      <c r="G105" s="112" t="s">
        <v>3928</v>
      </c>
      <c r="H105" s="112" t="s">
        <v>3929</v>
      </c>
      <c r="I105" s="112"/>
      <c r="J105" s="55" t="s">
        <v>7490</v>
      </c>
      <c r="K105" s="55"/>
      <c r="L105" s="112" t="s">
        <v>91</v>
      </c>
      <c r="M105" s="113">
        <v>0</v>
      </c>
      <c r="N105" s="112" t="s">
        <v>8509</v>
      </c>
      <c r="O105" s="112" t="s">
        <v>8514</v>
      </c>
      <c r="P105" s="112" t="s">
        <v>91</v>
      </c>
      <c r="Q105" s="112" t="s">
        <v>45</v>
      </c>
      <c r="R105" s="112"/>
      <c r="S105" s="112"/>
    </row>
    <row r="106" spans="1:19" x14ac:dyDescent="0.25">
      <c r="A106" s="112" t="s">
        <v>43</v>
      </c>
      <c r="B106" s="113">
        <v>23</v>
      </c>
      <c r="C106" s="55" t="s">
        <v>3793</v>
      </c>
      <c r="D106" s="55" t="s">
        <v>6368</v>
      </c>
      <c r="E106" s="112" t="s">
        <v>7635</v>
      </c>
      <c r="F106" s="110" t="s">
        <v>7635</v>
      </c>
      <c r="G106" s="112" t="s">
        <v>3793</v>
      </c>
      <c r="H106" s="112" t="s">
        <v>3875</v>
      </c>
      <c r="I106" s="112"/>
      <c r="J106" s="55" t="s">
        <v>7490</v>
      </c>
      <c r="K106" s="55"/>
      <c r="L106" s="112" t="s">
        <v>91</v>
      </c>
      <c r="M106" s="113">
        <v>0</v>
      </c>
      <c r="N106" s="112" t="s">
        <v>8509</v>
      </c>
      <c r="O106" s="112" t="s">
        <v>8514</v>
      </c>
      <c r="P106" s="112" t="s">
        <v>91</v>
      </c>
      <c r="Q106" s="112" t="s">
        <v>45</v>
      </c>
      <c r="R106" s="112"/>
      <c r="S106" s="112"/>
    </row>
    <row r="107" spans="1:19" x14ac:dyDescent="0.25">
      <c r="A107" s="112" t="s">
        <v>43</v>
      </c>
      <c r="B107" s="113">
        <v>23</v>
      </c>
      <c r="C107" s="55" t="s">
        <v>3782</v>
      </c>
      <c r="D107" s="55" t="s">
        <v>6619</v>
      </c>
      <c r="E107" s="112" t="s">
        <v>8051</v>
      </c>
      <c r="F107" s="110" t="s">
        <v>7636</v>
      </c>
      <c r="G107" s="112" t="s">
        <v>3569</v>
      </c>
      <c r="H107" s="112" t="s">
        <v>3855</v>
      </c>
      <c r="I107" s="112"/>
      <c r="J107" s="55" t="s">
        <v>7490</v>
      </c>
      <c r="K107" s="55"/>
      <c r="L107" s="112" t="s">
        <v>91</v>
      </c>
      <c r="M107" s="113">
        <v>0</v>
      </c>
      <c r="N107" s="112" t="s">
        <v>8509</v>
      </c>
      <c r="O107" s="112" t="s">
        <v>8514</v>
      </c>
      <c r="P107" s="112" t="s">
        <v>91</v>
      </c>
      <c r="Q107" s="112" t="s">
        <v>45</v>
      </c>
      <c r="R107" s="112"/>
      <c r="S107" s="112"/>
    </row>
    <row r="108" spans="1:19" x14ac:dyDescent="0.25">
      <c r="A108" s="112" t="s">
        <v>43</v>
      </c>
      <c r="B108" s="113">
        <v>24</v>
      </c>
      <c r="C108" s="55" t="s">
        <v>3791</v>
      </c>
      <c r="D108" s="55" t="s">
        <v>6376</v>
      </c>
      <c r="E108" s="112" t="s">
        <v>8052</v>
      </c>
      <c r="F108" s="110" t="s">
        <v>7637</v>
      </c>
      <c r="G108" s="112" t="s">
        <v>3791</v>
      </c>
      <c r="H108" s="112" t="s">
        <v>3872</v>
      </c>
      <c r="I108" s="112"/>
      <c r="J108" s="55" t="s">
        <v>7490</v>
      </c>
      <c r="K108" s="55"/>
      <c r="L108" s="112" t="s">
        <v>91</v>
      </c>
      <c r="M108" s="113">
        <v>0</v>
      </c>
      <c r="N108" s="112" t="s">
        <v>8509</v>
      </c>
      <c r="O108" s="112" t="s">
        <v>8514</v>
      </c>
      <c r="P108" s="112" t="s">
        <v>91</v>
      </c>
      <c r="Q108" s="112" t="s">
        <v>45</v>
      </c>
      <c r="R108" s="112"/>
      <c r="S108" s="112"/>
    </row>
    <row r="109" spans="1:19" x14ac:dyDescent="0.25">
      <c r="A109" s="112" t="s">
        <v>43</v>
      </c>
      <c r="B109" s="113">
        <v>25</v>
      </c>
      <c r="C109" s="55" t="s">
        <v>3792</v>
      </c>
      <c r="D109" s="55" t="s">
        <v>6367</v>
      </c>
      <c r="E109" s="112" t="s">
        <v>7638</v>
      </c>
      <c r="F109" s="110" t="s">
        <v>7638</v>
      </c>
      <c r="G109" s="112" t="s">
        <v>3873</v>
      </c>
      <c r="H109" s="112" t="s">
        <v>3874</v>
      </c>
      <c r="I109" s="112"/>
      <c r="J109" s="55" t="s">
        <v>7490</v>
      </c>
      <c r="K109" s="55"/>
      <c r="L109" s="112" t="s">
        <v>91</v>
      </c>
      <c r="M109" s="113">
        <v>0</v>
      </c>
      <c r="N109" s="112" t="s">
        <v>8509</v>
      </c>
      <c r="O109" s="112" t="s">
        <v>8514</v>
      </c>
      <c r="P109" s="112" t="s">
        <v>91</v>
      </c>
      <c r="Q109" s="112" t="s">
        <v>45</v>
      </c>
      <c r="R109" s="112"/>
      <c r="S109" s="112"/>
    </row>
    <row r="110" spans="1:19" x14ac:dyDescent="0.25">
      <c r="A110" s="112" t="s">
        <v>43</v>
      </c>
      <c r="B110" s="113">
        <v>26</v>
      </c>
      <c r="C110" s="55" t="s">
        <v>3788</v>
      </c>
      <c r="D110" s="56" t="s">
        <v>6374</v>
      </c>
      <c r="E110" s="112" t="s">
        <v>7639</v>
      </c>
      <c r="F110" s="110" t="s">
        <v>7639</v>
      </c>
      <c r="G110" s="112" t="s">
        <v>3866</v>
      </c>
      <c r="H110" s="112" t="s">
        <v>3867</v>
      </c>
      <c r="I110" s="112"/>
      <c r="J110" s="120" t="s">
        <v>7490</v>
      </c>
      <c r="K110" s="120"/>
      <c r="L110" s="112" t="s">
        <v>91</v>
      </c>
      <c r="M110" s="113">
        <v>0</v>
      </c>
      <c r="N110" s="112" t="s">
        <v>8509</v>
      </c>
      <c r="O110" s="112" t="s">
        <v>8514</v>
      </c>
      <c r="P110" s="112" t="s">
        <v>91</v>
      </c>
      <c r="Q110" s="112" t="s">
        <v>45</v>
      </c>
      <c r="R110" s="112"/>
      <c r="S110" s="112"/>
    </row>
    <row r="111" spans="1:19" x14ac:dyDescent="0.25">
      <c r="A111" s="112" t="s">
        <v>43</v>
      </c>
      <c r="B111" s="113">
        <v>27</v>
      </c>
      <c r="C111" s="55" t="s">
        <v>3794</v>
      </c>
      <c r="D111" s="55" t="s">
        <v>6377</v>
      </c>
      <c r="E111" s="112" t="s">
        <v>7640</v>
      </c>
      <c r="F111" s="110" t="s">
        <v>7640</v>
      </c>
      <c r="G111" s="112" t="s">
        <v>3876</v>
      </c>
      <c r="H111" s="112" t="s">
        <v>3877</v>
      </c>
      <c r="I111" s="112"/>
      <c r="J111" s="55" t="s">
        <v>7490</v>
      </c>
      <c r="K111" s="55"/>
      <c r="L111" s="112" t="s">
        <v>91</v>
      </c>
      <c r="M111" s="113">
        <v>0</v>
      </c>
      <c r="N111" s="112" t="s">
        <v>8509</v>
      </c>
      <c r="O111" s="112" t="s">
        <v>8514</v>
      </c>
      <c r="P111" s="112" t="s">
        <v>91</v>
      </c>
      <c r="Q111" s="112" t="s">
        <v>45</v>
      </c>
      <c r="R111" s="112"/>
      <c r="S111" s="112"/>
    </row>
    <row r="112" spans="1:19" x14ac:dyDescent="0.25">
      <c r="A112" s="112" t="s">
        <v>43</v>
      </c>
      <c r="B112" s="113">
        <v>28</v>
      </c>
      <c r="C112" s="55" t="s">
        <v>3795</v>
      </c>
      <c r="D112" s="55" t="s">
        <v>6378</v>
      </c>
      <c r="E112" s="112" t="s">
        <v>8053</v>
      </c>
      <c r="F112" s="110" t="s">
        <v>7641</v>
      </c>
      <c r="G112" s="112" t="s">
        <v>3878</v>
      </c>
      <c r="H112" s="112" t="s">
        <v>3879</v>
      </c>
      <c r="I112" s="112"/>
      <c r="J112" s="55" t="s">
        <v>7490</v>
      </c>
      <c r="K112" s="55"/>
      <c r="L112" s="112" t="s">
        <v>153</v>
      </c>
      <c r="M112" s="113">
        <v>0</v>
      </c>
      <c r="N112" s="112" t="s">
        <v>8509</v>
      </c>
      <c r="O112" s="112" t="s">
        <v>8514</v>
      </c>
      <c r="P112" s="112" t="s">
        <v>153</v>
      </c>
      <c r="Q112" s="112" t="s">
        <v>45</v>
      </c>
      <c r="R112" s="112"/>
      <c r="S112" s="112"/>
    </row>
    <row r="113" spans="1:19" x14ac:dyDescent="0.25">
      <c r="A113" s="112" t="s">
        <v>43</v>
      </c>
      <c r="B113" s="113">
        <v>29</v>
      </c>
      <c r="C113" s="55" t="s">
        <v>3796</v>
      </c>
      <c r="D113" s="55" t="s">
        <v>6379</v>
      </c>
      <c r="E113" s="112" t="s">
        <v>8054</v>
      </c>
      <c r="F113" s="110" t="s">
        <v>7642</v>
      </c>
      <c r="G113" s="112" t="s">
        <v>3880</v>
      </c>
      <c r="H113" s="112" t="s">
        <v>3881</v>
      </c>
      <c r="I113" s="112"/>
      <c r="J113" s="55" t="s">
        <v>7490</v>
      </c>
      <c r="K113" s="55"/>
      <c r="L113" s="112" t="s">
        <v>153</v>
      </c>
      <c r="M113" s="113">
        <v>0</v>
      </c>
      <c r="N113" s="112" t="s">
        <v>8509</v>
      </c>
      <c r="O113" s="112" t="s">
        <v>8514</v>
      </c>
      <c r="P113" s="112" t="s">
        <v>153</v>
      </c>
      <c r="Q113" s="112" t="s">
        <v>45</v>
      </c>
      <c r="R113" s="112"/>
      <c r="S113" s="112"/>
    </row>
    <row r="114" spans="1:19" x14ac:dyDescent="0.25">
      <c r="A114" s="112" t="s">
        <v>43</v>
      </c>
      <c r="B114" s="113">
        <v>30</v>
      </c>
      <c r="C114" s="55" t="s">
        <v>3797</v>
      </c>
      <c r="D114" s="55" t="s">
        <v>7647</v>
      </c>
      <c r="E114" s="112" t="s">
        <v>7643</v>
      </c>
      <c r="F114" s="110" t="s">
        <v>7643</v>
      </c>
      <c r="G114" s="112" t="s">
        <v>3882</v>
      </c>
      <c r="H114" s="112" t="s">
        <v>3883</v>
      </c>
      <c r="I114" s="112"/>
      <c r="J114" s="55" t="s">
        <v>7490</v>
      </c>
      <c r="K114" s="55"/>
      <c r="L114" s="112" t="s">
        <v>91</v>
      </c>
      <c r="M114" s="113">
        <v>0</v>
      </c>
      <c r="N114" s="112" t="s">
        <v>8509</v>
      </c>
      <c r="O114" s="112" t="s">
        <v>8514</v>
      </c>
      <c r="P114" s="112" t="s">
        <v>91</v>
      </c>
      <c r="Q114" s="112" t="s">
        <v>45</v>
      </c>
      <c r="R114" s="112"/>
      <c r="S114" s="112"/>
    </row>
    <row r="115" spans="1:19" x14ac:dyDescent="0.25">
      <c r="A115" s="136" t="s">
        <v>64</v>
      </c>
      <c r="B115" s="76">
        <v>-99</v>
      </c>
      <c r="C115" s="49" t="s">
        <v>6653</v>
      </c>
      <c r="D115" s="112"/>
      <c r="E115" s="49" t="s">
        <v>6</v>
      </c>
      <c r="F115" s="112"/>
      <c r="G115" s="49" t="s">
        <v>6744</v>
      </c>
      <c r="H115" s="49" t="s">
        <v>6745</v>
      </c>
      <c r="I115" s="112"/>
      <c r="J115" s="49" t="s">
        <v>7490</v>
      </c>
      <c r="K115" s="49"/>
      <c r="L115" s="112" t="s">
        <v>7470</v>
      </c>
      <c r="M115" s="113"/>
      <c r="N115" s="112"/>
      <c r="O115" s="112"/>
      <c r="P115" s="131" t="s">
        <v>3000</v>
      </c>
      <c r="Q115" s="131" t="s">
        <v>54</v>
      </c>
      <c r="R115" s="52"/>
      <c r="S115" s="52"/>
    </row>
    <row r="116" spans="1:19" x14ac:dyDescent="0.25">
      <c r="A116" s="136" t="s">
        <v>64</v>
      </c>
      <c r="B116" s="76">
        <v>-99</v>
      </c>
      <c r="C116" s="49" t="s">
        <v>6652</v>
      </c>
      <c r="D116" s="112"/>
      <c r="E116" s="49" t="s">
        <v>6</v>
      </c>
      <c r="F116" s="112"/>
      <c r="G116" s="49" t="s">
        <v>6742</v>
      </c>
      <c r="H116" s="49" t="s">
        <v>6743</v>
      </c>
      <c r="I116" s="112"/>
      <c r="J116" s="49" t="s">
        <v>7490</v>
      </c>
      <c r="K116" s="49"/>
      <c r="L116" s="49" t="s">
        <v>7471</v>
      </c>
      <c r="M116" s="152"/>
      <c r="N116" s="49"/>
      <c r="O116" s="49"/>
      <c r="P116" s="131" t="s">
        <v>3951</v>
      </c>
      <c r="Q116" s="131" t="s">
        <v>54</v>
      </c>
      <c r="R116" s="52"/>
      <c r="S116" s="52"/>
    </row>
    <row r="117" spans="1:19" x14ac:dyDescent="0.25">
      <c r="A117" s="136" t="s">
        <v>64</v>
      </c>
      <c r="B117" s="76">
        <v>-99</v>
      </c>
      <c r="C117" s="49" t="s">
        <v>292</v>
      </c>
      <c r="D117" s="112"/>
      <c r="E117" s="49" t="s">
        <v>6</v>
      </c>
      <c r="F117" s="112"/>
      <c r="G117" s="49" t="s">
        <v>292</v>
      </c>
      <c r="H117" s="49" t="s">
        <v>292</v>
      </c>
      <c r="I117" s="112"/>
      <c r="J117" s="49" t="s">
        <v>7490</v>
      </c>
      <c r="K117" s="49"/>
      <c r="L117" s="52" t="s">
        <v>7470</v>
      </c>
      <c r="M117" s="113" t="s">
        <v>8508</v>
      </c>
      <c r="N117" s="112" t="s">
        <v>8510</v>
      </c>
      <c r="O117" s="112"/>
      <c r="P117" s="131"/>
      <c r="Q117" s="131" t="s">
        <v>54</v>
      </c>
      <c r="R117" s="52"/>
      <c r="S117" s="52"/>
    </row>
    <row r="118" spans="1:19" x14ac:dyDescent="0.25">
      <c r="A118" s="114" t="s">
        <v>64</v>
      </c>
      <c r="B118" s="99">
        <v>1</v>
      </c>
      <c r="C118" s="100" t="s">
        <v>93</v>
      </c>
      <c r="D118" s="100" t="s">
        <v>1923</v>
      </c>
      <c r="E118" s="101" t="s">
        <v>2130</v>
      </c>
      <c r="F118" s="100" t="s">
        <v>7701</v>
      </c>
      <c r="G118" s="100" t="s">
        <v>277</v>
      </c>
      <c r="H118" s="100" t="s">
        <v>278</v>
      </c>
      <c r="I118" s="100" t="s">
        <v>2311</v>
      </c>
      <c r="J118" s="102" t="s">
        <v>7490</v>
      </c>
      <c r="K118" s="102"/>
      <c r="L118" s="100" t="s">
        <v>91</v>
      </c>
      <c r="M118" s="153" t="s">
        <v>8508</v>
      </c>
      <c r="N118" s="102" t="s">
        <v>8510</v>
      </c>
      <c r="O118" s="102" t="s">
        <v>8513</v>
      </c>
      <c r="P118" s="114" t="s">
        <v>91</v>
      </c>
      <c r="Q118" s="114" t="s">
        <v>54</v>
      </c>
      <c r="R118" s="114"/>
      <c r="S118" s="114"/>
    </row>
    <row r="119" spans="1:19" x14ac:dyDescent="0.25">
      <c r="A119" s="112" t="s">
        <v>64</v>
      </c>
      <c r="B119" s="76">
        <v>2</v>
      </c>
      <c r="C119" s="53" t="s">
        <v>124</v>
      </c>
      <c r="D119" s="53" t="s">
        <v>1950</v>
      </c>
      <c r="E119" s="49" t="s">
        <v>8414</v>
      </c>
      <c r="F119" s="53" t="s">
        <v>7659</v>
      </c>
      <c r="G119" s="53" t="s">
        <v>334</v>
      </c>
      <c r="H119" s="53" t="s">
        <v>335</v>
      </c>
      <c r="I119" s="67" t="s">
        <v>2333</v>
      </c>
      <c r="J119" s="55" t="s">
        <v>7490</v>
      </c>
      <c r="K119" s="55"/>
      <c r="L119" s="112" t="s">
        <v>7470</v>
      </c>
      <c r="M119" s="113" t="s">
        <v>8508</v>
      </c>
      <c r="N119" s="112" t="s">
        <v>8510</v>
      </c>
      <c r="O119" s="112" t="s">
        <v>8513</v>
      </c>
      <c r="P119" s="112" t="s">
        <v>100</v>
      </c>
      <c r="Q119" s="112" t="s">
        <v>54</v>
      </c>
      <c r="R119" s="112"/>
      <c r="S119" s="112"/>
    </row>
    <row r="120" spans="1:19" x14ac:dyDescent="0.25">
      <c r="A120" s="112" t="s">
        <v>64</v>
      </c>
      <c r="B120" s="76">
        <v>3</v>
      </c>
      <c r="C120" s="83" t="s">
        <v>192</v>
      </c>
      <c r="D120" s="53" t="s">
        <v>6399</v>
      </c>
      <c r="E120" s="55" t="s">
        <v>8415</v>
      </c>
      <c r="F120" s="53" t="s">
        <v>2174</v>
      </c>
      <c r="G120" s="53" t="s">
        <v>446</v>
      </c>
      <c r="H120" s="53" t="s">
        <v>447</v>
      </c>
      <c r="I120" s="67" t="s">
        <v>2383</v>
      </c>
      <c r="J120" s="55" t="s">
        <v>7490</v>
      </c>
      <c r="K120" s="55"/>
      <c r="L120" s="53" t="s">
        <v>91</v>
      </c>
      <c r="M120" s="154" t="s">
        <v>8508</v>
      </c>
      <c r="N120" s="55" t="s">
        <v>8509</v>
      </c>
      <c r="O120" s="55" t="s">
        <v>8513</v>
      </c>
      <c r="P120" s="112" t="s">
        <v>91</v>
      </c>
      <c r="Q120" s="112" t="s">
        <v>54</v>
      </c>
      <c r="R120" s="112"/>
      <c r="S120" s="112"/>
    </row>
    <row r="121" spans="1:19" x14ac:dyDescent="0.25">
      <c r="A121" s="112" t="s">
        <v>64</v>
      </c>
      <c r="B121" s="76">
        <v>4</v>
      </c>
      <c r="C121" s="53" t="s">
        <v>185</v>
      </c>
      <c r="D121" s="53" t="s">
        <v>2056</v>
      </c>
      <c r="E121" s="55" t="s">
        <v>8416</v>
      </c>
      <c r="F121" s="53" t="s">
        <v>7588</v>
      </c>
      <c r="G121" s="53" t="s">
        <v>432</v>
      </c>
      <c r="H121" s="53" t="s">
        <v>433</v>
      </c>
      <c r="I121" s="67" t="s">
        <v>2376</v>
      </c>
      <c r="J121" s="55" t="s">
        <v>7490</v>
      </c>
      <c r="K121" s="55"/>
      <c r="L121" s="53" t="s">
        <v>153</v>
      </c>
      <c r="M121" s="154" t="s">
        <v>8508</v>
      </c>
      <c r="N121" s="55" t="s">
        <v>8509</v>
      </c>
      <c r="O121" s="55" t="s">
        <v>8513</v>
      </c>
      <c r="P121" s="112" t="s">
        <v>153</v>
      </c>
      <c r="Q121" s="112" t="s">
        <v>54</v>
      </c>
      <c r="R121" s="112"/>
      <c r="S121" s="112"/>
    </row>
    <row r="122" spans="1:19" x14ac:dyDescent="0.25">
      <c r="A122" s="112" t="s">
        <v>64</v>
      </c>
      <c r="B122" s="76">
        <v>5</v>
      </c>
      <c r="C122" s="53" t="s">
        <v>186</v>
      </c>
      <c r="D122" s="53" t="s">
        <v>2013</v>
      </c>
      <c r="E122" s="49" t="s">
        <v>8055</v>
      </c>
      <c r="F122" s="53" t="s">
        <v>7670</v>
      </c>
      <c r="G122" s="53" t="s">
        <v>434</v>
      </c>
      <c r="H122" s="53" t="s">
        <v>435</v>
      </c>
      <c r="I122" s="67" t="s">
        <v>2377</v>
      </c>
      <c r="J122" s="55" t="s">
        <v>3412</v>
      </c>
      <c r="K122" s="55" t="s">
        <v>7489</v>
      </c>
      <c r="L122" s="53" t="s">
        <v>91</v>
      </c>
      <c r="M122" s="154">
        <v>2</v>
      </c>
      <c r="N122" s="55" t="s">
        <v>8509</v>
      </c>
      <c r="O122" s="55" t="s">
        <v>8514</v>
      </c>
      <c r="P122" s="112" t="s">
        <v>92</v>
      </c>
      <c r="Q122" s="112" t="s">
        <v>54</v>
      </c>
      <c r="R122" s="112"/>
      <c r="S122" s="112"/>
    </row>
    <row r="123" spans="1:19" x14ac:dyDescent="0.25">
      <c r="A123" s="112" t="s">
        <v>64</v>
      </c>
      <c r="B123" s="76">
        <v>6</v>
      </c>
      <c r="C123" s="53" t="s">
        <v>187</v>
      </c>
      <c r="D123" s="53" t="s">
        <v>1952</v>
      </c>
      <c r="E123" s="49" t="s">
        <v>8417</v>
      </c>
      <c r="F123" s="53" t="s">
        <v>7690</v>
      </c>
      <c r="G123" s="53" t="s">
        <v>436</v>
      </c>
      <c r="H123" s="53" t="s">
        <v>437</v>
      </c>
      <c r="I123" s="67" t="s">
        <v>2378</v>
      </c>
      <c r="J123" s="55" t="s">
        <v>3409</v>
      </c>
      <c r="K123" s="55" t="s">
        <v>7489</v>
      </c>
      <c r="L123" s="53" t="s">
        <v>91</v>
      </c>
      <c r="M123" s="154">
        <v>2</v>
      </c>
      <c r="N123" s="55" t="s">
        <v>8509</v>
      </c>
      <c r="O123" s="55" t="s">
        <v>8514</v>
      </c>
      <c r="P123" s="112" t="s">
        <v>92</v>
      </c>
      <c r="Q123" s="112" t="s">
        <v>54</v>
      </c>
      <c r="R123" s="112"/>
      <c r="S123" s="112"/>
    </row>
    <row r="124" spans="1:19" x14ac:dyDescent="0.25">
      <c r="A124" s="112" t="s">
        <v>64</v>
      </c>
      <c r="B124" s="76">
        <v>7</v>
      </c>
      <c r="C124" s="53" t="s">
        <v>188</v>
      </c>
      <c r="D124" s="53" t="s">
        <v>1885</v>
      </c>
      <c r="E124" s="49" t="s">
        <v>8418</v>
      </c>
      <c r="F124" s="53" t="s">
        <v>7689</v>
      </c>
      <c r="G124" s="53" t="s">
        <v>438</v>
      </c>
      <c r="H124" s="53" t="s">
        <v>439</v>
      </c>
      <c r="I124" s="67" t="s">
        <v>2379</v>
      </c>
      <c r="J124" s="55" t="s">
        <v>7490</v>
      </c>
      <c r="K124" s="55"/>
      <c r="L124" s="49" t="s">
        <v>7469</v>
      </c>
      <c r="M124" s="152">
        <v>2</v>
      </c>
      <c r="N124" s="49" t="s">
        <v>8509</v>
      </c>
      <c r="O124" s="49" t="s">
        <v>8514</v>
      </c>
      <c r="P124" s="112" t="s">
        <v>156</v>
      </c>
      <c r="Q124" s="112" t="s">
        <v>54</v>
      </c>
      <c r="R124" s="112"/>
      <c r="S124" s="112"/>
    </row>
    <row r="125" spans="1:19" x14ac:dyDescent="0.25">
      <c r="A125" s="112" t="s">
        <v>64</v>
      </c>
      <c r="B125" s="76">
        <v>8</v>
      </c>
      <c r="C125" s="55" t="s">
        <v>2728</v>
      </c>
      <c r="D125" s="49" t="s">
        <v>3401</v>
      </c>
      <c r="E125" s="49" t="s">
        <v>8433</v>
      </c>
      <c r="F125" s="55" t="s">
        <v>3402</v>
      </c>
      <c r="G125" s="55" t="s">
        <v>3157</v>
      </c>
      <c r="H125" s="49" t="s">
        <v>2933</v>
      </c>
      <c r="I125" s="55"/>
      <c r="J125" s="55" t="s">
        <v>7490</v>
      </c>
      <c r="K125" s="55"/>
      <c r="L125" s="49" t="s">
        <v>7469</v>
      </c>
      <c r="M125" s="152">
        <v>2</v>
      </c>
      <c r="N125" s="49" t="s">
        <v>8509</v>
      </c>
      <c r="O125" s="49" t="s">
        <v>8514</v>
      </c>
      <c r="P125" s="112" t="s">
        <v>3003</v>
      </c>
      <c r="Q125" s="112" t="s">
        <v>54</v>
      </c>
      <c r="R125" s="112"/>
      <c r="S125" s="112"/>
    </row>
    <row r="126" spans="1:19" x14ac:dyDescent="0.25">
      <c r="A126" s="112" t="s">
        <v>64</v>
      </c>
      <c r="B126" s="76">
        <v>9</v>
      </c>
      <c r="C126" s="53" t="s">
        <v>189</v>
      </c>
      <c r="D126" s="53" t="s">
        <v>1886</v>
      </c>
      <c r="E126" s="49" t="s">
        <v>8434</v>
      </c>
      <c r="F126" s="53" t="s">
        <v>2210</v>
      </c>
      <c r="G126" s="53" t="s">
        <v>440</v>
      </c>
      <c r="H126" s="53" t="s">
        <v>441</v>
      </c>
      <c r="I126" s="67" t="s">
        <v>2380</v>
      </c>
      <c r="J126" s="55" t="s">
        <v>7490</v>
      </c>
      <c r="K126" s="55"/>
      <c r="L126" s="49" t="s">
        <v>7469</v>
      </c>
      <c r="M126" s="152">
        <v>2</v>
      </c>
      <c r="N126" s="49" t="s">
        <v>8509</v>
      </c>
      <c r="O126" s="49" t="s">
        <v>8514</v>
      </c>
      <c r="P126" s="112" t="s">
        <v>158</v>
      </c>
      <c r="Q126" s="112" t="s">
        <v>54</v>
      </c>
      <c r="R126" s="112"/>
      <c r="S126" s="112"/>
    </row>
    <row r="127" spans="1:19" x14ac:dyDescent="0.25">
      <c r="A127" s="112" t="s">
        <v>64</v>
      </c>
      <c r="B127" s="76">
        <v>10</v>
      </c>
      <c r="C127" s="55" t="s">
        <v>2729</v>
      </c>
      <c r="D127" s="49" t="s">
        <v>3253</v>
      </c>
      <c r="E127" s="49" t="s">
        <v>8419</v>
      </c>
      <c r="F127" s="55" t="s">
        <v>3403</v>
      </c>
      <c r="G127" s="55" t="s">
        <v>3158</v>
      </c>
      <c r="H127" s="49" t="s">
        <v>2934</v>
      </c>
      <c r="I127" s="55"/>
      <c r="J127" s="55" t="s">
        <v>7490</v>
      </c>
      <c r="K127" s="55"/>
      <c r="L127" s="49" t="s">
        <v>7469</v>
      </c>
      <c r="M127" s="152">
        <v>2</v>
      </c>
      <c r="N127" s="49" t="s">
        <v>8509</v>
      </c>
      <c r="O127" s="49" t="s">
        <v>8514</v>
      </c>
      <c r="P127" s="112" t="s">
        <v>158</v>
      </c>
      <c r="Q127" s="112" t="s">
        <v>54</v>
      </c>
      <c r="R127" s="112"/>
      <c r="S127" s="112"/>
    </row>
    <row r="128" spans="1:19" x14ac:dyDescent="0.25">
      <c r="A128" s="112" t="s">
        <v>64</v>
      </c>
      <c r="B128" s="76">
        <v>11</v>
      </c>
      <c r="C128" s="55" t="s">
        <v>2730</v>
      </c>
      <c r="D128" s="49" t="s">
        <v>3255</v>
      </c>
      <c r="E128" s="49" t="s">
        <v>8420</v>
      </c>
      <c r="F128" s="55" t="s">
        <v>3404</v>
      </c>
      <c r="G128" s="55" t="s">
        <v>3159</v>
      </c>
      <c r="H128" s="49" t="s">
        <v>2935</v>
      </c>
      <c r="I128" s="55"/>
      <c r="J128" s="55" t="s">
        <v>7490</v>
      </c>
      <c r="K128" s="55"/>
      <c r="L128" s="49" t="s">
        <v>7469</v>
      </c>
      <c r="M128" s="152">
        <v>2</v>
      </c>
      <c r="N128" s="49" t="s">
        <v>8509</v>
      </c>
      <c r="O128" s="49" t="s">
        <v>8514</v>
      </c>
      <c r="P128" s="112" t="s">
        <v>158</v>
      </c>
      <c r="Q128" s="112" t="s">
        <v>54</v>
      </c>
      <c r="R128" s="112"/>
      <c r="S128" s="112"/>
    </row>
    <row r="129" spans="1:19" x14ac:dyDescent="0.25">
      <c r="A129" s="112" t="s">
        <v>64</v>
      </c>
      <c r="B129" s="76">
        <v>12</v>
      </c>
      <c r="C129" s="55" t="s">
        <v>2731</v>
      </c>
      <c r="D129" s="49" t="s">
        <v>3254</v>
      </c>
      <c r="E129" s="49" t="s">
        <v>8421</v>
      </c>
      <c r="F129" s="55" t="s">
        <v>3405</v>
      </c>
      <c r="G129" s="55" t="s">
        <v>3160</v>
      </c>
      <c r="H129" s="49" t="s">
        <v>2936</v>
      </c>
      <c r="I129" s="55"/>
      <c r="J129" s="55" t="s">
        <v>7490</v>
      </c>
      <c r="K129" s="55"/>
      <c r="L129" s="49" t="s">
        <v>7469</v>
      </c>
      <c r="M129" s="152">
        <v>2</v>
      </c>
      <c r="N129" s="49" t="s">
        <v>8509</v>
      </c>
      <c r="O129" s="49" t="s">
        <v>8514</v>
      </c>
      <c r="P129" s="112" t="s">
        <v>158</v>
      </c>
      <c r="Q129" s="112" t="s">
        <v>54</v>
      </c>
      <c r="R129" s="112"/>
      <c r="S129" s="112"/>
    </row>
    <row r="130" spans="1:19" x14ac:dyDescent="0.25">
      <c r="A130" s="112" t="s">
        <v>64</v>
      </c>
      <c r="B130" s="76">
        <v>13</v>
      </c>
      <c r="C130" s="53" t="s">
        <v>190</v>
      </c>
      <c r="D130" s="53" t="s">
        <v>3256</v>
      </c>
      <c r="E130" s="49" t="s">
        <v>8422</v>
      </c>
      <c r="F130" s="53" t="s">
        <v>7748</v>
      </c>
      <c r="G130" s="53" t="s">
        <v>442</v>
      </c>
      <c r="H130" s="53" t="s">
        <v>443</v>
      </c>
      <c r="I130" s="67" t="s">
        <v>2381</v>
      </c>
      <c r="J130" s="55" t="s">
        <v>7490</v>
      </c>
      <c r="K130" s="55"/>
      <c r="L130" s="49" t="s">
        <v>7469</v>
      </c>
      <c r="M130" s="152">
        <v>0</v>
      </c>
      <c r="N130" s="49" t="s">
        <v>8509</v>
      </c>
      <c r="O130" s="49" t="s">
        <v>8514</v>
      </c>
      <c r="P130" s="112" t="s">
        <v>183</v>
      </c>
      <c r="Q130" s="112" t="s">
        <v>54</v>
      </c>
      <c r="R130" s="112"/>
      <c r="S130" s="112"/>
    </row>
    <row r="131" spans="1:19" x14ac:dyDescent="0.25">
      <c r="A131" s="112" t="s">
        <v>64</v>
      </c>
      <c r="B131" s="76">
        <v>14</v>
      </c>
      <c r="C131" s="53" t="s">
        <v>191</v>
      </c>
      <c r="D131" s="53" t="s">
        <v>3257</v>
      </c>
      <c r="E131" s="49" t="s">
        <v>8423</v>
      </c>
      <c r="F131" s="53" t="s">
        <v>7749</v>
      </c>
      <c r="G131" s="53" t="s">
        <v>444</v>
      </c>
      <c r="H131" s="53" t="s">
        <v>445</v>
      </c>
      <c r="I131" s="67" t="s">
        <v>2382</v>
      </c>
      <c r="J131" s="55" t="s">
        <v>7490</v>
      </c>
      <c r="K131" s="55"/>
      <c r="L131" s="49" t="s">
        <v>7469</v>
      </c>
      <c r="M131" s="152">
        <v>0</v>
      </c>
      <c r="N131" s="49" t="s">
        <v>8509</v>
      </c>
      <c r="O131" s="49" t="s">
        <v>8514</v>
      </c>
      <c r="P131" s="112" t="s">
        <v>184</v>
      </c>
      <c r="Q131" s="112" t="s">
        <v>54</v>
      </c>
      <c r="R131" s="112"/>
      <c r="S131" s="112"/>
    </row>
    <row r="132" spans="1:19" x14ac:dyDescent="0.25">
      <c r="A132" s="112" t="s">
        <v>64</v>
      </c>
      <c r="B132" s="76">
        <v>15</v>
      </c>
      <c r="C132" s="55" t="s">
        <v>2735</v>
      </c>
      <c r="D132" s="53" t="s">
        <v>3258</v>
      </c>
      <c r="E132" s="49" t="s">
        <v>8424</v>
      </c>
      <c r="F132" s="53" t="s">
        <v>7750</v>
      </c>
      <c r="G132" s="55" t="s">
        <v>3164</v>
      </c>
      <c r="H132" s="49" t="s">
        <v>2940</v>
      </c>
      <c r="I132" s="55"/>
      <c r="J132" s="55" t="s">
        <v>7490</v>
      </c>
      <c r="K132" s="55"/>
      <c r="L132" s="49" t="s">
        <v>7469</v>
      </c>
      <c r="M132" s="152">
        <v>0</v>
      </c>
      <c r="N132" s="49" t="s">
        <v>8509</v>
      </c>
      <c r="O132" s="49" t="s">
        <v>8514</v>
      </c>
      <c r="P132" s="112" t="s">
        <v>3007</v>
      </c>
      <c r="Q132" s="112" t="s">
        <v>54</v>
      </c>
      <c r="R132" s="112"/>
      <c r="S132" s="112"/>
    </row>
    <row r="133" spans="1:19" x14ac:dyDescent="0.25">
      <c r="A133" s="112" t="s">
        <v>64</v>
      </c>
      <c r="B133" s="76">
        <v>16</v>
      </c>
      <c r="C133" s="55" t="s">
        <v>2733</v>
      </c>
      <c r="D133" s="53" t="s">
        <v>3259</v>
      </c>
      <c r="E133" s="49" t="s">
        <v>8425</v>
      </c>
      <c r="F133" s="53" t="s">
        <v>7749</v>
      </c>
      <c r="G133" s="55" t="s">
        <v>3162</v>
      </c>
      <c r="H133" s="49" t="s">
        <v>2938</v>
      </c>
      <c r="I133" s="55"/>
      <c r="J133" s="55" t="s">
        <v>7490</v>
      </c>
      <c r="K133" s="55"/>
      <c r="L133" s="49" t="s">
        <v>7469</v>
      </c>
      <c r="M133" s="152">
        <v>0</v>
      </c>
      <c r="N133" s="49" t="s">
        <v>8509</v>
      </c>
      <c r="O133" s="49" t="s">
        <v>8514</v>
      </c>
      <c r="P133" s="112" t="s">
        <v>3005</v>
      </c>
      <c r="Q133" s="112" t="s">
        <v>54</v>
      </c>
      <c r="R133" s="112"/>
      <c r="S133" s="112"/>
    </row>
    <row r="134" spans="1:19" x14ac:dyDescent="0.25">
      <c r="A134" s="112" t="s">
        <v>64</v>
      </c>
      <c r="B134" s="76">
        <v>17</v>
      </c>
      <c r="C134" s="55" t="s">
        <v>2738</v>
      </c>
      <c r="D134" s="53" t="s">
        <v>3260</v>
      </c>
      <c r="E134" s="49" t="s">
        <v>8426</v>
      </c>
      <c r="F134" s="53" t="s">
        <v>7751</v>
      </c>
      <c r="G134" s="55" t="s">
        <v>3167</v>
      </c>
      <c r="H134" s="49" t="s">
        <v>2943</v>
      </c>
      <c r="I134" s="55"/>
      <c r="J134" s="55" t="s">
        <v>7490</v>
      </c>
      <c r="K134" s="55"/>
      <c r="L134" s="49" t="s">
        <v>7469</v>
      </c>
      <c r="M134" s="152">
        <v>0</v>
      </c>
      <c r="N134" s="49" t="s">
        <v>8509</v>
      </c>
      <c r="O134" s="49" t="s">
        <v>8514</v>
      </c>
      <c r="P134" s="112" t="s">
        <v>3010</v>
      </c>
      <c r="Q134" s="112" t="s">
        <v>54</v>
      </c>
      <c r="R134" s="112"/>
      <c r="S134" s="112"/>
    </row>
    <row r="135" spans="1:19" x14ac:dyDescent="0.25">
      <c r="A135" s="112" t="s">
        <v>64</v>
      </c>
      <c r="B135" s="76">
        <v>18</v>
      </c>
      <c r="C135" s="55" t="s">
        <v>2734</v>
      </c>
      <c r="D135" s="53" t="s">
        <v>3261</v>
      </c>
      <c r="E135" s="49" t="s">
        <v>8427</v>
      </c>
      <c r="F135" s="53" t="s">
        <v>7752</v>
      </c>
      <c r="G135" s="55" t="s">
        <v>3163</v>
      </c>
      <c r="H135" s="49" t="s">
        <v>2939</v>
      </c>
      <c r="I135" s="55"/>
      <c r="J135" s="55" t="s">
        <v>7490</v>
      </c>
      <c r="K135" s="55"/>
      <c r="L135" s="49" t="s">
        <v>7469</v>
      </c>
      <c r="M135" s="152">
        <v>0</v>
      </c>
      <c r="N135" s="49" t="s">
        <v>8509</v>
      </c>
      <c r="O135" s="49" t="s">
        <v>8514</v>
      </c>
      <c r="P135" s="112" t="s">
        <v>3006</v>
      </c>
      <c r="Q135" s="112" t="s">
        <v>54</v>
      </c>
      <c r="R135" s="112"/>
      <c r="S135" s="112"/>
    </row>
    <row r="136" spans="1:19" x14ac:dyDescent="0.25">
      <c r="A136" s="112" t="s">
        <v>64</v>
      </c>
      <c r="B136" s="76">
        <v>19</v>
      </c>
      <c r="C136" s="55" t="s">
        <v>2737</v>
      </c>
      <c r="D136" s="53" t="s">
        <v>3262</v>
      </c>
      <c r="E136" s="49" t="s">
        <v>8428</v>
      </c>
      <c r="F136" s="53" t="s">
        <v>7753</v>
      </c>
      <c r="G136" s="55" t="s">
        <v>3166</v>
      </c>
      <c r="H136" s="49" t="s">
        <v>2942</v>
      </c>
      <c r="I136" s="55"/>
      <c r="J136" s="55" t="s">
        <v>7490</v>
      </c>
      <c r="K136" s="55"/>
      <c r="L136" s="49" t="s">
        <v>7469</v>
      </c>
      <c r="M136" s="152">
        <v>0</v>
      </c>
      <c r="N136" s="49" t="s">
        <v>8509</v>
      </c>
      <c r="O136" s="49" t="s">
        <v>8514</v>
      </c>
      <c r="P136" s="112" t="s">
        <v>3009</v>
      </c>
      <c r="Q136" s="112" t="s">
        <v>54</v>
      </c>
      <c r="R136" s="112"/>
      <c r="S136" s="112"/>
    </row>
    <row r="137" spans="1:19" x14ac:dyDescent="0.25">
      <c r="A137" s="112" t="s">
        <v>64</v>
      </c>
      <c r="B137" s="76">
        <v>20</v>
      </c>
      <c r="C137" s="55" t="s">
        <v>2732</v>
      </c>
      <c r="D137" s="53" t="s">
        <v>3263</v>
      </c>
      <c r="E137" s="49" t="s">
        <v>8429</v>
      </c>
      <c r="F137" s="53" t="s">
        <v>7754</v>
      </c>
      <c r="G137" s="55" t="s">
        <v>3161</v>
      </c>
      <c r="H137" s="49" t="s">
        <v>2937</v>
      </c>
      <c r="I137" s="55"/>
      <c r="J137" s="55" t="s">
        <v>7490</v>
      </c>
      <c r="K137" s="55"/>
      <c r="L137" s="49" t="s">
        <v>7469</v>
      </c>
      <c r="M137" s="152">
        <v>0</v>
      </c>
      <c r="N137" s="49" t="s">
        <v>8509</v>
      </c>
      <c r="O137" s="49" t="s">
        <v>8514</v>
      </c>
      <c r="P137" s="112" t="s">
        <v>3004</v>
      </c>
      <c r="Q137" s="112" t="s">
        <v>54</v>
      </c>
      <c r="R137" s="112"/>
      <c r="S137" s="112"/>
    </row>
    <row r="138" spans="1:19" x14ac:dyDescent="0.25">
      <c r="A138" s="112" t="s">
        <v>64</v>
      </c>
      <c r="B138" s="76">
        <v>21</v>
      </c>
      <c r="C138" s="55" t="s">
        <v>2736</v>
      </c>
      <c r="D138" s="53" t="s">
        <v>3264</v>
      </c>
      <c r="E138" s="49" t="s">
        <v>8430</v>
      </c>
      <c r="F138" s="53" t="s">
        <v>7755</v>
      </c>
      <c r="G138" s="55" t="s">
        <v>3165</v>
      </c>
      <c r="H138" s="49" t="s">
        <v>2941</v>
      </c>
      <c r="I138" s="55"/>
      <c r="J138" s="55" t="s">
        <v>7490</v>
      </c>
      <c r="K138" s="55"/>
      <c r="L138" s="49" t="s">
        <v>7469</v>
      </c>
      <c r="M138" s="152">
        <v>0</v>
      </c>
      <c r="N138" s="49" t="s">
        <v>8509</v>
      </c>
      <c r="O138" s="49" t="s">
        <v>8514</v>
      </c>
      <c r="P138" s="112" t="s">
        <v>3008</v>
      </c>
      <c r="Q138" s="112" t="s">
        <v>54</v>
      </c>
      <c r="R138" s="112"/>
      <c r="S138" s="112"/>
    </row>
    <row r="139" spans="1:19" x14ac:dyDescent="0.25">
      <c r="A139" s="112" t="s">
        <v>64</v>
      </c>
      <c r="B139" s="76">
        <v>22</v>
      </c>
      <c r="C139" s="55" t="s">
        <v>2739</v>
      </c>
      <c r="D139" s="53" t="s">
        <v>6556</v>
      </c>
      <c r="E139" s="49" t="s">
        <v>8431</v>
      </c>
      <c r="F139" s="53" t="s">
        <v>3406</v>
      </c>
      <c r="G139" s="55" t="s">
        <v>3168</v>
      </c>
      <c r="H139" s="49" t="s">
        <v>2944</v>
      </c>
      <c r="I139" s="55"/>
      <c r="J139" s="55" t="s">
        <v>7490</v>
      </c>
      <c r="K139" s="55"/>
      <c r="L139" s="49" t="s">
        <v>7469</v>
      </c>
      <c r="M139" s="152">
        <v>0</v>
      </c>
      <c r="N139" s="49" t="s">
        <v>8509</v>
      </c>
      <c r="O139" s="49" t="s">
        <v>8514</v>
      </c>
      <c r="P139" s="112" t="s">
        <v>3011</v>
      </c>
      <c r="Q139" s="112" t="s">
        <v>54</v>
      </c>
      <c r="R139" s="112"/>
      <c r="S139" s="112"/>
    </row>
    <row r="140" spans="1:19" x14ac:dyDescent="0.25">
      <c r="A140" s="112" t="s">
        <v>64</v>
      </c>
      <c r="B140" s="76">
        <v>23</v>
      </c>
      <c r="C140" s="55" t="s">
        <v>2724</v>
      </c>
      <c r="D140" s="53" t="s">
        <v>6557</v>
      </c>
      <c r="E140" s="49" t="s">
        <v>8432</v>
      </c>
      <c r="F140" s="53" t="s">
        <v>7671</v>
      </c>
      <c r="G140" s="55" t="s">
        <v>3169</v>
      </c>
      <c r="H140" s="49" t="s">
        <v>2929</v>
      </c>
      <c r="I140" s="55"/>
      <c r="J140" s="55" t="s">
        <v>3696</v>
      </c>
      <c r="K140" s="55" t="s">
        <v>7489</v>
      </c>
      <c r="L140" s="49" t="s">
        <v>91</v>
      </c>
      <c r="M140" s="152">
        <v>0</v>
      </c>
      <c r="N140" s="49" t="s">
        <v>8509</v>
      </c>
      <c r="O140" s="49" t="s">
        <v>8514</v>
      </c>
      <c r="P140" s="112" t="s">
        <v>92</v>
      </c>
      <c r="Q140" s="112" t="s">
        <v>54</v>
      </c>
      <c r="R140" s="112"/>
      <c r="S140" s="112"/>
    </row>
    <row r="141" spans="1:19" x14ac:dyDescent="0.25">
      <c r="A141" s="114" t="s">
        <v>64</v>
      </c>
      <c r="B141" s="99">
        <v>24</v>
      </c>
      <c r="C141" s="100" t="s">
        <v>7516</v>
      </c>
      <c r="D141" s="100" t="s">
        <v>1895</v>
      </c>
      <c r="E141" s="101" t="s">
        <v>7606</v>
      </c>
      <c r="F141" s="100"/>
      <c r="G141" s="100"/>
      <c r="H141" s="100"/>
      <c r="I141" s="100"/>
      <c r="J141" s="102" t="s">
        <v>7490</v>
      </c>
      <c r="K141" s="102"/>
      <c r="L141" s="100" t="s">
        <v>91</v>
      </c>
      <c r="M141" s="153">
        <v>0</v>
      </c>
      <c r="N141" s="102" t="s">
        <v>8509</v>
      </c>
      <c r="O141" s="102" t="s">
        <v>8514</v>
      </c>
      <c r="P141" s="114" t="s">
        <v>91</v>
      </c>
      <c r="Q141" s="114" t="s">
        <v>54</v>
      </c>
      <c r="R141" s="114"/>
      <c r="S141" s="114"/>
    </row>
    <row r="142" spans="1:19" x14ac:dyDescent="0.25">
      <c r="A142" s="112" t="s">
        <v>63</v>
      </c>
      <c r="B142" s="76">
        <v>-99</v>
      </c>
      <c r="C142" s="55" t="s">
        <v>2719</v>
      </c>
      <c r="D142" s="49" t="s">
        <v>3245</v>
      </c>
      <c r="E142" s="55"/>
      <c r="F142" s="68" t="s">
        <v>7694</v>
      </c>
      <c r="G142" s="55" t="s">
        <v>3147</v>
      </c>
      <c r="H142" s="49" t="s">
        <v>2924</v>
      </c>
      <c r="I142" s="55"/>
      <c r="J142" s="55" t="s">
        <v>7490</v>
      </c>
      <c r="K142" s="55"/>
      <c r="L142" s="49" t="s">
        <v>7469</v>
      </c>
      <c r="M142" s="152">
        <v>0</v>
      </c>
      <c r="N142" s="49" t="s">
        <v>8512</v>
      </c>
      <c r="O142" s="49"/>
      <c r="P142" s="112" t="s">
        <v>3007</v>
      </c>
      <c r="Q142" s="112" t="s">
        <v>54</v>
      </c>
      <c r="R142" s="112" t="s">
        <v>8499</v>
      </c>
      <c r="S142" s="112"/>
    </row>
    <row r="143" spans="1:19" x14ac:dyDescent="0.25">
      <c r="A143" s="112" t="s">
        <v>63</v>
      </c>
      <c r="B143" s="76">
        <v>-99</v>
      </c>
      <c r="C143" s="55" t="s">
        <v>2717</v>
      </c>
      <c r="D143" s="49" t="s">
        <v>3246</v>
      </c>
      <c r="E143" s="55"/>
      <c r="F143" s="68" t="s">
        <v>7695</v>
      </c>
      <c r="G143" s="55" t="s">
        <v>3145</v>
      </c>
      <c r="H143" s="49" t="s">
        <v>2922</v>
      </c>
      <c r="I143" s="55"/>
      <c r="J143" s="55" t="s">
        <v>7490</v>
      </c>
      <c r="K143" s="55"/>
      <c r="L143" s="49" t="s">
        <v>7469</v>
      </c>
      <c r="M143" s="152">
        <v>0</v>
      </c>
      <c r="N143" s="49" t="s">
        <v>8512</v>
      </c>
      <c r="O143" s="49"/>
      <c r="P143" s="112" t="s">
        <v>3005</v>
      </c>
      <c r="Q143" s="112" t="s">
        <v>54</v>
      </c>
      <c r="R143" s="112" t="s">
        <v>8499</v>
      </c>
      <c r="S143" s="112"/>
    </row>
    <row r="144" spans="1:19" x14ac:dyDescent="0.25">
      <c r="A144" s="112" t="s">
        <v>63</v>
      </c>
      <c r="B144" s="76">
        <v>-99</v>
      </c>
      <c r="C144" s="55" t="s">
        <v>2724</v>
      </c>
      <c r="D144" s="52" t="s">
        <v>6558</v>
      </c>
      <c r="E144" s="55"/>
      <c r="F144" s="68" t="s">
        <v>7657</v>
      </c>
      <c r="G144" s="55" t="s">
        <v>3152</v>
      </c>
      <c r="H144" s="49" t="s">
        <v>2929</v>
      </c>
      <c r="I144" s="55"/>
      <c r="J144" s="55" t="s">
        <v>3696</v>
      </c>
      <c r="K144" s="55" t="s">
        <v>7489</v>
      </c>
      <c r="L144" s="49" t="s">
        <v>91</v>
      </c>
      <c r="M144" s="152">
        <v>0</v>
      </c>
      <c r="N144" s="49" t="s">
        <v>8512</v>
      </c>
      <c r="O144" s="49"/>
      <c r="P144" s="112" t="s">
        <v>92</v>
      </c>
      <c r="Q144" s="112" t="s">
        <v>54</v>
      </c>
      <c r="R144" s="112" t="s">
        <v>8499</v>
      </c>
      <c r="S144" s="112"/>
    </row>
    <row r="145" spans="1:19" x14ac:dyDescent="0.25">
      <c r="A145" s="112" t="s">
        <v>63</v>
      </c>
      <c r="B145" s="76">
        <v>-99</v>
      </c>
      <c r="C145" s="55" t="s">
        <v>2712</v>
      </c>
      <c r="D145" s="49"/>
      <c r="E145" s="55" t="s">
        <v>7607</v>
      </c>
      <c r="F145" s="55"/>
      <c r="G145" s="55" t="s">
        <v>3140</v>
      </c>
      <c r="H145" s="49" t="s">
        <v>2917</v>
      </c>
      <c r="I145" s="55"/>
      <c r="J145" s="55" t="s">
        <v>3412</v>
      </c>
      <c r="K145" s="55" t="s">
        <v>7489</v>
      </c>
      <c r="L145" s="49" t="s">
        <v>91</v>
      </c>
      <c r="M145" s="152">
        <v>0</v>
      </c>
      <c r="N145" s="49" t="s">
        <v>8509</v>
      </c>
      <c r="O145" s="49"/>
      <c r="P145" s="112" t="s">
        <v>92</v>
      </c>
      <c r="Q145" s="112" t="s">
        <v>54</v>
      </c>
      <c r="R145" s="112"/>
      <c r="S145" s="112"/>
    </row>
    <row r="146" spans="1:19" x14ac:dyDescent="0.25">
      <c r="A146" s="112" t="s">
        <v>63</v>
      </c>
      <c r="B146" s="78">
        <v>-99</v>
      </c>
      <c r="C146" s="55" t="s">
        <v>2723</v>
      </c>
      <c r="D146" s="52" t="s">
        <v>6539</v>
      </c>
      <c r="E146" s="55"/>
      <c r="F146" s="68" t="s">
        <v>7656</v>
      </c>
      <c r="G146" s="55" t="s">
        <v>3151</v>
      </c>
      <c r="H146" s="52" t="s">
        <v>2928</v>
      </c>
      <c r="I146" s="55"/>
      <c r="J146" s="55" t="s">
        <v>7490</v>
      </c>
      <c r="K146" s="55"/>
      <c r="L146" s="49" t="s">
        <v>7469</v>
      </c>
      <c r="M146" s="152">
        <v>0</v>
      </c>
      <c r="N146" s="49" t="s">
        <v>8512</v>
      </c>
      <c r="O146" s="49"/>
      <c r="P146" s="112" t="s">
        <v>3011</v>
      </c>
      <c r="Q146" s="112" t="s">
        <v>54</v>
      </c>
      <c r="R146" s="112" t="s">
        <v>8499</v>
      </c>
      <c r="S146" s="112"/>
    </row>
    <row r="147" spans="1:19" x14ac:dyDescent="0.25">
      <c r="A147" s="135" t="s">
        <v>63</v>
      </c>
      <c r="B147" s="76">
        <v>-99</v>
      </c>
      <c r="C147" s="49" t="s">
        <v>292</v>
      </c>
      <c r="D147" s="112"/>
      <c r="E147" s="49" t="s">
        <v>6</v>
      </c>
      <c r="F147" s="112"/>
      <c r="G147" s="49" t="s">
        <v>292</v>
      </c>
      <c r="H147" s="49" t="s">
        <v>292</v>
      </c>
      <c r="I147" s="112"/>
      <c r="J147" s="49" t="s">
        <v>7490</v>
      </c>
      <c r="K147" s="49"/>
      <c r="L147" s="52" t="s">
        <v>7470</v>
      </c>
      <c r="M147" s="113" t="s">
        <v>8508</v>
      </c>
      <c r="N147" s="112" t="s">
        <v>8510</v>
      </c>
      <c r="O147" s="112"/>
      <c r="P147" s="131"/>
      <c r="Q147" s="131" t="s">
        <v>54</v>
      </c>
      <c r="R147" s="52"/>
      <c r="S147" s="52"/>
    </row>
    <row r="148" spans="1:19" x14ac:dyDescent="0.25">
      <c r="A148" s="112" t="s">
        <v>63</v>
      </c>
      <c r="B148" s="76">
        <v>-99</v>
      </c>
      <c r="C148" s="55" t="s">
        <v>2722</v>
      </c>
      <c r="D148" s="49" t="s">
        <v>3247</v>
      </c>
      <c r="E148" s="55"/>
      <c r="F148" s="68" t="s">
        <v>7696</v>
      </c>
      <c r="G148" s="55" t="s">
        <v>3150</v>
      </c>
      <c r="H148" s="49" t="s">
        <v>2927</v>
      </c>
      <c r="I148" s="55"/>
      <c r="J148" s="55" t="s">
        <v>7490</v>
      </c>
      <c r="K148" s="55"/>
      <c r="L148" s="49" t="s">
        <v>7469</v>
      </c>
      <c r="M148" s="152">
        <v>0</v>
      </c>
      <c r="N148" s="49" t="s">
        <v>8512</v>
      </c>
      <c r="O148" s="49"/>
      <c r="P148" s="112" t="s">
        <v>3010</v>
      </c>
      <c r="Q148" s="112" t="s">
        <v>54</v>
      </c>
      <c r="R148" s="112" t="s">
        <v>8499</v>
      </c>
      <c r="S148" s="112"/>
    </row>
    <row r="149" spans="1:19" x14ac:dyDescent="0.25">
      <c r="A149" s="112" t="s">
        <v>63</v>
      </c>
      <c r="B149" s="76">
        <v>-99</v>
      </c>
      <c r="C149" s="55" t="s">
        <v>2718</v>
      </c>
      <c r="D149" s="49" t="s">
        <v>3248</v>
      </c>
      <c r="E149" s="55"/>
      <c r="F149" s="68" t="s">
        <v>7697</v>
      </c>
      <c r="G149" s="55" t="s">
        <v>3146</v>
      </c>
      <c r="H149" s="49" t="s">
        <v>2923</v>
      </c>
      <c r="I149" s="55"/>
      <c r="J149" s="55" t="s">
        <v>7490</v>
      </c>
      <c r="K149" s="55"/>
      <c r="L149" s="49" t="s">
        <v>7469</v>
      </c>
      <c r="M149" s="152">
        <v>0</v>
      </c>
      <c r="N149" s="49" t="s">
        <v>8512</v>
      </c>
      <c r="O149" s="49"/>
      <c r="P149" s="112" t="s">
        <v>3006</v>
      </c>
      <c r="Q149" s="112" t="s">
        <v>54</v>
      </c>
      <c r="R149" s="112" t="s">
        <v>8499</v>
      </c>
      <c r="S149" s="112"/>
    </row>
    <row r="150" spans="1:19" x14ac:dyDescent="0.25">
      <c r="A150" s="112" t="s">
        <v>63</v>
      </c>
      <c r="B150" s="76">
        <v>-99</v>
      </c>
      <c r="C150" s="55" t="s">
        <v>2721</v>
      </c>
      <c r="D150" s="49" t="s">
        <v>3251</v>
      </c>
      <c r="E150" s="55"/>
      <c r="F150" s="68" t="s">
        <v>7698</v>
      </c>
      <c r="G150" s="55" t="s">
        <v>3149</v>
      </c>
      <c r="H150" s="49" t="s">
        <v>2926</v>
      </c>
      <c r="I150" s="55"/>
      <c r="J150" s="55" t="s">
        <v>7490</v>
      </c>
      <c r="K150" s="55"/>
      <c r="L150" s="49" t="s">
        <v>7469</v>
      </c>
      <c r="M150" s="152">
        <v>0</v>
      </c>
      <c r="N150" s="49" t="s">
        <v>8512</v>
      </c>
      <c r="O150" s="49"/>
      <c r="P150" s="112" t="s">
        <v>3009</v>
      </c>
      <c r="Q150" s="112" t="s">
        <v>54</v>
      </c>
      <c r="R150" s="112" t="s">
        <v>8499</v>
      </c>
      <c r="S150" s="112"/>
    </row>
    <row r="151" spans="1:19" x14ac:dyDescent="0.25">
      <c r="A151" s="112" t="s">
        <v>63</v>
      </c>
      <c r="B151" s="76">
        <v>-99</v>
      </c>
      <c r="C151" s="55" t="s">
        <v>2725</v>
      </c>
      <c r="D151" s="49" t="s">
        <v>3242</v>
      </c>
      <c r="E151" s="55"/>
      <c r="F151" s="68" t="s">
        <v>7653</v>
      </c>
      <c r="G151" s="55" t="s">
        <v>3154</v>
      </c>
      <c r="H151" s="49" t="s">
        <v>2930</v>
      </c>
      <c r="I151" s="55"/>
      <c r="J151" s="55" t="s">
        <v>7490</v>
      </c>
      <c r="K151" s="55"/>
      <c r="L151" s="112" t="s">
        <v>7470</v>
      </c>
      <c r="M151" s="113">
        <v>0</v>
      </c>
      <c r="N151" s="49" t="s">
        <v>8512</v>
      </c>
      <c r="O151" s="49"/>
      <c r="P151" s="112" t="s">
        <v>100</v>
      </c>
      <c r="Q151" s="112" t="s">
        <v>54</v>
      </c>
      <c r="R151" s="112" t="s">
        <v>8499</v>
      </c>
      <c r="S151" s="112"/>
    </row>
    <row r="152" spans="1:19" x14ac:dyDescent="0.25">
      <c r="A152" s="112" t="s">
        <v>63</v>
      </c>
      <c r="B152" s="76">
        <v>-99</v>
      </c>
      <c r="C152" s="55" t="s">
        <v>2713</v>
      </c>
      <c r="D152" s="49" t="s">
        <v>3241</v>
      </c>
      <c r="E152" s="55"/>
      <c r="F152" s="68" t="s">
        <v>7691</v>
      </c>
      <c r="G152" s="55" t="s">
        <v>3141</v>
      </c>
      <c r="H152" s="49" t="s">
        <v>2918</v>
      </c>
      <c r="I152" s="55"/>
      <c r="J152" s="55" t="s">
        <v>7490</v>
      </c>
      <c r="K152" s="55"/>
      <c r="L152" s="49" t="s">
        <v>7469</v>
      </c>
      <c r="M152" s="152">
        <v>0</v>
      </c>
      <c r="N152" s="49" t="s">
        <v>8512</v>
      </c>
      <c r="O152" s="49"/>
      <c r="P152" s="112" t="s">
        <v>158</v>
      </c>
      <c r="Q152" s="112" t="s">
        <v>54</v>
      </c>
      <c r="R152" s="112" t="s">
        <v>8499</v>
      </c>
      <c r="S152" s="112"/>
    </row>
    <row r="153" spans="1:19" x14ac:dyDescent="0.25">
      <c r="A153" s="112" t="s">
        <v>63</v>
      </c>
      <c r="B153" s="76">
        <v>-99</v>
      </c>
      <c r="C153" s="55" t="s">
        <v>2726</v>
      </c>
      <c r="D153" s="49" t="s">
        <v>3244</v>
      </c>
      <c r="E153" s="55"/>
      <c r="F153" s="68" t="s">
        <v>7654</v>
      </c>
      <c r="G153" s="55" t="s">
        <v>3155</v>
      </c>
      <c r="H153" s="49" t="s">
        <v>2931</v>
      </c>
      <c r="I153" s="55"/>
      <c r="J153" s="55" t="s">
        <v>7490</v>
      </c>
      <c r="K153" s="55"/>
      <c r="L153" s="112" t="s">
        <v>7470</v>
      </c>
      <c r="M153" s="113">
        <v>0</v>
      </c>
      <c r="N153" s="49" t="s">
        <v>8512</v>
      </c>
      <c r="O153" s="49"/>
      <c r="P153" s="112" t="s">
        <v>100</v>
      </c>
      <c r="Q153" s="112" t="s">
        <v>54</v>
      </c>
      <c r="R153" s="112" t="s">
        <v>8499</v>
      </c>
      <c r="S153" s="112"/>
    </row>
    <row r="154" spans="1:19" x14ac:dyDescent="0.25">
      <c r="A154" s="112" t="s">
        <v>63</v>
      </c>
      <c r="B154" s="76">
        <v>-99</v>
      </c>
      <c r="C154" s="55" t="s">
        <v>2714</v>
      </c>
      <c r="D154" s="49" t="s">
        <v>3243</v>
      </c>
      <c r="E154" s="55"/>
      <c r="F154" s="68" t="s">
        <v>7692</v>
      </c>
      <c r="G154" s="55" t="s">
        <v>3142</v>
      </c>
      <c r="H154" s="49" t="s">
        <v>2919</v>
      </c>
      <c r="I154" s="55"/>
      <c r="J154" s="55" t="s">
        <v>7490</v>
      </c>
      <c r="K154" s="55"/>
      <c r="L154" s="49" t="s">
        <v>7469</v>
      </c>
      <c r="M154" s="152">
        <v>0</v>
      </c>
      <c r="N154" s="49" t="s">
        <v>8512</v>
      </c>
      <c r="O154" s="49"/>
      <c r="P154" s="112" t="s">
        <v>183</v>
      </c>
      <c r="Q154" s="112" t="s">
        <v>54</v>
      </c>
      <c r="R154" s="112" t="s">
        <v>8499</v>
      </c>
      <c r="S154" s="112"/>
    </row>
    <row r="155" spans="1:19" x14ac:dyDescent="0.25">
      <c r="A155" s="112" t="s">
        <v>63</v>
      </c>
      <c r="B155" s="76">
        <v>-99</v>
      </c>
      <c r="C155" s="55" t="s">
        <v>2727</v>
      </c>
      <c r="D155" s="49" t="s">
        <v>3252</v>
      </c>
      <c r="E155" s="55"/>
      <c r="F155" s="68" t="s">
        <v>7655</v>
      </c>
      <c r="G155" s="55" t="s">
        <v>3156</v>
      </c>
      <c r="H155" s="49" t="s">
        <v>2932</v>
      </c>
      <c r="I155" s="55"/>
      <c r="J155" s="55" t="s">
        <v>7490</v>
      </c>
      <c r="K155" s="55"/>
      <c r="L155" s="112" t="s">
        <v>7470</v>
      </c>
      <c r="M155" s="113">
        <v>0</v>
      </c>
      <c r="N155" s="49" t="s">
        <v>8512</v>
      </c>
      <c r="O155" s="49"/>
      <c r="P155" s="112" t="s">
        <v>100</v>
      </c>
      <c r="Q155" s="112" t="s">
        <v>54</v>
      </c>
      <c r="R155" s="112" t="s">
        <v>8499</v>
      </c>
      <c r="S155" s="112"/>
    </row>
    <row r="156" spans="1:19" x14ac:dyDescent="0.25">
      <c r="A156" s="112" t="s">
        <v>63</v>
      </c>
      <c r="B156" s="76">
        <v>-99</v>
      </c>
      <c r="C156" s="55" t="s">
        <v>2715</v>
      </c>
      <c r="D156" s="49" t="s">
        <v>6621</v>
      </c>
      <c r="E156" s="55"/>
      <c r="F156" s="68" t="s">
        <v>7693</v>
      </c>
      <c r="G156" s="55" t="s">
        <v>3143</v>
      </c>
      <c r="H156" s="49" t="s">
        <v>2920</v>
      </c>
      <c r="I156" s="55"/>
      <c r="J156" s="55" t="s">
        <v>7490</v>
      </c>
      <c r="K156" s="55"/>
      <c r="L156" s="49" t="s">
        <v>7469</v>
      </c>
      <c r="M156" s="152">
        <v>0</v>
      </c>
      <c r="N156" s="49" t="s">
        <v>8512</v>
      </c>
      <c r="O156" s="49"/>
      <c r="P156" s="112" t="s">
        <v>184</v>
      </c>
      <c r="Q156" s="112" t="s">
        <v>54</v>
      </c>
      <c r="R156" s="112" t="s">
        <v>8499</v>
      </c>
      <c r="S156" s="112"/>
    </row>
    <row r="157" spans="1:19" x14ac:dyDescent="0.25">
      <c r="A157" s="112" t="s">
        <v>63</v>
      </c>
      <c r="B157" s="76">
        <v>-99</v>
      </c>
      <c r="C157" s="55" t="s">
        <v>2716</v>
      </c>
      <c r="D157" s="49" t="s">
        <v>3249</v>
      </c>
      <c r="E157" s="55"/>
      <c r="F157" s="68" t="s">
        <v>7699</v>
      </c>
      <c r="G157" s="55" t="s">
        <v>3144</v>
      </c>
      <c r="H157" s="49" t="s">
        <v>2921</v>
      </c>
      <c r="I157" s="55"/>
      <c r="J157" s="55" t="s">
        <v>7490</v>
      </c>
      <c r="K157" s="55"/>
      <c r="L157" s="49" t="s">
        <v>7469</v>
      </c>
      <c r="M157" s="152">
        <v>0</v>
      </c>
      <c r="N157" s="49" t="s">
        <v>8512</v>
      </c>
      <c r="O157" s="49"/>
      <c r="P157" s="112" t="s">
        <v>3004</v>
      </c>
      <c r="Q157" s="112" t="s">
        <v>54</v>
      </c>
      <c r="R157" s="112" t="s">
        <v>8499</v>
      </c>
      <c r="S157" s="112"/>
    </row>
    <row r="158" spans="1:19" x14ac:dyDescent="0.25">
      <c r="A158" s="112" t="s">
        <v>63</v>
      </c>
      <c r="B158" s="76">
        <v>-99</v>
      </c>
      <c r="C158" s="55" t="s">
        <v>2720</v>
      </c>
      <c r="D158" s="49" t="s">
        <v>3250</v>
      </c>
      <c r="E158" s="55"/>
      <c r="F158" s="68" t="s">
        <v>7700</v>
      </c>
      <c r="G158" s="55" t="s">
        <v>3148</v>
      </c>
      <c r="H158" s="49" t="s">
        <v>2925</v>
      </c>
      <c r="I158" s="55"/>
      <c r="J158" s="55" t="s">
        <v>7490</v>
      </c>
      <c r="K158" s="55"/>
      <c r="L158" s="49" t="s">
        <v>7469</v>
      </c>
      <c r="M158" s="152">
        <v>0</v>
      </c>
      <c r="N158" s="49" t="s">
        <v>8512</v>
      </c>
      <c r="O158" s="49"/>
      <c r="P158" s="112" t="s">
        <v>3008</v>
      </c>
      <c r="Q158" s="112" t="s">
        <v>54</v>
      </c>
      <c r="R158" s="112" t="s">
        <v>8499</v>
      </c>
      <c r="S158" s="112"/>
    </row>
    <row r="159" spans="1:19" x14ac:dyDescent="0.25">
      <c r="A159" s="114" t="s">
        <v>63</v>
      </c>
      <c r="B159" s="99">
        <v>1</v>
      </c>
      <c r="C159" s="100" t="s">
        <v>93</v>
      </c>
      <c r="D159" s="100" t="s">
        <v>1923</v>
      </c>
      <c r="E159" s="101" t="s">
        <v>2130</v>
      </c>
      <c r="F159" s="100" t="s">
        <v>7701</v>
      </c>
      <c r="G159" s="100" t="s">
        <v>277</v>
      </c>
      <c r="H159" s="100" t="s">
        <v>278</v>
      </c>
      <c r="I159" s="100" t="s">
        <v>2311</v>
      </c>
      <c r="J159" s="102" t="s">
        <v>7490</v>
      </c>
      <c r="K159" s="102"/>
      <c r="L159" s="100" t="s">
        <v>91</v>
      </c>
      <c r="M159" s="153" t="s">
        <v>8508</v>
      </c>
      <c r="N159" s="102" t="s">
        <v>8510</v>
      </c>
      <c r="O159" s="102" t="s">
        <v>8513</v>
      </c>
      <c r="P159" s="114" t="s">
        <v>91</v>
      </c>
      <c r="Q159" s="114" t="s">
        <v>54</v>
      </c>
      <c r="R159" s="114"/>
      <c r="S159" s="114"/>
    </row>
    <row r="160" spans="1:19" x14ac:dyDescent="0.25">
      <c r="A160" s="112" t="s">
        <v>63</v>
      </c>
      <c r="B160" s="76">
        <v>2</v>
      </c>
      <c r="C160" s="53" t="s">
        <v>124</v>
      </c>
      <c r="D160" s="53" t="s">
        <v>1922</v>
      </c>
      <c r="E160" s="49" t="s">
        <v>8414</v>
      </c>
      <c r="F160" s="53" t="s">
        <v>2146</v>
      </c>
      <c r="G160" s="53" t="s">
        <v>334</v>
      </c>
      <c r="H160" s="53" t="s">
        <v>335</v>
      </c>
      <c r="I160" s="67" t="s">
        <v>2333</v>
      </c>
      <c r="J160" s="55" t="s">
        <v>7490</v>
      </c>
      <c r="K160" s="55"/>
      <c r="L160" s="98" t="s">
        <v>7470</v>
      </c>
      <c r="M160" s="159" t="s">
        <v>8508</v>
      </c>
      <c r="N160" s="98" t="s">
        <v>8510</v>
      </c>
      <c r="O160" s="98" t="s">
        <v>8513</v>
      </c>
      <c r="P160" s="112" t="s">
        <v>100</v>
      </c>
      <c r="Q160" s="112" t="s">
        <v>54</v>
      </c>
      <c r="R160" s="112"/>
      <c r="S160" s="112"/>
    </row>
    <row r="161" spans="1:19" x14ac:dyDescent="0.25">
      <c r="A161" s="112" t="s">
        <v>63</v>
      </c>
      <c r="B161" s="76">
        <v>3</v>
      </c>
      <c r="C161" s="84" t="s">
        <v>2052</v>
      </c>
      <c r="D161" s="49" t="s">
        <v>6391</v>
      </c>
      <c r="E161" s="55" t="s">
        <v>8496</v>
      </c>
      <c r="F161" s="68" t="s">
        <v>7649</v>
      </c>
      <c r="G161" s="55" t="s">
        <v>3138</v>
      </c>
      <c r="H161" s="49" t="s">
        <v>2915</v>
      </c>
      <c r="I161" s="55"/>
      <c r="J161" s="55" t="s">
        <v>7490</v>
      </c>
      <c r="K161" s="55"/>
      <c r="L161" s="49" t="s">
        <v>91</v>
      </c>
      <c r="M161" s="152" t="s">
        <v>8508</v>
      </c>
      <c r="N161" s="49" t="s">
        <v>8509</v>
      </c>
      <c r="O161" s="49" t="s">
        <v>8513</v>
      </c>
      <c r="P161" s="112" t="s">
        <v>91</v>
      </c>
      <c r="Q161" s="112" t="s">
        <v>54</v>
      </c>
      <c r="R161" s="112"/>
      <c r="S161" s="112"/>
    </row>
    <row r="162" spans="1:19" x14ac:dyDescent="0.25">
      <c r="A162" s="112" t="s">
        <v>63</v>
      </c>
      <c r="B162" s="76">
        <v>4</v>
      </c>
      <c r="C162" s="53" t="s">
        <v>181</v>
      </c>
      <c r="D162" s="53" t="s">
        <v>6625</v>
      </c>
      <c r="E162" s="55" t="s">
        <v>8495</v>
      </c>
      <c r="F162" s="67" t="s">
        <v>7650</v>
      </c>
      <c r="G162" s="53" t="s">
        <v>429</v>
      </c>
      <c r="H162" s="53" t="s">
        <v>430</v>
      </c>
      <c r="I162" s="67" t="s">
        <v>2374</v>
      </c>
      <c r="J162" s="55" t="s">
        <v>3413</v>
      </c>
      <c r="K162" s="55" t="s">
        <v>7489</v>
      </c>
      <c r="L162" s="49" t="s">
        <v>91</v>
      </c>
      <c r="M162" s="152">
        <v>0</v>
      </c>
      <c r="N162" s="49" t="s">
        <v>8509</v>
      </c>
      <c r="O162" s="49" t="s">
        <v>8514</v>
      </c>
      <c r="P162" s="112" t="s">
        <v>92</v>
      </c>
      <c r="Q162" s="112" t="s">
        <v>54</v>
      </c>
      <c r="R162" s="112"/>
      <c r="S162" s="112"/>
    </row>
    <row r="163" spans="1:19" x14ac:dyDescent="0.25">
      <c r="A163" s="112" t="s">
        <v>63</v>
      </c>
      <c r="B163" s="76">
        <v>5</v>
      </c>
      <c r="C163" s="54" t="s">
        <v>182</v>
      </c>
      <c r="D163" s="54" t="s">
        <v>6620</v>
      </c>
      <c r="E163" s="53" t="s">
        <v>8498</v>
      </c>
      <c r="F163" s="67" t="s">
        <v>7651</v>
      </c>
      <c r="G163" s="55" t="s">
        <v>3153</v>
      </c>
      <c r="H163" s="53" t="s">
        <v>431</v>
      </c>
      <c r="I163" s="67" t="s">
        <v>2375</v>
      </c>
      <c r="J163" s="55" t="s">
        <v>7490</v>
      </c>
      <c r="K163" s="55"/>
      <c r="L163" s="112" t="s">
        <v>7470</v>
      </c>
      <c r="M163" s="113">
        <v>0</v>
      </c>
      <c r="N163" s="112" t="s">
        <v>8509</v>
      </c>
      <c r="O163" s="112" t="s">
        <v>8514</v>
      </c>
      <c r="P163" s="112" t="s">
        <v>100</v>
      </c>
      <c r="Q163" s="112" t="s">
        <v>54</v>
      </c>
      <c r="R163" s="112"/>
      <c r="S163" s="112"/>
    </row>
    <row r="164" spans="1:19" x14ac:dyDescent="0.25">
      <c r="A164" s="112" t="s">
        <v>63</v>
      </c>
      <c r="B164" s="76">
        <v>6</v>
      </c>
      <c r="C164" s="55" t="s">
        <v>2711</v>
      </c>
      <c r="D164" s="49" t="s">
        <v>3240</v>
      </c>
      <c r="E164" s="53" t="s">
        <v>8497</v>
      </c>
      <c r="F164" s="68" t="s">
        <v>7652</v>
      </c>
      <c r="G164" s="55" t="s">
        <v>3139</v>
      </c>
      <c r="H164" s="49" t="s">
        <v>2916</v>
      </c>
      <c r="I164" s="55"/>
      <c r="J164" s="55" t="s">
        <v>7490</v>
      </c>
      <c r="K164" s="55"/>
      <c r="L164" s="49" t="s">
        <v>7469</v>
      </c>
      <c r="M164" s="152">
        <v>0</v>
      </c>
      <c r="N164" s="49" t="s">
        <v>8509</v>
      </c>
      <c r="O164" s="49" t="s">
        <v>8514</v>
      </c>
      <c r="P164" s="112" t="s">
        <v>3003</v>
      </c>
      <c r="Q164" s="112" t="s">
        <v>54</v>
      </c>
      <c r="R164" s="112"/>
      <c r="S164" s="112"/>
    </row>
    <row r="165" spans="1:19" x14ac:dyDescent="0.25">
      <c r="A165" s="112" t="s">
        <v>63</v>
      </c>
      <c r="B165" s="76">
        <v>7</v>
      </c>
      <c r="C165" s="53" t="s">
        <v>180</v>
      </c>
      <c r="D165" s="56" t="s">
        <v>1895</v>
      </c>
      <c r="E165" s="49" t="s">
        <v>6</v>
      </c>
      <c r="F165" s="54" t="s">
        <v>2172</v>
      </c>
      <c r="G165" s="53" t="s">
        <v>427</v>
      </c>
      <c r="H165" s="53" t="s">
        <v>428</v>
      </c>
      <c r="I165" s="67" t="s">
        <v>2373</v>
      </c>
      <c r="J165" s="55" t="s">
        <v>7490</v>
      </c>
      <c r="K165" s="55"/>
      <c r="L165" s="53" t="s">
        <v>91</v>
      </c>
      <c r="M165" s="154">
        <v>0</v>
      </c>
      <c r="N165" s="55" t="s">
        <v>8509</v>
      </c>
      <c r="O165" s="55" t="s">
        <v>8514</v>
      </c>
      <c r="P165" s="112" t="s">
        <v>91</v>
      </c>
      <c r="Q165" s="112" t="s">
        <v>54</v>
      </c>
      <c r="R165" s="112"/>
      <c r="S165" s="112"/>
    </row>
    <row r="166" spans="1:19" x14ac:dyDescent="0.25">
      <c r="A166" s="135" t="s">
        <v>56</v>
      </c>
      <c r="B166" s="76">
        <v>-99</v>
      </c>
      <c r="C166" s="49" t="s">
        <v>292</v>
      </c>
      <c r="D166" s="112"/>
      <c r="E166" s="49" t="s">
        <v>6</v>
      </c>
      <c r="F166" s="112"/>
      <c r="G166" s="49" t="s">
        <v>292</v>
      </c>
      <c r="H166" s="132" t="s">
        <v>292</v>
      </c>
      <c r="I166" s="112"/>
      <c r="J166" s="49" t="s">
        <v>7490</v>
      </c>
      <c r="K166" s="49"/>
      <c r="L166" s="52" t="s">
        <v>7470</v>
      </c>
      <c r="M166" s="113" t="s">
        <v>8508</v>
      </c>
      <c r="N166" s="112" t="s">
        <v>8510</v>
      </c>
      <c r="O166" s="112"/>
      <c r="P166" s="131"/>
      <c r="Q166" s="131" t="s">
        <v>54</v>
      </c>
      <c r="R166" s="52"/>
      <c r="S166" s="52"/>
    </row>
    <row r="167" spans="1:19" x14ac:dyDescent="0.25">
      <c r="A167" s="135" t="s">
        <v>56</v>
      </c>
      <c r="B167" s="76">
        <v>-99</v>
      </c>
      <c r="C167" s="49" t="s">
        <v>2607</v>
      </c>
      <c r="D167" s="55" t="s">
        <v>7581</v>
      </c>
      <c r="E167" s="49" t="s">
        <v>6</v>
      </c>
      <c r="F167" s="112"/>
      <c r="G167" s="49" t="s">
        <v>3030</v>
      </c>
      <c r="H167" s="49" t="s">
        <v>2811</v>
      </c>
      <c r="I167" s="112"/>
      <c r="J167" s="49" t="s">
        <v>7490</v>
      </c>
      <c r="K167" s="49"/>
      <c r="L167" s="120" t="s">
        <v>7470</v>
      </c>
      <c r="M167" s="138"/>
      <c r="N167" s="120"/>
      <c r="O167" s="120"/>
      <c r="P167" s="131" t="s">
        <v>100</v>
      </c>
      <c r="Q167" s="131" t="s">
        <v>54</v>
      </c>
      <c r="R167" s="52"/>
      <c r="S167" s="52"/>
    </row>
    <row r="168" spans="1:19" x14ac:dyDescent="0.25">
      <c r="A168" s="114" t="s">
        <v>56</v>
      </c>
      <c r="B168" s="99">
        <v>1</v>
      </c>
      <c r="C168" s="100" t="s">
        <v>93</v>
      </c>
      <c r="D168" s="56" t="s">
        <v>1923</v>
      </c>
      <c r="E168" s="101" t="s">
        <v>2130</v>
      </c>
      <c r="F168" s="100" t="s">
        <v>7701</v>
      </c>
      <c r="G168" s="100" t="s">
        <v>277</v>
      </c>
      <c r="H168" s="100" t="s">
        <v>278</v>
      </c>
      <c r="I168" s="100" t="s">
        <v>2311</v>
      </c>
      <c r="J168" s="102" t="s">
        <v>7490</v>
      </c>
      <c r="K168" s="102"/>
      <c r="L168" s="100" t="s">
        <v>91</v>
      </c>
      <c r="M168" s="153" t="s">
        <v>8508</v>
      </c>
      <c r="N168" s="102" t="s">
        <v>8510</v>
      </c>
      <c r="O168" s="102" t="s">
        <v>8513</v>
      </c>
      <c r="P168" s="114" t="s">
        <v>91</v>
      </c>
      <c r="Q168" s="114" t="s">
        <v>54</v>
      </c>
      <c r="R168" s="114"/>
      <c r="S168" s="114"/>
    </row>
    <row r="169" spans="1:19" x14ac:dyDescent="0.25">
      <c r="A169" s="112" t="s">
        <v>56</v>
      </c>
      <c r="B169" s="76">
        <v>2</v>
      </c>
      <c r="C169" s="53" t="s">
        <v>119</v>
      </c>
      <c r="D169" s="55" t="s">
        <v>1922</v>
      </c>
      <c r="E169" s="49" t="s">
        <v>8412</v>
      </c>
      <c r="F169" s="53" t="s">
        <v>2146</v>
      </c>
      <c r="G169" s="53" t="s">
        <v>324</v>
      </c>
      <c r="H169" s="53" t="s">
        <v>325</v>
      </c>
      <c r="I169" s="67" t="s">
        <v>2330</v>
      </c>
      <c r="J169" s="55" t="s">
        <v>7490</v>
      </c>
      <c r="K169" s="55"/>
      <c r="L169" s="53" t="s">
        <v>7470</v>
      </c>
      <c r="M169" s="154" t="s">
        <v>8508</v>
      </c>
      <c r="N169" s="55" t="s">
        <v>8510</v>
      </c>
      <c r="O169" s="55" t="s">
        <v>8513</v>
      </c>
      <c r="P169" s="112" t="s">
        <v>100</v>
      </c>
      <c r="Q169" s="112" t="s">
        <v>54</v>
      </c>
      <c r="R169" s="112"/>
      <c r="S169" s="112"/>
    </row>
    <row r="170" spans="1:19" x14ac:dyDescent="0.25">
      <c r="A170" s="112" t="s">
        <v>56</v>
      </c>
      <c r="B170" s="76">
        <v>3</v>
      </c>
      <c r="C170" s="55" t="s">
        <v>2608</v>
      </c>
      <c r="D170" s="49" t="s">
        <v>3768</v>
      </c>
      <c r="E170" s="55" t="str">
        <f>SUBSTITUTE(LEFT(F170, FIND(" (", F170 &amp; " (") - 1), " ", "_")</f>
        <v>Feldcode</v>
      </c>
      <c r="F170" s="55" t="s">
        <v>7708</v>
      </c>
      <c r="G170" s="55" t="s">
        <v>3031</v>
      </c>
      <c r="H170" s="49" t="s">
        <v>2812</v>
      </c>
      <c r="I170" s="55"/>
      <c r="J170" s="55" t="s">
        <v>7490</v>
      </c>
      <c r="K170" s="55"/>
      <c r="L170" s="49" t="s">
        <v>91</v>
      </c>
      <c r="M170" s="152" t="s">
        <v>8508</v>
      </c>
      <c r="N170" s="49" t="s">
        <v>8509</v>
      </c>
      <c r="O170" s="49" t="s">
        <v>8513</v>
      </c>
      <c r="P170" s="112" t="s">
        <v>91</v>
      </c>
      <c r="Q170" s="112" t="s">
        <v>54</v>
      </c>
      <c r="R170" s="112" t="s">
        <v>8515</v>
      </c>
      <c r="S170" s="112"/>
    </row>
    <row r="171" spans="1:19" x14ac:dyDescent="0.25">
      <c r="A171" s="112" t="s">
        <v>56</v>
      </c>
      <c r="B171" s="76">
        <v>4</v>
      </c>
      <c r="C171" s="53" t="s">
        <v>150</v>
      </c>
      <c r="D171" s="55" t="s">
        <v>1948</v>
      </c>
      <c r="E171" s="55" t="str">
        <f>SUBSTITUTE(LEFT(F171, FIND(" (", F171 &amp; " (") - 1), " ", "_")</f>
        <v>Bodenprofil-ID_[auswählen]</v>
      </c>
      <c r="F171" s="53" t="s">
        <v>7704</v>
      </c>
      <c r="G171" s="53" t="s">
        <v>379</v>
      </c>
      <c r="H171" s="53" t="s">
        <v>380</v>
      </c>
      <c r="I171" s="67" t="s">
        <v>2348</v>
      </c>
      <c r="J171" s="55" t="s">
        <v>7490</v>
      </c>
      <c r="K171" s="55"/>
      <c r="L171" s="53" t="s">
        <v>91</v>
      </c>
      <c r="M171" s="154" t="s">
        <v>8508</v>
      </c>
      <c r="N171" s="55" t="s">
        <v>8510</v>
      </c>
      <c r="O171" s="55" t="s">
        <v>8513</v>
      </c>
      <c r="P171" s="112" t="s">
        <v>92</v>
      </c>
      <c r="Q171" s="112" t="s">
        <v>54</v>
      </c>
      <c r="R171" s="112"/>
      <c r="S171" s="112"/>
    </row>
    <row r="172" spans="1:19" x14ac:dyDescent="0.25">
      <c r="A172" s="112" t="s">
        <v>56</v>
      </c>
      <c r="B172" s="76">
        <v>5</v>
      </c>
      <c r="C172" s="53" t="s">
        <v>148</v>
      </c>
      <c r="D172" s="55" t="s">
        <v>1917</v>
      </c>
      <c r="E172" s="55" t="str">
        <f>SUBSTITUTE(LEFT(F172, FIND(" (", F172 &amp; " (") - 1), " ", "_")</f>
        <v>Wetterstation-ID_[auswählen]</v>
      </c>
      <c r="F172" s="53" t="s">
        <v>7705</v>
      </c>
      <c r="G172" s="53" t="s">
        <v>375</v>
      </c>
      <c r="H172" s="53" t="s">
        <v>376</v>
      </c>
      <c r="I172" s="67" t="s">
        <v>2346</v>
      </c>
      <c r="J172" s="55" t="s">
        <v>7490</v>
      </c>
      <c r="K172" s="55"/>
      <c r="L172" s="53" t="s">
        <v>91</v>
      </c>
      <c r="M172" s="154" t="s">
        <v>8508</v>
      </c>
      <c r="N172" s="55" t="s">
        <v>8510</v>
      </c>
      <c r="O172" s="55" t="s">
        <v>8513</v>
      </c>
      <c r="P172" s="112" t="s">
        <v>92</v>
      </c>
      <c r="Q172" s="112" t="s">
        <v>54</v>
      </c>
      <c r="R172" s="112"/>
      <c r="S172" s="112"/>
    </row>
    <row r="173" spans="1:19" x14ac:dyDescent="0.25">
      <c r="A173" s="112" t="s">
        <v>56</v>
      </c>
      <c r="B173" s="76">
        <v>6</v>
      </c>
      <c r="C173" s="83" t="s">
        <v>141</v>
      </c>
      <c r="D173" s="55" t="s">
        <v>362</v>
      </c>
      <c r="E173" s="55" t="s">
        <v>8395</v>
      </c>
      <c r="F173" s="53" t="s">
        <v>2160</v>
      </c>
      <c r="G173" s="53" t="s">
        <v>361</v>
      </c>
      <c r="H173" s="53" t="s">
        <v>362</v>
      </c>
      <c r="I173" s="67" t="s">
        <v>2160</v>
      </c>
      <c r="J173" s="55" t="s">
        <v>7490</v>
      </c>
      <c r="K173" s="55"/>
      <c r="L173" s="53" t="s">
        <v>91</v>
      </c>
      <c r="M173" s="154" t="s">
        <v>8508</v>
      </c>
      <c r="N173" s="55" t="s">
        <v>8509</v>
      </c>
      <c r="O173" s="55" t="s">
        <v>8513</v>
      </c>
      <c r="P173" s="112" t="s">
        <v>91</v>
      </c>
      <c r="Q173" s="112" t="s">
        <v>54</v>
      </c>
      <c r="R173" s="112"/>
      <c r="S173" s="112"/>
    </row>
    <row r="174" spans="1:19" x14ac:dyDescent="0.25">
      <c r="A174" s="112" t="s">
        <v>56</v>
      </c>
      <c r="B174" s="76">
        <v>7</v>
      </c>
      <c r="C174" s="53" t="s">
        <v>142</v>
      </c>
      <c r="D174" s="55" t="s">
        <v>1932</v>
      </c>
      <c r="E174" s="55" t="s">
        <v>8394</v>
      </c>
      <c r="F174" s="53" t="s">
        <v>2162</v>
      </c>
      <c r="G174" s="53" t="s">
        <v>363</v>
      </c>
      <c r="H174" s="53" t="s">
        <v>364</v>
      </c>
      <c r="I174" s="67" t="s">
        <v>2340</v>
      </c>
      <c r="J174" s="55" t="s">
        <v>7490</v>
      </c>
      <c r="K174" s="55"/>
      <c r="L174" s="53" t="s">
        <v>91</v>
      </c>
      <c r="M174" s="154">
        <v>0</v>
      </c>
      <c r="N174" s="55" t="s">
        <v>8509</v>
      </c>
      <c r="O174" s="55" t="s">
        <v>8514</v>
      </c>
      <c r="P174" s="112" t="s">
        <v>91</v>
      </c>
      <c r="Q174" s="112" t="s">
        <v>54</v>
      </c>
      <c r="R174" s="112"/>
      <c r="S174" s="112"/>
    </row>
    <row r="175" spans="1:19" x14ac:dyDescent="0.25">
      <c r="A175" s="112" t="s">
        <v>56</v>
      </c>
      <c r="B175" s="76">
        <v>8</v>
      </c>
      <c r="C175" s="55" t="s">
        <v>2609</v>
      </c>
      <c r="D175" s="49" t="s">
        <v>7733</v>
      </c>
      <c r="E175" s="56"/>
      <c r="F175" s="55" t="s">
        <v>7732</v>
      </c>
      <c r="G175" s="55" t="s">
        <v>3032</v>
      </c>
      <c r="H175" s="49" t="s">
        <v>2813</v>
      </c>
      <c r="I175" s="55"/>
      <c r="J175" s="55" t="s">
        <v>7490</v>
      </c>
      <c r="K175" s="55"/>
      <c r="L175" s="49" t="s">
        <v>91</v>
      </c>
      <c r="M175" s="152">
        <v>0</v>
      </c>
      <c r="N175" s="49" t="s">
        <v>8509</v>
      </c>
      <c r="O175" s="49" t="s">
        <v>8514</v>
      </c>
      <c r="P175" s="112" t="s">
        <v>91</v>
      </c>
      <c r="Q175" s="112" t="s">
        <v>54</v>
      </c>
      <c r="R175" s="112"/>
      <c r="S175" s="112"/>
    </row>
    <row r="176" spans="1:19" x14ac:dyDescent="0.25">
      <c r="A176" s="112" t="s">
        <v>56</v>
      </c>
      <c r="B176" s="76">
        <v>9</v>
      </c>
      <c r="C176" s="53" t="s">
        <v>143</v>
      </c>
      <c r="D176" s="55" t="s">
        <v>1941</v>
      </c>
      <c r="E176" s="55" t="s">
        <v>8393</v>
      </c>
      <c r="F176" s="53" t="s">
        <v>2163</v>
      </c>
      <c r="G176" s="53" t="s">
        <v>365</v>
      </c>
      <c r="H176" s="53" t="s">
        <v>366</v>
      </c>
      <c r="I176" s="67" t="s">
        <v>2341</v>
      </c>
      <c r="J176" s="55" t="s">
        <v>7490</v>
      </c>
      <c r="K176" s="55"/>
      <c r="L176" s="53" t="s">
        <v>91</v>
      </c>
      <c r="M176" s="154">
        <v>0</v>
      </c>
      <c r="N176" s="55" t="s">
        <v>8509</v>
      </c>
      <c r="O176" s="55" t="s">
        <v>8514</v>
      </c>
      <c r="P176" s="112" t="s">
        <v>91</v>
      </c>
      <c r="Q176" s="112" t="s">
        <v>54</v>
      </c>
      <c r="R176" s="112"/>
      <c r="S176" s="112"/>
    </row>
    <row r="177" spans="1:19" x14ac:dyDescent="0.25">
      <c r="A177" s="112" t="s">
        <v>56</v>
      </c>
      <c r="B177" s="76">
        <v>10</v>
      </c>
      <c r="C177" s="53" t="s">
        <v>144</v>
      </c>
      <c r="D177" s="55" t="s">
        <v>1935</v>
      </c>
      <c r="E177" s="55" t="s">
        <v>8056</v>
      </c>
      <c r="F177" s="53" t="s">
        <v>2164</v>
      </c>
      <c r="G177" s="53" t="s">
        <v>367</v>
      </c>
      <c r="H177" s="53" t="s">
        <v>368</v>
      </c>
      <c r="I177" s="67" t="s">
        <v>2342</v>
      </c>
      <c r="J177" s="55" t="s">
        <v>7490</v>
      </c>
      <c r="K177" s="55"/>
      <c r="L177" s="49" t="s">
        <v>7469</v>
      </c>
      <c r="M177" s="152">
        <v>2</v>
      </c>
      <c r="N177" s="49" t="s">
        <v>8509</v>
      </c>
      <c r="O177" s="49" t="s">
        <v>8514</v>
      </c>
      <c r="P177" s="112" t="s">
        <v>138</v>
      </c>
      <c r="Q177" s="112" t="s">
        <v>54</v>
      </c>
      <c r="R177" s="112"/>
      <c r="S177" s="112"/>
    </row>
    <row r="178" spans="1:19" x14ac:dyDescent="0.25">
      <c r="A178" s="112" t="s">
        <v>56</v>
      </c>
      <c r="B178" s="76">
        <v>11</v>
      </c>
      <c r="C178" s="53" t="s">
        <v>145</v>
      </c>
      <c r="D178" s="55" t="s">
        <v>1936</v>
      </c>
      <c r="E178" s="55" t="s">
        <v>8057</v>
      </c>
      <c r="F178" s="53" t="s">
        <v>2165</v>
      </c>
      <c r="G178" s="53" t="s">
        <v>369</v>
      </c>
      <c r="H178" s="53" t="s">
        <v>370</v>
      </c>
      <c r="I178" s="67" t="s">
        <v>2343</v>
      </c>
      <c r="J178" s="55" t="s">
        <v>7490</v>
      </c>
      <c r="K178" s="55"/>
      <c r="L178" s="49" t="s">
        <v>7469</v>
      </c>
      <c r="M178" s="152">
        <v>2</v>
      </c>
      <c r="N178" s="49" t="s">
        <v>8509</v>
      </c>
      <c r="O178" s="49" t="s">
        <v>8514</v>
      </c>
      <c r="P178" s="112" t="s">
        <v>138</v>
      </c>
      <c r="Q178" s="112" t="s">
        <v>54</v>
      </c>
      <c r="R178" s="112"/>
      <c r="S178" s="112"/>
    </row>
    <row r="179" spans="1:19" x14ac:dyDescent="0.25">
      <c r="A179" s="112" t="s">
        <v>56</v>
      </c>
      <c r="B179" s="76">
        <v>12</v>
      </c>
      <c r="C179" s="53" t="s">
        <v>146</v>
      </c>
      <c r="D179" s="55" t="s">
        <v>1937</v>
      </c>
      <c r="E179" s="55" t="s">
        <v>8058</v>
      </c>
      <c r="F179" s="53" t="s">
        <v>2166</v>
      </c>
      <c r="G179" s="53" t="s">
        <v>371</v>
      </c>
      <c r="H179" s="53" t="s">
        <v>372</v>
      </c>
      <c r="I179" s="67" t="s">
        <v>2344</v>
      </c>
      <c r="J179" s="55" t="s">
        <v>7490</v>
      </c>
      <c r="K179" s="55"/>
      <c r="L179" s="49" t="s">
        <v>7469</v>
      </c>
      <c r="M179" s="152">
        <v>1</v>
      </c>
      <c r="N179" s="49" t="s">
        <v>8509</v>
      </c>
      <c r="O179" s="49" t="s">
        <v>8514</v>
      </c>
      <c r="P179" s="112" t="s">
        <v>139</v>
      </c>
      <c r="Q179" s="112" t="s">
        <v>54</v>
      </c>
      <c r="R179" s="112"/>
      <c r="S179" s="112"/>
    </row>
    <row r="180" spans="1:19" x14ac:dyDescent="0.25">
      <c r="A180" s="112" t="s">
        <v>56</v>
      </c>
      <c r="B180" s="76">
        <v>13</v>
      </c>
      <c r="C180" s="55" t="s">
        <v>2612</v>
      </c>
      <c r="D180" s="49" t="s">
        <v>3769</v>
      </c>
      <c r="E180" s="55" t="s">
        <v>8065</v>
      </c>
      <c r="F180" s="68" t="s">
        <v>7709</v>
      </c>
      <c r="G180" s="55" t="s">
        <v>3035</v>
      </c>
      <c r="H180" s="49" t="s">
        <v>2816</v>
      </c>
      <c r="I180" s="55"/>
      <c r="J180" s="55" t="s">
        <v>7490</v>
      </c>
      <c r="K180" s="55"/>
      <c r="L180" s="49" t="s">
        <v>91</v>
      </c>
      <c r="M180" s="152">
        <v>0</v>
      </c>
      <c r="N180" s="49" t="s">
        <v>8509</v>
      </c>
      <c r="O180" s="49" t="s">
        <v>8514</v>
      </c>
      <c r="P180" s="112" t="s">
        <v>91</v>
      </c>
      <c r="Q180" s="112" t="s">
        <v>54</v>
      </c>
      <c r="R180" s="112"/>
      <c r="S180" s="112"/>
    </row>
    <row r="181" spans="1:19" x14ac:dyDescent="0.25">
      <c r="A181" s="112" t="s">
        <v>56</v>
      </c>
      <c r="B181" s="76">
        <v>14</v>
      </c>
      <c r="C181" s="55" t="s">
        <v>2611</v>
      </c>
      <c r="D181" s="49" t="s">
        <v>3770</v>
      </c>
      <c r="E181" s="55" t="s">
        <v>8066</v>
      </c>
      <c r="F181" s="68" t="s">
        <v>7710</v>
      </c>
      <c r="G181" s="55" t="s">
        <v>3034</v>
      </c>
      <c r="H181" s="49" t="s">
        <v>2815</v>
      </c>
      <c r="I181" s="55"/>
      <c r="J181" s="55" t="s">
        <v>7490</v>
      </c>
      <c r="K181" s="55"/>
      <c r="L181" s="49" t="s">
        <v>91</v>
      </c>
      <c r="M181" s="152">
        <v>0</v>
      </c>
      <c r="N181" s="49" t="s">
        <v>8509</v>
      </c>
      <c r="O181" s="49" t="s">
        <v>8514</v>
      </c>
      <c r="P181" s="112" t="s">
        <v>91</v>
      </c>
      <c r="Q181" s="112" t="s">
        <v>54</v>
      </c>
      <c r="R181" s="112"/>
      <c r="S181" s="112"/>
    </row>
    <row r="182" spans="1:19" x14ac:dyDescent="0.25">
      <c r="A182" s="112" t="s">
        <v>56</v>
      </c>
      <c r="B182" s="76">
        <v>15</v>
      </c>
      <c r="C182" s="55" t="s">
        <v>2610</v>
      </c>
      <c r="D182" s="61" t="s">
        <v>3391</v>
      </c>
      <c r="E182" s="55" t="s">
        <v>8067</v>
      </c>
      <c r="F182" s="68" t="s">
        <v>7711</v>
      </c>
      <c r="G182" s="55" t="s">
        <v>3033</v>
      </c>
      <c r="H182" s="49" t="s">
        <v>2814</v>
      </c>
      <c r="I182" s="55"/>
      <c r="J182" s="55" t="s">
        <v>3413</v>
      </c>
      <c r="K182" s="55" t="s">
        <v>7489</v>
      </c>
      <c r="L182" s="49" t="s">
        <v>91</v>
      </c>
      <c r="M182" s="152">
        <v>0</v>
      </c>
      <c r="N182" s="49" t="s">
        <v>8509</v>
      </c>
      <c r="O182" s="49" t="s">
        <v>8514</v>
      </c>
      <c r="P182" s="112" t="s">
        <v>91</v>
      </c>
      <c r="Q182" s="112" t="s">
        <v>54</v>
      </c>
      <c r="R182" s="112"/>
      <c r="S182" s="112"/>
    </row>
    <row r="183" spans="1:19" x14ac:dyDescent="0.25">
      <c r="A183" s="112" t="s">
        <v>56</v>
      </c>
      <c r="B183" s="76">
        <v>16</v>
      </c>
      <c r="C183" s="56" t="s">
        <v>2613</v>
      </c>
      <c r="D183" s="49" t="s">
        <v>3771</v>
      </c>
      <c r="E183" s="55" t="s">
        <v>7712</v>
      </c>
      <c r="F183" s="68" t="s">
        <v>7712</v>
      </c>
      <c r="G183" s="55" t="s">
        <v>3036</v>
      </c>
      <c r="H183" s="49" t="s">
        <v>2817</v>
      </c>
      <c r="I183" s="55"/>
      <c r="J183" s="56" t="s">
        <v>7490</v>
      </c>
      <c r="K183" s="56"/>
      <c r="L183" s="49" t="s">
        <v>91</v>
      </c>
      <c r="M183" s="152">
        <v>0</v>
      </c>
      <c r="N183" s="49" t="s">
        <v>8509</v>
      </c>
      <c r="O183" s="49" t="s">
        <v>8514</v>
      </c>
      <c r="P183" s="112" t="s">
        <v>92</v>
      </c>
      <c r="Q183" s="112" t="s">
        <v>54</v>
      </c>
      <c r="R183" s="112"/>
      <c r="S183" s="112"/>
    </row>
    <row r="184" spans="1:19" x14ac:dyDescent="0.25">
      <c r="A184" s="112" t="s">
        <v>56</v>
      </c>
      <c r="B184" s="76">
        <v>17</v>
      </c>
      <c r="C184" s="53" t="s">
        <v>147</v>
      </c>
      <c r="D184" s="55" t="s">
        <v>1947</v>
      </c>
      <c r="E184" s="55" t="s">
        <v>8068</v>
      </c>
      <c r="F184" s="67" t="s">
        <v>2167</v>
      </c>
      <c r="G184" s="53" t="s">
        <v>373</v>
      </c>
      <c r="H184" s="53" t="s">
        <v>374</v>
      </c>
      <c r="I184" s="67" t="s">
        <v>2345</v>
      </c>
      <c r="J184" s="55" t="s">
        <v>7490</v>
      </c>
      <c r="K184" s="55"/>
      <c r="L184" s="49" t="s">
        <v>7469</v>
      </c>
      <c r="M184" s="152">
        <v>0</v>
      </c>
      <c r="N184" s="49" t="s">
        <v>8509</v>
      </c>
      <c r="O184" s="49" t="s">
        <v>8514</v>
      </c>
      <c r="P184" s="112" t="s">
        <v>140</v>
      </c>
      <c r="Q184" s="112" t="s">
        <v>54</v>
      </c>
      <c r="R184" s="112"/>
      <c r="S184" s="112"/>
    </row>
    <row r="185" spans="1:19" x14ac:dyDescent="0.25">
      <c r="A185" s="112" t="s">
        <v>56</v>
      </c>
      <c r="B185" s="76">
        <v>18</v>
      </c>
      <c r="C185" s="55" t="s">
        <v>2614</v>
      </c>
      <c r="D185" s="49" t="s">
        <v>3227</v>
      </c>
      <c r="E185" s="55" t="s">
        <v>8072</v>
      </c>
      <c r="F185" s="68" t="s">
        <v>7713</v>
      </c>
      <c r="G185" s="55" t="s">
        <v>3037</v>
      </c>
      <c r="H185" s="49" t="s">
        <v>2818</v>
      </c>
      <c r="I185" s="55"/>
      <c r="J185" s="55" t="s">
        <v>7490</v>
      </c>
      <c r="K185" s="55"/>
      <c r="L185" s="49" t="s">
        <v>7469</v>
      </c>
      <c r="M185" s="152">
        <v>0</v>
      </c>
      <c r="N185" s="49" t="s">
        <v>8509</v>
      </c>
      <c r="O185" s="49" t="s">
        <v>8514</v>
      </c>
      <c r="P185" s="112" t="s">
        <v>139</v>
      </c>
      <c r="Q185" s="112" t="s">
        <v>54</v>
      </c>
      <c r="R185" s="112"/>
      <c r="S185" s="112"/>
    </row>
    <row r="186" spans="1:19" x14ac:dyDescent="0.25">
      <c r="A186" s="112" t="s">
        <v>56</v>
      </c>
      <c r="B186" s="76">
        <v>19</v>
      </c>
      <c r="C186" s="55" t="s">
        <v>2615</v>
      </c>
      <c r="D186" s="61" t="s">
        <v>3230</v>
      </c>
      <c r="E186" s="55" t="s">
        <v>8073</v>
      </c>
      <c r="F186" s="68" t="s">
        <v>7714</v>
      </c>
      <c r="G186" s="55" t="s">
        <v>3038</v>
      </c>
      <c r="H186" s="49" t="s">
        <v>2819</v>
      </c>
      <c r="I186" s="55"/>
      <c r="J186" s="55" t="s">
        <v>7490</v>
      </c>
      <c r="K186" s="55"/>
      <c r="L186" s="49" t="s">
        <v>91</v>
      </c>
      <c r="M186" s="152">
        <v>0</v>
      </c>
      <c r="N186" s="49" t="s">
        <v>8509</v>
      </c>
      <c r="O186" s="49" t="s">
        <v>8514</v>
      </c>
      <c r="P186" s="112" t="s">
        <v>91</v>
      </c>
      <c r="Q186" s="112" t="s">
        <v>54</v>
      </c>
      <c r="R186" s="112"/>
      <c r="S186" s="112"/>
    </row>
    <row r="187" spans="1:19" x14ac:dyDescent="0.25">
      <c r="A187" s="112" t="s">
        <v>56</v>
      </c>
      <c r="B187" s="76">
        <v>20</v>
      </c>
      <c r="C187" s="55" t="s">
        <v>2617</v>
      </c>
      <c r="D187" s="49" t="s">
        <v>3233</v>
      </c>
      <c r="E187" s="55" t="s">
        <v>8069</v>
      </c>
      <c r="F187" s="68" t="s">
        <v>7715</v>
      </c>
      <c r="G187" s="55" t="s">
        <v>3040</v>
      </c>
      <c r="H187" s="49" t="s">
        <v>2821</v>
      </c>
      <c r="I187" s="55"/>
      <c r="J187" s="55" t="s">
        <v>7490</v>
      </c>
      <c r="K187" s="55"/>
      <c r="L187" s="49" t="s">
        <v>7469</v>
      </c>
      <c r="M187" s="152">
        <v>0</v>
      </c>
      <c r="N187" s="49" t="s">
        <v>8509</v>
      </c>
      <c r="O187" s="49" t="s">
        <v>8514</v>
      </c>
      <c r="P187" s="112" t="s">
        <v>2291</v>
      </c>
      <c r="Q187" s="112" t="s">
        <v>54</v>
      </c>
      <c r="R187" s="112"/>
      <c r="S187" s="112"/>
    </row>
    <row r="188" spans="1:19" x14ac:dyDescent="0.25">
      <c r="A188" s="112" t="s">
        <v>56</v>
      </c>
      <c r="B188" s="76">
        <v>21</v>
      </c>
      <c r="C188" s="55" t="s">
        <v>2618</v>
      </c>
      <c r="D188" s="49" t="s">
        <v>3234</v>
      </c>
      <c r="E188" s="55" t="s">
        <v>8059</v>
      </c>
      <c r="F188" s="68" t="s">
        <v>7716</v>
      </c>
      <c r="G188" s="55" t="s">
        <v>3041</v>
      </c>
      <c r="H188" s="49" t="s">
        <v>2822</v>
      </c>
      <c r="I188" s="55"/>
      <c r="J188" s="55" t="s">
        <v>7490</v>
      </c>
      <c r="K188" s="55"/>
      <c r="L188" s="49" t="s">
        <v>7469</v>
      </c>
      <c r="M188" s="152">
        <v>0</v>
      </c>
      <c r="N188" s="49" t="s">
        <v>8509</v>
      </c>
      <c r="O188" s="49" t="s">
        <v>8514</v>
      </c>
      <c r="P188" s="112" t="s">
        <v>164</v>
      </c>
      <c r="Q188" s="112" t="s">
        <v>54</v>
      </c>
      <c r="R188" s="112"/>
      <c r="S188" s="112"/>
    </row>
    <row r="189" spans="1:19" x14ac:dyDescent="0.25">
      <c r="A189" s="112" t="s">
        <v>56</v>
      </c>
      <c r="B189" s="76">
        <v>22</v>
      </c>
      <c r="C189" s="55" t="s">
        <v>2619</v>
      </c>
      <c r="D189" s="49" t="s">
        <v>2823</v>
      </c>
      <c r="E189" s="55" t="s">
        <v>8074</v>
      </c>
      <c r="F189" s="68" t="s">
        <v>7717</v>
      </c>
      <c r="G189" s="55" t="s">
        <v>3042</v>
      </c>
      <c r="H189" s="49" t="s">
        <v>2823</v>
      </c>
      <c r="I189" s="55"/>
      <c r="J189" s="55" t="s">
        <v>7490</v>
      </c>
      <c r="K189" s="55"/>
      <c r="L189" s="49" t="s">
        <v>7469</v>
      </c>
      <c r="M189" s="152">
        <v>0</v>
      </c>
      <c r="N189" s="49" t="s">
        <v>8509</v>
      </c>
      <c r="O189" s="49" t="s">
        <v>8514</v>
      </c>
      <c r="P189" s="112" t="s">
        <v>100</v>
      </c>
      <c r="Q189" s="112" t="s">
        <v>54</v>
      </c>
      <c r="R189" s="112"/>
      <c r="S189" s="112"/>
    </row>
    <row r="190" spans="1:19" x14ac:dyDescent="0.25">
      <c r="A190" s="112" t="s">
        <v>56</v>
      </c>
      <c r="B190" s="76">
        <v>23</v>
      </c>
      <c r="C190" s="55" t="s">
        <v>2620</v>
      </c>
      <c r="D190" s="49" t="s">
        <v>3231</v>
      </c>
      <c r="E190" s="55" t="s">
        <v>8075</v>
      </c>
      <c r="F190" s="68" t="s">
        <v>7718</v>
      </c>
      <c r="G190" s="55" t="s">
        <v>3043</v>
      </c>
      <c r="H190" s="49" t="s">
        <v>2824</v>
      </c>
      <c r="I190" s="55"/>
      <c r="J190" s="55" t="s">
        <v>7490</v>
      </c>
      <c r="K190" s="55"/>
      <c r="L190" s="49" t="s">
        <v>7469</v>
      </c>
      <c r="M190" s="152">
        <v>0</v>
      </c>
      <c r="N190" s="49" t="s">
        <v>8509</v>
      </c>
      <c r="O190" s="49" t="s">
        <v>8514</v>
      </c>
      <c r="P190" s="112" t="s">
        <v>156</v>
      </c>
      <c r="Q190" s="112" t="s">
        <v>54</v>
      </c>
      <c r="R190" s="112"/>
      <c r="S190" s="112"/>
    </row>
    <row r="191" spans="1:19" x14ac:dyDescent="0.25">
      <c r="A191" s="112" t="s">
        <v>56</v>
      </c>
      <c r="B191" s="76">
        <v>24</v>
      </c>
      <c r="C191" s="55" t="s">
        <v>2621</v>
      </c>
      <c r="D191" s="49" t="s">
        <v>3235</v>
      </c>
      <c r="E191" s="55" t="s">
        <v>8082</v>
      </c>
      <c r="F191" s="68" t="s">
        <v>7719</v>
      </c>
      <c r="G191" s="55" t="s">
        <v>3044</v>
      </c>
      <c r="H191" s="49" t="s">
        <v>2825</v>
      </c>
      <c r="I191" s="55"/>
      <c r="J191" s="55" t="s">
        <v>7490</v>
      </c>
      <c r="K191" s="55"/>
      <c r="L191" s="49" t="s">
        <v>7469</v>
      </c>
      <c r="M191" s="152">
        <v>0</v>
      </c>
      <c r="N191" s="49" t="s">
        <v>8509</v>
      </c>
      <c r="O191" s="49" t="s">
        <v>8514</v>
      </c>
      <c r="P191" s="112" t="s">
        <v>100</v>
      </c>
      <c r="Q191" s="112" t="s">
        <v>54</v>
      </c>
      <c r="R191" s="112"/>
      <c r="S191" s="112"/>
    </row>
    <row r="192" spans="1:19" x14ac:dyDescent="0.25">
      <c r="A192" s="112" t="s">
        <v>56</v>
      </c>
      <c r="B192" s="76">
        <v>25</v>
      </c>
      <c r="C192" s="55" t="s">
        <v>2624</v>
      </c>
      <c r="D192" s="49" t="s">
        <v>3236</v>
      </c>
      <c r="E192" s="55" t="s">
        <v>8070</v>
      </c>
      <c r="F192" s="68" t="s">
        <v>7720</v>
      </c>
      <c r="G192" s="55" t="s">
        <v>3047</v>
      </c>
      <c r="H192" s="49" t="s">
        <v>2828</v>
      </c>
      <c r="I192" s="55"/>
      <c r="J192" s="55" t="s">
        <v>3414</v>
      </c>
      <c r="K192" s="55" t="s">
        <v>7489</v>
      </c>
      <c r="L192" s="49" t="s">
        <v>91</v>
      </c>
      <c r="M192" s="152">
        <v>0</v>
      </c>
      <c r="N192" s="49" t="s">
        <v>8509</v>
      </c>
      <c r="O192" s="49" t="s">
        <v>8514</v>
      </c>
      <c r="P192" s="112" t="s">
        <v>92</v>
      </c>
      <c r="Q192" s="112" t="s">
        <v>54</v>
      </c>
      <c r="R192" s="112"/>
      <c r="S192" s="112"/>
    </row>
    <row r="193" spans="1:19" x14ac:dyDescent="0.25">
      <c r="A193" s="112" t="s">
        <v>56</v>
      </c>
      <c r="B193" s="76">
        <v>26</v>
      </c>
      <c r="C193" s="55" t="s">
        <v>2625</v>
      </c>
      <c r="D193" s="49" t="s">
        <v>3237</v>
      </c>
      <c r="E193" s="55" t="s">
        <v>8060</v>
      </c>
      <c r="F193" s="68" t="s">
        <v>7721</v>
      </c>
      <c r="G193" s="55" t="s">
        <v>3048</v>
      </c>
      <c r="H193" s="49" t="s">
        <v>2829</v>
      </c>
      <c r="I193" s="55"/>
      <c r="J193" s="55" t="s">
        <v>7490</v>
      </c>
      <c r="K193" s="55"/>
      <c r="L193" s="49" t="s">
        <v>7469</v>
      </c>
      <c r="M193" s="152">
        <v>0</v>
      </c>
      <c r="N193" s="49" t="s">
        <v>8509</v>
      </c>
      <c r="O193" s="49" t="s">
        <v>8514</v>
      </c>
      <c r="P193" s="112" t="s">
        <v>156</v>
      </c>
      <c r="Q193" s="112" t="s">
        <v>54</v>
      </c>
      <c r="R193" s="112"/>
      <c r="S193" s="112"/>
    </row>
    <row r="194" spans="1:19" x14ac:dyDescent="0.25">
      <c r="A194" s="112" t="s">
        <v>56</v>
      </c>
      <c r="B194" s="76">
        <v>27</v>
      </c>
      <c r="C194" s="55" t="s">
        <v>2626</v>
      </c>
      <c r="D194" s="49" t="s">
        <v>3228</v>
      </c>
      <c r="E194" s="55" t="s">
        <v>8061</v>
      </c>
      <c r="F194" s="68" t="s">
        <v>7722</v>
      </c>
      <c r="G194" s="55" t="s">
        <v>3049</v>
      </c>
      <c r="H194" s="49" t="s">
        <v>2830</v>
      </c>
      <c r="I194" s="55"/>
      <c r="J194" s="55" t="s">
        <v>7490</v>
      </c>
      <c r="K194" s="55"/>
      <c r="L194" s="49" t="s">
        <v>7469</v>
      </c>
      <c r="M194" s="152">
        <v>0</v>
      </c>
      <c r="N194" s="49" t="s">
        <v>8509</v>
      </c>
      <c r="O194" s="49" t="s">
        <v>8514</v>
      </c>
      <c r="P194" s="112" t="s">
        <v>139</v>
      </c>
      <c r="Q194" s="112" t="s">
        <v>54</v>
      </c>
      <c r="R194" s="112"/>
      <c r="S194" s="112"/>
    </row>
    <row r="195" spans="1:19" x14ac:dyDescent="0.25">
      <c r="A195" s="112" t="s">
        <v>56</v>
      </c>
      <c r="B195" s="76">
        <v>28</v>
      </c>
      <c r="C195" s="55" t="s">
        <v>2627</v>
      </c>
      <c r="D195" s="49" t="s">
        <v>3229</v>
      </c>
      <c r="E195" s="55" t="s">
        <v>8062</v>
      </c>
      <c r="F195" s="68" t="s">
        <v>7723</v>
      </c>
      <c r="G195" s="55" t="s">
        <v>3050</v>
      </c>
      <c r="H195" s="49" t="s">
        <v>2831</v>
      </c>
      <c r="I195" s="55"/>
      <c r="J195" s="55" t="s">
        <v>7490</v>
      </c>
      <c r="K195" s="55"/>
      <c r="L195" s="49" t="s">
        <v>7469</v>
      </c>
      <c r="M195" s="152">
        <v>0</v>
      </c>
      <c r="N195" s="49" t="s">
        <v>8509</v>
      </c>
      <c r="O195" s="49" t="s">
        <v>8514</v>
      </c>
      <c r="P195" s="112" t="s">
        <v>156</v>
      </c>
      <c r="Q195" s="112" t="s">
        <v>54</v>
      </c>
      <c r="R195" s="112"/>
      <c r="S195" s="112"/>
    </row>
    <row r="196" spans="1:19" x14ac:dyDescent="0.25">
      <c r="A196" s="112" t="s">
        <v>56</v>
      </c>
      <c r="B196" s="76">
        <v>29</v>
      </c>
      <c r="C196" s="55" t="s">
        <v>2623</v>
      </c>
      <c r="D196" s="49" t="s">
        <v>7513</v>
      </c>
      <c r="E196" s="55" t="s">
        <v>8076</v>
      </c>
      <c r="F196" s="68" t="s">
        <v>7724</v>
      </c>
      <c r="G196" s="55" t="s">
        <v>3046</v>
      </c>
      <c r="H196" s="49" t="s">
        <v>2827</v>
      </c>
      <c r="I196" s="55"/>
      <c r="J196" s="55" t="s">
        <v>7512</v>
      </c>
      <c r="K196" s="55" t="s">
        <v>7489</v>
      </c>
      <c r="L196" s="61" t="s">
        <v>92</v>
      </c>
      <c r="M196" s="160">
        <v>0</v>
      </c>
      <c r="N196" s="61" t="s">
        <v>8509</v>
      </c>
      <c r="O196" s="61" t="s">
        <v>8514</v>
      </c>
      <c r="P196" s="112" t="s">
        <v>92</v>
      </c>
      <c r="Q196" s="112" t="s">
        <v>54</v>
      </c>
      <c r="R196" s="112"/>
      <c r="S196" s="112"/>
    </row>
    <row r="197" spans="1:19" x14ac:dyDescent="0.25">
      <c r="A197" s="112" t="s">
        <v>56</v>
      </c>
      <c r="B197" s="76">
        <v>30</v>
      </c>
      <c r="C197" s="55" t="s">
        <v>2622</v>
      </c>
      <c r="D197" s="49" t="s">
        <v>3239</v>
      </c>
      <c r="E197" s="55" t="s">
        <v>8077</v>
      </c>
      <c r="F197" s="68" t="s">
        <v>7725</v>
      </c>
      <c r="G197" s="55" t="s">
        <v>3045</v>
      </c>
      <c r="H197" s="49" t="s">
        <v>2826</v>
      </c>
      <c r="I197" s="55"/>
      <c r="J197" s="55" t="s">
        <v>7490</v>
      </c>
      <c r="K197" s="55"/>
      <c r="L197" s="49" t="s">
        <v>7470</v>
      </c>
      <c r="M197" s="152">
        <v>0</v>
      </c>
      <c r="N197" s="49" t="s">
        <v>8509</v>
      </c>
      <c r="O197" s="49" t="s">
        <v>8514</v>
      </c>
      <c r="P197" s="112" t="s">
        <v>7472</v>
      </c>
      <c r="Q197" s="112" t="s">
        <v>54</v>
      </c>
      <c r="R197" s="112"/>
      <c r="S197" s="112"/>
    </row>
    <row r="198" spans="1:19" x14ac:dyDescent="0.25">
      <c r="A198" s="112" t="s">
        <v>56</v>
      </c>
      <c r="B198" s="76">
        <v>31</v>
      </c>
      <c r="C198" s="55" t="s">
        <v>2616</v>
      </c>
      <c r="D198" s="49" t="s">
        <v>2820</v>
      </c>
      <c r="E198" s="55" t="s">
        <v>8063</v>
      </c>
      <c r="F198" s="68" t="s">
        <v>7726</v>
      </c>
      <c r="G198" s="55" t="s">
        <v>3039</v>
      </c>
      <c r="H198" s="49" t="s">
        <v>2820</v>
      </c>
      <c r="I198" s="55"/>
      <c r="J198" s="55" t="s">
        <v>7490</v>
      </c>
      <c r="K198" s="55"/>
      <c r="L198" s="49" t="s">
        <v>7469</v>
      </c>
      <c r="M198" s="152">
        <v>0</v>
      </c>
      <c r="N198" s="49" t="s">
        <v>8509</v>
      </c>
      <c r="O198" s="49" t="s">
        <v>8514</v>
      </c>
      <c r="P198" s="112" t="s">
        <v>2994</v>
      </c>
      <c r="Q198" s="112" t="s">
        <v>54</v>
      </c>
      <c r="R198" s="112"/>
      <c r="S198" s="112"/>
    </row>
    <row r="199" spans="1:19" x14ac:dyDescent="0.25">
      <c r="A199" s="112" t="s">
        <v>56</v>
      </c>
      <c r="B199" s="76">
        <v>32</v>
      </c>
      <c r="C199" s="53" t="s">
        <v>151</v>
      </c>
      <c r="D199" s="55" t="s">
        <v>1949</v>
      </c>
      <c r="E199" s="55" t="s">
        <v>8078</v>
      </c>
      <c r="F199" s="67" t="s">
        <v>7727</v>
      </c>
      <c r="G199" s="53" t="s">
        <v>381</v>
      </c>
      <c r="H199" s="53" t="s">
        <v>382</v>
      </c>
      <c r="I199" s="67" t="s">
        <v>2349</v>
      </c>
      <c r="J199" s="55" t="s">
        <v>3418</v>
      </c>
      <c r="K199" s="55" t="s">
        <v>7489</v>
      </c>
      <c r="L199" s="53" t="s">
        <v>91</v>
      </c>
      <c r="M199" s="154">
        <v>0</v>
      </c>
      <c r="N199" s="55" t="s">
        <v>8509</v>
      </c>
      <c r="O199" s="55" t="s">
        <v>8514</v>
      </c>
      <c r="P199" s="112" t="s">
        <v>92</v>
      </c>
      <c r="Q199" s="112" t="s">
        <v>54</v>
      </c>
      <c r="R199" s="112"/>
      <c r="S199" s="112"/>
    </row>
    <row r="200" spans="1:19" x14ac:dyDescent="0.25">
      <c r="A200" s="112" t="s">
        <v>56</v>
      </c>
      <c r="B200" s="76">
        <v>33</v>
      </c>
      <c r="C200" s="55" t="s">
        <v>2631</v>
      </c>
      <c r="D200" s="49" t="s">
        <v>3238</v>
      </c>
      <c r="E200" s="55" t="s">
        <v>2227</v>
      </c>
      <c r="F200" s="68" t="s">
        <v>7728</v>
      </c>
      <c r="G200" s="55" t="s">
        <v>3054</v>
      </c>
      <c r="H200" s="49" t="s">
        <v>509</v>
      </c>
      <c r="I200" s="55"/>
      <c r="J200" s="55" t="s">
        <v>7490</v>
      </c>
      <c r="K200" s="55"/>
      <c r="L200" s="49" t="s">
        <v>7469</v>
      </c>
      <c r="M200" s="152">
        <v>0</v>
      </c>
      <c r="N200" s="49" t="s">
        <v>8509</v>
      </c>
      <c r="O200" s="49" t="s">
        <v>8514</v>
      </c>
      <c r="P200" s="112" t="s">
        <v>156</v>
      </c>
      <c r="Q200" s="112" t="s">
        <v>54</v>
      </c>
      <c r="R200" s="112"/>
      <c r="S200" s="112"/>
    </row>
    <row r="201" spans="1:19" x14ac:dyDescent="0.25">
      <c r="A201" s="112" t="s">
        <v>56</v>
      </c>
      <c r="B201" s="76">
        <v>34</v>
      </c>
      <c r="C201" s="55" t="s">
        <v>2630</v>
      </c>
      <c r="D201" s="49" t="s">
        <v>3232</v>
      </c>
      <c r="E201" s="55" t="s">
        <v>8079</v>
      </c>
      <c r="F201" s="68" t="s">
        <v>7729</v>
      </c>
      <c r="G201" s="55" t="s">
        <v>3053</v>
      </c>
      <c r="H201" s="49" t="s">
        <v>2834</v>
      </c>
      <c r="I201" s="55"/>
      <c r="J201" s="55" t="s">
        <v>7490</v>
      </c>
      <c r="K201" s="55"/>
      <c r="L201" s="49" t="s">
        <v>7469</v>
      </c>
      <c r="M201" s="152">
        <v>0</v>
      </c>
      <c r="N201" s="49" t="s">
        <v>8509</v>
      </c>
      <c r="O201" s="49" t="s">
        <v>8514</v>
      </c>
      <c r="P201" s="112" t="s">
        <v>156</v>
      </c>
      <c r="Q201" s="112" t="s">
        <v>54</v>
      </c>
      <c r="R201" s="112"/>
      <c r="S201" s="112"/>
    </row>
    <row r="202" spans="1:19" x14ac:dyDescent="0.25">
      <c r="A202" s="112" t="s">
        <v>56</v>
      </c>
      <c r="B202" s="76">
        <v>35</v>
      </c>
      <c r="C202" s="55" t="s">
        <v>2629</v>
      </c>
      <c r="D202" s="49" t="s">
        <v>3772</v>
      </c>
      <c r="E202" s="55" t="s">
        <v>8080</v>
      </c>
      <c r="F202" s="68" t="s">
        <v>7730</v>
      </c>
      <c r="G202" s="55" t="s">
        <v>3052</v>
      </c>
      <c r="H202" s="49" t="s">
        <v>2833</v>
      </c>
      <c r="I202" s="55"/>
      <c r="J202" s="55" t="s">
        <v>7490</v>
      </c>
      <c r="K202" s="55"/>
      <c r="L202" s="49" t="s">
        <v>91</v>
      </c>
      <c r="M202" s="152">
        <v>0</v>
      </c>
      <c r="N202" s="49" t="s">
        <v>8509</v>
      </c>
      <c r="O202" s="49" t="s">
        <v>8514</v>
      </c>
      <c r="P202" s="112" t="s">
        <v>91</v>
      </c>
      <c r="Q202" s="112" t="s">
        <v>54</v>
      </c>
      <c r="R202" s="112"/>
      <c r="S202" s="112"/>
    </row>
    <row r="203" spans="1:19" x14ac:dyDescent="0.25">
      <c r="A203" s="112" t="s">
        <v>56</v>
      </c>
      <c r="B203" s="76">
        <v>36</v>
      </c>
      <c r="C203" s="55" t="s">
        <v>2628</v>
      </c>
      <c r="D203" s="49" t="s">
        <v>3773</v>
      </c>
      <c r="E203" s="55" t="s">
        <v>8081</v>
      </c>
      <c r="F203" s="68" t="s">
        <v>7731</v>
      </c>
      <c r="G203" s="55" t="s">
        <v>3051</v>
      </c>
      <c r="H203" s="49" t="s">
        <v>2832</v>
      </c>
      <c r="I203" s="55"/>
      <c r="J203" s="55" t="s">
        <v>7490</v>
      </c>
      <c r="K203" s="55"/>
      <c r="L203" s="49" t="s">
        <v>91</v>
      </c>
      <c r="M203" s="152">
        <v>0</v>
      </c>
      <c r="N203" s="49" t="s">
        <v>8509</v>
      </c>
      <c r="O203" s="49" t="s">
        <v>8514</v>
      </c>
      <c r="P203" s="112" t="s">
        <v>91</v>
      </c>
      <c r="Q203" s="112" t="s">
        <v>54</v>
      </c>
      <c r="R203" s="112"/>
      <c r="S203" s="112"/>
    </row>
    <row r="204" spans="1:19" x14ac:dyDescent="0.25">
      <c r="A204" s="112" t="s">
        <v>56</v>
      </c>
      <c r="B204" s="76">
        <v>37</v>
      </c>
      <c r="C204" s="53" t="s">
        <v>149</v>
      </c>
      <c r="D204" s="56" t="s">
        <v>2169</v>
      </c>
      <c r="E204" s="55" t="s">
        <v>8064</v>
      </c>
      <c r="F204" s="67" t="s">
        <v>2170</v>
      </c>
      <c r="G204" s="53" t="s">
        <v>377</v>
      </c>
      <c r="H204" s="53" t="s">
        <v>378</v>
      </c>
      <c r="I204" s="67" t="s">
        <v>2347</v>
      </c>
      <c r="J204" s="55" t="s">
        <v>7490</v>
      </c>
      <c r="K204" s="55"/>
      <c r="L204" s="49" t="s">
        <v>7469</v>
      </c>
      <c r="M204" s="152">
        <v>0</v>
      </c>
      <c r="N204" s="49" t="s">
        <v>8509</v>
      </c>
      <c r="O204" s="49" t="s">
        <v>8514</v>
      </c>
      <c r="P204" s="112" t="s">
        <v>139</v>
      </c>
      <c r="Q204" s="112" t="s">
        <v>54</v>
      </c>
      <c r="R204" s="112"/>
      <c r="S204" s="112"/>
    </row>
    <row r="205" spans="1:19" x14ac:dyDescent="0.25">
      <c r="A205" s="112" t="s">
        <v>56</v>
      </c>
      <c r="B205" s="76">
        <v>38</v>
      </c>
      <c r="C205" s="53" t="s">
        <v>152</v>
      </c>
      <c r="D205" s="55" t="s">
        <v>1895</v>
      </c>
      <c r="E205" s="55" t="s">
        <v>2172</v>
      </c>
      <c r="F205" s="67" t="s">
        <v>2172</v>
      </c>
      <c r="G205" s="53" t="s">
        <v>383</v>
      </c>
      <c r="H205" s="53" t="s">
        <v>384</v>
      </c>
      <c r="I205" s="67" t="s">
        <v>2350</v>
      </c>
      <c r="J205" s="55" t="s">
        <v>7490</v>
      </c>
      <c r="K205" s="55"/>
      <c r="L205" s="53" t="s">
        <v>91</v>
      </c>
      <c r="M205" s="154">
        <v>0</v>
      </c>
      <c r="N205" s="55" t="s">
        <v>8509</v>
      </c>
      <c r="O205" s="55" t="s">
        <v>8514</v>
      </c>
      <c r="P205" s="112" t="s">
        <v>91</v>
      </c>
      <c r="Q205" s="112" t="s">
        <v>54</v>
      </c>
      <c r="R205" s="112"/>
      <c r="S205" s="112"/>
    </row>
    <row r="206" spans="1:19" x14ac:dyDescent="0.25">
      <c r="A206" s="135" t="s">
        <v>55</v>
      </c>
      <c r="B206" s="76">
        <v>-99</v>
      </c>
      <c r="C206" s="49" t="s">
        <v>292</v>
      </c>
      <c r="D206" s="112"/>
      <c r="E206" s="49"/>
      <c r="F206" s="112"/>
      <c r="G206" s="49" t="s">
        <v>292</v>
      </c>
      <c r="H206" s="49" t="s">
        <v>292</v>
      </c>
      <c r="I206" s="112"/>
      <c r="J206" s="49" t="s">
        <v>7490</v>
      </c>
      <c r="K206" s="49"/>
      <c r="L206" s="52" t="s">
        <v>7470</v>
      </c>
      <c r="M206" s="113" t="s">
        <v>8508</v>
      </c>
      <c r="N206" s="112" t="s">
        <v>8510</v>
      </c>
      <c r="O206" s="112"/>
      <c r="P206" s="131"/>
      <c r="Q206" s="131" t="s">
        <v>54</v>
      </c>
      <c r="R206" s="52"/>
      <c r="S206" s="52"/>
    </row>
    <row r="207" spans="1:19" x14ac:dyDescent="0.25">
      <c r="A207" s="114" t="s">
        <v>55</v>
      </c>
      <c r="B207" s="99">
        <v>1</v>
      </c>
      <c r="C207" s="100" t="s">
        <v>93</v>
      </c>
      <c r="D207" s="102" t="s">
        <v>1923</v>
      </c>
      <c r="E207" s="101" t="s">
        <v>2130</v>
      </c>
      <c r="F207" s="100" t="s">
        <v>7701</v>
      </c>
      <c r="G207" s="100" t="s">
        <v>277</v>
      </c>
      <c r="H207" s="100" t="s">
        <v>278</v>
      </c>
      <c r="I207" s="100" t="s">
        <v>2311</v>
      </c>
      <c r="J207" s="102" t="s">
        <v>7490</v>
      </c>
      <c r="K207" s="102"/>
      <c r="L207" s="100" t="s">
        <v>91</v>
      </c>
      <c r="M207" s="153" t="s">
        <v>8508</v>
      </c>
      <c r="N207" s="102" t="s">
        <v>8510</v>
      </c>
      <c r="O207" s="102" t="s">
        <v>8513</v>
      </c>
      <c r="P207" s="114" t="s">
        <v>91</v>
      </c>
      <c r="Q207" s="114" t="s">
        <v>54</v>
      </c>
      <c r="R207" s="114"/>
      <c r="S207" s="114"/>
    </row>
    <row r="208" spans="1:19" x14ac:dyDescent="0.25">
      <c r="A208" s="112" t="s">
        <v>55</v>
      </c>
      <c r="B208" s="76">
        <v>2</v>
      </c>
      <c r="C208" s="53" t="s">
        <v>132</v>
      </c>
      <c r="D208" s="55" t="s">
        <v>1922</v>
      </c>
      <c r="E208" s="49" t="s">
        <v>8085</v>
      </c>
      <c r="F208" s="53" t="s">
        <v>2146</v>
      </c>
      <c r="G208" s="53" t="s">
        <v>322</v>
      </c>
      <c r="H208" s="53" t="s">
        <v>350</v>
      </c>
      <c r="I208" s="53" t="s">
        <v>2483</v>
      </c>
      <c r="J208" s="55" t="s">
        <v>7490</v>
      </c>
      <c r="K208" s="55"/>
      <c r="L208" s="98" t="s">
        <v>7470</v>
      </c>
      <c r="M208" s="159" t="s">
        <v>8508</v>
      </c>
      <c r="N208" s="98" t="s">
        <v>8510</v>
      </c>
      <c r="O208" s="98" t="s">
        <v>8513</v>
      </c>
      <c r="P208" s="112" t="s">
        <v>100</v>
      </c>
      <c r="Q208" s="112" t="s">
        <v>54</v>
      </c>
      <c r="R208" s="112"/>
      <c r="S208" s="112"/>
    </row>
    <row r="209" spans="1:19" x14ac:dyDescent="0.25">
      <c r="A209" s="112" t="s">
        <v>55</v>
      </c>
      <c r="B209" s="76">
        <v>3</v>
      </c>
      <c r="C209" s="53" t="s">
        <v>133</v>
      </c>
      <c r="D209" s="55" t="s">
        <v>1944</v>
      </c>
      <c r="E209" s="49" t="s">
        <v>8071</v>
      </c>
      <c r="F209" s="67" t="s">
        <v>7734</v>
      </c>
      <c r="G209" s="53" t="s">
        <v>351</v>
      </c>
      <c r="H209" s="53" t="s">
        <v>352</v>
      </c>
      <c r="I209" s="53" t="s">
        <v>2338</v>
      </c>
      <c r="J209" s="55" t="s">
        <v>3419</v>
      </c>
      <c r="K209" s="55" t="s">
        <v>7489</v>
      </c>
      <c r="L209" s="53" t="s">
        <v>91</v>
      </c>
      <c r="M209" s="154">
        <v>2</v>
      </c>
      <c r="N209" s="55" t="s">
        <v>8509</v>
      </c>
      <c r="O209" s="55" t="s">
        <v>8514</v>
      </c>
      <c r="P209" s="112" t="s">
        <v>92</v>
      </c>
      <c r="Q209" s="112" t="s">
        <v>54</v>
      </c>
      <c r="R209" s="112"/>
      <c r="S209" s="112"/>
    </row>
    <row r="210" spans="1:19" x14ac:dyDescent="0.25">
      <c r="A210" s="112" t="s">
        <v>55</v>
      </c>
      <c r="B210" s="76">
        <v>4</v>
      </c>
      <c r="C210" s="53" t="s">
        <v>134</v>
      </c>
      <c r="D210" s="55" t="s">
        <v>1945</v>
      </c>
      <c r="E210" s="49" t="s">
        <v>7735</v>
      </c>
      <c r="F210" s="67" t="s">
        <v>7735</v>
      </c>
      <c r="G210" s="53" t="s">
        <v>353</v>
      </c>
      <c r="H210" s="53" t="s">
        <v>354</v>
      </c>
      <c r="I210" s="53" t="s">
        <v>2496</v>
      </c>
      <c r="J210" s="55" t="s">
        <v>7490</v>
      </c>
      <c r="K210" s="55"/>
      <c r="L210" s="53" t="s">
        <v>91</v>
      </c>
      <c r="M210" s="154">
        <v>1</v>
      </c>
      <c r="N210" s="55" t="s">
        <v>8509</v>
      </c>
      <c r="O210" s="55" t="s">
        <v>8514</v>
      </c>
      <c r="P210" s="112" t="s">
        <v>92</v>
      </c>
      <c r="Q210" s="112" t="s">
        <v>54</v>
      </c>
      <c r="R210" s="112"/>
      <c r="S210" s="112"/>
    </row>
    <row r="211" spans="1:19" x14ac:dyDescent="0.25">
      <c r="A211" s="112" t="s">
        <v>55</v>
      </c>
      <c r="B211" s="76">
        <v>5</v>
      </c>
      <c r="C211" s="83" t="s">
        <v>135</v>
      </c>
      <c r="D211" s="55" t="s">
        <v>356</v>
      </c>
      <c r="E211" s="49" t="s">
        <v>2158</v>
      </c>
      <c r="F211" s="67" t="s">
        <v>2158</v>
      </c>
      <c r="G211" s="53" t="s">
        <v>355</v>
      </c>
      <c r="H211" s="53" t="s">
        <v>356</v>
      </c>
      <c r="I211" s="53" t="s">
        <v>2158</v>
      </c>
      <c r="J211" s="55" t="s">
        <v>7490</v>
      </c>
      <c r="K211" s="55"/>
      <c r="L211" s="53" t="s">
        <v>91</v>
      </c>
      <c r="M211" s="154">
        <v>2</v>
      </c>
      <c r="N211" s="55" t="s">
        <v>8509</v>
      </c>
      <c r="O211" s="55" t="s">
        <v>8514</v>
      </c>
      <c r="P211" s="112" t="s">
        <v>91</v>
      </c>
      <c r="Q211" s="112" t="s">
        <v>54</v>
      </c>
      <c r="R211" s="112"/>
      <c r="S211" s="112"/>
    </row>
    <row r="212" spans="1:19" x14ac:dyDescent="0.25">
      <c r="A212" s="112" t="s">
        <v>55</v>
      </c>
      <c r="B212" s="76">
        <v>6</v>
      </c>
      <c r="C212" s="55" t="s">
        <v>2597</v>
      </c>
      <c r="D212" s="52" t="s">
        <v>3381</v>
      </c>
      <c r="E212" s="55" t="s">
        <v>8086</v>
      </c>
      <c r="F212" s="68" t="s">
        <v>7736</v>
      </c>
      <c r="G212" s="55" t="s">
        <v>3020</v>
      </c>
      <c r="H212" s="49" t="s">
        <v>2802</v>
      </c>
      <c r="I212" s="55"/>
      <c r="J212" s="55" t="s">
        <v>7490</v>
      </c>
      <c r="K212" s="55"/>
      <c r="L212" s="49" t="s">
        <v>91</v>
      </c>
      <c r="M212" s="152">
        <v>0</v>
      </c>
      <c r="N212" s="49" t="s">
        <v>8509</v>
      </c>
      <c r="O212" s="49" t="s">
        <v>8514</v>
      </c>
      <c r="P212" s="112" t="s">
        <v>91</v>
      </c>
      <c r="Q212" s="112" t="s">
        <v>54</v>
      </c>
      <c r="R212" s="112"/>
      <c r="S212" s="112"/>
    </row>
    <row r="213" spans="1:19" x14ac:dyDescent="0.25">
      <c r="A213" s="112" t="s">
        <v>55</v>
      </c>
      <c r="B213" s="76">
        <v>7</v>
      </c>
      <c r="C213" s="55" t="s">
        <v>2598</v>
      </c>
      <c r="D213" s="72" t="s">
        <v>3382</v>
      </c>
      <c r="E213" s="55" t="s">
        <v>7737</v>
      </c>
      <c r="F213" s="68" t="s">
        <v>7737</v>
      </c>
      <c r="G213" s="55" t="s">
        <v>3021</v>
      </c>
      <c r="H213" s="49"/>
      <c r="I213" s="55"/>
      <c r="J213" s="55" t="s">
        <v>7490</v>
      </c>
      <c r="K213" s="55"/>
      <c r="L213" s="49" t="s">
        <v>91</v>
      </c>
      <c r="M213" s="152">
        <v>0</v>
      </c>
      <c r="N213" s="49" t="s">
        <v>8509</v>
      </c>
      <c r="O213" s="49" t="s">
        <v>8514</v>
      </c>
      <c r="P213" s="112" t="s">
        <v>91</v>
      </c>
      <c r="Q213" s="112" t="s">
        <v>54</v>
      </c>
      <c r="R213" s="112"/>
      <c r="S213" s="112"/>
    </row>
    <row r="214" spans="1:19" x14ac:dyDescent="0.25">
      <c r="A214" s="112" t="s">
        <v>55</v>
      </c>
      <c r="B214" s="76">
        <v>8</v>
      </c>
      <c r="C214" s="55" t="s">
        <v>2599</v>
      </c>
      <c r="D214" s="71" t="s">
        <v>3383</v>
      </c>
      <c r="E214" s="55" t="s">
        <v>7738</v>
      </c>
      <c r="F214" s="68" t="s">
        <v>7738</v>
      </c>
      <c r="G214" s="55" t="s">
        <v>3022</v>
      </c>
      <c r="H214" s="49" t="s">
        <v>2803</v>
      </c>
      <c r="I214" s="55"/>
      <c r="J214" s="55" t="s">
        <v>7490</v>
      </c>
      <c r="K214" s="55"/>
      <c r="L214" s="49" t="s">
        <v>91</v>
      </c>
      <c r="M214" s="152">
        <v>0</v>
      </c>
      <c r="N214" s="49" t="s">
        <v>8509</v>
      </c>
      <c r="O214" s="49" t="s">
        <v>8514</v>
      </c>
      <c r="P214" s="112" t="s">
        <v>91</v>
      </c>
      <c r="Q214" s="112" t="s">
        <v>54</v>
      </c>
      <c r="R214" s="112"/>
      <c r="S214" s="112"/>
    </row>
    <row r="215" spans="1:19" x14ac:dyDescent="0.25">
      <c r="A215" s="112" t="s">
        <v>55</v>
      </c>
      <c r="B215" s="76">
        <v>9</v>
      </c>
      <c r="C215" s="55" t="s">
        <v>2601</v>
      </c>
      <c r="D215" s="49" t="s">
        <v>3387</v>
      </c>
      <c r="E215" s="55" t="s">
        <v>8087</v>
      </c>
      <c r="F215" s="68" t="s">
        <v>7739</v>
      </c>
      <c r="G215" s="55" t="s">
        <v>3024</v>
      </c>
      <c r="H215" s="52" t="s">
        <v>2805</v>
      </c>
      <c r="I215" s="55"/>
      <c r="J215" s="55" t="s">
        <v>7490</v>
      </c>
      <c r="K215" s="55"/>
      <c r="L215" s="49" t="s">
        <v>7471</v>
      </c>
      <c r="M215" s="152">
        <v>0</v>
      </c>
      <c r="N215" s="49" t="s">
        <v>8509</v>
      </c>
      <c r="O215" s="49" t="s">
        <v>8514</v>
      </c>
      <c r="P215" s="112" t="s">
        <v>3951</v>
      </c>
      <c r="Q215" s="112" t="s">
        <v>54</v>
      </c>
      <c r="R215" s="112"/>
      <c r="S215" s="112"/>
    </row>
    <row r="216" spans="1:19" x14ac:dyDescent="0.25">
      <c r="A216" s="112" t="s">
        <v>55</v>
      </c>
      <c r="B216" s="76">
        <v>10</v>
      </c>
      <c r="C216" s="55" t="s">
        <v>2602</v>
      </c>
      <c r="D216" s="49" t="s">
        <v>3384</v>
      </c>
      <c r="E216" s="55" t="s">
        <v>8088</v>
      </c>
      <c r="F216" s="68" t="s">
        <v>7740</v>
      </c>
      <c r="G216" s="55" t="s">
        <v>3025</v>
      </c>
      <c r="H216" s="71" t="s">
        <v>2806</v>
      </c>
      <c r="I216" s="55"/>
      <c r="J216" s="55" t="s">
        <v>7490</v>
      </c>
      <c r="K216" s="55"/>
      <c r="L216" s="49" t="s">
        <v>91</v>
      </c>
      <c r="M216" s="152">
        <v>0</v>
      </c>
      <c r="N216" s="49" t="s">
        <v>8509</v>
      </c>
      <c r="O216" s="49" t="s">
        <v>8514</v>
      </c>
      <c r="P216" s="112" t="s">
        <v>91</v>
      </c>
      <c r="Q216" s="112" t="s">
        <v>54</v>
      </c>
      <c r="R216" s="112"/>
      <c r="S216" s="112"/>
    </row>
    <row r="217" spans="1:19" x14ac:dyDescent="0.25">
      <c r="A217" s="112" t="s">
        <v>55</v>
      </c>
      <c r="B217" s="76">
        <v>11</v>
      </c>
      <c r="C217" s="55" t="s">
        <v>2603</v>
      </c>
      <c r="D217" s="49" t="s">
        <v>3392</v>
      </c>
      <c r="E217" s="55" t="s">
        <v>8089</v>
      </c>
      <c r="F217" s="68" t="s">
        <v>7741</v>
      </c>
      <c r="G217" s="55" t="s">
        <v>3026</v>
      </c>
      <c r="H217" s="71" t="s">
        <v>2807</v>
      </c>
      <c r="I217" s="55"/>
      <c r="J217" s="55" t="s">
        <v>7490</v>
      </c>
      <c r="K217" s="55"/>
      <c r="L217" s="49" t="s">
        <v>91</v>
      </c>
      <c r="M217" s="152">
        <v>0</v>
      </c>
      <c r="N217" s="49" t="s">
        <v>8509</v>
      </c>
      <c r="O217" s="49" t="s">
        <v>8514</v>
      </c>
      <c r="P217" s="112" t="s">
        <v>91</v>
      </c>
      <c r="Q217" s="112" t="s">
        <v>54</v>
      </c>
      <c r="R217" s="112"/>
      <c r="S217" s="112"/>
    </row>
    <row r="218" spans="1:19" x14ac:dyDescent="0.25">
      <c r="A218" s="112" t="s">
        <v>55</v>
      </c>
      <c r="B218" s="76">
        <v>12</v>
      </c>
      <c r="C218" s="55" t="s">
        <v>2604</v>
      </c>
      <c r="D218" s="49" t="s">
        <v>3385</v>
      </c>
      <c r="E218" s="55" t="s">
        <v>8090</v>
      </c>
      <c r="F218" s="68" t="s">
        <v>7742</v>
      </c>
      <c r="G218" s="55" t="s">
        <v>3027</v>
      </c>
      <c r="H218" s="71" t="s">
        <v>2808</v>
      </c>
      <c r="I218" s="55"/>
      <c r="J218" s="55" t="s">
        <v>7490</v>
      </c>
      <c r="K218" s="55"/>
      <c r="L218" s="49" t="s">
        <v>91</v>
      </c>
      <c r="M218" s="152">
        <v>0</v>
      </c>
      <c r="N218" s="49" t="s">
        <v>8509</v>
      </c>
      <c r="O218" s="49" t="s">
        <v>8514</v>
      </c>
      <c r="P218" s="112" t="s">
        <v>91</v>
      </c>
      <c r="Q218" s="112" t="s">
        <v>54</v>
      </c>
      <c r="R218" s="112"/>
      <c r="S218" s="112"/>
    </row>
    <row r="219" spans="1:19" x14ac:dyDescent="0.25">
      <c r="A219" s="112" t="s">
        <v>55</v>
      </c>
      <c r="B219" s="76">
        <v>13</v>
      </c>
      <c r="C219" s="55" t="s">
        <v>2605</v>
      </c>
      <c r="D219" s="49" t="s">
        <v>3389</v>
      </c>
      <c r="E219" s="55" t="s">
        <v>8091</v>
      </c>
      <c r="F219" s="68" t="s">
        <v>7743</v>
      </c>
      <c r="G219" s="55" t="s">
        <v>3028</v>
      </c>
      <c r="H219" s="71" t="s">
        <v>2809</v>
      </c>
      <c r="I219" s="55"/>
      <c r="J219" s="55" t="s">
        <v>7490</v>
      </c>
      <c r="K219" s="55"/>
      <c r="L219" s="49" t="s">
        <v>91</v>
      </c>
      <c r="M219" s="152">
        <v>0</v>
      </c>
      <c r="N219" s="49" t="s">
        <v>8509</v>
      </c>
      <c r="O219" s="49" t="s">
        <v>8514</v>
      </c>
      <c r="P219" s="112" t="s">
        <v>91</v>
      </c>
      <c r="Q219" s="112" t="s">
        <v>54</v>
      </c>
      <c r="R219" s="112"/>
      <c r="S219" s="112"/>
    </row>
    <row r="220" spans="1:19" x14ac:dyDescent="0.25">
      <c r="A220" s="112" t="s">
        <v>55</v>
      </c>
      <c r="B220" s="76">
        <v>14</v>
      </c>
      <c r="C220" s="55" t="s">
        <v>2606</v>
      </c>
      <c r="D220" s="49" t="s">
        <v>3390</v>
      </c>
      <c r="E220" s="55" t="s">
        <v>8083</v>
      </c>
      <c r="F220" s="68" t="s">
        <v>7744</v>
      </c>
      <c r="G220" s="55" t="s">
        <v>3029</v>
      </c>
      <c r="H220" s="71" t="s">
        <v>2810</v>
      </c>
      <c r="I220" s="55"/>
      <c r="J220" s="55" t="s">
        <v>7490</v>
      </c>
      <c r="K220" s="55"/>
      <c r="L220" s="52" t="s">
        <v>91</v>
      </c>
      <c r="M220" s="155">
        <v>0</v>
      </c>
      <c r="N220" s="52" t="s">
        <v>8509</v>
      </c>
      <c r="O220" s="52" t="s">
        <v>8514</v>
      </c>
      <c r="P220" s="112" t="s">
        <v>91</v>
      </c>
      <c r="Q220" s="112" t="s">
        <v>54</v>
      </c>
      <c r="R220" s="112"/>
      <c r="S220" s="112"/>
    </row>
    <row r="221" spans="1:19" x14ac:dyDescent="0.25">
      <c r="A221" s="112" t="s">
        <v>55</v>
      </c>
      <c r="B221" s="76">
        <v>15</v>
      </c>
      <c r="C221" s="55" t="s">
        <v>2596</v>
      </c>
      <c r="D221" s="49" t="s">
        <v>3380</v>
      </c>
      <c r="E221" s="55" t="s">
        <v>8092</v>
      </c>
      <c r="F221" s="68" t="s">
        <v>7745</v>
      </c>
      <c r="G221" s="55" t="s">
        <v>3019</v>
      </c>
      <c r="H221" s="49" t="s">
        <v>2801</v>
      </c>
      <c r="I221" s="55"/>
      <c r="J221" s="55" t="s">
        <v>7490</v>
      </c>
      <c r="K221" s="55"/>
      <c r="L221" s="49" t="s">
        <v>7469</v>
      </c>
      <c r="M221" s="152">
        <v>0</v>
      </c>
      <c r="N221" s="49" t="s">
        <v>8509</v>
      </c>
      <c r="O221" s="49" t="s">
        <v>8514</v>
      </c>
      <c r="P221" s="112" t="s">
        <v>7473</v>
      </c>
      <c r="Q221" s="112" t="s">
        <v>54</v>
      </c>
      <c r="R221" s="112"/>
      <c r="S221" s="112"/>
    </row>
    <row r="222" spans="1:19" x14ac:dyDescent="0.25">
      <c r="A222" s="112" t="s">
        <v>55</v>
      </c>
      <c r="B222" s="76">
        <v>16</v>
      </c>
      <c r="C222" s="55" t="s">
        <v>2600</v>
      </c>
      <c r="D222" s="71" t="s">
        <v>3386</v>
      </c>
      <c r="E222" s="55" t="s">
        <v>8093</v>
      </c>
      <c r="F222" s="68" t="s">
        <v>7746</v>
      </c>
      <c r="G222" s="55" t="s">
        <v>3023</v>
      </c>
      <c r="H222" s="49" t="s">
        <v>2804</v>
      </c>
      <c r="I222" s="55"/>
      <c r="J222" s="55" t="s">
        <v>7490</v>
      </c>
      <c r="K222" s="55"/>
      <c r="L222" s="49" t="s">
        <v>7469</v>
      </c>
      <c r="M222" s="152">
        <v>0</v>
      </c>
      <c r="N222" s="49" t="s">
        <v>8509</v>
      </c>
      <c r="O222" s="49" t="s">
        <v>8514</v>
      </c>
      <c r="P222" s="112" t="s">
        <v>1873</v>
      </c>
      <c r="Q222" s="112" t="s">
        <v>54</v>
      </c>
      <c r="R222" s="112"/>
      <c r="S222" s="112"/>
    </row>
    <row r="223" spans="1:19" x14ac:dyDescent="0.25">
      <c r="A223" s="112" t="s">
        <v>55</v>
      </c>
      <c r="B223" s="75">
        <v>17</v>
      </c>
      <c r="C223" s="54" t="s">
        <v>137</v>
      </c>
      <c r="D223" s="55" t="s">
        <v>1946</v>
      </c>
      <c r="E223" s="49" t="s">
        <v>8094</v>
      </c>
      <c r="F223" s="67" t="s">
        <v>7747</v>
      </c>
      <c r="G223" s="54" t="s">
        <v>359</v>
      </c>
      <c r="H223" s="54" t="s">
        <v>360</v>
      </c>
      <c r="I223" s="54" t="s">
        <v>2339</v>
      </c>
      <c r="J223" s="55" t="s">
        <v>3420</v>
      </c>
      <c r="K223" s="55" t="s">
        <v>7489</v>
      </c>
      <c r="L223" s="54" t="s">
        <v>91</v>
      </c>
      <c r="M223" s="157">
        <v>0</v>
      </c>
      <c r="N223" s="56" t="s">
        <v>8509</v>
      </c>
      <c r="O223" s="56" t="s">
        <v>8514</v>
      </c>
      <c r="P223" s="112" t="s">
        <v>92</v>
      </c>
      <c r="Q223" s="112" t="s">
        <v>54</v>
      </c>
      <c r="R223" s="112"/>
      <c r="S223" s="112"/>
    </row>
    <row r="224" spans="1:19" x14ac:dyDescent="0.25">
      <c r="A224" s="112" t="s">
        <v>55</v>
      </c>
      <c r="B224" s="76">
        <v>18</v>
      </c>
      <c r="C224" s="53" t="s">
        <v>136</v>
      </c>
      <c r="D224" s="55" t="s">
        <v>1895</v>
      </c>
      <c r="E224" s="55" t="s">
        <v>8095</v>
      </c>
      <c r="F224" s="67" t="s">
        <v>2172</v>
      </c>
      <c r="G224" s="53" t="s">
        <v>357</v>
      </c>
      <c r="H224" s="53" t="s">
        <v>358</v>
      </c>
      <c r="I224" s="53" t="s">
        <v>2497</v>
      </c>
      <c r="J224" s="55" t="s">
        <v>7490</v>
      </c>
      <c r="K224" s="55"/>
      <c r="L224" s="53" t="s">
        <v>91</v>
      </c>
      <c r="M224" s="154">
        <v>0</v>
      </c>
      <c r="N224" s="55" t="s">
        <v>8509</v>
      </c>
      <c r="O224" s="55" t="s">
        <v>8514</v>
      </c>
      <c r="P224" s="112" t="s">
        <v>91</v>
      </c>
      <c r="Q224" s="112" t="s">
        <v>54</v>
      </c>
      <c r="R224" s="112"/>
      <c r="S224" s="112"/>
    </row>
    <row r="225" spans="1:19" x14ac:dyDescent="0.25">
      <c r="A225" s="112" t="s">
        <v>66</v>
      </c>
      <c r="B225" s="76">
        <v>-99</v>
      </c>
      <c r="C225" s="56" t="s">
        <v>2784</v>
      </c>
      <c r="D225" s="53" t="s">
        <v>6623</v>
      </c>
      <c r="E225" s="55"/>
      <c r="F225" s="55"/>
      <c r="G225" s="55" t="s">
        <v>3216</v>
      </c>
      <c r="H225" s="49" t="s">
        <v>2987</v>
      </c>
      <c r="I225" s="55"/>
      <c r="J225" s="55" t="s">
        <v>3419</v>
      </c>
      <c r="K225" s="55" t="s">
        <v>7489</v>
      </c>
      <c r="L225" s="49" t="s">
        <v>91</v>
      </c>
      <c r="M225" s="152">
        <v>0</v>
      </c>
      <c r="N225" s="49" t="s">
        <v>8509</v>
      </c>
      <c r="O225" s="49"/>
      <c r="P225" s="112" t="s">
        <v>92</v>
      </c>
      <c r="Q225" s="112" t="s">
        <v>54</v>
      </c>
      <c r="R225" s="112"/>
      <c r="S225" s="112"/>
    </row>
    <row r="226" spans="1:19" x14ac:dyDescent="0.25">
      <c r="A226" s="136" t="s">
        <v>66</v>
      </c>
      <c r="B226" s="76">
        <v>-99</v>
      </c>
      <c r="C226" s="49" t="s">
        <v>6663</v>
      </c>
      <c r="D226" s="112"/>
      <c r="E226" s="49"/>
      <c r="F226" s="112"/>
      <c r="G226" s="49" t="s">
        <v>6768</v>
      </c>
      <c r="H226" s="49" t="s">
        <v>6769</v>
      </c>
      <c r="I226" s="112"/>
      <c r="J226" s="49" t="s">
        <v>7490</v>
      </c>
      <c r="K226" s="49"/>
      <c r="L226" s="49" t="s">
        <v>7470</v>
      </c>
      <c r="M226" s="152"/>
      <c r="N226" s="49"/>
      <c r="O226" s="49"/>
      <c r="P226" s="131" t="s">
        <v>7473</v>
      </c>
      <c r="Q226" s="131" t="s">
        <v>54</v>
      </c>
      <c r="R226" s="52"/>
      <c r="S226" s="52"/>
    </row>
    <row r="227" spans="1:19" x14ac:dyDescent="0.25">
      <c r="A227" s="136" t="s">
        <v>66</v>
      </c>
      <c r="B227" s="76">
        <v>-99</v>
      </c>
      <c r="C227" s="49" t="s">
        <v>6662</v>
      </c>
      <c r="D227" s="112"/>
      <c r="E227" s="49"/>
      <c r="F227" s="112"/>
      <c r="G227" s="49" t="s">
        <v>6766</v>
      </c>
      <c r="H227" s="49" t="s">
        <v>6767</v>
      </c>
      <c r="I227" s="112"/>
      <c r="J227" s="49" t="s">
        <v>7490</v>
      </c>
      <c r="K227" s="49"/>
      <c r="L227" s="49" t="s">
        <v>7471</v>
      </c>
      <c r="M227" s="152"/>
      <c r="N227" s="49"/>
      <c r="O227" s="49"/>
      <c r="P227" s="131" t="s">
        <v>3951</v>
      </c>
      <c r="Q227" s="131" t="s">
        <v>54</v>
      </c>
      <c r="R227" s="52"/>
      <c r="S227" s="52"/>
    </row>
    <row r="228" spans="1:19" x14ac:dyDescent="0.25">
      <c r="A228" s="136" t="s">
        <v>66</v>
      </c>
      <c r="B228" s="76">
        <v>-99</v>
      </c>
      <c r="C228" s="49" t="s">
        <v>292</v>
      </c>
      <c r="D228" s="112"/>
      <c r="E228" s="49"/>
      <c r="F228" s="112"/>
      <c r="G228" s="49" t="s">
        <v>292</v>
      </c>
      <c r="H228" s="49" t="s">
        <v>292</v>
      </c>
      <c r="I228" s="112"/>
      <c r="J228" s="49" t="s">
        <v>7490</v>
      </c>
      <c r="K228" s="49"/>
      <c r="L228" s="52" t="s">
        <v>7470</v>
      </c>
      <c r="M228" s="113" t="s">
        <v>8508</v>
      </c>
      <c r="N228" s="112" t="s">
        <v>8510</v>
      </c>
      <c r="O228" s="112"/>
      <c r="P228" s="131"/>
      <c r="Q228" s="131" t="s">
        <v>54</v>
      </c>
      <c r="R228" s="52"/>
      <c r="S228" s="52"/>
    </row>
    <row r="229" spans="1:19" x14ac:dyDescent="0.25">
      <c r="A229" s="114" t="s">
        <v>66</v>
      </c>
      <c r="B229" s="99">
        <v>1</v>
      </c>
      <c r="C229" s="100" t="s">
        <v>93</v>
      </c>
      <c r="D229" s="100" t="s">
        <v>1923</v>
      </c>
      <c r="E229" s="101" t="s">
        <v>2130</v>
      </c>
      <c r="F229" s="100" t="s">
        <v>7701</v>
      </c>
      <c r="G229" s="100" t="s">
        <v>277</v>
      </c>
      <c r="H229" s="100" t="s">
        <v>278</v>
      </c>
      <c r="I229" s="100" t="s">
        <v>2311</v>
      </c>
      <c r="J229" s="102" t="s">
        <v>7490</v>
      </c>
      <c r="K229" s="102"/>
      <c r="L229" s="100" t="s">
        <v>91</v>
      </c>
      <c r="M229" s="153" t="s">
        <v>8508</v>
      </c>
      <c r="N229" s="102" t="s">
        <v>8510</v>
      </c>
      <c r="O229" s="102" t="s">
        <v>8513</v>
      </c>
      <c r="P229" s="114" t="s">
        <v>91</v>
      </c>
      <c r="Q229" s="114" t="s">
        <v>54</v>
      </c>
      <c r="R229" s="114"/>
      <c r="S229" s="114"/>
    </row>
    <row r="230" spans="1:19" x14ac:dyDescent="0.25">
      <c r="A230" s="112" t="s">
        <v>66</v>
      </c>
      <c r="B230" s="76">
        <v>2</v>
      </c>
      <c r="C230" s="53" t="s">
        <v>129</v>
      </c>
      <c r="D230" s="53" t="s">
        <v>1950</v>
      </c>
      <c r="E230" s="55" t="s">
        <v>8107</v>
      </c>
      <c r="F230" s="53" t="s">
        <v>7659</v>
      </c>
      <c r="G230" s="53" t="s">
        <v>344</v>
      </c>
      <c r="H230" s="53" t="s">
        <v>456</v>
      </c>
      <c r="I230" s="67" t="s">
        <v>2387</v>
      </c>
      <c r="J230" s="55" t="s">
        <v>7490</v>
      </c>
      <c r="K230" s="55"/>
      <c r="L230" s="98" t="s">
        <v>7470</v>
      </c>
      <c r="M230" s="159" t="s">
        <v>8508</v>
      </c>
      <c r="N230" s="98" t="s">
        <v>8510</v>
      </c>
      <c r="O230" s="98" t="s">
        <v>8513</v>
      </c>
      <c r="P230" s="112" t="s">
        <v>100</v>
      </c>
      <c r="Q230" s="112" t="s">
        <v>54</v>
      </c>
      <c r="R230" s="112"/>
      <c r="S230" s="112"/>
    </row>
    <row r="231" spans="1:19" x14ac:dyDescent="0.25">
      <c r="A231" s="112" t="s">
        <v>66</v>
      </c>
      <c r="B231" s="76">
        <v>3</v>
      </c>
      <c r="C231" s="53" t="s">
        <v>196</v>
      </c>
      <c r="D231" s="53" t="s">
        <v>2056</v>
      </c>
      <c r="E231" s="55" t="s">
        <v>7608</v>
      </c>
      <c r="F231" s="53" t="s">
        <v>7588</v>
      </c>
      <c r="G231" s="53" t="s">
        <v>454</v>
      </c>
      <c r="H231" s="53" t="s">
        <v>455</v>
      </c>
      <c r="I231" s="67" t="s">
        <v>2386</v>
      </c>
      <c r="J231" s="55" t="s">
        <v>7490</v>
      </c>
      <c r="K231" s="55"/>
      <c r="L231" s="53" t="s">
        <v>153</v>
      </c>
      <c r="M231" s="154" t="s">
        <v>8508</v>
      </c>
      <c r="N231" s="55" t="s">
        <v>8509</v>
      </c>
      <c r="O231" s="55" t="s">
        <v>8513</v>
      </c>
      <c r="P231" s="112" t="s">
        <v>153</v>
      </c>
      <c r="Q231" s="112" t="s">
        <v>54</v>
      </c>
      <c r="R231" s="112"/>
      <c r="S231" s="112"/>
    </row>
    <row r="232" spans="1:19" x14ac:dyDescent="0.25">
      <c r="A232" s="112" t="s">
        <v>66</v>
      </c>
      <c r="B232" s="76">
        <v>5</v>
      </c>
      <c r="C232" s="55" t="s">
        <v>2785</v>
      </c>
      <c r="D232" s="49" t="s">
        <v>3266</v>
      </c>
      <c r="E232" s="55" t="s">
        <v>8098</v>
      </c>
      <c r="F232" s="68" t="s">
        <v>7756</v>
      </c>
      <c r="G232" s="55" t="s">
        <v>3217</v>
      </c>
      <c r="H232" s="49" t="s">
        <v>2988</v>
      </c>
      <c r="I232" s="55"/>
      <c r="J232" s="55" t="s">
        <v>7579</v>
      </c>
      <c r="K232" s="55" t="s">
        <v>7489</v>
      </c>
      <c r="L232" s="49" t="s">
        <v>91</v>
      </c>
      <c r="M232" s="152">
        <v>0</v>
      </c>
      <c r="N232" s="49" t="s">
        <v>8509</v>
      </c>
      <c r="O232" s="49" t="s">
        <v>8514</v>
      </c>
      <c r="P232" s="112" t="s">
        <v>92</v>
      </c>
      <c r="Q232" s="112" t="s">
        <v>54</v>
      </c>
      <c r="R232" s="112" t="s">
        <v>7580</v>
      </c>
      <c r="S232" s="112"/>
    </row>
    <row r="233" spans="1:19" x14ac:dyDescent="0.25">
      <c r="A233" s="112" t="s">
        <v>66</v>
      </c>
      <c r="B233" s="76">
        <v>6</v>
      </c>
      <c r="C233" s="54" t="s">
        <v>198</v>
      </c>
      <c r="D233" s="53" t="s">
        <v>6623</v>
      </c>
      <c r="E233" s="55" t="s">
        <v>8084</v>
      </c>
      <c r="F233" s="67" t="s">
        <v>7757</v>
      </c>
      <c r="G233" s="53" t="s">
        <v>459</v>
      </c>
      <c r="H233" s="53" t="s">
        <v>460</v>
      </c>
      <c r="I233" s="67" t="s">
        <v>2389</v>
      </c>
      <c r="J233" s="55" t="s">
        <v>3419</v>
      </c>
      <c r="K233" s="55" t="s">
        <v>7489</v>
      </c>
      <c r="L233" s="53" t="s">
        <v>91</v>
      </c>
      <c r="M233" s="154">
        <v>0</v>
      </c>
      <c r="N233" s="55" t="s">
        <v>8509</v>
      </c>
      <c r="O233" s="55" t="s">
        <v>8514</v>
      </c>
      <c r="P233" s="112" t="s">
        <v>92</v>
      </c>
      <c r="Q233" s="112" t="s">
        <v>54</v>
      </c>
      <c r="R233" s="112"/>
      <c r="S233" s="112"/>
    </row>
    <row r="234" spans="1:19" x14ac:dyDescent="0.25">
      <c r="A234" s="112" t="s">
        <v>66</v>
      </c>
      <c r="B234" s="76">
        <v>7</v>
      </c>
      <c r="C234" s="53" t="s">
        <v>197</v>
      </c>
      <c r="D234" s="53" t="s">
        <v>1953</v>
      </c>
      <c r="E234" s="55" t="s">
        <v>8099</v>
      </c>
      <c r="F234" s="67" t="s">
        <v>7758</v>
      </c>
      <c r="G234" s="53" t="s">
        <v>457</v>
      </c>
      <c r="H234" s="53" t="s">
        <v>458</v>
      </c>
      <c r="I234" s="67" t="s">
        <v>2388</v>
      </c>
      <c r="J234" s="55" t="s">
        <v>3421</v>
      </c>
      <c r="K234" s="55" t="s">
        <v>7489</v>
      </c>
      <c r="L234" s="53" t="s">
        <v>91</v>
      </c>
      <c r="M234" s="154">
        <v>0</v>
      </c>
      <c r="N234" s="55" t="s">
        <v>8509</v>
      </c>
      <c r="O234" s="55" t="s">
        <v>8514</v>
      </c>
      <c r="P234" s="112" t="s">
        <v>92</v>
      </c>
      <c r="Q234" s="112" t="s">
        <v>54</v>
      </c>
      <c r="R234" s="112"/>
      <c r="S234" s="112"/>
    </row>
    <row r="235" spans="1:19" x14ac:dyDescent="0.25">
      <c r="A235" s="112" t="s">
        <v>66</v>
      </c>
      <c r="B235" s="76">
        <v>8</v>
      </c>
      <c r="C235" s="53" t="s">
        <v>199</v>
      </c>
      <c r="D235" s="53" t="s">
        <v>1954</v>
      </c>
      <c r="E235" s="55" t="s">
        <v>2145</v>
      </c>
      <c r="F235" s="67" t="s">
        <v>7672</v>
      </c>
      <c r="G235" s="53" t="s">
        <v>461</v>
      </c>
      <c r="H235" s="53" t="s">
        <v>462</v>
      </c>
      <c r="I235" s="67" t="s">
        <v>2145</v>
      </c>
      <c r="J235" s="55" t="s">
        <v>3410</v>
      </c>
      <c r="K235" s="55" t="s">
        <v>7489</v>
      </c>
      <c r="L235" s="53" t="s">
        <v>91</v>
      </c>
      <c r="M235" s="154">
        <v>0</v>
      </c>
      <c r="N235" s="55" t="s">
        <v>8509</v>
      </c>
      <c r="O235" s="55" t="s">
        <v>8514</v>
      </c>
      <c r="P235" s="112" t="s">
        <v>92</v>
      </c>
      <c r="Q235" s="112" t="s">
        <v>54</v>
      </c>
      <c r="R235" s="112"/>
      <c r="S235" s="112"/>
    </row>
    <row r="236" spans="1:19" x14ac:dyDescent="0.25">
      <c r="A236" s="112" t="s">
        <v>66</v>
      </c>
      <c r="B236" s="76">
        <v>9</v>
      </c>
      <c r="C236" s="55" t="s">
        <v>2786</v>
      </c>
      <c r="D236" s="49" t="s">
        <v>3268</v>
      </c>
      <c r="E236" s="55" t="s">
        <v>8096</v>
      </c>
      <c r="F236" s="68" t="s">
        <v>7759</v>
      </c>
      <c r="G236" s="55" t="s">
        <v>3218</v>
      </c>
      <c r="H236" s="49" t="s">
        <v>2989</v>
      </c>
      <c r="I236" s="55"/>
      <c r="J236" s="55" t="s">
        <v>7490</v>
      </c>
      <c r="K236" s="55"/>
      <c r="L236" s="49" t="s">
        <v>7469</v>
      </c>
      <c r="M236" s="152">
        <v>0</v>
      </c>
      <c r="N236" s="49" t="s">
        <v>8509</v>
      </c>
      <c r="O236" s="49" t="s">
        <v>8514</v>
      </c>
      <c r="P236" s="112" t="s">
        <v>2291</v>
      </c>
      <c r="Q236" s="112" t="s">
        <v>54</v>
      </c>
      <c r="R236" s="112"/>
      <c r="S236" s="112"/>
    </row>
    <row r="237" spans="1:19" x14ac:dyDescent="0.25">
      <c r="A237" s="112" t="s">
        <v>66</v>
      </c>
      <c r="B237" s="76">
        <v>10</v>
      </c>
      <c r="C237" s="55" t="s">
        <v>2787</v>
      </c>
      <c r="D237" s="49" t="s">
        <v>3269</v>
      </c>
      <c r="E237" s="55" t="s">
        <v>8097</v>
      </c>
      <c r="F237" s="68" t="s">
        <v>7760</v>
      </c>
      <c r="G237" s="55" t="s">
        <v>3219</v>
      </c>
      <c r="H237" s="49" t="s">
        <v>2990</v>
      </c>
      <c r="I237" s="55"/>
      <c r="J237" s="55" t="s">
        <v>7490</v>
      </c>
      <c r="K237" s="55"/>
      <c r="L237" s="49" t="s">
        <v>7469</v>
      </c>
      <c r="M237" s="152">
        <v>0</v>
      </c>
      <c r="N237" s="49" t="s">
        <v>8509</v>
      </c>
      <c r="O237" s="49" t="s">
        <v>8514</v>
      </c>
      <c r="P237" s="112" t="s">
        <v>262</v>
      </c>
      <c r="Q237" s="112" t="s">
        <v>54</v>
      </c>
      <c r="R237" s="112"/>
      <c r="S237" s="112"/>
    </row>
    <row r="238" spans="1:19" x14ac:dyDescent="0.25">
      <c r="A238" s="112" t="s">
        <v>66</v>
      </c>
      <c r="B238" s="76">
        <v>11</v>
      </c>
      <c r="C238" s="53" t="s">
        <v>200</v>
      </c>
      <c r="D238" s="53" t="s">
        <v>1896</v>
      </c>
      <c r="E238" s="55" t="s">
        <v>8100</v>
      </c>
      <c r="F238" s="67" t="s">
        <v>2216</v>
      </c>
      <c r="G238" s="55" t="s">
        <v>3220</v>
      </c>
      <c r="H238" s="53" t="s">
        <v>463</v>
      </c>
      <c r="I238" s="67" t="s">
        <v>2390</v>
      </c>
      <c r="J238" s="55" t="s">
        <v>7490</v>
      </c>
      <c r="K238" s="55"/>
      <c r="L238" s="49" t="s">
        <v>7469</v>
      </c>
      <c r="M238" s="152">
        <v>0</v>
      </c>
      <c r="N238" s="49" t="s">
        <v>8509</v>
      </c>
      <c r="O238" s="49" t="s">
        <v>8514</v>
      </c>
      <c r="P238" s="112" t="s">
        <v>195</v>
      </c>
      <c r="Q238" s="112" t="s">
        <v>54</v>
      </c>
      <c r="R238" s="112"/>
      <c r="S238" s="112"/>
    </row>
    <row r="239" spans="1:19" x14ac:dyDescent="0.25">
      <c r="A239" s="112" t="s">
        <v>66</v>
      </c>
      <c r="B239" s="76">
        <v>12</v>
      </c>
      <c r="C239" s="53" t="s">
        <v>201</v>
      </c>
      <c r="D239" s="53" t="s">
        <v>1897</v>
      </c>
      <c r="E239" s="55" t="s">
        <v>8101</v>
      </c>
      <c r="F239" s="67" t="s">
        <v>2217</v>
      </c>
      <c r="G239" s="55" t="s">
        <v>3221</v>
      </c>
      <c r="H239" s="53" t="s">
        <v>464</v>
      </c>
      <c r="I239" s="67" t="s">
        <v>2391</v>
      </c>
      <c r="J239" s="55" t="s">
        <v>7490</v>
      </c>
      <c r="K239" s="55"/>
      <c r="L239" s="49" t="s">
        <v>7469</v>
      </c>
      <c r="M239" s="152">
        <v>0</v>
      </c>
      <c r="N239" s="49" t="s">
        <v>8509</v>
      </c>
      <c r="O239" s="49" t="s">
        <v>8514</v>
      </c>
      <c r="P239" s="112" t="s">
        <v>195</v>
      </c>
      <c r="Q239" s="112" t="s">
        <v>54</v>
      </c>
      <c r="R239" s="112"/>
      <c r="S239" s="112"/>
    </row>
    <row r="240" spans="1:19" x14ac:dyDescent="0.25">
      <c r="A240" s="112" t="s">
        <v>66</v>
      </c>
      <c r="B240" s="76">
        <v>14</v>
      </c>
      <c r="C240" s="55" t="s">
        <v>2788</v>
      </c>
      <c r="D240" s="49" t="s">
        <v>3271</v>
      </c>
      <c r="E240" s="55" t="s">
        <v>8102</v>
      </c>
      <c r="F240" s="68" t="s">
        <v>7761</v>
      </c>
      <c r="G240" s="55" t="s">
        <v>3222</v>
      </c>
      <c r="H240" s="49" t="s">
        <v>2991</v>
      </c>
      <c r="I240" s="55"/>
      <c r="J240" s="55" t="s">
        <v>3568</v>
      </c>
      <c r="K240" s="55" t="s">
        <v>7489</v>
      </c>
      <c r="L240" s="49" t="s">
        <v>91</v>
      </c>
      <c r="M240" s="152">
        <v>0</v>
      </c>
      <c r="N240" s="49" t="s">
        <v>8509</v>
      </c>
      <c r="O240" s="49" t="s">
        <v>8514</v>
      </c>
      <c r="P240" s="112" t="s">
        <v>92</v>
      </c>
      <c r="Q240" s="112" t="s">
        <v>54</v>
      </c>
      <c r="R240" s="112"/>
      <c r="S240" s="112"/>
    </row>
    <row r="241" spans="1:19" x14ac:dyDescent="0.25">
      <c r="A241" s="112" t="s">
        <v>66</v>
      </c>
      <c r="B241" s="76">
        <v>15</v>
      </c>
      <c r="C241" s="55" t="s">
        <v>2789</v>
      </c>
      <c r="D241" s="49" t="s">
        <v>3270</v>
      </c>
      <c r="E241" s="55" t="s">
        <v>8103</v>
      </c>
      <c r="F241" s="68" t="s">
        <v>7762</v>
      </c>
      <c r="G241" s="55" t="s">
        <v>3223</v>
      </c>
      <c r="H241" s="49" t="s">
        <v>2992</v>
      </c>
      <c r="I241" s="55"/>
      <c r="J241" s="55" t="s">
        <v>7490</v>
      </c>
      <c r="K241" s="55"/>
      <c r="L241" s="49" t="s">
        <v>7469</v>
      </c>
      <c r="M241" s="152">
        <v>0</v>
      </c>
      <c r="N241" s="49" t="s">
        <v>8509</v>
      </c>
      <c r="O241" s="49" t="s">
        <v>8514</v>
      </c>
      <c r="P241" s="112" t="s">
        <v>156</v>
      </c>
      <c r="Q241" s="112" t="s">
        <v>54</v>
      </c>
      <c r="R241" s="112"/>
      <c r="S241" s="112"/>
    </row>
    <row r="242" spans="1:19" x14ac:dyDescent="0.25">
      <c r="A242" s="114" t="s">
        <v>66</v>
      </c>
      <c r="B242" s="99">
        <v>16</v>
      </c>
      <c r="C242" s="100" t="s">
        <v>7520</v>
      </c>
      <c r="D242" s="100" t="s">
        <v>1895</v>
      </c>
      <c r="E242" s="101" t="s">
        <v>8110</v>
      </c>
      <c r="F242" s="100" t="s">
        <v>2172</v>
      </c>
      <c r="G242" s="100"/>
      <c r="H242" s="100"/>
      <c r="I242" s="100"/>
      <c r="J242" s="102" t="s">
        <v>7490</v>
      </c>
      <c r="K242" s="102"/>
      <c r="L242" s="100" t="s">
        <v>91</v>
      </c>
      <c r="M242" s="153">
        <v>0</v>
      </c>
      <c r="N242" s="102" t="s">
        <v>8509</v>
      </c>
      <c r="O242" s="102" t="s">
        <v>8514</v>
      </c>
      <c r="P242" s="114" t="s">
        <v>91</v>
      </c>
      <c r="Q242" s="114" t="s">
        <v>54</v>
      </c>
      <c r="R242" s="114"/>
      <c r="S242" s="114"/>
    </row>
    <row r="243" spans="1:19" x14ac:dyDescent="0.25">
      <c r="A243" s="135" t="s">
        <v>65</v>
      </c>
      <c r="B243" s="76">
        <v>-99</v>
      </c>
      <c r="C243" s="49" t="s">
        <v>292</v>
      </c>
      <c r="D243" s="112"/>
      <c r="E243" s="49"/>
      <c r="F243" s="112"/>
      <c r="G243" s="49" t="s">
        <v>292</v>
      </c>
      <c r="H243" s="49" t="s">
        <v>292</v>
      </c>
      <c r="I243" s="112"/>
      <c r="J243" s="49" t="s">
        <v>7490</v>
      </c>
      <c r="K243" s="49"/>
      <c r="L243" s="52" t="s">
        <v>7470</v>
      </c>
      <c r="M243" s="113" t="s">
        <v>8508</v>
      </c>
      <c r="N243" s="112" t="s">
        <v>8510</v>
      </c>
      <c r="O243" s="112"/>
      <c r="P243" s="131"/>
      <c r="Q243" s="131" t="s">
        <v>54</v>
      </c>
      <c r="R243" s="52"/>
      <c r="S243" s="52"/>
    </row>
    <row r="244" spans="1:19" x14ac:dyDescent="0.25">
      <c r="A244" s="114" t="s">
        <v>65</v>
      </c>
      <c r="B244" s="99">
        <v>1</v>
      </c>
      <c r="C244" s="100" t="s">
        <v>93</v>
      </c>
      <c r="D244" s="100" t="s">
        <v>1923</v>
      </c>
      <c r="E244" s="101" t="s">
        <v>2130</v>
      </c>
      <c r="F244" s="100" t="s">
        <v>7701</v>
      </c>
      <c r="G244" s="100" t="s">
        <v>277</v>
      </c>
      <c r="H244" s="100" t="s">
        <v>278</v>
      </c>
      <c r="I244" s="100" t="s">
        <v>2311</v>
      </c>
      <c r="J244" s="102" t="s">
        <v>7490</v>
      </c>
      <c r="K244" s="102"/>
      <c r="L244" s="100" t="s">
        <v>91</v>
      </c>
      <c r="M244" s="153" t="s">
        <v>8508</v>
      </c>
      <c r="N244" s="102" t="s">
        <v>8510</v>
      </c>
      <c r="O244" s="102" t="s">
        <v>8513</v>
      </c>
      <c r="P244" s="114" t="s">
        <v>91</v>
      </c>
      <c r="Q244" s="114" t="s">
        <v>54</v>
      </c>
      <c r="R244" s="114"/>
      <c r="S244" s="114"/>
    </row>
    <row r="245" spans="1:19" x14ac:dyDescent="0.25">
      <c r="A245" s="112" t="s">
        <v>65</v>
      </c>
      <c r="B245" s="76">
        <v>2</v>
      </c>
      <c r="C245" s="53" t="s">
        <v>129</v>
      </c>
      <c r="D245" s="53" t="s">
        <v>1922</v>
      </c>
      <c r="E245" s="55" t="s">
        <v>8107</v>
      </c>
      <c r="F245" s="53" t="s">
        <v>2146</v>
      </c>
      <c r="G245" s="53" t="s">
        <v>344</v>
      </c>
      <c r="H245" s="53" t="s">
        <v>345</v>
      </c>
      <c r="I245" s="67" t="s">
        <v>2337</v>
      </c>
      <c r="J245" s="55" t="s">
        <v>7490</v>
      </c>
      <c r="K245" s="55"/>
      <c r="L245" s="98" t="s">
        <v>7470</v>
      </c>
      <c r="M245" s="159" t="s">
        <v>8508</v>
      </c>
      <c r="N245" s="98" t="s">
        <v>8510</v>
      </c>
      <c r="O245" s="98" t="s">
        <v>8513</v>
      </c>
      <c r="P245" s="112" t="s">
        <v>100</v>
      </c>
      <c r="Q245" s="112" t="s">
        <v>54</v>
      </c>
      <c r="R245" s="112"/>
      <c r="S245" s="112"/>
    </row>
    <row r="246" spans="1:19" x14ac:dyDescent="0.25">
      <c r="A246" s="112" t="s">
        <v>65</v>
      </c>
      <c r="B246" s="76">
        <v>3</v>
      </c>
      <c r="C246" s="83" t="s">
        <v>193</v>
      </c>
      <c r="D246" s="53" t="s">
        <v>6392</v>
      </c>
      <c r="E246" s="55" t="s">
        <v>8108</v>
      </c>
      <c r="F246" s="53" t="s">
        <v>7763</v>
      </c>
      <c r="G246" s="53" t="s">
        <v>450</v>
      </c>
      <c r="H246" s="53" t="s">
        <v>451</v>
      </c>
      <c r="I246" s="67" t="s">
        <v>2384</v>
      </c>
      <c r="J246" s="55" t="s">
        <v>7490</v>
      </c>
      <c r="K246" s="55"/>
      <c r="L246" s="53" t="s">
        <v>91</v>
      </c>
      <c r="M246" s="154" t="s">
        <v>8508</v>
      </c>
      <c r="N246" s="55" t="s">
        <v>8509</v>
      </c>
      <c r="O246" s="55" t="s">
        <v>8513</v>
      </c>
      <c r="P246" s="112" t="s">
        <v>91</v>
      </c>
      <c r="Q246" s="112" t="s">
        <v>54</v>
      </c>
      <c r="R246" s="112"/>
      <c r="S246" s="112"/>
    </row>
    <row r="247" spans="1:19" x14ac:dyDescent="0.25">
      <c r="A247" s="112" t="s">
        <v>65</v>
      </c>
      <c r="B247" s="76">
        <v>4</v>
      </c>
      <c r="C247" s="56" t="s">
        <v>2783</v>
      </c>
      <c r="D247" s="61" t="s">
        <v>3272</v>
      </c>
      <c r="E247" s="55" t="s">
        <v>8109</v>
      </c>
      <c r="F247" s="55" t="s">
        <v>7764</v>
      </c>
      <c r="G247" s="55" t="s">
        <v>3215</v>
      </c>
      <c r="H247" s="49" t="s">
        <v>2986</v>
      </c>
      <c r="I247" s="55"/>
      <c r="J247" s="55" t="s">
        <v>7490</v>
      </c>
      <c r="K247" s="55"/>
      <c r="L247" s="49" t="s">
        <v>91</v>
      </c>
      <c r="M247" s="152">
        <v>0</v>
      </c>
      <c r="N247" s="49" t="s">
        <v>8509</v>
      </c>
      <c r="O247" s="49" t="s">
        <v>8514</v>
      </c>
      <c r="P247" s="112" t="s">
        <v>91</v>
      </c>
      <c r="Q247" s="112" t="s">
        <v>54</v>
      </c>
      <c r="R247" s="112"/>
      <c r="S247" s="112"/>
    </row>
    <row r="248" spans="1:19" x14ac:dyDescent="0.25">
      <c r="A248" s="112" t="s">
        <v>65</v>
      </c>
      <c r="B248" s="76">
        <v>5</v>
      </c>
      <c r="C248" s="53" t="s">
        <v>194</v>
      </c>
      <c r="D248" s="53" t="s">
        <v>6622</v>
      </c>
      <c r="E248" s="55" t="s">
        <v>8110</v>
      </c>
      <c r="F248" s="53" t="s">
        <v>7765</v>
      </c>
      <c r="G248" s="53" t="s">
        <v>452</v>
      </c>
      <c r="H248" s="53" t="s">
        <v>453</v>
      </c>
      <c r="I248" s="67" t="s">
        <v>2385</v>
      </c>
      <c r="J248" s="55" t="s">
        <v>7490</v>
      </c>
      <c r="K248" s="55"/>
      <c r="L248" s="53" t="s">
        <v>91</v>
      </c>
      <c r="M248" s="154">
        <v>0</v>
      </c>
      <c r="N248" s="55" t="s">
        <v>8509</v>
      </c>
      <c r="O248" s="55" t="s">
        <v>8514</v>
      </c>
      <c r="P248" s="112" t="s">
        <v>91</v>
      </c>
      <c r="Q248" s="112" t="s">
        <v>54</v>
      </c>
      <c r="R248" s="112"/>
      <c r="S248" s="112"/>
    </row>
    <row r="249" spans="1:19" x14ac:dyDescent="0.25">
      <c r="A249" s="112" t="s">
        <v>58</v>
      </c>
      <c r="B249" s="76">
        <v>-99</v>
      </c>
      <c r="C249" s="49" t="s">
        <v>292</v>
      </c>
      <c r="D249" s="112"/>
      <c r="E249" s="49"/>
      <c r="F249" s="112"/>
      <c r="G249" s="49" t="s">
        <v>292</v>
      </c>
      <c r="H249" s="49" t="s">
        <v>292</v>
      </c>
      <c r="I249" s="112"/>
      <c r="J249" s="49" t="s">
        <v>7490</v>
      </c>
      <c r="K249" s="49"/>
      <c r="L249" s="52" t="s">
        <v>7470</v>
      </c>
      <c r="M249" s="113" t="s">
        <v>8508</v>
      </c>
      <c r="N249" s="112" t="s">
        <v>8510</v>
      </c>
      <c r="O249" s="112"/>
      <c r="P249" s="131"/>
      <c r="Q249" s="131" t="s">
        <v>54</v>
      </c>
      <c r="R249" s="52"/>
      <c r="S249" s="52"/>
    </row>
    <row r="250" spans="1:19" x14ac:dyDescent="0.25">
      <c r="A250" s="114" t="s">
        <v>58</v>
      </c>
      <c r="B250" s="99">
        <v>1</v>
      </c>
      <c r="C250" s="100" t="s">
        <v>93</v>
      </c>
      <c r="D250" s="102" t="s">
        <v>1923</v>
      </c>
      <c r="E250" s="101" t="s">
        <v>2130</v>
      </c>
      <c r="F250" s="100" t="s">
        <v>7701</v>
      </c>
      <c r="G250" s="100" t="s">
        <v>277</v>
      </c>
      <c r="H250" s="100" t="s">
        <v>278</v>
      </c>
      <c r="I250" s="100" t="s">
        <v>2311</v>
      </c>
      <c r="J250" s="102" t="s">
        <v>7490</v>
      </c>
      <c r="K250" s="102"/>
      <c r="L250" s="100" t="s">
        <v>91</v>
      </c>
      <c r="M250" s="153" t="s">
        <v>8508</v>
      </c>
      <c r="N250" s="102" t="s">
        <v>8510</v>
      </c>
      <c r="O250" s="102" t="s">
        <v>8513</v>
      </c>
      <c r="P250" s="114" t="s">
        <v>91</v>
      </c>
      <c r="Q250" s="114" t="s">
        <v>54</v>
      </c>
      <c r="R250" s="114"/>
      <c r="S250" s="114"/>
    </row>
    <row r="251" spans="1:19" x14ac:dyDescent="0.25">
      <c r="A251" s="112" t="s">
        <v>58</v>
      </c>
      <c r="B251" s="76">
        <v>2</v>
      </c>
      <c r="C251" s="53" t="s">
        <v>121</v>
      </c>
      <c r="D251" s="55" t="s">
        <v>1950</v>
      </c>
      <c r="E251" s="55" t="s">
        <v>8111</v>
      </c>
      <c r="F251" s="53" t="s">
        <v>7659</v>
      </c>
      <c r="G251" s="53" t="s">
        <v>328</v>
      </c>
      <c r="H251" s="53" t="s">
        <v>390</v>
      </c>
      <c r="I251" s="67" t="s">
        <v>2354</v>
      </c>
      <c r="J251" s="55" t="s">
        <v>7490</v>
      </c>
      <c r="K251" s="55"/>
      <c r="L251" s="98" t="s">
        <v>7470</v>
      </c>
      <c r="M251" s="159" t="s">
        <v>8508</v>
      </c>
      <c r="N251" s="98" t="s">
        <v>8510</v>
      </c>
      <c r="O251" s="98" t="s">
        <v>8513</v>
      </c>
      <c r="P251" s="112" t="s">
        <v>100</v>
      </c>
      <c r="Q251" s="112" t="s">
        <v>54</v>
      </c>
      <c r="R251" s="112"/>
      <c r="S251" s="112"/>
    </row>
    <row r="252" spans="1:19" x14ac:dyDescent="0.25">
      <c r="A252" s="112" t="s">
        <v>58</v>
      </c>
      <c r="B252" s="76">
        <v>3</v>
      </c>
      <c r="C252" s="53" t="s">
        <v>159</v>
      </c>
      <c r="D252" s="55" t="s">
        <v>1889</v>
      </c>
      <c r="E252" s="55" t="s">
        <v>8159</v>
      </c>
      <c r="F252" s="67" t="s">
        <v>2195</v>
      </c>
      <c r="G252" s="53" t="s">
        <v>391</v>
      </c>
      <c r="H252" s="53" t="s">
        <v>392</v>
      </c>
      <c r="I252" s="67" t="s">
        <v>2355</v>
      </c>
      <c r="J252" s="55" t="s">
        <v>7490</v>
      </c>
      <c r="K252" s="55"/>
      <c r="L252" s="49" t="s">
        <v>7469</v>
      </c>
      <c r="M252" s="152" t="s">
        <v>8508</v>
      </c>
      <c r="N252" s="49" t="s">
        <v>8509</v>
      </c>
      <c r="O252" s="49" t="s">
        <v>8513</v>
      </c>
      <c r="P252" s="112" t="s">
        <v>156</v>
      </c>
      <c r="Q252" s="112" t="s">
        <v>54</v>
      </c>
      <c r="R252" s="112"/>
      <c r="S252" s="112"/>
    </row>
    <row r="253" spans="1:19" x14ac:dyDescent="0.25">
      <c r="A253" s="112" t="s">
        <v>58</v>
      </c>
      <c r="B253" s="76">
        <v>4</v>
      </c>
      <c r="C253" s="53" t="s">
        <v>160</v>
      </c>
      <c r="D253" s="55" t="s">
        <v>1890</v>
      </c>
      <c r="E253" s="55" t="s">
        <v>8160</v>
      </c>
      <c r="F253" s="67" t="s">
        <v>2196</v>
      </c>
      <c r="G253" s="53" t="s">
        <v>393</v>
      </c>
      <c r="H253" s="53" t="s">
        <v>394</v>
      </c>
      <c r="I253" s="67" t="s">
        <v>2356</v>
      </c>
      <c r="J253" s="55" t="s">
        <v>7490</v>
      </c>
      <c r="K253" s="55"/>
      <c r="L253" s="49" t="s">
        <v>7469</v>
      </c>
      <c r="M253" s="152" t="s">
        <v>8508</v>
      </c>
      <c r="N253" s="49" t="s">
        <v>8509</v>
      </c>
      <c r="O253" s="49" t="s">
        <v>8513</v>
      </c>
      <c r="P253" s="112" t="s">
        <v>156</v>
      </c>
      <c r="Q253" s="112" t="s">
        <v>54</v>
      </c>
      <c r="R253" s="112"/>
      <c r="S253" s="112"/>
    </row>
    <row r="254" spans="1:19" x14ac:dyDescent="0.25">
      <c r="A254" s="112" t="s">
        <v>58</v>
      </c>
      <c r="B254" s="76">
        <v>5</v>
      </c>
      <c r="C254" s="55" t="s">
        <v>2684</v>
      </c>
      <c r="D254" s="49" t="s">
        <v>7493</v>
      </c>
      <c r="E254" s="55" t="s">
        <v>8112</v>
      </c>
      <c r="F254" s="68" t="s">
        <v>7766</v>
      </c>
      <c r="G254" s="55" t="s">
        <v>3110</v>
      </c>
      <c r="H254" s="49" t="s">
        <v>2888</v>
      </c>
      <c r="I254" s="55"/>
      <c r="J254" s="55" t="s">
        <v>7490</v>
      </c>
      <c r="K254" s="55"/>
      <c r="L254" s="49" t="s">
        <v>7469</v>
      </c>
      <c r="M254" s="152">
        <v>0</v>
      </c>
      <c r="N254" s="49" t="s">
        <v>8509</v>
      </c>
      <c r="O254" s="49" t="s">
        <v>8514</v>
      </c>
      <c r="P254" s="112" t="s">
        <v>235</v>
      </c>
      <c r="Q254" s="112" t="s">
        <v>54</v>
      </c>
      <c r="R254" s="112"/>
      <c r="S254" s="112"/>
    </row>
    <row r="255" spans="1:19" x14ac:dyDescent="0.25">
      <c r="A255" s="112" t="s">
        <v>58</v>
      </c>
      <c r="B255" s="76">
        <v>6</v>
      </c>
      <c r="C255" s="53" t="s">
        <v>161</v>
      </c>
      <c r="D255" s="55" t="s">
        <v>1891</v>
      </c>
      <c r="E255" s="55" t="s">
        <v>8113</v>
      </c>
      <c r="F255" s="67" t="s">
        <v>2197</v>
      </c>
      <c r="G255" s="53" t="s">
        <v>395</v>
      </c>
      <c r="H255" s="53" t="s">
        <v>396</v>
      </c>
      <c r="I255" s="67" t="s">
        <v>2357</v>
      </c>
      <c r="J255" s="55" t="s">
        <v>7490</v>
      </c>
      <c r="K255" s="55"/>
      <c r="L255" s="49" t="s">
        <v>7469</v>
      </c>
      <c r="M255" s="152">
        <v>1</v>
      </c>
      <c r="N255" s="49" t="s">
        <v>8509</v>
      </c>
      <c r="O255" s="49" t="s">
        <v>8514</v>
      </c>
      <c r="P255" s="112" t="s">
        <v>157</v>
      </c>
      <c r="Q255" s="112" t="s">
        <v>54</v>
      </c>
      <c r="R255" s="112"/>
      <c r="S255" s="112"/>
    </row>
    <row r="256" spans="1:19" x14ac:dyDescent="0.25">
      <c r="A256" s="112" t="s">
        <v>58</v>
      </c>
      <c r="B256" s="78">
        <v>7</v>
      </c>
      <c r="C256" s="53" t="s">
        <v>162</v>
      </c>
      <c r="D256" s="55" t="s">
        <v>3277</v>
      </c>
      <c r="E256" s="55" t="s">
        <v>8114</v>
      </c>
      <c r="F256" s="67" t="s">
        <v>2198</v>
      </c>
      <c r="G256" s="53" t="s">
        <v>397</v>
      </c>
      <c r="H256" s="53" t="s">
        <v>398</v>
      </c>
      <c r="I256" s="67" t="s">
        <v>2358</v>
      </c>
      <c r="J256" s="55" t="s">
        <v>7490</v>
      </c>
      <c r="K256" s="55"/>
      <c r="L256" s="49" t="s">
        <v>7469</v>
      </c>
      <c r="M256" s="152">
        <v>0</v>
      </c>
      <c r="N256" s="49" t="s">
        <v>8509</v>
      </c>
      <c r="O256" s="49" t="s">
        <v>8514</v>
      </c>
      <c r="P256" s="112" t="s">
        <v>158</v>
      </c>
      <c r="Q256" s="112" t="s">
        <v>54</v>
      </c>
      <c r="R256" s="112"/>
      <c r="S256" s="112"/>
    </row>
    <row r="257" spans="1:19" x14ac:dyDescent="0.25">
      <c r="A257" s="112" t="s">
        <v>58</v>
      </c>
      <c r="B257" s="76">
        <v>8</v>
      </c>
      <c r="C257" s="55" t="s">
        <v>2679</v>
      </c>
      <c r="D257" s="49" t="s">
        <v>7769</v>
      </c>
      <c r="E257" s="55" t="s">
        <v>8118</v>
      </c>
      <c r="F257" s="68" t="s">
        <v>7770</v>
      </c>
      <c r="G257" s="55" t="s">
        <v>3105</v>
      </c>
      <c r="H257" s="49" t="s">
        <v>2883</v>
      </c>
      <c r="I257" s="55"/>
      <c r="J257" s="55" t="s">
        <v>7490</v>
      </c>
      <c r="K257" s="55"/>
      <c r="L257" s="49" t="s">
        <v>7469</v>
      </c>
      <c r="M257" s="152">
        <v>0</v>
      </c>
      <c r="N257" s="49" t="s">
        <v>8509</v>
      </c>
      <c r="O257" s="49" t="s">
        <v>8514</v>
      </c>
      <c r="P257" s="112" t="s">
        <v>3002</v>
      </c>
      <c r="Q257" s="112" t="s">
        <v>54</v>
      </c>
      <c r="R257" s="112"/>
      <c r="S257" s="112"/>
    </row>
    <row r="258" spans="1:19" x14ac:dyDescent="0.25">
      <c r="A258" s="112" t="s">
        <v>58</v>
      </c>
      <c r="B258" s="78">
        <v>9</v>
      </c>
      <c r="C258" s="55" t="s">
        <v>2681</v>
      </c>
      <c r="D258" s="49" t="s">
        <v>7768</v>
      </c>
      <c r="E258" s="55" t="s">
        <v>8117</v>
      </c>
      <c r="F258" s="68" t="s">
        <v>7771</v>
      </c>
      <c r="G258" s="55" t="s">
        <v>3107</v>
      </c>
      <c r="H258" s="49" t="s">
        <v>2885</v>
      </c>
      <c r="I258" s="55"/>
      <c r="J258" s="55" t="s">
        <v>7490</v>
      </c>
      <c r="K258" s="55"/>
      <c r="L258" s="49" t="s">
        <v>7469</v>
      </c>
      <c r="M258" s="152">
        <v>0</v>
      </c>
      <c r="N258" s="49" t="s">
        <v>8509</v>
      </c>
      <c r="O258" s="49" t="s">
        <v>8514</v>
      </c>
      <c r="P258" s="112" t="s">
        <v>158</v>
      </c>
      <c r="Q258" s="112" t="s">
        <v>54</v>
      </c>
      <c r="R258" s="112"/>
      <c r="S258" s="112"/>
    </row>
    <row r="259" spans="1:19" x14ac:dyDescent="0.25">
      <c r="A259" s="112" t="s">
        <v>58</v>
      </c>
      <c r="B259" s="78">
        <v>10</v>
      </c>
      <c r="C259" s="55" t="s">
        <v>2680</v>
      </c>
      <c r="D259" s="49" t="s">
        <v>7772</v>
      </c>
      <c r="E259" s="55" t="s">
        <v>8115</v>
      </c>
      <c r="F259" s="68" t="s">
        <v>7774</v>
      </c>
      <c r="G259" s="55" t="s">
        <v>3106</v>
      </c>
      <c r="H259" s="49" t="s">
        <v>2884</v>
      </c>
      <c r="I259" s="55"/>
      <c r="J259" s="55" t="s">
        <v>7490</v>
      </c>
      <c r="K259" s="55"/>
      <c r="L259" s="49" t="s">
        <v>7469</v>
      </c>
      <c r="M259" s="152">
        <v>0</v>
      </c>
      <c r="N259" s="49" t="s">
        <v>8509</v>
      </c>
      <c r="O259" s="49" t="s">
        <v>8514</v>
      </c>
      <c r="P259" s="112" t="s">
        <v>3002</v>
      </c>
      <c r="Q259" s="112" t="s">
        <v>54</v>
      </c>
      <c r="R259" s="112"/>
      <c r="S259" s="112"/>
    </row>
    <row r="260" spans="1:19" x14ac:dyDescent="0.25">
      <c r="A260" s="112" t="s">
        <v>58</v>
      </c>
      <c r="B260" s="78">
        <v>11</v>
      </c>
      <c r="C260" s="55" t="s">
        <v>2682</v>
      </c>
      <c r="D260" s="49" t="s">
        <v>7773</v>
      </c>
      <c r="E260" s="55" t="s">
        <v>8116</v>
      </c>
      <c r="F260" s="68" t="s">
        <v>7775</v>
      </c>
      <c r="G260" s="55" t="s">
        <v>3108</v>
      </c>
      <c r="H260" s="49" t="s">
        <v>2886</v>
      </c>
      <c r="I260" s="55"/>
      <c r="J260" s="55" t="s">
        <v>7490</v>
      </c>
      <c r="K260" s="55"/>
      <c r="L260" s="49" t="s">
        <v>7469</v>
      </c>
      <c r="M260" s="152">
        <v>0</v>
      </c>
      <c r="N260" s="49" t="s">
        <v>8509</v>
      </c>
      <c r="O260" s="49" t="s">
        <v>8514</v>
      </c>
      <c r="P260" s="112" t="s">
        <v>158</v>
      </c>
      <c r="Q260" s="112" t="s">
        <v>54</v>
      </c>
      <c r="R260" s="112"/>
      <c r="S260" s="112"/>
    </row>
    <row r="261" spans="1:19" x14ac:dyDescent="0.25">
      <c r="A261" s="112" t="s">
        <v>58</v>
      </c>
      <c r="B261" s="76">
        <v>12</v>
      </c>
      <c r="C261" s="55" t="s">
        <v>2683</v>
      </c>
      <c r="D261" s="49" t="s">
        <v>3278</v>
      </c>
      <c r="E261" s="55" t="s">
        <v>8119</v>
      </c>
      <c r="F261" s="68" t="s">
        <v>7767</v>
      </c>
      <c r="G261" s="55" t="s">
        <v>3109</v>
      </c>
      <c r="H261" s="49" t="s">
        <v>2887</v>
      </c>
      <c r="I261" s="55"/>
      <c r="J261" s="55" t="s">
        <v>7490</v>
      </c>
      <c r="K261" s="55"/>
      <c r="L261" s="49" t="s">
        <v>7469</v>
      </c>
      <c r="M261" s="152">
        <v>1</v>
      </c>
      <c r="N261" s="49" t="s">
        <v>8509</v>
      </c>
      <c r="O261" s="49" t="s">
        <v>8514</v>
      </c>
      <c r="P261" s="112" t="s">
        <v>195</v>
      </c>
      <c r="Q261" s="112" t="s">
        <v>54</v>
      </c>
      <c r="R261" s="112"/>
      <c r="S261" s="112"/>
    </row>
    <row r="262" spans="1:19" x14ac:dyDescent="0.25">
      <c r="A262" s="114" t="s">
        <v>58</v>
      </c>
      <c r="B262" s="99">
        <v>13</v>
      </c>
      <c r="C262" s="100" t="s">
        <v>7521</v>
      </c>
      <c r="D262" s="100" t="s">
        <v>1895</v>
      </c>
      <c r="E262" s="101" t="s">
        <v>8158</v>
      </c>
      <c r="F262" s="100" t="s">
        <v>2172</v>
      </c>
      <c r="G262" s="100"/>
      <c r="H262" s="100"/>
      <c r="I262" s="100"/>
      <c r="J262" s="102" t="s">
        <v>7490</v>
      </c>
      <c r="K262" s="102"/>
      <c r="L262" s="100" t="s">
        <v>91</v>
      </c>
      <c r="M262" s="153">
        <v>0</v>
      </c>
      <c r="N262" s="102" t="s">
        <v>8509</v>
      </c>
      <c r="O262" s="102" t="s">
        <v>8514</v>
      </c>
      <c r="P262" s="114" t="s">
        <v>91</v>
      </c>
      <c r="Q262" s="114" t="s">
        <v>54</v>
      </c>
      <c r="R262" s="114"/>
      <c r="S262" s="114"/>
    </row>
    <row r="263" spans="1:19" x14ac:dyDescent="0.25">
      <c r="A263" s="135" t="s">
        <v>57</v>
      </c>
      <c r="B263" s="76">
        <v>-99</v>
      </c>
      <c r="C263" s="49" t="s">
        <v>6634</v>
      </c>
      <c r="D263" s="112"/>
      <c r="E263" s="49"/>
      <c r="F263" s="112"/>
      <c r="G263" s="49" t="s">
        <v>6705</v>
      </c>
      <c r="H263" s="49" t="s">
        <v>6706</v>
      </c>
      <c r="I263" s="112"/>
      <c r="J263" s="49" t="s">
        <v>7490</v>
      </c>
      <c r="K263" s="49"/>
      <c r="L263" s="133" t="s">
        <v>7470</v>
      </c>
      <c r="M263" s="161"/>
      <c r="N263" s="133"/>
      <c r="O263" s="133"/>
      <c r="P263" s="131" t="s">
        <v>3000</v>
      </c>
      <c r="Q263" s="131" t="s">
        <v>54</v>
      </c>
      <c r="R263" s="52"/>
      <c r="S263" s="52"/>
    </row>
    <row r="264" spans="1:19" x14ac:dyDescent="0.25">
      <c r="A264" s="135" t="s">
        <v>57</v>
      </c>
      <c r="B264" s="76">
        <v>-99</v>
      </c>
      <c r="C264" s="49" t="s">
        <v>292</v>
      </c>
      <c r="D264" s="112"/>
      <c r="E264" s="49"/>
      <c r="F264" s="112"/>
      <c r="G264" s="49" t="s">
        <v>292</v>
      </c>
      <c r="H264" s="49" t="s">
        <v>292</v>
      </c>
      <c r="I264" s="112"/>
      <c r="J264" s="49" t="s">
        <v>7490</v>
      </c>
      <c r="K264" s="49"/>
      <c r="L264" s="52" t="s">
        <v>7470</v>
      </c>
      <c r="M264" s="113" t="s">
        <v>8508</v>
      </c>
      <c r="N264" s="112" t="s">
        <v>8510</v>
      </c>
      <c r="O264" s="112"/>
      <c r="P264" s="131"/>
      <c r="Q264" s="131" t="s">
        <v>54</v>
      </c>
      <c r="R264" s="52"/>
      <c r="S264" s="52"/>
    </row>
    <row r="265" spans="1:19" x14ac:dyDescent="0.25">
      <c r="A265" s="135" t="s">
        <v>57</v>
      </c>
      <c r="B265" s="76">
        <v>-99</v>
      </c>
      <c r="C265" s="49" t="s">
        <v>6633</v>
      </c>
      <c r="D265" s="112"/>
      <c r="E265" s="49"/>
      <c r="F265" s="112"/>
      <c r="G265" s="49" t="s">
        <v>6703</v>
      </c>
      <c r="H265" s="49" t="s">
        <v>6704</v>
      </c>
      <c r="I265" s="112"/>
      <c r="J265" s="49" t="s">
        <v>7490</v>
      </c>
      <c r="K265" s="49"/>
      <c r="L265" s="49" t="s">
        <v>7471</v>
      </c>
      <c r="M265" s="113"/>
      <c r="N265" s="112"/>
      <c r="O265" s="112"/>
      <c r="P265" s="131" t="s">
        <v>3951</v>
      </c>
      <c r="Q265" s="131" t="s">
        <v>54</v>
      </c>
      <c r="R265" s="52"/>
      <c r="S265" s="52"/>
    </row>
    <row r="266" spans="1:19" x14ac:dyDescent="0.25">
      <c r="A266" s="135" t="s">
        <v>57</v>
      </c>
      <c r="B266" s="76">
        <v>-99</v>
      </c>
      <c r="C266" s="49" t="s">
        <v>6635</v>
      </c>
      <c r="D266" s="112"/>
      <c r="E266" s="49"/>
      <c r="F266" s="112"/>
      <c r="G266" s="49" t="s">
        <v>6707</v>
      </c>
      <c r="H266" s="49" t="s">
        <v>6708</v>
      </c>
      <c r="I266" s="112"/>
      <c r="J266" s="49" t="s">
        <v>7490</v>
      </c>
      <c r="K266" s="49"/>
      <c r="L266" s="49" t="s">
        <v>7471</v>
      </c>
      <c r="M266" s="152"/>
      <c r="N266" s="49"/>
      <c r="O266" s="49"/>
      <c r="P266" s="131" t="s">
        <v>3951</v>
      </c>
      <c r="Q266" s="131" t="s">
        <v>54</v>
      </c>
      <c r="R266" s="52"/>
      <c r="S266" s="52"/>
    </row>
    <row r="267" spans="1:19" x14ac:dyDescent="0.25">
      <c r="A267" s="135" t="s">
        <v>57</v>
      </c>
      <c r="B267" s="76">
        <v>-99</v>
      </c>
      <c r="C267" s="49" t="s">
        <v>6636</v>
      </c>
      <c r="D267" s="112"/>
      <c r="E267" s="49"/>
      <c r="F267" s="112"/>
      <c r="G267" s="49" t="s">
        <v>6709</v>
      </c>
      <c r="H267" s="49" t="s">
        <v>6710</v>
      </c>
      <c r="I267" s="112"/>
      <c r="J267" s="49" t="s">
        <v>7490</v>
      </c>
      <c r="K267" s="49"/>
      <c r="L267" s="133" t="s">
        <v>7470</v>
      </c>
      <c r="M267" s="161"/>
      <c r="N267" s="133"/>
      <c r="O267" s="133"/>
      <c r="P267" s="131" t="s">
        <v>3000</v>
      </c>
      <c r="Q267" s="131" t="s">
        <v>54</v>
      </c>
      <c r="R267" s="52"/>
      <c r="S267" s="52"/>
    </row>
    <row r="268" spans="1:19" x14ac:dyDescent="0.25">
      <c r="A268" s="114" t="s">
        <v>57</v>
      </c>
      <c r="B268" s="99">
        <v>1</v>
      </c>
      <c r="C268" s="100" t="s">
        <v>93</v>
      </c>
      <c r="D268" s="100" t="s">
        <v>1923</v>
      </c>
      <c r="E268" s="101" t="s">
        <v>2130</v>
      </c>
      <c r="F268" s="100" t="s">
        <v>7701</v>
      </c>
      <c r="G268" s="100" t="s">
        <v>277</v>
      </c>
      <c r="H268" s="100" t="s">
        <v>278</v>
      </c>
      <c r="I268" s="100" t="s">
        <v>2311</v>
      </c>
      <c r="J268" s="102" t="s">
        <v>7490</v>
      </c>
      <c r="K268" s="102"/>
      <c r="L268" s="100" t="s">
        <v>91</v>
      </c>
      <c r="M268" s="153" t="s">
        <v>8508</v>
      </c>
      <c r="N268" s="102" t="s">
        <v>8510</v>
      </c>
      <c r="O268" s="102" t="s">
        <v>8513</v>
      </c>
      <c r="P268" s="114" t="s">
        <v>91</v>
      </c>
      <c r="Q268" s="114" t="s">
        <v>54</v>
      </c>
      <c r="R268" s="114"/>
      <c r="S268" s="114"/>
    </row>
    <row r="269" spans="1:19" x14ac:dyDescent="0.25">
      <c r="A269" s="112" t="s">
        <v>57</v>
      </c>
      <c r="B269" s="76">
        <v>2</v>
      </c>
      <c r="C269" s="53" t="s">
        <v>121</v>
      </c>
      <c r="D269" s="55" t="s">
        <v>1922</v>
      </c>
      <c r="E269" s="55" t="s">
        <v>8111</v>
      </c>
      <c r="F269" s="53" t="s">
        <v>2146</v>
      </c>
      <c r="G269" s="53" t="s">
        <v>328</v>
      </c>
      <c r="H269" s="53" t="s">
        <v>387</v>
      </c>
      <c r="I269" s="67" t="s">
        <v>2352</v>
      </c>
      <c r="J269" s="55" t="s">
        <v>7490</v>
      </c>
      <c r="K269" s="55"/>
      <c r="L269" s="98" t="s">
        <v>7470</v>
      </c>
      <c r="M269" s="159" t="s">
        <v>8508</v>
      </c>
      <c r="N269" s="98" t="s">
        <v>8510</v>
      </c>
      <c r="O269" s="98" t="s">
        <v>8513</v>
      </c>
      <c r="P269" s="112" t="s">
        <v>100</v>
      </c>
      <c r="Q269" s="112" t="s">
        <v>54</v>
      </c>
      <c r="R269" s="112"/>
      <c r="S269" s="112"/>
    </row>
    <row r="270" spans="1:19" x14ac:dyDescent="0.25">
      <c r="A270" s="112" t="s">
        <v>57</v>
      </c>
      <c r="B270" s="76">
        <v>3</v>
      </c>
      <c r="C270" s="83" t="s">
        <v>155</v>
      </c>
      <c r="D270" s="55" t="s">
        <v>6390</v>
      </c>
      <c r="E270" s="49" t="s">
        <v>8120</v>
      </c>
      <c r="F270" s="67" t="s">
        <v>7777</v>
      </c>
      <c r="G270" s="53" t="s">
        <v>388</v>
      </c>
      <c r="H270" s="53" t="s">
        <v>389</v>
      </c>
      <c r="I270" s="67" t="s">
        <v>2353</v>
      </c>
      <c r="J270" s="55" t="s">
        <v>7490</v>
      </c>
      <c r="K270" s="55"/>
      <c r="L270" s="53" t="s">
        <v>91</v>
      </c>
      <c r="M270" s="154" t="s">
        <v>8508</v>
      </c>
      <c r="N270" s="55" t="s">
        <v>8509</v>
      </c>
      <c r="O270" s="55" t="s">
        <v>8513</v>
      </c>
      <c r="P270" s="112" t="s">
        <v>91</v>
      </c>
      <c r="Q270" s="112" t="s">
        <v>54</v>
      </c>
      <c r="R270" s="112"/>
      <c r="S270" s="112"/>
    </row>
    <row r="271" spans="1:19" x14ac:dyDescent="0.25">
      <c r="A271" s="112" t="s">
        <v>57</v>
      </c>
      <c r="B271" s="76">
        <v>4</v>
      </c>
      <c r="C271" s="53" t="s">
        <v>154</v>
      </c>
      <c r="D271" s="56" t="s">
        <v>3293</v>
      </c>
      <c r="E271" s="55" t="s">
        <v>8153</v>
      </c>
      <c r="F271" s="67" t="s">
        <v>8154</v>
      </c>
      <c r="G271" s="53" t="s">
        <v>385</v>
      </c>
      <c r="H271" s="53" t="s">
        <v>386</v>
      </c>
      <c r="I271" s="67" t="s">
        <v>2351</v>
      </c>
      <c r="J271" s="55" t="s">
        <v>7490</v>
      </c>
      <c r="K271" s="55"/>
      <c r="L271" s="53" t="s">
        <v>153</v>
      </c>
      <c r="M271" s="154" t="s">
        <v>8508</v>
      </c>
      <c r="N271" s="55" t="s">
        <v>8509</v>
      </c>
      <c r="O271" s="55" t="s">
        <v>8513</v>
      </c>
      <c r="P271" s="112" t="s">
        <v>153</v>
      </c>
      <c r="Q271" s="112" t="s">
        <v>54</v>
      </c>
      <c r="R271" s="112"/>
      <c r="S271" s="112"/>
    </row>
    <row r="272" spans="1:19" x14ac:dyDescent="0.25">
      <c r="A272" s="112" t="s">
        <v>57</v>
      </c>
      <c r="B272" s="76">
        <v>5</v>
      </c>
      <c r="C272" s="55" t="s">
        <v>2659</v>
      </c>
      <c r="D272" s="56" t="s">
        <v>3292</v>
      </c>
      <c r="E272" s="55" t="s">
        <v>8152</v>
      </c>
      <c r="F272" s="67" t="s">
        <v>7778</v>
      </c>
      <c r="G272" s="55" t="s">
        <v>3084</v>
      </c>
      <c r="H272" s="49" t="s">
        <v>2862</v>
      </c>
      <c r="I272" s="55"/>
      <c r="J272" s="55" t="s">
        <v>7490</v>
      </c>
      <c r="K272" s="55"/>
      <c r="L272" s="49" t="s">
        <v>153</v>
      </c>
      <c r="M272" s="152" t="s">
        <v>8508</v>
      </c>
      <c r="N272" s="49" t="s">
        <v>8509</v>
      </c>
      <c r="O272" s="49" t="s">
        <v>8513</v>
      </c>
      <c r="P272" s="112" t="s">
        <v>153</v>
      </c>
      <c r="Q272" s="112" t="s">
        <v>54</v>
      </c>
      <c r="R272" s="112"/>
      <c r="S272" s="112"/>
    </row>
    <row r="273" spans="1:19" x14ac:dyDescent="0.25">
      <c r="A273" s="112" t="s">
        <v>57</v>
      </c>
      <c r="B273" s="76">
        <v>6</v>
      </c>
      <c r="C273" s="55" t="s">
        <v>2587</v>
      </c>
      <c r="D273" s="49" t="s">
        <v>3288</v>
      </c>
      <c r="E273" s="55" t="s">
        <v>8151</v>
      </c>
      <c r="F273" s="68" t="s">
        <v>8150</v>
      </c>
      <c r="G273" s="55" t="s">
        <v>3085</v>
      </c>
      <c r="H273" s="49" t="s">
        <v>2863</v>
      </c>
      <c r="I273" s="55"/>
      <c r="J273" s="55" t="s">
        <v>3419</v>
      </c>
      <c r="K273" s="55" t="s">
        <v>7489</v>
      </c>
      <c r="L273" s="49" t="s">
        <v>91</v>
      </c>
      <c r="M273" s="152">
        <v>1</v>
      </c>
      <c r="N273" s="49" t="s">
        <v>8509</v>
      </c>
      <c r="O273" s="49" t="s">
        <v>8514</v>
      </c>
      <c r="P273" s="112" t="s">
        <v>92</v>
      </c>
      <c r="Q273" s="112" t="s">
        <v>54</v>
      </c>
      <c r="R273" s="112"/>
      <c r="S273" s="112"/>
    </row>
    <row r="274" spans="1:19" x14ac:dyDescent="0.25">
      <c r="A274" s="112" t="s">
        <v>57</v>
      </c>
      <c r="B274" s="76">
        <v>7</v>
      </c>
      <c r="C274" s="55" t="s">
        <v>2661</v>
      </c>
      <c r="D274" s="49" t="s">
        <v>3289</v>
      </c>
      <c r="E274" s="55" t="s">
        <v>8149</v>
      </c>
      <c r="F274" s="68" t="s">
        <v>8155</v>
      </c>
      <c r="G274" s="55" t="s">
        <v>3087</v>
      </c>
      <c r="H274" s="49" t="s">
        <v>2865</v>
      </c>
      <c r="I274" s="55"/>
      <c r="J274" s="55" t="s">
        <v>7490</v>
      </c>
      <c r="K274" s="55"/>
      <c r="L274" s="49" t="s">
        <v>7469</v>
      </c>
      <c r="M274" s="152">
        <v>1</v>
      </c>
      <c r="N274" s="49" t="s">
        <v>8509</v>
      </c>
      <c r="O274" s="49" t="s">
        <v>8514</v>
      </c>
      <c r="P274" s="112" t="s">
        <v>195</v>
      </c>
      <c r="Q274" s="112" t="s">
        <v>54</v>
      </c>
      <c r="R274" s="112"/>
      <c r="S274" s="112"/>
    </row>
    <row r="275" spans="1:19" x14ac:dyDescent="0.25">
      <c r="A275" s="112" t="s">
        <v>57</v>
      </c>
      <c r="B275" s="76">
        <v>8</v>
      </c>
      <c r="C275" s="55" t="s">
        <v>2660</v>
      </c>
      <c r="D275" s="49" t="s">
        <v>3286</v>
      </c>
      <c r="E275" s="55" t="s">
        <v>8148</v>
      </c>
      <c r="F275" s="68" t="s">
        <v>8156</v>
      </c>
      <c r="G275" s="55" t="s">
        <v>3086</v>
      </c>
      <c r="H275" s="49" t="s">
        <v>2864</v>
      </c>
      <c r="I275" s="55"/>
      <c r="J275" s="55" t="s">
        <v>7490</v>
      </c>
      <c r="K275" s="55"/>
      <c r="L275" s="49" t="s">
        <v>7469</v>
      </c>
      <c r="M275" s="152">
        <v>1</v>
      </c>
      <c r="N275" s="49" t="s">
        <v>8509</v>
      </c>
      <c r="O275" s="49" t="s">
        <v>8514</v>
      </c>
      <c r="P275" s="112" t="s">
        <v>156</v>
      </c>
      <c r="Q275" s="112" t="s">
        <v>54</v>
      </c>
      <c r="R275" s="112"/>
      <c r="S275" s="112"/>
    </row>
    <row r="276" spans="1:19" x14ac:dyDescent="0.25">
      <c r="A276" s="112" t="s">
        <v>57</v>
      </c>
      <c r="B276" s="76">
        <v>9</v>
      </c>
      <c r="C276" s="55" t="s">
        <v>2663</v>
      </c>
      <c r="D276" s="49" t="s">
        <v>7776</v>
      </c>
      <c r="E276" s="55" t="s">
        <v>8147</v>
      </c>
      <c r="F276" s="68" t="s">
        <v>8146</v>
      </c>
      <c r="G276" s="55" t="s">
        <v>3089</v>
      </c>
      <c r="H276" s="49" t="s">
        <v>2867</v>
      </c>
      <c r="I276" s="55"/>
      <c r="J276" s="55" t="s">
        <v>7490</v>
      </c>
      <c r="K276" s="55"/>
      <c r="L276" s="49" t="s">
        <v>7469</v>
      </c>
      <c r="M276" s="152">
        <v>1</v>
      </c>
      <c r="N276" s="49" t="s">
        <v>8509</v>
      </c>
      <c r="O276" s="49" t="s">
        <v>8514</v>
      </c>
      <c r="P276" s="112" t="s">
        <v>262</v>
      </c>
      <c r="Q276" s="112" t="s">
        <v>54</v>
      </c>
      <c r="R276" s="112"/>
      <c r="S276" s="112"/>
    </row>
    <row r="277" spans="1:19" x14ac:dyDescent="0.25">
      <c r="A277" s="112" t="s">
        <v>57</v>
      </c>
      <c r="B277" s="76">
        <v>10</v>
      </c>
      <c r="C277" s="55" t="s">
        <v>2662</v>
      </c>
      <c r="D277" s="49" t="s">
        <v>3284</v>
      </c>
      <c r="E277" s="55" t="s">
        <v>8141</v>
      </c>
      <c r="F277" s="68" t="s">
        <v>8145</v>
      </c>
      <c r="G277" s="55" t="s">
        <v>3088</v>
      </c>
      <c r="H277" s="49" t="s">
        <v>2866</v>
      </c>
      <c r="I277" s="55"/>
      <c r="J277" s="55" t="s">
        <v>7490</v>
      </c>
      <c r="K277" s="55"/>
      <c r="L277" s="49" t="s">
        <v>7469</v>
      </c>
      <c r="M277" s="152">
        <v>1</v>
      </c>
      <c r="N277" s="49" t="s">
        <v>8509</v>
      </c>
      <c r="O277" s="49" t="s">
        <v>8514</v>
      </c>
      <c r="P277" s="112" t="s">
        <v>195</v>
      </c>
      <c r="Q277" s="112" t="s">
        <v>54</v>
      </c>
      <c r="R277" s="112"/>
      <c r="S277" s="112"/>
    </row>
    <row r="278" spans="1:19" x14ac:dyDescent="0.25">
      <c r="A278" s="112" t="s">
        <v>57</v>
      </c>
      <c r="B278" s="76">
        <v>11</v>
      </c>
      <c r="C278" s="55" t="s">
        <v>2664</v>
      </c>
      <c r="D278" s="49" t="s">
        <v>3280</v>
      </c>
      <c r="E278" s="55" t="s">
        <v>8140</v>
      </c>
      <c r="F278" s="68" t="s">
        <v>8144</v>
      </c>
      <c r="G278" s="55" t="s">
        <v>3090</v>
      </c>
      <c r="H278" s="49" t="s">
        <v>2868</v>
      </c>
      <c r="I278" s="55"/>
      <c r="J278" s="55" t="s">
        <v>7490</v>
      </c>
      <c r="K278" s="55"/>
      <c r="L278" s="49" t="s">
        <v>7469</v>
      </c>
      <c r="M278" s="152">
        <v>1</v>
      </c>
      <c r="N278" s="49" t="s">
        <v>8509</v>
      </c>
      <c r="O278" s="49" t="s">
        <v>8514</v>
      </c>
      <c r="P278" s="112" t="s">
        <v>195</v>
      </c>
      <c r="Q278" s="112" t="s">
        <v>54</v>
      </c>
      <c r="R278" s="112"/>
      <c r="S278" s="112"/>
    </row>
    <row r="279" spans="1:19" x14ac:dyDescent="0.25">
      <c r="A279" s="112" t="s">
        <v>57</v>
      </c>
      <c r="B279" s="76">
        <v>12</v>
      </c>
      <c r="C279" s="55" t="s">
        <v>2665</v>
      </c>
      <c r="D279" s="49" t="s">
        <v>3281</v>
      </c>
      <c r="E279" s="55" t="s">
        <v>8139</v>
      </c>
      <c r="F279" s="68" t="s">
        <v>8143</v>
      </c>
      <c r="G279" s="55" t="s">
        <v>3091</v>
      </c>
      <c r="H279" s="49" t="s">
        <v>2869</v>
      </c>
      <c r="I279" s="55"/>
      <c r="J279" s="55" t="s">
        <v>7490</v>
      </c>
      <c r="K279" s="55"/>
      <c r="L279" s="49" t="s">
        <v>7469</v>
      </c>
      <c r="M279" s="152">
        <v>0</v>
      </c>
      <c r="N279" s="49" t="s">
        <v>8509</v>
      </c>
      <c r="O279" s="49" t="s">
        <v>8514</v>
      </c>
      <c r="P279" s="112" t="s">
        <v>195</v>
      </c>
      <c r="Q279" s="112" t="s">
        <v>54</v>
      </c>
      <c r="R279" s="112"/>
      <c r="S279" s="112"/>
    </row>
    <row r="280" spans="1:19" x14ac:dyDescent="0.25">
      <c r="A280" s="112" t="s">
        <v>57</v>
      </c>
      <c r="B280" s="76">
        <v>13</v>
      </c>
      <c r="C280" s="55" t="s">
        <v>2666</v>
      </c>
      <c r="D280" s="49" t="s">
        <v>3282</v>
      </c>
      <c r="E280" s="55" t="s">
        <v>8138</v>
      </c>
      <c r="F280" s="68" t="s">
        <v>8142</v>
      </c>
      <c r="G280" s="55" t="s">
        <v>3092</v>
      </c>
      <c r="H280" s="49" t="s">
        <v>2870</v>
      </c>
      <c r="I280" s="55"/>
      <c r="J280" s="55" t="s">
        <v>7490</v>
      </c>
      <c r="K280" s="55"/>
      <c r="L280" s="49" t="s">
        <v>7469</v>
      </c>
      <c r="M280" s="152">
        <v>0</v>
      </c>
      <c r="N280" s="49" t="s">
        <v>8509</v>
      </c>
      <c r="O280" s="49" t="s">
        <v>8514</v>
      </c>
      <c r="P280" s="112" t="s">
        <v>195</v>
      </c>
      <c r="Q280" s="112" t="s">
        <v>54</v>
      </c>
      <c r="R280" s="112"/>
      <c r="S280" s="112"/>
    </row>
    <row r="281" spans="1:19" x14ac:dyDescent="0.25">
      <c r="A281" s="112" t="s">
        <v>57</v>
      </c>
      <c r="B281" s="76">
        <v>14</v>
      </c>
      <c r="C281" s="55" t="s">
        <v>2667</v>
      </c>
      <c r="D281" s="49" t="s">
        <v>3283</v>
      </c>
      <c r="E281" s="55" t="s">
        <v>8137</v>
      </c>
      <c r="F281" s="68" t="s">
        <v>8136</v>
      </c>
      <c r="G281" s="55" t="s">
        <v>3093</v>
      </c>
      <c r="H281" s="49" t="s">
        <v>2871</v>
      </c>
      <c r="I281" s="55"/>
      <c r="J281" s="55" t="s">
        <v>7490</v>
      </c>
      <c r="K281" s="55"/>
      <c r="L281" s="49" t="s">
        <v>7469</v>
      </c>
      <c r="M281" s="152">
        <v>0</v>
      </c>
      <c r="N281" s="49" t="s">
        <v>8509</v>
      </c>
      <c r="O281" s="49" t="s">
        <v>8514</v>
      </c>
      <c r="P281" s="112" t="s">
        <v>195</v>
      </c>
      <c r="Q281" s="112" t="s">
        <v>54</v>
      </c>
      <c r="R281" s="112"/>
      <c r="S281" s="112"/>
    </row>
    <row r="282" spans="1:19" x14ac:dyDescent="0.25">
      <c r="A282" s="112" t="s">
        <v>57</v>
      </c>
      <c r="B282" s="76">
        <v>15</v>
      </c>
      <c r="C282" s="55" t="s">
        <v>2668</v>
      </c>
      <c r="D282" s="49" t="s">
        <v>3290</v>
      </c>
      <c r="E282" s="55" t="s">
        <v>8135</v>
      </c>
      <c r="F282" s="68" t="s">
        <v>8134</v>
      </c>
      <c r="G282" s="55" t="s">
        <v>3094</v>
      </c>
      <c r="H282" s="49" t="s">
        <v>2872</v>
      </c>
      <c r="I282" s="55"/>
      <c r="J282" s="55" t="s">
        <v>7490</v>
      </c>
      <c r="K282" s="55"/>
      <c r="L282" s="49" t="s">
        <v>7469</v>
      </c>
      <c r="M282" s="152">
        <v>0</v>
      </c>
      <c r="N282" s="49" t="s">
        <v>8509</v>
      </c>
      <c r="O282" s="49" t="s">
        <v>8514</v>
      </c>
      <c r="P282" s="112" t="s">
        <v>262</v>
      </c>
      <c r="Q282" s="112" t="s">
        <v>54</v>
      </c>
      <c r="R282" s="112"/>
      <c r="S282" s="112"/>
    </row>
    <row r="283" spans="1:19" x14ac:dyDescent="0.25">
      <c r="A283" s="112" t="s">
        <v>57</v>
      </c>
      <c r="B283" s="76">
        <v>16</v>
      </c>
      <c r="C283" s="55" t="s">
        <v>2669</v>
      </c>
      <c r="D283" s="49" t="s">
        <v>3291</v>
      </c>
      <c r="E283" s="55" t="s">
        <v>8132</v>
      </c>
      <c r="F283" s="68" t="s">
        <v>8133</v>
      </c>
      <c r="G283" s="55" t="s">
        <v>3095</v>
      </c>
      <c r="H283" s="49" t="s">
        <v>2873</v>
      </c>
      <c r="I283" s="55"/>
      <c r="J283" s="55" t="s">
        <v>7490</v>
      </c>
      <c r="K283" s="55"/>
      <c r="L283" s="49" t="s">
        <v>7469</v>
      </c>
      <c r="M283" s="152">
        <v>0</v>
      </c>
      <c r="N283" s="49" t="s">
        <v>8509</v>
      </c>
      <c r="O283" s="49" t="s">
        <v>8514</v>
      </c>
      <c r="P283" s="112" t="s">
        <v>262</v>
      </c>
      <c r="Q283" s="112" t="s">
        <v>54</v>
      </c>
      <c r="R283" s="112"/>
      <c r="S283" s="112"/>
    </row>
    <row r="284" spans="1:19" x14ac:dyDescent="0.25">
      <c r="A284" s="112" t="s">
        <v>57</v>
      </c>
      <c r="B284" s="76">
        <v>17</v>
      </c>
      <c r="C284" s="55" t="s">
        <v>2671</v>
      </c>
      <c r="D284" s="49" t="s">
        <v>3294</v>
      </c>
      <c r="E284" s="55" t="s">
        <v>8131</v>
      </c>
      <c r="F284" s="68" t="s">
        <v>7779</v>
      </c>
      <c r="G284" s="55" t="s">
        <v>3097</v>
      </c>
      <c r="H284" s="49" t="s">
        <v>2875</v>
      </c>
      <c r="I284" s="55"/>
      <c r="J284" s="55" t="s">
        <v>7490</v>
      </c>
      <c r="K284" s="55"/>
      <c r="L284" s="49" t="s">
        <v>7469</v>
      </c>
      <c r="M284" s="152">
        <v>0</v>
      </c>
      <c r="N284" s="49" t="s">
        <v>8509</v>
      </c>
      <c r="O284" s="49" t="s">
        <v>8514</v>
      </c>
      <c r="P284" s="112" t="s">
        <v>165</v>
      </c>
      <c r="Q284" s="112" t="s">
        <v>54</v>
      </c>
      <c r="R284" s="112"/>
      <c r="S284" s="112"/>
    </row>
    <row r="285" spans="1:19" x14ac:dyDescent="0.25">
      <c r="A285" s="112" t="s">
        <v>57</v>
      </c>
      <c r="B285" s="76">
        <v>18</v>
      </c>
      <c r="C285" s="55" t="s">
        <v>2670</v>
      </c>
      <c r="D285" s="49" t="s">
        <v>3295</v>
      </c>
      <c r="E285" s="55" t="s">
        <v>8130</v>
      </c>
      <c r="F285" s="68" t="s">
        <v>7780</v>
      </c>
      <c r="G285" s="55" t="s">
        <v>3096</v>
      </c>
      <c r="H285" s="49" t="s">
        <v>2874</v>
      </c>
      <c r="I285" s="55"/>
      <c r="J285" s="55" t="s">
        <v>7490</v>
      </c>
      <c r="K285" s="55"/>
      <c r="L285" s="49" t="s">
        <v>7469</v>
      </c>
      <c r="M285" s="152">
        <v>0</v>
      </c>
      <c r="N285" s="49" t="s">
        <v>8509</v>
      </c>
      <c r="O285" s="49" t="s">
        <v>8514</v>
      </c>
      <c r="P285" s="112" t="s">
        <v>195</v>
      </c>
      <c r="Q285" s="112" t="s">
        <v>54</v>
      </c>
      <c r="R285" s="112"/>
      <c r="S285" s="112"/>
    </row>
    <row r="286" spans="1:19" x14ac:dyDescent="0.25">
      <c r="A286" s="112" t="s">
        <v>57</v>
      </c>
      <c r="B286" s="76">
        <v>19</v>
      </c>
      <c r="C286" s="55" t="s">
        <v>2672</v>
      </c>
      <c r="D286" s="49" t="s">
        <v>3287</v>
      </c>
      <c r="E286" s="55" t="s">
        <v>8129</v>
      </c>
      <c r="F286" s="68" t="s">
        <v>8128</v>
      </c>
      <c r="G286" s="55" t="s">
        <v>3098</v>
      </c>
      <c r="H286" s="49" t="s">
        <v>2876</v>
      </c>
      <c r="I286" s="55"/>
      <c r="J286" s="55" t="s">
        <v>7490</v>
      </c>
      <c r="K286" s="55"/>
      <c r="L286" s="49" t="s">
        <v>7469</v>
      </c>
      <c r="M286" s="152">
        <v>0</v>
      </c>
      <c r="N286" s="49" t="s">
        <v>8509</v>
      </c>
      <c r="O286" s="49" t="s">
        <v>8514</v>
      </c>
      <c r="P286" s="112" t="s">
        <v>156</v>
      </c>
      <c r="Q286" s="112" t="s">
        <v>54</v>
      </c>
      <c r="R286" s="112"/>
      <c r="S286" s="112"/>
    </row>
    <row r="287" spans="1:19" x14ac:dyDescent="0.25">
      <c r="A287" s="112" t="s">
        <v>57</v>
      </c>
      <c r="B287" s="76">
        <v>20</v>
      </c>
      <c r="C287" s="55" t="s">
        <v>2673</v>
      </c>
      <c r="D287" s="49" t="s">
        <v>3296</v>
      </c>
      <c r="E287" s="55" t="s">
        <v>8127</v>
      </c>
      <c r="F287" s="68" t="s">
        <v>8126</v>
      </c>
      <c r="G287" s="55" t="s">
        <v>3099</v>
      </c>
      <c r="H287" s="49" t="s">
        <v>2877</v>
      </c>
      <c r="I287" s="55"/>
      <c r="J287" s="55" t="s">
        <v>7490</v>
      </c>
      <c r="K287" s="55"/>
      <c r="L287" s="49" t="s">
        <v>7469</v>
      </c>
      <c r="M287" s="152">
        <v>0</v>
      </c>
      <c r="N287" s="49" t="s">
        <v>8509</v>
      </c>
      <c r="O287" s="49" t="s">
        <v>8514</v>
      </c>
      <c r="P287" s="112" t="s">
        <v>158</v>
      </c>
      <c r="Q287" s="112" t="s">
        <v>54</v>
      </c>
      <c r="R287" s="112"/>
      <c r="S287" s="112"/>
    </row>
    <row r="288" spans="1:19" x14ac:dyDescent="0.25">
      <c r="A288" s="112" t="s">
        <v>57</v>
      </c>
      <c r="B288" s="76">
        <v>21</v>
      </c>
      <c r="C288" s="55" t="s">
        <v>2674</v>
      </c>
      <c r="D288" s="49" t="s">
        <v>3297</v>
      </c>
      <c r="E288" s="55" t="s">
        <v>8125</v>
      </c>
      <c r="F288" s="68" t="s">
        <v>7781</v>
      </c>
      <c r="G288" s="55" t="s">
        <v>3100</v>
      </c>
      <c r="H288" s="49" t="s">
        <v>2878</v>
      </c>
      <c r="I288" s="55"/>
      <c r="J288" s="55" t="s">
        <v>7490</v>
      </c>
      <c r="K288" s="55"/>
      <c r="L288" s="49" t="s">
        <v>7469</v>
      </c>
      <c r="M288" s="152">
        <v>0</v>
      </c>
      <c r="N288" s="49" t="s">
        <v>8509</v>
      </c>
      <c r="O288" s="49" t="s">
        <v>8514</v>
      </c>
      <c r="P288" s="112" t="s">
        <v>158</v>
      </c>
      <c r="Q288" s="112" t="s">
        <v>54</v>
      </c>
      <c r="R288" s="112"/>
      <c r="S288" s="112"/>
    </row>
    <row r="289" spans="1:19" x14ac:dyDescent="0.25">
      <c r="A289" s="112" t="s">
        <v>57</v>
      </c>
      <c r="B289" s="76">
        <v>22</v>
      </c>
      <c r="C289" s="55" t="s">
        <v>2675</v>
      </c>
      <c r="D289" s="49" t="s">
        <v>3298</v>
      </c>
      <c r="E289" s="55" t="s">
        <v>8124</v>
      </c>
      <c r="F289" s="68" t="s">
        <v>7782</v>
      </c>
      <c r="G289" s="55" t="s">
        <v>3101</v>
      </c>
      <c r="H289" s="49" t="s">
        <v>2879</v>
      </c>
      <c r="I289" s="55"/>
      <c r="J289" s="55" t="s">
        <v>7490</v>
      </c>
      <c r="K289" s="55"/>
      <c r="L289" s="49" t="s">
        <v>7469</v>
      </c>
      <c r="M289" s="152">
        <v>0</v>
      </c>
      <c r="N289" s="49" t="s">
        <v>8509</v>
      </c>
      <c r="O289" s="49" t="s">
        <v>8514</v>
      </c>
      <c r="P289" s="112" t="s">
        <v>158</v>
      </c>
      <c r="Q289" s="112" t="s">
        <v>54</v>
      </c>
      <c r="R289" s="112"/>
      <c r="S289" s="112"/>
    </row>
    <row r="290" spans="1:19" x14ac:dyDescent="0.25">
      <c r="A290" s="112" t="s">
        <v>57</v>
      </c>
      <c r="B290" s="76">
        <v>23</v>
      </c>
      <c r="C290" s="55" t="s">
        <v>2676</v>
      </c>
      <c r="D290" s="49" t="s">
        <v>3300</v>
      </c>
      <c r="E290" s="55" t="s">
        <v>8123</v>
      </c>
      <c r="F290" s="68" t="s">
        <v>7783</v>
      </c>
      <c r="G290" s="55" t="s">
        <v>3102</v>
      </c>
      <c r="H290" s="49" t="s">
        <v>2880</v>
      </c>
      <c r="I290" s="55"/>
      <c r="J290" s="55" t="s">
        <v>7490</v>
      </c>
      <c r="K290" s="55"/>
      <c r="L290" s="49" t="s">
        <v>7469</v>
      </c>
      <c r="M290" s="152">
        <v>0</v>
      </c>
      <c r="N290" s="49" t="s">
        <v>8509</v>
      </c>
      <c r="O290" s="49" t="s">
        <v>8514</v>
      </c>
      <c r="P290" s="112" t="s">
        <v>3001</v>
      </c>
      <c r="Q290" s="112" t="s">
        <v>54</v>
      </c>
      <c r="R290" s="112"/>
      <c r="S290" s="112"/>
    </row>
    <row r="291" spans="1:19" x14ac:dyDescent="0.25">
      <c r="A291" s="112" t="s">
        <v>57</v>
      </c>
      <c r="B291" s="76">
        <v>24</v>
      </c>
      <c r="C291" s="55" t="s">
        <v>2677</v>
      </c>
      <c r="D291" s="49" t="s">
        <v>3299</v>
      </c>
      <c r="E291" s="55" t="s">
        <v>8122</v>
      </c>
      <c r="F291" s="68" t="s">
        <v>7784</v>
      </c>
      <c r="G291" s="55" t="s">
        <v>3103</v>
      </c>
      <c r="H291" s="49" t="s">
        <v>2881</v>
      </c>
      <c r="I291" s="55"/>
      <c r="J291" s="55" t="s">
        <v>7490</v>
      </c>
      <c r="K291" s="55"/>
      <c r="L291" s="49" t="s">
        <v>7469</v>
      </c>
      <c r="M291" s="152">
        <v>0</v>
      </c>
      <c r="N291" s="49" t="s">
        <v>8509</v>
      </c>
      <c r="O291" s="49" t="s">
        <v>8514</v>
      </c>
      <c r="P291" s="112" t="s">
        <v>100</v>
      </c>
      <c r="Q291" s="112" t="s">
        <v>54</v>
      </c>
      <c r="R291" s="112"/>
      <c r="S291" s="112"/>
    </row>
    <row r="292" spans="1:19" x14ac:dyDescent="0.25">
      <c r="A292" s="112" t="s">
        <v>57</v>
      </c>
      <c r="B292" s="76">
        <v>25</v>
      </c>
      <c r="C292" s="55" t="s">
        <v>2678</v>
      </c>
      <c r="D292" s="49" t="s">
        <v>3301</v>
      </c>
      <c r="E292" s="55" t="s">
        <v>8121</v>
      </c>
      <c r="F292" s="68" t="s">
        <v>7785</v>
      </c>
      <c r="G292" s="55" t="s">
        <v>3104</v>
      </c>
      <c r="H292" s="49" t="s">
        <v>2882</v>
      </c>
      <c r="I292" s="55"/>
      <c r="J292" s="55" t="s">
        <v>7490</v>
      </c>
      <c r="K292" s="55"/>
      <c r="L292" s="49" t="s">
        <v>7469</v>
      </c>
      <c r="M292" s="152">
        <v>0</v>
      </c>
      <c r="N292" s="49" t="s">
        <v>8509</v>
      </c>
      <c r="O292" s="49" t="s">
        <v>8514</v>
      </c>
      <c r="P292" s="112" t="s">
        <v>262</v>
      </c>
      <c r="Q292" s="112" t="s">
        <v>54</v>
      </c>
      <c r="R292" s="112"/>
      <c r="S292" s="112"/>
    </row>
    <row r="293" spans="1:19" x14ac:dyDescent="0.25">
      <c r="A293" s="114" t="s">
        <v>57</v>
      </c>
      <c r="B293" s="99">
        <v>26</v>
      </c>
      <c r="C293" s="100" t="s">
        <v>7522</v>
      </c>
      <c r="D293" s="100" t="s">
        <v>1895</v>
      </c>
      <c r="E293" s="101" t="s">
        <v>8157</v>
      </c>
      <c r="F293" s="100" t="s">
        <v>2172</v>
      </c>
      <c r="G293" s="100"/>
      <c r="H293" s="100"/>
      <c r="I293" s="100"/>
      <c r="J293" s="102" t="s">
        <v>7490</v>
      </c>
      <c r="K293" s="102"/>
      <c r="L293" s="100" t="s">
        <v>91</v>
      </c>
      <c r="M293" s="153">
        <v>0</v>
      </c>
      <c r="N293" s="102" t="s">
        <v>8509</v>
      </c>
      <c r="O293" s="102" t="s">
        <v>8514</v>
      </c>
      <c r="P293" s="114" t="s">
        <v>91</v>
      </c>
      <c r="Q293" s="114" t="s">
        <v>54</v>
      </c>
      <c r="R293" s="114"/>
      <c r="S293" s="114"/>
    </row>
    <row r="294" spans="1:19" x14ac:dyDescent="0.25">
      <c r="A294" s="137" t="s">
        <v>51</v>
      </c>
      <c r="B294" s="75">
        <v>1</v>
      </c>
      <c r="C294" s="65" t="s">
        <v>6608</v>
      </c>
      <c r="D294" s="65" t="s">
        <v>6610</v>
      </c>
      <c r="E294" s="66" t="s">
        <v>7603</v>
      </c>
      <c r="F294" s="65" t="s">
        <v>7702</v>
      </c>
      <c r="G294" s="65"/>
      <c r="H294" s="65"/>
      <c r="I294" s="65"/>
      <c r="J294" s="96" t="s">
        <v>7490</v>
      </c>
      <c r="K294" s="96"/>
      <c r="L294" s="65" t="s">
        <v>91</v>
      </c>
      <c r="M294" s="156" t="s">
        <v>8508</v>
      </c>
      <c r="N294" s="96" t="s">
        <v>8510</v>
      </c>
      <c r="O294" s="96" t="s">
        <v>8513</v>
      </c>
      <c r="P294" s="137" t="s">
        <v>91</v>
      </c>
      <c r="Q294" s="137" t="s">
        <v>45</v>
      </c>
      <c r="R294" s="112" t="s">
        <v>6607</v>
      </c>
      <c r="S294" s="112"/>
    </row>
    <row r="295" spans="1:19" x14ac:dyDescent="0.25">
      <c r="A295" s="137" t="s">
        <v>51</v>
      </c>
      <c r="B295" s="75">
        <v>2</v>
      </c>
      <c r="C295" s="65" t="s">
        <v>6609</v>
      </c>
      <c r="D295" s="65" t="s">
        <v>7461</v>
      </c>
      <c r="E295" s="66" t="s">
        <v>7604</v>
      </c>
      <c r="F295" s="66" t="s">
        <v>7605</v>
      </c>
      <c r="G295" s="65"/>
      <c r="H295" s="65"/>
      <c r="I295" s="65"/>
      <c r="J295" s="96" t="s">
        <v>7490</v>
      </c>
      <c r="K295" s="96"/>
      <c r="L295" s="65" t="s">
        <v>91</v>
      </c>
      <c r="M295" s="156" t="s">
        <v>8508</v>
      </c>
      <c r="N295" s="96" t="s">
        <v>8509</v>
      </c>
      <c r="O295" s="96" t="s">
        <v>8513</v>
      </c>
      <c r="P295" s="137" t="s">
        <v>91</v>
      </c>
      <c r="Q295" s="137" t="s">
        <v>45</v>
      </c>
      <c r="R295" s="112" t="s">
        <v>6607</v>
      </c>
      <c r="S295" s="112"/>
    </row>
    <row r="296" spans="1:19" x14ac:dyDescent="0.25">
      <c r="A296" s="112" t="s">
        <v>51</v>
      </c>
      <c r="B296" s="75">
        <v>3</v>
      </c>
      <c r="C296" s="53" t="s">
        <v>106</v>
      </c>
      <c r="D296" s="53" t="s">
        <v>1922</v>
      </c>
      <c r="E296" s="49" t="s">
        <v>8106</v>
      </c>
      <c r="F296" s="53" t="s">
        <v>2146</v>
      </c>
      <c r="G296" s="53" t="s">
        <v>301</v>
      </c>
      <c r="H296" s="53" t="s">
        <v>292</v>
      </c>
      <c r="I296" s="53" t="s">
        <v>2322</v>
      </c>
      <c r="J296" s="55" t="s">
        <v>7490</v>
      </c>
      <c r="K296" s="55"/>
      <c r="L296" s="98" t="s">
        <v>7470</v>
      </c>
      <c r="M296" s="159" t="s">
        <v>8508</v>
      </c>
      <c r="N296" s="98" t="s">
        <v>8510</v>
      </c>
      <c r="O296" s="98" t="s">
        <v>8513</v>
      </c>
      <c r="P296" s="112" t="s">
        <v>100</v>
      </c>
      <c r="Q296" s="112" t="s">
        <v>45</v>
      </c>
      <c r="R296" s="112"/>
      <c r="S296" s="112"/>
    </row>
    <row r="297" spans="1:19" x14ac:dyDescent="0.25">
      <c r="A297" s="112" t="s">
        <v>51</v>
      </c>
      <c r="B297" s="75">
        <v>4</v>
      </c>
      <c r="C297" s="85" t="s">
        <v>107</v>
      </c>
      <c r="D297" s="53" t="s">
        <v>1924</v>
      </c>
      <c r="E297" s="53" t="s">
        <v>2153</v>
      </c>
      <c r="F297" s="53" t="s">
        <v>2153</v>
      </c>
      <c r="G297" s="53" t="s">
        <v>302</v>
      </c>
      <c r="H297" s="53" t="s">
        <v>303</v>
      </c>
      <c r="I297" s="53" t="s">
        <v>2323</v>
      </c>
      <c r="J297" s="55" t="s">
        <v>7490</v>
      </c>
      <c r="K297" s="55"/>
      <c r="L297" s="53" t="s">
        <v>91</v>
      </c>
      <c r="M297" s="154" t="s">
        <v>8508</v>
      </c>
      <c r="N297" s="55" t="s">
        <v>8509</v>
      </c>
      <c r="O297" s="55" t="s">
        <v>8513</v>
      </c>
      <c r="P297" s="112" t="s">
        <v>91</v>
      </c>
      <c r="Q297" s="112" t="s">
        <v>45</v>
      </c>
      <c r="R297" s="112"/>
      <c r="S297" s="112"/>
    </row>
    <row r="298" spans="1:19" x14ac:dyDescent="0.25">
      <c r="A298" s="112" t="s">
        <v>51</v>
      </c>
      <c r="B298" s="75">
        <v>5</v>
      </c>
      <c r="C298" s="53" t="s">
        <v>109</v>
      </c>
      <c r="D298" s="53" t="s">
        <v>7533</v>
      </c>
      <c r="E298" s="49" t="s">
        <v>8104</v>
      </c>
      <c r="F298" s="53" t="s">
        <v>2154</v>
      </c>
      <c r="G298" s="53" t="s">
        <v>306</v>
      </c>
      <c r="H298" s="53" t="s">
        <v>307</v>
      </c>
      <c r="I298" s="53" t="s">
        <v>2325</v>
      </c>
      <c r="J298" s="55" t="s">
        <v>3415</v>
      </c>
      <c r="K298" s="55" t="s">
        <v>7489</v>
      </c>
      <c r="L298" s="53" t="s">
        <v>91</v>
      </c>
      <c r="M298" s="154">
        <v>0</v>
      </c>
      <c r="N298" s="55" t="s">
        <v>8509</v>
      </c>
      <c r="O298" s="55" t="s">
        <v>8514</v>
      </c>
      <c r="P298" s="112" t="s">
        <v>92</v>
      </c>
      <c r="Q298" s="112" t="s">
        <v>45</v>
      </c>
      <c r="R298" s="112"/>
      <c r="S298" s="112"/>
    </row>
    <row r="299" spans="1:19" x14ac:dyDescent="0.25">
      <c r="A299" s="112" t="s">
        <v>51</v>
      </c>
      <c r="B299" s="75">
        <v>6</v>
      </c>
      <c r="C299" s="53" t="s">
        <v>108</v>
      </c>
      <c r="D299" s="53" t="s">
        <v>7534</v>
      </c>
      <c r="E299" s="53" t="s">
        <v>2148</v>
      </c>
      <c r="F299" s="53" t="s">
        <v>2148</v>
      </c>
      <c r="G299" s="53" t="s">
        <v>304</v>
      </c>
      <c r="H299" s="53" t="s">
        <v>305</v>
      </c>
      <c r="I299" s="53" t="s">
        <v>2324</v>
      </c>
      <c r="J299" s="55" t="s">
        <v>3416</v>
      </c>
      <c r="K299" s="55" t="s">
        <v>7489</v>
      </c>
      <c r="L299" s="53" t="s">
        <v>91</v>
      </c>
      <c r="M299" s="154">
        <v>0</v>
      </c>
      <c r="N299" s="55" t="s">
        <v>8509</v>
      </c>
      <c r="O299" s="55" t="s">
        <v>8514</v>
      </c>
      <c r="P299" s="112" t="s">
        <v>92</v>
      </c>
      <c r="Q299" s="112" t="s">
        <v>45</v>
      </c>
      <c r="R299" s="112"/>
      <c r="S299" s="112"/>
    </row>
    <row r="300" spans="1:19" x14ac:dyDescent="0.25">
      <c r="A300" s="112" t="s">
        <v>51</v>
      </c>
      <c r="B300" s="113">
        <v>7</v>
      </c>
      <c r="C300" s="112" t="s">
        <v>3815</v>
      </c>
      <c r="D300" s="112" t="s">
        <v>1895</v>
      </c>
      <c r="E300" s="112" t="s">
        <v>8105</v>
      </c>
      <c r="F300" s="112" t="s">
        <v>7786</v>
      </c>
      <c r="G300" s="112" t="s">
        <v>3916</v>
      </c>
      <c r="H300" s="112" t="s">
        <v>3917</v>
      </c>
      <c r="I300" s="112"/>
      <c r="J300" s="55" t="s">
        <v>7490</v>
      </c>
      <c r="K300" s="55"/>
      <c r="L300" s="112" t="s">
        <v>91</v>
      </c>
      <c r="M300" s="113">
        <v>0</v>
      </c>
      <c r="N300" s="112" t="s">
        <v>8509</v>
      </c>
      <c r="O300" s="112" t="s">
        <v>8514</v>
      </c>
      <c r="P300" s="112" t="s">
        <v>91</v>
      </c>
      <c r="Q300" s="112" t="s">
        <v>45</v>
      </c>
      <c r="R300" s="112"/>
      <c r="S300" s="112"/>
    </row>
    <row r="301" spans="1:19" x14ac:dyDescent="0.25">
      <c r="A301" s="136" t="s">
        <v>62</v>
      </c>
      <c r="B301" s="76">
        <v>-99</v>
      </c>
      <c r="C301" s="49" t="s">
        <v>292</v>
      </c>
      <c r="D301" s="112"/>
      <c r="E301" s="49"/>
      <c r="F301" s="112"/>
      <c r="G301" s="49" t="s">
        <v>292</v>
      </c>
      <c r="H301" s="49" t="s">
        <v>292</v>
      </c>
      <c r="I301" s="112"/>
      <c r="J301" s="49" t="s">
        <v>7490</v>
      </c>
      <c r="K301" s="49"/>
      <c r="L301" s="52" t="s">
        <v>7470</v>
      </c>
      <c r="M301" s="113" t="s">
        <v>8508</v>
      </c>
      <c r="N301" s="112" t="s">
        <v>8510</v>
      </c>
      <c r="O301" s="112"/>
      <c r="P301" s="131"/>
      <c r="Q301" s="131" t="s">
        <v>54</v>
      </c>
      <c r="R301" s="52"/>
      <c r="S301" s="52"/>
    </row>
    <row r="302" spans="1:19" x14ac:dyDescent="0.25">
      <c r="A302" s="136" t="s">
        <v>62</v>
      </c>
      <c r="B302" s="76">
        <v>-99</v>
      </c>
      <c r="C302" s="49" t="s">
        <v>6642</v>
      </c>
      <c r="D302" s="112"/>
      <c r="E302" s="49"/>
      <c r="F302" s="112"/>
      <c r="G302" s="49" t="s">
        <v>6721</v>
      </c>
      <c r="H302" s="49" t="s">
        <v>6722</v>
      </c>
      <c r="I302" s="112"/>
      <c r="J302" s="49" t="s">
        <v>7490</v>
      </c>
      <c r="K302" s="49"/>
      <c r="L302" s="49" t="s">
        <v>7470</v>
      </c>
      <c r="M302" s="152"/>
      <c r="N302" s="49"/>
      <c r="O302" s="49"/>
      <c r="P302" s="131" t="s">
        <v>7473</v>
      </c>
      <c r="Q302" s="131" t="s">
        <v>54</v>
      </c>
      <c r="R302" s="52"/>
      <c r="S302" s="52"/>
    </row>
    <row r="303" spans="1:19" x14ac:dyDescent="0.25">
      <c r="A303" s="136" t="s">
        <v>62</v>
      </c>
      <c r="B303" s="76">
        <v>-99</v>
      </c>
      <c r="C303" s="49" t="s">
        <v>6641</v>
      </c>
      <c r="D303" s="112"/>
      <c r="E303" s="49"/>
      <c r="F303" s="112"/>
      <c r="G303" s="49" t="s">
        <v>6719</v>
      </c>
      <c r="H303" s="49" t="s">
        <v>6720</v>
      </c>
      <c r="I303" s="112"/>
      <c r="J303" s="49" t="s">
        <v>7490</v>
      </c>
      <c r="K303" s="49"/>
      <c r="L303" s="49" t="s">
        <v>7471</v>
      </c>
      <c r="M303" s="152"/>
      <c r="N303" s="49"/>
      <c r="O303" s="49"/>
      <c r="P303" s="131" t="s">
        <v>3951</v>
      </c>
      <c r="Q303" s="131" t="s">
        <v>54</v>
      </c>
      <c r="R303" s="52"/>
      <c r="S303" s="52"/>
    </row>
    <row r="304" spans="1:19" x14ac:dyDescent="0.25">
      <c r="A304" s="114" t="s">
        <v>62</v>
      </c>
      <c r="B304" s="99">
        <v>1</v>
      </c>
      <c r="C304" s="100" t="s">
        <v>93</v>
      </c>
      <c r="D304" s="102" t="s">
        <v>1923</v>
      </c>
      <c r="E304" s="101" t="s">
        <v>2130</v>
      </c>
      <c r="F304" s="100" t="s">
        <v>7701</v>
      </c>
      <c r="G304" s="100" t="s">
        <v>277</v>
      </c>
      <c r="H304" s="100" t="s">
        <v>278</v>
      </c>
      <c r="I304" s="100" t="s">
        <v>2311</v>
      </c>
      <c r="J304" s="102" t="s">
        <v>7490</v>
      </c>
      <c r="K304" s="102"/>
      <c r="L304" s="100" t="s">
        <v>91</v>
      </c>
      <c r="M304" s="153" t="s">
        <v>8508</v>
      </c>
      <c r="N304" s="102" t="s">
        <v>8510</v>
      </c>
      <c r="O304" s="102" t="s">
        <v>8513</v>
      </c>
      <c r="P304" s="114" t="s">
        <v>91</v>
      </c>
      <c r="Q304" s="114" t="s">
        <v>54</v>
      </c>
      <c r="R304" s="114"/>
      <c r="S304" s="114"/>
    </row>
    <row r="305" spans="1:19" x14ac:dyDescent="0.25">
      <c r="A305" s="112" t="s">
        <v>62</v>
      </c>
      <c r="B305" s="76">
        <v>2</v>
      </c>
      <c r="C305" s="53" t="s">
        <v>123</v>
      </c>
      <c r="D305" s="55" t="s">
        <v>1950</v>
      </c>
      <c r="E305" s="49" t="s">
        <v>8161</v>
      </c>
      <c r="F305" s="53" t="s">
        <v>7659</v>
      </c>
      <c r="G305" s="53" t="s">
        <v>332</v>
      </c>
      <c r="H305" s="53" t="s">
        <v>422</v>
      </c>
      <c r="I305" s="67" t="s">
        <v>2370</v>
      </c>
      <c r="J305" s="55" t="s">
        <v>7490</v>
      </c>
      <c r="K305" s="55"/>
      <c r="L305" s="98" t="s">
        <v>7470</v>
      </c>
      <c r="M305" s="159" t="s">
        <v>8508</v>
      </c>
      <c r="N305" s="98" t="s">
        <v>8510</v>
      </c>
      <c r="O305" s="98" t="s">
        <v>8513</v>
      </c>
      <c r="P305" s="112" t="s">
        <v>100</v>
      </c>
      <c r="Q305" s="112" t="s">
        <v>54</v>
      </c>
      <c r="R305" s="112"/>
      <c r="S305" s="112"/>
    </row>
    <row r="306" spans="1:19" x14ac:dyDescent="0.25">
      <c r="A306" s="112" t="s">
        <v>62</v>
      </c>
      <c r="B306" s="76">
        <v>3</v>
      </c>
      <c r="C306" s="84" t="s">
        <v>2710</v>
      </c>
      <c r="D306" s="49" t="s">
        <v>6395</v>
      </c>
      <c r="E306" s="55" t="s">
        <v>8170</v>
      </c>
      <c r="F306" s="68" t="s">
        <v>7787</v>
      </c>
      <c r="G306" s="55" t="s">
        <v>3137</v>
      </c>
      <c r="H306" s="49" t="s">
        <v>2914</v>
      </c>
      <c r="I306" s="55"/>
      <c r="J306" s="55" t="s">
        <v>7490</v>
      </c>
      <c r="K306" s="55"/>
      <c r="L306" s="49" t="s">
        <v>91</v>
      </c>
      <c r="M306" s="152" t="s">
        <v>8508</v>
      </c>
      <c r="N306" s="49" t="s">
        <v>8509</v>
      </c>
      <c r="O306" s="49" t="s">
        <v>8513</v>
      </c>
      <c r="P306" s="112" t="s">
        <v>91</v>
      </c>
      <c r="Q306" s="112" t="s">
        <v>54</v>
      </c>
      <c r="R306" s="112"/>
      <c r="S306" s="112"/>
    </row>
    <row r="307" spans="1:19" x14ac:dyDescent="0.25">
      <c r="A307" s="112" t="s">
        <v>62</v>
      </c>
      <c r="B307" s="76">
        <v>4</v>
      </c>
      <c r="C307" s="53" t="s">
        <v>177</v>
      </c>
      <c r="D307" s="55" t="s">
        <v>2056</v>
      </c>
      <c r="E307" s="55" t="s">
        <v>8172</v>
      </c>
      <c r="F307" s="67" t="s">
        <v>7588</v>
      </c>
      <c r="G307" s="53" t="s">
        <v>420</v>
      </c>
      <c r="H307" s="53" t="s">
        <v>421</v>
      </c>
      <c r="I307" s="67" t="s">
        <v>2369</v>
      </c>
      <c r="J307" s="55" t="s">
        <v>7490</v>
      </c>
      <c r="K307" s="55"/>
      <c r="L307" s="53" t="s">
        <v>153</v>
      </c>
      <c r="M307" s="154" t="s">
        <v>8508</v>
      </c>
      <c r="N307" s="55" t="s">
        <v>8509</v>
      </c>
      <c r="O307" s="55" t="s">
        <v>8513</v>
      </c>
      <c r="P307" s="112" t="s">
        <v>153</v>
      </c>
      <c r="Q307" s="112" t="s">
        <v>54</v>
      </c>
      <c r="R307" s="112"/>
      <c r="S307" s="112"/>
    </row>
    <row r="308" spans="1:19" x14ac:dyDescent="0.25">
      <c r="A308" s="112" t="s">
        <v>62</v>
      </c>
      <c r="B308" s="76">
        <v>5</v>
      </c>
      <c r="C308" s="53" t="s">
        <v>178</v>
      </c>
      <c r="D308" s="55" t="s">
        <v>2051</v>
      </c>
      <c r="E308" s="49" t="s">
        <v>8162</v>
      </c>
      <c r="F308" s="67" t="s">
        <v>7788</v>
      </c>
      <c r="G308" s="53" t="s">
        <v>423</v>
      </c>
      <c r="H308" s="53" t="s">
        <v>424</v>
      </c>
      <c r="I308" s="67" t="s">
        <v>2371</v>
      </c>
      <c r="J308" s="55" t="s">
        <v>3417</v>
      </c>
      <c r="K308" s="55" t="s">
        <v>7489</v>
      </c>
      <c r="L308" s="53" t="s">
        <v>91</v>
      </c>
      <c r="M308" s="154">
        <v>1</v>
      </c>
      <c r="N308" s="55" t="s">
        <v>8509</v>
      </c>
      <c r="O308" s="55" t="s">
        <v>8514</v>
      </c>
      <c r="P308" s="112" t="s">
        <v>92</v>
      </c>
      <c r="Q308" s="112" t="s">
        <v>54</v>
      </c>
      <c r="R308" s="112"/>
      <c r="S308" s="112"/>
    </row>
    <row r="309" spans="1:19" x14ac:dyDescent="0.25">
      <c r="A309" s="112" t="s">
        <v>62</v>
      </c>
      <c r="B309" s="76">
        <v>6</v>
      </c>
      <c r="C309" s="53" t="s">
        <v>179</v>
      </c>
      <c r="D309" s="55" t="s">
        <v>1888</v>
      </c>
      <c r="E309" s="49" t="s">
        <v>8163</v>
      </c>
      <c r="F309" s="67" t="s">
        <v>2206</v>
      </c>
      <c r="G309" s="53" t="s">
        <v>425</v>
      </c>
      <c r="H309" s="53" t="s">
        <v>426</v>
      </c>
      <c r="I309" s="67" t="s">
        <v>2372</v>
      </c>
      <c r="J309" s="55" t="s">
        <v>7490</v>
      </c>
      <c r="K309" s="55"/>
      <c r="L309" s="49" t="s">
        <v>7469</v>
      </c>
      <c r="M309" s="152">
        <v>2</v>
      </c>
      <c r="N309" s="49" t="s">
        <v>8509</v>
      </c>
      <c r="O309" s="49" t="s">
        <v>8514</v>
      </c>
      <c r="P309" s="112" t="s">
        <v>165</v>
      </c>
      <c r="Q309" s="112" t="s">
        <v>54</v>
      </c>
      <c r="R309" s="112"/>
      <c r="S309" s="112"/>
    </row>
    <row r="310" spans="1:19" x14ac:dyDescent="0.25">
      <c r="A310" s="112" t="s">
        <v>62</v>
      </c>
      <c r="B310" s="76">
        <v>7</v>
      </c>
      <c r="C310" s="55" t="s">
        <v>2707</v>
      </c>
      <c r="D310" s="49" t="s">
        <v>1885</v>
      </c>
      <c r="E310" s="55" t="s">
        <v>8165</v>
      </c>
      <c r="F310" s="68" t="s">
        <v>8164</v>
      </c>
      <c r="G310" s="55" t="s">
        <v>3134</v>
      </c>
      <c r="H310" s="49" t="s">
        <v>2911</v>
      </c>
      <c r="I310" s="55"/>
      <c r="J310" s="55" t="s">
        <v>7490</v>
      </c>
      <c r="K310" s="55"/>
      <c r="L310" s="49" t="s">
        <v>7469</v>
      </c>
      <c r="M310" s="152">
        <v>0</v>
      </c>
      <c r="N310" s="49" t="s">
        <v>8509</v>
      </c>
      <c r="O310" s="49" t="s">
        <v>8514</v>
      </c>
      <c r="P310" s="112" t="s">
        <v>156</v>
      </c>
      <c r="Q310" s="112" t="s">
        <v>54</v>
      </c>
      <c r="R310" s="112"/>
      <c r="S310" s="112"/>
    </row>
    <row r="311" spans="1:19" x14ac:dyDescent="0.25">
      <c r="A311" s="112" t="s">
        <v>62</v>
      </c>
      <c r="B311" s="76">
        <v>8</v>
      </c>
      <c r="C311" s="55" t="s">
        <v>2708</v>
      </c>
      <c r="D311" s="49" t="s">
        <v>3302</v>
      </c>
      <c r="E311" s="55" t="s">
        <v>8173</v>
      </c>
      <c r="F311" s="68" t="s">
        <v>7790</v>
      </c>
      <c r="G311" s="55" t="s">
        <v>3135</v>
      </c>
      <c r="H311" s="49" t="s">
        <v>2912</v>
      </c>
      <c r="I311" s="55"/>
      <c r="J311" s="55" t="s">
        <v>7490</v>
      </c>
      <c r="K311" s="55"/>
      <c r="L311" s="49" t="s">
        <v>7469</v>
      </c>
      <c r="M311" s="152">
        <v>0</v>
      </c>
      <c r="N311" s="49" t="s">
        <v>8509</v>
      </c>
      <c r="O311" s="49" t="s">
        <v>8514</v>
      </c>
      <c r="P311" s="112" t="s">
        <v>195</v>
      </c>
      <c r="Q311" s="112" t="s">
        <v>54</v>
      </c>
      <c r="R311" s="112"/>
      <c r="S311" s="112"/>
    </row>
    <row r="312" spans="1:19" x14ac:dyDescent="0.25">
      <c r="A312" s="112" t="s">
        <v>62</v>
      </c>
      <c r="B312" s="76">
        <v>9</v>
      </c>
      <c r="C312" s="55" t="s">
        <v>2709</v>
      </c>
      <c r="D312" s="49" t="s">
        <v>3303</v>
      </c>
      <c r="E312" s="55" t="s">
        <v>8174</v>
      </c>
      <c r="F312" s="68" t="s">
        <v>7789</v>
      </c>
      <c r="G312" s="55" t="s">
        <v>3136</v>
      </c>
      <c r="H312" s="49" t="s">
        <v>2913</v>
      </c>
      <c r="I312" s="55"/>
      <c r="J312" s="55" t="s">
        <v>7490</v>
      </c>
      <c r="K312" s="55"/>
      <c r="L312" s="49" t="s">
        <v>7469</v>
      </c>
      <c r="M312" s="152">
        <v>0</v>
      </c>
      <c r="N312" s="49" t="s">
        <v>8509</v>
      </c>
      <c r="O312" s="49" t="s">
        <v>8514</v>
      </c>
      <c r="P312" s="112" t="s">
        <v>165</v>
      </c>
      <c r="Q312" s="112" t="s">
        <v>54</v>
      </c>
      <c r="R312" s="112"/>
      <c r="S312" s="112"/>
    </row>
    <row r="313" spans="1:19" x14ac:dyDescent="0.25">
      <c r="A313" s="114" t="s">
        <v>62</v>
      </c>
      <c r="B313" s="99">
        <v>10</v>
      </c>
      <c r="C313" s="100" t="s">
        <v>7523</v>
      </c>
      <c r="D313" s="100" t="s">
        <v>1895</v>
      </c>
      <c r="E313" s="101" t="s">
        <v>8171</v>
      </c>
      <c r="F313" s="100" t="s">
        <v>2172</v>
      </c>
      <c r="G313" s="100"/>
      <c r="H313" s="100"/>
      <c r="I313" s="100"/>
      <c r="J313" s="102" t="s">
        <v>7490</v>
      </c>
      <c r="K313" s="102"/>
      <c r="L313" s="100" t="s">
        <v>91</v>
      </c>
      <c r="M313" s="153">
        <v>0</v>
      </c>
      <c r="N313" s="102" t="s">
        <v>8509</v>
      </c>
      <c r="O313" s="102" t="s">
        <v>8514</v>
      </c>
      <c r="P313" s="114" t="s">
        <v>91</v>
      </c>
      <c r="Q313" s="114" t="s">
        <v>54</v>
      </c>
      <c r="R313" s="114"/>
      <c r="S313" s="114"/>
    </row>
    <row r="314" spans="1:19" x14ac:dyDescent="0.25">
      <c r="A314" s="135" t="s">
        <v>61</v>
      </c>
      <c r="B314" s="76">
        <v>-99</v>
      </c>
      <c r="C314" s="49" t="s">
        <v>292</v>
      </c>
      <c r="D314" s="112"/>
      <c r="E314" s="49"/>
      <c r="F314" s="112"/>
      <c r="G314" s="49" t="s">
        <v>292</v>
      </c>
      <c r="H314" s="49" t="s">
        <v>292</v>
      </c>
      <c r="I314" s="112"/>
      <c r="J314" s="49" t="s">
        <v>7490</v>
      </c>
      <c r="K314" s="49"/>
      <c r="L314" s="52" t="s">
        <v>7470</v>
      </c>
      <c r="M314" s="113" t="s">
        <v>8508</v>
      </c>
      <c r="N314" s="112" t="s">
        <v>8510</v>
      </c>
      <c r="O314" s="112"/>
      <c r="P314" s="131"/>
      <c r="Q314" s="131" t="s">
        <v>54</v>
      </c>
      <c r="R314" s="52"/>
      <c r="S314" s="52"/>
    </row>
    <row r="315" spans="1:19" x14ac:dyDescent="0.25">
      <c r="A315" s="114" t="s">
        <v>61</v>
      </c>
      <c r="B315" s="99">
        <v>1</v>
      </c>
      <c r="C315" s="100" t="s">
        <v>93</v>
      </c>
      <c r="D315" s="100" t="s">
        <v>1923</v>
      </c>
      <c r="E315" s="101" t="s">
        <v>2130</v>
      </c>
      <c r="F315" s="100" t="s">
        <v>7701</v>
      </c>
      <c r="G315" s="100" t="s">
        <v>277</v>
      </c>
      <c r="H315" s="100" t="s">
        <v>278</v>
      </c>
      <c r="I315" s="100" t="s">
        <v>2311</v>
      </c>
      <c r="J315" s="102" t="s">
        <v>7490</v>
      </c>
      <c r="K315" s="102"/>
      <c r="L315" s="100" t="s">
        <v>91</v>
      </c>
      <c r="M315" s="153" t="s">
        <v>8508</v>
      </c>
      <c r="N315" s="102" t="s">
        <v>8510</v>
      </c>
      <c r="O315" s="102" t="s">
        <v>8513</v>
      </c>
      <c r="P315" s="114" t="s">
        <v>91</v>
      </c>
      <c r="Q315" s="114" t="s">
        <v>54</v>
      </c>
      <c r="R315" s="114"/>
      <c r="S315" s="114"/>
    </row>
    <row r="316" spans="1:19" x14ac:dyDescent="0.25">
      <c r="A316" s="112" t="s">
        <v>61</v>
      </c>
      <c r="B316" s="76">
        <v>2</v>
      </c>
      <c r="C316" s="54" t="s">
        <v>123</v>
      </c>
      <c r="D316" s="54" t="s">
        <v>1922</v>
      </c>
      <c r="E316" s="61"/>
      <c r="F316" s="54" t="s">
        <v>2146</v>
      </c>
      <c r="G316" s="54" t="s">
        <v>332</v>
      </c>
      <c r="H316" s="54" t="s">
        <v>333</v>
      </c>
      <c r="I316" s="67" t="s">
        <v>2332</v>
      </c>
      <c r="J316" s="55" t="s">
        <v>7490</v>
      </c>
      <c r="K316" s="55"/>
      <c r="L316" s="98" t="s">
        <v>7470</v>
      </c>
      <c r="M316" s="159" t="s">
        <v>8508</v>
      </c>
      <c r="N316" s="98" t="s">
        <v>8510</v>
      </c>
      <c r="O316" s="98" t="s">
        <v>8513</v>
      </c>
      <c r="P316" s="112" t="s">
        <v>100</v>
      </c>
      <c r="Q316" s="112" t="s">
        <v>54</v>
      </c>
      <c r="R316" s="112"/>
      <c r="S316" s="112"/>
    </row>
    <row r="317" spans="1:19" x14ac:dyDescent="0.25">
      <c r="A317" s="112" t="s">
        <v>61</v>
      </c>
      <c r="B317" s="76">
        <v>3</v>
      </c>
      <c r="C317" s="83" t="s">
        <v>174</v>
      </c>
      <c r="D317" s="53" t="s">
        <v>6394</v>
      </c>
      <c r="E317" s="49" t="s">
        <v>8175</v>
      </c>
      <c r="F317" s="67" t="s">
        <v>7791</v>
      </c>
      <c r="G317" s="53" t="s">
        <v>415</v>
      </c>
      <c r="H317" s="53" t="s">
        <v>416</v>
      </c>
      <c r="I317" s="67" t="s">
        <v>2366</v>
      </c>
      <c r="J317" s="55" t="s">
        <v>7490</v>
      </c>
      <c r="K317" s="55"/>
      <c r="L317" s="53" t="s">
        <v>91</v>
      </c>
      <c r="M317" s="154" t="s">
        <v>8508</v>
      </c>
      <c r="N317" s="55" t="s">
        <v>8509</v>
      </c>
      <c r="O317" s="55" t="s">
        <v>8513</v>
      </c>
      <c r="P317" s="112" t="s">
        <v>91</v>
      </c>
      <c r="Q317" s="112" t="s">
        <v>54</v>
      </c>
      <c r="R317" s="112"/>
      <c r="S317" s="112"/>
    </row>
    <row r="318" spans="1:19" x14ac:dyDescent="0.25">
      <c r="A318" s="112" t="s">
        <v>61</v>
      </c>
      <c r="B318" s="76">
        <v>4</v>
      </c>
      <c r="C318" s="55" t="s">
        <v>2705</v>
      </c>
      <c r="D318" s="49" t="s">
        <v>6624</v>
      </c>
      <c r="E318" s="55" t="s">
        <v>8177</v>
      </c>
      <c r="F318" s="68" t="s">
        <v>7792</v>
      </c>
      <c r="G318" s="55" t="s">
        <v>3131</v>
      </c>
      <c r="H318" s="49" t="s">
        <v>2909</v>
      </c>
      <c r="I318" s="55"/>
      <c r="J318" s="55" t="s">
        <v>3413</v>
      </c>
      <c r="K318" s="55" t="s">
        <v>7489</v>
      </c>
      <c r="L318" s="49" t="s">
        <v>91</v>
      </c>
      <c r="M318" s="152">
        <v>0</v>
      </c>
      <c r="N318" s="49" t="s">
        <v>8509</v>
      </c>
      <c r="O318" s="49" t="s">
        <v>8514</v>
      </c>
      <c r="P318" s="112" t="s">
        <v>92</v>
      </c>
      <c r="Q318" s="112" t="s">
        <v>54</v>
      </c>
      <c r="R318" s="112"/>
      <c r="S318" s="112"/>
    </row>
    <row r="319" spans="1:19" x14ac:dyDescent="0.25">
      <c r="A319" s="112" t="s">
        <v>61</v>
      </c>
      <c r="B319" s="76">
        <v>5</v>
      </c>
      <c r="C319" s="53" t="s">
        <v>176</v>
      </c>
      <c r="D319" s="53" t="s">
        <v>1951</v>
      </c>
      <c r="E319" s="49" t="s">
        <v>8179</v>
      </c>
      <c r="F319" s="67" t="s">
        <v>8178</v>
      </c>
      <c r="G319" s="55" t="s">
        <v>3133</v>
      </c>
      <c r="H319" s="53" t="s">
        <v>419</v>
      </c>
      <c r="I319" s="67" t="s">
        <v>2368</v>
      </c>
      <c r="J319" s="55" t="s">
        <v>7490</v>
      </c>
      <c r="K319" s="55"/>
      <c r="L319" s="53" t="s">
        <v>7470</v>
      </c>
      <c r="M319" s="154">
        <v>0</v>
      </c>
      <c r="N319" s="55" t="s">
        <v>8509</v>
      </c>
      <c r="O319" s="55" t="s">
        <v>8514</v>
      </c>
      <c r="P319" s="112" t="s">
        <v>100</v>
      </c>
      <c r="Q319" s="112" t="s">
        <v>54</v>
      </c>
      <c r="R319" s="112"/>
      <c r="S319" s="112"/>
    </row>
    <row r="320" spans="1:19" x14ac:dyDescent="0.25">
      <c r="A320" s="112" t="s">
        <v>61</v>
      </c>
      <c r="B320" s="76">
        <v>6</v>
      </c>
      <c r="C320" s="55" t="s">
        <v>2706</v>
      </c>
      <c r="D320" s="49" t="s">
        <v>3311</v>
      </c>
      <c r="E320" s="49" t="s">
        <v>8180</v>
      </c>
      <c r="F320" s="68" t="s">
        <v>7793</v>
      </c>
      <c r="G320" s="55" t="s">
        <v>3132</v>
      </c>
      <c r="H320" s="49" t="s">
        <v>2910</v>
      </c>
      <c r="I320" s="55"/>
      <c r="J320" s="55" t="s">
        <v>7490</v>
      </c>
      <c r="K320" s="55"/>
      <c r="L320" s="49" t="s">
        <v>7469</v>
      </c>
      <c r="M320" s="152">
        <v>0</v>
      </c>
      <c r="N320" s="49" t="s">
        <v>8509</v>
      </c>
      <c r="O320" s="49" t="s">
        <v>8514</v>
      </c>
      <c r="P320" s="112" t="s">
        <v>165</v>
      </c>
      <c r="Q320" s="112" t="s">
        <v>54</v>
      </c>
      <c r="R320" s="112"/>
      <c r="S320" s="112"/>
    </row>
    <row r="321" spans="1:19" x14ac:dyDescent="0.25">
      <c r="A321" s="112" t="s">
        <v>61</v>
      </c>
      <c r="B321" s="76">
        <v>7</v>
      </c>
      <c r="C321" s="53" t="s">
        <v>175</v>
      </c>
      <c r="D321" s="53" t="s">
        <v>1895</v>
      </c>
      <c r="E321" s="49" t="s">
        <v>8176</v>
      </c>
      <c r="F321" s="67" t="s">
        <v>2172</v>
      </c>
      <c r="G321" s="53" t="s">
        <v>417</v>
      </c>
      <c r="H321" s="53" t="s">
        <v>418</v>
      </c>
      <c r="I321" s="67" t="s">
        <v>2367</v>
      </c>
      <c r="J321" s="55" t="s">
        <v>7490</v>
      </c>
      <c r="K321" s="55"/>
      <c r="L321" s="53" t="s">
        <v>91</v>
      </c>
      <c r="M321" s="154">
        <v>0</v>
      </c>
      <c r="N321" s="55" t="s">
        <v>8509</v>
      </c>
      <c r="O321" s="55" t="s">
        <v>8514</v>
      </c>
      <c r="P321" s="112" t="s">
        <v>91</v>
      </c>
      <c r="Q321" s="112" t="s">
        <v>54</v>
      </c>
      <c r="R321" s="112"/>
      <c r="S321" s="112"/>
    </row>
    <row r="322" spans="1:19" x14ac:dyDescent="0.25">
      <c r="A322" s="136" t="s">
        <v>6750</v>
      </c>
      <c r="B322" s="76">
        <v>-99</v>
      </c>
      <c r="C322" s="49" t="s">
        <v>292</v>
      </c>
      <c r="D322" s="112"/>
      <c r="E322" s="49"/>
      <c r="F322" s="112"/>
      <c r="G322" s="49" t="s">
        <v>292</v>
      </c>
      <c r="H322" s="49" t="s">
        <v>292</v>
      </c>
      <c r="I322" s="112"/>
      <c r="J322" s="49" t="s">
        <v>7490</v>
      </c>
      <c r="K322" s="49"/>
      <c r="L322" s="52" t="s">
        <v>7470</v>
      </c>
      <c r="M322" s="113" t="s">
        <v>8508</v>
      </c>
      <c r="N322" s="112" t="s">
        <v>8510</v>
      </c>
      <c r="O322" s="112"/>
      <c r="P322" s="131"/>
      <c r="Q322" s="131" t="s">
        <v>54</v>
      </c>
      <c r="R322" s="52"/>
      <c r="S322" s="52"/>
    </row>
    <row r="323" spans="1:19" x14ac:dyDescent="0.25">
      <c r="A323" s="135" t="s">
        <v>2792</v>
      </c>
      <c r="B323" s="76">
        <v>-99</v>
      </c>
      <c r="C323" s="49" t="s">
        <v>292</v>
      </c>
      <c r="D323" s="112"/>
      <c r="E323" s="49"/>
      <c r="F323" s="112"/>
      <c r="G323" s="49" t="s">
        <v>292</v>
      </c>
      <c r="H323" s="49" t="s">
        <v>292</v>
      </c>
      <c r="I323" s="112"/>
      <c r="J323" s="49" t="s">
        <v>7490</v>
      </c>
      <c r="K323" s="49"/>
      <c r="L323" s="52" t="s">
        <v>7470</v>
      </c>
      <c r="M323" s="113" t="s">
        <v>8508</v>
      </c>
      <c r="N323" s="112" t="s">
        <v>8510</v>
      </c>
      <c r="O323" s="112"/>
      <c r="P323" s="131"/>
      <c r="Q323" s="131" t="s">
        <v>54</v>
      </c>
      <c r="R323" s="52"/>
      <c r="S323" s="52"/>
    </row>
    <row r="324" spans="1:19" x14ac:dyDescent="0.25">
      <c r="A324" s="112" t="s">
        <v>2792</v>
      </c>
      <c r="B324" s="76">
        <v>-99</v>
      </c>
      <c r="C324" s="49" t="s">
        <v>6657</v>
      </c>
      <c r="D324" s="112"/>
      <c r="E324" s="49"/>
      <c r="F324" s="112"/>
      <c r="G324" s="49" t="s">
        <v>6753</v>
      </c>
      <c r="H324" s="49" t="s">
        <v>6754</v>
      </c>
      <c r="I324" s="112"/>
      <c r="J324" s="49" t="s">
        <v>7490</v>
      </c>
      <c r="K324" s="49"/>
      <c r="L324" s="133" t="s">
        <v>7470</v>
      </c>
      <c r="M324" s="161"/>
      <c r="N324" s="133"/>
      <c r="O324" s="133"/>
      <c r="P324" s="131" t="s">
        <v>3000</v>
      </c>
      <c r="Q324" s="131" t="s">
        <v>54</v>
      </c>
      <c r="R324" s="49"/>
      <c r="S324" s="49"/>
    </row>
    <row r="325" spans="1:19" x14ac:dyDescent="0.25">
      <c r="A325" s="112" t="s">
        <v>2792</v>
      </c>
      <c r="B325" s="76">
        <v>-99</v>
      </c>
      <c r="C325" s="49" t="s">
        <v>6656</v>
      </c>
      <c r="D325" s="112"/>
      <c r="E325" s="49"/>
      <c r="F325" s="112"/>
      <c r="G325" s="49" t="s">
        <v>6751</v>
      </c>
      <c r="H325" s="49" t="s">
        <v>6752</v>
      </c>
      <c r="I325" s="112"/>
      <c r="J325" s="49" t="s">
        <v>7490</v>
      </c>
      <c r="K325" s="49"/>
      <c r="L325" s="49" t="s">
        <v>7471</v>
      </c>
      <c r="M325" s="152"/>
      <c r="N325" s="49"/>
      <c r="O325" s="49"/>
      <c r="P325" s="131" t="s">
        <v>3951</v>
      </c>
      <c r="Q325" s="131" t="s">
        <v>54</v>
      </c>
      <c r="R325" s="49"/>
      <c r="S325" s="49"/>
    </row>
    <row r="326" spans="1:19" x14ac:dyDescent="0.25">
      <c r="A326" s="112" t="s">
        <v>2792</v>
      </c>
      <c r="B326" s="76">
        <v>-99</v>
      </c>
      <c r="C326" s="49" t="s">
        <v>6659</v>
      </c>
      <c r="D326" s="112"/>
      <c r="E326" s="49"/>
      <c r="F326" s="112"/>
      <c r="G326" s="49" t="s">
        <v>6757</v>
      </c>
      <c r="H326" s="49" t="s">
        <v>6758</v>
      </c>
      <c r="I326" s="112"/>
      <c r="J326" s="49" t="s">
        <v>7490</v>
      </c>
      <c r="K326" s="49"/>
      <c r="L326" s="133" t="s">
        <v>7470</v>
      </c>
      <c r="M326" s="161"/>
      <c r="N326" s="133"/>
      <c r="O326" s="133"/>
      <c r="P326" s="131" t="s">
        <v>3000</v>
      </c>
      <c r="Q326" s="131" t="s">
        <v>54</v>
      </c>
      <c r="R326" s="49"/>
      <c r="S326" s="49"/>
    </row>
    <row r="327" spans="1:19" x14ac:dyDescent="0.25">
      <c r="A327" s="112" t="s">
        <v>2792</v>
      </c>
      <c r="B327" s="76">
        <v>-99</v>
      </c>
      <c r="C327" s="49" t="s">
        <v>6658</v>
      </c>
      <c r="D327" s="112"/>
      <c r="E327" s="49"/>
      <c r="F327" s="112"/>
      <c r="G327" s="49" t="s">
        <v>6755</v>
      </c>
      <c r="H327" s="49" t="s">
        <v>6756</v>
      </c>
      <c r="I327" s="112"/>
      <c r="J327" s="49" t="s">
        <v>7490</v>
      </c>
      <c r="K327" s="49"/>
      <c r="L327" s="49" t="s">
        <v>7471</v>
      </c>
      <c r="M327" s="152"/>
      <c r="N327" s="49"/>
      <c r="O327" s="49"/>
      <c r="P327" s="131" t="s">
        <v>3951</v>
      </c>
      <c r="Q327" s="131" t="s">
        <v>54</v>
      </c>
      <c r="R327" s="49"/>
      <c r="S327" s="49"/>
    </row>
    <row r="328" spans="1:19" x14ac:dyDescent="0.25">
      <c r="A328" s="137" t="s">
        <v>2792</v>
      </c>
      <c r="B328" s="95">
        <v>1</v>
      </c>
      <c r="C328" s="65" t="s">
        <v>93</v>
      </c>
      <c r="D328" s="65" t="s">
        <v>1923</v>
      </c>
      <c r="E328" s="66" t="s">
        <v>2130</v>
      </c>
      <c r="F328" s="65" t="s">
        <v>7701</v>
      </c>
      <c r="G328" s="65" t="s">
        <v>277</v>
      </c>
      <c r="H328" s="65" t="s">
        <v>278</v>
      </c>
      <c r="I328" s="65" t="s">
        <v>2311</v>
      </c>
      <c r="J328" s="96" t="s">
        <v>7490</v>
      </c>
      <c r="K328" s="96"/>
      <c r="L328" s="65" t="s">
        <v>91</v>
      </c>
      <c r="M328" s="156" t="s">
        <v>8508</v>
      </c>
      <c r="N328" s="96" t="s">
        <v>8510</v>
      </c>
      <c r="O328" s="96" t="s">
        <v>8513</v>
      </c>
      <c r="P328" s="137" t="s">
        <v>91</v>
      </c>
      <c r="Q328" s="137" t="s">
        <v>54</v>
      </c>
      <c r="R328" s="137"/>
      <c r="S328" s="137"/>
    </row>
    <row r="329" spans="1:19" x14ac:dyDescent="0.25">
      <c r="A329" s="112" t="s">
        <v>2792</v>
      </c>
      <c r="B329" s="76">
        <v>2</v>
      </c>
      <c r="C329" s="58" t="s">
        <v>130</v>
      </c>
      <c r="D329" s="54" t="s">
        <v>1922</v>
      </c>
      <c r="E329" s="55" t="s">
        <v>8186</v>
      </c>
      <c r="F329" s="55" t="s">
        <v>2146</v>
      </c>
      <c r="G329" s="55"/>
      <c r="H329" s="55"/>
      <c r="I329" s="55"/>
      <c r="J329" s="55" t="s">
        <v>7490</v>
      </c>
      <c r="K329" s="55"/>
      <c r="L329" s="53" t="s">
        <v>7470</v>
      </c>
      <c r="M329" s="154" t="s">
        <v>8508</v>
      </c>
      <c r="N329" s="55" t="s">
        <v>8510</v>
      </c>
      <c r="O329" s="55" t="s">
        <v>8513</v>
      </c>
      <c r="P329" s="112" t="s">
        <v>100</v>
      </c>
      <c r="Q329" s="112" t="s">
        <v>54</v>
      </c>
      <c r="R329" s="112"/>
      <c r="S329" s="112"/>
    </row>
    <row r="330" spans="1:19" x14ac:dyDescent="0.25">
      <c r="A330" s="112" t="s">
        <v>2792</v>
      </c>
      <c r="B330" s="76">
        <v>3</v>
      </c>
      <c r="C330" s="84" t="s">
        <v>2746</v>
      </c>
      <c r="D330" s="53" t="s">
        <v>6396</v>
      </c>
      <c r="E330" s="55" t="s">
        <v>8181</v>
      </c>
      <c r="F330" s="67" t="s">
        <v>7801</v>
      </c>
      <c r="G330" s="55" t="s">
        <v>3178</v>
      </c>
      <c r="H330" s="49" t="s">
        <v>2950</v>
      </c>
      <c r="I330" s="55"/>
      <c r="J330" s="55" t="s">
        <v>7490</v>
      </c>
      <c r="K330" s="55"/>
      <c r="L330" s="49" t="s">
        <v>91</v>
      </c>
      <c r="M330" s="152" t="s">
        <v>8508</v>
      </c>
      <c r="N330" s="49" t="s">
        <v>8509</v>
      </c>
      <c r="O330" s="49" t="s">
        <v>8513</v>
      </c>
      <c r="P330" s="112" t="s">
        <v>91</v>
      </c>
      <c r="Q330" s="112" t="s">
        <v>54</v>
      </c>
      <c r="R330" s="112"/>
      <c r="S330" s="112"/>
    </row>
    <row r="331" spans="1:19" x14ac:dyDescent="0.25">
      <c r="A331" s="112" t="s">
        <v>2792</v>
      </c>
      <c r="B331" s="76">
        <v>4</v>
      </c>
      <c r="C331" s="55" t="s">
        <v>2748</v>
      </c>
      <c r="D331" s="53" t="s">
        <v>3304</v>
      </c>
      <c r="E331" s="55" t="s">
        <v>8182</v>
      </c>
      <c r="F331" s="68" t="s">
        <v>7794</v>
      </c>
      <c r="G331" s="55" t="s">
        <v>3180</v>
      </c>
      <c r="H331" s="49" t="s">
        <v>2952</v>
      </c>
      <c r="I331" s="55"/>
      <c r="J331" s="55" t="s">
        <v>7490</v>
      </c>
      <c r="K331" s="55"/>
      <c r="L331" s="49" t="s">
        <v>153</v>
      </c>
      <c r="M331" s="152" t="s">
        <v>8508</v>
      </c>
      <c r="N331" s="49" t="s">
        <v>8509</v>
      </c>
      <c r="O331" s="49" t="s">
        <v>8513</v>
      </c>
      <c r="P331" s="112" t="s">
        <v>153</v>
      </c>
      <c r="Q331" s="112" t="s">
        <v>54</v>
      </c>
      <c r="R331" s="112"/>
      <c r="S331" s="112"/>
    </row>
    <row r="332" spans="1:19" x14ac:dyDescent="0.25">
      <c r="A332" s="112" t="s">
        <v>2792</v>
      </c>
      <c r="B332" s="76">
        <v>5</v>
      </c>
      <c r="C332" s="55" t="s">
        <v>2753</v>
      </c>
      <c r="D332" s="53" t="s">
        <v>3305</v>
      </c>
      <c r="E332" s="55" t="s">
        <v>8183</v>
      </c>
      <c r="F332" s="68" t="s">
        <v>7795</v>
      </c>
      <c r="G332" s="55" t="s">
        <v>3185</v>
      </c>
      <c r="H332" s="49" t="s">
        <v>2957</v>
      </c>
      <c r="I332" s="55"/>
      <c r="J332" s="55" t="s">
        <v>7490</v>
      </c>
      <c r="K332" s="55"/>
      <c r="L332" s="49" t="s">
        <v>153</v>
      </c>
      <c r="M332" s="152" t="s">
        <v>8508</v>
      </c>
      <c r="N332" s="49" t="s">
        <v>8509</v>
      </c>
      <c r="O332" s="49" t="s">
        <v>8513</v>
      </c>
      <c r="P332" s="112" t="s">
        <v>153</v>
      </c>
      <c r="Q332" s="112" t="s">
        <v>54</v>
      </c>
      <c r="R332" s="112"/>
      <c r="S332" s="112"/>
    </row>
    <row r="333" spans="1:19" x14ac:dyDescent="0.25">
      <c r="A333" s="112" t="s">
        <v>2792</v>
      </c>
      <c r="B333" s="76">
        <v>6</v>
      </c>
      <c r="C333" s="55" t="s">
        <v>2749</v>
      </c>
      <c r="D333" s="49" t="s">
        <v>3306</v>
      </c>
      <c r="E333" s="55" t="s">
        <v>8166</v>
      </c>
      <c r="F333" s="68" t="s">
        <v>7796</v>
      </c>
      <c r="G333" s="55" t="s">
        <v>3181</v>
      </c>
      <c r="H333" s="49" t="s">
        <v>3422</v>
      </c>
      <c r="I333" s="55"/>
      <c r="J333" s="55" t="s">
        <v>3423</v>
      </c>
      <c r="K333" s="55" t="s">
        <v>7489</v>
      </c>
      <c r="L333" s="49" t="s">
        <v>91</v>
      </c>
      <c r="M333" s="152">
        <v>0</v>
      </c>
      <c r="N333" s="49" t="s">
        <v>8509</v>
      </c>
      <c r="O333" s="49" t="s">
        <v>8514</v>
      </c>
      <c r="P333" s="112" t="s">
        <v>92</v>
      </c>
      <c r="Q333" s="112" t="s">
        <v>54</v>
      </c>
      <c r="R333" s="112"/>
      <c r="S333" s="112"/>
    </row>
    <row r="334" spans="1:19" x14ac:dyDescent="0.25">
      <c r="A334" s="112" t="s">
        <v>2792</v>
      </c>
      <c r="B334" s="76">
        <v>7</v>
      </c>
      <c r="C334" s="55" t="s">
        <v>2754</v>
      </c>
      <c r="D334" s="49" t="s">
        <v>3307</v>
      </c>
      <c r="E334" s="55" t="s">
        <v>8184</v>
      </c>
      <c r="F334" s="68" t="s">
        <v>7797</v>
      </c>
      <c r="G334" s="55" t="s">
        <v>3186</v>
      </c>
      <c r="H334" s="49" t="s">
        <v>2958</v>
      </c>
      <c r="I334" s="55"/>
      <c r="J334" s="55" t="s">
        <v>3423</v>
      </c>
      <c r="K334" s="55" t="s">
        <v>7489</v>
      </c>
      <c r="L334" s="49" t="s">
        <v>91</v>
      </c>
      <c r="M334" s="152">
        <v>0</v>
      </c>
      <c r="N334" s="49" t="s">
        <v>8509</v>
      </c>
      <c r="O334" s="49" t="s">
        <v>8514</v>
      </c>
      <c r="P334" s="112" t="s">
        <v>92</v>
      </c>
      <c r="Q334" s="112" t="s">
        <v>54</v>
      </c>
      <c r="R334" s="112"/>
      <c r="S334" s="112"/>
    </row>
    <row r="335" spans="1:19" x14ac:dyDescent="0.25">
      <c r="A335" s="112" t="s">
        <v>2792</v>
      </c>
      <c r="B335" s="76">
        <v>8</v>
      </c>
      <c r="C335" s="55" t="s">
        <v>2751</v>
      </c>
      <c r="D335" s="49" t="s">
        <v>3308</v>
      </c>
      <c r="E335" s="55" t="s">
        <v>8167</v>
      </c>
      <c r="F335" s="68" t="s">
        <v>7798</v>
      </c>
      <c r="G335" s="55" t="s">
        <v>3183</v>
      </c>
      <c r="H335" s="49" t="s">
        <v>2955</v>
      </c>
      <c r="I335" s="55"/>
      <c r="J335" s="55" t="s">
        <v>7490</v>
      </c>
      <c r="K335" s="55"/>
      <c r="L335" s="49" t="s">
        <v>7469</v>
      </c>
      <c r="M335" s="152">
        <v>0</v>
      </c>
      <c r="N335" s="49" t="s">
        <v>8509</v>
      </c>
      <c r="O335" s="49" t="s">
        <v>8514</v>
      </c>
      <c r="P335" s="112" t="s">
        <v>3012</v>
      </c>
      <c r="Q335" s="112" t="s">
        <v>54</v>
      </c>
      <c r="R335" s="112"/>
      <c r="S335" s="112"/>
    </row>
    <row r="336" spans="1:19" x14ac:dyDescent="0.25">
      <c r="A336" s="112" t="s">
        <v>2792</v>
      </c>
      <c r="B336" s="76">
        <v>9</v>
      </c>
      <c r="C336" s="55" t="s">
        <v>2750</v>
      </c>
      <c r="D336" s="49" t="s">
        <v>3309</v>
      </c>
      <c r="E336" s="55" t="s">
        <v>8168</v>
      </c>
      <c r="F336" s="68" t="s">
        <v>7799</v>
      </c>
      <c r="G336" s="55" t="s">
        <v>3182</v>
      </c>
      <c r="H336" s="49" t="s">
        <v>2954</v>
      </c>
      <c r="I336" s="55"/>
      <c r="J336" s="55" t="s">
        <v>7490</v>
      </c>
      <c r="K336" s="55"/>
      <c r="L336" s="49" t="s">
        <v>7469</v>
      </c>
      <c r="M336" s="152">
        <v>0</v>
      </c>
      <c r="N336" s="49" t="s">
        <v>8509</v>
      </c>
      <c r="O336" s="49" t="s">
        <v>8514</v>
      </c>
      <c r="P336" s="112" t="s">
        <v>165</v>
      </c>
      <c r="Q336" s="112" t="s">
        <v>54</v>
      </c>
      <c r="R336" s="112"/>
      <c r="S336" s="112"/>
    </row>
    <row r="337" spans="1:19" x14ac:dyDescent="0.25">
      <c r="A337" s="112" t="s">
        <v>2792</v>
      </c>
      <c r="B337" s="76">
        <v>10</v>
      </c>
      <c r="C337" s="55" t="s">
        <v>2752</v>
      </c>
      <c r="D337" s="49" t="s">
        <v>3310</v>
      </c>
      <c r="E337" s="55" t="s">
        <v>8169</v>
      </c>
      <c r="F337" s="68" t="s">
        <v>7800</v>
      </c>
      <c r="G337" s="55" t="s">
        <v>3184</v>
      </c>
      <c r="H337" s="49" t="s">
        <v>2956</v>
      </c>
      <c r="I337" s="55"/>
      <c r="J337" s="55" t="s">
        <v>3655</v>
      </c>
      <c r="K337" s="55" t="s">
        <v>7489</v>
      </c>
      <c r="L337" s="49" t="s">
        <v>91</v>
      </c>
      <c r="M337" s="152">
        <v>0</v>
      </c>
      <c r="N337" s="49" t="s">
        <v>8509</v>
      </c>
      <c r="O337" s="49" t="s">
        <v>8514</v>
      </c>
      <c r="P337" s="112" t="s">
        <v>92</v>
      </c>
      <c r="Q337" s="112" t="s">
        <v>54</v>
      </c>
      <c r="R337" s="112"/>
      <c r="S337" s="112"/>
    </row>
    <row r="338" spans="1:19" x14ac:dyDescent="0.25">
      <c r="A338" s="112" t="s">
        <v>2792</v>
      </c>
      <c r="B338" s="76">
        <v>11</v>
      </c>
      <c r="C338" s="55" t="s">
        <v>2747</v>
      </c>
      <c r="D338" s="49" t="s">
        <v>1895</v>
      </c>
      <c r="E338" s="55" t="s">
        <v>8185</v>
      </c>
      <c r="F338" s="67" t="s">
        <v>2172</v>
      </c>
      <c r="G338" s="55" t="s">
        <v>3179</v>
      </c>
      <c r="H338" s="49" t="s">
        <v>2951</v>
      </c>
      <c r="I338" s="55"/>
      <c r="J338" s="55" t="s">
        <v>7490</v>
      </c>
      <c r="K338" s="55"/>
      <c r="L338" s="49" t="s">
        <v>91</v>
      </c>
      <c r="M338" s="152">
        <v>0</v>
      </c>
      <c r="N338" s="49" t="s">
        <v>8509</v>
      </c>
      <c r="O338" s="49" t="s">
        <v>8514</v>
      </c>
      <c r="P338" s="112" t="s">
        <v>91</v>
      </c>
      <c r="Q338" s="112" t="s">
        <v>54</v>
      </c>
      <c r="R338" s="112"/>
      <c r="S338" s="112"/>
    </row>
    <row r="339" spans="1:19" x14ac:dyDescent="0.25">
      <c r="A339" s="120" t="s">
        <v>79</v>
      </c>
      <c r="B339" s="138">
        <v>-99</v>
      </c>
      <c r="C339" s="120" t="s">
        <v>2594</v>
      </c>
      <c r="D339" s="61" t="s">
        <v>2799</v>
      </c>
      <c r="E339" s="120"/>
      <c r="F339" s="120"/>
      <c r="G339" s="61" t="s">
        <v>634</v>
      </c>
      <c r="H339" s="61" t="s">
        <v>2799</v>
      </c>
      <c r="I339" s="120"/>
      <c r="J339" s="120" t="s">
        <v>7490</v>
      </c>
      <c r="K339" s="120"/>
      <c r="L339" s="120" t="s">
        <v>7470</v>
      </c>
      <c r="M339" s="138">
        <v>0</v>
      </c>
      <c r="N339" s="120" t="s">
        <v>8509</v>
      </c>
      <c r="O339" s="120"/>
      <c r="P339" s="120" t="s">
        <v>100</v>
      </c>
      <c r="Q339" s="120" t="s">
        <v>80</v>
      </c>
      <c r="R339" s="120"/>
      <c r="S339" s="120"/>
    </row>
    <row r="340" spans="1:19" x14ac:dyDescent="0.25">
      <c r="A340" s="112" t="s">
        <v>79</v>
      </c>
      <c r="B340" s="76">
        <v>-99</v>
      </c>
      <c r="C340" s="112" t="s">
        <v>292</v>
      </c>
      <c r="D340" s="61" t="s">
        <v>6471</v>
      </c>
      <c r="E340" s="112"/>
      <c r="F340" s="112"/>
      <c r="G340" s="49" t="s">
        <v>4112</v>
      </c>
      <c r="H340" s="49" t="s">
        <v>292</v>
      </c>
      <c r="I340" s="112"/>
      <c r="J340" s="55" t="s">
        <v>7490</v>
      </c>
      <c r="K340" s="55"/>
      <c r="L340" s="52" t="s">
        <v>7470</v>
      </c>
      <c r="M340" s="155" t="s">
        <v>8508</v>
      </c>
      <c r="N340" s="52" t="s">
        <v>8510</v>
      </c>
      <c r="O340" s="52"/>
      <c r="P340" s="112"/>
      <c r="Q340" s="112" t="s">
        <v>80</v>
      </c>
      <c r="R340" s="112"/>
      <c r="S340" s="112"/>
    </row>
    <row r="341" spans="1:19" x14ac:dyDescent="0.25">
      <c r="A341" s="120" t="s">
        <v>79</v>
      </c>
      <c r="B341" s="138">
        <v>-99</v>
      </c>
      <c r="C341" s="120" t="s">
        <v>2593</v>
      </c>
      <c r="D341" s="61" t="s">
        <v>5053</v>
      </c>
      <c r="E341" s="120"/>
      <c r="F341" s="120"/>
      <c r="G341" s="61" t="s">
        <v>3017</v>
      </c>
      <c r="H341" s="61" t="s">
        <v>5053</v>
      </c>
      <c r="I341" s="120"/>
      <c r="J341" s="120" t="s">
        <v>7490</v>
      </c>
      <c r="K341" s="120"/>
      <c r="L341" s="120" t="s">
        <v>7470</v>
      </c>
      <c r="M341" s="138">
        <v>0</v>
      </c>
      <c r="N341" s="120" t="s">
        <v>8509</v>
      </c>
      <c r="O341" s="120"/>
      <c r="P341" s="120" t="s">
        <v>100</v>
      </c>
      <c r="Q341" s="120" t="s">
        <v>80</v>
      </c>
      <c r="R341" s="120"/>
      <c r="S341" s="120"/>
    </row>
    <row r="342" spans="1:19" x14ac:dyDescent="0.25">
      <c r="A342" s="120" t="s">
        <v>79</v>
      </c>
      <c r="B342" s="138">
        <v>-99</v>
      </c>
      <c r="C342" s="120" t="s">
        <v>2592</v>
      </c>
      <c r="D342" s="120" t="s">
        <v>2797</v>
      </c>
      <c r="E342" s="120"/>
      <c r="F342" s="120"/>
      <c r="G342" s="61" t="s">
        <v>3016</v>
      </c>
      <c r="H342" s="61" t="s">
        <v>2797</v>
      </c>
      <c r="I342" s="120"/>
      <c r="J342" s="120" t="s">
        <v>7490</v>
      </c>
      <c r="K342" s="120"/>
      <c r="L342" s="120" t="s">
        <v>7470</v>
      </c>
      <c r="M342" s="138">
        <v>0</v>
      </c>
      <c r="N342" s="120" t="s">
        <v>8509</v>
      </c>
      <c r="O342" s="120"/>
      <c r="P342" s="120" t="s">
        <v>100</v>
      </c>
      <c r="Q342" s="120" t="s">
        <v>80</v>
      </c>
      <c r="R342" s="120"/>
      <c r="S342" s="120"/>
    </row>
    <row r="343" spans="1:19" x14ac:dyDescent="0.25">
      <c r="A343" s="114" t="s">
        <v>79</v>
      </c>
      <c r="B343" s="99">
        <v>1</v>
      </c>
      <c r="C343" s="100" t="s">
        <v>93</v>
      </c>
      <c r="D343" s="114" t="s">
        <v>1923</v>
      </c>
      <c r="E343" s="101"/>
      <c r="F343" s="100" t="s">
        <v>7658</v>
      </c>
      <c r="G343" s="100" t="s">
        <v>277</v>
      </c>
      <c r="H343" s="100" t="s">
        <v>278</v>
      </c>
      <c r="I343" s="100" t="s">
        <v>2311</v>
      </c>
      <c r="J343" s="102" t="s">
        <v>7490</v>
      </c>
      <c r="K343" s="102"/>
      <c r="L343" s="100" t="s">
        <v>91</v>
      </c>
      <c r="M343" s="153" t="s">
        <v>8508</v>
      </c>
      <c r="N343" s="102" t="s">
        <v>8510</v>
      </c>
      <c r="O343" s="102" t="s">
        <v>8513</v>
      </c>
      <c r="P343" s="114" t="s">
        <v>91</v>
      </c>
      <c r="Q343" s="114" t="s">
        <v>80</v>
      </c>
      <c r="R343" s="114"/>
      <c r="S343" s="114"/>
    </row>
    <row r="344" spans="1:19" x14ac:dyDescent="0.25">
      <c r="A344" s="112" t="s">
        <v>79</v>
      </c>
      <c r="B344" s="111">
        <v>3</v>
      </c>
      <c r="C344" s="112" t="s">
        <v>258</v>
      </c>
      <c r="D344" s="49" t="s">
        <v>7538</v>
      </c>
      <c r="E344" s="69"/>
      <c r="F344" s="53" t="s">
        <v>2218</v>
      </c>
      <c r="G344" s="53" t="s">
        <v>465</v>
      </c>
      <c r="H344" s="53" t="s">
        <v>466</v>
      </c>
      <c r="I344" s="67" t="s">
        <v>2392</v>
      </c>
      <c r="J344" s="55" t="s">
        <v>7490</v>
      </c>
      <c r="K344" s="55"/>
      <c r="L344" s="98" t="s">
        <v>7470</v>
      </c>
      <c r="M344" s="159" t="s">
        <v>8508</v>
      </c>
      <c r="N344" s="98" t="s">
        <v>8510</v>
      </c>
      <c r="O344" s="98" t="s">
        <v>8513</v>
      </c>
      <c r="P344" s="112" t="s">
        <v>100</v>
      </c>
      <c r="Q344" s="112" t="s">
        <v>80</v>
      </c>
      <c r="R344" s="112"/>
      <c r="S344" s="112"/>
    </row>
    <row r="345" spans="1:19" x14ac:dyDescent="0.25">
      <c r="A345" s="114" t="s">
        <v>79</v>
      </c>
      <c r="B345" s="115">
        <v>4</v>
      </c>
      <c r="C345" s="114" t="s">
        <v>7544</v>
      </c>
      <c r="D345" s="114" t="s">
        <v>7539</v>
      </c>
      <c r="E345" s="114"/>
      <c r="F345" s="114"/>
      <c r="G345" s="101" t="s">
        <v>7545</v>
      </c>
      <c r="H345" s="101"/>
      <c r="I345" s="114"/>
      <c r="J345" s="114" t="s">
        <v>7490</v>
      </c>
      <c r="K345" s="114"/>
      <c r="L345" s="114" t="s">
        <v>91</v>
      </c>
      <c r="M345" s="115" t="s">
        <v>8508</v>
      </c>
      <c r="N345" s="114" t="s">
        <v>8510</v>
      </c>
      <c r="O345" s="114" t="s">
        <v>8513</v>
      </c>
      <c r="P345" s="114" t="s">
        <v>91</v>
      </c>
      <c r="Q345" s="114" t="s">
        <v>80</v>
      </c>
      <c r="R345" s="114"/>
      <c r="S345" s="114"/>
    </row>
    <row r="346" spans="1:19" x14ac:dyDescent="0.25">
      <c r="A346" s="112" t="s">
        <v>79</v>
      </c>
      <c r="B346" s="113">
        <v>5</v>
      </c>
      <c r="C346" s="112" t="s">
        <v>116</v>
      </c>
      <c r="D346" s="49" t="s">
        <v>6472</v>
      </c>
      <c r="E346" s="69"/>
      <c r="F346" s="53" t="s">
        <v>2214</v>
      </c>
      <c r="G346" s="53" t="s">
        <v>318</v>
      </c>
      <c r="H346" s="53" t="s">
        <v>319</v>
      </c>
      <c r="I346" s="67" t="s">
        <v>2214</v>
      </c>
      <c r="J346" s="55" t="s">
        <v>7490</v>
      </c>
      <c r="K346" s="55"/>
      <c r="L346" s="54" t="s">
        <v>91</v>
      </c>
      <c r="M346" s="157" t="s">
        <v>8508</v>
      </c>
      <c r="N346" s="56" t="s">
        <v>8510</v>
      </c>
      <c r="O346" s="56" t="s">
        <v>8513</v>
      </c>
      <c r="P346" s="112" t="s">
        <v>91</v>
      </c>
      <c r="Q346" s="112" t="s">
        <v>80</v>
      </c>
      <c r="R346" s="112" t="s">
        <v>7474</v>
      </c>
      <c r="S346" s="112"/>
    </row>
    <row r="347" spans="1:19" x14ac:dyDescent="0.25">
      <c r="A347" s="112" t="s">
        <v>79</v>
      </c>
      <c r="B347" s="113">
        <v>6</v>
      </c>
      <c r="C347" s="112" t="s">
        <v>2591</v>
      </c>
      <c r="D347" s="49" t="s">
        <v>7535</v>
      </c>
      <c r="E347" s="112"/>
      <c r="F347" s="112"/>
      <c r="G347" s="49" t="s">
        <v>3015</v>
      </c>
      <c r="H347" s="49" t="s">
        <v>2796</v>
      </c>
      <c r="I347" s="112"/>
      <c r="J347" s="112" t="s">
        <v>7490</v>
      </c>
      <c r="K347" s="112"/>
      <c r="L347" s="112" t="s">
        <v>7470</v>
      </c>
      <c r="M347" s="113" t="s">
        <v>8508</v>
      </c>
      <c r="N347" s="112" t="s">
        <v>8509</v>
      </c>
      <c r="O347" s="112" t="s">
        <v>8513</v>
      </c>
      <c r="P347" s="112" t="s">
        <v>100</v>
      </c>
      <c r="Q347" s="112" t="s">
        <v>80</v>
      </c>
      <c r="R347" s="112"/>
      <c r="S347" s="112"/>
    </row>
    <row r="348" spans="1:19" x14ac:dyDescent="0.25">
      <c r="A348" s="114" t="s">
        <v>79</v>
      </c>
      <c r="B348" s="115">
        <v>7</v>
      </c>
      <c r="C348" s="114" t="s">
        <v>7543</v>
      </c>
      <c r="D348" s="114" t="s">
        <v>7536</v>
      </c>
      <c r="E348" s="114"/>
      <c r="F348" s="114"/>
      <c r="G348" s="101" t="s">
        <v>7540</v>
      </c>
      <c r="H348" s="101" t="s">
        <v>7541</v>
      </c>
      <c r="I348" s="114"/>
      <c r="J348" s="114" t="s">
        <v>7542</v>
      </c>
      <c r="K348" s="114" t="s">
        <v>7489</v>
      </c>
      <c r="L348" s="114" t="s">
        <v>91</v>
      </c>
      <c r="M348" s="115" t="s">
        <v>8508</v>
      </c>
      <c r="N348" s="114" t="s">
        <v>8509</v>
      </c>
      <c r="O348" s="114" t="s">
        <v>8513</v>
      </c>
      <c r="P348" s="114" t="s">
        <v>92</v>
      </c>
      <c r="Q348" s="114" t="s">
        <v>80</v>
      </c>
      <c r="R348" s="114"/>
      <c r="S348" s="114"/>
    </row>
    <row r="349" spans="1:19" x14ac:dyDescent="0.25">
      <c r="A349" s="136" t="s">
        <v>2041</v>
      </c>
      <c r="B349" s="76">
        <v>-99</v>
      </c>
      <c r="C349" s="49" t="s">
        <v>292</v>
      </c>
      <c r="E349" s="49"/>
      <c r="F349" s="112"/>
      <c r="G349" s="49" t="s">
        <v>292</v>
      </c>
      <c r="H349" s="49" t="s">
        <v>292</v>
      </c>
      <c r="I349" s="112"/>
      <c r="J349" s="49" t="s">
        <v>7490</v>
      </c>
      <c r="K349" s="49"/>
      <c r="L349" s="52" t="s">
        <v>7470</v>
      </c>
      <c r="M349" s="113" t="s">
        <v>8508</v>
      </c>
      <c r="N349" s="112" t="s">
        <v>8510</v>
      </c>
      <c r="O349" s="112"/>
      <c r="P349" s="131"/>
      <c r="Q349" s="131" t="s">
        <v>54</v>
      </c>
      <c r="R349" s="52"/>
      <c r="S349" s="52"/>
    </row>
    <row r="350" spans="1:19" x14ac:dyDescent="0.25">
      <c r="A350" s="112" t="s">
        <v>2041</v>
      </c>
      <c r="B350" s="93">
        <v>-99</v>
      </c>
      <c r="C350" s="56" t="s">
        <v>6794</v>
      </c>
      <c r="D350" s="54" t="s">
        <v>2056</v>
      </c>
      <c r="E350" s="55"/>
      <c r="F350" s="54" t="s">
        <v>2173</v>
      </c>
      <c r="G350" s="55" t="s">
        <v>2088</v>
      </c>
      <c r="H350" s="49" t="s">
        <v>2086</v>
      </c>
      <c r="I350" s="55"/>
      <c r="J350" s="55" t="s">
        <v>7490</v>
      </c>
      <c r="K350" s="55"/>
      <c r="L350" s="49" t="s">
        <v>153</v>
      </c>
      <c r="M350" s="152" t="s">
        <v>8508</v>
      </c>
      <c r="N350" s="49" t="s">
        <v>8509</v>
      </c>
      <c r="O350" s="49"/>
      <c r="P350" s="112" t="s">
        <v>153</v>
      </c>
      <c r="Q350" s="112" t="s">
        <v>54</v>
      </c>
      <c r="R350" s="112" t="s">
        <v>8516</v>
      </c>
      <c r="S350" s="112"/>
    </row>
    <row r="351" spans="1:19" x14ac:dyDescent="0.25">
      <c r="A351" s="136" t="s">
        <v>2041</v>
      </c>
      <c r="B351" s="76">
        <v>-99</v>
      </c>
      <c r="C351" s="49" t="s">
        <v>6655</v>
      </c>
      <c r="D351" s="112"/>
      <c r="E351" s="49"/>
      <c r="F351" s="112"/>
      <c r="G351" s="49" t="s">
        <v>6748</v>
      </c>
      <c r="H351" s="49" t="s">
        <v>6749</v>
      </c>
      <c r="I351" s="112"/>
      <c r="J351" s="49" t="s">
        <v>7490</v>
      </c>
      <c r="K351" s="49"/>
      <c r="L351" s="133" t="s">
        <v>7470</v>
      </c>
      <c r="M351" s="161"/>
      <c r="N351" s="133"/>
      <c r="O351" s="133"/>
      <c r="P351" s="131" t="s">
        <v>3000</v>
      </c>
      <c r="Q351" s="131" t="s">
        <v>54</v>
      </c>
      <c r="R351" s="52"/>
      <c r="S351" s="52"/>
    </row>
    <row r="352" spans="1:19" ht="13.5" customHeight="1" x14ac:dyDescent="0.25">
      <c r="A352" s="136" t="s">
        <v>2041</v>
      </c>
      <c r="B352" s="76">
        <v>-99</v>
      </c>
      <c r="C352" s="49" t="s">
        <v>6654</v>
      </c>
      <c r="D352" s="112"/>
      <c r="E352" s="49"/>
      <c r="F352" s="112"/>
      <c r="G352" s="49" t="s">
        <v>6746</v>
      </c>
      <c r="H352" s="49" t="s">
        <v>6747</v>
      </c>
      <c r="I352" s="112"/>
      <c r="J352" s="49" t="s">
        <v>7490</v>
      </c>
      <c r="K352" s="49"/>
      <c r="L352" s="49" t="s">
        <v>7471</v>
      </c>
      <c r="M352" s="152"/>
      <c r="N352" s="49"/>
      <c r="O352" s="49"/>
      <c r="P352" s="131" t="s">
        <v>3951</v>
      </c>
      <c r="Q352" s="131" t="s">
        <v>54</v>
      </c>
      <c r="R352" s="52"/>
      <c r="S352" s="52"/>
    </row>
    <row r="353" spans="1:19" x14ac:dyDescent="0.25">
      <c r="A353" s="114" t="s">
        <v>2041</v>
      </c>
      <c r="B353" s="99">
        <v>1</v>
      </c>
      <c r="C353" s="100" t="s">
        <v>93</v>
      </c>
      <c r="D353" s="100" t="s">
        <v>1923</v>
      </c>
      <c r="E353" s="101" t="s">
        <v>2130</v>
      </c>
      <c r="F353" s="100" t="s">
        <v>7701</v>
      </c>
      <c r="G353" s="100" t="s">
        <v>277</v>
      </c>
      <c r="H353" s="100" t="s">
        <v>278</v>
      </c>
      <c r="I353" s="100" t="s">
        <v>2311</v>
      </c>
      <c r="J353" s="102" t="s">
        <v>7490</v>
      </c>
      <c r="K353" s="102"/>
      <c r="L353" s="100" t="s">
        <v>91</v>
      </c>
      <c r="M353" s="153" t="s">
        <v>8508</v>
      </c>
      <c r="N353" s="102" t="s">
        <v>8510</v>
      </c>
      <c r="O353" s="102" t="s">
        <v>8513</v>
      </c>
      <c r="P353" s="114" t="s">
        <v>91</v>
      </c>
      <c r="Q353" s="114" t="s">
        <v>54</v>
      </c>
      <c r="R353" s="114"/>
      <c r="S353" s="114"/>
    </row>
    <row r="354" spans="1:19" x14ac:dyDescent="0.25">
      <c r="A354" s="112" t="s">
        <v>2041</v>
      </c>
      <c r="B354" s="93">
        <v>2</v>
      </c>
      <c r="C354" s="53" t="s">
        <v>125</v>
      </c>
      <c r="D354" s="53" t="s">
        <v>1950</v>
      </c>
      <c r="E354" s="53" t="s">
        <v>8203</v>
      </c>
      <c r="F354" s="53" t="s">
        <v>7659</v>
      </c>
      <c r="G354" s="53" t="s">
        <v>336</v>
      </c>
      <c r="H354" s="53" t="s">
        <v>2087</v>
      </c>
      <c r="I354" s="67" t="s">
        <v>2449</v>
      </c>
      <c r="J354" s="55" t="s">
        <v>7490</v>
      </c>
      <c r="K354" s="55"/>
      <c r="L354" s="98" t="s">
        <v>7470</v>
      </c>
      <c r="M354" s="159" t="s">
        <v>8508</v>
      </c>
      <c r="N354" s="98" t="s">
        <v>8510</v>
      </c>
      <c r="O354" s="98" t="s">
        <v>8513</v>
      </c>
      <c r="P354" s="112" t="s">
        <v>100</v>
      </c>
      <c r="Q354" s="112" t="s">
        <v>54</v>
      </c>
      <c r="R354" s="112"/>
      <c r="S354" s="112"/>
    </row>
    <row r="355" spans="1:19" x14ac:dyDescent="0.25">
      <c r="A355" s="112" t="s">
        <v>2041</v>
      </c>
      <c r="B355" s="93">
        <v>3</v>
      </c>
      <c r="C355" s="53" t="s">
        <v>2012</v>
      </c>
      <c r="D355" s="54" t="s">
        <v>2056</v>
      </c>
      <c r="E355" s="53" t="s">
        <v>8188</v>
      </c>
      <c r="F355" s="54" t="s">
        <v>7588</v>
      </c>
      <c r="G355" s="53" t="s">
        <v>2088</v>
      </c>
      <c r="H355" s="53" t="s">
        <v>2086</v>
      </c>
      <c r="I355" s="67" t="s">
        <v>2450</v>
      </c>
      <c r="J355" s="55" t="s">
        <v>7490</v>
      </c>
      <c r="K355" s="55"/>
      <c r="L355" s="53" t="s">
        <v>153</v>
      </c>
      <c r="M355" s="154" t="s">
        <v>8508</v>
      </c>
      <c r="N355" s="55" t="s">
        <v>8509</v>
      </c>
      <c r="O355" s="55" t="s">
        <v>8513</v>
      </c>
      <c r="P355" s="112" t="s">
        <v>153</v>
      </c>
      <c r="Q355" s="112" t="s">
        <v>54</v>
      </c>
      <c r="R355" s="112"/>
      <c r="S355" s="112"/>
    </row>
    <row r="356" spans="1:19" x14ac:dyDescent="0.25">
      <c r="A356" s="112" t="s">
        <v>2041</v>
      </c>
      <c r="B356" s="93">
        <v>5</v>
      </c>
      <c r="C356" s="53" t="s">
        <v>2018</v>
      </c>
      <c r="D356" s="53" t="s">
        <v>2019</v>
      </c>
      <c r="E356" s="53" t="s">
        <v>8189</v>
      </c>
      <c r="F356" s="67" t="s">
        <v>2283</v>
      </c>
      <c r="G356" s="53" t="s">
        <v>2090</v>
      </c>
      <c r="H356" s="53" t="s">
        <v>2089</v>
      </c>
      <c r="I356" s="67" t="s">
        <v>2451</v>
      </c>
      <c r="J356" s="55" t="s">
        <v>3438</v>
      </c>
      <c r="K356" s="55" t="s">
        <v>7489</v>
      </c>
      <c r="L356" s="17" t="s">
        <v>91</v>
      </c>
      <c r="M356" s="162">
        <v>2</v>
      </c>
      <c r="N356" s="163" t="s">
        <v>8509</v>
      </c>
      <c r="O356" s="163" t="s">
        <v>8514</v>
      </c>
      <c r="P356" s="112" t="s">
        <v>92</v>
      </c>
      <c r="Q356" s="112" t="s">
        <v>54</v>
      </c>
      <c r="R356" s="112"/>
      <c r="S356" s="112"/>
    </row>
    <row r="357" spans="1:19" x14ac:dyDescent="0.25">
      <c r="A357" s="112" t="s">
        <v>2041</v>
      </c>
      <c r="B357" s="93">
        <v>6</v>
      </c>
      <c r="C357" s="53" t="s">
        <v>2014</v>
      </c>
      <c r="D357" s="53" t="s">
        <v>1952</v>
      </c>
      <c r="E357" s="53" t="s">
        <v>8190</v>
      </c>
      <c r="F357" s="67" t="s">
        <v>7688</v>
      </c>
      <c r="G357" s="53" t="s">
        <v>2093</v>
      </c>
      <c r="H357" s="53" t="s">
        <v>2091</v>
      </c>
      <c r="I357" s="67" t="s">
        <v>2452</v>
      </c>
      <c r="J357" s="55" t="s">
        <v>3409</v>
      </c>
      <c r="K357" s="55" t="s">
        <v>7489</v>
      </c>
      <c r="L357" s="53" t="s">
        <v>91</v>
      </c>
      <c r="M357" s="154">
        <v>0</v>
      </c>
      <c r="N357" s="55" t="s">
        <v>8509</v>
      </c>
      <c r="O357" s="55" t="s">
        <v>8514</v>
      </c>
      <c r="P357" s="112" t="s">
        <v>92</v>
      </c>
      <c r="Q357" s="112" t="s">
        <v>54</v>
      </c>
      <c r="R357" s="112"/>
      <c r="S357" s="112"/>
    </row>
    <row r="358" spans="1:19" x14ac:dyDescent="0.25">
      <c r="A358" s="112" t="s">
        <v>2041</v>
      </c>
      <c r="B358" s="93">
        <v>7</v>
      </c>
      <c r="C358" s="53" t="s">
        <v>2015</v>
      </c>
      <c r="D358" s="53" t="s">
        <v>1885</v>
      </c>
      <c r="E358" s="53" t="s">
        <v>8191</v>
      </c>
      <c r="F358" s="67" t="s">
        <v>7689</v>
      </c>
      <c r="G358" s="53" t="s">
        <v>2094</v>
      </c>
      <c r="H358" s="53" t="s">
        <v>2092</v>
      </c>
      <c r="I358" s="67" t="s">
        <v>2453</v>
      </c>
      <c r="J358" s="55" t="s">
        <v>7490</v>
      </c>
      <c r="K358" s="55"/>
      <c r="L358" s="49" t="s">
        <v>7469</v>
      </c>
      <c r="M358" s="152">
        <v>0</v>
      </c>
      <c r="N358" s="49" t="s">
        <v>8509</v>
      </c>
      <c r="O358" s="49" t="s">
        <v>8514</v>
      </c>
      <c r="P358" s="112" t="s">
        <v>156</v>
      </c>
      <c r="Q358" s="112" t="s">
        <v>54</v>
      </c>
      <c r="R358" s="112"/>
      <c r="S358" s="112"/>
    </row>
    <row r="359" spans="1:19" x14ac:dyDescent="0.25">
      <c r="A359" s="112" t="s">
        <v>2041</v>
      </c>
      <c r="B359" s="93">
        <v>8</v>
      </c>
      <c r="C359" s="55" t="s">
        <v>2741</v>
      </c>
      <c r="D359" s="49" t="s">
        <v>3379</v>
      </c>
      <c r="E359" s="55" t="s">
        <v>8192</v>
      </c>
      <c r="F359" s="68" t="s">
        <v>7804</v>
      </c>
      <c r="G359" s="55" t="s">
        <v>3170</v>
      </c>
      <c r="H359" s="49" t="s">
        <v>2945</v>
      </c>
      <c r="I359" s="55"/>
      <c r="J359" s="55" t="s">
        <v>7490</v>
      </c>
      <c r="K359" s="55"/>
      <c r="L359" s="49" t="s">
        <v>7469</v>
      </c>
      <c r="M359" s="152">
        <v>0</v>
      </c>
      <c r="N359" s="49" t="s">
        <v>8509</v>
      </c>
      <c r="O359" s="49" t="s">
        <v>8514</v>
      </c>
      <c r="P359" s="112" t="s">
        <v>195</v>
      </c>
      <c r="Q359" s="112" t="s">
        <v>54</v>
      </c>
      <c r="R359" s="112"/>
      <c r="S359" s="112"/>
    </row>
    <row r="360" spans="1:19" x14ac:dyDescent="0.25">
      <c r="A360" s="112" t="s">
        <v>2041</v>
      </c>
      <c r="B360" s="93">
        <v>9</v>
      </c>
      <c r="C360" s="53" t="s">
        <v>2016</v>
      </c>
      <c r="D360" s="53" t="s">
        <v>7802</v>
      </c>
      <c r="E360" s="53" t="s">
        <v>8193</v>
      </c>
      <c r="F360" s="67" t="s">
        <v>7809</v>
      </c>
      <c r="G360" s="53" t="s">
        <v>2097</v>
      </c>
      <c r="H360" s="53" t="s">
        <v>2095</v>
      </c>
      <c r="I360" s="67" t="s">
        <v>2477</v>
      </c>
      <c r="J360" s="55" t="s">
        <v>7490</v>
      </c>
      <c r="K360" s="55"/>
      <c r="L360" s="49" t="s">
        <v>7469</v>
      </c>
      <c r="M360" s="152">
        <v>2</v>
      </c>
      <c r="N360" s="49" t="s">
        <v>8509</v>
      </c>
      <c r="O360" s="49" t="s">
        <v>8514</v>
      </c>
      <c r="P360" s="112" t="s">
        <v>262</v>
      </c>
      <c r="Q360" s="112" t="s">
        <v>54</v>
      </c>
      <c r="R360" s="112"/>
      <c r="S360" s="112"/>
    </row>
    <row r="361" spans="1:19" x14ac:dyDescent="0.25">
      <c r="A361" s="112" t="s">
        <v>2041</v>
      </c>
      <c r="B361" s="93">
        <v>9</v>
      </c>
      <c r="C361" s="53" t="s">
        <v>2020</v>
      </c>
      <c r="D361" s="53" t="s">
        <v>7803</v>
      </c>
      <c r="E361" s="53" t="s">
        <v>8194</v>
      </c>
      <c r="F361" s="67" t="s">
        <v>7810</v>
      </c>
      <c r="G361" s="53" t="s">
        <v>2098</v>
      </c>
      <c r="H361" s="53" t="s">
        <v>2096</v>
      </c>
      <c r="I361" s="67" t="s">
        <v>2454</v>
      </c>
      <c r="J361" s="55" t="s">
        <v>7490</v>
      </c>
      <c r="K361" s="55"/>
      <c r="L361" s="49" t="s">
        <v>7469</v>
      </c>
      <c r="M361" s="152">
        <v>2</v>
      </c>
      <c r="N361" s="49" t="s">
        <v>8509</v>
      </c>
      <c r="O361" s="49" t="s">
        <v>8514</v>
      </c>
      <c r="P361" s="112" t="s">
        <v>262</v>
      </c>
      <c r="Q361" s="112" t="s">
        <v>54</v>
      </c>
      <c r="R361" s="112"/>
      <c r="S361" s="112"/>
    </row>
    <row r="362" spans="1:19" x14ac:dyDescent="0.25">
      <c r="A362" s="112" t="s">
        <v>2041</v>
      </c>
      <c r="B362" s="93">
        <v>9</v>
      </c>
      <c r="C362" s="55" t="s">
        <v>2742</v>
      </c>
      <c r="D362" s="49" t="s">
        <v>3378</v>
      </c>
      <c r="E362" s="55" t="s">
        <v>8195</v>
      </c>
      <c r="F362" s="68" t="s">
        <v>8187</v>
      </c>
      <c r="G362" s="55" t="s">
        <v>3171</v>
      </c>
      <c r="H362" s="49" t="s">
        <v>2946</v>
      </c>
      <c r="I362" s="55"/>
      <c r="J362" s="55" t="s">
        <v>7490</v>
      </c>
      <c r="K362" s="55"/>
      <c r="L362" s="49" t="s">
        <v>7469</v>
      </c>
      <c r="M362" s="152">
        <v>0</v>
      </c>
      <c r="N362" s="49" t="s">
        <v>8509</v>
      </c>
      <c r="O362" s="49" t="s">
        <v>8514</v>
      </c>
      <c r="P362" s="112" t="s">
        <v>195</v>
      </c>
      <c r="Q362" s="112" t="s">
        <v>54</v>
      </c>
      <c r="R362" s="112"/>
      <c r="S362" s="112"/>
    </row>
    <row r="363" spans="1:19" x14ac:dyDescent="0.25">
      <c r="A363" s="112" t="s">
        <v>2041</v>
      </c>
      <c r="B363" s="93">
        <v>10</v>
      </c>
      <c r="C363" s="55" t="s">
        <v>2743</v>
      </c>
      <c r="D363" s="49" t="s">
        <v>3377</v>
      </c>
      <c r="E363" s="55" t="s">
        <v>8196</v>
      </c>
      <c r="F363" s="68" t="s">
        <v>7811</v>
      </c>
      <c r="G363" s="55" t="s">
        <v>3172</v>
      </c>
      <c r="H363" s="49" t="s">
        <v>2947</v>
      </c>
      <c r="I363" s="55"/>
      <c r="J363" s="55" t="s">
        <v>7490</v>
      </c>
      <c r="K363" s="55"/>
      <c r="L363" s="49" t="s">
        <v>7469</v>
      </c>
      <c r="M363" s="152">
        <v>0</v>
      </c>
      <c r="N363" s="49" t="s">
        <v>8509</v>
      </c>
      <c r="O363" s="49" t="s">
        <v>8514</v>
      </c>
      <c r="P363" s="112" t="s">
        <v>195</v>
      </c>
      <c r="Q363" s="112" t="s">
        <v>54</v>
      </c>
      <c r="R363" s="112"/>
      <c r="S363" s="112"/>
    </row>
    <row r="364" spans="1:19" x14ac:dyDescent="0.25">
      <c r="A364" s="112" t="s">
        <v>2041</v>
      </c>
      <c r="B364" s="93">
        <v>11</v>
      </c>
      <c r="C364" s="55" t="s">
        <v>2744</v>
      </c>
      <c r="D364" s="49" t="s">
        <v>3376</v>
      </c>
      <c r="E364" s="55" t="s">
        <v>8197</v>
      </c>
      <c r="F364" s="68" t="s">
        <v>7812</v>
      </c>
      <c r="G364" s="55" t="s">
        <v>3173</v>
      </c>
      <c r="H364" s="49" t="s">
        <v>2948</v>
      </c>
      <c r="I364" s="55"/>
      <c r="J364" s="55" t="s">
        <v>7490</v>
      </c>
      <c r="K364" s="55"/>
      <c r="L364" s="49" t="s">
        <v>7469</v>
      </c>
      <c r="M364" s="152">
        <v>0</v>
      </c>
      <c r="N364" s="49" t="s">
        <v>8509</v>
      </c>
      <c r="O364" s="49" t="s">
        <v>8514</v>
      </c>
      <c r="P364" s="112" t="s">
        <v>195</v>
      </c>
      <c r="Q364" s="112" t="s">
        <v>54</v>
      </c>
      <c r="R364" s="112"/>
      <c r="S364" s="112"/>
    </row>
    <row r="365" spans="1:19" x14ac:dyDescent="0.25">
      <c r="A365" s="112" t="s">
        <v>2041</v>
      </c>
      <c r="B365" s="93">
        <v>12</v>
      </c>
      <c r="C365" s="53" t="s">
        <v>2022</v>
      </c>
      <c r="D365" s="53" t="s">
        <v>2026</v>
      </c>
      <c r="E365" s="55" t="s">
        <v>8198</v>
      </c>
      <c r="F365" s="67" t="s">
        <v>7808</v>
      </c>
      <c r="G365" s="55" t="s">
        <v>3174</v>
      </c>
      <c r="H365" s="53" t="s">
        <v>2099</v>
      </c>
      <c r="I365" s="67" t="s">
        <v>2455</v>
      </c>
      <c r="J365" s="55" t="s">
        <v>7490</v>
      </c>
      <c r="K365" s="55"/>
      <c r="L365" s="49" t="s">
        <v>7469</v>
      </c>
      <c r="M365" s="152">
        <v>1</v>
      </c>
      <c r="N365" s="49" t="s">
        <v>8509</v>
      </c>
      <c r="O365" s="49" t="s">
        <v>8514</v>
      </c>
      <c r="P365" s="112" t="s">
        <v>195</v>
      </c>
      <c r="Q365" s="112" t="s">
        <v>54</v>
      </c>
      <c r="R365" s="112"/>
      <c r="S365" s="112"/>
    </row>
    <row r="366" spans="1:19" x14ac:dyDescent="0.25">
      <c r="A366" s="112" t="s">
        <v>2041</v>
      </c>
      <c r="B366" s="93">
        <v>13</v>
      </c>
      <c r="C366" s="53" t="s">
        <v>2023</v>
      </c>
      <c r="D366" s="53" t="s">
        <v>2028</v>
      </c>
      <c r="E366" s="55" t="s">
        <v>8199</v>
      </c>
      <c r="F366" s="67" t="s">
        <v>7807</v>
      </c>
      <c r="G366" s="55" t="s">
        <v>3175</v>
      </c>
      <c r="H366" s="53" t="s">
        <v>2100</v>
      </c>
      <c r="I366" s="67" t="s">
        <v>2456</v>
      </c>
      <c r="J366" s="55" t="s">
        <v>7490</v>
      </c>
      <c r="K366" s="55"/>
      <c r="L366" s="49" t="s">
        <v>7469</v>
      </c>
      <c r="M366" s="152">
        <v>0</v>
      </c>
      <c r="N366" s="49" t="s">
        <v>8509</v>
      </c>
      <c r="O366" s="49" t="s">
        <v>8514</v>
      </c>
      <c r="P366" s="112" t="s">
        <v>195</v>
      </c>
      <c r="Q366" s="112" t="s">
        <v>54</v>
      </c>
      <c r="R366" s="112"/>
      <c r="S366" s="112"/>
    </row>
    <row r="367" spans="1:19" x14ac:dyDescent="0.25">
      <c r="A367" s="112" t="s">
        <v>2041</v>
      </c>
      <c r="B367" s="93">
        <v>14</v>
      </c>
      <c r="C367" s="53" t="s">
        <v>2024</v>
      </c>
      <c r="D367" s="53" t="s">
        <v>2029</v>
      </c>
      <c r="E367" s="55" t="s">
        <v>8200</v>
      </c>
      <c r="F367" s="67" t="s">
        <v>7806</v>
      </c>
      <c r="G367" s="55" t="s">
        <v>3176</v>
      </c>
      <c r="H367" s="53" t="s">
        <v>2101</v>
      </c>
      <c r="I367" s="67" t="s">
        <v>2457</v>
      </c>
      <c r="J367" s="55" t="s">
        <v>7490</v>
      </c>
      <c r="K367" s="55"/>
      <c r="L367" s="49" t="s">
        <v>7469</v>
      </c>
      <c r="M367" s="152">
        <v>0</v>
      </c>
      <c r="N367" s="49" t="s">
        <v>8509</v>
      </c>
      <c r="O367" s="49" t="s">
        <v>8514</v>
      </c>
      <c r="P367" s="112" t="s">
        <v>195</v>
      </c>
      <c r="Q367" s="112" t="s">
        <v>54</v>
      </c>
      <c r="R367" s="112"/>
      <c r="S367" s="112"/>
    </row>
    <row r="368" spans="1:19" x14ac:dyDescent="0.25">
      <c r="A368" s="112" t="s">
        <v>2041</v>
      </c>
      <c r="B368" s="93">
        <v>15</v>
      </c>
      <c r="C368" s="55" t="s">
        <v>2745</v>
      </c>
      <c r="D368" s="49" t="s">
        <v>3375</v>
      </c>
      <c r="E368" s="55" t="s">
        <v>8201</v>
      </c>
      <c r="F368" s="68" t="s">
        <v>7805</v>
      </c>
      <c r="G368" s="55" t="s">
        <v>3177</v>
      </c>
      <c r="H368" s="49" t="s">
        <v>2949</v>
      </c>
      <c r="I368" s="55"/>
      <c r="J368" s="55" t="s">
        <v>7490</v>
      </c>
      <c r="K368" s="55"/>
      <c r="L368" s="49" t="s">
        <v>7469</v>
      </c>
      <c r="M368" s="152">
        <v>0</v>
      </c>
      <c r="N368" s="49" t="s">
        <v>8509</v>
      </c>
      <c r="O368" s="49" t="s">
        <v>8514</v>
      </c>
      <c r="P368" s="112" t="s">
        <v>195</v>
      </c>
      <c r="Q368" s="112" t="s">
        <v>54</v>
      </c>
      <c r="R368" s="112"/>
      <c r="S368" s="112"/>
    </row>
    <row r="369" spans="1:19" x14ac:dyDescent="0.25">
      <c r="A369" s="112" t="s">
        <v>2041</v>
      </c>
      <c r="B369" s="93">
        <v>16</v>
      </c>
      <c r="C369" s="53" t="s">
        <v>2025</v>
      </c>
      <c r="D369" s="53" t="s">
        <v>2027</v>
      </c>
      <c r="E369" s="53" t="s">
        <v>8202</v>
      </c>
      <c r="F369" s="67" t="s">
        <v>2268</v>
      </c>
      <c r="G369" s="53" t="s">
        <v>2103</v>
      </c>
      <c r="H369" s="53" t="s">
        <v>2102</v>
      </c>
      <c r="I369" s="67" t="s">
        <v>2458</v>
      </c>
      <c r="J369" s="55" t="s">
        <v>7490</v>
      </c>
      <c r="K369" s="55"/>
      <c r="L369" s="53" t="s">
        <v>7469</v>
      </c>
      <c r="M369" s="154">
        <v>0</v>
      </c>
      <c r="N369" s="55" t="s">
        <v>8509</v>
      </c>
      <c r="O369" s="55" t="s">
        <v>8514</v>
      </c>
      <c r="P369" s="112" t="s">
        <v>100</v>
      </c>
      <c r="Q369" s="112" t="s">
        <v>54</v>
      </c>
      <c r="R369" s="112"/>
      <c r="S369" s="112"/>
    </row>
    <row r="370" spans="1:19" x14ac:dyDescent="0.25">
      <c r="A370" s="114" t="s">
        <v>2041</v>
      </c>
      <c r="B370" s="99">
        <v>17</v>
      </c>
      <c r="C370" s="100" t="s">
        <v>7526</v>
      </c>
      <c r="D370" s="100" t="s">
        <v>1895</v>
      </c>
      <c r="E370" s="101" t="s">
        <v>8204</v>
      </c>
      <c r="F370" s="100" t="s">
        <v>2172</v>
      </c>
      <c r="G370" s="100"/>
      <c r="H370" s="100"/>
      <c r="I370" s="100"/>
      <c r="J370" s="102" t="s">
        <v>7490</v>
      </c>
      <c r="K370" s="102"/>
      <c r="L370" s="100" t="s">
        <v>91</v>
      </c>
      <c r="M370" s="153">
        <v>0</v>
      </c>
      <c r="N370" s="102" t="s">
        <v>8509</v>
      </c>
      <c r="O370" s="102" t="s">
        <v>8514</v>
      </c>
      <c r="P370" s="114" t="s">
        <v>91</v>
      </c>
      <c r="Q370" s="114" t="s">
        <v>54</v>
      </c>
      <c r="R370" s="114"/>
      <c r="S370" s="114"/>
    </row>
    <row r="371" spans="1:19" x14ac:dyDescent="0.25">
      <c r="A371" s="135" t="s">
        <v>2042</v>
      </c>
      <c r="B371" s="76">
        <v>-99</v>
      </c>
      <c r="C371" s="49" t="s">
        <v>292</v>
      </c>
      <c r="D371" s="112"/>
      <c r="E371" s="49"/>
      <c r="F371" s="112"/>
      <c r="G371" s="49" t="s">
        <v>292</v>
      </c>
      <c r="H371" s="49" t="s">
        <v>292</v>
      </c>
      <c r="I371" s="112"/>
      <c r="J371" s="49" t="s">
        <v>7490</v>
      </c>
      <c r="K371" s="49"/>
      <c r="L371" s="52" t="s">
        <v>7470</v>
      </c>
      <c r="M371" s="113" t="s">
        <v>8508</v>
      </c>
      <c r="N371" s="112" t="s">
        <v>8510</v>
      </c>
      <c r="O371" s="112"/>
      <c r="P371" s="131"/>
      <c r="Q371" s="131" t="s">
        <v>54</v>
      </c>
      <c r="R371" s="52"/>
      <c r="S371" s="52"/>
    </row>
    <row r="372" spans="1:19" x14ac:dyDescent="0.25">
      <c r="A372" s="114" t="s">
        <v>2042</v>
      </c>
      <c r="B372" s="99">
        <v>1</v>
      </c>
      <c r="C372" s="100" t="s">
        <v>93</v>
      </c>
      <c r="D372" s="100" t="s">
        <v>1923</v>
      </c>
      <c r="E372" s="101" t="s">
        <v>2130</v>
      </c>
      <c r="F372" s="100" t="s">
        <v>7701</v>
      </c>
      <c r="G372" s="100" t="s">
        <v>277</v>
      </c>
      <c r="H372" s="100" t="s">
        <v>278</v>
      </c>
      <c r="I372" s="100" t="s">
        <v>2311</v>
      </c>
      <c r="J372" s="102" t="s">
        <v>7490</v>
      </c>
      <c r="K372" s="102"/>
      <c r="L372" s="100" t="s">
        <v>91</v>
      </c>
      <c r="M372" s="153" t="s">
        <v>8508</v>
      </c>
      <c r="N372" s="102" t="s">
        <v>8510</v>
      </c>
      <c r="O372" s="102" t="s">
        <v>8513</v>
      </c>
      <c r="P372" s="114" t="s">
        <v>91</v>
      </c>
      <c r="Q372" s="114" t="s">
        <v>54</v>
      </c>
      <c r="R372" s="114"/>
      <c r="S372" s="114"/>
    </row>
    <row r="373" spans="1:19" x14ac:dyDescent="0.25">
      <c r="A373" s="112" t="s">
        <v>2042</v>
      </c>
      <c r="B373" s="76">
        <v>2</v>
      </c>
      <c r="C373" s="53" t="s">
        <v>125</v>
      </c>
      <c r="D373" s="53" t="s">
        <v>1922</v>
      </c>
      <c r="E373" s="53" t="s">
        <v>8203</v>
      </c>
      <c r="F373" s="53" t="s">
        <v>2146</v>
      </c>
      <c r="G373" s="53" t="s">
        <v>336</v>
      </c>
      <c r="H373" s="53" t="s">
        <v>337</v>
      </c>
      <c r="I373" s="67" t="s">
        <v>2334</v>
      </c>
      <c r="J373" s="55" t="s">
        <v>7490</v>
      </c>
      <c r="K373" s="55"/>
      <c r="L373" s="98" t="s">
        <v>7470</v>
      </c>
      <c r="M373" s="159" t="s">
        <v>8508</v>
      </c>
      <c r="N373" s="98" t="s">
        <v>8510</v>
      </c>
      <c r="O373" s="98" t="s">
        <v>8513</v>
      </c>
      <c r="P373" s="112" t="s">
        <v>100</v>
      </c>
      <c r="Q373" s="112" t="s">
        <v>54</v>
      </c>
      <c r="R373" s="112"/>
      <c r="S373" s="112"/>
    </row>
    <row r="374" spans="1:19" x14ac:dyDescent="0.25">
      <c r="A374" s="112" t="s">
        <v>2042</v>
      </c>
      <c r="B374" s="76">
        <v>3</v>
      </c>
      <c r="C374" s="83" t="s">
        <v>2009</v>
      </c>
      <c r="D374" s="53" t="s">
        <v>6397</v>
      </c>
      <c r="E374" s="53" t="s">
        <v>8206</v>
      </c>
      <c r="F374" s="53" t="s">
        <v>8205</v>
      </c>
      <c r="G374" s="53" t="s">
        <v>2080</v>
      </c>
      <c r="H374" s="53" t="s">
        <v>2083</v>
      </c>
      <c r="I374" s="67" t="s">
        <v>2447</v>
      </c>
      <c r="J374" s="55" t="s">
        <v>7490</v>
      </c>
      <c r="K374" s="55"/>
      <c r="L374" s="53" t="s">
        <v>91</v>
      </c>
      <c r="M374" s="154" t="s">
        <v>8508</v>
      </c>
      <c r="N374" s="55" t="s">
        <v>8509</v>
      </c>
      <c r="O374" s="55" t="s">
        <v>8513</v>
      </c>
      <c r="P374" s="112" t="s">
        <v>91</v>
      </c>
      <c r="Q374" s="112" t="s">
        <v>54</v>
      </c>
      <c r="R374" s="112"/>
      <c r="S374" s="112"/>
    </row>
    <row r="375" spans="1:19" x14ac:dyDescent="0.25">
      <c r="A375" s="112" t="s">
        <v>2042</v>
      </c>
      <c r="B375" s="76">
        <v>4</v>
      </c>
      <c r="C375" s="53" t="s">
        <v>2010</v>
      </c>
      <c r="D375" s="53" t="s">
        <v>2011</v>
      </c>
      <c r="E375" s="53" t="s">
        <v>8207</v>
      </c>
      <c r="F375" s="53" t="s">
        <v>7813</v>
      </c>
      <c r="G375" s="53" t="s">
        <v>2082</v>
      </c>
      <c r="H375" s="53" t="s">
        <v>2085</v>
      </c>
      <c r="I375" s="67" t="s">
        <v>2476</v>
      </c>
      <c r="J375" s="55" t="s">
        <v>7490</v>
      </c>
      <c r="K375" s="55"/>
      <c r="L375" s="49" t="s">
        <v>7469</v>
      </c>
      <c r="M375" s="152">
        <v>2</v>
      </c>
      <c r="N375" s="49" t="s">
        <v>8509</v>
      </c>
      <c r="O375" s="49" t="s">
        <v>8514</v>
      </c>
      <c r="P375" s="112" t="s">
        <v>262</v>
      </c>
      <c r="Q375" s="112" t="s">
        <v>54</v>
      </c>
      <c r="R375" s="112"/>
      <c r="S375" s="112"/>
    </row>
    <row r="376" spans="1:19" x14ac:dyDescent="0.25">
      <c r="A376" s="112" t="s">
        <v>2042</v>
      </c>
      <c r="B376" s="76">
        <v>5</v>
      </c>
      <c r="C376" s="53" t="s">
        <v>2008</v>
      </c>
      <c r="D376" s="53" t="s">
        <v>1895</v>
      </c>
      <c r="E376" s="53" t="s">
        <v>8208</v>
      </c>
      <c r="F376" s="53" t="s">
        <v>2172</v>
      </c>
      <c r="G376" s="53" t="s">
        <v>2081</v>
      </c>
      <c r="H376" s="53" t="s">
        <v>2084</v>
      </c>
      <c r="I376" s="67" t="s">
        <v>2448</v>
      </c>
      <c r="J376" s="55" t="s">
        <v>7490</v>
      </c>
      <c r="K376" s="55"/>
      <c r="L376" s="53" t="s">
        <v>91</v>
      </c>
      <c r="M376" s="154">
        <v>0</v>
      </c>
      <c r="N376" s="55" t="s">
        <v>8509</v>
      </c>
      <c r="O376" s="55" t="s">
        <v>8514</v>
      </c>
      <c r="P376" s="112" t="s">
        <v>91</v>
      </c>
      <c r="Q376" s="112" t="s">
        <v>54</v>
      </c>
      <c r="R376" s="112"/>
      <c r="S376" s="112"/>
    </row>
    <row r="377" spans="1:19" x14ac:dyDescent="0.25">
      <c r="A377" s="137" t="s">
        <v>49</v>
      </c>
      <c r="B377" s="95">
        <v>1</v>
      </c>
      <c r="C377" s="65" t="s">
        <v>6608</v>
      </c>
      <c r="D377" s="65" t="s">
        <v>6610</v>
      </c>
      <c r="E377" s="66" t="s">
        <v>7603</v>
      </c>
      <c r="F377" s="65" t="s">
        <v>7660</v>
      </c>
      <c r="G377" s="65"/>
      <c r="H377" s="65"/>
      <c r="I377" s="65"/>
      <c r="J377" s="96" t="s">
        <v>7490</v>
      </c>
      <c r="K377" s="96"/>
      <c r="L377" s="65" t="s">
        <v>91</v>
      </c>
      <c r="M377" s="156" t="s">
        <v>8508</v>
      </c>
      <c r="N377" s="96" t="s">
        <v>8510</v>
      </c>
      <c r="O377" s="96" t="s">
        <v>8513</v>
      </c>
      <c r="P377" s="137" t="s">
        <v>91</v>
      </c>
      <c r="Q377" s="137" t="s">
        <v>45</v>
      </c>
      <c r="R377" s="112" t="s">
        <v>6607</v>
      </c>
      <c r="S377" s="112"/>
    </row>
    <row r="378" spans="1:19" x14ac:dyDescent="0.25">
      <c r="A378" s="137" t="s">
        <v>49</v>
      </c>
      <c r="B378" s="95">
        <v>2</v>
      </c>
      <c r="C378" s="65" t="s">
        <v>6609</v>
      </c>
      <c r="D378" s="65" t="s">
        <v>7461</v>
      </c>
      <c r="E378" s="66" t="s">
        <v>7604</v>
      </c>
      <c r="F378" s="65" t="s">
        <v>7605</v>
      </c>
      <c r="G378" s="65"/>
      <c r="H378" s="65"/>
      <c r="I378" s="65"/>
      <c r="J378" s="96" t="s">
        <v>7490</v>
      </c>
      <c r="K378" s="96"/>
      <c r="L378" s="65" t="s">
        <v>91</v>
      </c>
      <c r="M378" s="156" t="s">
        <v>8508</v>
      </c>
      <c r="N378" s="96" t="s">
        <v>8509</v>
      </c>
      <c r="O378" s="96" t="s">
        <v>8513</v>
      </c>
      <c r="P378" s="137" t="s">
        <v>91</v>
      </c>
      <c r="Q378" s="137" t="s">
        <v>45</v>
      </c>
      <c r="R378" s="112" t="s">
        <v>6607</v>
      </c>
      <c r="S378" s="112"/>
    </row>
    <row r="379" spans="1:19" x14ac:dyDescent="0.25">
      <c r="A379" s="112" t="s">
        <v>49</v>
      </c>
      <c r="B379" s="92">
        <v>3</v>
      </c>
      <c r="C379" s="53" t="s">
        <v>101</v>
      </c>
      <c r="D379" s="53" t="s">
        <v>1922</v>
      </c>
      <c r="E379" s="49" t="s">
        <v>8209</v>
      </c>
      <c r="F379" s="53" t="s">
        <v>2146</v>
      </c>
      <c r="G379" s="53" t="s">
        <v>291</v>
      </c>
      <c r="H379" s="53" t="s">
        <v>292</v>
      </c>
      <c r="I379" s="53" t="s">
        <v>2322</v>
      </c>
      <c r="J379" s="55" t="s">
        <v>7490</v>
      </c>
      <c r="K379" s="55"/>
      <c r="L379" s="98" t="s">
        <v>7470</v>
      </c>
      <c r="M379" s="159" t="s">
        <v>8508</v>
      </c>
      <c r="N379" s="98" t="s">
        <v>8510</v>
      </c>
      <c r="O379" s="98" t="s">
        <v>8513</v>
      </c>
      <c r="P379" s="112" t="s">
        <v>100</v>
      </c>
      <c r="Q379" s="112" t="s">
        <v>45</v>
      </c>
      <c r="R379" s="112"/>
      <c r="S379" s="112"/>
    </row>
    <row r="380" spans="1:19" x14ac:dyDescent="0.25">
      <c r="A380" s="112" t="s">
        <v>49</v>
      </c>
      <c r="B380" s="111">
        <v>4</v>
      </c>
      <c r="C380" s="112" t="s">
        <v>106</v>
      </c>
      <c r="D380" s="53" t="s">
        <v>7465</v>
      </c>
      <c r="E380" s="49" t="s">
        <v>8106</v>
      </c>
      <c r="F380" s="151" t="s">
        <v>7818</v>
      </c>
      <c r="G380" s="112" t="s">
        <v>301</v>
      </c>
      <c r="H380" s="112" t="s">
        <v>3911</v>
      </c>
      <c r="I380" s="112"/>
      <c r="J380" s="55" t="s">
        <v>7490</v>
      </c>
      <c r="K380" s="55"/>
      <c r="L380" s="53" t="s">
        <v>7470</v>
      </c>
      <c r="M380" s="154" t="s">
        <v>8508</v>
      </c>
      <c r="N380" s="55" t="s">
        <v>8510</v>
      </c>
      <c r="O380" s="55" t="s">
        <v>8513</v>
      </c>
      <c r="P380" s="112" t="s">
        <v>100</v>
      </c>
      <c r="Q380" s="112" t="s">
        <v>45</v>
      </c>
      <c r="R380" s="112"/>
      <c r="S380" s="112"/>
    </row>
    <row r="381" spans="1:19" x14ac:dyDescent="0.25">
      <c r="A381" s="112" t="s">
        <v>49</v>
      </c>
      <c r="B381" s="92">
        <v>5</v>
      </c>
      <c r="C381" s="85" t="s">
        <v>102</v>
      </c>
      <c r="D381" s="53" t="s">
        <v>1918</v>
      </c>
      <c r="E381" s="49" t="s">
        <v>8214</v>
      </c>
      <c r="F381" s="110" t="s">
        <v>2151</v>
      </c>
      <c r="G381" s="53" t="s">
        <v>293</v>
      </c>
      <c r="H381" s="53" t="s">
        <v>294</v>
      </c>
      <c r="I381" s="53" t="s">
        <v>2479</v>
      </c>
      <c r="J381" s="55" t="s">
        <v>7490</v>
      </c>
      <c r="K381" s="55"/>
      <c r="L381" s="53" t="s">
        <v>91</v>
      </c>
      <c r="M381" s="154" t="s">
        <v>8508</v>
      </c>
      <c r="N381" s="55" t="s">
        <v>8509</v>
      </c>
      <c r="O381" s="55" t="s">
        <v>8513</v>
      </c>
      <c r="P381" s="112" t="s">
        <v>91</v>
      </c>
      <c r="Q381" s="112" t="s">
        <v>45</v>
      </c>
      <c r="R381" s="112"/>
      <c r="S381" s="112"/>
    </row>
    <row r="382" spans="1:19" x14ac:dyDescent="0.25">
      <c r="A382" s="112" t="s">
        <v>49</v>
      </c>
      <c r="B382" s="92">
        <v>6</v>
      </c>
      <c r="C382" s="85" t="s">
        <v>103</v>
      </c>
      <c r="D382" s="53" t="s">
        <v>1919</v>
      </c>
      <c r="E382" s="49" t="s">
        <v>8212</v>
      </c>
      <c r="F382" s="67" t="s">
        <v>2147</v>
      </c>
      <c r="G382" s="53" t="s">
        <v>295</v>
      </c>
      <c r="H382" s="53" t="s">
        <v>296</v>
      </c>
      <c r="I382" s="53" t="s">
        <v>2480</v>
      </c>
      <c r="J382" s="55" t="s">
        <v>7490</v>
      </c>
      <c r="K382" s="55"/>
      <c r="L382" s="53" t="s">
        <v>91</v>
      </c>
      <c r="M382" s="154" t="s">
        <v>8508</v>
      </c>
      <c r="N382" s="55" t="s">
        <v>8509</v>
      </c>
      <c r="O382" s="55" t="s">
        <v>8513</v>
      </c>
      <c r="P382" s="112" t="s">
        <v>91</v>
      </c>
      <c r="Q382" s="112" t="s">
        <v>45</v>
      </c>
      <c r="R382" s="112"/>
      <c r="S382" s="112"/>
    </row>
    <row r="383" spans="1:19" x14ac:dyDescent="0.25">
      <c r="A383" s="112" t="s">
        <v>49</v>
      </c>
      <c r="B383" s="92">
        <v>7</v>
      </c>
      <c r="C383" s="53" t="s">
        <v>104</v>
      </c>
      <c r="D383" s="53" t="s">
        <v>7464</v>
      </c>
      <c r="E383" s="49" t="s">
        <v>8211</v>
      </c>
      <c r="F383" s="67" t="s">
        <v>7814</v>
      </c>
      <c r="G383" s="53" t="s">
        <v>297</v>
      </c>
      <c r="H383" s="53" t="s">
        <v>298</v>
      </c>
      <c r="I383" s="53" t="s">
        <v>2481</v>
      </c>
      <c r="J383" s="55" t="s">
        <v>7490</v>
      </c>
      <c r="K383" s="55"/>
      <c r="L383" s="53" t="s">
        <v>91</v>
      </c>
      <c r="M383" s="154">
        <v>0</v>
      </c>
      <c r="N383" s="55" t="s">
        <v>8509</v>
      </c>
      <c r="O383" s="55" t="s">
        <v>8514</v>
      </c>
      <c r="P383" s="112" t="s">
        <v>91</v>
      </c>
      <c r="Q383" s="112" t="s">
        <v>45</v>
      </c>
      <c r="R383" s="112"/>
      <c r="S383" s="112"/>
    </row>
    <row r="384" spans="1:19" x14ac:dyDescent="0.25">
      <c r="A384" s="112" t="s">
        <v>49</v>
      </c>
      <c r="B384" s="92">
        <v>8</v>
      </c>
      <c r="C384" s="53" t="s">
        <v>105</v>
      </c>
      <c r="D384" s="53" t="s">
        <v>1921</v>
      </c>
      <c r="E384" s="49" t="s">
        <v>8210</v>
      </c>
      <c r="F384" s="67" t="s">
        <v>7673</v>
      </c>
      <c r="G384" s="53" t="s">
        <v>299</v>
      </c>
      <c r="H384" s="53" t="s">
        <v>300</v>
      </c>
      <c r="I384" s="53" t="s">
        <v>2482</v>
      </c>
      <c r="J384" s="55" t="s">
        <v>3437</v>
      </c>
      <c r="K384" s="55" t="s">
        <v>7489</v>
      </c>
      <c r="L384" s="53" t="s">
        <v>91</v>
      </c>
      <c r="M384" s="154">
        <v>0</v>
      </c>
      <c r="N384" s="55" t="s">
        <v>8509</v>
      </c>
      <c r="O384" s="55" t="s">
        <v>8514</v>
      </c>
      <c r="P384" s="112" t="s">
        <v>92</v>
      </c>
      <c r="Q384" s="112" t="s">
        <v>45</v>
      </c>
      <c r="R384" s="112"/>
      <c r="S384" s="112"/>
    </row>
    <row r="385" spans="1:19" x14ac:dyDescent="0.25">
      <c r="A385" s="112" t="s">
        <v>49</v>
      </c>
      <c r="B385" s="111">
        <v>9</v>
      </c>
      <c r="C385" s="112" t="s">
        <v>3814</v>
      </c>
      <c r="D385" s="53" t="s">
        <v>6387</v>
      </c>
      <c r="E385" s="112" t="s">
        <v>8215</v>
      </c>
      <c r="F385" s="67" t="s">
        <v>7815</v>
      </c>
      <c r="G385" s="112" t="s">
        <v>3914</v>
      </c>
      <c r="H385" s="112" t="s">
        <v>3915</v>
      </c>
      <c r="I385" s="112"/>
      <c r="J385" s="55" t="s">
        <v>7490</v>
      </c>
      <c r="K385" s="55"/>
      <c r="L385" s="112" t="s">
        <v>91</v>
      </c>
      <c r="M385" s="113">
        <v>0</v>
      </c>
      <c r="N385" s="112" t="s">
        <v>8509</v>
      </c>
      <c r="O385" s="112" t="s">
        <v>8514</v>
      </c>
      <c r="P385" s="112" t="s">
        <v>91</v>
      </c>
      <c r="Q385" s="112" t="s">
        <v>45</v>
      </c>
      <c r="R385" s="112"/>
      <c r="S385" s="112"/>
    </row>
    <row r="386" spans="1:19" x14ac:dyDescent="0.25">
      <c r="A386" s="112" t="s">
        <v>49</v>
      </c>
      <c r="B386" s="111">
        <v>10</v>
      </c>
      <c r="C386" s="112" t="s">
        <v>3812</v>
      </c>
      <c r="D386" s="112" t="s">
        <v>6386</v>
      </c>
      <c r="E386" s="112" t="s">
        <v>8213</v>
      </c>
      <c r="F386" s="110" t="s">
        <v>7816</v>
      </c>
      <c r="G386" s="112" t="s">
        <v>3909</v>
      </c>
      <c r="H386" s="112" t="s">
        <v>3910</v>
      </c>
      <c r="I386" s="112"/>
      <c r="J386" s="55" t="s">
        <v>7490</v>
      </c>
      <c r="K386" s="55"/>
      <c r="L386" s="112" t="s">
        <v>91</v>
      </c>
      <c r="M386" s="113">
        <v>0</v>
      </c>
      <c r="N386" s="112" t="s">
        <v>8509</v>
      </c>
      <c r="O386" s="112" t="s">
        <v>8514</v>
      </c>
      <c r="P386" s="112" t="s">
        <v>91</v>
      </c>
      <c r="Q386" s="112" t="s">
        <v>45</v>
      </c>
      <c r="R386" s="112"/>
      <c r="S386" s="112"/>
    </row>
    <row r="387" spans="1:19" x14ac:dyDescent="0.25">
      <c r="A387" s="112" t="s">
        <v>49</v>
      </c>
      <c r="B387" s="111">
        <v>11</v>
      </c>
      <c r="C387" s="112" t="s">
        <v>3813</v>
      </c>
      <c r="D387" s="112" t="s">
        <v>1895</v>
      </c>
      <c r="E387" s="112" t="s">
        <v>8216</v>
      </c>
      <c r="F387" s="110" t="s">
        <v>7817</v>
      </c>
      <c r="G387" s="112" t="s">
        <v>3912</v>
      </c>
      <c r="H387" s="112" t="s">
        <v>3913</v>
      </c>
      <c r="I387" s="112"/>
      <c r="J387" s="55" t="s">
        <v>7490</v>
      </c>
      <c r="K387" s="55"/>
      <c r="L387" s="112" t="s">
        <v>91</v>
      </c>
      <c r="M387" s="113">
        <v>1</v>
      </c>
      <c r="N387" s="112" t="s">
        <v>8509</v>
      </c>
      <c r="O387" s="112" t="s">
        <v>8514</v>
      </c>
      <c r="P387" s="112" t="s">
        <v>91</v>
      </c>
      <c r="Q387" s="112" t="s">
        <v>45</v>
      </c>
      <c r="R387" s="112"/>
      <c r="S387" s="112"/>
    </row>
    <row r="388" spans="1:19" x14ac:dyDescent="0.25">
      <c r="A388" s="135" t="s">
        <v>60</v>
      </c>
      <c r="B388" s="76">
        <v>-99</v>
      </c>
      <c r="C388" s="49" t="s">
        <v>6640</v>
      </c>
      <c r="D388" s="112"/>
      <c r="E388" s="49"/>
      <c r="F388" s="112"/>
      <c r="G388" s="49" t="s">
        <v>6717</v>
      </c>
      <c r="H388" s="49" t="s">
        <v>6718</v>
      </c>
      <c r="I388" s="112"/>
      <c r="J388" s="49" t="s">
        <v>7490</v>
      </c>
      <c r="K388" s="49"/>
      <c r="L388" s="49" t="s">
        <v>7470</v>
      </c>
      <c r="M388" s="152"/>
      <c r="N388" s="49"/>
      <c r="O388" s="49"/>
      <c r="P388" s="131" t="s">
        <v>100</v>
      </c>
      <c r="Q388" s="131" t="s">
        <v>54</v>
      </c>
      <c r="R388" s="52"/>
      <c r="S388" s="52"/>
    </row>
    <row r="389" spans="1:19" x14ac:dyDescent="0.25">
      <c r="A389" s="135" t="s">
        <v>60</v>
      </c>
      <c r="B389" s="76">
        <v>-99</v>
      </c>
      <c r="C389" s="49" t="s">
        <v>6639</v>
      </c>
      <c r="D389" s="112"/>
      <c r="E389" s="49"/>
      <c r="F389" s="112"/>
      <c r="G389" s="49" t="s">
        <v>6715</v>
      </c>
      <c r="H389" s="49" t="s">
        <v>6716</v>
      </c>
      <c r="I389" s="112"/>
      <c r="J389" s="49" t="s">
        <v>7490</v>
      </c>
      <c r="K389" s="49"/>
      <c r="L389" s="49" t="s">
        <v>7471</v>
      </c>
      <c r="M389" s="152"/>
      <c r="N389" s="49"/>
      <c r="O389" s="49"/>
      <c r="P389" s="131" t="s">
        <v>3951</v>
      </c>
      <c r="Q389" s="131" t="s">
        <v>54</v>
      </c>
      <c r="R389" s="52"/>
      <c r="S389" s="52"/>
    </row>
    <row r="390" spans="1:19" x14ac:dyDescent="0.25">
      <c r="A390" s="135" t="s">
        <v>60</v>
      </c>
      <c r="B390" s="76">
        <v>-99</v>
      </c>
      <c r="C390" s="49" t="s">
        <v>292</v>
      </c>
      <c r="D390" s="112"/>
      <c r="E390" s="49"/>
      <c r="F390" s="112"/>
      <c r="G390" s="49" t="s">
        <v>292</v>
      </c>
      <c r="H390" s="49" t="s">
        <v>292</v>
      </c>
      <c r="I390" s="112"/>
      <c r="J390" s="49" t="s">
        <v>7490</v>
      </c>
      <c r="K390" s="49"/>
      <c r="L390" s="52" t="s">
        <v>7470</v>
      </c>
      <c r="M390" s="113" t="s">
        <v>8508</v>
      </c>
      <c r="N390" s="112" t="s">
        <v>8510</v>
      </c>
      <c r="O390" s="112"/>
      <c r="P390" s="131"/>
      <c r="Q390" s="131" t="s">
        <v>54</v>
      </c>
      <c r="R390" s="52"/>
      <c r="S390" s="52"/>
    </row>
    <row r="391" spans="1:19" x14ac:dyDescent="0.25">
      <c r="A391" s="135" t="s">
        <v>60</v>
      </c>
      <c r="B391" s="76">
        <v>-99</v>
      </c>
      <c r="C391" s="49" t="s">
        <v>6638</v>
      </c>
      <c r="D391" s="112"/>
      <c r="E391" s="49"/>
      <c r="F391" s="112"/>
      <c r="G391" s="49" t="s">
        <v>6713</v>
      </c>
      <c r="H391" s="49" t="s">
        <v>6714</v>
      </c>
      <c r="I391" s="112"/>
      <c r="J391" s="49" t="s">
        <v>7490</v>
      </c>
      <c r="K391" s="49"/>
      <c r="L391" s="49" t="s">
        <v>7470</v>
      </c>
      <c r="M391" s="152"/>
      <c r="N391" s="49"/>
      <c r="O391" s="49"/>
      <c r="P391" s="131" t="s">
        <v>100</v>
      </c>
      <c r="Q391" s="131" t="s">
        <v>54</v>
      </c>
      <c r="R391" s="52"/>
      <c r="S391" s="52"/>
    </row>
    <row r="392" spans="1:19" x14ac:dyDescent="0.25">
      <c r="A392" s="135" t="s">
        <v>60</v>
      </c>
      <c r="B392" s="76">
        <v>-99</v>
      </c>
      <c r="C392" s="49" t="s">
        <v>6637</v>
      </c>
      <c r="D392" s="112"/>
      <c r="E392" s="49"/>
      <c r="F392" s="112"/>
      <c r="G392" s="49" t="s">
        <v>6711</v>
      </c>
      <c r="H392" s="49" t="s">
        <v>6712</v>
      </c>
      <c r="I392" s="112"/>
      <c r="J392" s="49" t="s">
        <v>7490</v>
      </c>
      <c r="K392" s="49"/>
      <c r="L392" s="49" t="s">
        <v>7471</v>
      </c>
      <c r="M392" s="152"/>
      <c r="N392" s="49"/>
      <c r="O392" s="49"/>
      <c r="P392" s="131" t="s">
        <v>3951</v>
      </c>
      <c r="Q392" s="131" t="s">
        <v>54</v>
      </c>
      <c r="R392" s="52"/>
      <c r="S392" s="52"/>
    </row>
    <row r="393" spans="1:19" x14ac:dyDescent="0.25">
      <c r="A393" s="114" t="s">
        <v>60</v>
      </c>
      <c r="B393" s="99">
        <v>1</v>
      </c>
      <c r="C393" s="100" t="s">
        <v>93</v>
      </c>
      <c r="D393" s="102" t="s">
        <v>1923</v>
      </c>
      <c r="E393" s="101" t="s">
        <v>2130</v>
      </c>
      <c r="F393" s="100" t="s">
        <v>7701</v>
      </c>
      <c r="G393" s="100" t="s">
        <v>277</v>
      </c>
      <c r="H393" s="100" t="s">
        <v>278</v>
      </c>
      <c r="I393" s="100" t="s">
        <v>2311</v>
      </c>
      <c r="J393" s="102" t="s">
        <v>7490</v>
      </c>
      <c r="K393" s="102"/>
      <c r="L393" s="100" t="s">
        <v>91</v>
      </c>
      <c r="M393" s="153" t="s">
        <v>8508</v>
      </c>
      <c r="N393" s="102" t="s">
        <v>8510</v>
      </c>
      <c r="O393" s="102" t="s">
        <v>8513</v>
      </c>
      <c r="P393" s="114" t="s">
        <v>91</v>
      </c>
      <c r="Q393" s="114" t="s">
        <v>54</v>
      </c>
      <c r="R393" s="114"/>
      <c r="S393" s="114"/>
    </row>
    <row r="394" spans="1:19" x14ac:dyDescent="0.25">
      <c r="A394" s="112" t="s">
        <v>60</v>
      </c>
      <c r="B394" s="76">
        <v>2</v>
      </c>
      <c r="C394" s="53" t="s">
        <v>122</v>
      </c>
      <c r="D394" s="56" t="s">
        <v>1922</v>
      </c>
      <c r="E394" s="49" t="s">
        <v>8243</v>
      </c>
      <c r="F394" s="53" t="s">
        <v>2146</v>
      </c>
      <c r="G394" s="53" t="s">
        <v>330</v>
      </c>
      <c r="H394" s="53" t="s">
        <v>331</v>
      </c>
      <c r="I394" s="67" t="s">
        <v>2331</v>
      </c>
      <c r="J394" s="55" t="s">
        <v>7490</v>
      </c>
      <c r="K394" s="55"/>
      <c r="L394" s="98" t="s">
        <v>7470</v>
      </c>
      <c r="M394" s="159" t="s">
        <v>8508</v>
      </c>
      <c r="N394" s="98" t="s">
        <v>8510</v>
      </c>
      <c r="O394" s="98" t="s">
        <v>8513</v>
      </c>
      <c r="P394" s="112" t="s">
        <v>100</v>
      </c>
      <c r="Q394" s="112" t="s">
        <v>54</v>
      </c>
      <c r="R394" s="112"/>
      <c r="S394" s="112"/>
    </row>
    <row r="395" spans="1:19" x14ac:dyDescent="0.25">
      <c r="A395" s="112" t="s">
        <v>60</v>
      </c>
      <c r="B395" s="76">
        <v>3</v>
      </c>
      <c r="C395" s="83" t="s">
        <v>167</v>
      </c>
      <c r="D395" s="55" t="s">
        <v>6398</v>
      </c>
      <c r="E395" s="49" t="s">
        <v>8217</v>
      </c>
      <c r="F395" s="67" t="s">
        <v>7819</v>
      </c>
      <c r="G395" s="53" t="s">
        <v>401</v>
      </c>
      <c r="H395" s="53" t="s">
        <v>402</v>
      </c>
      <c r="I395" s="67" t="s">
        <v>2360</v>
      </c>
      <c r="J395" s="55" t="s">
        <v>7490</v>
      </c>
      <c r="K395" s="55"/>
      <c r="L395" s="53" t="s">
        <v>91</v>
      </c>
      <c r="M395" s="154" t="s">
        <v>8508</v>
      </c>
      <c r="N395" s="55" t="s">
        <v>8509</v>
      </c>
      <c r="O395" s="55" t="s">
        <v>8513</v>
      </c>
      <c r="P395" s="112" t="s">
        <v>91</v>
      </c>
      <c r="Q395" s="112" t="s">
        <v>54</v>
      </c>
      <c r="R395" s="112"/>
      <c r="S395" s="112"/>
    </row>
    <row r="396" spans="1:19" x14ac:dyDescent="0.25">
      <c r="A396" s="112" t="s">
        <v>60</v>
      </c>
      <c r="B396" s="76">
        <v>4</v>
      </c>
      <c r="C396" s="53" t="s">
        <v>166</v>
      </c>
      <c r="D396" s="55" t="s">
        <v>3313</v>
      </c>
      <c r="E396" s="49" t="s">
        <v>8218</v>
      </c>
      <c r="F396" s="67" t="s">
        <v>7820</v>
      </c>
      <c r="G396" s="53" t="s">
        <v>399</v>
      </c>
      <c r="H396" s="53" t="s">
        <v>400</v>
      </c>
      <c r="I396" s="67" t="s">
        <v>2359</v>
      </c>
      <c r="J396" s="55" t="s">
        <v>7490</v>
      </c>
      <c r="K396" s="55"/>
      <c r="L396" s="53" t="s">
        <v>153</v>
      </c>
      <c r="M396" s="154">
        <v>2</v>
      </c>
      <c r="N396" s="55" t="s">
        <v>8509</v>
      </c>
      <c r="O396" s="55" t="s">
        <v>8514</v>
      </c>
      <c r="P396" s="112" t="s">
        <v>153</v>
      </c>
      <c r="Q396" s="112" t="s">
        <v>54</v>
      </c>
      <c r="R396" s="112"/>
      <c r="S396" s="112"/>
    </row>
    <row r="397" spans="1:19" x14ac:dyDescent="0.25">
      <c r="A397" s="112" t="s">
        <v>60</v>
      </c>
      <c r="B397" s="76">
        <v>5</v>
      </c>
      <c r="C397" s="55" t="s">
        <v>2688</v>
      </c>
      <c r="D397" s="55" t="s">
        <v>3315</v>
      </c>
      <c r="E397" s="55" t="s">
        <v>8219</v>
      </c>
      <c r="F397" s="68" t="s">
        <v>7821</v>
      </c>
      <c r="G397" s="55" t="s">
        <v>3114</v>
      </c>
      <c r="H397" s="49" t="s">
        <v>2892</v>
      </c>
      <c r="I397" s="55"/>
      <c r="J397" s="55" t="s">
        <v>7490</v>
      </c>
      <c r="K397" s="55"/>
      <c r="L397" s="49" t="s">
        <v>153</v>
      </c>
      <c r="M397" s="152">
        <v>2</v>
      </c>
      <c r="N397" s="49" t="s">
        <v>8509</v>
      </c>
      <c r="O397" s="49" t="s">
        <v>8514</v>
      </c>
      <c r="P397" s="112" t="s">
        <v>153</v>
      </c>
      <c r="Q397" s="112" t="s">
        <v>54</v>
      </c>
      <c r="R397" s="112"/>
      <c r="S397" s="112"/>
    </row>
    <row r="398" spans="1:19" x14ac:dyDescent="0.25">
      <c r="A398" s="112" t="s">
        <v>60</v>
      </c>
      <c r="B398" s="76">
        <v>6</v>
      </c>
      <c r="C398" s="55" t="s">
        <v>2690</v>
      </c>
      <c r="D398" s="55" t="s">
        <v>3314</v>
      </c>
      <c r="E398" s="55" t="s">
        <v>8220</v>
      </c>
      <c r="F398" s="68" t="s">
        <v>7822</v>
      </c>
      <c r="G398" s="55" t="s">
        <v>3116</v>
      </c>
      <c r="H398" s="49" t="s">
        <v>2894</v>
      </c>
      <c r="I398" s="55"/>
      <c r="J398" s="55" t="s">
        <v>7490</v>
      </c>
      <c r="K398" s="55"/>
      <c r="L398" s="49" t="s">
        <v>153</v>
      </c>
      <c r="M398" s="152">
        <v>0</v>
      </c>
      <c r="N398" s="49" t="s">
        <v>8509</v>
      </c>
      <c r="O398" s="49" t="s">
        <v>8514</v>
      </c>
      <c r="P398" s="112" t="s">
        <v>153</v>
      </c>
      <c r="Q398" s="112" t="s">
        <v>54</v>
      </c>
      <c r="R398" s="112"/>
      <c r="S398" s="112"/>
    </row>
    <row r="399" spans="1:19" x14ac:dyDescent="0.25">
      <c r="A399" s="112" t="s">
        <v>60</v>
      </c>
      <c r="B399" s="76">
        <v>7</v>
      </c>
      <c r="C399" s="56" t="s">
        <v>2689</v>
      </c>
      <c r="D399" s="49" t="s">
        <v>3316</v>
      </c>
      <c r="E399" s="55" t="s">
        <v>8222</v>
      </c>
      <c r="F399" s="68" t="s">
        <v>7823</v>
      </c>
      <c r="G399" s="55" t="s">
        <v>3115</v>
      </c>
      <c r="H399" s="49" t="s">
        <v>2893</v>
      </c>
      <c r="I399" s="55"/>
      <c r="J399" s="55" t="s">
        <v>7490</v>
      </c>
      <c r="K399" s="55"/>
      <c r="L399" s="49" t="s">
        <v>91</v>
      </c>
      <c r="M399" s="152">
        <v>0</v>
      </c>
      <c r="N399" s="49" t="s">
        <v>8509</v>
      </c>
      <c r="O399" s="49" t="s">
        <v>8514</v>
      </c>
      <c r="P399" s="112" t="s">
        <v>91</v>
      </c>
      <c r="Q399" s="112" t="s">
        <v>54</v>
      </c>
      <c r="R399" s="112"/>
      <c r="S399" s="112"/>
    </row>
    <row r="400" spans="1:19" x14ac:dyDescent="0.25">
      <c r="A400" s="112" t="s">
        <v>60</v>
      </c>
      <c r="B400" s="76">
        <v>8</v>
      </c>
      <c r="C400" s="53" t="s">
        <v>168</v>
      </c>
      <c r="D400" s="55" t="s">
        <v>3318</v>
      </c>
      <c r="E400" s="49" t="s">
        <v>8221</v>
      </c>
      <c r="F400" s="67" t="s">
        <v>7824</v>
      </c>
      <c r="G400" s="53" t="s">
        <v>403</v>
      </c>
      <c r="H400" s="53" t="s">
        <v>404</v>
      </c>
      <c r="I400" s="67" t="s">
        <v>2361</v>
      </c>
      <c r="J400" s="55" t="s">
        <v>7490</v>
      </c>
      <c r="K400" s="55"/>
      <c r="L400" s="53" t="s">
        <v>7469</v>
      </c>
      <c r="M400" s="154">
        <v>2</v>
      </c>
      <c r="N400" s="55" t="s">
        <v>8509</v>
      </c>
      <c r="O400" s="55" t="s">
        <v>8514</v>
      </c>
      <c r="P400" s="112" t="s">
        <v>163</v>
      </c>
      <c r="Q400" s="112" t="s">
        <v>54</v>
      </c>
      <c r="R400" s="112"/>
      <c r="S400" s="112"/>
    </row>
    <row r="401" spans="1:19" x14ac:dyDescent="0.25">
      <c r="A401" s="112" t="s">
        <v>60</v>
      </c>
      <c r="B401" s="76">
        <v>9</v>
      </c>
      <c r="C401" s="55" t="s">
        <v>2691</v>
      </c>
      <c r="D401" s="49" t="s">
        <v>3317</v>
      </c>
      <c r="E401" s="49" t="s">
        <v>8223</v>
      </c>
      <c r="F401" s="68" t="s">
        <v>7825</v>
      </c>
      <c r="G401" s="55" t="s">
        <v>3117</v>
      </c>
      <c r="H401" s="49" t="s">
        <v>2895</v>
      </c>
      <c r="I401" s="55"/>
      <c r="J401" s="55" t="s">
        <v>7490</v>
      </c>
      <c r="K401" s="55"/>
      <c r="L401" s="53" t="s">
        <v>7469</v>
      </c>
      <c r="M401" s="154">
        <v>1</v>
      </c>
      <c r="N401" s="55" t="s">
        <v>8509</v>
      </c>
      <c r="O401" s="55" t="s">
        <v>8514</v>
      </c>
      <c r="P401" s="112" t="s">
        <v>163</v>
      </c>
      <c r="Q401" s="112" t="s">
        <v>54</v>
      </c>
      <c r="R401" s="112"/>
      <c r="S401" s="112"/>
    </row>
    <row r="402" spans="1:19" x14ac:dyDescent="0.25">
      <c r="A402" s="112" t="s">
        <v>60</v>
      </c>
      <c r="B402" s="76">
        <v>10</v>
      </c>
      <c r="C402" s="53" t="s">
        <v>169</v>
      </c>
      <c r="D402" s="55" t="s">
        <v>3319</v>
      </c>
      <c r="E402" s="49" t="s">
        <v>2362</v>
      </c>
      <c r="F402" s="67" t="s">
        <v>7826</v>
      </c>
      <c r="G402" s="53" t="s">
        <v>405</v>
      </c>
      <c r="H402" s="53" t="s">
        <v>406</v>
      </c>
      <c r="I402" s="67" t="s">
        <v>2362</v>
      </c>
      <c r="J402" s="55" t="s">
        <v>3436</v>
      </c>
      <c r="K402" s="55" t="s">
        <v>7489</v>
      </c>
      <c r="L402" s="53" t="s">
        <v>91</v>
      </c>
      <c r="M402" s="154">
        <v>0</v>
      </c>
      <c r="N402" s="55" t="s">
        <v>8509</v>
      </c>
      <c r="O402" s="55" t="s">
        <v>8514</v>
      </c>
      <c r="P402" s="112" t="s">
        <v>92</v>
      </c>
      <c r="Q402" s="112" t="s">
        <v>54</v>
      </c>
      <c r="R402" s="112"/>
      <c r="S402" s="112"/>
    </row>
    <row r="403" spans="1:19" x14ac:dyDescent="0.25">
      <c r="A403" s="112" t="s">
        <v>60</v>
      </c>
      <c r="B403" s="76">
        <v>11</v>
      </c>
      <c r="C403" s="53" t="s">
        <v>170</v>
      </c>
      <c r="D403" s="55" t="s">
        <v>3320</v>
      </c>
      <c r="E403" s="49" t="s">
        <v>2286</v>
      </c>
      <c r="F403" s="67" t="s">
        <v>7674</v>
      </c>
      <c r="G403" s="53" t="s">
        <v>407</v>
      </c>
      <c r="H403" s="53" t="s">
        <v>408</v>
      </c>
      <c r="I403" s="67" t="s">
        <v>2286</v>
      </c>
      <c r="J403" s="55" t="s">
        <v>3435</v>
      </c>
      <c r="K403" s="55" t="s">
        <v>7489</v>
      </c>
      <c r="L403" s="53" t="s">
        <v>91</v>
      </c>
      <c r="M403" s="154">
        <v>0</v>
      </c>
      <c r="N403" s="55" t="s">
        <v>8509</v>
      </c>
      <c r="O403" s="55" t="s">
        <v>8514</v>
      </c>
      <c r="P403" s="112" t="s">
        <v>92</v>
      </c>
      <c r="Q403" s="112" t="s">
        <v>54</v>
      </c>
      <c r="R403" s="112"/>
      <c r="S403" s="112"/>
    </row>
    <row r="404" spans="1:19" x14ac:dyDescent="0.25">
      <c r="A404" s="112" t="s">
        <v>60</v>
      </c>
      <c r="B404" s="76">
        <v>12</v>
      </c>
      <c r="C404" s="55" t="s">
        <v>2693</v>
      </c>
      <c r="D404" s="49" t="s">
        <v>3321</v>
      </c>
      <c r="E404" s="55" t="s">
        <v>8224</v>
      </c>
      <c r="F404" s="68" t="s">
        <v>7827</v>
      </c>
      <c r="G404" s="55" t="s">
        <v>3119</v>
      </c>
      <c r="H404" s="49" t="s">
        <v>2897</v>
      </c>
      <c r="I404" s="55"/>
      <c r="J404" s="55" t="s">
        <v>7490</v>
      </c>
      <c r="K404" s="55"/>
      <c r="L404" s="49" t="s">
        <v>7469</v>
      </c>
      <c r="M404" s="152">
        <v>0</v>
      </c>
      <c r="N404" s="49" t="s">
        <v>8509</v>
      </c>
      <c r="O404" s="49" t="s">
        <v>8514</v>
      </c>
      <c r="P404" s="112" t="s">
        <v>156</v>
      </c>
      <c r="Q404" s="112" t="s">
        <v>54</v>
      </c>
      <c r="R404" s="112"/>
      <c r="S404" s="112"/>
    </row>
    <row r="405" spans="1:19" x14ac:dyDescent="0.25">
      <c r="A405" s="112" t="s">
        <v>60</v>
      </c>
      <c r="B405" s="76">
        <v>13</v>
      </c>
      <c r="C405" s="53" t="s">
        <v>171</v>
      </c>
      <c r="D405" s="55" t="s">
        <v>1892</v>
      </c>
      <c r="E405" s="49" t="s">
        <v>8225</v>
      </c>
      <c r="F405" s="67" t="s">
        <v>2201</v>
      </c>
      <c r="G405" s="53" t="s">
        <v>409</v>
      </c>
      <c r="H405" s="53" t="s">
        <v>410</v>
      </c>
      <c r="I405" s="67" t="s">
        <v>2363</v>
      </c>
      <c r="J405" s="55" t="s">
        <v>7490</v>
      </c>
      <c r="K405" s="55"/>
      <c r="L405" s="49" t="s">
        <v>7469</v>
      </c>
      <c r="M405" s="152">
        <v>0</v>
      </c>
      <c r="N405" s="49" t="s">
        <v>8509</v>
      </c>
      <c r="O405" s="49" t="s">
        <v>8514</v>
      </c>
      <c r="P405" s="112" t="s">
        <v>156</v>
      </c>
      <c r="Q405" s="112" t="s">
        <v>54</v>
      </c>
      <c r="R405" s="112"/>
      <c r="S405" s="112"/>
    </row>
    <row r="406" spans="1:19" x14ac:dyDescent="0.25">
      <c r="A406" s="112" t="s">
        <v>60</v>
      </c>
      <c r="B406" s="76">
        <v>14</v>
      </c>
      <c r="C406" s="53" t="s">
        <v>172</v>
      </c>
      <c r="D406" s="55" t="s">
        <v>1893</v>
      </c>
      <c r="E406" s="49" t="s">
        <v>8226</v>
      </c>
      <c r="F406" s="67" t="s">
        <v>2202</v>
      </c>
      <c r="G406" s="53" t="s">
        <v>411</v>
      </c>
      <c r="H406" s="53" t="s">
        <v>412</v>
      </c>
      <c r="I406" s="67" t="s">
        <v>2364</v>
      </c>
      <c r="J406" s="55" t="s">
        <v>7490</v>
      </c>
      <c r="K406" s="55"/>
      <c r="L406" s="49" t="s">
        <v>7469</v>
      </c>
      <c r="M406" s="152">
        <v>0</v>
      </c>
      <c r="N406" s="49" t="s">
        <v>8509</v>
      </c>
      <c r="O406" s="49" t="s">
        <v>8514</v>
      </c>
      <c r="P406" s="112" t="s">
        <v>164</v>
      </c>
      <c r="Q406" s="112" t="s">
        <v>54</v>
      </c>
      <c r="R406" s="112"/>
      <c r="S406" s="112"/>
    </row>
    <row r="407" spans="1:19" x14ac:dyDescent="0.25">
      <c r="A407" s="112" t="s">
        <v>60</v>
      </c>
      <c r="B407" s="76">
        <v>15</v>
      </c>
      <c r="C407" s="55" t="s">
        <v>2694</v>
      </c>
      <c r="D407" s="49" t="s">
        <v>3322</v>
      </c>
      <c r="E407" s="55" t="s">
        <v>8228</v>
      </c>
      <c r="F407" s="68" t="s">
        <v>8227</v>
      </c>
      <c r="G407" s="55" t="s">
        <v>3120</v>
      </c>
      <c r="H407" s="49" t="s">
        <v>2898</v>
      </c>
      <c r="I407" s="55"/>
      <c r="J407" s="55" t="s">
        <v>7490</v>
      </c>
      <c r="K407" s="55"/>
      <c r="L407" s="53" t="s">
        <v>7469</v>
      </c>
      <c r="M407" s="154">
        <v>0</v>
      </c>
      <c r="N407" s="55" t="s">
        <v>8509</v>
      </c>
      <c r="O407" s="55" t="s">
        <v>8514</v>
      </c>
      <c r="P407" s="112" t="s">
        <v>100</v>
      </c>
      <c r="Q407" s="112" t="s">
        <v>54</v>
      </c>
      <c r="R407" s="112"/>
      <c r="S407" s="112"/>
    </row>
    <row r="408" spans="1:19" x14ac:dyDescent="0.25">
      <c r="A408" s="112" t="s">
        <v>60</v>
      </c>
      <c r="B408" s="76">
        <v>16</v>
      </c>
      <c r="C408" s="53" t="s">
        <v>173</v>
      </c>
      <c r="D408" s="55" t="s">
        <v>1894</v>
      </c>
      <c r="E408" s="49" t="s">
        <v>8230</v>
      </c>
      <c r="F408" s="67" t="s">
        <v>7828</v>
      </c>
      <c r="G408" s="53" t="s">
        <v>413</v>
      </c>
      <c r="H408" s="53" t="s">
        <v>414</v>
      </c>
      <c r="I408" s="67" t="s">
        <v>2365</v>
      </c>
      <c r="J408" s="55" t="s">
        <v>7490</v>
      </c>
      <c r="K408" s="55"/>
      <c r="L408" s="49" t="s">
        <v>7469</v>
      </c>
      <c r="M408" s="152">
        <v>0</v>
      </c>
      <c r="N408" s="49" t="s">
        <v>8509</v>
      </c>
      <c r="O408" s="49" t="s">
        <v>8514</v>
      </c>
      <c r="P408" s="112" t="s">
        <v>165</v>
      </c>
      <c r="Q408" s="112" t="s">
        <v>54</v>
      </c>
      <c r="R408" s="112"/>
      <c r="S408" s="112"/>
    </row>
    <row r="409" spans="1:19" x14ac:dyDescent="0.25">
      <c r="A409" s="112" t="s">
        <v>60</v>
      </c>
      <c r="B409" s="76">
        <v>17</v>
      </c>
      <c r="C409" s="55" t="s">
        <v>2695</v>
      </c>
      <c r="D409" s="49" t="s">
        <v>3323</v>
      </c>
      <c r="E409" s="55" t="s">
        <v>8231</v>
      </c>
      <c r="F409" s="68" t="s">
        <v>7829</v>
      </c>
      <c r="G409" s="55" t="s">
        <v>3121</v>
      </c>
      <c r="H409" s="49" t="s">
        <v>2899</v>
      </c>
      <c r="I409" s="55"/>
      <c r="J409" s="55" t="s">
        <v>7490</v>
      </c>
      <c r="K409" s="55"/>
      <c r="L409" s="49" t="s">
        <v>7469</v>
      </c>
      <c r="M409" s="152">
        <v>0</v>
      </c>
      <c r="N409" s="49" t="s">
        <v>8509</v>
      </c>
      <c r="O409" s="49" t="s">
        <v>8514</v>
      </c>
      <c r="P409" s="112" t="s">
        <v>262</v>
      </c>
      <c r="Q409" s="112" t="s">
        <v>54</v>
      </c>
      <c r="R409" s="112"/>
      <c r="S409" s="112"/>
    </row>
    <row r="410" spans="1:19" x14ac:dyDescent="0.25">
      <c r="A410" s="112" t="s">
        <v>60</v>
      </c>
      <c r="B410" s="76">
        <v>18</v>
      </c>
      <c r="C410" s="55" t="s">
        <v>2692</v>
      </c>
      <c r="D410" s="61" t="s">
        <v>3332</v>
      </c>
      <c r="E410" s="55" t="s">
        <v>8232</v>
      </c>
      <c r="F410" s="68" t="s">
        <v>7830</v>
      </c>
      <c r="G410" s="55" t="s">
        <v>3118</v>
      </c>
      <c r="H410" s="49" t="s">
        <v>2896</v>
      </c>
      <c r="I410" s="55"/>
      <c r="J410" s="56" t="s">
        <v>7490</v>
      </c>
      <c r="K410" s="56"/>
      <c r="L410" s="49" t="s">
        <v>91</v>
      </c>
      <c r="M410" s="152">
        <v>0</v>
      </c>
      <c r="N410" s="49" t="s">
        <v>8509</v>
      </c>
      <c r="O410" s="49" t="s">
        <v>8514</v>
      </c>
      <c r="P410" s="112" t="s">
        <v>92</v>
      </c>
      <c r="Q410" s="112" t="s">
        <v>54</v>
      </c>
      <c r="R410" s="112"/>
      <c r="S410" s="112"/>
    </row>
    <row r="411" spans="1:19" x14ac:dyDescent="0.25">
      <c r="A411" s="112" t="s">
        <v>60</v>
      </c>
      <c r="B411" s="76">
        <v>19</v>
      </c>
      <c r="C411" s="55" t="s">
        <v>2697</v>
      </c>
      <c r="D411" s="49" t="s">
        <v>3327</v>
      </c>
      <c r="E411" s="55" t="s">
        <v>8233</v>
      </c>
      <c r="F411" s="68" t="s">
        <v>7831</v>
      </c>
      <c r="G411" s="55" t="s">
        <v>3123</v>
      </c>
      <c r="H411" s="49" t="s">
        <v>2901</v>
      </c>
      <c r="I411" s="55"/>
      <c r="J411" s="55" t="s">
        <v>7490</v>
      </c>
      <c r="K411" s="55"/>
      <c r="L411" s="53" t="s">
        <v>7469</v>
      </c>
      <c r="M411" s="154">
        <v>0</v>
      </c>
      <c r="N411" s="55" t="s">
        <v>8509</v>
      </c>
      <c r="O411" s="55" t="s">
        <v>8514</v>
      </c>
      <c r="P411" s="112" t="s">
        <v>7473</v>
      </c>
      <c r="Q411" s="112" t="s">
        <v>54</v>
      </c>
      <c r="R411" s="112"/>
      <c r="S411" s="112"/>
    </row>
    <row r="412" spans="1:19" x14ac:dyDescent="0.25">
      <c r="A412" s="112" t="s">
        <v>60</v>
      </c>
      <c r="B412" s="78">
        <v>20</v>
      </c>
      <c r="C412" s="55" t="s">
        <v>2696</v>
      </c>
      <c r="D412" s="49" t="s">
        <v>3324</v>
      </c>
      <c r="E412" s="55" t="s">
        <v>8234</v>
      </c>
      <c r="F412" s="68" t="s">
        <v>7832</v>
      </c>
      <c r="G412" s="55" t="s">
        <v>3122</v>
      </c>
      <c r="H412" s="49" t="s">
        <v>2900</v>
      </c>
      <c r="I412" s="55"/>
      <c r="J412" s="55" t="s">
        <v>7490</v>
      </c>
      <c r="K412" s="55"/>
      <c r="L412" s="53" t="s">
        <v>7469</v>
      </c>
      <c r="M412" s="154">
        <v>0</v>
      </c>
      <c r="N412" s="55" t="s">
        <v>8509</v>
      </c>
      <c r="O412" s="55" t="s">
        <v>8514</v>
      </c>
      <c r="P412" s="112" t="s">
        <v>7473</v>
      </c>
      <c r="Q412" s="112" t="s">
        <v>54</v>
      </c>
      <c r="R412" s="112"/>
      <c r="S412" s="112"/>
    </row>
    <row r="413" spans="1:19" x14ac:dyDescent="0.25">
      <c r="A413" s="112" t="s">
        <v>60</v>
      </c>
      <c r="B413" s="76">
        <v>21</v>
      </c>
      <c r="C413" s="55" t="s">
        <v>2698</v>
      </c>
      <c r="D413" s="49" t="s">
        <v>7494</v>
      </c>
      <c r="E413" s="55" t="s">
        <v>8238</v>
      </c>
      <c r="F413" s="68" t="s">
        <v>8237</v>
      </c>
      <c r="G413" s="55" t="s">
        <v>3124</v>
      </c>
      <c r="H413" s="49" t="s">
        <v>2902</v>
      </c>
      <c r="I413" s="55"/>
      <c r="J413" s="55" t="s">
        <v>7490</v>
      </c>
      <c r="K413" s="55"/>
      <c r="L413" s="49" t="s">
        <v>7469</v>
      </c>
      <c r="M413" s="152">
        <v>0</v>
      </c>
      <c r="N413" s="49" t="s">
        <v>8509</v>
      </c>
      <c r="O413" s="49" t="s">
        <v>8514</v>
      </c>
      <c r="P413" s="112" t="s">
        <v>235</v>
      </c>
      <c r="Q413" s="112" t="s">
        <v>54</v>
      </c>
      <c r="R413" s="112"/>
      <c r="S413" s="112"/>
    </row>
    <row r="414" spans="1:19" x14ac:dyDescent="0.25">
      <c r="A414" s="112" t="s">
        <v>60</v>
      </c>
      <c r="B414" s="76">
        <v>22</v>
      </c>
      <c r="C414" s="55" t="s">
        <v>2699</v>
      </c>
      <c r="D414" s="49" t="s">
        <v>3325</v>
      </c>
      <c r="E414" s="55" t="s">
        <v>8236</v>
      </c>
      <c r="F414" s="68" t="s">
        <v>8235</v>
      </c>
      <c r="G414" s="55" t="s">
        <v>3125</v>
      </c>
      <c r="H414" s="49" t="s">
        <v>2903</v>
      </c>
      <c r="I414" s="55"/>
      <c r="J414" s="55" t="s">
        <v>7490</v>
      </c>
      <c r="K414" s="55"/>
      <c r="L414" s="49" t="s">
        <v>7469</v>
      </c>
      <c r="M414" s="152">
        <v>0</v>
      </c>
      <c r="N414" s="49" t="s">
        <v>8509</v>
      </c>
      <c r="O414" s="49" t="s">
        <v>8514</v>
      </c>
      <c r="P414" s="112" t="s">
        <v>156</v>
      </c>
      <c r="Q414" s="112" t="s">
        <v>54</v>
      </c>
      <c r="R414" s="112"/>
      <c r="S414" s="112"/>
    </row>
    <row r="415" spans="1:19" x14ac:dyDescent="0.25">
      <c r="A415" s="112" t="s">
        <v>60</v>
      </c>
      <c r="B415" s="76">
        <v>23</v>
      </c>
      <c r="C415" s="55" t="s">
        <v>2700</v>
      </c>
      <c r="D415" s="49" t="s">
        <v>3328</v>
      </c>
      <c r="E415" s="55" t="s">
        <v>8240</v>
      </c>
      <c r="F415" s="68" t="s">
        <v>8239</v>
      </c>
      <c r="G415" s="55" t="s">
        <v>3126</v>
      </c>
      <c r="H415" s="49" t="s">
        <v>2904</v>
      </c>
      <c r="I415" s="55"/>
      <c r="J415" s="55" t="s">
        <v>7490</v>
      </c>
      <c r="K415" s="55"/>
      <c r="L415" s="53" t="s">
        <v>7469</v>
      </c>
      <c r="M415" s="154">
        <v>0</v>
      </c>
      <c r="N415" s="55" t="s">
        <v>8509</v>
      </c>
      <c r="O415" s="55" t="s">
        <v>8514</v>
      </c>
      <c r="P415" s="112" t="s">
        <v>163</v>
      </c>
      <c r="Q415" s="112" t="s">
        <v>54</v>
      </c>
      <c r="R415" s="112"/>
      <c r="S415" s="112"/>
    </row>
    <row r="416" spans="1:19" x14ac:dyDescent="0.25">
      <c r="A416" s="112" t="s">
        <v>60</v>
      </c>
      <c r="B416" s="76">
        <v>24</v>
      </c>
      <c r="C416" s="55" t="s">
        <v>2701</v>
      </c>
      <c r="D416" s="49" t="s">
        <v>3329</v>
      </c>
      <c r="E416" s="55" t="s">
        <v>8229</v>
      </c>
      <c r="F416" s="68" t="s">
        <v>7833</v>
      </c>
      <c r="G416" s="55" t="s">
        <v>3127</v>
      </c>
      <c r="H416" s="49" t="s">
        <v>2905</v>
      </c>
      <c r="I416" s="55"/>
      <c r="J416" s="55" t="s">
        <v>7490</v>
      </c>
      <c r="K416" s="55"/>
      <c r="L416" s="49" t="s">
        <v>7469</v>
      </c>
      <c r="M416" s="152">
        <v>0</v>
      </c>
      <c r="N416" s="49" t="s">
        <v>8509</v>
      </c>
      <c r="O416" s="49" t="s">
        <v>8514</v>
      </c>
      <c r="P416" s="112" t="s">
        <v>195</v>
      </c>
      <c r="Q416" s="112" t="s">
        <v>54</v>
      </c>
      <c r="R416" s="112"/>
      <c r="S416" s="112"/>
    </row>
    <row r="417" spans="1:19" x14ac:dyDescent="0.25">
      <c r="A417" s="112" t="s">
        <v>60</v>
      </c>
      <c r="B417" s="76">
        <v>25</v>
      </c>
      <c r="C417" s="55" t="s">
        <v>2704</v>
      </c>
      <c r="D417" s="49" t="s">
        <v>3330</v>
      </c>
      <c r="E417" s="55" t="s">
        <v>8245</v>
      </c>
      <c r="F417" s="68" t="s">
        <v>8244</v>
      </c>
      <c r="G417" s="55" t="s">
        <v>3130</v>
      </c>
      <c r="H417" s="49" t="s">
        <v>2908</v>
      </c>
      <c r="I417" s="55"/>
      <c r="J417" s="55" t="s">
        <v>7490</v>
      </c>
      <c r="K417" s="55"/>
      <c r="L417" s="49" t="s">
        <v>7470</v>
      </c>
      <c r="M417" s="152">
        <v>0</v>
      </c>
      <c r="N417" s="49" t="s">
        <v>8509</v>
      </c>
      <c r="O417" s="49" t="s">
        <v>8514</v>
      </c>
      <c r="P417" s="112" t="s">
        <v>100</v>
      </c>
      <c r="Q417" s="112" t="s">
        <v>54</v>
      </c>
      <c r="R417" s="112"/>
      <c r="S417" s="112" t="s">
        <v>7475</v>
      </c>
    </row>
    <row r="418" spans="1:19" x14ac:dyDescent="0.25">
      <c r="A418" s="112" t="s">
        <v>60</v>
      </c>
      <c r="B418" s="76">
        <v>26</v>
      </c>
      <c r="C418" s="55" t="s">
        <v>2702</v>
      </c>
      <c r="D418" s="49" t="s">
        <v>3331</v>
      </c>
      <c r="E418" s="55" t="s">
        <v>8241</v>
      </c>
      <c r="F418" s="68" t="s">
        <v>7834</v>
      </c>
      <c r="G418" s="55" t="s">
        <v>3128</v>
      </c>
      <c r="H418" s="49" t="s">
        <v>2906</v>
      </c>
      <c r="I418" s="55"/>
      <c r="J418" s="55" t="s">
        <v>7490</v>
      </c>
      <c r="K418" s="55"/>
      <c r="L418" s="49" t="s">
        <v>91</v>
      </c>
      <c r="M418" s="152">
        <v>0</v>
      </c>
      <c r="N418" s="49" t="s">
        <v>8509</v>
      </c>
      <c r="O418" s="49" t="s">
        <v>8514</v>
      </c>
      <c r="P418" s="112" t="s">
        <v>91</v>
      </c>
      <c r="Q418" s="112" t="s">
        <v>54</v>
      </c>
      <c r="R418" s="112"/>
      <c r="S418" s="112"/>
    </row>
    <row r="419" spans="1:19" x14ac:dyDescent="0.25">
      <c r="A419" s="112" t="s">
        <v>60</v>
      </c>
      <c r="B419" s="76">
        <v>27</v>
      </c>
      <c r="C419" s="55" t="s">
        <v>2703</v>
      </c>
      <c r="D419" s="49" t="s">
        <v>1895</v>
      </c>
      <c r="E419" s="49" t="s">
        <v>8242</v>
      </c>
      <c r="F419" s="67" t="s">
        <v>2172</v>
      </c>
      <c r="G419" s="55" t="s">
        <v>3129</v>
      </c>
      <c r="H419" s="49" t="s">
        <v>2907</v>
      </c>
      <c r="I419" s="55"/>
      <c r="J419" s="55" t="s">
        <v>7490</v>
      </c>
      <c r="K419" s="55"/>
      <c r="L419" s="49" t="s">
        <v>91</v>
      </c>
      <c r="M419" s="152">
        <v>0</v>
      </c>
      <c r="N419" s="49" t="s">
        <v>8509</v>
      </c>
      <c r="O419" s="49" t="s">
        <v>8514</v>
      </c>
      <c r="P419" s="112" t="s">
        <v>91</v>
      </c>
      <c r="Q419" s="112" t="s">
        <v>54</v>
      </c>
      <c r="R419" s="112"/>
      <c r="S419" s="112"/>
    </row>
    <row r="420" spans="1:19" x14ac:dyDescent="0.25">
      <c r="A420" s="112" t="s">
        <v>2043</v>
      </c>
      <c r="B420" s="75">
        <v>-99</v>
      </c>
      <c r="C420" s="53" t="s">
        <v>6388</v>
      </c>
      <c r="D420" s="53" t="s">
        <v>1998</v>
      </c>
      <c r="E420" s="69"/>
      <c r="F420" s="53" t="s">
        <v>2138</v>
      </c>
      <c r="G420" s="53" t="s">
        <v>2292</v>
      </c>
      <c r="H420" s="53" t="s">
        <v>2289</v>
      </c>
      <c r="I420" s="53" t="s">
        <v>2314</v>
      </c>
      <c r="J420" s="55" t="s">
        <v>7490</v>
      </c>
      <c r="K420" s="55"/>
      <c r="L420" s="17" t="s">
        <v>91</v>
      </c>
      <c r="M420" s="162" t="s">
        <v>8508</v>
      </c>
      <c r="N420" s="163" t="s">
        <v>8509</v>
      </c>
      <c r="O420" s="163"/>
      <c r="P420" s="112" t="s">
        <v>91</v>
      </c>
      <c r="Q420" s="112" t="s">
        <v>45</v>
      </c>
      <c r="R420" s="112"/>
      <c r="S420" s="112"/>
    </row>
    <row r="421" spans="1:19" x14ac:dyDescent="0.25">
      <c r="A421" s="120" t="s">
        <v>2043</v>
      </c>
      <c r="B421" s="75">
        <v>-99</v>
      </c>
      <c r="C421" s="53" t="s">
        <v>1992</v>
      </c>
      <c r="D421" s="54" t="s">
        <v>6567</v>
      </c>
      <c r="E421" s="69"/>
      <c r="F421" s="54" t="s">
        <v>3225</v>
      </c>
      <c r="G421" s="53" t="s">
        <v>2298</v>
      </c>
      <c r="H421" s="53" t="s">
        <v>2299</v>
      </c>
      <c r="I421" s="53" t="s">
        <v>2310</v>
      </c>
      <c r="J421" s="55" t="s">
        <v>7490</v>
      </c>
      <c r="K421" s="55"/>
      <c r="L421" s="49" t="s">
        <v>7469</v>
      </c>
      <c r="M421" s="152">
        <v>0</v>
      </c>
      <c r="N421" s="49" t="s">
        <v>8509</v>
      </c>
      <c r="O421" s="49"/>
      <c r="P421" s="112" t="s">
        <v>164</v>
      </c>
      <c r="Q421" s="112" t="s">
        <v>45</v>
      </c>
      <c r="R421" s="112" t="s">
        <v>6627</v>
      </c>
      <c r="S421" s="112"/>
    </row>
    <row r="422" spans="1:19" x14ac:dyDescent="0.25">
      <c r="A422" s="120" t="s">
        <v>2043</v>
      </c>
      <c r="B422" s="77">
        <v>1</v>
      </c>
      <c r="C422" s="54" t="s">
        <v>93</v>
      </c>
      <c r="D422" s="54" t="s">
        <v>1923</v>
      </c>
      <c r="E422" s="61" t="s">
        <v>2130</v>
      </c>
      <c r="F422" s="54" t="s">
        <v>7701</v>
      </c>
      <c r="G422" s="54" t="s">
        <v>6787</v>
      </c>
      <c r="H422" s="54" t="s">
        <v>292</v>
      </c>
      <c r="I422" s="54" t="s">
        <v>2311</v>
      </c>
      <c r="J422" s="56" t="s">
        <v>7490</v>
      </c>
      <c r="K422" s="56"/>
      <c r="L422" s="120" t="s">
        <v>7470</v>
      </c>
      <c r="M422" s="138" t="s">
        <v>8508</v>
      </c>
      <c r="N422" s="120" t="s">
        <v>8510</v>
      </c>
      <c r="O422" s="120" t="s">
        <v>8513</v>
      </c>
      <c r="P422" s="120" t="s">
        <v>100</v>
      </c>
      <c r="Q422" s="120" t="s">
        <v>45</v>
      </c>
      <c r="R422" s="120"/>
      <c r="S422" s="120"/>
    </row>
    <row r="423" spans="1:19" x14ac:dyDescent="0.25">
      <c r="A423" s="112" t="s">
        <v>2043</v>
      </c>
      <c r="B423" s="75">
        <v>3</v>
      </c>
      <c r="C423" s="53" t="s">
        <v>1991</v>
      </c>
      <c r="D423" s="53" t="s">
        <v>6566</v>
      </c>
      <c r="E423" s="53" t="s">
        <v>8246</v>
      </c>
      <c r="F423" s="67" t="s">
        <v>7835</v>
      </c>
      <c r="G423" s="53" t="s">
        <v>2294</v>
      </c>
      <c r="H423" s="53" t="s">
        <v>2295</v>
      </c>
      <c r="I423" s="53" t="s">
        <v>2316</v>
      </c>
      <c r="J423" s="55" t="s">
        <v>7490</v>
      </c>
      <c r="K423" s="55"/>
      <c r="L423" s="49" t="s">
        <v>7469</v>
      </c>
      <c r="M423" s="152">
        <v>0</v>
      </c>
      <c r="N423" s="49" t="s">
        <v>8509</v>
      </c>
      <c r="O423" s="49" t="s">
        <v>8514</v>
      </c>
      <c r="P423" s="112" t="s">
        <v>139</v>
      </c>
      <c r="Q423" s="112" t="s">
        <v>45</v>
      </c>
      <c r="R423" s="112"/>
      <c r="S423" s="112"/>
    </row>
    <row r="424" spans="1:19" x14ac:dyDescent="0.25">
      <c r="A424" s="112" t="s">
        <v>2043</v>
      </c>
      <c r="B424" s="113">
        <v>4</v>
      </c>
      <c r="C424" s="112" t="s">
        <v>3816</v>
      </c>
      <c r="D424" s="49" t="s">
        <v>6559</v>
      </c>
      <c r="E424" s="112" t="s">
        <v>7836</v>
      </c>
      <c r="F424" s="110" t="s">
        <v>7836</v>
      </c>
      <c r="G424" s="112" t="s">
        <v>3918</v>
      </c>
      <c r="H424" s="112" t="s">
        <v>3919</v>
      </c>
      <c r="I424" s="112"/>
      <c r="J424" s="55" t="s">
        <v>7490</v>
      </c>
      <c r="K424" s="55"/>
      <c r="L424" s="49" t="s">
        <v>7469</v>
      </c>
      <c r="M424" s="152">
        <v>0</v>
      </c>
      <c r="N424" s="49" t="s">
        <v>8509</v>
      </c>
      <c r="O424" s="49" t="s">
        <v>8514</v>
      </c>
      <c r="P424" s="112" t="s">
        <v>139</v>
      </c>
      <c r="Q424" s="112" t="s">
        <v>45</v>
      </c>
      <c r="R424" s="112"/>
      <c r="S424" s="112"/>
    </row>
    <row r="425" spans="1:19" x14ac:dyDescent="0.25">
      <c r="A425" s="112" t="s">
        <v>2043</v>
      </c>
      <c r="B425" s="75">
        <v>5</v>
      </c>
      <c r="C425" s="53" t="s">
        <v>1989</v>
      </c>
      <c r="D425" s="53" t="s">
        <v>6563</v>
      </c>
      <c r="E425" s="53" t="s">
        <v>8247</v>
      </c>
      <c r="F425" s="67" t="s">
        <v>2140</v>
      </c>
      <c r="G425" s="53" t="s">
        <v>2293</v>
      </c>
      <c r="H425" s="53" t="s">
        <v>2290</v>
      </c>
      <c r="I425" s="53" t="s">
        <v>2315</v>
      </c>
      <c r="J425" s="55" t="s">
        <v>7490</v>
      </c>
      <c r="K425" s="55"/>
      <c r="L425" s="49" t="s">
        <v>7469</v>
      </c>
      <c r="M425" s="152">
        <v>0</v>
      </c>
      <c r="N425" s="49" t="s">
        <v>8509</v>
      </c>
      <c r="O425" s="49" t="s">
        <v>8514</v>
      </c>
      <c r="P425" s="112" t="s">
        <v>2291</v>
      </c>
      <c r="Q425" s="112" t="s">
        <v>45</v>
      </c>
      <c r="R425" s="112"/>
      <c r="S425" s="112"/>
    </row>
    <row r="426" spans="1:19" x14ac:dyDescent="0.25">
      <c r="A426" s="112" t="s">
        <v>2043</v>
      </c>
      <c r="B426" s="75">
        <v>6</v>
      </c>
      <c r="C426" s="53" t="s">
        <v>1990</v>
      </c>
      <c r="D426" s="53" t="s">
        <v>2000</v>
      </c>
      <c r="E426" s="53" t="s">
        <v>8252</v>
      </c>
      <c r="F426" s="67" t="s">
        <v>8254</v>
      </c>
      <c r="G426" s="53" t="s">
        <v>2296</v>
      </c>
      <c r="H426" s="53" t="s">
        <v>2297</v>
      </c>
      <c r="I426" s="53" t="s">
        <v>2469</v>
      </c>
      <c r="J426" s="55" t="s">
        <v>7490</v>
      </c>
      <c r="K426" s="55"/>
      <c r="L426" s="49" t="s">
        <v>7470</v>
      </c>
      <c r="M426" s="152">
        <v>0</v>
      </c>
      <c r="N426" s="49" t="s">
        <v>8509</v>
      </c>
      <c r="O426" s="49" t="s">
        <v>8514</v>
      </c>
      <c r="P426" s="112" t="s">
        <v>100</v>
      </c>
      <c r="Q426" s="112" t="s">
        <v>45</v>
      </c>
      <c r="R426" s="112"/>
      <c r="S426" s="112"/>
    </row>
    <row r="427" spans="1:19" x14ac:dyDescent="0.25">
      <c r="A427" s="112" t="s">
        <v>2043</v>
      </c>
      <c r="B427" s="75">
        <v>7</v>
      </c>
      <c r="C427" s="53" t="s">
        <v>1993</v>
      </c>
      <c r="D427" s="53" t="s">
        <v>2002</v>
      </c>
      <c r="E427" s="53" t="s">
        <v>2142</v>
      </c>
      <c r="F427" s="67" t="s">
        <v>2142</v>
      </c>
      <c r="G427" s="53" t="s">
        <v>2300</v>
      </c>
      <c r="H427" s="53" t="s">
        <v>2301</v>
      </c>
      <c r="I427" s="53" t="s">
        <v>2317</v>
      </c>
      <c r="J427" s="55" t="s">
        <v>7490</v>
      </c>
      <c r="K427" s="55"/>
      <c r="L427" s="49" t="s">
        <v>7469</v>
      </c>
      <c r="M427" s="152">
        <v>0</v>
      </c>
      <c r="N427" s="49" t="s">
        <v>8509</v>
      </c>
      <c r="O427" s="49" t="s">
        <v>8514</v>
      </c>
      <c r="P427" s="112" t="s">
        <v>156</v>
      </c>
      <c r="Q427" s="112" t="s">
        <v>45</v>
      </c>
      <c r="R427" s="112"/>
      <c r="S427" s="112"/>
    </row>
    <row r="428" spans="1:19" x14ac:dyDescent="0.25">
      <c r="A428" s="112" t="s">
        <v>2043</v>
      </c>
      <c r="B428" s="113">
        <v>8</v>
      </c>
      <c r="C428" s="112" t="s">
        <v>3817</v>
      </c>
      <c r="D428" s="49" t="s">
        <v>6560</v>
      </c>
      <c r="E428" s="112" t="s">
        <v>7837</v>
      </c>
      <c r="F428" s="110" t="s">
        <v>7837</v>
      </c>
      <c r="G428" s="112" t="s">
        <v>3920</v>
      </c>
      <c r="H428" s="112" t="s">
        <v>3921</v>
      </c>
      <c r="I428" s="112"/>
      <c r="J428" s="55" t="s">
        <v>7490</v>
      </c>
      <c r="K428" s="55"/>
      <c r="L428" s="49" t="s">
        <v>7469</v>
      </c>
      <c r="M428" s="152">
        <v>0</v>
      </c>
      <c r="N428" s="49" t="s">
        <v>8509</v>
      </c>
      <c r="O428" s="49" t="s">
        <v>8514</v>
      </c>
      <c r="P428" s="112" t="s">
        <v>164</v>
      </c>
      <c r="Q428" s="112" t="s">
        <v>45</v>
      </c>
      <c r="R428" s="112"/>
      <c r="S428" s="112"/>
    </row>
    <row r="429" spans="1:19" x14ac:dyDescent="0.25">
      <c r="A429" s="112" t="s">
        <v>2043</v>
      </c>
      <c r="B429" s="113">
        <v>9</v>
      </c>
      <c r="C429" s="112" t="s">
        <v>3818</v>
      </c>
      <c r="D429" s="49" t="s">
        <v>6561</v>
      </c>
      <c r="E429" s="112" t="s">
        <v>8248</v>
      </c>
      <c r="F429" s="110" t="s">
        <v>7838</v>
      </c>
      <c r="G429" s="112" t="s">
        <v>3922</v>
      </c>
      <c r="H429" s="112" t="s">
        <v>3923</v>
      </c>
      <c r="I429" s="112"/>
      <c r="J429" s="55" t="s">
        <v>7490</v>
      </c>
      <c r="K429" s="55"/>
      <c r="L429" s="49" t="s">
        <v>7469</v>
      </c>
      <c r="M429" s="152">
        <v>0</v>
      </c>
      <c r="N429" s="49" t="s">
        <v>8509</v>
      </c>
      <c r="O429" s="49" t="s">
        <v>8514</v>
      </c>
      <c r="P429" s="112" t="s">
        <v>164</v>
      </c>
      <c r="Q429" s="112" t="s">
        <v>45</v>
      </c>
      <c r="R429" s="112"/>
      <c r="S429" s="112"/>
    </row>
    <row r="430" spans="1:19" x14ac:dyDescent="0.25">
      <c r="A430" s="112" t="s">
        <v>2043</v>
      </c>
      <c r="B430" s="113">
        <v>10</v>
      </c>
      <c r="C430" s="112" t="s">
        <v>2504</v>
      </c>
      <c r="D430" s="53" t="s">
        <v>2001</v>
      </c>
      <c r="E430" s="53" t="s">
        <v>8251</v>
      </c>
      <c r="F430" s="67" t="s">
        <v>7839</v>
      </c>
      <c r="G430" s="112" t="s">
        <v>2298</v>
      </c>
      <c r="H430" s="112" t="s">
        <v>2299</v>
      </c>
      <c r="I430" s="112"/>
      <c r="J430" s="55" t="s">
        <v>7490</v>
      </c>
      <c r="K430" s="55"/>
      <c r="L430" s="49" t="s">
        <v>7469</v>
      </c>
      <c r="M430" s="152">
        <v>0</v>
      </c>
      <c r="N430" s="49" t="s">
        <v>8509</v>
      </c>
      <c r="O430" s="49" t="s">
        <v>8514</v>
      </c>
      <c r="P430" s="112" t="s">
        <v>164</v>
      </c>
      <c r="Q430" s="112" t="s">
        <v>45</v>
      </c>
      <c r="R430" s="112"/>
      <c r="S430" s="112"/>
    </row>
    <row r="431" spans="1:19" x14ac:dyDescent="0.25">
      <c r="A431" s="112" t="s">
        <v>2043</v>
      </c>
      <c r="B431" s="75">
        <v>11</v>
      </c>
      <c r="C431" s="53" t="s">
        <v>1996</v>
      </c>
      <c r="D431" s="53" t="s">
        <v>6565</v>
      </c>
      <c r="E431" s="53" t="s">
        <v>8249</v>
      </c>
      <c r="F431" s="67" t="s">
        <v>7840</v>
      </c>
      <c r="G431" s="53" t="s">
        <v>2306</v>
      </c>
      <c r="H431" s="53" t="s">
        <v>2307</v>
      </c>
      <c r="I431" s="53" t="s">
        <v>2320</v>
      </c>
      <c r="J431" s="55" t="s">
        <v>7490</v>
      </c>
      <c r="K431" s="55"/>
      <c r="L431" s="49" t="s">
        <v>7469</v>
      </c>
      <c r="M431" s="152">
        <v>0</v>
      </c>
      <c r="N431" s="49" t="s">
        <v>8509</v>
      </c>
      <c r="O431" s="49" t="s">
        <v>8514</v>
      </c>
      <c r="P431" s="112" t="s">
        <v>139</v>
      </c>
      <c r="Q431" s="112" t="s">
        <v>45</v>
      </c>
      <c r="R431" s="112"/>
      <c r="S431" s="112"/>
    </row>
    <row r="432" spans="1:19" x14ac:dyDescent="0.25">
      <c r="A432" s="112" t="s">
        <v>2043</v>
      </c>
      <c r="B432" s="113">
        <v>12</v>
      </c>
      <c r="C432" s="112" t="s">
        <v>3819</v>
      </c>
      <c r="D432" s="49" t="s">
        <v>6562</v>
      </c>
      <c r="E432" s="112" t="s">
        <v>7841</v>
      </c>
      <c r="F432" s="110" t="s">
        <v>7841</v>
      </c>
      <c r="G432" s="112" t="s">
        <v>2308</v>
      </c>
      <c r="H432" s="112" t="s">
        <v>2309</v>
      </c>
      <c r="I432" s="112"/>
      <c r="J432" s="55" t="s">
        <v>7490</v>
      </c>
      <c r="K432" s="55"/>
      <c r="L432" s="49" t="s">
        <v>7469</v>
      </c>
      <c r="M432" s="152">
        <v>0</v>
      </c>
      <c r="N432" s="49" t="s">
        <v>8509</v>
      </c>
      <c r="O432" s="49" t="s">
        <v>8514</v>
      </c>
      <c r="P432" s="112" t="s">
        <v>139</v>
      </c>
      <c r="Q432" s="112" t="s">
        <v>45</v>
      </c>
      <c r="R432" s="112"/>
      <c r="S432" s="112"/>
    </row>
    <row r="433" spans="1:19" x14ac:dyDescent="0.25">
      <c r="A433" s="112" t="s">
        <v>2043</v>
      </c>
      <c r="B433" s="75">
        <v>13</v>
      </c>
      <c r="C433" s="53" t="s">
        <v>1994</v>
      </c>
      <c r="D433" s="53" t="s">
        <v>6564</v>
      </c>
      <c r="E433" s="53" t="s">
        <v>8250</v>
      </c>
      <c r="F433" s="67" t="s">
        <v>7842</v>
      </c>
      <c r="G433" s="53" t="s">
        <v>2302</v>
      </c>
      <c r="H433" s="53" t="s">
        <v>2303</v>
      </c>
      <c r="I433" s="53" t="s">
        <v>2318</v>
      </c>
      <c r="J433" s="55" t="s">
        <v>7490</v>
      </c>
      <c r="K433" s="55"/>
      <c r="L433" s="49" t="s">
        <v>7469</v>
      </c>
      <c r="M433" s="152">
        <v>0</v>
      </c>
      <c r="N433" s="49" t="s">
        <v>8509</v>
      </c>
      <c r="O433" s="49" t="s">
        <v>8514</v>
      </c>
      <c r="P433" s="112" t="s">
        <v>2291</v>
      </c>
      <c r="Q433" s="112" t="s">
        <v>45</v>
      </c>
      <c r="R433" s="112"/>
      <c r="S433" s="112"/>
    </row>
    <row r="434" spans="1:19" x14ac:dyDescent="0.25">
      <c r="A434" s="112" t="s">
        <v>2043</v>
      </c>
      <c r="B434" s="75">
        <v>14</v>
      </c>
      <c r="C434" s="53" t="s">
        <v>1995</v>
      </c>
      <c r="D434" s="53" t="s">
        <v>2004</v>
      </c>
      <c r="E434" s="53" t="s">
        <v>8253</v>
      </c>
      <c r="F434" s="67" t="s">
        <v>7843</v>
      </c>
      <c r="G434" s="53" t="s">
        <v>2304</v>
      </c>
      <c r="H434" s="53" t="s">
        <v>2305</v>
      </c>
      <c r="I434" s="53" t="s">
        <v>2319</v>
      </c>
      <c r="J434" s="55" t="s">
        <v>7490</v>
      </c>
      <c r="K434" s="55"/>
      <c r="L434" s="49" t="s">
        <v>7470</v>
      </c>
      <c r="M434" s="152">
        <v>0</v>
      </c>
      <c r="N434" s="49" t="s">
        <v>8509</v>
      </c>
      <c r="O434" s="49" t="s">
        <v>8514</v>
      </c>
      <c r="P434" s="112" t="s">
        <v>100</v>
      </c>
      <c r="Q434" s="112" t="s">
        <v>45</v>
      </c>
      <c r="R434" s="112"/>
      <c r="S434" s="112"/>
    </row>
    <row r="435" spans="1:19" x14ac:dyDescent="0.25">
      <c r="A435" s="112" t="s">
        <v>2043</v>
      </c>
      <c r="B435" s="75">
        <v>15</v>
      </c>
      <c r="C435" s="53" t="s">
        <v>1997</v>
      </c>
      <c r="D435" s="53" t="s">
        <v>462</v>
      </c>
      <c r="E435" s="53" t="s">
        <v>2145</v>
      </c>
      <c r="F435" s="67" t="s">
        <v>7844</v>
      </c>
      <c r="G435" s="53" t="s">
        <v>2308</v>
      </c>
      <c r="H435" s="53" t="s">
        <v>462</v>
      </c>
      <c r="I435" s="53"/>
      <c r="J435" s="55" t="s">
        <v>3410</v>
      </c>
      <c r="K435" s="55" t="s">
        <v>7489</v>
      </c>
      <c r="L435" s="49" t="s">
        <v>91</v>
      </c>
      <c r="M435" s="152">
        <v>0</v>
      </c>
      <c r="N435" s="49" t="s">
        <v>8509</v>
      </c>
      <c r="O435" s="49" t="s">
        <v>8514</v>
      </c>
      <c r="P435" s="112" t="s">
        <v>92</v>
      </c>
      <c r="Q435" s="112" t="s">
        <v>45</v>
      </c>
      <c r="R435" s="112"/>
      <c r="S435" s="112"/>
    </row>
    <row r="436" spans="1:19" x14ac:dyDescent="0.25">
      <c r="A436" s="112" t="s">
        <v>2043</v>
      </c>
      <c r="B436" s="113">
        <v>16</v>
      </c>
      <c r="C436" s="112" t="s">
        <v>3820</v>
      </c>
      <c r="D436" s="49" t="s">
        <v>6626</v>
      </c>
      <c r="E436" s="112" t="s">
        <v>7845</v>
      </c>
      <c r="F436" s="110" t="s">
        <v>7845</v>
      </c>
      <c r="G436" s="112" t="s">
        <v>3924</v>
      </c>
      <c r="H436" s="112" t="s">
        <v>3925</v>
      </c>
      <c r="I436" s="112"/>
      <c r="J436" s="55" t="s">
        <v>7490</v>
      </c>
      <c r="K436" s="55"/>
      <c r="L436" s="112" t="s">
        <v>91</v>
      </c>
      <c r="M436" s="113">
        <v>0</v>
      </c>
      <c r="N436" s="112" t="s">
        <v>8509</v>
      </c>
      <c r="O436" s="112" t="s">
        <v>8514</v>
      </c>
      <c r="P436" s="112" t="s">
        <v>91</v>
      </c>
      <c r="Q436" s="112" t="s">
        <v>45</v>
      </c>
      <c r="R436" s="112"/>
      <c r="S436" s="112"/>
    </row>
    <row r="437" spans="1:19" x14ac:dyDescent="0.25">
      <c r="A437" s="135" t="s">
        <v>6772</v>
      </c>
      <c r="B437" s="76">
        <v>-99</v>
      </c>
      <c r="C437" s="49" t="s">
        <v>292</v>
      </c>
      <c r="D437" s="112"/>
      <c r="E437" s="49"/>
      <c r="F437" s="112"/>
      <c r="G437" s="49" t="s">
        <v>292</v>
      </c>
      <c r="H437" s="49" t="s">
        <v>292</v>
      </c>
      <c r="I437" s="112"/>
      <c r="J437" s="49" t="s">
        <v>7490</v>
      </c>
      <c r="K437" s="49"/>
      <c r="L437" s="52" t="s">
        <v>7470</v>
      </c>
      <c r="M437" s="113" t="s">
        <v>8508</v>
      </c>
      <c r="N437" s="112" t="s">
        <v>8510</v>
      </c>
      <c r="O437" s="112"/>
      <c r="P437" s="131"/>
      <c r="Q437" s="131" t="s">
        <v>54</v>
      </c>
      <c r="R437" s="52"/>
      <c r="S437" s="52"/>
    </row>
    <row r="438" spans="1:19" x14ac:dyDescent="0.25">
      <c r="A438" s="135" t="s">
        <v>6772</v>
      </c>
      <c r="B438" s="76">
        <v>-99</v>
      </c>
      <c r="C438" s="61" t="s">
        <v>6665</v>
      </c>
      <c r="D438" s="112"/>
      <c r="E438" s="49"/>
      <c r="F438" s="112"/>
      <c r="G438" s="49" t="s">
        <v>6773</v>
      </c>
      <c r="H438" s="49" t="s">
        <v>6774</v>
      </c>
      <c r="I438" s="112"/>
      <c r="J438" s="49" t="s">
        <v>7490</v>
      </c>
      <c r="K438" s="49"/>
      <c r="L438" s="49" t="s">
        <v>153</v>
      </c>
      <c r="M438" s="152"/>
      <c r="N438" s="49"/>
      <c r="O438" s="49"/>
      <c r="P438" s="131" t="s">
        <v>153</v>
      </c>
      <c r="Q438" s="131" t="s">
        <v>54</v>
      </c>
      <c r="R438" s="52"/>
      <c r="S438" s="52"/>
    </row>
    <row r="439" spans="1:19" x14ac:dyDescent="0.25">
      <c r="A439" s="135" t="s">
        <v>6772</v>
      </c>
      <c r="B439" s="76">
        <v>-99</v>
      </c>
      <c r="C439" s="61" t="s">
        <v>6666</v>
      </c>
      <c r="D439" s="112"/>
      <c r="E439" s="49"/>
      <c r="F439" s="112"/>
      <c r="G439" s="49" t="s">
        <v>348</v>
      </c>
      <c r="H439" s="49" t="s">
        <v>348</v>
      </c>
      <c r="I439" s="112"/>
      <c r="J439" s="49" t="s">
        <v>7490</v>
      </c>
      <c r="K439" s="49"/>
      <c r="L439" s="53" t="s">
        <v>7470</v>
      </c>
      <c r="M439" s="113" t="s">
        <v>8508</v>
      </c>
      <c r="N439" s="112" t="s">
        <v>8510</v>
      </c>
      <c r="O439" s="112"/>
      <c r="P439" s="131" t="s">
        <v>100</v>
      </c>
      <c r="Q439" s="131" t="s">
        <v>54</v>
      </c>
      <c r="R439" s="52"/>
      <c r="S439" s="52"/>
    </row>
    <row r="440" spans="1:19" x14ac:dyDescent="0.25">
      <c r="A440" s="136" t="s">
        <v>6772</v>
      </c>
      <c r="B440" s="76">
        <v>-99</v>
      </c>
      <c r="C440" s="61" t="s">
        <v>6667</v>
      </c>
      <c r="D440" s="112"/>
      <c r="E440" s="49"/>
      <c r="F440" s="112"/>
      <c r="G440" s="49" t="s">
        <v>6775</v>
      </c>
      <c r="H440" s="49" t="s">
        <v>6776</v>
      </c>
      <c r="I440" s="112"/>
      <c r="J440" s="49" t="s">
        <v>7490</v>
      </c>
      <c r="K440" s="49"/>
      <c r="L440" s="49" t="s">
        <v>91</v>
      </c>
      <c r="M440" s="152"/>
      <c r="N440" s="49"/>
      <c r="O440" s="49"/>
      <c r="P440" s="131" t="s">
        <v>91</v>
      </c>
      <c r="Q440" s="131" t="s">
        <v>54</v>
      </c>
      <c r="R440" s="52"/>
      <c r="S440" s="52"/>
    </row>
    <row r="441" spans="1:19" x14ac:dyDescent="0.25">
      <c r="A441" s="135" t="s">
        <v>6772</v>
      </c>
      <c r="B441" s="76">
        <v>-99</v>
      </c>
      <c r="C441" s="61" t="s">
        <v>6664</v>
      </c>
      <c r="D441" s="112"/>
      <c r="E441" s="49"/>
      <c r="F441" s="112"/>
      <c r="G441" s="49" t="s">
        <v>6770</v>
      </c>
      <c r="H441" s="49" t="s">
        <v>6771</v>
      </c>
      <c r="I441" s="112"/>
      <c r="J441" s="49" t="s">
        <v>7490</v>
      </c>
      <c r="K441" s="49"/>
      <c r="L441" s="49" t="s">
        <v>153</v>
      </c>
      <c r="M441" s="152"/>
      <c r="N441" s="49"/>
      <c r="O441" s="49"/>
      <c r="P441" s="131" t="s">
        <v>153</v>
      </c>
      <c r="Q441" s="131" t="s">
        <v>54</v>
      </c>
      <c r="R441" s="52"/>
      <c r="S441" s="52"/>
    </row>
    <row r="442" spans="1:19" x14ac:dyDescent="0.25">
      <c r="A442" s="135" t="s">
        <v>6772</v>
      </c>
      <c r="B442" s="76">
        <v>-99</v>
      </c>
      <c r="C442" s="61" t="s">
        <v>6669</v>
      </c>
      <c r="D442" s="112"/>
      <c r="E442" s="49"/>
      <c r="F442" s="112"/>
      <c r="G442" s="49" t="s">
        <v>6779</v>
      </c>
      <c r="H442" s="49" t="s">
        <v>6780</v>
      </c>
      <c r="I442" s="112"/>
      <c r="J442" s="49" t="s">
        <v>7490</v>
      </c>
      <c r="K442" s="49"/>
      <c r="L442" s="133" t="s">
        <v>7470</v>
      </c>
      <c r="M442" s="161"/>
      <c r="N442" s="133"/>
      <c r="O442" s="133"/>
      <c r="P442" s="131" t="s">
        <v>3000</v>
      </c>
      <c r="Q442" s="131" t="s">
        <v>54</v>
      </c>
      <c r="R442" s="52"/>
      <c r="S442" s="52"/>
    </row>
    <row r="443" spans="1:19" x14ac:dyDescent="0.25">
      <c r="A443" s="135" t="s">
        <v>6772</v>
      </c>
      <c r="B443" s="76">
        <v>-99</v>
      </c>
      <c r="C443" s="61" t="s">
        <v>6668</v>
      </c>
      <c r="D443" s="112"/>
      <c r="E443" s="49"/>
      <c r="F443" s="112"/>
      <c r="G443" s="49" t="s">
        <v>6777</v>
      </c>
      <c r="H443" s="49" t="s">
        <v>6778</v>
      </c>
      <c r="I443" s="112"/>
      <c r="J443" s="49" t="s">
        <v>7490</v>
      </c>
      <c r="K443" s="49"/>
      <c r="L443" s="49" t="s">
        <v>7471</v>
      </c>
      <c r="M443" s="152"/>
      <c r="N443" s="49"/>
      <c r="O443" s="49"/>
      <c r="P443" s="131" t="s">
        <v>3951</v>
      </c>
      <c r="Q443" s="131" t="s">
        <v>54</v>
      </c>
      <c r="R443" s="52"/>
      <c r="S443" s="52"/>
    </row>
    <row r="444" spans="1:19" x14ac:dyDescent="0.25">
      <c r="A444" s="110" t="s">
        <v>84</v>
      </c>
      <c r="B444" s="111">
        <v>-99</v>
      </c>
      <c r="C444" s="112" t="s">
        <v>4116</v>
      </c>
      <c r="D444" s="112"/>
      <c r="E444" s="112"/>
      <c r="F444" s="112"/>
      <c r="G444" s="49" t="s">
        <v>5058</v>
      </c>
      <c r="H444" s="49" t="s">
        <v>5059</v>
      </c>
      <c r="I444" s="112"/>
      <c r="J444" s="112" t="s">
        <v>7490</v>
      </c>
      <c r="K444" s="112"/>
      <c r="L444" s="133" t="s">
        <v>7470</v>
      </c>
      <c r="M444" s="161">
        <v>0</v>
      </c>
      <c r="N444" s="133" t="s">
        <v>8509</v>
      </c>
      <c r="O444" s="133"/>
      <c r="P444" s="112" t="s">
        <v>6316</v>
      </c>
      <c r="Q444" s="112" t="s">
        <v>80</v>
      </c>
      <c r="R444" s="112"/>
      <c r="S444" s="112"/>
    </row>
    <row r="445" spans="1:19" x14ac:dyDescent="0.25">
      <c r="A445" s="110" t="s">
        <v>84</v>
      </c>
      <c r="B445" s="111">
        <v>-99</v>
      </c>
      <c r="C445" s="112" t="s">
        <v>4160</v>
      </c>
      <c r="D445" s="112" t="s">
        <v>6855</v>
      </c>
      <c r="E445" s="112"/>
      <c r="F445" s="112"/>
      <c r="G445" s="52" t="s">
        <v>5148</v>
      </c>
      <c r="H445" s="52" t="s">
        <v>5149</v>
      </c>
      <c r="I445" s="112"/>
      <c r="J445" s="112" t="s">
        <v>7490</v>
      </c>
      <c r="K445" s="112"/>
      <c r="L445" s="133" t="s">
        <v>7470</v>
      </c>
      <c r="M445" s="161">
        <v>0</v>
      </c>
      <c r="N445" s="133" t="s">
        <v>8509</v>
      </c>
      <c r="O445" s="133"/>
      <c r="P445" s="112" t="s">
        <v>6316</v>
      </c>
      <c r="Q445" s="112" t="s">
        <v>80</v>
      </c>
      <c r="R445" s="112"/>
      <c r="S445" s="112"/>
    </row>
    <row r="446" spans="1:19" x14ac:dyDescent="0.25">
      <c r="A446" s="110" t="s">
        <v>84</v>
      </c>
      <c r="B446" s="111">
        <v>-99</v>
      </c>
      <c r="C446" s="112" t="s">
        <v>4115</v>
      </c>
      <c r="D446" s="112"/>
      <c r="E446" s="112"/>
      <c r="F446" s="112"/>
      <c r="G446" s="49" t="s">
        <v>5056</v>
      </c>
      <c r="H446" s="49" t="s">
        <v>5057</v>
      </c>
      <c r="I446" s="112"/>
      <c r="J446" s="112" t="s">
        <v>7490</v>
      </c>
      <c r="K446" s="112"/>
      <c r="L446" s="133" t="s">
        <v>7470</v>
      </c>
      <c r="M446" s="161">
        <v>0</v>
      </c>
      <c r="N446" s="133" t="s">
        <v>8509</v>
      </c>
      <c r="O446" s="133"/>
      <c r="P446" s="112" t="s">
        <v>3000</v>
      </c>
      <c r="Q446" s="112" t="s">
        <v>80</v>
      </c>
      <c r="R446" s="112"/>
      <c r="S446" s="112"/>
    </row>
    <row r="447" spans="1:19" x14ac:dyDescent="0.25">
      <c r="A447" s="110" t="s">
        <v>84</v>
      </c>
      <c r="B447" s="111">
        <v>-99</v>
      </c>
      <c r="C447" s="112" t="s">
        <v>4121</v>
      </c>
      <c r="D447" s="112" t="s">
        <v>6850</v>
      </c>
      <c r="E447" s="112"/>
      <c r="F447" s="112"/>
      <c r="G447" s="49" t="s">
        <v>5070</v>
      </c>
      <c r="H447" s="49" t="s">
        <v>5071</v>
      </c>
      <c r="I447" s="112"/>
      <c r="J447" s="112" t="s">
        <v>7490</v>
      </c>
      <c r="K447" s="112"/>
      <c r="L447" s="133" t="s">
        <v>7470</v>
      </c>
      <c r="M447" s="161">
        <v>0</v>
      </c>
      <c r="N447" s="133" t="s">
        <v>8509</v>
      </c>
      <c r="O447" s="133"/>
      <c r="P447" s="112" t="s">
        <v>6316</v>
      </c>
      <c r="Q447" s="112" t="s">
        <v>80</v>
      </c>
      <c r="R447" s="112"/>
      <c r="S447" s="112"/>
    </row>
    <row r="448" spans="1:19" x14ac:dyDescent="0.25">
      <c r="A448" s="110" t="s">
        <v>84</v>
      </c>
      <c r="B448" s="111">
        <v>-99</v>
      </c>
      <c r="C448" s="112" t="s">
        <v>4122</v>
      </c>
      <c r="D448" s="112" t="s">
        <v>6852</v>
      </c>
      <c r="E448" s="112"/>
      <c r="F448" s="112"/>
      <c r="G448" s="49" t="s">
        <v>5072</v>
      </c>
      <c r="H448" s="49" t="s">
        <v>5073</v>
      </c>
      <c r="I448" s="112"/>
      <c r="J448" s="112" t="s">
        <v>7490</v>
      </c>
      <c r="K448" s="112"/>
      <c r="L448" s="133" t="s">
        <v>7470</v>
      </c>
      <c r="M448" s="161">
        <v>0</v>
      </c>
      <c r="N448" s="133" t="s">
        <v>8509</v>
      </c>
      <c r="O448" s="133"/>
      <c r="P448" s="112" t="s">
        <v>6316</v>
      </c>
      <c r="Q448" s="112" t="s">
        <v>80</v>
      </c>
      <c r="R448" s="112"/>
      <c r="S448" s="112"/>
    </row>
    <row r="449" spans="1:19" x14ac:dyDescent="0.25">
      <c r="A449" s="110" t="s">
        <v>84</v>
      </c>
      <c r="B449" s="111">
        <v>-99</v>
      </c>
      <c r="C449" s="112" t="s">
        <v>4142</v>
      </c>
      <c r="D449" s="120" t="s">
        <v>6858</v>
      </c>
      <c r="E449" s="112"/>
      <c r="F449" s="112"/>
      <c r="G449" s="49" t="s">
        <v>5112</v>
      </c>
      <c r="H449" s="61" t="s">
        <v>5113</v>
      </c>
      <c r="I449" s="112"/>
      <c r="J449" s="112" t="s">
        <v>7490</v>
      </c>
      <c r="K449" s="112"/>
      <c r="L449" s="112" t="s">
        <v>153</v>
      </c>
      <c r="M449" s="113">
        <v>0</v>
      </c>
      <c r="N449" s="112" t="s">
        <v>8509</v>
      </c>
      <c r="O449" s="112"/>
      <c r="P449" s="112" t="s">
        <v>153</v>
      </c>
      <c r="Q449" s="112" t="s">
        <v>80</v>
      </c>
      <c r="R449" s="112"/>
      <c r="S449" s="112"/>
    </row>
    <row r="450" spans="1:19" x14ac:dyDescent="0.25">
      <c r="A450" s="110" t="s">
        <v>84</v>
      </c>
      <c r="B450" s="111">
        <v>-99</v>
      </c>
      <c r="C450" s="112" t="s">
        <v>4118</v>
      </c>
      <c r="D450" s="112" t="s">
        <v>6854</v>
      </c>
      <c r="E450" s="112"/>
      <c r="F450" s="112"/>
      <c r="G450" s="49" t="s">
        <v>5062</v>
      </c>
      <c r="H450" s="49" t="s">
        <v>5063</v>
      </c>
      <c r="I450" s="112"/>
      <c r="J450" s="112" t="s">
        <v>7490</v>
      </c>
      <c r="K450" s="112"/>
      <c r="L450" s="133" t="s">
        <v>7470</v>
      </c>
      <c r="M450" s="161">
        <v>0</v>
      </c>
      <c r="N450" s="133" t="s">
        <v>8509</v>
      </c>
      <c r="O450" s="133"/>
      <c r="P450" s="112" t="s">
        <v>6316</v>
      </c>
      <c r="Q450" s="112" t="s">
        <v>80</v>
      </c>
      <c r="R450" s="112"/>
      <c r="S450" s="112"/>
    </row>
    <row r="451" spans="1:19" x14ac:dyDescent="0.25">
      <c r="A451" s="110" t="s">
        <v>84</v>
      </c>
      <c r="B451" s="111">
        <v>-99</v>
      </c>
      <c r="C451" s="112" t="s">
        <v>4124</v>
      </c>
      <c r="D451" s="112" t="s">
        <v>6860</v>
      </c>
      <c r="E451" s="112"/>
      <c r="F451" s="112"/>
      <c r="G451" s="52" t="s">
        <v>5076</v>
      </c>
      <c r="H451" s="52" t="s">
        <v>5077</v>
      </c>
      <c r="I451" s="112"/>
      <c r="J451" s="112" t="s">
        <v>7490</v>
      </c>
      <c r="K451" s="112"/>
      <c r="L451" s="133" t="s">
        <v>7470</v>
      </c>
      <c r="M451" s="161">
        <v>0</v>
      </c>
      <c r="N451" s="133" t="s">
        <v>8509</v>
      </c>
      <c r="O451" s="133"/>
      <c r="P451" s="112" t="s">
        <v>6316</v>
      </c>
      <c r="Q451" s="112" t="s">
        <v>80</v>
      </c>
      <c r="R451" s="112"/>
      <c r="S451" s="112"/>
    </row>
    <row r="452" spans="1:19" x14ac:dyDescent="0.25">
      <c r="A452" s="110" t="s">
        <v>84</v>
      </c>
      <c r="B452" s="111">
        <v>-99</v>
      </c>
      <c r="C452" s="112" t="s">
        <v>4123</v>
      </c>
      <c r="D452" s="112" t="s">
        <v>6861</v>
      </c>
      <c r="E452" s="112"/>
      <c r="F452" s="112"/>
      <c r="G452" s="49" t="s">
        <v>5074</v>
      </c>
      <c r="H452" s="49" t="s">
        <v>5075</v>
      </c>
      <c r="I452" s="112"/>
      <c r="J452" s="112" t="s">
        <v>7490</v>
      </c>
      <c r="K452" s="112"/>
      <c r="L452" s="133" t="s">
        <v>7470</v>
      </c>
      <c r="M452" s="161">
        <v>0</v>
      </c>
      <c r="N452" s="133" t="s">
        <v>8509</v>
      </c>
      <c r="O452" s="133"/>
      <c r="P452" s="112" t="s">
        <v>6316</v>
      </c>
      <c r="Q452" s="112" t="s">
        <v>80</v>
      </c>
      <c r="R452" s="112"/>
      <c r="S452" s="112"/>
    </row>
    <row r="453" spans="1:19" x14ac:dyDescent="0.25">
      <c r="A453" s="110" t="s">
        <v>84</v>
      </c>
      <c r="B453" s="111">
        <v>-99</v>
      </c>
      <c r="C453" s="112" t="s">
        <v>4114</v>
      </c>
      <c r="D453" s="112" t="s">
        <v>6872</v>
      </c>
      <c r="E453" s="112"/>
      <c r="F453" s="112"/>
      <c r="G453" s="49" t="s">
        <v>5054</v>
      </c>
      <c r="H453" s="49" t="s">
        <v>5055</v>
      </c>
      <c r="I453" s="112"/>
      <c r="J453" s="112" t="s">
        <v>7490</v>
      </c>
      <c r="K453" s="112"/>
      <c r="L453" s="133" t="s">
        <v>7470</v>
      </c>
      <c r="M453" s="161">
        <v>0</v>
      </c>
      <c r="N453" s="133" t="s">
        <v>8509</v>
      </c>
      <c r="O453" s="133"/>
      <c r="P453" s="112" t="s">
        <v>3000</v>
      </c>
      <c r="Q453" s="112" t="s">
        <v>80</v>
      </c>
      <c r="R453" s="112"/>
      <c r="S453" s="112"/>
    </row>
    <row r="454" spans="1:19" x14ac:dyDescent="0.25">
      <c r="A454" s="110" t="s">
        <v>84</v>
      </c>
      <c r="B454" s="115">
        <v>-99</v>
      </c>
      <c r="C454" s="112" t="s">
        <v>4112</v>
      </c>
      <c r="D454" s="53"/>
      <c r="E454" s="112"/>
      <c r="F454" s="112"/>
      <c r="G454" s="49" t="s">
        <v>4112</v>
      </c>
      <c r="H454" s="52"/>
      <c r="I454" s="112"/>
      <c r="J454" s="112" t="s">
        <v>7490</v>
      </c>
      <c r="K454" s="112"/>
      <c r="L454" s="120" t="s">
        <v>91</v>
      </c>
      <c r="M454" s="138" t="s">
        <v>8508</v>
      </c>
      <c r="N454" s="120" t="s">
        <v>8510</v>
      </c>
      <c r="O454" s="120"/>
      <c r="P454" s="112"/>
      <c r="Q454" s="112" t="s">
        <v>80</v>
      </c>
      <c r="R454" s="112"/>
      <c r="S454" s="112"/>
    </row>
    <row r="455" spans="1:19" x14ac:dyDescent="0.25">
      <c r="A455" s="110" t="s">
        <v>84</v>
      </c>
      <c r="B455" s="111">
        <v>-99</v>
      </c>
      <c r="C455" s="112" t="s">
        <v>4117</v>
      </c>
      <c r="D455" s="112" t="s">
        <v>6853</v>
      </c>
      <c r="E455" s="112"/>
      <c r="F455" s="112"/>
      <c r="G455" s="49" t="s">
        <v>5060</v>
      </c>
      <c r="H455" s="49" t="s">
        <v>5061</v>
      </c>
      <c r="I455" s="112"/>
      <c r="J455" s="112" t="s">
        <v>7490</v>
      </c>
      <c r="K455" s="112"/>
      <c r="L455" s="133" t="s">
        <v>7470</v>
      </c>
      <c r="M455" s="161">
        <v>0</v>
      </c>
      <c r="N455" s="133" t="s">
        <v>8509</v>
      </c>
      <c r="O455" s="133"/>
      <c r="P455" s="112" t="s">
        <v>6316</v>
      </c>
      <c r="Q455" s="112" t="s">
        <v>80</v>
      </c>
      <c r="R455" s="112"/>
      <c r="S455" s="112"/>
    </row>
    <row r="456" spans="1:19" x14ac:dyDescent="0.25">
      <c r="A456" s="114" t="s">
        <v>84</v>
      </c>
      <c r="B456" s="99">
        <v>1</v>
      </c>
      <c r="C456" s="100" t="s">
        <v>93</v>
      </c>
      <c r="D456" s="100" t="s">
        <v>1923</v>
      </c>
      <c r="E456" s="101"/>
      <c r="F456" s="100" t="s">
        <v>7658</v>
      </c>
      <c r="G456" s="100" t="s">
        <v>277</v>
      </c>
      <c r="H456" s="100" t="s">
        <v>278</v>
      </c>
      <c r="I456" s="100" t="s">
        <v>2311</v>
      </c>
      <c r="J456" s="102" t="s">
        <v>7490</v>
      </c>
      <c r="K456" s="102"/>
      <c r="L456" s="100" t="s">
        <v>91</v>
      </c>
      <c r="M456" s="153" t="s">
        <v>8508</v>
      </c>
      <c r="N456" s="102" t="s">
        <v>8510</v>
      </c>
      <c r="O456" s="102" t="s">
        <v>8513</v>
      </c>
      <c r="P456" s="114" t="s">
        <v>91</v>
      </c>
      <c r="Q456" s="114" t="s">
        <v>80</v>
      </c>
      <c r="R456" s="114"/>
      <c r="S456" s="114"/>
    </row>
    <row r="457" spans="1:19" x14ac:dyDescent="0.25">
      <c r="A457" s="110" t="s">
        <v>84</v>
      </c>
      <c r="B457" s="111">
        <v>2</v>
      </c>
      <c r="C457" s="112" t="s">
        <v>4113</v>
      </c>
      <c r="D457" s="53" t="s">
        <v>7550</v>
      </c>
      <c r="E457" s="112"/>
      <c r="F457" s="112"/>
      <c r="G457" s="49" t="s">
        <v>465</v>
      </c>
      <c r="H457" s="49" t="s">
        <v>5052</v>
      </c>
      <c r="I457" s="112"/>
      <c r="J457" s="112" t="s">
        <v>7490</v>
      </c>
      <c r="K457" s="112"/>
      <c r="L457" s="98" t="s">
        <v>7470</v>
      </c>
      <c r="M457" s="159" t="s">
        <v>8508</v>
      </c>
      <c r="N457" s="98" t="s">
        <v>8510</v>
      </c>
      <c r="O457" s="98" t="s">
        <v>8513</v>
      </c>
      <c r="P457" s="112" t="s">
        <v>100</v>
      </c>
      <c r="Q457" s="112" t="s">
        <v>80</v>
      </c>
      <c r="R457" s="112"/>
      <c r="S457" s="112"/>
    </row>
    <row r="458" spans="1:19" x14ac:dyDescent="0.25">
      <c r="A458" s="114" t="s">
        <v>84</v>
      </c>
      <c r="B458" s="99">
        <v>3</v>
      </c>
      <c r="C458" s="100" t="s">
        <v>116</v>
      </c>
      <c r="D458" s="100" t="s">
        <v>6628</v>
      </c>
      <c r="E458" s="101"/>
      <c r="F458" s="100"/>
      <c r="G458" s="100" t="s">
        <v>318</v>
      </c>
      <c r="H458" s="100"/>
      <c r="I458" s="100"/>
      <c r="J458" s="102" t="s">
        <v>7490</v>
      </c>
      <c r="K458" s="102"/>
      <c r="L458" s="54" t="s">
        <v>91</v>
      </c>
      <c r="M458" s="157" t="s">
        <v>8508</v>
      </c>
      <c r="N458" s="56" t="s">
        <v>8510</v>
      </c>
      <c r="O458" s="56" t="s">
        <v>8513</v>
      </c>
      <c r="P458" s="114" t="s">
        <v>100</v>
      </c>
      <c r="Q458" s="114" t="s">
        <v>80</v>
      </c>
      <c r="R458" s="112" t="s">
        <v>7474</v>
      </c>
      <c r="S458" s="112"/>
    </row>
    <row r="459" spans="1:19" x14ac:dyDescent="0.25">
      <c r="A459" s="114" t="s">
        <v>84</v>
      </c>
      <c r="B459" s="99">
        <v>4</v>
      </c>
      <c r="C459" s="114" t="s">
        <v>2591</v>
      </c>
      <c r="D459" s="101" t="s">
        <v>7535</v>
      </c>
      <c r="E459" s="114"/>
      <c r="F459" s="114"/>
      <c r="G459" s="101" t="s">
        <v>3015</v>
      </c>
      <c r="H459" s="101" t="s">
        <v>2796</v>
      </c>
      <c r="I459" s="114"/>
      <c r="J459" s="114" t="s">
        <v>7490</v>
      </c>
      <c r="K459" s="114"/>
      <c r="L459" s="114" t="s">
        <v>7470</v>
      </c>
      <c r="M459" s="115" t="s">
        <v>8508</v>
      </c>
      <c r="N459" s="114" t="s">
        <v>8509</v>
      </c>
      <c r="O459" s="114" t="s">
        <v>8513</v>
      </c>
      <c r="P459" s="114" t="s">
        <v>100</v>
      </c>
      <c r="Q459" s="114" t="s">
        <v>80</v>
      </c>
      <c r="R459" s="114"/>
      <c r="S459" s="114"/>
    </row>
    <row r="460" spans="1:19" x14ac:dyDescent="0.25">
      <c r="A460" s="110" t="s">
        <v>84</v>
      </c>
      <c r="B460" s="92">
        <v>5</v>
      </c>
      <c r="C460" s="53" t="s">
        <v>259</v>
      </c>
      <c r="D460" s="53" t="s">
        <v>2057</v>
      </c>
      <c r="E460" s="69"/>
      <c r="F460" s="53" t="s">
        <v>7589</v>
      </c>
      <c r="G460" s="53" t="s">
        <v>467</v>
      </c>
      <c r="H460" s="53" t="s">
        <v>468</v>
      </c>
      <c r="I460" s="67" t="s">
        <v>2393</v>
      </c>
      <c r="J460" s="55" t="s">
        <v>7490</v>
      </c>
      <c r="K460" s="55"/>
      <c r="L460" s="53" t="s">
        <v>153</v>
      </c>
      <c r="M460" s="154">
        <v>0</v>
      </c>
      <c r="N460" s="55" t="s">
        <v>8509</v>
      </c>
      <c r="O460" s="55" t="s">
        <v>8514</v>
      </c>
      <c r="P460" s="112" t="s">
        <v>153</v>
      </c>
      <c r="Q460" s="112" t="s">
        <v>80</v>
      </c>
      <c r="R460" s="112"/>
      <c r="S460" s="112"/>
    </row>
    <row r="461" spans="1:19" x14ac:dyDescent="0.25">
      <c r="A461" s="110" t="s">
        <v>84</v>
      </c>
      <c r="B461" s="92">
        <v>6</v>
      </c>
      <c r="C461" s="53" t="s">
        <v>260</v>
      </c>
      <c r="D461" s="53" t="s">
        <v>2058</v>
      </c>
      <c r="E461" s="69"/>
      <c r="F461" s="53" t="s">
        <v>7590</v>
      </c>
      <c r="G461" s="53" t="s">
        <v>469</v>
      </c>
      <c r="H461" s="53" t="s">
        <v>470</v>
      </c>
      <c r="I461" s="67" t="s">
        <v>2394</v>
      </c>
      <c r="J461" s="55" t="s">
        <v>7490</v>
      </c>
      <c r="K461" s="55"/>
      <c r="L461" s="53" t="s">
        <v>153</v>
      </c>
      <c r="M461" s="154">
        <v>0</v>
      </c>
      <c r="N461" s="55" t="s">
        <v>8509</v>
      </c>
      <c r="O461" s="55" t="s">
        <v>8514</v>
      </c>
      <c r="P461" s="112" t="s">
        <v>153</v>
      </c>
      <c r="Q461" s="112" t="s">
        <v>80</v>
      </c>
      <c r="R461" s="112"/>
      <c r="S461" s="112"/>
    </row>
    <row r="462" spans="1:19" x14ac:dyDescent="0.25">
      <c r="A462" s="110" t="s">
        <v>84</v>
      </c>
      <c r="B462" s="92">
        <v>7</v>
      </c>
      <c r="C462" s="53" t="s">
        <v>261</v>
      </c>
      <c r="D462" s="53" t="s">
        <v>2059</v>
      </c>
      <c r="E462" s="69"/>
      <c r="F462" s="53" t="s">
        <v>7591</v>
      </c>
      <c r="G462" s="53" t="s">
        <v>471</v>
      </c>
      <c r="H462" s="53" t="s">
        <v>472</v>
      </c>
      <c r="I462" s="67" t="s">
        <v>2395</v>
      </c>
      <c r="J462" s="55" t="s">
        <v>7490</v>
      </c>
      <c r="K462" s="55"/>
      <c r="L462" s="53" t="s">
        <v>153</v>
      </c>
      <c r="M462" s="154">
        <v>0</v>
      </c>
      <c r="N462" s="55" t="s">
        <v>8509</v>
      </c>
      <c r="O462" s="55" t="s">
        <v>8514</v>
      </c>
      <c r="P462" s="112" t="s">
        <v>153</v>
      </c>
      <c r="Q462" s="112" t="s">
        <v>80</v>
      </c>
      <c r="R462" s="112"/>
      <c r="S462" s="112"/>
    </row>
    <row r="463" spans="1:19" x14ac:dyDescent="0.25">
      <c r="A463" s="110" t="s">
        <v>84</v>
      </c>
      <c r="B463" s="111">
        <v>8</v>
      </c>
      <c r="C463" s="112" t="s">
        <v>2690</v>
      </c>
      <c r="D463" s="53" t="s">
        <v>3314</v>
      </c>
      <c r="E463" s="112"/>
      <c r="F463" s="112"/>
      <c r="G463" s="49" t="s">
        <v>5064</v>
      </c>
      <c r="H463" s="49" t="s">
        <v>5065</v>
      </c>
      <c r="I463" s="112"/>
      <c r="J463" s="112" t="s">
        <v>7490</v>
      </c>
      <c r="K463" s="112"/>
      <c r="L463" s="112" t="s">
        <v>153</v>
      </c>
      <c r="M463" s="113">
        <v>0</v>
      </c>
      <c r="N463" s="112" t="s">
        <v>8509</v>
      </c>
      <c r="O463" s="112" t="s">
        <v>8514</v>
      </c>
      <c r="P463" s="112" t="s">
        <v>153</v>
      </c>
      <c r="Q463" s="112" t="s">
        <v>80</v>
      </c>
      <c r="R463" s="112"/>
      <c r="S463" s="112"/>
    </row>
    <row r="464" spans="1:19" x14ac:dyDescent="0.25">
      <c r="A464" s="110" t="s">
        <v>84</v>
      </c>
      <c r="B464" s="111"/>
      <c r="C464" s="112" t="s">
        <v>4143</v>
      </c>
      <c r="D464" s="112" t="s">
        <v>6835</v>
      </c>
      <c r="E464" s="112"/>
      <c r="F464" s="112"/>
      <c r="G464" s="49" t="s">
        <v>5114</v>
      </c>
      <c r="H464" s="49" t="s">
        <v>5115</v>
      </c>
      <c r="I464" s="112"/>
      <c r="J464" s="112" t="s">
        <v>7490</v>
      </c>
      <c r="K464" s="112"/>
      <c r="L464" s="112" t="s">
        <v>153</v>
      </c>
      <c r="M464" s="113">
        <v>0</v>
      </c>
      <c r="N464" s="112" t="s">
        <v>8509</v>
      </c>
      <c r="O464" s="112" t="s">
        <v>8514</v>
      </c>
      <c r="P464" s="112" t="s">
        <v>153</v>
      </c>
      <c r="Q464" s="112" t="s">
        <v>80</v>
      </c>
      <c r="R464" s="112"/>
      <c r="S464" s="112"/>
    </row>
    <row r="465" spans="1:19" x14ac:dyDescent="0.25">
      <c r="A465" s="110" t="s">
        <v>84</v>
      </c>
      <c r="B465" s="111"/>
      <c r="C465" s="112" t="s">
        <v>4149</v>
      </c>
      <c r="D465" s="112" t="s">
        <v>6836</v>
      </c>
      <c r="E465" s="112"/>
      <c r="F465" s="112"/>
      <c r="G465" s="49" t="s">
        <v>5126</v>
      </c>
      <c r="H465" s="49" t="s">
        <v>5127</v>
      </c>
      <c r="I465" s="112"/>
      <c r="J465" s="112" t="s">
        <v>7490</v>
      </c>
      <c r="K465" s="112"/>
      <c r="L465" s="112" t="s">
        <v>153</v>
      </c>
      <c r="M465" s="113">
        <v>0</v>
      </c>
      <c r="N465" s="112" t="s">
        <v>8509</v>
      </c>
      <c r="O465" s="112" t="s">
        <v>8514</v>
      </c>
      <c r="P465" s="112" t="s">
        <v>153</v>
      </c>
      <c r="Q465" s="112" t="s">
        <v>80</v>
      </c>
      <c r="R465" s="112"/>
      <c r="S465" s="112"/>
    </row>
    <row r="466" spans="1:19" x14ac:dyDescent="0.25">
      <c r="A466" s="110" t="s">
        <v>84</v>
      </c>
      <c r="B466" s="111"/>
      <c r="C466" s="112" t="s">
        <v>4144</v>
      </c>
      <c r="D466" s="112" t="s">
        <v>6837</v>
      </c>
      <c r="E466" s="112"/>
      <c r="F466" s="112"/>
      <c r="G466" s="49" t="s">
        <v>5116</v>
      </c>
      <c r="H466" s="49" t="s">
        <v>5117</v>
      </c>
      <c r="I466" s="112"/>
      <c r="J466" s="112" t="s">
        <v>7490</v>
      </c>
      <c r="K466" s="112"/>
      <c r="L466" s="112" t="s">
        <v>153</v>
      </c>
      <c r="M466" s="113">
        <v>0</v>
      </c>
      <c r="N466" s="112" t="s">
        <v>8509</v>
      </c>
      <c r="O466" s="112" t="s">
        <v>8514</v>
      </c>
      <c r="P466" s="112" t="s">
        <v>153</v>
      </c>
      <c r="Q466" s="112" t="s">
        <v>80</v>
      </c>
      <c r="R466" s="112"/>
      <c r="S466" s="112"/>
    </row>
    <row r="467" spans="1:19" x14ac:dyDescent="0.25">
      <c r="A467" s="110" t="s">
        <v>84</v>
      </c>
      <c r="B467" s="111"/>
      <c r="C467" s="112" t="s">
        <v>4145</v>
      </c>
      <c r="D467" s="112" t="s">
        <v>6838</v>
      </c>
      <c r="E467" s="112"/>
      <c r="F467" s="112"/>
      <c r="G467" s="49" t="s">
        <v>5118</v>
      </c>
      <c r="H467" s="49" t="s">
        <v>5119</v>
      </c>
      <c r="I467" s="112"/>
      <c r="J467" s="112" t="s">
        <v>7490</v>
      </c>
      <c r="K467" s="112"/>
      <c r="L467" s="112" t="s">
        <v>153</v>
      </c>
      <c r="M467" s="113">
        <v>0</v>
      </c>
      <c r="N467" s="112" t="s">
        <v>8509</v>
      </c>
      <c r="O467" s="112" t="s">
        <v>8514</v>
      </c>
      <c r="P467" s="112" t="s">
        <v>153</v>
      </c>
      <c r="Q467" s="112" t="s">
        <v>80</v>
      </c>
      <c r="R467" s="112"/>
      <c r="S467" s="112"/>
    </row>
    <row r="468" spans="1:19" x14ac:dyDescent="0.25">
      <c r="A468" s="110" t="s">
        <v>84</v>
      </c>
      <c r="B468" s="111"/>
      <c r="C468" s="112" t="s">
        <v>4147</v>
      </c>
      <c r="D468" s="112" t="s">
        <v>6839</v>
      </c>
      <c r="E468" s="112"/>
      <c r="F468" s="112"/>
      <c r="G468" s="49" t="s">
        <v>5122</v>
      </c>
      <c r="H468" s="49" t="s">
        <v>5123</v>
      </c>
      <c r="I468" s="112"/>
      <c r="J468" s="112" t="s">
        <v>7490</v>
      </c>
      <c r="K468" s="112"/>
      <c r="L468" s="112" t="s">
        <v>153</v>
      </c>
      <c r="M468" s="113">
        <v>0</v>
      </c>
      <c r="N468" s="112" t="s">
        <v>8509</v>
      </c>
      <c r="O468" s="112" t="s">
        <v>8514</v>
      </c>
      <c r="P468" s="112" t="s">
        <v>153</v>
      </c>
      <c r="Q468" s="112" t="s">
        <v>80</v>
      </c>
      <c r="R468" s="112"/>
      <c r="S468" s="112"/>
    </row>
    <row r="469" spans="1:19" x14ac:dyDescent="0.25">
      <c r="A469" s="110" t="s">
        <v>84</v>
      </c>
      <c r="B469" s="111"/>
      <c r="C469" s="112" t="s">
        <v>4132</v>
      </c>
      <c r="D469" s="112" t="s">
        <v>6840</v>
      </c>
      <c r="E469" s="112"/>
      <c r="F469" s="112"/>
      <c r="G469" s="49" t="s">
        <v>5092</v>
      </c>
      <c r="H469" s="49" t="s">
        <v>5093</v>
      </c>
      <c r="I469" s="112"/>
      <c r="J469" s="112" t="s">
        <v>7490</v>
      </c>
      <c r="K469" s="112"/>
      <c r="L469" s="112" t="s">
        <v>153</v>
      </c>
      <c r="M469" s="113">
        <v>0</v>
      </c>
      <c r="N469" s="112" t="s">
        <v>8509</v>
      </c>
      <c r="O469" s="112" t="s">
        <v>8514</v>
      </c>
      <c r="P469" s="112" t="s">
        <v>153</v>
      </c>
      <c r="Q469" s="112" t="s">
        <v>80</v>
      </c>
      <c r="R469" s="112"/>
      <c r="S469" s="112"/>
    </row>
    <row r="470" spans="1:19" x14ac:dyDescent="0.25">
      <c r="A470" s="110" t="s">
        <v>84</v>
      </c>
      <c r="B470" s="111"/>
      <c r="C470" s="112" t="s">
        <v>4133</v>
      </c>
      <c r="D470" s="112" t="s">
        <v>6841</v>
      </c>
      <c r="E470" s="112"/>
      <c r="F470" s="112"/>
      <c r="G470" s="49" t="s">
        <v>5094</v>
      </c>
      <c r="H470" s="49" t="s">
        <v>5095</v>
      </c>
      <c r="I470" s="112"/>
      <c r="J470" s="112" t="s">
        <v>7490</v>
      </c>
      <c r="K470" s="112"/>
      <c r="L470" s="112" t="s">
        <v>153</v>
      </c>
      <c r="M470" s="113">
        <v>0</v>
      </c>
      <c r="N470" s="112" t="s">
        <v>8509</v>
      </c>
      <c r="O470" s="112" t="s">
        <v>8514</v>
      </c>
      <c r="P470" s="112" t="s">
        <v>153</v>
      </c>
      <c r="Q470" s="112" t="s">
        <v>80</v>
      </c>
      <c r="R470" s="112"/>
      <c r="S470" s="112"/>
    </row>
    <row r="471" spans="1:19" x14ac:dyDescent="0.25">
      <c r="A471" s="110" t="s">
        <v>84</v>
      </c>
      <c r="B471" s="111"/>
      <c r="C471" s="112" t="s">
        <v>4141</v>
      </c>
      <c r="D471" s="112" t="s">
        <v>6856</v>
      </c>
      <c r="E471" s="112"/>
      <c r="F471" s="112"/>
      <c r="G471" s="49" t="s">
        <v>5110</v>
      </c>
      <c r="H471" s="49" t="s">
        <v>5111</v>
      </c>
      <c r="I471" s="112"/>
      <c r="J471" s="112" t="s">
        <v>7490</v>
      </c>
      <c r="K471" s="112"/>
      <c r="L471" s="112" t="s">
        <v>153</v>
      </c>
      <c r="M471" s="113">
        <v>0</v>
      </c>
      <c r="N471" s="112" t="s">
        <v>8509</v>
      </c>
      <c r="O471" s="112" t="s">
        <v>8514</v>
      </c>
      <c r="P471" s="112" t="s">
        <v>153</v>
      </c>
      <c r="Q471" s="112" t="s">
        <v>80</v>
      </c>
      <c r="R471" s="112"/>
      <c r="S471" s="112"/>
    </row>
    <row r="472" spans="1:19" x14ac:dyDescent="0.25">
      <c r="A472" s="110" t="s">
        <v>84</v>
      </c>
      <c r="B472" s="111"/>
      <c r="C472" s="112" t="s">
        <v>4159</v>
      </c>
      <c r="D472" s="112" t="s">
        <v>6851</v>
      </c>
      <c r="E472" s="112"/>
      <c r="F472" s="112"/>
      <c r="G472" s="49" t="s">
        <v>5146</v>
      </c>
      <c r="H472" s="49" t="s">
        <v>5147</v>
      </c>
      <c r="I472" s="112"/>
      <c r="J472" s="112" t="s">
        <v>7490</v>
      </c>
      <c r="K472" s="112"/>
      <c r="L472" s="112" t="s">
        <v>153</v>
      </c>
      <c r="M472" s="113">
        <v>0</v>
      </c>
      <c r="N472" s="112" t="s">
        <v>8509</v>
      </c>
      <c r="O472" s="112" t="s">
        <v>8514</v>
      </c>
      <c r="P472" s="112" t="s">
        <v>153</v>
      </c>
      <c r="Q472" s="112" t="s">
        <v>80</v>
      </c>
      <c r="R472" s="112"/>
      <c r="S472" s="112"/>
    </row>
    <row r="473" spans="1:19" x14ac:dyDescent="0.25">
      <c r="A473" s="110" t="s">
        <v>84</v>
      </c>
      <c r="B473" s="111"/>
      <c r="C473" s="112" t="s">
        <v>4134</v>
      </c>
      <c r="D473" s="112" t="s">
        <v>6834</v>
      </c>
      <c r="E473" s="112"/>
      <c r="F473" s="112"/>
      <c r="G473" s="49" t="s">
        <v>5096</v>
      </c>
      <c r="H473" s="49" t="s">
        <v>5097</v>
      </c>
      <c r="I473" s="112"/>
      <c r="J473" s="112" t="s">
        <v>7490</v>
      </c>
      <c r="K473" s="112"/>
      <c r="L473" s="112" t="s">
        <v>153</v>
      </c>
      <c r="M473" s="113">
        <v>0</v>
      </c>
      <c r="N473" s="112" t="s">
        <v>8509</v>
      </c>
      <c r="O473" s="112" t="s">
        <v>8514</v>
      </c>
      <c r="P473" s="112" t="s">
        <v>153</v>
      </c>
      <c r="Q473" s="112" t="s">
        <v>80</v>
      </c>
      <c r="R473" s="112"/>
      <c r="S473" s="112"/>
    </row>
    <row r="474" spans="1:19" x14ac:dyDescent="0.25">
      <c r="A474" s="110" t="s">
        <v>84</v>
      </c>
      <c r="B474" s="111"/>
      <c r="C474" s="112" t="s">
        <v>4148</v>
      </c>
      <c r="D474" s="112" t="s">
        <v>6857</v>
      </c>
      <c r="E474" s="112"/>
      <c r="F474" s="112"/>
      <c r="G474" s="49" t="s">
        <v>5124</v>
      </c>
      <c r="H474" s="49" t="s">
        <v>5125</v>
      </c>
      <c r="I474" s="112"/>
      <c r="J474" s="112" t="s">
        <v>7490</v>
      </c>
      <c r="K474" s="112"/>
      <c r="L474" s="112" t="s">
        <v>153</v>
      </c>
      <c r="M474" s="113">
        <v>0</v>
      </c>
      <c r="N474" s="112" t="s">
        <v>8509</v>
      </c>
      <c r="O474" s="112" t="s">
        <v>8514</v>
      </c>
      <c r="P474" s="112" t="s">
        <v>153</v>
      </c>
      <c r="Q474" s="112" t="s">
        <v>80</v>
      </c>
      <c r="R474" s="112"/>
      <c r="S474" s="112"/>
    </row>
    <row r="475" spans="1:19" x14ac:dyDescent="0.25">
      <c r="A475" s="110" t="s">
        <v>84</v>
      </c>
      <c r="B475" s="111"/>
      <c r="C475" s="112" t="s">
        <v>4146</v>
      </c>
      <c r="D475" s="120" t="s">
        <v>6858</v>
      </c>
      <c r="E475" s="112"/>
      <c r="F475" s="112"/>
      <c r="G475" s="49" t="s">
        <v>5120</v>
      </c>
      <c r="H475" s="61" t="s">
        <v>5121</v>
      </c>
      <c r="I475" s="112"/>
      <c r="J475" s="112" t="s">
        <v>7490</v>
      </c>
      <c r="K475" s="112"/>
      <c r="L475" s="112" t="s">
        <v>153</v>
      </c>
      <c r="M475" s="113">
        <v>0</v>
      </c>
      <c r="N475" s="112" t="s">
        <v>8509</v>
      </c>
      <c r="O475" s="112" t="s">
        <v>8514</v>
      </c>
      <c r="P475" s="112" t="s">
        <v>153</v>
      </c>
      <c r="Q475" s="112" t="s">
        <v>80</v>
      </c>
      <c r="R475" s="112"/>
      <c r="S475" s="112"/>
    </row>
    <row r="476" spans="1:19" x14ac:dyDescent="0.25">
      <c r="A476" s="110" t="s">
        <v>84</v>
      </c>
      <c r="B476" s="111"/>
      <c r="C476" s="112" t="s">
        <v>4054</v>
      </c>
      <c r="D476" s="112" t="s">
        <v>6516</v>
      </c>
      <c r="E476" s="112"/>
      <c r="F476" s="112"/>
      <c r="G476" s="52" t="s">
        <v>5152</v>
      </c>
      <c r="H476" s="52" t="s">
        <v>5153</v>
      </c>
      <c r="I476" s="112"/>
      <c r="J476" s="112" t="s">
        <v>7490</v>
      </c>
      <c r="K476" s="112"/>
      <c r="L476" s="112" t="s">
        <v>7470</v>
      </c>
      <c r="M476" s="113">
        <v>0</v>
      </c>
      <c r="N476" s="112" t="s">
        <v>8509</v>
      </c>
      <c r="O476" s="112" t="s">
        <v>8514</v>
      </c>
      <c r="P476" s="112" t="s">
        <v>7473</v>
      </c>
      <c r="Q476" s="112" t="s">
        <v>80</v>
      </c>
      <c r="R476" s="112"/>
      <c r="S476" s="112"/>
    </row>
    <row r="477" spans="1:19" x14ac:dyDescent="0.25">
      <c r="A477" s="110" t="s">
        <v>84</v>
      </c>
      <c r="B477" s="111"/>
      <c r="C477" s="112" t="s">
        <v>4126</v>
      </c>
      <c r="D477" s="112" t="s">
        <v>6842</v>
      </c>
      <c r="E477" s="112"/>
      <c r="F477" s="112"/>
      <c r="G477" s="49" t="s">
        <v>5080</v>
      </c>
      <c r="H477" s="49" t="s">
        <v>5081</v>
      </c>
      <c r="I477" s="112"/>
      <c r="J477" s="112" t="s">
        <v>7490</v>
      </c>
      <c r="K477" s="112"/>
      <c r="L477" s="112" t="s">
        <v>153</v>
      </c>
      <c r="M477" s="113">
        <v>0</v>
      </c>
      <c r="N477" s="112" t="s">
        <v>8509</v>
      </c>
      <c r="O477" s="112" t="s">
        <v>8514</v>
      </c>
      <c r="P477" s="112" t="s">
        <v>153</v>
      </c>
      <c r="Q477" s="112" t="s">
        <v>80</v>
      </c>
      <c r="R477" s="112"/>
      <c r="S477" s="112"/>
    </row>
    <row r="478" spans="1:19" x14ac:dyDescent="0.25">
      <c r="A478" s="110" t="s">
        <v>84</v>
      </c>
      <c r="B478" s="111"/>
      <c r="C478" s="112" t="s">
        <v>4127</v>
      </c>
      <c r="D478" s="112" t="s">
        <v>6859</v>
      </c>
      <c r="E478" s="112"/>
      <c r="F478" s="112"/>
      <c r="G478" s="49" t="s">
        <v>5082</v>
      </c>
      <c r="H478" s="49" t="s">
        <v>5083</v>
      </c>
      <c r="I478" s="112"/>
      <c r="J478" s="112" t="s">
        <v>7490</v>
      </c>
      <c r="K478" s="112"/>
      <c r="L478" s="112" t="s">
        <v>153</v>
      </c>
      <c r="M478" s="113">
        <v>0</v>
      </c>
      <c r="N478" s="112" t="s">
        <v>8509</v>
      </c>
      <c r="O478" s="112" t="s">
        <v>8514</v>
      </c>
      <c r="P478" s="112" t="s">
        <v>153</v>
      </c>
      <c r="Q478" s="112" t="s">
        <v>80</v>
      </c>
      <c r="R478" s="112"/>
      <c r="S478" s="112"/>
    </row>
    <row r="479" spans="1:19" x14ac:dyDescent="0.25">
      <c r="A479" s="110" t="s">
        <v>84</v>
      </c>
      <c r="B479" s="111"/>
      <c r="C479" s="112" t="s">
        <v>4128</v>
      </c>
      <c r="D479" s="112" t="s">
        <v>6843</v>
      </c>
      <c r="E479" s="112"/>
      <c r="F479" s="112"/>
      <c r="G479" s="49" t="s">
        <v>5084</v>
      </c>
      <c r="H479" s="49" t="s">
        <v>5085</v>
      </c>
      <c r="I479" s="112"/>
      <c r="J479" s="112" t="s">
        <v>7490</v>
      </c>
      <c r="K479" s="112"/>
      <c r="L479" s="112" t="s">
        <v>153</v>
      </c>
      <c r="M479" s="113">
        <v>0</v>
      </c>
      <c r="N479" s="112" t="s">
        <v>8509</v>
      </c>
      <c r="O479" s="112" t="s">
        <v>8514</v>
      </c>
      <c r="P479" s="112" t="s">
        <v>153</v>
      </c>
      <c r="Q479" s="112" t="s">
        <v>80</v>
      </c>
      <c r="R479" s="112"/>
      <c r="S479" s="112"/>
    </row>
    <row r="480" spans="1:19" x14ac:dyDescent="0.25">
      <c r="A480" s="110" t="s">
        <v>84</v>
      </c>
      <c r="B480" s="111"/>
      <c r="C480" s="112" t="s">
        <v>4129</v>
      </c>
      <c r="D480" s="112" t="s">
        <v>6844</v>
      </c>
      <c r="E480" s="112"/>
      <c r="F480" s="112"/>
      <c r="G480" s="49" t="s">
        <v>5086</v>
      </c>
      <c r="H480" s="49" t="s">
        <v>5087</v>
      </c>
      <c r="I480" s="112"/>
      <c r="J480" s="112" t="s">
        <v>7490</v>
      </c>
      <c r="K480" s="112"/>
      <c r="L480" s="112" t="s">
        <v>153</v>
      </c>
      <c r="M480" s="113">
        <v>0</v>
      </c>
      <c r="N480" s="112" t="s">
        <v>8509</v>
      </c>
      <c r="O480" s="112" t="s">
        <v>8514</v>
      </c>
      <c r="P480" s="112" t="s">
        <v>153</v>
      </c>
      <c r="Q480" s="112" t="s">
        <v>80</v>
      </c>
      <c r="R480" s="112"/>
      <c r="S480" s="112"/>
    </row>
    <row r="481" spans="1:19" x14ac:dyDescent="0.25">
      <c r="A481" s="110" t="s">
        <v>84</v>
      </c>
      <c r="B481" s="111"/>
      <c r="C481" s="112" t="s">
        <v>4130</v>
      </c>
      <c r="D481" s="112" t="s">
        <v>6845</v>
      </c>
      <c r="E481" s="112"/>
      <c r="F481" s="112"/>
      <c r="G481" s="49" t="s">
        <v>5088</v>
      </c>
      <c r="H481" s="49" t="s">
        <v>5089</v>
      </c>
      <c r="I481" s="112"/>
      <c r="J481" s="112" t="s">
        <v>7490</v>
      </c>
      <c r="K481" s="112"/>
      <c r="L481" s="112" t="s">
        <v>153</v>
      </c>
      <c r="M481" s="113">
        <v>0</v>
      </c>
      <c r="N481" s="112" t="s">
        <v>8509</v>
      </c>
      <c r="O481" s="112" t="s">
        <v>8514</v>
      </c>
      <c r="P481" s="112" t="s">
        <v>153</v>
      </c>
      <c r="Q481" s="112" t="s">
        <v>80</v>
      </c>
      <c r="R481" s="112"/>
      <c r="S481" s="112"/>
    </row>
    <row r="482" spans="1:19" x14ac:dyDescent="0.25">
      <c r="A482" s="110" t="s">
        <v>84</v>
      </c>
      <c r="B482" s="111"/>
      <c r="C482" s="112" t="s">
        <v>4119</v>
      </c>
      <c r="D482" s="120" t="s">
        <v>3266</v>
      </c>
      <c r="E482" s="112"/>
      <c r="F482" s="112"/>
      <c r="G482" s="49" t="s">
        <v>5066</v>
      </c>
      <c r="H482" s="49" t="s">
        <v>5067</v>
      </c>
      <c r="I482" s="112"/>
      <c r="J482" s="120" t="s">
        <v>7490</v>
      </c>
      <c r="K482" s="120"/>
      <c r="L482" s="112" t="s">
        <v>91</v>
      </c>
      <c r="M482" s="113">
        <v>0</v>
      </c>
      <c r="N482" s="112" t="s">
        <v>8509</v>
      </c>
      <c r="O482" s="112" t="s">
        <v>8514</v>
      </c>
      <c r="P482" s="112" t="s">
        <v>92</v>
      </c>
      <c r="Q482" s="112" t="s">
        <v>80</v>
      </c>
      <c r="R482" s="112"/>
      <c r="S482" s="112"/>
    </row>
    <row r="483" spans="1:19" x14ac:dyDescent="0.25">
      <c r="A483" s="110" t="s">
        <v>84</v>
      </c>
      <c r="B483" s="111"/>
      <c r="C483" s="112" t="s">
        <v>4150</v>
      </c>
      <c r="D483" s="53" t="s">
        <v>6846</v>
      </c>
      <c r="E483" s="112"/>
      <c r="F483" s="112"/>
      <c r="G483" s="49" t="s">
        <v>5128</v>
      </c>
      <c r="H483" s="49" t="s">
        <v>5129</v>
      </c>
      <c r="I483" s="112"/>
      <c r="J483" s="112" t="s">
        <v>7490</v>
      </c>
      <c r="K483" s="112"/>
      <c r="L483" s="112" t="s">
        <v>153</v>
      </c>
      <c r="M483" s="113">
        <v>0</v>
      </c>
      <c r="N483" s="112" t="s">
        <v>8509</v>
      </c>
      <c r="O483" s="112" t="s">
        <v>8514</v>
      </c>
      <c r="P483" s="112" t="s">
        <v>153</v>
      </c>
      <c r="Q483" s="112" t="s">
        <v>80</v>
      </c>
      <c r="R483" s="112"/>
      <c r="S483" s="112"/>
    </row>
    <row r="484" spans="1:19" x14ac:dyDescent="0.25">
      <c r="A484" s="110" t="s">
        <v>84</v>
      </c>
      <c r="B484" s="111"/>
      <c r="C484" s="112" t="s">
        <v>4136</v>
      </c>
      <c r="D484" s="112" t="s">
        <v>6867</v>
      </c>
      <c r="E484" s="112"/>
      <c r="F484" s="112"/>
      <c r="G484" s="49" t="s">
        <v>5100</v>
      </c>
      <c r="H484" s="49" t="s">
        <v>5101</v>
      </c>
      <c r="I484" s="112"/>
      <c r="J484" s="112" t="s">
        <v>7490</v>
      </c>
      <c r="K484" s="112"/>
      <c r="L484" s="112" t="s">
        <v>153</v>
      </c>
      <c r="M484" s="113">
        <v>0</v>
      </c>
      <c r="N484" s="112" t="s">
        <v>8509</v>
      </c>
      <c r="O484" s="112" t="s">
        <v>8514</v>
      </c>
      <c r="P484" s="112" t="s">
        <v>153</v>
      </c>
      <c r="Q484" s="112" t="s">
        <v>80</v>
      </c>
      <c r="R484" s="112"/>
      <c r="S484" s="112"/>
    </row>
    <row r="485" spans="1:19" x14ac:dyDescent="0.25">
      <c r="A485" s="110" t="s">
        <v>84</v>
      </c>
      <c r="B485" s="111"/>
      <c r="C485" s="112" t="s">
        <v>4139</v>
      </c>
      <c r="D485" s="112" t="s">
        <v>6847</v>
      </c>
      <c r="E485" s="112"/>
      <c r="F485" s="112"/>
      <c r="G485" s="49" t="s">
        <v>5106</v>
      </c>
      <c r="H485" s="49" t="s">
        <v>5107</v>
      </c>
      <c r="I485" s="112"/>
      <c r="J485" s="112" t="s">
        <v>7490</v>
      </c>
      <c r="K485" s="112"/>
      <c r="L485" s="112" t="s">
        <v>153</v>
      </c>
      <c r="M485" s="113">
        <v>0</v>
      </c>
      <c r="N485" s="112" t="s">
        <v>8509</v>
      </c>
      <c r="O485" s="112" t="s">
        <v>8514</v>
      </c>
      <c r="P485" s="112" t="s">
        <v>153</v>
      </c>
      <c r="Q485" s="112" t="s">
        <v>80</v>
      </c>
      <c r="R485" s="112"/>
      <c r="S485" s="112"/>
    </row>
    <row r="486" spans="1:19" x14ac:dyDescent="0.25">
      <c r="A486" s="110" t="s">
        <v>84</v>
      </c>
      <c r="B486" s="111"/>
      <c r="C486" s="112" t="s">
        <v>4137</v>
      </c>
      <c r="D486" s="112" t="s">
        <v>6869</v>
      </c>
      <c r="E486" s="112"/>
      <c r="F486" s="112"/>
      <c r="G486" s="49" t="s">
        <v>5102</v>
      </c>
      <c r="H486" s="49" t="s">
        <v>5103</v>
      </c>
      <c r="I486" s="112"/>
      <c r="J486" s="112" t="s">
        <v>7490</v>
      </c>
      <c r="K486" s="112"/>
      <c r="L486" s="112" t="s">
        <v>153</v>
      </c>
      <c r="M486" s="113">
        <v>0</v>
      </c>
      <c r="N486" s="112" t="s">
        <v>8509</v>
      </c>
      <c r="O486" s="112" t="s">
        <v>8514</v>
      </c>
      <c r="P486" s="112" t="s">
        <v>153</v>
      </c>
      <c r="Q486" s="112" t="s">
        <v>80</v>
      </c>
      <c r="R486" s="112"/>
      <c r="S486" s="112"/>
    </row>
    <row r="487" spans="1:19" x14ac:dyDescent="0.25">
      <c r="A487" s="110" t="s">
        <v>84</v>
      </c>
      <c r="B487" s="111"/>
      <c r="C487" s="112" t="s">
        <v>4138</v>
      </c>
      <c r="D487" s="112" t="s">
        <v>6870</v>
      </c>
      <c r="E487" s="112"/>
      <c r="F487" s="112"/>
      <c r="G487" s="49" t="s">
        <v>5104</v>
      </c>
      <c r="H487" s="49" t="s">
        <v>5105</v>
      </c>
      <c r="I487" s="112"/>
      <c r="J487" s="112" t="s">
        <v>7490</v>
      </c>
      <c r="K487" s="112"/>
      <c r="L487" s="112" t="s">
        <v>153</v>
      </c>
      <c r="M487" s="113">
        <v>0</v>
      </c>
      <c r="N487" s="112" t="s">
        <v>8509</v>
      </c>
      <c r="O487" s="112" t="s">
        <v>8514</v>
      </c>
      <c r="P487" s="112" t="s">
        <v>153</v>
      </c>
      <c r="Q487" s="112" t="s">
        <v>80</v>
      </c>
      <c r="R487" s="112"/>
      <c r="S487" s="112"/>
    </row>
    <row r="488" spans="1:19" x14ac:dyDescent="0.25">
      <c r="A488" s="110" t="s">
        <v>84</v>
      </c>
      <c r="B488" s="111"/>
      <c r="C488" s="112" t="s">
        <v>4140</v>
      </c>
      <c r="D488" s="112" t="s">
        <v>6871</v>
      </c>
      <c r="E488" s="112"/>
      <c r="F488" s="112"/>
      <c r="G488" s="49" t="s">
        <v>5108</v>
      </c>
      <c r="H488" s="49" t="s">
        <v>5109</v>
      </c>
      <c r="I488" s="112"/>
      <c r="J488" s="112" t="s">
        <v>7490</v>
      </c>
      <c r="K488" s="112"/>
      <c r="L488" s="112" t="s">
        <v>153</v>
      </c>
      <c r="M488" s="113">
        <v>0</v>
      </c>
      <c r="N488" s="112" t="s">
        <v>8509</v>
      </c>
      <c r="O488" s="112" t="s">
        <v>8514</v>
      </c>
      <c r="P488" s="112" t="s">
        <v>153</v>
      </c>
      <c r="Q488" s="112" t="s">
        <v>80</v>
      </c>
      <c r="R488" s="112"/>
      <c r="S488" s="112"/>
    </row>
    <row r="489" spans="1:19" x14ac:dyDescent="0.25">
      <c r="A489" s="110" t="s">
        <v>84</v>
      </c>
      <c r="B489" s="111"/>
      <c r="C489" s="112" t="s">
        <v>4120</v>
      </c>
      <c r="D489" s="112" t="s">
        <v>6873</v>
      </c>
      <c r="E489" s="112"/>
      <c r="F489" s="112"/>
      <c r="G489" s="49" t="s">
        <v>5068</v>
      </c>
      <c r="H489" s="49" t="s">
        <v>5069</v>
      </c>
      <c r="I489" s="112"/>
      <c r="J489" s="112" t="s">
        <v>7490</v>
      </c>
      <c r="K489" s="112"/>
      <c r="L489" s="133" t="s">
        <v>7470</v>
      </c>
      <c r="M489" s="161">
        <v>0</v>
      </c>
      <c r="N489" s="133" t="s">
        <v>8509</v>
      </c>
      <c r="O489" s="133" t="s">
        <v>8514</v>
      </c>
      <c r="P489" s="112" t="s">
        <v>6316</v>
      </c>
      <c r="Q489" s="112" t="s">
        <v>80</v>
      </c>
      <c r="R489" s="112"/>
      <c r="S489" s="112"/>
    </row>
    <row r="490" spans="1:19" x14ac:dyDescent="0.25">
      <c r="A490" s="110" t="s">
        <v>84</v>
      </c>
      <c r="B490" s="111"/>
      <c r="C490" s="112" t="s">
        <v>4135</v>
      </c>
      <c r="D490" s="112" t="s">
        <v>6874</v>
      </c>
      <c r="E490" s="112"/>
      <c r="F490" s="112"/>
      <c r="G490" s="49" t="s">
        <v>5098</v>
      </c>
      <c r="H490" s="49" t="s">
        <v>5099</v>
      </c>
      <c r="I490" s="112"/>
      <c r="J490" s="112" t="s">
        <v>7490</v>
      </c>
      <c r="K490" s="112"/>
      <c r="L490" s="112" t="s">
        <v>153</v>
      </c>
      <c r="M490" s="113">
        <v>0</v>
      </c>
      <c r="N490" s="112" t="s">
        <v>8509</v>
      </c>
      <c r="O490" s="112" t="s">
        <v>8514</v>
      </c>
      <c r="P490" s="112" t="s">
        <v>153</v>
      </c>
      <c r="Q490" s="112" t="s">
        <v>80</v>
      </c>
      <c r="R490" s="112"/>
      <c r="S490" s="112"/>
    </row>
    <row r="491" spans="1:19" x14ac:dyDescent="0.25">
      <c r="A491" s="110" t="s">
        <v>84</v>
      </c>
      <c r="B491" s="111"/>
      <c r="C491" s="112" t="s">
        <v>4161</v>
      </c>
      <c r="D491" s="112" t="s">
        <v>6875</v>
      </c>
      <c r="E491" s="112"/>
      <c r="F491" s="112"/>
      <c r="G491" s="52" t="s">
        <v>5150</v>
      </c>
      <c r="H491" s="52" t="s">
        <v>5151</v>
      </c>
      <c r="I491" s="112"/>
      <c r="J491" s="112" t="s">
        <v>7490</v>
      </c>
      <c r="K491" s="112"/>
      <c r="L491" s="133" t="s">
        <v>7470</v>
      </c>
      <c r="M491" s="161">
        <v>0</v>
      </c>
      <c r="N491" s="133" t="s">
        <v>8509</v>
      </c>
      <c r="O491" s="133" t="s">
        <v>8514</v>
      </c>
      <c r="P491" s="112" t="s">
        <v>6316</v>
      </c>
      <c r="Q491" s="112" t="s">
        <v>80</v>
      </c>
      <c r="R491" s="112"/>
      <c r="S491" s="112"/>
    </row>
    <row r="492" spans="1:19" x14ac:dyDescent="0.25">
      <c r="A492" s="110" t="s">
        <v>84</v>
      </c>
      <c r="B492" s="111"/>
      <c r="C492" s="112" t="s">
        <v>4151</v>
      </c>
      <c r="D492" s="112" t="s">
        <v>6876</v>
      </c>
      <c r="E492" s="112"/>
      <c r="F492" s="112"/>
      <c r="G492" s="49" t="s">
        <v>5130</v>
      </c>
      <c r="H492" s="49" t="s">
        <v>5131</v>
      </c>
      <c r="I492" s="112"/>
      <c r="J492" s="112" t="s">
        <v>7490</v>
      </c>
      <c r="K492" s="112"/>
      <c r="L492" s="112" t="s">
        <v>153</v>
      </c>
      <c r="M492" s="113">
        <v>0</v>
      </c>
      <c r="N492" s="112" t="s">
        <v>8509</v>
      </c>
      <c r="O492" s="112" t="s">
        <v>8514</v>
      </c>
      <c r="P492" s="112" t="s">
        <v>153</v>
      </c>
      <c r="Q492" s="112" t="s">
        <v>80</v>
      </c>
      <c r="R492" s="112"/>
      <c r="S492" s="112"/>
    </row>
    <row r="493" spans="1:19" x14ac:dyDescent="0.25">
      <c r="A493" s="110" t="s">
        <v>84</v>
      </c>
      <c r="B493" s="111"/>
      <c r="C493" s="112" t="s">
        <v>4131</v>
      </c>
      <c r="D493" s="112" t="s">
        <v>6868</v>
      </c>
      <c r="E493" s="112"/>
      <c r="F493" s="112"/>
      <c r="G493" s="49" t="s">
        <v>5090</v>
      </c>
      <c r="H493" s="49" t="s">
        <v>5091</v>
      </c>
      <c r="I493" s="112"/>
      <c r="J493" s="112" t="s">
        <v>7490</v>
      </c>
      <c r="K493" s="112"/>
      <c r="L493" s="112" t="s">
        <v>153</v>
      </c>
      <c r="M493" s="113">
        <v>0</v>
      </c>
      <c r="N493" s="112" t="s">
        <v>8509</v>
      </c>
      <c r="O493" s="112" t="s">
        <v>8514</v>
      </c>
      <c r="P493" s="112" t="s">
        <v>153</v>
      </c>
      <c r="Q493" s="112" t="s">
        <v>80</v>
      </c>
      <c r="R493" s="112"/>
      <c r="S493" s="112"/>
    </row>
    <row r="494" spans="1:19" x14ac:dyDescent="0.25">
      <c r="A494" s="110" t="s">
        <v>84</v>
      </c>
      <c r="B494" s="111"/>
      <c r="C494" s="112" t="s">
        <v>4153</v>
      </c>
      <c r="D494" s="112" t="s">
        <v>6848</v>
      </c>
      <c r="E494" s="112"/>
      <c r="F494" s="112"/>
      <c r="G494" s="49" t="s">
        <v>5134</v>
      </c>
      <c r="H494" s="49" t="s">
        <v>5135</v>
      </c>
      <c r="I494" s="112"/>
      <c r="J494" s="112" t="s">
        <v>7490</v>
      </c>
      <c r="K494" s="112"/>
      <c r="L494" s="112" t="s">
        <v>153</v>
      </c>
      <c r="M494" s="113">
        <v>0</v>
      </c>
      <c r="N494" s="112" t="s">
        <v>8509</v>
      </c>
      <c r="O494" s="112" t="s">
        <v>8514</v>
      </c>
      <c r="P494" s="112" t="s">
        <v>153</v>
      </c>
      <c r="Q494" s="112" t="s">
        <v>80</v>
      </c>
      <c r="R494" s="112"/>
      <c r="S494" s="112"/>
    </row>
    <row r="495" spans="1:19" x14ac:dyDescent="0.25">
      <c r="A495" s="110" t="s">
        <v>84</v>
      </c>
      <c r="B495" s="111"/>
      <c r="C495" s="112" t="s">
        <v>4125</v>
      </c>
      <c r="D495" s="112" t="s">
        <v>6877</v>
      </c>
      <c r="E495" s="112"/>
      <c r="F495" s="112"/>
      <c r="G495" s="49" t="s">
        <v>5078</v>
      </c>
      <c r="H495" s="49" t="s">
        <v>5079</v>
      </c>
      <c r="I495" s="112"/>
      <c r="J495" s="112" t="s">
        <v>7490</v>
      </c>
      <c r="K495" s="112"/>
      <c r="L495" s="133" t="s">
        <v>7470</v>
      </c>
      <c r="M495" s="161">
        <v>0</v>
      </c>
      <c r="N495" s="133" t="s">
        <v>8509</v>
      </c>
      <c r="O495" s="133" t="s">
        <v>8514</v>
      </c>
      <c r="P495" s="112" t="s">
        <v>6316</v>
      </c>
      <c r="Q495" s="112" t="s">
        <v>80</v>
      </c>
      <c r="R495" s="112"/>
      <c r="S495" s="112"/>
    </row>
    <row r="496" spans="1:19" x14ac:dyDescent="0.25">
      <c r="A496" s="110" t="s">
        <v>84</v>
      </c>
      <c r="B496" s="111"/>
      <c r="C496" s="112" t="s">
        <v>4152</v>
      </c>
      <c r="D496" s="112" t="s">
        <v>6849</v>
      </c>
      <c r="E496" s="112"/>
      <c r="F496" s="112"/>
      <c r="G496" s="49" t="s">
        <v>5132</v>
      </c>
      <c r="H496" s="49" t="s">
        <v>5133</v>
      </c>
      <c r="I496" s="112"/>
      <c r="J496" s="112" t="s">
        <v>7490</v>
      </c>
      <c r="K496" s="112"/>
      <c r="L496" s="112" t="s">
        <v>153</v>
      </c>
      <c r="M496" s="113">
        <v>0</v>
      </c>
      <c r="N496" s="112" t="s">
        <v>8509</v>
      </c>
      <c r="O496" s="112" t="s">
        <v>8514</v>
      </c>
      <c r="P496" s="112" t="s">
        <v>153</v>
      </c>
      <c r="Q496" s="112" t="s">
        <v>80</v>
      </c>
      <c r="R496" s="112"/>
      <c r="S496" s="112"/>
    </row>
    <row r="497" spans="1:19" x14ac:dyDescent="0.25">
      <c r="A497" s="110" t="s">
        <v>84</v>
      </c>
      <c r="B497" s="111"/>
      <c r="C497" s="112" t="s">
        <v>4154</v>
      </c>
      <c r="D497" s="112" t="s">
        <v>6862</v>
      </c>
      <c r="E497" s="112"/>
      <c r="F497" s="112"/>
      <c r="G497" s="49" t="s">
        <v>5136</v>
      </c>
      <c r="H497" s="49" t="s">
        <v>5137</v>
      </c>
      <c r="I497" s="112"/>
      <c r="J497" s="112" t="s">
        <v>7490</v>
      </c>
      <c r="K497" s="112"/>
      <c r="L497" s="112" t="s">
        <v>153</v>
      </c>
      <c r="M497" s="113">
        <v>0</v>
      </c>
      <c r="N497" s="112" t="s">
        <v>8509</v>
      </c>
      <c r="O497" s="112" t="s">
        <v>8514</v>
      </c>
      <c r="P497" s="112" t="s">
        <v>153</v>
      </c>
      <c r="Q497" s="112" t="s">
        <v>80</v>
      </c>
      <c r="R497" s="112"/>
      <c r="S497" s="112"/>
    </row>
    <row r="498" spans="1:19" x14ac:dyDescent="0.25">
      <c r="A498" s="110" t="s">
        <v>84</v>
      </c>
      <c r="B498" s="111"/>
      <c r="C498" s="112" t="s">
        <v>4155</v>
      </c>
      <c r="D498" s="112" t="s">
        <v>6863</v>
      </c>
      <c r="E498" s="112"/>
      <c r="F498" s="112"/>
      <c r="G498" s="49" t="s">
        <v>5138</v>
      </c>
      <c r="H498" s="49" t="s">
        <v>5139</v>
      </c>
      <c r="I498" s="112"/>
      <c r="J498" s="112" t="s">
        <v>7490</v>
      </c>
      <c r="K498" s="112"/>
      <c r="L498" s="112" t="s">
        <v>153</v>
      </c>
      <c r="M498" s="113">
        <v>0</v>
      </c>
      <c r="N498" s="112" t="s">
        <v>8509</v>
      </c>
      <c r="O498" s="112" t="s">
        <v>8514</v>
      </c>
      <c r="P498" s="112" t="s">
        <v>153</v>
      </c>
      <c r="Q498" s="112" t="s">
        <v>80</v>
      </c>
      <c r="R498" s="112"/>
      <c r="S498" s="112"/>
    </row>
    <row r="499" spans="1:19" x14ac:dyDescent="0.25">
      <c r="A499" s="110" t="s">
        <v>84</v>
      </c>
      <c r="B499" s="111"/>
      <c r="C499" s="112" t="s">
        <v>4156</v>
      </c>
      <c r="D499" s="112" t="s">
        <v>6864</v>
      </c>
      <c r="E499" s="112"/>
      <c r="F499" s="112"/>
      <c r="G499" s="49" t="s">
        <v>5140</v>
      </c>
      <c r="H499" s="49" t="s">
        <v>5141</v>
      </c>
      <c r="I499" s="112"/>
      <c r="J499" s="112" t="s">
        <v>7490</v>
      </c>
      <c r="K499" s="112"/>
      <c r="L499" s="112" t="s">
        <v>153</v>
      </c>
      <c r="M499" s="113">
        <v>0</v>
      </c>
      <c r="N499" s="112" t="s">
        <v>8509</v>
      </c>
      <c r="O499" s="112" t="s">
        <v>8514</v>
      </c>
      <c r="P499" s="112" t="s">
        <v>153</v>
      </c>
      <c r="Q499" s="112" t="s">
        <v>80</v>
      </c>
      <c r="R499" s="112"/>
      <c r="S499" s="112"/>
    </row>
    <row r="500" spans="1:19" x14ac:dyDescent="0.25">
      <c r="A500" s="110" t="s">
        <v>84</v>
      </c>
      <c r="B500" s="111"/>
      <c r="C500" s="112" t="s">
        <v>4157</v>
      </c>
      <c r="D500" s="112" t="s">
        <v>6865</v>
      </c>
      <c r="E500" s="112"/>
      <c r="F500" s="112"/>
      <c r="G500" s="49" t="s">
        <v>5142</v>
      </c>
      <c r="H500" s="49" t="s">
        <v>5143</v>
      </c>
      <c r="I500" s="112"/>
      <c r="J500" s="112" t="s">
        <v>7490</v>
      </c>
      <c r="K500" s="112"/>
      <c r="L500" s="112" t="s">
        <v>153</v>
      </c>
      <c r="M500" s="113">
        <v>0</v>
      </c>
      <c r="N500" s="112" t="s">
        <v>8509</v>
      </c>
      <c r="O500" s="112" t="s">
        <v>8514</v>
      </c>
      <c r="P500" s="112" t="s">
        <v>153</v>
      </c>
      <c r="Q500" s="112" t="s">
        <v>80</v>
      </c>
      <c r="R500" s="112"/>
      <c r="S500" s="112"/>
    </row>
    <row r="501" spans="1:19" x14ac:dyDescent="0.25">
      <c r="A501" s="110" t="s">
        <v>84</v>
      </c>
      <c r="B501" s="111"/>
      <c r="C501" s="112" t="s">
        <v>4158</v>
      </c>
      <c r="D501" s="112" t="s">
        <v>6866</v>
      </c>
      <c r="E501" s="112"/>
      <c r="F501" s="112"/>
      <c r="G501" s="49" t="s">
        <v>5144</v>
      </c>
      <c r="H501" s="49" t="s">
        <v>5145</v>
      </c>
      <c r="I501" s="112"/>
      <c r="J501" s="112" t="s">
        <v>7490</v>
      </c>
      <c r="K501" s="112"/>
      <c r="L501" s="112" t="s">
        <v>153</v>
      </c>
      <c r="M501" s="113">
        <v>0</v>
      </c>
      <c r="N501" s="112" t="s">
        <v>8509</v>
      </c>
      <c r="O501" s="112" t="s">
        <v>8514</v>
      </c>
      <c r="P501" s="112" t="s">
        <v>153</v>
      </c>
      <c r="Q501" s="112" t="s">
        <v>80</v>
      </c>
      <c r="R501" s="112"/>
      <c r="S501" s="112"/>
    </row>
    <row r="502" spans="1:19" x14ac:dyDescent="0.25">
      <c r="A502" s="110" t="s">
        <v>4291</v>
      </c>
      <c r="B502" s="115">
        <v>-99</v>
      </c>
      <c r="C502" s="112" t="s">
        <v>4112</v>
      </c>
      <c r="D502" s="53"/>
      <c r="E502" s="112"/>
      <c r="F502" s="112"/>
      <c r="G502" s="49" t="s">
        <v>4112</v>
      </c>
      <c r="H502" s="52"/>
      <c r="I502" s="112"/>
      <c r="J502" s="112" t="s">
        <v>7490</v>
      </c>
      <c r="K502" s="112"/>
      <c r="L502" s="120" t="s">
        <v>91</v>
      </c>
      <c r="M502" s="138" t="s">
        <v>8508</v>
      </c>
      <c r="N502" s="120" t="s">
        <v>8510</v>
      </c>
      <c r="O502" s="120"/>
      <c r="P502" s="112"/>
      <c r="Q502" s="112" t="s">
        <v>80</v>
      </c>
      <c r="R502" s="112"/>
      <c r="S502" s="112"/>
    </row>
    <row r="503" spans="1:19" x14ac:dyDescent="0.25">
      <c r="A503" s="114" t="s">
        <v>4291</v>
      </c>
      <c r="B503" s="99">
        <v>1</v>
      </c>
      <c r="C503" s="100" t="s">
        <v>93</v>
      </c>
      <c r="D503" s="100" t="s">
        <v>1923</v>
      </c>
      <c r="E503" s="101"/>
      <c r="F503" s="100" t="s">
        <v>7658</v>
      </c>
      <c r="G503" s="100" t="s">
        <v>277</v>
      </c>
      <c r="H503" s="100" t="s">
        <v>278</v>
      </c>
      <c r="I503" s="100" t="s">
        <v>2311</v>
      </c>
      <c r="J503" s="102" t="s">
        <v>7490</v>
      </c>
      <c r="K503" s="102"/>
      <c r="L503" s="100" t="s">
        <v>91</v>
      </c>
      <c r="M503" s="153" t="s">
        <v>8508</v>
      </c>
      <c r="N503" s="102" t="s">
        <v>8510</v>
      </c>
      <c r="O503" s="102" t="s">
        <v>8513</v>
      </c>
      <c r="P503" s="114" t="s">
        <v>91</v>
      </c>
      <c r="Q503" s="114" t="s">
        <v>80</v>
      </c>
      <c r="R503" s="114"/>
      <c r="S503" s="114"/>
    </row>
    <row r="504" spans="1:19" x14ac:dyDescent="0.25">
      <c r="A504" s="110" t="s">
        <v>4291</v>
      </c>
      <c r="B504" s="111">
        <v>2</v>
      </c>
      <c r="C504" s="112" t="s">
        <v>4113</v>
      </c>
      <c r="D504" s="53" t="s">
        <v>7550</v>
      </c>
      <c r="E504" s="112"/>
      <c r="F504" s="112"/>
      <c r="G504" s="49" t="s">
        <v>465</v>
      </c>
      <c r="H504" s="49" t="s">
        <v>5052</v>
      </c>
      <c r="I504" s="112"/>
      <c r="J504" s="112" t="s">
        <v>7490</v>
      </c>
      <c r="K504" s="112"/>
      <c r="L504" s="98" t="s">
        <v>7470</v>
      </c>
      <c r="M504" s="159" t="s">
        <v>8508</v>
      </c>
      <c r="N504" s="98" t="s">
        <v>8510</v>
      </c>
      <c r="O504" s="98" t="s">
        <v>8513</v>
      </c>
      <c r="P504" s="112" t="s">
        <v>100</v>
      </c>
      <c r="Q504" s="112" t="s">
        <v>80</v>
      </c>
      <c r="R504" s="112"/>
      <c r="S504" s="112"/>
    </row>
    <row r="505" spans="1:19" x14ac:dyDescent="0.25">
      <c r="A505" s="114" t="s">
        <v>4291</v>
      </c>
      <c r="B505" s="99">
        <v>3</v>
      </c>
      <c r="C505" s="100" t="s">
        <v>116</v>
      </c>
      <c r="D505" s="100" t="s">
        <v>6628</v>
      </c>
      <c r="E505" s="101"/>
      <c r="F505" s="100"/>
      <c r="G505" s="100" t="s">
        <v>318</v>
      </c>
      <c r="H505" s="100"/>
      <c r="I505" s="100"/>
      <c r="J505" s="102" t="s">
        <v>7490</v>
      </c>
      <c r="K505" s="102"/>
      <c r="L505" s="54" t="s">
        <v>91</v>
      </c>
      <c r="M505" s="157" t="s">
        <v>8508</v>
      </c>
      <c r="N505" s="56" t="s">
        <v>8510</v>
      </c>
      <c r="O505" s="56" t="s">
        <v>8513</v>
      </c>
      <c r="P505" s="114" t="s">
        <v>100</v>
      </c>
      <c r="Q505" s="114" t="s">
        <v>80</v>
      </c>
      <c r="R505" s="112" t="s">
        <v>7474</v>
      </c>
      <c r="S505" s="112"/>
    </row>
    <row r="506" spans="1:19" x14ac:dyDescent="0.25">
      <c r="A506" s="114" t="s">
        <v>4291</v>
      </c>
      <c r="B506" s="99">
        <v>4</v>
      </c>
      <c r="C506" s="114" t="s">
        <v>2591</v>
      </c>
      <c r="D506" s="101" t="s">
        <v>7535</v>
      </c>
      <c r="E506" s="114"/>
      <c r="F506" s="114"/>
      <c r="G506" s="101" t="s">
        <v>3015</v>
      </c>
      <c r="H506" s="101" t="s">
        <v>2796</v>
      </c>
      <c r="I506" s="114"/>
      <c r="J506" s="114" t="s">
        <v>7490</v>
      </c>
      <c r="K506" s="114"/>
      <c r="L506" s="114" t="s">
        <v>7470</v>
      </c>
      <c r="M506" s="115" t="s">
        <v>8508</v>
      </c>
      <c r="N506" s="114" t="s">
        <v>8509</v>
      </c>
      <c r="O506" s="114" t="s">
        <v>8513</v>
      </c>
      <c r="P506" s="114" t="s">
        <v>100</v>
      </c>
      <c r="Q506" s="114" t="s">
        <v>80</v>
      </c>
      <c r="R506" s="114"/>
      <c r="S506" s="114"/>
    </row>
    <row r="507" spans="1:19" x14ac:dyDescent="0.25">
      <c r="A507" s="110" t="s">
        <v>4291</v>
      </c>
      <c r="B507" s="111">
        <v>13</v>
      </c>
      <c r="C507" s="112" t="s">
        <v>4296</v>
      </c>
      <c r="D507" s="112" t="s">
        <v>6878</v>
      </c>
      <c r="E507" s="112"/>
      <c r="F507" s="112"/>
      <c r="G507" s="49" t="s">
        <v>5413</v>
      </c>
      <c r="H507" s="49" t="s">
        <v>5414</v>
      </c>
      <c r="I507" s="112"/>
      <c r="J507" s="112" t="s">
        <v>7490</v>
      </c>
      <c r="K507" s="112"/>
      <c r="L507" s="49" t="s">
        <v>7469</v>
      </c>
      <c r="M507" s="152">
        <v>0</v>
      </c>
      <c r="N507" s="49" t="s">
        <v>8509</v>
      </c>
      <c r="O507" s="49" t="s">
        <v>8514</v>
      </c>
      <c r="P507" s="112" t="s">
        <v>3002</v>
      </c>
      <c r="Q507" s="112" t="s">
        <v>80</v>
      </c>
      <c r="R507" s="112"/>
      <c r="S507" s="112"/>
    </row>
    <row r="508" spans="1:19" x14ac:dyDescent="0.25">
      <c r="A508" s="110" t="s">
        <v>4291</v>
      </c>
      <c r="B508" s="111">
        <v>13</v>
      </c>
      <c r="C508" s="112" t="s">
        <v>4292</v>
      </c>
      <c r="D508" s="112" t="s">
        <v>6879</v>
      </c>
      <c r="E508" s="112"/>
      <c r="F508" s="112"/>
      <c r="G508" s="49" t="s">
        <v>5405</v>
      </c>
      <c r="H508" s="49" t="s">
        <v>5406</v>
      </c>
      <c r="I508" s="112"/>
      <c r="J508" s="112" t="s">
        <v>7490</v>
      </c>
      <c r="K508" s="112"/>
      <c r="L508" s="49" t="s">
        <v>7469</v>
      </c>
      <c r="M508" s="152">
        <v>0</v>
      </c>
      <c r="N508" s="49" t="s">
        <v>8509</v>
      </c>
      <c r="O508" s="49" t="s">
        <v>8514</v>
      </c>
      <c r="P508" s="112" t="s">
        <v>249</v>
      </c>
      <c r="Q508" s="112" t="s">
        <v>80</v>
      </c>
      <c r="R508" s="112"/>
      <c r="S508" s="112"/>
    </row>
    <row r="509" spans="1:19" x14ac:dyDescent="0.25">
      <c r="A509" s="110" t="s">
        <v>4291</v>
      </c>
      <c r="B509" s="111">
        <v>13</v>
      </c>
      <c r="C509" s="112" t="s">
        <v>4295</v>
      </c>
      <c r="D509" s="112" t="s">
        <v>7495</v>
      </c>
      <c r="E509" s="112"/>
      <c r="F509" s="112"/>
      <c r="G509" s="49" t="s">
        <v>5411</v>
      </c>
      <c r="H509" s="49" t="s">
        <v>5412</v>
      </c>
      <c r="I509" s="112"/>
      <c r="J509" s="112" t="s">
        <v>7490</v>
      </c>
      <c r="K509" s="112"/>
      <c r="L509" s="49" t="s">
        <v>7469</v>
      </c>
      <c r="M509" s="152">
        <v>0</v>
      </c>
      <c r="N509" s="49" t="s">
        <v>8509</v>
      </c>
      <c r="O509" s="49" t="s">
        <v>8514</v>
      </c>
      <c r="P509" s="112" t="s">
        <v>235</v>
      </c>
      <c r="Q509" s="112" t="s">
        <v>80</v>
      </c>
      <c r="R509" s="112"/>
      <c r="S509" s="112"/>
    </row>
    <row r="510" spans="1:19" x14ac:dyDescent="0.25">
      <c r="A510" s="110" t="s">
        <v>4291</v>
      </c>
      <c r="B510" s="111">
        <v>13</v>
      </c>
      <c r="C510" s="112" t="s">
        <v>4293</v>
      </c>
      <c r="D510" s="112" t="s">
        <v>6880</v>
      </c>
      <c r="E510" s="112"/>
      <c r="F510" s="112"/>
      <c r="G510" s="49" t="s">
        <v>5407</v>
      </c>
      <c r="H510" s="49" t="s">
        <v>5408</v>
      </c>
      <c r="I510" s="112"/>
      <c r="J510" s="112" t="s">
        <v>7490</v>
      </c>
      <c r="K510" s="112"/>
      <c r="L510" s="49" t="s">
        <v>7469</v>
      </c>
      <c r="M510" s="152">
        <v>0</v>
      </c>
      <c r="N510" s="49" t="s">
        <v>8509</v>
      </c>
      <c r="O510" s="49" t="s">
        <v>8514</v>
      </c>
      <c r="P510" s="112" t="s">
        <v>235</v>
      </c>
      <c r="Q510" s="112" t="s">
        <v>80</v>
      </c>
      <c r="R510" s="112"/>
      <c r="S510" s="112"/>
    </row>
    <row r="511" spans="1:19" x14ac:dyDescent="0.25">
      <c r="A511" s="110" t="s">
        <v>4291</v>
      </c>
      <c r="B511" s="111">
        <v>13</v>
      </c>
      <c r="C511" s="112" t="s">
        <v>4294</v>
      </c>
      <c r="D511" s="112" t="s">
        <v>6881</v>
      </c>
      <c r="E511" s="112"/>
      <c r="F511" s="112"/>
      <c r="G511" s="49" t="s">
        <v>5409</v>
      </c>
      <c r="H511" s="49" t="s">
        <v>5410</v>
      </c>
      <c r="I511" s="112"/>
      <c r="J511" s="112" t="s">
        <v>7490</v>
      </c>
      <c r="K511" s="112"/>
      <c r="L511" s="49" t="s">
        <v>7469</v>
      </c>
      <c r="M511" s="152">
        <v>0</v>
      </c>
      <c r="N511" s="49" t="s">
        <v>8509</v>
      </c>
      <c r="O511" s="49" t="s">
        <v>8514</v>
      </c>
      <c r="P511" s="112" t="s">
        <v>235</v>
      </c>
      <c r="Q511" s="112" t="s">
        <v>80</v>
      </c>
      <c r="R511" s="112"/>
      <c r="S511" s="112"/>
    </row>
    <row r="512" spans="1:19" x14ac:dyDescent="0.25">
      <c r="A512" s="110" t="s">
        <v>86</v>
      </c>
      <c r="B512" s="115">
        <v>-99</v>
      </c>
      <c r="C512" s="112" t="s">
        <v>4112</v>
      </c>
      <c r="D512" s="53"/>
      <c r="E512" s="112"/>
      <c r="F512" s="112"/>
      <c r="G512" s="49" t="s">
        <v>4112</v>
      </c>
      <c r="H512" s="52"/>
      <c r="I512" s="112"/>
      <c r="J512" s="112" t="s">
        <v>7490</v>
      </c>
      <c r="K512" s="112"/>
      <c r="L512" s="120" t="s">
        <v>91</v>
      </c>
      <c r="M512" s="138" t="s">
        <v>8508</v>
      </c>
      <c r="N512" s="120" t="s">
        <v>8510</v>
      </c>
      <c r="O512" s="120"/>
      <c r="P512" s="112"/>
      <c r="Q512" s="112" t="s">
        <v>80</v>
      </c>
      <c r="R512" s="112"/>
      <c r="S512" s="112"/>
    </row>
    <row r="513" spans="1:19" x14ac:dyDescent="0.25">
      <c r="A513" s="114" t="s">
        <v>86</v>
      </c>
      <c r="B513" s="99">
        <v>1</v>
      </c>
      <c r="C513" s="100" t="s">
        <v>93</v>
      </c>
      <c r="D513" s="100" t="s">
        <v>1923</v>
      </c>
      <c r="E513" s="101"/>
      <c r="F513" s="100" t="s">
        <v>7658</v>
      </c>
      <c r="G513" s="100" t="s">
        <v>277</v>
      </c>
      <c r="H513" s="100" t="s">
        <v>278</v>
      </c>
      <c r="I513" s="100" t="s">
        <v>2311</v>
      </c>
      <c r="J513" s="102" t="s">
        <v>7490</v>
      </c>
      <c r="K513" s="102"/>
      <c r="L513" s="100" t="s">
        <v>91</v>
      </c>
      <c r="M513" s="153" t="s">
        <v>8508</v>
      </c>
      <c r="N513" s="102" t="s">
        <v>8510</v>
      </c>
      <c r="O513" s="102" t="s">
        <v>8513</v>
      </c>
      <c r="P513" s="114" t="s">
        <v>91</v>
      </c>
      <c r="Q513" s="114" t="s">
        <v>80</v>
      </c>
      <c r="R513" s="114"/>
      <c r="S513" s="114"/>
    </row>
    <row r="514" spans="1:19" x14ac:dyDescent="0.25">
      <c r="A514" s="110" t="s">
        <v>86</v>
      </c>
      <c r="B514" s="111">
        <v>2</v>
      </c>
      <c r="C514" s="112" t="s">
        <v>4113</v>
      </c>
      <c r="D514" s="53" t="s">
        <v>7550</v>
      </c>
      <c r="E514" s="112"/>
      <c r="F514" s="112"/>
      <c r="G514" s="49" t="s">
        <v>465</v>
      </c>
      <c r="H514" s="49" t="s">
        <v>5052</v>
      </c>
      <c r="I514" s="112"/>
      <c r="J514" s="112" t="s">
        <v>7490</v>
      </c>
      <c r="K514" s="112"/>
      <c r="L514" s="98" t="s">
        <v>7470</v>
      </c>
      <c r="M514" s="159" t="s">
        <v>8508</v>
      </c>
      <c r="N514" s="98" t="s">
        <v>8510</v>
      </c>
      <c r="O514" s="98" t="s">
        <v>8513</v>
      </c>
      <c r="P514" s="112" t="s">
        <v>100</v>
      </c>
      <c r="Q514" s="112" t="s">
        <v>80</v>
      </c>
      <c r="R514" s="112"/>
      <c r="S514" s="112"/>
    </row>
    <row r="515" spans="1:19" x14ac:dyDescent="0.25">
      <c r="A515" s="114" t="s">
        <v>86</v>
      </c>
      <c r="B515" s="99">
        <v>3</v>
      </c>
      <c r="C515" s="100" t="s">
        <v>116</v>
      </c>
      <c r="D515" s="100" t="s">
        <v>6628</v>
      </c>
      <c r="E515" s="101"/>
      <c r="F515" s="100"/>
      <c r="G515" s="100" t="s">
        <v>318</v>
      </c>
      <c r="H515" s="100"/>
      <c r="I515" s="100"/>
      <c r="J515" s="102" t="s">
        <v>7490</v>
      </c>
      <c r="K515" s="102"/>
      <c r="L515" s="54" t="s">
        <v>91</v>
      </c>
      <c r="M515" s="157" t="s">
        <v>8508</v>
      </c>
      <c r="N515" s="56" t="s">
        <v>8510</v>
      </c>
      <c r="O515" s="56" t="s">
        <v>8513</v>
      </c>
      <c r="P515" s="114" t="s">
        <v>100</v>
      </c>
      <c r="Q515" s="114" t="s">
        <v>80</v>
      </c>
      <c r="R515" s="112" t="s">
        <v>7474</v>
      </c>
      <c r="S515" s="112"/>
    </row>
    <row r="516" spans="1:19" x14ac:dyDescent="0.25">
      <c r="A516" s="114" t="s">
        <v>86</v>
      </c>
      <c r="B516" s="99">
        <v>4</v>
      </c>
      <c r="C516" s="114" t="s">
        <v>2591</v>
      </c>
      <c r="D516" s="101" t="s">
        <v>7535</v>
      </c>
      <c r="E516" s="114"/>
      <c r="F516" s="114"/>
      <c r="G516" s="101" t="s">
        <v>3015</v>
      </c>
      <c r="H516" s="101" t="s">
        <v>2796</v>
      </c>
      <c r="I516" s="114"/>
      <c r="J516" s="114" t="s">
        <v>7490</v>
      </c>
      <c r="K516" s="114"/>
      <c r="L516" s="114" t="s">
        <v>7470</v>
      </c>
      <c r="M516" s="115" t="s">
        <v>8508</v>
      </c>
      <c r="N516" s="114" t="s">
        <v>8509</v>
      </c>
      <c r="O516" s="114" t="s">
        <v>8513</v>
      </c>
      <c r="P516" s="114" t="s">
        <v>100</v>
      </c>
      <c r="Q516" s="114" t="s">
        <v>80</v>
      </c>
      <c r="R516" s="114"/>
      <c r="S516" s="114"/>
    </row>
    <row r="517" spans="1:19" x14ac:dyDescent="0.25">
      <c r="A517" s="110" t="s">
        <v>86</v>
      </c>
      <c r="B517" s="92">
        <v>7</v>
      </c>
      <c r="C517" s="53" t="s">
        <v>265</v>
      </c>
      <c r="D517" s="53" t="s">
        <v>3371</v>
      </c>
      <c r="E517" s="69"/>
      <c r="F517" s="53" t="s">
        <v>2222</v>
      </c>
      <c r="G517" s="53" t="s">
        <v>477</v>
      </c>
      <c r="H517" s="53" t="s">
        <v>478</v>
      </c>
      <c r="I517" s="67" t="s">
        <v>2396</v>
      </c>
      <c r="J517" s="55" t="s">
        <v>7490</v>
      </c>
      <c r="K517" s="55"/>
      <c r="L517" s="53" t="s">
        <v>7469</v>
      </c>
      <c r="M517" s="154">
        <v>0</v>
      </c>
      <c r="N517" s="55" t="s">
        <v>8509</v>
      </c>
      <c r="O517" s="55" t="s">
        <v>8514</v>
      </c>
      <c r="P517" s="112" t="s">
        <v>163</v>
      </c>
      <c r="Q517" s="112" t="s">
        <v>80</v>
      </c>
      <c r="R517" s="112"/>
      <c r="S517" s="112"/>
    </row>
    <row r="518" spans="1:19" x14ac:dyDescent="0.25">
      <c r="A518" s="110" t="s">
        <v>86</v>
      </c>
      <c r="B518" s="92">
        <v>8</v>
      </c>
      <c r="C518" s="53" t="s">
        <v>264</v>
      </c>
      <c r="D518" s="53" t="s">
        <v>7014</v>
      </c>
      <c r="E518" s="69"/>
      <c r="F518" s="53" t="s">
        <v>2276</v>
      </c>
      <c r="G518" s="53" t="s">
        <v>475</v>
      </c>
      <c r="H518" s="53" t="s">
        <v>476</v>
      </c>
      <c r="I518" s="67" t="s">
        <v>2472</v>
      </c>
      <c r="J518" s="55" t="s">
        <v>7490</v>
      </c>
      <c r="K518" s="55"/>
      <c r="L518" s="49" t="s">
        <v>7469</v>
      </c>
      <c r="M518" s="152">
        <v>0</v>
      </c>
      <c r="N518" s="49" t="s">
        <v>8509</v>
      </c>
      <c r="O518" s="49" t="s">
        <v>8514</v>
      </c>
      <c r="P518" s="112" t="s">
        <v>262</v>
      </c>
      <c r="Q518" s="112" t="s">
        <v>80</v>
      </c>
      <c r="R518" s="112"/>
      <c r="S518" s="112"/>
    </row>
    <row r="519" spans="1:19" x14ac:dyDescent="0.25">
      <c r="A519" s="110" t="s">
        <v>86</v>
      </c>
      <c r="B519" s="92">
        <v>9</v>
      </c>
      <c r="C519" s="53" t="s">
        <v>263</v>
      </c>
      <c r="D519" s="53" t="s">
        <v>2049</v>
      </c>
      <c r="E519" s="69"/>
      <c r="F519" s="53" t="s">
        <v>2275</v>
      </c>
      <c r="G519" s="53" t="s">
        <v>473</v>
      </c>
      <c r="H519" s="53" t="s">
        <v>474</v>
      </c>
      <c r="I519" s="67" t="s">
        <v>2471</v>
      </c>
      <c r="J519" s="55" t="s">
        <v>7490</v>
      </c>
      <c r="K519" s="55"/>
      <c r="L519" s="49" t="s">
        <v>7469</v>
      </c>
      <c r="M519" s="152">
        <v>0</v>
      </c>
      <c r="N519" s="49" t="s">
        <v>8509</v>
      </c>
      <c r="O519" s="49" t="s">
        <v>8514</v>
      </c>
      <c r="P519" s="112" t="s">
        <v>262</v>
      </c>
      <c r="Q519" s="112" t="s">
        <v>80</v>
      </c>
      <c r="R519" s="112"/>
      <c r="S519" s="112"/>
    </row>
    <row r="520" spans="1:19" x14ac:dyDescent="0.25">
      <c r="A520" s="110" t="s">
        <v>86</v>
      </c>
      <c r="B520" s="111">
        <v>10</v>
      </c>
      <c r="C520" s="112" t="s">
        <v>4164</v>
      </c>
      <c r="D520" s="112" t="s">
        <v>6883</v>
      </c>
      <c r="E520" s="112"/>
      <c r="F520" s="112"/>
      <c r="G520" s="49" t="s">
        <v>5158</v>
      </c>
      <c r="H520" s="49" t="s">
        <v>5159</v>
      </c>
      <c r="I520" s="112"/>
      <c r="J520" s="112" t="s">
        <v>7490</v>
      </c>
      <c r="K520" s="112"/>
      <c r="L520" s="53" t="s">
        <v>7469</v>
      </c>
      <c r="M520" s="154">
        <v>0</v>
      </c>
      <c r="N520" s="55" t="s">
        <v>8509</v>
      </c>
      <c r="O520" s="55" t="s">
        <v>8514</v>
      </c>
      <c r="P520" s="112" t="s">
        <v>163</v>
      </c>
      <c r="Q520" s="112" t="s">
        <v>80</v>
      </c>
      <c r="R520" s="112"/>
      <c r="S520" s="112"/>
    </row>
    <row r="521" spans="1:19" x14ac:dyDescent="0.25">
      <c r="A521" s="110" t="s">
        <v>86</v>
      </c>
      <c r="B521" s="111">
        <v>10</v>
      </c>
      <c r="C521" s="112" t="s">
        <v>4165</v>
      </c>
      <c r="D521" s="112" t="s">
        <v>6882</v>
      </c>
      <c r="E521" s="112"/>
      <c r="F521" s="112"/>
      <c r="G521" s="49" t="s">
        <v>5160</v>
      </c>
      <c r="H521" s="49" t="s">
        <v>5161</v>
      </c>
      <c r="I521" s="112"/>
      <c r="J521" s="112" t="s">
        <v>7490</v>
      </c>
      <c r="K521" s="112"/>
      <c r="L521" s="53" t="s">
        <v>7469</v>
      </c>
      <c r="M521" s="154">
        <v>0</v>
      </c>
      <c r="N521" s="55" t="s">
        <v>8509</v>
      </c>
      <c r="O521" s="55" t="s">
        <v>8514</v>
      </c>
      <c r="P521" s="112" t="s">
        <v>163</v>
      </c>
      <c r="Q521" s="112" t="s">
        <v>80</v>
      </c>
      <c r="R521" s="112"/>
      <c r="S521" s="112"/>
    </row>
    <row r="522" spans="1:19" x14ac:dyDescent="0.25">
      <c r="A522" s="110" t="s">
        <v>86</v>
      </c>
      <c r="B522" s="111">
        <v>10</v>
      </c>
      <c r="C522" s="112" t="s">
        <v>4163</v>
      </c>
      <c r="D522" s="112" t="s">
        <v>6884</v>
      </c>
      <c r="E522" s="112"/>
      <c r="F522" s="112"/>
      <c r="G522" s="49" t="s">
        <v>5156</v>
      </c>
      <c r="H522" s="49" t="s">
        <v>5157</v>
      </c>
      <c r="I522" s="112"/>
      <c r="J522" s="112" t="s">
        <v>7490</v>
      </c>
      <c r="K522" s="112"/>
      <c r="L522" s="49" t="s">
        <v>7469</v>
      </c>
      <c r="M522" s="152">
        <v>0</v>
      </c>
      <c r="N522" s="49" t="s">
        <v>8509</v>
      </c>
      <c r="O522" s="49" t="s">
        <v>8514</v>
      </c>
      <c r="P522" s="112" t="s">
        <v>262</v>
      </c>
      <c r="Q522" s="112" t="s">
        <v>80</v>
      </c>
      <c r="R522" s="112"/>
      <c r="S522" s="112"/>
    </row>
    <row r="523" spans="1:19" x14ac:dyDescent="0.25">
      <c r="A523" s="110" t="s">
        <v>86</v>
      </c>
      <c r="B523" s="111">
        <v>10</v>
      </c>
      <c r="C523" s="112" t="s">
        <v>4162</v>
      </c>
      <c r="D523" s="112" t="s">
        <v>6885</v>
      </c>
      <c r="E523" s="112"/>
      <c r="F523" s="112"/>
      <c r="G523" s="49" t="s">
        <v>5154</v>
      </c>
      <c r="H523" s="49" t="s">
        <v>5155</v>
      </c>
      <c r="I523" s="112"/>
      <c r="J523" s="112" t="s">
        <v>7490</v>
      </c>
      <c r="K523" s="112"/>
      <c r="L523" s="49" t="s">
        <v>7469</v>
      </c>
      <c r="M523" s="152">
        <v>0</v>
      </c>
      <c r="N523" s="49" t="s">
        <v>8509</v>
      </c>
      <c r="O523" s="49" t="s">
        <v>8514</v>
      </c>
      <c r="P523" s="112" t="s">
        <v>262</v>
      </c>
      <c r="Q523" s="112" t="s">
        <v>80</v>
      </c>
      <c r="R523" s="112"/>
      <c r="S523" s="112"/>
    </row>
    <row r="524" spans="1:19" x14ac:dyDescent="0.25">
      <c r="A524" s="110" t="s">
        <v>86</v>
      </c>
      <c r="B524" s="111">
        <v>11</v>
      </c>
      <c r="C524" s="112" t="s">
        <v>4166</v>
      </c>
      <c r="D524" s="112" t="s">
        <v>5163</v>
      </c>
      <c r="E524" s="112"/>
      <c r="F524" s="112"/>
      <c r="G524" s="49" t="s">
        <v>5162</v>
      </c>
      <c r="H524" s="49" t="s">
        <v>5163</v>
      </c>
      <c r="I524" s="112"/>
      <c r="J524" s="112" t="s">
        <v>7490</v>
      </c>
      <c r="K524" s="112"/>
      <c r="L524" s="49" t="s">
        <v>7469</v>
      </c>
      <c r="M524" s="152">
        <v>0</v>
      </c>
      <c r="N524" s="49" t="s">
        <v>8509</v>
      </c>
      <c r="O524" s="49" t="s">
        <v>8514</v>
      </c>
      <c r="P524" s="112" t="s">
        <v>266</v>
      </c>
      <c r="Q524" s="112" t="s">
        <v>80</v>
      </c>
      <c r="R524" s="112"/>
      <c r="S524" s="112"/>
    </row>
    <row r="525" spans="1:19" x14ac:dyDescent="0.25">
      <c r="A525" s="110" t="s">
        <v>86</v>
      </c>
      <c r="B525" s="111"/>
      <c r="C525" s="112" t="s">
        <v>4236</v>
      </c>
      <c r="D525" s="112" t="s">
        <v>6886</v>
      </c>
      <c r="E525" s="112"/>
      <c r="F525" s="112"/>
      <c r="G525" s="49" t="s">
        <v>5302</v>
      </c>
      <c r="H525" s="49" t="s">
        <v>5303</v>
      </c>
      <c r="I525" s="112"/>
      <c r="J525" s="112" t="s">
        <v>7490</v>
      </c>
      <c r="K525" s="112"/>
      <c r="L525" s="49" t="s">
        <v>7469</v>
      </c>
      <c r="M525" s="152">
        <v>0</v>
      </c>
      <c r="N525" s="49" t="s">
        <v>8509</v>
      </c>
      <c r="O525" s="49" t="s">
        <v>8514</v>
      </c>
      <c r="P525" s="112" t="s">
        <v>262</v>
      </c>
      <c r="Q525" s="112" t="s">
        <v>80</v>
      </c>
      <c r="R525" s="112"/>
      <c r="S525" s="112"/>
    </row>
    <row r="526" spans="1:19" x14ac:dyDescent="0.25">
      <c r="A526" s="110" t="s">
        <v>86</v>
      </c>
      <c r="B526" s="111"/>
      <c r="C526" s="112" t="s">
        <v>4186</v>
      </c>
      <c r="D526" s="112" t="s">
        <v>6887</v>
      </c>
      <c r="E526" s="112"/>
      <c r="F526" s="112"/>
      <c r="G526" s="49" t="s">
        <v>5202</v>
      </c>
      <c r="H526" s="49" t="s">
        <v>5203</v>
      </c>
      <c r="I526" s="112"/>
      <c r="J526" s="112" t="s">
        <v>7490</v>
      </c>
      <c r="K526" s="112"/>
      <c r="L526" s="49" t="s">
        <v>7469</v>
      </c>
      <c r="M526" s="152">
        <v>0</v>
      </c>
      <c r="N526" s="49" t="s">
        <v>8509</v>
      </c>
      <c r="O526" s="49" t="s">
        <v>8514</v>
      </c>
      <c r="P526" s="112" t="s">
        <v>262</v>
      </c>
      <c r="Q526" s="112" t="s">
        <v>80</v>
      </c>
      <c r="R526" s="112"/>
      <c r="S526" s="112"/>
    </row>
    <row r="527" spans="1:19" x14ac:dyDescent="0.25">
      <c r="A527" s="110" t="s">
        <v>86</v>
      </c>
      <c r="B527" s="111"/>
      <c r="C527" s="112" t="s">
        <v>4188</v>
      </c>
      <c r="D527" s="112" t="s">
        <v>6888</v>
      </c>
      <c r="E527" s="112"/>
      <c r="F527" s="112"/>
      <c r="G527" s="49" t="s">
        <v>5206</v>
      </c>
      <c r="H527" s="49" t="s">
        <v>5207</v>
      </c>
      <c r="I527" s="112"/>
      <c r="J527" s="112" t="s">
        <v>7490</v>
      </c>
      <c r="K527" s="112"/>
      <c r="L527" s="49" t="s">
        <v>7469</v>
      </c>
      <c r="M527" s="152">
        <v>0</v>
      </c>
      <c r="N527" s="49" t="s">
        <v>8509</v>
      </c>
      <c r="O527" s="49" t="s">
        <v>8514</v>
      </c>
      <c r="P527" s="112" t="s">
        <v>262</v>
      </c>
      <c r="Q527" s="112" t="s">
        <v>80</v>
      </c>
      <c r="R527" s="112"/>
      <c r="S527" s="112"/>
    </row>
    <row r="528" spans="1:19" x14ac:dyDescent="0.25">
      <c r="A528" s="110" t="s">
        <v>86</v>
      </c>
      <c r="B528" s="111"/>
      <c r="C528" s="112" t="s">
        <v>4204</v>
      </c>
      <c r="D528" s="49" t="s">
        <v>6889</v>
      </c>
      <c r="E528" s="112"/>
      <c r="F528" s="112"/>
      <c r="G528" s="49" t="s">
        <v>5238</v>
      </c>
      <c r="H528" s="49" t="s">
        <v>5239</v>
      </c>
      <c r="I528" s="112"/>
      <c r="J528" s="112" t="s">
        <v>7490</v>
      </c>
      <c r="K528" s="112"/>
      <c r="L528" s="49" t="s">
        <v>7469</v>
      </c>
      <c r="M528" s="152">
        <v>0</v>
      </c>
      <c r="N528" s="49" t="s">
        <v>8509</v>
      </c>
      <c r="O528" s="49" t="s">
        <v>8514</v>
      </c>
      <c r="P528" s="112" t="s">
        <v>139</v>
      </c>
      <c r="Q528" s="112" t="s">
        <v>80</v>
      </c>
      <c r="R528" s="112"/>
      <c r="S528" s="112"/>
    </row>
    <row r="529" spans="1:19" x14ac:dyDescent="0.25">
      <c r="A529" s="110" t="s">
        <v>86</v>
      </c>
      <c r="B529" s="111"/>
      <c r="C529" s="112" t="s">
        <v>4206</v>
      </c>
      <c r="D529" s="49" t="s">
        <v>6890</v>
      </c>
      <c r="E529" s="112"/>
      <c r="F529" s="112"/>
      <c r="G529" s="49" t="s">
        <v>5242</v>
      </c>
      <c r="H529" s="49" t="s">
        <v>5243</v>
      </c>
      <c r="I529" s="112"/>
      <c r="J529" s="112" t="s">
        <v>7490</v>
      </c>
      <c r="K529" s="112"/>
      <c r="L529" s="49" t="s">
        <v>7469</v>
      </c>
      <c r="M529" s="152">
        <v>0</v>
      </c>
      <c r="N529" s="49" t="s">
        <v>8509</v>
      </c>
      <c r="O529" s="49" t="s">
        <v>8514</v>
      </c>
      <c r="P529" s="112" t="s">
        <v>139</v>
      </c>
      <c r="Q529" s="112" t="s">
        <v>80</v>
      </c>
      <c r="R529" s="112"/>
      <c r="S529" s="112"/>
    </row>
    <row r="530" spans="1:19" x14ac:dyDescent="0.25">
      <c r="A530" s="110" t="s">
        <v>86</v>
      </c>
      <c r="B530" s="111"/>
      <c r="C530" s="112" t="s">
        <v>4205</v>
      </c>
      <c r="D530" s="49" t="s">
        <v>6891</v>
      </c>
      <c r="E530" s="112"/>
      <c r="F530" s="112"/>
      <c r="G530" s="49" t="s">
        <v>5240</v>
      </c>
      <c r="H530" s="49" t="s">
        <v>5241</v>
      </c>
      <c r="I530" s="112"/>
      <c r="J530" s="112" t="s">
        <v>7490</v>
      </c>
      <c r="K530" s="112"/>
      <c r="L530" s="49" t="s">
        <v>7469</v>
      </c>
      <c r="M530" s="152">
        <v>0</v>
      </c>
      <c r="N530" s="49" t="s">
        <v>8509</v>
      </c>
      <c r="O530" s="49" t="s">
        <v>8514</v>
      </c>
      <c r="P530" s="112" t="s">
        <v>139</v>
      </c>
      <c r="Q530" s="112" t="s">
        <v>80</v>
      </c>
      <c r="R530" s="112"/>
      <c r="S530" s="112"/>
    </row>
    <row r="531" spans="1:19" x14ac:dyDescent="0.25">
      <c r="A531" s="110" t="s">
        <v>86</v>
      </c>
      <c r="B531" s="111"/>
      <c r="C531" s="112" t="s">
        <v>4207</v>
      </c>
      <c r="D531" s="112" t="s">
        <v>6892</v>
      </c>
      <c r="E531" s="112"/>
      <c r="F531" s="112"/>
      <c r="G531" s="49" t="s">
        <v>5244</v>
      </c>
      <c r="H531" s="49" t="s">
        <v>5245</v>
      </c>
      <c r="I531" s="112"/>
      <c r="J531" s="112" t="s">
        <v>7490</v>
      </c>
      <c r="K531" s="112"/>
      <c r="L531" s="49" t="s">
        <v>7469</v>
      </c>
      <c r="M531" s="152">
        <v>0</v>
      </c>
      <c r="N531" s="49" t="s">
        <v>8509</v>
      </c>
      <c r="O531" s="49" t="s">
        <v>8514</v>
      </c>
      <c r="P531" s="112" t="s">
        <v>139</v>
      </c>
      <c r="Q531" s="112" t="s">
        <v>80</v>
      </c>
      <c r="R531" s="112"/>
      <c r="S531" s="112"/>
    </row>
    <row r="532" spans="1:19" x14ac:dyDescent="0.25">
      <c r="A532" s="110" t="s">
        <v>86</v>
      </c>
      <c r="B532" s="111"/>
      <c r="C532" s="112" t="s">
        <v>4208</v>
      </c>
      <c r="D532" s="112" t="s">
        <v>6893</v>
      </c>
      <c r="E532" s="112"/>
      <c r="F532" s="112"/>
      <c r="G532" s="49" t="s">
        <v>5246</v>
      </c>
      <c r="H532" s="49" t="s">
        <v>5247</v>
      </c>
      <c r="I532" s="112"/>
      <c r="J532" s="112" t="s">
        <v>7490</v>
      </c>
      <c r="K532" s="112"/>
      <c r="L532" s="49" t="s">
        <v>7469</v>
      </c>
      <c r="M532" s="152">
        <v>0</v>
      </c>
      <c r="N532" s="49" t="s">
        <v>8509</v>
      </c>
      <c r="O532" s="49" t="s">
        <v>8514</v>
      </c>
      <c r="P532" s="112" t="s">
        <v>139</v>
      </c>
      <c r="Q532" s="112" t="s">
        <v>80</v>
      </c>
      <c r="R532" s="112"/>
      <c r="S532" s="112"/>
    </row>
    <row r="533" spans="1:19" x14ac:dyDescent="0.25">
      <c r="A533" s="110" t="s">
        <v>86</v>
      </c>
      <c r="B533" s="111"/>
      <c r="C533" s="112" t="s">
        <v>4189</v>
      </c>
      <c r="D533" s="49" t="s">
        <v>6894</v>
      </c>
      <c r="E533" s="112"/>
      <c r="F533" s="112"/>
      <c r="G533" s="49" t="s">
        <v>5208</v>
      </c>
      <c r="H533" s="49" t="s">
        <v>5209</v>
      </c>
      <c r="I533" s="112"/>
      <c r="J533" s="112" t="s">
        <v>7490</v>
      </c>
      <c r="K533" s="112"/>
      <c r="L533" s="49" t="s">
        <v>7469</v>
      </c>
      <c r="M533" s="152">
        <v>0</v>
      </c>
      <c r="N533" s="49" t="s">
        <v>8509</v>
      </c>
      <c r="O533" s="49" t="s">
        <v>8514</v>
      </c>
      <c r="P533" s="112" t="s">
        <v>262</v>
      </c>
      <c r="Q533" s="112" t="s">
        <v>80</v>
      </c>
      <c r="R533" s="112"/>
      <c r="S533" s="112"/>
    </row>
    <row r="534" spans="1:19" x14ac:dyDescent="0.25">
      <c r="A534" s="110" t="s">
        <v>86</v>
      </c>
      <c r="B534" s="111"/>
      <c r="C534" s="112" t="s">
        <v>4232</v>
      </c>
      <c r="D534" s="112" t="s">
        <v>6895</v>
      </c>
      <c r="E534" s="112"/>
      <c r="F534" s="112"/>
      <c r="G534" s="52" t="s">
        <v>5294</v>
      </c>
      <c r="H534" s="52" t="s">
        <v>5295</v>
      </c>
      <c r="I534" s="112"/>
      <c r="J534" s="112" t="s">
        <v>7490</v>
      </c>
      <c r="K534" s="112"/>
      <c r="L534" s="49" t="s">
        <v>7469</v>
      </c>
      <c r="M534" s="152">
        <v>0</v>
      </c>
      <c r="N534" s="49" t="s">
        <v>8509</v>
      </c>
      <c r="O534" s="49" t="s">
        <v>8514</v>
      </c>
      <c r="P534" s="112" t="s">
        <v>195</v>
      </c>
      <c r="Q534" s="112" t="s">
        <v>80</v>
      </c>
      <c r="R534" s="112"/>
      <c r="S534" s="112"/>
    </row>
    <row r="535" spans="1:19" x14ac:dyDescent="0.25">
      <c r="A535" s="110" t="s">
        <v>86</v>
      </c>
      <c r="B535" s="111"/>
      <c r="C535" s="112" t="s">
        <v>4212</v>
      </c>
      <c r="D535" s="112" t="s">
        <v>6897</v>
      </c>
      <c r="E535" s="112"/>
      <c r="F535" s="112"/>
      <c r="G535" s="49" t="s">
        <v>5254</v>
      </c>
      <c r="H535" s="49" t="s">
        <v>5255</v>
      </c>
      <c r="I535" s="112"/>
      <c r="J535" s="112" t="s">
        <v>7490</v>
      </c>
      <c r="K535" s="112"/>
      <c r="L535" s="49" t="s">
        <v>7469</v>
      </c>
      <c r="M535" s="152">
        <v>0</v>
      </c>
      <c r="N535" s="49" t="s">
        <v>8509</v>
      </c>
      <c r="O535" s="49" t="s">
        <v>8514</v>
      </c>
      <c r="P535" s="112" t="s">
        <v>139</v>
      </c>
      <c r="Q535" s="112" t="s">
        <v>80</v>
      </c>
      <c r="R535" s="112"/>
      <c r="S535" s="112"/>
    </row>
    <row r="536" spans="1:19" x14ac:dyDescent="0.25">
      <c r="A536" s="110" t="s">
        <v>86</v>
      </c>
      <c r="B536" s="111"/>
      <c r="C536" s="112" t="s">
        <v>4213</v>
      </c>
      <c r="D536" s="112" t="s">
        <v>6896</v>
      </c>
      <c r="E536" s="112"/>
      <c r="F536" s="112"/>
      <c r="G536" s="49" t="s">
        <v>5256</v>
      </c>
      <c r="H536" s="49" t="s">
        <v>5257</v>
      </c>
      <c r="I536" s="112"/>
      <c r="J536" s="112" t="s">
        <v>7490</v>
      </c>
      <c r="K536" s="112"/>
      <c r="L536" s="49" t="s">
        <v>7469</v>
      </c>
      <c r="M536" s="152">
        <v>0</v>
      </c>
      <c r="N536" s="49" t="s">
        <v>8509</v>
      </c>
      <c r="O536" s="49" t="s">
        <v>8514</v>
      </c>
      <c r="P536" s="112" t="s">
        <v>139</v>
      </c>
      <c r="Q536" s="112" t="s">
        <v>80</v>
      </c>
      <c r="R536" s="112"/>
      <c r="S536" s="112"/>
    </row>
    <row r="537" spans="1:19" x14ac:dyDescent="0.25">
      <c r="A537" s="110" t="s">
        <v>86</v>
      </c>
      <c r="B537" s="111"/>
      <c r="C537" s="112" t="s">
        <v>4216</v>
      </c>
      <c r="D537" s="112" t="s">
        <v>6898</v>
      </c>
      <c r="E537" s="112"/>
      <c r="F537" s="112"/>
      <c r="G537" s="49" t="s">
        <v>5262</v>
      </c>
      <c r="H537" s="49" t="s">
        <v>5263</v>
      </c>
      <c r="I537" s="112"/>
      <c r="J537" s="112" t="s">
        <v>7490</v>
      </c>
      <c r="K537" s="112"/>
      <c r="L537" s="53" t="s">
        <v>7469</v>
      </c>
      <c r="M537" s="154">
        <v>0</v>
      </c>
      <c r="N537" s="55" t="s">
        <v>8509</v>
      </c>
      <c r="O537" s="55" t="s">
        <v>8514</v>
      </c>
      <c r="P537" s="112" t="s">
        <v>100</v>
      </c>
      <c r="Q537" s="112" t="s">
        <v>80</v>
      </c>
      <c r="R537" s="112"/>
      <c r="S537" s="112"/>
    </row>
    <row r="538" spans="1:19" x14ac:dyDescent="0.25">
      <c r="A538" s="110" t="s">
        <v>86</v>
      </c>
      <c r="B538" s="111"/>
      <c r="C538" s="112" t="s">
        <v>4221</v>
      </c>
      <c r="D538" s="112" t="s">
        <v>6899</v>
      </c>
      <c r="E538" s="112"/>
      <c r="F538" s="112"/>
      <c r="G538" s="49" t="s">
        <v>5272</v>
      </c>
      <c r="H538" s="49" t="s">
        <v>5273</v>
      </c>
      <c r="I538" s="112"/>
      <c r="J538" s="112" t="s">
        <v>7490</v>
      </c>
      <c r="K538" s="112"/>
      <c r="L538" s="53" t="s">
        <v>7469</v>
      </c>
      <c r="M538" s="154">
        <v>0</v>
      </c>
      <c r="N538" s="55" t="s">
        <v>8509</v>
      </c>
      <c r="O538" s="55" t="s">
        <v>8514</v>
      </c>
      <c r="P538" s="112" t="s">
        <v>163</v>
      </c>
      <c r="Q538" s="112" t="s">
        <v>80</v>
      </c>
      <c r="R538" s="112"/>
      <c r="S538" s="112"/>
    </row>
    <row r="539" spans="1:19" x14ac:dyDescent="0.25">
      <c r="A539" s="110" t="s">
        <v>86</v>
      </c>
      <c r="B539" s="111"/>
      <c r="C539" s="112" t="s">
        <v>4173</v>
      </c>
      <c r="D539" s="112" t="s">
        <v>6900</v>
      </c>
      <c r="E539" s="112"/>
      <c r="F539" s="112"/>
      <c r="G539" s="49" t="s">
        <v>5176</v>
      </c>
      <c r="H539" s="49" t="s">
        <v>5177</v>
      </c>
      <c r="I539" s="112"/>
      <c r="J539" s="112" t="s">
        <v>7490</v>
      </c>
      <c r="K539" s="112"/>
      <c r="L539" s="49" t="s">
        <v>7469</v>
      </c>
      <c r="M539" s="152">
        <v>0</v>
      </c>
      <c r="N539" s="49" t="s">
        <v>8509</v>
      </c>
      <c r="O539" s="49" t="s">
        <v>8514</v>
      </c>
      <c r="P539" s="112" t="s">
        <v>6317</v>
      </c>
      <c r="Q539" s="112" t="s">
        <v>80</v>
      </c>
      <c r="R539" s="112"/>
      <c r="S539" s="112"/>
    </row>
    <row r="540" spans="1:19" x14ac:dyDescent="0.25">
      <c r="A540" s="110" t="s">
        <v>86</v>
      </c>
      <c r="B540" s="111"/>
      <c r="C540" s="112" t="s">
        <v>4181</v>
      </c>
      <c r="D540" s="49" t="s">
        <v>5193</v>
      </c>
      <c r="E540" s="112"/>
      <c r="F540" s="112"/>
      <c r="G540" s="49" t="s">
        <v>5192</v>
      </c>
      <c r="H540" s="49" t="s">
        <v>5193</v>
      </c>
      <c r="I540" s="112"/>
      <c r="J540" s="112" t="s">
        <v>7490</v>
      </c>
      <c r="K540" s="112"/>
      <c r="L540" s="49" t="s">
        <v>7469</v>
      </c>
      <c r="M540" s="152">
        <v>0</v>
      </c>
      <c r="N540" s="49" t="s">
        <v>8509</v>
      </c>
      <c r="O540" s="49" t="s">
        <v>8514</v>
      </c>
      <c r="P540" s="112" t="s">
        <v>157</v>
      </c>
      <c r="Q540" s="112" t="s">
        <v>80</v>
      </c>
      <c r="R540" s="112"/>
      <c r="S540" s="112"/>
    </row>
    <row r="541" spans="1:19" x14ac:dyDescent="0.25">
      <c r="A541" s="110" t="s">
        <v>86</v>
      </c>
      <c r="B541" s="111"/>
      <c r="C541" s="112" t="s">
        <v>4180</v>
      </c>
      <c r="D541" s="49" t="s">
        <v>5191</v>
      </c>
      <c r="E541" s="112"/>
      <c r="F541" s="112"/>
      <c r="G541" s="49" t="s">
        <v>5190</v>
      </c>
      <c r="H541" s="49" t="s">
        <v>5191</v>
      </c>
      <c r="I541" s="112"/>
      <c r="J541" s="112" t="s">
        <v>7490</v>
      </c>
      <c r="K541" s="112"/>
      <c r="L541" s="49" t="s">
        <v>7469</v>
      </c>
      <c r="M541" s="152">
        <v>0</v>
      </c>
      <c r="N541" s="49" t="s">
        <v>8509</v>
      </c>
      <c r="O541" s="49" t="s">
        <v>8514</v>
      </c>
      <c r="P541" s="112" t="s">
        <v>157</v>
      </c>
      <c r="Q541" s="112" t="s">
        <v>80</v>
      </c>
      <c r="R541" s="112"/>
      <c r="S541" s="112"/>
    </row>
    <row r="542" spans="1:19" x14ac:dyDescent="0.25">
      <c r="A542" s="110" t="s">
        <v>86</v>
      </c>
      <c r="B542" s="111"/>
      <c r="C542" s="112" t="s">
        <v>4182</v>
      </c>
      <c r="D542" s="112" t="s">
        <v>6901</v>
      </c>
      <c r="E542" s="112"/>
      <c r="F542" s="112"/>
      <c r="G542" s="49" t="s">
        <v>5194</v>
      </c>
      <c r="H542" s="49" t="s">
        <v>5195</v>
      </c>
      <c r="I542" s="112"/>
      <c r="J542" s="112" t="s">
        <v>7490</v>
      </c>
      <c r="K542" s="112"/>
      <c r="L542" s="49" t="s">
        <v>7469</v>
      </c>
      <c r="M542" s="152">
        <v>0</v>
      </c>
      <c r="N542" s="49" t="s">
        <v>8509</v>
      </c>
      <c r="O542" s="49" t="s">
        <v>8514</v>
      </c>
      <c r="P542" s="112" t="s">
        <v>195</v>
      </c>
      <c r="Q542" s="112" t="s">
        <v>80</v>
      </c>
      <c r="R542" s="112"/>
      <c r="S542" s="112"/>
    </row>
    <row r="543" spans="1:19" x14ac:dyDescent="0.25">
      <c r="A543" s="110" t="s">
        <v>86</v>
      </c>
      <c r="B543" s="111"/>
      <c r="C543" s="112" t="s">
        <v>4176</v>
      </c>
      <c r="D543" s="112" t="s">
        <v>6902</v>
      </c>
      <c r="E543" s="112"/>
      <c r="F543" s="112"/>
      <c r="G543" s="49" t="s">
        <v>5182</v>
      </c>
      <c r="H543" s="49" t="s">
        <v>5183</v>
      </c>
      <c r="I543" s="112"/>
      <c r="J543" s="112" t="s">
        <v>7490</v>
      </c>
      <c r="K543" s="112"/>
      <c r="L543" s="49" t="s">
        <v>7469</v>
      </c>
      <c r="M543" s="152">
        <v>0</v>
      </c>
      <c r="N543" s="49" t="s">
        <v>8509</v>
      </c>
      <c r="O543" s="49" t="s">
        <v>8514</v>
      </c>
      <c r="P543" s="112" t="s">
        <v>156</v>
      </c>
      <c r="Q543" s="112" t="s">
        <v>80</v>
      </c>
      <c r="R543" s="112"/>
      <c r="S543" s="112"/>
    </row>
    <row r="544" spans="1:19" x14ac:dyDescent="0.25">
      <c r="A544" s="110" t="s">
        <v>86</v>
      </c>
      <c r="B544" s="111"/>
      <c r="C544" s="112" t="s">
        <v>4179</v>
      </c>
      <c r="D544" s="112" t="s">
        <v>6909</v>
      </c>
      <c r="E544" s="112"/>
      <c r="F544" s="112"/>
      <c r="G544" s="49" t="s">
        <v>5188</v>
      </c>
      <c r="H544" s="49" t="s">
        <v>5189</v>
      </c>
      <c r="I544" s="112"/>
      <c r="J544" s="112" t="s">
        <v>7490</v>
      </c>
      <c r="K544" s="112"/>
      <c r="L544" s="49" t="s">
        <v>7469</v>
      </c>
      <c r="M544" s="152">
        <v>0</v>
      </c>
      <c r="N544" s="49" t="s">
        <v>8509</v>
      </c>
      <c r="O544" s="49" t="s">
        <v>8514</v>
      </c>
      <c r="P544" s="112" t="s">
        <v>157</v>
      </c>
      <c r="Q544" s="112" t="s">
        <v>80</v>
      </c>
      <c r="R544" s="112"/>
      <c r="S544" s="112"/>
    </row>
    <row r="545" spans="1:19" x14ac:dyDescent="0.25">
      <c r="A545" s="110" t="s">
        <v>86</v>
      </c>
      <c r="B545" s="111"/>
      <c r="C545" s="112" t="s">
        <v>4178</v>
      </c>
      <c r="D545" s="112" t="s">
        <v>6910</v>
      </c>
      <c r="E545" s="112"/>
      <c r="F545" s="112"/>
      <c r="G545" s="49" t="s">
        <v>5186</v>
      </c>
      <c r="H545" s="49" t="s">
        <v>5187</v>
      </c>
      <c r="I545" s="112"/>
      <c r="J545" s="112" t="s">
        <v>7490</v>
      </c>
      <c r="K545" s="112"/>
      <c r="L545" s="49" t="s">
        <v>7469</v>
      </c>
      <c r="M545" s="152">
        <v>0</v>
      </c>
      <c r="N545" s="49" t="s">
        <v>8509</v>
      </c>
      <c r="O545" s="49" t="s">
        <v>8514</v>
      </c>
      <c r="P545" s="112" t="s">
        <v>6320</v>
      </c>
      <c r="Q545" s="112" t="s">
        <v>80</v>
      </c>
      <c r="R545" s="112"/>
      <c r="S545" s="112"/>
    </row>
    <row r="546" spans="1:19" x14ac:dyDescent="0.25">
      <c r="A546" s="110" t="s">
        <v>86</v>
      </c>
      <c r="B546" s="111"/>
      <c r="C546" s="112" t="s">
        <v>4177</v>
      </c>
      <c r="D546" s="120" t="s">
        <v>6911</v>
      </c>
      <c r="E546" s="112"/>
      <c r="F546" s="112"/>
      <c r="G546" s="49" t="s">
        <v>5184</v>
      </c>
      <c r="H546" s="49" t="s">
        <v>5185</v>
      </c>
      <c r="I546" s="112"/>
      <c r="J546" s="112" t="s">
        <v>7490</v>
      </c>
      <c r="K546" s="112"/>
      <c r="L546" s="49" t="s">
        <v>7469</v>
      </c>
      <c r="M546" s="152">
        <v>0</v>
      </c>
      <c r="N546" s="49" t="s">
        <v>8509</v>
      </c>
      <c r="O546" s="49" t="s">
        <v>8514</v>
      </c>
      <c r="P546" s="112" t="s">
        <v>195</v>
      </c>
      <c r="Q546" s="112" t="s">
        <v>80</v>
      </c>
      <c r="R546" s="112"/>
      <c r="S546" s="112"/>
    </row>
    <row r="547" spans="1:19" x14ac:dyDescent="0.25">
      <c r="A547" s="110" t="s">
        <v>86</v>
      </c>
      <c r="B547" s="111"/>
      <c r="C547" s="112" t="s">
        <v>4226</v>
      </c>
      <c r="D547" s="112" t="s">
        <v>6912</v>
      </c>
      <c r="E547" s="112"/>
      <c r="F547" s="112"/>
      <c r="G547" s="49" t="s">
        <v>5282</v>
      </c>
      <c r="H547" s="49" t="s">
        <v>5283</v>
      </c>
      <c r="I547" s="112"/>
      <c r="J547" s="112" t="s">
        <v>7490</v>
      </c>
      <c r="K547" s="112"/>
      <c r="L547" s="49" t="s">
        <v>7469</v>
      </c>
      <c r="M547" s="152">
        <v>0</v>
      </c>
      <c r="N547" s="49" t="s">
        <v>8509</v>
      </c>
      <c r="O547" s="49" t="s">
        <v>8514</v>
      </c>
      <c r="P547" s="112" t="s">
        <v>6326</v>
      </c>
      <c r="Q547" s="112" t="s">
        <v>80</v>
      </c>
      <c r="R547" s="112"/>
      <c r="S547" s="112"/>
    </row>
    <row r="548" spans="1:19" x14ac:dyDescent="0.25">
      <c r="A548" s="110" t="s">
        <v>86</v>
      </c>
      <c r="B548" s="111"/>
      <c r="C548" s="112" t="s">
        <v>4193</v>
      </c>
      <c r="D548" s="112" t="s">
        <v>6913</v>
      </c>
      <c r="E548" s="112"/>
      <c r="F548" s="112"/>
      <c r="G548" s="49" t="s">
        <v>5216</v>
      </c>
      <c r="H548" s="49" t="s">
        <v>5217</v>
      </c>
      <c r="I548" s="112"/>
      <c r="J548" s="112" t="s">
        <v>7490</v>
      </c>
      <c r="K548" s="112"/>
      <c r="L548" s="49" t="s">
        <v>7469</v>
      </c>
      <c r="M548" s="152">
        <v>0</v>
      </c>
      <c r="N548" s="49" t="s">
        <v>8509</v>
      </c>
      <c r="O548" s="49" t="s">
        <v>8514</v>
      </c>
      <c r="P548" s="112" t="s">
        <v>262</v>
      </c>
      <c r="Q548" s="112" t="s">
        <v>80</v>
      </c>
      <c r="R548" s="112"/>
      <c r="S548" s="112"/>
    </row>
    <row r="549" spans="1:19" x14ac:dyDescent="0.25">
      <c r="A549" s="110" t="s">
        <v>86</v>
      </c>
      <c r="B549" s="111"/>
      <c r="C549" s="112" t="s">
        <v>4184</v>
      </c>
      <c r="D549" s="112" t="s">
        <v>6914</v>
      </c>
      <c r="E549" s="112"/>
      <c r="F549" s="112"/>
      <c r="G549" s="49" t="s">
        <v>5198</v>
      </c>
      <c r="H549" s="49" t="s">
        <v>5199</v>
      </c>
      <c r="I549" s="112"/>
      <c r="J549" s="112" t="s">
        <v>7490</v>
      </c>
      <c r="K549" s="112"/>
      <c r="L549" s="49" t="s">
        <v>7469</v>
      </c>
      <c r="M549" s="152">
        <v>0</v>
      </c>
      <c r="N549" s="49" t="s">
        <v>8509</v>
      </c>
      <c r="O549" s="49" t="s">
        <v>8514</v>
      </c>
      <c r="P549" s="112" t="s">
        <v>6321</v>
      </c>
      <c r="Q549" s="112" t="s">
        <v>80</v>
      </c>
      <c r="R549" s="112"/>
      <c r="S549" s="112"/>
    </row>
    <row r="550" spans="1:19" x14ac:dyDescent="0.25">
      <c r="A550" s="110" t="s">
        <v>86</v>
      </c>
      <c r="B550" s="111"/>
      <c r="C550" s="112" t="s">
        <v>4203</v>
      </c>
      <c r="D550" s="112" t="s">
        <v>6915</v>
      </c>
      <c r="E550" s="112"/>
      <c r="F550" s="112"/>
      <c r="G550" s="49" t="s">
        <v>5236</v>
      </c>
      <c r="H550" s="49" t="s">
        <v>5237</v>
      </c>
      <c r="I550" s="112"/>
      <c r="J550" s="112" t="s">
        <v>7490</v>
      </c>
      <c r="K550" s="112"/>
      <c r="L550" s="49" t="s">
        <v>7469</v>
      </c>
      <c r="M550" s="152">
        <v>0</v>
      </c>
      <c r="N550" s="49" t="s">
        <v>8509</v>
      </c>
      <c r="O550" s="49" t="s">
        <v>8514</v>
      </c>
      <c r="P550" s="112" t="s">
        <v>6324</v>
      </c>
      <c r="Q550" s="112" t="s">
        <v>80</v>
      </c>
      <c r="R550" s="112"/>
      <c r="S550" s="112"/>
    </row>
    <row r="551" spans="1:19" x14ac:dyDescent="0.25">
      <c r="A551" s="110" t="s">
        <v>86</v>
      </c>
      <c r="B551" s="111"/>
      <c r="C551" s="112" t="s">
        <v>4170</v>
      </c>
      <c r="D551" s="112" t="s">
        <v>6903</v>
      </c>
      <c r="E551" s="112"/>
      <c r="F551" s="112"/>
      <c r="G551" s="49" t="s">
        <v>5170</v>
      </c>
      <c r="H551" s="49" t="s">
        <v>5171</v>
      </c>
      <c r="I551" s="112"/>
      <c r="J551" s="112" t="s">
        <v>7490</v>
      </c>
      <c r="K551" s="112"/>
      <c r="L551" s="49" t="s">
        <v>7469</v>
      </c>
      <c r="M551" s="152">
        <v>0</v>
      </c>
      <c r="N551" s="49" t="s">
        <v>8509</v>
      </c>
      <c r="O551" s="49" t="s">
        <v>8514</v>
      </c>
      <c r="P551" s="112" t="s">
        <v>195</v>
      </c>
      <c r="Q551" s="112" t="s">
        <v>80</v>
      </c>
      <c r="R551" s="112"/>
      <c r="S551" s="112"/>
    </row>
    <row r="552" spans="1:19" x14ac:dyDescent="0.25">
      <c r="A552" s="110" t="s">
        <v>86</v>
      </c>
      <c r="B552" s="111"/>
      <c r="C552" s="112" t="s">
        <v>4230</v>
      </c>
      <c r="D552" s="112" t="s">
        <v>6904</v>
      </c>
      <c r="E552" s="112"/>
      <c r="F552" s="112"/>
      <c r="G552" s="49" t="s">
        <v>5290</v>
      </c>
      <c r="H552" s="49" t="s">
        <v>5291</v>
      </c>
      <c r="I552" s="112"/>
      <c r="J552" s="112" t="s">
        <v>7490</v>
      </c>
      <c r="K552" s="112"/>
      <c r="L552" s="49" t="s">
        <v>7469</v>
      </c>
      <c r="M552" s="152">
        <v>0</v>
      </c>
      <c r="N552" s="49" t="s">
        <v>8509</v>
      </c>
      <c r="O552" s="49" t="s">
        <v>8514</v>
      </c>
      <c r="P552" s="112" t="s">
        <v>195</v>
      </c>
      <c r="Q552" s="112" t="s">
        <v>80</v>
      </c>
      <c r="R552" s="112"/>
      <c r="S552" s="112"/>
    </row>
    <row r="553" spans="1:19" x14ac:dyDescent="0.25">
      <c r="A553" s="110" t="s">
        <v>86</v>
      </c>
      <c r="B553" s="111"/>
      <c r="C553" s="112" t="s">
        <v>4229</v>
      </c>
      <c r="D553" s="112" t="s">
        <v>6905</v>
      </c>
      <c r="E553" s="112"/>
      <c r="F553" s="112"/>
      <c r="G553" s="49" t="s">
        <v>5288</v>
      </c>
      <c r="H553" s="49" t="s">
        <v>5289</v>
      </c>
      <c r="I553" s="112"/>
      <c r="J553" s="112" t="s">
        <v>7490</v>
      </c>
      <c r="K553" s="112"/>
      <c r="L553" s="49" t="s">
        <v>7469</v>
      </c>
      <c r="M553" s="152">
        <v>0</v>
      </c>
      <c r="N553" s="49" t="s">
        <v>8509</v>
      </c>
      <c r="O553" s="49" t="s">
        <v>8514</v>
      </c>
      <c r="P553" s="112" t="s">
        <v>195</v>
      </c>
      <c r="Q553" s="112" t="s">
        <v>80</v>
      </c>
      <c r="R553" s="112"/>
      <c r="S553" s="112"/>
    </row>
    <row r="554" spans="1:19" x14ac:dyDescent="0.25">
      <c r="A554" s="110" t="s">
        <v>86</v>
      </c>
      <c r="B554" s="111"/>
      <c r="C554" s="112" t="s">
        <v>4167</v>
      </c>
      <c r="D554" s="112" t="s">
        <v>6906</v>
      </c>
      <c r="E554" s="112"/>
      <c r="F554" s="112"/>
      <c r="G554" s="49" t="s">
        <v>5164</v>
      </c>
      <c r="H554" s="49" t="s">
        <v>5165</v>
      </c>
      <c r="I554" s="112"/>
      <c r="J554" s="112" t="s">
        <v>7490</v>
      </c>
      <c r="K554" s="112"/>
      <c r="L554" s="49" t="s">
        <v>7469</v>
      </c>
      <c r="M554" s="152">
        <v>0</v>
      </c>
      <c r="N554" s="49" t="s">
        <v>8509</v>
      </c>
      <c r="O554" s="49" t="s">
        <v>8514</v>
      </c>
      <c r="P554" s="112" t="s">
        <v>195</v>
      </c>
      <c r="Q554" s="112" t="s">
        <v>80</v>
      </c>
      <c r="R554" s="112"/>
      <c r="S554" s="112"/>
    </row>
    <row r="555" spans="1:19" x14ac:dyDescent="0.25">
      <c r="A555" s="110" t="s">
        <v>86</v>
      </c>
      <c r="B555" s="111"/>
      <c r="C555" s="112" t="s">
        <v>4168</v>
      </c>
      <c r="D555" s="112" t="s">
        <v>6907</v>
      </c>
      <c r="E555" s="112"/>
      <c r="F555" s="112"/>
      <c r="G555" s="49" t="s">
        <v>5166</v>
      </c>
      <c r="H555" s="49" t="s">
        <v>5167</v>
      </c>
      <c r="I555" s="112"/>
      <c r="J555" s="112" t="s">
        <v>7490</v>
      </c>
      <c r="K555" s="112"/>
      <c r="L555" s="49" t="s">
        <v>7469</v>
      </c>
      <c r="M555" s="152">
        <v>0</v>
      </c>
      <c r="N555" s="49" t="s">
        <v>8509</v>
      </c>
      <c r="O555" s="49" t="s">
        <v>8514</v>
      </c>
      <c r="P555" s="112" t="s">
        <v>195</v>
      </c>
      <c r="Q555" s="112" t="s">
        <v>80</v>
      </c>
      <c r="R555" s="112"/>
      <c r="S555" s="112"/>
    </row>
    <row r="556" spans="1:19" x14ac:dyDescent="0.25">
      <c r="A556" s="110" t="s">
        <v>86</v>
      </c>
      <c r="B556" s="111"/>
      <c r="C556" s="112" t="s">
        <v>4169</v>
      </c>
      <c r="D556" s="112" t="s">
        <v>6908</v>
      </c>
      <c r="E556" s="112"/>
      <c r="F556" s="112"/>
      <c r="G556" s="49" t="s">
        <v>5168</v>
      </c>
      <c r="H556" s="49" t="s">
        <v>5169</v>
      </c>
      <c r="I556" s="112"/>
      <c r="J556" s="112" t="s">
        <v>7490</v>
      </c>
      <c r="K556" s="112"/>
      <c r="L556" s="49" t="s">
        <v>7469</v>
      </c>
      <c r="M556" s="152">
        <v>0</v>
      </c>
      <c r="N556" s="49" t="s">
        <v>8509</v>
      </c>
      <c r="O556" s="49" t="s">
        <v>8514</v>
      </c>
      <c r="P556" s="112" t="s">
        <v>195</v>
      </c>
      <c r="Q556" s="112" t="s">
        <v>80</v>
      </c>
      <c r="R556" s="112"/>
      <c r="S556" s="112"/>
    </row>
    <row r="557" spans="1:19" x14ac:dyDescent="0.25">
      <c r="A557" s="110" t="s">
        <v>86</v>
      </c>
      <c r="B557" s="111"/>
      <c r="C557" s="112" t="s">
        <v>4214</v>
      </c>
      <c r="D557" s="112" t="s">
        <v>6979</v>
      </c>
      <c r="E557" s="112"/>
      <c r="F557" s="112"/>
      <c r="G557" s="50" t="s">
        <v>5258</v>
      </c>
      <c r="H557" s="50" t="s">
        <v>5259</v>
      </c>
      <c r="I557" s="112"/>
      <c r="J557" s="112" t="s">
        <v>7490</v>
      </c>
      <c r="K557" s="112"/>
      <c r="L557" s="49" t="s">
        <v>7469</v>
      </c>
      <c r="M557" s="152">
        <v>0</v>
      </c>
      <c r="N557" s="49" t="s">
        <v>8509</v>
      </c>
      <c r="O557" s="49" t="s">
        <v>8514</v>
      </c>
      <c r="P557" s="112" t="s">
        <v>1873</v>
      </c>
      <c r="Q557" s="112" t="s">
        <v>80</v>
      </c>
      <c r="R557" s="112"/>
      <c r="S557" s="112"/>
    </row>
    <row r="558" spans="1:19" x14ac:dyDescent="0.25">
      <c r="A558" s="110" t="s">
        <v>86</v>
      </c>
      <c r="B558" s="111"/>
      <c r="C558" s="112" t="s">
        <v>4218</v>
      </c>
      <c r="D558" s="112" t="s">
        <v>6980</v>
      </c>
      <c r="E558" s="112"/>
      <c r="F558" s="112"/>
      <c r="G558" s="49" t="s">
        <v>5266</v>
      </c>
      <c r="H558" s="49" t="s">
        <v>5267</v>
      </c>
      <c r="I558" s="112"/>
      <c r="J558" s="112" t="s">
        <v>7490</v>
      </c>
      <c r="K558" s="112"/>
      <c r="L558" s="53" t="s">
        <v>7469</v>
      </c>
      <c r="M558" s="154">
        <v>0</v>
      </c>
      <c r="N558" s="55" t="s">
        <v>8509</v>
      </c>
      <c r="O558" s="55" t="s">
        <v>8514</v>
      </c>
      <c r="P558" s="112" t="s">
        <v>100</v>
      </c>
      <c r="Q558" s="112" t="s">
        <v>80</v>
      </c>
      <c r="R558" s="112"/>
      <c r="S558" s="112"/>
    </row>
    <row r="559" spans="1:19" x14ac:dyDescent="0.25">
      <c r="A559" s="110" t="s">
        <v>86</v>
      </c>
      <c r="B559" s="111"/>
      <c r="C559" s="112" t="s">
        <v>4239</v>
      </c>
      <c r="D559" s="112" t="s">
        <v>6990</v>
      </c>
      <c r="E559" s="112"/>
      <c r="F559" s="112"/>
      <c r="G559" s="49" t="s">
        <v>5308</v>
      </c>
      <c r="H559" s="49" t="s">
        <v>5309</v>
      </c>
      <c r="I559" s="112"/>
      <c r="J559" s="112" t="s">
        <v>7490</v>
      </c>
      <c r="K559" s="112"/>
      <c r="L559" s="49" t="s">
        <v>7469</v>
      </c>
      <c r="M559" s="152">
        <v>0</v>
      </c>
      <c r="N559" s="49" t="s">
        <v>8509</v>
      </c>
      <c r="O559" s="49" t="s">
        <v>8514</v>
      </c>
      <c r="P559" s="112" t="s">
        <v>6326</v>
      </c>
      <c r="Q559" s="112" t="s">
        <v>80</v>
      </c>
      <c r="R559" s="112"/>
      <c r="S559" s="112"/>
    </row>
    <row r="560" spans="1:19" x14ac:dyDescent="0.25">
      <c r="A560" s="110" t="s">
        <v>86</v>
      </c>
      <c r="B560" s="111"/>
      <c r="C560" s="112" t="s">
        <v>4240</v>
      </c>
      <c r="D560" s="112" t="s">
        <v>6991</v>
      </c>
      <c r="E560" s="112"/>
      <c r="F560" s="112"/>
      <c r="G560" s="52" t="s">
        <v>5310</v>
      </c>
      <c r="H560" s="52" t="s">
        <v>5311</v>
      </c>
      <c r="I560" s="112"/>
      <c r="J560" s="112" t="s">
        <v>7490</v>
      </c>
      <c r="K560" s="112"/>
      <c r="L560" s="49" t="s">
        <v>7469</v>
      </c>
      <c r="M560" s="152">
        <v>0</v>
      </c>
      <c r="N560" s="49" t="s">
        <v>8509</v>
      </c>
      <c r="O560" s="49" t="s">
        <v>8514</v>
      </c>
      <c r="P560" s="112" t="s">
        <v>6326</v>
      </c>
      <c r="Q560" s="112" t="s">
        <v>80</v>
      </c>
      <c r="R560" s="112"/>
      <c r="S560" s="112"/>
    </row>
    <row r="561" spans="1:19" x14ac:dyDescent="0.25">
      <c r="A561" s="110" t="s">
        <v>86</v>
      </c>
      <c r="B561" s="111"/>
      <c r="C561" s="112" t="s">
        <v>4194</v>
      </c>
      <c r="D561" s="112" t="s">
        <v>6992</v>
      </c>
      <c r="E561" s="112"/>
      <c r="F561" s="112"/>
      <c r="G561" s="49" t="s">
        <v>5218</v>
      </c>
      <c r="H561" s="49" t="s">
        <v>5219</v>
      </c>
      <c r="I561" s="112"/>
      <c r="J561" s="112" t="s">
        <v>7490</v>
      </c>
      <c r="K561" s="112"/>
      <c r="L561" s="49" t="s">
        <v>7469</v>
      </c>
      <c r="M561" s="152">
        <v>0</v>
      </c>
      <c r="N561" s="49" t="s">
        <v>8509</v>
      </c>
      <c r="O561" s="49" t="s">
        <v>8514</v>
      </c>
      <c r="P561" s="112" t="s">
        <v>262</v>
      </c>
      <c r="Q561" s="112" t="s">
        <v>80</v>
      </c>
      <c r="R561" s="112"/>
      <c r="S561" s="112"/>
    </row>
    <row r="562" spans="1:19" x14ac:dyDescent="0.25">
      <c r="A562" s="110" t="s">
        <v>86</v>
      </c>
      <c r="B562" s="111"/>
      <c r="C562" s="112" t="s">
        <v>4183</v>
      </c>
      <c r="D562" s="112" t="s">
        <v>6982</v>
      </c>
      <c r="E562" s="112"/>
      <c r="F562" s="112"/>
      <c r="G562" s="49" t="s">
        <v>5196</v>
      </c>
      <c r="H562" s="49" t="s">
        <v>5197</v>
      </c>
      <c r="I562" s="112"/>
      <c r="J562" s="112" t="s">
        <v>7490</v>
      </c>
      <c r="K562" s="112"/>
      <c r="L562" s="49" t="s">
        <v>7469</v>
      </c>
      <c r="M562" s="152">
        <v>0</v>
      </c>
      <c r="N562" s="49" t="s">
        <v>8509</v>
      </c>
      <c r="O562" s="49" t="s">
        <v>8514</v>
      </c>
      <c r="P562" s="112" t="s">
        <v>6321</v>
      </c>
      <c r="Q562" s="112" t="s">
        <v>80</v>
      </c>
      <c r="R562" s="112"/>
      <c r="S562" s="112"/>
    </row>
    <row r="563" spans="1:19" x14ac:dyDescent="0.25">
      <c r="A563" s="110" t="s">
        <v>86</v>
      </c>
      <c r="B563" s="111"/>
      <c r="C563" s="112" t="s">
        <v>4192</v>
      </c>
      <c r="D563" s="112" t="s">
        <v>6981</v>
      </c>
      <c r="E563" s="112"/>
      <c r="F563" s="112"/>
      <c r="G563" s="49" t="s">
        <v>5214</v>
      </c>
      <c r="H563" s="49" t="s">
        <v>5215</v>
      </c>
      <c r="I563" s="112"/>
      <c r="J563" s="112" t="s">
        <v>7490</v>
      </c>
      <c r="K563" s="112"/>
      <c r="L563" s="49" t="s">
        <v>7469</v>
      </c>
      <c r="M563" s="152">
        <v>0</v>
      </c>
      <c r="N563" s="49" t="s">
        <v>8509</v>
      </c>
      <c r="O563" s="49" t="s">
        <v>8514</v>
      </c>
      <c r="P563" s="112" t="s">
        <v>262</v>
      </c>
      <c r="Q563" s="112" t="s">
        <v>80</v>
      </c>
      <c r="R563" s="112"/>
      <c r="S563" s="112"/>
    </row>
    <row r="564" spans="1:19" x14ac:dyDescent="0.25">
      <c r="A564" s="110" t="s">
        <v>86</v>
      </c>
      <c r="B564" s="111"/>
      <c r="C564" s="112" t="s">
        <v>4227</v>
      </c>
      <c r="D564" s="49" t="s">
        <v>5285</v>
      </c>
      <c r="E564" s="112"/>
      <c r="F564" s="112"/>
      <c r="G564" s="49" t="s">
        <v>5284</v>
      </c>
      <c r="H564" s="49" t="s">
        <v>5285</v>
      </c>
      <c r="I564" s="112"/>
      <c r="J564" s="112" t="s">
        <v>7490</v>
      </c>
      <c r="K564" s="112"/>
      <c r="L564" s="49" t="s">
        <v>7469</v>
      </c>
      <c r="M564" s="152">
        <v>0</v>
      </c>
      <c r="N564" s="49" t="s">
        <v>8509</v>
      </c>
      <c r="O564" s="49" t="s">
        <v>8514</v>
      </c>
      <c r="P564" s="112" t="s">
        <v>157</v>
      </c>
      <c r="Q564" s="112" t="s">
        <v>80</v>
      </c>
      <c r="R564" s="112"/>
      <c r="S564" s="112"/>
    </row>
    <row r="565" spans="1:19" x14ac:dyDescent="0.25">
      <c r="A565" s="110" t="s">
        <v>86</v>
      </c>
      <c r="B565" s="111"/>
      <c r="C565" s="112" t="s">
        <v>4231</v>
      </c>
      <c r="D565" s="112" t="s">
        <v>6983</v>
      </c>
      <c r="E565" s="112"/>
      <c r="F565" s="112"/>
      <c r="G565" s="52" t="s">
        <v>5292</v>
      </c>
      <c r="H565" s="52" t="s">
        <v>5293</v>
      </c>
      <c r="I565" s="112"/>
      <c r="J565" s="112" t="s">
        <v>7490</v>
      </c>
      <c r="K565" s="112"/>
      <c r="L565" s="49" t="s">
        <v>7469</v>
      </c>
      <c r="M565" s="152">
        <v>0</v>
      </c>
      <c r="N565" s="49" t="s">
        <v>8509</v>
      </c>
      <c r="O565" s="49" t="s">
        <v>8514</v>
      </c>
      <c r="P565" s="112" t="s">
        <v>6327</v>
      </c>
      <c r="Q565" s="112" t="s">
        <v>80</v>
      </c>
      <c r="R565" s="112"/>
      <c r="S565" s="112"/>
    </row>
    <row r="566" spans="1:19" x14ac:dyDescent="0.25">
      <c r="A566" s="110" t="s">
        <v>86</v>
      </c>
      <c r="B566" s="111"/>
      <c r="C566" s="112" t="s">
        <v>4234</v>
      </c>
      <c r="D566" s="112" t="s">
        <v>6984</v>
      </c>
      <c r="E566" s="112"/>
      <c r="F566" s="112"/>
      <c r="G566" s="52" t="s">
        <v>5298</v>
      </c>
      <c r="H566" s="52" t="s">
        <v>5299</v>
      </c>
      <c r="I566" s="112"/>
      <c r="J566" s="112" t="s">
        <v>7490</v>
      </c>
      <c r="K566" s="112"/>
      <c r="L566" s="49" t="s">
        <v>7469</v>
      </c>
      <c r="M566" s="152">
        <v>0</v>
      </c>
      <c r="N566" s="49" t="s">
        <v>8509</v>
      </c>
      <c r="O566" s="49" t="s">
        <v>8514</v>
      </c>
      <c r="P566" s="112" t="s">
        <v>6327</v>
      </c>
      <c r="Q566" s="112" t="s">
        <v>80</v>
      </c>
      <c r="R566" s="112"/>
      <c r="S566" s="112"/>
    </row>
    <row r="567" spans="1:19" x14ac:dyDescent="0.25">
      <c r="A567" s="110" t="s">
        <v>86</v>
      </c>
      <c r="B567" s="111"/>
      <c r="C567" s="112" t="s">
        <v>4235</v>
      </c>
      <c r="D567" s="112" t="s">
        <v>6986</v>
      </c>
      <c r="E567" s="112"/>
      <c r="F567" s="112"/>
      <c r="G567" s="52" t="s">
        <v>5300</v>
      </c>
      <c r="H567" s="52" t="s">
        <v>5301</v>
      </c>
      <c r="I567" s="112"/>
      <c r="J567" s="112" t="s">
        <v>7490</v>
      </c>
      <c r="K567" s="112"/>
      <c r="L567" s="49" t="s">
        <v>7469</v>
      </c>
      <c r="M567" s="152">
        <v>0</v>
      </c>
      <c r="N567" s="49" t="s">
        <v>8509</v>
      </c>
      <c r="O567" s="49" t="s">
        <v>8514</v>
      </c>
      <c r="P567" s="112" t="s">
        <v>6327</v>
      </c>
      <c r="Q567" s="112" t="s">
        <v>80</v>
      </c>
      <c r="R567" s="112"/>
      <c r="S567" s="112"/>
    </row>
    <row r="568" spans="1:19" x14ac:dyDescent="0.25">
      <c r="A568" s="110" t="s">
        <v>86</v>
      </c>
      <c r="B568" s="111"/>
      <c r="C568" s="112" t="s">
        <v>4233</v>
      </c>
      <c r="D568" s="112" t="s">
        <v>6985</v>
      </c>
      <c r="E568" s="112"/>
      <c r="F568" s="112"/>
      <c r="G568" s="52" t="s">
        <v>5296</v>
      </c>
      <c r="H568" s="52" t="s">
        <v>5297</v>
      </c>
      <c r="I568" s="112"/>
      <c r="J568" s="112" t="s">
        <v>7490</v>
      </c>
      <c r="K568" s="112"/>
      <c r="L568" s="49" t="s">
        <v>7469</v>
      </c>
      <c r="M568" s="152">
        <v>0</v>
      </c>
      <c r="N568" s="49" t="s">
        <v>8509</v>
      </c>
      <c r="O568" s="49" t="s">
        <v>8514</v>
      </c>
      <c r="P568" s="112" t="s">
        <v>6327</v>
      </c>
      <c r="Q568" s="112" t="s">
        <v>80</v>
      </c>
      <c r="R568" s="112"/>
      <c r="S568" s="112"/>
    </row>
    <row r="569" spans="1:19" x14ac:dyDescent="0.25">
      <c r="A569" s="110" t="s">
        <v>86</v>
      </c>
      <c r="B569" s="111"/>
      <c r="C569" s="112" t="s">
        <v>4222</v>
      </c>
      <c r="D569" s="112" t="s">
        <v>6987</v>
      </c>
      <c r="E569" s="112"/>
      <c r="F569" s="112"/>
      <c r="G569" s="49" t="s">
        <v>5274</v>
      </c>
      <c r="H569" s="49" t="s">
        <v>5275</v>
      </c>
      <c r="I569" s="112"/>
      <c r="J569" s="112" t="s">
        <v>7490</v>
      </c>
      <c r="K569" s="112"/>
      <c r="L569" s="53" t="s">
        <v>7469</v>
      </c>
      <c r="M569" s="154">
        <v>0</v>
      </c>
      <c r="N569" s="55" t="s">
        <v>8509</v>
      </c>
      <c r="O569" s="55" t="s">
        <v>8514</v>
      </c>
      <c r="P569" s="112" t="s">
        <v>163</v>
      </c>
      <c r="Q569" s="112" t="s">
        <v>80</v>
      </c>
      <c r="R569" s="112"/>
      <c r="S569" s="112"/>
    </row>
    <row r="570" spans="1:19" x14ac:dyDescent="0.25">
      <c r="A570" s="110" t="s">
        <v>86</v>
      </c>
      <c r="B570" s="111"/>
      <c r="C570" s="112" t="s">
        <v>4217</v>
      </c>
      <c r="D570" s="112" t="s">
        <v>6988</v>
      </c>
      <c r="E570" s="112"/>
      <c r="F570" s="112"/>
      <c r="G570" s="49" t="s">
        <v>5264</v>
      </c>
      <c r="H570" s="49" t="s">
        <v>5265</v>
      </c>
      <c r="I570" s="112"/>
      <c r="J570" s="112" t="s">
        <v>7490</v>
      </c>
      <c r="K570" s="112"/>
      <c r="L570" s="53" t="s">
        <v>7469</v>
      </c>
      <c r="M570" s="154">
        <v>0</v>
      </c>
      <c r="N570" s="55" t="s">
        <v>8509</v>
      </c>
      <c r="O570" s="55" t="s">
        <v>8514</v>
      </c>
      <c r="P570" s="112" t="s">
        <v>100</v>
      </c>
      <c r="Q570" s="112" t="s">
        <v>80</v>
      </c>
      <c r="R570" s="112"/>
      <c r="S570" s="112"/>
    </row>
    <row r="571" spans="1:19" x14ac:dyDescent="0.25">
      <c r="A571" s="110" t="s">
        <v>86</v>
      </c>
      <c r="B571" s="111"/>
      <c r="C571" s="112" t="s">
        <v>4237</v>
      </c>
      <c r="D571" s="112" t="s">
        <v>6989</v>
      </c>
      <c r="E571" s="112"/>
      <c r="F571" s="112"/>
      <c r="G571" s="49" t="s">
        <v>5304</v>
      </c>
      <c r="H571" s="49" t="s">
        <v>5305</v>
      </c>
      <c r="I571" s="112"/>
      <c r="J571" s="112" t="s">
        <v>7490</v>
      </c>
      <c r="K571" s="112"/>
      <c r="L571" s="49" t="s">
        <v>7469</v>
      </c>
      <c r="M571" s="152">
        <v>0</v>
      </c>
      <c r="N571" s="49" t="s">
        <v>8509</v>
      </c>
      <c r="O571" s="49" t="s">
        <v>8514</v>
      </c>
      <c r="P571" s="112" t="s">
        <v>262</v>
      </c>
      <c r="Q571" s="112" t="s">
        <v>80</v>
      </c>
      <c r="R571" s="112"/>
      <c r="S571" s="112"/>
    </row>
    <row r="572" spans="1:19" x14ac:dyDescent="0.25">
      <c r="A572" s="110" t="s">
        <v>86</v>
      </c>
      <c r="B572" s="111"/>
      <c r="C572" s="112" t="s">
        <v>4238</v>
      </c>
      <c r="D572" s="112" t="s">
        <v>6993</v>
      </c>
      <c r="E572" s="112"/>
      <c r="F572" s="112"/>
      <c r="G572" s="52" t="s">
        <v>5306</v>
      </c>
      <c r="H572" s="52" t="s">
        <v>5307</v>
      </c>
      <c r="I572" s="112"/>
      <c r="J572" s="112" t="s">
        <v>7490</v>
      </c>
      <c r="K572" s="112"/>
      <c r="L572" s="49" t="s">
        <v>7469</v>
      </c>
      <c r="M572" s="152">
        <v>0</v>
      </c>
      <c r="N572" s="49" t="s">
        <v>8509</v>
      </c>
      <c r="O572" s="49" t="s">
        <v>8514</v>
      </c>
      <c r="P572" s="112" t="s">
        <v>262</v>
      </c>
      <c r="Q572" s="112" t="s">
        <v>80</v>
      </c>
      <c r="R572" s="112"/>
      <c r="S572" s="112"/>
    </row>
    <row r="573" spans="1:19" x14ac:dyDescent="0.25">
      <c r="A573" s="110" t="s">
        <v>86</v>
      </c>
      <c r="B573" s="111"/>
      <c r="C573" s="112" t="s">
        <v>4196</v>
      </c>
      <c r="D573" s="112" t="s">
        <v>6994</v>
      </c>
      <c r="E573" s="112"/>
      <c r="F573" s="112"/>
      <c r="G573" s="49" t="s">
        <v>5222</v>
      </c>
      <c r="H573" s="49" t="s">
        <v>5223</v>
      </c>
      <c r="I573" s="112"/>
      <c r="J573" s="112" t="s">
        <v>7490</v>
      </c>
      <c r="K573" s="112"/>
      <c r="L573" s="49" t="s">
        <v>7469</v>
      </c>
      <c r="M573" s="152">
        <v>0</v>
      </c>
      <c r="N573" s="49" t="s">
        <v>8509</v>
      </c>
      <c r="O573" s="49" t="s">
        <v>8514</v>
      </c>
      <c r="P573" s="112" t="s">
        <v>262</v>
      </c>
      <c r="Q573" s="112" t="s">
        <v>80</v>
      </c>
      <c r="R573" s="112"/>
      <c r="S573" s="112"/>
    </row>
    <row r="574" spans="1:19" x14ac:dyDescent="0.25">
      <c r="A574" s="110" t="s">
        <v>86</v>
      </c>
      <c r="B574" s="111"/>
      <c r="C574" s="112" t="s">
        <v>4219</v>
      </c>
      <c r="D574" s="112" t="s">
        <v>6995</v>
      </c>
      <c r="E574" s="112"/>
      <c r="F574" s="112"/>
      <c r="G574" s="49" t="s">
        <v>5268</v>
      </c>
      <c r="H574" s="49" t="s">
        <v>5269</v>
      </c>
      <c r="I574" s="112"/>
      <c r="J574" s="112" t="s">
        <v>7490</v>
      </c>
      <c r="K574" s="112"/>
      <c r="L574" s="53" t="s">
        <v>7469</v>
      </c>
      <c r="M574" s="154">
        <v>0</v>
      </c>
      <c r="N574" s="55" t="s">
        <v>8509</v>
      </c>
      <c r="O574" s="55" t="s">
        <v>8514</v>
      </c>
      <c r="P574" s="112" t="s">
        <v>100</v>
      </c>
      <c r="Q574" s="112" t="s">
        <v>80</v>
      </c>
      <c r="R574" s="112"/>
      <c r="S574" s="112"/>
    </row>
    <row r="575" spans="1:19" x14ac:dyDescent="0.25">
      <c r="A575" s="110" t="s">
        <v>86</v>
      </c>
      <c r="B575" s="111"/>
      <c r="C575" s="112" t="s">
        <v>4220</v>
      </c>
      <c r="D575" s="112" t="s">
        <v>6996</v>
      </c>
      <c r="E575" s="112"/>
      <c r="F575" s="112"/>
      <c r="G575" s="49" t="s">
        <v>5270</v>
      </c>
      <c r="H575" s="49" t="s">
        <v>5271</v>
      </c>
      <c r="I575" s="112"/>
      <c r="J575" s="112" t="s">
        <v>7490</v>
      </c>
      <c r="K575" s="112"/>
      <c r="L575" s="53" t="s">
        <v>7469</v>
      </c>
      <c r="M575" s="154">
        <v>0</v>
      </c>
      <c r="N575" s="55" t="s">
        <v>8509</v>
      </c>
      <c r="O575" s="55" t="s">
        <v>8514</v>
      </c>
      <c r="P575" s="112" t="s">
        <v>100</v>
      </c>
      <c r="Q575" s="112" t="s">
        <v>80</v>
      </c>
      <c r="R575" s="112"/>
      <c r="S575" s="112"/>
    </row>
    <row r="576" spans="1:19" x14ac:dyDescent="0.25">
      <c r="A576" s="110" t="s">
        <v>86</v>
      </c>
      <c r="B576" s="111"/>
      <c r="C576" s="112" t="s">
        <v>4175</v>
      </c>
      <c r="D576" s="49" t="s">
        <v>6997</v>
      </c>
      <c r="E576" s="112"/>
      <c r="F576" s="112"/>
      <c r="G576" s="49" t="s">
        <v>5180</v>
      </c>
      <c r="H576" s="49" t="s">
        <v>5181</v>
      </c>
      <c r="I576" s="112"/>
      <c r="J576" s="112" t="s">
        <v>7490</v>
      </c>
      <c r="K576" s="112"/>
      <c r="L576" s="49" t="s">
        <v>7469</v>
      </c>
      <c r="M576" s="152">
        <v>0</v>
      </c>
      <c r="N576" s="49" t="s">
        <v>8509</v>
      </c>
      <c r="O576" s="49" t="s">
        <v>8514</v>
      </c>
      <c r="P576" s="112" t="s">
        <v>6319</v>
      </c>
      <c r="Q576" s="112" t="s">
        <v>80</v>
      </c>
      <c r="R576" s="112"/>
      <c r="S576" s="112"/>
    </row>
    <row r="577" spans="1:19" x14ac:dyDescent="0.25">
      <c r="A577" s="110" t="s">
        <v>86</v>
      </c>
      <c r="B577" s="111"/>
      <c r="C577" s="112" t="s">
        <v>4174</v>
      </c>
      <c r="D577" s="49" t="s">
        <v>6998</v>
      </c>
      <c r="E577" s="112"/>
      <c r="F577" s="112"/>
      <c r="G577" s="49" t="s">
        <v>5178</v>
      </c>
      <c r="H577" s="49" t="s">
        <v>5179</v>
      </c>
      <c r="I577" s="112"/>
      <c r="J577" s="112" t="s">
        <v>7490</v>
      </c>
      <c r="K577" s="112"/>
      <c r="L577" s="49" t="s">
        <v>7469</v>
      </c>
      <c r="M577" s="152">
        <v>0</v>
      </c>
      <c r="N577" s="49" t="s">
        <v>8509</v>
      </c>
      <c r="O577" s="49" t="s">
        <v>8514</v>
      </c>
      <c r="P577" s="112" t="s">
        <v>6318</v>
      </c>
      <c r="Q577" s="112" t="s">
        <v>80</v>
      </c>
      <c r="R577" s="112"/>
      <c r="S577" s="112"/>
    </row>
    <row r="578" spans="1:19" x14ac:dyDescent="0.25">
      <c r="A578" s="110" t="s">
        <v>86</v>
      </c>
      <c r="B578" s="111"/>
      <c r="C578" s="112" t="s">
        <v>4224</v>
      </c>
      <c r="D578" s="112" t="s">
        <v>6999</v>
      </c>
      <c r="E578" s="112"/>
      <c r="F578" s="112"/>
      <c r="G578" s="121" t="s">
        <v>5278</v>
      </c>
      <c r="H578" s="121" t="s">
        <v>5279</v>
      </c>
      <c r="I578" s="112"/>
      <c r="J578" s="112" t="s">
        <v>7490</v>
      </c>
      <c r="K578" s="112"/>
      <c r="L578" s="53" t="s">
        <v>7469</v>
      </c>
      <c r="M578" s="154">
        <v>0</v>
      </c>
      <c r="N578" s="55" t="s">
        <v>8509</v>
      </c>
      <c r="O578" s="55" t="s">
        <v>8514</v>
      </c>
      <c r="P578" s="112" t="s">
        <v>163</v>
      </c>
      <c r="Q578" s="112" t="s">
        <v>80</v>
      </c>
      <c r="R578" s="112"/>
      <c r="S578" s="112"/>
    </row>
    <row r="579" spans="1:19" x14ac:dyDescent="0.25">
      <c r="A579" s="110" t="s">
        <v>86</v>
      </c>
      <c r="B579" s="111"/>
      <c r="C579" s="112" t="s">
        <v>4209</v>
      </c>
      <c r="D579" s="112" t="s">
        <v>7002</v>
      </c>
      <c r="E579" s="112"/>
      <c r="F579" s="112"/>
      <c r="G579" s="49" t="s">
        <v>5248</v>
      </c>
      <c r="H579" s="49" t="s">
        <v>5249</v>
      </c>
      <c r="I579" s="112"/>
      <c r="J579" s="112" t="s">
        <v>7490</v>
      </c>
      <c r="K579" s="112"/>
      <c r="L579" s="49" t="s">
        <v>7469</v>
      </c>
      <c r="M579" s="152">
        <v>0</v>
      </c>
      <c r="N579" s="49" t="s">
        <v>8509</v>
      </c>
      <c r="O579" s="49" t="s">
        <v>8514</v>
      </c>
      <c r="P579" s="112" t="s">
        <v>139</v>
      </c>
      <c r="Q579" s="112" t="s">
        <v>80</v>
      </c>
      <c r="R579" s="112"/>
      <c r="S579" s="112"/>
    </row>
    <row r="580" spans="1:19" x14ac:dyDescent="0.25">
      <c r="A580" s="110" t="s">
        <v>86</v>
      </c>
      <c r="B580" s="111"/>
      <c r="C580" s="112" t="s">
        <v>4211</v>
      </c>
      <c r="D580" s="112" t="s">
        <v>7000</v>
      </c>
      <c r="E580" s="112"/>
      <c r="F580" s="112"/>
      <c r="G580" s="49" t="s">
        <v>5252</v>
      </c>
      <c r="H580" s="49" t="s">
        <v>5253</v>
      </c>
      <c r="I580" s="112"/>
      <c r="J580" s="112" t="s">
        <v>7490</v>
      </c>
      <c r="K580" s="112"/>
      <c r="L580" s="49" t="s">
        <v>7469</v>
      </c>
      <c r="M580" s="152">
        <v>0</v>
      </c>
      <c r="N580" s="49" t="s">
        <v>8509</v>
      </c>
      <c r="O580" s="49" t="s">
        <v>8514</v>
      </c>
      <c r="P580" s="112" t="s">
        <v>139</v>
      </c>
      <c r="Q580" s="112" t="s">
        <v>80</v>
      </c>
      <c r="R580" s="112"/>
      <c r="S580" s="112"/>
    </row>
    <row r="581" spans="1:19" x14ac:dyDescent="0.25">
      <c r="A581" s="110" t="s">
        <v>86</v>
      </c>
      <c r="B581" s="111"/>
      <c r="C581" s="112" t="s">
        <v>4210</v>
      </c>
      <c r="D581" s="112" t="s">
        <v>7001</v>
      </c>
      <c r="E581" s="112"/>
      <c r="F581" s="112"/>
      <c r="G581" s="49" t="s">
        <v>5250</v>
      </c>
      <c r="H581" s="49" t="s">
        <v>5251</v>
      </c>
      <c r="I581" s="112"/>
      <c r="J581" s="112" t="s">
        <v>7490</v>
      </c>
      <c r="K581" s="112"/>
      <c r="L581" s="49" t="s">
        <v>7469</v>
      </c>
      <c r="M581" s="152">
        <v>0</v>
      </c>
      <c r="N581" s="49" t="s">
        <v>8509</v>
      </c>
      <c r="O581" s="49" t="s">
        <v>8514</v>
      </c>
      <c r="P581" s="112" t="s">
        <v>139</v>
      </c>
      <c r="Q581" s="112" t="s">
        <v>80</v>
      </c>
      <c r="R581" s="112"/>
      <c r="S581" s="112"/>
    </row>
    <row r="582" spans="1:19" x14ac:dyDescent="0.25">
      <c r="A582" s="110" t="s">
        <v>86</v>
      </c>
      <c r="B582" s="111"/>
      <c r="C582" s="112" t="s">
        <v>4197</v>
      </c>
      <c r="D582" s="112" t="s">
        <v>7003</v>
      </c>
      <c r="E582" s="112"/>
      <c r="F582" s="112"/>
      <c r="G582" s="49" t="s">
        <v>5224</v>
      </c>
      <c r="H582" s="49" t="s">
        <v>5225</v>
      </c>
      <c r="I582" s="112"/>
      <c r="J582" s="112" t="s">
        <v>7490</v>
      </c>
      <c r="K582" s="112"/>
      <c r="L582" s="49" t="s">
        <v>7469</v>
      </c>
      <c r="M582" s="152">
        <v>0</v>
      </c>
      <c r="N582" s="49" t="s">
        <v>8509</v>
      </c>
      <c r="O582" s="49" t="s">
        <v>8514</v>
      </c>
      <c r="P582" s="112" t="s">
        <v>262</v>
      </c>
      <c r="Q582" s="112" t="s">
        <v>80</v>
      </c>
      <c r="R582" s="112"/>
      <c r="S582" s="112"/>
    </row>
    <row r="583" spans="1:19" x14ac:dyDescent="0.25">
      <c r="A583" s="110" t="s">
        <v>86</v>
      </c>
      <c r="B583" s="111"/>
      <c r="C583" s="112" t="s">
        <v>4228</v>
      </c>
      <c r="D583" s="120" t="s">
        <v>7004</v>
      </c>
      <c r="E583" s="112"/>
      <c r="F583" s="112"/>
      <c r="G583" s="49" t="s">
        <v>5286</v>
      </c>
      <c r="H583" s="49" t="s">
        <v>5287</v>
      </c>
      <c r="I583" s="112"/>
      <c r="J583" s="112" t="s">
        <v>7490</v>
      </c>
      <c r="K583" s="112"/>
      <c r="L583" s="49" t="s">
        <v>7469</v>
      </c>
      <c r="M583" s="152">
        <v>0</v>
      </c>
      <c r="N583" s="49" t="s">
        <v>8509</v>
      </c>
      <c r="O583" s="49" t="s">
        <v>8514</v>
      </c>
      <c r="P583" s="112" t="s">
        <v>157</v>
      </c>
      <c r="Q583" s="112" t="s">
        <v>80</v>
      </c>
      <c r="R583" s="112"/>
      <c r="S583" s="112"/>
    </row>
    <row r="584" spans="1:19" x14ac:dyDescent="0.25">
      <c r="A584" s="110" t="s">
        <v>86</v>
      </c>
      <c r="B584" s="111"/>
      <c r="C584" s="112" t="s">
        <v>4223</v>
      </c>
      <c r="D584" s="120" t="s">
        <v>7005</v>
      </c>
      <c r="E584" s="112"/>
      <c r="F584" s="112"/>
      <c r="G584" s="49" t="s">
        <v>5276</v>
      </c>
      <c r="H584" s="49" t="s">
        <v>5277</v>
      </c>
      <c r="I584" s="112"/>
      <c r="J584" s="112" t="s">
        <v>7490</v>
      </c>
      <c r="K584" s="112"/>
      <c r="L584" s="53" t="s">
        <v>7469</v>
      </c>
      <c r="M584" s="154">
        <v>0</v>
      </c>
      <c r="N584" s="55" t="s">
        <v>8509</v>
      </c>
      <c r="O584" s="55" t="s">
        <v>8514</v>
      </c>
      <c r="P584" s="112" t="s">
        <v>163</v>
      </c>
      <c r="Q584" s="112" t="s">
        <v>80</v>
      </c>
      <c r="R584" s="112"/>
      <c r="S584" s="112"/>
    </row>
    <row r="585" spans="1:19" x14ac:dyDescent="0.25">
      <c r="A585" s="110" t="s">
        <v>86</v>
      </c>
      <c r="B585" s="111"/>
      <c r="C585" s="112" t="s">
        <v>4171</v>
      </c>
      <c r="D585" s="112" t="s">
        <v>7006</v>
      </c>
      <c r="E585" s="112"/>
      <c r="F585" s="112"/>
      <c r="G585" s="49" t="s">
        <v>5172</v>
      </c>
      <c r="H585" s="49" t="s">
        <v>5173</v>
      </c>
      <c r="I585" s="112"/>
      <c r="J585" s="112" t="s">
        <v>7490</v>
      </c>
      <c r="K585" s="112"/>
      <c r="L585" s="49" t="s">
        <v>7469</v>
      </c>
      <c r="M585" s="152">
        <v>0</v>
      </c>
      <c r="N585" s="49" t="s">
        <v>8509</v>
      </c>
      <c r="O585" s="49" t="s">
        <v>8514</v>
      </c>
      <c r="P585" s="112" t="s">
        <v>195</v>
      </c>
      <c r="Q585" s="112" t="s">
        <v>80</v>
      </c>
      <c r="R585" s="112"/>
      <c r="S585" s="112" t="s">
        <v>8518</v>
      </c>
    </row>
    <row r="586" spans="1:19" x14ac:dyDescent="0.25">
      <c r="A586" s="110" t="s">
        <v>86</v>
      </c>
      <c r="B586" s="111"/>
      <c r="C586" s="112" t="s">
        <v>4202</v>
      </c>
      <c r="D586" s="112" t="s">
        <v>7008</v>
      </c>
      <c r="E586" s="112"/>
      <c r="F586" s="112"/>
      <c r="G586" s="49" t="s">
        <v>5234</v>
      </c>
      <c r="H586" s="49" t="s">
        <v>5235</v>
      </c>
      <c r="I586" s="112"/>
      <c r="J586" s="112" t="s">
        <v>7490</v>
      </c>
      <c r="K586" s="112"/>
      <c r="L586" s="49" t="s">
        <v>7469</v>
      </c>
      <c r="M586" s="152">
        <v>0</v>
      </c>
      <c r="N586" s="49" t="s">
        <v>8509</v>
      </c>
      <c r="O586" s="49" t="s">
        <v>8514</v>
      </c>
      <c r="P586" s="112" t="s">
        <v>6323</v>
      </c>
      <c r="Q586" s="112" t="s">
        <v>80</v>
      </c>
      <c r="R586" s="112"/>
      <c r="S586" s="112"/>
    </row>
    <row r="587" spans="1:19" x14ac:dyDescent="0.25">
      <c r="A587" s="110" t="s">
        <v>86</v>
      </c>
      <c r="B587" s="111"/>
      <c r="C587" s="112" t="s">
        <v>4172</v>
      </c>
      <c r="D587" s="112" t="s">
        <v>7009</v>
      </c>
      <c r="E587" s="112"/>
      <c r="F587" s="112"/>
      <c r="G587" s="49" t="s">
        <v>5174</v>
      </c>
      <c r="H587" s="49" t="s">
        <v>5175</v>
      </c>
      <c r="I587" s="112"/>
      <c r="J587" s="112" t="s">
        <v>7490</v>
      </c>
      <c r="K587" s="112"/>
      <c r="L587" s="49" t="s">
        <v>7469</v>
      </c>
      <c r="M587" s="152">
        <v>0</v>
      </c>
      <c r="N587" s="49" t="s">
        <v>8509</v>
      </c>
      <c r="O587" s="49" t="s">
        <v>8514</v>
      </c>
      <c r="P587" s="112" t="s">
        <v>195</v>
      </c>
      <c r="Q587" s="112" t="s">
        <v>80</v>
      </c>
      <c r="R587" s="112"/>
      <c r="S587" s="112"/>
    </row>
    <row r="588" spans="1:19" x14ac:dyDescent="0.25">
      <c r="A588" s="110" t="s">
        <v>86</v>
      </c>
      <c r="B588" s="111"/>
      <c r="C588" s="112" t="s">
        <v>4225</v>
      </c>
      <c r="D588" s="112" t="s">
        <v>7010</v>
      </c>
      <c r="E588" s="112"/>
      <c r="F588" s="112"/>
      <c r="G588" s="49" t="s">
        <v>5280</v>
      </c>
      <c r="H588" s="49" t="s">
        <v>5281</v>
      </c>
      <c r="I588" s="112"/>
      <c r="J588" s="112" t="s">
        <v>7490</v>
      </c>
      <c r="K588" s="112"/>
      <c r="L588" s="53" t="s">
        <v>7469</v>
      </c>
      <c r="M588" s="154">
        <v>0</v>
      </c>
      <c r="N588" s="55" t="s">
        <v>8509</v>
      </c>
      <c r="O588" s="55" t="s">
        <v>8514</v>
      </c>
      <c r="P588" s="112" t="s">
        <v>163</v>
      </c>
      <c r="Q588" s="112" t="s">
        <v>80</v>
      </c>
      <c r="R588" s="112"/>
      <c r="S588" s="112"/>
    </row>
    <row r="589" spans="1:19" x14ac:dyDescent="0.25">
      <c r="A589" s="110" t="s">
        <v>86</v>
      </c>
      <c r="B589" s="111"/>
      <c r="C589" s="112" t="s">
        <v>4187</v>
      </c>
      <c r="D589" s="112" t="s">
        <v>7011</v>
      </c>
      <c r="E589" s="112"/>
      <c r="F589" s="112"/>
      <c r="G589" s="49" t="s">
        <v>5204</v>
      </c>
      <c r="H589" s="49" t="s">
        <v>5205</v>
      </c>
      <c r="I589" s="112"/>
      <c r="J589" s="112" t="s">
        <v>7490</v>
      </c>
      <c r="K589" s="112"/>
      <c r="L589" s="49" t="s">
        <v>7469</v>
      </c>
      <c r="M589" s="152">
        <v>0</v>
      </c>
      <c r="N589" s="49" t="s">
        <v>8509</v>
      </c>
      <c r="O589" s="49" t="s">
        <v>8514</v>
      </c>
      <c r="P589" s="112" t="s">
        <v>262</v>
      </c>
      <c r="Q589" s="112" t="s">
        <v>80</v>
      </c>
      <c r="R589" s="112"/>
      <c r="S589" s="112"/>
    </row>
    <row r="590" spans="1:19" x14ac:dyDescent="0.25">
      <c r="A590" s="110" t="s">
        <v>86</v>
      </c>
      <c r="B590" s="111"/>
      <c r="C590" s="112" t="s">
        <v>4190</v>
      </c>
      <c r="D590" s="112" t="s">
        <v>7012</v>
      </c>
      <c r="E590" s="112"/>
      <c r="F590" s="112"/>
      <c r="G590" s="49" t="s">
        <v>5210</v>
      </c>
      <c r="H590" s="49" t="s">
        <v>5211</v>
      </c>
      <c r="I590" s="112"/>
      <c r="J590" s="112" t="s">
        <v>7490</v>
      </c>
      <c r="K590" s="112"/>
      <c r="L590" s="49" t="s">
        <v>7469</v>
      </c>
      <c r="M590" s="152">
        <v>0</v>
      </c>
      <c r="N590" s="49" t="s">
        <v>8509</v>
      </c>
      <c r="O590" s="49" t="s">
        <v>8514</v>
      </c>
      <c r="P590" s="112" t="s">
        <v>262</v>
      </c>
      <c r="Q590" s="112" t="s">
        <v>80</v>
      </c>
      <c r="R590" s="112"/>
      <c r="S590" s="112"/>
    </row>
    <row r="591" spans="1:19" x14ac:dyDescent="0.25">
      <c r="A591" s="110" t="s">
        <v>86</v>
      </c>
      <c r="B591" s="111"/>
      <c r="C591" s="112" t="s">
        <v>4191</v>
      </c>
      <c r="D591" s="112" t="s">
        <v>7019</v>
      </c>
      <c r="E591" s="112"/>
      <c r="F591" s="112"/>
      <c r="G591" s="52" t="s">
        <v>5212</v>
      </c>
      <c r="H591" s="52" t="s">
        <v>5213</v>
      </c>
      <c r="I591" s="112"/>
      <c r="J591" s="112" t="s">
        <v>7490</v>
      </c>
      <c r="K591" s="112"/>
      <c r="L591" s="49" t="s">
        <v>7469</v>
      </c>
      <c r="M591" s="152">
        <v>0</v>
      </c>
      <c r="N591" s="49" t="s">
        <v>8509</v>
      </c>
      <c r="O591" s="49" t="s">
        <v>8514</v>
      </c>
      <c r="P591" s="112" t="s">
        <v>262</v>
      </c>
      <c r="Q591" s="112" t="s">
        <v>80</v>
      </c>
      <c r="R591" s="112"/>
      <c r="S591" s="112"/>
    </row>
    <row r="592" spans="1:19" x14ac:dyDescent="0.25">
      <c r="A592" s="110" t="s">
        <v>86</v>
      </c>
      <c r="B592" s="111"/>
      <c r="C592" s="112" t="s">
        <v>4199</v>
      </c>
      <c r="D592" s="112" t="s">
        <v>7013</v>
      </c>
      <c r="E592" s="112"/>
      <c r="F592" s="112"/>
      <c r="G592" s="49" t="s">
        <v>5228</v>
      </c>
      <c r="H592" s="49" t="s">
        <v>5229</v>
      </c>
      <c r="I592" s="112"/>
      <c r="J592" s="112" t="s">
        <v>7490</v>
      </c>
      <c r="K592" s="112"/>
      <c r="L592" s="49" t="s">
        <v>7469</v>
      </c>
      <c r="M592" s="152">
        <v>0</v>
      </c>
      <c r="N592" s="49" t="s">
        <v>8509</v>
      </c>
      <c r="O592" s="49" t="s">
        <v>8514</v>
      </c>
      <c r="P592" s="112" t="s">
        <v>262</v>
      </c>
      <c r="Q592" s="112" t="s">
        <v>80</v>
      </c>
      <c r="R592" s="112"/>
      <c r="S592" s="112"/>
    </row>
    <row r="593" spans="1:19" x14ac:dyDescent="0.25">
      <c r="A593" s="110" t="s">
        <v>86</v>
      </c>
      <c r="B593" s="111"/>
      <c r="C593" s="112" t="s">
        <v>4198</v>
      </c>
      <c r="D593" s="112" t="s">
        <v>6916</v>
      </c>
      <c r="E593" s="112"/>
      <c r="F593" s="112"/>
      <c r="G593" s="49" t="s">
        <v>5226</v>
      </c>
      <c r="H593" s="49" t="s">
        <v>5227</v>
      </c>
      <c r="I593" s="112"/>
      <c r="J593" s="112" t="s">
        <v>7490</v>
      </c>
      <c r="K593" s="112"/>
      <c r="L593" s="49" t="s">
        <v>7469</v>
      </c>
      <c r="M593" s="152">
        <v>0</v>
      </c>
      <c r="N593" s="49" t="s">
        <v>8509</v>
      </c>
      <c r="O593" s="49" t="s">
        <v>8514</v>
      </c>
      <c r="P593" s="112" t="s">
        <v>262</v>
      </c>
      <c r="Q593" s="112" t="s">
        <v>80</v>
      </c>
      <c r="R593" s="112"/>
      <c r="S593" s="112"/>
    </row>
    <row r="594" spans="1:19" x14ac:dyDescent="0.25">
      <c r="A594" s="110" t="s">
        <v>86</v>
      </c>
      <c r="B594" s="111"/>
      <c r="C594" s="112" t="s">
        <v>4200</v>
      </c>
      <c r="D594" s="112" t="s">
        <v>6917</v>
      </c>
      <c r="E594" s="112"/>
      <c r="F594" s="112"/>
      <c r="G594" s="49" t="s">
        <v>5230</v>
      </c>
      <c r="H594" s="49" t="s">
        <v>5231</v>
      </c>
      <c r="I594" s="112"/>
      <c r="J594" s="112" t="s">
        <v>7490</v>
      </c>
      <c r="K594" s="112"/>
      <c r="L594" s="49" t="s">
        <v>7469</v>
      </c>
      <c r="M594" s="152">
        <v>0</v>
      </c>
      <c r="N594" s="49" t="s">
        <v>8509</v>
      </c>
      <c r="O594" s="49" t="s">
        <v>8514</v>
      </c>
      <c r="P594" s="112" t="s">
        <v>262</v>
      </c>
      <c r="Q594" s="112" t="s">
        <v>80</v>
      </c>
      <c r="R594" s="112"/>
      <c r="S594" s="112"/>
    </row>
    <row r="595" spans="1:19" x14ac:dyDescent="0.25">
      <c r="A595" s="110" t="s">
        <v>86</v>
      </c>
      <c r="B595" s="111"/>
      <c r="C595" s="112" t="s">
        <v>4215</v>
      </c>
      <c r="D595" s="112" t="s">
        <v>7015</v>
      </c>
      <c r="E595" s="112"/>
      <c r="F595" s="112"/>
      <c r="G595" s="49" t="s">
        <v>5260</v>
      </c>
      <c r="H595" s="49" t="s">
        <v>5261</v>
      </c>
      <c r="I595" s="112"/>
      <c r="J595" s="112" t="s">
        <v>7490</v>
      </c>
      <c r="K595" s="112"/>
      <c r="L595" s="49" t="s">
        <v>7469</v>
      </c>
      <c r="M595" s="152">
        <v>0</v>
      </c>
      <c r="N595" s="49" t="s">
        <v>8509</v>
      </c>
      <c r="O595" s="49" t="s">
        <v>8514</v>
      </c>
      <c r="P595" s="112" t="s">
        <v>6325</v>
      </c>
      <c r="Q595" s="112" t="s">
        <v>80</v>
      </c>
      <c r="R595" s="112"/>
      <c r="S595" s="112"/>
    </row>
    <row r="596" spans="1:19" x14ac:dyDescent="0.25">
      <c r="A596" s="110" t="s">
        <v>86</v>
      </c>
      <c r="B596" s="111"/>
      <c r="C596" s="112" t="s">
        <v>4185</v>
      </c>
      <c r="D596" s="112" t="s">
        <v>7016</v>
      </c>
      <c r="E596" s="112"/>
      <c r="F596" s="112"/>
      <c r="G596" s="49" t="s">
        <v>5200</v>
      </c>
      <c r="H596" s="49" t="s">
        <v>5201</v>
      </c>
      <c r="I596" s="112"/>
      <c r="J596" s="112" t="s">
        <v>7490</v>
      </c>
      <c r="K596" s="112"/>
      <c r="L596" s="49" t="s">
        <v>7469</v>
      </c>
      <c r="M596" s="152">
        <v>0</v>
      </c>
      <c r="N596" s="49" t="s">
        <v>8509</v>
      </c>
      <c r="O596" s="49" t="s">
        <v>8514</v>
      </c>
      <c r="P596" s="112" t="s">
        <v>6322</v>
      </c>
      <c r="Q596" s="112" t="s">
        <v>80</v>
      </c>
      <c r="R596" s="112"/>
      <c r="S596" s="112"/>
    </row>
    <row r="597" spans="1:19" x14ac:dyDescent="0.25">
      <c r="A597" s="110" t="s">
        <v>86</v>
      </c>
      <c r="B597" s="111"/>
      <c r="C597" s="112" t="s">
        <v>4201</v>
      </c>
      <c r="D597" s="112" t="s">
        <v>7017</v>
      </c>
      <c r="E597" s="112"/>
      <c r="F597" s="112"/>
      <c r="G597" s="49" t="s">
        <v>5232</v>
      </c>
      <c r="H597" s="49" t="s">
        <v>5233</v>
      </c>
      <c r="I597" s="112"/>
      <c r="J597" s="112" t="s">
        <v>7490</v>
      </c>
      <c r="K597" s="112"/>
      <c r="L597" s="49" t="s">
        <v>7469</v>
      </c>
      <c r="M597" s="152">
        <v>0</v>
      </c>
      <c r="N597" s="49" t="s">
        <v>8509</v>
      </c>
      <c r="O597" s="49" t="s">
        <v>8514</v>
      </c>
      <c r="P597" s="112" t="s">
        <v>262</v>
      </c>
      <c r="Q597" s="112" t="s">
        <v>80</v>
      </c>
      <c r="R597" s="112"/>
      <c r="S597" s="112"/>
    </row>
    <row r="598" spans="1:19" x14ac:dyDescent="0.25">
      <c r="A598" s="110" t="s">
        <v>86</v>
      </c>
      <c r="B598" s="111"/>
      <c r="C598" s="112" t="s">
        <v>4195</v>
      </c>
      <c r="D598" s="112" t="s">
        <v>7018</v>
      </c>
      <c r="E598" s="112"/>
      <c r="F598" s="112"/>
      <c r="G598" s="49" t="s">
        <v>5220</v>
      </c>
      <c r="H598" s="49" t="s">
        <v>5221</v>
      </c>
      <c r="I598" s="112"/>
      <c r="J598" s="112" t="s">
        <v>7490</v>
      </c>
      <c r="K598" s="112"/>
      <c r="L598" s="49" t="s">
        <v>7469</v>
      </c>
      <c r="M598" s="152">
        <v>0</v>
      </c>
      <c r="N598" s="49" t="s">
        <v>8509</v>
      </c>
      <c r="O598" s="49" t="s">
        <v>8514</v>
      </c>
      <c r="P598" s="112" t="s">
        <v>262</v>
      </c>
      <c r="Q598" s="112" t="s">
        <v>80</v>
      </c>
      <c r="R598" s="112"/>
      <c r="S598" s="112"/>
    </row>
    <row r="599" spans="1:19" x14ac:dyDescent="0.25">
      <c r="A599" s="110" t="s">
        <v>4241</v>
      </c>
      <c r="B599" s="115">
        <v>-99</v>
      </c>
      <c r="C599" s="112" t="s">
        <v>4112</v>
      </c>
      <c r="D599" s="53"/>
      <c r="E599" s="112"/>
      <c r="F599" s="112"/>
      <c r="G599" s="49" t="s">
        <v>4112</v>
      </c>
      <c r="H599" s="52"/>
      <c r="I599" s="112"/>
      <c r="J599" s="112" t="s">
        <v>7490</v>
      </c>
      <c r="K599" s="112"/>
      <c r="L599" s="120" t="s">
        <v>91</v>
      </c>
      <c r="M599" s="138" t="s">
        <v>8508</v>
      </c>
      <c r="N599" s="120" t="s">
        <v>8510</v>
      </c>
      <c r="O599" s="120"/>
      <c r="P599" s="112"/>
      <c r="Q599" s="112" t="s">
        <v>80</v>
      </c>
      <c r="R599" s="112"/>
      <c r="S599" s="112"/>
    </row>
    <row r="600" spans="1:19" x14ac:dyDescent="0.25">
      <c r="A600" s="114" t="s">
        <v>4241</v>
      </c>
      <c r="B600" s="99">
        <v>1</v>
      </c>
      <c r="C600" s="100" t="s">
        <v>93</v>
      </c>
      <c r="D600" s="100" t="s">
        <v>1923</v>
      </c>
      <c r="E600" s="101"/>
      <c r="F600" s="100" t="s">
        <v>7658</v>
      </c>
      <c r="G600" s="100" t="s">
        <v>277</v>
      </c>
      <c r="H600" s="100" t="s">
        <v>278</v>
      </c>
      <c r="I600" s="100" t="s">
        <v>2311</v>
      </c>
      <c r="J600" s="102" t="s">
        <v>7490</v>
      </c>
      <c r="K600" s="102"/>
      <c r="L600" s="100" t="s">
        <v>91</v>
      </c>
      <c r="M600" s="153" t="s">
        <v>8508</v>
      </c>
      <c r="N600" s="102" t="s">
        <v>8510</v>
      </c>
      <c r="O600" s="102" t="s">
        <v>8513</v>
      </c>
      <c r="P600" s="114" t="s">
        <v>91</v>
      </c>
      <c r="Q600" s="114" t="s">
        <v>80</v>
      </c>
      <c r="R600" s="114"/>
      <c r="S600" s="114"/>
    </row>
    <row r="601" spans="1:19" x14ac:dyDescent="0.25">
      <c r="A601" s="110" t="s">
        <v>4241</v>
      </c>
      <c r="B601" s="111">
        <v>2</v>
      </c>
      <c r="C601" s="112" t="s">
        <v>4113</v>
      </c>
      <c r="D601" s="53" t="s">
        <v>7550</v>
      </c>
      <c r="E601" s="112"/>
      <c r="F601" s="112"/>
      <c r="G601" s="49" t="s">
        <v>465</v>
      </c>
      <c r="H601" s="49" t="s">
        <v>5052</v>
      </c>
      <c r="I601" s="112"/>
      <c r="J601" s="112" t="s">
        <v>7490</v>
      </c>
      <c r="K601" s="112"/>
      <c r="L601" s="98" t="s">
        <v>7470</v>
      </c>
      <c r="M601" s="159" t="s">
        <v>8508</v>
      </c>
      <c r="N601" s="98" t="s">
        <v>8510</v>
      </c>
      <c r="O601" s="98" t="s">
        <v>8513</v>
      </c>
      <c r="P601" s="112" t="s">
        <v>100</v>
      </c>
      <c r="Q601" s="112" t="s">
        <v>80</v>
      </c>
      <c r="R601" s="112"/>
      <c r="S601" s="112"/>
    </row>
    <row r="602" spans="1:19" x14ac:dyDescent="0.25">
      <c r="A602" s="114" t="s">
        <v>4241</v>
      </c>
      <c r="B602" s="99">
        <v>3</v>
      </c>
      <c r="C602" s="100" t="s">
        <v>116</v>
      </c>
      <c r="D602" s="100" t="s">
        <v>6628</v>
      </c>
      <c r="E602" s="101"/>
      <c r="F602" s="100"/>
      <c r="G602" s="100" t="s">
        <v>318</v>
      </c>
      <c r="H602" s="100"/>
      <c r="I602" s="100"/>
      <c r="J602" s="102" t="s">
        <v>7490</v>
      </c>
      <c r="K602" s="102"/>
      <c r="L602" s="54" t="s">
        <v>91</v>
      </c>
      <c r="M602" s="157" t="s">
        <v>8508</v>
      </c>
      <c r="N602" s="56" t="s">
        <v>8510</v>
      </c>
      <c r="O602" s="56" t="s">
        <v>8513</v>
      </c>
      <c r="P602" s="114" t="s">
        <v>100</v>
      </c>
      <c r="Q602" s="114" t="s">
        <v>80</v>
      </c>
      <c r="R602" s="112" t="s">
        <v>7474</v>
      </c>
      <c r="S602" s="112"/>
    </row>
    <row r="603" spans="1:19" x14ac:dyDescent="0.25">
      <c r="A603" s="114" t="s">
        <v>4241</v>
      </c>
      <c r="B603" s="99">
        <v>4</v>
      </c>
      <c r="C603" s="114" t="s">
        <v>2591</v>
      </c>
      <c r="D603" s="101" t="s">
        <v>7535</v>
      </c>
      <c r="E603" s="114"/>
      <c r="F603" s="114"/>
      <c r="G603" s="101" t="s">
        <v>3015</v>
      </c>
      <c r="H603" s="101" t="s">
        <v>2796</v>
      </c>
      <c r="I603" s="114"/>
      <c r="J603" s="114" t="s">
        <v>7490</v>
      </c>
      <c r="K603" s="114"/>
      <c r="L603" s="114" t="s">
        <v>7470</v>
      </c>
      <c r="M603" s="115" t="s">
        <v>8508</v>
      </c>
      <c r="N603" s="114" t="s">
        <v>8509</v>
      </c>
      <c r="O603" s="114" t="s">
        <v>8513</v>
      </c>
      <c r="P603" s="114" t="s">
        <v>100</v>
      </c>
      <c r="Q603" s="114" t="s">
        <v>80</v>
      </c>
      <c r="R603" s="114"/>
      <c r="S603" s="114"/>
    </row>
    <row r="604" spans="1:19" x14ac:dyDescent="0.25">
      <c r="A604" s="110" t="s">
        <v>4241</v>
      </c>
      <c r="B604" s="111">
        <v>7</v>
      </c>
      <c r="C604" s="112" t="s">
        <v>4242</v>
      </c>
      <c r="D604" s="120" t="s">
        <v>7037</v>
      </c>
      <c r="E604" s="112"/>
      <c r="F604" s="112"/>
      <c r="G604" s="49" t="s">
        <v>5312</v>
      </c>
      <c r="H604" s="49" t="s">
        <v>5313</v>
      </c>
      <c r="I604" s="112"/>
      <c r="J604" s="112" t="s">
        <v>7490</v>
      </c>
      <c r="K604" s="112"/>
      <c r="L604" s="49" t="s">
        <v>7469</v>
      </c>
      <c r="M604" s="152">
        <v>0</v>
      </c>
      <c r="N604" s="49" t="s">
        <v>8509</v>
      </c>
      <c r="O604" s="49" t="s">
        <v>8514</v>
      </c>
      <c r="P604" s="112" t="s">
        <v>262</v>
      </c>
      <c r="Q604" s="112" t="s">
        <v>80</v>
      </c>
      <c r="R604" s="112"/>
      <c r="S604" s="112"/>
    </row>
    <row r="605" spans="1:19" x14ac:dyDescent="0.25">
      <c r="A605" s="110" t="s">
        <v>4241</v>
      </c>
      <c r="B605" s="111">
        <v>8</v>
      </c>
      <c r="C605" s="112" t="s">
        <v>4243</v>
      </c>
      <c r="D605" s="120" t="s">
        <v>5315</v>
      </c>
      <c r="E605" s="112"/>
      <c r="F605" s="112"/>
      <c r="G605" s="49" t="s">
        <v>5314</v>
      </c>
      <c r="H605" s="49" t="s">
        <v>5315</v>
      </c>
      <c r="I605" s="112"/>
      <c r="J605" s="112" t="s">
        <v>7490</v>
      </c>
      <c r="K605" s="112"/>
      <c r="L605" s="112" t="s">
        <v>7470</v>
      </c>
      <c r="M605" s="113">
        <v>0</v>
      </c>
      <c r="N605" s="112" t="s">
        <v>8509</v>
      </c>
      <c r="O605" s="112" t="s">
        <v>8514</v>
      </c>
      <c r="P605" s="112" t="s">
        <v>100</v>
      </c>
      <c r="Q605" s="112" t="s">
        <v>80</v>
      </c>
      <c r="R605" s="112"/>
      <c r="S605" s="112"/>
    </row>
    <row r="606" spans="1:19" x14ac:dyDescent="0.25">
      <c r="A606" s="110" t="s">
        <v>4241</v>
      </c>
      <c r="B606" s="111">
        <v>9</v>
      </c>
      <c r="C606" s="112" t="s">
        <v>4244</v>
      </c>
      <c r="D606" s="112" t="s">
        <v>7020</v>
      </c>
      <c r="E606" s="112"/>
      <c r="F606" s="112"/>
      <c r="G606" s="49" t="s">
        <v>5316</v>
      </c>
      <c r="H606" s="49" t="s">
        <v>5317</v>
      </c>
      <c r="I606" s="112"/>
      <c r="J606" s="112" t="s">
        <v>7490</v>
      </c>
      <c r="K606" s="112"/>
      <c r="L606" s="49" t="s">
        <v>7469</v>
      </c>
      <c r="M606" s="152">
        <v>0</v>
      </c>
      <c r="N606" s="49" t="s">
        <v>8509</v>
      </c>
      <c r="O606" s="49" t="s">
        <v>8514</v>
      </c>
      <c r="P606" s="112" t="s">
        <v>262</v>
      </c>
      <c r="Q606" s="112" t="s">
        <v>80</v>
      </c>
      <c r="R606" s="112"/>
      <c r="S606" s="112"/>
    </row>
    <row r="607" spans="1:19" x14ac:dyDescent="0.25">
      <c r="A607" s="110" t="s">
        <v>4241</v>
      </c>
      <c r="B607" s="111">
        <v>10</v>
      </c>
      <c r="C607" s="112" t="s">
        <v>4251</v>
      </c>
      <c r="D607" s="112" t="s">
        <v>7021</v>
      </c>
      <c r="E607" s="112"/>
      <c r="F607" s="112"/>
      <c r="G607" s="49" t="s">
        <v>5330</v>
      </c>
      <c r="H607" s="49" t="s">
        <v>5331</v>
      </c>
      <c r="I607" s="112"/>
      <c r="J607" s="112" t="s">
        <v>7490</v>
      </c>
      <c r="K607" s="112"/>
      <c r="L607" s="49" t="s">
        <v>7469</v>
      </c>
      <c r="M607" s="152">
        <v>0</v>
      </c>
      <c r="N607" s="49" t="s">
        <v>8509</v>
      </c>
      <c r="O607" s="49" t="s">
        <v>8514</v>
      </c>
      <c r="P607" s="112" t="s">
        <v>262</v>
      </c>
      <c r="Q607" s="112" t="s">
        <v>80</v>
      </c>
      <c r="R607" s="112"/>
      <c r="S607" s="112"/>
    </row>
    <row r="608" spans="1:19" x14ac:dyDescent="0.25">
      <c r="A608" s="110" t="s">
        <v>4241</v>
      </c>
      <c r="B608" s="111">
        <v>10</v>
      </c>
      <c r="C608" s="112" t="s">
        <v>4245</v>
      </c>
      <c r="D608" s="112" t="s">
        <v>7022</v>
      </c>
      <c r="E608" s="112"/>
      <c r="F608" s="112"/>
      <c r="G608" s="49" t="s">
        <v>5318</v>
      </c>
      <c r="H608" s="49" t="s">
        <v>5319</v>
      </c>
      <c r="I608" s="112"/>
      <c r="J608" s="112" t="s">
        <v>7490</v>
      </c>
      <c r="K608" s="112"/>
      <c r="L608" s="49" t="s">
        <v>7469</v>
      </c>
      <c r="M608" s="152">
        <v>0</v>
      </c>
      <c r="N608" s="49" t="s">
        <v>8509</v>
      </c>
      <c r="O608" s="49" t="s">
        <v>8514</v>
      </c>
      <c r="P608" s="112" t="s">
        <v>262</v>
      </c>
      <c r="Q608" s="112" t="s">
        <v>80</v>
      </c>
      <c r="R608" s="112"/>
      <c r="S608" s="112"/>
    </row>
    <row r="609" spans="1:19" x14ac:dyDescent="0.25">
      <c r="A609" s="110" t="s">
        <v>4241</v>
      </c>
      <c r="B609" s="111">
        <v>11</v>
      </c>
      <c r="C609" s="112" t="s">
        <v>4252</v>
      </c>
      <c r="D609" s="112" t="s">
        <v>6918</v>
      </c>
      <c r="E609" s="112"/>
      <c r="F609" s="112"/>
      <c r="G609" s="49" t="s">
        <v>5332</v>
      </c>
      <c r="H609" s="49" t="s">
        <v>5333</v>
      </c>
      <c r="I609" s="112"/>
      <c r="J609" s="112" t="s">
        <v>7490</v>
      </c>
      <c r="K609" s="112"/>
      <c r="L609" s="49" t="s">
        <v>7469</v>
      </c>
      <c r="M609" s="152">
        <v>0</v>
      </c>
      <c r="N609" s="49" t="s">
        <v>8509</v>
      </c>
      <c r="O609" s="49" t="s">
        <v>8514</v>
      </c>
      <c r="P609" s="112" t="s">
        <v>262</v>
      </c>
      <c r="Q609" s="112" t="s">
        <v>80</v>
      </c>
      <c r="R609" s="112"/>
      <c r="S609" s="112"/>
    </row>
    <row r="610" spans="1:19" x14ac:dyDescent="0.25">
      <c r="A610" s="110" t="s">
        <v>4241</v>
      </c>
      <c r="B610" s="111">
        <v>11</v>
      </c>
      <c r="C610" s="112" t="s">
        <v>4246</v>
      </c>
      <c r="D610" s="112" t="s">
        <v>6919</v>
      </c>
      <c r="E610" s="112"/>
      <c r="F610" s="112"/>
      <c r="G610" s="49" t="s">
        <v>5320</v>
      </c>
      <c r="H610" s="49" t="s">
        <v>5321</v>
      </c>
      <c r="I610" s="112"/>
      <c r="J610" s="112" t="s">
        <v>7490</v>
      </c>
      <c r="K610" s="112"/>
      <c r="L610" s="49" t="s">
        <v>7469</v>
      </c>
      <c r="M610" s="152">
        <v>0</v>
      </c>
      <c r="N610" s="49" t="s">
        <v>8509</v>
      </c>
      <c r="O610" s="49" t="s">
        <v>8514</v>
      </c>
      <c r="P610" s="112" t="s">
        <v>262</v>
      </c>
      <c r="Q610" s="112" t="s">
        <v>80</v>
      </c>
      <c r="R610" s="112"/>
      <c r="S610" s="112"/>
    </row>
    <row r="611" spans="1:19" x14ac:dyDescent="0.25">
      <c r="A611" s="110" t="s">
        <v>4241</v>
      </c>
      <c r="B611" s="111">
        <v>12</v>
      </c>
      <c r="C611" s="112" t="s">
        <v>4247</v>
      </c>
      <c r="D611" s="112" t="s">
        <v>7031</v>
      </c>
      <c r="E611" s="112"/>
      <c r="F611" s="112"/>
      <c r="G611" s="49" t="s">
        <v>5322</v>
      </c>
      <c r="H611" s="49" t="s">
        <v>5323</v>
      </c>
      <c r="I611" s="112"/>
      <c r="J611" s="112" t="s">
        <v>7490</v>
      </c>
      <c r="K611" s="112"/>
      <c r="L611" s="49" t="s">
        <v>7469</v>
      </c>
      <c r="M611" s="152">
        <v>0</v>
      </c>
      <c r="N611" s="49" t="s">
        <v>8509</v>
      </c>
      <c r="O611" s="49" t="s">
        <v>8514</v>
      </c>
      <c r="P611" s="112" t="s">
        <v>195</v>
      </c>
      <c r="Q611" s="112" t="s">
        <v>80</v>
      </c>
      <c r="R611" s="112"/>
      <c r="S611" s="112"/>
    </row>
    <row r="612" spans="1:19" x14ac:dyDescent="0.25">
      <c r="A612" s="110" t="s">
        <v>4241</v>
      </c>
      <c r="B612" s="111">
        <v>13</v>
      </c>
      <c r="C612" s="112" t="s">
        <v>4248</v>
      </c>
      <c r="D612" s="112" t="s">
        <v>7023</v>
      </c>
      <c r="E612" s="112"/>
      <c r="F612" s="112"/>
      <c r="G612" s="49" t="s">
        <v>5324</v>
      </c>
      <c r="H612" s="49" t="s">
        <v>5325</v>
      </c>
      <c r="I612" s="112"/>
      <c r="J612" s="112" t="s">
        <v>7490</v>
      </c>
      <c r="K612" s="112"/>
      <c r="L612" s="49" t="s">
        <v>7469</v>
      </c>
      <c r="M612" s="152">
        <v>0</v>
      </c>
      <c r="N612" s="49" t="s">
        <v>8509</v>
      </c>
      <c r="O612" s="49" t="s">
        <v>8514</v>
      </c>
      <c r="P612" s="112" t="s">
        <v>262</v>
      </c>
      <c r="Q612" s="112" t="s">
        <v>80</v>
      </c>
      <c r="R612" s="112"/>
      <c r="S612" s="112"/>
    </row>
    <row r="613" spans="1:19" x14ac:dyDescent="0.25">
      <c r="A613" s="110" t="s">
        <v>4241</v>
      </c>
      <c r="B613" s="111">
        <v>14</v>
      </c>
      <c r="C613" s="112" t="s">
        <v>4249</v>
      </c>
      <c r="D613" s="112" t="s">
        <v>7032</v>
      </c>
      <c r="E613" s="112"/>
      <c r="F613" s="112"/>
      <c r="G613" s="49" t="s">
        <v>5326</v>
      </c>
      <c r="H613" s="49" t="s">
        <v>5327</v>
      </c>
      <c r="I613" s="112"/>
      <c r="J613" s="112" t="s">
        <v>7490</v>
      </c>
      <c r="K613" s="112"/>
      <c r="L613" s="49" t="s">
        <v>7469</v>
      </c>
      <c r="M613" s="152">
        <v>0</v>
      </c>
      <c r="N613" s="49" t="s">
        <v>8509</v>
      </c>
      <c r="O613" s="49" t="s">
        <v>8514</v>
      </c>
      <c r="P613" s="112" t="s">
        <v>262</v>
      </c>
      <c r="Q613" s="112" t="s">
        <v>80</v>
      </c>
      <c r="R613" s="112"/>
      <c r="S613" s="112"/>
    </row>
    <row r="614" spans="1:19" x14ac:dyDescent="0.25">
      <c r="A614" s="110" t="s">
        <v>4241</v>
      </c>
      <c r="B614" s="111">
        <v>14</v>
      </c>
      <c r="C614" s="112" t="s">
        <v>4253</v>
      </c>
      <c r="D614" s="112" t="s">
        <v>7033</v>
      </c>
      <c r="E614" s="112"/>
      <c r="F614" s="112"/>
      <c r="G614" s="49" t="s">
        <v>5334</v>
      </c>
      <c r="H614" s="49" t="s">
        <v>5335</v>
      </c>
      <c r="I614" s="112"/>
      <c r="J614" s="112" t="s">
        <v>7490</v>
      </c>
      <c r="K614" s="112"/>
      <c r="L614" s="49" t="s">
        <v>7469</v>
      </c>
      <c r="M614" s="152">
        <v>0</v>
      </c>
      <c r="N614" s="49" t="s">
        <v>8509</v>
      </c>
      <c r="O614" s="49" t="s">
        <v>8514</v>
      </c>
      <c r="P614" s="112" t="s">
        <v>262</v>
      </c>
      <c r="Q614" s="112" t="s">
        <v>80</v>
      </c>
      <c r="R614" s="112"/>
      <c r="S614" s="112"/>
    </row>
    <row r="615" spans="1:19" x14ac:dyDescent="0.25">
      <c r="A615" s="110" t="s">
        <v>4241</v>
      </c>
      <c r="B615" s="111">
        <v>14</v>
      </c>
      <c r="C615" s="112" t="s">
        <v>4250</v>
      </c>
      <c r="D615" s="112" t="s">
        <v>7034</v>
      </c>
      <c r="E615" s="112"/>
      <c r="F615" s="112"/>
      <c r="G615" s="49" t="s">
        <v>5328</v>
      </c>
      <c r="H615" s="49" t="s">
        <v>5329</v>
      </c>
      <c r="I615" s="112"/>
      <c r="J615" s="112" t="s">
        <v>7490</v>
      </c>
      <c r="K615" s="112"/>
      <c r="L615" s="49" t="s">
        <v>7469</v>
      </c>
      <c r="M615" s="152">
        <v>0</v>
      </c>
      <c r="N615" s="49" t="s">
        <v>8509</v>
      </c>
      <c r="O615" s="49" t="s">
        <v>8514</v>
      </c>
      <c r="P615" s="112" t="s">
        <v>262</v>
      </c>
      <c r="Q615" s="112" t="s">
        <v>80</v>
      </c>
      <c r="R615" s="112"/>
      <c r="S615" s="112"/>
    </row>
    <row r="616" spans="1:19" x14ac:dyDescent="0.25">
      <c r="A616" s="110" t="s">
        <v>4241</v>
      </c>
      <c r="B616" s="111">
        <v>15</v>
      </c>
      <c r="C616" s="112" t="s">
        <v>4254</v>
      </c>
      <c r="D616" s="112" t="s">
        <v>7030</v>
      </c>
      <c r="E616" s="112"/>
      <c r="F616" s="112"/>
      <c r="G616" s="49" t="s">
        <v>5336</v>
      </c>
      <c r="H616" s="49" t="s">
        <v>5337</v>
      </c>
      <c r="I616" s="112"/>
      <c r="J616" s="112" t="s">
        <v>7490</v>
      </c>
      <c r="K616" s="112"/>
      <c r="L616" s="49" t="s">
        <v>7469</v>
      </c>
      <c r="M616" s="152">
        <v>0</v>
      </c>
      <c r="N616" s="49" t="s">
        <v>8509</v>
      </c>
      <c r="O616" s="49" t="s">
        <v>8514</v>
      </c>
      <c r="P616" s="112" t="s">
        <v>165</v>
      </c>
      <c r="Q616" s="112" t="s">
        <v>80</v>
      </c>
      <c r="R616" s="112"/>
      <c r="S616" s="112"/>
    </row>
    <row r="617" spans="1:19" x14ac:dyDescent="0.25">
      <c r="A617" s="110" t="s">
        <v>4241</v>
      </c>
      <c r="B617" s="111">
        <v>16</v>
      </c>
      <c r="C617" s="112" t="s">
        <v>4255</v>
      </c>
      <c r="D617" s="49" t="s">
        <v>7029</v>
      </c>
      <c r="E617" s="112"/>
      <c r="F617" s="112"/>
      <c r="G617" s="49" t="s">
        <v>5338</v>
      </c>
      <c r="H617" s="49" t="s">
        <v>5339</v>
      </c>
      <c r="I617" s="112"/>
      <c r="J617" s="112" t="s">
        <v>7490</v>
      </c>
      <c r="K617" s="112"/>
      <c r="L617" s="49" t="s">
        <v>7469</v>
      </c>
      <c r="M617" s="152">
        <v>0</v>
      </c>
      <c r="N617" s="49" t="s">
        <v>8509</v>
      </c>
      <c r="O617" s="49" t="s">
        <v>8514</v>
      </c>
      <c r="P617" s="112" t="s">
        <v>262</v>
      </c>
      <c r="Q617" s="112" t="s">
        <v>80</v>
      </c>
      <c r="R617" s="112"/>
      <c r="S617" s="112"/>
    </row>
    <row r="618" spans="1:19" x14ac:dyDescent="0.25">
      <c r="A618" s="110" t="s">
        <v>4241</v>
      </c>
      <c r="B618" s="111">
        <v>17</v>
      </c>
      <c r="C618" s="112" t="s">
        <v>4256</v>
      </c>
      <c r="D618" s="49" t="s">
        <v>6920</v>
      </c>
      <c r="E618" s="112"/>
      <c r="F618" s="112"/>
      <c r="G618" s="49" t="s">
        <v>5340</v>
      </c>
      <c r="H618" s="49" t="s">
        <v>5341</v>
      </c>
      <c r="I618" s="112"/>
      <c r="J618" s="112" t="s">
        <v>7490</v>
      </c>
      <c r="K618" s="112"/>
      <c r="L618" s="49" t="s">
        <v>7469</v>
      </c>
      <c r="M618" s="152">
        <v>0</v>
      </c>
      <c r="N618" s="49" t="s">
        <v>8509</v>
      </c>
      <c r="O618" s="49" t="s">
        <v>8514</v>
      </c>
      <c r="P618" s="112" t="s">
        <v>262</v>
      </c>
      <c r="Q618" s="112" t="s">
        <v>80</v>
      </c>
      <c r="R618" s="112"/>
      <c r="S618" s="112"/>
    </row>
    <row r="619" spans="1:19" x14ac:dyDescent="0.25">
      <c r="A619" s="110" t="s">
        <v>4241</v>
      </c>
      <c r="B619" s="111">
        <v>18</v>
      </c>
      <c r="C619" s="112" t="s">
        <v>4257</v>
      </c>
      <c r="D619" s="49" t="s">
        <v>6921</v>
      </c>
      <c r="E619" s="112"/>
      <c r="F619" s="112"/>
      <c r="G619" s="49" t="s">
        <v>5342</v>
      </c>
      <c r="H619" s="49" t="s">
        <v>5343</v>
      </c>
      <c r="I619" s="112"/>
      <c r="J619" s="112" t="s">
        <v>7490</v>
      </c>
      <c r="K619" s="112"/>
      <c r="L619" s="49" t="s">
        <v>7469</v>
      </c>
      <c r="M619" s="152">
        <v>0</v>
      </c>
      <c r="N619" s="49" t="s">
        <v>8509</v>
      </c>
      <c r="O619" s="49" t="s">
        <v>8514</v>
      </c>
      <c r="P619" s="112" t="s">
        <v>262</v>
      </c>
      <c r="Q619" s="112" t="s">
        <v>80</v>
      </c>
      <c r="R619" s="112"/>
      <c r="S619" s="112"/>
    </row>
    <row r="620" spans="1:19" x14ac:dyDescent="0.25">
      <c r="A620" s="110" t="s">
        <v>4241</v>
      </c>
      <c r="B620" s="111">
        <v>19</v>
      </c>
      <c r="C620" s="112" t="s">
        <v>4258</v>
      </c>
      <c r="D620" s="112" t="s">
        <v>7035</v>
      </c>
      <c r="E620" s="112"/>
      <c r="F620" s="112"/>
      <c r="G620" s="49" t="s">
        <v>5344</v>
      </c>
      <c r="H620" s="49" t="s">
        <v>5345</v>
      </c>
      <c r="I620" s="112"/>
      <c r="J620" s="112" t="s">
        <v>7490</v>
      </c>
      <c r="K620" s="112"/>
      <c r="L620" s="49" t="s">
        <v>7469</v>
      </c>
      <c r="M620" s="152">
        <v>0</v>
      </c>
      <c r="N620" s="49" t="s">
        <v>8509</v>
      </c>
      <c r="O620" s="49" t="s">
        <v>8514</v>
      </c>
      <c r="P620" s="112" t="s">
        <v>195</v>
      </c>
      <c r="Q620" s="112" t="s">
        <v>80</v>
      </c>
      <c r="R620" s="112"/>
      <c r="S620" s="112"/>
    </row>
    <row r="621" spans="1:19" x14ac:dyDescent="0.25">
      <c r="A621" s="110" t="s">
        <v>4241</v>
      </c>
      <c r="B621" s="111">
        <v>20</v>
      </c>
      <c r="C621" s="112" t="s">
        <v>4259</v>
      </c>
      <c r="D621" s="112" t="s">
        <v>7024</v>
      </c>
      <c r="E621" s="112"/>
      <c r="F621" s="112"/>
      <c r="G621" s="49" t="s">
        <v>5346</v>
      </c>
      <c r="H621" s="49" t="s">
        <v>5347</v>
      </c>
      <c r="I621" s="112"/>
      <c r="J621" s="112" t="s">
        <v>7490</v>
      </c>
      <c r="K621" s="112"/>
      <c r="L621" s="49" t="s">
        <v>7469</v>
      </c>
      <c r="M621" s="152">
        <v>0</v>
      </c>
      <c r="N621" s="49" t="s">
        <v>8509</v>
      </c>
      <c r="O621" s="49" t="s">
        <v>8514</v>
      </c>
      <c r="P621" s="112" t="s">
        <v>262</v>
      </c>
      <c r="Q621" s="112" t="s">
        <v>80</v>
      </c>
      <c r="R621" s="112"/>
      <c r="S621" s="112"/>
    </row>
    <row r="622" spans="1:19" x14ac:dyDescent="0.25">
      <c r="A622" s="110" t="s">
        <v>4241</v>
      </c>
      <c r="B622" s="111">
        <v>21</v>
      </c>
      <c r="C622" s="112" t="s">
        <v>4260</v>
      </c>
      <c r="D622" s="112" t="s">
        <v>7025</v>
      </c>
      <c r="E622" s="112"/>
      <c r="F622" s="112"/>
      <c r="G622" s="49" t="s">
        <v>5348</v>
      </c>
      <c r="H622" s="49" t="s">
        <v>5349</v>
      </c>
      <c r="I622" s="112"/>
      <c r="J622" s="112" t="s">
        <v>7490</v>
      </c>
      <c r="K622" s="112"/>
      <c r="L622" s="49" t="s">
        <v>7469</v>
      </c>
      <c r="M622" s="152">
        <v>0</v>
      </c>
      <c r="N622" s="49" t="s">
        <v>8509</v>
      </c>
      <c r="O622" s="49" t="s">
        <v>8514</v>
      </c>
      <c r="P622" s="112" t="s">
        <v>262</v>
      </c>
      <c r="Q622" s="112" t="s">
        <v>80</v>
      </c>
      <c r="R622" s="112"/>
      <c r="S622" s="112"/>
    </row>
    <row r="623" spans="1:19" x14ac:dyDescent="0.25">
      <c r="A623" s="110" t="s">
        <v>4241</v>
      </c>
      <c r="B623" s="111">
        <v>22</v>
      </c>
      <c r="C623" s="112" t="s">
        <v>4261</v>
      </c>
      <c r="D623" s="112" t="s">
        <v>6922</v>
      </c>
      <c r="E623" s="112"/>
      <c r="F623" s="112"/>
      <c r="G623" s="49" t="s">
        <v>5350</v>
      </c>
      <c r="H623" s="49" t="s">
        <v>5351</v>
      </c>
      <c r="I623" s="112"/>
      <c r="J623" s="112" t="s">
        <v>7490</v>
      </c>
      <c r="K623" s="112"/>
      <c r="L623" s="49" t="s">
        <v>7469</v>
      </c>
      <c r="M623" s="152">
        <v>0</v>
      </c>
      <c r="N623" s="49" t="s">
        <v>8509</v>
      </c>
      <c r="O623" s="49" t="s">
        <v>8514</v>
      </c>
      <c r="P623" s="112" t="s">
        <v>262</v>
      </c>
      <c r="Q623" s="112" t="s">
        <v>80</v>
      </c>
      <c r="R623" s="112"/>
      <c r="S623" s="112"/>
    </row>
    <row r="624" spans="1:19" x14ac:dyDescent="0.25">
      <c r="A624" s="110" t="s">
        <v>4241</v>
      </c>
      <c r="B624" s="111">
        <v>23</v>
      </c>
      <c r="C624" s="112" t="s">
        <v>4262</v>
      </c>
      <c r="D624" s="112" t="s">
        <v>7036</v>
      </c>
      <c r="E624" s="112"/>
      <c r="F624" s="112"/>
      <c r="G624" s="49" t="s">
        <v>5352</v>
      </c>
      <c r="H624" s="49" t="s">
        <v>5353</v>
      </c>
      <c r="I624" s="112"/>
      <c r="J624" s="112" t="s">
        <v>7490</v>
      </c>
      <c r="K624" s="112"/>
      <c r="L624" s="49" t="s">
        <v>7469</v>
      </c>
      <c r="M624" s="152">
        <v>0</v>
      </c>
      <c r="N624" s="49" t="s">
        <v>8509</v>
      </c>
      <c r="O624" s="49" t="s">
        <v>8514</v>
      </c>
      <c r="P624" s="112" t="s">
        <v>195</v>
      </c>
      <c r="Q624" s="112" t="s">
        <v>80</v>
      </c>
      <c r="R624" s="112"/>
      <c r="S624" s="112"/>
    </row>
    <row r="625" spans="1:19" x14ac:dyDescent="0.25">
      <c r="A625" s="110" t="s">
        <v>4241</v>
      </c>
      <c r="B625" s="111">
        <v>24</v>
      </c>
      <c r="C625" s="112" t="s">
        <v>4263</v>
      </c>
      <c r="D625" s="112" t="s">
        <v>7026</v>
      </c>
      <c r="E625" s="112"/>
      <c r="F625" s="112"/>
      <c r="G625" s="49" t="s">
        <v>5354</v>
      </c>
      <c r="H625" s="49" t="s">
        <v>5355</v>
      </c>
      <c r="I625" s="112"/>
      <c r="J625" s="112" t="s">
        <v>7490</v>
      </c>
      <c r="K625" s="112"/>
      <c r="L625" s="49" t="s">
        <v>7469</v>
      </c>
      <c r="M625" s="152">
        <v>0</v>
      </c>
      <c r="N625" s="49" t="s">
        <v>8509</v>
      </c>
      <c r="O625" s="49" t="s">
        <v>8514</v>
      </c>
      <c r="P625" s="112" t="s">
        <v>262</v>
      </c>
      <c r="Q625" s="112" t="s">
        <v>80</v>
      </c>
      <c r="R625" s="112"/>
      <c r="S625" s="112"/>
    </row>
    <row r="626" spans="1:19" x14ac:dyDescent="0.25">
      <c r="A626" s="110" t="s">
        <v>4241</v>
      </c>
      <c r="B626" s="111">
        <v>25</v>
      </c>
      <c r="C626" s="112" t="s">
        <v>4265</v>
      </c>
      <c r="D626" s="112" t="s">
        <v>7027</v>
      </c>
      <c r="E626" s="112"/>
      <c r="F626" s="112"/>
      <c r="G626" s="49" t="s">
        <v>5358</v>
      </c>
      <c r="H626" s="49" t="s">
        <v>5359</v>
      </c>
      <c r="I626" s="112"/>
      <c r="J626" s="112" t="s">
        <v>7490</v>
      </c>
      <c r="K626" s="112"/>
      <c r="L626" s="49" t="s">
        <v>7469</v>
      </c>
      <c r="M626" s="152">
        <v>0</v>
      </c>
      <c r="N626" s="49" t="s">
        <v>8509</v>
      </c>
      <c r="O626" s="49" t="s">
        <v>8514</v>
      </c>
      <c r="P626" s="112" t="s">
        <v>262</v>
      </c>
      <c r="Q626" s="112" t="s">
        <v>80</v>
      </c>
      <c r="R626" s="112"/>
      <c r="S626" s="112"/>
    </row>
    <row r="627" spans="1:19" x14ac:dyDescent="0.25">
      <c r="A627" s="110" t="s">
        <v>4241</v>
      </c>
      <c r="B627" s="111">
        <v>25</v>
      </c>
      <c r="C627" s="112" t="s">
        <v>4264</v>
      </c>
      <c r="D627" s="112" t="s">
        <v>7028</v>
      </c>
      <c r="E627" s="112"/>
      <c r="F627" s="112"/>
      <c r="G627" s="49" t="s">
        <v>5356</v>
      </c>
      <c r="H627" s="49" t="s">
        <v>5357</v>
      </c>
      <c r="I627" s="112"/>
      <c r="J627" s="112" t="s">
        <v>7490</v>
      </c>
      <c r="K627" s="112"/>
      <c r="L627" s="49" t="s">
        <v>7469</v>
      </c>
      <c r="M627" s="152">
        <v>0</v>
      </c>
      <c r="N627" s="49" t="s">
        <v>8509</v>
      </c>
      <c r="O627" s="49" t="s">
        <v>8514</v>
      </c>
      <c r="P627" s="112" t="s">
        <v>262</v>
      </c>
      <c r="Q627" s="112" t="s">
        <v>80</v>
      </c>
      <c r="R627" s="112"/>
      <c r="S627" s="112"/>
    </row>
    <row r="628" spans="1:19" x14ac:dyDescent="0.25">
      <c r="A628" s="110" t="s">
        <v>4241</v>
      </c>
      <c r="B628" s="111">
        <v>26</v>
      </c>
      <c r="C628" s="112" t="s">
        <v>4266</v>
      </c>
      <c r="D628" s="112" t="s">
        <v>6923</v>
      </c>
      <c r="E628" s="112"/>
      <c r="F628" s="112"/>
      <c r="G628" s="49" t="s">
        <v>5360</v>
      </c>
      <c r="H628" s="49" t="s">
        <v>5361</v>
      </c>
      <c r="I628" s="112"/>
      <c r="J628" s="112" t="s">
        <v>7490</v>
      </c>
      <c r="K628" s="112"/>
      <c r="L628" s="49" t="s">
        <v>7469</v>
      </c>
      <c r="M628" s="152">
        <v>0</v>
      </c>
      <c r="N628" s="49" t="s">
        <v>8509</v>
      </c>
      <c r="O628" s="49" t="s">
        <v>8514</v>
      </c>
      <c r="P628" s="112" t="s">
        <v>262</v>
      </c>
      <c r="Q628" s="112" t="s">
        <v>80</v>
      </c>
      <c r="R628" s="112"/>
      <c r="S628" s="112"/>
    </row>
    <row r="629" spans="1:19" x14ac:dyDescent="0.25">
      <c r="A629" s="110" t="s">
        <v>4241</v>
      </c>
      <c r="B629" s="111">
        <v>27</v>
      </c>
      <c r="C629" s="112" t="s">
        <v>4267</v>
      </c>
      <c r="D629" s="112" t="s">
        <v>6924</v>
      </c>
      <c r="E629" s="112"/>
      <c r="F629" s="112"/>
      <c r="G629" s="49" t="s">
        <v>5362</v>
      </c>
      <c r="H629" s="49" t="s">
        <v>5363</v>
      </c>
      <c r="I629" s="112"/>
      <c r="J629" s="112" t="s">
        <v>7490</v>
      </c>
      <c r="K629" s="112"/>
      <c r="L629" s="49" t="s">
        <v>7469</v>
      </c>
      <c r="M629" s="152">
        <v>0</v>
      </c>
      <c r="N629" s="49" t="s">
        <v>8509</v>
      </c>
      <c r="O629" s="49" t="s">
        <v>8514</v>
      </c>
      <c r="P629" s="112" t="s">
        <v>262</v>
      </c>
      <c r="Q629" s="112" t="s">
        <v>80</v>
      </c>
      <c r="R629" s="112"/>
      <c r="S629" s="112"/>
    </row>
    <row r="630" spans="1:19" x14ac:dyDescent="0.25">
      <c r="A630" s="110" t="s">
        <v>4283</v>
      </c>
      <c r="B630" s="115">
        <v>-99</v>
      </c>
      <c r="C630" s="112" t="s">
        <v>4112</v>
      </c>
      <c r="D630" s="53"/>
      <c r="E630" s="112"/>
      <c r="F630" s="112"/>
      <c r="G630" s="49" t="s">
        <v>4112</v>
      </c>
      <c r="H630" s="52"/>
      <c r="I630" s="112"/>
      <c r="J630" s="112" t="s">
        <v>7490</v>
      </c>
      <c r="K630" s="112"/>
      <c r="L630" s="120" t="s">
        <v>91</v>
      </c>
      <c r="M630" s="138" t="s">
        <v>8508</v>
      </c>
      <c r="N630" s="120" t="s">
        <v>8510</v>
      </c>
      <c r="O630" s="120"/>
      <c r="P630" s="112"/>
      <c r="Q630" s="112" t="s">
        <v>80</v>
      </c>
      <c r="R630" s="112"/>
      <c r="S630" s="112"/>
    </row>
    <row r="631" spans="1:19" x14ac:dyDescent="0.25">
      <c r="A631" s="114" t="s">
        <v>4283</v>
      </c>
      <c r="B631" s="99">
        <v>1</v>
      </c>
      <c r="C631" s="100" t="s">
        <v>93</v>
      </c>
      <c r="D631" s="100" t="s">
        <v>1923</v>
      </c>
      <c r="E631" s="101"/>
      <c r="F631" s="100" t="s">
        <v>7658</v>
      </c>
      <c r="G631" s="100" t="s">
        <v>277</v>
      </c>
      <c r="H631" s="100" t="s">
        <v>278</v>
      </c>
      <c r="I631" s="100" t="s">
        <v>2311</v>
      </c>
      <c r="J631" s="102" t="s">
        <v>7490</v>
      </c>
      <c r="K631" s="102"/>
      <c r="L631" s="100" t="s">
        <v>91</v>
      </c>
      <c r="M631" s="153" t="s">
        <v>8508</v>
      </c>
      <c r="N631" s="102" t="s">
        <v>8510</v>
      </c>
      <c r="O631" s="102" t="s">
        <v>8513</v>
      </c>
      <c r="P631" s="114" t="s">
        <v>91</v>
      </c>
      <c r="Q631" s="114" t="s">
        <v>80</v>
      </c>
      <c r="R631" s="114"/>
      <c r="S631" s="114"/>
    </row>
    <row r="632" spans="1:19" x14ac:dyDescent="0.25">
      <c r="A632" s="110" t="s">
        <v>4283</v>
      </c>
      <c r="B632" s="111">
        <v>2</v>
      </c>
      <c r="C632" s="112" t="s">
        <v>4113</v>
      </c>
      <c r="D632" s="53" t="s">
        <v>7550</v>
      </c>
      <c r="E632" s="112"/>
      <c r="F632" s="112"/>
      <c r="G632" s="49" t="s">
        <v>465</v>
      </c>
      <c r="H632" s="49" t="s">
        <v>5052</v>
      </c>
      <c r="I632" s="112"/>
      <c r="J632" s="112" t="s">
        <v>7490</v>
      </c>
      <c r="K632" s="112"/>
      <c r="L632" s="98" t="s">
        <v>7470</v>
      </c>
      <c r="M632" s="159" t="s">
        <v>8508</v>
      </c>
      <c r="N632" s="98" t="s">
        <v>8510</v>
      </c>
      <c r="O632" s="98" t="s">
        <v>8513</v>
      </c>
      <c r="P632" s="112" t="s">
        <v>100</v>
      </c>
      <c r="Q632" s="112" t="s">
        <v>80</v>
      </c>
      <c r="R632" s="112"/>
      <c r="S632" s="112"/>
    </row>
    <row r="633" spans="1:19" x14ac:dyDescent="0.25">
      <c r="A633" s="114" t="s">
        <v>4283</v>
      </c>
      <c r="B633" s="99">
        <v>3</v>
      </c>
      <c r="C633" s="100" t="s">
        <v>116</v>
      </c>
      <c r="D633" s="100" t="s">
        <v>6628</v>
      </c>
      <c r="E633" s="101"/>
      <c r="F633" s="100"/>
      <c r="G633" s="100" t="s">
        <v>318</v>
      </c>
      <c r="H633" s="100"/>
      <c r="I633" s="100"/>
      <c r="J633" s="102" t="s">
        <v>7490</v>
      </c>
      <c r="K633" s="102"/>
      <c r="L633" s="54" t="s">
        <v>91</v>
      </c>
      <c r="M633" s="157" t="s">
        <v>8508</v>
      </c>
      <c r="N633" s="56" t="s">
        <v>8510</v>
      </c>
      <c r="O633" s="56" t="s">
        <v>8513</v>
      </c>
      <c r="P633" s="114" t="s">
        <v>100</v>
      </c>
      <c r="Q633" s="114" t="s">
        <v>80</v>
      </c>
      <c r="R633" s="112" t="s">
        <v>7474</v>
      </c>
      <c r="S633" s="112"/>
    </row>
    <row r="634" spans="1:19" x14ac:dyDescent="0.25">
      <c r="A634" s="114" t="s">
        <v>4283</v>
      </c>
      <c r="B634" s="99">
        <v>4</v>
      </c>
      <c r="C634" s="114" t="s">
        <v>2591</v>
      </c>
      <c r="D634" s="101" t="s">
        <v>7535</v>
      </c>
      <c r="E634" s="114"/>
      <c r="F634" s="114"/>
      <c r="G634" s="101" t="s">
        <v>3015</v>
      </c>
      <c r="H634" s="101" t="s">
        <v>2796</v>
      </c>
      <c r="I634" s="114"/>
      <c r="J634" s="114" t="s">
        <v>7490</v>
      </c>
      <c r="K634" s="114"/>
      <c r="L634" s="114" t="s">
        <v>7470</v>
      </c>
      <c r="M634" s="115" t="s">
        <v>8508</v>
      </c>
      <c r="N634" s="114" t="s">
        <v>8509</v>
      </c>
      <c r="O634" s="114" t="s">
        <v>8513</v>
      </c>
      <c r="P634" s="114" t="s">
        <v>100</v>
      </c>
      <c r="Q634" s="114" t="s">
        <v>80</v>
      </c>
      <c r="R634" s="114"/>
      <c r="S634" s="114"/>
    </row>
    <row r="635" spans="1:19" x14ac:dyDescent="0.25">
      <c r="A635" s="110" t="s">
        <v>4283</v>
      </c>
      <c r="B635" s="111">
        <v>5</v>
      </c>
      <c r="C635" s="112" t="s">
        <v>4287</v>
      </c>
      <c r="D635" s="49" t="s">
        <v>6925</v>
      </c>
      <c r="E635" s="112"/>
      <c r="F635" s="112"/>
      <c r="G635" s="49" t="s">
        <v>5397</v>
      </c>
      <c r="H635" s="49" t="s">
        <v>5398</v>
      </c>
      <c r="I635" s="112"/>
      <c r="J635" s="112" t="s">
        <v>7490</v>
      </c>
      <c r="K635" s="112"/>
      <c r="L635" s="49" t="s">
        <v>7469</v>
      </c>
      <c r="M635" s="152">
        <v>0</v>
      </c>
      <c r="N635" s="49" t="s">
        <v>8509</v>
      </c>
      <c r="O635" s="49" t="s">
        <v>8514</v>
      </c>
      <c r="P635" s="112" t="s">
        <v>262</v>
      </c>
      <c r="Q635" s="112" t="s">
        <v>80</v>
      </c>
      <c r="R635" s="112"/>
      <c r="S635" s="112"/>
    </row>
    <row r="636" spans="1:19" x14ac:dyDescent="0.25">
      <c r="A636" s="110" t="s">
        <v>4283</v>
      </c>
      <c r="B636" s="111">
        <v>6</v>
      </c>
      <c r="C636" s="112" t="s">
        <v>4286</v>
      </c>
      <c r="D636" s="49" t="s">
        <v>7042</v>
      </c>
      <c r="E636" s="112"/>
      <c r="F636" s="112"/>
      <c r="G636" s="49" t="s">
        <v>5395</v>
      </c>
      <c r="H636" s="49" t="s">
        <v>5396</v>
      </c>
      <c r="I636" s="112"/>
      <c r="J636" s="112" t="s">
        <v>7490</v>
      </c>
      <c r="K636" s="112"/>
      <c r="L636" s="49" t="s">
        <v>7469</v>
      </c>
      <c r="M636" s="152">
        <v>0</v>
      </c>
      <c r="N636" s="49" t="s">
        <v>8509</v>
      </c>
      <c r="O636" s="49" t="s">
        <v>8514</v>
      </c>
      <c r="P636" s="112" t="s">
        <v>262</v>
      </c>
      <c r="Q636" s="112" t="s">
        <v>80</v>
      </c>
      <c r="R636" s="112"/>
      <c r="S636" s="112"/>
    </row>
    <row r="637" spans="1:19" x14ac:dyDescent="0.25">
      <c r="A637" s="110" t="s">
        <v>4283</v>
      </c>
      <c r="B637" s="111">
        <v>7</v>
      </c>
      <c r="C637" s="112" t="s">
        <v>4288</v>
      </c>
      <c r="D637" s="112" t="s">
        <v>7043</v>
      </c>
      <c r="E637" s="112"/>
      <c r="F637" s="112"/>
      <c r="G637" s="49" t="s">
        <v>5399</v>
      </c>
      <c r="H637" s="61" t="s">
        <v>5400</v>
      </c>
      <c r="I637" s="112"/>
      <c r="J637" s="112" t="s">
        <v>7490</v>
      </c>
      <c r="K637" s="112"/>
      <c r="L637" s="49" t="s">
        <v>7469</v>
      </c>
      <c r="M637" s="152">
        <v>0</v>
      </c>
      <c r="N637" s="49" t="s">
        <v>8509</v>
      </c>
      <c r="O637" s="49" t="s">
        <v>8514</v>
      </c>
      <c r="P637" s="112" t="s">
        <v>262</v>
      </c>
      <c r="Q637" s="112" t="s">
        <v>80</v>
      </c>
      <c r="R637" s="112"/>
      <c r="S637" s="112"/>
    </row>
    <row r="638" spans="1:19" x14ac:dyDescent="0.25">
      <c r="A638" s="110" t="s">
        <v>4283</v>
      </c>
      <c r="B638" s="111">
        <v>8</v>
      </c>
      <c r="C638" s="112" t="s">
        <v>4285</v>
      </c>
      <c r="D638" s="112" t="s">
        <v>7044</v>
      </c>
      <c r="E638" s="112"/>
      <c r="F638" s="112"/>
      <c r="G638" s="49" t="s">
        <v>5393</v>
      </c>
      <c r="H638" s="61" t="s">
        <v>5394</v>
      </c>
      <c r="I638" s="112"/>
      <c r="J638" s="112" t="s">
        <v>7490</v>
      </c>
      <c r="K638" s="112"/>
      <c r="L638" s="49" t="s">
        <v>7469</v>
      </c>
      <c r="M638" s="152">
        <v>0</v>
      </c>
      <c r="N638" s="49" t="s">
        <v>8509</v>
      </c>
      <c r="O638" s="49" t="s">
        <v>8514</v>
      </c>
      <c r="P638" s="112" t="s">
        <v>262</v>
      </c>
      <c r="Q638" s="112" t="s">
        <v>80</v>
      </c>
      <c r="R638" s="112"/>
      <c r="S638" s="112"/>
    </row>
    <row r="639" spans="1:19" x14ac:dyDescent="0.25">
      <c r="A639" s="110" t="s">
        <v>4283</v>
      </c>
      <c r="B639" s="111">
        <v>9</v>
      </c>
      <c r="C639" s="112" t="s">
        <v>4289</v>
      </c>
      <c r="D639" s="112" t="s">
        <v>7045</v>
      </c>
      <c r="E639" s="112"/>
      <c r="F639" s="112"/>
      <c r="G639" s="49" t="s">
        <v>5401</v>
      </c>
      <c r="H639" s="61" t="s">
        <v>5402</v>
      </c>
      <c r="I639" s="112"/>
      <c r="J639" s="112" t="s">
        <v>7490</v>
      </c>
      <c r="K639" s="112"/>
      <c r="L639" s="49" t="s">
        <v>7469</v>
      </c>
      <c r="M639" s="152">
        <v>0</v>
      </c>
      <c r="N639" s="49" t="s">
        <v>8509</v>
      </c>
      <c r="O639" s="49" t="s">
        <v>8514</v>
      </c>
      <c r="P639" s="112" t="s">
        <v>262</v>
      </c>
      <c r="Q639" s="112" t="s">
        <v>80</v>
      </c>
      <c r="R639" s="112"/>
      <c r="S639" s="112"/>
    </row>
    <row r="640" spans="1:19" x14ac:dyDescent="0.25">
      <c r="A640" s="110" t="s">
        <v>4283</v>
      </c>
      <c r="B640" s="111">
        <v>10</v>
      </c>
      <c r="C640" s="112" t="s">
        <v>4284</v>
      </c>
      <c r="D640" s="112" t="s">
        <v>7046</v>
      </c>
      <c r="E640" s="112"/>
      <c r="F640" s="112"/>
      <c r="G640" s="49" t="s">
        <v>5391</v>
      </c>
      <c r="H640" s="61" t="s">
        <v>5392</v>
      </c>
      <c r="I640" s="112"/>
      <c r="J640" s="112" t="s">
        <v>7490</v>
      </c>
      <c r="K640" s="112"/>
      <c r="L640" s="49" t="s">
        <v>7469</v>
      </c>
      <c r="M640" s="152">
        <v>0</v>
      </c>
      <c r="N640" s="49" t="s">
        <v>8509</v>
      </c>
      <c r="O640" s="49" t="s">
        <v>8514</v>
      </c>
      <c r="P640" s="112" t="s">
        <v>262</v>
      </c>
      <c r="Q640" s="112" t="s">
        <v>80</v>
      </c>
      <c r="R640" s="112"/>
      <c r="S640" s="112"/>
    </row>
    <row r="641" spans="1:19" x14ac:dyDescent="0.25">
      <c r="A641" s="110" t="s">
        <v>4283</v>
      </c>
      <c r="B641" s="111">
        <v>11</v>
      </c>
      <c r="C641" s="112" t="s">
        <v>4290</v>
      </c>
      <c r="D641" s="112" t="s">
        <v>7047</v>
      </c>
      <c r="E641" s="112"/>
      <c r="F641" s="112"/>
      <c r="G641" s="49" t="s">
        <v>5403</v>
      </c>
      <c r="H641" s="49" t="s">
        <v>5404</v>
      </c>
      <c r="I641" s="112"/>
      <c r="J641" s="112" t="s">
        <v>7490</v>
      </c>
      <c r="K641" s="112"/>
      <c r="L641" s="49" t="s">
        <v>7469</v>
      </c>
      <c r="M641" s="152">
        <v>0</v>
      </c>
      <c r="N641" s="49" t="s">
        <v>8509</v>
      </c>
      <c r="O641" s="49" t="s">
        <v>8514</v>
      </c>
      <c r="P641" s="112" t="s">
        <v>6328</v>
      </c>
      <c r="Q641" s="112" t="s">
        <v>80</v>
      </c>
      <c r="R641" s="112"/>
      <c r="S641" s="112"/>
    </row>
    <row r="642" spans="1:19" x14ac:dyDescent="0.25">
      <c r="A642" s="110" t="s">
        <v>4268</v>
      </c>
      <c r="B642" s="115">
        <v>-99</v>
      </c>
      <c r="C642" s="112" t="s">
        <v>4112</v>
      </c>
      <c r="D642" s="53"/>
      <c r="E642" s="112"/>
      <c r="F642" s="112"/>
      <c r="G642" s="49" t="s">
        <v>4112</v>
      </c>
      <c r="H642" s="52"/>
      <c r="I642" s="112"/>
      <c r="J642" s="112" t="s">
        <v>7490</v>
      </c>
      <c r="K642" s="112"/>
      <c r="L642" s="120" t="s">
        <v>91</v>
      </c>
      <c r="M642" s="138" t="s">
        <v>8508</v>
      </c>
      <c r="N642" s="120" t="s">
        <v>8510</v>
      </c>
      <c r="O642" s="120"/>
      <c r="P642" s="112"/>
      <c r="Q642" s="112" t="s">
        <v>80</v>
      </c>
      <c r="R642" s="112"/>
      <c r="S642" s="112"/>
    </row>
    <row r="643" spans="1:19" x14ac:dyDescent="0.25">
      <c r="A643" s="114" t="s">
        <v>4268</v>
      </c>
      <c r="B643" s="99">
        <v>1</v>
      </c>
      <c r="C643" s="100" t="s">
        <v>93</v>
      </c>
      <c r="D643" s="100" t="s">
        <v>1923</v>
      </c>
      <c r="E643" s="101"/>
      <c r="F643" s="100" t="s">
        <v>7658</v>
      </c>
      <c r="G643" s="100" t="s">
        <v>277</v>
      </c>
      <c r="H643" s="100" t="s">
        <v>278</v>
      </c>
      <c r="I643" s="100" t="s">
        <v>2311</v>
      </c>
      <c r="J643" s="102" t="s">
        <v>7490</v>
      </c>
      <c r="K643" s="102"/>
      <c r="L643" s="100" t="s">
        <v>91</v>
      </c>
      <c r="M643" s="153" t="s">
        <v>8508</v>
      </c>
      <c r="N643" s="102" t="s">
        <v>8510</v>
      </c>
      <c r="O643" s="102" t="s">
        <v>8513</v>
      </c>
      <c r="P643" s="114" t="s">
        <v>91</v>
      </c>
      <c r="Q643" s="114" t="s">
        <v>80</v>
      </c>
      <c r="R643" s="114"/>
      <c r="S643" s="114"/>
    </row>
    <row r="644" spans="1:19" x14ac:dyDescent="0.25">
      <c r="A644" s="110" t="s">
        <v>4268</v>
      </c>
      <c r="B644" s="111">
        <v>2</v>
      </c>
      <c r="C644" s="112" t="s">
        <v>4113</v>
      </c>
      <c r="D644" s="53" t="s">
        <v>7550</v>
      </c>
      <c r="E644" s="112"/>
      <c r="F644" s="112"/>
      <c r="G644" s="49" t="s">
        <v>465</v>
      </c>
      <c r="H644" s="49" t="s">
        <v>5052</v>
      </c>
      <c r="I644" s="112"/>
      <c r="J644" s="112" t="s">
        <v>7490</v>
      </c>
      <c r="K644" s="112"/>
      <c r="L644" s="98" t="s">
        <v>7470</v>
      </c>
      <c r="M644" s="159" t="s">
        <v>8508</v>
      </c>
      <c r="N644" s="98" t="s">
        <v>8510</v>
      </c>
      <c r="O644" s="98" t="s">
        <v>8513</v>
      </c>
      <c r="P644" s="112" t="s">
        <v>100</v>
      </c>
      <c r="Q644" s="112" t="s">
        <v>80</v>
      </c>
      <c r="R644" s="112"/>
      <c r="S644" s="112"/>
    </row>
    <row r="645" spans="1:19" x14ac:dyDescent="0.25">
      <c r="A645" s="114" t="s">
        <v>4268</v>
      </c>
      <c r="B645" s="99">
        <v>3</v>
      </c>
      <c r="C645" s="100" t="s">
        <v>116</v>
      </c>
      <c r="D645" s="100" t="s">
        <v>6628</v>
      </c>
      <c r="E645" s="101"/>
      <c r="F645" s="100"/>
      <c r="G645" s="100" t="s">
        <v>318</v>
      </c>
      <c r="H645" s="100"/>
      <c r="I645" s="100"/>
      <c r="J645" s="102" t="s">
        <v>7490</v>
      </c>
      <c r="K645" s="102"/>
      <c r="L645" s="54" t="s">
        <v>91</v>
      </c>
      <c r="M645" s="157" t="s">
        <v>8508</v>
      </c>
      <c r="N645" s="56" t="s">
        <v>8510</v>
      </c>
      <c r="O645" s="56" t="s">
        <v>8513</v>
      </c>
      <c r="P645" s="114" t="s">
        <v>100</v>
      </c>
      <c r="Q645" s="114" t="s">
        <v>80</v>
      </c>
      <c r="R645" s="112" t="s">
        <v>7474</v>
      </c>
      <c r="S645" s="112"/>
    </row>
    <row r="646" spans="1:19" x14ac:dyDescent="0.25">
      <c r="A646" s="114" t="s">
        <v>4268</v>
      </c>
      <c r="B646" s="99">
        <v>4</v>
      </c>
      <c r="C646" s="114" t="s">
        <v>2591</v>
      </c>
      <c r="D646" s="101" t="s">
        <v>7535</v>
      </c>
      <c r="E646" s="114"/>
      <c r="F646" s="114"/>
      <c r="G646" s="101" t="s">
        <v>3015</v>
      </c>
      <c r="H646" s="101" t="s">
        <v>2796</v>
      </c>
      <c r="I646" s="114"/>
      <c r="J646" s="114" t="s">
        <v>7490</v>
      </c>
      <c r="K646" s="114"/>
      <c r="L646" s="114" t="s">
        <v>7470</v>
      </c>
      <c r="M646" s="115" t="s">
        <v>8508</v>
      </c>
      <c r="N646" s="114" t="s">
        <v>8509</v>
      </c>
      <c r="O646" s="114" t="s">
        <v>8513</v>
      </c>
      <c r="P646" s="114" t="s">
        <v>100</v>
      </c>
      <c r="Q646" s="114" t="s">
        <v>80</v>
      </c>
      <c r="R646" s="114"/>
      <c r="S646" s="114"/>
    </row>
    <row r="647" spans="1:19" x14ac:dyDescent="0.25">
      <c r="A647" s="110" t="s">
        <v>4268</v>
      </c>
      <c r="B647" s="111">
        <v>5</v>
      </c>
      <c r="C647" s="112" t="s">
        <v>4269</v>
      </c>
      <c r="D647" s="112" t="s">
        <v>7048</v>
      </c>
      <c r="E647" s="112"/>
      <c r="F647" s="112"/>
      <c r="G647" s="49" t="s">
        <v>5364</v>
      </c>
      <c r="H647" s="49" t="s">
        <v>5365</v>
      </c>
      <c r="I647" s="112"/>
      <c r="J647" s="112" t="s">
        <v>7490</v>
      </c>
      <c r="K647" s="112"/>
      <c r="L647" s="49" t="s">
        <v>7469</v>
      </c>
      <c r="M647" s="152">
        <v>0</v>
      </c>
      <c r="N647" s="49" t="s">
        <v>8509</v>
      </c>
      <c r="O647" s="49" t="s">
        <v>8514</v>
      </c>
      <c r="P647" s="112" t="s">
        <v>165</v>
      </c>
      <c r="Q647" s="112" t="s">
        <v>80</v>
      </c>
      <c r="R647" s="112"/>
      <c r="S647" s="112"/>
    </row>
    <row r="648" spans="1:19" x14ac:dyDescent="0.25">
      <c r="A648" s="110" t="s">
        <v>4268</v>
      </c>
      <c r="B648" s="111">
        <v>6</v>
      </c>
      <c r="C648" s="112" t="s">
        <v>4270</v>
      </c>
      <c r="D648" s="112" t="s">
        <v>7050</v>
      </c>
      <c r="E648" s="112"/>
      <c r="F648" s="112"/>
      <c r="G648" s="49" t="s">
        <v>5366</v>
      </c>
      <c r="H648" s="49" t="s">
        <v>5367</v>
      </c>
      <c r="I648" s="112"/>
      <c r="J648" s="112" t="s">
        <v>7490</v>
      </c>
      <c r="K648" s="112"/>
      <c r="L648" s="49" t="s">
        <v>7469</v>
      </c>
      <c r="M648" s="152">
        <v>0</v>
      </c>
      <c r="N648" s="49" t="s">
        <v>8509</v>
      </c>
      <c r="O648" s="49" t="s">
        <v>8514</v>
      </c>
      <c r="P648" s="112" t="s">
        <v>165</v>
      </c>
      <c r="Q648" s="112" t="s">
        <v>80</v>
      </c>
      <c r="R648" s="112"/>
      <c r="S648" s="112"/>
    </row>
    <row r="649" spans="1:19" x14ac:dyDescent="0.25">
      <c r="A649" s="110" t="s">
        <v>4268</v>
      </c>
      <c r="B649" s="111">
        <v>7</v>
      </c>
      <c r="C649" s="120" t="s">
        <v>4271</v>
      </c>
      <c r="D649" s="112" t="s">
        <v>7038</v>
      </c>
      <c r="E649" s="112"/>
      <c r="F649" s="112"/>
      <c r="G649" s="49" t="s">
        <v>5368</v>
      </c>
      <c r="H649" s="49" t="s">
        <v>5369</v>
      </c>
      <c r="I649" s="112"/>
      <c r="J649" s="112" t="s">
        <v>7490</v>
      </c>
      <c r="K649" s="112"/>
      <c r="L649" s="49" t="s">
        <v>7469</v>
      </c>
      <c r="M649" s="152">
        <v>0</v>
      </c>
      <c r="N649" s="49" t="s">
        <v>8509</v>
      </c>
      <c r="O649" s="49" t="s">
        <v>8514</v>
      </c>
      <c r="P649" s="112" t="s">
        <v>165</v>
      </c>
      <c r="Q649" s="112" t="s">
        <v>80</v>
      </c>
      <c r="R649" s="112"/>
      <c r="S649" s="112"/>
    </row>
    <row r="650" spans="1:19" x14ac:dyDescent="0.25">
      <c r="A650" s="110" t="s">
        <v>4268</v>
      </c>
      <c r="B650" s="111">
        <v>8</v>
      </c>
      <c r="C650" s="112" t="s">
        <v>4272</v>
      </c>
      <c r="D650" s="112" t="s">
        <v>7051</v>
      </c>
      <c r="E650" s="112"/>
      <c r="F650" s="112"/>
      <c r="G650" s="49" t="s">
        <v>5370</v>
      </c>
      <c r="H650" s="49" t="s">
        <v>5371</v>
      </c>
      <c r="I650" s="112"/>
      <c r="J650" s="112" t="s">
        <v>7490</v>
      </c>
      <c r="K650" s="112"/>
      <c r="L650" s="49" t="s">
        <v>7469</v>
      </c>
      <c r="M650" s="152">
        <v>0</v>
      </c>
      <c r="N650" s="49" t="s">
        <v>8509</v>
      </c>
      <c r="O650" s="49" t="s">
        <v>8514</v>
      </c>
      <c r="P650" s="112" t="s">
        <v>165</v>
      </c>
      <c r="Q650" s="112" t="s">
        <v>80</v>
      </c>
      <c r="R650" s="112"/>
      <c r="S650" s="112"/>
    </row>
    <row r="651" spans="1:19" x14ac:dyDescent="0.25">
      <c r="A651" s="110" t="s">
        <v>4268</v>
      </c>
      <c r="B651" s="111">
        <v>9</v>
      </c>
      <c r="C651" s="112" t="s">
        <v>4273</v>
      </c>
      <c r="D651" s="112" t="s">
        <v>7039</v>
      </c>
      <c r="E651" s="112"/>
      <c r="F651" s="112"/>
      <c r="G651" s="49" t="s">
        <v>5372</v>
      </c>
      <c r="H651" s="49" t="s">
        <v>5373</v>
      </c>
      <c r="I651" s="112"/>
      <c r="J651" s="112" t="s">
        <v>7490</v>
      </c>
      <c r="K651" s="112"/>
      <c r="L651" s="49" t="s">
        <v>7469</v>
      </c>
      <c r="M651" s="152">
        <v>0</v>
      </c>
      <c r="N651" s="49" t="s">
        <v>8509</v>
      </c>
      <c r="O651" s="49" t="s">
        <v>8514</v>
      </c>
      <c r="P651" s="112" t="s">
        <v>165</v>
      </c>
      <c r="Q651" s="112" t="s">
        <v>80</v>
      </c>
      <c r="R651" s="112"/>
      <c r="S651" s="112"/>
    </row>
    <row r="652" spans="1:19" x14ac:dyDescent="0.25">
      <c r="A652" s="110" t="s">
        <v>4268</v>
      </c>
      <c r="B652" s="111">
        <v>10</v>
      </c>
      <c r="C652" s="112" t="s">
        <v>4274</v>
      </c>
      <c r="D652" s="112" t="s">
        <v>7052</v>
      </c>
      <c r="E652" s="112"/>
      <c r="F652" s="112"/>
      <c r="G652" s="49" t="s">
        <v>5374</v>
      </c>
      <c r="H652" s="49" t="s">
        <v>5375</v>
      </c>
      <c r="I652" s="112"/>
      <c r="J652" s="112" t="s">
        <v>7490</v>
      </c>
      <c r="K652" s="112"/>
      <c r="L652" s="49" t="s">
        <v>7469</v>
      </c>
      <c r="M652" s="152">
        <v>0</v>
      </c>
      <c r="N652" s="49" t="s">
        <v>8509</v>
      </c>
      <c r="O652" s="49" t="s">
        <v>8514</v>
      </c>
      <c r="P652" s="112" t="s">
        <v>165</v>
      </c>
      <c r="Q652" s="112" t="s">
        <v>80</v>
      </c>
      <c r="R652" s="112"/>
      <c r="S652" s="112"/>
    </row>
    <row r="653" spans="1:19" x14ac:dyDescent="0.25">
      <c r="A653" s="110" t="s">
        <v>4268</v>
      </c>
      <c r="B653" s="111">
        <v>11</v>
      </c>
      <c r="C653" s="112" t="s">
        <v>4275</v>
      </c>
      <c r="D653" s="112" t="s">
        <v>7040</v>
      </c>
      <c r="E653" s="112"/>
      <c r="F653" s="112"/>
      <c r="G653" s="49" t="s">
        <v>5376</v>
      </c>
      <c r="H653" s="49" t="s">
        <v>5377</v>
      </c>
      <c r="I653" s="112"/>
      <c r="J653" s="112" t="s">
        <v>7490</v>
      </c>
      <c r="K653" s="112"/>
      <c r="L653" s="49" t="s">
        <v>7469</v>
      </c>
      <c r="M653" s="152">
        <v>0</v>
      </c>
      <c r="N653" s="49" t="s">
        <v>8509</v>
      </c>
      <c r="O653" s="49" t="s">
        <v>8514</v>
      </c>
      <c r="P653" s="112" t="s">
        <v>165</v>
      </c>
      <c r="Q653" s="112" t="s">
        <v>80</v>
      </c>
      <c r="R653" s="112"/>
      <c r="S653" s="112"/>
    </row>
    <row r="654" spans="1:19" x14ac:dyDescent="0.25">
      <c r="A654" s="110" t="s">
        <v>4268</v>
      </c>
      <c r="B654" s="111">
        <v>12</v>
      </c>
      <c r="C654" s="112" t="s">
        <v>4276</v>
      </c>
      <c r="D654" s="112" t="s">
        <v>7053</v>
      </c>
      <c r="E654" s="112"/>
      <c r="F654" s="112"/>
      <c r="G654" s="49" t="s">
        <v>5378</v>
      </c>
      <c r="H654" s="49" t="s">
        <v>5379</v>
      </c>
      <c r="I654" s="112"/>
      <c r="J654" s="112" t="s">
        <v>7490</v>
      </c>
      <c r="K654" s="112"/>
      <c r="L654" s="49" t="s">
        <v>7469</v>
      </c>
      <c r="M654" s="152">
        <v>0</v>
      </c>
      <c r="N654" s="49" t="s">
        <v>8509</v>
      </c>
      <c r="O654" s="49" t="s">
        <v>8514</v>
      </c>
      <c r="P654" s="112" t="s">
        <v>165</v>
      </c>
      <c r="Q654" s="112" t="s">
        <v>80</v>
      </c>
      <c r="R654" s="112"/>
      <c r="S654" s="112"/>
    </row>
    <row r="655" spans="1:19" x14ac:dyDescent="0.25">
      <c r="A655" s="110" t="s">
        <v>4268</v>
      </c>
      <c r="B655" s="111">
        <v>13</v>
      </c>
      <c r="C655" s="112" t="s">
        <v>4277</v>
      </c>
      <c r="D655" s="112" t="s">
        <v>7054</v>
      </c>
      <c r="E655" s="112"/>
      <c r="F655" s="112"/>
      <c r="G655" s="49" t="s">
        <v>5380</v>
      </c>
      <c r="H655" s="49" t="s">
        <v>5381</v>
      </c>
      <c r="I655" s="112"/>
      <c r="J655" s="112" t="s">
        <v>7490</v>
      </c>
      <c r="K655" s="112"/>
      <c r="L655" s="49" t="s">
        <v>7469</v>
      </c>
      <c r="M655" s="152">
        <v>0</v>
      </c>
      <c r="N655" s="49" t="s">
        <v>8509</v>
      </c>
      <c r="O655" s="49" t="s">
        <v>8514</v>
      </c>
      <c r="P655" s="112" t="s">
        <v>165</v>
      </c>
      <c r="Q655" s="112" t="s">
        <v>80</v>
      </c>
      <c r="R655" s="112"/>
      <c r="S655" s="112"/>
    </row>
    <row r="656" spans="1:19" x14ac:dyDescent="0.25">
      <c r="A656" s="110" t="s">
        <v>4268</v>
      </c>
      <c r="B656" s="111">
        <v>14</v>
      </c>
      <c r="C656" s="112" t="s">
        <v>4278</v>
      </c>
      <c r="D656" s="49" t="s">
        <v>7057</v>
      </c>
      <c r="E656" s="112"/>
      <c r="F656" s="112"/>
      <c r="G656" s="49" t="s">
        <v>5382</v>
      </c>
      <c r="H656" s="49" t="s">
        <v>5383</v>
      </c>
      <c r="I656" s="112"/>
      <c r="J656" s="112" t="s">
        <v>7490</v>
      </c>
      <c r="K656" s="112"/>
      <c r="L656" s="49" t="s">
        <v>7469</v>
      </c>
      <c r="M656" s="152">
        <v>0</v>
      </c>
      <c r="N656" s="49" t="s">
        <v>8509</v>
      </c>
      <c r="O656" s="49" t="s">
        <v>8514</v>
      </c>
      <c r="P656" s="112" t="s">
        <v>6314</v>
      </c>
      <c r="Q656" s="112" t="s">
        <v>80</v>
      </c>
      <c r="R656" s="112"/>
      <c r="S656" s="112"/>
    </row>
    <row r="657" spans="1:19" x14ac:dyDescent="0.25">
      <c r="A657" s="110" t="s">
        <v>4268</v>
      </c>
      <c r="B657" s="111">
        <v>15</v>
      </c>
      <c r="C657" s="112" t="s">
        <v>4279</v>
      </c>
      <c r="D657" s="112" t="s">
        <v>7049</v>
      </c>
      <c r="E657" s="112"/>
      <c r="F657" s="112"/>
      <c r="G657" s="49" t="s">
        <v>5384</v>
      </c>
      <c r="H657" s="49" t="s">
        <v>5385</v>
      </c>
      <c r="I657" s="112"/>
      <c r="J657" s="112" t="s">
        <v>7490</v>
      </c>
      <c r="K657" s="112"/>
      <c r="L657" s="49" t="s">
        <v>7469</v>
      </c>
      <c r="M657" s="152">
        <v>0</v>
      </c>
      <c r="N657" s="49" t="s">
        <v>8509</v>
      </c>
      <c r="O657" s="49" t="s">
        <v>8514</v>
      </c>
      <c r="P657" s="112" t="s">
        <v>165</v>
      </c>
      <c r="Q657" s="112" t="s">
        <v>80</v>
      </c>
      <c r="R657" s="112"/>
      <c r="S657" s="112"/>
    </row>
    <row r="658" spans="1:19" x14ac:dyDescent="0.25">
      <c r="A658" s="110" t="s">
        <v>4268</v>
      </c>
      <c r="B658" s="111">
        <v>16</v>
      </c>
      <c r="C658" s="112" t="s">
        <v>4280</v>
      </c>
      <c r="D658" s="112" t="s">
        <v>7055</v>
      </c>
      <c r="E658" s="112"/>
      <c r="F658" s="112"/>
      <c r="G658" s="49" t="s">
        <v>5386</v>
      </c>
      <c r="H658" s="49" t="s">
        <v>5387</v>
      </c>
      <c r="I658" s="112"/>
      <c r="J658" s="112" t="s">
        <v>7490</v>
      </c>
      <c r="K658" s="112"/>
      <c r="L658" s="49" t="s">
        <v>7469</v>
      </c>
      <c r="M658" s="152">
        <v>0</v>
      </c>
      <c r="N658" s="49" t="s">
        <v>8509</v>
      </c>
      <c r="O658" s="49" t="s">
        <v>8514</v>
      </c>
      <c r="P658" s="112" t="s">
        <v>165</v>
      </c>
      <c r="Q658" s="112" t="s">
        <v>80</v>
      </c>
      <c r="R658" s="112"/>
      <c r="S658" s="112"/>
    </row>
    <row r="659" spans="1:19" x14ac:dyDescent="0.25">
      <c r="A659" s="110" t="s">
        <v>4268</v>
      </c>
      <c r="B659" s="111">
        <v>17</v>
      </c>
      <c r="C659" s="112" t="s">
        <v>4281</v>
      </c>
      <c r="D659" s="112" t="s">
        <v>7056</v>
      </c>
      <c r="E659" s="112"/>
      <c r="F659" s="112"/>
      <c r="G659" s="49" t="s">
        <v>5388</v>
      </c>
      <c r="H659" s="49" t="s">
        <v>5389</v>
      </c>
      <c r="I659" s="112"/>
      <c r="J659" s="112" t="s">
        <v>7490</v>
      </c>
      <c r="K659" s="112"/>
      <c r="L659" s="49" t="s">
        <v>7469</v>
      </c>
      <c r="M659" s="152">
        <v>0</v>
      </c>
      <c r="N659" s="49" t="s">
        <v>8509</v>
      </c>
      <c r="O659" s="49" t="s">
        <v>8514</v>
      </c>
      <c r="P659" s="112" t="s">
        <v>165</v>
      </c>
      <c r="Q659" s="112" t="s">
        <v>80</v>
      </c>
      <c r="R659" s="112"/>
      <c r="S659" s="112"/>
    </row>
    <row r="660" spans="1:19" x14ac:dyDescent="0.25">
      <c r="A660" s="110" t="s">
        <v>4268</v>
      </c>
      <c r="B660" s="111">
        <v>18</v>
      </c>
      <c r="C660" s="112" t="s">
        <v>4282</v>
      </c>
      <c r="D660" s="49" t="s">
        <v>7041</v>
      </c>
      <c r="E660" s="112"/>
      <c r="F660" s="112"/>
      <c r="G660" s="49" t="s">
        <v>5390</v>
      </c>
      <c r="H660" s="49" t="s">
        <v>2875</v>
      </c>
      <c r="I660" s="112"/>
      <c r="J660" s="112" t="s">
        <v>7490</v>
      </c>
      <c r="K660" s="112"/>
      <c r="L660" s="49" t="s">
        <v>7469</v>
      </c>
      <c r="M660" s="152">
        <v>0</v>
      </c>
      <c r="N660" s="49" t="s">
        <v>8509</v>
      </c>
      <c r="O660" s="49" t="s">
        <v>8514</v>
      </c>
      <c r="P660" s="112" t="s">
        <v>165</v>
      </c>
      <c r="Q660" s="112" t="s">
        <v>80</v>
      </c>
      <c r="R660" s="112"/>
      <c r="S660" s="112"/>
    </row>
    <row r="661" spans="1:19" x14ac:dyDescent="0.25">
      <c r="A661" s="135" t="s">
        <v>2790</v>
      </c>
      <c r="B661" s="76">
        <v>-99</v>
      </c>
      <c r="C661" s="49" t="s">
        <v>292</v>
      </c>
      <c r="D661" s="112"/>
      <c r="E661" s="49"/>
      <c r="F661" s="112"/>
      <c r="G661" s="49" t="s">
        <v>292</v>
      </c>
      <c r="H661" s="49" t="s">
        <v>292</v>
      </c>
      <c r="I661" s="112"/>
      <c r="J661" s="49" t="s">
        <v>7490</v>
      </c>
      <c r="K661" s="49"/>
      <c r="L661" s="52" t="s">
        <v>7470</v>
      </c>
      <c r="M661" s="113" t="s">
        <v>8508</v>
      </c>
      <c r="N661" s="112" t="s">
        <v>8510</v>
      </c>
      <c r="O661" s="112"/>
      <c r="P661" s="131"/>
      <c r="Q661" s="131" t="s">
        <v>54</v>
      </c>
      <c r="R661" s="52"/>
      <c r="S661" s="52"/>
    </row>
    <row r="662" spans="1:19" x14ac:dyDescent="0.25">
      <c r="A662" s="135" t="s">
        <v>2790</v>
      </c>
      <c r="B662" s="76">
        <v>-99</v>
      </c>
      <c r="C662" s="49" t="s">
        <v>6632</v>
      </c>
      <c r="D662" s="112"/>
      <c r="E662" s="49"/>
      <c r="F662" s="112"/>
      <c r="G662" s="49" t="s">
        <v>6701</v>
      </c>
      <c r="H662" s="49" t="s">
        <v>6702</v>
      </c>
      <c r="I662" s="112"/>
      <c r="J662" s="49" t="s">
        <v>7490</v>
      </c>
      <c r="K662" s="49"/>
      <c r="L662" s="49" t="s">
        <v>7470</v>
      </c>
      <c r="M662" s="152"/>
      <c r="N662" s="49"/>
      <c r="O662" s="49"/>
      <c r="P662" s="131" t="s">
        <v>2996</v>
      </c>
      <c r="Q662" s="131" t="s">
        <v>54</v>
      </c>
      <c r="R662" s="52"/>
      <c r="S662" s="52"/>
    </row>
    <row r="663" spans="1:19" x14ac:dyDescent="0.25">
      <c r="A663" s="135" t="s">
        <v>2790</v>
      </c>
      <c r="B663" s="76">
        <v>-99</v>
      </c>
      <c r="C663" s="49" t="s">
        <v>6631</v>
      </c>
      <c r="D663" s="112"/>
      <c r="E663" s="49"/>
      <c r="F663" s="112"/>
      <c r="G663" s="49" t="s">
        <v>6699</v>
      </c>
      <c r="H663" s="49" t="s">
        <v>6700</v>
      </c>
      <c r="I663" s="112"/>
      <c r="J663" s="49" t="s">
        <v>7490</v>
      </c>
      <c r="K663" s="49"/>
      <c r="L663" s="49" t="s">
        <v>7471</v>
      </c>
      <c r="M663" s="152"/>
      <c r="N663" s="49"/>
      <c r="O663" s="49"/>
      <c r="P663" s="131" t="s">
        <v>3951</v>
      </c>
      <c r="Q663" s="131" t="s">
        <v>54</v>
      </c>
      <c r="R663" s="52"/>
      <c r="S663" s="52"/>
    </row>
    <row r="664" spans="1:19" x14ac:dyDescent="0.25">
      <c r="A664" s="114" t="s">
        <v>2790</v>
      </c>
      <c r="B664" s="99">
        <v>1</v>
      </c>
      <c r="C664" s="100" t="s">
        <v>93</v>
      </c>
      <c r="D664" s="102" t="s">
        <v>1923</v>
      </c>
      <c r="E664" s="101" t="s">
        <v>2130</v>
      </c>
      <c r="F664" s="100" t="s">
        <v>7701</v>
      </c>
      <c r="G664" s="100" t="s">
        <v>277</v>
      </c>
      <c r="H664" s="100" t="s">
        <v>278</v>
      </c>
      <c r="I664" s="100" t="s">
        <v>2311</v>
      </c>
      <c r="J664" s="102" t="s">
        <v>7490</v>
      </c>
      <c r="K664" s="102"/>
      <c r="L664" s="100" t="s">
        <v>91</v>
      </c>
      <c r="M664" s="153" t="s">
        <v>8508</v>
      </c>
      <c r="N664" s="102" t="s">
        <v>8510</v>
      </c>
      <c r="O664" s="102" t="s">
        <v>8513</v>
      </c>
      <c r="P664" s="114" t="s">
        <v>91</v>
      </c>
      <c r="Q664" s="114" t="s">
        <v>54</v>
      </c>
      <c r="R664" s="114"/>
      <c r="S664" s="114"/>
    </row>
    <row r="665" spans="1:19" x14ac:dyDescent="0.25">
      <c r="A665" s="112" t="s">
        <v>2790</v>
      </c>
      <c r="B665" s="93">
        <v>2</v>
      </c>
      <c r="C665" s="58" t="s">
        <v>120</v>
      </c>
      <c r="D665" s="56" t="s">
        <v>1922</v>
      </c>
      <c r="E665" s="55" t="s">
        <v>8258</v>
      </c>
      <c r="F665" s="53" t="s">
        <v>2146</v>
      </c>
      <c r="G665" s="56"/>
      <c r="H665" s="56"/>
      <c r="I665" s="55"/>
      <c r="J665" s="55" t="s">
        <v>7490</v>
      </c>
      <c r="K665" s="55"/>
      <c r="L665" s="53" t="s">
        <v>7470</v>
      </c>
      <c r="M665" s="154" t="s">
        <v>8508</v>
      </c>
      <c r="N665" s="55" t="s">
        <v>8510</v>
      </c>
      <c r="O665" s="55" t="s">
        <v>8513</v>
      </c>
      <c r="P665" s="112" t="s">
        <v>100</v>
      </c>
      <c r="Q665" s="112" t="s">
        <v>54</v>
      </c>
      <c r="R665" s="112"/>
      <c r="S665" s="112"/>
    </row>
    <row r="666" spans="1:19" x14ac:dyDescent="0.25">
      <c r="A666" s="112" t="s">
        <v>2790</v>
      </c>
      <c r="B666" s="93">
        <v>3</v>
      </c>
      <c r="C666" s="84" t="s">
        <v>2633</v>
      </c>
      <c r="D666" s="49" t="s">
        <v>2836</v>
      </c>
      <c r="E666" s="55" t="s">
        <v>8255</v>
      </c>
      <c r="F666" s="67" t="s">
        <v>7846</v>
      </c>
      <c r="G666" s="55" t="s">
        <v>3056</v>
      </c>
      <c r="H666" s="49" t="s">
        <v>2836</v>
      </c>
      <c r="I666" s="55"/>
      <c r="J666" s="55" t="s">
        <v>7490</v>
      </c>
      <c r="K666" s="55"/>
      <c r="L666" s="49" t="s">
        <v>91</v>
      </c>
      <c r="M666" s="152" t="s">
        <v>8508</v>
      </c>
      <c r="N666" s="49" t="s">
        <v>8509</v>
      </c>
      <c r="O666" s="49" t="s">
        <v>8513</v>
      </c>
      <c r="P666" s="112" t="s">
        <v>91</v>
      </c>
      <c r="Q666" s="112" t="s">
        <v>54</v>
      </c>
      <c r="R666" s="112"/>
      <c r="S666" s="112"/>
    </row>
    <row r="667" spans="1:19" x14ac:dyDescent="0.25">
      <c r="A667" s="112" t="s">
        <v>2790</v>
      </c>
      <c r="B667" s="93">
        <v>4</v>
      </c>
      <c r="C667" s="55" t="s">
        <v>2632</v>
      </c>
      <c r="D667" s="49" t="s">
        <v>2056</v>
      </c>
      <c r="E667" s="55" t="s">
        <v>8256</v>
      </c>
      <c r="F667" s="68" t="s">
        <v>2173</v>
      </c>
      <c r="G667" s="55" t="s">
        <v>3055</v>
      </c>
      <c r="H667" s="49" t="s">
        <v>2835</v>
      </c>
      <c r="I667" s="55"/>
      <c r="J667" s="55" t="s">
        <v>7490</v>
      </c>
      <c r="K667" s="55"/>
      <c r="L667" s="49" t="s">
        <v>153</v>
      </c>
      <c r="M667" s="152" t="s">
        <v>8508</v>
      </c>
      <c r="N667" s="49" t="s">
        <v>8509</v>
      </c>
      <c r="O667" s="49" t="s">
        <v>8513</v>
      </c>
      <c r="P667" s="112" t="s">
        <v>153</v>
      </c>
      <c r="Q667" s="112" t="s">
        <v>54</v>
      </c>
      <c r="R667" s="112"/>
      <c r="S667" s="112"/>
    </row>
    <row r="668" spans="1:19" x14ac:dyDescent="0.25">
      <c r="A668" s="112" t="s">
        <v>2790</v>
      </c>
      <c r="B668" s="93">
        <v>5</v>
      </c>
      <c r="C668" s="55" t="s">
        <v>2634</v>
      </c>
      <c r="D668" s="61" t="s">
        <v>3333</v>
      </c>
      <c r="E668" s="55" t="s">
        <v>8259</v>
      </c>
      <c r="F668" s="68" t="s">
        <v>7847</v>
      </c>
      <c r="G668" s="55" t="s">
        <v>3057</v>
      </c>
      <c r="H668" s="49" t="s">
        <v>2837</v>
      </c>
      <c r="I668" s="55"/>
      <c r="J668" s="55" t="s">
        <v>7490</v>
      </c>
      <c r="K668" s="55"/>
      <c r="L668" s="49" t="s">
        <v>91</v>
      </c>
      <c r="M668" s="152">
        <v>0</v>
      </c>
      <c r="N668" s="49" t="s">
        <v>8509</v>
      </c>
      <c r="O668" s="49" t="s">
        <v>8514</v>
      </c>
      <c r="P668" s="112" t="s">
        <v>91</v>
      </c>
      <c r="Q668" s="112" t="s">
        <v>54</v>
      </c>
      <c r="R668" s="112"/>
      <c r="S668" s="112"/>
    </row>
    <row r="669" spans="1:19" x14ac:dyDescent="0.25">
      <c r="A669" s="112" t="s">
        <v>2790</v>
      </c>
      <c r="B669" s="93">
        <v>6</v>
      </c>
      <c r="C669" s="55" t="s">
        <v>218</v>
      </c>
      <c r="D669" s="49" t="s">
        <v>1969</v>
      </c>
      <c r="E669" s="55" t="s">
        <v>8269</v>
      </c>
      <c r="F669" s="68" t="s">
        <v>7848</v>
      </c>
      <c r="G669" s="55" t="s">
        <v>3067</v>
      </c>
      <c r="H669" s="49" t="s">
        <v>523</v>
      </c>
      <c r="I669" s="55"/>
      <c r="J669" s="55" t="s">
        <v>7490</v>
      </c>
      <c r="K669" s="55"/>
      <c r="L669" s="49" t="s">
        <v>7470</v>
      </c>
      <c r="M669" s="152">
        <v>0</v>
      </c>
      <c r="N669" s="49" t="s">
        <v>8509</v>
      </c>
      <c r="O669" s="49" t="s">
        <v>8514</v>
      </c>
      <c r="P669" s="112" t="s">
        <v>100</v>
      </c>
      <c r="Q669" s="112" t="s">
        <v>54</v>
      </c>
      <c r="R669" s="112"/>
      <c r="S669" s="112"/>
    </row>
    <row r="670" spans="1:19" x14ac:dyDescent="0.25">
      <c r="A670" s="112" t="s">
        <v>2790</v>
      </c>
      <c r="B670" s="93">
        <v>7</v>
      </c>
      <c r="C670" s="55" t="s">
        <v>217</v>
      </c>
      <c r="D670" s="49" t="s">
        <v>1900</v>
      </c>
      <c r="E670" s="55" t="s">
        <v>8260</v>
      </c>
      <c r="F670" s="68" t="s">
        <v>7849</v>
      </c>
      <c r="G670" s="55" t="s">
        <v>3066</v>
      </c>
      <c r="H670" s="49" t="s">
        <v>521</v>
      </c>
      <c r="I670" s="55"/>
      <c r="J670" s="55" t="s">
        <v>7490</v>
      </c>
      <c r="K670" s="55"/>
      <c r="L670" s="49" t="s">
        <v>7469</v>
      </c>
      <c r="M670" s="152">
        <v>0</v>
      </c>
      <c r="N670" s="49" t="s">
        <v>8509</v>
      </c>
      <c r="O670" s="49" t="s">
        <v>8514</v>
      </c>
      <c r="P670" s="112" t="s">
        <v>211</v>
      </c>
      <c r="Q670" s="112" t="s">
        <v>54</v>
      </c>
      <c r="R670" s="112"/>
      <c r="S670" s="112"/>
    </row>
    <row r="671" spans="1:19" x14ac:dyDescent="0.25">
      <c r="A671" s="112" t="s">
        <v>2790</v>
      </c>
      <c r="B671" s="93">
        <v>8</v>
      </c>
      <c r="C671" s="55" t="s">
        <v>2635</v>
      </c>
      <c r="D671" s="49" t="s">
        <v>6457</v>
      </c>
      <c r="E671" s="55" t="s">
        <v>8261</v>
      </c>
      <c r="F671" s="68" t="s">
        <v>7850</v>
      </c>
      <c r="G671" s="55" t="s">
        <v>3058</v>
      </c>
      <c r="H671" s="49" t="s">
        <v>3425</v>
      </c>
      <c r="I671" s="55"/>
      <c r="J671" s="55" t="s">
        <v>3426</v>
      </c>
      <c r="K671" s="55" t="s">
        <v>7489</v>
      </c>
      <c r="L671" s="49" t="s">
        <v>91</v>
      </c>
      <c r="M671" s="152">
        <v>0</v>
      </c>
      <c r="N671" s="49" t="s">
        <v>8509</v>
      </c>
      <c r="O671" s="49" t="s">
        <v>8514</v>
      </c>
      <c r="P671" s="112" t="s">
        <v>92</v>
      </c>
      <c r="Q671" s="112" t="s">
        <v>54</v>
      </c>
      <c r="R671" s="112"/>
      <c r="S671" s="112"/>
    </row>
    <row r="672" spans="1:19" x14ac:dyDescent="0.25">
      <c r="A672" s="112" t="s">
        <v>2790</v>
      </c>
      <c r="B672" s="93">
        <v>9</v>
      </c>
      <c r="C672" s="55" t="s">
        <v>2636</v>
      </c>
      <c r="D672" s="49" t="s">
        <v>6456</v>
      </c>
      <c r="E672" s="55" t="s">
        <v>8262</v>
      </c>
      <c r="F672" s="68" t="s">
        <v>7851</v>
      </c>
      <c r="G672" s="55" t="s">
        <v>3059</v>
      </c>
      <c r="H672" s="49" t="s">
        <v>2839</v>
      </c>
      <c r="I672" s="55"/>
      <c r="J672" s="55" t="s">
        <v>3427</v>
      </c>
      <c r="K672" s="55" t="s">
        <v>7489</v>
      </c>
      <c r="L672" s="49" t="s">
        <v>91</v>
      </c>
      <c r="M672" s="152">
        <v>0</v>
      </c>
      <c r="N672" s="49" t="s">
        <v>8509</v>
      </c>
      <c r="O672" s="49" t="s">
        <v>8514</v>
      </c>
      <c r="P672" s="112" t="s">
        <v>92</v>
      </c>
      <c r="Q672" s="112" t="s">
        <v>54</v>
      </c>
      <c r="R672" s="112"/>
      <c r="S672" s="112"/>
    </row>
    <row r="673" spans="1:19" x14ac:dyDescent="0.25">
      <c r="A673" s="112" t="s">
        <v>2790</v>
      </c>
      <c r="B673" s="93">
        <v>10</v>
      </c>
      <c r="C673" s="55" t="s">
        <v>2637</v>
      </c>
      <c r="D673" s="49" t="s">
        <v>6455</v>
      </c>
      <c r="E673" s="55" t="s">
        <v>8263</v>
      </c>
      <c r="F673" s="68" t="s">
        <v>7852</v>
      </c>
      <c r="G673" s="55" t="s">
        <v>3060</v>
      </c>
      <c r="H673" s="49" t="s">
        <v>2840</v>
      </c>
      <c r="I673" s="55"/>
      <c r="J673" s="55" t="s">
        <v>3428</v>
      </c>
      <c r="K673" s="55" t="s">
        <v>7489</v>
      </c>
      <c r="L673" s="49" t="s">
        <v>91</v>
      </c>
      <c r="M673" s="152">
        <v>0</v>
      </c>
      <c r="N673" s="49" t="s">
        <v>8509</v>
      </c>
      <c r="O673" s="49" t="s">
        <v>8514</v>
      </c>
      <c r="P673" s="112" t="s">
        <v>92</v>
      </c>
      <c r="Q673" s="112" t="s">
        <v>54</v>
      </c>
      <c r="R673" s="112"/>
      <c r="S673" s="112"/>
    </row>
    <row r="674" spans="1:19" x14ac:dyDescent="0.25">
      <c r="A674" s="112" t="s">
        <v>2790</v>
      </c>
      <c r="B674" s="93">
        <v>11</v>
      </c>
      <c r="C674" s="55" t="s">
        <v>2638</v>
      </c>
      <c r="D674" s="49" t="s">
        <v>6445</v>
      </c>
      <c r="E674" s="55" t="s">
        <v>8264</v>
      </c>
      <c r="F674" s="68" t="s">
        <v>7853</v>
      </c>
      <c r="G674" s="55" t="s">
        <v>3061</v>
      </c>
      <c r="H674" s="49" t="s">
        <v>2841</v>
      </c>
      <c r="I674" s="55"/>
      <c r="J674" s="55" t="s">
        <v>3429</v>
      </c>
      <c r="K674" s="55" t="s">
        <v>7489</v>
      </c>
      <c r="L674" s="49" t="s">
        <v>91</v>
      </c>
      <c r="M674" s="152">
        <v>0</v>
      </c>
      <c r="N674" s="49" t="s">
        <v>8509</v>
      </c>
      <c r="O674" s="49" t="s">
        <v>8514</v>
      </c>
      <c r="P674" s="112" t="s">
        <v>92</v>
      </c>
      <c r="Q674" s="112" t="s">
        <v>54</v>
      </c>
      <c r="R674" s="112"/>
      <c r="S674" s="112"/>
    </row>
    <row r="675" spans="1:19" x14ac:dyDescent="0.25">
      <c r="A675" s="112" t="s">
        <v>2790</v>
      </c>
      <c r="B675" s="93">
        <v>12</v>
      </c>
      <c r="C675" s="55" t="s">
        <v>2639</v>
      </c>
      <c r="D675" s="49" t="s">
        <v>6446</v>
      </c>
      <c r="E675" s="55" t="s">
        <v>8265</v>
      </c>
      <c r="F675" s="68" t="s">
        <v>7854</v>
      </c>
      <c r="G675" s="55" t="s">
        <v>3062</v>
      </c>
      <c r="H675" s="49" t="s">
        <v>2842</v>
      </c>
      <c r="I675" s="55"/>
      <c r="J675" s="55" t="s">
        <v>3430</v>
      </c>
      <c r="K675" s="55" t="s">
        <v>7489</v>
      </c>
      <c r="L675" s="49" t="s">
        <v>91</v>
      </c>
      <c r="M675" s="152">
        <v>0</v>
      </c>
      <c r="N675" s="49" t="s">
        <v>8509</v>
      </c>
      <c r="O675" s="49" t="s">
        <v>8514</v>
      </c>
      <c r="P675" s="112" t="s">
        <v>92</v>
      </c>
      <c r="Q675" s="112" t="s">
        <v>54</v>
      </c>
      <c r="R675" s="112"/>
      <c r="S675" s="112"/>
    </row>
    <row r="676" spans="1:19" x14ac:dyDescent="0.25">
      <c r="A676" s="112" t="s">
        <v>2790</v>
      </c>
      <c r="B676" s="93">
        <v>13</v>
      </c>
      <c r="C676" s="55" t="s">
        <v>2642</v>
      </c>
      <c r="D676" s="49" t="s">
        <v>6447</v>
      </c>
      <c r="E676" s="55" t="s">
        <v>8266</v>
      </c>
      <c r="F676" s="68" t="s">
        <v>7855</v>
      </c>
      <c r="G676" s="55" t="s">
        <v>3065</v>
      </c>
      <c r="H676" s="49" t="s">
        <v>2845</v>
      </c>
      <c r="I676" s="55"/>
      <c r="J676" s="55" t="s">
        <v>3431</v>
      </c>
      <c r="K676" s="55" t="s">
        <v>7489</v>
      </c>
      <c r="L676" s="49" t="s">
        <v>91</v>
      </c>
      <c r="M676" s="152">
        <v>0</v>
      </c>
      <c r="N676" s="49" t="s">
        <v>8509</v>
      </c>
      <c r="O676" s="49" t="s">
        <v>8514</v>
      </c>
      <c r="P676" s="112" t="s">
        <v>92</v>
      </c>
      <c r="Q676" s="112" t="s">
        <v>54</v>
      </c>
      <c r="R676" s="112"/>
      <c r="S676" s="112"/>
    </row>
    <row r="677" spans="1:19" x14ac:dyDescent="0.25">
      <c r="A677" s="112" t="s">
        <v>2790</v>
      </c>
      <c r="B677" s="93">
        <v>14</v>
      </c>
      <c r="C677" s="55" t="s">
        <v>2640</v>
      </c>
      <c r="D677" s="49" t="s">
        <v>6448</v>
      </c>
      <c r="E677" s="55" t="s">
        <v>8267</v>
      </c>
      <c r="F677" s="68" t="s">
        <v>7856</v>
      </c>
      <c r="G677" s="55" t="s">
        <v>3063</v>
      </c>
      <c r="H677" s="49" t="s">
        <v>2843</v>
      </c>
      <c r="I677" s="55"/>
      <c r="J677" s="55" t="s">
        <v>3432</v>
      </c>
      <c r="K677" s="55" t="s">
        <v>7489</v>
      </c>
      <c r="L677" s="49" t="s">
        <v>91</v>
      </c>
      <c r="M677" s="152">
        <v>0</v>
      </c>
      <c r="N677" s="49" t="s">
        <v>8509</v>
      </c>
      <c r="O677" s="49" t="s">
        <v>8514</v>
      </c>
      <c r="P677" s="112" t="s">
        <v>92</v>
      </c>
      <c r="Q677" s="112" t="s">
        <v>54</v>
      </c>
      <c r="R677" s="112"/>
      <c r="S677" s="112"/>
    </row>
    <row r="678" spans="1:19" x14ac:dyDescent="0.25">
      <c r="A678" s="112" t="s">
        <v>2790</v>
      </c>
      <c r="B678" s="93">
        <v>15</v>
      </c>
      <c r="C678" s="55" t="s">
        <v>2641</v>
      </c>
      <c r="D678" s="49" t="s">
        <v>6449</v>
      </c>
      <c r="E678" s="55" t="s">
        <v>8268</v>
      </c>
      <c r="F678" s="68" t="s">
        <v>7857</v>
      </c>
      <c r="G678" s="55" t="s">
        <v>3064</v>
      </c>
      <c r="H678" s="49" t="s">
        <v>2844</v>
      </c>
      <c r="I678" s="55"/>
      <c r="J678" s="55" t="s">
        <v>3433</v>
      </c>
      <c r="K678" s="55" t="s">
        <v>7489</v>
      </c>
      <c r="L678" s="49" t="s">
        <v>91</v>
      </c>
      <c r="M678" s="152">
        <v>0</v>
      </c>
      <c r="N678" s="49" t="s">
        <v>8509</v>
      </c>
      <c r="O678" s="49" t="s">
        <v>8514</v>
      </c>
      <c r="P678" s="112" t="s">
        <v>92</v>
      </c>
      <c r="Q678" s="112" t="s">
        <v>54</v>
      </c>
      <c r="R678" s="112"/>
      <c r="S678" s="112"/>
    </row>
    <row r="679" spans="1:19" x14ac:dyDescent="0.25">
      <c r="A679" s="114" t="s">
        <v>2790</v>
      </c>
      <c r="B679" s="99">
        <v>16</v>
      </c>
      <c r="C679" s="100" t="s">
        <v>7524</v>
      </c>
      <c r="D679" s="100" t="s">
        <v>1895</v>
      </c>
      <c r="E679" s="101" t="s">
        <v>8257</v>
      </c>
      <c r="F679" s="100" t="s">
        <v>2172</v>
      </c>
      <c r="G679" s="100"/>
      <c r="H679" s="100"/>
      <c r="I679" s="100"/>
      <c r="J679" s="102" t="s">
        <v>7490</v>
      </c>
      <c r="K679" s="102"/>
      <c r="L679" s="100" t="s">
        <v>91</v>
      </c>
      <c r="M679" s="153">
        <v>0</v>
      </c>
      <c r="N679" s="102" t="s">
        <v>8509</v>
      </c>
      <c r="O679" s="102" t="s">
        <v>8514</v>
      </c>
      <c r="P679" s="114" t="s">
        <v>91</v>
      </c>
      <c r="Q679" s="114" t="s">
        <v>54</v>
      </c>
      <c r="R679" s="114"/>
      <c r="S679" s="114"/>
    </row>
    <row r="680" spans="1:19" x14ac:dyDescent="0.25">
      <c r="A680" s="136" t="s">
        <v>2794</v>
      </c>
      <c r="B680" s="76">
        <v>-99</v>
      </c>
      <c r="C680" s="49" t="s">
        <v>292</v>
      </c>
      <c r="D680" s="112"/>
      <c r="E680" s="49"/>
      <c r="F680" s="112"/>
      <c r="G680" s="49" t="s">
        <v>292</v>
      </c>
      <c r="H680" s="49" t="s">
        <v>292</v>
      </c>
      <c r="I680" s="112"/>
      <c r="J680" s="49" t="s">
        <v>7490</v>
      </c>
      <c r="K680" s="49"/>
      <c r="L680" s="52" t="s">
        <v>7470</v>
      </c>
      <c r="M680" s="113" t="s">
        <v>8508</v>
      </c>
      <c r="N680" s="112" t="s">
        <v>8510</v>
      </c>
      <c r="O680" s="112"/>
      <c r="P680" s="131"/>
      <c r="Q680" s="131" t="s">
        <v>54</v>
      </c>
      <c r="R680" s="52"/>
      <c r="S680" s="52"/>
    </row>
    <row r="681" spans="1:19" x14ac:dyDescent="0.25">
      <c r="A681" s="114" t="s">
        <v>2794</v>
      </c>
      <c r="B681" s="99">
        <v>1</v>
      </c>
      <c r="C681" s="100" t="s">
        <v>93</v>
      </c>
      <c r="D681" s="102" t="s">
        <v>1923</v>
      </c>
      <c r="E681" s="101" t="s">
        <v>2130</v>
      </c>
      <c r="F681" s="100" t="s">
        <v>7701</v>
      </c>
      <c r="G681" s="100" t="s">
        <v>277</v>
      </c>
      <c r="H681" s="100" t="s">
        <v>278</v>
      </c>
      <c r="I681" s="100" t="s">
        <v>2311</v>
      </c>
      <c r="J681" s="102" t="s">
        <v>7490</v>
      </c>
      <c r="K681" s="102"/>
      <c r="L681" s="100" t="s">
        <v>91</v>
      </c>
      <c r="M681" s="153" t="s">
        <v>8508</v>
      </c>
      <c r="N681" s="102" t="s">
        <v>8510</v>
      </c>
      <c r="O681" s="102" t="s">
        <v>8513</v>
      </c>
      <c r="P681" s="114" t="s">
        <v>91</v>
      </c>
      <c r="Q681" s="114" t="s">
        <v>54</v>
      </c>
      <c r="R681" s="114"/>
      <c r="S681" s="114"/>
    </row>
    <row r="682" spans="1:19" x14ac:dyDescent="0.25">
      <c r="A682" s="112" t="s">
        <v>2794</v>
      </c>
      <c r="B682" s="93">
        <v>2</v>
      </c>
      <c r="C682" s="58" t="s">
        <v>120</v>
      </c>
      <c r="D682" s="53" t="s">
        <v>1950</v>
      </c>
      <c r="E682" s="53" t="s">
        <v>8258</v>
      </c>
      <c r="F682" s="67" t="s">
        <v>7659</v>
      </c>
      <c r="G682" s="56"/>
      <c r="H682" s="56"/>
      <c r="I682" s="55"/>
      <c r="J682" s="55" t="s">
        <v>7490</v>
      </c>
      <c r="K682" s="55"/>
      <c r="L682" s="53" t="s">
        <v>7470</v>
      </c>
      <c r="M682" s="154" t="s">
        <v>8508</v>
      </c>
      <c r="N682" s="55" t="s">
        <v>8510</v>
      </c>
      <c r="O682" s="55" t="s">
        <v>8513</v>
      </c>
      <c r="P682" s="112" t="s">
        <v>100</v>
      </c>
      <c r="Q682" s="112" t="s">
        <v>54</v>
      </c>
      <c r="R682" s="112"/>
      <c r="S682" s="112"/>
    </row>
    <row r="683" spans="1:19" x14ac:dyDescent="0.25">
      <c r="A683" s="112" t="s">
        <v>2794</v>
      </c>
      <c r="B683" s="93">
        <v>3</v>
      </c>
      <c r="C683" s="55" t="s">
        <v>2643</v>
      </c>
      <c r="D683" s="53" t="s">
        <v>1903</v>
      </c>
      <c r="E683" s="55" t="s">
        <v>8270</v>
      </c>
      <c r="F683" s="68" t="s">
        <v>2195</v>
      </c>
      <c r="G683" s="55" t="s">
        <v>3068</v>
      </c>
      <c r="H683" s="49" t="s">
        <v>2846</v>
      </c>
      <c r="I683" s="55"/>
      <c r="J683" s="55" t="s">
        <v>7490</v>
      </c>
      <c r="K683" s="55"/>
      <c r="L683" s="49" t="s">
        <v>7469</v>
      </c>
      <c r="M683" s="152" t="s">
        <v>8508</v>
      </c>
      <c r="N683" s="49" t="s">
        <v>8509</v>
      </c>
      <c r="O683" s="49" t="s">
        <v>8513</v>
      </c>
      <c r="P683" s="112" t="s">
        <v>156</v>
      </c>
      <c r="Q683" s="112" t="s">
        <v>54</v>
      </c>
      <c r="R683" s="112"/>
      <c r="S683" s="112"/>
    </row>
    <row r="684" spans="1:19" x14ac:dyDescent="0.25">
      <c r="A684" s="112" t="s">
        <v>2794</v>
      </c>
      <c r="B684" s="93">
        <v>4</v>
      </c>
      <c r="C684" s="55" t="s">
        <v>2644</v>
      </c>
      <c r="D684" s="53" t="s">
        <v>1904</v>
      </c>
      <c r="E684" s="55" t="s">
        <v>8271</v>
      </c>
      <c r="F684" s="68" t="s">
        <v>2196</v>
      </c>
      <c r="G684" s="55" t="s">
        <v>3069</v>
      </c>
      <c r="H684" s="49" t="s">
        <v>2847</v>
      </c>
      <c r="I684" s="55"/>
      <c r="J684" s="55" t="s">
        <v>7490</v>
      </c>
      <c r="K684" s="55"/>
      <c r="L684" s="49" t="s">
        <v>7469</v>
      </c>
      <c r="M684" s="152" t="s">
        <v>8508</v>
      </c>
      <c r="N684" s="49" t="s">
        <v>8509</v>
      </c>
      <c r="O684" s="49" t="s">
        <v>8513</v>
      </c>
      <c r="P684" s="112" t="s">
        <v>156</v>
      </c>
      <c r="Q684" s="112" t="s">
        <v>54</v>
      </c>
      <c r="R684" s="112"/>
      <c r="S684" s="112"/>
    </row>
    <row r="685" spans="1:19" x14ac:dyDescent="0.25">
      <c r="A685" s="112" t="s">
        <v>2794</v>
      </c>
      <c r="B685" s="93">
        <v>5</v>
      </c>
      <c r="C685" s="55" t="s">
        <v>2645</v>
      </c>
      <c r="D685" s="53" t="s">
        <v>3339</v>
      </c>
      <c r="E685" s="55" t="s">
        <v>8306</v>
      </c>
      <c r="F685" s="68" t="s">
        <v>8287</v>
      </c>
      <c r="G685" s="55" t="s">
        <v>3070</v>
      </c>
      <c r="H685" s="49" t="s">
        <v>2848</v>
      </c>
      <c r="I685" s="55"/>
      <c r="J685" s="55" t="s">
        <v>7490</v>
      </c>
      <c r="K685" s="55"/>
      <c r="L685" s="49" t="s">
        <v>7469</v>
      </c>
      <c r="M685" s="152">
        <v>0</v>
      </c>
      <c r="N685" s="49" t="s">
        <v>8509</v>
      </c>
      <c r="O685" s="49" t="s">
        <v>8514</v>
      </c>
      <c r="P685" s="112" t="s">
        <v>2997</v>
      </c>
      <c r="Q685" s="112" t="s">
        <v>54</v>
      </c>
      <c r="R685" s="112"/>
      <c r="S685" s="112"/>
    </row>
    <row r="686" spans="1:19" x14ac:dyDescent="0.25">
      <c r="A686" s="112" t="s">
        <v>2794</v>
      </c>
      <c r="B686" s="93">
        <v>6</v>
      </c>
      <c r="C686" s="55" t="s">
        <v>2658</v>
      </c>
      <c r="D686" s="55" t="s">
        <v>3370</v>
      </c>
      <c r="E686" s="55" t="s">
        <v>8286</v>
      </c>
      <c r="F686" s="68" t="s">
        <v>7858</v>
      </c>
      <c r="G686" s="55" t="s">
        <v>3083</v>
      </c>
      <c r="H686" s="49" t="s">
        <v>2861</v>
      </c>
      <c r="I686" s="55"/>
      <c r="J686" s="55" t="s">
        <v>7490</v>
      </c>
      <c r="K686" s="55"/>
      <c r="L686" s="49" t="s">
        <v>7469</v>
      </c>
      <c r="M686" s="152">
        <v>0</v>
      </c>
      <c r="N686" s="49" t="s">
        <v>8509</v>
      </c>
      <c r="O686" s="49" t="s">
        <v>8514</v>
      </c>
      <c r="P686" s="112" t="s">
        <v>100</v>
      </c>
      <c r="Q686" s="112" t="s">
        <v>54</v>
      </c>
      <c r="R686" s="112"/>
      <c r="S686" s="112"/>
    </row>
    <row r="687" spans="1:19" x14ac:dyDescent="0.25">
      <c r="A687" s="112" t="s">
        <v>2794</v>
      </c>
      <c r="B687" s="93">
        <v>7</v>
      </c>
      <c r="C687" s="55" t="s">
        <v>2649</v>
      </c>
      <c r="D687" s="55" t="s">
        <v>3341</v>
      </c>
      <c r="E687" s="55" t="s">
        <v>8285</v>
      </c>
      <c r="F687" s="68" t="s">
        <v>7859</v>
      </c>
      <c r="G687" s="55" t="s">
        <v>3074</v>
      </c>
      <c r="H687" s="49" t="s">
        <v>2852</v>
      </c>
      <c r="I687" s="55"/>
      <c r="J687" s="55" t="s">
        <v>7490</v>
      </c>
      <c r="K687" s="55"/>
      <c r="L687" s="49" t="s">
        <v>7469</v>
      </c>
      <c r="M687" s="152">
        <v>0</v>
      </c>
      <c r="N687" s="49" t="s">
        <v>8509</v>
      </c>
      <c r="O687" s="49" t="s">
        <v>8514</v>
      </c>
      <c r="P687" s="112" t="s">
        <v>100</v>
      </c>
      <c r="Q687" s="112" t="s">
        <v>54</v>
      </c>
      <c r="R687" s="112"/>
      <c r="S687" s="112"/>
    </row>
    <row r="688" spans="1:19" x14ac:dyDescent="0.25">
      <c r="A688" s="112" t="s">
        <v>2794</v>
      </c>
      <c r="B688" s="93">
        <v>8</v>
      </c>
      <c r="C688" s="55" t="s">
        <v>2650</v>
      </c>
      <c r="D688" s="55" t="s">
        <v>3342</v>
      </c>
      <c r="E688" s="55" t="s">
        <v>8284</v>
      </c>
      <c r="F688" s="68" t="s">
        <v>7860</v>
      </c>
      <c r="G688" s="55" t="s">
        <v>3075</v>
      </c>
      <c r="H688" s="49" t="s">
        <v>2853</v>
      </c>
      <c r="I688" s="55"/>
      <c r="J688" s="55" t="s">
        <v>7490</v>
      </c>
      <c r="K688" s="55"/>
      <c r="L688" s="49" t="s">
        <v>7469</v>
      </c>
      <c r="M688" s="152">
        <v>0</v>
      </c>
      <c r="N688" s="49" t="s">
        <v>8509</v>
      </c>
      <c r="O688" s="49" t="s">
        <v>8514</v>
      </c>
      <c r="P688" s="112" t="s">
        <v>100</v>
      </c>
      <c r="Q688" s="112" t="s">
        <v>54</v>
      </c>
      <c r="R688" s="112"/>
      <c r="S688" s="112"/>
    </row>
    <row r="689" spans="1:19" x14ac:dyDescent="0.25">
      <c r="A689" s="112" t="s">
        <v>2794</v>
      </c>
      <c r="B689" s="93">
        <v>9</v>
      </c>
      <c r="C689" s="55" t="s">
        <v>2646</v>
      </c>
      <c r="D689" s="55" t="s">
        <v>1974</v>
      </c>
      <c r="E689" s="55" t="s">
        <v>8283</v>
      </c>
      <c r="F689" s="68" t="s">
        <v>2284</v>
      </c>
      <c r="G689" s="55" t="s">
        <v>3071</v>
      </c>
      <c r="H689" s="49" t="s">
        <v>2849</v>
      </c>
      <c r="I689" s="55"/>
      <c r="J689" s="55" t="s">
        <v>7490</v>
      </c>
      <c r="K689" s="55"/>
      <c r="L689" s="49" t="s">
        <v>7469</v>
      </c>
      <c r="M689" s="152">
        <v>0</v>
      </c>
      <c r="N689" s="49" t="s">
        <v>8509</v>
      </c>
      <c r="O689" s="49" t="s">
        <v>8514</v>
      </c>
      <c r="P689" s="112" t="s">
        <v>195</v>
      </c>
      <c r="Q689" s="112" t="s">
        <v>54</v>
      </c>
      <c r="R689" s="112"/>
      <c r="S689" s="112"/>
    </row>
    <row r="690" spans="1:19" x14ac:dyDescent="0.25">
      <c r="A690" s="112" t="s">
        <v>2794</v>
      </c>
      <c r="B690" s="93">
        <v>10</v>
      </c>
      <c r="C690" s="55" t="s">
        <v>2647</v>
      </c>
      <c r="D690" s="55" t="s">
        <v>8279</v>
      </c>
      <c r="E690" s="55" t="s">
        <v>8281</v>
      </c>
      <c r="F690" s="68" t="s">
        <v>8280</v>
      </c>
      <c r="G690" s="55" t="s">
        <v>3072</v>
      </c>
      <c r="H690" s="49" t="s">
        <v>2850</v>
      </c>
      <c r="I690" s="55"/>
      <c r="J690" s="55" t="s">
        <v>7490</v>
      </c>
      <c r="K690" s="55"/>
      <c r="L690" s="49" t="s">
        <v>7469</v>
      </c>
      <c r="M690" s="152">
        <v>1</v>
      </c>
      <c r="N690" s="49" t="s">
        <v>8509</v>
      </c>
      <c r="O690" s="49" t="s">
        <v>8514</v>
      </c>
      <c r="P690" s="112" t="s">
        <v>195</v>
      </c>
      <c r="Q690" s="112" t="s">
        <v>54</v>
      </c>
      <c r="R690" s="112"/>
      <c r="S690" s="112"/>
    </row>
    <row r="691" spans="1:19" x14ac:dyDescent="0.25">
      <c r="A691" s="112" t="s">
        <v>2794</v>
      </c>
      <c r="B691" s="93">
        <v>11</v>
      </c>
      <c r="C691" s="55" t="s">
        <v>2648</v>
      </c>
      <c r="D691" s="55" t="s">
        <v>3340</v>
      </c>
      <c r="E691" s="55" t="s">
        <v>8282</v>
      </c>
      <c r="F691" s="68" t="s">
        <v>7861</v>
      </c>
      <c r="G691" s="55" t="s">
        <v>3073</v>
      </c>
      <c r="H691" s="49" t="s">
        <v>2851</v>
      </c>
      <c r="I691" s="55"/>
      <c r="J691" s="55" t="s">
        <v>7490</v>
      </c>
      <c r="K691" s="55"/>
      <c r="L691" s="49" t="s">
        <v>7469</v>
      </c>
      <c r="M691" s="152">
        <v>0</v>
      </c>
      <c r="N691" s="49" t="s">
        <v>8509</v>
      </c>
      <c r="O691" s="49" t="s">
        <v>8514</v>
      </c>
      <c r="P691" s="112" t="s">
        <v>195</v>
      </c>
      <c r="Q691" s="112" t="s">
        <v>54</v>
      </c>
      <c r="R691" s="112"/>
      <c r="S691" s="112"/>
    </row>
    <row r="692" spans="1:19" x14ac:dyDescent="0.25">
      <c r="A692" s="112" t="s">
        <v>2794</v>
      </c>
      <c r="B692" s="93">
        <v>12</v>
      </c>
      <c r="C692" s="55" t="s">
        <v>2651</v>
      </c>
      <c r="D692" s="55" t="s">
        <v>3360</v>
      </c>
      <c r="E692" s="55" t="s">
        <v>8272</v>
      </c>
      <c r="F692" s="68" t="s">
        <v>7862</v>
      </c>
      <c r="G692" s="55" t="s">
        <v>3076</v>
      </c>
      <c r="H692" s="49" t="s">
        <v>2854</v>
      </c>
      <c r="I692" s="55"/>
      <c r="J692" s="55" t="s">
        <v>7490</v>
      </c>
      <c r="K692" s="55"/>
      <c r="L692" s="49" t="s">
        <v>7469</v>
      </c>
      <c r="M692" s="152">
        <v>0</v>
      </c>
      <c r="N692" s="49" t="s">
        <v>8509</v>
      </c>
      <c r="O692" s="49" t="s">
        <v>8514</v>
      </c>
      <c r="P692" s="112" t="s">
        <v>2998</v>
      </c>
      <c r="Q692" s="112" t="s">
        <v>54</v>
      </c>
      <c r="R692" s="112"/>
      <c r="S692" s="112"/>
    </row>
    <row r="693" spans="1:19" x14ac:dyDescent="0.25">
      <c r="A693" s="112" t="s">
        <v>2794</v>
      </c>
      <c r="B693" s="93">
        <v>13</v>
      </c>
      <c r="C693" s="55" t="s">
        <v>2652</v>
      </c>
      <c r="D693" s="55" t="s">
        <v>3365</v>
      </c>
      <c r="E693" s="55" t="s">
        <v>8276</v>
      </c>
      <c r="F693" s="68" t="s">
        <v>7863</v>
      </c>
      <c r="G693" s="55" t="s">
        <v>3077</v>
      </c>
      <c r="H693" s="49" t="s">
        <v>2855</v>
      </c>
      <c r="I693" s="55"/>
      <c r="J693" s="55" t="s">
        <v>7490</v>
      </c>
      <c r="K693" s="55"/>
      <c r="L693" s="49" t="s">
        <v>7469</v>
      </c>
      <c r="M693" s="152">
        <v>0</v>
      </c>
      <c r="N693" s="49" t="s">
        <v>8509</v>
      </c>
      <c r="O693" s="49" t="s">
        <v>8514</v>
      </c>
      <c r="P693" s="112" t="s">
        <v>2999</v>
      </c>
      <c r="Q693" s="112" t="s">
        <v>54</v>
      </c>
      <c r="R693" s="112"/>
      <c r="S693" s="112"/>
    </row>
    <row r="694" spans="1:19" x14ac:dyDescent="0.25">
      <c r="A694" s="112" t="s">
        <v>2794</v>
      </c>
      <c r="B694" s="93">
        <v>14</v>
      </c>
      <c r="C694" s="55" t="s">
        <v>2653</v>
      </c>
      <c r="D694" s="55" t="s">
        <v>3363</v>
      </c>
      <c r="E694" s="55" t="s">
        <v>8277</v>
      </c>
      <c r="F694" s="68" t="s">
        <v>7864</v>
      </c>
      <c r="G694" s="55" t="s">
        <v>3078</v>
      </c>
      <c r="H694" s="49" t="s">
        <v>2856</v>
      </c>
      <c r="I694" s="55"/>
      <c r="J694" s="55" t="s">
        <v>7490</v>
      </c>
      <c r="K694" s="55"/>
      <c r="L694" s="49" t="s">
        <v>7469</v>
      </c>
      <c r="M694" s="152">
        <v>0</v>
      </c>
      <c r="N694" s="49" t="s">
        <v>8509</v>
      </c>
      <c r="O694" s="49" t="s">
        <v>8514</v>
      </c>
      <c r="P694" s="112" t="s">
        <v>2999</v>
      </c>
      <c r="Q694" s="112" t="s">
        <v>54</v>
      </c>
      <c r="R694" s="112"/>
      <c r="S694" s="112"/>
    </row>
    <row r="695" spans="1:19" x14ac:dyDescent="0.25">
      <c r="A695" s="112" t="s">
        <v>2794</v>
      </c>
      <c r="B695" s="93">
        <v>15</v>
      </c>
      <c r="C695" s="55" t="s">
        <v>2654</v>
      </c>
      <c r="D695" s="55" t="s">
        <v>3364</v>
      </c>
      <c r="E695" s="55" t="s">
        <v>8278</v>
      </c>
      <c r="F695" s="68" t="s">
        <v>7865</v>
      </c>
      <c r="G695" s="55" t="s">
        <v>3079</v>
      </c>
      <c r="H695" s="49" t="s">
        <v>2857</v>
      </c>
      <c r="I695" s="55"/>
      <c r="J695" s="55" t="s">
        <v>7490</v>
      </c>
      <c r="K695" s="55"/>
      <c r="L695" s="49" t="s">
        <v>7469</v>
      </c>
      <c r="M695" s="152">
        <v>0</v>
      </c>
      <c r="N695" s="49" t="s">
        <v>8509</v>
      </c>
      <c r="O695" s="49" t="s">
        <v>8514</v>
      </c>
      <c r="P695" s="112" t="s">
        <v>2999</v>
      </c>
      <c r="Q695" s="112" t="s">
        <v>54</v>
      </c>
      <c r="R695" s="112"/>
      <c r="S695" s="112"/>
    </row>
    <row r="696" spans="1:19" x14ac:dyDescent="0.25">
      <c r="A696" s="112" t="s">
        <v>2794</v>
      </c>
      <c r="B696" s="93">
        <v>16</v>
      </c>
      <c r="C696" s="55" t="s">
        <v>2657</v>
      </c>
      <c r="D696" s="55" t="s">
        <v>3361</v>
      </c>
      <c r="E696" s="55" t="s">
        <v>8273</v>
      </c>
      <c r="F696" s="68" t="s">
        <v>7866</v>
      </c>
      <c r="G696" s="55" t="s">
        <v>3082</v>
      </c>
      <c r="H696" s="49" t="s">
        <v>2860</v>
      </c>
      <c r="I696" s="55"/>
      <c r="J696" s="55" t="s">
        <v>7490</v>
      </c>
      <c r="K696" s="55"/>
      <c r="L696" s="49" t="s">
        <v>7469</v>
      </c>
      <c r="M696" s="152">
        <v>0</v>
      </c>
      <c r="N696" s="49" t="s">
        <v>8509</v>
      </c>
      <c r="O696" s="49" t="s">
        <v>8514</v>
      </c>
      <c r="P696" s="112" t="s">
        <v>2998</v>
      </c>
      <c r="Q696" s="112" t="s">
        <v>54</v>
      </c>
      <c r="R696" s="112"/>
      <c r="S696" s="112"/>
    </row>
    <row r="697" spans="1:19" x14ac:dyDescent="0.25">
      <c r="A697" s="112" t="s">
        <v>2794</v>
      </c>
      <c r="B697" s="93">
        <v>17</v>
      </c>
      <c r="C697" s="55" t="s">
        <v>2655</v>
      </c>
      <c r="D697" s="55" t="s">
        <v>3362</v>
      </c>
      <c r="E697" s="55" t="s">
        <v>8274</v>
      </c>
      <c r="F697" s="68" t="s">
        <v>7867</v>
      </c>
      <c r="G697" s="55" t="s">
        <v>3080</v>
      </c>
      <c r="H697" s="49" t="s">
        <v>2858</v>
      </c>
      <c r="I697" s="55"/>
      <c r="J697" s="55" t="s">
        <v>7490</v>
      </c>
      <c r="K697" s="55"/>
      <c r="L697" s="49" t="s">
        <v>7469</v>
      </c>
      <c r="M697" s="152">
        <v>0</v>
      </c>
      <c r="N697" s="49" t="s">
        <v>8509</v>
      </c>
      <c r="O697" s="49" t="s">
        <v>8514</v>
      </c>
      <c r="P697" s="112" t="s">
        <v>2998</v>
      </c>
      <c r="Q697" s="112" t="s">
        <v>54</v>
      </c>
      <c r="R697" s="112"/>
      <c r="S697" s="112"/>
    </row>
    <row r="698" spans="1:19" x14ac:dyDescent="0.25">
      <c r="A698" s="112" t="s">
        <v>2794</v>
      </c>
      <c r="B698" s="93">
        <v>18</v>
      </c>
      <c r="C698" s="55" t="s">
        <v>2656</v>
      </c>
      <c r="D698" s="55" t="s">
        <v>3366</v>
      </c>
      <c r="E698" s="55" t="s">
        <v>8275</v>
      </c>
      <c r="F698" s="68" t="s">
        <v>7868</v>
      </c>
      <c r="G698" s="55" t="s">
        <v>3081</v>
      </c>
      <c r="H698" s="49" t="s">
        <v>2859</v>
      </c>
      <c r="I698" s="55"/>
      <c r="J698" s="55" t="s">
        <v>7490</v>
      </c>
      <c r="K698" s="55"/>
      <c r="L698" s="49" t="s">
        <v>7469</v>
      </c>
      <c r="M698" s="152">
        <v>0</v>
      </c>
      <c r="N698" s="49" t="s">
        <v>8509</v>
      </c>
      <c r="O698" s="49" t="s">
        <v>8514</v>
      </c>
      <c r="P698" s="112" t="s">
        <v>2998</v>
      </c>
      <c r="Q698" s="112" t="s">
        <v>54</v>
      </c>
      <c r="R698" s="112"/>
      <c r="S698" s="112"/>
    </row>
    <row r="699" spans="1:19" x14ac:dyDescent="0.25">
      <c r="A699" s="114" t="s">
        <v>2794</v>
      </c>
      <c r="B699" s="99">
        <v>19</v>
      </c>
      <c r="C699" s="100" t="s">
        <v>7525</v>
      </c>
      <c r="D699" s="100" t="s">
        <v>1895</v>
      </c>
      <c r="E699" s="101" t="s">
        <v>8288</v>
      </c>
      <c r="F699" s="100" t="s">
        <v>2172</v>
      </c>
      <c r="G699" s="100"/>
      <c r="H699" s="100"/>
      <c r="I699" s="100"/>
      <c r="J699" s="102" t="s">
        <v>7490</v>
      </c>
      <c r="K699" s="102"/>
      <c r="L699" s="100" t="s">
        <v>91</v>
      </c>
      <c r="M699" s="153">
        <v>0</v>
      </c>
      <c r="N699" s="102" t="s">
        <v>8509</v>
      </c>
      <c r="O699" s="102" t="s">
        <v>8514</v>
      </c>
      <c r="P699" s="114" t="s">
        <v>91</v>
      </c>
      <c r="Q699" s="114" t="s">
        <v>54</v>
      </c>
      <c r="R699" s="114"/>
      <c r="S699" s="114"/>
    </row>
    <row r="700" spans="1:19" x14ac:dyDescent="0.25">
      <c r="A700" s="112" t="s">
        <v>67</v>
      </c>
      <c r="B700" s="111">
        <v>-99</v>
      </c>
      <c r="C700" s="112" t="s">
        <v>2607</v>
      </c>
      <c r="D700" s="56" t="s">
        <v>6529</v>
      </c>
      <c r="E700" s="112"/>
      <c r="F700" s="112" t="s">
        <v>7872</v>
      </c>
      <c r="G700" s="49" t="s">
        <v>3030</v>
      </c>
      <c r="H700" s="49" t="s">
        <v>4765</v>
      </c>
      <c r="I700" s="112"/>
      <c r="J700" s="55" t="s">
        <v>7490</v>
      </c>
      <c r="K700" s="55"/>
      <c r="L700" s="98" t="s">
        <v>7470</v>
      </c>
      <c r="M700" s="159" t="s">
        <v>8508</v>
      </c>
      <c r="N700" s="98" t="s">
        <v>8510</v>
      </c>
      <c r="O700" s="98"/>
      <c r="P700" s="112" t="s">
        <v>100</v>
      </c>
      <c r="Q700" s="112" t="s">
        <v>68</v>
      </c>
      <c r="R700" s="112"/>
      <c r="S700" s="112"/>
    </row>
    <row r="701" spans="1:19" x14ac:dyDescent="0.25">
      <c r="A701" s="112" t="s">
        <v>67</v>
      </c>
      <c r="B701" s="92">
        <v>1</v>
      </c>
      <c r="C701" s="53" t="s">
        <v>202</v>
      </c>
      <c r="D701" s="55" t="s">
        <v>1902</v>
      </c>
      <c r="E701" s="112" t="s">
        <v>8302</v>
      </c>
      <c r="F701" s="67" t="s">
        <v>7706</v>
      </c>
      <c r="G701" s="53" t="s">
        <v>492</v>
      </c>
      <c r="H701" s="53" t="s">
        <v>493</v>
      </c>
      <c r="I701" s="67" t="s">
        <v>2398</v>
      </c>
      <c r="J701" s="55" t="s">
        <v>7490</v>
      </c>
      <c r="K701" s="55"/>
      <c r="L701" s="53" t="s">
        <v>91</v>
      </c>
      <c r="M701" s="154" t="s">
        <v>8508</v>
      </c>
      <c r="N701" s="55" t="s">
        <v>8510</v>
      </c>
      <c r="O701" s="55" t="s">
        <v>8513</v>
      </c>
      <c r="P701" s="112" t="s">
        <v>91</v>
      </c>
      <c r="Q701" s="112" t="s">
        <v>68</v>
      </c>
      <c r="R701" s="112"/>
      <c r="S701" s="112"/>
    </row>
    <row r="702" spans="1:19" x14ac:dyDescent="0.25">
      <c r="A702" s="112" t="s">
        <v>67</v>
      </c>
      <c r="B702" s="111">
        <v>2</v>
      </c>
      <c r="C702" s="112" t="s">
        <v>3966</v>
      </c>
      <c r="D702" s="55" t="s">
        <v>6415</v>
      </c>
      <c r="E702" s="112" t="s">
        <v>8303</v>
      </c>
      <c r="F702" s="110" t="s">
        <v>7869</v>
      </c>
      <c r="G702" s="49" t="s">
        <v>4766</v>
      </c>
      <c r="H702" s="49" t="s">
        <v>4767</v>
      </c>
      <c r="I702" s="112"/>
      <c r="J702" s="55" t="s">
        <v>7490</v>
      </c>
      <c r="K702" s="55"/>
      <c r="L702" s="112" t="s">
        <v>91</v>
      </c>
      <c r="M702" s="113" t="s">
        <v>8508</v>
      </c>
      <c r="N702" s="112" t="s">
        <v>8510</v>
      </c>
      <c r="O702" s="112" t="s">
        <v>8513</v>
      </c>
      <c r="P702" s="112" t="s">
        <v>91</v>
      </c>
      <c r="Q702" s="112" t="s">
        <v>68</v>
      </c>
      <c r="R702" s="112"/>
      <c r="S702" s="112"/>
    </row>
    <row r="703" spans="1:19" x14ac:dyDescent="0.25">
      <c r="A703" s="112" t="s">
        <v>67</v>
      </c>
      <c r="B703" s="92">
        <v>3</v>
      </c>
      <c r="C703" s="53" t="s">
        <v>203</v>
      </c>
      <c r="D703" s="55" t="s">
        <v>1931</v>
      </c>
      <c r="E703" s="112" t="s">
        <v>8301</v>
      </c>
      <c r="F703" s="67" t="s">
        <v>2229</v>
      </c>
      <c r="G703" s="53" t="s">
        <v>494</v>
      </c>
      <c r="H703" s="53" t="s">
        <v>495</v>
      </c>
      <c r="I703" s="67" t="s">
        <v>2399</v>
      </c>
      <c r="J703" s="55" t="s">
        <v>7490</v>
      </c>
      <c r="K703" s="55"/>
      <c r="L703" s="53" t="s">
        <v>91</v>
      </c>
      <c r="M703" s="154" t="s">
        <v>8508</v>
      </c>
      <c r="N703" s="55" t="s">
        <v>8509</v>
      </c>
      <c r="O703" s="55" t="s">
        <v>8513</v>
      </c>
      <c r="P703" s="112" t="s">
        <v>91</v>
      </c>
      <c r="Q703" s="112" t="s">
        <v>68</v>
      </c>
      <c r="R703" s="112"/>
      <c r="S703" s="112"/>
    </row>
    <row r="704" spans="1:19" x14ac:dyDescent="0.25">
      <c r="A704" s="112" t="s">
        <v>67</v>
      </c>
      <c r="B704" s="111">
        <v>4</v>
      </c>
      <c r="C704" s="112" t="s">
        <v>3967</v>
      </c>
      <c r="D704" s="112" t="s">
        <v>1940</v>
      </c>
      <c r="E704" s="112" t="s">
        <v>8290</v>
      </c>
      <c r="F704" s="110" t="s">
        <v>2243</v>
      </c>
      <c r="G704" s="49" t="s">
        <v>4768</v>
      </c>
      <c r="H704" s="49" t="s">
        <v>4769</v>
      </c>
      <c r="I704" s="112"/>
      <c r="J704" s="55" t="s">
        <v>7490</v>
      </c>
      <c r="K704" s="55"/>
      <c r="L704" s="112" t="s">
        <v>91</v>
      </c>
      <c r="M704" s="113">
        <v>0</v>
      </c>
      <c r="N704" s="112" t="s">
        <v>8509</v>
      </c>
      <c r="O704" s="112" t="s">
        <v>8514</v>
      </c>
      <c r="P704" s="112" t="s">
        <v>91</v>
      </c>
      <c r="Q704" s="112" t="s">
        <v>68</v>
      </c>
      <c r="R704" s="112"/>
      <c r="S704" s="112"/>
    </row>
    <row r="705" spans="1:19" x14ac:dyDescent="0.25">
      <c r="A705" s="112" t="s">
        <v>67</v>
      </c>
      <c r="B705" s="92">
        <v>5</v>
      </c>
      <c r="C705" s="53" t="s">
        <v>204</v>
      </c>
      <c r="D705" s="55" t="s">
        <v>1932</v>
      </c>
      <c r="E705" s="49" t="s">
        <v>8289</v>
      </c>
      <c r="F705" s="67" t="s">
        <v>2162</v>
      </c>
      <c r="G705" s="53" t="s">
        <v>496</v>
      </c>
      <c r="H705" s="53" t="s">
        <v>497</v>
      </c>
      <c r="I705" s="67" t="s">
        <v>2400</v>
      </c>
      <c r="J705" s="55" t="s">
        <v>7490</v>
      </c>
      <c r="K705" s="55"/>
      <c r="L705" s="53" t="s">
        <v>91</v>
      </c>
      <c r="M705" s="154">
        <v>0</v>
      </c>
      <c r="N705" s="55" t="s">
        <v>8509</v>
      </c>
      <c r="O705" s="55" t="s">
        <v>8514</v>
      </c>
      <c r="P705" s="112" t="s">
        <v>91</v>
      </c>
      <c r="Q705" s="112" t="s">
        <v>68</v>
      </c>
      <c r="R705" s="112"/>
      <c r="S705" s="112"/>
    </row>
    <row r="706" spans="1:19" x14ac:dyDescent="0.25">
      <c r="A706" s="112" t="s">
        <v>67</v>
      </c>
      <c r="B706" s="92">
        <v>6</v>
      </c>
      <c r="C706" s="53" t="s">
        <v>205</v>
      </c>
      <c r="D706" s="55" t="s">
        <v>1933</v>
      </c>
      <c r="E706" s="49" t="s">
        <v>8292</v>
      </c>
      <c r="F706" s="67" t="s">
        <v>1933</v>
      </c>
      <c r="G706" s="53" t="s">
        <v>498</v>
      </c>
      <c r="H706" s="53" t="s">
        <v>499</v>
      </c>
      <c r="I706" s="67" t="s">
        <v>2401</v>
      </c>
      <c r="J706" s="55" t="s">
        <v>7490</v>
      </c>
      <c r="K706" s="55"/>
      <c r="L706" s="53" t="s">
        <v>91</v>
      </c>
      <c r="M706" s="154">
        <v>0</v>
      </c>
      <c r="N706" s="55" t="s">
        <v>8509</v>
      </c>
      <c r="O706" s="55" t="s">
        <v>8514</v>
      </c>
      <c r="P706" s="112" t="s">
        <v>91</v>
      </c>
      <c r="Q706" s="112" t="s">
        <v>68</v>
      </c>
      <c r="R706" s="112"/>
      <c r="S706" s="112"/>
    </row>
    <row r="707" spans="1:19" x14ac:dyDescent="0.25">
      <c r="A707" s="112" t="s">
        <v>67</v>
      </c>
      <c r="B707" s="92">
        <v>7</v>
      </c>
      <c r="C707" s="53" t="s">
        <v>206</v>
      </c>
      <c r="D707" s="56" t="s">
        <v>1934</v>
      </c>
      <c r="E707" s="49" t="s">
        <v>8293</v>
      </c>
      <c r="F707" s="67" t="s">
        <v>2163</v>
      </c>
      <c r="G707" s="53" t="s">
        <v>500</v>
      </c>
      <c r="H707" s="53" t="s">
        <v>501</v>
      </c>
      <c r="I707" s="67" t="s">
        <v>2402</v>
      </c>
      <c r="J707" s="55" t="s">
        <v>7490</v>
      </c>
      <c r="K707" s="55"/>
      <c r="L707" s="53" t="s">
        <v>91</v>
      </c>
      <c r="M707" s="154">
        <v>0</v>
      </c>
      <c r="N707" s="55" t="s">
        <v>8509</v>
      </c>
      <c r="O707" s="55" t="s">
        <v>8514</v>
      </c>
      <c r="P707" s="112" t="s">
        <v>91</v>
      </c>
      <c r="Q707" s="112" t="s">
        <v>68</v>
      </c>
      <c r="R707" s="112"/>
      <c r="S707" s="112"/>
    </row>
    <row r="708" spans="1:19" x14ac:dyDescent="0.25">
      <c r="A708" s="112" t="s">
        <v>67</v>
      </c>
      <c r="B708" s="92">
        <v>8</v>
      </c>
      <c r="C708" s="53" t="s">
        <v>207</v>
      </c>
      <c r="D708" s="55" t="s">
        <v>1935</v>
      </c>
      <c r="E708" s="55" t="s">
        <v>8294</v>
      </c>
      <c r="F708" s="67" t="s">
        <v>2164</v>
      </c>
      <c r="G708" s="53" t="s">
        <v>502</v>
      </c>
      <c r="H708" s="53" t="s">
        <v>503</v>
      </c>
      <c r="I708" s="67" t="s">
        <v>2403</v>
      </c>
      <c r="J708" s="55" t="s">
        <v>7490</v>
      </c>
      <c r="K708" s="55"/>
      <c r="L708" s="49" t="s">
        <v>7469</v>
      </c>
      <c r="M708" s="152">
        <v>1</v>
      </c>
      <c r="N708" s="49" t="s">
        <v>8509</v>
      </c>
      <c r="O708" s="49" t="s">
        <v>8514</v>
      </c>
      <c r="P708" s="112" t="s">
        <v>138</v>
      </c>
      <c r="Q708" s="112" t="s">
        <v>68</v>
      </c>
      <c r="R708" s="112"/>
      <c r="S708" s="112"/>
    </row>
    <row r="709" spans="1:19" x14ac:dyDescent="0.25">
      <c r="A709" s="112" t="s">
        <v>67</v>
      </c>
      <c r="B709" s="92">
        <v>9</v>
      </c>
      <c r="C709" s="53" t="s">
        <v>208</v>
      </c>
      <c r="D709" s="55" t="s">
        <v>1936</v>
      </c>
      <c r="E709" s="55" t="s">
        <v>8295</v>
      </c>
      <c r="F709" s="67" t="s">
        <v>2165</v>
      </c>
      <c r="G709" s="53" t="s">
        <v>504</v>
      </c>
      <c r="H709" s="53" t="s">
        <v>505</v>
      </c>
      <c r="I709" s="67" t="s">
        <v>2404</v>
      </c>
      <c r="J709" s="55" t="s">
        <v>7490</v>
      </c>
      <c r="K709" s="55"/>
      <c r="L709" s="49" t="s">
        <v>7469</v>
      </c>
      <c r="M709" s="152">
        <v>1</v>
      </c>
      <c r="N709" s="49" t="s">
        <v>8509</v>
      </c>
      <c r="O709" s="49" t="s">
        <v>8514</v>
      </c>
      <c r="P709" s="112" t="s">
        <v>138</v>
      </c>
      <c r="Q709" s="112" t="s">
        <v>68</v>
      </c>
      <c r="R709" s="112"/>
      <c r="S709" s="112"/>
    </row>
    <row r="710" spans="1:19" x14ac:dyDescent="0.25">
      <c r="A710" s="112" t="s">
        <v>67</v>
      </c>
      <c r="B710" s="92">
        <v>10</v>
      </c>
      <c r="C710" s="53" t="s">
        <v>209</v>
      </c>
      <c r="D710" s="55" t="s">
        <v>1937</v>
      </c>
      <c r="E710" s="55" t="s">
        <v>8296</v>
      </c>
      <c r="F710" s="67" t="s">
        <v>2166</v>
      </c>
      <c r="G710" s="53" t="s">
        <v>506</v>
      </c>
      <c r="H710" s="53" t="s">
        <v>507</v>
      </c>
      <c r="I710" s="67" t="s">
        <v>2405</v>
      </c>
      <c r="J710" s="55" t="s">
        <v>7490</v>
      </c>
      <c r="K710" s="55"/>
      <c r="L710" s="49" t="s">
        <v>7469</v>
      </c>
      <c r="M710" s="152">
        <v>1</v>
      </c>
      <c r="N710" s="49" t="s">
        <v>8509</v>
      </c>
      <c r="O710" s="49" t="s">
        <v>8514</v>
      </c>
      <c r="P710" s="112" t="s">
        <v>139</v>
      </c>
      <c r="Q710" s="112" t="s">
        <v>68</v>
      </c>
      <c r="R710" s="112"/>
      <c r="S710" s="112"/>
    </row>
    <row r="711" spans="1:19" x14ac:dyDescent="0.25">
      <c r="A711" s="112" t="s">
        <v>67</v>
      </c>
      <c r="B711" s="111">
        <v>11</v>
      </c>
      <c r="C711" s="112" t="s">
        <v>3968</v>
      </c>
      <c r="D711" s="55" t="s">
        <v>6443</v>
      </c>
      <c r="E711" s="112" t="s">
        <v>8299</v>
      </c>
      <c r="F711" s="110" t="s">
        <v>7870</v>
      </c>
      <c r="G711" s="49" t="s">
        <v>4770</v>
      </c>
      <c r="H711" s="49" t="s">
        <v>4771</v>
      </c>
      <c r="I711" s="112"/>
      <c r="J711" s="55" t="s">
        <v>7490</v>
      </c>
      <c r="K711" s="55"/>
      <c r="L711" s="112" t="s">
        <v>153</v>
      </c>
      <c r="M711" s="113">
        <v>0</v>
      </c>
      <c r="N711" s="112" t="s">
        <v>8509</v>
      </c>
      <c r="O711" s="112" t="s">
        <v>8514</v>
      </c>
      <c r="P711" s="112" t="s">
        <v>153</v>
      </c>
      <c r="Q711" s="112" t="s">
        <v>68</v>
      </c>
      <c r="R711" s="112"/>
      <c r="S711" s="112"/>
    </row>
    <row r="712" spans="1:19" x14ac:dyDescent="0.25">
      <c r="A712" s="112" t="s">
        <v>67</v>
      </c>
      <c r="B712" s="92">
        <v>12</v>
      </c>
      <c r="C712" s="53" t="s">
        <v>210</v>
      </c>
      <c r="D712" s="55" t="s">
        <v>1938</v>
      </c>
      <c r="E712" s="49" t="s">
        <v>8297</v>
      </c>
      <c r="F712" s="67" t="s">
        <v>2230</v>
      </c>
      <c r="G712" s="53" t="s">
        <v>508</v>
      </c>
      <c r="H712" s="53" t="s">
        <v>509</v>
      </c>
      <c r="I712" s="67" t="s">
        <v>2227</v>
      </c>
      <c r="J712" s="55" t="s">
        <v>7490</v>
      </c>
      <c r="K712" s="55"/>
      <c r="L712" s="49" t="s">
        <v>7469</v>
      </c>
      <c r="M712" s="152">
        <v>0</v>
      </c>
      <c r="N712" s="49" t="s">
        <v>8509</v>
      </c>
      <c r="O712" s="49" t="s">
        <v>8514</v>
      </c>
      <c r="P712" s="112" t="s">
        <v>156</v>
      </c>
      <c r="Q712" s="112" t="s">
        <v>68</v>
      </c>
      <c r="R712" s="112"/>
      <c r="S712" s="112"/>
    </row>
    <row r="713" spans="1:19" x14ac:dyDescent="0.25">
      <c r="A713" s="112" t="s">
        <v>67</v>
      </c>
      <c r="B713" s="111">
        <v>13</v>
      </c>
      <c r="C713" s="112" t="s">
        <v>3969</v>
      </c>
      <c r="D713" s="55" t="s">
        <v>1947</v>
      </c>
      <c r="E713" s="112" t="s">
        <v>8298</v>
      </c>
      <c r="F713" s="110" t="s">
        <v>2167</v>
      </c>
      <c r="G713" s="49" t="s">
        <v>4772</v>
      </c>
      <c r="H713" s="49" t="s">
        <v>4773</v>
      </c>
      <c r="I713" s="112"/>
      <c r="J713" s="55" t="s">
        <v>7490</v>
      </c>
      <c r="K713" s="55"/>
      <c r="L713" s="49" t="s">
        <v>7469</v>
      </c>
      <c r="M713" s="152">
        <v>1</v>
      </c>
      <c r="N713" s="49" t="s">
        <v>8509</v>
      </c>
      <c r="O713" s="49" t="s">
        <v>8514</v>
      </c>
      <c r="P713" s="112" t="s">
        <v>195</v>
      </c>
      <c r="Q713" s="112" t="s">
        <v>68</v>
      </c>
      <c r="R713" s="112"/>
      <c r="S713" s="112"/>
    </row>
    <row r="714" spans="1:19" x14ac:dyDescent="0.25">
      <c r="A714" s="112" t="s">
        <v>67</v>
      </c>
      <c r="B714" s="111">
        <v>14</v>
      </c>
      <c r="C714" s="112" t="s">
        <v>3970</v>
      </c>
      <c r="D714" s="55" t="s">
        <v>6444</v>
      </c>
      <c r="E714" s="112" t="s">
        <v>8300</v>
      </c>
      <c r="F714" s="67" t="s">
        <v>7871</v>
      </c>
      <c r="G714" s="52" t="s">
        <v>4774</v>
      </c>
      <c r="H714" s="52" t="s">
        <v>4775</v>
      </c>
      <c r="I714" s="112"/>
      <c r="J714" s="55" t="s">
        <v>7490</v>
      </c>
      <c r="K714" s="55"/>
      <c r="L714" s="112" t="s">
        <v>91</v>
      </c>
      <c r="M714" s="113">
        <v>1</v>
      </c>
      <c r="N714" s="112" t="s">
        <v>8509</v>
      </c>
      <c r="O714" s="112" t="s">
        <v>8514</v>
      </c>
      <c r="P714" s="112" t="s">
        <v>91</v>
      </c>
      <c r="Q714" s="112" t="s">
        <v>68</v>
      </c>
      <c r="R714" s="112"/>
      <c r="S714" s="112"/>
    </row>
    <row r="715" spans="1:19" x14ac:dyDescent="0.25">
      <c r="A715" s="112" t="s">
        <v>67</v>
      </c>
      <c r="B715" s="111">
        <v>15</v>
      </c>
      <c r="C715" s="112" t="s">
        <v>3971</v>
      </c>
      <c r="D715" s="55" t="s">
        <v>1895</v>
      </c>
      <c r="E715" s="112" t="s">
        <v>8291</v>
      </c>
      <c r="F715" s="110" t="s">
        <v>2172</v>
      </c>
      <c r="G715" s="49" t="s">
        <v>4776</v>
      </c>
      <c r="H715" s="49" t="s">
        <v>4777</v>
      </c>
      <c r="I715" s="112"/>
      <c r="J715" s="55" t="s">
        <v>7490</v>
      </c>
      <c r="K715" s="55"/>
      <c r="L715" s="112" t="s">
        <v>91</v>
      </c>
      <c r="M715" s="113">
        <v>0</v>
      </c>
      <c r="N715" s="112" t="s">
        <v>8509</v>
      </c>
      <c r="O715" s="112" t="s">
        <v>8514</v>
      </c>
      <c r="P715" s="112" t="s">
        <v>91</v>
      </c>
      <c r="Q715" s="112" t="s">
        <v>68</v>
      </c>
      <c r="R715" s="112"/>
      <c r="S715" s="112"/>
    </row>
    <row r="716" spans="1:19" x14ac:dyDescent="0.25">
      <c r="A716" s="112" t="s">
        <v>72</v>
      </c>
      <c r="B716" s="111">
        <v>1</v>
      </c>
      <c r="C716" s="112" t="s">
        <v>2607</v>
      </c>
      <c r="D716" s="120" t="s">
        <v>6416</v>
      </c>
      <c r="E716" s="112" t="s">
        <v>8304</v>
      </c>
      <c r="F716" s="67" t="s">
        <v>7891</v>
      </c>
      <c r="G716" s="49" t="s">
        <v>3030</v>
      </c>
      <c r="H716" s="49" t="s">
        <v>4806</v>
      </c>
      <c r="I716" s="112"/>
      <c r="J716" s="55" t="s">
        <v>7490</v>
      </c>
      <c r="K716" s="55"/>
      <c r="L716" s="98" t="s">
        <v>7470</v>
      </c>
      <c r="M716" s="159" t="s">
        <v>8508</v>
      </c>
      <c r="N716" s="98" t="s">
        <v>8510</v>
      </c>
      <c r="O716" s="98" t="s">
        <v>8513</v>
      </c>
      <c r="P716" s="112" t="s">
        <v>100</v>
      </c>
      <c r="Q716" s="112" t="s">
        <v>68</v>
      </c>
      <c r="R716" s="112"/>
      <c r="S716" s="112"/>
    </row>
    <row r="717" spans="1:19" x14ac:dyDescent="0.25">
      <c r="A717" s="112" t="s">
        <v>72</v>
      </c>
      <c r="B717" s="92">
        <v>2</v>
      </c>
      <c r="C717" s="53" t="s">
        <v>202</v>
      </c>
      <c r="D717" s="53" t="s">
        <v>1948</v>
      </c>
      <c r="E717" s="112" t="s">
        <v>8302</v>
      </c>
      <c r="F717" s="67" t="s">
        <v>7704</v>
      </c>
      <c r="G717" s="53" t="s">
        <v>492</v>
      </c>
      <c r="H717" s="53" t="s">
        <v>493</v>
      </c>
      <c r="I717" s="67" t="s">
        <v>2398</v>
      </c>
      <c r="J717" s="55" t="s">
        <v>7490</v>
      </c>
      <c r="K717" s="55"/>
      <c r="L717" s="53" t="s">
        <v>91</v>
      </c>
      <c r="M717" s="154" t="s">
        <v>8508</v>
      </c>
      <c r="N717" s="55" t="s">
        <v>8510</v>
      </c>
      <c r="O717" s="55" t="s">
        <v>8513</v>
      </c>
      <c r="P717" s="112" t="s">
        <v>91</v>
      </c>
      <c r="Q717" s="112" t="s">
        <v>68</v>
      </c>
      <c r="R717" s="112"/>
      <c r="S717" s="112"/>
    </row>
    <row r="718" spans="1:19" x14ac:dyDescent="0.25">
      <c r="A718" s="112" t="s">
        <v>72</v>
      </c>
      <c r="B718" s="111">
        <v>3</v>
      </c>
      <c r="C718" s="112" t="s">
        <v>3966</v>
      </c>
      <c r="D718" s="120" t="s">
        <v>6415</v>
      </c>
      <c r="E718" s="112" t="s">
        <v>8303</v>
      </c>
      <c r="F718" s="67" t="s">
        <v>7869</v>
      </c>
      <c r="G718" s="49" t="s">
        <v>4766</v>
      </c>
      <c r="H718" s="49" t="s">
        <v>4767</v>
      </c>
      <c r="I718" s="112"/>
      <c r="J718" s="55" t="s">
        <v>7490</v>
      </c>
      <c r="K718" s="55"/>
      <c r="L718" s="112" t="s">
        <v>91</v>
      </c>
      <c r="M718" s="113" t="s">
        <v>8508</v>
      </c>
      <c r="N718" s="112" t="s">
        <v>8510</v>
      </c>
      <c r="O718" s="112" t="s">
        <v>8513</v>
      </c>
      <c r="P718" s="112" t="s">
        <v>91</v>
      </c>
      <c r="Q718" s="112" t="s">
        <v>68</v>
      </c>
      <c r="R718" s="112"/>
      <c r="S718" s="112"/>
    </row>
    <row r="719" spans="1:19" x14ac:dyDescent="0.25">
      <c r="A719" s="112" t="s">
        <v>72</v>
      </c>
      <c r="B719" s="92">
        <v>4</v>
      </c>
      <c r="C719" s="53" t="s">
        <v>223</v>
      </c>
      <c r="D719" s="53" t="s">
        <v>6429</v>
      </c>
      <c r="E719" s="55" t="s">
        <v>8310</v>
      </c>
      <c r="F719" s="67" t="s">
        <v>2195</v>
      </c>
      <c r="G719" s="53" t="s">
        <v>528</v>
      </c>
      <c r="H719" s="53" t="s">
        <v>392</v>
      </c>
      <c r="I719" s="67" t="s">
        <v>2355</v>
      </c>
      <c r="J719" s="55" t="s">
        <v>7490</v>
      </c>
      <c r="K719" s="55"/>
      <c r="L719" s="49" t="s">
        <v>7469</v>
      </c>
      <c r="M719" s="152" t="s">
        <v>8508</v>
      </c>
      <c r="N719" s="49" t="s">
        <v>8509</v>
      </c>
      <c r="O719" s="49" t="s">
        <v>8513</v>
      </c>
      <c r="P719" s="112" t="s">
        <v>156</v>
      </c>
      <c r="Q719" s="112" t="s">
        <v>68</v>
      </c>
      <c r="R719" s="112"/>
      <c r="S719" s="112"/>
    </row>
    <row r="720" spans="1:19" x14ac:dyDescent="0.25">
      <c r="A720" s="112" t="s">
        <v>72</v>
      </c>
      <c r="B720" s="92">
        <v>5</v>
      </c>
      <c r="C720" s="53" t="s">
        <v>224</v>
      </c>
      <c r="D720" s="53" t="s">
        <v>6430</v>
      </c>
      <c r="E720" s="55" t="s">
        <v>8311</v>
      </c>
      <c r="F720" s="67" t="s">
        <v>2196</v>
      </c>
      <c r="G720" s="53" t="s">
        <v>529</v>
      </c>
      <c r="H720" s="53" t="s">
        <v>394</v>
      </c>
      <c r="I720" s="67" t="s">
        <v>2356</v>
      </c>
      <c r="J720" s="55" t="s">
        <v>7490</v>
      </c>
      <c r="K720" s="55"/>
      <c r="L720" s="49" t="s">
        <v>7469</v>
      </c>
      <c r="M720" s="152" t="s">
        <v>8508</v>
      </c>
      <c r="N720" s="49" t="s">
        <v>8509</v>
      </c>
      <c r="O720" s="49" t="s">
        <v>8513</v>
      </c>
      <c r="P720" s="112" t="s">
        <v>156</v>
      </c>
      <c r="Q720" s="112" t="s">
        <v>68</v>
      </c>
      <c r="R720" s="112"/>
      <c r="S720" s="112"/>
    </row>
    <row r="721" spans="1:19" x14ac:dyDescent="0.25">
      <c r="A721" s="112" t="s">
        <v>72</v>
      </c>
      <c r="B721" s="92">
        <v>6</v>
      </c>
      <c r="C721" s="53" t="s">
        <v>225</v>
      </c>
      <c r="D721" s="53" t="s">
        <v>1970</v>
      </c>
      <c r="E721" s="49" t="s">
        <v>8312</v>
      </c>
      <c r="F721" s="67" t="s">
        <v>7892</v>
      </c>
      <c r="G721" s="53" t="s">
        <v>530</v>
      </c>
      <c r="H721" s="53" t="s">
        <v>531</v>
      </c>
      <c r="I721" s="67" t="s">
        <v>2414</v>
      </c>
      <c r="J721" s="55" t="s">
        <v>3762</v>
      </c>
      <c r="K721" s="55" t="s">
        <v>7489</v>
      </c>
      <c r="L721" s="53" t="s">
        <v>91</v>
      </c>
      <c r="M721" s="154">
        <v>1</v>
      </c>
      <c r="N721" s="55" t="s">
        <v>8509</v>
      </c>
      <c r="O721" s="55" t="s">
        <v>8514</v>
      </c>
      <c r="P721" s="112" t="s">
        <v>92</v>
      </c>
      <c r="Q721" s="112" t="s">
        <v>68</v>
      </c>
      <c r="R721" s="112"/>
      <c r="S721" s="112"/>
    </row>
    <row r="722" spans="1:19" x14ac:dyDescent="0.25">
      <c r="A722" s="112" t="s">
        <v>72</v>
      </c>
      <c r="B722" s="111">
        <v>7</v>
      </c>
      <c r="C722" s="112" t="s">
        <v>3986</v>
      </c>
      <c r="D722" s="53" t="s">
        <v>6452</v>
      </c>
      <c r="E722" s="112" t="s">
        <v>8313</v>
      </c>
      <c r="F722" s="67" t="s">
        <v>7893</v>
      </c>
      <c r="G722" s="49" t="s">
        <v>4807</v>
      </c>
      <c r="H722" s="49" t="s">
        <v>4808</v>
      </c>
      <c r="I722" s="112"/>
      <c r="J722" s="55" t="s">
        <v>7490</v>
      </c>
      <c r="K722" s="55"/>
      <c r="L722" s="112" t="s">
        <v>91</v>
      </c>
      <c r="M722" s="113">
        <v>0</v>
      </c>
      <c r="N722" s="112" t="s">
        <v>8509</v>
      </c>
      <c r="O722" s="112" t="s">
        <v>8514</v>
      </c>
      <c r="P722" s="112" t="s">
        <v>92</v>
      </c>
      <c r="Q722" s="112" t="s">
        <v>68</v>
      </c>
      <c r="R722" s="112"/>
      <c r="S722" s="112"/>
    </row>
    <row r="723" spans="1:19" x14ac:dyDescent="0.25">
      <c r="A723" s="112" t="s">
        <v>72</v>
      </c>
      <c r="B723" s="111">
        <v>12</v>
      </c>
      <c r="C723" s="112" t="s">
        <v>3987</v>
      </c>
      <c r="D723" s="53" t="s">
        <v>6424</v>
      </c>
      <c r="E723" s="112" t="s">
        <v>8314</v>
      </c>
      <c r="F723" s="67" t="s">
        <v>7894</v>
      </c>
      <c r="G723" s="49" t="s">
        <v>4809</v>
      </c>
      <c r="H723" s="49" t="s">
        <v>4810</v>
      </c>
      <c r="I723" s="112"/>
      <c r="J723" s="55" t="s">
        <v>7490</v>
      </c>
      <c r="K723" s="55"/>
      <c r="L723" s="49" t="s">
        <v>7469</v>
      </c>
      <c r="M723" s="152">
        <v>0</v>
      </c>
      <c r="N723" s="49" t="s">
        <v>8509</v>
      </c>
      <c r="O723" s="49" t="s">
        <v>8514</v>
      </c>
      <c r="P723" s="112" t="s">
        <v>195</v>
      </c>
      <c r="Q723" s="112" t="s">
        <v>68</v>
      </c>
      <c r="R723" s="112"/>
      <c r="S723" s="112"/>
    </row>
    <row r="724" spans="1:19" x14ac:dyDescent="0.25">
      <c r="A724" s="112" t="s">
        <v>72</v>
      </c>
      <c r="B724" s="111">
        <v>12</v>
      </c>
      <c r="C724" s="112" t="s">
        <v>3990</v>
      </c>
      <c r="D724" s="53" t="s">
        <v>6425</v>
      </c>
      <c r="E724" s="112" t="s">
        <v>8315</v>
      </c>
      <c r="F724" s="67" t="s">
        <v>7895</v>
      </c>
      <c r="G724" s="49" t="s">
        <v>4816</v>
      </c>
      <c r="H724" s="49" t="s">
        <v>4817</v>
      </c>
      <c r="I724" s="112"/>
      <c r="J724" s="55" t="s">
        <v>7490</v>
      </c>
      <c r="K724" s="55"/>
      <c r="L724" s="49" t="s">
        <v>7469</v>
      </c>
      <c r="M724" s="152">
        <v>0</v>
      </c>
      <c r="N724" s="49" t="s">
        <v>8509</v>
      </c>
      <c r="O724" s="49" t="s">
        <v>8514</v>
      </c>
      <c r="P724" s="112" t="s">
        <v>3012</v>
      </c>
      <c r="Q724" s="112" t="s">
        <v>68</v>
      </c>
      <c r="R724" s="112"/>
      <c r="S724" s="112"/>
    </row>
    <row r="725" spans="1:19" x14ac:dyDescent="0.25">
      <c r="A725" s="112" t="s">
        <v>72</v>
      </c>
      <c r="B725" s="92">
        <v>12</v>
      </c>
      <c r="C725" s="53" t="s">
        <v>226</v>
      </c>
      <c r="D725" s="53" t="s">
        <v>6428</v>
      </c>
      <c r="E725" s="49" t="s">
        <v>8316</v>
      </c>
      <c r="F725" s="67" t="s">
        <v>7896</v>
      </c>
      <c r="G725" s="53" t="s">
        <v>532</v>
      </c>
      <c r="H725" s="53" t="s">
        <v>533</v>
      </c>
      <c r="I725" s="67" t="s">
        <v>2415</v>
      </c>
      <c r="J725" s="55" t="s">
        <v>7490</v>
      </c>
      <c r="K725" s="55"/>
      <c r="L725" s="49" t="s">
        <v>7469</v>
      </c>
      <c r="M725" s="152">
        <v>1</v>
      </c>
      <c r="N725" s="49" t="s">
        <v>8509</v>
      </c>
      <c r="O725" s="49" t="s">
        <v>8514</v>
      </c>
      <c r="P725" s="112" t="s">
        <v>195</v>
      </c>
      <c r="Q725" s="112" t="s">
        <v>68</v>
      </c>
      <c r="R725" s="112"/>
      <c r="S725" s="112"/>
    </row>
    <row r="726" spans="1:19" x14ac:dyDescent="0.25">
      <c r="A726" s="112" t="s">
        <v>72</v>
      </c>
      <c r="B726" s="111">
        <v>12</v>
      </c>
      <c r="C726" s="112" t="s">
        <v>3989</v>
      </c>
      <c r="D726" s="53" t="s">
        <v>6414</v>
      </c>
      <c r="E726" s="112" t="s">
        <v>8317</v>
      </c>
      <c r="F726" s="110" t="s">
        <v>7897</v>
      </c>
      <c r="G726" s="49" t="s">
        <v>4814</v>
      </c>
      <c r="H726" s="49" t="s">
        <v>4815</v>
      </c>
      <c r="I726" s="112"/>
      <c r="J726" s="55" t="s">
        <v>7490</v>
      </c>
      <c r="K726" s="55"/>
      <c r="L726" s="49" t="s">
        <v>7469</v>
      </c>
      <c r="M726" s="152">
        <v>1</v>
      </c>
      <c r="N726" s="49" t="s">
        <v>8509</v>
      </c>
      <c r="O726" s="49" t="s">
        <v>8514</v>
      </c>
      <c r="P726" s="112" t="s">
        <v>195</v>
      </c>
      <c r="Q726" s="112" t="s">
        <v>68</v>
      </c>
      <c r="R726" s="112"/>
      <c r="S726" s="112"/>
    </row>
    <row r="727" spans="1:19" x14ac:dyDescent="0.25">
      <c r="A727" s="112" t="s">
        <v>72</v>
      </c>
      <c r="B727" s="111">
        <v>12</v>
      </c>
      <c r="C727" s="112" t="s">
        <v>3993</v>
      </c>
      <c r="D727" s="53" t="s">
        <v>6421</v>
      </c>
      <c r="E727" s="112" t="s">
        <v>8318</v>
      </c>
      <c r="F727" s="110" t="s">
        <v>7898</v>
      </c>
      <c r="G727" s="49" t="s">
        <v>4822</v>
      </c>
      <c r="H727" s="49" t="s">
        <v>4823</v>
      </c>
      <c r="I727" s="112"/>
      <c r="J727" s="55" t="s">
        <v>7490</v>
      </c>
      <c r="K727" s="55"/>
      <c r="L727" s="49" t="s">
        <v>7469</v>
      </c>
      <c r="M727" s="152">
        <v>1</v>
      </c>
      <c r="N727" s="49" t="s">
        <v>8509</v>
      </c>
      <c r="O727" s="49" t="s">
        <v>8514</v>
      </c>
      <c r="P727" s="112" t="s">
        <v>3012</v>
      </c>
      <c r="Q727" s="112" t="s">
        <v>68</v>
      </c>
      <c r="R727" s="112"/>
      <c r="S727" s="112"/>
    </row>
    <row r="728" spans="1:19" x14ac:dyDescent="0.25">
      <c r="A728" s="112" t="s">
        <v>72</v>
      </c>
      <c r="B728" s="111">
        <v>12</v>
      </c>
      <c r="C728" s="112" t="s">
        <v>3988</v>
      </c>
      <c r="D728" s="53" t="s">
        <v>6422</v>
      </c>
      <c r="E728" s="112" t="s">
        <v>8319</v>
      </c>
      <c r="F728" s="110" t="s">
        <v>7899</v>
      </c>
      <c r="G728" s="49" t="s">
        <v>4811</v>
      </c>
      <c r="H728" s="49" t="s">
        <v>4812</v>
      </c>
      <c r="I728" s="112"/>
      <c r="J728" s="55" t="s">
        <v>7490</v>
      </c>
      <c r="K728" s="55"/>
      <c r="L728" s="49" t="s">
        <v>7469</v>
      </c>
      <c r="M728" s="152">
        <v>0</v>
      </c>
      <c r="N728" s="49" t="s">
        <v>8509</v>
      </c>
      <c r="O728" s="49" t="s">
        <v>8514</v>
      </c>
      <c r="P728" s="112" t="s">
        <v>195</v>
      </c>
      <c r="Q728" s="112" t="s">
        <v>68</v>
      </c>
      <c r="R728" s="112"/>
      <c r="S728" s="112"/>
    </row>
    <row r="729" spans="1:19" x14ac:dyDescent="0.25">
      <c r="A729" s="112" t="s">
        <v>72</v>
      </c>
      <c r="B729" s="111">
        <v>12</v>
      </c>
      <c r="C729" s="112" t="s">
        <v>3991</v>
      </c>
      <c r="D729" s="53" t="s">
        <v>6423</v>
      </c>
      <c r="E729" s="112" t="s">
        <v>8320</v>
      </c>
      <c r="F729" s="110" t="s">
        <v>7900</v>
      </c>
      <c r="G729" s="49" t="s">
        <v>4818</v>
      </c>
      <c r="H729" s="49" t="s">
        <v>4819</v>
      </c>
      <c r="I729" s="112"/>
      <c r="J729" s="55" t="s">
        <v>7490</v>
      </c>
      <c r="K729" s="55"/>
      <c r="L729" s="49" t="s">
        <v>7469</v>
      </c>
      <c r="M729" s="152">
        <v>0</v>
      </c>
      <c r="N729" s="49" t="s">
        <v>8509</v>
      </c>
      <c r="O729" s="49" t="s">
        <v>8514</v>
      </c>
      <c r="P729" s="112" t="s">
        <v>3012</v>
      </c>
      <c r="Q729" s="112" t="s">
        <v>68</v>
      </c>
      <c r="R729" s="112"/>
      <c r="S729" s="112"/>
    </row>
    <row r="730" spans="1:19" x14ac:dyDescent="0.25">
      <c r="A730" s="112" t="s">
        <v>72</v>
      </c>
      <c r="B730" s="111">
        <v>12</v>
      </c>
      <c r="C730" s="112" t="s">
        <v>2647</v>
      </c>
      <c r="D730" s="53" t="s">
        <v>6426</v>
      </c>
      <c r="E730" s="112" t="s">
        <v>8321</v>
      </c>
      <c r="F730" s="110" t="s">
        <v>7901</v>
      </c>
      <c r="G730" s="49" t="s">
        <v>4813</v>
      </c>
      <c r="H730" s="49" t="s">
        <v>2887</v>
      </c>
      <c r="I730" s="112"/>
      <c r="J730" s="55" t="s">
        <v>7490</v>
      </c>
      <c r="K730" s="55"/>
      <c r="L730" s="49" t="s">
        <v>7469</v>
      </c>
      <c r="M730" s="152">
        <v>1</v>
      </c>
      <c r="N730" s="49" t="s">
        <v>8509</v>
      </c>
      <c r="O730" s="49" t="s">
        <v>8514</v>
      </c>
      <c r="P730" s="112" t="s">
        <v>195</v>
      </c>
      <c r="Q730" s="112" t="s">
        <v>68</v>
      </c>
      <c r="R730" s="112"/>
      <c r="S730" s="112"/>
    </row>
    <row r="731" spans="1:19" x14ac:dyDescent="0.25">
      <c r="A731" s="112" t="s">
        <v>72</v>
      </c>
      <c r="B731" s="111">
        <v>12</v>
      </c>
      <c r="C731" s="112" t="s">
        <v>3992</v>
      </c>
      <c r="D731" s="53" t="s">
        <v>6427</v>
      </c>
      <c r="E731" s="112" t="s">
        <v>8322</v>
      </c>
      <c r="F731" s="110" t="s">
        <v>7902</v>
      </c>
      <c r="G731" s="49" t="s">
        <v>4820</v>
      </c>
      <c r="H731" s="49" t="s">
        <v>4821</v>
      </c>
      <c r="I731" s="112"/>
      <c r="J731" s="55" t="s">
        <v>7490</v>
      </c>
      <c r="K731" s="55"/>
      <c r="L731" s="49" t="s">
        <v>7469</v>
      </c>
      <c r="M731" s="152">
        <v>1</v>
      </c>
      <c r="N731" s="49" t="s">
        <v>8509</v>
      </c>
      <c r="O731" s="49" t="s">
        <v>8514</v>
      </c>
      <c r="P731" s="112" t="s">
        <v>3012</v>
      </c>
      <c r="Q731" s="112" t="s">
        <v>68</v>
      </c>
      <c r="R731" s="112"/>
      <c r="S731" s="112"/>
    </row>
    <row r="732" spans="1:19" x14ac:dyDescent="0.25">
      <c r="A732" s="112" t="s">
        <v>72</v>
      </c>
      <c r="B732" s="92">
        <v>13</v>
      </c>
      <c r="C732" s="53" t="s">
        <v>227</v>
      </c>
      <c r="D732" s="53" t="s">
        <v>6417</v>
      </c>
      <c r="E732" s="49" t="s">
        <v>8323</v>
      </c>
      <c r="F732" s="67" t="s">
        <v>7903</v>
      </c>
      <c r="G732" s="53" t="s">
        <v>534</v>
      </c>
      <c r="H732" s="53" t="s">
        <v>535</v>
      </c>
      <c r="I732" s="67" t="s">
        <v>2416</v>
      </c>
      <c r="J732" s="55" t="s">
        <v>7490</v>
      </c>
      <c r="K732" s="55"/>
      <c r="L732" s="49" t="s">
        <v>7469</v>
      </c>
      <c r="M732" s="152">
        <v>2</v>
      </c>
      <c r="N732" s="49" t="s">
        <v>8509</v>
      </c>
      <c r="O732" s="49" t="s">
        <v>8514</v>
      </c>
      <c r="P732" s="112" t="s">
        <v>195</v>
      </c>
      <c r="Q732" s="112" t="s">
        <v>68</v>
      </c>
      <c r="R732" s="112"/>
      <c r="S732" s="112"/>
    </row>
    <row r="733" spans="1:19" x14ac:dyDescent="0.25">
      <c r="A733" s="112" t="s">
        <v>72</v>
      </c>
      <c r="B733" s="111">
        <v>14</v>
      </c>
      <c r="C733" s="112" t="s">
        <v>228</v>
      </c>
      <c r="D733" s="53" t="s">
        <v>6418</v>
      </c>
      <c r="E733" s="49" t="s">
        <v>8324</v>
      </c>
      <c r="F733" s="110" t="s">
        <v>7904</v>
      </c>
      <c r="G733" s="52" t="s">
        <v>536</v>
      </c>
      <c r="H733" s="49" t="s">
        <v>537</v>
      </c>
      <c r="I733" s="112"/>
      <c r="J733" s="55" t="s">
        <v>7490</v>
      </c>
      <c r="K733" s="55"/>
      <c r="L733" s="49" t="s">
        <v>7469</v>
      </c>
      <c r="M733" s="152">
        <v>0</v>
      </c>
      <c r="N733" s="49" t="s">
        <v>8509</v>
      </c>
      <c r="O733" s="49" t="s">
        <v>8514</v>
      </c>
      <c r="P733" s="112" t="s">
        <v>195</v>
      </c>
      <c r="Q733" s="112" t="s">
        <v>68</v>
      </c>
      <c r="R733" s="112"/>
      <c r="S733" s="112"/>
    </row>
    <row r="734" spans="1:19" x14ac:dyDescent="0.25">
      <c r="A734" s="112" t="s">
        <v>72</v>
      </c>
      <c r="B734" s="92">
        <v>15</v>
      </c>
      <c r="C734" s="53" t="s">
        <v>229</v>
      </c>
      <c r="D734" s="53" t="s">
        <v>6419</v>
      </c>
      <c r="E734" s="49" t="s">
        <v>8325</v>
      </c>
      <c r="F734" s="67" t="s">
        <v>7905</v>
      </c>
      <c r="G734" s="53" t="s">
        <v>538</v>
      </c>
      <c r="H734" s="53" t="s">
        <v>539</v>
      </c>
      <c r="I734" s="67" t="s">
        <v>2418</v>
      </c>
      <c r="J734" s="55" t="s">
        <v>7490</v>
      </c>
      <c r="K734" s="55"/>
      <c r="L734" s="49" t="s">
        <v>7469</v>
      </c>
      <c r="M734" s="152">
        <v>1</v>
      </c>
      <c r="N734" s="49" t="s">
        <v>8509</v>
      </c>
      <c r="O734" s="49" t="s">
        <v>8514</v>
      </c>
      <c r="P734" s="112" t="s">
        <v>195</v>
      </c>
      <c r="Q734" s="112" t="s">
        <v>68</v>
      </c>
      <c r="R734" s="112"/>
      <c r="S734" s="112"/>
    </row>
    <row r="735" spans="1:19" x14ac:dyDescent="0.25">
      <c r="A735" s="112" t="s">
        <v>72</v>
      </c>
      <c r="B735" s="92">
        <v>16</v>
      </c>
      <c r="C735" s="53" t="s">
        <v>230</v>
      </c>
      <c r="D735" s="53" t="s">
        <v>6420</v>
      </c>
      <c r="E735" s="49" t="s">
        <v>8326</v>
      </c>
      <c r="F735" s="67" t="s">
        <v>8305</v>
      </c>
      <c r="G735" s="53" t="s">
        <v>540</v>
      </c>
      <c r="H735" s="53" t="s">
        <v>541</v>
      </c>
      <c r="I735" s="67" t="s">
        <v>2419</v>
      </c>
      <c r="J735" s="55" t="s">
        <v>7490</v>
      </c>
      <c r="K735" s="55"/>
      <c r="L735" s="49" t="s">
        <v>7469</v>
      </c>
      <c r="M735" s="152">
        <v>2</v>
      </c>
      <c r="N735" s="49" t="s">
        <v>8509</v>
      </c>
      <c r="O735" s="49" t="s">
        <v>8514</v>
      </c>
      <c r="P735" s="112" t="s">
        <v>195</v>
      </c>
      <c r="Q735" s="112" t="s">
        <v>68</v>
      </c>
      <c r="R735" s="112"/>
      <c r="S735" s="112"/>
    </row>
    <row r="736" spans="1:19" x14ac:dyDescent="0.25">
      <c r="A736" s="112" t="s">
        <v>72</v>
      </c>
      <c r="B736" s="111">
        <v>17</v>
      </c>
      <c r="C736" s="112" t="s">
        <v>3995</v>
      </c>
      <c r="D736" s="53" t="s">
        <v>6458</v>
      </c>
      <c r="E736" s="112" t="s">
        <v>8327</v>
      </c>
      <c r="F736" s="110" t="s">
        <v>7906</v>
      </c>
      <c r="G736" s="49" t="s">
        <v>4826</v>
      </c>
      <c r="H736" s="49" t="s">
        <v>4827</v>
      </c>
      <c r="I736" s="112"/>
      <c r="J736" s="55" t="s">
        <v>7490</v>
      </c>
      <c r="K736" s="55"/>
      <c r="L736" s="49" t="s">
        <v>7469</v>
      </c>
      <c r="M736" s="152">
        <v>0</v>
      </c>
      <c r="N736" s="49" t="s">
        <v>8509</v>
      </c>
      <c r="O736" s="49" t="s">
        <v>8514</v>
      </c>
      <c r="P736" s="112" t="s">
        <v>100</v>
      </c>
      <c r="Q736" s="112" t="s">
        <v>68</v>
      </c>
      <c r="R736" s="112"/>
      <c r="S736" s="112"/>
    </row>
    <row r="737" spans="1:19" x14ac:dyDescent="0.25">
      <c r="A737" s="112" t="s">
        <v>72</v>
      </c>
      <c r="B737" s="111">
        <v>18</v>
      </c>
      <c r="C737" s="112" t="s">
        <v>3996</v>
      </c>
      <c r="D737" s="53" t="s">
        <v>6459</v>
      </c>
      <c r="E737" s="112" t="s">
        <v>8328</v>
      </c>
      <c r="F737" s="110" t="s">
        <v>7907</v>
      </c>
      <c r="G737" s="49" t="s">
        <v>4828</v>
      </c>
      <c r="H737" s="49" t="s">
        <v>4829</v>
      </c>
      <c r="I737" s="112"/>
      <c r="J737" s="55" t="s">
        <v>7490</v>
      </c>
      <c r="K737" s="55"/>
      <c r="L737" s="49" t="s">
        <v>7469</v>
      </c>
      <c r="M737" s="152">
        <v>2</v>
      </c>
      <c r="N737" s="49" t="s">
        <v>8509</v>
      </c>
      <c r="O737" s="49" t="s">
        <v>8514</v>
      </c>
      <c r="P737" s="112" t="s">
        <v>100</v>
      </c>
      <c r="Q737" s="112" t="s">
        <v>68</v>
      </c>
      <c r="R737" s="112"/>
      <c r="S737" s="112"/>
    </row>
    <row r="738" spans="1:19" x14ac:dyDescent="0.25">
      <c r="A738" s="112" t="s">
        <v>72</v>
      </c>
      <c r="B738" s="111">
        <v>19</v>
      </c>
      <c r="C738" s="112" t="s">
        <v>3998</v>
      </c>
      <c r="D738" s="53" t="s">
        <v>6406</v>
      </c>
      <c r="E738" s="55" t="s">
        <v>8329</v>
      </c>
      <c r="F738" s="110" t="s">
        <v>8307</v>
      </c>
      <c r="G738" s="49" t="s">
        <v>4832</v>
      </c>
      <c r="H738" s="49" t="s">
        <v>4833</v>
      </c>
      <c r="I738" s="112"/>
      <c r="J738" s="55" t="s">
        <v>7490</v>
      </c>
      <c r="K738" s="55"/>
      <c r="L738" s="49" t="s">
        <v>7469</v>
      </c>
      <c r="M738" s="152">
        <v>2</v>
      </c>
      <c r="N738" s="49" t="s">
        <v>8509</v>
      </c>
      <c r="O738" s="49" t="s">
        <v>8514</v>
      </c>
      <c r="P738" s="112" t="s">
        <v>2997</v>
      </c>
      <c r="Q738" s="112" t="s">
        <v>68</v>
      </c>
      <c r="R738" s="112"/>
      <c r="S738" s="112"/>
    </row>
    <row r="739" spans="1:19" x14ac:dyDescent="0.25">
      <c r="A739" s="112" t="s">
        <v>72</v>
      </c>
      <c r="B739" s="111">
        <v>19</v>
      </c>
      <c r="C739" s="112" t="s">
        <v>3997</v>
      </c>
      <c r="D739" s="53" t="s">
        <v>6431</v>
      </c>
      <c r="E739" s="112" t="s">
        <v>8330</v>
      </c>
      <c r="F739" s="110" t="s">
        <v>8309</v>
      </c>
      <c r="G739" s="49" t="s">
        <v>4830</v>
      </c>
      <c r="H739" s="49" t="s">
        <v>4831</v>
      </c>
      <c r="I739" s="112"/>
      <c r="J739" s="55" t="s">
        <v>7490</v>
      </c>
      <c r="K739" s="55"/>
      <c r="L739" s="49" t="s">
        <v>7469</v>
      </c>
      <c r="M739" s="152">
        <v>0</v>
      </c>
      <c r="N739" s="49" t="s">
        <v>8509</v>
      </c>
      <c r="O739" s="49" t="s">
        <v>8514</v>
      </c>
      <c r="P739" s="112" t="s">
        <v>221</v>
      </c>
      <c r="Q739" s="112" t="s">
        <v>68</v>
      </c>
      <c r="R739" s="112"/>
      <c r="S739" s="112"/>
    </row>
    <row r="740" spans="1:19" x14ac:dyDescent="0.25">
      <c r="A740" s="112" t="s">
        <v>72</v>
      </c>
      <c r="B740" s="111">
        <v>22</v>
      </c>
      <c r="C740" s="112" t="s">
        <v>4009</v>
      </c>
      <c r="D740" s="53" t="s">
        <v>6432</v>
      </c>
      <c r="E740" s="112" t="s">
        <v>8331</v>
      </c>
      <c r="F740" s="110" t="s">
        <v>7908</v>
      </c>
      <c r="G740" s="49" t="s">
        <v>4853</v>
      </c>
      <c r="H740" s="49" t="s">
        <v>4854</v>
      </c>
      <c r="I740" s="112"/>
      <c r="J740" s="55" t="s">
        <v>7490</v>
      </c>
      <c r="K740" s="55"/>
      <c r="L740" s="49" t="s">
        <v>7469</v>
      </c>
      <c r="M740" s="152">
        <v>2</v>
      </c>
      <c r="N740" s="49" t="s">
        <v>8509</v>
      </c>
      <c r="O740" s="49" t="s">
        <v>8514</v>
      </c>
      <c r="P740" s="112" t="s">
        <v>221</v>
      </c>
      <c r="Q740" s="112" t="s">
        <v>68</v>
      </c>
      <c r="R740" s="112"/>
      <c r="S740" s="112"/>
    </row>
    <row r="741" spans="1:19" x14ac:dyDescent="0.25">
      <c r="A741" s="112" t="s">
        <v>72</v>
      </c>
      <c r="B741" s="92">
        <v>22</v>
      </c>
      <c r="C741" s="53" t="s">
        <v>231</v>
      </c>
      <c r="D741" s="53" t="s">
        <v>6433</v>
      </c>
      <c r="E741" s="112" t="s">
        <v>8332</v>
      </c>
      <c r="F741" s="67" t="s">
        <v>7909</v>
      </c>
      <c r="G741" s="53" t="s">
        <v>542</v>
      </c>
      <c r="H741" s="53" t="s">
        <v>543</v>
      </c>
      <c r="I741" s="67" t="s">
        <v>2420</v>
      </c>
      <c r="J741" s="55" t="s">
        <v>7490</v>
      </c>
      <c r="K741" s="55"/>
      <c r="L741" s="49" t="s">
        <v>7469</v>
      </c>
      <c r="M741" s="152">
        <v>2</v>
      </c>
      <c r="N741" s="49" t="s">
        <v>8509</v>
      </c>
      <c r="O741" s="49" t="s">
        <v>8514</v>
      </c>
      <c r="P741" s="112" t="s">
        <v>221</v>
      </c>
      <c r="Q741" s="112" t="s">
        <v>68</v>
      </c>
      <c r="R741" s="112"/>
      <c r="S741" s="112"/>
    </row>
    <row r="742" spans="1:19" x14ac:dyDescent="0.25">
      <c r="A742" s="112" t="s">
        <v>72</v>
      </c>
      <c r="B742" s="111">
        <v>23</v>
      </c>
      <c r="C742" s="112" t="s">
        <v>3999</v>
      </c>
      <c r="D742" s="49" t="s">
        <v>6434</v>
      </c>
      <c r="E742" s="112" t="s">
        <v>8333</v>
      </c>
      <c r="F742" s="110" t="s">
        <v>7910</v>
      </c>
      <c r="G742" s="49" t="s">
        <v>4834</v>
      </c>
      <c r="H742" s="49" t="s">
        <v>4835</v>
      </c>
      <c r="I742" s="112"/>
      <c r="J742" s="55" t="s">
        <v>7490</v>
      </c>
      <c r="K742" s="55"/>
      <c r="L742" s="49" t="s">
        <v>7469</v>
      </c>
      <c r="M742" s="152">
        <v>1</v>
      </c>
      <c r="N742" s="49" t="s">
        <v>8509</v>
      </c>
      <c r="O742" s="49" t="s">
        <v>8514</v>
      </c>
      <c r="P742" s="112" t="s">
        <v>221</v>
      </c>
      <c r="Q742" s="112" t="s">
        <v>68</v>
      </c>
      <c r="R742" s="112"/>
      <c r="S742" s="112"/>
    </row>
    <row r="743" spans="1:19" x14ac:dyDescent="0.25">
      <c r="A743" s="112" t="s">
        <v>72</v>
      </c>
      <c r="B743" s="111">
        <v>24</v>
      </c>
      <c r="C743" s="112" t="s">
        <v>4000</v>
      </c>
      <c r="D743" s="53" t="s">
        <v>6435</v>
      </c>
      <c r="E743" s="112" t="s">
        <v>8334</v>
      </c>
      <c r="F743" s="110" t="s">
        <v>7911</v>
      </c>
      <c r="G743" s="49" t="s">
        <v>4836</v>
      </c>
      <c r="H743" s="49" t="s">
        <v>4837</v>
      </c>
      <c r="I743" s="112"/>
      <c r="J743" s="55" t="s">
        <v>7490</v>
      </c>
      <c r="K743" s="55"/>
      <c r="L743" s="49" t="s">
        <v>7469</v>
      </c>
      <c r="M743" s="152">
        <v>1</v>
      </c>
      <c r="N743" s="49" t="s">
        <v>8509</v>
      </c>
      <c r="O743" s="49" t="s">
        <v>8514</v>
      </c>
      <c r="P743" s="112" t="s">
        <v>221</v>
      </c>
      <c r="Q743" s="112" t="s">
        <v>68</v>
      </c>
      <c r="R743" s="112"/>
      <c r="S743" s="112"/>
    </row>
    <row r="744" spans="1:19" x14ac:dyDescent="0.25">
      <c r="A744" s="112" t="s">
        <v>72</v>
      </c>
      <c r="B744" s="111">
        <v>25</v>
      </c>
      <c r="C744" s="112" t="s">
        <v>4001</v>
      </c>
      <c r="D744" s="53" t="s">
        <v>6436</v>
      </c>
      <c r="E744" s="112" t="s">
        <v>8335</v>
      </c>
      <c r="F744" s="110" t="s">
        <v>7912</v>
      </c>
      <c r="G744" s="49" t="s">
        <v>4838</v>
      </c>
      <c r="H744" s="49" t="s">
        <v>4839</v>
      </c>
      <c r="I744" s="112"/>
      <c r="J744" s="55" t="s">
        <v>7490</v>
      </c>
      <c r="K744" s="55"/>
      <c r="L744" s="49" t="s">
        <v>7469</v>
      </c>
      <c r="M744" s="152">
        <v>1</v>
      </c>
      <c r="N744" s="49" t="s">
        <v>8509</v>
      </c>
      <c r="O744" s="49" t="s">
        <v>8514</v>
      </c>
      <c r="P744" s="112" t="s">
        <v>221</v>
      </c>
      <c r="Q744" s="112" t="s">
        <v>68</v>
      </c>
      <c r="R744" s="112"/>
      <c r="S744" s="112"/>
    </row>
    <row r="745" spans="1:19" x14ac:dyDescent="0.25">
      <c r="A745" s="112" t="s">
        <v>72</v>
      </c>
      <c r="B745" s="92">
        <v>26</v>
      </c>
      <c r="C745" s="53" t="s">
        <v>232</v>
      </c>
      <c r="D745" s="53" t="s">
        <v>6437</v>
      </c>
      <c r="E745" s="112" t="s">
        <v>8336</v>
      </c>
      <c r="F745" s="67" t="s">
        <v>7913</v>
      </c>
      <c r="G745" s="53" t="s">
        <v>544</v>
      </c>
      <c r="H745" s="53" t="s">
        <v>545</v>
      </c>
      <c r="I745" s="67" t="s">
        <v>2421</v>
      </c>
      <c r="J745" s="55" t="s">
        <v>7490</v>
      </c>
      <c r="K745" s="55"/>
      <c r="L745" s="49" t="s">
        <v>7469</v>
      </c>
      <c r="M745" s="152">
        <v>2</v>
      </c>
      <c r="N745" s="49" t="s">
        <v>8509</v>
      </c>
      <c r="O745" s="49" t="s">
        <v>8514</v>
      </c>
      <c r="P745" s="112" t="s">
        <v>221</v>
      </c>
      <c r="Q745" s="112" t="s">
        <v>68</v>
      </c>
      <c r="R745" s="112"/>
      <c r="S745" s="112"/>
    </row>
    <row r="746" spans="1:19" x14ac:dyDescent="0.25">
      <c r="A746" s="112" t="s">
        <v>72</v>
      </c>
      <c r="B746" s="92">
        <v>27</v>
      </c>
      <c r="C746" s="53" t="s">
        <v>233</v>
      </c>
      <c r="D746" s="53" t="s">
        <v>6438</v>
      </c>
      <c r="E746" s="49" t="s">
        <v>8337</v>
      </c>
      <c r="F746" s="67" t="s">
        <v>7914</v>
      </c>
      <c r="G746" s="53" t="s">
        <v>546</v>
      </c>
      <c r="H746" s="53" t="s">
        <v>547</v>
      </c>
      <c r="I746" s="67" t="s">
        <v>2422</v>
      </c>
      <c r="J746" s="55" t="s">
        <v>7490</v>
      </c>
      <c r="K746" s="55"/>
      <c r="L746" s="49" t="s">
        <v>7469</v>
      </c>
      <c r="M746" s="152">
        <v>2</v>
      </c>
      <c r="N746" s="49" t="s">
        <v>8509</v>
      </c>
      <c r="O746" s="49" t="s">
        <v>8514</v>
      </c>
      <c r="P746" s="112" t="s">
        <v>221</v>
      </c>
      <c r="Q746" s="112" t="s">
        <v>68</v>
      </c>
      <c r="R746" s="112"/>
      <c r="S746" s="112"/>
    </row>
    <row r="747" spans="1:19" x14ac:dyDescent="0.25">
      <c r="A747" s="112" t="s">
        <v>72</v>
      </c>
      <c r="B747" s="92">
        <v>28</v>
      </c>
      <c r="C747" s="53" t="s">
        <v>234</v>
      </c>
      <c r="D747" s="53" t="s">
        <v>1975</v>
      </c>
      <c r="E747" s="49" t="s">
        <v>8338</v>
      </c>
      <c r="F747" s="67" t="s">
        <v>7915</v>
      </c>
      <c r="G747" s="53" t="s">
        <v>548</v>
      </c>
      <c r="H747" s="53" t="s">
        <v>549</v>
      </c>
      <c r="I747" s="67" t="s">
        <v>2247</v>
      </c>
      <c r="J747" s="55" t="s">
        <v>7490</v>
      </c>
      <c r="K747" s="55"/>
      <c r="L747" s="49" t="s">
        <v>7469</v>
      </c>
      <c r="M747" s="152">
        <v>1</v>
      </c>
      <c r="N747" s="49" t="s">
        <v>8509</v>
      </c>
      <c r="O747" s="49" t="s">
        <v>8514</v>
      </c>
      <c r="P747" s="112" t="s">
        <v>222</v>
      </c>
      <c r="Q747" s="112" t="s">
        <v>68</v>
      </c>
      <c r="R747" s="112"/>
      <c r="S747" s="112"/>
    </row>
    <row r="748" spans="1:19" x14ac:dyDescent="0.25">
      <c r="A748" s="112" t="s">
        <v>72</v>
      </c>
      <c r="B748" s="111">
        <v>29</v>
      </c>
      <c r="C748" s="112" t="s">
        <v>4002</v>
      </c>
      <c r="D748" s="53" t="s">
        <v>6407</v>
      </c>
      <c r="E748" s="112" t="s">
        <v>8339</v>
      </c>
      <c r="F748" s="110" t="s">
        <v>7916</v>
      </c>
      <c r="G748" s="49" t="s">
        <v>4840</v>
      </c>
      <c r="H748" s="49" t="s">
        <v>4841</v>
      </c>
      <c r="I748" s="112"/>
      <c r="J748" s="55" t="s">
        <v>7490</v>
      </c>
      <c r="K748" s="55"/>
      <c r="L748" s="49" t="s">
        <v>7469</v>
      </c>
      <c r="M748" s="152">
        <v>0</v>
      </c>
      <c r="N748" s="49" t="s">
        <v>8509</v>
      </c>
      <c r="O748" s="49" t="s">
        <v>8514</v>
      </c>
      <c r="P748" s="112" t="s">
        <v>211</v>
      </c>
      <c r="Q748" s="112" t="s">
        <v>68</v>
      </c>
      <c r="R748" s="112"/>
      <c r="S748" s="112"/>
    </row>
    <row r="749" spans="1:19" x14ac:dyDescent="0.25">
      <c r="A749" s="112" t="s">
        <v>72</v>
      </c>
      <c r="B749" s="111">
        <v>30</v>
      </c>
      <c r="C749" s="112" t="s">
        <v>4003</v>
      </c>
      <c r="D749" s="49" t="s">
        <v>6408</v>
      </c>
      <c r="E749" s="112" t="s">
        <v>8340</v>
      </c>
      <c r="F749" s="110" t="s">
        <v>7917</v>
      </c>
      <c r="G749" s="49" t="s">
        <v>4842</v>
      </c>
      <c r="H749" s="49" t="s">
        <v>4843</v>
      </c>
      <c r="I749" s="112"/>
      <c r="J749" s="55" t="s">
        <v>7490</v>
      </c>
      <c r="K749" s="55"/>
      <c r="L749" s="49" t="s">
        <v>7469</v>
      </c>
      <c r="M749" s="152">
        <v>0</v>
      </c>
      <c r="N749" s="49" t="s">
        <v>8509</v>
      </c>
      <c r="O749" s="49" t="s">
        <v>8514</v>
      </c>
      <c r="P749" s="112" t="s">
        <v>6301</v>
      </c>
      <c r="Q749" s="112" t="s">
        <v>68</v>
      </c>
      <c r="R749" s="112"/>
      <c r="S749" s="112"/>
    </row>
    <row r="750" spans="1:19" x14ac:dyDescent="0.25">
      <c r="A750" s="112" t="s">
        <v>72</v>
      </c>
      <c r="B750" s="111">
        <v>30</v>
      </c>
      <c r="C750" s="112" t="s">
        <v>4004</v>
      </c>
      <c r="D750" s="49" t="s">
        <v>4845</v>
      </c>
      <c r="E750" s="112" t="s">
        <v>8341</v>
      </c>
      <c r="F750" s="110" t="s">
        <v>7918</v>
      </c>
      <c r="G750" s="49" t="s">
        <v>4844</v>
      </c>
      <c r="H750" s="49" t="s">
        <v>4845</v>
      </c>
      <c r="I750" s="112"/>
      <c r="J750" s="55" t="s">
        <v>7490</v>
      </c>
      <c r="K750" s="55"/>
      <c r="L750" s="112" t="s">
        <v>7469</v>
      </c>
      <c r="M750" s="113">
        <v>0</v>
      </c>
      <c r="N750" s="112" t="s">
        <v>8509</v>
      </c>
      <c r="O750" s="112" t="s">
        <v>8514</v>
      </c>
      <c r="P750" s="112"/>
      <c r="Q750" s="112" t="s">
        <v>68</v>
      </c>
      <c r="R750" s="112"/>
      <c r="S750" s="112"/>
    </row>
    <row r="751" spans="1:19" x14ac:dyDescent="0.25">
      <c r="A751" s="112" t="s">
        <v>72</v>
      </c>
      <c r="B751" s="111">
        <v>32</v>
      </c>
      <c r="C751" s="112" t="s">
        <v>4005</v>
      </c>
      <c r="D751" s="49" t="s">
        <v>6409</v>
      </c>
      <c r="E751" s="112" t="s">
        <v>8342</v>
      </c>
      <c r="F751" s="110" t="s">
        <v>7919</v>
      </c>
      <c r="G751" s="49" t="s">
        <v>4846</v>
      </c>
      <c r="H751" s="49" t="s">
        <v>4847</v>
      </c>
      <c r="I751" s="112"/>
      <c r="J751" s="55" t="s">
        <v>7490</v>
      </c>
      <c r="K751" s="55"/>
      <c r="L751" s="49" t="s">
        <v>7469</v>
      </c>
      <c r="M751" s="152">
        <v>1</v>
      </c>
      <c r="N751" s="49" t="s">
        <v>8509</v>
      </c>
      <c r="O751" s="49" t="s">
        <v>8514</v>
      </c>
      <c r="P751" s="112" t="s">
        <v>2999</v>
      </c>
      <c r="Q751" s="112" t="s">
        <v>68</v>
      </c>
      <c r="R751" s="112"/>
      <c r="S751" s="112"/>
    </row>
    <row r="752" spans="1:19" x14ac:dyDescent="0.25">
      <c r="A752" s="112" t="s">
        <v>72</v>
      </c>
      <c r="B752" s="111">
        <v>33</v>
      </c>
      <c r="C752" s="112" t="s">
        <v>4007</v>
      </c>
      <c r="D752" s="49" t="s">
        <v>7873</v>
      </c>
      <c r="E752" s="49" t="s">
        <v>8343</v>
      </c>
      <c r="F752" s="110" t="s">
        <v>7920</v>
      </c>
      <c r="G752" s="49" t="s">
        <v>4849</v>
      </c>
      <c r="H752" s="49" t="s">
        <v>4850</v>
      </c>
      <c r="I752" s="112"/>
      <c r="J752" s="55" t="s">
        <v>7490</v>
      </c>
      <c r="K752" s="55"/>
      <c r="L752" s="49" t="s">
        <v>7469</v>
      </c>
      <c r="M752" s="152">
        <v>1</v>
      </c>
      <c r="N752" s="49" t="s">
        <v>8509</v>
      </c>
      <c r="O752" s="49" t="s">
        <v>8514</v>
      </c>
      <c r="P752" s="112" t="s">
        <v>195</v>
      </c>
      <c r="Q752" s="112" t="s">
        <v>68</v>
      </c>
      <c r="R752" s="112"/>
      <c r="S752" s="112"/>
    </row>
    <row r="753" spans="1:19" x14ac:dyDescent="0.25">
      <c r="A753" s="112" t="s">
        <v>72</v>
      </c>
      <c r="B753" s="111">
        <v>36</v>
      </c>
      <c r="C753" s="112" t="s">
        <v>4008</v>
      </c>
      <c r="D753" s="49" t="s">
        <v>6410</v>
      </c>
      <c r="E753" s="112" t="s">
        <v>8344</v>
      </c>
      <c r="F753" s="110" t="s">
        <v>7921</v>
      </c>
      <c r="G753" s="49" t="s">
        <v>4851</v>
      </c>
      <c r="H753" s="49" t="s">
        <v>4852</v>
      </c>
      <c r="I753" s="112"/>
      <c r="J753" s="55" t="s">
        <v>7490</v>
      </c>
      <c r="K753" s="55"/>
      <c r="L753" s="49" t="s">
        <v>7469</v>
      </c>
      <c r="M753" s="152">
        <v>0</v>
      </c>
      <c r="N753" s="49" t="s">
        <v>8509</v>
      </c>
      <c r="O753" s="49" t="s">
        <v>8514</v>
      </c>
      <c r="P753" s="112" t="s">
        <v>6302</v>
      </c>
      <c r="Q753" s="112" t="s">
        <v>68</v>
      </c>
      <c r="R753" s="112"/>
      <c r="S753" s="112"/>
    </row>
    <row r="754" spans="1:19" x14ac:dyDescent="0.25">
      <c r="A754" s="112" t="s">
        <v>72</v>
      </c>
      <c r="B754" s="111">
        <v>37</v>
      </c>
      <c r="C754" s="112" t="s">
        <v>4010</v>
      </c>
      <c r="D754" s="49" t="s">
        <v>6411</v>
      </c>
      <c r="E754" s="112" t="s">
        <v>8345</v>
      </c>
      <c r="F754" s="110" t="s">
        <v>7922</v>
      </c>
      <c r="G754" s="49" t="s">
        <v>4855</v>
      </c>
      <c r="H754" s="49" t="s">
        <v>4856</v>
      </c>
      <c r="I754" s="112"/>
      <c r="J754" s="55" t="s">
        <v>7490</v>
      </c>
      <c r="K754" s="55"/>
      <c r="L754" s="49" t="s">
        <v>7469</v>
      </c>
      <c r="M754" s="152">
        <v>1</v>
      </c>
      <c r="N754" s="49" t="s">
        <v>8509</v>
      </c>
      <c r="O754" s="49" t="s">
        <v>8514</v>
      </c>
      <c r="P754" s="112" t="s">
        <v>100</v>
      </c>
      <c r="Q754" s="112" t="s">
        <v>68</v>
      </c>
      <c r="R754" s="112"/>
      <c r="S754" s="112"/>
    </row>
    <row r="755" spans="1:19" x14ac:dyDescent="0.25">
      <c r="A755" s="112" t="s">
        <v>72</v>
      </c>
      <c r="B755" s="111">
        <v>37</v>
      </c>
      <c r="C755" s="120" t="s">
        <v>4011</v>
      </c>
      <c r="D755" s="61" t="s">
        <v>6412</v>
      </c>
      <c r="E755" s="112" t="s">
        <v>8346</v>
      </c>
      <c r="F755" s="110" t="s">
        <v>7923</v>
      </c>
      <c r="G755" s="49" t="s">
        <v>4857</v>
      </c>
      <c r="H755" s="49" t="s">
        <v>4858</v>
      </c>
      <c r="I755" s="112"/>
      <c r="J755" s="55" t="s">
        <v>7490</v>
      </c>
      <c r="K755" s="55"/>
      <c r="L755" s="49" t="s">
        <v>7469</v>
      </c>
      <c r="M755" s="152">
        <v>0</v>
      </c>
      <c r="N755" s="49" t="s">
        <v>8509</v>
      </c>
      <c r="O755" s="49" t="s">
        <v>8514</v>
      </c>
      <c r="P755" s="112" t="s">
        <v>100</v>
      </c>
      <c r="Q755" s="112" t="s">
        <v>68</v>
      </c>
      <c r="R755" s="112"/>
      <c r="S755" s="112"/>
    </row>
    <row r="756" spans="1:19" x14ac:dyDescent="0.25">
      <c r="A756" s="112" t="s">
        <v>72</v>
      </c>
      <c r="B756" s="111">
        <v>38</v>
      </c>
      <c r="C756" s="112" t="s">
        <v>2658</v>
      </c>
      <c r="D756" s="49" t="s">
        <v>6413</v>
      </c>
      <c r="E756" s="112" t="s">
        <v>8347</v>
      </c>
      <c r="F756" s="110" t="s">
        <v>7924</v>
      </c>
      <c r="G756" s="49" t="s">
        <v>4859</v>
      </c>
      <c r="H756" s="49" t="s">
        <v>2861</v>
      </c>
      <c r="I756" s="112"/>
      <c r="J756" s="55" t="s">
        <v>7490</v>
      </c>
      <c r="K756" s="55"/>
      <c r="L756" s="49" t="s">
        <v>7469</v>
      </c>
      <c r="M756" s="152">
        <v>0</v>
      </c>
      <c r="N756" s="49" t="s">
        <v>8509</v>
      </c>
      <c r="O756" s="49" t="s">
        <v>8514</v>
      </c>
      <c r="P756" s="112" t="s">
        <v>100</v>
      </c>
      <c r="Q756" s="112" t="s">
        <v>68</v>
      </c>
      <c r="R756" s="112"/>
      <c r="S756" s="112"/>
    </row>
    <row r="757" spans="1:19" x14ac:dyDescent="0.25">
      <c r="A757" s="112" t="s">
        <v>72</v>
      </c>
      <c r="B757" s="111">
        <v>42</v>
      </c>
      <c r="C757" s="112" t="s">
        <v>4012</v>
      </c>
      <c r="D757" s="49" t="s">
        <v>7874</v>
      </c>
      <c r="E757" s="112" t="s">
        <v>8348</v>
      </c>
      <c r="F757" s="110" t="s">
        <v>7925</v>
      </c>
      <c r="G757" s="49" t="s">
        <v>4860</v>
      </c>
      <c r="H757" s="49" t="s">
        <v>4861</v>
      </c>
      <c r="I757" s="112"/>
      <c r="J757" s="55" t="s">
        <v>7490</v>
      </c>
      <c r="K757" s="55"/>
      <c r="L757" s="49" t="s">
        <v>7469</v>
      </c>
      <c r="M757" s="152">
        <v>0</v>
      </c>
      <c r="N757" s="49" t="s">
        <v>8509</v>
      </c>
      <c r="O757" s="49" t="s">
        <v>8514</v>
      </c>
      <c r="P757" s="112" t="s">
        <v>6303</v>
      </c>
      <c r="Q757" s="112" t="s">
        <v>68</v>
      </c>
      <c r="R757" s="112"/>
      <c r="S757" s="112"/>
    </row>
    <row r="758" spans="1:19" x14ac:dyDescent="0.25">
      <c r="A758" s="112" t="s">
        <v>72</v>
      </c>
      <c r="B758" s="111">
        <v>43</v>
      </c>
      <c r="C758" s="112" t="s">
        <v>4013</v>
      </c>
      <c r="D758" s="49" t="s">
        <v>7875</v>
      </c>
      <c r="E758" s="112" t="s">
        <v>8349</v>
      </c>
      <c r="F758" s="110" t="s">
        <v>7926</v>
      </c>
      <c r="G758" s="49" t="s">
        <v>4862</v>
      </c>
      <c r="H758" s="49" t="s">
        <v>4863</v>
      </c>
      <c r="I758" s="112"/>
      <c r="J758" s="55" t="s">
        <v>7490</v>
      </c>
      <c r="K758" s="55"/>
      <c r="L758" s="49" t="s">
        <v>7469</v>
      </c>
      <c r="M758" s="152">
        <v>0</v>
      </c>
      <c r="N758" s="49" t="s">
        <v>8509</v>
      </c>
      <c r="O758" s="49" t="s">
        <v>8514</v>
      </c>
      <c r="P758" s="112" t="s">
        <v>6303</v>
      </c>
      <c r="Q758" s="112" t="s">
        <v>68</v>
      </c>
      <c r="R758" s="112"/>
      <c r="S758" s="112"/>
    </row>
    <row r="759" spans="1:19" x14ac:dyDescent="0.25">
      <c r="A759" s="112" t="s">
        <v>72</v>
      </c>
      <c r="B759" s="111">
        <v>44</v>
      </c>
      <c r="C759" s="112" t="s">
        <v>2651</v>
      </c>
      <c r="D759" s="49" t="s">
        <v>7876</v>
      </c>
      <c r="E759" s="112" t="s">
        <v>8350</v>
      </c>
      <c r="F759" s="110" t="s">
        <v>7927</v>
      </c>
      <c r="G759" s="49" t="s">
        <v>4864</v>
      </c>
      <c r="H759" s="49" t="s">
        <v>2854</v>
      </c>
      <c r="I759" s="112"/>
      <c r="J759" s="55" t="s">
        <v>7490</v>
      </c>
      <c r="K759" s="55"/>
      <c r="L759" s="49" t="s">
        <v>7469</v>
      </c>
      <c r="M759" s="152">
        <v>0</v>
      </c>
      <c r="N759" s="49" t="s">
        <v>8509</v>
      </c>
      <c r="O759" s="49" t="s">
        <v>8514</v>
      </c>
      <c r="P759" s="112" t="s">
        <v>2998</v>
      </c>
      <c r="Q759" s="112" t="s">
        <v>68</v>
      </c>
      <c r="R759" s="112"/>
      <c r="S759" s="112"/>
    </row>
    <row r="760" spans="1:19" x14ac:dyDescent="0.25">
      <c r="A760" s="112" t="s">
        <v>72</v>
      </c>
      <c r="B760" s="111">
        <v>45</v>
      </c>
      <c r="C760" s="112" t="s">
        <v>4014</v>
      </c>
      <c r="D760" s="49" t="s">
        <v>7877</v>
      </c>
      <c r="E760" s="112" t="s">
        <v>8351</v>
      </c>
      <c r="F760" s="110" t="s">
        <v>7928</v>
      </c>
      <c r="G760" s="49" t="s">
        <v>4865</v>
      </c>
      <c r="H760" s="49" t="s">
        <v>4866</v>
      </c>
      <c r="I760" s="112"/>
      <c r="J760" s="55" t="s">
        <v>7490</v>
      </c>
      <c r="K760" s="55"/>
      <c r="L760" s="49" t="s">
        <v>7469</v>
      </c>
      <c r="M760" s="152">
        <v>0</v>
      </c>
      <c r="N760" s="49" t="s">
        <v>8509</v>
      </c>
      <c r="O760" s="49" t="s">
        <v>8514</v>
      </c>
      <c r="P760" s="112" t="s">
        <v>2998</v>
      </c>
      <c r="Q760" s="112" t="s">
        <v>68</v>
      </c>
      <c r="R760" s="112"/>
      <c r="S760" s="112"/>
    </row>
    <row r="761" spans="1:19" x14ac:dyDescent="0.25">
      <c r="A761" s="112" t="s">
        <v>72</v>
      </c>
      <c r="B761" s="111">
        <v>46</v>
      </c>
      <c r="C761" s="112" t="s">
        <v>4015</v>
      </c>
      <c r="D761" s="49" t="s">
        <v>7878</v>
      </c>
      <c r="E761" s="112" t="s">
        <v>8352</v>
      </c>
      <c r="F761" s="110" t="s">
        <v>7929</v>
      </c>
      <c r="G761" s="49" t="s">
        <v>4867</v>
      </c>
      <c r="H761" s="49" t="s">
        <v>4868</v>
      </c>
      <c r="I761" s="112"/>
      <c r="J761" s="55" t="s">
        <v>7490</v>
      </c>
      <c r="K761" s="55"/>
      <c r="L761" s="49" t="s">
        <v>7469</v>
      </c>
      <c r="M761" s="152">
        <v>0</v>
      </c>
      <c r="N761" s="49" t="s">
        <v>8509</v>
      </c>
      <c r="O761" s="49" t="s">
        <v>8514</v>
      </c>
      <c r="P761" s="112" t="s">
        <v>2998</v>
      </c>
      <c r="Q761" s="112" t="s">
        <v>68</v>
      </c>
      <c r="R761" s="112"/>
      <c r="S761" s="112"/>
    </row>
    <row r="762" spans="1:19" x14ac:dyDescent="0.25">
      <c r="A762" s="112" t="s">
        <v>72</v>
      </c>
      <c r="B762" s="111">
        <v>47</v>
      </c>
      <c r="C762" s="112" t="s">
        <v>4016</v>
      </c>
      <c r="D762" s="49" t="s">
        <v>7879</v>
      </c>
      <c r="E762" s="112" t="s">
        <v>8353</v>
      </c>
      <c r="F762" s="110" t="s">
        <v>7930</v>
      </c>
      <c r="G762" s="49" t="s">
        <v>4869</v>
      </c>
      <c r="H762" s="49" t="s">
        <v>4870</v>
      </c>
      <c r="I762" s="112"/>
      <c r="J762" s="55" t="s">
        <v>7490</v>
      </c>
      <c r="K762" s="55"/>
      <c r="L762" s="49" t="s">
        <v>7469</v>
      </c>
      <c r="M762" s="152">
        <v>0</v>
      </c>
      <c r="N762" s="49" t="s">
        <v>8509</v>
      </c>
      <c r="O762" s="49" t="s">
        <v>8514</v>
      </c>
      <c r="P762" s="112" t="s">
        <v>6304</v>
      </c>
      <c r="Q762" s="112" t="s">
        <v>68</v>
      </c>
      <c r="R762" s="112"/>
      <c r="S762" s="112"/>
    </row>
    <row r="763" spans="1:19" x14ac:dyDescent="0.25">
      <c r="A763" s="112" t="s">
        <v>72</v>
      </c>
      <c r="B763" s="111">
        <v>48</v>
      </c>
      <c r="C763" s="112" t="s">
        <v>4017</v>
      </c>
      <c r="D763" s="112" t="s">
        <v>7880</v>
      </c>
      <c r="E763" s="112" t="s">
        <v>8354</v>
      </c>
      <c r="F763" s="110" t="s">
        <v>7931</v>
      </c>
      <c r="G763" s="49" t="s">
        <v>4871</v>
      </c>
      <c r="H763" s="49" t="s">
        <v>4872</v>
      </c>
      <c r="I763" s="112"/>
      <c r="J763" s="55" t="s">
        <v>7490</v>
      </c>
      <c r="K763" s="55"/>
      <c r="L763" s="49" t="s">
        <v>7469</v>
      </c>
      <c r="M763" s="152">
        <v>0</v>
      </c>
      <c r="N763" s="49" t="s">
        <v>8509</v>
      </c>
      <c r="O763" s="49" t="s">
        <v>8514</v>
      </c>
      <c r="P763" s="112" t="s">
        <v>6305</v>
      </c>
      <c r="Q763" s="112" t="s">
        <v>68</v>
      </c>
      <c r="R763" s="112"/>
      <c r="S763" s="112"/>
    </row>
    <row r="764" spans="1:19" x14ac:dyDescent="0.25">
      <c r="A764" s="112" t="s">
        <v>72</v>
      </c>
      <c r="B764" s="111">
        <v>49</v>
      </c>
      <c r="C764" s="112" t="s">
        <v>2652</v>
      </c>
      <c r="D764" s="49" t="s">
        <v>7881</v>
      </c>
      <c r="E764" s="112" t="s">
        <v>8355</v>
      </c>
      <c r="F764" s="110" t="s">
        <v>8308</v>
      </c>
      <c r="G764" s="49" t="s">
        <v>4873</v>
      </c>
      <c r="H764" s="49" t="s">
        <v>2855</v>
      </c>
      <c r="I764" s="112"/>
      <c r="J764" s="55" t="s">
        <v>7490</v>
      </c>
      <c r="K764" s="55"/>
      <c r="L764" s="49" t="s">
        <v>7469</v>
      </c>
      <c r="M764" s="152">
        <v>0</v>
      </c>
      <c r="N764" s="49" t="s">
        <v>8509</v>
      </c>
      <c r="O764" s="49" t="s">
        <v>8514</v>
      </c>
      <c r="P764" s="112" t="s">
        <v>2999</v>
      </c>
      <c r="Q764" s="112" t="s">
        <v>68</v>
      </c>
      <c r="R764" s="112"/>
      <c r="S764" s="112"/>
    </row>
    <row r="765" spans="1:19" x14ac:dyDescent="0.25">
      <c r="A765" s="112" t="s">
        <v>72</v>
      </c>
      <c r="B765" s="111">
        <v>50</v>
      </c>
      <c r="C765" s="112" t="s">
        <v>4018</v>
      </c>
      <c r="D765" s="49" t="s">
        <v>7882</v>
      </c>
      <c r="E765" s="112" t="s">
        <v>8356</v>
      </c>
      <c r="F765" s="110" t="s">
        <v>7932</v>
      </c>
      <c r="G765" s="49" t="s">
        <v>4874</v>
      </c>
      <c r="H765" s="49" t="s">
        <v>4875</v>
      </c>
      <c r="I765" s="112"/>
      <c r="J765" s="55" t="s">
        <v>7490</v>
      </c>
      <c r="K765" s="55"/>
      <c r="L765" s="49" t="s">
        <v>7469</v>
      </c>
      <c r="M765" s="152">
        <v>0</v>
      </c>
      <c r="N765" s="49" t="s">
        <v>8509</v>
      </c>
      <c r="O765" s="49" t="s">
        <v>8514</v>
      </c>
      <c r="P765" s="112" t="s">
        <v>6306</v>
      </c>
      <c r="Q765" s="112" t="s">
        <v>68</v>
      </c>
      <c r="R765" s="112"/>
      <c r="S765" s="112"/>
    </row>
    <row r="766" spans="1:19" x14ac:dyDescent="0.25">
      <c r="A766" s="112" t="s">
        <v>72</v>
      </c>
      <c r="B766" s="111">
        <v>51</v>
      </c>
      <c r="C766" s="112" t="s">
        <v>4019</v>
      </c>
      <c r="D766" s="49" t="s">
        <v>7883</v>
      </c>
      <c r="E766" s="112" t="s">
        <v>8357</v>
      </c>
      <c r="F766" s="110" t="s">
        <v>7933</v>
      </c>
      <c r="G766" s="49" t="s">
        <v>4876</v>
      </c>
      <c r="H766" s="49" t="s">
        <v>4877</v>
      </c>
      <c r="I766" s="112"/>
      <c r="J766" s="55" t="s">
        <v>7490</v>
      </c>
      <c r="K766" s="55"/>
      <c r="L766" s="49" t="s">
        <v>7469</v>
      </c>
      <c r="M766" s="152">
        <v>0</v>
      </c>
      <c r="N766" s="49" t="s">
        <v>8509</v>
      </c>
      <c r="O766" s="49" t="s">
        <v>8514</v>
      </c>
      <c r="P766" s="112" t="s">
        <v>2999</v>
      </c>
      <c r="Q766" s="112" t="s">
        <v>68</v>
      </c>
      <c r="R766" s="112"/>
      <c r="S766" s="112"/>
    </row>
    <row r="767" spans="1:19" x14ac:dyDescent="0.25">
      <c r="A767" s="112" t="s">
        <v>72</v>
      </c>
      <c r="B767" s="111">
        <v>52</v>
      </c>
      <c r="C767" s="112" t="s">
        <v>4020</v>
      </c>
      <c r="D767" s="49" t="s">
        <v>7884</v>
      </c>
      <c r="E767" s="112" t="s">
        <v>8358</v>
      </c>
      <c r="F767" s="110" t="s">
        <v>7934</v>
      </c>
      <c r="G767" s="49" t="s">
        <v>4878</v>
      </c>
      <c r="H767" s="49" t="s">
        <v>4879</v>
      </c>
      <c r="I767" s="112"/>
      <c r="J767" s="55" t="s">
        <v>7490</v>
      </c>
      <c r="K767" s="55"/>
      <c r="L767" s="49" t="s">
        <v>7469</v>
      </c>
      <c r="M767" s="152">
        <v>0</v>
      </c>
      <c r="N767" s="49" t="s">
        <v>8509</v>
      </c>
      <c r="O767" s="49" t="s">
        <v>8514</v>
      </c>
      <c r="P767" s="112" t="s">
        <v>3002</v>
      </c>
      <c r="Q767" s="112" t="s">
        <v>68</v>
      </c>
      <c r="R767" s="112"/>
      <c r="S767" s="112"/>
    </row>
    <row r="768" spans="1:19" x14ac:dyDescent="0.25">
      <c r="A768" s="112" t="s">
        <v>72</v>
      </c>
      <c r="B768" s="111">
        <v>53</v>
      </c>
      <c r="C768" s="112" t="s">
        <v>4021</v>
      </c>
      <c r="D768" s="49" t="s">
        <v>7885</v>
      </c>
      <c r="E768" s="112" t="s">
        <v>8359</v>
      </c>
      <c r="F768" s="110" t="s">
        <v>7935</v>
      </c>
      <c r="G768" s="49" t="s">
        <v>4880</v>
      </c>
      <c r="H768" s="49" t="s">
        <v>4881</v>
      </c>
      <c r="I768" s="112"/>
      <c r="J768" s="55" t="s">
        <v>7490</v>
      </c>
      <c r="K768" s="55"/>
      <c r="L768" s="49" t="s">
        <v>7469</v>
      </c>
      <c r="M768" s="152">
        <v>0</v>
      </c>
      <c r="N768" s="49" t="s">
        <v>8509</v>
      </c>
      <c r="O768" s="49" t="s">
        <v>8514</v>
      </c>
      <c r="P768" s="112" t="s">
        <v>3002</v>
      </c>
      <c r="Q768" s="112" t="s">
        <v>68</v>
      </c>
      <c r="R768" s="112"/>
      <c r="S768" s="112"/>
    </row>
    <row r="769" spans="1:19" x14ac:dyDescent="0.25">
      <c r="A769" s="112" t="s">
        <v>72</v>
      </c>
      <c r="B769" s="111">
        <v>54</v>
      </c>
      <c r="C769" s="112" t="s">
        <v>4022</v>
      </c>
      <c r="D769" s="49" t="s">
        <v>7886</v>
      </c>
      <c r="E769" s="112" t="s">
        <v>8360</v>
      </c>
      <c r="F769" s="110" t="s">
        <v>7936</v>
      </c>
      <c r="G769" s="49" t="s">
        <v>4882</v>
      </c>
      <c r="H769" s="49" t="s">
        <v>3682</v>
      </c>
      <c r="I769" s="112"/>
      <c r="J769" s="55" t="s">
        <v>7490</v>
      </c>
      <c r="K769" s="55"/>
      <c r="L769" s="49" t="s">
        <v>7469</v>
      </c>
      <c r="M769" s="152">
        <v>0</v>
      </c>
      <c r="N769" s="49" t="s">
        <v>8509</v>
      </c>
      <c r="O769" s="49" t="s">
        <v>8514</v>
      </c>
      <c r="P769" s="112" t="s">
        <v>2999</v>
      </c>
      <c r="Q769" s="112" t="s">
        <v>68</v>
      </c>
      <c r="R769" s="112"/>
      <c r="S769" s="112"/>
    </row>
    <row r="770" spans="1:19" x14ac:dyDescent="0.25">
      <c r="A770" s="112" t="s">
        <v>72</v>
      </c>
      <c r="B770" s="111">
        <v>55</v>
      </c>
      <c r="C770" s="112" t="s">
        <v>4023</v>
      </c>
      <c r="D770" s="49" t="s">
        <v>7887</v>
      </c>
      <c r="E770" s="112" t="s">
        <v>8361</v>
      </c>
      <c r="F770" s="110" t="s">
        <v>7937</v>
      </c>
      <c r="G770" s="49" t="s">
        <v>4883</v>
      </c>
      <c r="H770" s="49" t="s">
        <v>3683</v>
      </c>
      <c r="I770" s="112"/>
      <c r="J770" s="55" t="s">
        <v>7490</v>
      </c>
      <c r="K770" s="55"/>
      <c r="L770" s="49" t="s">
        <v>7469</v>
      </c>
      <c r="M770" s="152">
        <v>0</v>
      </c>
      <c r="N770" s="49" t="s">
        <v>8509</v>
      </c>
      <c r="O770" s="49" t="s">
        <v>8514</v>
      </c>
      <c r="P770" s="112" t="s">
        <v>6307</v>
      </c>
      <c r="Q770" s="112" t="s">
        <v>68</v>
      </c>
      <c r="R770" s="112"/>
      <c r="S770" s="112"/>
    </row>
    <row r="771" spans="1:19" x14ac:dyDescent="0.25">
      <c r="A771" s="112" t="s">
        <v>72</v>
      </c>
      <c r="B771" s="111">
        <v>56</v>
      </c>
      <c r="C771" s="112" t="s">
        <v>4024</v>
      </c>
      <c r="D771" s="49" t="s">
        <v>7888</v>
      </c>
      <c r="E771" s="112" t="s">
        <v>8362</v>
      </c>
      <c r="F771" s="110" t="s">
        <v>7938</v>
      </c>
      <c r="G771" s="49" t="s">
        <v>4884</v>
      </c>
      <c r="H771" s="49" t="s">
        <v>4885</v>
      </c>
      <c r="I771" s="112"/>
      <c r="J771" s="55" t="s">
        <v>7490</v>
      </c>
      <c r="K771" s="55"/>
      <c r="L771" s="49" t="s">
        <v>7469</v>
      </c>
      <c r="M771" s="152">
        <v>0</v>
      </c>
      <c r="N771" s="49" t="s">
        <v>8509</v>
      </c>
      <c r="O771" s="49" t="s">
        <v>8514</v>
      </c>
      <c r="P771" s="112" t="s">
        <v>2999</v>
      </c>
      <c r="Q771" s="112" t="s">
        <v>68</v>
      </c>
      <c r="R771" s="112"/>
      <c r="S771" s="112"/>
    </row>
    <row r="772" spans="1:19" x14ac:dyDescent="0.25">
      <c r="A772" s="112" t="s">
        <v>72</v>
      </c>
      <c r="B772" s="111">
        <v>57</v>
      </c>
      <c r="C772" s="112" t="s">
        <v>4025</v>
      </c>
      <c r="D772" s="49" t="s">
        <v>7889</v>
      </c>
      <c r="E772" s="112" t="s">
        <v>8363</v>
      </c>
      <c r="F772" s="110" t="s">
        <v>7939</v>
      </c>
      <c r="G772" s="49" t="s">
        <v>4886</v>
      </c>
      <c r="H772" s="49" t="s">
        <v>4887</v>
      </c>
      <c r="I772" s="112"/>
      <c r="J772" s="55" t="s">
        <v>7490</v>
      </c>
      <c r="K772" s="55"/>
      <c r="L772" s="49" t="s">
        <v>7469</v>
      </c>
      <c r="M772" s="152">
        <v>0</v>
      </c>
      <c r="N772" s="49" t="s">
        <v>8509</v>
      </c>
      <c r="O772" s="49" t="s">
        <v>8514</v>
      </c>
      <c r="P772" s="112" t="s">
        <v>3002</v>
      </c>
      <c r="Q772" s="112" t="s">
        <v>68</v>
      </c>
      <c r="R772" s="112"/>
      <c r="S772" s="112"/>
    </row>
    <row r="773" spans="1:19" x14ac:dyDescent="0.25">
      <c r="A773" s="112" t="s">
        <v>72</v>
      </c>
      <c r="B773" s="111">
        <v>62</v>
      </c>
      <c r="C773" s="112" t="s">
        <v>4026</v>
      </c>
      <c r="D773" s="49" t="s">
        <v>6439</v>
      </c>
      <c r="E773" s="112" t="s">
        <v>8365</v>
      </c>
      <c r="F773" s="110" t="s">
        <v>7940</v>
      </c>
      <c r="G773" s="49" t="s">
        <v>4888</v>
      </c>
      <c r="H773" s="49" t="s">
        <v>4889</v>
      </c>
      <c r="I773" s="112"/>
      <c r="J773" s="55" t="s">
        <v>7490</v>
      </c>
      <c r="K773" s="55"/>
      <c r="L773" s="49" t="s">
        <v>7469</v>
      </c>
      <c r="M773" s="152">
        <v>0</v>
      </c>
      <c r="N773" s="49" t="s">
        <v>8509</v>
      </c>
      <c r="O773" s="49" t="s">
        <v>8514</v>
      </c>
      <c r="P773" s="112" t="s">
        <v>2999</v>
      </c>
      <c r="Q773" s="112" t="s">
        <v>68</v>
      </c>
      <c r="R773" s="112"/>
      <c r="S773" s="112"/>
    </row>
    <row r="774" spans="1:19" x14ac:dyDescent="0.25">
      <c r="A774" s="112" t="s">
        <v>72</v>
      </c>
      <c r="B774" s="111">
        <v>63</v>
      </c>
      <c r="C774" s="112" t="s">
        <v>4027</v>
      </c>
      <c r="D774" s="61" t="s">
        <v>6440</v>
      </c>
      <c r="E774" s="112" t="s">
        <v>8364</v>
      </c>
      <c r="F774" s="110" t="s">
        <v>7941</v>
      </c>
      <c r="G774" s="49" t="s">
        <v>4890</v>
      </c>
      <c r="H774" s="49" t="s">
        <v>4891</v>
      </c>
      <c r="I774" s="112"/>
      <c r="J774" s="55" t="s">
        <v>7490</v>
      </c>
      <c r="K774" s="55"/>
      <c r="L774" s="49" t="s">
        <v>7469</v>
      </c>
      <c r="M774" s="152">
        <v>0</v>
      </c>
      <c r="N774" s="49" t="s">
        <v>8509</v>
      </c>
      <c r="O774" s="49" t="s">
        <v>8514</v>
      </c>
      <c r="P774" s="112" t="s">
        <v>6308</v>
      </c>
      <c r="Q774" s="112" t="s">
        <v>68</v>
      </c>
      <c r="R774" s="112"/>
      <c r="S774" s="112"/>
    </row>
    <row r="775" spans="1:19" x14ac:dyDescent="0.25">
      <c r="A775" s="112" t="s">
        <v>72</v>
      </c>
      <c r="B775" s="111">
        <v>64</v>
      </c>
      <c r="C775" s="112" t="s">
        <v>4028</v>
      </c>
      <c r="D775" s="61" t="s">
        <v>6441</v>
      </c>
      <c r="E775" s="112" t="s">
        <v>8366</v>
      </c>
      <c r="F775" s="110" t="s">
        <v>7942</v>
      </c>
      <c r="G775" s="49" t="s">
        <v>4892</v>
      </c>
      <c r="H775" s="49" t="s">
        <v>4893</v>
      </c>
      <c r="I775" s="112"/>
      <c r="J775" s="55" t="s">
        <v>7490</v>
      </c>
      <c r="K775" s="55"/>
      <c r="L775" s="49" t="s">
        <v>7469</v>
      </c>
      <c r="M775" s="152">
        <v>0</v>
      </c>
      <c r="N775" s="49" t="s">
        <v>8509</v>
      </c>
      <c r="O775" s="49" t="s">
        <v>8514</v>
      </c>
      <c r="P775" s="112" t="s">
        <v>100</v>
      </c>
      <c r="Q775" s="112" t="s">
        <v>68</v>
      </c>
      <c r="R775" s="112"/>
      <c r="S775" s="112"/>
    </row>
    <row r="776" spans="1:19" x14ac:dyDescent="0.25">
      <c r="A776" s="112" t="s">
        <v>72</v>
      </c>
      <c r="B776" s="111">
        <v>65</v>
      </c>
      <c r="C776" s="120" t="s">
        <v>4006</v>
      </c>
      <c r="D776" s="49" t="s">
        <v>7890</v>
      </c>
      <c r="E776" s="112" t="s">
        <v>8367</v>
      </c>
      <c r="F776" s="110" t="s">
        <v>7943</v>
      </c>
      <c r="G776" s="49" t="s">
        <v>4848</v>
      </c>
      <c r="H776" s="49"/>
      <c r="I776" s="112"/>
      <c r="J776" s="55" t="s">
        <v>7490</v>
      </c>
      <c r="K776" s="55"/>
      <c r="L776" s="112" t="s">
        <v>7469</v>
      </c>
      <c r="M776" s="113">
        <v>0</v>
      </c>
      <c r="N776" s="112" t="s">
        <v>8509</v>
      </c>
      <c r="O776" s="112" t="s">
        <v>8514</v>
      </c>
      <c r="P776" s="112"/>
      <c r="Q776" s="112" t="s">
        <v>68</v>
      </c>
      <c r="R776" s="112"/>
      <c r="S776" s="112"/>
    </row>
    <row r="777" spans="1:19" x14ac:dyDescent="0.25">
      <c r="A777" s="112" t="s">
        <v>72</v>
      </c>
      <c r="B777" s="111">
        <v>66</v>
      </c>
      <c r="C777" s="112" t="s">
        <v>3994</v>
      </c>
      <c r="D777" s="49" t="s">
        <v>6442</v>
      </c>
      <c r="E777" s="112" t="s">
        <v>8368</v>
      </c>
      <c r="F777" s="110" t="s">
        <v>8369</v>
      </c>
      <c r="G777" s="49" t="s">
        <v>4824</v>
      </c>
      <c r="H777" s="49" t="s">
        <v>4825</v>
      </c>
      <c r="I777" s="112"/>
      <c r="J777" s="55" t="s">
        <v>7490</v>
      </c>
      <c r="K777" s="55"/>
      <c r="L777" s="49" t="s">
        <v>7469</v>
      </c>
      <c r="M777" s="152">
        <v>0</v>
      </c>
      <c r="N777" s="49" t="s">
        <v>8509</v>
      </c>
      <c r="O777" s="49" t="s">
        <v>8514</v>
      </c>
      <c r="P777" s="112" t="s">
        <v>6300</v>
      </c>
      <c r="Q777" s="112" t="s">
        <v>68</v>
      </c>
      <c r="R777" s="112"/>
      <c r="S777" s="112"/>
    </row>
    <row r="778" spans="1:19" x14ac:dyDescent="0.25">
      <c r="A778" s="112" t="s">
        <v>69</v>
      </c>
      <c r="B778" s="111">
        <v>1</v>
      </c>
      <c r="C778" s="112" t="s">
        <v>2607</v>
      </c>
      <c r="D778" s="49" t="s">
        <v>1922</v>
      </c>
      <c r="E778" s="112" t="s">
        <v>8304</v>
      </c>
      <c r="F778" s="112" t="s">
        <v>2146</v>
      </c>
      <c r="G778" s="49" t="s">
        <v>3030</v>
      </c>
      <c r="H778" s="49" t="s">
        <v>4765</v>
      </c>
      <c r="I778" s="112"/>
      <c r="J778" s="55" t="s">
        <v>7490</v>
      </c>
      <c r="K778" s="55"/>
      <c r="L778" s="98" t="s">
        <v>7470</v>
      </c>
      <c r="M778" s="159" t="s">
        <v>8508</v>
      </c>
      <c r="N778" s="98" t="s">
        <v>8510</v>
      </c>
      <c r="O778" s="98" t="s">
        <v>8513</v>
      </c>
      <c r="P778" s="112" t="s">
        <v>100</v>
      </c>
      <c r="Q778" s="112" t="s">
        <v>68</v>
      </c>
      <c r="R778" s="112"/>
      <c r="S778" s="112"/>
    </row>
    <row r="779" spans="1:19" x14ac:dyDescent="0.25">
      <c r="A779" s="112" t="s">
        <v>69</v>
      </c>
      <c r="B779" s="92">
        <v>2</v>
      </c>
      <c r="C779" s="53" t="s">
        <v>202</v>
      </c>
      <c r="D779" s="53" t="s">
        <v>1948</v>
      </c>
      <c r="E779" s="112" t="s">
        <v>8302</v>
      </c>
      <c r="F779" s="67" t="s">
        <v>7704</v>
      </c>
      <c r="G779" s="53" t="s">
        <v>492</v>
      </c>
      <c r="H779" s="53" t="s">
        <v>493</v>
      </c>
      <c r="I779" s="67" t="s">
        <v>2398</v>
      </c>
      <c r="J779" s="55" t="s">
        <v>7490</v>
      </c>
      <c r="K779" s="55"/>
      <c r="L779" s="53" t="s">
        <v>91</v>
      </c>
      <c r="M779" s="154" t="s">
        <v>8508</v>
      </c>
      <c r="N779" s="55" t="s">
        <v>8510</v>
      </c>
      <c r="O779" s="55" t="s">
        <v>8513</v>
      </c>
      <c r="P779" s="112" t="s">
        <v>91</v>
      </c>
      <c r="Q779" s="112" t="s">
        <v>68</v>
      </c>
      <c r="R779" s="112"/>
      <c r="S779" s="112"/>
    </row>
    <row r="780" spans="1:19" x14ac:dyDescent="0.25">
      <c r="A780" s="112" t="s">
        <v>69</v>
      </c>
      <c r="B780" s="92">
        <v>3</v>
      </c>
      <c r="C780" s="53" t="s">
        <v>212</v>
      </c>
      <c r="D780" s="53" t="s">
        <v>1968</v>
      </c>
      <c r="E780" s="49" t="s">
        <v>8370</v>
      </c>
      <c r="F780" s="67" t="s">
        <v>7944</v>
      </c>
      <c r="G780" s="53" t="s">
        <v>510</v>
      </c>
      <c r="H780" s="53" t="s">
        <v>511</v>
      </c>
      <c r="I780" s="67" t="s">
        <v>2406</v>
      </c>
      <c r="J780" s="55" t="s">
        <v>7490</v>
      </c>
      <c r="K780" s="55"/>
      <c r="L780" s="53" t="s">
        <v>91</v>
      </c>
      <c r="M780" s="154">
        <v>1</v>
      </c>
      <c r="N780" s="55" t="s">
        <v>8509</v>
      </c>
      <c r="O780" s="55" t="s">
        <v>8514</v>
      </c>
      <c r="P780" s="112" t="s">
        <v>91</v>
      </c>
      <c r="Q780" s="112" t="s">
        <v>68</v>
      </c>
      <c r="R780" s="112"/>
      <c r="S780" s="112"/>
    </row>
    <row r="781" spans="1:19" x14ac:dyDescent="0.25">
      <c r="A781" s="112" t="s">
        <v>69</v>
      </c>
      <c r="B781" s="92">
        <v>4</v>
      </c>
      <c r="C781" s="53" t="s">
        <v>213</v>
      </c>
      <c r="D781" s="53" t="s">
        <v>513</v>
      </c>
      <c r="E781" s="49" t="s">
        <v>8371</v>
      </c>
      <c r="F781" s="67" t="s">
        <v>7609</v>
      </c>
      <c r="G781" s="53" t="s">
        <v>512</v>
      </c>
      <c r="H781" s="53" t="s">
        <v>513</v>
      </c>
      <c r="I781" s="67" t="s">
        <v>2407</v>
      </c>
      <c r="J781" s="55" t="s">
        <v>7490</v>
      </c>
      <c r="K781" s="55"/>
      <c r="L781" s="53" t="s">
        <v>91</v>
      </c>
      <c r="M781" s="154">
        <v>1</v>
      </c>
      <c r="N781" s="55" t="s">
        <v>8509</v>
      </c>
      <c r="O781" s="55" t="s">
        <v>8514</v>
      </c>
      <c r="P781" s="112" t="s">
        <v>91</v>
      </c>
      <c r="Q781" s="112" t="s">
        <v>68</v>
      </c>
      <c r="R781" s="112"/>
      <c r="S781" s="112"/>
    </row>
    <row r="782" spans="1:19" x14ac:dyDescent="0.25">
      <c r="A782" s="112" t="s">
        <v>69</v>
      </c>
      <c r="B782" s="92">
        <v>5</v>
      </c>
      <c r="C782" s="53" t="s">
        <v>214</v>
      </c>
      <c r="D782" s="53" t="s">
        <v>6465</v>
      </c>
      <c r="E782" s="49" t="s">
        <v>8375</v>
      </c>
      <c r="F782" s="67" t="s">
        <v>7945</v>
      </c>
      <c r="G782" s="53" t="s">
        <v>514</v>
      </c>
      <c r="H782" s="53" t="s">
        <v>515</v>
      </c>
      <c r="I782" s="67" t="s">
        <v>2408</v>
      </c>
      <c r="J782" s="55" t="s">
        <v>3567</v>
      </c>
      <c r="K782" s="55" t="s">
        <v>7489</v>
      </c>
      <c r="L782" s="53" t="s">
        <v>91</v>
      </c>
      <c r="M782" s="154">
        <v>0</v>
      </c>
      <c r="N782" s="55" t="s">
        <v>8509</v>
      </c>
      <c r="O782" s="55" t="s">
        <v>8514</v>
      </c>
      <c r="P782" s="112" t="s">
        <v>92</v>
      </c>
      <c r="Q782" s="112" t="s">
        <v>68</v>
      </c>
      <c r="R782" s="112"/>
      <c r="S782" s="112"/>
    </row>
    <row r="783" spans="1:19" x14ac:dyDescent="0.25">
      <c r="A783" s="112" t="s">
        <v>69</v>
      </c>
      <c r="B783" s="92">
        <v>12</v>
      </c>
      <c r="C783" s="53" t="s">
        <v>215</v>
      </c>
      <c r="D783" s="53" t="s">
        <v>6463</v>
      </c>
      <c r="E783" s="49" t="s">
        <v>8372</v>
      </c>
      <c r="F783" s="67" t="s">
        <v>6463</v>
      </c>
      <c r="G783" s="53" t="s">
        <v>516</v>
      </c>
      <c r="H783" s="53" t="s">
        <v>517</v>
      </c>
      <c r="I783" s="67" t="s">
        <v>2409</v>
      </c>
      <c r="J783" s="55" t="s">
        <v>7490</v>
      </c>
      <c r="K783" s="55"/>
      <c r="L783" s="49" t="s">
        <v>7469</v>
      </c>
      <c r="M783" s="152">
        <v>0</v>
      </c>
      <c r="N783" s="49" t="s">
        <v>8509</v>
      </c>
      <c r="O783" s="49" t="s">
        <v>8514</v>
      </c>
      <c r="P783" s="112" t="s">
        <v>157</v>
      </c>
      <c r="Q783" s="112" t="s">
        <v>68</v>
      </c>
      <c r="R783" s="112"/>
      <c r="S783" s="112"/>
    </row>
    <row r="784" spans="1:19" x14ac:dyDescent="0.25">
      <c r="A784" s="112" t="s">
        <v>69</v>
      </c>
      <c r="B784" s="111">
        <v>13</v>
      </c>
      <c r="C784" s="112" t="s">
        <v>3972</v>
      </c>
      <c r="D784" s="49" t="s">
        <v>6461</v>
      </c>
      <c r="E784" s="49" t="s">
        <v>8376</v>
      </c>
      <c r="F784" s="110" t="s">
        <v>7946</v>
      </c>
      <c r="G784" s="49" t="s">
        <v>4778</v>
      </c>
      <c r="H784" s="49" t="s">
        <v>4779</v>
      </c>
      <c r="I784" s="112"/>
      <c r="J784" s="55" t="s">
        <v>7490</v>
      </c>
      <c r="K784" s="55"/>
      <c r="L784" s="49" t="s">
        <v>7469</v>
      </c>
      <c r="M784" s="152">
        <v>2</v>
      </c>
      <c r="N784" s="49" t="s">
        <v>8509</v>
      </c>
      <c r="O784" s="49" t="s">
        <v>8514</v>
      </c>
      <c r="P784" s="112" t="s">
        <v>157</v>
      </c>
      <c r="Q784" s="112" t="s">
        <v>68</v>
      </c>
      <c r="R784" s="112"/>
      <c r="S784" s="112"/>
    </row>
    <row r="785" spans="1:19" x14ac:dyDescent="0.25">
      <c r="A785" s="112" t="s">
        <v>69</v>
      </c>
      <c r="B785" s="92">
        <v>14</v>
      </c>
      <c r="C785" s="53" t="s">
        <v>216</v>
      </c>
      <c r="D785" s="53" t="s">
        <v>6464</v>
      </c>
      <c r="E785" s="49" t="s">
        <v>8377</v>
      </c>
      <c r="F785" s="67" t="s">
        <v>7947</v>
      </c>
      <c r="G785" s="53" t="s">
        <v>518</v>
      </c>
      <c r="H785" s="53" t="s">
        <v>519</v>
      </c>
      <c r="I785" s="67" t="s">
        <v>2410</v>
      </c>
      <c r="J785" s="55" t="s">
        <v>7490</v>
      </c>
      <c r="K785" s="55"/>
      <c r="L785" s="49" t="s">
        <v>7469</v>
      </c>
      <c r="M785" s="152">
        <v>0</v>
      </c>
      <c r="N785" s="49" t="s">
        <v>8509</v>
      </c>
      <c r="O785" s="49" t="s">
        <v>8514</v>
      </c>
      <c r="P785" s="112" t="s">
        <v>165</v>
      </c>
      <c r="Q785" s="112" t="s">
        <v>68</v>
      </c>
      <c r="R785" s="112"/>
      <c r="S785" s="112"/>
    </row>
    <row r="786" spans="1:19" x14ac:dyDescent="0.25">
      <c r="A786" s="112" t="s">
        <v>69</v>
      </c>
      <c r="B786" s="92">
        <v>15</v>
      </c>
      <c r="C786" s="53" t="s">
        <v>217</v>
      </c>
      <c r="D786" s="53" t="s">
        <v>1900</v>
      </c>
      <c r="E786" s="49" t="s">
        <v>8378</v>
      </c>
      <c r="F786" s="67" t="s">
        <v>7849</v>
      </c>
      <c r="G786" s="53" t="s">
        <v>520</v>
      </c>
      <c r="H786" s="53" t="s">
        <v>521</v>
      </c>
      <c r="I786" s="67" t="s">
        <v>2411</v>
      </c>
      <c r="J786" s="55" t="s">
        <v>7490</v>
      </c>
      <c r="K786" s="55"/>
      <c r="L786" s="49" t="s">
        <v>7469</v>
      </c>
      <c r="M786" s="152">
        <v>0</v>
      </c>
      <c r="N786" s="49" t="s">
        <v>8509</v>
      </c>
      <c r="O786" s="49" t="s">
        <v>8514</v>
      </c>
      <c r="P786" s="112" t="s">
        <v>211</v>
      </c>
      <c r="Q786" s="112" t="s">
        <v>68</v>
      </c>
      <c r="R786" s="112"/>
      <c r="S786" s="112"/>
    </row>
    <row r="787" spans="1:19" x14ac:dyDescent="0.25">
      <c r="A787" s="112" t="s">
        <v>69</v>
      </c>
      <c r="B787" s="92">
        <v>16</v>
      </c>
      <c r="C787" s="53" t="s">
        <v>218</v>
      </c>
      <c r="D787" s="54" t="s">
        <v>1969</v>
      </c>
      <c r="E787" s="49" t="s">
        <v>8379</v>
      </c>
      <c r="F787" s="67" t="s">
        <v>7848</v>
      </c>
      <c r="G787" s="53" t="s">
        <v>522</v>
      </c>
      <c r="H787" s="53" t="s">
        <v>523</v>
      </c>
      <c r="I787" s="67" t="s">
        <v>2412</v>
      </c>
      <c r="J787" s="55" t="s">
        <v>7490</v>
      </c>
      <c r="K787" s="55"/>
      <c r="L787" s="53" t="s">
        <v>7470</v>
      </c>
      <c r="M787" s="154">
        <v>2</v>
      </c>
      <c r="N787" s="55" t="s">
        <v>8509</v>
      </c>
      <c r="O787" s="55" t="s">
        <v>8514</v>
      </c>
      <c r="P787" s="112" t="s">
        <v>100</v>
      </c>
      <c r="Q787" s="112" t="s">
        <v>68</v>
      </c>
      <c r="R787" s="112"/>
      <c r="S787" s="112"/>
    </row>
    <row r="788" spans="1:19" x14ac:dyDescent="0.25">
      <c r="A788" s="112" t="s">
        <v>69</v>
      </c>
      <c r="B788" s="111">
        <v>17</v>
      </c>
      <c r="C788" s="112" t="s">
        <v>3976</v>
      </c>
      <c r="D788" s="49" t="s">
        <v>6451</v>
      </c>
      <c r="E788" s="49" t="s">
        <v>8380</v>
      </c>
      <c r="F788" s="110" t="s">
        <v>7948</v>
      </c>
      <c r="G788" s="49" t="s">
        <v>4786</v>
      </c>
      <c r="H788" s="49" t="s">
        <v>4787</v>
      </c>
      <c r="I788" s="112"/>
      <c r="J788" s="55" t="s">
        <v>7490</v>
      </c>
      <c r="K788" s="55"/>
      <c r="L788" s="112" t="s">
        <v>91</v>
      </c>
      <c r="M788" s="113">
        <v>1</v>
      </c>
      <c r="N788" s="112" t="s">
        <v>8509</v>
      </c>
      <c r="O788" s="112" t="s">
        <v>8514</v>
      </c>
      <c r="P788" s="112" t="s">
        <v>92</v>
      </c>
      <c r="Q788" s="112" t="s">
        <v>68</v>
      </c>
      <c r="R788" s="112"/>
      <c r="S788" s="112"/>
    </row>
    <row r="789" spans="1:19" x14ac:dyDescent="0.25">
      <c r="A789" s="112" t="s">
        <v>69</v>
      </c>
      <c r="B789" s="111">
        <v>18</v>
      </c>
      <c r="C789" s="112" t="s">
        <v>3977</v>
      </c>
      <c r="D789" s="49" t="s">
        <v>6450</v>
      </c>
      <c r="E789" s="49" t="s">
        <v>8381</v>
      </c>
      <c r="F789" s="110" t="s">
        <v>7949</v>
      </c>
      <c r="G789" s="49" t="s">
        <v>4788</v>
      </c>
      <c r="H789" s="49" t="s">
        <v>4789</v>
      </c>
      <c r="I789" s="112"/>
      <c r="J789" s="55" t="s">
        <v>7490</v>
      </c>
      <c r="K789" s="55"/>
      <c r="L789" s="49" t="s">
        <v>7469</v>
      </c>
      <c r="M789" s="152">
        <v>0</v>
      </c>
      <c r="N789" s="49" t="s">
        <v>8509</v>
      </c>
      <c r="O789" s="49" t="s">
        <v>8514</v>
      </c>
      <c r="P789" s="112" t="s">
        <v>266</v>
      </c>
      <c r="Q789" s="112" t="s">
        <v>68</v>
      </c>
      <c r="R789" s="112"/>
      <c r="S789" s="112"/>
    </row>
    <row r="790" spans="1:19" x14ac:dyDescent="0.25">
      <c r="A790" s="112" t="s">
        <v>69</v>
      </c>
      <c r="B790" s="92">
        <v>19</v>
      </c>
      <c r="C790" s="53" t="s">
        <v>219</v>
      </c>
      <c r="D790" s="53" t="s">
        <v>1901</v>
      </c>
      <c r="E790" s="49" t="s">
        <v>8373</v>
      </c>
      <c r="F790" s="67" t="s">
        <v>2233</v>
      </c>
      <c r="G790" s="53" t="s">
        <v>524</v>
      </c>
      <c r="H790" s="53" t="s">
        <v>525</v>
      </c>
      <c r="I790" s="67" t="s">
        <v>2413</v>
      </c>
      <c r="J790" s="55" t="s">
        <v>7490</v>
      </c>
      <c r="K790" s="55"/>
      <c r="L790" s="49" t="s">
        <v>7469</v>
      </c>
      <c r="M790" s="152">
        <v>0</v>
      </c>
      <c r="N790" s="49" t="s">
        <v>8509</v>
      </c>
      <c r="O790" s="49" t="s">
        <v>8514</v>
      </c>
      <c r="P790" s="112" t="s">
        <v>100</v>
      </c>
      <c r="Q790" s="112" t="s">
        <v>68</v>
      </c>
      <c r="R790" s="112"/>
      <c r="S790" s="112"/>
    </row>
    <row r="791" spans="1:19" x14ac:dyDescent="0.25">
      <c r="A791" s="112" t="s">
        <v>69</v>
      </c>
      <c r="B791" s="111">
        <v>20</v>
      </c>
      <c r="C791" s="112" t="s">
        <v>3978</v>
      </c>
      <c r="D791" s="49" t="s">
        <v>6457</v>
      </c>
      <c r="E791" s="49" t="s">
        <v>8382</v>
      </c>
      <c r="F791" s="110" t="s">
        <v>7850</v>
      </c>
      <c r="G791" s="49" t="s">
        <v>4790</v>
      </c>
      <c r="H791" s="49" t="s">
        <v>4791</v>
      </c>
      <c r="I791" s="112"/>
      <c r="J791" s="55" t="s">
        <v>3426</v>
      </c>
      <c r="K791" s="55" t="s">
        <v>7489</v>
      </c>
      <c r="L791" s="112" t="s">
        <v>91</v>
      </c>
      <c r="M791" s="113">
        <v>0</v>
      </c>
      <c r="N791" s="112" t="s">
        <v>8509</v>
      </c>
      <c r="O791" s="112" t="s">
        <v>8514</v>
      </c>
      <c r="P791" s="112" t="s">
        <v>92</v>
      </c>
      <c r="Q791" s="112" t="s">
        <v>68</v>
      </c>
      <c r="R791" s="112"/>
      <c r="S791" s="112"/>
    </row>
    <row r="792" spans="1:19" x14ac:dyDescent="0.25">
      <c r="A792" s="112" t="s">
        <v>69</v>
      </c>
      <c r="B792" s="111">
        <v>21</v>
      </c>
      <c r="C792" s="112" t="s">
        <v>3979</v>
      </c>
      <c r="D792" s="49" t="s">
        <v>6454</v>
      </c>
      <c r="E792" s="49" t="s">
        <v>8383</v>
      </c>
      <c r="F792" s="110" t="s">
        <v>7950</v>
      </c>
      <c r="G792" s="49" t="s">
        <v>4792</v>
      </c>
      <c r="H792" s="49" t="s">
        <v>4793</v>
      </c>
      <c r="I792" s="112"/>
      <c r="J792" s="55" t="s">
        <v>3427</v>
      </c>
      <c r="K792" s="55" t="s">
        <v>7489</v>
      </c>
      <c r="L792" s="112" t="s">
        <v>91</v>
      </c>
      <c r="M792" s="113">
        <v>0</v>
      </c>
      <c r="N792" s="112" t="s">
        <v>8509</v>
      </c>
      <c r="O792" s="112" t="s">
        <v>8514</v>
      </c>
      <c r="P792" s="112" t="s">
        <v>92</v>
      </c>
      <c r="Q792" s="112" t="s">
        <v>68</v>
      </c>
      <c r="R792" s="112"/>
      <c r="S792" s="112"/>
    </row>
    <row r="793" spans="1:19" x14ac:dyDescent="0.25">
      <c r="A793" s="112" t="s">
        <v>69</v>
      </c>
      <c r="B793" s="111">
        <v>22</v>
      </c>
      <c r="C793" s="112" t="s">
        <v>3980</v>
      </c>
      <c r="D793" s="49" t="s">
        <v>6453</v>
      </c>
      <c r="E793" s="49" t="s">
        <v>8384</v>
      </c>
      <c r="F793" s="110" t="s">
        <v>7951</v>
      </c>
      <c r="G793" s="49" t="s">
        <v>4794</v>
      </c>
      <c r="H793" s="49" t="s">
        <v>4795</v>
      </c>
      <c r="I793" s="112"/>
      <c r="J793" s="55" t="s">
        <v>3428</v>
      </c>
      <c r="K793" s="55" t="s">
        <v>7489</v>
      </c>
      <c r="L793" s="112" t="s">
        <v>91</v>
      </c>
      <c r="M793" s="113">
        <v>0</v>
      </c>
      <c r="N793" s="112" t="s">
        <v>8509</v>
      </c>
      <c r="O793" s="112" t="s">
        <v>8514</v>
      </c>
      <c r="P793" s="112" t="s">
        <v>92</v>
      </c>
      <c r="Q793" s="112" t="s">
        <v>68</v>
      </c>
      <c r="R793" s="112"/>
      <c r="S793" s="112"/>
    </row>
    <row r="794" spans="1:19" x14ac:dyDescent="0.25">
      <c r="A794" s="112" t="s">
        <v>69</v>
      </c>
      <c r="B794" s="111">
        <v>44</v>
      </c>
      <c r="C794" s="112" t="s">
        <v>3973</v>
      </c>
      <c r="D794" s="49" t="s">
        <v>6460</v>
      </c>
      <c r="E794" s="49" t="s">
        <v>8385</v>
      </c>
      <c r="F794" s="110" t="s">
        <v>7952</v>
      </c>
      <c r="G794" s="49" t="s">
        <v>4780</v>
      </c>
      <c r="H794" s="49" t="s">
        <v>4781</v>
      </c>
      <c r="I794" s="112"/>
      <c r="J794" s="55" t="s">
        <v>7490</v>
      </c>
      <c r="K794" s="55"/>
      <c r="L794" s="49" t="s">
        <v>7469</v>
      </c>
      <c r="M794" s="152">
        <v>0</v>
      </c>
      <c r="N794" s="49" t="s">
        <v>8509</v>
      </c>
      <c r="O794" s="49" t="s">
        <v>8514</v>
      </c>
      <c r="P794" s="112" t="s">
        <v>156</v>
      </c>
      <c r="Q794" s="112" t="s">
        <v>68</v>
      </c>
      <c r="R794" s="112"/>
      <c r="S794" s="112"/>
    </row>
    <row r="795" spans="1:19" x14ac:dyDescent="0.25">
      <c r="A795" s="112" t="s">
        <v>69</v>
      </c>
      <c r="B795" s="92">
        <v>44</v>
      </c>
      <c r="C795" s="53" t="s">
        <v>220</v>
      </c>
      <c r="D795" s="53" t="s">
        <v>6466</v>
      </c>
      <c r="E795" s="49" t="s">
        <v>8386</v>
      </c>
      <c r="F795" s="67" t="s">
        <v>7953</v>
      </c>
      <c r="G795" s="53" t="s">
        <v>526</v>
      </c>
      <c r="H795" s="53" t="s">
        <v>527</v>
      </c>
      <c r="I795" s="67" t="s">
        <v>2161</v>
      </c>
      <c r="J795" s="55" t="s">
        <v>3418</v>
      </c>
      <c r="K795" s="55" t="s">
        <v>7489</v>
      </c>
      <c r="L795" s="53" t="s">
        <v>91</v>
      </c>
      <c r="M795" s="154">
        <v>0</v>
      </c>
      <c r="N795" s="55" t="s">
        <v>8509</v>
      </c>
      <c r="O795" s="55" t="s">
        <v>8514</v>
      </c>
      <c r="P795" s="112" t="s">
        <v>92</v>
      </c>
      <c r="Q795" s="112" t="s">
        <v>68</v>
      </c>
      <c r="R795" s="112"/>
      <c r="S795" s="112"/>
    </row>
    <row r="796" spans="1:19" x14ac:dyDescent="0.25">
      <c r="A796" s="112" t="s">
        <v>69</v>
      </c>
      <c r="B796" s="111">
        <v>45</v>
      </c>
      <c r="C796" s="112" t="s">
        <v>3981</v>
      </c>
      <c r="D796" s="49" t="s">
        <v>6462</v>
      </c>
      <c r="E796" s="49" t="s">
        <v>8374</v>
      </c>
      <c r="F796" s="110" t="s">
        <v>7954</v>
      </c>
      <c r="G796" s="49" t="s">
        <v>4796</v>
      </c>
      <c r="H796" s="49" t="s">
        <v>4797</v>
      </c>
      <c r="I796" s="112"/>
      <c r="J796" s="55" t="s">
        <v>7490</v>
      </c>
      <c r="K796" s="55"/>
      <c r="L796" s="49" t="s">
        <v>7469</v>
      </c>
      <c r="M796" s="152">
        <v>0</v>
      </c>
      <c r="N796" s="49" t="s">
        <v>8509</v>
      </c>
      <c r="O796" s="49" t="s">
        <v>8514</v>
      </c>
      <c r="P796" s="112" t="s">
        <v>100</v>
      </c>
      <c r="Q796" s="112" t="s">
        <v>68</v>
      </c>
      <c r="R796" s="112"/>
      <c r="S796" s="112"/>
    </row>
    <row r="797" spans="1:19" x14ac:dyDescent="0.25">
      <c r="A797" s="112" t="s">
        <v>69</v>
      </c>
      <c r="B797" s="111">
        <v>46</v>
      </c>
      <c r="C797" s="112" t="s">
        <v>3983</v>
      </c>
      <c r="D797" s="49" t="s">
        <v>6468</v>
      </c>
      <c r="E797" s="49" t="s">
        <v>8387</v>
      </c>
      <c r="F797" s="110" t="s">
        <v>7955</v>
      </c>
      <c r="G797" s="49" t="s">
        <v>4800</v>
      </c>
      <c r="H797" s="49" t="s">
        <v>4801</v>
      </c>
      <c r="I797" s="112"/>
      <c r="J797" s="55" t="s">
        <v>7490</v>
      </c>
      <c r="K797" s="55"/>
      <c r="L797" s="49" t="s">
        <v>7469</v>
      </c>
      <c r="M797" s="152">
        <v>0</v>
      </c>
      <c r="N797" s="49" t="s">
        <v>8509</v>
      </c>
      <c r="O797" s="49" t="s">
        <v>8514</v>
      </c>
      <c r="P797" s="112" t="s">
        <v>100</v>
      </c>
      <c r="Q797" s="112" t="s">
        <v>68</v>
      </c>
      <c r="R797" s="112"/>
      <c r="S797" s="112"/>
    </row>
    <row r="798" spans="1:19" x14ac:dyDescent="0.25">
      <c r="A798" s="112" t="s">
        <v>69</v>
      </c>
      <c r="B798" s="111">
        <v>46</v>
      </c>
      <c r="C798" s="112" t="s">
        <v>3982</v>
      </c>
      <c r="D798" s="49" t="s">
        <v>6467</v>
      </c>
      <c r="E798" s="49" t="s">
        <v>8388</v>
      </c>
      <c r="F798" s="110" t="s">
        <v>7956</v>
      </c>
      <c r="G798" s="49" t="s">
        <v>4798</v>
      </c>
      <c r="H798" s="49" t="s">
        <v>4799</v>
      </c>
      <c r="I798" s="112"/>
      <c r="J798" s="55" t="s">
        <v>7490</v>
      </c>
      <c r="K798" s="55"/>
      <c r="L798" s="49" t="s">
        <v>7469</v>
      </c>
      <c r="M798" s="152">
        <v>0</v>
      </c>
      <c r="N798" s="49" t="s">
        <v>8509</v>
      </c>
      <c r="O798" s="49" t="s">
        <v>8514</v>
      </c>
      <c r="P798" s="112" t="s">
        <v>100</v>
      </c>
      <c r="Q798" s="112" t="s">
        <v>68</v>
      </c>
      <c r="R798" s="112"/>
      <c r="S798" s="112"/>
    </row>
    <row r="799" spans="1:19" x14ac:dyDescent="0.25">
      <c r="A799" s="112" t="s">
        <v>69</v>
      </c>
      <c r="B799" s="111">
        <v>47</v>
      </c>
      <c r="C799" s="112" t="s">
        <v>3984</v>
      </c>
      <c r="D799" s="49" t="s">
        <v>4803</v>
      </c>
      <c r="E799" s="49" t="s">
        <v>8389</v>
      </c>
      <c r="F799" s="110" t="s">
        <v>7957</v>
      </c>
      <c r="G799" s="49" t="s">
        <v>4802</v>
      </c>
      <c r="H799" s="49" t="s">
        <v>4803</v>
      </c>
      <c r="I799" s="112"/>
      <c r="J799" s="55" t="s">
        <v>7490</v>
      </c>
      <c r="K799" s="55"/>
      <c r="L799" s="49" t="s">
        <v>7469</v>
      </c>
      <c r="M799" s="152">
        <v>0</v>
      </c>
      <c r="N799" s="49" t="s">
        <v>8509</v>
      </c>
      <c r="O799" s="49" t="s">
        <v>8514</v>
      </c>
      <c r="P799" s="112" t="s">
        <v>100</v>
      </c>
      <c r="Q799" s="112" t="s">
        <v>68</v>
      </c>
      <c r="R799" s="112"/>
      <c r="S799" s="112"/>
    </row>
    <row r="800" spans="1:19" x14ac:dyDescent="0.25">
      <c r="A800" s="112" t="s">
        <v>69</v>
      </c>
      <c r="B800" s="111">
        <v>47</v>
      </c>
      <c r="C800" s="112" t="s">
        <v>3974</v>
      </c>
      <c r="D800" s="49" t="s">
        <v>6469</v>
      </c>
      <c r="E800" s="49" t="s">
        <v>8390</v>
      </c>
      <c r="F800" s="110" t="s">
        <v>7958</v>
      </c>
      <c r="G800" s="49" t="s">
        <v>4782</v>
      </c>
      <c r="H800" s="49" t="s">
        <v>4783</v>
      </c>
      <c r="I800" s="112"/>
      <c r="J800" s="55" t="s">
        <v>7490</v>
      </c>
      <c r="K800" s="55"/>
      <c r="L800" s="49" t="s">
        <v>7469</v>
      </c>
      <c r="M800" s="152">
        <v>0</v>
      </c>
      <c r="N800" s="49" t="s">
        <v>8509</v>
      </c>
      <c r="O800" s="49" t="s">
        <v>8514</v>
      </c>
      <c r="P800" s="112" t="s">
        <v>165</v>
      </c>
      <c r="Q800" s="112" t="s">
        <v>68</v>
      </c>
      <c r="R800" s="112"/>
      <c r="S800" s="112"/>
    </row>
    <row r="801" spans="1:19" x14ac:dyDescent="0.25">
      <c r="A801" s="112" t="s">
        <v>69</v>
      </c>
      <c r="B801" s="111">
        <v>47</v>
      </c>
      <c r="C801" s="112" t="s">
        <v>3975</v>
      </c>
      <c r="D801" s="49" t="s">
        <v>6470</v>
      </c>
      <c r="E801" s="49" t="s">
        <v>8391</v>
      </c>
      <c r="F801" s="110" t="s">
        <v>7959</v>
      </c>
      <c r="G801" s="49" t="s">
        <v>4784</v>
      </c>
      <c r="H801" s="49" t="s">
        <v>4785</v>
      </c>
      <c r="I801" s="112"/>
      <c r="J801" s="55" t="s">
        <v>7490</v>
      </c>
      <c r="K801" s="55"/>
      <c r="L801" s="49" t="s">
        <v>7469</v>
      </c>
      <c r="M801" s="152">
        <v>0</v>
      </c>
      <c r="N801" s="49" t="s">
        <v>8509</v>
      </c>
      <c r="O801" s="49" t="s">
        <v>8514</v>
      </c>
      <c r="P801" s="112" t="s">
        <v>165</v>
      </c>
      <c r="Q801" s="112" t="s">
        <v>68</v>
      </c>
      <c r="R801" s="112"/>
      <c r="S801" s="112"/>
    </row>
    <row r="802" spans="1:19" x14ac:dyDescent="0.25">
      <c r="A802" s="112" t="s">
        <v>69</v>
      </c>
      <c r="B802" s="111">
        <v>48</v>
      </c>
      <c r="C802" s="112" t="s">
        <v>3985</v>
      </c>
      <c r="D802" s="49" t="s">
        <v>4805</v>
      </c>
      <c r="E802" s="49" t="s">
        <v>8392</v>
      </c>
      <c r="F802" s="110" t="s">
        <v>7960</v>
      </c>
      <c r="G802" s="49" t="s">
        <v>4804</v>
      </c>
      <c r="H802" s="49" t="s">
        <v>4805</v>
      </c>
      <c r="I802" s="112"/>
      <c r="J802" s="55" t="s">
        <v>7490</v>
      </c>
      <c r="K802" s="55"/>
      <c r="L802" s="49" t="s">
        <v>7469</v>
      </c>
      <c r="M802" s="152">
        <v>0</v>
      </c>
      <c r="N802" s="49" t="s">
        <v>8509</v>
      </c>
      <c r="O802" s="49" t="s">
        <v>8514</v>
      </c>
      <c r="P802" s="112" t="s">
        <v>100</v>
      </c>
      <c r="Q802" s="112" t="s">
        <v>68</v>
      </c>
      <c r="R802" s="112"/>
      <c r="S802" s="112"/>
    </row>
    <row r="803" spans="1:19" x14ac:dyDescent="0.25">
      <c r="A803" s="110" t="s">
        <v>3952</v>
      </c>
      <c r="B803" s="111">
        <v>-99</v>
      </c>
      <c r="C803" s="112" t="s">
        <v>3965</v>
      </c>
      <c r="D803" s="49"/>
      <c r="E803" s="112"/>
      <c r="F803" s="112"/>
      <c r="G803" s="49" t="s">
        <v>4764</v>
      </c>
      <c r="H803" s="49" t="s">
        <v>3950</v>
      </c>
      <c r="I803" s="112"/>
      <c r="J803" s="55" t="s">
        <v>7490</v>
      </c>
      <c r="K803" s="55"/>
      <c r="L803" s="112" t="s">
        <v>91</v>
      </c>
      <c r="M803" s="113">
        <v>0</v>
      </c>
      <c r="N803" s="112" t="s">
        <v>8509</v>
      </c>
      <c r="O803" s="112"/>
      <c r="P803" s="112" t="s">
        <v>91</v>
      </c>
      <c r="Q803" s="112" t="s">
        <v>68</v>
      </c>
      <c r="R803" s="112"/>
      <c r="S803" s="112"/>
    </row>
    <row r="804" spans="1:19" x14ac:dyDescent="0.25">
      <c r="A804" s="110" t="s">
        <v>3952</v>
      </c>
      <c r="B804" s="111">
        <v>-99</v>
      </c>
      <c r="C804" s="112" t="s">
        <v>3792</v>
      </c>
      <c r="D804" s="49"/>
      <c r="E804" s="112"/>
      <c r="F804" s="112"/>
      <c r="G804" s="49" t="s">
        <v>4744</v>
      </c>
      <c r="H804" s="49" t="s">
        <v>4745</v>
      </c>
      <c r="I804" s="112"/>
      <c r="J804" s="55" t="s">
        <v>7490</v>
      </c>
      <c r="K804" s="55"/>
      <c r="L804" s="112" t="s">
        <v>91</v>
      </c>
      <c r="M804" s="113">
        <v>0</v>
      </c>
      <c r="N804" s="112" t="s">
        <v>8509</v>
      </c>
      <c r="O804" s="112"/>
      <c r="P804" s="112" t="s">
        <v>91</v>
      </c>
      <c r="Q804" s="112" t="s">
        <v>68</v>
      </c>
      <c r="R804" s="112"/>
      <c r="S804" s="112"/>
    </row>
    <row r="805" spans="1:19" x14ac:dyDescent="0.25">
      <c r="A805" s="110" t="s">
        <v>3952</v>
      </c>
      <c r="B805" s="111">
        <v>-99</v>
      </c>
      <c r="C805" s="112" t="s">
        <v>3963</v>
      </c>
      <c r="D805" s="112"/>
      <c r="E805" s="112"/>
      <c r="F805" s="112"/>
      <c r="G805" s="49" t="s">
        <v>4762</v>
      </c>
      <c r="H805" s="49" t="s">
        <v>292</v>
      </c>
      <c r="I805" s="112"/>
      <c r="J805" s="55" t="s">
        <v>7490</v>
      </c>
      <c r="K805" s="55"/>
      <c r="L805" s="53" t="s">
        <v>7470</v>
      </c>
      <c r="M805" s="154" t="s">
        <v>8508</v>
      </c>
      <c r="N805" s="55" t="s">
        <v>8509</v>
      </c>
      <c r="O805" s="55"/>
      <c r="P805" s="112" t="s">
        <v>100</v>
      </c>
      <c r="Q805" s="112" t="s">
        <v>68</v>
      </c>
      <c r="R805" s="112"/>
      <c r="S805" s="112"/>
    </row>
    <row r="806" spans="1:19" x14ac:dyDescent="0.25">
      <c r="A806" s="110" t="s">
        <v>3952</v>
      </c>
      <c r="B806" s="111">
        <v>-99</v>
      </c>
      <c r="C806" s="120" t="s">
        <v>3964</v>
      </c>
      <c r="D806" s="49"/>
      <c r="E806" s="112"/>
      <c r="F806" s="112"/>
      <c r="G806" s="49" t="s">
        <v>4763</v>
      </c>
      <c r="H806" s="49" t="s">
        <v>310</v>
      </c>
      <c r="I806" s="112"/>
      <c r="J806" s="55" t="s">
        <v>7490</v>
      </c>
      <c r="K806" s="55"/>
      <c r="L806" s="112" t="s">
        <v>91</v>
      </c>
      <c r="M806" s="113">
        <v>0</v>
      </c>
      <c r="N806" s="112" t="s">
        <v>8509</v>
      </c>
      <c r="O806" s="112"/>
      <c r="P806" s="112" t="s">
        <v>91</v>
      </c>
      <c r="Q806" s="112" t="s">
        <v>68</v>
      </c>
      <c r="R806" s="112"/>
      <c r="S806" s="112"/>
    </row>
    <row r="807" spans="1:19" x14ac:dyDescent="0.25">
      <c r="A807" s="110" t="s">
        <v>3952</v>
      </c>
      <c r="B807" s="111">
        <v>-99</v>
      </c>
      <c r="C807" s="112" t="s">
        <v>3814</v>
      </c>
      <c r="D807" s="49"/>
      <c r="E807" s="112"/>
      <c r="F807" s="112"/>
      <c r="G807" s="49" t="s">
        <v>4759</v>
      </c>
      <c r="H807" s="49" t="s">
        <v>3915</v>
      </c>
      <c r="I807" s="112"/>
      <c r="J807" s="55" t="s">
        <v>7490</v>
      </c>
      <c r="K807" s="55"/>
      <c r="L807" s="112" t="s">
        <v>91</v>
      </c>
      <c r="M807" s="113">
        <v>0</v>
      </c>
      <c r="N807" s="112" t="s">
        <v>8509</v>
      </c>
      <c r="O807" s="112"/>
      <c r="P807" s="112" t="s">
        <v>91</v>
      </c>
      <c r="Q807" s="112" t="s">
        <v>68</v>
      </c>
      <c r="R807" s="112"/>
      <c r="S807" s="112"/>
    </row>
    <row r="808" spans="1:19" x14ac:dyDescent="0.25">
      <c r="A808" s="110" t="s">
        <v>3952</v>
      </c>
      <c r="B808" s="111">
        <v>-99</v>
      </c>
      <c r="C808" s="112" t="s">
        <v>3955</v>
      </c>
      <c r="D808" s="49"/>
      <c r="E808" s="112"/>
      <c r="F808" s="112"/>
      <c r="G808" s="49" t="s">
        <v>4746</v>
      </c>
      <c r="H808" s="49" t="s">
        <v>3877</v>
      </c>
      <c r="I808" s="112"/>
      <c r="J808" s="55" t="s">
        <v>7490</v>
      </c>
      <c r="K808" s="55"/>
      <c r="L808" s="112" t="s">
        <v>91</v>
      </c>
      <c r="M808" s="113">
        <v>0</v>
      </c>
      <c r="N808" s="112" t="s">
        <v>8509</v>
      </c>
      <c r="O808" s="112"/>
      <c r="P808" s="112" t="s">
        <v>91</v>
      </c>
      <c r="Q808" s="112" t="s">
        <v>68</v>
      </c>
      <c r="R808" s="112"/>
      <c r="S808" s="112"/>
    </row>
    <row r="809" spans="1:19" x14ac:dyDescent="0.25">
      <c r="A809" s="110" t="s">
        <v>3952</v>
      </c>
      <c r="B809" s="111">
        <v>-99</v>
      </c>
      <c r="C809" s="112" t="s">
        <v>106</v>
      </c>
      <c r="D809" s="112"/>
      <c r="E809" s="112"/>
      <c r="F809" s="112"/>
      <c r="G809" s="49" t="s">
        <v>301</v>
      </c>
      <c r="H809" s="49" t="s">
        <v>292</v>
      </c>
      <c r="I809" s="112"/>
      <c r="J809" s="55" t="s">
        <v>7490</v>
      </c>
      <c r="K809" s="55"/>
      <c r="L809" s="53" t="s">
        <v>7470</v>
      </c>
      <c r="M809" s="154" t="s">
        <v>8508</v>
      </c>
      <c r="N809" s="55" t="s">
        <v>8510</v>
      </c>
      <c r="O809" s="55"/>
      <c r="P809" s="112" t="s">
        <v>100</v>
      </c>
      <c r="Q809" s="112" t="s">
        <v>68</v>
      </c>
      <c r="R809" s="112"/>
      <c r="S809" s="112"/>
    </row>
    <row r="810" spans="1:19" x14ac:dyDescent="0.25">
      <c r="A810" s="110" t="s">
        <v>3952</v>
      </c>
      <c r="B810" s="111">
        <v>-99</v>
      </c>
      <c r="C810" s="112" t="s">
        <v>3962</v>
      </c>
      <c r="D810" s="49"/>
      <c r="E810" s="112"/>
      <c r="F810" s="112"/>
      <c r="G810" s="49" t="s">
        <v>4757</v>
      </c>
      <c r="H810" s="49" t="s">
        <v>4758</v>
      </c>
      <c r="I810" s="112"/>
      <c r="J810" s="55" t="s">
        <v>7490</v>
      </c>
      <c r="K810" s="55"/>
      <c r="L810" s="53" t="s">
        <v>7470</v>
      </c>
      <c r="M810" s="154">
        <v>0</v>
      </c>
      <c r="N810" s="55" t="s">
        <v>8509</v>
      </c>
      <c r="O810" s="55"/>
      <c r="P810" s="112" t="s">
        <v>100</v>
      </c>
      <c r="Q810" s="112" t="s">
        <v>68</v>
      </c>
      <c r="R810" s="112"/>
      <c r="S810" s="112"/>
    </row>
    <row r="811" spans="1:19" x14ac:dyDescent="0.25">
      <c r="A811" s="110" t="s">
        <v>3952</v>
      </c>
      <c r="B811" s="111">
        <v>-99</v>
      </c>
      <c r="C811" s="112" t="s">
        <v>107</v>
      </c>
      <c r="D811" s="49"/>
      <c r="E811" s="112"/>
      <c r="F811" s="112"/>
      <c r="G811" s="49" t="s">
        <v>4760</v>
      </c>
      <c r="H811" s="49" t="s">
        <v>4761</v>
      </c>
      <c r="I811" s="112"/>
      <c r="J811" s="55" t="s">
        <v>7490</v>
      </c>
      <c r="K811" s="55"/>
      <c r="L811" s="112" t="s">
        <v>91</v>
      </c>
      <c r="M811" s="113">
        <v>0</v>
      </c>
      <c r="N811" s="112" t="s">
        <v>8509</v>
      </c>
      <c r="O811" s="112"/>
      <c r="P811" s="112" t="s">
        <v>91</v>
      </c>
      <c r="Q811" s="112" t="s">
        <v>68</v>
      </c>
      <c r="R811" s="112"/>
      <c r="S811" s="112"/>
    </row>
    <row r="812" spans="1:19" x14ac:dyDescent="0.25">
      <c r="A812" s="110" t="s">
        <v>3952</v>
      </c>
      <c r="B812" s="111">
        <v>-99</v>
      </c>
      <c r="C812" s="112" t="s">
        <v>109</v>
      </c>
      <c r="D812" s="49"/>
      <c r="E812" s="112"/>
      <c r="F812" s="112"/>
      <c r="G812" s="49" t="s">
        <v>306</v>
      </c>
      <c r="H812" s="49" t="s">
        <v>307</v>
      </c>
      <c r="I812" s="112"/>
      <c r="J812" s="55" t="s">
        <v>7490</v>
      </c>
      <c r="K812" s="55"/>
      <c r="L812" s="112" t="s">
        <v>91</v>
      </c>
      <c r="M812" s="113">
        <v>0</v>
      </c>
      <c r="N812" s="112" t="s">
        <v>8509</v>
      </c>
      <c r="O812" s="112"/>
      <c r="P812" s="112" t="s">
        <v>92</v>
      </c>
      <c r="Q812" s="112" t="s">
        <v>68</v>
      </c>
      <c r="R812" s="112"/>
      <c r="S812" s="112"/>
    </row>
    <row r="813" spans="1:19" x14ac:dyDescent="0.25">
      <c r="A813" s="110" t="s">
        <v>3952</v>
      </c>
      <c r="B813" s="111">
        <v>-99</v>
      </c>
      <c r="C813" s="112" t="s">
        <v>108</v>
      </c>
      <c r="D813" s="49"/>
      <c r="E813" s="112"/>
      <c r="F813" s="112"/>
      <c r="G813" s="49" t="s">
        <v>304</v>
      </c>
      <c r="H813" s="49" t="s">
        <v>305</v>
      </c>
      <c r="I813" s="112"/>
      <c r="J813" s="55" t="s">
        <v>7490</v>
      </c>
      <c r="K813" s="55"/>
      <c r="L813" s="112" t="s">
        <v>91</v>
      </c>
      <c r="M813" s="113">
        <v>0</v>
      </c>
      <c r="N813" s="112" t="s">
        <v>8509</v>
      </c>
      <c r="O813" s="112"/>
      <c r="P813" s="112" t="s">
        <v>92</v>
      </c>
      <c r="Q813" s="112" t="s">
        <v>68</v>
      </c>
      <c r="R813" s="112"/>
      <c r="S813" s="112"/>
    </row>
    <row r="814" spans="1:19" x14ac:dyDescent="0.25">
      <c r="A814" s="110" t="s">
        <v>3952</v>
      </c>
      <c r="B814" s="111">
        <v>-99</v>
      </c>
      <c r="C814" s="112" t="s">
        <v>3961</v>
      </c>
      <c r="D814" s="112"/>
      <c r="E814" s="112"/>
      <c r="F814" s="112"/>
      <c r="G814" s="49" t="s">
        <v>291</v>
      </c>
      <c r="H814" s="49" t="s">
        <v>292</v>
      </c>
      <c r="I814" s="112"/>
      <c r="J814" s="55" t="s">
        <v>7490</v>
      </c>
      <c r="K814" s="55"/>
      <c r="L814" s="53" t="s">
        <v>7470</v>
      </c>
      <c r="M814" s="154" t="s">
        <v>8508</v>
      </c>
      <c r="N814" s="55" t="s">
        <v>8510</v>
      </c>
      <c r="O814" s="55"/>
      <c r="P814" s="112" t="s">
        <v>100</v>
      </c>
      <c r="Q814" s="112" t="s">
        <v>68</v>
      </c>
      <c r="R814" s="112"/>
      <c r="S814" s="112"/>
    </row>
    <row r="815" spans="1:19" x14ac:dyDescent="0.25">
      <c r="A815" s="110" t="s">
        <v>3952</v>
      </c>
      <c r="B815" s="111">
        <v>-99</v>
      </c>
      <c r="C815" s="112" t="s">
        <v>3812</v>
      </c>
      <c r="D815" s="49"/>
      <c r="E815" s="112"/>
      <c r="F815" s="112"/>
      <c r="G815" s="49" t="s">
        <v>4756</v>
      </c>
      <c r="H815" s="49" t="s">
        <v>3910</v>
      </c>
      <c r="I815" s="112"/>
      <c r="J815" s="55" t="s">
        <v>7490</v>
      </c>
      <c r="K815" s="55"/>
      <c r="L815" s="112" t="s">
        <v>91</v>
      </c>
      <c r="M815" s="113">
        <v>0</v>
      </c>
      <c r="N815" s="112" t="s">
        <v>8509</v>
      </c>
      <c r="O815" s="112"/>
      <c r="P815" s="112" t="s">
        <v>91</v>
      </c>
      <c r="Q815" s="112" t="s">
        <v>68</v>
      </c>
      <c r="R815" s="112"/>
      <c r="S815" s="112"/>
    </row>
    <row r="816" spans="1:19" x14ac:dyDescent="0.25">
      <c r="A816" s="110" t="s">
        <v>3952</v>
      </c>
      <c r="B816" s="111">
        <v>-99</v>
      </c>
      <c r="C816" s="112" t="s">
        <v>103</v>
      </c>
      <c r="D816" s="49"/>
      <c r="E816" s="112"/>
      <c r="F816" s="112"/>
      <c r="G816" s="49" t="s">
        <v>295</v>
      </c>
      <c r="H816" s="49" t="s">
        <v>296</v>
      </c>
      <c r="I816" s="112"/>
      <c r="J816" s="55" t="s">
        <v>7490</v>
      </c>
      <c r="K816" s="55"/>
      <c r="L816" s="112" t="s">
        <v>91</v>
      </c>
      <c r="M816" s="113">
        <v>0</v>
      </c>
      <c r="N816" s="112" t="s">
        <v>8509</v>
      </c>
      <c r="O816" s="112"/>
      <c r="P816" s="112" t="s">
        <v>91</v>
      </c>
      <c r="Q816" s="112" t="s">
        <v>68</v>
      </c>
      <c r="R816" s="112"/>
      <c r="S816" s="112"/>
    </row>
    <row r="817" spans="1:19" x14ac:dyDescent="0.25">
      <c r="A817" s="110" t="s">
        <v>3952</v>
      </c>
      <c r="B817" s="111">
        <v>-99</v>
      </c>
      <c r="C817" s="112" t="s">
        <v>102</v>
      </c>
      <c r="D817" s="49"/>
      <c r="E817" s="112"/>
      <c r="F817" s="112"/>
      <c r="G817" s="49" t="s">
        <v>293</v>
      </c>
      <c r="H817" s="49" t="s">
        <v>294</v>
      </c>
      <c r="I817" s="112"/>
      <c r="J817" s="55" t="s">
        <v>7490</v>
      </c>
      <c r="K817" s="55"/>
      <c r="L817" s="112" t="s">
        <v>91</v>
      </c>
      <c r="M817" s="113">
        <v>0</v>
      </c>
      <c r="N817" s="112" t="s">
        <v>8509</v>
      </c>
      <c r="O817" s="112"/>
      <c r="P817" s="112" t="s">
        <v>91</v>
      </c>
      <c r="Q817" s="112" t="s">
        <v>68</v>
      </c>
      <c r="R817" s="112"/>
      <c r="S817" s="112"/>
    </row>
    <row r="818" spans="1:19" x14ac:dyDescent="0.25">
      <c r="A818" s="110" t="s">
        <v>3952</v>
      </c>
      <c r="B818" s="111">
        <v>-99</v>
      </c>
      <c r="C818" s="112" t="s">
        <v>104</v>
      </c>
      <c r="D818" s="49"/>
      <c r="E818" s="112"/>
      <c r="F818" s="112"/>
      <c r="G818" s="49" t="s">
        <v>297</v>
      </c>
      <c r="H818" s="49" t="s">
        <v>298</v>
      </c>
      <c r="I818" s="112"/>
      <c r="J818" s="55" t="s">
        <v>7490</v>
      </c>
      <c r="K818" s="55"/>
      <c r="L818" s="112" t="s">
        <v>91</v>
      </c>
      <c r="M818" s="113">
        <v>0</v>
      </c>
      <c r="N818" s="112" t="s">
        <v>8509</v>
      </c>
      <c r="O818" s="112"/>
      <c r="P818" s="112" t="s">
        <v>91</v>
      </c>
      <c r="Q818" s="112" t="s">
        <v>68</v>
      </c>
      <c r="R818" s="112"/>
      <c r="S818" s="112"/>
    </row>
    <row r="819" spans="1:19" x14ac:dyDescent="0.25">
      <c r="A819" s="110" t="s">
        <v>3952</v>
      </c>
      <c r="B819" s="111">
        <v>-99</v>
      </c>
      <c r="C819" s="112" t="s">
        <v>105</v>
      </c>
      <c r="D819" s="49"/>
      <c r="E819" s="112"/>
      <c r="F819" s="112"/>
      <c r="G819" s="49" t="s">
        <v>299</v>
      </c>
      <c r="H819" s="49" t="s">
        <v>4755</v>
      </c>
      <c r="I819" s="112"/>
      <c r="J819" s="55" t="s">
        <v>7490</v>
      </c>
      <c r="K819" s="55"/>
      <c r="L819" s="112" t="s">
        <v>91</v>
      </c>
      <c r="M819" s="113">
        <v>0</v>
      </c>
      <c r="N819" s="112" t="s">
        <v>8509</v>
      </c>
      <c r="O819" s="112"/>
      <c r="P819" s="112" t="s">
        <v>92</v>
      </c>
      <c r="Q819" s="112" t="s">
        <v>68</v>
      </c>
      <c r="R819" s="112"/>
      <c r="S819" s="112"/>
    </row>
    <row r="820" spans="1:19" x14ac:dyDescent="0.25">
      <c r="A820" s="110" t="s">
        <v>3952</v>
      </c>
      <c r="B820" s="111">
        <v>-99</v>
      </c>
      <c r="C820" s="112" t="s">
        <v>3956</v>
      </c>
      <c r="D820" s="49"/>
      <c r="E820" s="112"/>
      <c r="F820" s="112"/>
      <c r="G820" s="49" t="s">
        <v>4747</v>
      </c>
      <c r="H820" s="49" t="s">
        <v>3879</v>
      </c>
      <c r="I820" s="112"/>
      <c r="J820" s="55" t="s">
        <v>7490</v>
      </c>
      <c r="K820" s="55"/>
      <c r="L820" s="112" t="s">
        <v>153</v>
      </c>
      <c r="M820" s="113">
        <v>0</v>
      </c>
      <c r="N820" s="112" t="s">
        <v>8509</v>
      </c>
      <c r="O820" s="112"/>
      <c r="P820" s="112" t="s">
        <v>153</v>
      </c>
      <c r="Q820" s="112" t="s">
        <v>68</v>
      </c>
      <c r="R820" s="112"/>
      <c r="S820" s="112"/>
    </row>
    <row r="821" spans="1:19" x14ac:dyDescent="0.25">
      <c r="A821" s="110" t="s">
        <v>3952</v>
      </c>
      <c r="B821" s="111">
        <v>-99</v>
      </c>
      <c r="C821" s="112" t="s">
        <v>3957</v>
      </c>
      <c r="D821" s="49"/>
      <c r="E821" s="112"/>
      <c r="F821" s="112"/>
      <c r="G821" s="49" t="s">
        <v>4748</v>
      </c>
      <c r="H821" s="49" t="s">
        <v>4749</v>
      </c>
      <c r="I821" s="112"/>
      <c r="J821" s="55" t="s">
        <v>7490</v>
      </c>
      <c r="K821" s="55"/>
      <c r="L821" s="112" t="s">
        <v>153</v>
      </c>
      <c r="M821" s="113">
        <v>0</v>
      </c>
      <c r="N821" s="112" t="s">
        <v>8509</v>
      </c>
      <c r="O821" s="112"/>
      <c r="P821" s="112" t="s">
        <v>153</v>
      </c>
      <c r="Q821" s="112" t="s">
        <v>68</v>
      </c>
      <c r="R821" s="112"/>
      <c r="S821" s="112"/>
    </row>
    <row r="822" spans="1:19" x14ac:dyDescent="0.25">
      <c r="A822" s="110" t="s">
        <v>3952</v>
      </c>
      <c r="B822" s="111">
        <v>-99</v>
      </c>
      <c r="C822" s="112" t="s">
        <v>3958</v>
      </c>
      <c r="D822" s="49"/>
      <c r="E822" s="112"/>
      <c r="F822" s="112"/>
      <c r="G822" s="49" t="s">
        <v>4750</v>
      </c>
      <c r="H822" s="52" t="s">
        <v>3883</v>
      </c>
      <c r="I822" s="112"/>
      <c r="J822" s="55" t="s">
        <v>7490</v>
      </c>
      <c r="K822" s="55"/>
      <c r="L822" s="112" t="s">
        <v>91</v>
      </c>
      <c r="M822" s="113">
        <v>0</v>
      </c>
      <c r="N822" s="112" t="s">
        <v>8509</v>
      </c>
      <c r="O822" s="112"/>
      <c r="P822" s="112" t="s">
        <v>91</v>
      </c>
      <c r="Q822" s="112" t="s">
        <v>68</v>
      </c>
      <c r="R822" s="112"/>
      <c r="S822" s="112"/>
    </row>
    <row r="823" spans="1:19" x14ac:dyDescent="0.25">
      <c r="A823" s="110" t="s">
        <v>3952</v>
      </c>
      <c r="B823" s="111">
        <v>-99</v>
      </c>
      <c r="C823" s="112" t="s">
        <v>3959</v>
      </c>
      <c r="D823" s="49"/>
      <c r="E823" s="112"/>
      <c r="F823" s="112"/>
      <c r="G823" s="52" t="s">
        <v>4751</v>
      </c>
      <c r="H823" s="52" t="s">
        <v>4752</v>
      </c>
      <c r="I823" s="112"/>
      <c r="J823" s="55" t="s">
        <v>7490</v>
      </c>
      <c r="K823" s="55"/>
      <c r="L823" s="112" t="s">
        <v>91</v>
      </c>
      <c r="M823" s="113">
        <v>0</v>
      </c>
      <c r="N823" s="112" t="s">
        <v>8509</v>
      </c>
      <c r="O823" s="112"/>
      <c r="P823" s="112" t="s">
        <v>91</v>
      </c>
      <c r="Q823" s="112" t="s">
        <v>68</v>
      </c>
      <c r="R823" s="112"/>
      <c r="S823" s="112"/>
    </row>
    <row r="824" spans="1:19" x14ac:dyDescent="0.25">
      <c r="A824" s="110" t="s">
        <v>3952</v>
      </c>
      <c r="B824" s="111">
        <v>-99</v>
      </c>
      <c r="C824" s="112" t="s">
        <v>3960</v>
      </c>
      <c r="D824" s="49"/>
      <c r="E824" s="112"/>
      <c r="F824" s="112"/>
      <c r="G824" s="52" t="s">
        <v>4753</v>
      </c>
      <c r="H824" s="52" t="s">
        <v>4754</v>
      </c>
      <c r="I824" s="112"/>
      <c r="J824" s="55" t="s">
        <v>7490</v>
      </c>
      <c r="K824" s="55"/>
      <c r="L824" s="112" t="s">
        <v>91</v>
      </c>
      <c r="M824" s="113">
        <v>0</v>
      </c>
      <c r="N824" s="112" t="s">
        <v>8509</v>
      </c>
      <c r="O824" s="112"/>
      <c r="P824" s="112" t="s">
        <v>91</v>
      </c>
      <c r="Q824" s="112" t="s">
        <v>68</v>
      </c>
      <c r="R824" s="112"/>
      <c r="S824" s="112"/>
    </row>
    <row r="825" spans="1:19" x14ac:dyDescent="0.25">
      <c r="A825" s="110" t="s">
        <v>3952</v>
      </c>
      <c r="B825" s="111">
        <v>-99</v>
      </c>
      <c r="C825" s="112" t="s">
        <v>3954</v>
      </c>
      <c r="D825" s="49"/>
      <c r="E825" s="112"/>
      <c r="F825" s="112"/>
      <c r="G825" s="49" t="s">
        <v>4742</v>
      </c>
      <c r="H825" s="52" t="s">
        <v>4743</v>
      </c>
      <c r="I825" s="112"/>
      <c r="J825" s="55" t="s">
        <v>7490</v>
      </c>
      <c r="K825" s="55"/>
      <c r="L825" s="112" t="s">
        <v>91</v>
      </c>
      <c r="M825" s="113">
        <v>0</v>
      </c>
      <c r="N825" s="112" t="s">
        <v>8509</v>
      </c>
      <c r="O825" s="112"/>
      <c r="P825" s="112" t="s">
        <v>91</v>
      </c>
      <c r="Q825" s="112" t="s">
        <v>68</v>
      </c>
      <c r="R825" s="112"/>
      <c r="S825" s="112"/>
    </row>
    <row r="826" spans="1:19" x14ac:dyDescent="0.25">
      <c r="A826" s="110" t="s">
        <v>3952</v>
      </c>
      <c r="B826" s="111">
        <v>-99</v>
      </c>
      <c r="C826" s="112" t="s">
        <v>3953</v>
      </c>
      <c r="D826" s="49"/>
      <c r="E826" s="112"/>
      <c r="F826" s="112"/>
      <c r="G826" s="49" t="s">
        <v>3569</v>
      </c>
      <c r="H826" s="49" t="s">
        <v>4741</v>
      </c>
      <c r="I826" s="112"/>
      <c r="J826" s="55" t="s">
        <v>7490</v>
      </c>
      <c r="K826" s="55"/>
      <c r="L826" s="112" t="s">
        <v>91</v>
      </c>
      <c r="M826" s="113">
        <v>0</v>
      </c>
      <c r="N826" s="112" t="s">
        <v>8509</v>
      </c>
      <c r="O826" s="112"/>
      <c r="P826" s="112" t="s">
        <v>91</v>
      </c>
      <c r="Q826" s="112" t="s">
        <v>68</v>
      </c>
      <c r="R826" s="112"/>
      <c r="S826" s="112"/>
    </row>
    <row r="827" spans="1:19" x14ac:dyDescent="0.25">
      <c r="A827" s="110" t="s">
        <v>3823</v>
      </c>
      <c r="B827" s="111">
        <v>1</v>
      </c>
      <c r="C827" s="112" t="s">
        <v>3833</v>
      </c>
      <c r="D827" s="49"/>
      <c r="E827" s="112"/>
      <c r="F827" s="112"/>
      <c r="G827" s="112" t="s">
        <v>3833</v>
      </c>
      <c r="H827" s="112" t="s">
        <v>3907</v>
      </c>
      <c r="I827" s="112"/>
      <c r="J827" s="55" t="s">
        <v>7490</v>
      </c>
      <c r="K827" s="55"/>
      <c r="L827" s="112" t="s">
        <v>91</v>
      </c>
      <c r="M827" s="113">
        <v>0</v>
      </c>
      <c r="N827" s="112" t="s">
        <v>8509</v>
      </c>
      <c r="O827" s="112" t="s">
        <v>8514</v>
      </c>
      <c r="P827" s="112" t="s">
        <v>91</v>
      </c>
      <c r="Q827" s="112" t="s">
        <v>45</v>
      </c>
      <c r="R827" s="112"/>
      <c r="S827" s="112"/>
    </row>
    <row r="828" spans="1:19" x14ac:dyDescent="0.25">
      <c r="A828" s="110" t="s">
        <v>3823</v>
      </c>
      <c r="B828" s="111">
        <v>2</v>
      </c>
      <c r="C828" s="112" t="s">
        <v>3824</v>
      </c>
      <c r="D828" s="49"/>
      <c r="E828" s="112"/>
      <c r="F828" s="112"/>
      <c r="G828" s="112" t="s">
        <v>3930</v>
      </c>
      <c r="H828" s="112" t="s">
        <v>3931</v>
      </c>
      <c r="I828" s="112"/>
      <c r="J828" s="55" t="s">
        <v>7490</v>
      </c>
      <c r="K828" s="55"/>
      <c r="L828" s="112" t="s">
        <v>91</v>
      </c>
      <c r="M828" s="113" t="s">
        <v>8508</v>
      </c>
      <c r="N828" s="112" t="s">
        <v>8510</v>
      </c>
      <c r="O828" s="112" t="s">
        <v>8513</v>
      </c>
      <c r="P828" s="112" t="s">
        <v>91</v>
      </c>
      <c r="Q828" s="112" t="s">
        <v>45</v>
      </c>
      <c r="R828" s="112"/>
      <c r="S828" s="112"/>
    </row>
    <row r="829" spans="1:19" x14ac:dyDescent="0.25">
      <c r="A829" s="110" t="s">
        <v>3823</v>
      </c>
      <c r="B829" s="111">
        <v>3</v>
      </c>
      <c r="C829" s="112" t="s">
        <v>3834</v>
      </c>
      <c r="D829" s="49"/>
      <c r="E829" s="112"/>
      <c r="F829" s="112"/>
      <c r="G829" s="112" t="s">
        <v>3834</v>
      </c>
      <c r="H829" s="112" t="s">
        <v>3908</v>
      </c>
      <c r="I829" s="112"/>
      <c r="J829" s="55" t="s">
        <v>7490</v>
      </c>
      <c r="K829" s="55"/>
      <c r="L829" s="112" t="s">
        <v>91</v>
      </c>
      <c r="M829" s="113">
        <v>0</v>
      </c>
      <c r="N829" s="112" t="s">
        <v>8509</v>
      </c>
      <c r="O829" s="112" t="s">
        <v>8514</v>
      </c>
      <c r="P829" s="112" t="s">
        <v>91</v>
      </c>
      <c r="Q829" s="112" t="s">
        <v>45</v>
      </c>
      <c r="R829" s="112"/>
      <c r="S829" s="112"/>
    </row>
    <row r="830" spans="1:19" x14ac:dyDescent="0.25">
      <c r="A830" s="110" t="s">
        <v>3823</v>
      </c>
      <c r="B830" s="111">
        <v>4</v>
      </c>
      <c r="C830" s="112" t="s">
        <v>3825</v>
      </c>
      <c r="D830" s="49"/>
      <c r="E830" s="112"/>
      <c r="F830" s="112"/>
      <c r="G830" s="112" t="s">
        <v>3932</v>
      </c>
      <c r="H830" s="112" t="s">
        <v>3933</v>
      </c>
      <c r="I830" s="112"/>
      <c r="J830" s="55" t="s">
        <v>7490</v>
      </c>
      <c r="K830" s="55"/>
      <c r="L830" s="112" t="s">
        <v>91</v>
      </c>
      <c r="M830" s="113">
        <v>0</v>
      </c>
      <c r="N830" s="112" t="s">
        <v>8509</v>
      </c>
      <c r="O830" s="112" t="s">
        <v>8514</v>
      </c>
      <c r="P830" s="112" t="s">
        <v>91</v>
      </c>
      <c r="Q830" s="112" t="s">
        <v>45</v>
      </c>
      <c r="R830" s="112"/>
      <c r="S830" s="112"/>
    </row>
    <row r="831" spans="1:19" x14ac:dyDescent="0.25">
      <c r="A831" s="110" t="s">
        <v>3823</v>
      </c>
      <c r="B831" s="111">
        <v>5</v>
      </c>
      <c r="C831" s="112" t="s">
        <v>3841</v>
      </c>
      <c r="D831" s="49"/>
      <c r="E831" s="112"/>
      <c r="F831" s="112"/>
      <c r="G831" s="112" t="s">
        <v>3948</v>
      </c>
      <c r="H831" s="112" t="s">
        <v>310</v>
      </c>
      <c r="I831" s="112"/>
      <c r="J831" s="55" t="s">
        <v>7490</v>
      </c>
      <c r="K831" s="55"/>
      <c r="L831" s="112" t="s">
        <v>91</v>
      </c>
      <c r="M831" s="113">
        <v>0</v>
      </c>
      <c r="N831" s="112" t="s">
        <v>8509</v>
      </c>
      <c r="O831" s="112" t="s">
        <v>8514</v>
      </c>
      <c r="P831" s="112" t="s">
        <v>91</v>
      </c>
      <c r="Q831" s="112" t="s">
        <v>45</v>
      </c>
      <c r="R831" s="112"/>
      <c r="S831" s="112"/>
    </row>
    <row r="832" spans="1:19" x14ac:dyDescent="0.25">
      <c r="A832" s="110" t="s">
        <v>3823</v>
      </c>
      <c r="B832" s="111">
        <v>6</v>
      </c>
      <c r="C832" s="112" t="s">
        <v>3840</v>
      </c>
      <c r="D832" s="49"/>
      <c r="E832" s="112"/>
      <c r="F832" s="112"/>
      <c r="G832" s="112" t="s">
        <v>3947</v>
      </c>
      <c r="H832" s="112" t="s">
        <v>303</v>
      </c>
      <c r="I832" s="112"/>
      <c r="J832" s="55" t="s">
        <v>7490</v>
      </c>
      <c r="K832" s="55"/>
      <c r="L832" s="112" t="s">
        <v>91</v>
      </c>
      <c r="M832" s="113">
        <v>1</v>
      </c>
      <c r="N832" s="112" t="s">
        <v>8509</v>
      </c>
      <c r="O832" s="112" t="s">
        <v>8514</v>
      </c>
      <c r="P832" s="112" t="s">
        <v>91</v>
      </c>
      <c r="Q832" s="112" t="s">
        <v>45</v>
      </c>
      <c r="R832" s="112"/>
      <c r="S832" s="112"/>
    </row>
    <row r="833" spans="1:19" x14ac:dyDescent="0.25">
      <c r="A833" s="110" t="s">
        <v>3823</v>
      </c>
      <c r="B833" s="111">
        <v>7</v>
      </c>
      <c r="C833" s="112" t="s">
        <v>3842</v>
      </c>
      <c r="D833" s="49"/>
      <c r="E833" s="112"/>
      <c r="F833" s="112"/>
      <c r="G833" s="112" t="s">
        <v>3949</v>
      </c>
      <c r="H833" s="112" t="s">
        <v>3950</v>
      </c>
      <c r="I833" s="112"/>
      <c r="J833" s="55" t="s">
        <v>7490</v>
      </c>
      <c r="K833" s="55"/>
      <c r="L833" s="112" t="s">
        <v>91</v>
      </c>
      <c r="M833" s="113">
        <v>0</v>
      </c>
      <c r="N833" s="112" t="s">
        <v>8509</v>
      </c>
      <c r="O833" s="112" t="s">
        <v>8514</v>
      </c>
      <c r="P833" s="112" t="s">
        <v>91</v>
      </c>
      <c r="Q833" s="112" t="s">
        <v>45</v>
      </c>
      <c r="R833" s="112"/>
      <c r="S833" s="112"/>
    </row>
    <row r="834" spans="1:19" x14ac:dyDescent="0.25">
      <c r="A834" s="110" t="s">
        <v>3823</v>
      </c>
      <c r="B834" s="111">
        <v>8</v>
      </c>
      <c r="C834" s="112" t="s">
        <v>3831</v>
      </c>
      <c r="D834" s="49"/>
      <c r="E834" s="112"/>
      <c r="F834" s="112"/>
      <c r="G834" s="112" t="s">
        <v>3831</v>
      </c>
      <c r="H834" s="112" t="s">
        <v>3939</v>
      </c>
      <c r="I834" s="112"/>
      <c r="J834" s="55" t="s">
        <v>7490</v>
      </c>
      <c r="K834" s="55"/>
      <c r="L834" s="112" t="s">
        <v>91</v>
      </c>
      <c r="M834" s="113">
        <v>0</v>
      </c>
      <c r="N834" s="112" t="s">
        <v>8509</v>
      </c>
      <c r="O834" s="112" t="s">
        <v>8514</v>
      </c>
      <c r="P834" s="112" t="s">
        <v>91</v>
      </c>
      <c r="Q834" s="112" t="s">
        <v>45</v>
      </c>
      <c r="R834" s="112"/>
      <c r="S834" s="112"/>
    </row>
    <row r="835" spans="1:19" x14ac:dyDescent="0.25">
      <c r="A835" s="110" t="s">
        <v>3823</v>
      </c>
      <c r="B835" s="111">
        <v>9</v>
      </c>
      <c r="C835" s="112" t="s">
        <v>3835</v>
      </c>
      <c r="D835" s="49"/>
      <c r="E835" s="112"/>
      <c r="F835" s="112"/>
      <c r="G835" s="112" t="s">
        <v>3941</v>
      </c>
      <c r="H835" s="112" t="s">
        <v>3942</v>
      </c>
      <c r="I835" s="112"/>
      <c r="J835" s="55" t="s">
        <v>7490</v>
      </c>
      <c r="K835" s="55"/>
      <c r="L835" s="112" t="s">
        <v>91</v>
      </c>
      <c r="M835" s="113">
        <v>0</v>
      </c>
      <c r="N835" s="112" t="s">
        <v>8509</v>
      </c>
      <c r="O835" s="112" t="s">
        <v>8514</v>
      </c>
      <c r="P835" s="112" t="s">
        <v>91</v>
      </c>
      <c r="Q835" s="112" t="s">
        <v>45</v>
      </c>
      <c r="R835" s="112"/>
      <c r="S835" s="112"/>
    </row>
    <row r="836" spans="1:19" x14ac:dyDescent="0.25">
      <c r="A836" s="110" t="s">
        <v>3823</v>
      </c>
      <c r="B836" s="111">
        <v>10</v>
      </c>
      <c r="C836" s="112" t="s">
        <v>3832</v>
      </c>
      <c r="D836" s="49"/>
      <c r="E836" s="112"/>
      <c r="F836" s="112"/>
      <c r="G836" s="112" t="s">
        <v>3940</v>
      </c>
      <c r="H836" s="112" t="s">
        <v>3891</v>
      </c>
      <c r="I836" s="112"/>
      <c r="J836" s="55" t="s">
        <v>7490</v>
      </c>
      <c r="K836" s="55"/>
      <c r="L836" s="112" t="s">
        <v>91</v>
      </c>
      <c r="M836" s="113">
        <v>0</v>
      </c>
      <c r="N836" s="112" t="s">
        <v>8509</v>
      </c>
      <c r="O836" s="112" t="s">
        <v>8514</v>
      </c>
      <c r="P836" s="112" t="s">
        <v>92</v>
      </c>
      <c r="Q836" s="112" t="s">
        <v>45</v>
      </c>
      <c r="R836" s="112"/>
      <c r="S836" s="112"/>
    </row>
    <row r="837" spans="1:19" x14ac:dyDescent="0.25">
      <c r="A837" s="110" t="s">
        <v>3823</v>
      </c>
      <c r="B837" s="111">
        <v>11</v>
      </c>
      <c r="C837" s="112" t="s">
        <v>3836</v>
      </c>
      <c r="D837" s="49"/>
      <c r="E837" s="112"/>
      <c r="F837" s="112"/>
      <c r="G837" s="112" t="s">
        <v>3943</v>
      </c>
      <c r="H837" s="112" t="s">
        <v>3910</v>
      </c>
      <c r="I837" s="112"/>
      <c r="J837" s="55" t="s">
        <v>7490</v>
      </c>
      <c r="K837" s="55"/>
      <c r="L837" s="112" t="s">
        <v>91</v>
      </c>
      <c r="M837" s="113">
        <v>0</v>
      </c>
      <c r="N837" s="112" t="s">
        <v>8509</v>
      </c>
      <c r="O837" s="112" t="s">
        <v>8514</v>
      </c>
      <c r="P837" s="112" t="s">
        <v>91</v>
      </c>
      <c r="Q837" s="112" t="s">
        <v>45</v>
      </c>
      <c r="R837" s="112"/>
      <c r="S837" s="112"/>
    </row>
    <row r="838" spans="1:19" x14ac:dyDescent="0.25">
      <c r="A838" s="110" t="s">
        <v>3823</v>
      </c>
      <c r="B838" s="111">
        <v>12</v>
      </c>
      <c r="C838" s="112" t="s">
        <v>3826</v>
      </c>
      <c r="D838" s="49"/>
      <c r="E838" s="112"/>
      <c r="F838" s="112"/>
      <c r="G838" s="112" t="s">
        <v>3934</v>
      </c>
      <c r="H838" s="112" t="s">
        <v>3844</v>
      </c>
      <c r="I838" s="112"/>
      <c r="J838" s="55" t="s">
        <v>7490</v>
      </c>
      <c r="K838" s="55"/>
      <c r="L838" s="112" t="s">
        <v>91</v>
      </c>
      <c r="M838" s="113">
        <v>0</v>
      </c>
      <c r="N838" s="112" t="s">
        <v>8509</v>
      </c>
      <c r="O838" s="112" t="s">
        <v>8514</v>
      </c>
      <c r="P838" s="112" t="s">
        <v>91</v>
      </c>
      <c r="Q838" s="112" t="s">
        <v>45</v>
      </c>
      <c r="R838" s="112"/>
      <c r="S838" s="112"/>
    </row>
    <row r="839" spans="1:19" x14ac:dyDescent="0.25">
      <c r="A839" s="110" t="s">
        <v>3823</v>
      </c>
      <c r="B839" s="111">
        <v>13</v>
      </c>
      <c r="C839" s="112" t="s">
        <v>3827</v>
      </c>
      <c r="D839" s="49"/>
      <c r="E839" s="112"/>
      <c r="F839" s="112"/>
      <c r="G839" s="112" t="s">
        <v>3935</v>
      </c>
      <c r="H839" s="112" t="s">
        <v>3848</v>
      </c>
      <c r="I839" s="112"/>
      <c r="J839" s="55" t="s">
        <v>7490</v>
      </c>
      <c r="K839" s="55"/>
      <c r="L839" s="112" t="s">
        <v>91</v>
      </c>
      <c r="M839" s="113">
        <v>0</v>
      </c>
      <c r="N839" s="112" t="s">
        <v>8509</v>
      </c>
      <c r="O839" s="112" t="s">
        <v>8514</v>
      </c>
      <c r="P839" s="112" t="s">
        <v>91</v>
      </c>
      <c r="Q839" s="112" t="s">
        <v>45</v>
      </c>
      <c r="R839" s="112"/>
      <c r="S839" s="112"/>
    </row>
    <row r="840" spans="1:19" x14ac:dyDescent="0.25">
      <c r="A840" s="110" t="s">
        <v>3823</v>
      </c>
      <c r="B840" s="111">
        <v>14</v>
      </c>
      <c r="C840" s="112" t="s">
        <v>3838</v>
      </c>
      <c r="D840" s="49"/>
      <c r="E840" s="112"/>
      <c r="F840" s="112"/>
      <c r="G840" s="112" t="s">
        <v>3945</v>
      </c>
      <c r="H840" s="112" t="s">
        <v>3915</v>
      </c>
      <c r="I840" s="112"/>
      <c r="J840" s="55" t="s">
        <v>7490</v>
      </c>
      <c r="K840" s="55"/>
      <c r="L840" s="112" t="s">
        <v>91</v>
      </c>
      <c r="M840" s="113">
        <v>0</v>
      </c>
      <c r="N840" s="112" t="s">
        <v>8509</v>
      </c>
      <c r="O840" s="112" t="s">
        <v>8514</v>
      </c>
      <c r="P840" s="112" t="s">
        <v>91</v>
      </c>
      <c r="Q840" s="112" t="s">
        <v>45</v>
      </c>
      <c r="R840" s="112"/>
      <c r="S840" s="112"/>
    </row>
    <row r="841" spans="1:19" x14ac:dyDescent="0.25">
      <c r="A841" s="110" t="s">
        <v>3823</v>
      </c>
      <c r="B841" s="111">
        <v>15</v>
      </c>
      <c r="C841" s="112" t="s">
        <v>3828</v>
      </c>
      <c r="D841" s="49"/>
      <c r="E841" s="112"/>
      <c r="F841" s="112"/>
      <c r="G841" s="112" t="s">
        <v>3936</v>
      </c>
      <c r="H841" s="112" t="s">
        <v>3850</v>
      </c>
      <c r="I841" s="112"/>
      <c r="J841" s="55" t="s">
        <v>7490</v>
      </c>
      <c r="K841" s="55"/>
      <c r="L841" s="112" t="s">
        <v>91</v>
      </c>
      <c r="M841" s="113">
        <v>0</v>
      </c>
      <c r="N841" s="112" t="s">
        <v>8509</v>
      </c>
      <c r="O841" s="112" t="s">
        <v>8514</v>
      </c>
      <c r="P841" s="112" t="s">
        <v>91</v>
      </c>
      <c r="Q841" s="112" t="s">
        <v>45</v>
      </c>
      <c r="R841" s="112"/>
      <c r="S841" s="112"/>
    </row>
    <row r="842" spans="1:19" x14ac:dyDescent="0.25">
      <c r="A842" s="110" t="s">
        <v>3823</v>
      </c>
      <c r="B842" s="111">
        <v>16</v>
      </c>
      <c r="C842" s="112" t="s">
        <v>3839</v>
      </c>
      <c r="D842" s="49"/>
      <c r="E842" s="112"/>
      <c r="F842" s="112"/>
      <c r="G842" s="112" t="s">
        <v>3839</v>
      </c>
      <c r="H842" s="112" t="s">
        <v>3946</v>
      </c>
      <c r="I842" s="112"/>
      <c r="J842" s="55" t="s">
        <v>7490</v>
      </c>
      <c r="K842" s="55"/>
      <c r="L842" s="112" t="s">
        <v>91</v>
      </c>
      <c r="M842" s="113">
        <v>0</v>
      </c>
      <c r="N842" s="112" t="s">
        <v>8509</v>
      </c>
      <c r="O842" s="112" t="s">
        <v>8514</v>
      </c>
      <c r="P842" s="112" t="s">
        <v>91</v>
      </c>
      <c r="Q842" s="112" t="s">
        <v>45</v>
      </c>
      <c r="R842" s="112"/>
      <c r="S842" s="112"/>
    </row>
    <row r="843" spans="1:19" x14ac:dyDescent="0.25">
      <c r="A843" s="110" t="s">
        <v>3823</v>
      </c>
      <c r="B843" s="111">
        <v>17</v>
      </c>
      <c r="C843" s="112" t="s">
        <v>3837</v>
      </c>
      <c r="D843" s="49"/>
      <c r="E843" s="112"/>
      <c r="F843" s="112"/>
      <c r="G843" s="112" t="s">
        <v>3944</v>
      </c>
      <c r="H843" s="112" t="s">
        <v>3913</v>
      </c>
      <c r="I843" s="112"/>
      <c r="J843" s="55" t="s">
        <v>7490</v>
      </c>
      <c r="K843" s="55"/>
      <c r="L843" s="112" t="s">
        <v>91</v>
      </c>
      <c r="M843" s="113">
        <v>1</v>
      </c>
      <c r="N843" s="112" t="s">
        <v>8509</v>
      </c>
      <c r="O843" s="112" t="s">
        <v>8514</v>
      </c>
      <c r="P843" s="112" t="s">
        <v>91</v>
      </c>
      <c r="Q843" s="112" t="s">
        <v>45</v>
      </c>
      <c r="R843" s="112"/>
      <c r="S843" s="112"/>
    </row>
    <row r="844" spans="1:19" x14ac:dyDescent="0.25">
      <c r="A844" s="110" t="s">
        <v>3823</v>
      </c>
      <c r="B844" s="111">
        <v>18</v>
      </c>
      <c r="C844" s="112" t="s">
        <v>3829</v>
      </c>
      <c r="D844" s="49"/>
      <c r="E844" s="112"/>
      <c r="F844" s="112"/>
      <c r="G844" s="112" t="s">
        <v>3937</v>
      </c>
      <c r="H844" s="112" t="s">
        <v>286</v>
      </c>
      <c r="I844" s="112"/>
      <c r="J844" s="55" t="s">
        <v>7490</v>
      </c>
      <c r="K844" s="55"/>
      <c r="L844" s="112" t="s">
        <v>91</v>
      </c>
      <c r="M844" s="113">
        <v>0</v>
      </c>
      <c r="N844" s="112" t="s">
        <v>8509</v>
      </c>
      <c r="O844" s="112" t="s">
        <v>8514</v>
      </c>
      <c r="P844" s="112" t="s">
        <v>92</v>
      </c>
      <c r="Q844" s="112" t="s">
        <v>45</v>
      </c>
      <c r="R844" s="112"/>
      <c r="S844" s="112"/>
    </row>
    <row r="845" spans="1:19" x14ac:dyDescent="0.25">
      <c r="A845" s="110" t="s">
        <v>3823</v>
      </c>
      <c r="B845" s="111">
        <v>19</v>
      </c>
      <c r="C845" s="112" t="s">
        <v>3830</v>
      </c>
      <c r="D845" s="49"/>
      <c r="E845" s="112"/>
      <c r="F845" s="112"/>
      <c r="G845" s="112" t="s">
        <v>3938</v>
      </c>
      <c r="H845" s="112" t="s">
        <v>3874</v>
      </c>
      <c r="I845" s="112"/>
      <c r="J845" s="55" t="s">
        <v>7490</v>
      </c>
      <c r="K845" s="55"/>
      <c r="L845" s="112" t="s">
        <v>91</v>
      </c>
      <c r="M845" s="113">
        <v>0</v>
      </c>
      <c r="N845" s="112" t="s">
        <v>8509</v>
      </c>
      <c r="O845" s="112" t="s">
        <v>8514</v>
      </c>
      <c r="P845" s="112" t="s">
        <v>91</v>
      </c>
      <c r="Q845" s="112" t="s">
        <v>45</v>
      </c>
      <c r="R845" s="112"/>
      <c r="S845" s="112"/>
    </row>
    <row r="846" spans="1:19" x14ac:dyDescent="0.25">
      <c r="A846" s="135" t="s">
        <v>448</v>
      </c>
      <c r="B846" s="76">
        <v>-99</v>
      </c>
      <c r="C846" s="49" t="s">
        <v>292</v>
      </c>
      <c r="D846" s="112"/>
      <c r="E846" s="49"/>
      <c r="F846" s="112"/>
      <c r="G846" s="49" t="s">
        <v>292</v>
      </c>
      <c r="H846" s="49" t="s">
        <v>292</v>
      </c>
      <c r="I846" s="112"/>
      <c r="J846" s="49" t="s">
        <v>7490</v>
      </c>
      <c r="K846" s="49"/>
      <c r="L846" s="52" t="s">
        <v>7470</v>
      </c>
      <c r="M846" s="113" t="s">
        <v>8508</v>
      </c>
      <c r="N846" s="112" t="s">
        <v>8510</v>
      </c>
      <c r="O846" s="112"/>
      <c r="P846" s="131"/>
      <c r="Q846" s="131" t="s">
        <v>54</v>
      </c>
      <c r="R846" s="52"/>
      <c r="S846" s="52"/>
    </row>
    <row r="847" spans="1:19" x14ac:dyDescent="0.25">
      <c r="A847" s="114" t="s">
        <v>448</v>
      </c>
      <c r="B847" s="99">
        <v>1</v>
      </c>
      <c r="C847" s="100" t="s">
        <v>93</v>
      </c>
      <c r="D847" s="102" t="s">
        <v>1923</v>
      </c>
      <c r="E847" s="101" t="s">
        <v>2130</v>
      </c>
      <c r="F847" s="100" t="s">
        <v>7701</v>
      </c>
      <c r="G847" s="100" t="s">
        <v>277</v>
      </c>
      <c r="H847" s="100" t="s">
        <v>278</v>
      </c>
      <c r="I847" s="100" t="s">
        <v>2311</v>
      </c>
      <c r="J847" s="102" t="s">
        <v>7490</v>
      </c>
      <c r="K847" s="102"/>
      <c r="L847" s="100" t="s">
        <v>91</v>
      </c>
      <c r="M847" s="153" t="s">
        <v>8508</v>
      </c>
      <c r="N847" s="102" t="s">
        <v>8510</v>
      </c>
      <c r="O847" s="102" t="s">
        <v>8513</v>
      </c>
      <c r="P847" s="114" t="s">
        <v>91</v>
      </c>
      <c r="Q847" s="114" t="s">
        <v>54</v>
      </c>
      <c r="R847" s="114"/>
      <c r="S847" s="114"/>
    </row>
    <row r="848" spans="1:19" x14ac:dyDescent="0.25">
      <c r="A848" s="112" t="s">
        <v>448</v>
      </c>
      <c r="B848" s="93">
        <v>2</v>
      </c>
      <c r="C848" s="53" t="s">
        <v>127</v>
      </c>
      <c r="D848" s="55" t="s">
        <v>1922</v>
      </c>
      <c r="E848" s="53" t="s">
        <v>8396</v>
      </c>
      <c r="F848" s="53" t="s">
        <v>2146</v>
      </c>
      <c r="G848" s="53" t="s">
        <v>340</v>
      </c>
      <c r="H848" s="53" t="s">
        <v>341</v>
      </c>
      <c r="I848" s="67" t="s">
        <v>2336</v>
      </c>
      <c r="J848" s="55" t="s">
        <v>7490</v>
      </c>
      <c r="K848" s="55"/>
      <c r="L848" s="98" t="s">
        <v>7470</v>
      </c>
      <c r="M848" s="159" t="s">
        <v>8508</v>
      </c>
      <c r="N848" s="98" t="s">
        <v>8510</v>
      </c>
      <c r="O848" s="98" t="s">
        <v>8513</v>
      </c>
      <c r="P848" s="112" t="s">
        <v>100</v>
      </c>
      <c r="Q848" s="112" t="s">
        <v>54</v>
      </c>
      <c r="R848" s="112"/>
      <c r="S848" s="112"/>
    </row>
    <row r="849" spans="1:19" x14ac:dyDescent="0.25">
      <c r="A849" s="112" t="s">
        <v>448</v>
      </c>
      <c r="B849" s="93">
        <v>3</v>
      </c>
      <c r="C849" s="83" t="s">
        <v>1976</v>
      </c>
      <c r="D849" s="55" t="s">
        <v>6389</v>
      </c>
      <c r="E849" s="53" t="s">
        <v>8397</v>
      </c>
      <c r="F849" s="53" t="s">
        <v>7963</v>
      </c>
      <c r="G849" s="53" t="s">
        <v>2068</v>
      </c>
      <c r="H849" s="53" t="s">
        <v>2071</v>
      </c>
      <c r="I849" s="67" t="s">
        <v>2442</v>
      </c>
      <c r="J849" s="55" t="s">
        <v>7490</v>
      </c>
      <c r="K849" s="55"/>
      <c r="L849" s="53" t="s">
        <v>91</v>
      </c>
      <c r="M849" s="154" t="s">
        <v>8508</v>
      </c>
      <c r="N849" s="55" t="s">
        <v>8509</v>
      </c>
      <c r="O849" s="55" t="s">
        <v>8513</v>
      </c>
      <c r="P849" s="112" t="s">
        <v>91</v>
      </c>
      <c r="Q849" s="112" t="s">
        <v>54</v>
      </c>
      <c r="R849" s="112"/>
      <c r="S849" s="112"/>
    </row>
    <row r="850" spans="1:19" x14ac:dyDescent="0.25">
      <c r="A850" s="112" t="s">
        <v>448</v>
      </c>
      <c r="B850" s="93">
        <v>4</v>
      </c>
      <c r="C850" s="55" t="s">
        <v>2756</v>
      </c>
      <c r="D850" s="55" t="s">
        <v>3767</v>
      </c>
      <c r="E850" s="55" t="s">
        <v>8398</v>
      </c>
      <c r="F850" s="55" t="s">
        <v>7961</v>
      </c>
      <c r="G850" s="55" t="s">
        <v>3188</v>
      </c>
      <c r="H850" s="49" t="s">
        <v>2960</v>
      </c>
      <c r="I850" s="55"/>
      <c r="J850" s="55" t="s">
        <v>7490</v>
      </c>
      <c r="K850" s="55"/>
      <c r="L850" s="49" t="s">
        <v>7470</v>
      </c>
      <c r="M850" s="152">
        <v>0</v>
      </c>
      <c r="N850" s="49" t="s">
        <v>8509</v>
      </c>
      <c r="O850" s="49" t="s">
        <v>8514</v>
      </c>
      <c r="P850" s="112" t="s">
        <v>100</v>
      </c>
      <c r="Q850" s="112" t="s">
        <v>54</v>
      </c>
      <c r="R850" s="112"/>
      <c r="S850" s="112"/>
    </row>
    <row r="851" spans="1:19" x14ac:dyDescent="0.25">
      <c r="A851" s="112" t="s">
        <v>448</v>
      </c>
      <c r="B851" s="93">
        <v>5</v>
      </c>
      <c r="C851" s="53" t="s">
        <v>1982</v>
      </c>
      <c r="D851" s="56" t="s">
        <v>2054</v>
      </c>
      <c r="E851" s="53" t="s">
        <v>2441</v>
      </c>
      <c r="F851" s="53" t="s">
        <v>7962</v>
      </c>
      <c r="G851" s="53" t="s">
        <v>2070</v>
      </c>
      <c r="H851" s="53" t="s">
        <v>1981</v>
      </c>
      <c r="I851" s="67" t="s">
        <v>2441</v>
      </c>
      <c r="J851" s="55" t="s">
        <v>7490</v>
      </c>
      <c r="K851" s="55"/>
      <c r="L851" s="53" t="s">
        <v>91</v>
      </c>
      <c r="M851" s="154">
        <v>0</v>
      </c>
      <c r="N851" s="55" t="s">
        <v>8509</v>
      </c>
      <c r="O851" s="55" t="s">
        <v>8514</v>
      </c>
      <c r="P851" s="112" t="s">
        <v>92</v>
      </c>
      <c r="Q851" s="112" t="s">
        <v>54</v>
      </c>
      <c r="R851" s="112"/>
      <c r="S851" s="112"/>
    </row>
    <row r="852" spans="1:19" x14ac:dyDescent="0.25">
      <c r="A852" s="112" t="s">
        <v>448</v>
      </c>
      <c r="B852" s="93">
        <v>6</v>
      </c>
      <c r="C852" s="53" t="s">
        <v>1980</v>
      </c>
      <c r="D852" s="55" t="s">
        <v>1895</v>
      </c>
      <c r="E852" s="53" t="s">
        <v>8400</v>
      </c>
      <c r="F852" s="53" t="s">
        <v>2172</v>
      </c>
      <c r="G852" s="53" t="s">
        <v>2069</v>
      </c>
      <c r="H852" s="53" t="s">
        <v>2072</v>
      </c>
      <c r="I852" s="67" t="s">
        <v>2443</v>
      </c>
      <c r="J852" s="55" t="s">
        <v>7490</v>
      </c>
      <c r="K852" s="55"/>
      <c r="L852" s="53" t="s">
        <v>91</v>
      </c>
      <c r="M852" s="154">
        <v>0</v>
      </c>
      <c r="N852" s="55" t="s">
        <v>8509</v>
      </c>
      <c r="O852" s="55" t="s">
        <v>8514</v>
      </c>
      <c r="P852" s="112" t="s">
        <v>91</v>
      </c>
      <c r="Q852" s="112" t="s">
        <v>54</v>
      </c>
      <c r="R852" s="112"/>
      <c r="S852" s="112"/>
    </row>
    <row r="853" spans="1:19" x14ac:dyDescent="0.25">
      <c r="A853" s="136" t="s">
        <v>449</v>
      </c>
      <c r="B853" s="76">
        <v>-99</v>
      </c>
      <c r="C853" s="49" t="s">
        <v>292</v>
      </c>
      <c r="D853" s="112"/>
      <c r="E853" s="49"/>
      <c r="F853" s="112"/>
      <c r="G853" s="49" t="s">
        <v>292</v>
      </c>
      <c r="H853" s="49" t="s">
        <v>292</v>
      </c>
      <c r="I853" s="112"/>
      <c r="J853" s="49" t="s">
        <v>7490</v>
      </c>
      <c r="K853" s="49"/>
      <c r="L853" s="52" t="s">
        <v>7470</v>
      </c>
      <c r="M853" s="113" t="s">
        <v>8508</v>
      </c>
      <c r="N853" s="112" t="s">
        <v>8510</v>
      </c>
      <c r="O853" s="112"/>
      <c r="P853" s="131"/>
      <c r="Q853" s="131" t="s">
        <v>54</v>
      </c>
      <c r="R853" s="52"/>
      <c r="S853" s="52"/>
    </row>
    <row r="854" spans="1:19" x14ac:dyDescent="0.25">
      <c r="A854" s="112" t="s">
        <v>449</v>
      </c>
      <c r="B854" s="93">
        <v>-99</v>
      </c>
      <c r="C854" s="55" t="s">
        <v>2758</v>
      </c>
      <c r="D854" s="55" t="s">
        <v>3346</v>
      </c>
      <c r="E854" s="55"/>
      <c r="F854" s="55"/>
      <c r="G854" s="55" t="s">
        <v>3190</v>
      </c>
      <c r="H854" s="49" t="s">
        <v>2962</v>
      </c>
      <c r="I854" s="55"/>
      <c r="J854" s="55" t="s">
        <v>7490</v>
      </c>
      <c r="K854" s="55"/>
      <c r="L854" s="49" t="s">
        <v>7470</v>
      </c>
      <c r="M854" s="152">
        <v>0</v>
      </c>
      <c r="N854" s="49" t="s">
        <v>8509</v>
      </c>
      <c r="O854" s="49"/>
      <c r="P854" s="112" t="s">
        <v>100</v>
      </c>
      <c r="Q854" s="112" t="s">
        <v>54</v>
      </c>
      <c r="R854" s="112"/>
      <c r="S854" s="112"/>
    </row>
    <row r="855" spans="1:19" x14ac:dyDescent="0.25">
      <c r="A855" s="112" t="s">
        <v>449</v>
      </c>
      <c r="B855" s="93">
        <v>-99</v>
      </c>
      <c r="C855" s="55" t="s">
        <v>2757</v>
      </c>
      <c r="D855" s="55" t="s">
        <v>3345</v>
      </c>
      <c r="E855" s="55"/>
      <c r="F855" s="55"/>
      <c r="G855" s="55" t="s">
        <v>3189</v>
      </c>
      <c r="H855" s="49" t="s">
        <v>2961</v>
      </c>
      <c r="I855" s="55"/>
      <c r="J855" s="55" t="s">
        <v>7490</v>
      </c>
      <c r="K855" s="55"/>
      <c r="L855" s="49" t="s">
        <v>7471</v>
      </c>
      <c r="M855" s="152">
        <v>0</v>
      </c>
      <c r="N855" s="49" t="s">
        <v>8509</v>
      </c>
      <c r="O855" s="49"/>
      <c r="P855" s="112" t="s">
        <v>3951</v>
      </c>
      <c r="Q855" s="112" t="s">
        <v>54</v>
      </c>
      <c r="R855" s="112"/>
      <c r="S855" s="112"/>
    </row>
    <row r="856" spans="1:19" x14ac:dyDescent="0.25">
      <c r="A856" s="114" t="s">
        <v>449</v>
      </c>
      <c r="B856" s="99">
        <v>1</v>
      </c>
      <c r="C856" s="100" t="s">
        <v>93</v>
      </c>
      <c r="D856" s="100" t="s">
        <v>1923</v>
      </c>
      <c r="E856" s="101" t="s">
        <v>2130</v>
      </c>
      <c r="F856" s="100" t="s">
        <v>7701</v>
      </c>
      <c r="G856" s="100" t="s">
        <v>277</v>
      </c>
      <c r="H856" s="100" t="s">
        <v>278</v>
      </c>
      <c r="I856" s="100" t="s">
        <v>2311</v>
      </c>
      <c r="J856" s="102" t="s">
        <v>7490</v>
      </c>
      <c r="K856" s="102"/>
      <c r="L856" s="100" t="s">
        <v>91</v>
      </c>
      <c r="M856" s="153" t="s">
        <v>8508</v>
      </c>
      <c r="N856" s="102" t="s">
        <v>8510</v>
      </c>
      <c r="O856" s="102" t="s">
        <v>8513</v>
      </c>
      <c r="P856" s="114" t="s">
        <v>91</v>
      </c>
      <c r="Q856" s="114" t="s">
        <v>54</v>
      </c>
      <c r="R856" s="114"/>
      <c r="S856" s="114"/>
    </row>
    <row r="857" spans="1:19" x14ac:dyDescent="0.25">
      <c r="A857" s="112" t="s">
        <v>449</v>
      </c>
      <c r="B857" s="93">
        <v>2</v>
      </c>
      <c r="C857" s="53" t="s">
        <v>127</v>
      </c>
      <c r="D857" s="53" t="s">
        <v>1950</v>
      </c>
      <c r="E857" s="53" t="s">
        <v>8396</v>
      </c>
      <c r="F857" s="53" t="s">
        <v>7659</v>
      </c>
      <c r="G857" s="53" t="s">
        <v>340</v>
      </c>
      <c r="H857" s="53" t="s">
        <v>341</v>
      </c>
      <c r="I857" s="67" t="s">
        <v>2336</v>
      </c>
      <c r="J857" s="55" t="s">
        <v>7490</v>
      </c>
      <c r="K857" s="55"/>
      <c r="L857" s="98" t="s">
        <v>7470</v>
      </c>
      <c r="M857" s="159" t="s">
        <v>8508</v>
      </c>
      <c r="N857" s="98" t="s">
        <v>8510</v>
      </c>
      <c r="O857" s="98" t="s">
        <v>8513</v>
      </c>
      <c r="P857" s="112" t="s">
        <v>100</v>
      </c>
      <c r="Q857" s="112" t="s">
        <v>54</v>
      </c>
      <c r="R857" s="112"/>
      <c r="S857" s="112"/>
    </row>
    <row r="858" spans="1:19" x14ac:dyDescent="0.25">
      <c r="A858" s="112" t="s">
        <v>449</v>
      </c>
      <c r="B858" s="93">
        <v>3</v>
      </c>
      <c r="C858" s="53" t="s">
        <v>1985</v>
      </c>
      <c r="D858" s="53" t="s">
        <v>2056</v>
      </c>
      <c r="E858" s="53" t="s">
        <v>8405</v>
      </c>
      <c r="F858" s="53" t="s">
        <v>7588</v>
      </c>
      <c r="G858" s="53" t="s">
        <v>2073</v>
      </c>
      <c r="H858" s="53" t="s">
        <v>1984</v>
      </c>
      <c r="I858" s="67" t="s">
        <v>2444</v>
      </c>
      <c r="J858" s="55" t="s">
        <v>7490</v>
      </c>
      <c r="K858" s="55"/>
      <c r="L858" s="53" t="s">
        <v>153</v>
      </c>
      <c r="M858" s="154" t="s">
        <v>8508</v>
      </c>
      <c r="N858" s="55" t="s">
        <v>8509</v>
      </c>
      <c r="O858" s="55" t="s">
        <v>8513</v>
      </c>
      <c r="P858" s="112" t="s">
        <v>153</v>
      </c>
      <c r="Q858" s="112" t="s">
        <v>54</v>
      </c>
      <c r="R858" s="112"/>
      <c r="S858" s="112"/>
    </row>
    <row r="859" spans="1:19" x14ac:dyDescent="0.25">
      <c r="A859" s="112" t="s">
        <v>449</v>
      </c>
      <c r="B859" s="93">
        <v>5</v>
      </c>
      <c r="C859" s="83" t="s">
        <v>1986</v>
      </c>
      <c r="D859" s="53" t="s">
        <v>1987</v>
      </c>
      <c r="E859" s="53" t="s">
        <v>8401</v>
      </c>
      <c r="F859" s="67" t="s">
        <v>7964</v>
      </c>
      <c r="G859" s="53" t="s">
        <v>2075</v>
      </c>
      <c r="H859" s="53" t="s">
        <v>2074</v>
      </c>
      <c r="I859" s="67" t="s">
        <v>2445</v>
      </c>
      <c r="J859" s="55" t="s">
        <v>7490</v>
      </c>
      <c r="K859" s="55"/>
      <c r="L859" s="53" t="s">
        <v>91</v>
      </c>
      <c r="M859" s="154" t="s">
        <v>8508</v>
      </c>
      <c r="N859" s="55" t="s">
        <v>8509</v>
      </c>
      <c r="O859" s="55" t="s">
        <v>8513</v>
      </c>
      <c r="P859" s="112" t="s">
        <v>91</v>
      </c>
      <c r="Q859" s="112" t="s">
        <v>54</v>
      </c>
      <c r="R859" s="112"/>
      <c r="S859" s="112"/>
    </row>
    <row r="860" spans="1:19" x14ac:dyDescent="0.25">
      <c r="A860" s="112" t="s">
        <v>449</v>
      </c>
      <c r="B860" s="93">
        <v>6</v>
      </c>
      <c r="C860" s="55" t="s">
        <v>2759</v>
      </c>
      <c r="D860" s="49" t="s">
        <v>3373</v>
      </c>
      <c r="E860" s="55" t="s">
        <v>8406</v>
      </c>
      <c r="F860" s="68" t="s">
        <v>7965</v>
      </c>
      <c r="G860" s="55" t="s">
        <v>3191</v>
      </c>
      <c r="H860" s="49" t="s">
        <v>2963</v>
      </c>
      <c r="I860" s="55"/>
      <c r="J860" s="55" t="s">
        <v>7490</v>
      </c>
      <c r="K860" s="55"/>
      <c r="L860" s="49" t="s">
        <v>7470</v>
      </c>
      <c r="M860" s="152">
        <v>0</v>
      </c>
      <c r="N860" s="49" t="s">
        <v>8509</v>
      </c>
      <c r="O860" s="49" t="s">
        <v>8514</v>
      </c>
      <c r="P860" s="112" t="s">
        <v>100</v>
      </c>
      <c r="Q860" s="112" t="s">
        <v>54</v>
      </c>
      <c r="R860" s="112"/>
      <c r="S860" s="112"/>
    </row>
    <row r="861" spans="1:19" x14ac:dyDescent="0.25">
      <c r="A861" s="112" t="s">
        <v>449</v>
      </c>
      <c r="B861" s="93">
        <v>7</v>
      </c>
      <c r="C861" s="53" t="s">
        <v>1977</v>
      </c>
      <c r="D861" s="53" t="s">
        <v>1983</v>
      </c>
      <c r="E861" s="53" t="s">
        <v>8402</v>
      </c>
      <c r="F861" s="67" t="s">
        <v>7966</v>
      </c>
      <c r="G861" s="53" t="s">
        <v>2076</v>
      </c>
      <c r="H861" s="53" t="s">
        <v>2077</v>
      </c>
      <c r="I861" s="67" t="s">
        <v>2260</v>
      </c>
      <c r="J861" s="55" t="s">
        <v>3434</v>
      </c>
      <c r="K861" s="55" t="s">
        <v>7489</v>
      </c>
      <c r="L861" s="53" t="s">
        <v>91</v>
      </c>
      <c r="M861" s="154">
        <v>0</v>
      </c>
      <c r="N861" s="55" t="s">
        <v>8509</v>
      </c>
      <c r="O861" s="55" t="s">
        <v>8514</v>
      </c>
      <c r="P861" s="112" t="s">
        <v>92</v>
      </c>
      <c r="Q861" s="112" t="s">
        <v>54</v>
      </c>
      <c r="R861" s="112"/>
      <c r="S861" s="112"/>
    </row>
    <row r="862" spans="1:19" x14ac:dyDescent="0.25">
      <c r="A862" s="112" t="s">
        <v>449</v>
      </c>
      <c r="B862" s="93">
        <v>8</v>
      </c>
      <c r="C862" s="53" t="s">
        <v>1978</v>
      </c>
      <c r="D862" s="53" t="s">
        <v>1979</v>
      </c>
      <c r="E862" s="53" t="s">
        <v>8403</v>
      </c>
      <c r="F862" s="67" t="s">
        <v>2261</v>
      </c>
      <c r="G862" s="53" t="s">
        <v>2078</v>
      </c>
      <c r="H862" s="53" t="s">
        <v>2079</v>
      </c>
      <c r="I862" s="67" t="s">
        <v>2446</v>
      </c>
      <c r="J862" s="55" t="s">
        <v>7490</v>
      </c>
      <c r="K862" s="55"/>
      <c r="L862" s="49" t="s">
        <v>7469</v>
      </c>
      <c r="M862" s="152">
        <v>0</v>
      </c>
      <c r="N862" s="49" t="s">
        <v>8509</v>
      </c>
      <c r="O862" s="49" t="s">
        <v>8514</v>
      </c>
      <c r="P862" s="112" t="s">
        <v>156</v>
      </c>
      <c r="Q862" s="112" t="s">
        <v>54</v>
      </c>
      <c r="R862" s="112"/>
      <c r="S862" s="112"/>
    </row>
    <row r="863" spans="1:19" x14ac:dyDescent="0.25">
      <c r="A863" s="112" t="s">
        <v>449</v>
      </c>
      <c r="B863" s="93">
        <v>9</v>
      </c>
      <c r="C863" s="55" t="s">
        <v>2761</v>
      </c>
      <c r="D863" s="55" t="s">
        <v>3347</v>
      </c>
      <c r="E863" s="55" t="s">
        <v>8404</v>
      </c>
      <c r="F863" s="68" t="s">
        <v>7967</v>
      </c>
      <c r="G863" s="55" t="s">
        <v>3193</v>
      </c>
      <c r="H863" s="49" t="s">
        <v>2965</v>
      </c>
      <c r="I863" s="55"/>
      <c r="J863" s="55" t="s">
        <v>7490</v>
      </c>
      <c r="K863" s="55"/>
      <c r="L863" s="49" t="s">
        <v>7469</v>
      </c>
      <c r="M863" s="152">
        <v>0</v>
      </c>
      <c r="N863" s="49" t="s">
        <v>8509</v>
      </c>
      <c r="O863" s="49" t="s">
        <v>8514</v>
      </c>
      <c r="P863" s="112" t="s">
        <v>3012</v>
      </c>
      <c r="Q863" s="112" t="s">
        <v>54</v>
      </c>
      <c r="R863" s="112"/>
      <c r="S863" s="112"/>
    </row>
    <row r="864" spans="1:19" x14ac:dyDescent="0.25">
      <c r="A864" s="112" t="s">
        <v>449</v>
      </c>
      <c r="B864" s="93">
        <v>10</v>
      </c>
      <c r="C864" s="55" t="s">
        <v>2760</v>
      </c>
      <c r="D864" s="55" t="s">
        <v>3348</v>
      </c>
      <c r="E864" s="53" t="s">
        <v>8407</v>
      </c>
      <c r="F864" s="68" t="s">
        <v>7968</v>
      </c>
      <c r="G864" s="55" t="s">
        <v>3192</v>
      </c>
      <c r="H864" s="49" t="s">
        <v>2964</v>
      </c>
      <c r="I864" s="55"/>
      <c r="J864" s="55" t="s">
        <v>7490</v>
      </c>
      <c r="K864" s="55"/>
      <c r="L864" s="49" t="s">
        <v>7469</v>
      </c>
      <c r="M864" s="152">
        <v>0</v>
      </c>
      <c r="N864" s="49" t="s">
        <v>8509</v>
      </c>
      <c r="O864" s="49" t="s">
        <v>8514</v>
      </c>
      <c r="P864" s="112" t="s">
        <v>195</v>
      </c>
      <c r="Q864" s="112" t="s">
        <v>54</v>
      </c>
      <c r="R864" s="112"/>
      <c r="S864" s="112"/>
    </row>
    <row r="865" spans="1:19" x14ac:dyDescent="0.25">
      <c r="A865" s="114" t="s">
        <v>449</v>
      </c>
      <c r="B865" s="99">
        <v>11</v>
      </c>
      <c r="C865" s="100" t="s">
        <v>7514</v>
      </c>
      <c r="D865" s="100" t="s">
        <v>1895</v>
      </c>
      <c r="E865" s="53" t="s">
        <v>8399</v>
      </c>
      <c r="F865" s="100"/>
      <c r="G865" s="100"/>
      <c r="H865" s="100"/>
      <c r="I865" s="100"/>
      <c r="J865" s="102" t="s">
        <v>7490</v>
      </c>
      <c r="K865" s="102"/>
      <c r="L865" s="100" t="s">
        <v>91</v>
      </c>
      <c r="M865" s="153">
        <v>0</v>
      </c>
      <c r="N865" s="102" t="s">
        <v>8509</v>
      </c>
      <c r="O865" s="102" t="s">
        <v>8514</v>
      </c>
      <c r="P865" s="114" t="s">
        <v>91</v>
      </c>
      <c r="Q865" s="114" t="s">
        <v>54</v>
      </c>
      <c r="R865" s="114"/>
      <c r="S865" s="114"/>
    </row>
    <row r="866" spans="1:19" x14ac:dyDescent="0.25">
      <c r="A866" s="112" t="s">
        <v>479</v>
      </c>
      <c r="B866" s="92">
        <v>-99</v>
      </c>
      <c r="C866" s="53" t="s">
        <v>267</v>
      </c>
      <c r="D866" s="53" t="s">
        <v>1923</v>
      </c>
      <c r="E866" s="66"/>
      <c r="F866" s="65" t="s">
        <v>7658</v>
      </c>
      <c r="G866" s="53" t="s">
        <v>480</v>
      </c>
      <c r="H866" s="53" t="s">
        <v>481</v>
      </c>
      <c r="I866" s="67" t="s">
        <v>2223</v>
      </c>
      <c r="J866" s="55" t="s">
        <v>7490</v>
      </c>
      <c r="K866" s="55"/>
      <c r="L866" s="53" t="s">
        <v>153</v>
      </c>
      <c r="M866" s="154">
        <v>0</v>
      </c>
      <c r="N866" s="55" t="s">
        <v>8509</v>
      </c>
      <c r="O866" s="55"/>
      <c r="P866" s="112" t="s">
        <v>153</v>
      </c>
      <c r="Q866" s="112" t="s">
        <v>80</v>
      </c>
      <c r="R866" s="112"/>
      <c r="S866" s="112"/>
    </row>
    <row r="867" spans="1:19" x14ac:dyDescent="0.25">
      <c r="A867" s="112" t="s">
        <v>479</v>
      </c>
      <c r="B867" s="92">
        <v>-99</v>
      </c>
      <c r="C867" s="53" t="s">
        <v>258</v>
      </c>
      <c r="D867" s="53" t="s">
        <v>2048</v>
      </c>
      <c r="E867" s="69"/>
      <c r="F867" s="53" t="s">
        <v>2218</v>
      </c>
      <c r="G867" s="53" t="s">
        <v>465</v>
      </c>
      <c r="H867" s="53" t="s">
        <v>466</v>
      </c>
      <c r="I867" s="67" t="s">
        <v>2392</v>
      </c>
      <c r="J867" s="55" t="s">
        <v>7490</v>
      </c>
      <c r="K867" s="55"/>
      <c r="L867" s="54" t="s">
        <v>91</v>
      </c>
      <c r="M867" s="157">
        <v>0</v>
      </c>
      <c r="N867" s="56" t="s">
        <v>8509</v>
      </c>
      <c r="O867" s="56"/>
      <c r="P867" s="112" t="s">
        <v>100</v>
      </c>
      <c r="Q867" s="112" t="s">
        <v>80</v>
      </c>
      <c r="R867" s="112" t="s">
        <v>7474</v>
      </c>
      <c r="S867" s="112"/>
    </row>
    <row r="868" spans="1:19" x14ac:dyDescent="0.25">
      <c r="A868" s="135" t="s">
        <v>53</v>
      </c>
      <c r="B868" s="76">
        <v>-99</v>
      </c>
      <c r="C868" s="49" t="s">
        <v>126</v>
      </c>
      <c r="D868" s="112"/>
      <c r="E868" s="49"/>
      <c r="F868" s="112"/>
      <c r="G868" s="49" t="s">
        <v>6688</v>
      </c>
      <c r="H868" s="49" t="s">
        <v>6689</v>
      </c>
      <c r="I868" s="112"/>
      <c r="J868" s="49" t="s">
        <v>7490</v>
      </c>
      <c r="K868" s="49"/>
      <c r="L868" s="54" t="s">
        <v>91</v>
      </c>
      <c r="M868" s="157"/>
      <c r="N868" s="56"/>
      <c r="O868" s="56"/>
      <c r="P868" s="131" t="s">
        <v>100</v>
      </c>
      <c r="Q868" s="131" t="s">
        <v>54</v>
      </c>
      <c r="R868" s="112" t="s">
        <v>7474</v>
      </c>
      <c r="S868" s="112"/>
    </row>
    <row r="869" spans="1:19" x14ac:dyDescent="0.25">
      <c r="A869" s="135" t="s">
        <v>53</v>
      </c>
      <c r="B869" s="76">
        <v>-99</v>
      </c>
      <c r="C869" s="49" t="s">
        <v>128</v>
      </c>
      <c r="D869" s="112"/>
      <c r="E869" s="49"/>
      <c r="F869" s="112"/>
      <c r="G869" s="49" t="s">
        <v>6691</v>
      </c>
      <c r="H869" s="49" t="s">
        <v>6692</v>
      </c>
      <c r="I869" s="112"/>
      <c r="J869" s="49" t="s">
        <v>7490</v>
      </c>
      <c r="K869" s="49"/>
      <c r="L869" s="54" t="s">
        <v>91</v>
      </c>
      <c r="M869" s="157"/>
      <c r="N869" s="56"/>
      <c r="O869" s="56"/>
      <c r="P869" s="131" t="s">
        <v>100</v>
      </c>
      <c r="Q869" s="131" t="s">
        <v>54</v>
      </c>
      <c r="R869" s="112" t="s">
        <v>7474</v>
      </c>
      <c r="S869" s="112"/>
    </row>
    <row r="870" spans="1:19" x14ac:dyDescent="0.25">
      <c r="A870" s="112" t="s">
        <v>53</v>
      </c>
      <c r="B870" s="75">
        <v>-99</v>
      </c>
      <c r="C870" s="53" t="s">
        <v>6629</v>
      </c>
      <c r="D870" s="53" t="s">
        <v>1923</v>
      </c>
      <c r="E870" s="49"/>
      <c r="F870" s="53" t="s">
        <v>7658</v>
      </c>
      <c r="G870" s="53" t="s">
        <v>277</v>
      </c>
      <c r="H870" s="53" t="s">
        <v>292</v>
      </c>
      <c r="I870" s="53" t="s">
        <v>2311</v>
      </c>
      <c r="J870" s="55" t="s">
        <v>7490</v>
      </c>
      <c r="K870" s="55"/>
      <c r="L870" s="112" t="s">
        <v>7470</v>
      </c>
      <c r="M870" s="113" t="s">
        <v>8508</v>
      </c>
      <c r="N870" s="112" t="s">
        <v>8510</v>
      </c>
      <c r="O870" s="112"/>
      <c r="P870" s="112" t="s">
        <v>100</v>
      </c>
      <c r="Q870" s="112" t="s">
        <v>54</v>
      </c>
      <c r="R870" s="112" t="s">
        <v>8517</v>
      </c>
      <c r="S870" s="112"/>
    </row>
    <row r="871" spans="1:19" x14ac:dyDescent="0.25">
      <c r="A871" s="135" t="s">
        <v>53</v>
      </c>
      <c r="B871" s="76">
        <v>-99</v>
      </c>
      <c r="C871" s="49" t="s">
        <v>124</v>
      </c>
      <c r="D871" s="112"/>
      <c r="E871" s="49"/>
      <c r="F871" s="112"/>
      <c r="G871" s="49" t="s">
        <v>6684</v>
      </c>
      <c r="H871" s="49" t="s">
        <v>6685</v>
      </c>
      <c r="I871" s="112"/>
      <c r="J871" s="49" t="s">
        <v>7490</v>
      </c>
      <c r="K871" s="49"/>
      <c r="L871" s="54" t="s">
        <v>91</v>
      </c>
      <c r="M871" s="157"/>
      <c r="N871" s="56"/>
      <c r="O871" s="56"/>
      <c r="P871" s="131" t="s">
        <v>100</v>
      </c>
      <c r="Q871" s="131" t="s">
        <v>54</v>
      </c>
      <c r="R871" s="112" t="s">
        <v>7474</v>
      </c>
      <c r="S871" s="112"/>
    </row>
    <row r="872" spans="1:19" x14ac:dyDescent="0.25">
      <c r="A872" s="135" t="s">
        <v>53</v>
      </c>
      <c r="B872" s="76">
        <v>-99</v>
      </c>
      <c r="C872" s="49" t="s">
        <v>119</v>
      </c>
      <c r="D872" s="112"/>
      <c r="E872" s="49"/>
      <c r="F872" s="112"/>
      <c r="G872" s="49" t="s">
        <v>6674</v>
      </c>
      <c r="H872" s="49" t="s">
        <v>6675</v>
      </c>
      <c r="I872" s="112"/>
      <c r="J872" s="49" t="s">
        <v>7490</v>
      </c>
      <c r="K872" s="49"/>
      <c r="L872" s="54" t="s">
        <v>91</v>
      </c>
      <c r="M872" s="157"/>
      <c r="N872" s="56"/>
      <c r="O872" s="56"/>
      <c r="P872" s="131" t="s">
        <v>100</v>
      </c>
      <c r="Q872" s="131" t="s">
        <v>54</v>
      </c>
      <c r="R872" s="112" t="s">
        <v>7474</v>
      </c>
      <c r="S872" s="112"/>
    </row>
    <row r="873" spans="1:19" x14ac:dyDescent="0.25">
      <c r="A873" s="135" t="s">
        <v>53</v>
      </c>
      <c r="B873" s="76">
        <v>-99</v>
      </c>
      <c r="C873" s="49" t="s">
        <v>6630</v>
      </c>
      <c r="D873" s="112"/>
      <c r="E873" s="49"/>
      <c r="F873" s="112"/>
      <c r="G873" s="49" t="s">
        <v>6672</v>
      </c>
      <c r="H873" s="49" t="s">
        <v>6673</v>
      </c>
      <c r="I873" s="112"/>
      <c r="J873" s="49" t="s">
        <v>7490</v>
      </c>
      <c r="K873" s="49"/>
      <c r="L873" s="54" t="s">
        <v>91</v>
      </c>
      <c r="M873" s="157" t="s">
        <v>8508</v>
      </c>
      <c r="N873" s="56" t="s">
        <v>8510</v>
      </c>
      <c r="O873" s="56"/>
      <c r="P873" s="131" t="s">
        <v>100</v>
      </c>
      <c r="Q873" s="131" t="s">
        <v>54</v>
      </c>
      <c r="R873" s="112" t="s">
        <v>7474</v>
      </c>
      <c r="S873" s="112"/>
    </row>
    <row r="874" spans="1:19" x14ac:dyDescent="0.25">
      <c r="A874" s="135" t="s">
        <v>53</v>
      </c>
      <c r="B874" s="76">
        <v>-99</v>
      </c>
      <c r="C874" s="49" t="s">
        <v>129</v>
      </c>
      <c r="D874" s="112"/>
      <c r="E874" s="49"/>
      <c r="F874" s="112"/>
      <c r="G874" s="49" t="s">
        <v>6693</v>
      </c>
      <c r="H874" s="49" t="s">
        <v>6694</v>
      </c>
      <c r="I874" s="112"/>
      <c r="J874" s="49" t="s">
        <v>7490</v>
      </c>
      <c r="K874" s="49"/>
      <c r="L874" s="54" t="s">
        <v>91</v>
      </c>
      <c r="M874" s="157"/>
      <c r="N874" s="56"/>
      <c r="O874" s="56"/>
      <c r="P874" s="131" t="s">
        <v>100</v>
      </c>
      <c r="Q874" s="131" t="s">
        <v>54</v>
      </c>
      <c r="R874" s="112" t="s">
        <v>7474</v>
      </c>
      <c r="S874" s="112"/>
    </row>
    <row r="875" spans="1:19" x14ac:dyDescent="0.25">
      <c r="A875" s="135" t="s">
        <v>53</v>
      </c>
      <c r="B875" s="76">
        <v>-99</v>
      </c>
      <c r="C875" s="49" t="s">
        <v>121</v>
      </c>
      <c r="D875" s="112"/>
      <c r="E875" s="49"/>
      <c r="F875" s="112"/>
      <c r="G875" s="49" t="s">
        <v>6678</v>
      </c>
      <c r="H875" s="49" t="s">
        <v>6679</v>
      </c>
      <c r="I875" s="112"/>
      <c r="J875" s="49" t="s">
        <v>7490</v>
      </c>
      <c r="K875" s="49"/>
      <c r="L875" s="54" t="s">
        <v>91</v>
      </c>
      <c r="M875" s="157"/>
      <c r="N875" s="56"/>
      <c r="O875" s="56"/>
      <c r="P875" s="131" t="s">
        <v>100</v>
      </c>
      <c r="Q875" s="131" t="s">
        <v>54</v>
      </c>
      <c r="R875" s="112" t="s">
        <v>7474</v>
      </c>
      <c r="S875" s="112"/>
    </row>
    <row r="876" spans="1:19" x14ac:dyDescent="0.25">
      <c r="A876" s="135" t="s">
        <v>53</v>
      </c>
      <c r="B876" s="76">
        <v>-99</v>
      </c>
      <c r="C876" s="49" t="s">
        <v>123</v>
      </c>
      <c r="D876" s="112"/>
      <c r="E876" s="49"/>
      <c r="F876" s="112"/>
      <c r="G876" s="49" t="s">
        <v>6682</v>
      </c>
      <c r="H876" s="49" t="s">
        <v>6683</v>
      </c>
      <c r="I876" s="112"/>
      <c r="J876" s="49" t="s">
        <v>7490</v>
      </c>
      <c r="K876" s="49"/>
      <c r="L876" s="54" t="s">
        <v>91</v>
      </c>
      <c r="M876" s="157"/>
      <c r="N876" s="56"/>
      <c r="O876" s="56"/>
      <c r="P876" s="131" t="s">
        <v>100</v>
      </c>
      <c r="Q876" s="131" t="s">
        <v>54</v>
      </c>
      <c r="R876" s="112" t="s">
        <v>7474</v>
      </c>
      <c r="S876" s="112"/>
    </row>
    <row r="877" spans="1:19" x14ac:dyDescent="0.25">
      <c r="A877" s="135" t="s">
        <v>53</v>
      </c>
      <c r="B877" s="76">
        <v>-99</v>
      </c>
      <c r="C877" s="49" t="s">
        <v>130</v>
      </c>
      <c r="D877" s="112"/>
      <c r="E877" s="49"/>
      <c r="F877" s="112"/>
      <c r="G877" s="49" t="s">
        <v>6697</v>
      </c>
      <c r="H877" s="49" t="s">
        <v>6698</v>
      </c>
      <c r="I877" s="112"/>
      <c r="J877" s="49" t="s">
        <v>7490</v>
      </c>
      <c r="K877" s="49"/>
      <c r="L877" s="54" t="s">
        <v>91</v>
      </c>
      <c r="M877" s="157"/>
      <c r="N877" s="56"/>
      <c r="O877" s="56"/>
      <c r="P877" s="131" t="s">
        <v>100</v>
      </c>
      <c r="Q877" s="131" t="s">
        <v>54</v>
      </c>
      <c r="R877" s="112" t="s">
        <v>7474</v>
      </c>
      <c r="S877" s="112"/>
    </row>
    <row r="878" spans="1:19" x14ac:dyDescent="0.25">
      <c r="A878" s="135" t="s">
        <v>53</v>
      </c>
      <c r="B878" s="76">
        <v>-99</v>
      </c>
      <c r="C878" s="49" t="s">
        <v>125</v>
      </c>
      <c r="D878" s="112"/>
      <c r="E878" s="49"/>
      <c r="F878" s="112"/>
      <c r="G878" s="49" t="s">
        <v>6686</v>
      </c>
      <c r="H878" s="49" t="s">
        <v>6687</v>
      </c>
      <c r="I878" s="112"/>
      <c r="J878" s="49" t="s">
        <v>7490</v>
      </c>
      <c r="K878" s="49"/>
      <c r="L878" s="54" t="s">
        <v>91</v>
      </c>
      <c r="M878" s="157"/>
      <c r="N878" s="56"/>
      <c r="O878" s="56"/>
      <c r="P878" s="131" t="s">
        <v>100</v>
      </c>
      <c r="Q878" s="131" t="s">
        <v>54</v>
      </c>
      <c r="R878" s="112" t="s">
        <v>7474</v>
      </c>
      <c r="S878" s="112"/>
    </row>
    <row r="879" spans="1:19" x14ac:dyDescent="0.25">
      <c r="A879" s="135" t="s">
        <v>53</v>
      </c>
      <c r="B879" s="76">
        <v>-99</v>
      </c>
      <c r="C879" s="49" t="s">
        <v>122</v>
      </c>
      <c r="D879" s="112"/>
      <c r="E879" s="49"/>
      <c r="F879" s="112"/>
      <c r="G879" s="49" t="s">
        <v>6680</v>
      </c>
      <c r="H879" s="49" t="s">
        <v>6681</v>
      </c>
      <c r="I879" s="112"/>
      <c r="J879" s="49" t="s">
        <v>7490</v>
      </c>
      <c r="K879" s="49"/>
      <c r="L879" s="54" t="s">
        <v>91</v>
      </c>
      <c r="M879" s="157"/>
      <c r="N879" s="56"/>
      <c r="O879" s="56"/>
      <c r="P879" s="131" t="s">
        <v>100</v>
      </c>
      <c r="Q879" s="131" t="s">
        <v>54</v>
      </c>
      <c r="R879" s="112" t="s">
        <v>7474</v>
      </c>
      <c r="S879" s="112"/>
    </row>
    <row r="880" spans="1:19" x14ac:dyDescent="0.25">
      <c r="A880" s="135" t="s">
        <v>53</v>
      </c>
      <c r="B880" s="76">
        <v>-99</v>
      </c>
      <c r="C880" s="49" t="s">
        <v>131</v>
      </c>
      <c r="D880" s="112"/>
      <c r="E880" s="49"/>
      <c r="F880" s="112"/>
      <c r="G880" s="49" t="s">
        <v>6695</v>
      </c>
      <c r="H880" s="49" t="s">
        <v>6696</v>
      </c>
      <c r="I880" s="112"/>
      <c r="J880" s="49" t="s">
        <v>7490</v>
      </c>
      <c r="K880" s="49"/>
      <c r="L880" s="54" t="s">
        <v>91</v>
      </c>
      <c r="M880" s="157"/>
      <c r="N880" s="56"/>
      <c r="O880" s="56"/>
      <c r="P880" s="131" t="s">
        <v>100</v>
      </c>
      <c r="Q880" s="131" t="s">
        <v>54</v>
      </c>
      <c r="R880" s="112" t="s">
        <v>7474</v>
      </c>
      <c r="S880" s="112"/>
    </row>
    <row r="881" spans="1:19" x14ac:dyDescent="0.25">
      <c r="A881" s="135" t="s">
        <v>53</v>
      </c>
      <c r="B881" s="76">
        <v>-99</v>
      </c>
      <c r="C881" s="49" t="s">
        <v>120</v>
      </c>
      <c r="D881" s="112"/>
      <c r="E881" s="49"/>
      <c r="F881" s="112"/>
      <c r="G881" s="49" t="s">
        <v>6676</v>
      </c>
      <c r="H881" s="49" t="s">
        <v>6677</v>
      </c>
      <c r="I881" s="112"/>
      <c r="J881" s="49" t="s">
        <v>7490</v>
      </c>
      <c r="K881" s="49"/>
      <c r="L881" s="54" t="s">
        <v>91</v>
      </c>
      <c r="M881" s="157"/>
      <c r="N881" s="56"/>
      <c r="O881" s="56"/>
      <c r="P881" s="131" t="s">
        <v>100</v>
      </c>
      <c r="Q881" s="131" t="s">
        <v>54</v>
      </c>
      <c r="R881" s="112" t="s">
        <v>7474</v>
      </c>
      <c r="S881" s="112"/>
    </row>
    <row r="882" spans="1:19" x14ac:dyDescent="0.25">
      <c r="A882" s="135" t="s">
        <v>53</v>
      </c>
      <c r="B882" s="76">
        <v>-99</v>
      </c>
      <c r="C882" s="49" t="s">
        <v>127</v>
      </c>
      <c r="D882" s="112"/>
      <c r="E882" s="49"/>
      <c r="F882" s="112"/>
      <c r="G882" s="49" t="s">
        <v>6690</v>
      </c>
      <c r="H882" s="49" t="s">
        <v>341</v>
      </c>
      <c r="I882" s="112"/>
      <c r="J882" s="49" t="s">
        <v>7490</v>
      </c>
      <c r="K882" s="49"/>
      <c r="L882" s="54" t="s">
        <v>91</v>
      </c>
      <c r="M882" s="157"/>
      <c r="N882" s="56"/>
      <c r="O882" s="56"/>
      <c r="P882" s="131" t="s">
        <v>100</v>
      </c>
      <c r="Q882" s="131" t="s">
        <v>54</v>
      </c>
      <c r="R882" s="112" t="s">
        <v>7474</v>
      </c>
      <c r="S882" s="112"/>
    </row>
    <row r="883" spans="1:19" x14ac:dyDescent="0.25">
      <c r="A883" s="112" t="s">
        <v>53</v>
      </c>
      <c r="B883" s="94">
        <v>-99</v>
      </c>
      <c r="C883" s="55" t="s">
        <v>2590</v>
      </c>
      <c r="D883" s="55" t="s">
        <v>3354</v>
      </c>
      <c r="E883" s="55"/>
      <c r="F883" s="55"/>
      <c r="G883" s="55" t="s">
        <v>3014</v>
      </c>
      <c r="H883" s="49" t="s">
        <v>2795</v>
      </c>
      <c r="I883" s="55"/>
      <c r="J883" s="55" t="s">
        <v>7490</v>
      </c>
      <c r="K883" s="55"/>
      <c r="L883" s="54" t="s">
        <v>91</v>
      </c>
      <c r="M883" s="157">
        <v>0</v>
      </c>
      <c r="N883" s="56" t="s">
        <v>8509</v>
      </c>
      <c r="O883" s="56"/>
      <c r="P883" s="112" t="s">
        <v>100</v>
      </c>
      <c r="Q883" s="112" t="s">
        <v>54</v>
      </c>
      <c r="R883" s="112" t="s">
        <v>7969</v>
      </c>
      <c r="S883" s="112"/>
    </row>
    <row r="884" spans="1:19" x14ac:dyDescent="0.25">
      <c r="A884" s="120" t="s">
        <v>53</v>
      </c>
      <c r="B884" s="77">
        <v>1</v>
      </c>
      <c r="C884" s="109" t="s">
        <v>93</v>
      </c>
      <c r="D884" s="54" t="s">
        <v>1923</v>
      </c>
      <c r="E884" s="61" t="s">
        <v>2130</v>
      </c>
      <c r="F884" s="54" t="s">
        <v>7701</v>
      </c>
      <c r="G884" s="109" t="s">
        <v>6670</v>
      </c>
      <c r="H884" s="49" t="s">
        <v>6671</v>
      </c>
      <c r="I884" s="54" t="s">
        <v>2311</v>
      </c>
      <c r="J884" s="56" t="s">
        <v>7490</v>
      </c>
      <c r="K884" s="56"/>
      <c r="L884" s="54" t="s">
        <v>91</v>
      </c>
      <c r="M884" s="157" t="s">
        <v>8508</v>
      </c>
      <c r="N884" s="56" t="s">
        <v>8510</v>
      </c>
      <c r="O884" s="56" t="s">
        <v>8513</v>
      </c>
      <c r="P884" s="120" t="s">
        <v>91</v>
      </c>
      <c r="Q884" s="120" t="s">
        <v>54</v>
      </c>
      <c r="R884" s="120"/>
      <c r="S884" s="120"/>
    </row>
    <row r="885" spans="1:19" x14ac:dyDescent="0.25">
      <c r="A885" s="112" t="s">
        <v>53</v>
      </c>
      <c r="B885" s="93">
        <v>4</v>
      </c>
      <c r="C885" s="53" t="s">
        <v>116</v>
      </c>
      <c r="D885" s="53" t="s">
        <v>1922</v>
      </c>
      <c r="E885" s="53" t="s">
        <v>8410</v>
      </c>
      <c r="F885" s="53" t="s">
        <v>2146</v>
      </c>
      <c r="G885" s="53" t="s">
        <v>318</v>
      </c>
      <c r="H885" s="53" t="s">
        <v>319</v>
      </c>
      <c r="I885" s="53" t="s">
        <v>2214</v>
      </c>
      <c r="J885" s="55" t="s">
        <v>7490</v>
      </c>
      <c r="K885" s="55"/>
      <c r="L885" s="98" t="s">
        <v>7470</v>
      </c>
      <c r="M885" s="159">
        <v>0</v>
      </c>
      <c r="N885" s="98" t="s">
        <v>8509</v>
      </c>
      <c r="O885" s="98" t="s">
        <v>8514</v>
      </c>
      <c r="P885" s="112" t="s">
        <v>100</v>
      </c>
      <c r="Q885" s="112" t="s">
        <v>54</v>
      </c>
      <c r="R885" s="112"/>
      <c r="S885" s="112"/>
    </row>
    <row r="886" spans="1:19" x14ac:dyDescent="0.25">
      <c r="A886" s="112" t="s">
        <v>53</v>
      </c>
      <c r="B886" s="93">
        <v>5</v>
      </c>
      <c r="C886" s="55" t="s">
        <v>2591</v>
      </c>
      <c r="D886" s="55" t="s">
        <v>2796</v>
      </c>
      <c r="E886" s="53" t="s">
        <v>8410</v>
      </c>
      <c r="F886" s="55" t="s">
        <v>7970</v>
      </c>
      <c r="G886" s="55" t="s">
        <v>3015</v>
      </c>
      <c r="H886" s="49" t="s">
        <v>2796</v>
      </c>
      <c r="I886" s="55"/>
      <c r="J886" s="55" t="s">
        <v>7490</v>
      </c>
      <c r="K886" s="55"/>
      <c r="L886" s="49" t="s">
        <v>7470</v>
      </c>
      <c r="M886" s="152">
        <v>0</v>
      </c>
      <c r="N886" s="49" t="s">
        <v>8509</v>
      </c>
      <c r="O886" s="49" t="s">
        <v>8514</v>
      </c>
      <c r="P886" s="112" t="s">
        <v>100</v>
      </c>
      <c r="Q886" s="112" t="s">
        <v>54</v>
      </c>
      <c r="R886" s="112"/>
      <c r="S886" s="112"/>
    </row>
    <row r="887" spans="1:19" x14ac:dyDescent="0.25">
      <c r="A887" s="112" t="s">
        <v>53</v>
      </c>
      <c r="B887" s="93">
        <v>6</v>
      </c>
      <c r="C887" s="55" t="s">
        <v>2592</v>
      </c>
      <c r="D887" s="56" t="s">
        <v>2797</v>
      </c>
      <c r="E887" s="55" t="s">
        <v>7971</v>
      </c>
      <c r="F887" s="55" t="s">
        <v>7971</v>
      </c>
      <c r="G887" s="55" t="s">
        <v>3016</v>
      </c>
      <c r="H887" s="49" t="s">
        <v>2797</v>
      </c>
      <c r="I887" s="55"/>
      <c r="J887" s="55" t="s">
        <v>7490</v>
      </c>
      <c r="K887" s="55"/>
      <c r="L887" s="49" t="s">
        <v>7470</v>
      </c>
      <c r="M887" s="152">
        <v>0</v>
      </c>
      <c r="N887" s="49" t="s">
        <v>8509</v>
      </c>
      <c r="O887" s="49" t="s">
        <v>8514</v>
      </c>
      <c r="P887" s="112" t="s">
        <v>100</v>
      </c>
      <c r="Q887" s="112" t="s">
        <v>54</v>
      </c>
      <c r="R887" s="112"/>
      <c r="S887" s="112"/>
    </row>
    <row r="888" spans="1:19" x14ac:dyDescent="0.25">
      <c r="A888" s="112" t="s">
        <v>53</v>
      </c>
      <c r="B888" s="93">
        <v>7</v>
      </c>
      <c r="C888" s="55" t="s">
        <v>2593</v>
      </c>
      <c r="D888" s="56" t="s">
        <v>5053</v>
      </c>
      <c r="E888" s="55" t="s">
        <v>8408</v>
      </c>
      <c r="F888" s="55" t="s">
        <v>7972</v>
      </c>
      <c r="G888" s="55" t="s">
        <v>3017</v>
      </c>
      <c r="H888" s="49" t="s">
        <v>2798</v>
      </c>
      <c r="I888" s="55"/>
      <c r="J888" s="55" t="s">
        <v>7490</v>
      </c>
      <c r="K888" s="55"/>
      <c r="L888" s="49" t="s">
        <v>7470</v>
      </c>
      <c r="M888" s="152">
        <v>0</v>
      </c>
      <c r="N888" s="49" t="s">
        <v>8509</v>
      </c>
      <c r="O888" s="49" t="s">
        <v>8514</v>
      </c>
      <c r="P888" s="112" t="s">
        <v>100</v>
      </c>
      <c r="Q888" s="112" t="s">
        <v>54</v>
      </c>
      <c r="R888" s="112"/>
      <c r="S888" s="112"/>
    </row>
    <row r="889" spans="1:19" x14ac:dyDescent="0.25">
      <c r="A889" s="112" t="s">
        <v>53</v>
      </c>
      <c r="B889" s="93">
        <v>8</v>
      </c>
      <c r="C889" s="55" t="s">
        <v>2594</v>
      </c>
      <c r="D889" s="56" t="s">
        <v>2799</v>
      </c>
      <c r="E889" s="55" t="s">
        <v>8409</v>
      </c>
      <c r="F889" s="55" t="s">
        <v>7973</v>
      </c>
      <c r="G889" s="55" t="s">
        <v>634</v>
      </c>
      <c r="H889" s="49" t="s">
        <v>2799</v>
      </c>
      <c r="I889" s="55"/>
      <c r="J889" s="55" t="s">
        <v>7490</v>
      </c>
      <c r="K889" s="55"/>
      <c r="L889" s="49" t="s">
        <v>7470</v>
      </c>
      <c r="M889" s="152">
        <v>0</v>
      </c>
      <c r="N889" s="49" t="s">
        <v>8509</v>
      </c>
      <c r="O889" s="49" t="s">
        <v>8514</v>
      </c>
      <c r="P889" s="112" t="s">
        <v>100</v>
      </c>
      <c r="Q889" s="112" t="s">
        <v>54</v>
      </c>
      <c r="R889" s="112"/>
      <c r="S889" s="112"/>
    </row>
    <row r="890" spans="1:19" x14ac:dyDescent="0.25">
      <c r="A890" s="112" t="s">
        <v>53</v>
      </c>
      <c r="B890" s="93">
        <v>9</v>
      </c>
      <c r="C890" s="83" t="s">
        <v>117</v>
      </c>
      <c r="D890" s="53" t="s">
        <v>321</v>
      </c>
      <c r="E890" s="53" t="s">
        <v>2150</v>
      </c>
      <c r="F890" s="53" t="s">
        <v>2150</v>
      </c>
      <c r="G890" s="53" t="s">
        <v>320</v>
      </c>
      <c r="H890" s="53" t="s">
        <v>321</v>
      </c>
      <c r="I890" s="53" t="s">
        <v>2150</v>
      </c>
      <c r="J890" s="55" t="s">
        <v>7490</v>
      </c>
      <c r="K890" s="55"/>
      <c r="L890" s="53" t="s">
        <v>91</v>
      </c>
      <c r="M890" s="154" t="s">
        <v>8508</v>
      </c>
      <c r="N890" s="55" t="s">
        <v>8510</v>
      </c>
      <c r="O890" s="55" t="s">
        <v>8513</v>
      </c>
      <c r="P890" s="112" t="s">
        <v>91</v>
      </c>
      <c r="Q890" s="112" t="s">
        <v>54</v>
      </c>
      <c r="R890" s="112"/>
      <c r="S890" s="112"/>
    </row>
    <row r="891" spans="1:19" x14ac:dyDescent="0.25">
      <c r="A891" s="112" t="s">
        <v>53</v>
      </c>
      <c r="B891" s="93">
        <v>10</v>
      </c>
      <c r="C891" s="53" t="s">
        <v>118</v>
      </c>
      <c r="D891" s="53" t="s">
        <v>1955</v>
      </c>
      <c r="E891" s="49" t="s">
        <v>8085</v>
      </c>
      <c r="F891" s="53" t="s">
        <v>7675</v>
      </c>
      <c r="G891" s="53" t="s">
        <v>322</v>
      </c>
      <c r="H891" s="53" t="s">
        <v>323</v>
      </c>
      <c r="I891" s="53" t="s">
        <v>2495</v>
      </c>
      <c r="J891" s="55" t="s">
        <v>7490</v>
      </c>
      <c r="K891" s="55"/>
      <c r="L891" s="54" t="s">
        <v>91</v>
      </c>
      <c r="M891" s="157" t="s">
        <v>8508</v>
      </c>
      <c r="N891" s="56" t="s">
        <v>8510</v>
      </c>
      <c r="O891" s="56" t="s">
        <v>8513</v>
      </c>
      <c r="P891" s="112" t="s">
        <v>100</v>
      </c>
      <c r="Q891" s="112" t="s">
        <v>54</v>
      </c>
      <c r="R891" s="112" t="s">
        <v>7474</v>
      </c>
      <c r="S891" s="112"/>
    </row>
    <row r="892" spans="1:19" x14ac:dyDescent="0.25">
      <c r="A892" s="112" t="s">
        <v>53</v>
      </c>
      <c r="B892" s="93">
        <v>12</v>
      </c>
      <c r="C892" s="53" t="s">
        <v>119</v>
      </c>
      <c r="D892" s="53" t="s">
        <v>1956</v>
      </c>
      <c r="E892" s="49" t="s">
        <v>8412</v>
      </c>
      <c r="F892" s="53" t="s">
        <v>7676</v>
      </c>
      <c r="G892" s="53" t="s">
        <v>324</v>
      </c>
      <c r="H892" s="53" t="s">
        <v>325</v>
      </c>
      <c r="I892" s="53" t="s">
        <v>2494</v>
      </c>
      <c r="J892" s="55" t="s">
        <v>7490</v>
      </c>
      <c r="K892" s="55"/>
      <c r="L892" s="54" t="s">
        <v>91</v>
      </c>
      <c r="M892" s="157" t="s">
        <v>8508</v>
      </c>
      <c r="N892" s="56" t="s">
        <v>8510</v>
      </c>
      <c r="O892" s="56" t="s">
        <v>8513</v>
      </c>
      <c r="P892" s="112" t="s">
        <v>100</v>
      </c>
      <c r="Q892" s="112" t="s">
        <v>54</v>
      </c>
      <c r="R892" s="112" t="s">
        <v>7474</v>
      </c>
      <c r="S892" s="112"/>
    </row>
    <row r="893" spans="1:19" x14ac:dyDescent="0.25">
      <c r="A893" s="112" t="s">
        <v>53</v>
      </c>
      <c r="B893" s="93">
        <v>14</v>
      </c>
      <c r="C893" s="53" t="s">
        <v>120</v>
      </c>
      <c r="D893" s="53" t="s">
        <v>1957</v>
      </c>
      <c r="E893" s="49" t="s">
        <v>8258</v>
      </c>
      <c r="F893" s="53" t="s">
        <v>7677</v>
      </c>
      <c r="G893" s="53" t="s">
        <v>326</v>
      </c>
      <c r="H893" s="53" t="s">
        <v>327</v>
      </c>
      <c r="I893" s="53" t="s">
        <v>2493</v>
      </c>
      <c r="J893" s="55" t="s">
        <v>7490</v>
      </c>
      <c r="K893" s="55"/>
      <c r="L893" s="54" t="s">
        <v>91</v>
      </c>
      <c r="M893" s="157" t="s">
        <v>8508</v>
      </c>
      <c r="N893" s="56" t="s">
        <v>8510</v>
      </c>
      <c r="O893" s="56" t="s">
        <v>8513</v>
      </c>
      <c r="P893" s="112" t="s">
        <v>100</v>
      </c>
      <c r="Q893" s="112" t="s">
        <v>54</v>
      </c>
      <c r="R893" s="112" t="s">
        <v>7474</v>
      </c>
      <c r="S893" s="112"/>
    </row>
    <row r="894" spans="1:19" x14ac:dyDescent="0.25">
      <c r="A894" s="112" t="s">
        <v>53</v>
      </c>
      <c r="B894" s="93">
        <v>16</v>
      </c>
      <c r="C894" s="53" t="s">
        <v>121</v>
      </c>
      <c r="D894" s="53" t="s">
        <v>1958</v>
      </c>
      <c r="E894" s="55" t="s">
        <v>8111</v>
      </c>
      <c r="F894" s="53" t="s">
        <v>7678</v>
      </c>
      <c r="G894" s="53" t="s">
        <v>328</v>
      </c>
      <c r="H894" s="53" t="s">
        <v>329</v>
      </c>
      <c r="I894" s="53" t="s">
        <v>2492</v>
      </c>
      <c r="J894" s="55" t="s">
        <v>7490</v>
      </c>
      <c r="K894" s="55"/>
      <c r="L894" s="54" t="s">
        <v>91</v>
      </c>
      <c r="M894" s="157" t="s">
        <v>8508</v>
      </c>
      <c r="N894" s="56" t="s">
        <v>8510</v>
      </c>
      <c r="O894" s="56" t="s">
        <v>8513</v>
      </c>
      <c r="P894" s="112" t="s">
        <v>100</v>
      </c>
      <c r="Q894" s="112" t="s">
        <v>54</v>
      </c>
      <c r="R894" s="112" t="s">
        <v>7474</v>
      </c>
      <c r="S894" s="112"/>
    </row>
    <row r="895" spans="1:19" x14ac:dyDescent="0.25">
      <c r="A895" s="112" t="s">
        <v>53</v>
      </c>
      <c r="B895" s="93">
        <v>18</v>
      </c>
      <c r="C895" s="53" t="s">
        <v>122</v>
      </c>
      <c r="D895" s="53" t="s">
        <v>1959</v>
      </c>
      <c r="E895" s="49" t="s">
        <v>8243</v>
      </c>
      <c r="F895" s="54" t="s">
        <v>8413</v>
      </c>
      <c r="G895" s="53" t="s">
        <v>330</v>
      </c>
      <c r="H895" s="53" t="s">
        <v>331</v>
      </c>
      <c r="I895" s="53" t="s">
        <v>2491</v>
      </c>
      <c r="J895" s="55" t="s">
        <v>7490</v>
      </c>
      <c r="K895" s="55"/>
      <c r="L895" s="54" t="s">
        <v>91</v>
      </c>
      <c r="M895" s="157" t="s">
        <v>8508</v>
      </c>
      <c r="N895" s="56" t="s">
        <v>8510</v>
      </c>
      <c r="O895" s="56" t="s">
        <v>8513</v>
      </c>
      <c r="P895" s="112" t="s">
        <v>100</v>
      </c>
      <c r="Q895" s="112" t="s">
        <v>54</v>
      </c>
      <c r="R895" s="112" t="s">
        <v>7474</v>
      </c>
      <c r="S895" s="112"/>
    </row>
    <row r="896" spans="1:19" x14ac:dyDescent="0.25">
      <c r="A896" s="112" t="s">
        <v>53</v>
      </c>
      <c r="B896" s="93">
        <v>20</v>
      </c>
      <c r="C896" s="53" t="s">
        <v>123</v>
      </c>
      <c r="D896" s="53" t="s">
        <v>1960</v>
      </c>
      <c r="E896" s="49" t="s">
        <v>8161</v>
      </c>
      <c r="F896" s="53" t="s">
        <v>7679</v>
      </c>
      <c r="G896" s="53" t="s">
        <v>332</v>
      </c>
      <c r="H896" s="53" t="s">
        <v>333</v>
      </c>
      <c r="I896" s="53" t="s">
        <v>2332</v>
      </c>
      <c r="J896" s="55" t="s">
        <v>7490</v>
      </c>
      <c r="K896" s="55"/>
      <c r="L896" s="54" t="s">
        <v>91</v>
      </c>
      <c r="M896" s="157" t="s">
        <v>8508</v>
      </c>
      <c r="N896" s="56" t="s">
        <v>8510</v>
      </c>
      <c r="O896" s="56" t="s">
        <v>8513</v>
      </c>
      <c r="P896" s="112" t="s">
        <v>100</v>
      </c>
      <c r="Q896" s="112" t="s">
        <v>54</v>
      </c>
      <c r="R896" s="112" t="s">
        <v>7474</v>
      </c>
      <c r="S896" s="112"/>
    </row>
    <row r="897" spans="1:19" x14ac:dyDescent="0.25">
      <c r="A897" s="112" t="s">
        <v>53</v>
      </c>
      <c r="B897" s="93">
        <v>22</v>
      </c>
      <c r="C897" s="53" t="s">
        <v>124</v>
      </c>
      <c r="D897" s="53" t="s">
        <v>1961</v>
      </c>
      <c r="E897" s="49" t="s">
        <v>8414</v>
      </c>
      <c r="F897" s="53" t="s">
        <v>7680</v>
      </c>
      <c r="G897" s="53" t="s">
        <v>334</v>
      </c>
      <c r="H897" s="53" t="s">
        <v>335</v>
      </c>
      <c r="I897" s="53" t="s">
        <v>2333</v>
      </c>
      <c r="J897" s="55" t="s">
        <v>7490</v>
      </c>
      <c r="K897" s="55"/>
      <c r="L897" s="54" t="s">
        <v>91</v>
      </c>
      <c r="M897" s="157" t="s">
        <v>8508</v>
      </c>
      <c r="N897" s="56" t="s">
        <v>8510</v>
      </c>
      <c r="O897" s="56" t="s">
        <v>8513</v>
      </c>
      <c r="P897" s="112" t="s">
        <v>100</v>
      </c>
      <c r="Q897" s="112" t="s">
        <v>54</v>
      </c>
      <c r="R897" s="112" t="s">
        <v>7474</v>
      </c>
      <c r="S897" s="112"/>
    </row>
    <row r="898" spans="1:19" x14ac:dyDescent="0.25">
      <c r="A898" s="112" t="s">
        <v>53</v>
      </c>
      <c r="B898" s="93">
        <v>24</v>
      </c>
      <c r="C898" s="53" t="s">
        <v>125</v>
      </c>
      <c r="D898" s="53" t="s">
        <v>1962</v>
      </c>
      <c r="E898" s="49" t="s">
        <v>8203</v>
      </c>
      <c r="F898" s="53" t="s">
        <v>7681</v>
      </c>
      <c r="G898" s="53" t="s">
        <v>336</v>
      </c>
      <c r="H898" s="53" t="s">
        <v>337</v>
      </c>
      <c r="I898" s="53" t="s">
        <v>2484</v>
      </c>
      <c r="J898" s="55" t="s">
        <v>7490</v>
      </c>
      <c r="K898" s="55"/>
      <c r="L898" s="54" t="s">
        <v>91</v>
      </c>
      <c r="M898" s="157" t="s">
        <v>8508</v>
      </c>
      <c r="N898" s="56" t="s">
        <v>8510</v>
      </c>
      <c r="O898" s="56" t="s">
        <v>8513</v>
      </c>
      <c r="P898" s="112" t="s">
        <v>100</v>
      </c>
      <c r="Q898" s="112" t="s">
        <v>54</v>
      </c>
      <c r="R898" s="112" t="s">
        <v>7474</v>
      </c>
      <c r="S898" s="112"/>
    </row>
    <row r="899" spans="1:19" x14ac:dyDescent="0.25">
      <c r="A899" s="112" t="s">
        <v>53</v>
      </c>
      <c r="B899" s="93">
        <v>26</v>
      </c>
      <c r="C899" s="53" t="s">
        <v>126</v>
      </c>
      <c r="D899" s="53" t="s">
        <v>1963</v>
      </c>
      <c r="E899" s="53" t="s">
        <v>7597</v>
      </c>
      <c r="F899" s="54" t="s">
        <v>7682</v>
      </c>
      <c r="G899" s="53" t="s">
        <v>338</v>
      </c>
      <c r="H899" s="53" t="s">
        <v>339</v>
      </c>
      <c r="I899" s="53" t="s">
        <v>2485</v>
      </c>
      <c r="J899" s="55" t="s">
        <v>7490</v>
      </c>
      <c r="K899" s="55"/>
      <c r="L899" s="54" t="s">
        <v>91</v>
      </c>
      <c r="M899" s="157" t="s">
        <v>8508</v>
      </c>
      <c r="N899" s="56" t="s">
        <v>8510</v>
      </c>
      <c r="O899" s="56" t="s">
        <v>8513</v>
      </c>
      <c r="P899" s="112" t="s">
        <v>100</v>
      </c>
      <c r="Q899" s="112" t="s">
        <v>54</v>
      </c>
      <c r="R899" s="112" t="s">
        <v>7474</v>
      </c>
      <c r="S899" s="112"/>
    </row>
    <row r="900" spans="1:19" x14ac:dyDescent="0.25">
      <c r="A900" s="112" t="s">
        <v>53</v>
      </c>
      <c r="B900" s="93">
        <v>28</v>
      </c>
      <c r="C900" s="53" t="s">
        <v>127</v>
      </c>
      <c r="D900" s="53" t="s">
        <v>1964</v>
      </c>
      <c r="E900" s="49" t="s">
        <v>8396</v>
      </c>
      <c r="F900" s="53" t="s">
        <v>7683</v>
      </c>
      <c r="G900" s="53" t="s">
        <v>340</v>
      </c>
      <c r="H900" s="53" t="s">
        <v>341</v>
      </c>
      <c r="I900" s="53" t="s">
        <v>2486</v>
      </c>
      <c r="J900" s="55" t="s">
        <v>7490</v>
      </c>
      <c r="K900" s="55"/>
      <c r="L900" s="54" t="s">
        <v>91</v>
      </c>
      <c r="M900" s="157" t="s">
        <v>8508</v>
      </c>
      <c r="N900" s="56" t="s">
        <v>8510</v>
      </c>
      <c r="O900" s="56" t="s">
        <v>8513</v>
      </c>
      <c r="P900" s="112" t="s">
        <v>100</v>
      </c>
      <c r="Q900" s="112" t="s">
        <v>54</v>
      </c>
      <c r="R900" s="112" t="s">
        <v>7474</v>
      </c>
      <c r="S900" s="112"/>
    </row>
    <row r="901" spans="1:19" x14ac:dyDescent="0.25">
      <c r="A901" s="112" t="s">
        <v>53</v>
      </c>
      <c r="B901" s="93">
        <v>30</v>
      </c>
      <c r="C901" s="53" t="s">
        <v>128</v>
      </c>
      <c r="D901" s="53" t="s">
        <v>1965</v>
      </c>
      <c r="E901" s="53" t="s">
        <v>3400</v>
      </c>
      <c r="F901" s="53" t="s">
        <v>7684</v>
      </c>
      <c r="G901" s="53" t="s">
        <v>342</v>
      </c>
      <c r="H901" s="53" t="s">
        <v>343</v>
      </c>
      <c r="I901" s="53" t="s">
        <v>2487</v>
      </c>
      <c r="J901" s="55" t="s">
        <v>7490</v>
      </c>
      <c r="K901" s="55"/>
      <c r="L901" s="54" t="s">
        <v>91</v>
      </c>
      <c r="M901" s="157" t="s">
        <v>8508</v>
      </c>
      <c r="N901" s="56" t="s">
        <v>8510</v>
      </c>
      <c r="O901" s="56" t="s">
        <v>8513</v>
      </c>
      <c r="P901" s="112" t="s">
        <v>100</v>
      </c>
      <c r="Q901" s="112" t="s">
        <v>54</v>
      </c>
      <c r="R901" s="112" t="s">
        <v>7474</v>
      </c>
      <c r="S901" s="112"/>
    </row>
    <row r="902" spans="1:19" x14ac:dyDescent="0.25">
      <c r="A902" s="112" t="s">
        <v>53</v>
      </c>
      <c r="B902" s="93">
        <v>32</v>
      </c>
      <c r="C902" s="53" t="s">
        <v>129</v>
      </c>
      <c r="D902" s="53" t="s">
        <v>1966</v>
      </c>
      <c r="E902" s="49" t="s">
        <v>8107</v>
      </c>
      <c r="F902" s="53" t="s">
        <v>7685</v>
      </c>
      <c r="G902" s="53" t="s">
        <v>344</v>
      </c>
      <c r="H902" s="53" t="s">
        <v>345</v>
      </c>
      <c r="I902" s="53" t="s">
        <v>2488</v>
      </c>
      <c r="J902" s="55" t="s">
        <v>7490</v>
      </c>
      <c r="K902" s="55"/>
      <c r="L902" s="54" t="s">
        <v>91</v>
      </c>
      <c r="M902" s="157" t="s">
        <v>8508</v>
      </c>
      <c r="N902" s="56" t="s">
        <v>8510</v>
      </c>
      <c r="O902" s="56" t="s">
        <v>8513</v>
      </c>
      <c r="P902" s="112" t="s">
        <v>100</v>
      </c>
      <c r="Q902" s="112" t="s">
        <v>54</v>
      </c>
      <c r="R902" s="112" t="s">
        <v>7474</v>
      </c>
      <c r="S902" s="112"/>
    </row>
    <row r="903" spans="1:19" x14ac:dyDescent="0.25">
      <c r="A903" s="112" t="s">
        <v>53</v>
      </c>
      <c r="B903" s="93">
        <v>34</v>
      </c>
      <c r="C903" s="53" t="s">
        <v>130</v>
      </c>
      <c r="D903" s="53" t="s">
        <v>2061</v>
      </c>
      <c r="E903" s="49" t="s">
        <v>8186</v>
      </c>
      <c r="F903" s="53" t="s">
        <v>7686</v>
      </c>
      <c r="G903" s="53" t="s">
        <v>346</v>
      </c>
      <c r="H903" s="53" t="s">
        <v>347</v>
      </c>
      <c r="I903" s="53" t="s">
        <v>2489</v>
      </c>
      <c r="J903" s="55" t="s">
        <v>7490</v>
      </c>
      <c r="K903" s="55"/>
      <c r="L903" s="54" t="s">
        <v>91</v>
      </c>
      <c r="M903" s="157" t="s">
        <v>8508</v>
      </c>
      <c r="N903" s="56" t="s">
        <v>8510</v>
      </c>
      <c r="O903" s="56" t="s">
        <v>8513</v>
      </c>
      <c r="P903" s="112" t="s">
        <v>100</v>
      </c>
      <c r="Q903" s="112" t="s">
        <v>54</v>
      </c>
      <c r="R903" s="112" t="s">
        <v>7474</v>
      </c>
      <c r="S903" s="112"/>
    </row>
    <row r="904" spans="1:19" x14ac:dyDescent="0.25">
      <c r="A904" s="112" t="s">
        <v>53</v>
      </c>
      <c r="B904" s="93">
        <v>36</v>
      </c>
      <c r="C904" s="53" t="s">
        <v>131</v>
      </c>
      <c r="D904" s="53" t="s">
        <v>2062</v>
      </c>
      <c r="E904" s="49" t="s">
        <v>8411</v>
      </c>
      <c r="F904" s="53" t="s">
        <v>7687</v>
      </c>
      <c r="G904" s="53" t="s">
        <v>348</v>
      </c>
      <c r="H904" s="53" t="s">
        <v>349</v>
      </c>
      <c r="I904" s="53" t="s">
        <v>2490</v>
      </c>
      <c r="J904" s="55" t="s">
        <v>7490</v>
      </c>
      <c r="K904" s="55"/>
      <c r="L904" s="54" t="s">
        <v>91</v>
      </c>
      <c r="M904" s="157" t="s">
        <v>8508</v>
      </c>
      <c r="N904" s="56" t="s">
        <v>8510</v>
      </c>
      <c r="O904" s="56" t="s">
        <v>8513</v>
      </c>
      <c r="P904" s="112" t="s">
        <v>100</v>
      </c>
      <c r="Q904" s="112" t="s">
        <v>54</v>
      </c>
      <c r="R904" s="112" t="s">
        <v>7474</v>
      </c>
      <c r="S904" s="112"/>
    </row>
    <row r="905" spans="1:19" x14ac:dyDescent="0.25">
      <c r="A905" s="112" t="s">
        <v>53</v>
      </c>
      <c r="B905" s="93">
        <v>38</v>
      </c>
      <c r="C905" s="55" t="s">
        <v>2595</v>
      </c>
      <c r="D905" s="55" t="s">
        <v>1895</v>
      </c>
      <c r="E905" s="55" t="s">
        <v>8435</v>
      </c>
      <c r="F905" s="55" t="s">
        <v>2172</v>
      </c>
      <c r="G905" s="55" t="s">
        <v>3018</v>
      </c>
      <c r="H905" s="49" t="s">
        <v>2800</v>
      </c>
      <c r="I905" s="55"/>
      <c r="J905" s="55" t="s">
        <v>7490</v>
      </c>
      <c r="K905" s="55"/>
      <c r="L905" s="49" t="s">
        <v>91</v>
      </c>
      <c r="M905" s="152">
        <v>0</v>
      </c>
      <c r="N905" s="49" t="s">
        <v>8509</v>
      </c>
      <c r="O905" s="49" t="s">
        <v>8514</v>
      </c>
      <c r="P905" s="112" t="s">
        <v>91</v>
      </c>
      <c r="Q905" s="112" t="s">
        <v>54</v>
      </c>
      <c r="R905" s="112"/>
      <c r="S905" s="112"/>
    </row>
    <row r="906" spans="1:19" x14ac:dyDescent="0.25">
      <c r="A906" s="110" t="s">
        <v>4297</v>
      </c>
      <c r="B906" s="113">
        <v>-99</v>
      </c>
      <c r="C906" s="50" t="s">
        <v>6788</v>
      </c>
      <c r="D906" s="61" t="s">
        <v>6790</v>
      </c>
      <c r="E906" s="49"/>
      <c r="F906" s="52"/>
      <c r="G906" s="49" t="s">
        <v>6789</v>
      </c>
      <c r="H906" s="49" t="s">
        <v>6790</v>
      </c>
      <c r="I906" s="112"/>
      <c r="J906" s="49" t="s">
        <v>7490</v>
      </c>
      <c r="K906" s="49"/>
      <c r="L906" s="49" t="s">
        <v>7470</v>
      </c>
      <c r="M906" s="152"/>
      <c r="N906" s="49"/>
      <c r="O906" s="49"/>
      <c r="P906" s="108" t="s">
        <v>7473</v>
      </c>
      <c r="Q906" s="108" t="s">
        <v>80</v>
      </c>
      <c r="R906" s="112"/>
      <c r="S906" s="112"/>
    </row>
    <row r="907" spans="1:19" x14ac:dyDescent="0.25">
      <c r="A907" s="110" t="s">
        <v>4297</v>
      </c>
      <c r="B907" s="113">
        <v>-99</v>
      </c>
      <c r="C907" s="50" t="s">
        <v>6791</v>
      </c>
      <c r="D907" s="61" t="s">
        <v>6793</v>
      </c>
      <c r="E907" s="49"/>
      <c r="F907" s="52"/>
      <c r="G907" s="49" t="s">
        <v>6792</v>
      </c>
      <c r="H907" s="49" t="s">
        <v>6793</v>
      </c>
      <c r="I907" s="112"/>
      <c r="J907" s="49" t="s">
        <v>7490</v>
      </c>
      <c r="K907" s="49"/>
      <c r="L907" s="49" t="s">
        <v>7470</v>
      </c>
      <c r="M907" s="152"/>
      <c r="N907" s="49"/>
      <c r="O907" s="49"/>
      <c r="P907" s="108" t="s">
        <v>7473</v>
      </c>
      <c r="Q907" s="108" t="s">
        <v>80</v>
      </c>
      <c r="R907" s="112"/>
      <c r="S907" s="112"/>
    </row>
    <row r="908" spans="1:19" x14ac:dyDescent="0.25">
      <c r="A908" s="110" t="s">
        <v>4664</v>
      </c>
      <c r="B908" s="115">
        <v>-99</v>
      </c>
      <c r="C908" s="112" t="s">
        <v>4112</v>
      </c>
      <c r="D908" s="53"/>
      <c r="E908" s="112"/>
      <c r="F908" s="112"/>
      <c r="G908" s="49" t="s">
        <v>4112</v>
      </c>
      <c r="H908" s="52"/>
      <c r="I908" s="112"/>
      <c r="J908" s="112" t="s">
        <v>7490</v>
      </c>
      <c r="K908" s="112"/>
      <c r="L908" s="120" t="s">
        <v>91</v>
      </c>
      <c r="M908" s="138" t="s">
        <v>8508</v>
      </c>
      <c r="N908" s="120" t="s">
        <v>8510</v>
      </c>
      <c r="O908" s="120"/>
      <c r="P908" s="112"/>
      <c r="Q908" s="112" t="s">
        <v>80</v>
      </c>
      <c r="R908" s="112"/>
      <c r="S908" s="112"/>
    </row>
    <row r="909" spans="1:19" x14ac:dyDescent="0.25">
      <c r="A909" s="114" t="s">
        <v>4664</v>
      </c>
      <c r="B909" s="99">
        <v>1</v>
      </c>
      <c r="C909" s="100" t="s">
        <v>93</v>
      </c>
      <c r="D909" s="100" t="s">
        <v>1923</v>
      </c>
      <c r="E909" s="101"/>
      <c r="F909" s="100" t="s">
        <v>7658</v>
      </c>
      <c r="G909" s="100" t="s">
        <v>277</v>
      </c>
      <c r="H909" s="100" t="s">
        <v>278</v>
      </c>
      <c r="I909" s="100" t="s">
        <v>2311</v>
      </c>
      <c r="J909" s="102" t="s">
        <v>7490</v>
      </c>
      <c r="K909" s="102"/>
      <c r="L909" s="100" t="s">
        <v>91</v>
      </c>
      <c r="M909" s="153" t="s">
        <v>8508</v>
      </c>
      <c r="N909" s="102" t="s">
        <v>8510</v>
      </c>
      <c r="O909" s="102" t="s">
        <v>8513</v>
      </c>
      <c r="P909" s="114" t="s">
        <v>91</v>
      </c>
      <c r="Q909" s="114" t="s">
        <v>80</v>
      </c>
      <c r="R909" s="114"/>
      <c r="S909" s="114"/>
    </row>
    <row r="910" spans="1:19" x14ac:dyDescent="0.25">
      <c r="A910" s="110" t="s">
        <v>4664</v>
      </c>
      <c r="B910" s="111">
        <v>2</v>
      </c>
      <c r="C910" s="112" t="s">
        <v>4113</v>
      </c>
      <c r="D910" s="53" t="s">
        <v>7550</v>
      </c>
      <c r="E910" s="112"/>
      <c r="F910" s="112"/>
      <c r="G910" s="49" t="s">
        <v>465</v>
      </c>
      <c r="H910" s="49" t="s">
        <v>5052</v>
      </c>
      <c r="I910" s="112"/>
      <c r="J910" s="112" t="s">
        <v>7490</v>
      </c>
      <c r="K910" s="112"/>
      <c r="L910" s="98" t="s">
        <v>7470</v>
      </c>
      <c r="M910" s="159" t="s">
        <v>8508</v>
      </c>
      <c r="N910" s="98" t="s">
        <v>8510</v>
      </c>
      <c r="O910" s="98" t="s">
        <v>8513</v>
      </c>
      <c r="P910" s="112" t="s">
        <v>100</v>
      </c>
      <c r="Q910" s="112" t="s">
        <v>80</v>
      </c>
      <c r="R910" s="112"/>
      <c r="S910" s="112"/>
    </row>
    <row r="911" spans="1:19" x14ac:dyDescent="0.25">
      <c r="A911" s="114" t="s">
        <v>4664</v>
      </c>
      <c r="B911" s="99">
        <v>3</v>
      </c>
      <c r="C911" s="100" t="s">
        <v>116</v>
      </c>
      <c r="D911" s="100" t="s">
        <v>6628</v>
      </c>
      <c r="E911" s="101"/>
      <c r="F911" s="100"/>
      <c r="G911" s="100" t="s">
        <v>318</v>
      </c>
      <c r="H911" s="100"/>
      <c r="I911" s="100"/>
      <c r="J911" s="102" t="s">
        <v>7490</v>
      </c>
      <c r="K911" s="102"/>
      <c r="L911" s="54" t="s">
        <v>91</v>
      </c>
      <c r="M911" s="157" t="s">
        <v>8508</v>
      </c>
      <c r="N911" s="56" t="s">
        <v>8510</v>
      </c>
      <c r="O911" s="56" t="s">
        <v>8513</v>
      </c>
      <c r="P911" s="114" t="s">
        <v>100</v>
      </c>
      <c r="Q911" s="114" t="s">
        <v>80</v>
      </c>
      <c r="R911" s="112" t="s">
        <v>7474</v>
      </c>
      <c r="S911" s="112"/>
    </row>
    <row r="912" spans="1:19" x14ac:dyDescent="0.25">
      <c r="A912" s="114" t="s">
        <v>4664</v>
      </c>
      <c r="B912" s="99">
        <v>4</v>
      </c>
      <c r="C912" s="114" t="s">
        <v>2591</v>
      </c>
      <c r="D912" s="101" t="s">
        <v>7535</v>
      </c>
      <c r="E912" s="114"/>
      <c r="F912" s="114"/>
      <c r="G912" s="101" t="s">
        <v>3015</v>
      </c>
      <c r="H912" s="101" t="s">
        <v>2796</v>
      </c>
      <c r="I912" s="114"/>
      <c r="J912" s="114" t="s">
        <v>7490</v>
      </c>
      <c r="K912" s="114"/>
      <c r="L912" s="114" t="s">
        <v>7470</v>
      </c>
      <c r="M912" s="115" t="s">
        <v>8508</v>
      </c>
      <c r="N912" s="114" t="s">
        <v>8509</v>
      </c>
      <c r="O912" s="114" t="s">
        <v>8513</v>
      </c>
      <c r="P912" s="114" t="s">
        <v>100</v>
      </c>
      <c r="Q912" s="114" t="s">
        <v>80</v>
      </c>
      <c r="R912" s="114"/>
      <c r="S912" s="114"/>
    </row>
    <row r="913" spans="1:19" x14ac:dyDescent="0.25">
      <c r="A913" s="114" t="s">
        <v>4664</v>
      </c>
      <c r="B913" s="99">
        <v>5</v>
      </c>
      <c r="C913" s="100" t="s">
        <v>267</v>
      </c>
      <c r="D913" s="100" t="s">
        <v>6405</v>
      </c>
      <c r="E913" s="101"/>
      <c r="F913" s="100" t="s">
        <v>7592</v>
      </c>
      <c r="G913" s="100" t="s">
        <v>480</v>
      </c>
      <c r="H913" s="100" t="s">
        <v>481</v>
      </c>
      <c r="I913" s="100" t="s">
        <v>2223</v>
      </c>
      <c r="J913" s="102" t="s">
        <v>7490</v>
      </c>
      <c r="K913" s="102"/>
      <c r="L913" s="100" t="s">
        <v>153</v>
      </c>
      <c r="M913" s="153" t="s">
        <v>8508</v>
      </c>
      <c r="N913" s="102" t="s">
        <v>8509</v>
      </c>
      <c r="O913" s="102" t="s">
        <v>8513</v>
      </c>
      <c r="P913" s="114" t="s">
        <v>153</v>
      </c>
      <c r="Q913" s="114" t="s">
        <v>80</v>
      </c>
      <c r="R913" s="114"/>
      <c r="S913" s="114"/>
    </row>
    <row r="914" spans="1:19" x14ac:dyDescent="0.25">
      <c r="A914" s="110" t="s">
        <v>4664</v>
      </c>
      <c r="B914" s="111"/>
      <c r="C914" s="112" t="s">
        <v>4673</v>
      </c>
      <c r="D914" s="49" t="s">
        <v>7497</v>
      </c>
      <c r="E914" s="112"/>
      <c r="F914" s="112"/>
      <c r="G914" s="49" t="s">
        <v>6172</v>
      </c>
      <c r="H914" s="49" t="s">
        <v>6173</v>
      </c>
      <c r="I914" s="112"/>
      <c r="J914" s="102" t="s">
        <v>7490</v>
      </c>
      <c r="K914" s="102"/>
      <c r="L914" s="49" t="s">
        <v>7469</v>
      </c>
      <c r="M914" s="152">
        <v>0</v>
      </c>
      <c r="N914" s="49" t="s">
        <v>8509</v>
      </c>
      <c r="O914" s="49" t="s">
        <v>8514</v>
      </c>
      <c r="P914" s="112" t="s">
        <v>235</v>
      </c>
      <c r="Q914" s="112" t="s">
        <v>80</v>
      </c>
      <c r="R914" s="112"/>
      <c r="S914" s="112"/>
    </row>
    <row r="915" spans="1:19" x14ac:dyDescent="0.25">
      <c r="A915" s="110" t="s">
        <v>4664</v>
      </c>
      <c r="B915" s="111"/>
      <c r="C915" s="112" t="s">
        <v>4667</v>
      </c>
      <c r="D915" s="49" t="s">
        <v>7059</v>
      </c>
      <c r="E915" s="112"/>
      <c r="F915" s="112"/>
      <c r="G915" s="49" t="s">
        <v>6160</v>
      </c>
      <c r="H915" s="49" t="s">
        <v>6161</v>
      </c>
      <c r="I915" s="112"/>
      <c r="J915" s="102" t="s">
        <v>7490</v>
      </c>
      <c r="K915" s="102"/>
      <c r="L915" s="49" t="s">
        <v>7469</v>
      </c>
      <c r="M915" s="152">
        <v>0</v>
      </c>
      <c r="N915" s="49" t="s">
        <v>8509</v>
      </c>
      <c r="O915" s="49" t="s">
        <v>8514</v>
      </c>
      <c r="P915" s="112" t="s">
        <v>6355</v>
      </c>
      <c r="Q915" s="112" t="s">
        <v>80</v>
      </c>
      <c r="R915" s="112"/>
      <c r="S915" s="112"/>
    </row>
    <row r="916" spans="1:19" x14ac:dyDescent="0.25">
      <c r="A916" s="110" t="s">
        <v>4664</v>
      </c>
      <c r="B916" s="111"/>
      <c r="C916" s="112" t="s">
        <v>4665</v>
      </c>
      <c r="D916" s="49" t="s">
        <v>7060</v>
      </c>
      <c r="E916" s="112"/>
      <c r="F916" s="112"/>
      <c r="G916" s="49" t="s">
        <v>6156</v>
      </c>
      <c r="H916" s="49" t="s">
        <v>6157</v>
      </c>
      <c r="I916" s="112"/>
      <c r="J916" s="102" t="s">
        <v>7490</v>
      </c>
      <c r="K916" s="102"/>
      <c r="L916" s="49" t="s">
        <v>7469</v>
      </c>
      <c r="M916" s="152">
        <v>0</v>
      </c>
      <c r="N916" s="49" t="s">
        <v>8509</v>
      </c>
      <c r="O916" s="49" t="s">
        <v>8514</v>
      </c>
      <c r="P916" s="112" t="s">
        <v>6355</v>
      </c>
      <c r="Q916" s="112" t="s">
        <v>80</v>
      </c>
      <c r="R916" s="112"/>
      <c r="S916" s="112"/>
    </row>
    <row r="917" spans="1:19" x14ac:dyDescent="0.25">
      <c r="A917" s="110" t="s">
        <v>4664</v>
      </c>
      <c r="B917" s="111"/>
      <c r="C917" s="112" t="s">
        <v>4666</v>
      </c>
      <c r="D917" s="49" t="s">
        <v>7061</v>
      </c>
      <c r="E917" s="112"/>
      <c r="F917" s="112"/>
      <c r="G917" s="49" t="s">
        <v>6158</v>
      </c>
      <c r="H917" s="49" t="s">
        <v>6159</v>
      </c>
      <c r="I917" s="112"/>
      <c r="J917" s="102" t="s">
        <v>7490</v>
      </c>
      <c r="K917" s="102"/>
      <c r="L917" s="49" t="s">
        <v>7469</v>
      </c>
      <c r="M917" s="152">
        <v>0</v>
      </c>
      <c r="N917" s="49" t="s">
        <v>8509</v>
      </c>
      <c r="O917" s="49" t="s">
        <v>8514</v>
      </c>
      <c r="P917" s="112" t="s">
        <v>6355</v>
      </c>
      <c r="Q917" s="112" t="s">
        <v>80</v>
      </c>
      <c r="R917" s="112"/>
      <c r="S917" s="112"/>
    </row>
    <row r="918" spans="1:19" x14ac:dyDescent="0.25">
      <c r="A918" s="110" t="s">
        <v>4664</v>
      </c>
      <c r="B918" s="111"/>
      <c r="C918" s="112" t="s">
        <v>4668</v>
      </c>
      <c r="D918" s="49" t="s">
        <v>7062</v>
      </c>
      <c r="E918" s="112"/>
      <c r="F918" s="112"/>
      <c r="G918" s="49" t="s">
        <v>6162</v>
      </c>
      <c r="H918" s="49" t="s">
        <v>6163</v>
      </c>
      <c r="I918" s="112"/>
      <c r="J918" s="102" t="s">
        <v>7490</v>
      </c>
      <c r="K918" s="102"/>
      <c r="L918" s="49" t="s">
        <v>7469</v>
      </c>
      <c r="M918" s="152">
        <v>0</v>
      </c>
      <c r="N918" s="49" t="s">
        <v>8509</v>
      </c>
      <c r="O918" s="49" t="s">
        <v>8514</v>
      </c>
      <c r="P918" s="112" t="s">
        <v>6355</v>
      </c>
      <c r="Q918" s="112" t="s">
        <v>80</v>
      </c>
      <c r="R918" s="112"/>
      <c r="S918" s="112"/>
    </row>
    <row r="919" spans="1:19" x14ac:dyDescent="0.25">
      <c r="A919" s="110" t="s">
        <v>4664</v>
      </c>
      <c r="B919" s="111"/>
      <c r="C919" s="112" t="s">
        <v>4669</v>
      </c>
      <c r="D919" s="49" t="s">
        <v>7063</v>
      </c>
      <c r="E919" s="112"/>
      <c r="F919" s="112"/>
      <c r="G919" s="49" t="s">
        <v>6164</v>
      </c>
      <c r="H919" s="49" t="s">
        <v>6165</v>
      </c>
      <c r="I919" s="112"/>
      <c r="J919" s="102" t="s">
        <v>7490</v>
      </c>
      <c r="K919" s="102"/>
      <c r="L919" s="49" t="s">
        <v>7469</v>
      </c>
      <c r="M919" s="152">
        <v>0</v>
      </c>
      <c r="N919" s="49" t="s">
        <v>8509</v>
      </c>
      <c r="O919" s="49" t="s">
        <v>8514</v>
      </c>
      <c r="P919" s="112" t="s">
        <v>6355</v>
      </c>
      <c r="Q919" s="112" t="s">
        <v>80</v>
      </c>
      <c r="R919" s="112"/>
      <c r="S919" s="112"/>
    </row>
    <row r="920" spans="1:19" x14ac:dyDescent="0.25">
      <c r="A920" s="110" t="s">
        <v>4664</v>
      </c>
      <c r="B920" s="111"/>
      <c r="C920" s="112" t="s">
        <v>4671</v>
      </c>
      <c r="D920" s="49" t="s">
        <v>6926</v>
      </c>
      <c r="E920" s="112"/>
      <c r="F920" s="112"/>
      <c r="G920" s="49" t="s">
        <v>6168</v>
      </c>
      <c r="H920" s="49" t="s">
        <v>6169</v>
      </c>
      <c r="I920" s="112"/>
      <c r="J920" s="102" t="s">
        <v>7490</v>
      </c>
      <c r="K920" s="102"/>
      <c r="L920" s="49" t="s">
        <v>7469</v>
      </c>
      <c r="M920" s="152">
        <v>0</v>
      </c>
      <c r="N920" s="49" t="s">
        <v>8509</v>
      </c>
      <c r="O920" s="49" t="s">
        <v>8514</v>
      </c>
      <c r="P920" s="112" t="s">
        <v>195</v>
      </c>
      <c r="Q920" s="112" t="s">
        <v>80</v>
      </c>
      <c r="R920" s="112"/>
      <c r="S920" s="112"/>
    </row>
    <row r="921" spans="1:19" x14ac:dyDescent="0.25">
      <c r="A921" s="110" t="s">
        <v>4664</v>
      </c>
      <c r="B921" s="111"/>
      <c r="C921" s="112" t="s">
        <v>4672</v>
      </c>
      <c r="D921" s="49" t="s">
        <v>7064</v>
      </c>
      <c r="E921" s="112"/>
      <c r="F921" s="112"/>
      <c r="G921" s="49" t="s">
        <v>6170</v>
      </c>
      <c r="H921" s="49" t="s">
        <v>6171</v>
      </c>
      <c r="I921" s="112"/>
      <c r="J921" s="102" t="s">
        <v>7490</v>
      </c>
      <c r="K921" s="102"/>
      <c r="L921" s="49" t="s">
        <v>7469</v>
      </c>
      <c r="M921" s="152">
        <v>0</v>
      </c>
      <c r="N921" s="49" t="s">
        <v>8509</v>
      </c>
      <c r="O921" s="49" t="s">
        <v>8514</v>
      </c>
      <c r="P921" s="112" t="s">
        <v>195</v>
      </c>
      <c r="Q921" s="112" t="s">
        <v>80</v>
      </c>
      <c r="R921" s="112"/>
      <c r="S921" s="112"/>
    </row>
    <row r="922" spans="1:19" x14ac:dyDescent="0.25">
      <c r="A922" s="110" t="s">
        <v>4664</v>
      </c>
      <c r="B922" s="111"/>
      <c r="C922" s="112" t="s">
        <v>4670</v>
      </c>
      <c r="D922" s="49" t="s">
        <v>6927</v>
      </c>
      <c r="E922" s="112"/>
      <c r="F922" s="112"/>
      <c r="G922" s="49" t="s">
        <v>6166</v>
      </c>
      <c r="H922" s="49" t="s">
        <v>6167</v>
      </c>
      <c r="I922" s="112"/>
      <c r="J922" s="102" t="s">
        <v>7490</v>
      </c>
      <c r="K922" s="102"/>
      <c r="L922" s="49" t="s">
        <v>7469</v>
      </c>
      <c r="M922" s="152">
        <v>0</v>
      </c>
      <c r="N922" s="49" t="s">
        <v>8509</v>
      </c>
      <c r="O922" s="49" t="s">
        <v>8514</v>
      </c>
      <c r="P922" s="112" t="s">
        <v>195</v>
      </c>
      <c r="Q922" s="112" t="s">
        <v>80</v>
      </c>
      <c r="R922" s="112"/>
      <c r="S922" s="112"/>
    </row>
    <row r="923" spans="1:19" x14ac:dyDescent="0.25">
      <c r="A923" s="110" t="s">
        <v>4664</v>
      </c>
      <c r="B923" s="111"/>
      <c r="C923" s="112" t="s">
        <v>4676</v>
      </c>
      <c r="D923" s="49" t="s">
        <v>7065</v>
      </c>
      <c r="E923" s="112"/>
      <c r="F923" s="112"/>
      <c r="G923" s="49" t="s">
        <v>6178</v>
      </c>
      <c r="H923" s="49" t="s">
        <v>6179</v>
      </c>
      <c r="I923" s="112"/>
      <c r="J923" s="102" t="s">
        <v>7490</v>
      </c>
      <c r="K923" s="102"/>
      <c r="L923" s="49" t="s">
        <v>7469</v>
      </c>
      <c r="M923" s="152">
        <v>0</v>
      </c>
      <c r="N923" s="49" t="s">
        <v>8509</v>
      </c>
      <c r="O923" s="49" t="s">
        <v>8514</v>
      </c>
      <c r="P923" s="112" t="s">
        <v>6356</v>
      </c>
      <c r="Q923" s="112" t="s">
        <v>80</v>
      </c>
      <c r="R923" s="112"/>
      <c r="S923" s="112"/>
    </row>
    <row r="924" spans="1:19" x14ac:dyDescent="0.25">
      <c r="A924" s="110" t="s">
        <v>4664</v>
      </c>
      <c r="B924" s="111"/>
      <c r="C924" s="112" t="s">
        <v>4677</v>
      </c>
      <c r="D924" s="61" t="s">
        <v>7066</v>
      </c>
      <c r="E924" s="112"/>
      <c r="F924" s="112"/>
      <c r="G924" s="49" t="s">
        <v>6180</v>
      </c>
      <c r="H924" s="49" t="s">
        <v>6181</v>
      </c>
      <c r="I924" s="112"/>
      <c r="J924" s="102" t="s">
        <v>7490</v>
      </c>
      <c r="K924" s="102"/>
      <c r="L924" s="49" t="s">
        <v>7469</v>
      </c>
      <c r="M924" s="152">
        <v>0</v>
      </c>
      <c r="N924" s="49" t="s">
        <v>8509</v>
      </c>
      <c r="O924" s="49" t="s">
        <v>8514</v>
      </c>
      <c r="P924" s="112" t="s">
        <v>6344</v>
      </c>
      <c r="Q924" s="112" t="s">
        <v>80</v>
      </c>
      <c r="R924" s="112"/>
      <c r="S924" s="112"/>
    </row>
    <row r="925" spans="1:19" x14ac:dyDescent="0.25">
      <c r="A925" s="110" t="s">
        <v>4664</v>
      </c>
      <c r="B925" s="111"/>
      <c r="C925" s="112" t="s">
        <v>4675</v>
      </c>
      <c r="D925" s="49" t="s">
        <v>7067</v>
      </c>
      <c r="E925" s="112"/>
      <c r="F925" s="112"/>
      <c r="G925" s="49" t="s">
        <v>6176</v>
      </c>
      <c r="H925" s="49" t="s">
        <v>6177</v>
      </c>
      <c r="I925" s="112"/>
      <c r="J925" s="102" t="s">
        <v>7490</v>
      </c>
      <c r="K925" s="102"/>
      <c r="L925" s="49" t="s">
        <v>7469</v>
      </c>
      <c r="M925" s="152">
        <v>0</v>
      </c>
      <c r="N925" s="49" t="s">
        <v>8509</v>
      </c>
      <c r="O925" s="49" t="s">
        <v>8514</v>
      </c>
      <c r="P925" s="112" t="s">
        <v>6338</v>
      </c>
      <c r="Q925" s="112" t="s">
        <v>80</v>
      </c>
      <c r="R925" s="112"/>
      <c r="S925" s="112"/>
    </row>
    <row r="926" spans="1:19" x14ac:dyDescent="0.25">
      <c r="A926" s="110" t="s">
        <v>4664</v>
      </c>
      <c r="B926" s="111"/>
      <c r="C926" s="112" t="s">
        <v>4678</v>
      </c>
      <c r="D926" s="49" t="s">
        <v>7068</v>
      </c>
      <c r="E926" s="112"/>
      <c r="F926" s="112"/>
      <c r="G926" s="49" t="s">
        <v>6182</v>
      </c>
      <c r="H926" s="49" t="s">
        <v>6183</v>
      </c>
      <c r="I926" s="112"/>
      <c r="J926" s="102" t="s">
        <v>7490</v>
      </c>
      <c r="K926" s="102"/>
      <c r="L926" s="49" t="s">
        <v>7469</v>
      </c>
      <c r="M926" s="152">
        <v>0</v>
      </c>
      <c r="N926" s="49" t="s">
        <v>8509</v>
      </c>
      <c r="O926" s="49" t="s">
        <v>8514</v>
      </c>
      <c r="P926" s="112" t="s">
        <v>165</v>
      </c>
      <c r="Q926" s="112" t="s">
        <v>80</v>
      </c>
      <c r="R926" s="112"/>
      <c r="S926" s="112"/>
    </row>
    <row r="927" spans="1:19" x14ac:dyDescent="0.25">
      <c r="A927" s="110" t="s">
        <v>4664</v>
      </c>
      <c r="B927" s="111"/>
      <c r="C927" s="112" t="s">
        <v>4674</v>
      </c>
      <c r="D927" s="49" t="s">
        <v>7058</v>
      </c>
      <c r="E927" s="112"/>
      <c r="F927" s="112"/>
      <c r="G927" s="49" t="s">
        <v>6174</v>
      </c>
      <c r="H927" s="49" t="s">
        <v>6175</v>
      </c>
      <c r="I927" s="112"/>
      <c r="J927" s="102" t="s">
        <v>7490</v>
      </c>
      <c r="K927" s="102"/>
      <c r="L927" s="49" t="s">
        <v>7469</v>
      </c>
      <c r="M927" s="152">
        <v>0</v>
      </c>
      <c r="N927" s="49" t="s">
        <v>8509</v>
      </c>
      <c r="O927" s="49" t="s">
        <v>8514</v>
      </c>
      <c r="P927" s="112" t="s">
        <v>235</v>
      </c>
      <c r="Q927" s="112" t="s">
        <v>80</v>
      </c>
      <c r="R927" s="112"/>
      <c r="S927" s="112"/>
    </row>
    <row r="928" spans="1:19" x14ac:dyDescent="0.25">
      <c r="A928" s="110" t="s">
        <v>4690</v>
      </c>
      <c r="B928" s="115">
        <v>-99</v>
      </c>
      <c r="C928" s="112" t="s">
        <v>4112</v>
      </c>
      <c r="D928" s="53"/>
      <c r="E928" s="112"/>
      <c r="F928" s="112"/>
      <c r="G928" s="49" t="s">
        <v>4112</v>
      </c>
      <c r="H928" s="52"/>
      <c r="I928" s="112"/>
      <c r="J928" s="112" t="s">
        <v>7490</v>
      </c>
      <c r="K928" s="112"/>
      <c r="L928" s="120" t="s">
        <v>91</v>
      </c>
      <c r="M928" s="138" t="s">
        <v>8508</v>
      </c>
      <c r="N928" s="120" t="s">
        <v>8510</v>
      </c>
      <c r="O928" s="120"/>
      <c r="P928" s="112"/>
      <c r="Q928" s="112" t="s">
        <v>80</v>
      </c>
      <c r="R928" s="112"/>
      <c r="S928" s="112"/>
    </row>
    <row r="929" spans="1:19" x14ac:dyDescent="0.25">
      <c r="A929" s="114" t="s">
        <v>4690</v>
      </c>
      <c r="B929" s="99">
        <v>1</v>
      </c>
      <c r="C929" s="100" t="s">
        <v>93</v>
      </c>
      <c r="D929" s="100" t="s">
        <v>1923</v>
      </c>
      <c r="E929" s="101"/>
      <c r="F929" s="100" t="s">
        <v>7658</v>
      </c>
      <c r="G929" s="100" t="s">
        <v>277</v>
      </c>
      <c r="H929" s="100" t="s">
        <v>278</v>
      </c>
      <c r="I929" s="100" t="s">
        <v>2311</v>
      </c>
      <c r="J929" s="102" t="s">
        <v>7490</v>
      </c>
      <c r="K929" s="102"/>
      <c r="L929" s="100" t="s">
        <v>91</v>
      </c>
      <c r="M929" s="153" t="s">
        <v>8508</v>
      </c>
      <c r="N929" s="102" t="s">
        <v>8510</v>
      </c>
      <c r="O929" s="102" t="s">
        <v>8513</v>
      </c>
      <c r="P929" s="114" t="s">
        <v>91</v>
      </c>
      <c r="Q929" s="114" t="s">
        <v>80</v>
      </c>
      <c r="R929" s="114"/>
      <c r="S929" s="114"/>
    </row>
    <row r="930" spans="1:19" x14ac:dyDescent="0.25">
      <c r="A930" s="110" t="s">
        <v>4690</v>
      </c>
      <c r="B930" s="111">
        <v>2</v>
      </c>
      <c r="C930" s="112" t="s">
        <v>4113</v>
      </c>
      <c r="D930" s="53" t="s">
        <v>7550</v>
      </c>
      <c r="E930" s="112"/>
      <c r="F930" s="112"/>
      <c r="G930" s="49" t="s">
        <v>465</v>
      </c>
      <c r="H930" s="49" t="s">
        <v>5052</v>
      </c>
      <c r="I930" s="112"/>
      <c r="J930" s="112" t="s">
        <v>7490</v>
      </c>
      <c r="K930" s="112"/>
      <c r="L930" s="98" t="s">
        <v>7470</v>
      </c>
      <c r="M930" s="159" t="s">
        <v>8508</v>
      </c>
      <c r="N930" s="98" t="s">
        <v>8510</v>
      </c>
      <c r="O930" s="98" t="s">
        <v>8513</v>
      </c>
      <c r="P930" s="112" t="s">
        <v>100</v>
      </c>
      <c r="Q930" s="112" t="s">
        <v>80</v>
      </c>
      <c r="R930" s="112"/>
      <c r="S930" s="112"/>
    </row>
    <row r="931" spans="1:19" x14ac:dyDescent="0.25">
      <c r="A931" s="114" t="s">
        <v>4690</v>
      </c>
      <c r="B931" s="99">
        <v>3</v>
      </c>
      <c r="C931" s="100" t="s">
        <v>116</v>
      </c>
      <c r="D931" s="100" t="s">
        <v>6628</v>
      </c>
      <c r="E931" s="101"/>
      <c r="F931" s="100"/>
      <c r="G931" s="100" t="s">
        <v>318</v>
      </c>
      <c r="H931" s="100"/>
      <c r="I931" s="100"/>
      <c r="J931" s="102" t="s">
        <v>7490</v>
      </c>
      <c r="K931" s="102"/>
      <c r="L931" s="54" t="s">
        <v>91</v>
      </c>
      <c r="M931" s="157" t="s">
        <v>8508</v>
      </c>
      <c r="N931" s="56" t="s">
        <v>8510</v>
      </c>
      <c r="O931" s="56" t="s">
        <v>8513</v>
      </c>
      <c r="P931" s="114" t="s">
        <v>100</v>
      </c>
      <c r="Q931" s="114" t="s">
        <v>80</v>
      </c>
      <c r="R931" s="112" t="s">
        <v>7474</v>
      </c>
      <c r="S931" s="112"/>
    </row>
    <row r="932" spans="1:19" x14ac:dyDescent="0.25">
      <c r="A932" s="114" t="s">
        <v>4690</v>
      </c>
      <c r="B932" s="99">
        <v>4</v>
      </c>
      <c r="C932" s="114" t="s">
        <v>2591</v>
      </c>
      <c r="D932" s="101" t="s">
        <v>7535</v>
      </c>
      <c r="E932" s="114"/>
      <c r="F932" s="114"/>
      <c r="G932" s="101" t="s">
        <v>3015</v>
      </c>
      <c r="H932" s="101" t="s">
        <v>2796</v>
      </c>
      <c r="I932" s="114"/>
      <c r="J932" s="114" t="s">
        <v>7490</v>
      </c>
      <c r="K932" s="114"/>
      <c r="L932" s="114" t="s">
        <v>7470</v>
      </c>
      <c r="M932" s="115" t="s">
        <v>8508</v>
      </c>
      <c r="N932" s="114" t="s">
        <v>8509</v>
      </c>
      <c r="O932" s="114" t="s">
        <v>8513</v>
      </c>
      <c r="P932" s="114" t="s">
        <v>100</v>
      </c>
      <c r="Q932" s="114" t="s">
        <v>80</v>
      </c>
      <c r="R932" s="114"/>
      <c r="S932" s="114"/>
    </row>
    <row r="933" spans="1:19" x14ac:dyDescent="0.25">
      <c r="A933" s="114" t="s">
        <v>4690</v>
      </c>
      <c r="B933" s="99">
        <v>5</v>
      </c>
      <c r="C933" s="100" t="s">
        <v>267</v>
      </c>
      <c r="D933" s="100" t="s">
        <v>6405</v>
      </c>
      <c r="E933" s="101"/>
      <c r="F933" s="100" t="s">
        <v>7592</v>
      </c>
      <c r="G933" s="100" t="s">
        <v>480</v>
      </c>
      <c r="H933" s="100" t="s">
        <v>481</v>
      </c>
      <c r="I933" s="100" t="s">
        <v>2223</v>
      </c>
      <c r="J933" s="102" t="s">
        <v>7490</v>
      </c>
      <c r="K933" s="102"/>
      <c r="L933" s="100" t="s">
        <v>153</v>
      </c>
      <c r="M933" s="153" t="s">
        <v>8508</v>
      </c>
      <c r="N933" s="102" t="s">
        <v>8509</v>
      </c>
      <c r="O933" s="102" t="s">
        <v>8513</v>
      </c>
      <c r="P933" s="114" t="s">
        <v>153</v>
      </c>
      <c r="Q933" s="114" t="s">
        <v>80</v>
      </c>
      <c r="R933" s="114"/>
      <c r="S933" s="114"/>
    </row>
    <row r="934" spans="1:19" x14ac:dyDescent="0.25">
      <c r="A934" s="110" t="s">
        <v>4690</v>
      </c>
      <c r="B934" s="111">
        <v>6</v>
      </c>
      <c r="C934" s="112" t="s">
        <v>4691</v>
      </c>
      <c r="D934" s="49" t="s">
        <v>7069</v>
      </c>
      <c r="E934" s="112"/>
      <c r="F934" s="112"/>
      <c r="G934" s="49" t="s">
        <v>6204</v>
      </c>
      <c r="H934" s="61" t="s">
        <v>7069</v>
      </c>
      <c r="I934" s="112"/>
      <c r="J934" s="102" t="s">
        <v>7490</v>
      </c>
      <c r="K934" s="102"/>
      <c r="L934" s="49" t="s">
        <v>7469</v>
      </c>
      <c r="M934" s="152">
        <v>0</v>
      </c>
      <c r="N934" s="49" t="s">
        <v>8509</v>
      </c>
      <c r="O934" s="49" t="s">
        <v>8514</v>
      </c>
      <c r="P934" s="112" t="s">
        <v>2997</v>
      </c>
      <c r="Q934" s="112" t="s">
        <v>80</v>
      </c>
      <c r="R934" s="112"/>
      <c r="S934" s="112"/>
    </row>
    <row r="935" spans="1:19" x14ac:dyDescent="0.25">
      <c r="A935" s="110" t="s">
        <v>4690</v>
      </c>
      <c r="B935" s="111">
        <v>7</v>
      </c>
      <c r="C935" s="112" t="s">
        <v>4701</v>
      </c>
      <c r="D935" s="49" t="s">
        <v>6928</v>
      </c>
      <c r="E935" s="112"/>
      <c r="F935" s="112"/>
      <c r="G935" s="49" t="s">
        <v>6222</v>
      </c>
      <c r="H935" s="49" t="s">
        <v>6223</v>
      </c>
      <c r="I935" s="112"/>
      <c r="J935" s="102" t="s">
        <v>7490</v>
      </c>
      <c r="K935" s="102"/>
      <c r="L935" s="49" t="s">
        <v>7469</v>
      </c>
      <c r="M935" s="152">
        <v>0</v>
      </c>
      <c r="N935" s="49" t="s">
        <v>8509</v>
      </c>
      <c r="O935" s="49" t="s">
        <v>8514</v>
      </c>
      <c r="P935" s="112" t="s">
        <v>6314</v>
      </c>
      <c r="Q935" s="112" t="s">
        <v>80</v>
      </c>
      <c r="R935" s="112"/>
      <c r="S935" s="112"/>
    </row>
    <row r="936" spans="1:19" x14ac:dyDescent="0.25">
      <c r="A936" s="110" t="s">
        <v>4690</v>
      </c>
      <c r="B936" s="111">
        <v>8</v>
      </c>
      <c r="C936" s="112" t="s">
        <v>4700</v>
      </c>
      <c r="D936" s="49" t="s">
        <v>7085</v>
      </c>
      <c r="E936" s="112"/>
      <c r="F936" s="112"/>
      <c r="G936" s="49" t="s">
        <v>6220</v>
      </c>
      <c r="H936" s="49" t="s">
        <v>6221</v>
      </c>
      <c r="I936" s="112"/>
      <c r="J936" s="102" t="s">
        <v>7490</v>
      </c>
      <c r="K936" s="102"/>
      <c r="L936" s="49" t="s">
        <v>7469</v>
      </c>
      <c r="M936" s="152">
        <v>0</v>
      </c>
      <c r="N936" s="49" t="s">
        <v>8509</v>
      </c>
      <c r="O936" s="49" t="s">
        <v>8514</v>
      </c>
      <c r="P936" s="112" t="s">
        <v>6314</v>
      </c>
      <c r="Q936" s="112" t="s">
        <v>80</v>
      </c>
      <c r="R936" s="112"/>
      <c r="S936" s="112"/>
    </row>
    <row r="937" spans="1:19" x14ac:dyDescent="0.25">
      <c r="A937" s="110" t="s">
        <v>4690</v>
      </c>
      <c r="B937" s="111">
        <v>9</v>
      </c>
      <c r="C937" s="112" t="s">
        <v>4699</v>
      </c>
      <c r="D937" s="49" t="s">
        <v>7078</v>
      </c>
      <c r="E937" s="112"/>
      <c r="F937" s="112"/>
      <c r="G937" s="49" t="s">
        <v>6218</v>
      </c>
      <c r="H937" s="49" t="s">
        <v>6219</v>
      </c>
      <c r="I937" s="112"/>
      <c r="J937" s="102" t="s">
        <v>7490</v>
      </c>
      <c r="K937" s="102"/>
      <c r="L937" s="49" t="s">
        <v>7469</v>
      </c>
      <c r="M937" s="152">
        <v>0</v>
      </c>
      <c r="N937" s="49" t="s">
        <v>8509</v>
      </c>
      <c r="O937" s="49" t="s">
        <v>8514</v>
      </c>
      <c r="P937" s="112" t="s">
        <v>165</v>
      </c>
      <c r="Q937" s="112" t="s">
        <v>80</v>
      </c>
      <c r="R937" s="112"/>
      <c r="S937" s="112"/>
    </row>
    <row r="938" spans="1:19" x14ac:dyDescent="0.25">
      <c r="A938" s="110" t="s">
        <v>4690</v>
      </c>
      <c r="B938" s="111">
        <v>10</v>
      </c>
      <c r="C938" s="112" t="s">
        <v>4706</v>
      </c>
      <c r="D938" s="49" t="s">
        <v>7082</v>
      </c>
      <c r="E938" s="112"/>
      <c r="F938" s="112"/>
      <c r="G938" s="49" t="s">
        <v>6232</v>
      </c>
      <c r="H938" s="49" t="s">
        <v>6233</v>
      </c>
      <c r="I938" s="112"/>
      <c r="J938" s="102" t="s">
        <v>7490</v>
      </c>
      <c r="K938" s="102"/>
      <c r="L938" s="112" t="s">
        <v>7469</v>
      </c>
      <c r="M938" s="113">
        <v>0</v>
      </c>
      <c r="N938" s="112" t="s">
        <v>8509</v>
      </c>
      <c r="O938" s="112" t="s">
        <v>8514</v>
      </c>
      <c r="P938" s="112" t="s">
        <v>100</v>
      </c>
      <c r="Q938" s="112" t="s">
        <v>80</v>
      </c>
      <c r="R938" s="112"/>
      <c r="S938" s="112"/>
    </row>
    <row r="939" spans="1:19" x14ac:dyDescent="0.25">
      <c r="A939" s="110" t="s">
        <v>4690</v>
      </c>
      <c r="B939" s="111">
        <v>11</v>
      </c>
      <c r="C939" s="112" t="s">
        <v>4705</v>
      </c>
      <c r="D939" s="49" t="s">
        <v>7075</v>
      </c>
      <c r="E939" s="112"/>
      <c r="F939" s="112"/>
      <c r="G939" s="49" t="s">
        <v>6230</v>
      </c>
      <c r="H939" s="49" t="s">
        <v>6231</v>
      </c>
      <c r="I939" s="112"/>
      <c r="J939" s="102" t="s">
        <v>7490</v>
      </c>
      <c r="K939" s="102"/>
      <c r="L939" s="112" t="s">
        <v>7469</v>
      </c>
      <c r="M939" s="113">
        <v>0</v>
      </c>
      <c r="N939" s="112" t="s">
        <v>8509</v>
      </c>
      <c r="O939" s="112" t="s">
        <v>8514</v>
      </c>
      <c r="P939" s="112" t="s">
        <v>100</v>
      </c>
      <c r="Q939" s="112" t="s">
        <v>80</v>
      </c>
      <c r="R939" s="112"/>
      <c r="S939" s="112"/>
    </row>
    <row r="940" spans="1:19" x14ac:dyDescent="0.25">
      <c r="A940" s="110" t="s">
        <v>4690</v>
      </c>
      <c r="B940" s="111">
        <v>12</v>
      </c>
      <c r="C940" s="112" t="s">
        <v>4703</v>
      </c>
      <c r="D940" s="49" t="s">
        <v>7079</v>
      </c>
      <c r="E940" s="112"/>
      <c r="F940" s="112"/>
      <c r="G940" s="49" t="s">
        <v>6226</v>
      </c>
      <c r="H940" s="49" t="s">
        <v>6227</v>
      </c>
      <c r="I940" s="112"/>
      <c r="J940" s="102" t="s">
        <v>7490</v>
      </c>
      <c r="K940" s="102"/>
      <c r="L940" s="112" t="s">
        <v>7469</v>
      </c>
      <c r="M940" s="113">
        <v>0</v>
      </c>
      <c r="N940" s="112" t="s">
        <v>8509</v>
      </c>
      <c r="O940" s="112" t="s">
        <v>8514</v>
      </c>
      <c r="P940" s="112" t="s">
        <v>100</v>
      </c>
      <c r="Q940" s="112" t="s">
        <v>80</v>
      </c>
      <c r="R940" s="112"/>
      <c r="S940" s="112"/>
    </row>
    <row r="941" spans="1:19" x14ac:dyDescent="0.25">
      <c r="A941" s="110" t="s">
        <v>4690</v>
      </c>
      <c r="B941" s="111">
        <v>13</v>
      </c>
      <c r="C941" s="112" t="s">
        <v>4702</v>
      </c>
      <c r="D941" s="49" t="s">
        <v>7081</v>
      </c>
      <c r="E941" s="112"/>
      <c r="F941" s="112"/>
      <c r="G941" s="49" t="s">
        <v>6224</v>
      </c>
      <c r="H941" s="49" t="s">
        <v>6225</v>
      </c>
      <c r="I941" s="112"/>
      <c r="J941" s="102" t="s">
        <v>7490</v>
      </c>
      <c r="K941" s="102"/>
      <c r="L941" s="112" t="s">
        <v>7469</v>
      </c>
      <c r="M941" s="113">
        <v>0</v>
      </c>
      <c r="N941" s="112" t="s">
        <v>8509</v>
      </c>
      <c r="O941" s="112" t="s">
        <v>8514</v>
      </c>
      <c r="P941" s="112" t="s">
        <v>100</v>
      </c>
      <c r="Q941" s="112" t="s">
        <v>80</v>
      </c>
      <c r="R941" s="112"/>
      <c r="S941" s="112"/>
    </row>
    <row r="942" spans="1:19" x14ac:dyDescent="0.25">
      <c r="A942" s="110" t="s">
        <v>4690</v>
      </c>
      <c r="B942" s="111">
        <v>14</v>
      </c>
      <c r="C942" s="112" t="s">
        <v>4704</v>
      </c>
      <c r="D942" s="49" t="s">
        <v>7080</v>
      </c>
      <c r="E942" s="112"/>
      <c r="F942" s="112"/>
      <c r="G942" s="49" t="s">
        <v>6228</v>
      </c>
      <c r="H942" s="49" t="s">
        <v>6229</v>
      </c>
      <c r="I942" s="112"/>
      <c r="J942" s="102" t="s">
        <v>7490</v>
      </c>
      <c r="K942" s="102"/>
      <c r="L942" s="112" t="s">
        <v>7469</v>
      </c>
      <c r="M942" s="113">
        <v>0</v>
      </c>
      <c r="N942" s="112" t="s">
        <v>8509</v>
      </c>
      <c r="O942" s="112" t="s">
        <v>8514</v>
      </c>
      <c r="P942" s="112" t="s">
        <v>100</v>
      </c>
      <c r="Q942" s="112" t="s">
        <v>80</v>
      </c>
      <c r="R942" s="112"/>
      <c r="S942" s="112"/>
    </row>
    <row r="943" spans="1:19" x14ac:dyDescent="0.25">
      <c r="A943" s="110" t="s">
        <v>4690</v>
      </c>
      <c r="B943" s="111">
        <v>15</v>
      </c>
      <c r="C943" s="112" t="s">
        <v>4694</v>
      </c>
      <c r="D943" s="49" t="s">
        <v>7072</v>
      </c>
      <c r="E943" s="112"/>
      <c r="F943" s="112"/>
      <c r="G943" s="49" t="s">
        <v>6209</v>
      </c>
      <c r="H943" s="61" t="s">
        <v>7070</v>
      </c>
      <c r="I943" s="112"/>
      <c r="J943" s="102" t="s">
        <v>7490</v>
      </c>
      <c r="K943" s="102"/>
      <c r="L943" s="49" t="s">
        <v>7469</v>
      </c>
      <c r="M943" s="152">
        <v>0</v>
      </c>
      <c r="N943" s="49" t="s">
        <v>8509</v>
      </c>
      <c r="O943" s="49" t="s">
        <v>8514</v>
      </c>
      <c r="P943" s="112" t="s">
        <v>6342</v>
      </c>
      <c r="Q943" s="112" t="s">
        <v>80</v>
      </c>
      <c r="R943" s="112"/>
      <c r="S943" s="112"/>
    </row>
    <row r="944" spans="1:19" x14ac:dyDescent="0.25">
      <c r="A944" s="110" t="s">
        <v>4690</v>
      </c>
      <c r="B944" s="111">
        <v>16</v>
      </c>
      <c r="C944" s="112" t="s">
        <v>4692</v>
      </c>
      <c r="D944" s="49" t="s">
        <v>7071</v>
      </c>
      <c r="E944" s="112"/>
      <c r="F944" s="112"/>
      <c r="G944" s="49" t="s">
        <v>6205</v>
      </c>
      <c r="H944" s="49" t="s">
        <v>6206</v>
      </c>
      <c r="I944" s="112"/>
      <c r="J944" s="102" t="s">
        <v>7490</v>
      </c>
      <c r="K944" s="102"/>
      <c r="L944" s="49" t="s">
        <v>7469</v>
      </c>
      <c r="M944" s="152">
        <v>0</v>
      </c>
      <c r="N944" s="49" t="s">
        <v>8509</v>
      </c>
      <c r="O944" s="49" t="s">
        <v>8514</v>
      </c>
      <c r="P944" s="112" t="s">
        <v>262</v>
      </c>
      <c r="Q944" s="112" t="s">
        <v>80</v>
      </c>
      <c r="R944" s="112"/>
      <c r="S944" s="112"/>
    </row>
    <row r="945" spans="1:19" x14ac:dyDescent="0.25">
      <c r="A945" s="110" t="s">
        <v>4690</v>
      </c>
      <c r="B945" s="111">
        <v>17</v>
      </c>
      <c r="C945" s="112" t="s">
        <v>4698</v>
      </c>
      <c r="D945" s="49" t="s">
        <v>7076</v>
      </c>
      <c r="E945" s="112"/>
      <c r="F945" s="112"/>
      <c r="G945" s="49" t="s">
        <v>6216</v>
      </c>
      <c r="H945" s="49" t="s">
        <v>6217</v>
      </c>
      <c r="I945" s="112"/>
      <c r="J945" s="102" t="s">
        <v>7490</v>
      </c>
      <c r="K945" s="102"/>
      <c r="L945" s="49" t="s">
        <v>7469</v>
      </c>
      <c r="M945" s="152">
        <v>0</v>
      </c>
      <c r="N945" s="49" t="s">
        <v>8509</v>
      </c>
      <c r="O945" s="49" t="s">
        <v>8514</v>
      </c>
      <c r="P945" s="112" t="s">
        <v>6352</v>
      </c>
      <c r="Q945" s="112" t="s">
        <v>80</v>
      </c>
      <c r="R945" s="112"/>
      <c r="S945" s="112"/>
    </row>
    <row r="946" spans="1:19" x14ac:dyDescent="0.25">
      <c r="A946" s="110" t="s">
        <v>4690</v>
      </c>
      <c r="B946" s="111">
        <v>18</v>
      </c>
      <c r="C946" s="112" t="s">
        <v>4696</v>
      </c>
      <c r="D946" s="49" t="s">
        <v>7084</v>
      </c>
      <c r="E946" s="112"/>
      <c r="F946" s="112"/>
      <c r="G946" s="49" t="s">
        <v>6212</v>
      </c>
      <c r="H946" s="49" t="s">
        <v>6213</v>
      </c>
      <c r="I946" s="112"/>
      <c r="J946" s="102" t="s">
        <v>7490</v>
      </c>
      <c r="K946" s="102"/>
      <c r="L946" s="49" t="s">
        <v>7469</v>
      </c>
      <c r="M946" s="152">
        <v>0</v>
      </c>
      <c r="N946" s="49" t="s">
        <v>8509</v>
      </c>
      <c r="O946" s="49" t="s">
        <v>8514</v>
      </c>
      <c r="P946" s="112" t="s">
        <v>6352</v>
      </c>
      <c r="Q946" s="112" t="s">
        <v>80</v>
      </c>
      <c r="R946" s="112"/>
      <c r="S946" s="112"/>
    </row>
    <row r="947" spans="1:19" x14ac:dyDescent="0.25">
      <c r="A947" s="110" t="s">
        <v>4690</v>
      </c>
      <c r="B947" s="111">
        <v>19</v>
      </c>
      <c r="C947" s="112" t="s">
        <v>4697</v>
      </c>
      <c r="D947" s="49" t="s">
        <v>7077</v>
      </c>
      <c r="E947" s="112"/>
      <c r="F947" s="112"/>
      <c r="G947" s="49" t="s">
        <v>6214</v>
      </c>
      <c r="H947" s="49" t="s">
        <v>6215</v>
      </c>
      <c r="I947" s="112"/>
      <c r="J947" s="102" t="s">
        <v>7490</v>
      </c>
      <c r="K947" s="102"/>
      <c r="L947" s="49" t="s">
        <v>7469</v>
      </c>
      <c r="M947" s="152">
        <v>0</v>
      </c>
      <c r="N947" s="49" t="s">
        <v>8509</v>
      </c>
      <c r="O947" s="49" t="s">
        <v>8514</v>
      </c>
      <c r="P947" s="112" t="s">
        <v>6352</v>
      </c>
      <c r="Q947" s="112" t="s">
        <v>80</v>
      </c>
      <c r="R947" s="112"/>
      <c r="S947" s="112"/>
    </row>
    <row r="948" spans="1:19" x14ac:dyDescent="0.25">
      <c r="A948" s="110" t="s">
        <v>4690</v>
      </c>
      <c r="B948" s="111">
        <v>20</v>
      </c>
      <c r="C948" s="112" t="s">
        <v>4693</v>
      </c>
      <c r="D948" s="49" t="s">
        <v>7083</v>
      </c>
      <c r="E948" s="112"/>
      <c r="F948" s="112"/>
      <c r="G948" s="49" t="s">
        <v>6207</v>
      </c>
      <c r="H948" s="49" t="s">
        <v>6208</v>
      </c>
      <c r="I948" s="112"/>
      <c r="J948" s="102" t="s">
        <v>7490</v>
      </c>
      <c r="K948" s="102"/>
      <c r="L948" s="49" t="s">
        <v>7469</v>
      </c>
      <c r="M948" s="152">
        <v>0</v>
      </c>
      <c r="N948" s="49" t="s">
        <v>8509</v>
      </c>
      <c r="O948" s="49" t="s">
        <v>8514</v>
      </c>
      <c r="P948" s="112" t="s">
        <v>262</v>
      </c>
      <c r="Q948" s="112" t="s">
        <v>80</v>
      </c>
      <c r="R948" s="112"/>
      <c r="S948" s="112"/>
    </row>
    <row r="949" spans="1:19" x14ac:dyDescent="0.25">
      <c r="A949" s="110" t="s">
        <v>4690</v>
      </c>
      <c r="B949" s="111">
        <v>21</v>
      </c>
      <c r="C949" s="112" t="s">
        <v>4695</v>
      </c>
      <c r="D949" s="49" t="s">
        <v>7086</v>
      </c>
      <c r="E949" s="112"/>
      <c r="F949" s="112"/>
      <c r="G949" s="49" t="s">
        <v>6210</v>
      </c>
      <c r="H949" s="49" t="s">
        <v>6211</v>
      </c>
      <c r="I949" s="112"/>
      <c r="J949" s="102" t="s">
        <v>7490</v>
      </c>
      <c r="K949" s="102"/>
      <c r="L949" s="49" t="s">
        <v>7469</v>
      </c>
      <c r="M949" s="152">
        <v>0</v>
      </c>
      <c r="N949" s="49" t="s">
        <v>8509</v>
      </c>
      <c r="O949" s="49" t="s">
        <v>8514</v>
      </c>
      <c r="P949" s="112" t="s">
        <v>6342</v>
      </c>
      <c r="Q949" s="112" t="s">
        <v>80</v>
      </c>
      <c r="R949" s="112"/>
      <c r="S949" s="112"/>
    </row>
    <row r="950" spans="1:19" x14ac:dyDescent="0.25">
      <c r="A950" s="110" t="s">
        <v>4298</v>
      </c>
      <c r="B950" s="115">
        <v>-99</v>
      </c>
      <c r="C950" s="112" t="s">
        <v>4112</v>
      </c>
      <c r="D950" s="53"/>
      <c r="E950" s="112"/>
      <c r="F950" s="112"/>
      <c r="G950" s="49" t="s">
        <v>4112</v>
      </c>
      <c r="H950" s="52"/>
      <c r="I950" s="112"/>
      <c r="J950" s="112" t="s">
        <v>7490</v>
      </c>
      <c r="K950" s="112"/>
      <c r="L950" s="120" t="s">
        <v>91</v>
      </c>
      <c r="M950" s="138" t="s">
        <v>8508</v>
      </c>
      <c r="N950" s="120" t="s">
        <v>8510</v>
      </c>
      <c r="O950" s="120"/>
      <c r="P950" s="112"/>
      <c r="Q950" s="112" t="s">
        <v>80</v>
      </c>
      <c r="R950" s="112"/>
      <c r="S950" s="112"/>
    </row>
    <row r="951" spans="1:19" x14ac:dyDescent="0.25">
      <c r="A951" s="114" t="s">
        <v>4298</v>
      </c>
      <c r="B951" s="99">
        <v>1</v>
      </c>
      <c r="C951" s="100" t="s">
        <v>93</v>
      </c>
      <c r="D951" s="100" t="s">
        <v>1923</v>
      </c>
      <c r="E951" s="101"/>
      <c r="F951" s="100" t="s">
        <v>7658</v>
      </c>
      <c r="G951" s="100" t="s">
        <v>277</v>
      </c>
      <c r="H951" s="100" t="s">
        <v>278</v>
      </c>
      <c r="I951" s="100" t="s">
        <v>2311</v>
      </c>
      <c r="J951" s="102" t="s">
        <v>7490</v>
      </c>
      <c r="K951" s="102"/>
      <c r="L951" s="100" t="s">
        <v>91</v>
      </c>
      <c r="M951" s="153" t="s">
        <v>8508</v>
      </c>
      <c r="N951" s="102" t="s">
        <v>8510</v>
      </c>
      <c r="O951" s="102" t="s">
        <v>8513</v>
      </c>
      <c r="P951" s="114" t="s">
        <v>91</v>
      </c>
      <c r="Q951" s="114" t="s">
        <v>80</v>
      </c>
      <c r="R951" s="114"/>
      <c r="S951" s="114"/>
    </row>
    <row r="952" spans="1:19" x14ac:dyDescent="0.25">
      <c r="A952" s="110" t="s">
        <v>4298</v>
      </c>
      <c r="B952" s="111">
        <v>2</v>
      </c>
      <c r="C952" s="112" t="s">
        <v>4113</v>
      </c>
      <c r="D952" s="53" t="s">
        <v>7550</v>
      </c>
      <c r="E952" s="112"/>
      <c r="F952" s="112"/>
      <c r="G952" s="49" t="s">
        <v>465</v>
      </c>
      <c r="H952" s="49" t="s">
        <v>5052</v>
      </c>
      <c r="I952" s="112"/>
      <c r="J952" s="112" t="s">
        <v>7490</v>
      </c>
      <c r="K952" s="112"/>
      <c r="L952" s="98" t="s">
        <v>7470</v>
      </c>
      <c r="M952" s="159" t="s">
        <v>8508</v>
      </c>
      <c r="N952" s="98" t="s">
        <v>8510</v>
      </c>
      <c r="O952" s="98" t="s">
        <v>8513</v>
      </c>
      <c r="P952" s="112" t="s">
        <v>100</v>
      </c>
      <c r="Q952" s="112" t="s">
        <v>80</v>
      </c>
      <c r="R952" s="112"/>
      <c r="S952" s="112"/>
    </row>
    <row r="953" spans="1:19" x14ac:dyDescent="0.25">
      <c r="A953" s="114" t="s">
        <v>4298</v>
      </c>
      <c r="B953" s="99">
        <v>3</v>
      </c>
      <c r="C953" s="100" t="s">
        <v>116</v>
      </c>
      <c r="D953" s="100" t="s">
        <v>6628</v>
      </c>
      <c r="E953" s="101"/>
      <c r="F953" s="100"/>
      <c r="G953" s="100" t="s">
        <v>318</v>
      </c>
      <c r="H953" s="100"/>
      <c r="I953" s="100"/>
      <c r="J953" s="102" t="s">
        <v>7490</v>
      </c>
      <c r="K953" s="102"/>
      <c r="L953" s="54" t="s">
        <v>91</v>
      </c>
      <c r="M953" s="157" t="s">
        <v>8508</v>
      </c>
      <c r="N953" s="56" t="s">
        <v>8510</v>
      </c>
      <c r="O953" s="56" t="s">
        <v>8513</v>
      </c>
      <c r="P953" s="114" t="s">
        <v>100</v>
      </c>
      <c r="Q953" s="114" t="s">
        <v>80</v>
      </c>
      <c r="R953" s="112" t="s">
        <v>7474</v>
      </c>
      <c r="S953" s="112"/>
    </row>
    <row r="954" spans="1:19" x14ac:dyDescent="0.25">
      <c r="A954" s="114" t="s">
        <v>4298</v>
      </c>
      <c r="B954" s="99">
        <v>4</v>
      </c>
      <c r="C954" s="114" t="s">
        <v>2591</v>
      </c>
      <c r="D954" s="101" t="s">
        <v>7535</v>
      </c>
      <c r="E954" s="114"/>
      <c r="F954" s="114"/>
      <c r="G954" s="101" t="s">
        <v>3015</v>
      </c>
      <c r="H954" s="101" t="s">
        <v>2796</v>
      </c>
      <c r="I954" s="114"/>
      <c r="J954" s="114" t="s">
        <v>7490</v>
      </c>
      <c r="K954" s="114"/>
      <c r="L954" s="114" t="s">
        <v>7470</v>
      </c>
      <c r="M954" s="115" t="s">
        <v>8508</v>
      </c>
      <c r="N954" s="114" t="s">
        <v>8509</v>
      </c>
      <c r="O954" s="114" t="s">
        <v>8513</v>
      </c>
      <c r="P954" s="114" t="s">
        <v>100</v>
      </c>
      <c r="Q954" s="114" t="s">
        <v>80</v>
      </c>
      <c r="R954" s="114"/>
      <c r="S954" s="114"/>
    </row>
    <row r="955" spans="1:19" x14ac:dyDescent="0.25">
      <c r="A955" s="114" t="s">
        <v>4298</v>
      </c>
      <c r="B955" s="99">
        <v>5</v>
      </c>
      <c r="C955" s="100" t="s">
        <v>267</v>
      </c>
      <c r="D955" s="100" t="s">
        <v>6405</v>
      </c>
      <c r="E955" s="101"/>
      <c r="F955" s="100" t="s">
        <v>7592</v>
      </c>
      <c r="G955" s="100" t="s">
        <v>480</v>
      </c>
      <c r="H955" s="100" t="s">
        <v>481</v>
      </c>
      <c r="I955" s="100" t="s">
        <v>2223</v>
      </c>
      <c r="J955" s="102" t="s">
        <v>7490</v>
      </c>
      <c r="K955" s="102"/>
      <c r="L955" s="100" t="s">
        <v>153</v>
      </c>
      <c r="M955" s="153" t="s">
        <v>8508</v>
      </c>
      <c r="N955" s="102" t="s">
        <v>8509</v>
      </c>
      <c r="O955" s="102" t="s">
        <v>8513</v>
      </c>
      <c r="P955" s="114" t="s">
        <v>153</v>
      </c>
      <c r="Q955" s="114" t="s">
        <v>80</v>
      </c>
      <c r="R955" s="114"/>
      <c r="S955" s="114"/>
    </row>
    <row r="956" spans="1:19" x14ac:dyDescent="0.25">
      <c r="A956" s="110" t="s">
        <v>4298</v>
      </c>
      <c r="B956" s="111">
        <v>6</v>
      </c>
      <c r="C956" s="112" t="s">
        <v>4347</v>
      </c>
      <c r="D956" s="49" t="s">
        <v>7549</v>
      </c>
      <c r="E956" s="112"/>
      <c r="F956" s="112"/>
      <c r="G956" s="134" t="s">
        <v>5514</v>
      </c>
      <c r="H956" s="134" t="s">
        <v>5515</v>
      </c>
      <c r="I956" s="112"/>
      <c r="J956" s="102" t="s">
        <v>7490</v>
      </c>
      <c r="K956" s="102"/>
      <c r="L956" s="49" t="s">
        <v>7469</v>
      </c>
      <c r="M956" s="152">
        <v>0</v>
      </c>
      <c r="N956" s="49" t="s">
        <v>8509</v>
      </c>
      <c r="O956" s="49" t="s">
        <v>8514</v>
      </c>
      <c r="P956" s="112" t="s">
        <v>6341</v>
      </c>
      <c r="Q956" s="112" t="s">
        <v>80</v>
      </c>
      <c r="R956" s="112"/>
      <c r="S956" s="112"/>
    </row>
    <row r="957" spans="1:19" x14ac:dyDescent="0.25">
      <c r="A957" s="110" t="s">
        <v>4298</v>
      </c>
      <c r="B957" s="92">
        <v>7</v>
      </c>
      <c r="C957" s="53" t="s">
        <v>268</v>
      </c>
      <c r="D957" s="55" t="s">
        <v>6800</v>
      </c>
      <c r="E957" s="69"/>
      <c r="F957" s="53" t="s">
        <v>2226</v>
      </c>
      <c r="G957" s="53" t="s">
        <v>482</v>
      </c>
      <c r="H957" s="53" t="s">
        <v>483</v>
      </c>
      <c r="I957" s="67" t="s">
        <v>2224</v>
      </c>
      <c r="J957" s="55" t="s">
        <v>7490</v>
      </c>
      <c r="K957" s="55"/>
      <c r="L957" s="49" t="s">
        <v>7469</v>
      </c>
      <c r="M957" s="152">
        <v>0</v>
      </c>
      <c r="N957" s="49" t="s">
        <v>8509</v>
      </c>
      <c r="O957" s="49" t="s">
        <v>8514</v>
      </c>
      <c r="P957" s="112" t="s">
        <v>139</v>
      </c>
      <c r="Q957" s="112" t="s">
        <v>80</v>
      </c>
      <c r="R957" s="112"/>
      <c r="S957" s="112"/>
    </row>
    <row r="958" spans="1:19" x14ac:dyDescent="0.25">
      <c r="A958" s="110" t="s">
        <v>4298</v>
      </c>
      <c r="B958" s="92">
        <v>10</v>
      </c>
      <c r="C958" s="53" t="s">
        <v>269</v>
      </c>
      <c r="D958" s="55" t="s">
        <v>7436</v>
      </c>
      <c r="E958" s="69"/>
      <c r="F958" s="54" t="s">
        <v>2277</v>
      </c>
      <c r="G958" s="53" t="s">
        <v>484</v>
      </c>
      <c r="H958" s="53" t="s">
        <v>485</v>
      </c>
      <c r="I958" s="67" t="s">
        <v>2473</v>
      </c>
      <c r="J958" s="55" t="s">
        <v>7490</v>
      </c>
      <c r="K958" s="55"/>
      <c r="L958" s="49" t="s">
        <v>7469</v>
      </c>
      <c r="M958" s="152">
        <v>0</v>
      </c>
      <c r="N958" s="49" t="s">
        <v>8509</v>
      </c>
      <c r="O958" s="49" t="s">
        <v>8514</v>
      </c>
      <c r="P958" s="112" t="s">
        <v>262</v>
      </c>
      <c r="Q958" s="112" t="s">
        <v>80</v>
      </c>
      <c r="R958" s="112"/>
      <c r="S958" s="112"/>
    </row>
    <row r="959" spans="1:19" x14ac:dyDescent="0.25">
      <c r="A959" s="110" t="s">
        <v>4298</v>
      </c>
      <c r="B959" s="92">
        <v>11</v>
      </c>
      <c r="C959" s="53" t="s">
        <v>271</v>
      </c>
      <c r="D959" s="55" t="s">
        <v>7437</v>
      </c>
      <c r="E959" s="69"/>
      <c r="F959" s="53" t="s">
        <v>2278</v>
      </c>
      <c r="G959" s="53" t="s">
        <v>488</v>
      </c>
      <c r="H959" s="53" t="s">
        <v>489</v>
      </c>
      <c r="I959" s="67" t="s">
        <v>2475</v>
      </c>
      <c r="J959" s="55" t="s">
        <v>7490</v>
      </c>
      <c r="K959" s="55"/>
      <c r="L959" s="49" t="s">
        <v>7469</v>
      </c>
      <c r="M959" s="152">
        <v>0</v>
      </c>
      <c r="N959" s="49" t="s">
        <v>8509</v>
      </c>
      <c r="O959" s="49" t="s">
        <v>8514</v>
      </c>
      <c r="P959" s="112" t="s">
        <v>262</v>
      </c>
      <c r="Q959" s="112" t="s">
        <v>80</v>
      </c>
      <c r="R959" s="112"/>
      <c r="S959" s="112"/>
    </row>
    <row r="960" spans="1:19" x14ac:dyDescent="0.25">
      <c r="A960" s="110" t="s">
        <v>4298</v>
      </c>
      <c r="B960" s="92">
        <v>12</v>
      </c>
      <c r="C960" s="53" t="s">
        <v>272</v>
      </c>
      <c r="D960" s="53" t="s">
        <v>3374</v>
      </c>
      <c r="E960" s="69"/>
      <c r="F960" s="53" t="s">
        <v>2225</v>
      </c>
      <c r="G960" s="53" t="s">
        <v>490</v>
      </c>
      <c r="H960" s="53" t="s">
        <v>491</v>
      </c>
      <c r="I960" s="67" t="s">
        <v>2397</v>
      </c>
      <c r="J960" s="55" t="s">
        <v>7490</v>
      </c>
      <c r="K960" s="55"/>
      <c r="L960" s="49" t="s">
        <v>7469</v>
      </c>
      <c r="M960" s="152">
        <v>0</v>
      </c>
      <c r="N960" s="49" t="s">
        <v>8509</v>
      </c>
      <c r="O960" s="49" t="s">
        <v>8514</v>
      </c>
      <c r="P960" s="112" t="s">
        <v>266</v>
      </c>
      <c r="Q960" s="112" t="s">
        <v>80</v>
      </c>
      <c r="R960" s="112"/>
      <c r="S960" s="112"/>
    </row>
    <row r="961" spans="1:19" x14ac:dyDescent="0.25">
      <c r="A961" s="110" t="s">
        <v>4298</v>
      </c>
      <c r="B961" s="92">
        <v>13</v>
      </c>
      <c r="C961" s="53" t="s">
        <v>270</v>
      </c>
      <c r="D961" s="55" t="s">
        <v>7438</v>
      </c>
      <c r="E961" s="69"/>
      <c r="F961" s="53" t="s">
        <v>2279</v>
      </c>
      <c r="G961" s="53" t="s">
        <v>486</v>
      </c>
      <c r="H961" s="53" t="s">
        <v>487</v>
      </c>
      <c r="I961" s="67" t="s">
        <v>2474</v>
      </c>
      <c r="J961" s="55" t="s">
        <v>7490</v>
      </c>
      <c r="K961" s="55"/>
      <c r="L961" s="49" t="s">
        <v>7469</v>
      </c>
      <c r="M961" s="152">
        <v>0</v>
      </c>
      <c r="N961" s="49" t="s">
        <v>8509</v>
      </c>
      <c r="O961" s="49" t="s">
        <v>8514</v>
      </c>
      <c r="P961" s="112" t="s">
        <v>262</v>
      </c>
      <c r="Q961" s="112" t="s">
        <v>80</v>
      </c>
      <c r="R961" s="112"/>
      <c r="S961" s="112"/>
    </row>
    <row r="962" spans="1:19" x14ac:dyDescent="0.25">
      <c r="A962" s="110" t="s">
        <v>4298</v>
      </c>
      <c r="B962" s="111"/>
      <c r="C962" s="112" t="s">
        <v>4377</v>
      </c>
      <c r="D962" s="49" t="s">
        <v>7116</v>
      </c>
      <c r="E962" s="112"/>
      <c r="F962" s="112"/>
      <c r="G962" s="49" t="s">
        <v>5580</v>
      </c>
      <c r="H962" s="49" t="s">
        <v>5581</v>
      </c>
      <c r="I962" s="112"/>
      <c r="J962" s="55" t="s">
        <v>7490</v>
      </c>
      <c r="K962" s="55"/>
      <c r="L962" s="49" t="s">
        <v>7469</v>
      </c>
      <c r="M962" s="152">
        <v>0</v>
      </c>
      <c r="N962" s="49" t="s">
        <v>8509</v>
      </c>
      <c r="O962" s="49" t="s">
        <v>8514</v>
      </c>
      <c r="P962" s="112" t="s">
        <v>6342</v>
      </c>
      <c r="Q962" s="112" t="s">
        <v>80</v>
      </c>
      <c r="R962" s="112"/>
      <c r="S962" s="112"/>
    </row>
    <row r="963" spans="1:19" x14ac:dyDescent="0.25">
      <c r="A963" s="110" t="s">
        <v>4298</v>
      </c>
      <c r="B963" s="111"/>
      <c r="C963" s="112" t="s">
        <v>4324</v>
      </c>
      <c r="D963" s="49" t="s">
        <v>7073</v>
      </c>
      <c r="E963" s="112"/>
      <c r="F963" s="112"/>
      <c r="G963" s="49" t="s">
        <v>5469</v>
      </c>
      <c r="H963" s="49" t="s">
        <v>5470</v>
      </c>
      <c r="I963" s="112"/>
      <c r="J963" s="55" t="s">
        <v>7490</v>
      </c>
      <c r="K963" s="55"/>
      <c r="L963" s="49" t="s">
        <v>7469</v>
      </c>
      <c r="M963" s="152">
        <v>0</v>
      </c>
      <c r="N963" s="49" t="s">
        <v>8509</v>
      </c>
      <c r="O963" s="49" t="s">
        <v>8514</v>
      </c>
      <c r="P963" s="112" t="s">
        <v>6335</v>
      </c>
      <c r="Q963" s="112" t="s">
        <v>80</v>
      </c>
      <c r="R963" s="112"/>
      <c r="S963" s="112"/>
    </row>
    <row r="964" spans="1:19" x14ac:dyDescent="0.25">
      <c r="A964" s="110" t="s">
        <v>4298</v>
      </c>
      <c r="B964" s="111"/>
      <c r="C964" s="112" t="s">
        <v>4341</v>
      </c>
      <c r="D964" s="49" t="s">
        <v>7074</v>
      </c>
      <c r="E964" s="112"/>
      <c r="F964" s="112"/>
      <c r="G964" s="49" t="s">
        <v>5502</v>
      </c>
      <c r="H964" s="49" t="s">
        <v>5503</v>
      </c>
      <c r="I964" s="112"/>
      <c r="J964" s="55" t="s">
        <v>7490</v>
      </c>
      <c r="K964" s="55"/>
      <c r="L964" s="49" t="s">
        <v>7469</v>
      </c>
      <c r="M964" s="152">
        <v>0</v>
      </c>
      <c r="N964" s="49" t="s">
        <v>8509</v>
      </c>
      <c r="O964" s="49" t="s">
        <v>8514</v>
      </c>
      <c r="P964" s="112" t="s">
        <v>262</v>
      </c>
      <c r="Q964" s="112" t="s">
        <v>80</v>
      </c>
      <c r="R964" s="112"/>
      <c r="S964" s="112"/>
    </row>
    <row r="965" spans="1:19" x14ac:dyDescent="0.25">
      <c r="A965" s="110" t="s">
        <v>4298</v>
      </c>
      <c r="B965" s="111"/>
      <c r="C965" s="112" t="s">
        <v>4343</v>
      </c>
      <c r="D965" s="49" t="s">
        <v>7117</v>
      </c>
      <c r="E965" s="112"/>
      <c r="F965" s="112"/>
      <c r="G965" s="49" t="s">
        <v>5506</v>
      </c>
      <c r="H965" s="49" t="s">
        <v>5507</v>
      </c>
      <c r="I965" s="112"/>
      <c r="J965" s="55" t="s">
        <v>7490</v>
      </c>
      <c r="K965" s="55"/>
      <c r="L965" s="49" t="s">
        <v>7469</v>
      </c>
      <c r="M965" s="152">
        <v>0</v>
      </c>
      <c r="N965" s="49" t="s">
        <v>8509</v>
      </c>
      <c r="O965" s="49" t="s">
        <v>8514</v>
      </c>
      <c r="P965" s="112" t="s">
        <v>262</v>
      </c>
      <c r="Q965" s="112" t="s">
        <v>80</v>
      </c>
      <c r="R965" s="112"/>
      <c r="S965" s="112"/>
    </row>
    <row r="966" spans="1:19" x14ac:dyDescent="0.25">
      <c r="A966" s="110" t="s">
        <v>4298</v>
      </c>
      <c r="B966" s="111"/>
      <c r="C966" s="112" t="s">
        <v>4299</v>
      </c>
      <c r="D966" s="49" t="s">
        <v>7118</v>
      </c>
      <c r="E966" s="112"/>
      <c r="F966" s="112"/>
      <c r="G966" s="121" t="s">
        <v>5415</v>
      </c>
      <c r="H966" s="121" t="s">
        <v>5416</v>
      </c>
      <c r="I966" s="112"/>
      <c r="J966" s="55" t="s">
        <v>7490</v>
      </c>
      <c r="K966" s="55"/>
      <c r="L966" s="49" t="s">
        <v>7469</v>
      </c>
      <c r="M966" s="152">
        <v>0</v>
      </c>
      <c r="N966" s="49" t="s">
        <v>8509</v>
      </c>
      <c r="O966" s="49" t="s">
        <v>8514</v>
      </c>
      <c r="P966" s="112" t="s">
        <v>139</v>
      </c>
      <c r="Q966" s="112" t="s">
        <v>80</v>
      </c>
      <c r="R966" s="112"/>
      <c r="S966" s="112"/>
    </row>
    <row r="967" spans="1:19" x14ac:dyDescent="0.25">
      <c r="A967" s="110" t="s">
        <v>4298</v>
      </c>
      <c r="B967" s="111"/>
      <c r="C967" s="112" t="s">
        <v>4299</v>
      </c>
      <c r="D967" s="49" t="s">
        <v>7119</v>
      </c>
      <c r="E967" s="112"/>
      <c r="F967" s="112"/>
      <c r="G967" s="49" t="s">
        <v>5590</v>
      </c>
      <c r="H967" s="50" t="s">
        <v>5591</v>
      </c>
      <c r="I967" s="112"/>
      <c r="J967" s="55" t="s">
        <v>7490</v>
      </c>
      <c r="K967" s="55"/>
      <c r="L967" s="49" t="s">
        <v>7469</v>
      </c>
      <c r="M967" s="152">
        <v>0</v>
      </c>
      <c r="N967" s="49" t="s">
        <v>8509</v>
      </c>
      <c r="O967" s="49" t="s">
        <v>8514</v>
      </c>
      <c r="P967" s="112" t="s">
        <v>139</v>
      </c>
      <c r="Q967" s="112" t="s">
        <v>80</v>
      </c>
      <c r="R967" s="112"/>
      <c r="S967" s="112"/>
    </row>
    <row r="968" spans="1:19" x14ac:dyDescent="0.25">
      <c r="A968" s="110" t="s">
        <v>4298</v>
      </c>
      <c r="B968" s="111"/>
      <c r="C968" s="112" t="s">
        <v>4381</v>
      </c>
      <c r="D968" s="49" t="s">
        <v>7120</v>
      </c>
      <c r="E968" s="112"/>
      <c r="F968" s="112"/>
      <c r="G968" s="49" t="s">
        <v>5588</v>
      </c>
      <c r="H968" s="49" t="s">
        <v>5589</v>
      </c>
      <c r="I968" s="112"/>
      <c r="J968" s="55" t="s">
        <v>7490</v>
      </c>
      <c r="K968" s="55"/>
      <c r="L968" s="49" t="s">
        <v>7469</v>
      </c>
      <c r="M968" s="152">
        <v>0</v>
      </c>
      <c r="N968" s="49" t="s">
        <v>8509</v>
      </c>
      <c r="O968" s="49" t="s">
        <v>8514</v>
      </c>
      <c r="P968" s="112" t="s">
        <v>139</v>
      </c>
      <c r="Q968" s="112" t="s">
        <v>80</v>
      </c>
      <c r="R968" s="112"/>
      <c r="S968" s="112"/>
    </row>
    <row r="969" spans="1:19" x14ac:dyDescent="0.25">
      <c r="A969" s="110" t="s">
        <v>4298</v>
      </c>
      <c r="B969" s="111"/>
      <c r="C969" s="112" t="s">
        <v>4330</v>
      </c>
      <c r="D969" s="49" t="s">
        <v>7121</v>
      </c>
      <c r="E969" s="112"/>
      <c r="F969" s="112"/>
      <c r="G969" s="49" t="s">
        <v>5481</v>
      </c>
      <c r="H969" s="49" t="s">
        <v>5482</v>
      </c>
      <c r="I969" s="112"/>
      <c r="J969" s="55" t="s">
        <v>7490</v>
      </c>
      <c r="K969" s="55"/>
      <c r="L969" s="49" t="s">
        <v>7469</v>
      </c>
      <c r="M969" s="152">
        <v>0</v>
      </c>
      <c r="N969" s="49" t="s">
        <v>8509</v>
      </c>
      <c r="O969" s="49" t="s">
        <v>8514</v>
      </c>
      <c r="P969" s="112" t="s">
        <v>6338</v>
      </c>
      <c r="Q969" s="112" t="s">
        <v>80</v>
      </c>
      <c r="R969" s="112"/>
      <c r="S969" s="112"/>
    </row>
    <row r="970" spans="1:19" x14ac:dyDescent="0.25">
      <c r="A970" s="110" t="s">
        <v>4298</v>
      </c>
      <c r="B970" s="111"/>
      <c r="C970" s="112" t="s">
        <v>4331</v>
      </c>
      <c r="D970" s="49" t="s">
        <v>7122</v>
      </c>
      <c r="E970" s="112"/>
      <c r="F970" s="112"/>
      <c r="G970" s="49" t="s">
        <v>5483</v>
      </c>
      <c r="H970" s="49" t="s">
        <v>5484</v>
      </c>
      <c r="I970" s="112"/>
      <c r="J970" s="55" t="s">
        <v>7490</v>
      </c>
      <c r="K970" s="55"/>
      <c r="L970" s="49" t="s">
        <v>7469</v>
      </c>
      <c r="M970" s="152">
        <v>0</v>
      </c>
      <c r="N970" s="49" t="s">
        <v>8509</v>
      </c>
      <c r="O970" s="49" t="s">
        <v>8514</v>
      </c>
      <c r="P970" s="112" t="s">
        <v>6338</v>
      </c>
      <c r="Q970" s="112" t="s">
        <v>80</v>
      </c>
      <c r="R970" s="112"/>
      <c r="S970" s="112"/>
    </row>
    <row r="971" spans="1:19" x14ac:dyDescent="0.25">
      <c r="A971" s="110" t="s">
        <v>4298</v>
      </c>
      <c r="B971" s="111"/>
      <c r="C971" s="112" t="s">
        <v>4339</v>
      </c>
      <c r="D971" s="49" t="s">
        <v>7123</v>
      </c>
      <c r="E971" s="112"/>
      <c r="F971" s="112"/>
      <c r="G971" s="49" t="s">
        <v>5498</v>
      </c>
      <c r="H971" s="49" t="s">
        <v>5499</v>
      </c>
      <c r="I971" s="112"/>
      <c r="J971" s="55" t="s">
        <v>7490</v>
      </c>
      <c r="K971" s="55"/>
      <c r="L971" s="49" t="s">
        <v>7469</v>
      </c>
      <c r="M971" s="152">
        <v>0</v>
      </c>
      <c r="N971" s="49" t="s">
        <v>8509</v>
      </c>
      <c r="O971" s="49" t="s">
        <v>8514</v>
      </c>
      <c r="P971" s="112" t="s">
        <v>6339</v>
      </c>
      <c r="Q971" s="112" t="s">
        <v>80</v>
      </c>
      <c r="R971" s="112"/>
      <c r="S971" s="112"/>
    </row>
    <row r="972" spans="1:19" x14ac:dyDescent="0.25">
      <c r="A972" s="110" t="s">
        <v>4298</v>
      </c>
      <c r="B972" s="111"/>
      <c r="C972" s="112" t="s">
        <v>4344</v>
      </c>
      <c r="D972" s="49" t="s">
        <v>7124</v>
      </c>
      <c r="E972" s="112"/>
      <c r="F972" s="112"/>
      <c r="G972" s="49" t="s">
        <v>5508</v>
      </c>
      <c r="H972" s="49" t="s">
        <v>5509</v>
      </c>
      <c r="I972" s="112"/>
      <c r="J972" s="55" t="s">
        <v>7490</v>
      </c>
      <c r="K972" s="55"/>
      <c r="L972" s="49" t="s">
        <v>7469</v>
      </c>
      <c r="M972" s="152">
        <v>0</v>
      </c>
      <c r="N972" s="49" t="s">
        <v>8509</v>
      </c>
      <c r="O972" s="49" t="s">
        <v>8514</v>
      </c>
      <c r="P972" s="112" t="s">
        <v>262</v>
      </c>
      <c r="Q972" s="112" t="s">
        <v>80</v>
      </c>
      <c r="R972" s="112"/>
      <c r="S972" s="112"/>
    </row>
    <row r="973" spans="1:19" x14ac:dyDescent="0.25">
      <c r="A973" s="110" t="s">
        <v>4298</v>
      </c>
      <c r="B973" s="111"/>
      <c r="C973" s="112" t="s">
        <v>4393</v>
      </c>
      <c r="D973" s="49" t="s">
        <v>7125</v>
      </c>
      <c r="E973" s="112"/>
      <c r="F973" s="112"/>
      <c r="G973" s="49" t="s">
        <v>5616</v>
      </c>
      <c r="H973" s="49" t="s">
        <v>5617</v>
      </c>
      <c r="I973" s="112"/>
      <c r="J973" s="55" t="s">
        <v>7490</v>
      </c>
      <c r="K973" s="55"/>
      <c r="L973" s="112" t="s">
        <v>7469</v>
      </c>
      <c r="M973" s="113">
        <v>0</v>
      </c>
      <c r="N973" s="112" t="s">
        <v>8509</v>
      </c>
      <c r="O973" s="112" t="s">
        <v>8514</v>
      </c>
      <c r="P973" s="112" t="s">
        <v>100</v>
      </c>
      <c r="Q973" s="112" t="s">
        <v>80</v>
      </c>
      <c r="R973" s="112"/>
      <c r="S973" s="112"/>
    </row>
    <row r="974" spans="1:19" x14ac:dyDescent="0.25">
      <c r="A974" s="110" t="s">
        <v>4298</v>
      </c>
      <c r="B974" s="111"/>
      <c r="C974" s="112" t="s">
        <v>4358</v>
      </c>
      <c r="D974" s="49" t="s">
        <v>7126</v>
      </c>
      <c r="E974" s="112"/>
      <c r="F974" s="112"/>
      <c r="G974" s="49" t="s">
        <v>5536</v>
      </c>
      <c r="H974" s="49" t="s">
        <v>5537</v>
      </c>
      <c r="I974" s="112"/>
      <c r="J974" s="55" t="s">
        <v>7490</v>
      </c>
      <c r="K974" s="55"/>
      <c r="L974" s="49" t="s">
        <v>7469</v>
      </c>
      <c r="M974" s="152">
        <v>0</v>
      </c>
      <c r="N974" s="49" t="s">
        <v>8509</v>
      </c>
      <c r="O974" s="49" t="s">
        <v>8514</v>
      </c>
      <c r="P974" s="112" t="s">
        <v>262</v>
      </c>
      <c r="Q974" s="112" t="s">
        <v>80</v>
      </c>
      <c r="R974" s="112"/>
      <c r="S974" s="112"/>
    </row>
    <row r="975" spans="1:19" x14ac:dyDescent="0.25">
      <c r="A975" s="110" t="s">
        <v>4298</v>
      </c>
      <c r="B975" s="111"/>
      <c r="C975" s="112" t="s">
        <v>4405</v>
      </c>
      <c r="D975" s="49" t="s">
        <v>7127</v>
      </c>
      <c r="E975" s="112"/>
      <c r="F975" s="112"/>
      <c r="G975" s="49" t="s">
        <v>5644</v>
      </c>
      <c r="H975" s="49" t="s">
        <v>5645</v>
      </c>
      <c r="I975" s="112"/>
      <c r="J975" s="55" t="s">
        <v>7490</v>
      </c>
      <c r="K975" s="55"/>
      <c r="L975" s="112" t="s">
        <v>7469</v>
      </c>
      <c r="M975" s="113">
        <v>0</v>
      </c>
      <c r="N975" s="112" t="s">
        <v>8509</v>
      </c>
      <c r="O975" s="112" t="s">
        <v>8514</v>
      </c>
      <c r="P975" s="112" t="s">
        <v>163</v>
      </c>
      <c r="Q975" s="112" t="s">
        <v>80</v>
      </c>
      <c r="R975" s="112"/>
      <c r="S975" s="112"/>
    </row>
    <row r="976" spans="1:19" x14ac:dyDescent="0.25">
      <c r="A976" s="110" t="s">
        <v>4298</v>
      </c>
      <c r="B976" s="111"/>
      <c r="C976" s="112" t="s">
        <v>4326</v>
      </c>
      <c r="D976" s="49" t="s">
        <v>7128</v>
      </c>
      <c r="E976" s="112"/>
      <c r="F976" s="112"/>
      <c r="G976" s="49" t="s">
        <v>5473</v>
      </c>
      <c r="H976" s="49" t="s">
        <v>5474</v>
      </c>
      <c r="I976" s="112"/>
      <c r="J976" s="55" t="s">
        <v>7490</v>
      </c>
      <c r="K976" s="55"/>
      <c r="L976" s="49" t="s">
        <v>7469</v>
      </c>
      <c r="M976" s="152">
        <v>0</v>
      </c>
      <c r="N976" s="49" t="s">
        <v>8509</v>
      </c>
      <c r="O976" s="49" t="s">
        <v>8514</v>
      </c>
      <c r="P976" s="112" t="s">
        <v>6337</v>
      </c>
      <c r="Q976" s="112" t="s">
        <v>80</v>
      </c>
      <c r="R976" s="112"/>
      <c r="S976" s="112"/>
    </row>
    <row r="977" spans="1:19" x14ac:dyDescent="0.25">
      <c r="A977" s="110" t="s">
        <v>4298</v>
      </c>
      <c r="B977" s="111"/>
      <c r="C977" s="112" t="s">
        <v>4322</v>
      </c>
      <c r="D977" s="49" t="s">
        <v>7129</v>
      </c>
      <c r="E977" s="112"/>
      <c r="F977" s="112"/>
      <c r="G977" s="49" t="s">
        <v>5465</v>
      </c>
      <c r="H977" s="49" t="s">
        <v>5466</v>
      </c>
      <c r="I977" s="112"/>
      <c r="J977" s="55" t="s">
        <v>7490</v>
      </c>
      <c r="K977" s="55"/>
      <c r="L977" s="133" t="s">
        <v>7470</v>
      </c>
      <c r="M977" s="161">
        <v>0</v>
      </c>
      <c r="N977" s="133" t="s">
        <v>8509</v>
      </c>
      <c r="O977" s="133" t="s">
        <v>8514</v>
      </c>
      <c r="P977" s="112" t="s">
        <v>6316</v>
      </c>
      <c r="Q977" s="112" t="s">
        <v>80</v>
      </c>
      <c r="R977" s="112"/>
      <c r="S977" s="112"/>
    </row>
    <row r="978" spans="1:19" x14ac:dyDescent="0.25">
      <c r="A978" s="110" t="s">
        <v>4298</v>
      </c>
      <c r="B978" s="111"/>
      <c r="C978" s="112" t="s">
        <v>4323</v>
      </c>
      <c r="D978" s="49" t="s">
        <v>7130</v>
      </c>
      <c r="E978" s="112"/>
      <c r="F978" s="112"/>
      <c r="G978" s="49" t="s">
        <v>5467</v>
      </c>
      <c r="H978" s="49" t="s">
        <v>5468</v>
      </c>
      <c r="I978" s="112"/>
      <c r="J978" s="55" t="s">
        <v>7490</v>
      </c>
      <c r="K978" s="55"/>
      <c r="L978" s="112" t="s">
        <v>7470</v>
      </c>
      <c r="M978" s="113">
        <v>0</v>
      </c>
      <c r="N978" s="112" t="s">
        <v>8509</v>
      </c>
      <c r="O978" s="112" t="s">
        <v>8514</v>
      </c>
      <c r="P978" s="112" t="s">
        <v>7473</v>
      </c>
      <c r="Q978" s="112" t="s">
        <v>80</v>
      </c>
      <c r="R978" s="112"/>
      <c r="S978" s="112"/>
    </row>
    <row r="979" spans="1:19" x14ac:dyDescent="0.25">
      <c r="A979" s="110" t="s">
        <v>4298</v>
      </c>
      <c r="B979" s="111"/>
      <c r="C979" s="112" t="s">
        <v>4329</v>
      </c>
      <c r="D979" s="49" t="s">
        <v>7131</v>
      </c>
      <c r="E979" s="112"/>
      <c r="F979" s="112"/>
      <c r="G979" s="49" t="s">
        <v>5479</v>
      </c>
      <c r="H979" s="49" t="s">
        <v>5480</v>
      </c>
      <c r="I979" s="112"/>
      <c r="J979" s="55" t="s">
        <v>7490</v>
      </c>
      <c r="K979" s="55"/>
      <c r="L979" s="49" t="s">
        <v>7469</v>
      </c>
      <c r="M979" s="152">
        <v>0</v>
      </c>
      <c r="N979" s="49" t="s">
        <v>8509</v>
      </c>
      <c r="O979" s="49" t="s">
        <v>8514</v>
      </c>
      <c r="P979" s="112" t="s">
        <v>6338</v>
      </c>
      <c r="Q979" s="112" t="s">
        <v>80</v>
      </c>
      <c r="R979" s="112"/>
      <c r="S979" s="112"/>
    </row>
    <row r="980" spans="1:19" x14ac:dyDescent="0.25">
      <c r="A980" s="110" t="s">
        <v>4298</v>
      </c>
      <c r="B980" s="111"/>
      <c r="C980" s="112" t="s">
        <v>4345</v>
      </c>
      <c r="D980" s="49" t="s">
        <v>6929</v>
      </c>
      <c r="E980" s="112"/>
      <c r="F980" s="112"/>
      <c r="G980" s="49" t="s">
        <v>5510</v>
      </c>
      <c r="H980" s="49" t="s">
        <v>5511</v>
      </c>
      <c r="I980" s="112"/>
      <c r="J980" s="55" t="s">
        <v>7490</v>
      </c>
      <c r="K980" s="55"/>
      <c r="L980" s="49" t="s">
        <v>7469</v>
      </c>
      <c r="M980" s="152">
        <v>0</v>
      </c>
      <c r="N980" s="49" t="s">
        <v>8509</v>
      </c>
      <c r="O980" s="49" t="s">
        <v>8514</v>
      </c>
      <c r="P980" s="112" t="s">
        <v>262</v>
      </c>
      <c r="Q980" s="112" t="s">
        <v>80</v>
      </c>
      <c r="R980" s="112"/>
      <c r="S980" s="112"/>
    </row>
    <row r="981" spans="1:19" x14ac:dyDescent="0.25">
      <c r="A981" s="110" t="s">
        <v>4298</v>
      </c>
      <c r="B981" s="111"/>
      <c r="C981" s="112" t="s">
        <v>4394</v>
      </c>
      <c r="D981" s="49" t="s">
        <v>7132</v>
      </c>
      <c r="E981" s="112"/>
      <c r="F981" s="112"/>
      <c r="G981" s="49" t="s">
        <v>5618</v>
      </c>
      <c r="H981" s="49" t="s">
        <v>5619</v>
      </c>
      <c r="I981" s="112"/>
      <c r="J981" s="55" t="s">
        <v>7490</v>
      </c>
      <c r="K981" s="55"/>
      <c r="L981" s="112" t="s">
        <v>7469</v>
      </c>
      <c r="M981" s="113">
        <v>0</v>
      </c>
      <c r="N981" s="112" t="s">
        <v>8509</v>
      </c>
      <c r="O981" s="112" t="s">
        <v>8514</v>
      </c>
      <c r="P981" s="112" t="s">
        <v>100</v>
      </c>
      <c r="Q981" s="112" t="s">
        <v>80</v>
      </c>
      <c r="R981" s="112"/>
      <c r="S981" s="112"/>
    </row>
    <row r="982" spans="1:19" x14ac:dyDescent="0.25">
      <c r="A982" s="110" t="s">
        <v>4298</v>
      </c>
      <c r="B982" s="111"/>
      <c r="C982" s="112" t="s">
        <v>4342</v>
      </c>
      <c r="D982" s="49" t="s">
        <v>7133</v>
      </c>
      <c r="E982" s="112"/>
      <c r="F982" s="112"/>
      <c r="G982" s="49" t="s">
        <v>5504</v>
      </c>
      <c r="H982" s="49" t="s">
        <v>5505</v>
      </c>
      <c r="I982" s="112"/>
      <c r="J982" s="55" t="s">
        <v>7490</v>
      </c>
      <c r="K982" s="55"/>
      <c r="L982" s="49" t="s">
        <v>7469</v>
      </c>
      <c r="M982" s="152">
        <v>0</v>
      </c>
      <c r="N982" s="49" t="s">
        <v>8509</v>
      </c>
      <c r="O982" s="49" t="s">
        <v>8514</v>
      </c>
      <c r="P982" s="112" t="s">
        <v>262</v>
      </c>
      <c r="Q982" s="112" t="s">
        <v>80</v>
      </c>
      <c r="R982" s="112"/>
      <c r="S982" s="112"/>
    </row>
    <row r="983" spans="1:19" x14ac:dyDescent="0.25">
      <c r="A983" s="110" t="s">
        <v>4298</v>
      </c>
      <c r="B983" s="111"/>
      <c r="C983" s="112" t="s">
        <v>4356</v>
      </c>
      <c r="D983" s="49" t="s">
        <v>7134</v>
      </c>
      <c r="E983" s="112"/>
      <c r="F983" s="112"/>
      <c r="G983" s="49" t="s">
        <v>5532</v>
      </c>
      <c r="H983" s="49" t="s">
        <v>5533</v>
      </c>
      <c r="I983" s="112"/>
      <c r="J983" s="55" t="s">
        <v>7490</v>
      </c>
      <c r="K983" s="55"/>
      <c r="L983" s="49" t="s">
        <v>7469</v>
      </c>
      <c r="M983" s="152">
        <v>0</v>
      </c>
      <c r="N983" s="49" t="s">
        <v>8509</v>
      </c>
      <c r="O983" s="49" t="s">
        <v>8514</v>
      </c>
      <c r="P983" s="112" t="s">
        <v>262</v>
      </c>
      <c r="Q983" s="112" t="s">
        <v>80</v>
      </c>
      <c r="R983" s="112"/>
      <c r="S983" s="112"/>
    </row>
    <row r="984" spans="1:19" x14ac:dyDescent="0.25">
      <c r="A984" s="110" t="s">
        <v>4298</v>
      </c>
      <c r="B984" s="111"/>
      <c r="C984" s="112" t="s">
        <v>4378</v>
      </c>
      <c r="D984" s="49" t="s">
        <v>7135</v>
      </c>
      <c r="E984" s="112"/>
      <c r="F984" s="112"/>
      <c r="G984" s="49" t="s">
        <v>5582</v>
      </c>
      <c r="H984" s="49" t="s">
        <v>5583</v>
      </c>
      <c r="I984" s="112"/>
      <c r="J984" s="55" t="s">
        <v>7490</v>
      </c>
      <c r="K984" s="55"/>
      <c r="L984" s="49" t="s">
        <v>7469</v>
      </c>
      <c r="M984" s="152">
        <v>0</v>
      </c>
      <c r="N984" s="49" t="s">
        <v>8509</v>
      </c>
      <c r="O984" s="49" t="s">
        <v>8514</v>
      </c>
      <c r="P984" s="112" t="s">
        <v>6342</v>
      </c>
      <c r="Q984" s="112" t="s">
        <v>80</v>
      </c>
      <c r="R984" s="112"/>
      <c r="S984" s="112"/>
    </row>
    <row r="985" spans="1:19" x14ac:dyDescent="0.25">
      <c r="A985" s="110" t="s">
        <v>4298</v>
      </c>
      <c r="B985" s="111"/>
      <c r="C985" s="112" t="s">
        <v>4348</v>
      </c>
      <c r="D985" s="49" t="s">
        <v>7136</v>
      </c>
      <c r="E985" s="112"/>
      <c r="F985" s="112"/>
      <c r="G985" s="49" t="s">
        <v>5516</v>
      </c>
      <c r="H985" s="49" t="s">
        <v>5517</v>
      </c>
      <c r="I985" s="112"/>
      <c r="J985" s="55" t="s">
        <v>7490</v>
      </c>
      <c r="K985" s="55"/>
      <c r="L985" s="49" t="s">
        <v>7469</v>
      </c>
      <c r="M985" s="152">
        <v>0</v>
      </c>
      <c r="N985" s="49" t="s">
        <v>8509</v>
      </c>
      <c r="O985" s="49" t="s">
        <v>8514</v>
      </c>
      <c r="P985" s="112" t="s">
        <v>262</v>
      </c>
      <c r="Q985" s="112" t="s">
        <v>80</v>
      </c>
      <c r="R985" s="112"/>
      <c r="S985" s="112"/>
    </row>
    <row r="986" spans="1:19" x14ac:dyDescent="0.25">
      <c r="A986" s="110" t="s">
        <v>4298</v>
      </c>
      <c r="B986" s="111"/>
      <c r="C986" s="112" t="s">
        <v>4361</v>
      </c>
      <c r="D986" s="49" t="s">
        <v>7137</v>
      </c>
      <c r="E986" s="112"/>
      <c r="F986" s="112"/>
      <c r="G986" s="49" t="s">
        <v>5544</v>
      </c>
      <c r="H986" s="49" t="s">
        <v>5545</v>
      </c>
      <c r="I986" s="112"/>
      <c r="J986" s="55" t="s">
        <v>7490</v>
      </c>
      <c r="K986" s="55"/>
      <c r="L986" s="49" t="s">
        <v>7469</v>
      </c>
      <c r="M986" s="152">
        <v>0</v>
      </c>
      <c r="N986" s="49" t="s">
        <v>8509</v>
      </c>
      <c r="O986" s="49" t="s">
        <v>8514</v>
      </c>
      <c r="P986" s="112" t="s">
        <v>262</v>
      </c>
      <c r="Q986" s="112" t="s">
        <v>80</v>
      </c>
      <c r="R986" s="112"/>
      <c r="S986" s="112"/>
    </row>
    <row r="987" spans="1:19" x14ac:dyDescent="0.25">
      <c r="A987" s="110" t="s">
        <v>4298</v>
      </c>
      <c r="B987" s="111"/>
      <c r="C987" s="112" t="s">
        <v>4366</v>
      </c>
      <c r="D987" s="49" t="s">
        <v>7138</v>
      </c>
      <c r="E987" s="112"/>
      <c r="F987" s="112"/>
      <c r="G987" s="49" t="s">
        <v>5554</v>
      </c>
      <c r="H987" s="49" t="s">
        <v>5555</v>
      </c>
      <c r="I987" s="112"/>
      <c r="J987" s="55" t="s">
        <v>7490</v>
      </c>
      <c r="K987" s="55"/>
      <c r="L987" s="49" t="s">
        <v>7469</v>
      </c>
      <c r="M987" s="152">
        <v>0</v>
      </c>
      <c r="N987" s="49" t="s">
        <v>8509</v>
      </c>
      <c r="O987" s="49" t="s">
        <v>8514</v>
      </c>
      <c r="P987" s="112" t="s">
        <v>262</v>
      </c>
      <c r="Q987" s="112" t="s">
        <v>80</v>
      </c>
      <c r="R987" s="112"/>
      <c r="S987" s="112"/>
    </row>
    <row r="988" spans="1:19" x14ac:dyDescent="0.25">
      <c r="A988" s="110" t="s">
        <v>4298</v>
      </c>
      <c r="B988" s="111"/>
      <c r="C988" s="112" t="s">
        <v>4383</v>
      </c>
      <c r="D988" s="49" t="s">
        <v>6930</v>
      </c>
      <c r="E988" s="112"/>
      <c r="F988" s="112"/>
      <c r="G988" s="49" t="s">
        <v>5594</v>
      </c>
      <c r="H988" s="49" t="s">
        <v>5595</v>
      </c>
      <c r="I988" s="112"/>
      <c r="J988" s="55" t="s">
        <v>7490</v>
      </c>
      <c r="K988" s="55"/>
      <c r="L988" s="49" t="s">
        <v>7469</v>
      </c>
      <c r="M988" s="152">
        <v>0</v>
      </c>
      <c r="N988" s="49" t="s">
        <v>8509</v>
      </c>
      <c r="O988" s="49" t="s">
        <v>8514</v>
      </c>
      <c r="P988" s="112" t="s">
        <v>266</v>
      </c>
      <c r="Q988" s="112" t="s">
        <v>80</v>
      </c>
      <c r="R988" s="112"/>
      <c r="S988" s="112"/>
    </row>
    <row r="989" spans="1:19" x14ac:dyDescent="0.25">
      <c r="A989" s="110" t="s">
        <v>4298</v>
      </c>
      <c r="B989" s="111"/>
      <c r="C989" s="112" t="s">
        <v>4340</v>
      </c>
      <c r="D989" s="61" t="s">
        <v>7139</v>
      </c>
      <c r="E989" s="112"/>
      <c r="F989" s="112"/>
      <c r="G989" s="49" t="s">
        <v>5500</v>
      </c>
      <c r="H989" s="49" t="s">
        <v>5501</v>
      </c>
      <c r="I989" s="112"/>
      <c r="J989" s="55" t="s">
        <v>7490</v>
      </c>
      <c r="K989" s="55"/>
      <c r="L989" s="49" t="s">
        <v>7469</v>
      </c>
      <c r="M989" s="152">
        <v>0</v>
      </c>
      <c r="N989" s="49" t="s">
        <v>8509</v>
      </c>
      <c r="O989" s="49" t="s">
        <v>8514</v>
      </c>
      <c r="P989" s="112" t="s">
        <v>6340</v>
      </c>
      <c r="Q989" s="112" t="s">
        <v>80</v>
      </c>
      <c r="R989" s="112"/>
      <c r="S989" s="112"/>
    </row>
    <row r="990" spans="1:19" x14ac:dyDescent="0.25">
      <c r="A990" s="110" t="s">
        <v>4298</v>
      </c>
      <c r="B990" s="111"/>
      <c r="C990" s="112" t="s">
        <v>4350</v>
      </c>
      <c r="D990" s="61" t="s">
        <v>7142</v>
      </c>
      <c r="E990" s="112"/>
      <c r="F990" s="112"/>
      <c r="G990" s="49" t="s">
        <v>5520</v>
      </c>
      <c r="H990" s="49" t="s">
        <v>5521</v>
      </c>
      <c r="I990" s="112"/>
      <c r="J990" s="55" t="s">
        <v>7490</v>
      </c>
      <c r="K990" s="55"/>
      <c r="L990" s="49" t="s">
        <v>7469</v>
      </c>
      <c r="M990" s="152">
        <v>0</v>
      </c>
      <c r="N990" s="49" t="s">
        <v>8509</v>
      </c>
      <c r="O990" s="49" t="s">
        <v>8514</v>
      </c>
      <c r="P990" s="112" t="s">
        <v>262</v>
      </c>
      <c r="Q990" s="112" t="s">
        <v>80</v>
      </c>
      <c r="R990" s="112"/>
      <c r="S990" s="112"/>
    </row>
    <row r="991" spans="1:19" x14ac:dyDescent="0.25">
      <c r="A991" s="110" t="s">
        <v>4298</v>
      </c>
      <c r="B991" s="111"/>
      <c r="C991" s="112" t="s">
        <v>4404</v>
      </c>
      <c r="D991" s="49" t="s">
        <v>6931</v>
      </c>
      <c r="E991" s="112"/>
      <c r="F991" s="112"/>
      <c r="G991" s="49" t="s">
        <v>5640</v>
      </c>
      <c r="H991" s="49" t="s">
        <v>5641</v>
      </c>
      <c r="I991" s="112"/>
      <c r="J991" s="55" t="s">
        <v>7490</v>
      </c>
      <c r="K991" s="55"/>
      <c r="L991" s="49" t="s">
        <v>7469</v>
      </c>
      <c r="M991" s="152">
        <v>0</v>
      </c>
      <c r="N991" s="49" t="s">
        <v>8509</v>
      </c>
      <c r="O991" s="49" t="s">
        <v>8514</v>
      </c>
      <c r="P991" s="112" t="s">
        <v>156</v>
      </c>
      <c r="Q991" s="112" t="s">
        <v>80</v>
      </c>
      <c r="R991" s="112"/>
      <c r="S991" s="112"/>
    </row>
    <row r="992" spans="1:19" x14ac:dyDescent="0.25">
      <c r="A992" s="110" t="s">
        <v>4298</v>
      </c>
      <c r="B992" s="111"/>
      <c r="C992" s="112" t="s">
        <v>4403</v>
      </c>
      <c r="D992" s="49" t="s">
        <v>7140</v>
      </c>
      <c r="E992" s="112"/>
      <c r="F992" s="112"/>
      <c r="G992" s="49" t="s">
        <v>5638</v>
      </c>
      <c r="H992" s="49" t="s">
        <v>5639</v>
      </c>
      <c r="I992" s="112"/>
      <c r="J992" s="55" t="s">
        <v>7490</v>
      </c>
      <c r="K992" s="55"/>
      <c r="L992" s="112" t="s">
        <v>7469</v>
      </c>
      <c r="M992" s="113">
        <v>0</v>
      </c>
      <c r="N992" s="112" t="s">
        <v>8509</v>
      </c>
      <c r="O992" s="112" t="s">
        <v>8514</v>
      </c>
      <c r="P992" s="112" t="s">
        <v>163</v>
      </c>
      <c r="Q992" s="112" t="s">
        <v>80</v>
      </c>
      <c r="R992" s="112"/>
      <c r="S992" s="112"/>
    </row>
    <row r="993" spans="1:19" x14ac:dyDescent="0.25">
      <c r="A993" s="110" t="s">
        <v>4298</v>
      </c>
      <c r="B993" s="111"/>
      <c r="C993" s="112" t="s">
        <v>4349</v>
      </c>
      <c r="D993" s="61" t="s">
        <v>7141</v>
      </c>
      <c r="E993" s="112"/>
      <c r="F993" s="112"/>
      <c r="G993" s="49" t="s">
        <v>5518</v>
      </c>
      <c r="H993" s="49" t="s">
        <v>5519</v>
      </c>
      <c r="I993" s="112"/>
      <c r="J993" s="55" t="s">
        <v>7490</v>
      </c>
      <c r="K993" s="55"/>
      <c r="L993" s="49" t="s">
        <v>7469</v>
      </c>
      <c r="M993" s="152">
        <v>0</v>
      </c>
      <c r="N993" s="49" t="s">
        <v>8509</v>
      </c>
      <c r="O993" s="49" t="s">
        <v>8514</v>
      </c>
      <c r="P993" s="112" t="s">
        <v>262</v>
      </c>
      <c r="Q993" s="112" t="s">
        <v>80</v>
      </c>
      <c r="R993" s="112"/>
      <c r="S993" s="112"/>
    </row>
    <row r="994" spans="1:19" x14ac:dyDescent="0.25">
      <c r="A994" s="110" t="s">
        <v>4298</v>
      </c>
      <c r="B994" s="111"/>
      <c r="C994" s="112" t="s">
        <v>4316</v>
      </c>
      <c r="D994" s="61" t="s">
        <v>7143</v>
      </c>
      <c r="E994" s="112"/>
      <c r="F994" s="112"/>
      <c r="G994" s="49" t="s">
        <v>5453</v>
      </c>
      <c r="H994" s="49" t="s">
        <v>5454</v>
      </c>
      <c r="I994" s="112"/>
      <c r="J994" s="55" t="s">
        <v>7490</v>
      </c>
      <c r="K994" s="55"/>
      <c r="L994" s="112" t="s">
        <v>91</v>
      </c>
      <c r="M994" s="113">
        <v>0</v>
      </c>
      <c r="N994" s="112" t="s">
        <v>8509</v>
      </c>
      <c r="O994" s="112" t="s">
        <v>8514</v>
      </c>
      <c r="P994" s="112" t="s">
        <v>92</v>
      </c>
      <c r="Q994" s="112" t="s">
        <v>80</v>
      </c>
      <c r="R994" s="112"/>
      <c r="S994" s="112"/>
    </row>
    <row r="995" spans="1:19" x14ac:dyDescent="0.25">
      <c r="A995" s="110" t="s">
        <v>4298</v>
      </c>
      <c r="B995" s="111"/>
      <c r="C995" s="112" t="s">
        <v>4351</v>
      </c>
      <c r="D995" s="49" t="s">
        <v>7144</v>
      </c>
      <c r="E995" s="112"/>
      <c r="F995" s="112"/>
      <c r="G995" s="49" t="s">
        <v>5522</v>
      </c>
      <c r="H995" s="49" t="s">
        <v>5523</v>
      </c>
      <c r="I995" s="112"/>
      <c r="J995" s="55" t="s">
        <v>7490</v>
      </c>
      <c r="K995" s="55"/>
      <c r="L995" s="49" t="s">
        <v>7469</v>
      </c>
      <c r="M995" s="152">
        <v>0</v>
      </c>
      <c r="N995" s="49" t="s">
        <v>8509</v>
      </c>
      <c r="O995" s="49" t="s">
        <v>8514</v>
      </c>
      <c r="P995" s="112" t="s">
        <v>262</v>
      </c>
      <c r="Q995" s="112" t="s">
        <v>80</v>
      </c>
      <c r="R995" s="112"/>
      <c r="S995" s="112"/>
    </row>
    <row r="996" spans="1:19" x14ac:dyDescent="0.25">
      <c r="A996" s="110" t="s">
        <v>4298</v>
      </c>
      <c r="B996" s="111"/>
      <c r="C996" s="112" t="s">
        <v>4303</v>
      </c>
      <c r="D996" s="49" t="s">
        <v>6932</v>
      </c>
      <c r="E996" s="112"/>
      <c r="F996" s="112"/>
      <c r="G996" s="49" t="s">
        <v>5423</v>
      </c>
      <c r="H996" s="49" t="s">
        <v>5424</v>
      </c>
      <c r="I996" s="112"/>
      <c r="J996" s="55" t="s">
        <v>7490</v>
      </c>
      <c r="K996" s="55"/>
      <c r="L996" s="49" t="s">
        <v>7469</v>
      </c>
      <c r="M996" s="152">
        <v>0</v>
      </c>
      <c r="N996" s="49" t="s">
        <v>8509</v>
      </c>
      <c r="O996" s="49" t="s">
        <v>8514</v>
      </c>
      <c r="P996" s="112" t="s">
        <v>195</v>
      </c>
      <c r="Q996" s="112" t="s">
        <v>80</v>
      </c>
      <c r="R996" s="112"/>
      <c r="S996" s="112"/>
    </row>
    <row r="997" spans="1:19" x14ac:dyDescent="0.25">
      <c r="A997" s="110" t="s">
        <v>4298</v>
      </c>
      <c r="B997" s="111"/>
      <c r="C997" s="112" t="s">
        <v>1879</v>
      </c>
      <c r="D997" s="49" t="s">
        <v>7145</v>
      </c>
      <c r="E997" s="112"/>
      <c r="F997" s="112"/>
      <c r="G997" s="49" t="s">
        <v>5642</v>
      </c>
      <c r="H997" s="49" t="s">
        <v>5643</v>
      </c>
      <c r="I997" s="112"/>
      <c r="J997" s="55" t="s">
        <v>7490</v>
      </c>
      <c r="K997" s="55"/>
      <c r="L997" s="112" t="s">
        <v>7469</v>
      </c>
      <c r="M997" s="113">
        <v>0</v>
      </c>
      <c r="N997" s="112" t="s">
        <v>8509</v>
      </c>
      <c r="O997" s="112" t="s">
        <v>8514</v>
      </c>
      <c r="P997" s="112" t="s">
        <v>163</v>
      </c>
      <c r="Q997" s="112" t="s">
        <v>80</v>
      </c>
      <c r="R997" s="112"/>
      <c r="S997" s="112"/>
    </row>
    <row r="998" spans="1:19" x14ac:dyDescent="0.25">
      <c r="A998" s="110" t="s">
        <v>4298</v>
      </c>
      <c r="B998" s="111"/>
      <c r="C998" s="112" t="s">
        <v>4414</v>
      </c>
      <c r="D998" s="49" t="s">
        <v>7146</v>
      </c>
      <c r="E998" s="112"/>
      <c r="F998" s="112"/>
      <c r="G998" s="49" t="s">
        <v>5664</v>
      </c>
      <c r="H998" s="49" t="s">
        <v>5665</v>
      </c>
      <c r="I998" s="112"/>
      <c r="J998" s="55" t="s">
        <v>7490</v>
      </c>
      <c r="K998" s="55"/>
      <c r="L998" s="112" t="s">
        <v>7469</v>
      </c>
      <c r="M998" s="113">
        <v>0</v>
      </c>
      <c r="N998" s="112" t="s">
        <v>8509</v>
      </c>
      <c r="O998" s="112" t="s">
        <v>8514</v>
      </c>
      <c r="P998" s="112" t="s">
        <v>6348</v>
      </c>
      <c r="Q998" s="112" t="s">
        <v>80</v>
      </c>
      <c r="R998" s="112"/>
      <c r="S998" s="112"/>
    </row>
    <row r="999" spans="1:19" x14ac:dyDescent="0.25">
      <c r="A999" s="110" t="s">
        <v>4298</v>
      </c>
      <c r="B999" s="111"/>
      <c r="C999" s="112" t="s">
        <v>4409</v>
      </c>
      <c r="D999" s="49" t="s">
        <v>7147</v>
      </c>
      <c r="E999" s="112"/>
      <c r="F999" s="112"/>
      <c r="G999" s="49" t="s">
        <v>5654</v>
      </c>
      <c r="H999" s="49" t="s">
        <v>5655</v>
      </c>
      <c r="I999" s="112"/>
      <c r="J999" s="55" t="s">
        <v>7490</v>
      </c>
      <c r="K999" s="55"/>
      <c r="L999" s="112" t="s">
        <v>7469</v>
      </c>
      <c r="M999" s="113">
        <v>0</v>
      </c>
      <c r="N999" s="112" t="s">
        <v>8509</v>
      </c>
      <c r="O999" s="112" t="s">
        <v>8514</v>
      </c>
      <c r="P999" s="112" t="s">
        <v>6346</v>
      </c>
      <c r="Q999" s="112" t="s">
        <v>80</v>
      </c>
      <c r="R999" s="112"/>
      <c r="S999" s="112"/>
    </row>
    <row r="1000" spans="1:19" x14ac:dyDescent="0.25">
      <c r="A1000" s="110" t="s">
        <v>4298</v>
      </c>
      <c r="B1000" s="111"/>
      <c r="C1000" s="112" t="s">
        <v>4413</v>
      </c>
      <c r="D1000" s="49" t="s">
        <v>7148</v>
      </c>
      <c r="E1000" s="112"/>
      <c r="F1000" s="112"/>
      <c r="G1000" s="49" t="s">
        <v>5662</v>
      </c>
      <c r="H1000" s="49" t="s">
        <v>5663</v>
      </c>
      <c r="I1000" s="112"/>
      <c r="J1000" s="55" t="s">
        <v>7490</v>
      </c>
      <c r="K1000" s="55"/>
      <c r="L1000" s="112" t="s">
        <v>7469</v>
      </c>
      <c r="M1000" s="113">
        <v>0</v>
      </c>
      <c r="N1000" s="112" t="s">
        <v>8509</v>
      </c>
      <c r="O1000" s="112" t="s">
        <v>8514</v>
      </c>
      <c r="P1000" s="112" t="s">
        <v>6347</v>
      </c>
      <c r="Q1000" s="112" t="s">
        <v>80</v>
      </c>
      <c r="R1000" s="112"/>
      <c r="S1000" s="112"/>
    </row>
    <row r="1001" spans="1:19" x14ac:dyDescent="0.25">
      <c r="A1001" s="110" t="s">
        <v>4298</v>
      </c>
      <c r="B1001" s="111"/>
      <c r="C1001" s="112" t="s">
        <v>4304</v>
      </c>
      <c r="D1001" s="49" t="s">
        <v>6933</v>
      </c>
      <c r="E1001" s="112"/>
      <c r="F1001" s="112"/>
      <c r="G1001" s="49" t="s">
        <v>5425</v>
      </c>
      <c r="H1001" s="49" t="s">
        <v>5426</v>
      </c>
      <c r="I1001" s="112"/>
      <c r="J1001" s="55" t="s">
        <v>7490</v>
      </c>
      <c r="K1001" s="55"/>
      <c r="L1001" s="49" t="s">
        <v>7469</v>
      </c>
      <c r="M1001" s="152">
        <v>0</v>
      </c>
      <c r="N1001" s="49" t="s">
        <v>8509</v>
      </c>
      <c r="O1001" s="49" t="s">
        <v>8514</v>
      </c>
      <c r="P1001" s="112" t="s">
        <v>195</v>
      </c>
      <c r="Q1001" s="112" t="s">
        <v>80</v>
      </c>
      <c r="R1001" s="112"/>
      <c r="S1001" s="112"/>
    </row>
    <row r="1002" spans="1:19" x14ac:dyDescent="0.25">
      <c r="A1002" s="110" t="s">
        <v>4298</v>
      </c>
      <c r="B1002" s="111"/>
      <c r="C1002" s="112" t="s">
        <v>1883</v>
      </c>
      <c r="D1002" s="49" t="s">
        <v>7149</v>
      </c>
      <c r="E1002" s="112"/>
      <c r="F1002" s="112"/>
      <c r="G1002" s="49" t="s">
        <v>5602</v>
      </c>
      <c r="H1002" s="49" t="s">
        <v>5603</v>
      </c>
      <c r="I1002" s="112"/>
      <c r="J1002" s="55" t="s">
        <v>7490</v>
      </c>
      <c r="K1002" s="55"/>
      <c r="L1002" s="49" t="s">
        <v>7469</v>
      </c>
      <c r="M1002" s="152">
        <v>0</v>
      </c>
      <c r="N1002" s="49" t="s">
        <v>8509</v>
      </c>
      <c r="O1002" s="49" t="s">
        <v>8514</v>
      </c>
      <c r="P1002" s="112" t="s">
        <v>1873</v>
      </c>
      <c r="Q1002" s="112" t="s">
        <v>80</v>
      </c>
      <c r="R1002" s="112"/>
      <c r="S1002" s="112"/>
    </row>
    <row r="1003" spans="1:19" x14ac:dyDescent="0.25">
      <c r="A1003" s="110" t="s">
        <v>4298</v>
      </c>
      <c r="B1003" s="111"/>
      <c r="C1003" s="112" t="s">
        <v>4385</v>
      </c>
      <c r="D1003" s="49" t="s">
        <v>7150</v>
      </c>
      <c r="E1003" s="112"/>
      <c r="F1003" s="112"/>
      <c r="G1003" s="49" t="s">
        <v>5598</v>
      </c>
      <c r="H1003" s="49" t="s">
        <v>5599</v>
      </c>
      <c r="I1003" s="112"/>
      <c r="J1003" s="55" t="s">
        <v>7490</v>
      </c>
      <c r="K1003" s="55"/>
      <c r="L1003" s="49" t="s">
        <v>7469</v>
      </c>
      <c r="M1003" s="152">
        <v>0</v>
      </c>
      <c r="N1003" s="49" t="s">
        <v>8509</v>
      </c>
      <c r="O1003" s="49" t="s">
        <v>8514</v>
      </c>
      <c r="P1003" s="112" t="s">
        <v>266</v>
      </c>
      <c r="Q1003" s="112" t="s">
        <v>80</v>
      </c>
      <c r="R1003" s="112"/>
      <c r="S1003" s="112"/>
    </row>
    <row r="1004" spans="1:19" x14ac:dyDescent="0.25">
      <c r="A1004" s="110" t="s">
        <v>4298</v>
      </c>
      <c r="B1004" s="111"/>
      <c r="C1004" s="112" t="s">
        <v>4309</v>
      </c>
      <c r="D1004" s="49" t="s">
        <v>7151</v>
      </c>
      <c r="E1004" s="112"/>
      <c r="F1004" s="112"/>
      <c r="G1004" s="49" t="s">
        <v>5437</v>
      </c>
      <c r="H1004" s="49" t="s">
        <v>5438</v>
      </c>
      <c r="I1004" s="112"/>
      <c r="J1004" s="55" t="s">
        <v>7490</v>
      </c>
      <c r="K1004" s="55"/>
      <c r="L1004" s="49" t="s">
        <v>7469</v>
      </c>
      <c r="M1004" s="152">
        <v>0</v>
      </c>
      <c r="N1004" s="49" t="s">
        <v>8509</v>
      </c>
      <c r="O1004" s="49" t="s">
        <v>8514</v>
      </c>
      <c r="P1004" s="112" t="s">
        <v>6329</v>
      </c>
      <c r="Q1004" s="112" t="s">
        <v>80</v>
      </c>
      <c r="R1004" s="112"/>
      <c r="S1004" s="112"/>
    </row>
    <row r="1005" spans="1:19" x14ac:dyDescent="0.25">
      <c r="A1005" s="110" t="s">
        <v>4298</v>
      </c>
      <c r="B1005" s="111"/>
      <c r="C1005" s="112" t="s">
        <v>4332</v>
      </c>
      <c r="D1005" s="49" t="s">
        <v>7152</v>
      </c>
      <c r="E1005" s="112"/>
      <c r="F1005" s="112"/>
      <c r="G1005" s="49" t="s">
        <v>5485</v>
      </c>
      <c r="H1005" s="49" t="s">
        <v>5486</v>
      </c>
      <c r="I1005" s="112"/>
      <c r="J1005" s="55" t="s">
        <v>7490</v>
      </c>
      <c r="K1005" s="55"/>
      <c r="L1005" s="49" t="s">
        <v>7469</v>
      </c>
      <c r="M1005" s="152">
        <v>0</v>
      </c>
      <c r="N1005" s="49" t="s">
        <v>8509</v>
      </c>
      <c r="O1005" s="49" t="s">
        <v>8514</v>
      </c>
      <c r="P1005" s="112" t="s">
        <v>6338</v>
      </c>
      <c r="Q1005" s="112" t="s">
        <v>80</v>
      </c>
      <c r="R1005" s="112"/>
      <c r="S1005" s="112"/>
    </row>
    <row r="1006" spans="1:19" x14ac:dyDescent="0.25">
      <c r="A1006" s="110" t="s">
        <v>4298</v>
      </c>
      <c r="B1006" s="111"/>
      <c r="C1006" s="112" t="s">
        <v>4317</v>
      </c>
      <c r="D1006" s="61" t="s">
        <v>7153</v>
      </c>
      <c r="E1006" s="112"/>
      <c r="F1006" s="112"/>
      <c r="G1006" s="49" t="s">
        <v>5455</v>
      </c>
      <c r="H1006" s="49" t="s">
        <v>5456</v>
      </c>
      <c r="I1006" s="112"/>
      <c r="J1006" s="55" t="s">
        <v>7490</v>
      </c>
      <c r="K1006" s="55"/>
      <c r="L1006" s="112" t="s">
        <v>91</v>
      </c>
      <c r="M1006" s="113">
        <v>0</v>
      </c>
      <c r="N1006" s="112" t="s">
        <v>8509</v>
      </c>
      <c r="O1006" s="112" t="s">
        <v>8514</v>
      </c>
      <c r="P1006" s="112" t="s">
        <v>92</v>
      </c>
      <c r="Q1006" s="112" t="s">
        <v>80</v>
      </c>
      <c r="R1006" s="112"/>
      <c r="S1006" s="112"/>
    </row>
    <row r="1007" spans="1:19" x14ac:dyDescent="0.25">
      <c r="A1007" s="110" t="s">
        <v>4298</v>
      </c>
      <c r="B1007" s="111"/>
      <c r="C1007" s="112" t="s">
        <v>4320</v>
      </c>
      <c r="D1007" s="61" t="s">
        <v>7154</v>
      </c>
      <c r="E1007" s="112"/>
      <c r="F1007" s="112"/>
      <c r="G1007" s="49" t="s">
        <v>5461</v>
      </c>
      <c r="H1007" s="49" t="s">
        <v>5462</v>
      </c>
      <c r="I1007" s="112"/>
      <c r="J1007" s="55" t="s">
        <v>7490</v>
      </c>
      <c r="K1007" s="55"/>
      <c r="L1007" s="112" t="s">
        <v>91</v>
      </c>
      <c r="M1007" s="113">
        <v>0</v>
      </c>
      <c r="N1007" s="112" t="s">
        <v>8509</v>
      </c>
      <c r="O1007" s="112" t="s">
        <v>8514</v>
      </c>
      <c r="P1007" s="112" t="s">
        <v>92</v>
      </c>
      <c r="Q1007" s="112" t="s">
        <v>80</v>
      </c>
      <c r="R1007" s="112"/>
      <c r="S1007" s="112"/>
    </row>
    <row r="1008" spans="1:19" x14ac:dyDescent="0.25">
      <c r="A1008" s="110" t="s">
        <v>4298</v>
      </c>
      <c r="B1008" s="111"/>
      <c r="C1008" s="112" t="s">
        <v>4319</v>
      </c>
      <c r="D1008" s="61" t="s">
        <v>7155</v>
      </c>
      <c r="E1008" s="112"/>
      <c r="F1008" s="112"/>
      <c r="G1008" s="49" t="s">
        <v>5459</v>
      </c>
      <c r="H1008" s="49" t="s">
        <v>5460</v>
      </c>
      <c r="I1008" s="112"/>
      <c r="J1008" s="55" t="s">
        <v>7490</v>
      </c>
      <c r="K1008" s="55"/>
      <c r="L1008" s="112" t="s">
        <v>91</v>
      </c>
      <c r="M1008" s="113">
        <v>0</v>
      </c>
      <c r="N1008" s="112" t="s">
        <v>8509</v>
      </c>
      <c r="O1008" s="112" t="s">
        <v>8514</v>
      </c>
      <c r="P1008" s="112" t="s">
        <v>92</v>
      </c>
      <c r="Q1008" s="112" t="s">
        <v>80</v>
      </c>
      <c r="R1008" s="112"/>
      <c r="S1008" s="112"/>
    </row>
    <row r="1009" spans="1:19" x14ac:dyDescent="0.25">
      <c r="A1009" s="110" t="s">
        <v>4298</v>
      </c>
      <c r="B1009" s="111"/>
      <c r="C1009" s="112" t="s">
        <v>4318</v>
      </c>
      <c r="D1009" s="61" t="s">
        <v>7156</v>
      </c>
      <c r="E1009" s="112"/>
      <c r="F1009" s="112"/>
      <c r="G1009" s="49" t="s">
        <v>5457</v>
      </c>
      <c r="H1009" s="49" t="s">
        <v>5458</v>
      </c>
      <c r="I1009" s="112"/>
      <c r="J1009" s="55" t="s">
        <v>7490</v>
      </c>
      <c r="K1009" s="55"/>
      <c r="L1009" s="120" t="s">
        <v>91</v>
      </c>
      <c r="M1009" s="138">
        <v>0</v>
      </c>
      <c r="N1009" s="120" t="s">
        <v>8509</v>
      </c>
      <c r="O1009" s="120" t="s">
        <v>8514</v>
      </c>
      <c r="P1009" s="112" t="s">
        <v>92</v>
      </c>
      <c r="Q1009" s="112" t="s">
        <v>80</v>
      </c>
      <c r="R1009" s="112"/>
      <c r="S1009" s="112"/>
    </row>
    <row r="1010" spans="1:19" x14ac:dyDescent="0.25">
      <c r="A1010" s="110" t="s">
        <v>4298</v>
      </c>
      <c r="B1010" s="111"/>
      <c r="C1010" s="112" t="s">
        <v>1880</v>
      </c>
      <c r="D1010" s="49" t="s">
        <v>7157</v>
      </c>
      <c r="E1010" s="112"/>
      <c r="F1010" s="112"/>
      <c r="G1010" s="49" t="s">
        <v>5668</v>
      </c>
      <c r="H1010" s="49" t="s">
        <v>5669</v>
      </c>
      <c r="I1010" s="112"/>
      <c r="J1010" s="55" t="s">
        <v>7490</v>
      </c>
      <c r="K1010" s="55"/>
      <c r="L1010" s="49" t="s">
        <v>7469</v>
      </c>
      <c r="M1010" s="152">
        <v>0</v>
      </c>
      <c r="N1010" s="49" t="s">
        <v>8509</v>
      </c>
      <c r="O1010" s="49" t="s">
        <v>8514</v>
      </c>
      <c r="P1010" s="112" t="s">
        <v>157</v>
      </c>
      <c r="Q1010" s="112" t="s">
        <v>80</v>
      </c>
      <c r="R1010" s="112"/>
      <c r="S1010" s="112"/>
    </row>
    <row r="1011" spans="1:19" x14ac:dyDescent="0.25">
      <c r="A1011" s="110" t="s">
        <v>4298</v>
      </c>
      <c r="B1011" s="111"/>
      <c r="C1011" s="112" t="s">
        <v>4355</v>
      </c>
      <c r="D1011" s="49" t="s">
        <v>7158</v>
      </c>
      <c r="E1011" s="112"/>
      <c r="F1011" s="112"/>
      <c r="G1011" s="49" t="s">
        <v>5530</v>
      </c>
      <c r="H1011" s="49" t="s">
        <v>5531</v>
      </c>
      <c r="I1011" s="112"/>
      <c r="J1011" s="55" t="s">
        <v>7490</v>
      </c>
      <c r="K1011" s="55"/>
      <c r="L1011" s="49" t="s">
        <v>7469</v>
      </c>
      <c r="M1011" s="152">
        <v>0</v>
      </c>
      <c r="N1011" s="49" t="s">
        <v>8509</v>
      </c>
      <c r="O1011" s="49" t="s">
        <v>8514</v>
      </c>
      <c r="P1011" s="112" t="s">
        <v>262</v>
      </c>
      <c r="Q1011" s="112" t="s">
        <v>80</v>
      </c>
      <c r="R1011" s="112"/>
      <c r="S1011" s="112"/>
    </row>
    <row r="1012" spans="1:19" x14ac:dyDescent="0.25">
      <c r="A1012" s="110" t="s">
        <v>4298</v>
      </c>
      <c r="B1012" s="111"/>
      <c r="C1012" s="112" t="s">
        <v>4389</v>
      </c>
      <c r="D1012" s="49" t="s">
        <v>7159</v>
      </c>
      <c r="E1012" s="112"/>
      <c r="F1012" s="112"/>
      <c r="G1012" s="49" t="s">
        <v>5608</v>
      </c>
      <c r="H1012" s="49" t="s">
        <v>5609</v>
      </c>
      <c r="I1012" s="112"/>
      <c r="J1012" s="55" t="s">
        <v>7490</v>
      </c>
      <c r="K1012" s="55"/>
      <c r="L1012" s="49" t="s">
        <v>7469</v>
      </c>
      <c r="M1012" s="152">
        <v>0</v>
      </c>
      <c r="N1012" s="49" t="s">
        <v>8509</v>
      </c>
      <c r="O1012" s="49" t="s">
        <v>8514</v>
      </c>
      <c r="P1012" s="112" t="s">
        <v>6326</v>
      </c>
      <c r="Q1012" s="112" t="s">
        <v>80</v>
      </c>
      <c r="R1012" s="112"/>
      <c r="S1012" s="112"/>
    </row>
    <row r="1013" spans="1:19" x14ac:dyDescent="0.25">
      <c r="A1013" s="110" t="s">
        <v>4298</v>
      </c>
      <c r="B1013" s="111"/>
      <c r="C1013" s="112" t="s">
        <v>4400</v>
      </c>
      <c r="D1013" s="49" t="s">
        <v>7160</v>
      </c>
      <c r="E1013" s="112"/>
      <c r="F1013" s="112"/>
      <c r="G1013" s="49" t="s">
        <v>5632</v>
      </c>
      <c r="H1013" s="49" t="s">
        <v>5633</v>
      </c>
      <c r="I1013" s="112"/>
      <c r="J1013" s="55" t="s">
        <v>7490</v>
      </c>
      <c r="K1013" s="55"/>
      <c r="L1013" s="112" t="s">
        <v>7469</v>
      </c>
      <c r="M1013" s="113">
        <v>0</v>
      </c>
      <c r="N1013" s="112" t="s">
        <v>8509</v>
      </c>
      <c r="O1013" s="112" t="s">
        <v>8514</v>
      </c>
      <c r="P1013" s="112" t="s">
        <v>6345</v>
      </c>
      <c r="Q1013" s="112" t="s">
        <v>80</v>
      </c>
      <c r="R1013" s="112"/>
      <c r="S1013" s="112"/>
    </row>
    <row r="1014" spans="1:19" x14ac:dyDescent="0.25">
      <c r="A1014" s="110" t="s">
        <v>4298</v>
      </c>
      <c r="B1014" s="111"/>
      <c r="C1014" s="112" t="s">
        <v>4386</v>
      </c>
      <c r="D1014" s="49" t="s">
        <v>7161</v>
      </c>
      <c r="E1014" s="112"/>
      <c r="F1014" s="112"/>
      <c r="G1014" s="49" t="s">
        <v>5600</v>
      </c>
      <c r="H1014" s="49" t="s">
        <v>5601</v>
      </c>
      <c r="I1014" s="112"/>
      <c r="J1014" s="55" t="s">
        <v>7490</v>
      </c>
      <c r="K1014" s="55"/>
      <c r="L1014" s="49" t="s">
        <v>7469</v>
      </c>
      <c r="M1014" s="152">
        <v>0</v>
      </c>
      <c r="N1014" s="49" t="s">
        <v>8509</v>
      </c>
      <c r="O1014" s="49" t="s">
        <v>8514</v>
      </c>
      <c r="P1014" s="112" t="s">
        <v>266</v>
      </c>
      <c r="Q1014" s="112" t="s">
        <v>80</v>
      </c>
      <c r="R1014" s="112"/>
      <c r="S1014" s="112"/>
    </row>
    <row r="1015" spans="1:19" x14ac:dyDescent="0.25">
      <c r="A1015" s="110" t="s">
        <v>4298</v>
      </c>
      <c r="B1015" s="111"/>
      <c r="C1015" s="112" t="s">
        <v>4312</v>
      </c>
      <c r="D1015" s="49" t="s">
        <v>7097</v>
      </c>
      <c r="E1015" s="112"/>
      <c r="F1015" s="112"/>
      <c r="G1015" s="49" t="s">
        <v>5443</v>
      </c>
      <c r="H1015" s="49" t="s">
        <v>5444</v>
      </c>
      <c r="I1015" s="112"/>
      <c r="J1015" s="55" t="s">
        <v>7490</v>
      </c>
      <c r="K1015" s="55"/>
      <c r="L1015" s="49" t="s">
        <v>7469</v>
      </c>
      <c r="M1015" s="152">
        <v>0</v>
      </c>
      <c r="N1015" s="49" t="s">
        <v>8509</v>
      </c>
      <c r="O1015" s="49" t="s">
        <v>8514</v>
      </c>
      <c r="P1015" s="112" t="s">
        <v>6332</v>
      </c>
      <c r="Q1015" s="112" t="s">
        <v>80</v>
      </c>
      <c r="R1015" s="112"/>
      <c r="S1015" s="112"/>
    </row>
    <row r="1016" spans="1:19" x14ac:dyDescent="0.25">
      <c r="A1016" s="110" t="s">
        <v>4298</v>
      </c>
      <c r="B1016" s="111"/>
      <c r="C1016" s="112" t="s">
        <v>4314</v>
      </c>
      <c r="D1016" s="49" t="s">
        <v>7098</v>
      </c>
      <c r="E1016" s="112"/>
      <c r="F1016" s="112"/>
      <c r="G1016" s="49" t="s">
        <v>5449</v>
      </c>
      <c r="H1016" s="49" t="s">
        <v>5450</v>
      </c>
      <c r="I1016" s="112"/>
      <c r="J1016" s="55" t="s">
        <v>7490</v>
      </c>
      <c r="K1016" s="55"/>
      <c r="L1016" s="49" t="s">
        <v>7469</v>
      </c>
      <c r="M1016" s="152">
        <v>0</v>
      </c>
      <c r="N1016" s="49" t="s">
        <v>8509</v>
      </c>
      <c r="O1016" s="49" t="s">
        <v>8514</v>
      </c>
      <c r="P1016" s="112" t="s">
        <v>6333</v>
      </c>
      <c r="Q1016" s="112" t="s">
        <v>80</v>
      </c>
      <c r="R1016" s="112"/>
      <c r="S1016" s="112"/>
    </row>
    <row r="1017" spans="1:19" x14ac:dyDescent="0.25">
      <c r="A1017" s="110" t="s">
        <v>4298</v>
      </c>
      <c r="B1017" s="111"/>
      <c r="C1017" s="112" t="s">
        <v>4313</v>
      </c>
      <c r="D1017" s="49" t="s">
        <v>6934</v>
      </c>
      <c r="E1017" s="112"/>
      <c r="F1017" s="112"/>
      <c r="G1017" s="49" t="s">
        <v>5447</v>
      </c>
      <c r="H1017" s="49" t="s">
        <v>5448</v>
      </c>
      <c r="I1017" s="112"/>
      <c r="J1017" s="55" t="s">
        <v>7490</v>
      </c>
      <c r="K1017" s="55"/>
      <c r="L1017" s="49" t="s">
        <v>7469</v>
      </c>
      <c r="M1017" s="152">
        <v>0</v>
      </c>
      <c r="N1017" s="49" t="s">
        <v>8509</v>
      </c>
      <c r="O1017" s="49" t="s">
        <v>8514</v>
      </c>
      <c r="P1017" s="112" t="s">
        <v>6333</v>
      </c>
      <c r="Q1017" s="112" t="s">
        <v>80</v>
      </c>
      <c r="R1017" s="112"/>
      <c r="S1017" s="112"/>
    </row>
    <row r="1018" spans="1:19" x14ac:dyDescent="0.25">
      <c r="A1018" s="110" t="s">
        <v>4298</v>
      </c>
      <c r="B1018" s="111"/>
      <c r="C1018" s="112" t="s">
        <v>4315</v>
      </c>
      <c r="D1018" s="49" t="s">
        <v>6935</v>
      </c>
      <c r="E1018" s="112"/>
      <c r="F1018" s="112"/>
      <c r="G1018" s="49" t="s">
        <v>5451</v>
      </c>
      <c r="H1018" s="49" t="s">
        <v>5452</v>
      </c>
      <c r="I1018" s="112"/>
      <c r="J1018" s="55" t="s">
        <v>7490</v>
      </c>
      <c r="K1018" s="55"/>
      <c r="L1018" s="49" t="s">
        <v>7469</v>
      </c>
      <c r="M1018" s="152">
        <v>0</v>
      </c>
      <c r="N1018" s="49" t="s">
        <v>8509</v>
      </c>
      <c r="O1018" s="49" t="s">
        <v>8514</v>
      </c>
      <c r="P1018" s="112" t="s">
        <v>6334</v>
      </c>
      <c r="Q1018" s="112" t="s">
        <v>80</v>
      </c>
      <c r="R1018" s="112"/>
      <c r="S1018" s="112"/>
    </row>
    <row r="1019" spans="1:19" x14ac:dyDescent="0.25">
      <c r="A1019" s="110" t="s">
        <v>4298</v>
      </c>
      <c r="B1019" s="111"/>
      <c r="C1019" s="112" t="s">
        <v>4301</v>
      </c>
      <c r="D1019" s="49" t="s">
        <v>7162</v>
      </c>
      <c r="E1019" s="112"/>
      <c r="F1019" s="112"/>
      <c r="G1019" s="49" t="s">
        <v>5419</v>
      </c>
      <c r="H1019" s="49" t="s">
        <v>5420</v>
      </c>
      <c r="I1019" s="112"/>
      <c r="J1019" s="55" t="s">
        <v>7490</v>
      </c>
      <c r="K1019" s="55"/>
      <c r="L1019" s="49" t="s">
        <v>7469</v>
      </c>
      <c r="M1019" s="152">
        <v>0</v>
      </c>
      <c r="N1019" s="49" t="s">
        <v>8509</v>
      </c>
      <c r="O1019" s="49" t="s">
        <v>8514</v>
      </c>
      <c r="P1019" s="112" t="s">
        <v>195</v>
      </c>
      <c r="Q1019" s="112" t="s">
        <v>80</v>
      </c>
      <c r="R1019" s="112"/>
      <c r="S1019" s="112"/>
    </row>
    <row r="1020" spans="1:19" x14ac:dyDescent="0.25">
      <c r="A1020" s="110" t="s">
        <v>4298</v>
      </c>
      <c r="B1020" s="111"/>
      <c r="C1020" s="112" t="s">
        <v>4376</v>
      </c>
      <c r="D1020" s="49" t="s">
        <v>7163</v>
      </c>
      <c r="E1020" s="112"/>
      <c r="F1020" s="112"/>
      <c r="G1020" s="49" t="s">
        <v>5578</v>
      </c>
      <c r="H1020" s="49" t="s">
        <v>5579</v>
      </c>
      <c r="I1020" s="112"/>
      <c r="J1020" s="55" t="s">
        <v>7490</v>
      </c>
      <c r="K1020" s="55"/>
      <c r="L1020" s="49" t="s">
        <v>7469</v>
      </c>
      <c r="M1020" s="152">
        <v>0</v>
      </c>
      <c r="N1020" s="49" t="s">
        <v>8509</v>
      </c>
      <c r="O1020" s="49" t="s">
        <v>8514</v>
      </c>
      <c r="P1020" s="112" t="s">
        <v>262</v>
      </c>
      <c r="Q1020" s="112" t="s">
        <v>80</v>
      </c>
      <c r="R1020" s="112"/>
      <c r="S1020" s="112"/>
    </row>
    <row r="1021" spans="1:19" x14ac:dyDescent="0.25">
      <c r="A1021" s="110" t="s">
        <v>4298</v>
      </c>
      <c r="B1021" s="111"/>
      <c r="C1021" s="112" t="s">
        <v>4335</v>
      </c>
      <c r="D1021" s="49" t="s">
        <v>7164</v>
      </c>
      <c r="E1021" s="112"/>
      <c r="F1021" s="112"/>
      <c r="G1021" s="49" t="s">
        <v>5490</v>
      </c>
      <c r="H1021" s="49" t="s">
        <v>5491</v>
      </c>
      <c r="I1021" s="112"/>
      <c r="J1021" s="55" t="s">
        <v>7490</v>
      </c>
      <c r="K1021" s="55"/>
      <c r="L1021" s="49" t="s">
        <v>7469</v>
      </c>
      <c r="M1021" s="152">
        <v>0</v>
      </c>
      <c r="N1021" s="49" t="s">
        <v>8509</v>
      </c>
      <c r="O1021" s="49" t="s">
        <v>8514</v>
      </c>
      <c r="P1021" s="112" t="s">
        <v>6321</v>
      </c>
      <c r="Q1021" s="112" t="s">
        <v>80</v>
      </c>
      <c r="R1021" s="112"/>
      <c r="S1021" s="112"/>
    </row>
    <row r="1022" spans="1:19" x14ac:dyDescent="0.25">
      <c r="A1022" s="110" t="s">
        <v>4298</v>
      </c>
      <c r="B1022" s="111"/>
      <c r="C1022" s="112" t="s">
        <v>4399</v>
      </c>
      <c r="D1022" s="49" t="s">
        <v>7165</v>
      </c>
      <c r="E1022" s="112"/>
      <c r="F1022" s="112"/>
      <c r="G1022" s="49" t="s">
        <v>5630</v>
      </c>
      <c r="H1022" s="49" t="s">
        <v>5631</v>
      </c>
      <c r="I1022" s="112"/>
      <c r="J1022" s="55" t="s">
        <v>7490</v>
      </c>
      <c r="K1022" s="55"/>
      <c r="L1022" s="112" t="s">
        <v>7469</v>
      </c>
      <c r="M1022" s="113">
        <v>0</v>
      </c>
      <c r="N1022" s="112" t="s">
        <v>8509</v>
      </c>
      <c r="O1022" s="112" t="s">
        <v>8514</v>
      </c>
      <c r="P1022" s="112" t="s">
        <v>6345</v>
      </c>
      <c r="Q1022" s="112" t="s">
        <v>80</v>
      </c>
      <c r="R1022" s="112"/>
      <c r="S1022" s="112"/>
    </row>
    <row r="1023" spans="1:19" x14ac:dyDescent="0.25">
      <c r="A1023" s="110" t="s">
        <v>4298</v>
      </c>
      <c r="B1023" s="111"/>
      <c r="C1023" s="112" t="s">
        <v>4321</v>
      </c>
      <c r="D1023" s="61" t="s">
        <v>7486</v>
      </c>
      <c r="E1023" s="112"/>
      <c r="F1023" s="112"/>
      <c r="G1023" s="49" t="s">
        <v>5463</v>
      </c>
      <c r="H1023" s="49" t="s">
        <v>5464</v>
      </c>
      <c r="I1023" s="112"/>
      <c r="J1023" s="55" t="s">
        <v>7490</v>
      </c>
      <c r="K1023" s="55"/>
      <c r="L1023" s="112" t="s">
        <v>91</v>
      </c>
      <c r="M1023" s="113">
        <v>0</v>
      </c>
      <c r="N1023" s="112" t="s">
        <v>8509</v>
      </c>
      <c r="O1023" s="112" t="s">
        <v>8514</v>
      </c>
      <c r="P1023" s="112" t="s">
        <v>92</v>
      </c>
      <c r="Q1023" s="112" t="s">
        <v>80</v>
      </c>
      <c r="R1023" s="112"/>
      <c r="S1023" s="112" t="s">
        <v>7166</v>
      </c>
    </row>
    <row r="1024" spans="1:19" x14ac:dyDescent="0.25">
      <c r="A1024" s="110" t="s">
        <v>4298</v>
      </c>
      <c r="B1024" s="111"/>
      <c r="C1024" s="112" t="s">
        <v>1874</v>
      </c>
      <c r="D1024" s="49" t="s">
        <v>7170</v>
      </c>
      <c r="E1024" s="112"/>
      <c r="F1024" s="112"/>
      <c r="G1024" s="49" t="s">
        <v>5620</v>
      </c>
      <c r="H1024" s="49" t="s">
        <v>5621</v>
      </c>
      <c r="I1024" s="112"/>
      <c r="J1024" s="55" t="s">
        <v>7490</v>
      </c>
      <c r="K1024" s="55"/>
      <c r="L1024" s="112" t="s">
        <v>7469</v>
      </c>
      <c r="M1024" s="113">
        <v>0</v>
      </c>
      <c r="N1024" s="112" t="s">
        <v>8509</v>
      </c>
      <c r="O1024" s="112" t="s">
        <v>8514</v>
      </c>
      <c r="P1024" s="112" t="s">
        <v>100</v>
      </c>
      <c r="Q1024" s="112" t="s">
        <v>80</v>
      </c>
      <c r="R1024" s="112"/>
      <c r="S1024" s="112"/>
    </row>
    <row r="1025" spans="1:19" x14ac:dyDescent="0.25">
      <c r="A1025" s="110" t="s">
        <v>4298</v>
      </c>
      <c r="B1025" s="111"/>
      <c r="C1025" s="112" t="s">
        <v>4391</v>
      </c>
      <c r="D1025" s="49" t="s">
        <v>7167</v>
      </c>
      <c r="E1025" s="112"/>
      <c r="F1025" s="112"/>
      <c r="G1025" s="49" t="s">
        <v>5612</v>
      </c>
      <c r="H1025" s="49" t="s">
        <v>5613</v>
      </c>
      <c r="I1025" s="112"/>
      <c r="J1025" s="55" t="s">
        <v>7490</v>
      </c>
      <c r="K1025" s="55"/>
      <c r="L1025" s="49" t="s">
        <v>7469</v>
      </c>
      <c r="M1025" s="152">
        <v>0</v>
      </c>
      <c r="N1025" s="49" t="s">
        <v>8509</v>
      </c>
      <c r="O1025" s="49" t="s">
        <v>8514</v>
      </c>
      <c r="P1025" s="112" t="s">
        <v>6344</v>
      </c>
      <c r="Q1025" s="112" t="s">
        <v>80</v>
      </c>
      <c r="R1025" s="112"/>
      <c r="S1025" s="112"/>
    </row>
    <row r="1026" spans="1:19" x14ac:dyDescent="0.25">
      <c r="A1026" s="110" t="s">
        <v>4298</v>
      </c>
      <c r="B1026" s="111"/>
      <c r="C1026" s="112" t="s">
        <v>4392</v>
      </c>
      <c r="D1026" s="49" t="s">
        <v>7168</v>
      </c>
      <c r="E1026" s="112"/>
      <c r="F1026" s="112"/>
      <c r="G1026" s="49" t="s">
        <v>5614</v>
      </c>
      <c r="H1026" s="49" t="s">
        <v>5615</v>
      </c>
      <c r="I1026" s="112"/>
      <c r="J1026" s="55" t="s">
        <v>7490</v>
      </c>
      <c r="K1026" s="55"/>
      <c r="L1026" s="49" t="s">
        <v>7469</v>
      </c>
      <c r="M1026" s="152">
        <v>0</v>
      </c>
      <c r="N1026" s="49" t="s">
        <v>8509</v>
      </c>
      <c r="O1026" s="49" t="s">
        <v>8514</v>
      </c>
      <c r="P1026" s="112" t="s">
        <v>6344</v>
      </c>
      <c r="Q1026" s="112" t="s">
        <v>80</v>
      </c>
      <c r="R1026" s="112"/>
      <c r="S1026" s="112"/>
    </row>
    <row r="1027" spans="1:19" x14ac:dyDescent="0.25">
      <c r="A1027" s="110" t="s">
        <v>4298</v>
      </c>
      <c r="B1027" s="111"/>
      <c r="C1027" s="112" t="s">
        <v>4395</v>
      </c>
      <c r="D1027" s="49" t="s">
        <v>7169</v>
      </c>
      <c r="E1027" s="112"/>
      <c r="F1027" s="112"/>
      <c r="G1027" s="49" t="s">
        <v>5622</v>
      </c>
      <c r="H1027" s="49" t="s">
        <v>5623</v>
      </c>
      <c r="I1027" s="112"/>
      <c r="J1027" s="55" t="s">
        <v>7490</v>
      </c>
      <c r="K1027" s="55"/>
      <c r="L1027" s="112" t="s">
        <v>7469</v>
      </c>
      <c r="M1027" s="113">
        <v>0</v>
      </c>
      <c r="N1027" s="112" t="s">
        <v>8509</v>
      </c>
      <c r="O1027" s="112" t="s">
        <v>8514</v>
      </c>
      <c r="P1027" s="112" t="s">
        <v>100</v>
      </c>
      <c r="Q1027" s="112" t="s">
        <v>80</v>
      </c>
      <c r="R1027" s="112"/>
      <c r="S1027" s="112"/>
    </row>
    <row r="1028" spans="1:19" x14ac:dyDescent="0.25">
      <c r="A1028" s="110" t="s">
        <v>4298</v>
      </c>
      <c r="B1028" s="111"/>
      <c r="C1028" s="112" t="s">
        <v>4401</v>
      </c>
      <c r="D1028" s="49" t="s">
        <v>7171</v>
      </c>
      <c r="E1028" s="112"/>
      <c r="F1028" s="112"/>
      <c r="G1028" s="49" t="s">
        <v>5634</v>
      </c>
      <c r="H1028" s="49" t="s">
        <v>5635</v>
      </c>
      <c r="I1028" s="112"/>
      <c r="J1028" s="55" t="s">
        <v>7490</v>
      </c>
      <c r="K1028" s="55"/>
      <c r="L1028" s="112" t="s">
        <v>7469</v>
      </c>
      <c r="M1028" s="113">
        <v>0</v>
      </c>
      <c r="N1028" s="112" t="s">
        <v>8509</v>
      </c>
      <c r="O1028" s="112" t="s">
        <v>8514</v>
      </c>
      <c r="P1028" s="112" t="s">
        <v>6345</v>
      </c>
      <c r="Q1028" s="112" t="s">
        <v>80</v>
      </c>
      <c r="R1028" s="112"/>
      <c r="S1028" s="112"/>
    </row>
    <row r="1029" spans="1:19" x14ac:dyDescent="0.25">
      <c r="A1029" s="110" t="s">
        <v>4298</v>
      </c>
      <c r="B1029" s="111"/>
      <c r="C1029" s="112" t="s">
        <v>4327</v>
      </c>
      <c r="D1029" s="49" t="s">
        <v>7172</v>
      </c>
      <c r="E1029" s="112"/>
      <c r="F1029" s="112"/>
      <c r="G1029" s="49" t="s">
        <v>5475</v>
      </c>
      <c r="H1029" s="49" t="s">
        <v>5476</v>
      </c>
      <c r="I1029" s="112"/>
      <c r="J1029" s="55" t="s">
        <v>7490</v>
      </c>
      <c r="K1029" s="55"/>
      <c r="L1029" s="49" t="s">
        <v>7469</v>
      </c>
      <c r="M1029" s="152">
        <v>0</v>
      </c>
      <c r="N1029" s="49" t="s">
        <v>8509</v>
      </c>
      <c r="O1029" s="49" t="s">
        <v>8514</v>
      </c>
      <c r="P1029" s="112" t="s">
        <v>6318</v>
      </c>
      <c r="Q1029" s="112" t="s">
        <v>80</v>
      </c>
      <c r="R1029" s="112"/>
      <c r="S1029" s="112"/>
    </row>
    <row r="1030" spans="1:19" x14ac:dyDescent="0.25">
      <c r="A1030" s="110" t="s">
        <v>4298</v>
      </c>
      <c r="B1030" s="111"/>
      <c r="C1030" s="112" t="s">
        <v>4373</v>
      </c>
      <c r="D1030" s="49" t="s">
        <v>7173</v>
      </c>
      <c r="E1030" s="112"/>
      <c r="F1030" s="112"/>
      <c r="G1030" s="49" t="s">
        <v>5572</v>
      </c>
      <c r="H1030" s="49" t="s">
        <v>5573</v>
      </c>
      <c r="I1030" s="112"/>
      <c r="J1030" s="55" t="s">
        <v>7490</v>
      </c>
      <c r="K1030" s="55"/>
      <c r="L1030" s="49" t="s">
        <v>7469</v>
      </c>
      <c r="M1030" s="152">
        <v>0</v>
      </c>
      <c r="N1030" s="49" t="s">
        <v>8509</v>
      </c>
      <c r="O1030" s="49" t="s">
        <v>8514</v>
      </c>
      <c r="P1030" s="112" t="s">
        <v>262</v>
      </c>
      <c r="Q1030" s="112" t="s">
        <v>80</v>
      </c>
      <c r="R1030" s="112"/>
      <c r="S1030" s="112"/>
    </row>
    <row r="1031" spans="1:19" x14ac:dyDescent="0.25">
      <c r="A1031" s="110" t="s">
        <v>4298</v>
      </c>
      <c r="B1031" s="111"/>
      <c r="C1031" s="112" t="s">
        <v>4333</v>
      </c>
      <c r="D1031" s="49" t="s">
        <v>7174</v>
      </c>
      <c r="E1031" s="112"/>
      <c r="F1031" s="112"/>
      <c r="G1031" s="49" t="s">
        <v>5487</v>
      </c>
      <c r="H1031" s="49" t="s">
        <v>5488</v>
      </c>
      <c r="I1031" s="112"/>
      <c r="J1031" s="55" t="s">
        <v>7490</v>
      </c>
      <c r="K1031" s="55"/>
      <c r="L1031" s="49" t="s">
        <v>7469</v>
      </c>
      <c r="M1031" s="152">
        <v>0</v>
      </c>
      <c r="N1031" s="49" t="s">
        <v>8509</v>
      </c>
      <c r="O1031" s="49" t="s">
        <v>8514</v>
      </c>
      <c r="P1031" s="112" t="s">
        <v>6338</v>
      </c>
      <c r="Q1031" s="112" t="s">
        <v>80</v>
      </c>
      <c r="R1031" s="112"/>
      <c r="S1031" s="112"/>
    </row>
    <row r="1032" spans="1:19" x14ac:dyDescent="0.25">
      <c r="A1032" s="110" t="s">
        <v>4298</v>
      </c>
      <c r="B1032" s="111"/>
      <c r="C1032" s="112" t="s">
        <v>4357</v>
      </c>
      <c r="D1032" s="49" t="s">
        <v>6936</v>
      </c>
      <c r="E1032" s="112"/>
      <c r="F1032" s="112"/>
      <c r="G1032" s="49" t="s">
        <v>5534</v>
      </c>
      <c r="H1032" s="49" t="s">
        <v>5535</v>
      </c>
      <c r="I1032" s="112"/>
      <c r="J1032" s="55" t="s">
        <v>7490</v>
      </c>
      <c r="K1032" s="55"/>
      <c r="L1032" s="49" t="s">
        <v>7469</v>
      </c>
      <c r="M1032" s="152">
        <v>0</v>
      </c>
      <c r="N1032" s="49" t="s">
        <v>8509</v>
      </c>
      <c r="O1032" s="49" t="s">
        <v>8514</v>
      </c>
      <c r="P1032" s="112" t="s">
        <v>262</v>
      </c>
      <c r="Q1032" s="112" t="s">
        <v>80</v>
      </c>
      <c r="R1032" s="112"/>
      <c r="S1032" s="112"/>
    </row>
    <row r="1033" spans="1:19" x14ac:dyDescent="0.25">
      <c r="A1033" s="110" t="s">
        <v>4298</v>
      </c>
      <c r="B1033" s="111"/>
      <c r="C1033" s="112" t="s">
        <v>4406</v>
      </c>
      <c r="D1033" s="49" t="s">
        <v>7175</v>
      </c>
      <c r="E1033" s="112"/>
      <c r="F1033" s="112"/>
      <c r="G1033" s="49" t="s">
        <v>5648</v>
      </c>
      <c r="H1033" s="49" t="s">
        <v>5649</v>
      </c>
      <c r="I1033" s="112"/>
      <c r="J1033" s="55" t="s">
        <v>7490</v>
      </c>
      <c r="K1033" s="55"/>
      <c r="L1033" s="112" t="s">
        <v>7469</v>
      </c>
      <c r="M1033" s="113">
        <v>0</v>
      </c>
      <c r="N1033" s="112" t="s">
        <v>8509</v>
      </c>
      <c r="O1033" s="112" t="s">
        <v>8514</v>
      </c>
      <c r="P1033" s="112" t="s">
        <v>163</v>
      </c>
      <c r="Q1033" s="112" t="s">
        <v>80</v>
      </c>
      <c r="R1033" s="112"/>
      <c r="S1033" s="112"/>
    </row>
    <row r="1034" spans="1:19" x14ac:dyDescent="0.25">
      <c r="A1034" s="110" t="s">
        <v>4298</v>
      </c>
      <c r="B1034" s="111"/>
      <c r="C1034" s="112" t="s">
        <v>4359</v>
      </c>
      <c r="D1034" s="49" t="s">
        <v>7176</v>
      </c>
      <c r="E1034" s="112"/>
      <c r="F1034" s="112"/>
      <c r="G1034" s="49" t="s">
        <v>5538</v>
      </c>
      <c r="H1034" s="49" t="s">
        <v>5539</v>
      </c>
      <c r="I1034" s="112"/>
      <c r="J1034" s="55" t="s">
        <v>7490</v>
      </c>
      <c r="K1034" s="55"/>
      <c r="L1034" s="49" t="s">
        <v>7469</v>
      </c>
      <c r="M1034" s="152">
        <v>0</v>
      </c>
      <c r="N1034" s="49" t="s">
        <v>8509</v>
      </c>
      <c r="O1034" s="49" t="s">
        <v>8514</v>
      </c>
      <c r="P1034" s="112" t="s">
        <v>262</v>
      </c>
      <c r="Q1034" s="112" t="s">
        <v>80</v>
      </c>
      <c r="R1034" s="112"/>
      <c r="S1034" s="112"/>
    </row>
    <row r="1035" spans="1:19" x14ac:dyDescent="0.25">
      <c r="A1035" s="110" t="s">
        <v>4298</v>
      </c>
      <c r="B1035" s="111"/>
      <c r="C1035" s="112" t="s">
        <v>4305</v>
      </c>
      <c r="D1035" s="49" t="s">
        <v>6937</v>
      </c>
      <c r="E1035" s="112"/>
      <c r="F1035" s="112"/>
      <c r="G1035" s="49" t="s">
        <v>5427</v>
      </c>
      <c r="H1035" s="49" t="s">
        <v>5428</v>
      </c>
      <c r="I1035" s="112"/>
      <c r="J1035" s="55" t="s">
        <v>7490</v>
      </c>
      <c r="K1035" s="55"/>
      <c r="L1035" s="49" t="s">
        <v>7469</v>
      </c>
      <c r="M1035" s="152">
        <v>0</v>
      </c>
      <c r="N1035" s="49" t="s">
        <v>8509</v>
      </c>
      <c r="O1035" s="49" t="s">
        <v>8514</v>
      </c>
      <c r="P1035" s="112" t="s">
        <v>195</v>
      </c>
      <c r="Q1035" s="112" t="s">
        <v>80</v>
      </c>
      <c r="R1035" s="112"/>
      <c r="S1035" s="112"/>
    </row>
    <row r="1036" spans="1:19" x14ac:dyDescent="0.25">
      <c r="A1036" s="110" t="s">
        <v>4298</v>
      </c>
      <c r="B1036" s="111"/>
      <c r="C1036" s="112" t="s">
        <v>4415</v>
      </c>
      <c r="D1036" s="49" t="s">
        <v>7177</v>
      </c>
      <c r="E1036" s="112"/>
      <c r="F1036" s="112"/>
      <c r="G1036" s="49" t="s">
        <v>5666</v>
      </c>
      <c r="H1036" s="49" t="s">
        <v>5667</v>
      </c>
      <c r="I1036" s="112"/>
      <c r="J1036" s="55" t="s">
        <v>7490</v>
      </c>
      <c r="K1036" s="55"/>
      <c r="L1036" s="49" t="s">
        <v>7469</v>
      </c>
      <c r="M1036" s="152">
        <v>0</v>
      </c>
      <c r="N1036" s="49" t="s">
        <v>8509</v>
      </c>
      <c r="O1036" s="49" t="s">
        <v>8514</v>
      </c>
      <c r="P1036" s="112" t="s">
        <v>6349</v>
      </c>
      <c r="Q1036" s="112" t="s">
        <v>80</v>
      </c>
      <c r="R1036" s="112"/>
      <c r="S1036" s="112"/>
    </row>
    <row r="1037" spans="1:19" x14ac:dyDescent="0.25">
      <c r="A1037" s="110" t="s">
        <v>4298</v>
      </c>
      <c r="B1037" s="111"/>
      <c r="C1037" s="112" t="s">
        <v>4402</v>
      </c>
      <c r="D1037" s="49" t="s">
        <v>7476</v>
      </c>
      <c r="E1037" s="112"/>
      <c r="F1037" s="112"/>
      <c r="G1037" s="134" t="s">
        <v>5636</v>
      </c>
      <c r="H1037" s="134" t="s">
        <v>5637</v>
      </c>
      <c r="I1037" s="112"/>
      <c r="J1037" s="55" t="s">
        <v>7490</v>
      </c>
      <c r="K1037" s="55"/>
      <c r="L1037" s="112" t="s">
        <v>7469</v>
      </c>
      <c r="M1037" s="113">
        <v>0</v>
      </c>
      <c r="N1037" s="112" t="s">
        <v>8509</v>
      </c>
      <c r="O1037" s="112" t="s">
        <v>8514</v>
      </c>
      <c r="P1037" s="112" t="s">
        <v>163</v>
      </c>
      <c r="Q1037" s="112" t="s">
        <v>80</v>
      </c>
      <c r="R1037" s="112"/>
      <c r="S1037" s="112"/>
    </row>
    <row r="1038" spans="1:19" x14ac:dyDescent="0.25">
      <c r="A1038" s="110" t="s">
        <v>4298</v>
      </c>
      <c r="B1038" s="111"/>
      <c r="C1038" s="112" t="s">
        <v>4300</v>
      </c>
      <c r="D1038" s="49" t="s">
        <v>7178</v>
      </c>
      <c r="E1038" s="112"/>
      <c r="F1038" s="112"/>
      <c r="G1038" s="49" t="s">
        <v>5417</v>
      </c>
      <c r="H1038" s="49" t="s">
        <v>5418</v>
      </c>
      <c r="I1038" s="112"/>
      <c r="J1038" s="55" t="s">
        <v>7490</v>
      </c>
      <c r="K1038" s="55"/>
      <c r="L1038" s="49" t="s">
        <v>7469</v>
      </c>
      <c r="M1038" s="152">
        <v>0</v>
      </c>
      <c r="N1038" s="49" t="s">
        <v>8509</v>
      </c>
      <c r="O1038" s="49" t="s">
        <v>8514</v>
      </c>
      <c r="P1038" s="112" t="s">
        <v>139</v>
      </c>
      <c r="Q1038" s="112" t="s">
        <v>80</v>
      </c>
      <c r="R1038" s="112"/>
      <c r="S1038" s="112"/>
    </row>
    <row r="1039" spans="1:19" x14ac:dyDescent="0.25">
      <c r="A1039" s="110" t="s">
        <v>4298</v>
      </c>
      <c r="B1039" s="111"/>
      <c r="C1039" s="112" t="s">
        <v>4360</v>
      </c>
      <c r="D1039" s="49" t="s">
        <v>7179</v>
      </c>
      <c r="E1039" s="112"/>
      <c r="F1039" s="112"/>
      <c r="G1039" s="49" t="s">
        <v>5542</v>
      </c>
      <c r="H1039" s="49" t="s">
        <v>5543</v>
      </c>
      <c r="I1039" s="112"/>
      <c r="J1039" s="55" t="s">
        <v>7490</v>
      </c>
      <c r="K1039" s="55"/>
      <c r="L1039" s="49" t="s">
        <v>7469</v>
      </c>
      <c r="M1039" s="152">
        <v>0</v>
      </c>
      <c r="N1039" s="49" t="s">
        <v>8509</v>
      </c>
      <c r="O1039" s="49" t="s">
        <v>8514</v>
      </c>
      <c r="P1039" s="112" t="s">
        <v>262</v>
      </c>
      <c r="Q1039" s="112" t="s">
        <v>80</v>
      </c>
      <c r="R1039" s="112"/>
      <c r="S1039" s="112"/>
    </row>
    <row r="1040" spans="1:19" x14ac:dyDescent="0.25">
      <c r="A1040" s="110" t="s">
        <v>4298</v>
      </c>
      <c r="B1040" s="111"/>
      <c r="C1040" s="112" t="s">
        <v>1877</v>
      </c>
      <c r="D1040" s="49" t="s">
        <v>7180</v>
      </c>
      <c r="E1040" s="112"/>
      <c r="F1040" s="112"/>
      <c r="G1040" s="49" t="s">
        <v>5540</v>
      </c>
      <c r="H1040" s="49" t="s">
        <v>5541</v>
      </c>
      <c r="I1040" s="112"/>
      <c r="J1040" s="55" t="s">
        <v>7490</v>
      </c>
      <c r="K1040" s="55"/>
      <c r="L1040" s="49" t="s">
        <v>7469</v>
      </c>
      <c r="M1040" s="152">
        <v>0</v>
      </c>
      <c r="N1040" s="49" t="s">
        <v>8509</v>
      </c>
      <c r="O1040" s="49" t="s">
        <v>8514</v>
      </c>
      <c r="P1040" s="112" t="s">
        <v>262</v>
      </c>
      <c r="Q1040" s="112" t="s">
        <v>80</v>
      </c>
      <c r="R1040" s="112"/>
      <c r="S1040" s="112"/>
    </row>
    <row r="1041" spans="1:19" x14ac:dyDescent="0.25">
      <c r="A1041" s="110" t="s">
        <v>4298</v>
      </c>
      <c r="B1041" s="111"/>
      <c r="C1041" s="112" t="s">
        <v>4416</v>
      </c>
      <c r="D1041" s="49" t="s">
        <v>7181</v>
      </c>
      <c r="E1041" s="112"/>
      <c r="F1041" s="112"/>
      <c r="G1041" s="49" t="s">
        <v>5670</v>
      </c>
      <c r="H1041" s="49" t="s">
        <v>5671</v>
      </c>
      <c r="I1041" s="112"/>
      <c r="J1041" s="55" t="s">
        <v>7490</v>
      </c>
      <c r="K1041" s="55"/>
      <c r="L1041" s="49" t="s">
        <v>7469</v>
      </c>
      <c r="M1041" s="152">
        <v>0</v>
      </c>
      <c r="N1041" s="49" t="s">
        <v>8509</v>
      </c>
      <c r="O1041" s="49" t="s">
        <v>8514</v>
      </c>
      <c r="P1041" s="112" t="s">
        <v>157</v>
      </c>
      <c r="Q1041" s="112" t="s">
        <v>80</v>
      </c>
      <c r="R1041" s="112"/>
      <c r="S1041" s="112"/>
    </row>
    <row r="1042" spans="1:19" x14ac:dyDescent="0.25">
      <c r="A1042" s="110" t="s">
        <v>4298</v>
      </c>
      <c r="B1042" s="111"/>
      <c r="C1042" s="112" t="s">
        <v>1875</v>
      </c>
      <c r="D1042" s="49" t="s">
        <v>7182</v>
      </c>
      <c r="E1042" s="112"/>
      <c r="F1042" s="112"/>
      <c r="G1042" s="49" t="s">
        <v>5646</v>
      </c>
      <c r="H1042" s="49" t="s">
        <v>5647</v>
      </c>
      <c r="I1042" s="112"/>
      <c r="J1042" s="55" t="s">
        <v>7490</v>
      </c>
      <c r="K1042" s="55"/>
      <c r="L1042" s="112" t="s">
        <v>7469</v>
      </c>
      <c r="M1042" s="113">
        <v>0</v>
      </c>
      <c r="N1042" s="112" t="s">
        <v>8509</v>
      </c>
      <c r="O1042" s="112" t="s">
        <v>8514</v>
      </c>
      <c r="P1042" s="112" t="s">
        <v>163</v>
      </c>
      <c r="Q1042" s="112" t="s">
        <v>80</v>
      </c>
      <c r="R1042" s="112"/>
      <c r="S1042" s="112"/>
    </row>
    <row r="1043" spans="1:19" x14ac:dyDescent="0.25">
      <c r="A1043" s="110" t="s">
        <v>4298</v>
      </c>
      <c r="B1043" s="111"/>
      <c r="C1043" s="112" t="s">
        <v>4306</v>
      </c>
      <c r="D1043" s="49" t="s">
        <v>7183</v>
      </c>
      <c r="E1043" s="112"/>
      <c r="F1043" s="112"/>
      <c r="G1043" s="49" t="s">
        <v>5429</v>
      </c>
      <c r="H1043" s="49" t="s">
        <v>5430</v>
      </c>
      <c r="I1043" s="112"/>
      <c r="J1043" s="55" t="s">
        <v>7490</v>
      </c>
      <c r="K1043" s="55"/>
      <c r="L1043" s="49" t="s">
        <v>7469</v>
      </c>
      <c r="M1043" s="152">
        <v>0</v>
      </c>
      <c r="N1043" s="49" t="s">
        <v>8509</v>
      </c>
      <c r="O1043" s="49" t="s">
        <v>8514</v>
      </c>
      <c r="P1043" s="112" t="s">
        <v>195</v>
      </c>
      <c r="Q1043" s="112" t="s">
        <v>80</v>
      </c>
      <c r="R1043" s="112"/>
      <c r="S1043" s="112"/>
    </row>
    <row r="1044" spans="1:19" x14ac:dyDescent="0.25">
      <c r="A1044" s="110" t="s">
        <v>4298</v>
      </c>
      <c r="B1044" s="111"/>
      <c r="C1044" s="112" t="s">
        <v>4307</v>
      </c>
      <c r="D1044" s="49" t="s">
        <v>7099</v>
      </c>
      <c r="E1044" s="112"/>
      <c r="F1044" s="112"/>
      <c r="G1044" s="49" t="s">
        <v>5431</v>
      </c>
      <c r="H1044" s="49" t="s">
        <v>5432</v>
      </c>
      <c r="I1044" s="112"/>
      <c r="J1044" s="55" t="s">
        <v>7490</v>
      </c>
      <c r="K1044" s="55"/>
      <c r="L1044" s="49" t="s">
        <v>7469</v>
      </c>
      <c r="M1044" s="152">
        <v>0</v>
      </c>
      <c r="N1044" s="49" t="s">
        <v>8509</v>
      </c>
      <c r="O1044" s="49" t="s">
        <v>8514</v>
      </c>
      <c r="P1044" s="112" t="s">
        <v>195</v>
      </c>
      <c r="Q1044" s="112" t="s">
        <v>80</v>
      </c>
      <c r="R1044" s="112"/>
      <c r="S1044" s="112"/>
    </row>
    <row r="1045" spans="1:19" x14ac:dyDescent="0.25">
      <c r="A1045" s="110" t="s">
        <v>4298</v>
      </c>
      <c r="B1045" s="111"/>
      <c r="C1045" s="112" t="s">
        <v>4363</v>
      </c>
      <c r="D1045" s="49" t="s">
        <v>6938</v>
      </c>
      <c r="E1045" s="112"/>
      <c r="F1045" s="112"/>
      <c r="G1045" s="49" t="s">
        <v>5548</v>
      </c>
      <c r="H1045" s="49" t="s">
        <v>5549</v>
      </c>
      <c r="I1045" s="112"/>
      <c r="J1045" s="55" t="s">
        <v>7490</v>
      </c>
      <c r="K1045" s="55"/>
      <c r="L1045" s="49" t="s">
        <v>7469</v>
      </c>
      <c r="M1045" s="152">
        <v>0</v>
      </c>
      <c r="N1045" s="49" t="s">
        <v>8509</v>
      </c>
      <c r="O1045" s="49" t="s">
        <v>8514</v>
      </c>
      <c r="P1045" s="112" t="s">
        <v>262</v>
      </c>
      <c r="Q1045" s="112" t="s">
        <v>80</v>
      </c>
      <c r="R1045" s="112"/>
      <c r="S1045" s="112"/>
    </row>
    <row r="1046" spans="1:19" x14ac:dyDescent="0.25">
      <c r="A1046" s="110" t="s">
        <v>4298</v>
      </c>
      <c r="B1046" s="111"/>
      <c r="C1046" s="112" t="s">
        <v>4380</v>
      </c>
      <c r="D1046" s="49" t="s">
        <v>7100</v>
      </c>
      <c r="E1046" s="112"/>
      <c r="F1046" s="112"/>
      <c r="G1046" s="49" t="s">
        <v>5586</v>
      </c>
      <c r="H1046" s="49" t="s">
        <v>5587</v>
      </c>
      <c r="I1046" s="112"/>
      <c r="J1046" s="55" t="s">
        <v>7490</v>
      </c>
      <c r="K1046" s="55"/>
      <c r="L1046" s="49" t="s">
        <v>7469</v>
      </c>
      <c r="M1046" s="152">
        <v>0</v>
      </c>
      <c r="N1046" s="49" t="s">
        <v>8509</v>
      </c>
      <c r="O1046" s="49" t="s">
        <v>8514</v>
      </c>
      <c r="P1046" s="112" t="s">
        <v>6342</v>
      </c>
      <c r="Q1046" s="112" t="s">
        <v>80</v>
      </c>
      <c r="R1046" s="112"/>
      <c r="S1046" s="112"/>
    </row>
    <row r="1047" spans="1:19" x14ac:dyDescent="0.25">
      <c r="A1047" s="110" t="s">
        <v>4298</v>
      </c>
      <c r="B1047" s="111"/>
      <c r="C1047" s="112" t="s">
        <v>4382</v>
      </c>
      <c r="D1047" s="49" t="s">
        <v>7101</v>
      </c>
      <c r="E1047" s="112"/>
      <c r="F1047" s="112"/>
      <c r="G1047" s="49" t="s">
        <v>5592</v>
      </c>
      <c r="H1047" s="49" t="s">
        <v>5593</v>
      </c>
      <c r="I1047" s="112"/>
      <c r="J1047" s="55" t="s">
        <v>7490</v>
      </c>
      <c r="K1047" s="55"/>
      <c r="L1047" s="49" t="s">
        <v>7469</v>
      </c>
      <c r="M1047" s="152">
        <v>0</v>
      </c>
      <c r="N1047" s="49" t="s">
        <v>8509</v>
      </c>
      <c r="O1047" s="49" t="s">
        <v>8514</v>
      </c>
      <c r="P1047" s="112" t="s">
        <v>139</v>
      </c>
      <c r="Q1047" s="112" t="s">
        <v>80</v>
      </c>
      <c r="R1047" s="112"/>
      <c r="S1047" s="112"/>
    </row>
    <row r="1048" spans="1:19" x14ac:dyDescent="0.25">
      <c r="A1048" s="110" t="s">
        <v>4298</v>
      </c>
      <c r="B1048" s="111"/>
      <c r="C1048" s="112" t="s">
        <v>4364</v>
      </c>
      <c r="D1048" s="49" t="s">
        <v>6939</v>
      </c>
      <c r="E1048" s="112"/>
      <c r="F1048" s="112"/>
      <c r="G1048" s="49" t="s">
        <v>5550</v>
      </c>
      <c r="H1048" s="49" t="s">
        <v>5551</v>
      </c>
      <c r="I1048" s="112"/>
      <c r="J1048" s="55" t="s">
        <v>7490</v>
      </c>
      <c r="K1048" s="55"/>
      <c r="L1048" s="49" t="s">
        <v>7469</v>
      </c>
      <c r="M1048" s="152">
        <v>0</v>
      </c>
      <c r="N1048" s="49" t="s">
        <v>8509</v>
      </c>
      <c r="O1048" s="49" t="s">
        <v>8514</v>
      </c>
      <c r="P1048" s="112" t="s">
        <v>262</v>
      </c>
      <c r="Q1048" s="112" t="s">
        <v>80</v>
      </c>
      <c r="R1048" s="112"/>
      <c r="S1048" s="112"/>
    </row>
    <row r="1049" spans="1:19" x14ac:dyDescent="0.25">
      <c r="A1049" s="110" t="s">
        <v>4298</v>
      </c>
      <c r="B1049" s="111"/>
      <c r="C1049" s="112" t="s">
        <v>4310</v>
      </c>
      <c r="D1049" s="49" t="s">
        <v>6940</v>
      </c>
      <c r="E1049" s="112"/>
      <c r="F1049" s="112"/>
      <c r="G1049" s="49" t="s">
        <v>5439</v>
      </c>
      <c r="H1049" s="49" t="s">
        <v>5440</v>
      </c>
      <c r="I1049" s="112"/>
      <c r="J1049" s="55" t="s">
        <v>7490</v>
      </c>
      <c r="K1049" s="55"/>
      <c r="L1049" s="49" t="s">
        <v>7469</v>
      </c>
      <c r="M1049" s="152">
        <v>0</v>
      </c>
      <c r="N1049" s="49" t="s">
        <v>8509</v>
      </c>
      <c r="O1049" s="49" t="s">
        <v>8514</v>
      </c>
      <c r="P1049" s="112" t="s">
        <v>6330</v>
      </c>
      <c r="Q1049" s="112" t="s">
        <v>80</v>
      </c>
      <c r="R1049" s="112"/>
      <c r="S1049" s="112"/>
    </row>
    <row r="1050" spans="1:19" x14ac:dyDescent="0.25">
      <c r="A1050" s="110" t="s">
        <v>4298</v>
      </c>
      <c r="B1050" s="111"/>
      <c r="C1050" s="112" t="s">
        <v>4311</v>
      </c>
      <c r="D1050" s="49" t="s">
        <v>7102</v>
      </c>
      <c r="E1050" s="112"/>
      <c r="F1050" s="112"/>
      <c r="G1050" s="49" t="s">
        <v>5441</v>
      </c>
      <c r="H1050" s="49" t="s">
        <v>5442</v>
      </c>
      <c r="I1050" s="112"/>
      <c r="J1050" s="55" t="s">
        <v>7490</v>
      </c>
      <c r="K1050" s="55"/>
      <c r="L1050" s="49" t="s">
        <v>7469</v>
      </c>
      <c r="M1050" s="152">
        <v>0</v>
      </c>
      <c r="N1050" s="49" t="s">
        <v>8509</v>
      </c>
      <c r="O1050" s="49" t="s">
        <v>8514</v>
      </c>
      <c r="P1050" s="112" t="s">
        <v>6331</v>
      </c>
      <c r="Q1050" s="112" t="s">
        <v>80</v>
      </c>
      <c r="R1050" s="112"/>
      <c r="S1050" s="112"/>
    </row>
    <row r="1051" spans="1:19" x14ac:dyDescent="0.25">
      <c r="A1051" s="110" t="s">
        <v>4298</v>
      </c>
      <c r="B1051" s="111"/>
      <c r="C1051" s="112" t="s">
        <v>4336</v>
      </c>
      <c r="D1051" s="49" t="s">
        <v>6941</v>
      </c>
      <c r="E1051" s="112"/>
      <c r="F1051" s="112"/>
      <c r="G1051" s="49" t="s">
        <v>5492</v>
      </c>
      <c r="H1051" s="49" t="s">
        <v>5493</v>
      </c>
      <c r="I1051" s="112"/>
      <c r="J1051" s="55" t="s">
        <v>7490</v>
      </c>
      <c r="K1051" s="55"/>
      <c r="L1051" s="49" t="s">
        <v>7469</v>
      </c>
      <c r="M1051" s="152">
        <v>0</v>
      </c>
      <c r="N1051" s="49" t="s">
        <v>8509</v>
      </c>
      <c r="O1051" s="49" t="s">
        <v>8514</v>
      </c>
      <c r="P1051" s="112" t="s">
        <v>6321</v>
      </c>
      <c r="Q1051" s="112" t="s">
        <v>80</v>
      </c>
      <c r="R1051" s="112"/>
      <c r="S1051" s="112"/>
    </row>
    <row r="1052" spans="1:19" x14ac:dyDescent="0.25">
      <c r="A1052" s="110" t="s">
        <v>4298</v>
      </c>
      <c r="B1052" s="111"/>
      <c r="C1052" s="112" t="s">
        <v>4325</v>
      </c>
      <c r="D1052" s="49" t="s">
        <v>7103</v>
      </c>
      <c r="E1052" s="112"/>
      <c r="F1052" s="112"/>
      <c r="G1052" s="49" t="s">
        <v>5471</v>
      </c>
      <c r="H1052" s="49" t="s">
        <v>5472</v>
      </c>
      <c r="I1052" s="112"/>
      <c r="J1052" s="55" t="s">
        <v>7490</v>
      </c>
      <c r="K1052" s="55"/>
      <c r="L1052" s="49" t="s">
        <v>7469</v>
      </c>
      <c r="M1052" s="152">
        <v>0</v>
      </c>
      <c r="N1052" s="49" t="s">
        <v>8509</v>
      </c>
      <c r="O1052" s="49" t="s">
        <v>8514</v>
      </c>
      <c r="P1052" s="112" t="s">
        <v>6336</v>
      </c>
      <c r="Q1052" s="112" t="s">
        <v>80</v>
      </c>
      <c r="R1052" s="112"/>
      <c r="S1052" s="112"/>
    </row>
    <row r="1053" spans="1:19" x14ac:dyDescent="0.25">
      <c r="A1053" s="110" t="s">
        <v>4298</v>
      </c>
      <c r="B1053" s="111"/>
      <c r="C1053" s="112" t="s">
        <v>4367</v>
      </c>
      <c r="D1053" s="49" t="s">
        <v>7104</v>
      </c>
      <c r="E1053" s="112"/>
      <c r="F1053" s="112"/>
      <c r="G1053" s="49" t="s">
        <v>5556</v>
      </c>
      <c r="H1053" s="49" t="s">
        <v>5557</v>
      </c>
      <c r="I1053" s="112"/>
      <c r="J1053" s="55" t="s">
        <v>7490</v>
      </c>
      <c r="K1053" s="55"/>
      <c r="L1053" s="49" t="s">
        <v>7469</v>
      </c>
      <c r="M1053" s="152">
        <v>0</v>
      </c>
      <c r="N1053" s="49" t="s">
        <v>8509</v>
      </c>
      <c r="O1053" s="49" t="s">
        <v>8514</v>
      </c>
      <c r="P1053" s="112" t="s">
        <v>262</v>
      </c>
      <c r="Q1053" s="112" t="s">
        <v>80</v>
      </c>
      <c r="R1053" s="112"/>
      <c r="S1053" s="112"/>
    </row>
    <row r="1054" spans="1:19" x14ac:dyDescent="0.25">
      <c r="A1054" s="110" t="s">
        <v>4298</v>
      </c>
      <c r="B1054" s="111"/>
      <c r="C1054" s="112" t="s">
        <v>4308</v>
      </c>
      <c r="D1054" s="49" t="s">
        <v>6942</v>
      </c>
      <c r="E1054" s="112"/>
      <c r="F1054" s="112"/>
      <c r="G1054" s="49" t="s">
        <v>5433</v>
      </c>
      <c r="H1054" s="49" t="s">
        <v>5434</v>
      </c>
      <c r="I1054" s="112"/>
      <c r="J1054" s="55" t="s">
        <v>7490</v>
      </c>
      <c r="K1054" s="55"/>
      <c r="L1054" s="49" t="s">
        <v>7469</v>
      </c>
      <c r="M1054" s="152">
        <v>0</v>
      </c>
      <c r="N1054" s="49" t="s">
        <v>8509</v>
      </c>
      <c r="O1054" s="49" t="s">
        <v>8514</v>
      </c>
      <c r="P1054" s="112" t="s">
        <v>195</v>
      </c>
      <c r="Q1054" s="112" t="s">
        <v>80</v>
      </c>
      <c r="R1054" s="112"/>
      <c r="S1054" s="112"/>
    </row>
    <row r="1055" spans="1:19" x14ac:dyDescent="0.25">
      <c r="A1055" s="110" t="s">
        <v>4298</v>
      </c>
      <c r="B1055" s="111"/>
      <c r="C1055" s="112" t="s">
        <v>4337</v>
      </c>
      <c r="D1055" s="49" t="s">
        <v>7105</v>
      </c>
      <c r="E1055" s="112"/>
      <c r="F1055" s="112"/>
      <c r="G1055" s="49" t="s">
        <v>5494</v>
      </c>
      <c r="H1055" s="49" t="s">
        <v>5495</v>
      </c>
      <c r="I1055" s="112"/>
      <c r="J1055" s="55" t="s">
        <v>7490</v>
      </c>
      <c r="K1055" s="55"/>
      <c r="L1055" s="49" t="s">
        <v>7469</v>
      </c>
      <c r="M1055" s="152">
        <v>0</v>
      </c>
      <c r="N1055" s="49" t="s">
        <v>8509</v>
      </c>
      <c r="O1055" s="49" t="s">
        <v>8514</v>
      </c>
      <c r="P1055" s="112" t="s">
        <v>6321</v>
      </c>
      <c r="Q1055" s="112" t="s">
        <v>80</v>
      </c>
      <c r="R1055" s="112"/>
      <c r="S1055" s="112"/>
    </row>
    <row r="1056" spans="1:19" x14ac:dyDescent="0.25">
      <c r="A1056" s="110" t="s">
        <v>4298</v>
      </c>
      <c r="B1056" s="111"/>
      <c r="C1056" s="112" t="s">
        <v>4379</v>
      </c>
      <c r="D1056" s="49" t="s">
        <v>7106</v>
      </c>
      <c r="E1056" s="112"/>
      <c r="F1056" s="112"/>
      <c r="G1056" s="49" t="s">
        <v>5584</v>
      </c>
      <c r="H1056" s="49" t="s">
        <v>5585</v>
      </c>
      <c r="I1056" s="112"/>
      <c r="J1056" s="55" t="s">
        <v>7490</v>
      </c>
      <c r="K1056" s="55"/>
      <c r="L1056" s="49" t="s">
        <v>7469</v>
      </c>
      <c r="M1056" s="152">
        <v>0</v>
      </c>
      <c r="N1056" s="49" t="s">
        <v>8509</v>
      </c>
      <c r="O1056" s="49" t="s">
        <v>8514</v>
      </c>
      <c r="P1056" s="112" t="s">
        <v>6342</v>
      </c>
      <c r="Q1056" s="112" t="s">
        <v>80</v>
      </c>
      <c r="R1056" s="112"/>
      <c r="S1056" s="112"/>
    </row>
    <row r="1057" spans="1:19" x14ac:dyDescent="0.25">
      <c r="A1057" s="110" t="s">
        <v>4298</v>
      </c>
      <c r="B1057" s="111"/>
      <c r="C1057" s="112" t="s">
        <v>1878</v>
      </c>
      <c r="D1057" s="49" t="s">
        <v>6943</v>
      </c>
      <c r="E1057" s="112"/>
      <c r="F1057" s="112"/>
      <c r="G1057" s="49" t="s">
        <v>5558</v>
      </c>
      <c r="H1057" s="49" t="s">
        <v>5559</v>
      </c>
      <c r="I1057" s="112"/>
      <c r="J1057" s="55" t="s">
        <v>7490</v>
      </c>
      <c r="K1057" s="55"/>
      <c r="L1057" s="49" t="s">
        <v>7469</v>
      </c>
      <c r="M1057" s="152">
        <v>0</v>
      </c>
      <c r="N1057" s="49" t="s">
        <v>8509</v>
      </c>
      <c r="O1057" s="49" t="s">
        <v>8514</v>
      </c>
      <c r="P1057" s="112" t="s">
        <v>262</v>
      </c>
      <c r="Q1057" s="112" t="s">
        <v>80</v>
      </c>
      <c r="R1057" s="112"/>
      <c r="S1057" s="112"/>
    </row>
    <row r="1058" spans="1:19" x14ac:dyDescent="0.25">
      <c r="A1058" s="110" t="s">
        <v>4298</v>
      </c>
      <c r="B1058" s="111"/>
      <c r="C1058" s="112" t="s">
        <v>1881</v>
      </c>
      <c r="D1058" s="49" t="s">
        <v>6944</v>
      </c>
      <c r="E1058" s="112"/>
      <c r="F1058" s="112"/>
      <c r="G1058" s="49" t="s">
        <v>5435</v>
      </c>
      <c r="H1058" s="49" t="s">
        <v>5436</v>
      </c>
      <c r="I1058" s="112"/>
      <c r="J1058" s="55" t="s">
        <v>7490</v>
      </c>
      <c r="K1058" s="55"/>
      <c r="L1058" s="49" t="s">
        <v>7469</v>
      </c>
      <c r="M1058" s="152">
        <v>0</v>
      </c>
      <c r="N1058" s="49" t="s">
        <v>8509</v>
      </c>
      <c r="O1058" s="49" t="s">
        <v>8514</v>
      </c>
      <c r="P1058" s="112" t="s">
        <v>195</v>
      </c>
      <c r="Q1058" s="112" t="s">
        <v>80</v>
      </c>
      <c r="R1058" s="112"/>
      <c r="S1058" s="112"/>
    </row>
    <row r="1059" spans="1:19" x14ac:dyDescent="0.25">
      <c r="A1059" s="110" t="s">
        <v>4298</v>
      </c>
      <c r="B1059" s="111"/>
      <c r="C1059" s="112" t="s">
        <v>4407</v>
      </c>
      <c r="D1059" s="49" t="s">
        <v>7477</v>
      </c>
      <c r="E1059" s="112"/>
      <c r="F1059" s="112"/>
      <c r="G1059" s="49" t="s">
        <v>5650</v>
      </c>
      <c r="H1059" s="49" t="s">
        <v>5651</v>
      </c>
      <c r="I1059" s="112"/>
      <c r="J1059" s="55" t="s">
        <v>7490</v>
      </c>
      <c r="K1059" s="55"/>
      <c r="L1059" s="112" t="s">
        <v>7469</v>
      </c>
      <c r="M1059" s="113">
        <v>0</v>
      </c>
      <c r="N1059" s="112" t="s">
        <v>8509</v>
      </c>
      <c r="O1059" s="112" t="s">
        <v>8514</v>
      </c>
      <c r="P1059" s="112" t="s">
        <v>163</v>
      </c>
      <c r="Q1059" s="112" t="s">
        <v>80</v>
      </c>
      <c r="R1059" s="112"/>
      <c r="S1059" s="112"/>
    </row>
    <row r="1060" spans="1:19" x14ac:dyDescent="0.25">
      <c r="A1060" s="110" t="s">
        <v>4298</v>
      </c>
      <c r="B1060" s="111"/>
      <c r="C1060" s="112" t="s">
        <v>4410</v>
      </c>
      <c r="D1060" s="49" t="s">
        <v>7478</v>
      </c>
      <c r="E1060" s="112"/>
      <c r="F1060" s="112"/>
      <c r="G1060" s="49" t="s">
        <v>5656</v>
      </c>
      <c r="H1060" s="49" t="s">
        <v>5657</v>
      </c>
      <c r="I1060" s="112"/>
      <c r="J1060" s="55" t="s">
        <v>7490</v>
      </c>
      <c r="K1060" s="55"/>
      <c r="L1060" s="112" t="s">
        <v>7469</v>
      </c>
      <c r="M1060" s="113">
        <v>0</v>
      </c>
      <c r="N1060" s="112" t="s">
        <v>8509</v>
      </c>
      <c r="O1060" s="112" t="s">
        <v>8514</v>
      </c>
      <c r="P1060" s="112" t="s">
        <v>6346</v>
      </c>
      <c r="Q1060" s="112" t="s">
        <v>80</v>
      </c>
      <c r="R1060" s="112"/>
      <c r="S1060" s="112"/>
    </row>
    <row r="1061" spans="1:19" x14ac:dyDescent="0.25">
      <c r="A1061" s="110" t="s">
        <v>4298</v>
      </c>
      <c r="B1061" s="111"/>
      <c r="C1061" s="112" t="s">
        <v>4368</v>
      </c>
      <c r="D1061" s="49" t="s">
        <v>7107</v>
      </c>
      <c r="E1061" s="112"/>
      <c r="F1061" s="112"/>
      <c r="G1061" s="49" t="s">
        <v>5560</v>
      </c>
      <c r="H1061" s="49" t="s">
        <v>5561</v>
      </c>
      <c r="I1061" s="112"/>
      <c r="J1061" s="55" t="s">
        <v>7490</v>
      </c>
      <c r="K1061" s="55"/>
      <c r="L1061" s="49" t="s">
        <v>7469</v>
      </c>
      <c r="M1061" s="152">
        <v>0</v>
      </c>
      <c r="N1061" s="49" t="s">
        <v>8509</v>
      </c>
      <c r="O1061" s="49" t="s">
        <v>8514</v>
      </c>
      <c r="P1061" s="112" t="s">
        <v>262</v>
      </c>
      <c r="Q1061" s="112" t="s">
        <v>80</v>
      </c>
      <c r="R1061" s="112"/>
      <c r="S1061" s="112"/>
    </row>
    <row r="1062" spans="1:19" x14ac:dyDescent="0.25">
      <c r="A1062" s="110" t="s">
        <v>4298</v>
      </c>
      <c r="B1062" s="111"/>
      <c r="C1062" s="112" t="s">
        <v>4387</v>
      </c>
      <c r="D1062" s="49" t="s">
        <v>7108</v>
      </c>
      <c r="E1062" s="112"/>
      <c r="F1062" s="112"/>
      <c r="G1062" s="49" t="s">
        <v>5604</v>
      </c>
      <c r="H1062" s="49" t="s">
        <v>5605</v>
      </c>
      <c r="I1062" s="112"/>
      <c r="J1062" s="55" t="s">
        <v>7490</v>
      </c>
      <c r="K1062" s="55"/>
      <c r="L1062" s="49" t="s">
        <v>7469</v>
      </c>
      <c r="M1062" s="152">
        <v>0</v>
      </c>
      <c r="N1062" s="49" t="s">
        <v>8509</v>
      </c>
      <c r="O1062" s="49" t="s">
        <v>8514</v>
      </c>
      <c r="P1062" s="112" t="s">
        <v>6343</v>
      </c>
      <c r="Q1062" s="112" t="s">
        <v>80</v>
      </c>
      <c r="R1062" s="112"/>
      <c r="S1062" s="112"/>
    </row>
    <row r="1063" spans="1:19" x14ac:dyDescent="0.25">
      <c r="A1063" s="110" t="s">
        <v>4298</v>
      </c>
      <c r="B1063" s="111"/>
      <c r="C1063" s="112" t="s">
        <v>4388</v>
      </c>
      <c r="D1063" s="49" t="s">
        <v>7109</v>
      </c>
      <c r="E1063" s="112"/>
      <c r="F1063" s="112"/>
      <c r="G1063" s="49" t="s">
        <v>5606</v>
      </c>
      <c r="H1063" s="49" t="s">
        <v>5607</v>
      </c>
      <c r="I1063" s="112"/>
      <c r="J1063" s="55" t="s">
        <v>7490</v>
      </c>
      <c r="K1063" s="55"/>
      <c r="L1063" s="49" t="s">
        <v>7469</v>
      </c>
      <c r="M1063" s="152">
        <v>0</v>
      </c>
      <c r="N1063" s="49" t="s">
        <v>8509</v>
      </c>
      <c r="O1063" s="49" t="s">
        <v>8514</v>
      </c>
      <c r="P1063" s="112" t="s">
        <v>6343</v>
      </c>
      <c r="Q1063" s="112" t="s">
        <v>80</v>
      </c>
      <c r="R1063" s="112"/>
      <c r="S1063" s="112"/>
    </row>
    <row r="1064" spans="1:19" x14ac:dyDescent="0.25">
      <c r="A1064" s="110" t="s">
        <v>4298</v>
      </c>
      <c r="B1064" s="111"/>
      <c r="C1064" s="112" t="s">
        <v>1882</v>
      </c>
      <c r="D1064" s="49" t="s">
        <v>6945</v>
      </c>
      <c r="E1064" s="112"/>
      <c r="F1064" s="112"/>
      <c r="G1064" s="49" t="s">
        <v>5445</v>
      </c>
      <c r="H1064" s="49" t="s">
        <v>5446</v>
      </c>
      <c r="I1064" s="112"/>
      <c r="J1064" s="55" t="s">
        <v>7490</v>
      </c>
      <c r="K1064" s="55"/>
      <c r="L1064" s="49" t="s">
        <v>7469</v>
      </c>
      <c r="M1064" s="152">
        <v>0</v>
      </c>
      <c r="N1064" s="49" t="s">
        <v>8509</v>
      </c>
      <c r="O1064" s="49" t="s">
        <v>8514</v>
      </c>
      <c r="P1064" s="112" t="s">
        <v>1884</v>
      </c>
      <c r="Q1064" s="112" t="s">
        <v>80</v>
      </c>
      <c r="R1064" s="112"/>
      <c r="S1064" s="112"/>
    </row>
    <row r="1065" spans="1:19" x14ac:dyDescent="0.25">
      <c r="A1065" s="110" t="s">
        <v>4298</v>
      </c>
      <c r="B1065" s="111"/>
      <c r="C1065" s="112" t="s">
        <v>4411</v>
      </c>
      <c r="D1065" s="49" t="s">
        <v>7479</v>
      </c>
      <c r="E1065" s="112"/>
      <c r="F1065" s="112"/>
      <c r="G1065" s="49" t="s">
        <v>5658</v>
      </c>
      <c r="H1065" s="49" t="s">
        <v>5659</v>
      </c>
      <c r="I1065" s="112"/>
      <c r="J1065" s="55" t="s">
        <v>7490</v>
      </c>
      <c r="K1065" s="55"/>
      <c r="L1065" s="112" t="s">
        <v>7469</v>
      </c>
      <c r="M1065" s="113">
        <v>0</v>
      </c>
      <c r="N1065" s="112" t="s">
        <v>8509</v>
      </c>
      <c r="O1065" s="112" t="s">
        <v>8514</v>
      </c>
      <c r="P1065" s="112" t="s">
        <v>6346</v>
      </c>
      <c r="Q1065" s="112" t="s">
        <v>80</v>
      </c>
      <c r="R1065" s="112"/>
      <c r="S1065" s="112"/>
    </row>
    <row r="1066" spans="1:19" x14ac:dyDescent="0.25">
      <c r="A1066" s="110" t="s">
        <v>4298</v>
      </c>
      <c r="B1066" s="111"/>
      <c r="C1066" s="112" t="s">
        <v>4384</v>
      </c>
      <c r="D1066" s="49" t="s">
        <v>6946</v>
      </c>
      <c r="E1066" s="112"/>
      <c r="F1066" s="112"/>
      <c r="G1066" s="49" t="s">
        <v>5596</v>
      </c>
      <c r="H1066" s="49" t="s">
        <v>5597</v>
      </c>
      <c r="I1066" s="112"/>
      <c r="J1066" s="55" t="s">
        <v>7490</v>
      </c>
      <c r="K1066" s="55"/>
      <c r="L1066" s="49" t="s">
        <v>7469</v>
      </c>
      <c r="M1066" s="152">
        <v>0</v>
      </c>
      <c r="N1066" s="49" t="s">
        <v>8509</v>
      </c>
      <c r="O1066" s="49" t="s">
        <v>8514</v>
      </c>
      <c r="P1066" s="112" t="s">
        <v>266</v>
      </c>
      <c r="Q1066" s="112" t="s">
        <v>80</v>
      </c>
      <c r="R1066" s="112"/>
      <c r="S1066" s="112"/>
    </row>
    <row r="1067" spans="1:19" x14ac:dyDescent="0.25">
      <c r="A1067" s="110" t="s">
        <v>4298</v>
      </c>
      <c r="B1067" s="111"/>
      <c r="C1067" s="112" t="s">
        <v>4302</v>
      </c>
      <c r="D1067" s="49" t="s">
        <v>6947</v>
      </c>
      <c r="E1067" s="112"/>
      <c r="F1067" s="112"/>
      <c r="G1067" s="49" t="s">
        <v>5421</v>
      </c>
      <c r="H1067" s="49" t="s">
        <v>5422</v>
      </c>
      <c r="I1067" s="112"/>
      <c r="J1067" s="55" t="s">
        <v>7490</v>
      </c>
      <c r="K1067" s="55"/>
      <c r="L1067" s="49" t="s">
        <v>7469</v>
      </c>
      <c r="M1067" s="152">
        <v>0</v>
      </c>
      <c r="N1067" s="49" t="s">
        <v>8509</v>
      </c>
      <c r="O1067" s="49" t="s">
        <v>8514</v>
      </c>
      <c r="P1067" s="112" t="s">
        <v>195</v>
      </c>
      <c r="Q1067" s="112" t="s">
        <v>80</v>
      </c>
      <c r="R1067" s="112"/>
      <c r="S1067" s="112"/>
    </row>
    <row r="1068" spans="1:19" x14ac:dyDescent="0.25">
      <c r="A1068" s="110" t="s">
        <v>4298</v>
      </c>
      <c r="B1068" s="111"/>
      <c r="C1068" s="112" t="s">
        <v>1876</v>
      </c>
      <c r="D1068" s="49" t="s">
        <v>6948</v>
      </c>
      <c r="E1068" s="112"/>
      <c r="F1068" s="112"/>
      <c r="G1068" s="49" t="s">
        <v>5566</v>
      </c>
      <c r="H1068" s="49" t="s">
        <v>5567</v>
      </c>
      <c r="I1068" s="112"/>
      <c r="J1068" s="55" t="s">
        <v>7490</v>
      </c>
      <c r="K1068" s="55"/>
      <c r="L1068" s="49" t="s">
        <v>7469</v>
      </c>
      <c r="M1068" s="152">
        <v>0</v>
      </c>
      <c r="N1068" s="49" t="s">
        <v>8509</v>
      </c>
      <c r="O1068" s="49" t="s">
        <v>8514</v>
      </c>
      <c r="P1068" s="112" t="s">
        <v>262</v>
      </c>
      <c r="Q1068" s="112" t="s">
        <v>80</v>
      </c>
      <c r="R1068" s="112"/>
      <c r="S1068" s="112"/>
    </row>
    <row r="1069" spans="1:19" x14ac:dyDescent="0.25">
      <c r="A1069" s="110" t="s">
        <v>4298</v>
      </c>
      <c r="B1069" s="111"/>
      <c r="C1069" s="112" t="s">
        <v>4338</v>
      </c>
      <c r="D1069" s="49" t="s">
        <v>7110</v>
      </c>
      <c r="E1069" s="112"/>
      <c r="F1069" s="112"/>
      <c r="G1069" s="49" t="s">
        <v>5496</v>
      </c>
      <c r="H1069" s="49" t="s">
        <v>5497</v>
      </c>
      <c r="I1069" s="112"/>
      <c r="J1069" s="55" t="s">
        <v>7490</v>
      </c>
      <c r="K1069" s="55"/>
      <c r="L1069" s="49" t="s">
        <v>7469</v>
      </c>
      <c r="M1069" s="152">
        <v>0</v>
      </c>
      <c r="N1069" s="49" t="s">
        <v>8509</v>
      </c>
      <c r="O1069" s="49" t="s">
        <v>8514</v>
      </c>
      <c r="P1069" s="112" t="s">
        <v>6321</v>
      </c>
      <c r="Q1069" s="112" t="s">
        <v>80</v>
      </c>
      <c r="R1069" s="112"/>
      <c r="S1069" s="112"/>
    </row>
    <row r="1070" spans="1:19" x14ac:dyDescent="0.25">
      <c r="A1070" s="110" t="s">
        <v>4298</v>
      </c>
      <c r="B1070" s="111"/>
      <c r="C1070" s="112" t="s">
        <v>4365</v>
      </c>
      <c r="D1070" s="49" t="s">
        <v>6949</v>
      </c>
      <c r="E1070" s="112"/>
      <c r="F1070" s="112"/>
      <c r="G1070" s="49" t="s">
        <v>5552</v>
      </c>
      <c r="H1070" s="49" t="s">
        <v>5553</v>
      </c>
      <c r="I1070" s="112"/>
      <c r="J1070" s="55" t="s">
        <v>7490</v>
      </c>
      <c r="K1070" s="55"/>
      <c r="L1070" s="49" t="s">
        <v>7469</v>
      </c>
      <c r="M1070" s="152">
        <v>0</v>
      </c>
      <c r="N1070" s="49" t="s">
        <v>8509</v>
      </c>
      <c r="O1070" s="49" t="s">
        <v>8514</v>
      </c>
      <c r="P1070" s="112" t="s">
        <v>262</v>
      </c>
      <c r="Q1070" s="112" t="s">
        <v>80</v>
      </c>
      <c r="R1070" s="112"/>
      <c r="S1070" s="112"/>
    </row>
    <row r="1071" spans="1:19" x14ac:dyDescent="0.25">
      <c r="A1071" s="110" t="s">
        <v>4298</v>
      </c>
      <c r="B1071" s="111"/>
      <c r="C1071" s="112" t="s">
        <v>4362</v>
      </c>
      <c r="D1071" s="49" t="s">
        <v>6950</v>
      </c>
      <c r="E1071" s="112"/>
      <c r="F1071" s="112"/>
      <c r="G1071" s="49" t="s">
        <v>5546</v>
      </c>
      <c r="H1071" s="49" t="s">
        <v>5547</v>
      </c>
      <c r="I1071" s="112"/>
      <c r="J1071" s="55" t="s">
        <v>7490</v>
      </c>
      <c r="K1071" s="55"/>
      <c r="L1071" s="49" t="s">
        <v>7469</v>
      </c>
      <c r="M1071" s="152">
        <v>0</v>
      </c>
      <c r="N1071" s="49" t="s">
        <v>8509</v>
      </c>
      <c r="O1071" s="49" t="s">
        <v>8514</v>
      </c>
      <c r="P1071" s="112" t="s">
        <v>262</v>
      </c>
      <c r="Q1071" s="112" t="s">
        <v>80</v>
      </c>
      <c r="R1071" s="112"/>
      <c r="S1071" s="112"/>
    </row>
    <row r="1072" spans="1:19" x14ac:dyDescent="0.25">
      <c r="A1072" s="110" t="s">
        <v>4298</v>
      </c>
      <c r="B1072" s="111"/>
      <c r="C1072" s="112" t="s">
        <v>4328</v>
      </c>
      <c r="D1072" s="49" t="s">
        <v>6951</v>
      </c>
      <c r="E1072" s="112"/>
      <c r="F1072" s="112"/>
      <c r="G1072" s="49" t="s">
        <v>5477</v>
      </c>
      <c r="H1072" s="49" t="s">
        <v>5478</v>
      </c>
      <c r="I1072" s="112"/>
      <c r="J1072" s="55" t="s">
        <v>7490</v>
      </c>
      <c r="K1072" s="55"/>
      <c r="L1072" s="49" t="s">
        <v>7469</v>
      </c>
      <c r="M1072" s="152">
        <v>0</v>
      </c>
      <c r="N1072" s="49" t="s">
        <v>8509</v>
      </c>
      <c r="O1072" s="49" t="s">
        <v>8514</v>
      </c>
      <c r="P1072" s="112" t="s">
        <v>6318</v>
      </c>
      <c r="Q1072" s="112" t="s">
        <v>80</v>
      </c>
      <c r="R1072" s="112"/>
      <c r="S1072" s="112"/>
    </row>
    <row r="1073" spans="1:19" x14ac:dyDescent="0.25">
      <c r="A1073" s="110" t="s">
        <v>4298</v>
      </c>
      <c r="B1073" s="111"/>
      <c r="C1073" s="112" t="s">
        <v>4370</v>
      </c>
      <c r="D1073" s="49" t="s">
        <v>6952</v>
      </c>
      <c r="E1073" s="112"/>
      <c r="F1073" s="112"/>
      <c r="G1073" s="49" t="s">
        <v>5564</v>
      </c>
      <c r="H1073" s="49" t="s">
        <v>5565</v>
      </c>
      <c r="I1073" s="112"/>
      <c r="J1073" s="55" t="s">
        <v>7490</v>
      </c>
      <c r="K1073" s="55"/>
      <c r="L1073" s="49" t="s">
        <v>7469</v>
      </c>
      <c r="M1073" s="152">
        <v>0</v>
      </c>
      <c r="N1073" s="49" t="s">
        <v>8509</v>
      </c>
      <c r="O1073" s="49" t="s">
        <v>8514</v>
      </c>
      <c r="P1073" s="112" t="s">
        <v>262</v>
      </c>
      <c r="Q1073" s="112" t="s">
        <v>80</v>
      </c>
      <c r="R1073" s="112"/>
      <c r="S1073" s="112"/>
    </row>
    <row r="1074" spans="1:19" x14ac:dyDescent="0.25">
      <c r="A1074" s="110" t="s">
        <v>4298</v>
      </c>
      <c r="B1074" s="111"/>
      <c r="C1074" s="112" t="s">
        <v>4354</v>
      </c>
      <c r="D1074" s="49" t="s">
        <v>7111</v>
      </c>
      <c r="E1074" s="112"/>
      <c r="F1074" s="112"/>
      <c r="G1074" s="49" t="s">
        <v>5528</v>
      </c>
      <c r="H1074" s="49" t="s">
        <v>5529</v>
      </c>
      <c r="I1074" s="112"/>
      <c r="J1074" s="55" t="s">
        <v>7490</v>
      </c>
      <c r="K1074" s="55"/>
      <c r="L1074" s="49" t="s">
        <v>7469</v>
      </c>
      <c r="M1074" s="152">
        <v>0</v>
      </c>
      <c r="N1074" s="49" t="s">
        <v>8509</v>
      </c>
      <c r="O1074" s="49" t="s">
        <v>8514</v>
      </c>
      <c r="P1074" s="112" t="s">
        <v>262</v>
      </c>
      <c r="Q1074" s="112" t="s">
        <v>80</v>
      </c>
      <c r="R1074" s="112"/>
      <c r="S1074" s="112"/>
    </row>
    <row r="1075" spans="1:19" x14ac:dyDescent="0.25">
      <c r="A1075" s="110" t="s">
        <v>4298</v>
      </c>
      <c r="B1075" s="111"/>
      <c r="C1075" s="112" t="s">
        <v>4369</v>
      </c>
      <c r="D1075" s="49" t="s">
        <v>6953</v>
      </c>
      <c r="E1075" s="112"/>
      <c r="F1075" s="112"/>
      <c r="G1075" s="49" t="s">
        <v>5562</v>
      </c>
      <c r="H1075" s="49" t="s">
        <v>5563</v>
      </c>
      <c r="I1075" s="112"/>
      <c r="J1075" s="55" t="s">
        <v>7490</v>
      </c>
      <c r="K1075" s="55"/>
      <c r="L1075" s="49" t="s">
        <v>7469</v>
      </c>
      <c r="M1075" s="152">
        <v>0</v>
      </c>
      <c r="N1075" s="49" t="s">
        <v>8509</v>
      </c>
      <c r="O1075" s="49" t="s">
        <v>8514</v>
      </c>
      <c r="P1075" s="112" t="s">
        <v>262</v>
      </c>
      <c r="Q1075" s="112" t="s">
        <v>80</v>
      </c>
      <c r="R1075" s="112"/>
      <c r="S1075" s="112"/>
    </row>
    <row r="1076" spans="1:19" x14ac:dyDescent="0.25">
      <c r="A1076" s="110" t="s">
        <v>4298</v>
      </c>
      <c r="B1076" s="111"/>
      <c r="C1076" s="112" t="s">
        <v>4417</v>
      </c>
      <c r="D1076" s="49" t="s">
        <v>6954</v>
      </c>
      <c r="E1076" s="112"/>
      <c r="F1076" s="112"/>
      <c r="G1076" s="49" t="s">
        <v>5672</v>
      </c>
      <c r="H1076" s="49" t="s">
        <v>5673</v>
      </c>
      <c r="I1076" s="112"/>
      <c r="J1076" s="55" t="s">
        <v>7490</v>
      </c>
      <c r="K1076" s="55"/>
      <c r="L1076" s="49" t="s">
        <v>7469</v>
      </c>
      <c r="M1076" s="152">
        <v>0</v>
      </c>
      <c r="N1076" s="49" t="s">
        <v>8509</v>
      </c>
      <c r="O1076" s="49" t="s">
        <v>8514</v>
      </c>
      <c r="P1076" s="112" t="s">
        <v>157</v>
      </c>
      <c r="Q1076" s="112" t="s">
        <v>80</v>
      </c>
      <c r="R1076" s="112"/>
      <c r="S1076" s="112"/>
    </row>
    <row r="1077" spans="1:19" x14ac:dyDescent="0.25">
      <c r="A1077" s="110" t="s">
        <v>4298</v>
      </c>
      <c r="B1077" s="111"/>
      <c r="C1077" s="112" t="s">
        <v>4396</v>
      </c>
      <c r="D1077" s="49" t="s">
        <v>7480</v>
      </c>
      <c r="E1077" s="112"/>
      <c r="F1077" s="112"/>
      <c r="G1077" s="49" t="s">
        <v>5624</v>
      </c>
      <c r="H1077" s="49" t="s">
        <v>5625</v>
      </c>
      <c r="I1077" s="112"/>
      <c r="J1077" s="55" t="s">
        <v>7490</v>
      </c>
      <c r="K1077" s="55"/>
      <c r="L1077" s="112" t="s">
        <v>7469</v>
      </c>
      <c r="M1077" s="113">
        <v>0</v>
      </c>
      <c r="N1077" s="112" t="s">
        <v>8509</v>
      </c>
      <c r="O1077" s="112" t="s">
        <v>8514</v>
      </c>
      <c r="P1077" s="112" t="s">
        <v>100</v>
      </c>
      <c r="Q1077" s="112" t="s">
        <v>80</v>
      </c>
      <c r="R1077" s="112"/>
      <c r="S1077" s="112"/>
    </row>
    <row r="1078" spans="1:19" x14ac:dyDescent="0.25">
      <c r="A1078" s="110" t="s">
        <v>4298</v>
      </c>
      <c r="B1078" s="111"/>
      <c r="C1078" s="112" t="s">
        <v>4397</v>
      </c>
      <c r="D1078" s="49" t="s">
        <v>7481</v>
      </c>
      <c r="E1078" s="112"/>
      <c r="F1078" s="112"/>
      <c r="G1078" s="49" t="s">
        <v>5626</v>
      </c>
      <c r="H1078" s="49" t="s">
        <v>5627</v>
      </c>
      <c r="I1078" s="112"/>
      <c r="J1078" s="55" t="s">
        <v>7490</v>
      </c>
      <c r="K1078" s="55"/>
      <c r="L1078" s="112" t="s">
        <v>7469</v>
      </c>
      <c r="M1078" s="113">
        <v>0</v>
      </c>
      <c r="N1078" s="112" t="s">
        <v>8509</v>
      </c>
      <c r="O1078" s="112" t="s">
        <v>8514</v>
      </c>
      <c r="P1078" s="112" t="s">
        <v>100</v>
      </c>
      <c r="Q1078" s="112" t="s">
        <v>80</v>
      </c>
      <c r="R1078" s="112"/>
      <c r="S1078" s="112"/>
    </row>
    <row r="1079" spans="1:19" x14ac:dyDescent="0.25">
      <c r="A1079" s="110" t="s">
        <v>4298</v>
      </c>
      <c r="B1079" s="111"/>
      <c r="C1079" s="112" t="s">
        <v>4408</v>
      </c>
      <c r="D1079" s="49" t="s">
        <v>7482</v>
      </c>
      <c r="E1079" s="112"/>
      <c r="F1079" s="112"/>
      <c r="G1079" s="49" t="s">
        <v>5652</v>
      </c>
      <c r="H1079" s="49" t="s">
        <v>5653</v>
      </c>
      <c r="I1079" s="112"/>
      <c r="J1079" s="55" t="s">
        <v>7490</v>
      </c>
      <c r="K1079" s="55"/>
      <c r="L1079" s="112" t="s">
        <v>7469</v>
      </c>
      <c r="M1079" s="113">
        <v>0</v>
      </c>
      <c r="N1079" s="112" t="s">
        <v>8509</v>
      </c>
      <c r="O1079" s="112" t="s">
        <v>8514</v>
      </c>
      <c r="P1079" s="112" t="s">
        <v>163</v>
      </c>
      <c r="Q1079" s="112" t="s">
        <v>80</v>
      </c>
      <c r="R1079" s="112"/>
      <c r="S1079" s="112"/>
    </row>
    <row r="1080" spans="1:19" x14ac:dyDescent="0.25">
      <c r="A1080" s="110" t="s">
        <v>4298</v>
      </c>
      <c r="B1080" s="111"/>
      <c r="C1080" s="112" t="s">
        <v>4412</v>
      </c>
      <c r="D1080" s="49" t="s">
        <v>7483</v>
      </c>
      <c r="E1080" s="112"/>
      <c r="F1080" s="112"/>
      <c r="G1080" s="49" t="s">
        <v>5660</v>
      </c>
      <c r="H1080" s="49" t="s">
        <v>5661</v>
      </c>
      <c r="I1080" s="112"/>
      <c r="J1080" s="55" t="s">
        <v>7490</v>
      </c>
      <c r="K1080" s="55"/>
      <c r="L1080" s="112" t="s">
        <v>7469</v>
      </c>
      <c r="M1080" s="113">
        <v>0</v>
      </c>
      <c r="N1080" s="112" t="s">
        <v>8509</v>
      </c>
      <c r="O1080" s="112" t="s">
        <v>8514</v>
      </c>
      <c r="P1080" s="112" t="s">
        <v>6346</v>
      </c>
      <c r="Q1080" s="112" t="s">
        <v>80</v>
      </c>
      <c r="R1080" s="112"/>
      <c r="S1080" s="112"/>
    </row>
    <row r="1081" spans="1:19" x14ac:dyDescent="0.25">
      <c r="A1081" s="110" t="s">
        <v>4298</v>
      </c>
      <c r="B1081" s="111"/>
      <c r="C1081" s="112" t="s">
        <v>4334</v>
      </c>
      <c r="D1081" s="49" t="s">
        <v>7112</v>
      </c>
      <c r="E1081" s="112"/>
      <c r="F1081" s="112"/>
      <c r="G1081" s="49" t="s">
        <v>5489</v>
      </c>
      <c r="H1081" s="49" t="s">
        <v>485</v>
      </c>
      <c r="I1081" s="112"/>
      <c r="J1081" s="55" t="s">
        <v>7490</v>
      </c>
      <c r="K1081" s="55"/>
      <c r="L1081" s="49" t="s">
        <v>7469</v>
      </c>
      <c r="M1081" s="152">
        <v>0</v>
      </c>
      <c r="N1081" s="49" t="s">
        <v>8509</v>
      </c>
      <c r="O1081" s="49" t="s">
        <v>8514</v>
      </c>
      <c r="P1081" s="112" t="s">
        <v>6321</v>
      </c>
      <c r="Q1081" s="112" t="s">
        <v>80</v>
      </c>
      <c r="R1081" s="112"/>
      <c r="S1081" s="112"/>
    </row>
    <row r="1082" spans="1:19" x14ac:dyDescent="0.25">
      <c r="A1082" s="110" t="s">
        <v>4298</v>
      </c>
      <c r="B1082" s="111"/>
      <c r="C1082" s="112" t="s">
        <v>4346</v>
      </c>
      <c r="D1082" s="49" t="s">
        <v>6955</v>
      </c>
      <c r="E1082" s="112"/>
      <c r="F1082" s="112"/>
      <c r="G1082" s="49" t="s">
        <v>5512</v>
      </c>
      <c r="H1082" s="49" t="s">
        <v>5513</v>
      </c>
      <c r="I1082" s="112"/>
      <c r="J1082" s="55" t="s">
        <v>7490</v>
      </c>
      <c r="K1082" s="55"/>
      <c r="L1082" s="49" t="s">
        <v>7469</v>
      </c>
      <c r="M1082" s="152">
        <v>0</v>
      </c>
      <c r="N1082" s="49" t="s">
        <v>8509</v>
      </c>
      <c r="O1082" s="49" t="s">
        <v>8514</v>
      </c>
      <c r="P1082" s="112" t="s">
        <v>6326</v>
      </c>
      <c r="Q1082" s="112" t="s">
        <v>80</v>
      </c>
      <c r="R1082" s="112"/>
      <c r="S1082" s="112"/>
    </row>
    <row r="1083" spans="1:19" x14ac:dyDescent="0.25">
      <c r="A1083" s="110" t="s">
        <v>4298</v>
      </c>
      <c r="B1083" s="111"/>
      <c r="C1083" s="112" t="s">
        <v>4374</v>
      </c>
      <c r="D1083" s="49" t="s">
        <v>7113</v>
      </c>
      <c r="E1083" s="112"/>
      <c r="F1083" s="112"/>
      <c r="G1083" s="49" t="s">
        <v>5574</v>
      </c>
      <c r="H1083" s="49" t="s">
        <v>5575</v>
      </c>
      <c r="I1083" s="112"/>
      <c r="J1083" s="55" t="s">
        <v>7490</v>
      </c>
      <c r="K1083" s="55"/>
      <c r="L1083" s="49" t="s">
        <v>7469</v>
      </c>
      <c r="M1083" s="152">
        <v>0</v>
      </c>
      <c r="N1083" s="49" t="s">
        <v>8509</v>
      </c>
      <c r="O1083" s="49" t="s">
        <v>8514</v>
      </c>
      <c r="P1083" s="112" t="s">
        <v>262</v>
      </c>
      <c r="Q1083" s="112" t="s">
        <v>80</v>
      </c>
      <c r="R1083" s="112"/>
      <c r="S1083" s="112"/>
    </row>
    <row r="1084" spans="1:19" x14ac:dyDescent="0.25">
      <c r="A1084" s="110" t="s">
        <v>4298</v>
      </c>
      <c r="B1084" s="111"/>
      <c r="C1084" s="112" t="s">
        <v>4372</v>
      </c>
      <c r="D1084" s="49" t="s">
        <v>7114</v>
      </c>
      <c r="E1084" s="112"/>
      <c r="F1084" s="112"/>
      <c r="G1084" s="49" t="s">
        <v>5570</v>
      </c>
      <c r="H1084" s="49" t="s">
        <v>5571</v>
      </c>
      <c r="I1084" s="112"/>
      <c r="J1084" s="55" t="s">
        <v>7490</v>
      </c>
      <c r="K1084" s="55"/>
      <c r="L1084" s="49" t="s">
        <v>7469</v>
      </c>
      <c r="M1084" s="152">
        <v>0</v>
      </c>
      <c r="N1084" s="49" t="s">
        <v>8509</v>
      </c>
      <c r="O1084" s="49" t="s">
        <v>8514</v>
      </c>
      <c r="P1084" s="112" t="s">
        <v>262</v>
      </c>
      <c r="Q1084" s="112" t="s">
        <v>80</v>
      </c>
      <c r="R1084" s="112"/>
      <c r="S1084" s="112"/>
    </row>
    <row r="1085" spans="1:19" x14ac:dyDescent="0.25">
      <c r="A1085" s="110" t="s">
        <v>4298</v>
      </c>
      <c r="B1085" s="111"/>
      <c r="C1085" s="112" t="s">
        <v>4371</v>
      </c>
      <c r="D1085" s="49" t="s">
        <v>7115</v>
      </c>
      <c r="E1085" s="112"/>
      <c r="F1085" s="112"/>
      <c r="G1085" s="49" t="s">
        <v>5568</v>
      </c>
      <c r="H1085" s="49" t="s">
        <v>5569</v>
      </c>
      <c r="I1085" s="112"/>
      <c r="J1085" s="55" t="s">
        <v>7490</v>
      </c>
      <c r="K1085" s="55"/>
      <c r="L1085" s="49" t="s">
        <v>7469</v>
      </c>
      <c r="M1085" s="152">
        <v>0</v>
      </c>
      <c r="N1085" s="49" t="s">
        <v>8509</v>
      </c>
      <c r="O1085" s="49" t="s">
        <v>8514</v>
      </c>
      <c r="P1085" s="112" t="s">
        <v>262</v>
      </c>
      <c r="Q1085" s="112" t="s">
        <v>80</v>
      </c>
      <c r="R1085" s="112"/>
      <c r="S1085" s="112"/>
    </row>
    <row r="1086" spans="1:19" x14ac:dyDescent="0.25">
      <c r="A1086" s="110" t="s">
        <v>4298</v>
      </c>
      <c r="B1086" s="111"/>
      <c r="C1086" s="112" t="s">
        <v>4375</v>
      </c>
      <c r="D1086" s="49" t="s">
        <v>6956</v>
      </c>
      <c r="E1086" s="112"/>
      <c r="F1086" s="112"/>
      <c r="G1086" s="49" t="s">
        <v>5576</v>
      </c>
      <c r="H1086" s="49" t="s">
        <v>5577</v>
      </c>
      <c r="I1086" s="112"/>
      <c r="J1086" s="55" t="s">
        <v>7490</v>
      </c>
      <c r="K1086" s="55"/>
      <c r="L1086" s="49" t="s">
        <v>7469</v>
      </c>
      <c r="M1086" s="152">
        <v>0</v>
      </c>
      <c r="N1086" s="49" t="s">
        <v>8509</v>
      </c>
      <c r="O1086" s="49" t="s">
        <v>8514</v>
      </c>
      <c r="P1086" s="112" t="s">
        <v>262</v>
      </c>
      <c r="Q1086" s="112" t="s">
        <v>80</v>
      </c>
      <c r="R1086" s="112"/>
      <c r="S1086" s="112"/>
    </row>
    <row r="1087" spans="1:19" x14ac:dyDescent="0.25">
      <c r="A1087" s="110" t="s">
        <v>4298</v>
      </c>
      <c r="B1087" s="111"/>
      <c r="C1087" s="112" t="s">
        <v>4390</v>
      </c>
      <c r="D1087" s="49" t="s">
        <v>6957</v>
      </c>
      <c r="E1087" s="112"/>
      <c r="F1087" s="112"/>
      <c r="G1087" s="49" t="s">
        <v>5610</v>
      </c>
      <c r="H1087" s="49" t="s">
        <v>5611</v>
      </c>
      <c r="I1087" s="112"/>
      <c r="J1087" s="55" t="s">
        <v>7490</v>
      </c>
      <c r="K1087" s="55"/>
      <c r="L1087" s="49" t="s">
        <v>7469</v>
      </c>
      <c r="M1087" s="152">
        <v>0</v>
      </c>
      <c r="N1087" s="49" t="s">
        <v>8509</v>
      </c>
      <c r="O1087" s="49" t="s">
        <v>8514</v>
      </c>
      <c r="P1087" s="112" t="s">
        <v>6326</v>
      </c>
      <c r="Q1087" s="112" t="s">
        <v>80</v>
      </c>
      <c r="R1087" s="112"/>
      <c r="S1087" s="112"/>
    </row>
    <row r="1088" spans="1:19" x14ac:dyDescent="0.25">
      <c r="A1088" s="110" t="s">
        <v>4298</v>
      </c>
      <c r="B1088" s="111"/>
      <c r="C1088" s="112" t="s">
        <v>4398</v>
      </c>
      <c r="D1088" s="49" t="s">
        <v>7484</v>
      </c>
      <c r="E1088" s="112"/>
      <c r="F1088" s="112"/>
      <c r="G1088" s="49" t="s">
        <v>5628</v>
      </c>
      <c r="H1088" s="49" t="s">
        <v>5629</v>
      </c>
      <c r="I1088" s="112"/>
      <c r="J1088" s="55" t="s">
        <v>7490</v>
      </c>
      <c r="K1088" s="55"/>
      <c r="L1088" s="112" t="s">
        <v>7469</v>
      </c>
      <c r="M1088" s="113">
        <v>0</v>
      </c>
      <c r="N1088" s="112" t="s">
        <v>8509</v>
      </c>
      <c r="O1088" s="112" t="s">
        <v>8514</v>
      </c>
      <c r="P1088" s="112" t="s">
        <v>100</v>
      </c>
      <c r="Q1088" s="112" t="s">
        <v>80</v>
      </c>
      <c r="R1088" s="112"/>
      <c r="S1088" s="112"/>
    </row>
    <row r="1089" spans="1:19" x14ac:dyDescent="0.25">
      <c r="A1089" s="110" t="s">
        <v>4298</v>
      </c>
      <c r="B1089" s="111"/>
      <c r="C1089" s="112" t="s">
        <v>4352</v>
      </c>
      <c r="D1089" s="49" t="s">
        <v>6958</v>
      </c>
      <c r="E1089" s="112"/>
      <c r="F1089" s="112"/>
      <c r="G1089" s="52" t="s">
        <v>5524</v>
      </c>
      <c r="H1089" s="52" t="s">
        <v>5525</v>
      </c>
      <c r="I1089" s="112"/>
      <c r="J1089" s="55" t="s">
        <v>7490</v>
      </c>
      <c r="K1089" s="55"/>
      <c r="L1089" s="49" t="s">
        <v>7469</v>
      </c>
      <c r="M1089" s="152">
        <v>0</v>
      </c>
      <c r="N1089" s="49" t="s">
        <v>8509</v>
      </c>
      <c r="O1089" s="49" t="s">
        <v>8514</v>
      </c>
      <c r="P1089" s="112" t="s">
        <v>195</v>
      </c>
      <c r="Q1089" s="112" t="s">
        <v>80</v>
      </c>
      <c r="R1089" s="112"/>
      <c r="S1089" s="112"/>
    </row>
    <row r="1090" spans="1:19" x14ac:dyDescent="0.25">
      <c r="A1090" s="110" t="s">
        <v>4298</v>
      </c>
      <c r="B1090" s="111"/>
      <c r="C1090" s="112" t="s">
        <v>4353</v>
      </c>
      <c r="D1090" s="49" t="s">
        <v>6959</v>
      </c>
      <c r="E1090" s="112"/>
      <c r="F1090" s="112"/>
      <c r="G1090" s="52" t="s">
        <v>5526</v>
      </c>
      <c r="H1090" s="52" t="s">
        <v>5527</v>
      </c>
      <c r="I1090" s="112"/>
      <c r="J1090" s="55" t="s">
        <v>7490</v>
      </c>
      <c r="K1090" s="55"/>
      <c r="L1090" s="49" t="s">
        <v>7469</v>
      </c>
      <c r="M1090" s="152">
        <v>0</v>
      </c>
      <c r="N1090" s="49" t="s">
        <v>8509</v>
      </c>
      <c r="O1090" s="49" t="s">
        <v>8514</v>
      </c>
      <c r="P1090" s="112" t="s">
        <v>195</v>
      </c>
      <c r="Q1090" s="112" t="s">
        <v>80</v>
      </c>
      <c r="R1090" s="112"/>
      <c r="S1090" s="112"/>
    </row>
    <row r="1091" spans="1:19" x14ac:dyDescent="0.25">
      <c r="A1091" s="112" t="s">
        <v>6795</v>
      </c>
      <c r="B1091" s="111">
        <v>-99</v>
      </c>
      <c r="C1091" s="112" t="s">
        <v>267</v>
      </c>
      <c r="D1091" s="49" t="s">
        <v>2056</v>
      </c>
      <c r="E1091" s="112"/>
      <c r="F1091" s="112"/>
      <c r="G1091" s="61" t="s">
        <v>480</v>
      </c>
      <c r="H1091" s="61" t="s">
        <v>481</v>
      </c>
      <c r="I1091" s="112"/>
      <c r="J1091" s="55" t="s">
        <v>7490</v>
      </c>
      <c r="K1091" s="55"/>
      <c r="L1091" s="112" t="s">
        <v>153</v>
      </c>
      <c r="M1091" s="113" t="s">
        <v>8508</v>
      </c>
      <c r="N1091" s="112" t="s">
        <v>8510</v>
      </c>
      <c r="O1091" s="112"/>
      <c r="P1091" s="112" t="s">
        <v>153</v>
      </c>
      <c r="Q1091" s="112" t="s">
        <v>80</v>
      </c>
      <c r="R1091" s="112"/>
      <c r="S1091" s="112"/>
    </row>
    <row r="1092" spans="1:19" x14ac:dyDescent="0.25">
      <c r="A1092" s="112" t="s">
        <v>6795</v>
      </c>
      <c r="B1092" s="111">
        <v>-99</v>
      </c>
      <c r="C1092" s="112" t="s">
        <v>4113</v>
      </c>
      <c r="D1092" s="53" t="s">
        <v>7550</v>
      </c>
      <c r="E1092" s="112"/>
      <c r="F1092" s="112"/>
      <c r="G1092" s="61" t="s">
        <v>465</v>
      </c>
      <c r="H1092" s="61" t="s">
        <v>5052</v>
      </c>
      <c r="I1092" s="112"/>
      <c r="J1092" s="55" t="s">
        <v>7490</v>
      </c>
      <c r="K1092" s="55"/>
      <c r="L1092" s="54" t="s">
        <v>91</v>
      </c>
      <c r="M1092" s="157" t="s">
        <v>8508</v>
      </c>
      <c r="N1092" s="56" t="s">
        <v>8510</v>
      </c>
      <c r="O1092" s="56"/>
      <c r="P1092" s="112" t="s">
        <v>100</v>
      </c>
      <c r="Q1092" s="112" t="s">
        <v>80</v>
      </c>
      <c r="R1092" s="112" t="s">
        <v>7474</v>
      </c>
      <c r="S1092" s="112"/>
    </row>
    <row r="1093" spans="1:19" x14ac:dyDescent="0.25">
      <c r="A1093" s="110" t="s">
        <v>4679</v>
      </c>
      <c r="B1093" s="115">
        <v>-99</v>
      </c>
      <c r="C1093" s="112" t="s">
        <v>4112</v>
      </c>
      <c r="D1093" s="53"/>
      <c r="E1093" s="112"/>
      <c r="F1093" s="112"/>
      <c r="G1093" s="49" t="s">
        <v>4112</v>
      </c>
      <c r="H1093" s="52"/>
      <c r="I1093" s="112"/>
      <c r="J1093" s="112" t="s">
        <v>7490</v>
      </c>
      <c r="K1093" s="112"/>
      <c r="L1093" s="120" t="s">
        <v>91</v>
      </c>
      <c r="M1093" s="138" t="s">
        <v>8508</v>
      </c>
      <c r="N1093" s="120" t="s">
        <v>8510</v>
      </c>
      <c r="O1093" s="120"/>
      <c r="P1093" s="112"/>
      <c r="Q1093" s="112" t="s">
        <v>80</v>
      </c>
      <c r="R1093" s="112"/>
      <c r="S1093" s="112"/>
    </row>
    <row r="1094" spans="1:19" x14ac:dyDescent="0.25">
      <c r="A1094" s="114" t="s">
        <v>4679</v>
      </c>
      <c r="B1094" s="99">
        <v>1</v>
      </c>
      <c r="C1094" s="100" t="s">
        <v>93</v>
      </c>
      <c r="D1094" s="100" t="s">
        <v>1923</v>
      </c>
      <c r="E1094" s="101"/>
      <c r="F1094" s="100" t="s">
        <v>7658</v>
      </c>
      <c r="G1094" s="100" t="s">
        <v>277</v>
      </c>
      <c r="H1094" s="100" t="s">
        <v>278</v>
      </c>
      <c r="I1094" s="100" t="s">
        <v>2311</v>
      </c>
      <c r="J1094" s="102" t="s">
        <v>7490</v>
      </c>
      <c r="K1094" s="102"/>
      <c r="L1094" s="100" t="s">
        <v>91</v>
      </c>
      <c r="M1094" s="153" t="s">
        <v>8508</v>
      </c>
      <c r="N1094" s="102" t="s">
        <v>8510</v>
      </c>
      <c r="O1094" s="102" t="s">
        <v>8513</v>
      </c>
      <c r="P1094" s="114" t="s">
        <v>91</v>
      </c>
      <c r="Q1094" s="114" t="s">
        <v>80</v>
      </c>
      <c r="R1094" s="114"/>
      <c r="S1094" s="114"/>
    </row>
    <row r="1095" spans="1:19" x14ac:dyDescent="0.25">
      <c r="A1095" s="110" t="s">
        <v>4679</v>
      </c>
      <c r="B1095" s="111">
        <v>2</v>
      </c>
      <c r="C1095" s="112" t="s">
        <v>4113</v>
      </c>
      <c r="D1095" s="53" t="s">
        <v>7550</v>
      </c>
      <c r="E1095" s="112"/>
      <c r="F1095" s="112"/>
      <c r="G1095" s="49" t="s">
        <v>465</v>
      </c>
      <c r="H1095" s="49" t="s">
        <v>5052</v>
      </c>
      <c r="I1095" s="112"/>
      <c r="J1095" s="112" t="s">
        <v>7490</v>
      </c>
      <c r="K1095" s="112"/>
      <c r="L1095" s="98" t="s">
        <v>7470</v>
      </c>
      <c r="M1095" s="159" t="s">
        <v>8508</v>
      </c>
      <c r="N1095" s="98" t="s">
        <v>8510</v>
      </c>
      <c r="O1095" s="98" t="s">
        <v>8513</v>
      </c>
      <c r="P1095" s="112" t="s">
        <v>100</v>
      </c>
      <c r="Q1095" s="112" t="s">
        <v>80</v>
      </c>
      <c r="R1095" s="112"/>
      <c r="S1095" s="112"/>
    </row>
    <row r="1096" spans="1:19" x14ac:dyDescent="0.25">
      <c r="A1096" s="114" t="s">
        <v>4679</v>
      </c>
      <c r="B1096" s="99">
        <v>3</v>
      </c>
      <c r="C1096" s="100" t="s">
        <v>116</v>
      </c>
      <c r="D1096" s="100" t="s">
        <v>6628</v>
      </c>
      <c r="E1096" s="101"/>
      <c r="F1096" s="100"/>
      <c r="G1096" s="100" t="s">
        <v>318</v>
      </c>
      <c r="H1096" s="100"/>
      <c r="I1096" s="100"/>
      <c r="J1096" s="102" t="s">
        <v>7490</v>
      </c>
      <c r="K1096" s="102"/>
      <c r="L1096" s="54" t="s">
        <v>91</v>
      </c>
      <c r="M1096" s="157" t="s">
        <v>8508</v>
      </c>
      <c r="N1096" s="56" t="s">
        <v>8510</v>
      </c>
      <c r="O1096" s="56" t="s">
        <v>8513</v>
      </c>
      <c r="P1096" s="114" t="s">
        <v>100</v>
      </c>
      <c r="Q1096" s="114" t="s">
        <v>80</v>
      </c>
      <c r="R1096" s="112" t="s">
        <v>7474</v>
      </c>
      <c r="S1096" s="112"/>
    </row>
    <row r="1097" spans="1:19" x14ac:dyDescent="0.25">
      <c r="A1097" s="114" t="s">
        <v>4679</v>
      </c>
      <c r="B1097" s="99">
        <v>4</v>
      </c>
      <c r="C1097" s="114" t="s">
        <v>2591</v>
      </c>
      <c r="D1097" s="101" t="s">
        <v>7535</v>
      </c>
      <c r="E1097" s="114"/>
      <c r="F1097" s="114"/>
      <c r="G1097" s="101" t="s">
        <v>3015</v>
      </c>
      <c r="H1097" s="101" t="s">
        <v>2796</v>
      </c>
      <c r="I1097" s="114"/>
      <c r="J1097" s="114" t="s">
        <v>7490</v>
      </c>
      <c r="K1097" s="114"/>
      <c r="L1097" s="114" t="s">
        <v>7470</v>
      </c>
      <c r="M1097" s="115" t="s">
        <v>8508</v>
      </c>
      <c r="N1097" s="114" t="s">
        <v>8509</v>
      </c>
      <c r="O1097" s="114" t="s">
        <v>8513</v>
      </c>
      <c r="P1097" s="114" t="s">
        <v>100</v>
      </c>
      <c r="Q1097" s="114" t="s">
        <v>80</v>
      </c>
      <c r="R1097" s="114"/>
      <c r="S1097" s="114"/>
    </row>
    <row r="1098" spans="1:19" x14ac:dyDescent="0.25">
      <c r="A1098" s="114" t="s">
        <v>4679</v>
      </c>
      <c r="B1098" s="99">
        <v>5</v>
      </c>
      <c r="C1098" s="100" t="s">
        <v>267</v>
      </c>
      <c r="D1098" s="100" t="s">
        <v>6405</v>
      </c>
      <c r="E1098" s="101"/>
      <c r="F1098" s="100" t="s">
        <v>7592</v>
      </c>
      <c r="G1098" s="100" t="s">
        <v>480</v>
      </c>
      <c r="H1098" s="100" t="s">
        <v>481</v>
      </c>
      <c r="I1098" s="100" t="s">
        <v>2223</v>
      </c>
      <c r="J1098" s="102" t="s">
        <v>7490</v>
      </c>
      <c r="K1098" s="102"/>
      <c r="L1098" s="100" t="s">
        <v>153</v>
      </c>
      <c r="M1098" s="153" t="s">
        <v>8508</v>
      </c>
      <c r="N1098" s="102" t="s">
        <v>8509</v>
      </c>
      <c r="O1098" s="102" t="s">
        <v>8513</v>
      </c>
      <c r="P1098" s="114" t="s">
        <v>153</v>
      </c>
      <c r="Q1098" s="114" t="s">
        <v>80</v>
      </c>
      <c r="R1098" s="114"/>
      <c r="S1098" s="114"/>
    </row>
    <row r="1099" spans="1:19" x14ac:dyDescent="0.25">
      <c r="A1099" s="110" t="s">
        <v>4679</v>
      </c>
      <c r="B1099" s="111">
        <v>6</v>
      </c>
      <c r="C1099" s="112" t="s">
        <v>4687</v>
      </c>
      <c r="D1099" s="49" t="s">
        <v>7087</v>
      </c>
      <c r="E1099" s="112"/>
      <c r="F1099" s="112"/>
      <c r="G1099" s="49" t="s">
        <v>6198</v>
      </c>
      <c r="H1099" s="49" t="s">
        <v>6199</v>
      </c>
      <c r="I1099" s="112"/>
      <c r="J1099" s="55" t="s">
        <v>7490</v>
      </c>
      <c r="K1099" s="55"/>
      <c r="L1099" s="49" t="s">
        <v>7469</v>
      </c>
      <c r="M1099" s="152">
        <v>0</v>
      </c>
      <c r="N1099" s="49" t="s">
        <v>8509</v>
      </c>
      <c r="O1099" s="49" t="s">
        <v>8514</v>
      </c>
      <c r="P1099" s="112" t="s">
        <v>6314</v>
      </c>
      <c r="Q1099" s="112" t="s">
        <v>80</v>
      </c>
      <c r="R1099" s="112"/>
      <c r="S1099" s="112"/>
    </row>
    <row r="1100" spans="1:19" x14ac:dyDescent="0.25">
      <c r="A1100" s="110" t="s">
        <v>4679</v>
      </c>
      <c r="B1100" s="111">
        <v>7</v>
      </c>
      <c r="C1100" s="112" t="s">
        <v>4686</v>
      </c>
      <c r="D1100" s="49" t="s">
        <v>7088</v>
      </c>
      <c r="E1100" s="112"/>
      <c r="F1100" s="112"/>
      <c r="G1100" s="49" t="s">
        <v>6196</v>
      </c>
      <c r="H1100" s="49" t="s">
        <v>6197</v>
      </c>
      <c r="I1100" s="112"/>
      <c r="J1100" s="55" t="s">
        <v>7490</v>
      </c>
      <c r="K1100" s="55"/>
      <c r="L1100" s="49" t="s">
        <v>7469</v>
      </c>
      <c r="M1100" s="152">
        <v>0</v>
      </c>
      <c r="N1100" s="49" t="s">
        <v>8509</v>
      </c>
      <c r="O1100" s="49" t="s">
        <v>8514</v>
      </c>
      <c r="P1100" s="112" t="s">
        <v>165</v>
      </c>
      <c r="Q1100" s="112" t="s">
        <v>80</v>
      </c>
      <c r="R1100" s="112"/>
      <c r="S1100" s="112"/>
    </row>
    <row r="1101" spans="1:19" x14ac:dyDescent="0.25">
      <c r="A1101" s="110" t="s">
        <v>4679</v>
      </c>
      <c r="B1101" s="111">
        <v>8</v>
      </c>
      <c r="C1101" s="112" t="s">
        <v>4682</v>
      </c>
      <c r="D1101" s="49" t="s">
        <v>7092</v>
      </c>
      <c r="E1101" s="112"/>
      <c r="F1101" s="112"/>
      <c r="G1101" s="49" t="s">
        <v>6188</v>
      </c>
      <c r="H1101" s="49" t="s">
        <v>6189</v>
      </c>
      <c r="I1101" s="112"/>
      <c r="J1101" s="55" t="s">
        <v>7490</v>
      </c>
      <c r="K1101" s="55"/>
      <c r="L1101" s="49" t="s">
        <v>7469</v>
      </c>
      <c r="M1101" s="152">
        <v>0</v>
      </c>
      <c r="N1101" s="49" t="s">
        <v>8509</v>
      </c>
      <c r="O1101" s="49" t="s">
        <v>8514</v>
      </c>
      <c r="P1101" s="112" t="s">
        <v>262</v>
      </c>
      <c r="Q1101" s="112" t="s">
        <v>80</v>
      </c>
      <c r="R1101" s="112"/>
      <c r="S1101" s="112"/>
    </row>
    <row r="1102" spans="1:19" x14ac:dyDescent="0.25">
      <c r="A1102" s="110" t="s">
        <v>4679</v>
      </c>
      <c r="B1102" s="111">
        <v>9</v>
      </c>
      <c r="C1102" s="112" t="s">
        <v>4688</v>
      </c>
      <c r="D1102" s="49" t="s">
        <v>7090</v>
      </c>
      <c r="E1102" s="112"/>
      <c r="F1102" s="112"/>
      <c r="G1102" s="49" t="s">
        <v>6200</v>
      </c>
      <c r="H1102" s="49" t="s">
        <v>6201</v>
      </c>
      <c r="I1102" s="112"/>
      <c r="J1102" s="55" t="s">
        <v>7490</v>
      </c>
      <c r="K1102" s="55"/>
      <c r="L1102" s="112" t="s">
        <v>7470</v>
      </c>
      <c r="M1102" s="113">
        <v>0</v>
      </c>
      <c r="N1102" s="112" t="s">
        <v>8509</v>
      </c>
      <c r="O1102" s="112" t="s">
        <v>8514</v>
      </c>
      <c r="P1102" s="112" t="s">
        <v>100</v>
      </c>
      <c r="Q1102" s="112" t="s">
        <v>80</v>
      </c>
      <c r="R1102" s="112"/>
      <c r="S1102" s="112"/>
    </row>
    <row r="1103" spans="1:19" x14ac:dyDescent="0.25">
      <c r="A1103" s="110" t="s">
        <v>4679</v>
      </c>
      <c r="B1103" s="111">
        <v>10</v>
      </c>
      <c r="C1103" s="112" t="s">
        <v>4681</v>
      </c>
      <c r="D1103" s="49" t="s">
        <v>7089</v>
      </c>
      <c r="E1103" s="112"/>
      <c r="F1103" s="112"/>
      <c r="G1103" s="49" t="s">
        <v>6186</v>
      </c>
      <c r="H1103" s="49" t="s">
        <v>6187</v>
      </c>
      <c r="I1103" s="112"/>
      <c r="J1103" s="102" t="s">
        <v>7490</v>
      </c>
      <c r="K1103" s="102"/>
      <c r="L1103" s="49" t="s">
        <v>7469</v>
      </c>
      <c r="M1103" s="152">
        <v>0</v>
      </c>
      <c r="N1103" s="49" t="s">
        <v>8509</v>
      </c>
      <c r="O1103" s="49" t="s">
        <v>8514</v>
      </c>
      <c r="P1103" s="112" t="s">
        <v>262</v>
      </c>
      <c r="Q1103" s="112" t="s">
        <v>80</v>
      </c>
      <c r="R1103" s="112"/>
      <c r="S1103" s="112"/>
    </row>
    <row r="1104" spans="1:19" x14ac:dyDescent="0.25">
      <c r="A1104" s="110" t="s">
        <v>4679</v>
      </c>
      <c r="B1104" s="111">
        <v>11</v>
      </c>
      <c r="C1104" s="112" t="s">
        <v>4689</v>
      </c>
      <c r="D1104" s="49" t="s">
        <v>7091</v>
      </c>
      <c r="E1104" s="112"/>
      <c r="F1104" s="112"/>
      <c r="G1104" s="49" t="s">
        <v>6202</v>
      </c>
      <c r="H1104" s="49" t="s">
        <v>6203</v>
      </c>
      <c r="I1104" s="112"/>
      <c r="J1104" s="102" t="s">
        <v>7490</v>
      </c>
      <c r="K1104" s="102"/>
      <c r="L1104" s="112" t="s">
        <v>7470</v>
      </c>
      <c r="M1104" s="113">
        <v>0</v>
      </c>
      <c r="N1104" s="112" t="s">
        <v>8509</v>
      </c>
      <c r="O1104" s="112" t="s">
        <v>8514</v>
      </c>
      <c r="P1104" s="112" t="s">
        <v>100</v>
      </c>
      <c r="Q1104" s="112" t="s">
        <v>80</v>
      </c>
      <c r="R1104" s="112"/>
      <c r="S1104" s="112"/>
    </row>
    <row r="1105" spans="1:19" x14ac:dyDescent="0.25">
      <c r="A1105" s="110" t="s">
        <v>4679</v>
      </c>
      <c r="B1105" s="111">
        <v>12</v>
      </c>
      <c r="C1105" s="112" t="s">
        <v>4683</v>
      </c>
      <c r="D1105" s="49" t="s">
        <v>7096</v>
      </c>
      <c r="E1105" s="112"/>
      <c r="F1105" s="112"/>
      <c r="G1105" s="49" t="s">
        <v>6190</v>
      </c>
      <c r="H1105" s="49" t="s">
        <v>6191</v>
      </c>
      <c r="I1105" s="112"/>
      <c r="J1105" s="102" t="s">
        <v>7490</v>
      </c>
      <c r="K1105" s="102"/>
      <c r="L1105" s="49" t="s">
        <v>7469</v>
      </c>
      <c r="M1105" s="152">
        <v>0</v>
      </c>
      <c r="N1105" s="49" t="s">
        <v>8509</v>
      </c>
      <c r="O1105" s="49" t="s">
        <v>8514</v>
      </c>
      <c r="P1105" s="112" t="s">
        <v>262</v>
      </c>
      <c r="Q1105" s="112" t="s">
        <v>80</v>
      </c>
      <c r="R1105" s="112"/>
      <c r="S1105" s="112"/>
    </row>
    <row r="1106" spans="1:19" x14ac:dyDescent="0.25">
      <c r="A1106" s="110" t="s">
        <v>4679</v>
      </c>
      <c r="B1106" s="111">
        <v>13</v>
      </c>
      <c r="C1106" s="112" t="s">
        <v>4685</v>
      </c>
      <c r="D1106" s="49" t="s">
        <v>7095</v>
      </c>
      <c r="E1106" s="112"/>
      <c r="F1106" s="112"/>
      <c r="G1106" s="49" t="s">
        <v>6194</v>
      </c>
      <c r="H1106" s="49" t="s">
        <v>6195</v>
      </c>
      <c r="I1106" s="112"/>
      <c r="J1106" s="102" t="s">
        <v>7490</v>
      </c>
      <c r="K1106" s="102"/>
      <c r="L1106" s="49" t="s">
        <v>7469</v>
      </c>
      <c r="M1106" s="152">
        <v>0</v>
      </c>
      <c r="N1106" s="49" t="s">
        <v>8509</v>
      </c>
      <c r="O1106" s="49" t="s">
        <v>8514</v>
      </c>
      <c r="P1106" s="112" t="s">
        <v>262</v>
      </c>
      <c r="Q1106" s="112" t="s">
        <v>80</v>
      </c>
      <c r="R1106" s="112"/>
      <c r="S1106" s="112"/>
    </row>
    <row r="1107" spans="1:19" x14ac:dyDescent="0.25">
      <c r="A1107" s="110" t="s">
        <v>4679</v>
      </c>
      <c r="B1107" s="111">
        <v>14</v>
      </c>
      <c r="C1107" s="112" t="s">
        <v>4684</v>
      </c>
      <c r="D1107" s="49" t="s">
        <v>7094</v>
      </c>
      <c r="E1107" s="112"/>
      <c r="F1107" s="112"/>
      <c r="G1107" s="49" t="s">
        <v>6192</v>
      </c>
      <c r="H1107" s="49" t="s">
        <v>6193</v>
      </c>
      <c r="I1107" s="112"/>
      <c r="J1107" s="102" t="s">
        <v>7490</v>
      </c>
      <c r="K1107" s="102"/>
      <c r="L1107" s="49" t="s">
        <v>7469</v>
      </c>
      <c r="M1107" s="152">
        <v>0</v>
      </c>
      <c r="N1107" s="49" t="s">
        <v>8509</v>
      </c>
      <c r="O1107" s="49" t="s">
        <v>8514</v>
      </c>
      <c r="P1107" s="112" t="s">
        <v>262</v>
      </c>
      <c r="Q1107" s="112" t="s">
        <v>80</v>
      </c>
      <c r="R1107" s="112"/>
      <c r="S1107" s="112"/>
    </row>
    <row r="1108" spans="1:19" x14ac:dyDescent="0.25">
      <c r="A1108" s="110" t="s">
        <v>4679</v>
      </c>
      <c r="B1108" s="111">
        <v>15</v>
      </c>
      <c r="C1108" s="112" t="s">
        <v>4680</v>
      </c>
      <c r="D1108" s="49" t="s">
        <v>7093</v>
      </c>
      <c r="E1108" s="112"/>
      <c r="F1108" s="112"/>
      <c r="G1108" s="49" t="s">
        <v>6184</v>
      </c>
      <c r="H1108" s="49" t="s">
        <v>6185</v>
      </c>
      <c r="I1108" s="112"/>
      <c r="J1108" s="102" t="s">
        <v>7490</v>
      </c>
      <c r="K1108" s="102"/>
      <c r="L1108" s="49" t="s">
        <v>7469</v>
      </c>
      <c r="M1108" s="152">
        <v>0</v>
      </c>
      <c r="N1108" s="49" t="s">
        <v>8509</v>
      </c>
      <c r="O1108" s="49" t="s">
        <v>8514</v>
      </c>
      <c r="P1108" s="112" t="s">
        <v>195</v>
      </c>
      <c r="Q1108" s="112" t="s">
        <v>80</v>
      </c>
      <c r="R1108" s="112"/>
      <c r="S1108" s="112"/>
    </row>
    <row r="1109" spans="1:19" x14ac:dyDescent="0.25">
      <c r="A1109" s="110" t="s">
        <v>4418</v>
      </c>
      <c r="B1109" s="115">
        <v>-99</v>
      </c>
      <c r="C1109" s="112" t="s">
        <v>4112</v>
      </c>
      <c r="D1109" s="53"/>
      <c r="E1109" s="112"/>
      <c r="F1109" s="112"/>
      <c r="G1109" s="49" t="s">
        <v>4112</v>
      </c>
      <c r="H1109" s="52"/>
      <c r="I1109" s="112"/>
      <c r="J1109" s="112" t="s">
        <v>7490</v>
      </c>
      <c r="K1109" s="112"/>
      <c r="L1109" s="120" t="s">
        <v>91</v>
      </c>
      <c r="M1109" s="138" t="s">
        <v>8508</v>
      </c>
      <c r="N1109" s="120" t="s">
        <v>8510</v>
      </c>
      <c r="O1109" s="120"/>
      <c r="P1109" s="112"/>
      <c r="Q1109" s="112" t="s">
        <v>80</v>
      </c>
      <c r="R1109" s="112"/>
      <c r="S1109" s="112"/>
    </row>
    <row r="1110" spans="1:19" x14ac:dyDescent="0.25">
      <c r="A1110" s="114" t="s">
        <v>4418</v>
      </c>
      <c r="B1110" s="99">
        <v>1</v>
      </c>
      <c r="C1110" s="100" t="s">
        <v>93</v>
      </c>
      <c r="D1110" s="100" t="s">
        <v>1923</v>
      </c>
      <c r="E1110" s="101"/>
      <c r="F1110" s="100" t="s">
        <v>7658</v>
      </c>
      <c r="G1110" s="100" t="s">
        <v>277</v>
      </c>
      <c r="H1110" s="100" t="s">
        <v>278</v>
      </c>
      <c r="I1110" s="100" t="s">
        <v>2311</v>
      </c>
      <c r="J1110" s="102" t="s">
        <v>7490</v>
      </c>
      <c r="K1110" s="102"/>
      <c r="L1110" s="100" t="s">
        <v>91</v>
      </c>
      <c r="M1110" s="153" t="s">
        <v>8508</v>
      </c>
      <c r="N1110" s="102" t="s">
        <v>8510</v>
      </c>
      <c r="O1110" s="102" t="s">
        <v>8513</v>
      </c>
      <c r="P1110" s="114" t="s">
        <v>91</v>
      </c>
      <c r="Q1110" s="114" t="s">
        <v>80</v>
      </c>
      <c r="R1110" s="114"/>
      <c r="S1110" s="114"/>
    </row>
    <row r="1111" spans="1:19" x14ac:dyDescent="0.25">
      <c r="A1111" s="110" t="s">
        <v>4418</v>
      </c>
      <c r="B1111" s="111">
        <v>2</v>
      </c>
      <c r="C1111" s="112" t="s">
        <v>4113</v>
      </c>
      <c r="D1111" s="53" t="s">
        <v>7550</v>
      </c>
      <c r="E1111" s="112"/>
      <c r="F1111" s="112"/>
      <c r="G1111" s="49" t="s">
        <v>465</v>
      </c>
      <c r="H1111" s="49" t="s">
        <v>5052</v>
      </c>
      <c r="I1111" s="112"/>
      <c r="J1111" s="112" t="s">
        <v>7490</v>
      </c>
      <c r="K1111" s="112"/>
      <c r="L1111" s="98" t="s">
        <v>7470</v>
      </c>
      <c r="M1111" s="159" t="s">
        <v>8508</v>
      </c>
      <c r="N1111" s="98" t="s">
        <v>8510</v>
      </c>
      <c r="O1111" s="98" t="s">
        <v>8513</v>
      </c>
      <c r="P1111" s="112" t="s">
        <v>100</v>
      </c>
      <c r="Q1111" s="112" t="s">
        <v>80</v>
      </c>
      <c r="R1111" s="112"/>
      <c r="S1111" s="112"/>
    </row>
    <row r="1112" spans="1:19" x14ac:dyDescent="0.25">
      <c r="A1112" s="114" t="s">
        <v>4418</v>
      </c>
      <c r="B1112" s="99">
        <v>3</v>
      </c>
      <c r="C1112" s="100" t="s">
        <v>116</v>
      </c>
      <c r="D1112" s="100" t="s">
        <v>6628</v>
      </c>
      <c r="E1112" s="101"/>
      <c r="F1112" s="100"/>
      <c r="G1112" s="100" t="s">
        <v>318</v>
      </c>
      <c r="H1112" s="100"/>
      <c r="I1112" s="100"/>
      <c r="J1112" s="102" t="s">
        <v>7490</v>
      </c>
      <c r="K1112" s="102"/>
      <c r="L1112" s="54" t="s">
        <v>91</v>
      </c>
      <c r="M1112" s="157" t="s">
        <v>8508</v>
      </c>
      <c r="N1112" s="56" t="s">
        <v>8510</v>
      </c>
      <c r="O1112" s="56" t="s">
        <v>8513</v>
      </c>
      <c r="P1112" s="114" t="s">
        <v>100</v>
      </c>
      <c r="Q1112" s="114" t="s">
        <v>80</v>
      </c>
      <c r="R1112" s="112" t="s">
        <v>7474</v>
      </c>
      <c r="S1112" s="112"/>
    </row>
    <row r="1113" spans="1:19" x14ac:dyDescent="0.25">
      <c r="A1113" s="114" t="s">
        <v>4418</v>
      </c>
      <c r="B1113" s="99">
        <v>4</v>
      </c>
      <c r="C1113" s="114" t="s">
        <v>2591</v>
      </c>
      <c r="D1113" s="101" t="s">
        <v>7535</v>
      </c>
      <c r="E1113" s="114"/>
      <c r="F1113" s="114"/>
      <c r="G1113" s="101" t="s">
        <v>3015</v>
      </c>
      <c r="H1113" s="101" t="s">
        <v>2796</v>
      </c>
      <c r="I1113" s="114"/>
      <c r="J1113" s="114" t="s">
        <v>7490</v>
      </c>
      <c r="K1113" s="114"/>
      <c r="L1113" s="114" t="s">
        <v>7470</v>
      </c>
      <c r="M1113" s="115" t="s">
        <v>8508</v>
      </c>
      <c r="N1113" s="114" t="s">
        <v>8509</v>
      </c>
      <c r="O1113" s="114" t="s">
        <v>8513</v>
      </c>
      <c r="P1113" s="114" t="s">
        <v>100</v>
      </c>
      <c r="Q1113" s="114" t="s">
        <v>80</v>
      </c>
      <c r="R1113" s="114"/>
      <c r="S1113" s="114"/>
    </row>
    <row r="1114" spans="1:19" x14ac:dyDescent="0.25">
      <c r="A1114" s="114" t="s">
        <v>4418</v>
      </c>
      <c r="B1114" s="99">
        <v>5</v>
      </c>
      <c r="C1114" s="100" t="s">
        <v>267</v>
      </c>
      <c r="D1114" s="100" t="s">
        <v>6405</v>
      </c>
      <c r="E1114" s="101"/>
      <c r="F1114" s="100" t="s">
        <v>7592</v>
      </c>
      <c r="G1114" s="100" t="s">
        <v>480</v>
      </c>
      <c r="H1114" s="100" t="s">
        <v>481</v>
      </c>
      <c r="I1114" s="100" t="s">
        <v>2223</v>
      </c>
      <c r="J1114" s="102" t="s">
        <v>7490</v>
      </c>
      <c r="K1114" s="102"/>
      <c r="L1114" s="100" t="s">
        <v>153</v>
      </c>
      <c r="M1114" s="153" t="s">
        <v>8508</v>
      </c>
      <c r="N1114" s="102" t="s">
        <v>8509</v>
      </c>
      <c r="O1114" s="102" t="s">
        <v>8513</v>
      </c>
      <c r="P1114" s="114" t="s">
        <v>153</v>
      </c>
      <c r="Q1114" s="114" t="s">
        <v>80</v>
      </c>
      <c r="R1114" s="114"/>
      <c r="S1114" s="114"/>
    </row>
    <row r="1115" spans="1:19" x14ac:dyDescent="0.25">
      <c r="A1115" s="110" t="s">
        <v>4418</v>
      </c>
      <c r="B1115" s="111"/>
      <c r="C1115" s="112" t="s">
        <v>4419</v>
      </c>
      <c r="D1115" s="112" t="s">
        <v>6960</v>
      </c>
      <c r="E1115" s="112"/>
      <c r="F1115" s="112"/>
      <c r="G1115" s="49" t="s">
        <v>5674</v>
      </c>
      <c r="H1115" s="49" t="s">
        <v>5675</v>
      </c>
      <c r="I1115" s="112"/>
      <c r="J1115" s="102" t="s">
        <v>7490</v>
      </c>
      <c r="K1115" s="102"/>
      <c r="L1115" s="49" t="s">
        <v>7469</v>
      </c>
      <c r="M1115" s="152">
        <v>0</v>
      </c>
      <c r="N1115" s="49" t="s">
        <v>8509</v>
      </c>
      <c r="O1115" s="49" t="s">
        <v>8514</v>
      </c>
      <c r="P1115" s="112" t="s">
        <v>195</v>
      </c>
      <c r="Q1115" s="112" t="s">
        <v>80</v>
      </c>
      <c r="R1115" s="112"/>
      <c r="S1115" s="112"/>
    </row>
    <row r="1116" spans="1:19" x14ac:dyDescent="0.25">
      <c r="A1116" s="110" t="s">
        <v>4418</v>
      </c>
      <c r="B1116" s="111"/>
      <c r="C1116" s="112" t="s">
        <v>4445</v>
      </c>
      <c r="D1116" s="112" t="s">
        <v>6961</v>
      </c>
      <c r="E1116" s="112"/>
      <c r="F1116" s="112"/>
      <c r="G1116" s="49" t="s">
        <v>5725</v>
      </c>
      <c r="H1116" s="49" t="s">
        <v>5726</v>
      </c>
      <c r="I1116" s="112"/>
      <c r="J1116" s="102" t="s">
        <v>7490</v>
      </c>
      <c r="K1116" s="102"/>
      <c r="L1116" s="49" t="s">
        <v>7469</v>
      </c>
      <c r="M1116" s="152">
        <v>0</v>
      </c>
      <c r="N1116" s="49" t="s">
        <v>8509</v>
      </c>
      <c r="O1116" s="49" t="s">
        <v>8514</v>
      </c>
      <c r="P1116" s="112" t="s">
        <v>262</v>
      </c>
      <c r="Q1116" s="112" t="s">
        <v>80</v>
      </c>
      <c r="R1116" s="112"/>
      <c r="S1116" s="112"/>
    </row>
    <row r="1117" spans="1:19" x14ac:dyDescent="0.25">
      <c r="A1117" s="110" t="s">
        <v>4418</v>
      </c>
      <c r="B1117" s="111"/>
      <c r="C1117" s="112" t="s">
        <v>4465</v>
      </c>
      <c r="D1117" s="112" t="s">
        <v>6962</v>
      </c>
      <c r="E1117" s="112"/>
      <c r="F1117" s="112"/>
      <c r="G1117" s="49" t="s">
        <v>5765</v>
      </c>
      <c r="H1117" s="49" t="s">
        <v>5766</v>
      </c>
      <c r="I1117" s="112"/>
      <c r="J1117" s="102" t="s">
        <v>7490</v>
      </c>
      <c r="K1117" s="102"/>
      <c r="L1117" s="49" t="s">
        <v>7469</v>
      </c>
      <c r="M1117" s="152">
        <v>0</v>
      </c>
      <c r="N1117" s="49" t="s">
        <v>8509</v>
      </c>
      <c r="O1117" s="49" t="s">
        <v>8514</v>
      </c>
      <c r="P1117" s="112" t="s">
        <v>195</v>
      </c>
      <c r="Q1117" s="112" t="s">
        <v>80</v>
      </c>
      <c r="R1117" s="112"/>
      <c r="S1117" s="112"/>
    </row>
    <row r="1118" spans="1:19" x14ac:dyDescent="0.25">
      <c r="A1118" s="110" t="s">
        <v>4418</v>
      </c>
      <c r="B1118" s="111"/>
      <c r="C1118" s="112" t="s">
        <v>4478</v>
      </c>
      <c r="D1118" s="112" t="s">
        <v>7186</v>
      </c>
      <c r="E1118" s="112"/>
      <c r="F1118" s="112"/>
      <c r="G1118" s="49" t="s">
        <v>5791</v>
      </c>
      <c r="H1118" s="49" t="s">
        <v>5792</v>
      </c>
      <c r="I1118" s="112"/>
      <c r="J1118" s="102" t="s">
        <v>7490</v>
      </c>
      <c r="K1118" s="102"/>
      <c r="L1118" s="49" t="s">
        <v>7469</v>
      </c>
      <c r="M1118" s="152">
        <v>0</v>
      </c>
      <c r="N1118" s="49" t="s">
        <v>8509</v>
      </c>
      <c r="O1118" s="49" t="s">
        <v>8514</v>
      </c>
      <c r="P1118" s="112" t="s">
        <v>262</v>
      </c>
      <c r="Q1118" s="112" t="s">
        <v>80</v>
      </c>
      <c r="R1118" s="112"/>
      <c r="S1118" s="112"/>
    </row>
    <row r="1119" spans="1:19" x14ac:dyDescent="0.25">
      <c r="A1119" s="110" t="s">
        <v>4418</v>
      </c>
      <c r="B1119" s="111"/>
      <c r="C1119" s="112" t="s">
        <v>4449</v>
      </c>
      <c r="D1119" s="112" t="s">
        <v>7187</v>
      </c>
      <c r="E1119" s="112"/>
      <c r="F1119" s="112"/>
      <c r="G1119" s="49" t="s">
        <v>5733</v>
      </c>
      <c r="H1119" s="49" t="s">
        <v>5734</v>
      </c>
      <c r="I1119" s="112"/>
      <c r="J1119" s="102" t="s">
        <v>7490</v>
      </c>
      <c r="K1119" s="102"/>
      <c r="L1119" s="49" t="s">
        <v>7469</v>
      </c>
      <c r="M1119" s="152">
        <v>0</v>
      </c>
      <c r="N1119" s="49" t="s">
        <v>8509</v>
      </c>
      <c r="O1119" s="49" t="s">
        <v>8514</v>
      </c>
      <c r="P1119" s="112" t="s">
        <v>262</v>
      </c>
      <c r="Q1119" s="112" t="s">
        <v>80</v>
      </c>
      <c r="R1119" s="112"/>
      <c r="S1119" s="112"/>
    </row>
    <row r="1120" spans="1:19" x14ac:dyDescent="0.25">
      <c r="A1120" s="120" t="s">
        <v>4418</v>
      </c>
      <c r="B1120" s="138"/>
      <c r="C1120" s="120" t="s">
        <v>4452</v>
      </c>
      <c r="D1120" s="120" t="s">
        <v>7188</v>
      </c>
      <c r="E1120" s="120"/>
      <c r="F1120" s="120"/>
      <c r="G1120" s="61" t="s">
        <v>5739</v>
      </c>
      <c r="H1120" s="61" t="s">
        <v>5740</v>
      </c>
      <c r="I1120" s="120"/>
      <c r="J1120" s="120" t="s">
        <v>7490</v>
      </c>
      <c r="K1120" s="120"/>
      <c r="L1120" s="49" t="s">
        <v>7469</v>
      </c>
      <c r="M1120" s="152">
        <v>0</v>
      </c>
      <c r="N1120" s="49" t="s">
        <v>8509</v>
      </c>
      <c r="O1120" s="49" t="s">
        <v>8514</v>
      </c>
      <c r="P1120" s="120" t="s">
        <v>6342</v>
      </c>
      <c r="Q1120" s="120" t="s">
        <v>80</v>
      </c>
      <c r="R1120" s="120"/>
      <c r="S1120" s="120"/>
    </row>
    <row r="1121" spans="1:19" x14ac:dyDescent="0.25">
      <c r="A1121" s="110" t="s">
        <v>4418</v>
      </c>
      <c r="B1121" s="111"/>
      <c r="C1121" s="112" t="s">
        <v>4494</v>
      </c>
      <c r="D1121" s="112" t="s">
        <v>7189</v>
      </c>
      <c r="E1121" s="112"/>
      <c r="F1121" s="112"/>
      <c r="G1121" s="49" t="s">
        <v>5823</v>
      </c>
      <c r="H1121" s="49" t="s">
        <v>5824</v>
      </c>
      <c r="I1121" s="112"/>
      <c r="J1121" s="102" t="s">
        <v>7490</v>
      </c>
      <c r="K1121" s="102"/>
      <c r="L1121" s="49" t="s">
        <v>7469</v>
      </c>
      <c r="M1121" s="152">
        <v>0</v>
      </c>
      <c r="N1121" s="49" t="s">
        <v>8509</v>
      </c>
      <c r="O1121" s="49" t="s">
        <v>8514</v>
      </c>
      <c r="P1121" s="112" t="s">
        <v>6342</v>
      </c>
      <c r="Q1121" s="112" t="s">
        <v>80</v>
      </c>
      <c r="R1121" s="112"/>
      <c r="S1121" s="112"/>
    </row>
    <row r="1122" spans="1:19" x14ac:dyDescent="0.25">
      <c r="A1122" s="110" t="s">
        <v>4418</v>
      </c>
      <c r="B1122" s="111"/>
      <c r="C1122" s="112" t="s">
        <v>4444</v>
      </c>
      <c r="D1122" s="112" t="s">
        <v>7191</v>
      </c>
      <c r="E1122" s="112"/>
      <c r="F1122" s="112"/>
      <c r="G1122" s="49" t="s">
        <v>5723</v>
      </c>
      <c r="H1122" s="49" t="s">
        <v>5724</v>
      </c>
      <c r="I1122" s="112"/>
      <c r="J1122" s="102" t="s">
        <v>7490</v>
      </c>
      <c r="K1122" s="102"/>
      <c r="L1122" s="49" t="s">
        <v>7469</v>
      </c>
      <c r="M1122" s="152">
        <v>0</v>
      </c>
      <c r="N1122" s="49" t="s">
        <v>8509</v>
      </c>
      <c r="O1122" s="49" t="s">
        <v>8514</v>
      </c>
      <c r="P1122" s="112" t="s">
        <v>158</v>
      </c>
      <c r="Q1122" s="112" t="s">
        <v>80</v>
      </c>
      <c r="R1122" s="112"/>
      <c r="S1122" s="112"/>
    </row>
    <row r="1123" spans="1:19" x14ac:dyDescent="0.25">
      <c r="A1123" s="110" t="s">
        <v>4418</v>
      </c>
      <c r="B1123" s="111"/>
      <c r="C1123" s="112" t="s">
        <v>4501</v>
      </c>
      <c r="D1123" s="112" t="s">
        <v>7190</v>
      </c>
      <c r="E1123" s="112"/>
      <c r="F1123" s="112"/>
      <c r="G1123" s="49" t="s">
        <v>5837</v>
      </c>
      <c r="H1123" s="49" t="s">
        <v>5838</v>
      </c>
      <c r="I1123" s="112"/>
      <c r="J1123" s="102" t="s">
        <v>7490</v>
      </c>
      <c r="K1123" s="102"/>
      <c r="L1123" s="49" t="s">
        <v>7469</v>
      </c>
      <c r="M1123" s="152">
        <v>0</v>
      </c>
      <c r="N1123" s="49" t="s">
        <v>8509</v>
      </c>
      <c r="O1123" s="49" t="s">
        <v>8514</v>
      </c>
      <c r="P1123" s="112" t="s">
        <v>262</v>
      </c>
      <c r="Q1123" s="112" t="s">
        <v>80</v>
      </c>
      <c r="R1123" s="112"/>
      <c r="S1123" s="112"/>
    </row>
    <row r="1124" spans="1:19" x14ac:dyDescent="0.25">
      <c r="A1124" s="110" t="s">
        <v>4418</v>
      </c>
      <c r="B1124" s="111"/>
      <c r="C1124" s="112" t="s">
        <v>4446</v>
      </c>
      <c r="D1124" s="112" t="s">
        <v>7192</v>
      </c>
      <c r="E1124" s="112"/>
      <c r="F1124" s="112"/>
      <c r="G1124" s="49" t="s">
        <v>5727</v>
      </c>
      <c r="H1124" s="49" t="s">
        <v>5728</v>
      </c>
      <c r="I1124" s="112"/>
      <c r="J1124" s="102" t="s">
        <v>7490</v>
      </c>
      <c r="K1124" s="102"/>
      <c r="L1124" s="49" t="s">
        <v>7469</v>
      </c>
      <c r="M1124" s="152">
        <v>0</v>
      </c>
      <c r="N1124" s="49" t="s">
        <v>8509</v>
      </c>
      <c r="O1124" s="49" t="s">
        <v>8514</v>
      </c>
      <c r="P1124" s="112" t="s">
        <v>262</v>
      </c>
      <c r="Q1124" s="112" t="s">
        <v>80</v>
      </c>
      <c r="R1124" s="112"/>
      <c r="S1124" s="112"/>
    </row>
    <row r="1125" spans="1:19" x14ac:dyDescent="0.25">
      <c r="A1125" s="110" t="s">
        <v>4418</v>
      </c>
      <c r="B1125" s="111"/>
      <c r="C1125" s="112" t="s">
        <v>4422</v>
      </c>
      <c r="D1125" s="112" t="s">
        <v>7193</v>
      </c>
      <c r="E1125" s="112"/>
      <c r="F1125" s="112"/>
      <c r="G1125" s="49" t="s">
        <v>5680</v>
      </c>
      <c r="H1125" s="49" t="s">
        <v>5681</v>
      </c>
      <c r="I1125" s="112"/>
      <c r="J1125" s="102" t="s">
        <v>7490</v>
      </c>
      <c r="K1125" s="102"/>
      <c r="L1125" s="49" t="s">
        <v>7469</v>
      </c>
      <c r="M1125" s="152">
        <v>0</v>
      </c>
      <c r="N1125" s="49" t="s">
        <v>8509</v>
      </c>
      <c r="O1125" s="49" t="s">
        <v>8514</v>
      </c>
      <c r="P1125" s="112" t="s">
        <v>195</v>
      </c>
      <c r="Q1125" s="112" t="s">
        <v>80</v>
      </c>
      <c r="R1125" s="112"/>
      <c r="S1125" s="112"/>
    </row>
    <row r="1126" spans="1:19" x14ac:dyDescent="0.25">
      <c r="A1126" s="110" t="s">
        <v>4418</v>
      </c>
      <c r="B1126" s="111"/>
      <c r="C1126" s="112" t="s">
        <v>4480</v>
      </c>
      <c r="D1126" s="112" t="s">
        <v>7194</v>
      </c>
      <c r="E1126" s="112"/>
      <c r="F1126" s="112"/>
      <c r="G1126" s="49" t="s">
        <v>5795</v>
      </c>
      <c r="H1126" s="49" t="s">
        <v>5796</v>
      </c>
      <c r="I1126" s="112"/>
      <c r="J1126" s="102" t="s">
        <v>7490</v>
      </c>
      <c r="K1126" s="102"/>
      <c r="L1126" s="49" t="s">
        <v>7469</v>
      </c>
      <c r="M1126" s="152">
        <v>0</v>
      </c>
      <c r="N1126" s="49" t="s">
        <v>8509</v>
      </c>
      <c r="O1126" s="49" t="s">
        <v>8514</v>
      </c>
      <c r="P1126" s="112" t="s">
        <v>262</v>
      </c>
      <c r="Q1126" s="112" t="s">
        <v>80</v>
      </c>
      <c r="R1126" s="112"/>
      <c r="S1126" s="112"/>
    </row>
    <row r="1127" spans="1:19" x14ac:dyDescent="0.25">
      <c r="A1127" s="110" t="s">
        <v>4418</v>
      </c>
      <c r="B1127" s="111"/>
      <c r="C1127" s="112" t="s">
        <v>4467</v>
      </c>
      <c r="D1127" s="112" t="s">
        <v>7195</v>
      </c>
      <c r="E1127" s="112"/>
      <c r="F1127" s="112"/>
      <c r="G1127" s="49" t="s">
        <v>5769</v>
      </c>
      <c r="H1127" s="49" t="s">
        <v>5770</v>
      </c>
      <c r="I1127" s="112"/>
      <c r="J1127" s="102" t="s">
        <v>7490</v>
      </c>
      <c r="K1127" s="102"/>
      <c r="L1127" s="49" t="s">
        <v>7469</v>
      </c>
      <c r="M1127" s="152">
        <v>0</v>
      </c>
      <c r="N1127" s="49" t="s">
        <v>8509</v>
      </c>
      <c r="O1127" s="49" t="s">
        <v>8514</v>
      </c>
      <c r="P1127" s="112" t="s">
        <v>195</v>
      </c>
      <c r="Q1127" s="112" t="s">
        <v>80</v>
      </c>
      <c r="R1127" s="112"/>
      <c r="S1127" s="112"/>
    </row>
    <row r="1128" spans="1:19" x14ac:dyDescent="0.25">
      <c r="A1128" s="110" t="s">
        <v>4418</v>
      </c>
      <c r="B1128" s="111"/>
      <c r="C1128" s="112" t="s">
        <v>4423</v>
      </c>
      <c r="D1128" s="112" t="s">
        <v>6963</v>
      </c>
      <c r="E1128" s="112"/>
      <c r="F1128" s="112"/>
      <c r="G1128" s="49" t="s">
        <v>5682</v>
      </c>
      <c r="H1128" s="49" t="s">
        <v>5683</v>
      </c>
      <c r="I1128" s="112"/>
      <c r="J1128" s="102" t="s">
        <v>7490</v>
      </c>
      <c r="K1128" s="102"/>
      <c r="L1128" s="49" t="s">
        <v>7469</v>
      </c>
      <c r="M1128" s="152">
        <v>0</v>
      </c>
      <c r="N1128" s="49" t="s">
        <v>8509</v>
      </c>
      <c r="O1128" s="49" t="s">
        <v>8514</v>
      </c>
      <c r="P1128" s="112" t="s">
        <v>195</v>
      </c>
      <c r="Q1128" s="112" t="s">
        <v>80</v>
      </c>
      <c r="R1128" s="112"/>
      <c r="S1128" s="112"/>
    </row>
    <row r="1129" spans="1:19" x14ac:dyDescent="0.25">
      <c r="A1129" s="110" t="s">
        <v>4418</v>
      </c>
      <c r="B1129" s="111"/>
      <c r="C1129" s="112" t="s">
        <v>4502</v>
      </c>
      <c r="D1129" s="112" t="s">
        <v>7196</v>
      </c>
      <c r="E1129" s="112"/>
      <c r="F1129" s="112"/>
      <c r="G1129" s="49" t="s">
        <v>5839</v>
      </c>
      <c r="H1129" s="49" t="s">
        <v>5840</v>
      </c>
      <c r="I1129" s="112"/>
      <c r="J1129" s="102" t="s">
        <v>7490</v>
      </c>
      <c r="K1129" s="102"/>
      <c r="L1129" s="49" t="s">
        <v>7469</v>
      </c>
      <c r="M1129" s="152">
        <v>0</v>
      </c>
      <c r="N1129" s="49" t="s">
        <v>8509</v>
      </c>
      <c r="O1129" s="49" t="s">
        <v>8514</v>
      </c>
      <c r="P1129" s="112" t="s">
        <v>262</v>
      </c>
      <c r="Q1129" s="112" t="s">
        <v>80</v>
      </c>
      <c r="R1129" s="112"/>
      <c r="S1129" s="112"/>
    </row>
    <row r="1130" spans="1:19" x14ac:dyDescent="0.25">
      <c r="A1130" s="110" t="s">
        <v>4418</v>
      </c>
      <c r="B1130" s="111"/>
      <c r="C1130" s="112" t="s">
        <v>4448</v>
      </c>
      <c r="D1130" s="112" t="s">
        <v>7197</v>
      </c>
      <c r="E1130" s="112"/>
      <c r="F1130" s="112"/>
      <c r="G1130" s="49" t="s">
        <v>5731</v>
      </c>
      <c r="H1130" s="49" t="s">
        <v>5732</v>
      </c>
      <c r="I1130" s="112"/>
      <c r="J1130" s="102" t="s">
        <v>7490</v>
      </c>
      <c r="K1130" s="102"/>
      <c r="L1130" s="49" t="s">
        <v>7469</v>
      </c>
      <c r="M1130" s="152">
        <v>0</v>
      </c>
      <c r="N1130" s="49" t="s">
        <v>8509</v>
      </c>
      <c r="O1130" s="49" t="s">
        <v>8514</v>
      </c>
      <c r="P1130" s="112" t="s">
        <v>262</v>
      </c>
      <c r="Q1130" s="112" t="s">
        <v>80</v>
      </c>
      <c r="R1130" s="112"/>
      <c r="S1130" s="112"/>
    </row>
    <row r="1131" spans="1:19" x14ac:dyDescent="0.25">
      <c r="A1131" s="110" t="s">
        <v>4418</v>
      </c>
      <c r="B1131" s="111"/>
      <c r="C1131" s="112" t="s">
        <v>4460</v>
      </c>
      <c r="D1131" s="112" t="s">
        <v>5756</v>
      </c>
      <c r="E1131" s="112"/>
      <c r="F1131" s="112"/>
      <c r="G1131" s="49" t="s">
        <v>5755</v>
      </c>
      <c r="H1131" s="49" t="s">
        <v>5756</v>
      </c>
      <c r="I1131" s="112"/>
      <c r="J1131" s="102" t="s">
        <v>7490</v>
      </c>
      <c r="K1131" s="102"/>
      <c r="L1131" s="49" t="s">
        <v>7469</v>
      </c>
      <c r="M1131" s="152">
        <v>0</v>
      </c>
      <c r="N1131" s="49" t="s">
        <v>8509</v>
      </c>
      <c r="O1131" s="49" t="s">
        <v>8514</v>
      </c>
      <c r="P1131" s="112" t="s">
        <v>6349</v>
      </c>
      <c r="Q1131" s="112" t="s">
        <v>80</v>
      </c>
      <c r="R1131" s="112"/>
      <c r="S1131" s="112"/>
    </row>
    <row r="1132" spans="1:19" x14ac:dyDescent="0.25">
      <c r="A1132" s="110" t="s">
        <v>4418</v>
      </c>
      <c r="B1132" s="111"/>
      <c r="C1132" s="112" t="s">
        <v>4447</v>
      </c>
      <c r="D1132" s="112" t="s">
        <v>7198</v>
      </c>
      <c r="E1132" s="112"/>
      <c r="F1132" s="112"/>
      <c r="G1132" s="49" t="s">
        <v>5729</v>
      </c>
      <c r="H1132" s="49" t="s">
        <v>5730</v>
      </c>
      <c r="I1132" s="112"/>
      <c r="J1132" s="102" t="s">
        <v>7490</v>
      </c>
      <c r="K1132" s="102"/>
      <c r="L1132" s="49" t="s">
        <v>7469</v>
      </c>
      <c r="M1132" s="152">
        <v>0</v>
      </c>
      <c r="N1132" s="49" t="s">
        <v>8509</v>
      </c>
      <c r="O1132" s="49" t="s">
        <v>8514</v>
      </c>
      <c r="P1132" s="112" t="s">
        <v>262</v>
      </c>
      <c r="Q1132" s="112" t="s">
        <v>80</v>
      </c>
      <c r="R1132" s="112"/>
      <c r="S1132" s="112"/>
    </row>
    <row r="1133" spans="1:19" x14ac:dyDescent="0.25">
      <c r="A1133" s="110" t="s">
        <v>4418</v>
      </c>
      <c r="B1133" s="111"/>
      <c r="C1133" s="112" t="s">
        <v>4424</v>
      </c>
      <c r="D1133" s="112" t="s">
        <v>6964</v>
      </c>
      <c r="E1133" s="112"/>
      <c r="F1133" s="112"/>
      <c r="G1133" s="49" t="s">
        <v>5684</v>
      </c>
      <c r="H1133" s="49" t="s">
        <v>5685</v>
      </c>
      <c r="I1133" s="112"/>
      <c r="J1133" s="102" t="s">
        <v>7490</v>
      </c>
      <c r="K1133" s="102"/>
      <c r="L1133" s="49" t="s">
        <v>7469</v>
      </c>
      <c r="M1133" s="152">
        <v>0</v>
      </c>
      <c r="N1133" s="49" t="s">
        <v>8509</v>
      </c>
      <c r="O1133" s="49" t="s">
        <v>8514</v>
      </c>
      <c r="P1133" s="112" t="s">
        <v>195</v>
      </c>
      <c r="Q1133" s="112" t="s">
        <v>80</v>
      </c>
      <c r="R1133" s="112"/>
      <c r="S1133" s="112"/>
    </row>
    <row r="1134" spans="1:19" x14ac:dyDescent="0.25">
      <c r="A1134" s="110" t="s">
        <v>4418</v>
      </c>
      <c r="B1134" s="111"/>
      <c r="C1134" s="112" t="s">
        <v>4481</v>
      </c>
      <c r="D1134" s="112" t="s">
        <v>7199</v>
      </c>
      <c r="E1134" s="112"/>
      <c r="F1134" s="112"/>
      <c r="G1134" s="49" t="s">
        <v>5797</v>
      </c>
      <c r="H1134" s="49" t="s">
        <v>5798</v>
      </c>
      <c r="I1134" s="112"/>
      <c r="J1134" s="102" t="s">
        <v>7490</v>
      </c>
      <c r="K1134" s="102"/>
      <c r="L1134" s="49" t="s">
        <v>7469</v>
      </c>
      <c r="M1134" s="152">
        <v>0</v>
      </c>
      <c r="N1134" s="49" t="s">
        <v>8509</v>
      </c>
      <c r="O1134" s="49" t="s">
        <v>8514</v>
      </c>
      <c r="P1134" s="112" t="s">
        <v>262</v>
      </c>
      <c r="Q1134" s="112" t="s">
        <v>80</v>
      </c>
      <c r="R1134" s="112"/>
      <c r="S1134" s="112"/>
    </row>
    <row r="1135" spans="1:19" x14ac:dyDescent="0.25">
      <c r="A1135" s="110" t="s">
        <v>4418</v>
      </c>
      <c r="B1135" s="111"/>
      <c r="C1135" s="112" t="s">
        <v>4468</v>
      </c>
      <c r="D1135" s="112" t="s">
        <v>7200</v>
      </c>
      <c r="E1135" s="112"/>
      <c r="F1135" s="112"/>
      <c r="G1135" s="49" t="s">
        <v>5771</v>
      </c>
      <c r="H1135" s="49" t="s">
        <v>5772</v>
      </c>
      <c r="I1135" s="112"/>
      <c r="J1135" s="102" t="s">
        <v>7490</v>
      </c>
      <c r="K1135" s="102"/>
      <c r="L1135" s="49" t="s">
        <v>7469</v>
      </c>
      <c r="M1135" s="152">
        <v>0</v>
      </c>
      <c r="N1135" s="49" t="s">
        <v>8509</v>
      </c>
      <c r="O1135" s="49" t="s">
        <v>8514</v>
      </c>
      <c r="P1135" s="112" t="s">
        <v>195</v>
      </c>
      <c r="Q1135" s="112" t="s">
        <v>80</v>
      </c>
      <c r="R1135" s="112"/>
      <c r="S1135" s="112"/>
    </row>
    <row r="1136" spans="1:19" x14ac:dyDescent="0.25">
      <c r="A1136" s="110" t="s">
        <v>4418</v>
      </c>
      <c r="B1136" s="111"/>
      <c r="C1136" s="112" t="s">
        <v>4455</v>
      </c>
      <c r="D1136" s="112" t="s">
        <v>7201</v>
      </c>
      <c r="E1136" s="112"/>
      <c r="F1136" s="112"/>
      <c r="G1136" s="49" t="s">
        <v>5745</v>
      </c>
      <c r="H1136" s="49" t="s">
        <v>5746</v>
      </c>
      <c r="I1136" s="112"/>
      <c r="J1136" s="102" t="s">
        <v>7490</v>
      </c>
      <c r="K1136" s="102"/>
      <c r="L1136" s="112" t="s">
        <v>7469</v>
      </c>
      <c r="M1136" s="113">
        <v>0</v>
      </c>
      <c r="N1136" s="112" t="s">
        <v>8509</v>
      </c>
      <c r="O1136" s="112" t="s">
        <v>8514</v>
      </c>
      <c r="P1136" s="112" t="s">
        <v>100</v>
      </c>
      <c r="Q1136" s="112" t="s">
        <v>80</v>
      </c>
      <c r="R1136" s="112"/>
      <c r="S1136" s="112"/>
    </row>
    <row r="1137" spans="1:19" x14ac:dyDescent="0.25">
      <c r="A1137" s="110" t="s">
        <v>4418</v>
      </c>
      <c r="B1137" s="111"/>
      <c r="C1137" s="112" t="s">
        <v>4463</v>
      </c>
      <c r="D1137" s="112" t="s">
        <v>5762</v>
      </c>
      <c r="E1137" s="112"/>
      <c r="F1137" s="112"/>
      <c r="G1137" s="49" t="s">
        <v>5761</v>
      </c>
      <c r="H1137" s="49" t="s">
        <v>5762</v>
      </c>
      <c r="I1137" s="112"/>
      <c r="J1137" s="102" t="s">
        <v>7490</v>
      </c>
      <c r="K1137" s="102"/>
      <c r="L1137" s="49" t="s">
        <v>7469</v>
      </c>
      <c r="M1137" s="152">
        <v>0</v>
      </c>
      <c r="N1137" s="49" t="s">
        <v>8509</v>
      </c>
      <c r="O1137" s="49" t="s">
        <v>8514</v>
      </c>
      <c r="P1137" s="112" t="s">
        <v>157</v>
      </c>
      <c r="Q1137" s="112" t="s">
        <v>80</v>
      </c>
      <c r="R1137" s="112"/>
      <c r="S1137" s="112"/>
    </row>
    <row r="1138" spans="1:19" x14ac:dyDescent="0.25">
      <c r="A1138" s="110" t="s">
        <v>4418</v>
      </c>
      <c r="B1138" s="111"/>
      <c r="C1138" s="112" t="s">
        <v>4457</v>
      </c>
      <c r="D1138" s="112" t="s">
        <v>7202</v>
      </c>
      <c r="E1138" s="112"/>
      <c r="F1138" s="112"/>
      <c r="G1138" s="49" t="s">
        <v>5749</v>
      </c>
      <c r="H1138" s="49" t="s">
        <v>5750</v>
      </c>
      <c r="I1138" s="112"/>
      <c r="J1138" s="102" t="s">
        <v>7490</v>
      </c>
      <c r="K1138" s="102"/>
      <c r="L1138" s="112" t="s">
        <v>7469</v>
      </c>
      <c r="M1138" s="113">
        <v>0</v>
      </c>
      <c r="N1138" s="112" t="s">
        <v>8509</v>
      </c>
      <c r="O1138" s="112" t="s">
        <v>8514</v>
      </c>
      <c r="P1138" s="112" t="s">
        <v>100</v>
      </c>
      <c r="Q1138" s="112" t="s">
        <v>80</v>
      </c>
      <c r="R1138" s="112"/>
      <c r="S1138" s="112"/>
    </row>
    <row r="1139" spans="1:19" x14ac:dyDescent="0.25">
      <c r="A1139" s="110" t="s">
        <v>4418</v>
      </c>
      <c r="B1139" s="111"/>
      <c r="C1139" s="112" t="s">
        <v>4458</v>
      </c>
      <c r="D1139" s="112" t="s">
        <v>7203</v>
      </c>
      <c r="E1139" s="112"/>
      <c r="F1139" s="112"/>
      <c r="G1139" s="49" t="s">
        <v>5751</v>
      </c>
      <c r="H1139" s="49" t="s">
        <v>5752</v>
      </c>
      <c r="I1139" s="112"/>
      <c r="J1139" s="102" t="s">
        <v>7490</v>
      </c>
      <c r="K1139" s="102"/>
      <c r="L1139" s="112" t="s">
        <v>7469</v>
      </c>
      <c r="M1139" s="113">
        <v>0</v>
      </c>
      <c r="N1139" s="112" t="s">
        <v>8509</v>
      </c>
      <c r="O1139" s="112" t="s">
        <v>8514</v>
      </c>
      <c r="P1139" s="112" t="s">
        <v>100</v>
      </c>
      <c r="Q1139" s="112" t="s">
        <v>80</v>
      </c>
      <c r="R1139" s="112"/>
      <c r="S1139" s="112"/>
    </row>
    <row r="1140" spans="1:19" x14ac:dyDescent="0.25">
      <c r="A1140" s="110" t="s">
        <v>4418</v>
      </c>
      <c r="B1140" s="111"/>
      <c r="C1140" s="112" t="s">
        <v>4456</v>
      </c>
      <c r="D1140" s="112" t="s">
        <v>7204</v>
      </c>
      <c r="E1140" s="112"/>
      <c r="F1140" s="112"/>
      <c r="G1140" s="49" t="s">
        <v>5747</v>
      </c>
      <c r="H1140" s="49" t="s">
        <v>5748</v>
      </c>
      <c r="I1140" s="112"/>
      <c r="J1140" s="102" t="s">
        <v>7490</v>
      </c>
      <c r="K1140" s="102"/>
      <c r="L1140" s="112" t="s">
        <v>7469</v>
      </c>
      <c r="M1140" s="113">
        <v>0</v>
      </c>
      <c r="N1140" s="112" t="s">
        <v>8509</v>
      </c>
      <c r="O1140" s="112" t="s">
        <v>8514</v>
      </c>
      <c r="P1140" s="112" t="s">
        <v>100</v>
      </c>
      <c r="Q1140" s="112" t="s">
        <v>80</v>
      </c>
      <c r="R1140" s="112"/>
      <c r="S1140" s="112"/>
    </row>
    <row r="1141" spans="1:19" x14ac:dyDescent="0.25">
      <c r="A1141" s="110" t="s">
        <v>4418</v>
      </c>
      <c r="B1141" s="111"/>
      <c r="C1141" s="112" t="s">
        <v>4453</v>
      </c>
      <c r="D1141" s="112" t="s">
        <v>7205</v>
      </c>
      <c r="E1141" s="112"/>
      <c r="F1141" s="112"/>
      <c r="G1141" s="49" t="s">
        <v>5741</v>
      </c>
      <c r="H1141" s="49" t="s">
        <v>5742</v>
      </c>
      <c r="I1141" s="112"/>
      <c r="J1141" s="102" t="s">
        <v>7490</v>
      </c>
      <c r="K1141" s="102"/>
      <c r="L1141" s="49" t="s">
        <v>7469</v>
      </c>
      <c r="M1141" s="152">
        <v>0</v>
      </c>
      <c r="N1141" s="49" t="s">
        <v>8509</v>
      </c>
      <c r="O1141" s="49" t="s">
        <v>8514</v>
      </c>
      <c r="P1141" s="112" t="s">
        <v>6342</v>
      </c>
      <c r="Q1141" s="112" t="s">
        <v>80</v>
      </c>
      <c r="R1141" s="112"/>
      <c r="S1141" s="112"/>
    </row>
    <row r="1142" spans="1:19" x14ac:dyDescent="0.25">
      <c r="A1142" s="110" t="s">
        <v>4418</v>
      </c>
      <c r="B1142" s="111"/>
      <c r="C1142" s="112" t="s">
        <v>4436</v>
      </c>
      <c r="D1142" s="112" t="s">
        <v>7206</v>
      </c>
      <c r="E1142" s="112"/>
      <c r="F1142" s="112"/>
      <c r="G1142" s="49" t="s">
        <v>5708</v>
      </c>
      <c r="H1142" s="49" t="s">
        <v>5709</v>
      </c>
      <c r="I1142" s="112"/>
      <c r="J1142" s="102" t="s">
        <v>7490</v>
      </c>
      <c r="K1142" s="102"/>
      <c r="L1142" s="49" t="s">
        <v>7469</v>
      </c>
      <c r="M1142" s="152">
        <v>0</v>
      </c>
      <c r="N1142" s="49" t="s">
        <v>8509</v>
      </c>
      <c r="O1142" s="49" t="s">
        <v>8514</v>
      </c>
      <c r="P1142" s="112" t="s">
        <v>158</v>
      </c>
      <c r="Q1142" s="112" t="s">
        <v>80</v>
      </c>
      <c r="R1142" s="112"/>
      <c r="S1142" s="112"/>
    </row>
    <row r="1143" spans="1:19" x14ac:dyDescent="0.25">
      <c r="A1143" s="110" t="s">
        <v>4418</v>
      </c>
      <c r="B1143" s="111"/>
      <c r="C1143" s="112" t="s">
        <v>4438</v>
      </c>
      <c r="D1143" s="112" t="s">
        <v>7207</v>
      </c>
      <c r="E1143" s="112"/>
      <c r="F1143" s="112"/>
      <c r="G1143" s="49" t="s">
        <v>5712</v>
      </c>
      <c r="H1143" s="49" t="s">
        <v>5713</v>
      </c>
      <c r="I1143" s="112"/>
      <c r="J1143" s="102" t="s">
        <v>7490</v>
      </c>
      <c r="K1143" s="102"/>
      <c r="L1143" s="49" t="s">
        <v>7469</v>
      </c>
      <c r="M1143" s="152">
        <v>0</v>
      </c>
      <c r="N1143" s="49" t="s">
        <v>8509</v>
      </c>
      <c r="O1143" s="49" t="s">
        <v>8514</v>
      </c>
      <c r="P1143" s="112" t="s">
        <v>158</v>
      </c>
      <c r="Q1143" s="112" t="s">
        <v>80</v>
      </c>
      <c r="R1143" s="112"/>
      <c r="S1143" s="112"/>
    </row>
    <row r="1144" spans="1:19" x14ac:dyDescent="0.25">
      <c r="A1144" s="110" t="s">
        <v>4418</v>
      </c>
      <c r="B1144" s="111"/>
      <c r="C1144" s="112" t="s">
        <v>4437</v>
      </c>
      <c r="D1144" s="112" t="s">
        <v>7208</v>
      </c>
      <c r="E1144" s="112"/>
      <c r="F1144" s="112"/>
      <c r="G1144" s="49" t="s">
        <v>5710</v>
      </c>
      <c r="H1144" s="49" t="s">
        <v>5711</v>
      </c>
      <c r="I1144" s="112"/>
      <c r="J1144" s="102" t="s">
        <v>7490</v>
      </c>
      <c r="K1144" s="102"/>
      <c r="L1144" s="49" t="s">
        <v>7469</v>
      </c>
      <c r="M1144" s="152">
        <v>0</v>
      </c>
      <c r="N1144" s="49" t="s">
        <v>8509</v>
      </c>
      <c r="O1144" s="49" t="s">
        <v>8514</v>
      </c>
      <c r="P1144" s="112" t="s">
        <v>158</v>
      </c>
      <c r="Q1144" s="112" t="s">
        <v>80</v>
      </c>
      <c r="R1144" s="112"/>
      <c r="S1144" s="112"/>
    </row>
    <row r="1145" spans="1:19" x14ac:dyDescent="0.25">
      <c r="A1145" s="110" t="s">
        <v>4418</v>
      </c>
      <c r="B1145" s="111"/>
      <c r="C1145" s="112" t="s">
        <v>4454</v>
      </c>
      <c r="D1145" s="112" t="s">
        <v>7209</v>
      </c>
      <c r="E1145" s="112"/>
      <c r="F1145" s="112"/>
      <c r="G1145" s="49" t="s">
        <v>5743</v>
      </c>
      <c r="H1145" s="49" t="s">
        <v>5744</v>
      </c>
      <c r="I1145" s="112"/>
      <c r="J1145" s="102" t="s">
        <v>7490</v>
      </c>
      <c r="K1145" s="102"/>
      <c r="L1145" s="49" t="s">
        <v>7469</v>
      </c>
      <c r="M1145" s="152">
        <v>0</v>
      </c>
      <c r="N1145" s="49" t="s">
        <v>8509</v>
      </c>
      <c r="O1145" s="49" t="s">
        <v>8514</v>
      </c>
      <c r="P1145" s="112" t="s">
        <v>6342</v>
      </c>
      <c r="Q1145" s="112" t="s">
        <v>80</v>
      </c>
      <c r="R1145" s="112"/>
      <c r="S1145" s="112"/>
    </row>
    <row r="1146" spans="1:19" x14ac:dyDescent="0.25">
      <c r="A1146" s="110" t="s">
        <v>4418</v>
      </c>
      <c r="B1146" s="111"/>
      <c r="C1146" s="112" t="s">
        <v>4459</v>
      </c>
      <c r="D1146" s="112" t="s">
        <v>7210</v>
      </c>
      <c r="E1146" s="112"/>
      <c r="F1146" s="112"/>
      <c r="G1146" s="49" t="s">
        <v>5753</v>
      </c>
      <c r="H1146" s="49" t="s">
        <v>5754</v>
      </c>
      <c r="I1146" s="112"/>
      <c r="J1146" s="102" t="s">
        <v>7490</v>
      </c>
      <c r="K1146" s="102"/>
      <c r="L1146" s="112" t="s">
        <v>7469</v>
      </c>
      <c r="M1146" s="113">
        <v>0</v>
      </c>
      <c r="N1146" s="112" t="s">
        <v>8509</v>
      </c>
      <c r="O1146" s="112" t="s">
        <v>8514</v>
      </c>
      <c r="P1146" s="112" t="s">
        <v>100</v>
      </c>
      <c r="Q1146" s="112" t="s">
        <v>80</v>
      </c>
      <c r="R1146" s="112"/>
      <c r="S1146" s="112"/>
    </row>
    <row r="1147" spans="1:19" x14ac:dyDescent="0.25">
      <c r="A1147" s="110" t="s">
        <v>4418</v>
      </c>
      <c r="B1147" s="111"/>
      <c r="C1147" s="112" t="s">
        <v>4464</v>
      </c>
      <c r="D1147" s="112" t="s">
        <v>7211</v>
      </c>
      <c r="E1147" s="112"/>
      <c r="F1147" s="112"/>
      <c r="G1147" s="49" t="s">
        <v>5763</v>
      </c>
      <c r="H1147" s="49" t="s">
        <v>5764</v>
      </c>
      <c r="I1147" s="112"/>
      <c r="J1147" s="102" t="s">
        <v>7490</v>
      </c>
      <c r="K1147" s="102"/>
      <c r="L1147" s="49" t="s">
        <v>7469</v>
      </c>
      <c r="M1147" s="152">
        <v>0</v>
      </c>
      <c r="N1147" s="49" t="s">
        <v>8509</v>
      </c>
      <c r="O1147" s="49" t="s">
        <v>8514</v>
      </c>
      <c r="P1147" s="112" t="s">
        <v>157</v>
      </c>
      <c r="Q1147" s="112" t="s">
        <v>80</v>
      </c>
      <c r="R1147" s="112"/>
      <c r="S1147" s="112"/>
    </row>
    <row r="1148" spans="1:19" x14ac:dyDescent="0.25">
      <c r="A1148" s="110" t="s">
        <v>4418</v>
      </c>
      <c r="B1148" s="111"/>
      <c r="C1148" s="112" t="s">
        <v>4484</v>
      </c>
      <c r="D1148" s="112" t="s">
        <v>7213</v>
      </c>
      <c r="E1148" s="112"/>
      <c r="F1148" s="112"/>
      <c r="G1148" s="49" t="s">
        <v>5803</v>
      </c>
      <c r="H1148" s="49" t="s">
        <v>5804</v>
      </c>
      <c r="I1148" s="112"/>
      <c r="J1148" s="102" t="s">
        <v>7490</v>
      </c>
      <c r="K1148" s="102"/>
      <c r="L1148" s="49" t="s">
        <v>7469</v>
      </c>
      <c r="M1148" s="152">
        <v>0</v>
      </c>
      <c r="N1148" s="49" t="s">
        <v>8509</v>
      </c>
      <c r="O1148" s="49" t="s">
        <v>8514</v>
      </c>
      <c r="P1148" s="112" t="s">
        <v>262</v>
      </c>
      <c r="Q1148" s="112" t="s">
        <v>80</v>
      </c>
      <c r="R1148" s="112"/>
      <c r="S1148" s="112"/>
    </row>
    <row r="1149" spans="1:19" x14ac:dyDescent="0.25">
      <c r="A1149" s="110" t="s">
        <v>4418</v>
      </c>
      <c r="B1149" s="111"/>
      <c r="C1149" s="112" t="s">
        <v>4495</v>
      </c>
      <c r="D1149" s="112" t="s">
        <v>7212</v>
      </c>
      <c r="E1149" s="112"/>
      <c r="F1149" s="112"/>
      <c r="G1149" s="49" t="s">
        <v>5825</v>
      </c>
      <c r="H1149" s="49" t="s">
        <v>5826</v>
      </c>
      <c r="I1149" s="112"/>
      <c r="J1149" s="102" t="s">
        <v>7490</v>
      </c>
      <c r="K1149" s="102"/>
      <c r="L1149" s="49" t="s">
        <v>7469</v>
      </c>
      <c r="M1149" s="152">
        <v>0</v>
      </c>
      <c r="N1149" s="49" t="s">
        <v>8509</v>
      </c>
      <c r="O1149" s="49" t="s">
        <v>8514</v>
      </c>
      <c r="P1149" s="112" t="s">
        <v>6342</v>
      </c>
      <c r="Q1149" s="112" t="s">
        <v>80</v>
      </c>
      <c r="R1149" s="112"/>
      <c r="S1149" s="112"/>
    </row>
    <row r="1150" spans="1:19" x14ac:dyDescent="0.25">
      <c r="A1150" s="110" t="s">
        <v>4418</v>
      </c>
      <c r="B1150" s="111"/>
      <c r="C1150" s="112" t="s">
        <v>4496</v>
      </c>
      <c r="D1150" s="112" t="s">
        <v>7211</v>
      </c>
      <c r="E1150" s="112"/>
      <c r="F1150" s="112"/>
      <c r="G1150" s="49" t="s">
        <v>5827</v>
      </c>
      <c r="H1150" s="49" t="s">
        <v>5828</v>
      </c>
      <c r="I1150" s="112"/>
      <c r="J1150" s="102" t="s">
        <v>7490</v>
      </c>
      <c r="K1150" s="102"/>
      <c r="L1150" s="49" t="s">
        <v>7469</v>
      </c>
      <c r="M1150" s="152">
        <v>0</v>
      </c>
      <c r="N1150" s="49" t="s">
        <v>8509</v>
      </c>
      <c r="O1150" s="49" t="s">
        <v>8514</v>
      </c>
      <c r="P1150" s="112" t="s">
        <v>157</v>
      </c>
      <c r="Q1150" s="112" t="s">
        <v>80</v>
      </c>
      <c r="R1150" s="112"/>
      <c r="S1150" s="112"/>
    </row>
    <row r="1151" spans="1:19" x14ac:dyDescent="0.25">
      <c r="A1151" s="110" t="s">
        <v>4418</v>
      </c>
      <c r="B1151" s="111"/>
      <c r="C1151" s="112" t="s">
        <v>4476</v>
      </c>
      <c r="D1151" s="112" t="s">
        <v>7260</v>
      </c>
      <c r="E1151" s="112"/>
      <c r="F1151" s="112"/>
      <c r="G1151" s="49" t="s">
        <v>5787</v>
      </c>
      <c r="H1151" s="49" t="s">
        <v>5788</v>
      </c>
      <c r="I1151" s="112"/>
      <c r="J1151" s="102" t="s">
        <v>7490</v>
      </c>
      <c r="K1151" s="102"/>
      <c r="L1151" s="49" t="s">
        <v>7469</v>
      </c>
      <c r="M1151" s="152">
        <v>0</v>
      </c>
      <c r="N1151" s="49" t="s">
        <v>8509</v>
      </c>
      <c r="O1151" s="49" t="s">
        <v>8514</v>
      </c>
      <c r="P1151" s="112" t="s">
        <v>235</v>
      </c>
      <c r="Q1151" s="112" t="s">
        <v>80</v>
      </c>
      <c r="R1151" s="112"/>
      <c r="S1151" s="112"/>
    </row>
    <row r="1152" spans="1:19" x14ac:dyDescent="0.25">
      <c r="A1152" s="110" t="s">
        <v>4418</v>
      </c>
      <c r="B1152" s="111"/>
      <c r="C1152" s="112" t="s">
        <v>4482</v>
      </c>
      <c r="D1152" s="112" t="s">
        <v>7214</v>
      </c>
      <c r="E1152" s="112"/>
      <c r="F1152" s="112"/>
      <c r="G1152" s="49" t="s">
        <v>5799</v>
      </c>
      <c r="H1152" s="49" t="s">
        <v>5800</v>
      </c>
      <c r="I1152" s="112"/>
      <c r="J1152" s="102" t="s">
        <v>7490</v>
      </c>
      <c r="K1152" s="102"/>
      <c r="L1152" s="49" t="s">
        <v>7469</v>
      </c>
      <c r="M1152" s="152">
        <v>0</v>
      </c>
      <c r="N1152" s="49" t="s">
        <v>8509</v>
      </c>
      <c r="O1152" s="49" t="s">
        <v>8514</v>
      </c>
      <c r="P1152" s="112" t="s">
        <v>262</v>
      </c>
      <c r="Q1152" s="112" t="s">
        <v>80</v>
      </c>
      <c r="R1152" s="112"/>
      <c r="S1152" s="112"/>
    </row>
    <row r="1153" spans="1:19" x14ac:dyDescent="0.25">
      <c r="A1153" s="110" t="s">
        <v>4418</v>
      </c>
      <c r="B1153" s="111"/>
      <c r="C1153" s="112" t="s">
        <v>4469</v>
      </c>
      <c r="D1153" s="112" t="s">
        <v>7215</v>
      </c>
      <c r="E1153" s="112"/>
      <c r="F1153" s="112"/>
      <c r="G1153" s="49" t="s">
        <v>5773</v>
      </c>
      <c r="H1153" s="49" t="s">
        <v>5774</v>
      </c>
      <c r="I1153" s="112"/>
      <c r="J1153" s="102" t="s">
        <v>7490</v>
      </c>
      <c r="K1153" s="102"/>
      <c r="L1153" s="49" t="s">
        <v>7469</v>
      </c>
      <c r="M1153" s="152">
        <v>0</v>
      </c>
      <c r="N1153" s="49" t="s">
        <v>8509</v>
      </c>
      <c r="O1153" s="49" t="s">
        <v>8514</v>
      </c>
      <c r="P1153" s="112" t="s">
        <v>195</v>
      </c>
      <c r="Q1153" s="112" t="s">
        <v>80</v>
      </c>
      <c r="R1153" s="112"/>
      <c r="S1153" s="112"/>
    </row>
    <row r="1154" spans="1:19" x14ac:dyDescent="0.25">
      <c r="A1154" s="110" t="s">
        <v>4418</v>
      </c>
      <c r="B1154" s="111"/>
      <c r="C1154" s="112" t="s">
        <v>4428</v>
      </c>
      <c r="D1154" s="112" t="s">
        <v>7184</v>
      </c>
      <c r="E1154" s="112"/>
      <c r="F1154" s="112"/>
      <c r="G1154" s="49" t="s">
        <v>5692</v>
      </c>
      <c r="H1154" s="49" t="s">
        <v>5693</v>
      </c>
      <c r="I1154" s="112"/>
      <c r="J1154" s="102" t="s">
        <v>7490</v>
      </c>
      <c r="K1154" s="102"/>
      <c r="L1154" s="49" t="s">
        <v>7469</v>
      </c>
      <c r="M1154" s="152">
        <v>0</v>
      </c>
      <c r="N1154" s="49" t="s">
        <v>8509</v>
      </c>
      <c r="O1154" s="49" t="s">
        <v>8514</v>
      </c>
      <c r="P1154" s="112" t="s">
        <v>195</v>
      </c>
      <c r="Q1154" s="112" t="s">
        <v>80</v>
      </c>
      <c r="R1154" s="112"/>
      <c r="S1154" s="112"/>
    </row>
    <row r="1155" spans="1:19" x14ac:dyDescent="0.25">
      <c r="A1155" s="110" t="s">
        <v>4418</v>
      </c>
      <c r="B1155" s="111"/>
      <c r="C1155" s="112" t="s">
        <v>4439</v>
      </c>
      <c r="D1155" s="112" t="s">
        <v>7217</v>
      </c>
      <c r="E1155" s="112"/>
      <c r="F1155" s="112"/>
      <c r="G1155" s="49" t="s">
        <v>5714</v>
      </c>
      <c r="H1155" s="49" t="s">
        <v>5705</v>
      </c>
      <c r="I1155" s="112"/>
      <c r="J1155" s="102" t="s">
        <v>7490</v>
      </c>
      <c r="K1155" s="102"/>
      <c r="L1155" s="49" t="s">
        <v>7469</v>
      </c>
      <c r="M1155" s="152">
        <v>0</v>
      </c>
      <c r="N1155" s="49" t="s">
        <v>8509</v>
      </c>
      <c r="O1155" s="49" t="s">
        <v>8514</v>
      </c>
      <c r="P1155" s="112" t="s">
        <v>158</v>
      </c>
      <c r="Q1155" s="112" t="s">
        <v>80</v>
      </c>
      <c r="R1155" s="112"/>
      <c r="S1155" s="112"/>
    </row>
    <row r="1156" spans="1:19" x14ac:dyDescent="0.25">
      <c r="A1156" s="110" t="s">
        <v>4418</v>
      </c>
      <c r="B1156" s="111"/>
      <c r="C1156" s="112" t="s">
        <v>4434</v>
      </c>
      <c r="D1156" s="112" t="s">
        <v>7218</v>
      </c>
      <c r="E1156" s="112"/>
      <c r="F1156" s="112"/>
      <c r="G1156" s="49" t="s">
        <v>5704</v>
      </c>
      <c r="H1156" s="49" t="s">
        <v>5705</v>
      </c>
      <c r="I1156" s="112"/>
      <c r="J1156" s="102" t="s">
        <v>7490</v>
      </c>
      <c r="K1156" s="102"/>
      <c r="L1156" s="49" t="s">
        <v>7469</v>
      </c>
      <c r="M1156" s="152">
        <v>0</v>
      </c>
      <c r="N1156" s="49" t="s">
        <v>8509</v>
      </c>
      <c r="O1156" s="49" t="s">
        <v>8514</v>
      </c>
      <c r="P1156" s="112" t="s">
        <v>6321</v>
      </c>
      <c r="Q1156" s="112" t="s">
        <v>80</v>
      </c>
      <c r="R1156" s="112"/>
      <c r="S1156" s="112"/>
    </row>
    <row r="1157" spans="1:19" x14ac:dyDescent="0.25">
      <c r="A1157" s="110" t="s">
        <v>4418</v>
      </c>
      <c r="B1157" s="111"/>
      <c r="C1157" s="112" t="s">
        <v>4485</v>
      </c>
      <c r="D1157" s="112" t="s">
        <v>7219</v>
      </c>
      <c r="E1157" s="112"/>
      <c r="F1157" s="112"/>
      <c r="G1157" s="49" t="s">
        <v>5805</v>
      </c>
      <c r="H1157" s="49" t="s">
        <v>5806</v>
      </c>
      <c r="I1157" s="112"/>
      <c r="J1157" s="102" t="s">
        <v>7490</v>
      </c>
      <c r="K1157" s="102"/>
      <c r="L1157" s="49" t="s">
        <v>7469</v>
      </c>
      <c r="M1157" s="152">
        <v>0</v>
      </c>
      <c r="N1157" s="49" t="s">
        <v>8509</v>
      </c>
      <c r="O1157" s="49" t="s">
        <v>8514</v>
      </c>
      <c r="P1157" s="112" t="s">
        <v>262</v>
      </c>
      <c r="Q1157" s="112" t="s">
        <v>80</v>
      </c>
      <c r="R1157" s="112"/>
      <c r="S1157" s="112"/>
    </row>
    <row r="1158" spans="1:19" x14ac:dyDescent="0.25">
      <c r="A1158" s="110" t="s">
        <v>4418</v>
      </c>
      <c r="B1158" s="111"/>
      <c r="C1158" s="112" t="s">
        <v>4477</v>
      </c>
      <c r="D1158" s="112" t="s">
        <v>7220</v>
      </c>
      <c r="E1158" s="112"/>
      <c r="F1158" s="112"/>
      <c r="G1158" s="49" t="s">
        <v>5789</v>
      </c>
      <c r="H1158" s="49" t="s">
        <v>5790</v>
      </c>
      <c r="I1158" s="112"/>
      <c r="J1158" s="102" t="s">
        <v>7490</v>
      </c>
      <c r="K1158" s="102"/>
      <c r="L1158" s="49" t="s">
        <v>7469</v>
      </c>
      <c r="M1158" s="152">
        <v>0</v>
      </c>
      <c r="N1158" s="49" t="s">
        <v>8509</v>
      </c>
      <c r="O1158" s="49" t="s">
        <v>8514</v>
      </c>
      <c r="P1158" s="112" t="s">
        <v>6321</v>
      </c>
      <c r="Q1158" s="112" t="s">
        <v>80</v>
      </c>
      <c r="R1158" s="112"/>
      <c r="S1158" s="112"/>
    </row>
    <row r="1159" spans="1:19" x14ac:dyDescent="0.25">
      <c r="A1159" s="110" t="s">
        <v>4418</v>
      </c>
      <c r="B1159" s="111"/>
      <c r="C1159" s="112" t="s">
        <v>4450</v>
      </c>
      <c r="D1159" s="112" t="s">
        <v>7216</v>
      </c>
      <c r="E1159" s="112"/>
      <c r="F1159" s="112"/>
      <c r="G1159" s="49" t="s">
        <v>5735</v>
      </c>
      <c r="H1159" s="49" t="s">
        <v>5736</v>
      </c>
      <c r="I1159" s="112"/>
      <c r="J1159" s="102" t="s">
        <v>7490</v>
      </c>
      <c r="K1159" s="102"/>
      <c r="L1159" s="49" t="s">
        <v>7469</v>
      </c>
      <c r="M1159" s="152">
        <v>0</v>
      </c>
      <c r="N1159" s="49" t="s">
        <v>8509</v>
      </c>
      <c r="O1159" s="49" t="s">
        <v>8514</v>
      </c>
      <c r="P1159" s="112" t="s">
        <v>262</v>
      </c>
      <c r="Q1159" s="112" t="s">
        <v>80</v>
      </c>
      <c r="R1159" s="112"/>
      <c r="S1159" s="112"/>
    </row>
    <row r="1160" spans="1:19" x14ac:dyDescent="0.25">
      <c r="A1160" s="110" t="s">
        <v>4418</v>
      </c>
      <c r="B1160" s="111"/>
      <c r="C1160" s="112" t="s">
        <v>4427</v>
      </c>
      <c r="D1160" s="112" t="s">
        <v>7221</v>
      </c>
      <c r="E1160" s="112"/>
      <c r="F1160" s="112"/>
      <c r="G1160" s="49" t="s">
        <v>5690</v>
      </c>
      <c r="H1160" s="49" t="s">
        <v>5691</v>
      </c>
      <c r="I1160" s="112"/>
      <c r="J1160" s="102" t="s">
        <v>7490</v>
      </c>
      <c r="K1160" s="102"/>
      <c r="L1160" s="49" t="s">
        <v>7469</v>
      </c>
      <c r="M1160" s="152">
        <v>0</v>
      </c>
      <c r="N1160" s="49" t="s">
        <v>8509</v>
      </c>
      <c r="O1160" s="49" t="s">
        <v>8514</v>
      </c>
      <c r="P1160" s="112" t="s">
        <v>195</v>
      </c>
      <c r="Q1160" s="112" t="s">
        <v>80</v>
      </c>
      <c r="R1160" s="112"/>
      <c r="S1160" s="112"/>
    </row>
    <row r="1161" spans="1:19" x14ac:dyDescent="0.25">
      <c r="A1161" s="110" t="s">
        <v>4418</v>
      </c>
      <c r="B1161" s="111"/>
      <c r="C1161" s="112" t="s">
        <v>4486</v>
      </c>
      <c r="D1161" s="112" t="s">
        <v>7222</v>
      </c>
      <c r="E1161" s="112"/>
      <c r="F1161" s="112"/>
      <c r="G1161" s="49" t="s">
        <v>5807</v>
      </c>
      <c r="H1161" s="49" t="s">
        <v>5808</v>
      </c>
      <c r="I1161" s="112"/>
      <c r="J1161" s="102" t="s">
        <v>7490</v>
      </c>
      <c r="K1161" s="102"/>
      <c r="L1161" s="49" t="s">
        <v>7469</v>
      </c>
      <c r="M1161" s="152">
        <v>0</v>
      </c>
      <c r="N1161" s="49" t="s">
        <v>8509</v>
      </c>
      <c r="O1161" s="49" t="s">
        <v>8514</v>
      </c>
      <c r="P1161" s="112" t="s">
        <v>262</v>
      </c>
      <c r="Q1161" s="112" t="s">
        <v>80</v>
      </c>
      <c r="R1161" s="112"/>
      <c r="S1161" s="112"/>
    </row>
    <row r="1162" spans="1:19" x14ac:dyDescent="0.25">
      <c r="A1162" s="110" t="s">
        <v>4418</v>
      </c>
      <c r="B1162" s="111"/>
      <c r="C1162" s="112" t="s">
        <v>4470</v>
      </c>
      <c r="D1162" s="112" t="s">
        <v>6965</v>
      </c>
      <c r="E1162" s="112"/>
      <c r="F1162" s="112"/>
      <c r="G1162" s="49" t="s">
        <v>5775</v>
      </c>
      <c r="H1162" s="49" t="s">
        <v>5776</v>
      </c>
      <c r="I1162" s="112"/>
      <c r="J1162" s="102" t="s">
        <v>7490</v>
      </c>
      <c r="K1162" s="102"/>
      <c r="L1162" s="49" t="s">
        <v>7469</v>
      </c>
      <c r="M1162" s="152">
        <v>0</v>
      </c>
      <c r="N1162" s="49" t="s">
        <v>8509</v>
      </c>
      <c r="O1162" s="49" t="s">
        <v>8514</v>
      </c>
      <c r="P1162" s="112" t="s">
        <v>195</v>
      </c>
      <c r="Q1162" s="112" t="s">
        <v>80</v>
      </c>
      <c r="R1162" s="112"/>
      <c r="S1162" s="112"/>
    </row>
    <row r="1163" spans="1:19" x14ac:dyDescent="0.25">
      <c r="A1163" s="110" t="s">
        <v>4418</v>
      </c>
      <c r="B1163" s="111"/>
      <c r="C1163" s="112" t="s">
        <v>4461</v>
      </c>
      <c r="D1163" s="112" t="s">
        <v>7223</v>
      </c>
      <c r="E1163" s="112"/>
      <c r="F1163" s="112"/>
      <c r="G1163" s="49" t="s">
        <v>5757</v>
      </c>
      <c r="H1163" s="49" t="s">
        <v>5758</v>
      </c>
      <c r="I1163" s="112"/>
      <c r="J1163" s="102" t="s">
        <v>7490</v>
      </c>
      <c r="K1163" s="102"/>
      <c r="L1163" s="49" t="s">
        <v>7469</v>
      </c>
      <c r="M1163" s="152">
        <v>0</v>
      </c>
      <c r="N1163" s="49" t="s">
        <v>8509</v>
      </c>
      <c r="O1163" s="49" t="s">
        <v>8514</v>
      </c>
      <c r="P1163" s="112" t="s">
        <v>6349</v>
      </c>
      <c r="Q1163" s="112" t="s">
        <v>80</v>
      </c>
      <c r="R1163" s="112"/>
      <c r="S1163" s="112"/>
    </row>
    <row r="1164" spans="1:19" x14ac:dyDescent="0.25">
      <c r="A1164" s="110" t="s">
        <v>4418</v>
      </c>
      <c r="B1164" s="111"/>
      <c r="C1164" s="112" t="s">
        <v>4425</v>
      </c>
      <c r="D1164" s="112" t="s">
        <v>7224</v>
      </c>
      <c r="E1164" s="112"/>
      <c r="F1164" s="112"/>
      <c r="G1164" s="49" t="s">
        <v>5686</v>
      </c>
      <c r="H1164" s="49" t="s">
        <v>5687</v>
      </c>
      <c r="I1164" s="112"/>
      <c r="J1164" s="102" t="s">
        <v>7490</v>
      </c>
      <c r="K1164" s="102"/>
      <c r="L1164" s="49" t="s">
        <v>7469</v>
      </c>
      <c r="M1164" s="152">
        <v>0</v>
      </c>
      <c r="N1164" s="49" t="s">
        <v>8509</v>
      </c>
      <c r="O1164" s="49" t="s">
        <v>8514</v>
      </c>
      <c r="P1164" s="112" t="s">
        <v>195</v>
      </c>
      <c r="Q1164" s="112" t="s">
        <v>80</v>
      </c>
      <c r="R1164" s="112"/>
      <c r="S1164" s="112"/>
    </row>
    <row r="1165" spans="1:19" x14ac:dyDescent="0.25">
      <c r="A1165" s="110" t="s">
        <v>4418</v>
      </c>
      <c r="B1165" s="111"/>
      <c r="C1165" s="112" t="s">
        <v>4429</v>
      </c>
      <c r="D1165" s="112" t="s">
        <v>7185</v>
      </c>
      <c r="E1165" s="112"/>
      <c r="F1165" s="112"/>
      <c r="G1165" s="49" t="s">
        <v>5694</v>
      </c>
      <c r="H1165" s="49" t="s">
        <v>5695</v>
      </c>
      <c r="I1165" s="112"/>
      <c r="J1165" s="102" t="s">
        <v>7490</v>
      </c>
      <c r="K1165" s="102"/>
      <c r="L1165" s="49" t="s">
        <v>7469</v>
      </c>
      <c r="M1165" s="152">
        <v>0</v>
      </c>
      <c r="N1165" s="49" t="s">
        <v>8509</v>
      </c>
      <c r="O1165" s="49" t="s">
        <v>8514</v>
      </c>
      <c r="P1165" s="112" t="s">
        <v>195</v>
      </c>
      <c r="Q1165" s="112" t="s">
        <v>80</v>
      </c>
      <c r="R1165" s="112"/>
      <c r="S1165" s="112"/>
    </row>
    <row r="1166" spans="1:19" x14ac:dyDescent="0.25">
      <c r="A1166" s="110" t="s">
        <v>4418</v>
      </c>
      <c r="B1166" s="111"/>
      <c r="C1166" s="112" t="s">
        <v>4487</v>
      </c>
      <c r="D1166" s="112" t="s">
        <v>7225</v>
      </c>
      <c r="E1166" s="112"/>
      <c r="F1166" s="112"/>
      <c r="G1166" s="49" t="s">
        <v>5809</v>
      </c>
      <c r="H1166" s="61" t="s">
        <v>5810</v>
      </c>
      <c r="I1166" s="112"/>
      <c r="J1166" s="102" t="s">
        <v>7490</v>
      </c>
      <c r="K1166" s="102"/>
      <c r="L1166" s="49" t="s">
        <v>7469</v>
      </c>
      <c r="M1166" s="152">
        <v>0</v>
      </c>
      <c r="N1166" s="49" t="s">
        <v>8509</v>
      </c>
      <c r="O1166" s="49" t="s">
        <v>8514</v>
      </c>
      <c r="P1166" s="112" t="s">
        <v>262</v>
      </c>
      <c r="Q1166" s="112" t="s">
        <v>80</v>
      </c>
      <c r="R1166" s="112"/>
      <c r="S1166" s="112"/>
    </row>
    <row r="1167" spans="1:19" x14ac:dyDescent="0.25">
      <c r="A1167" s="110" t="s">
        <v>4418</v>
      </c>
      <c r="B1167" s="111"/>
      <c r="C1167" s="112" t="s">
        <v>4472</v>
      </c>
      <c r="D1167" s="112" t="s">
        <v>6966</v>
      </c>
      <c r="E1167" s="112"/>
      <c r="F1167" s="112"/>
      <c r="G1167" s="49" t="s">
        <v>5779</v>
      </c>
      <c r="H1167" s="49" t="s">
        <v>5780</v>
      </c>
      <c r="I1167" s="112"/>
      <c r="J1167" s="102" t="s">
        <v>7490</v>
      </c>
      <c r="K1167" s="102"/>
      <c r="L1167" s="49" t="s">
        <v>7469</v>
      </c>
      <c r="M1167" s="152">
        <v>0</v>
      </c>
      <c r="N1167" s="49" t="s">
        <v>8509</v>
      </c>
      <c r="O1167" s="49" t="s">
        <v>8514</v>
      </c>
      <c r="P1167" s="112" t="s">
        <v>195</v>
      </c>
      <c r="Q1167" s="112" t="s">
        <v>80</v>
      </c>
      <c r="R1167" s="112"/>
      <c r="S1167" s="112"/>
    </row>
    <row r="1168" spans="1:19" x14ac:dyDescent="0.25">
      <c r="A1168" s="110" t="s">
        <v>4418</v>
      </c>
      <c r="B1168" s="111"/>
      <c r="C1168" s="112" t="s">
        <v>4488</v>
      </c>
      <c r="D1168" s="112" t="s">
        <v>7226</v>
      </c>
      <c r="E1168" s="112"/>
      <c r="F1168" s="112"/>
      <c r="G1168" s="49" t="s">
        <v>5811</v>
      </c>
      <c r="H1168" s="61" t="s">
        <v>5812</v>
      </c>
      <c r="I1168" s="112"/>
      <c r="J1168" s="102" t="s">
        <v>7490</v>
      </c>
      <c r="K1168" s="102"/>
      <c r="L1168" s="49" t="s">
        <v>7469</v>
      </c>
      <c r="M1168" s="152">
        <v>0</v>
      </c>
      <c r="N1168" s="49" t="s">
        <v>8509</v>
      </c>
      <c r="O1168" s="49" t="s">
        <v>8514</v>
      </c>
      <c r="P1168" s="112" t="s">
        <v>262</v>
      </c>
      <c r="Q1168" s="112" t="s">
        <v>80</v>
      </c>
      <c r="R1168" s="112"/>
      <c r="S1168" s="112"/>
    </row>
    <row r="1169" spans="1:19" x14ac:dyDescent="0.25">
      <c r="A1169" s="110" t="s">
        <v>4418</v>
      </c>
      <c r="B1169" s="111"/>
      <c r="C1169" s="112" t="s">
        <v>4471</v>
      </c>
      <c r="D1169" s="112" t="s">
        <v>7227</v>
      </c>
      <c r="E1169" s="112"/>
      <c r="F1169" s="112"/>
      <c r="G1169" s="49" t="s">
        <v>5777</v>
      </c>
      <c r="H1169" s="49" t="s">
        <v>5778</v>
      </c>
      <c r="I1169" s="112"/>
      <c r="J1169" s="102" t="s">
        <v>7490</v>
      </c>
      <c r="K1169" s="102"/>
      <c r="L1169" s="49" t="s">
        <v>7469</v>
      </c>
      <c r="M1169" s="152">
        <v>0</v>
      </c>
      <c r="N1169" s="49" t="s">
        <v>8509</v>
      </c>
      <c r="O1169" s="49" t="s">
        <v>8514</v>
      </c>
      <c r="P1169" s="112" t="s">
        <v>195</v>
      </c>
      <c r="Q1169" s="112" t="s">
        <v>80</v>
      </c>
      <c r="R1169" s="112"/>
      <c r="S1169" s="112"/>
    </row>
    <row r="1170" spans="1:19" x14ac:dyDescent="0.25">
      <c r="A1170" s="110" t="s">
        <v>4418</v>
      </c>
      <c r="B1170" s="111"/>
      <c r="C1170" s="112" t="s">
        <v>4433</v>
      </c>
      <c r="D1170" s="112" t="s">
        <v>6967</v>
      </c>
      <c r="E1170" s="112"/>
      <c r="F1170" s="112"/>
      <c r="G1170" s="49" t="s">
        <v>5702</v>
      </c>
      <c r="H1170" s="49" t="s">
        <v>5703</v>
      </c>
      <c r="I1170" s="112"/>
      <c r="J1170" s="102" t="s">
        <v>7490</v>
      </c>
      <c r="K1170" s="102"/>
      <c r="L1170" s="49" t="s">
        <v>7469</v>
      </c>
      <c r="M1170" s="152">
        <v>0</v>
      </c>
      <c r="N1170" s="49" t="s">
        <v>8509</v>
      </c>
      <c r="O1170" s="49" t="s">
        <v>8514</v>
      </c>
      <c r="P1170" s="112" t="s">
        <v>6350</v>
      </c>
      <c r="Q1170" s="112" t="s">
        <v>80</v>
      </c>
      <c r="R1170" s="112"/>
      <c r="S1170" s="112"/>
    </row>
    <row r="1171" spans="1:19" x14ac:dyDescent="0.25">
      <c r="A1171" s="110" t="s">
        <v>4418</v>
      </c>
      <c r="B1171" s="111"/>
      <c r="C1171" s="120" t="s">
        <v>4483</v>
      </c>
      <c r="D1171" s="112" t="s">
        <v>7228</v>
      </c>
      <c r="E1171" s="112"/>
      <c r="F1171" s="112"/>
      <c r="G1171" s="49" t="s">
        <v>5801</v>
      </c>
      <c r="H1171" s="61" t="s">
        <v>5802</v>
      </c>
      <c r="I1171" s="112"/>
      <c r="J1171" s="102" t="s">
        <v>7490</v>
      </c>
      <c r="K1171" s="102"/>
      <c r="L1171" s="49" t="s">
        <v>7469</v>
      </c>
      <c r="M1171" s="152">
        <v>0</v>
      </c>
      <c r="N1171" s="49" t="s">
        <v>8509</v>
      </c>
      <c r="O1171" s="49" t="s">
        <v>8514</v>
      </c>
      <c r="P1171" s="112" t="s">
        <v>262</v>
      </c>
      <c r="Q1171" s="112" t="s">
        <v>80</v>
      </c>
      <c r="R1171" s="112"/>
      <c r="S1171" s="112"/>
    </row>
    <row r="1172" spans="1:19" x14ac:dyDescent="0.25">
      <c r="A1172" s="110" t="s">
        <v>4418</v>
      </c>
      <c r="B1172" s="111"/>
      <c r="C1172" s="112" t="s">
        <v>4462</v>
      </c>
      <c r="D1172" s="112" t="s">
        <v>5760</v>
      </c>
      <c r="E1172" s="112"/>
      <c r="F1172" s="112"/>
      <c r="G1172" s="49" t="s">
        <v>5759</v>
      </c>
      <c r="H1172" s="49" t="s">
        <v>5760</v>
      </c>
      <c r="I1172" s="112"/>
      <c r="J1172" s="102" t="s">
        <v>7490</v>
      </c>
      <c r="K1172" s="102"/>
      <c r="L1172" s="49" t="s">
        <v>7469</v>
      </c>
      <c r="M1172" s="152">
        <v>0</v>
      </c>
      <c r="N1172" s="49" t="s">
        <v>8509</v>
      </c>
      <c r="O1172" s="49" t="s">
        <v>8514</v>
      </c>
      <c r="P1172" s="112" t="s">
        <v>6349</v>
      </c>
      <c r="Q1172" s="112" t="s">
        <v>80</v>
      </c>
      <c r="R1172" s="112"/>
      <c r="S1172" s="112"/>
    </row>
    <row r="1173" spans="1:19" x14ac:dyDescent="0.25">
      <c r="A1173" s="110" t="s">
        <v>4418</v>
      </c>
      <c r="B1173" s="111"/>
      <c r="C1173" s="112" t="s">
        <v>4451</v>
      </c>
      <c r="D1173" s="112" t="s">
        <v>7229</v>
      </c>
      <c r="E1173" s="112"/>
      <c r="F1173" s="112"/>
      <c r="G1173" s="49" t="s">
        <v>5737</v>
      </c>
      <c r="H1173" s="49" t="s">
        <v>5738</v>
      </c>
      <c r="I1173" s="112"/>
      <c r="J1173" s="102" t="s">
        <v>7490</v>
      </c>
      <c r="K1173" s="102"/>
      <c r="L1173" s="49" t="s">
        <v>7469</v>
      </c>
      <c r="M1173" s="152">
        <v>0</v>
      </c>
      <c r="N1173" s="49" t="s">
        <v>8509</v>
      </c>
      <c r="O1173" s="49" t="s">
        <v>8514</v>
      </c>
      <c r="P1173" s="112" t="s">
        <v>262</v>
      </c>
      <c r="Q1173" s="112" t="s">
        <v>80</v>
      </c>
      <c r="R1173" s="112"/>
      <c r="S1173" s="112"/>
    </row>
    <row r="1174" spans="1:19" x14ac:dyDescent="0.25">
      <c r="A1174" s="110" t="s">
        <v>4418</v>
      </c>
      <c r="B1174" s="111"/>
      <c r="C1174" s="112" t="s">
        <v>4430</v>
      </c>
      <c r="D1174" s="112" t="s">
        <v>6968</v>
      </c>
      <c r="E1174" s="112"/>
      <c r="F1174" s="112"/>
      <c r="G1174" s="49" t="s">
        <v>5696</v>
      </c>
      <c r="H1174" s="49" t="s">
        <v>5697</v>
      </c>
      <c r="I1174" s="112"/>
      <c r="J1174" s="102" t="s">
        <v>7490</v>
      </c>
      <c r="K1174" s="102"/>
      <c r="L1174" s="49" t="s">
        <v>7469</v>
      </c>
      <c r="M1174" s="152">
        <v>0</v>
      </c>
      <c r="N1174" s="49" t="s">
        <v>8509</v>
      </c>
      <c r="O1174" s="49" t="s">
        <v>8514</v>
      </c>
      <c r="P1174" s="112" t="s">
        <v>195</v>
      </c>
      <c r="Q1174" s="112" t="s">
        <v>80</v>
      </c>
      <c r="R1174" s="112"/>
      <c r="S1174" s="112"/>
    </row>
    <row r="1175" spans="1:19" x14ac:dyDescent="0.25">
      <c r="A1175" s="110" t="s">
        <v>4418</v>
      </c>
      <c r="B1175" s="111"/>
      <c r="C1175" s="112" t="s">
        <v>4489</v>
      </c>
      <c r="D1175" s="112" t="s">
        <v>7230</v>
      </c>
      <c r="E1175" s="112"/>
      <c r="F1175" s="112"/>
      <c r="G1175" s="49" t="s">
        <v>5813</v>
      </c>
      <c r="H1175" s="49" t="s">
        <v>5814</v>
      </c>
      <c r="I1175" s="112"/>
      <c r="J1175" s="102" t="s">
        <v>7490</v>
      </c>
      <c r="K1175" s="102"/>
      <c r="L1175" s="49" t="s">
        <v>7469</v>
      </c>
      <c r="M1175" s="152">
        <v>0</v>
      </c>
      <c r="N1175" s="49" t="s">
        <v>8509</v>
      </c>
      <c r="O1175" s="49" t="s">
        <v>8514</v>
      </c>
      <c r="P1175" s="112" t="s">
        <v>262</v>
      </c>
      <c r="Q1175" s="112" t="s">
        <v>80</v>
      </c>
      <c r="R1175" s="112"/>
      <c r="S1175" s="112"/>
    </row>
    <row r="1176" spans="1:19" x14ac:dyDescent="0.25">
      <c r="A1176" s="110" t="s">
        <v>4418</v>
      </c>
      <c r="B1176" s="111"/>
      <c r="C1176" s="112" t="s">
        <v>4473</v>
      </c>
      <c r="D1176" s="112" t="s">
        <v>7231</v>
      </c>
      <c r="E1176" s="112"/>
      <c r="F1176" s="112"/>
      <c r="G1176" s="49" t="s">
        <v>5781</v>
      </c>
      <c r="H1176" s="49" t="s">
        <v>5782</v>
      </c>
      <c r="I1176" s="112"/>
      <c r="J1176" s="102" t="s">
        <v>7490</v>
      </c>
      <c r="K1176" s="102"/>
      <c r="L1176" s="49" t="s">
        <v>7469</v>
      </c>
      <c r="M1176" s="152">
        <v>0</v>
      </c>
      <c r="N1176" s="49" t="s">
        <v>8509</v>
      </c>
      <c r="O1176" s="49" t="s">
        <v>8514</v>
      </c>
      <c r="P1176" s="112" t="s">
        <v>195</v>
      </c>
      <c r="Q1176" s="112" t="s">
        <v>80</v>
      </c>
      <c r="R1176" s="112"/>
      <c r="S1176" s="112"/>
    </row>
    <row r="1177" spans="1:19" x14ac:dyDescent="0.25">
      <c r="A1177" s="110" t="s">
        <v>4418</v>
      </c>
      <c r="B1177" s="111"/>
      <c r="C1177" s="112" t="s">
        <v>4426</v>
      </c>
      <c r="D1177" s="112" t="s">
        <v>7232</v>
      </c>
      <c r="E1177" s="112"/>
      <c r="F1177" s="112"/>
      <c r="G1177" s="49" t="s">
        <v>5688</v>
      </c>
      <c r="H1177" s="49" t="s">
        <v>5689</v>
      </c>
      <c r="I1177" s="112"/>
      <c r="J1177" s="102" t="s">
        <v>7490</v>
      </c>
      <c r="K1177" s="102"/>
      <c r="L1177" s="49" t="s">
        <v>7469</v>
      </c>
      <c r="M1177" s="152">
        <v>0</v>
      </c>
      <c r="N1177" s="49" t="s">
        <v>8509</v>
      </c>
      <c r="O1177" s="49" t="s">
        <v>8514</v>
      </c>
      <c r="P1177" s="112" t="s">
        <v>195</v>
      </c>
      <c r="Q1177" s="112" t="s">
        <v>80</v>
      </c>
      <c r="R1177" s="112"/>
      <c r="S1177" s="112"/>
    </row>
    <row r="1178" spans="1:19" x14ac:dyDescent="0.25">
      <c r="A1178" s="110" t="s">
        <v>4418</v>
      </c>
      <c r="B1178" s="111"/>
      <c r="C1178" s="120" t="s">
        <v>4440</v>
      </c>
      <c r="D1178" s="120" t="s">
        <v>7237</v>
      </c>
      <c r="E1178" s="112"/>
      <c r="F1178" s="112"/>
      <c r="G1178" s="49" t="s">
        <v>5715</v>
      </c>
      <c r="H1178" s="49" t="s">
        <v>5716</v>
      </c>
      <c r="I1178" s="112"/>
      <c r="J1178" s="102" t="s">
        <v>7490</v>
      </c>
      <c r="K1178" s="102"/>
      <c r="L1178" s="49" t="s">
        <v>7469</v>
      </c>
      <c r="M1178" s="152">
        <v>0</v>
      </c>
      <c r="N1178" s="49" t="s">
        <v>8509</v>
      </c>
      <c r="O1178" s="49" t="s">
        <v>8514</v>
      </c>
      <c r="P1178" s="112" t="s">
        <v>158</v>
      </c>
      <c r="Q1178" s="112" t="s">
        <v>80</v>
      </c>
      <c r="R1178" s="112"/>
      <c r="S1178" s="112"/>
    </row>
    <row r="1179" spans="1:19" x14ac:dyDescent="0.25">
      <c r="A1179" s="110" t="s">
        <v>4418</v>
      </c>
      <c r="B1179" s="111"/>
      <c r="C1179" s="120" t="s">
        <v>4490</v>
      </c>
      <c r="D1179" s="120" t="s">
        <v>7238</v>
      </c>
      <c r="E1179" s="112"/>
      <c r="F1179" s="112"/>
      <c r="G1179" s="49" t="s">
        <v>5815</v>
      </c>
      <c r="H1179" s="49" t="s">
        <v>5816</v>
      </c>
      <c r="I1179" s="112"/>
      <c r="J1179" s="102" t="s">
        <v>7490</v>
      </c>
      <c r="K1179" s="102"/>
      <c r="L1179" s="49" t="s">
        <v>7469</v>
      </c>
      <c r="M1179" s="152">
        <v>0</v>
      </c>
      <c r="N1179" s="49" t="s">
        <v>8509</v>
      </c>
      <c r="O1179" s="49" t="s">
        <v>8514</v>
      </c>
      <c r="P1179" s="112" t="s">
        <v>262</v>
      </c>
      <c r="Q1179" s="112" t="s">
        <v>80</v>
      </c>
      <c r="R1179" s="112"/>
      <c r="S1179" s="112"/>
    </row>
    <row r="1180" spans="1:19" x14ac:dyDescent="0.25">
      <c r="A1180" s="110" t="s">
        <v>4418</v>
      </c>
      <c r="B1180" s="111"/>
      <c r="C1180" s="112" t="s">
        <v>4499</v>
      </c>
      <c r="D1180" s="112" t="s">
        <v>7235</v>
      </c>
      <c r="E1180" s="112"/>
      <c r="F1180" s="112"/>
      <c r="G1180" s="49" t="s">
        <v>5833</v>
      </c>
      <c r="H1180" s="49" t="s">
        <v>5834</v>
      </c>
      <c r="I1180" s="112"/>
      <c r="J1180" s="102" t="s">
        <v>7490</v>
      </c>
      <c r="K1180" s="102"/>
      <c r="L1180" s="49" t="s">
        <v>7469</v>
      </c>
      <c r="M1180" s="152">
        <v>0</v>
      </c>
      <c r="N1180" s="49" t="s">
        <v>8509</v>
      </c>
      <c r="O1180" s="49" t="s">
        <v>8514</v>
      </c>
      <c r="P1180" s="112" t="s">
        <v>262</v>
      </c>
      <c r="Q1180" s="112" t="s">
        <v>80</v>
      </c>
      <c r="R1180" s="112"/>
      <c r="S1180" s="112"/>
    </row>
    <row r="1181" spans="1:19" x14ac:dyDescent="0.25">
      <c r="A1181" s="110" t="s">
        <v>4418</v>
      </c>
      <c r="B1181" s="111"/>
      <c r="C1181" s="112" t="s">
        <v>4497</v>
      </c>
      <c r="D1181" s="112" t="s">
        <v>7236</v>
      </c>
      <c r="E1181" s="112"/>
      <c r="F1181" s="112"/>
      <c r="G1181" s="49" t="s">
        <v>5829</v>
      </c>
      <c r="H1181" s="49" t="s">
        <v>5830</v>
      </c>
      <c r="I1181" s="112"/>
      <c r="J1181" s="102" t="s">
        <v>7490</v>
      </c>
      <c r="K1181" s="102"/>
      <c r="L1181" s="49" t="s">
        <v>7469</v>
      </c>
      <c r="M1181" s="152">
        <v>0</v>
      </c>
      <c r="N1181" s="49" t="s">
        <v>8509</v>
      </c>
      <c r="O1181" s="49" t="s">
        <v>8514</v>
      </c>
      <c r="P1181" s="112" t="s">
        <v>262</v>
      </c>
      <c r="Q1181" s="112" t="s">
        <v>80</v>
      </c>
      <c r="R1181" s="112"/>
      <c r="S1181" s="112"/>
    </row>
    <row r="1182" spans="1:19" x14ac:dyDescent="0.25">
      <c r="A1182" s="110" t="s">
        <v>4418</v>
      </c>
      <c r="B1182" s="111"/>
      <c r="C1182" s="120" t="s">
        <v>4435</v>
      </c>
      <c r="D1182" s="112" t="s">
        <v>7233</v>
      </c>
      <c r="E1182" s="112"/>
      <c r="F1182" s="112"/>
      <c r="G1182" s="49" t="s">
        <v>5706</v>
      </c>
      <c r="H1182" s="49" t="s">
        <v>5707</v>
      </c>
      <c r="I1182" s="112"/>
      <c r="J1182" s="102" t="s">
        <v>7490</v>
      </c>
      <c r="K1182" s="102"/>
      <c r="L1182" s="49" t="s">
        <v>7469</v>
      </c>
      <c r="M1182" s="152">
        <v>0</v>
      </c>
      <c r="N1182" s="49" t="s">
        <v>8509</v>
      </c>
      <c r="O1182" s="49" t="s">
        <v>8514</v>
      </c>
      <c r="P1182" s="112" t="s">
        <v>158</v>
      </c>
      <c r="Q1182" s="112" t="s">
        <v>80</v>
      </c>
      <c r="R1182" s="112"/>
      <c r="S1182" s="112"/>
    </row>
    <row r="1183" spans="1:19" x14ac:dyDescent="0.25">
      <c r="A1183" s="110" t="s">
        <v>4418</v>
      </c>
      <c r="B1183" s="111"/>
      <c r="C1183" s="112" t="s">
        <v>4420</v>
      </c>
      <c r="D1183" s="112" t="s">
        <v>7240</v>
      </c>
      <c r="E1183" s="112"/>
      <c r="F1183" s="112"/>
      <c r="G1183" s="49" t="s">
        <v>5676</v>
      </c>
      <c r="H1183" s="49" t="s">
        <v>5677</v>
      </c>
      <c r="I1183" s="112"/>
      <c r="J1183" s="102" t="s">
        <v>7490</v>
      </c>
      <c r="K1183" s="102"/>
      <c r="L1183" s="49" t="s">
        <v>7469</v>
      </c>
      <c r="M1183" s="152">
        <v>0</v>
      </c>
      <c r="N1183" s="49" t="s">
        <v>8509</v>
      </c>
      <c r="O1183" s="49" t="s">
        <v>8514</v>
      </c>
      <c r="P1183" s="112" t="s">
        <v>195</v>
      </c>
      <c r="Q1183" s="112" t="s">
        <v>80</v>
      </c>
      <c r="R1183" s="112"/>
      <c r="S1183" s="112"/>
    </row>
    <row r="1184" spans="1:19" x14ac:dyDescent="0.25">
      <c r="A1184" s="110" t="s">
        <v>4418</v>
      </c>
      <c r="B1184" s="111"/>
      <c r="C1184" s="120" t="s">
        <v>4479</v>
      </c>
      <c r="D1184" s="112" t="s">
        <v>7234</v>
      </c>
      <c r="E1184" s="112"/>
      <c r="F1184" s="112"/>
      <c r="G1184" s="49" t="s">
        <v>5793</v>
      </c>
      <c r="H1184" s="49" t="s">
        <v>5794</v>
      </c>
      <c r="I1184" s="112"/>
      <c r="J1184" s="102" t="s">
        <v>7490</v>
      </c>
      <c r="K1184" s="102"/>
      <c r="L1184" s="49" t="s">
        <v>7469</v>
      </c>
      <c r="M1184" s="152">
        <v>0</v>
      </c>
      <c r="N1184" s="49" t="s">
        <v>8509</v>
      </c>
      <c r="O1184" s="49" t="s">
        <v>8514</v>
      </c>
      <c r="P1184" s="112" t="s">
        <v>262</v>
      </c>
      <c r="Q1184" s="112" t="s">
        <v>80</v>
      </c>
      <c r="R1184" s="112"/>
      <c r="S1184" s="112"/>
    </row>
    <row r="1185" spans="1:19" x14ac:dyDescent="0.25">
      <c r="A1185" s="110" t="s">
        <v>4418</v>
      </c>
      <c r="B1185" s="111"/>
      <c r="C1185" s="112" t="s">
        <v>4466</v>
      </c>
      <c r="D1185" s="112" t="s">
        <v>7239</v>
      </c>
      <c r="E1185" s="112"/>
      <c r="F1185" s="112"/>
      <c r="G1185" s="49" t="s">
        <v>5767</v>
      </c>
      <c r="H1185" s="49" t="s">
        <v>5768</v>
      </c>
      <c r="I1185" s="112"/>
      <c r="J1185" s="102" t="s">
        <v>7490</v>
      </c>
      <c r="K1185" s="102"/>
      <c r="L1185" s="49" t="s">
        <v>7469</v>
      </c>
      <c r="M1185" s="152">
        <v>0</v>
      </c>
      <c r="N1185" s="49" t="s">
        <v>8509</v>
      </c>
      <c r="O1185" s="49" t="s">
        <v>8514</v>
      </c>
      <c r="P1185" s="112" t="s">
        <v>195</v>
      </c>
      <c r="Q1185" s="112" t="s">
        <v>80</v>
      </c>
      <c r="R1185" s="112"/>
      <c r="S1185" s="112"/>
    </row>
    <row r="1186" spans="1:19" x14ac:dyDescent="0.25">
      <c r="A1186" s="110" t="s">
        <v>4418</v>
      </c>
      <c r="B1186" s="111"/>
      <c r="C1186" s="112" t="s">
        <v>4421</v>
      </c>
      <c r="D1186" s="112" t="s">
        <v>7241</v>
      </c>
      <c r="E1186" s="112"/>
      <c r="F1186" s="112"/>
      <c r="G1186" s="49" t="s">
        <v>5678</v>
      </c>
      <c r="H1186" s="49" t="s">
        <v>5679</v>
      </c>
      <c r="I1186" s="112"/>
      <c r="J1186" s="102" t="s">
        <v>7490</v>
      </c>
      <c r="K1186" s="102"/>
      <c r="L1186" s="49" t="s">
        <v>7469</v>
      </c>
      <c r="M1186" s="152">
        <v>0</v>
      </c>
      <c r="N1186" s="49" t="s">
        <v>8509</v>
      </c>
      <c r="O1186" s="49" t="s">
        <v>8514</v>
      </c>
      <c r="P1186" s="112" t="s">
        <v>195</v>
      </c>
      <c r="Q1186" s="112" t="s">
        <v>80</v>
      </c>
      <c r="R1186" s="112"/>
      <c r="S1186" s="112"/>
    </row>
    <row r="1187" spans="1:19" x14ac:dyDescent="0.25">
      <c r="A1187" s="110" t="s">
        <v>4418</v>
      </c>
      <c r="B1187" s="111"/>
      <c r="C1187" s="112" t="s">
        <v>4498</v>
      </c>
      <c r="D1187" s="112" t="s">
        <v>7242</v>
      </c>
      <c r="E1187" s="112"/>
      <c r="F1187" s="112"/>
      <c r="G1187" s="49" t="s">
        <v>5831</v>
      </c>
      <c r="H1187" s="49" t="s">
        <v>5832</v>
      </c>
      <c r="I1187" s="112"/>
      <c r="J1187" s="102" t="s">
        <v>7490</v>
      </c>
      <c r="K1187" s="102"/>
      <c r="L1187" s="49" t="s">
        <v>7469</v>
      </c>
      <c r="M1187" s="152">
        <v>0</v>
      </c>
      <c r="N1187" s="49" t="s">
        <v>8509</v>
      </c>
      <c r="O1187" s="49" t="s">
        <v>8514</v>
      </c>
      <c r="P1187" s="112" t="s">
        <v>262</v>
      </c>
      <c r="Q1187" s="112" t="s">
        <v>80</v>
      </c>
      <c r="R1187" s="112"/>
      <c r="S1187" s="112"/>
    </row>
    <row r="1188" spans="1:19" x14ac:dyDescent="0.25">
      <c r="A1188" s="110" t="s">
        <v>4418</v>
      </c>
      <c r="B1188" s="111"/>
      <c r="C1188" s="112" t="s">
        <v>4500</v>
      </c>
      <c r="D1188" s="112" t="s">
        <v>7243</v>
      </c>
      <c r="E1188" s="112"/>
      <c r="F1188" s="112"/>
      <c r="G1188" s="49" t="s">
        <v>5835</v>
      </c>
      <c r="H1188" s="49" t="s">
        <v>5836</v>
      </c>
      <c r="I1188" s="112"/>
      <c r="J1188" s="102" t="s">
        <v>7490</v>
      </c>
      <c r="K1188" s="102"/>
      <c r="L1188" s="49" t="s">
        <v>7469</v>
      </c>
      <c r="M1188" s="152">
        <v>0</v>
      </c>
      <c r="N1188" s="49" t="s">
        <v>8509</v>
      </c>
      <c r="O1188" s="49" t="s">
        <v>8514</v>
      </c>
      <c r="P1188" s="112" t="s">
        <v>262</v>
      </c>
      <c r="Q1188" s="112" t="s">
        <v>80</v>
      </c>
      <c r="R1188" s="112"/>
      <c r="S1188" s="112"/>
    </row>
    <row r="1189" spans="1:19" x14ac:dyDescent="0.25">
      <c r="A1189" s="110" t="s">
        <v>4418</v>
      </c>
      <c r="B1189" s="111"/>
      <c r="C1189" s="112" t="s">
        <v>4442</v>
      </c>
      <c r="D1189" s="112" t="s">
        <v>7244</v>
      </c>
      <c r="E1189" s="112"/>
      <c r="F1189" s="112"/>
      <c r="G1189" s="49" t="s">
        <v>5719</v>
      </c>
      <c r="H1189" s="49" t="s">
        <v>5720</v>
      </c>
      <c r="I1189" s="112"/>
      <c r="J1189" s="102" t="s">
        <v>7490</v>
      </c>
      <c r="K1189" s="102"/>
      <c r="L1189" s="49" t="s">
        <v>7469</v>
      </c>
      <c r="M1189" s="152">
        <v>0</v>
      </c>
      <c r="N1189" s="49" t="s">
        <v>8509</v>
      </c>
      <c r="O1189" s="49" t="s">
        <v>8514</v>
      </c>
      <c r="P1189" s="112" t="s">
        <v>158</v>
      </c>
      <c r="Q1189" s="112" t="s">
        <v>80</v>
      </c>
      <c r="R1189" s="112"/>
      <c r="S1189" s="112"/>
    </row>
    <row r="1190" spans="1:19" x14ac:dyDescent="0.25">
      <c r="A1190" s="110" t="s">
        <v>4418</v>
      </c>
      <c r="B1190" s="111"/>
      <c r="C1190" s="112" t="s">
        <v>4431</v>
      </c>
      <c r="D1190" s="112" t="s">
        <v>6969</v>
      </c>
      <c r="E1190" s="112"/>
      <c r="F1190" s="112"/>
      <c r="G1190" s="49" t="s">
        <v>5698</v>
      </c>
      <c r="H1190" s="49" t="s">
        <v>5699</v>
      </c>
      <c r="I1190" s="112"/>
      <c r="J1190" s="102" t="s">
        <v>7490</v>
      </c>
      <c r="K1190" s="102"/>
      <c r="L1190" s="49" t="s">
        <v>7469</v>
      </c>
      <c r="M1190" s="152">
        <v>0</v>
      </c>
      <c r="N1190" s="49" t="s">
        <v>8509</v>
      </c>
      <c r="O1190" s="49" t="s">
        <v>8514</v>
      </c>
      <c r="P1190" s="112" t="s">
        <v>195</v>
      </c>
      <c r="Q1190" s="112" t="s">
        <v>80</v>
      </c>
      <c r="R1190" s="112"/>
      <c r="S1190" s="112"/>
    </row>
    <row r="1191" spans="1:19" x14ac:dyDescent="0.25">
      <c r="A1191" s="110" t="s">
        <v>4418</v>
      </c>
      <c r="B1191" s="111"/>
      <c r="C1191" s="112" t="s">
        <v>4492</v>
      </c>
      <c r="D1191" s="112" t="s">
        <v>7245</v>
      </c>
      <c r="E1191" s="112"/>
      <c r="F1191" s="112"/>
      <c r="G1191" s="49" t="s">
        <v>5819</v>
      </c>
      <c r="H1191" s="49" t="s">
        <v>5820</v>
      </c>
      <c r="I1191" s="112"/>
      <c r="J1191" s="102" t="s">
        <v>7490</v>
      </c>
      <c r="K1191" s="102"/>
      <c r="L1191" s="49" t="s">
        <v>7469</v>
      </c>
      <c r="M1191" s="152">
        <v>0</v>
      </c>
      <c r="N1191" s="49" t="s">
        <v>8509</v>
      </c>
      <c r="O1191" s="49" t="s">
        <v>8514</v>
      </c>
      <c r="P1191" s="112" t="s">
        <v>262</v>
      </c>
      <c r="Q1191" s="112" t="s">
        <v>80</v>
      </c>
      <c r="R1191" s="112"/>
      <c r="S1191" s="112"/>
    </row>
    <row r="1192" spans="1:19" x14ac:dyDescent="0.25">
      <c r="A1192" s="110" t="s">
        <v>4418</v>
      </c>
      <c r="B1192" s="111"/>
      <c r="C1192" s="112" t="s">
        <v>4474</v>
      </c>
      <c r="D1192" s="112" t="s">
        <v>7246</v>
      </c>
      <c r="E1192" s="112"/>
      <c r="F1192" s="112"/>
      <c r="G1192" s="49" t="s">
        <v>5783</v>
      </c>
      <c r="H1192" s="49" t="s">
        <v>5784</v>
      </c>
      <c r="I1192" s="112"/>
      <c r="J1192" s="102" t="s">
        <v>7490</v>
      </c>
      <c r="K1192" s="102"/>
      <c r="L1192" s="49" t="s">
        <v>7469</v>
      </c>
      <c r="M1192" s="152">
        <v>0</v>
      </c>
      <c r="N1192" s="49" t="s">
        <v>8509</v>
      </c>
      <c r="O1192" s="49" t="s">
        <v>8514</v>
      </c>
      <c r="P1192" s="112" t="s">
        <v>195</v>
      </c>
      <c r="Q1192" s="112" t="s">
        <v>80</v>
      </c>
      <c r="R1192" s="112"/>
      <c r="S1192" s="112"/>
    </row>
    <row r="1193" spans="1:19" x14ac:dyDescent="0.25">
      <c r="A1193" s="110" t="s">
        <v>4418</v>
      </c>
      <c r="B1193" s="111"/>
      <c r="C1193" s="112" t="s">
        <v>4441</v>
      </c>
      <c r="D1193" s="112" t="s">
        <v>7247</v>
      </c>
      <c r="E1193" s="112"/>
      <c r="F1193" s="112"/>
      <c r="G1193" s="49" t="s">
        <v>5717</v>
      </c>
      <c r="H1193" s="49" t="s">
        <v>5718</v>
      </c>
      <c r="I1193" s="112"/>
      <c r="J1193" s="102" t="s">
        <v>7490</v>
      </c>
      <c r="K1193" s="102"/>
      <c r="L1193" s="49" t="s">
        <v>7469</v>
      </c>
      <c r="M1193" s="152">
        <v>0</v>
      </c>
      <c r="N1193" s="49" t="s">
        <v>8509</v>
      </c>
      <c r="O1193" s="49" t="s">
        <v>8514</v>
      </c>
      <c r="P1193" s="112" t="s">
        <v>158</v>
      </c>
      <c r="Q1193" s="112" t="s">
        <v>80</v>
      </c>
      <c r="R1193" s="112"/>
      <c r="S1193" s="112"/>
    </row>
    <row r="1194" spans="1:19" x14ac:dyDescent="0.25">
      <c r="A1194" s="110" t="s">
        <v>4418</v>
      </c>
      <c r="B1194" s="111"/>
      <c r="C1194" s="112" t="s">
        <v>4491</v>
      </c>
      <c r="D1194" s="112" t="s">
        <v>7248</v>
      </c>
      <c r="E1194" s="112"/>
      <c r="F1194" s="112"/>
      <c r="G1194" s="49" t="s">
        <v>5817</v>
      </c>
      <c r="H1194" s="49" t="s">
        <v>5818</v>
      </c>
      <c r="I1194" s="112"/>
      <c r="J1194" s="102" t="s">
        <v>7490</v>
      </c>
      <c r="K1194" s="102"/>
      <c r="L1194" s="49" t="s">
        <v>7469</v>
      </c>
      <c r="M1194" s="152">
        <v>0</v>
      </c>
      <c r="N1194" s="49" t="s">
        <v>8509</v>
      </c>
      <c r="O1194" s="49" t="s">
        <v>8514</v>
      </c>
      <c r="P1194" s="112" t="s">
        <v>262</v>
      </c>
      <c r="Q1194" s="112" t="s">
        <v>80</v>
      </c>
      <c r="R1194" s="112"/>
      <c r="S1194" s="112"/>
    </row>
    <row r="1195" spans="1:19" x14ac:dyDescent="0.25">
      <c r="A1195" s="110" t="s">
        <v>4418</v>
      </c>
      <c r="B1195" s="111"/>
      <c r="C1195" s="112" t="s">
        <v>4432</v>
      </c>
      <c r="D1195" s="112" t="s">
        <v>7249</v>
      </c>
      <c r="E1195" s="112"/>
      <c r="F1195" s="112"/>
      <c r="G1195" s="49" t="s">
        <v>5700</v>
      </c>
      <c r="H1195" s="49" t="s">
        <v>5701</v>
      </c>
      <c r="I1195" s="112"/>
      <c r="J1195" s="102" t="s">
        <v>7490</v>
      </c>
      <c r="K1195" s="102"/>
      <c r="L1195" s="49" t="s">
        <v>7469</v>
      </c>
      <c r="M1195" s="152">
        <v>0</v>
      </c>
      <c r="N1195" s="49" t="s">
        <v>8509</v>
      </c>
      <c r="O1195" s="49" t="s">
        <v>8514</v>
      </c>
      <c r="P1195" s="112" t="s">
        <v>195</v>
      </c>
      <c r="Q1195" s="112" t="s">
        <v>80</v>
      </c>
      <c r="R1195" s="112"/>
      <c r="S1195" s="112"/>
    </row>
    <row r="1196" spans="1:19" x14ac:dyDescent="0.25">
      <c r="A1196" s="110" t="s">
        <v>4418</v>
      </c>
      <c r="B1196" s="111"/>
      <c r="C1196" s="112" t="s">
        <v>4475</v>
      </c>
      <c r="D1196" s="112" t="s">
        <v>7250</v>
      </c>
      <c r="E1196" s="112"/>
      <c r="F1196" s="112"/>
      <c r="G1196" s="49" t="s">
        <v>5785</v>
      </c>
      <c r="H1196" s="49" t="s">
        <v>5786</v>
      </c>
      <c r="I1196" s="112"/>
      <c r="J1196" s="102" t="s">
        <v>7490</v>
      </c>
      <c r="K1196" s="102"/>
      <c r="L1196" s="49" t="s">
        <v>7469</v>
      </c>
      <c r="M1196" s="152">
        <v>0</v>
      </c>
      <c r="N1196" s="49" t="s">
        <v>8509</v>
      </c>
      <c r="O1196" s="49" t="s">
        <v>8514</v>
      </c>
      <c r="P1196" s="112" t="s">
        <v>195</v>
      </c>
      <c r="Q1196" s="112" t="s">
        <v>80</v>
      </c>
      <c r="R1196" s="112"/>
      <c r="S1196" s="112"/>
    </row>
    <row r="1197" spans="1:19" x14ac:dyDescent="0.25">
      <c r="A1197" s="110" t="s">
        <v>4418</v>
      </c>
      <c r="B1197" s="111"/>
      <c r="C1197" s="112" t="s">
        <v>4443</v>
      </c>
      <c r="D1197" s="112" t="s">
        <v>7251</v>
      </c>
      <c r="E1197" s="112"/>
      <c r="F1197" s="112"/>
      <c r="G1197" s="49" t="s">
        <v>5721</v>
      </c>
      <c r="H1197" s="49" t="s">
        <v>5722</v>
      </c>
      <c r="I1197" s="112"/>
      <c r="J1197" s="102" t="s">
        <v>7490</v>
      </c>
      <c r="K1197" s="102"/>
      <c r="L1197" s="49" t="s">
        <v>7469</v>
      </c>
      <c r="M1197" s="152">
        <v>0</v>
      </c>
      <c r="N1197" s="49" t="s">
        <v>8509</v>
      </c>
      <c r="O1197" s="49" t="s">
        <v>8514</v>
      </c>
      <c r="P1197" s="112" t="s">
        <v>158</v>
      </c>
      <c r="Q1197" s="112" t="s">
        <v>80</v>
      </c>
      <c r="R1197" s="112"/>
      <c r="S1197" s="112"/>
    </row>
    <row r="1198" spans="1:19" x14ac:dyDescent="0.25">
      <c r="A1198" s="110" t="s">
        <v>4418</v>
      </c>
      <c r="B1198" s="111"/>
      <c r="C1198" s="112" t="s">
        <v>4493</v>
      </c>
      <c r="D1198" s="112" t="s">
        <v>6970</v>
      </c>
      <c r="E1198" s="112"/>
      <c r="F1198" s="112"/>
      <c r="G1198" s="49" t="s">
        <v>5821</v>
      </c>
      <c r="H1198" s="49" t="s">
        <v>5822</v>
      </c>
      <c r="I1198" s="112"/>
      <c r="J1198" s="102" t="s">
        <v>7490</v>
      </c>
      <c r="K1198" s="102"/>
      <c r="L1198" s="49" t="s">
        <v>7469</v>
      </c>
      <c r="M1198" s="152">
        <v>0</v>
      </c>
      <c r="N1198" s="49" t="s">
        <v>8509</v>
      </c>
      <c r="O1198" s="49" t="s">
        <v>8514</v>
      </c>
      <c r="P1198" s="112" t="s">
        <v>262</v>
      </c>
      <c r="Q1198" s="112" t="s">
        <v>80</v>
      </c>
      <c r="R1198" s="112"/>
      <c r="S1198" s="112"/>
    </row>
    <row r="1199" spans="1:19" x14ac:dyDescent="0.25">
      <c r="A1199" s="114" t="s">
        <v>4707</v>
      </c>
      <c r="B1199" s="115">
        <v>-99</v>
      </c>
      <c r="C1199" s="100" t="s">
        <v>4112</v>
      </c>
      <c r="D1199" s="100"/>
      <c r="E1199" s="101"/>
      <c r="F1199" s="100"/>
      <c r="G1199" s="114" t="s">
        <v>4112</v>
      </c>
      <c r="H1199" s="100"/>
      <c r="I1199" s="100"/>
      <c r="J1199" s="102" t="s">
        <v>7490</v>
      </c>
      <c r="K1199" s="102"/>
      <c r="L1199" s="100" t="s">
        <v>91</v>
      </c>
      <c r="M1199" s="153" t="s">
        <v>8508</v>
      </c>
      <c r="N1199" s="102" t="s">
        <v>8510</v>
      </c>
      <c r="O1199" s="102"/>
      <c r="P1199" s="114"/>
      <c r="Q1199" s="114" t="s">
        <v>80</v>
      </c>
      <c r="R1199" s="114"/>
      <c r="S1199" s="114"/>
    </row>
    <row r="1200" spans="1:19" x14ac:dyDescent="0.25">
      <c r="A1200" s="114" t="s">
        <v>4707</v>
      </c>
      <c r="B1200" s="99">
        <v>1</v>
      </c>
      <c r="C1200" s="100" t="s">
        <v>93</v>
      </c>
      <c r="D1200" s="100" t="s">
        <v>1923</v>
      </c>
      <c r="E1200" s="101"/>
      <c r="F1200" s="100" t="s">
        <v>7658</v>
      </c>
      <c r="G1200" s="100" t="s">
        <v>277</v>
      </c>
      <c r="H1200" s="100" t="s">
        <v>278</v>
      </c>
      <c r="I1200" s="100" t="s">
        <v>2311</v>
      </c>
      <c r="J1200" s="102" t="s">
        <v>7490</v>
      </c>
      <c r="K1200" s="102"/>
      <c r="L1200" s="100" t="s">
        <v>91</v>
      </c>
      <c r="M1200" s="153" t="s">
        <v>8508</v>
      </c>
      <c r="N1200" s="102" t="s">
        <v>8510</v>
      </c>
      <c r="O1200" s="102" t="s">
        <v>8513</v>
      </c>
      <c r="P1200" s="114" t="s">
        <v>91</v>
      </c>
      <c r="Q1200" s="114" t="s">
        <v>80</v>
      </c>
      <c r="R1200" s="114"/>
      <c r="S1200" s="114"/>
    </row>
    <row r="1201" spans="1:19" x14ac:dyDescent="0.25">
      <c r="A1201" s="110" t="s">
        <v>4707</v>
      </c>
      <c r="B1201" s="111">
        <v>2</v>
      </c>
      <c r="C1201" s="112" t="s">
        <v>4113</v>
      </c>
      <c r="D1201" s="53" t="s">
        <v>7550</v>
      </c>
      <c r="E1201" s="112"/>
      <c r="F1201" s="112"/>
      <c r="G1201" s="49" t="s">
        <v>465</v>
      </c>
      <c r="H1201" s="49" t="s">
        <v>5052</v>
      </c>
      <c r="I1201" s="112"/>
      <c r="J1201" s="102" t="s">
        <v>7490</v>
      </c>
      <c r="K1201" s="102"/>
      <c r="L1201" s="98" t="s">
        <v>7470</v>
      </c>
      <c r="M1201" s="159" t="s">
        <v>8508</v>
      </c>
      <c r="N1201" s="98" t="s">
        <v>8510</v>
      </c>
      <c r="O1201" s="98" t="s">
        <v>8513</v>
      </c>
      <c r="P1201" s="112" t="s">
        <v>100</v>
      </c>
      <c r="Q1201" s="112" t="s">
        <v>80</v>
      </c>
      <c r="R1201" s="112"/>
      <c r="S1201" s="112"/>
    </row>
    <row r="1202" spans="1:19" x14ac:dyDescent="0.25">
      <c r="A1202" s="114" t="s">
        <v>4707</v>
      </c>
      <c r="B1202" s="99">
        <v>3</v>
      </c>
      <c r="C1202" s="100" t="s">
        <v>116</v>
      </c>
      <c r="D1202" s="102" t="s">
        <v>6628</v>
      </c>
      <c r="E1202" s="101"/>
      <c r="F1202" s="100"/>
      <c r="G1202" s="100" t="s">
        <v>318</v>
      </c>
      <c r="H1202" s="100"/>
      <c r="I1202" s="100"/>
      <c r="J1202" s="102" t="s">
        <v>7490</v>
      </c>
      <c r="K1202" s="102"/>
      <c r="L1202" s="54" t="s">
        <v>91</v>
      </c>
      <c r="M1202" s="157" t="s">
        <v>8508</v>
      </c>
      <c r="N1202" s="56" t="s">
        <v>8510</v>
      </c>
      <c r="O1202" s="56" t="s">
        <v>8513</v>
      </c>
      <c r="P1202" s="114" t="s">
        <v>100</v>
      </c>
      <c r="Q1202" s="114" t="s">
        <v>80</v>
      </c>
      <c r="R1202" s="112" t="s">
        <v>7474</v>
      </c>
      <c r="S1202" s="112"/>
    </row>
    <row r="1203" spans="1:19" x14ac:dyDescent="0.25">
      <c r="A1203" s="114" t="s">
        <v>4707</v>
      </c>
      <c r="B1203" s="99">
        <v>4</v>
      </c>
      <c r="C1203" s="100" t="s">
        <v>2591</v>
      </c>
      <c r="D1203" s="102" t="s">
        <v>7535</v>
      </c>
      <c r="E1203" s="101"/>
      <c r="F1203" s="100"/>
      <c r="G1203" s="100" t="s">
        <v>3015</v>
      </c>
      <c r="H1203" s="100" t="s">
        <v>2796</v>
      </c>
      <c r="I1203" s="100"/>
      <c r="J1203" s="102" t="s">
        <v>7490</v>
      </c>
      <c r="K1203" s="102"/>
      <c r="L1203" s="54" t="s">
        <v>7470</v>
      </c>
      <c r="M1203" s="157" t="s">
        <v>8508</v>
      </c>
      <c r="N1203" s="120" t="s">
        <v>8509</v>
      </c>
      <c r="O1203" s="56" t="s">
        <v>8513</v>
      </c>
      <c r="P1203" s="114" t="s">
        <v>100</v>
      </c>
      <c r="Q1203" s="114" t="s">
        <v>80</v>
      </c>
      <c r="R1203" s="112"/>
      <c r="S1203" s="112"/>
    </row>
    <row r="1204" spans="1:19" x14ac:dyDescent="0.25">
      <c r="A1204" s="114" t="s">
        <v>4707</v>
      </c>
      <c r="B1204" s="99">
        <v>5</v>
      </c>
      <c r="C1204" s="100" t="s">
        <v>267</v>
      </c>
      <c r="D1204" s="100" t="s">
        <v>6405</v>
      </c>
      <c r="E1204" s="101"/>
      <c r="F1204" s="100" t="s">
        <v>7592</v>
      </c>
      <c r="G1204" s="100" t="s">
        <v>480</v>
      </c>
      <c r="H1204" s="100" t="s">
        <v>481</v>
      </c>
      <c r="I1204" s="100" t="s">
        <v>2223</v>
      </c>
      <c r="J1204" s="102" t="s">
        <v>7490</v>
      </c>
      <c r="K1204" s="102"/>
      <c r="L1204" s="100" t="s">
        <v>153</v>
      </c>
      <c r="M1204" s="153" t="s">
        <v>8508</v>
      </c>
      <c r="N1204" s="102" t="s">
        <v>8509</v>
      </c>
      <c r="O1204" s="102" t="s">
        <v>8513</v>
      </c>
      <c r="P1204" s="114" t="s">
        <v>153</v>
      </c>
      <c r="Q1204" s="114" t="s">
        <v>80</v>
      </c>
      <c r="R1204" s="114"/>
      <c r="S1204" s="114"/>
    </row>
    <row r="1205" spans="1:19" x14ac:dyDescent="0.25">
      <c r="A1205" s="110" t="s">
        <v>4707</v>
      </c>
      <c r="B1205" s="111"/>
      <c r="C1205" s="112" t="s">
        <v>4728</v>
      </c>
      <c r="D1205" s="49" t="s">
        <v>7284</v>
      </c>
      <c r="E1205" s="112"/>
      <c r="F1205" s="112"/>
      <c r="G1205" s="49" t="s">
        <v>6274</v>
      </c>
      <c r="H1205" s="49" t="s">
        <v>6275</v>
      </c>
      <c r="I1205" s="112"/>
      <c r="J1205" s="102" t="s">
        <v>7490</v>
      </c>
      <c r="K1205" s="102"/>
      <c r="L1205" s="112" t="s">
        <v>7469</v>
      </c>
      <c r="M1205" s="113">
        <v>0</v>
      </c>
      <c r="N1205" s="112" t="s">
        <v>8509</v>
      </c>
      <c r="O1205" s="112" t="s">
        <v>8514</v>
      </c>
      <c r="P1205" s="112" t="s">
        <v>6361</v>
      </c>
      <c r="Q1205" s="112" t="s">
        <v>80</v>
      </c>
      <c r="R1205" s="112"/>
      <c r="S1205" s="112"/>
    </row>
    <row r="1206" spans="1:19" x14ac:dyDescent="0.25">
      <c r="A1206" s="110" t="s">
        <v>4707</v>
      </c>
      <c r="B1206" s="111"/>
      <c r="C1206" s="112" t="s">
        <v>4733</v>
      </c>
      <c r="D1206" s="49" t="s">
        <v>7254</v>
      </c>
      <c r="E1206" s="112"/>
      <c r="F1206" s="112"/>
      <c r="G1206" s="49" t="s">
        <v>6284</v>
      </c>
      <c r="H1206" s="49" t="s">
        <v>6285</v>
      </c>
      <c r="I1206" s="112"/>
      <c r="J1206" s="102" t="s">
        <v>7490</v>
      </c>
      <c r="K1206" s="102"/>
      <c r="L1206" s="112" t="s">
        <v>7469</v>
      </c>
      <c r="M1206" s="113">
        <v>0</v>
      </c>
      <c r="N1206" s="112" t="s">
        <v>8509</v>
      </c>
      <c r="O1206" s="112" t="s">
        <v>8514</v>
      </c>
      <c r="P1206" s="112" t="s">
        <v>163</v>
      </c>
      <c r="Q1206" s="112" t="s">
        <v>80</v>
      </c>
      <c r="R1206" s="112"/>
      <c r="S1206" s="112"/>
    </row>
    <row r="1207" spans="1:19" x14ac:dyDescent="0.25">
      <c r="A1207" s="110" t="s">
        <v>4707</v>
      </c>
      <c r="B1207" s="111"/>
      <c r="C1207" s="112" t="s">
        <v>4718</v>
      </c>
      <c r="D1207" s="49" t="s">
        <v>7265</v>
      </c>
      <c r="E1207" s="112"/>
      <c r="F1207" s="112"/>
      <c r="G1207" s="49" t="s">
        <v>6254</v>
      </c>
      <c r="H1207" s="49" t="s">
        <v>6255</v>
      </c>
      <c r="I1207" s="112"/>
      <c r="J1207" s="102" t="s">
        <v>7490</v>
      </c>
      <c r="K1207" s="102"/>
      <c r="L1207" s="49" t="s">
        <v>7469</v>
      </c>
      <c r="M1207" s="152">
        <v>0</v>
      </c>
      <c r="N1207" s="49" t="s">
        <v>8509</v>
      </c>
      <c r="O1207" s="49" t="s">
        <v>8514</v>
      </c>
      <c r="P1207" s="112" t="s">
        <v>262</v>
      </c>
      <c r="Q1207" s="112" t="s">
        <v>80</v>
      </c>
      <c r="R1207" s="112"/>
      <c r="S1207" s="112"/>
    </row>
    <row r="1208" spans="1:19" x14ac:dyDescent="0.25">
      <c r="A1208" s="110" t="s">
        <v>4707</v>
      </c>
      <c r="B1208" s="111"/>
      <c r="C1208" s="112" t="s">
        <v>4721</v>
      </c>
      <c r="D1208" s="49" t="s">
        <v>7264</v>
      </c>
      <c r="E1208" s="112"/>
      <c r="F1208" s="112"/>
      <c r="G1208" s="49" t="s">
        <v>6260</v>
      </c>
      <c r="H1208" s="49" t="s">
        <v>6261</v>
      </c>
      <c r="I1208" s="112"/>
      <c r="J1208" s="102" t="s">
        <v>7490</v>
      </c>
      <c r="K1208" s="102"/>
      <c r="L1208" s="49" t="s">
        <v>7469</v>
      </c>
      <c r="M1208" s="152">
        <v>0</v>
      </c>
      <c r="N1208" s="49" t="s">
        <v>8509</v>
      </c>
      <c r="O1208" s="49" t="s">
        <v>8514</v>
      </c>
      <c r="P1208" s="112" t="s">
        <v>262</v>
      </c>
      <c r="Q1208" s="112" t="s">
        <v>80</v>
      </c>
      <c r="R1208" s="112"/>
      <c r="S1208" s="112"/>
    </row>
    <row r="1209" spans="1:19" x14ac:dyDescent="0.25">
      <c r="A1209" s="110" t="s">
        <v>4707</v>
      </c>
      <c r="B1209" s="111"/>
      <c r="C1209" s="112" t="s">
        <v>4731</v>
      </c>
      <c r="D1209" s="49" t="s">
        <v>7263</v>
      </c>
      <c r="E1209" s="112"/>
      <c r="F1209" s="112"/>
      <c r="G1209" s="49" t="s">
        <v>6280</v>
      </c>
      <c r="H1209" s="49" t="s">
        <v>6281</v>
      </c>
      <c r="I1209" s="112"/>
      <c r="J1209" s="102" t="s">
        <v>7490</v>
      </c>
      <c r="K1209" s="102"/>
      <c r="L1209" s="112" t="s">
        <v>7469</v>
      </c>
      <c r="M1209" s="113">
        <v>0</v>
      </c>
      <c r="N1209" s="112" t="s">
        <v>8509</v>
      </c>
      <c r="O1209" s="112" t="s">
        <v>8514</v>
      </c>
      <c r="P1209" s="112" t="s">
        <v>163</v>
      </c>
      <c r="Q1209" s="112" t="s">
        <v>80</v>
      </c>
      <c r="R1209" s="112"/>
      <c r="S1209" s="112"/>
    </row>
    <row r="1210" spans="1:19" x14ac:dyDescent="0.25">
      <c r="A1210" s="110" t="s">
        <v>4707</v>
      </c>
      <c r="B1210" s="111"/>
      <c r="C1210" s="112" t="s">
        <v>4737</v>
      </c>
      <c r="D1210" s="49" t="s">
        <v>7258</v>
      </c>
      <c r="E1210" s="112"/>
      <c r="F1210" s="112"/>
      <c r="G1210" s="49" t="s">
        <v>6292</v>
      </c>
      <c r="H1210" s="49" t="s">
        <v>6293</v>
      </c>
      <c r="I1210" s="112"/>
      <c r="J1210" s="102" t="s">
        <v>7490</v>
      </c>
      <c r="K1210" s="102"/>
      <c r="L1210" s="112" t="s">
        <v>7469</v>
      </c>
      <c r="M1210" s="113">
        <v>0</v>
      </c>
      <c r="N1210" s="112" t="s">
        <v>8509</v>
      </c>
      <c r="O1210" s="112" t="s">
        <v>8514</v>
      </c>
      <c r="P1210" s="112" t="s">
        <v>6362</v>
      </c>
      <c r="Q1210" s="112" t="s">
        <v>80</v>
      </c>
      <c r="R1210" s="112"/>
      <c r="S1210" s="112"/>
    </row>
    <row r="1211" spans="1:19" x14ac:dyDescent="0.25">
      <c r="A1211" s="110" t="s">
        <v>4707</v>
      </c>
      <c r="B1211" s="111"/>
      <c r="C1211" s="112" t="s">
        <v>4709</v>
      </c>
      <c r="D1211" s="49" t="s">
        <v>7255</v>
      </c>
      <c r="E1211" s="112"/>
      <c r="F1211" s="112"/>
      <c r="G1211" s="49" t="s">
        <v>6236</v>
      </c>
      <c r="H1211" s="49" t="s">
        <v>6237</v>
      </c>
      <c r="I1211" s="112"/>
      <c r="J1211" s="102" t="s">
        <v>7490</v>
      </c>
      <c r="K1211" s="102"/>
      <c r="L1211" s="49" t="s">
        <v>7469</v>
      </c>
      <c r="M1211" s="152">
        <v>0</v>
      </c>
      <c r="N1211" s="49" t="s">
        <v>8509</v>
      </c>
      <c r="O1211" s="49" t="s">
        <v>8514</v>
      </c>
      <c r="P1211" s="112" t="s">
        <v>6329</v>
      </c>
      <c r="Q1211" s="112" t="s">
        <v>80</v>
      </c>
      <c r="R1211" s="112"/>
      <c r="S1211" s="112"/>
    </row>
    <row r="1212" spans="1:19" x14ac:dyDescent="0.25">
      <c r="A1212" s="110" t="s">
        <v>4707</v>
      </c>
      <c r="B1212" s="111"/>
      <c r="C1212" s="112" t="s">
        <v>4715</v>
      </c>
      <c r="D1212" s="49" t="s">
        <v>7256</v>
      </c>
      <c r="E1212" s="112"/>
      <c r="F1212" s="112"/>
      <c r="G1212" s="49" t="s">
        <v>6248</v>
      </c>
      <c r="H1212" s="49" t="s">
        <v>6249</v>
      </c>
      <c r="I1212" s="112"/>
      <c r="J1212" s="102" t="s">
        <v>7490</v>
      </c>
      <c r="K1212" s="102"/>
      <c r="L1212" s="49" t="s">
        <v>7469</v>
      </c>
      <c r="M1212" s="152">
        <v>0</v>
      </c>
      <c r="N1212" s="49" t="s">
        <v>8509</v>
      </c>
      <c r="O1212" s="49" t="s">
        <v>8514</v>
      </c>
      <c r="P1212" s="112" t="s">
        <v>6359</v>
      </c>
      <c r="Q1212" s="112" t="s">
        <v>80</v>
      </c>
      <c r="R1212" s="112"/>
      <c r="S1212" s="112"/>
    </row>
    <row r="1213" spans="1:19" x14ac:dyDescent="0.25">
      <c r="A1213" s="110" t="s">
        <v>4707</v>
      </c>
      <c r="B1213" s="111"/>
      <c r="C1213" s="112" t="s">
        <v>4726</v>
      </c>
      <c r="D1213" s="49" t="s">
        <v>7257</v>
      </c>
      <c r="E1213" s="112"/>
      <c r="F1213" s="112"/>
      <c r="G1213" s="49" t="s">
        <v>6270</v>
      </c>
      <c r="H1213" s="49" t="s">
        <v>6271</v>
      </c>
      <c r="I1213" s="112"/>
      <c r="J1213" s="102" t="s">
        <v>7490</v>
      </c>
      <c r="K1213" s="102"/>
      <c r="L1213" s="49" t="s">
        <v>7469</v>
      </c>
      <c r="M1213" s="152">
        <v>0</v>
      </c>
      <c r="N1213" s="49" t="s">
        <v>8509</v>
      </c>
      <c r="O1213" s="49" t="s">
        <v>8514</v>
      </c>
      <c r="P1213" s="112" t="s">
        <v>266</v>
      </c>
      <c r="Q1213" s="112" t="s">
        <v>80</v>
      </c>
      <c r="R1213" s="112"/>
      <c r="S1213" s="112"/>
    </row>
    <row r="1214" spans="1:19" x14ac:dyDescent="0.25">
      <c r="A1214" s="110" t="s">
        <v>4707</v>
      </c>
      <c r="B1214" s="111"/>
      <c r="C1214" s="112" t="s">
        <v>4727</v>
      </c>
      <c r="D1214" s="49" t="s">
        <v>7259</v>
      </c>
      <c r="E1214" s="112"/>
      <c r="F1214" s="112"/>
      <c r="G1214" s="49" t="s">
        <v>6272</v>
      </c>
      <c r="H1214" s="49" t="s">
        <v>6273</v>
      </c>
      <c r="I1214" s="112"/>
      <c r="J1214" s="102" t="s">
        <v>7490</v>
      </c>
      <c r="K1214" s="102"/>
      <c r="L1214" s="49" t="s">
        <v>7469</v>
      </c>
      <c r="M1214" s="152">
        <v>0</v>
      </c>
      <c r="N1214" s="49" t="s">
        <v>8509</v>
      </c>
      <c r="O1214" s="49" t="s">
        <v>8514</v>
      </c>
      <c r="P1214" s="112" t="s">
        <v>6360</v>
      </c>
      <c r="Q1214" s="112" t="s">
        <v>80</v>
      </c>
      <c r="R1214" s="112"/>
      <c r="S1214" s="112"/>
    </row>
    <row r="1215" spans="1:19" x14ac:dyDescent="0.25">
      <c r="A1215" s="110" t="s">
        <v>4707</v>
      </c>
      <c r="B1215" s="111"/>
      <c r="C1215" s="112" t="s">
        <v>4723</v>
      </c>
      <c r="D1215" s="49" t="s">
        <v>7261</v>
      </c>
      <c r="E1215" s="112"/>
      <c r="F1215" s="112"/>
      <c r="G1215" s="49" t="s">
        <v>6264</v>
      </c>
      <c r="H1215" s="49" t="s">
        <v>6265</v>
      </c>
      <c r="I1215" s="112"/>
      <c r="J1215" s="102" t="s">
        <v>7490</v>
      </c>
      <c r="K1215" s="102"/>
      <c r="L1215" s="49" t="s">
        <v>7469</v>
      </c>
      <c r="M1215" s="152">
        <v>0</v>
      </c>
      <c r="N1215" s="49" t="s">
        <v>8509</v>
      </c>
      <c r="O1215" s="49" t="s">
        <v>8514</v>
      </c>
      <c r="P1215" s="112" t="s">
        <v>6342</v>
      </c>
      <c r="Q1215" s="112" t="s">
        <v>80</v>
      </c>
      <c r="R1215" s="112"/>
      <c r="S1215" s="112"/>
    </row>
    <row r="1216" spans="1:19" x14ac:dyDescent="0.25">
      <c r="A1216" s="110" t="s">
        <v>4707</v>
      </c>
      <c r="B1216" s="111"/>
      <c r="C1216" s="112" t="s">
        <v>4716</v>
      </c>
      <c r="D1216" s="49" t="s">
        <v>7262</v>
      </c>
      <c r="E1216" s="112"/>
      <c r="F1216" s="112"/>
      <c r="G1216" s="49" t="s">
        <v>6250</v>
      </c>
      <c r="H1216" s="49" t="s">
        <v>6251</v>
      </c>
      <c r="I1216" s="112"/>
      <c r="J1216" s="102" t="s">
        <v>7490</v>
      </c>
      <c r="K1216" s="102"/>
      <c r="L1216" s="49" t="s">
        <v>7469</v>
      </c>
      <c r="M1216" s="152">
        <v>0</v>
      </c>
      <c r="N1216" s="49" t="s">
        <v>8509</v>
      </c>
      <c r="O1216" s="49" t="s">
        <v>8514</v>
      </c>
      <c r="P1216" s="112" t="s">
        <v>262</v>
      </c>
      <c r="Q1216" s="112" t="s">
        <v>80</v>
      </c>
      <c r="R1216" s="112"/>
      <c r="S1216" s="112"/>
    </row>
    <row r="1217" spans="1:19" x14ac:dyDescent="0.25">
      <c r="A1217" s="110" t="s">
        <v>4707</v>
      </c>
      <c r="B1217" s="111"/>
      <c r="C1217" s="112" t="s">
        <v>4739</v>
      </c>
      <c r="D1217" s="49" t="s">
        <v>6971</v>
      </c>
      <c r="E1217" s="112"/>
      <c r="F1217" s="112"/>
      <c r="G1217" s="49" t="s">
        <v>6296</v>
      </c>
      <c r="H1217" s="49" t="s">
        <v>6297</v>
      </c>
      <c r="I1217" s="112"/>
      <c r="J1217" s="102" t="s">
        <v>7490</v>
      </c>
      <c r="K1217" s="102"/>
      <c r="L1217" s="49" t="s">
        <v>7469</v>
      </c>
      <c r="M1217" s="152">
        <v>0</v>
      </c>
      <c r="N1217" s="49" t="s">
        <v>8509</v>
      </c>
      <c r="O1217" s="49" t="s">
        <v>8514</v>
      </c>
      <c r="P1217" s="112" t="s">
        <v>195</v>
      </c>
      <c r="Q1217" s="112" t="s">
        <v>80</v>
      </c>
      <c r="R1217" s="112"/>
      <c r="S1217" s="112"/>
    </row>
    <row r="1218" spans="1:19" x14ac:dyDescent="0.25">
      <c r="A1218" s="110" t="s">
        <v>4707</v>
      </c>
      <c r="B1218" s="111"/>
      <c r="C1218" s="112" t="s">
        <v>4708</v>
      </c>
      <c r="D1218" s="49" t="s">
        <v>7252</v>
      </c>
      <c r="E1218" s="112"/>
      <c r="F1218" s="112"/>
      <c r="G1218" s="49" t="s">
        <v>6234</v>
      </c>
      <c r="H1218" s="49" t="s">
        <v>6235</v>
      </c>
      <c r="I1218" s="112"/>
      <c r="J1218" s="102" t="s">
        <v>7490</v>
      </c>
      <c r="K1218" s="102"/>
      <c r="L1218" s="49" t="s">
        <v>7469</v>
      </c>
      <c r="M1218" s="152">
        <v>0</v>
      </c>
      <c r="N1218" s="49" t="s">
        <v>8509</v>
      </c>
      <c r="O1218" s="49" t="s">
        <v>8514</v>
      </c>
      <c r="P1218" s="112" t="s">
        <v>195</v>
      </c>
      <c r="Q1218" s="112" t="s">
        <v>80</v>
      </c>
      <c r="R1218" s="112"/>
      <c r="S1218" s="112"/>
    </row>
    <row r="1219" spans="1:19" x14ac:dyDescent="0.25">
      <c r="A1219" s="110" t="s">
        <v>4707</v>
      </c>
      <c r="B1219" s="111"/>
      <c r="C1219" s="112" t="s">
        <v>4710</v>
      </c>
      <c r="D1219" s="49" t="s">
        <v>7253</v>
      </c>
      <c r="E1219" s="112"/>
      <c r="F1219" s="112"/>
      <c r="G1219" s="49" t="s">
        <v>6238</v>
      </c>
      <c r="H1219" s="49" t="s">
        <v>6239</v>
      </c>
      <c r="I1219" s="112"/>
      <c r="J1219" s="102" t="s">
        <v>7490</v>
      </c>
      <c r="K1219" s="102"/>
      <c r="L1219" s="49" t="s">
        <v>7469</v>
      </c>
      <c r="M1219" s="152">
        <v>0</v>
      </c>
      <c r="N1219" s="49" t="s">
        <v>8509</v>
      </c>
      <c r="O1219" s="49" t="s">
        <v>8514</v>
      </c>
      <c r="P1219" s="112" t="s">
        <v>6329</v>
      </c>
      <c r="Q1219" s="112" t="s">
        <v>80</v>
      </c>
      <c r="R1219" s="112"/>
      <c r="S1219" s="112"/>
    </row>
    <row r="1220" spans="1:19" x14ac:dyDescent="0.25">
      <c r="A1220" s="110" t="s">
        <v>4707</v>
      </c>
      <c r="B1220" s="111"/>
      <c r="C1220" s="112" t="s">
        <v>4740</v>
      </c>
      <c r="D1220" s="49" t="s">
        <v>7266</v>
      </c>
      <c r="E1220" s="112"/>
      <c r="F1220" s="112"/>
      <c r="G1220" s="49" t="s">
        <v>6298</v>
      </c>
      <c r="H1220" s="49" t="s">
        <v>6299</v>
      </c>
      <c r="I1220" s="112"/>
      <c r="J1220" s="102" t="s">
        <v>7490</v>
      </c>
      <c r="K1220" s="102"/>
      <c r="L1220" s="112" t="s">
        <v>7469</v>
      </c>
      <c r="M1220" s="113">
        <v>0</v>
      </c>
      <c r="N1220" s="112" t="s">
        <v>8509</v>
      </c>
      <c r="O1220" s="112" t="s">
        <v>8514</v>
      </c>
      <c r="P1220" s="112" t="s">
        <v>6362</v>
      </c>
      <c r="Q1220" s="112" t="s">
        <v>80</v>
      </c>
      <c r="R1220" s="112"/>
      <c r="S1220" s="112"/>
    </row>
    <row r="1221" spans="1:19" x14ac:dyDescent="0.25">
      <c r="A1221" s="110" t="s">
        <v>4707</v>
      </c>
      <c r="B1221" s="111"/>
      <c r="C1221" s="112" t="s">
        <v>4711</v>
      </c>
      <c r="D1221" s="49" t="s">
        <v>7267</v>
      </c>
      <c r="E1221" s="112"/>
      <c r="F1221" s="112"/>
      <c r="G1221" s="49" t="s">
        <v>6240</v>
      </c>
      <c r="H1221" s="49" t="s">
        <v>6241</v>
      </c>
      <c r="I1221" s="112"/>
      <c r="J1221" s="102" t="s">
        <v>7490</v>
      </c>
      <c r="K1221" s="102"/>
      <c r="L1221" s="49" t="s">
        <v>7469</v>
      </c>
      <c r="M1221" s="152">
        <v>0</v>
      </c>
      <c r="N1221" s="49" t="s">
        <v>8509</v>
      </c>
      <c r="O1221" s="49" t="s">
        <v>8514</v>
      </c>
      <c r="P1221" s="112" t="s">
        <v>6330</v>
      </c>
      <c r="Q1221" s="112" t="s">
        <v>80</v>
      </c>
      <c r="R1221" s="112"/>
      <c r="S1221" s="112"/>
    </row>
    <row r="1222" spans="1:19" x14ac:dyDescent="0.25">
      <c r="A1222" s="110" t="s">
        <v>4707</v>
      </c>
      <c r="B1222" s="111"/>
      <c r="C1222" s="112" t="s">
        <v>4712</v>
      </c>
      <c r="D1222" s="49" t="s">
        <v>7268</v>
      </c>
      <c r="E1222" s="112"/>
      <c r="F1222" s="112"/>
      <c r="G1222" s="49" t="s">
        <v>6242</v>
      </c>
      <c r="H1222" s="49" t="s">
        <v>6243</v>
      </c>
      <c r="I1222" s="112"/>
      <c r="J1222" s="102" t="s">
        <v>7490</v>
      </c>
      <c r="K1222" s="102"/>
      <c r="L1222" s="49" t="s">
        <v>7469</v>
      </c>
      <c r="M1222" s="152">
        <v>0</v>
      </c>
      <c r="N1222" s="49" t="s">
        <v>8509</v>
      </c>
      <c r="O1222" s="49" t="s">
        <v>8514</v>
      </c>
      <c r="P1222" s="112" t="s">
        <v>6357</v>
      </c>
      <c r="Q1222" s="112" t="s">
        <v>80</v>
      </c>
      <c r="R1222" s="112"/>
      <c r="S1222" s="112"/>
    </row>
    <row r="1223" spans="1:19" x14ac:dyDescent="0.25">
      <c r="A1223" s="110" t="s">
        <v>4707</v>
      </c>
      <c r="B1223" s="111"/>
      <c r="C1223" s="112" t="s">
        <v>4714</v>
      </c>
      <c r="D1223" s="49" t="s">
        <v>7269</v>
      </c>
      <c r="E1223" s="112"/>
      <c r="F1223" s="112"/>
      <c r="G1223" s="49" t="s">
        <v>6246</v>
      </c>
      <c r="H1223" s="49" t="s">
        <v>6247</v>
      </c>
      <c r="I1223" s="112"/>
      <c r="J1223" s="102" t="s">
        <v>7490</v>
      </c>
      <c r="K1223" s="102"/>
      <c r="L1223" s="49" t="s">
        <v>7469</v>
      </c>
      <c r="M1223" s="152">
        <v>0</v>
      </c>
      <c r="N1223" s="49" t="s">
        <v>8509</v>
      </c>
      <c r="O1223" s="49" t="s">
        <v>8514</v>
      </c>
      <c r="P1223" s="112" t="s">
        <v>6358</v>
      </c>
      <c r="Q1223" s="112" t="s">
        <v>80</v>
      </c>
      <c r="R1223" s="112"/>
      <c r="S1223" s="112"/>
    </row>
    <row r="1224" spans="1:19" x14ac:dyDescent="0.25">
      <c r="A1224" s="110" t="s">
        <v>4707</v>
      </c>
      <c r="B1224" s="111"/>
      <c r="C1224" s="112" t="s">
        <v>4713</v>
      </c>
      <c r="D1224" s="49" t="s">
        <v>7270</v>
      </c>
      <c r="E1224" s="112"/>
      <c r="F1224" s="112"/>
      <c r="G1224" s="49" t="s">
        <v>6244</v>
      </c>
      <c r="H1224" s="49" t="s">
        <v>6245</v>
      </c>
      <c r="I1224" s="112"/>
      <c r="J1224" s="102" t="s">
        <v>7490</v>
      </c>
      <c r="K1224" s="102"/>
      <c r="L1224" s="49" t="s">
        <v>7469</v>
      </c>
      <c r="M1224" s="152">
        <v>0</v>
      </c>
      <c r="N1224" s="49" t="s">
        <v>8509</v>
      </c>
      <c r="O1224" s="49" t="s">
        <v>8514</v>
      </c>
      <c r="P1224" s="112" t="s">
        <v>6351</v>
      </c>
      <c r="Q1224" s="112" t="s">
        <v>80</v>
      </c>
      <c r="R1224" s="112"/>
      <c r="S1224" s="112"/>
    </row>
    <row r="1225" spans="1:19" x14ac:dyDescent="0.25">
      <c r="A1225" s="110" t="s">
        <v>4707</v>
      </c>
      <c r="B1225" s="111"/>
      <c r="C1225" s="112" t="s">
        <v>4717</v>
      </c>
      <c r="D1225" s="49" t="s">
        <v>7271</v>
      </c>
      <c r="E1225" s="112"/>
      <c r="F1225" s="112"/>
      <c r="G1225" s="49" t="s">
        <v>6252</v>
      </c>
      <c r="H1225" s="49" t="s">
        <v>6253</v>
      </c>
      <c r="I1225" s="112"/>
      <c r="J1225" s="102" t="s">
        <v>7490</v>
      </c>
      <c r="K1225" s="102"/>
      <c r="L1225" s="49" t="s">
        <v>7469</v>
      </c>
      <c r="M1225" s="152">
        <v>0</v>
      </c>
      <c r="N1225" s="49" t="s">
        <v>8509</v>
      </c>
      <c r="O1225" s="49" t="s">
        <v>8514</v>
      </c>
      <c r="P1225" s="112" t="s">
        <v>262</v>
      </c>
      <c r="Q1225" s="112" t="s">
        <v>80</v>
      </c>
      <c r="R1225" s="112"/>
      <c r="S1225" s="112"/>
    </row>
    <row r="1226" spans="1:19" x14ac:dyDescent="0.25">
      <c r="A1226" s="110" t="s">
        <v>4707</v>
      </c>
      <c r="B1226" s="111"/>
      <c r="C1226" s="112" t="s">
        <v>4724</v>
      </c>
      <c r="D1226" s="49" t="s">
        <v>7272</v>
      </c>
      <c r="E1226" s="112"/>
      <c r="F1226" s="112"/>
      <c r="G1226" s="49" t="s">
        <v>6266</v>
      </c>
      <c r="H1226" s="49" t="s">
        <v>6267</v>
      </c>
      <c r="I1226" s="112"/>
      <c r="J1226" s="102" t="s">
        <v>7490</v>
      </c>
      <c r="K1226" s="102"/>
      <c r="L1226" s="49" t="s">
        <v>7469</v>
      </c>
      <c r="M1226" s="152">
        <v>0</v>
      </c>
      <c r="N1226" s="49" t="s">
        <v>8509</v>
      </c>
      <c r="O1226" s="49" t="s">
        <v>8514</v>
      </c>
      <c r="P1226" s="112" t="s">
        <v>6342</v>
      </c>
      <c r="Q1226" s="112" t="s">
        <v>80</v>
      </c>
      <c r="R1226" s="112"/>
      <c r="S1226" s="112"/>
    </row>
    <row r="1227" spans="1:19" x14ac:dyDescent="0.25">
      <c r="A1227" s="110" t="s">
        <v>4707</v>
      </c>
      <c r="B1227" s="111"/>
      <c r="C1227" s="112" t="s">
        <v>4734</v>
      </c>
      <c r="D1227" s="49" t="s">
        <v>7273</v>
      </c>
      <c r="E1227" s="112"/>
      <c r="F1227" s="112"/>
      <c r="G1227" s="49" t="s">
        <v>6286</v>
      </c>
      <c r="H1227" s="49" t="s">
        <v>6287</v>
      </c>
      <c r="I1227" s="112"/>
      <c r="J1227" s="102" t="s">
        <v>7490</v>
      </c>
      <c r="K1227" s="102"/>
      <c r="L1227" s="112" t="s">
        <v>7469</v>
      </c>
      <c r="M1227" s="113">
        <v>0</v>
      </c>
      <c r="N1227" s="112" t="s">
        <v>8509</v>
      </c>
      <c r="O1227" s="112" t="s">
        <v>8514</v>
      </c>
      <c r="P1227" s="112" t="s">
        <v>163</v>
      </c>
      <c r="Q1227" s="112" t="s">
        <v>80</v>
      </c>
      <c r="R1227" s="112"/>
      <c r="S1227" s="112"/>
    </row>
    <row r="1228" spans="1:19" x14ac:dyDescent="0.25">
      <c r="A1228" s="110" t="s">
        <v>4707</v>
      </c>
      <c r="B1228" s="111"/>
      <c r="C1228" s="112" t="s">
        <v>4719</v>
      </c>
      <c r="D1228" s="49" t="s">
        <v>7274</v>
      </c>
      <c r="E1228" s="112"/>
      <c r="F1228" s="112"/>
      <c r="G1228" s="49" t="s">
        <v>6256</v>
      </c>
      <c r="H1228" s="49" t="s">
        <v>6257</v>
      </c>
      <c r="I1228" s="112"/>
      <c r="J1228" s="102" t="s">
        <v>7490</v>
      </c>
      <c r="K1228" s="102"/>
      <c r="L1228" s="49" t="s">
        <v>7469</v>
      </c>
      <c r="M1228" s="152">
        <v>0</v>
      </c>
      <c r="N1228" s="49" t="s">
        <v>8509</v>
      </c>
      <c r="O1228" s="49" t="s">
        <v>8514</v>
      </c>
      <c r="P1228" s="112" t="s">
        <v>262</v>
      </c>
      <c r="Q1228" s="112" t="s">
        <v>80</v>
      </c>
      <c r="R1228" s="112"/>
      <c r="S1228" s="112"/>
    </row>
    <row r="1229" spans="1:19" x14ac:dyDescent="0.25">
      <c r="A1229" s="110" t="s">
        <v>4707</v>
      </c>
      <c r="B1229" s="111"/>
      <c r="C1229" s="112" t="s">
        <v>4725</v>
      </c>
      <c r="D1229" s="49" t="s">
        <v>7275</v>
      </c>
      <c r="E1229" s="112"/>
      <c r="F1229" s="112"/>
      <c r="G1229" s="49" t="s">
        <v>6268</v>
      </c>
      <c r="H1229" s="49" t="s">
        <v>6269</v>
      </c>
      <c r="I1229" s="112"/>
      <c r="J1229" s="102" t="s">
        <v>7490</v>
      </c>
      <c r="K1229" s="102"/>
      <c r="L1229" s="49" t="s">
        <v>7469</v>
      </c>
      <c r="M1229" s="152">
        <v>0</v>
      </c>
      <c r="N1229" s="49" t="s">
        <v>8509</v>
      </c>
      <c r="O1229" s="49" t="s">
        <v>8514</v>
      </c>
      <c r="P1229" s="112" t="s">
        <v>6342</v>
      </c>
      <c r="Q1229" s="112" t="s">
        <v>80</v>
      </c>
      <c r="R1229" s="112"/>
      <c r="S1229" s="112"/>
    </row>
    <row r="1230" spans="1:19" x14ac:dyDescent="0.25">
      <c r="A1230" s="110" t="s">
        <v>4707</v>
      </c>
      <c r="B1230" s="111"/>
      <c r="C1230" s="112" t="s">
        <v>4732</v>
      </c>
      <c r="D1230" s="49" t="s">
        <v>7276</v>
      </c>
      <c r="E1230" s="112"/>
      <c r="F1230" s="112"/>
      <c r="G1230" s="49" t="s">
        <v>6282</v>
      </c>
      <c r="H1230" s="49" t="s">
        <v>6283</v>
      </c>
      <c r="I1230" s="112"/>
      <c r="J1230" s="102" t="s">
        <v>7490</v>
      </c>
      <c r="K1230" s="102"/>
      <c r="L1230" s="112" t="s">
        <v>7469</v>
      </c>
      <c r="M1230" s="113">
        <v>0</v>
      </c>
      <c r="N1230" s="112" t="s">
        <v>8509</v>
      </c>
      <c r="O1230" s="112" t="s">
        <v>8514</v>
      </c>
      <c r="P1230" s="112" t="s">
        <v>163</v>
      </c>
      <c r="Q1230" s="112" t="s">
        <v>80</v>
      </c>
      <c r="R1230" s="112"/>
      <c r="S1230" s="112"/>
    </row>
    <row r="1231" spans="1:19" x14ac:dyDescent="0.25">
      <c r="A1231" s="110" t="s">
        <v>4707</v>
      </c>
      <c r="B1231" s="111"/>
      <c r="C1231" s="112" t="s">
        <v>4738</v>
      </c>
      <c r="D1231" s="49" t="s">
        <v>7277</v>
      </c>
      <c r="E1231" s="112"/>
      <c r="F1231" s="112"/>
      <c r="G1231" s="49" t="s">
        <v>6294</v>
      </c>
      <c r="H1231" s="49" t="s">
        <v>6295</v>
      </c>
      <c r="I1231" s="112"/>
      <c r="J1231" s="102" t="s">
        <v>7490</v>
      </c>
      <c r="K1231" s="102"/>
      <c r="L1231" s="112" t="s">
        <v>7469</v>
      </c>
      <c r="M1231" s="113">
        <v>0</v>
      </c>
      <c r="N1231" s="112" t="s">
        <v>8509</v>
      </c>
      <c r="O1231" s="112" t="s">
        <v>8514</v>
      </c>
      <c r="P1231" s="112" t="s">
        <v>6362</v>
      </c>
      <c r="Q1231" s="112" t="s">
        <v>80</v>
      </c>
      <c r="R1231" s="112"/>
      <c r="S1231" s="112"/>
    </row>
    <row r="1232" spans="1:19" x14ac:dyDescent="0.25">
      <c r="A1232" s="110" t="s">
        <v>4707</v>
      </c>
      <c r="B1232" s="111"/>
      <c r="C1232" s="112" t="s">
        <v>4735</v>
      </c>
      <c r="D1232" s="49" t="s">
        <v>7278</v>
      </c>
      <c r="E1232" s="112"/>
      <c r="F1232" s="112"/>
      <c r="G1232" s="49" t="s">
        <v>6288</v>
      </c>
      <c r="H1232" s="49" t="s">
        <v>6289</v>
      </c>
      <c r="I1232" s="112"/>
      <c r="J1232" s="102" t="s">
        <v>7490</v>
      </c>
      <c r="K1232" s="102"/>
      <c r="L1232" s="112" t="s">
        <v>7469</v>
      </c>
      <c r="M1232" s="113">
        <v>0</v>
      </c>
      <c r="N1232" s="112" t="s">
        <v>8509</v>
      </c>
      <c r="O1232" s="112" t="s">
        <v>8514</v>
      </c>
      <c r="P1232" s="112" t="s">
        <v>163</v>
      </c>
      <c r="Q1232" s="112" t="s">
        <v>80</v>
      </c>
      <c r="R1232" s="112"/>
      <c r="S1232" s="112"/>
    </row>
    <row r="1233" spans="1:19" x14ac:dyDescent="0.25">
      <c r="A1233" s="110" t="s">
        <v>4707</v>
      </c>
      <c r="B1233" s="111"/>
      <c r="C1233" s="112" t="s">
        <v>4736</v>
      </c>
      <c r="D1233" s="49" t="s">
        <v>7279</v>
      </c>
      <c r="E1233" s="112"/>
      <c r="F1233" s="112"/>
      <c r="G1233" s="49" t="s">
        <v>6290</v>
      </c>
      <c r="H1233" s="49" t="s">
        <v>6291</v>
      </c>
      <c r="I1233" s="112"/>
      <c r="J1233" s="102" t="s">
        <v>7490</v>
      </c>
      <c r="K1233" s="102"/>
      <c r="L1233" s="112" t="s">
        <v>7469</v>
      </c>
      <c r="M1233" s="113">
        <v>0</v>
      </c>
      <c r="N1233" s="112" t="s">
        <v>8509</v>
      </c>
      <c r="O1233" s="112" t="s">
        <v>8514</v>
      </c>
      <c r="P1233" s="112" t="s">
        <v>163</v>
      </c>
      <c r="Q1233" s="112" t="s">
        <v>80</v>
      </c>
      <c r="R1233" s="112"/>
      <c r="S1233" s="112"/>
    </row>
    <row r="1234" spans="1:19" x14ac:dyDescent="0.25">
      <c r="A1234" s="110" t="s">
        <v>4707</v>
      </c>
      <c r="B1234" s="111"/>
      <c r="C1234" s="112" t="s">
        <v>4720</v>
      </c>
      <c r="D1234" s="49" t="s">
        <v>7280</v>
      </c>
      <c r="E1234" s="112"/>
      <c r="F1234" s="112"/>
      <c r="G1234" s="49" t="s">
        <v>6258</v>
      </c>
      <c r="H1234" s="49" t="s">
        <v>6259</v>
      </c>
      <c r="I1234" s="112"/>
      <c r="J1234" s="102" t="s">
        <v>7490</v>
      </c>
      <c r="K1234" s="102"/>
      <c r="L1234" s="49" t="s">
        <v>7469</v>
      </c>
      <c r="M1234" s="152">
        <v>0</v>
      </c>
      <c r="N1234" s="49" t="s">
        <v>8509</v>
      </c>
      <c r="O1234" s="49" t="s">
        <v>8514</v>
      </c>
      <c r="P1234" s="112" t="s">
        <v>262</v>
      </c>
      <c r="Q1234" s="112" t="s">
        <v>80</v>
      </c>
      <c r="R1234" s="112"/>
      <c r="S1234" s="112"/>
    </row>
    <row r="1235" spans="1:19" x14ac:dyDescent="0.25">
      <c r="A1235" s="110" t="s">
        <v>4707</v>
      </c>
      <c r="B1235" s="111"/>
      <c r="C1235" s="112" t="s">
        <v>4722</v>
      </c>
      <c r="D1235" s="49" t="s">
        <v>7281</v>
      </c>
      <c r="E1235" s="112"/>
      <c r="F1235" s="112"/>
      <c r="G1235" s="49" t="s">
        <v>6262</v>
      </c>
      <c r="H1235" s="49" t="s">
        <v>6263</v>
      </c>
      <c r="I1235" s="112"/>
      <c r="J1235" s="102" t="s">
        <v>7490</v>
      </c>
      <c r="K1235" s="102"/>
      <c r="L1235" s="49" t="s">
        <v>7469</v>
      </c>
      <c r="M1235" s="152">
        <v>0</v>
      </c>
      <c r="N1235" s="49" t="s">
        <v>8509</v>
      </c>
      <c r="O1235" s="49" t="s">
        <v>8514</v>
      </c>
      <c r="P1235" s="112" t="s">
        <v>262</v>
      </c>
      <c r="Q1235" s="112" t="s">
        <v>80</v>
      </c>
      <c r="R1235" s="112"/>
      <c r="S1235" s="112"/>
    </row>
    <row r="1236" spans="1:19" x14ac:dyDescent="0.25">
      <c r="A1236" s="110" t="s">
        <v>4707</v>
      </c>
      <c r="B1236" s="111"/>
      <c r="C1236" s="112" t="s">
        <v>4729</v>
      </c>
      <c r="D1236" s="49" t="s">
        <v>7283</v>
      </c>
      <c r="E1236" s="112"/>
      <c r="F1236" s="112"/>
      <c r="G1236" s="49" t="s">
        <v>6276</v>
      </c>
      <c r="H1236" s="49" t="s">
        <v>6277</v>
      </c>
      <c r="I1236" s="112"/>
      <c r="J1236" s="102" t="s">
        <v>7490</v>
      </c>
      <c r="K1236" s="102"/>
      <c r="L1236" s="112" t="s">
        <v>7469</v>
      </c>
      <c r="M1236" s="113">
        <v>0</v>
      </c>
      <c r="N1236" s="112" t="s">
        <v>8509</v>
      </c>
      <c r="O1236" s="112" t="s">
        <v>8514</v>
      </c>
      <c r="P1236" s="112" t="s">
        <v>6361</v>
      </c>
      <c r="Q1236" s="112" t="s">
        <v>80</v>
      </c>
      <c r="R1236" s="112"/>
      <c r="S1236" s="112"/>
    </row>
    <row r="1237" spans="1:19" x14ac:dyDescent="0.25">
      <c r="A1237" s="110" t="s">
        <v>4707</v>
      </c>
      <c r="B1237" s="111"/>
      <c r="C1237" s="112" t="s">
        <v>4730</v>
      </c>
      <c r="D1237" s="49" t="s">
        <v>7282</v>
      </c>
      <c r="E1237" s="112"/>
      <c r="F1237" s="112"/>
      <c r="G1237" s="49" t="s">
        <v>6278</v>
      </c>
      <c r="H1237" s="49" t="s">
        <v>6279</v>
      </c>
      <c r="I1237" s="112"/>
      <c r="J1237" s="102" t="s">
        <v>7490</v>
      </c>
      <c r="K1237" s="102"/>
      <c r="L1237" s="112" t="s">
        <v>7469</v>
      </c>
      <c r="M1237" s="113">
        <v>0</v>
      </c>
      <c r="N1237" s="112" t="s">
        <v>8509</v>
      </c>
      <c r="O1237" s="112" t="s">
        <v>8514</v>
      </c>
      <c r="P1237" s="112" t="s">
        <v>6361</v>
      </c>
      <c r="Q1237" s="112" t="s">
        <v>80</v>
      </c>
      <c r="R1237" s="112"/>
      <c r="S1237" s="112"/>
    </row>
    <row r="1238" spans="1:19" x14ac:dyDescent="0.25">
      <c r="A1238" s="114" t="s">
        <v>4535</v>
      </c>
      <c r="B1238" s="115">
        <v>-99</v>
      </c>
      <c r="C1238" s="100" t="s">
        <v>4112</v>
      </c>
      <c r="D1238" s="100"/>
      <c r="E1238" s="101"/>
      <c r="F1238" s="100"/>
      <c r="G1238" s="114" t="s">
        <v>4112</v>
      </c>
      <c r="H1238" s="100"/>
      <c r="I1238" s="100"/>
      <c r="J1238" s="102" t="s">
        <v>7490</v>
      </c>
      <c r="K1238" s="102"/>
      <c r="L1238" s="100" t="s">
        <v>91</v>
      </c>
      <c r="M1238" s="153" t="s">
        <v>8508</v>
      </c>
      <c r="N1238" s="102" t="s">
        <v>8510</v>
      </c>
      <c r="O1238" s="102"/>
      <c r="P1238" s="114"/>
      <c r="Q1238" s="114" t="s">
        <v>80</v>
      </c>
      <c r="R1238" s="114"/>
      <c r="S1238" s="114"/>
    </row>
    <row r="1239" spans="1:19" x14ac:dyDescent="0.25">
      <c r="A1239" s="114" t="s">
        <v>4535</v>
      </c>
      <c r="B1239" s="99">
        <v>1</v>
      </c>
      <c r="C1239" s="100" t="s">
        <v>93</v>
      </c>
      <c r="D1239" s="100" t="s">
        <v>1923</v>
      </c>
      <c r="E1239" s="101"/>
      <c r="F1239" s="100" t="s">
        <v>7658</v>
      </c>
      <c r="G1239" s="100" t="s">
        <v>277</v>
      </c>
      <c r="H1239" s="100" t="s">
        <v>278</v>
      </c>
      <c r="I1239" s="100" t="s">
        <v>2311</v>
      </c>
      <c r="J1239" s="102" t="s">
        <v>7490</v>
      </c>
      <c r="K1239" s="102"/>
      <c r="L1239" s="100" t="s">
        <v>91</v>
      </c>
      <c r="M1239" s="153" t="s">
        <v>8508</v>
      </c>
      <c r="N1239" s="102" t="s">
        <v>8510</v>
      </c>
      <c r="O1239" s="102" t="s">
        <v>8513</v>
      </c>
      <c r="P1239" s="114" t="s">
        <v>91</v>
      </c>
      <c r="Q1239" s="114" t="s">
        <v>80</v>
      </c>
      <c r="R1239" s="114"/>
      <c r="S1239" s="114"/>
    </row>
    <row r="1240" spans="1:19" x14ac:dyDescent="0.25">
      <c r="A1240" s="110" t="s">
        <v>4535</v>
      </c>
      <c r="B1240" s="111">
        <v>2</v>
      </c>
      <c r="C1240" s="112" t="s">
        <v>4113</v>
      </c>
      <c r="D1240" s="53" t="s">
        <v>7550</v>
      </c>
      <c r="E1240" s="112"/>
      <c r="F1240" s="112"/>
      <c r="G1240" s="49" t="s">
        <v>465</v>
      </c>
      <c r="H1240" s="49" t="s">
        <v>5052</v>
      </c>
      <c r="I1240" s="112"/>
      <c r="J1240" s="102" t="s">
        <v>7490</v>
      </c>
      <c r="K1240" s="102"/>
      <c r="L1240" s="98" t="s">
        <v>7470</v>
      </c>
      <c r="M1240" s="159" t="s">
        <v>8508</v>
      </c>
      <c r="N1240" s="98" t="s">
        <v>8510</v>
      </c>
      <c r="O1240" s="98" t="s">
        <v>8513</v>
      </c>
      <c r="P1240" s="112" t="s">
        <v>100</v>
      </c>
      <c r="Q1240" s="112" t="s">
        <v>80</v>
      </c>
      <c r="R1240" s="112"/>
      <c r="S1240" s="112"/>
    </row>
    <row r="1241" spans="1:19" x14ac:dyDescent="0.25">
      <c r="A1241" s="114" t="s">
        <v>4535</v>
      </c>
      <c r="B1241" s="99">
        <v>3</v>
      </c>
      <c r="C1241" s="100" t="s">
        <v>116</v>
      </c>
      <c r="D1241" s="102" t="s">
        <v>6628</v>
      </c>
      <c r="E1241" s="101"/>
      <c r="F1241" s="100"/>
      <c r="G1241" s="100" t="s">
        <v>318</v>
      </c>
      <c r="H1241" s="100"/>
      <c r="I1241" s="100"/>
      <c r="J1241" s="102" t="s">
        <v>7490</v>
      </c>
      <c r="K1241" s="102"/>
      <c r="L1241" s="54" t="s">
        <v>91</v>
      </c>
      <c r="M1241" s="157" t="s">
        <v>8508</v>
      </c>
      <c r="N1241" s="56" t="s">
        <v>8510</v>
      </c>
      <c r="O1241" s="56" t="s">
        <v>8513</v>
      </c>
      <c r="P1241" s="114" t="s">
        <v>100</v>
      </c>
      <c r="Q1241" s="114" t="s">
        <v>80</v>
      </c>
      <c r="R1241" s="112" t="s">
        <v>7474</v>
      </c>
      <c r="S1241" s="112"/>
    </row>
    <row r="1242" spans="1:19" x14ac:dyDescent="0.25">
      <c r="A1242" s="114" t="s">
        <v>4535</v>
      </c>
      <c r="B1242" s="99">
        <v>4</v>
      </c>
      <c r="C1242" s="100" t="s">
        <v>2591</v>
      </c>
      <c r="D1242" s="102" t="s">
        <v>7535</v>
      </c>
      <c r="E1242" s="101"/>
      <c r="F1242" s="100"/>
      <c r="G1242" s="100" t="s">
        <v>3015</v>
      </c>
      <c r="H1242" s="100" t="s">
        <v>2796</v>
      </c>
      <c r="I1242" s="100"/>
      <c r="J1242" s="102" t="s">
        <v>7490</v>
      </c>
      <c r="K1242" s="102"/>
      <c r="L1242" s="54" t="s">
        <v>7470</v>
      </c>
      <c r="M1242" s="157" t="s">
        <v>8508</v>
      </c>
      <c r="N1242" s="120" t="s">
        <v>8509</v>
      </c>
      <c r="O1242" s="56" t="s">
        <v>8513</v>
      </c>
      <c r="P1242" s="114" t="s">
        <v>100</v>
      </c>
      <c r="Q1242" s="114" t="s">
        <v>80</v>
      </c>
      <c r="R1242" s="112" t="s">
        <v>7474</v>
      </c>
      <c r="S1242" s="112"/>
    </row>
    <row r="1243" spans="1:19" x14ac:dyDescent="0.25">
      <c r="A1243" s="114" t="s">
        <v>4535</v>
      </c>
      <c r="B1243" s="99">
        <v>5</v>
      </c>
      <c r="C1243" s="100" t="s">
        <v>267</v>
      </c>
      <c r="D1243" s="100" t="s">
        <v>6405</v>
      </c>
      <c r="E1243" s="101"/>
      <c r="F1243" s="100" t="s">
        <v>7592</v>
      </c>
      <c r="G1243" s="100" t="s">
        <v>480</v>
      </c>
      <c r="H1243" s="100" t="s">
        <v>481</v>
      </c>
      <c r="I1243" s="100" t="s">
        <v>2223</v>
      </c>
      <c r="J1243" s="102" t="s">
        <v>7490</v>
      </c>
      <c r="K1243" s="102"/>
      <c r="L1243" s="100" t="s">
        <v>153</v>
      </c>
      <c r="M1243" s="153" t="s">
        <v>8508</v>
      </c>
      <c r="N1243" s="102" t="s">
        <v>8509</v>
      </c>
      <c r="O1243" s="102" t="s">
        <v>8513</v>
      </c>
      <c r="P1243" s="114" t="s">
        <v>153</v>
      </c>
      <c r="Q1243" s="114" t="s">
        <v>80</v>
      </c>
      <c r="R1243" s="114"/>
      <c r="S1243" s="114"/>
    </row>
    <row r="1244" spans="1:19" x14ac:dyDescent="0.25">
      <c r="A1244" s="110" t="s">
        <v>4535</v>
      </c>
      <c r="B1244" s="111">
        <v>8</v>
      </c>
      <c r="C1244" s="112" t="s">
        <v>4536</v>
      </c>
      <c r="D1244" s="55" t="s">
        <v>1889</v>
      </c>
      <c r="E1244" s="112"/>
      <c r="F1244" s="112"/>
      <c r="G1244" s="49" t="s">
        <v>5902</v>
      </c>
      <c r="H1244" s="49" t="s">
        <v>2846</v>
      </c>
      <c r="I1244" s="112"/>
      <c r="J1244" s="102" t="s">
        <v>7490</v>
      </c>
      <c r="K1244" s="102"/>
      <c r="L1244" s="49" t="s">
        <v>7469</v>
      </c>
      <c r="M1244" s="152" t="s">
        <v>8508</v>
      </c>
      <c r="N1244" s="49" t="s">
        <v>8509</v>
      </c>
      <c r="O1244" s="49" t="s">
        <v>8513</v>
      </c>
      <c r="P1244" s="112" t="s">
        <v>156</v>
      </c>
      <c r="Q1244" s="112" t="s">
        <v>80</v>
      </c>
      <c r="R1244" s="112"/>
      <c r="S1244" s="112"/>
    </row>
    <row r="1245" spans="1:19" x14ac:dyDescent="0.25">
      <c r="A1245" s="110" t="s">
        <v>4535</v>
      </c>
      <c r="B1245" s="111">
        <v>9</v>
      </c>
      <c r="C1245" s="112" t="s">
        <v>4537</v>
      </c>
      <c r="D1245" s="55" t="s">
        <v>1890</v>
      </c>
      <c r="E1245" s="112"/>
      <c r="F1245" s="112"/>
      <c r="G1245" s="49" t="s">
        <v>5903</v>
      </c>
      <c r="H1245" s="49" t="s">
        <v>2847</v>
      </c>
      <c r="I1245" s="112"/>
      <c r="J1245" s="102" t="s">
        <v>7490</v>
      </c>
      <c r="K1245" s="102"/>
      <c r="L1245" s="49" t="s">
        <v>7469</v>
      </c>
      <c r="M1245" s="152" t="s">
        <v>8508</v>
      </c>
      <c r="N1245" s="49" t="s">
        <v>8509</v>
      </c>
      <c r="O1245" s="49" t="s">
        <v>8513</v>
      </c>
      <c r="P1245" s="112" t="s">
        <v>156</v>
      </c>
      <c r="Q1245" s="112" t="s">
        <v>80</v>
      </c>
      <c r="R1245" s="112"/>
      <c r="S1245" s="112"/>
    </row>
    <row r="1246" spans="1:19" x14ac:dyDescent="0.25">
      <c r="A1246" s="110" t="s">
        <v>4535</v>
      </c>
      <c r="B1246" s="111">
        <v>12</v>
      </c>
      <c r="C1246" s="112" t="s">
        <v>4538</v>
      </c>
      <c r="D1246" s="49" t="s">
        <v>7340</v>
      </c>
      <c r="E1246" s="112"/>
      <c r="F1246" s="112"/>
      <c r="G1246" s="49" t="s">
        <v>5904</v>
      </c>
      <c r="H1246" s="49" t="s">
        <v>5905</v>
      </c>
      <c r="I1246" s="112"/>
      <c r="J1246" s="102" t="s">
        <v>7490</v>
      </c>
      <c r="K1246" s="102"/>
      <c r="L1246" s="49" t="s">
        <v>7469</v>
      </c>
      <c r="M1246" s="152">
        <v>0</v>
      </c>
      <c r="N1246" s="49" t="s">
        <v>8509</v>
      </c>
      <c r="O1246" s="49" t="s">
        <v>8514</v>
      </c>
      <c r="P1246" s="112" t="s">
        <v>221</v>
      </c>
      <c r="Q1246" s="112" t="s">
        <v>80</v>
      </c>
      <c r="R1246" s="112"/>
      <c r="S1246" s="112"/>
    </row>
    <row r="1247" spans="1:19" x14ac:dyDescent="0.25">
      <c r="A1247" s="110" t="s">
        <v>4535</v>
      </c>
      <c r="B1247" s="111">
        <v>13</v>
      </c>
      <c r="C1247" s="112" t="s">
        <v>4539</v>
      </c>
      <c r="D1247" s="49" t="s">
        <v>7339</v>
      </c>
      <c r="E1247" s="112"/>
      <c r="F1247" s="112"/>
      <c r="G1247" s="49" t="s">
        <v>5906</v>
      </c>
      <c r="H1247" s="49" t="s">
        <v>5907</v>
      </c>
      <c r="I1247" s="112"/>
      <c r="J1247" s="102" t="s">
        <v>7490</v>
      </c>
      <c r="K1247" s="102"/>
      <c r="L1247" s="49" t="s">
        <v>7469</v>
      </c>
      <c r="M1247" s="152">
        <v>0</v>
      </c>
      <c r="N1247" s="49" t="s">
        <v>8509</v>
      </c>
      <c r="O1247" s="49" t="s">
        <v>8514</v>
      </c>
      <c r="P1247" s="112" t="s">
        <v>6351</v>
      </c>
      <c r="Q1247" s="112" t="s">
        <v>80</v>
      </c>
      <c r="R1247" s="112"/>
      <c r="S1247" s="112"/>
    </row>
    <row r="1248" spans="1:19" x14ac:dyDescent="0.25">
      <c r="A1248" s="110" t="s">
        <v>4535</v>
      </c>
      <c r="B1248" s="111">
        <v>14</v>
      </c>
      <c r="C1248" s="112" t="s">
        <v>4540</v>
      </c>
      <c r="D1248" s="49" t="s">
        <v>7338</v>
      </c>
      <c r="E1248" s="112"/>
      <c r="F1248" s="112"/>
      <c r="G1248" s="49" t="s">
        <v>5908</v>
      </c>
      <c r="H1248" s="49" t="s">
        <v>5909</v>
      </c>
      <c r="I1248" s="112"/>
      <c r="J1248" s="102" t="s">
        <v>7490</v>
      </c>
      <c r="K1248" s="102"/>
      <c r="L1248" s="49" t="s">
        <v>7469</v>
      </c>
      <c r="M1248" s="152">
        <v>0</v>
      </c>
      <c r="N1248" s="49" t="s">
        <v>8509</v>
      </c>
      <c r="O1248" s="49" t="s">
        <v>8514</v>
      </c>
      <c r="P1248" s="112" t="s">
        <v>2997</v>
      </c>
      <c r="Q1248" s="112" t="s">
        <v>80</v>
      </c>
      <c r="R1248" s="112"/>
      <c r="S1248" s="112"/>
    </row>
    <row r="1249" spans="1:19" x14ac:dyDescent="0.25">
      <c r="A1249" s="110" t="s">
        <v>4535</v>
      </c>
      <c r="B1249" s="111">
        <v>22</v>
      </c>
      <c r="C1249" s="112" t="s">
        <v>4541</v>
      </c>
      <c r="D1249" s="49" t="s">
        <v>7336</v>
      </c>
      <c r="E1249" s="112"/>
      <c r="F1249" s="112"/>
      <c r="G1249" s="49" t="s">
        <v>5910</v>
      </c>
      <c r="H1249" s="49" t="s">
        <v>5911</v>
      </c>
      <c r="I1249" s="112"/>
      <c r="J1249" s="102" t="s">
        <v>7490</v>
      </c>
      <c r="K1249" s="102"/>
      <c r="L1249" s="49" t="s">
        <v>7469</v>
      </c>
      <c r="M1249" s="152">
        <v>0</v>
      </c>
      <c r="N1249" s="49" t="s">
        <v>8509</v>
      </c>
      <c r="O1249" s="49" t="s">
        <v>8514</v>
      </c>
      <c r="P1249" s="112" t="s">
        <v>6303</v>
      </c>
      <c r="Q1249" s="112" t="s">
        <v>80</v>
      </c>
      <c r="R1249" s="112"/>
      <c r="S1249" s="112"/>
    </row>
    <row r="1250" spans="1:19" x14ac:dyDescent="0.25">
      <c r="A1250" s="110" t="s">
        <v>4535</v>
      </c>
      <c r="B1250" s="111">
        <v>23</v>
      </c>
      <c r="C1250" s="112" t="s">
        <v>4542</v>
      </c>
      <c r="D1250" s="49" t="s">
        <v>7337</v>
      </c>
      <c r="E1250" s="112"/>
      <c r="F1250" s="112"/>
      <c r="G1250" s="49" t="s">
        <v>5912</v>
      </c>
      <c r="H1250" s="49" t="s">
        <v>5913</v>
      </c>
      <c r="I1250" s="112"/>
      <c r="J1250" s="102" t="s">
        <v>7490</v>
      </c>
      <c r="K1250" s="102"/>
      <c r="L1250" s="49" t="s">
        <v>7469</v>
      </c>
      <c r="M1250" s="152">
        <v>0</v>
      </c>
      <c r="N1250" s="49" t="s">
        <v>8509</v>
      </c>
      <c r="O1250" s="49" t="s">
        <v>8514</v>
      </c>
      <c r="P1250" s="112" t="s">
        <v>6303</v>
      </c>
      <c r="Q1250" s="112" t="s">
        <v>80</v>
      </c>
      <c r="R1250" s="112"/>
      <c r="S1250" s="112"/>
    </row>
    <row r="1251" spans="1:19" x14ac:dyDescent="0.25">
      <c r="A1251" s="110" t="s">
        <v>4535</v>
      </c>
      <c r="B1251" s="111">
        <v>25</v>
      </c>
      <c r="C1251" s="112" t="s">
        <v>4543</v>
      </c>
      <c r="D1251" s="49" t="s">
        <v>7341</v>
      </c>
      <c r="E1251" s="112"/>
      <c r="F1251" s="112"/>
      <c r="G1251" s="49" t="s">
        <v>5914</v>
      </c>
      <c r="H1251" s="49" t="s">
        <v>5915</v>
      </c>
      <c r="I1251" s="112"/>
      <c r="J1251" s="102" t="s">
        <v>7490</v>
      </c>
      <c r="K1251" s="102"/>
      <c r="L1251" s="49" t="s">
        <v>7469</v>
      </c>
      <c r="M1251" s="152">
        <v>0</v>
      </c>
      <c r="N1251" s="49" t="s">
        <v>8509</v>
      </c>
      <c r="O1251" s="49" t="s">
        <v>8514</v>
      </c>
      <c r="P1251" s="112" t="s">
        <v>6303</v>
      </c>
      <c r="Q1251" s="112" t="s">
        <v>80</v>
      </c>
      <c r="R1251" s="112"/>
      <c r="S1251" s="112"/>
    </row>
    <row r="1252" spans="1:19" x14ac:dyDescent="0.25">
      <c r="A1252" s="110" t="s">
        <v>4535</v>
      </c>
      <c r="B1252" s="111">
        <v>32</v>
      </c>
      <c r="C1252" s="112" t="s">
        <v>4566</v>
      </c>
      <c r="D1252" s="49" t="s">
        <v>7496</v>
      </c>
      <c r="E1252" s="112"/>
      <c r="F1252" s="112"/>
      <c r="G1252" s="49" t="s">
        <v>5960</v>
      </c>
      <c r="H1252" s="49" t="s">
        <v>5961</v>
      </c>
      <c r="I1252" s="112"/>
      <c r="J1252" s="102" t="s">
        <v>7490</v>
      </c>
      <c r="K1252" s="102"/>
      <c r="L1252" s="49" t="s">
        <v>7469</v>
      </c>
      <c r="M1252" s="152">
        <v>0</v>
      </c>
      <c r="N1252" s="49" t="s">
        <v>8509</v>
      </c>
      <c r="O1252" s="49" t="s">
        <v>8514</v>
      </c>
      <c r="P1252" s="112" t="s">
        <v>235</v>
      </c>
      <c r="Q1252" s="112" t="s">
        <v>80</v>
      </c>
      <c r="R1252" s="112"/>
      <c r="S1252" s="112"/>
    </row>
    <row r="1253" spans="1:19" x14ac:dyDescent="0.25">
      <c r="A1253" s="110" t="s">
        <v>4535</v>
      </c>
      <c r="B1253" s="111">
        <v>33</v>
      </c>
      <c r="C1253" s="112" t="s">
        <v>4545</v>
      </c>
      <c r="D1253" s="49" t="s">
        <v>7353</v>
      </c>
      <c r="E1253" s="112"/>
      <c r="F1253" s="112"/>
      <c r="G1253" s="49" t="s">
        <v>5918</v>
      </c>
      <c r="H1253" s="61" t="s">
        <v>5919</v>
      </c>
      <c r="I1253" s="112"/>
      <c r="J1253" s="102" t="s">
        <v>7490</v>
      </c>
      <c r="K1253" s="102"/>
      <c r="L1253" s="49" t="s">
        <v>7469</v>
      </c>
      <c r="M1253" s="152">
        <v>0</v>
      </c>
      <c r="N1253" s="49" t="s">
        <v>8509</v>
      </c>
      <c r="O1253" s="49" t="s">
        <v>8514</v>
      </c>
      <c r="P1253" s="112" t="s">
        <v>3002</v>
      </c>
      <c r="Q1253" s="112" t="s">
        <v>80</v>
      </c>
      <c r="R1253" s="112"/>
      <c r="S1253" s="112"/>
    </row>
    <row r="1254" spans="1:19" x14ac:dyDescent="0.25">
      <c r="A1254" s="110" t="s">
        <v>4535</v>
      </c>
      <c r="B1254" s="111">
        <v>33</v>
      </c>
      <c r="C1254" s="112" t="s">
        <v>4567</v>
      </c>
      <c r="D1254" s="49" t="s">
        <v>7342</v>
      </c>
      <c r="E1254" s="112"/>
      <c r="F1254" s="112"/>
      <c r="G1254" s="49" t="s">
        <v>5962</v>
      </c>
      <c r="H1254" s="49" t="s">
        <v>5963</v>
      </c>
      <c r="I1254" s="112"/>
      <c r="J1254" s="102" t="s">
        <v>7490</v>
      </c>
      <c r="K1254" s="102"/>
      <c r="L1254" s="49" t="s">
        <v>7469</v>
      </c>
      <c r="M1254" s="152">
        <v>0</v>
      </c>
      <c r="N1254" s="49" t="s">
        <v>8509</v>
      </c>
      <c r="O1254" s="49" t="s">
        <v>8514</v>
      </c>
      <c r="P1254" s="112" t="s">
        <v>235</v>
      </c>
      <c r="Q1254" s="112" t="s">
        <v>80</v>
      </c>
      <c r="R1254" s="112"/>
      <c r="S1254" s="112"/>
    </row>
    <row r="1255" spans="1:19" x14ac:dyDescent="0.25">
      <c r="A1255" s="110" t="s">
        <v>4535</v>
      </c>
      <c r="B1255" s="111">
        <v>34</v>
      </c>
      <c r="C1255" s="112" t="s">
        <v>4546</v>
      </c>
      <c r="D1255" s="49" t="s">
        <v>7352</v>
      </c>
      <c r="E1255" s="112"/>
      <c r="F1255" s="112"/>
      <c r="G1255" s="49" t="s">
        <v>5920</v>
      </c>
      <c r="H1255" s="61" t="s">
        <v>5921</v>
      </c>
      <c r="I1255" s="112"/>
      <c r="J1255" s="102" t="s">
        <v>7490</v>
      </c>
      <c r="K1255" s="102"/>
      <c r="L1255" s="49" t="s">
        <v>7469</v>
      </c>
      <c r="M1255" s="152">
        <v>0</v>
      </c>
      <c r="N1255" s="49" t="s">
        <v>8509</v>
      </c>
      <c r="O1255" s="49" t="s">
        <v>8514</v>
      </c>
      <c r="P1255" s="112" t="s">
        <v>3002</v>
      </c>
      <c r="Q1255" s="112" t="s">
        <v>80</v>
      </c>
      <c r="R1255" s="112"/>
      <c r="S1255" s="112"/>
    </row>
    <row r="1256" spans="1:19" x14ac:dyDescent="0.25">
      <c r="A1256" s="110" t="s">
        <v>4535</v>
      </c>
      <c r="B1256" s="111">
        <v>34</v>
      </c>
      <c r="C1256" s="112" t="s">
        <v>4568</v>
      </c>
      <c r="D1256" s="49" t="s">
        <v>7343</v>
      </c>
      <c r="E1256" s="112"/>
      <c r="F1256" s="112"/>
      <c r="G1256" s="49" t="s">
        <v>5964</v>
      </c>
      <c r="H1256" s="49" t="s">
        <v>5965</v>
      </c>
      <c r="I1256" s="112"/>
      <c r="J1256" s="102" t="s">
        <v>7490</v>
      </c>
      <c r="K1256" s="102"/>
      <c r="L1256" s="49" t="s">
        <v>7469</v>
      </c>
      <c r="M1256" s="152">
        <v>0</v>
      </c>
      <c r="N1256" s="49" t="s">
        <v>8509</v>
      </c>
      <c r="O1256" s="49" t="s">
        <v>8514</v>
      </c>
      <c r="P1256" s="112" t="s">
        <v>235</v>
      </c>
      <c r="Q1256" s="112" t="s">
        <v>80</v>
      </c>
      <c r="R1256" s="112"/>
      <c r="S1256" s="112"/>
    </row>
    <row r="1257" spans="1:19" x14ac:dyDescent="0.25">
      <c r="A1257" s="110" t="s">
        <v>4535</v>
      </c>
      <c r="B1257" s="111">
        <v>35</v>
      </c>
      <c r="C1257" s="112" t="s">
        <v>4569</v>
      </c>
      <c r="D1257" s="49" t="s">
        <v>7344</v>
      </c>
      <c r="E1257" s="112"/>
      <c r="F1257" s="112"/>
      <c r="G1257" s="49" t="s">
        <v>5966</v>
      </c>
      <c r="H1257" s="49" t="s">
        <v>5967</v>
      </c>
      <c r="I1257" s="112"/>
      <c r="J1257" s="102" t="s">
        <v>7490</v>
      </c>
      <c r="K1257" s="102"/>
      <c r="L1257" s="49" t="s">
        <v>7469</v>
      </c>
      <c r="M1257" s="152">
        <v>0</v>
      </c>
      <c r="N1257" s="49" t="s">
        <v>8509</v>
      </c>
      <c r="O1257" s="49" t="s">
        <v>8514</v>
      </c>
      <c r="P1257" s="112" t="s">
        <v>235</v>
      </c>
      <c r="Q1257" s="112" t="s">
        <v>80</v>
      </c>
      <c r="R1257" s="112"/>
      <c r="S1257" s="112"/>
    </row>
    <row r="1258" spans="1:19" x14ac:dyDescent="0.25">
      <c r="A1258" s="110" t="s">
        <v>4535</v>
      </c>
      <c r="B1258" s="111">
        <v>35</v>
      </c>
      <c r="C1258" s="112" t="s">
        <v>4547</v>
      </c>
      <c r="D1258" s="49" t="s">
        <v>7351</v>
      </c>
      <c r="E1258" s="112"/>
      <c r="F1258" s="112"/>
      <c r="G1258" s="49" t="s">
        <v>5922</v>
      </c>
      <c r="H1258" s="61" t="s">
        <v>5923</v>
      </c>
      <c r="I1258" s="112"/>
      <c r="J1258" s="102" t="s">
        <v>7490</v>
      </c>
      <c r="K1258" s="102"/>
      <c r="L1258" s="49" t="s">
        <v>7469</v>
      </c>
      <c r="M1258" s="152">
        <v>0</v>
      </c>
      <c r="N1258" s="49" t="s">
        <v>8509</v>
      </c>
      <c r="O1258" s="49" t="s">
        <v>8514</v>
      </c>
      <c r="P1258" s="112" t="s">
        <v>3002</v>
      </c>
      <c r="Q1258" s="112" t="s">
        <v>80</v>
      </c>
      <c r="R1258" s="112"/>
      <c r="S1258" s="112"/>
    </row>
    <row r="1259" spans="1:19" x14ac:dyDescent="0.25">
      <c r="A1259" s="110" t="s">
        <v>4535</v>
      </c>
      <c r="B1259" s="111">
        <v>36</v>
      </c>
      <c r="C1259" s="112" t="s">
        <v>4570</v>
      </c>
      <c r="D1259" s="49" t="s">
        <v>7345</v>
      </c>
      <c r="E1259" s="112"/>
      <c r="F1259" s="112"/>
      <c r="G1259" s="49" t="s">
        <v>5968</v>
      </c>
      <c r="H1259" s="49" t="s">
        <v>5969</v>
      </c>
      <c r="I1259" s="112"/>
      <c r="J1259" s="102" t="s">
        <v>7490</v>
      </c>
      <c r="K1259" s="102"/>
      <c r="L1259" s="49" t="s">
        <v>7469</v>
      </c>
      <c r="M1259" s="152">
        <v>0</v>
      </c>
      <c r="N1259" s="49" t="s">
        <v>8509</v>
      </c>
      <c r="O1259" s="49" t="s">
        <v>8514</v>
      </c>
      <c r="P1259" s="112" t="s">
        <v>235</v>
      </c>
      <c r="Q1259" s="112" t="s">
        <v>80</v>
      </c>
      <c r="R1259" s="112"/>
      <c r="S1259" s="112"/>
    </row>
    <row r="1260" spans="1:19" x14ac:dyDescent="0.25">
      <c r="A1260" s="110" t="s">
        <v>4535</v>
      </c>
      <c r="B1260" s="111">
        <v>37</v>
      </c>
      <c r="C1260" s="112" t="s">
        <v>4571</v>
      </c>
      <c r="D1260" s="49" t="s">
        <v>7346</v>
      </c>
      <c r="E1260" s="112"/>
      <c r="F1260" s="112"/>
      <c r="G1260" s="49" t="s">
        <v>5970</v>
      </c>
      <c r="H1260" s="49" t="s">
        <v>5971</v>
      </c>
      <c r="I1260" s="112"/>
      <c r="J1260" s="102" t="s">
        <v>7490</v>
      </c>
      <c r="K1260" s="102"/>
      <c r="L1260" s="49" t="s">
        <v>7469</v>
      </c>
      <c r="M1260" s="152">
        <v>0</v>
      </c>
      <c r="N1260" s="49" t="s">
        <v>8509</v>
      </c>
      <c r="O1260" s="49" t="s">
        <v>8514</v>
      </c>
      <c r="P1260" s="112" t="s">
        <v>235</v>
      </c>
      <c r="Q1260" s="112" t="s">
        <v>80</v>
      </c>
      <c r="R1260" s="112"/>
      <c r="S1260" s="112"/>
    </row>
    <row r="1261" spans="1:19" x14ac:dyDescent="0.25">
      <c r="A1261" s="110" t="s">
        <v>4535</v>
      </c>
      <c r="B1261" s="111">
        <v>38</v>
      </c>
      <c r="C1261" s="112" t="s">
        <v>4572</v>
      </c>
      <c r="D1261" s="49" t="s">
        <v>7347</v>
      </c>
      <c r="E1261" s="112"/>
      <c r="F1261" s="112"/>
      <c r="G1261" s="49" t="s">
        <v>5972</v>
      </c>
      <c r="H1261" s="49" t="s">
        <v>5973</v>
      </c>
      <c r="I1261" s="112"/>
      <c r="J1261" s="102" t="s">
        <v>7490</v>
      </c>
      <c r="K1261" s="102"/>
      <c r="L1261" s="49" t="s">
        <v>7469</v>
      </c>
      <c r="M1261" s="152">
        <v>0</v>
      </c>
      <c r="N1261" s="49" t="s">
        <v>8509</v>
      </c>
      <c r="O1261" s="49" t="s">
        <v>8514</v>
      </c>
      <c r="P1261" s="112" t="s">
        <v>235</v>
      </c>
      <c r="Q1261" s="112" t="s">
        <v>80</v>
      </c>
      <c r="R1261" s="112"/>
      <c r="S1261" s="112"/>
    </row>
    <row r="1262" spans="1:19" x14ac:dyDescent="0.25">
      <c r="A1262" s="110" t="s">
        <v>4535</v>
      </c>
      <c r="B1262" s="111">
        <v>39</v>
      </c>
      <c r="C1262" s="112" t="s">
        <v>4573</v>
      </c>
      <c r="D1262" s="49" t="s">
        <v>7348</v>
      </c>
      <c r="E1262" s="112"/>
      <c r="F1262" s="112"/>
      <c r="G1262" s="49" t="s">
        <v>5974</v>
      </c>
      <c r="H1262" s="49" t="s">
        <v>5975</v>
      </c>
      <c r="I1262" s="112"/>
      <c r="J1262" s="102" t="s">
        <v>7490</v>
      </c>
      <c r="K1262" s="102"/>
      <c r="L1262" s="49" t="s">
        <v>7469</v>
      </c>
      <c r="M1262" s="152">
        <v>0</v>
      </c>
      <c r="N1262" s="49" t="s">
        <v>8509</v>
      </c>
      <c r="O1262" s="49" t="s">
        <v>8514</v>
      </c>
      <c r="P1262" s="112" t="s">
        <v>235</v>
      </c>
      <c r="Q1262" s="112" t="s">
        <v>80</v>
      </c>
      <c r="R1262" s="112"/>
      <c r="S1262" s="112"/>
    </row>
    <row r="1263" spans="1:19" x14ac:dyDescent="0.25">
      <c r="A1263" s="110" t="s">
        <v>4535</v>
      </c>
      <c r="B1263" s="111">
        <v>40</v>
      </c>
      <c r="C1263" s="112" t="s">
        <v>4574</v>
      </c>
      <c r="D1263" s="49" t="s">
        <v>7349</v>
      </c>
      <c r="E1263" s="112"/>
      <c r="F1263" s="112"/>
      <c r="G1263" s="49" t="s">
        <v>5976</v>
      </c>
      <c r="H1263" s="49" t="s">
        <v>5977</v>
      </c>
      <c r="I1263" s="112"/>
      <c r="J1263" s="102" t="s">
        <v>7490</v>
      </c>
      <c r="K1263" s="102"/>
      <c r="L1263" s="49" t="s">
        <v>7469</v>
      </c>
      <c r="M1263" s="152">
        <v>0</v>
      </c>
      <c r="N1263" s="49" t="s">
        <v>8509</v>
      </c>
      <c r="O1263" s="49" t="s">
        <v>8514</v>
      </c>
      <c r="P1263" s="112" t="s">
        <v>235</v>
      </c>
      <c r="Q1263" s="112" t="s">
        <v>80</v>
      </c>
      <c r="R1263" s="112"/>
      <c r="S1263" s="112"/>
    </row>
    <row r="1264" spans="1:19" x14ac:dyDescent="0.25">
      <c r="A1264" s="110" t="s">
        <v>4535</v>
      </c>
      <c r="B1264" s="111">
        <v>41</v>
      </c>
      <c r="C1264" s="112" t="s">
        <v>4575</v>
      </c>
      <c r="D1264" s="49" t="s">
        <v>7350</v>
      </c>
      <c r="E1264" s="112"/>
      <c r="F1264" s="112"/>
      <c r="G1264" s="49" t="s">
        <v>5978</v>
      </c>
      <c r="H1264" s="49" t="s">
        <v>5979</v>
      </c>
      <c r="I1264" s="112"/>
      <c r="J1264" s="102" t="s">
        <v>7490</v>
      </c>
      <c r="K1264" s="102"/>
      <c r="L1264" s="49" t="s">
        <v>7469</v>
      </c>
      <c r="M1264" s="152">
        <v>0</v>
      </c>
      <c r="N1264" s="49" t="s">
        <v>8509</v>
      </c>
      <c r="O1264" s="49" t="s">
        <v>8514</v>
      </c>
      <c r="P1264" s="112" t="s">
        <v>235</v>
      </c>
      <c r="Q1264" s="112" t="s">
        <v>80</v>
      </c>
      <c r="R1264" s="112"/>
      <c r="S1264" s="112"/>
    </row>
    <row r="1265" spans="1:19" x14ac:dyDescent="0.25">
      <c r="A1265" s="110" t="s">
        <v>4535</v>
      </c>
      <c r="B1265" s="111">
        <v>52</v>
      </c>
      <c r="C1265" s="112" t="s">
        <v>4548</v>
      </c>
      <c r="D1265" s="49" t="s">
        <v>7354</v>
      </c>
      <c r="E1265" s="112"/>
      <c r="F1265" s="112"/>
      <c r="G1265" s="49" t="s">
        <v>5924</v>
      </c>
      <c r="H1265" s="49" t="s">
        <v>5925</v>
      </c>
      <c r="I1265" s="112"/>
      <c r="J1265" s="102" t="s">
        <v>7490</v>
      </c>
      <c r="K1265" s="102"/>
      <c r="L1265" s="49" t="s">
        <v>7469</v>
      </c>
      <c r="M1265" s="152">
        <v>0</v>
      </c>
      <c r="N1265" s="49" t="s">
        <v>8509</v>
      </c>
      <c r="O1265" s="49" t="s">
        <v>8514</v>
      </c>
      <c r="P1265" s="112" t="s">
        <v>6303</v>
      </c>
      <c r="Q1265" s="112" t="s">
        <v>80</v>
      </c>
      <c r="R1265" s="112"/>
      <c r="S1265" s="112"/>
    </row>
    <row r="1266" spans="1:19" x14ac:dyDescent="0.25">
      <c r="A1266" s="110" t="s">
        <v>4535</v>
      </c>
      <c r="B1266" s="111">
        <v>53</v>
      </c>
      <c r="C1266" s="112" t="s">
        <v>4549</v>
      </c>
      <c r="D1266" s="49" t="s">
        <v>7355</v>
      </c>
      <c r="E1266" s="112"/>
      <c r="F1266" s="112"/>
      <c r="G1266" s="49" t="s">
        <v>5926</v>
      </c>
      <c r="H1266" s="49" t="s">
        <v>5927</v>
      </c>
      <c r="I1266" s="112"/>
      <c r="J1266" s="102" t="s">
        <v>7490</v>
      </c>
      <c r="K1266" s="102"/>
      <c r="L1266" s="49" t="s">
        <v>7469</v>
      </c>
      <c r="M1266" s="152">
        <v>0</v>
      </c>
      <c r="N1266" s="49" t="s">
        <v>8509</v>
      </c>
      <c r="O1266" s="49" t="s">
        <v>8514</v>
      </c>
      <c r="P1266" s="112" t="s">
        <v>6303</v>
      </c>
      <c r="Q1266" s="112" t="s">
        <v>80</v>
      </c>
      <c r="R1266" s="112"/>
      <c r="S1266" s="112"/>
    </row>
    <row r="1267" spans="1:19" x14ac:dyDescent="0.25">
      <c r="A1267" s="110" t="s">
        <v>4535</v>
      </c>
      <c r="B1267" s="111">
        <v>54</v>
      </c>
      <c r="C1267" s="112" t="s">
        <v>4550</v>
      </c>
      <c r="D1267" s="49" t="s">
        <v>7356</v>
      </c>
      <c r="E1267" s="112"/>
      <c r="F1267" s="112"/>
      <c r="G1267" s="49" t="s">
        <v>5928</v>
      </c>
      <c r="H1267" s="49" t="s">
        <v>5929</v>
      </c>
      <c r="I1267" s="112"/>
      <c r="J1267" s="102" t="s">
        <v>7490</v>
      </c>
      <c r="K1267" s="102"/>
      <c r="L1267" s="49" t="s">
        <v>7469</v>
      </c>
      <c r="M1267" s="152">
        <v>0</v>
      </c>
      <c r="N1267" s="49" t="s">
        <v>8509</v>
      </c>
      <c r="O1267" s="49" t="s">
        <v>8514</v>
      </c>
      <c r="P1267" s="112" t="s">
        <v>6303</v>
      </c>
      <c r="Q1267" s="112" t="s">
        <v>80</v>
      </c>
      <c r="R1267" s="112"/>
      <c r="S1267" s="112"/>
    </row>
    <row r="1268" spans="1:19" x14ac:dyDescent="0.25">
      <c r="A1268" s="110" t="s">
        <v>4535</v>
      </c>
      <c r="B1268" s="111">
        <v>55</v>
      </c>
      <c r="C1268" s="112" t="s">
        <v>4551</v>
      </c>
      <c r="D1268" s="49" t="s">
        <v>7357</v>
      </c>
      <c r="E1268" s="112"/>
      <c r="F1268" s="112"/>
      <c r="G1268" s="49" t="s">
        <v>5930</v>
      </c>
      <c r="H1268" s="49" t="s">
        <v>5931</v>
      </c>
      <c r="I1268" s="112"/>
      <c r="J1268" s="102" t="s">
        <v>7490</v>
      </c>
      <c r="K1268" s="102"/>
      <c r="L1268" s="49" t="s">
        <v>7469</v>
      </c>
      <c r="M1268" s="152">
        <v>0</v>
      </c>
      <c r="N1268" s="49" t="s">
        <v>8509</v>
      </c>
      <c r="O1268" s="49" t="s">
        <v>8514</v>
      </c>
      <c r="P1268" s="112" t="s">
        <v>6303</v>
      </c>
      <c r="Q1268" s="112" t="s">
        <v>80</v>
      </c>
      <c r="R1268" s="112"/>
      <c r="S1268" s="112"/>
    </row>
    <row r="1269" spans="1:19" x14ac:dyDescent="0.25">
      <c r="A1269" s="110" t="s">
        <v>4535</v>
      </c>
      <c r="B1269" s="111">
        <v>56</v>
      </c>
      <c r="C1269" s="112" t="s">
        <v>4552</v>
      </c>
      <c r="D1269" s="49" t="s">
        <v>7358</v>
      </c>
      <c r="E1269" s="112"/>
      <c r="F1269" s="112"/>
      <c r="G1269" s="49" t="s">
        <v>5932</v>
      </c>
      <c r="H1269" s="49" t="s">
        <v>5933</v>
      </c>
      <c r="I1269" s="112"/>
      <c r="J1269" s="102" t="s">
        <v>7490</v>
      </c>
      <c r="K1269" s="102"/>
      <c r="L1269" s="49" t="s">
        <v>7469</v>
      </c>
      <c r="M1269" s="152">
        <v>0</v>
      </c>
      <c r="N1269" s="49" t="s">
        <v>8509</v>
      </c>
      <c r="O1269" s="49" t="s">
        <v>8514</v>
      </c>
      <c r="P1269" s="112" t="s">
        <v>6303</v>
      </c>
      <c r="Q1269" s="112" t="s">
        <v>80</v>
      </c>
      <c r="R1269" s="112"/>
      <c r="S1269" s="112"/>
    </row>
    <row r="1270" spans="1:19" x14ac:dyDescent="0.25">
      <c r="A1270" s="110" t="s">
        <v>4535</v>
      </c>
      <c r="B1270" s="111">
        <v>63</v>
      </c>
      <c r="C1270" s="112" t="s">
        <v>4553</v>
      </c>
      <c r="D1270" s="49" t="s">
        <v>7359</v>
      </c>
      <c r="E1270" s="112"/>
      <c r="F1270" s="112"/>
      <c r="G1270" s="49" t="s">
        <v>5934</v>
      </c>
      <c r="H1270" s="49" t="s">
        <v>5935</v>
      </c>
      <c r="I1270" s="112"/>
      <c r="J1270" s="102" t="s">
        <v>7490</v>
      </c>
      <c r="K1270" s="102"/>
      <c r="L1270" s="49" t="s">
        <v>7469</v>
      </c>
      <c r="M1270" s="152">
        <v>0</v>
      </c>
      <c r="N1270" s="49" t="s">
        <v>8509</v>
      </c>
      <c r="O1270" s="49" t="s">
        <v>8514</v>
      </c>
      <c r="P1270" s="112" t="s">
        <v>6303</v>
      </c>
      <c r="Q1270" s="112" t="s">
        <v>80</v>
      </c>
      <c r="R1270" s="112"/>
      <c r="S1270" s="112"/>
    </row>
    <row r="1271" spans="1:19" x14ac:dyDescent="0.25">
      <c r="A1271" s="110" t="s">
        <v>4535</v>
      </c>
      <c r="B1271" s="111">
        <v>63</v>
      </c>
      <c r="C1271" s="112" t="s">
        <v>4554</v>
      </c>
      <c r="D1271" s="49" t="s">
        <v>7360</v>
      </c>
      <c r="E1271" s="112"/>
      <c r="F1271" s="112"/>
      <c r="G1271" s="49" t="s">
        <v>5936</v>
      </c>
      <c r="H1271" s="49" t="s">
        <v>5937</v>
      </c>
      <c r="I1271" s="112"/>
      <c r="J1271" s="102" t="s">
        <v>7490</v>
      </c>
      <c r="K1271" s="102"/>
      <c r="L1271" s="49" t="s">
        <v>7469</v>
      </c>
      <c r="M1271" s="152">
        <v>0</v>
      </c>
      <c r="N1271" s="49" t="s">
        <v>8509</v>
      </c>
      <c r="O1271" s="49" t="s">
        <v>8514</v>
      </c>
      <c r="P1271" s="112" t="s">
        <v>6303</v>
      </c>
      <c r="Q1271" s="112" t="s">
        <v>80</v>
      </c>
      <c r="R1271" s="112"/>
      <c r="S1271" s="112"/>
    </row>
    <row r="1272" spans="1:19" x14ac:dyDescent="0.25">
      <c r="A1272" s="110" t="s">
        <v>4535</v>
      </c>
      <c r="B1272" s="111">
        <v>64</v>
      </c>
      <c r="C1272" s="112" t="s">
        <v>4555</v>
      </c>
      <c r="D1272" s="49" t="s">
        <v>7361</v>
      </c>
      <c r="E1272" s="112"/>
      <c r="F1272" s="112"/>
      <c r="G1272" s="49" t="s">
        <v>5938</v>
      </c>
      <c r="H1272" s="49" t="s">
        <v>5939</v>
      </c>
      <c r="I1272" s="112"/>
      <c r="J1272" s="102" t="s">
        <v>7490</v>
      </c>
      <c r="K1272" s="102"/>
      <c r="L1272" s="49" t="s">
        <v>7469</v>
      </c>
      <c r="M1272" s="152">
        <v>0</v>
      </c>
      <c r="N1272" s="49" t="s">
        <v>8509</v>
      </c>
      <c r="O1272" s="49" t="s">
        <v>8514</v>
      </c>
      <c r="P1272" s="112" t="s">
        <v>6303</v>
      </c>
      <c r="Q1272" s="112" t="s">
        <v>80</v>
      </c>
      <c r="R1272" s="112"/>
      <c r="S1272" s="112"/>
    </row>
    <row r="1273" spans="1:19" x14ac:dyDescent="0.25">
      <c r="A1273" s="110" t="s">
        <v>4535</v>
      </c>
      <c r="B1273" s="111">
        <v>65</v>
      </c>
      <c r="C1273" s="112" t="s">
        <v>4556</v>
      </c>
      <c r="D1273" s="49" t="s">
        <v>7362</v>
      </c>
      <c r="E1273" s="112"/>
      <c r="F1273" s="112"/>
      <c r="G1273" s="49" t="s">
        <v>5940</v>
      </c>
      <c r="H1273" s="49" t="s">
        <v>5941</v>
      </c>
      <c r="I1273" s="112"/>
      <c r="J1273" s="102" t="s">
        <v>7490</v>
      </c>
      <c r="K1273" s="102"/>
      <c r="L1273" s="49" t="s">
        <v>7469</v>
      </c>
      <c r="M1273" s="152">
        <v>0</v>
      </c>
      <c r="N1273" s="49" t="s">
        <v>8509</v>
      </c>
      <c r="O1273" s="49" t="s">
        <v>8514</v>
      </c>
      <c r="P1273" s="112" t="s">
        <v>6303</v>
      </c>
      <c r="Q1273" s="112" t="s">
        <v>80</v>
      </c>
      <c r="R1273" s="112"/>
      <c r="S1273" s="112"/>
    </row>
    <row r="1274" spans="1:19" x14ac:dyDescent="0.25">
      <c r="A1274" s="110" t="s">
        <v>4535</v>
      </c>
      <c r="B1274" s="111">
        <v>72</v>
      </c>
      <c r="C1274" s="112" t="s">
        <v>4557</v>
      </c>
      <c r="D1274" s="49" t="s">
        <v>7363</v>
      </c>
      <c r="E1274" s="112"/>
      <c r="F1274" s="112"/>
      <c r="G1274" s="49" t="s">
        <v>5942</v>
      </c>
      <c r="H1274" s="49" t="s">
        <v>5943</v>
      </c>
      <c r="I1274" s="112"/>
      <c r="J1274" s="102" t="s">
        <v>7490</v>
      </c>
      <c r="K1274" s="102"/>
      <c r="L1274" s="49" t="s">
        <v>7469</v>
      </c>
      <c r="M1274" s="152">
        <v>0</v>
      </c>
      <c r="N1274" s="49" t="s">
        <v>8509</v>
      </c>
      <c r="O1274" s="49" t="s">
        <v>8514</v>
      </c>
      <c r="P1274" s="112" t="s">
        <v>6303</v>
      </c>
      <c r="Q1274" s="112" t="s">
        <v>80</v>
      </c>
      <c r="R1274" s="112"/>
      <c r="S1274" s="112"/>
    </row>
    <row r="1275" spans="1:19" x14ac:dyDescent="0.25">
      <c r="A1275" s="110" t="s">
        <v>4535</v>
      </c>
      <c r="B1275" s="111">
        <v>102</v>
      </c>
      <c r="C1275" s="112" t="s">
        <v>4558</v>
      </c>
      <c r="D1275" s="49" t="s">
        <v>7364</v>
      </c>
      <c r="E1275" s="112"/>
      <c r="F1275" s="112"/>
      <c r="G1275" s="49" t="s">
        <v>5944</v>
      </c>
      <c r="H1275" s="49" t="s">
        <v>5945</v>
      </c>
      <c r="I1275" s="112"/>
      <c r="J1275" s="102" t="s">
        <v>7490</v>
      </c>
      <c r="K1275" s="102"/>
      <c r="L1275" s="49" t="s">
        <v>7469</v>
      </c>
      <c r="M1275" s="152">
        <v>0</v>
      </c>
      <c r="N1275" s="49" t="s">
        <v>8509</v>
      </c>
      <c r="O1275" s="49" t="s">
        <v>8514</v>
      </c>
      <c r="P1275" s="112" t="s">
        <v>6303</v>
      </c>
      <c r="Q1275" s="112" t="s">
        <v>80</v>
      </c>
      <c r="R1275" s="112"/>
      <c r="S1275" s="112"/>
    </row>
    <row r="1276" spans="1:19" x14ac:dyDescent="0.25">
      <c r="A1276" s="110" t="s">
        <v>4535</v>
      </c>
      <c r="B1276" s="111">
        <v>103</v>
      </c>
      <c r="C1276" s="112" t="s">
        <v>4559</v>
      </c>
      <c r="D1276" s="49" t="s">
        <v>7365</v>
      </c>
      <c r="E1276" s="112"/>
      <c r="F1276" s="112"/>
      <c r="G1276" s="49" t="s">
        <v>5946</v>
      </c>
      <c r="H1276" s="49" t="s">
        <v>5947</v>
      </c>
      <c r="I1276" s="112"/>
      <c r="J1276" s="102" t="s">
        <v>7490</v>
      </c>
      <c r="K1276" s="102"/>
      <c r="L1276" s="49" t="s">
        <v>7469</v>
      </c>
      <c r="M1276" s="152">
        <v>0</v>
      </c>
      <c r="N1276" s="49" t="s">
        <v>8509</v>
      </c>
      <c r="O1276" s="49" t="s">
        <v>8514</v>
      </c>
      <c r="P1276" s="112" t="s">
        <v>6303</v>
      </c>
      <c r="Q1276" s="112" t="s">
        <v>80</v>
      </c>
      <c r="R1276" s="112"/>
      <c r="S1276" s="112"/>
    </row>
    <row r="1277" spans="1:19" x14ac:dyDescent="0.25">
      <c r="A1277" s="110" t="s">
        <v>4535</v>
      </c>
      <c r="B1277" s="111">
        <v>104</v>
      </c>
      <c r="C1277" s="112" t="s">
        <v>4560</v>
      </c>
      <c r="D1277" s="49" t="s">
        <v>7366</v>
      </c>
      <c r="E1277" s="112"/>
      <c r="F1277" s="112"/>
      <c r="G1277" s="49" t="s">
        <v>5948</v>
      </c>
      <c r="H1277" s="49" t="s">
        <v>5949</v>
      </c>
      <c r="I1277" s="112"/>
      <c r="J1277" s="102" t="s">
        <v>7490</v>
      </c>
      <c r="K1277" s="102"/>
      <c r="L1277" s="49" t="s">
        <v>7469</v>
      </c>
      <c r="M1277" s="152">
        <v>0</v>
      </c>
      <c r="N1277" s="49" t="s">
        <v>8509</v>
      </c>
      <c r="O1277" s="49" t="s">
        <v>8514</v>
      </c>
      <c r="P1277" s="112" t="s">
        <v>6303</v>
      </c>
      <c r="Q1277" s="112" t="s">
        <v>80</v>
      </c>
      <c r="R1277" s="112"/>
      <c r="S1277" s="112"/>
    </row>
    <row r="1278" spans="1:19" x14ac:dyDescent="0.25">
      <c r="A1278" s="110" t="s">
        <v>4535</v>
      </c>
      <c r="B1278" s="111">
        <v>105</v>
      </c>
      <c r="C1278" s="112" t="s">
        <v>4561</v>
      </c>
      <c r="D1278" s="49" t="s">
        <v>7367</v>
      </c>
      <c r="E1278" s="112"/>
      <c r="F1278" s="112"/>
      <c r="G1278" s="49" t="s">
        <v>5950</v>
      </c>
      <c r="H1278" s="49" t="s">
        <v>5951</v>
      </c>
      <c r="I1278" s="112"/>
      <c r="J1278" s="102" t="s">
        <v>7490</v>
      </c>
      <c r="K1278" s="102"/>
      <c r="L1278" s="49" t="s">
        <v>7469</v>
      </c>
      <c r="M1278" s="152">
        <v>0</v>
      </c>
      <c r="N1278" s="49" t="s">
        <v>8509</v>
      </c>
      <c r="O1278" s="49" t="s">
        <v>8514</v>
      </c>
      <c r="P1278" s="112" t="s">
        <v>6303</v>
      </c>
      <c r="Q1278" s="112" t="s">
        <v>80</v>
      </c>
      <c r="R1278" s="112"/>
      <c r="S1278" s="112"/>
    </row>
    <row r="1279" spans="1:19" x14ac:dyDescent="0.25">
      <c r="A1279" s="110" t="s">
        <v>4535</v>
      </c>
      <c r="B1279" s="111">
        <v>106</v>
      </c>
      <c r="C1279" s="112" t="s">
        <v>4562</v>
      </c>
      <c r="D1279" s="49" t="s">
        <v>7368</v>
      </c>
      <c r="E1279" s="112"/>
      <c r="F1279" s="112"/>
      <c r="G1279" s="49" t="s">
        <v>5952</v>
      </c>
      <c r="H1279" s="49" t="s">
        <v>5953</v>
      </c>
      <c r="I1279" s="112"/>
      <c r="J1279" s="102" t="s">
        <v>7490</v>
      </c>
      <c r="K1279" s="102"/>
      <c r="L1279" s="49" t="s">
        <v>7469</v>
      </c>
      <c r="M1279" s="152">
        <v>0</v>
      </c>
      <c r="N1279" s="49" t="s">
        <v>8509</v>
      </c>
      <c r="O1279" s="49" t="s">
        <v>8514</v>
      </c>
      <c r="P1279" s="112" t="s">
        <v>6303</v>
      </c>
      <c r="Q1279" s="112" t="s">
        <v>80</v>
      </c>
      <c r="R1279" s="112"/>
      <c r="S1279" s="112"/>
    </row>
    <row r="1280" spans="1:19" x14ac:dyDescent="0.25">
      <c r="A1280" s="110" t="s">
        <v>4535</v>
      </c>
      <c r="B1280" s="111">
        <v>107</v>
      </c>
      <c r="C1280" s="112" t="s">
        <v>4563</v>
      </c>
      <c r="D1280" s="49" t="s">
        <v>7369</v>
      </c>
      <c r="E1280" s="112"/>
      <c r="F1280" s="112"/>
      <c r="G1280" s="49" t="s">
        <v>5954</v>
      </c>
      <c r="H1280" s="49" t="s">
        <v>5955</v>
      </c>
      <c r="I1280" s="112"/>
      <c r="J1280" s="102" t="s">
        <v>7490</v>
      </c>
      <c r="K1280" s="102"/>
      <c r="L1280" s="49" t="s">
        <v>7469</v>
      </c>
      <c r="M1280" s="152">
        <v>0</v>
      </c>
      <c r="N1280" s="49" t="s">
        <v>8509</v>
      </c>
      <c r="O1280" s="49" t="s">
        <v>8514</v>
      </c>
      <c r="P1280" s="112" t="s">
        <v>6303</v>
      </c>
      <c r="Q1280" s="112" t="s">
        <v>80</v>
      </c>
      <c r="R1280" s="112"/>
      <c r="S1280" s="112"/>
    </row>
    <row r="1281" spans="1:19" x14ac:dyDescent="0.25">
      <c r="A1281" s="110" t="s">
        <v>4535</v>
      </c>
      <c r="B1281" s="111">
        <v>108</v>
      </c>
      <c r="C1281" s="112" t="s">
        <v>4564</v>
      </c>
      <c r="D1281" s="49" t="s">
        <v>7370</v>
      </c>
      <c r="E1281" s="112"/>
      <c r="F1281" s="112"/>
      <c r="G1281" s="49" t="s">
        <v>5956</v>
      </c>
      <c r="H1281" s="49" t="s">
        <v>5957</v>
      </c>
      <c r="I1281" s="112"/>
      <c r="J1281" s="102" t="s">
        <v>7490</v>
      </c>
      <c r="K1281" s="102"/>
      <c r="L1281" s="49" t="s">
        <v>7469</v>
      </c>
      <c r="M1281" s="152">
        <v>0</v>
      </c>
      <c r="N1281" s="49" t="s">
        <v>8509</v>
      </c>
      <c r="O1281" s="49" t="s">
        <v>8514</v>
      </c>
      <c r="P1281" s="112" t="s">
        <v>6303</v>
      </c>
      <c r="Q1281" s="112" t="s">
        <v>80</v>
      </c>
      <c r="R1281" s="112"/>
      <c r="S1281" s="112"/>
    </row>
    <row r="1282" spans="1:19" x14ac:dyDescent="0.25">
      <c r="A1282" s="110" t="s">
        <v>4535</v>
      </c>
      <c r="B1282" s="111">
        <v>109</v>
      </c>
      <c r="C1282" s="112" t="s">
        <v>4565</v>
      </c>
      <c r="D1282" s="49" t="s">
        <v>7371</v>
      </c>
      <c r="E1282" s="112"/>
      <c r="F1282" s="112"/>
      <c r="G1282" s="49" t="s">
        <v>5958</v>
      </c>
      <c r="H1282" s="49" t="s">
        <v>5959</v>
      </c>
      <c r="I1282" s="112"/>
      <c r="J1282" s="102" t="s">
        <v>7490</v>
      </c>
      <c r="K1282" s="102"/>
      <c r="L1282" s="49" t="s">
        <v>7469</v>
      </c>
      <c r="M1282" s="152">
        <v>0</v>
      </c>
      <c r="N1282" s="49" t="s">
        <v>8509</v>
      </c>
      <c r="O1282" s="49" t="s">
        <v>8514</v>
      </c>
      <c r="P1282" s="112" t="s">
        <v>6303</v>
      </c>
      <c r="Q1282" s="112" t="s">
        <v>80</v>
      </c>
      <c r="R1282" s="112"/>
      <c r="S1282" s="112"/>
    </row>
    <row r="1283" spans="1:19" x14ac:dyDescent="0.25">
      <c r="A1283" s="110" t="s">
        <v>4535</v>
      </c>
      <c r="B1283" s="111"/>
      <c r="C1283" s="112" t="s">
        <v>4602</v>
      </c>
      <c r="D1283" s="49" t="s">
        <v>7372</v>
      </c>
      <c r="E1283" s="112"/>
      <c r="F1283" s="112"/>
      <c r="G1283" s="49" t="s">
        <v>6032</v>
      </c>
      <c r="H1283" s="61" t="s">
        <v>6033</v>
      </c>
      <c r="I1283" s="112"/>
      <c r="J1283" s="102" t="s">
        <v>7490</v>
      </c>
      <c r="K1283" s="102"/>
      <c r="L1283" s="49" t="s">
        <v>7469</v>
      </c>
      <c r="M1283" s="152">
        <v>0</v>
      </c>
      <c r="N1283" s="49" t="s">
        <v>8509</v>
      </c>
      <c r="O1283" s="49" t="s">
        <v>8514</v>
      </c>
      <c r="P1283" s="112" t="s">
        <v>262</v>
      </c>
      <c r="Q1283" s="112" t="s">
        <v>80</v>
      </c>
      <c r="R1283" s="112"/>
      <c r="S1283" s="112"/>
    </row>
    <row r="1284" spans="1:19" x14ac:dyDescent="0.25">
      <c r="A1284" s="110" t="s">
        <v>4535</v>
      </c>
      <c r="B1284" s="111"/>
      <c r="C1284" s="112" t="s">
        <v>4600</v>
      </c>
      <c r="D1284" s="61" t="s">
        <v>7317</v>
      </c>
      <c r="E1284" s="112"/>
      <c r="F1284" s="112"/>
      <c r="G1284" s="49" t="s">
        <v>6028</v>
      </c>
      <c r="H1284" s="49" t="s">
        <v>6029</v>
      </c>
      <c r="I1284" s="112"/>
      <c r="J1284" s="102" t="s">
        <v>7490</v>
      </c>
      <c r="K1284" s="102"/>
      <c r="L1284" s="49" t="s">
        <v>7469</v>
      </c>
      <c r="M1284" s="152">
        <v>0</v>
      </c>
      <c r="N1284" s="49" t="s">
        <v>8509</v>
      </c>
      <c r="O1284" s="49" t="s">
        <v>8514</v>
      </c>
      <c r="P1284" s="112" t="s">
        <v>262</v>
      </c>
      <c r="Q1284" s="112" t="s">
        <v>80</v>
      </c>
      <c r="R1284" s="112"/>
      <c r="S1284" s="112"/>
    </row>
    <row r="1285" spans="1:19" x14ac:dyDescent="0.25">
      <c r="A1285" s="110" t="s">
        <v>4535</v>
      </c>
      <c r="B1285" s="111"/>
      <c r="C1285" s="112" t="s">
        <v>4601</v>
      </c>
      <c r="D1285" s="61" t="s">
        <v>7318</v>
      </c>
      <c r="E1285" s="112"/>
      <c r="F1285" s="112"/>
      <c r="G1285" s="49" t="s">
        <v>6030</v>
      </c>
      <c r="H1285" s="49" t="s">
        <v>6031</v>
      </c>
      <c r="I1285" s="112"/>
      <c r="J1285" s="102" t="s">
        <v>7490</v>
      </c>
      <c r="K1285" s="102"/>
      <c r="L1285" s="49" t="s">
        <v>7469</v>
      </c>
      <c r="M1285" s="152">
        <v>0</v>
      </c>
      <c r="N1285" s="49" t="s">
        <v>8509</v>
      </c>
      <c r="O1285" s="49" t="s">
        <v>8514</v>
      </c>
      <c r="P1285" s="112" t="s">
        <v>262</v>
      </c>
      <c r="Q1285" s="112" t="s">
        <v>80</v>
      </c>
      <c r="R1285" s="112"/>
      <c r="S1285" s="112"/>
    </row>
    <row r="1286" spans="1:19" x14ac:dyDescent="0.25">
      <c r="A1286" s="110" t="s">
        <v>4535</v>
      </c>
      <c r="B1286" s="111"/>
      <c r="C1286" s="112" t="s">
        <v>4544</v>
      </c>
      <c r="D1286" s="49" t="s">
        <v>7373</v>
      </c>
      <c r="E1286" s="112"/>
      <c r="F1286" s="112"/>
      <c r="G1286" s="49" t="s">
        <v>5916</v>
      </c>
      <c r="H1286" s="49" t="s">
        <v>5917</v>
      </c>
      <c r="I1286" s="112"/>
      <c r="J1286" s="102" t="s">
        <v>7490</v>
      </c>
      <c r="K1286" s="102"/>
      <c r="L1286" s="49" t="s">
        <v>7469</v>
      </c>
      <c r="M1286" s="152">
        <v>0</v>
      </c>
      <c r="N1286" s="49" t="s">
        <v>8509</v>
      </c>
      <c r="O1286" s="49" t="s">
        <v>8514</v>
      </c>
      <c r="P1286" s="112" t="s">
        <v>6303</v>
      </c>
      <c r="Q1286" s="112" t="s">
        <v>80</v>
      </c>
      <c r="R1286" s="112"/>
      <c r="S1286" s="112"/>
    </row>
    <row r="1287" spans="1:19" x14ac:dyDescent="0.25">
      <c r="A1287" s="110" t="s">
        <v>4535</v>
      </c>
      <c r="B1287" s="111"/>
      <c r="C1287" s="112" t="s">
        <v>4658</v>
      </c>
      <c r="D1287" s="49" t="s">
        <v>7375</v>
      </c>
      <c r="E1287" s="112"/>
      <c r="F1287" s="112"/>
      <c r="G1287" s="49" t="s">
        <v>6144</v>
      </c>
      <c r="H1287" s="49" t="s">
        <v>6145</v>
      </c>
      <c r="I1287" s="112"/>
      <c r="J1287" s="102" t="s">
        <v>7490</v>
      </c>
      <c r="K1287" s="102"/>
      <c r="L1287" s="49" t="s">
        <v>7469</v>
      </c>
      <c r="M1287" s="152">
        <v>0</v>
      </c>
      <c r="N1287" s="49" t="s">
        <v>8509</v>
      </c>
      <c r="O1287" s="49" t="s">
        <v>8514</v>
      </c>
      <c r="P1287" s="112" t="s">
        <v>262</v>
      </c>
      <c r="Q1287" s="112" t="s">
        <v>80</v>
      </c>
      <c r="R1287" s="112"/>
      <c r="S1287" s="112"/>
    </row>
    <row r="1288" spans="1:19" x14ac:dyDescent="0.25">
      <c r="A1288" s="110" t="s">
        <v>4535</v>
      </c>
      <c r="B1288" s="111"/>
      <c r="C1288" s="112" t="s">
        <v>4659</v>
      </c>
      <c r="D1288" s="49" t="s">
        <v>7374</v>
      </c>
      <c r="E1288" s="112"/>
      <c r="F1288" s="112"/>
      <c r="G1288" s="49" t="s">
        <v>6146</v>
      </c>
      <c r="H1288" s="49" t="s">
        <v>6147</v>
      </c>
      <c r="I1288" s="112"/>
      <c r="J1288" s="102" t="s">
        <v>7490</v>
      </c>
      <c r="K1288" s="102"/>
      <c r="L1288" s="49" t="s">
        <v>7469</v>
      </c>
      <c r="M1288" s="152">
        <v>0</v>
      </c>
      <c r="N1288" s="49" t="s">
        <v>8509</v>
      </c>
      <c r="O1288" s="49" t="s">
        <v>8514</v>
      </c>
      <c r="P1288" s="112" t="s">
        <v>262</v>
      </c>
      <c r="Q1288" s="112" t="s">
        <v>80</v>
      </c>
      <c r="R1288" s="112"/>
      <c r="S1288" s="112"/>
    </row>
    <row r="1289" spans="1:19" x14ac:dyDescent="0.25">
      <c r="A1289" s="110" t="s">
        <v>4535</v>
      </c>
      <c r="B1289" s="111"/>
      <c r="C1289" s="112" t="s">
        <v>4656</v>
      </c>
      <c r="D1289" s="49" t="s">
        <v>6972</v>
      </c>
      <c r="E1289" s="112"/>
      <c r="F1289" s="112"/>
      <c r="G1289" s="49" t="s">
        <v>6140</v>
      </c>
      <c r="H1289" s="49" t="s">
        <v>6141</v>
      </c>
      <c r="I1289" s="112"/>
      <c r="J1289" s="102" t="s">
        <v>7490</v>
      </c>
      <c r="K1289" s="102"/>
      <c r="L1289" s="49" t="s">
        <v>7469</v>
      </c>
      <c r="M1289" s="152">
        <v>0</v>
      </c>
      <c r="N1289" s="49" t="s">
        <v>8509</v>
      </c>
      <c r="O1289" s="49" t="s">
        <v>8514</v>
      </c>
      <c r="P1289" s="112" t="s">
        <v>262</v>
      </c>
      <c r="Q1289" s="112" t="s">
        <v>80</v>
      </c>
      <c r="R1289" s="112"/>
      <c r="S1289" s="112"/>
    </row>
    <row r="1290" spans="1:19" x14ac:dyDescent="0.25">
      <c r="A1290" s="110" t="s">
        <v>4535</v>
      </c>
      <c r="B1290" s="111"/>
      <c r="C1290" s="112" t="s">
        <v>4625</v>
      </c>
      <c r="D1290" s="49" t="s">
        <v>7376</v>
      </c>
      <c r="E1290" s="112"/>
      <c r="F1290" s="112"/>
      <c r="G1290" s="49" t="s">
        <v>6078</v>
      </c>
      <c r="H1290" s="49" t="s">
        <v>6079</v>
      </c>
      <c r="I1290" s="112"/>
      <c r="J1290" s="102" t="s">
        <v>7490</v>
      </c>
      <c r="K1290" s="102"/>
      <c r="L1290" s="49" t="s">
        <v>7469</v>
      </c>
      <c r="M1290" s="152">
        <v>0</v>
      </c>
      <c r="N1290" s="49" t="s">
        <v>8509</v>
      </c>
      <c r="O1290" s="49" t="s">
        <v>8514</v>
      </c>
      <c r="P1290" s="112" t="s">
        <v>262</v>
      </c>
      <c r="Q1290" s="112" t="s">
        <v>80</v>
      </c>
      <c r="R1290" s="112"/>
      <c r="S1290" s="112"/>
    </row>
    <row r="1291" spans="1:19" x14ac:dyDescent="0.25">
      <c r="A1291" s="110" t="s">
        <v>4535</v>
      </c>
      <c r="B1291" s="111"/>
      <c r="C1291" s="112" t="s">
        <v>4657</v>
      </c>
      <c r="D1291" s="49" t="s">
        <v>7380</v>
      </c>
      <c r="E1291" s="112"/>
      <c r="F1291" s="112"/>
      <c r="G1291" s="49" t="s">
        <v>6142</v>
      </c>
      <c r="H1291" s="49" t="s">
        <v>6143</v>
      </c>
      <c r="I1291" s="112"/>
      <c r="J1291" s="102" t="s">
        <v>7490</v>
      </c>
      <c r="K1291" s="102"/>
      <c r="L1291" s="49" t="s">
        <v>7469</v>
      </c>
      <c r="M1291" s="152">
        <v>0</v>
      </c>
      <c r="N1291" s="49" t="s">
        <v>8509</v>
      </c>
      <c r="O1291" s="49" t="s">
        <v>8514</v>
      </c>
      <c r="P1291" s="112" t="s">
        <v>262</v>
      </c>
      <c r="Q1291" s="112" t="s">
        <v>80</v>
      </c>
      <c r="R1291" s="112"/>
      <c r="S1291" s="112"/>
    </row>
    <row r="1292" spans="1:19" x14ac:dyDescent="0.25">
      <c r="A1292" s="110" t="s">
        <v>4535</v>
      </c>
      <c r="B1292" s="111"/>
      <c r="C1292" s="112" t="s">
        <v>4626</v>
      </c>
      <c r="D1292" s="49" t="s">
        <v>7381</v>
      </c>
      <c r="E1292" s="112"/>
      <c r="F1292" s="112"/>
      <c r="G1292" s="49" t="s">
        <v>6080</v>
      </c>
      <c r="H1292" s="49" t="s">
        <v>6081</v>
      </c>
      <c r="I1292" s="112"/>
      <c r="J1292" s="102" t="s">
        <v>7490</v>
      </c>
      <c r="K1292" s="102"/>
      <c r="L1292" s="49" t="s">
        <v>7469</v>
      </c>
      <c r="M1292" s="152">
        <v>0</v>
      </c>
      <c r="N1292" s="49" t="s">
        <v>8509</v>
      </c>
      <c r="O1292" s="49" t="s">
        <v>8514</v>
      </c>
      <c r="P1292" s="112" t="s">
        <v>262</v>
      </c>
      <c r="Q1292" s="112" t="s">
        <v>80</v>
      </c>
      <c r="R1292" s="112"/>
      <c r="S1292" s="112"/>
    </row>
    <row r="1293" spans="1:19" x14ac:dyDescent="0.25">
      <c r="A1293" s="110" t="s">
        <v>4535</v>
      </c>
      <c r="B1293" s="111"/>
      <c r="C1293" s="112" t="s">
        <v>4660</v>
      </c>
      <c r="D1293" s="49" t="s">
        <v>7377</v>
      </c>
      <c r="E1293" s="112"/>
      <c r="F1293" s="112"/>
      <c r="G1293" s="49" t="s">
        <v>6148</v>
      </c>
      <c r="H1293" s="49" t="s">
        <v>6149</v>
      </c>
      <c r="I1293" s="112"/>
      <c r="J1293" s="102" t="s">
        <v>7490</v>
      </c>
      <c r="K1293" s="102"/>
      <c r="L1293" s="49" t="s">
        <v>7469</v>
      </c>
      <c r="M1293" s="152">
        <v>0</v>
      </c>
      <c r="N1293" s="49" t="s">
        <v>8509</v>
      </c>
      <c r="O1293" s="49" t="s">
        <v>8514</v>
      </c>
      <c r="P1293" s="112" t="s">
        <v>262</v>
      </c>
      <c r="Q1293" s="112" t="s">
        <v>80</v>
      </c>
      <c r="R1293" s="112"/>
      <c r="S1293" s="112"/>
    </row>
    <row r="1294" spans="1:19" x14ac:dyDescent="0.25">
      <c r="A1294" s="110" t="s">
        <v>4535</v>
      </c>
      <c r="B1294" s="111"/>
      <c r="C1294" s="112" t="s">
        <v>4661</v>
      </c>
      <c r="D1294" s="49" t="s">
        <v>7378</v>
      </c>
      <c r="E1294" s="112"/>
      <c r="F1294" s="112"/>
      <c r="G1294" s="49" t="s">
        <v>6150</v>
      </c>
      <c r="H1294" s="49" t="s">
        <v>6151</v>
      </c>
      <c r="I1294" s="112"/>
      <c r="J1294" s="102" t="s">
        <v>7490</v>
      </c>
      <c r="K1294" s="102"/>
      <c r="L1294" s="49" t="s">
        <v>7469</v>
      </c>
      <c r="M1294" s="152">
        <v>0</v>
      </c>
      <c r="N1294" s="49" t="s">
        <v>8509</v>
      </c>
      <c r="O1294" s="49" t="s">
        <v>8514</v>
      </c>
      <c r="P1294" s="112" t="s">
        <v>262</v>
      </c>
      <c r="Q1294" s="112" t="s">
        <v>80</v>
      </c>
      <c r="R1294" s="112"/>
      <c r="S1294" s="112"/>
    </row>
    <row r="1295" spans="1:19" x14ac:dyDescent="0.25">
      <c r="A1295" s="110" t="s">
        <v>4535</v>
      </c>
      <c r="B1295" s="111"/>
      <c r="C1295" s="112" t="s">
        <v>4577</v>
      </c>
      <c r="D1295" s="49" t="s">
        <v>6973</v>
      </c>
      <c r="E1295" s="112"/>
      <c r="F1295" s="112"/>
      <c r="G1295" s="49" t="s">
        <v>5982</v>
      </c>
      <c r="H1295" s="49" t="s">
        <v>5983</v>
      </c>
      <c r="I1295" s="112"/>
      <c r="J1295" s="102" t="s">
        <v>7490</v>
      </c>
      <c r="K1295" s="102"/>
      <c r="L1295" s="49" t="s">
        <v>7469</v>
      </c>
      <c r="M1295" s="152">
        <v>0</v>
      </c>
      <c r="N1295" s="49" t="s">
        <v>8509</v>
      </c>
      <c r="O1295" s="49" t="s">
        <v>8514</v>
      </c>
      <c r="P1295" s="112" t="s">
        <v>262</v>
      </c>
      <c r="Q1295" s="112" t="s">
        <v>80</v>
      </c>
      <c r="R1295" s="112"/>
      <c r="S1295" s="112"/>
    </row>
    <row r="1296" spans="1:19" x14ac:dyDescent="0.25">
      <c r="A1296" s="110" t="s">
        <v>4535</v>
      </c>
      <c r="B1296" s="111"/>
      <c r="C1296" s="112" t="s">
        <v>4627</v>
      </c>
      <c r="D1296" s="49" t="s">
        <v>7379</v>
      </c>
      <c r="E1296" s="112"/>
      <c r="F1296" s="112"/>
      <c r="G1296" s="49" t="s">
        <v>6082</v>
      </c>
      <c r="H1296" s="49" t="s">
        <v>6083</v>
      </c>
      <c r="I1296" s="112"/>
      <c r="J1296" s="102" t="s">
        <v>7490</v>
      </c>
      <c r="K1296" s="102"/>
      <c r="L1296" s="49" t="s">
        <v>7469</v>
      </c>
      <c r="M1296" s="152">
        <v>0</v>
      </c>
      <c r="N1296" s="49" t="s">
        <v>8509</v>
      </c>
      <c r="O1296" s="49" t="s">
        <v>8514</v>
      </c>
      <c r="P1296" s="112" t="s">
        <v>262</v>
      </c>
      <c r="Q1296" s="112" t="s">
        <v>80</v>
      </c>
      <c r="R1296" s="112"/>
      <c r="S1296" s="112"/>
    </row>
    <row r="1297" spans="1:19" x14ac:dyDescent="0.25">
      <c r="A1297" s="110" t="s">
        <v>4535</v>
      </c>
      <c r="B1297" s="111"/>
      <c r="C1297" s="112" t="s">
        <v>4578</v>
      </c>
      <c r="D1297" s="49" t="s">
        <v>7382</v>
      </c>
      <c r="E1297" s="112"/>
      <c r="F1297" s="112"/>
      <c r="G1297" s="49" t="s">
        <v>5984</v>
      </c>
      <c r="H1297" s="49" t="s">
        <v>5985</v>
      </c>
      <c r="I1297" s="112"/>
      <c r="J1297" s="102" t="s">
        <v>7490</v>
      </c>
      <c r="K1297" s="102"/>
      <c r="L1297" s="49" t="s">
        <v>7469</v>
      </c>
      <c r="M1297" s="152">
        <v>0</v>
      </c>
      <c r="N1297" s="49" t="s">
        <v>8509</v>
      </c>
      <c r="O1297" s="49" t="s">
        <v>8514</v>
      </c>
      <c r="P1297" s="112" t="s">
        <v>262</v>
      </c>
      <c r="Q1297" s="112" t="s">
        <v>80</v>
      </c>
      <c r="R1297" s="112"/>
      <c r="S1297" s="112"/>
    </row>
    <row r="1298" spans="1:19" x14ac:dyDescent="0.25">
      <c r="A1298" s="110" t="s">
        <v>4535</v>
      </c>
      <c r="B1298" s="111"/>
      <c r="C1298" s="112" t="s">
        <v>4628</v>
      </c>
      <c r="D1298" s="49" t="s">
        <v>7383</v>
      </c>
      <c r="E1298" s="112"/>
      <c r="F1298" s="112"/>
      <c r="G1298" s="49" t="s">
        <v>6084</v>
      </c>
      <c r="H1298" s="49" t="s">
        <v>6085</v>
      </c>
      <c r="I1298" s="112"/>
      <c r="J1298" s="102" t="s">
        <v>7490</v>
      </c>
      <c r="K1298" s="102"/>
      <c r="L1298" s="49" t="s">
        <v>7469</v>
      </c>
      <c r="M1298" s="152">
        <v>0</v>
      </c>
      <c r="N1298" s="49" t="s">
        <v>8509</v>
      </c>
      <c r="O1298" s="49" t="s">
        <v>8514</v>
      </c>
      <c r="P1298" s="112" t="s">
        <v>262</v>
      </c>
      <c r="Q1298" s="112" t="s">
        <v>80</v>
      </c>
      <c r="R1298" s="112"/>
      <c r="S1298" s="112"/>
    </row>
    <row r="1299" spans="1:19" x14ac:dyDescent="0.25">
      <c r="A1299" s="110" t="s">
        <v>4535</v>
      </c>
      <c r="B1299" s="111"/>
      <c r="C1299" s="112" t="s">
        <v>4662</v>
      </c>
      <c r="D1299" s="49" t="s">
        <v>7384</v>
      </c>
      <c r="E1299" s="112"/>
      <c r="F1299" s="112"/>
      <c r="G1299" s="49" t="s">
        <v>6152</v>
      </c>
      <c r="H1299" s="49" t="s">
        <v>6153</v>
      </c>
      <c r="I1299" s="112"/>
      <c r="J1299" s="102" t="s">
        <v>7490</v>
      </c>
      <c r="K1299" s="102"/>
      <c r="L1299" s="49" t="s">
        <v>7469</v>
      </c>
      <c r="M1299" s="152">
        <v>0</v>
      </c>
      <c r="N1299" s="49" t="s">
        <v>8509</v>
      </c>
      <c r="O1299" s="49" t="s">
        <v>8514</v>
      </c>
      <c r="P1299" s="112" t="s">
        <v>262</v>
      </c>
      <c r="Q1299" s="112" t="s">
        <v>80</v>
      </c>
      <c r="R1299" s="112"/>
      <c r="S1299" s="112"/>
    </row>
    <row r="1300" spans="1:19" x14ac:dyDescent="0.25">
      <c r="A1300" s="110" t="s">
        <v>4535</v>
      </c>
      <c r="B1300" s="111"/>
      <c r="C1300" s="112" t="s">
        <v>4663</v>
      </c>
      <c r="D1300" s="49" t="s">
        <v>7385</v>
      </c>
      <c r="E1300" s="112"/>
      <c r="F1300" s="112"/>
      <c r="G1300" s="49" t="s">
        <v>6154</v>
      </c>
      <c r="H1300" s="49" t="s">
        <v>6155</v>
      </c>
      <c r="I1300" s="112"/>
      <c r="J1300" s="102" t="s">
        <v>7490</v>
      </c>
      <c r="K1300" s="102"/>
      <c r="L1300" s="49" t="s">
        <v>7469</v>
      </c>
      <c r="M1300" s="152">
        <v>0</v>
      </c>
      <c r="N1300" s="49" t="s">
        <v>8509</v>
      </c>
      <c r="O1300" s="49" t="s">
        <v>8514</v>
      </c>
      <c r="P1300" s="112" t="s">
        <v>262</v>
      </c>
      <c r="Q1300" s="112" t="s">
        <v>80</v>
      </c>
      <c r="R1300" s="112"/>
      <c r="S1300" s="112"/>
    </row>
    <row r="1301" spans="1:19" x14ac:dyDescent="0.25">
      <c r="A1301" s="110" t="s">
        <v>4535</v>
      </c>
      <c r="B1301" s="111"/>
      <c r="C1301" s="112" t="s">
        <v>4644</v>
      </c>
      <c r="D1301" s="49" t="s">
        <v>7386</v>
      </c>
      <c r="E1301" s="112"/>
      <c r="F1301" s="112"/>
      <c r="G1301" s="49" t="s">
        <v>6116</v>
      </c>
      <c r="H1301" s="49" t="s">
        <v>6117</v>
      </c>
      <c r="I1301" s="112"/>
      <c r="J1301" s="102" t="s">
        <v>7490</v>
      </c>
      <c r="K1301" s="102"/>
      <c r="L1301" s="49" t="s">
        <v>7469</v>
      </c>
      <c r="M1301" s="152">
        <v>0</v>
      </c>
      <c r="N1301" s="49" t="s">
        <v>8509</v>
      </c>
      <c r="O1301" s="49" t="s">
        <v>8514</v>
      </c>
      <c r="P1301" s="112" t="s">
        <v>262</v>
      </c>
      <c r="Q1301" s="112" t="s">
        <v>80</v>
      </c>
      <c r="R1301" s="112"/>
      <c r="S1301" s="112"/>
    </row>
    <row r="1302" spans="1:19" x14ac:dyDescent="0.25">
      <c r="A1302" s="110" t="s">
        <v>4535</v>
      </c>
      <c r="B1302" s="111"/>
      <c r="C1302" s="112" t="s">
        <v>4645</v>
      </c>
      <c r="D1302" s="49" t="s">
        <v>7387</v>
      </c>
      <c r="E1302" s="112"/>
      <c r="F1302" s="112"/>
      <c r="G1302" s="49" t="s">
        <v>6118</v>
      </c>
      <c r="H1302" s="61" t="s">
        <v>6119</v>
      </c>
      <c r="I1302" s="112"/>
      <c r="J1302" s="102" t="s">
        <v>7490</v>
      </c>
      <c r="K1302" s="102"/>
      <c r="L1302" s="49" t="s">
        <v>7469</v>
      </c>
      <c r="M1302" s="152">
        <v>0</v>
      </c>
      <c r="N1302" s="49" t="s">
        <v>8509</v>
      </c>
      <c r="O1302" s="49" t="s">
        <v>8514</v>
      </c>
      <c r="P1302" s="112" t="s">
        <v>262</v>
      </c>
      <c r="Q1302" s="112" t="s">
        <v>80</v>
      </c>
      <c r="R1302" s="112"/>
      <c r="S1302" s="112"/>
    </row>
    <row r="1303" spans="1:19" x14ac:dyDescent="0.25">
      <c r="A1303" s="110" t="s">
        <v>4535</v>
      </c>
      <c r="B1303" s="111"/>
      <c r="C1303" s="112" t="s">
        <v>4580</v>
      </c>
      <c r="D1303" s="49" t="s">
        <v>7319</v>
      </c>
      <c r="E1303" s="112"/>
      <c r="F1303" s="112"/>
      <c r="G1303" s="49" t="s">
        <v>5988</v>
      </c>
      <c r="H1303" s="49" t="s">
        <v>5989</v>
      </c>
      <c r="I1303" s="112"/>
      <c r="J1303" s="102" t="s">
        <v>7490</v>
      </c>
      <c r="K1303" s="102"/>
      <c r="L1303" s="49" t="s">
        <v>7469</v>
      </c>
      <c r="M1303" s="152">
        <v>0</v>
      </c>
      <c r="N1303" s="49" t="s">
        <v>8509</v>
      </c>
      <c r="O1303" s="49" t="s">
        <v>8514</v>
      </c>
      <c r="P1303" s="112" t="s">
        <v>262</v>
      </c>
      <c r="Q1303" s="112" t="s">
        <v>80</v>
      </c>
      <c r="R1303" s="112"/>
      <c r="S1303" s="112"/>
    </row>
    <row r="1304" spans="1:19" x14ac:dyDescent="0.25">
      <c r="A1304" s="110" t="s">
        <v>4535</v>
      </c>
      <c r="B1304" s="111"/>
      <c r="C1304" s="112" t="s">
        <v>4583</v>
      </c>
      <c r="D1304" s="49" t="s">
        <v>7320</v>
      </c>
      <c r="E1304" s="112"/>
      <c r="F1304" s="112"/>
      <c r="G1304" s="49" t="s">
        <v>5994</v>
      </c>
      <c r="H1304" s="49" t="s">
        <v>5995</v>
      </c>
      <c r="I1304" s="112"/>
      <c r="J1304" s="102" t="s">
        <v>7490</v>
      </c>
      <c r="K1304" s="102"/>
      <c r="L1304" s="49" t="s">
        <v>7469</v>
      </c>
      <c r="M1304" s="152">
        <v>0</v>
      </c>
      <c r="N1304" s="49" t="s">
        <v>8509</v>
      </c>
      <c r="O1304" s="49" t="s">
        <v>8514</v>
      </c>
      <c r="P1304" s="112" t="s">
        <v>262</v>
      </c>
      <c r="Q1304" s="112" t="s">
        <v>80</v>
      </c>
      <c r="R1304" s="112"/>
      <c r="S1304" s="112"/>
    </row>
    <row r="1305" spans="1:19" x14ac:dyDescent="0.25">
      <c r="A1305" s="110" t="s">
        <v>4535</v>
      </c>
      <c r="B1305" s="111"/>
      <c r="C1305" s="112" t="s">
        <v>4579</v>
      </c>
      <c r="D1305" s="49" t="s">
        <v>7388</v>
      </c>
      <c r="E1305" s="112"/>
      <c r="F1305" s="112"/>
      <c r="G1305" s="49" t="s">
        <v>5986</v>
      </c>
      <c r="H1305" s="49" t="s">
        <v>5987</v>
      </c>
      <c r="I1305" s="112"/>
      <c r="J1305" s="102" t="s">
        <v>7490</v>
      </c>
      <c r="K1305" s="102"/>
      <c r="L1305" s="49" t="s">
        <v>7469</v>
      </c>
      <c r="M1305" s="152">
        <v>0</v>
      </c>
      <c r="N1305" s="49" t="s">
        <v>8509</v>
      </c>
      <c r="O1305" s="49" t="s">
        <v>8514</v>
      </c>
      <c r="P1305" s="112" t="s">
        <v>262</v>
      </c>
      <c r="Q1305" s="112" t="s">
        <v>80</v>
      </c>
      <c r="R1305" s="112"/>
      <c r="S1305" s="112"/>
    </row>
    <row r="1306" spans="1:19" x14ac:dyDescent="0.25">
      <c r="A1306" s="110" t="s">
        <v>4535</v>
      </c>
      <c r="B1306" s="111"/>
      <c r="C1306" s="112" t="s">
        <v>4586</v>
      </c>
      <c r="D1306" s="49" t="s">
        <v>7321</v>
      </c>
      <c r="E1306" s="112"/>
      <c r="F1306" s="112"/>
      <c r="G1306" s="49" t="s">
        <v>6000</v>
      </c>
      <c r="H1306" s="49" t="s">
        <v>6001</v>
      </c>
      <c r="I1306" s="112"/>
      <c r="J1306" s="102" t="s">
        <v>7490</v>
      </c>
      <c r="K1306" s="102"/>
      <c r="L1306" s="49" t="s">
        <v>7469</v>
      </c>
      <c r="M1306" s="152">
        <v>0</v>
      </c>
      <c r="N1306" s="49" t="s">
        <v>8509</v>
      </c>
      <c r="O1306" s="49" t="s">
        <v>8514</v>
      </c>
      <c r="P1306" s="112" t="s">
        <v>262</v>
      </c>
      <c r="Q1306" s="112" t="s">
        <v>80</v>
      </c>
      <c r="R1306" s="112"/>
      <c r="S1306" s="112"/>
    </row>
    <row r="1307" spans="1:19" x14ac:dyDescent="0.25">
      <c r="A1307" s="110" t="s">
        <v>4535</v>
      </c>
      <c r="B1307" s="111"/>
      <c r="C1307" s="112" t="s">
        <v>4587</v>
      </c>
      <c r="D1307" s="49" t="s">
        <v>7322</v>
      </c>
      <c r="E1307" s="112"/>
      <c r="F1307" s="112"/>
      <c r="G1307" s="49" t="s">
        <v>6002</v>
      </c>
      <c r="H1307" s="49" t="s">
        <v>6003</v>
      </c>
      <c r="I1307" s="112"/>
      <c r="J1307" s="102" t="s">
        <v>7490</v>
      </c>
      <c r="K1307" s="102"/>
      <c r="L1307" s="49" t="s">
        <v>7469</v>
      </c>
      <c r="M1307" s="152">
        <v>0</v>
      </c>
      <c r="N1307" s="49" t="s">
        <v>8509</v>
      </c>
      <c r="O1307" s="49" t="s">
        <v>8514</v>
      </c>
      <c r="P1307" s="112" t="s">
        <v>262</v>
      </c>
      <c r="Q1307" s="112" t="s">
        <v>80</v>
      </c>
      <c r="R1307" s="112"/>
      <c r="S1307" s="112"/>
    </row>
    <row r="1308" spans="1:19" x14ac:dyDescent="0.25">
      <c r="A1308" s="110" t="s">
        <v>4535</v>
      </c>
      <c r="B1308" s="111"/>
      <c r="C1308" s="112" t="s">
        <v>4590</v>
      </c>
      <c r="D1308" s="49" t="s">
        <v>7323</v>
      </c>
      <c r="E1308" s="112"/>
      <c r="F1308" s="112"/>
      <c r="G1308" s="49" t="s">
        <v>6008</v>
      </c>
      <c r="H1308" s="49" t="s">
        <v>6009</v>
      </c>
      <c r="I1308" s="112"/>
      <c r="J1308" s="102" t="s">
        <v>7490</v>
      </c>
      <c r="K1308" s="102"/>
      <c r="L1308" s="49" t="s">
        <v>7469</v>
      </c>
      <c r="M1308" s="152">
        <v>0</v>
      </c>
      <c r="N1308" s="49" t="s">
        <v>8509</v>
      </c>
      <c r="O1308" s="49" t="s">
        <v>8514</v>
      </c>
      <c r="P1308" s="112" t="s">
        <v>262</v>
      </c>
      <c r="Q1308" s="112" t="s">
        <v>80</v>
      </c>
      <c r="R1308" s="112"/>
      <c r="S1308" s="112"/>
    </row>
    <row r="1309" spans="1:19" x14ac:dyDescent="0.25">
      <c r="A1309" s="110" t="s">
        <v>4535</v>
      </c>
      <c r="B1309" s="111"/>
      <c r="C1309" s="112" t="s">
        <v>4591</v>
      </c>
      <c r="D1309" s="49" t="s">
        <v>7324</v>
      </c>
      <c r="E1309" s="112"/>
      <c r="F1309" s="112"/>
      <c r="G1309" s="49" t="s">
        <v>6010</v>
      </c>
      <c r="H1309" s="49" t="s">
        <v>6011</v>
      </c>
      <c r="I1309" s="112"/>
      <c r="J1309" s="102" t="s">
        <v>7490</v>
      </c>
      <c r="K1309" s="102"/>
      <c r="L1309" s="49" t="s">
        <v>7469</v>
      </c>
      <c r="M1309" s="152">
        <v>0</v>
      </c>
      <c r="N1309" s="49" t="s">
        <v>8509</v>
      </c>
      <c r="O1309" s="49" t="s">
        <v>8514</v>
      </c>
      <c r="P1309" s="112" t="s">
        <v>262</v>
      </c>
      <c r="Q1309" s="112" t="s">
        <v>80</v>
      </c>
      <c r="R1309" s="112"/>
      <c r="S1309" s="112"/>
    </row>
    <row r="1310" spans="1:19" x14ac:dyDescent="0.25">
      <c r="A1310" s="110" t="s">
        <v>4535</v>
      </c>
      <c r="B1310" s="111"/>
      <c r="C1310" s="112" t="s">
        <v>4593</v>
      </c>
      <c r="D1310" s="49" t="s">
        <v>7325</v>
      </c>
      <c r="E1310" s="112"/>
      <c r="F1310" s="112"/>
      <c r="G1310" s="49" t="s">
        <v>6014</v>
      </c>
      <c r="H1310" s="49" t="s">
        <v>6015</v>
      </c>
      <c r="I1310" s="112"/>
      <c r="J1310" s="102" t="s">
        <v>7490</v>
      </c>
      <c r="K1310" s="102"/>
      <c r="L1310" s="49" t="s">
        <v>7469</v>
      </c>
      <c r="M1310" s="152">
        <v>0</v>
      </c>
      <c r="N1310" s="49" t="s">
        <v>8509</v>
      </c>
      <c r="O1310" s="49" t="s">
        <v>8514</v>
      </c>
      <c r="P1310" s="112" t="s">
        <v>262</v>
      </c>
      <c r="Q1310" s="112" t="s">
        <v>80</v>
      </c>
      <c r="R1310" s="112"/>
      <c r="S1310" s="112"/>
    </row>
    <row r="1311" spans="1:19" x14ac:dyDescent="0.25">
      <c r="A1311" s="110" t="s">
        <v>4535</v>
      </c>
      <c r="B1311" s="111"/>
      <c r="C1311" s="112" t="s">
        <v>4584</v>
      </c>
      <c r="D1311" s="49" t="s">
        <v>7326</v>
      </c>
      <c r="E1311" s="112"/>
      <c r="F1311" s="112"/>
      <c r="G1311" s="49" t="s">
        <v>5996</v>
      </c>
      <c r="H1311" s="49" t="s">
        <v>5997</v>
      </c>
      <c r="I1311" s="112"/>
      <c r="J1311" s="102" t="s">
        <v>7490</v>
      </c>
      <c r="K1311" s="102"/>
      <c r="L1311" s="49" t="s">
        <v>7469</v>
      </c>
      <c r="M1311" s="152">
        <v>0</v>
      </c>
      <c r="N1311" s="49" t="s">
        <v>8509</v>
      </c>
      <c r="O1311" s="49" t="s">
        <v>8514</v>
      </c>
      <c r="P1311" s="112" t="s">
        <v>262</v>
      </c>
      <c r="Q1311" s="112" t="s">
        <v>80</v>
      </c>
      <c r="R1311" s="112"/>
      <c r="S1311" s="112"/>
    </row>
    <row r="1312" spans="1:19" x14ac:dyDescent="0.25">
      <c r="A1312" s="110" t="s">
        <v>4535</v>
      </c>
      <c r="B1312" s="111"/>
      <c r="C1312" s="112" t="s">
        <v>4638</v>
      </c>
      <c r="D1312" s="49" t="s">
        <v>7390</v>
      </c>
      <c r="E1312" s="112"/>
      <c r="F1312" s="112"/>
      <c r="G1312" s="49" t="s">
        <v>6104</v>
      </c>
      <c r="H1312" s="49" t="s">
        <v>6105</v>
      </c>
      <c r="I1312" s="112"/>
      <c r="J1312" s="102" t="s">
        <v>7490</v>
      </c>
      <c r="K1312" s="102"/>
      <c r="L1312" s="112" t="s">
        <v>7469</v>
      </c>
      <c r="M1312" s="113">
        <v>0</v>
      </c>
      <c r="N1312" s="112" t="s">
        <v>8509</v>
      </c>
      <c r="O1312" s="112" t="s">
        <v>8514</v>
      </c>
      <c r="P1312" s="112" t="s">
        <v>100</v>
      </c>
      <c r="Q1312" s="112" t="s">
        <v>80</v>
      </c>
      <c r="R1312" s="112"/>
      <c r="S1312" s="112"/>
    </row>
    <row r="1313" spans="1:19" x14ac:dyDescent="0.25">
      <c r="A1313" s="110" t="s">
        <v>4535</v>
      </c>
      <c r="B1313" s="111"/>
      <c r="C1313" s="112" t="s">
        <v>4637</v>
      </c>
      <c r="D1313" s="49" t="s">
        <v>7389</v>
      </c>
      <c r="E1313" s="112"/>
      <c r="F1313" s="112"/>
      <c r="G1313" s="49" t="s">
        <v>6102</v>
      </c>
      <c r="H1313" s="49" t="s">
        <v>6103</v>
      </c>
      <c r="I1313" s="112"/>
      <c r="J1313" s="102" t="s">
        <v>7490</v>
      </c>
      <c r="K1313" s="102"/>
      <c r="L1313" s="112" t="s">
        <v>7469</v>
      </c>
      <c r="M1313" s="113">
        <v>0</v>
      </c>
      <c r="N1313" s="112" t="s">
        <v>8509</v>
      </c>
      <c r="O1313" s="112" t="s">
        <v>8514</v>
      </c>
      <c r="P1313" s="112" t="s">
        <v>100</v>
      </c>
      <c r="Q1313" s="112" t="s">
        <v>80</v>
      </c>
      <c r="R1313" s="112"/>
      <c r="S1313" s="112"/>
    </row>
    <row r="1314" spans="1:19" x14ac:dyDescent="0.25">
      <c r="A1314" s="110" t="s">
        <v>4535</v>
      </c>
      <c r="B1314" s="111"/>
      <c r="C1314" s="112" t="s">
        <v>4639</v>
      </c>
      <c r="D1314" s="49" t="s">
        <v>7391</v>
      </c>
      <c r="E1314" s="112"/>
      <c r="F1314" s="112"/>
      <c r="G1314" s="49" t="s">
        <v>6106</v>
      </c>
      <c r="H1314" s="49" t="s">
        <v>6107</v>
      </c>
      <c r="I1314" s="112"/>
      <c r="J1314" s="102" t="s">
        <v>7490</v>
      </c>
      <c r="K1314" s="102"/>
      <c r="L1314" s="112" t="s">
        <v>7469</v>
      </c>
      <c r="M1314" s="113">
        <v>0</v>
      </c>
      <c r="N1314" s="112" t="s">
        <v>8509</v>
      </c>
      <c r="O1314" s="112" t="s">
        <v>8514</v>
      </c>
      <c r="P1314" s="112" t="s">
        <v>100</v>
      </c>
      <c r="Q1314" s="112" t="s">
        <v>80</v>
      </c>
      <c r="R1314" s="112"/>
      <c r="S1314" s="112"/>
    </row>
    <row r="1315" spans="1:19" x14ac:dyDescent="0.25">
      <c r="A1315" s="110" t="s">
        <v>4535</v>
      </c>
      <c r="B1315" s="111"/>
      <c r="C1315" s="112" t="s">
        <v>4576</v>
      </c>
      <c r="D1315" s="49" t="s">
        <v>7327</v>
      </c>
      <c r="E1315" s="112"/>
      <c r="F1315" s="112"/>
      <c r="G1315" s="49" t="s">
        <v>5980</v>
      </c>
      <c r="H1315" s="49" t="s">
        <v>5981</v>
      </c>
      <c r="I1315" s="112"/>
      <c r="J1315" s="102" t="s">
        <v>7490</v>
      </c>
      <c r="K1315" s="102"/>
      <c r="L1315" s="49" t="s">
        <v>7469</v>
      </c>
      <c r="M1315" s="152">
        <v>0</v>
      </c>
      <c r="N1315" s="49" t="s">
        <v>8509</v>
      </c>
      <c r="O1315" s="49" t="s">
        <v>8514</v>
      </c>
      <c r="P1315" s="112" t="s">
        <v>262</v>
      </c>
      <c r="Q1315" s="112" t="s">
        <v>80</v>
      </c>
      <c r="R1315" s="112"/>
      <c r="S1315" s="112"/>
    </row>
    <row r="1316" spans="1:19" x14ac:dyDescent="0.25">
      <c r="A1316" s="110" t="s">
        <v>4535</v>
      </c>
      <c r="B1316" s="111"/>
      <c r="C1316" s="112" t="s">
        <v>4596</v>
      </c>
      <c r="D1316" s="49" t="s">
        <v>7392</v>
      </c>
      <c r="E1316" s="112"/>
      <c r="F1316" s="112"/>
      <c r="G1316" s="49" t="s">
        <v>6020</v>
      </c>
      <c r="H1316" s="49" t="s">
        <v>6021</v>
      </c>
      <c r="I1316" s="112"/>
      <c r="J1316" s="102" t="s">
        <v>7490</v>
      </c>
      <c r="K1316" s="102"/>
      <c r="L1316" s="49" t="s">
        <v>7469</v>
      </c>
      <c r="M1316" s="152">
        <v>0</v>
      </c>
      <c r="N1316" s="49" t="s">
        <v>8509</v>
      </c>
      <c r="O1316" s="49" t="s">
        <v>8514</v>
      </c>
      <c r="P1316" s="112" t="s">
        <v>6342</v>
      </c>
      <c r="Q1316" s="112" t="s">
        <v>80</v>
      </c>
      <c r="R1316" s="112"/>
      <c r="S1316" s="112"/>
    </row>
    <row r="1317" spans="1:19" x14ac:dyDescent="0.25">
      <c r="A1317" s="110" t="s">
        <v>4535</v>
      </c>
      <c r="B1317" s="111"/>
      <c r="C1317" s="112" t="s">
        <v>4589</v>
      </c>
      <c r="D1317" s="49" t="s">
        <v>7393</v>
      </c>
      <c r="E1317" s="112"/>
      <c r="F1317" s="112"/>
      <c r="G1317" s="121" t="s">
        <v>6006</v>
      </c>
      <c r="H1317" s="121" t="s">
        <v>6007</v>
      </c>
      <c r="I1317" s="112"/>
      <c r="J1317" s="102" t="s">
        <v>7490</v>
      </c>
      <c r="K1317" s="102"/>
      <c r="L1317" s="49" t="s">
        <v>7469</v>
      </c>
      <c r="M1317" s="152">
        <v>0</v>
      </c>
      <c r="N1317" s="49" t="s">
        <v>8509</v>
      </c>
      <c r="O1317" s="49" t="s">
        <v>8514</v>
      </c>
      <c r="P1317" s="112" t="s">
        <v>6352</v>
      </c>
      <c r="Q1317" s="112" t="s">
        <v>80</v>
      </c>
      <c r="R1317" s="112"/>
      <c r="S1317" s="112"/>
    </row>
    <row r="1318" spans="1:19" x14ac:dyDescent="0.25">
      <c r="A1318" s="110" t="s">
        <v>4535</v>
      </c>
      <c r="B1318" s="111"/>
      <c r="C1318" s="112" t="s">
        <v>4581</v>
      </c>
      <c r="D1318" s="49" t="s">
        <v>7394</v>
      </c>
      <c r="E1318" s="112"/>
      <c r="F1318" s="112"/>
      <c r="G1318" s="49" t="s">
        <v>5990</v>
      </c>
      <c r="H1318" s="49" t="s">
        <v>5991</v>
      </c>
      <c r="I1318" s="112"/>
      <c r="J1318" s="102" t="s">
        <v>7490</v>
      </c>
      <c r="K1318" s="102"/>
      <c r="L1318" s="49" t="s">
        <v>7469</v>
      </c>
      <c r="M1318" s="152">
        <v>0</v>
      </c>
      <c r="N1318" s="49" t="s">
        <v>8509</v>
      </c>
      <c r="O1318" s="49" t="s">
        <v>8514</v>
      </c>
      <c r="P1318" s="112" t="s">
        <v>262</v>
      </c>
      <c r="Q1318" s="112" t="s">
        <v>80</v>
      </c>
      <c r="R1318" s="112"/>
      <c r="S1318" s="112"/>
    </row>
    <row r="1319" spans="1:19" x14ac:dyDescent="0.25">
      <c r="A1319" s="110" t="s">
        <v>4535</v>
      </c>
      <c r="B1319" s="111"/>
      <c r="C1319" s="112" t="s">
        <v>4597</v>
      </c>
      <c r="D1319" s="49" t="s">
        <v>7395</v>
      </c>
      <c r="E1319" s="112"/>
      <c r="F1319" s="112"/>
      <c r="G1319" s="49" t="s">
        <v>6022</v>
      </c>
      <c r="H1319" s="49" t="s">
        <v>6023</v>
      </c>
      <c r="I1319" s="112"/>
      <c r="J1319" s="102" t="s">
        <v>7490</v>
      </c>
      <c r="K1319" s="102"/>
      <c r="L1319" s="49" t="s">
        <v>7469</v>
      </c>
      <c r="M1319" s="152">
        <v>0</v>
      </c>
      <c r="N1319" s="49" t="s">
        <v>8509</v>
      </c>
      <c r="O1319" s="49" t="s">
        <v>8514</v>
      </c>
      <c r="P1319" s="112" t="s">
        <v>6342</v>
      </c>
      <c r="Q1319" s="112" t="s">
        <v>80</v>
      </c>
      <c r="R1319" s="112"/>
      <c r="S1319" s="112"/>
    </row>
    <row r="1320" spans="1:19" x14ac:dyDescent="0.25">
      <c r="A1320" s="110" t="s">
        <v>4535</v>
      </c>
      <c r="B1320" s="111"/>
      <c r="C1320" s="112" t="s">
        <v>4592</v>
      </c>
      <c r="D1320" s="49" t="s">
        <v>7328</v>
      </c>
      <c r="E1320" s="112"/>
      <c r="F1320" s="112"/>
      <c r="G1320" s="49" t="s">
        <v>6012</v>
      </c>
      <c r="H1320" s="49" t="s">
        <v>6013</v>
      </c>
      <c r="I1320" s="112"/>
      <c r="J1320" s="102" t="s">
        <v>7490</v>
      </c>
      <c r="K1320" s="102"/>
      <c r="L1320" s="49" t="s">
        <v>7469</v>
      </c>
      <c r="M1320" s="152">
        <v>0</v>
      </c>
      <c r="N1320" s="49" t="s">
        <v>8509</v>
      </c>
      <c r="O1320" s="49" t="s">
        <v>8514</v>
      </c>
      <c r="P1320" s="112" t="s">
        <v>6353</v>
      </c>
      <c r="Q1320" s="112" t="s">
        <v>80</v>
      </c>
      <c r="R1320" s="112"/>
      <c r="S1320" s="112"/>
    </row>
    <row r="1321" spans="1:19" x14ac:dyDescent="0.25">
      <c r="A1321" s="110" t="s">
        <v>4535</v>
      </c>
      <c r="B1321" s="111"/>
      <c r="C1321" s="112" t="s">
        <v>4588</v>
      </c>
      <c r="D1321" s="49" t="s">
        <v>7396</v>
      </c>
      <c r="E1321" s="112"/>
      <c r="F1321" s="112"/>
      <c r="G1321" s="121" t="s">
        <v>6004</v>
      </c>
      <c r="H1321" s="121" t="s">
        <v>6005</v>
      </c>
      <c r="I1321" s="112"/>
      <c r="J1321" s="102" t="s">
        <v>7490</v>
      </c>
      <c r="K1321" s="102"/>
      <c r="L1321" s="49" t="s">
        <v>7469</v>
      </c>
      <c r="M1321" s="152">
        <v>0</v>
      </c>
      <c r="N1321" s="49" t="s">
        <v>8509</v>
      </c>
      <c r="O1321" s="49" t="s">
        <v>8514</v>
      </c>
      <c r="P1321" s="112" t="s">
        <v>6352</v>
      </c>
      <c r="Q1321" s="112" t="s">
        <v>80</v>
      </c>
      <c r="R1321" s="112"/>
      <c r="S1321" s="112"/>
    </row>
    <row r="1322" spans="1:19" x14ac:dyDescent="0.25">
      <c r="A1322" s="110" t="s">
        <v>4535</v>
      </c>
      <c r="B1322" s="111"/>
      <c r="C1322" s="112" t="s">
        <v>4582</v>
      </c>
      <c r="D1322" s="49" t="s">
        <v>7397</v>
      </c>
      <c r="E1322" s="112"/>
      <c r="F1322" s="112"/>
      <c r="G1322" s="134" t="s">
        <v>5992</v>
      </c>
      <c r="H1322" s="134" t="s">
        <v>5993</v>
      </c>
      <c r="I1322" s="112"/>
      <c r="J1322" s="102" t="s">
        <v>7490</v>
      </c>
      <c r="K1322" s="102"/>
      <c r="L1322" s="49" t="s">
        <v>7469</v>
      </c>
      <c r="M1322" s="152">
        <v>0</v>
      </c>
      <c r="N1322" s="49" t="s">
        <v>8509</v>
      </c>
      <c r="O1322" s="49" t="s">
        <v>8514</v>
      </c>
      <c r="P1322" s="112" t="s">
        <v>262</v>
      </c>
      <c r="Q1322" s="112" t="s">
        <v>80</v>
      </c>
      <c r="R1322" s="112"/>
      <c r="S1322" s="112"/>
    </row>
    <row r="1323" spans="1:19" x14ac:dyDescent="0.25">
      <c r="A1323" s="110" t="s">
        <v>4535</v>
      </c>
      <c r="B1323" s="111"/>
      <c r="C1323" s="112" t="s">
        <v>4585</v>
      </c>
      <c r="D1323" s="49" t="s">
        <v>7398</v>
      </c>
      <c r="E1323" s="112"/>
      <c r="F1323" s="112"/>
      <c r="G1323" s="49" t="s">
        <v>5998</v>
      </c>
      <c r="H1323" s="49" t="s">
        <v>5999</v>
      </c>
      <c r="I1323" s="112"/>
      <c r="J1323" s="102" t="s">
        <v>7490</v>
      </c>
      <c r="K1323" s="102"/>
      <c r="L1323" s="49" t="s">
        <v>7469</v>
      </c>
      <c r="M1323" s="152">
        <v>0</v>
      </c>
      <c r="N1323" s="49" t="s">
        <v>8509</v>
      </c>
      <c r="O1323" s="49" t="s">
        <v>8514</v>
      </c>
      <c r="P1323" s="112" t="s">
        <v>262</v>
      </c>
      <c r="Q1323" s="112" t="s">
        <v>80</v>
      </c>
      <c r="R1323" s="112"/>
      <c r="S1323" s="112"/>
    </row>
    <row r="1324" spans="1:19" x14ac:dyDescent="0.25">
      <c r="A1324" s="110" t="s">
        <v>4535</v>
      </c>
      <c r="B1324" s="111"/>
      <c r="C1324" s="112" t="s">
        <v>4615</v>
      </c>
      <c r="D1324" s="49" t="s">
        <v>7399</v>
      </c>
      <c r="E1324" s="112"/>
      <c r="F1324" s="112"/>
      <c r="G1324" s="49" t="s">
        <v>6058</v>
      </c>
      <c r="H1324" s="49" t="s">
        <v>6059</v>
      </c>
      <c r="I1324" s="112"/>
      <c r="J1324" s="102" t="s">
        <v>7490</v>
      </c>
      <c r="K1324" s="102"/>
      <c r="L1324" s="49" t="s">
        <v>7469</v>
      </c>
      <c r="M1324" s="152">
        <v>0</v>
      </c>
      <c r="N1324" s="49" t="s">
        <v>8509</v>
      </c>
      <c r="O1324" s="49" t="s">
        <v>8514</v>
      </c>
      <c r="P1324" s="112" t="s">
        <v>262</v>
      </c>
      <c r="Q1324" s="112" t="s">
        <v>80</v>
      </c>
      <c r="R1324" s="112"/>
      <c r="S1324" s="112"/>
    </row>
    <row r="1325" spans="1:19" x14ac:dyDescent="0.25">
      <c r="A1325" s="110" t="s">
        <v>4535</v>
      </c>
      <c r="B1325" s="111"/>
      <c r="C1325" s="112" t="s">
        <v>4604</v>
      </c>
      <c r="D1325" s="49" t="s">
        <v>7329</v>
      </c>
      <c r="E1325" s="112"/>
      <c r="F1325" s="112"/>
      <c r="G1325" s="49" t="s">
        <v>6036</v>
      </c>
      <c r="H1325" s="49" t="s">
        <v>6037</v>
      </c>
      <c r="I1325" s="112"/>
      <c r="J1325" s="102" t="s">
        <v>7490</v>
      </c>
      <c r="K1325" s="102"/>
      <c r="L1325" s="49" t="s">
        <v>7469</v>
      </c>
      <c r="M1325" s="152">
        <v>0</v>
      </c>
      <c r="N1325" s="49" t="s">
        <v>8509</v>
      </c>
      <c r="O1325" s="49" t="s">
        <v>8514</v>
      </c>
      <c r="P1325" s="112" t="s">
        <v>262</v>
      </c>
      <c r="Q1325" s="112" t="s">
        <v>80</v>
      </c>
      <c r="R1325" s="112"/>
      <c r="S1325" s="112"/>
    </row>
    <row r="1326" spans="1:19" x14ac:dyDescent="0.25">
      <c r="A1326" s="110" t="s">
        <v>4535</v>
      </c>
      <c r="B1326" s="111"/>
      <c r="C1326" s="112" t="s">
        <v>4605</v>
      </c>
      <c r="D1326" s="49" t="s">
        <v>7330</v>
      </c>
      <c r="E1326" s="112"/>
      <c r="F1326" s="112"/>
      <c r="G1326" s="49" t="s">
        <v>6038</v>
      </c>
      <c r="H1326" s="49" t="s">
        <v>6039</v>
      </c>
      <c r="I1326" s="112"/>
      <c r="J1326" s="102" t="s">
        <v>7490</v>
      </c>
      <c r="K1326" s="102"/>
      <c r="L1326" s="49" t="s">
        <v>7469</v>
      </c>
      <c r="M1326" s="152">
        <v>0</v>
      </c>
      <c r="N1326" s="49" t="s">
        <v>8509</v>
      </c>
      <c r="O1326" s="49" t="s">
        <v>8514</v>
      </c>
      <c r="P1326" s="112" t="s">
        <v>262</v>
      </c>
      <c r="Q1326" s="112" t="s">
        <v>80</v>
      </c>
      <c r="R1326" s="112"/>
      <c r="S1326" s="112"/>
    </row>
    <row r="1327" spans="1:19" x14ac:dyDescent="0.25">
      <c r="A1327" s="110" t="s">
        <v>4535</v>
      </c>
      <c r="B1327" s="111"/>
      <c r="C1327" s="112" t="s">
        <v>4606</v>
      </c>
      <c r="D1327" s="49" t="s">
        <v>7331</v>
      </c>
      <c r="E1327" s="112"/>
      <c r="F1327" s="112"/>
      <c r="G1327" s="49" t="s">
        <v>6040</v>
      </c>
      <c r="H1327" s="49" t="s">
        <v>6041</v>
      </c>
      <c r="I1327" s="112"/>
      <c r="J1327" s="102" t="s">
        <v>7490</v>
      </c>
      <c r="K1327" s="102"/>
      <c r="L1327" s="49" t="s">
        <v>7469</v>
      </c>
      <c r="M1327" s="152">
        <v>0</v>
      </c>
      <c r="N1327" s="49" t="s">
        <v>8509</v>
      </c>
      <c r="O1327" s="49" t="s">
        <v>8514</v>
      </c>
      <c r="P1327" s="112" t="s">
        <v>262</v>
      </c>
      <c r="Q1327" s="112" t="s">
        <v>80</v>
      </c>
      <c r="R1327" s="112"/>
      <c r="S1327" s="112"/>
    </row>
    <row r="1328" spans="1:19" x14ac:dyDescent="0.25">
      <c r="A1328" s="110" t="s">
        <v>4535</v>
      </c>
      <c r="B1328" s="111"/>
      <c r="C1328" s="112" t="s">
        <v>4610</v>
      </c>
      <c r="D1328" s="49" t="s">
        <v>7400</v>
      </c>
      <c r="E1328" s="112"/>
      <c r="F1328" s="112"/>
      <c r="G1328" s="49" t="s">
        <v>6048</v>
      </c>
      <c r="H1328" s="49" t="s">
        <v>6049</v>
      </c>
      <c r="I1328" s="112"/>
      <c r="J1328" s="102" t="s">
        <v>7490</v>
      </c>
      <c r="K1328" s="102"/>
      <c r="L1328" s="49" t="s">
        <v>7469</v>
      </c>
      <c r="M1328" s="152">
        <v>0</v>
      </c>
      <c r="N1328" s="49" t="s">
        <v>8509</v>
      </c>
      <c r="O1328" s="49" t="s">
        <v>8514</v>
      </c>
      <c r="P1328" s="112" t="s">
        <v>262</v>
      </c>
      <c r="Q1328" s="112" t="s">
        <v>80</v>
      </c>
      <c r="R1328" s="112"/>
      <c r="S1328" s="112"/>
    </row>
    <row r="1329" spans="1:19" x14ac:dyDescent="0.25">
      <c r="A1329" s="110" t="s">
        <v>4535</v>
      </c>
      <c r="B1329" s="111"/>
      <c r="C1329" s="112" t="s">
        <v>4614</v>
      </c>
      <c r="D1329" s="49" t="s">
        <v>7401</v>
      </c>
      <c r="E1329" s="112"/>
      <c r="F1329" s="112"/>
      <c r="G1329" s="49" t="s">
        <v>6056</v>
      </c>
      <c r="H1329" s="49" t="s">
        <v>6057</v>
      </c>
      <c r="I1329" s="112"/>
      <c r="J1329" s="102" t="s">
        <v>7490</v>
      </c>
      <c r="K1329" s="102"/>
      <c r="L1329" s="49" t="s">
        <v>7469</v>
      </c>
      <c r="M1329" s="152">
        <v>0</v>
      </c>
      <c r="N1329" s="49" t="s">
        <v>8509</v>
      </c>
      <c r="O1329" s="49" t="s">
        <v>8514</v>
      </c>
      <c r="P1329" s="112" t="s">
        <v>262</v>
      </c>
      <c r="Q1329" s="112" t="s">
        <v>80</v>
      </c>
      <c r="R1329" s="112"/>
      <c r="S1329" s="112"/>
    </row>
    <row r="1330" spans="1:19" x14ac:dyDescent="0.25">
      <c r="A1330" s="110" t="s">
        <v>4535</v>
      </c>
      <c r="B1330" s="111"/>
      <c r="C1330" s="112" t="s">
        <v>4617</v>
      </c>
      <c r="D1330" s="49" t="s">
        <v>7402</v>
      </c>
      <c r="E1330" s="112"/>
      <c r="F1330" s="112"/>
      <c r="G1330" s="49" t="s">
        <v>6062</v>
      </c>
      <c r="H1330" s="49" t="s">
        <v>6063</v>
      </c>
      <c r="I1330" s="112"/>
      <c r="J1330" s="102" t="s">
        <v>7490</v>
      </c>
      <c r="K1330" s="102"/>
      <c r="L1330" s="49" t="s">
        <v>7469</v>
      </c>
      <c r="M1330" s="152">
        <v>0</v>
      </c>
      <c r="N1330" s="49" t="s">
        <v>8509</v>
      </c>
      <c r="O1330" s="49" t="s">
        <v>8514</v>
      </c>
      <c r="P1330" s="112" t="s">
        <v>262</v>
      </c>
      <c r="Q1330" s="112" t="s">
        <v>80</v>
      </c>
      <c r="R1330" s="112"/>
      <c r="S1330" s="112"/>
    </row>
    <row r="1331" spans="1:19" x14ac:dyDescent="0.25">
      <c r="A1331" s="110" t="s">
        <v>4535</v>
      </c>
      <c r="B1331" s="111"/>
      <c r="C1331" s="112" t="s">
        <v>4622</v>
      </c>
      <c r="D1331" s="49" t="s">
        <v>7403</v>
      </c>
      <c r="E1331" s="112"/>
      <c r="F1331" s="112"/>
      <c r="G1331" s="49" t="s">
        <v>6072</v>
      </c>
      <c r="H1331" s="49" t="s">
        <v>6073</v>
      </c>
      <c r="I1331" s="112"/>
      <c r="J1331" s="102" t="s">
        <v>7490</v>
      </c>
      <c r="K1331" s="102"/>
      <c r="L1331" s="49" t="s">
        <v>7469</v>
      </c>
      <c r="M1331" s="152">
        <v>0</v>
      </c>
      <c r="N1331" s="49" t="s">
        <v>8509</v>
      </c>
      <c r="O1331" s="49" t="s">
        <v>8514</v>
      </c>
      <c r="P1331" s="112" t="s">
        <v>262</v>
      </c>
      <c r="Q1331" s="112" t="s">
        <v>80</v>
      </c>
      <c r="R1331" s="112"/>
      <c r="S1331" s="112"/>
    </row>
    <row r="1332" spans="1:19" x14ac:dyDescent="0.25">
      <c r="A1332" s="110" t="s">
        <v>4535</v>
      </c>
      <c r="B1332" s="111"/>
      <c r="C1332" s="112" t="s">
        <v>4653</v>
      </c>
      <c r="D1332" s="49" t="s">
        <v>7404</v>
      </c>
      <c r="E1332" s="112"/>
      <c r="F1332" s="112"/>
      <c r="G1332" s="49" t="s">
        <v>6134</v>
      </c>
      <c r="H1332" s="49" t="s">
        <v>6135</v>
      </c>
      <c r="I1332" s="112"/>
      <c r="J1332" s="102" t="s">
        <v>7490</v>
      </c>
      <c r="K1332" s="102"/>
      <c r="L1332" s="49" t="s">
        <v>7469</v>
      </c>
      <c r="M1332" s="152">
        <v>0</v>
      </c>
      <c r="N1332" s="49" t="s">
        <v>8509</v>
      </c>
      <c r="O1332" s="49" t="s">
        <v>8514</v>
      </c>
      <c r="P1332" s="112" t="s">
        <v>262</v>
      </c>
      <c r="Q1332" s="112" t="s">
        <v>80</v>
      </c>
      <c r="R1332" s="112"/>
      <c r="S1332" s="112"/>
    </row>
    <row r="1333" spans="1:19" x14ac:dyDescent="0.25">
      <c r="A1333" s="110" t="s">
        <v>4535</v>
      </c>
      <c r="B1333" s="111"/>
      <c r="C1333" s="112" t="s">
        <v>4607</v>
      </c>
      <c r="D1333" s="49" t="s">
        <v>7405</v>
      </c>
      <c r="E1333" s="112"/>
      <c r="F1333" s="112"/>
      <c r="G1333" s="49" t="s">
        <v>6042</v>
      </c>
      <c r="H1333" s="49" t="s">
        <v>6043</v>
      </c>
      <c r="I1333" s="112"/>
      <c r="J1333" s="102" t="s">
        <v>7490</v>
      </c>
      <c r="K1333" s="102"/>
      <c r="L1333" s="49" t="s">
        <v>7469</v>
      </c>
      <c r="M1333" s="152">
        <v>0</v>
      </c>
      <c r="N1333" s="49" t="s">
        <v>8509</v>
      </c>
      <c r="O1333" s="49" t="s">
        <v>8514</v>
      </c>
      <c r="P1333" s="112" t="s">
        <v>262</v>
      </c>
      <c r="Q1333" s="112" t="s">
        <v>80</v>
      </c>
      <c r="R1333" s="112"/>
      <c r="S1333" s="112"/>
    </row>
    <row r="1334" spans="1:19" x14ac:dyDescent="0.25">
      <c r="A1334" s="110" t="s">
        <v>4535</v>
      </c>
      <c r="B1334" s="111"/>
      <c r="C1334" s="112" t="s">
        <v>4608</v>
      </c>
      <c r="D1334" s="49" t="s">
        <v>7406</v>
      </c>
      <c r="E1334" s="112"/>
      <c r="F1334" s="112"/>
      <c r="G1334" s="49" t="s">
        <v>6044</v>
      </c>
      <c r="H1334" s="49" t="s">
        <v>6045</v>
      </c>
      <c r="I1334" s="112"/>
      <c r="J1334" s="102" t="s">
        <v>7490</v>
      </c>
      <c r="K1334" s="102"/>
      <c r="L1334" s="49" t="s">
        <v>7469</v>
      </c>
      <c r="M1334" s="152">
        <v>0</v>
      </c>
      <c r="N1334" s="49" t="s">
        <v>8509</v>
      </c>
      <c r="O1334" s="49" t="s">
        <v>8514</v>
      </c>
      <c r="P1334" s="112" t="s">
        <v>262</v>
      </c>
      <c r="Q1334" s="112" t="s">
        <v>80</v>
      </c>
      <c r="R1334" s="112"/>
      <c r="S1334" s="112"/>
    </row>
    <row r="1335" spans="1:19" x14ac:dyDescent="0.25">
      <c r="A1335" s="110" t="s">
        <v>4535</v>
      </c>
      <c r="B1335" s="111"/>
      <c r="C1335" s="112" t="s">
        <v>4611</v>
      </c>
      <c r="D1335" s="49" t="s">
        <v>7407</v>
      </c>
      <c r="E1335" s="112"/>
      <c r="F1335" s="112"/>
      <c r="G1335" s="49" t="s">
        <v>6050</v>
      </c>
      <c r="H1335" s="49" t="s">
        <v>6051</v>
      </c>
      <c r="I1335" s="112"/>
      <c r="J1335" s="102" t="s">
        <v>7490</v>
      </c>
      <c r="K1335" s="102"/>
      <c r="L1335" s="49" t="s">
        <v>7469</v>
      </c>
      <c r="M1335" s="152">
        <v>0</v>
      </c>
      <c r="N1335" s="49" t="s">
        <v>8509</v>
      </c>
      <c r="O1335" s="49" t="s">
        <v>8514</v>
      </c>
      <c r="P1335" s="112" t="s">
        <v>262</v>
      </c>
      <c r="Q1335" s="112" t="s">
        <v>80</v>
      </c>
      <c r="R1335" s="112"/>
      <c r="S1335" s="112"/>
    </row>
    <row r="1336" spans="1:19" x14ac:dyDescent="0.25">
      <c r="A1336" s="110" t="s">
        <v>4535</v>
      </c>
      <c r="B1336" s="111"/>
      <c r="C1336" s="112" t="s">
        <v>4616</v>
      </c>
      <c r="D1336" s="49" t="s">
        <v>7408</v>
      </c>
      <c r="E1336" s="112"/>
      <c r="F1336" s="112"/>
      <c r="G1336" s="49" t="s">
        <v>6060</v>
      </c>
      <c r="H1336" s="49" t="s">
        <v>6061</v>
      </c>
      <c r="I1336" s="112"/>
      <c r="J1336" s="102" t="s">
        <v>7490</v>
      </c>
      <c r="K1336" s="102"/>
      <c r="L1336" s="49" t="s">
        <v>7469</v>
      </c>
      <c r="M1336" s="152">
        <v>0</v>
      </c>
      <c r="N1336" s="49" t="s">
        <v>8509</v>
      </c>
      <c r="O1336" s="49" t="s">
        <v>8514</v>
      </c>
      <c r="P1336" s="112" t="s">
        <v>262</v>
      </c>
      <c r="Q1336" s="112" t="s">
        <v>80</v>
      </c>
      <c r="R1336" s="112"/>
      <c r="S1336" s="112"/>
    </row>
    <row r="1337" spans="1:19" x14ac:dyDescent="0.25">
      <c r="A1337" s="110" t="s">
        <v>4535</v>
      </c>
      <c r="B1337" s="111"/>
      <c r="C1337" s="112" t="s">
        <v>4609</v>
      </c>
      <c r="D1337" s="49" t="s">
        <v>7409</v>
      </c>
      <c r="E1337" s="112"/>
      <c r="F1337" s="112"/>
      <c r="G1337" s="49" t="s">
        <v>6046</v>
      </c>
      <c r="H1337" s="49" t="s">
        <v>6047</v>
      </c>
      <c r="I1337" s="112"/>
      <c r="J1337" s="102" t="s">
        <v>7490</v>
      </c>
      <c r="K1337" s="102"/>
      <c r="L1337" s="49" t="s">
        <v>7469</v>
      </c>
      <c r="M1337" s="152">
        <v>0</v>
      </c>
      <c r="N1337" s="49" t="s">
        <v>8509</v>
      </c>
      <c r="O1337" s="49" t="s">
        <v>8514</v>
      </c>
      <c r="P1337" s="112" t="s">
        <v>262</v>
      </c>
      <c r="Q1337" s="112" t="s">
        <v>80</v>
      </c>
      <c r="R1337" s="112"/>
      <c r="S1337" s="112"/>
    </row>
    <row r="1338" spans="1:19" x14ac:dyDescent="0.25">
      <c r="A1338" s="110" t="s">
        <v>4535</v>
      </c>
      <c r="B1338" s="111"/>
      <c r="C1338" s="112" t="s">
        <v>4594</v>
      </c>
      <c r="D1338" s="49" t="s">
        <v>7411</v>
      </c>
      <c r="E1338" s="112"/>
      <c r="F1338" s="112"/>
      <c r="G1338" s="49" t="s">
        <v>6016</v>
      </c>
      <c r="H1338" s="49" t="s">
        <v>6017</v>
      </c>
      <c r="I1338" s="112"/>
      <c r="J1338" s="102" t="s">
        <v>7490</v>
      </c>
      <c r="K1338" s="102"/>
      <c r="L1338" s="49" t="s">
        <v>7469</v>
      </c>
      <c r="M1338" s="152">
        <v>0</v>
      </c>
      <c r="N1338" s="49" t="s">
        <v>8509</v>
      </c>
      <c r="O1338" s="49" t="s">
        <v>8514</v>
      </c>
      <c r="P1338" s="112" t="s">
        <v>262</v>
      </c>
      <c r="Q1338" s="112" t="s">
        <v>80</v>
      </c>
      <c r="R1338" s="112"/>
      <c r="S1338" s="112"/>
    </row>
    <row r="1339" spans="1:19" x14ac:dyDescent="0.25">
      <c r="A1339" s="110" t="s">
        <v>4535</v>
      </c>
      <c r="B1339" s="111"/>
      <c r="C1339" s="112" t="s">
        <v>4612</v>
      </c>
      <c r="D1339" s="49" t="s">
        <v>7410</v>
      </c>
      <c r="E1339" s="112"/>
      <c r="F1339" s="112"/>
      <c r="G1339" s="49" t="s">
        <v>6052</v>
      </c>
      <c r="H1339" s="49" t="s">
        <v>6053</v>
      </c>
      <c r="I1339" s="112"/>
      <c r="J1339" s="102" t="s">
        <v>7490</v>
      </c>
      <c r="K1339" s="102"/>
      <c r="L1339" s="49" t="s">
        <v>7469</v>
      </c>
      <c r="M1339" s="152">
        <v>0</v>
      </c>
      <c r="N1339" s="49" t="s">
        <v>8509</v>
      </c>
      <c r="O1339" s="49" t="s">
        <v>8514</v>
      </c>
      <c r="P1339" s="112" t="s">
        <v>262</v>
      </c>
      <c r="Q1339" s="112" t="s">
        <v>80</v>
      </c>
      <c r="R1339" s="112"/>
      <c r="S1339" s="112"/>
    </row>
    <row r="1340" spans="1:19" x14ac:dyDescent="0.25">
      <c r="A1340" s="110" t="s">
        <v>4535</v>
      </c>
      <c r="B1340" s="111"/>
      <c r="C1340" s="112" t="s">
        <v>4651</v>
      </c>
      <c r="D1340" s="49" t="s">
        <v>7412</v>
      </c>
      <c r="E1340" s="112"/>
      <c r="F1340" s="112"/>
      <c r="G1340" s="49" t="s">
        <v>6130</v>
      </c>
      <c r="H1340" s="49" t="s">
        <v>6131</v>
      </c>
      <c r="I1340" s="112"/>
      <c r="J1340" s="102" t="s">
        <v>7490</v>
      </c>
      <c r="K1340" s="102"/>
      <c r="L1340" s="49" t="s">
        <v>7469</v>
      </c>
      <c r="M1340" s="152">
        <v>0</v>
      </c>
      <c r="N1340" s="49" t="s">
        <v>8509</v>
      </c>
      <c r="O1340" s="49" t="s">
        <v>8514</v>
      </c>
      <c r="P1340" s="112" t="s">
        <v>262</v>
      </c>
      <c r="Q1340" s="112" t="s">
        <v>80</v>
      </c>
      <c r="R1340" s="112"/>
      <c r="S1340" s="112"/>
    </row>
    <row r="1341" spans="1:19" x14ac:dyDescent="0.25">
      <c r="A1341" s="110" t="s">
        <v>4535</v>
      </c>
      <c r="B1341" s="111"/>
      <c r="C1341" s="112" t="s">
        <v>4652</v>
      </c>
      <c r="D1341" s="49" t="s">
        <v>7413</v>
      </c>
      <c r="E1341" s="112"/>
      <c r="F1341" s="112"/>
      <c r="G1341" s="49" t="s">
        <v>6132</v>
      </c>
      <c r="H1341" s="49" t="s">
        <v>6133</v>
      </c>
      <c r="I1341" s="112"/>
      <c r="J1341" s="102" t="s">
        <v>7490</v>
      </c>
      <c r="K1341" s="102"/>
      <c r="L1341" s="49" t="s">
        <v>7469</v>
      </c>
      <c r="M1341" s="152">
        <v>0</v>
      </c>
      <c r="N1341" s="49" t="s">
        <v>8509</v>
      </c>
      <c r="O1341" s="49" t="s">
        <v>8514</v>
      </c>
      <c r="P1341" s="112" t="s">
        <v>6354</v>
      </c>
      <c r="Q1341" s="112" t="s">
        <v>80</v>
      </c>
      <c r="R1341" s="112"/>
      <c r="S1341" s="112"/>
    </row>
    <row r="1342" spans="1:19" x14ac:dyDescent="0.25">
      <c r="A1342" s="110" t="s">
        <v>4535</v>
      </c>
      <c r="B1342" s="111"/>
      <c r="C1342" s="112" t="s">
        <v>4647</v>
      </c>
      <c r="D1342" s="49" t="s">
        <v>7414</v>
      </c>
      <c r="E1342" s="112"/>
      <c r="F1342" s="112"/>
      <c r="G1342" s="49" t="s">
        <v>6122</v>
      </c>
      <c r="H1342" s="61" t="s">
        <v>6123</v>
      </c>
      <c r="I1342" s="112"/>
      <c r="J1342" s="102" t="s">
        <v>7490</v>
      </c>
      <c r="K1342" s="102"/>
      <c r="L1342" s="49" t="s">
        <v>7469</v>
      </c>
      <c r="M1342" s="152">
        <v>0</v>
      </c>
      <c r="N1342" s="49" t="s">
        <v>8509</v>
      </c>
      <c r="O1342" s="49" t="s">
        <v>8514</v>
      </c>
      <c r="P1342" s="112" t="s">
        <v>262</v>
      </c>
      <c r="Q1342" s="112" t="s">
        <v>80</v>
      </c>
      <c r="R1342" s="112"/>
      <c r="S1342" s="112"/>
    </row>
    <row r="1343" spans="1:19" x14ac:dyDescent="0.25">
      <c r="A1343" s="110" t="s">
        <v>4535</v>
      </c>
      <c r="B1343" s="111"/>
      <c r="C1343" s="112" t="s">
        <v>4650</v>
      </c>
      <c r="D1343" s="49" t="s">
        <v>7416</v>
      </c>
      <c r="E1343" s="112"/>
      <c r="F1343" s="112"/>
      <c r="G1343" s="49" t="s">
        <v>6128</v>
      </c>
      <c r="H1343" s="49" t="s">
        <v>6129</v>
      </c>
      <c r="I1343" s="112"/>
      <c r="J1343" s="102" t="s">
        <v>7490</v>
      </c>
      <c r="K1343" s="102"/>
      <c r="L1343" s="49" t="s">
        <v>7469</v>
      </c>
      <c r="M1343" s="152">
        <v>0</v>
      </c>
      <c r="N1343" s="49" t="s">
        <v>8509</v>
      </c>
      <c r="O1343" s="49" t="s">
        <v>8514</v>
      </c>
      <c r="P1343" s="112" t="s">
        <v>262</v>
      </c>
      <c r="Q1343" s="112" t="s">
        <v>80</v>
      </c>
      <c r="R1343" s="112"/>
      <c r="S1343" s="112"/>
    </row>
    <row r="1344" spans="1:19" x14ac:dyDescent="0.25">
      <c r="A1344" s="110" t="s">
        <v>4535</v>
      </c>
      <c r="B1344" s="111"/>
      <c r="C1344" s="112" t="s">
        <v>4603</v>
      </c>
      <c r="D1344" s="49" t="s">
        <v>7415</v>
      </c>
      <c r="E1344" s="112"/>
      <c r="F1344" s="112"/>
      <c r="G1344" s="49" t="s">
        <v>6034</v>
      </c>
      <c r="H1344" s="61" t="s">
        <v>6035</v>
      </c>
      <c r="I1344" s="112"/>
      <c r="J1344" s="102" t="s">
        <v>7490</v>
      </c>
      <c r="K1344" s="102"/>
      <c r="L1344" s="49" t="s">
        <v>7469</v>
      </c>
      <c r="M1344" s="152">
        <v>0</v>
      </c>
      <c r="N1344" s="49" t="s">
        <v>8509</v>
      </c>
      <c r="O1344" s="49" t="s">
        <v>8514</v>
      </c>
      <c r="P1344" s="112" t="s">
        <v>262</v>
      </c>
      <c r="Q1344" s="112" t="s">
        <v>80</v>
      </c>
      <c r="R1344" s="112"/>
      <c r="S1344" s="112"/>
    </row>
    <row r="1345" spans="1:19" x14ac:dyDescent="0.25">
      <c r="A1345" s="110" t="s">
        <v>4535</v>
      </c>
      <c r="B1345" s="111"/>
      <c r="C1345" s="112" t="s">
        <v>4621</v>
      </c>
      <c r="D1345" s="49" t="s">
        <v>7332</v>
      </c>
      <c r="E1345" s="112"/>
      <c r="F1345" s="112"/>
      <c r="G1345" s="49" t="s">
        <v>6070</v>
      </c>
      <c r="H1345" s="49" t="s">
        <v>6071</v>
      </c>
      <c r="I1345" s="112"/>
      <c r="J1345" s="102" t="s">
        <v>7490</v>
      </c>
      <c r="K1345" s="102"/>
      <c r="L1345" s="49" t="s">
        <v>7469</v>
      </c>
      <c r="M1345" s="152">
        <v>0</v>
      </c>
      <c r="N1345" s="49" t="s">
        <v>8509</v>
      </c>
      <c r="O1345" s="49" t="s">
        <v>8514</v>
      </c>
      <c r="P1345" s="112" t="s">
        <v>262</v>
      </c>
      <c r="Q1345" s="112" t="s">
        <v>80</v>
      </c>
      <c r="R1345" s="112"/>
      <c r="S1345" s="112"/>
    </row>
    <row r="1346" spans="1:19" x14ac:dyDescent="0.25">
      <c r="A1346" s="110" t="s">
        <v>4535</v>
      </c>
      <c r="B1346" s="111"/>
      <c r="C1346" s="112" t="s">
        <v>4620</v>
      </c>
      <c r="D1346" s="49" t="s">
        <v>7333</v>
      </c>
      <c r="E1346" s="112"/>
      <c r="F1346" s="112"/>
      <c r="G1346" s="49" t="s">
        <v>6068</v>
      </c>
      <c r="H1346" s="49" t="s">
        <v>6069</v>
      </c>
      <c r="I1346" s="112"/>
      <c r="J1346" s="102" t="s">
        <v>7490</v>
      </c>
      <c r="K1346" s="102"/>
      <c r="L1346" s="49" t="s">
        <v>7469</v>
      </c>
      <c r="M1346" s="152">
        <v>0</v>
      </c>
      <c r="N1346" s="49" t="s">
        <v>8509</v>
      </c>
      <c r="O1346" s="49" t="s">
        <v>8514</v>
      </c>
      <c r="P1346" s="112" t="s">
        <v>262</v>
      </c>
      <c r="Q1346" s="112" t="s">
        <v>80</v>
      </c>
      <c r="R1346" s="112"/>
      <c r="S1346" s="112"/>
    </row>
    <row r="1347" spans="1:19" x14ac:dyDescent="0.25">
      <c r="A1347" s="110" t="s">
        <v>4535</v>
      </c>
      <c r="B1347" s="111"/>
      <c r="C1347" s="112" t="s">
        <v>4641</v>
      </c>
      <c r="D1347" s="49" t="s">
        <v>7417</v>
      </c>
      <c r="E1347" s="112"/>
      <c r="F1347" s="112"/>
      <c r="G1347" s="49" t="s">
        <v>6110</v>
      </c>
      <c r="H1347" s="49" t="s">
        <v>6111</v>
      </c>
      <c r="I1347" s="112"/>
      <c r="J1347" s="102" t="s">
        <v>7490</v>
      </c>
      <c r="K1347" s="102"/>
      <c r="L1347" s="112" t="s">
        <v>7469</v>
      </c>
      <c r="M1347" s="113">
        <v>0</v>
      </c>
      <c r="N1347" s="112" t="s">
        <v>8509</v>
      </c>
      <c r="O1347" s="112" t="s">
        <v>8514</v>
      </c>
      <c r="P1347" s="112" t="s">
        <v>100</v>
      </c>
      <c r="Q1347" s="112" t="s">
        <v>80</v>
      </c>
      <c r="R1347" s="112"/>
      <c r="S1347" s="112"/>
    </row>
    <row r="1348" spans="1:19" x14ac:dyDescent="0.25">
      <c r="A1348" s="110" t="s">
        <v>4535</v>
      </c>
      <c r="B1348" s="111"/>
      <c r="C1348" s="112" t="s">
        <v>4640</v>
      </c>
      <c r="D1348" s="49" t="s">
        <v>7418</v>
      </c>
      <c r="E1348" s="112"/>
      <c r="F1348" s="112"/>
      <c r="G1348" s="49" t="s">
        <v>6108</v>
      </c>
      <c r="H1348" s="49" t="s">
        <v>6109</v>
      </c>
      <c r="I1348" s="112"/>
      <c r="J1348" s="102" t="s">
        <v>7490</v>
      </c>
      <c r="K1348" s="102"/>
      <c r="L1348" s="112" t="s">
        <v>7469</v>
      </c>
      <c r="M1348" s="113">
        <v>0</v>
      </c>
      <c r="N1348" s="112" t="s">
        <v>8509</v>
      </c>
      <c r="O1348" s="112" t="s">
        <v>8514</v>
      </c>
      <c r="P1348" s="112" t="s">
        <v>100</v>
      </c>
      <c r="Q1348" s="112" t="s">
        <v>80</v>
      </c>
      <c r="R1348" s="112"/>
      <c r="S1348" s="112"/>
    </row>
    <row r="1349" spans="1:19" x14ac:dyDescent="0.25">
      <c r="A1349" s="110" t="s">
        <v>4535</v>
      </c>
      <c r="B1349" s="111"/>
      <c r="C1349" s="112" t="s">
        <v>4642</v>
      </c>
      <c r="D1349" s="49" t="s">
        <v>7419</v>
      </c>
      <c r="E1349" s="112"/>
      <c r="F1349" s="112"/>
      <c r="G1349" s="49" t="s">
        <v>6112</v>
      </c>
      <c r="H1349" s="49" t="s">
        <v>6113</v>
      </c>
      <c r="I1349" s="112"/>
      <c r="J1349" s="102" t="s">
        <v>7490</v>
      </c>
      <c r="K1349" s="102"/>
      <c r="L1349" s="112" t="s">
        <v>7469</v>
      </c>
      <c r="M1349" s="113">
        <v>0</v>
      </c>
      <c r="N1349" s="112" t="s">
        <v>8509</v>
      </c>
      <c r="O1349" s="112" t="s">
        <v>8514</v>
      </c>
      <c r="P1349" s="112" t="s">
        <v>100</v>
      </c>
      <c r="Q1349" s="112" t="s">
        <v>80</v>
      </c>
      <c r="R1349" s="112"/>
      <c r="S1349" s="112"/>
    </row>
    <row r="1350" spans="1:19" x14ac:dyDescent="0.25">
      <c r="A1350" s="110" t="s">
        <v>4535</v>
      </c>
      <c r="B1350" s="111"/>
      <c r="C1350" s="112" t="s">
        <v>4595</v>
      </c>
      <c r="D1350" s="49" t="s">
        <v>6974</v>
      </c>
      <c r="E1350" s="112"/>
      <c r="F1350" s="112"/>
      <c r="G1350" s="49" t="s">
        <v>6018</v>
      </c>
      <c r="H1350" s="49" t="s">
        <v>6019</v>
      </c>
      <c r="I1350" s="112"/>
      <c r="J1350" s="102" t="s">
        <v>7490</v>
      </c>
      <c r="K1350" s="102"/>
      <c r="L1350" s="49" t="s">
        <v>7469</v>
      </c>
      <c r="M1350" s="152">
        <v>0</v>
      </c>
      <c r="N1350" s="49" t="s">
        <v>8509</v>
      </c>
      <c r="O1350" s="49" t="s">
        <v>8514</v>
      </c>
      <c r="P1350" s="112" t="s">
        <v>262</v>
      </c>
      <c r="Q1350" s="112" t="s">
        <v>80</v>
      </c>
      <c r="R1350" s="112"/>
      <c r="S1350" s="112"/>
    </row>
    <row r="1351" spans="1:19" x14ac:dyDescent="0.25">
      <c r="A1351" s="110" t="s">
        <v>4535</v>
      </c>
      <c r="B1351" s="111"/>
      <c r="C1351" s="112" t="s">
        <v>4598</v>
      </c>
      <c r="D1351" s="49" t="s">
        <v>6975</v>
      </c>
      <c r="E1351" s="112"/>
      <c r="F1351" s="112"/>
      <c r="G1351" s="49" t="s">
        <v>6024</v>
      </c>
      <c r="H1351" s="49" t="s">
        <v>6025</v>
      </c>
      <c r="I1351" s="112"/>
      <c r="J1351" s="102" t="s">
        <v>7490</v>
      </c>
      <c r="K1351" s="102"/>
      <c r="L1351" s="49" t="s">
        <v>7469</v>
      </c>
      <c r="M1351" s="152">
        <v>0</v>
      </c>
      <c r="N1351" s="49" t="s">
        <v>8509</v>
      </c>
      <c r="O1351" s="49" t="s">
        <v>8514</v>
      </c>
      <c r="P1351" s="112" t="s">
        <v>195</v>
      </c>
      <c r="Q1351" s="112" t="s">
        <v>80</v>
      </c>
      <c r="R1351" s="112"/>
      <c r="S1351" s="112"/>
    </row>
    <row r="1352" spans="1:19" x14ac:dyDescent="0.25">
      <c r="A1352" s="110" t="s">
        <v>4535</v>
      </c>
      <c r="B1352" s="111"/>
      <c r="C1352" s="112" t="s">
        <v>4629</v>
      </c>
      <c r="D1352" s="49" t="s">
        <v>7420</v>
      </c>
      <c r="E1352" s="112"/>
      <c r="F1352" s="112"/>
      <c r="G1352" s="49" t="s">
        <v>6086</v>
      </c>
      <c r="H1352" s="49" t="s">
        <v>6087</v>
      </c>
      <c r="I1352" s="112"/>
      <c r="J1352" s="102" t="s">
        <v>7490</v>
      </c>
      <c r="K1352" s="102"/>
      <c r="L1352" s="49" t="s">
        <v>7469</v>
      </c>
      <c r="M1352" s="152">
        <v>0</v>
      </c>
      <c r="N1352" s="49" t="s">
        <v>8509</v>
      </c>
      <c r="O1352" s="49" t="s">
        <v>8514</v>
      </c>
      <c r="P1352" s="112" t="s">
        <v>6342</v>
      </c>
      <c r="Q1352" s="112" t="s">
        <v>80</v>
      </c>
      <c r="R1352" s="112"/>
      <c r="S1352" s="112"/>
    </row>
    <row r="1353" spans="1:19" x14ac:dyDescent="0.25">
      <c r="A1353" s="110" t="s">
        <v>4535</v>
      </c>
      <c r="B1353" s="111"/>
      <c r="C1353" s="112" t="s">
        <v>4630</v>
      </c>
      <c r="D1353" s="49" t="s">
        <v>7421</v>
      </c>
      <c r="E1353" s="112"/>
      <c r="F1353" s="112"/>
      <c r="G1353" s="49" t="s">
        <v>6088</v>
      </c>
      <c r="H1353" s="49" t="s">
        <v>6089</v>
      </c>
      <c r="I1353" s="112"/>
      <c r="J1353" s="102" t="s">
        <v>7490</v>
      </c>
      <c r="K1353" s="102"/>
      <c r="L1353" s="49" t="s">
        <v>7469</v>
      </c>
      <c r="M1353" s="152">
        <v>0</v>
      </c>
      <c r="N1353" s="49" t="s">
        <v>8509</v>
      </c>
      <c r="O1353" s="49" t="s">
        <v>8514</v>
      </c>
      <c r="P1353" s="112" t="s">
        <v>6342</v>
      </c>
      <c r="Q1353" s="112" t="s">
        <v>80</v>
      </c>
      <c r="R1353" s="112"/>
      <c r="S1353" s="112"/>
    </row>
    <row r="1354" spans="1:19" x14ac:dyDescent="0.25">
      <c r="A1354" s="110" t="s">
        <v>4535</v>
      </c>
      <c r="B1354" s="111"/>
      <c r="C1354" s="112" t="s">
        <v>4624</v>
      </c>
      <c r="D1354" s="49" t="s">
        <v>7334</v>
      </c>
      <c r="E1354" s="112"/>
      <c r="F1354" s="112"/>
      <c r="G1354" s="49" t="s">
        <v>6076</v>
      </c>
      <c r="H1354" s="49" t="s">
        <v>6077</v>
      </c>
      <c r="I1354" s="112"/>
      <c r="J1354" s="102" t="s">
        <v>7490</v>
      </c>
      <c r="K1354" s="102"/>
      <c r="L1354" s="49" t="s">
        <v>7469</v>
      </c>
      <c r="M1354" s="152">
        <v>0</v>
      </c>
      <c r="N1354" s="49" t="s">
        <v>8509</v>
      </c>
      <c r="O1354" s="49" t="s">
        <v>8514</v>
      </c>
      <c r="P1354" s="112" t="s">
        <v>262</v>
      </c>
      <c r="Q1354" s="112" t="s">
        <v>80</v>
      </c>
      <c r="R1354" s="112"/>
      <c r="S1354" s="112"/>
    </row>
    <row r="1355" spans="1:19" x14ac:dyDescent="0.25">
      <c r="A1355" s="110" t="s">
        <v>4535</v>
      </c>
      <c r="B1355" s="111"/>
      <c r="C1355" s="112" t="s">
        <v>4623</v>
      </c>
      <c r="D1355" s="49" t="s">
        <v>7335</v>
      </c>
      <c r="E1355" s="112"/>
      <c r="F1355" s="112"/>
      <c r="G1355" s="49" t="s">
        <v>6074</v>
      </c>
      <c r="H1355" s="49" t="s">
        <v>6075</v>
      </c>
      <c r="I1355" s="112"/>
      <c r="J1355" s="102" t="s">
        <v>7490</v>
      </c>
      <c r="K1355" s="102"/>
      <c r="L1355" s="49" t="s">
        <v>7469</v>
      </c>
      <c r="M1355" s="152">
        <v>0</v>
      </c>
      <c r="N1355" s="49" t="s">
        <v>8509</v>
      </c>
      <c r="O1355" s="49" t="s">
        <v>8514</v>
      </c>
      <c r="P1355" s="112" t="s">
        <v>262</v>
      </c>
      <c r="Q1355" s="112" t="s">
        <v>80</v>
      </c>
      <c r="R1355" s="112"/>
      <c r="S1355" s="112"/>
    </row>
    <row r="1356" spans="1:19" x14ac:dyDescent="0.25">
      <c r="A1356" s="110" t="s">
        <v>4535</v>
      </c>
      <c r="B1356" s="111"/>
      <c r="C1356" s="112" t="s">
        <v>4631</v>
      </c>
      <c r="D1356" s="49" t="s">
        <v>7422</v>
      </c>
      <c r="E1356" s="112"/>
      <c r="F1356" s="112"/>
      <c r="G1356" s="49" t="s">
        <v>6090</v>
      </c>
      <c r="H1356" s="49" t="s">
        <v>6091</v>
      </c>
      <c r="I1356" s="112"/>
      <c r="J1356" s="102" t="s">
        <v>7490</v>
      </c>
      <c r="K1356" s="102"/>
      <c r="L1356" s="49" t="s">
        <v>7469</v>
      </c>
      <c r="M1356" s="152">
        <v>0</v>
      </c>
      <c r="N1356" s="49" t="s">
        <v>8509</v>
      </c>
      <c r="O1356" s="49" t="s">
        <v>8514</v>
      </c>
      <c r="P1356" s="112" t="s">
        <v>6342</v>
      </c>
      <c r="Q1356" s="112" t="s">
        <v>80</v>
      </c>
      <c r="R1356" s="112"/>
      <c r="S1356" s="112"/>
    </row>
    <row r="1357" spans="1:19" x14ac:dyDescent="0.25">
      <c r="A1357" s="110" t="s">
        <v>4535</v>
      </c>
      <c r="B1357" s="111"/>
      <c r="C1357" s="112" t="s">
        <v>4632</v>
      </c>
      <c r="D1357" s="49" t="s">
        <v>7423</v>
      </c>
      <c r="E1357" s="112"/>
      <c r="F1357" s="112"/>
      <c r="G1357" s="49" t="s">
        <v>6092</v>
      </c>
      <c r="H1357" s="49" t="s">
        <v>6093</v>
      </c>
      <c r="I1357" s="112"/>
      <c r="J1357" s="102" t="s">
        <v>7490</v>
      </c>
      <c r="K1357" s="102"/>
      <c r="L1357" s="49" t="s">
        <v>7469</v>
      </c>
      <c r="M1357" s="152">
        <v>0</v>
      </c>
      <c r="N1357" s="49" t="s">
        <v>8509</v>
      </c>
      <c r="O1357" s="49" t="s">
        <v>8514</v>
      </c>
      <c r="P1357" s="112" t="s">
        <v>6342</v>
      </c>
      <c r="Q1357" s="112" t="s">
        <v>80</v>
      </c>
      <c r="R1357" s="112"/>
      <c r="S1357" s="112"/>
    </row>
    <row r="1358" spans="1:19" x14ac:dyDescent="0.25">
      <c r="A1358" s="110" t="s">
        <v>4535</v>
      </c>
      <c r="B1358" s="111"/>
      <c r="C1358" s="112" t="s">
        <v>4635</v>
      </c>
      <c r="D1358" s="49" t="s">
        <v>7424</v>
      </c>
      <c r="E1358" s="112"/>
      <c r="F1358" s="112"/>
      <c r="G1358" s="49" t="s">
        <v>6098</v>
      </c>
      <c r="H1358" s="49" t="s">
        <v>6099</v>
      </c>
      <c r="I1358" s="112"/>
      <c r="J1358" s="102" t="s">
        <v>7490</v>
      </c>
      <c r="K1358" s="102"/>
      <c r="L1358" s="49" t="s">
        <v>7469</v>
      </c>
      <c r="M1358" s="152">
        <v>0</v>
      </c>
      <c r="N1358" s="49" t="s">
        <v>8509</v>
      </c>
      <c r="O1358" s="49" t="s">
        <v>8514</v>
      </c>
      <c r="P1358" s="112" t="s">
        <v>6342</v>
      </c>
      <c r="Q1358" s="112" t="s">
        <v>80</v>
      </c>
      <c r="R1358" s="112"/>
      <c r="S1358" s="112"/>
    </row>
    <row r="1359" spans="1:19" x14ac:dyDescent="0.25">
      <c r="A1359" s="110" t="s">
        <v>4535</v>
      </c>
      <c r="B1359" s="111"/>
      <c r="C1359" s="112" t="s">
        <v>4633</v>
      </c>
      <c r="D1359" s="49" t="s">
        <v>7425</v>
      </c>
      <c r="E1359" s="112"/>
      <c r="F1359" s="112"/>
      <c r="G1359" s="49" t="s">
        <v>6094</v>
      </c>
      <c r="H1359" s="49" t="s">
        <v>6095</v>
      </c>
      <c r="I1359" s="112"/>
      <c r="J1359" s="102" t="s">
        <v>7490</v>
      </c>
      <c r="K1359" s="102"/>
      <c r="L1359" s="49" t="s">
        <v>7469</v>
      </c>
      <c r="M1359" s="152">
        <v>0</v>
      </c>
      <c r="N1359" s="49" t="s">
        <v>8509</v>
      </c>
      <c r="O1359" s="49" t="s">
        <v>8514</v>
      </c>
      <c r="P1359" s="112" t="s">
        <v>6342</v>
      </c>
      <c r="Q1359" s="112" t="s">
        <v>80</v>
      </c>
      <c r="R1359" s="112"/>
      <c r="S1359" s="112"/>
    </row>
    <row r="1360" spans="1:19" x14ac:dyDescent="0.25">
      <c r="A1360" s="110" t="s">
        <v>4535</v>
      </c>
      <c r="B1360" s="111"/>
      <c r="C1360" s="112" t="s">
        <v>4634</v>
      </c>
      <c r="D1360" s="49" t="s">
        <v>7426</v>
      </c>
      <c r="E1360" s="112"/>
      <c r="F1360" s="112"/>
      <c r="G1360" s="49" t="s">
        <v>6096</v>
      </c>
      <c r="H1360" s="49" t="s">
        <v>6097</v>
      </c>
      <c r="I1360" s="112"/>
      <c r="J1360" s="102" t="s">
        <v>7490</v>
      </c>
      <c r="K1360" s="102"/>
      <c r="L1360" s="49" t="s">
        <v>7469</v>
      </c>
      <c r="M1360" s="152">
        <v>0</v>
      </c>
      <c r="N1360" s="49" t="s">
        <v>8509</v>
      </c>
      <c r="O1360" s="49" t="s">
        <v>8514</v>
      </c>
      <c r="P1360" s="112" t="s">
        <v>6342</v>
      </c>
      <c r="Q1360" s="112" t="s">
        <v>80</v>
      </c>
      <c r="R1360" s="112"/>
      <c r="S1360" s="112"/>
    </row>
    <row r="1361" spans="1:19" x14ac:dyDescent="0.25">
      <c r="A1361" s="110" t="s">
        <v>4535</v>
      </c>
      <c r="B1361" s="111"/>
      <c r="C1361" s="112" t="s">
        <v>4619</v>
      </c>
      <c r="D1361" s="49" t="s">
        <v>6976</v>
      </c>
      <c r="E1361" s="112"/>
      <c r="F1361" s="112"/>
      <c r="G1361" s="49" t="s">
        <v>6066</v>
      </c>
      <c r="H1361" s="49" t="s">
        <v>6067</v>
      </c>
      <c r="I1361" s="112"/>
      <c r="J1361" s="102" t="s">
        <v>7490</v>
      </c>
      <c r="K1361" s="102"/>
      <c r="L1361" s="49" t="s">
        <v>7469</v>
      </c>
      <c r="M1361" s="152">
        <v>0</v>
      </c>
      <c r="N1361" s="49" t="s">
        <v>8509</v>
      </c>
      <c r="O1361" s="49" t="s">
        <v>8514</v>
      </c>
      <c r="P1361" s="112" t="s">
        <v>262</v>
      </c>
      <c r="Q1361" s="112" t="s">
        <v>80</v>
      </c>
      <c r="R1361" s="112"/>
      <c r="S1361" s="112"/>
    </row>
    <row r="1362" spans="1:19" x14ac:dyDescent="0.25">
      <c r="A1362" s="110" t="s">
        <v>4535</v>
      </c>
      <c r="B1362" s="111"/>
      <c r="C1362" s="112" t="s">
        <v>4618</v>
      </c>
      <c r="D1362" s="49" t="s">
        <v>6977</v>
      </c>
      <c r="E1362" s="112"/>
      <c r="F1362" s="112"/>
      <c r="G1362" s="49" t="s">
        <v>6064</v>
      </c>
      <c r="H1362" s="49" t="s">
        <v>6065</v>
      </c>
      <c r="I1362" s="112"/>
      <c r="J1362" s="102" t="s">
        <v>7490</v>
      </c>
      <c r="K1362" s="102"/>
      <c r="L1362" s="49" t="s">
        <v>7469</v>
      </c>
      <c r="M1362" s="152">
        <v>0</v>
      </c>
      <c r="N1362" s="49" t="s">
        <v>8509</v>
      </c>
      <c r="O1362" s="49" t="s">
        <v>8514</v>
      </c>
      <c r="P1362" s="112" t="s">
        <v>262</v>
      </c>
      <c r="Q1362" s="112" t="s">
        <v>80</v>
      </c>
      <c r="R1362" s="112"/>
      <c r="S1362" s="112"/>
    </row>
    <row r="1363" spans="1:19" x14ac:dyDescent="0.25">
      <c r="A1363" s="110" t="s">
        <v>4535</v>
      </c>
      <c r="B1363" s="111"/>
      <c r="C1363" s="112" t="s">
        <v>4636</v>
      </c>
      <c r="D1363" s="49" t="s">
        <v>7427</v>
      </c>
      <c r="E1363" s="112"/>
      <c r="F1363" s="112"/>
      <c r="G1363" s="49" t="s">
        <v>6100</v>
      </c>
      <c r="H1363" s="49" t="s">
        <v>6101</v>
      </c>
      <c r="I1363" s="112"/>
      <c r="J1363" s="102" t="s">
        <v>7490</v>
      </c>
      <c r="K1363" s="102"/>
      <c r="L1363" s="49" t="s">
        <v>7469</v>
      </c>
      <c r="M1363" s="152">
        <v>0</v>
      </c>
      <c r="N1363" s="49" t="s">
        <v>8509</v>
      </c>
      <c r="O1363" s="49" t="s">
        <v>8514</v>
      </c>
      <c r="P1363" s="112" t="s">
        <v>6342</v>
      </c>
      <c r="Q1363" s="112" t="s">
        <v>80</v>
      </c>
      <c r="R1363" s="112"/>
      <c r="S1363" s="112"/>
    </row>
    <row r="1364" spans="1:19" x14ac:dyDescent="0.25">
      <c r="A1364" s="110" t="s">
        <v>4535</v>
      </c>
      <c r="B1364" s="111"/>
      <c r="C1364" s="112" t="s">
        <v>4599</v>
      </c>
      <c r="D1364" s="49" t="s">
        <v>7428</v>
      </c>
      <c r="E1364" s="112"/>
      <c r="F1364" s="112"/>
      <c r="G1364" s="60" t="s">
        <v>6026</v>
      </c>
      <c r="H1364" s="49" t="s">
        <v>6027</v>
      </c>
      <c r="I1364" s="112"/>
      <c r="J1364" s="102" t="s">
        <v>7490</v>
      </c>
      <c r="K1364" s="102"/>
      <c r="L1364" s="49" t="s">
        <v>7469</v>
      </c>
      <c r="M1364" s="152">
        <v>0</v>
      </c>
      <c r="N1364" s="49" t="s">
        <v>8509</v>
      </c>
      <c r="O1364" s="49" t="s">
        <v>8514</v>
      </c>
      <c r="P1364" s="112" t="s">
        <v>6338</v>
      </c>
      <c r="Q1364" s="112" t="s">
        <v>80</v>
      </c>
      <c r="R1364" s="112"/>
      <c r="S1364" s="112"/>
    </row>
    <row r="1365" spans="1:19" x14ac:dyDescent="0.25">
      <c r="A1365" s="110" t="s">
        <v>4535</v>
      </c>
      <c r="B1365" s="111"/>
      <c r="C1365" s="112" t="s">
        <v>4613</v>
      </c>
      <c r="D1365" s="49" t="s">
        <v>7429</v>
      </c>
      <c r="E1365" s="112"/>
      <c r="F1365" s="112"/>
      <c r="G1365" s="49" t="s">
        <v>6054</v>
      </c>
      <c r="H1365" s="49" t="s">
        <v>6055</v>
      </c>
      <c r="I1365" s="112"/>
      <c r="J1365" s="102" t="s">
        <v>7490</v>
      </c>
      <c r="K1365" s="102"/>
      <c r="L1365" s="49" t="s">
        <v>7469</v>
      </c>
      <c r="M1365" s="152">
        <v>0</v>
      </c>
      <c r="N1365" s="49" t="s">
        <v>8509</v>
      </c>
      <c r="O1365" s="49" t="s">
        <v>8514</v>
      </c>
      <c r="P1365" s="112" t="s">
        <v>262</v>
      </c>
      <c r="Q1365" s="112" t="s">
        <v>80</v>
      </c>
      <c r="R1365" s="112"/>
      <c r="S1365" s="112"/>
    </row>
    <row r="1366" spans="1:19" x14ac:dyDescent="0.25">
      <c r="A1366" s="110" t="s">
        <v>4535</v>
      </c>
      <c r="B1366" s="111"/>
      <c r="C1366" s="112" t="s">
        <v>4643</v>
      </c>
      <c r="D1366" s="49" t="s">
        <v>7430</v>
      </c>
      <c r="E1366" s="112"/>
      <c r="F1366" s="112"/>
      <c r="G1366" s="49" t="s">
        <v>6114</v>
      </c>
      <c r="H1366" s="49" t="s">
        <v>6115</v>
      </c>
      <c r="I1366" s="112"/>
      <c r="J1366" s="102" t="s">
        <v>7490</v>
      </c>
      <c r="K1366" s="102"/>
      <c r="L1366" s="49" t="s">
        <v>7469</v>
      </c>
      <c r="M1366" s="152">
        <v>0</v>
      </c>
      <c r="N1366" s="49" t="s">
        <v>8509</v>
      </c>
      <c r="O1366" s="49" t="s">
        <v>8514</v>
      </c>
      <c r="P1366" s="112" t="s">
        <v>6328</v>
      </c>
      <c r="Q1366" s="112" t="s">
        <v>80</v>
      </c>
      <c r="R1366" s="112"/>
      <c r="S1366" s="112"/>
    </row>
    <row r="1367" spans="1:19" x14ac:dyDescent="0.25">
      <c r="A1367" s="110" t="s">
        <v>4535</v>
      </c>
      <c r="B1367" s="111"/>
      <c r="C1367" s="112" t="s">
        <v>4655</v>
      </c>
      <c r="D1367" s="49" t="s">
        <v>6978</v>
      </c>
      <c r="E1367" s="112"/>
      <c r="F1367" s="112"/>
      <c r="G1367" s="49" t="s">
        <v>6138</v>
      </c>
      <c r="H1367" s="49" t="s">
        <v>6139</v>
      </c>
      <c r="I1367" s="112"/>
      <c r="J1367" s="102" t="s">
        <v>7490</v>
      </c>
      <c r="K1367" s="102"/>
      <c r="L1367" s="49" t="s">
        <v>7469</v>
      </c>
      <c r="M1367" s="152">
        <v>0</v>
      </c>
      <c r="N1367" s="49" t="s">
        <v>8509</v>
      </c>
      <c r="O1367" s="49" t="s">
        <v>8514</v>
      </c>
      <c r="P1367" s="112" t="s">
        <v>262</v>
      </c>
      <c r="Q1367" s="112" t="s">
        <v>80</v>
      </c>
      <c r="R1367" s="112"/>
      <c r="S1367" s="112"/>
    </row>
    <row r="1368" spans="1:19" x14ac:dyDescent="0.25">
      <c r="A1368" s="110" t="s">
        <v>4535</v>
      </c>
      <c r="B1368" s="111"/>
      <c r="C1368" s="112" t="s">
        <v>4646</v>
      </c>
      <c r="D1368" s="49" t="s">
        <v>7431</v>
      </c>
      <c r="E1368" s="112"/>
      <c r="F1368" s="112"/>
      <c r="G1368" s="49" t="s">
        <v>6120</v>
      </c>
      <c r="H1368" s="61" t="s">
        <v>6121</v>
      </c>
      <c r="I1368" s="112"/>
      <c r="J1368" s="102" t="s">
        <v>7490</v>
      </c>
      <c r="K1368" s="102"/>
      <c r="L1368" s="49" t="s">
        <v>7469</v>
      </c>
      <c r="M1368" s="152">
        <v>0</v>
      </c>
      <c r="N1368" s="49" t="s">
        <v>8509</v>
      </c>
      <c r="O1368" s="49" t="s">
        <v>8514</v>
      </c>
      <c r="P1368" s="112" t="s">
        <v>262</v>
      </c>
      <c r="Q1368" s="112" t="s">
        <v>80</v>
      </c>
      <c r="R1368" s="112"/>
      <c r="S1368" s="112"/>
    </row>
    <row r="1369" spans="1:19" x14ac:dyDescent="0.25">
      <c r="A1369" s="110" t="s">
        <v>4535</v>
      </c>
      <c r="B1369" s="111"/>
      <c r="C1369" s="112" t="s">
        <v>4648</v>
      </c>
      <c r="D1369" s="49" t="s">
        <v>7432</v>
      </c>
      <c r="E1369" s="112"/>
      <c r="F1369" s="112"/>
      <c r="G1369" s="49" t="s">
        <v>6124</v>
      </c>
      <c r="H1369" s="61" t="s">
        <v>6125</v>
      </c>
      <c r="I1369" s="112"/>
      <c r="J1369" s="102" t="s">
        <v>7490</v>
      </c>
      <c r="K1369" s="102"/>
      <c r="L1369" s="49" t="s">
        <v>7469</v>
      </c>
      <c r="M1369" s="152">
        <v>0</v>
      </c>
      <c r="N1369" s="49" t="s">
        <v>8509</v>
      </c>
      <c r="O1369" s="49" t="s">
        <v>8514</v>
      </c>
      <c r="P1369" s="112" t="s">
        <v>262</v>
      </c>
      <c r="Q1369" s="112" t="s">
        <v>80</v>
      </c>
      <c r="R1369" s="112"/>
      <c r="S1369" s="112"/>
    </row>
    <row r="1370" spans="1:19" x14ac:dyDescent="0.25">
      <c r="A1370" s="110" t="s">
        <v>4535</v>
      </c>
      <c r="B1370" s="111"/>
      <c r="C1370" s="112" t="s">
        <v>4649</v>
      </c>
      <c r="D1370" s="49" t="s">
        <v>7433</v>
      </c>
      <c r="E1370" s="112"/>
      <c r="F1370" s="112"/>
      <c r="G1370" s="49" t="s">
        <v>6126</v>
      </c>
      <c r="H1370" s="61" t="s">
        <v>6127</v>
      </c>
      <c r="I1370" s="112"/>
      <c r="J1370" s="102" t="s">
        <v>7490</v>
      </c>
      <c r="K1370" s="102"/>
      <c r="L1370" s="49" t="s">
        <v>7469</v>
      </c>
      <c r="M1370" s="152">
        <v>0</v>
      </c>
      <c r="N1370" s="49" t="s">
        <v>8509</v>
      </c>
      <c r="O1370" s="49" t="s">
        <v>8514</v>
      </c>
      <c r="P1370" s="112" t="s">
        <v>262</v>
      </c>
      <c r="Q1370" s="112" t="s">
        <v>80</v>
      </c>
      <c r="R1370" s="112"/>
      <c r="S1370" s="112"/>
    </row>
    <row r="1371" spans="1:19" x14ac:dyDescent="0.25">
      <c r="A1371" s="110" t="s">
        <v>4535</v>
      </c>
      <c r="B1371" s="111"/>
      <c r="C1371" s="112" t="s">
        <v>4654</v>
      </c>
      <c r="D1371" s="49" t="s">
        <v>7434</v>
      </c>
      <c r="E1371" s="112"/>
      <c r="F1371" s="112"/>
      <c r="G1371" s="49" t="s">
        <v>6136</v>
      </c>
      <c r="H1371" s="49" t="s">
        <v>6137</v>
      </c>
      <c r="I1371" s="112"/>
      <c r="J1371" s="102" t="s">
        <v>7490</v>
      </c>
      <c r="K1371" s="102"/>
      <c r="L1371" s="49" t="s">
        <v>7469</v>
      </c>
      <c r="M1371" s="152">
        <v>0</v>
      </c>
      <c r="N1371" s="49" t="s">
        <v>8509</v>
      </c>
      <c r="O1371" s="49" t="s">
        <v>8514</v>
      </c>
      <c r="P1371" s="112" t="s">
        <v>262</v>
      </c>
      <c r="Q1371" s="112" t="s">
        <v>80</v>
      </c>
      <c r="R1371" s="112"/>
      <c r="S1371" s="112"/>
    </row>
    <row r="1372" spans="1:19" x14ac:dyDescent="0.25">
      <c r="A1372" s="114" t="s">
        <v>4503</v>
      </c>
      <c r="B1372" s="115">
        <v>-99</v>
      </c>
      <c r="C1372" s="100" t="s">
        <v>4112</v>
      </c>
      <c r="D1372" s="100"/>
      <c r="E1372" s="101"/>
      <c r="F1372" s="100"/>
      <c r="G1372" s="114" t="s">
        <v>4112</v>
      </c>
      <c r="H1372" s="100"/>
      <c r="I1372" s="100"/>
      <c r="J1372" s="102" t="s">
        <v>7490</v>
      </c>
      <c r="K1372" s="102"/>
      <c r="L1372" s="100" t="s">
        <v>91</v>
      </c>
      <c r="M1372" s="153" t="s">
        <v>8508</v>
      </c>
      <c r="N1372" s="102" t="s">
        <v>8510</v>
      </c>
      <c r="O1372" s="102"/>
      <c r="P1372" s="114"/>
      <c r="Q1372" s="114" t="s">
        <v>80</v>
      </c>
      <c r="R1372" s="114"/>
      <c r="S1372" s="114"/>
    </row>
    <row r="1373" spans="1:19" x14ac:dyDescent="0.25">
      <c r="A1373" s="114" t="s">
        <v>4503</v>
      </c>
      <c r="B1373" s="99">
        <v>1</v>
      </c>
      <c r="C1373" s="100" t="s">
        <v>93</v>
      </c>
      <c r="D1373" s="100" t="s">
        <v>1923</v>
      </c>
      <c r="E1373" s="101"/>
      <c r="F1373" s="100" t="s">
        <v>7658</v>
      </c>
      <c r="G1373" s="100" t="s">
        <v>277</v>
      </c>
      <c r="H1373" s="100" t="s">
        <v>278</v>
      </c>
      <c r="I1373" s="100" t="s">
        <v>2311</v>
      </c>
      <c r="J1373" s="102" t="s">
        <v>7490</v>
      </c>
      <c r="K1373" s="102"/>
      <c r="L1373" s="100" t="s">
        <v>91</v>
      </c>
      <c r="M1373" s="153" t="s">
        <v>8508</v>
      </c>
      <c r="N1373" s="102" t="s">
        <v>8510</v>
      </c>
      <c r="O1373" s="102" t="s">
        <v>8513</v>
      </c>
      <c r="P1373" s="114" t="s">
        <v>91</v>
      </c>
      <c r="Q1373" s="114" t="s">
        <v>80</v>
      </c>
      <c r="R1373" s="114"/>
      <c r="S1373" s="114"/>
    </row>
    <row r="1374" spans="1:19" x14ac:dyDescent="0.25">
      <c r="A1374" s="110" t="s">
        <v>4503</v>
      </c>
      <c r="B1374" s="111">
        <v>2</v>
      </c>
      <c r="C1374" s="112" t="s">
        <v>4113</v>
      </c>
      <c r="D1374" s="53" t="s">
        <v>7550</v>
      </c>
      <c r="E1374" s="112"/>
      <c r="F1374" s="112"/>
      <c r="G1374" s="49" t="s">
        <v>465</v>
      </c>
      <c r="H1374" s="49" t="s">
        <v>5052</v>
      </c>
      <c r="I1374" s="112"/>
      <c r="J1374" s="102" t="s">
        <v>7490</v>
      </c>
      <c r="K1374" s="102"/>
      <c r="L1374" s="98" t="s">
        <v>7470</v>
      </c>
      <c r="M1374" s="159" t="s">
        <v>8508</v>
      </c>
      <c r="N1374" s="98" t="s">
        <v>8510</v>
      </c>
      <c r="O1374" s="98" t="s">
        <v>8513</v>
      </c>
      <c r="P1374" s="112" t="s">
        <v>100</v>
      </c>
      <c r="Q1374" s="112" t="s">
        <v>80</v>
      </c>
      <c r="R1374" s="112"/>
      <c r="S1374" s="112"/>
    </row>
    <row r="1375" spans="1:19" x14ac:dyDescent="0.25">
      <c r="A1375" s="114" t="s">
        <v>4503</v>
      </c>
      <c r="B1375" s="99">
        <v>3</v>
      </c>
      <c r="C1375" s="100" t="s">
        <v>116</v>
      </c>
      <c r="D1375" s="102" t="s">
        <v>6628</v>
      </c>
      <c r="E1375" s="101"/>
      <c r="F1375" s="100"/>
      <c r="G1375" s="100" t="s">
        <v>318</v>
      </c>
      <c r="H1375" s="100"/>
      <c r="I1375" s="100"/>
      <c r="J1375" s="102" t="s">
        <v>7490</v>
      </c>
      <c r="K1375" s="102"/>
      <c r="L1375" s="54" t="s">
        <v>91</v>
      </c>
      <c r="M1375" s="157" t="s">
        <v>8508</v>
      </c>
      <c r="N1375" s="56" t="s">
        <v>8510</v>
      </c>
      <c r="O1375" s="56" t="s">
        <v>8513</v>
      </c>
      <c r="P1375" s="114" t="s">
        <v>100</v>
      </c>
      <c r="Q1375" s="114" t="s">
        <v>80</v>
      </c>
      <c r="R1375" s="112" t="s">
        <v>7474</v>
      </c>
      <c r="S1375" s="112"/>
    </row>
    <row r="1376" spans="1:19" x14ac:dyDescent="0.25">
      <c r="A1376" s="114" t="s">
        <v>4503</v>
      </c>
      <c r="B1376" s="99">
        <v>4</v>
      </c>
      <c r="C1376" s="100" t="s">
        <v>2591</v>
      </c>
      <c r="D1376" s="102" t="s">
        <v>7535</v>
      </c>
      <c r="E1376" s="101"/>
      <c r="F1376" s="100"/>
      <c r="G1376" s="100" t="s">
        <v>3015</v>
      </c>
      <c r="H1376" s="100" t="s">
        <v>2796</v>
      </c>
      <c r="I1376" s="100"/>
      <c r="J1376" s="102" t="s">
        <v>7490</v>
      </c>
      <c r="K1376" s="102"/>
      <c r="L1376" s="54" t="s">
        <v>7470</v>
      </c>
      <c r="M1376" s="157" t="s">
        <v>8508</v>
      </c>
      <c r="N1376" s="120" t="s">
        <v>8509</v>
      </c>
      <c r="O1376" s="56" t="s">
        <v>8513</v>
      </c>
      <c r="P1376" s="114" t="s">
        <v>100</v>
      </c>
      <c r="Q1376" s="114" t="s">
        <v>80</v>
      </c>
      <c r="R1376" s="112" t="s">
        <v>7474</v>
      </c>
      <c r="S1376" s="112"/>
    </row>
    <row r="1377" spans="1:19" x14ac:dyDescent="0.25">
      <c r="A1377" s="114" t="s">
        <v>4503</v>
      </c>
      <c r="B1377" s="99">
        <v>5</v>
      </c>
      <c r="C1377" s="100" t="s">
        <v>267</v>
      </c>
      <c r="D1377" s="100" t="s">
        <v>6405</v>
      </c>
      <c r="E1377" s="101"/>
      <c r="F1377" s="100" t="s">
        <v>7592</v>
      </c>
      <c r="G1377" s="100" t="s">
        <v>480</v>
      </c>
      <c r="H1377" s="100" t="s">
        <v>481</v>
      </c>
      <c r="I1377" s="100" t="s">
        <v>2223</v>
      </c>
      <c r="J1377" s="102" t="s">
        <v>7490</v>
      </c>
      <c r="K1377" s="102"/>
      <c r="L1377" s="100" t="s">
        <v>153</v>
      </c>
      <c r="M1377" s="153" t="s">
        <v>8508</v>
      </c>
      <c r="N1377" s="102" t="s">
        <v>8509</v>
      </c>
      <c r="O1377" s="102" t="s">
        <v>8513</v>
      </c>
      <c r="P1377" s="114" t="s">
        <v>153</v>
      </c>
      <c r="Q1377" s="114" t="s">
        <v>80</v>
      </c>
      <c r="R1377" s="114"/>
      <c r="S1377" s="114"/>
    </row>
    <row r="1378" spans="1:19" x14ac:dyDescent="0.25">
      <c r="A1378" s="110" t="s">
        <v>4503</v>
      </c>
      <c r="B1378" s="111"/>
      <c r="C1378" s="112" t="s">
        <v>4505</v>
      </c>
      <c r="D1378" s="49" t="s">
        <v>7286</v>
      </c>
      <c r="E1378" s="112"/>
      <c r="F1378" s="112"/>
      <c r="G1378" s="49" t="s">
        <v>5842</v>
      </c>
      <c r="H1378" s="49" t="s">
        <v>5843</v>
      </c>
      <c r="I1378" s="112"/>
      <c r="J1378" s="102" t="s">
        <v>7490</v>
      </c>
      <c r="K1378" s="102"/>
      <c r="L1378" s="49" t="s">
        <v>7469</v>
      </c>
      <c r="M1378" s="152">
        <v>0</v>
      </c>
      <c r="N1378" s="49" t="s">
        <v>8509</v>
      </c>
      <c r="O1378" s="49" t="s">
        <v>8514</v>
      </c>
      <c r="P1378" s="112" t="s">
        <v>165</v>
      </c>
      <c r="Q1378" s="112" t="s">
        <v>80</v>
      </c>
      <c r="R1378" s="112"/>
      <c r="S1378" s="112"/>
    </row>
    <row r="1379" spans="1:19" x14ac:dyDescent="0.25">
      <c r="A1379" s="110" t="s">
        <v>4503</v>
      </c>
      <c r="B1379" s="111"/>
      <c r="C1379" s="112" t="s">
        <v>4506</v>
      </c>
      <c r="D1379" s="49" t="s">
        <v>7287</v>
      </c>
      <c r="E1379" s="112"/>
      <c r="F1379" s="112"/>
      <c r="G1379" s="49" t="s">
        <v>5844</v>
      </c>
      <c r="H1379" s="49" t="s">
        <v>5845</v>
      </c>
      <c r="I1379" s="112"/>
      <c r="J1379" s="102" t="s">
        <v>7490</v>
      </c>
      <c r="K1379" s="102"/>
      <c r="L1379" s="49" t="s">
        <v>7469</v>
      </c>
      <c r="M1379" s="152">
        <v>0</v>
      </c>
      <c r="N1379" s="49" t="s">
        <v>8509</v>
      </c>
      <c r="O1379" s="49" t="s">
        <v>8514</v>
      </c>
      <c r="P1379" s="112" t="s">
        <v>165</v>
      </c>
      <c r="Q1379" s="112" t="s">
        <v>80</v>
      </c>
      <c r="R1379" s="112"/>
      <c r="S1379" s="112"/>
    </row>
    <row r="1380" spans="1:19" x14ac:dyDescent="0.25">
      <c r="A1380" s="110" t="s">
        <v>4503</v>
      </c>
      <c r="B1380" s="111"/>
      <c r="C1380" s="112" t="s">
        <v>4520</v>
      </c>
      <c r="D1380" s="49" t="s">
        <v>7296</v>
      </c>
      <c r="E1380" s="112"/>
      <c r="F1380" s="112"/>
      <c r="G1380" s="49" t="s">
        <v>5872</v>
      </c>
      <c r="H1380" s="49" t="s">
        <v>5873</v>
      </c>
      <c r="I1380" s="112"/>
      <c r="J1380" s="102" t="s">
        <v>7490</v>
      </c>
      <c r="K1380" s="102"/>
      <c r="L1380" s="49" t="s">
        <v>7469</v>
      </c>
      <c r="M1380" s="152">
        <v>0</v>
      </c>
      <c r="N1380" s="49" t="s">
        <v>8509</v>
      </c>
      <c r="O1380" s="49" t="s">
        <v>8514</v>
      </c>
      <c r="P1380" s="112" t="s">
        <v>6314</v>
      </c>
      <c r="Q1380" s="112" t="s">
        <v>80</v>
      </c>
      <c r="R1380" s="112"/>
      <c r="S1380" s="112"/>
    </row>
    <row r="1381" spans="1:19" x14ac:dyDescent="0.25">
      <c r="A1381" s="110" t="s">
        <v>4503</v>
      </c>
      <c r="B1381" s="111"/>
      <c r="C1381" s="112" t="s">
        <v>4511</v>
      </c>
      <c r="D1381" s="49" t="s">
        <v>7297</v>
      </c>
      <c r="E1381" s="112"/>
      <c r="F1381" s="112"/>
      <c r="G1381" s="49" t="s">
        <v>5854</v>
      </c>
      <c r="H1381" s="49" t="s">
        <v>5855</v>
      </c>
      <c r="I1381" s="112"/>
      <c r="J1381" s="102" t="s">
        <v>7490</v>
      </c>
      <c r="K1381" s="102"/>
      <c r="L1381" s="49" t="s">
        <v>7469</v>
      </c>
      <c r="M1381" s="152">
        <v>0</v>
      </c>
      <c r="N1381" s="49" t="s">
        <v>8509</v>
      </c>
      <c r="O1381" s="49" t="s">
        <v>8514</v>
      </c>
      <c r="P1381" s="112" t="s">
        <v>165</v>
      </c>
      <c r="Q1381" s="112" t="s">
        <v>80</v>
      </c>
      <c r="R1381" s="112"/>
      <c r="S1381" s="112"/>
    </row>
    <row r="1382" spans="1:19" x14ac:dyDescent="0.25">
      <c r="A1382" s="110" t="s">
        <v>4503</v>
      </c>
      <c r="B1382" s="111"/>
      <c r="C1382" s="112" t="s">
        <v>4521</v>
      </c>
      <c r="D1382" s="49" t="s">
        <v>7288</v>
      </c>
      <c r="E1382" s="112"/>
      <c r="F1382" s="112"/>
      <c r="G1382" s="49" t="s">
        <v>5874</v>
      </c>
      <c r="H1382" s="49" t="s">
        <v>5875</v>
      </c>
      <c r="I1382" s="112"/>
      <c r="J1382" s="102" t="s">
        <v>7490</v>
      </c>
      <c r="K1382" s="102"/>
      <c r="L1382" s="49" t="s">
        <v>7469</v>
      </c>
      <c r="M1382" s="152">
        <v>0</v>
      </c>
      <c r="N1382" s="49" t="s">
        <v>8509</v>
      </c>
      <c r="O1382" s="49" t="s">
        <v>8514</v>
      </c>
      <c r="P1382" s="112" t="s">
        <v>6314</v>
      </c>
      <c r="Q1382" s="112" t="s">
        <v>80</v>
      </c>
      <c r="R1382" s="112"/>
      <c r="S1382" s="112"/>
    </row>
    <row r="1383" spans="1:19" x14ac:dyDescent="0.25">
      <c r="A1383" s="110" t="s">
        <v>4503</v>
      </c>
      <c r="B1383" s="111"/>
      <c r="C1383" s="112" t="s">
        <v>4509</v>
      </c>
      <c r="D1383" s="49" t="s">
        <v>7298</v>
      </c>
      <c r="E1383" s="112"/>
      <c r="F1383" s="112"/>
      <c r="G1383" s="49" t="s">
        <v>5850</v>
      </c>
      <c r="H1383" s="49" t="s">
        <v>5851</v>
      </c>
      <c r="I1383" s="112"/>
      <c r="J1383" s="102" t="s">
        <v>7490</v>
      </c>
      <c r="K1383" s="102"/>
      <c r="L1383" s="49" t="s">
        <v>7469</v>
      </c>
      <c r="M1383" s="152">
        <v>0</v>
      </c>
      <c r="N1383" s="49" t="s">
        <v>8509</v>
      </c>
      <c r="O1383" s="49" t="s">
        <v>8514</v>
      </c>
      <c r="P1383" s="112" t="s">
        <v>165</v>
      </c>
      <c r="Q1383" s="112" t="s">
        <v>80</v>
      </c>
      <c r="R1383" s="112"/>
      <c r="S1383" s="112"/>
    </row>
    <row r="1384" spans="1:19" x14ac:dyDescent="0.25">
      <c r="A1384" s="110" t="s">
        <v>4503</v>
      </c>
      <c r="B1384" s="111"/>
      <c r="C1384" s="112" t="s">
        <v>4514</v>
      </c>
      <c r="D1384" s="49" t="s">
        <v>7289</v>
      </c>
      <c r="E1384" s="112"/>
      <c r="F1384" s="112"/>
      <c r="G1384" s="49" t="s">
        <v>5860</v>
      </c>
      <c r="H1384" s="49" t="s">
        <v>5861</v>
      </c>
      <c r="I1384" s="112"/>
      <c r="J1384" s="102" t="s">
        <v>7490</v>
      </c>
      <c r="K1384" s="102"/>
      <c r="L1384" s="49" t="s">
        <v>7469</v>
      </c>
      <c r="M1384" s="152">
        <v>0</v>
      </c>
      <c r="N1384" s="49" t="s">
        <v>8509</v>
      </c>
      <c r="O1384" s="49" t="s">
        <v>8514</v>
      </c>
      <c r="P1384" s="112" t="s">
        <v>6314</v>
      </c>
      <c r="Q1384" s="112" t="s">
        <v>80</v>
      </c>
      <c r="R1384" s="112"/>
      <c r="S1384" s="112"/>
    </row>
    <row r="1385" spans="1:19" x14ac:dyDescent="0.25">
      <c r="A1385" s="110" t="s">
        <v>4503</v>
      </c>
      <c r="B1385" s="111"/>
      <c r="C1385" s="112" t="s">
        <v>4524</v>
      </c>
      <c r="D1385" s="49" t="s">
        <v>7299</v>
      </c>
      <c r="E1385" s="112"/>
      <c r="F1385" s="112"/>
      <c r="G1385" s="49" t="s">
        <v>5880</v>
      </c>
      <c r="H1385" s="49" t="s">
        <v>5881</v>
      </c>
      <c r="I1385" s="112"/>
      <c r="J1385" s="102" t="s">
        <v>7490</v>
      </c>
      <c r="K1385" s="102"/>
      <c r="L1385" s="112" t="s">
        <v>7470</v>
      </c>
      <c r="M1385" s="113">
        <v>0</v>
      </c>
      <c r="N1385" s="112" t="s">
        <v>8509</v>
      </c>
      <c r="O1385" s="112" t="s">
        <v>8514</v>
      </c>
      <c r="P1385" s="112" t="s">
        <v>100</v>
      </c>
      <c r="Q1385" s="112" t="s">
        <v>80</v>
      </c>
      <c r="R1385" s="112"/>
      <c r="S1385" s="112"/>
    </row>
    <row r="1386" spans="1:19" x14ac:dyDescent="0.25">
      <c r="A1386" s="110" t="s">
        <v>4503</v>
      </c>
      <c r="B1386" s="111"/>
      <c r="C1386" s="112" t="s">
        <v>4515</v>
      </c>
      <c r="D1386" s="49" t="s">
        <v>7290</v>
      </c>
      <c r="E1386" s="112"/>
      <c r="F1386" s="112"/>
      <c r="G1386" s="49" t="s">
        <v>5862</v>
      </c>
      <c r="H1386" s="49" t="s">
        <v>5863</v>
      </c>
      <c r="I1386" s="112"/>
      <c r="J1386" s="102" t="s">
        <v>7490</v>
      </c>
      <c r="K1386" s="102"/>
      <c r="L1386" s="49" t="s">
        <v>7469</v>
      </c>
      <c r="M1386" s="152">
        <v>0</v>
      </c>
      <c r="N1386" s="49" t="s">
        <v>8509</v>
      </c>
      <c r="O1386" s="49" t="s">
        <v>8514</v>
      </c>
      <c r="P1386" s="112" t="s">
        <v>6314</v>
      </c>
      <c r="Q1386" s="112" t="s">
        <v>80</v>
      </c>
      <c r="R1386" s="112"/>
      <c r="S1386" s="112"/>
    </row>
    <row r="1387" spans="1:19" x14ac:dyDescent="0.25">
      <c r="A1387" s="110" t="s">
        <v>4503</v>
      </c>
      <c r="B1387" s="111"/>
      <c r="C1387" s="112" t="s">
        <v>4513</v>
      </c>
      <c r="D1387" s="49" t="s">
        <v>7291</v>
      </c>
      <c r="E1387" s="112"/>
      <c r="F1387" s="112"/>
      <c r="G1387" s="49" t="s">
        <v>5858</v>
      </c>
      <c r="H1387" s="49" t="s">
        <v>5859</v>
      </c>
      <c r="I1387" s="112"/>
      <c r="J1387" s="102" t="s">
        <v>7490</v>
      </c>
      <c r="K1387" s="102"/>
      <c r="L1387" s="49" t="s">
        <v>7469</v>
      </c>
      <c r="M1387" s="152">
        <v>0</v>
      </c>
      <c r="N1387" s="49" t="s">
        <v>8509</v>
      </c>
      <c r="O1387" s="49" t="s">
        <v>8514</v>
      </c>
      <c r="P1387" s="112" t="s">
        <v>165</v>
      </c>
      <c r="Q1387" s="112" t="s">
        <v>80</v>
      </c>
      <c r="R1387" s="112"/>
      <c r="S1387" s="112"/>
    </row>
    <row r="1388" spans="1:19" x14ac:dyDescent="0.25">
      <c r="A1388" s="110" t="s">
        <v>4503</v>
      </c>
      <c r="B1388" s="111"/>
      <c r="C1388" s="112" t="s">
        <v>4522</v>
      </c>
      <c r="D1388" s="49" t="s">
        <v>7292</v>
      </c>
      <c r="E1388" s="112"/>
      <c r="F1388" s="112"/>
      <c r="G1388" s="49" t="s">
        <v>5876</v>
      </c>
      <c r="H1388" s="49" t="s">
        <v>5877</v>
      </c>
      <c r="I1388" s="112"/>
      <c r="J1388" s="102" t="s">
        <v>7490</v>
      </c>
      <c r="K1388" s="102"/>
      <c r="L1388" s="49" t="s">
        <v>7469</v>
      </c>
      <c r="M1388" s="152">
        <v>0</v>
      </c>
      <c r="N1388" s="49" t="s">
        <v>8509</v>
      </c>
      <c r="O1388" s="49" t="s">
        <v>8514</v>
      </c>
      <c r="P1388" s="112" t="s">
        <v>6314</v>
      </c>
      <c r="Q1388" s="112" t="s">
        <v>80</v>
      </c>
      <c r="R1388" s="112"/>
      <c r="S1388" s="112"/>
    </row>
    <row r="1389" spans="1:19" x14ac:dyDescent="0.25">
      <c r="A1389" s="110" t="s">
        <v>4503</v>
      </c>
      <c r="B1389" s="111"/>
      <c r="C1389" s="112" t="s">
        <v>4510</v>
      </c>
      <c r="D1389" s="49" t="s">
        <v>7300</v>
      </c>
      <c r="E1389" s="112"/>
      <c r="F1389" s="112"/>
      <c r="G1389" s="49" t="s">
        <v>5852</v>
      </c>
      <c r="H1389" s="49" t="s">
        <v>5853</v>
      </c>
      <c r="I1389" s="112"/>
      <c r="J1389" s="102" t="s">
        <v>7490</v>
      </c>
      <c r="K1389" s="102"/>
      <c r="L1389" s="49" t="s">
        <v>7469</v>
      </c>
      <c r="M1389" s="152">
        <v>0</v>
      </c>
      <c r="N1389" s="49" t="s">
        <v>8509</v>
      </c>
      <c r="O1389" s="49" t="s">
        <v>8514</v>
      </c>
      <c r="P1389" s="112" t="s">
        <v>165</v>
      </c>
      <c r="Q1389" s="112" t="s">
        <v>80</v>
      </c>
      <c r="R1389" s="112"/>
      <c r="S1389" s="112"/>
    </row>
    <row r="1390" spans="1:19" x14ac:dyDescent="0.25">
      <c r="A1390" s="110" t="s">
        <v>4503</v>
      </c>
      <c r="B1390" s="111"/>
      <c r="C1390" s="112" t="s">
        <v>4518</v>
      </c>
      <c r="D1390" s="49" t="s">
        <v>7301</v>
      </c>
      <c r="E1390" s="112"/>
      <c r="F1390" s="112"/>
      <c r="G1390" s="49" t="s">
        <v>5868</v>
      </c>
      <c r="H1390" s="49" t="s">
        <v>5869</v>
      </c>
      <c r="I1390" s="112"/>
      <c r="J1390" s="102" t="s">
        <v>7490</v>
      </c>
      <c r="K1390" s="102"/>
      <c r="L1390" s="49" t="s">
        <v>7469</v>
      </c>
      <c r="M1390" s="152">
        <v>0</v>
      </c>
      <c r="N1390" s="49" t="s">
        <v>8509</v>
      </c>
      <c r="O1390" s="49" t="s">
        <v>8514</v>
      </c>
      <c r="P1390" s="112" t="s">
        <v>6314</v>
      </c>
      <c r="Q1390" s="112" t="s">
        <v>80</v>
      </c>
      <c r="R1390" s="112"/>
      <c r="S1390" s="112"/>
    </row>
    <row r="1391" spans="1:19" x14ac:dyDescent="0.25">
      <c r="A1391" s="110" t="s">
        <v>4503</v>
      </c>
      <c r="B1391" s="111"/>
      <c r="C1391" s="112" t="s">
        <v>4519</v>
      </c>
      <c r="D1391" s="49" t="s">
        <v>7302</v>
      </c>
      <c r="E1391" s="112"/>
      <c r="F1391" s="112"/>
      <c r="G1391" s="49" t="s">
        <v>5870</v>
      </c>
      <c r="H1391" s="49" t="s">
        <v>5871</v>
      </c>
      <c r="I1391" s="112"/>
      <c r="J1391" s="102" t="s">
        <v>7490</v>
      </c>
      <c r="K1391" s="102"/>
      <c r="L1391" s="49" t="s">
        <v>7469</v>
      </c>
      <c r="M1391" s="152">
        <v>0</v>
      </c>
      <c r="N1391" s="49" t="s">
        <v>8509</v>
      </c>
      <c r="O1391" s="49" t="s">
        <v>8514</v>
      </c>
      <c r="P1391" s="112" t="s">
        <v>6314</v>
      </c>
      <c r="Q1391" s="112" t="s">
        <v>80</v>
      </c>
      <c r="R1391" s="112"/>
      <c r="S1391" s="112"/>
    </row>
    <row r="1392" spans="1:19" x14ac:dyDescent="0.25">
      <c r="A1392" s="110" t="s">
        <v>4503</v>
      </c>
      <c r="B1392" s="111"/>
      <c r="C1392" s="112" t="s">
        <v>4507</v>
      </c>
      <c r="D1392" s="49" t="s">
        <v>7293</v>
      </c>
      <c r="E1392" s="112"/>
      <c r="F1392" s="112"/>
      <c r="G1392" s="49" t="s">
        <v>5846</v>
      </c>
      <c r="H1392" s="49" t="s">
        <v>5847</v>
      </c>
      <c r="I1392" s="112"/>
      <c r="J1392" s="102" t="s">
        <v>7490</v>
      </c>
      <c r="K1392" s="102"/>
      <c r="L1392" s="49" t="s">
        <v>7469</v>
      </c>
      <c r="M1392" s="152">
        <v>0</v>
      </c>
      <c r="N1392" s="49" t="s">
        <v>8509</v>
      </c>
      <c r="O1392" s="49" t="s">
        <v>8514</v>
      </c>
      <c r="P1392" s="112" t="s">
        <v>165</v>
      </c>
      <c r="Q1392" s="112" t="s">
        <v>80</v>
      </c>
      <c r="R1392" s="112"/>
      <c r="S1392" s="112"/>
    </row>
    <row r="1393" spans="1:19" x14ac:dyDescent="0.25">
      <c r="A1393" s="110" t="s">
        <v>4503</v>
      </c>
      <c r="B1393" s="111"/>
      <c r="C1393" s="112" t="s">
        <v>4508</v>
      </c>
      <c r="D1393" s="49" t="s">
        <v>7294</v>
      </c>
      <c r="E1393" s="112"/>
      <c r="F1393" s="112"/>
      <c r="G1393" s="49" t="s">
        <v>5848</v>
      </c>
      <c r="H1393" s="49" t="s">
        <v>5849</v>
      </c>
      <c r="I1393" s="112"/>
      <c r="J1393" s="102" t="s">
        <v>7490</v>
      </c>
      <c r="K1393" s="102"/>
      <c r="L1393" s="49" t="s">
        <v>7469</v>
      </c>
      <c r="M1393" s="152">
        <v>0</v>
      </c>
      <c r="N1393" s="49" t="s">
        <v>8509</v>
      </c>
      <c r="O1393" s="49" t="s">
        <v>8514</v>
      </c>
      <c r="P1393" s="112" t="s">
        <v>165</v>
      </c>
      <c r="Q1393" s="112" t="s">
        <v>80</v>
      </c>
      <c r="R1393" s="112"/>
      <c r="S1393" s="112"/>
    </row>
    <row r="1394" spans="1:19" x14ac:dyDescent="0.25">
      <c r="A1394" s="110" t="s">
        <v>4503</v>
      </c>
      <c r="B1394" s="111"/>
      <c r="C1394" s="112" t="s">
        <v>4517</v>
      </c>
      <c r="D1394" s="49" t="s">
        <v>7303</v>
      </c>
      <c r="E1394" s="112"/>
      <c r="F1394" s="112"/>
      <c r="G1394" s="49" t="s">
        <v>5866</v>
      </c>
      <c r="H1394" s="49" t="s">
        <v>5867</v>
      </c>
      <c r="I1394" s="112"/>
      <c r="J1394" s="102" t="s">
        <v>7490</v>
      </c>
      <c r="K1394" s="102"/>
      <c r="L1394" s="49" t="s">
        <v>7469</v>
      </c>
      <c r="M1394" s="152">
        <v>0</v>
      </c>
      <c r="N1394" s="49" t="s">
        <v>8509</v>
      </c>
      <c r="O1394" s="49" t="s">
        <v>8514</v>
      </c>
      <c r="P1394" s="112" t="s">
        <v>6314</v>
      </c>
      <c r="Q1394" s="112" t="s">
        <v>80</v>
      </c>
      <c r="R1394" s="112"/>
      <c r="S1394" s="112"/>
    </row>
    <row r="1395" spans="1:19" x14ac:dyDescent="0.25">
      <c r="A1395" s="110" t="s">
        <v>4503</v>
      </c>
      <c r="B1395" s="111"/>
      <c r="C1395" s="112" t="s">
        <v>4516</v>
      </c>
      <c r="D1395" s="49" t="s">
        <v>7304</v>
      </c>
      <c r="E1395" s="112"/>
      <c r="F1395" s="112"/>
      <c r="G1395" s="49" t="s">
        <v>5864</v>
      </c>
      <c r="H1395" s="49" t="s">
        <v>5865</v>
      </c>
      <c r="I1395" s="112"/>
      <c r="J1395" s="102" t="s">
        <v>7490</v>
      </c>
      <c r="K1395" s="102"/>
      <c r="L1395" s="49" t="s">
        <v>7469</v>
      </c>
      <c r="M1395" s="152">
        <v>0</v>
      </c>
      <c r="N1395" s="49" t="s">
        <v>8509</v>
      </c>
      <c r="O1395" s="49" t="s">
        <v>8514</v>
      </c>
      <c r="P1395" s="112" t="s">
        <v>6314</v>
      </c>
      <c r="Q1395" s="112" t="s">
        <v>80</v>
      </c>
      <c r="R1395" s="112"/>
      <c r="S1395" s="112"/>
    </row>
    <row r="1396" spans="1:19" x14ac:dyDescent="0.25">
      <c r="A1396" s="110" t="s">
        <v>4503</v>
      </c>
      <c r="B1396" s="111"/>
      <c r="C1396" s="112" t="s">
        <v>4525</v>
      </c>
      <c r="D1396" s="49" t="s">
        <v>7305</v>
      </c>
      <c r="E1396" s="112"/>
      <c r="F1396" s="112"/>
      <c r="G1396" s="49" t="s">
        <v>5882</v>
      </c>
      <c r="H1396" s="49" t="s">
        <v>5883</v>
      </c>
      <c r="I1396" s="112"/>
      <c r="J1396" s="102" t="s">
        <v>7490</v>
      </c>
      <c r="K1396" s="102"/>
      <c r="L1396" s="112" t="s">
        <v>7469</v>
      </c>
      <c r="M1396" s="113">
        <v>0</v>
      </c>
      <c r="N1396" s="112" t="s">
        <v>8509</v>
      </c>
      <c r="O1396" s="112" t="s">
        <v>8514</v>
      </c>
      <c r="P1396" s="112" t="s">
        <v>100</v>
      </c>
      <c r="Q1396" s="112" t="s">
        <v>80</v>
      </c>
      <c r="R1396" s="112"/>
      <c r="S1396" s="112"/>
    </row>
    <row r="1397" spans="1:19" x14ac:dyDescent="0.25">
      <c r="A1397" s="110" t="s">
        <v>4503</v>
      </c>
      <c r="B1397" s="111"/>
      <c r="C1397" s="112" t="s">
        <v>4512</v>
      </c>
      <c r="D1397" s="49" t="s">
        <v>7295</v>
      </c>
      <c r="E1397" s="112"/>
      <c r="F1397" s="112"/>
      <c r="G1397" s="49" t="s">
        <v>5856</v>
      </c>
      <c r="H1397" s="49" t="s">
        <v>5857</v>
      </c>
      <c r="I1397" s="112"/>
      <c r="J1397" s="102" t="s">
        <v>7490</v>
      </c>
      <c r="K1397" s="102"/>
      <c r="L1397" s="49" t="s">
        <v>7469</v>
      </c>
      <c r="M1397" s="152">
        <v>0</v>
      </c>
      <c r="N1397" s="49" t="s">
        <v>8509</v>
      </c>
      <c r="O1397" s="49" t="s">
        <v>8514</v>
      </c>
      <c r="P1397" s="112" t="s">
        <v>165</v>
      </c>
      <c r="Q1397" s="112" t="s">
        <v>80</v>
      </c>
      <c r="R1397" s="112"/>
      <c r="S1397" s="112"/>
    </row>
    <row r="1398" spans="1:19" x14ac:dyDescent="0.25">
      <c r="A1398" s="110" t="s">
        <v>4503</v>
      </c>
      <c r="B1398" s="111"/>
      <c r="C1398" s="112" t="s">
        <v>4526</v>
      </c>
      <c r="D1398" s="49" t="s">
        <v>7306</v>
      </c>
      <c r="E1398" s="112"/>
      <c r="F1398" s="112"/>
      <c r="G1398" s="49" t="s">
        <v>5884</v>
      </c>
      <c r="H1398" s="49" t="s">
        <v>5885</v>
      </c>
      <c r="I1398" s="112"/>
      <c r="J1398" s="102" t="s">
        <v>7490</v>
      </c>
      <c r="K1398" s="102"/>
      <c r="L1398" s="112" t="s">
        <v>7469</v>
      </c>
      <c r="M1398" s="113">
        <v>0</v>
      </c>
      <c r="N1398" s="112" t="s">
        <v>8509</v>
      </c>
      <c r="O1398" s="112" t="s">
        <v>8514</v>
      </c>
      <c r="P1398" s="112" t="s">
        <v>100</v>
      </c>
      <c r="Q1398" s="112" t="s">
        <v>80</v>
      </c>
      <c r="R1398" s="112"/>
      <c r="S1398" s="112"/>
    </row>
    <row r="1399" spans="1:19" x14ac:dyDescent="0.25">
      <c r="A1399" s="110" t="s">
        <v>4503</v>
      </c>
      <c r="B1399" s="111"/>
      <c r="C1399" s="112" t="s">
        <v>4527</v>
      </c>
      <c r="D1399" s="49" t="s">
        <v>7307</v>
      </c>
      <c r="E1399" s="112"/>
      <c r="F1399" s="112"/>
      <c r="G1399" s="49" t="s">
        <v>5886</v>
      </c>
      <c r="H1399" s="49" t="s">
        <v>5887</v>
      </c>
      <c r="I1399" s="112"/>
      <c r="J1399" s="102" t="s">
        <v>7490</v>
      </c>
      <c r="K1399" s="102"/>
      <c r="L1399" s="112" t="s">
        <v>7469</v>
      </c>
      <c r="M1399" s="113">
        <v>0</v>
      </c>
      <c r="N1399" s="112" t="s">
        <v>8509</v>
      </c>
      <c r="O1399" s="112" t="s">
        <v>8514</v>
      </c>
      <c r="P1399" s="112" t="s">
        <v>100</v>
      </c>
      <c r="Q1399" s="112" t="s">
        <v>80</v>
      </c>
      <c r="R1399" s="112"/>
      <c r="S1399" s="112"/>
    </row>
    <row r="1400" spans="1:19" x14ac:dyDescent="0.25">
      <c r="A1400" s="110" t="s">
        <v>4503</v>
      </c>
      <c r="B1400" s="111"/>
      <c r="C1400" s="112" t="s">
        <v>4528</v>
      </c>
      <c r="D1400" s="49" t="s">
        <v>7308</v>
      </c>
      <c r="E1400" s="112"/>
      <c r="F1400" s="112"/>
      <c r="G1400" s="49" t="s">
        <v>5888</v>
      </c>
      <c r="H1400" s="49" t="s">
        <v>5889</v>
      </c>
      <c r="I1400" s="112"/>
      <c r="J1400" s="102" t="s">
        <v>7490</v>
      </c>
      <c r="K1400" s="102"/>
      <c r="L1400" s="112" t="s">
        <v>7469</v>
      </c>
      <c r="M1400" s="113">
        <v>0</v>
      </c>
      <c r="N1400" s="112" t="s">
        <v>8509</v>
      </c>
      <c r="O1400" s="112" t="s">
        <v>8514</v>
      </c>
      <c r="P1400" s="112" t="s">
        <v>100</v>
      </c>
      <c r="Q1400" s="112" t="s">
        <v>80</v>
      </c>
      <c r="R1400" s="112"/>
      <c r="S1400" s="112"/>
    </row>
    <row r="1401" spans="1:19" x14ac:dyDescent="0.25">
      <c r="A1401" s="110" t="s">
        <v>4503</v>
      </c>
      <c r="B1401" s="111"/>
      <c r="C1401" s="112" t="s">
        <v>4530</v>
      </c>
      <c r="D1401" s="49" t="s">
        <v>7309</v>
      </c>
      <c r="E1401" s="112"/>
      <c r="F1401" s="112"/>
      <c r="G1401" s="49" t="s">
        <v>5892</v>
      </c>
      <c r="H1401" s="49" t="s">
        <v>5893</v>
      </c>
      <c r="I1401" s="112"/>
      <c r="J1401" s="102" t="s">
        <v>7490</v>
      </c>
      <c r="K1401" s="102"/>
      <c r="L1401" s="112" t="s">
        <v>7469</v>
      </c>
      <c r="M1401" s="113">
        <v>0</v>
      </c>
      <c r="N1401" s="112" t="s">
        <v>8509</v>
      </c>
      <c r="O1401" s="112" t="s">
        <v>8514</v>
      </c>
      <c r="P1401" s="112" t="s">
        <v>100</v>
      </c>
      <c r="Q1401" s="112" t="s">
        <v>80</v>
      </c>
      <c r="R1401" s="112"/>
      <c r="S1401" s="112"/>
    </row>
    <row r="1402" spans="1:19" x14ac:dyDescent="0.25">
      <c r="A1402" s="110" t="s">
        <v>4503</v>
      </c>
      <c r="B1402" s="111"/>
      <c r="C1402" s="112" t="s">
        <v>4529</v>
      </c>
      <c r="D1402" s="49" t="s">
        <v>7310</v>
      </c>
      <c r="E1402" s="112"/>
      <c r="F1402" s="112"/>
      <c r="G1402" s="49" t="s">
        <v>5890</v>
      </c>
      <c r="H1402" s="49" t="s">
        <v>5891</v>
      </c>
      <c r="I1402" s="112"/>
      <c r="J1402" s="102" t="s">
        <v>7490</v>
      </c>
      <c r="K1402" s="102"/>
      <c r="L1402" s="112" t="s">
        <v>7469</v>
      </c>
      <c r="M1402" s="113">
        <v>0</v>
      </c>
      <c r="N1402" s="112" t="s">
        <v>8509</v>
      </c>
      <c r="O1402" s="112" t="s">
        <v>8514</v>
      </c>
      <c r="P1402" s="112" t="s">
        <v>100</v>
      </c>
      <c r="Q1402" s="112" t="s">
        <v>80</v>
      </c>
      <c r="R1402" s="112"/>
      <c r="S1402" s="112"/>
    </row>
    <row r="1403" spans="1:19" x14ac:dyDescent="0.25">
      <c r="A1403" s="110" t="s">
        <v>4503</v>
      </c>
      <c r="B1403" s="111"/>
      <c r="C1403" s="112" t="s">
        <v>4523</v>
      </c>
      <c r="D1403" s="49" t="s">
        <v>7311</v>
      </c>
      <c r="E1403" s="112"/>
      <c r="F1403" s="112"/>
      <c r="G1403" s="49" t="s">
        <v>5878</v>
      </c>
      <c r="H1403" s="49" t="s">
        <v>5879</v>
      </c>
      <c r="I1403" s="112"/>
      <c r="J1403" s="102" t="s">
        <v>7490</v>
      </c>
      <c r="K1403" s="102"/>
      <c r="L1403" s="112" t="s">
        <v>7469</v>
      </c>
      <c r="M1403" s="113">
        <v>0</v>
      </c>
      <c r="N1403" s="112" t="s">
        <v>8509</v>
      </c>
      <c r="O1403" s="112" t="s">
        <v>8514</v>
      </c>
      <c r="P1403" s="112" t="s">
        <v>100</v>
      </c>
      <c r="Q1403" s="112" t="s">
        <v>80</v>
      </c>
      <c r="R1403" s="112"/>
      <c r="S1403" s="112"/>
    </row>
    <row r="1404" spans="1:19" x14ac:dyDescent="0.25">
      <c r="A1404" s="110" t="s">
        <v>4503</v>
      </c>
      <c r="B1404" s="111"/>
      <c r="C1404" s="112" t="s">
        <v>4531</v>
      </c>
      <c r="D1404" s="49" t="s">
        <v>7312</v>
      </c>
      <c r="E1404" s="112"/>
      <c r="F1404" s="112"/>
      <c r="G1404" s="49" t="s">
        <v>5894</v>
      </c>
      <c r="H1404" s="49" t="s">
        <v>5895</v>
      </c>
      <c r="I1404" s="112"/>
      <c r="J1404" s="102" t="s">
        <v>7490</v>
      </c>
      <c r="K1404" s="102"/>
      <c r="L1404" s="112" t="s">
        <v>7469</v>
      </c>
      <c r="M1404" s="113">
        <v>0</v>
      </c>
      <c r="N1404" s="112" t="s">
        <v>8509</v>
      </c>
      <c r="O1404" s="112" t="s">
        <v>8514</v>
      </c>
      <c r="P1404" s="112" t="s">
        <v>100</v>
      </c>
      <c r="Q1404" s="112" t="s">
        <v>80</v>
      </c>
      <c r="R1404" s="112"/>
      <c r="S1404" s="112"/>
    </row>
    <row r="1405" spans="1:19" x14ac:dyDescent="0.25">
      <c r="A1405" s="110" t="s">
        <v>4503</v>
      </c>
      <c r="B1405" s="111"/>
      <c r="C1405" s="112" t="s">
        <v>4532</v>
      </c>
      <c r="D1405" s="49" t="s">
        <v>7313</v>
      </c>
      <c r="E1405" s="112"/>
      <c r="F1405" s="112"/>
      <c r="G1405" s="49" t="s">
        <v>5896</v>
      </c>
      <c r="H1405" s="49" t="s">
        <v>5897</v>
      </c>
      <c r="I1405" s="112"/>
      <c r="J1405" s="102" t="s">
        <v>7490</v>
      </c>
      <c r="K1405" s="102"/>
      <c r="L1405" s="112" t="s">
        <v>7469</v>
      </c>
      <c r="M1405" s="113">
        <v>0</v>
      </c>
      <c r="N1405" s="112" t="s">
        <v>8509</v>
      </c>
      <c r="O1405" s="112" t="s">
        <v>8514</v>
      </c>
      <c r="P1405" s="112" t="s">
        <v>100</v>
      </c>
      <c r="Q1405" s="112" t="s">
        <v>80</v>
      </c>
      <c r="R1405" s="112"/>
      <c r="S1405" s="112"/>
    </row>
    <row r="1406" spans="1:19" x14ac:dyDescent="0.25">
      <c r="A1406" s="110" t="s">
        <v>4503</v>
      </c>
      <c r="B1406" s="111"/>
      <c r="C1406" s="112" t="s">
        <v>4533</v>
      </c>
      <c r="D1406" s="49" t="s">
        <v>7314</v>
      </c>
      <c r="E1406" s="112"/>
      <c r="F1406" s="112"/>
      <c r="G1406" s="49" t="s">
        <v>5898</v>
      </c>
      <c r="H1406" s="49" t="s">
        <v>5899</v>
      </c>
      <c r="I1406" s="112"/>
      <c r="J1406" s="102" t="s">
        <v>7490</v>
      </c>
      <c r="K1406" s="102"/>
      <c r="L1406" s="112" t="s">
        <v>7469</v>
      </c>
      <c r="M1406" s="113">
        <v>0</v>
      </c>
      <c r="N1406" s="112" t="s">
        <v>8509</v>
      </c>
      <c r="O1406" s="112" t="s">
        <v>8514</v>
      </c>
      <c r="P1406" s="112" t="s">
        <v>100</v>
      </c>
      <c r="Q1406" s="112" t="s">
        <v>80</v>
      </c>
      <c r="R1406" s="112"/>
      <c r="S1406" s="112"/>
    </row>
    <row r="1407" spans="1:19" x14ac:dyDescent="0.25">
      <c r="A1407" s="110" t="s">
        <v>4503</v>
      </c>
      <c r="B1407" s="111"/>
      <c r="C1407" s="112" t="s">
        <v>4504</v>
      </c>
      <c r="D1407" s="49" t="s">
        <v>7285</v>
      </c>
      <c r="E1407" s="112"/>
      <c r="F1407" s="112"/>
      <c r="G1407" s="49" t="s">
        <v>5841</v>
      </c>
      <c r="H1407" s="49" t="s">
        <v>2834</v>
      </c>
      <c r="I1407" s="112"/>
      <c r="J1407" s="102" t="s">
        <v>7490</v>
      </c>
      <c r="K1407" s="102"/>
      <c r="L1407" s="49" t="s">
        <v>7469</v>
      </c>
      <c r="M1407" s="152">
        <v>0</v>
      </c>
      <c r="N1407" s="49" t="s">
        <v>8509</v>
      </c>
      <c r="O1407" s="49" t="s">
        <v>8514</v>
      </c>
      <c r="P1407" s="112" t="s">
        <v>139</v>
      </c>
      <c r="Q1407" s="112" t="s">
        <v>80</v>
      </c>
      <c r="R1407" s="112"/>
      <c r="S1407" s="112"/>
    </row>
    <row r="1408" spans="1:19" x14ac:dyDescent="0.25">
      <c r="A1408" s="110" t="s">
        <v>4503</v>
      </c>
      <c r="B1408" s="111"/>
      <c r="C1408" s="112" t="s">
        <v>4534</v>
      </c>
      <c r="D1408" s="49" t="s">
        <v>7315</v>
      </c>
      <c r="E1408" s="112"/>
      <c r="F1408" s="112"/>
      <c r="G1408" s="49" t="s">
        <v>5900</v>
      </c>
      <c r="H1408" s="49" t="s">
        <v>5901</v>
      </c>
      <c r="I1408" s="112"/>
      <c r="J1408" s="102" t="s">
        <v>7490</v>
      </c>
      <c r="K1408" s="102"/>
      <c r="L1408" s="112" t="s">
        <v>7469</v>
      </c>
      <c r="M1408" s="113">
        <v>0</v>
      </c>
      <c r="N1408" s="112" t="s">
        <v>8509</v>
      </c>
      <c r="O1408" s="112" t="s">
        <v>8514</v>
      </c>
      <c r="P1408" s="112" t="s">
        <v>100</v>
      </c>
      <c r="Q1408" s="112" t="s">
        <v>80</v>
      </c>
      <c r="R1408" s="112"/>
      <c r="S1408" s="112"/>
    </row>
    <row r="1409" spans="1:19" x14ac:dyDescent="0.25">
      <c r="A1409" s="110" t="s">
        <v>77</v>
      </c>
      <c r="B1409" s="113">
        <v>-99</v>
      </c>
      <c r="C1409" s="112" t="s">
        <v>6783</v>
      </c>
      <c r="D1409" s="49" t="s">
        <v>7316</v>
      </c>
      <c r="E1409" s="112"/>
      <c r="F1409" s="112"/>
      <c r="G1409" s="112" t="s">
        <v>6784</v>
      </c>
      <c r="H1409" s="112" t="s">
        <v>6785</v>
      </c>
      <c r="I1409" s="112"/>
      <c r="J1409" s="102" t="s">
        <v>7490</v>
      </c>
      <c r="K1409" s="102"/>
      <c r="L1409" s="133" t="s">
        <v>7470</v>
      </c>
      <c r="M1409" s="161"/>
      <c r="N1409" s="133"/>
      <c r="O1409" s="133"/>
      <c r="P1409" s="112" t="s">
        <v>3000</v>
      </c>
      <c r="Q1409" s="112" t="s">
        <v>74</v>
      </c>
      <c r="R1409" s="112"/>
      <c r="S1409" s="112"/>
    </row>
    <row r="1410" spans="1:19" x14ac:dyDescent="0.25">
      <c r="A1410" s="110" t="s">
        <v>77</v>
      </c>
      <c r="B1410" s="113">
        <v>-99</v>
      </c>
      <c r="C1410" s="112" t="s">
        <v>2995</v>
      </c>
      <c r="D1410" s="112"/>
      <c r="E1410" s="112"/>
      <c r="F1410" s="112"/>
      <c r="G1410" s="112" t="s">
        <v>6781</v>
      </c>
      <c r="H1410" s="112" t="s">
        <v>6782</v>
      </c>
      <c r="I1410" s="112"/>
      <c r="J1410" s="55" t="s">
        <v>7490</v>
      </c>
      <c r="K1410" s="55"/>
      <c r="L1410" s="49" t="s">
        <v>7471</v>
      </c>
      <c r="M1410" s="152">
        <v>0</v>
      </c>
      <c r="N1410" s="49" t="s">
        <v>8509</v>
      </c>
      <c r="O1410" s="49"/>
      <c r="P1410" s="112" t="s">
        <v>3951</v>
      </c>
      <c r="Q1410" s="112" t="s">
        <v>74</v>
      </c>
      <c r="R1410" s="112"/>
      <c r="S1410" s="112"/>
    </row>
    <row r="1411" spans="1:19" x14ac:dyDescent="0.25">
      <c r="A1411" s="120" t="s">
        <v>77</v>
      </c>
      <c r="B1411" s="138">
        <v>1</v>
      </c>
      <c r="C1411" s="120" t="s">
        <v>4044</v>
      </c>
      <c r="D1411" s="54" t="s">
        <v>6473</v>
      </c>
      <c r="E1411" s="120" t="s">
        <v>8464</v>
      </c>
      <c r="F1411" s="120" t="s">
        <v>7994</v>
      </c>
      <c r="G1411" s="120" t="s">
        <v>4918</v>
      </c>
      <c r="H1411" s="120" t="s">
        <v>4919</v>
      </c>
      <c r="I1411" s="120"/>
      <c r="J1411" s="56" t="s">
        <v>7490</v>
      </c>
      <c r="K1411" s="56"/>
      <c r="L1411" s="120" t="s">
        <v>7470</v>
      </c>
      <c r="M1411" s="138" t="s">
        <v>8508</v>
      </c>
      <c r="N1411" s="120" t="s">
        <v>8510</v>
      </c>
      <c r="O1411" s="120" t="s">
        <v>8513</v>
      </c>
      <c r="P1411" s="120" t="s">
        <v>100</v>
      </c>
      <c r="Q1411" s="120" t="s">
        <v>74</v>
      </c>
      <c r="R1411" s="120"/>
      <c r="S1411" s="120"/>
    </row>
    <row r="1412" spans="1:19" x14ac:dyDescent="0.25">
      <c r="A1412" s="112" t="s">
        <v>77</v>
      </c>
      <c r="B1412" s="92">
        <v>2</v>
      </c>
      <c r="C1412" s="53" t="s">
        <v>236</v>
      </c>
      <c r="D1412" s="53" t="s">
        <v>1917</v>
      </c>
      <c r="E1412" s="49" t="s">
        <v>8436</v>
      </c>
      <c r="F1412" s="67" t="s">
        <v>7705</v>
      </c>
      <c r="G1412" s="53" t="s">
        <v>550</v>
      </c>
      <c r="H1412" s="53" t="s">
        <v>573</v>
      </c>
      <c r="I1412" s="67" t="s">
        <v>2433</v>
      </c>
      <c r="J1412" s="55" t="s">
        <v>7490</v>
      </c>
      <c r="K1412" s="55"/>
      <c r="L1412" s="53" t="s">
        <v>91</v>
      </c>
      <c r="M1412" s="154" t="s">
        <v>8508</v>
      </c>
      <c r="N1412" s="55" t="s">
        <v>8510</v>
      </c>
      <c r="O1412" s="55" t="s">
        <v>8513</v>
      </c>
      <c r="P1412" s="112" t="s">
        <v>92</v>
      </c>
      <c r="Q1412" s="112" t="s">
        <v>74</v>
      </c>
      <c r="R1412" s="112"/>
      <c r="S1412" s="112"/>
    </row>
    <row r="1413" spans="1:19" x14ac:dyDescent="0.25">
      <c r="A1413" s="112" t="s">
        <v>77</v>
      </c>
      <c r="B1413" s="92">
        <v>3</v>
      </c>
      <c r="C1413" s="53" t="s">
        <v>251</v>
      </c>
      <c r="D1413" s="53" t="s">
        <v>2056</v>
      </c>
      <c r="E1413" s="49" t="s">
        <v>8437</v>
      </c>
      <c r="F1413" s="67" t="s">
        <v>7588</v>
      </c>
      <c r="G1413" s="53" t="s">
        <v>574</v>
      </c>
      <c r="H1413" s="53" t="s">
        <v>575</v>
      </c>
      <c r="I1413" s="67" t="s">
        <v>2434</v>
      </c>
      <c r="J1413" s="55" t="s">
        <v>7490</v>
      </c>
      <c r="K1413" s="55"/>
      <c r="L1413" s="53" t="s">
        <v>153</v>
      </c>
      <c r="M1413" s="154" t="s">
        <v>8508</v>
      </c>
      <c r="N1413" s="55" t="s">
        <v>8509</v>
      </c>
      <c r="O1413" s="55" t="s">
        <v>8513</v>
      </c>
      <c r="P1413" s="112" t="s">
        <v>153</v>
      </c>
      <c r="Q1413" s="112" t="s">
        <v>74</v>
      </c>
      <c r="R1413" s="112"/>
      <c r="S1413" s="112"/>
    </row>
    <row r="1414" spans="1:19" x14ac:dyDescent="0.25">
      <c r="A1414" s="112" t="s">
        <v>77</v>
      </c>
      <c r="B1414" s="92">
        <v>4</v>
      </c>
      <c r="C1414" s="53" t="s">
        <v>253</v>
      </c>
      <c r="D1414" s="53" t="s">
        <v>6487</v>
      </c>
      <c r="E1414" s="49" t="s">
        <v>8438</v>
      </c>
      <c r="F1414" s="67" t="s">
        <v>2254</v>
      </c>
      <c r="G1414" s="53" t="s">
        <v>578</v>
      </c>
      <c r="H1414" s="53" t="s">
        <v>579</v>
      </c>
      <c r="I1414" s="67" t="s">
        <v>2436</v>
      </c>
      <c r="J1414" s="55" t="s">
        <v>7490</v>
      </c>
      <c r="K1414" s="55"/>
      <c r="L1414" s="49" t="s">
        <v>7469</v>
      </c>
      <c r="M1414" s="152">
        <v>2</v>
      </c>
      <c r="N1414" s="49" t="s">
        <v>8509</v>
      </c>
      <c r="O1414" s="49" t="s">
        <v>8514</v>
      </c>
      <c r="P1414" s="112" t="s">
        <v>235</v>
      </c>
      <c r="Q1414" s="112" t="s">
        <v>74</v>
      </c>
      <c r="R1414" s="112"/>
      <c r="S1414" s="112"/>
    </row>
    <row r="1415" spans="1:19" x14ac:dyDescent="0.25">
      <c r="A1415" s="112" t="s">
        <v>77</v>
      </c>
      <c r="B1415" s="92">
        <v>5</v>
      </c>
      <c r="C1415" s="53" t="s">
        <v>254</v>
      </c>
      <c r="D1415" s="53" t="s">
        <v>6488</v>
      </c>
      <c r="E1415" s="49" t="s">
        <v>8439</v>
      </c>
      <c r="F1415" s="67" t="s">
        <v>2253</v>
      </c>
      <c r="G1415" s="53" t="s">
        <v>580</v>
      </c>
      <c r="H1415" s="53" t="s">
        <v>581</v>
      </c>
      <c r="I1415" s="67" t="s">
        <v>2437</v>
      </c>
      <c r="J1415" s="55" t="s">
        <v>7490</v>
      </c>
      <c r="K1415" s="55"/>
      <c r="L1415" s="49" t="s">
        <v>7469</v>
      </c>
      <c r="M1415" s="152">
        <v>2</v>
      </c>
      <c r="N1415" s="49" t="s">
        <v>8509</v>
      </c>
      <c r="O1415" s="49" t="s">
        <v>8514</v>
      </c>
      <c r="P1415" s="112" t="s">
        <v>235</v>
      </c>
      <c r="Q1415" s="112" t="s">
        <v>74</v>
      </c>
      <c r="R1415" s="112"/>
      <c r="S1415" s="112"/>
    </row>
    <row r="1416" spans="1:19" x14ac:dyDescent="0.25">
      <c r="A1416" s="112" t="s">
        <v>77</v>
      </c>
      <c r="B1416" s="111">
        <v>6</v>
      </c>
      <c r="C1416" s="112" t="s">
        <v>4104</v>
      </c>
      <c r="D1416" s="53" t="s">
        <v>6492</v>
      </c>
      <c r="E1416" s="112" t="s">
        <v>8458</v>
      </c>
      <c r="F1416" s="110" t="s">
        <v>7989</v>
      </c>
      <c r="G1416" s="112" t="s">
        <v>5036</v>
      </c>
      <c r="H1416" s="112" t="s">
        <v>5037</v>
      </c>
      <c r="I1416" s="112"/>
      <c r="J1416" s="55" t="s">
        <v>7490</v>
      </c>
      <c r="K1416" s="55"/>
      <c r="L1416" s="49" t="s">
        <v>7469</v>
      </c>
      <c r="M1416" s="152">
        <v>0</v>
      </c>
      <c r="N1416" s="49" t="s">
        <v>8509</v>
      </c>
      <c r="O1416" s="49" t="s">
        <v>8514</v>
      </c>
      <c r="P1416" s="112" t="s">
        <v>235</v>
      </c>
      <c r="Q1416" s="112" t="s">
        <v>74</v>
      </c>
      <c r="R1416" s="112"/>
      <c r="S1416" s="112"/>
    </row>
    <row r="1417" spans="1:19" x14ac:dyDescent="0.25">
      <c r="A1417" s="112" t="s">
        <v>77</v>
      </c>
      <c r="B1417" s="111">
        <v>7</v>
      </c>
      <c r="C1417" s="112" t="s">
        <v>4106</v>
      </c>
      <c r="D1417" s="54" t="s">
        <v>6493</v>
      </c>
      <c r="E1417" s="112" t="s">
        <v>8459</v>
      </c>
      <c r="F1417" s="110" t="s">
        <v>7990</v>
      </c>
      <c r="G1417" s="112" t="s">
        <v>5040</v>
      </c>
      <c r="H1417" s="112" t="s">
        <v>5041</v>
      </c>
      <c r="I1417" s="112"/>
      <c r="J1417" s="55" t="s">
        <v>7490</v>
      </c>
      <c r="K1417" s="55"/>
      <c r="L1417" s="49" t="s">
        <v>7469</v>
      </c>
      <c r="M1417" s="152">
        <v>0</v>
      </c>
      <c r="N1417" s="49" t="s">
        <v>8509</v>
      </c>
      <c r="O1417" s="49" t="s">
        <v>8514</v>
      </c>
      <c r="P1417" s="112" t="s">
        <v>235</v>
      </c>
      <c r="Q1417" s="112" t="s">
        <v>74</v>
      </c>
      <c r="R1417" s="112"/>
      <c r="S1417" s="112"/>
    </row>
    <row r="1418" spans="1:19" x14ac:dyDescent="0.25">
      <c r="A1418" s="112" t="s">
        <v>77</v>
      </c>
      <c r="B1418" s="111">
        <v>8</v>
      </c>
      <c r="C1418" s="120" t="s">
        <v>4105</v>
      </c>
      <c r="D1418" s="53" t="s">
        <v>6494</v>
      </c>
      <c r="E1418" s="112" t="s">
        <v>8452</v>
      </c>
      <c r="F1418" s="110" t="s">
        <v>7991</v>
      </c>
      <c r="G1418" s="112" t="s">
        <v>5038</v>
      </c>
      <c r="H1418" s="112" t="s">
        <v>5039</v>
      </c>
      <c r="I1418" s="112"/>
      <c r="J1418" s="55" t="s">
        <v>7490</v>
      </c>
      <c r="K1418" s="55"/>
      <c r="L1418" s="49" t="s">
        <v>7469</v>
      </c>
      <c r="M1418" s="152">
        <v>0</v>
      </c>
      <c r="N1418" s="49" t="s">
        <v>8509</v>
      </c>
      <c r="O1418" s="49" t="s">
        <v>8514</v>
      </c>
      <c r="P1418" s="112" t="s">
        <v>235</v>
      </c>
      <c r="Q1418" s="112" t="s">
        <v>74</v>
      </c>
      <c r="R1418" s="112"/>
      <c r="S1418" s="112"/>
    </row>
    <row r="1419" spans="1:19" x14ac:dyDescent="0.25">
      <c r="A1419" s="112" t="s">
        <v>77</v>
      </c>
      <c r="B1419" s="111">
        <v>9</v>
      </c>
      <c r="C1419" s="120" t="s">
        <v>4107</v>
      </c>
      <c r="D1419" s="53" t="s">
        <v>6494</v>
      </c>
      <c r="E1419" s="112" t="s">
        <v>8452</v>
      </c>
      <c r="F1419" s="120" t="s">
        <v>7991</v>
      </c>
      <c r="G1419" s="112" t="s">
        <v>5042</v>
      </c>
      <c r="H1419" s="112" t="s">
        <v>5043</v>
      </c>
      <c r="I1419" s="112"/>
      <c r="J1419" s="55" t="s">
        <v>7490</v>
      </c>
      <c r="K1419" s="55"/>
      <c r="L1419" s="49" t="s">
        <v>7469</v>
      </c>
      <c r="M1419" s="152">
        <v>0</v>
      </c>
      <c r="N1419" s="49" t="s">
        <v>8509</v>
      </c>
      <c r="O1419" s="49" t="s">
        <v>8514</v>
      </c>
      <c r="P1419" s="112" t="s">
        <v>235</v>
      </c>
      <c r="Q1419" s="112" t="s">
        <v>74</v>
      </c>
      <c r="R1419" s="120" t="s">
        <v>7993</v>
      </c>
      <c r="S1419" s="120"/>
    </row>
    <row r="1420" spans="1:19" x14ac:dyDescent="0.25">
      <c r="A1420" s="112" t="s">
        <v>77</v>
      </c>
      <c r="B1420" s="111">
        <v>10</v>
      </c>
      <c r="C1420" s="112" t="s">
        <v>4092</v>
      </c>
      <c r="D1420" s="49" t="s">
        <v>6478</v>
      </c>
      <c r="E1420" s="112" t="s">
        <v>8461</v>
      </c>
      <c r="F1420" s="110" t="s">
        <v>8450</v>
      </c>
      <c r="G1420" s="112" t="s">
        <v>5012</v>
      </c>
      <c r="H1420" s="112" t="s">
        <v>5013</v>
      </c>
      <c r="I1420" s="112"/>
      <c r="J1420" s="55" t="s">
        <v>7490</v>
      </c>
      <c r="K1420" s="55"/>
      <c r="L1420" s="49" t="s">
        <v>7469</v>
      </c>
      <c r="M1420" s="152">
        <v>0</v>
      </c>
      <c r="N1420" s="49" t="s">
        <v>8509</v>
      </c>
      <c r="O1420" s="49" t="s">
        <v>8514</v>
      </c>
      <c r="P1420" s="112" t="s">
        <v>235</v>
      </c>
      <c r="Q1420" s="112" t="s">
        <v>74</v>
      </c>
      <c r="R1420" s="112"/>
      <c r="S1420" s="112"/>
    </row>
    <row r="1421" spans="1:19" x14ac:dyDescent="0.25">
      <c r="A1421" s="112" t="s">
        <v>77</v>
      </c>
      <c r="B1421" s="111">
        <v>11</v>
      </c>
      <c r="C1421" s="112" t="s">
        <v>4095</v>
      </c>
      <c r="D1421" s="49" t="s">
        <v>6481</v>
      </c>
      <c r="E1421" s="112" t="s">
        <v>8457</v>
      </c>
      <c r="F1421" s="110" t="s">
        <v>8449</v>
      </c>
      <c r="G1421" s="112" t="s">
        <v>5018</v>
      </c>
      <c r="H1421" s="112" t="s">
        <v>5019</v>
      </c>
      <c r="I1421" s="112"/>
      <c r="J1421" s="55" t="s">
        <v>7490</v>
      </c>
      <c r="K1421" s="55"/>
      <c r="L1421" s="49" t="s">
        <v>7469</v>
      </c>
      <c r="M1421" s="152">
        <v>0</v>
      </c>
      <c r="N1421" s="49" t="s">
        <v>8509</v>
      </c>
      <c r="O1421" s="49" t="s">
        <v>8514</v>
      </c>
      <c r="P1421" s="112" t="s">
        <v>235</v>
      </c>
      <c r="Q1421" s="112" t="s">
        <v>74</v>
      </c>
      <c r="R1421" s="112"/>
      <c r="S1421" s="112"/>
    </row>
    <row r="1422" spans="1:19" x14ac:dyDescent="0.25">
      <c r="A1422" s="112" t="s">
        <v>77</v>
      </c>
      <c r="B1422" s="92">
        <v>12</v>
      </c>
      <c r="C1422" s="53" t="s">
        <v>257</v>
      </c>
      <c r="D1422" s="53" t="s">
        <v>1909</v>
      </c>
      <c r="E1422" s="49" t="s">
        <v>8441</v>
      </c>
      <c r="F1422" s="67" t="s">
        <v>2257</v>
      </c>
      <c r="G1422" s="53" t="s">
        <v>586</v>
      </c>
      <c r="H1422" s="53" t="s">
        <v>587</v>
      </c>
      <c r="I1422" s="67" t="s">
        <v>2440</v>
      </c>
      <c r="J1422" s="55" t="s">
        <v>7490</v>
      </c>
      <c r="K1422" s="55"/>
      <c r="L1422" s="49" t="s">
        <v>7469</v>
      </c>
      <c r="M1422" s="152">
        <v>1</v>
      </c>
      <c r="N1422" s="49" t="s">
        <v>8509</v>
      </c>
      <c r="O1422" s="49" t="s">
        <v>8514</v>
      </c>
      <c r="P1422" s="112" t="s">
        <v>235</v>
      </c>
      <c r="Q1422" s="112" t="s">
        <v>74</v>
      </c>
      <c r="R1422" s="112"/>
      <c r="S1422" s="112"/>
    </row>
    <row r="1423" spans="1:19" x14ac:dyDescent="0.25">
      <c r="A1423" s="112" t="s">
        <v>77</v>
      </c>
      <c r="B1423" s="92">
        <v>13</v>
      </c>
      <c r="C1423" s="53" t="s">
        <v>255</v>
      </c>
      <c r="D1423" s="53" t="s">
        <v>1906</v>
      </c>
      <c r="E1423" s="49" t="s">
        <v>8444</v>
      </c>
      <c r="F1423" s="67" t="s">
        <v>2255</v>
      </c>
      <c r="G1423" s="53" t="s">
        <v>582</v>
      </c>
      <c r="H1423" s="53" t="s">
        <v>583</v>
      </c>
      <c r="I1423" s="67" t="s">
        <v>2438</v>
      </c>
      <c r="J1423" s="55" t="s">
        <v>7490</v>
      </c>
      <c r="K1423" s="55"/>
      <c r="L1423" s="49" t="s">
        <v>7469</v>
      </c>
      <c r="M1423" s="152">
        <v>2</v>
      </c>
      <c r="N1423" s="49" t="s">
        <v>8509</v>
      </c>
      <c r="O1423" s="49" t="s">
        <v>8514</v>
      </c>
      <c r="P1423" s="112" t="s">
        <v>165</v>
      </c>
      <c r="Q1423" s="112" t="s">
        <v>74</v>
      </c>
      <c r="R1423" s="112"/>
      <c r="S1423" s="112"/>
    </row>
    <row r="1424" spans="1:19" x14ac:dyDescent="0.25">
      <c r="A1424" s="112" t="s">
        <v>77</v>
      </c>
      <c r="B1424" s="92">
        <v>14</v>
      </c>
      <c r="C1424" s="53" t="s">
        <v>252</v>
      </c>
      <c r="D1424" s="53" t="s">
        <v>2066</v>
      </c>
      <c r="E1424" s="49" t="s">
        <v>2435</v>
      </c>
      <c r="F1424" s="67" t="s">
        <v>2252</v>
      </c>
      <c r="G1424" s="53" t="s">
        <v>576</v>
      </c>
      <c r="H1424" s="53" t="s">
        <v>577</v>
      </c>
      <c r="I1424" s="67" t="s">
        <v>2435</v>
      </c>
      <c r="J1424" s="55" t="s">
        <v>7490</v>
      </c>
      <c r="K1424" s="55"/>
      <c r="L1424" s="49" t="s">
        <v>7469</v>
      </c>
      <c r="M1424" s="152">
        <v>2</v>
      </c>
      <c r="N1424" s="49" t="s">
        <v>8509</v>
      </c>
      <c r="O1424" s="49" t="s">
        <v>8514</v>
      </c>
      <c r="P1424" s="112" t="s">
        <v>249</v>
      </c>
      <c r="Q1424" s="112" t="s">
        <v>74</v>
      </c>
      <c r="R1424" s="112"/>
      <c r="S1424" s="112"/>
    </row>
    <row r="1425" spans="1:19" x14ac:dyDescent="0.25">
      <c r="A1425" s="112" t="s">
        <v>77</v>
      </c>
      <c r="B1425" s="111">
        <v>15</v>
      </c>
      <c r="C1425" s="112" t="s">
        <v>4090</v>
      </c>
      <c r="D1425" s="49" t="s">
        <v>6475</v>
      </c>
      <c r="E1425" s="112" t="s">
        <v>8448</v>
      </c>
      <c r="F1425" s="110" t="s">
        <v>7977</v>
      </c>
      <c r="G1425" s="112" t="s">
        <v>5008</v>
      </c>
      <c r="H1425" s="112" t="s">
        <v>5009</v>
      </c>
      <c r="I1425" s="112"/>
      <c r="J1425" s="55" t="s">
        <v>7490</v>
      </c>
      <c r="K1425" s="55"/>
      <c r="L1425" s="49" t="s">
        <v>7469</v>
      </c>
      <c r="M1425" s="152">
        <v>0</v>
      </c>
      <c r="N1425" s="49" t="s">
        <v>8509</v>
      </c>
      <c r="O1425" s="49" t="s">
        <v>8514</v>
      </c>
      <c r="P1425" s="112" t="s">
        <v>249</v>
      </c>
      <c r="Q1425" s="112" t="s">
        <v>74</v>
      </c>
      <c r="R1425" s="112"/>
      <c r="S1425" s="112"/>
    </row>
    <row r="1426" spans="1:19" x14ac:dyDescent="0.25">
      <c r="A1426" s="112" t="s">
        <v>77</v>
      </c>
      <c r="B1426" s="111">
        <v>16</v>
      </c>
      <c r="C1426" s="112" t="s">
        <v>4089</v>
      </c>
      <c r="D1426" s="49" t="s">
        <v>6477</v>
      </c>
      <c r="E1426" s="112" t="s">
        <v>8447</v>
      </c>
      <c r="F1426" s="110" t="s">
        <v>7976</v>
      </c>
      <c r="G1426" s="112" t="s">
        <v>5006</v>
      </c>
      <c r="H1426" s="112" t="s">
        <v>5007</v>
      </c>
      <c r="I1426" s="112"/>
      <c r="J1426" s="55" t="s">
        <v>7490</v>
      </c>
      <c r="K1426" s="55"/>
      <c r="L1426" s="49" t="s">
        <v>7469</v>
      </c>
      <c r="M1426" s="152">
        <v>0</v>
      </c>
      <c r="N1426" s="49" t="s">
        <v>8509</v>
      </c>
      <c r="O1426" s="49" t="s">
        <v>8514</v>
      </c>
      <c r="P1426" s="112" t="s">
        <v>6313</v>
      </c>
      <c r="Q1426" s="112" t="s">
        <v>74</v>
      </c>
      <c r="R1426" s="112"/>
      <c r="S1426" s="112"/>
    </row>
    <row r="1427" spans="1:19" x14ac:dyDescent="0.25">
      <c r="A1427" s="112" t="s">
        <v>77</v>
      </c>
      <c r="B1427" s="111">
        <v>17</v>
      </c>
      <c r="C1427" s="112" t="s">
        <v>4088</v>
      </c>
      <c r="D1427" s="49" t="s">
        <v>5005</v>
      </c>
      <c r="E1427" s="112" t="s">
        <v>8442</v>
      </c>
      <c r="F1427" s="110" t="s">
        <v>7975</v>
      </c>
      <c r="G1427" s="112" t="s">
        <v>5004</v>
      </c>
      <c r="H1427" s="112" t="s">
        <v>5005</v>
      </c>
      <c r="I1427" s="112"/>
      <c r="J1427" s="55" t="s">
        <v>7490</v>
      </c>
      <c r="K1427" s="55"/>
      <c r="L1427" s="112" t="s">
        <v>7469</v>
      </c>
      <c r="M1427" s="113">
        <v>0</v>
      </c>
      <c r="N1427" s="112" t="s">
        <v>8509</v>
      </c>
      <c r="O1427" s="112" t="s">
        <v>8514</v>
      </c>
      <c r="P1427" s="112" t="s">
        <v>100</v>
      </c>
      <c r="Q1427" s="112" t="s">
        <v>74</v>
      </c>
      <c r="R1427" s="112"/>
      <c r="S1427" s="112"/>
    </row>
    <row r="1428" spans="1:19" x14ac:dyDescent="0.25">
      <c r="A1428" s="112" t="s">
        <v>77</v>
      </c>
      <c r="B1428" s="111">
        <v>18</v>
      </c>
      <c r="C1428" s="112" t="s">
        <v>4086</v>
      </c>
      <c r="D1428" s="49" t="s">
        <v>7995</v>
      </c>
      <c r="E1428" s="112" t="s">
        <v>8446</v>
      </c>
      <c r="F1428" s="110" t="s">
        <v>8445</v>
      </c>
      <c r="G1428" s="112" t="s">
        <v>5000</v>
      </c>
      <c r="H1428" s="112" t="s">
        <v>5001</v>
      </c>
      <c r="I1428" s="112"/>
      <c r="J1428" s="55" t="s">
        <v>7490</v>
      </c>
      <c r="K1428" s="55"/>
      <c r="L1428" s="49" t="s">
        <v>7469</v>
      </c>
      <c r="M1428" s="152">
        <v>1</v>
      </c>
      <c r="N1428" s="49" t="s">
        <v>8509</v>
      </c>
      <c r="O1428" s="49" t="s">
        <v>8514</v>
      </c>
      <c r="P1428" s="112" t="s">
        <v>6307</v>
      </c>
      <c r="Q1428" s="112" t="s">
        <v>74</v>
      </c>
      <c r="R1428" s="112"/>
      <c r="S1428" s="112"/>
    </row>
    <row r="1429" spans="1:19" x14ac:dyDescent="0.25">
      <c r="A1429" s="112" t="s">
        <v>77</v>
      </c>
      <c r="B1429" s="111">
        <v>18</v>
      </c>
      <c r="C1429" s="112" t="s">
        <v>4091</v>
      </c>
      <c r="D1429" s="49" t="s">
        <v>6476</v>
      </c>
      <c r="E1429" s="112" t="s">
        <v>8443</v>
      </c>
      <c r="F1429" s="110" t="s">
        <v>7978</v>
      </c>
      <c r="G1429" s="112" t="s">
        <v>5010</v>
      </c>
      <c r="H1429" s="112" t="s">
        <v>5011</v>
      </c>
      <c r="I1429" s="112"/>
      <c r="J1429" s="55" t="s">
        <v>7490</v>
      </c>
      <c r="K1429" s="55"/>
      <c r="L1429" s="112" t="s">
        <v>7469</v>
      </c>
      <c r="M1429" s="113">
        <v>0</v>
      </c>
      <c r="N1429" s="112" t="s">
        <v>8509</v>
      </c>
      <c r="O1429" s="112" t="s">
        <v>8514</v>
      </c>
      <c r="P1429" s="112" t="s">
        <v>3013</v>
      </c>
      <c r="Q1429" s="112" t="s">
        <v>74</v>
      </c>
      <c r="R1429" s="112"/>
      <c r="S1429" s="112"/>
    </row>
    <row r="1430" spans="1:19" x14ac:dyDescent="0.25">
      <c r="A1430" s="112" t="s">
        <v>77</v>
      </c>
      <c r="B1430" s="111">
        <v>19</v>
      </c>
      <c r="C1430" s="112" t="s">
        <v>4096</v>
      </c>
      <c r="D1430" s="49" t="s">
        <v>6482</v>
      </c>
      <c r="E1430" s="112" t="s">
        <v>8465</v>
      </c>
      <c r="F1430" s="110" t="s">
        <v>7981</v>
      </c>
      <c r="G1430" s="112" t="s">
        <v>5020</v>
      </c>
      <c r="H1430" s="112" t="s">
        <v>5021</v>
      </c>
      <c r="I1430" s="112"/>
      <c r="J1430" s="55" t="s">
        <v>7490</v>
      </c>
      <c r="K1430" s="55"/>
      <c r="L1430" s="112" t="s">
        <v>7469</v>
      </c>
      <c r="M1430" s="113">
        <v>0</v>
      </c>
      <c r="N1430" s="112" t="s">
        <v>8509</v>
      </c>
      <c r="O1430" s="112" t="s">
        <v>8514</v>
      </c>
      <c r="P1430" s="112" t="s">
        <v>3013</v>
      </c>
      <c r="Q1430" s="112" t="s">
        <v>74</v>
      </c>
      <c r="R1430" s="112"/>
      <c r="S1430" s="112"/>
    </row>
    <row r="1431" spans="1:19" x14ac:dyDescent="0.25">
      <c r="A1431" s="112" t="s">
        <v>77</v>
      </c>
      <c r="B1431" s="111">
        <v>20</v>
      </c>
      <c r="C1431" s="112" t="s">
        <v>4097</v>
      </c>
      <c r="D1431" s="49" t="s">
        <v>6483</v>
      </c>
      <c r="E1431" s="112" t="s">
        <v>8466</v>
      </c>
      <c r="F1431" s="110" t="s">
        <v>7982</v>
      </c>
      <c r="G1431" s="112" t="s">
        <v>5022</v>
      </c>
      <c r="H1431" s="112" t="s">
        <v>5023</v>
      </c>
      <c r="I1431" s="112"/>
      <c r="J1431" s="55" t="s">
        <v>7490</v>
      </c>
      <c r="K1431" s="55"/>
      <c r="L1431" s="112" t="s">
        <v>7469</v>
      </c>
      <c r="M1431" s="113">
        <v>0</v>
      </c>
      <c r="N1431" s="112" t="s">
        <v>8509</v>
      </c>
      <c r="O1431" s="112" t="s">
        <v>8514</v>
      </c>
      <c r="P1431" s="112" t="s">
        <v>3013</v>
      </c>
      <c r="Q1431" s="112" t="s">
        <v>74</v>
      </c>
      <c r="R1431" s="112"/>
      <c r="S1431" s="112"/>
    </row>
    <row r="1432" spans="1:19" x14ac:dyDescent="0.25">
      <c r="A1432" s="112" t="s">
        <v>77</v>
      </c>
      <c r="B1432" s="111">
        <v>21</v>
      </c>
      <c r="C1432" s="112" t="s">
        <v>4098</v>
      </c>
      <c r="D1432" s="49" t="s">
        <v>6484</v>
      </c>
      <c r="E1432" s="112" t="s">
        <v>8467</v>
      </c>
      <c r="F1432" s="110" t="s">
        <v>7983</v>
      </c>
      <c r="G1432" s="112" t="s">
        <v>5024</v>
      </c>
      <c r="H1432" s="112" t="s">
        <v>5025</v>
      </c>
      <c r="I1432" s="112"/>
      <c r="J1432" s="55" t="s">
        <v>7490</v>
      </c>
      <c r="K1432" s="55"/>
      <c r="L1432" s="112" t="s">
        <v>7469</v>
      </c>
      <c r="M1432" s="113">
        <v>0</v>
      </c>
      <c r="N1432" s="112" t="s">
        <v>8509</v>
      </c>
      <c r="O1432" s="112" t="s">
        <v>8514</v>
      </c>
      <c r="P1432" s="112" t="s">
        <v>3013</v>
      </c>
      <c r="Q1432" s="112" t="s">
        <v>74</v>
      </c>
      <c r="R1432" s="112"/>
      <c r="S1432" s="112"/>
    </row>
    <row r="1433" spans="1:19" x14ac:dyDescent="0.25">
      <c r="A1433" s="112" t="s">
        <v>77</v>
      </c>
      <c r="B1433" s="111">
        <v>22</v>
      </c>
      <c r="C1433" s="112" t="s">
        <v>4093</v>
      </c>
      <c r="D1433" s="49" t="s">
        <v>6479</v>
      </c>
      <c r="E1433" s="112" t="s">
        <v>8451</v>
      </c>
      <c r="F1433" s="110" t="s">
        <v>7979</v>
      </c>
      <c r="G1433" s="112" t="s">
        <v>5014</v>
      </c>
      <c r="H1433" s="112" t="s">
        <v>5015</v>
      </c>
      <c r="I1433" s="112"/>
      <c r="J1433" s="55" t="s">
        <v>7490</v>
      </c>
      <c r="K1433" s="55"/>
      <c r="L1433" s="49" t="s">
        <v>7469</v>
      </c>
      <c r="M1433" s="152">
        <v>0</v>
      </c>
      <c r="N1433" s="49" t="s">
        <v>8509</v>
      </c>
      <c r="O1433" s="49" t="s">
        <v>8514</v>
      </c>
      <c r="P1433" s="112" t="s">
        <v>6314</v>
      </c>
      <c r="Q1433" s="112" t="s">
        <v>74</v>
      </c>
      <c r="R1433" s="112"/>
      <c r="S1433" s="112"/>
    </row>
    <row r="1434" spans="1:19" x14ac:dyDescent="0.25">
      <c r="A1434" s="112" t="s">
        <v>77</v>
      </c>
      <c r="B1434" s="111">
        <v>23</v>
      </c>
      <c r="C1434" s="112" t="s">
        <v>4094</v>
      </c>
      <c r="D1434" s="49" t="s">
        <v>6480</v>
      </c>
      <c r="E1434" s="112" t="s">
        <v>8453</v>
      </c>
      <c r="F1434" s="110" t="s">
        <v>7980</v>
      </c>
      <c r="G1434" s="112" t="s">
        <v>5016</v>
      </c>
      <c r="H1434" s="112" t="s">
        <v>5017</v>
      </c>
      <c r="I1434" s="112"/>
      <c r="J1434" s="55" t="s">
        <v>7490</v>
      </c>
      <c r="K1434" s="55"/>
      <c r="L1434" s="49" t="s">
        <v>7469</v>
      </c>
      <c r="M1434" s="152">
        <v>0</v>
      </c>
      <c r="N1434" s="49" t="s">
        <v>8509</v>
      </c>
      <c r="O1434" s="49" t="s">
        <v>8514</v>
      </c>
      <c r="P1434" s="112" t="s">
        <v>6314</v>
      </c>
      <c r="Q1434" s="112" t="s">
        <v>74</v>
      </c>
      <c r="R1434" s="112"/>
      <c r="S1434" s="112"/>
    </row>
    <row r="1435" spans="1:19" x14ac:dyDescent="0.25">
      <c r="A1435" s="112" t="s">
        <v>77</v>
      </c>
      <c r="B1435" s="111">
        <v>24</v>
      </c>
      <c r="C1435" s="112" t="s">
        <v>4103</v>
      </c>
      <c r="D1435" s="49" t="s">
        <v>6489</v>
      </c>
      <c r="E1435" s="112" t="s">
        <v>8454</v>
      </c>
      <c r="F1435" s="110" t="s">
        <v>7986</v>
      </c>
      <c r="G1435" s="112" t="s">
        <v>5034</v>
      </c>
      <c r="H1435" s="112" t="s">
        <v>5035</v>
      </c>
      <c r="I1435" s="112"/>
      <c r="J1435" s="55" t="s">
        <v>7490</v>
      </c>
      <c r="K1435" s="55"/>
      <c r="L1435" s="49" t="s">
        <v>7469</v>
      </c>
      <c r="M1435" s="152">
        <v>0</v>
      </c>
      <c r="N1435" s="49" t="s">
        <v>8509</v>
      </c>
      <c r="O1435" s="49" t="s">
        <v>8514</v>
      </c>
      <c r="P1435" s="112" t="s">
        <v>195</v>
      </c>
      <c r="Q1435" s="112" t="s">
        <v>74</v>
      </c>
      <c r="R1435" s="112"/>
      <c r="S1435" s="112"/>
    </row>
    <row r="1436" spans="1:19" x14ac:dyDescent="0.25">
      <c r="A1436" s="112" t="s">
        <v>77</v>
      </c>
      <c r="B1436" s="111">
        <v>24</v>
      </c>
      <c r="C1436" s="112" t="s">
        <v>4110</v>
      </c>
      <c r="D1436" s="49" t="s">
        <v>6495</v>
      </c>
      <c r="E1436" s="112" t="s">
        <v>8460</v>
      </c>
      <c r="F1436" s="110" t="s">
        <v>7992</v>
      </c>
      <c r="G1436" s="112" t="s">
        <v>5048</v>
      </c>
      <c r="H1436" s="112" t="s">
        <v>5049</v>
      </c>
      <c r="I1436" s="112"/>
      <c r="J1436" s="55" t="s">
        <v>7490</v>
      </c>
      <c r="K1436" s="55"/>
      <c r="L1436" s="49" t="s">
        <v>7469</v>
      </c>
      <c r="M1436" s="152">
        <v>0</v>
      </c>
      <c r="N1436" s="49" t="s">
        <v>8509</v>
      </c>
      <c r="O1436" s="49" t="s">
        <v>8514</v>
      </c>
      <c r="P1436" s="112" t="s">
        <v>6315</v>
      </c>
      <c r="Q1436" s="112" t="s">
        <v>74</v>
      </c>
      <c r="R1436" s="112"/>
      <c r="S1436" s="112"/>
    </row>
    <row r="1437" spans="1:19" x14ac:dyDescent="0.25">
      <c r="A1437" s="112" t="s">
        <v>77</v>
      </c>
      <c r="B1437" s="111">
        <v>25</v>
      </c>
      <c r="C1437" s="112" t="s">
        <v>4102</v>
      </c>
      <c r="D1437" s="49" t="s">
        <v>6490</v>
      </c>
      <c r="E1437" s="112" t="s">
        <v>8455</v>
      </c>
      <c r="F1437" s="110" t="s">
        <v>7987</v>
      </c>
      <c r="G1437" s="112" t="s">
        <v>5032</v>
      </c>
      <c r="H1437" s="112" t="s">
        <v>5033</v>
      </c>
      <c r="I1437" s="112"/>
      <c r="J1437" s="55" t="s">
        <v>7490</v>
      </c>
      <c r="K1437" s="55"/>
      <c r="L1437" s="49" t="s">
        <v>7469</v>
      </c>
      <c r="M1437" s="152">
        <v>0</v>
      </c>
      <c r="N1437" s="49" t="s">
        <v>8509</v>
      </c>
      <c r="O1437" s="49" t="s">
        <v>8514</v>
      </c>
      <c r="P1437" s="112" t="s">
        <v>195</v>
      </c>
      <c r="Q1437" s="112" t="s">
        <v>74</v>
      </c>
      <c r="R1437" s="112"/>
      <c r="S1437" s="112"/>
    </row>
    <row r="1438" spans="1:19" x14ac:dyDescent="0.25">
      <c r="A1438" s="112" t="s">
        <v>77</v>
      </c>
      <c r="B1438" s="92">
        <v>25</v>
      </c>
      <c r="C1438" s="53" t="s">
        <v>256</v>
      </c>
      <c r="D1438" s="53" t="s">
        <v>1907</v>
      </c>
      <c r="E1438" s="49" t="s">
        <v>8440</v>
      </c>
      <c r="F1438" s="67" t="s">
        <v>2256</v>
      </c>
      <c r="G1438" s="53" t="s">
        <v>584</v>
      </c>
      <c r="H1438" s="53" t="s">
        <v>585</v>
      </c>
      <c r="I1438" s="67" t="s">
        <v>2439</v>
      </c>
      <c r="J1438" s="55" t="s">
        <v>7490</v>
      </c>
      <c r="K1438" s="55"/>
      <c r="L1438" s="49" t="s">
        <v>7469</v>
      </c>
      <c r="M1438" s="152">
        <v>1</v>
      </c>
      <c r="N1438" s="49" t="s">
        <v>8509</v>
      </c>
      <c r="O1438" s="49" t="s">
        <v>8514</v>
      </c>
      <c r="P1438" s="112" t="s">
        <v>250</v>
      </c>
      <c r="Q1438" s="112" t="s">
        <v>74</v>
      </c>
      <c r="R1438" s="112"/>
      <c r="S1438" s="112"/>
    </row>
    <row r="1439" spans="1:19" x14ac:dyDescent="0.25">
      <c r="A1439" s="112" t="s">
        <v>77</v>
      </c>
      <c r="B1439" s="111">
        <v>26</v>
      </c>
      <c r="C1439" s="112" t="s">
        <v>4087</v>
      </c>
      <c r="D1439" s="49" t="s">
        <v>6474</v>
      </c>
      <c r="E1439" s="112" t="s">
        <v>8462</v>
      </c>
      <c r="F1439" s="110" t="s">
        <v>7974</v>
      </c>
      <c r="G1439" s="112" t="s">
        <v>5002</v>
      </c>
      <c r="H1439" s="112" t="s">
        <v>5003</v>
      </c>
      <c r="I1439" s="112"/>
      <c r="J1439" s="55" t="s">
        <v>7490</v>
      </c>
      <c r="K1439" s="55"/>
      <c r="L1439" s="49" t="s">
        <v>7469</v>
      </c>
      <c r="M1439" s="152">
        <v>0</v>
      </c>
      <c r="N1439" s="49" t="s">
        <v>8509</v>
      </c>
      <c r="O1439" s="49" t="s">
        <v>8514</v>
      </c>
      <c r="P1439" s="112" t="s">
        <v>6309</v>
      </c>
      <c r="Q1439" s="112" t="s">
        <v>74</v>
      </c>
      <c r="R1439" s="112"/>
      <c r="S1439" s="112"/>
    </row>
    <row r="1440" spans="1:19" x14ac:dyDescent="0.25">
      <c r="A1440" s="112" t="s">
        <v>77</v>
      </c>
      <c r="B1440" s="111">
        <v>26</v>
      </c>
      <c r="C1440" s="112" t="s">
        <v>4101</v>
      </c>
      <c r="D1440" s="49" t="s">
        <v>6491</v>
      </c>
      <c r="E1440" s="112" t="s">
        <v>8456</v>
      </c>
      <c r="F1440" s="110" t="s">
        <v>7988</v>
      </c>
      <c r="G1440" s="112" t="s">
        <v>5030</v>
      </c>
      <c r="H1440" s="112" t="s">
        <v>5031</v>
      </c>
      <c r="I1440" s="112"/>
      <c r="J1440" s="55" t="s">
        <v>7490</v>
      </c>
      <c r="K1440" s="55"/>
      <c r="L1440" s="49" t="s">
        <v>7469</v>
      </c>
      <c r="M1440" s="152">
        <v>0</v>
      </c>
      <c r="N1440" s="49" t="s">
        <v>8509</v>
      </c>
      <c r="O1440" s="49" t="s">
        <v>8514</v>
      </c>
      <c r="P1440" s="112" t="s">
        <v>195</v>
      </c>
      <c r="Q1440" s="112" t="s">
        <v>74</v>
      </c>
      <c r="R1440" s="112"/>
      <c r="S1440" s="112"/>
    </row>
    <row r="1441" spans="1:19" x14ac:dyDescent="0.25">
      <c r="A1441" s="112" t="s">
        <v>77</v>
      </c>
      <c r="B1441" s="111">
        <v>27</v>
      </c>
      <c r="C1441" s="112" t="s">
        <v>4099</v>
      </c>
      <c r="D1441" s="49" t="s">
        <v>6485</v>
      </c>
      <c r="E1441" s="112" t="s">
        <v>8463</v>
      </c>
      <c r="F1441" s="110" t="s">
        <v>7984</v>
      </c>
      <c r="G1441" s="112" t="s">
        <v>5026</v>
      </c>
      <c r="H1441" s="112" t="s">
        <v>5027</v>
      </c>
      <c r="I1441" s="112"/>
      <c r="J1441" s="55" t="s">
        <v>7490</v>
      </c>
      <c r="K1441" s="55"/>
      <c r="L1441" s="49" t="s">
        <v>7469</v>
      </c>
      <c r="M1441" s="152">
        <v>0</v>
      </c>
      <c r="N1441" s="49" t="s">
        <v>8509</v>
      </c>
      <c r="O1441" s="49" t="s">
        <v>8514</v>
      </c>
      <c r="P1441" s="112" t="s">
        <v>3002</v>
      </c>
      <c r="Q1441" s="112" t="s">
        <v>74</v>
      </c>
      <c r="R1441" s="112"/>
      <c r="S1441" s="112"/>
    </row>
    <row r="1442" spans="1:19" x14ac:dyDescent="0.25">
      <c r="A1442" s="112" t="s">
        <v>77</v>
      </c>
      <c r="B1442" s="111">
        <v>29</v>
      </c>
      <c r="C1442" s="112" t="s">
        <v>4100</v>
      </c>
      <c r="D1442" s="61" t="s">
        <v>6486</v>
      </c>
      <c r="E1442" s="112" t="s">
        <v>8489</v>
      </c>
      <c r="F1442" s="110" t="s">
        <v>7985</v>
      </c>
      <c r="G1442" s="112" t="s">
        <v>5028</v>
      </c>
      <c r="H1442" s="112" t="s">
        <v>5029</v>
      </c>
      <c r="I1442" s="112"/>
      <c r="J1442" s="112" t="s">
        <v>3413</v>
      </c>
      <c r="K1442" s="112" t="s">
        <v>7489</v>
      </c>
      <c r="L1442" s="112" t="s">
        <v>91</v>
      </c>
      <c r="M1442" s="113">
        <v>0</v>
      </c>
      <c r="N1442" s="112" t="s">
        <v>8509</v>
      </c>
      <c r="O1442" s="112" t="s">
        <v>8514</v>
      </c>
      <c r="P1442" s="112" t="s">
        <v>92</v>
      </c>
      <c r="Q1442" s="112" t="s">
        <v>74</v>
      </c>
      <c r="R1442" s="112"/>
      <c r="S1442" s="112"/>
    </row>
    <row r="1443" spans="1:19" x14ac:dyDescent="0.25">
      <c r="A1443" s="112" t="s">
        <v>73</v>
      </c>
      <c r="B1443" s="111">
        <v>-99</v>
      </c>
      <c r="C1443" s="112" t="s">
        <v>4052</v>
      </c>
      <c r="D1443" s="49" t="s">
        <v>6514</v>
      </c>
      <c r="E1443" s="112"/>
      <c r="F1443" s="110" t="s">
        <v>8015</v>
      </c>
      <c r="G1443" s="112" t="s">
        <v>4932</v>
      </c>
      <c r="H1443" s="112" t="s">
        <v>4933</v>
      </c>
      <c r="I1443" s="112"/>
      <c r="J1443" s="55" t="s">
        <v>7490</v>
      </c>
      <c r="K1443" s="55"/>
      <c r="L1443" s="49" t="s">
        <v>7469</v>
      </c>
      <c r="M1443" s="152">
        <v>0</v>
      </c>
      <c r="N1443" s="49" t="s">
        <v>8512</v>
      </c>
      <c r="O1443" s="49"/>
      <c r="P1443" s="112" t="s">
        <v>6309</v>
      </c>
      <c r="Q1443" s="112" t="s">
        <v>74</v>
      </c>
      <c r="R1443" s="112" t="s">
        <v>7582</v>
      </c>
      <c r="S1443" s="112"/>
    </row>
    <row r="1444" spans="1:19" x14ac:dyDescent="0.25">
      <c r="A1444" s="112" t="s">
        <v>73</v>
      </c>
      <c r="B1444" s="111">
        <v>-99</v>
      </c>
      <c r="C1444" s="112" t="s">
        <v>4051</v>
      </c>
      <c r="D1444" s="49" t="s">
        <v>6513</v>
      </c>
      <c r="E1444" s="112"/>
      <c r="F1444" s="110" t="s">
        <v>8014</v>
      </c>
      <c r="G1444" s="112" t="s">
        <v>4930</v>
      </c>
      <c r="H1444" s="112" t="s">
        <v>4931</v>
      </c>
      <c r="I1444" s="112"/>
      <c r="J1444" s="55" t="s">
        <v>7490</v>
      </c>
      <c r="K1444" s="55"/>
      <c r="L1444" s="49" t="s">
        <v>7469</v>
      </c>
      <c r="M1444" s="152">
        <v>0</v>
      </c>
      <c r="N1444" s="49" t="s">
        <v>8512</v>
      </c>
      <c r="O1444" s="49"/>
      <c r="P1444" s="112" t="s">
        <v>3002</v>
      </c>
      <c r="Q1444" s="112" t="s">
        <v>74</v>
      </c>
      <c r="R1444" s="112" t="s">
        <v>7582</v>
      </c>
      <c r="S1444" s="112"/>
    </row>
    <row r="1445" spans="1:19" x14ac:dyDescent="0.25">
      <c r="A1445" s="112" t="s">
        <v>73</v>
      </c>
      <c r="B1445" s="111">
        <v>-99</v>
      </c>
      <c r="C1445" s="112" t="s">
        <v>4109</v>
      </c>
      <c r="D1445" s="49"/>
      <c r="E1445" s="112"/>
      <c r="F1445" s="112"/>
      <c r="G1445" s="112" t="s">
        <v>5046</v>
      </c>
      <c r="H1445" s="112" t="s">
        <v>5047</v>
      </c>
      <c r="I1445" s="112"/>
      <c r="J1445" s="55" t="s">
        <v>7490</v>
      </c>
      <c r="K1445" s="55"/>
      <c r="L1445" s="49" t="s">
        <v>7469</v>
      </c>
      <c r="M1445" s="152">
        <v>0</v>
      </c>
      <c r="N1445" s="49" t="s">
        <v>8512</v>
      </c>
      <c r="O1445" s="49"/>
      <c r="P1445" s="112" t="s">
        <v>235</v>
      </c>
      <c r="Q1445" s="112" t="s">
        <v>74</v>
      </c>
      <c r="R1445" s="112" t="s">
        <v>7582</v>
      </c>
      <c r="S1445" s="112"/>
    </row>
    <row r="1446" spans="1:19" x14ac:dyDescent="0.25">
      <c r="A1446" s="112" t="s">
        <v>73</v>
      </c>
      <c r="B1446" s="111">
        <v>-99</v>
      </c>
      <c r="C1446" s="112" t="s">
        <v>4057</v>
      </c>
      <c r="D1446" s="49" t="s">
        <v>6521</v>
      </c>
      <c r="E1446" s="112"/>
      <c r="F1446" s="110" t="s">
        <v>8020</v>
      </c>
      <c r="G1446" s="112" t="s">
        <v>4942</v>
      </c>
      <c r="H1446" s="112" t="s">
        <v>4943</v>
      </c>
      <c r="I1446" s="112"/>
      <c r="J1446" s="55" t="s">
        <v>7490</v>
      </c>
      <c r="K1446" s="55"/>
      <c r="L1446" s="49" t="s">
        <v>7469</v>
      </c>
      <c r="M1446" s="152">
        <v>0</v>
      </c>
      <c r="N1446" s="49" t="s">
        <v>8512</v>
      </c>
      <c r="O1446" s="49"/>
      <c r="P1446" s="112" t="s">
        <v>235</v>
      </c>
      <c r="Q1446" s="112" t="s">
        <v>74</v>
      </c>
      <c r="R1446" s="112" t="s">
        <v>7582</v>
      </c>
      <c r="S1446" s="112"/>
    </row>
    <row r="1447" spans="1:19" x14ac:dyDescent="0.25">
      <c r="A1447" s="112" t="s">
        <v>73</v>
      </c>
      <c r="B1447" s="111">
        <v>-99</v>
      </c>
      <c r="C1447" s="112" t="s">
        <v>4108</v>
      </c>
      <c r="D1447" s="49"/>
      <c r="E1447" s="112"/>
      <c r="F1447" s="112"/>
      <c r="G1447" s="112" t="s">
        <v>5044</v>
      </c>
      <c r="H1447" s="112" t="s">
        <v>5045</v>
      </c>
      <c r="I1447" s="112"/>
      <c r="J1447" s="55" t="s">
        <v>7490</v>
      </c>
      <c r="K1447" s="55"/>
      <c r="L1447" s="49" t="s">
        <v>7469</v>
      </c>
      <c r="M1447" s="152">
        <v>0</v>
      </c>
      <c r="N1447" s="49" t="s">
        <v>8512</v>
      </c>
      <c r="O1447" s="49"/>
      <c r="P1447" s="112" t="s">
        <v>235</v>
      </c>
      <c r="Q1447" s="112" t="s">
        <v>74</v>
      </c>
      <c r="R1447" s="112" t="s">
        <v>7582</v>
      </c>
      <c r="S1447" s="112"/>
    </row>
    <row r="1448" spans="1:19" x14ac:dyDescent="0.25">
      <c r="A1448" s="112" t="s">
        <v>73</v>
      </c>
      <c r="B1448" s="111">
        <v>-99</v>
      </c>
      <c r="C1448" s="112" t="s">
        <v>4058</v>
      </c>
      <c r="D1448" s="49" t="s">
        <v>6522</v>
      </c>
      <c r="E1448" s="112"/>
      <c r="F1448" s="110" t="s">
        <v>8021</v>
      </c>
      <c r="G1448" s="112" t="s">
        <v>4944</v>
      </c>
      <c r="H1448" s="112" t="s">
        <v>4945</v>
      </c>
      <c r="I1448" s="112"/>
      <c r="J1448" s="55" t="s">
        <v>7490</v>
      </c>
      <c r="K1448" s="55"/>
      <c r="L1448" s="49" t="s">
        <v>7469</v>
      </c>
      <c r="M1448" s="152">
        <v>0</v>
      </c>
      <c r="N1448" s="49" t="s">
        <v>8512</v>
      </c>
      <c r="O1448" s="49"/>
      <c r="P1448" s="112" t="s">
        <v>235</v>
      </c>
      <c r="Q1448" s="112" t="s">
        <v>74</v>
      </c>
      <c r="R1448" s="112" t="s">
        <v>7582</v>
      </c>
      <c r="S1448" s="112"/>
    </row>
    <row r="1449" spans="1:19" x14ac:dyDescent="0.25">
      <c r="A1449" s="112" t="s">
        <v>73</v>
      </c>
      <c r="B1449" s="111">
        <v>-99</v>
      </c>
      <c r="C1449" s="120" t="s">
        <v>4083</v>
      </c>
      <c r="D1449" s="49"/>
      <c r="E1449" s="112"/>
      <c r="F1449" s="112" t="s">
        <v>8030</v>
      </c>
      <c r="G1449" s="112" t="s">
        <v>4994</v>
      </c>
      <c r="H1449" s="112" t="s">
        <v>4995</v>
      </c>
      <c r="I1449" s="112"/>
      <c r="J1449" s="55" t="s">
        <v>7490</v>
      </c>
      <c r="K1449" s="55"/>
      <c r="L1449" s="120" t="s">
        <v>7470</v>
      </c>
      <c r="M1449" s="138">
        <v>0</v>
      </c>
      <c r="N1449" s="120" t="s">
        <v>8509</v>
      </c>
      <c r="O1449" s="120"/>
      <c r="P1449" s="112" t="s">
        <v>100</v>
      </c>
      <c r="Q1449" s="112" t="s">
        <v>74</v>
      </c>
      <c r="R1449" s="112"/>
      <c r="S1449" s="112"/>
    </row>
    <row r="1450" spans="1:19" x14ac:dyDescent="0.25">
      <c r="A1450" s="112" t="s">
        <v>73</v>
      </c>
      <c r="B1450" s="111">
        <v>-99</v>
      </c>
      <c r="C1450" s="120" t="s">
        <v>4084</v>
      </c>
      <c r="D1450" s="112" t="s">
        <v>4997</v>
      </c>
      <c r="E1450" s="112"/>
      <c r="F1450" s="110" t="s">
        <v>8031</v>
      </c>
      <c r="G1450" s="112" t="s">
        <v>4996</v>
      </c>
      <c r="H1450" s="112" t="s">
        <v>4997</v>
      </c>
      <c r="I1450" s="112"/>
      <c r="J1450" s="55" t="s">
        <v>7490</v>
      </c>
      <c r="K1450" s="55"/>
      <c r="L1450" s="112" t="s">
        <v>7469</v>
      </c>
      <c r="M1450" s="113">
        <v>0</v>
      </c>
      <c r="N1450" s="112" t="s">
        <v>8509</v>
      </c>
      <c r="O1450" s="112"/>
      <c r="P1450" s="112" t="s">
        <v>100</v>
      </c>
      <c r="Q1450" s="112" t="s">
        <v>74</v>
      </c>
      <c r="R1450" s="112"/>
      <c r="S1450" s="112"/>
    </row>
    <row r="1451" spans="1:19" x14ac:dyDescent="0.25">
      <c r="A1451" s="112" t="s">
        <v>73</v>
      </c>
      <c r="B1451" s="111">
        <v>-99</v>
      </c>
      <c r="C1451" s="112" t="s">
        <v>4111</v>
      </c>
      <c r="D1451" s="49"/>
      <c r="E1451" s="112"/>
      <c r="F1451" s="112"/>
      <c r="G1451" s="112" t="s">
        <v>5050</v>
      </c>
      <c r="H1451" s="112" t="s">
        <v>5051</v>
      </c>
      <c r="I1451" s="112"/>
      <c r="J1451" s="55" t="s">
        <v>7490</v>
      </c>
      <c r="K1451" s="55"/>
      <c r="L1451" s="49" t="s">
        <v>7469</v>
      </c>
      <c r="M1451" s="152">
        <v>0</v>
      </c>
      <c r="N1451" s="49" t="s">
        <v>8512</v>
      </c>
      <c r="O1451" s="49"/>
      <c r="P1451" s="112" t="s">
        <v>6314</v>
      </c>
      <c r="Q1451" s="112" t="s">
        <v>74</v>
      </c>
      <c r="R1451" s="112" t="s">
        <v>7582</v>
      </c>
      <c r="S1451" s="112"/>
    </row>
    <row r="1452" spans="1:19" x14ac:dyDescent="0.25">
      <c r="A1452" s="112" t="s">
        <v>73</v>
      </c>
      <c r="B1452" s="111">
        <v>-99</v>
      </c>
      <c r="C1452" s="112" t="s">
        <v>4082</v>
      </c>
      <c r="D1452" s="49" t="s">
        <v>6528</v>
      </c>
      <c r="E1452" s="112"/>
      <c r="F1452" s="112"/>
      <c r="G1452" s="112" t="s">
        <v>4992</v>
      </c>
      <c r="H1452" s="112" t="s">
        <v>4993</v>
      </c>
      <c r="I1452" s="112"/>
      <c r="J1452" s="55" t="s">
        <v>7490</v>
      </c>
      <c r="K1452" s="55"/>
      <c r="L1452" s="49" t="s">
        <v>7469</v>
      </c>
      <c r="M1452" s="152">
        <v>0</v>
      </c>
      <c r="N1452" s="49" t="s">
        <v>8512</v>
      </c>
      <c r="O1452" s="49"/>
      <c r="P1452" s="112" t="s">
        <v>165</v>
      </c>
      <c r="Q1452" s="112" t="s">
        <v>74</v>
      </c>
      <c r="R1452" s="112" t="s">
        <v>7582</v>
      </c>
      <c r="S1452" s="112"/>
    </row>
    <row r="1453" spans="1:19" x14ac:dyDescent="0.25">
      <c r="A1453" s="112" t="s">
        <v>73</v>
      </c>
      <c r="B1453" s="111">
        <v>-99</v>
      </c>
      <c r="C1453" s="112" t="s">
        <v>4059</v>
      </c>
      <c r="D1453" s="49" t="s">
        <v>6523</v>
      </c>
      <c r="E1453" s="112"/>
      <c r="F1453" s="110" t="s">
        <v>8022</v>
      </c>
      <c r="G1453" s="112" t="s">
        <v>4946</v>
      </c>
      <c r="H1453" s="112" t="s">
        <v>4947</v>
      </c>
      <c r="I1453" s="112"/>
      <c r="J1453" s="55" t="s">
        <v>7490</v>
      </c>
      <c r="K1453" s="55"/>
      <c r="L1453" s="49" t="s">
        <v>7469</v>
      </c>
      <c r="M1453" s="152">
        <v>0</v>
      </c>
      <c r="N1453" s="49" t="s">
        <v>8512</v>
      </c>
      <c r="O1453" s="49"/>
      <c r="P1453" s="112" t="s">
        <v>165</v>
      </c>
      <c r="Q1453" s="112" t="s">
        <v>74</v>
      </c>
      <c r="R1453" s="112" t="s">
        <v>7582</v>
      </c>
      <c r="S1453" s="112"/>
    </row>
    <row r="1454" spans="1:19" x14ac:dyDescent="0.25">
      <c r="A1454" s="112" t="s">
        <v>73</v>
      </c>
      <c r="B1454" s="111">
        <v>-99</v>
      </c>
      <c r="C1454" s="112" t="s">
        <v>4085</v>
      </c>
      <c r="D1454" s="49" t="s">
        <v>6527</v>
      </c>
      <c r="E1454" s="112"/>
      <c r="F1454" s="112"/>
      <c r="G1454" s="112" t="s">
        <v>4998</v>
      </c>
      <c r="H1454" s="112" t="s">
        <v>4999</v>
      </c>
      <c r="I1454" s="112"/>
      <c r="J1454" s="55" t="s">
        <v>7490</v>
      </c>
      <c r="K1454" s="55"/>
      <c r="L1454" s="112" t="s">
        <v>7469</v>
      </c>
      <c r="M1454" s="113">
        <v>0</v>
      </c>
      <c r="N1454" s="49" t="s">
        <v>8512</v>
      </c>
      <c r="O1454" s="49"/>
      <c r="P1454" s="112" t="s">
        <v>6312</v>
      </c>
      <c r="Q1454" s="112" t="s">
        <v>74</v>
      </c>
      <c r="R1454" s="112" t="s">
        <v>7582</v>
      </c>
      <c r="S1454" s="112"/>
    </row>
    <row r="1455" spans="1:19" x14ac:dyDescent="0.25">
      <c r="A1455" s="112" t="s">
        <v>73</v>
      </c>
      <c r="B1455" s="111">
        <v>-99</v>
      </c>
      <c r="C1455" s="112" t="s">
        <v>4066</v>
      </c>
      <c r="D1455" s="53" t="s">
        <v>6496</v>
      </c>
      <c r="E1455" s="112"/>
      <c r="F1455" s="112"/>
      <c r="G1455" s="112" t="s">
        <v>4960</v>
      </c>
      <c r="H1455" s="112" t="s">
        <v>4961</v>
      </c>
      <c r="I1455" s="112"/>
      <c r="J1455" s="55" t="s">
        <v>7490</v>
      </c>
      <c r="K1455" s="55"/>
      <c r="L1455" s="49" t="s">
        <v>7469</v>
      </c>
      <c r="M1455" s="152">
        <v>0</v>
      </c>
      <c r="N1455" s="49" t="s">
        <v>8512</v>
      </c>
      <c r="O1455" s="49"/>
      <c r="P1455" s="112" t="s">
        <v>249</v>
      </c>
      <c r="Q1455" s="112" t="s">
        <v>74</v>
      </c>
      <c r="R1455" s="112" t="s">
        <v>7582</v>
      </c>
      <c r="S1455" s="112"/>
    </row>
    <row r="1456" spans="1:19" x14ac:dyDescent="0.25">
      <c r="A1456" s="112" t="s">
        <v>73</v>
      </c>
      <c r="B1456" s="111">
        <v>-99</v>
      </c>
      <c r="C1456" s="112" t="s">
        <v>4067</v>
      </c>
      <c r="D1456" s="53" t="s">
        <v>6497</v>
      </c>
      <c r="E1456" s="112"/>
      <c r="F1456" s="110" t="s">
        <v>7996</v>
      </c>
      <c r="G1456" s="112" t="s">
        <v>4962</v>
      </c>
      <c r="H1456" s="112" t="s">
        <v>4963</v>
      </c>
      <c r="I1456" s="112"/>
      <c r="J1456" s="55" t="s">
        <v>7490</v>
      </c>
      <c r="K1456" s="55"/>
      <c r="L1456" s="49" t="s">
        <v>7469</v>
      </c>
      <c r="M1456" s="152">
        <v>0</v>
      </c>
      <c r="N1456" s="49" t="s">
        <v>8512</v>
      </c>
      <c r="O1456" s="49"/>
      <c r="P1456" s="112" t="s">
        <v>249</v>
      </c>
      <c r="Q1456" s="112" t="s">
        <v>74</v>
      </c>
      <c r="R1456" s="112" t="s">
        <v>7582</v>
      </c>
      <c r="S1456" s="112"/>
    </row>
    <row r="1457" spans="1:19" x14ac:dyDescent="0.25">
      <c r="A1457" s="112" t="s">
        <v>73</v>
      </c>
      <c r="B1457" s="111">
        <v>-99</v>
      </c>
      <c r="C1457" s="112" t="s">
        <v>4068</v>
      </c>
      <c r="D1457" s="53" t="s">
        <v>6499</v>
      </c>
      <c r="E1457" s="112"/>
      <c r="F1457" s="110" t="s">
        <v>7997</v>
      </c>
      <c r="G1457" s="112" t="s">
        <v>4964</v>
      </c>
      <c r="H1457" s="112" t="s">
        <v>4965</v>
      </c>
      <c r="I1457" s="112"/>
      <c r="J1457" s="55" t="s">
        <v>7490</v>
      </c>
      <c r="K1457" s="55"/>
      <c r="L1457" s="49" t="s">
        <v>7469</v>
      </c>
      <c r="M1457" s="152">
        <v>0</v>
      </c>
      <c r="N1457" s="49" t="s">
        <v>8512</v>
      </c>
      <c r="O1457" s="49"/>
      <c r="P1457" s="112" t="s">
        <v>249</v>
      </c>
      <c r="Q1457" s="112" t="s">
        <v>74</v>
      </c>
      <c r="R1457" s="112" t="s">
        <v>7582</v>
      </c>
      <c r="S1457" s="112"/>
    </row>
    <row r="1458" spans="1:19" x14ac:dyDescent="0.25">
      <c r="A1458" s="112" t="s">
        <v>73</v>
      </c>
      <c r="B1458" s="111">
        <v>-99</v>
      </c>
      <c r="C1458" s="112" t="s">
        <v>4069</v>
      </c>
      <c r="D1458" s="53" t="s">
        <v>6500</v>
      </c>
      <c r="E1458" s="112"/>
      <c r="F1458" s="110" t="s">
        <v>7998</v>
      </c>
      <c r="G1458" s="112" t="s">
        <v>4966</v>
      </c>
      <c r="H1458" s="112" t="s">
        <v>4967</v>
      </c>
      <c r="I1458" s="112"/>
      <c r="J1458" s="55" t="s">
        <v>7490</v>
      </c>
      <c r="K1458" s="55"/>
      <c r="L1458" s="49" t="s">
        <v>7469</v>
      </c>
      <c r="M1458" s="152">
        <v>0</v>
      </c>
      <c r="N1458" s="49" t="s">
        <v>8512</v>
      </c>
      <c r="O1458" s="49"/>
      <c r="P1458" s="112" t="s">
        <v>249</v>
      </c>
      <c r="Q1458" s="112" t="s">
        <v>74</v>
      </c>
      <c r="R1458" s="112" t="s">
        <v>7582</v>
      </c>
      <c r="S1458" s="112"/>
    </row>
    <row r="1459" spans="1:19" x14ac:dyDescent="0.25">
      <c r="A1459" s="112" t="s">
        <v>73</v>
      </c>
      <c r="B1459" s="111">
        <v>-99</v>
      </c>
      <c r="C1459" s="112" t="s">
        <v>4070</v>
      </c>
      <c r="D1459" s="53" t="s">
        <v>6498</v>
      </c>
      <c r="E1459" s="112"/>
      <c r="F1459" s="110" t="s">
        <v>8000</v>
      </c>
      <c r="G1459" s="112" t="s">
        <v>4968</v>
      </c>
      <c r="H1459" s="112" t="s">
        <v>4969</v>
      </c>
      <c r="I1459" s="112"/>
      <c r="J1459" s="55" t="s">
        <v>7490</v>
      </c>
      <c r="K1459" s="55"/>
      <c r="L1459" s="49" t="s">
        <v>7469</v>
      </c>
      <c r="M1459" s="152">
        <v>0</v>
      </c>
      <c r="N1459" s="49" t="s">
        <v>8512</v>
      </c>
      <c r="O1459" s="49"/>
      <c r="P1459" s="112" t="s">
        <v>249</v>
      </c>
      <c r="Q1459" s="112" t="s">
        <v>74</v>
      </c>
      <c r="R1459" s="112" t="s">
        <v>7582</v>
      </c>
      <c r="S1459" s="112"/>
    </row>
    <row r="1460" spans="1:19" x14ac:dyDescent="0.25">
      <c r="A1460" s="112" t="s">
        <v>73</v>
      </c>
      <c r="B1460" s="111">
        <v>-99</v>
      </c>
      <c r="C1460" s="112" t="s">
        <v>4060</v>
      </c>
      <c r="D1460" s="49" t="s">
        <v>6524</v>
      </c>
      <c r="E1460" s="112"/>
      <c r="F1460" s="110" t="s">
        <v>8023</v>
      </c>
      <c r="G1460" s="112" t="s">
        <v>4948</v>
      </c>
      <c r="H1460" s="112" t="s">
        <v>4949</v>
      </c>
      <c r="I1460" s="112"/>
      <c r="J1460" s="55" t="s">
        <v>7490</v>
      </c>
      <c r="K1460" s="55"/>
      <c r="L1460" s="49" t="s">
        <v>7469</v>
      </c>
      <c r="M1460" s="152">
        <v>0</v>
      </c>
      <c r="N1460" s="49" t="s">
        <v>8512</v>
      </c>
      <c r="O1460" s="49"/>
      <c r="P1460" s="112" t="s">
        <v>249</v>
      </c>
      <c r="Q1460" s="112" t="s">
        <v>74</v>
      </c>
      <c r="R1460" s="112" t="s">
        <v>7582</v>
      </c>
      <c r="S1460" s="112"/>
    </row>
    <row r="1461" spans="1:19" x14ac:dyDescent="0.25">
      <c r="A1461" s="112" t="s">
        <v>73</v>
      </c>
      <c r="B1461" s="111">
        <v>-99</v>
      </c>
      <c r="C1461" s="112" t="s">
        <v>4056</v>
      </c>
      <c r="D1461" s="61" t="s">
        <v>6520</v>
      </c>
      <c r="E1461" s="112"/>
      <c r="F1461" s="110" t="s">
        <v>8019</v>
      </c>
      <c r="G1461" s="112" t="s">
        <v>4940</v>
      </c>
      <c r="H1461" s="112" t="s">
        <v>4941</v>
      </c>
      <c r="I1461" s="112"/>
      <c r="J1461" s="55" t="s">
        <v>7490</v>
      </c>
      <c r="K1461" s="55"/>
      <c r="L1461" s="49" t="s">
        <v>7471</v>
      </c>
      <c r="M1461" s="152">
        <v>0</v>
      </c>
      <c r="N1461" s="49" t="s">
        <v>8512</v>
      </c>
      <c r="O1461" s="49"/>
      <c r="P1461" s="112" t="s">
        <v>3951</v>
      </c>
      <c r="Q1461" s="112" t="s">
        <v>74</v>
      </c>
      <c r="R1461" s="112" t="s">
        <v>7582</v>
      </c>
      <c r="S1461" s="112"/>
    </row>
    <row r="1462" spans="1:19" x14ac:dyDescent="0.25">
      <c r="A1462" s="112" t="s">
        <v>73</v>
      </c>
      <c r="B1462" s="111">
        <v>-99</v>
      </c>
      <c r="C1462" s="112" t="s">
        <v>4071</v>
      </c>
      <c r="D1462" s="53" t="s">
        <v>4971</v>
      </c>
      <c r="E1462" s="112"/>
      <c r="F1462" s="110" t="s">
        <v>8001</v>
      </c>
      <c r="G1462" s="112" t="s">
        <v>4970</v>
      </c>
      <c r="H1462" s="112" t="s">
        <v>4971</v>
      </c>
      <c r="I1462" s="112"/>
      <c r="J1462" s="55" t="s">
        <v>7490</v>
      </c>
      <c r="K1462" s="55"/>
      <c r="L1462" s="49" t="s">
        <v>7469</v>
      </c>
      <c r="M1462" s="152">
        <v>0</v>
      </c>
      <c r="N1462" s="49" t="s">
        <v>8512</v>
      </c>
      <c r="O1462" s="49"/>
      <c r="P1462" s="112" t="s">
        <v>195</v>
      </c>
      <c r="Q1462" s="112" t="s">
        <v>74</v>
      </c>
      <c r="R1462" s="112" t="s">
        <v>7582</v>
      </c>
      <c r="S1462" s="112"/>
    </row>
    <row r="1463" spans="1:19" x14ac:dyDescent="0.25">
      <c r="A1463" s="112" t="s">
        <v>73</v>
      </c>
      <c r="B1463" s="92">
        <v>-99</v>
      </c>
      <c r="C1463" s="54" t="s">
        <v>248</v>
      </c>
      <c r="D1463" s="56"/>
      <c r="E1463" s="61"/>
      <c r="F1463" s="54"/>
      <c r="G1463" s="54" t="s">
        <v>571</v>
      </c>
      <c r="H1463" s="54" t="s">
        <v>572</v>
      </c>
      <c r="I1463" s="54" t="s">
        <v>2432</v>
      </c>
      <c r="J1463" s="56" t="s">
        <v>7490</v>
      </c>
      <c r="K1463" s="56"/>
      <c r="L1463" s="49" t="s">
        <v>7469</v>
      </c>
      <c r="M1463" s="152">
        <v>2</v>
      </c>
      <c r="N1463" s="49" t="s">
        <v>8512</v>
      </c>
      <c r="O1463" s="49"/>
      <c r="P1463" s="112" t="s">
        <v>235</v>
      </c>
      <c r="Q1463" s="112" t="s">
        <v>74</v>
      </c>
      <c r="R1463" s="112" t="s">
        <v>7582</v>
      </c>
      <c r="S1463" s="112"/>
    </row>
    <row r="1464" spans="1:19" x14ac:dyDescent="0.25">
      <c r="A1464" s="112" t="s">
        <v>73</v>
      </c>
      <c r="B1464" s="111">
        <v>-99</v>
      </c>
      <c r="C1464" s="112" t="s">
        <v>4072</v>
      </c>
      <c r="D1464" s="49" t="s">
        <v>6505</v>
      </c>
      <c r="E1464" s="112"/>
      <c r="F1464" s="110" t="s">
        <v>8005</v>
      </c>
      <c r="G1464" s="112" t="s">
        <v>4972</v>
      </c>
      <c r="H1464" s="112" t="s">
        <v>4973</v>
      </c>
      <c r="I1464" s="112"/>
      <c r="J1464" s="55" t="s">
        <v>7490</v>
      </c>
      <c r="K1464" s="55"/>
      <c r="L1464" s="49" t="s">
        <v>7469</v>
      </c>
      <c r="M1464" s="152">
        <v>0</v>
      </c>
      <c r="N1464" s="49" t="s">
        <v>8512</v>
      </c>
      <c r="O1464" s="49"/>
      <c r="P1464" s="112" t="s">
        <v>235</v>
      </c>
      <c r="Q1464" s="112" t="s">
        <v>74</v>
      </c>
      <c r="R1464" s="112" t="s">
        <v>7582</v>
      </c>
      <c r="S1464" s="112"/>
    </row>
    <row r="1465" spans="1:19" x14ac:dyDescent="0.25">
      <c r="A1465" s="112" t="s">
        <v>73</v>
      </c>
      <c r="B1465" s="111">
        <v>-99</v>
      </c>
      <c r="C1465" s="112" t="s">
        <v>4073</v>
      </c>
      <c r="D1465" s="49" t="s">
        <v>6507</v>
      </c>
      <c r="E1465" s="112"/>
      <c r="F1465" s="110" t="s">
        <v>8007</v>
      </c>
      <c r="G1465" s="112" t="s">
        <v>4974</v>
      </c>
      <c r="H1465" s="112" t="s">
        <v>4975</v>
      </c>
      <c r="I1465" s="112"/>
      <c r="J1465" s="55" t="s">
        <v>7490</v>
      </c>
      <c r="K1465" s="55"/>
      <c r="L1465" s="49" t="s">
        <v>7469</v>
      </c>
      <c r="M1465" s="152">
        <v>0</v>
      </c>
      <c r="N1465" s="49" t="s">
        <v>8512</v>
      </c>
      <c r="O1465" s="49"/>
      <c r="P1465" s="112" t="s">
        <v>235</v>
      </c>
      <c r="Q1465" s="112" t="s">
        <v>74</v>
      </c>
      <c r="R1465" s="112" t="s">
        <v>7582</v>
      </c>
      <c r="S1465" s="112"/>
    </row>
    <row r="1466" spans="1:19" x14ac:dyDescent="0.25">
      <c r="A1466" s="112" t="s">
        <v>73</v>
      </c>
      <c r="B1466" s="111">
        <v>-99</v>
      </c>
      <c r="C1466" s="112" t="s">
        <v>4074</v>
      </c>
      <c r="D1466" s="49" t="s">
        <v>6508</v>
      </c>
      <c r="E1466" s="112"/>
      <c r="F1466" s="110" t="s">
        <v>8009</v>
      </c>
      <c r="G1466" s="112" t="s">
        <v>4976</v>
      </c>
      <c r="H1466" s="112" t="s">
        <v>4977</v>
      </c>
      <c r="I1466" s="112"/>
      <c r="J1466" s="55" t="s">
        <v>7490</v>
      </c>
      <c r="K1466" s="55"/>
      <c r="L1466" s="49" t="s">
        <v>7469</v>
      </c>
      <c r="M1466" s="152">
        <v>0</v>
      </c>
      <c r="N1466" s="49" t="s">
        <v>8512</v>
      </c>
      <c r="O1466" s="49"/>
      <c r="P1466" s="112" t="s">
        <v>235</v>
      </c>
      <c r="Q1466" s="112" t="s">
        <v>74</v>
      </c>
      <c r="R1466" s="112" t="s">
        <v>7582</v>
      </c>
      <c r="S1466" s="112"/>
    </row>
    <row r="1467" spans="1:19" x14ac:dyDescent="0.25">
      <c r="A1467" s="112" t="s">
        <v>73</v>
      </c>
      <c r="B1467" s="111">
        <v>-99</v>
      </c>
      <c r="C1467" s="112" t="s">
        <v>4075</v>
      </c>
      <c r="D1467" s="49" t="s">
        <v>6510</v>
      </c>
      <c r="F1467" s="110" t="s">
        <v>8011</v>
      </c>
      <c r="G1467" s="112" t="s">
        <v>4978</v>
      </c>
      <c r="H1467" s="112" t="s">
        <v>4979</v>
      </c>
      <c r="I1467" s="112"/>
      <c r="J1467" s="55" t="s">
        <v>7490</v>
      </c>
      <c r="K1467" s="55"/>
      <c r="L1467" s="49" t="s">
        <v>7469</v>
      </c>
      <c r="M1467" s="152">
        <v>0</v>
      </c>
      <c r="N1467" s="49" t="s">
        <v>8512</v>
      </c>
      <c r="O1467" s="49"/>
      <c r="P1467" s="112" t="s">
        <v>235</v>
      </c>
      <c r="Q1467" s="112" t="s">
        <v>74</v>
      </c>
      <c r="R1467" s="112" t="s">
        <v>7582</v>
      </c>
      <c r="S1467" s="112"/>
    </row>
    <row r="1468" spans="1:19" x14ac:dyDescent="0.25">
      <c r="A1468" s="112" t="s">
        <v>73</v>
      </c>
      <c r="B1468" s="111">
        <v>-99</v>
      </c>
      <c r="C1468" s="112" t="s">
        <v>4076</v>
      </c>
      <c r="D1468" s="49" t="s">
        <v>6512</v>
      </c>
      <c r="F1468" s="110" t="s">
        <v>8013</v>
      </c>
      <c r="G1468" s="112" t="s">
        <v>4980</v>
      </c>
      <c r="H1468" s="112" t="s">
        <v>4981</v>
      </c>
      <c r="I1468" s="112"/>
      <c r="J1468" s="55" t="s">
        <v>7490</v>
      </c>
      <c r="K1468" s="55"/>
      <c r="L1468" s="49" t="s">
        <v>7469</v>
      </c>
      <c r="M1468" s="152">
        <v>0</v>
      </c>
      <c r="N1468" s="49" t="s">
        <v>8512</v>
      </c>
      <c r="O1468" s="49"/>
      <c r="P1468" s="112" t="s">
        <v>235</v>
      </c>
      <c r="Q1468" s="112" t="s">
        <v>74</v>
      </c>
      <c r="R1468" s="112" t="s">
        <v>7582</v>
      </c>
      <c r="S1468" s="112"/>
    </row>
    <row r="1469" spans="1:19" x14ac:dyDescent="0.25">
      <c r="A1469" s="112" t="s">
        <v>73</v>
      </c>
      <c r="B1469" s="111">
        <v>-99</v>
      </c>
      <c r="C1469" s="112" t="s">
        <v>4077</v>
      </c>
      <c r="D1469" s="49" t="s">
        <v>6518</v>
      </c>
      <c r="E1469" s="112"/>
      <c r="F1469" s="110" t="s">
        <v>8017</v>
      </c>
      <c r="G1469" s="112" t="s">
        <v>4982</v>
      </c>
      <c r="H1469" s="112" t="s">
        <v>4983</v>
      </c>
      <c r="I1469" s="112"/>
      <c r="J1469" s="55" t="s">
        <v>7490</v>
      </c>
      <c r="K1469" s="55"/>
      <c r="L1469" s="49" t="s">
        <v>7469</v>
      </c>
      <c r="M1469" s="152">
        <v>0</v>
      </c>
      <c r="N1469" s="49" t="s">
        <v>8512</v>
      </c>
      <c r="O1469" s="49"/>
      <c r="P1469" s="112" t="s">
        <v>235</v>
      </c>
      <c r="Q1469" s="112" t="s">
        <v>74</v>
      </c>
      <c r="R1469" s="112" t="s">
        <v>7582</v>
      </c>
      <c r="S1469" s="112"/>
    </row>
    <row r="1470" spans="1:19" x14ac:dyDescent="0.25">
      <c r="A1470" s="112" t="s">
        <v>73</v>
      </c>
      <c r="B1470" s="111">
        <v>-99</v>
      </c>
      <c r="C1470" s="112" t="s">
        <v>4078</v>
      </c>
      <c r="D1470" s="49" t="s">
        <v>6519</v>
      </c>
      <c r="E1470" s="112"/>
      <c r="F1470" s="110" t="s">
        <v>8018</v>
      </c>
      <c r="G1470" s="112" t="s">
        <v>4984</v>
      </c>
      <c r="H1470" s="112" t="s">
        <v>4985</v>
      </c>
      <c r="I1470" s="112"/>
      <c r="J1470" s="55" t="s">
        <v>7490</v>
      </c>
      <c r="K1470" s="55"/>
      <c r="L1470" s="49" t="s">
        <v>7469</v>
      </c>
      <c r="M1470" s="152">
        <v>0</v>
      </c>
      <c r="N1470" s="49" t="s">
        <v>8512</v>
      </c>
      <c r="O1470" s="49"/>
      <c r="P1470" s="112" t="s">
        <v>235</v>
      </c>
      <c r="Q1470" s="112" t="s">
        <v>74</v>
      </c>
      <c r="R1470" s="112" t="s">
        <v>7582</v>
      </c>
      <c r="S1470" s="112"/>
    </row>
    <row r="1471" spans="1:19" x14ac:dyDescent="0.25">
      <c r="A1471" s="112" t="s">
        <v>73</v>
      </c>
      <c r="B1471" s="111">
        <v>-99</v>
      </c>
      <c r="C1471" s="112" t="s">
        <v>4049</v>
      </c>
      <c r="D1471" s="49" t="s">
        <v>6506</v>
      </c>
      <c r="E1471" s="112"/>
      <c r="F1471" s="110" t="s">
        <v>8008</v>
      </c>
      <c r="G1471" s="112" t="s">
        <v>4926</v>
      </c>
      <c r="H1471" s="112" t="s">
        <v>4927</v>
      </c>
      <c r="I1471" s="112"/>
      <c r="J1471" s="55" t="s">
        <v>7490</v>
      </c>
      <c r="K1471" s="55"/>
      <c r="L1471" s="49" t="s">
        <v>7469</v>
      </c>
      <c r="M1471" s="152">
        <v>0</v>
      </c>
      <c r="N1471" s="49" t="s">
        <v>8512</v>
      </c>
      <c r="O1471" s="49"/>
      <c r="P1471" s="112" t="s">
        <v>235</v>
      </c>
      <c r="Q1471" s="112" t="s">
        <v>74</v>
      </c>
      <c r="R1471" s="112" t="s">
        <v>7582</v>
      </c>
      <c r="S1471" s="112"/>
    </row>
    <row r="1472" spans="1:19" x14ac:dyDescent="0.25">
      <c r="A1472" s="112" t="s">
        <v>73</v>
      </c>
      <c r="B1472" s="111">
        <v>-99</v>
      </c>
      <c r="C1472" s="53" t="s">
        <v>245</v>
      </c>
      <c r="D1472" s="49" t="s">
        <v>6504</v>
      </c>
      <c r="E1472" s="49"/>
      <c r="F1472" s="67" t="s">
        <v>8006</v>
      </c>
      <c r="G1472" s="53" t="s">
        <v>565</v>
      </c>
      <c r="H1472" s="53" t="s">
        <v>566</v>
      </c>
      <c r="I1472" s="67" t="s">
        <v>2429</v>
      </c>
      <c r="J1472" s="55" t="s">
        <v>7490</v>
      </c>
      <c r="K1472" s="55"/>
      <c r="L1472" s="49" t="s">
        <v>7469</v>
      </c>
      <c r="M1472" s="152">
        <v>0</v>
      </c>
      <c r="N1472" s="49" t="s">
        <v>8512</v>
      </c>
      <c r="O1472" s="49"/>
      <c r="P1472" s="112" t="s">
        <v>235</v>
      </c>
      <c r="Q1472" s="112" t="s">
        <v>74</v>
      </c>
      <c r="R1472" s="112" t="s">
        <v>7582</v>
      </c>
      <c r="S1472" s="112"/>
    </row>
    <row r="1473" spans="1:19" x14ac:dyDescent="0.25">
      <c r="A1473" s="112" t="s">
        <v>73</v>
      </c>
      <c r="B1473" s="111">
        <v>-99</v>
      </c>
      <c r="C1473" s="112" t="s">
        <v>4048</v>
      </c>
      <c r="D1473" s="49" t="s">
        <v>6503</v>
      </c>
      <c r="E1473" s="112"/>
      <c r="F1473" s="110" t="s">
        <v>8003</v>
      </c>
      <c r="G1473" s="112" t="s">
        <v>4924</v>
      </c>
      <c r="H1473" s="112" t="s">
        <v>4925</v>
      </c>
      <c r="I1473" s="112"/>
      <c r="J1473" s="55" t="s">
        <v>7490</v>
      </c>
      <c r="K1473" s="55"/>
      <c r="L1473" s="112" t="s">
        <v>153</v>
      </c>
      <c r="M1473" s="113">
        <v>0</v>
      </c>
      <c r="N1473" s="49" t="s">
        <v>8512</v>
      </c>
      <c r="O1473" s="49"/>
      <c r="P1473" s="112" t="s">
        <v>153</v>
      </c>
      <c r="Q1473" s="112" t="s">
        <v>74</v>
      </c>
      <c r="R1473" s="112" t="s">
        <v>7582</v>
      </c>
      <c r="S1473" s="112"/>
    </row>
    <row r="1474" spans="1:19" x14ac:dyDescent="0.25">
      <c r="A1474" s="112" t="s">
        <v>73</v>
      </c>
      <c r="B1474" s="111">
        <v>-99</v>
      </c>
      <c r="C1474" s="112" t="s">
        <v>4047</v>
      </c>
      <c r="D1474" s="49" t="s">
        <v>6502</v>
      </c>
      <c r="E1474" s="112"/>
      <c r="F1474" s="110" t="s">
        <v>8004</v>
      </c>
      <c r="G1474" s="112" t="s">
        <v>4922</v>
      </c>
      <c r="H1474" s="112" t="s">
        <v>4923</v>
      </c>
      <c r="I1474" s="112"/>
      <c r="J1474" s="55" t="s">
        <v>7490</v>
      </c>
      <c r="K1474" s="55"/>
      <c r="L1474" s="112" t="s">
        <v>153</v>
      </c>
      <c r="M1474" s="113">
        <v>0</v>
      </c>
      <c r="N1474" s="49" t="s">
        <v>8512</v>
      </c>
      <c r="O1474" s="49"/>
      <c r="P1474" s="112" t="s">
        <v>153</v>
      </c>
      <c r="Q1474" s="112" t="s">
        <v>74</v>
      </c>
      <c r="R1474" s="112" t="s">
        <v>7582</v>
      </c>
      <c r="S1474" s="112"/>
    </row>
    <row r="1475" spans="1:19" x14ac:dyDescent="0.25">
      <c r="A1475" s="112" t="s">
        <v>73</v>
      </c>
      <c r="B1475" s="113">
        <v>-99</v>
      </c>
      <c r="C1475" s="120" t="s">
        <v>6786</v>
      </c>
      <c r="D1475" s="112"/>
      <c r="E1475" s="112"/>
      <c r="F1475" s="112"/>
      <c r="G1475" s="112" t="s">
        <v>550</v>
      </c>
      <c r="H1475" s="112" t="s">
        <v>551</v>
      </c>
      <c r="I1475" s="112"/>
      <c r="J1475" s="55" t="s">
        <v>7490</v>
      </c>
      <c r="K1475" s="55"/>
      <c r="L1475" s="112" t="s">
        <v>91</v>
      </c>
      <c r="M1475" s="113" t="s">
        <v>8508</v>
      </c>
      <c r="N1475" s="112" t="s">
        <v>8510</v>
      </c>
      <c r="O1475" s="112"/>
      <c r="P1475" s="112" t="s">
        <v>91</v>
      </c>
      <c r="Q1475" s="112" t="s">
        <v>74</v>
      </c>
      <c r="R1475" s="112"/>
      <c r="S1475" s="112"/>
    </row>
    <row r="1476" spans="1:19" x14ac:dyDescent="0.25">
      <c r="A1476" s="120" t="s">
        <v>73</v>
      </c>
      <c r="B1476" s="138">
        <v>1</v>
      </c>
      <c r="C1476" s="120" t="s">
        <v>4044</v>
      </c>
      <c r="D1476" s="54" t="s">
        <v>6473</v>
      </c>
      <c r="E1476" s="120" t="s">
        <v>8464</v>
      </c>
      <c r="F1476" s="120"/>
      <c r="G1476" s="120" t="s">
        <v>4918</v>
      </c>
      <c r="H1476" s="120" t="s">
        <v>4919</v>
      </c>
      <c r="I1476" s="120"/>
      <c r="J1476" s="56" t="s">
        <v>7490</v>
      </c>
      <c r="K1476" s="56"/>
      <c r="L1476" s="120" t="s">
        <v>7470</v>
      </c>
      <c r="M1476" s="138" t="s">
        <v>8508</v>
      </c>
      <c r="N1476" s="120" t="s">
        <v>8510</v>
      </c>
      <c r="O1476" s="120" t="s">
        <v>8513</v>
      </c>
      <c r="P1476" s="120" t="s">
        <v>100</v>
      </c>
      <c r="Q1476" s="120" t="s">
        <v>74</v>
      </c>
      <c r="R1476" s="120"/>
      <c r="S1476" s="120"/>
    </row>
    <row r="1477" spans="1:19" x14ac:dyDescent="0.25">
      <c r="A1477" s="112" t="s">
        <v>73</v>
      </c>
      <c r="B1477" s="111">
        <v>1</v>
      </c>
      <c r="C1477" s="120" t="s">
        <v>6404</v>
      </c>
      <c r="D1477" s="120"/>
      <c r="E1477" s="120" t="s">
        <v>8464</v>
      </c>
      <c r="F1477" s="110" t="s">
        <v>8035</v>
      </c>
      <c r="G1477" s="112" t="s">
        <v>4918</v>
      </c>
      <c r="H1477" s="112" t="s">
        <v>4919</v>
      </c>
      <c r="I1477" s="112"/>
      <c r="J1477" s="55" t="s">
        <v>7490</v>
      </c>
      <c r="K1477" s="55"/>
      <c r="L1477" s="112" t="s">
        <v>7470</v>
      </c>
      <c r="M1477" s="113" t="s">
        <v>8508</v>
      </c>
      <c r="N1477" s="112" t="s">
        <v>8510</v>
      </c>
      <c r="O1477" s="112" t="s">
        <v>8513</v>
      </c>
      <c r="P1477" s="112" t="s">
        <v>100</v>
      </c>
      <c r="Q1477" s="112" t="s">
        <v>74</v>
      </c>
      <c r="R1477" s="112"/>
      <c r="S1477" s="112"/>
    </row>
    <row r="1478" spans="1:19" x14ac:dyDescent="0.25">
      <c r="A1478" s="112" t="s">
        <v>73</v>
      </c>
      <c r="B1478" s="111">
        <v>2</v>
      </c>
      <c r="C1478" s="120" t="s">
        <v>4045</v>
      </c>
      <c r="D1478" s="61" t="s">
        <v>8469</v>
      </c>
      <c r="E1478" s="49" t="s">
        <v>8468</v>
      </c>
      <c r="F1478" s="112"/>
      <c r="G1478" s="112" t="s">
        <v>550</v>
      </c>
      <c r="H1478" s="112" t="s">
        <v>551</v>
      </c>
      <c r="I1478" s="112"/>
      <c r="J1478" s="55" t="s">
        <v>7490</v>
      </c>
      <c r="K1478" s="55"/>
      <c r="L1478" s="112" t="s">
        <v>91</v>
      </c>
      <c r="M1478" s="113" t="s">
        <v>8508</v>
      </c>
      <c r="N1478" s="112" t="s">
        <v>8510</v>
      </c>
      <c r="O1478" s="112" t="s">
        <v>8513</v>
      </c>
      <c r="P1478" s="112" t="s">
        <v>91</v>
      </c>
      <c r="Q1478" s="112" t="s">
        <v>74</v>
      </c>
      <c r="R1478" s="112"/>
      <c r="S1478" s="112"/>
    </row>
    <row r="1479" spans="1:19" x14ac:dyDescent="0.25">
      <c r="A1479" s="112" t="s">
        <v>73</v>
      </c>
      <c r="B1479" s="111">
        <v>2</v>
      </c>
      <c r="C1479" s="112" t="s">
        <v>236</v>
      </c>
      <c r="D1479" s="49" t="s">
        <v>1939</v>
      </c>
      <c r="E1479" s="49" t="s">
        <v>8436</v>
      </c>
      <c r="F1479" s="67" t="s">
        <v>7707</v>
      </c>
      <c r="G1479" s="53" t="s">
        <v>550</v>
      </c>
      <c r="H1479" s="53" t="s">
        <v>551</v>
      </c>
      <c r="I1479" s="67" t="s">
        <v>2423</v>
      </c>
      <c r="J1479" s="55" t="s">
        <v>7490</v>
      </c>
      <c r="K1479" s="55"/>
      <c r="L1479" s="120" t="s">
        <v>91</v>
      </c>
      <c r="M1479" s="138" t="s">
        <v>8508</v>
      </c>
      <c r="N1479" s="120" t="s">
        <v>8510</v>
      </c>
      <c r="O1479" s="120" t="s">
        <v>8513</v>
      </c>
      <c r="P1479" s="112" t="s">
        <v>100</v>
      </c>
      <c r="Q1479" s="112" t="s">
        <v>74</v>
      </c>
      <c r="R1479" s="112" t="s">
        <v>7485</v>
      </c>
      <c r="S1479" s="112"/>
    </row>
    <row r="1480" spans="1:19" x14ac:dyDescent="0.25">
      <c r="A1480" s="112" t="s">
        <v>73</v>
      </c>
      <c r="B1480" s="111">
        <v>3</v>
      </c>
      <c r="C1480" s="112" t="s">
        <v>237</v>
      </c>
      <c r="D1480" s="55" t="s">
        <v>553</v>
      </c>
      <c r="E1480" s="49" t="s">
        <v>8470</v>
      </c>
      <c r="F1480" s="67" t="s">
        <v>2242</v>
      </c>
      <c r="G1480" s="53" t="s">
        <v>552</v>
      </c>
      <c r="H1480" s="53" t="s">
        <v>553</v>
      </c>
      <c r="I1480" s="67" t="s">
        <v>2424</v>
      </c>
      <c r="J1480" s="55" t="s">
        <v>7490</v>
      </c>
      <c r="K1480" s="55"/>
      <c r="L1480" s="112" t="s">
        <v>91</v>
      </c>
      <c r="M1480" s="113" t="s">
        <v>8508</v>
      </c>
      <c r="N1480" s="112" t="s">
        <v>8509</v>
      </c>
      <c r="O1480" s="112" t="s">
        <v>8513</v>
      </c>
      <c r="P1480" s="112" t="s">
        <v>91</v>
      </c>
      <c r="Q1480" s="112" t="s">
        <v>74</v>
      </c>
      <c r="R1480" s="112"/>
      <c r="S1480" s="112"/>
    </row>
    <row r="1481" spans="1:19" x14ac:dyDescent="0.25">
      <c r="A1481" s="112" t="s">
        <v>73</v>
      </c>
      <c r="B1481" s="111">
        <v>4</v>
      </c>
      <c r="C1481" s="112" t="s">
        <v>238</v>
      </c>
      <c r="D1481" s="55" t="s">
        <v>1940</v>
      </c>
      <c r="E1481" s="49" t="s">
        <v>8471</v>
      </c>
      <c r="F1481" s="67" t="s">
        <v>2243</v>
      </c>
      <c r="G1481" s="53" t="s">
        <v>554</v>
      </c>
      <c r="H1481" s="53" t="s">
        <v>555</v>
      </c>
      <c r="I1481" s="67" t="s">
        <v>2425</v>
      </c>
      <c r="J1481" s="55" t="s">
        <v>7490</v>
      </c>
      <c r="K1481" s="55"/>
      <c r="L1481" s="112" t="s">
        <v>91</v>
      </c>
      <c r="M1481" s="113">
        <v>0</v>
      </c>
      <c r="N1481" s="112" t="s">
        <v>8509</v>
      </c>
      <c r="O1481" s="112" t="s">
        <v>8514</v>
      </c>
      <c r="P1481" s="112" t="s">
        <v>91</v>
      </c>
      <c r="Q1481" s="112" t="s">
        <v>74</v>
      </c>
      <c r="R1481" s="112"/>
      <c r="S1481" s="112"/>
    </row>
    <row r="1482" spans="1:19" x14ac:dyDescent="0.25">
      <c r="A1482" s="112" t="s">
        <v>73</v>
      </c>
      <c r="B1482" s="111">
        <v>5</v>
      </c>
      <c r="C1482" s="112" t="s">
        <v>239</v>
      </c>
      <c r="D1482" s="55" t="s">
        <v>1932</v>
      </c>
      <c r="E1482" s="49" t="s">
        <v>8472</v>
      </c>
      <c r="F1482" s="67" t="s">
        <v>2162</v>
      </c>
      <c r="G1482" s="53" t="s">
        <v>556</v>
      </c>
      <c r="H1482" s="53" t="s">
        <v>497</v>
      </c>
      <c r="I1482" s="67" t="s">
        <v>2400</v>
      </c>
      <c r="J1482" s="55" t="s">
        <v>7490</v>
      </c>
      <c r="K1482" s="55"/>
      <c r="L1482" s="112" t="s">
        <v>91</v>
      </c>
      <c r="M1482" s="113">
        <v>0</v>
      </c>
      <c r="N1482" s="112" t="s">
        <v>8509</v>
      </c>
      <c r="O1482" s="112" t="s">
        <v>8514</v>
      </c>
      <c r="P1482" s="112" t="s">
        <v>91</v>
      </c>
      <c r="Q1482" s="112" t="s">
        <v>74</v>
      </c>
      <c r="R1482" s="112"/>
      <c r="S1482" s="112"/>
    </row>
    <row r="1483" spans="1:19" x14ac:dyDescent="0.25">
      <c r="A1483" s="112" t="s">
        <v>73</v>
      </c>
      <c r="B1483" s="111">
        <v>6</v>
      </c>
      <c r="C1483" s="112" t="s">
        <v>240</v>
      </c>
      <c r="D1483" s="55" t="s">
        <v>7733</v>
      </c>
      <c r="E1483" s="49" t="s">
        <v>8474</v>
      </c>
      <c r="F1483" s="67" t="s">
        <v>7999</v>
      </c>
      <c r="G1483" s="53" t="s">
        <v>557</v>
      </c>
      <c r="H1483" s="53" t="s">
        <v>499</v>
      </c>
      <c r="I1483" s="67" t="s">
        <v>2401</v>
      </c>
      <c r="J1483" s="55" t="s">
        <v>7490</v>
      </c>
      <c r="K1483" s="55"/>
      <c r="L1483" s="112" t="s">
        <v>91</v>
      </c>
      <c r="M1483" s="113">
        <v>0</v>
      </c>
      <c r="N1483" s="112" t="s">
        <v>8509</v>
      </c>
      <c r="O1483" s="112" t="s">
        <v>8514</v>
      </c>
      <c r="P1483" s="112" t="s">
        <v>91</v>
      </c>
      <c r="Q1483" s="112" t="s">
        <v>74</v>
      </c>
      <c r="R1483" s="112"/>
      <c r="S1483" s="112"/>
    </row>
    <row r="1484" spans="1:19" x14ac:dyDescent="0.25">
      <c r="A1484" s="112" t="s">
        <v>73</v>
      </c>
      <c r="B1484" s="111">
        <v>7</v>
      </c>
      <c r="C1484" s="112" t="s">
        <v>241</v>
      </c>
      <c r="D1484" s="55" t="s">
        <v>1941</v>
      </c>
      <c r="E1484" s="49" t="s">
        <v>8473</v>
      </c>
      <c r="F1484" s="67" t="s">
        <v>2163</v>
      </c>
      <c r="G1484" s="53" t="s">
        <v>558</v>
      </c>
      <c r="H1484" s="53" t="s">
        <v>501</v>
      </c>
      <c r="I1484" s="67" t="s">
        <v>2402</v>
      </c>
      <c r="J1484" s="55" t="s">
        <v>7490</v>
      </c>
      <c r="K1484" s="55"/>
      <c r="L1484" s="112" t="s">
        <v>91</v>
      </c>
      <c r="M1484" s="113">
        <v>0</v>
      </c>
      <c r="N1484" s="112" t="s">
        <v>8509</v>
      </c>
      <c r="O1484" s="112" t="s">
        <v>8514</v>
      </c>
      <c r="P1484" s="112" t="s">
        <v>91</v>
      </c>
      <c r="Q1484" s="112" t="s">
        <v>74</v>
      </c>
      <c r="R1484" s="112"/>
      <c r="S1484" s="112"/>
    </row>
    <row r="1485" spans="1:19" x14ac:dyDescent="0.25">
      <c r="A1485" s="112" t="s">
        <v>73</v>
      </c>
      <c r="B1485" s="111">
        <v>8</v>
      </c>
      <c r="C1485" s="112" t="s">
        <v>242</v>
      </c>
      <c r="D1485" s="55" t="s">
        <v>1935</v>
      </c>
      <c r="E1485" s="55" t="s">
        <v>8475</v>
      </c>
      <c r="F1485" s="67" t="s">
        <v>2280</v>
      </c>
      <c r="G1485" s="53" t="s">
        <v>559</v>
      </c>
      <c r="H1485" s="53" t="s">
        <v>560</v>
      </c>
      <c r="I1485" s="67" t="s">
        <v>2426</v>
      </c>
      <c r="J1485" s="55" t="s">
        <v>7490</v>
      </c>
      <c r="K1485" s="55"/>
      <c r="L1485" s="49" t="s">
        <v>7469</v>
      </c>
      <c r="M1485" s="152">
        <v>0</v>
      </c>
      <c r="N1485" s="49" t="s">
        <v>8509</v>
      </c>
      <c r="O1485" s="49" t="s">
        <v>8514</v>
      </c>
      <c r="P1485" s="112" t="s">
        <v>138</v>
      </c>
      <c r="Q1485" s="112" t="s">
        <v>74</v>
      </c>
      <c r="R1485" s="112"/>
      <c r="S1485" s="112"/>
    </row>
    <row r="1486" spans="1:19" x14ac:dyDescent="0.25">
      <c r="A1486" s="112" t="s">
        <v>73</v>
      </c>
      <c r="B1486" s="111">
        <v>9</v>
      </c>
      <c r="C1486" s="112" t="s">
        <v>243</v>
      </c>
      <c r="D1486" s="55" t="s">
        <v>1936</v>
      </c>
      <c r="E1486" s="55" t="s">
        <v>8476</v>
      </c>
      <c r="F1486" s="67" t="s">
        <v>2281</v>
      </c>
      <c r="G1486" s="53" t="s">
        <v>561</v>
      </c>
      <c r="H1486" s="53" t="s">
        <v>562</v>
      </c>
      <c r="I1486" s="67" t="s">
        <v>2427</v>
      </c>
      <c r="J1486" s="55" t="s">
        <v>7490</v>
      </c>
      <c r="K1486" s="55"/>
      <c r="L1486" s="49" t="s">
        <v>7469</v>
      </c>
      <c r="M1486" s="152">
        <v>0</v>
      </c>
      <c r="N1486" s="49" t="s">
        <v>8509</v>
      </c>
      <c r="O1486" s="49" t="s">
        <v>8514</v>
      </c>
      <c r="P1486" s="112" t="s">
        <v>138</v>
      </c>
      <c r="Q1486" s="112" t="s">
        <v>74</v>
      </c>
      <c r="R1486" s="112"/>
      <c r="S1486" s="112"/>
    </row>
    <row r="1487" spans="1:19" x14ac:dyDescent="0.25">
      <c r="A1487" s="112" t="s">
        <v>73</v>
      </c>
      <c r="B1487" s="111">
        <v>10</v>
      </c>
      <c r="C1487" s="112" t="s">
        <v>244</v>
      </c>
      <c r="D1487" s="55" t="s">
        <v>1937</v>
      </c>
      <c r="E1487" s="55" t="s">
        <v>8477</v>
      </c>
      <c r="F1487" s="67" t="s">
        <v>2282</v>
      </c>
      <c r="G1487" s="53" t="s">
        <v>563</v>
      </c>
      <c r="H1487" s="53" t="s">
        <v>564</v>
      </c>
      <c r="I1487" s="67" t="s">
        <v>2428</v>
      </c>
      <c r="J1487" s="55" t="s">
        <v>7490</v>
      </c>
      <c r="K1487" s="55"/>
      <c r="L1487" s="49" t="s">
        <v>7469</v>
      </c>
      <c r="M1487" s="152">
        <v>0</v>
      </c>
      <c r="N1487" s="49" t="s">
        <v>8509</v>
      </c>
      <c r="O1487" s="49" t="s">
        <v>8514</v>
      </c>
      <c r="P1487" s="112" t="s">
        <v>139</v>
      </c>
      <c r="Q1487" s="112" t="s">
        <v>74</v>
      </c>
      <c r="R1487" s="112"/>
      <c r="S1487" s="112"/>
    </row>
    <row r="1488" spans="1:19" x14ac:dyDescent="0.25">
      <c r="A1488" s="112" t="s">
        <v>73</v>
      </c>
      <c r="B1488" s="111">
        <v>11</v>
      </c>
      <c r="C1488" s="112" t="s">
        <v>4046</v>
      </c>
      <c r="D1488" s="49" t="s">
        <v>6501</v>
      </c>
      <c r="E1488" s="112" t="s">
        <v>8002</v>
      </c>
      <c r="F1488" s="110" t="s">
        <v>8002</v>
      </c>
      <c r="G1488" s="112" t="s">
        <v>4920</v>
      </c>
      <c r="H1488" s="112" t="s">
        <v>4921</v>
      </c>
      <c r="I1488" s="112"/>
      <c r="J1488" s="55" t="s">
        <v>7490</v>
      </c>
      <c r="K1488" s="55"/>
      <c r="L1488" s="112" t="s">
        <v>91</v>
      </c>
      <c r="M1488" s="113">
        <v>0</v>
      </c>
      <c r="N1488" s="112" t="s">
        <v>8509</v>
      </c>
      <c r="O1488" s="112" t="s">
        <v>8514</v>
      </c>
      <c r="P1488" s="112" t="s">
        <v>91</v>
      </c>
      <c r="Q1488" s="112" t="s">
        <v>74</v>
      </c>
      <c r="R1488" s="112"/>
      <c r="S1488" s="112"/>
    </row>
    <row r="1489" spans="1:19" x14ac:dyDescent="0.25">
      <c r="A1489" s="112" t="s">
        <v>73</v>
      </c>
      <c r="B1489" s="111">
        <v>12</v>
      </c>
      <c r="C1489" s="112" t="s">
        <v>246</v>
      </c>
      <c r="D1489" s="55" t="s">
        <v>6509</v>
      </c>
      <c r="E1489" s="49" t="s">
        <v>8478</v>
      </c>
      <c r="F1489" s="67" t="s">
        <v>2250</v>
      </c>
      <c r="G1489" s="53" t="s">
        <v>567</v>
      </c>
      <c r="H1489" s="53" t="s">
        <v>568</v>
      </c>
      <c r="I1489" s="67" t="s">
        <v>2430</v>
      </c>
      <c r="J1489" s="55" t="s">
        <v>7490</v>
      </c>
      <c r="K1489" s="55"/>
      <c r="L1489" s="49" t="s">
        <v>7469</v>
      </c>
      <c r="M1489" s="152">
        <v>0</v>
      </c>
      <c r="N1489" s="49" t="s">
        <v>8509</v>
      </c>
      <c r="O1489" s="49" t="s">
        <v>8514</v>
      </c>
      <c r="P1489" s="112" t="s">
        <v>139</v>
      </c>
      <c r="Q1489" s="112" t="s">
        <v>74</v>
      </c>
      <c r="R1489" s="112"/>
      <c r="S1489" s="112"/>
    </row>
    <row r="1490" spans="1:19" x14ac:dyDescent="0.25">
      <c r="A1490" s="112" t="s">
        <v>73</v>
      </c>
      <c r="B1490" s="111">
        <v>13</v>
      </c>
      <c r="C1490" s="112" t="s">
        <v>247</v>
      </c>
      <c r="D1490" s="55" t="s">
        <v>6403</v>
      </c>
      <c r="E1490" s="49" t="s">
        <v>8479</v>
      </c>
      <c r="F1490" s="110" t="s">
        <v>8010</v>
      </c>
      <c r="G1490" s="53" t="s">
        <v>569</v>
      </c>
      <c r="H1490" s="53" t="s">
        <v>570</v>
      </c>
      <c r="I1490" s="67" t="s">
        <v>2431</v>
      </c>
      <c r="J1490" s="55" t="s">
        <v>7490</v>
      </c>
      <c r="K1490" s="55"/>
      <c r="L1490" s="49" t="s">
        <v>7469</v>
      </c>
      <c r="M1490" s="152">
        <v>0</v>
      </c>
      <c r="N1490" s="49" t="s">
        <v>8509</v>
      </c>
      <c r="O1490" s="49" t="s">
        <v>8514</v>
      </c>
      <c r="P1490" s="112" t="s">
        <v>139</v>
      </c>
      <c r="Q1490" s="112" t="s">
        <v>74</v>
      </c>
      <c r="R1490" s="112"/>
      <c r="S1490" s="112"/>
    </row>
    <row r="1491" spans="1:19" x14ac:dyDescent="0.25">
      <c r="A1491" s="112" t="s">
        <v>73</v>
      </c>
      <c r="B1491" s="111">
        <v>14</v>
      </c>
      <c r="C1491" s="112" t="s">
        <v>4050</v>
      </c>
      <c r="D1491" s="61" t="s">
        <v>6511</v>
      </c>
      <c r="E1491" s="49" t="s">
        <v>8480</v>
      </c>
      <c r="F1491" s="110" t="s">
        <v>8012</v>
      </c>
      <c r="G1491" s="112" t="s">
        <v>4928</v>
      </c>
      <c r="H1491" s="112" t="s">
        <v>4929</v>
      </c>
      <c r="I1491" s="112"/>
      <c r="J1491" s="55" t="s">
        <v>7490</v>
      </c>
      <c r="K1491" s="55"/>
      <c r="L1491" s="49" t="s">
        <v>7469</v>
      </c>
      <c r="M1491" s="152">
        <v>2</v>
      </c>
      <c r="N1491" s="49" t="s">
        <v>8509</v>
      </c>
      <c r="O1491" s="49" t="s">
        <v>8514</v>
      </c>
      <c r="P1491" s="112" t="s">
        <v>139</v>
      </c>
      <c r="Q1491" s="112" t="s">
        <v>74</v>
      </c>
      <c r="R1491" s="112"/>
      <c r="S1491" s="112"/>
    </row>
    <row r="1492" spans="1:19" x14ac:dyDescent="0.25">
      <c r="A1492" s="112" t="s">
        <v>73</v>
      </c>
      <c r="B1492" s="111">
        <v>15</v>
      </c>
      <c r="C1492" s="112" t="s">
        <v>4053</v>
      </c>
      <c r="D1492" s="49" t="s">
        <v>6515</v>
      </c>
      <c r="E1492" s="112" t="s">
        <v>8481</v>
      </c>
      <c r="F1492" s="110" t="s">
        <v>8016</v>
      </c>
      <c r="G1492" s="112" t="s">
        <v>4934</v>
      </c>
      <c r="H1492" s="112" t="s">
        <v>4935</v>
      </c>
      <c r="I1492" s="112"/>
      <c r="J1492" s="55" t="s">
        <v>7490</v>
      </c>
      <c r="K1492" s="55"/>
      <c r="L1492" s="112" t="s">
        <v>7470</v>
      </c>
      <c r="M1492" s="113">
        <v>0</v>
      </c>
      <c r="N1492" s="112" t="s">
        <v>8509</v>
      </c>
      <c r="O1492" s="112" t="s">
        <v>8514</v>
      </c>
      <c r="P1492" s="112" t="s">
        <v>7473</v>
      </c>
      <c r="Q1492" s="112" t="s">
        <v>74</v>
      </c>
      <c r="R1492" s="112"/>
      <c r="S1492" s="112"/>
    </row>
    <row r="1493" spans="1:19" x14ac:dyDescent="0.25">
      <c r="A1493" s="112" t="s">
        <v>73</v>
      </c>
      <c r="B1493" s="111">
        <v>16</v>
      </c>
      <c r="C1493" s="112" t="s">
        <v>4054</v>
      </c>
      <c r="D1493" s="49" t="s">
        <v>6516</v>
      </c>
      <c r="E1493" s="112" t="s">
        <v>8485</v>
      </c>
      <c r="F1493" s="110" t="s">
        <v>8483</v>
      </c>
      <c r="G1493" s="112" t="s">
        <v>4936</v>
      </c>
      <c r="H1493" s="112" t="s">
        <v>4937</v>
      </c>
      <c r="I1493" s="112"/>
      <c r="J1493" s="55" t="s">
        <v>7490</v>
      </c>
      <c r="K1493" s="55"/>
      <c r="L1493" s="112" t="s">
        <v>7470</v>
      </c>
      <c r="M1493" s="113">
        <v>0</v>
      </c>
      <c r="N1493" s="112" t="s">
        <v>8509</v>
      </c>
      <c r="O1493" s="112" t="s">
        <v>8514</v>
      </c>
      <c r="P1493" s="112" t="s">
        <v>7473</v>
      </c>
      <c r="Q1493" s="112" t="s">
        <v>74</v>
      </c>
      <c r="R1493" s="112"/>
      <c r="S1493" s="112"/>
    </row>
    <row r="1494" spans="1:19" x14ac:dyDescent="0.25">
      <c r="A1494" s="112" t="s">
        <v>73</v>
      </c>
      <c r="B1494" s="111">
        <v>17</v>
      </c>
      <c r="C1494" s="112" t="s">
        <v>4055</v>
      </c>
      <c r="D1494" s="49" t="s">
        <v>6517</v>
      </c>
      <c r="E1494" s="112" t="s">
        <v>8486</v>
      </c>
      <c r="F1494" s="110" t="s">
        <v>8484</v>
      </c>
      <c r="G1494" s="112" t="s">
        <v>4938</v>
      </c>
      <c r="H1494" s="112" t="s">
        <v>4939</v>
      </c>
      <c r="I1494" s="112"/>
      <c r="J1494" s="55" t="s">
        <v>7490</v>
      </c>
      <c r="K1494" s="55"/>
      <c r="L1494" s="133" t="s">
        <v>7470</v>
      </c>
      <c r="M1494" s="161">
        <v>0</v>
      </c>
      <c r="N1494" s="133" t="s">
        <v>8509</v>
      </c>
      <c r="O1494" s="133" t="s">
        <v>8514</v>
      </c>
      <c r="P1494" s="112" t="s">
        <v>3000</v>
      </c>
      <c r="Q1494" s="112" t="s">
        <v>74</v>
      </c>
      <c r="R1494" s="112"/>
      <c r="S1494" s="112"/>
    </row>
    <row r="1495" spans="1:19" x14ac:dyDescent="0.25">
      <c r="A1495" s="112" t="s">
        <v>73</v>
      </c>
      <c r="B1495" s="111">
        <v>18</v>
      </c>
      <c r="C1495" s="112" t="s">
        <v>4079</v>
      </c>
      <c r="D1495" s="112" t="s">
        <v>4987</v>
      </c>
      <c r="E1495" s="112" t="s">
        <v>8491</v>
      </c>
      <c r="F1495" s="110" t="s">
        <v>8024</v>
      </c>
      <c r="G1495" s="112" t="s">
        <v>4986</v>
      </c>
      <c r="H1495" s="112" t="s">
        <v>4987</v>
      </c>
      <c r="I1495" s="112"/>
      <c r="J1495" s="55" t="s">
        <v>7490</v>
      </c>
      <c r="K1495" s="55"/>
      <c r="L1495" s="49" t="s">
        <v>7469</v>
      </c>
      <c r="M1495" s="152">
        <v>0</v>
      </c>
      <c r="N1495" s="49" t="s">
        <v>8509</v>
      </c>
      <c r="O1495" s="49" t="s">
        <v>8514</v>
      </c>
      <c r="P1495" s="112" t="s">
        <v>157</v>
      </c>
      <c r="Q1495" s="112" t="s">
        <v>74</v>
      </c>
      <c r="R1495" s="112"/>
      <c r="S1495" s="112"/>
    </row>
    <row r="1496" spans="1:19" x14ac:dyDescent="0.25">
      <c r="A1496" s="112" t="s">
        <v>73</v>
      </c>
      <c r="B1496" s="111">
        <v>19</v>
      </c>
      <c r="C1496" s="112" t="s">
        <v>4061</v>
      </c>
      <c r="D1496" s="112" t="s">
        <v>4951</v>
      </c>
      <c r="E1496" s="112" t="s">
        <v>8493</v>
      </c>
      <c r="F1496" s="110" t="s">
        <v>8025</v>
      </c>
      <c r="G1496" s="112" t="s">
        <v>4950</v>
      </c>
      <c r="H1496" s="112" t="s">
        <v>4951</v>
      </c>
      <c r="I1496" s="112"/>
      <c r="J1496" s="55" t="s">
        <v>7490</v>
      </c>
      <c r="K1496" s="55"/>
      <c r="L1496" s="49" t="s">
        <v>7469</v>
      </c>
      <c r="M1496" s="152">
        <v>0</v>
      </c>
      <c r="N1496" s="49" t="s">
        <v>8509</v>
      </c>
      <c r="O1496" s="49" t="s">
        <v>8514</v>
      </c>
      <c r="P1496" s="112" t="s">
        <v>157</v>
      </c>
      <c r="Q1496" s="112" t="s">
        <v>74</v>
      </c>
      <c r="R1496" s="112"/>
      <c r="S1496" s="112"/>
    </row>
    <row r="1497" spans="1:19" x14ac:dyDescent="0.25">
      <c r="A1497" s="112" t="s">
        <v>73</v>
      </c>
      <c r="B1497" s="111">
        <v>20</v>
      </c>
      <c r="C1497" s="112" t="s">
        <v>4080</v>
      </c>
      <c r="D1497" s="112" t="s">
        <v>4989</v>
      </c>
      <c r="E1497" s="112" t="s">
        <v>8492</v>
      </c>
      <c r="F1497" s="110" t="s">
        <v>8026</v>
      </c>
      <c r="G1497" s="112" t="s">
        <v>4988</v>
      </c>
      <c r="H1497" s="112" t="s">
        <v>4989</v>
      </c>
      <c r="I1497" s="112"/>
      <c r="J1497" s="55" t="s">
        <v>7490</v>
      </c>
      <c r="K1497" s="55"/>
      <c r="L1497" s="49" t="s">
        <v>7469</v>
      </c>
      <c r="M1497" s="152">
        <v>0</v>
      </c>
      <c r="N1497" s="49" t="s">
        <v>8509</v>
      </c>
      <c r="O1497" s="49" t="s">
        <v>8514</v>
      </c>
      <c r="P1497" s="112" t="s">
        <v>157</v>
      </c>
      <c r="Q1497" s="112" t="s">
        <v>74</v>
      </c>
      <c r="R1497" s="112"/>
      <c r="S1497" s="112"/>
    </row>
    <row r="1498" spans="1:19" x14ac:dyDescent="0.25">
      <c r="A1498" s="112" t="s">
        <v>73</v>
      </c>
      <c r="B1498" s="111">
        <v>21</v>
      </c>
      <c r="C1498" s="112" t="s">
        <v>4062</v>
      </c>
      <c r="D1498" s="112" t="s">
        <v>4953</v>
      </c>
      <c r="E1498" s="112" t="s">
        <v>8494</v>
      </c>
      <c r="F1498" s="110" t="s">
        <v>8027</v>
      </c>
      <c r="G1498" s="112" t="s">
        <v>4952</v>
      </c>
      <c r="H1498" s="112" t="s">
        <v>4953</v>
      </c>
      <c r="I1498" s="112"/>
      <c r="J1498" s="55" t="s">
        <v>7490</v>
      </c>
      <c r="K1498" s="55"/>
      <c r="L1498" s="49" t="s">
        <v>7469</v>
      </c>
      <c r="M1498" s="152">
        <v>0</v>
      </c>
      <c r="N1498" s="49" t="s">
        <v>8509</v>
      </c>
      <c r="O1498" s="49" t="s">
        <v>8514</v>
      </c>
      <c r="P1498" s="112" t="s">
        <v>157</v>
      </c>
      <c r="Q1498" s="112" t="s">
        <v>74</v>
      </c>
      <c r="R1498" s="112"/>
      <c r="S1498" s="112"/>
    </row>
    <row r="1499" spans="1:19" x14ac:dyDescent="0.25">
      <c r="A1499" s="112" t="s">
        <v>73</v>
      </c>
      <c r="B1499" s="111">
        <v>22</v>
      </c>
      <c r="C1499" s="112" t="s">
        <v>4063</v>
      </c>
      <c r="D1499" s="112" t="s">
        <v>4955</v>
      </c>
      <c r="E1499" s="112" t="s">
        <v>8488</v>
      </c>
      <c r="F1499" s="110" t="s">
        <v>8028</v>
      </c>
      <c r="G1499" s="112" t="s">
        <v>4954</v>
      </c>
      <c r="H1499" s="112" t="s">
        <v>4955</v>
      </c>
      <c r="I1499" s="112"/>
      <c r="J1499" s="55" t="s">
        <v>7490</v>
      </c>
      <c r="K1499" s="55"/>
      <c r="L1499" s="49" t="s">
        <v>7469</v>
      </c>
      <c r="M1499" s="152">
        <v>0</v>
      </c>
      <c r="N1499" s="49" t="s">
        <v>8509</v>
      </c>
      <c r="O1499" s="49" t="s">
        <v>8514</v>
      </c>
      <c r="P1499" s="112" t="s">
        <v>6310</v>
      </c>
      <c r="Q1499" s="112" t="s">
        <v>74</v>
      </c>
      <c r="R1499" s="112"/>
      <c r="S1499" s="112"/>
    </row>
    <row r="1500" spans="1:19" x14ac:dyDescent="0.25">
      <c r="A1500" s="112" t="s">
        <v>73</v>
      </c>
      <c r="B1500" s="111">
        <v>23</v>
      </c>
      <c r="C1500" s="120" t="s">
        <v>4065</v>
      </c>
      <c r="D1500" s="61" t="s">
        <v>7487</v>
      </c>
      <c r="E1500" s="112" t="s">
        <v>8482</v>
      </c>
      <c r="F1500" s="110" t="s">
        <v>8032</v>
      </c>
      <c r="G1500" s="112" t="s">
        <v>4958</v>
      </c>
      <c r="H1500" s="112" t="s">
        <v>4959</v>
      </c>
      <c r="I1500" s="112"/>
      <c r="J1500" s="55" t="s">
        <v>7490</v>
      </c>
      <c r="K1500" s="55"/>
      <c r="L1500" s="112" t="s">
        <v>91</v>
      </c>
      <c r="M1500" s="113">
        <v>0</v>
      </c>
      <c r="N1500" s="112" t="s">
        <v>8509</v>
      </c>
      <c r="O1500" s="112" t="s">
        <v>8514</v>
      </c>
      <c r="P1500" s="112" t="s">
        <v>92</v>
      </c>
      <c r="Q1500" s="112" t="s">
        <v>74</v>
      </c>
      <c r="R1500" s="112"/>
      <c r="S1500" s="112"/>
    </row>
    <row r="1501" spans="1:19" x14ac:dyDescent="0.25">
      <c r="A1501" s="112" t="s">
        <v>73</v>
      </c>
      <c r="B1501" s="111">
        <v>24</v>
      </c>
      <c r="C1501" s="112" t="s">
        <v>4081</v>
      </c>
      <c r="D1501" s="112" t="s">
        <v>6525</v>
      </c>
      <c r="E1501" s="112" t="s">
        <v>8487</v>
      </c>
      <c r="F1501" s="110" t="s">
        <v>8029</v>
      </c>
      <c r="G1501" s="112" t="s">
        <v>4990</v>
      </c>
      <c r="H1501" s="112" t="s">
        <v>4991</v>
      </c>
      <c r="I1501" s="112"/>
      <c r="J1501" s="55" t="s">
        <v>7490</v>
      </c>
      <c r="K1501" s="55"/>
      <c r="L1501" s="49" t="s">
        <v>7469</v>
      </c>
      <c r="M1501" s="152">
        <v>0</v>
      </c>
      <c r="N1501" s="49" t="s">
        <v>8509</v>
      </c>
      <c r="O1501" s="49" t="s">
        <v>8514</v>
      </c>
      <c r="P1501" s="112" t="s">
        <v>6311</v>
      </c>
      <c r="Q1501" s="112" t="s">
        <v>74</v>
      </c>
      <c r="R1501" s="112"/>
      <c r="S1501" s="112"/>
    </row>
    <row r="1502" spans="1:19" x14ac:dyDescent="0.25">
      <c r="A1502" s="112" t="s">
        <v>73</v>
      </c>
      <c r="B1502" s="111">
        <v>25</v>
      </c>
      <c r="C1502" s="112" t="s">
        <v>4064</v>
      </c>
      <c r="D1502" s="61" t="s">
        <v>6526</v>
      </c>
      <c r="E1502" s="112" t="s">
        <v>8490</v>
      </c>
      <c r="G1502" s="112" t="s">
        <v>4956</v>
      </c>
      <c r="H1502" s="112" t="s">
        <v>4957</v>
      </c>
      <c r="I1502" s="112"/>
      <c r="J1502" s="55" t="s">
        <v>7490</v>
      </c>
      <c r="K1502" s="55"/>
      <c r="L1502" s="112" t="s">
        <v>91</v>
      </c>
      <c r="M1502" s="113">
        <v>0</v>
      </c>
      <c r="N1502" s="112" t="s">
        <v>8509</v>
      </c>
      <c r="O1502" s="112" t="s">
        <v>8514</v>
      </c>
      <c r="P1502" s="112" t="s">
        <v>92</v>
      </c>
      <c r="Q1502" s="112" t="s">
        <v>74</v>
      </c>
      <c r="R1502" s="112"/>
      <c r="S1502" s="112"/>
    </row>
    <row r="1503" spans="1:19" x14ac:dyDescent="0.25">
      <c r="A1503" s="110" t="s">
        <v>4029</v>
      </c>
      <c r="B1503" s="111">
        <v>-99</v>
      </c>
      <c r="C1503" s="120" t="s">
        <v>4039</v>
      </c>
      <c r="D1503" s="112" t="s">
        <v>4910</v>
      </c>
      <c r="E1503" s="112"/>
      <c r="F1503" s="110" t="s">
        <v>8033</v>
      </c>
      <c r="G1503" s="112" t="s">
        <v>4909</v>
      </c>
      <c r="H1503" s="112" t="s">
        <v>4910</v>
      </c>
      <c r="I1503" s="112"/>
      <c r="J1503" s="55" t="s">
        <v>7490</v>
      </c>
      <c r="K1503" s="55"/>
      <c r="L1503" s="112" t="s">
        <v>91</v>
      </c>
      <c r="M1503" s="113">
        <v>0</v>
      </c>
      <c r="N1503" s="112" t="s">
        <v>8509</v>
      </c>
      <c r="O1503" s="112"/>
      <c r="P1503" s="112" t="s">
        <v>92</v>
      </c>
      <c r="Q1503" s="112" t="s">
        <v>74</v>
      </c>
      <c r="R1503" s="112"/>
      <c r="S1503" s="112"/>
    </row>
    <row r="1504" spans="1:19" x14ac:dyDescent="0.25">
      <c r="A1504" s="110" t="s">
        <v>4029</v>
      </c>
      <c r="B1504" s="111">
        <v>-99</v>
      </c>
      <c r="C1504" s="120" t="s">
        <v>4040</v>
      </c>
      <c r="D1504" s="112" t="s">
        <v>4912</v>
      </c>
      <c r="E1504" s="112"/>
      <c r="F1504" s="110" t="s">
        <v>8034</v>
      </c>
      <c r="G1504" s="112" t="s">
        <v>4911</v>
      </c>
      <c r="H1504" s="112" t="s">
        <v>4912</v>
      </c>
      <c r="I1504" s="112"/>
      <c r="J1504" s="55" t="s">
        <v>7490</v>
      </c>
      <c r="K1504" s="55"/>
      <c r="L1504" s="112" t="s">
        <v>91</v>
      </c>
      <c r="M1504" s="113">
        <v>0</v>
      </c>
      <c r="N1504" s="112" t="s">
        <v>8509</v>
      </c>
      <c r="O1504" s="112"/>
      <c r="P1504" s="112" t="s">
        <v>92</v>
      </c>
      <c r="Q1504" s="112" t="s">
        <v>74</v>
      </c>
      <c r="R1504" s="112"/>
      <c r="S1504" s="112"/>
    </row>
    <row r="1505" spans="1:19" x14ac:dyDescent="0.25">
      <c r="A1505" s="110" t="s">
        <v>4029</v>
      </c>
      <c r="B1505" s="113">
        <v>-99</v>
      </c>
      <c r="C1505" s="112" t="s">
        <v>4043</v>
      </c>
      <c r="D1505" s="49"/>
      <c r="E1505" s="112"/>
      <c r="F1505" s="112"/>
      <c r="G1505" s="112" t="s">
        <v>4917</v>
      </c>
      <c r="H1505" s="112" t="s">
        <v>3950</v>
      </c>
      <c r="I1505" s="112"/>
      <c r="J1505" s="55" t="s">
        <v>7490</v>
      </c>
      <c r="K1505" s="55"/>
      <c r="L1505" s="112" t="s">
        <v>91</v>
      </c>
      <c r="M1505" s="113">
        <v>0</v>
      </c>
      <c r="N1505" s="112" t="s">
        <v>8509</v>
      </c>
      <c r="O1505" s="112"/>
      <c r="P1505" s="112" t="s">
        <v>91</v>
      </c>
      <c r="Q1505" s="112" t="s">
        <v>74</v>
      </c>
      <c r="R1505" s="112"/>
      <c r="S1505" s="112"/>
    </row>
    <row r="1506" spans="1:19" x14ac:dyDescent="0.25">
      <c r="A1506" s="110" t="s">
        <v>4029</v>
      </c>
      <c r="B1506" s="113">
        <v>-99</v>
      </c>
      <c r="C1506" s="112" t="s">
        <v>4031</v>
      </c>
      <c r="D1506" s="49"/>
      <c r="E1506" s="112"/>
      <c r="F1506" s="112"/>
      <c r="G1506" s="112" t="s">
        <v>4897</v>
      </c>
      <c r="H1506" s="112" t="s">
        <v>4898</v>
      </c>
      <c r="I1506" s="112"/>
      <c r="J1506" s="55" t="s">
        <v>7490</v>
      </c>
      <c r="K1506" s="55"/>
      <c r="L1506" s="112" t="s">
        <v>91</v>
      </c>
      <c r="M1506" s="113">
        <v>0</v>
      </c>
      <c r="N1506" s="112" t="s">
        <v>8509</v>
      </c>
      <c r="O1506" s="112"/>
      <c r="P1506" s="112" t="s">
        <v>91</v>
      </c>
      <c r="Q1506" s="112" t="s">
        <v>74</v>
      </c>
      <c r="R1506" s="112"/>
      <c r="S1506" s="112"/>
    </row>
    <row r="1507" spans="1:19" x14ac:dyDescent="0.25">
      <c r="A1507" s="110" t="s">
        <v>4029</v>
      </c>
      <c r="B1507" s="113">
        <v>-99</v>
      </c>
      <c r="C1507" s="112" t="s">
        <v>4041</v>
      </c>
      <c r="D1507" s="112"/>
      <c r="E1507" s="112"/>
      <c r="F1507" s="112"/>
      <c r="G1507" s="112" t="s">
        <v>4915</v>
      </c>
      <c r="H1507" s="112" t="s">
        <v>292</v>
      </c>
      <c r="I1507" s="112"/>
      <c r="J1507" s="55" t="s">
        <v>7490</v>
      </c>
      <c r="K1507" s="55"/>
      <c r="L1507" s="53" t="s">
        <v>7470</v>
      </c>
      <c r="M1507" s="154" t="s">
        <v>8508</v>
      </c>
      <c r="N1507" s="55" t="s">
        <v>8510</v>
      </c>
      <c r="O1507" s="55"/>
      <c r="P1507" s="112" t="s">
        <v>100</v>
      </c>
      <c r="Q1507" s="112" t="s">
        <v>74</v>
      </c>
      <c r="R1507" s="112"/>
      <c r="S1507" s="112"/>
    </row>
    <row r="1508" spans="1:19" x14ac:dyDescent="0.25">
      <c r="A1508" s="110" t="s">
        <v>4029</v>
      </c>
      <c r="B1508" s="113">
        <v>-99</v>
      </c>
      <c r="C1508" s="112" t="s">
        <v>4042</v>
      </c>
      <c r="D1508" s="49"/>
      <c r="E1508" s="112"/>
      <c r="F1508" s="112"/>
      <c r="G1508" s="112" t="s">
        <v>4916</v>
      </c>
      <c r="H1508" s="112" t="s">
        <v>310</v>
      </c>
      <c r="I1508" s="112"/>
      <c r="J1508" s="55" t="s">
        <v>7490</v>
      </c>
      <c r="K1508" s="55"/>
      <c r="L1508" s="112" t="s">
        <v>91</v>
      </c>
      <c r="M1508" s="113">
        <v>0</v>
      </c>
      <c r="N1508" s="112" t="s">
        <v>8509</v>
      </c>
      <c r="O1508" s="112"/>
      <c r="P1508" s="112" t="s">
        <v>91</v>
      </c>
      <c r="Q1508" s="112" t="s">
        <v>74</v>
      </c>
      <c r="R1508" s="112"/>
      <c r="S1508" s="112"/>
    </row>
    <row r="1509" spans="1:19" x14ac:dyDescent="0.25">
      <c r="A1509" s="110" t="s">
        <v>4029</v>
      </c>
      <c r="B1509" s="113">
        <v>-99</v>
      </c>
      <c r="C1509" s="112" t="s">
        <v>3814</v>
      </c>
      <c r="D1509" s="49"/>
      <c r="E1509" s="112"/>
      <c r="F1509" s="112"/>
      <c r="G1509" s="112" t="s">
        <v>4914</v>
      </c>
      <c r="H1509" s="112" t="s">
        <v>3915</v>
      </c>
      <c r="I1509" s="112"/>
      <c r="J1509" s="55" t="s">
        <v>7490</v>
      </c>
      <c r="K1509" s="55"/>
      <c r="L1509" s="112" t="s">
        <v>91</v>
      </c>
      <c r="M1509" s="113">
        <v>0</v>
      </c>
      <c r="N1509" s="112" t="s">
        <v>8509</v>
      </c>
      <c r="O1509" s="112"/>
      <c r="P1509" s="112" t="s">
        <v>91</v>
      </c>
      <c r="Q1509" s="112" t="s">
        <v>74</v>
      </c>
      <c r="R1509" s="112"/>
      <c r="S1509" s="112"/>
    </row>
    <row r="1510" spans="1:19" x14ac:dyDescent="0.25">
      <c r="A1510" s="110" t="s">
        <v>4029</v>
      </c>
      <c r="B1510" s="113">
        <v>-99</v>
      </c>
      <c r="C1510" s="112" t="s">
        <v>4032</v>
      </c>
      <c r="D1510" s="49"/>
      <c r="E1510" s="112"/>
      <c r="F1510" s="112"/>
      <c r="G1510" s="112" t="s">
        <v>4899</v>
      </c>
      <c r="H1510" s="112" t="s">
        <v>3877</v>
      </c>
      <c r="I1510" s="112"/>
      <c r="J1510" s="55" t="s">
        <v>7490</v>
      </c>
      <c r="K1510" s="55"/>
      <c r="L1510" s="112" t="s">
        <v>91</v>
      </c>
      <c r="M1510" s="113">
        <v>0</v>
      </c>
      <c r="N1510" s="112" t="s">
        <v>8509</v>
      </c>
      <c r="O1510" s="112"/>
      <c r="P1510" s="112" t="s">
        <v>91</v>
      </c>
      <c r="Q1510" s="112" t="s">
        <v>74</v>
      </c>
      <c r="R1510" s="112"/>
      <c r="S1510" s="112"/>
    </row>
    <row r="1511" spans="1:19" x14ac:dyDescent="0.25">
      <c r="A1511" s="110" t="s">
        <v>4029</v>
      </c>
      <c r="B1511" s="113">
        <v>-99</v>
      </c>
      <c r="C1511" s="112" t="s">
        <v>106</v>
      </c>
      <c r="D1511" s="112"/>
      <c r="E1511" s="112"/>
      <c r="F1511" s="112"/>
      <c r="G1511" s="112" t="s">
        <v>301</v>
      </c>
      <c r="H1511" s="112" t="s">
        <v>292</v>
      </c>
      <c r="I1511" s="112"/>
      <c r="J1511" s="55" t="s">
        <v>7490</v>
      </c>
      <c r="K1511" s="55"/>
      <c r="L1511" s="53" t="s">
        <v>7470</v>
      </c>
      <c r="M1511" s="154" t="s">
        <v>8508</v>
      </c>
      <c r="N1511" s="55" t="s">
        <v>8510</v>
      </c>
      <c r="O1511" s="55"/>
      <c r="P1511" s="112" t="s">
        <v>100</v>
      </c>
      <c r="Q1511" s="112" t="s">
        <v>74</v>
      </c>
      <c r="R1511" s="112"/>
      <c r="S1511" s="112"/>
    </row>
    <row r="1512" spans="1:19" x14ac:dyDescent="0.25">
      <c r="A1512" s="110" t="s">
        <v>4029</v>
      </c>
      <c r="B1512" s="113">
        <v>-99</v>
      </c>
      <c r="C1512" s="112" t="s">
        <v>3962</v>
      </c>
      <c r="D1512" s="49"/>
      <c r="E1512" s="112"/>
      <c r="F1512" s="112"/>
      <c r="G1512" s="120" t="s">
        <v>301</v>
      </c>
      <c r="H1512" s="120" t="s">
        <v>4758</v>
      </c>
      <c r="I1512" s="112"/>
      <c r="J1512" s="55" t="s">
        <v>7490</v>
      </c>
      <c r="K1512" s="55"/>
      <c r="L1512" s="53" t="s">
        <v>7470</v>
      </c>
      <c r="M1512" s="154" t="s">
        <v>8508</v>
      </c>
      <c r="N1512" s="55" t="s">
        <v>8510</v>
      </c>
      <c r="O1512" s="55"/>
      <c r="P1512" s="112" t="s">
        <v>100</v>
      </c>
      <c r="Q1512" s="112" t="s">
        <v>74</v>
      </c>
      <c r="R1512" s="112"/>
      <c r="S1512" s="112"/>
    </row>
    <row r="1513" spans="1:19" x14ac:dyDescent="0.25">
      <c r="A1513" s="110" t="s">
        <v>4029</v>
      </c>
      <c r="B1513" s="113">
        <v>-99</v>
      </c>
      <c r="C1513" s="112" t="s">
        <v>107</v>
      </c>
      <c r="D1513" s="49"/>
      <c r="E1513" s="112"/>
      <c r="F1513" s="112"/>
      <c r="G1513" s="112" t="s">
        <v>4760</v>
      </c>
      <c r="H1513" s="112" t="s">
        <v>4761</v>
      </c>
      <c r="I1513" s="112"/>
      <c r="J1513" s="55" t="s">
        <v>7490</v>
      </c>
      <c r="K1513" s="55"/>
      <c r="L1513" s="112" t="s">
        <v>91</v>
      </c>
      <c r="M1513" s="113">
        <v>0</v>
      </c>
      <c r="N1513" s="112" t="s">
        <v>8509</v>
      </c>
      <c r="O1513" s="112"/>
      <c r="P1513" s="112" t="s">
        <v>91</v>
      </c>
      <c r="Q1513" s="112" t="s">
        <v>74</v>
      </c>
      <c r="R1513" s="112"/>
      <c r="S1513" s="112"/>
    </row>
    <row r="1514" spans="1:19" x14ac:dyDescent="0.25">
      <c r="A1514" s="110" t="s">
        <v>4029</v>
      </c>
      <c r="B1514" s="113">
        <v>-99</v>
      </c>
      <c r="C1514" s="112" t="s">
        <v>109</v>
      </c>
      <c r="D1514" s="49"/>
      <c r="E1514" s="112"/>
      <c r="F1514" s="112"/>
      <c r="G1514" s="112" t="s">
        <v>306</v>
      </c>
      <c r="H1514" s="112" t="s">
        <v>307</v>
      </c>
      <c r="I1514" s="112"/>
      <c r="J1514" s="55" t="s">
        <v>7490</v>
      </c>
      <c r="K1514" s="55"/>
      <c r="L1514" s="112" t="s">
        <v>91</v>
      </c>
      <c r="M1514" s="113">
        <v>0</v>
      </c>
      <c r="N1514" s="112" t="s">
        <v>8509</v>
      </c>
      <c r="O1514" s="112"/>
      <c r="P1514" s="112" t="s">
        <v>92</v>
      </c>
      <c r="Q1514" s="112" t="s">
        <v>74</v>
      </c>
      <c r="R1514" s="112"/>
      <c r="S1514" s="112"/>
    </row>
    <row r="1515" spans="1:19" x14ac:dyDescent="0.25">
      <c r="A1515" s="110" t="s">
        <v>4029</v>
      </c>
      <c r="B1515" s="113">
        <v>-99</v>
      </c>
      <c r="C1515" s="112" t="s">
        <v>108</v>
      </c>
      <c r="D1515" s="49"/>
      <c r="E1515" s="112"/>
      <c r="F1515" s="112"/>
      <c r="G1515" s="112" t="s">
        <v>304</v>
      </c>
      <c r="H1515" s="112" t="s">
        <v>305</v>
      </c>
      <c r="I1515" s="112"/>
      <c r="J1515" s="55" t="s">
        <v>7490</v>
      </c>
      <c r="K1515" s="55"/>
      <c r="L1515" s="112" t="s">
        <v>91</v>
      </c>
      <c r="M1515" s="113">
        <v>0</v>
      </c>
      <c r="N1515" s="112" t="s">
        <v>8509</v>
      </c>
      <c r="O1515" s="112"/>
      <c r="P1515" s="112" t="s">
        <v>92</v>
      </c>
      <c r="Q1515" s="112" t="s">
        <v>74</v>
      </c>
      <c r="R1515" s="112"/>
      <c r="S1515" s="112"/>
    </row>
    <row r="1516" spans="1:19" x14ac:dyDescent="0.25">
      <c r="A1516" s="110" t="s">
        <v>4029</v>
      </c>
      <c r="B1516" s="113">
        <v>-99</v>
      </c>
      <c r="C1516" s="112" t="s">
        <v>3812</v>
      </c>
      <c r="D1516" s="49"/>
      <c r="E1516" s="112"/>
      <c r="F1516" s="112"/>
      <c r="G1516" s="112" t="s">
        <v>4913</v>
      </c>
      <c r="H1516" s="112" t="s">
        <v>3910</v>
      </c>
      <c r="I1516" s="112"/>
      <c r="J1516" s="55" t="s">
        <v>7490</v>
      </c>
      <c r="K1516" s="55"/>
      <c r="L1516" s="112" t="s">
        <v>91</v>
      </c>
      <c r="M1516" s="113">
        <v>0</v>
      </c>
      <c r="N1516" s="112" t="s">
        <v>8509</v>
      </c>
      <c r="O1516" s="112"/>
      <c r="P1516" s="112" t="s">
        <v>91</v>
      </c>
      <c r="Q1516" s="112" t="s">
        <v>74</v>
      </c>
      <c r="R1516" s="112"/>
      <c r="S1516" s="112"/>
    </row>
    <row r="1517" spans="1:19" x14ac:dyDescent="0.25">
      <c r="A1517" s="110" t="s">
        <v>4029</v>
      </c>
      <c r="B1517" s="113">
        <v>-99</v>
      </c>
      <c r="C1517" s="112" t="s">
        <v>103</v>
      </c>
      <c r="D1517" s="49"/>
      <c r="E1517" s="112"/>
      <c r="F1517" s="112"/>
      <c r="G1517" s="112" t="s">
        <v>295</v>
      </c>
      <c r="H1517" s="112" t="s">
        <v>296</v>
      </c>
      <c r="I1517" s="112"/>
      <c r="J1517" s="55" t="s">
        <v>7490</v>
      </c>
      <c r="K1517" s="55"/>
      <c r="L1517" s="112" t="s">
        <v>91</v>
      </c>
      <c r="M1517" s="113">
        <v>0</v>
      </c>
      <c r="N1517" s="112" t="s">
        <v>8509</v>
      </c>
      <c r="O1517" s="112"/>
      <c r="P1517" s="112" t="s">
        <v>91</v>
      </c>
      <c r="Q1517" s="112" t="s">
        <v>74</v>
      </c>
      <c r="R1517" s="112"/>
      <c r="S1517" s="112"/>
    </row>
    <row r="1518" spans="1:19" x14ac:dyDescent="0.25">
      <c r="A1518" s="110" t="s">
        <v>4029</v>
      </c>
      <c r="B1518" s="113">
        <v>-99</v>
      </c>
      <c r="C1518" s="112" t="s">
        <v>102</v>
      </c>
      <c r="D1518" s="49"/>
      <c r="E1518" s="112"/>
      <c r="F1518" s="112"/>
      <c r="G1518" s="112" t="s">
        <v>293</v>
      </c>
      <c r="H1518" s="112" t="s">
        <v>294</v>
      </c>
      <c r="I1518" s="112"/>
      <c r="J1518" s="55" t="s">
        <v>7490</v>
      </c>
      <c r="K1518" s="55"/>
      <c r="L1518" s="112" t="s">
        <v>91</v>
      </c>
      <c r="M1518" s="113">
        <v>0</v>
      </c>
      <c r="N1518" s="112" t="s">
        <v>8509</v>
      </c>
      <c r="O1518" s="112"/>
      <c r="P1518" s="112" t="s">
        <v>91</v>
      </c>
      <c r="Q1518" s="112" t="s">
        <v>74</v>
      </c>
      <c r="R1518" s="112"/>
      <c r="S1518" s="112"/>
    </row>
    <row r="1519" spans="1:19" x14ac:dyDescent="0.25">
      <c r="A1519" s="110" t="s">
        <v>4029</v>
      </c>
      <c r="B1519" s="113">
        <v>-99</v>
      </c>
      <c r="C1519" s="112" t="s">
        <v>104</v>
      </c>
      <c r="D1519" s="49"/>
      <c r="E1519" s="112"/>
      <c r="F1519" s="112"/>
      <c r="G1519" s="112" t="s">
        <v>297</v>
      </c>
      <c r="H1519" s="112" t="s">
        <v>298</v>
      </c>
      <c r="I1519" s="112"/>
      <c r="J1519" s="55" t="s">
        <v>7490</v>
      </c>
      <c r="K1519" s="55"/>
      <c r="L1519" s="112" t="s">
        <v>91</v>
      </c>
      <c r="M1519" s="113">
        <v>0</v>
      </c>
      <c r="N1519" s="112" t="s">
        <v>8509</v>
      </c>
      <c r="O1519" s="112"/>
      <c r="P1519" s="112" t="s">
        <v>91</v>
      </c>
      <c r="Q1519" s="112" t="s">
        <v>74</v>
      </c>
      <c r="R1519" s="112"/>
      <c r="S1519" s="112"/>
    </row>
    <row r="1520" spans="1:19" x14ac:dyDescent="0.25">
      <c r="A1520" s="110" t="s">
        <v>4029</v>
      </c>
      <c r="B1520" s="113">
        <v>-99</v>
      </c>
      <c r="C1520" s="112" t="s">
        <v>105</v>
      </c>
      <c r="D1520" s="49"/>
      <c r="E1520" s="112"/>
      <c r="F1520" s="112"/>
      <c r="G1520" s="112" t="s">
        <v>299</v>
      </c>
      <c r="H1520" s="112" t="s">
        <v>4755</v>
      </c>
      <c r="I1520" s="112"/>
      <c r="J1520" s="55" t="s">
        <v>7490</v>
      </c>
      <c r="K1520" s="55"/>
      <c r="L1520" s="112" t="s">
        <v>91</v>
      </c>
      <c r="M1520" s="113">
        <v>0</v>
      </c>
      <c r="N1520" s="112" t="s">
        <v>8509</v>
      </c>
      <c r="O1520" s="112"/>
      <c r="P1520" s="112" t="s">
        <v>92</v>
      </c>
      <c r="Q1520" s="112" t="s">
        <v>74</v>
      </c>
      <c r="R1520" s="112"/>
      <c r="S1520" s="112"/>
    </row>
    <row r="1521" spans="1:19" x14ac:dyDescent="0.25">
      <c r="A1521" s="110" t="s">
        <v>4029</v>
      </c>
      <c r="B1521" s="113">
        <v>-99</v>
      </c>
      <c r="C1521" s="112" t="s">
        <v>4033</v>
      </c>
      <c r="D1521" s="49"/>
      <c r="E1521" s="112"/>
      <c r="F1521" s="112"/>
      <c r="G1521" s="112" t="s">
        <v>4900</v>
      </c>
      <c r="H1521" s="112" t="s">
        <v>3879</v>
      </c>
      <c r="I1521" s="112"/>
      <c r="J1521" s="55" t="s">
        <v>7490</v>
      </c>
      <c r="K1521" s="55"/>
      <c r="L1521" s="112" t="s">
        <v>153</v>
      </c>
      <c r="M1521" s="113">
        <v>0</v>
      </c>
      <c r="N1521" s="112" t="s">
        <v>8509</v>
      </c>
      <c r="O1521" s="112"/>
      <c r="P1521" s="112" t="s">
        <v>153</v>
      </c>
      <c r="Q1521" s="112" t="s">
        <v>74</v>
      </c>
      <c r="R1521" s="112"/>
      <c r="S1521" s="112"/>
    </row>
    <row r="1522" spans="1:19" x14ac:dyDescent="0.25">
      <c r="A1522" s="110" t="s">
        <v>4029</v>
      </c>
      <c r="B1522" s="113">
        <v>-99</v>
      </c>
      <c r="C1522" s="112" t="s">
        <v>4034</v>
      </c>
      <c r="D1522" s="49"/>
      <c r="E1522" s="112"/>
      <c r="F1522" s="112"/>
      <c r="G1522" s="112" t="s">
        <v>4901</v>
      </c>
      <c r="H1522" s="112" t="s">
        <v>4749</v>
      </c>
      <c r="I1522" s="112"/>
      <c r="J1522" s="55" t="s">
        <v>7490</v>
      </c>
      <c r="K1522" s="55"/>
      <c r="L1522" s="112" t="s">
        <v>153</v>
      </c>
      <c r="M1522" s="113">
        <v>0</v>
      </c>
      <c r="N1522" s="112" t="s">
        <v>8509</v>
      </c>
      <c r="O1522" s="112"/>
      <c r="P1522" s="112" t="s">
        <v>153</v>
      </c>
      <c r="Q1522" s="112" t="s">
        <v>74</v>
      </c>
      <c r="R1522" s="112"/>
      <c r="S1522" s="112"/>
    </row>
    <row r="1523" spans="1:19" x14ac:dyDescent="0.25">
      <c r="A1523" s="110" t="s">
        <v>4029</v>
      </c>
      <c r="B1523" s="113">
        <v>-99</v>
      </c>
      <c r="C1523" s="112" t="s">
        <v>4035</v>
      </c>
      <c r="D1523" s="49"/>
      <c r="E1523" s="112"/>
      <c r="F1523" s="112"/>
      <c r="G1523" s="112" t="s">
        <v>4902</v>
      </c>
      <c r="H1523" s="112" t="s">
        <v>3883</v>
      </c>
      <c r="I1523" s="112"/>
      <c r="J1523" s="55" t="s">
        <v>7490</v>
      </c>
      <c r="K1523" s="55"/>
      <c r="L1523" s="112" t="s">
        <v>91</v>
      </c>
      <c r="M1523" s="113">
        <v>0</v>
      </c>
      <c r="N1523" s="112" t="s">
        <v>8509</v>
      </c>
      <c r="O1523" s="112"/>
      <c r="P1523" s="112" t="s">
        <v>91</v>
      </c>
      <c r="Q1523" s="112" t="s">
        <v>74</v>
      </c>
      <c r="R1523" s="112"/>
      <c r="S1523" s="112"/>
    </row>
    <row r="1524" spans="1:19" x14ac:dyDescent="0.25">
      <c r="A1524" s="110" t="s">
        <v>4029</v>
      </c>
      <c r="B1524" s="113">
        <v>-99</v>
      </c>
      <c r="C1524" s="112" t="s">
        <v>4036</v>
      </c>
      <c r="D1524" s="49"/>
      <c r="E1524" s="112"/>
      <c r="F1524" s="112"/>
      <c r="G1524" s="112" t="s">
        <v>4903</v>
      </c>
      <c r="H1524" s="112" t="s">
        <v>4904</v>
      </c>
      <c r="I1524" s="112"/>
      <c r="J1524" s="55" t="s">
        <v>7490</v>
      </c>
      <c r="K1524" s="55"/>
      <c r="L1524" s="112" t="s">
        <v>91</v>
      </c>
      <c r="M1524" s="113">
        <v>0</v>
      </c>
      <c r="N1524" s="112" t="s">
        <v>8509</v>
      </c>
      <c r="O1524" s="112"/>
      <c r="P1524" s="112" t="s">
        <v>91</v>
      </c>
      <c r="Q1524" s="112" t="s">
        <v>74</v>
      </c>
      <c r="R1524" s="112"/>
      <c r="S1524" s="112"/>
    </row>
    <row r="1525" spans="1:19" x14ac:dyDescent="0.25">
      <c r="A1525" s="110" t="s">
        <v>4029</v>
      </c>
      <c r="B1525" s="113">
        <v>-99</v>
      </c>
      <c r="C1525" s="112" t="s">
        <v>2628</v>
      </c>
      <c r="D1525" s="49"/>
      <c r="E1525" s="112"/>
      <c r="F1525" s="112"/>
      <c r="G1525" s="112" t="s">
        <v>4894</v>
      </c>
      <c r="H1525" s="112" t="s">
        <v>2832</v>
      </c>
      <c r="I1525" s="112"/>
      <c r="J1525" s="55" t="s">
        <v>7490</v>
      </c>
      <c r="K1525" s="55"/>
      <c r="L1525" s="112" t="s">
        <v>91</v>
      </c>
      <c r="M1525" s="113">
        <v>0</v>
      </c>
      <c r="N1525" s="112" t="s">
        <v>8509</v>
      </c>
      <c r="O1525" s="112"/>
      <c r="P1525" s="112" t="s">
        <v>91</v>
      </c>
      <c r="Q1525" s="112" t="s">
        <v>74</v>
      </c>
      <c r="R1525" s="112"/>
      <c r="S1525" s="112"/>
    </row>
    <row r="1526" spans="1:19" x14ac:dyDescent="0.25">
      <c r="A1526" s="110" t="s">
        <v>4029</v>
      </c>
      <c r="B1526" s="113">
        <v>-99</v>
      </c>
      <c r="C1526" s="112" t="s">
        <v>4037</v>
      </c>
      <c r="D1526" s="49"/>
      <c r="E1526" s="112"/>
      <c r="F1526" s="112"/>
      <c r="G1526" s="112" t="s">
        <v>4905</v>
      </c>
      <c r="H1526" s="112" t="s">
        <v>4906</v>
      </c>
      <c r="I1526" s="112"/>
      <c r="J1526" s="55" t="s">
        <v>7490</v>
      </c>
      <c r="K1526" s="55"/>
      <c r="L1526" s="112" t="s">
        <v>91</v>
      </c>
      <c r="M1526" s="113">
        <v>0</v>
      </c>
      <c r="N1526" s="112" t="s">
        <v>8509</v>
      </c>
      <c r="O1526" s="112"/>
      <c r="P1526" s="112" t="s">
        <v>91</v>
      </c>
      <c r="Q1526" s="112" t="s">
        <v>74</v>
      </c>
      <c r="R1526" s="112"/>
      <c r="S1526" s="112"/>
    </row>
    <row r="1527" spans="1:19" x14ac:dyDescent="0.25">
      <c r="A1527" s="110" t="s">
        <v>4029</v>
      </c>
      <c r="B1527" s="113">
        <v>-99</v>
      </c>
      <c r="C1527" s="112" t="s">
        <v>4030</v>
      </c>
      <c r="D1527" s="49"/>
      <c r="E1527" s="112"/>
      <c r="F1527" s="112"/>
      <c r="G1527" s="112" t="s">
        <v>4895</v>
      </c>
      <c r="H1527" s="112" t="s">
        <v>4896</v>
      </c>
      <c r="I1527" s="112"/>
      <c r="J1527" s="55" t="s">
        <v>7490</v>
      </c>
      <c r="K1527" s="55"/>
      <c r="L1527" s="112" t="s">
        <v>91</v>
      </c>
      <c r="M1527" s="113">
        <v>0</v>
      </c>
      <c r="N1527" s="112" t="s">
        <v>8509</v>
      </c>
      <c r="O1527" s="112"/>
      <c r="P1527" s="112" t="s">
        <v>91</v>
      </c>
      <c r="Q1527" s="112" t="s">
        <v>74</v>
      </c>
      <c r="R1527" s="112"/>
      <c r="S1527" s="112"/>
    </row>
    <row r="1528" spans="1:19" x14ac:dyDescent="0.25">
      <c r="A1528" s="110" t="s">
        <v>4029</v>
      </c>
      <c r="B1528" s="113">
        <v>-99</v>
      </c>
      <c r="C1528" s="112" t="s">
        <v>4038</v>
      </c>
      <c r="D1528" s="49"/>
      <c r="E1528" s="150"/>
      <c r="F1528" s="112"/>
      <c r="G1528" s="112" t="s">
        <v>4907</v>
      </c>
      <c r="H1528" s="112" t="s">
        <v>4908</v>
      </c>
      <c r="I1528" s="112"/>
      <c r="J1528" s="55" t="s">
        <v>7490</v>
      </c>
      <c r="K1528" s="55"/>
      <c r="L1528" s="112" t="s">
        <v>91</v>
      </c>
      <c r="M1528" s="113">
        <v>0</v>
      </c>
      <c r="N1528" s="112" t="s">
        <v>8509</v>
      </c>
      <c r="O1528" s="112"/>
      <c r="P1528" s="112" t="s">
        <v>91</v>
      </c>
      <c r="Q1528" s="112" t="s">
        <v>74</v>
      </c>
      <c r="R1528" s="112"/>
      <c r="S1528" s="112"/>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6" priority="37"/>
  </conditionalFormatting>
  <conditionalFormatting sqref="A1">
    <cfRule type="duplicateValues" dxfId="125" priority="38"/>
  </conditionalFormatting>
  <conditionalFormatting sqref="A1">
    <cfRule type="duplicateValues" dxfId="124" priority="39"/>
  </conditionalFormatting>
  <conditionalFormatting sqref="A1">
    <cfRule type="duplicateValues" dxfId="123" priority="36"/>
  </conditionalFormatting>
  <conditionalFormatting sqref="B1:B1527">
    <cfRule type="cellIs" dxfId="122" priority="35" operator="equal">
      <formula>-99</formula>
    </cfRule>
  </conditionalFormatting>
  <conditionalFormatting sqref="C500 C93:C140 C377 C142:C241 C1:C33 C76:C90 C35:C40 C243:C261 C263:C287 C42:C74">
    <cfRule type="duplicateValues" dxfId="121" priority="40"/>
  </conditionalFormatting>
  <conditionalFormatting sqref="C377 C93:C140 C142:C156 C1:C33 C76:C90 C35:C40 C42:C74">
    <cfRule type="duplicateValues" dxfId="120" priority="41"/>
  </conditionalFormatting>
  <conditionalFormatting sqref="C174">
    <cfRule type="duplicateValues" dxfId="119" priority="42"/>
  </conditionalFormatting>
  <conditionalFormatting sqref="C377 C93:C140 C142:C241 C1:C33 C76:C90 C35:C40 C243:C261 C263:C267 C42:C74">
    <cfRule type="duplicateValues" dxfId="118" priority="43"/>
  </conditionalFormatting>
  <conditionalFormatting sqref="C76:C1048576 C1:C74">
    <cfRule type="duplicateValues" dxfId="117" priority="34"/>
  </conditionalFormatting>
  <conditionalFormatting sqref="G1204">
    <cfRule type="duplicateValues" dxfId="116" priority="33"/>
  </conditionalFormatting>
  <conditionalFormatting sqref="G1371">
    <cfRule type="duplicateValues" dxfId="115" priority="32"/>
  </conditionalFormatting>
  <conditionalFormatting sqref="G647:G648">
    <cfRule type="duplicateValues" dxfId="114" priority="31"/>
  </conditionalFormatting>
  <conditionalFormatting sqref="G635">
    <cfRule type="duplicateValues" dxfId="113" priority="30"/>
  </conditionalFormatting>
  <conditionalFormatting sqref="G522">
    <cfRule type="duplicateValues" dxfId="112" priority="29"/>
  </conditionalFormatting>
  <conditionalFormatting sqref="G451">
    <cfRule type="duplicateValues" dxfId="111" priority="28"/>
  </conditionalFormatting>
  <conditionalFormatting sqref="G1100">
    <cfRule type="duplicateValues" dxfId="110" priority="27"/>
  </conditionalFormatting>
  <conditionalFormatting sqref="G1201">
    <cfRule type="duplicateValues" dxfId="109" priority="26"/>
  </conditionalFormatting>
  <conditionalFormatting sqref="C681">
    <cfRule type="duplicateValues" dxfId="108" priority="23"/>
  </conditionalFormatting>
  <conditionalFormatting sqref="C681">
    <cfRule type="duplicateValues" dxfId="107" priority="24"/>
  </conditionalFormatting>
  <conditionalFormatting sqref="G681">
    <cfRule type="duplicateValues" dxfId="106" priority="25"/>
  </conditionalFormatting>
  <conditionalFormatting sqref="C664">
    <cfRule type="duplicateValues" dxfId="105" priority="20"/>
  </conditionalFormatting>
  <conditionalFormatting sqref="C664">
    <cfRule type="duplicateValues" dxfId="104" priority="21"/>
  </conditionalFormatting>
  <conditionalFormatting sqref="G664">
    <cfRule type="duplicateValues" dxfId="103" priority="22"/>
  </conditionalFormatting>
  <conditionalFormatting sqref="G377 G1:G19 G21:G33 G76:G140 G142:G241 G35:G40 G243:G261 G263:G267 G42:G74">
    <cfRule type="duplicateValues" dxfId="102" priority="44"/>
  </conditionalFormatting>
  <conditionalFormatting sqref="G75">
    <cfRule type="duplicateValues" dxfId="101" priority="19"/>
  </conditionalFormatting>
  <conditionalFormatting sqref="G141">
    <cfRule type="duplicateValues" dxfId="100" priority="18"/>
  </conditionalFormatting>
  <conditionalFormatting sqref="G34">
    <cfRule type="duplicateValues" dxfId="99" priority="17"/>
  </conditionalFormatting>
  <conditionalFormatting sqref="G242">
    <cfRule type="duplicateValues" dxfId="98" priority="16"/>
  </conditionalFormatting>
  <conditionalFormatting sqref="G262">
    <cfRule type="duplicateValues" dxfId="97" priority="15"/>
  </conditionalFormatting>
  <conditionalFormatting sqref="G293">
    <cfRule type="duplicateValues" dxfId="96" priority="14"/>
  </conditionalFormatting>
  <conditionalFormatting sqref="G313">
    <cfRule type="duplicateValues" dxfId="95" priority="13"/>
  </conditionalFormatting>
  <conditionalFormatting sqref="G679">
    <cfRule type="duplicateValues" dxfId="94" priority="12"/>
  </conditionalFormatting>
  <conditionalFormatting sqref="G699">
    <cfRule type="duplicateValues" dxfId="93" priority="11"/>
  </conditionalFormatting>
  <conditionalFormatting sqref="G370">
    <cfRule type="duplicateValues" dxfId="92" priority="10"/>
  </conditionalFormatting>
  <conditionalFormatting sqref="B1">
    <cfRule type="duplicateValues" dxfId="91" priority="45"/>
  </conditionalFormatting>
  <conditionalFormatting sqref="G1200">
    <cfRule type="duplicateValues" dxfId="90" priority="9"/>
  </conditionalFormatting>
  <conditionalFormatting sqref="G1101 G1099">
    <cfRule type="duplicateValues" dxfId="89" priority="46"/>
  </conditionalFormatting>
  <conditionalFormatting sqref="G1243">
    <cfRule type="duplicateValues" dxfId="88" priority="8"/>
  </conditionalFormatting>
  <conditionalFormatting sqref="G1240">
    <cfRule type="duplicateValues" dxfId="87" priority="7"/>
  </conditionalFormatting>
  <conditionalFormatting sqref="G1239">
    <cfRule type="duplicateValues" dxfId="86" priority="6"/>
  </conditionalFormatting>
  <conditionalFormatting sqref="G1377">
    <cfRule type="duplicateValues" dxfId="85" priority="5"/>
  </conditionalFormatting>
  <conditionalFormatting sqref="G1374">
    <cfRule type="duplicateValues" dxfId="84" priority="4"/>
  </conditionalFormatting>
  <conditionalFormatting sqref="G1373">
    <cfRule type="duplicateValues" dxfId="83" priority="3"/>
  </conditionalFormatting>
  <conditionalFormatting sqref="G1093:G1098">
    <cfRule type="duplicateValues" dxfId="82" priority="48"/>
  </conditionalFormatting>
  <conditionalFormatting sqref="G1109:G1114">
    <cfRule type="duplicateValues" dxfId="81" priority="49"/>
  </conditionalFormatting>
  <conditionalFormatting sqref="G1199 G1202">
    <cfRule type="duplicateValues" dxfId="80" priority="50"/>
  </conditionalFormatting>
  <conditionalFormatting sqref="G1238 G1241">
    <cfRule type="duplicateValues" dxfId="79" priority="51"/>
  </conditionalFormatting>
  <conditionalFormatting sqref="G1372 G1375">
    <cfRule type="duplicateValues" dxfId="78" priority="52"/>
  </conditionalFormatting>
  <conditionalFormatting sqref="B1528">
    <cfRule type="cellIs" dxfId="77" priority="2" operator="equal">
      <formula>-99</formula>
    </cfRule>
  </conditionalFormatting>
  <conditionalFormatting sqref="E875 E437:E870 E877:E1470 E1472 E1474:E1048576 E1:E422">
    <cfRule type="duplicateValues" dxfId="76" priority="1"/>
  </conditionalFormatting>
  <conditionalFormatting sqref="G649:G663 G379:G450 G665:G678 G682:G698 G680 G371:G376 G329:G369 G452:G499 G501:G521 G523:G634 G636:G646 G700:G1091">
    <cfRule type="duplicateValues" dxfId="75" priority="5436"/>
  </conditionalFormatting>
  <conditionalFormatting sqref="C76:C90 C93:C1523 C1:C74">
    <cfRule type="duplicateValues" dxfId="7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ColWidth="8.85546875" defaultRowHeight="15" x14ac:dyDescent="0.25"/>
  <cols>
    <col min="1" max="1" width="29" customWidth="1"/>
    <col min="2" max="2" width="5" style="10" customWidth="1"/>
    <col min="3" max="3" width="32.42578125" customWidth="1"/>
    <col min="4" max="4" width="33.42578125" customWidth="1"/>
    <col min="5" max="5" width="56" bestFit="1" customWidth="1"/>
    <col min="6" max="6" width="32.42578125" customWidth="1"/>
    <col min="7" max="7" width="13.28515625" customWidth="1"/>
    <col min="8" max="8" width="48.140625" customWidth="1"/>
    <col min="9" max="9" width="3.42578125" customWidth="1"/>
    <col min="10" max="10" width="25.42578125" customWidth="1"/>
    <col min="11" max="11" width="28.85546875" bestFit="1" customWidth="1"/>
    <col min="12" max="12" width="15.140625" bestFit="1" customWidth="1"/>
    <col min="13" max="13" width="9.140625" style="10" customWidth="1"/>
    <col min="14" max="15" width="9.140625" customWidth="1"/>
    <col min="16" max="17" width="17.7109375" bestFit="1" customWidth="1"/>
    <col min="18" max="18" width="92.42578125" bestFit="1" customWidth="1"/>
  </cols>
  <sheetData>
    <row r="1" spans="1:19" x14ac:dyDescent="0.25">
      <c r="A1" s="73" t="s">
        <v>37</v>
      </c>
      <c r="B1" s="73" t="s">
        <v>6605</v>
      </c>
      <c r="C1" s="73" t="s">
        <v>273</v>
      </c>
      <c r="D1" s="73" t="s">
        <v>1910</v>
      </c>
      <c r="E1" s="73" t="s">
        <v>1514</v>
      </c>
      <c r="F1" s="73" t="s">
        <v>1911</v>
      </c>
      <c r="G1" s="73" t="s">
        <v>274</v>
      </c>
      <c r="H1" s="73" t="s">
        <v>275</v>
      </c>
      <c r="I1" s="73" t="s">
        <v>2470</v>
      </c>
      <c r="J1" s="73" t="s">
        <v>3408</v>
      </c>
      <c r="K1" s="73" t="s">
        <v>7466</v>
      </c>
      <c r="L1" s="73" t="s">
        <v>7468</v>
      </c>
      <c r="M1" s="73" t="s">
        <v>8511</v>
      </c>
      <c r="N1" s="73" t="s">
        <v>8507</v>
      </c>
      <c r="O1" s="73" t="s">
        <v>8519</v>
      </c>
      <c r="P1" s="73" t="s">
        <v>276</v>
      </c>
      <c r="Q1" s="73" t="s">
        <v>3775</v>
      </c>
      <c r="R1" s="73" t="s">
        <v>6606</v>
      </c>
      <c r="S1" s="73" t="s">
        <v>7007</v>
      </c>
    </row>
    <row r="2" spans="1:19" x14ac:dyDescent="0.25">
      <c r="A2" s="110" t="s">
        <v>3798</v>
      </c>
      <c r="B2" s="111">
        <v>1</v>
      </c>
      <c r="C2" s="112" t="s">
        <v>3799</v>
      </c>
      <c r="D2" s="55" t="s">
        <v>6384</v>
      </c>
      <c r="E2" s="112"/>
      <c r="F2" s="112"/>
      <c r="G2" s="112" t="s">
        <v>3884</v>
      </c>
      <c r="H2" s="112" t="s">
        <v>3885</v>
      </c>
      <c r="I2" s="112"/>
      <c r="J2" s="112" t="s">
        <v>7490</v>
      </c>
      <c r="K2" s="112"/>
      <c r="L2" s="112" t="s">
        <v>153</v>
      </c>
      <c r="M2" s="113">
        <v>0</v>
      </c>
      <c r="N2" s="112" t="s">
        <v>8509</v>
      </c>
      <c r="O2" s="112" t="s">
        <v>8514</v>
      </c>
      <c r="P2" s="112" t="s">
        <v>153</v>
      </c>
      <c r="Q2" s="112" t="s">
        <v>45</v>
      </c>
      <c r="R2" s="112"/>
      <c r="S2" s="112"/>
    </row>
    <row r="3" spans="1:19" x14ac:dyDescent="0.25">
      <c r="A3" s="110" t="s">
        <v>3798</v>
      </c>
      <c r="B3" s="111">
        <v>1</v>
      </c>
      <c r="C3" s="112" t="s">
        <v>3810</v>
      </c>
      <c r="D3" s="55" t="s">
        <v>6530</v>
      </c>
      <c r="E3" s="112"/>
      <c r="F3" s="112"/>
      <c r="G3" s="112" t="s">
        <v>3906</v>
      </c>
      <c r="H3" s="112" t="s">
        <v>3907</v>
      </c>
      <c r="I3" s="112"/>
      <c r="J3" s="112" t="s">
        <v>7490</v>
      </c>
      <c r="K3" s="112"/>
      <c r="L3" s="112" t="s">
        <v>91</v>
      </c>
      <c r="M3" s="113">
        <v>0</v>
      </c>
      <c r="N3" s="112" t="s">
        <v>8509</v>
      </c>
      <c r="O3" s="112" t="s">
        <v>8514</v>
      </c>
      <c r="P3" s="112" t="s">
        <v>91</v>
      </c>
      <c r="Q3" s="112" t="s">
        <v>45</v>
      </c>
      <c r="R3" s="112"/>
      <c r="S3" s="112"/>
    </row>
    <row r="4" spans="1:19" x14ac:dyDescent="0.25">
      <c r="A4" s="110" t="s">
        <v>3798</v>
      </c>
      <c r="B4" s="111">
        <v>1</v>
      </c>
      <c r="C4" s="112" t="s">
        <v>3811</v>
      </c>
      <c r="D4" s="55" t="s">
        <v>6531</v>
      </c>
      <c r="E4" s="112"/>
      <c r="F4" s="112"/>
      <c r="G4" s="112" t="s">
        <v>3791</v>
      </c>
      <c r="H4" s="112" t="s">
        <v>3908</v>
      </c>
      <c r="I4" s="112"/>
      <c r="J4" s="112" t="s">
        <v>7490</v>
      </c>
      <c r="K4" s="112"/>
      <c r="L4" s="112" t="s">
        <v>91</v>
      </c>
      <c r="M4" s="113">
        <v>0</v>
      </c>
      <c r="N4" s="112" t="s">
        <v>8509</v>
      </c>
      <c r="O4" s="112" t="s">
        <v>8514</v>
      </c>
      <c r="P4" s="112" t="s">
        <v>91</v>
      </c>
      <c r="Q4" s="112" t="s">
        <v>45</v>
      </c>
      <c r="R4" s="112"/>
      <c r="S4" s="112"/>
    </row>
    <row r="5" spans="1:19" x14ac:dyDescent="0.25">
      <c r="A5" s="110" t="s">
        <v>3798</v>
      </c>
      <c r="B5" s="111">
        <v>2</v>
      </c>
      <c r="C5" s="112" t="s">
        <v>3800</v>
      </c>
      <c r="D5" s="55" t="s">
        <v>6385</v>
      </c>
      <c r="E5" s="112"/>
      <c r="F5" s="112"/>
      <c r="G5" s="112" t="s">
        <v>3886</v>
      </c>
      <c r="H5" s="112" t="s">
        <v>3887</v>
      </c>
      <c r="I5" s="112"/>
      <c r="J5" s="112" t="s">
        <v>7490</v>
      </c>
      <c r="K5" s="112"/>
      <c r="L5" s="112" t="s">
        <v>91</v>
      </c>
      <c r="M5" s="113">
        <v>0</v>
      </c>
      <c r="N5" s="112" t="s">
        <v>8509</v>
      </c>
      <c r="O5" s="112" t="s">
        <v>8514</v>
      </c>
      <c r="P5" s="112" t="s">
        <v>91</v>
      </c>
      <c r="Q5" s="112" t="s">
        <v>45</v>
      </c>
      <c r="R5" s="112"/>
      <c r="S5" s="112"/>
    </row>
    <row r="6" spans="1:19" x14ac:dyDescent="0.25">
      <c r="A6" s="110" t="s">
        <v>3798</v>
      </c>
      <c r="B6" s="111">
        <v>3</v>
      </c>
      <c r="C6" s="112" t="s">
        <v>3801</v>
      </c>
      <c r="D6" s="56" t="s">
        <v>6533</v>
      </c>
      <c r="E6" s="112"/>
      <c r="F6" s="112"/>
      <c r="G6" s="112" t="s">
        <v>3888</v>
      </c>
      <c r="H6" s="112" t="s">
        <v>3889</v>
      </c>
      <c r="I6" s="112"/>
      <c r="J6" s="112" t="s">
        <v>7490</v>
      </c>
      <c r="K6" s="112"/>
      <c r="L6" s="112" t="s">
        <v>91</v>
      </c>
      <c r="M6" s="113">
        <v>0</v>
      </c>
      <c r="N6" s="112" t="s">
        <v>8509</v>
      </c>
      <c r="O6" s="112" t="s">
        <v>8514</v>
      </c>
      <c r="P6" s="112" t="s">
        <v>92</v>
      </c>
      <c r="Q6" s="112" t="s">
        <v>45</v>
      </c>
      <c r="R6" s="112"/>
      <c r="S6" s="112"/>
    </row>
    <row r="7" spans="1:19" x14ac:dyDescent="0.25">
      <c r="A7" s="110" t="s">
        <v>3798</v>
      </c>
      <c r="B7" s="111">
        <v>4</v>
      </c>
      <c r="C7" s="112" t="s">
        <v>3802</v>
      </c>
      <c r="D7" s="56" t="s">
        <v>6532</v>
      </c>
      <c r="E7" s="112"/>
      <c r="F7" s="112"/>
      <c r="G7" s="112" t="s">
        <v>3890</v>
      </c>
      <c r="H7" s="112" t="s">
        <v>3891</v>
      </c>
      <c r="I7" s="112"/>
      <c r="J7" s="112" t="s">
        <v>7490</v>
      </c>
      <c r="K7" s="112"/>
      <c r="L7" s="112" t="s">
        <v>91</v>
      </c>
      <c r="M7" s="113">
        <v>0</v>
      </c>
      <c r="N7" s="112" t="s">
        <v>8509</v>
      </c>
      <c r="O7" s="112" t="s">
        <v>8514</v>
      </c>
      <c r="P7" s="112" t="s">
        <v>92</v>
      </c>
      <c r="Q7" s="112" t="s">
        <v>45</v>
      </c>
      <c r="R7" s="112"/>
      <c r="S7" s="112"/>
    </row>
    <row r="8" spans="1:19" x14ac:dyDescent="0.25">
      <c r="A8" s="110" t="s">
        <v>3798</v>
      </c>
      <c r="B8" s="111">
        <v>5</v>
      </c>
      <c r="C8" s="112" t="s">
        <v>3803</v>
      </c>
      <c r="D8" s="55" t="s">
        <v>6534</v>
      </c>
      <c r="E8" s="112"/>
      <c r="F8" s="112"/>
      <c r="G8" s="112" t="s">
        <v>3892</v>
      </c>
      <c r="H8" s="112" t="s">
        <v>3893</v>
      </c>
      <c r="I8" s="112"/>
      <c r="J8" s="112" t="s">
        <v>7490</v>
      </c>
      <c r="K8" s="112"/>
      <c r="L8" s="112" t="s">
        <v>153</v>
      </c>
      <c r="M8" s="113">
        <v>0</v>
      </c>
      <c r="N8" s="112" t="s">
        <v>8509</v>
      </c>
      <c r="O8" s="112" t="s">
        <v>8514</v>
      </c>
      <c r="P8" s="112" t="s">
        <v>153</v>
      </c>
      <c r="Q8" s="112" t="s">
        <v>45</v>
      </c>
      <c r="R8" s="112"/>
      <c r="S8" s="112"/>
    </row>
    <row r="9" spans="1:19" x14ac:dyDescent="0.25">
      <c r="A9" s="110" t="s">
        <v>3798</v>
      </c>
      <c r="B9" s="111">
        <v>6</v>
      </c>
      <c r="C9" s="112" t="s">
        <v>3804</v>
      </c>
      <c r="D9" s="55" t="s">
        <v>6535</v>
      </c>
      <c r="E9" s="112"/>
      <c r="F9" s="112"/>
      <c r="G9" s="112" t="s">
        <v>3894</v>
      </c>
      <c r="H9" s="112" t="s">
        <v>3895</v>
      </c>
      <c r="I9" s="112"/>
      <c r="J9" s="112" t="s">
        <v>7490</v>
      </c>
      <c r="K9" s="112"/>
      <c r="L9" s="112" t="s">
        <v>91</v>
      </c>
      <c r="M9" s="113">
        <v>0</v>
      </c>
      <c r="N9" s="112" t="s">
        <v>8509</v>
      </c>
      <c r="O9" s="112" t="s">
        <v>8514</v>
      </c>
      <c r="P9" s="112" t="s">
        <v>91</v>
      </c>
      <c r="Q9" s="112" t="s">
        <v>45</v>
      </c>
      <c r="R9" s="112"/>
      <c r="S9" s="112"/>
    </row>
    <row r="10" spans="1:19" x14ac:dyDescent="0.25">
      <c r="A10" s="110" t="s">
        <v>3798</v>
      </c>
      <c r="B10" s="111">
        <v>7</v>
      </c>
      <c r="C10" s="112" t="s">
        <v>3805</v>
      </c>
      <c r="D10" s="112" t="s">
        <v>6380</v>
      </c>
      <c r="E10" s="112"/>
      <c r="F10" s="112"/>
      <c r="G10" s="112" t="s">
        <v>3896</v>
      </c>
      <c r="H10" s="112" t="s">
        <v>3897</v>
      </c>
      <c r="I10" s="112"/>
      <c r="J10" s="112" t="s">
        <v>7490</v>
      </c>
      <c r="K10" s="112"/>
      <c r="L10" s="112" t="s">
        <v>7470</v>
      </c>
      <c r="M10" s="113">
        <v>0</v>
      </c>
      <c r="N10" s="112" t="s">
        <v>8509</v>
      </c>
      <c r="O10" s="112" t="s">
        <v>8514</v>
      </c>
      <c r="P10" s="112" t="s">
        <v>100</v>
      </c>
      <c r="Q10" s="112" t="s">
        <v>45</v>
      </c>
      <c r="S10" s="112"/>
    </row>
    <row r="11" spans="1:19" x14ac:dyDescent="0.25">
      <c r="A11" s="110" t="s">
        <v>3798</v>
      </c>
      <c r="B11" s="111">
        <v>8</v>
      </c>
      <c r="C11" s="112" t="s">
        <v>3806</v>
      </c>
      <c r="D11" s="112" t="s">
        <v>6383</v>
      </c>
      <c r="E11" s="112"/>
      <c r="F11" s="112"/>
      <c r="G11" s="112" t="s">
        <v>3898</v>
      </c>
      <c r="H11" s="112" t="s">
        <v>3899</v>
      </c>
      <c r="I11" s="112"/>
      <c r="J11" s="112" t="s">
        <v>7490</v>
      </c>
      <c r="K11" s="112"/>
      <c r="L11" s="112" t="s">
        <v>7470</v>
      </c>
      <c r="M11" s="113">
        <v>0</v>
      </c>
      <c r="N11" s="112" t="s">
        <v>8509</v>
      </c>
      <c r="O11" s="112" t="s">
        <v>8514</v>
      </c>
      <c r="P11" s="112" t="s">
        <v>100</v>
      </c>
      <c r="Q11" s="112" t="s">
        <v>45</v>
      </c>
      <c r="R11" s="112"/>
      <c r="S11" s="112"/>
    </row>
    <row r="12" spans="1:19" x14ac:dyDescent="0.25">
      <c r="A12" s="110" t="s">
        <v>3798</v>
      </c>
      <c r="B12" s="111">
        <v>9</v>
      </c>
      <c r="C12" s="112" t="s">
        <v>3807</v>
      </c>
      <c r="D12" s="112" t="s">
        <v>6381</v>
      </c>
      <c r="E12" s="112"/>
      <c r="F12" s="112"/>
      <c r="G12" s="112" t="s">
        <v>3900</v>
      </c>
      <c r="H12" s="112" t="s">
        <v>3901</v>
      </c>
      <c r="I12" s="112"/>
      <c r="J12" s="112" t="s">
        <v>7490</v>
      </c>
      <c r="K12" s="112"/>
      <c r="L12" s="112" t="s">
        <v>7470</v>
      </c>
      <c r="M12" s="113">
        <v>0</v>
      </c>
      <c r="N12" s="112" t="s">
        <v>8509</v>
      </c>
      <c r="O12" s="112" t="s">
        <v>8514</v>
      </c>
      <c r="P12" s="112" t="s">
        <v>100</v>
      </c>
      <c r="Q12" s="112" t="s">
        <v>45</v>
      </c>
      <c r="R12" s="112"/>
      <c r="S12" s="112"/>
    </row>
    <row r="13" spans="1:19" x14ac:dyDescent="0.25">
      <c r="A13" s="110" t="s">
        <v>3798</v>
      </c>
      <c r="B13" s="111">
        <v>10</v>
      </c>
      <c r="C13" s="112" t="s">
        <v>3808</v>
      </c>
      <c r="D13" s="112" t="s">
        <v>6382</v>
      </c>
      <c r="E13" s="112"/>
      <c r="F13" s="112"/>
      <c r="G13" s="112" t="s">
        <v>3902</v>
      </c>
      <c r="H13" s="112" t="s">
        <v>3903</v>
      </c>
      <c r="I13" s="112"/>
      <c r="J13" s="112" t="s">
        <v>7490</v>
      </c>
      <c r="K13" s="112"/>
      <c r="L13" s="112" t="s">
        <v>7470</v>
      </c>
      <c r="M13" s="113">
        <v>0</v>
      </c>
      <c r="N13" s="112" t="s">
        <v>8509</v>
      </c>
      <c r="O13" s="112" t="s">
        <v>8514</v>
      </c>
      <c r="P13" s="112" t="s">
        <v>100</v>
      </c>
      <c r="Q13" s="112" t="s">
        <v>45</v>
      </c>
      <c r="R13" s="112"/>
      <c r="S13" s="112"/>
    </row>
    <row r="14" spans="1:19" x14ac:dyDescent="0.25">
      <c r="A14" s="110" t="s">
        <v>3798</v>
      </c>
      <c r="B14" s="111">
        <v>11</v>
      </c>
      <c r="C14" s="112" t="s">
        <v>3809</v>
      </c>
      <c r="D14" s="112" t="s">
        <v>6536</v>
      </c>
      <c r="E14" s="112"/>
      <c r="F14" s="112"/>
      <c r="G14" s="112" t="s">
        <v>3904</v>
      </c>
      <c r="H14" s="112" t="s">
        <v>3905</v>
      </c>
      <c r="I14" s="112"/>
      <c r="J14" s="112" t="s">
        <v>7490</v>
      </c>
      <c r="K14" s="112"/>
      <c r="L14" s="112" t="s">
        <v>91</v>
      </c>
      <c r="M14" s="113">
        <v>0</v>
      </c>
      <c r="N14" s="112" t="s">
        <v>8509</v>
      </c>
      <c r="O14" s="112" t="s">
        <v>8514</v>
      </c>
      <c r="P14" s="112" t="s">
        <v>91</v>
      </c>
      <c r="Q14" s="112" t="s">
        <v>45</v>
      </c>
      <c r="R14" s="112"/>
      <c r="S14" s="112"/>
    </row>
    <row r="15" spans="1:19" x14ac:dyDescent="0.25">
      <c r="A15" s="135" t="s">
        <v>6725</v>
      </c>
      <c r="B15" s="76">
        <v>-99</v>
      </c>
      <c r="C15" s="61" t="s">
        <v>6644</v>
      </c>
      <c r="D15" s="112"/>
      <c r="E15" s="49"/>
      <c r="F15" s="112"/>
      <c r="G15" s="49" t="s">
        <v>6726</v>
      </c>
      <c r="H15" s="49" t="s">
        <v>6727</v>
      </c>
      <c r="I15" s="112"/>
      <c r="J15" s="49" t="s">
        <v>7490</v>
      </c>
      <c r="K15" s="49"/>
      <c r="L15" s="49" t="s">
        <v>7469</v>
      </c>
      <c r="M15" s="152"/>
      <c r="N15" s="49"/>
      <c r="O15" s="49"/>
      <c r="P15" s="131" t="s">
        <v>165</v>
      </c>
      <c r="Q15" s="131" t="s">
        <v>54</v>
      </c>
      <c r="R15" s="52"/>
      <c r="S15" s="112"/>
    </row>
    <row r="16" spans="1:19" x14ac:dyDescent="0.25">
      <c r="A16" s="135" t="s">
        <v>6725</v>
      </c>
      <c r="B16" s="76">
        <v>-99</v>
      </c>
      <c r="C16" s="61" t="s">
        <v>6651</v>
      </c>
      <c r="D16" s="112"/>
      <c r="E16" s="49"/>
      <c r="F16" s="112"/>
      <c r="G16" s="49" t="s">
        <v>6740</v>
      </c>
      <c r="H16" s="49" t="s">
        <v>6741</v>
      </c>
      <c r="I16" s="112"/>
      <c r="J16" s="49" t="s">
        <v>7490</v>
      </c>
      <c r="K16" s="49"/>
      <c r="L16" s="49" t="s">
        <v>153</v>
      </c>
      <c r="M16" s="152"/>
      <c r="N16" s="49"/>
      <c r="O16" s="49"/>
      <c r="P16" s="131" t="s">
        <v>153</v>
      </c>
      <c r="Q16" s="131" t="s">
        <v>54</v>
      </c>
      <c r="R16" s="52"/>
      <c r="S16" s="112"/>
    </row>
    <row r="17" spans="1:19" x14ac:dyDescent="0.25">
      <c r="A17" s="135" t="s">
        <v>6725</v>
      </c>
      <c r="B17" s="76">
        <v>-99</v>
      </c>
      <c r="C17" s="61" t="s">
        <v>6646</v>
      </c>
      <c r="D17" s="112"/>
      <c r="E17" s="49"/>
      <c r="F17" s="112"/>
      <c r="G17" s="49" t="s">
        <v>6730</v>
      </c>
      <c r="H17" s="49" t="s">
        <v>6731</v>
      </c>
      <c r="I17" s="112"/>
      <c r="J17" s="49" t="s">
        <v>7490</v>
      </c>
      <c r="K17" s="49"/>
      <c r="L17" s="49" t="s">
        <v>91</v>
      </c>
      <c r="M17" s="152"/>
      <c r="N17" s="49"/>
      <c r="O17" s="49"/>
      <c r="P17" s="131" t="s">
        <v>92</v>
      </c>
      <c r="Q17" s="131" t="s">
        <v>54</v>
      </c>
      <c r="R17" s="52"/>
      <c r="S17" s="112"/>
    </row>
    <row r="18" spans="1:19" x14ac:dyDescent="0.25">
      <c r="A18" s="135" t="s">
        <v>6725</v>
      </c>
      <c r="B18" s="76">
        <v>-99</v>
      </c>
      <c r="C18" s="61" t="s">
        <v>6647</v>
      </c>
      <c r="D18" s="112"/>
      <c r="E18" s="49"/>
      <c r="F18" s="112"/>
      <c r="G18" s="49" t="s">
        <v>6732</v>
      </c>
      <c r="H18" s="49" t="s">
        <v>6733</v>
      </c>
      <c r="I18" s="112"/>
      <c r="J18" s="49" t="s">
        <v>7490</v>
      </c>
      <c r="K18" s="49"/>
      <c r="L18" s="49" t="s">
        <v>7469</v>
      </c>
      <c r="M18" s="152"/>
      <c r="N18" s="49"/>
      <c r="O18" s="49"/>
      <c r="P18" s="131" t="s">
        <v>156</v>
      </c>
      <c r="Q18" s="131" t="s">
        <v>54</v>
      </c>
      <c r="R18" s="52"/>
      <c r="S18" s="112"/>
    </row>
    <row r="19" spans="1:19" x14ac:dyDescent="0.25">
      <c r="A19" s="135" t="s">
        <v>6725</v>
      </c>
      <c r="B19" s="76">
        <v>-99</v>
      </c>
      <c r="C19" s="61" t="s">
        <v>6648</v>
      </c>
      <c r="D19" s="112"/>
      <c r="E19" s="49"/>
      <c r="F19" s="112"/>
      <c r="G19" s="49" t="s">
        <v>6734</v>
      </c>
      <c r="H19" s="49" t="s">
        <v>6735</v>
      </c>
      <c r="I19" s="112"/>
      <c r="J19" s="49" t="s">
        <v>7490</v>
      </c>
      <c r="K19" s="49"/>
      <c r="L19" s="49" t="s">
        <v>7469</v>
      </c>
      <c r="M19" s="152"/>
      <c r="N19" s="49"/>
      <c r="O19" s="49"/>
      <c r="P19" s="131" t="s">
        <v>195</v>
      </c>
      <c r="Q19" s="131" t="s">
        <v>54</v>
      </c>
      <c r="R19" s="52"/>
      <c r="S19" s="112"/>
    </row>
    <row r="20" spans="1:19" x14ac:dyDescent="0.25">
      <c r="A20" s="135" t="s">
        <v>6725</v>
      </c>
      <c r="B20" s="76">
        <v>-99</v>
      </c>
      <c r="C20" s="61" t="s">
        <v>6649</v>
      </c>
      <c r="D20" s="112"/>
      <c r="E20" s="49"/>
      <c r="F20" s="112"/>
      <c r="G20" s="49" t="s">
        <v>6736</v>
      </c>
      <c r="H20" s="49" t="s">
        <v>6737</v>
      </c>
      <c r="I20" s="112"/>
      <c r="J20" s="49" t="s">
        <v>7490</v>
      </c>
      <c r="K20" s="49"/>
      <c r="L20" s="49" t="s">
        <v>7469</v>
      </c>
      <c r="M20" s="152"/>
      <c r="N20" s="49"/>
      <c r="O20" s="49"/>
      <c r="P20" s="131" t="s">
        <v>195</v>
      </c>
      <c r="Q20" s="131" t="s">
        <v>54</v>
      </c>
      <c r="R20" s="52"/>
      <c r="S20" s="112"/>
    </row>
    <row r="21" spans="1:19" x14ac:dyDescent="0.25">
      <c r="A21" s="135" t="s">
        <v>6725</v>
      </c>
      <c r="B21" s="76">
        <v>-99</v>
      </c>
      <c r="C21" s="61" t="s">
        <v>6650</v>
      </c>
      <c r="D21" s="112"/>
      <c r="E21" s="49"/>
      <c r="F21" s="112"/>
      <c r="G21" s="49" t="s">
        <v>6738</v>
      </c>
      <c r="H21" s="49" t="s">
        <v>6739</v>
      </c>
      <c r="I21" s="112"/>
      <c r="J21" s="49" t="s">
        <v>7490</v>
      </c>
      <c r="K21" s="49"/>
      <c r="L21" s="49" t="s">
        <v>91</v>
      </c>
      <c r="M21" s="152"/>
      <c r="N21" s="49"/>
      <c r="O21" s="49"/>
      <c r="P21" s="131" t="s">
        <v>92</v>
      </c>
      <c r="Q21" s="131" t="s">
        <v>54</v>
      </c>
      <c r="R21" s="52"/>
      <c r="S21" s="112"/>
    </row>
    <row r="22" spans="1:19" x14ac:dyDescent="0.25">
      <c r="A22" s="135" t="s">
        <v>6725</v>
      </c>
      <c r="B22" s="76">
        <v>-99</v>
      </c>
      <c r="C22" s="61" t="s">
        <v>6645</v>
      </c>
      <c r="D22" s="112"/>
      <c r="E22" s="49"/>
      <c r="F22" s="112"/>
      <c r="G22" s="49" t="s">
        <v>6728</v>
      </c>
      <c r="H22" s="49" t="s">
        <v>6729</v>
      </c>
      <c r="I22" s="112"/>
      <c r="J22" s="49" t="s">
        <v>7490</v>
      </c>
      <c r="K22" s="49"/>
      <c r="L22" s="49" t="s">
        <v>7469</v>
      </c>
      <c r="M22" s="152"/>
      <c r="N22" s="49"/>
      <c r="O22" s="49"/>
      <c r="P22" s="131" t="s">
        <v>157</v>
      </c>
      <c r="Q22" s="131" t="s">
        <v>54</v>
      </c>
      <c r="R22" s="52"/>
      <c r="S22" s="112"/>
    </row>
    <row r="23" spans="1:19" x14ac:dyDescent="0.25">
      <c r="A23" s="135" t="s">
        <v>6725</v>
      </c>
      <c r="B23" s="76">
        <v>-99</v>
      </c>
      <c r="C23" s="61" t="s">
        <v>6643</v>
      </c>
      <c r="D23" s="112"/>
      <c r="E23" s="49"/>
      <c r="F23" s="112"/>
      <c r="G23" s="49" t="s">
        <v>6723</v>
      </c>
      <c r="H23" s="49" t="s">
        <v>6724</v>
      </c>
      <c r="I23" s="112"/>
      <c r="J23" s="49" t="s">
        <v>7490</v>
      </c>
      <c r="K23" s="49"/>
      <c r="L23" s="49" t="s">
        <v>91</v>
      </c>
      <c r="M23" s="152"/>
      <c r="N23" s="49"/>
      <c r="O23" s="49"/>
      <c r="P23" s="131" t="s">
        <v>92</v>
      </c>
      <c r="Q23" s="131" t="s">
        <v>54</v>
      </c>
      <c r="R23" s="52"/>
      <c r="S23" s="112"/>
    </row>
    <row r="24" spans="1:19" x14ac:dyDescent="0.25">
      <c r="A24" s="112" t="s">
        <v>6759</v>
      </c>
      <c r="B24" s="76">
        <v>-99</v>
      </c>
      <c r="C24" s="49" t="s">
        <v>6661</v>
      </c>
      <c r="D24" s="112"/>
      <c r="E24" s="49"/>
      <c r="F24" s="112"/>
      <c r="G24" s="49" t="s">
        <v>6762</v>
      </c>
      <c r="H24" s="49" t="s">
        <v>6763</v>
      </c>
      <c r="I24" s="112"/>
      <c r="J24" s="49" t="s">
        <v>7490</v>
      </c>
      <c r="K24" s="49"/>
      <c r="L24" s="112" t="s">
        <v>7470</v>
      </c>
      <c r="M24" s="113"/>
      <c r="N24" s="112"/>
      <c r="O24" s="112"/>
      <c r="P24" s="131" t="s">
        <v>2996</v>
      </c>
      <c r="Q24" s="131" t="s">
        <v>54</v>
      </c>
      <c r="R24" s="52"/>
      <c r="S24" s="112"/>
    </row>
    <row r="25" spans="1:19" x14ac:dyDescent="0.25">
      <c r="A25" s="112" t="s">
        <v>6759</v>
      </c>
      <c r="B25" s="76">
        <v>-99</v>
      </c>
      <c r="C25" s="49" t="s">
        <v>6660</v>
      </c>
      <c r="D25" s="112"/>
      <c r="E25" s="49"/>
      <c r="F25" s="112"/>
      <c r="G25" s="49" t="s">
        <v>6760</v>
      </c>
      <c r="H25" s="49" t="s">
        <v>6761</v>
      </c>
      <c r="I25" s="112"/>
      <c r="J25" s="49" t="s">
        <v>7490</v>
      </c>
      <c r="K25" s="49"/>
      <c r="L25" s="49" t="s">
        <v>7471</v>
      </c>
      <c r="M25" s="152"/>
      <c r="N25" s="49"/>
      <c r="O25" s="49"/>
      <c r="P25" s="131" t="s">
        <v>3951</v>
      </c>
      <c r="Q25" s="131" t="s">
        <v>54</v>
      </c>
      <c r="R25" s="52"/>
      <c r="S25" s="112"/>
    </row>
    <row r="26" spans="1:19" x14ac:dyDescent="0.25">
      <c r="A26" s="136" t="s">
        <v>6759</v>
      </c>
      <c r="B26" s="76">
        <v>-99</v>
      </c>
      <c r="C26" s="49" t="s">
        <v>292</v>
      </c>
      <c r="D26" s="112"/>
      <c r="E26" s="49"/>
      <c r="F26" s="112"/>
      <c r="G26" s="49" t="s">
        <v>292</v>
      </c>
      <c r="H26" s="49" t="s">
        <v>292</v>
      </c>
      <c r="I26" s="112"/>
      <c r="J26" s="49" t="s">
        <v>7490</v>
      </c>
      <c r="K26" s="49"/>
      <c r="L26" s="52" t="s">
        <v>7470</v>
      </c>
      <c r="M26" s="113" t="s">
        <v>8508</v>
      </c>
      <c r="N26" s="112" t="s">
        <v>8510</v>
      </c>
      <c r="O26" s="112"/>
      <c r="P26" s="131"/>
      <c r="Q26" s="131" t="s">
        <v>54</v>
      </c>
      <c r="R26" s="52"/>
      <c r="S26" s="112"/>
    </row>
    <row r="27" spans="1:19" x14ac:dyDescent="0.25">
      <c r="A27" s="114" t="s">
        <v>6759</v>
      </c>
      <c r="B27" s="99">
        <v>1</v>
      </c>
      <c r="C27" s="100" t="s">
        <v>93</v>
      </c>
      <c r="D27" s="100" t="s">
        <v>1923</v>
      </c>
      <c r="E27" s="101" t="s">
        <v>2130</v>
      </c>
      <c r="F27" s="100" t="s">
        <v>7701</v>
      </c>
      <c r="G27" s="100" t="s">
        <v>277</v>
      </c>
      <c r="H27" s="100" t="s">
        <v>278</v>
      </c>
      <c r="I27" s="100" t="s">
        <v>2311</v>
      </c>
      <c r="J27" s="102" t="s">
        <v>7490</v>
      </c>
      <c r="K27" s="102"/>
      <c r="L27" s="100" t="s">
        <v>91</v>
      </c>
      <c r="M27" s="153" t="s">
        <v>8508</v>
      </c>
      <c r="N27" s="102" t="s">
        <v>8510</v>
      </c>
      <c r="O27" s="102" t="s">
        <v>8513</v>
      </c>
      <c r="P27" s="114" t="s">
        <v>91</v>
      </c>
      <c r="Q27" s="114" t="s">
        <v>54</v>
      </c>
      <c r="R27" s="114"/>
      <c r="S27" s="112"/>
    </row>
    <row r="28" spans="1:19" x14ac:dyDescent="0.25">
      <c r="A28" s="112" t="s">
        <v>6759</v>
      </c>
      <c r="B28" s="76">
        <v>2</v>
      </c>
      <c r="C28" s="53" t="s">
        <v>126</v>
      </c>
      <c r="D28" s="53" t="s">
        <v>1950</v>
      </c>
      <c r="E28" s="53" t="s">
        <v>7586</v>
      </c>
      <c r="F28" s="53" t="s">
        <v>7659</v>
      </c>
      <c r="G28" s="53" t="s">
        <v>338</v>
      </c>
      <c r="H28" s="55" t="s">
        <v>2118</v>
      </c>
      <c r="I28" s="68" t="s">
        <v>2461</v>
      </c>
      <c r="J28" s="55" t="s">
        <v>7490</v>
      </c>
      <c r="K28" s="55"/>
      <c r="L28" s="112" t="s">
        <v>7470</v>
      </c>
      <c r="M28" s="113" t="s">
        <v>8508</v>
      </c>
      <c r="N28" s="112" t="s">
        <v>8510</v>
      </c>
      <c r="O28" s="112" t="s">
        <v>8513</v>
      </c>
      <c r="P28" s="112" t="s">
        <v>100</v>
      </c>
      <c r="Q28" s="112" t="s">
        <v>54</v>
      </c>
      <c r="R28" s="112"/>
      <c r="S28" s="112"/>
    </row>
    <row r="29" spans="1:19" x14ac:dyDescent="0.25">
      <c r="A29" s="112" t="s">
        <v>6759</v>
      </c>
      <c r="B29" s="76">
        <v>3</v>
      </c>
      <c r="C29" s="53" t="s">
        <v>2030</v>
      </c>
      <c r="D29" s="53" t="s">
        <v>2056</v>
      </c>
      <c r="E29" s="53" t="s">
        <v>7598</v>
      </c>
      <c r="F29" s="53" t="s">
        <v>7588</v>
      </c>
      <c r="G29" s="53" t="s">
        <v>2108</v>
      </c>
      <c r="H29" s="53" t="s">
        <v>2109</v>
      </c>
      <c r="I29" s="67" t="s">
        <v>2462</v>
      </c>
      <c r="J29" s="55" t="s">
        <v>7490</v>
      </c>
      <c r="K29" s="55"/>
      <c r="L29" s="53" t="s">
        <v>153</v>
      </c>
      <c r="M29" s="154" t="s">
        <v>8508</v>
      </c>
      <c r="N29" s="55" t="s">
        <v>8509</v>
      </c>
      <c r="O29" s="55" t="s">
        <v>8513</v>
      </c>
      <c r="P29" s="112" t="s">
        <v>153</v>
      </c>
      <c r="Q29" s="112" t="s">
        <v>54</v>
      </c>
      <c r="R29" s="112"/>
      <c r="S29" s="112"/>
    </row>
    <row r="30" spans="1:19" x14ac:dyDescent="0.25">
      <c r="A30" s="112" t="s">
        <v>6759</v>
      </c>
      <c r="B30" s="76">
        <v>4</v>
      </c>
      <c r="C30" s="53" t="s">
        <v>2031</v>
      </c>
      <c r="D30" s="53" t="s">
        <v>7467</v>
      </c>
      <c r="E30" s="53" t="s">
        <v>7593</v>
      </c>
      <c r="F30" s="53" t="s">
        <v>7587</v>
      </c>
      <c r="G30" s="53" t="s">
        <v>2114</v>
      </c>
      <c r="H30" s="53" t="s">
        <v>2112</v>
      </c>
      <c r="I30" s="67" t="s">
        <v>2464</v>
      </c>
      <c r="J30" s="55" t="s">
        <v>3424</v>
      </c>
      <c r="K30" s="55" t="s">
        <v>7488</v>
      </c>
      <c r="L30" s="53" t="s">
        <v>91</v>
      </c>
      <c r="M30" s="154">
        <v>0</v>
      </c>
      <c r="N30" s="55" t="s">
        <v>8509</v>
      </c>
      <c r="O30" s="55" t="s">
        <v>8514</v>
      </c>
      <c r="P30" s="112" t="s">
        <v>92</v>
      </c>
      <c r="Q30" s="112" t="s">
        <v>54</v>
      </c>
      <c r="R30" s="112"/>
      <c r="S30" s="112"/>
    </row>
    <row r="31" spans="1:19" x14ac:dyDescent="0.25">
      <c r="A31" s="112" t="s">
        <v>6759</v>
      </c>
      <c r="B31" s="76">
        <v>5</v>
      </c>
      <c r="C31" s="53" t="s">
        <v>2033</v>
      </c>
      <c r="D31" s="53" t="s">
        <v>1952</v>
      </c>
      <c r="E31" s="53" t="s">
        <v>7599</v>
      </c>
      <c r="F31" s="53" t="s">
        <v>7688</v>
      </c>
      <c r="G31" s="53" t="s">
        <v>2115</v>
      </c>
      <c r="H31" s="53" t="s">
        <v>2113</v>
      </c>
      <c r="I31" s="67" t="s">
        <v>2465</v>
      </c>
      <c r="J31" s="55" t="s">
        <v>3409</v>
      </c>
      <c r="K31" s="55" t="s">
        <v>7489</v>
      </c>
      <c r="L31" s="53" t="s">
        <v>91</v>
      </c>
      <c r="M31" s="154">
        <v>0</v>
      </c>
      <c r="N31" s="55" t="s">
        <v>8509</v>
      </c>
      <c r="O31" s="55" t="s">
        <v>8514</v>
      </c>
      <c r="P31" s="112" t="s">
        <v>92</v>
      </c>
      <c r="Q31" s="112" t="s">
        <v>54</v>
      </c>
      <c r="R31" s="112"/>
      <c r="S31" s="112"/>
    </row>
    <row r="32" spans="1:19" x14ac:dyDescent="0.25">
      <c r="A32" s="112" t="s">
        <v>6759</v>
      </c>
      <c r="B32" s="76">
        <v>6</v>
      </c>
      <c r="C32" s="55" t="s">
        <v>2755</v>
      </c>
      <c r="D32" s="49" t="s">
        <v>1885</v>
      </c>
      <c r="E32" s="55" t="s">
        <v>7600</v>
      </c>
      <c r="F32" s="55" t="s">
        <v>7689</v>
      </c>
      <c r="G32" s="55" t="s">
        <v>3187</v>
      </c>
      <c r="H32" s="49" t="s">
        <v>2959</v>
      </c>
      <c r="I32" s="55"/>
      <c r="J32" s="55" t="s">
        <v>7490</v>
      </c>
      <c r="K32" s="55"/>
      <c r="L32" s="49" t="s">
        <v>7469</v>
      </c>
      <c r="M32" s="152">
        <v>0</v>
      </c>
      <c r="N32" s="49" t="s">
        <v>8509</v>
      </c>
      <c r="O32" s="49" t="s">
        <v>8514</v>
      </c>
      <c r="P32" s="112" t="s">
        <v>156</v>
      </c>
      <c r="Q32" s="112" t="s">
        <v>54</v>
      </c>
      <c r="R32" s="112"/>
      <c r="S32" s="112"/>
    </row>
    <row r="33" spans="1:19" x14ac:dyDescent="0.25">
      <c r="A33" s="112" t="s">
        <v>6759</v>
      </c>
      <c r="B33" s="76">
        <v>7</v>
      </c>
      <c r="C33" s="53" t="s">
        <v>2034</v>
      </c>
      <c r="D33" s="53" t="s">
        <v>2032</v>
      </c>
      <c r="E33" s="53" t="s">
        <v>7601</v>
      </c>
      <c r="F33" s="53" t="s">
        <v>2266</v>
      </c>
      <c r="G33" s="53" t="s">
        <v>2117</v>
      </c>
      <c r="H33" s="53" t="s">
        <v>2116</v>
      </c>
      <c r="I33" s="67" t="s">
        <v>2466</v>
      </c>
      <c r="J33" s="55" t="s">
        <v>7490</v>
      </c>
      <c r="K33" s="55"/>
      <c r="L33" s="49" t="s">
        <v>7469</v>
      </c>
      <c r="M33" s="152">
        <v>0</v>
      </c>
      <c r="N33" s="49" t="s">
        <v>8509</v>
      </c>
      <c r="O33" s="49" t="s">
        <v>8514</v>
      </c>
      <c r="P33" s="112" t="s">
        <v>262</v>
      </c>
      <c r="Q33" s="112" t="s">
        <v>54</v>
      </c>
      <c r="R33" s="112"/>
      <c r="S33" s="112"/>
    </row>
    <row r="34" spans="1:19" x14ac:dyDescent="0.25">
      <c r="A34" s="112" t="s">
        <v>6759</v>
      </c>
      <c r="B34" s="76">
        <v>8</v>
      </c>
      <c r="C34" s="54" t="s">
        <v>2035</v>
      </c>
      <c r="D34" s="53" t="s">
        <v>2036</v>
      </c>
      <c r="E34" s="53" t="s">
        <v>7602</v>
      </c>
      <c r="F34" s="53" t="s">
        <v>2263</v>
      </c>
      <c r="G34" s="53" t="s">
        <v>2111</v>
      </c>
      <c r="H34" s="53" t="s">
        <v>2110</v>
      </c>
      <c r="I34" s="67" t="s">
        <v>2463</v>
      </c>
      <c r="J34" s="56" t="s">
        <v>7490</v>
      </c>
      <c r="K34" s="56"/>
      <c r="L34" s="53" t="s">
        <v>91</v>
      </c>
      <c r="M34" s="154">
        <v>0</v>
      </c>
      <c r="N34" s="55" t="s">
        <v>8509</v>
      </c>
      <c r="O34" s="55" t="s">
        <v>8514</v>
      </c>
      <c r="P34" s="112" t="s">
        <v>92</v>
      </c>
      <c r="Q34" s="112" t="s">
        <v>54</v>
      </c>
      <c r="R34" s="112"/>
      <c r="S34" s="112"/>
    </row>
    <row r="35" spans="1:19" x14ac:dyDescent="0.25">
      <c r="A35" s="114" t="s">
        <v>6759</v>
      </c>
      <c r="B35" s="99">
        <v>9</v>
      </c>
      <c r="C35" s="100" t="s">
        <v>2038</v>
      </c>
      <c r="D35" s="100" t="s">
        <v>1895</v>
      </c>
      <c r="E35" s="101" t="s">
        <v>7594</v>
      </c>
      <c r="F35" s="100" t="s">
        <v>2172</v>
      </c>
      <c r="G35" s="100"/>
      <c r="H35" s="100"/>
      <c r="I35" s="100"/>
      <c r="J35" s="102" t="s">
        <v>7490</v>
      </c>
      <c r="K35" s="102"/>
      <c r="L35" s="100" t="s">
        <v>91</v>
      </c>
      <c r="M35" s="153">
        <v>0</v>
      </c>
      <c r="N35" s="102" t="s">
        <v>8509</v>
      </c>
      <c r="O35" s="102" t="s">
        <v>8514</v>
      </c>
      <c r="P35" s="114" t="s">
        <v>91</v>
      </c>
      <c r="Q35" s="114" t="s">
        <v>54</v>
      </c>
      <c r="R35" s="114"/>
      <c r="S35" s="112"/>
    </row>
    <row r="36" spans="1:19" x14ac:dyDescent="0.25">
      <c r="A36" s="135" t="s">
        <v>2040</v>
      </c>
      <c r="B36" s="76">
        <v>-99</v>
      </c>
      <c r="C36" s="49" t="s">
        <v>292</v>
      </c>
      <c r="D36" s="112"/>
      <c r="E36" s="49"/>
      <c r="F36" s="112"/>
      <c r="G36" s="49" t="s">
        <v>292</v>
      </c>
      <c r="H36" s="49" t="s">
        <v>292</v>
      </c>
      <c r="I36" s="112"/>
      <c r="J36" s="49" t="s">
        <v>7490</v>
      </c>
      <c r="K36" s="49"/>
      <c r="L36" s="52" t="s">
        <v>7470</v>
      </c>
      <c r="M36" s="113" t="s">
        <v>8508</v>
      </c>
      <c r="N36" s="112" t="s">
        <v>8510</v>
      </c>
      <c r="O36" s="112"/>
      <c r="P36" s="131"/>
      <c r="Q36" s="131" t="s">
        <v>54</v>
      </c>
      <c r="R36" s="52"/>
      <c r="S36" s="112"/>
    </row>
    <row r="37" spans="1:19" x14ac:dyDescent="0.25">
      <c r="A37" s="114" t="s">
        <v>2040</v>
      </c>
      <c r="B37" s="99">
        <v>1</v>
      </c>
      <c r="C37" s="100" t="s">
        <v>93</v>
      </c>
      <c r="D37" s="100" t="s">
        <v>1923</v>
      </c>
      <c r="E37" s="101" t="s">
        <v>2130</v>
      </c>
      <c r="F37" s="100" t="s">
        <v>7701</v>
      </c>
      <c r="G37" s="100" t="s">
        <v>277</v>
      </c>
      <c r="H37" s="100" t="s">
        <v>278</v>
      </c>
      <c r="I37" s="100" t="s">
        <v>2311</v>
      </c>
      <c r="J37" s="102" t="s">
        <v>7490</v>
      </c>
      <c r="K37" s="102"/>
      <c r="L37" s="100" t="s">
        <v>91</v>
      </c>
      <c r="M37" s="153" t="s">
        <v>8508</v>
      </c>
      <c r="N37" s="102" t="s">
        <v>8510</v>
      </c>
      <c r="O37" s="102" t="s">
        <v>8513</v>
      </c>
      <c r="P37" s="114" t="s">
        <v>91</v>
      </c>
      <c r="Q37" s="114" t="s">
        <v>54</v>
      </c>
      <c r="R37" s="114"/>
      <c r="S37" s="112"/>
    </row>
    <row r="38" spans="1:19" x14ac:dyDescent="0.25">
      <c r="A38" s="112" t="s">
        <v>2040</v>
      </c>
      <c r="B38" s="76">
        <v>2</v>
      </c>
      <c r="C38" s="53" t="s">
        <v>126</v>
      </c>
      <c r="D38" s="53" t="s">
        <v>1922</v>
      </c>
      <c r="E38" s="53" t="s">
        <v>7597</v>
      </c>
      <c r="F38" s="53" t="s">
        <v>2146</v>
      </c>
      <c r="G38" s="53" t="s">
        <v>338</v>
      </c>
      <c r="H38" s="53" t="s">
        <v>339</v>
      </c>
      <c r="I38" s="67" t="s">
        <v>2335</v>
      </c>
      <c r="J38" s="55" t="s">
        <v>7490</v>
      </c>
      <c r="K38" s="55"/>
      <c r="L38" s="112" t="s">
        <v>7470</v>
      </c>
      <c r="M38" s="113" t="s">
        <v>8508</v>
      </c>
      <c r="N38" s="112" t="s">
        <v>8510</v>
      </c>
      <c r="O38" s="112" t="s">
        <v>8513</v>
      </c>
      <c r="P38" s="112" t="s">
        <v>100</v>
      </c>
      <c r="Q38" s="112" t="s">
        <v>54</v>
      </c>
      <c r="R38" s="112"/>
      <c r="S38" s="112"/>
    </row>
    <row r="39" spans="1:19" x14ac:dyDescent="0.25">
      <c r="A39" s="112" t="s">
        <v>2040</v>
      </c>
      <c r="B39" s="76">
        <v>3</v>
      </c>
      <c r="C39" s="54" t="s">
        <v>2037</v>
      </c>
      <c r="D39" s="53" t="s">
        <v>6400</v>
      </c>
      <c r="E39" s="53" t="s">
        <v>7595</v>
      </c>
      <c r="F39" s="53" t="s">
        <v>2174</v>
      </c>
      <c r="G39" s="53" t="s">
        <v>2106</v>
      </c>
      <c r="H39" s="53" t="s">
        <v>2104</v>
      </c>
      <c r="I39" s="67" t="s">
        <v>2459</v>
      </c>
      <c r="J39" s="55" t="s">
        <v>7490</v>
      </c>
      <c r="K39" s="55"/>
      <c r="L39" s="53" t="s">
        <v>91</v>
      </c>
      <c r="M39" s="154" t="s">
        <v>8508</v>
      </c>
      <c r="N39" s="55" t="s">
        <v>8509</v>
      </c>
      <c r="O39" s="55" t="s">
        <v>8513</v>
      </c>
      <c r="P39" s="112" t="s">
        <v>91</v>
      </c>
      <c r="Q39" s="112" t="s">
        <v>54</v>
      </c>
      <c r="R39" s="112"/>
      <c r="S39" s="112"/>
    </row>
    <row r="40" spans="1:19" x14ac:dyDescent="0.25">
      <c r="A40" s="112" t="s">
        <v>2040</v>
      </c>
      <c r="B40" s="76">
        <v>4</v>
      </c>
      <c r="C40" s="54" t="s">
        <v>7518</v>
      </c>
      <c r="D40" s="53" t="s">
        <v>1895</v>
      </c>
      <c r="E40" s="53" t="s">
        <v>7596</v>
      </c>
      <c r="F40" s="53" t="s">
        <v>2172</v>
      </c>
      <c r="G40" s="53" t="s">
        <v>2107</v>
      </c>
      <c r="H40" s="53" t="s">
        <v>2105</v>
      </c>
      <c r="I40" s="67" t="s">
        <v>2460</v>
      </c>
      <c r="J40" s="55" t="s">
        <v>7490</v>
      </c>
      <c r="K40" s="55"/>
      <c r="L40" s="53" t="s">
        <v>91</v>
      </c>
      <c r="M40" s="154">
        <v>0</v>
      </c>
      <c r="N40" s="55" t="s">
        <v>8509</v>
      </c>
      <c r="O40" s="55" t="s">
        <v>8514</v>
      </c>
      <c r="P40" s="112" t="s">
        <v>91</v>
      </c>
      <c r="Q40" s="112" t="s">
        <v>54</v>
      </c>
      <c r="R40" s="112" t="s">
        <v>7519</v>
      </c>
      <c r="S40" s="112"/>
    </row>
    <row r="41" spans="1:19" x14ac:dyDescent="0.25">
      <c r="A41" s="137" t="s">
        <v>52</v>
      </c>
      <c r="B41" s="75">
        <v>1</v>
      </c>
      <c r="C41" s="65" t="s">
        <v>6608</v>
      </c>
      <c r="D41" s="65" t="s">
        <v>6610</v>
      </c>
      <c r="E41" s="66" t="s">
        <v>7603</v>
      </c>
      <c r="F41" s="65" t="s">
        <v>7702</v>
      </c>
      <c r="G41" s="65"/>
      <c r="H41" s="65"/>
      <c r="I41" s="65"/>
      <c r="J41" s="96" t="s">
        <v>7490</v>
      </c>
      <c r="K41" s="96"/>
      <c r="L41" s="65" t="s">
        <v>91</v>
      </c>
      <c r="M41" s="156" t="s">
        <v>8508</v>
      </c>
      <c r="N41" s="96" t="s">
        <v>8510</v>
      </c>
      <c r="O41" s="96" t="s">
        <v>8513</v>
      </c>
      <c r="P41" s="137" t="s">
        <v>91</v>
      </c>
      <c r="Q41" s="137" t="s">
        <v>45</v>
      </c>
      <c r="R41" s="112" t="s">
        <v>6607</v>
      </c>
      <c r="S41" s="112"/>
    </row>
    <row r="42" spans="1:19" x14ac:dyDescent="0.25">
      <c r="A42" s="137" t="s">
        <v>52</v>
      </c>
      <c r="B42" s="75">
        <v>2</v>
      </c>
      <c r="C42" s="65" t="s">
        <v>6609</v>
      </c>
      <c r="D42" s="65" t="s">
        <v>7461</v>
      </c>
      <c r="E42" s="66" t="s">
        <v>7604</v>
      </c>
      <c r="F42" s="66" t="s">
        <v>7605</v>
      </c>
      <c r="G42" s="65"/>
      <c r="H42" s="65"/>
      <c r="I42" s="65"/>
      <c r="J42" s="96" t="s">
        <v>7490</v>
      </c>
      <c r="K42" s="96"/>
      <c r="L42" s="65" t="s">
        <v>91</v>
      </c>
      <c r="M42" s="156" t="s">
        <v>8508</v>
      </c>
      <c r="N42" s="96" t="s">
        <v>8509</v>
      </c>
      <c r="O42" s="96" t="s">
        <v>8513</v>
      </c>
      <c r="P42" s="137" t="s">
        <v>91</v>
      </c>
      <c r="Q42" s="137" t="s">
        <v>45</v>
      </c>
      <c r="R42" s="112" t="s">
        <v>6607</v>
      </c>
      <c r="S42" s="112"/>
    </row>
    <row r="43" spans="1:19" x14ac:dyDescent="0.25">
      <c r="A43" s="112" t="s">
        <v>52</v>
      </c>
      <c r="B43" s="75">
        <v>3</v>
      </c>
      <c r="C43" s="53" t="s">
        <v>110</v>
      </c>
      <c r="D43" s="53" t="s">
        <v>1922</v>
      </c>
      <c r="E43" s="69" t="s">
        <v>7610</v>
      </c>
      <c r="F43" s="53" t="s">
        <v>2146</v>
      </c>
      <c r="G43" s="53" t="s">
        <v>308</v>
      </c>
      <c r="H43" s="54" t="s">
        <v>292</v>
      </c>
      <c r="I43" s="54" t="s">
        <v>2322</v>
      </c>
      <c r="J43" s="55" t="s">
        <v>7490</v>
      </c>
      <c r="K43" s="55"/>
      <c r="L43" s="112" t="s">
        <v>7470</v>
      </c>
      <c r="M43" s="113" t="s">
        <v>8508</v>
      </c>
      <c r="N43" s="112" t="s">
        <v>8510</v>
      </c>
      <c r="O43" s="112" t="s">
        <v>8513</v>
      </c>
      <c r="P43" s="112" t="s">
        <v>100</v>
      </c>
      <c r="Q43" s="112" t="s">
        <v>45</v>
      </c>
      <c r="R43" s="112"/>
      <c r="S43" s="112"/>
    </row>
    <row r="44" spans="1:19" x14ac:dyDescent="0.25">
      <c r="A44" s="112" t="s">
        <v>52</v>
      </c>
      <c r="B44" s="75">
        <v>4</v>
      </c>
      <c r="C44" s="53" t="s">
        <v>114</v>
      </c>
      <c r="D44" s="54" t="s">
        <v>2501</v>
      </c>
      <c r="E44" s="69" t="s">
        <v>7611</v>
      </c>
      <c r="F44" s="53" t="s">
        <v>2500</v>
      </c>
      <c r="G44" s="53" t="s">
        <v>315</v>
      </c>
      <c r="H44" s="53" t="s">
        <v>2498</v>
      </c>
      <c r="I44" s="53" t="s">
        <v>2499</v>
      </c>
      <c r="J44" s="55" t="s">
        <v>7490</v>
      </c>
      <c r="K44" s="55"/>
      <c r="L44" s="53" t="s">
        <v>153</v>
      </c>
      <c r="M44" s="154">
        <v>0</v>
      </c>
      <c r="N44" s="55" t="s">
        <v>8509</v>
      </c>
      <c r="O44" s="55" t="s">
        <v>8514</v>
      </c>
      <c r="P44" s="112" t="s">
        <v>153</v>
      </c>
      <c r="Q44" s="112" t="s">
        <v>45</v>
      </c>
      <c r="R44" s="112"/>
      <c r="S44" s="112"/>
    </row>
    <row r="45" spans="1:19" x14ac:dyDescent="0.25">
      <c r="A45" s="112" t="s">
        <v>52</v>
      </c>
      <c r="B45" s="75">
        <v>5</v>
      </c>
      <c r="C45" s="85" t="s">
        <v>111</v>
      </c>
      <c r="D45" s="53" t="s">
        <v>1927</v>
      </c>
      <c r="E45" s="69" t="s">
        <v>7612</v>
      </c>
      <c r="F45" s="53" t="s">
        <v>2155</v>
      </c>
      <c r="G45" s="53" t="s">
        <v>309</v>
      </c>
      <c r="H45" s="53" t="s">
        <v>310</v>
      </c>
      <c r="I45" s="53" t="s">
        <v>2326</v>
      </c>
      <c r="J45" s="55" t="s">
        <v>7490</v>
      </c>
      <c r="K45" s="55"/>
      <c r="L45" s="53" t="s">
        <v>91</v>
      </c>
      <c r="M45" s="154">
        <v>0</v>
      </c>
      <c r="N45" s="55" t="s">
        <v>8509</v>
      </c>
      <c r="O45" s="55" t="s">
        <v>8514</v>
      </c>
      <c r="P45" s="112" t="s">
        <v>91</v>
      </c>
      <c r="Q45" s="112" t="s">
        <v>45</v>
      </c>
      <c r="R45" s="112"/>
      <c r="S45" s="112"/>
    </row>
    <row r="46" spans="1:19" x14ac:dyDescent="0.25">
      <c r="A46" s="112" t="s">
        <v>52</v>
      </c>
      <c r="B46" s="75">
        <v>6</v>
      </c>
      <c r="C46" s="53" t="s">
        <v>113</v>
      </c>
      <c r="D46" s="53" t="s">
        <v>1929</v>
      </c>
      <c r="E46" s="69" t="s">
        <v>2149</v>
      </c>
      <c r="F46" s="53" t="s">
        <v>2149</v>
      </c>
      <c r="G46" s="53" t="s">
        <v>313</v>
      </c>
      <c r="H46" s="53" t="s">
        <v>314</v>
      </c>
      <c r="I46" s="53" t="s">
        <v>2328</v>
      </c>
      <c r="J46" s="55" t="s">
        <v>7490</v>
      </c>
      <c r="K46" s="55"/>
      <c r="L46" s="53" t="s">
        <v>91</v>
      </c>
      <c r="M46" s="154">
        <v>0</v>
      </c>
      <c r="N46" s="55" t="s">
        <v>8509</v>
      </c>
      <c r="O46" s="55" t="s">
        <v>8514</v>
      </c>
      <c r="P46" s="112" t="s">
        <v>91</v>
      </c>
      <c r="Q46" s="112" t="s">
        <v>45</v>
      </c>
      <c r="R46" s="112"/>
      <c r="S46" s="112"/>
    </row>
    <row r="47" spans="1:19" x14ac:dyDescent="0.25">
      <c r="A47" s="112" t="s">
        <v>52</v>
      </c>
      <c r="B47" s="75">
        <v>7</v>
      </c>
      <c r="C47" s="53" t="s">
        <v>112</v>
      </c>
      <c r="D47" s="53" t="s">
        <v>1928</v>
      </c>
      <c r="E47" s="69" t="s">
        <v>7614</v>
      </c>
      <c r="F47" s="53" t="s">
        <v>1928</v>
      </c>
      <c r="G47" s="53" t="s">
        <v>311</v>
      </c>
      <c r="H47" s="53" t="s">
        <v>312</v>
      </c>
      <c r="I47" s="53" t="s">
        <v>2327</v>
      </c>
      <c r="J47" s="55" t="s">
        <v>7490</v>
      </c>
      <c r="K47" s="55"/>
      <c r="L47" s="53" t="s">
        <v>91</v>
      </c>
      <c r="M47" s="154">
        <v>0</v>
      </c>
      <c r="N47" s="55" t="s">
        <v>8509</v>
      </c>
      <c r="O47" s="55" t="s">
        <v>8514</v>
      </c>
      <c r="P47" s="112" t="s">
        <v>91</v>
      </c>
      <c r="Q47" s="112" t="s">
        <v>45</v>
      </c>
      <c r="R47" s="112"/>
      <c r="S47" s="112"/>
    </row>
    <row r="48" spans="1:19" x14ac:dyDescent="0.25">
      <c r="A48" s="112" t="s">
        <v>52</v>
      </c>
      <c r="B48" s="75">
        <v>8</v>
      </c>
      <c r="C48" s="54" t="s">
        <v>115</v>
      </c>
      <c r="D48" s="54" t="s">
        <v>1930</v>
      </c>
      <c r="E48" s="61" t="s">
        <v>7613</v>
      </c>
      <c r="F48" s="54" t="s">
        <v>1930</v>
      </c>
      <c r="G48" s="54" t="s">
        <v>316</v>
      </c>
      <c r="H48" s="54" t="s">
        <v>317</v>
      </c>
      <c r="I48" s="54" t="s">
        <v>2329</v>
      </c>
      <c r="J48" s="56" t="s">
        <v>7490</v>
      </c>
      <c r="K48" s="56"/>
      <c r="L48" s="54" t="s">
        <v>91</v>
      </c>
      <c r="M48" s="157">
        <v>0</v>
      </c>
      <c r="N48" s="56" t="s">
        <v>8509</v>
      </c>
      <c r="O48" s="56" t="s">
        <v>8514</v>
      </c>
      <c r="P48" s="112" t="s">
        <v>91</v>
      </c>
      <c r="Q48" s="112" t="s">
        <v>45</v>
      </c>
      <c r="R48" s="112"/>
      <c r="S48" s="112"/>
    </row>
    <row r="49" spans="1:19" x14ac:dyDescent="0.25">
      <c r="A49" s="136" t="s">
        <v>6764</v>
      </c>
      <c r="B49" s="93">
        <v>-99</v>
      </c>
      <c r="C49" s="49" t="s">
        <v>2766</v>
      </c>
      <c r="D49" s="112"/>
      <c r="F49" s="112"/>
      <c r="G49" s="49" t="s">
        <v>3198</v>
      </c>
      <c r="H49" s="49" t="s">
        <v>2968</v>
      </c>
      <c r="I49" s="112"/>
      <c r="J49" s="49" t="s">
        <v>7490</v>
      </c>
      <c r="K49" s="49"/>
      <c r="L49" s="112" t="s">
        <v>7470</v>
      </c>
      <c r="M49" s="113"/>
      <c r="N49" s="112"/>
      <c r="O49" s="112"/>
      <c r="P49" s="131" t="s">
        <v>3000</v>
      </c>
      <c r="Q49" s="131" t="s">
        <v>54</v>
      </c>
      <c r="R49" s="52"/>
      <c r="S49" s="112"/>
    </row>
    <row r="50" spans="1:19" x14ac:dyDescent="0.25">
      <c r="A50" s="136" t="s">
        <v>6764</v>
      </c>
      <c r="B50" s="93">
        <v>-99</v>
      </c>
      <c r="C50" s="49" t="s">
        <v>2765</v>
      </c>
      <c r="D50" s="112"/>
      <c r="F50" s="112"/>
      <c r="G50" s="49" t="s">
        <v>3197</v>
      </c>
      <c r="H50" s="49" t="s">
        <v>2969</v>
      </c>
      <c r="I50" s="112"/>
      <c r="J50" s="49" t="s">
        <v>7490</v>
      </c>
      <c r="K50" s="49"/>
      <c r="L50" s="49" t="s">
        <v>7471</v>
      </c>
      <c r="M50" s="152"/>
      <c r="N50" s="49"/>
      <c r="O50" s="49"/>
      <c r="P50" s="131" t="s">
        <v>3951</v>
      </c>
      <c r="Q50" s="131" t="s">
        <v>54</v>
      </c>
      <c r="R50" s="52"/>
      <c r="S50" s="112"/>
    </row>
    <row r="51" spans="1:19" x14ac:dyDescent="0.25">
      <c r="A51" s="136" t="s">
        <v>6764</v>
      </c>
      <c r="B51" s="93">
        <v>-99</v>
      </c>
      <c r="C51" s="49" t="s">
        <v>292</v>
      </c>
      <c r="D51" s="112"/>
      <c r="F51" s="112"/>
      <c r="G51" s="49" t="s">
        <v>292</v>
      </c>
      <c r="H51" s="49" t="s">
        <v>292</v>
      </c>
      <c r="I51" s="112"/>
      <c r="J51" s="49" t="s">
        <v>7490</v>
      </c>
      <c r="K51" s="49"/>
      <c r="L51" s="52" t="s">
        <v>7470</v>
      </c>
      <c r="M51" s="113" t="s">
        <v>8508</v>
      </c>
      <c r="N51" s="112" t="s">
        <v>8510</v>
      </c>
      <c r="O51" s="112"/>
      <c r="P51" s="131"/>
      <c r="Q51" s="131" t="s">
        <v>54</v>
      </c>
      <c r="R51" s="52"/>
      <c r="S51" s="112"/>
    </row>
    <row r="52" spans="1:19" x14ac:dyDescent="0.25">
      <c r="A52" s="112" t="s">
        <v>6764</v>
      </c>
      <c r="B52" s="93">
        <v>-1</v>
      </c>
      <c r="C52" s="55" t="s">
        <v>2778</v>
      </c>
      <c r="D52" s="49" t="s">
        <v>6550</v>
      </c>
      <c r="E52" s="55"/>
      <c r="F52" s="55" t="s">
        <v>3397</v>
      </c>
      <c r="G52" s="55" t="s">
        <v>3210</v>
      </c>
      <c r="H52" s="49" t="s">
        <v>2981</v>
      </c>
      <c r="I52" s="55"/>
      <c r="J52" s="55" t="s">
        <v>7490</v>
      </c>
      <c r="K52" s="55"/>
      <c r="L52" s="49" t="s">
        <v>7469</v>
      </c>
      <c r="M52" s="152">
        <v>0</v>
      </c>
      <c r="N52" s="49" t="s">
        <v>8509</v>
      </c>
      <c r="O52" s="49"/>
      <c r="P52" s="112" t="s">
        <v>3002</v>
      </c>
      <c r="Q52" s="112" t="s">
        <v>54</v>
      </c>
      <c r="R52" s="112"/>
      <c r="S52" s="112"/>
    </row>
    <row r="53" spans="1:19" x14ac:dyDescent="0.25">
      <c r="A53" s="112" t="s">
        <v>6764</v>
      </c>
      <c r="B53" s="93">
        <v>-1</v>
      </c>
      <c r="C53" s="55" t="s">
        <v>2777</v>
      </c>
      <c r="D53" s="49" t="s">
        <v>6545</v>
      </c>
      <c r="E53" s="55"/>
      <c r="F53" s="55" t="s">
        <v>7666</v>
      </c>
      <c r="G53" s="55" t="s">
        <v>3209</v>
      </c>
      <c r="H53" s="49" t="s">
        <v>2980</v>
      </c>
      <c r="I53" s="55"/>
      <c r="J53" s="55" t="s">
        <v>3411</v>
      </c>
      <c r="K53" s="55" t="s">
        <v>7489</v>
      </c>
      <c r="L53" s="49" t="s">
        <v>91</v>
      </c>
      <c r="M53" s="152">
        <v>0</v>
      </c>
      <c r="N53" s="49" t="s">
        <v>8509</v>
      </c>
      <c r="O53" s="49"/>
      <c r="P53" s="112" t="s">
        <v>92</v>
      </c>
      <c r="Q53" s="112" t="s">
        <v>54</v>
      </c>
      <c r="R53" s="112"/>
      <c r="S53" s="112"/>
    </row>
    <row r="54" spans="1:19" x14ac:dyDescent="0.25">
      <c r="A54" s="112" t="s">
        <v>6764</v>
      </c>
      <c r="B54" s="93">
        <v>-1</v>
      </c>
      <c r="C54" s="56" t="s">
        <v>8538</v>
      </c>
      <c r="D54" s="49" t="s">
        <v>6540</v>
      </c>
      <c r="E54" s="55"/>
      <c r="F54" s="55" t="s">
        <v>7661</v>
      </c>
      <c r="G54" s="55" t="s">
        <v>3199</v>
      </c>
      <c r="H54" s="49" t="s">
        <v>2970</v>
      </c>
      <c r="I54" s="55"/>
      <c r="J54" s="55" t="s">
        <v>3411</v>
      </c>
      <c r="K54" s="55" t="s">
        <v>7489</v>
      </c>
      <c r="L54" s="49" t="s">
        <v>91</v>
      </c>
      <c r="M54" s="152">
        <v>0</v>
      </c>
      <c r="N54" s="49" t="s">
        <v>8509</v>
      </c>
      <c r="O54" s="49"/>
      <c r="P54" s="112" t="s">
        <v>92</v>
      </c>
      <c r="Q54" s="112" t="s">
        <v>54</v>
      </c>
      <c r="R54" s="112" t="s">
        <v>8537</v>
      </c>
      <c r="S54" s="112"/>
    </row>
    <row r="55" spans="1:19" x14ac:dyDescent="0.25">
      <c r="A55" s="112" t="s">
        <v>6764</v>
      </c>
      <c r="B55" s="93">
        <v>-1</v>
      </c>
      <c r="C55" s="56" t="s">
        <v>8539</v>
      </c>
      <c r="D55" s="49" t="s">
        <v>6546</v>
      </c>
      <c r="E55" s="55"/>
      <c r="F55" s="55" t="s">
        <v>7662</v>
      </c>
      <c r="G55" s="55" t="s">
        <v>3211</v>
      </c>
      <c r="H55" s="49" t="s">
        <v>2982</v>
      </c>
      <c r="I55" s="55"/>
      <c r="J55" s="55" t="s">
        <v>3411</v>
      </c>
      <c r="K55" s="55" t="s">
        <v>7489</v>
      </c>
      <c r="L55" s="49" t="s">
        <v>91</v>
      </c>
      <c r="M55" s="152">
        <v>0</v>
      </c>
      <c r="N55" s="49" t="s">
        <v>8509</v>
      </c>
      <c r="O55" s="49"/>
      <c r="P55" s="112" t="s">
        <v>92</v>
      </c>
      <c r="Q55" s="112" t="s">
        <v>54</v>
      </c>
      <c r="R55" s="112" t="s">
        <v>8536</v>
      </c>
      <c r="S55" s="112"/>
    </row>
    <row r="56" spans="1:19" x14ac:dyDescent="0.25">
      <c r="A56" s="112" t="s">
        <v>6764</v>
      </c>
      <c r="B56" s="93">
        <v>-1</v>
      </c>
      <c r="C56" s="56" t="s">
        <v>8540</v>
      </c>
      <c r="D56" s="49" t="s">
        <v>6541</v>
      </c>
      <c r="E56" s="55"/>
      <c r="F56" s="55" t="s">
        <v>7663</v>
      </c>
      <c r="G56" s="55" t="s">
        <v>3201</v>
      </c>
      <c r="H56" s="49" t="s">
        <v>2972</v>
      </c>
      <c r="I56" s="55"/>
      <c r="J56" s="55" t="s">
        <v>3411</v>
      </c>
      <c r="K56" s="55" t="s">
        <v>7489</v>
      </c>
      <c r="L56" s="49" t="s">
        <v>91</v>
      </c>
      <c r="M56" s="152">
        <v>0</v>
      </c>
      <c r="N56" s="49" t="s">
        <v>8509</v>
      </c>
      <c r="O56" s="49"/>
      <c r="P56" s="112" t="s">
        <v>92</v>
      </c>
      <c r="Q56" s="112" t="s">
        <v>54</v>
      </c>
      <c r="R56" s="112" t="s">
        <v>8535</v>
      </c>
      <c r="S56" s="112"/>
    </row>
    <row r="57" spans="1:19" x14ac:dyDescent="0.25">
      <c r="A57" s="112" t="s">
        <v>6764</v>
      </c>
      <c r="B57" s="93">
        <v>-1</v>
      </c>
      <c r="C57" s="55" t="s">
        <v>2775</v>
      </c>
      <c r="D57" s="49" t="s">
        <v>6544</v>
      </c>
      <c r="E57" s="55"/>
      <c r="F57" s="55" t="s">
        <v>7667</v>
      </c>
      <c r="G57" s="55" t="s">
        <v>3207</v>
      </c>
      <c r="H57" s="49" t="s">
        <v>2978</v>
      </c>
      <c r="I57" s="55"/>
      <c r="J57" s="55" t="s">
        <v>3411</v>
      </c>
      <c r="K57" s="55" t="s">
        <v>7489</v>
      </c>
      <c r="L57" s="49" t="s">
        <v>91</v>
      </c>
      <c r="M57" s="152">
        <v>0</v>
      </c>
      <c r="N57" s="49" t="s">
        <v>8509</v>
      </c>
      <c r="O57" s="49"/>
      <c r="P57" s="112" t="s">
        <v>92</v>
      </c>
      <c r="Q57" s="112" t="s">
        <v>54</v>
      </c>
      <c r="R57" s="112"/>
      <c r="S57" s="112"/>
    </row>
    <row r="58" spans="1:19" x14ac:dyDescent="0.25">
      <c r="A58" s="112" t="s">
        <v>6764</v>
      </c>
      <c r="B58" s="93">
        <v>-1</v>
      </c>
      <c r="C58" s="56" t="s">
        <v>8541</v>
      </c>
      <c r="D58" s="49" t="s">
        <v>6542</v>
      </c>
      <c r="E58" s="55"/>
      <c r="F58" s="55" t="s">
        <v>7664</v>
      </c>
      <c r="G58" s="55" t="s">
        <v>3203</v>
      </c>
      <c r="H58" s="49" t="s">
        <v>2974</v>
      </c>
      <c r="I58" s="55"/>
      <c r="J58" s="55" t="s">
        <v>3411</v>
      </c>
      <c r="K58" s="55" t="s">
        <v>7489</v>
      </c>
      <c r="L58" s="49" t="s">
        <v>91</v>
      </c>
      <c r="M58" s="152">
        <v>0</v>
      </c>
      <c r="N58" s="49" t="s">
        <v>8509</v>
      </c>
      <c r="O58" s="49"/>
      <c r="P58" s="112" t="s">
        <v>92</v>
      </c>
      <c r="Q58" s="112" t="s">
        <v>54</v>
      </c>
      <c r="R58" s="112" t="s">
        <v>8534</v>
      </c>
      <c r="S58" s="112"/>
    </row>
    <row r="59" spans="1:19" x14ac:dyDescent="0.25">
      <c r="A59" s="112" t="s">
        <v>6764</v>
      </c>
      <c r="B59" s="93">
        <v>-1</v>
      </c>
      <c r="C59" s="56" t="s">
        <v>8542</v>
      </c>
      <c r="D59" s="49" t="s">
        <v>6543</v>
      </c>
      <c r="E59" s="55"/>
      <c r="F59" s="55" t="s">
        <v>7665</v>
      </c>
      <c r="G59" s="55" t="s">
        <v>3205</v>
      </c>
      <c r="H59" s="49" t="s">
        <v>2976</v>
      </c>
      <c r="I59" s="55"/>
      <c r="J59" s="55" t="s">
        <v>3411</v>
      </c>
      <c r="K59" s="55" t="s">
        <v>7489</v>
      </c>
      <c r="L59" s="49" t="s">
        <v>91</v>
      </c>
      <c r="M59" s="152">
        <v>0</v>
      </c>
      <c r="N59" s="49" t="s">
        <v>8509</v>
      </c>
      <c r="O59" s="49"/>
      <c r="P59" s="112" t="s">
        <v>92</v>
      </c>
      <c r="Q59" s="112" t="s">
        <v>54</v>
      </c>
      <c r="R59" s="112" t="s">
        <v>8533</v>
      </c>
      <c r="S59" s="112"/>
    </row>
    <row r="60" spans="1:19" x14ac:dyDescent="0.25">
      <c r="A60" s="112" t="s">
        <v>6764</v>
      </c>
      <c r="B60" s="93">
        <v>-1</v>
      </c>
      <c r="C60" s="55" t="s">
        <v>2781</v>
      </c>
      <c r="D60" s="49" t="s">
        <v>6547</v>
      </c>
      <c r="E60" s="55"/>
      <c r="F60" s="55" t="s">
        <v>7668</v>
      </c>
      <c r="G60" s="55" t="s">
        <v>3213</v>
      </c>
      <c r="H60" s="49" t="s">
        <v>2984</v>
      </c>
      <c r="I60" s="55"/>
      <c r="J60" s="55" t="s">
        <v>3411</v>
      </c>
      <c r="K60" s="55" t="s">
        <v>7489</v>
      </c>
      <c r="L60" s="49" t="s">
        <v>91</v>
      </c>
      <c r="M60" s="152">
        <v>0</v>
      </c>
      <c r="N60" s="49" t="s">
        <v>8509</v>
      </c>
      <c r="O60" s="49"/>
      <c r="P60" s="112" t="s">
        <v>92</v>
      </c>
      <c r="Q60" s="112" t="s">
        <v>54</v>
      </c>
      <c r="R60" s="112"/>
      <c r="S60" s="112"/>
    </row>
    <row r="61" spans="1:19" x14ac:dyDescent="0.25">
      <c r="A61" s="112" t="s">
        <v>6764</v>
      </c>
      <c r="B61" s="93">
        <v>-1</v>
      </c>
      <c r="C61" s="55" t="s">
        <v>2768</v>
      </c>
      <c r="D61" s="49" t="s">
        <v>6555</v>
      </c>
      <c r="E61" s="55"/>
      <c r="F61" s="55" t="s">
        <v>3396</v>
      </c>
      <c r="G61" s="55" t="s">
        <v>3200</v>
      </c>
      <c r="H61" s="49" t="s">
        <v>2971</v>
      </c>
      <c r="I61" s="55"/>
      <c r="J61" s="55" t="s">
        <v>7490</v>
      </c>
      <c r="K61" s="55"/>
      <c r="L61" s="49" t="s">
        <v>7469</v>
      </c>
      <c r="M61" s="152">
        <v>0</v>
      </c>
      <c r="N61" s="49" t="s">
        <v>8509</v>
      </c>
      <c r="O61" s="49"/>
      <c r="P61" s="112" t="s">
        <v>3013</v>
      </c>
      <c r="Q61" s="112" t="s">
        <v>54</v>
      </c>
      <c r="S61" s="112"/>
    </row>
    <row r="62" spans="1:19" x14ac:dyDescent="0.25">
      <c r="A62" s="112" t="s">
        <v>6764</v>
      </c>
      <c r="B62" s="93">
        <v>-1</v>
      </c>
      <c r="C62" s="56" t="s">
        <v>8532</v>
      </c>
      <c r="D62" s="49" t="s">
        <v>6549</v>
      </c>
      <c r="E62" s="55" t="s">
        <v>6</v>
      </c>
      <c r="F62" s="55" t="s">
        <v>3399</v>
      </c>
      <c r="G62" s="55" t="s">
        <v>3212</v>
      </c>
      <c r="H62" s="49" t="s">
        <v>2983</v>
      </c>
      <c r="I62" s="55"/>
      <c r="J62" s="55" t="s">
        <v>7490</v>
      </c>
      <c r="K62" s="55"/>
      <c r="L62" s="49" t="s">
        <v>7469</v>
      </c>
      <c r="M62" s="152">
        <v>0</v>
      </c>
      <c r="N62" s="49" t="s">
        <v>8509</v>
      </c>
      <c r="O62" s="49"/>
      <c r="P62" s="112" t="s">
        <v>235</v>
      </c>
      <c r="Q62" s="112" t="s">
        <v>54</v>
      </c>
      <c r="R62" s="112" t="s">
        <v>8531</v>
      </c>
      <c r="S62" s="112"/>
    </row>
    <row r="63" spans="1:19" x14ac:dyDescent="0.25">
      <c r="A63" s="112" t="s">
        <v>6764</v>
      </c>
      <c r="B63" s="93">
        <v>-1</v>
      </c>
      <c r="C63" s="56" t="s">
        <v>8548</v>
      </c>
      <c r="D63" s="49" t="s">
        <v>6554</v>
      </c>
      <c r="E63" s="55" t="s">
        <v>6</v>
      </c>
      <c r="F63" s="55" t="s">
        <v>3395</v>
      </c>
      <c r="G63" s="55" t="s">
        <v>3202</v>
      </c>
      <c r="H63" s="49" t="s">
        <v>2973</v>
      </c>
      <c r="I63" s="55"/>
      <c r="J63" s="55" t="s">
        <v>7490</v>
      </c>
      <c r="K63" s="55"/>
      <c r="L63" s="49" t="s">
        <v>7469</v>
      </c>
      <c r="M63" s="152">
        <v>0</v>
      </c>
      <c r="N63" s="49" t="s">
        <v>8509</v>
      </c>
      <c r="O63" s="49"/>
      <c r="P63" s="112" t="s">
        <v>249</v>
      </c>
      <c r="Q63" s="112" t="s">
        <v>54</v>
      </c>
      <c r="R63" s="112" t="s">
        <v>8547</v>
      </c>
      <c r="S63" s="112"/>
    </row>
    <row r="64" spans="1:19" x14ac:dyDescent="0.25">
      <c r="A64" s="112" t="s">
        <v>6764</v>
      </c>
      <c r="B64" s="93">
        <v>-1</v>
      </c>
      <c r="C64" s="55" t="s">
        <v>2776</v>
      </c>
      <c r="D64" s="49" t="s">
        <v>6551</v>
      </c>
      <c r="E64" s="55" t="s">
        <v>6</v>
      </c>
      <c r="F64" s="55" t="s">
        <v>3393</v>
      </c>
      <c r="G64" s="55" t="s">
        <v>3208</v>
      </c>
      <c r="H64" s="49" t="s">
        <v>2979</v>
      </c>
      <c r="I64" s="55"/>
      <c r="J64" s="55" t="s">
        <v>7490</v>
      </c>
      <c r="K64" s="55"/>
      <c r="L64" s="49" t="s">
        <v>7469</v>
      </c>
      <c r="M64" s="152">
        <v>0</v>
      </c>
      <c r="N64" s="49" t="s">
        <v>8509</v>
      </c>
      <c r="O64" s="49"/>
      <c r="P64" s="112" t="s">
        <v>165</v>
      </c>
      <c r="Q64" s="112" t="s">
        <v>54</v>
      </c>
      <c r="R64" s="112"/>
      <c r="S64" s="112"/>
    </row>
    <row r="65" spans="1:19" x14ac:dyDescent="0.25">
      <c r="A65" s="112" t="s">
        <v>6764</v>
      </c>
      <c r="B65" s="93">
        <v>-1</v>
      </c>
      <c r="C65" s="56" t="s">
        <v>8544</v>
      </c>
      <c r="D65" s="49" t="s">
        <v>6553</v>
      </c>
      <c r="E65" s="55" t="s">
        <v>6</v>
      </c>
      <c r="F65" s="55" t="s">
        <v>3394</v>
      </c>
      <c r="G65" s="55" t="s">
        <v>3204</v>
      </c>
      <c r="H65" s="49" t="s">
        <v>2975</v>
      </c>
      <c r="I65" s="55"/>
      <c r="J65" s="55" t="s">
        <v>7490</v>
      </c>
      <c r="K65" s="55"/>
      <c r="L65" s="49" t="s">
        <v>7469</v>
      </c>
      <c r="M65" s="152">
        <v>0</v>
      </c>
      <c r="N65" s="49" t="s">
        <v>8509</v>
      </c>
      <c r="O65" s="49"/>
      <c r="P65" s="112" t="s">
        <v>235</v>
      </c>
      <c r="Q65" s="112" t="s">
        <v>54</v>
      </c>
      <c r="R65" s="112" t="s">
        <v>8543</v>
      </c>
      <c r="S65" s="112"/>
    </row>
    <row r="66" spans="1:19" x14ac:dyDescent="0.25">
      <c r="A66" s="112" t="s">
        <v>6764</v>
      </c>
      <c r="B66" s="93">
        <v>-1</v>
      </c>
      <c r="C66" s="56" t="s">
        <v>8546</v>
      </c>
      <c r="D66" s="49" t="s">
        <v>6552</v>
      </c>
      <c r="E66" s="55" t="s">
        <v>6</v>
      </c>
      <c r="F66" s="55" t="s">
        <v>7492</v>
      </c>
      <c r="G66" s="55" t="s">
        <v>3206</v>
      </c>
      <c r="H66" s="49" t="s">
        <v>2977</v>
      </c>
      <c r="I66" s="55"/>
      <c r="J66" s="55" t="s">
        <v>7490</v>
      </c>
      <c r="K66" s="55"/>
      <c r="L66" s="49" t="s">
        <v>7469</v>
      </c>
      <c r="M66" s="152">
        <v>0</v>
      </c>
      <c r="N66" s="49" t="s">
        <v>8509</v>
      </c>
      <c r="O66" s="49"/>
      <c r="P66" s="112" t="s">
        <v>235</v>
      </c>
      <c r="Q66" s="112" t="s">
        <v>54</v>
      </c>
      <c r="R66" s="112" t="s">
        <v>8545</v>
      </c>
      <c r="S66" s="112"/>
    </row>
    <row r="67" spans="1:19" x14ac:dyDescent="0.25">
      <c r="A67" s="112" t="s">
        <v>6764</v>
      </c>
      <c r="B67" s="93">
        <v>-1</v>
      </c>
      <c r="C67" s="55" t="s">
        <v>2782</v>
      </c>
      <c r="D67" s="49" t="s">
        <v>6548</v>
      </c>
      <c r="F67" s="55" t="s">
        <v>3398</v>
      </c>
      <c r="G67" s="55" t="s">
        <v>3214</v>
      </c>
      <c r="H67" s="49" t="s">
        <v>2985</v>
      </c>
      <c r="I67" s="55"/>
      <c r="J67" s="55" t="s">
        <v>7490</v>
      </c>
      <c r="K67" s="55"/>
      <c r="L67" s="49" t="s">
        <v>7469</v>
      </c>
      <c r="M67" s="152">
        <v>0</v>
      </c>
      <c r="N67" s="49" t="s">
        <v>8509</v>
      </c>
      <c r="O67" s="49"/>
      <c r="P67" s="112" t="s">
        <v>250</v>
      </c>
      <c r="Q67" s="112" t="s">
        <v>54</v>
      </c>
      <c r="R67" s="112"/>
      <c r="S67" s="112"/>
    </row>
    <row r="68" spans="1:19" x14ac:dyDescent="0.25">
      <c r="A68" s="114" t="s">
        <v>6764</v>
      </c>
      <c r="B68" s="99">
        <v>1</v>
      </c>
      <c r="C68" s="100" t="s">
        <v>93</v>
      </c>
      <c r="D68" s="100" t="s">
        <v>1923</v>
      </c>
      <c r="E68" s="101" t="s">
        <v>2130</v>
      </c>
      <c r="F68" s="100" t="s">
        <v>7701</v>
      </c>
      <c r="G68" s="100" t="s">
        <v>277</v>
      </c>
      <c r="H68" s="100" t="s">
        <v>278</v>
      </c>
      <c r="I68" s="100" t="s">
        <v>2311</v>
      </c>
      <c r="J68" s="102" t="s">
        <v>7490</v>
      </c>
      <c r="K68" s="102"/>
      <c r="L68" s="100" t="s">
        <v>91</v>
      </c>
      <c r="M68" s="153" t="s">
        <v>8508</v>
      </c>
      <c r="N68" s="102" t="s">
        <v>8510</v>
      </c>
      <c r="O68" s="102" t="s">
        <v>8513</v>
      </c>
      <c r="P68" s="114" t="s">
        <v>91</v>
      </c>
      <c r="Q68" s="114" t="s">
        <v>54</v>
      </c>
      <c r="R68" s="114"/>
      <c r="S68" s="112"/>
    </row>
    <row r="69" spans="1:19" x14ac:dyDescent="0.25">
      <c r="A69" s="112" t="s">
        <v>6764</v>
      </c>
      <c r="B69" s="93">
        <v>2</v>
      </c>
      <c r="C69" s="49" t="s">
        <v>128</v>
      </c>
      <c r="D69" s="53" t="s">
        <v>1922</v>
      </c>
      <c r="E69" s="53" t="s">
        <v>3400</v>
      </c>
      <c r="F69" s="53" t="s">
        <v>2146</v>
      </c>
      <c r="G69" s="49" t="s">
        <v>342</v>
      </c>
      <c r="H69" s="49" t="s">
        <v>6765</v>
      </c>
      <c r="I69" s="112"/>
      <c r="J69" s="49" t="s">
        <v>7490</v>
      </c>
      <c r="K69" s="49"/>
      <c r="L69" s="112" t="s">
        <v>7470</v>
      </c>
      <c r="M69" s="113" t="s">
        <v>8508</v>
      </c>
      <c r="N69" s="112" t="s">
        <v>8510</v>
      </c>
      <c r="O69" s="112" t="s">
        <v>8513</v>
      </c>
      <c r="P69" s="131" t="s">
        <v>100</v>
      </c>
      <c r="Q69" s="131" t="s">
        <v>54</v>
      </c>
      <c r="R69" s="52"/>
      <c r="S69" s="112"/>
    </row>
    <row r="70" spans="1:19" x14ac:dyDescent="0.25">
      <c r="A70" s="112" t="s">
        <v>6764</v>
      </c>
      <c r="B70" s="76">
        <v>3</v>
      </c>
      <c r="C70" s="55" t="s">
        <v>2764</v>
      </c>
      <c r="D70" s="49" t="s">
        <v>2056</v>
      </c>
      <c r="E70" s="55" t="s">
        <v>7615</v>
      </c>
      <c r="F70" s="53" t="s">
        <v>7588</v>
      </c>
      <c r="G70" s="55" t="s">
        <v>3196</v>
      </c>
      <c r="H70" s="49" t="s">
        <v>2968</v>
      </c>
      <c r="I70" s="55"/>
      <c r="J70" s="55" t="s">
        <v>7490</v>
      </c>
      <c r="K70" s="55"/>
      <c r="L70" s="49" t="s">
        <v>153</v>
      </c>
      <c r="M70" s="152" t="s">
        <v>8508</v>
      </c>
      <c r="N70" s="49" t="s">
        <v>8509</v>
      </c>
      <c r="O70" s="49" t="s">
        <v>8513</v>
      </c>
      <c r="P70" s="112" t="s">
        <v>153</v>
      </c>
      <c r="Q70" s="112" t="s">
        <v>54</v>
      </c>
      <c r="R70" s="112"/>
      <c r="S70" s="112"/>
    </row>
    <row r="71" spans="1:19" x14ac:dyDescent="0.25">
      <c r="A71" s="137" t="s">
        <v>6764</v>
      </c>
      <c r="B71" s="97">
        <v>4</v>
      </c>
      <c r="C71" s="96" t="s">
        <v>6611</v>
      </c>
      <c r="D71" s="66" t="s">
        <v>6613</v>
      </c>
      <c r="E71" s="96" t="s">
        <v>7616</v>
      </c>
      <c r="F71" s="65" t="s">
        <v>7669</v>
      </c>
      <c r="G71" s="96"/>
      <c r="H71" s="66"/>
      <c r="I71" s="96"/>
      <c r="J71" s="96" t="s">
        <v>7490</v>
      </c>
      <c r="K71" s="96"/>
      <c r="L71" s="66" t="s">
        <v>91</v>
      </c>
      <c r="M71" s="158" t="s">
        <v>8508</v>
      </c>
      <c r="N71" s="66" t="s">
        <v>8509</v>
      </c>
      <c r="O71" s="66" t="s">
        <v>8513</v>
      </c>
      <c r="P71" s="137" t="s">
        <v>92</v>
      </c>
      <c r="Q71" s="137" t="s">
        <v>54</v>
      </c>
      <c r="R71" s="137"/>
      <c r="S71" s="112"/>
    </row>
    <row r="72" spans="1:19" x14ac:dyDescent="0.25">
      <c r="A72" s="137" t="s">
        <v>6764</v>
      </c>
      <c r="B72" s="97">
        <v>5</v>
      </c>
      <c r="C72" s="96" t="s">
        <v>8549</v>
      </c>
      <c r="D72" s="66" t="s">
        <v>6614</v>
      </c>
      <c r="E72" s="96" t="s">
        <v>7617</v>
      </c>
      <c r="F72" s="65" t="s">
        <v>7619</v>
      </c>
      <c r="G72" s="96"/>
      <c r="H72" s="66"/>
      <c r="I72" s="96"/>
      <c r="J72" s="96" t="s">
        <v>7490</v>
      </c>
      <c r="K72" s="96"/>
      <c r="L72" s="66" t="s">
        <v>91</v>
      </c>
      <c r="M72" s="158" t="s">
        <v>8508</v>
      </c>
      <c r="N72" s="66" t="s">
        <v>8509</v>
      </c>
      <c r="O72" s="66" t="s">
        <v>8513</v>
      </c>
      <c r="P72" s="137" t="s">
        <v>92</v>
      </c>
      <c r="Q72" s="137" t="s">
        <v>54</v>
      </c>
      <c r="R72" s="137"/>
      <c r="S72" s="112"/>
    </row>
    <row r="73" spans="1:19" x14ac:dyDescent="0.25">
      <c r="A73" s="137" t="s">
        <v>6764</v>
      </c>
      <c r="B73" s="97">
        <v>6</v>
      </c>
      <c r="C73" s="96" t="s">
        <v>6612</v>
      </c>
      <c r="D73" s="66" t="s">
        <v>6617</v>
      </c>
      <c r="E73" s="96" t="s">
        <v>7618</v>
      </c>
      <c r="F73" s="65" t="s">
        <v>7620</v>
      </c>
      <c r="G73" s="96"/>
      <c r="H73" s="66"/>
      <c r="I73" s="96"/>
      <c r="J73" s="96" t="s">
        <v>7490</v>
      </c>
      <c r="K73" s="96"/>
      <c r="L73" s="66" t="s">
        <v>7469</v>
      </c>
      <c r="M73" s="158" t="s">
        <v>8508</v>
      </c>
      <c r="N73" s="66" t="s">
        <v>8509</v>
      </c>
      <c r="O73" s="66" t="s">
        <v>8513</v>
      </c>
      <c r="P73" s="137" t="s">
        <v>100</v>
      </c>
      <c r="Q73" s="137" t="s">
        <v>54</v>
      </c>
      <c r="R73" s="137"/>
      <c r="S73" s="112"/>
    </row>
    <row r="74" spans="1:19" x14ac:dyDescent="0.25">
      <c r="A74" s="137" t="s">
        <v>6764</v>
      </c>
      <c r="B74" s="97">
        <v>7</v>
      </c>
      <c r="C74" s="96" t="s">
        <v>6616</v>
      </c>
      <c r="D74" s="66" t="s">
        <v>6618</v>
      </c>
      <c r="E74" s="96" t="s">
        <v>7622</v>
      </c>
      <c r="F74" s="65" t="s">
        <v>7621</v>
      </c>
      <c r="G74" s="96"/>
      <c r="H74" s="66"/>
      <c r="I74" s="96"/>
      <c r="J74" s="96" t="s">
        <v>7490</v>
      </c>
      <c r="K74" s="96"/>
      <c r="L74" s="66" t="s">
        <v>91</v>
      </c>
      <c r="M74" s="158" t="s">
        <v>8508</v>
      </c>
      <c r="N74" s="66" t="s">
        <v>8509</v>
      </c>
      <c r="O74" s="66" t="s">
        <v>8513</v>
      </c>
      <c r="P74" s="137" t="s">
        <v>92</v>
      </c>
      <c r="Q74" s="137" t="s">
        <v>54</v>
      </c>
      <c r="R74" s="137"/>
      <c r="S74" s="112"/>
    </row>
    <row r="75" spans="1:19" x14ac:dyDescent="0.25">
      <c r="A75" s="114" t="s">
        <v>6764</v>
      </c>
      <c r="B75" s="99">
        <v>8</v>
      </c>
      <c r="C75" s="100" t="s">
        <v>7517</v>
      </c>
      <c r="D75" s="100" t="s">
        <v>1895</v>
      </c>
      <c r="E75" s="101" t="s">
        <v>7623</v>
      </c>
      <c r="F75" s="100" t="s">
        <v>2172</v>
      </c>
      <c r="G75" s="100"/>
      <c r="H75" s="100"/>
      <c r="I75" s="100"/>
      <c r="J75" s="102" t="s">
        <v>7490</v>
      </c>
      <c r="K75" s="102"/>
      <c r="L75" s="100" t="s">
        <v>91</v>
      </c>
      <c r="M75" s="153">
        <v>0</v>
      </c>
      <c r="N75" s="102" t="s">
        <v>8509</v>
      </c>
      <c r="O75" s="102" t="s">
        <v>8514</v>
      </c>
      <c r="P75" s="114" t="s">
        <v>91</v>
      </c>
      <c r="Q75" s="114" t="s">
        <v>54</v>
      </c>
      <c r="R75" s="114"/>
      <c r="S75" s="112"/>
    </row>
    <row r="76" spans="1:19" x14ac:dyDescent="0.25">
      <c r="A76" s="135" t="s">
        <v>2793</v>
      </c>
      <c r="B76" s="76">
        <v>-99</v>
      </c>
      <c r="C76" s="49" t="s">
        <v>292</v>
      </c>
      <c r="D76" s="112"/>
      <c r="E76" s="49" t="s">
        <v>6</v>
      </c>
      <c r="F76" s="112"/>
      <c r="G76" s="49" t="s">
        <v>292</v>
      </c>
      <c r="H76" s="49" t="s">
        <v>292</v>
      </c>
      <c r="I76" s="112"/>
      <c r="J76" s="49" t="s">
        <v>7490</v>
      </c>
      <c r="K76" s="49"/>
      <c r="L76" s="52" t="s">
        <v>7470</v>
      </c>
      <c r="M76" s="113" t="s">
        <v>8508</v>
      </c>
      <c r="N76" s="112" t="s">
        <v>8510</v>
      </c>
      <c r="O76" s="112"/>
      <c r="P76" s="131"/>
      <c r="Q76" s="131" t="s">
        <v>54</v>
      </c>
      <c r="R76" s="52"/>
      <c r="S76" s="112"/>
    </row>
    <row r="77" spans="1:19" x14ac:dyDescent="0.25">
      <c r="A77" s="114" t="s">
        <v>2793</v>
      </c>
      <c r="B77" s="99">
        <v>1</v>
      </c>
      <c r="C77" s="100" t="s">
        <v>93</v>
      </c>
      <c r="D77" s="100" t="s">
        <v>1923</v>
      </c>
      <c r="E77" s="101" t="s">
        <v>2130</v>
      </c>
      <c r="F77" s="100" t="s">
        <v>7701</v>
      </c>
      <c r="G77" s="100" t="s">
        <v>277</v>
      </c>
      <c r="H77" s="100" t="s">
        <v>278</v>
      </c>
      <c r="I77" s="100" t="s">
        <v>2311</v>
      </c>
      <c r="J77" s="102" t="s">
        <v>7490</v>
      </c>
      <c r="K77" s="102"/>
      <c r="L77" s="100" t="s">
        <v>91</v>
      </c>
      <c r="M77" s="153" t="s">
        <v>8508</v>
      </c>
      <c r="N77" s="102" t="s">
        <v>8510</v>
      </c>
      <c r="O77" s="102" t="s">
        <v>8513</v>
      </c>
      <c r="P77" s="114" t="s">
        <v>91</v>
      </c>
      <c r="Q77" s="114" t="s">
        <v>54</v>
      </c>
      <c r="R77" s="114"/>
      <c r="S77" s="112"/>
    </row>
    <row r="78" spans="1:19" x14ac:dyDescent="0.25">
      <c r="A78" s="112" t="s">
        <v>2793</v>
      </c>
      <c r="B78" s="76">
        <v>2</v>
      </c>
      <c r="C78" s="58" t="s">
        <v>128</v>
      </c>
      <c r="D78" s="53" t="s">
        <v>1922</v>
      </c>
      <c r="E78" s="53" t="s">
        <v>3400</v>
      </c>
      <c r="F78" s="53" t="s">
        <v>2146</v>
      </c>
      <c r="G78" s="53" t="s">
        <v>342</v>
      </c>
      <c r="H78" s="53"/>
      <c r="I78" s="53"/>
      <c r="J78" s="55" t="s">
        <v>7490</v>
      </c>
      <c r="K78" s="55"/>
      <c r="L78" s="53" t="s">
        <v>7470</v>
      </c>
      <c r="M78" s="154" t="s">
        <v>8508</v>
      </c>
      <c r="N78" s="55" t="s">
        <v>8510</v>
      </c>
      <c r="O78" s="55" t="s">
        <v>8513</v>
      </c>
      <c r="P78" s="112" t="s">
        <v>100</v>
      </c>
      <c r="Q78" s="112" t="s">
        <v>54</v>
      </c>
      <c r="R78" s="112"/>
      <c r="S78" s="112"/>
    </row>
    <row r="79" spans="1:19" x14ac:dyDescent="0.25">
      <c r="A79" s="112" t="s">
        <v>2793</v>
      </c>
      <c r="B79" s="76">
        <v>3</v>
      </c>
      <c r="C79" s="84" t="s">
        <v>2762</v>
      </c>
      <c r="D79" s="53" t="s">
        <v>6393</v>
      </c>
      <c r="E79" s="55" t="s">
        <v>7624</v>
      </c>
      <c r="F79" s="53" t="s">
        <v>2174</v>
      </c>
      <c r="G79" s="55" t="s">
        <v>3194</v>
      </c>
      <c r="H79" s="49" t="s">
        <v>2966</v>
      </c>
      <c r="I79" s="55"/>
      <c r="J79" s="55" t="s">
        <v>7490</v>
      </c>
      <c r="K79" s="55"/>
      <c r="L79" s="49" t="s">
        <v>91</v>
      </c>
      <c r="M79" s="152" t="s">
        <v>8508</v>
      </c>
      <c r="N79" s="49" t="s">
        <v>8509</v>
      </c>
      <c r="O79" s="49" t="s">
        <v>8513</v>
      </c>
      <c r="P79" s="112" t="s">
        <v>91</v>
      </c>
      <c r="Q79" s="112" t="s">
        <v>54</v>
      </c>
      <c r="R79" s="112"/>
      <c r="S79" s="112"/>
    </row>
    <row r="80" spans="1:19" x14ac:dyDescent="0.25">
      <c r="A80" s="52" t="s">
        <v>2793</v>
      </c>
      <c r="B80" s="93">
        <v>4</v>
      </c>
      <c r="C80" s="55" t="s">
        <v>2763</v>
      </c>
      <c r="D80" s="49" t="s">
        <v>1895</v>
      </c>
      <c r="E80" s="56" t="s">
        <v>7623</v>
      </c>
      <c r="F80" s="53" t="s">
        <v>2172</v>
      </c>
      <c r="G80" s="55" t="s">
        <v>3195</v>
      </c>
      <c r="H80" s="49" t="s">
        <v>2967</v>
      </c>
      <c r="I80" s="55"/>
      <c r="J80" s="55" t="s">
        <v>7490</v>
      </c>
      <c r="K80" s="55"/>
      <c r="L80" s="49" t="s">
        <v>91</v>
      </c>
      <c r="M80" s="152">
        <v>0</v>
      </c>
      <c r="N80" s="49" t="s">
        <v>8509</v>
      </c>
      <c r="O80" s="49" t="s">
        <v>8514</v>
      </c>
      <c r="P80" s="112" t="s">
        <v>91</v>
      </c>
      <c r="Q80" s="112" t="s">
        <v>54</v>
      </c>
      <c r="R80" s="112"/>
      <c r="S80" s="112"/>
    </row>
    <row r="81" spans="1:19" x14ac:dyDescent="0.25">
      <c r="A81" s="110" t="s">
        <v>2791</v>
      </c>
      <c r="B81" s="93">
        <v>-99</v>
      </c>
      <c r="C81" s="55" t="s">
        <v>2686</v>
      </c>
      <c r="D81" s="49" t="s">
        <v>7585</v>
      </c>
      <c r="E81" s="55" t="s">
        <v>6</v>
      </c>
      <c r="F81" s="55"/>
      <c r="G81" s="55" t="s">
        <v>3112</v>
      </c>
      <c r="H81" s="49" t="s">
        <v>2890</v>
      </c>
      <c r="I81" s="55"/>
      <c r="J81" s="55" t="s">
        <v>7490</v>
      </c>
      <c r="K81" s="55"/>
      <c r="L81" s="49" t="s">
        <v>153</v>
      </c>
      <c r="M81" s="152">
        <v>2</v>
      </c>
      <c r="N81" s="49" t="s">
        <v>8509</v>
      </c>
      <c r="O81" s="49"/>
      <c r="P81" s="112" t="s">
        <v>153</v>
      </c>
      <c r="Q81" s="112" t="s">
        <v>54</v>
      </c>
      <c r="R81" s="112"/>
      <c r="S81" s="112"/>
    </row>
    <row r="82" spans="1:19" x14ac:dyDescent="0.25">
      <c r="A82" s="110" t="s">
        <v>2791</v>
      </c>
      <c r="B82" s="93">
        <v>-99</v>
      </c>
      <c r="C82" s="55" t="s">
        <v>2687</v>
      </c>
      <c r="D82" s="55" t="s">
        <v>7583</v>
      </c>
      <c r="E82" s="55" t="s">
        <v>6</v>
      </c>
      <c r="F82" s="53" t="s">
        <v>2172</v>
      </c>
      <c r="G82" s="55" t="s">
        <v>3113</v>
      </c>
      <c r="H82" s="49" t="s">
        <v>2891</v>
      </c>
      <c r="I82" s="55"/>
      <c r="J82" s="55" t="s">
        <v>7490</v>
      </c>
      <c r="K82" s="55"/>
      <c r="L82" s="52" t="s">
        <v>91</v>
      </c>
      <c r="M82" s="155">
        <v>0</v>
      </c>
      <c r="N82" s="52" t="s">
        <v>8509</v>
      </c>
      <c r="O82" s="52"/>
      <c r="P82" s="112" t="s">
        <v>91</v>
      </c>
      <c r="Q82" s="112" t="s">
        <v>54</v>
      </c>
      <c r="R82" s="112"/>
      <c r="S82" s="112"/>
    </row>
    <row r="83" spans="1:19" x14ac:dyDescent="0.25">
      <c r="A83" s="110" t="s">
        <v>2791</v>
      </c>
      <c r="B83" s="93">
        <v>-99</v>
      </c>
      <c r="C83" s="55" t="s">
        <v>2685</v>
      </c>
      <c r="D83" s="49" t="s">
        <v>7584</v>
      </c>
      <c r="E83" s="55" t="s">
        <v>6</v>
      </c>
      <c r="F83" s="55"/>
      <c r="G83" s="55" t="s">
        <v>3111</v>
      </c>
      <c r="H83" s="49" t="s">
        <v>2889</v>
      </c>
      <c r="I83" s="55"/>
      <c r="J83" s="55" t="s">
        <v>7490</v>
      </c>
      <c r="K83" s="55"/>
      <c r="L83" s="49" t="s">
        <v>91</v>
      </c>
      <c r="M83" s="152">
        <v>0</v>
      </c>
      <c r="N83" s="49" t="s">
        <v>8509</v>
      </c>
      <c r="O83" s="49"/>
      <c r="P83" s="112" t="s">
        <v>92</v>
      </c>
      <c r="Q83" s="112" t="s">
        <v>54</v>
      </c>
      <c r="R83" s="112"/>
      <c r="S83" s="112"/>
    </row>
    <row r="84" spans="1:19" x14ac:dyDescent="0.25">
      <c r="A84" s="112" t="s">
        <v>43</v>
      </c>
      <c r="B84" s="75">
        <v>1</v>
      </c>
      <c r="C84" s="55" t="s">
        <v>93</v>
      </c>
      <c r="D84" s="53" t="s">
        <v>1887</v>
      </c>
      <c r="E84" s="55" t="s">
        <v>2130</v>
      </c>
      <c r="F84" s="53" t="s">
        <v>7703</v>
      </c>
      <c r="G84" s="53" t="s">
        <v>277</v>
      </c>
      <c r="H84" s="53" t="s">
        <v>278</v>
      </c>
      <c r="I84" s="53" t="s">
        <v>2311</v>
      </c>
      <c r="J84" s="55" t="s">
        <v>7490</v>
      </c>
      <c r="K84" s="55"/>
      <c r="L84" s="53" t="s">
        <v>91</v>
      </c>
      <c r="M84" s="154" t="s">
        <v>8508</v>
      </c>
      <c r="N84" s="55" t="s">
        <v>8510</v>
      </c>
      <c r="O84" s="55" t="s">
        <v>8513</v>
      </c>
      <c r="P84" s="112" t="s">
        <v>91</v>
      </c>
      <c r="Q84" s="112" t="s">
        <v>45</v>
      </c>
      <c r="R84" s="112"/>
      <c r="S84" s="112"/>
    </row>
    <row r="85" spans="1:19" x14ac:dyDescent="0.25">
      <c r="A85" s="112" t="s">
        <v>43</v>
      </c>
      <c r="B85" s="75">
        <v>2</v>
      </c>
      <c r="C85" s="55" t="s">
        <v>94</v>
      </c>
      <c r="D85" s="53" t="s">
        <v>1912</v>
      </c>
      <c r="E85" s="49" t="s">
        <v>8036</v>
      </c>
      <c r="F85" s="53" t="s">
        <v>2132</v>
      </c>
      <c r="G85" s="53" t="s">
        <v>279</v>
      </c>
      <c r="H85" s="53" t="s">
        <v>280</v>
      </c>
      <c r="I85" s="53" t="s">
        <v>2132</v>
      </c>
      <c r="J85" s="55" t="s">
        <v>7490</v>
      </c>
      <c r="K85" s="55"/>
      <c r="L85" s="53" t="s">
        <v>91</v>
      </c>
      <c r="M85" s="154">
        <v>0</v>
      </c>
      <c r="N85" s="55" t="s">
        <v>8509</v>
      </c>
      <c r="O85" s="55" t="s">
        <v>8514</v>
      </c>
      <c r="P85" s="112" t="s">
        <v>91</v>
      </c>
      <c r="Q85" s="112" t="s">
        <v>45</v>
      </c>
      <c r="R85" s="112"/>
      <c r="S85" s="112"/>
    </row>
    <row r="86" spans="1:19" x14ac:dyDescent="0.25">
      <c r="A86" s="112" t="s">
        <v>43</v>
      </c>
      <c r="B86" s="75">
        <v>3</v>
      </c>
      <c r="C86" s="55" t="s">
        <v>95</v>
      </c>
      <c r="D86" s="53" t="s">
        <v>6827</v>
      </c>
      <c r="E86" s="49" t="s">
        <v>8038</v>
      </c>
      <c r="F86" s="53" t="s">
        <v>2137</v>
      </c>
      <c r="G86" s="53" t="s">
        <v>281</v>
      </c>
      <c r="H86" s="53" t="s">
        <v>282</v>
      </c>
      <c r="I86" s="53" t="s">
        <v>2467</v>
      </c>
      <c r="J86" s="55" t="s">
        <v>7490</v>
      </c>
      <c r="K86" s="55"/>
      <c r="L86" s="53" t="s">
        <v>91</v>
      </c>
      <c r="M86" s="154">
        <v>0</v>
      </c>
      <c r="N86" s="55" t="s">
        <v>8509</v>
      </c>
      <c r="O86" s="55" t="s">
        <v>8514</v>
      </c>
      <c r="P86" s="112" t="s">
        <v>91</v>
      </c>
      <c r="Q86" s="112" t="s">
        <v>45</v>
      </c>
      <c r="R86" s="112"/>
      <c r="S86" s="112"/>
    </row>
    <row r="87" spans="1:19" x14ac:dyDescent="0.25">
      <c r="A87" s="112" t="s">
        <v>43</v>
      </c>
      <c r="B87" s="75">
        <v>4</v>
      </c>
      <c r="C87" s="55" t="s">
        <v>96</v>
      </c>
      <c r="D87" s="53" t="s">
        <v>6828</v>
      </c>
      <c r="E87" s="49" t="s">
        <v>8037</v>
      </c>
      <c r="F87" s="53" t="s">
        <v>3407</v>
      </c>
      <c r="G87" s="53" t="s">
        <v>283</v>
      </c>
      <c r="H87" s="53" t="s">
        <v>284</v>
      </c>
      <c r="I87" s="53" t="s">
        <v>2468</v>
      </c>
      <c r="J87" s="55" t="s">
        <v>7490</v>
      </c>
      <c r="K87" s="55"/>
      <c r="L87" s="53" t="s">
        <v>91</v>
      </c>
      <c r="M87" s="154">
        <v>0</v>
      </c>
      <c r="N87" s="55" t="s">
        <v>8509</v>
      </c>
      <c r="O87" s="55" t="s">
        <v>8514</v>
      </c>
      <c r="P87" s="112" t="s">
        <v>91</v>
      </c>
      <c r="Q87" s="112" t="s">
        <v>45</v>
      </c>
      <c r="R87" s="112"/>
      <c r="S87" s="112"/>
    </row>
    <row r="88" spans="1:19" x14ac:dyDescent="0.25">
      <c r="A88" s="112" t="s">
        <v>43</v>
      </c>
      <c r="B88" s="75">
        <v>5</v>
      </c>
      <c r="C88" s="55" t="s">
        <v>97</v>
      </c>
      <c r="D88" s="53" t="s">
        <v>6825</v>
      </c>
      <c r="E88" s="49" t="s">
        <v>2134</v>
      </c>
      <c r="F88" s="53" t="s">
        <v>8039</v>
      </c>
      <c r="G88" s="53" t="s">
        <v>285</v>
      </c>
      <c r="H88" s="53" t="s">
        <v>286</v>
      </c>
      <c r="I88" s="53" t="s">
        <v>2312</v>
      </c>
      <c r="J88" s="55" t="s">
        <v>6829</v>
      </c>
      <c r="K88" s="55" t="s">
        <v>7489</v>
      </c>
      <c r="L88" s="53" t="s">
        <v>91</v>
      </c>
      <c r="M88" s="154">
        <v>0</v>
      </c>
      <c r="N88" s="55" t="s">
        <v>8509</v>
      </c>
      <c r="O88" s="55" t="s">
        <v>8514</v>
      </c>
      <c r="P88" s="112" t="s">
        <v>92</v>
      </c>
      <c r="Q88" s="112" t="s">
        <v>45</v>
      </c>
      <c r="R88" s="112"/>
      <c r="S88" s="112"/>
    </row>
    <row r="89" spans="1:19" x14ac:dyDescent="0.25">
      <c r="A89" s="112" t="s">
        <v>43</v>
      </c>
      <c r="B89" s="75">
        <v>6</v>
      </c>
      <c r="C89" s="55" t="s">
        <v>98</v>
      </c>
      <c r="D89" s="53" t="s">
        <v>6826</v>
      </c>
      <c r="E89" s="49" t="s">
        <v>2288</v>
      </c>
      <c r="F89" s="54" t="s">
        <v>8040</v>
      </c>
      <c r="G89" s="53" t="s">
        <v>287</v>
      </c>
      <c r="H89" s="53" t="s">
        <v>288</v>
      </c>
      <c r="I89" s="53" t="s">
        <v>2313</v>
      </c>
      <c r="J89" s="55" t="s">
        <v>6830</v>
      </c>
      <c r="K89" s="55" t="s">
        <v>7489</v>
      </c>
      <c r="L89" s="53" t="s">
        <v>91</v>
      </c>
      <c r="M89" s="154">
        <v>0</v>
      </c>
      <c r="N89" s="55" t="s">
        <v>8509</v>
      </c>
      <c r="O89" s="55" t="s">
        <v>8514</v>
      </c>
      <c r="P89" s="112" t="s">
        <v>92</v>
      </c>
      <c r="Q89" s="112" t="s">
        <v>45</v>
      </c>
      <c r="R89" s="112"/>
      <c r="S89" s="112"/>
    </row>
    <row r="90" spans="1:19" x14ac:dyDescent="0.25">
      <c r="A90" s="112" t="s">
        <v>43</v>
      </c>
      <c r="B90" s="113">
        <v>7</v>
      </c>
      <c r="C90" s="55" t="s">
        <v>3776</v>
      </c>
      <c r="D90" s="55" t="s">
        <v>6363</v>
      </c>
      <c r="E90" s="112" t="s">
        <v>8041</v>
      </c>
      <c r="F90" s="110" t="s">
        <v>8042</v>
      </c>
      <c r="G90" s="112" t="s">
        <v>3843</v>
      </c>
      <c r="H90" s="112" t="s">
        <v>3844</v>
      </c>
      <c r="I90" s="112"/>
      <c r="J90" s="55" t="s">
        <v>7490</v>
      </c>
      <c r="K90" s="55"/>
      <c r="L90" s="112" t="s">
        <v>91</v>
      </c>
      <c r="M90" s="113">
        <v>0</v>
      </c>
      <c r="N90" s="112" t="s">
        <v>8509</v>
      </c>
      <c r="O90" s="112" t="s">
        <v>8514</v>
      </c>
      <c r="P90" s="112" t="s">
        <v>91</v>
      </c>
      <c r="Q90" s="112" t="s">
        <v>45</v>
      </c>
      <c r="R90" s="112"/>
      <c r="S90" s="112"/>
    </row>
    <row r="91" spans="1:19" x14ac:dyDescent="0.25">
      <c r="A91" s="112" t="s">
        <v>43</v>
      </c>
      <c r="B91" s="113">
        <v>8</v>
      </c>
      <c r="C91" s="55" t="s">
        <v>3777</v>
      </c>
      <c r="D91" s="55" t="s">
        <v>6365</v>
      </c>
      <c r="E91" s="112" t="s">
        <v>8043</v>
      </c>
      <c r="F91" s="110" t="s">
        <v>7625</v>
      </c>
      <c r="G91" s="112" t="s">
        <v>3845</v>
      </c>
      <c r="H91" s="112" t="s">
        <v>3846</v>
      </c>
      <c r="I91" s="112"/>
      <c r="J91" s="55" t="s">
        <v>7490</v>
      </c>
      <c r="K91" s="55"/>
      <c r="L91" s="112" t="s">
        <v>91</v>
      </c>
      <c r="M91" s="113">
        <v>0</v>
      </c>
      <c r="N91" s="112" t="s">
        <v>8509</v>
      </c>
      <c r="O91" s="112" t="s">
        <v>8514</v>
      </c>
      <c r="P91" s="112" t="s">
        <v>91</v>
      </c>
      <c r="Q91" s="112" t="s">
        <v>45</v>
      </c>
      <c r="R91" s="112"/>
      <c r="S91" s="112"/>
    </row>
    <row r="92" spans="1:19" x14ac:dyDescent="0.25">
      <c r="A92" s="112" t="s">
        <v>43</v>
      </c>
      <c r="B92" s="113">
        <v>9</v>
      </c>
      <c r="C92" s="55" t="s">
        <v>3780</v>
      </c>
      <c r="D92" s="55" t="s">
        <v>6369</v>
      </c>
      <c r="E92" s="112" t="s">
        <v>8044</v>
      </c>
      <c r="F92" s="110" t="s">
        <v>7626</v>
      </c>
      <c r="G92" s="112" t="s">
        <v>3851</v>
      </c>
      <c r="H92" s="112" t="s">
        <v>3852</v>
      </c>
      <c r="I92" s="112"/>
      <c r="J92" s="55" t="s">
        <v>7490</v>
      </c>
      <c r="K92" s="55"/>
      <c r="L92" s="112" t="s">
        <v>7470</v>
      </c>
      <c r="M92" s="113">
        <v>0</v>
      </c>
      <c r="N92" s="112" t="s">
        <v>8509</v>
      </c>
      <c r="O92" s="112" t="s">
        <v>8514</v>
      </c>
      <c r="P92" s="112" t="s">
        <v>100</v>
      </c>
      <c r="Q92" s="112" t="s">
        <v>45</v>
      </c>
      <c r="R92" s="112"/>
      <c r="S92" s="112"/>
    </row>
    <row r="93" spans="1:19" x14ac:dyDescent="0.25">
      <c r="A93" s="112" t="s">
        <v>43</v>
      </c>
      <c r="B93" s="113">
        <v>10</v>
      </c>
      <c r="C93" s="55" t="s">
        <v>3781</v>
      </c>
      <c r="D93" s="55" t="s">
        <v>3854</v>
      </c>
      <c r="E93" s="112" t="s">
        <v>8045</v>
      </c>
      <c r="F93" s="110" t="s">
        <v>7627</v>
      </c>
      <c r="G93" s="112" t="s">
        <v>3853</v>
      </c>
      <c r="H93" s="112" t="s">
        <v>3854</v>
      </c>
      <c r="I93" s="112"/>
      <c r="J93" s="55" t="s">
        <v>7490</v>
      </c>
      <c r="K93" s="55"/>
      <c r="L93" s="112" t="s">
        <v>7470</v>
      </c>
      <c r="M93" s="113">
        <v>0</v>
      </c>
      <c r="N93" s="112" t="s">
        <v>8509</v>
      </c>
      <c r="O93" s="112" t="s">
        <v>8514</v>
      </c>
      <c r="P93" s="112" t="s">
        <v>100</v>
      </c>
      <c r="Q93" s="112" t="s">
        <v>45</v>
      </c>
      <c r="R93" s="112"/>
      <c r="S93" s="112"/>
    </row>
    <row r="94" spans="1:19" x14ac:dyDescent="0.25">
      <c r="A94" s="112" t="s">
        <v>43</v>
      </c>
      <c r="B94" s="75">
        <v>11</v>
      </c>
      <c r="C94" s="55" t="s">
        <v>99</v>
      </c>
      <c r="D94" s="53" t="s">
        <v>290</v>
      </c>
      <c r="E94" s="112" t="s">
        <v>7644</v>
      </c>
      <c r="F94" s="67" t="s">
        <v>7644</v>
      </c>
      <c r="G94" s="53" t="s">
        <v>289</v>
      </c>
      <c r="H94" s="53" t="s">
        <v>290</v>
      </c>
      <c r="I94" s="53" t="s">
        <v>2128</v>
      </c>
      <c r="J94" s="55" t="s">
        <v>7490</v>
      </c>
      <c r="K94" s="55"/>
      <c r="L94" s="53" t="s">
        <v>91</v>
      </c>
      <c r="M94" s="154">
        <v>0</v>
      </c>
      <c r="N94" s="55" t="s">
        <v>8509</v>
      </c>
      <c r="O94" s="55" t="s">
        <v>8514</v>
      </c>
      <c r="P94" s="112" t="s">
        <v>91</v>
      </c>
      <c r="Q94" s="112" t="s">
        <v>45</v>
      </c>
      <c r="R94" s="112"/>
      <c r="S94" s="112"/>
    </row>
    <row r="95" spans="1:19" x14ac:dyDescent="0.25">
      <c r="A95" s="112" t="s">
        <v>43</v>
      </c>
      <c r="B95" s="113">
        <v>12</v>
      </c>
      <c r="C95" s="55" t="s">
        <v>3778</v>
      </c>
      <c r="D95" s="55" t="s">
        <v>6364</v>
      </c>
      <c r="E95" s="112" t="s">
        <v>7645</v>
      </c>
      <c r="F95" s="110" t="s">
        <v>7645</v>
      </c>
      <c r="G95" s="112" t="s">
        <v>3847</v>
      </c>
      <c r="H95" s="112" t="s">
        <v>3848</v>
      </c>
      <c r="I95" s="112"/>
      <c r="J95" s="55" t="s">
        <v>7490</v>
      </c>
      <c r="K95" s="55"/>
      <c r="L95" s="112" t="s">
        <v>91</v>
      </c>
      <c r="M95" s="113">
        <v>0</v>
      </c>
      <c r="N95" s="112" t="s">
        <v>8509</v>
      </c>
      <c r="O95" s="112" t="s">
        <v>8514</v>
      </c>
      <c r="P95" s="112" t="s">
        <v>91</v>
      </c>
      <c r="Q95" s="112" t="s">
        <v>45</v>
      </c>
      <c r="R95" s="112"/>
      <c r="S95" s="112"/>
    </row>
    <row r="96" spans="1:19" x14ac:dyDescent="0.25">
      <c r="A96" s="112" t="s">
        <v>43</v>
      </c>
      <c r="B96" s="113">
        <v>13</v>
      </c>
      <c r="C96" s="55" t="s">
        <v>3779</v>
      </c>
      <c r="D96" s="55" t="s">
        <v>3850</v>
      </c>
      <c r="E96" s="112" t="s">
        <v>7646</v>
      </c>
      <c r="F96" s="110" t="s">
        <v>7646</v>
      </c>
      <c r="G96" s="112" t="s">
        <v>3849</v>
      </c>
      <c r="H96" s="112" t="s">
        <v>3850</v>
      </c>
      <c r="I96" s="112"/>
      <c r="J96" s="55" t="s">
        <v>7490</v>
      </c>
      <c r="K96" s="55"/>
      <c r="L96" s="112" t="s">
        <v>91</v>
      </c>
      <c r="M96" s="113">
        <v>0</v>
      </c>
      <c r="N96" s="112" t="s">
        <v>8509</v>
      </c>
      <c r="O96" s="112" t="s">
        <v>8514</v>
      </c>
      <c r="P96" s="112" t="s">
        <v>91</v>
      </c>
      <c r="Q96" s="112" t="s">
        <v>45</v>
      </c>
      <c r="R96" s="112"/>
      <c r="S96" s="112"/>
    </row>
    <row r="97" spans="1:19" x14ac:dyDescent="0.25">
      <c r="A97" s="112" t="s">
        <v>43</v>
      </c>
      <c r="B97" s="113">
        <v>14</v>
      </c>
      <c r="C97" s="98" t="s">
        <v>3783</v>
      </c>
      <c r="D97" s="55" t="s">
        <v>1940</v>
      </c>
      <c r="E97" s="112" t="s">
        <v>2243</v>
      </c>
      <c r="F97" s="110" t="s">
        <v>2243</v>
      </c>
      <c r="G97" s="112" t="s">
        <v>3856</v>
      </c>
      <c r="H97" s="112" t="s">
        <v>3857</v>
      </c>
      <c r="I97" s="112"/>
      <c r="J97" s="55" t="s">
        <v>7490</v>
      </c>
      <c r="K97" s="55"/>
      <c r="L97" s="112" t="s">
        <v>91</v>
      </c>
      <c r="M97" s="113">
        <v>0</v>
      </c>
      <c r="N97" s="112" t="s">
        <v>8509</v>
      </c>
      <c r="O97" s="112" t="s">
        <v>8514</v>
      </c>
      <c r="P97" s="112" t="s">
        <v>91</v>
      </c>
      <c r="Q97" s="112" t="s">
        <v>45</v>
      </c>
      <c r="R97" s="112"/>
      <c r="S97" s="112"/>
    </row>
    <row r="98" spans="1:19" x14ac:dyDescent="0.25">
      <c r="A98" s="112" t="s">
        <v>43</v>
      </c>
      <c r="B98" s="113">
        <v>15</v>
      </c>
      <c r="C98" s="55" t="s">
        <v>3784</v>
      </c>
      <c r="D98" s="55" t="s">
        <v>6370</v>
      </c>
      <c r="E98" s="112" t="s">
        <v>7628</v>
      </c>
      <c r="F98" s="110" t="s">
        <v>7628</v>
      </c>
      <c r="G98" s="112" t="s">
        <v>3858</v>
      </c>
      <c r="H98" s="112" t="s">
        <v>3859</v>
      </c>
      <c r="I98" s="112"/>
      <c r="J98" s="55" t="s">
        <v>7490</v>
      </c>
      <c r="K98" s="55"/>
      <c r="L98" s="112" t="s">
        <v>91</v>
      </c>
      <c r="M98" s="113">
        <v>0</v>
      </c>
      <c r="N98" s="112" t="s">
        <v>8509</v>
      </c>
      <c r="O98" s="112" t="s">
        <v>8514</v>
      </c>
      <c r="P98" s="112" t="s">
        <v>92</v>
      </c>
      <c r="Q98" s="112" t="s">
        <v>45</v>
      </c>
      <c r="R98" s="112"/>
      <c r="S98" s="112"/>
    </row>
    <row r="99" spans="1:19" x14ac:dyDescent="0.25">
      <c r="A99" s="112" t="s">
        <v>43</v>
      </c>
      <c r="B99" s="113">
        <v>16</v>
      </c>
      <c r="C99" s="55" t="s">
        <v>3787</v>
      </c>
      <c r="D99" s="55" t="s">
        <v>6373</v>
      </c>
      <c r="E99" s="112" t="s">
        <v>8046</v>
      </c>
      <c r="F99" s="110" t="s">
        <v>7648</v>
      </c>
      <c r="G99" s="112" t="s">
        <v>3864</v>
      </c>
      <c r="H99" s="112" t="s">
        <v>3865</v>
      </c>
      <c r="I99" s="112"/>
      <c r="J99" s="55" t="s">
        <v>7490</v>
      </c>
      <c r="K99" s="55"/>
      <c r="L99" s="112" t="s">
        <v>7470</v>
      </c>
      <c r="M99" s="113">
        <v>0</v>
      </c>
      <c r="N99" s="112" t="s">
        <v>8509</v>
      </c>
      <c r="O99" s="112" t="s">
        <v>8514</v>
      </c>
      <c r="P99" s="112" t="s">
        <v>100</v>
      </c>
      <c r="Q99" s="112" t="s">
        <v>45</v>
      </c>
      <c r="R99" s="112"/>
      <c r="S99" s="112"/>
    </row>
    <row r="100" spans="1:19" x14ac:dyDescent="0.25">
      <c r="A100" s="112" t="s">
        <v>43</v>
      </c>
      <c r="B100" s="113">
        <v>17</v>
      </c>
      <c r="C100" s="55" t="s">
        <v>3786</v>
      </c>
      <c r="D100" s="55" t="s">
        <v>6372</v>
      </c>
      <c r="E100" s="112" t="s">
        <v>8047</v>
      </c>
      <c r="F100" s="110" t="s">
        <v>7629</v>
      </c>
      <c r="G100" s="112" t="s">
        <v>3862</v>
      </c>
      <c r="H100" s="112" t="s">
        <v>3863</v>
      </c>
      <c r="I100" s="112"/>
      <c r="J100" s="55" t="s">
        <v>7490</v>
      </c>
      <c r="K100" s="55"/>
      <c r="L100" s="112" t="s">
        <v>7470</v>
      </c>
      <c r="M100" s="113">
        <v>0</v>
      </c>
      <c r="N100" s="112" t="s">
        <v>8509</v>
      </c>
      <c r="O100" s="112" t="s">
        <v>8514</v>
      </c>
      <c r="P100" s="112" t="s">
        <v>7472</v>
      </c>
      <c r="Q100" s="112" t="s">
        <v>45</v>
      </c>
      <c r="R100" s="112"/>
      <c r="S100" s="112"/>
    </row>
    <row r="101" spans="1:19" x14ac:dyDescent="0.25">
      <c r="A101" s="112" t="s">
        <v>43</v>
      </c>
      <c r="B101" s="113">
        <v>18</v>
      </c>
      <c r="C101" s="55" t="s">
        <v>3785</v>
      </c>
      <c r="D101" s="55" t="s">
        <v>6371</v>
      </c>
      <c r="E101" s="112" t="s">
        <v>7630</v>
      </c>
      <c r="F101" s="110" t="s">
        <v>7630</v>
      </c>
      <c r="G101" s="112" t="s">
        <v>3860</v>
      </c>
      <c r="H101" s="112" t="s">
        <v>3861</v>
      </c>
      <c r="I101" s="112"/>
      <c r="J101" s="55" t="s">
        <v>7490</v>
      </c>
      <c r="K101" s="55"/>
      <c r="L101" s="112" t="s">
        <v>7471</v>
      </c>
      <c r="M101" s="113">
        <v>0</v>
      </c>
      <c r="N101" s="112" t="s">
        <v>8509</v>
      </c>
      <c r="O101" s="112" t="s">
        <v>8514</v>
      </c>
      <c r="P101" s="112" t="s">
        <v>3951</v>
      </c>
      <c r="Q101" s="112" t="s">
        <v>45</v>
      </c>
      <c r="R101" s="112"/>
      <c r="S101" s="112"/>
    </row>
    <row r="102" spans="1:19" x14ac:dyDescent="0.25">
      <c r="A102" s="112" t="s">
        <v>43</v>
      </c>
      <c r="B102" s="113">
        <v>19</v>
      </c>
      <c r="C102" s="55" t="s">
        <v>3790</v>
      </c>
      <c r="D102" s="55" t="s">
        <v>6375</v>
      </c>
      <c r="E102" s="112" t="s">
        <v>8048</v>
      </c>
      <c r="F102" s="110" t="s">
        <v>7631</v>
      </c>
      <c r="G102" s="112" t="s">
        <v>3870</v>
      </c>
      <c r="H102" s="112" t="s">
        <v>3871</v>
      </c>
      <c r="I102" s="112"/>
      <c r="J102" s="55" t="s">
        <v>7490</v>
      </c>
      <c r="K102" s="55"/>
      <c r="L102" s="112" t="s">
        <v>91</v>
      </c>
      <c r="M102" s="113">
        <v>0</v>
      </c>
      <c r="N102" s="112" t="s">
        <v>8509</v>
      </c>
      <c r="O102" s="112" t="s">
        <v>8514</v>
      </c>
      <c r="P102" s="112" t="s">
        <v>91</v>
      </c>
      <c r="Q102" s="112" t="s">
        <v>45</v>
      </c>
      <c r="R102" s="112"/>
      <c r="S102" s="112"/>
    </row>
    <row r="103" spans="1:19" x14ac:dyDescent="0.25">
      <c r="A103" s="112" t="s">
        <v>43</v>
      </c>
      <c r="B103" s="113">
        <v>20</v>
      </c>
      <c r="C103" s="55" t="s">
        <v>3789</v>
      </c>
      <c r="D103" s="55" t="s">
        <v>6366</v>
      </c>
      <c r="E103" s="112" t="s">
        <v>7632</v>
      </c>
      <c r="F103" s="110" t="s">
        <v>7632</v>
      </c>
      <c r="G103" s="112" t="s">
        <v>3868</v>
      </c>
      <c r="H103" s="112" t="s">
        <v>3869</v>
      </c>
      <c r="I103" s="112"/>
      <c r="J103" s="120" t="s">
        <v>7490</v>
      </c>
      <c r="K103" s="120"/>
      <c r="L103" s="112" t="s">
        <v>91</v>
      </c>
      <c r="M103" s="113">
        <v>0</v>
      </c>
      <c r="N103" s="112" t="s">
        <v>8509</v>
      </c>
      <c r="O103" s="112" t="s">
        <v>8514</v>
      </c>
      <c r="P103" s="112" t="s">
        <v>92</v>
      </c>
      <c r="Q103" s="112" t="s">
        <v>45</v>
      </c>
      <c r="R103" s="112"/>
      <c r="S103" s="112"/>
    </row>
    <row r="104" spans="1:19" x14ac:dyDescent="0.25">
      <c r="A104" s="112" t="s">
        <v>43</v>
      </c>
      <c r="B104" s="113">
        <v>21</v>
      </c>
      <c r="C104" s="55" t="s">
        <v>3821</v>
      </c>
      <c r="D104" s="55" t="s">
        <v>6537</v>
      </c>
      <c r="E104" s="112" t="s">
        <v>8049</v>
      </c>
      <c r="F104" s="110" t="s">
        <v>7633</v>
      </c>
      <c r="G104" s="112" t="s">
        <v>3926</v>
      </c>
      <c r="H104" s="112" t="s">
        <v>3927</v>
      </c>
      <c r="I104" s="112"/>
      <c r="J104" s="55" t="s">
        <v>7490</v>
      </c>
      <c r="K104" s="55"/>
      <c r="L104" s="112" t="s">
        <v>91</v>
      </c>
      <c r="M104" s="113">
        <v>0</v>
      </c>
      <c r="N104" s="112" t="s">
        <v>8509</v>
      </c>
      <c r="O104" s="112" t="s">
        <v>8514</v>
      </c>
      <c r="P104" s="112" t="s">
        <v>91</v>
      </c>
      <c r="Q104" s="112" t="s">
        <v>45</v>
      </c>
      <c r="R104" s="112"/>
      <c r="S104" s="112"/>
    </row>
    <row r="105" spans="1:19" x14ac:dyDescent="0.25">
      <c r="A105" s="112" t="s">
        <v>43</v>
      </c>
      <c r="B105" s="113">
        <v>22</v>
      </c>
      <c r="C105" s="55" t="s">
        <v>3822</v>
      </c>
      <c r="D105" s="55" t="s">
        <v>6538</v>
      </c>
      <c r="E105" s="112" t="s">
        <v>8050</v>
      </c>
      <c r="F105" s="110" t="s">
        <v>7634</v>
      </c>
      <c r="G105" s="112" t="s">
        <v>3928</v>
      </c>
      <c r="H105" s="112" t="s">
        <v>3929</v>
      </c>
      <c r="I105" s="112"/>
      <c r="J105" s="55" t="s">
        <v>7490</v>
      </c>
      <c r="K105" s="55"/>
      <c r="L105" s="112" t="s">
        <v>91</v>
      </c>
      <c r="M105" s="113">
        <v>0</v>
      </c>
      <c r="N105" s="112" t="s">
        <v>8509</v>
      </c>
      <c r="O105" s="112" t="s">
        <v>8514</v>
      </c>
      <c r="P105" s="112" t="s">
        <v>91</v>
      </c>
      <c r="Q105" s="112" t="s">
        <v>45</v>
      </c>
      <c r="R105" s="112"/>
      <c r="S105" s="112"/>
    </row>
    <row r="106" spans="1:19" x14ac:dyDescent="0.25">
      <c r="A106" s="112" t="s">
        <v>43</v>
      </c>
      <c r="B106" s="113">
        <v>23</v>
      </c>
      <c r="C106" s="55" t="s">
        <v>3793</v>
      </c>
      <c r="D106" s="55" t="s">
        <v>6368</v>
      </c>
      <c r="E106" s="112" t="s">
        <v>7635</v>
      </c>
      <c r="F106" s="110" t="s">
        <v>7635</v>
      </c>
      <c r="G106" s="112" t="s">
        <v>3793</v>
      </c>
      <c r="H106" s="112" t="s">
        <v>3875</v>
      </c>
      <c r="I106" s="112"/>
      <c r="J106" s="55" t="s">
        <v>7490</v>
      </c>
      <c r="K106" s="55"/>
      <c r="L106" s="112" t="s">
        <v>91</v>
      </c>
      <c r="M106" s="113">
        <v>0</v>
      </c>
      <c r="N106" s="112" t="s">
        <v>8509</v>
      </c>
      <c r="O106" s="112" t="s">
        <v>8514</v>
      </c>
      <c r="P106" s="112" t="s">
        <v>91</v>
      </c>
      <c r="Q106" s="112" t="s">
        <v>45</v>
      </c>
      <c r="R106" s="112"/>
      <c r="S106" s="112"/>
    </row>
    <row r="107" spans="1:19" x14ac:dyDescent="0.25">
      <c r="A107" s="112" t="s">
        <v>43</v>
      </c>
      <c r="B107" s="113">
        <v>23</v>
      </c>
      <c r="C107" s="55" t="s">
        <v>3782</v>
      </c>
      <c r="D107" s="55" t="s">
        <v>6619</v>
      </c>
      <c r="E107" s="112" t="s">
        <v>8051</v>
      </c>
      <c r="F107" s="110" t="s">
        <v>7636</v>
      </c>
      <c r="G107" s="112" t="s">
        <v>3569</v>
      </c>
      <c r="H107" s="112" t="s">
        <v>3855</v>
      </c>
      <c r="I107" s="112"/>
      <c r="J107" s="55" t="s">
        <v>7490</v>
      </c>
      <c r="K107" s="55"/>
      <c r="L107" s="112" t="s">
        <v>91</v>
      </c>
      <c r="M107" s="113">
        <v>0</v>
      </c>
      <c r="N107" s="112" t="s">
        <v>8509</v>
      </c>
      <c r="O107" s="112" t="s">
        <v>8514</v>
      </c>
      <c r="P107" s="112" t="s">
        <v>91</v>
      </c>
      <c r="Q107" s="112" t="s">
        <v>45</v>
      </c>
      <c r="R107" s="112"/>
      <c r="S107" s="112"/>
    </row>
    <row r="108" spans="1:19" x14ac:dyDescent="0.25">
      <c r="A108" s="112" t="s">
        <v>43</v>
      </c>
      <c r="B108" s="113">
        <v>24</v>
      </c>
      <c r="C108" s="55" t="s">
        <v>3791</v>
      </c>
      <c r="D108" s="55" t="s">
        <v>6376</v>
      </c>
      <c r="E108" s="112" t="s">
        <v>8052</v>
      </c>
      <c r="F108" s="110" t="s">
        <v>7637</v>
      </c>
      <c r="G108" s="112" t="s">
        <v>3791</v>
      </c>
      <c r="H108" s="112" t="s">
        <v>3872</v>
      </c>
      <c r="I108" s="112"/>
      <c r="J108" s="55" t="s">
        <v>7490</v>
      </c>
      <c r="K108" s="55"/>
      <c r="L108" s="112" t="s">
        <v>91</v>
      </c>
      <c r="M108" s="113">
        <v>0</v>
      </c>
      <c r="N108" s="112" t="s">
        <v>8509</v>
      </c>
      <c r="O108" s="112" t="s">
        <v>8514</v>
      </c>
      <c r="P108" s="112" t="s">
        <v>91</v>
      </c>
      <c r="Q108" s="112" t="s">
        <v>45</v>
      </c>
      <c r="R108" s="112"/>
      <c r="S108" s="112"/>
    </row>
    <row r="109" spans="1:19" x14ac:dyDescent="0.25">
      <c r="A109" s="112" t="s">
        <v>43</v>
      </c>
      <c r="B109" s="113">
        <v>25</v>
      </c>
      <c r="C109" s="55" t="s">
        <v>3792</v>
      </c>
      <c r="D109" s="55" t="s">
        <v>6367</v>
      </c>
      <c r="E109" s="112" t="s">
        <v>7638</v>
      </c>
      <c r="F109" s="110" t="s">
        <v>7638</v>
      </c>
      <c r="G109" s="112" t="s">
        <v>3873</v>
      </c>
      <c r="H109" s="112" t="s">
        <v>3874</v>
      </c>
      <c r="I109" s="112"/>
      <c r="J109" s="55" t="s">
        <v>7490</v>
      </c>
      <c r="K109" s="55"/>
      <c r="L109" s="112" t="s">
        <v>91</v>
      </c>
      <c r="M109" s="113">
        <v>0</v>
      </c>
      <c r="N109" s="112" t="s">
        <v>8509</v>
      </c>
      <c r="O109" s="112" t="s">
        <v>8514</v>
      </c>
      <c r="P109" s="112" t="s">
        <v>91</v>
      </c>
      <c r="Q109" s="112" t="s">
        <v>45</v>
      </c>
      <c r="R109" s="112"/>
      <c r="S109" s="112"/>
    </row>
    <row r="110" spans="1:19" x14ac:dyDescent="0.25">
      <c r="A110" s="112" t="s">
        <v>43</v>
      </c>
      <c r="B110" s="113">
        <v>26</v>
      </c>
      <c r="C110" s="55" t="s">
        <v>3788</v>
      </c>
      <c r="D110" s="56" t="s">
        <v>6374</v>
      </c>
      <c r="E110" s="112" t="s">
        <v>7639</v>
      </c>
      <c r="F110" s="110" t="s">
        <v>7639</v>
      </c>
      <c r="G110" s="112" t="s">
        <v>3866</v>
      </c>
      <c r="H110" s="112" t="s">
        <v>3867</v>
      </c>
      <c r="I110" s="112"/>
      <c r="J110" s="120" t="s">
        <v>7490</v>
      </c>
      <c r="K110" s="120"/>
      <c r="L110" s="112" t="s">
        <v>91</v>
      </c>
      <c r="M110" s="113">
        <v>0</v>
      </c>
      <c r="N110" s="112" t="s">
        <v>8509</v>
      </c>
      <c r="O110" s="112" t="s">
        <v>8514</v>
      </c>
      <c r="P110" s="112" t="s">
        <v>91</v>
      </c>
      <c r="Q110" s="112" t="s">
        <v>45</v>
      </c>
      <c r="R110" s="112"/>
      <c r="S110" s="112"/>
    </row>
    <row r="111" spans="1:19" x14ac:dyDescent="0.25">
      <c r="A111" s="112" t="s">
        <v>43</v>
      </c>
      <c r="B111" s="113">
        <v>27</v>
      </c>
      <c r="C111" s="55" t="s">
        <v>3794</v>
      </c>
      <c r="D111" s="55" t="s">
        <v>6377</v>
      </c>
      <c r="E111" s="112" t="s">
        <v>7640</v>
      </c>
      <c r="F111" s="110" t="s">
        <v>7640</v>
      </c>
      <c r="G111" s="112" t="s">
        <v>3876</v>
      </c>
      <c r="H111" s="112" t="s">
        <v>3877</v>
      </c>
      <c r="I111" s="112"/>
      <c r="J111" s="55" t="s">
        <v>7490</v>
      </c>
      <c r="K111" s="55"/>
      <c r="L111" s="112" t="s">
        <v>91</v>
      </c>
      <c r="M111" s="113">
        <v>0</v>
      </c>
      <c r="N111" s="112" t="s">
        <v>8509</v>
      </c>
      <c r="O111" s="112" t="s">
        <v>8514</v>
      </c>
      <c r="P111" s="112" t="s">
        <v>91</v>
      </c>
      <c r="Q111" s="112" t="s">
        <v>45</v>
      </c>
      <c r="R111" s="112"/>
      <c r="S111" s="112"/>
    </row>
    <row r="112" spans="1:19" x14ac:dyDescent="0.25">
      <c r="A112" s="112" t="s">
        <v>43</v>
      </c>
      <c r="B112" s="113">
        <v>28</v>
      </c>
      <c r="C112" s="55" t="s">
        <v>3795</v>
      </c>
      <c r="D112" s="55" t="s">
        <v>6378</v>
      </c>
      <c r="E112" s="112" t="s">
        <v>8053</v>
      </c>
      <c r="F112" s="110" t="s">
        <v>7641</v>
      </c>
      <c r="G112" s="112" t="s">
        <v>3878</v>
      </c>
      <c r="H112" s="112" t="s">
        <v>3879</v>
      </c>
      <c r="I112" s="112"/>
      <c r="J112" s="55" t="s">
        <v>7490</v>
      </c>
      <c r="K112" s="55"/>
      <c r="L112" s="112" t="s">
        <v>153</v>
      </c>
      <c r="M112" s="113">
        <v>0</v>
      </c>
      <c r="N112" s="112" t="s">
        <v>8509</v>
      </c>
      <c r="O112" s="112" t="s">
        <v>8514</v>
      </c>
      <c r="P112" s="112" t="s">
        <v>153</v>
      </c>
      <c r="Q112" s="112" t="s">
        <v>45</v>
      </c>
      <c r="R112" s="112"/>
      <c r="S112" s="112"/>
    </row>
    <row r="113" spans="1:19" x14ac:dyDescent="0.25">
      <c r="A113" s="112" t="s">
        <v>43</v>
      </c>
      <c r="B113" s="113">
        <v>29</v>
      </c>
      <c r="C113" s="55" t="s">
        <v>3796</v>
      </c>
      <c r="D113" s="55" t="s">
        <v>6379</v>
      </c>
      <c r="E113" s="112" t="s">
        <v>8054</v>
      </c>
      <c r="F113" s="110" t="s">
        <v>7642</v>
      </c>
      <c r="G113" s="112" t="s">
        <v>3880</v>
      </c>
      <c r="H113" s="112" t="s">
        <v>3881</v>
      </c>
      <c r="I113" s="112"/>
      <c r="J113" s="55" t="s">
        <v>7490</v>
      </c>
      <c r="K113" s="55"/>
      <c r="L113" s="112" t="s">
        <v>153</v>
      </c>
      <c r="M113" s="113">
        <v>0</v>
      </c>
      <c r="N113" s="112" t="s">
        <v>8509</v>
      </c>
      <c r="O113" s="112" t="s">
        <v>8514</v>
      </c>
      <c r="P113" s="112" t="s">
        <v>153</v>
      </c>
      <c r="Q113" s="112" t="s">
        <v>45</v>
      </c>
      <c r="R113" s="112"/>
      <c r="S113" s="112"/>
    </row>
    <row r="114" spans="1:19" x14ac:dyDescent="0.25">
      <c r="A114" s="112" t="s">
        <v>43</v>
      </c>
      <c r="B114" s="113">
        <v>30</v>
      </c>
      <c r="C114" s="55" t="s">
        <v>3797</v>
      </c>
      <c r="D114" s="55" t="s">
        <v>7647</v>
      </c>
      <c r="E114" s="112" t="s">
        <v>7643</v>
      </c>
      <c r="F114" s="110" t="s">
        <v>7643</v>
      </c>
      <c r="G114" s="112" t="s">
        <v>3882</v>
      </c>
      <c r="H114" s="112" t="s">
        <v>3883</v>
      </c>
      <c r="I114" s="112"/>
      <c r="J114" s="55" t="s">
        <v>7490</v>
      </c>
      <c r="K114" s="55"/>
      <c r="L114" s="112" t="s">
        <v>91</v>
      </c>
      <c r="M114" s="113">
        <v>0</v>
      </c>
      <c r="N114" s="112" t="s">
        <v>8509</v>
      </c>
      <c r="O114" s="112" t="s">
        <v>8514</v>
      </c>
      <c r="P114" s="112" t="s">
        <v>91</v>
      </c>
      <c r="Q114" s="112" t="s">
        <v>45</v>
      </c>
      <c r="R114" s="112"/>
      <c r="S114" s="112"/>
    </row>
    <row r="115" spans="1:19" x14ac:dyDescent="0.25">
      <c r="A115" s="136" t="s">
        <v>64</v>
      </c>
      <c r="B115" s="76">
        <v>-99</v>
      </c>
      <c r="C115" s="49" t="s">
        <v>6653</v>
      </c>
      <c r="D115" s="112"/>
      <c r="E115" s="49" t="s">
        <v>6</v>
      </c>
      <c r="F115" s="112"/>
      <c r="G115" s="49" t="s">
        <v>6744</v>
      </c>
      <c r="H115" s="49" t="s">
        <v>6745</v>
      </c>
      <c r="I115" s="112"/>
      <c r="J115" s="49" t="s">
        <v>7490</v>
      </c>
      <c r="K115" s="49"/>
      <c r="L115" s="112" t="s">
        <v>7470</v>
      </c>
      <c r="M115" s="113"/>
      <c r="N115" s="112"/>
      <c r="O115" s="112"/>
      <c r="P115" s="131" t="s">
        <v>3000</v>
      </c>
      <c r="Q115" s="131" t="s">
        <v>54</v>
      </c>
      <c r="R115" s="52"/>
      <c r="S115" s="112"/>
    </row>
    <row r="116" spans="1:19" x14ac:dyDescent="0.25">
      <c r="A116" s="136" t="s">
        <v>64</v>
      </c>
      <c r="B116" s="76">
        <v>-99</v>
      </c>
      <c r="C116" s="49" t="s">
        <v>6652</v>
      </c>
      <c r="D116" s="112"/>
      <c r="E116" s="49" t="s">
        <v>6</v>
      </c>
      <c r="F116" s="112"/>
      <c r="G116" s="49" t="s">
        <v>6742</v>
      </c>
      <c r="H116" s="49" t="s">
        <v>6743</v>
      </c>
      <c r="I116" s="112"/>
      <c r="J116" s="49" t="s">
        <v>7490</v>
      </c>
      <c r="K116" s="49"/>
      <c r="L116" s="49" t="s">
        <v>7471</v>
      </c>
      <c r="M116" s="152"/>
      <c r="N116" s="49"/>
      <c r="O116" s="49"/>
      <c r="P116" s="131" t="s">
        <v>3951</v>
      </c>
      <c r="Q116" s="131" t="s">
        <v>54</v>
      </c>
      <c r="R116" s="52"/>
      <c r="S116" s="112"/>
    </row>
    <row r="117" spans="1:19" x14ac:dyDescent="0.25">
      <c r="A117" s="136" t="s">
        <v>64</v>
      </c>
      <c r="B117" s="76">
        <v>-99</v>
      </c>
      <c r="C117" s="49" t="s">
        <v>292</v>
      </c>
      <c r="D117" s="112"/>
      <c r="E117" s="49" t="s">
        <v>6</v>
      </c>
      <c r="F117" s="112"/>
      <c r="G117" s="49" t="s">
        <v>292</v>
      </c>
      <c r="H117" s="49" t="s">
        <v>292</v>
      </c>
      <c r="I117" s="112"/>
      <c r="J117" s="49" t="s">
        <v>7490</v>
      </c>
      <c r="K117" s="49"/>
      <c r="L117" s="52" t="s">
        <v>7470</v>
      </c>
      <c r="M117" s="113" t="s">
        <v>8508</v>
      </c>
      <c r="N117" s="112" t="s">
        <v>8510</v>
      </c>
      <c r="O117" s="112"/>
      <c r="P117" s="131"/>
      <c r="Q117" s="131" t="s">
        <v>54</v>
      </c>
      <c r="R117" s="52"/>
      <c r="S117" s="112"/>
    </row>
    <row r="118" spans="1:19" x14ac:dyDescent="0.25">
      <c r="A118" s="114" t="s">
        <v>64</v>
      </c>
      <c r="B118" s="99">
        <v>1</v>
      </c>
      <c r="C118" s="100" t="s">
        <v>93</v>
      </c>
      <c r="D118" s="100" t="s">
        <v>1923</v>
      </c>
      <c r="E118" s="101" t="s">
        <v>2130</v>
      </c>
      <c r="F118" s="100" t="s">
        <v>7701</v>
      </c>
      <c r="G118" s="100" t="s">
        <v>277</v>
      </c>
      <c r="H118" s="100" t="s">
        <v>278</v>
      </c>
      <c r="I118" s="100" t="s">
        <v>2311</v>
      </c>
      <c r="J118" s="102" t="s">
        <v>7490</v>
      </c>
      <c r="K118" s="102"/>
      <c r="L118" s="100" t="s">
        <v>91</v>
      </c>
      <c r="M118" s="153" t="s">
        <v>8508</v>
      </c>
      <c r="N118" s="102" t="s">
        <v>8510</v>
      </c>
      <c r="O118" s="102" t="s">
        <v>8513</v>
      </c>
      <c r="P118" s="114" t="s">
        <v>91</v>
      </c>
      <c r="Q118" s="114" t="s">
        <v>54</v>
      </c>
      <c r="R118" s="114"/>
      <c r="S118" s="112"/>
    </row>
    <row r="119" spans="1:19" x14ac:dyDescent="0.25">
      <c r="A119" s="112" t="s">
        <v>64</v>
      </c>
      <c r="B119" s="76">
        <v>2</v>
      </c>
      <c r="C119" s="53" t="s">
        <v>124</v>
      </c>
      <c r="D119" s="53" t="s">
        <v>1950</v>
      </c>
      <c r="E119" s="49" t="s">
        <v>8414</v>
      </c>
      <c r="F119" s="53" t="s">
        <v>7659</v>
      </c>
      <c r="G119" s="53" t="s">
        <v>334</v>
      </c>
      <c r="H119" s="53" t="s">
        <v>335</v>
      </c>
      <c r="I119" s="67" t="s">
        <v>2333</v>
      </c>
      <c r="J119" s="55" t="s">
        <v>7490</v>
      </c>
      <c r="K119" s="55"/>
      <c r="L119" s="112" t="s">
        <v>7470</v>
      </c>
      <c r="M119" s="113" t="s">
        <v>8508</v>
      </c>
      <c r="N119" s="112" t="s">
        <v>8510</v>
      </c>
      <c r="O119" s="112" t="s">
        <v>8513</v>
      </c>
      <c r="P119" s="112" t="s">
        <v>100</v>
      </c>
      <c r="Q119" s="112" t="s">
        <v>54</v>
      </c>
      <c r="R119" s="112"/>
      <c r="S119" s="112"/>
    </row>
    <row r="120" spans="1:19" x14ac:dyDescent="0.25">
      <c r="A120" s="112" t="s">
        <v>64</v>
      </c>
      <c r="B120" s="76">
        <v>3</v>
      </c>
      <c r="C120" s="83" t="s">
        <v>192</v>
      </c>
      <c r="D120" s="53" t="s">
        <v>6399</v>
      </c>
      <c r="E120" s="55" t="s">
        <v>8415</v>
      </c>
      <c r="F120" s="53" t="s">
        <v>2174</v>
      </c>
      <c r="G120" s="53" t="s">
        <v>446</v>
      </c>
      <c r="H120" s="53" t="s">
        <v>447</v>
      </c>
      <c r="I120" s="67" t="s">
        <v>2383</v>
      </c>
      <c r="J120" s="55" t="s">
        <v>7490</v>
      </c>
      <c r="K120" s="55"/>
      <c r="L120" s="53" t="s">
        <v>91</v>
      </c>
      <c r="M120" s="154" t="s">
        <v>8508</v>
      </c>
      <c r="N120" s="55" t="s">
        <v>8509</v>
      </c>
      <c r="O120" s="55" t="s">
        <v>8513</v>
      </c>
      <c r="P120" s="112" t="s">
        <v>91</v>
      </c>
      <c r="Q120" s="112" t="s">
        <v>54</v>
      </c>
      <c r="R120" s="112"/>
      <c r="S120" s="112"/>
    </row>
    <row r="121" spans="1:19" x14ac:dyDescent="0.25">
      <c r="A121" s="112" t="s">
        <v>64</v>
      </c>
      <c r="B121" s="76">
        <v>4</v>
      </c>
      <c r="C121" s="53" t="s">
        <v>185</v>
      </c>
      <c r="D121" s="53" t="s">
        <v>2056</v>
      </c>
      <c r="E121" s="55" t="s">
        <v>8416</v>
      </c>
      <c r="F121" s="53" t="s">
        <v>7588</v>
      </c>
      <c r="G121" s="53" t="s">
        <v>432</v>
      </c>
      <c r="H121" s="53" t="s">
        <v>433</v>
      </c>
      <c r="I121" s="67" t="s">
        <v>2376</v>
      </c>
      <c r="J121" s="55" t="s">
        <v>7490</v>
      </c>
      <c r="K121" s="55"/>
      <c r="L121" s="53" t="s">
        <v>153</v>
      </c>
      <c r="M121" s="154" t="s">
        <v>8508</v>
      </c>
      <c r="N121" s="55" t="s">
        <v>8509</v>
      </c>
      <c r="O121" s="55" t="s">
        <v>8513</v>
      </c>
      <c r="P121" s="112" t="s">
        <v>153</v>
      </c>
      <c r="Q121" s="112" t="s">
        <v>54</v>
      </c>
      <c r="R121" s="112"/>
      <c r="S121" s="112"/>
    </row>
    <row r="122" spans="1:19" x14ac:dyDescent="0.25">
      <c r="A122" s="112" t="s">
        <v>64</v>
      </c>
      <c r="B122" s="76">
        <v>5</v>
      </c>
      <c r="C122" s="53" t="s">
        <v>186</v>
      </c>
      <c r="D122" s="53" t="s">
        <v>2013</v>
      </c>
      <c r="E122" s="49" t="s">
        <v>8055</v>
      </c>
      <c r="F122" s="53" t="s">
        <v>7670</v>
      </c>
      <c r="G122" s="53" t="s">
        <v>434</v>
      </c>
      <c r="H122" s="53" t="s">
        <v>435</v>
      </c>
      <c r="I122" s="67" t="s">
        <v>2377</v>
      </c>
      <c r="J122" s="55" t="s">
        <v>3412</v>
      </c>
      <c r="K122" s="55" t="s">
        <v>7489</v>
      </c>
      <c r="L122" s="53" t="s">
        <v>91</v>
      </c>
      <c r="M122" s="154">
        <v>2</v>
      </c>
      <c r="N122" s="55" t="s">
        <v>8509</v>
      </c>
      <c r="O122" s="55" t="s">
        <v>8514</v>
      </c>
      <c r="P122" s="112" t="s">
        <v>92</v>
      </c>
      <c r="Q122" s="112" t="s">
        <v>54</v>
      </c>
      <c r="R122" s="112"/>
      <c r="S122" s="112"/>
    </row>
    <row r="123" spans="1:19" x14ac:dyDescent="0.25">
      <c r="A123" s="112" t="s">
        <v>64</v>
      </c>
      <c r="B123" s="76">
        <v>6</v>
      </c>
      <c r="C123" s="53" t="s">
        <v>187</v>
      </c>
      <c r="D123" s="53" t="s">
        <v>1952</v>
      </c>
      <c r="E123" s="49" t="s">
        <v>8417</v>
      </c>
      <c r="F123" s="53" t="s">
        <v>7690</v>
      </c>
      <c r="G123" s="53" t="s">
        <v>436</v>
      </c>
      <c r="H123" s="53" t="s">
        <v>437</v>
      </c>
      <c r="I123" s="67" t="s">
        <v>2378</v>
      </c>
      <c r="J123" s="55" t="s">
        <v>3409</v>
      </c>
      <c r="K123" s="55" t="s">
        <v>7489</v>
      </c>
      <c r="L123" s="53" t="s">
        <v>91</v>
      </c>
      <c r="M123" s="154">
        <v>2</v>
      </c>
      <c r="N123" s="55" t="s">
        <v>8509</v>
      </c>
      <c r="O123" s="55" t="s">
        <v>8514</v>
      </c>
      <c r="P123" s="112" t="s">
        <v>92</v>
      </c>
      <c r="Q123" s="112" t="s">
        <v>54</v>
      </c>
      <c r="R123" s="112"/>
      <c r="S123" s="112"/>
    </row>
    <row r="124" spans="1:19" x14ac:dyDescent="0.25">
      <c r="A124" s="112" t="s">
        <v>64</v>
      </c>
      <c r="B124" s="76">
        <v>7</v>
      </c>
      <c r="C124" s="53" t="s">
        <v>188</v>
      </c>
      <c r="D124" s="53" t="s">
        <v>1885</v>
      </c>
      <c r="E124" s="49" t="s">
        <v>8418</v>
      </c>
      <c r="F124" s="53" t="s">
        <v>7689</v>
      </c>
      <c r="G124" s="53" t="s">
        <v>438</v>
      </c>
      <c r="H124" s="53" t="s">
        <v>439</v>
      </c>
      <c r="I124" s="67" t="s">
        <v>2379</v>
      </c>
      <c r="J124" s="55" t="s">
        <v>7490</v>
      </c>
      <c r="K124" s="55"/>
      <c r="L124" s="49" t="s">
        <v>7469</v>
      </c>
      <c r="M124" s="152">
        <v>2</v>
      </c>
      <c r="N124" s="49" t="s">
        <v>8509</v>
      </c>
      <c r="O124" s="49" t="s">
        <v>8514</v>
      </c>
      <c r="P124" s="112" t="s">
        <v>156</v>
      </c>
      <c r="Q124" s="112" t="s">
        <v>54</v>
      </c>
      <c r="R124" s="112"/>
      <c r="S124" s="112"/>
    </row>
    <row r="125" spans="1:19" x14ac:dyDescent="0.25">
      <c r="A125" s="112" t="s">
        <v>64</v>
      </c>
      <c r="B125" s="76">
        <v>8</v>
      </c>
      <c r="C125" s="55" t="s">
        <v>2728</v>
      </c>
      <c r="D125" s="49" t="s">
        <v>3401</v>
      </c>
      <c r="E125" s="49" t="s">
        <v>8433</v>
      </c>
      <c r="F125" s="55" t="s">
        <v>3402</v>
      </c>
      <c r="G125" s="55" t="s">
        <v>3157</v>
      </c>
      <c r="H125" s="49" t="s">
        <v>2933</v>
      </c>
      <c r="I125" s="55"/>
      <c r="J125" s="55" t="s">
        <v>7490</v>
      </c>
      <c r="K125" s="55"/>
      <c r="L125" s="49" t="s">
        <v>7469</v>
      </c>
      <c r="M125" s="152">
        <v>2</v>
      </c>
      <c r="N125" s="49" t="s">
        <v>8509</v>
      </c>
      <c r="O125" s="49" t="s">
        <v>8514</v>
      </c>
      <c r="P125" s="112" t="s">
        <v>3003</v>
      </c>
      <c r="Q125" s="112" t="s">
        <v>54</v>
      </c>
      <c r="R125" s="112"/>
      <c r="S125" s="112"/>
    </row>
    <row r="126" spans="1:19" x14ac:dyDescent="0.25">
      <c r="A126" s="112" t="s">
        <v>64</v>
      </c>
      <c r="B126" s="76">
        <v>9</v>
      </c>
      <c r="C126" s="53" t="s">
        <v>189</v>
      </c>
      <c r="D126" s="53" t="s">
        <v>1886</v>
      </c>
      <c r="E126" s="49" t="s">
        <v>8434</v>
      </c>
      <c r="F126" s="53" t="s">
        <v>2210</v>
      </c>
      <c r="G126" s="53" t="s">
        <v>440</v>
      </c>
      <c r="H126" s="53" t="s">
        <v>441</v>
      </c>
      <c r="I126" s="67" t="s">
        <v>2380</v>
      </c>
      <c r="J126" s="55" t="s">
        <v>7490</v>
      </c>
      <c r="K126" s="55"/>
      <c r="L126" s="49" t="s">
        <v>7469</v>
      </c>
      <c r="M126" s="152">
        <v>2</v>
      </c>
      <c r="N126" s="49" t="s">
        <v>8509</v>
      </c>
      <c r="O126" s="49" t="s">
        <v>8514</v>
      </c>
      <c r="P126" s="112" t="s">
        <v>158</v>
      </c>
      <c r="Q126" s="112" t="s">
        <v>54</v>
      </c>
      <c r="R126" s="112"/>
      <c r="S126" s="112"/>
    </row>
    <row r="127" spans="1:19" x14ac:dyDescent="0.25">
      <c r="A127" s="112" t="s">
        <v>64</v>
      </c>
      <c r="B127" s="76">
        <v>10</v>
      </c>
      <c r="C127" s="55" t="s">
        <v>2729</v>
      </c>
      <c r="D127" s="49" t="s">
        <v>3253</v>
      </c>
      <c r="E127" s="49" t="s">
        <v>8419</v>
      </c>
      <c r="F127" s="55" t="s">
        <v>3403</v>
      </c>
      <c r="G127" s="55" t="s">
        <v>3158</v>
      </c>
      <c r="H127" s="49" t="s">
        <v>2934</v>
      </c>
      <c r="I127" s="55"/>
      <c r="J127" s="55" t="s">
        <v>7490</v>
      </c>
      <c r="K127" s="55"/>
      <c r="L127" s="49" t="s">
        <v>7469</v>
      </c>
      <c r="M127" s="152">
        <v>2</v>
      </c>
      <c r="N127" s="49" t="s">
        <v>8509</v>
      </c>
      <c r="O127" s="49" t="s">
        <v>8514</v>
      </c>
      <c r="P127" s="112" t="s">
        <v>158</v>
      </c>
      <c r="Q127" s="112" t="s">
        <v>54</v>
      </c>
      <c r="R127" s="112"/>
      <c r="S127" s="112"/>
    </row>
    <row r="128" spans="1:19" x14ac:dyDescent="0.25">
      <c r="A128" s="112" t="s">
        <v>64</v>
      </c>
      <c r="B128" s="76">
        <v>11</v>
      </c>
      <c r="C128" s="55" t="s">
        <v>2730</v>
      </c>
      <c r="D128" s="49" t="s">
        <v>3255</v>
      </c>
      <c r="E128" s="49" t="s">
        <v>8420</v>
      </c>
      <c r="F128" s="55" t="s">
        <v>3404</v>
      </c>
      <c r="G128" s="55" t="s">
        <v>3159</v>
      </c>
      <c r="H128" s="49" t="s">
        <v>2935</v>
      </c>
      <c r="I128" s="55"/>
      <c r="J128" s="55" t="s">
        <v>7490</v>
      </c>
      <c r="K128" s="55"/>
      <c r="L128" s="49" t="s">
        <v>7469</v>
      </c>
      <c r="M128" s="152">
        <v>2</v>
      </c>
      <c r="N128" s="49" t="s">
        <v>8509</v>
      </c>
      <c r="O128" s="49" t="s">
        <v>8514</v>
      </c>
      <c r="P128" s="112" t="s">
        <v>158</v>
      </c>
      <c r="Q128" s="112" t="s">
        <v>54</v>
      </c>
      <c r="R128" s="112"/>
      <c r="S128" s="112"/>
    </row>
    <row r="129" spans="1:19" x14ac:dyDescent="0.25">
      <c r="A129" s="112" t="s">
        <v>64</v>
      </c>
      <c r="B129" s="76">
        <v>12</v>
      </c>
      <c r="C129" s="55" t="s">
        <v>2731</v>
      </c>
      <c r="D129" s="49" t="s">
        <v>3254</v>
      </c>
      <c r="E129" s="49" t="s">
        <v>8421</v>
      </c>
      <c r="F129" s="55" t="s">
        <v>3405</v>
      </c>
      <c r="G129" s="55" t="s">
        <v>3160</v>
      </c>
      <c r="H129" s="49" t="s">
        <v>2936</v>
      </c>
      <c r="I129" s="55"/>
      <c r="J129" s="55" t="s">
        <v>7490</v>
      </c>
      <c r="K129" s="55"/>
      <c r="L129" s="49" t="s">
        <v>7469</v>
      </c>
      <c r="M129" s="152">
        <v>2</v>
      </c>
      <c r="N129" s="49" t="s">
        <v>8509</v>
      </c>
      <c r="O129" s="49" t="s">
        <v>8514</v>
      </c>
      <c r="P129" s="112" t="s">
        <v>158</v>
      </c>
      <c r="Q129" s="112" t="s">
        <v>54</v>
      </c>
      <c r="R129" s="112"/>
      <c r="S129" s="112"/>
    </row>
    <row r="130" spans="1:19" x14ac:dyDescent="0.25">
      <c r="A130" s="112" t="s">
        <v>64</v>
      </c>
      <c r="B130" s="76">
        <v>13</v>
      </c>
      <c r="C130" s="53" t="s">
        <v>190</v>
      </c>
      <c r="D130" s="53" t="s">
        <v>3256</v>
      </c>
      <c r="E130" s="49" t="s">
        <v>8422</v>
      </c>
      <c r="F130" s="53" t="s">
        <v>7748</v>
      </c>
      <c r="G130" s="53" t="s">
        <v>442</v>
      </c>
      <c r="H130" s="53" t="s">
        <v>443</v>
      </c>
      <c r="I130" s="67" t="s">
        <v>2381</v>
      </c>
      <c r="J130" s="55" t="s">
        <v>7490</v>
      </c>
      <c r="K130" s="55"/>
      <c r="L130" s="49" t="s">
        <v>7469</v>
      </c>
      <c r="M130" s="152">
        <v>0</v>
      </c>
      <c r="N130" s="49" t="s">
        <v>8509</v>
      </c>
      <c r="O130" s="49" t="s">
        <v>8514</v>
      </c>
      <c r="P130" s="112" t="s">
        <v>183</v>
      </c>
      <c r="Q130" s="112" t="s">
        <v>54</v>
      </c>
      <c r="R130" s="112"/>
      <c r="S130" s="112"/>
    </row>
    <row r="131" spans="1:19" x14ac:dyDescent="0.25">
      <c r="A131" s="112" t="s">
        <v>64</v>
      </c>
      <c r="B131" s="76">
        <v>14</v>
      </c>
      <c r="C131" s="53" t="s">
        <v>191</v>
      </c>
      <c r="D131" s="53" t="s">
        <v>3257</v>
      </c>
      <c r="E131" s="49" t="s">
        <v>8423</v>
      </c>
      <c r="F131" s="53" t="s">
        <v>7749</v>
      </c>
      <c r="G131" s="53" t="s">
        <v>444</v>
      </c>
      <c r="H131" s="53" t="s">
        <v>445</v>
      </c>
      <c r="I131" s="67" t="s">
        <v>2382</v>
      </c>
      <c r="J131" s="55" t="s">
        <v>7490</v>
      </c>
      <c r="K131" s="55"/>
      <c r="L131" s="49" t="s">
        <v>7469</v>
      </c>
      <c r="M131" s="152">
        <v>0</v>
      </c>
      <c r="N131" s="49" t="s">
        <v>8509</v>
      </c>
      <c r="O131" s="49" t="s">
        <v>8514</v>
      </c>
      <c r="P131" s="112" t="s">
        <v>184</v>
      </c>
      <c r="Q131" s="112" t="s">
        <v>54</v>
      </c>
      <c r="R131" s="112"/>
      <c r="S131" s="112"/>
    </row>
    <row r="132" spans="1:19" x14ac:dyDescent="0.25">
      <c r="A132" s="112" t="s">
        <v>64</v>
      </c>
      <c r="B132" s="76">
        <v>15</v>
      </c>
      <c r="C132" s="55" t="s">
        <v>2735</v>
      </c>
      <c r="D132" s="53" t="s">
        <v>3258</v>
      </c>
      <c r="E132" s="49" t="s">
        <v>8424</v>
      </c>
      <c r="F132" s="53" t="s">
        <v>7750</v>
      </c>
      <c r="G132" s="55" t="s">
        <v>3164</v>
      </c>
      <c r="H132" s="49" t="s">
        <v>2940</v>
      </c>
      <c r="I132" s="55"/>
      <c r="J132" s="55" t="s">
        <v>7490</v>
      </c>
      <c r="K132" s="55"/>
      <c r="L132" s="49" t="s">
        <v>7469</v>
      </c>
      <c r="M132" s="152">
        <v>0</v>
      </c>
      <c r="N132" s="49" t="s">
        <v>8509</v>
      </c>
      <c r="O132" s="49" t="s">
        <v>8514</v>
      </c>
      <c r="P132" s="112" t="s">
        <v>3007</v>
      </c>
      <c r="Q132" s="112" t="s">
        <v>54</v>
      </c>
      <c r="R132" s="112"/>
      <c r="S132" s="112"/>
    </row>
    <row r="133" spans="1:19" x14ac:dyDescent="0.25">
      <c r="A133" s="112" t="s">
        <v>64</v>
      </c>
      <c r="B133" s="76">
        <v>16</v>
      </c>
      <c r="C133" s="55" t="s">
        <v>2733</v>
      </c>
      <c r="D133" s="53" t="s">
        <v>3259</v>
      </c>
      <c r="E133" s="49" t="s">
        <v>8425</v>
      </c>
      <c r="F133" s="53" t="s">
        <v>7749</v>
      </c>
      <c r="G133" s="55" t="s">
        <v>3162</v>
      </c>
      <c r="H133" s="49" t="s">
        <v>2938</v>
      </c>
      <c r="I133" s="55"/>
      <c r="J133" s="55" t="s">
        <v>7490</v>
      </c>
      <c r="K133" s="55"/>
      <c r="L133" s="49" t="s">
        <v>7469</v>
      </c>
      <c r="M133" s="152">
        <v>0</v>
      </c>
      <c r="N133" s="49" t="s">
        <v>8509</v>
      </c>
      <c r="O133" s="49" t="s">
        <v>8514</v>
      </c>
      <c r="P133" s="112" t="s">
        <v>3005</v>
      </c>
      <c r="Q133" s="112" t="s">
        <v>54</v>
      </c>
      <c r="R133" s="112"/>
      <c r="S133" s="112"/>
    </row>
    <row r="134" spans="1:19" x14ac:dyDescent="0.25">
      <c r="A134" s="112" t="s">
        <v>64</v>
      </c>
      <c r="B134" s="76">
        <v>17</v>
      </c>
      <c r="C134" s="55" t="s">
        <v>2738</v>
      </c>
      <c r="D134" s="53" t="s">
        <v>3260</v>
      </c>
      <c r="E134" s="49" t="s">
        <v>8426</v>
      </c>
      <c r="F134" s="53" t="s">
        <v>7751</v>
      </c>
      <c r="G134" s="55" t="s">
        <v>3167</v>
      </c>
      <c r="H134" s="49" t="s">
        <v>2943</v>
      </c>
      <c r="I134" s="55"/>
      <c r="J134" s="55" t="s">
        <v>7490</v>
      </c>
      <c r="K134" s="55"/>
      <c r="L134" s="49" t="s">
        <v>7469</v>
      </c>
      <c r="M134" s="152">
        <v>0</v>
      </c>
      <c r="N134" s="49" t="s">
        <v>8509</v>
      </c>
      <c r="O134" s="49" t="s">
        <v>8514</v>
      </c>
      <c r="P134" s="112" t="s">
        <v>3010</v>
      </c>
      <c r="Q134" s="112" t="s">
        <v>54</v>
      </c>
      <c r="R134" s="112"/>
      <c r="S134" s="112"/>
    </row>
    <row r="135" spans="1:19" x14ac:dyDescent="0.25">
      <c r="A135" s="112" t="s">
        <v>64</v>
      </c>
      <c r="B135" s="76">
        <v>18</v>
      </c>
      <c r="C135" s="55" t="s">
        <v>2734</v>
      </c>
      <c r="D135" s="53" t="s">
        <v>3261</v>
      </c>
      <c r="E135" s="49" t="s">
        <v>8427</v>
      </c>
      <c r="F135" s="53" t="s">
        <v>7752</v>
      </c>
      <c r="G135" s="55" t="s">
        <v>3163</v>
      </c>
      <c r="H135" s="49" t="s">
        <v>2939</v>
      </c>
      <c r="I135" s="55"/>
      <c r="J135" s="55" t="s">
        <v>7490</v>
      </c>
      <c r="K135" s="55"/>
      <c r="L135" s="49" t="s">
        <v>7469</v>
      </c>
      <c r="M135" s="152">
        <v>0</v>
      </c>
      <c r="N135" s="49" t="s">
        <v>8509</v>
      </c>
      <c r="O135" s="49" t="s">
        <v>8514</v>
      </c>
      <c r="P135" s="112" t="s">
        <v>3006</v>
      </c>
      <c r="Q135" s="112" t="s">
        <v>54</v>
      </c>
      <c r="R135" s="112"/>
      <c r="S135" s="112"/>
    </row>
    <row r="136" spans="1:19" x14ac:dyDescent="0.25">
      <c r="A136" s="112" t="s">
        <v>64</v>
      </c>
      <c r="B136" s="76">
        <v>19</v>
      </c>
      <c r="C136" s="55" t="s">
        <v>2737</v>
      </c>
      <c r="D136" s="53" t="s">
        <v>3262</v>
      </c>
      <c r="E136" s="49" t="s">
        <v>8428</v>
      </c>
      <c r="F136" s="53" t="s">
        <v>7753</v>
      </c>
      <c r="G136" s="55" t="s">
        <v>3166</v>
      </c>
      <c r="H136" s="49" t="s">
        <v>2942</v>
      </c>
      <c r="I136" s="55"/>
      <c r="J136" s="55" t="s">
        <v>7490</v>
      </c>
      <c r="K136" s="55"/>
      <c r="L136" s="49" t="s">
        <v>7469</v>
      </c>
      <c r="M136" s="152">
        <v>0</v>
      </c>
      <c r="N136" s="49" t="s">
        <v>8509</v>
      </c>
      <c r="O136" s="49" t="s">
        <v>8514</v>
      </c>
      <c r="P136" s="112" t="s">
        <v>3009</v>
      </c>
      <c r="Q136" s="112" t="s">
        <v>54</v>
      </c>
      <c r="R136" s="112"/>
      <c r="S136" s="112"/>
    </row>
    <row r="137" spans="1:19" x14ac:dyDescent="0.25">
      <c r="A137" s="112" t="s">
        <v>64</v>
      </c>
      <c r="B137" s="76">
        <v>20</v>
      </c>
      <c r="C137" s="55" t="s">
        <v>2732</v>
      </c>
      <c r="D137" s="53" t="s">
        <v>3263</v>
      </c>
      <c r="E137" s="49" t="s">
        <v>8429</v>
      </c>
      <c r="F137" s="53" t="s">
        <v>7754</v>
      </c>
      <c r="G137" s="55" t="s">
        <v>3161</v>
      </c>
      <c r="H137" s="49" t="s">
        <v>2937</v>
      </c>
      <c r="I137" s="55"/>
      <c r="J137" s="55" t="s">
        <v>7490</v>
      </c>
      <c r="K137" s="55"/>
      <c r="L137" s="49" t="s">
        <v>7469</v>
      </c>
      <c r="M137" s="152">
        <v>0</v>
      </c>
      <c r="N137" s="49" t="s">
        <v>8509</v>
      </c>
      <c r="O137" s="49" t="s">
        <v>8514</v>
      </c>
      <c r="P137" s="112" t="s">
        <v>3004</v>
      </c>
      <c r="Q137" s="112" t="s">
        <v>54</v>
      </c>
      <c r="R137" s="112"/>
      <c r="S137" s="112"/>
    </row>
    <row r="138" spans="1:19" x14ac:dyDescent="0.25">
      <c r="A138" s="112" t="s">
        <v>64</v>
      </c>
      <c r="B138" s="76">
        <v>21</v>
      </c>
      <c r="C138" s="55" t="s">
        <v>2736</v>
      </c>
      <c r="D138" s="53" t="s">
        <v>3264</v>
      </c>
      <c r="E138" s="49" t="s">
        <v>8430</v>
      </c>
      <c r="F138" s="53" t="s">
        <v>7755</v>
      </c>
      <c r="G138" s="55" t="s">
        <v>3165</v>
      </c>
      <c r="H138" s="49" t="s">
        <v>2941</v>
      </c>
      <c r="I138" s="55"/>
      <c r="J138" s="55" t="s">
        <v>7490</v>
      </c>
      <c r="K138" s="55"/>
      <c r="L138" s="49" t="s">
        <v>7469</v>
      </c>
      <c r="M138" s="152">
        <v>0</v>
      </c>
      <c r="N138" s="49" t="s">
        <v>8509</v>
      </c>
      <c r="O138" s="49" t="s">
        <v>8514</v>
      </c>
      <c r="P138" s="112" t="s">
        <v>3008</v>
      </c>
      <c r="Q138" s="112" t="s">
        <v>54</v>
      </c>
      <c r="R138" s="112"/>
      <c r="S138" s="112"/>
    </row>
    <row r="139" spans="1:19" x14ac:dyDescent="0.25">
      <c r="A139" s="112" t="s">
        <v>64</v>
      </c>
      <c r="B139" s="76">
        <v>22</v>
      </c>
      <c r="C139" s="55" t="s">
        <v>2739</v>
      </c>
      <c r="D139" s="53" t="s">
        <v>6556</v>
      </c>
      <c r="E139" s="49" t="s">
        <v>8431</v>
      </c>
      <c r="F139" s="53" t="s">
        <v>3406</v>
      </c>
      <c r="G139" s="55" t="s">
        <v>3168</v>
      </c>
      <c r="H139" s="49" t="s">
        <v>2944</v>
      </c>
      <c r="I139" s="55"/>
      <c r="J139" s="55" t="s">
        <v>7490</v>
      </c>
      <c r="K139" s="55"/>
      <c r="L139" s="49" t="s">
        <v>7469</v>
      </c>
      <c r="M139" s="152">
        <v>0</v>
      </c>
      <c r="N139" s="49" t="s">
        <v>8509</v>
      </c>
      <c r="O139" s="49" t="s">
        <v>8514</v>
      </c>
      <c r="P139" s="112" t="s">
        <v>3011</v>
      </c>
      <c r="Q139" s="112" t="s">
        <v>54</v>
      </c>
      <c r="R139" s="112"/>
      <c r="S139" s="112"/>
    </row>
    <row r="140" spans="1:19" x14ac:dyDescent="0.25">
      <c r="A140" s="112" t="s">
        <v>64</v>
      </c>
      <c r="B140" s="76">
        <v>23</v>
      </c>
      <c r="C140" s="55" t="s">
        <v>2724</v>
      </c>
      <c r="D140" s="53" t="s">
        <v>6557</v>
      </c>
      <c r="E140" s="49" t="s">
        <v>8432</v>
      </c>
      <c r="F140" s="53" t="s">
        <v>7671</v>
      </c>
      <c r="G140" s="55" t="s">
        <v>3169</v>
      </c>
      <c r="H140" s="49" t="s">
        <v>2929</v>
      </c>
      <c r="I140" s="55"/>
      <c r="J140" s="55" t="s">
        <v>3696</v>
      </c>
      <c r="K140" s="55" t="s">
        <v>7489</v>
      </c>
      <c r="L140" s="49" t="s">
        <v>91</v>
      </c>
      <c r="M140" s="152">
        <v>0</v>
      </c>
      <c r="N140" s="49" t="s">
        <v>8509</v>
      </c>
      <c r="O140" s="49" t="s">
        <v>8514</v>
      </c>
      <c r="P140" s="112" t="s">
        <v>92</v>
      </c>
      <c r="Q140" s="112" t="s">
        <v>54</v>
      </c>
      <c r="R140" s="112"/>
      <c r="S140" s="112"/>
    </row>
    <row r="141" spans="1:19" x14ac:dyDescent="0.25">
      <c r="A141" s="114" t="s">
        <v>64</v>
      </c>
      <c r="B141" s="99">
        <v>24</v>
      </c>
      <c r="C141" s="100" t="s">
        <v>7516</v>
      </c>
      <c r="D141" s="100" t="s">
        <v>1895</v>
      </c>
      <c r="E141" s="101" t="s">
        <v>7606</v>
      </c>
      <c r="F141" s="100"/>
      <c r="G141" s="100"/>
      <c r="H141" s="100"/>
      <c r="I141" s="100"/>
      <c r="J141" s="102" t="s">
        <v>7490</v>
      </c>
      <c r="K141" s="102"/>
      <c r="L141" s="100" t="s">
        <v>91</v>
      </c>
      <c r="M141" s="153">
        <v>0</v>
      </c>
      <c r="N141" s="102" t="s">
        <v>8509</v>
      </c>
      <c r="O141" s="102" t="s">
        <v>8514</v>
      </c>
      <c r="P141" s="114" t="s">
        <v>91</v>
      </c>
      <c r="Q141" s="114" t="s">
        <v>54</v>
      </c>
      <c r="R141" s="114"/>
      <c r="S141" s="112"/>
    </row>
    <row r="142" spans="1:19" x14ac:dyDescent="0.25">
      <c r="A142" s="112" t="s">
        <v>63</v>
      </c>
      <c r="B142" s="76">
        <v>-99</v>
      </c>
      <c r="C142" s="55" t="s">
        <v>2719</v>
      </c>
      <c r="D142" s="49" t="s">
        <v>3245</v>
      </c>
      <c r="E142" s="55"/>
      <c r="F142" s="68" t="s">
        <v>7694</v>
      </c>
      <c r="G142" s="55" t="s">
        <v>3147</v>
      </c>
      <c r="H142" s="49" t="s">
        <v>2924</v>
      </c>
      <c r="I142" s="55"/>
      <c r="J142" s="55" t="s">
        <v>7490</v>
      </c>
      <c r="K142" s="55"/>
      <c r="L142" s="49" t="s">
        <v>7469</v>
      </c>
      <c r="M142" s="152">
        <v>0</v>
      </c>
      <c r="N142" s="49" t="s">
        <v>8512</v>
      </c>
      <c r="O142" s="49"/>
      <c r="P142" s="112" t="s">
        <v>3007</v>
      </c>
      <c r="Q142" s="112" t="s">
        <v>54</v>
      </c>
      <c r="R142" s="112" t="s">
        <v>8499</v>
      </c>
      <c r="S142" s="112"/>
    </row>
    <row r="143" spans="1:19" x14ac:dyDescent="0.25">
      <c r="A143" s="112" t="s">
        <v>63</v>
      </c>
      <c r="B143" s="76">
        <v>-99</v>
      </c>
      <c r="C143" s="55" t="s">
        <v>2717</v>
      </c>
      <c r="D143" s="49" t="s">
        <v>3246</v>
      </c>
      <c r="E143" s="55"/>
      <c r="F143" s="68" t="s">
        <v>7695</v>
      </c>
      <c r="G143" s="55" t="s">
        <v>3145</v>
      </c>
      <c r="H143" s="49" t="s">
        <v>2922</v>
      </c>
      <c r="I143" s="55"/>
      <c r="J143" s="55" t="s">
        <v>7490</v>
      </c>
      <c r="K143" s="55"/>
      <c r="L143" s="49" t="s">
        <v>7469</v>
      </c>
      <c r="M143" s="152">
        <v>0</v>
      </c>
      <c r="N143" s="49" t="s">
        <v>8512</v>
      </c>
      <c r="O143" s="49"/>
      <c r="P143" s="112" t="s">
        <v>3005</v>
      </c>
      <c r="Q143" s="112" t="s">
        <v>54</v>
      </c>
      <c r="R143" s="112" t="s">
        <v>8499</v>
      </c>
      <c r="S143" s="112"/>
    </row>
    <row r="144" spans="1:19" x14ac:dyDescent="0.25">
      <c r="A144" s="112" t="s">
        <v>63</v>
      </c>
      <c r="B144" s="76">
        <v>-99</v>
      </c>
      <c r="C144" s="55" t="s">
        <v>2724</v>
      </c>
      <c r="D144" s="52" t="s">
        <v>6558</v>
      </c>
      <c r="E144" s="55"/>
      <c r="F144" s="68" t="s">
        <v>7657</v>
      </c>
      <c r="G144" s="55" t="s">
        <v>3152</v>
      </c>
      <c r="H144" s="49" t="s">
        <v>2929</v>
      </c>
      <c r="I144" s="55"/>
      <c r="J144" s="55" t="s">
        <v>3696</v>
      </c>
      <c r="K144" s="55" t="s">
        <v>7489</v>
      </c>
      <c r="L144" s="49" t="s">
        <v>91</v>
      </c>
      <c r="M144" s="152">
        <v>0</v>
      </c>
      <c r="N144" s="49" t="s">
        <v>8512</v>
      </c>
      <c r="O144" s="49"/>
      <c r="P144" s="112" t="s">
        <v>92</v>
      </c>
      <c r="Q144" s="112" t="s">
        <v>54</v>
      </c>
      <c r="R144" s="112" t="s">
        <v>8499</v>
      </c>
      <c r="S144" s="112"/>
    </row>
    <row r="145" spans="1:19" x14ac:dyDescent="0.25">
      <c r="A145" s="112" t="s">
        <v>63</v>
      </c>
      <c r="B145" s="76">
        <v>-99</v>
      </c>
      <c r="C145" s="55" t="s">
        <v>2712</v>
      </c>
      <c r="D145" s="49"/>
      <c r="E145" s="55" t="s">
        <v>7607</v>
      </c>
      <c r="F145" s="55"/>
      <c r="G145" s="55" t="s">
        <v>3140</v>
      </c>
      <c r="H145" s="49" t="s">
        <v>2917</v>
      </c>
      <c r="I145" s="55"/>
      <c r="J145" s="55" t="s">
        <v>3412</v>
      </c>
      <c r="K145" s="55" t="s">
        <v>7489</v>
      </c>
      <c r="L145" s="49" t="s">
        <v>91</v>
      </c>
      <c r="M145" s="152">
        <v>0</v>
      </c>
      <c r="N145" s="49" t="s">
        <v>8509</v>
      </c>
      <c r="O145" s="49"/>
      <c r="P145" s="112" t="s">
        <v>92</v>
      </c>
      <c r="Q145" s="112" t="s">
        <v>54</v>
      </c>
      <c r="R145" s="112"/>
      <c r="S145" s="112"/>
    </row>
    <row r="146" spans="1:19" x14ac:dyDescent="0.25">
      <c r="A146" s="112" t="s">
        <v>63</v>
      </c>
      <c r="B146" s="78">
        <v>-99</v>
      </c>
      <c r="C146" s="55" t="s">
        <v>2723</v>
      </c>
      <c r="D146" s="52" t="s">
        <v>6539</v>
      </c>
      <c r="E146" s="55"/>
      <c r="F146" s="68" t="s">
        <v>7656</v>
      </c>
      <c r="G146" s="55" t="s">
        <v>3151</v>
      </c>
      <c r="H146" s="52" t="s">
        <v>2928</v>
      </c>
      <c r="I146" s="55"/>
      <c r="J146" s="55" t="s">
        <v>7490</v>
      </c>
      <c r="K146" s="55"/>
      <c r="L146" s="49" t="s">
        <v>7469</v>
      </c>
      <c r="M146" s="152">
        <v>0</v>
      </c>
      <c r="N146" s="49" t="s">
        <v>8512</v>
      </c>
      <c r="O146" s="49"/>
      <c r="P146" s="112" t="s">
        <v>3011</v>
      </c>
      <c r="Q146" s="112" t="s">
        <v>54</v>
      </c>
      <c r="R146" s="112" t="s">
        <v>8499</v>
      </c>
      <c r="S146" s="112"/>
    </row>
    <row r="147" spans="1:19" x14ac:dyDescent="0.25">
      <c r="A147" s="135" t="s">
        <v>63</v>
      </c>
      <c r="B147" s="76">
        <v>-99</v>
      </c>
      <c r="C147" s="49" t="s">
        <v>292</v>
      </c>
      <c r="D147" s="112"/>
      <c r="E147" s="49" t="s">
        <v>6</v>
      </c>
      <c r="F147" s="112"/>
      <c r="G147" s="49" t="s">
        <v>292</v>
      </c>
      <c r="H147" s="49" t="s">
        <v>292</v>
      </c>
      <c r="I147" s="112"/>
      <c r="J147" s="49" t="s">
        <v>7490</v>
      </c>
      <c r="K147" s="49"/>
      <c r="L147" s="52" t="s">
        <v>7470</v>
      </c>
      <c r="M147" s="113" t="s">
        <v>8508</v>
      </c>
      <c r="N147" s="112" t="s">
        <v>8510</v>
      </c>
      <c r="O147" s="112"/>
      <c r="P147" s="131"/>
      <c r="Q147" s="131" t="s">
        <v>54</v>
      </c>
      <c r="R147" s="52"/>
      <c r="S147" s="112"/>
    </row>
    <row r="148" spans="1:19" x14ac:dyDescent="0.25">
      <c r="A148" s="112" t="s">
        <v>63</v>
      </c>
      <c r="B148" s="76">
        <v>-99</v>
      </c>
      <c r="C148" s="55" t="s">
        <v>2722</v>
      </c>
      <c r="D148" s="49" t="s">
        <v>3247</v>
      </c>
      <c r="E148" s="55"/>
      <c r="F148" s="68" t="s">
        <v>7696</v>
      </c>
      <c r="G148" s="55" t="s">
        <v>3150</v>
      </c>
      <c r="H148" s="49" t="s">
        <v>2927</v>
      </c>
      <c r="I148" s="55"/>
      <c r="J148" s="55" t="s">
        <v>7490</v>
      </c>
      <c r="K148" s="55"/>
      <c r="L148" s="49" t="s">
        <v>7469</v>
      </c>
      <c r="M148" s="152">
        <v>0</v>
      </c>
      <c r="N148" s="49" t="s">
        <v>8512</v>
      </c>
      <c r="O148" s="49"/>
      <c r="P148" s="112" t="s">
        <v>3010</v>
      </c>
      <c r="Q148" s="112" t="s">
        <v>54</v>
      </c>
      <c r="R148" s="112" t="s">
        <v>8499</v>
      </c>
      <c r="S148" s="112"/>
    </row>
    <row r="149" spans="1:19" x14ac:dyDescent="0.25">
      <c r="A149" s="112" t="s">
        <v>63</v>
      </c>
      <c r="B149" s="76">
        <v>-99</v>
      </c>
      <c r="C149" s="55" t="s">
        <v>2718</v>
      </c>
      <c r="D149" s="49" t="s">
        <v>3248</v>
      </c>
      <c r="E149" s="55"/>
      <c r="F149" s="68" t="s">
        <v>7697</v>
      </c>
      <c r="G149" s="55" t="s">
        <v>3146</v>
      </c>
      <c r="H149" s="49" t="s">
        <v>2923</v>
      </c>
      <c r="I149" s="55"/>
      <c r="J149" s="55" t="s">
        <v>7490</v>
      </c>
      <c r="K149" s="55"/>
      <c r="L149" s="49" t="s">
        <v>7469</v>
      </c>
      <c r="M149" s="152">
        <v>0</v>
      </c>
      <c r="N149" s="49" t="s">
        <v>8512</v>
      </c>
      <c r="O149" s="49"/>
      <c r="P149" s="112" t="s">
        <v>3006</v>
      </c>
      <c r="Q149" s="112" t="s">
        <v>54</v>
      </c>
      <c r="R149" s="112" t="s">
        <v>8499</v>
      </c>
      <c r="S149" s="112"/>
    </row>
    <row r="150" spans="1:19" x14ac:dyDescent="0.25">
      <c r="A150" s="112" t="s">
        <v>63</v>
      </c>
      <c r="B150" s="76">
        <v>-99</v>
      </c>
      <c r="C150" s="55" t="s">
        <v>2721</v>
      </c>
      <c r="D150" s="49" t="s">
        <v>3251</v>
      </c>
      <c r="E150" s="55"/>
      <c r="F150" s="68" t="s">
        <v>7698</v>
      </c>
      <c r="G150" s="55" t="s">
        <v>3149</v>
      </c>
      <c r="H150" s="49" t="s">
        <v>2926</v>
      </c>
      <c r="I150" s="55"/>
      <c r="J150" s="55" t="s">
        <v>7490</v>
      </c>
      <c r="K150" s="55"/>
      <c r="L150" s="49" t="s">
        <v>7469</v>
      </c>
      <c r="M150" s="152">
        <v>0</v>
      </c>
      <c r="N150" s="49" t="s">
        <v>8512</v>
      </c>
      <c r="O150" s="49"/>
      <c r="P150" s="112" t="s">
        <v>3009</v>
      </c>
      <c r="Q150" s="112" t="s">
        <v>54</v>
      </c>
      <c r="R150" s="112" t="s">
        <v>8499</v>
      </c>
      <c r="S150" s="112"/>
    </row>
    <row r="151" spans="1:19" x14ac:dyDescent="0.25">
      <c r="A151" s="112" t="s">
        <v>63</v>
      </c>
      <c r="B151" s="76">
        <v>-99</v>
      </c>
      <c r="C151" s="55" t="s">
        <v>2725</v>
      </c>
      <c r="D151" s="49" t="s">
        <v>3242</v>
      </c>
      <c r="E151" s="55"/>
      <c r="F151" s="68" t="s">
        <v>7653</v>
      </c>
      <c r="G151" s="55" t="s">
        <v>3154</v>
      </c>
      <c r="H151" s="49" t="s">
        <v>2930</v>
      </c>
      <c r="I151" s="55"/>
      <c r="J151" s="55" t="s">
        <v>7490</v>
      </c>
      <c r="K151" s="55"/>
      <c r="L151" s="112" t="s">
        <v>7470</v>
      </c>
      <c r="M151" s="113">
        <v>0</v>
      </c>
      <c r="N151" s="49" t="s">
        <v>8512</v>
      </c>
      <c r="O151" s="49"/>
      <c r="P151" s="112" t="s">
        <v>100</v>
      </c>
      <c r="Q151" s="112" t="s">
        <v>54</v>
      </c>
      <c r="R151" s="112" t="s">
        <v>8499</v>
      </c>
      <c r="S151" s="112"/>
    </row>
    <row r="152" spans="1:19" x14ac:dyDescent="0.25">
      <c r="A152" s="112" t="s">
        <v>63</v>
      </c>
      <c r="B152" s="76">
        <v>-99</v>
      </c>
      <c r="C152" s="55" t="s">
        <v>2713</v>
      </c>
      <c r="D152" s="49" t="s">
        <v>3241</v>
      </c>
      <c r="E152" s="55"/>
      <c r="F152" s="68" t="s">
        <v>7691</v>
      </c>
      <c r="G152" s="55" t="s">
        <v>3141</v>
      </c>
      <c r="H152" s="49" t="s">
        <v>2918</v>
      </c>
      <c r="I152" s="55"/>
      <c r="J152" s="55" t="s">
        <v>7490</v>
      </c>
      <c r="K152" s="55"/>
      <c r="L152" s="49" t="s">
        <v>7469</v>
      </c>
      <c r="M152" s="152">
        <v>0</v>
      </c>
      <c r="N152" s="49" t="s">
        <v>8512</v>
      </c>
      <c r="O152" s="49"/>
      <c r="P152" s="112" t="s">
        <v>158</v>
      </c>
      <c r="Q152" s="112" t="s">
        <v>54</v>
      </c>
      <c r="R152" s="112" t="s">
        <v>8499</v>
      </c>
      <c r="S152" s="112"/>
    </row>
    <row r="153" spans="1:19" x14ac:dyDescent="0.25">
      <c r="A153" s="112" t="s">
        <v>63</v>
      </c>
      <c r="B153" s="76">
        <v>-99</v>
      </c>
      <c r="C153" s="55" t="s">
        <v>2726</v>
      </c>
      <c r="D153" s="49" t="s">
        <v>3244</v>
      </c>
      <c r="E153" s="55"/>
      <c r="F153" s="68" t="s">
        <v>7654</v>
      </c>
      <c r="G153" s="55" t="s">
        <v>3155</v>
      </c>
      <c r="H153" s="49" t="s">
        <v>2931</v>
      </c>
      <c r="I153" s="55"/>
      <c r="J153" s="55" t="s">
        <v>7490</v>
      </c>
      <c r="K153" s="55"/>
      <c r="L153" s="112" t="s">
        <v>7470</v>
      </c>
      <c r="M153" s="113">
        <v>0</v>
      </c>
      <c r="N153" s="49" t="s">
        <v>8512</v>
      </c>
      <c r="O153" s="49"/>
      <c r="P153" s="112" t="s">
        <v>100</v>
      </c>
      <c r="Q153" s="112" t="s">
        <v>54</v>
      </c>
      <c r="R153" s="112" t="s">
        <v>8499</v>
      </c>
      <c r="S153" s="112"/>
    </row>
    <row r="154" spans="1:19" x14ac:dyDescent="0.25">
      <c r="A154" s="112" t="s">
        <v>63</v>
      </c>
      <c r="B154" s="76">
        <v>-99</v>
      </c>
      <c r="C154" s="55" t="s">
        <v>2714</v>
      </c>
      <c r="D154" s="49" t="s">
        <v>3243</v>
      </c>
      <c r="E154" s="55"/>
      <c r="F154" s="68" t="s">
        <v>7692</v>
      </c>
      <c r="G154" s="55" t="s">
        <v>3142</v>
      </c>
      <c r="H154" s="49" t="s">
        <v>2919</v>
      </c>
      <c r="I154" s="55"/>
      <c r="J154" s="55" t="s">
        <v>7490</v>
      </c>
      <c r="K154" s="55"/>
      <c r="L154" s="49" t="s">
        <v>7469</v>
      </c>
      <c r="M154" s="152">
        <v>0</v>
      </c>
      <c r="N154" s="49" t="s">
        <v>8512</v>
      </c>
      <c r="O154" s="49"/>
      <c r="P154" s="112" t="s">
        <v>183</v>
      </c>
      <c r="Q154" s="112" t="s">
        <v>54</v>
      </c>
      <c r="R154" s="112" t="s">
        <v>8499</v>
      </c>
      <c r="S154" s="112"/>
    </row>
    <row r="155" spans="1:19" x14ac:dyDescent="0.25">
      <c r="A155" s="112" t="s">
        <v>63</v>
      </c>
      <c r="B155" s="76">
        <v>-99</v>
      </c>
      <c r="C155" s="55" t="s">
        <v>2727</v>
      </c>
      <c r="D155" s="49" t="s">
        <v>3252</v>
      </c>
      <c r="E155" s="55"/>
      <c r="F155" s="68" t="s">
        <v>7655</v>
      </c>
      <c r="G155" s="55" t="s">
        <v>3156</v>
      </c>
      <c r="H155" s="49" t="s">
        <v>2932</v>
      </c>
      <c r="I155" s="55"/>
      <c r="J155" s="55" t="s">
        <v>7490</v>
      </c>
      <c r="K155" s="55"/>
      <c r="L155" s="112" t="s">
        <v>7470</v>
      </c>
      <c r="M155" s="113">
        <v>0</v>
      </c>
      <c r="N155" s="49" t="s">
        <v>8512</v>
      </c>
      <c r="O155" s="49"/>
      <c r="P155" s="112" t="s">
        <v>100</v>
      </c>
      <c r="Q155" s="112" t="s">
        <v>54</v>
      </c>
      <c r="R155" s="112" t="s">
        <v>8499</v>
      </c>
      <c r="S155" s="112"/>
    </row>
    <row r="156" spans="1:19" x14ac:dyDescent="0.25">
      <c r="A156" s="112" t="s">
        <v>63</v>
      </c>
      <c r="B156" s="76">
        <v>-99</v>
      </c>
      <c r="C156" s="55" t="s">
        <v>2715</v>
      </c>
      <c r="D156" s="49" t="s">
        <v>6621</v>
      </c>
      <c r="E156" s="55"/>
      <c r="F156" s="68" t="s">
        <v>7693</v>
      </c>
      <c r="G156" s="55" t="s">
        <v>3143</v>
      </c>
      <c r="H156" s="49" t="s">
        <v>2920</v>
      </c>
      <c r="I156" s="55"/>
      <c r="J156" s="55" t="s">
        <v>7490</v>
      </c>
      <c r="K156" s="55"/>
      <c r="L156" s="49" t="s">
        <v>7469</v>
      </c>
      <c r="M156" s="152">
        <v>0</v>
      </c>
      <c r="N156" s="49" t="s">
        <v>8512</v>
      </c>
      <c r="O156" s="49"/>
      <c r="P156" s="112" t="s">
        <v>184</v>
      </c>
      <c r="Q156" s="112" t="s">
        <v>54</v>
      </c>
      <c r="R156" s="112" t="s">
        <v>8499</v>
      </c>
      <c r="S156" s="112"/>
    </row>
    <row r="157" spans="1:19" x14ac:dyDescent="0.25">
      <c r="A157" s="112" t="s">
        <v>63</v>
      </c>
      <c r="B157" s="76">
        <v>-99</v>
      </c>
      <c r="C157" s="55" t="s">
        <v>2716</v>
      </c>
      <c r="D157" s="49" t="s">
        <v>3249</v>
      </c>
      <c r="E157" s="55"/>
      <c r="F157" s="68" t="s">
        <v>7699</v>
      </c>
      <c r="G157" s="55" t="s">
        <v>3144</v>
      </c>
      <c r="H157" s="49" t="s">
        <v>2921</v>
      </c>
      <c r="I157" s="55"/>
      <c r="J157" s="55" t="s">
        <v>7490</v>
      </c>
      <c r="K157" s="55"/>
      <c r="L157" s="49" t="s">
        <v>7469</v>
      </c>
      <c r="M157" s="152">
        <v>0</v>
      </c>
      <c r="N157" s="49" t="s">
        <v>8512</v>
      </c>
      <c r="O157" s="49"/>
      <c r="P157" s="112" t="s">
        <v>3004</v>
      </c>
      <c r="Q157" s="112" t="s">
        <v>54</v>
      </c>
      <c r="R157" s="112" t="s">
        <v>8499</v>
      </c>
      <c r="S157" s="112"/>
    </row>
    <row r="158" spans="1:19" x14ac:dyDescent="0.25">
      <c r="A158" s="112" t="s">
        <v>63</v>
      </c>
      <c r="B158" s="76">
        <v>-99</v>
      </c>
      <c r="C158" s="55" t="s">
        <v>2720</v>
      </c>
      <c r="D158" s="49" t="s">
        <v>3250</v>
      </c>
      <c r="E158" s="55"/>
      <c r="F158" s="68" t="s">
        <v>7700</v>
      </c>
      <c r="G158" s="55" t="s">
        <v>3148</v>
      </c>
      <c r="H158" s="49" t="s">
        <v>2925</v>
      </c>
      <c r="I158" s="55"/>
      <c r="J158" s="55" t="s">
        <v>7490</v>
      </c>
      <c r="K158" s="55"/>
      <c r="L158" s="49" t="s">
        <v>7469</v>
      </c>
      <c r="M158" s="152">
        <v>0</v>
      </c>
      <c r="N158" s="49" t="s">
        <v>8512</v>
      </c>
      <c r="O158" s="49"/>
      <c r="P158" s="112" t="s">
        <v>3008</v>
      </c>
      <c r="Q158" s="112" t="s">
        <v>54</v>
      </c>
      <c r="R158" s="112" t="s">
        <v>8499</v>
      </c>
      <c r="S158" s="112"/>
    </row>
    <row r="159" spans="1:19" x14ac:dyDescent="0.25">
      <c r="A159" s="114" t="s">
        <v>63</v>
      </c>
      <c r="B159" s="99">
        <v>1</v>
      </c>
      <c r="C159" s="100" t="s">
        <v>93</v>
      </c>
      <c r="D159" s="100" t="s">
        <v>1923</v>
      </c>
      <c r="E159" s="101" t="s">
        <v>2130</v>
      </c>
      <c r="F159" s="100" t="s">
        <v>7701</v>
      </c>
      <c r="G159" s="100" t="s">
        <v>277</v>
      </c>
      <c r="H159" s="100" t="s">
        <v>278</v>
      </c>
      <c r="I159" s="100" t="s">
        <v>2311</v>
      </c>
      <c r="J159" s="102" t="s">
        <v>7490</v>
      </c>
      <c r="K159" s="102"/>
      <c r="L159" s="100" t="s">
        <v>91</v>
      </c>
      <c r="M159" s="153" t="s">
        <v>8508</v>
      </c>
      <c r="N159" s="102" t="s">
        <v>8510</v>
      </c>
      <c r="O159" s="102" t="s">
        <v>8513</v>
      </c>
      <c r="P159" s="114" t="s">
        <v>91</v>
      </c>
      <c r="Q159" s="114" t="s">
        <v>54</v>
      </c>
      <c r="R159" s="114"/>
      <c r="S159" s="112"/>
    </row>
    <row r="160" spans="1:19" x14ac:dyDescent="0.25">
      <c r="A160" s="112" t="s">
        <v>63</v>
      </c>
      <c r="B160" s="76">
        <v>2</v>
      </c>
      <c r="C160" s="53" t="s">
        <v>124</v>
      </c>
      <c r="D160" s="53" t="s">
        <v>1922</v>
      </c>
      <c r="E160" s="49" t="s">
        <v>8414</v>
      </c>
      <c r="F160" s="53" t="s">
        <v>2146</v>
      </c>
      <c r="G160" s="53" t="s">
        <v>334</v>
      </c>
      <c r="H160" s="53" t="s">
        <v>335</v>
      </c>
      <c r="I160" s="67" t="s">
        <v>2333</v>
      </c>
      <c r="J160" s="55" t="s">
        <v>7490</v>
      </c>
      <c r="K160" s="55"/>
      <c r="L160" s="98" t="s">
        <v>7470</v>
      </c>
      <c r="M160" s="159" t="s">
        <v>8508</v>
      </c>
      <c r="N160" s="98" t="s">
        <v>8510</v>
      </c>
      <c r="O160" s="98" t="s">
        <v>8513</v>
      </c>
      <c r="P160" s="112" t="s">
        <v>100</v>
      </c>
      <c r="Q160" s="112" t="s">
        <v>54</v>
      </c>
      <c r="R160" s="112"/>
      <c r="S160" s="112"/>
    </row>
    <row r="161" spans="1:19" x14ac:dyDescent="0.25">
      <c r="A161" s="112" t="s">
        <v>63</v>
      </c>
      <c r="B161" s="76">
        <v>3</v>
      </c>
      <c r="C161" s="84" t="s">
        <v>2052</v>
      </c>
      <c r="D161" s="49" t="s">
        <v>6391</v>
      </c>
      <c r="E161" s="55" t="s">
        <v>8496</v>
      </c>
      <c r="F161" s="68" t="s">
        <v>7649</v>
      </c>
      <c r="G161" s="55" t="s">
        <v>3138</v>
      </c>
      <c r="H161" s="49" t="s">
        <v>2915</v>
      </c>
      <c r="I161" s="55"/>
      <c r="J161" s="55" t="s">
        <v>7490</v>
      </c>
      <c r="K161" s="55"/>
      <c r="L161" s="49" t="s">
        <v>91</v>
      </c>
      <c r="M161" s="152" t="s">
        <v>8508</v>
      </c>
      <c r="N161" s="49" t="s">
        <v>8509</v>
      </c>
      <c r="O161" s="49" t="s">
        <v>8513</v>
      </c>
      <c r="P161" s="112" t="s">
        <v>91</v>
      </c>
      <c r="Q161" s="112" t="s">
        <v>54</v>
      </c>
      <c r="R161" s="112"/>
      <c r="S161" s="112"/>
    </row>
    <row r="162" spans="1:19" x14ac:dyDescent="0.25">
      <c r="A162" s="112" t="s">
        <v>63</v>
      </c>
      <c r="B162" s="76">
        <v>4</v>
      </c>
      <c r="C162" s="53" t="s">
        <v>182</v>
      </c>
      <c r="D162" s="53" t="s">
        <v>6625</v>
      </c>
      <c r="E162" s="55" t="s">
        <v>8495</v>
      </c>
      <c r="F162" s="67" t="s">
        <v>7650</v>
      </c>
      <c r="G162" s="53" t="s">
        <v>429</v>
      </c>
      <c r="H162" s="53" t="s">
        <v>430</v>
      </c>
      <c r="I162" s="67" t="s">
        <v>2374</v>
      </c>
      <c r="J162" s="55" t="s">
        <v>3413</v>
      </c>
      <c r="K162" s="55" t="s">
        <v>7489</v>
      </c>
      <c r="L162" s="49" t="s">
        <v>91</v>
      </c>
      <c r="M162" s="152">
        <v>0</v>
      </c>
      <c r="N162" s="49" t="s">
        <v>8509</v>
      </c>
      <c r="O162" s="49" t="s">
        <v>8514</v>
      </c>
      <c r="P162" s="112" t="s">
        <v>92</v>
      </c>
      <c r="Q162" s="112" t="s">
        <v>54</v>
      </c>
      <c r="R162" s="112"/>
      <c r="S162" s="112"/>
    </row>
    <row r="163" spans="1:19" x14ac:dyDescent="0.25">
      <c r="A163" s="112" t="s">
        <v>63</v>
      </c>
      <c r="B163" s="76">
        <v>5</v>
      </c>
      <c r="C163" s="54" t="s">
        <v>8522</v>
      </c>
      <c r="D163" s="54" t="s">
        <v>6620</v>
      </c>
      <c r="E163" s="53" t="s">
        <v>8498</v>
      </c>
      <c r="F163" s="67" t="s">
        <v>7651</v>
      </c>
      <c r="G163" s="55" t="s">
        <v>3153</v>
      </c>
      <c r="H163" s="53" t="s">
        <v>431</v>
      </c>
      <c r="I163" s="67" t="s">
        <v>2375</v>
      </c>
      <c r="J163" s="55" t="s">
        <v>7490</v>
      </c>
      <c r="K163" s="55"/>
      <c r="L163" s="112" t="s">
        <v>7470</v>
      </c>
      <c r="M163" s="113">
        <v>0</v>
      </c>
      <c r="N163" s="112" t="s">
        <v>8509</v>
      </c>
      <c r="O163" s="112" t="s">
        <v>8514</v>
      </c>
      <c r="P163" s="112" t="s">
        <v>100</v>
      </c>
      <c r="Q163" s="112" t="s">
        <v>54</v>
      </c>
      <c r="R163" s="112"/>
      <c r="S163" s="112"/>
    </row>
    <row r="164" spans="1:19" x14ac:dyDescent="0.25">
      <c r="A164" s="112" t="s">
        <v>63</v>
      </c>
      <c r="B164" s="76">
        <v>6</v>
      </c>
      <c r="C164" s="55" t="s">
        <v>2711</v>
      </c>
      <c r="D164" s="49" t="s">
        <v>3240</v>
      </c>
      <c r="E164" s="53" t="s">
        <v>8497</v>
      </c>
      <c r="F164" s="68" t="s">
        <v>7652</v>
      </c>
      <c r="G164" s="55" t="s">
        <v>3139</v>
      </c>
      <c r="H164" s="49" t="s">
        <v>2916</v>
      </c>
      <c r="I164" s="55"/>
      <c r="J164" s="55" t="s">
        <v>7490</v>
      </c>
      <c r="K164" s="55"/>
      <c r="L164" s="49" t="s">
        <v>7469</v>
      </c>
      <c r="M164" s="152">
        <v>0</v>
      </c>
      <c r="N164" s="49" t="s">
        <v>8509</v>
      </c>
      <c r="O164" s="49" t="s">
        <v>8514</v>
      </c>
      <c r="P164" s="112" t="s">
        <v>3003</v>
      </c>
      <c r="Q164" s="112" t="s">
        <v>54</v>
      </c>
      <c r="R164" s="112"/>
      <c r="S164" s="112"/>
    </row>
    <row r="165" spans="1:19" x14ac:dyDescent="0.25">
      <c r="A165" s="112" t="s">
        <v>63</v>
      </c>
      <c r="B165" s="76">
        <v>7</v>
      </c>
      <c r="C165" s="53" t="s">
        <v>180</v>
      </c>
      <c r="D165" s="56" t="s">
        <v>1895</v>
      </c>
      <c r="E165" s="49" t="s">
        <v>6</v>
      </c>
      <c r="F165" s="54" t="s">
        <v>2172</v>
      </c>
      <c r="G165" s="53" t="s">
        <v>427</v>
      </c>
      <c r="H165" s="53" t="s">
        <v>428</v>
      </c>
      <c r="I165" s="67" t="s">
        <v>2373</v>
      </c>
      <c r="J165" s="55" t="s">
        <v>7490</v>
      </c>
      <c r="K165" s="55"/>
      <c r="L165" s="53" t="s">
        <v>91</v>
      </c>
      <c r="M165" s="154">
        <v>0</v>
      </c>
      <c r="N165" s="55" t="s">
        <v>8509</v>
      </c>
      <c r="O165" s="55" t="s">
        <v>8514</v>
      </c>
      <c r="P165" s="112" t="s">
        <v>91</v>
      </c>
      <c r="Q165" s="112" t="s">
        <v>54</v>
      </c>
      <c r="R165" s="112"/>
      <c r="S165" s="112"/>
    </row>
    <row r="166" spans="1:19" x14ac:dyDescent="0.25">
      <c r="A166" s="135" t="s">
        <v>56</v>
      </c>
      <c r="B166" s="76">
        <v>-99</v>
      </c>
      <c r="C166" s="49" t="s">
        <v>292</v>
      </c>
      <c r="D166" s="112"/>
      <c r="E166" s="49" t="s">
        <v>6</v>
      </c>
      <c r="F166" s="112"/>
      <c r="G166" s="49" t="s">
        <v>292</v>
      </c>
      <c r="H166" s="132" t="s">
        <v>292</v>
      </c>
      <c r="I166" s="112"/>
      <c r="J166" s="49" t="s">
        <v>7490</v>
      </c>
      <c r="K166" s="49"/>
      <c r="L166" s="52" t="s">
        <v>7470</v>
      </c>
      <c r="M166" s="113" t="s">
        <v>8508</v>
      </c>
      <c r="N166" s="112" t="s">
        <v>8510</v>
      </c>
      <c r="O166" s="112"/>
      <c r="P166" s="131"/>
      <c r="Q166" s="131" t="s">
        <v>54</v>
      </c>
      <c r="R166" s="52"/>
      <c r="S166" s="112"/>
    </row>
    <row r="167" spans="1:19" x14ac:dyDescent="0.25">
      <c r="A167" s="135" t="s">
        <v>56</v>
      </c>
      <c r="B167" s="76">
        <v>-99</v>
      </c>
      <c r="C167" s="49" t="s">
        <v>2607</v>
      </c>
      <c r="D167" s="55" t="s">
        <v>7581</v>
      </c>
      <c r="E167" s="49" t="s">
        <v>6</v>
      </c>
      <c r="F167" s="112"/>
      <c r="G167" s="49" t="s">
        <v>3030</v>
      </c>
      <c r="H167" s="49" t="s">
        <v>2811</v>
      </c>
      <c r="I167" s="112"/>
      <c r="J167" s="49" t="s">
        <v>7490</v>
      </c>
      <c r="K167" s="49"/>
      <c r="L167" s="120" t="s">
        <v>7470</v>
      </c>
      <c r="M167" s="138"/>
      <c r="N167" s="120"/>
      <c r="O167" s="120"/>
      <c r="P167" s="131" t="s">
        <v>100</v>
      </c>
      <c r="Q167" s="131" t="s">
        <v>54</v>
      </c>
      <c r="R167" s="52"/>
      <c r="S167" s="112"/>
    </row>
    <row r="168" spans="1:19" x14ac:dyDescent="0.25">
      <c r="A168" s="114" t="s">
        <v>56</v>
      </c>
      <c r="B168" s="99">
        <v>1</v>
      </c>
      <c r="C168" s="100" t="s">
        <v>93</v>
      </c>
      <c r="D168" s="56" t="s">
        <v>1923</v>
      </c>
      <c r="E168" s="101" t="s">
        <v>2130</v>
      </c>
      <c r="F168" s="100" t="s">
        <v>7701</v>
      </c>
      <c r="G168" s="100" t="s">
        <v>277</v>
      </c>
      <c r="H168" s="100" t="s">
        <v>278</v>
      </c>
      <c r="I168" s="100" t="s">
        <v>2311</v>
      </c>
      <c r="J168" s="102" t="s">
        <v>7490</v>
      </c>
      <c r="K168" s="102"/>
      <c r="L168" s="100" t="s">
        <v>91</v>
      </c>
      <c r="M168" s="153" t="s">
        <v>8508</v>
      </c>
      <c r="N168" s="102" t="s">
        <v>8510</v>
      </c>
      <c r="O168" s="102" t="s">
        <v>8513</v>
      </c>
      <c r="P168" s="114" t="s">
        <v>91</v>
      </c>
      <c r="Q168" s="114" t="s">
        <v>54</v>
      </c>
      <c r="R168" s="114"/>
      <c r="S168" s="112"/>
    </row>
    <row r="169" spans="1:19" x14ac:dyDescent="0.25">
      <c r="A169" s="112" t="s">
        <v>56</v>
      </c>
      <c r="B169" s="76">
        <v>2</v>
      </c>
      <c r="C169" s="53" t="s">
        <v>119</v>
      </c>
      <c r="D169" s="55" t="s">
        <v>1922</v>
      </c>
      <c r="E169" s="49" t="s">
        <v>8412</v>
      </c>
      <c r="F169" s="53" t="s">
        <v>2146</v>
      </c>
      <c r="G169" s="53" t="s">
        <v>324</v>
      </c>
      <c r="H169" s="53" t="s">
        <v>325</v>
      </c>
      <c r="I169" s="67" t="s">
        <v>2330</v>
      </c>
      <c r="J169" s="55" t="s">
        <v>7490</v>
      </c>
      <c r="K169" s="55"/>
      <c r="L169" s="53" t="s">
        <v>7470</v>
      </c>
      <c r="M169" s="154" t="s">
        <v>8508</v>
      </c>
      <c r="N169" s="55" t="s">
        <v>8510</v>
      </c>
      <c r="O169" s="55" t="s">
        <v>8513</v>
      </c>
      <c r="P169" s="112" t="s">
        <v>100</v>
      </c>
      <c r="Q169" s="112" t="s">
        <v>54</v>
      </c>
      <c r="R169" s="112"/>
      <c r="S169" s="112"/>
    </row>
    <row r="170" spans="1:19" x14ac:dyDescent="0.25">
      <c r="A170" s="112" t="s">
        <v>56</v>
      </c>
      <c r="B170" s="76">
        <v>3</v>
      </c>
      <c r="C170" s="55" t="s">
        <v>2608</v>
      </c>
      <c r="D170" s="49" t="s">
        <v>3768</v>
      </c>
      <c r="E170" s="55" t="str">
        <f>SUBSTITUTE(LEFT(F170, FIND(" (", F170 &amp; " (") - 1), " ", "_")</f>
        <v>Feldcode</v>
      </c>
      <c r="F170" s="55" t="s">
        <v>7708</v>
      </c>
      <c r="G170" s="55" t="s">
        <v>3031</v>
      </c>
      <c r="H170" s="49" t="s">
        <v>2812</v>
      </c>
      <c r="I170" s="55"/>
      <c r="J170" s="55" t="s">
        <v>7490</v>
      </c>
      <c r="K170" s="55"/>
      <c r="L170" s="49" t="s">
        <v>91</v>
      </c>
      <c r="M170" s="152" t="s">
        <v>8508</v>
      </c>
      <c r="N170" s="49" t="s">
        <v>8509</v>
      </c>
      <c r="O170" s="49" t="s">
        <v>8513</v>
      </c>
      <c r="P170" s="112" t="s">
        <v>91</v>
      </c>
      <c r="Q170" s="112" t="s">
        <v>54</v>
      </c>
      <c r="R170" s="112" t="s">
        <v>8515</v>
      </c>
      <c r="S170" s="112"/>
    </row>
    <row r="171" spans="1:19" x14ac:dyDescent="0.25">
      <c r="A171" s="112" t="s">
        <v>56</v>
      </c>
      <c r="B171" s="76">
        <v>4</v>
      </c>
      <c r="C171" s="53" t="s">
        <v>150</v>
      </c>
      <c r="D171" s="55" t="s">
        <v>1948</v>
      </c>
      <c r="E171" s="55" t="str">
        <f>SUBSTITUTE(LEFT(F171, FIND(" (", F171 &amp; " (") - 1), " ", "_")</f>
        <v>Bodenprofil-ID_[auswählen]</v>
      </c>
      <c r="F171" s="53" t="s">
        <v>7704</v>
      </c>
      <c r="G171" s="53" t="s">
        <v>379</v>
      </c>
      <c r="H171" s="53" t="s">
        <v>380</v>
      </c>
      <c r="I171" s="67" t="s">
        <v>2348</v>
      </c>
      <c r="J171" s="55" t="s">
        <v>7490</v>
      </c>
      <c r="K171" s="55"/>
      <c r="L171" s="53" t="s">
        <v>91</v>
      </c>
      <c r="M171" s="154" t="s">
        <v>8508</v>
      </c>
      <c r="N171" s="55" t="s">
        <v>8510</v>
      </c>
      <c r="O171" s="55" t="s">
        <v>8513</v>
      </c>
      <c r="P171" s="112" t="s">
        <v>92</v>
      </c>
      <c r="Q171" s="112" t="s">
        <v>54</v>
      </c>
      <c r="R171" s="112"/>
      <c r="S171" s="112"/>
    </row>
    <row r="172" spans="1:19" x14ac:dyDescent="0.25">
      <c r="A172" s="112" t="s">
        <v>56</v>
      </c>
      <c r="B172" s="76">
        <v>5</v>
      </c>
      <c r="C172" s="53" t="s">
        <v>148</v>
      </c>
      <c r="D172" s="55" t="s">
        <v>1917</v>
      </c>
      <c r="E172" s="55" t="str">
        <f>SUBSTITUTE(LEFT(F172, FIND(" (", F172 &amp; " (") - 1), " ", "_")</f>
        <v>Wetterstation-ID_[auswählen]</v>
      </c>
      <c r="F172" s="53" t="s">
        <v>7705</v>
      </c>
      <c r="G172" s="53" t="s">
        <v>375</v>
      </c>
      <c r="H172" s="53" t="s">
        <v>376</v>
      </c>
      <c r="I172" s="67" t="s">
        <v>2346</v>
      </c>
      <c r="J172" s="55" t="s">
        <v>7490</v>
      </c>
      <c r="K172" s="55"/>
      <c r="L172" s="53" t="s">
        <v>91</v>
      </c>
      <c r="M172" s="154" t="s">
        <v>8508</v>
      </c>
      <c r="N172" s="55" t="s">
        <v>8510</v>
      </c>
      <c r="O172" s="55" t="s">
        <v>8513</v>
      </c>
      <c r="P172" s="112" t="s">
        <v>92</v>
      </c>
      <c r="Q172" s="112" t="s">
        <v>54</v>
      </c>
      <c r="R172" s="112"/>
      <c r="S172" s="112"/>
    </row>
    <row r="173" spans="1:19" x14ac:dyDescent="0.25">
      <c r="A173" s="112" t="s">
        <v>56</v>
      </c>
      <c r="B173" s="76">
        <v>6</v>
      </c>
      <c r="C173" s="83" t="s">
        <v>141</v>
      </c>
      <c r="D173" s="55" t="s">
        <v>362</v>
      </c>
      <c r="E173" s="55" t="s">
        <v>8395</v>
      </c>
      <c r="F173" s="53" t="s">
        <v>2160</v>
      </c>
      <c r="G173" s="53" t="s">
        <v>361</v>
      </c>
      <c r="H173" s="53" t="s">
        <v>362</v>
      </c>
      <c r="I173" s="67" t="s">
        <v>2160</v>
      </c>
      <c r="J173" s="55" t="s">
        <v>7490</v>
      </c>
      <c r="K173" s="55"/>
      <c r="L173" s="53" t="s">
        <v>91</v>
      </c>
      <c r="M173" s="154" t="s">
        <v>8508</v>
      </c>
      <c r="N173" s="55" t="s">
        <v>8509</v>
      </c>
      <c r="O173" s="55" t="s">
        <v>8513</v>
      </c>
      <c r="P173" s="112" t="s">
        <v>91</v>
      </c>
      <c r="Q173" s="112" t="s">
        <v>54</v>
      </c>
      <c r="R173" s="112"/>
      <c r="S173" s="112"/>
    </row>
    <row r="174" spans="1:19" x14ac:dyDescent="0.25">
      <c r="A174" s="112" t="s">
        <v>56</v>
      </c>
      <c r="B174" s="76">
        <v>7</v>
      </c>
      <c r="C174" s="53" t="s">
        <v>142</v>
      </c>
      <c r="D174" s="55" t="s">
        <v>1932</v>
      </c>
      <c r="E174" s="55" t="s">
        <v>8394</v>
      </c>
      <c r="F174" s="53" t="s">
        <v>2162</v>
      </c>
      <c r="G174" s="53" t="s">
        <v>363</v>
      </c>
      <c r="H174" s="53" t="s">
        <v>364</v>
      </c>
      <c r="I174" s="67" t="s">
        <v>2340</v>
      </c>
      <c r="J174" s="55" t="s">
        <v>7490</v>
      </c>
      <c r="K174" s="55"/>
      <c r="L174" s="53" t="s">
        <v>91</v>
      </c>
      <c r="M174" s="154">
        <v>0</v>
      </c>
      <c r="N174" s="55" t="s">
        <v>8509</v>
      </c>
      <c r="O174" s="55" t="s">
        <v>8514</v>
      </c>
      <c r="P174" s="112" t="s">
        <v>91</v>
      </c>
      <c r="Q174" s="112" t="s">
        <v>54</v>
      </c>
      <c r="R174" s="112"/>
      <c r="S174" s="112"/>
    </row>
    <row r="175" spans="1:19" x14ac:dyDescent="0.25">
      <c r="A175" s="112" t="s">
        <v>56</v>
      </c>
      <c r="B175" s="76">
        <v>8</v>
      </c>
      <c r="C175" s="55" t="s">
        <v>2609</v>
      </c>
      <c r="D175" s="49" t="s">
        <v>7733</v>
      </c>
      <c r="E175" s="56"/>
      <c r="F175" s="55" t="s">
        <v>7732</v>
      </c>
      <c r="G175" s="55" t="s">
        <v>3032</v>
      </c>
      <c r="H175" s="49" t="s">
        <v>2813</v>
      </c>
      <c r="I175" s="55"/>
      <c r="J175" s="55" t="s">
        <v>7490</v>
      </c>
      <c r="K175" s="55"/>
      <c r="L175" s="49" t="s">
        <v>91</v>
      </c>
      <c r="M175" s="152">
        <v>0</v>
      </c>
      <c r="N175" s="49" t="s">
        <v>8509</v>
      </c>
      <c r="O175" s="49" t="s">
        <v>8514</v>
      </c>
      <c r="P175" s="112" t="s">
        <v>91</v>
      </c>
      <c r="Q175" s="112" t="s">
        <v>54</v>
      </c>
      <c r="R175" s="112"/>
      <c r="S175" s="112"/>
    </row>
    <row r="176" spans="1:19" x14ac:dyDescent="0.25">
      <c r="A176" s="112" t="s">
        <v>56</v>
      </c>
      <c r="B176" s="76">
        <v>9</v>
      </c>
      <c r="C176" s="53" t="s">
        <v>143</v>
      </c>
      <c r="D176" s="55" t="s">
        <v>1941</v>
      </c>
      <c r="E176" s="55" t="s">
        <v>8393</v>
      </c>
      <c r="F176" s="53" t="s">
        <v>2163</v>
      </c>
      <c r="G176" s="53" t="s">
        <v>365</v>
      </c>
      <c r="H176" s="53" t="s">
        <v>366</v>
      </c>
      <c r="I176" s="67" t="s">
        <v>2341</v>
      </c>
      <c r="J176" s="55" t="s">
        <v>7490</v>
      </c>
      <c r="K176" s="55"/>
      <c r="L176" s="53" t="s">
        <v>91</v>
      </c>
      <c r="M176" s="154">
        <v>0</v>
      </c>
      <c r="N176" s="55" t="s">
        <v>8509</v>
      </c>
      <c r="O176" s="55" t="s">
        <v>8514</v>
      </c>
      <c r="P176" s="112" t="s">
        <v>91</v>
      </c>
      <c r="Q176" s="112" t="s">
        <v>54</v>
      </c>
      <c r="R176" s="112"/>
      <c r="S176" s="112"/>
    </row>
    <row r="177" spans="1:19" x14ac:dyDescent="0.25">
      <c r="A177" s="112" t="s">
        <v>56</v>
      </c>
      <c r="B177" s="76">
        <v>10</v>
      </c>
      <c r="C177" s="53" t="s">
        <v>144</v>
      </c>
      <c r="D177" s="55" t="s">
        <v>8554</v>
      </c>
      <c r="E177" s="55" t="s">
        <v>8056</v>
      </c>
      <c r="F177" s="53" t="s">
        <v>2164</v>
      </c>
      <c r="G177" s="53" t="s">
        <v>367</v>
      </c>
      <c r="H177" s="53" t="s">
        <v>368</v>
      </c>
      <c r="I177" s="67" t="s">
        <v>2342</v>
      </c>
      <c r="J177" s="55" t="s">
        <v>7490</v>
      </c>
      <c r="K177" s="55"/>
      <c r="L177" s="49" t="s">
        <v>7469</v>
      </c>
      <c r="M177" s="152">
        <v>2</v>
      </c>
      <c r="N177" s="49" t="s">
        <v>8509</v>
      </c>
      <c r="O177" s="49" t="s">
        <v>8514</v>
      </c>
      <c r="P177" s="112" t="s">
        <v>138</v>
      </c>
      <c r="Q177" s="112" t="s">
        <v>54</v>
      </c>
      <c r="R177" s="112"/>
      <c r="S177" s="112"/>
    </row>
    <row r="178" spans="1:19" x14ac:dyDescent="0.25">
      <c r="A178" s="112" t="s">
        <v>56</v>
      </c>
      <c r="B178" s="76">
        <v>11</v>
      </c>
      <c r="C178" s="53" t="s">
        <v>145</v>
      </c>
      <c r="D178" s="55" t="s">
        <v>8555</v>
      </c>
      <c r="E178" s="55" t="s">
        <v>8057</v>
      </c>
      <c r="F178" s="53" t="s">
        <v>2165</v>
      </c>
      <c r="G178" s="53" t="s">
        <v>369</v>
      </c>
      <c r="H178" s="53" t="s">
        <v>370</v>
      </c>
      <c r="I178" s="67" t="s">
        <v>2343</v>
      </c>
      <c r="J178" s="55" t="s">
        <v>7490</v>
      </c>
      <c r="K178" s="55"/>
      <c r="L178" s="49" t="s">
        <v>7469</v>
      </c>
      <c r="M178" s="152">
        <v>2</v>
      </c>
      <c r="N178" s="49" t="s">
        <v>8509</v>
      </c>
      <c r="O178" s="49" t="s">
        <v>8514</v>
      </c>
      <c r="P178" s="112" t="s">
        <v>138</v>
      </c>
      <c r="Q178" s="112" t="s">
        <v>54</v>
      </c>
      <c r="R178" s="112"/>
      <c r="S178" s="112"/>
    </row>
    <row r="179" spans="1:19" x14ac:dyDescent="0.25">
      <c r="A179" s="112" t="s">
        <v>56</v>
      </c>
      <c r="B179" s="76">
        <v>12</v>
      </c>
      <c r="C179" s="53" t="s">
        <v>146</v>
      </c>
      <c r="D179" s="55" t="s">
        <v>1937</v>
      </c>
      <c r="E179" s="55" t="s">
        <v>8058</v>
      </c>
      <c r="F179" s="53" t="s">
        <v>2166</v>
      </c>
      <c r="G179" s="53" t="s">
        <v>371</v>
      </c>
      <c r="H179" s="53" t="s">
        <v>372</v>
      </c>
      <c r="I179" s="67" t="s">
        <v>2344</v>
      </c>
      <c r="J179" s="55" t="s">
        <v>7490</v>
      </c>
      <c r="K179" s="55"/>
      <c r="L179" s="49" t="s">
        <v>7469</v>
      </c>
      <c r="M179" s="152">
        <v>1</v>
      </c>
      <c r="N179" s="49" t="s">
        <v>8509</v>
      </c>
      <c r="O179" s="49" t="s">
        <v>8514</v>
      </c>
      <c r="P179" s="112" t="s">
        <v>139</v>
      </c>
      <c r="Q179" s="112" t="s">
        <v>54</v>
      </c>
      <c r="R179" s="112"/>
      <c r="S179" s="112"/>
    </row>
    <row r="180" spans="1:19" x14ac:dyDescent="0.25">
      <c r="A180" s="112" t="s">
        <v>56</v>
      </c>
      <c r="B180" s="76">
        <v>13</v>
      </c>
      <c r="C180" s="55" t="s">
        <v>2612</v>
      </c>
      <c r="D180" s="49" t="s">
        <v>3769</v>
      </c>
      <c r="E180" s="55" t="s">
        <v>8065</v>
      </c>
      <c r="F180" s="68" t="s">
        <v>7709</v>
      </c>
      <c r="G180" s="55" t="s">
        <v>3035</v>
      </c>
      <c r="H180" s="49" t="s">
        <v>2816</v>
      </c>
      <c r="I180" s="55"/>
      <c r="J180" s="55" t="s">
        <v>7490</v>
      </c>
      <c r="K180" s="55"/>
      <c r="L180" s="49" t="s">
        <v>91</v>
      </c>
      <c r="M180" s="152">
        <v>0</v>
      </c>
      <c r="N180" s="49" t="s">
        <v>8509</v>
      </c>
      <c r="O180" s="49" t="s">
        <v>8514</v>
      </c>
      <c r="P180" s="112" t="s">
        <v>91</v>
      </c>
      <c r="Q180" s="112" t="s">
        <v>54</v>
      </c>
      <c r="R180" s="112"/>
      <c r="S180" s="112"/>
    </row>
    <row r="181" spans="1:19" x14ac:dyDescent="0.25">
      <c r="A181" s="112" t="s">
        <v>56</v>
      </c>
      <c r="B181" s="76">
        <v>14</v>
      </c>
      <c r="C181" s="55" t="s">
        <v>2611</v>
      </c>
      <c r="D181" s="49" t="s">
        <v>3770</v>
      </c>
      <c r="E181" s="55" t="s">
        <v>8066</v>
      </c>
      <c r="F181" s="68" t="s">
        <v>7710</v>
      </c>
      <c r="G181" s="55" t="s">
        <v>3034</v>
      </c>
      <c r="H181" s="49" t="s">
        <v>2815</v>
      </c>
      <c r="I181" s="55"/>
      <c r="J181" s="55" t="s">
        <v>7490</v>
      </c>
      <c r="K181" s="55"/>
      <c r="L181" s="49" t="s">
        <v>91</v>
      </c>
      <c r="M181" s="152">
        <v>0</v>
      </c>
      <c r="N181" s="49" t="s">
        <v>8509</v>
      </c>
      <c r="O181" s="49" t="s">
        <v>8514</v>
      </c>
      <c r="P181" s="112" t="s">
        <v>91</v>
      </c>
      <c r="Q181" s="112" t="s">
        <v>54</v>
      </c>
      <c r="R181" s="112"/>
      <c r="S181" s="112"/>
    </row>
    <row r="182" spans="1:19" x14ac:dyDescent="0.25">
      <c r="A182" s="112" t="s">
        <v>56</v>
      </c>
      <c r="B182" s="76">
        <v>15</v>
      </c>
      <c r="C182" s="55" t="s">
        <v>2610</v>
      </c>
      <c r="D182" s="61" t="s">
        <v>3391</v>
      </c>
      <c r="E182" s="55" t="s">
        <v>8067</v>
      </c>
      <c r="F182" s="68" t="s">
        <v>7711</v>
      </c>
      <c r="G182" s="55" t="s">
        <v>3033</v>
      </c>
      <c r="H182" s="49" t="s">
        <v>2814</v>
      </c>
      <c r="I182" s="55"/>
      <c r="J182" s="55" t="s">
        <v>3413</v>
      </c>
      <c r="K182" s="55" t="s">
        <v>7489</v>
      </c>
      <c r="L182" s="49" t="s">
        <v>91</v>
      </c>
      <c r="M182" s="152">
        <v>0</v>
      </c>
      <c r="N182" s="49" t="s">
        <v>8509</v>
      </c>
      <c r="O182" s="49" t="s">
        <v>8514</v>
      </c>
      <c r="P182" s="112" t="s">
        <v>91</v>
      </c>
      <c r="Q182" s="112" t="s">
        <v>54</v>
      </c>
      <c r="R182" s="112"/>
      <c r="S182" s="112"/>
    </row>
    <row r="183" spans="1:19" x14ac:dyDescent="0.25">
      <c r="A183" s="112" t="s">
        <v>56</v>
      </c>
      <c r="B183" s="76">
        <v>16</v>
      </c>
      <c r="C183" s="56" t="s">
        <v>2613</v>
      </c>
      <c r="D183" s="49" t="s">
        <v>3771</v>
      </c>
      <c r="E183" s="55" t="s">
        <v>7712</v>
      </c>
      <c r="F183" s="68" t="s">
        <v>7712</v>
      </c>
      <c r="G183" s="55" t="s">
        <v>3036</v>
      </c>
      <c r="H183" s="49" t="s">
        <v>2817</v>
      </c>
      <c r="I183" s="55"/>
      <c r="J183" s="56" t="s">
        <v>7490</v>
      </c>
      <c r="K183" s="56"/>
      <c r="L183" s="49" t="s">
        <v>91</v>
      </c>
      <c r="M183" s="152">
        <v>0</v>
      </c>
      <c r="N183" s="49" t="s">
        <v>8509</v>
      </c>
      <c r="O183" s="49" t="s">
        <v>8514</v>
      </c>
      <c r="P183" s="112" t="s">
        <v>92</v>
      </c>
      <c r="Q183" s="112" t="s">
        <v>54</v>
      </c>
      <c r="R183" s="112"/>
      <c r="S183" s="112"/>
    </row>
    <row r="184" spans="1:19" x14ac:dyDescent="0.25">
      <c r="A184" s="112" t="s">
        <v>56</v>
      </c>
      <c r="B184" s="76">
        <v>17</v>
      </c>
      <c r="C184" s="53" t="s">
        <v>147</v>
      </c>
      <c r="D184" s="55" t="s">
        <v>1947</v>
      </c>
      <c r="E184" s="55" t="s">
        <v>8068</v>
      </c>
      <c r="F184" s="67" t="s">
        <v>2167</v>
      </c>
      <c r="G184" s="53" t="s">
        <v>373</v>
      </c>
      <c r="H184" s="53" t="s">
        <v>374</v>
      </c>
      <c r="I184" s="67" t="s">
        <v>2345</v>
      </c>
      <c r="J184" s="55" t="s">
        <v>7490</v>
      </c>
      <c r="K184" s="55"/>
      <c r="L184" s="49" t="s">
        <v>7469</v>
      </c>
      <c r="M184" s="152">
        <v>0</v>
      </c>
      <c r="N184" s="49" t="s">
        <v>8509</v>
      </c>
      <c r="O184" s="49" t="s">
        <v>8514</v>
      </c>
      <c r="P184" s="112" t="s">
        <v>140</v>
      </c>
      <c r="Q184" s="112" t="s">
        <v>54</v>
      </c>
      <c r="R184" s="112"/>
      <c r="S184" s="112"/>
    </row>
    <row r="185" spans="1:19" x14ac:dyDescent="0.25">
      <c r="A185" s="112" t="s">
        <v>56</v>
      </c>
      <c r="B185" s="76">
        <v>18</v>
      </c>
      <c r="C185" s="55" t="s">
        <v>2614</v>
      </c>
      <c r="D185" s="49" t="s">
        <v>3227</v>
      </c>
      <c r="E185" s="55" t="s">
        <v>8072</v>
      </c>
      <c r="F185" s="68" t="s">
        <v>7713</v>
      </c>
      <c r="G185" s="55" t="s">
        <v>3037</v>
      </c>
      <c r="H185" s="49" t="s">
        <v>2818</v>
      </c>
      <c r="I185" s="55"/>
      <c r="J185" s="55" t="s">
        <v>7490</v>
      </c>
      <c r="K185" s="55"/>
      <c r="L185" s="49" t="s">
        <v>7469</v>
      </c>
      <c r="M185" s="152">
        <v>0</v>
      </c>
      <c r="N185" s="49" t="s">
        <v>8509</v>
      </c>
      <c r="O185" s="49" t="s">
        <v>8514</v>
      </c>
      <c r="P185" s="112" t="s">
        <v>139</v>
      </c>
      <c r="Q185" s="112" t="s">
        <v>54</v>
      </c>
      <c r="R185" s="112"/>
      <c r="S185" s="112"/>
    </row>
    <row r="186" spans="1:19" x14ac:dyDescent="0.25">
      <c r="A186" s="112" t="s">
        <v>56</v>
      </c>
      <c r="B186" s="76">
        <v>19</v>
      </c>
      <c r="C186" s="55" t="s">
        <v>2615</v>
      </c>
      <c r="D186" s="61" t="s">
        <v>3230</v>
      </c>
      <c r="E186" s="55" t="s">
        <v>8073</v>
      </c>
      <c r="F186" s="68" t="s">
        <v>7714</v>
      </c>
      <c r="G186" s="55" t="s">
        <v>3038</v>
      </c>
      <c r="H186" s="49" t="s">
        <v>2819</v>
      </c>
      <c r="I186" s="55"/>
      <c r="J186" s="55" t="s">
        <v>7490</v>
      </c>
      <c r="K186" s="55"/>
      <c r="L186" s="49" t="s">
        <v>91</v>
      </c>
      <c r="M186" s="152">
        <v>0</v>
      </c>
      <c r="N186" s="49" t="s">
        <v>8509</v>
      </c>
      <c r="O186" s="49" t="s">
        <v>8514</v>
      </c>
      <c r="P186" s="112" t="s">
        <v>91</v>
      </c>
      <c r="Q186" s="112" t="s">
        <v>54</v>
      </c>
      <c r="R186" s="112"/>
      <c r="S186" s="112"/>
    </row>
    <row r="187" spans="1:19" x14ac:dyDescent="0.25">
      <c r="A187" s="112" t="s">
        <v>56</v>
      </c>
      <c r="B187" s="76">
        <v>20</v>
      </c>
      <c r="C187" s="55" t="s">
        <v>2617</v>
      </c>
      <c r="D187" s="49" t="s">
        <v>3233</v>
      </c>
      <c r="E187" s="55" t="s">
        <v>8069</v>
      </c>
      <c r="F187" s="68" t="s">
        <v>7715</v>
      </c>
      <c r="G187" s="55" t="s">
        <v>3040</v>
      </c>
      <c r="H187" s="49" t="s">
        <v>2821</v>
      </c>
      <c r="I187" s="55"/>
      <c r="J187" s="55" t="s">
        <v>7490</v>
      </c>
      <c r="K187" s="55"/>
      <c r="L187" s="49" t="s">
        <v>7469</v>
      </c>
      <c r="M187" s="152">
        <v>0</v>
      </c>
      <c r="N187" s="49" t="s">
        <v>8509</v>
      </c>
      <c r="O187" s="49" t="s">
        <v>8514</v>
      </c>
      <c r="P187" s="112" t="s">
        <v>2291</v>
      </c>
      <c r="Q187" s="112" t="s">
        <v>54</v>
      </c>
      <c r="R187" s="112"/>
      <c r="S187" s="112"/>
    </row>
    <row r="188" spans="1:19" x14ac:dyDescent="0.25">
      <c r="A188" s="112" t="s">
        <v>56</v>
      </c>
      <c r="B188" s="76">
        <v>21</v>
      </c>
      <c r="C188" s="55" t="s">
        <v>2618</v>
      </c>
      <c r="D188" s="49" t="s">
        <v>3234</v>
      </c>
      <c r="E188" s="55" t="s">
        <v>8059</v>
      </c>
      <c r="F188" s="68" t="s">
        <v>7716</v>
      </c>
      <c r="G188" s="55" t="s">
        <v>3041</v>
      </c>
      <c r="H188" s="49" t="s">
        <v>2822</v>
      </c>
      <c r="I188" s="55"/>
      <c r="J188" s="55" t="s">
        <v>7490</v>
      </c>
      <c r="K188" s="55"/>
      <c r="L188" s="49" t="s">
        <v>7469</v>
      </c>
      <c r="M188" s="152">
        <v>0</v>
      </c>
      <c r="N188" s="49" t="s">
        <v>8509</v>
      </c>
      <c r="O188" s="49" t="s">
        <v>8514</v>
      </c>
      <c r="P188" s="112" t="s">
        <v>164</v>
      </c>
      <c r="Q188" s="112" t="s">
        <v>54</v>
      </c>
      <c r="R188" s="112"/>
      <c r="S188" s="112"/>
    </row>
    <row r="189" spans="1:19" x14ac:dyDescent="0.25">
      <c r="A189" s="112" t="s">
        <v>56</v>
      </c>
      <c r="B189" s="76">
        <v>22</v>
      </c>
      <c r="C189" s="55" t="s">
        <v>2619</v>
      </c>
      <c r="D189" s="49" t="s">
        <v>2823</v>
      </c>
      <c r="E189" s="55" t="s">
        <v>8074</v>
      </c>
      <c r="F189" s="68" t="s">
        <v>7717</v>
      </c>
      <c r="G189" s="55" t="s">
        <v>3042</v>
      </c>
      <c r="H189" s="49" t="s">
        <v>2823</v>
      </c>
      <c r="I189" s="55"/>
      <c r="J189" s="55" t="s">
        <v>7490</v>
      </c>
      <c r="K189" s="55"/>
      <c r="L189" s="49" t="s">
        <v>7469</v>
      </c>
      <c r="M189" s="152">
        <v>0</v>
      </c>
      <c r="N189" s="49" t="s">
        <v>8509</v>
      </c>
      <c r="O189" s="49" t="s">
        <v>8514</v>
      </c>
      <c r="P189" s="112" t="s">
        <v>100</v>
      </c>
      <c r="Q189" s="112" t="s">
        <v>54</v>
      </c>
      <c r="R189" s="112"/>
      <c r="S189" s="112"/>
    </row>
    <row r="190" spans="1:19" x14ac:dyDescent="0.25">
      <c r="A190" s="112" t="s">
        <v>56</v>
      </c>
      <c r="B190" s="76">
        <v>23</v>
      </c>
      <c r="C190" s="55" t="s">
        <v>2620</v>
      </c>
      <c r="D190" s="49" t="s">
        <v>3231</v>
      </c>
      <c r="E190" s="55" t="s">
        <v>8075</v>
      </c>
      <c r="F190" s="68" t="s">
        <v>7718</v>
      </c>
      <c r="G190" s="55" t="s">
        <v>3043</v>
      </c>
      <c r="H190" s="49" t="s">
        <v>2824</v>
      </c>
      <c r="I190" s="55"/>
      <c r="J190" s="55" t="s">
        <v>7490</v>
      </c>
      <c r="K190" s="55"/>
      <c r="L190" s="49" t="s">
        <v>7469</v>
      </c>
      <c r="M190" s="152">
        <v>0</v>
      </c>
      <c r="N190" s="49" t="s">
        <v>8509</v>
      </c>
      <c r="O190" s="49" t="s">
        <v>8514</v>
      </c>
      <c r="P190" s="112" t="s">
        <v>156</v>
      </c>
      <c r="Q190" s="112" t="s">
        <v>54</v>
      </c>
      <c r="R190" s="112"/>
      <c r="S190" s="112"/>
    </row>
    <row r="191" spans="1:19" x14ac:dyDescent="0.25">
      <c r="A191" s="112" t="s">
        <v>56</v>
      </c>
      <c r="B191" s="76">
        <v>24</v>
      </c>
      <c r="C191" s="55" t="s">
        <v>2621</v>
      </c>
      <c r="D191" s="49" t="s">
        <v>3235</v>
      </c>
      <c r="E191" s="55" t="s">
        <v>8082</v>
      </c>
      <c r="F191" s="68" t="s">
        <v>7719</v>
      </c>
      <c r="G191" s="55" t="s">
        <v>3044</v>
      </c>
      <c r="H191" s="49" t="s">
        <v>2825</v>
      </c>
      <c r="I191" s="55"/>
      <c r="J191" s="55" t="s">
        <v>7490</v>
      </c>
      <c r="K191" s="55"/>
      <c r="L191" s="49" t="s">
        <v>7469</v>
      </c>
      <c r="M191" s="152">
        <v>0</v>
      </c>
      <c r="N191" s="49" t="s">
        <v>8509</v>
      </c>
      <c r="O191" s="49" t="s">
        <v>8514</v>
      </c>
      <c r="P191" s="112" t="s">
        <v>100</v>
      </c>
      <c r="Q191" s="112" t="s">
        <v>54</v>
      </c>
      <c r="R191" s="112"/>
      <c r="S191" s="112"/>
    </row>
    <row r="192" spans="1:19" x14ac:dyDescent="0.25">
      <c r="A192" s="112" t="s">
        <v>56</v>
      </c>
      <c r="B192" s="76">
        <v>25</v>
      </c>
      <c r="C192" s="55" t="s">
        <v>2624</v>
      </c>
      <c r="D192" s="49" t="s">
        <v>3236</v>
      </c>
      <c r="E192" s="55" t="s">
        <v>8070</v>
      </c>
      <c r="F192" s="68" t="s">
        <v>7720</v>
      </c>
      <c r="G192" s="55" t="s">
        <v>3047</v>
      </c>
      <c r="H192" s="49" t="s">
        <v>2828</v>
      </c>
      <c r="I192" s="55"/>
      <c r="J192" s="55" t="s">
        <v>3414</v>
      </c>
      <c r="K192" s="55" t="s">
        <v>7489</v>
      </c>
      <c r="L192" s="49" t="s">
        <v>91</v>
      </c>
      <c r="M192" s="152">
        <v>0</v>
      </c>
      <c r="N192" s="49" t="s">
        <v>8509</v>
      </c>
      <c r="O192" s="49" t="s">
        <v>8514</v>
      </c>
      <c r="P192" s="112" t="s">
        <v>92</v>
      </c>
      <c r="Q192" s="112" t="s">
        <v>54</v>
      </c>
      <c r="R192" s="112"/>
      <c r="S192" s="112"/>
    </row>
    <row r="193" spans="1:19" x14ac:dyDescent="0.25">
      <c r="A193" s="112" t="s">
        <v>56</v>
      </c>
      <c r="B193" s="76">
        <v>26</v>
      </c>
      <c r="C193" s="55" t="s">
        <v>2625</v>
      </c>
      <c r="D193" s="49" t="s">
        <v>3237</v>
      </c>
      <c r="E193" s="55" t="s">
        <v>8060</v>
      </c>
      <c r="F193" s="68" t="s">
        <v>7721</v>
      </c>
      <c r="G193" s="55" t="s">
        <v>3048</v>
      </c>
      <c r="H193" s="49" t="s">
        <v>2829</v>
      </c>
      <c r="I193" s="55"/>
      <c r="J193" s="55" t="s">
        <v>7490</v>
      </c>
      <c r="K193" s="55"/>
      <c r="L193" s="49" t="s">
        <v>7469</v>
      </c>
      <c r="M193" s="152">
        <v>0</v>
      </c>
      <c r="N193" s="49" t="s">
        <v>8509</v>
      </c>
      <c r="O193" s="49" t="s">
        <v>8514</v>
      </c>
      <c r="P193" s="112" t="s">
        <v>156</v>
      </c>
      <c r="Q193" s="112" t="s">
        <v>54</v>
      </c>
      <c r="R193" s="112"/>
      <c r="S193" s="112"/>
    </row>
    <row r="194" spans="1:19" x14ac:dyDescent="0.25">
      <c r="A194" s="112" t="s">
        <v>56</v>
      </c>
      <c r="B194" s="76">
        <v>27</v>
      </c>
      <c r="C194" s="55" t="s">
        <v>2626</v>
      </c>
      <c r="D194" s="49" t="s">
        <v>3228</v>
      </c>
      <c r="E194" s="55" t="s">
        <v>8061</v>
      </c>
      <c r="F194" s="68" t="s">
        <v>7722</v>
      </c>
      <c r="G194" s="55" t="s">
        <v>3049</v>
      </c>
      <c r="H194" s="49" t="s">
        <v>2830</v>
      </c>
      <c r="I194" s="55"/>
      <c r="J194" s="55" t="s">
        <v>7490</v>
      </c>
      <c r="K194" s="55"/>
      <c r="L194" s="49" t="s">
        <v>7469</v>
      </c>
      <c r="M194" s="152">
        <v>0</v>
      </c>
      <c r="N194" s="49" t="s">
        <v>8509</v>
      </c>
      <c r="O194" s="49" t="s">
        <v>8514</v>
      </c>
      <c r="P194" s="112" t="s">
        <v>139</v>
      </c>
      <c r="Q194" s="112" t="s">
        <v>54</v>
      </c>
      <c r="R194" s="112"/>
      <c r="S194" s="112"/>
    </row>
    <row r="195" spans="1:19" x14ac:dyDescent="0.25">
      <c r="A195" s="112" t="s">
        <v>56</v>
      </c>
      <c r="B195" s="76">
        <v>28</v>
      </c>
      <c r="C195" s="55" t="s">
        <v>2627</v>
      </c>
      <c r="D195" s="49" t="s">
        <v>3229</v>
      </c>
      <c r="E195" s="55" t="s">
        <v>8062</v>
      </c>
      <c r="F195" s="68" t="s">
        <v>7723</v>
      </c>
      <c r="G195" s="55" t="s">
        <v>3050</v>
      </c>
      <c r="H195" s="49" t="s">
        <v>2831</v>
      </c>
      <c r="I195" s="55"/>
      <c r="J195" s="55" t="s">
        <v>7490</v>
      </c>
      <c r="K195" s="55"/>
      <c r="L195" s="49" t="s">
        <v>7469</v>
      </c>
      <c r="M195" s="152">
        <v>0</v>
      </c>
      <c r="N195" s="49" t="s">
        <v>8509</v>
      </c>
      <c r="O195" s="49" t="s">
        <v>8514</v>
      </c>
      <c r="P195" s="112" t="s">
        <v>156</v>
      </c>
      <c r="Q195" s="112" t="s">
        <v>54</v>
      </c>
      <c r="R195" s="112"/>
      <c r="S195" s="112"/>
    </row>
    <row r="196" spans="1:19" x14ac:dyDescent="0.25">
      <c r="A196" s="112" t="s">
        <v>56</v>
      </c>
      <c r="B196" s="76">
        <v>29</v>
      </c>
      <c r="C196" s="55" t="s">
        <v>2623</v>
      </c>
      <c r="D196" s="49" t="s">
        <v>7513</v>
      </c>
      <c r="E196" s="55" t="s">
        <v>8076</v>
      </c>
      <c r="F196" s="68" t="s">
        <v>7724</v>
      </c>
      <c r="G196" s="55" t="s">
        <v>3046</v>
      </c>
      <c r="H196" s="49" t="s">
        <v>2827</v>
      </c>
      <c r="I196" s="55"/>
      <c r="J196" s="55" t="s">
        <v>7512</v>
      </c>
      <c r="K196" s="55" t="s">
        <v>7489</v>
      </c>
      <c r="L196" s="61" t="s">
        <v>92</v>
      </c>
      <c r="M196" s="160">
        <v>0</v>
      </c>
      <c r="N196" s="61" t="s">
        <v>8509</v>
      </c>
      <c r="O196" s="61" t="s">
        <v>8514</v>
      </c>
      <c r="P196" s="112" t="s">
        <v>92</v>
      </c>
      <c r="Q196" s="112" t="s">
        <v>54</v>
      </c>
      <c r="R196" s="112"/>
      <c r="S196" s="112"/>
    </row>
    <row r="197" spans="1:19" x14ac:dyDescent="0.25">
      <c r="A197" s="112" t="s">
        <v>56</v>
      </c>
      <c r="B197" s="76">
        <v>30</v>
      </c>
      <c r="C197" s="55" t="s">
        <v>2622</v>
      </c>
      <c r="D197" s="49" t="s">
        <v>3239</v>
      </c>
      <c r="E197" s="55" t="s">
        <v>8077</v>
      </c>
      <c r="F197" s="68" t="s">
        <v>7725</v>
      </c>
      <c r="G197" s="55" t="s">
        <v>3045</v>
      </c>
      <c r="H197" s="49" t="s">
        <v>2826</v>
      </c>
      <c r="I197" s="55"/>
      <c r="J197" s="55" t="s">
        <v>7490</v>
      </c>
      <c r="K197" s="55"/>
      <c r="L197" s="49" t="s">
        <v>7470</v>
      </c>
      <c r="M197" s="152">
        <v>0</v>
      </c>
      <c r="N197" s="49" t="s">
        <v>8509</v>
      </c>
      <c r="O197" s="49" t="s">
        <v>8514</v>
      </c>
      <c r="P197" s="112" t="s">
        <v>7472</v>
      </c>
      <c r="Q197" s="112" t="s">
        <v>54</v>
      </c>
      <c r="R197" s="112"/>
      <c r="S197" s="112"/>
    </row>
    <row r="198" spans="1:19" x14ac:dyDescent="0.25">
      <c r="A198" s="112" t="s">
        <v>56</v>
      </c>
      <c r="B198" s="76">
        <v>31</v>
      </c>
      <c r="C198" s="55" t="s">
        <v>2616</v>
      </c>
      <c r="D198" s="49" t="s">
        <v>2820</v>
      </c>
      <c r="E198" s="55" t="s">
        <v>8063</v>
      </c>
      <c r="F198" s="68" t="s">
        <v>7726</v>
      </c>
      <c r="G198" s="55" t="s">
        <v>3039</v>
      </c>
      <c r="H198" s="49" t="s">
        <v>2820</v>
      </c>
      <c r="I198" s="55"/>
      <c r="J198" s="55" t="s">
        <v>7490</v>
      </c>
      <c r="K198" s="55"/>
      <c r="L198" s="49" t="s">
        <v>7469</v>
      </c>
      <c r="M198" s="152">
        <v>0</v>
      </c>
      <c r="N198" s="49" t="s">
        <v>8509</v>
      </c>
      <c r="O198" s="49" t="s">
        <v>8514</v>
      </c>
      <c r="P198" s="112" t="s">
        <v>2994</v>
      </c>
      <c r="Q198" s="112" t="s">
        <v>54</v>
      </c>
      <c r="R198" s="112"/>
      <c r="S198" s="112"/>
    </row>
    <row r="199" spans="1:19" x14ac:dyDescent="0.25">
      <c r="A199" s="112" t="s">
        <v>56</v>
      </c>
      <c r="B199" s="76">
        <v>32</v>
      </c>
      <c r="C199" s="53" t="s">
        <v>151</v>
      </c>
      <c r="D199" s="55" t="s">
        <v>1949</v>
      </c>
      <c r="E199" s="55" t="s">
        <v>8078</v>
      </c>
      <c r="F199" s="67" t="s">
        <v>7727</v>
      </c>
      <c r="G199" s="53" t="s">
        <v>381</v>
      </c>
      <c r="H199" s="53" t="s">
        <v>382</v>
      </c>
      <c r="I199" s="67" t="s">
        <v>2349</v>
      </c>
      <c r="J199" s="55" t="s">
        <v>3418</v>
      </c>
      <c r="K199" s="55" t="s">
        <v>7489</v>
      </c>
      <c r="L199" s="53" t="s">
        <v>91</v>
      </c>
      <c r="M199" s="154">
        <v>0</v>
      </c>
      <c r="N199" s="55" t="s">
        <v>8509</v>
      </c>
      <c r="O199" s="55" t="s">
        <v>8514</v>
      </c>
      <c r="P199" s="112" t="s">
        <v>92</v>
      </c>
      <c r="Q199" s="112" t="s">
        <v>54</v>
      </c>
      <c r="R199" s="112"/>
      <c r="S199" s="112"/>
    </row>
    <row r="200" spans="1:19" x14ac:dyDescent="0.25">
      <c r="A200" s="112" t="s">
        <v>56</v>
      </c>
      <c r="B200" s="76">
        <v>33</v>
      </c>
      <c r="C200" s="55" t="s">
        <v>2631</v>
      </c>
      <c r="D200" s="49" t="s">
        <v>3238</v>
      </c>
      <c r="E200" s="55" t="s">
        <v>2227</v>
      </c>
      <c r="F200" s="68" t="s">
        <v>7728</v>
      </c>
      <c r="G200" s="55" t="s">
        <v>3054</v>
      </c>
      <c r="H200" s="49" t="s">
        <v>509</v>
      </c>
      <c r="I200" s="55"/>
      <c r="J200" s="55" t="s">
        <v>7490</v>
      </c>
      <c r="K200" s="55"/>
      <c r="L200" s="49" t="s">
        <v>7469</v>
      </c>
      <c r="M200" s="152">
        <v>0</v>
      </c>
      <c r="N200" s="49" t="s">
        <v>8509</v>
      </c>
      <c r="O200" s="49" t="s">
        <v>8514</v>
      </c>
      <c r="P200" s="112" t="s">
        <v>156</v>
      </c>
      <c r="Q200" s="112" t="s">
        <v>54</v>
      </c>
      <c r="R200" s="112"/>
      <c r="S200" s="112"/>
    </row>
    <row r="201" spans="1:19" x14ac:dyDescent="0.25">
      <c r="A201" s="112" t="s">
        <v>56</v>
      </c>
      <c r="B201" s="76">
        <v>34</v>
      </c>
      <c r="C201" s="55" t="s">
        <v>2630</v>
      </c>
      <c r="D201" s="49" t="s">
        <v>3232</v>
      </c>
      <c r="E201" s="55" t="s">
        <v>8079</v>
      </c>
      <c r="F201" s="68" t="s">
        <v>7729</v>
      </c>
      <c r="G201" s="55" t="s">
        <v>3053</v>
      </c>
      <c r="H201" s="49" t="s">
        <v>2834</v>
      </c>
      <c r="I201" s="55"/>
      <c r="J201" s="55" t="s">
        <v>7490</v>
      </c>
      <c r="K201" s="55"/>
      <c r="L201" s="49" t="s">
        <v>7469</v>
      </c>
      <c r="M201" s="152">
        <v>0</v>
      </c>
      <c r="N201" s="49" t="s">
        <v>8509</v>
      </c>
      <c r="O201" s="49" t="s">
        <v>8514</v>
      </c>
      <c r="P201" s="112" t="s">
        <v>156</v>
      </c>
      <c r="Q201" s="112" t="s">
        <v>54</v>
      </c>
      <c r="R201" s="112"/>
      <c r="S201" s="112"/>
    </row>
    <row r="202" spans="1:19" x14ac:dyDescent="0.25">
      <c r="A202" s="112" t="s">
        <v>56</v>
      </c>
      <c r="B202" s="76">
        <v>35</v>
      </c>
      <c r="C202" s="55" t="s">
        <v>2629</v>
      </c>
      <c r="D202" s="49" t="s">
        <v>3772</v>
      </c>
      <c r="E202" s="55" t="s">
        <v>8080</v>
      </c>
      <c r="F202" s="68" t="s">
        <v>7730</v>
      </c>
      <c r="G202" s="55" t="s">
        <v>3052</v>
      </c>
      <c r="H202" s="49" t="s">
        <v>2833</v>
      </c>
      <c r="I202" s="55"/>
      <c r="J202" s="55" t="s">
        <v>7490</v>
      </c>
      <c r="K202" s="55"/>
      <c r="L202" s="49" t="s">
        <v>91</v>
      </c>
      <c r="M202" s="152">
        <v>0</v>
      </c>
      <c r="N202" s="49" t="s">
        <v>8509</v>
      </c>
      <c r="O202" s="49" t="s">
        <v>8514</v>
      </c>
      <c r="P202" s="112" t="s">
        <v>91</v>
      </c>
      <c r="Q202" s="112" t="s">
        <v>54</v>
      </c>
      <c r="R202" s="112"/>
      <c r="S202" s="112"/>
    </row>
    <row r="203" spans="1:19" x14ac:dyDescent="0.25">
      <c r="A203" s="112" t="s">
        <v>56</v>
      </c>
      <c r="B203" s="76">
        <v>36</v>
      </c>
      <c r="C203" s="55" t="s">
        <v>2628</v>
      </c>
      <c r="D203" s="49" t="s">
        <v>3773</v>
      </c>
      <c r="E203" s="55" t="s">
        <v>8081</v>
      </c>
      <c r="F203" s="68" t="s">
        <v>7731</v>
      </c>
      <c r="G203" s="55" t="s">
        <v>3051</v>
      </c>
      <c r="H203" s="49" t="s">
        <v>2832</v>
      </c>
      <c r="I203" s="55"/>
      <c r="J203" s="55" t="s">
        <v>7490</v>
      </c>
      <c r="K203" s="55"/>
      <c r="L203" s="49" t="s">
        <v>91</v>
      </c>
      <c r="M203" s="152">
        <v>0</v>
      </c>
      <c r="N203" s="49" t="s">
        <v>8509</v>
      </c>
      <c r="O203" s="49" t="s">
        <v>8514</v>
      </c>
      <c r="P203" s="112" t="s">
        <v>91</v>
      </c>
      <c r="Q203" s="112" t="s">
        <v>54</v>
      </c>
      <c r="R203" s="112"/>
      <c r="S203" s="112"/>
    </row>
    <row r="204" spans="1:19" x14ac:dyDescent="0.25">
      <c r="A204" s="112" t="s">
        <v>56</v>
      </c>
      <c r="B204" s="76">
        <v>37</v>
      </c>
      <c r="C204" s="53" t="s">
        <v>149</v>
      </c>
      <c r="D204" s="56" t="s">
        <v>2169</v>
      </c>
      <c r="E204" s="55" t="s">
        <v>8064</v>
      </c>
      <c r="F204" s="67" t="s">
        <v>2170</v>
      </c>
      <c r="G204" s="53" t="s">
        <v>377</v>
      </c>
      <c r="H204" s="53" t="s">
        <v>378</v>
      </c>
      <c r="I204" s="67" t="s">
        <v>2347</v>
      </c>
      <c r="J204" s="55" t="s">
        <v>7490</v>
      </c>
      <c r="K204" s="55"/>
      <c r="L204" s="49" t="s">
        <v>7469</v>
      </c>
      <c r="M204" s="152">
        <v>0</v>
      </c>
      <c r="N204" s="49" t="s">
        <v>8509</v>
      </c>
      <c r="O204" s="49" t="s">
        <v>8514</v>
      </c>
      <c r="P204" s="112" t="s">
        <v>139</v>
      </c>
      <c r="Q204" s="112" t="s">
        <v>54</v>
      </c>
      <c r="R204" s="112"/>
      <c r="S204" s="112"/>
    </row>
    <row r="205" spans="1:19" x14ac:dyDescent="0.25">
      <c r="A205" s="112" t="s">
        <v>56</v>
      </c>
      <c r="B205" s="76">
        <v>38</v>
      </c>
      <c r="C205" s="53" t="s">
        <v>152</v>
      </c>
      <c r="D205" s="55" t="s">
        <v>1895</v>
      </c>
      <c r="E205" s="55" t="s">
        <v>2172</v>
      </c>
      <c r="F205" s="67" t="s">
        <v>2172</v>
      </c>
      <c r="G205" s="53" t="s">
        <v>383</v>
      </c>
      <c r="H205" s="53" t="s">
        <v>384</v>
      </c>
      <c r="I205" s="67" t="s">
        <v>2350</v>
      </c>
      <c r="J205" s="55" t="s">
        <v>7490</v>
      </c>
      <c r="K205" s="55"/>
      <c r="L205" s="53" t="s">
        <v>91</v>
      </c>
      <c r="M205" s="154">
        <v>0</v>
      </c>
      <c r="N205" s="55" t="s">
        <v>8509</v>
      </c>
      <c r="O205" s="55" t="s">
        <v>8514</v>
      </c>
      <c r="P205" s="112" t="s">
        <v>91</v>
      </c>
      <c r="Q205" s="112" t="s">
        <v>54</v>
      </c>
      <c r="R205" s="112"/>
      <c r="S205" s="112"/>
    </row>
    <row r="206" spans="1:19" x14ac:dyDescent="0.25">
      <c r="A206" s="135" t="s">
        <v>55</v>
      </c>
      <c r="B206" s="76">
        <v>-99</v>
      </c>
      <c r="C206" s="49" t="s">
        <v>292</v>
      </c>
      <c r="D206" s="112"/>
      <c r="E206" s="49"/>
      <c r="F206" s="112"/>
      <c r="G206" s="49" t="s">
        <v>292</v>
      </c>
      <c r="H206" s="49" t="s">
        <v>292</v>
      </c>
      <c r="I206" s="112"/>
      <c r="J206" s="49" t="s">
        <v>7490</v>
      </c>
      <c r="K206" s="49"/>
      <c r="L206" s="52" t="s">
        <v>7470</v>
      </c>
      <c r="M206" s="113" t="s">
        <v>8508</v>
      </c>
      <c r="N206" s="112" t="s">
        <v>8510</v>
      </c>
      <c r="O206" s="112"/>
      <c r="P206" s="131"/>
      <c r="Q206" s="131" t="s">
        <v>54</v>
      </c>
      <c r="R206" s="52"/>
      <c r="S206" s="112"/>
    </row>
    <row r="207" spans="1:19" x14ac:dyDescent="0.25">
      <c r="A207" s="114" t="s">
        <v>55</v>
      </c>
      <c r="B207" s="99">
        <v>1</v>
      </c>
      <c r="C207" s="100" t="s">
        <v>93</v>
      </c>
      <c r="D207" s="102" t="s">
        <v>1923</v>
      </c>
      <c r="E207" s="101" t="s">
        <v>2130</v>
      </c>
      <c r="F207" s="100" t="s">
        <v>7701</v>
      </c>
      <c r="G207" s="100" t="s">
        <v>277</v>
      </c>
      <c r="H207" s="100" t="s">
        <v>278</v>
      </c>
      <c r="I207" s="100" t="s">
        <v>2311</v>
      </c>
      <c r="J207" s="102" t="s">
        <v>7490</v>
      </c>
      <c r="K207" s="102"/>
      <c r="L207" s="100" t="s">
        <v>91</v>
      </c>
      <c r="M207" s="153" t="s">
        <v>8508</v>
      </c>
      <c r="N207" s="102" t="s">
        <v>8510</v>
      </c>
      <c r="O207" s="102" t="s">
        <v>8513</v>
      </c>
      <c r="P207" s="114" t="s">
        <v>91</v>
      </c>
      <c r="Q207" s="114" t="s">
        <v>54</v>
      </c>
      <c r="R207" s="114"/>
      <c r="S207" s="112"/>
    </row>
    <row r="208" spans="1:19" x14ac:dyDescent="0.25">
      <c r="A208" s="112" t="s">
        <v>55</v>
      </c>
      <c r="B208" s="76">
        <v>2</v>
      </c>
      <c r="C208" s="53" t="s">
        <v>132</v>
      </c>
      <c r="D208" s="55" t="s">
        <v>1922</v>
      </c>
      <c r="E208" s="49" t="s">
        <v>8085</v>
      </c>
      <c r="F208" s="53" t="s">
        <v>2146</v>
      </c>
      <c r="G208" s="53" t="s">
        <v>322</v>
      </c>
      <c r="H208" s="53" t="s">
        <v>350</v>
      </c>
      <c r="I208" s="53" t="s">
        <v>2483</v>
      </c>
      <c r="J208" s="55" t="s">
        <v>7490</v>
      </c>
      <c r="K208" s="55"/>
      <c r="L208" s="98" t="s">
        <v>7470</v>
      </c>
      <c r="M208" s="159" t="s">
        <v>8508</v>
      </c>
      <c r="N208" s="98" t="s">
        <v>8510</v>
      </c>
      <c r="O208" s="98" t="s">
        <v>8513</v>
      </c>
      <c r="P208" s="112" t="s">
        <v>100</v>
      </c>
      <c r="Q208" s="112" t="s">
        <v>54</v>
      </c>
      <c r="R208" s="112"/>
      <c r="S208" s="112"/>
    </row>
    <row r="209" spans="1:19" x14ac:dyDescent="0.25">
      <c r="A209" s="112" t="s">
        <v>55</v>
      </c>
      <c r="B209" s="76">
        <v>3</v>
      </c>
      <c r="C209" s="53" t="s">
        <v>133</v>
      </c>
      <c r="D209" s="55" t="s">
        <v>1944</v>
      </c>
      <c r="E209" s="49" t="s">
        <v>8071</v>
      </c>
      <c r="F209" s="67" t="s">
        <v>7734</v>
      </c>
      <c r="G209" s="53" t="s">
        <v>351</v>
      </c>
      <c r="H209" s="53" t="s">
        <v>352</v>
      </c>
      <c r="I209" s="53" t="s">
        <v>2338</v>
      </c>
      <c r="J209" s="55" t="s">
        <v>3419</v>
      </c>
      <c r="K209" s="55" t="s">
        <v>7489</v>
      </c>
      <c r="L209" s="53" t="s">
        <v>91</v>
      </c>
      <c r="M209" s="154">
        <v>2</v>
      </c>
      <c r="N209" s="55" t="s">
        <v>8509</v>
      </c>
      <c r="O209" s="55" t="s">
        <v>8514</v>
      </c>
      <c r="P209" s="112" t="s">
        <v>92</v>
      </c>
      <c r="Q209" s="112" t="s">
        <v>54</v>
      </c>
      <c r="R209" s="112"/>
      <c r="S209" s="112"/>
    </row>
    <row r="210" spans="1:19" x14ac:dyDescent="0.25">
      <c r="A210" s="112" t="s">
        <v>55</v>
      </c>
      <c r="B210" s="76">
        <v>4</v>
      </c>
      <c r="C210" s="53" t="s">
        <v>134</v>
      </c>
      <c r="D210" s="55" t="s">
        <v>1945</v>
      </c>
      <c r="E210" s="49" t="s">
        <v>7735</v>
      </c>
      <c r="F210" s="67" t="s">
        <v>7735</v>
      </c>
      <c r="G210" s="53" t="s">
        <v>353</v>
      </c>
      <c r="H210" s="53" t="s">
        <v>354</v>
      </c>
      <c r="I210" s="53" t="s">
        <v>2496</v>
      </c>
      <c r="J210" s="55" t="s">
        <v>7490</v>
      </c>
      <c r="K210" s="55"/>
      <c r="L210" s="53" t="s">
        <v>91</v>
      </c>
      <c r="M210" s="154">
        <v>1</v>
      </c>
      <c r="N210" s="55" t="s">
        <v>8509</v>
      </c>
      <c r="O210" s="55" t="s">
        <v>8514</v>
      </c>
      <c r="P210" s="112" t="s">
        <v>92</v>
      </c>
      <c r="Q210" s="112" t="s">
        <v>54</v>
      </c>
      <c r="R210" s="112"/>
      <c r="S210" s="112"/>
    </row>
    <row r="211" spans="1:19" x14ac:dyDescent="0.25">
      <c r="A211" s="112" t="s">
        <v>55</v>
      </c>
      <c r="B211" s="76">
        <v>5</v>
      </c>
      <c r="C211" s="83" t="s">
        <v>135</v>
      </c>
      <c r="D211" s="55" t="s">
        <v>356</v>
      </c>
      <c r="E211" s="49" t="s">
        <v>2158</v>
      </c>
      <c r="F211" s="67" t="s">
        <v>2158</v>
      </c>
      <c r="G211" s="53" t="s">
        <v>355</v>
      </c>
      <c r="H211" s="53" t="s">
        <v>356</v>
      </c>
      <c r="I211" s="53" t="s">
        <v>2158</v>
      </c>
      <c r="J211" s="55" t="s">
        <v>7490</v>
      </c>
      <c r="K211" s="55"/>
      <c r="L211" s="53" t="s">
        <v>91</v>
      </c>
      <c r="M211" s="154">
        <v>2</v>
      </c>
      <c r="N211" s="55" t="s">
        <v>8509</v>
      </c>
      <c r="O211" s="55" t="s">
        <v>8514</v>
      </c>
      <c r="P211" s="112" t="s">
        <v>91</v>
      </c>
      <c r="Q211" s="112" t="s">
        <v>54</v>
      </c>
      <c r="R211" s="112"/>
      <c r="S211" s="112"/>
    </row>
    <row r="212" spans="1:19" x14ac:dyDescent="0.25">
      <c r="A212" s="112" t="s">
        <v>55</v>
      </c>
      <c r="B212" s="76">
        <v>6</v>
      </c>
      <c r="C212" s="55" t="s">
        <v>2597</v>
      </c>
      <c r="D212" s="52" t="s">
        <v>3381</v>
      </c>
      <c r="E212" s="55" t="s">
        <v>8086</v>
      </c>
      <c r="F212" s="68" t="s">
        <v>7736</v>
      </c>
      <c r="G212" s="55" t="s">
        <v>3020</v>
      </c>
      <c r="H212" s="49" t="s">
        <v>2802</v>
      </c>
      <c r="I212" s="55"/>
      <c r="J212" s="55" t="s">
        <v>7490</v>
      </c>
      <c r="K212" s="55"/>
      <c r="L212" s="49" t="s">
        <v>91</v>
      </c>
      <c r="M212" s="152">
        <v>0</v>
      </c>
      <c r="N212" s="49" t="s">
        <v>8509</v>
      </c>
      <c r="O212" s="49" t="s">
        <v>8514</v>
      </c>
      <c r="P212" s="112" t="s">
        <v>91</v>
      </c>
      <c r="Q212" s="112" t="s">
        <v>54</v>
      </c>
      <c r="R212" s="112"/>
      <c r="S212" s="112"/>
    </row>
    <row r="213" spans="1:19" x14ac:dyDescent="0.25">
      <c r="A213" s="112" t="s">
        <v>55</v>
      </c>
      <c r="B213" s="76">
        <v>7</v>
      </c>
      <c r="C213" s="55" t="s">
        <v>2598</v>
      </c>
      <c r="D213" s="72" t="s">
        <v>3382</v>
      </c>
      <c r="E213" s="55" t="s">
        <v>7737</v>
      </c>
      <c r="F213" s="68" t="s">
        <v>7737</v>
      </c>
      <c r="G213" s="55" t="s">
        <v>3021</v>
      </c>
      <c r="H213" s="49"/>
      <c r="I213" s="55"/>
      <c r="J213" s="55" t="s">
        <v>7490</v>
      </c>
      <c r="K213" s="55"/>
      <c r="L213" s="49" t="s">
        <v>91</v>
      </c>
      <c r="M213" s="152">
        <v>0</v>
      </c>
      <c r="N213" s="49" t="s">
        <v>8509</v>
      </c>
      <c r="O213" s="49" t="s">
        <v>8514</v>
      </c>
      <c r="P213" s="112" t="s">
        <v>91</v>
      </c>
      <c r="Q213" s="112" t="s">
        <v>54</v>
      </c>
      <c r="R213" s="112"/>
      <c r="S213" s="112"/>
    </row>
    <row r="214" spans="1:19" x14ac:dyDescent="0.25">
      <c r="A214" s="112" t="s">
        <v>55</v>
      </c>
      <c r="B214" s="76">
        <v>8</v>
      </c>
      <c r="C214" s="55" t="s">
        <v>2599</v>
      </c>
      <c r="D214" s="71" t="s">
        <v>3383</v>
      </c>
      <c r="E214" s="55" t="s">
        <v>7738</v>
      </c>
      <c r="F214" s="68" t="s">
        <v>7738</v>
      </c>
      <c r="G214" s="55" t="s">
        <v>3022</v>
      </c>
      <c r="H214" s="49" t="s">
        <v>2803</v>
      </c>
      <c r="I214" s="55"/>
      <c r="J214" s="55" t="s">
        <v>7490</v>
      </c>
      <c r="K214" s="55"/>
      <c r="L214" s="49" t="s">
        <v>91</v>
      </c>
      <c r="M214" s="152">
        <v>0</v>
      </c>
      <c r="N214" s="49" t="s">
        <v>8509</v>
      </c>
      <c r="O214" s="49" t="s">
        <v>8514</v>
      </c>
      <c r="P214" s="112" t="s">
        <v>91</v>
      </c>
      <c r="Q214" s="112" t="s">
        <v>54</v>
      </c>
      <c r="R214" s="112"/>
      <c r="S214" s="112"/>
    </row>
    <row r="215" spans="1:19" x14ac:dyDescent="0.25">
      <c r="A215" s="112" t="s">
        <v>55</v>
      </c>
      <c r="B215" s="76">
        <v>9</v>
      </c>
      <c r="C215" s="55" t="s">
        <v>2601</v>
      </c>
      <c r="D215" s="49" t="s">
        <v>3387</v>
      </c>
      <c r="E215" s="55" t="s">
        <v>8087</v>
      </c>
      <c r="F215" s="68" t="s">
        <v>7739</v>
      </c>
      <c r="G215" s="55" t="s">
        <v>3024</v>
      </c>
      <c r="H215" s="52" t="s">
        <v>2805</v>
      </c>
      <c r="I215" s="55"/>
      <c r="J215" s="55" t="s">
        <v>7490</v>
      </c>
      <c r="K215" s="55"/>
      <c r="L215" s="49" t="s">
        <v>7471</v>
      </c>
      <c r="M215" s="152">
        <v>0</v>
      </c>
      <c r="N215" s="49" t="s">
        <v>8509</v>
      </c>
      <c r="O215" s="49" t="s">
        <v>8514</v>
      </c>
      <c r="P215" s="112" t="s">
        <v>3951</v>
      </c>
      <c r="Q215" s="112" t="s">
        <v>54</v>
      </c>
      <c r="R215" s="112"/>
      <c r="S215" s="112"/>
    </row>
    <row r="216" spans="1:19" x14ac:dyDescent="0.25">
      <c r="A216" s="112" t="s">
        <v>55</v>
      </c>
      <c r="B216" s="76">
        <v>10</v>
      </c>
      <c r="C216" s="55" t="s">
        <v>2602</v>
      </c>
      <c r="D216" s="49" t="s">
        <v>3384</v>
      </c>
      <c r="E216" s="55" t="s">
        <v>8088</v>
      </c>
      <c r="F216" s="68" t="s">
        <v>7740</v>
      </c>
      <c r="G216" s="55" t="s">
        <v>3025</v>
      </c>
      <c r="H216" s="71" t="s">
        <v>2806</v>
      </c>
      <c r="I216" s="55"/>
      <c r="J216" s="55" t="s">
        <v>7490</v>
      </c>
      <c r="K216" s="55"/>
      <c r="L216" s="49" t="s">
        <v>91</v>
      </c>
      <c r="M216" s="152">
        <v>0</v>
      </c>
      <c r="N216" s="49" t="s">
        <v>8509</v>
      </c>
      <c r="O216" s="49" t="s">
        <v>8514</v>
      </c>
      <c r="P216" s="112" t="s">
        <v>91</v>
      </c>
      <c r="Q216" s="112" t="s">
        <v>54</v>
      </c>
      <c r="R216" s="112"/>
      <c r="S216" s="112"/>
    </row>
    <row r="217" spans="1:19" x14ac:dyDescent="0.25">
      <c r="A217" s="112" t="s">
        <v>55</v>
      </c>
      <c r="B217" s="76">
        <v>11</v>
      </c>
      <c r="C217" s="55" t="s">
        <v>2603</v>
      </c>
      <c r="D217" s="49" t="s">
        <v>3392</v>
      </c>
      <c r="E217" s="55" t="s">
        <v>8089</v>
      </c>
      <c r="F217" s="68" t="s">
        <v>7741</v>
      </c>
      <c r="G217" s="55" t="s">
        <v>3026</v>
      </c>
      <c r="H217" s="71" t="s">
        <v>2807</v>
      </c>
      <c r="I217" s="55"/>
      <c r="J217" s="55" t="s">
        <v>7490</v>
      </c>
      <c r="K217" s="55"/>
      <c r="L217" s="49" t="s">
        <v>91</v>
      </c>
      <c r="M217" s="152">
        <v>0</v>
      </c>
      <c r="N217" s="49" t="s">
        <v>8509</v>
      </c>
      <c r="O217" s="49" t="s">
        <v>8514</v>
      </c>
      <c r="P217" s="112" t="s">
        <v>91</v>
      </c>
      <c r="Q217" s="112" t="s">
        <v>54</v>
      </c>
      <c r="R217" s="112"/>
      <c r="S217" s="112"/>
    </row>
    <row r="218" spans="1:19" x14ac:dyDescent="0.25">
      <c r="A218" s="112" t="s">
        <v>55</v>
      </c>
      <c r="B218" s="76">
        <v>12</v>
      </c>
      <c r="C218" s="55" t="s">
        <v>2604</v>
      </c>
      <c r="D218" s="49" t="s">
        <v>3385</v>
      </c>
      <c r="E218" s="55" t="s">
        <v>8090</v>
      </c>
      <c r="F218" s="68" t="s">
        <v>7742</v>
      </c>
      <c r="G218" s="55" t="s">
        <v>3027</v>
      </c>
      <c r="H218" s="71" t="s">
        <v>2808</v>
      </c>
      <c r="I218" s="55"/>
      <c r="J218" s="55" t="s">
        <v>7490</v>
      </c>
      <c r="K218" s="55"/>
      <c r="L218" s="49" t="s">
        <v>91</v>
      </c>
      <c r="M218" s="152">
        <v>0</v>
      </c>
      <c r="N218" s="49" t="s">
        <v>8509</v>
      </c>
      <c r="O218" s="49" t="s">
        <v>8514</v>
      </c>
      <c r="P218" s="112" t="s">
        <v>91</v>
      </c>
      <c r="Q218" s="112" t="s">
        <v>54</v>
      </c>
      <c r="R218" s="112"/>
      <c r="S218" s="112"/>
    </row>
    <row r="219" spans="1:19" x14ac:dyDescent="0.25">
      <c r="A219" s="112" t="s">
        <v>55</v>
      </c>
      <c r="B219" s="76">
        <v>13</v>
      </c>
      <c r="C219" s="55" t="s">
        <v>2605</v>
      </c>
      <c r="D219" s="49" t="s">
        <v>3389</v>
      </c>
      <c r="E219" s="55" t="s">
        <v>8091</v>
      </c>
      <c r="F219" s="68" t="s">
        <v>7743</v>
      </c>
      <c r="G219" s="55" t="s">
        <v>3028</v>
      </c>
      <c r="H219" s="71" t="s">
        <v>2809</v>
      </c>
      <c r="I219" s="55"/>
      <c r="J219" s="55" t="s">
        <v>7490</v>
      </c>
      <c r="K219" s="55"/>
      <c r="L219" s="49" t="s">
        <v>91</v>
      </c>
      <c r="M219" s="152">
        <v>0</v>
      </c>
      <c r="N219" s="49" t="s">
        <v>8509</v>
      </c>
      <c r="O219" s="49" t="s">
        <v>8514</v>
      </c>
      <c r="P219" s="112" t="s">
        <v>91</v>
      </c>
      <c r="Q219" s="112" t="s">
        <v>54</v>
      </c>
      <c r="R219" s="112"/>
      <c r="S219" s="112"/>
    </row>
    <row r="220" spans="1:19" x14ac:dyDescent="0.25">
      <c r="A220" s="112" t="s">
        <v>55</v>
      </c>
      <c r="B220" s="76">
        <v>14</v>
      </c>
      <c r="C220" s="55" t="s">
        <v>2606</v>
      </c>
      <c r="D220" s="49" t="s">
        <v>3390</v>
      </c>
      <c r="E220" s="55" t="s">
        <v>8083</v>
      </c>
      <c r="F220" s="68" t="s">
        <v>7744</v>
      </c>
      <c r="G220" s="55" t="s">
        <v>3029</v>
      </c>
      <c r="H220" s="71" t="s">
        <v>2810</v>
      </c>
      <c r="I220" s="55"/>
      <c r="J220" s="55" t="s">
        <v>7490</v>
      </c>
      <c r="K220" s="55"/>
      <c r="L220" s="52" t="s">
        <v>91</v>
      </c>
      <c r="M220" s="155">
        <v>0</v>
      </c>
      <c r="N220" s="52" t="s">
        <v>8509</v>
      </c>
      <c r="O220" s="52" t="s">
        <v>8514</v>
      </c>
      <c r="P220" s="112" t="s">
        <v>91</v>
      </c>
      <c r="Q220" s="112" t="s">
        <v>54</v>
      </c>
      <c r="R220" s="112"/>
      <c r="S220" s="112"/>
    </row>
    <row r="221" spans="1:19" x14ac:dyDescent="0.25">
      <c r="A221" s="112" t="s">
        <v>55</v>
      </c>
      <c r="B221" s="76">
        <v>15</v>
      </c>
      <c r="C221" s="55" t="s">
        <v>2596</v>
      </c>
      <c r="D221" s="49" t="s">
        <v>3380</v>
      </c>
      <c r="E221" s="55" t="s">
        <v>8092</v>
      </c>
      <c r="F221" s="68" t="s">
        <v>7745</v>
      </c>
      <c r="G221" s="55" t="s">
        <v>3019</v>
      </c>
      <c r="H221" s="49" t="s">
        <v>2801</v>
      </c>
      <c r="I221" s="55"/>
      <c r="J221" s="55" t="s">
        <v>7490</v>
      </c>
      <c r="K221" s="55"/>
      <c r="L221" s="49" t="s">
        <v>7469</v>
      </c>
      <c r="M221" s="152">
        <v>0</v>
      </c>
      <c r="N221" s="49" t="s">
        <v>8509</v>
      </c>
      <c r="O221" s="49" t="s">
        <v>8514</v>
      </c>
      <c r="P221" s="112" t="s">
        <v>7473</v>
      </c>
      <c r="Q221" s="112" t="s">
        <v>54</v>
      </c>
      <c r="R221" s="112"/>
      <c r="S221" s="112"/>
    </row>
    <row r="222" spans="1:19" x14ac:dyDescent="0.25">
      <c r="A222" s="112" t="s">
        <v>55</v>
      </c>
      <c r="B222" s="76">
        <v>16</v>
      </c>
      <c r="C222" s="55" t="s">
        <v>2600</v>
      </c>
      <c r="D222" s="71" t="s">
        <v>3386</v>
      </c>
      <c r="E222" s="55" t="s">
        <v>8093</v>
      </c>
      <c r="F222" s="68" t="s">
        <v>7746</v>
      </c>
      <c r="G222" s="55" t="s">
        <v>3023</v>
      </c>
      <c r="H222" s="49" t="s">
        <v>2804</v>
      </c>
      <c r="I222" s="55"/>
      <c r="J222" s="55" t="s">
        <v>7490</v>
      </c>
      <c r="K222" s="55"/>
      <c r="L222" s="49" t="s">
        <v>7469</v>
      </c>
      <c r="M222" s="152">
        <v>0</v>
      </c>
      <c r="N222" s="49" t="s">
        <v>8509</v>
      </c>
      <c r="O222" s="49" t="s">
        <v>8514</v>
      </c>
      <c r="P222" s="112" t="s">
        <v>1873</v>
      </c>
      <c r="Q222" s="112" t="s">
        <v>54</v>
      </c>
      <c r="R222" s="112"/>
      <c r="S222" s="112"/>
    </row>
    <row r="223" spans="1:19" x14ac:dyDescent="0.25">
      <c r="A223" s="112" t="s">
        <v>55</v>
      </c>
      <c r="B223" s="75">
        <v>17</v>
      </c>
      <c r="C223" s="54" t="s">
        <v>137</v>
      </c>
      <c r="D223" s="55" t="s">
        <v>1946</v>
      </c>
      <c r="E223" s="49" t="s">
        <v>8094</v>
      </c>
      <c r="F223" s="67" t="s">
        <v>7747</v>
      </c>
      <c r="G223" s="54" t="s">
        <v>359</v>
      </c>
      <c r="H223" s="54" t="s">
        <v>360</v>
      </c>
      <c r="I223" s="54" t="s">
        <v>2339</v>
      </c>
      <c r="J223" s="55" t="s">
        <v>3420</v>
      </c>
      <c r="K223" s="55" t="s">
        <v>7489</v>
      </c>
      <c r="L223" s="54" t="s">
        <v>91</v>
      </c>
      <c r="M223" s="157">
        <v>0</v>
      </c>
      <c r="N223" s="56" t="s">
        <v>8509</v>
      </c>
      <c r="O223" s="56" t="s">
        <v>8514</v>
      </c>
      <c r="P223" s="112" t="s">
        <v>92</v>
      </c>
      <c r="Q223" s="112" t="s">
        <v>54</v>
      </c>
      <c r="R223" s="112"/>
      <c r="S223" s="112"/>
    </row>
    <row r="224" spans="1:19" x14ac:dyDescent="0.25">
      <c r="A224" s="112" t="s">
        <v>55</v>
      </c>
      <c r="B224" s="76">
        <v>18</v>
      </c>
      <c r="C224" s="53" t="s">
        <v>136</v>
      </c>
      <c r="D224" s="55" t="s">
        <v>1895</v>
      </c>
      <c r="E224" s="55" t="s">
        <v>8095</v>
      </c>
      <c r="F224" s="67" t="s">
        <v>2172</v>
      </c>
      <c r="G224" s="53" t="s">
        <v>357</v>
      </c>
      <c r="H224" s="53" t="s">
        <v>358</v>
      </c>
      <c r="I224" s="53" t="s">
        <v>2497</v>
      </c>
      <c r="J224" s="55" t="s">
        <v>7490</v>
      </c>
      <c r="K224" s="55"/>
      <c r="L224" s="53" t="s">
        <v>91</v>
      </c>
      <c r="M224" s="154">
        <v>0</v>
      </c>
      <c r="N224" s="55" t="s">
        <v>8509</v>
      </c>
      <c r="O224" s="55" t="s">
        <v>8514</v>
      </c>
      <c r="P224" s="112" t="s">
        <v>91</v>
      </c>
      <c r="Q224" s="112" t="s">
        <v>54</v>
      </c>
      <c r="R224" s="112"/>
      <c r="S224" s="112"/>
    </row>
    <row r="225" spans="1:19" x14ac:dyDescent="0.25">
      <c r="A225" s="112" t="s">
        <v>66</v>
      </c>
      <c r="B225" s="76">
        <v>-99</v>
      </c>
      <c r="C225" s="56" t="s">
        <v>2784</v>
      </c>
      <c r="D225" s="53" t="s">
        <v>6623</v>
      </c>
      <c r="E225" s="55"/>
      <c r="F225" s="55"/>
      <c r="G225" s="55" t="s">
        <v>3216</v>
      </c>
      <c r="H225" s="49" t="s">
        <v>2987</v>
      </c>
      <c r="I225" s="55"/>
      <c r="J225" s="55" t="s">
        <v>3419</v>
      </c>
      <c r="K225" s="55" t="s">
        <v>7489</v>
      </c>
      <c r="L225" s="49" t="s">
        <v>91</v>
      </c>
      <c r="M225" s="152">
        <v>0</v>
      </c>
      <c r="N225" s="49" t="s">
        <v>8509</v>
      </c>
      <c r="O225" s="49"/>
      <c r="P225" s="112" t="s">
        <v>92</v>
      </c>
      <c r="Q225" s="112" t="s">
        <v>54</v>
      </c>
      <c r="R225" s="112"/>
      <c r="S225" s="112"/>
    </row>
    <row r="226" spans="1:19" x14ac:dyDescent="0.25">
      <c r="A226" s="136" t="s">
        <v>66</v>
      </c>
      <c r="B226" s="76">
        <v>-99</v>
      </c>
      <c r="C226" s="49" t="s">
        <v>6663</v>
      </c>
      <c r="D226" s="112"/>
      <c r="E226" s="49"/>
      <c r="F226" s="112"/>
      <c r="G226" s="49" t="s">
        <v>6768</v>
      </c>
      <c r="H226" s="49" t="s">
        <v>6769</v>
      </c>
      <c r="I226" s="112"/>
      <c r="J226" s="49" t="s">
        <v>7490</v>
      </c>
      <c r="K226" s="49"/>
      <c r="L226" s="49" t="s">
        <v>7470</v>
      </c>
      <c r="M226" s="152"/>
      <c r="N226" s="49"/>
      <c r="O226" s="49"/>
      <c r="P226" s="131" t="s">
        <v>7473</v>
      </c>
      <c r="Q226" s="131" t="s">
        <v>54</v>
      </c>
      <c r="R226" s="52"/>
      <c r="S226" s="112"/>
    </row>
    <row r="227" spans="1:19" x14ac:dyDescent="0.25">
      <c r="A227" s="136" t="s">
        <v>66</v>
      </c>
      <c r="B227" s="76">
        <v>-99</v>
      </c>
      <c r="C227" s="49" t="s">
        <v>6662</v>
      </c>
      <c r="D227" s="112"/>
      <c r="E227" s="49"/>
      <c r="F227" s="112"/>
      <c r="G227" s="49" t="s">
        <v>6766</v>
      </c>
      <c r="H227" s="49" t="s">
        <v>6767</v>
      </c>
      <c r="I227" s="112"/>
      <c r="J227" s="49" t="s">
        <v>7490</v>
      </c>
      <c r="K227" s="49"/>
      <c r="L227" s="49" t="s">
        <v>7471</v>
      </c>
      <c r="M227" s="152"/>
      <c r="N227" s="49"/>
      <c r="O227" s="49"/>
      <c r="P227" s="131" t="s">
        <v>3951</v>
      </c>
      <c r="Q227" s="131" t="s">
        <v>54</v>
      </c>
      <c r="R227" s="52"/>
      <c r="S227" s="112"/>
    </row>
    <row r="228" spans="1:19" x14ac:dyDescent="0.25">
      <c r="A228" s="136" t="s">
        <v>66</v>
      </c>
      <c r="B228" s="76">
        <v>-99</v>
      </c>
      <c r="C228" s="49" t="s">
        <v>292</v>
      </c>
      <c r="D228" s="112"/>
      <c r="E228" s="49"/>
      <c r="F228" s="112"/>
      <c r="G228" s="49" t="s">
        <v>292</v>
      </c>
      <c r="H228" s="49" t="s">
        <v>292</v>
      </c>
      <c r="I228" s="112"/>
      <c r="J228" s="49" t="s">
        <v>7490</v>
      </c>
      <c r="K228" s="49"/>
      <c r="L228" s="52" t="s">
        <v>7470</v>
      </c>
      <c r="M228" s="113" t="s">
        <v>8508</v>
      </c>
      <c r="N228" s="112" t="s">
        <v>8510</v>
      </c>
      <c r="O228" s="112"/>
      <c r="P228" s="131"/>
      <c r="Q228" s="131" t="s">
        <v>54</v>
      </c>
      <c r="R228" s="52"/>
      <c r="S228" s="112"/>
    </row>
    <row r="229" spans="1:19" x14ac:dyDescent="0.25">
      <c r="A229" s="114" t="s">
        <v>66</v>
      </c>
      <c r="B229" s="99">
        <v>1</v>
      </c>
      <c r="C229" s="100" t="s">
        <v>93</v>
      </c>
      <c r="D229" s="100" t="s">
        <v>1923</v>
      </c>
      <c r="E229" s="101" t="s">
        <v>2130</v>
      </c>
      <c r="F229" s="100" t="s">
        <v>7701</v>
      </c>
      <c r="G229" s="100" t="s">
        <v>277</v>
      </c>
      <c r="H229" s="100" t="s">
        <v>278</v>
      </c>
      <c r="I229" s="100" t="s">
        <v>2311</v>
      </c>
      <c r="J229" s="102" t="s">
        <v>7490</v>
      </c>
      <c r="K229" s="102"/>
      <c r="L229" s="100" t="s">
        <v>91</v>
      </c>
      <c r="M229" s="153" t="s">
        <v>8508</v>
      </c>
      <c r="N229" s="102" t="s">
        <v>8510</v>
      </c>
      <c r="O229" s="102" t="s">
        <v>8513</v>
      </c>
      <c r="P229" s="114" t="s">
        <v>91</v>
      </c>
      <c r="Q229" s="114" t="s">
        <v>54</v>
      </c>
      <c r="R229" s="114"/>
      <c r="S229" s="112"/>
    </row>
    <row r="230" spans="1:19" x14ac:dyDescent="0.25">
      <c r="A230" s="112" t="s">
        <v>66</v>
      </c>
      <c r="B230" s="76">
        <v>2</v>
      </c>
      <c r="C230" s="53" t="s">
        <v>129</v>
      </c>
      <c r="D230" s="53" t="s">
        <v>1950</v>
      </c>
      <c r="E230" s="55" t="s">
        <v>8107</v>
      </c>
      <c r="F230" s="53" t="s">
        <v>7659</v>
      </c>
      <c r="G230" s="53" t="s">
        <v>344</v>
      </c>
      <c r="H230" s="53" t="s">
        <v>456</v>
      </c>
      <c r="I230" s="67" t="s">
        <v>2387</v>
      </c>
      <c r="J230" s="55" t="s">
        <v>7490</v>
      </c>
      <c r="K230" s="55"/>
      <c r="L230" s="98" t="s">
        <v>7470</v>
      </c>
      <c r="M230" s="159" t="s">
        <v>8508</v>
      </c>
      <c r="N230" s="98" t="s">
        <v>8510</v>
      </c>
      <c r="O230" s="98" t="s">
        <v>8513</v>
      </c>
      <c r="P230" s="112" t="s">
        <v>100</v>
      </c>
      <c r="Q230" s="112" t="s">
        <v>54</v>
      </c>
      <c r="R230" s="112"/>
      <c r="S230" s="112"/>
    </row>
    <row r="231" spans="1:19" x14ac:dyDescent="0.25">
      <c r="A231" s="112" t="s">
        <v>66</v>
      </c>
      <c r="B231" s="76">
        <v>3</v>
      </c>
      <c r="C231" s="53" t="s">
        <v>196</v>
      </c>
      <c r="D231" s="53" t="s">
        <v>2056</v>
      </c>
      <c r="E231" s="55" t="s">
        <v>7608</v>
      </c>
      <c r="F231" s="53" t="s">
        <v>7588</v>
      </c>
      <c r="G231" s="53" t="s">
        <v>454</v>
      </c>
      <c r="H231" s="53" t="s">
        <v>455</v>
      </c>
      <c r="I231" s="67" t="s">
        <v>2386</v>
      </c>
      <c r="J231" s="55" t="s">
        <v>7490</v>
      </c>
      <c r="K231" s="55"/>
      <c r="L231" s="53" t="s">
        <v>153</v>
      </c>
      <c r="M231" s="154" t="s">
        <v>8508</v>
      </c>
      <c r="N231" s="55" t="s">
        <v>8509</v>
      </c>
      <c r="O231" s="55" t="s">
        <v>8513</v>
      </c>
      <c r="P231" s="112" t="s">
        <v>153</v>
      </c>
      <c r="Q231" s="112" t="s">
        <v>54</v>
      </c>
      <c r="R231" s="112"/>
      <c r="S231" s="112"/>
    </row>
    <row r="232" spans="1:19" x14ac:dyDescent="0.25">
      <c r="A232" s="112" t="s">
        <v>66</v>
      </c>
      <c r="B232" s="76">
        <v>5</v>
      </c>
      <c r="C232" s="55" t="s">
        <v>2785</v>
      </c>
      <c r="D232" s="49" t="s">
        <v>3266</v>
      </c>
      <c r="E232" s="55" t="s">
        <v>8098</v>
      </c>
      <c r="F232" s="68" t="s">
        <v>7756</v>
      </c>
      <c r="G232" s="55" t="s">
        <v>3217</v>
      </c>
      <c r="H232" s="49" t="s">
        <v>2988</v>
      </c>
      <c r="I232" s="55"/>
      <c r="J232" s="55" t="s">
        <v>7579</v>
      </c>
      <c r="K232" s="55" t="s">
        <v>7489</v>
      </c>
      <c r="L232" s="49" t="s">
        <v>91</v>
      </c>
      <c r="M232" s="152">
        <v>0</v>
      </c>
      <c r="N232" s="49" t="s">
        <v>8509</v>
      </c>
      <c r="O232" s="49" t="s">
        <v>8514</v>
      </c>
      <c r="P232" s="112" t="s">
        <v>92</v>
      </c>
      <c r="Q232" s="112" t="s">
        <v>54</v>
      </c>
      <c r="R232" s="112" t="s">
        <v>7580</v>
      </c>
      <c r="S232" s="112"/>
    </row>
    <row r="233" spans="1:19" x14ac:dyDescent="0.25">
      <c r="A233" s="112" t="s">
        <v>66</v>
      </c>
      <c r="B233" s="76">
        <v>6</v>
      </c>
      <c r="C233" s="54" t="s">
        <v>198</v>
      </c>
      <c r="D233" s="53" t="s">
        <v>6623</v>
      </c>
      <c r="E233" s="55" t="s">
        <v>8084</v>
      </c>
      <c r="F233" s="67" t="s">
        <v>7757</v>
      </c>
      <c r="G233" s="53" t="s">
        <v>459</v>
      </c>
      <c r="H233" s="53" t="s">
        <v>460</v>
      </c>
      <c r="I233" s="67" t="s">
        <v>2389</v>
      </c>
      <c r="J233" s="55" t="s">
        <v>3419</v>
      </c>
      <c r="K233" s="55" t="s">
        <v>7489</v>
      </c>
      <c r="L233" s="53" t="s">
        <v>91</v>
      </c>
      <c r="M233" s="154">
        <v>0</v>
      </c>
      <c r="N233" s="55" t="s">
        <v>8509</v>
      </c>
      <c r="O233" s="55" t="s">
        <v>8514</v>
      </c>
      <c r="P233" s="112" t="s">
        <v>92</v>
      </c>
      <c r="Q233" s="112" t="s">
        <v>54</v>
      </c>
      <c r="R233" s="112"/>
      <c r="S233" s="112"/>
    </row>
    <row r="234" spans="1:19" x14ac:dyDescent="0.25">
      <c r="A234" s="112" t="s">
        <v>66</v>
      </c>
      <c r="B234" s="76">
        <v>7</v>
      </c>
      <c r="C234" s="53" t="s">
        <v>197</v>
      </c>
      <c r="D234" s="53" t="s">
        <v>1953</v>
      </c>
      <c r="E234" s="55" t="s">
        <v>8099</v>
      </c>
      <c r="F234" s="67" t="s">
        <v>7758</v>
      </c>
      <c r="G234" s="53" t="s">
        <v>457</v>
      </c>
      <c r="H234" s="53" t="s">
        <v>458</v>
      </c>
      <c r="I234" s="67" t="s">
        <v>2388</v>
      </c>
      <c r="J234" s="55" t="s">
        <v>3421</v>
      </c>
      <c r="K234" s="55" t="s">
        <v>7489</v>
      </c>
      <c r="L234" s="53" t="s">
        <v>91</v>
      </c>
      <c r="M234" s="154">
        <v>0</v>
      </c>
      <c r="N234" s="55" t="s">
        <v>8509</v>
      </c>
      <c r="O234" s="55" t="s">
        <v>8514</v>
      </c>
      <c r="P234" s="112" t="s">
        <v>92</v>
      </c>
      <c r="Q234" s="112" t="s">
        <v>54</v>
      </c>
      <c r="R234" s="112"/>
      <c r="S234" s="112"/>
    </row>
    <row r="235" spans="1:19" x14ac:dyDescent="0.25">
      <c r="A235" s="112" t="s">
        <v>66</v>
      </c>
      <c r="B235" s="76">
        <v>8</v>
      </c>
      <c r="C235" s="53" t="s">
        <v>199</v>
      </c>
      <c r="D235" s="53" t="s">
        <v>1954</v>
      </c>
      <c r="E235" s="55" t="s">
        <v>2145</v>
      </c>
      <c r="F235" s="67" t="s">
        <v>7672</v>
      </c>
      <c r="G235" s="53" t="s">
        <v>461</v>
      </c>
      <c r="H235" s="53" t="s">
        <v>462</v>
      </c>
      <c r="I235" s="67" t="s">
        <v>2145</v>
      </c>
      <c r="J235" s="55" t="s">
        <v>3410</v>
      </c>
      <c r="K235" s="55" t="s">
        <v>7489</v>
      </c>
      <c r="L235" s="53" t="s">
        <v>91</v>
      </c>
      <c r="M235" s="154">
        <v>0</v>
      </c>
      <c r="N235" s="55" t="s">
        <v>8509</v>
      </c>
      <c r="O235" s="55" t="s">
        <v>8514</v>
      </c>
      <c r="P235" s="112" t="s">
        <v>92</v>
      </c>
      <c r="Q235" s="112" t="s">
        <v>54</v>
      </c>
      <c r="R235" s="112"/>
      <c r="S235" s="112"/>
    </row>
    <row r="236" spans="1:19" x14ac:dyDescent="0.25">
      <c r="A236" s="112" t="s">
        <v>66</v>
      </c>
      <c r="B236" s="76">
        <v>9</v>
      </c>
      <c r="C236" s="55" t="s">
        <v>2786</v>
      </c>
      <c r="D236" s="49" t="s">
        <v>3268</v>
      </c>
      <c r="E236" s="55" t="s">
        <v>8096</v>
      </c>
      <c r="F236" s="68" t="s">
        <v>7759</v>
      </c>
      <c r="G236" s="55" t="s">
        <v>3218</v>
      </c>
      <c r="H236" s="49" t="s">
        <v>2989</v>
      </c>
      <c r="I236" s="55"/>
      <c r="J236" s="55" t="s">
        <v>7490</v>
      </c>
      <c r="K236" s="55"/>
      <c r="L236" s="49" t="s">
        <v>7469</v>
      </c>
      <c r="M236" s="152">
        <v>0</v>
      </c>
      <c r="N236" s="49" t="s">
        <v>8509</v>
      </c>
      <c r="O236" s="49" t="s">
        <v>8514</v>
      </c>
      <c r="P236" s="112" t="s">
        <v>2291</v>
      </c>
      <c r="Q236" s="112" t="s">
        <v>54</v>
      </c>
      <c r="R236" s="112"/>
      <c r="S236" s="112"/>
    </row>
    <row r="237" spans="1:19" x14ac:dyDescent="0.25">
      <c r="A237" s="112" t="s">
        <v>66</v>
      </c>
      <c r="B237" s="76">
        <v>10</v>
      </c>
      <c r="C237" s="55" t="s">
        <v>2787</v>
      </c>
      <c r="D237" s="49" t="s">
        <v>3269</v>
      </c>
      <c r="E237" s="55" t="s">
        <v>8097</v>
      </c>
      <c r="F237" s="68" t="s">
        <v>7760</v>
      </c>
      <c r="G237" s="55" t="s">
        <v>3219</v>
      </c>
      <c r="H237" s="49" t="s">
        <v>2990</v>
      </c>
      <c r="I237" s="55"/>
      <c r="J237" s="55" t="s">
        <v>7490</v>
      </c>
      <c r="K237" s="55"/>
      <c r="L237" s="49" t="s">
        <v>7469</v>
      </c>
      <c r="M237" s="152">
        <v>0</v>
      </c>
      <c r="N237" s="49" t="s">
        <v>8509</v>
      </c>
      <c r="O237" s="49" t="s">
        <v>8514</v>
      </c>
      <c r="P237" s="112" t="s">
        <v>262</v>
      </c>
      <c r="Q237" s="112" t="s">
        <v>54</v>
      </c>
      <c r="R237" s="112"/>
      <c r="S237" s="112"/>
    </row>
    <row r="238" spans="1:19" x14ac:dyDescent="0.25">
      <c r="A238" s="112" t="s">
        <v>66</v>
      </c>
      <c r="B238" s="76">
        <v>11</v>
      </c>
      <c r="C238" s="53" t="s">
        <v>200</v>
      </c>
      <c r="D238" s="53" t="s">
        <v>1896</v>
      </c>
      <c r="E238" s="55" t="s">
        <v>8100</v>
      </c>
      <c r="F238" s="67" t="s">
        <v>2216</v>
      </c>
      <c r="G238" s="55" t="s">
        <v>3220</v>
      </c>
      <c r="H238" s="53" t="s">
        <v>463</v>
      </c>
      <c r="I238" s="67" t="s">
        <v>2390</v>
      </c>
      <c r="J238" s="55" t="s">
        <v>7490</v>
      </c>
      <c r="K238" s="55"/>
      <c r="L238" s="49" t="s">
        <v>7469</v>
      </c>
      <c r="M238" s="152">
        <v>0</v>
      </c>
      <c r="N238" s="49" t="s">
        <v>8509</v>
      </c>
      <c r="O238" s="49" t="s">
        <v>8514</v>
      </c>
      <c r="P238" s="112" t="s">
        <v>195</v>
      </c>
      <c r="Q238" s="112" t="s">
        <v>54</v>
      </c>
      <c r="R238" s="112"/>
      <c r="S238" s="112"/>
    </row>
    <row r="239" spans="1:19" x14ac:dyDescent="0.25">
      <c r="A239" s="112" t="s">
        <v>66</v>
      </c>
      <c r="B239" s="76">
        <v>12</v>
      </c>
      <c r="C239" s="53" t="s">
        <v>201</v>
      </c>
      <c r="D239" s="53" t="s">
        <v>1897</v>
      </c>
      <c r="E239" s="55" t="s">
        <v>8101</v>
      </c>
      <c r="F239" s="67" t="s">
        <v>2217</v>
      </c>
      <c r="G239" s="55" t="s">
        <v>3221</v>
      </c>
      <c r="H239" s="53" t="s">
        <v>464</v>
      </c>
      <c r="I239" s="67" t="s">
        <v>2391</v>
      </c>
      <c r="J239" s="55" t="s">
        <v>7490</v>
      </c>
      <c r="K239" s="55"/>
      <c r="L239" s="49" t="s">
        <v>7469</v>
      </c>
      <c r="M239" s="152">
        <v>0</v>
      </c>
      <c r="N239" s="49" t="s">
        <v>8509</v>
      </c>
      <c r="O239" s="49" t="s">
        <v>8514</v>
      </c>
      <c r="P239" s="112" t="s">
        <v>195</v>
      </c>
      <c r="Q239" s="112" t="s">
        <v>54</v>
      </c>
      <c r="R239" s="112"/>
      <c r="S239" s="112"/>
    </row>
    <row r="240" spans="1:19" x14ac:dyDescent="0.25">
      <c r="A240" s="112" t="s">
        <v>66</v>
      </c>
      <c r="B240" s="76">
        <v>14</v>
      </c>
      <c r="C240" s="55" t="s">
        <v>2788</v>
      </c>
      <c r="D240" s="49" t="s">
        <v>3271</v>
      </c>
      <c r="E240" s="55" t="s">
        <v>8102</v>
      </c>
      <c r="F240" s="68" t="s">
        <v>7761</v>
      </c>
      <c r="G240" s="55" t="s">
        <v>3222</v>
      </c>
      <c r="H240" s="49" t="s">
        <v>2991</v>
      </c>
      <c r="I240" s="55"/>
      <c r="J240" s="55" t="s">
        <v>3568</v>
      </c>
      <c r="K240" s="55" t="s">
        <v>7489</v>
      </c>
      <c r="L240" s="49" t="s">
        <v>91</v>
      </c>
      <c r="M240" s="152">
        <v>0</v>
      </c>
      <c r="N240" s="49" t="s">
        <v>8509</v>
      </c>
      <c r="O240" s="49" t="s">
        <v>8514</v>
      </c>
      <c r="P240" s="112" t="s">
        <v>92</v>
      </c>
      <c r="Q240" s="112" t="s">
        <v>54</v>
      </c>
      <c r="R240" s="112"/>
      <c r="S240" s="112"/>
    </row>
    <row r="241" spans="1:19" x14ac:dyDescent="0.25">
      <c r="A241" s="112" t="s">
        <v>66</v>
      </c>
      <c r="B241" s="76">
        <v>15</v>
      </c>
      <c r="C241" s="55" t="s">
        <v>2789</v>
      </c>
      <c r="D241" s="49" t="s">
        <v>3270</v>
      </c>
      <c r="E241" s="55" t="s">
        <v>8103</v>
      </c>
      <c r="F241" s="68" t="s">
        <v>7762</v>
      </c>
      <c r="G241" s="55" t="s">
        <v>3223</v>
      </c>
      <c r="H241" s="49" t="s">
        <v>2992</v>
      </c>
      <c r="I241" s="55"/>
      <c r="J241" s="55" t="s">
        <v>7490</v>
      </c>
      <c r="K241" s="55"/>
      <c r="L241" s="49" t="s">
        <v>7469</v>
      </c>
      <c r="M241" s="152">
        <v>0</v>
      </c>
      <c r="N241" s="49" t="s">
        <v>8509</v>
      </c>
      <c r="O241" s="49" t="s">
        <v>8514</v>
      </c>
      <c r="P241" s="112" t="s">
        <v>156</v>
      </c>
      <c r="Q241" s="112" t="s">
        <v>54</v>
      </c>
      <c r="R241" s="112"/>
      <c r="S241" s="112"/>
    </row>
    <row r="242" spans="1:19" x14ac:dyDescent="0.25">
      <c r="A242" s="114" t="s">
        <v>66</v>
      </c>
      <c r="B242" s="99">
        <v>16</v>
      </c>
      <c r="C242" s="100" t="s">
        <v>7520</v>
      </c>
      <c r="D242" s="100" t="s">
        <v>1895</v>
      </c>
      <c r="E242" s="101" t="s">
        <v>8110</v>
      </c>
      <c r="F242" s="100" t="s">
        <v>2172</v>
      </c>
      <c r="G242" s="100"/>
      <c r="H242" s="100"/>
      <c r="I242" s="100"/>
      <c r="J242" s="102" t="s">
        <v>7490</v>
      </c>
      <c r="K242" s="102"/>
      <c r="L242" s="100" t="s">
        <v>91</v>
      </c>
      <c r="M242" s="153">
        <v>0</v>
      </c>
      <c r="N242" s="102" t="s">
        <v>8509</v>
      </c>
      <c r="O242" s="102" t="s">
        <v>8514</v>
      </c>
      <c r="P242" s="114" t="s">
        <v>91</v>
      </c>
      <c r="Q242" s="114" t="s">
        <v>54</v>
      </c>
      <c r="R242" s="114"/>
      <c r="S242" s="112"/>
    </row>
    <row r="243" spans="1:19" x14ac:dyDescent="0.25">
      <c r="A243" s="135" t="s">
        <v>65</v>
      </c>
      <c r="B243" s="76">
        <v>-99</v>
      </c>
      <c r="C243" s="49" t="s">
        <v>292</v>
      </c>
      <c r="D243" s="112"/>
      <c r="E243" s="49"/>
      <c r="F243" s="112"/>
      <c r="G243" s="49" t="s">
        <v>292</v>
      </c>
      <c r="H243" s="49" t="s">
        <v>292</v>
      </c>
      <c r="I243" s="112"/>
      <c r="J243" s="49" t="s">
        <v>7490</v>
      </c>
      <c r="K243" s="49"/>
      <c r="L243" s="52" t="s">
        <v>7470</v>
      </c>
      <c r="M243" s="113" t="s">
        <v>8508</v>
      </c>
      <c r="N243" s="112" t="s">
        <v>8510</v>
      </c>
      <c r="O243" s="112"/>
      <c r="P243" s="131"/>
      <c r="Q243" s="131" t="s">
        <v>54</v>
      </c>
      <c r="R243" s="52"/>
      <c r="S243" s="112"/>
    </row>
    <row r="244" spans="1:19" x14ac:dyDescent="0.25">
      <c r="A244" s="114" t="s">
        <v>65</v>
      </c>
      <c r="B244" s="99">
        <v>1</v>
      </c>
      <c r="C244" s="100" t="s">
        <v>93</v>
      </c>
      <c r="D244" s="100" t="s">
        <v>1923</v>
      </c>
      <c r="E244" s="101" t="s">
        <v>2130</v>
      </c>
      <c r="F244" s="100" t="s">
        <v>7701</v>
      </c>
      <c r="G244" s="100" t="s">
        <v>277</v>
      </c>
      <c r="H244" s="100" t="s">
        <v>278</v>
      </c>
      <c r="I244" s="100" t="s">
        <v>2311</v>
      </c>
      <c r="J244" s="102" t="s">
        <v>7490</v>
      </c>
      <c r="K244" s="102"/>
      <c r="L244" s="100" t="s">
        <v>91</v>
      </c>
      <c r="M244" s="153" t="s">
        <v>8508</v>
      </c>
      <c r="N244" s="102" t="s">
        <v>8510</v>
      </c>
      <c r="O244" s="102" t="s">
        <v>8513</v>
      </c>
      <c r="P244" s="114" t="s">
        <v>91</v>
      </c>
      <c r="Q244" s="114" t="s">
        <v>54</v>
      </c>
      <c r="R244" s="114"/>
      <c r="S244" s="112"/>
    </row>
    <row r="245" spans="1:19" x14ac:dyDescent="0.25">
      <c r="A245" s="112" t="s">
        <v>65</v>
      </c>
      <c r="B245" s="76">
        <v>2</v>
      </c>
      <c r="C245" s="53" t="s">
        <v>129</v>
      </c>
      <c r="D245" s="53" t="s">
        <v>1922</v>
      </c>
      <c r="E245" s="55" t="s">
        <v>8107</v>
      </c>
      <c r="F245" s="53" t="s">
        <v>2146</v>
      </c>
      <c r="G245" s="53" t="s">
        <v>344</v>
      </c>
      <c r="H245" s="53" t="s">
        <v>345</v>
      </c>
      <c r="I245" s="67" t="s">
        <v>2337</v>
      </c>
      <c r="J245" s="55" t="s">
        <v>7490</v>
      </c>
      <c r="K245" s="55"/>
      <c r="L245" s="98" t="s">
        <v>7470</v>
      </c>
      <c r="M245" s="159" t="s">
        <v>8508</v>
      </c>
      <c r="N245" s="98" t="s">
        <v>8510</v>
      </c>
      <c r="O245" s="98" t="s">
        <v>8513</v>
      </c>
      <c r="P245" s="112" t="s">
        <v>100</v>
      </c>
      <c r="Q245" s="112" t="s">
        <v>54</v>
      </c>
      <c r="R245" s="112"/>
      <c r="S245" s="112"/>
    </row>
    <row r="246" spans="1:19" x14ac:dyDescent="0.25">
      <c r="A246" s="112" t="s">
        <v>65</v>
      </c>
      <c r="B246" s="76">
        <v>3</v>
      </c>
      <c r="C246" s="83" t="s">
        <v>193</v>
      </c>
      <c r="D246" s="53" t="s">
        <v>6392</v>
      </c>
      <c r="E246" s="55" t="s">
        <v>8108</v>
      </c>
      <c r="F246" s="53" t="s">
        <v>7763</v>
      </c>
      <c r="G246" s="53" t="s">
        <v>450</v>
      </c>
      <c r="H246" s="53" t="s">
        <v>451</v>
      </c>
      <c r="I246" s="67" t="s">
        <v>2384</v>
      </c>
      <c r="J246" s="55" t="s">
        <v>7490</v>
      </c>
      <c r="K246" s="55"/>
      <c r="L246" s="53" t="s">
        <v>91</v>
      </c>
      <c r="M246" s="154" t="s">
        <v>8508</v>
      </c>
      <c r="N246" s="55" t="s">
        <v>8509</v>
      </c>
      <c r="O246" s="55" t="s">
        <v>8513</v>
      </c>
      <c r="P246" s="112" t="s">
        <v>91</v>
      </c>
      <c r="Q246" s="112" t="s">
        <v>54</v>
      </c>
      <c r="R246" s="112"/>
      <c r="S246" s="112"/>
    </row>
    <row r="247" spans="1:19" x14ac:dyDescent="0.25">
      <c r="A247" s="112" t="s">
        <v>65</v>
      </c>
      <c r="B247" s="76">
        <v>4</v>
      </c>
      <c r="C247" s="56" t="s">
        <v>2783</v>
      </c>
      <c r="D247" s="61" t="s">
        <v>3272</v>
      </c>
      <c r="E247" s="55" t="s">
        <v>8109</v>
      </c>
      <c r="F247" s="55" t="s">
        <v>7764</v>
      </c>
      <c r="G247" s="55" t="s">
        <v>3215</v>
      </c>
      <c r="H247" s="49" t="s">
        <v>2986</v>
      </c>
      <c r="I247" s="55"/>
      <c r="J247" s="55" t="s">
        <v>7490</v>
      </c>
      <c r="K247" s="55"/>
      <c r="L247" s="49" t="s">
        <v>91</v>
      </c>
      <c r="M247" s="152">
        <v>0</v>
      </c>
      <c r="N247" s="49" t="s">
        <v>8509</v>
      </c>
      <c r="O247" s="49" t="s">
        <v>8514</v>
      </c>
      <c r="P247" s="112" t="s">
        <v>91</v>
      </c>
      <c r="Q247" s="112" t="s">
        <v>54</v>
      </c>
      <c r="R247" s="112"/>
      <c r="S247" s="112"/>
    </row>
    <row r="248" spans="1:19" x14ac:dyDescent="0.25">
      <c r="A248" s="112" t="s">
        <v>65</v>
      </c>
      <c r="B248" s="76">
        <v>5</v>
      </c>
      <c r="C248" s="53" t="s">
        <v>194</v>
      </c>
      <c r="D248" s="53" t="s">
        <v>6622</v>
      </c>
      <c r="E248" s="55" t="s">
        <v>8110</v>
      </c>
      <c r="F248" s="53" t="s">
        <v>7765</v>
      </c>
      <c r="G248" s="53" t="s">
        <v>452</v>
      </c>
      <c r="H248" s="53" t="s">
        <v>453</v>
      </c>
      <c r="I248" s="67" t="s">
        <v>2385</v>
      </c>
      <c r="J248" s="55" t="s">
        <v>7490</v>
      </c>
      <c r="K248" s="55"/>
      <c r="L248" s="53" t="s">
        <v>91</v>
      </c>
      <c r="M248" s="154">
        <v>0</v>
      </c>
      <c r="N248" s="55" t="s">
        <v>8509</v>
      </c>
      <c r="O248" s="55" t="s">
        <v>8514</v>
      </c>
      <c r="P248" s="112" t="s">
        <v>91</v>
      </c>
      <c r="Q248" s="112" t="s">
        <v>54</v>
      </c>
      <c r="R248" s="112"/>
      <c r="S248" s="112"/>
    </row>
    <row r="249" spans="1:19" x14ac:dyDescent="0.25">
      <c r="A249" s="112" t="s">
        <v>59</v>
      </c>
      <c r="B249" s="76">
        <v>-99</v>
      </c>
      <c r="C249" s="49" t="s">
        <v>292</v>
      </c>
      <c r="D249" s="112"/>
      <c r="E249" s="49"/>
      <c r="F249" s="112"/>
      <c r="G249" s="49" t="s">
        <v>292</v>
      </c>
      <c r="H249" s="49" t="s">
        <v>292</v>
      </c>
      <c r="I249" s="112"/>
      <c r="J249" s="49" t="s">
        <v>7490</v>
      </c>
      <c r="K249" s="49"/>
      <c r="L249" s="52" t="s">
        <v>7470</v>
      </c>
      <c r="M249" s="113" t="s">
        <v>8508</v>
      </c>
      <c r="N249" s="112" t="s">
        <v>8510</v>
      </c>
      <c r="O249" s="112"/>
      <c r="P249" s="131"/>
      <c r="Q249" s="131" t="s">
        <v>54</v>
      </c>
      <c r="R249" s="52"/>
      <c r="S249" s="112"/>
    </row>
    <row r="250" spans="1:19" x14ac:dyDescent="0.25">
      <c r="A250" s="114" t="s">
        <v>59</v>
      </c>
      <c r="B250" s="99">
        <v>1</v>
      </c>
      <c r="C250" s="100" t="s">
        <v>93</v>
      </c>
      <c r="D250" s="102" t="s">
        <v>1923</v>
      </c>
      <c r="E250" s="101" t="s">
        <v>2130</v>
      </c>
      <c r="F250" s="100" t="s">
        <v>7701</v>
      </c>
      <c r="G250" s="100" t="s">
        <v>277</v>
      </c>
      <c r="H250" s="100" t="s">
        <v>278</v>
      </c>
      <c r="I250" s="100" t="s">
        <v>2311</v>
      </c>
      <c r="J250" s="102" t="s">
        <v>7490</v>
      </c>
      <c r="K250" s="102"/>
      <c r="L250" s="100" t="s">
        <v>91</v>
      </c>
      <c r="M250" s="153" t="s">
        <v>8508</v>
      </c>
      <c r="N250" s="102" t="s">
        <v>8510</v>
      </c>
      <c r="O250" s="102" t="s">
        <v>8513</v>
      </c>
      <c r="P250" s="114" t="s">
        <v>91</v>
      </c>
      <c r="Q250" s="114" t="s">
        <v>54</v>
      </c>
      <c r="R250" s="114"/>
      <c r="S250" s="112"/>
    </row>
    <row r="251" spans="1:19" x14ac:dyDescent="0.25">
      <c r="A251" s="112" t="s">
        <v>59</v>
      </c>
      <c r="B251" s="76">
        <v>2</v>
      </c>
      <c r="C251" s="53" t="s">
        <v>121</v>
      </c>
      <c r="D251" s="55" t="s">
        <v>1950</v>
      </c>
      <c r="E251" s="55" t="s">
        <v>8111</v>
      </c>
      <c r="F251" s="53" t="s">
        <v>7659</v>
      </c>
      <c r="G251" s="53" t="s">
        <v>328</v>
      </c>
      <c r="H251" s="53" t="s">
        <v>390</v>
      </c>
      <c r="I251" s="67" t="s">
        <v>2354</v>
      </c>
      <c r="J251" s="55" t="s">
        <v>7490</v>
      </c>
      <c r="K251" s="55"/>
      <c r="L251" s="98" t="s">
        <v>7470</v>
      </c>
      <c r="M251" s="159" t="s">
        <v>8508</v>
      </c>
      <c r="N251" s="98" t="s">
        <v>8510</v>
      </c>
      <c r="O251" s="98" t="s">
        <v>8513</v>
      </c>
      <c r="P251" s="112" t="s">
        <v>100</v>
      </c>
      <c r="Q251" s="112" t="s">
        <v>54</v>
      </c>
      <c r="R251" s="112"/>
      <c r="S251" s="112"/>
    </row>
    <row r="252" spans="1:19" x14ac:dyDescent="0.25">
      <c r="A252" s="112" t="s">
        <v>59</v>
      </c>
      <c r="B252" s="76">
        <v>3</v>
      </c>
      <c r="C252" s="53" t="s">
        <v>159</v>
      </c>
      <c r="D252" s="55" t="s">
        <v>1889</v>
      </c>
      <c r="E252" s="55" t="s">
        <v>8159</v>
      </c>
      <c r="F252" s="67" t="s">
        <v>2195</v>
      </c>
      <c r="G252" s="53" t="s">
        <v>391</v>
      </c>
      <c r="H252" s="53" t="s">
        <v>392</v>
      </c>
      <c r="I252" s="67" t="s">
        <v>2355</v>
      </c>
      <c r="J252" s="55" t="s">
        <v>7490</v>
      </c>
      <c r="K252" s="55"/>
      <c r="L252" s="49" t="s">
        <v>7469</v>
      </c>
      <c r="M252" s="152" t="s">
        <v>8508</v>
      </c>
      <c r="N252" s="49" t="s">
        <v>8509</v>
      </c>
      <c r="O252" s="49" t="s">
        <v>8513</v>
      </c>
      <c r="P252" s="112" t="s">
        <v>156</v>
      </c>
      <c r="Q252" s="112" t="s">
        <v>54</v>
      </c>
      <c r="R252" s="112"/>
      <c r="S252" s="112"/>
    </row>
    <row r="253" spans="1:19" x14ac:dyDescent="0.25">
      <c r="A253" s="112" t="s">
        <v>59</v>
      </c>
      <c r="B253" s="76">
        <v>4</v>
      </c>
      <c r="C253" s="53" t="s">
        <v>160</v>
      </c>
      <c r="D253" s="55" t="s">
        <v>1890</v>
      </c>
      <c r="E253" s="55" t="s">
        <v>8160</v>
      </c>
      <c r="F253" s="67" t="s">
        <v>2196</v>
      </c>
      <c r="G253" s="53" t="s">
        <v>393</v>
      </c>
      <c r="H253" s="53" t="s">
        <v>394</v>
      </c>
      <c r="I253" s="67" t="s">
        <v>2356</v>
      </c>
      <c r="J253" s="55" t="s">
        <v>7490</v>
      </c>
      <c r="K253" s="55"/>
      <c r="L253" s="49" t="s">
        <v>7469</v>
      </c>
      <c r="M253" s="152" t="s">
        <v>8508</v>
      </c>
      <c r="N253" s="49" t="s">
        <v>8509</v>
      </c>
      <c r="O253" s="49" t="s">
        <v>8513</v>
      </c>
      <c r="P253" s="112" t="s">
        <v>156</v>
      </c>
      <c r="Q253" s="112" t="s">
        <v>54</v>
      </c>
      <c r="R253" s="112"/>
      <c r="S253" s="112"/>
    </row>
    <row r="254" spans="1:19" x14ac:dyDescent="0.25">
      <c r="A254" s="112" t="s">
        <v>59</v>
      </c>
      <c r="B254" s="76">
        <v>5</v>
      </c>
      <c r="C254" s="55" t="s">
        <v>2684</v>
      </c>
      <c r="D254" s="49" t="s">
        <v>7493</v>
      </c>
      <c r="E254" s="55" t="s">
        <v>8112</v>
      </c>
      <c r="F254" s="68" t="s">
        <v>7766</v>
      </c>
      <c r="G254" s="55" t="s">
        <v>3110</v>
      </c>
      <c r="H254" s="49" t="s">
        <v>2888</v>
      </c>
      <c r="I254" s="55"/>
      <c r="J254" s="55" t="s">
        <v>7490</v>
      </c>
      <c r="K254" s="55"/>
      <c r="L254" s="49" t="s">
        <v>7469</v>
      </c>
      <c r="M254" s="152">
        <v>0</v>
      </c>
      <c r="N254" s="49" t="s">
        <v>8509</v>
      </c>
      <c r="O254" s="49" t="s">
        <v>8514</v>
      </c>
      <c r="P254" s="112" t="s">
        <v>235</v>
      </c>
      <c r="Q254" s="112" t="s">
        <v>54</v>
      </c>
      <c r="R254" s="112"/>
      <c r="S254" s="112"/>
    </row>
    <row r="255" spans="1:19" x14ac:dyDescent="0.25">
      <c r="A255" s="112" t="s">
        <v>59</v>
      </c>
      <c r="B255" s="76">
        <v>6</v>
      </c>
      <c r="C255" s="53" t="s">
        <v>161</v>
      </c>
      <c r="D255" s="55" t="s">
        <v>1891</v>
      </c>
      <c r="E255" s="55" t="s">
        <v>8113</v>
      </c>
      <c r="F255" s="67" t="s">
        <v>2197</v>
      </c>
      <c r="G255" s="53" t="s">
        <v>395</v>
      </c>
      <c r="H255" s="53" t="s">
        <v>396</v>
      </c>
      <c r="I255" s="67" t="s">
        <v>2357</v>
      </c>
      <c r="J255" s="55" t="s">
        <v>7490</v>
      </c>
      <c r="K255" s="55"/>
      <c r="L255" s="49" t="s">
        <v>7469</v>
      </c>
      <c r="M255" s="152">
        <v>1</v>
      </c>
      <c r="N255" s="49" t="s">
        <v>8509</v>
      </c>
      <c r="O255" s="49" t="s">
        <v>8514</v>
      </c>
      <c r="P255" s="112" t="s">
        <v>157</v>
      </c>
      <c r="Q255" s="112" t="s">
        <v>54</v>
      </c>
      <c r="R255" s="112"/>
      <c r="S255" s="112"/>
    </row>
    <row r="256" spans="1:19" x14ac:dyDescent="0.25">
      <c r="A256" s="112" t="s">
        <v>59</v>
      </c>
      <c r="B256" s="78">
        <v>7</v>
      </c>
      <c r="C256" s="53" t="s">
        <v>162</v>
      </c>
      <c r="D256" s="55" t="s">
        <v>3277</v>
      </c>
      <c r="E256" s="55" t="s">
        <v>8114</v>
      </c>
      <c r="F256" s="67" t="s">
        <v>2198</v>
      </c>
      <c r="G256" s="53" t="s">
        <v>397</v>
      </c>
      <c r="H256" s="53" t="s">
        <v>398</v>
      </c>
      <c r="I256" s="67" t="s">
        <v>2358</v>
      </c>
      <c r="J256" s="55" t="s">
        <v>7490</v>
      </c>
      <c r="K256" s="55"/>
      <c r="L256" s="49" t="s">
        <v>7469</v>
      </c>
      <c r="M256" s="152">
        <v>0</v>
      </c>
      <c r="N256" s="49" t="s">
        <v>8509</v>
      </c>
      <c r="O256" s="49" t="s">
        <v>8514</v>
      </c>
      <c r="P256" s="112" t="s">
        <v>158</v>
      </c>
      <c r="Q256" s="112" t="s">
        <v>54</v>
      </c>
      <c r="R256" s="112"/>
      <c r="S256" s="112"/>
    </row>
    <row r="257" spans="1:19" x14ac:dyDescent="0.25">
      <c r="A257" s="112" t="s">
        <v>59</v>
      </c>
      <c r="B257" s="76">
        <v>8</v>
      </c>
      <c r="C257" s="55" t="s">
        <v>2679</v>
      </c>
      <c r="D257" s="49" t="s">
        <v>7769</v>
      </c>
      <c r="E257" s="55" t="s">
        <v>8505</v>
      </c>
      <c r="F257" s="68" t="s">
        <v>7770</v>
      </c>
      <c r="G257" s="55" t="s">
        <v>3105</v>
      </c>
      <c r="H257" s="49" t="s">
        <v>2883</v>
      </c>
      <c r="I257" s="55"/>
      <c r="J257" s="55" t="s">
        <v>7490</v>
      </c>
      <c r="K257" s="55"/>
      <c r="L257" s="49" t="s">
        <v>7469</v>
      </c>
      <c r="M257" s="152">
        <v>0</v>
      </c>
      <c r="N257" s="49" t="s">
        <v>8509</v>
      </c>
      <c r="O257" s="49" t="s">
        <v>8514</v>
      </c>
      <c r="P257" s="112" t="s">
        <v>3002</v>
      </c>
      <c r="Q257" s="112" t="s">
        <v>54</v>
      </c>
      <c r="R257" s="112"/>
      <c r="S257" s="112"/>
    </row>
    <row r="258" spans="1:19" x14ac:dyDescent="0.25">
      <c r="A258" s="112" t="s">
        <v>59</v>
      </c>
      <c r="B258" s="78">
        <v>9</v>
      </c>
      <c r="C258" s="55" t="s">
        <v>2681</v>
      </c>
      <c r="D258" s="49" t="s">
        <v>7768</v>
      </c>
      <c r="E258" s="55" t="s">
        <v>8117</v>
      </c>
      <c r="F258" s="68" t="s">
        <v>7771</v>
      </c>
      <c r="G258" s="55" t="s">
        <v>3107</v>
      </c>
      <c r="H258" s="49" t="s">
        <v>2885</v>
      </c>
      <c r="I258" s="55"/>
      <c r="J258" s="55" t="s">
        <v>7490</v>
      </c>
      <c r="K258" s="55"/>
      <c r="L258" s="49" t="s">
        <v>7469</v>
      </c>
      <c r="M258" s="152">
        <v>0</v>
      </c>
      <c r="N258" s="49" t="s">
        <v>8509</v>
      </c>
      <c r="O258" s="49" t="s">
        <v>8514</v>
      </c>
      <c r="P258" s="112" t="s">
        <v>158</v>
      </c>
      <c r="Q258" s="112" t="s">
        <v>54</v>
      </c>
      <c r="R258" s="112"/>
      <c r="S258" s="112"/>
    </row>
    <row r="259" spans="1:19" x14ac:dyDescent="0.25">
      <c r="A259" s="112" t="s">
        <v>59</v>
      </c>
      <c r="B259" s="78">
        <v>10</v>
      </c>
      <c r="C259" s="55" t="s">
        <v>2680</v>
      </c>
      <c r="D259" s="49" t="s">
        <v>7772</v>
      </c>
      <c r="E259" s="55" t="s">
        <v>8504</v>
      </c>
      <c r="F259" s="68" t="s">
        <v>7774</v>
      </c>
      <c r="G259" s="55" t="s">
        <v>3106</v>
      </c>
      <c r="H259" s="49" t="s">
        <v>2884</v>
      </c>
      <c r="I259" s="55"/>
      <c r="J259" s="55" t="s">
        <v>7490</v>
      </c>
      <c r="K259" s="55"/>
      <c r="L259" s="49" t="s">
        <v>7469</v>
      </c>
      <c r="M259" s="152">
        <v>0</v>
      </c>
      <c r="N259" s="49" t="s">
        <v>8509</v>
      </c>
      <c r="O259" s="49" t="s">
        <v>8514</v>
      </c>
      <c r="P259" s="112" t="s">
        <v>3002</v>
      </c>
      <c r="Q259" s="112" t="s">
        <v>54</v>
      </c>
      <c r="R259" s="112"/>
      <c r="S259" s="112"/>
    </row>
    <row r="260" spans="1:19" x14ac:dyDescent="0.25">
      <c r="A260" s="112" t="s">
        <v>59</v>
      </c>
      <c r="B260" s="78">
        <v>11</v>
      </c>
      <c r="C260" s="55" t="s">
        <v>2682</v>
      </c>
      <c r="D260" s="49" t="s">
        <v>7773</v>
      </c>
      <c r="E260" s="55" t="s">
        <v>8116</v>
      </c>
      <c r="F260" s="68" t="s">
        <v>7775</v>
      </c>
      <c r="G260" s="55" t="s">
        <v>3108</v>
      </c>
      <c r="H260" s="49" t="s">
        <v>2886</v>
      </c>
      <c r="I260" s="55"/>
      <c r="J260" s="55" t="s">
        <v>7490</v>
      </c>
      <c r="K260" s="55"/>
      <c r="L260" s="49" t="s">
        <v>7469</v>
      </c>
      <c r="M260" s="152">
        <v>0</v>
      </c>
      <c r="N260" s="49" t="s">
        <v>8509</v>
      </c>
      <c r="O260" s="49" t="s">
        <v>8514</v>
      </c>
      <c r="P260" s="112" t="s">
        <v>158</v>
      </c>
      <c r="Q260" s="112" t="s">
        <v>54</v>
      </c>
      <c r="R260" s="112"/>
      <c r="S260" s="112"/>
    </row>
    <row r="261" spans="1:19" x14ac:dyDescent="0.25">
      <c r="A261" s="112" t="s">
        <v>59</v>
      </c>
      <c r="B261" s="76">
        <v>12</v>
      </c>
      <c r="C261" s="55" t="s">
        <v>2683</v>
      </c>
      <c r="D261" s="49" t="s">
        <v>3278</v>
      </c>
      <c r="E261" s="55" t="s">
        <v>8119</v>
      </c>
      <c r="F261" s="68" t="s">
        <v>7767</v>
      </c>
      <c r="G261" s="55" t="s">
        <v>3109</v>
      </c>
      <c r="H261" s="49" t="s">
        <v>2887</v>
      </c>
      <c r="I261" s="55"/>
      <c r="J261" s="55" t="s">
        <v>7490</v>
      </c>
      <c r="K261" s="55"/>
      <c r="L261" s="49" t="s">
        <v>7469</v>
      </c>
      <c r="M261" s="152">
        <v>1</v>
      </c>
      <c r="N261" s="49" t="s">
        <v>8509</v>
      </c>
      <c r="O261" s="49" t="s">
        <v>8514</v>
      </c>
      <c r="P261" s="112" t="s">
        <v>195</v>
      </c>
      <c r="Q261" s="112" t="s">
        <v>54</v>
      </c>
      <c r="R261" s="112"/>
      <c r="S261" s="112"/>
    </row>
    <row r="262" spans="1:19" x14ac:dyDescent="0.25">
      <c r="A262" s="114" t="s">
        <v>59</v>
      </c>
      <c r="B262" s="99">
        <v>13</v>
      </c>
      <c r="C262" s="100" t="s">
        <v>7521</v>
      </c>
      <c r="D262" s="100" t="s">
        <v>1895</v>
      </c>
      <c r="E262" s="101" t="s">
        <v>8158</v>
      </c>
      <c r="F262" s="100" t="s">
        <v>2172</v>
      </c>
      <c r="G262" s="100"/>
      <c r="H262" s="100"/>
      <c r="I262" s="100"/>
      <c r="J262" s="102" t="s">
        <v>7490</v>
      </c>
      <c r="K262" s="102"/>
      <c r="L262" s="100" t="s">
        <v>91</v>
      </c>
      <c r="M262" s="153">
        <v>0</v>
      </c>
      <c r="N262" s="102" t="s">
        <v>8509</v>
      </c>
      <c r="O262" s="102" t="s">
        <v>8514</v>
      </c>
      <c r="P262" s="114" t="s">
        <v>91</v>
      </c>
      <c r="Q262" s="114" t="s">
        <v>54</v>
      </c>
      <c r="R262" s="114"/>
      <c r="S262" s="112"/>
    </row>
    <row r="263" spans="1:19" x14ac:dyDescent="0.25">
      <c r="A263" s="135" t="s">
        <v>57</v>
      </c>
      <c r="B263" s="76">
        <v>-99</v>
      </c>
      <c r="C263" s="49" t="s">
        <v>6634</v>
      </c>
      <c r="D263" s="112"/>
      <c r="E263" s="49"/>
      <c r="F263" s="112"/>
      <c r="G263" s="49" t="s">
        <v>6705</v>
      </c>
      <c r="H263" s="49" t="s">
        <v>6706</v>
      </c>
      <c r="I263" s="112"/>
      <c r="J263" s="49" t="s">
        <v>7490</v>
      </c>
      <c r="K263" s="49"/>
      <c r="L263" s="133" t="s">
        <v>7470</v>
      </c>
      <c r="M263" s="161"/>
      <c r="N263" s="133"/>
      <c r="O263" s="133"/>
      <c r="P263" s="131" t="s">
        <v>3000</v>
      </c>
      <c r="Q263" s="131" t="s">
        <v>54</v>
      </c>
      <c r="R263" s="52"/>
      <c r="S263" s="112"/>
    </row>
    <row r="264" spans="1:19" x14ac:dyDescent="0.25">
      <c r="A264" s="135" t="s">
        <v>57</v>
      </c>
      <c r="B264" s="76">
        <v>-99</v>
      </c>
      <c r="C264" s="49" t="s">
        <v>292</v>
      </c>
      <c r="D264" s="112"/>
      <c r="E264" s="49"/>
      <c r="F264" s="112"/>
      <c r="G264" s="49" t="s">
        <v>292</v>
      </c>
      <c r="H264" s="49" t="s">
        <v>292</v>
      </c>
      <c r="I264" s="112"/>
      <c r="J264" s="49" t="s">
        <v>7490</v>
      </c>
      <c r="K264" s="49"/>
      <c r="L264" s="52" t="s">
        <v>7470</v>
      </c>
      <c r="M264" s="113" t="s">
        <v>8508</v>
      </c>
      <c r="N264" s="112" t="s">
        <v>8510</v>
      </c>
      <c r="O264" s="112"/>
      <c r="P264" s="131"/>
      <c r="Q264" s="131" t="s">
        <v>54</v>
      </c>
      <c r="R264" s="52"/>
      <c r="S264" s="112"/>
    </row>
    <row r="265" spans="1:19" x14ac:dyDescent="0.25">
      <c r="A265" s="135" t="s">
        <v>57</v>
      </c>
      <c r="B265" s="76">
        <v>-99</v>
      </c>
      <c r="C265" s="49" t="s">
        <v>6633</v>
      </c>
      <c r="D265" s="112"/>
      <c r="E265" s="49"/>
      <c r="F265" s="112"/>
      <c r="G265" s="49" t="s">
        <v>6703</v>
      </c>
      <c r="H265" s="49" t="s">
        <v>6704</v>
      </c>
      <c r="I265" s="112"/>
      <c r="J265" s="49" t="s">
        <v>7490</v>
      </c>
      <c r="K265" s="49"/>
      <c r="L265" s="49" t="s">
        <v>7471</v>
      </c>
      <c r="M265" s="113"/>
      <c r="N265" s="112"/>
      <c r="O265" s="112"/>
      <c r="P265" s="131" t="s">
        <v>3951</v>
      </c>
      <c r="Q265" s="131" t="s">
        <v>54</v>
      </c>
      <c r="R265" s="52"/>
      <c r="S265" s="112"/>
    </row>
    <row r="266" spans="1:19" x14ac:dyDescent="0.25">
      <c r="A266" s="135" t="s">
        <v>57</v>
      </c>
      <c r="B266" s="76">
        <v>-99</v>
      </c>
      <c r="C266" s="49" t="s">
        <v>6635</v>
      </c>
      <c r="D266" s="112"/>
      <c r="E266" s="49"/>
      <c r="F266" s="112"/>
      <c r="G266" s="49" t="s">
        <v>6707</v>
      </c>
      <c r="H266" s="49" t="s">
        <v>6708</v>
      </c>
      <c r="I266" s="112"/>
      <c r="J266" s="49" t="s">
        <v>7490</v>
      </c>
      <c r="K266" s="49"/>
      <c r="L266" s="49" t="s">
        <v>7471</v>
      </c>
      <c r="M266" s="152"/>
      <c r="N266" s="49"/>
      <c r="O266" s="49"/>
      <c r="P266" s="131" t="s">
        <v>3951</v>
      </c>
      <c r="Q266" s="131" t="s">
        <v>54</v>
      </c>
      <c r="R266" s="52"/>
      <c r="S266" s="112"/>
    </row>
    <row r="267" spans="1:19" x14ac:dyDescent="0.25">
      <c r="A267" s="135" t="s">
        <v>57</v>
      </c>
      <c r="B267" s="76">
        <v>-99</v>
      </c>
      <c r="C267" s="49" t="s">
        <v>6636</v>
      </c>
      <c r="D267" s="112"/>
      <c r="E267" s="49"/>
      <c r="F267" s="112"/>
      <c r="G267" s="49" t="s">
        <v>6709</v>
      </c>
      <c r="H267" s="49" t="s">
        <v>6710</v>
      </c>
      <c r="I267" s="112"/>
      <c r="J267" s="49" t="s">
        <v>7490</v>
      </c>
      <c r="K267" s="49"/>
      <c r="L267" s="133" t="s">
        <v>7470</v>
      </c>
      <c r="M267" s="161"/>
      <c r="N267" s="133"/>
      <c r="O267" s="133"/>
      <c r="P267" s="131" t="s">
        <v>3000</v>
      </c>
      <c r="Q267" s="131" t="s">
        <v>54</v>
      </c>
      <c r="R267" s="52"/>
      <c r="S267" s="112"/>
    </row>
    <row r="268" spans="1:19" x14ac:dyDescent="0.25">
      <c r="A268" s="114" t="s">
        <v>57</v>
      </c>
      <c r="B268" s="99">
        <v>1</v>
      </c>
      <c r="C268" s="100" t="s">
        <v>93</v>
      </c>
      <c r="D268" s="100" t="s">
        <v>1923</v>
      </c>
      <c r="E268" s="101" t="s">
        <v>2130</v>
      </c>
      <c r="F268" s="100" t="s">
        <v>7701</v>
      </c>
      <c r="G268" s="100" t="s">
        <v>277</v>
      </c>
      <c r="H268" s="100" t="s">
        <v>278</v>
      </c>
      <c r="I268" s="100" t="s">
        <v>2311</v>
      </c>
      <c r="J268" s="102" t="s">
        <v>7490</v>
      </c>
      <c r="K268" s="102"/>
      <c r="L268" s="100" t="s">
        <v>91</v>
      </c>
      <c r="M268" s="153" t="s">
        <v>8508</v>
      </c>
      <c r="N268" s="102" t="s">
        <v>8510</v>
      </c>
      <c r="O268" s="102" t="s">
        <v>8513</v>
      </c>
      <c r="P268" s="114" t="s">
        <v>91</v>
      </c>
      <c r="Q268" s="114" t="s">
        <v>54</v>
      </c>
      <c r="R268" s="114"/>
      <c r="S268" s="112"/>
    </row>
    <row r="269" spans="1:19" x14ac:dyDescent="0.25">
      <c r="A269" s="112" t="s">
        <v>57</v>
      </c>
      <c r="B269" s="76">
        <v>2</v>
      </c>
      <c r="C269" s="53" t="s">
        <v>121</v>
      </c>
      <c r="D269" s="55" t="s">
        <v>1922</v>
      </c>
      <c r="E269" s="55" t="s">
        <v>8111</v>
      </c>
      <c r="F269" s="53" t="s">
        <v>2146</v>
      </c>
      <c r="G269" s="53" t="s">
        <v>328</v>
      </c>
      <c r="H269" s="53" t="s">
        <v>387</v>
      </c>
      <c r="I269" s="67" t="s">
        <v>2352</v>
      </c>
      <c r="J269" s="55" t="s">
        <v>7490</v>
      </c>
      <c r="K269" s="55"/>
      <c r="L269" s="98" t="s">
        <v>7470</v>
      </c>
      <c r="M269" s="159" t="s">
        <v>8508</v>
      </c>
      <c r="N269" s="98" t="s">
        <v>8510</v>
      </c>
      <c r="O269" s="98" t="s">
        <v>8513</v>
      </c>
      <c r="P269" s="112" t="s">
        <v>100</v>
      </c>
      <c r="Q269" s="112" t="s">
        <v>54</v>
      </c>
      <c r="R269" s="112"/>
      <c r="S269" s="112"/>
    </row>
    <row r="270" spans="1:19" x14ac:dyDescent="0.25">
      <c r="A270" s="112" t="s">
        <v>57</v>
      </c>
      <c r="B270" s="76">
        <v>3</v>
      </c>
      <c r="C270" s="83" t="s">
        <v>155</v>
      </c>
      <c r="D270" s="55" t="s">
        <v>6390</v>
      </c>
      <c r="E270" s="49" t="s">
        <v>8120</v>
      </c>
      <c r="F270" s="67" t="s">
        <v>7777</v>
      </c>
      <c r="G270" s="53" t="s">
        <v>388</v>
      </c>
      <c r="H270" s="53" t="s">
        <v>389</v>
      </c>
      <c r="I270" s="67" t="s">
        <v>2353</v>
      </c>
      <c r="J270" s="55" t="s">
        <v>7490</v>
      </c>
      <c r="K270" s="55"/>
      <c r="L270" s="53" t="s">
        <v>91</v>
      </c>
      <c r="M270" s="154" t="s">
        <v>8508</v>
      </c>
      <c r="N270" s="55" t="s">
        <v>8509</v>
      </c>
      <c r="O270" s="55" t="s">
        <v>8513</v>
      </c>
      <c r="P270" s="112" t="s">
        <v>91</v>
      </c>
      <c r="Q270" s="112" t="s">
        <v>54</v>
      </c>
      <c r="R270" s="112"/>
      <c r="S270" s="112"/>
    </row>
    <row r="271" spans="1:19" x14ac:dyDescent="0.25">
      <c r="A271" s="112" t="s">
        <v>57</v>
      </c>
      <c r="B271" s="76">
        <v>4</v>
      </c>
      <c r="C271" s="53" t="s">
        <v>154</v>
      </c>
      <c r="D271" s="56" t="s">
        <v>3293</v>
      </c>
      <c r="E271" s="55" t="s">
        <v>8153</v>
      </c>
      <c r="F271" s="67" t="s">
        <v>8154</v>
      </c>
      <c r="G271" s="53" t="s">
        <v>385</v>
      </c>
      <c r="H271" s="53" t="s">
        <v>386</v>
      </c>
      <c r="I271" s="67" t="s">
        <v>2351</v>
      </c>
      <c r="J271" s="55" t="s">
        <v>7490</v>
      </c>
      <c r="K271" s="55"/>
      <c r="L271" s="53" t="s">
        <v>153</v>
      </c>
      <c r="M271" s="154" t="s">
        <v>8508</v>
      </c>
      <c r="N271" s="55" t="s">
        <v>8509</v>
      </c>
      <c r="O271" s="55" t="s">
        <v>8513</v>
      </c>
      <c r="P271" s="112" t="s">
        <v>153</v>
      </c>
      <c r="Q271" s="112" t="s">
        <v>54</v>
      </c>
      <c r="R271" s="112"/>
      <c r="S271" s="112"/>
    </row>
    <row r="272" spans="1:19" x14ac:dyDescent="0.25">
      <c r="A272" s="112" t="s">
        <v>57</v>
      </c>
      <c r="B272" s="76">
        <v>5</v>
      </c>
      <c r="C272" s="55" t="s">
        <v>2659</v>
      </c>
      <c r="D272" s="56" t="s">
        <v>3292</v>
      </c>
      <c r="E272" s="55" t="s">
        <v>8152</v>
      </c>
      <c r="F272" s="67" t="s">
        <v>7778</v>
      </c>
      <c r="G272" s="55" t="s">
        <v>3084</v>
      </c>
      <c r="H272" s="49" t="s">
        <v>2862</v>
      </c>
      <c r="I272" s="55"/>
      <c r="J272" s="55" t="s">
        <v>7490</v>
      </c>
      <c r="K272" s="55"/>
      <c r="L272" s="49" t="s">
        <v>153</v>
      </c>
      <c r="M272" s="152" t="s">
        <v>8508</v>
      </c>
      <c r="N272" s="49" t="s">
        <v>8509</v>
      </c>
      <c r="O272" s="49" t="s">
        <v>8513</v>
      </c>
      <c r="P272" s="112" t="s">
        <v>153</v>
      </c>
      <c r="Q272" s="112" t="s">
        <v>54</v>
      </c>
      <c r="R272" s="112"/>
      <c r="S272" s="112"/>
    </row>
    <row r="273" spans="1:19" x14ac:dyDescent="0.25">
      <c r="A273" s="112" t="s">
        <v>57</v>
      </c>
      <c r="B273" s="76">
        <v>6</v>
      </c>
      <c r="C273" s="55" t="s">
        <v>2587</v>
      </c>
      <c r="D273" s="49" t="s">
        <v>3288</v>
      </c>
      <c r="E273" s="55" t="s">
        <v>8151</v>
      </c>
      <c r="F273" s="68" t="s">
        <v>8150</v>
      </c>
      <c r="G273" s="55" t="s">
        <v>3085</v>
      </c>
      <c r="H273" s="49" t="s">
        <v>2863</v>
      </c>
      <c r="I273" s="55"/>
      <c r="J273" s="55" t="s">
        <v>3419</v>
      </c>
      <c r="K273" s="55" t="s">
        <v>7489</v>
      </c>
      <c r="L273" s="49" t="s">
        <v>91</v>
      </c>
      <c r="M273" s="152">
        <v>1</v>
      </c>
      <c r="N273" s="49" t="s">
        <v>8509</v>
      </c>
      <c r="O273" s="49" t="s">
        <v>8514</v>
      </c>
      <c r="P273" s="112" t="s">
        <v>92</v>
      </c>
      <c r="Q273" s="112" t="s">
        <v>54</v>
      </c>
      <c r="R273" s="112"/>
      <c r="S273" s="112"/>
    </row>
    <row r="274" spans="1:19" x14ac:dyDescent="0.25">
      <c r="A274" s="112" t="s">
        <v>57</v>
      </c>
      <c r="B274" s="76">
        <v>7</v>
      </c>
      <c r="C274" s="55" t="s">
        <v>2661</v>
      </c>
      <c r="D274" s="49" t="s">
        <v>3289</v>
      </c>
      <c r="E274" s="55" t="s">
        <v>8149</v>
      </c>
      <c r="F274" s="68" t="s">
        <v>8155</v>
      </c>
      <c r="G274" s="55" t="s">
        <v>3087</v>
      </c>
      <c r="H274" s="49" t="s">
        <v>2865</v>
      </c>
      <c r="I274" s="55"/>
      <c r="J274" s="55" t="s">
        <v>7490</v>
      </c>
      <c r="K274" s="55"/>
      <c r="L274" s="49" t="s">
        <v>7469</v>
      </c>
      <c r="M274" s="152">
        <v>1</v>
      </c>
      <c r="N274" s="49" t="s">
        <v>8509</v>
      </c>
      <c r="O274" s="49" t="s">
        <v>8514</v>
      </c>
      <c r="P274" s="112" t="s">
        <v>195</v>
      </c>
      <c r="Q274" s="112" t="s">
        <v>54</v>
      </c>
      <c r="R274" s="112"/>
      <c r="S274" s="112"/>
    </row>
    <row r="275" spans="1:19" x14ac:dyDescent="0.25">
      <c r="A275" s="112" t="s">
        <v>57</v>
      </c>
      <c r="B275" s="76">
        <v>8</v>
      </c>
      <c r="C275" s="55" t="s">
        <v>2660</v>
      </c>
      <c r="D275" s="49" t="s">
        <v>3286</v>
      </c>
      <c r="E275" s="55" t="s">
        <v>8148</v>
      </c>
      <c r="F275" s="68" t="s">
        <v>8156</v>
      </c>
      <c r="G275" s="55" t="s">
        <v>3086</v>
      </c>
      <c r="H275" s="49" t="s">
        <v>2864</v>
      </c>
      <c r="I275" s="55"/>
      <c r="J275" s="55" t="s">
        <v>7490</v>
      </c>
      <c r="K275" s="55"/>
      <c r="L275" s="49" t="s">
        <v>7469</v>
      </c>
      <c r="M275" s="152">
        <v>1</v>
      </c>
      <c r="N275" s="49" t="s">
        <v>8509</v>
      </c>
      <c r="O275" s="49" t="s">
        <v>8514</v>
      </c>
      <c r="P275" s="112" t="s">
        <v>156</v>
      </c>
      <c r="Q275" s="112" t="s">
        <v>54</v>
      </c>
      <c r="R275" s="112"/>
      <c r="S275" s="112"/>
    </row>
    <row r="276" spans="1:19" x14ac:dyDescent="0.25">
      <c r="A276" s="112" t="s">
        <v>57</v>
      </c>
      <c r="B276" s="76">
        <v>9</v>
      </c>
      <c r="C276" s="55" t="s">
        <v>2663</v>
      </c>
      <c r="D276" s="49" t="s">
        <v>7776</v>
      </c>
      <c r="E276" s="55" t="s">
        <v>8147</v>
      </c>
      <c r="F276" s="68" t="s">
        <v>8146</v>
      </c>
      <c r="G276" s="55" t="s">
        <v>3089</v>
      </c>
      <c r="H276" s="49" t="s">
        <v>2867</v>
      </c>
      <c r="I276" s="55"/>
      <c r="J276" s="55" t="s">
        <v>7490</v>
      </c>
      <c r="K276" s="55"/>
      <c r="L276" s="49" t="s">
        <v>7469</v>
      </c>
      <c r="M276" s="152">
        <v>1</v>
      </c>
      <c r="N276" s="49" t="s">
        <v>8509</v>
      </c>
      <c r="O276" s="49" t="s">
        <v>8514</v>
      </c>
      <c r="P276" s="112" t="s">
        <v>262</v>
      </c>
      <c r="Q276" s="112" t="s">
        <v>54</v>
      </c>
      <c r="R276" s="112"/>
      <c r="S276" s="112"/>
    </row>
    <row r="277" spans="1:19" x14ac:dyDescent="0.25">
      <c r="A277" s="112" t="s">
        <v>57</v>
      </c>
      <c r="B277" s="76">
        <v>10</v>
      </c>
      <c r="C277" s="55" t="s">
        <v>2662</v>
      </c>
      <c r="D277" s="49" t="s">
        <v>3284</v>
      </c>
      <c r="E277" s="55" t="s">
        <v>8141</v>
      </c>
      <c r="F277" s="68" t="s">
        <v>8145</v>
      </c>
      <c r="G277" s="55" t="s">
        <v>3088</v>
      </c>
      <c r="H277" s="49" t="s">
        <v>2866</v>
      </c>
      <c r="I277" s="55"/>
      <c r="J277" s="55" t="s">
        <v>7490</v>
      </c>
      <c r="K277" s="55"/>
      <c r="L277" s="49" t="s">
        <v>7469</v>
      </c>
      <c r="M277" s="152">
        <v>1</v>
      </c>
      <c r="N277" s="49" t="s">
        <v>8509</v>
      </c>
      <c r="O277" s="49" t="s">
        <v>8514</v>
      </c>
      <c r="P277" s="112" t="s">
        <v>195</v>
      </c>
      <c r="Q277" s="112" t="s">
        <v>54</v>
      </c>
      <c r="R277" s="112"/>
      <c r="S277" s="112"/>
    </row>
    <row r="278" spans="1:19" x14ac:dyDescent="0.25">
      <c r="A278" s="112" t="s">
        <v>57</v>
      </c>
      <c r="B278" s="76">
        <v>11</v>
      </c>
      <c r="C278" s="55" t="s">
        <v>2664</v>
      </c>
      <c r="D278" s="49" t="s">
        <v>3280</v>
      </c>
      <c r="E278" s="55" t="s">
        <v>8503</v>
      </c>
      <c r="F278" s="68" t="s">
        <v>8144</v>
      </c>
      <c r="G278" s="55" t="s">
        <v>3090</v>
      </c>
      <c r="H278" s="49" t="s">
        <v>2868</v>
      </c>
      <c r="I278" s="55"/>
      <c r="J278" s="55" t="s">
        <v>7490</v>
      </c>
      <c r="K278" s="55"/>
      <c r="L278" s="49" t="s">
        <v>7469</v>
      </c>
      <c r="M278" s="152">
        <v>1</v>
      </c>
      <c r="N278" s="49" t="s">
        <v>8509</v>
      </c>
      <c r="O278" s="49" t="s">
        <v>8514</v>
      </c>
      <c r="P278" s="112" t="s">
        <v>195</v>
      </c>
      <c r="Q278" s="112" t="s">
        <v>54</v>
      </c>
      <c r="R278" s="112"/>
      <c r="S278" s="112"/>
    </row>
    <row r="279" spans="1:19" x14ac:dyDescent="0.25">
      <c r="A279" s="112" t="s">
        <v>57</v>
      </c>
      <c r="B279" s="76">
        <v>12</v>
      </c>
      <c r="C279" s="55" t="s">
        <v>2665</v>
      </c>
      <c r="D279" s="49" t="s">
        <v>3281</v>
      </c>
      <c r="E279" s="55" t="s">
        <v>8502</v>
      </c>
      <c r="F279" s="68" t="s">
        <v>8143</v>
      </c>
      <c r="G279" s="55" t="s">
        <v>3091</v>
      </c>
      <c r="H279" s="49" t="s">
        <v>2869</v>
      </c>
      <c r="I279" s="55"/>
      <c r="J279" s="55" t="s">
        <v>7490</v>
      </c>
      <c r="K279" s="55"/>
      <c r="L279" s="49" t="s">
        <v>7469</v>
      </c>
      <c r="M279" s="152">
        <v>0</v>
      </c>
      <c r="N279" s="49" t="s">
        <v>8509</v>
      </c>
      <c r="O279" s="49" t="s">
        <v>8514</v>
      </c>
      <c r="P279" s="112" t="s">
        <v>195</v>
      </c>
      <c r="Q279" s="112" t="s">
        <v>54</v>
      </c>
      <c r="R279" s="112"/>
      <c r="S279" s="112"/>
    </row>
    <row r="280" spans="1:19" x14ac:dyDescent="0.25">
      <c r="A280" s="112" t="s">
        <v>57</v>
      </c>
      <c r="B280" s="76">
        <v>13</v>
      </c>
      <c r="C280" s="55" t="s">
        <v>2666</v>
      </c>
      <c r="D280" s="49" t="s">
        <v>3282</v>
      </c>
      <c r="E280" s="55" t="s">
        <v>8501</v>
      </c>
      <c r="F280" s="68" t="s">
        <v>8142</v>
      </c>
      <c r="G280" s="55" t="s">
        <v>3092</v>
      </c>
      <c r="H280" s="49" t="s">
        <v>2870</v>
      </c>
      <c r="I280" s="55"/>
      <c r="J280" s="55" t="s">
        <v>7490</v>
      </c>
      <c r="K280" s="55"/>
      <c r="L280" s="49" t="s">
        <v>7469</v>
      </c>
      <c r="M280" s="152">
        <v>0</v>
      </c>
      <c r="N280" s="49" t="s">
        <v>8509</v>
      </c>
      <c r="O280" s="49" t="s">
        <v>8514</v>
      </c>
      <c r="P280" s="112" t="s">
        <v>195</v>
      </c>
      <c r="Q280" s="112" t="s">
        <v>54</v>
      </c>
      <c r="R280" s="112"/>
      <c r="S280" s="112"/>
    </row>
    <row r="281" spans="1:19" x14ac:dyDescent="0.25">
      <c r="A281" s="112" t="s">
        <v>57</v>
      </c>
      <c r="B281" s="76">
        <v>14</v>
      </c>
      <c r="C281" s="55" t="s">
        <v>2667</v>
      </c>
      <c r="D281" s="49" t="s">
        <v>3283</v>
      </c>
      <c r="E281" s="55" t="s">
        <v>8500</v>
      </c>
      <c r="F281" s="68" t="s">
        <v>8136</v>
      </c>
      <c r="G281" s="55" t="s">
        <v>3093</v>
      </c>
      <c r="H281" s="49" t="s">
        <v>2871</v>
      </c>
      <c r="I281" s="55"/>
      <c r="J281" s="55" t="s">
        <v>7490</v>
      </c>
      <c r="K281" s="55"/>
      <c r="L281" s="49" t="s">
        <v>7469</v>
      </c>
      <c r="M281" s="152">
        <v>0</v>
      </c>
      <c r="N281" s="49" t="s">
        <v>8509</v>
      </c>
      <c r="O281" s="49" t="s">
        <v>8514</v>
      </c>
      <c r="P281" s="112" t="s">
        <v>195</v>
      </c>
      <c r="Q281" s="112" t="s">
        <v>54</v>
      </c>
      <c r="R281" s="112"/>
      <c r="S281" s="112"/>
    </row>
    <row r="282" spans="1:19" x14ac:dyDescent="0.25">
      <c r="A282" s="112" t="s">
        <v>57</v>
      </c>
      <c r="B282" s="76">
        <v>15</v>
      </c>
      <c r="C282" s="55" t="s">
        <v>2668</v>
      </c>
      <c r="D282" s="49" t="s">
        <v>3290</v>
      </c>
      <c r="E282" s="55" t="s">
        <v>8135</v>
      </c>
      <c r="F282" s="68" t="s">
        <v>8134</v>
      </c>
      <c r="G282" s="55" t="s">
        <v>3094</v>
      </c>
      <c r="H282" s="49" t="s">
        <v>2872</v>
      </c>
      <c r="I282" s="55"/>
      <c r="J282" s="55" t="s">
        <v>7490</v>
      </c>
      <c r="K282" s="55"/>
      <c r="L282" s="49" t="s">
        <v>7469</v>
      </c>
      <c r="M282" s="152">
        <v>0</v>
      </c>
      <c r="N282" s="49" t="s">
        <v>8509</v>
      </c>
      <c r="O282" s="49" t="s">
        <v>8514</v>
      </c>
      <c r="P282" s="112" t="s">
        <v>262</v>
      </c>
      <c r="Q282" s="112" t="s">
        <v>54</v>
      </c>
      <c r="R282" s="112"/>
      <c r="S282" s="112"/>
    </row>
    <row r="283" spans="1:19" x14ac:dyDescent="0.25">
      <c r="A283" s="112" t="s">
        <v>57</v>
      </c>
      <c r="B283" s="76">
        <v>16</v>
      </c>
      <c r="C283" s="55" t="s">
        <v>2669</v>
      </c>
      <c r="D283" s="49" t="s">
        <v>3291</v>
      </c>
      <c r="E283" s="55" t="s">
        <v>8132</v>
      </c>
      <c r="F283" s="68" t="s">
        <v>8133</v>
      </c>
      <c r="G283" s="55" t="s">
        <v>3095</v>
      </c>
      <c r="H283" s="49" t="s">
        <v>2873</v>
      </c>
      <c r="I283" s="55"/>
      <c r="J283" s="55" t="s">
        <v>7490</v>
      </c>
      <c r="K283" s="55"/>
      <c r="L283" s="49" t="s">
        <v>7469</v>
      </c>
      <c r="M283" s="152">
        <v>0</v>
      </c>
      <c r="N283" s="49" t="s">
        <v>8509</v>
      </c>
      <c r="O283" s="49" t="s">
        <v>8514</v>
      </c>
      <c r="P283" s="112" t="s">
        <v>262</v>
      </c>
      <c r="Q283" s="112" t="s">
        <v>54</v>
      </c>
      <c r="R283" s="112"/>
      <c r="S283" s="112"/>
    </row>
    <row r="284" spans="1:19" x14ac:dyDescent="0.25">
      <c r="A284" s="112" t="s">
        <v>57</v>
      </c>
      <c r="B284" s="76">
        <v>17</v>
      </c>
      <c r="C284" s="55" t="s">
        <v>2671</v>
      </c>
      <c r="D284" s="49" t="s">
        <v>3294</v>
      </c>
      <c r="E284" s="55" t="s">
        <v>8131</v>
      </c>
      <c r="F284" s="68" t="s">
        <v>7779</v>
      </c>
      <c r="G284" s="55" t="s">
        <v>3097</v>
      </c>
      <c r="H284" s="49" t="s">
        <v>2875</v>
      </c>
      <c r="I284" s="55"/>
      <c r="J284" s="55" t="s">
        <v>7490</v>
      </c>
      <c r="K284" s="55"/>
      <c r="L284" s="49" t="s">
        <v>7469</v>
      </c>
      <c r="M284" s="152">
        <v>0</v>
      </c>
      <c r="N284" s="49" t="s">
        <v>8509</v>
      </c>
      <c r="O284" s="49" t="s">
        <v>8514</v>
      </c>
      <c r="P284" s="112" t="s">
        <v>165</v>
      </c>
      <c r="Q284" s="112" t="s">
        <v>54</v>
      </c>
      <c r="R284" s="112"/>
      <c r="S284" s="112"/>
    </row>
    <row r="285" spans="1:19" x14ac:dyDescent="0.25">
      <c r="A285" s="112" t="s">
        <v>57</v>
      </c>
      <c r="B285" s="76">
        <v>18</v>
      </c>
      <c r="C285" s="55" t="s">
        <v>2670</v>
      </c>
      <c r="D285" s="49" t="s">
        <v>3295</v>
      </c>
      <c r="E285" s="55" t="s">
        <v>8130</v>
      </c>
      <c r="F285" s="68" t="s">
        <v>7780</v>
      </c>
      <c r="G285" s="55" t="s">
        <v>3096</v>
      </c>
      <c r="H285" s="49" t="s">
        <v>2874</v>
      </c>
      <c r="I285" s="55"/>
      <c r="J285" s="55" t="s">
        <v>7490</v>
      </c>
      <c r="K285" s="55"/>
      <c r="L285" s="49" t="s">
        <v>7469</v>
      </c>
      <c r="M285" s="152">
        <v>0</v>
      </c>
      <c r="N285" s="49" t="s">
        <v>8509</v>
      </c>
      <c r="O285" s="49" t="s">
        <v>8514</v>
      </c>
      <c r="P285" s="112" t="s">
        <v>195</v>
      </c>
      <c r="Q285" s="112" t="s">
        <v>54</v>
      </c>
      <c r="R285" s="112"/>
      <c r="S285" s="112"/>
    </row>
    <row r="286" spans="1:19" x14ac:dyDescent="0.25">
      <c r="A286" s="112" t="s">
        <v>57</v>
      </c>
      <c r="B286" s="76">
        <v>19</v>
      </c>
      <c r="C286" s="55" t="s">
        <v>2672</v>
      </c>
      <c r="D286" s="49" t="s">
        <v>3287</v>
      </c>
      <c r="E286" s="55" t="s">
        <v>8129</v>
      </c>
      <c r="F286" s="68" t="s">
        <v>8128</v>
      </c>
      <c r="G286" s="55" t="s">
        <v>3098</v>
      </c>
      <c r="H286" s="49" t="s">
        <v>2876</v>
      </c>
      <c r="I286" s="55"/>
      <c r="J286" s="55" t="s">
        <v>7490</v>
      </c>
      <c r="K286" s="55"/>
      <c r="L286" s="49" t="s">
        <v>7469</v>
      </c>
      <c r="M286" s="152">
        <v>0</v>
      </c>
      <c r="N286" s="49" t="s">
        <v>8509</v>
      </c>
      <c r="O286" s="49" t="s">
        <v>8514</v>
      </c>
      <c r="P286" s="112" t="s">
        <v>156</v>
      </c>
      <c r="Q286" s="112" t="s">
        <v>54</v>
      </c>
      <c r="R286" s="112"/>
      <c r="S286" s="112"/>
    </row>
    <row r="287" spans="1:19" x14ac:dyDescent="0.25">
      <c r="A287" s="112" t="s">
        <v>57</v>
      </c>
      <c r="B287" s="76">
        <v>20</v>
      </c>
      <c r="C287" s="55" t="s">
        <v>2673</v>
      </c>
      <c r="D287" s="49" t="s">
        <v>3296</v>
      </c>
      <c r="E287" s="55" t="s">
        <v>8127</v>
      </c>
      <c r="F287" s="68" t="s">
        <v>8126</v>
      </c>
      <c r="G287" s="55" t="s">
        <v>3099</v>
      </c>
      <c r="H287" s="49" t="s">
        <v>2877</v>
      </c>
      <c r="I287" s="55"/>
      <c r="J287" s="55" t="s">
        <v>7490</v>
      </c>
      <c r="K287" s="55"/>
      <c r="L287" s="49" t="s">
        <v>7469</v>
      </c>
      <c r="M287" s="152">
        <v>0</v>
      </c>
      <c r="N287" s="49" t="s">
        <v>8509</v>
      </c>
      <c r="O287" s="49" t="s">
        <v>8514</v>
      </c>
      <c r="P287" s="112" t="s">
        <v>158</v>
      </c>
      <c r="Q287" s="112" t="s">
        <v>54</v>
      </c>
      <c r="R287" s="112"/>
      <c r="S287" s="112"/>
    </row>
    <row r="288" spans="1:19" x14ac:dyDescent="0.25">
      <c r="A288" s="112" t="s">
        <v>57</v>
      </c>
      <c r="B288" s="76">
        <v>21</v>
      </c>
      <c r="C288" s="55" t="s">
        <v>2674</v>
      </c>
      <c r="D288" s="49" t="s">
        <v>3297</v>
      </c>
      <c r="E288" s="55" t="s">
        <v>8125</v>
      </c>
      <c r="F288" s="68" t="s">
        <v>7781</v>
      </c>
      <c r="G288" s="55" t="s">
        <v>3100</v>
      </c>
      <c r="H288" s="49" t="s">
        <v>2878</v>
      </c>
      <c r="I288" s="55"/>
      <c r="J288" s="55" t="s">
        <v>7490</v>
      </c>
      <c r="K288" s="55"/>
      <c r="L288" s="49" t="s">
        <v>7469</v>
      </c>
      <c r="M288" s="152">
        <v>0</v>
      </c>
      <c r="N288" s="49" t="s">
        <v>8509</v>
      </c>
      <c r="O288" s="49" t="s">
        <v>8514</v>
      </c>
      <c r="P288" s="112" t="s">
        <v>158</v>
      </c>
      <c r="Q288" s="112" t="s">
        <v>54</v>
      </c>
      <c r="R288" s="112"/>
      <c r="S288" s="112"/>
    </row>
    <row r="289" spans="1:19" x14ac:dyDescent="0.25">
      <c r="A289" s="112" t="s">
        <v>57</v>
      </c>
      <c r="B289" s="76">
        <v>22</v>
      </c>
      <c r="C289" s="55" t="s">
        <v>2675</v>
      </c>
      <c r="D289" s="49" t="s">
        <v>3298</v>
      </c>
      <c r="E289" s="55" t="s">
        <v>8124</v>
      </c>
      <c r="F289" s="68" t="s">
        <v>7782</v>
      </c>
      <c r="G289" s="55" t="s">
        <v>3101</v>
      </c>
      <c r="H289" s="49" t="s">
        <v>2879</v>
      </c>
      <c r="I289" s="55"/>
      <c r="J289" s="55" t="s">
        <v>7490</v>
      </c>
      <c r="K289" s="55"/>
      <c r="L289" s="49" t="s">
        <v>7469</v>
      </c>
      <c r="M289" s="152">
        <v>0</v>
      </c>
      <c r="N289" s="49" t="s">
        <v>8509</v>
      </c>
      <c r="O289" s="49" t="s">
        <v>8514</v>
      </c>
      <c r="P289" s="112" t="s">
        <v>158</v>
      </c>
      <c r="Q289" s="112" t="s">
        <v>54</v>
      </c>
      <c r="R289" s="112"/>
      <c r="S289" s="112"/>
    </row>
    <row r="290" spans="1:19" x14ac:dyDescent="0.25">
      <c r="A290" s="112" t="s">
        <v>57</v>
      </c>
      <c r="B290" s="76">
        <v>23</v>
      </c>
      <c r="C290" s="55" t="s">
        <v>2676</v>
      </c>
      <c r="D290" s="49" t="s">
        <v>3300</v>
      </c>
      <c r="E290" s="55" t="s">
        <v>8123</v>
      </c>
      <c r="F290" s="68" t="s">
        <v>7783</v>
      </c>
      <c r="G290" s="55" t="s">
        <v>3102</v>
      </c>
      <c r="H290" s="49" t="s">
        <v>2880</v>
      </c>
      <c r="I290" s="55"/>
      <c r="J290" s="55" t="s">
        <v>7490</v>
      </c>
      <c r="K290" s="55"/>
      <c r="L290" s="49" t="s">
        <v>7469</v>
      </c>
      <c r="M290" s="152">
        <v>0</v>
      </c>
      <c r="N290" s="49" t="s">
        <v>8509</v>
      </c>
      <c r="O290" s="49" t="s">
        <v>8514</v>
      </c>
      <c r="P290" s="112" t="s">
        <v>3001</v>
      </c>
      <c r="Q290" s="112" t="s">
        <v>54</v>
      </c>
      <c r="R290" s="112"/>
      <c r="S290" s="112"/>
    </row>
    <row r="291" spans="1:19" x14ac:dyDescent="0.25">
      <c r="A291" s="112" t="s">
        <v>57</v>
      </c>
      <c r="B291" s="76">
        <v>24</v>
      </c>
      <c r="C291" s="55" t="s">
        <v>2677</v>
      </c>
      <c r="D291" s="49" t="s">
        <v>3299</v>
      </c>
      <c r="E291" s="55" t="s">
        <v>8122</v>
      </c>
      <c r="F291" s="68" t="s">
        <v>7784</v>
      </c>
      <c r="G291" s="55" t="s">
        <v>3103</v>
      </c>
      <c r="H291" s="49" t="s">
        <v>2881</v>
      </c>
      <c r="I291" s="55"/>
      <c r="J291" s="55" t="s">
        <v>7490</v>
      </c>
      <c r="K291" s="55"/>
      <c r="L291" s="49" t="s">
        <v>7469</v>
      </c>
      <c r="M291" s="152">
        <v>0</v>
      </c>
      <c r="N291" s="49" t="s">
        <v>8509</v>
      </c>
      <c r="O291" s="49" t="s">
        <v>8514</v>
      </c>
      <c r="P291" s="112" t="s">
        <v>100</v>
      </c>
      <c r="Q291" s="112" t="s">
        <v>54</v>
      </c>
      <c r="R291" s="112"/>
      <c r="S291" s="112"/>
    </row>
    <row r="292" spans="1:19" x14ac:dyDescent="0.25">
      <c r="A292" s="112" t="s">
        <v>57</v>
      </c>
      <c r="B292" s="76">
        <v>25</v>
      </c>
      <c r="C292" s="55" t="s">
        <v>2678</v>
      </c>
      <c r="D292" s="49" t="s">
        <v>3301</v>
      </c>
      <c r="E292" s="55" t="s">
        <v>8121</v>
      </c>
      <c r="F292" s="68" t="s">
        <v>7785</v>
      </c>
      <c r="G292" s="55" t="s">
        <v>3104</v>
      </c>
      <c r="H292" s="49" t="s">
        <v>2882</v>
      </c>
      <c r="I292" s="55"/>
      <c r="J292" s="55" t="s">
        <v>7490</v>
      </c>
      <c r="K292" s="55"/>
      <c r="L292" s="49" t="s">
        <v>7469</v>
      </c>
      <c r="M292" s="152">
        <v>0</v>
      </c>
      <c r="N292" s="49" t="s">
        <v>8509</v>
      </c>
      <c r="O292" s="49" t="s">
        <v>8514</v>
      </c>
      <c r="P292" s="112" t="s">
        <v>262</v>
      </c>
      <c r="Q292" s="112" t="s">
        <v>54</v>
      </c>
      <c r="R292" s="112"/>
      <c r="S292" s="112"/>
    </row>
    <row r="293" spans="1:19" x14ac:dyDescent="0.25">
      <c r="A293" s="114" t="s">
        <v>57</v>
      </c>
      <c r="B293" s="99">
        <v>26</v>
      </c>
      <c r="C293" s="100" t="s">
        <v>7522</v>
      </c>
      <c r="D293" s="100" t="s">
        <v>1895</v>
      </c>
      <c r="E293" s="101" t="s">
        <v>8157</v>
      </c>
      <c r="F293" s="100" t="s">
        <v>2172</v>
      </c>
      <c r="G293" s="100"/>
      <c r="H293" s="100"/>
      <c r="I293" s="100"/>
      <c r="J293" s="102" t="s">
        <v>7490</v>
      </c>
      <c r="K293" s="102"/>
      <c r="L293" s="100" t="s">
        <v>91</v>
      </c>
      <c r="M293" s="153">
        <v>0</v>
      </c>
      <c r="N293" s="102" t="s">
        <v>8509</v>
      </c>
      <c r="O293" s="102" t="s">
        <v>8514</v>
      </c>
      <c r="P293" s="114" t="s">
        <v>91</v>
      </c>
      <c r="Q293" s="114" t="s">
        <v>54</v>
      </c>
      <c r="R293" s="114"/>
      <c r="S293" s="112"/>
    </row>
    <row r="294" spans="1:19" x14ac:dyDescent="0.25">
      <c r="A294" s="137" t="s">
        <v>51</v>
      </c>
      <c r="B294" s="75">
        <v>1</v>
      </c>
      <c r="C294" s="65" t="s">
        <v>6608</v>
      </c>
      <c r="D294" s="65" t="s">
        <v>6610</v>
      </c>
      <c r="E294" s="66" t="s">
        <v>7603</v>
      </c>
      <c r="F294" s="65" t="s">
        <v>7702</v>
      </c>
      <c r="G294" s="65"/>
      <c r="H294" s="65"/>
      <c r="I294" s="65"/>
      <c r="J294" s="96" t="s">
        <v>7490</v>
      </c>
      <c r="K294" s="96"/>
      <c r="L294" s="65" t="s">
        <v>91</v>
      </c>
      <c r="M294" s="156" t="s">
        <v>8508</v>
      </c>
      <c r="N294" s="96" t="s">
        <v>8510</v>
      </c>
      <c r="O294" s="96" t="s">
        <v>8513</v>
      </c>
      <c r="P294" s="137" t="s">
        <v>91</v>
      </c>
      <c r="Q294" s="137" t="s">
        <v>45</v>
      </c>
      <c r="R294" s="112" t="s">
        <v>6607</v>
      </c>
      <c r="S294" s="112"/>
    </row>
    <row r="295" spans="1:19" x14ac:dyDescent="0.25">
      <c r="A295" s="137" t="s">
        <v>51</v>
      </c>
      <c r="B295" s="75">
        <v>2</v>
      </c>
      <c r="C295" s="65" t="s">
        <v>6609</v>
      </c>
      <c r="D295" s="65" t="s">
        <v>7461</v>
      </c>
      <c r="E295" s="66" t="s">
        <v>7604</v>
      </c>
      <c r="F295" s="66" t="s">
        <v>7605</v>
      </c>
      <c r="G295" s="65"/>
      <c r="H295" s="65"/>
      <c r="I295" s="65"/>
      <c r="J295" s="96" t="s">
        <v>7490</v>
      </c>
      <c r="K295" s="96"/>
      <c r="L295" s="65" t="s">
        <v>91</v>
      </c>
      <c r="M295" s="156" t="s">
        <v>8508</v>
      </c>
      <c r="N295" s="96" t="s">
        <v>8509</v>
      </c>
      <c r="O295" s="96" t="s">
        <v>8513</v>
      </c>
      <c r="P295" s="137" t="s">
        <v>91</v>
      </c>
      <c r="Q295" s="137" t="s">
        <v>45</v>
      </c>
      <c r="R295" s="112" t="s">
        <v>6607</v>
      </c>
      <c r="S295" s="112"/>
    </row>
    <row r="296" spans="1:19" x14ac:dyDescent="0.25">
      <c r="A296" s="112" t="s">
        <v>51</v>
      </c>
      <c r="B296" s="75">
        <v>3</v>
      </c>
      <c r="C296" s="53" t="s">
        <v>106</v>
      </c>
      <c r="D296" s="53" t="s">
        <v>1922</v>
      </c>
      <c r="E296" s="49" t="s">
        <v>8106</v>
      </c>
      <c r="F296" s="53" t="s">
        <v>2146</v>
      </c>
      <c r="G296" s="53" t="s">
        <v>301</v>
      </c>
      <c r="H296" s="53" t="s">
        <v>292</v>
      </c>
      <c r="I296" s="53" t="s">
        <v>2322</v>
      </c>
      <c r="J296" s="55" t="s">
        <v>7490</v>
      </c>
      <c r="K296" s="55"/>
      <c r="L296" s="98" t="s">
        <v>7470</v>
      </c>
      <c r="M296" s="159" t="s">
        <v>8508</v>
      </c>
      <c r="N296" s="98" t="s">
        <v>8510</v>
      </c>
      <c r="O296" s="98" t="s">
        <v>8513</v>
      </c>
      <c r="P296" s="112" t="s">
        <v>100</v>
      </c>
      <c r="Q296" s="112" t="s">
        <v>45</v>
      </c>
      <c r="R296" s="112"/>
      <c r="S296" s="112"/>
    </row>
    <row r="297" spans="1:19" x14ac:dyDescent="0.25">
      <c r="A297" s="112" t="s">
        <v>51</v>
      </c>
      <c r="B297" s="75">
        <v>4</v>
      </c>
      <c r="C297" s="85" t="s">
        <v>107</v>
      </c>
      <c r="D297" s="53" t="s">
        <v>1924</v>
      </c>
      <c r="E297" s="53" t="s">
        <v>2153</v>
      </c>
      <c r="F297" s="53" t="s">
        <v>2153</v>
      </c>
      <c r="G297" s="53" t="s">
        <v>302</v>
      </c>
      <c r="H297" s="53" t="s">
        <v>303</v>
      </c>
      <c r="I297" s="53" t="s">
        <v>2323</v>
      </c>
      <c r="J297" s="55" t="s">
        <v>7490</v>
      </c>
      <c r="K297" s="55"/>
      <c r="L297" s="53" t="s">
        <v>91</v>
      </c>
      <c r="M297" s="154" t="s">
        <v>8508</v>
      </c>
      <c r="N297" s="55" t="s">
        <v>8509</v>
      </c>
      <c r="O297" s="55" t="s">
        <v>8513</v>
      </c>
      <c r="P297" s="112" t="s">
        <v>91</v>
      </c>
      <c r="Q297" s="112" t="s">
        <v>45</v>
      </c>
      <c r="R297" s="112"/>
      <c r="S297" s="112"/>
    </row>
    <row r="298" spans="1:19" x14ac:dyDescent="0.25">
      <c r="A298" s="112" t="s">
        <v>51</v>
      </c>
      <c r="B298" s="75">
        <v>5</v>
      </c>
      <c r="C298" s="53" t="s">
        <v>109</v>
      </c>
      <c r="D298" s="53" t="s">
        <v>7533</v>
      </c>
      <c r="E298" s="49" t="s">
        <v>8104</v>
      </c>
      <c r="F298" s="53" t="s">
        <v>2154</v>
      </c>
      <c r="G298" s="53" t="s">
        <v>306</v>
      </c>
      <c r="H298" s="53" t="s">
        <v>307</v>
      </c>
      <c r="I298" s="53" t="s">
        <v>2325</v>
      </c>
      <c r="J298" s="55" t="s">
        <v>3415</v>
      </c>
      <c r="K298" s="55" t="s">
        <v>7489</v>
      </c>
      <c r="L298" s="53" t="s">
        <v>91</v>
      </c>
      <c r="M298" s="154">
        <v>0</v>
      </c>
      <c r="N298" s="55" t="s">
        <v>8509</v>
      </c>
      <c r="O298" s="55" t="s">
        <v>8514</v>
      </c>
      <c r="P298" s="112" t="s">
        <v>92</v>
      </c>
      <c r="Q298" s="112" t="s">
        <v>45</v>
      </c>
      <c r="R298" s="112"/>
      <c r="S298" s="112"/>
    </row>
    <row r="299" spans="1:19" x14ac:dyDescent="0.25">
      <c r="A299" s="112" t="s">
        <v>51</v>
      </c>
      <c r="B299" s="75">
        <v>6</v>
      </c>
      <c r="C299" s="53" t="s">
        <v>108</v>
      </c>
      <c r="D299" s="53" t="s">
        <v>7534</v>
      </c>
      <c r="E299" s="53" t="s">
        <v>2148</v>
      </c>
      <c r="F299" s="53" t="s">
        <v>2148</v>
      </c>
      <c r="G299" s="53" t="s">
        <v>304</v>
      </c>
      <c r="H299" s="53" t="s">
        <v>305</v>
      </c>
      <c r="I299" s="53" t="s">
        <v>2324</v>
      </c>
      <c r="J299" s="55" t="s">
        <v>3416</v>
      </c>
      <c r="K299" s="55" t="s">
        <v>7489</v>
      </c>
      <c r="L299" s="53" t="s">
        <v>91</v>
      </c>
      <c r="M299" s="154">
        <v>0</v>
      </c>
      <c r="N299" s="55" t="s">
        <v>8509</v>
      </c>
      <c r="O299" s="55" t="s">
        <v>8514</v>
      </c>
      <c r="P299" s="112" t="s">
        <v>92</v>
      </c>
      <c r="Q299" s="112" t="s">
        <v>45</v>
      </c>
      <c r="R299" s="112"/>
      <c r="S299" s="112"/>
    </row>
    <row r="300" spans="1:19" x14ac:dyDescent="0.25">
      <c r="A300" s="112" t="s">
        <v>51</v>
      </c>
      <c r="B300" s="113">
        <v>7</v>
      </c>
      <c r="C300" s="112" t="s">
        <v>3815</v>
      </c>
      <c r="D300" s="112" t="s">
        <v>1895</v>
      </c>
      <c r="E300" s="112" t="s">
        <v>8105</v>
      </c>
      <c r="F300" s="112" t="s">
        <v>7786</v>
      </c>
      <c r="G300" s="112" t="s">
        <v>3916</v>
      </c>
      <c r="H300" s="112" t="s">
        <v>3917</v>
      </c>
      <c r="I300" s="112"/>
      <c r="J300" s="55" t="s">
        <v>7490</v>
      </c>
      <c r="K300" s="55"/>
      <c r="L300" s="112" t="s">
        <v>91</v>
      </c>
      <c r="M300" s="113">
        <v>0</v>
      </c>
      <c r="N300" s="112" t="s">
        <v>8509</v>
      </c>
      <c r="O300" s="112" t="s">
        <v>8514</v>
      </c>
      <c r="P300" s="112" t="s">
        <v>91</v>
      </c>
      <c r="Q300" s="112" t="s">
        <v>45</v>
      </c>
      <c r="R300" s="112"/>
      <c r="S300" s="112"/>
    </row>
    <row r="301" spans="1:19" x14ac:dyDescent="0.25">
      <c r="A301" s="136" t="s">
        <v>62</v>
      </c>
      <c r="B301" s="76">
        <v>-99</v>
      </c>
      <c r="C301" s="49" t="s">
        <v>292</v>
      </c>
      <c r="D301" s="112"/>
      <c r="E301" s="49"/>
      <c r="F301" s="112"/>
      <c r="G301" s="49" t="s">
        <v>292</v>
      </c>
      <c r="H301" s="49" t="s">
        <v>292</v>
      </c>
      <c r="I301" s="112"/>
      <c r="J301" s="49" t="s">
        <v>7490</v>
      </c>
      <c r="K301" s="49"/>
      <c r="L301" s="52" t="s">
        <v>7470</v>
      </c>
      <c r="M301" s="113" t="s">
        <v>8508</v>
      </c>
      <c r="N301" s="112" t="s">
        <v>8510</v>
      </c>
      <c r="O301" s="112"/>
      <c r="P301" s="131"/>
      <c r="Q301" s="131" t="s">
        <v>54</v>
      </c>
      <c r="R301" s="52"/>
      <c r="S301" s="112"/>
    </row>
    <row r="302" spans="1:19" x14ac:dyDescent="0.25">
      <c r="A302" s="136" t="s">
        <v>62</v>
      </c>
      <c r="B302" s="76">
        <v>-99</v>
      </c>
      <c r="C302" s="49" t="s">
        <v>6642</v>
      </c>
      <c r="D302" s="112"/>
      <c r="E302" s="49"/>
      <c r="F302" s="112"/>
      <c r="G302" s="49" t="s">
        <v>6721</v>
      </c>
      <c r="H302" s="49" t="s">
        <v>6722</v>
      </c>
      <c r="I302" s="112"/>
      <c r="J302" s="49" t="s">
        <v>7490</v>
      </c>
      <c r="K302" s="49"/>
      <c r="L302" s="49" t="s">
        <v>7470</v>
      </c>
      <c r="M302" s="152"/>
      <c r="N302" s="49"/>
      <c r="O302" s="49"/>
      <c r="P302" s="131" t="s">
        <v>7473</v>
      </c>
      <c r="Q302" s="131" t="s">
        <v>54</v>
      </c>
      <c r="R302" s="52"/>
      <c r="S302" s="112"/>
    </row>
    <row r="303" spans="1:19" x14ac:dyDescent="0.25">
      <c r="A303" s="136" t="s">
        <v>62</v>
      </c>
      <c r="B303" s="76">
        <v>-99</v>
      </c>
      <c r="C303" s="49" t="s">
        <v>6641</v>
      </c>
      <c r="D303" s="112"/>
      <c r="E303" s="49"/>
      <c r="F303" s="112"/>
      <c r="G303" s="49" t="s">
        <v>6719</v>
      </c>
      <c r="H303" s="49" t="s">
        <v>6720</v>
      </c>
      <c r="I303" s="112"/>
      <c r="J303" s="49" t="s">
        <v>7490</v>
      </c>
      <c r="K303" s="49"/>
      <c r="L303" s="49" t="s">
        <v>7471</v>
      </c>
      <c r="M303" s="152"/>
      <c r="N303" s="49"/>
      <c r="O303" s="49"/>
      <c r="P303" s="131" t="s">
        <v>3951</v>
      </c>
      <c r="Q303" s="131" t="s">
        <v>54</v>
      </c>
      <c r="R303" s="52"/>
      <c r="S303" s="112"/>
    </row>
    <row r="304" spans="1:19" x14ac:dyDescent="0.25">
      <c r="A304" s="114" t="s">
        <v>62</v>
      </c>
      <c r="B304" s="99">
        <v>1</v>
      </c>
      <c r="C304" s="100" t="s">
        <v>93</v>
      </c>
      <c r="D304" s="102" t="s">
        <v>1923</v>
      </c>
      <c r="E304" s="101" t="s">
        <v>2130</v>
      </c>
      <c r="F304" s="100" t="s">
        <v>7701</v>
      </c>
      <c r="G304" s="100" t="s">
        <v>277</v>
      </c>
      <c r="H304" s="100" t="s">
        <v>278</v>
      </c>
      <c r="I304" s="100" t="s">
        <v>2311</v>
      </c>
      <c r="J304" s="102" t="s">
        <v>7490</v>
      </c>
      <c r="K304" s="102"/>
      <c r="L304" s="100" t="s">
        <v>91</v>
      </c>
      <c r="M304" s="153" t="s">
        <v>8508</v>
      </c>
      <c r="N304" s="102" t="s">
        <v>8510</v>
      </c>
      <c r="O304" s="102" t="s">
        <v>8513</v>
      </c>
      <c r="P304" s="114" t="s">
        <v>91</v>
      </c>
      <c r="Q304" s="114" t="s">
        <v>54</v>
      </c>
      <c r="R304" s="114"/>
      <c r="S304" s="112"/>
    </row>
    <row r="305" spans="1:19" x14ac:dyDescent="0.25">
      <c r="A305" s="112" t="s">
        <v>62</v>
      </c>
      <c r="B305" s="76">
        <v>2</v>
      </c>
      <c r="C305" s="53" t="s">
        <v>123</v>
      </c>
      <c r="D305" s="55" t="s">
        <v>1950</v>
      </c>
      <c r="E305" s="49" t="s">
        <v>8161</v>
      </c>
      <c r="F305" s="53" t="s">
        <v>7659</v>
      </c>
      <c r="G305" s="53" t="s">
        <v>332</v>
      </c>
      <c r="H305" s="53" t="s">
        <v>422</v>
      </c>
      <c r="I305" s="67" t="s">
        <v>2370</v>
      </c>
      <c r="J305" s="55" t="s">
        <v>7490</v>
      </c>
      <c r="K305" s="55"/>
      <c r="L305" s="98" t="s">
        <v>7470</v>
      </c>
      <c r="M305" s="159" t="s">
        <v>8508</v>
      </c>
      <c r="N305" s="98" t="s">
        <v>8510</v>
      </c>
      <c r="O305" s="98" t="s">
        <v>8513</v>
      </c>
      <c r="P305" s="112" t="s">
        <v>100</v>
      </c>
      <c r="Q305" s="112" t="s">
        <v>54</v>
      </c>
      <c r="R305" s="112"/>
      <c r="S305" s="112"/>
    </row>
    <row r="306" spans="1:19" x14ac:dyDescent="0.25">
      <c r="A306" s="112" t="s">
        <v>62</v>
      </c>
      <c r="B306" s="76">
        <v>3</v>
      </c>
      <c r="C306" s="84" t="s">
        <v>2710</v>
      </c>
      <c r="D306" s="49" t="s">
        <v>6395</v>
      </c>
      <c r="E306" s="55" t="s">
        <v>8170</v>
      </c>
      <c r="F306" s="68" t="s">
        <v>7787</v>
      </c>
      <c r="G306" s="55" t="s">
        <v>3137</v>
      </c>
      <c r="H306" s="49" t="s">
        <v>2914</v>
      </c>
      <c r="I306" s="55"/>
      <c r="J306" s="55" t="s">
        <v>7490</v>
      </c>
      <c r="K306" s="55"/>
      <c r="L306" s="49" t="s">
        <v>91</v>
      </c>
      <c r="M306" s="152" t="s">
        <v>8508</v>
      </c>
      <c r="N306" s="49" t="s">
        <v>8509</v>
      </c>
      <c r="O306" s="49" t="s">
        <v>8513</v>
      </c>
      <c r="P306" s="112" t="s">
        <v>91</v>
      </c>
      <c r="Q306" s="112" t="s">
        <v>54</v>
      </c>
      <c r="R306" s="112"/>
      <c r="S306" s="112"/>
    </row>
    <row r="307" spans="1:19" x14ac:dyDescent="0.25">
      <c r="A307" s="112" t="s">
        <v>62</v>
      </c>
      <c r="B307" s="76">
        <v>4</v>
      </c>
      <c r="C307" s="53" t="s">
        <v>177</v>
      </c>
      <c r="D307" s="55" t="s">
        <v>2056</v>
      </c>
      <c r="E307" s="55" t="s">
        <v>8172</v>
      </c>
      <c r="F307" s="67" t="s">
        <v>7588</v>
      </c>
      <c r="G307" s="53" t="s">
        <v>420</v>
      </c>
      <c r="H307" s="53" t="s">
        <v>421</v>
      </c>
      <c r="I307" s="67" t="s">
        <v>2369</v>
      </c>
      <c r="J307" s="55" t="s">
        <v>7490</v>
      </c>
      <c r="K307" s="55"/>
      <c r="L307" s="53" t="s">
        <v>153</v>
      </c>
      <c r="M307" s="154" t="s">
        <v>8508</v>
      </c>
      <c r="N307" s="55" t="s">
        <v>8509</v>
      </c>
      <c r="O307" s="55" t="s">
        <v>8513</v>
      </c>
      <c r="P307" s="112" t="s">
        <v>153</v>
      </c>
      <c r="Q307" s="112" t="s">
        <v>54</v>
      </c>
      <c r="R307" s="112"/>
      <c r="S307" s="112"/>
    </row>
    <row r="308" spans="1:19" x14ac:dyDescent="0.25">
      <c r="A308" s="112" t="s">
        <v>62</v>
      </c>
      <c r="B308" s="76">
        <v>5</v>
      </c>
      <c r="C308" s="53" t="s">
        <v>178</v>
      </c>
      <c r="D308" s="55" t="s">
        <v>2051</v>
      </c>
      <c r="E308" s="49" t="s">
        <v>8162</v>
      </c>
      <c r="F308" s="67" t="s">
        <v>7788</v>
      </c>
      <c r="G308" s="53" t="s">
        <v>423</v>
      </c>
      <c r="H308" s="53" t="s">
        <v>424</v>
      </c>
      <c r="I308" s="67" t="s">
        <v>2371</v>
      </c>
      <c r="J308" s="55" t="s">
        <v>3417</v>
      </c>
      <c r="K308" s="55" t="s">
        <v>7489</v>
      </c>
      <c r="L308" s="53" t="s">
        <v>91</v>
      </c>
      <c r="M308" s="154">
        <v>1</v>
      </c>
      <c r="N308" s="55" t="s">
        <v>8509</v>
      </c>
      <c r="O308" s="55" t="s">
        <v>8514</v>
      </c>
      <c r="P308" s="112" t="s">
        <v>92</v>
      </c>
      <c r="Q308" s="112" t="s">
        <v>54</v>
      </c>
      <c r="R308" s="112"/>
      <c r="S308" s="112"/>
    </row>
    <row r="309" spans="1:19" x14ac:dyDescent="0.25">
      <c r="A309" s="112" t="s">
        <v>62</v>
      </c>
      <c r="B309" s="76">
        <v>6</v>
      </c>
      <c r="C309" s="53" t="s">
        <v>179</v>
      </c>
      <c r="D309" s="55" t="s">
        <v>1888</v>
      </c>
      <c r="E309" s="49" t="s">
        <v>8163</v>
      </c>
      <c r="F309" s="67" t="s">
        <v>2206</v>
      </c>
      <c r="G309" s="53" t="s">
        <v>425</v>
      </c>
      <c r="H309" s="53" t="s">
        <v>426</v>
      </c>
      <c r="I309" s="67" t="s">
        <v>2372</v>
      </c>
      <c r="J309" s="55" t="s">
        <v>7490</v>
      </c>
      <c r="K309" s="55"/>
      <c r="L309" s="49" t="s">
        <v>7469</v>
      </c>
      <c r="M309" s="152">
        <v>2</v>
      </c>
      <c r="N309" s="49" t="s">
        <v>8509</v>
      </c>
      <c r="O309" s="49" t="s">
        <v>8514</v>
      </c>
      <c r="P309" s="112" t="s">
        <v>165</v>
      </c>
      <c r="Q309" s="112" t="s">
        <v>54</v>
      </c>
      <c r="R309" s="112"/>
      <c r="S309" s="112"/>
    </row>
    <row r="310" spans="1:19" x14ac:dyDescent="0.25">
      <c r="A310" s="112" t="s">
        <v>62</v>
      </c>
      <c r="B310" s="76">
        <v>7</v>
      </c>
      <c r="C310" s="55" t="s">
        <v>2707</v>
      </c>
      <c r="D310" s="49" t="s">
        <v>1885</v>
      </c>
      <c r="E310" s="55" t="s">
        <v>8165</v>
      </c>
      <c r="F310" s="68" t="s">
        <v>8164</v>
      </c>
      <c r="G310" s="55" t="s">
        <v>3134</v>
      </c>
      <c r="H310" s="49" t="s">
        <v>2911</v>
      </c>
      <c r="I310" s="55"/>
      <c r="J310" s="55" t="s">
        <v>7490</v>
      </c>
      <c r="K310" s="55"/>
      <c r="L310" s="49" t="s">
        <v>7469</v>
      </c>
      <c r="M310" s="152">
        <v>0</v>
      </c>
      <c r="N310" s="49" t="s">
        <v>8509</v>
      </c>
      <c r="O310" s="49" t="s">
        <v>8514</v>
      </c>
      <c r="P310" s="112" t="s">
        <v>156</v>
      </c>
      <c r="Q310" s="112" t="s">
        <v>54</v>
      </c>
      <c r="R310" s="112"/>
      <c r="S310" s="112"/>
    </row>
    <row r="311" spans="1:19" x14ac:dyDescent="0.25">
      <c r="A311" s="112" t="s">
        <v>62</v>
      </c>
      <c r="B311" s="76">
        <v>8</v>
      </c>
      <c r="C311" s="55" t="s">
        <v>2708</v>
      </c>
      <c r="D311" s="49" t="s">
        <v>3302</v>
      </c>
      <c r="E311" s="55" t="s">
        <v>8173</v>
      </c>
      <c r="F311" s="68" t="s">
        <v>7790</v>
      </c>
      <c r="G311" s="55" t="s">
        <v>3135</v>
      </c>
      <c r="H311" s="49" t="s">
        <v>2912</v>
      </c>
      <c r="I311" s="55"/>
      <c r="J311" s="55" t="s">
        <v>7490</v>
      </c>
      <c r="K311" s="55"/>
      <c r="L311" s="49" t="s">
        <v>7469</v>
      </c>
      <c r="M311" s="152">
        <v>0</v>
      </c>
      <c r="N311" s="49" t="s">
        <v>8509</v>
      </c>
      <c r="O311" s="49" t="s">
        <v>8514</v>
      </c>
      <c r="P311" s="112" t="s">
        <v>195</v>
      </c>
      <c r="Q311" s="112" t="s">
        <v>54</v>
      </c>
      <c r="R311" s="112"/>
      <c r="S311" s="112"/>
    </row>
    <row r="312" spans="1:19" x14ac:dyDescent="0.25">
      <c r="A312" s="112" t="s">
        <v>62</v>
      </c>
      <c r="B312" s="76">
        <v>9</v>
      </c>
      <c r="C312" s="55" t="s">
        <v>2709</v>
      </c>
      <c r="D312" s="49" t="s">
        <v>3303</v>
      </c>
      <c r="E312" s="55" t="s">
        <v>8174</v>
      </c>
      <c r="F312" s="68" t="s">
        <v>7789</v>
      </c>
      <c r="G312" s="55" t="s">
        <v>3136</v>
      </c>
      <c r="H312" s="49" t="s">
        <v>2913</v>
      </c>
      <c r="I312" s="55"/>
      <c r="J312" s="55" t="s">
        <v>7490</v>
      </c>
      <c r="K312" s="55"/>
      <c r="L312" s="49" t="s">
        <v>7469</v>
      </c>
      <c r="M312" s="152">
        <v>0</v>
      </c>
      <c r="N312" s="49" t="s">
        <v>8509</v>
      </c>
      <c r="O312" s="49" t="s">
        <v>8514</v>
      </c>
      <c r="P312" s="112" t="s">
        <v>165</v>
      </c>
      <c r="Q312" s="112" t="s">
        <v>54</v>
      </c>
      <c r="R312" s="112"/>
      <c r="S312" s="112"/>
    </row>
    <row r="313" spans="1:19" x14ac:dyDescent="0.25">
      <c r="A313" s="114" t="s">
        <v>62</v>
      </c>
      <c r="B313" s="99">
        <v>10</v>
      </c>
      <c r="C313" s="100" t="s">
        <v>7523</v>
      </c>
      <c r="D313" s="100" t="s">
        <v>1895</v>
      </c>
      <c r="E313" s="101" t="s">
        <v>8171</v>
      </c>
      <c r="F313" s="100" t="s">
        <v>2172</v>
      </c>
      <c r="G313" s="100"/>
      <c r="H313" s="100"/>
      <c r="I313" s="100"/>
      <c r="J313" s="102" t="s">
        <v>7490</v>
      </c>
      <c r="K313" s="102"/>
      <c r="L313" s="100" t="s">
        <v>91</v>
      </c>
      <c r="M313" s="153">
        <v>0</v>
      </c>
      <c r="N313" s="102" t="s">
        <v>8509</v>
      </c>
      <c r="O313" s="102" t="s">
        <v>8514</v>
      </c>
      <c r="P313" s="114" t="s">
        <v>91</v>
      </c>
      <c r="Q313" s="114" t="s">
        <v>54</v>
      </c>
      <c r="R313" s="114"/>
      <c r="S313" s="112"/>
    </row>
    <row r="314" spans="1:19" x14ac:dyDescent="0.25">
      <c r="A314" s="135" t="s">
        <v>61</v>
      </c>
      <c r="B314" s="76">
        <v>-99</v>
      </c>
      <c r="C314" s="49" t="s">
        <v>292</v>
      </c>
      <c r="D314" s="112"/>
      <c r="E314" s="49"/>
      <c r="F314" s="112"/>
      <c r="G314" s="49" t="s">
        <v>292</v>
      </c>
      <c r="H314" s="49" t="s">
        <v>292</v>
      </c>
      <c r="I314" s="112"/>
      <c r="J314" s="49" t="s">
        <v>7490</v>
      </c>
      <c r="K314" s="49"/>
      <c r="L314" s="52" t="s">
        <v>7470</v>
      </c>
      <c r="M314" s="113" t="s">
        <v>8508</v>
      </c>
      <c r="N314" s="112" t="s">
        <v>8510</v>
      </c>
      <c r="O314" s="112"/>
      <c r="P314" s="131"/>
      <c r="Q314" s="131" t="s">
        <v>54</v>
      </c>
      <c r="R314" s="52"/>
      <c r="S314" s="112"/>
    </row>
    <row r="315" spans="1:19" x14ac:dyDescent="0.25">
      <c r="A315" s="114" t="s">
        <v>61</v>
      </c>
      <c r="B315" s="99">
        <v>1</v>
      </c>
      <c r="C315" s="100" t="s">
        <v>93</v>
      </c>
      <c r="D315" s="100" t="s">
        <v>1923</v>
      </c>
      <c r="E315" s="101" t="s">
        <v>2130</v>
      </c>
      <c r="F315" s="100" t="s">
        <v>7701</v>
      </c>
      <c r="G315" s="100" t="s">
        <v>277</v>
      </c>
      <c r="H315" s="100" t="s">
        <v>278</v>
      </c>
      <c r="I315" s="100" t="s">
        <v>2311</v>
      </c>
      <c r="J315" s="102" t="s">
        <v>7490</v>
      </c>
      <c r="K315" s="102"/>
      <c r="L315" s="100" t="s">
        <v>91</v>
      </c>
      <c r="M315" s="153" t="s">
        <v>8508</v>
      </c>
      <c r="N315" s="102" t="s">
        <v>8510</v>
      </c>
      <c r="O315" s="102" t="s">
        <v>8513</v>
      </c>
      <c r="P315" s="114" t="s">
        <v>91</v>
      </c>
      <c r="Q315" s="114" t="s">
        <v>54</v>
      </c>
      <c r="R315" s="114"/>
      <c r="S315" s="112"/>
    </row>
    <row r="316" spans="1:19" x14ac:dyDescent="0.25">
      <c r="A316" s="112" t="s">
        <v>61</v>
      </c>
      <c r="B316" s="76">
        <v>2</v>
      </c>
      <c r="C316" s="54" t="s">
        <v>123</v>
      </c>
      <c r="D316" s="54" t="s">
        <v>1922</v>
      </c>
      <c r="E316" s="61"/>
      <c r="F316" s="54" t="s">
        <v>2146</v>
      </c>
      <c r="G316" s="54" t="s">
        <v>332</v>
      </c>
      <c r="H316" s="54" t="s">
        <v>333</v>
      </c>
      <c r="I316" s="67" t="s">
        <v>2332</v>
      </c>
      <c r="J316" s="55" t="s">
        <v>7490</v>
      </c>
      <c r="K316" s="55"/>
      <c r="L316" s="98" t="s">
        <v>7470</v>
      </c>
      <c r="M316" s="159" t="s">
        <v>8508</v>
      </c>
      <c r="N316" s="98" t="s">
        <v>8510</v>
      </c>
      <c r="O316" s="98" t="s">
        <v>8513</v>
      </c>
      <c r="P316" s="112" t="s">
        <v>100</v>
      </c>
      <c r="Q316" s="112" t="s">
        <v>54</v>
      </c>
      <c r="R316" s="112"/>
      <c r="S316" s="112"/>
    </row>
    <row r="317" spans="1:19" x14ac:dyDescent="0.25">
      <c r="A317" s="112" t="s">
        <v>61</v>
      </c>
      <c r="B317" s="76">
        <v>3</v>
      </c>
      <c r="C317" s="83" t="s">
        <v>174</v>
      </c>
      <c r="D317" s="53" t="s">
        <v>6394</v>
      </c>
      <c r="E317" s="49" t="s">
        <v>8175</v>
      </c>
      <c r="F317" s="67" t="s">
        <v>7791</v>
      </c>
      <c r="G317" s="53" t="s">
        <v>415</v>
      </c>
      <c r="H317" s="53" t="s">
        <v>416</v>
      </c>
      <c r="I317" s="67" t="s">
        <v>2366</v>
      </c>
      <c r="J317" s="55" t="s">
        <v>7490</v>
      </c>
      <c r="K317" s="55"/>
      <c r="L317" s="53" t="s">
        <v>91</v>
      </c>
      <c r="M317" s="154" t="s">
        <v>8508</v>
      </c>
      <c r="N317" s="55" t="s">
        <v>8509</v>
      </c>
      <c r="O317" s="55" t="s">
        <v>8513</v>
      </c>
      <c r="P317" s="112" t="s">
        <v>91</v>
      </c>
      <c r="Q317" s="112" t="s">
        <v>54</v>
      </c>
      <c r="R317" s="112"/>
      <c r="S317" s="112"/>
    </row>
    <row r="318" spans="1:19" x14ac:dyDescent="0.25">
      <c r="A318" s="112" t="s">
        <v>61</v>
      </c>
      <c r="B318" s="76">
        <v>4</v>
      </c>
      <c r="C318" s="55" t="s">
        <v>2705</v>
      </c>
      <c r="D318" s="49" t="s">
        <v>6624</v>
      </c>
      <c r="E318" s="55" t="s">
        <v>8177</v>
      </c>
      <c r="F318" s="68" t="s">
        <v>7792</v>
      </c>
      <c r="G318" s="55" t="s">
        <v>3131</v>
      </c>
      <c r="H318" s="49" t="s">
        <v>2909</v>
      </c>
      <c r="I318" s="55"/>
      <c r="J318" s="55" t="s">
        <v>3413</v>
      </c>
      <c r="K318" s="55" t="s">
        <v>7489</v>
      </c>
      <c r="L318" s="49" t="s">
        <v>91</v>
      </c>
      <c r="M318" s="152">
        <v>0</v>
      </c>
      <c r="N318" s="49" t="s">
        <v>8509</v>
      </c>
      <c r="O318" s="49" t="s">
        <v>8514</v>
      </c>
      <c r="P318" s="112" t="s">
        <v>92</v>
      </c>
      <c r="Q318" s="112" t="s">
        <v>54</v>
      </c>
      <c r="R318" s="112"/>
      <c r="S318" s="112"/>
    </row>
    <row r="319" spans="1:19" x14ac:dyDescent="0.25">
      <c r="A319" s="112" t="s">
        <v>61</v>
      </c>
      <c r="B319" s="76">
        <v>5</v>
      </c>
      <c r="C319" s="53" t="s">
        <v>176</v>
      </c>
      <c r="D319" s="53" t="s">
        <v>1951</v>
      </c>
      <c r="E319" s="49" t="s">
        <v>8179</v>
      </c>
      <c r="F319" s="67" t="s">
        <v>8178</v>
      </c>
      <c r="G319" s="55" t="s">
        <v>3133</v>
      </c>
      <c r="H319" s="53" t="s">
        <v>419</v>
      </c>
      <c r="I319" s="67" t="s">
        <v>2368</v>
      </c>
      <c r="J319" s="55" t="s">
        <v>7490</v>
      </c>
      <c r="K319" s="55"/>
      <c r="L319" s="53" t="s">
        <v>7470</v>
      </c>
      <c r="M319" s="154">
        <v>0</v>
      </c>
      <c r="N319" s="55" t="s">
        <v>8509</v>
      </c>
      <c r="O319" s="55" t="s">
        <v>8514</v>
      </c>
      <c r="P319" s="112" t="s">
        <v>100</v>
      </c>
      <c r="Q319" s="112" t="s">
        <v>54</v>
      </c>
      <c r="R319" s="112"/>
      <c r="S319" s="112"/>
    </row>
    <row r="320" spans="1:19" x14ac:dyDescent="0.25">
      <c r="A320" s="112" t="s">
        <v>61</v>
      </c>
      <c r="B320" s="76">
        <v>6</v>
      </c>
      <c r="C320" s="55" t="s">
        <v>2706</v>
      </c>
      <c r="D320" s="49" t="s">
        <v>3311</v>
      </c>
      <c r="E320" s="49" t="s">
        <v>8180</v>
      </c>
      <c r="F320" s="68" t="s">
        <v>7793</v>
      </c>
      <c r="G320" s="55" t="s">
        <v>3132</v>
      </c>
      <c r="H320" s="49" t="s">
        <v>2910</v>
      </c>
      <c r="I320" s="55"/>
      <c r="J320" s="55" t="s">
        <v>7490</v>
      </c>
      <c r="K320" s="55"/>
      <c r="L320" s="49" t="s">
        <v>7469</v>
      </c>
      <c r="M320" s="152">
        <v>0</v>
      </c>
      <c r="N320" s="49" t="s">
        <v>8509</v>
      </c>
      <c r="O320" s="49" t="s">
        <v>8514</v>
      </c>
      <c r="P320" s="112" t="s">
        <v>165</v>
      </c>
      <c r="Q320" s="112" t="s">
        <v>54</v>
      </c>
      <c r="R320" s="112"/>
      <c r="S320" s="112"/>
    </row>
    <row r="321" spans="1:19" x14ac:dyDescent="0.25">
      <c r="A321" s="112" t="s">
        <v>61</v>
      </c>
      <c r="B321" s="76">
        <v>7</v>
      </c>
      <c r="C321" s="53" t="s">
        <v>175</v>
      </c>
      <c r="D321" s="53" t="s">
        <v>1895</v>
      </c>
      <c r="E321" s="49" t="s">
        <v>8176</v>
      </c>
      <c r="F321" s="67" t="s">
        <v>2172</v>
      </c>
      <c r="G321" s="53" t="s">
        <v>417</v>
      </c>
      <c r="H321" s="53" t="s">
        <v>418</v>
      </c>
      <c r="I321" s="67" t="s">
        <v>2367</v>
      </c>
      <c r="J321" s="55" t="s">
        <v>7490</v>
      </c>
      <c r="K321" s="55"/>
      <c r="L321" s="53" t="s">
        <v>91</v>
      </c>
      <c r="M321" s="154">
        <v>0</v>
      </c>
      <c r="N321" s="55" t="s">
        <v>8509</v>
      </c>
      <c r="O321" s="55" t="s">
        <v>8514</v>
      </c>
      <c r="P321" s="112" t="s">
        <v>91</v>
      </c>
      <c r="Q321" s="112" t="s">
        <v>54</v>
      </c>
      <c r="R321" s="112"/>
      <c r="S321" s="112"/>
    </row>
    <row r="322" spans="1:19" x14ac:dyDescent="0.25">
      <c r="A322" s="135" t="s">
        <v>2792</v>
      </c>
      <c r="B322" s="76">
        <v>-99</v>
      </c>
      <c r="C322" s="49" t="s">
        <v>292</v>
      </c>
      <c r="D322" s="112"/>
      <c r="E322" s="49"/>
      <c r="F322" s="112"/>
      <c r="G322" s="49" t="s">
        <v>292</v>
      </c>
      <c r="H322" s="49" t="s">
        <v>292</v>
      </c>
      <c r="I322" s="112"/>
      <c r="J322" s="49" t="s">
        <v>7490</v>
      </c>
      <c r="K322" s="49"/>
      <c r="L322" s="52" t="s">
        <v>7470</v>
      </c>
      <c r="M322" s="113" t="s">
        <v>8508</v>
      </c>
      <c r="N322" s="112" t="s">
        <v>8510</v>
      </c>
      <c r="O322" s="112"/>
      <c r="P322" s="131"/>
      <c r="Q322" s="131" t="s">
        <v>54</v>
      </c>
      <c r="R322" s="52" t="s">
        <v>8576</v>
      </c>
      <c r="S322" s="112"/>
    </row>
    <row r="323" spans="1:19" x14ac:dyDescent="0.25">
      <c r="A323" s="135" t="s">
        <v>2792</v>
      </c>
      <c r="B323" s="76">
        <v>-99</v>
      </c>
      <c r="C323" s="49" t="s">
        <v>292</v>
      </c>
      <c r="D323" s="112"/>
      <c r="E323" s="49"/>
      <c r="F323" s="112"/>
      <c r="G323" s="49" t="s">
        <v>292</v>
      </c>
      <c r="H323" s="49" t="s">
        <v>292</v>
      </c>
      <c r="I323" s="112"/>
      <c r="J323" s="49" t="s">
        <v>7490</v>
      </c>
      <c r="K323" s="49"/>
      <c r="L323" s="52" t="s">
        <v>7470</v>
      </c>
      <c r="M323" s="113" t="s">
        <v>8508</v>
      </c>
      <c r="N323" s="112" t="s">
        <v>8510</v>
      </c>
      <c r="O323" s="112"/>
      <c r="P323" s="131"/>
      <c r="Q323" s="131" t="s">
        <v>54</v>
      </c>
      <c r="R323" s="52"/>
      <c r="S323" s="112"/>
    </row>
    <row r="324" spans="1:19" x14ac:dyDescent="0.25">
      <c r="A324" s="112" t="s">
        <v>2792</v>
      </c>
      <c r="B324" s="76">
        <v>-99</v>
      </c>
      <c r="C324" s="49" t="s">
        <v>6657</v>
      </c>
      <c r="D324" s="112"/>
      <c r="E324" s="49"/>
      <c r="F324" s="112"/>
      <c r="G324" s="49" t="s">
        <v>6753</v>
      </c>
      <c r="H324" s="49" t="s">
        <v>6754</v>
      </c>
      <c r="I324" s="112"/>
      <c r="J324" s="49" t="s">
        <v>7490</v>
      </c>
      <c r="K324" s="49"/>
      <c r="L324" s="133" t="s">
        <v>7470</v>
      </c>
      <c r="M324" s="161"/>
      <c r="N324" s="133"/>
      <c r="O324" s="133"/>
      <c r="P324" s="131" t="s">
        <v>3000</v>
      </c>
      <c r="Q324" s="131" t="s">
        <v>54</v>
      </c>
      <c r="R324" s="49"/>
      <c r="S324" s="112"/>
    </row>
    <row r="325" spans="1:19" x14ac:dyDescent="0.25">
      <c r="A325" s="112" t="s">
        <v>2792</v>
      </c>
      <c r="B325" s="76">
        <v>-99</v>
      </c>
      <c r="C325" s="49" t="s">
        <v>6656</v>
      </c>
      <c r="D325" s="112"/>
      <c r="E325" s="49"/>
      <c r="F325" s="112"/>
      <c r="G325" s="49" t="s">
        <v>6751</v>
      </c>
      <c r="H325" s="49" t="s">
        <v>6752</v>
      </c>
      <c r="I325" s="112"/>
      <c r="J325" s="49" t="s">
        <v>7490</v>
      </c>
      <c r="K325" s="49"/>
      <c r="L325" s="49" t="s">
        <v>7471</v>
      </c>
      <c r="M325" s="152"/>
      <c r="N325" s="49"/>
      <c r="O325" s="49"/>
      <c r="P325" s="131" t="s">
        <v>3951</v>
      </c>
      <c r="Q325" s="131" t="s">
        <v>54</v>
      </c>
      <c r="R325" s="49"/>
      <c r="S325" s="112"/>
    </row>
    <row r="326" spans="1:19" x14ac:dyDescent="0.25">
      <c r="A326" s="112" t="s">
        <v>2792</v>
      </c>
      <c r="B326" s="76">
        <v>-99</v>
      </c>
      <c r="C326" s="49" t="s">
        <v>6659</v>
      </c>
      <c r="D326" s="112"/>
      <c r="E326" s="49"/>
      <c r="F326" s="112"/>
      <c r="G326" s="49" t="s">
        <v>6757</v>
      </c>
      <c r="H326" s="49" t="s">
        <v>6758</v>
      </c>
      <c r="I326" s="112"/>
      <c r="J326" s="49" t="s">
        <v>7490</v>
      </c>
      <c r="K326" s="49"/>
      <c r="L326" s="133" t="s">
        <v>7470</v>
      </c>
      <c r="M326" s="161"/>
      <c r="N326" s="133"/>
      <c r="O326" s="133"/>
      <c r="P326" s="131" t="s">
        <v>3000</v>
      </c>
      <c r="Q326" s="131" t="s">
        <v>54</v>
      </c>
      <c r="R326" s="49"/>
      <c r="S326" s="112"/>
    </row>
    <row r="327" spans="1:19" x14ac:dyDescent="0.25">
      <c r="A327" s="112" t="s">
        <v>2792</v>
      </c>
      <c r="B327" s="76">
        <v>-99</v>
      </c>
      <c r="C327" s="49" t="s">
        <v>6658</v>
      </c>
      <c r="D327" s="112"/>
      <c r="E327" s="49"/>
      <c r="F327" s="112"/>
      <c r="G327" s="49" t="s">
        <v>6755</v>
      </c>
      <c r="H327" s="49" t="s">
        <v>6756</v>
      </c>
      <c r="I327" s="112"/>
      <c r="J327" s="49" t="s">
        <v>7490</v>
      </c>
      <c r="K327" s="49"/>
      <c r="L327" s="49" t="s">
        <v>7471</v>
      </c>
      <c r="M327" s="152"/>
      <c r="N327" s="49"/>
      <c r="O327" s="49"/>
      <c r="P327" s="131" t="s">
        <v>3951</v>
      </c>
      <c r="Q327" s="131" t="s">
        <v>54</v>
      </c>
      <c r="R327" s="49"/>
      <c r="S327" s="112"/>
    </row>
    <row r="328" spans="1:19" x14ac:dyDescent="0.25">
      <c r="A328" s="137" t="s">
        <v>2792</v>
      </c>
      <c r="B328" s="95">
        <v>1</v>
      </c>
      <c r="C328" s="65" t="s">
        <v>93</v>
      </c>
      <c r="D328" s="65" t="s">
        <v>1923</v>
      </c>
      <c r="E328" s="66" t="s">
        <v>2130</v>
      </c>
      <c r="F328" s="65" t="s">
        <v>7701</v>
      </c>
      <c r="G328" s="65" t="s">
        <v>277</v>
      </c>
      <c r="H328" s="65" t="s">
        <v>278</v>
      </c>
      <c r="I328" s="65" t="s">
        <v>2311</v>
      </c>
      <c r="J328" s="96" t="s">
        <v>7490</v>
      </c>
      <c r="K328" s="96"/>
      <c r="L328" s="65" t="s">
        <v>91</v>
      </c>
      <c r="M328" s="156" t="s">
        <v>8508</v>
      </c>
      <c r="N328" s="96" t="s">
        <v>8510</v>
      </c>
      <c r="O328" s="96" t="s">
        <v>8513</v>
      </c>
      <c r="P328" s="137" t="s">
        <v>91</v>
      </c>
      <c r="Q328" s="137" t="s">
        <v>54</v>
      </c>
      <c r="R328" s="137"/>
      <c r="S328" s="112"/>
    </row>
    <row r="329" spans="1:19" x14ac:dyDescent="0.25">
      <c r="A329" s="112" t="s">
        <v>2792</v>
      </c>
      <c r="B329" s="76">
        <v>2</v>
      </c>
      <c r="C329" s="58" t="s">
        <v>130</v>
      </c>
      <c r="D329" s="54" t="s">
        <v>1922</v>
      </c>
      <c r="E329" s="55" t="s">
        <v>8186</v>
      </c>
      <c r="F329" s="55" t="s">
        <v>2146</v>
      </c>
      <c r="G329" s="55"/>
      <c r="H329" s="55"/>
      <c r="I329" s="55"/>
      <c r="J329" s="55" t="s">
        <v>7490</v>
      </c>
      <c r="K329" s="55"/>
      <c r="L329" s="53" t="s">
        <v>7470</v>
      </c>
      <c r="M329" s="154" t="s">
        <v>8508</v>
      </c>
      <c r="N329" s="55" t="s">
        <v>8510</v>
      </c>
      <c r="O329" s="55" t="s">
        <v>8513</v>
      </c>
      <c r="P329" s="112" t="s">
        <v>100</v>
      </c>
      <c r="Q329" s="112" t="s">
        <v>54</v>
      </c>
      <c r="R329" s="112"/>
      <c r="S329" s="112"/>
    </row>
    <row r="330" spans="1:19" x14ac:dyDescent="0.25">
      <c r="A330" s="112" t="s">
        <v>2792</v>
      </c>
      <c r="B330" s="76">
        <v>3</v>
      </c>
      <c r="C330" s="84" t="s">
        <v>2746</v>
      </c>
      <c r="D330" s="53" t="s">
        <v>6396</v>
      </c>
      <c r="E330" s="55" t="s">
        <v>8181</v>
      </c>
      <c r="F330" s="67" t="s">
        <v>7801</v>
      </c>
      <c r="G330" s="55" t="s">
        <v>3178</v>
      </c>
      <c r="H330" s="49" t="s">
        <v>2950</v>
      </c>
      <c r="I330" s="55"/>
      <c r="J330" s="55" t="s">
        <v>7490</v>
      </c>
      <c r="K330" s="55"/>
      <c r="L330" s="49" t="s">
        <v>91</v>
      </c>
      <c r="M330" s="152" t="s">
        <v>8508</v>
      </c>
      <c r="N330" s="49" t="s">
        <v>8509</v>
      </c>
      <c r="O330" s="49" t="s">
        <v>8513</v>
      </c>
      <c r="P330" s="112" t="s">
        <v>91</v>
      </c>
      <c r="Q330" s="112" t="s">
        <v>54</v>
      </c>
      <c r="R330" s="112"/>
      <c r="S330" s="112"/>
    </row>
    <row r="331" spans="1:19" x14ac:dyDescent="0.25">
      <c r="A331" s="112" t="s">
        <v>2792</v>
      </c>
      <c r="B331" s="76">
        <v>4</v>
      </c>
      <c r="C331" s="55" t="s">
        <v>2748</v>
      </c>
      <c r="D331" s="53" t="s">
        <v>3304</v>
      </c>
      <c r="E331" s="55" t="s">
        <v>8182</v>
      </c>
      <c r="F331" s="68" t="s">
        <v>7794</v>
      </c>
      <c r="G331" s="55" t="s">
        <v>3180</v>
      </c>
      <c r="H331" s="49" t="s">
        <v>2952</v>
      </c>
      <c r="I331" s="55"/>
      <c r="J331" s="55" t="s">
        <v>7490</v>
      </c>
      <c r="K331" s="55"/>
      <c r="L331" s="49" t="s">
        <v>153</v>
      </c>
      <c r="M331" s="152" t="s">
        <v>8508</v>
      </c>
      <c r="N331" s="49" t="s">
        <v>8509</v>
      </c>
      <c r="O331" s="49" t="s">
        <v>8513</v>
      </c>
      <c r="P331" s="112" t="s">
        <v>153</v>
      </c>
      <c r="Q331" s="112" t="s">
        <v>54</v>
      </c>
      <c r="R331" s="112"/>
      <c r="S331" s="112"/>
    </row>
    <row r="332" spans="1:19" x14ac:dyDescent="0.25">
      <c r="A332" s="112" t="s">
        <v>2792</v>
      </c>
      <c r="B332" s="76">
        <v>5</v>
      </c>
      <c r="C332" s="55" t="s">
        <v>2753</v>
      </c>
      <c r="D332" s="53" t="s">
        <v>3305</v>
      </c>
      <c r="E332" s="55" t="s">
        <v>8183</v>
      </c>
      <c r="F332" s="68" t="s">
        <v>7795</v>
      </c>
      <c r="G332" s="55" t="s">
        <v>3185</v>
      </c>
      <c r="H332" s="49" t="s">
        <v>2957</v>
      </c>
      <c r="I332" s="55"/>
      <c r="J332" s="55" t="s">
        <v>7490</v>
      </c>
      <c r="K332" s="55"/>
      <c r="L332" s="49" t="s">
        <v>153</v>
      </c>
      <c r="M332" s="152" t="s">
        <v>8508</v>
      </c>
      <c r="N332" s="49" t="s">
        <v>8509</v>
      </c>
      <c r="O332" s="49" t="s">
        <v>8513</v>
      </c>
      <c r="P332" s="112" t="s">
        <v>153</v>
      </c>
      <c r="Q332" s="112" t="s">
        <v>54</v>
      </c>
      <c r="R332" s="112"/>
      <c r="S332" s="112"/>
    </row>
    <row r="333" spans="1:19" x14ac:dyDescent="0.25">
      <c r="A333" s="112" t="s">
        <v>2792</v>
      </c>
      <c r="B333" s="76">
        <v>6</v>
      </c>
      <c r="C333" s="55" t="s">
        <v>2749</v>
      </c>
      <c r="D333" s="49" t="s">
        <v>3306</v>
      </c>
      <c r="E333" s="55" t="s">
        <v>8166</v>
      </c>
      <c r="F333" s="68" t="s">
        <v>7796</v>
      </c>
      <c r="G333" s="55" t="s">
        <v>3181</v>
      </c>
      <c r="H333" s="49" t="s">
        <v>3422</v>
      </c>
      <c r="I333" s="55"/>
      <c r="J333" s="55" t="s">
        <v>3423</v>
      </c>
      <c r="K333" s="55" t="s">
        <v>7489</v>
      </c>
      <c r="L333" s="49" t="s">
        <v>91</v>
      </c>
      <c r="M333" s="152">
        <v>0</v>
      </c>
      <c r="N333" s="49" t="s">
        <v>8509</v>
      </c>
      <c r="O333" s="49" t="s">
        <v>8514</v>
      </c>
      <c r="P333" s="112" t="s">
        <v>92</v>
      </c>
      <c r="Q333" s="112" t="s">
        <v>54</v>
      </c>
      <c r="R333" s="112"/>
      <c r="S333" s="112"/>
    </row>
    <row r="334" spans="1:19" x14ac:dyDescent="0.25">
      <c r="A334" s="112" t="s">
        <v>2792</v>
      </c>
      <c r="B334" s="76">
        <v>7</v>
      </c>
      <c r="C334" s="55" t="s">
        <v>2754</v>
      </c>
      <c r="D334" s="49" t="s">
        <v>3307</v>
      </c>
      <c r="E334" s="55" t="s">
        <v>8184</v>
      </c>
      <c r="F334" s="68" t="s">
        <v>7797</v>
      </c>
      <c r="G334" s="55" t="s">
        <v>3186</v>
      </c>
      <c r="H334" s="49" t="s">
        <v>2958</v>
      </c>
      <c r="I334" s="55"/>
      <c r="J334" s="55" t="s">
        <v>3423</v>
      </c>
      <c r="K334" s="55" t="s">
        <v>7489</v>
      </c>
      <c r="L334" s="49" t="s">
        <v>91</v>
      </c>
      <c r="M334" s="152">
        <v>0</v>
      </c>
      <c r="N334" s="49" t="s">
        <v>8509</v>
      </c>
      <c r="O334" s="49" t="s">
        <v>8514</v>
      </c>
      <c r="P334" s="112" t="s">
        <v>92</v>
      </c>
      <c r="Q334" s="112" t="s">
        <v>54</v>
      </c>
      <c r="R334" s="112"/>
      <c r="S334" s="112"/>
    </row>
    <row r="335" spans="1:19" x14ac:dyDescent="0.25">
      <c r="A335" s="112" t="s">
        <v>2792</v>
      </c>
      <c r="B335" s="76">
        <v>8</v>
      </c>
      <c r="C335" s="55" t="s">
        <v>2751</v>
      </c>
      <c r="D335" s="49" t="s">
        <v>3308</v>
      </c>
      <c r="E335" s="55" t="s">
        <v>8167</v>
      </c>
      <c r="F335" s="68" t="s">
        <v>7798</v>
      </c>
      <c r="G335" s="55" t="s">
        <v>3183</v>
      </c>
      <c r="H335" s="49" t="s">
        <v>2955</v>
      </c>
      <c r="I335" s="55"/>
      <c r="J335" s="55" t="s">
        <v>7490</v>
      </c>
      <c r="K335" s="55"/>
      <c r="L335" s="49" t="s">
        <v>7469</v>
      </c>
      <c r="M335" s="152">
        <v>0</v>
      </c>
      <c r="N335" s="49" t="s">
        <v>8509</v>
      </c>
      <c r="O335" s="49" t="s">
        <v>8514</v>
      </c>
      <c r="P335" s="112" t="s">
        <v>3012</v>
      </c>
      <c r="Q335" s="112" t="s">
        <v>54</v>
      </c>
      <c r="R335" s="112"/>
      <c r="S335" s="112"/>
    </row>
    <row r="336" spans="1:19" x14ac:dyDescent="0.25">
      <c r="A336" s="112" t="s">
        <v>2792</v>
      </c>
      <c r="B336" s="76">
        <v>9</v>
      </c>
      <c r="C336" s="55" t="s">
        <v>2750</v>
      </c>
      <c r="D336" s="49" t="s">
        <v>3309</v>
      </c>
      <c r="E336" s="55" t="s">
        <v>8168</v>
      </c>
      <c r="F336" s="68" t="s">
        <v>7799</v>
      </c>
      <c r="G336" s="55" t="s">
        <v>3182</v>
      </c>
      <c r="H336" s="49" t="s">
        <v>2954</v>
      </c>
      <c r="I336" s="55"/>
      <c r="J336" s="55" t="s">
        <v>7490</v>
      </c>
      <c r="K336" s="55"/>
      <c r="L336" s="49" t="s">
        <v>7469</v>
      </c>
      <c r="M336" s="152">
        <v>0</v>
      </c>
      <c r="N336" s="49" t="s">
        <v>8509</v>
      </c>
      <c r="O336" s="49" t="s">
        <v>8514</v>
      </c>
      <c r="P336" s="112" t="s">
        <v>165</v>
      </c>
      <c r="Q336" s="112" t="s">
        <v>54</v>
      </c>
      <c r="R336" s="112"/>
      <c r="S336" s="112"/>
    </row>
    <row r="337" spans="1:19" x14ac:dyDescent="0.25">
      <c r="A337" s="112" t="s">
        <v>2792</v>
      </c>
      <c r="B337" s="76">
        <v>10</v>
      </c>
      <c r="C337" s="55" t="s">
        <v>2752</v>
      </c>
      <c r="D337" s="49" t="s">
        <v>3310</v>
      </c>
      <c r="E337" s="55" t="s">
        <v>8169</v>
      </c>
      <c r="F337" s="68" t="s">
        <v>7800</v>
      </c>
      <c r="G337" s="55" t="s">
        <v>3184</v>
      </c>
      <c r="H337" s="49" t="s">
        <v>2956</v>
      </c>
      <c r="I337" s="55"/>
      <c r="J337" s="55" t="s">
        <v>3655</v>
      </c>
      <c r="K337" s="55" t="s">
        <v>7489</v>
      </c>
      <c r="L337" s="49" t="s">
        <v>91</v>
      </c>
      <c r="M337" s="152">
        <v>0</v>
      </c>
      <c r="N337" s="49" t="s">
        <v>8509</v>
      </c>
      <c r="O337" s="49" t="s">
        <v>8514</v>
      </c>
      <c r="P337" s="112" t="s">
        <v>92</v>
      </c>
      <c r="Q337" s="112" t="s">
        <v>54</v>
      </c>
      <c r="R337" s="112"/>
      <c r="S337" s="112"/>
    </row>
    <row r="338" spans="1:19" x14ac:dyDescent="0.25">
      <c r="A338" s="112" t="s">
        <v>2792</v>
      </c>
      <c r="B338" s="76">
        <v>11</v>
      </c>
      <c r="C338" s="55" t="s">
        <v>2747</v>
      </c>
      <c r="D338" s="49" t="s">
        <v>1895</v>
      </c>
      <c r="E338" s="55" t="s">
        <v>8185</v>
      </c>
      <c r="F338" s="67" t="s">
        <v>2172</v>
      </c>
      <c r="G338" s="55" t="s">
        <v>3179</v>
      </c>
      <c r="H338" s="49" t="s">
        <v>2951</v>
      </c>
      <c r="I338" s="55"/>
      <c r="J338" s="55" t="s">
        <v>7490</v>
      </c>
      <c r="K338" s="55"/>
      <c r="L338" s="49" t="s">
        <v>91</v>
      </c>
      <c r="M338" s="152">
        <v>0</v>
      </c>
      <c r="N338" s="49" t="s">
        <v>8509</v>
      </c>
      <c r="O338" s="49" t="s">
        <v>8514</v>
      </c>
      <c r="P338" s="112" t="s">
        <v>91</v>
      </c>
      <c r="Q338" s="112" t="s">
        <v>54</v>
      </c>
      <c r="R338" s="112"/>
      <c r="S338" s="112"/>
    </row>
    <row r="339" spans="1:19" x14ac:dyDescent="0.25">
      <c r="A339" s="120" t="s">
        <v>81</v>
      </c>
      <c r="B339" s="138">
        <v>-99</v>
      </c>
      <c r="C339" s="120" t="s">
        <v>2594</v>
      </c>
      <c r="D339" s="61" t="s">
        <v>2799</v>
      </c>
      <c r="E339" s="120"/>
      <c r="F339" s="120"/>
      <c r="G339" s="61" t="s">
        <v>634</v>
      </c>
      <c r="H339" s="61" t="s">
        <v>2799</v>
      </c>
      <c r="I339" s="120"/>
      <c r="J339" s="120" t="s">
        <v>7490</v>
      </c>
      <c r="K339" s="120"/>
      <c r="L339" s="120" t="s">
        <v>7470</v>
      </c>
      <c r="M339" s="138">
        <v>0</v>
      </c>
      <c r="N339" s="120" t="s">
        <v>8509</v>
      </c>
      <c r="O339" s="120"/>
      <c r="P339" s="120" t="s">
        <v>100</v>
      </c>
      <c r="Q339" s="120" t="s">
        <v>80</v>
      </c>
      <c r="R339" s="120"/>
      <c r="S339" s="112"/>
    </row>
    <row r="340" spans="1:19" x14ac:dyDescent="0.25">
      <c r="A340" s="112" t="s">
        <v>81</v>
      </c>
      <c r="B340" s="76">
        <v>-99</v>
      </c>
      <c r="C340" s="112" t="s">
        <v>292</v>
      </c>
      <c r="D340" s="61" t="s">
        <v>6471</v>
      </c>
      <c r="E340" s="112"/>
      <c r="F340" s="112"/>
      <c r="G340" s="49" t="s">
        <v>4112</v>
      </c>
      <c r="H340" s="49" t="s">
        <v>292</v>
      </c>
      <c r="I340" s="112"/>
      <c r="J340" s="55" t="s">
        <v>7490</v>
      </c>
      <c r="K340" s="55"/>
      <c r="L340" s="52" t="s">
        <v>7470</v>
      </c>
      <c r="M340" s="155" t="s">
        <v>8508</v>
      </c>
      <c r="N340" s="52" t="s">
        <v>8510</v>
      </c>
      <c r="O340" s="52"/>
      <c r="P340" s="112"/>
      <c r="Q340" s="112" t="s">
        <v>80</v>
      </c>
      <c r="R340" s="112"/>
      <c r="S340" s="112"/>
    </row>
    <row r="341" spans="1:19" x14ac:dyDescent="0.25">
      <c r="A341" s="120" t="s">
        <v>81</v>
      </c>
      <c r="B341" s="138">
        <v>-99</v>
      </c>
      <c r="C341" s="120" t="s">
        <v>2593</v>
      </c>
      <c r="D341" s="61" t="s">
        <v>5053</v>
      </c>
      <c r="E341" s="120"/>
      <c r="F341" s="120"/>
      <c r="G341" s="61" t="s">
        <v>3017</v>
      </c>
      <c r="H341" s="61" t="s">
        <v>5053</v>
      </c>
      <c r="I341" s="120"/>
      <c r="J341" s="120" t="s">
        <v>7490</v>
      </c>
      <c r="K341" s="120"/>
      <c r="L341" s="120" t="s">
        <v>7470</v>
      </c>
      <c r="M341" s="138">
        <v>0</v>
      </c>
      <c r="N341" s="120" t="s">
        <v>8509</v>
      </c>
      <c r="O341" s="120"/>
      <c r="P341" s="120" t="s">
        <v>100</v>
      </c>
      <c r="Q341" s="120" t="s">
        <v>80</v>
      </c>
      <c r="R341" s="120"/>
      <c r="S341" s="112"/>
    </row>
    <row r="342" spans="1:19" x14ac:dyDescent="0.25">
      <c r="A342" s="120" t="s">
        <v>81</v>
      </c>
      <c r="B342" s="138">
        <v>-99</v>
      </c>
      <c r="C342" s="120" t="s">
        <v>2592</v>
      </c>
      <c r="D342" s="120" t="s">
        <v>2797</v>
      </c>
      <c r="E342" s="120"/>
      <c r="F342" s="120"/>
      <c r="G342" s="61" t="s">
        <v>3016</v>
      </c>
      <c r="H342" s="61" t="s">
        <v>2797</v>
      </c>
      <c r="I342" s="120"/>
      <c r="J342" s="120" t="s">
        <v>7490</v>
      </c>
      <c r="K342" s="120"/>
      <c r="L342" s="120" t="s">
        <v>7470</v>
      </c>
      <c r="M342" s="138">
        <v>0</v>
      </c>
      <c r="N342" s="120" t="s">
        <v>8509</v>
      </c>
      <c r="O342" s="120"/>
      <c r="P342" s="120" t="s">
        <v>100</v>
      </c>
      <c r="Q342" s="120" t="s">
        <v>80</v>
      </c>
      <c r="R342" s="120"/>
      <c r="S342" s="112"/>
    </row>
    <row r="343" spans="1:19" x14ac:dyDescent="0.25">
      <c r="A343" s="114" t="s">
        <v>81</v>
      </c>
      <c r="B343" s="99">
        <v>1</v>
      </c>
      <c r="C343" s="100" t="s">
        <v>93</v>
      </c>
      <c r="D343" s="114" t="s">
        <v>1923</v>
      </c>
      <c r="E343" s="101"/>
      <c r="F343" s="100" t="s">
        <v>7658</v>
      </c>
      <c r="G343" s="100" t="s">
        <v>277</v>
      </c>
      <c r="H343" s="100" t="s">
        <v>278</v>
      </c>
      <c r="I343" s="100" t="s">
        <v>2311</v>
      </c>
      <c r="J343" s="102" t="s">
        <v>7490</v>
      </c>
      <c r="K343" s="102"/>
      <c r="L343" s="100" t="s">
        <v>91</v>
      </c>
      <c r="M343" s="153" t="s">
        <v>8508</v>
      </c>
      <c r="N343" s="102" t="s">
        <v>8510</v>
      </c>
      <c r="O343" s="102" t="s">
        <v>8513</v>
      </c>
      <c r="P343" s="114" t="s">
        <v>91</v>
      </c>
      <c r="Q343" s="114" t="s">
        <v>80</v>
      </c>
      <c r="R343" s="114"/>
      <c r="S343" s="112"/>
    </row>
    <row r="344" spans="1:19" x14ac:dyDescent="0.25">
      <c r="A344" s="112" t="s">
        <v>81</v>
      </c>
      <c r="B344" s="111">
        <v>3</v>
      </c>
      <c r="C344" s="112" t="s">
        <v>258</v>
      </c>
      <c r="D344" s="49" t="s">
        <v>7538</v>
      </c>
      <c r="E344" s="69"/>
      <c r="F344" s="53" t="s">
        <v>2218</v>
      </c>
      <c r="G344" s="53" t="s">
        <v>465</v>
      </c>
      <c r="H344" s="53" t="s">
        <v>466</v>
      </c>
      <c r="I344" s="67" t="s">
        <v>2392</v>
      </c>
      <c r="J344" s="55" t="s">
        <v>7490</v>
      </c>
      <c r="K344" s="55"/>
      <c r="L344" s="98" t="s">
        <v>7470</v>
      </c>
      <c r="M344" s="159" t="s">
        <v>8508</v>
      </c>
      <c r="N344" s="98" t="s">
        <v>8510</v>
      </c>
      <c r="O344" s="98" t="s">
        <v>8513</v>
      </c>
      <c r="P344" s="112" t="s">
        <v>100</v>
      </c>
      <c r="Q344" s="112" t="s">
        <v>80</v>
      </c>
      <c r="R344" s="112"/>
      <c r="S344" s="112"/>
    </row>
    <row r="345" spans="1:19" x14ac:dyDescent="0.25">
      <c r="A345" s="114" t="s">
        <v>81</v>
      </c>
      <c r="B345" s="115">
        <v>4</v>
      </c>
      <c r="C345" s="114" t="s">
        <v>7544</v>
      </c>
      <c r="D345" s="114" t="s">
        <v>7539</v>
      </c>
      <c r="E345" s="114"/>
      <c r="F345" s="114"/>
      <c r="G345" s="101"/>
      <c r="H345" s="101"/>
      <c r="I345" s="114"/>
      <c r="J345" s="114" t="s">
        <v>7490</v>
      </c>
      <c r="K345" s="114"/>
      <c r="L345" s="114" t="s">
        <v>91</v>
      </c>
      <c r="M345" s="115" t="s">
        <v>8508</v>
      </c>
      <c r="N345" s="114" t="s">
        <v>8510</v>
      </c>
      <c r="O345" s="114" t="s">
        <v>8513</v>
      </c>
      <c r="P345" s="114" t="s">
        <v>91</v>
      </c>
      <c r="Q345" s="114" t="s">
        <v>80</v>
      </c>
      <c r="R345" s="114"/>
      <c r="S345" s="112"/>
    </row>
    <row r="346" spans="1:19" x14ac:dyDescent="0.25">
      <c r="A346" s="112" t="s">
        <v>81</v>
      </c>
      <c r="B346" s="113">
        <v>5</v>
      </c>
      <c r="C346" s="112" t="s">
        <v>116</v>
      </c>
      <c r="D346" s="49" t="s">
        <v>6472</v>
      </c>
      <c r="E346" s="69"/>
      <c r="F346" s="53" t="s">
        <v>2214</v>
      </c>
      <c r="G346" s="53" t="s">
        <v>318</v>
      </c>
      <c r="H346" s="53" t="s">
        <v>319</v>
      </c>
      <c r="I346" s="67" t="s">
        <v>2214</v>
      </c>
      <c r="J346" s="55" t="s">
        <v>7490</v>
      </c>
      <c r="K346" s="55"/>
      <c r="L346" s="54" t="s">
        <v>91</v>
      </c>
      <c r="M346" s="157" t="s">
        <v>8508</v>
      </c>
      <c r="N346" s="56" t="s">
        <v>8510</v>
      </c>
      <c r="O346" s="56" t="s">
        <v>8513</v>
      </c>
      <c r="P346" s="112" t="s">
        <v>91</v>
      </c>
      <c r="Q346" s="112" t="s">
        <v>80</v>
      </c>
      <c r="R346" s="112" t="s">
        <v>7474</v>
      </c>
      <c r="S346" s="112"/>
    </row>
    <row r="347" spans="1:19" x14ac:dyDescent="0.25">
      <c r="A347" s="112" t="s">
        <v>81</v>
      </c>
      <c r="B347" s="113">
        <v>6</v>
      </c>
      <c r="C347" s="112" t="s">
        <v>2591</v>
      </c>
      <c r="D347" s="49" t="s">
        <v>7535</v>
      </c>
      <c r="E347" s="112"/>
      <c r="F347" s="112"/>
      <c r="G347" s="49" t="s">
        <v>3015</v>
      </c>
      <c r="H347" s="49" t="s">
        <v>2796</v>
      </c>
      <c r="I347" s="112"/>
      <c r="J347" s="112" t="s">
        <v>7490</v>
      </c>
      <c r="K347" s="112"/>
      <c r="L347" s="112" t="s">
        <v>7470</v>
      </c>
      <c r="M347" s="113" t="s">
        <v>8508</v>
      </c>
      <c r="N347" s="112" t="s">
        <v>8509</v>
      </c>
      <c r="O347" s="112" t="s">
        <v>8513</v>
      </c>
      <c r="P347" s="112" t="s">
        <v>100</v>
      </c>
      <c r="Q347" s="112" t="s">
        <v>80</v>
      </c>
      <c r="R347" s="112"/>
      <c r="S347" s="112"/>
    </row>
    <row r="348" spans="1:19" x14ac:dyDescent="0.25">
      <c r="A348" s="114" t="s">
        <v>81</v>
      </c>
      <c r="B348" s="115">
        <v>7</v>
      </c>
      <c r="C348" s="114" t="s">
        <v>7543</v>
      </c>
      <c r="D348" s="114" t="s">
        <v>7536</v>
      </c>
      <c r="E348" s="114"/>
      <c r="F348" s="114"/>
      <c r="G348" s="101"/>
      <c r="H348" s="101" t="s">
        <v>7541</v>
      </c>
      <c r="I348" s="114"/>
      <c r="J348" s="114" t="s">
        <v>7542</v>
      </c>
      <c r="K348" s="114" t="s">
        <v>7489</v>
      </c>
      <c r="L348" s="114" t="s">
        <v>91</v>
      </c>
      <c r="M348" s="115" t="s">
        <v>8508</v>
      </c>
      <c r="N348" s="114" t="s">
        <v>8509</v>
      </c>
      <c r="O348" s="114" t="s">
        <v>8513</v>
      </c>
      <c r="P348" s="114" t="s">
        <v>92</v>
      </c>
      <c r="Q348" s="114" t="s">
        <v>80</v>
      </c>
      <c r="R348" s="114"/>
      <c r="S348" s="112"/>
    </row>
    <row r="349" spans="1:19" x14ac:dyDescent="0.25">
      <c r="A349" s="136" t="s">
        <v>2041</v>
      </c>
      <c r="B349" s="76">
        <v>-99</v>
      </c>
      <c r="C349" s="49" t="s">
        <v>292</v>
      </c>
      <c r="E349" s="49"/>
      <c r="F349" s="112"/>
      <c r="G349" s="49" t="s">
        <v>292</v>
      </c>
      <c r="H349" s="49" t="s">
        <v>292</v>
      </c>
      <c r="I349" s="112"/>
      <c r="J349" s="49" t="s">
        <v>7490</v>
      </c>
      <c r="K349" s="49"/>
      <c r="L349" s="52" t="s">
        <v>7470</v>
      </c>
      <c r="M349" s="113" t="s">
        <v>8508</v>
      </c>
      <c r="N349" s="112" t="s">
        <v>8510</v>
      </c>
      <c r="O349" s="112"/>
      <c r="P349" s="131"/>
      <c r="Q349" s="131" t="s">
        <v>54</v>
      </c>
      <c r="R349" s="52"/>
      <c r="S349" s="112"/>
    </row>
    <row r="350" spans="1:19" x14ac:dyDescent="0.25">
      <c r="A350" s="112" t="s">
        <v>2041</v>
      </c>
      <c r="B350" s="93">
        <v>-99</v>
      </c>
      <c r="C350" s="56" t="s">
        <v>2740</v>
      </c>
      <c r="D350" s="54" t="s">
        <v>2056</v>
      </c>
      <c r="E350" s="55"/>
      <c r="F350" s="54" t="s">
        <v>2173</v>
      </c>
      <c r="G350" s="55" t="s">
        <v>2088</v>
      </c>
      <c r="H350" s="49" t="s">
        <v>2086</v>
      </c>
      <c r="I350" s="55"/>
      <c r="J350" s="55" t="s">
        <v>7490</v>
      </c>
      <c r="K350" s="55"/>
      <c r="L350" s="49" t="s">
        <v>153</v>
      </c>
      <c r="M350" s="152" t="s">
        <v>8508</v>
      </c>
      <c r="N350" s="49" t="s">
        <v>8509</v>
      </c>
      <c r="O350" s="49"/>
      <c r="P350" s="112" t="s">
        <v>153</v>
      </c>
      <c r="Q350" s="112" t="s">
        <v>54</v>
      </c>
      <c r="R350" s="112" t="s">
        <v>8516</v>
      </c>
      <c r="S350" s="112"/>
    </row>
    <row r="351" spans="1:19" x14ac:dyDescent="0.25">
      <c r="A351" s="136" t="s">
        <v>2041</v>
      </c>
      <c r="B351" s="76">
        <v>-99</v>
      </c>
      <c r="C351" s="49" t="s">
        <v>6655</v>
      </c>
      <c r="D351" s="112"/>
      <c r="E351" s="49"/>
      <c r="F351" s="112"/>
      <c r="G351" s="49" t="s">
        <v>6748</v>
      </c>
      <c r="H351" s="49" t="s">
        <v>6749</v>
      </c>
      <c r="I351" s="112"/>
      <c r="J351" s="49" t="s">
        <v>7490</v>
      </c>
      <c r="K351" s="49"/>
      <c r="L351" s="133" t="s">
        <v>7470</v>
      </c>
      <c r="M351" s="161"/>
      <c r="N351" s="133"/>
      <c r="O351" s="133"/>
      <c r="P351" s="131" t="s">
        <v>3000</v>
      </c>
      <c r="Q351" s="131" t="s">
        <v>54</v>
      </c>
      <c r="R351" s="52"/>
      <c r="S351" s="112"/>
    </row>
    <row r="352" spans="1:19" ht="13.5" customHeight="1" x14ac:dyDescent="0.25">
      <c r="A352" s="136" t="s">
        <v>2041</v>
      </c>
      <c r="B352" s="76">
        <v>-99</v>
      </c>
      <c r="C352" s="49" t="s">
        <v>6654</v>
      </c>
      <c r="D352" s="112"/>
      <c r="E352" s="49"/>
      <c r="F352" s="112"/>
      <c r="G352" s="49" t="s">
        <v>6746</v>
      </c>
      <c r="H352" s="49" t="s">
        <v>6747</v>
      </c>
      <c r="I352" s="112"/>
      <c r="J352" s="49" t="s">
        <v>7490</v>
      </c>
      <c r="K352" s="49"/>
      <c r="L352" s="49" t="s">
        <v>7471</v>
      </c>
      <c r="M352" s="152"/>
      <c r="N352" s="49"/>
      <c r="O352" s="49"/>
      <c r="P352" s="131" t="s">
        <v>3951</v>
      </c>
      <c r="Q352" s="131" t="s">
        <v>54</v>
      </c>
      <c r="R352" s="52"/>
      <c r="S352" s="112"/>
    </row>
    <row r="353" spans="1:19" x14ac:dyDescent="0.25">
      <c r="A353" s="114" t="s">
        <v>2041</v>
      </c>
      <c r="B353" s="99">
        <v>1</v>
      </c>
      <c r="C353" s="100" t="s">
        <v>93</v>
      </c>
      <c r="D353" s="100" t="s">
        <v>1923</v>
      </c>
      <c r="E353" s="101" t="s">
        <v>2130</v>
      </c>
      <c r="F353" s="100" t="s">
        <v>7701</v>
      </c>
      <c r="G353" s="100" t="s">
        <v>277</v>
      </c>
      <c r="H353" s="100" t="s">
        <v>278</v>
      </c>
      <c r="I353" s="100" t="s">
        <v>2311</v>
      </c>
      <c r="J353" s="102" t="s">
        <v>7490</v>
      </c>
      <c r="K353" s="102"/>
      <c r="L353" s="100" t="s">
        <v>91</v>
      </c>
      <c r="M353" s="153" t="s">
        <v>8508</v>
      </c>
      <c r="N353" s="102" t="s">
        <v>8510</v>
      </c>
      <c r="O353" s="102" t="s">
        <v>8513</v>
      </c>
      <c r="P353" s="114" t="s">
        <v>91</v>
      </c>
      <c r="Q353" s="114" t="s">
        <v>54</v>
      </c>
      <c r="R353" s="114"/>
      <c r="S353" s="112"/>
    </row>
    <row r="354" spans="1:19" x14ac:dyDescent="0.25">
      <c r="A354" s="112" t="s">
        <v>2041</v>
      </c>
      <c r="B354" s="93">
        <v>2</v>
      </c>
      <c r="C354" s="53" t="s">
        <v>125</v>
      </c>
      <c r="D354" s="53" t="s">
        <v>1950</v>
      </c>
      <c r="E354" s="53" t="s">
        <v>8203</v>
      </c>
      <c r="F354" s="53" t="s">
        <v>7659</v>
      </c>
      <c r="G354" s="53" t="s">
        <v>336</v>
      </c>
      <c r="H354" s="53" t="s">
        <v>2087</v>
      </c>
      <c r="I354" s="67" t="s">
        <v>2449</v>
      </c>
      <c r="J354" s="55" t="s">
        <v>7490</v>
      </c>
      <c r="K354" s="55"/>
      <c r="L354" s="98" t="s">
        <v>7470</v>
      </c>
      <c r="M354" s="159" t="s">
        <v>8508</v>
      </c>
      <c r="N354" s="98" t="s">
        <v>8510</v>
      </c>
      <c r="O354" s="98" t="s">
        <v>8513</v>
      </c>
      <c r="P354" s="112" t="s">
        <v>100</v>
      </c>
      <c r="Q354" s="112" t="s">
        <v>54</v>
      </c>
      <c r="R354" s="112"/>
      <c r="S354" s="112"/>
    </row>
    <row r="355" spans="1:19" x14ac:dyDescent="0.25">
      <c r="A355" s="112" t="s">
        <v>2041</v>
      </c>
      <c r="B355" s="93">
        <v>3</v>
      </c>
      <c r="C355" s="53" t="s">
        <v>2012</v>
      </c>
      <c r="D355" s="54" t="s">
        <v>2056</v>
      </c>
      <c r="E355" s="53" t="s">
        <v>8188</v>
      </c>
      <c r="F355" s="54" t="s">
        <v>7588</v>
      </c>
      <c r="G355" s="53" t="s">
        <v>2088</v>
      </c>
      <c r="H355" s="53" t="s">
        <v>2086</v>
      </c>
      <c r="I355" s="67" t="s">
        <v>2450</v>
      </c>
      <c r="J355" s="55" t="s">
        <v>7490</v>
      </c>
      <c r="K355" s="55"/>
      <c r="L355" s="53" t="s">
        <v>153</v>
      </c>
      <c r="M355" s="154" t="s">
        <v>8508</v>
      </c>
      <c r="N355" s="55" t="s">
        <v>8509</v>
      </c>
      <c r="O355" s="55" t="s">
        <v>8513</v>
      </c>
      <c r="P355" s="112" t="s">
        <v>153</v>
      </c>
      <c r="Q355" s="112" t="s">
        <v>54</v>
      </c>
      <c r="R355" s="112"/>
      <c r="S355" s="112"/>
    </row>
    <row r="356" spans="1:19" x14ac:dyDescent="0.25">
      <c r="A356" s="112" t="s">
        <v>2041</v>
      </c>
      <c r="B356" s="93">
        <v>5</v>
      </c>
      <c r="C356" s="53" t="s">
        <v>2018</v>
      </c>
      <c r="D356" s="53" t="s">
        <v>2019</v>
      </c>
      <c r="E356" s="53" t="s">
        <v>8189</v>
      </c>
      <c r="F356" s="67" t="s">
        <v>2283</v>
      </c>
      <c r="G356" s="53" t="s">
        <v>2090</v>
      </c>
      <c r="H356" s="53" t="s">
        <v>2089</v>
      </c>
      <c r="I356" s="67" t="s">
        <v>2451</v>
      </c>
      <c r="J356" s="55" t="s">
        <v>3438</v>
      </c>
      <c r="K356" s="55" t="s">
        <v>7489</v>
      </c>
      <c r="L356" s="17" t="s">
        <v>91</v>
      </c>
      <c r="M356" s="162">
        <v>2</v>
      </c>
      <c r="N356" s="163" t="s">
        <v>8509</v>
      </c>
      <c r="O356" s="163" t="s">
        <v>8514</v>
      </c>
      <c r="P356" s="112" t="s">
        <v>92</v>
      </c>
      <c r="Q356" s="112" t="s">
        <v>54</v>
      </c>
      <c r="R356" s="112"/>
      <c r="S356" s="112"/>
    </row>
    <row r="357" spans="1:19" x14ac:dyDescent="0.25">
      <c r="A357" s="112" t="s">
        <v>2041</v>
      </c>
      <c r="B357" s="93">
        <v>6</v>
      </c>
      <c r="C357" s="53" t="s">
        <v>2014</v>
      </c>
      <c r="D357" s="53" t="s">
        <v>1952</v>
      </c>
      <c r="E357" s="53" t="s">
        <v>8190</v>
      </c>
      <c r="F357" s="67" t="s">
        <v>7688</v>
      </c>
      <c r="G357" s="53" t="s">
        <v>2093</v>
      </c>
      <c r="H357" s="53" t="s">
        <v>2091</v>
      </c>
      <c r="I357" s="67" t="s">
        <v>2452</v>
      </c>
      <c r="J357" s="55" t="s">
        <v>3409</v>
      </c>
      <c r="K357" s="55" t="s">
        <v>7489</v>
      </c>
      <c r="L357" s="53" t="s">
        <v>91</v>
      </c>
      <c r="M357" s="154">
        <v>0</v>
      </c>
      <c r="N357" s="55" t="s">
        <v>8509</v>
      </c>
      <c r="O357" s="55" t="s">
        <v>8514</v>
      </c>
      <c r="P357" s="112" t="s">
        <v>92</v>
      </c>
      <c r="Q357" s="112" t="s">
        <v>54</v>
      </c>
      <c r="R357" s="112"/>
      <c r="S357" s="112"/>
    </row>
    <row r="358" spans="1:19" x14ac:dyDescent="0.25">
      <c r="A358" s="112" t="s">
        <v>2041</v>
      </c>
      <c r="B358" s="93">
        <v>7</v>
      </c>
      <c r="C358" s="53" t="s">
        <v>2015</v>
      </c>
      <c r="D358" s="53" t="s">
        <v>1885</v>
      </c>
      <c r="E358" s="53" t="s">
        <v>8191</v>
      </c>
      <c r="F358" s="67" t="s">
        <v>7689</v>
      </c>
      <c r="G358" s="53" t="s">
        <v>2094</v>
      </c>
      <c r="H358" s="53" t="s">
        <v>2092</v>
      </c>
      <c r="I358" s="67" t="s">
        <v>2453</v>
      </c>
      <c r="J358" s="55" t="s">
        <v>7490</v>
      </c>
      <c r="K358" s="55"/>
      <c r="L358" s="49" t="s">
        <v>7469</v>
      </c>
      <c r="M358" s="152">
        <v>0</v>
      </c>
      <c r="N358" s="49" t="s">
        <v>8509</v>
      </c>
      <c r="O358" s="49" t="s">
        <v>8514</v>
      </c>
      <c r="P358" s="112" t="s">
        <v>156</v>
      </c>
      <c r="Q358" s="112" t="s">
        <v>54</v>
      </c>
      <c r="R358" s="112"/>
      <c r="S358" s="112"/>
    </row>
    <row r="359" spans="1:19" x14ac:dyDescent="0.25">
      <c r="A359" s="112" t="s">
        <v>2041</v>
      </c>
      <c r="B359" s="93">
        <v>8</v>
      </c>
      <c r="C359" s="55" t="s">
        <v>2741</v>
      </c>
      <c r="D359" s="49" t="s">
        <v>3379</v>
      </c>
      <c r="E359" s="55" t="s">
        <v>8192</v>
      </c>
      <c r="F359" s="68" t="s">
        <v>7804</v>
      </c>
      <c r="G359" s="55" t="s">
        <v>3170</v>
      </c>
      <c r="H359" s="49" t="s">
        <v>2945</v>
      </c>
      <c r="I359" s="55"/>
      <c r="J359" s="55" t="s">
        <v>7490</v>
      </c>
      <c r="K359" s="55"/>
      <c r="L359" s="49" t="s">
        <v>7469</v>
      </c>
      <c r="M359" s="152">
        <v>0</v>
      </c>
      <c r="N359" s="49" t="s">
        <v>8509</v>
      </c>
      <c r="O359" s="49" t="s">
        <v>8514</v>
      </c>
      <c r="P359" s="112" t="s">
        <v>195</v>
      </c>
      <c r="Q359" s="112" t="s">
        <v>54</v>
      </c>
      <c r="R359" s="112"/>
      <c r="S359" s="112"/>
    </row>
    <row r="360" spans="1:19" x14ac:dyDescent="0.25">
      <c r="A360" s="112" t="s">
        <v>2041</v>
      </c>
      <c r="B360" s="93">
        <v>9</v>
      </c>
      <c r="C360" s="53" t="s">
        <v>2016</v>
      </c>
      <c r="D360" s="53" t="s">
        <v>7802</v>
      </c>
      <c r="E360" s="53" t="s">
        <v>8193</v>
      </c>
      <c r="F360" s="67" t="s">
        <v>7809</v>
      </c>
      <c r="G360" s="53" t="s">
        <v>2097</v>
      </c>
      <c r="H360" s="53" t="s">
        <v>2095</v>
      </c>
      <c r="I360" s="67" t="s">
        <v>2477</v>
      </c>
      <c r="J360" s="55" t="s">
        <v>7490</v>
      </c>
      <c r="K360" s="55"/>
      <c r="L360" s="49" t="s">
        <v>7469</v>
      </c>
      <c r="M360" s="152">
        <v>2</v>
      </c>
      <c r="N360" s="49" t="s">
        <v>8509</v>
      </c>
      <c r="O360" s="49" t="s">
        <v>8514</v>
      </c>
      <c r="P360" s="112" t="s">
        <v>262</v>
      </c>
      <c r="Q360" s="112" t="s">
        <v>54</v>
      </c>
      <c r="R360" s="112"/>
      <c r="S360" s="112"/>
    </row>
    <row r="361" spans="1:19" x14ac:dyDescent="0.25">
      <c r="A361" s="112" t="s">
        <v>2041</v>
      </c>
      <c r="B361" s="93">
        <v>9</v>
      </c>
      <c r="C361" s="53" t="s">
        <v>2020</v>
      </c>
      <c r="D361" s="53" t="s">
        <v>7803</v>
      </c>
      <c r="E361" s="53" t="s">
        <v>8194</v>
      </c>
      <c r="F361" s="67" t="s">
        <v>7810</v>
      </c>
      <c r="G361" s="53" t="s">
        <v>2098</v>
      </c>
      <c r="H361" s="53" t="s">
        <v>2096</v>
      </c>
      <c r="I361" s="67" t="s">
        <v>2454</v>
      </c>
      <c r="J361" s="55" t="s">
        <v>7490</v>
      </c>
      <c r="K361" s="55"/>
      <c r="L361" s="49" t="s">
        <v>7469</v>
      </c>
      <c r="M361" s="152">
        <v>2</v>
      </c>
      <c r="N361" s="49" t="s">
        <v>8509</v>
      </c>
      <c r="O361" s="49" t="s">
        <v>8514</v>
      </c>
      <c r="P361" s="112" t="s">
        <v>262</v>
      </c>
      <c r="Q361" s="112" t="s">
        <v>54</v>
      </c>
      <c r="R361" s="112"/>
      <c r="S361" s="112"/>
    </row>
    <row r="362" spans="1:19" x14ac:dyDescent="0.25">
      <c r="A362" s="112" t="s">
        <v>2041</v>
      </c>
      <c r="B362" s="93">
        <v>9</v>
      </c>
      <c r="C362" s="55" t="s">
        <v>2742</v>
      </c>
      <c r="D362" s="49" t="s">
        <v>3378</v>
      </c>
      <c r="E362" s="55" t="s">
        <v>8195</v>
      </c>
      <c r="F362" s="68" t="s">
        <v>8187</v>
      </c>
      <c r="G362" s="55" t="s">
        <v>3171</v>
      </c>
      <c r="H362" s="49" t="s">
        <v>2946</v>
      </c>
      <c r="I362" s="55"/>
      <c r="J362" s="55" t="s">
        <v>7490</v>
      </c>
      <c r="K362" s="55"/>
      <c r="L362" s="49" t="s">
        <v>7469</v>
      </c>
      <c r="M362" s="152">
        <v>0</v>
      </c>
      <c r="N362" s="49" t="s">
        <v>8509</v>
      </c>
      <c r="O362" s="49" t="s">
        <v>8514</v>
      </c>
      <c r="P362" s="112" t="s">
        <v>195</v>
      </c>
      <c r="Q362" s="112" t="s">
        <v>54</v>
      </c>
      <c r="R362" s="112"/>
      <c r="S362" s="112"/>
    </row>
    <row r="363" spans="1:19" x14ac:dyDescent="0.25">
      <c r="A363" s="112" t="s">
        <v>2041</v>
      </c>
      <c r="B363" s="93">
        <v>10</v>
      </c>
      <c r="C363" s="55" t="s">
        <v>2743</v>
      </c>
      <c r="D363" s="49" t="s">
        <v>3377</v>
      </c>
      <c r="E363" s="55" t="s">
        <v>8196</v>
      </c>
      <c r="F363" s="68" t="s">
        <v>7811</v>
      </c>
      <c r="G363" s="55" t="s">
        <v>3172</v>
      </c>
      <c r="H363" s="49" t="s">
        <v>2947</v>
      </c>
      <c r="I363" s="55"/>
      <c r="J363" s="55" t="s">
        <v>7490</v>
      </c>
      <c r="K363" s="55"/>
      <c r="L363" s="49" t="s">
        <v>7469</v>
      </c>
      <c r="M363" s="152">
        <v>0</v>
      </c>
      <c r="N363" s="49" t="s">
        <v>8509</v>
      </c>
      <c r="O363" s="49" t="s">
        <v>8514</v>
      </c>
      <c r="P363" s="112" t="s">
        <v>195</v>
      </c>
      <c r="Q363" s="112" t="s">
        <v>54</v>
      </c>
      <c r="R363" s="112"/>
      <c r="S363" s="112"/>
    </row>
    <row r="364" spans="1:19" x14ac:dyDescent="0.25">
      <c r="A364" s="112" t="s">
        <v>2041</v>
      </c>
      <c r="B364" s="93">
        <v>11</v>
      </c>
      <c r="C364" s="55" t="s">
        <v>2744</v>
      </c>
      <c r="D364" s="49" t="s">
        <v>3376</v>
      </c>
      <c r="E364" s="55" t="s">
        <v>8197</v>
      </c>
      <c r="F364" s="68" t="s">
        <v>7812</v>
      </c>
      <c r="G364" s="55" t="s">
        <v>3173</v>
      </c>
      <c r="H364" s="49" t="s">
        <v>2948</v>
      </c>
      <c r="I364" s="55"/>
      <c r="J364" s="55" t="s">
        <v>7490</v>
      </c>
      <c r="K364" s="55"/>
      <c r="L364" s="49" t="s">
        <v>7469</v>
      </c>
      <c r="M364" s="152">
        <v>0</v>
      </c>
      <c r="N364" s="49" t="s">
        <v>8509</v>
      </c>
      <c r="O364" s="49" t="s">
        <v>8514</v>
      </c>
      <c r="P364" s="112" t="s">
        <v>195</v>
      </c>
      <c r="Q364" s="112" t="s">
        <v>54</v>
      </c>
      <c r="R364" s="112"/>
      <c r="S364" s="112"/>
    </row>
    <row r="365" spans="1:19" x14ac:dyDescent="0.25">
      <c r="A365" s="112" t="s">
        <v>2041</v>
      </c>
      <c r="B365" s="93">
        <v>12</v>
      </c>
      <c r="C365" s="53" t="s">
        <v>2022</v>
      </c>
      <c r="D365" s="53" t="s">
        <v>2026</v>
      </c>
      <c r="E365" s="55" t="s">
        <v>8198</v>
      </c>
      <c r="F365" s="67" t="s">
        <v>7808</v>
      </c>
      <c r="G365" s="55" t="s">
        <v>3174</v>
      </c>
      <c r="H365" s="53" t="s">
        <v>2099</v>
      </c>
      <c r="I365" s="67" t="s">
        <v>2455</v>
      </c>
      <c r="J365" s="55" t="s">
        <v>7490</v>
      </c>
      <c r="K365" s="55"/>
      <c r="L365" s="49" t="s">
        <v>7469</v>
      </c>
      <c r="M365" s="152">
        <v>1</v>
      </c>
      <c r="N365" s="49" t="s">
        <v>8509</v>
      </c>
      <c r="O365" s="49" t="s">
        <v>8514</v>
      </c>
      <c r="P365" s="112" t="s">
        <v>195</v>
      </c>
      <c r="Q365" s="112" t="s">
        <v>54</v>
      </c>
      <c r="R365" s="112"/>
      <c r="S365" s="112"/>
    </row>
    <row r="366" spans="1:19" x14ac:dyDescent="0.25">
      <c r="A366" s="112" t="s">
        <v>2041</v>
      </c>
      <c r="B366" s="93">
        <v>13</v>
      </c>
      <c r="C366" s="53" t="s">
        <v>2023</v>
      </c>
      <c r="D366" s="53" t="s">
        <v>2028</v>
      </c>
      <c r="E366" s="55" t="s">
        <v>8199</v>
      </c>
      <c r="F366" s="67" t="s">
        <v>7807</v>
      </c>
      <c r="G366" s="55" t="s">
        <v>3175</v>
      </c>
      <c r="H366" s="53" t="s">
        <v>2100</v>
      </c>
      <c r="I366" s="67" t="s">
        <v>2456</v>
      </c>
      <c r="J366" s="55" t="s">
        <v>7490</v>
      </c>
      <c r="K366" s="55"/>
      <c r="L366" s="49" t="s">
        <v>7469</v>
      </c>
      <c r="M366" s="152">
        <v>0</v>
      </c>
      <c r="N366" s="49" t="s">
        <v>8509</v>
      </c>
      <c r="O366" s="49" t="s">
        <v>8514</v>
      </c>
      <c r="P366" s="112" t="s">
        <v>195</v>
      </c>
      <c r="Q366" s="112" t="s">
        <v>54</v>
      </c>
      <c r="R366" s="112"/>
      <c r="S366" s="112"/>
    </row>
    <row r="367" spans="1:19" x14ac:dyDescent="0.25">
      <c r="A367" s="112" t="s">
        <v>2041</v>
      </c>
      <c r="B367" s="93">
        <v>14</v>
      </c>
      <c r="C367" s="53" t="s">
        <v>2024</v>
      </c>
      <c r="D367" s="53" t="s">
        <v>2029</v>
      </c>
      <c r="E367" s="55" t="s">
        <v>8200</v>
      </c>
      <c r="F367" s="67" t="s">
        <v>7806</v>
      </c>
      <c r="G367" s="55" t="s">
        <v>3176</v>
      </c>
      <c r="H367" s="53" t="s">
        <v>2101</v>
      </c>
      <c r="I367" s="67" t="s">
        <v>2457</v>
      </c>
      <c r="J367" s="55" t="s">
        <v>7490</v>
      </c>
      <c r="K367" s="55"/>
      <c r="L367" s="49" t="s">
        <v>7469</v>
      </c>
      <c r="M367" s="152">
        <v>0</v>
      </c>
      <c r="N367" s="49" t="s">
        <v>8509</v>
      </c>
      <c r="O367" s="49" t="s">
        <v>8514</v>
      </c>
      <c r="P367" s="112" t="s">
        <v>195</v>
      </c>
      <c r="Q367" s="112" t="s">
        <v>54</v>
      </c>
      <c r="R367" s="112"/>
      <c r="S367" s="112"/>
    </row>
    <row r="368" spans="1:19" x14ac:dyDescent="0.25">
      <c r="A368" s="112" t="s">
        <v>2041</v>
      </c>
      <c r="B368" s="93">
        <v>15</v>
      </c>
      <c r="C368" s="55" t="s">
        <v>2745</v>
      </c>
      <c r="D368" s="49" t="s">
        <v>3375</v>
      </c>
      <c r="E368" s="55" t="s">
        <v>8201</v>
      </c>
      <c r="F368" s="68" t="s">
        <v>7805</v>
      </c>
      <c r="G368" s="55" t="s">
        <v>3177</v>
      </c>
      <c r="H368" s="49" t="s">
        <v>2949</v>
      </c>
      <c r="I368" s="55"/>
      <c r="J368" s="55" t="s">
        <v>7490</v>
      </c>
      <c r="K368" s="55"/>
      <c r="L368" s="49" t="s">
        <v>7469</v>
      </c>
      <c r="M368" s="152">
        <v>0</v>
      </c>
      <c r="N368" s="49" t="s">
        <v>8509</v>
      </c>
      <c r="O368" s="49" t="s">
        <v>8514</v>
      </c>
      <c r="P368" s="112" t="s">
        <v>195</v>
      </c>
      <c r="Q368" s="112" t="s">
        <v>54</v>
      </c>
      <c r="R368" s="112"/>
      <c r="S368" s="112"/>
    </row>
    <row r="369" spans="1:19" x14ac:dyDescent="0.25">
      <c r="A369" s="112" t="s">
        <v>2041</v>
      </c>
      <c r="B369" s="93">
        <v>16</v>
      </c>
      <c r="C369" s="53" t="s">
        <v>2025</v>
      </c>
      <c r="D369" s="53" t="s">
        <v>2027</v>
      </c>
      <c r="E369" s="53" t="s">
        <v>8202</v>
      </c>
      <c r="F369" s="67" t="s">
        <v>2268</v>
      </c>
      <c r="G369" s="53" t="s">
        <v>2103</v>
      </c>
      <c r="H369" s="53" t="s">
        <v>2102</v>
      </c>
      <c r="I369" s="67" t="s">
        <v>2458</v>
      </c>
      <c r="J369" s="55" t="s">
        <v>7490</v>
      </c>
      <c r="K369" s="55"/>
      <c r="L369" s="53" t="s">
        <v>7469</v>
      </c>
      <c r="M369" s="154">
        <v>0</v>
      </c>
      <c r="N369" s="55" t="s">
        <v>8509</v>
      </c>
      <c r="O369" s="55" t="s">
        <v>8514</v>
      </c>
      <c r="P369" s="112" t="s">
        <v>100</v>
      </c>
      <c r="Q369" s="112" t="s">
        <v>54</v>
      </c>
      <c r="R369" s="112"/>
      <c r="S369" s="112"/>
    </row>
    <row r="370" spans="1:19" x14ac:dyDescent="0.25">
      <c r="A370" s="114" t="s">
        <v>2041</v>
      </c>
      <c r="B370" s="99">
        <v>17</v>
      </c>
      <c r="C370" s="100" t="s">
        <v>7526</v>
      </c>
      <c r="D370" s="100" t="s">
        <v>1895</v>
      </c>
      <c r="E370" s="101" t="s">
        <v>8204</v>
      </c>
      <c r="F370" s="100" t="s">
        <v>2172</v>
      </c>
      <c r="G370" s="100"/>
      <c r="H370" s="100"/>
      <c r="I370" s="100"/>
      <c r="J370" s="102" t="s">
        <v>7490</v>
      </c>
      <c r="K370" s="102"/>
      <c r="L370" s="100" t="s">
        <v>91</v>
      </c>
      <c r="M370" s="153">
        <v>0</v>
      </c>
      <c r="N370" s="102" t="s">
        <v>8509</v>
      </c>
      <c r="O370" s="102" t="s">
        <v>8514</v>
      </c>
      <c r="P370" s="114" t="s">
        <v>91</v>
      </c>
      <c r="Q370" s="114" t="s">
        <v>54</v>
      </c>
      <c r="R370" s="114"/>
      <c r="S370" s="112"/>
    </row>
    <row r="371" spans="1:19" x14ac:dyDescent="0.25">
      <c r="A371" s="135" t="s">
        <v>2042</v>
      </c>
      <c r="B371" s="76">
        <v>-99</v>
      </c>
      <c r="C371" s="49" t="s">
        <v>292</v>
      </c>
      <c r="D371" s="112"/>
      <c r="E371" s="49"/>
      <c r="F371" s="112"/>
      <c r="G371" s="49" t="s">
        <v>292</v>
      </c>
      <c r="H371" s="49" t="s">
        <v>292</v>
      </c>
      <c r="I371" s="112"/>
      <c r="J371" s="49" t="s">
        <v>7490</v>
      </c>
      <c r="K371" s="49"/>
      <c r="L371" s="52" t="s">
        <v>7470</v>
      </c>
      <c r="M371" s="113" t="s">
        <v>8508</v>
      </c>
      <c r="N371" s="112" t="s">
        <v>8510</v>
      </c>
      <c r="O371" s="112"/>
      <c r="P371" s="131"/>
      <c r="Q371" s="131" t="s">
        <v>54</v>
      </c>
      <c r="R371" s="52"/>
      <c r="S371" s="112"/>
    </row>
    <row r="372" spans="1:19" x14ac:dyDescent="0.25">
      <c r="A372" s="114" t="s">
        <v>2042</v>
      </c>
      <c r="B372" s="99">
        <v>1</v>
      </c>
      <c r="C372" s="100" t="s">
        <v>93</v>
      </c>
      <c r="D372" s="100" t="s">
        <v>1923</v>
      </c>
      <c r="E372" s="101" t="s">
        <v>2130</v>
      </c>
      <c r="F372" s="100" t="s">
        <v>7701</v>
      </c>
      <c r="G372" s="100" t="s">
        <v>277</v>
      </c>
      <c r="H372" s="100" t="s">
        <v>278</v>
      </c>
      <c r="I372" s="100" t="s">
        <v>2311</v>
      </c>
      <c r="J372" s="102" t="s">
        <v>7490</v>
      </c>
      <c r="K372" s="102"/>
      <c r="L372" s="100" t="s">
        <v>91</v>
      </c>
      <c r="M372" s="153" t="s">
        <v>8508</v>
      </c>
      <c r="N372" s="102" t="s">
        <v>8510</v>
      </c>
      <c r="O372" s="102" t="s">
        <v>8513</v>
      </c>
      <c r="P372" s="114" t="s">
        <v>91</v>
      </c>
      <c r="Q372" s="114" t="s">
        <v>54</v>
      </c>
      <c r="R372" s="114"/>
      <c r="S372" s="112"/>
    </row>
    <row r="373" spans="1:19" x14ac:dyDescent="0.25">
      <c r="A373" s="112" t="s">
        <v>2042</v>
      </c>
      <c r="B373" s="76">
        <v>2</v>
      </c>
      <c r="C373" s="53" t="s">
        <v>125</v>
      </c>
      <c r="D373" s="53" t="s">
        <v>1922</v>
      </c>
      <c r="E373" s="53" t="s">
        <v>8203</v>
      </c>
      <c r="F373" s="53" t="s">
        <v>2146</v>
      </c>
      <c r="G373" s="53" t="s">
        <v>336</v>
      </c>
      <c r="H373" s="53" t="s">
        <v>337</v>
      </c>
      <c r="I373" s="67" t="s">
        <v>2334</v>
      </c>
      <c r="J373" s="55" t="s">
        <v>7490</v>
      </c>
      <c r="K373" s="55"/>
      <c r="L373" s="98" t="s">
        <v>7470</v>
      </c>
      <c r="M373" s="159" t="s">
        <v>8508</v>
      </c>
      <c r="N373" s="98" t="s">
        <v>8510</v>
      </c>
      <c r="O373" s="98" t="s">
        <v>8513</v>
      </c>
      <c r="P373" s="112" t="s">
        <v>100</v>
      </c>
      <c r="Q373" s="112" t="s">
        <v>54</v>
      </c>
      <c r="R373" s="112"/>
      <c r="S373" s="112"/>
    </row>
    <row r="374" spans="1:19" x14ac:dyDescent="0.25">
      <c r="A374" s="112" t="s">
        <v>2042</v>
      </c>
      <c r="B374" s="76">
        <v>3</v>
      </c>
      <c r="C374" s="83" t="s">
        <v>2009</v>
      </c>
      <c r="D374" s="53" t="s">
        <v>6397</v>
      </c>
      <c r="E374" s="53" t="s">
        <v>8206</v>
      </c>
      <c r="F374" s="53" t="s">
        <v>8205</v>
      </c>
      <c r="G374" s="53" t="s">
        <v>2080</v>
      </c>
      <c r="H374" s="53" t="s">
        <v>2083</v>
      </c>
      <c r="I374" s="67" t="s">
        <v>2447</v>
      </c>
      <c r="J374" s="55" t="s">
        <v>7490</v>
      </c>
      <c r="K374" s="55"/>
      <c r="L374" s="53" t="s">
        <v>91</v>
      </c>
      <c r="M374" s="154" t="s">
        <v>8508</v>
      </c>
      <c r="N374" s="55" t="s">
        <v>8509</v>
      </c>
      <c r="O374" s="55" t="s">
        <v>8513</v>
      </c>
      <c r="P374" s="112" t="s">
        <v>91</v>
      </c>
      <c r="Q374" s="112" t="s">
        <v>54</v>
      </c>
      <c r="R374" s="112"/>
      <c r="S374" s="112"/>
    </row>
    <row r="375" spans="1:19" x14ac:dyDescent="0.25">
      <c r="A375" s="112" t="s">
        <v>2042</v>
      </c>
      <c r="B375" s="76">
        <v>4</v>
      </c>
      <c r="C375" s="53" t="s">
        <v>2010</v>
      </c>
      <c r="D375" s="53" t="s">
        <v>2011</v>
      </c>
      <c r="E375" s="53" t="s">
        <v>8207</v>
      </c>
      <c r="F375" s="53" t="s">
        <v>7813</v>
      </c>
      <c r="G375" s="53" t="s">
        <v>2082</v>
      </c>
      <c r="H375" s="53" t="s">
        <v>2085</v>
      </c>
      <c r="I375" s="67" t="s">
        <v>2476</v>
      </c>
      <c r="J375" s="55" t="s">
        <v>7490</v>
      </c>
      <c r="K375" s="55"/>
      <c r="L375" s="49" t="s">
        <v>7469</v>
      </c>
      <c r="M375" s="152">
        <v>2</v>
      </c>
      <c r="N375" s="49" t="s">
        <v>8509</v>
      </c>
      <c r="O375" s="49" t="s">
        <v>8514</v>
      </c>
      <c r="P375" s="112" t="s">
        <v>262</v>
      </c>
      <c r="Q375" s="112" t="s">
        <v>54</v>
      </c>
      <c r="R375" s="112"/>
      <c r="S375" s="112"/>
    </row>
    <row r="376" spans="1:19" x14ac:dyDescent="0.25">
      <c r="A376" s="112" t="s">
        <v>2042</v>
      </c>
      <c r="B376" s="76">
        <v>5</v>
      </c>
      <c r="C376" s="53" t="s">
        <v>2008</v>
      </c>
      <c r="D376" s="53" t="s">
        <v>1895</v>
      </c>
      <c r="E376" s="53" t="s">
        <v>8208</v>
      </c>
      <c r="F376" s="53" t="s">
        <v>2172</v>
      </c>
      <c r="G376" s="53" t="s">
        <v>2081</v>
      </c>
      <c r="H376" s="53" t="s">
        <v>2084</v>
      </c>
      <c r="I376" s="67" t="s">
        <v>2448</v>
      </c>
      <c r="J376" s="55" t="s">
        <v>7490</v>
      </c>
      <c r="K376" s="55"/>
      <c r="L376" s="53" t="s">
        <v>91</v>
      </c>
      <c r="M376" s="154">
        <v>0</v>
      </c>
      <c r="N376" s="55" t="s">
        <v>8509</v>
      </c>
      <c r="O376" s="55" t="s">
        <v>8514</v>
      </c>
      <c r="P376" s="112" t="s">
        <v>91</v>
      </c>
      <c r="Q376" s="112" t="s">
        <v>54</v>
      </c>
      <c r="R376" s="112"/>
      <c r="S376" s="112"/>
    </row>
    <row r="377" spans="1:19" x14ac:dyDescent="0.25">
      <c r="A377" s="137" t="s">
        <v>49</v>
      </c>
      <c r="B377" s="95">
        <v>1</v>
      </c>
      <c r="C377" s="65" t="s">
        <v>6608</v>
      </c>
      <c r="D377" s="65" t="s">
        <v>6610</v>
      </c>
      <c r="E377" s="66" t="s">
        <v>7603</v>
      </c>
      <c r="F377" s="65" t="s">
        <v>7660</v>
      </c>
      <c r="G377" s="65"/>
      <c r="H377" s="65"/>
      <c r="I377" s="65"/>
      <c r="J377" s="96" t="s">
        <v>7490</v>
      </c>
      <c r="K377" s="96"/>
      <c r="L377" s="65" t="s">
        <v>91</v>
      </c>
      <c r="M377" s="156" t="s">
        <v>8508</v>
      </c>
      <c r="N377" s="96" t="s">
        <v>8510</v>
      </c>
      <c r="O377" s="96" t="s">
        <v>8513</v>
      </c>
      <c r="P377" s="137" t="s">
        <v>91</v>
      </c>
      <c r="Q377" s="137" t="s">
        <v>45</v>
      </c>
      <c r="R377" s="112" t="s">
        <v>6607</v>
      </c>
      <c r="S377" s="112"/>
    </row>
    <row r="378" spans="1:19" x14ac:dyDescent="0.25">
      <c r="A378" s="137" t="s">
        <v>49</v>
      </c>
      <c r="B378" s="95">
        <v>2</v>
      </c>
      <c r="C378" s="65" t="s">
        <v>6609</v>
      </c>
      <c r="D378" s="65" t="s">
        <v>7461</v>
      </c>
      <c r="E378" s="66" t="s">
        <v>7604</v>
      </c>
      <c r="F378" s="65" t="s">
        <v>7605</v>
      </c>
      <c r="G378" s="65"/>
      <c r="H378" s="65"/>
      <c r="I378" s="65"/>
      <c r="J378" s="96" t="s">
        <v>7490</v>
      </c>
      <c r="K378" s="96"/>
      <c r="L378" s="65" t="s">
        <v>91</v>
      </c>
      <c r="M378" s="156" t="s">
        <v>8508</v>
      </c>
      <c r="N378" s="96" t="s">
        <v>8509</v>
      </c>
      <c r="O378" s="96" t="s">
        <v>8513</v>
      </c>
      <c r="P378" s="137" t="s">
        <v>91</v>
      </c>
      <c r="Q378" s="137" t="s">
        <v>45</v>
      </c>
      <c r="R378" s="112" t="s">
        <v>6607</v>
      </c>
      <c r="S378" s="112"/>
    </row>
    <row r="379" spans="1:19" x14ac:dyDescent="0.25">
      <c r="A379" s="112" t="s">
        <v>49</v>
      </c>
      <c r="B379" s="92">
        <v>3</v>
      </c>
      <c r="C379" s="53" t="s">
        <v>101</v>
      </c>
      <c r="D379" s="53" t="s">
        <v>1922</v>
      </c>
      <c r="E379" s="49" t="s">
        <v>8209</v>
      </c>
      <c r="F379" s="53" t="s">
        <v>2146</v>
      </c>
      <c r="G379" s="53" t="s">
        <v>291</v>
      </c>
      <c r="H379" s="53" t="s">
        <v>292</v>
      </c>
      <c r="I379" s="53" t="s">
        <v>2322</v>
      </c>
      <c r="J379" s="55" t="s">
        <v>7490</v>
      </c>
      <c r="K379" s="55"/>
      <c r="L379" s="98" t="s">
        <v>7470</v>
      </c>
      <c r="M379" s="159" t="s">
        <v>8508</v>
      </c>
      <c r="N379" s="98" t="s">
        <v>8510</v>
      </c>
      <c r="O379" s="98" t="s">
        <v>8513</v>
      </c>
      <c r="P379" s="112" t="s">
        <v>100</v>
      </c>
      <c r="Q379" s="112" t="s">
        <v>45</v>
      </c>
      <c r="R379" s="112"/>
      <c r="S379" s="112"/>
    </row>
    <row r="380" spans="1:19" x14ac:dyDescent="0.25">
      <c r="A380" s="112" t="s">
        <v>49</v>
      </c>
      <c r="B380" s="111">
        <v>4</v>
      </c>
      <c r="C380" s="112" t="s">
        <v>106</v>
      </c>
      <c r="D380" s="53" t="s">
        <v>7465</v>
      </c>
      <c r="E380" s="49" t="s">
        <v>8106</v>
      </c>
      <c r="F380" s="151" t="s">
        <v>7818</v>
      </c>
      <c r="G380" s="112" t="s">
        <v>301</v>
      </c>
      <c r="H380" s="112" t="s">
        <v>3911</v>
      </c>
      <c r="I380" s="112"/>
      <c r="J380" s="55" t="s">
        <v>7490</v>
      </c>
      <c r="K380" s="55"/>
      <c r="L380" s="53" t="s">
        <v>7470</v>
      </c>
      <c r="M380" s="154" t="s">
        <v>8508</v>
      </c>
      <c r="N380" s="55" t="s">
        <v>8510</v>
      </c>
      <c r="O380" s="55" t="s">
        <v>8513</v>
      </c>
      <c r="P380" s="112" t="s">
        <v>100</v>
      </c>
      <c r="Q380" s="112" t="s">
        <v>45</v>
      </c>
      <c r="R380" s="112"/>
      <c r="S380" s="112"/>
    </row>
    <row r="381" spans="1:19" x14ac:dyDescent="0.25">
      <c r="A381" s="112" t="s">
        <v>49</v>
      </c>
      <c r="B381" s="92">
        <v>5</v>
      </c>
      <c r="C381" s="85" t="s">
        <v>102</v>
      </c>
      <c r="D381" s="53" t="s">
        <v>1918</v>
      </c>
      <c r="E381" s="49" t="s">
        <v>8214</v>
      </c>
      <c r="F381" s="110" t="s">
        <v>2151</v>
      </c>
      <c r="G381" s="53" t="s">
        <v>293</v>
      </c>
      <c r="H381" s="53" t="s">
        <v>294</v>
      </c>
      <c r="I381" s="53" t="s">
        <v>2479</v>
      </c>
      <c r="J381" s="55" t="s">
        <v>7490</v>
      </c>
      <c r="K381" s="55"/>
      <c r="L381" s="53" t="s">
        <v>91</v>
      </c>
      <c r="M381" s="154" t="s">
        <v>8508</v>
      </c>
      <c r="N381" s="55" t="s">
        <v>8509</v>
      </c>
      <c r="O381" s="55" t="s">
        <v>8513</v>
      </c>
      <c r="P381" s="112" t="s">
        <v>91</v>
      </c>
      <c r="Q381" s="112" t="s">
        <v>45</v>
      </c>
      <c r="R381" s="112"/>
      <c r="S381" s="112"/>
    </row>
    <row r="382" spans="1:19" x14ac:dyDescent="0.25">
      <c r="A382" s="112" t="s">
        <v>49</v>
      </c>
      <c r="B382" s="92">
        <v>6</v>
      </c>
      <c r="C382" s="85" t="s">
        <v>103</v>
      </c>
      <c r="D382" s="53" t="s">
        <v>1919</v>
      </c>
      <c r="E382" s="49" t="s">
        <v>8212</v>
      </c>
      <c r="F382" s="67" t="s">
        <v>2147</v>
      </c>
      <c r="G382" s="53" t="s">
        <v>295</v>
      </c>
      <c r="H382" s="53" t="s">
        <v>296</v>
      </c>
      <c r="I382" s="53" t="s">
        <v>2480</v>
      </c>
      <c r="J382" s="55" t="s">
        <v>7490</v>
      </c>
      <c r="K382" s="55"/>
      <c r="L382" s="53" t="s">
        <v>91</v>
      </c>
      <c r="M382" s="154" t="s">
        <v>8508</v>
      </c>
      <c r="N382" s="55" t="s">
        <v>8509</v>
      </c>
      <c r="O382" s="55" t="s">
        <v>8513</v>
      </c>
      <c r="P382" s="112" t="s">
        <v>91</v>
      </c>
      <c r="Q382" s="112" t="s">
        <v>45</v>
      </c>
      <c r="R382" s="112"/>
      <c r="S382" s="112"/>
    </row>
    <row r="383" spans="1:19" x14ac:dyDescent="0.25">
      <c r="A383" s="112" t="s">
        <v>49</v>
      </c>
      <c r="B383" s="92">
        <v>7</v>
      </c>
      <c r="C383" s="53" t="s">
        <v>104</v>
      </c>
      <c r="D383" s="53" t="s">
        <v>7464</v>
      </c>
      <c r="E383" s="49" t="s">
        <v>8211</v>
      </c>
      <c r="F383" s="67" t="s">
        <v>7814</v>
      </c>
      <c r="G383" s="53" t="s">
        <v>297</v>
      </c>
      <c r="H383" s="53" t="s">
        <v>298</v>
      </c>
      <c r="I383" s="53" t="s">
        <v>2481</v>
      </c>
      <c r="J383" s="55" t="s">
        <v>7490</v>
      </c>
      <c r="K383" s="55"/>
      <c r="L383" s="53" t="s">
        <v>91</v>
      </c>
      <c r="M383" s="154">
        <v>0</v>
      </c>
      <c r="N383" s="55" t="s">
        <v>8509</v>
      </c>
      <c r="O383" s="55" t="s">
        <v>8514</v>
      </c>
      <c r="P383" s="112" t="s">
        <v>91</v>
      </c>
      <c r="Q383" s="112" t="s">
        <v>45</v>
      </c>
      <c r="R383" s="112"/>
      <c r="S383" s="112"/>
    </row>
    <row r="384" spans="1:19" x14ac:dyDescent="0.25">
      <c r="A384" s="112" t="s">
        <v>49</v>
      </c>
      <c r="B384" s="92">
        <v>8</v>
      </c>
      <c r="C384" s="53" t="s">
        <v>105</v>
      </c>
      <c r="D384" s="53" t="s">
        <v>1921</v>
      </c>
      <c r="E384" s="49" t="s">
        <v>8210</v>
      </c>
      <c r="F384" s="67" t="s">
        <v>7673</v>
      </c>
      <c r="G384" s="53" t="s">
        <v>299</v>
      </c>
      <c r="H384" s="53" t="s">
        <v>300</v>
      </c>
      <c r="I384" s="53" t="s">
        <v>2482</v>
      </c>
      <c r="J384" s="55" t="s">
        <v>3437</v>
      </c>
      <c r="K384" s="55" t="s">
        <v>7489</v>
      </c>
      <c r="L384" s="53" t="s">
        <v>91</v>
      </c>
      <c r="M384" s="154">
        <v>0</v>
      </c>
      <c r="N384" s="55" t="s">
        <v>8509</v>
      </c>
      <c r="O384" s="55" t="s">
        <v>8514</v>
      </c>
      <c r="P384" s="112" t="s">
        <v>92</v>
      </c>
      <c r="Q384" s="112" t="s">
        <v>45</v>
      </c>
      <c r="R384" s="112"/>
      <c r="S384" s="112"/>
    </row>
    <row r="385" spans="1:19" x14ac:dyDescent="0.25">
      <c r="A385" s="112" t="s">
        <v>49</v>
      </c>
      <c r="B385" s="111">
        <v>9</v>
      </c>
      <c r="C385" s="112" t="s">
        <v>3814</v>
      </c>
      <c r="D385" s="53" t="s">
        <v>6387</v>
      </c>
      <c r="E385" s="112" t="s">
        <v>8215</v>
      </c>
      <c r="F385" s="67" t="s">
        <v>7815</v>
      </c>
      <c r="G385" s="112" t="s">
        <v>3914</v>
      </c>
      <c r="H385" s="112" t="s">
        <v>3915</v>
      </c>
      <c r="I385" s="112"/>
      <c r="J385" s="55" t="s">
        <v>7490</v>
      </c>
      <c r="K385" s="55"/>
      <c r="L385" s="112" t="s">
        <v>91</v>
      </c>
      <c r="M385" s="113">
        <v>0</v>
      </c>
      <c r="N385" s="112" t="s">
        <v>8509</v>
      </c>
      <c r="O385" s="112" t="s">
        <v>8514</v>
      </c>
      <c r="P385" s="112" t="s">
        <v>91</v>
      </c>
      <c r="Q385" s="112" t="s">
        <v>45</v>
      </c>
      <c r="R385" s="112"/>
      <c r="S385" s="112"/>
    </row>
    <row r="386" spans="1:19" x14ac:dyDescent="0.25">
      <c r="A386" s="112" t="s">
        <v>49</v>
      </c>
      <c r="B386" s="111">
        <v>10</v>
      </c>
      <c r="C386" s="112" t="s">
        <v>3812</v>
      </c>
      <c r="D386" s="112" t="s">
        <v>6386</v>
      </c>
      <c r="E386" s="112" t="s">
        <v>8213</v>
      </c>
      <c r="F386" s="110" t="s">
        <v>7816</v>
      </c>
      <c r="G386" s="112" t="s">
        <v>3909</v>
      </c>
      <c r="H386" s="112" t="s">
        <v>3910</v>
      </c>
      <c r="I386" s="112"/>
      <c r="J386" s="55" t="s">
        <v>7490</v>
      </c>
      <c r="K386" s="55"/>
      <c r="L386" s="112" t="s">
        <v>91</v>
      </c>
      <c r="M386" s="113">
        <v>0</v>
      </c>
      <c r="N386" s="112" t="s">
        <v>8509</v>
      </c>
      <c r="O386" s="112" t="s">
        <v>8514</v>
      </c>
      <c r="P386" s="112" t="s">
        <v>91</v>
      </c>
      <c r="Q386" s="112" t="s">
        <v>45</v>
      </c>
      <c r="R386" s="112"/>
      <c r="S386" s="112"/>
    </row>
    <row r="387" spans="1:19" x14ac:dyDescent="0.25">
      <c r="A387" s="112" t="s">
        <v>49</v>
      </c>
      <c r="B387" s="111">
        <v>11</v>
      </c>
      <c r="C387" s="112" t="s">
        <v>3813</v>
      </c>
      <c r="D387" s="112" t="s">
        <v>1895</v>
      </c>
      <c r="E387" s="112" t="s">
        <v>8216</v>
      </c>
      <c r="F387" s="110" t="s">
        <v>7817</v>
      </c>
      <c r="G387" s="112" t="s">
        <v>3912</v>
      </c>
      <c r="H387" s="112" t="s">
        <v>3913</v>
      </c>
      <c r="I387" s="112"/>
      <c r="J387" s="55" t="s">
        <v>7490</v>
      </c>
      <c r="K387" s="55"/>
      <c r="L387" s="112" t="s">
        <v>91</v>
      </c>
      <c r="M387" s="113">
        <v>1</v>
      </c>
      <c r="N387" s="112" t="s">
        <v>8509</v>
      </c>
      <c r="O387" s="112" t="s">
        <v>8514</v>
      </c>
      <c r="P387" s="112" t="s">
        <v>91</v>
      </c>
      <c r="Q387" s="112" t="s">
        <v>45</v>
      </c>
      <c r="R387" s="112"/>
      <c r="S387" s="112"/>
    </row>
    <row r="388" spans="1:19" x14ac:dyDescent="0.25">
      <c r="A388" s="135" t="s">
        <v>60</v>
      </c>
      <c r="B388" s="76">
        <v>-99</v>
      </c>
      <c r="C388" s="49" t="s">
        <v>6640</v>
      </c>
      <c r="D388" s="112"/>
      <c r="E388" s="49"/>
      <c r="F388" s="112"/>
      <c r="G388" s="49" t="s">
        <v>6717</v>
      </c>
      <c r="H388" s="49" t="s">
        <v>6718</v>
      </c>
      <c r="I388" s="112"/>
      <c r="J388" s="49" t="s">
        <v>7490</v>
      </c>
      <c r="K388" s="49"/>
      <c r="L388" s="49" t="s">
        <v>7470</v>
      </c>
      <c r="M388" s="152"/>
      <c r="N388" s="49"/>
      <c r="O388" s="49"/>
      <c r="P388" s="131" t="s">
        <v>100</v>
      </c>
      <c r="Q388" s="131" t="s">
        <v>54</v>
      </c>
      <c r="R388" s="52"/>
      <c r="S388" s="112"/>
    </row>
    <row r="389" spans="1:19" x14ac:dyDescent="0.25">
      <c r="A389" s="135" t="s">
        <v>60</v>
      </c>
      <c r="B389" s="76">
        <v>-99</v>
      </c>
      <c r="C389" s="49" t="s">
        <v>6639</v>
      </c>
      <c r="D389" s="112"/>
      <c r="E389" s="49"/>
      <c r="F389" s="112"/>
      <c r="G389" s="49" t="s">
        <v>6715</v>
      </c>
      <c r="H389" s="49" t="s">
        <v>6716</v>
      </c>
      <c r="I389" s="112"/>
      <c r="J389" s="49" t="s">
        <v>7490</v>
      </c>
      <c r="K389" s="49"/>
      <c r="L389" s="49" t="s">
        <v>7471</v>
      </c>
      <c r="M389" s="152"/>
      <c r="N389" s="49"/>
      <c r="O389" s="49"/>
      <c r="P389" s="131" t="s">
        <v>3951</v>
      </c>
      <c r="Q389" s="131" t="s">
        <v>54</v>
      </c>
      <c r="R389" s="52"/>
      <c r="S389" s="112"/>
    </row>
    <row r="390" spans="1:19" x14ac:dyDescent="0.25">
      <c r="A390" s="135" t="s">
        <v>60</v>
      </c>
      <c r="B390" s="76">
        <v>-99</v>
      </c>
      <c r="C390" s="49" t="s">
        <v>292</v>
      </c>
      <c r="D390" s="112"/>
      <c r="E390" s="49"/>
      <c r="F390" s="112"/>
      <c r="G390" s="49" t="s">
        <v>292</v>
      </c>
      <c r="H390" s="49" t="s">
        <v>292</v>
      </c>
      <c r="I390" s="112"/>
      <c r="J390" s="49" t="s">
        <v>7490</v>
      </c>
      <c r="K390" s="49"/>
      <c r="L390" s="52" t="s">
        <v>7470</v>
      </c>
      <c r="M390" s="113" t="s">
        <v>8508</v>
      </c>
      <c r="N390" s="112" t="s">
        <v>8510</v>
      </c>
      <c r="O390" s="112"/>
      <c r="P390" s="131"/>
      <c r="Q390" s="131" t="s">
        <v>54</v>
      </c>
      <c r="R390" s="52"/>
      <c r="S390" s="112"/>
    </row>
    <row r="391" spans="1:19" x14ac:dyDescent="0.25">
      <c r="A391" s="135" t="s">
        <v>60</v>
      </c>
      <c r="B391" s="76">
        <v>-99</v>
      </c>
      <c r="C391" s="49" t="s">
        <v>6638</v>
      </c>
      <c r="D391" s="112"/>
      <c r="E391" s="49"/>
      <c r="F391" s="112"/>
      <c r="G391" s="49" t="s">
        <v>6713</v>
      </c>
      <c r="H391" s="49" t="s">
        <v>6714</v>
      </c>
      <c r="I391" s="112"/>
      <c r="J391" s="49" t="s">
        <v>7490</v>
      </c>
      <c r="K391" s="49"/>
      <c r="L391" s="49" t="s">
        <v>7470</v>
      </c>
      <c r="M391" s="152"/>
      <c r="N391" s="49"/>
      <c r="O391" s="49"/>
      <c r="P391" s="131" t="s">
        <v>100</v>
      </c>
      <c r="Q391" s="131" t="s">
        <v>54</v>
      </c>
      <c r="R391" s="52"/>
      <c r="S391" s="112"/>
    </row>
    <row r="392" spans="1:19" x14ac:dyDescent="0.25">
      <c r="A392" s="135" t="s">
        <v>60</v>
      </c>
      <c r="B392" s="76">
        <v>-99</v>
      </c>
      <c r="C392" s="49" t="s">
        <v>6637</v>
      </c>
      <c r="D392" s="112"/>
      <c r="E392" s="49"/>
      <c r="F392" s="112"/>
      <c r="G392" s="49" t="s">
        <v>6711</v>
      </c>
      <c r="H392" s="49" t="s">
        <v>6712</v>
      </c>
      <c r="I392" s="112"/>
      <c r="J392" s="49" t="s">
        <v>7490</v>
      </c>
      <c r="K392" s="49"/>
      <c r="L392" s="49" t="s">
        <v>7471</v>
      </c>
      <c r="M392" s="152"/>
      <c r="N392" s="49"/>
      <c r="O392" s="49"/>
      <c r="P392" s="131" t="s">
        <v>3951</v>
      </c>
      <c r="Q392" s="131" t="s">
        <v>54</v>
      </c>
      <c r="R392" s="52"/>
      <c r="S392" s="112"/>
    </row>
    <row r="393" spans="1:19" x14ac:dyDescent="0.25">
      <c r="A393" s="114" t="s">
        <v>60</v>
      </c>
      <c r="B393" s="99">
        <v>1</v>
      </c>
      <c r="C393" s="100" t="s">
        <v>93</v>
      </c>
      <c r="D393" s="102" t="s">
        <v>1923</v>
      </c>
      <c r="E393" s="101" t="s">
        <v>2130</v>
      </c>
      <c r="F393" s="100" t="s">
        <v>7701</v>
      </c>
      <c r="G393" s="100" t="s">
        <v>277</v>
      </c>
      <c r="H393" s="100" t="s">
        <v>278</v>
      </c>
      <c r="I393" s="100" t="s">
        <v>2311</v>
      </c>
      <c r="J393" s="102" t="s">
        <v>7490</v>
      </c>
      <c r="K393" s="102"/>
      <c r="L393" s="100" t="s">
        <v>91</v>
      </c>
      <c r="M393" s="153" t="s">
        <v>8508</v>
      </c>
      <c r="N393" s="102" t="s">
        <v>8510</v>
      </c>
      <c r="O393" s="102" t="s">
        <v>8513</v>
      </c>
      <c r="P393" s="114" t="s">
        <v>91</v>
      </c>
      <c r="Q393" s="114" t="s">
        <v>54</v>
      </c>
      <c r="R393" s="114"/>
      <c r="S393" s="112"/>
    </row>
    <row r="394" spans="1:19" x14ac:dyDescent="0.25">
      <c r="A394" s="112" t="s">
        <v>60</v>
      </c>
      <c r="B394" s="76">
        <v>2</v>
      </c>
      <c r="C394" s="53" t="s">
        <v>122</v>
      </c>
      <c r="D394" s="56" t="s">
        <v>1922</v>
      </c>
      <c r="E394" s="49" t="s">
        <v>8243</v>
      </c>
      <c r="F394" s="53" t="s">
        <v>2146</v>
      </c>
      <c r="G394" s="53" t="s">
        <v>330</v>
      </c>
      <c r="H394" s="53" t="s">
        <v>331</v>
      </c>
      <c r="I394" s="67" t="s">
        <v>2331</v>
      </c>
      <c r="J394" s="55" t="s">
        <v>7490</v>
      </c>
      <c r="K394" s="55"/>
      <c r="L394" s="98" t="s">
        <v>7470</v>
      </c>
      <c r="M394" s="159" t="s">
        <v>8508</v>
      </c>
      <c r="N394" s="98" t="s">
        <v>8510</v>
      </c>
      <c r="O394" s="98" t="s">
        <v>8513</v>
      </c>
      <c r="P394" s="112" t="s">
        <v>100</v>
      </c>
      <c r="Q394" s="112" t="s">
        <v>54</v>
      </c>
      <c r="R394" s="112"/>
      <c r="S394" s="112"/>
    </row>
    <row r="395" spans="1:19" x14ac:dyDescent="0.25">
      <c r="A395" s="112" t="s">
        <v>60</v>
      </c>
      <c r="B395" s="76">
        <v>3</v>
      </c>
      <c r="C395" s="83" t="s">
        <v>167</v>
      </c>
      <c r="D395" s="55" t="s">
        <v>6398</v>
      </c>
      <c r="E395" s="49" t="s">
        <v>8217</v>
      </c>
      <c r="F395" s="67" t="s">
        <v>7819</v>
      </c>
      <c r="G395" s="53" t="s">
        <v>401</v>
      </c>
      <c r="H395" s="53" t="s">
        <v>402</v>
      </c>
      <c r="I395" s="67" t="s">
        <v>2360</v>
      </c>
      <c r="J395" s="55" t="s">
        <v>7490</v>
      </c>
      <c r="K395" s="55"/>
      <c r="L395" s="53" t="s">
        <v>91</v>
      </c>
      <c r="M395" s="154" t="s">
        <v>8508</v>
      </c>
      <c r="N395" s="55" t="s">
        <v>8509</v>
      </c>
      <c r="O395" s="55" t="s">
        <v>8513</v>
      </c>
      <c r="P395" s="112" t="s">
        <v>91</v>
      </c>
      <c r="Q395" s="112" t="s">
        <v>54</v>
      </c>
      <c r="R395" s="112"/>
      <c r="S395" s="112"/>
    </row>
    <row r="396" spans="1:19" x14ac:dyDescent="0.25">
      <c r="A396" s="112" t="s">
        <v>60</v>
      </c>
      <c r="B396" s="76">
        <v>4</v>
      </c>
      <c r="C396" s="53" t="s">
        <v>166</v>
      </c>
      <c r="D396" s="55" t="s">
        <v>3313</v>
      </c>
      <c r="E396" s="49" t="s">
        <v>8218</v>
      </c>
      <c r="F396" s="67" t="s">
        <v>7820</v>
      </c>
      <c r="G396" s="53" t="s">
        <v>399</v>
      </c>
      <c r="H396" s="53" t="s">
        <v>400</v>
      </c>
      <c r="I396" s="67" t="s">
        <v>2359</v>
      </c>
      <c r="J396" s="55" t="s">
        <v>7490</v>
      </c>
      <c r="K396" s="55"/>
      <c r="L396" s="53" t="s">
        <v>153</v>
      </c>
      <c r="M396" s="154">
        <v>2</v>
      </c>
      <c r="N396" s="55" t="s">
        <v>8509</v>
      </c>
      <c r="O396" s="55" t="s">
        <v>8514</v>
      </c>
      <c r="P396" s="112" t="s">
        <v>153</v>
      </c>
      <c r="Q396" s="112" t="s">
        <v>54</v>
      </c>
      <c r="R396" s="112"/>
      <c r="S396" s="112"/>
    </row>
    <row r="397" spans="1:19" x14ac:dyDescent="0.25">
      <c r="A397" s="112" t="s">
        <v>60</v>
      </c>
      <c r="B397" s="76">
        <v>5</v>
      </c>
      <c r="C397" s="55" t="s">
        <v>2688</v>
      </c>
      <c r="D397" s="55" t="s">
        <v>3315</v>
      </c>
      <c r="E397" s="55" t="s">
        <v>8219</v>
      </c>
      <c r="F397" s="68" t="s">
        <v>7821</v>
      </c>
      <c r="G397" s="55" t="s">
        <v>3114</v>
      </c>
      <c r="H397" s="49" t="s">
        <v>2892</v>
      </c>
      <c r="I397" s="55"/>
      <c r="J397" s="55" t="s">
        <v>7490</v>
      </c>
      <c r="K397" s="55"/>
      <c r="L397" s="49" t="s">
        <v>153</v>
      </c>
      <c r="M397" s="152">
        <v>2</v>
      </c>
      <c r="N397" s="49" t="s">
        <v>8509</v>
      </c>
      <c r="O397" s="49" t="s">
        <v>8514</v>
      </c>
      <c r="P397" s="112" t="s">
        <v>153</v>
      </c>
      <c r="Q397" s="112" t="s">
        <v>54</v>
      </c>
      <c r="R397" s="112"/>
      <c r="S397" s="112"/>
    </row>
    <row r="398" spans="1:19" x14ac:dyDescent="0.25">
      <c r="A398" s="112" t="s">
        <v>60</v>
      </c>
      <c r="B398" s="76">
        <v>6</v>
      </c>
      <c r="C398" s="55" t="s">
        <v>2690</v>
      </c>
      <c r="D398" s="55" t="s">
        <v>3314</v>
      </c>
      <c r="E398" s="55" t="s">
        <v>8220</v>
      </c>
      <c r="F398" s="68" t="s">
        <v>7822</v>
      </c>
      <c r="G398" s="55" t="s">
        <v>3116</v>
      </c>
      <c r="H398" s="49" t="s">
        <v>2894</v>
      </c>
      <c r="I398" s="55"/>
      <c r="J398" s="55" t="s">
        <v>7490</v>
      </c>
      <c r="K398" s="55"/>
      <c r="L398" s="49" t="s">
        <v>153</v>
      </c>
      <c r="M398" s="152">
        <v>0</v>
      </c>
      <c r="N398" s="49" t="s">
        <v>8509</v>
      </c>
      <c r="O398" s="49" t="s">
        <v>8514</v>
      </c>
      <c r="P398" s="112" t="s">
        <v>153</v>
      </c>
      <c r="Q398" s="112" t="s">
        <v>54</v>
      </c>
      <c r="R398" s="112"/>
      <c r="S398" s="112"/>
    </row>
    <row r="399" spans="1:19" x14ac:dyDescent="0.25">
      <c r="A399" s="112" t="s">
        <v>60</v>
      </c>
      <c r="B399" s="76">
        <v>7</v>
      </c>
      <c r="C399" s="56" t="s">
        <v>2689</v>
      </c>
      <c r="D399" s="49" t="s">
        <v>3316</v>
      </c>
      <c r="E399" s="55" t="s">
        <v>8222</v>
      </c>
      <c r="F399" s="68" t="s">
        <v>7823</v>
      </c>
      <c r="G399" s="55" t="s">
        <v>3115</v>
      </c>
      <c r="H399" s="49" t="s">
        <v>2893</v>
      </c>
      <c r="I399" s="55"/>
      <c r="J399" s="55" t="s">
        <v>7490</v>
      </c>
      <c r="K399" s="55"/>
      <c r="L399" s="49" t="s">
        <v>91</v>
      </c>
      <c r="M399" s="152">
        <v>0</v>
      </c>
      <c r="N399" s="49" t="s">
        <v>8509</v>
      </c>
      <c r="O399" s="49" t="s">
        <v>8514</v>
      </c>
      <c r="P399" s="112" t="s">
        <v>91</v>
      </c>
      <c r="Q399" s="112" t="s">
        <v>54</v>
      </c>
      <c r="R399" s="112"/>
      <c r="S399" s="112"/>
    </row>
    <row r="400" spans="1:19" x14ac:dyDescent="0.25">
      <c r="A400" s="112" t="s">
        <v>60</v>
      </c>
      <c r="B400" s="76">
        <v>8</v>
      </c>
      <c r="C400" s="53" t="s">
        <v>168</v>
      </c>
      <c r="D400" s="55" t="s">
        <v>3318</v>
      </c>
      <c r="E400" s="49" t="s">
        <v>8221</v>
      </c>
      <c r="F400" s="67" t="s">
        <v>7824</v>
      </c>
      <c r="G400" s="53" t="s">
        <v>403</v>
      </c>
      <c r="H400" s="53" t="s">
        <v>404</v>
      </c>
      <c r="I400" s="67" t="s">
        <v>2361</v>
      </c>
      <c r="J400" s="55" t="s">
        <v>7490</v>
      </c>
      <c r="K400" s="55"/>
      <c r="L400" s="53" t="s">
        <v>7469</v>
      </c>
      <c r="M400" s="154">
        <v>2</v>
      </c>
      <c r="N400" s="55" t="s">
        <v>8509</v>
      </c>
      <c r="O400" s="55" t="s">
        <v>8514</v>
      </c>
      <c r="P400" s="112" t="s">
        <v>163</v>
      </c>
      <c r="Q400" s="112" t="s">
        <v>54</v>
      </c>
      <c r="R400" s="112"/>
      <c r="S400" s="112"/>
    </row>
    <row r="401" spans="1:19" x14ac:dyDescent="0.25">
      <c r="A401" s="112" t="s">
        <v>60</v>
      </c>
      <c r="B401" s="76">
        <v>9</v>
      </c>
      <c r="C401" s="55" t="s">
        <v>2691</v>
      </c>
      <c r="D401" s="49" t="s">
        <v>3317</v>
      </c>
      <c r="E401" s="49" t="s">
        <v>8223</v>
      </c>
      <c r="F401" s="68" t="s">
        <v>7825</v>
      </c>
      <c r="G401" s="55" t="s">
        <v>3117</v>
      </c>
      <c r="H401" s="49" t="s">
        <v>2895</v>
      </c>
      <c r="I401" s="55"/>
      <c r="J401" s="55" t="s">
        <v>7490</v>
      </c>
      <c r="K401" s="55"/>
      <c r="L401" s="53" t="s">
        <v>7469</v>
      </c>
      <c r="M401" s="154">
        <v>1</v>
      </c>
      <c r="N401" s="55" t="s">
        <v>8509</v>
      </c>
      <c r="O401" s="55" t="s">
        <v>8514</v>
      </c>
      <c r="P401" s="112" t="s">
        <v>163</v>
      </c>
      <c r="Q401" s="112" t="s">
        <v>54</v>
      </c>
      <c r="R401" s="112"/>
      <c r="S401" s="112"/>
    </row>
    <row r="402" spans="1:19" x14ac:dyDescent="0.25">
      <c r="A402" s="112" t="s">
        <v>60</v>
      </c>
      <c r="B402" s="76">
        <v>10</v>
      </c>
      <c r="C402" s="53" t="s">
        <v>169</v>
      </c>
      <c r="D402" s="55" t="s">
        <v>3319</v>
      </c>
      <c r="E402" s="49" t="s">
        <v>2362</v>
      </c>
      <c r="F402" s="67" t="s">
        <v>7826</v>
      </c>
      <c r="G402" s="53" t="s">
        <v>405</v>
      </c>
      <c r="H402" s="53" t="s">
        <v>406</v>
      </c>
      <c r="I402" s="67" t="s">
        <v>2362</v>
      </c>
      <c r="J402" s="55" t="s">
        <v>3436</v>
      </c>
      <c r="K402" s="55" t="s">
        <v>7489</v>
      </c>
      <c r="L402" s="53" t="s">
        <v>91</v>
      </c>
      <c r="M402" s="154">
        <v>0</v>
      </c>
      <c r="N402" s="55" t="s">
        <v>8509</v>
      </c>
      <c r="O402" s="55" t="s">
        <v>8514</v>
      </c>
      <c r="P402" s="112" t="s">
        <v>92</v>
      </c>
      <c r="Q402" s="112" t="s">
        <v>54</v>
      </c>
      <c r="R402" s="112"/>
      <c r="S402" s="112"/>
    </row>
    <row r="403" spans="1:19" x14ac:dyDescent="0.25">
      <c r="A403" s="112" t="s">
        <v>60</v>
      </c>
      <c r="B403" s="76">
        <v>11</v>
      </c>
      <c r="C403" s="53" t="s">
        <v>170</v>
      </c>
      <c r="D403" s="55" t="s">
        <v>3320</v>
      </c>
      <c r="E403" s="49" t="s">
        <v>2286</v>
      </c>
      <c r="F403" s="67" t="s">
        <v>7674</v>
      </c>
      <c r="G403" s="53" t="s">
        <v>407</v>
      </c>
      <c r="H403" s="53" t="s">
        <v>408</v>
      </c>
      <c r="I403" s="67" t="s">
        <v>2286</v>
      </c>
      <c r="J403" s="55" t="s">
        <v>3435</v>
      </c>
      <c r="K403" s="55" t="s">
        <v>7489</v>
      </c>
      <c r="L403" s="53" t="s">
        <v>91</v>
      </c>
      <c r="M403" s="154">
        <v>0</v>
      </c>
      <c r="N403" s="55" t="s">
        <v>8509</v>
      </c>
      <c r="O403" s="55" t="s">
        <v>8514</v>
      </c>
      <c r="P403" s="112" t="s">
        <v>92</v>
      </c>
      <c r="Q403" s="112" t="s">
        <v>54</v>
      </c>
      <c r="R403" s="112"/>
      <c r="S403" s="112"/>
    </row>
    <row r="404" spans="1:19" x14ac:dyDescent="0.25">
      <c r="A404" s="112" t="s">
        <v>60</v>
      </c>
      <c r="B404" s="76">
        <v>12</v>
      </c>
      <c r="C404" s="55" t="s">
        <v>2693</v>
      </c>
      <c r="D404" s="49" t="s">
        <v>3321</v>
      </c>
      <c r="E404" s="55" t="s">
        <v>8224</v>
      </c>
      <c r="F404" s="68" t="s">
        <v>7827</v>
      </c>
      <c r="G404" s="55" t="s">
        <v>3119</v>
      </c>
      <c r="H404" s="49" t="s">
        <v>2897</v>
      </c>
      <c r="I404" s="55"/>
      <c r="J404" s="55" t="s">
        <v>7490</v>
      </c>
      <c r="K404" s="55"/>
      <c r="L404" s="49" t="s">
        <v>7469</v>
      </c>
      <c r="M404" s="152">
        <v>0</v>
      </c>
      <c r="N404" s="49" t="s">
        <v>8509</v>
      </c>
      <c r="O404" s="49" t="s">
        <v>8514</v>
      </c>
      <c r="P404" s="112" t="s">
        <v>156</v>
      </c>
      <c r="Q404" s="112" t="s">
        <v>54</v>
      </c>
      <c r="R404" s="112"/>
      <c r="S404" s="112"/>
    </row>
    <row r="405" spans="1:19" x14ac:dyDescent="0.25">
      <c r="A405" s="112" t="s">
        <v>60</v>
      </c>
      <c r="B405" s="76">
        <v>13</v>
      </c>
      <c r="C405" s="53" t="s">
        <v>171</v>
      </c>
      <c r="D405" s="55" t="s">
        <v>1892</v>
      </c>
      <c r="E405" s="49" t="s">
        <v>8225</v>
      </c>
      <c r="F405" s="67" t="s">
        <v>2201</v>
      </c>
      <c r="G405" s="53" t="s">
        <v>409</v>
      </c>
      <c r="H405" s="53" t="s">
        <v>410</v>
      </c>
      <c r="I405" s="67" t="s">
        <v>2363</v>
      </c>
      <c r="J405" s="55" t="s">
        <v>7490</v>
      </c>
      <c r="K405" s="55"/>
      <c r="L405" s="49" t="s">
        <v>7469</v>
      </c>
      <c r="M405" s="152">
        <v>0</v>
      </c>
      <c r="N405" s="49" t="s">
        <v>8509</v>
      </c>
      <c r="O405" s="49" t="s">
        <v>8514</v>
      </c>
      <c r="P405" s="112" t="s">
        <v>156</v>
      </c>
      <c r="Q405" s="112" t="s">
        <v>54</v>
      </c>
      <c r="R405" s="112"/>
      <c r="S405" s="112"/>
    </row>
    <row r="406" spans="1:19" x14ac:dyDescent="0.25">
      <c r="A406" s="112" t="s">
        <v>60</v>
      </c>
      <c r="B406" s="76">
        <v>14</v>
      </c>
      <c r="C406" s="53" t="s">
        <v>172</v>
      </c>
      <c r="D406" s="55" t="s">
        <v>1893</v>
      </c>
      <c r="E406" s="49" t="s">
        <v>8226</v>
      </c>
      <c r="F406" s="67" t="s">
        <v>2202</v>
      </c>
      <c r="G406" s="53" t="s">
        <v>411</v>
      </c>
      <c r="H406" s="53" t="s">
        <v>412</v>
      </c>
      <c r="I406" s="67" t="s">
        <v>2364</v>
      </c>
      <c r="J406" s="55" t="s">
        <v>7490</v>
      </c>
      <c r="K406" s="55"/>
      <c r="L406" s="49" t="s">
        <v>7469</v>
      </c>
      <c r="M406" s="152">
        <v>0</v>
      </c>
      <c r="N406" s="49" t="s">
        <v>8509</v>
      </c>
      <c r="O406" s="49" t="s">
        <v>8514</v>
      </c>
      <c r="P406" s="112" t="s">
        <v>164</v>
      </c>
      <c r="Q406" s="112" t="s">
        <v>54</v>
      </c>
      <c r="R406" s="112"/>
      <c r="S406" s="112"/>
    </row>
    <row r="407" spans="1:19" x14ac:dyDescent="0.25">
      <c r="A407" s="112" t="s">
        <v>60</v>
      </c>
      <c r="B407" s="76">
        <v>15</v>
      </c>
      <c r="C407" s="55" t="s">
        <v>2694</v>
      </c>
      <c r="D407" s="49" t="s">
        <v>3322</v>
      </c>
      <c r="E407" s="55" t="s">
        <v>8228</v>
      </c>
      <c r="F407" s="68" t="s">
        <v>8227</v>
      </c>
      <c r="G407" s="55" t="s">
        <v>3120</v>
      </c>
      <c r="H407" s="49" t="s">
        <v>2898</v>
      </c>
      <c r="I407" s="55"/>
      <c r="J407" s="55" t="s">
        <v>7490</v>
      </c>
      <c r="K407" s="55"/>
      <c r="L407" s="53" t="s">
        <v>7469</v>
      </c>
      <c r="M407" s="154">
        <v>0</v>
      </c>
      <c r="N407" s="55" t="s">
        <v>8509</v>
      </c>
      <c r="O407" s="55" t="s">
        <v>8514</v>
      </c>
      <c r="P407" s="112" t="s">
        <v>100</v>
      </c>
      <c r="Q407" s="112" t="s">
        <v>54</v>
      </c>
      <c r="R407" s="112"/>
      <c r="S407" s="112"/>
    </row>
    <row r="408" spans="1:19" x14ac:dyDescent="0.25">
      <c r="A408" s="112" t="s">
        <v>60</v>
      </c>
      <c r="B408" s="76">
        <v>16</v>
      </c>
      <c r="C408" s="53" t="s">
        <v>173</v>
      </c>
      <c r="D408" s="55" t="s">
        <v>1894</v>
      </c>
      <c r="E408" s="49" t="s">
        <v>8230</v>
      </c>
      <c r="F408" s="67" t="s">
        <v>7828</v>
      </c>
      <c r="G408" s="53" t="s">
        <v>413</v>
      </c>
      <c r="H408" s="53" t="s">
        <v>414</v>
      </c>
      <c r="I408" s="67" t="s">
        <v>2365</v>
      </c>
      <c r="J408" s="55" t="s">
        <v>7490</v>
      </c>
      <c r="K408" s="55"/>
      <c r="L408" s="49" t="s">
        <v>7469</v>
      </c>
      <c r="M408" s="152">
        <v>0</v>
      </c>
      <c r="N408" s="49" t="s">
        <v>8509</v>
      </c>
      <c r="O408" s="49" t="s">
        <v>8514</v>
      </c>
      <c r="P408" s="112" t="s">
        <v>165</v>
      </c>
      <c r="Q408" s="112" t="s">
        <v>54</v>
      </c>
      <c r="R408" s="112"/>
      <c r="S408" s="112"/>
    </row>
    <row r="409" spans="1:19" x14ac:dyDescent="0.25">
      <c r="A409" s="112" t="s">
        <v>60</v>
      </c>
      <c r="B409" s="76">
        <v>17</v>
      </c>
      <c r="C409" s="55" t="s">
        <v>2695</v>
      </c>
      <c r="D409" s="49" t="s">
        <v>3323</v>
      </c>
      <c r="E409" s="55" t="s">
        <v>8231</v>
      </c>
      <c r="F409" s="68" t="s">
        <v>7829</v>
      </c>
      <c r="G409" s="55" t="s">
        <v>3121</v>
      </c>
      <c r="H409" s="49" t="s">
        <v>2899</v>
      </c>
      <c r="I409" s="55"/>
      <c r="J409" s="55" t="s">
        <v>7490</v>
      </c>
      <c r="K409" s="55"/>
      <c r="L409" s="49" t="s">
        <v>7469</v>
      </c>
      <c r="M409" s="152">
        <v>0</v>
      </c>
      <c r="N409" s="49" t="s">
        <v>8509</v>
      </c>
      <c r="O409" s="49" t="s">
        <v>8514</v>
      </c>
      <c r="P409" s="112" t="s">
        <v>262</v>
      </c>
      <c r="Q409" s="112" t="s">
        <v>54</v>
      </c>
      <c r="R409" s="112"/>
      <c r="S409" s="112"/>
    </row>
    <row r="410" spans="1:19" x14ac:dyDescent="0.25">
      <c r="A410" s="112" t="s">
        <v>60</v>
      </c>
      <c r="B410" s="76">
        <v>18</v>
      </c>
      <c r="C410" s="55" t="s">
        <v>2692</v>
      </c>
      <c r="D410" s="61" t="s">
        <v>3332</v>
      </c>
      <c r="E410" s="55" t="s">
        <v>8232</v>
      </c>
      <c r="F410" s="68" t="s">
        <v>7830</v>
      </c>
      <c r="G410" s="55" t="s">
        <v>3118</v>
      </c>
      <c r="H410" s="49" t="s">
        <v>2896</v>
      </c>
      <c r="I410" s="55"/>
      <c r="J410" s="56" t="s">
        <v>7490</v>
      </c>
      <c r="K410" s="56"/>
      <c r="L410" s="49" t="s">
        <v>91</v>
      </c>
      <c r="M410" s="152">
        <v>0</v>
      </c>
      <c r="N410" s="49" t="s">
        <v>8509</v>
      </c>
      <c r="O410" s="49" t="s">
        <v>8514</v>
      </c>
      <c r="P410" s="112" t="s">
        <v>92</v>
      </c>
      <c r="Q410" s="112" t="s">
        <v>54</v>
      </c>
      <c r="R410" s="112"/>
      <c r="S410" s="112"/>
    </row>
    <row r="411" spans="1:19" x14ac:dyDescent="0.25">
      <c r="A411" s="112" t="s">
        <v>60</v>
      </c>
      <c r="B411" s="76">
        <v>19</v>
      </c>
      <c r="C411" s="55" t="s">
        <v>2697</v>
      </c>
      <c r="D411" s="49" t="s">
        <v>3327</v>
      </c>
      <c r="E411" s="55" t="s">
        <v>8233</v>
      </c>
      <c r="F411" s="68" t="s">
        <v>7831</v>
      </c>
      <c r="G411" s="55" t="s">
        <v>3123</v>
      </c>
      <c r="H411" s="49" t="s">
        <v>2901</v>
      </c>
      <c r="I411" s="55"/>
      <c r="J411" s="55" t="s">
        <v>7490</v>
      </c>
      <c r="K411" s="55"/>
      <c r="L411" s="53" t="s">
        <v>7469</v>
      </c>
      <c r="M411" s="154">
        <v>0</v>
      </c>
      <c r="N411" s="55" t="s">
        <v>8509</v>
      </c>
      <c r="O411" s="55" t="s">
        <v>8514</v>
      </c>
      <c r="P411" s="112" t="s">
        <v>7473</v>
      </c>
      <c r="Q411" s="112" t="s">
        <v>54</v>
      </c>
      <c r="R411" s="112"/>
      <c r="S411" s="112"/>
    </row>
    <row r="412" spans="1:19" x14ac:dyDescent="0.25">
      <c r="A412" s="112" t="s">
        <v>60</v>
      </c>
      <c r="B412" s="78">
        <v>20</v>
      </c>
      <c r="C412" s="55" t="s">
        <v>2696</v>
      </c>
      <c r="D412" s="49" t="s">
        <v>3324</v>
      </c>
      <c r="E412" s="55" t="s">
        <v>8234</v>
      </c>
      <c r="F412" s="68" t="s">
        <v>7832</v>
      </c>
      <c r="G412" s="55" t="s">
        <v>3122</v>
      </c>
      <c r="H412" s="49" t="s">
        <v>2900</v>
      </c>
      <c r="I412" s="55"/>
      <c r="J412" s="55" t="s">
        <v>7490</v>
      </c>
      <c r="K412" s="55"/>
      <c r="L412" s="53" t="s">
        <v>7469</v>
      </c>
      <c r="M412" s="154">
        <v>0</v>
      </c>
      <c r="N412" s="55" t="s">
        <v>8509</v>
      </c>
      <c r="O412" s="55" t="s">
        <v>8514</v>
      </c>
      <c r="P412" s="112" t="s">
        <v>7473</v>
      </c>
      <c r="Q412" s="112" t="s">
        <v>54</v>
      </c>
      <c r="R412" s="112"/>
      <c r="S412" s="112"/>
    </row>
    <row r="413" spans="1:19" x14ac:dyDescent="0.25">
      <c r="A413" s="112" t="s">
        <v>60</v>
      </c>
      <c r="B413" s="76">
        <v>21</v>
      </c>
      <c r="C413" s="55" t="s">
        <v>2698</v>
      </c>
      <c r="D413" s="49" t="s">
        <v>7494</v>
      </c>
      <c r="E413" s="55" t="s">
        <v>8238</v>
      </c>
      <c r="F413" s="68" t="s">
        <v>8237</v>
      </c>
      <c r="G413" s="55" t="s">
        <v>3124</v>
      </c>
      <c r="H413" s="49" t="s">
        <v>2902</v>
      </c>
      <c r="I413" s="55"/>
      <c r="J413" s="55" t="s">
        <v>7490</v>
      </c>
      <c r="K413" s="55"/>
      <c r="L413" s="49" t="s">
        <v>7469</v>
      </c>
      <c r="M413" s="152">
        <v>0</v>
      </c>
      <c r="N413" s="49" t="s">
        <v>8509</v>
      </c>
      <c r="O413" s="49" t="s">
        <v>8514</v>
      </c>
      <c r="P413" s="112" t="s">
        <v>235</v>
      </c>
      <c r="Q413" s="112" t="s">
        <v>54</v>
      </c>
      <c r="R413" s="112"/>
      <c r="S413" s="112"/>
    </row>
    <row r="414" spans="1:19" x14ac:dyDescent="0.25">
      <c r="A414" s="112" t="s">
        <v>60</v>
      </c>
      <c r="B414" s="76">
        <v>22</v>
      </c>
      <c r="C414" s="55" t="s">
        <v>2699</v>
      </c>
      <c r="D414" s="49" t="s">
        <v>3325</v>
      </c>
      <c r="E414" s="55" t="s">
        <v>8236</v>
      </c>
      <c r="F414" s="68" t="s">
        <v>8235</v>
      </c>
      <c r="G414" s="55" t="s">
        <v>3125</v>
      </c>
      <c r="H414" s="49" t="s">
        <v>2903</v>
      </c>
      <c r="I414" s="55"/>
      <c r="J414" s="55" t="s">
        <v>7490</v>
      </c>
      <c r="K414" s="55"/>
      <c r="L414" s="49" t="s">
        <v>7469</v>
      </c>
      <c r="M414" s="152">
        <v>0</v>
      </c>
      <c r="N414" s="49" t="s">
        <v>8509</v>
      </c>
      <c r="O414" s="49" t="s">
        <v>8514</v>
      </c>
      <c r="P414" s="112" t="s">
        <v>156</v>
      </c>
      <c r="Q414" s="112" t="s">
        <v>54</v>
      </c>
      <c r="R414" s="112"/>
      <c r="S414" s="112"/>
    </row>
    <row r="415" spans="1:19" x14ac:dyDescent="0.25">
      <c r="A415" s="112" t="s">
        <v>60</v>
      </c>
      <c r="B415" s="76">
        <v>23</v>
      </c>
      <c r="C415" s="55" t="s">
        <v>2700</v>
      </c>
      <c r="D415" s="49" t="s">
        <v>3328</v>
      </c>
      <c r="E415" s="55" t="s">
        <v>8240</v>
      </c>
      <c r="F415" s="68" t="s">
        <v>8239</v>
      </c>
      <c r="G415" s="55" t="s">
        <v>3126</v>
      </c>
      <c r="H415" s="49" t="s">
        <v>2904</v>
      </c>
      <c r="I415" s="55"/>
      <c r="J415" s="55" t="s">
        <v>7490</v>
      </c>
      <c r="K415" s="55"/>
      <c r="L415" s="53" t="s">
        <v>7469</v>
      </c>
      <c r="M415" s="154">
        <v>0</v>
      </c>
      <c r="N415" s="55" t="s">
        <v>8509</v>
      </c>
      <c r="O415" s="55" t="s">
        <v>8514</v>
      </c>
      <c r="P415" s="112" t="s">
        <v>163</v>
      </c>
      <c r="Q415" s="112" t="s">
        <v>54</v>
      </c>
      <c r="R415" s="112"/>
      <c r="S415" s="112"/>
    </row>
    <row r="416" spans="1:19" x14ac:dyDescent="0.25">
      <c r="A416" s="112" t="s">
        <v>60</v>
      </c>
      <c r="B416" s="76">
        <v>24</v>
      </c>
      <c r="C416" s="55" t="s">
        <v>2701</v>
      </c>
      <c r="D416" s="49" t="s">
        <v>3329</v>
      </c>
      <c r="E416" s="55" t="s">
        <v>8229</v>
      </c>
      <c r="F416" s="68" t="s">
        <v>7833</v>
      </c>
      <c r="G416" s="55" t="s">
        <v>3127</v>
      </c>
      <c r="H416" s="49" t="s">
        <v>2905</v>
      </c>
      <c r="I416" s="55"/>
      <c r="J416" s="55" t="s">
        <v>7490</v>
      </c>
      <c r="K416" s="55"/>
      <c r="L416" s="49" t="s">
        <v>7469</v>
      </c>
      <c r="M416" s="152">
        <v>0</v>
      </c>
      <c r="N416" s="49" t="s">
        <v>8509</v>
      </c>
      <c r="O416" s="49" t="s">
        <v>8514</v>
      </c>
      <c r="P416" s="112" t="s">
        <v>195</v>
      </c>
      <c r="Q416" s="112" t="s">
        <v>54</v>
      </c>
      <c r="R416" s="112"/>
      <c r="S416" s="112"/>
    </row>
    <row r="417" spans="1:19" x14ac:dyDescent="0.25">
      <c r="A417" s="112" t="s">
        <v>60</v>
      </c>
      <c r="B417" s="76">
        <v>25</v>
      </c>
      <c r="C417" s="55" t="s">
        <v>2704</v>
      </c>
      <c r="D417" s="49" t="s">
        <v>3330</v>
      </c>
      <c r="E417" s="55" t="s">
        <v>8245</v>
      </c>
      <c r="F417" s="68" t="s">
        <v>8244</v>
      </c>
      <c r="G417" s="55" t="s">
        <v>3130</v>
      </c>
      <c r="H417" s="49" t="s">
        <v>2908</v>
      </c>
      <c r="I417" s="55"/>
      <c r="J417" s="55" t="s">
        <v>7490</v>
      </c>
      <c r="K417" s="55"/>
      <c r="L417" s="49" t="s">
        <v>7470</v>
      </c>
      <c r="M417" s="152">
        <v>0</v>
      </c>
      <c r="N417" s="49" t="s">
        <v>8509</v>
      </c>
      <c r="O417" s="49" t="s">
        <v>8514</v>
      </c>
      <c r="P417" s="112" t="s">
        <v>100</v>
      </c>
      <c r="Q417" s="112" t="s">
        <v>54</v>
      </c>
      <c r="R417" s="112"/>
      <c r="S417" s="112" t="s">
        <v>7475</v>
      </c>
    </row>
    <row r="418" spans="1:19" x14ac:dyDescent="0.25">
      <c r="A418" s="112" t="s">
        <v>60</v>
      </c>
      <c r="B418" s="76">
        <v>26</v>
      </c>
      <c r="C418" s="55" t="s">
        <v>2702</v>
      </c>
      <c r="D418" s="49" t="s">
        <v>3331</v>
      </c>
      <c r="E418" s="55" t="s">
        <v>8241</v>
      </c>
      <c r="F418" s="68" t="s">
        <v>7834</v>
      </c>
      <c r="G418" s="55" t="s">
        <v>3128</v>
      </c>
      <c r="H418" s="49" t="s">
        <v>2906</v>
      </c>
      <c r="I418" s="55"/>
      <c r="J418" s="55" t="s">
        <v>7490</v>
      </c>
      <c r="K418" s="55"/>
      <c r="L418" s="49" t="s">
        <v>91</v>
      </c>
      <c r="M418" s="152">
        <v>0</v>
      </c>
      <c r="N418" s="49" t="s">
        <v>8509</v>
      </c>
      <c r="O418" s="49" t="s">
        <v>8514</v>
      </c>
      <c r="P418" s="112" t="s">
        <v>91</v>
      </c>
      <c r="Q418" s="112" t="s">
        <v>54</v>
      </c>
      <c r="R418" s="112"/>
      <c r="S418" s="112"/>
    </row>
    <row r="419" spans="1:19" x14ac:dyDescent="0.25">
      <c r="A419" s="112" t="s">
        <v>60</v>
      </c>
      <c r="B419" s="76">
        <v>27</v>
      </c>
      <c r="C419" s="55" t="s">
        <v>2703</v>
      </c>
      <c r="D419" s="49" t="s">
        <v>1895</v>
      </c>
      <c r="E419" s="49" t="s">
        <v>8242</v>
      </c>
      <c r="F419" s="67" t="s">
        <v>2172</v>
      </c>
      <c r="G419" s="55" t="s">
        <v>3129</v>
      </c>
      <c r="H419" s="49" t="s">
        <v>2907</v>
      </c>
      <c r="I419" s="55"/>
      <c r="J419" s="55" t="s">
        <v>7490</v>
      </c>
      <c r="K419" s="55"/>
      <c r="L419" s="49" t="s">
        <v>91</v>
      </c>
      <c r="M419" s="152">
        <v>0</v>
      </c>
      <c r="N419" s="49" t="s">
        <v>8509</v>
      </c>
      <c r="O419" s="49" t="s">
        <v>8514</v>
      </c>
      <c r="P419" s="112" t="s">
        <v>91</v>
      </c>
      <c r="Q419" s="112" t="s">
        <v>54</v>
      </c>
      <c r="R419" s="112"/>
      <c r="S419" s="112"/>
    </row>
    <row r="420" spans="1:19" x14ac:dyDescent="0.25">
      <c r="A420" s="112" t="s">
        <v>2043</v>
      </c>
      <c r="B420" s="75">
        <v>-99</v>
      </c>
      <c r="C420" s="53" t="s">
        <v>6388</v>
      </c>
      <c r="D420" s="53" t="s">
        <v>1998</v>
      </c>
      <c r="E420" s="69"/>
      <c r="F420" s="53" t="s">
        <v>2138</v>
      </c>
      <c r="G420" s="53" t="s">
        <v>2292</v>
      </c>
      <c r="H420" s="53" t="s">
        <v>2289</v>
      </c>
      <c r="I420" s="53" t="s">
        <v>2314</v>
      </c>
      <c r="J420" s="55" t="s">
        <v>7490</v>
      </c>
      <c r="K420" s="55"/>
      <c r="L420" s="17" t="s">
        <v>91</v>
      </c>
      <c r="M420" s="162" t="s">
        <v>8508</v>
      </c>
      <c r="N420" s="163" t="s">
        <v>8509</v>
      </c>
      <c r="O420" s="163"/>
      <c r="P420" s="112" t="s">
        <v>91</v>
      </c>
      <c r="Q420" s="112" t="s">
        <v>45</v>
      </c>
      <c r="R420" s="112"/>
      <c r="S420" s="112"/>
    </row>
    <row r="421" spans="1:19" x14ac:dyDescent="0.25">
      <c r="A421" s="120" t="s">
        <v>2043</v>
      </c>
      <c r="B421" s="75">
        <v>-99</v>
      </c>
      <c r="C421" s="53" t="s">
        <v>1992</v>
      </c>
      <c r="D421" s="54" t="s">
        <v>6567</v>
      </c>
      <c r="E421" s="69"/>
      <c r="F421" s="54" t="s">
        <v>3225</v>
      </c>
      <c r="G421" s="53" t="s">
        <v>2298</v>
      </c>
      <c r="H421" s="53" t="s">
        <v>2299</v>
      </c>
      <c r="I421" s="53" t="s">
        <v>2310</v>
      </c>
      <c r="J421" s="55" t="s">
        <v>7490</v>
      </c>
      <c r="K421" s="55"/>
      <c r="L421" s="49" t="s">
        <v>7469</v>
      </c>
      <c r="M421" s="152">
        <v>0</v>
      </c>
      <c r="N421" s="49" t="s">
        <v>8509</v>
      </c>
      <c r="O421" s="49"/>
      <c r="P421" s="112" t="s">
        <v>164</v>
      </c>
      <c r="Q421" s="112" t="s">
        <v>45</v>
      </c>
      <c r="R421" s="112" t="s">
        <v>6627</v>
      </c>
      <c r="S421" s="112"/>
    </row>
    <row r="422" spans="1:19" x14ac:dyDescent="0.25">
      <c r="A422" s="120" t="s">
        <v>2043</v>
      </c>
      <c r="B422" s="77">
        <v>1</v>
      </c>
      <c r="C422" s="54" t="s">
        <v>93</v>
      </c>
      <c r="D422" s="54" t="s">
        <v>1923</v>
      </c>
      <c r="E422" s="61" t="s">
        <v>2130</v>
      </c>
      <c r="F422" s="54" t="s">
        <v>7701</v>
      </c>
      <c r="G422" s="54" t="s">
        <v>277</v>
      </c>
      <c r="H422" s="54" t="s">
        <v>292</v>
      </c>
      <c r="I422" s="54" t="s">
        <v>2311</v>
      </c>
      <c r="J422" s="56" t="s">
        <v>7490</v>
      </c>
      <c r="K422" s="56"/>
      <c r="L422" s="120" t="s">
        <v>7470</v>
      </c>
      <c r="M422" s="138" t="s">
        <v>8508</v>
      </c>
      <c r="N422" s="120" t="s">
        <v>8510</v>
      </c>
      <c r="O422" s="120" t="s">
        <v>8513</v>
      </c>
      <c r="P422" s="120" t="s">
        <v>100</v>
      </c>
      <c r="Q422" s="120" t="s">
        <v>45</v>
      </c>
      <c r="R422" s="120" t="s">
        <v>8553</v>
      </c>
      <c r="S422" s="112"/>
    </row>
    <row r="423" spans="1:19" x14ac:dyDescent="0.25">
      <c r="A423" s="112" t="s">
        <v>2043</v>
      </c>
      <c r="B423" s="75">
        <v>3</v>
      </c>
      <c r="C423" s="53" t="s">
        <v>1991</v>
      </c>
      <c r="D423" s="53" t="s">
        <v>6566</v>
      </c>
      <c r="E423" s="53" t="s">
        <v>8246</v>
      </c>
      <c r="F423" s="67" t="s">
        <v>7835</v>
      </c>
      <c r="G423" s="53" t="s">
        <v>2294</v>
      </c>
      <c r="H423" s="53" t="s">
        <v>2295</v>
      </c>
      <c r="I423" s="53" t="s">
        <v>2316</v>
      </c>
      <c r="J423" s="55" t="s">
        <v>7490</v>
      </c>
      <c r="K423" s="55"/>
      <c r="L423" s="49" t="s">
        <v>7469</v>
      </c>
      <c r="M423" s="152">
        <v>0</v>
      </c>
      <c r="N423" s="49" t="s">
        <v>8509</v>
      </c>
      <c r="O423" s="49" t="s">
        <v>8514</v>
      </c>
      <c r="P423" s="112" t="s">
        <v>139</v>
      </c>
      <c r="Q423" s="112" t="s">
        <v>45</v>
      </c>
      <c r="R423" s="112"/>
      <c r="S423" s="112"/>
    </row>
    <row r="424" spans="1:19" x14ac:dyDescent="0.25">
      <c r="A424" s="112" t="s">
        <v>2043</v>
      </c>
      <c r="B424" s="113">
        <v>4</v>
      </c>
      <c r="C424" s="112" t="s">
        <v>3816</v>
      </c>
      <c r="D424" s="49" t="s">
        <v>6559</v>
      </c>
      <c r="E424" s="112" t="s">
        <v>7836</v>
      </c>
      <c r="F424" s="110" t="s">
        <v>7836</v>
      </c>
      <c r="G424" s="112" t="s">
        <v>3918</v>
      </c>
      <c r="H424" s="112" t="s">
        <v>3919</v>
      </c>
      <c r="I424" s="112"/>
      <c r="J424" s="55" t="s">
        <v>7490</v>
      </c>
      <c r="K424" s="55"/>
      <c r="L424" s="49" t="s">
        <v>7469</v>
      </c>
      <c r="M424" s="152">
        <v>0</v>
      </c>
      <c r="N424" s="49" t="s">
        <v>8509</v>
      </c>
      <c r="O424" s="49" t="s">
        <v>8514</v>
      </c>
      <c r="P424" s="112" t="s">
        <v>139</v>
      </c>
      <c r="Q424" s="112" t="s">
        <v>45</v>
      </c>
      <c r="R424" s="112"/>
      <c r="S424" s="112"/>
    </row>
    <row r="425" spans="1:19" x14ac:dyDescent="0.25">
      <c r="A425" s="112" t="s">
        <v>2043</v>
      </c>
      <c r="B425" s="75">
        <v>5</v>
      </c>
      <c r="C425" s="53" t="s">
        <v>1989</v>
      </c>
      <c r="D425" s="53" t="s">
        <v>6563</v>
      </c>
      <c r="E425" s="53" t="s">
        <v>8247</v>
      </c>
      <c r="F425" s="67" t="s">
        <v>2140</v>
      </c>
      <c r="G425" s="53" t="s">
        <v>2293</v>
      </c>
      <c r="H425" s="53" t="s">
        <v>2290</v>
      </c>
      <c r="I425" s="53" t="s">
        <v>2315</v>
      </c>
      <c r="J425" s="55" t="s">
        <v>7490</v>
      </c>
      <c r="K425" s="55"/>
      <c r="L425" s="49" t="s">
        <v>7469</v>
      </c>
      <c r="M425" s="152">
        <v>0</v>
      </c>
      <c r="N425" s="49" t="s">
        <v>8509</v>
      </c>
      <c r="O425" s="49" t="s">
        <v>8514</v>
      </c>
      <c r="P425" s="112" t="s">
        <v>2291</v>
      </c>
      <c r="Q425" s="112" t="s">
        <v>45</v>
      </c>
      <c r="R425" s="112"/>
      <c r="S425" s="112"/>
    </row>
    <row r="426" spans="1:19" x14ac:dyDescent="0.25">
      <c r="A426" s="112" t="s">
        <v>2043</v>
      </c>
      <c r="B426" s="75">
        <v>6</v>
      </c>
      <c r="C426" s="53" t="s">
        <v>1990</v>
      </c>
      <c r="D426" s="53" t="s">
        <v>2000</v>
      </c>
      <c r="E426" s="53" t="s">
        <v>8252</v>
      </c>
      <c r="F426" s="67" t="s">
        <v>8254</v>
      </c>
      <c r="G426" s="53" t="s">
        <v>2296</v>
      </c>
      <c r="H426" s="53" t="s">
        <v>2297</v>
      </c>
      <c r="I426" s="53" t="s">
        <v>2469</v>
      </c>
      <c r="J426" s="55" t="s">
        <v>7490</v>
      </c>
      <c r="K426" s="55"/>
      <c r="L426" s="49" t="s">
        <v>7470</v>
      </c>
      <c r="M426" s="152">
        <v>0</v>
      </c>
      <c r="N426" s="49" t="s">
        <v>8509</v>
      </c>
      <c r="O426" s="49" t="s">
        <v>8514</v>
      </c>
      <c r="P426" s="112" t="s">
        <v>100</v>
      </c>
      <c r="Q426" s="112" t="s">
        <v>45</v>
      </c>
      <c r="R426" s="112"/>
      <c r="S426" s="112"/>
    </row>
    <row r="427" spans="1:19" x14ac:dyDescent="0.25">
      <c r="A427" s="112" t="s">
        <v>2043</v>
      </c>
      <c r="B427" s="75">
        <v>7</v>
      </c>
      <c r="C427" s="53" t="s">
        <v>1993</v>
      </c>
      <c r="D427" s="53" t="s">
        <v>2002</v>
      </c>
      <c r="E427" s="53" t="s">
        <v>2142</v>
      </c>
      <c r="F427" s="67" t="s">
        <v>2142</v>
      </c>
      <c r="G427" s="53" t="s">
        <v>2300</v>
      </c>
      <c r="H427" s="53" t="s">
        <v>2301</v>
      </c>
      <c r="I427" s="53" t="s">
        <v>2317</v>
      </c>
      <c r="J427" s="55" t="s">
        <v>7490</v>
      </c>
      <c r="K427" s="55"/>
      <c r="L427" s="49" t="s">
        <v>7469</v>
      </c>
      <c r="M427" s="152">
        <v>0</v>
      </c>
      <c r="N427" s="49" t="s">
        <v>8509</v>
      </c>
      <c r="O427" s="49" t="s">
        <v>8514</v>
      </c>
      <c r="P427" s="112" t="s">
        <v>156</v>
      </c>
      <c r="Q427" s="112" t="s">
        <v>45</v>
      </c>
      <c r="R427" s="112"/>
      <c r="S427" s="112"/>
    </row>
    <row r="428" spans="1:19" x14ac:dyDescent="0.25">
      <c r="A428" s="112" t="s">
        <v>2043</v>
      </c>
      <c r="B428" s="113">
        <v>8</v>
      </c>
      <c r="C428" s="112" t="s">
        <v>3817</v>
      </c>
      <c r="D428" s="49" t="s">
        <v>6560</v>
      </c>
      <c r="E428" s="112" t="s">
        <v>7837</v>
      </c>
      <c r="F428" s="110" t="s">
        <v>7837</v>
      </c>
      <c r="G428" s="112" t="s">
        <v>3920</v>
      </c>
      <c r="H428" s="112" t="s">
        <v>3921</v>
      </c>
      <c r="I428" s="112"/>
      <c r="J428" s="55" t="s">
        <v>7490</v>
      </c>
      <c r="K428" s="55"/>
      <c r="L428" s="49" t="s">
        <v>7469</v>
      </c>
      <c r="M428" s="152">
        <v>0</v>
      </c>
      <c r="N428" s="49" t="s">
        <v>8509</v>
      </c>
      <c r="O428" s="49" t="s">
        <v>8514</v>
      </c>
      <c r="P428" s="112" t="s">
        <v>164</v>
      </c>
      <c r="Q428" s="112" t="s">
        <v>45</v>
      </c>
      <c r="R428" s="112"/>
      <c r="S428" s="112"/>
    </row>
    <row r="429" spans="1:19" x14ac:dyDescent="0.25">
      <c r="A429" s="112" t="s">
        <v>2043</v>
      </c>
      <c r="B429" s="113">
        <v>9</v>
      </c>
      <c r="C429" s="112" t="s">
        <v>3818</v>
      </c>
      <c r="D429" s="49" t="s">
        <v>6561</v>
      </c>
      <c r="E429" s="112" t="s">
        <v>8248</v>
      </c>
      <c r="F429" s="110" t="s">
        <v>7838</v>
      </c>
      <c r="G429" s="112" t="s">
        <v>3922</v>
      </c>
      <c r="H429" s="112" t="s">
        <v>3923</v>
      </c>
      <c r="I429" s="112"/>
      <c r="J429" s="55" t="s">
        <v>7490</v>
      </c>
      <c r="K429" s="55"/>
      <c r="L429" s="49" t="s">
        <v>7469</v>
      </c>
      <c r="M429" s="152">
        <v>0</v>
      </c>
      <c r="N429" s="49" t="s">
        <v>8509</v>
      </c>
      <c r="O429" s="49" t="s">
        <v>8514</v>
      </c>
      <c r="P429" s="112" t="s">
        <v>164</v>
      </c>
      <c r="Q429" s="112" t="s">
        <v>45</v>
      </c>
      <c r="R429" s="112"/>
      <c r="S429" s="112"/>
    </row>
    <row r="430" spans="1:19" x14ac:dyDescent="0.25">
      <c r="A430" s="112" t="s">
        <v>2043</v>
      </c>
      <c r="B430" s="113">
        <v>10</v>
      </c>
      <c r="C430" s="112" t="s">
        <v>2504</v>
      </c>
      <c r="D430" s="53" t="s">
        <v>2001</v>
      </c>
      <c r="E430" s="53" t="s">
        <v>8251</v>
      </c>
      <c r="F430" s="67" t="s">
        <v>7839</v>
      </c>
      <c r="G430" s="112" t="s">
        <v>2298</v>
      </c>
      <c r="H430" s="112" t="s">
        <v>2299</v>
      </c>
      <c r="I430" s="112"/>
      <c r="J430" s="55" t="s">
        <v>7490</v>
      </c>
      <c r="K430" s="55"/>
      <c r="L430" s="49" t="s">
        <v>7469</v>
      </c>
      <c r="M430" s="152">
        <v>0</v>
      </c>
      <c r="N430" s="49" t="s">
        <v>8509</v>
      </c>
      <c r="O430" s="49" t="s">
        <v>8514</v>
      </c>
      <c r="P430" s="112" t="s">
        <v>164</v>
      </c>
      <c r="Q430" s="112" t="s">
        <v>45</v>
      </c>
      <c r="R430" s="112"/>
      <c r="S430" s="112"/>
    </row>
    <row r="431" spans="1:19" x14ac:dyDescent="0.25">
      <c r="A431" s="112" t="s">
        <v>2043</v>
      </c>
      <c r="B431" s="75">
        <v>11</v>
      </c>
      <c r="C431" s="53" t="s">
        <v>1996</v>
      </c>
      <c r="D431" s="53" t="s">
        <v>6565</v>
      </c>
      <c r="E431" s="53" t="s">
        <v>8249</v>
      </c>
      <c r="F431" s="67" t="s">
        <v>7840</v>
      </c>
      <c r="G431" s="53" t="s">
        <v>2306</v>
      </c>
      <c r="H431" s="53" t="s">
        <v>2307</v>
      </c>
      <c r="I431" s="53" t="s">
        <v>2320</v>
      </c>
      <c r="J431" s="55" t="s">
        <v>7490</v>
      </c>
      <c r="K431" s="55"/>
      <c r="L431" s="49" t="s">
        <v>7469</v>
      </c>
      <c r="M431" s="152">
        <v>0</v>
      </c>
      <c r="N431" s="49" t="s">
        <v>8509</v>
      </c>
      <c r="O431" s="49" t="s">
        <v>8514</v>
      </c>
      <c r="P431" s="112" t="s">
        <v>139</v>
      </c>
      <c r="Q431" s="112" t="s">
        <v>45</v>
      </c>
      <c r="R431" s="112"/>
      <c r="S431" s="112"/>
    </row>
    <row r="432" spans="1:19" x14ac:dyDescent="0.25">
      <c r="A432" s="112" t="s">
        <v>2043</v>
      </c>
      <c r="B432" s="113">
        <v>12</v>
      </c>
      <c r="C432" s="112" t="s">
        <v>3819</v>
      </c>
      <c r="D432" s="49" t="s">
        <v>6562</v>
      </c>
      <c r="E432" s="112" t="s">
        <v>7841</v>
      </c>
      <c r="F432" s="110" t="s">
        <v>7841</v>
      </c>
      <c r="G432" s="112" t="s">
        <v>2308</v>
      </c>
      <c r="H432" s="112" t="s">
        <v>2309</v>
      </c>
      <c r="I432" s="112"/>
      <c r="J432" s="55" t="s">
        <v>7490</v>
      </c>
      <c r="K432" s="55"/>
      <c r="L432" s="49" t="s">
        <v>7469</v>
      </c>
      <c r="M432" s="152">
        <v>0</v>
      </c>
      <c r="N432" s="49" t="s">
        <v>8509</v>
      </c>
      <c r="O432" s="49" t="s">
        <v>8514</v>
      </c>
      <c r="P432" s="112" t="s">
        <v>139</v>
      </c>
      <c r="Q432" s="112" t="s">
        <v>45</v>
      </c>
      <c r="R432" s="112"/>
      <c r="S432" s="112"/>
    </row>
    <row r="433" spans="1:19" x14ac:dyDescent="0.25">
      <c r="A433" s="112" t="s">
        <v>2043</v>
      </c>
      <c r="B433" s="75">
        <v>13</v>
      </c>
      <c r="C433" s="53" t="s">
        <v>1994</v>
      </c>
      <c r="D433" s="53" t="s">
        <v>6564</v>
      </c>
      <c r="E433" s="53" t="s">
        <v>8250</v>
      </c>
      <c r="F433" s="67" t="s">
        <v>7842</v>
      </c>
      <c r="G433" s="53" t="s">
        <v>2302</v>
      </c>
      <c r="H433" s="53" t="s">
        <v>2303</v>
      </c>
      <c r="I433" s="53" t="s">
        <v>2318</v>
      </c>
      <c r="J433" s="55" t="s">
        <v>7490</v>
      </c>
      <c r="K433" s="55"/>
      <c r="L433" s="49" t="s">
        <v>7469</v>
      </c>
      <c r="M433" s="152">
        <v>0</v>
      </c>
      <c r="N433" s="49" t="s">
        <v>8509</v>
      </c>
      <c r="O433" s="49" t="s">
        <v>8514</v>
      </c>
      <c r="P433" s="112" t="s">
        <v>2291</v>
      </c>
      <c r="Q433" s="112" t="s">
        <v>45</v>
      </c>
      <c r="R433" s="112"/>
      <c r="S433" s="112"/>
    </row>
    <row r="434" spans="1:19" x14ac:dyDescent="0.25">
      <c r="A434" s="112" t="s">
        <v>2043</v>
      </c>
      <c r="B434" s="75">
        <v>14</v>
      </c>
      <c r="C434" s="53" t="s">
        <v>1995</v>
      </c>
      <c r="D434" s="53" t="s">
        <v>2004</v>
      </c>
      <c r="E434" s="53" t="s">
        <v>8253</v>
      </c>
      <c r="F434" s="67" t="s">
        <v>7843</v>
      </c>
      <c r="G434" s="53" t="s">
        <v>2304</v>
      </c>
      <c r="H434" s="53" t="s">
        <v>2305</v>
      </c>
      <c r="I434" s="53" t="s">
        <v>2319</v>
      </c>
      <c r="J434" s="55" t="s">
        <v>7490</v>
      </c>
      <c r="K434" s="55"/>
      <c r="L434" s="49" t="s">
        <v>7470</v>
      </c>
      <c r="M434" s="152">
        <v>0</v>
      </c>
      <c r="N434" s="49" t="s">
        <v>8509</v>
      </c>
      <c r="O434" s="49" t="s">
        <v>8514</v>
      </c>
      <c r="P434" s="112" t="s">
        <v>100</v>
      </c>
      <c r="Q434" s="112" t="s">
        <v>45</v>
      </c>
      <c r="R434" s="112"/>
      <c r="S434" s="112"/>
    </row>
    <row r="435" spans="1:19" x14ac:dyDescent="0.25">
      <c r="A435" s="112" t="s">
        <v>2043</v>
      </c>
      <c r="B435" s="75">
        <v>15</v>
      </c>
      <c r="C435" s="53" t="s">
        <v>1997</v>
      </c>
      <c r="D435" s="53" t="s">
        <v>462</v>
      </c>
      <c r="E435" s="53" t="s">
        <v>2145</v>
      </c>
      <c r="F435" s="67" t="s">
        <v>7844</v>
      </c>
      <c r="G435" s="53" t="s">
        <v>8520</v>
      </c>
      <c r="H435" s="53" t="s">
        <v>462</v>
      </c>
      <c r="I435" s="53"/>
      <c r="J435" s="55" t="s">
        <v>3410</v>
      </c>
      <c r="K435" s="55" t="s">
        <v>7489</v>
      </c>
      <c r="L435" s="49" t="s">
        <v>91</v>
      </c>
      <c r="M435" s="152">
        <v>0</v>
      </c>
      <c r="N435" s="49" t="s">
        <v>8509</v>
      </c>
      <c r="O435" s="49" t="s">
        <v>8514</v>
      </c>
      <c r="P435" s="112" t="s">
        <v>92</v>
      </c>
      <c r="Q435" s="112" t="s">
        <v>45</v>
      </c>
      <c r="R435" s="112"/>
      <c r="S435" s="112"/>
    </row>
    <row r="436" spans="1:19" x14ac:dyDescent="0.25">
      <c r="A436" s="112" t="s">
        <v>2043</v>
      </c>
      <c r="B436" s="113">
        <v>16</v>
      </c>
      <c r="C436" s="112" t="s">
        <v>3820</v>
      </c>
      <c r="D436" s="49" t="s">
        <v>6626</v>
      </c>
      <c r="E436" s="112" t="s">
        <v>7845</v>
      </c>
      <c r="F436" s="110" t="s">
        <v>7845</v>
      </c>
      <c r="G436" s="112" t="s">
        <v>3924</v>
      </c>
      <c r="H436" s="112" t="s">
        <v>3925</v>
      </c>
      <c r="I436" s="112"/>
      <c r="J436" s="55" t="s">
        <v>7490</v>
      </c>
      <c r="K436" s="55"/>
      <c r="L436" s="112" t="s">
        <v>91</v>
      </c>
      <c r="M436" s="113">
        <v>0</v>
      </c>
      <c r="N436" s="112" t="s">
        <v>8509</v>
      </c>
      <c r="O436" s="112" t="s">
        <v>8514</v>
      </c>
      <c r="P436" s="112" t="s">
        <v>91</v>
      </c>
      <c r="Q436" s="112" t="s">
        <v>45</v>
      </c>
      <c r="R436" s="112"/>
      <c r="S436" s="112"/>
    </row>
    <row r="437" spans="1:19" x14ac:dyDescent="0.25">
      <c r="A437" s="135" t="s">
        <v>6772</v>
      </c>
      <c r="B437" s="76">
        <v>-99</v>
      </c>
      <c r="C437" s="49" t="s">
        <v>292</v>
      </c>
      <c r="D437" s="112"/>
      <c r="E437" s="49"/>
      <c r="F437" s="112"/>
      <c r="G437" s="49" t="s">
        <v>292</v>
      </c>
      <c r="H437" s="49" t="s">
        <v>292</v>
      </c>
      <c r="I437" s="112"/>
      <c r="J437" s="49" t="s">
        <v>7490</v>
      </c>
      <c r="K437" s="49"/>
      <c r="L437" s="52" t="s">
        <v>7470</v>
      </c>
      <c r="M437" s="113" t="s">
        <v>8508</v>
      </c>
      <c r="N437" s="112" t="s">
        <v>8510</v>
      </c>
      <c r="O437" s="112"/>
      <c r="P437" s="131"/>
      <c r="Q437" s="131" t="s">
        <v>54</v>
      </c>
      <c r="R437" s="52"/>
      <c r="S437" s="112"/>
    </row>
    <row r="438" spans="1:19" x14ac:dyDescent="0.25">
      <c r="A438" s="135" t="s">
        <v>6772</v>
      </c>
      <c r="B438" s="76">
        <v>-99</v>
      </c>
      <c r="C438" s="61" t="s">
        <v>6665</v>
      </c>
      <c r="D438" s="112"/>
      <c r="E438" s="49"/>
      <c r="F438" s="112"/>
      <c r="G438" s="49" t="s">
        <v>6773</v>
      </c>
      <c r="H438" s="49" t="s">
        <v>6774</v>
      </c>
      <c r="I438" s="112"/>
      <c r="J438" s="49" t="s">
        <v>7490</v>
      </c>
      <c r="K438" s="49"/>
      <c r="L438" s="49" t="s">
        <v>153</v>
      </c>
      <c r="M438" s="152"/>
      <c r="N438" s="49"/>
      <c r="O438" s="49"/>
      <c r="P438" s="131" t="s">
        <v>153</v>
      </c>
      <c r="Q438" s="131" t="s">
        <v>54</v>
      </c>
      <c r="R438" s="52"/>
      <c r="S438" s="112"/>
    </row>
    <row r="439" spans="1:19" x14ac:dyDescent="0.25">
      <c r="A439" s="135" t="s">
        <v>6772</v>
      </c>
      <c r="B439" s="76">
        <v>-99</v>
      </c>
      <c r="C439" s="61" t="s">
        <v>6666</v>
      </c>
      <c r="D439" s="112"/>
      <c r="E439" s="49"/>
      <c r="F439" s="112"/>
      <c r="G439" s="49" t="s">
        <v>348</v>
      </c>
      <c r="H439" s="49" t="s">
        <v>348</v>
      </c>
      <c r="I439" s="112"/>
      <c r="J439" s="49" t="s">
        <v>7490</v>
      </c>
      <c r="K439" s="49"/>
      <c r="L439" s="53" t="s">
        <v>7470</v>
      </c>
      <c r="M439" s="113" t="s">
        <v>8508</v>
      </c>
      <c r="N439" s="112" t="s">
        <v>8510</v>
      </c>
      <c r="O439" s="112"/>
      <c r="P439" s="131" t="s">
        <v>100</v>
      </c>
      <c r="Q439" s="131" t="s">
        <v>54</v>
      </c>
      <c r="R439" s="52"/>
      <c r="S439" s="112"/>
    </row>
    <row r="440" spans="1:19" x14ac:dyDescent="0.25">
      <c r="A440" s="136" t="s">
        <v>6772</v>
      </c>
      <c r="B440" s="76">
        <v>-99</v>
      </c>
      <c r="C440" s="61" t="s">
        <v>6667</v>
      </c>
      <c r="D440" s="112"/>
      <c r="E440" s="49"/>
      <c r="F440" s="112"/>
      <c r="G440" s="49" t="s">
        <v>6775</v>
      </c>
      <c r="H440" s="49" t="s">
        <v>6776</v>
      </c>
      <c r="I440" s="112"/>
      <c r="J440" s="49" t="s">
        <v>7490</v>
      </c>
      <c r="K440" s="49"/>
      <c r="L440" s="49" t="s">
        <v>91</v>
      </c>
      <c r="M440" s="152"/>
      <c r="N440" s="49"/>
      <c r="O440" s="49"/>
      <c r="P440" s="131" t="s">
        <v>91</v>
      </c>
      <c r="Q440" s="131" t="s">
        <v>54</v>
      </c>
      <c r="R440" s="52"/>
      <c r="S440" s="112"/>
    </row>
    <row r="441" spans="1:19" x14ac:dyDescent="0.25">
      <c r="A441" s="135" t="s">
        <v>6772</v>
      </c>
      <c r="B441" s="76">
        <v>-99</v>
      </c>
      <c r="C441" s="61" t="s">
        <v>6664</v>
      </c>
      <c r="D441" s="112"/>
      <c r="E441" s="49"/>
      <c r="F441" s="112"/>
      <c r="G441" s="49" t="s">
        <v>6770</v>
      </c>
      <c r="H441" s="49" t="s">
        <v>6771</v>
      </c>
      <c r="I441" s="112"/>
      <c r="J441" s="49" t="s">
        <v>7490</v>
      </c>
      <c r="K441" s="49"/>
      <c r="L441" s="49" t="s">
        <v>153</v>
      </c>
      <c r="M441" s="152"/>
      <c r="N441" s="49"/>
      <c r="O441" s="49"/>
      <c r="P441" s="131" t="s">
        <v>153</v>
      </c>
      <c r="Q441" s="131" t="s">
        <v>54</v>
      </c>
      <c r="R441" s="52"/>
      <c r="S441" s="112"/>
    </row>
    <row r="442" spans="1:19" x14ac:dyDescent="0.25">
      <c r="A442" s="135" t="s">
        <v>6772</v>
      </c>
      <c r="B442" s="76">
        <v>-99</v>
      </c>
      <c r="C442" s="61" t="s">
        <v>6669</v>
      </c>
      <c r="D442" s="112"/>
      <c r="E442" s="49"/>
      <c r="F442" s="112"/>
      <c r="G442" s="49" t="s">
        <v>6779</v>
      </c>
      <c r="H442" s="49" t="s">
        <v>6780</v>
      </c>
      <c r="I442" s="112"/>
      <c r="J442" s="49" t="s">
        <v>7490</v>
      </c>
      <c r="K442" s="49"/>
      <c r="L442" s="133" t="s">
        <v>7470</v>
      </c>
      <c r="M442" s="161"/>
      <c r="N442" s="133"/>
      <c r="O442" s="133"/>
      <c r="P442" s="131" t="s">
        <v>3000</v>
      </c>
      <c r="Q442" s="131" t="s">
        <v>54</v>
      </c>
      <c r="R442" s="52"/>
      <c r="S442" s="112"/>
    </row>
    <row r="443" spans="1:19" x14ac:dyDescent="0.25">
      <c r="A443" s="135" t="s">
        <v>6772</v>
      </c>
      <c r="B443" s="76">
        <v>-99</v>
      </c>
      <c r="C443" s="61" t="s">
        <v>6668</v>
      </c>
      <c r="D443" s="112"/>
      <c r="E443" s="49"/>
      <c r="F443" s="112"/>
      <c r="G443" s="49" t="s">
        <v>6777</v>
      </c>
      <c r="H443" s="49" t="s">
        <v>6778</v>
      </c>
      <c r="I443" s="112"/>
      <c r="J443" s="49" t="s">
        <v>7490</v>
      </c>
      <c r="K443" s="49"/>
      <c r="L443" s="49" t="s">
        <v>7471</v>
      </c>
      <c r="M443" s="152"/>
      <c r="N443" s="49"/>
      <c r="O443" s="49"/>
      <c r="P443" s="131" t="s">
        <v>3951</v>
      </c>
      <c r="Q443" s="131" t="s">
        <v>54</v>
      </c>
      <c r="R443" s="52"/>
      <c r="S443" s="112"/>
    </row>
    <row r="444" spans="1:19" x14ac:dyDescent="0.25">
      <c r="A444" s="110" t="s">
        <v>84</v>
      </c>
      <c r="B444" s="111">
        <v>-99</v>
      </c>
      <c r="C444" s="112" t="s">
        <v>4116</v>
      </c>
      <c r="D444" s="112"/>
      <c r="E444" s="112"/>
      <c r="F444" s="112"/>
      <c r="G444" s="49" t="s">
        <v>5058</v>
      </c>
      <c r="H444" s="49" t="s">
        <v>5059</v>
      </c>
      <c r="I444" s="112"/>
      <c r="J444" s="112" t="s">
        <v>7490</v>
      </c>
      <c r="K444" s="112"/>
      <c r="L444" s="133" t="s">
        <v>7470</v>
      </c>
      <c r="M444" s="161">
        <v>0</v>
      </c>
      <c r="N444" s="133" t="s">
        <v>8509</v>
      </c>
      <c r="O444" s="133"/>
      <c r="P444" s="112" t="s">
        <v>6316</v>
      </c>
      <c r="Q444" s="112" t="s">
        <v>80</v>
      </c>
      <c r="R444" s="112"/>
      <c r="S444" s="112"/>
    </row>
    <row r="445" spans="1:19" x14ac:dyDescent="0.25">
      <c r="A445" s="110" t="s">
        <v>84</v>
      </c>
      <c r="B445" s="111">
        <v>-99</v>
      </c>
      <c r="C445" s="112" t="s">
        <v>4160</v>
      </c>
      <c r="D445" s="112" t="s">
        <v>6855</v>
      </c>
      <c r="E445" s="112"/>
      <c r="F445" s="112"/>
      <c r="G445" s="52" t="s">
        <v>5148</v>
      </c>
      <c r="H445" s="52" t="s">
        <v>5149</v>
      </c>
      <c r="I445" s="112"/>
      <c r="J445" s="112" t="s">
        <v>7490</v>
      </c>
      <c r="K445" s="112"/>
      <c r="L445" s="133" t="s">
        <v>7470</v>
      </c>
      <c r="M445" s="161">
        <v>0</v>
      </c>
      <c r="N445" s="133" t="s">
        <v>8509</v>
      </c>
      <c r="O445" s="133"/>
      <c r="P445" s="112" t="s">
        <v>6316</v>
      </c>
      <c r="Q445" s="112" t="s">
        <v>80</v>
      </c>
      <c r="R445" s="112"/>
      <c r="S445" s="112"/>
    </row>
    <row r="446" spans="1:19" x14ac:dyDescent="0.25">
      <c r="A446" s="110" t="s">
        <v>84</v>
      </c>
      <c r="B446" s="111">
        <v>-99</v>
      </c>
      <c r="C446" s="112" t="s">
        <v>4115</v>
      </c>
      <c r="D446" s="112"/>
      <c r="E446" s="112"/>
      <c r="F446" s="112"/>
      <c r="G446" s="49" t="s">
        <v>5056</v>
      </c>
      <c r="H446" s="49" t="s">
        <v>5057</v>
      </c>
      <c r="I446" s="112"/>
      <c r="J446" s="112" t="s">
        <v>7490</v>
      </c>
      <c r="K446" s="112"/>
      <c r="L446" s="133" t="s">
        <v>7470</v>
      </c>
      <c r="M446" s="161">
        <v>0</v>
      </c>
      <c r="N446" s="133" t="s">
        <v>8509</v>
      </c>
      <c r="O446" s="133"/>
      <c r="P446" s="112" t="s">
        <v>3000</v>
      </c>
      <c r="Q446" s="112" t="s">
        <v>80</v>
      </c>
      <c r="R446" s="112"/>
      <c r="S446" s="112"/>
    </row>
    <row r="447" spans="1:19" x14ac:dyDescent="0.25">
      <c r="A447" s="110" t="s">
        <v>84</v>
      </c>
      <c r="B447" s="111">
        <v>-99</v>
      </c>
      <c r="C447" s="112" t="s">
        <v>4121</v>
      </c>
      <c r="D447" s="112" t="s">
        <v>6850</v>
      </c>
      <c r="E447" s="112"/>
      <c r="F447" s="112"/>
      <c r="G447" s="49" t="s">
        <v>5070</v>
      </c>
      <c r="H447" s="49" t="s">
        <v>5071</v>
      </c>
      <c r="I447" s="112"/>
      <c r="J447" s="112" t="s">
        <v>7490</v>
      </c>
      <c r="K447" s="112"/>
      <c r="L447" s="133" t="s">
        <v>7470</v>
      </c>
      <c r="M447" s="161">
        <v>0</v>
      </c>
      <c r="N447" s="133" t="s">
        <v>8509</v>
      </c>
      <c r="O447" s="133"/>
      <c r="P447" s="112" t="s">
        <v>6316</v>
      </c>
      <c r="Q447" s="112" t="s">
        <v>80</v>
      </c>
      <c r="R447" s="112"/>
      <c r="S447" s="112"/>
    </row>
    <row r="448" spans="1:19" x14ac:dyDescent="0.25">
      <c r="A448" s="110" t="s">
        <v>84</v>
      </c>
      <c r="B448" s="111">
        <v>-99</v>
      </c>
      <c r="C448" s="112" t="s">
        <v>4122</v>
      </c>
      <c r="D448" s="112" t="s">
        <v>6852</v>
      </c>
      <c r="E448" s="112"/>
      <c r="F448" s="112"/>
      <c r="G448" s="49" t="s">
        <v>5072</v>
      </c>
      <c r="H448" s="49" t="s">
        <v>5073</v>
      </c>
      <c r="I448" s="112"/>
      <c r="J448" s="112" t="s">
        <v>7490</v>
      </c>
      <c r="K448" s="112"/>
      <c r="L448" s="133" t="s">
        <v>7470</v>
      </c>
      <c r="M448" s="161">
        <v>0</v>
      </c>
      <c r="N448" s="133" t="s">
        <v>8509</v>
      </c>
      <c r="O448" s="133"/>
      <c r="P448" s="112" t="s">
        <v>6316</v>
      </c>
      <c r="Q448" s="112" t="s">
        <v>80</v>
      </c>
      <c r="R448" s="112"/>
      <c r="S448" s="112"/>
    </row>
    <row r="449" spans="1:19" x14ac:dyDescent="0.25">
      <c r="A449" s="110" t="s">
        <v>84</v>
      </c>
      <c r="B449" s="111">
        <v>-99</v>
      </c>
      <c r="C449" s="112" t="s">
        <v>4142</v>
      </c>
      <c r="D449" s="120" t="s">
        <v>6858</v>
      </c>
      <c r="E449" s="112"/>
      <c r="F449" s="112"/>
      <c r="G449" s="49" t="s">
        <v>5112</v>
      </c>
      <c r="H449" s="61" t="s">
        <v>5113</v>
      </c>
      <c r="I449" s="112"/>
      <c r="J449" s="112" t="s">
        <v>7490</v>
      </c>
      <c r="K449" s="112"/>
      <c r="L449" s="112" t="s">
        <v>153</v>
      </c>
      <c r="M449" s="113">
        <v>0</v>
      </c>
      <c r="N449" s="112" t="s">
        <v>8509</v>
      </c>
      <c r="O449" s="112"/>
      <c r="P449" s="112" t="s">
        <v>153</v>
      </c>
      <c r="Q449" s="112" t="s">
        <v>80</v>
      </c>
      <c r="R449" s="112"/>
      <c r="S449" s="112"/>
    </row>
    <row r="450" spans="1:19" x14ac:dyDescent="0.25">
      <c r="A450" s="110" t="s">
        <v>84</v>
      </c>
      <c r="B450" s="111">
        <v>-99</v>
      </c>
      <c r="C450" s="112" t="s">
        <v>4118</v>
      </c>
      <c r="D450" s="112" t="s">
        <v>6854</v>
      </c>
      <c r="E450" s="112"/>
      <c r="F450" s="112"/>
      <c r="G450" s="49" t="s">
        <v>5062</v>
      </c>
      <c r="H450" s="49" t="s">
        <v>5063</v>
      </c>
      <c r="I450" s="112"/>
      <c r="J450" s="112" t="s">
        <v>7490</v>
      </c>
      <c r="K450" s="112"/>
      <c r="L450" s="133" t="s">
        <v>7470</v>
      </c>
      <c r="M450" s="161">
        <v>0</v>
      </c>
      <c r="N450" s="133" t="s">
        <v>8509</v>
      </c>
      <c r="O450" s="133"/>
      <c r="P450" s="112" t="s">
        <v>6316</v>
      </c>
      <c r="Q450" s="112" t="s">
        <v>80</v>
      </c>
      <c r="R450" s="112"/>
      <c r="S450" s="112"/>
    </row>
    <row r="451" spans="1:19" x14ac:dyDescent="0.25">
      <c r="A451" s="110" t="s">
        <v>84</v>
      </c>
      <c r="B451" s="111">
        <v>-99</v>
      </c>
      <c r="C451" s="112" t="s">
        <v>4124</v>
      </c>
      <c r="D451" s="112" t="s">
        <v>6860</v>
      </c>
      <c r="E451" s="112"/>
      <c r="F451" s="112"/>
      <c r="G451" s="52" t="s">
        <v>5076</v>
      </c>
      <c r="H451" s="52" t="s">
        <v>5077</v>
      </c>
      <c r="I451" s="112"/>
      <c r="J451" s="112" t="s">
        <v>7490</v>
      </c>
      <c r="K451" s="112"/>
      <c r="L451" s="133" t="s">
        <v>7470</v>
      </c>
      <c r="M451" s="161">
        <v>0</v>
      </c>
      <c r="N451" s="133" t="s">
        <v>8509</v>
      </c>
      <c r="O451" s="133"/>
      <c r="P451" s="112" t="s">
        <v>6316</v>
      </c>
      <c r="Q451" s="112" t="s">
        <v>80</v>
      </c>
      <c r="R451" s="112"/>
      <c r="S451" s="112"/>
    </row>
    <row r="452" spans="1:19" x14ac:dyDescent="0.25">
      <c r="A452" s="110" t="s">
        <v>84</v>
      </c>
      <c r="B452" s="111">
        <v>-99</v>
      </c>
      <c r="C452" s="112" t="s">
        <v>4123</v>
      </c>
      <c r="D452" s="112" t="s">
        <v>6861</v>
      </c>
      <c r="E452" s="112"/>
      <c r="F452" s="112"/>
      <c r="G452" s="49" t="s">
        <v>5074</v>
      </c>
      <c r="H452" s="49" t="s">
        <v>5075</v>
      </c>
      <c r="I452" s="112"/>
      <c r="J452" s="112" t="s">
        <v>7490</v>
      </c>
      <c r="K452" s="112"/>
      <c r="L452" s="133" t="s">
        <v>7470</v>
      </c>
      <c r="M452" s="161">
        <v>0</v>
      </c>
      <c r="N452" s="133" t="s">
        <v>8509</v>
      </c>
      <c r="O452" s="133"/>
      <c r="P452" s="112" t="s">
        <v>6316</v>
      </c>
      <c r="Q452" s="112" t="s">
        <v>80</v>
      </c>
      <c r="R452" s="112"/>
      <c r="S452" s="112"/>
    </row>
    <row r="453" spans="1:19" x14ac:dyDescent="0.25">
      <c r="A453" s="110" t="s">
        <v>84</v>
      </c>
      <c r="B453" s="111">
        <v>-99</v>
      </c>
      <c r="C453" s="112" t="s">
        <v>4114</v>
      </c>
      <c r="D453" s="112" t="s">
        <v>6872</v>
      </c>
      <c r="E453" s="112"/>
      <c r="F453" s="112"/>
      <c r="G453" s="49" t="s">
        <v>5054</v>
      </c>
      <c r="H453" s="49" t="s">
        <v>5055</v>
      </c>
      <c r="I453" s="112"/>
      <c r="J453" s="112" t="s">
        <v>7490</v>
      </c>
      <c r="K453" s="112"/>
      <c r="L453" s="133" t="s">
        <v>7470</v>
      </c>
      <c r="M453" s="161">
        <v>0</v>
      </c>
      <c r="N453" s="133" t="s">
        <v>8509</v>
      </c>
      <c r="O453" s="133"/>
      <c r="P453" s="112" t="s">
        <v>3000</v>
      </c>
      <c r="Q453" s="112" t="s">
        <v>80</v>
      </c>
      <c r="R453" s="112"/>
      <c r="S453" s="112"/>
    </row>
    <row r="454" spans="1:19" x14ac:dyDescent="0.25">
      <c r="A454" s="110" t="s">
        <v>84</v>
      </c>
      <c r="B454" s="115">
        <v>-99</v>
      </c>
      <c r="C454" s="112" t="s">
        <v>4112</v>
      </c>
      <c r="D454" s="53"/>
      <c r="E454" s="112"/>
      <c r="F454" s="112"/>
      <c r="G454" s="49" t="s">
        <v>4112</v>
      </c>
      <c r="H454" s="52"/>
      <c r="I454" s="112"/>
      <c r="J454" s="112" t="s">
        <v>7490</v>
      </c>
      <c r="K454" s="112"/>
      <c r="L454" s="120" t="s">
        <v>91</v>
      </c>
      <c r="M454" s="138" t="s">
        <v>8508</v>
      </c>
      <c r="N454" s="120" t="s">
        <v>8510</v>
      </c>
      <c r="O454" s="120"/>
      <c r="P454" s="112"/>
      <c r="Q454" s="112" t="s">
        <v>80</v>
      </c>
      <c r="R454" s="112"/>
      <c r="S454" s="112"/>
    </row>
    <row r="455" spans="1:19" x14ac:dyDescent="0.25">
      <c r="A455" s="110" t="s">
        <v>84</v>
      </c>
      <c r="B455" s="111">
        <v>-99</v>
      </c>
      <c r="C455" s="112" t="s">
        <v>4117</v>
      </c>
      <c r="D455" s="112" t="s">
        <v>6853</v>
      </c>
      <c r="E455" s="112"/>
      <c r="F455" s="112"/>
      <c r="G455" s="49" t="s">
        <v>5060</v>
      </c>
      <c r="H455" s="49" t="s">
        <v>5061</v>
      </c>
      <c r="I455" s="112"/>
      <c r="J455" s="112" t="s">
        <v>7490</v>
      </c>
      <c r="K455" s="112"/>
      <c r="L455" s="133" t="s">
        <v>7470</v>
      </c>
      <c r="M455" s="161">
        <v>0</v>
      </c>
      <c r="N455" s="133" t="s">
        <v>8509</v>
      </c>
      <c r="O455" s="133"/>
      <c r="P455" s="112" t="s">
        <v>6316</v>
      </c>
      <c r="Q455" s="112" t="s">
        <v>80</v>
      </c>
      <c r="R455" s="112"/>
      <c r="S455" s="112"/>
    </row>
    <row r="456" spans="1:19" x14ac:dyDescent="0.25">
      <c r="A456" s="114" t="s">
        <v>84</v>
      </c>
      <c r="B456" s="99">
        <v>1</v>
      </c>
      <c r="C456" s="100" t="s">
        <v>93</v>
      </c>
      <c r="D456" s="100" t="s">
        <v>1923</v>
      </c>
      <c r="E456" s="101"/>
      <c r="F456" s="100" t="s">
        <v>7658</v>
      </c>
      <c r="G456" s="100" t="s">
        <v>277</v>
      </c>
      <c r="H456" s="100" t="s">
        <v>278</v>
      </c>
      <c r="I456" s="100" t="s">
        <v>2311</v>
      </c>
      <c r="J456" s="102" t="s">
        <v>7490</v>
      </c>
      <c r="K456" s="102"/>
      <c r="L456" s="100" t="s">
        <v>91</v>
      </c>
      <c r="M456" s="153" t="s">
        <v>8508</v>
      </c>
      <c r="N456" s="102" t="s">
        <v>8510</v>
      </c>
      <c r="O456" s="102" t="s">
        <v>8513</v>
      </c>
      <c r="P456" s="114" t="s">
        <v>91</v>
      </c>
      <c r="Q456" s="114" t="s">
        <v>80</v>
      </c>
      <c r="R456" s="114"/>
      <c r="S456" s="112"/>
    </row>
    <row r="457" spans="1:19" x14ac:dyDescent="0.25">
      <c r="A457" s="110" t="s">
        <v>84</v>
      </c>
      <c r="B457" s="111">
        <v>2</v>
      </c>
      <c r="C457" s="112" t="s">
        <v>4113</v>
      </c>
      <c r="D457" s="53" t="s">
        <v>7550</v>
      </c>
      <c r="E457" s="112"/>
      <c r="F457" s="112"/>
      <c r="G457" s="49" t="s">
        <v>465</v>
      </c>
      <c r="H457" s="49" t="s">
        <v>5052</v>
      </c>
      <c r="I457" s="112"/>
      <c r="J457" s="112" t="s">
        <v>7490</v>
      </c>
      <c r="K457" s="112"/>
      <c r="L457" s="98" t="s">
        <v>7470</v>
      </c>
      <c r="M457" s="159" t="s">
        <v>8508</v>
      </c>
      <c r="N457" s="98" t="s">
        <v>8510</v>
      </c>
      <c r="O457" s="98" t="s">
        <v>8513</v>
      </c>
      <c r="P457" s="112" t="s">
        <v>100</v>
      </c>
      <c r="Q457" s="112" t="s">
        <v>80</v>
      </c>
      <c r="R457" s="112"/>
      <c r="S457" s="112"/>
    </row>
    <row r="458" spans="1:19" x14ac:dyDescent="0.25">
      <c r="A458" s="114" t="s">
        <v>84</v>
      </c>
      <c r="B458" s="99">
        <v>3</v>
      </c>
      <c r="C458" s="100" t="s">
        <v>116</v>
      </c>
      <c r="D458" s="100" t="s">
        <v>6628</v>
      </c>
      <c r="E458" s="101"/>
      <c r="F458" s="100"/>
      <c r="G458" s="100" t="s">
        <v>318</v>
      </c>
      <c r="H458" s="100"/>
      <c r="I458" s="100"/>
      <c r="J458" s="102" t="s">
        <v>7490</v>
      </c>
      <c r="K458" s="102"/>
      <c r="L458" s="54" t="s">
        <v>91</v>
      </c>
      <c r="M458" s="157" t="s">
        <v>8508</v>
      </c>
      <c r="N458" s="56" t="s">
        <v>8510</v>
      </c>
      <c r="O458" s="56" t="s">
        <v>8513</v>
      </c>
      <c r="P458" s="114" t="s">
        <v>100</v>
      </c>
      <c r="Q458" s="114" t="s">
        <v>80</v>
      </c>
      <c r="R458" s="112" t="s">
        <v>7474</v>
      </c>
      <c r="S458" s="112"/>
    </row>
    <row r="459" spans="1:19" x14ac:dyDescent="0.25">
      <c r="A459" s="114" t="s">
        <v>84</v>
      </c>
      <c r="B459" s="99">
        <v>4</v>
      </c>
      <c r="C459" s="114" t="s">
        <v>2591</v>
      </c>
      <c r="D459" s="101" t="s">
        <v>7535</v>
      </c>
      <c r="E459" s="114"/>
      <c r="F459" s="114"/>
      <c r="G459" s="101" t="s">
        <v>3015</v>
      </c>
      <c r="H459" s="101" t="s">
        <v>2796</v>
      </c>
      <c r="I459" s="114"/>
      <c r="J459" s="114" t="s">
        <v>7490</v>
      </c>
      <c r="K459" s="114"/>
      <c r="L459" s="114" t="s">
        <v>7470</v>
      </c>
      <c r="M459" s="115" t="s">
        <v>8508</v>
      </c>
      <c r="N459" s="114" t="s">
        <v>8509</v>
      </c>
      <c r="O459" s="114" t="s">
        <v>8513</v>
      </c>
      <c r="P459" s="114" t="s">
        <v>100</v>
      </c>
      <c r="Q459" s="114" t="s">
        <v>80</v>
      </c>
      <c r="R459" s="114"/>
      <c r="S459" s="114"/>
    </row>
    <row r="460" spans="1:19" x14ac:dyDescent="0.25">
      <c r="A460" s="110" t="s">
        <v>84</v>
      </c>
      <c r="B460" s="92">
        <v>5</v>
      </c>
      <c r="C460" s="53" t="s">
        <v>259</v>
      </c>
      <c r="D460" s="53" t="s">
        <v>2057</v>
      </c>
      <c r="E460" s="69"/>
      <c r="F460" s="53" t="s">
        <v>7589</v>
      </c>
      <c r="G460" s="53" t="s">
        <v>467</v>
      </c>
      <c r="H460" s="53" t="s">
        <v>468</v>
      </c>
      <c r="I460" s="67" t="s">
        <v>2393</v>
      </c>
      <c r="J460" s="55" t="s">
        <v>7490</v>
      </c>
      <c r="K460" s="55"/>
      <c r="L460" s="53" t="s">
        <v>153</v>
      </c>
      <c r="M460" s="154">
        <v>0</v>
      </c>
      <c r="N460" s="55" t="s">
        <v>8509</v>
      </c>
      <c r="O460" s="55" t="s">
        <v>8514</v>
      </c>
      <c r="P460" s="112" t="s">
        <v>153</v>
      </c>
      <c r="Q460" s="112" t="s">
        <v>80</v>
      </c>
      <c r="R460" s="112"/>
      <c r="S460" s="112"/>
    </row>
    <row r="461" spans="1:19" x14ac:dyDescent="0.25">
      <c r="A461" s="110" t="s">
        <v>84</v>
      </c>
      <c r="B461" s="92">
        <v>6</v>
      </c>
      <c r="C461" s="53" t="s">
        <v>260</v>
      </c>
      <c r="D461" s="53" t="s">
        <v>2058</v>
      </c>
      <c r="E461" s="69"/>
      <c r="F461" s="53" t="s">
        <v>7590</v>
      </c>
      <c r="G461" s="53" t="s">
        <v>469</v>
      </c>
      <c r="H461" s="53" t="s">
        <v>470</v>
      </c>
      <c r="I461" s="67" t="s">
        <v>2394</v>
      </c>
      <c r="J461" s="55" t="s">
        <v>7490</v>
      </c>
      <c r="K461" s="55"/>
      <c r="L461" s="53" t="s">
        <v>153</v>
      </c>
      <c r="M461" s="154">
        <v>0</v>
      </c>
      <c r="N461" s="55" t="s">
        <v>8509</v>
      </c>
      <c r="O461" s="55" t="s">
        <v>8514</v>
      </c>
      <c r="P461" s="112" t="s">
        <v>153</v>
      </c>
      <c r="Q461" s="112" t="s">
        <v>80</v>
      </c>
      <c r="R461" s="112"/>
      <c r="S461" s="112"/>
    </row>
    <row r="462" spans="1:19" x14ac:dyDescent="0.25">
      <c r="A462" s="110" t="s">
        <v>84</v>
      </c>
      <c r="B462" s="92">
        <v>7</v>
      </c>
      <c r="C462" s="53" t="s">
        <v>261</v>
      </c>
      <c r="D462" s="53" t="s">
        <v>2059</v>
      </c>
      <c r="E462" s="69"/>
      <c r="F462" s="53" t="s">
        <v>7591</v>
      </c>
      <c r="G462" s="53" t="s">
        <v>471</v>
      </c>
      <c r="H462" s="53" t="s">
        <v>472</v>
      </c>
      <c r="I462" s="67" t="s">
        <v>2395</v>
      </c>
      <c r="J462" s="55" t="s">
        <v>7490</v>
      </c>
      <c r="K462" s="55"/>
      <c r="L462" s="53" t="s">
        <v>153</v>
      </c>
      <c r="M462" s="154">
        <v>0</v>
      </c>
      <c r="N462" s="55" t="s">
        <v>8509</v>
      </c>
      <c r="O462" s="55" t="s">
        <v>8514</v>
      </c>
      <c r="P462" s="112" t="s">
        <v>153</v>
      </c>
      <c r="Q462" s="112" t="s">
        <v>80</v>
      </c>
      <c r="R462" s="112"/>
      <c r="S462" s="112"/>
    </row>
    <row r="463" spans="1:19" x14ac:dyDescent="0.25">
      <c r="A463" s="110" t="s">
        <v>84</v>
      </c>
      <c r="B463" s="111">
        <v>8</v>
      </c>
      <c r="C463" s="112" t="s">
        <v>2690</v>
      </c>
      <c r="D463" s="53" t="s">
        <v>3314</v>
      </c>
      <c r="E463" s="112"/>
      <c r="F463" s="112"/>
      <c r="G463" s="49" t="s">
        <v>5064</v>
      </c>
      <c r="H463" s="49" t="s">
        <v>5065</v>
      </c>
      <c r="I463" s="112"/>
      <c r="J463" s="112" t="s">
        <v>7490</v>
      </c>
      <c r="K463" s="112"/>
      <c r="L463" s="112" t="s">
        <v>153</v>
      </c>
      <c r="M463" s="113">
        <v>0</v>
      </c>
      <c r="N463" s="112" t="s">
        <v>8509</v>
      </c>
      <c r="O463" s="112" t="s">
        <v>8514</v>
      </c>
      <c r="P463" s="112" t="s">
        <v>153</v>
      </c>
      <c r="Q463" s="112" t="s">
        <v>80</v>
      </c>
      <c r="R463" s="112"/>
      <c r="S463" s="112"/>
    </row>
    <row r="464" spans="1:19" x14ac:dyDescent="0.25">
      <c r="A464" s="110" t="s">
        <v>84</v>
      </c>
      <c r="B464" s="111"/>
      <c r="C464" s="112" t="s">
        <v>4143</v>
      </c>
      <c r="D464" s="112" t="s">
        <v>6835</v>
      </c>
      <c r="E464" s="112"/>
      <c r="F464" s="112"/>
      <c r="G464" s="49" t="s">
        <v>5114</v>
      </c>
      <c r="H464" s="49" t="s">
        <v>5115</v>
      </c>
      <c r="I464" s="112"/>
      <c r="J464" s="112" t="s">
        <v>7490</v>
      </c>
      <c r="K464" s="112"/>
      <c r="L464" s="112" t="s">
        <v>153</v>
      </c>
      <c r="M464" s="113">
        <v>0</v>
      </c>
      <c r="N464" s="112" t="s">
        <v>8509</v>
      </c>
      <c r="O464" s="112" t="s">
        <v>8514</v>
      </c>
      <c r="P464" s="112" t="s">
        <v>153</v>
      </c>
      <c r="Q464" s="112" t="s">
        <v>80</v>
      </c>
      <c r="R464" s="112"/>
      <c r="S464" s="112"/>
    </row>
    <row r="465" spans="1:19" x14ac:dyDescent="0.25">
      <c r="A465" s="110" t="s">
        <v>84</v>
      </c>
      <c r="B465" s="111"/>
      <c r="C465" s="112" t="s">
        <v>4149</v>
      </c>
      <c r="D465" s="112" t="s">
        <v>6836</v>
      </c>
      <c r="E465" s="112"/>
      <c r="F465" s="112"/>
      <c r="G465" s="49" t="s">
        <v>5126</v>
      </c>
      <c r="H465" s="49" t="s">
        <v>5127</v>
      </c>
      <c r="I465" s="112"/>
      <c r="J465" s="112" t="s">
        <v>7490</v>
      </c>
      <c r="K465" s="112"/>
      <c r="L465" s="112" t="s">
        <v>153</v>
      </c>
      <c r="M465" s="113">
        <v>0</v>
      </c>
      <c r="N465" s="112" t="s">
        <v>8509</v>
      </c>
      <c r="O465" s="112" t="s">
        <v>8514</v>
      </c>
      <c r="P465" s="112" t="s">
        <v>153</v>
      </c>
      <c r="Q465" s="112" t="s">
        <v>80</v>
      </c>
      <c r="R465" s="112"/>
      <c r="S465" s="112"/>
    </row>
    <row r="466" spans="1:19" x14ac:dyDescent="0.25">
      <c r="A466" s="110" t="s">
        <v>84</v>
      </c>
      <c r="B466" s="111"/>
      <c r="C466" s="112" t="s">
        <v>4144</v>
      </c>
      <c r="D466" s="112" t="s">
        <v>6837</v>
      </c>
      <c r="E466" s="112"/>
      <c r="F466" s="112"/>
      <c r="G466" s="49" t="s">
        <v>5116</v>
      </c>
      <c r="H466" s="49" t="s">
        <v>5117</v>
      </c>
      <c r="I466" s="112"/>
      <c r="J466" s="112" t="s">
        <v>7490</v>
      </c>
      <c r="K466" s="112"/>
      <c r="L466" s="112" t="s">
        <v>153</v>
      </c>
      <c r="M466" s="113">
        <v>0</v>
      </c>
      <c r="N466" s="112" t="s">
        <v>8509</v>
      </c>
      <c r="O466" s="112" t="s">
        <v>8514</v>
      </c>
      <c r="P466" s="112" t="s">
        <v>153</v>
      </c>
      <c r="Q466" s="112" t="s">
        <v>80</v>
      </c>
      <c r="R466" s="112"/>
      <c r="S466" s="112"/>
    </row>
    <row r="467" spans="1:19" x14ac:dyDescent="0.25">
      <c r="A467" s="110" t="s">
        <v>84</v>
      </c>
      <c r="B467" s="111"/>
      <c r="C467" s="112" t="s">
        <v>4145</v>
      </c>
      <c r="D467" s="112" t="s">
        <v>6838</v>
      </c>
      <c r="E467" s="112"/>
      <c r="F467" s="112"/>
      <c r="G467" s="49" t="s">
        <v>5118</v>
      </c>
      <c r="H467" s="49" t="s">
        <v>5119</v>
      </c>
      <c r="I467" s="112"/>
      <c r="J467" s="112" t="s">
        <v>7490</v>
      </c>
      <c r="K467" s="112"/>
      <c r="L467" s="112" t="s">
        <v>153</v>
      </c>
      <c r="M467" s="113">
        <v>0</v>
      </c>
      <c r="N467" s="112" t="s">
        <v>8509</v>
      </c>
      <c r="O467" s="112" t="s">
        <v>8514</v>
      </c>
      <c r="P467" s="112" t="s">
        <v>153</v>
      </c>
      <c r="Q467" s="112" t="s">
        <v>80</v>
      </c>
      <c r="R467" s="112"/>
      <c r="S467" s="112"/>
    </row>
    <row r="468" spans="1:19" x14ac:dyDescent="0.25">
      <c r="A468" s="110" t="s">
        <v>84</v>
      </c>
      <c r="B468" s="111"/>
      <c r="C468" s="112" t="s">
        <v>4147</v>
      </c>
      <c r="D468" s="112" t="s">
        <v>6839</v>
      </c>
      <c r="E468" s="112"/>
      <c r="F468" s="112"/>
      <c r="G468" s="49" t="s">
        <v>5122</v>
      </c>
      <c r="H468" s="49" t="s">
        <v>5123</v>
      </c>
      <c r="I468" s="112"/>
      <c r="J468" s="112" t="s">
        <v>7490</v>
      </c>
      <c r="K468" s="112"/>
      <c r="L468" s="112" t="s">
        <v>153</v>
      </c>
      <c r="M468" s="113">
        <v>0</v>
      </c>
      <c r="N468" s="112" t="s">
        <v>8509</v>
      </c>
      <c r="O468" s="112" t="s">
        <v>8514</v>
      </c>
      <c r="P468" s="112" t="s">
        <v>153</v>
      </c>
      <c r="Q468" s="112" t="s">
        <v>80</v>
      </c>
      <c r="R468" s="112"/>
      <c r="S468" s="112"/>
    </row>
    <row r="469" spans="1:19" x14ac:dyDescent="0.25">
      <c r="A469" s="110" t="s">
        <v>84</v>
      </c>
      <c r="B469" s="111"/>
      <c r="C469" s="112" t="s">
        <v>4132</v>
      </c>
      <c r="D469" s="112" t="s">
        <v>6840</v>
      </c>
      <c r="E469" s="112"/>
      <c r="F469" s="112"/>
      <c r="G469" s="49" t="s">
        <v>5092</v>
      </c>
      <c r="H469" s="49" t="s">
        <v>5093</v>
      </c>
      <c r="I469" s="112"/>
      <c r="J469" s="112" t="s">
        <v>7490</v>
      </c>
      <c r="K469" s="112"/>
      <c r="L469" s="112" t="s">
        <v>153</v>
      </c>
      <c r="M469" s="113">
        <v>0</v>
      </c>
      <c r="N469" s="112" t="s">
        <v>8509</v>
      </c>
      <c r="O469" s="112" t="s">
        <v>8514</v>
      </c>
      <c r="P469" s="112" t="s">
        <v>153</v>
      </c>
      <c r="Q469" s="112" t="s">
        <v>80</v>
      </c>
      <c r="R469" s="112"/>
      <c r="S469" s="112"/>
    </row>
    <row r="470" spans="1:19" x14ac:dyDescent="0.25">
      <c r="A470" s="110" t="s">
        <v>84</v>
      </c>
      <c r="B470" s="111"/>
      <c r="C470" s="112" t="s">
        <v>4133</v>
      </c>
      <c r="D470" s="112" t="s">
        <v>6841</v>
      </c>
      <c r="E470" s="112"/>
      <c r="F470" s="112"/>
      <c r="G470" s="49" t="s">
        <v>5094</v>
      </c>
      <c r="H470" s="49" t="s">
        <v>5095</v>
      </c>
      <c r="I470" s="112"/>
      <c r="J470" s="112" t="s">
        <v>7490</v>
      </c>
      <c r="K470" s="112"/>
      <c r="L470" s="112" t="s">
        <v>153</v>
      </c>
      <c r="M470" s="113">
        <v>0</v>
      </c>
      <c r="N470" s="112" t="s">
        <v>8509</v>
      </c>
      <c r="O470" s="112" t="s">
        <v>8514</v>
      </c>
      <c r="P470" s="112" t="s">
        <v>153</v>
      </c>
      <c r="Q470" s="112" t="s">
        <v>80</v>
      </c>
      <c r="R470" s="112"/>
      <c r="S470" s="112"/>
    </row>
    <row r="471" spans="1:19" x14ac:dyDescent="0.25">
      <c r="A471" s="110" t="s">
        <v>84</v>
      </c>
      <c r="B471" s="111"/>
      <c r="C471" s="112" t="s">
        <v>4141</v>
      </c>
      <c r="D471" s="112" t="s">
        <v>6856</v>
      </c>
      <c r="E471" s="112"/>
      <c r="F471" s="112"/>
      <c r="G471" s="49" t="s">
        <v>5110</v>
      </c>
      <c r="H471" s="49" t="s">
        <v>5111</v>
      </c>
      <c r="I471" s="112"/>
      <c r="J471" s="112" t="s">
        <v>7490</v>
      </c>
      <c r="K471" s="112"/>
      <c r="L471" s="112" t="s">
        <v>153</v>
      </c>
      <c r="M471" s="113">
        <v>0</v>
      </c>
      <c r="N471" s="112" t="s">
        <v>8509</v>
      </c>
      <c r="O471" s="112" t="s">
        <v>8514</v>
      </c>
      <c r="P471" s="112" t="s">
        <v>153</v>
      </c>
      <c r="Q471" s="112" t="s">
        <v>80</v>
      </c>
      <c r="R471" s="112"/>
      <c r="S471" s="112"/>
    </row>
    <row r="472" spans="1:19" x14ac:dyDescent="0.25">
      <c r="A472" s="110" t="s">
        <v>84</v>
      </c>
      <c r="B472" s="111"/>
      <c r="C472" s="112" t="s">
        <v>4159</v>
      </c>
      <c r="D472" s="112" t="s">
        <v>6851</v>
      </c>
      <c r="E472" s="112"/>
      <c r="F472" s="112"/>
      <c r="G472" s="49" t="s">
        <v>5146</v>
      </c>
      <c r="H472" s="49" t="s">
        <v>5147</v>
      </c>
      <c r="I472" s="112"/>
      <c r="J472" s="112" t="s">
        <v>7490</v>
      </c>
      <c r="K472" s="112"/>
      <c r="L472" s="112" t="s">
        <v>153</v>
      </c>
      <c r="M472" s="113">
        <v>0</v>
      </c>
      <c r="N472" s="112" t="s">
        <v>8509</v>
      </c>
      <c r="O472" s="112" t="s">
        <v>8514</v>
      </c>
      <c r="P472" s="112" t="s">
        <v>153</v>
      </c>
      <c r="Q472" s="112" t="s">
        <v>80</v>
      </c>
      <c r="R472" s="112"/>
      <c r="S472" s="112"/>
    </row>
    <row r="473" spans="1:19" x14ac:dyDescent="0.25">
      <c r="A473" s="110" t="s">
        <v>84</v>
      </c>
      <c r="B473" s="111"/>
      <c r="C473" s="112" t="s">
        <v>4134</v>
      </c>
      <c r="D473" s="112" t="s">
        <v>6834</v>
      </c>
      <c r="E473" s="112"/>
      <c r="F473" s="112"/>
      <c r="G473" s="49" t="s">
        <v>5096</v>
      </c>
      <c r="H473" s="49" t="s">
        <v>5097</v>
      </c>
      <c r="I473" s="112"/>
      <c r="J473" s="112" t="s">
        <v>7490</v>
      </c>
      <c r="K473" s="112"/>
      <c r="L473" s="112" t="s">
        <v>153</v>
      </c>
      <c r="M473" s="113">
        <v>0</v>
      </c>
      <c r="N473" s="112" t="s">
        <v>8509</v>
      </c>
      <c r="O473" s="112" t="s">
        <v>8514</v>
      </c>
      <c r="P473" s="112" t="s">
        <v>153</v>
      </c>
      <c r="Q473" s="112" t="s">
        <v>80</v>
      </c>
      <c r="R473" s="112"/>
      <c r="S473" s="112"/>
    </row>
    <row r="474" spans="1:19" x14ac:dyDescent="0.25">
      <c r="A474" s="110" t="s">
        <v>84</v>
      </c>
      <c r="B474" s="111"/>
      <c r="C474" s="112" t="s">
        <v>4148</v>
      </c>
      <c r="D474" s="112" t="s">
        <v>6857</v>
      </c>
      <c r="E474" s="112"/>
      <c r="F474" s="112"/>
      <c r="G474" s="49" t="s">
        <v>5124</v>
      </c>
      <c r="H474" s="49" t="s">
        <v>5125</v>
      </c>
      <c r="I474" s="112"/>
      <c r="J474" s="112" t="s">
        <v>7490</v>
      </c>
      <c r="K474" s="112"/>
      <c r="L474" s="112" t="s">
        <v>153</v>
      </c>
      <c r="M474" s="113">
        <v>0</v>
      </c>
      <c r="N474" s="112" t="s">
        <v>8509</v>
      </c>
      <c r="O474" s="112" t="s">
        <v>8514</v>
      </c>
      <c r="P474" s="112" t="s">
        <v>153</v>
      </c>
      <c r="Q474" s="112" t="s">
        <v>80</v>
      </c>
      <c r="R474" s="112"/>
      <c r="S474" s="112"/>
    </row>
    <row r="475" spans="1:19" x14ac:dyDescent="0.25">
      <c r="A475" s="110" t="s">
        <v>84</v>
      </c>
      <c r="B475" s="111"/>
      <c r="C475" s="112" t="s">
        <v>4146</v>
      </c>
      <c r="D475" s="120" t="s">
        <v>6858</v>
      </c>
      <c r="E475" s="112"/>
      <c r="F475" s="112"/>
      <c r="G475" s="49" t="s">
        <v>5120</v>
      </c>
      <c r="H475" s="61" t="s">
        <v>5121</v>
      </c>
      <c r="I475" s="112"/>
      <c r="J475" s="112" t="s">
        <v>7490</v>
      </c>
      <c r="K475" s="112"/>
      <c r="L475" s="112" t="s">
        <v>153</v>
      </c>
      <c r="M475" s="113">
        <v>0</v>
      </c>
      <c r="N475" s="112" t="s">
        <v>8509</v>
      </c>
      <c r="O475" s="112" t="s">
        <v>8514</v>
      </c>
      <c r="P475" s="112" t="s">
        <v>153</v>
      </c>
      <c r="Q475" s="112" t="s">
        <v>80</v>
      </c>
      <c r="R475" s="112"/>
      <c r="S475" s="112"/>
    </row>
    <row r="476" spans="1:19" x14ac:dyDescent="0.25">
      <c r="A476" s="110" t="s">
        <v>84</v>
      </c>
      <c r="B476" s="111"/>
      <c r="C476" s="112" t="s">
        <v>4054</v>
      </c>
      <c r="D476" s="112" t="s">
        <v>6516</v>
      </c>
      <c r="E476" s="112"/>
      <c r="F476" s="112"/>
      <c r="G476" s="52" t="s">
        <v>5152</v>
      </c>
      <c r="H476" s="52" t="s">
        <v>5153</v>
      </c>
      <c r="I476" s="112"/>
      <c r="J476" s="112" t="s">
        <v>7490</v>
      </c>
      <c r="K476" s="112"/>
      <c r="L476" s="112" t="s">
        <v>7470</v>
      </c>
      <c r="M476" s="113">
        <v>0</v>
      </c>
      <c r="N476" s="112" t="s">
        <v>8509</v>
      </c>
      <c r="O476" s="112" t="s">
        <v>8514</v>
      </c>
      <c r="P476" s="112" t="s">
        <v>7473</v>
      </c>
      <c r="Q476" s="112" t="s">
        <v>80</v>
      </c>
      <c r="R476" s="112"/>
      <c r="S476" s="112"/>
    </row>
    <row r="477" spans="1:19" x14ac:dyDescent="0.25">
      <c r="A477" s="110" t="s">
        <v>84</v>
      </c>
      <c r="B477" s="111"/>
      <c r="C477" s="112" t="s">
        <v>4126</v>
      </c>
      <c r="D477" s="112" t="s">
        <v>6842</v>
      </c>
      <c r="E477" s="112"/>
      <c r="F477" s="112"/>
      <c r="G477" s="49" t="s">
        <v>5080</v>
      </c>
      <c r="H477" s="49" t="s">
        <v>5081</v>
      </c>
      <c r="I477" s="112"/>
      <c r="J477" s="112" t="s">
        <v>7490</v>
      </c>
      <c r="K477" s="112"/>
      <c r="L477" s="112" t="s">
        <v>153</v>
      </c>
      <c r="M477" s="113">
        <v>0</v>
      </c>
      <c r="N477" s="112" t="s">
        <v>8509</v>
      </c>
      <c r="O477" s="112" t="s">
        <v>8514</v>
      </c>
      <c r="P477" s="112" t="s">
        <v>153</v>
      </c>
      <c r="Q477" s="112" t="s">
        <v>80</v>
      </c>
      <c r="R477" s="112"/>
      <c r="S477" s="112"/>
    </row>
    <row r="478" spans="1:19" x14ac:dyDescent="0.25">
      <c r="A478" s="110" t="s">
        <v>84</v>
      </c>
      <c r="B478" s="111"/>
      <c r="C478" s="112" t="s">
        <v>4127</v>
      </c>
      <c r="D478" s="112" t="s">
        <v>6859</v>
      </c>
      <c r="E478" s="112"/>
      <c r="F478" s="112"/>
      <c r="G478" s="49" t="s">
        <v>5082</v>
      </c>
      <c r="H478" s="49" t="s">
        <v>5083</v>
      </c>
      <c r="I478" s="112"/>
      <c r="J478" s="112" t="s">
        <v>7490</v>
      </c>
      <c r="K478" s="112"/>
      <c r="L478" s="112" t="s">
        <v>153</v>
      </c>
      <c r="M478" s="113">
        <v>0</v>
      </c>
      <c r="N478" s="112" t="s">
        <v>8509</v>
      </c>
      <c r="O478" s="112" t="s">
        <v>8514</v>
      </c>
      <c r="P478" s="112" t="s">
        <v>153</v>
      </c>
      <c r="Q478" s="112" t="s">
        <v>80</v>
      </c>
      <c r="R478" s="112"/>
      <c r="S478" s="112"/>
    </row>
    <row r="479" spans="1:19" x14ac:dyDescent="0.25">
      <c r="A479" s="110" t="s">
        <v>84</v>
      </c>
      <c r="B479" s="111"/>
      <c r="C479" s="112" t="s">
        <v>4128</v>
      </c>
      <c r="D479" s="112" t="s">
        <v>6843</v>
      </c>
      <c r="E479" s="112"/>
      <c r="F479" s="112"/>
      <c r="G479" s="49" t="s">
        <v>5084</v>
      </c>
      <c r="H479" s="49" t="s">
        <v>5085</v>
      </c>
      <c r="I479" s="112"/>
      <c r="J479" s="112" t="s">
        <v>7490</v>
      </c>
      <c r="K479" s="112"/>
      <c r="L479" s="112" t="s">
        <v>153</v>
      </c>
      <c r="M479" s="113">
        <v>0</v>
      </c>
      <c r="N479" s="112" t="s">
        <v>8509</v>
      </c>
      <c r="O479" s="112" t="s">
        <v>8514</v>
      </c>
      <c r="P479" s="112" t="s">
        <v>153</v>
      </c>
      <c r="Q479" s="112" t="s">
        <v>80</v>
      </c>
      <c r="R479" s="112"/>
      <c r="S479" s="112"/>
    </row>
    <row r="480" spans="1:19" x14ac:dyDescent="0.25">
      <c r="A480" s="110" t="s">
        <v>84</v>
      </c>
      <c r="B480" s="111"/>
      <c r="C480" s="112" t="s">
        <v>4129</v>
      </c>
      <c r="D480" s="112" t="s">
        <v>6844</v>
      </c>
      <c r="E480" s="112"/>
      <c r="F480" s="112"/>
      <c r="G480" s="49" t="s">
        <v>5086</v>
      </c>
      <c r="H480" s="49" t="s">
        <v>5087</v>
      </c>
      <c r="I480" s="112"/>
      <c r="J480" s="112" t="s">
        <v>7490</v>
      </c>
      <c r="K480" s="112"/>
      <c r="L480" s="112" t="s">
        <v>153</v>
      </c>
      <c r="M480" s="113">
        <v>0</v>
      </c>
      <c r="N480" s="112" t="s">
        <v>8509</v>
      </c>
      <c r="O480" s="112" t="s">
        <v>8514</v>
      </c>
      <c r="P480" s="112" t="s">
        <v>153</v>
      </c>
      <c r="Q480" s="112" t="s">
        <v>80</v>
      </c>
      <c r="R480" s="112"/>
      <c r="S480" s="112"/>
    </row>
    <row r="481" spans="1:19" x14ac:dyDescent="0.25">
      <c r="A481" s="110" t="s">
        <v>84</v>
      </c>
      <c r="B481" s="111"/>
      <c r="C481" s="112" t="s">
        <v>4130</v>
      </c>
      <c r="D481" s="112" t="s">
        <v>6845</v>
      </c>
      <c r="E481" s="112"/>
      <c r="F481" s="112"/>
      <c r="G481" s="49" t="s">
        <v>5088</v>
      </c>
      <c r="H481" s="49" t="s">
        <v>5089</v>
      </c>
      <c r="I481" s="112"/>
      <c r="J481" s="112" t="s">
        <v>7490</v>
      </c>
      <c r="K481" s="112"/>
      <c r="L481" s="112" t="s">
        <v>153</v>
      </c>
      <c r="M481" s="113">
        <v>0</v>
      </c>
      <c r="N481" s="112" t="s">
        <v>8509</v>
      </c>
      <c r="O481" s="112" t="s">
        <v>8514</v>
      </c>
      <c r="P481" s="112" t="s">
        <v>153</v>
      </c>
      <c r="Q481" s="112" t="s">
        <v>80</v>
      </c>
      <c r="R481" s="112"/>
      <c r="S481" s="112"/>
    </row>
    <row r="482" spans="1:19" x14ac:dyDescent="0.25">
      <c r="A482" s="110" t="s">
        <v>84</v>
      </c>
      <c r="B482" s="111"/>
      <c r="C482" s="112" t="s">
        <v>4119</v>
      </c>
      <c r="D482" s="120" t="s">
        <v>3266</v>
      </c>
      <c r="E482" s="112"/>
      <c r="F482" s="112"/>
      <c r="G482" s="49" t="s">
        <v>5066</v>
      </c>
      <c r="H482" s="49" t="s">
        <v>5067</v>
      </c>
      <c r="I482" s="112"/>
      <c r="J482" s="120" t="s">
        <v>7490</v>
      </c>
      <c r="K482" s="120"/>
      <c r="L482" s="112" t="s">
        <v>91</v>
      </c>
      <c r="M482" s="113">
        <v>0</v>
      </c>
      <c r="N482" s="112" t="s">
        <v>8509</v>
      </c>
      <c r="O482" s="112" t="s">
        <v>8514</v>
      </c>
      <c r="P482" s="112" t="s">
        <v>92</v>
      </c>
      <c r="Q482" s="112" t="s">
        <v>80</v>
      </c>
      <c r="R482" s="112"/>
      <c r="S482" s="112"/>
    </row>
    <row r="483" spans="1:19" x14ac:dyDescent="0.25">
      <c r="A483" s="110" t="s">
        <v>84</v>
      </c>
      <c r="B483" s="111"/>
      <c r="C483" s="112" t="s">
        <v>4150</v>
      </c>
      <c r="D483" s="53" t="s">
        <v>6846</v>
      </c>
      <c r="E483" s="112"/>
      <c r="F483" s="112"/>
      <c r="G483" s="49" t="s">
        <v>5128</v>
      </c>
      <c r="H483" s="49" t="s">
        <v>5129</v>
      </c>
      <c r="I483" s="112"/>
      <c r="J483" s="112" t="s">
        <v>7490</v>
      </c>
      <c r="K483" s="112"/>
      <c r="L483" s="112" t="s">
        <v>153</v>
      </c>
      <c r="M483" s="113">
        <v>0</v>
      </c>
      <c r="N483" s="112" t="s">
        <v>8509</v>
      </c>
      <c r="O483" s="112" t="s">
        <v>8514</v>
      </c>
      <c r="P483" s="112" t="s">
        <v>153</v>
      </c>
      <c r="Q483" s="112" t="s">
        <v>80</v>
      </c>
      <c r="R483" s="112"/>
      <c r="S483" s="112"/>
    </row>
    <row r="484" spans="1:19" x14ac:dyDescent="0.25">
      <c r="A484" s="110" t="s">
        <v>84</v>
      </c>
      <c r="B484" s="111"/>
      <c r="C484" s="112" t="s">
        <v>4136</v>
      </c>
      <c r="D484" s="112" t="s">
        <v>6867</v>
      </c>
      <c r="E484" s="112"/>
      <c r="F484" s="112"/>
      <c r="G484" s="49" t="s">
        <v>5100</v>
      </c>
      <c r="H484" s="49" t="s">
        <v>5101</v>
      </c>
      <c r="I484" s="112"/>
      <c r="J484" s="112" t="s">
        <v>7490</v>
      </c>
      <c r="K484" s="112"/>
      <c r="L484" s="112" t="s">
        <v>153</v>
      </c>
      <c r="M484" s="113">
        <v>0</v>
      </c>
      <c r="N484" s="112" t="s">
        <v>8509</v>
      </c>
      <c r="O484" s="112" t="s">
        <v>8514</v>
      </c>
      <c r="P484" s="112" t="s">
        <v>153</v>
      </c>
      <c r="Q484" s="112" t="s">
        <v>80</v>
      </c>
      <c r="R484" s="112"/>
      <c r="S484" s="112"/>
    </row>
    <row r="485" spans="1:19" x14ac:dyDescent="0.25">
      <c r="A485" s="110" t="s">
        <v>84</v>
      </c>
      <c r="B485" s="111"/>
      <c r="C485" s="112" t="s">
        <v>4139</v>
      </c>
      <c r="D485" s="112" t="s">
        <v>6847</v>
      </c>
      <c r="E485" s="112"/>
      <c r="F485" s="112"/>
      <c r="G485" s="49" t="s">
        <v>5106</v>
      </c>
      <c r="H485" s="49" t="s">
        <v>5107</v>
      </c>
      <c r="I485" s="112"/>
      <c r="J485" s="112" t="s">
        <v>7490</v>
      </c>
      <c r="K485" s="112"/>
      <c r="L485" s="112" t="s">
        <v>153</v>
      </c>
      <c r="M485" s="113">
        <v>0</v>
      </c>
      <c r="N485" s="112" t="s">
        <v>8509</v>
      </c>
      <c r="O485" s="112" t="s">
        <v>8514</v>
      </c>
      <c r="P485" s="112" t="s">
        <v>153</v>
      </c>
      <c r="Q485" s="112" t="s">
        <v>80</v>
      </c>
      <c r="R485" s="112"/>
      <c r="S485" s="112"/>
    </row>
    <row r="486" spans="1:19" x14ac:dyDescent="0.25">
      <c r="A486" s="110" t="s">
        <v>84</v>
      </c>
      <c r="B486" s="111"/>
      <c r="C486" s="112" t="s">
        <v>4137</v>
      </c>
      <c r="D486" s="112" t="s">
        <v>6869</v>
      </c>
      <c r="E486" s="112"/>
      <c r="F486" s="112"/>
      <c r="G486" s="49" t="s">
        <v>5102</v>
      </c>
      <c r="H486" s="49" t="s">
        <v>5103</v>
      </c>
      <c r="I486" s="112"/>
      <c r="J486" s="112" t="s">
        <v>7490</v>
      </c>
      <c r="K486" s="112"/>
      <c r="L486" s="112" t="s">
        <v>153</v>
      </c>
      <c r="M486" s="113">
        <v>0</v>
      </c>
      <c r="N486" s="112" t="s">
        <v>8509</v>
      </c>
      <c r="O486" s="112" t="s">
        <v>8514</v>
      </c>
      <c r="P486" s="112" t="s">
        <v>153</v>
      </c>
      <c r="Q486" s="112" t="s">
        <v>80</v>
      </c>
      <c r="R486" s="112"/>
      <c r="S486" s="112"/>
    </row>
    <row r="487" spans="1:19" x14ac:dyDescent="0.25">
      <c r="A487" s="110" t="s">
        <v>84</v>
      </c>
      <c r="B487" s="111"/>
      <c r="C487" s="112" t="s">
        <v>4138</v>
      </c>
      <c r="D487" s="112" t="s">
        <v>6870</v>
      </c>
      <c r="E487" s="112"/>
      <c r="F487" s="112"/>
      <c r="G487" s="49" t="s">
        <v>5104</v>
      </c>
      <c r="H487" s="49" t="s">
        <v>5105</v>
      </c>
      <c r="I487" s="112"/>
      <c r="J487" s="112" t="s">
        <v>7490</v>
      </c>
      <c r="K487" s="112"/>
      <c r="L487" s="112" t="s">
        <v>153</v>
      </c>
      <c r="M487" s="113">
        <v>0</v>
      </c>
      <c r="N487" s="112" t="s">
        <v>8509</v>
      </c>
      <c r="O487" s="112" t="s">
        <v>8514</v>
      </c>
      <c r="P487" s="112" t="s">
        <v>153</v>
      </c>
      <c r="Q487" s="112" t="s">
        <v>80</v>
      </c>
      <c r="R487" s="112"/>
      <c r="S487" s="112"/>
    </row>
    <row r="488" spans="1:19" x14ac:dyDescent="0.25">
      <c r="A488" s="110" t="s">
        <v>84</v>
      </c>
      <c r="B488" s="111"/>
      <c r="C488" s="112" t="s">
        <v>4140</v>
      </c>
      <c r="D488" s="112" t="s">
        <v>6871</v>
      </c>
      <c r="E488" s="112"/>
      <c r="F488" s="112"/>
      <c r="G488" s="49" t="s">
        <v>5108</v>
      </c>
      <c r="H488" s="49" t="s">
        <v>5109</v>
      </c>
      <c r="I488" s="112"/>
      <c r="J488" s="112" t="s">
        <v>7490</v>
      </c>
      <c r="K488" s="112"/>
      <c r="L488" s="112" t="s">
        <v>153</v>
      </c>
      <c r="M488" s="113">
        <v>0</v>
      </c>
      <c r="N488" s="112" t="s">
        <v>8509</v>
      </c>
      <c r="O488" s="112" t="s">
        <v>8514</v>
      </c>
      <c r="P488" s="112" t="s">
        <v>153</v>
      </c>
      <c r="Q488" s="112" t="s">
        <v>80</v>
      </c>
      <c r="R488" s="112"/>
      <c r="S488" s="112"/>
    </row>
    <row r="489" spans="1:19" x14ac:dyDescent="0.25">
      <c r="A489" s="110" t="s">
        <v>84</v>
      </c>
      <c r="B489" s="111"/>
      <c r="C489" s="112" t="s">
        <v>4120</v>
      </c>
      <c r="D489" s="112" t="s">
        <v>6873</v>
      </c>
      <c r="E489" s="112"/>
      <c r="F489" s="112"/>
      <c r="G489" s="49" t="s">
        <v>5068</v>
      </c>
      <c r="H489" s="49" t="s">
        <v>5069</v>
      </c>
      <c r="I489" s="112"/>
      <c r="J489" s="112" t="s">
        <v>7490</v>
      </c>
      <c r="K489" s="112"/>
      <c r="L489" s="133" t="s">
        <v>7470</v>
      </c>
      <c r="M489" s="161">
        <v>0</v>
      </c>
      <c r="N489" s="133" t="s">
        <v>8509</v>
      </c>
      <c r="O489" s="133" t="s">
        <v>8514</v>
      </c>
      <c r="P489" s="112" t="s">
        <v>6316</v>
      </c>
      <c r="Q489" s="112" t="s">
        <v>80</v>
      </c>
      <c r="R489" s="112"/>
      <c r="S489" s="112"/>
    </row>
    <row r="490" spans="1:19" x14ac:dyDescent="0.25">
      <c r="A490" s="110" t="s">
        <v>84</v>
      </c>
      <c r="B490" s="111"/>
      <c r="C490" s="112" t="s">
        <v>4135</v>
      </c>
      <c r="D490" s="112" t="s">
        <v>6874</v>
      </c>
      <c r="E490" s="112"/>
      <c r="F490" s="112"/>
      <c r="G490" s="49" t="s">
        <v>5098</v>
      </c>
      <c r="H490" s="49" t="s">
        <v>5099</v>
      </c>
      <c r="I490" s="112"/>
      <c r="J490" s="112" t="s">
        <v>7490</v>
      </c>
      <c r="K490" s="112"/>
      <c r="L490" s="112" t="s">
        <v>153</v>
      </c>
      <c r="M490" s="113">
        <v>0</v>
      </c>
      <c r="N490" s="112" t="s">
        <v>8509</v>
      </c>
      <c r="O490" s="112" t="s">
        <v>8514</v>
      </c>
      <c r="P490" s="112" t="s">
        <v>153</v>
      </c>
      <c r="Q490" s="112" t="s">
        <v>80</v>
      </c>
      <c r="R490" s="112"/>
      <c r="S490" s="112"/>
    </row>
    <row r="491" spans="1:19" x14ac:dyDescent="0.25">
      <c r="A491" s="110" t="s">
        <v>84</v>
      </c>
      <c r="B491" s="111"/>
      <c r="C491" s="112" t="s">
        <v>4161</v>
      </c>
      <c r="D491" s="112" t="s">
        <v>6875</v>
      </c>
      <c r="E491" s="112"/>
      <c r="F491" s="112"/>
      <c r="G491" s="52" t="s">
        <v>5150</v>
      </c>
      <c r="H491" s="52" t="s">
        <v>5151</v>
      </c>
      <c r="I491" s="112"/>
      <c r="J491" s="112" t="s">
        <v>7490</v>
      </c>
      <c r="K491" s="112"/>
      <c r="L491" s="133" t="s">
        <v>7470</v>
      </c>
      <c r="M491" s="161">
        <v>0</v>
      </c>
      <c r="N491" s="133" t="s">
        <v>8509</v>
      </c>
      <c r="O491" s="133" t="s">
        <v>8514</v>
      </c>
      <c r="P491" s="112" t="s">
        <v>6316</v>
      </c>
      <c r="Q491" s="112" t="s">
        <v>80</v>
      </c>
      <c r="R491" s="112"/>
      <c r="S491" s="112"/>
    </row>
    <row r="492" spans="1:19" x14ac:dyDescent="0.25">
      <c r="A492" s="110" t="s">
        <v>84</v>
      </c>
      <c r="B492" s="111"/>
      <c r="C492" s="112" t="s">
        <v>4151</v>
      </c>
      <c r="D492" s="112" t="s">
        <v>6876</v>
      </c>
      <c r="E492" s="112"/>
      <c r="F492" s="112"/>
      <c r="G492" s="49" t="s">
        <v>5130</v>
      </c>
      <c r="H492" s="49" t="s">
        <v>5131</v>
      </c>
      <c r="I492" s="112"/>
      <c r="J492" s="112" t="s">
        <v>7490</v>
      </c>
      <c r="K492" s="112"/>
      <c r="L492" s="112" t="s">
        <v>153</v>
      </c>
      <c r="M492" s="113">
        <v>0</v>
      </c>
      <c r="N492" s="112" t="s">
        <v>8509</v>
      </c>
      <c r="O492" s="112" t="s">
        <v>8514</v>
      </c>
      <c r="P492" s="112" t="s">
        <v>153</v>
      </c>
      <c r="Q492" s="112" t="s">
        <v>80</v>
      </c>
      <c r="R492" s="112"/>
      <c r="S492" s="112"/>
    </row>
    <row r="493" spans="1:19" x14ac:dyDescent="0.25">
      <c r="A493" s="110" t="s">
        <v>84</v>
      </c>
      <c r="B493" s="111"/>
      <c r="C493" s="112" t="s">
        <v>4131</v>
      </c>
      <c r="D493" s="112" t="s">
        <v>6868</v>
      </c>
      <c r="E493" s="112"/>
      <c r="F493" s="112"/>
      <c r="G493" s="49" t="s">
        <v>5090</v>
      </c>
      <c r="H493" s="49" t="s">
        <v>5091</v>
      </c>
      <c r="I493" s="112"/>
      <c r="J493" s="112" t="s">
        <v>7490</v>
      </c>
      <c r="K493" s="112"/>
      <c r="L493" s="112" t="s">
        <v>153</v>
      </c>
      <c r="M493" s="113">
        <v>0</v>
      </c>
      <c r="N493" s="112" t="s">
        <v>8509</v>
      </c>
      <c r="O493" s="112" t="s">
        <v>8514</v>
      </c>
      <c r="P493" s="112" t="s">
        <v>153</v>
      </c>
      <c r="Q493" s="112" t="s">
        <v>80</v>
      </c>
      <c r="R493" s="112"/>
      <c r="S493" s="112"/>
    </row>
    <row r="494" spans="1:19" x14ac:dyDescent="0.25">
      <c r="A494" s="110" t="s">
        <v>84</v>
      </c>
      <c r="B494" s="111"/>
      <c r="C494" s="112" t="s">
        <v>4153</v>
      </c>
      <c r="D494" s="112" t="s">
        <v>6848</v>
      </c>
      <c r="E494" s="112"/>
      <c r="F494" s="112"/>
      <c r="G494" s="49" t="s">
        <v>5134</v>
      </c>
      <c r="H494" s="49" t="s">
        <v>5135</v>
      </c>
      <c r="I494" s="112"/>
      <c r="J494" s="112" t="s">
        <v>7490</v>
      </c>
      <c r="K494" s="112"/>
      <c r="L494" s="112" t="s">
        <v>153</v>
      </c>
      <c r="M494" s="113">
        <v>0</v>
      </c>
      <c r="N494" s="112" t="s">
        <v>8509</v>
      </c>
      <c r="O494" s="112" t="s">
        <v>8514</v>
      </c>
      <c r="P494" s="112" t="s">
        <v>153</v>
      </c>
      <c r="Q494" s="112" t="s">
        <v>80</v>
      </c>
      <c r="R494" s="112"/>
      <c r="S494" s="112"/>
    </row>
    <row r="495" spans="1:19" x14ac:dyDescent="0.25">
      <c r="A495" s="110" t="s">
        <v>84</v>
      </c>
      <c r="B495" s="111"/>
      <c r="C495" s="112" t="s">
        <v>4125</v>
      </c>
      <c r="D495" s="112" t="s">
        <v>6877</v>
      </c>
      <c r="E495" s="112"/>
      <c r="F495" s="112"/>
      <c r="G495" s="49" t="s">
        <v>5078</v>
      </c>
      <c r="H495" s="49" t="s">
        <v>5079</v>
      </c>
      <c r="I495" s="112"/>
      <c r="J495" s="112" t="s">
        <v>7490</v>
      </c>
      <c r="K495" s="112"/>
      <c r="L495" s="133" t="s">
        <v>7470</v>
      </c>
      <c r="M495" s="161">
        <v>0</v>
      </c>
      <c r="N495" s="133" t="s">
        <v>8509</v>
      </c>
      <c r="O495" s="133" t="s">
        <v>8514</v>
      </c>
      <c r="P495" s="112" t="s">
        <v>6316</v>
      </c>
      <c r="Q495" s="112" t="s">
        <v>80</v>
      </c>
      <c r="R495" s="112"/>
      <c r="S495" s="112"/>
    </row>
    <row r="496" spans="1:19" x14ac:dyDescent="0.25">
      <c r="A496" s="110" t="s">
        <v>84</v>
      </c>
      <c r="B496" s="111"/>
      <c r="C496" s="112" t="s">
        <v>4152</v>
      </c>
      <c r="D496" s="112" t="s">
        <v>6849</v>
      </c>
      <c r="E496" s="112"/>
      <c r="F496" s="112"/>
      <c r="G496" s="49" t="s">
        <v>5132</v>
      </c>
      <c r="H496" s="49" t="s">
        <v>5133</v>
      </c>
      <c r="I496" s="112"/>
      <c r="J496" s="112" t="s">
        <v>7490</v>
      </c>
      <c r="K496" s="112"/>
      <c r="L496" s="112" t="s">
        <v>153</v>
      </c>
      <c r="M496" s="113">
        <v>0</v>
      </c>
      <c r="N496" s="112" t="s">
        <v>8509</v>
      </c>
      <c r="O496" s="112" t="s">
        <v>8514</v>
      </c>
      <c r="P496" s="112" t="s">
        <v>153</v>
      </c>
      <c r="Q496" s="112" t="s">
        <v>80</v>
      </c>
      <c r="R496" s="112"/>
      <c r="S496" s="112"/>
    </row>
    <row r="497" spans="1:19" x14ac:dyDescent="0.25">
      <c r="A497" s="110" t="s">
        <v>84</v>
      </c>
      <c r="B497" s="111"/>
      <c r="C497" s="112" t="s">
        <v>4154</v>
      </c>
      <c r="D497" s="112" t="s">
        <v>6862</v>
      </c>
      <c r="E497" s="112"/>
      <c r="F497" s="112"/>
      <c r="G497" s="49" t="s">
        <v>5136</v>
      </c>
      <c r="H497" s="49" t="s">
        <v>5137</v>
      </c>
      <c r="I497" s="112"/>
      <c r="J497" s="112" t="s">
        <v>7490</v>
      </c>
      <c r="K497" s="112"/>
      <c r="L497" s="112" t="s">
        <v>153</v>
      </c>
      <c r="M497" s="113">
        <v>0</v>
      </c>
      <c r="N497" s="112" t="s">
        <v>8509</v>
      </c>
      <c r="O497" s="112" t="s">
        <v>8514</v>
      </c>
      <c r="P497" s="112" t="s">
        <v>153</v>
      </c>
      <c r="Q497" s="112" t="s">
        <v>80</v>
      </c>
      <c r="R497" s="112"/>
      <c r="S497" s="112"/>
    </row>
    <row r="498" spans="1:19" x14ac:dyDescent="0.25">
      <c r="A498" s="110" t="s">
        <v>84</v>
      </c>
      <c r="B498" s="111"/>
      <c r="C498" s="112" t="s">
        <v>4155</v>
      </c>
      <c r="D498" s="112" t="s">
        <v>6863</v>
      </c>
      <c r="E498" s="112"/>
      <c r="F498" s="112"/>
      <c r="G498" s="49" t="s">
        <v>5138</v>
      </c>
      <c r="H498" s="49" t="s">
        <v>5139</v>
      </c>
      <c r="I498" s="112"/>
      <c r="J498" s="112" t="s">
        <v>7490</v>
      </c>
      <c r="K498" s="112"/>
      <c r="L498" s="112" t="s">
        <v>153</v>
      </c>
      <c r="M498" s="113">
        <v>0</v>
      </c>
      <c r="N498" s="112" t="s">
        <v>8509</v>
      </c>
      <c r="O498" s="112" t="s">
        <v>8514</v>
      </c>
      <c r="P498" s="112" t="s">
        <v>153</v>
      </c>
      <c r="Q498" s="112" t="s">
        <v>80</v>
      </c>
      <c r="R498" s="112"/>
      <c r="S498" s="112"/>
    </row>
    <row r="499" spans="1:19" x14ac:dyDescent="0.25">
      <c r="A499" s="110" t="s">
        <v>84</v>
      </c>
      <c r="B499" s="111"/>
      <c r="C499" s="112" t="s">
        <v>4156</v>
      </c>
      <c r="D499" s="112" t="s">
        <v>6864</v>
      </c>
      <c r="E499" s="112"/>
      <c r="F499" s="112"/>
      <c r="G499" s="49" t="s">
        <v>5140</v>
      </c>
      <c r="H499" s="49" t="s">
        <v>5141</v>
      </c>
      <c r="I499" s="112"/>
      <c r="J499" s="112" t="s">
        <v>7490</v>
      </c>
      <c r="K499" s="112"/>
      <c r="L499" s="112" t="s">
        <v>153</v>
      </c>
      <c r="M499" s="113">
        <v>0</v>
      </c>
      <c r="N499" s="112" t="s">
        <v>8509</v>
      </c>
      <c r="O499" s="112" t="s">
        <v>8514</v>
      </c>
      <c r="P499" s="112" t="s">
        <v>153</v>
      </c>
      <c r="Q499" s="112" t="s">
        <v>80</v>
      </c>
      <c r="R499" s="112"/>
      <c r="S499" s="112"/>
    </row>
    <row r="500" spans="1:19" x14ac:dyDescent="0.25">
      <c r="A500" s="110" t="s">
        <v>84</v>
      </c>
      <c r="B500" s="111"/>
      <c r="C500" s="112" t="s">
        <v>4157</v>
      </c>
      <c r="D500" s="112" t="s">
        <v>6865</v>
      </c>
      <c r="E500" s="112"/>
      <c r="F500" s="112"/>
      <c r="G500" s="49" t="s">
        <v>5142</v>
      </c>
      <c r="H500" s="49" t="s">
        <v>5143</v>
      </c>
      <c r="I500" s="112"/>
      <c r="J500" s="112" t="s">
        <v>7490</v>
      </c>
      <c r="K500" s="112"/>
      <c r="L500" s="112" t="s">
        <v>153</v>
      </c>
      <c r="M500" s="113">
        <v>0</v>
      </c>
      <c r="N500" s="112" t="s">
        <v>8509</v>
      </c>
      <c r="O500" s="112" t="s">
        <v>8514</v>
      </c>
      <c r="P500" s="112" t="s">
        <v>153</v>
      </c>
      <c r="Q500" s="112" t="s">
        <v>80</v>
      </c>
      <c r="R500" s="112"/>
      <c r="S500" s="112"/>
    </row>
    <row r="501" spans="1:19" x14ac:dyDescent="0.25">
      <c r="A501" s="110" t="s">
        <v>84</v>
      </c>
      <c r="B501" s="111"/>
      <c r="C501" s="112" t="s">
        <v>4158</v>
      </c>
      <c r="D501" s="112" t="s">
        <v>6866</v>
      </c>
      <c r="E501" s="112"/>
      <c r="F501" s="112"/>
      <c r="G501" s="49" t="s">
        <v>5144</v>
      </c>
      <c r="H501" s="49" t="s">
        <v>5145</v>
      </c>
      <c r="I501" s="112"/>
      <c r="J501" s="112" t="s">
        <v>7490</v>
      </c>
      <c r="K501" s="112"/>
      <c r="L501" s="112" t="s">
        <v>153</v>
      </c>
      <c r="M501" s="113">
        <v>0</v>
      </c>
      <c r="N501" s="112" t="s">
        <v>8509</v>
      </c>
      <c r="O501" s="112" t="s">
        <v>8514</v>
      </c>
      <c r="P501" s="112" t="s">
        <v>153</v>
      </c>
      <c r="Q501" s="112" t="s">
        <v>80</v>
      </c>
      <c r="R501" s="112"/>
      <c r="S501" s="112"/>
    </row>
    <row r="502" spans="1:19" x14ac:dyDescent="0.25">
      <c r="A502" s="110" t="s">
        <v>4291</v>
      </c>
      <c r="B502" s="115">
        <v>-99</v>
      </c>
      <c r="C502" s="112" t="s">
        <v>4112</v>
      </c>
      <c r="D502" s="53"/>
      <c r="E502" s="112"/>
      <c r="F502" s="112"/>
      <c r="G502" s="49" t="s">
        <v>4112</v>
      </c>
      <c r="H502" s="52"/>
      <c r="I502" s="112"/>
      <c r="J502" s="112" t="s">
        <v>7490</v>
      </c>
      <c r="K502" s="112"/>
      <c r="L502" s="120" t="s">
        <v>91</v>
      </c>
      <c r="M502" s="138" t="s">
        <v>8508</v>
      </c>
      <c r="N502" s="120" t="s">
        <v>8510</v>
      </c>
      <c r="O502" s="120"/>
      <c r="P502" s="112"/>
      <c r="Q502" s="112" t="s">
        <v>80</v>
      </c>
      <c r="R502" s="112"/>
      <c r="S502" s="112"/>
    </row>
    <row r="503" spans="1:19" x14ac:dyDescent="0.25">
      <c r="A503" s="114" t="s">
        <v>4291</v>
      </c>
      <c r="B503" s="99">
        <v>1</v>
      </c>
      <c r="C503" s="100" t="s">
        <v>93</v>
      </c>
      <c r="D503" s="100" t="s">
        <v>1923</v>
      </c>
      <c r="E503" s="101"/>
      <c r="F503" s="100" t="s">
        <v>7658</v>
      </c>
      <c r="G503" s="100" t="s">
        <v>277</v>
      </c>
      <c r="H503" s="100" t="s">
        <v>278</v>
      </c>
      <c r="I503" s="100" t="s">
        <v>2311</v>
      </c>
      <c r="J503" s="102" t="s">
        <v>7490</v>
      </c>
      <c r="K503" s="102"/>
      <c r="L503" s="100" t="s">
        <v>91</v>
      </c>
      <c r="M503" s="153" t="s">
        <v>8508</v>
      </c>
      <c r="N503" s="102" t="s">
        <v>8510</v>
      </c>
      <c r="O503" s="102" t="s">
        <v>8513</v>
      </c>
      <c r="P503" s="114" t="s">
        <v>91</v>
      </c>
      <c r="Q503" s="114" t="s">
        <v>80</v>
      </c>
      <c r="R503" s="114"/>
      <c r="S503" s="112"/>
    </row>
    <row r="504" spans="1:19" x14ac:dyDescent="0.25">
      <c r="A504" s="110" t="s">
        <v>4291</v>
      </c>
      <c r="B504" s="111">
        <v>2</v>
      </c>
      <c r="C504" s="112" t="s">
        <v>4113</v>
      </c>
      <c r="D504" s="53" t="s">
        <v>7550</v>
      </c>
      <c r="E504" s="112"/>
      <c r="F504" s="112"/>
      <c r="G504" s="49" t="s">
        <v>465</v>
      </c>
      <c r="H504" s="49" t="s">
        <v>5052</v>
      </c>
      <c r="I504" s="112"/>
      <c r="J504" s="112" t="s">
        <v>7490</v>
      </c>
      <c r="K504" s="112"/>
      <c r="L504" s="98" t="s">
        <v>7470</v>
      </c>
      <c r="M504" s="159" t="s">
        <v>8508</v>
      </c>
      <c r="N504" s="98" t="s">
        <v>8510</v>
      </c>
      <c r="O504" s="98" t="s">
        <v>8513</v>
      </c>
      <c r="P504" s="112" t="s">
        <v>100</v>
      </c>
      <c r="Q504" s="112" t="s">
        <v>80</v>
      </c>
      <c r="R504" s="112"/>
      <c r="S504" s="112"/>
    </row>
    <row r="505" spans="1:19" x14ac:dyDescent="0.25">
      <c r="A505" s="114" t="s">
        <v>4291</v>
      </c>
      <c r="B505" s="99">
        <v>3</v>
      </c>
      <c r="C505" s="100" t="s">
        <v>116</v>
      </c>
      <c r="D505" s="100" t="s">
        <v>6628</v>
      </c>
      <c r="E505" s="101"/>
      <c r="F505" s="100"/>
      <c r="G505" s="100" t="s">
        <v>318</v>
      </c>
      <c r="H505" s="100"/>
      <c r="I505" s="100"/>
      <c r="J505" s="102" t="s">
        <v>7490</v>
      </c>
      <c r="K505" s="102"/>
      <c r="L505" s="54" t="s">
        <v>91</v>
      </c>
      <c r="M505" s="157" t="s">
        <v>8508</v>
      </c>
      <c r="N505" s="56" t="s">
        <v>8510</v>
      </c>
      <c r="O505" s="56" t="s">
        <v>8513</v>
      </c>
      <c r="P505" s="114" t="s">
        <v>100</v>
      </c>
      <c r="Q505" s="114" t="s">
        <v>80</v>
      </c>
      <c r="R505" s="112" t="s">
        <v>7474</v>
      </c>
      <c r="S505" s="112"/>
    </row>
    <row r="506" spans="1:19" x14ac:dyDescent="0.25">
      <c r="A506" s="114" t="s">
        <v>4291</v>
      </c>
      <c r="B506" s="99">
        <v>4</v>
      </c>
      <c r="C506" s="114" t="s">
        <v>2591</v>
      </c>
      <c r="D506" s="101" t="s">
        <v>7535</v>
      </c>
      <c r="E506" s="114"/>
      <c r="F506" s="114"/>
      <c r="G506" s="101" t="s">
        <v>3015</v>
      </c>
      <c r="H506" s="101" t="s">
        <v>2796</v>
      </c>
      <c r="I506" s="114"/>
      <c r="J506" s="114" t="s">
        <v>7490</v>
      </c>
      <c r="K506" s="114"/>
      <c r="L506" s="114" t="s">
        <v>7470</v>
      </c>
      <c r="M506" s="115" t="s">
        <v>8508</v>
      </c>
      <c r="N506" s="114" t="s">
        <v>8509</v>
      </c>
      <c r="O506" s="114" t="s">
        <v>8513</v>
      </c>
      <c r="P506" s="114" t="s">
        <v>100</v>
      </c>
      <c r="Q506" s="114" t="s">
        <v>80</v>
      </c>
      <c r="R506" s="114"/>
      <c r="S506" s="112"/>
    </row>
    <row r="507" spans="1:19" x14ac:dyDescent="0.25">
      <c r="A507" s="110" t="s">
        <v>4291</v>
      </c>
      <c r="B507" s="111">
        <v>13</v>
      </c>
      <c r="C507" s="112" t="s">
        <v>4296</v>
      </c>
      <c r="D507" s="112" t="s">
        <v>6878</v>
      </c>
      <c r="E507" s="112"/>
      <c r="F507" s="112"/>
      <c r="G507" s="49" t="s">
        <v>5413</v>
      </c>
      <c r="H507" s="49" t="s">
        <v>5414</v>
      </c>
      <c r="I507" s="112"/>
      <c r="J507" s="112" t="s">
        <v>7490</v>
      </c>
      <c r="K507" s="112"/>
      <c r="L507" s="49" t="s">
        <v>7469</v>
      </c>
      <c r="M507" s="152">
        <v>0</v>
      </c>
      <c r="N507" s="49" t="s">
        <v>8509</v>
      </c>
      <c r="O507" s="49" t="s">
        <v>8514</v>
      </c>
      <c r="P507" s="112" t="s">
        <v>3002</v>
      </c>
      <c r="Q507" s="112" t="s">
        <v>80</v>
      </c>
      <c r="R507" s="112"/>
      <c r="S507" s="112"/>
    </row>
    <row r="508" spans="1:19" x14ac:dyDescent="0.25">
      <c r="A508" s="110" t="s">
        <v>4291</v>
      </c>
      <c r="B508" s="111">
        <v>13</v>
      </c>
      <c r="C508" s="112" t="s">
        <v>4292</v>
      </c>
      <c r="D508" s="112" t="s">
        <v>6879</v>
      </c>
      <c r="E508" s="112"/>
      <c r="F508" s="112"/>
      <c r="G508" s="49" t="s">
        <v>5405</v>
      </c>
      <c r="H508" s="49" t="s">
        <v>5406</v>
      </c>
      <c r="I508" s="112"/>
      <c r="J508" s="112" t="s">
        <v>7490</v>
      </c>
      <c r="K508" s="112"/>
      <c r="L508" s="49" t="s">
        <v>7469</v>
      </c>
      <c r="M508" s="152">
        <v>0</v>
      </c>
      <c r="N508" s="49" t="s">
        <v>8509</v>
      </c>
      <c r="O508" s="49" t="s">
        <v>8514</v>
      </c>
      <c r="P508" s="112" t="s">
        <v>249</v>
      </c>
      <c r="Q508" s="112" t="s">
        <v>80</v>
      </c>
      <c r="R508" s="112"/>
      <c r="S508" s="112"/>
    </row>
    <row r="509" spans="1:19" x14ac:dyDescent="0.25">
      <c r="A509" s="110" t="s">
        <v>4291</v>
      </c>
      <c r="B509" s="111">
        <v>13</v>
      </c>
      <c r="C509" s="112" t="s">
        <v>4295</v>
      </c>
      <c r="D509" s="112" t="s">
        <v>7495</v>
      </c>
      <c r="E509" s="112"/>
      <c r="F509" s="112"/>
      <c r="G509" s="49" t="s">
        <v>5411</v>
      </c>
      <c r="H509" s="49" t="s">
        <v>5412</v>
      </c>
      <c r="I509" s="112"/>
      <c r="J509" s="112" t="s">
        <v>7490</v>
      </c>
      <c r="K509" s="112"/>
      <c r="L509" s="49" t="s">
        <v>7469</v>
      </c>
      <c r="M509" s="152">
        <v>0</v>
      </c>
      <c r="N509" s="49" t="s">
        <v>8509</v>
      </c>
      <c r="O509" s="49" t="s">
        <v>8514</v>
      </c>
      <c r="P509" s="112" t="s">
        <v>235</v>
      </c>
      <c r="Q509" s="112" t="s">
        <v>80</v>
      </c>
      <c r="R509" s="112"/>
      <c r="S509" s="112"/>
    </row>
    <row r="510" spans="1:19" x14ac:dyDescent="0.25">
      <c r="A510" s="110" t="s">
        <v>4291</v>
      </c>
      <c r="B510" s="111">
        <v>13</v>
      </c>
      <c r="C510" s="112" t="s">
        <v>4293</v>
      </c>
      <c r="D510" s="112" t="s">
        <v>6880</v>
      </c>
      <c r="E510" s="112"/>
      <c r="F510" s="112"/>
      <c r="G510" s="49" t="s">
        <v>5407</v>
      </c>
      <c r="H510" s="49" t="s">
        <v>5408</v>
      </c>
      <c r="I510" s="112"/>
      <c r="J510" s="112" t="s">
        <v>7490</v>
      </c>
      <c r="K510" s="112"/>
      <c r="L510" s="49" t="s">
        <v>7469</v>
      </c>
      <c r="M510" s="152">
        <v>0</v>
      </c>
      <c r="N510" s="49" t="s">
        <v>8509</v>
      </c>
      <c r="O510" s="49" t="s">
        <v>8514</v>
      </c>
      <c r="P510" s="112" t="s">
        <v>235</v>
      </c>
      <c r="Q510" s="112" t="s">
        <v>80</v>
      </c>
      <c r="R510" s="112"/>
      <c r="S510" s="112"/>
    </row>
    <row r="511" spans="1:19" x14ac:dyDescent="0.25">
      <c r="A511" s="110" t="s">
        <v>4291</v>
      </c>
      <c r="B511" s="111">
        <v>13</v>
      </c>
      <c r="C511" s="112" t="s">
        <v>4294</v>
      </c>
      <c r="D511" s="112" t="s">
        <v>6881</v>
      </c>
      <c r="E511" s="112"/>
      <c r="F511" s="112"/>
      <c r="G511" s="49" t="s">
        <v>5409</v>
      </c>
      <c r="H511" s="49" t="s">
        <v>5410</v>
      </c>
      <c r="I511" s="112"/>
      <c r="J511" s="112" t="s">
        <v>7490</v>
      </c>
      <c r="K511" s="112"/>
      <c r="L511" s="49" t="s">
        <v>7469</v>
      </c>
      <c r="M511" s="152">
        <v>0</v>
      </c>
      <c r="N511" s="49" t="s">
        <v>8509</v>
      </c>
      <c r="O511" s="49" t="s">
        <v>8514</v>
      </c>
      <c r="P511" s="112" t="s">
        <v>235</v>
      </c>
      <c r="Q511" s="112" t="s">
        <v>80</v>
      </c>
      <c r="R511" s="112"/>
      <c r="S511" s="112"/>
    </row>
    <row r="512" spans="1:19" x14ac:dyDescent="0.25">
      <c r="A512" s="110" t="s">
        <v>86</v>
      </c>
      <c r="B512" s="115">
        <v>-99</v>
      </c>
      <c r="C512" s="112" t="s">
        <v>4112</v>
      </c>
      <c r="D512" s="53"/>
      <c r="E512" s="112"/>
      <c r="F512" s="112"/>
      <c r="G512" s="49" t="s">
        <v>4112</v>
      </c>
      <c r="H512" s="52"/>
      <c r="I512" s="112"/>
      <c r="J512" s="112" t="s">
        <v>7490</v>
      </c>
      <c r="K512" s="112"/>
      <c r="L512" s="120" t="s">
        <v>91</v>
      </c>
      <c r="M512" s="138" t="s">
        <v>8508</v>
      </c>
      <c r="N512" s="120" t="s">
        <v>8510</v>
      </c>
      <c r="O512" s="120"/>
      <c r="P512" s="112"/>
      <c r="Q512" s="112" t="s">
        <v>80</v>
      </c>
      <c r="R512" s="112"/>
      <c r="S512" s="112"/>
    </row>
    <row r="513" spans="1:19" x14ac:dyDescent="0.25">
      <c r="A513" s="114" t="s">
        <v>86</v>
      </c>
      <c r="B513" s="99">
        <v>1</v>
      </c>
      <c r="C513" s="100" t="s">
        <v>93</v>
      </c>
      <c r="D513" s="100" t="s">
        <v>1923</v>
      </c>
      <c r="E513" s="101"/>
      <c r="F513" s="100" t="s">
        <v>7658</v>
      </c>
      <c r="G513" s="100" t="s">
        <v>277</v>
      </c>
      <c r="H513" s="100" t="s">
        <v>278</v>
      </c>
      <c r="I513" s="100" t="s">
        <v>2311</v>
      </c>
      <c r="J513" s="102" t="s">
        <v>7490</v>
      </c>
      <c r="K513" s="102"/>
      <c r="L513" s="100" t="s">
        <v>91</v>
      </c>
      <c r="M513" s="153" t="s">
        <v>8508</v>
      </c>
      <c r="N513" s="102" t="s">
        <v>8510</v>
      </c>
      <c r="O513" s="102" t="s">
        <v>8513</v>
      </c>
      <c r="P513" s="114" t="s">
        <v>91</v>
      </c>
      <c r="Q513" s="114" t="s">
        <v>80</v>
      </c>
      <c r="R513" s="114"/>
      <c r="S513" s="112"/>
    </row>
    <row r="514" spans="1:19" x14ac:dyDescent="0.25">
      <c r="A514" s="110" t="s">
        <v>86</v>
      </c>
      <c r="B514" s="111">
        <v>2</v>
      </c>
      <c r="C514" s="112" t="s">
        <v>4113</v>
      </c>
      <c r="D514" s="53" t="s">
        <v>7550</v>
      </c>
      <c r="E514" s="112"/>
      <c r="F514" s="112"/>
      <c r="G514" s="49" t="s">
        <v>465</v>
      </c>
      <c r="H514" s="49" t="s">
        <v>5052</v>
      </c>
      <c r="I514" s="112"/>
      <c r="J514" s="112" t="s">
        <v>7490</v>
      </c>
      <c r="K514" s="112"/>
      <c r="L514" s="98" t="s">
        <v>7470</v>
      </c>
      <c r="M514" s="159" t="s">
        <v>8508</v>
      </c>
      <c r="N514" s="98" t="s">
        <v>8510</v>
      </c>
      <c r="O514" s="98" t="s">
        <v>8513</v>
      </c>
      <c r="P514" s="112" t="s">
        <v>100</v>
      </c>
      <c r="Q514" s="112" t="s">
        <v>80</v>
      </c>
      <c r="R514" s="112"/>
      <c r="S514" s="112"/>
    </row>
    <row r="515" spans="1:19" x14ac:dyDescent="0.25">
      <c r="A515" s="114" t="s">
        <v>86</v>
      </c>
      <c r="B515" s="99">
        <v>3</v>
      </c>
      <c r="C515" s="100" t="s">
        <v>116</v>
      </c>
      <c r="D515" s="100" t="s">
        <v>6628</v>
      </c>
      <c r="E515" s="101"/>
      <c r="F515" s="100"/>
      <c r="G515" s="100" t="s">
        <v>318</v>
      </c>
      <c r="H515" s="100"/>
      <c r="I515" s="100"/>
      <c r="J515" s="102" t="s">
        <v>7490</v>
      </c>
      <c r="K515" s="102"/>
      <c r="L515" s="54" t="s">
        <v>91</v>
      </c>
      <c r="M515" s="157" t="s">
        <v>8508</v>
      </c>
      <c r="N515" s="56" t="s">
        <v>8510</v>
      </c>
      <c r="O515" s="56" t="s">
        <v>8513</v>
      </c>
      <c r="P515" s="114" t="s">
        <v>100</v>
      </c>
      <c r="Q515" s="114" t="s">
        <v>80</v>
      </c>
      <c r="R515" s="112" t="s">
        <v>7474</v>
      </c>
      <c r="S515" s="112"/>
    </row>
    <row r="516" spans="1:19" x14ac:dyDescent="0.25">
      <c r="A516" s="114" t="s">
        <v>86</v>
      </c>
      <c r="B516" s="99">
        <v>4</v>
      </c>
      <c r="C516" s="114" t="s">
        <v>2591</v>
      </c>
      <c r="D516" s="101" t="s">
        <v>7535</v>
      </c>
      <c r="E516" s="114"/>
      <c r="F516" s="114"/>
      <c r="G516" s="101" t="s">
        <v>3015</v>
      </c>
      <c r="H516" s="101" t="s">
        <v>2796</v>
      </c>
      <c r="I516" s="114"/>
      <c r="J516" s="114" t="s">
        <v>7490</v>
      </c>
      <c r="K516" s="114"/>
      <c r="L516" s="114" t="s">
        <v>7470</v>
      </c>
      <c r="M516" s="115" t="s">
        <v>8508</v>
      </c>
      <c r="N516" s="114" t="s">
        <v>8509</v>
      </c>
      <c r="O516" s="114" t="s">
        <v>8513</v>
      </c>
      <c r="P516" s="114" t="s">
        <v>100</v>
      </c>
      <c r="Q516" s="114" t="s">
        <v>80</v>
      </c>
      <c r="R516" s="114"/>
      <c r="S516" s="112"/>
    </row>
    <row r="517" spans="1:19" x14ac:dyDescent="0.25">
      <c r="A517" s="110" t="s">
        <v>86</v>
      </c>
      <c r="B517" s="92">
        <v>7</v>
      </c>
      <c r="C517" s="53" t="s">
        <v>265</v>
      </c>
      <c r="D517" s="53" t="s">
        <v>3371</v>
      </c>
      <c r="E517" s="69"/>
      <c r="F517" s="53" t="s">
        <v>2222</v>
      </c>
      <c r="G517" s="53" t="s">
        <v>477</v>
      </c>
      <c r="H517" s="53" t="s">
        <v>478</v>
      </c>
      <c r="I517" s="67" t="s">
        <v>2396</v>
      </c>
      <c r="J517" s="55" t="s">
        <v>7490</v>
      </c>
      <c r="K517" s="55"/>
      <c r="L517" s="53" t="s">
        <v>7469</v>
      </c>
      <c r="M517" s="154">
        <v>0</v>
      </c>
      <c r="N517" s="55" t="s">
        <v>8509</v>
      </c>
      <c r="O517" s="55" t="s">
        <v>8514</v>
      </c>
      <c r="P517" s="112" t="s">
        <v>163</v>
      </c>
      <c r="Q517" s="112" t="s">
        <v>80</v>
      </c>
      <c r="R517" s="112"/>
      <c r="S517" s="112"/>
    </row>
    <row r="518" spans="1:19" x14ac:dyDescent="0.25">
      <c r="A518" s="110" t="s">
        <v>86</v>
      </c>
      <c r="B518" s="92">
        <v>8</v>
      </c>
      <c r="C518" s="53" t="s">
        <v>264</v>
      </c>
      <c r="D518" s="53" t="s">
        <v>7014</v>
      </c>
      <c r="E518" s="69"/>
      <c r="F518" s="53" t="s">
        <v>2276</v>
      </c>
      <c r="G518" s="53" t="s">
        <v>475</v>
      </c>
      <c r="H518" s="53" t="s">
        <v>476</v>
      </c>
      <c r="I518" s="67" t="s">
        <v>2472</v>
      </c>
      <c r="J518" s="55" t="s">
        <v>7490</v>
      </c>
      <c r="K518" s="55"/>
      <c r="L518" s="49" t="s">
        <v>7469</v>
      </c>
      <c r="M518" s="152">
        <v>0</v>
      </c>
      <c r="N518" s="49" t="s">
        <v>8509</v>
      </c>
      <c r="O518" s="49" t="s">
        <v>8514</v>
      </c>
      <c r="P518" s="112" t="s">
        <v>262</v>
      </c>
      <c r="Q518" s="112" t="s">
        <v>80</v>
      </c>
      <c r="R518" s="112"/>
      <c r="S518" s="112"/>
    </row>
    <row r="519" spans="1:19" x14ac:dyDescent="0.25">
      <c r="A519" s="110" t="s">
        <v>86</v>
      </c>
      <c r="B519" s="92">
        <v>9</v>
      </c>
      <c r="C519" s="53" t="s">
        <v>263</v>
      </c>
      <c r="D519" s="53" t="s">
        <v>2049</v>
      </c>
      <c r="E519" s="69"/>
      <c r="F519" s="53" t="s">
        <v>2275</v>
      </c>
      <c r="G519" s="53" t="s">
        <v>473</v>
      </c>
      <c r="H519" s="53" t="s">
        <v>474</v>
      </c>
      <c r="I519" s="67" t="s">
        <v>2471</v>
      </c>
      <c r="J519" s="55" t="s">
        <v>7490</v>
      </c>
      <c r="K519" s="55"/>
      <c r="L519" s="49" t="s">
        <v>7469</v>
      </c>
      <c r="M519" s="152">
        <v>0</v>
      </c>
      <c r="N519" s="49" t="s">
        <v>8509</v>
      </c>
      <c r="O519" s="49" t="s">
        <v>8514</v>
      </c>
      <c r="P519" s="112" t="s">
        <v>262</v>
      </c>
      <c r="Q519" s="112" t="s">
        <v>80</v>
      </c>
      <c r="R519" s="112"/>
      <c r="S519" s="112"/>
    </row>
    <row r="520" spans="1:19" x14ac:dyDescent="0.25">
      <c r="A520" s="110" t="s">
        <v>86</v>
      </c>
      <c r="B520" s="111">
        <v>10</v>
      </c>
      <c r="C520" s="112" t="s">
        <v>4164</v>
      </c>
      <c r="D520" s="112" t="s">
        <v>6883</v>
      </c>
      <c r="E520" s="112"/>
      <c r="F520" s="112"/>
      <c r="G520" s="49" t="s">
        <v>5158</v>
      </c>
      <c r="H520" s="49" t="s">
        <v>5159</v>
      </c>
      <c r="I520" s="112"/>
      <c r="J520" s="112" t="s">
        <v>7490</v>
      </c>
      <c r="K520" s="112"/>
      <c r="L520" s="53" t="s">
        <v>7469</v>
      </c>
      <c r="M520" s="154">
        <v>0</v>
      </c>
      <c r="N520" s="55" t="s">
        <v>8509</v>
      </c>
      <c r="O520" s="55" t="s">
        <v>8514</v>
      </c>
      <c r="P520" s="112" t="s">
        <v>163</v>
      </c>
      <c r="Q520" s="112" t="s">
        <v>80</v>
      </c>
      <c r="R520" s="112"/>
      <c r="S520" s="112"/>
    </row>
    <row r="521" spans="1:19" x14ac:dyDescent="0.25">
      <c r="A521" s="110" t="s">
        <v>86</v>
      </c>
      <c r="B521" s="111">
        <v>10</v>
      </c>
      <c r="C521" s="112" t="s">
        <v>4165</v>
      </c>
      <c r="D521" s="112" t="s">
        <v>6882</v>
      </c>
      <c r="E521" s="112"/>
      <c r="F521" s="112"/>
      <c r="G521" s="49" t="s">
        <v>5160</v>
      </c>
      <c r="H521" s="49" t="s">
        <v>5161</v>
      </c>
      <c r="I521" s="112"/>
      <c r="J521" s="112" t="s">
        <v>7490</v>
      </c>
      <c r="K521" s="112"/>
      <c r="L521" s="53" t="s">
        <v>7469</v>
      </c>
      <c r="M521" s="154">
        <v>0</v>
      </c>
      <c r="N521" s="55" t="s">
        <v>8509</v>
      </c>
      <c r="O521" s="55" t="s">
        <v>8514</v>
      </c>
      <c r="P521" s="112" t="s">
        <v>163</v>
      </c>
      <c r="Q521" s="112" t="s">
        <v>80</v>
      </c>
      <c r="R521" s="112"/>
      <c r="S521" s="120"/>
    </row>
    <row r="522" spans="1:19" x14ac:dyDescent="0.25">
      <c r="A522" s="110" t="s">
        <v>86</v>
      </c>
      <c r="B522" s="111">
        <v>10</v>
      </c>
      <c r="C522" s="112" t="s">
        <v>4163</v>
      </c>
      <c r="D522" s="112" t="s">
        <v>6884</v>
      </c>
      <c r="E522" s="112"/>
      <c r="F522" s="112"/>
      <c r="G522" s="49" t="s">
        <v>5156</v>
      </c>
      <c r="H522" s="49" t="s">
        <v>5157</v>
      </c>
      <c r="I522" s="112"/>
      <c r="J522" s="112" t="s">
        <v>7490</v>
      </c>
      <c r="K522" s="112"/>
      <c r="L522" s="49" t="s">
        <v>7469</v>
      </c>
      <c r="M522" s="152">
        <v>0</v>
      </c>
      <c r="N522" s="49" t="s">
        <v>8509</v>
      </c>
      <c r="O522" s="49" t="s">
        <v>8514</v>
      </c>
      <c r="P522" s="112" t="s">
        <v>262</v>
      </c>
      <c r="Q522" s="112" t="s">
        <v>80</v>
      </c>
      <c r="R522" s="112"/>
      <c r="S522" s="112"/>
    </row>
    <row r="523" spans="1:19" x14ac:dyDescent="0.25">
      <c r="A523" s="110" t="s">
        <v>86</v>
      </c>
      <c r="B523" s="111">
        <v>10</v>
      </c>
      <c r="C523" s="112" t="s">
        <v>4162</v>
      </c>
      <c r="D523" s="112" t="s">
        <v>6885</v>
      </c>
      <c r="E523" s="112"/>
      <c r="F523" s="112"/>
      <c r="G523" s="49" t="s">
        <v>5154</v>
      </c>
      <c r="H523" s="49" t="s">
        <v>5155</v>
      </c>
      <c r="I523" s="112"/>
      <c r="J523" s="112" t="s">
        <v>7490</v>
      </c>
      <c r="K523" s="112"/>
      <c r="L523" s="49" t="s">
        <v>7469</v>
      </c>
      <c r="M523" s="152">
        <v>0</v>
      </c>
      <c r="N523" s="49" t="s">
        <v>8509</v>
      </c>
      <c r="O523" s="49" t="s">
        <v>8514</v>
      </c>
      <c r="P523" s="112" t="s">
        <v>262</v>
      </c>
      <c r="Q523" s="112" t="s">
        <v>80</v>
      </c>
      <c r="R523" s="112"/>
      <c r="S523" s="112"/>
    </row>
    <row r="524" spans="1:19" x14ac:dyDescent="0.25">
      <c r="A524" s="110" t="s">
        <v>86</v>
      </c>
      <c r="B524" s="111">
        <v>11</v>
      </c>
      <c r="C524" s="112" t="s">
        <v>4166</v>
      </c>
      <c r="D524" s="112" t="s">
        <v>5163</v>
      </c>
      <c r="E524" s="112"/>
      <c r="F524" s="112"/>
      <c r="G524" s="49" t="s">
        <v>5162</v>
      </c>
      <c r="H524" s="49" t="s">
        <v>5163</v>
      </c>
      <c r="I524" s="112"/>
      <c r="J524" s="112" t="s">
        <v>7490</v>
      </c>
      <c r="K524" s="112"/>
      <c r="L524" s="49" t="s">
        <v>7469</v>
      </c>
      <c r="M524" s="152">
        <v>0</v>
      </c>
      <c r="N524" s="49" t="s">
        <v>8509</v>
      </c>
      <c r="O524" s="49" t="s">
        <v>8514</v>
      </c>
      <c r="P524" s="112" t="s">
        <v>266</v>
      </c>
      <c r="Q524" s="112" t="s">
        <v>80</v>
      </c>
      <c r="R524" s="112"/>
      <c r="S524" s="112"/>
    </row>
    <row r="525" spans="1:19" x14ac:dyDescent="0.25">
      <c r="A525" s="110" t="s">
        <v>86</v>
      </c>
      <c r="B525" s="111"/>
      <c r="C525" s="112" t="s">
        <v>4236</v>
      </c>
      <c r="D525" s="112" t="s">
        <v>6886</v>
      </c>
      <c r="E525" s="112"/>
      <c r="F525" s="112"/>
      <c r="G525" s="49" t="s">
        <v>5302</v>
      </c>
      <c r="H525" s="49" t="s">
        <v>5303</v>
      </c>
      <c r="I525" s="112"/>
      <c r="J525" s="112" t="s">
        <v>7490</v>
      </c>
      <c r="K525" s="112"/>
      <c r="L525" s="49" t="s">
        <v>7469</v>
      </c>
      <c r="M525" s="152">
        <v>0</v>
      </c>
      <c r="N525" s="49" t="s">
        <v>8509</v>
      </c>
      <c r="O525" s="49" t="s">
        <v>8514</v>
      </c>
      <c r="P525" s="112" t="s">
        <v>262</v>
      </c>
      <c r="Q525" s="112" t="s">
        <v>80</v>
      </c>
      <c r="R525" s="112"/>
      <c r="S525" s="112"/>
    </row>
    <row r="526" spans="1:19" x14ac:dyDescent="0.25">
      <c r="A526" s="110" t="s">
        <v>86</v>
      </c>
      <c r="B526" s="111"/>
      <c r="C526" s="112" t="s">
        <v>4186</v>
      </c>
      <c r="D526" s="112" t="s">
        <v>6887</v>
      </c>
      <c r="E526" s="112"/>
      <c r="F526" s="112"/>
      <c r="G526" s="49" t="s">
        <v>5202</v>
      </c>
      <c r="H526" s="49" t="s">
        <v>5203</v>
      </c>
      <c r="I526" s="112"/>
      <c r="J526" s="112" t="s">
        <v>7490</v>
      </c>
      <c r="K526" s="112"/>
      <c r="L526" s="49" t="s">
        <v>7469</v>
      </c>
      <c r="M526" s="152">
        <v>0</v>
      </c>
      <c r="N526" s="49" t="s">
        <v>8509</v>
      </c>
      <c r="O526" s="49" t="s">
        <v>8514</v>
      </c>
      <c r="P526" s="112" t="s">
        <v>262</v>
      </c>
      <c r="Q526" s="112" t="s">
        <v>80</v>
      </c>
      <c r="R526" s="112"/>
      <c r="S526" s="112"/>
    </row>
    <row r="527" spans="1:19" x14ac:dyDescent="0.25">
      <c r="A527" s="110" t="s">
        <v>86</v>
      </c>
      <c r="B527" s="111"/>
      <c r="C527" s="112" t="s">
        <v>4188</v>
      </c>
      <c r="D527" s="112" t="s">
        <v>6888</v>
      </c>
      <c r="E527" s="112"/>
      <c r="F527" s="112"/>
      <c r="G527" s="49" t="s">
        <v>5206</v>
      </c>
      <c r="H527" s="49" t="s">
        <v>5207</v>
      </c>
      <c r="I527" s="112"/>
      <c r="J527" s="112" t="s">
        <v>7490</v>
      </c>
      <c r="K527" s="112"/>
      <c r="L527" s="49" t="s">
        <v>7469</v>
      </c>
      <c r="M527" s="152">
        <v>0</v>
      </c>
      <c r="N527" s="49" t="s">
        <v>8509</v>
      </c>
      <c r="O527" s="49" t="s">
        <v>8514</v>
      </c>
      <c r="P527" s="112" t="s">
        <v>262</v>
      </c>
      <c r="Q527" s="112" t="s">
        <v>80</v>
      </c>
      <c r="R527" s="112"/>
      <c r="S527" s="112"/>
    </row>
    <row r="528" spans="1:19" x14ac:dyDescent="0.25">
      <c r="A528" s="110" t="s">
        <v>86</v>
      </c>
      <c r="B528" s="111"/>
      <c r="C528" s="112" t="s">
        <v>4204</v>
      </c>
      <c r="D528" s="49" t="s">
        <v>6889</v>
      </c>
      <c r="E528" s="112"/>
      <c r="F528" s="112"/>
      <c r="G528" s="49" t="s">
        <v>5238</v>
      </c>
      <c r="H528" s="49" t="s">
        <v>5239</v>
      </c>
      <c r="I528" s="112"/>
      <c r="J528" s="112" t="s">
        <v>7490</v>
      </c>
      <c r="K528" s="112"/>
      <c r="L528" s="49" t="s">
        <v>7469</v>
      </c>
      <c r="M528" s="152">
        <v>0</v>
      </c>
      <c r="N528" s="49" t="s">
        <v>8509</v>
      </c>
      <c r="O528" s="49" t="s">
        <v>8514</v>
      </c>
      <c r="P528" s="112" t="s">
        <v>139</v>
      </c>
      <c r="Q528" s="112" t="s">
        <v>80</v>
      </c>
      <c r="R528" s="112"/>
      <c r="S528" s="112"/>
    </row>
    <row r="529" spans="1:19" x14ac:dyDescent="0.25">
      <c r="A529" s="110" t="s">
        <v>86</v>
      </c>
      <c r="B529" s="111"/>
      <c r="C529" s="112" t="s">
        <v>4206</v>
      </c>
      <c r="D529" s="49" t="s">
        <v>6890</v>
      </c>
      <c r="E529" s="112"/>
      <c r="F529" s="112"/>
      <c r="G529" s="49" t="s">
        <v>5242</v>
      </c>
      <c r="H529" s="49" t="s">
        <v>5243</v>
      </c>
      <c r="I529" s="112"/>
      <c r="J529" s="112" t="s">
        <v>7490</v>
      </c>
      <c r="K529" s="112"/>
      <c r="L529" s="49" t="s">
        <v>7469</v>
      </c>
      <c r="M529" s="152">
        <v>0</v>
      </c>
      <c r="N529" s="49" t="s">
        <v>8509</v>
      </c>
      <c r="O529" s="49" t="s">
        <v>8514</v>
      </c>
      <c r="P529" s="112" t="s">
        <v>139</v>
      </c>
      <c r="Q529" s="112" t="s">
        <v>80</v>
      </c>
      <c r="R529" s="112"/>
      <c r="S529" s="112"/>
    </row>
    <row r="530" spans="1:19" x14ac:dyDescent="0.25">
      <c r="A530" s="110" t="s">
        <v>86</v>
      </c>
      <c r="B530" s="111"/>
      <c r="C530" s="112" t="s">
        <v>4205</v>
      </c>
      <c r="D530" s="49" t="s">
        <v>6891</v>
      </c>
      <c r="E530" s="112"/>
      <c r="F530" s="112"/>
      <c r="G530" s="49" t="s">
        <v>5240</v>
      </c>
      <c r="H530" s="49" t="s">
        <v>5241</v>
      </c>
      <c r="I530" s="112"/>
      <c r="J530" s="112" t="s">
        <v>7490</v>
      </c>
      <c r="K530" s="112"/>
      <c r="L530" s="49" t="s">
        <v>7469</v>
      </c>
      <c r="M530" s="152">
        <v>0</v>
      </c>
      <c r="N530" s="49" t="s">
        <v>8509</v>
      </c>
      <c r="O530" s="49" t="s">
        <v>8514</v>
      </c>
      <c r="P530" s="112" t="s">
        <v>139</v>
      </c>
      <c r="Q530" s="112" t="s">
        <v>80</v>
      </c>
      <c r="R530" s="112"/>
      <c r="S530" s="112"/>
    </row>
    <row r="531" spans="1:19" x14ac:dyDescent="0.25">
      <c r="A531" s="110" t="s">
        <v>86</v>
      </c>
      <c r="B531" s="111"/>
      <c r="C531" s="112" t="s">
        <v>4207</v>
      </c>
      <c r="D531" s="112" t="s">
        <v>6892</v>
      </c>
      <c r="E531" s="112"/>
      <c r="F531" s="112"/>
      <c r="G531" s="49" t="s">
        <v>5244</v>
      </c>
      <c r="H531" s="49" t="s">
        <v>5245</v>
      </c>
      <c r="I531" s="112"/>
      <c r="J531" s="112" t="s">
        <v>7490</v>
      </c>
      <c r="K531" s="112"/>
      <c r="L531" s="49" t="s">
        <v>7469</v>
      </c>
      <c r="M531" s="152">
        <v>0</v>
      </c>
      <c r="N531" s="49" t="s">
        <v>8509</v>
      </c>
      <c r="O531" s="49" t="s">
        <v>8514</v>
      </c>
      <c r="P531" s="112" t="s">
        <v>139</v>
      </c>
      <c r="Q531" s="112" t="s">
        <v>80</v>
      </c>
      <c r="R531" s="112"/>
      <c r="S531" s="112"/>
    </row>
    <row r="532" spans="1:19" x14ac:dyDescent="0.25">
      <c r="A532" s="110" t="s">
        <v>86</v>
      </c>
      <c r="B532" s="111"/>
      <c r="C532" s="112" t="s">
        <v>4208</v>
      </c>
      <c r="D532" s="112" t="s">
        <v>6893</v>
      </c>
      <c r="E532" s="112"/>
      <c r="F532" s="112"/>
      <c r="G532" s="49" t="s">
        <v>5246</v>
      </c>
      <c r="H532" s="49" t="s">
        <v>5247</v>
      </c>
      <c r="I532" s="112"/>
      <c r="J532" s="112" t="s">
        <v>7490</v>
      </c>
      <c r="K532" s="112"/>
      <c r="L532" s="49" t="s">
        <v>7469</v>
      </c>
      <c r="M532" s="152">
        <v>0</v>
      </c>
      <c r="N532" s="49" t="s">
        <v>8509</v>
      </c>
      <c r="O532" s="49" t="s">
        <v>8514</v>
      </c>
      <c r="P532" s="112" t="s">
        <v>139</v>
      </c>
      <c r="Q532" s="112" t="s">
        <v>80</v>
      </c>
      <c r="R532" s="112"/>
      <c r="S532" s="112"/>
    </row>
    <row r="533" spans="1:19" x14ac:dyDescent="0.25">
      <c r="A533" s="110" t="s">
        <v>86</v>
      </c>
      <c r="B533" s="111"/>
      <c r="C533" s="112" t="s">
        <v>4189</v>
      </c>
      <c r="D533" s="49" t="s">
        <v>6894</v>
      </c>
      <c r="E533" s="112"/>
      <c r="F533" s="112"/>
      <c r="G533" s="49" t="s">
        <v>5208</v>
      </c>
      <c r="H533" s="49" t="s">
        <v>5209</v>
      </c>
      <c r="I533" s="112"/>
      <c r="J533" s="112" t="s">
        <v>7490</v>
      </c>
      <c r="K533" s="112"/>
      <c r="L533" s="49" t="s">
        <v>7469</v>
      </c>
      <c r="M533" s="152">
        <v>0</v>
      </c>
      <c r="N533" s="49" t="s">
        <v>8509</v>
      </c>
      <c r="O533" s="49" t="s">
        <v>8514</v>
      </c>
      <c r="P533" s="112" t="s">
        <v>262</v>
      </c>
      <c r="Q533" s="112" t="s">
        <v>80</v>
      </c>
      <c r="R533" s="112"/>
      <c r="S533" s="112"/>
    </row>
    <row r="534" spans="1:19" x14ac:dyDescent="0.25">
      <c r="A534" s="110" t="s">
        <v>86</v>
      </c>
      <c r="B534" s="111"/>
      <c r="C534" s="112" t="s">
        <v>4232</v>
      </c>
      <c r="D534" s="112" t="s">
        <v>6895</v>
      </c>
      <c r="E534" s="112"/>
      <c r="F534" s="112"/>
      <c r="G534" s="52" t="s">
        <v>5294</v>
      </c>
      <c r="H534" s="52" t="s">
        <v>5295</v>
      </c>
      <c r="I534" s="112"/>
      <c r="J534" s="112" t="s">
        <v>7490</v>
      </c>
      <c r="K534" s="112"/>
      <c r="L534" s="49" t="s">
        <v>7469</v>
      </c>
      <c r="M534" s="152">
        <v>0</v>
      </c>
      <c r="N534" s="49" t="s">
        <v>8509</v>
      </c>
      <c r="O534" s="49" t="s">
        <v>8514</v>
      </c>
      <c r="P534" s="112" t="s">
        <v>195</v>
      </c>
      <c r="Q534" s="112" t="s">
        <v>80</v>
      </c>
      <c r="R534" s="112"/>
      <c r="S534" s="112"/>
    </row>
    <row r="535" spans="1:19" x14ac:dyDescent="0.25">
      <c r="A535" s="110" t="s">
        <v>86</v>
      </c>
      <c r="B535" s="111"/>
      <c r="C535" s="112" t="s">
        <v>4212</v>
      </c>
      <c r="D535" s="112" t="s">
        <v>6897</v>
      </c>
      <c r="E535" s="112"/>
      <c r="F535" s="112"/>
      <c r="G535" s="49" t="s">
        <v>5254</v>
      </c>
      <c r="H535" s="49" t="s">
        <v>5255</v>
      </c>
      <c r="I535" s="112"/>
      <c r="J535" s="112" t="s">
        <v>7490</v>
      </c>
      <c r="K535" s="112"/>
      <c r="L535" s="49" t="s">
        <v>7469</v>
      </c>
      <c r="M535" s="152">
        <v>0</v>
      </c>
      <c r="N535" s="49" t="s">
        <v>8509</v>
      </c>
      <c r="O535" s="49" t="s">
        <v>8514</v>
      </c>
      <c r="P535" s="112" t="s">
        <v>139</v>
      </c>
      <c r="Q535" s="112" t="s">
        <v>80</v>
      </c>
      <c r="R535" s="112"/>
      <c r="S535" s="112"/>
    </row>
    <row r="536" spans="1:19" x14ac:dyDescent="0.25">
      <c r="A536" s="110" t="s">
        <v>86</v>
      </c>
      <c r="B536" s="111"/>
      <c r="C536" s="112" t="s">
        <v>4213</v>
      </c>
      <c r="D536" s="112" t="s">
        <v>6896</v>
      </c>
      <c r="E536" s="112"/>
      <c r="F536" s="112"/>
      <c r="G536" s="49" t="s">
        <v>5256</v>
      </c>
      <c r="H536" s="49" t="s">
        <v>5257</v>
      </c>
      <c r="I536" s="112"/>
      <c r="J536" s="112" t="s">
        <v>7490</v>
      </c>
      <c r="K536" s="112"/>
      <c r="L536" s="49" t="s">
        <v>7469</v>
      </c>
      <c r="M536" s="152">
        <v>0</v>
      </c>
      <c r="N536" s="49" t="s">
        <v>8509</v>
      </c>
      <c r="O536" s="49" t="s">
        <v>8514</v>
      </c>
      <c r="P536" s="112" t="s">
        <v>139</v>
      </c>
      <c r="Q536" s="112" t="s">
        <v>80</v>
      </c>
      <c r="R536" s="112"/>
      <c r="S536" s="112"/>
    </row>
    <row r="537" spans="1:19" x14ac:dyDescent="0.25">
      <c r="A537" s="110" t="s">
        <v>86</v>
      </c>
      <c r="B537" s="111"/>
      <c r="C537" s="112" t="s">
        <v>4216</v>
      </c>
      <c r="D537" s="112" t="s">
        <v>6898</v>
      </c>
      <c r="E537" s="112"/>
      <c r="F537" s="112"/>
      <c r="G537" s="49" t="s">
        <v>5262</v>
      </c>
      <c r="H537" s="49" t="s">
        <v>5263</v>
      </c>
      <c r="I537" s="112"/>
      <c r="J537" s="112" t="s">
        <v>7490</v>
      </c>
      <c r="K537" s="112"/>
      <c r="L537" s="53" t="s">
        <v>7469</v>
      </c>
      <c r="M537" s="154">
        <v>0</v>
      </c>
      <c r="N537" s="55" t="s">
        <v>8509</v>
      </c>
      <c r="O537" s="55" t="s">
        <v>8514</v>
      </c>
      <c r="P537" s="112" t="s">
        <v>100</v>
      </c>
      <c r="Q537" s="112" t="s">
        <v>80</v>
      </c>
      <c r="R537" s="112"/>
      <c r="S537" s="112"/>
    </row>
    <row r="538" spans="1:19" x14ac:dyDescent="0.25">
      <c r="A538" s="110" t="s">
        <v>86</v>
      </c>
      <c r="B538" s="111"/>
      <c r="C538" s="112" t="s">
        <v>4221</v>
      </c>
      <c r="D538" s="112" t="s">
        <v>6899</v>
      </c>
      <c r="E538" s="112"/>
      <c r="F538" s="112"/>
      <c r="G538" s="49" t="s">
        <v>5272</v>
      </c>
      <c r="H538" s="49" t="s">
        <v>5273</v>
      </c>
      <c r="I538" s="112"/>
      <c r="J538" s="112" t="s">
        <v>7490</v>
      </c>
      <c r="K538" s="112"/>
      <c r="L538" s="53" t="s">
        <v>7469</v>
      </c>
      <c r="M538" s="154">
        <v>0</v>
      </c>
      <c r="N538" s="55" t="s">
        <v>8509</v>
      </c>
      <c r="O538" s="55" t="s">
        <v>8514</v>
      </c>
      <c r="P538" s="112" t="s">
        <v>163</v>
      </c>
      <c r="Q538" s="112" t="s">
        <v>80</v>
      </c>
      <c r="R538" s="112"/>
      <c r="S538" s="112"/>
    </row>
    <row r="539" spans="1:19" x14ac:dyDescent="0.25">
      <c r="A539" s="110" t="s">
        <v>86</v>
      </c>
      <c r="B539" s="111"/>
      <c r="C539" s="112" t="s">
        <v>4173</v>
      </c>
      <c r="D539" s="112" t="s">
        <v>6900</v>
      </c>
      <c r="E539" s="112"/>
      <c r="F539" s="112"/>
      <c r="G539" s="49" t="s">
        <v>5176</v>
      </c>
      <c r="H539" s="49" t="s">
        <v>5177</v>
      </c>
      <c r="I539" s="112"/>
      <c r="J539" s="112" t="s">
        <v>7490</v>
      </c>
      <c r="K539" s="112"/>
      <c r="L539" s="49" t="s">
        <v>7469</v>
      </c>
      <c r="M539" s="152">
        <v>0</v>
      </c>
      <c r="N539" s="49" t="s">
        <v>8509</v>
      </c>
      <c r="O539" s="49" t="s">
        <v>8514</v>
      </c>
      <c r="P539" s="112" t="s">
        <v>6317</v>
      </c>
      <c r="Q539" s="112" t="s">
        <v>80</v>
      </c>
      <c r="R539" s="112"/>
      <c r="S539" s="112"/>
    </row>
    <row r="540" spans="1:19" x14ac:dyDescent="0.25">
      <c r="A540" s="110" t="s">
        <v>86</v>
      </c>
      <c r="B540" s="111"/>
      <c r="C540" s="112" t="s">
        <v>4181</v>
      </c>
      <c r="D540" s="49" t="s">
        <v>5193</v>
      </c>
      <c r="E540" s="112"/>
      <c r="F540" s="112"/>
      <c r="G540" s="49" t="s">
        <v>5192</v>
      </c>
      <c r="H540" s="49" t="s">
        <v>5193</v>
      </c>
      <c r="I540" s="112"/>
      <c r="J540" s="112" t="s">
        <v>7490</v>
      </c>
      <c r="K540" s="112"/>
      <c r="L540" s="49" t="s">
        <v>7469</v>
      </c>
      <c r="M540" s="152">
        <v>0</v>
      </c>
      <c r="N540" s="49" t="s">
        <v>8509</v>
      </c>
      <c r="O540" s="49" t="s">
        <v>8514</v>
      </c>
      <c r="P540" s="112" t="s">
        <v>157</v>
      </c>
      <c r="Q540" s="112" t="s">
        <v>80</v>
      </c>
      <c r="R540" s="112"/>
      <c r="S540" s="112"/>
    </row>
    <row r="541" spans="1:19" x14ac:dyDescent="0.25">
      <c r="A541" s="110" t="s">
        <v>86</v>
      </c>
      <c r="B541" s="111"/>
      <c r="C541" s="112" t="s">
        <v>4180</v>
      </c>
      <c r="D541" s="49" t="s">
        <v>5191</v>
      </c>
      <c r="E541" s="112"/>
      <c r="F541" s="112"/>
      <c r="G541" s="49" t="s">
        <v>5190</v>
      </c>
      <c r="H541" s="49" t="s">
        <v>5191</v>
      </c>
      <c r="I541" s="112"/>
      <c r="J541" s="112" t="s">
        <v>7490</v>
      </c>
      <c r="K541" s="112"/>
      <c r="L541" s="49" t="s">
        <v>7469</v>
      </c>
      <c r="M541" s="152">
        <v>0</v>
      </c>
      <c r="N541" s="49" t="s">
        <v>8509</v>
      </c>
      <c r="O541" s="49" t="s">
        <v>8514</v>
      </c>
      <c r="P541" s="112" t="s">
        <v>157</v>
      </c>
      <c r="Q541" s="112" t="s">
        <v>80</v>
      </c>
      <c r="R541" s="112"/>
      <c r="S541" s="112"/>
    </row>
    <row r="542" spans="1:19" x14ac:dyDescent="0.25">
      <c r="A542" s="110" t="s">
        <v>86</v>
      </c>
      <c r="B542" s="111"/>
      <c r="C542" s="112" t="s">
        <v>4182</v>
      </c>
      <c r="D542" s="112" t="s">
        <v>6901</v>
      </c>
      <c r="E542" s="112"/>
      <c r="F542" s="112"/>
      <c r="G542" s="49" t="s">
        <v>5194</v>
      </c>
      <c r="H542" s="49" t="s">
        <v>5195</v>
      </c>
      <c r="I542" s="112"/>
      <c r="J542" s="112" t="s">
        <v>7490</v>
      </c>
      <c r="K542" s="112"/>
      <c r="L542" s="49" t="s">
        <v>7469</v>
      </c>
      <c r="M542" s="152">
        <v>0</v>
      </c>
      <c r="N542" s="49" t="s">
        <v>8509</v>
      </c>
      <c r="O542" s="49" t="s">
        <v>8514</v>
      </c>
      <c r="P542" s="112" t="s">
        <v>195</v>
      </c>
      <c r="Q542" s="112" t="s">
        <v>80</v>
      </c>
      <c r="R542" s="112"/>
      <c r="S542" s="112"/>
    </row>
    <row r="543" spans="1:19" x14ac:dyDescent="0.25">
      <c r="A543" s="110" t="s">
        <v>86</v>
      </c>
      <c r="B543" s="111"/>
      <c r="C543" s="112" t="s">
        <v>4176</v>
      </c>
      <c r="D543" s="112" t="s">
        <v>6902</v>
      </c>
      <c r="E543" s="112"/>
      <c r="F543" s="112"/>
      <c r="G543" s="49" t="s">
        <v>5182</v>
      </c>
      <c r="H543" s="49" t="s">
        <v>5183</v>
      </c>
      <c r="I543" s="112"/>
      <c r="J543" s="112" t="s">
        <v>7490</v>
      </c>
      <c r="K543" s="112"/>
      <c r="L543" s="49" t="s">
        <v>7469</v>
      </c>
      <c r="M543" s="152">
        <v>0</v>
      </c>
      <c r="N543" s="49" t="s">
        <v>8509</v>
      </c>
      <c r="O543" s="49" t="s">
        <v>8514</v>
      </c>
      <c r="P543" s="112" t="s">
        <v>156</v>
      </c>
      <c r="Q543" s="112" t="s">
        <v>80</v>
      </c>
      <c r="R543" s="112"/>
      <c r="S543" s="112"/>
    </row>
    <row r="544" spans="1:19" x14ac:dyDescent="0.25">
      <c r="A544" s="110" t="s">
        <v>86</v>
      </c>
      <c r="B544" s="111"/>
      <c r="C544" s="112" t="s">
        <v>4179</v>
      </c>
      <c r="D544" s="112" t="s">
        <v>6909</v>
      </c>
      <c r="E544" s="112"/>
      <c r="F544" s="112"/>
      <c r="G544" s="49" t="s">
        <v>5188</v>
      </c>
      <c r="H544" s="49" t="s">
        <v>5189</v>
      </c>
      <c r="I544" s="112"/>
      <c r="J544" s="112" t="s">
        <v>7490</v>
      </c>
      <c r="K544" s="112"/>
      <c r="L544" s="49" t="s">
        <v>7469</v>
      </c>
      <c r="M544" s="152">
        <v>0</v>
      </c>
      <c r="N544" s="49" t="s">
        <v>8509</v>
      </c>
      <c r="O544" s="49" t="s">
        <v>8514</v>
      </c>
      <c r="P544" s="112" t="s">
        <v>157</v>
      </c>
      <c r="Q544" s="112" t="s">
        <v>80</v>
      </c>
      <c r="R544" s="112"/>
      <c r="S544" s="112"/>
    </row>
    <row r="545" spans="1:19" x14ac:dyDescent="0.25">
      <c r="A545" s="110" t="s">
        <v>86</v>
      </c>
      <c r="B545" s="111"/>
      <c r="C545" s="112" t="s">
        <v>4178</v>
      </c>
      <c r="D545" s="112" t="s">
        <v>6910</v>
      </c>
      <c r="E545" s="112"/>
      <c r="F545" s="112"/>
      <c r="G545" s="49" t="s">
        <v>5186</v>
      </c>
      <c r="H545" s="49" t="s">
        <v>5187</v>
      </c>
      <c r="I545" s="112"/>
      <c r="J545" s="112" t="s">
        <v>7490</v>
      </c>
      <c r="K545" s="112"/>
      <c r="L545" s="49" t="s">
        <v>7469</v>
      </c>
      <c r="M545" s="152">
        <v>0</v>
      </c>
      <c r="N545" s="49" t="s">
        <v>8509</v>
      </c>
      <c r="O545" s="49" t="s">
        <v>8514</v>
      </c>
      <c r="P545" s="112" t="s">
        <v>6320</v>
      </c>
      <c r="Q545" s="112" t="s">
        <v>80</v>
      </c>
      <c r="R545" s="112"/>
      <c r="S545" s="112"/>
    </row>
    <row r="546" spans="1:19" x14ac:dyDescent="0.25">
      <c r="A546" s="110" t="s">
        <v>86</v>
      </c>
      <c r="B546" s="111"/>
      <c r="C546" s="112" t="s">
        <v>4177</v>
      </c>
      <c r="D546" s="120" t="s">
        <v>6911</v>
      </c>
      <c r="E546" s="112"/>
      <c r="F546" s="112"/>
      <c r="G546" s="49" t="s">
        <v>5184</v>
      </c>
      <c r="H546" s="49" t="s">
        <v>5185</v>
      </c>
      <c r="I546" s="112"/>
      <c r="J546" s="112" t="s">
        <v>7490</v>
      </c>
      <c r="K546" s="112"/>
      <c r="L546" s="49" t="s">
        <v>7469</v>
      </c>
      <c r="M546" s="152">
        <v>0</v>
      </c>
      <c r="N546" s="49" t="s">
        <v>8509</v>
      </c>
      <c r="O546" s="49" t="s">
        <v>8514</v>
      </c>
      <c r="P546" s="112" t="s">
        <v>195</v>
      </c>
      <c r="Q546" s="112" t="s">
        <v>80</v>
      </c>
      <c r="R546" s="112"/>
      <c r="S546" s="112"/>
    </row>
    <row r="547" spans="1:19" x14ac:dyDescent="0.25">
      <c r="A547" s="110" t="s">
        <v>86</v>
      </c>
      <c r="B547" s="111"/>
      <c r="C547" s="112" t="s">
        <v>4226</v>
      </c>
      <c r="D547" s="112" t="s">
        <v>6912</v>
      </c>
      <c r="E547" s="112"/>
      <c r="F547" s="112"/>
      <c r="G547" s="49" t="s">
        <v>5282</v>
      </c>
      <c r="H547" s="49" t="s">
        <v>5283</v>
      </c>
      <c r="I547" s="112"/>
      <c r="J547" s="112" t="s">
        <v>7490</v>
      </c>
      <c r="K547" s="112"/>
      <c r="L547" s="49" t="s">
        <v>7469</v>
      </c>
      <c r="M547" s="152">
        <v>0</v>
      </c>
      <c r="N547" s="49" t="s">
        <v>8509</v>
      </c>
      <c r="O547" s="49" t="s">
        <v>8514</v>
      </c>
      <c r="P547" s="112" t="s">
        <v>6326</v>
      </c>
      <c r="Q547" s="112" t="s">
        <v>80</v>
      </c>
      <c r="R547" s="112"/>
      <c r="S547" s="112"/>
    </row>
    <row r="548" spans="1:19" x14ac:dyDescent="0.25">
      <c r="A548" s="110" t="s">
        <v>86</v>
      </c>
      <c r="B548" s="111"/>
      <c r="C548" s="112" t="s">
        <v>4193</v>
      </c>
      <c r="D548" s="112" t="s">
        <v>6913</v>
      </c>
      <c r="E548" s="112"/>
      <c r="F548" s="112"/>
      <c r="G548" s="49" t="s">
        <v>5216</v>
      </c>
      <c r="H548" s="49" t="s">
        <v>5217</v>
      </c>
      <c r="I548" s="112"/>
      <c r="J548" s="112" t="s">
        <v>7490</v>
      </c>
      <c r="K548" s="112"/>
      <c r="L548" s="49" t="s">
        <v>7469</v>
      </c>
      <c r="M548" s="152">
        <v>0</v>
      </c>
      <c r="N548" s="49" t="s">
        <v>8509</v>
      </c>
      <c r="O548" s="49" t="s">
        <v>8514</v>
      </c>
      <c r="P548" s="112" t="s">
        <v>262</v>
      </c>
      <c r="Q548" s="112" t="s">
        <v>80</v>
      </c>
      <c r="R548" s="112"/>
      <c r="S548" s="112"/>
    </row>
    <row r="549" spans="1:19" x14ac:dyDescent="0.25">
      <c r="A549" s="110" t="s">
        <v>86</v>
      </c>
      <c r="B549" s="111"/>
      <c r="C549" s="112" t="s">
        <v>4184</v>
      </c>
      <c r="D549" s="112" t="s">
        <v>6914</v>
      </c>
      <c r="E549" s="112"/>
      <c r="F549" s="112"/>
      <c r="G549" s="49" t="s">
        <v>5198</v>
      </c>
      <c r="H549" s="49" t="s">
        <v>5199</v>
      </c>
      <c r="I549" s="112"/>
      <c r="J549" s="112" t="s">
        <v>7490</v>
      </c>
      <c r="K549" s="112"/>
      <c r="L549" s="49" t="s">
        <v>7469</v>
      </c>
      <c r="M549" s="152">
        <v>0</v>
      </c>
      <c r="N549" s="49" t="s">
        <v>8509</v>
      </c>
      <c r="O549" s="49" t="s">
        <v>8514</v>
      </c>
      <c r="P549" s="112" t="s">
        <v>6321</v>
      </c>
      <c r="Q549" s="112" t="s">
        <v>80</v>
      </c>
      <c r="R549" s="112"/>
      <c r="S549" s="112"/>
    </row>
    <row r="550" spans="1:19" x14ac:dyDescent="0.25">
      <c r="A550" s="110" t="s">
        <v>86</v>
      </c>
      <c r="B550" s="111"/>
      <c r="C550" s="112" t="s">
        <v>4203</v>
      </c>
      <c r="D550" s="112" t="s">
        <v>6915</v>
      </c>
      <c r="E550" s="112"/>
      <c r="F550" s="112"/>
      <c r="G550" s="49" t="s">
        <v>5236</v>
      </c>
      <c r="H550" s="49" t="s">
        <v>5237</v>
      </c>
      <c r="I550" s="112"/>
      <c r="J550" s="112" t="s">
        <v>7490</v>
      </c>
      <c r="K550" s="112"/>
      <c r="L550" s="49" t="s">
        <v>7469</v>
      </c>
      <c r="M550" s="152">
        <v>0</v>
      </c>
      <c r="N550" s="49" t="s">
        <v>8509</v>
      </c>
      <c r="O550" s="49" t="s">
        <v>8514</v>
      </c>
      <c r="P550" s="112" t="s">
        <v>6324</v>
      </c>
      <c r="Q550" s="112" t="s">
        <v>80</v>
      </c>
      <c r="R550" s="112"/>
      <c r="S550" s="112"/>
    </row>
    <row r="551" spans="1:19" x14ac:dyDescent="0.25">
      <c r="A551" s="110" t="s">
        <v>86</v>
      </c>
      <c r="B551" s="111"/>
      <c r="C551" s="112" t="s">
        <v>4170</v>
      </c>
      <c r="D551" s="112" t="s">
        <v>6903</v>
      </c>
      <c r="E551" s="112"/>
      <c r="F551" s="112"/>
      <c r="G551" s="49" t="s">
        <v>5170</v>
      </c>
      <c r="H551" s="49" t="s">
        <v>5171</v>
      </c>
      <c r="I551" s="112"/>
      <c r="J551" s="112" t="s">
        <v>7490</v>
      </c>
      <c r="K551" s="112"/>
      <c r="L551" s="49" t="s">
        <v>7469</v>
      </c>
      <c r="M551" s="152">
        <v>0</v>
      </c>
      <c r="N551" s="49" t="s">
        <v>8509</v>
      </c>
      <c r="O551" s="49" t="s">
        <v>8514</v>
      </c>
      <c r="P551" s="112" t="s">
        <v>195</v>
      </c>
      <c r="Q551" s="112" t="s">
        <v>80</v>
      </c>
      <c r="R551" s="112"/>
      <c r="S551" s="112"/>
    </row>
    <row r="552" spans="1:19" x14ac:dyDescent="0.25">
      <c r="A552" s="110" t="s">
        <v>86</v>
      </c>
      <c r="B552" s="111"/>
      <c r="C552" s="112" t="s">
        <v>4230</v>
      </c>
      <c r="D552" s="112" t="s">
        <v>6904</v>
      </c>
      <c r="E552" s="112"/>
      <c r="F552" s="112"/>
      <c r="G552" s="49" t="s">
        <v>5290</v>
      </c>
      <c r="H552" s="49" t="s">
        <v>5291</v>
      </c>
      <c r="I552" s="112"/>
      <c r="J552" s="112" t="s">
        <v>7490</v>
      </c>
      <c r="K552" s="112"/>
      <c r="L552" s="49" t="s">
        <v>7469</v>
      </c>
      <c r="M552" s="152">
        <v>0</v>
      </c>
      <c r="N552" s="49" t="s">
        <v>8509</v>
      </c>
      <c r="O552" s="49" t="s">
        <v>8514</v>
      </c>
      <c r="P552" s="112" t="s">
        <v>195</v>
      </c>
      <c r="Q552" s="112" t="s">
        <v>80</v>
      </c>
      <c r="R552" s="112"/>
      <c r="S552" s="112"/>
    </row>
    <row r="553" spans="1:19" x14ac:dyDescent="0.25">
      <c r="A553" s="110" t="s">
        <v>86</v>
      </c>
      <c r="B553" s="111"/>
      <c r="C553" s="112" t="s">
        <v>4229</v>
      </c>
      <c r="D553" s="112" t="s">
        <v>6905</v>
      </c>
      <c r="E553" s="112"/>
      <c r="F553" s="112"/>
      <c r="G553" s="49" t="s">
        <v>5288</v>
      </c>
      <c r="H553" s="49" t="s">
        <v>5289</v>
      </c>
      <c r="I553" s="112"/>
      <c r="J553" s="112" t="s">
        <v>7490</v>
      </c>
      <c r="K553" s="112"/>
      <c r="L553" s="49" t="s">
        <v>7469</v>
      </c>
      <c r="M553" s="152">
        <v>0</v>
      </c>
      <c r="N553" s="49" t="s">
        <v>8509</v>
      </c>
      <c r="O553" s="49" t="s">
        <v>8514</v>
      </c>
      <c r="P553" s="112" t="s">
        <v>195</v>
      </c>
      <c r="Q553" s="112" t="s">
        <v>80</v>
      </c>
      <c r="R553" s="112"/>
      <c r="S553" s="112"/>
    </row>
    <row r="554" spans="1:19" x14ac:dyDescent="0.25">
      <c r="A554" s="110" t="s">
        <v>86</v>
      </c>
      <c r="B554" s="111"/>
      <c r="C554" s="112" t="s">
        <v>4167</v>
      </c>
      <c r="D554" s="112" t="s">
        <v>6906</v>
      </c>
      <c r="E554" s="112"/>
      <c r="F554" s="112"/>
      <c r="G554" s="49" t="s">
        <v>5164</v>
      </c>
      <c r="H554" s="49" t="s">
        <v>5165</v>
      </c>
      <c r="I554" s="112"/>
      <c r="J554" s="112" t="s">
        <v>7490</v>
      </c>
      <c r="K554" s="112"/>
      <c r="L554" s="49" t="s">
        <v>7469</v>
      </c>
      <c r="M554" s="152">
        <v>0</v>
      </c>
      <c r="N554" s="49" t="s">
        <v>8509</v>
      </c>
      <c r="O554" s="49" t="s">
        <v>8514</v>
      </c>
      <c r="P554" s="112" t="s">
        <v>195</v>
      </c>
      <c r="Q554" s="112" t="s">
        <v>80</v>
      </c>
      <c r="R554" s="112"/>
      <c r="S554" s="112"/>
    </row>
    <row r="555" spans="1:19" x14ac:dyDescent="0.25">
      <c r="A555" s="110" t="s">
        <v>86</v>
      </c>
      <c r="B555" s="111"/>
      <c r="C555" s="112" t="s">
        <v>4168</v>
      </c>
      <c r="D555" s="112" t="s">
        <v>6907</v>
      </c>
      <c r="E555" s="112"/>
      <c r="F555" s="112"/>
      <c r="G555" s="49" t="s">
        <v>5166</v>
      </c>
      <c r="H555" s="49" t="s">
        <v>5167</v>
      </c>
      <c r="I555" s="112"/>
      <c r="J555" s="112" t="s">
        <v>7490</v>
      </c>
      <c r="K555" s="112"/>
      <c r="L555" s="49" t="s">
        <v>7469</v>
      </c>
      <c r="M555" s="152">
        <v>0</v>
      </c>
      <c r="N555" s="49" t="s">
        <v>8509</v>
      </c>
      <c r="O555" s="49" t="s">
        <v>8514</v>
      </c>
      <c r="P555" s="112" t="s">
        <v>195</v>
      </c>
      <c r="Q555" s="112" t="s">
        <v>80</v>
      </c>
      <c r="R555" s="112"/>
      <c r="S555" s="112"/>
    </row>
    <row r="556" spans="1:19" x14ac:dyDescent="0.25">
      <c r="A556" s="110" t="s">
        <v>86</v>
      </c>
      <c r="B556" s="111"/>
      <c r="C556" s="112" t="s">
        <v>4169</v>
      </c>
      <c r="D556" s="112" t="s">
        <v>6908</v>
      </c>
      <c r="E556" s="112"/>
      <c r="F556" s="112"/>
      <c r="G556" s="49" t="s">
        <v>5168</v>
      </c>
      <c r="H556" s="49" t="s">
        <v>5169</v>
      </c>
      <c r="I556" s="112"/>
      <c r="J556" s="112" t="s">
        <v>7490</v>
      </c>
      <c r="K556" s="112"/>
      <c r="L556" s="49" t="s">
        <v>7469</v>
      </c>
      <c r="M556" s="152">
        <v>0</v>
      </c>
      <c r="N556" s="49" t="s">
        <v>8509</v>
      </c>
      <c r="O556" s="49" t="s">
        <v>8514</v>
      </c>
      <c r="P556" s="112" t="s">
        <v>195</v>
      </c>
      <c r="Q556" s="112" t="s">
        <v>80</v>
      </c>
      <c r="R556" s="112"/>
      <c r="S556" s="112"/>
    </row>
    <row r="557" spans="1:19" x14ac:dyDescent="0.25">
      <c r="A557" s="110" t="s">
        <v>86</v>
      </c>
      <c r="B557" s="111"/>
      <c r="C557" s="112" t="s">
        <v>4214</v>
      </c>
      <c r="D557" s="112" t="s">
        <v>6979</v>
      </c>
      <c r="E557" s="112"/>
      <c r="F557" s="112"/>
      <c r="G557" s="50" t="s">
        <v>5258</v>
      </c>
      <c r="H557" s="50" t="s">
        <v>5259</v>
      </c>
      <c r="I557" s="112"/>
      <c r="J557" s="112" t="s">
        <v>7490</v>
      </c>
      <c r="K557" s="112"/>
      <c r="L557" s="49" t="s">
        <v>7469</v>
      </c>
      <c r="M557" s="152">
        <v>0</v>
      </c>
      <c r="N557" s="49" t="s">
        <v>8509</v>
      </c>
      <c r="O557" s="49" t="s">
        <v>8514</v>
      </c>
      <c r="P557" s="112" t="s">
        <v>1873</v>
      </c>
      <c r="Q557" s="112" t="s">
        <v>80</v>
      </c>
      <c r="R557" s="112"/>
      <c r="S557" s="112"/>
    </row>
    <row r="558" spans="1:19" x14ac:dyDescent="0.25">
      <c r="A558" s="110" t="s">
        <v>86</v>
      </c>
      <c r="B558" s="111"/>
      <c r="C558" s="112" t="s">
        <v>4218</v>
      </c>
      <c r="D558" s="112" t="s">
        <v>6980</v>
      </c>
      <c r="E558" s="112"/>
      <c r="F558" s="112"/>
      <c r="G558" s="49" t="s">
        <v>5266</v>
      </c>
      <c r="H558" s="49" t="s">
        <v>5267</v>
      </c>
      <c r="I558" s="112"/>
      <c r="J558" s="112" t="s">
        <v>7490</v>
      </c>
      <c r="K558" s="112"/>
      <c r="L558" s="53" t="s">
        <v>7469</v>
      </c>
      <c r="M558" s="154">
        <v>0</v>
      </c>
      <c r="N558" s="55" t="s">
        <v>8509</v>
      </c>
      <c r="O558" s="55" t="s">
        <v>8514</v>
      </c>
      <c r="P558" s="112" t="s">
        <v>100</v>
      </c>
      <c r="Q558" s="112" t="s">
        <v>80</v>
      </c>
      <c r="R558" s="112"/>
      <c r="S558" s="112"/>
    </row>
    <row r="559" spans="1:19" x14ac:dyDescent="0.25">
      <c r="A559" s="110" t="s">
        <v>86</v>
      </c>
      <c r="B559" s="111"/>
      <c r="C559" s="112" t="s">
        <v>4239</v>
      </c>
      <c r="D559" s="112" t="s">
        <v>6990</v>
      </c>
      <c r="E559" s="112"/>
      <c r="F559" s="112"/>
      <c r="G559" s="49" t="s">
        <v>5308</v>
      </c>
      <c r="H559" s="49" t="s">
        <v>5309</v>
      </c>
      <c r="I559" s="112"/>
      <c r="J559" s="112" t="s">
        <v>7490</v>
      </c>
      <c r="K559" s="112"/>
      <c r="L559" s="49" t="s">
        <v>7469</v>
      </c>
      <c r="M559" s="152">
        <v>0</v>
      </c>
      <c r="N559" s="49" t="s">
        <v>8509</v>
      </c>
      <c r="O559" s="49" t="s">
        <v>8514</v>
      </c>
      <c r="P559" s="112" t="s">
        <v>6326</v>
      </c>
      <c r="Q559" s="112" t="s">
        <v>80</v>
      </c>
      <c r="R559" s="112"/>
      <c r="S559" s="112"/>
    </row>
    <row r="560" spans="1:19" x14ac:dyDescent="0.25">
      <c r="A560" s="110" t="s">
        <v>86</v>
      </c>
      <c r="B560" s="111"/>
      <c r="C560" s="112" t="s">
        <v>4240</v>
      </c>
      <c r="D560" s="112" t="s">
        <v>6991</v>
      </c>
      <c r="E560" s="112"/>
      <c r="F560" s="112"/>
      <c r="G560" s="52" t="s">
        <v>5310</v>
      </c>
      <c r="H560" s="52" t="s">
        <v>5311</v>
      </c>
      <c r="I560" s="112"/>
      <c r="J560" s="112" t="s">
        <v>7490</v>
      </c>
      <c r="K560" s="112"/>
      <c r="L560" s="49" t="s">
        <v>7469</v>
      </c>
      <c r="M560" s="152">
        <v>0</v>
      </c>
      <c r="N560" s="49" t="s">
        <v>8509</v>
      </c>
      <c r="O560" s="49" t="s">
        <v>8514</v>
      </c>
      <c r="P560" s="112" t="s">
        <v>6326</v>
      </c>
      <c r="Q560" s="112" t="s">
        <v>80</v>
      </c>
      <c r="R560" s="112"/>
      <c r="S560" s="112"/>
    </row>
    <row r="561" spans="1:19" x14ac:dyDescent="0.25">
      <c r="A561" s="110" t="s">
        <v>86</v>
      </c>
      <c r="B561" s="111"/>
      <c r="C561" s="112" t="s">
        <v>4194</v>
      </c>
      <c r="D561" s="112" t="s">
        <v>6992</v>
      </c>
      <c r="E561" s="112"/>
      <c r="F561" s="112"/>
      <c r="G561" s="49" t="s">
        <v>5218</v>
      </c>
      <c r="H561" s="49" t="s">
        <v>5219</v>
      </c>
      <c r="I561" s="112"/>
      <c r="J561" s="112" t="s">
        <v>7490</v>
      </c>
      <c r="K561" s="112"/>
      <c r="L561" s="49" t="s">
        <v>7469</v>
      </c>
      <c r="M561" s="152">
        <v>0</v>
      </c>
      <c r="N561" s="49" t="s">
        <v>8509</v>
      </c>
      <c r="O561" s="49" t="s">
        <v>8514</v>
      </c>
      <c r="P561" s="112" t="s">
        <v>262</v>
      </c>
      <c r="Q561" s="112" t="s">
        <v>80</v>
      </c>
      <c r="R561" s="112"/>
      <c r="S561" s="112"/>
    </row>
    <row r="562" spans="1:19" x14ac:dyDescent="0.25">
      <c r="A562" s="110" t="s">
        <v>86</v>
      </c>
      <c r="B562" s="111"/>
      <c r="C562" s="112" t="s">
        <v>4183</v>
      </c>
      <c r="D562" s="112" t="s">
        <v>6982</v>
      </c>
      <c r="E562" s="112"/>
      <c r="F562" s="112"/>
      <c r="G562" s="49" t="s">
        <v>5196</v>
      </c>
      <c r="H562" s="49" t="s">
        <v>5197</v>
      </c>
      <c r="I562" s="112"/>
      <c r="J562" s="112" t="s">
        <v>7490</v>
      </c>
      <c r="K562" s="112"/>
      <c r="L562" s="49" t="s">
        <v>7469</v>
      </c>
      <c r="M562" s="152">
        <v>0</v>
      </c>
      <c r="N562" s="49" t="s">
        <v>8509</v>
      </c>
      <c r="O562" s="49" t="s">
        <v>8514</v>
      </c>
      <c r="P562" s="112" t="s">
        <v>6321</v>
      </c>
      <c r="Q562" s="112" t="s">
        <v>80</v>
      </c>
      <c r="R562" s="112"/>
      <c r="S562" s="112"/>
    </row>
    <row r="563" spans="1:19" x14ac:dyDescent="0.25">
      <c r="A563" s="110" t="s">
        <v>86</v>
      </c>
      <c r="B563" s="111"/>
      <c r="C563" s="112" t="s">
        <v>4192</v>
      </c>
      <c r="D563" s="112" t="s">
        <v>6981</v>
      </c>
      <c r="E563" s="112"/>
      <c r="F563" s="112"/>
      <c r="G563" s="49" t="s">
        <v>5214</v>
      </c>
      <c r="H563" s="49" t="s">
        <v>5215</v>
      </c>
      <c r="I563" s="112"/>
      <c r="J563" s="112" t="s">
        <v>7490</v>
      </c>
      <c r="K563" s="112"/>
      <c r="L563" s="49" t="s">
        <v>7469</v>
      </c>
      <c r="M563" s="152">
        <v>0</v>
      </c>
      <c r="N563" s="49" t="s">
        <v>8509</v>
      </c>
      <c r="O563" s="49" t="s">
        <v>8514</v>
      </c>
      <c r="P563" s="112" t="s">
        <v>262</v>
      </c>
      <c r="Q563" s="112" t="s">
        <v>80</v>
      </c>
      <c r="R563" s="112"/>
      <c r="S563" s="112"/>
    </row>
    <row r="564" spans="1:19" x14ac:dyDescent="0.25">
      <c r="A564" s="110" t="s">
        <v>86</v>
      </c>
      <c r="B564" s="111"/>
      <c r="C564" s="112" t="s">
        <v>4227</v>
      </c>
      <c r="D564" s="49" t="s">
        <v>5285</v>
      </c>
      <c r="E564" s="112"/>
      <c r="F564" s="112"/>
      <c r="G564" s="49" t="s">
        <v>5284</v>
      </c>
      <c r="H564" s="49" t="s">
        <v>5285</v>
      </c>
      <c r="I564" s="112"/>
      <c r="J564" s="112" t="s">
        <v>7490</v>
      </c>
      <c r="K564" s="112"/>
      <c r="L564" s="49" t="s">
        <v>7469</v>
      </c>
      <c r="M564" s="152">
        <v>0</v>
      </c>
      <c r="N564" s="49" t="s">
        <v>8509</v>
      </c>
      <c r="O564" s="49" t="s">
        <v>8514</v>
      </c>
      <c r="P564" s="112" t="s">
        <v>157</v>
      </c>
      <c r="Q564" s="112" t="s">
        <v>80</v>
      </c>
      <c r="R564" s="112"/>
      <c r="S564" s="112"/>
    </row>
    <row r="565" spans="1:19" x14ac:dyDescent="0.25">
      <c r="A565" s="110" t="s">
        <v>86</v>
      </c>
      <c r="B565" s="111"/>
      <c r="C565" s="112" t="s">
        <v>4231</v>
      </c>
      <c r="D565" s="112" t="s">
        <v>6983</v>
      </c>
      <c r="E565" s="112"/>
      <c r="F565" s="112"/>
      <c r="G565" s="52" t="s">
        <v>5292</v>
      </c>
      <c r="H565" s="52" t="s">
        <v>5293</v>
      </c>
      <c r="I565" s="112"/>
      <c r="J565" s="112" t="s">
        <v>7490</v>
      </c>
      <c r="K565" s="112"/>
      <c r="L565" s="49" t="s">
        <v>7469</v>
      </c>
      <c r="M565" s="152">
        <v>0</v>
      </c>
      <c r="N565" s="49" t="s">
        <v>8509</v>
      </c>
      <c r="O565" s="49" t="s">
        <v>8514</v>
      </c>
      <c r="P565" s="112" t="s">
        <v>6327</v>
      </c>
      <c r="Q565" s="112" t="s">
        <v>80</v>
      </c>
      <c r="R565" s="112"/>
      <c r="S565" s="112"/>
    </row>
    <row r="566" spans="1:19" x14ac:dyDescent="0.25">
      <c r="A566" s="110" t="s">
        <v>86</v>
      </c>
      <c r="B566" s="111"/>
      <c r="C566" s="112" t="s">
        <v>4234</v>
      </c>
      <c r="D566" s="112" t="s">
        <v>6984</v>
      </c>
      <c r="E566" s="112"/>
      <c r="F566" s="112"/>
      <c r="G566" s="52" t="s">
        <v>5298</v>
      </c>
      <c r="H566" s="52" t="s">
        <v>5299</v>
      </c>
      <c r="I566" s="112"/>
      <c r="J566" s="112" t="s">
        <v>7490</v>
      </c>
      <c r="K566" s="112"/>
      <c r="L566" s="49" t="s">
        <v>7469</v>
      </c>
      <c r="M566" s="152">
        <v>0</v>
      </c>
      <c r="N566" s="49" t="s">
        <v>8509</v>
      </c>
      <c r="O566" s="49" t="s">
        <v>8514</v>
      </c>
      <c r="P566" s="112" t="s">
        <v>6327</v>
      </c>
      <c r="Q566" s="112" t="s">
        <v>80</v>
      </c>
      <c r="R566" s="112"/>
      <c r="S566" s="112"/>
    </row>
    <row r="567" spans="1:19" x14ac:dyDescent="0.25">
      <c r="A567" s="110" t="s">
        <v>86</v>
      </c>
      <c r="B567" s="111"/>
      <c r="C567" s="112" t="s">
        <v>4235</v>
      </c>
      <c r="D567" s="112" t="s">
        <v>6986</v>
      </c>
      <c r="E567" s="112"/>
      <c r="F567" s="112"/>
      <c r="G567" s="52" t="s">
        <v>5300</v>
      </c>
      <c r="H567" s="52" t="s">
        <v>5301</v>
      </c>
      <c r="I567" s="112"/>
      <c r="J567" s="112" t="s">
        <v>7490</v>
      </c>
      <c r="K567" s="112"/>
      <c r="L567" s="49" t="s">
        <v>7469</v>
      </c>
      <c r="M567" s="152">
        <v>0</v>
      </c>
      <c r="N567" s="49" t="s">
        <v>8509</v>
      </c>
      <c r="O567" s="49" t="s">
        <v>8514</v>
      </c>
      <c r="P567" s="112" t="s">
        <v>6327</v>
      </c>
      <c r="Q567" s="112" t="s">
        <v>80</v>
      </c>
      <c r="R567" s="112"/>
      <c r="S567" s="112"/>
    </row>
    <row r="568" spans="1:19" x14ac:dyDescent="0.25">
      <c r="A568" s="110" t="s">
        <v>86</v>
      </c>
      <c r="B568" s="111"/>
      <c r="C568" s="112" t="s">
        <v>4233</v>
      </c>
      <c r="D568" s="112" t="s">
        <v>6985</v>
      </c>
      <c r="E568" s="112"/>
      <c r="F568" s="112"/>
      <c r="G568" s="52" t="s">
        <v>5296</v>
      </c>
      <c r="H568" s="52" t="s">
        <v>5297</v>
      </c>
      <c r="I568" s="112"/>
      <c r="J568" s="112" t="s">
        <v>7490</v>
      </c>
      <c r="K568" s="112"/>
      <c r="L568" s="49" t="s">
        <v>7469</v>
      </c>
      <c r="M568" s="152">
        <v>0</v>
      </c>
      <c r="N568" s="49" t="s">
        <v>8509</v>
      </c>
      <c r="O568" s="49" t="s">
        <v>8514</v>
      </c>
      <c r="P568" s="112" t="s">
        <v>6327</v>
      </c>
      <c r="Q568" s="112" t="s">
        <v>80</v>
      </c>
      <c r="R568" s="112"/>
      <c r="S568" s="112"/>
    </row>
    <row r="569" spans="1:19" x14ac:dyDescent="0.25">
      <c r="A569" s="110" t="s">
        <v>86</v>
      </c>
      <c r="B569" s="111"/>
      <c r="C569" s="112" t="s">
        <v>4222</v>
      </c>
      <c r="D569" s="112" t="s">
        <v>6987</v>
      </c>
      <c r="E569" s="112"/>
      <c r="F569" s="112"/>
      <c r="G569" s="49" t="s">
        <v>5274</v>
      </c>
      <c r="H569" s="49" t="s">
        <v>5275</v>
      </c>
      <c r="I569" s="112"/>
      <c r="J569" s="112" t="s">
        <v>7490</v>
      </c>
      <c r="K569" s="112"/>
      <c r="L569" s="53" t="s">
        <v>7469</v>
      </c>
      <c r="M569" s="154">
        <v>0</v>
      </c>
      <c r="N569" s="55" t="s">
        <v>8509</v>
      </c>
      <c r="O569" s="55" t="s">
        <v>8514</v>
      </c>
      <c r="P569" s="112" t="s">
        <v>163</v>
      </c>
      <c r="Q569" s="112" t="s">
        <v>80</v>
      </c>
      <c r="R569" s="112"/>
      <c r="S569" s="112"/>
    </row>
    <row r="570" spans="1:19" x14ac:dyDescent="0.25">
      <c r="A570" s="110" t="s">
        <v>86</v>
      </c>
      <c r="B570" s="111"/>
      <c r="C570" s="112" t="s">
        <v>4217</v>
      </c>
      <c r="D570" s="112" t="s">
        <v>6988</v>
      </c>
      <c r="E570" s="112"/>
      <c r="F570" s="112"/>
      <c r="G570" s="49" t="s">
        <v>5264</v>
      </c>
      <c r="H570" s="49" t="s">
        <v>5265</v>
      </c>
      <c r="I570" s="112"/>
      <c r="J570" s="112" t="s">
        <v>7490</v>
      </c>
      <c r="K570" s="112"/>
      <c r="L570" s="53" t="s">
        <v>7469</v>
      </c>
      <c r="M570" s="154">
        <v>0</v>
      </c>
      <c r="N570" s="55" t="s">
        <v>8509</v>
      </c>
      <c r="O570" s="55" t="s">
        <v>8514</v>
      </c>
      <c r="P570" s="112" t="s">
        <v>100</v>
      </c>
      <c r="Q570" s="112" t="s">
        <v>80</v>
      </c>
      <c r="R570" s="112"/>
      <c r="S570" s="112"/>
    </row>
    <row r="571" spans="1:19" x14ac:dyDescent="0.25">
      <c r="A571" s="110" t="s">
        <v>86</v>
      </c>
      <c r="B571" s="111"/>
      <c r="C571" s="112" t="s">
        <v>4237</v>
      </c>
      <c r="D571" s="112" t="s">
        <v>6989</v>
      </c>
      <c r="E571" s="112"/>
      <c r="F571" s="112"/>
      <c r="G571" s="49" t="s">
        <v>5304</v>
      </c>
      <c r="H571" s="49" t="s">
        <v>5305</v>
      </c>
      <c r="I571" s="112"/>
      <c r="J571" s="112" t="s">
        <v>7490</v>
      </c>
      <c r="K571" s="112"/>
      <c r="L571" s="49" t="s">
        <v>7469</v>
      </c>
      <c r="M571" s="152">
        <v>0</v>
      </c>
      <c r="N571" s="49" t="s">
        <v>8509</v>
      </c>
      <c r="O571" s="49" t="s">
        <v>8514</v>
      </c>
      <c r="P571" s="112" t="s">
        <v>262</v>
      </c>
      <c r="Q571" s="112" t="s">
        <v>80</v>
      </c>
      <c r="R571" s="112"/>
      <c r="S571" s="112"/>
    </row>
    <row r="572" spans="1:19" x14ac:dyDescent="0.25">
      <c r="A572" s="110" t="s">
        <v>86</v>
      </c>
      <c r="B572" s="111"/>
      <c r="C572" s="112" t="s">
        <v>4238</v>
      </c>
      <c r="D572" s="112" t="s">
        <v>6993</v>
      </c>
      <c r="E572" s="112"/>
      <c r="F572" s="112"/>
      <c r="G572" s="52" t="s">
        <v>5306</v>
      </c>
      <c r="H572" s="52" t="s">
        <v>5307</v>
      </c>
      <c r="I572" s="112"/>
      <c r="J572" s="112" t="s">
        <v>7490</v>
      </c>
      <c r="K572" s="112"/>
      <c r="L572" s="49" t="s">
        <v>7469</v>
      </c>
      <c r="M572" s="152">
        <v>0</v>
      </c>
      <c r="N572" s="49" t="s">
        <v>8509</v>
      </c>
      <c r="O572" s="49" t="s">
        <v>8514</v>
      </c>
      <c r="P572" s="112" t="s">
        <v>262</v>
      </c>
      <c r="Q572" s="112" t="s">
        <v>80</v>
      </c>
      <c r="R572" s="112"/>
      <c r="S572" s="112"/>
    </row>
    <row r="573" spans="1:19" x14ac:dyDescent="0.25">
      <c r="A573" s="110" t="s">
        <v>86</v>
      </c>
      <c r="B573" s="111"/>
      <c r="C573" s="112" t="s">
        <v>4196</v>
      </c>
      <c r="D573" s="112" t="s">
        <v>6994</v>
      </c>
      <c r="E573" s="112"/>
      <c r="F573" s="112"/>
      <c r="G573" s="49" t="s">
        <v>5222</v>
      </c>
      <c r="H573" s="49" t="s">
        <v>5223</v>
      </c>
      <c r="I573" s="112"/>
      <c r="J573" s="112" t="s">
        <v>7490</v>
      </c>
      <c r="K573" s="112"/>
      <c r="L573" s="49" t="s">
        <v>7469</v>
      </c>
      <c r="M573" s="152">
        <v>0</v>
      </c>
      <c r="N573" s="49" t="s">
        <v>8509</v>
      </c>
      <c r="O573" s="49" t="s">
        <v>8514</v>
      </c>
      <c r="P573" s="112" t="s">
        <v>262</v>
      </c>
      <c r="Q573" s="112" t="s">
        <v>80</v>
      </c>
      <c r="R573" s="112"/>
      <c r="S573" s="112"/>
    </row>
    <row r="574" spans="1:19" x14ac:dyDescent="0.25">
      <c r="A574" s="110" t="s">
        <v>86</v>
      </c>
      <c r="B574" s="111"/>
      <c r="C574" s="112" t="s">
        <v>4219</v>
      </c>
      <c r="D574" s="112" t="s">
        <v>6995</v>
      </c>
      <c r="E574" s="112"/>
      <c r="F574" s="112"/>
      <c r="G574" s="49" t="s">
        <v>5268</v>
      </c>
      <c r="H574" s="49" t="s">
        <v>5269</v>
      </c>
      <c r="I574" s="112"/>
      <c r="J574" s="112" t="s">
        <v>7490</v>
      </c>
      <c r="K574" s="112"/>
      <c r="L574" s="53" t="s">
        <v>7469</v>
      </c>
      <c r="M574" s="154">
        <v>0</v>
      </c>
      <c r="N574" s="55" t="s">
        <v>8509</v>
      </c>
      <c r="O574" s="55" t="s">
        <v>8514</v>
      </c>
      <c r="P574" s="112" t="s">
        <v>100</v>
      </c>
      <c r="Q574" s="112" t="s">
        <v>80</v>
      </c>
      <c r="R574" s="112"/>
      <c r="S574" s="112"/>
    </row>
    <row r="575" spans="1:19" x14ac:dyDescent="0.25">
      <c r="A575" s="110" t="s">
        <v>86</v>
      </c>
      <c r="B575" s="111"/>
      <c r="C575" s="112" t="s">
        <v>4220</v>
      </c>
      <c r="D575" s="112" t="s">
        <v>6996</v>
      </c>
      <c r="E575" s="112"/>
      <c r="F575" s="112"/>
      <c r="G575" s="49" t="s">
        <v>5270</v>
      </c>
      <c r="H575" s="49" t="s">
        <v>5271</v>
      </c>
      <c r="I575" s="112"/>
      <c r="J575" s="112" t="s">
        <v>7490</v>
      </c>
      <c r="K575" s="112"/>
      <c r="L575" s="53" t="s">
        <v>7469</v>
      </c>
      <c r="M575" s="154">
        <v>0</v>
      </c>
      <c r="N575" s="55" t="s">
        <v>8509</v>
      </c>
      <c r="O575" s="55" t="s">
        <v>8514</v>
      </c>
      <c r="P575" s="112" t="s">
        <v>100</v>
      </c>
      <c r="Q575" s="112" t="s">
        <v>80</v>
      </c>
      <c r="R575" s="112"/>
      <c r="S575" s="112"/>
    </row>
    <row r="576" spans="1:19" x14ac:dyDescent="0.25">
      <c r="A576" s="110" t="s">
        <v>86</v>
      </c>
      <c r="B576" s="111"/>
      <c r="C576" s="112" t="s">
        <v>4175</v>
      </c>
      <c r="D576" s="49" t="s">
        <v>6997</v>
      </c>
      <c r="E576" s="112"/>
      <c r="F576" s="112"/>
      <c r="G576" s="49" t="s">
        <v>5180</v>
      </c>
      <c r="H576" s="49" t="s">
        <v>5181</v>
      </c>
      <c r="I576" s="112"/>
      <c r="J576" s="112" t="s">
        <v>7490</v>
      </c>
      <c r="K576" s="112"/>
      <c r="L576" s="49" t="s">
        <v>7469</v>
      </c>
      <c r="M576" s="152">
        <v>0</v>
      </c>
      <c r="N576" s="49" t="s">
        <v>8509</v>
      </c>
      <c r="O576" s="49" t="s">
        <v>8514</v>
      </c>
      <c r="P576" s="112" t="s">
        <v>6319</v>
      </c>
      <c r="Q576" s="112" t="s">
        <v>80</v>
      </c>
      <c r="R576" s="112"/>
      <c r="S576" s="112"/>
    </row>
    <row r="577" spans="1:19" x14ac:dyDescent="0.25">
      <c r="A577" s="110" t="s">
        <v>86</v>
      </c>
      <c r="B577" s="111"/>
      <c r="C577" s="112" t="s">
        <v>4174</v>
      </c>
      <c r="D577" s="49" t="s">
        <v>6998</v>
      </c>
      <c r="E577" s="112"/>
      <c r="F577" s="112"/>
      <c r="G577" s="49" t="s">
        <v>5178</v>
      </c>
      <c r="H577" s="49" t="s">
        <v>5179</v>
      </c>
      <c r="I577" s="112"/>
      <c r="J577" s="112" t="s">
        <v>7490</v>
      </c>
      <c r="K577" s="112"/>
      <c r="L577" s="49" t="s">
        <v>7469</v>
      </c>
      <c r="M577" s="152">
        <v>0</v>
      </c>
      <c r="N577" s="49" t="s">
        <v>8509</v>
      </c>
      <c r="O577" s="49" t="s">
        <v>8514</v>
      </c>
      <c r="P577" s="112" t="s">
        <v>6318</v>
      </c>
      <c r="Q577" s="112" t="s">
        <v>80</v>
      </c>
      <c r="R577" s="112"/>
      <c r="S577" s="112"/>
    </row>
    <row r="578" spans="1:19" x14ac:dyDescent="0.25">
      <c r="A578" s="110" t="s">
        <v>86</v>
      </c>
      <c r="B578" s="111"/>
      <c r="C578" s="112" t="s">
        <v>4224</v>
      </c>
      <c r="D578" s="112" t="s">
        <v>6999</v>
      </c>
      <c r="E578" s="112"/>
      <c r="F578" s="112"/>
      <c r="G578" s="121" t="s">
        <v>5278</v>
      </c>
      <c r="H578" s="121" t="s">
        <v>5279</v>
      </c>
      <c r="I578" s="112"/>
      <c r="J578" s="112" t="s">
        <v>7490</v>
      </c>
      <c r="K578" s="112"/>
      <c r="L578" s="53" t="s">
        <v>7469</v>
      </c>
      <c r="M578" s="154">
        <v>0</v>
      </c>
      <c r="N578" s="55" t="s">
        <v>8509</v>
      </c>
      <c r="O578" s="55" t="s">
        <v>8514</v>
      </c>
      <c r="P578" s="112" t="s">
        <v>163</v>
      </c>
      <c r="Q578" s="112" t="s">
        <v>80</v>
      </c>
      <c r="R578" s="112"/>
      <c r="S578" s="112"/>
    </row>
    <row r="579" spans="1:19" x14ac:dyDescent="0.25">
      <c r="A579" s="110" t="s">
        <v>86</v>
      </c>
      <c r="B579" s="111"/>
      <c r="C579" s="112" t="s">
        <v>4209</v>
      </c>
      <c r="D579" s="112" t="s">
        <v>7002</v>
      </c>
      <c r="E579" s="112"/>
      <c r="F579" s="112"/>
      <c r="G579" s="49" t="s">
        <v>5248</v>
      </c>
      <c r="H579" s="49" t="s">
        <v>5249</v>
      </c>
      <c r="I579" s="112"/>
      <c r="J579" s="112" t="s">
        <v>7490</v>
      </c>
      <c r="K579" s="112"/>
      <c r="L579" s="49" t="s">
        <v>7469</v>
      </c>
      <c r="M579" s="152">
        <v>0</v>
      </c>
      <c r="N579" s="49" t="s">
        <v>8509</v>
      </c>
      <c r="O579" s="49" t="s">
        <v>8514</v>
      </c>
      <c r="P579" s="112" t="s">
        <v>139</v>
      </c>
      <c r="Q579" s="112" t="s">
        <v>80</v>
      </c>
      <c r="R579" s="112"/>
      <c r="S579" s="112"/>
    </row>
    <row r="580" spans="1:19" x14ac:dyDescent="0.25">
      <c r="A580" s="110" t="s">
        <v>86</v>
      </c>
      <c r="B580" s="111"/>
      <c r="C580" s="112" t="s">
        <v>4211</v>
      </c>
      <c r="D580" s="112" t="s">
        <v>7000</v>
      </c>
      <c r="E580" s="112"/>
      <c r="F580" s="112"/>
      <c r="G580" s="49" t="s">
        <v>5252</v>
      </c>
      <c r="H580" s="49" t="s">
        <v>5253</v>
      </c>
      <c r="I580" s="112"/>
      <c r="J580" s="112" t="s">
        <v>7490</v>
      </c>
      <c r="K580" s="112"/>
      <c r="L580" s="49" t="s">
        <v>7469</v>
      </c>
      <c r="M580" s="152">
        <v>0</v>
      </c>
      <c r="N580" s="49" t="s">
        <v>8509</v>
      </c>
      <c r="O580" s="49" t="s">
        <v>8514</v>
      </c>
      <c r="P580" s="112" t="s">
        <v>139</v>
      </c>
      <c r="Q580" s="112" t="s">
        <v>80</v>
      </c>
      <c r="R580" s="112"/>
      <c r="S580" s="112"/>
    </row>
    <row r="581" spans="1:19" x14ac:dyDescent="0.25">
      <c r="A581" s="110" t="s">
        <v>86</v>
      </c>
      <c r="B581" s="111"/>
      <c r="C581" s="112" t="s">
        <v>4210</v>
      </c>
      <c r="D581" s="112" t="s">
        <v>7001</v>
      </c>
      <c r="E581" s="112"/>
      <c r="F581" s="112"/>
      <c r="G581" s="49" t="s">
        <v>5250</v>
      </c>
      <c r="H581" s="49" t="s">
        <v>5251</v>
      </c>
      <c r="I581" s="112"/>
      <c r="J581" s="112" t="s">
        <v>7490</v>
      </c>
      <c r="K581" s="112"/>
      <c r="L581" s="49" t="s">
        <v>7469</v>
      </c>
      <c r="M581" s="152">
        <v>0</v>
      </c>
      <c r="N581" s="49" t="s">
        <v>8509</v>
      </c>
      <c r="O581" s="49" t="s">
        <v>8514</v>
      </c>
      <c r="P581" s="112" t="s">
        <v>139</v>
      </c>
      <c r="Q581" s="112" t="s">
        <v>80</v>
      </c>
      <c r="R581" s="112"/>
      <c r="S581" s="112"/>
    </row>
    <row r="582" spans="1:19" x14ac:dyDescent="0.25">
      <c r="A582" s="110" t="s">
        <v>86</v>
      </c>
      <c r="B582" s="111"/>
      <c r="C582" s="112" t="s">
        <v>4197</v>
      </c>
      <c r="D582" s="112" t="s">
        <v>7003</v>
      </c>
      <c r="E582" s="112"/>
      <c r="F582" s="112"/>
      <c r="G582" s="49" t="s">
        <v>5224</v>
      </c>
      <c r="H582" s="49" t="s">
        <v>5225</v>
      </c>
      <c r="I582" s="112"/>
      <c r="J582" s="112" t="s">
        <v>7490</v>
      </c>
      <c r="K582" s="112"/>
      <c r="L582" s="49" t="s">
        <v>7469</v>
      </c>
      <c r="M582" s="152">
        <v>0</v>
      </c>
      <c r="N582" s="49" t="s">
        <v>8509</v>
      </c>
      <c r="O582" s="49" t="s">
        <v>8514</v>
      </c>
      <c r="P582" s="112" t="s">
        <v>262</v>
      </c>
      <c r="Q582" s="112" t="s">
        <v>80</v>
      </c>
      <c r="R582" s="112"/>
      <c r="S582" s="112"/>
    </row>
    <row r="583" spans="1:19" x14ac:dyDescent="0.25">
      <c r="A583" s="110" t="s">
        <v>86</v>
      </c>
      <c r="B583" s="111"/>
      <c r="C583" s="112" t="s">
        <v>4228</v>
      </c>
      <c r="D583" s="120" t="s">
        <v>7004</v>
      </c>
      <c r="E583" s="112"/>
      <c r="F583" s="112"/>
      <c r="G583" s="49" t="s">
        <v>5286</v>
      </c>
      <c r="H583" s="49" t="s">
        <v>5287</v>
      </c>
      <c r="I583" s="112"/>
      <c r="J583" s="112" t="s">
        <v>7490</v>
      </c>
      <c r="K583" s="112"/>
      <c r="L583" s="49" t="s">
        <v>7469</v>
      </c>
      <c r="M583" s="152">
        <v>0</v>
      </c>
      <c r="N583" s="49" t="s">
        <v>8509</v>
      </c>
      <c r="O583" s="49" t="s">
        <v>8514</v>
      </c>
      <c r="P583" s="112" t="s">
        <v>157</v>
      </c>
      <c r="Q583" s="112" t="s">
        <v>80</v>
      </c>
      <c r="R583" s="112"/>
      <c r="S583" s="112"/>
    </row>
    <row r="584" spans="1:19" x14ac:dyDescent="0.25">
      <c r="A584" s="110" t="s">
        <v>86</v>
      </c>
      <c r="B584" s="111"/>
      <c r="C584" s="112" t="s">
        <v>4223</v>
      </c>
      <c r="D584" s="120" t="s">
        <v>7005</v>
      </c>
      <c r="E584" s="112"/>
      <c r="F584" s="112"/>
      <c r="G584" s="49" t="s">
        <v>5276</v>
      </c>
      <c r="H584" s="49" t="s">
        <v>5277</v>
      </c>
      <c r="I584" s="112"/>
      <c r="J584" s="112" t="s">
        <v>7490</v>
      </c>
      <c r="K584" s="112"/>
      <c r="L584" s="53" t="s">
        <v>7469</v>
      </c>
      <c r="M584" s="154">
        <v>0</v>
      </c>
      <c r="N584" s="55" t="s">
        <v>8509</v>
      </c>
      <c r="O584" s="55" t="s">
        <v>8514</v>
      </c>
      <c r="P584" s="112" t="s">
        <v>163</v>
      </c>
      <c r="Q584" s="112" t="s">
        <v>80</v>
      </c>
      <c r="R584" s="112"/>
      <c r="S584" s="112"/>
    </row>
    <row r="585" spans="1:19" x14ac:dyDescent="0.25">
      <c r="A585" s="110" t="s">
        <v>86</v>
      </c>
      <c r="B585" s="111"/>
      <c r="C585" s="112" t="s">
        <v>4171</v>
      </c>
      <c r="D585" s="112" t="s">
        <v>7006</v>
      </c>
      <c r="E585" s="112"/>
      <c r="F585" s="112"/>
      <c r="G585" s="49" t="s">
        <v>5172</v>
      </c>
      <c r="H585" s="49" t="s">
        <v>5173</v>
      </c>
      <c r="I585" s="112"/>
      <c r="J585" s="112" t="s">
        <v>7490</v>
      </c>
      <c r="K585" s="112"/>
      <c r="L585" s="49" t="s">
        <v>7469</v>
      </c>
      <c r="M585" s="152">
        <v>0</v>
      </c>
      <c r="N585" s="49" t="s">
        <v>8509</v>
      </c>
      <c r="O585" s="49" t="s">
        <v>8514</v>
      </c>
      <c r="P585" s="112" t="s">
        <v>195</v>
      </c>
      <c r="Q585" s="112" t="s">
        <v>80</v>
      </c>
      <c r="R585" s="112"/>
      <c r="S585" s="112" t="s">
        <v>8518</v>
      </c>
    </row>
    <row r="586" spans="1:19" x14ac:dyDescent="0.25">
      <c r="A586" s="110" t="s">
        <v>86</v>
      </c>
      <c r="B586" s="111"/>
      <c r="C586" s="112" t="s">
        <v>4202</v>
      </c>
      <c r="D586" s="112" t="s">
        <v>7008</v>
      </c>
      <c r="E586" s="112"/>
      <c r="F586" s="112"/>
      <c r="G586" s="49" t="s">
        <v>5234</v>
      </c>
      <c r="H586" s="49" t="s">
        <v>5235</v>
      </c>
      <c r="I586" s="112"/>
      <c r="J586" s="112" t="s">
        <v>7490</v>
      </c>
      <c r="K586" s="112"/>
      <c r="L586" s="49" t="s">
        <v>7469</v>
      </c>
      <c r="M586" s="152">
        <v>0</v>
      </c>
      <c r="N586" s="49" t="s">
        <v>8509</v>
      </c>
      <c r="O586" s="49" t="s">
        <v>8514</v>
      </c>
      <c r="P586" s="112" t="s">
        <v>6323</v>
      </c>
      <c r="Q586" s="112" t="s">
        <v>80</v>
      </c>
      <c r="R586" s="112"/>
      <c r="S586" s="112"/>
    </row>
    <row r="587" spans="1:19" x14ac:dyDescent="0.25">
      <c r="A587" s="110" t="s">
        <v>86</v>
      </c>
      <c r="B587" s="111"/>
      <c r="C587" s="112" t="s">
        <v>4172</v>
      </c>
      <c r="D587" s="112" t="s">
        <v>7009</v>
      </c>
      <c r="E587" s="112"/>
      <c r="F587" s="112"/>
      <c r="G587" s="49" t="s">
        <v>5174</v>
      </c>
      <c r="H587" s="49" t="s">
        <v>5175</v>
      </c>
      <c r="I587" s="112"/>
      <c r="J587" s="112" t="s">
        <v>7490</v>
      </c>
      <c r="K587" s="112"/>
      <c r="L587" s="49" t="s">
        <v>7469</v>
      </c>
      <c r="M587" s="152">
        <v>0</v>
      </c>
      <c r="N587" s="49" t="s">
        <v>8509</v>
      </c>
      <c r="O587" s="49" t="s">
        <v>8514</v>
      </c>
      <c r="P587" s="112" t="s">
        <v>195</v>
      </c>
      <c r="Q587" s="112" t="s">
        <v>80</v>
      </c>
      <c r="R587" s="112"/>
      <c r="S587" s="112"/>
    </row>
    <row r="588" spans="1:19" x14ac:dyDescent="0.25">
      <c r="A588" s="110" t="s">
        <v>86</v>
      </c>
      <c r="B588" s="111"/>
      <c r="C588" s="112" t="s">
        <v>4225</v>
      </c>
      <c r="D588" s="112" t="s">
        <v>7010</v>
      </c>
      <c r="E588" s="112"/>
      <c r="F588" s="112"/>
      <c r="G588" s="49" t="s">
        <v>5280</v>
      </c>
      <c r="H588" s="49" t="s">
        <v>5281</v>
      </c>
      <c r="I588" s="112"/>
      <c r="J588" s="112" t="s">
        <v>7490</v>
      </c>
      <c r="K588" s="112"/>
      <c r="L588" s="53" t="s">
        <v>7469</v>
      </c>
      <c r="M588" s="154">
        <v>0</v>
      </c>
      <c r="N588" s="55" t="s">
        <v>8509</v>
      </c>
      <c r="O588" s="55" t="s">
        <v>8514</v>
      </c>
      <c r="P588" s="112" t="s">
        <v>163</v>
      </c>
      <c r="Q588" s="112" t="s">
        <v>80</v>
      </c>
      <c r="R588" s="112"/>
      <c r="S588" s="112"/>
    </row>
    <row r="589" spans="1:19" x14ac:dyDescent="0.25">
      <c r="A589" s="110" t="s">
        <v>86</v>
      </c>
      <c r="B589" s="111"/>
      <c r="C589" s="112" t="s">
        <v>4187</v>
      </c>
      <c r="D589" s="112" t="s">
        <v>7011</v>
      </c>
      <c r="E589" s="112"/>
      <c r="F589" s="112"/>
      <c r="G589" s="49" t="s">
        <v>5204</v>
      </c>
      <c r="H589" s="49" t="s">
        <v>5205</v>
      </c>
      <c r="I589" s="112"/>
      <c r="J589" s="112" t="s">
        <v>7490</v>
      </c>
      <c r="K589" s="112"/>
      <c r="L589" s="49" t="s">
        <v>7469</v>
      </c>
      <c r="M589" s="152">
        <v>0</v>
      </c>
      <c r="N589" s="49" t="s">
        <v>8509</v>
      </c>
      <c r="O589" s="49" t="s">
        <v>8514</v>
      </c>
      <c r="P589" s="112" t="s">
        <v>262</v>
      </c>
      <c r="Q589" s="112" t="s">
        <v>80</v>
      </c>
      <c r="R589" s="112"/>
      <c r="S589" s="112"/>
    </row>
    <row r="590" spans="1:19" x14ac:dyDescent="0.25">
      <c r="A590" s="110" t="s">
        <v>86</v>
      </c>
      <c r="B590" s="111"/>
      <c r="C590" s="112" t="s">
        <v>4190</v>
      </c>
      <c r="D590" s="112" t="s">
        <v>7012</v>
      </c>
      <c r="E590" s="112"/>
      <c r="F590" s="112"/>
      <c r="G590" s="49" t="s">
        <v>5210</v>
      </c>
      <c r="H590" s="49" t="s">
        <v>5211</v>
      </c>
      <c r="I590" s="112"/>
      <c r="J590" s="112" t="s">
        <v>7490</v>
      </c>
      <c r="K590" s="112"/>
      <c r="L590" s="49" t="s">
        <v>7469</v>
      </c>
      <c r="M590" s="152">
        <v>0</v>
      </c>
      <c r="N590" s="49" t="s">
        <v>8509</v>
      </c>
      <c r="O590" s="49" t="s">
        <v>8514</v>
      </c>
      <c r="P590" s="112" t="s">
        <v>262</v>
      </c>
      <c r="Q590" s="112" t="s">
        <v>80</v>
      </c>
      <c r="R590" s="112"/>
      <c r="S590" s="112"/>
    </row>
    <row r="591" spans="1:19" x14ac:dyDescent="0.25">
      <c r="A591" s="110" t="s">
        <v>86</v>
      </c>
      <c r="B591" s="111"/>
      <c r="C591" s="112" t="s">
        <v>4191</v>
      </c>
      <c r="D591" s="112" t="s">
        <v>7019</v>
      </c>
      <c r="E591" s="112"/>
      <c r="F591" s="112"/>
      <c r="G591" s="52" t="s">
        <v>5212</v>
      </c>
      <c r="H591" s="52" t="s">
        <v>5213</v>
      </c>
      <c r="I591" s="112"/>
      <c r="J591" s="112" t="s">
        <v>7490</v>
      </c>
      <c r="K591" s="112"/>
      <c r="L591" s="49" t="s">
        <v>7469</v>
      </c>
      <c r="M591" s="152">
        <v>0</v>
      </c>
      <c r="N591" s="49" t="s">
        <v>8509</v>
      </c>
      <c r="O591" s="49" t="s">
        <v>8514</v>
      </c>
      <c r="P591" s="112" t="s">
        <v>262</v>
      </c>
      <c r="Q591" s="112" t="s">
        <v>80</v>
      </c>
      <c r="R591" s="112"/>
      <c r="S591" s="112"/>
    </row>
    <row r="592" spans="1:19" x14ac:dyDescent="0.25">
      <c r="A592" s="110" t="s">
        <v>86</v>
      </c>
      <c r="B592" s="111"/>
      <c r="C592" s="112" t="s">
        <v>4199</v>
      </c>
      <c r="D592" s="112" t="s">
        <v>7013</v>
      </c>
      <c r="E592" s="112"/>
      <c r="F592" s="112"/>
      <c r="G592" s="49" t="s">
        <v>5228</v>
      </c>
      <c r="H592" s="49" t="s">
        <v>5229</v>
      </c>
      <c r="I592" s="112"/>
      <c r="J592" s="112" t="s">
        <v>7490</v>
      </c>
      <c r="K592" s="112"/>
      <c r="L592" s="49" t="s">
        <v>7469</v>
      </c>
      <c r="M592" s="152">
        <v>0</v>
      </c>
      <c r="N592" s="49" t="s">
        <v>8509</v>
      </c>
      <c r="O592" s="49" t="s">
        <v>8514</v>
      </c>
      <c r="P592" s="112" t="s">
        <v>262</v>
      </c>
      <c r="Q592" s="112" t="s">
        <v>80</v>
      </c>
      <c r="R592" s="112"/>
      <c r="S592" s="112"/>
    </row>
    <row r="593" spans="1:19" x14ac:dyDescent="0.25">
      <c r="A593" s="110" t="s">
        <v>86</v>
      </c>
      <c r="B593" s="111"/>
      <c r="C593" s="112" t="s">
        <v>4198</v>
      </c>
      <c r="D593" s="112" t="s">
        <v>6916</v>
      </c>
      <c r="E593" s="112"/>
      <c r="F593" s="112"/>
      <c r="G593" s="49" t="s">
        <v>5226</v>
      </c>
      <c r="H593" s="49" t="s">
        <v>5227</v>
      </c>
      <c r="I593" s="112"/>
      <c r="J593" s="112" t="s">
        <v>7490</v>
      </c>
      <c r="K593" s="112"/>
      <c r="L593" s="49" t="s">
        <v>7469</v>
      </c>
      <c r="M593" s="152">
        <v>0</v>
      </c>
      <c r="N593" s="49" t="s">
        <v>8509</v>
      </c>
      <c r="O593" s="49" t="s">
        <v>8514</v>
      </c>
      <c r="P593" s="112" t="s">
        <v>262</v>
      </c>
      <c r="Q593" s="112" t="s">
        <v>80</v>
      </c>
      <c r="R593" s="112"/>
      <c r="S593" s="112"/>
    </row>
    <row r="594" spans="1:19" x14ac:dyDescent="0.25">
      <c r="A594" s="110" t="s">
        <v>86</v>
      </c>
      <c r="B594" s="111"/>
      <c r="C594" s="112" t="s">
        <v>4200</v>
      </c>
      <c r="D594" s="112" t="s">
        <v>6917</v>
      </c>
      <c r="E594" s="112"/>
      <c r="F594" s="112"/>
      <c r="G594" s="49" t="s">
        <v>5230</v>
      </c>
      <c r="H594" s="49" t="s">
        <v>5231</v>
      </c>
      <c r="I594" s="112"/>
      <c r="J594" s="112" t="s">
        <v>7490</v>
      </c>
      <c r="K594" s="112"/>
      <c r="L594" s="49" t="s">
        <v>7469</v>
      </c>
      <c r="M594" s="152">
        <v>0</v>
      </c>
      <c r="N594" s="49" t="s">
        <v>8509</v>
      </c>
      <c r="O594" s="49" t="s">
        <v>8514</v>
      </c>
      <c r="P594" s="112" t="s">
        <v>262</v>
      </c>
      <c r="Q594" s="112" t="s">
        <v>80</v>
      </c>
      <c r="R594" s="112"/>
      <c r="S594" s="112"/>
    </row>
    <row r="595" spans="1:19" x14ac:dyDescent="0.25">
      <c r="A595" s="110" t="s">
        <v>86</v>
      </c>
      <c r="B595" s="111"/>
      <c r="C595" s="112" t="s">
        <v>4215</v>
      </c>
      <c r="D595" s="112" t="s">
        <v>7015</v>
      </c>
      <c r="E595" s="112"/>
      <c r="F595" s="112"/>
      <c r="G595" s="49" t="s">
        <v>5260</v>
      </c>
      <c r="H595" s="49" t="s">
        <v>5261</v>
      </c>
      <c r="I595" s="112"/>
      <c r="J595" s="112" t="s">
        <v>7490</v>
      </c>
      <c r="K595" s="112"/>
      <c r="L595" s="49" t="s">
        <v>7469</v>
      </c>
      <c r="M595" s="152">
        <v>0</v>
      </c>
      <c r="N595" s="49" t="s">
        <v>8509</v>
      </c>
      <c r="O595" s="49" t="s">
        <v>8514</v>
      </c>
      <c r="P595" s="112" t="s">
        <v>6325</v>
      </c>
      <c r="Q595" s="112" t="s">
        <v>80</v>
      </c>
      <c r="R595" s="112"/>
      <c r="S595" s="112"/>
    </row>
    <row r="596" spans="1:19" x14ac:dyDescent="0.25">
      <c r="A596" s="110" t="s">
        <v>86</v>
      </c>
      <c r="B596" s="111"/>
      <c r="C596" s="112" t="s">
        <v>4185</v>
      </c>
      <c r="D596" s="112" t="s">
        <v>7016</v>
      </c>
      <c r="E596" s="112"/>
      <c r="F596" s="112"/>
      <c r="G596" s="49" t="s">
        <v>5200</v>
      </c>
      <c r="H596" s="49" t="s">
        <v>5201</v>
      </c>
      <c r="I596" s="112"/>
      <c r="J596" s="112" t="s">
        <v>7490</v>
      </c>
      <c r="K596" s="112"/>
      <c r="L596" s="49" t="s">
        <v>7469</v>
      </c>
      <c r="M596" s="152">
        <v>0</v>
      </c>
      <c r="N596" s="49" t="s">
        <v>8509</v>
      </c>
      <c r="O596" s="49" t="s">
        <v>8514</v>
      </c>
      <c r="P596" s="112" t="s">
        <v>6322</v>
      </c>
      <c r="Q596" s="112" t="s">
        <v>80</v>
      </c>
      <c r="R596" s="112"/>
      <c r="S596" s="112"/>
    </row>
    <row r="597" spans="1:19" x14ac:dyDescent="0.25">
      <c r="A597" s="110" t="s">
        <v>86</v>
      </c>
      <c r="B597" s="111"/>
      <c r="C597" s="112" t="s">
        <v>4201</v>
      </c>
      <c r="D597" s="112" t="s">
        <v>7017</v>
      </c>
      <c r="E597" s="112"/>
      <c r="F597" s="112"/>
      <c r="G597" s="49" t="s">
        <v>5232</v>
      </c>
      <c r="H597" s="49" t="s">
        <v>5233</v>
      </c>
      <c r="I597" s="112"/>
      <c r="J597" s="112" t="s">
        <v>7490</v>
      </c>
      <c r="K597" s="112"/>
      <c r="L597" s="49" t="s">
        <v>7469</v>
      </c>
      <c r="M597" s="152">
        <v>0</v>
      </c>
      <c r="N597" s="49" t="s">
        <v>8509</v>
      </c>
      <c r="O597" s="49" t="s">
        <v>8514</v>
      </c>
      <c r="P597" s="112" t="s">
        <v>262</v>
      </c>
      <c r="Q597" s="112" t="s">
        <v>80</v>
      </c>
      <c r="R597" s="112"/>
      <c r="S597" s="112"/>
    </row>
    <row r="598" spans="1:19" x14ac:dyDescent="0.25">
      <c r="A598" s="110" t="s">
        <v>86</v>
      </c>
      <c r="B598" s="111"/>
      <c r="C598" s="112" t="s">
        <v>4195</v>
      </c>
      <c r="D598" s="112" t="s">
        <v>7018</v>
      </c>
      <c r="E598" s="112"/>
      <c r="F598" s="112"/>
      <c r="G598" s="49" t="s">
        <v>5220</v>
      </c>
      <c r="H598" s="49" t="s">
        <v>5221</v>
      </c>
      <c r="I598" s="112"/>
      <c r="J598" s="112" t="s">
        <v>7490</v>
      </c>
      <c r="K598" s="112"/>
      <c r="L598" s="49" t="s">
        <v>7469</v>
      </c>
      <c r="M598" s="152">
        <v>0</v>
      </c>
      <c r="N598" s="49" t="s">
        <v>8509</v>
      </c>
      <c r="O598" s="49" t="s">
        <v>8514</v>
      </c>
      <c r="P598" s="112" t="s">
        <v>262</v>
      </c>
      <c r="Q598" s="112" t="s">
        <v>80</v>
      </c>
      <c r="R598" s="112"/>
      <c r="S598" s="112"/>
    </row>
    <row r="599" spans="1:19" x14ac:dyDescent="0.25">
      <c r="A599" s="110" t="s">
        <v>4241</v>
      </c>
      <c r="B599" s="115">
        <v>-99</v>
      </c>
      <c r="C599" s="112" t="s">
        <v>4112</v>
      </c>
      <c r="D599" s="53"/>
      <c r="E599" s="112"/>
      <c r="F599" s="112"/>
      <c r="G599" s="49" t="s">
        <v>4112</v>
      </c>
      <c r="H599" s="52"/>
      <c r="I599" s="112"/>
      <c r="J599" s="112" t="s">
        <v>7490</v>
      </c>
      <c r="K599" s="112"/>
      <c r="L599" s="120" t="s">
        <v>91</v>
      </c>
      <c r="M599" s="138" t="s">
        <v>8508</v>
      </c>
      <c r="N599" s="120" t="s">
        <v>8510</v>
      </c>
      <c r="O599" s="120"/>
      <c r="P599" s="112"/>
      <c r="Q599" s="112" t="s">
        <v>80</v>
      </c>
      <c r="R599" s="112"/>
      <c r="S599" s="112"/>
    </row>
    <row r="600" spans="1:19" x14ac:dyDescent="0.25">
      <c r="A600" s="114" t="s">
        <v>4241</v>
      </c>
      <c r="B600" s="99">
        <v>1</v>
      </c>
      <c r="C600" s="100" t="s">
        <v>93</v>
      </c>
      <c r="D600" s="100" t="s">
        <v>1923</v>
      </c>
      <c r="E600" s="101"/>
      <c r="F600" s="100" t="s">
        <v>7658</v>
      </c>
      <c r="G600" s="100" t="s">
        <v>277</v>
      </c>
      <c r="H600" s="100" t="s">
        <v>278</v>
      </c>
      <c r="I600" s="100" t="s">
        <v>2311</v>
      </c>
      <c r="J600" s="102" t="s">
        <v>7490</v>
      </c>
      <c r="K600" s="102"/>
      <c r="L600" s="100" t="s">
        <v>91</v>
      </c>
      <c r="M600" s="153" t="s">
        <v>8508</v>
      </c>
      <c r="N600" s="102" t="s">
        <v>8510</v>
      </c>
      <c r="O600" s="102" t="s">
        <v>8513</v>
      </c>
      <c r="P600" s="114" t="s">
        <v>91</v>
      </c>
      <c r="Q600" s="114" t="s">
        <v>80</v>
      </c>
      <c r="R600" s="114"/>
      <c r="S600" s="112"/>
    </row>
    <row r="601" spans="1:19" x14ac:dyDescent="0.25">
      <c r="A601" s="110" t="s">
        <v>4241</v>
      </c>
      <c r="B601" s="111">
        <v>2</v>
      </c>
      <c r="C601" s="112" t="s">
        <v>4113</v>
      </c>
      <c r="D601" s="53" t="s">
        <v>7550</v>
      </c>
      <c r="E601" s="112"/>
      <c r="F601" s="112"/>
      <c r="G601" s="49" t="s">
        <v>465</v>
      </c>
      <c r="H601" s="49" t="s">
        <v>5052</v>
      </c>
      <c r="I601" s="112"/>
      <c r="J601" s="112" t="s">
        <v>7490</v>
      </c>
      <c r="K601" s="112"/>
      <c r="L601" s="98" t="s">
        <v>7470</v>
      </c>
      <c r="M601" s="159" t="s">
        <v>8508</v>
      </c>
      <c r="N601" s="98" t="s">
        <v>8510</v>
      </c>
      <c r="O601" s="98" t="s">
        <v>8513</v>
      </c>
      <c r="P601" s="112" t="s">
        <v>100</v>
      </c>
      <c r="Q601" s="112" t="s">
        <v>80</v>
      </c>
      <c r="R601" s="112"/>
      <c r="S601" s="112"/>
    </row>
    <row r="602" spans="1:19" x14ac:dyDescent="0.25">
      <c r="A602" s="114" t="s">
        <v>4241</v>
      </c>
      <c r="B602" s="99">
        <v>3</v>
      </c>
      <c r="C602" s="100" t="s">
        <v>116</v>
      </c>
      <c r="D602" s="100" t="s">
        <v>6628</v>
      </c>
      <c r="E602" s="101"/>
      <c r="F602" s="100"/>
      <c r="G602" s="100" t="s">
        <v>318</v>
      </c>
      <c r="H602" s="100"/>
      <c r="I602" s="100"/>
      <c r="J602" s="102" t="s">
        <v>7490</v>
      </c>
      <c r="K602" s="102"/>
      <c r="L602" s="54" t="s">
        <v>91</v>
      </c>
      <c r="M602" s="157" t="s">
        <v>8508</v>
      </c>
      <c r="N602" s="56" t="s">
        <v>8510</v>
      </c>
      <c r="O602" s="56" t="s">
        <v>8513</v>
      </c>
      <c r="P602" s="114" t="s">
        <v>100</v>
      </c>
      <c r="Q602" s="114" t="s">
        <v>80</v>
      </c>
      <c r="R602" s="112" t="s">
        <v>7474</v>
      </c>
      <c r="S602" s="112"/>
    </row>
    <row r="603" spans="1:19" x14ac:dyDescent="0.25">
      <c r="A603" s="114" t="s">
        <v>4241</v>
      </c>
      <c r="B603" s="99">
        <v>4</v>
      </c>
      <c r="C603" s="114" t="s">
        <v>2591</v>
      </c>
      <c r="D603" s="101" t="s">
        <v>7535</v>
      </c>
      <c r="E603" s="114"/>
      <c r="F603" s="114"/>
      <c r="G603" s="101" t="s">
        <v>3015</v>
      </c>
      <c r="H603" s="101" t="s">
        <v>2796</v>
      </c>
      <c r="I603" s="114"/>
      <c r="J603" s="114" t="s">
        <v>7490</v>
      </c>
      <c r="K603" s="114"/>
      <c r="L603" s="114" t="s">
        <v>7470</v>
      </c>
      <c r="M603" s="115" t="s">
        <v>8508</v>
      </c>
      <c r="N603" s="114" t="s">
        <v>8509</v>
      </c>
      <c r="O603" s="114" t="s">
        <v>8513</v>
      </c>
      <c r="P603" s="114" t="s">
        <v>100</v>
      </c>
      <c r="Q603" s="114" t="s">
        <v>80</v>
      </c>
      <c r="R603" s="114"/>
      <c r="S603" s="112"/>
    </row>
    <row r="604" spans="1:19" x14ac:dyDescent="0.25">
      <c r="A604" s="110" t="s">
        <v>4241</v>
      </c>
      <c r="B604" s="111">
        <v>7</v>
      </c>
      <c r="C604" s="112" t="s">
        <v>4242</v>
      </c>
      <c r="D604" s="120" t="s">
        <v>7037</v>
      </c>
      <c r="E604" s="112"/>
      <c r="F604" s="112"/>
      <c r="G604" s="49" t="s">
        <v>5312</v>
      </c>
      <c r="H604" s="49" t="s">
        <v>5313</v>
      </c>
      <c r="I604" s="112"/>
      <c r="J604" s="112" t="s">
        <v>7490</v>
      </c>
      <c r="K604" s="112"/>
      <c r="L604" s="49" t="s">
        <v>7469</v>
      </c>
      <c r="M604" s="152">
        <v>0</v>
      </c>
      <c r="N604" s="49" t="s">
        <v>8509</v>
      </c>
      <c r="O604" s="49" t="s">
        <v>8514</v>
      </c>
      <c r="P604" s="112" t="s">
        <v>262</v>
      </c>
      <c r="Q604" s="112" t="s">
        <v>80</v>
      </c>
      <c r="R604" s="112"/>
      <c r="S604" s="112"/>
    </row>
    <row r="605" spans="1:19" x14ac:dyDescent="0.25">
      <c r="A605" s="110" t="s">
        <v>4241</v>
      </c>
      <c r="B605" s="111">
        <v>8</v>
      </c>
      <c r="C605" s="112" t="s">
        <v>4243</v>
      </c>
      <c r="D605" s="120" t="s">
        <v>5315</v>
      </c>
      <c r="E605" s="112"/>
      <c r="F605" s="112"/>
      <c r="G605" s="49" t="s">
        <v>5314</v>
      </c>
      <c r="H605" s="49" t="s">
        <v>5315</v>
      </c>
      <c r="I605" s="112"/>
      <c r="J605" s="112" t="s">
        <v>7490</v>
      </c>
      <c r="K605" s="112"/>
      <c r="L605" s="112" t="s">
        <v>7470</v>
      </c>
      <c r="M605" s="113">
        <v>0</v>
      </c>
      <c r="N605" s="112" t="s">
        <v>8509</v>
      </c>
      <c r="O605" s="112" t="s">
        <v>8514</v>
      </c>
      <c r="P605" s="112" t="s">
        <v>100</v>
      </c>
      <c r="Q605" s="112" t="s">
        <v>80</v>
      </c>
      <c r="R605" s="112"/>
      <c r="S605" s="112"/>
    </row>
    <row r="606" spans="1:19" x14ac:dyDescent="0.25">
      <c r="A606" s="110" t="s">
        <v>4241</v>
      </c>
      <c r="B606" s="111">
        <v>9</v>
      </c>
      <c r="C606" s="112" t="s">
        <v>4244</v>
      </c>
      <c r="D606" s="112" t="s">
        <v>7020</v>
      </c>
      <c r="E606" s="112"/>
      <c r="F606" s="112"/>
      <c r="G606" s="49" t="s">
        <v>5316</v>
      </c>
      <c r="H606" s="49" t="s">
        <v>5317</v>
      </c>
      <c r="I606" s="112"/>
      <c r="J606" s="112" t="s">
        <v>7490</v>
      </c>
      <c r="K606" s="112"/>
      <c r="L606" s="49" t="s">
        <v>7469</v>
      </c>
      <c r="M606" s="152">
        <v>0</v>
      </c>
      <c r="N606" s="49" t="s">
        <v>8509</v>
      </c>
      <c r="O606" s="49" t="s">
        <v>8514</v>
      </c>
      <c r="P606" s="112" t="s">
        <v>262</v>
      </c>
      <c r="Q606" s="112" t="s">
        <v>80</v>
      </c>
      <c r="R606" s="112"/>
      <c r="S606" s="112"/>
    </row>
    <row r="607" spans="1:19" x14ac:dyDescent="0.25">
      <c r="A607" s="110" t="s">
        <v>4241</v>
      </c>
      <c r="B607" s="111">
        <v>10</v>
      </c>
      <c r="C607" s="112" t="s">
        <v>4251</v>
      </c>
      <c r="D607" s="112" t="s">
        <v>7021</v>
      </c>
      <c r="E607" s="112"/>
      <c r="F607" s="112"/>
      <c r="G607" s="49" t="s">
        <v>5330</v>
      </c>
      <c r="H607" s="49" t="s">
        <v>5331</v>
      </c>
      <c r="I607" s="112"/>
      <c r="J607" s="112" t="s">
        <v>7490</v>
      </c>
      <c r="K607" s="112"/>
      <c r="L607" s="49" t="s">
        <v>7469</v>
      </c>
      <c r="M607" s="152">
        <v>0</v>
      </c>
      <c r="N607" s="49" t="s">
        <v>8509</v>
      </c>
      <c r="O607" s="49" t="s">
        <v>8514</v>
      </c>
      <c r="P607" s="112" t="s">
        <v>262</v>
      </c>
      <c r="Q607" s="112" t="s">
        <v>80</v>
      </c>
      <c r="R607" s="112"/>
      <c r="S607" s="112"/>
    </row>
    <row r="608" spans="1:19" x14ac:dyDescent="0.25">
      <c r="A608" s="110" t="s">
        <v>4241</v>
      </c>
      <c r="B608" s="111">
        <v>10</v>
      </c>
      <c r="C608" s="112" t="s">
        <v>4245</v>
      </c>
      <c r="D608" s="112" t="s">
        <v>7022</v>
      </c>
      <c r="E608" s="112"/>
      <c r="F608" s="112"/>
      <c r="G608" s="49" t="s">
        <v>5318</v>
      </c>
      <c r="H608" s="49" t="s">
        <v>5319</v>
      </c>
      <c r="I608" s="112"/>
      <c r="J608" s="112" t="s">
        <v>7490</v>
      </c>
      <c r="K608" s="112"/>
      <c r="L608" s="49" t="s">
        <v>7469</v>
      </c>
      <c r="M608" s="152">
        <v>0</v>
      </c>
      <c r="N608" s="49" t="s">
        <v>8509</v>
      </c>
      <c r="O608" s="49" t="s">
        <v>8514</v>
      </c>
      <c r="P608" s="112" t="s">
        <v>262</v>
      </c>
      <c r="Q608" s="112" t="s">
        <v>80</v>
      </c>
      <c r="R608" s="112"/>
      <c r="S608" s="112"/>
    </row>
    <row r="609" spans="1:19" x14ac:dyDescent="0.25">
      <c r="A609" s="110" t="s">
        <v>4241</v>
      </c>
      <c r="B609" s="111">
        <v>11</v>
      </c>
      <c r="C609" s="112" t="s">
        <v>4252</v>
      </c>
      <c r="D609" s="112" t="s">
        <v>6918</v>
      </c>
      <c r="E609" s="112"/>
      <c r="F609" s="112"/>
      <c r="G609" s="49" t="s">
        <v>5332</v>
      </c>
      <c r="H609" s="49" t="s">
        <v>5333</v>
      </c>
      <c r="I609" s="112"/>
      <c r="J609" s="112" t="s">
        <v>7490</v>
      </c>
      <c r="K609" s="112"/>
      <c r="L609" s="49" t="s">
        <v>7469</v>
      </c>
      <c r="M609" s="152">
        <v>0</v>
      </c>
      <c r="N609" s="49" t="s">
        <v>8509</v>
      </c>
      <c r="O609" s="49" t="s">
        <v>8514</v>
      </c>
      <c r="P609" s="112" t="s">
        <v>262</v>
      </c>
      <c r="Q609" s="112" t="s">
        <v>80</v>
      </c>
      <c r="R609" s="112"/>
      <c r="S609" s="112"/>
    </row>
    <row r="610" spans="1:19" x14ac:dyDescent="0.25">
      <c r="A610" s="110" t="s">
        <v>4241</v>
      </c>
      <c r="B610" s="111">
        <v>11</v>
      </c>
      <c r="C610" s="112" t="s">
        <v>4246</v>
      </c>
      <c r="D610" s="112" t="s">
        <v>6919</v>
      </c>
      <c r="E610" s="112"/>
      <c r="F610" s="112"/>
      <c r="G610" s="49" t="s">
        <v>5320</v>
      </c>
      <c r="H610" s="49" t="s">
        <v>5321</v>
      </c>
      <c r="I610" s="112"/>
      <c r="J610" s="112" t="s">
        <v>7490</v>
      </c>
      <c r="K610" s="112"/>
      <c r="L610" s="49" t="s">
        <v>7469</v>
      </c>
      <c r="M610" s="152">
        <v>0</v>
      </c>
      <c r="N610" s="49" t="s">
        <v>8509</v>
      </c>
      <c r="O610" s="49" t="s">
        <v>8514</v>
      </c>
      <c r="P610" s="112" t="s">
        <v>262</v>
      </c>
      <c r="Q610" s="112" t="s">
        <v>80</v>
      </c>
      <c r="R610" s="112"/>
      <c r="S610" s="112"/>
    </row>
    <row r="611" spans="1:19" x14ac:dyDescent="0.25">
      <c r="A611" s="110" t="s">
        <v>4241</v>
      </c>
      <c r="B611" s="111">
        <v>12</v>
      </c>
      <c r="C611" s="112" t="s">
        <v>4247</v>
      </c>
      <c r="D611" s="112" t="s">
        <v>7031</v>
      </c>
      <c r="E611" s="112"/>
      <c r="F611" s="112"/>
      <c r="G611" s="49" t="s">
        <v>5322</v>
      </c>
      <c r="H611" s="49" t="s">
        <v>5323</v>
      </c>
      <c r="I611" s="112"/>
      <c r="J611" s="112" t="s">
        <v>7490</v>
      </c>
      <c r="K611" s="112"/>
      <c r="L611" s="49" t="s">
        <v>7469</v>
      </c>
      <c r="M611" s="152">
        <v>0</v>
      </c>
      <c r="N611" s="49" t="s">
        <v>8509</v>
      </c>
      <c r="O611" s="49" t="s">
        <v>8514</v>
      </c>
      <c r="P611" s="112" t="s">
        <v>195</v>
      </c>
      <c r="Q611" s="112" t="s">
        <v>80</v>
      </c>
      <c r="R611" s="112"/>
      <c r="S611" s="112"/>
    </row>
    <row r="612" spans="1:19" x14ac:dyDescent="0.25">
      <c r="A612" s="110" t="s">
        <v>4241</v>
      </c>
      <c r="B612" s="111">
        <v>13</v>
      </c>
      <c r="C612" s="112" t="s">
        <v>4248</v>
      </c>
      <c r="D612" s="112" t="s">
        <v>7023</v>
      </c>
      <c r="E612" s="112"/>
      <c r="F612" s="112"/>
      <c r="G612" s="49" t="s">
        <v>5324</v>
      </c>
      <c r="H612" s="49" t="s">
        <v>5325</v>
      </c>
      <c r="I612" s="112"/>
      <c r="J612" s="112" t="s">
        <v>7490</v>
      </c>
      <c r="K612" s="112"/>
      <c r="L612" s="49" t="s">
        <v>7469</v>
      </c>
      <c r="M612" s="152">
        <v>0</v>
      </c>
      <c r="N612" s="49" t="s">
        <v>8509</v>
      </c>
      <c r="O612" s="49" t="s">
        <v>8514</v>
      </c>
      <c r="P612" s="112" t="s">
        <v>262</v>
      </c>
      <c r="Q612" s="112" t="s">
        <v>80</v>
      </c>
      <c r="R612" s="112"/>
      <c r="S612" s="112"/>
    </row>
    <row r="613" spans="1:19" x14ac:dyDescent="0.25">
      <c r="A613" s="110" t="s">
        <v>4241</v>
      </c>
      <c r="B613" s="111">
        <v>14</v>
      </c>
      <c r="C613" s="112" t="s">
        <v>4249</v>
      </c>
      <c r="D613" s="112" t="s">
        <v>7032</v>
      </c>
      <c r="E613" s="112"/>
      <c r="F613" s="112"/>
      <c r="G613" s="49" t="s">
        <v>5326</v>
      </c>
      <c r="H613" s="49" t="s">
        <v>5327</v>
      </c>
      <c r="I613" s="112"/>
      <c r="J613" s="112" t="s">
        <v>7490</v>
      </c>
      <c r="K613" s="112"/>
      <c r="L613" s="49" t="s">
        <v>7469</v>
      </c>
      <c r="M613" s="152">
        <v>0</v>
      </c>
      <c r="N613" s="49" t="s">
        <v>8509</v>
      </c>
      <c r="O613" s="49" t="s">
        <v>8514</v>
      </c>
      <c r="P613" s="112" t="s">
        <v>262</v>
      </c>
      <c r="Q613" s="112" t="s">
        <v>80</v>
      </c>
      <c r="R613" s="112"/>
      <c r="S613" s="112"/>
    </row>
    <row r="614" spans="1:19" x14ac:dyDescent="0.25">
      <c r="A614" s="110" t="s">
        <v>4241</v>
      </c>
      <c r="B614" s="111">
        <v>14</v>
      </c>
      <c r="C614" s="112" t="s">
        <v>4253</v>
      </c>
      <c r="D614" s="112" t="s">
        <v>7033</v>
      </c>
      <c r="E614" s="112"/>
      <c r="F614" s="112"/>
      <c r="G614" s="49" t="s">
        <v>5334</v>
      </c>
      <c r="H614" s="49" t="s">
        <v>5335</v>
      </c>
      <c r="I614" s="112"/>
      <c r="J614" s="112" t="s">
        <v>7490</v>
      </c>
      <c r="K614" s="112"/>
      <c r="L614" s="49" t="s">
        <v>7469</v>
      </c>
      <c r="M614" s="152">
        <v>0</v>
      </c>
      <c r="N614" s="49" t="s">
        <v>8509</v>
      </c>
      <c r="O614" s="49" t="s">
        <v>8514</v>
      </c>
      <c r="P614" s="112" t="s">
        <v>262</v>
      </c>
      <c r="Q614" s="112" t="s">
        <v>80</v>
      </c>
      <c r="R614" s="112"/>
      <c r="S614" s="112"/>
    </row>
    <row r="615" spans="1:19" x14ac:dyDescent="0.25">
      <c r="A615" s="110" t="s">
        <v>4241</v>
      </c>
      <c r="B615" s="111">
        <v>14</v>
      </c>
      <c r="C615" s="112" t="s">
        <v>4250</v>
      </c>
      <c r="D615" s="112" t="s">
        <v>7034</v>
      </c>
      <c r="E615" s="112"/>
      <c r="F615" s="112"/>
      <c r="G615" s="49" t="s">
        <v>5328</v>
      </c>
      <c r="H615" s="49" t="s">
        <v>5329</v>
      </c>
      <c r="I615" s="112"/>
      <c r="J615" s="112" t="s">
        <v>7490</v>
      </c>
      <c r="K615" s="112"/>
      <c r="L615" s="49" t="s">
        <v>7469</v>
      </c>
      <c r="M615" s="152">
        <v>0</v>
      </c>
      <c r="N615" s="49" t="s">
        <v>8509</v>
      </c>
      <c r="O615" s="49" t="s">
        <v>8514</v>
      </c>
      <c r="P615" s="112" t="s">
        <v>262</v>
      </c>
      <c r="Q615" s="112" t="s">
        <v>80</v>
      </c>
      <c r="R615" s="112"/>
      <c r="S615" s="112"/>
    </row>
    <row r="616" spans="1:19" x14ac:dyDescent="0.25">
      <c r="A616" s="110" t="s">
        <v>4241</v>
      </c>
      <c r="B616" s="111">
        <v>15</v>
      </c>
      <c r="C616" s="112" t="s">
        <v>4254</v>
      </c>
      <c r="D616" s="112" t="s">
        <v>7030</v>
      </c>
      <c r="E616" s="112"/>
      <c r="F616" s="112"/>
      <c r="G616" s="49" t="s">
        <v>5336</v>
      </c>
      <c r="H616" s="49" t="s">
        <v>5337</v>
      </c>
      <c r="I616" s="112"/>
      <c r="J616" s="112" t="s">
        <v>7490</v>
      </c>
      <c r="K616" s="112"/>
      <c r="L616" s="49" t="s">
        <v>7469</v>
      </c>
      <c r="M616" s="152">
        <v>0</v>
      </c>
      <c r="N616" s="49" t="s">
        <v>8509</v>
      </c>
      <c r="O616" s="49" t="s">
        <v>8514</v>
      </c>
      <c r="P616" s="112" t="s">
        <v>165</v>
      </c>
      <c r="Q616" s="112" t="s">
        <v>80</v>
      </c>
      <c r="R616" s="112"/>
      <c r="S616" s="112"/>
    </row>
    <row r="617" spans="1:19" x14ac:dyDescent="0.25">
      <c r="A617" s="110" t="s">
        <v>4241</v>
      </c>
      <c r="B617" s="111">
        <v>16</v>
      </c>
      <c r="C617" s="112" t="s">
        <v>4255</v>
      </c>
      <c r="D617" s="49" t="s">
        <v>7029</v>
      </c>
      <c r="E617" s="112"/>
      <c r="F617" s="112"/>
      <c r="G617" s="49" t="s">
        <v>5338</v>
      </c>
      <c r="H617" s="49" t="s">
        <v>5339</v>
      </c>
      <c r="I617" s="112"/>
      <c r="J617" s="112" t="s">
        <v>7490</v>
      </c>
      <c r="K617" s="112"/>
      <c r="L617" s="49" t="s">
        <v>7469</v>
      </c>
      <c r="M617" s="152">
        <v>0</v>
      </c>
      <c r="N617" s="49" t="s">
        <v>8509</v>
      </c>
      <c r="O617" s="49" t="s">
        <v>8514</v>
      </c>
      <c r="P617" s="112" t="s">
        <v>262</v>
      </c>
      <c r="Q617" s="112" t="s">
        <v>80</v>
      </c>
      <c r="R617" s="112"/>
      <c r="S617" s="112"/>
    </row>
    <row r="618" spans="1:19" x14ac:dyDescent="0.25">
      <c r="A618" s="110" t="s">
        <v>4241</v>
      </c>
      <c r="B618" s="111">
        <v>17</v>
      </c>
      <c r="C618" s="112" t="s">
        <v>4256</v>
      </c>
      <c r="D618" s="49" t="s">
        <v>6920</v>
      </c>
      <c r="E618" s="112"/>
      <c r="F618" s="112"/>
      <c r="G618" s="49" t="s">
        <v>5340</v>
      </c>
      <c r="H618" s="49" t="s">
        <v>5341</v>
      </c>
      <c r="I618" s="112"/>
      <c r="J618" s="112" t="s">
        <v>7490</v>
      </c>
      <c r="K618" s="112"/>
      <c r="L618" s="49" t="s">
        <v>7469</v>
      </c>
      <c r="M618" s="152">
        <v>0</v>
      </c>
      <c r="N618" s="49" t="s">
        <v>8509</v>
      </c>
      <c r="O618" s="49" t="s">
        <v>8514</v>
      </c>
      <c r="P618" s="112" t="s">
        <v>262</v>
      </c>
      <c r="Q618" s="112" t="s">
        <v>80</v>
      </c>
      <c r="R618" s="112"/>
      <c r="S618" s="112"/>
    </row>
    <row r="619" spans="1:19" x14ac:dyDescent="0.25">
      <c r="A619" s="110" t="s">
        <v>4241</v>
      </c>
      <c r="B619" s="111">
        <v>18</v>
      </c>
      <c r="C619" s="112" t="s">
        <v>4257</v>
      </c>
      <c r="D619" s="49" t="s">
        <v>6921</v>
      </c>
      <c r="E619" s="112"/>
      <c r="F619" s="112"/>
      <c r="G619" s="49" t="s">
        <v>5342</v>
      </c>
      <c r="H619" s="49" t="s">
        <v>5343</v>
      </c>
      <c r="I619" s="112"/>
      <c r="J619" s="112" t="s">
        <v>7490</v>
      </c>
      <c r="K619" s="112"/>
      <c r="L619" s="49" t="s">
        <v>7469</v>
      </c>
      <c r="M619" s="152">
        <v>0</v>
      </c>
      <c r="N619" s="49" t="s">
        <v>8509</v>
      </c>
      <c r="O619" s="49" t="s">
        <v>8514</v>
      </c>
      <c r="P619" s="112" t="s">
        <v>262</v>
      </c>
      <c r="Q619" s="112" t="s">
        <v>80</v>
      </c>
      <c r="R619" s="112"/>
      <c r="S619" s="112"/>
    </row>
    <row r="620" spans="1:19" x14ac:dyDescent="0.25">
      <c r="A620" s="110" t="s">
        <v>4241</v>
      </c>
      <c r="B620" s="111">
        <v>19</v>
      </c>
      <c r="C620" s="112" t="s">
        <v>4258</v>
      </c>
      <c r="D620" s="112" t="s">
        <v>7035</v>
      </c>
      <c r="E620" s="112"/>
      <c r="F620" s="112"/>
      <c r="G620" s="49" t="s">
        <v>5344</v>
      </c>
      <c r="H620" s="49" t="s">
        <v>5345</v>
      </c>
      <c r="I620" s="112"/>
      <c r="J620" s="112" t="s">
        <v>7490</v>
      </c>
      <c r="K620" s="112"/>
      <c r="L620" s="49" t="s">
        <v>7469</v>
      </c>
      <c r="M620" s="152">
        <v>0</v>
      </c>
      <c r="N620" s="49" t="s">
        <v>8509</v>
      </c>
      <c r="O620" s="49" t="s">
        <v>8514</v>
      </c>
      <c r="P620" s="112" t="s">
        <v>195</v>
      </c>
      <c r="Q620" s="112" t="s">
        <v>80</v>
      </c>
      <c r="R620" s="112"/>
      <c r="S620" s="112"/>
    </row>
    <row r="621" spans="1:19" x14ac:dyDescent="0.25">
      <c r="A621" s="110" t="s">
        <v>4241</v>
      </c>
      <c r="B621" s="111">
        <v>20</v>
      </c>
      <c r="C621" s="112" t="s">
        <v>4259</v>
      </c>
      <c r="D621" s="112" t="s">
        <v>7024</v>
      </c>
      <c r="E621" s="112"/>
      <c r="F621" s="112"/>
      <c r="G621" s="49" t="s">
        <v>5346</v>
      </c>
      <c r="H621" s="49" t="s">
        <v>5347</v>
      </c>
      <c r="I621" s="112"/>
      <c r="J621" s="112" t="s">
        <v>7490</v>
      </c>
      <c r="K621" s="112"/>
      <c r="L621" s="49" t="s">
        <v>7469</v>
      </c>
      <c r="M621" s="152">
        <v>0</v>
      </c>
      <c r="N621" s="49" t="s">
        <v>8509</v>
      </c>
      <c r="O621" s="49" t="s">
        <v>8514</v>
      </c>
      <c r="P621" s="112" t="s">
        <v>262</v>
      </c>
      <c r="Q621" s="112" t="s">
        <v>80</v>
      </c>
      <c r="R621" s="112"/>
      <c r="S621" s="112"/>
    </row>
    <row r="622" spans="1:19" x14ac:dyDescent="0.25">
      <c r="A622" s="110" t="s">
        <v>4241</v>
      </c>
      <c r="B622" s="111">
        <v>21</v>
      </c>
      <c r="C622" s="112" t="s">
        <v>4260</v>
      </c>
      <c r="D622" s="112" t="s">
        <v>7025</v>
      </c>
      <c r="E622" s="112"/>
      <c r="F622" s="112"/>
      <c r="G622" s="49" t="s">
        <v>5348</v>
      </c>
      <c r="H622" s="49" t="s">
        <v>5349</v>
      </c>
      <c r="I622" s="112"/>
      <c r="J622" s="112" t="s">
        <v>7490</v>
      </c>
      <c r="K622" s="112"/>
      <c r="L622" s="49" t="s">
        <v>7469</v>
      </c>
      <c r="M622" s="152">
        <v>0</v>
      </c>
      <c r="N622" s="49" t="s">
        <v>8509</v>
      </c>
      <c r="O622" s="49" t="s">
        <v>8514</v>
      </c>
      <c r="P622" s="112" t="s">
        <v>262</v>
      </c>
      <c r="Q622" s="112" t="s">
        <v>80</v>
      </c>
      <c r="R622" s="112"/>
      <c r="S622" s="112"/>
    </row>
    <row r="623" spans="1:19" x14ac:dyDescent="0.25">
      <c r="A623" s="110" t="s">
        <v>4241</v>
      </c>
      <c r="B623" s="111">
        <v>22</v>
      </c>
      <c r="C623" s="112" t="s">
        <v>4261</v>
      </c>
      <c r="D623" s="112" t="s">
        <v>6922</v>
      </c>
      <c r="E623" s="112"/>
      <c r="F623" s="112"/>
      <c r="G623" s="49" t="s">
        <v>5350</v>
      </c>
      <c r="H623" s="49" t="s">
        <v>5351</v>
      </c>
      <c r="I623" s="112"/>
      <c r="J623" s="112" t="s">
        <v>7490</v>
      </c>
      <c r="K623" s="112"/>
      <c r="L623" s="49" t="s">
        <v>7469</v>
      </c>
      <c r="M623" s="152">
        <v>0</v>
      </c>
      <c r="N623" s="49" t="s">
        <v>8509</v>
      </c>
      <c r="O623" s="49" t="s">
        <v>8514</v>
      </c>
      <c r="P623" s="112" t="s">
        <v>262</v>
      </c>
      <c r="Q623" s="112" t="s">
        <v>80</v>
      </c>
      <c r="R623" s="112"/>
      <c r="S623" s="112"/>
    </row>
    <row r="624" spans="1:19" x14ac:dyDescent="0.25">
      <c r="A624" s="110" t="s">
        <v>4241</v>
      </c>
      <c r="B624" s="111">
        <v>23</v>
      </c>
      <c r="C624" s="112" t="s">
        <v>4262</v>
      </c>
      <c r="D624" s="112" t="s">
        <v>7036</v>
      </c>
      <c r="E624" s="112"/>
      <c r="F624" s="112"/>
      <c r="G624" s="49" t="s">
        <v>5352</v>
      </c>
      <c r="H624" s="49" t="s">
        <v>5353</v>
      </c>
      <c r="I624" s="112"/>
      <c r="J624" s="112" t="s">
        <v>7490</v>
      </c>
      <c r="K624" s="112"/>
      <c r="L624" s="49" t="s">
        <v>7469</v>
      </c>
      <c r="M624" s="152">
        <v>0</v>
      </c>
      <c r="N624" s="49" t="s">
        <v>8509</v>
      </c>
      <c r="O624" s="49" t="s">
        <v>8514</v>
      </c>
      <c r="P624" s="112" t="s">
        <v>195</v>
      </c>
      <c r="Q624" s="112" t="s">
        <v>80</v>
      </c>
      <c r="R624" s="112"/>
      <c r="S624" s="112"/>
    </row>
    <row r="625" spans="1:19" x14ac:dyDescent="0.25">
      <c r="A625" s="110" t="s">
        <v>4241</v>
      </c>
      <c r="B625" s="111">
        <v>24</v>
      </c>
      <c r="C625" s="112" t="s">
        <v>4263</v>
      </c>
      <c r="D625" s="112" t="s">
        <v>7026</v>
      </c>
      <c r="E625" s="112"/>
      <c r="F625" s="112"/>
      <c r="G625" s="49" t="s">
        <v>5354</v>
      </c>
      <c r="H625" s="49" t="s">
        <v>5355</v>
      </c>
      <c r="I625" s="112"/>
      <c r="J625" s="112" t="s">
        <v>7490</v>
      </c>
      <c r="K625" s="112"/>
      <c r="L625" s="49" t="s">
        <v>7469</v>
      </c>
      <c r="M625" s="152">
        <v>0</v>
      </c>
      <c r="N625" s="49" t="s">
        <v>8509</v>
      </c>
      <c r="O625" s="49" t="s">
        <v>8514</v>
      </c>
      <c r="P625" s="112" t="s">
        <v>262</v>
      </c>
      <c r="Q625" s="112" t="s">
        <v>80</v>
      </c>
      <c r="R625" s="112"/>
      <c r="S625" s="112"/>
    </row>
    <row r="626" spans="1:19" x14ac:dyDescent="0.25">
      <c r="A626" s="110" t="s">
        <v>4241</v>
      </c>
      <c r="B626" s="111">
        <v>25</v>
      </c>
      <c r="C626" s="112" t="s">
        <v>4265</v>
      </c>
      <c r="D626" s="112" t="s">
        <v>7027</v>
      </c>
      <c r="E626" s="112"/>
      <c r="F626" s="112"/>
      <c r="G626" s="49" t="s">
        <v>5358</v>
      </c>
      <c r="H626" s="49" t="s">
        <v>5359</v>
      </c>
      <c r="I626" s="112"/>
      <c r="J626" s="112" t="s">
        <v>7490</v>
      </c>
      <c r="K626" s="112"/>
      <c r="L626" s="49" t="s">
        <v>7469</v>
      </c>
      <c r="M626" s="152">
        <v>0</v>
      </c>
      <c r="N626" s="49" t="s">
        <v>8509</v>
      </c>
      <c r="O626" s="49" t="s">
        <v>8514</v>
      </c>
      <c r="P626" s="112" t="s">
        <v>262</v>
      </c>
      <c r="Q626" s="112" t="s">
        <v>80</v>
      </c>
      <c r="R626" s="112"/>
      <c r="S626" s="112"/>
    </row>
    <row r="627" spans="1:19" x14ac:dyDescent="0.25">
      <c r="A627" s="110" t="s">
        <v>4241</v>
      </c>
      <c r="B627" s="111">
        <v>25</v>
      </c>
      <c r="C627" s="112" t="s">
        <v>4264</v>
      </c>
      <c r="D627" s="112" t="s">
        <v>7028</v>
      </c>
      <c r="E627" s="112"/>
      <c r="F627" s="112"/>
      <c r="G627" s="49" t="s">
        <v>5356</v>
      </c>
      <c r="H627" s="49" t="s">
        <v>5357</v>
      </c>
      <c r="I627" s="112"/>
      <c r="J627" s="112" t="s">
        <v>7490</v>
      </c>
      <c r="K627" s="112"/>
      <c r="L627" s="49" t="s">
        <v>7469</v>
      </c>
      <c r="M627" s="152">
        <v>0</v>
      </c>
      <c r="N627" s="49" t="s">
        <v>8509</v>
      </c>
      <c r="O627" s="49" t="s">
        <v>8514</v>
      </c>
      <c r="P627" s="112" t="s">
        <v>262</v>
      </c>
      <c r="Q627" s="112" t="s">
        <v>80</v>
      </c>
      <c r="R627" s="112"/>
      <c r="S627" s="112"/>
    </row>
    <row r="628" spans="1:19" x14ac:dyDescent="0.25">
      <c r="A628" s="110" t="s">
        <v>4241</v>
      </c>
      <c r="B628" s="111">
        <v>26</v>
      </c>
      <c r="C628" s="112" t="s">
        <v>4266</v>
      </c>
      <c r="D628" s="112" t="s">
        <v>6923</v>
      </c>
      <c r="E628" s="112"/>
      <c r="F628" s="112"/>
      <c r="G628" s="49" t="s">
        <v>5360</v>
      </c>
      <c r="H628" s="49" t="s">
        <v>5361</v>
      </c>
      <c r="I628" s="112"/>
      <c r="J628" s="112" t="s">
        <v>7490</v>
      </c>
      <c r="K628" s="112"/>
      <c r="L628" s="49" t="s">
        <v>7469</v>
      </c>
      <c r="M628" s="152">
        <v>0</v>
      </c>
      <c r="N628" s="49" t="s">
        <v>8509</v>
      </c>
      <c r="O628" s="49" t="s">
        <v>8514</v>
      </c>
      <c r="P628" s="112" t="s">
        <v>262</v>
      </c>
      <c r="Q628" s="112" t="s">
        <v>80</v>
      </c>
      <c r="R628" s="112"/>
      <c r="S628" s="112"/>
    </row>
    <row r="629" spans="1:19" x14ac:dyDescent="0.25">
      <c r="A629" s="110" t="s">
        <v>4241</v>
      </c>
      <c r="B629" s="111">
        <v>27</v>
      </c>
      <c r="C629" s="112" t="s">
        <v>4267</v>
      </c>
      <c r="D629" s="112" t="s">
        <v>6924</v>
      </c>
      <c r="E629" s="112"/>
      <c r="F629" s="112"/>
      <c r="G629" s="49" t="s">
        <v>5362</v>
      </c>
      <c r="H629" s="49" t="s">
        <v>5363</v>
      </c>
      <c r="I629" s="112"/>
      <c r="J629" s="112" t="s">
        <v>7490</v>
      </c>
      <c r="K629" s="112"/>
      <c r="L629" s="49" t="s">
        <v>7469</v>
      </c>
      <c r="M629" s="152">
        <v>0</v>
      </c>
      <c r="N629" s="49" t="s">
        <v>8509</v>
      </c>
      <c r="O629" s="49" t="s">
        <v>8514</v>
      </c>
      <c r="P629" s="112" t="s">
        <v>262</v>
      </c>
      <c r="Q629" s="112" t="s">
        <v>80</v>
      </c>
      <c r="R629" s="112"/>
      <c r="S629" s="112"/>
    </row>
    <row r="630" spans="1:19" x14ac:dyDescent="0.25">
      <c r="A630" s="110" t="s">
        <v>4283</v>
      </c>
      <c r="B630" s="115">
        <v>-99</v>
      </c>
      <c r="C630" s="112" t="s">
        <v>4112</v>
      </c>
      <c r="D630" s="53"/>
      <c r="E630" s="112"/>
      <c r="F630" s="112"/>
      <c r="G630" s="49" t="s">
        <v>4112</v>
      </c>
      <c r="H630" s="52"/>
      <c r="I630" s="112"/>
      <c r="J630" s="112" t="s">
        <v>7490</v>
      </c>
      <c r="K630" s="112"/>
      <c r="L630" s="120" t="s">
        <v>91</v>
      </c>
      <c r="M630" s="138" t="s">
        <v>8508</v>
      </c>
      <c r="N630" s="120" t="s">
        <v>8510</v>
      </c>
      <c r="O630" s="120"/>
      <c r="P630" s="112"/>
      <c r="Q630" s="112" t="s">
        <v>80</v>
      </c>
      <c r="R630" s="112"/>
      <c r="S630" s="114"/>
    </row>
    <row r="631" spans="1:19" x14ac:dyDescent="0.25">
      <c r="A631" s="114" t="s">
        <v>4283</v>
      </c>
      <c r="B631" s="99">
        <v>1</v>
      </c>
      <c r="C631" s="100" t="s">
        <v>93</v>
      </c>
      <c r="D631" s="100" t="s">
        <v>1923</v>
      </c>
      <c r="E631" s="101"/>
      <c r="F631" s="100" t="s">
        <v>7658</v>
      </c>
      <c r="G631" s="100" t="s">
        <v>277</v>
      </c>
      <c r="H631" s="100" t="s">
        <v>278</v>
      </c>
      <c r="I631" s="100" t="s">
        <v>2311</v>
      </c>
      <c r="J631" s="102" t="s">
        <v>7490</v>
      </c>
      <c r="K631" s="102"/>
      <c r="L631" s="100" t="s">
        <v>91</v>
      </c>
      <c r="M631" s="153" t="s">
        <v>8508</v>
      </c>
      <c r="N631" s="102" t="s">
        <v>8510</v>
      </c>
      <c r="O631" s="102" t="s">
        <v>8513</v>
      </c>
      <c r="P631" s="114" t="s">
        <v>91</v>
      </c>
      <c r="Q631" s="114" t="s">
        <v>80</v>
      </c>
      <c r="R631" s="114"/>
      <c r="S631" s="112"/>
    </row>
    <row r="632" spans="1:19" x14ac:dyDescent="0.25">
      <c r="A632" s="110" t="s">
        <v>4283</v>
      </c>
      <c r="B632" s="111">
        <v>2</v>
      </c>
      <c r="C632" s="112" t="s">
        <v>4113</v>
      </c>
      <c r="D632" s="53" t="s">
        <v>7550</v>
      </c>
      <c r="E632" s="112"/>
      <c r="F632" s="112"/>
      <c r="G632" s="49" t="s">
        <v>465</v>
      </c>
      <c r="H632" s="49" t="s">
        <v>5052</v>
      </c>
      <c r="I632" s="112"/>
      <c r="J632" s="112" t="s">
        <v>7490</v>
      </c>
      <c r="K632" s="112"/>
      <c r="L632" s="98" t="s">
        <v>7470</v>
      </c>
      <c r="M632" s="159" t="s">
        <v>8508</v>
      </c>
      <c r="N632" s="98" t="s">
        <v>8510</v>
      </c>
      <c r="O632" s="98" t="s">
        <v>8513</v>
      </c>
      <c r="P632" s="112" t="s">
        <v>100</v>
      </c>
      <c r="Q632" s="112" t="s">
        <v>80</v>
      </c>
      <c r="R632" s="112"/>
      <c r="S632" s="114"/>
    </row>
    <row r="633" spans="1:19" x14ac:dyDescent="0.25">
      <c r="A633" s="114" t="s">
        <v>4283</v>
      </c>
      <c r="B633" s="99">
        <v>3</v>
      </c>
      <c r="C633" s="100" t="s">
        <v>116</v>
      </c>
      <c r="D633" s="100" t="s">
        <v>6628</v>
      </c>
      <c r="E633" s="101"/>
      <c r="F633" s="100"/>
      <c r="G633" s="100" t="s">
        <v>318</v>
      </c>
      <c r="H633" s="100"/>
      <c r="I633" s="100"/>
      <c r="J633" s="102" t="s">
        <v>7490</v>
      </c>
      <c r="K633" s="102"/>
      <c r="L633" s="54" t="s">
        <v>91</v>
      </c>
      <c r="M633" s="157" t="s">
        <v>8508</v>
      </c>
      <c r="N633" s="56" t="s">
        <v>8510</v>
      </c>
      <c r="O633" s="56" t="s">
        <v>8513</v>
      </c>
      <c r="P633" s="114" t="s">
        <v>100</v>
      </c>
      <c r="Q633" s="114" t="s">
        <v>80</v>
      </c>
      <c r="R633" s="112" t="s">
        <v>7474</v>
      </c>
      <c r="S633" s="112"/>
    </row>
    <row r="634" spans="1:19" x14ac:dyDescent="0.25">
      <c r="A634" s="114" t="s">
        <v>4283</v>
      </c>
      <c r="B634" s="99">
        <v>4</v>
      </c>
      <c r="C634" s="114" t="s">
        <v>2591</v>
      </c>
      <c r="D634" s="101" t="s">
        <v>7535</v>
      </c>
      <c r="E634" s="114"/>
      <c r="F634" s="114"/>
      <c r="G634" s="101" t="s">
        <v>3015</v>
      </c>
      <c r="H634" s="101" t="s">
        <v>2796</v>
      </c>
      <c r="I634" s="114"/>
      <c r="J634" s="114" t="s">
        <v>7490</v>
      </c>
      <c r="K634" s="114"/>
      <c r="L634" s="114" t="s">
        <v>7470</v>
      </c>
      <c r="M634" s="115" t="s">
        <v>8508</v>
      </c>
      <c r="N634" s="114" t="s">
        <v>8509</v>
      </c>
      <c r="O634" s="114" t="s">
        <v>8513</v>
      </c>
      <c r="P634" s="114" t="s">
        <v>100</v>
      </c>
      <c r="Q634" s="114" t="s">
        <v>80</v>
      </c>
      <c r="R634" s="114"/>
      <c r="S634" s="112"/>
    </row>
    <row r="635" spans="1:19" x14ac:dyDescent="0.25">
      <c r="A635" s="110" t="s">
        <v>4283</v>
      </c>
      <c r="B635" s="111">
        <v>5</v>
      </c>
      <c r="C635" s="112" t="s">
        <v>4287</v>
      </c>
      <c r="D635" s="49" t="s">
        <v>6925</v>
      </c>
      <c r="E635" s="112"/>
      <c r="F635" s="112"/>
      <c r="G635" s="49" t="s">
        <v>5397</v>
      </c>
      <c r="H635" s="49" t="s">
        <v>5398</v>
      </c>
      <c r="I635" s="112"/>
      <c r="J635" s="112" t="s">
        <v>7490</v>
      </c>
      <c r="K635" s="112"/>
      <c r="L635" s="49" t="s">
        <v>7469</v>
      </c>
      <c r="M635" s="152">
        <v>0</v>
      </c>
      <c r="N635" s="49" t="s">
        <v>8509</v>
      </c>
      <c r="O635" s="49" t="s">
        <v>8514</v>
      </c>
      <c r="P635" s="112" t="s">
        <v>262</v>
      </c>
      <c r="Q635" s="112" t="s">
        <v>80</v>
      </c>
      <c r="R635" s="112"/>
      <c r="S635" s="112"/>
    </row>
    <row r="636" spans="1:19" x14ac:dyDescent="0.25">
      <c r="A636" s="110" t="s">
        <v>4283</v>
      </c>
      <c r="B636" s="111">
        <v>6</v>
      </c>
      <c r="C636" s="112" t="s">
        <v>4286</v>
      </c>
      <c r="D636" s="49" t="s">
        <v>7042</v>
      </c>
      <c r="E636" s="112"/>
      <c r="F636" s="112"/>
      <c r="G636" s="49" t="s">
        <v>5395</v>
      </c>
      <c r="H636" s="49" t="s">
        <v>5396</v>
      </c>
      <c r="I636" s="112"/>
      <c r="J636" s="112" t="s">
        <v>7490</v>
      </c>
      <c r="K636" s="112"/>
      <c r="L636" s="49" t="s">
        <v>7469</v>
      </c>
      <c r="M636" s="152">
        <v>0</v>
      </c>
      <c r="N636" s="49" t="s">
        <v>8509</v>
      </c>
      <c r="O636" s="49" t="s">
        <v>8514</v>
      </c>
      <c r="P636" s="112" t="s">
        <v>262</v>
      </c>
      <c r="Q636" s="112" t="s">
        <v>80</v>
      </c>
      <c r="R636" s="112"/>
      <c r="S636" s="112"/>
    </row>
    <row r="637" spans="1:19" x14ac:dyDescent="0.25">
      <c r="A637" s="110" t="s">
        <v>4283</v>
      </c>
      <c r="B637" s="111">
        <v>7</v>
      </c>
      <c r="C637" s="112" t="s">
        <v>4288</v>
      </c>
      <c r="D637" s="112" t="s">
        <v>7043</v>
      </c>
      <c r="E637" s="112"/>
      <c r="F637" s="112"/>
      <c r="G637" s="49" t="s">
        <v>5399</v>
      </c>
      <c r="H637" s="61" t="s">
        <v>5400</v>
      </c>
      <c r="I637" s="112"/>
      <c r="J637" s="112" t="s">
        <v>7490</v>
      </c>
      <c r="K637" s="112"/>
      <c r="L637" s="49" t="s">
        <v>7469</v>
      </c>
      <c r="M637" s="152">
        <v>0</v>
      </c>
      <c r="N637" s="49" t="s">
        <v>8509</v>
      </c>
      <c r="O637" s="49" t="s">
        <v>8514</v>
      </c>
      <c r="P637" s="112" t="s">
        <v>262</v>
      </c>
      <c r="Q637" s="112" t="s">
        <v>80</v>
      </c>
      <c r="R637" s="112"/>
      <c r="S637" s="112"/>
    </row>
    <row r="638" spans="1:19" x14ac:dyDescent="0.25">
      <c r="A638" s="110" t="s">
        <v>4283</v>
      </c>
      <c r="B638" s="111">
        <v>8</v>
      </c>
      <c r="C638" s="112" t="s">
        <v>4285</v>
      </c>
      <c r="D638" s="112" t="s">
        <v>7044</v>
      </c>
      <c r="E638" s="112"/>
      <c r="F638" s="112"/>
      <c r="G638" s="49" t="s">
        <v>5393</v>
      </c>
      <c r="H638" s="61" t="s">
        <v>5394</v>
      </c>
      <c r="I638" s="112"/>
      <c r="J638" s="112" t="s">
        <v>7490</v>
      </c>
      <c r="K638" s="112"/>
      <c r="L638" s="49" t="s">
        <v>7469</v>
      </c>
      <c r="M638" s="152">
        <v>0</v>
      </c>
      <c r="N638" s="49" t="s">
        <v>8509</v>
      </c>
      <c r="O638" s="49" t="s">
        <v>8514</v>
      </c>
      <c r="P638" s="112" t="s">
        <v>262</v>
      </c>
      <c r="Q638" s="112" t="s">
        <v>80</v>
      </c>
      <c r="R638" s="112"/>
      <c r="S638" s="112"/>
    </row>
    <row r="639" spans="1:19" x14ac:dyDescent="0.25">
      <c r="A639" s="110" t="s">
        <v>4283</v>
      </c>
      <c r="B639" s="111">
        <v>9</v>
      </c>
      <c r="C639" s="112" t="s">
        <v>4289</v>
      </c>
      <c r="D639" s="112" t="s">
        <v>7045</v>
      </c>
      <c r="E639" s="112"/>
      <c r="F639" s="112"/>
      <c r="G639" s="49" t="s">
        <v>5401</v>
      </c>
      <c r="H639" s="61" t="s">
        <v>5402</v>
      </c>
      <c r="I639" s="112"/>
      <c r="J639" s="112" t="s">
        <v>7490</v>
      </c>
      <c r="K639" s="112"/>
      <c r="L639" s="49" t="s">
        <v>7469</v>
      </c>
      <c r="M639" s="152">
        <v>0</v>
      </c>
      <c r="N639" s="49" t="s">
        <v>8509</v>
      </c>
      <c r="O639" s="49" t="s">
        <v>8514</v>
      </c>
      <c r="P639" s="112" t="s">
        <v>262</v>
      </c>
      <c r="Q639" s="112" t="s">
        <v>80</v>
      </c>
      <c r="R639" s="112"/>
      <c r="S639" s="112"/>
    </row>
    <row r="640" spans="1:19" x14ac:dyDescent="0.25">
      <c r="A640" s="110" t="s">
        <v>4283</v>
      </c>
      <c r="B640" s="111">
        <v>10</v>
      </c>
      <c r="C640" s="112" t="s">
        <v>4284</v>
      </c>
      <c r="D640" s="112" t="s">
        <v>7046</v>
      </c>
      <c r="E640" s="112"/>
      <c r="F640" s="112"/>
      <c r="G640" s="49" t="s">
        <v>5391</v>
      </c>
      <c r="H640" s="61" t="s">
        <v>5392</v>
      </c>
      <c r="I640" s="112"/>
      <c r="J640" s="112" t="s">
        <v>7490</v>
      </c>
      <c r="K640" s="112"/>
      <c r="L640" s="49" t="s">
        <v>7469</v>
      </c>
      <c r="M640" s="152">
        <v>0</v>
      </c>
      <c r="N640" s="49" t="s">
        <v>8509</v>
      </c>
      <c r="O640" s="49" t="s">
        <v>8514</v>
      </c>
      <c r="P640" s="112" t="s">
        <v>262</v>
      </c>
      <c r="Q640" s="112" t="s">
        <v>80</v>
      </c>
      <c r="R640" s="112"/>
      <c r="S640" s="112"/>
    </row>
    <row r="641" spans="1:19" x14ac:dyDescent="0.25">
      <c r="A641" s="110" t="s">
        <v>4283</v>
      </c>
      <c r="B641" s="111">
        <v>11</v>
      </c>
      <c r="C641" s="112" t="s">
        <v>4290</v>
      </c>
      <c r="D641" s="112" t="s">
        <v>7047</v>
      </c>
      <c r="E641" s="112"/>
      <c r="F641" s="112"/>
      <c r="G641" s="49" t="s">
        <v>5403</v>
      </c>
      <c r="H641" s="49" t="s">
        <v>5404</v>
      </c>
      <c r="I641" s="112"/>
      <c r="J641" s="112" t="s">
        <v>7490</v>
      </c>
      <c r="K641" s="112"/>
      <c r="L641" s="49" t="s">
        <v>7469</v>
      </c>
      <c r="M641" s="152">
        <v>0</v>
      </c>
      <c r="N641" s="49" t="s">
        <v>8509</v>
      </c>
      <c r="O641" s="49" t="s">
        <v>8514</v>
      </c>
      <c r="P641" s="112" t="s">
        <v>6328</v>
      </c>
      <c r="Q641" s="112" t="s">
        <v>80</v>
      </c>
      <c r="R641" s="112"/>
      <c r="S641" s="112"/>
    </row>
    <row r="642" spans="1:19" x14ac:dyDescent="0.25">
      <c r="A642" s="110" t="s">
        <v>4268</v>
      </c>
      <c r="B642" s="115">
        <v>-99</v>
      </c>
      <c r="C642" s="112" t="s">
        <v>4112</v>
      </c>
      <c r="D642" s="53"/>
      <c r="E642" s="112"/>
      <c r="F642" s="112"/>
      <c r="G642" s="49" t="s">
        <v>4112</v>
      </c>
      <c r="H642" s="52"/>
      <c r="I642" s="112"/>
      <c r="J642" s="112" t="s">
        <v>7490</v>
      </c>
      <c r="K642" s="112"/>
      <c r="L642" s="120" t="s">
        <v>91</v>
      </c>
      <c r="M642" s="138" t="s">
        <v>8508</v>
      </c>
      <c r="N642" s="120" t="s">
        <v>8510</v>
      </c>
      <c r="O642" s="120"/>
      <c r="P642" s="112"/>
      <c r="Q642" s="112" t="s">
        <v>80</v>
      </c>
      <c r="R642" s="112"/>
      <c r="S642" s="114"/>
    </row>
    <row r="643" spans="1:19" x14ac:dyDescent="0.25">
      <c r="A643" s="114" t="s">
        <v>4268</v>
      </c>
      <c r="B643" s="99">
        <v>1</v>
      </c>
      <c r="C643" s="100" t="s">
        <v>93</v>
      </c>
      <c r="D643" s="100" t="s">
        <v>1923</v>
      </c>
      <c r="E643" s="101"/>
      <c r="F643" s="100" t="s">
        <v>7658</v>
      </c>
      <c r="G643" s="100" t="s">
        <v>277</v>
      </c>
      <c r="H643" s="100" t="s">
        <v>278</v>
      </c>
      <c r="I643" s="100" t="s">
        <v>2311</v>
      </c>
      <c r="J643" s="102" t="s">
        <v>7490</v>
      </c>
      <c r="K643" s="102"/>
      <c r="L643" s="100" t="s">
        <v>91</v>
      </c>
      <c r="M643" s="153" t="s">
        <v>8508</v>
      </c>
      <c r="N643" s="102" t="s">
        <v>8510</v>
      </c>
      <c r="O643" s="102" t="s">
        <v>8513</v>
      </c>
      <c r="P643" s="114" t="s">
        <v>91</v>
      </c>
      <c r="Q643" s="114" t="s">
        <v>80</v>
      </c>
      <c r="R643" s="114"/>
      <c r="S643" s="112"/>
    </row>
    <row r="644" spans="1:19" x14ac:dyDescent="0.25">
      <c r="A644" s="110" t="s">
        <v>4268</v>
      </c>
      <c r="B644" s="111">
        <v>2</v>
      </c>
      <c r="C644" s="112" t="s">
        <v>4113</v>
      </c>
      <c r="D644" s="53" t="s">
        <v>7550</v>
      </c>
      <c r="E644" s="112"/>
      <c r="F644" s="112"/>
      <c r="G644" s="49" t="s">
        <v>465</v>
      </c>
      <c r="H644" s="49" t="s">
        <v>5052</v>
      </c>
      <c r="I644" s="112"/>
      <c r="J644" s="112" t="s">
        <v>7490</v>
      </c>
      <c r="K644" s="112"/>
      <c r="L644" s="98" t="s">
        <v>7470</v>
      </c>
      <c r="M644" s="159" t="s">
        <v>8508</v>
      </c>
      <c r="N644" s="98" t="s">
        <v>8510</v>
      </c>
      <c r="O644" s="98" t="s">
        <v>8513</v>
      </c>
      <c r="P644" s="112" t="s">
        <v>100</v>
      </c>
      <c r="Q644" s="112" t="s">
        <v>80</v>
      </c>
      <c r="R644" s="112"/>
      <c r="S644" s="114"/>
    </row>
    <row r="645" spans="1:19" x14ac:dyDescent="0.25">
      <c r="A645" s="114" t="s">
        <v>4268</v>
      </c>
      <c r="B645" s="99">
        <v>3</v>
      </c>
      <c r="C645" s="100" t="s">
        <v>116</v>
      </c>
      <c r="D645" s="100" t="s">
        <v>6628</v>
      </c>
      <c r="E645" s="101"/>
      <c r="F645" s="100"/>
      <c r="G645" s="100" t="s">
        <v>318</v>
      </c>
      <c r="H645" s="100"/>
      <c r="I645" s="100"/>
      <c r="J645" s="102" t="s">
        <v>7490</v>
      </c>
      <c r="K645" s="102"/>
      <c r="L645" s="54" t="s">
        <v>91</v>
      </c>
      <c r="M645" s="157" t="s">
        <v>8508</v>
      </c>
      <c r="N645" s="56" t="s">
        <v>8510</v>
      </c>
      <c r="O645" s="56" t="s">
        <v>8513</v>
      </c>
      <c r="P645" s="114" t="s">
        <v>100</v>
      </c>
      <c r="Q645" s="114" t="s">
        <v>80</v>
      </c>
      <c r="R645" s="112" t="s">
        <v>7474</v>
      </c>
      <c r="S645" s="112"/>
    </row>
    <row r="646" spans="1:19" x14ac:dyDescent="0.25">
      <c r="A646" s="114" t="s">
        <v>4268</v>
      </c>
      <c r="B646" s="99">
        <v>4</v>
      </c>
      <c r="C646" s="114" t="s">
        <v>2591</v>
      </c>
      <c r="D646" s="101" t="s">
        <v>7535</v>
      </c>
      <c r="E646" s="114"/>
      <c r="F646" s="114"/>
      <c r="G646" s="101" t="s">
        <v>3015</v>
      </c>
      <c r="H646" s="101" t="s">
        <v>2796</v>
      </c>
      <c r="I646" s="114"/>
      <c r="J646" s="114" t="s">
        <v>7490</v>
      </c>
      <c r="K646" s="114"/>
      <c r="L646" s="114" t="s">
        <v>7470</v>
      </c>
      <c r="M646" s="115" t="s">
        <v>8508</v>
      </c>
      <c r="N646" s="114" t="s">
        <v>8509</v>
      </c>
      <c r="O646" s="114" t="s">
        <v>8513</v>
      </c>
      <c r="P646" s="114" t="s">
        <v>100</v>
      </c>
      <c r="Q646" s="114" t="s">
        <v>80</v>
      </c>
      <c r="R646" s="114"/>
      <c r="S646" s="112"/>
    </row>
    <row r="647" spans="1:19" x14ac:dyDescent="0.25">
      <c r="A647" s="110" t="s">
        <v>4268</v>
      </c>
      <c r="B647" s="111">
        <v>5</v>
      </c>
      <c r="C647" s="112" t="s">
        <v>4269</v>
      </c>
      <c r="D647" s="112" t="s">
        <v>7048</v>
      </c>
      <c r="E647" s="112"/>
      <c r="F647" s="112"/>
      <c r="G647" s="49" t="s">
        <v>5364</v>
      </c>
      <c r="H647" s="49" t="s">
        <v>5365</v>
      </c>
      <c r="I647" s="112"/>
      <c r="J647" s="112" t="s">
        <v>7490</v>
      </c>
      <c r="K647" s="112"/>
      <c r="L647" s="49" t="s">
        <v>7469</v>
      </c>
      <c r="M647" s="152">
        <v>0</v>
      </c>
      <c r="N647" s="49" t="s">
        <v>8509</v>
      </c>
      <c r="O647" s="49" t="s">
        <v>8514</v>
      </c>
      <c r="P647" s="112" t="s">
        <v>165</v>
      </c>
      <c r="Q647" s="112" t="s">
        <v>80</v>
      </c>
      <c r="R647" s="112"/>
      <c r="S647" s="112"/>
    </row>
    <row r="648" spans="1:19" x14ac:dyDescent="0.25">
      <c r="A648" s="110" t="s">
        <v>4268</v>
      </c>
      <c r="B648" s="111">
        <v>6</v>
      </c>
      <c r="C648" s="112" t="s">
        <v>4270</v>
      </c>
      <c r="D648" s="112" t="s">
        <v>7050</v>
      </c>
      <c r="E648" s="112"/>
      <c r="F648" s="112"/>
      <c r="G648" s="49" t="s">
        <v>5366</v>
      </c>
      <c r="H648" s="49" t="s">
        <v>5367</v>
      </c>
      <c r="I648" s="112"/>
      <c r="J648" s="112" t="s">
        <v>7490</v>
      </c>
      <c r="K648" s="112"/>
      <c r="L648" s="49" t="s">
        <v>7469</v>
      </c>
      <c r="M648" s="152">
        <v>0</v>
      </c>
      <c r="N648" s="49" t="s">
        <v>8509</v>
      </c>
      <c r="O648" s="49" t="s">
        <v>8514</v>
      </c>
      <c r="P648" s="112" t="s">
        <v>165</v>
      </c>
      <c r="Q648" s="112" t="s">
        <v>80</v>
      </c>
      <c r="R648" s="112"/>
      <c r="S648" s="112"/>
    </row>
    <row r="649" spans="1:19" x14ac:dyDescent="0.25">
      <c r="A649" s="110" t="s">
        <v>4268</v>
      </c>
      <c r="B649" s="111">
        <v>7</v>
      </c>
      <c r="C649" s="120" t="s">
        <v>4271</v>
      </c>
      <c r="D649" s="112" t="s">
        <v>7038</v>
      </c>
      <c r="E649" s="112"/>
      <c r="F649" s="112"/>
      <c r="G649" s="49" t="s">
        <v>5368</v>
      </c>
      <c r="H649" s="49" t="s">
        <v>5369</v>
      </c>
      <c r="I649" s="112"/>
      <c r="J649" s="112" t="s">
        <v>7490</v>
      </c>
      <c r="K649" s="112"/>
      <c r="L649" s="49" t="s">
        <v>7469</v>
      </c>
      <c r="M649" s="152">
        <v>0</v>
      </c>
      <c r="N649" s="49" t="s">
        <v>8509</v>
      </c>
      <c r="O649" s="49" t="s">
        <v>8514</v>
      </c>
      <c r="P649" s="112" t="s">
        <v>165</v>
      </c>
      <c r="Q649" s="112" t="s">
        <v>80</v>
      </c>
      <c r="R649" s="112"/>
      <c r="S649" s="112"/>
    </row>
    <row r="650" spans="1:19" x14ac:dyDescent="0.25">
      <c r="A650" s="110" t="s">
        <v>4268</v>
      </c>
      <c r="B650" s="111">
        <v>8</v>
      </c>
      <c r="C650" s="112" t="s">
        <v>4272</v>
      </c>
      <c r="D650" s="112" t="s">
        <v>7051</v>
      </c>
      <c r="E650" s="112"/>
      <c r="F650" s="112"/>
      <c r="G650" s="49" t="s">
        <v>5370</v>
      </c>
      <c r="H650" s="49" t="s">
        <v>5371</v>
      </c>
      <c r="I650" s="112"/>
      <c r="J650" s="112" t="s">
        <v>7490</v>
      </c>
      <c r="K650" s="112"/>
      <c r="L650" s="49" t="s">
        <v>7469</v>
      </c>
      <c r="M650" s="152">
        <v>0</v>
      </c>
      <c r="N650" s="49" t="s">
        <v>8509</v>
      </c>
      <c r="O650" s="49" t="s">
        <v>8514</v>
      </c>
      <c r="P650" s="112" t="s">
        <v>165</v>
      </c>
      <c r="Q650" s="112" t="s">
        <v>80</v>
      </c>
      <c r="R650" s="112"/>
      <c r="S650" s="112"/>
    </row>
    <row r="651" spans="1:19" x14ac:dyDescent="0.25">
      <c r="A651" s="110" t="s">
        <v>4268</v>
      </c>
      <c r="B651" s="111">
        <v>9</v>
      </c>
      <c r="C651" s="112" t="s">
        <v>4273</v>
      </c>
      <c r="D651" s="112" t="s">
        <v>7039</v>
      </c>
      <c r="E651" s="112"/>
      <c r="F651" s="112"/>
      <c r="G651" s="49" t="s">
        <v>5372</v>
      </c>
      <c r="H651" s="49" t="s">
        <v>5373</v>
      </c>
      <c r="I651" s="112"/>
      <c r="J651" s="112" t="s">
        <v>7490</v>
      </c>
      <c r="K651" s="112"/>
      <c r="L651" s="49" t="s">
        <v>7469</v>
      </c>
      <c r="M651" s="152">
        <v>0</v>
      </c>
      <c r="N651" s="49" t="s">
        <v>8509</v>
      </c>
      <c r="O651" s="49" t="s">
        <v>8514</v>
      </c>
      <c r="P651" s="112" t="s">
        <v>165</v>
      </c>
      <c r="Q651" s="112" t="s">
        <v>80</v>
      </c>
      <c r="R651" s="112"/>
      <c r="S651" s="112"/>
    </row>
    <row r="652" spans="1:19" x14ac:dyDescent="0.25">
      <c r="A652" s="110" t="s">
        <v>4268</v>
      </c>
      <c r="B652" s="111">
        <v>10</v>
      </c>
      <c r="C652" s="112" t="s">
        <v>4274</v>
      </c>
      <c r="D652" s="112" t="s">
        <v>7052</v>
      </c>
      <c r="E652" s="112"/>
      <c r="F652" s="112"/>
      <c r="G652" s="49" t="s">
        <v>5374</v>
      </c>
      <c r="H652" s="49" t="s">
        <v>5375</v>
      </c>
      <c r="I652" s="112"/>
      <c r="J652" s="112" t="s">
        <v>7490</v>
      </c>
      <c r="K652" s="112"/>
      <c r="L652" s="49" t="s">
        <v>7469</v>
      </c>
      <c r="M652" s="152">
        <v>0</v>
      </c>
      <c r="N652" s="49" t="s">
        <v>8509</v>
      </c>
      <c r="O652" s="49" t="s">
        <v>8514</v>
      </c>
      <c r="P652" s="112" t="s">
        <v>165</v>
      </c>
      <c r="Q652" s="112" t="s">
        <v>80</v>
      </c>
      <c r="R652" s="112"/>
      <c r="S652" s="112"/>
    </row>
    <row r="653" spans="1:19" x14ac:dyDescent="0.25">
      <c r="A653" s="110" t="s">
        <v>4268</v>
      </c>
      <c r="B653" s="111">
        <v>11</v>
      </c>
      <c r="C653" s="112" t="s">
        <v>4275</v>
      </c>
      <c r="D653" s="112" t="s">
        <v>7040</v>
      </c>
      <c r="E653" s="112"/>
      <c r="F653" s="112"/>
      <c r="G653" s="49" t="s">
        <v>5376</v>
      </c>
      <c r="H653" s="49" t="s">
        <v>5377</v>
      </c>
      <c r="I653" s="112"/>
      <c r="J653" s="112" t="s">
        <v>7490</v>
      </c>
      <c r="K653" s="112"/>
      <c r="L653" s="49" t="s">
        <v>7469</v>
      </c>
      <c r="M653" s="152">
        <v>0</v>
      </c>
      <c r="N653" s="49" t="s">
        <v>8509</v>
      </c>
      <c r="O653" s="49" t="s">
        <v>8514</v>
      </c>
      <c r="P653" s="112" t="s">
        <v>165</v>
      </c>
      <c r="Q653" s="112" t="s">
        <v>80</v>
      </c>
      <c r="R653" s="112"/>
      <c r="S653" s="112"/>
    </row>
    <row r="654" spans="1:19" x14ac:dyDescent="0.25">
      <c r="A654" s="110" t="s">
        <v>4268</v>
      </c>
      <c r="B654" s="111">
        <v>12</v>
      </c>
      <c r="C654" s="112" t="s">
        <v>4276</v>
      </c>
      <c r="D654" s="112" t="s">
        <v>7053</v>
      </c>
      <c r="E654" s="112"/>
      <c r="F654" s="112"/>
      <c r="G654" s="49" t="s">
        <v>5378</v>
      </c>
      <c r="H654" s="49" t="s">
        <v>5379</v>
      </c>
      <c r="I654" s="112"/>
      <c r="J654" s="112" t="s">
        <v>7490</v>
      </c>
      <c r="K654" s="112"/>
      <c r="L654" s="49" t="s">
        <v>7469</v>
      </c>
      <c r="M654" s="152">
        <v>0</v>
      </c>
      <c r="N654" s="49" t="s">
        <v>8509</v>
      </c>
      <c r="O654" s="49" t="s">
        <v>8514</v>
      </c>
      <c r="P654" s="112" t="s">
        <v>165</v>
      </c>
      <c r="Q654" s="112" t="s">
        <v>80</v>
      </c>
      <c r="R654" s="112"/>
      <c r="S654" s="112"/>
    </row>
    <row r="655" spans="1:19" x14ac:dyDescent="0.25">
      <c r="A655" s="110" t="s">
        <v>4268</v>
      </c>
      <c r="B655" s="111">
        <v>13</v>
      </c>
      <c r="C655" s="112" t="s">
        <v>4277</v>
      </c>
      <c r="D655" s="112" t="s">
        <v>7054</v>
      </c>
      <c r="E655" s="112"/>
      <c r="F655" s="112"/>
      <c r="G655" s="49" t="s">
        <v>5380</v>
      </c>
      <c r="H655" s="49" t="s">
        <v>5381</v>
      </c>
      <c r="I655" s="112"/>
      <c r="J655" s="112" t="s">
        <v>7490</v>
      </c>
      <c r="K655" s="112"/>
      <c r="L655" s="49" t="s">
        <v>7469</v>
      </c>
      <c r="M655" s="152">
        <v>0</v>
      </c>
      <c r="N655" s="49" t="s">
        <v>8509</v>
      </c>
      <c r="O655" s="49" t="s">
        <v>8514</v>
      </c>
      <c r="P655" s="112" t="s">
        <v>165</v>
      </c>
      <c r="Q655" s="112" t="s">
        <v>80</v>
      </c>
      <c r="R655" s="112"/>
      <c r="S655" s="112"/>
    </row>
    <row r="656" spans="1:19" x14ac:dyDescent="0.25">
      <c r="A656" s="110" t="s">
        <v>4268</v>
      </c>
      <c r="B656" s="111">
        <v>14</v>
      </c>
      <c r="C656" s="112" t="s">
        <v>4278</v>
      </c>
      <c r="D656" s="49" t="s">
        <v>7057</v>
      </c>
      <c r="E656" s="112"/>
      <c r="F656" s="112"/>
      <c r="G656" s="49" t="s">
        <v>5382</v>
      </c>
      <c r="H656" s="49" t="s">
        <v>5383</v>
      </c>
      <c r="I656" s="112"/>
      <c r="J656" s="112" t="s">
        <v>7490</v>
      </c>
      <c r="K656" s="112"/>
      <c r="L656" s="49" t="s">
        <v>7469</v>
      </c>
      <c r="M656" s="152">
        <v>0</v>
      </c>
      <c r="N656" s="49" t="s">
        <v>8509</v>
      </c>
      <c r="O656" s="49" t="s">
        <v>8514</v>
      </c>
      <c r="P656" s="112" t="s">
        <v>6314</v>
      </c>
      <c r="Q656" s="112" t="s">
        <v>80</v>
      </c>
      <c r="R656" s="112"/>
      <c r="S656" s="112"/>
    </row>
    <row r="657" spans="1:19" x14ac:dyDescent="0.25">
      <c r="A657" s="110" t="s">
        <v>4268</v>
      </c>
      <c r="B657" s="111">
        <v>15</v>
      </c>
      <c r="C657" s="112" t="s">
        <v>4279</v>
      </c>
      <c r="D657" s="112" t="s">
        <v>7049</v>
      </c>
      <c r="E657" s="112"/>
      <c r="F657" s="112"/>
      <c r="G657" s="49" t="s">
        <v>5384</v>
      </c>
      <c r="H657" s="49" t="s">
        <v>5385</v>
      </c>
      <c r="I657" s="112"/>
      <c r="J657" s="112" t="s">
        <v>7490</v>
      </c>
      <c r="K657" s="112"/>
      <c r="L657" s="49" t="s">
        <v>7469</v>
      </c>
      <c r="M657" s="152">
        <v>0</v>
      </c>
      <c r="N657" s="49" t="s">
        <v>8509</v>
      </c>
      <c r="O657" s="49" t="s">
        <v>8514</v>
      </c>
      <c r="P657" s="112" t="s">
        <v>165</v>
      </c>
      <c r="Q657" s="112" t="s">
        <v>80</v>
      </c>
      <c r="R657" s="112"/>
      <c r="S657" s="112"/>
    </row>
    <row r="658" spans="1:19" x14ac:dyDescent="0.25">
      <c r="A658" s="110" t="s">
        <v>4268</v>
      </c>
      <c r="B658" s="111">
        <v>16</v>
      </c>
      <c r="C658" s="112" t="s">
        <v>4280</v>
      </c>
      <c r="D658" s="112" t="s">
        <v>7055</v>
      </c>
      <c r="E658" s="112"/>
      <c r="F658" s="112"/>
      <c r="G658" s="49" t="s">
        <v>5386</v>
      </c>
      <c r="H658" s="49" t="s">
        <v>5387</v>
      </c>
      <c r="I658" s="112"/>
      <c r="J658" s="112" t="s">
        <v>7490</v>
      </c>
      <c r="K658" s="112"/>
      <c r="L658" s="49" t="s">
        <v>7469</v>
      </c>
      <c r="M658" s="152">
        <v>0</v>
      </c>
      <c r="N658" s="49" t="s">
        <v>8509</v>
      </c>
      <c r="O658" s="49" t="s">
        <v>8514</v>
      </c>
      <c r="P658" s="112" t="s">
        <v>165</v>
      </c>
      <c r="Q658" s="112" t="s">
        <v>80</v>
      </c>
      <c r="R658" s="112"/>
      <c r="S658" s="112"/>
    </row>
    <row r="659" spans="1:19" x14ac:dyDescent="0.25">
      <c r="A659" s="110" t="s">
        <v>4268</v>
      </c>
      <c r="B659" s="111">
        <v>17</v>
      </c>
      <c r="C659" s="112" t="s">
        <v>4281</v>
      </c>
      <c r="D659" s="112" t="s">
        <v>7056</v>
      </c>
      <c r="E659" s="112"/>
      <c r="F659" s="112"/>
      <c r="G659" s="49" t="s">
        <v>5388</v>
      </c>
      <c r="H659" s="49" t="s">
        <v>5389</v>
      </c>
      <c r="I659" s="112"/>
      <c r="J659" s="112" t="s">
        <v>7490</v>
      </c>
      <c r="K659" s="112"/>
      <c r="L659" s="49" t="s">
        <v>7469</v>
      </c>
      <c r="M659" s="152">
        <v>0</v>
      </c>
      <c r="N659" s="49" t="s">
        <v>8509</v>
      </c>
      <c r="O659" s="49" t="s">
        <v>8514</v>
      </c>
      <c r="P659" s="112" t="s">
        <v>165</v>
      </c>
      <c r="Q659" s="112" t="s">
        <v>80</v>
      </c>
      <c r="R659" s="112"/>
      <c r="S659" s="112"/>
    </row>
    <row r="660" spans="1:19" x14ac:dyDescent="0.25">
      <c r="A660" s="110" t="s">
        <v>4268</v>
      </c>
      <c r="B660" s="111">
        <v>18</v>
      </c>
      <c r="C660" s="112" t="s">
        <v>4282</v>
      </c>
      <c r="D660" s="49" t="s">
        <v>7041</v>
      </c>
      <c r="E660" s="112"/>
      <c r="F660" s="112"/>
      <c r="G660" s="49" t="s">
        <v>5390</v>
      </c>
      <c r="H660" s="49" t="s">
        <v>2875</v>
      </c>
      <c r="I660" s="112"/>
      <c r="J660" s="112" t="s">
        <v>7490</v>
      </c>
      <c r="K660" s="112"/>
      <c r="L660" s="49" t="s">
        <v>7469</v>
      </c>
      <c r="M660" s="152">
        <v>0</v>
      </c>
      <c r="N660" s="49" t="s">
        <v>8509</v>
      </c>
      <c r="O660" s="49" t="s">
        <v>8514</v>
      </c>
      <c r="P660" s="112" t="s">
        <v>165</v>
      </c>
      <c r="Q660" s="112" t="s">
        <v>80</v>
      </c>
      <c r="R660" s="112"/>
      <c r="S660" s="112"/>
    </row>
    <row r="661" spans="1:19" x14ac:dyDescent="0.25">
      <c r="A661" s="135" t="s">
        <v>2790</v>
      </c>
      <c r="B661" s="76">
        <v>-99</v>
      </c>
      <c r="C661" s="49" t="s">
        <v>292</v>
      </c>
      <c r="D661" s="112"/>
      <c r="E661" s="49"/>
      <c r="F661" s="112"/>
      <c r="G661" s="49" t="s">
        <v>292</v>
      </c>
      <c r="H661" s="49" t="s">
        <v>292</v>
      </c>
      <c r="I661" s="112"/>
      <c r="J661" s="49" t="s">
        <v>7490</v>
      </c>
      <c r="K661" s="49"/>
      <c r="L661" s="52" t="s">
        <v>7470</v>
      </c>
      <c r="M661" s="113" t="s">
        <v>8508</v>
      </c>
      <c r="N661" s="112" t="s">
        <v>8510</v>
      </c>
      <c r="O661" s="112"/>
      <c r="P661" s="131"/>
      <c r="Q661" s="131" t="s">
        <v>54</v>
      </c>
      <c r="R661" s="52"/>
      <c r="S661" s="112"/>
    </row>
    <row r="662" spans="1:19" x14ac:dyDescent="0.25">
      <c r="A662" s="135" t="s">
        <v>2790</v>
      </c>
      <c r="B662" s="76">
        <v>-99</v>
      </c>
      <c r="C662" s="49" t="s">
        <v>6632</v>
      </c>
      <c r="D662" s="112"/>
      <c r="E662" s="49"/>
      <c r="F662" s="112"/>
      <c r="G662" s="49" t="s">
        <v>6701</v>
      </c>
      <c r="H662" s="49" t="s">
        <v>6702</v>
      </c>
      <c r="I662" s="112"/>
      <c r="J662" s="49" t="s">
        <v>7490</v>
      </c>
      <c r="K662" s="49"/>
      <c r="L662" s="49" t="s">
        <v>7470</v>
      </c>
      <c r="M662" s="152"/>
      <c r="N662" s="49"/>
      <c r="O662" s="49"/>
      <c r="P662" s="131" t="s">
        <v>2996</v>
      </c>
      <c r="Q662" s="131" t="s">
        <v>54</v>
      </c>
      <c r="R662" s="52"/>
      <c r="S662" s="112"/>
    </row>
    <row r="663" spans="1:19" x14ac:dyDescent="0.25">
      <c r="A663" s="135" t="s">
        <v>2790</v>
      </c>
      <c r="B663" s="76">
        <v>-99</v>
      </c>
      <c r="C663" s="49" t="s">
        <v>6631</v>
      </c>
      <c r="D663" s="112"/>
      <c r="E663" s="49"/>
      <c r="F663" s="112"/>
      <c r="G663" s="49" t="s">
        <v>6699</v>
      </c>
      <c r="H663" s="49" t="s">
        <v>6700</v>
      </c>
      <c r="I663" s="112"/>
      <c r="J663" s="49" t="s">
        <v>7490</v>
      </c>
      <c r="K663" s="49"/>
      <c r="L663" s="49" t="s">
        <v>7471</v>
      </c>
      <c r="M663" s="152"/>
      <c r="N663" s="49"/>
      <c r="O663" s="49"/>
      <c r="P663" s="131" t="s">
        <v>3951</v>
      </c>
      <c r="Q663" s="131" t="s">
        <v>54</v>
      </c>
      <c r="R663" s="52"/>
      <c r="S663" s="112"/>
    </row>
    <row r="664" spans="1:19" x14ac:dyDescent="0.25">
      <c r="A664" s="114" t="s">
        <v>2790</v>
      </c>
      <c r="B664" s="99">
        <v>1</v>
      </c>
      <c r="C664" s="100" t="s">
        <v>93</v>
      </c>
      <c r="D664" s="102" t="s">
        <v>1923</v>
      </c>
      <c r="E664" s="101" t="s">
        <v>2130</v>
      </c>
      <c r="F664" s="100" t="s">
        <v>7701</v>
      </c>
      <c r="G664" s="100" t="s">
        <v>277</v>
      </c>
      <c r="H664" s="100" t="s">
        <v>278</v>
      </c>
      <c r="I664" s="100" t="s">
        <v>2311</v>
      </c>
      <c r="J664" s="102" t="s">
        <v>7490</v>
      </c>
      <c r="K664" s="102"/>
      <c r="L664" s="100" t="s">
        <v>91</v>
      </c>
      <c r="M664" s="153" t="s">
        <v>8508</v>
      </c>
      <c r="N664" s="102" t="s">
        <v>8510</v>
      </c>
      <c r="O664" s="102" t="s">
        <v>8513</v>
      </c>
      <c r="P664" s="114" t="s">
        <v>91</v>
      </c>
      <c r="Q664" s="114" t="s">
        <v>54</v>
      </c>
      <c r="R664" s="114"/>
      <c r="S664" s="112"/>
    </row>
    <row r="665" spans="1:19" x14ac:dyDescent="0.25">
      <c r="A665" s="112" t="s">
        <v>2790</v>
      </c>
      <c r="B665" s="93">
        <v>2</v>
      </c>
      <c r="C665" s="58" t="s">
        <v>120</v>
      </c>
      <c r="D665" s="56" t="s">
        <v>1922</v>
      </c>
      <c r="E665" s="55" t="s">
        <v>8258</v>
      </c>
      <c r="F665" s="53" t="s">
        <v>2146</v>
      </c>
      <c r="G665" s="56"/>
      <c r="H665" s="56"/>
      <c r="I665" s="55"/>
      <c r="J665" s="55" t="s">
        <v>7490</v>
      </c>
      <c r="K665" s="55"/>
      <c r="L665" s="53" t="s">
        <v>7470</v>
      </c>
      <c r="M665" s="154" t="s">
        <v>8508</v>
      </c>
      <c r="N665" s="55" t="s">
        <v>8510</v>
      </c>
      <c r="O665" s="55" t="s">
        <v>8513</v>
      </c>
      <c r="P665" s="112" t="s">
        <v>100</v>
      </c>
      <c r="Q665" s="112" t="s">
        <v>54</v>
      </c>
      <c r="R665" s="112"/>
      <c r="S665" s="112"/>
    </row>
    <row r="666" spans="1:19" x14ac:dyDescent="0.25">
      <c r="A666" s="112" t="s">
        <v>2790</v>
      </c>
      <c r="B666" s="93">
        <v>3</v>
      </c>
      <c r="C666" s="84" t="s">
        <v>2633</v>
      </c>
      <c r="D666" s="49" t="s">
        <v>2836</v>
      </c>
      <c r="E666" s="55" t="s">
        <v>8255</v>
      </c>
      <c r="F666" s="67" t="s">
        <v>7846</v>
      </c>
      <c r="G666" s="55" t="s">
        <v>3056</v>
      </c>
      <c r="H666" s="49" t="s">
        <v>2836</v>
      </c>
      <c r="I666" s="55"/>
      <c r="J666" s="55" t="s">
        <v>7490</v>
      </c>
      <c r="K666" s="55"/>
      <c r="L666" s="49" t="s">
        <v>91</v>
      </c>
      <c r="M666" s="152" t="s">
        <v>8508</v>
      </c>
      <c r="N666" s="49" t="s">
        <v>8509</v>
      </c>
      <c r="O666" s="49" t="s">
        <v>8513</v>
      </c>
      <c r="P666" s="112" t="s">
        <v>91</v>
      </c>
      <c r="Q666" s="112" t="s">
        <v>54</v>
      </c>
      <c r="R666" s="112"/>
      <c r="S666" s="112"/>
    </row>
    <row r="667" spans="1:19" x14ac:dyDescent="0.25">
      <c r="A667" s="112" t="s">
        <v>2790</v>
      </c>
      <c r="B667" s="93">
        <v>4</v>
      </c>
      <c r="C667" s="55" t="s">
        <v>2632</v>
      </c>
      <c r="D667" s="49" t="s">
        <v>2056</v>
      </c>
      <c r="E667" s="55" t="s">
        <v>8256</v>
      </c>
      <c r="F667" s="68" t="s">
        <v>2173</v>
      </c>
      <c r="G667" s="55" t="s">
        <v>3055</v>
      </c>
      <c r="H667" s="49" t="s">
        <v>2835</v>
      </c>
      <c r="I667" s="55"/>
      <c r="J667" s="55" t="s">
        <v>7490</v>
      </c>
      <c r="K667" s="55"/>
      <c r="L667" s="49" t="s">
        <v>153</v>
      </c>
      <c r="M667" s="152" t="s">
        <v>8508</v>
      </c>
      <c r="N667" s="49" t="s">
        <v>8509</v>
      </c>
      <c r="O667" s="49" t="s">
        <v>8513</v>
      </c>
      <c r="P667" s="112" t="s">
        <v>153</v>
      </c>
      <c r="Q667" s="112" t="s">
        <v>54</v>
      </c>
      <c r="R667" s="112"/>
      <c r="S667" s="112"/>
    </row>
    <row r="668" spans="1:19" x14ac:dyDescent="0.25">
      <c r="A668" s="112" t="s">
        <v>2790</v>
      </c>
      <c r="B668" s="93">
        <v>5</v>
      </c>
      <c r="C668" s="55" t="s">
        <v>2634</v>
      </c>
      <c r="D668" s="61" t="s">
        <v>3333</v>
      </c>
      <c r="E668" s="55" t="s">
        <v>8259</v>
      </c>
      <c r="F668" s="68" t="s">
        <v>7847</v>
      </c>
      <c r="G668" s="55" t="s">
        <v>3057</v>
      </c>
      <c r="H668" s="49" t="s">
        <v>2837</v>
      </c>
      <c r="I668" s="55"/>
      <c r="J668" s="55" t="s">
        <v>7490</v>
      </c>
      <c r="K668" s="55"/>
      <c r="L668" s="49" t="s">
        <v>91</v>
      </c>
      <c r="M668" s="152">
        <v>0</v>
      </c>
      <c r="N668" s="49" t="s">
        <v>8509</v>
      </c>
      <c r="O668" s="49" t="s">
        <v>8514</v>
      </c>
      <c r="P668" s="112" t="s">
        <v>91</v>
      </c>
      <c r="Q668" s="112" t="s">
        <v>54</v>
      </c>
      <c r="R668" s="112"/>
      <c r="S668" s="112"/>
    </row>
    <row r="669" spans="1:19" x14ac:dyDescent="0.25">
      <c r="A669" s="112" t="s">
        <v>2790</v>
      </c>
      <c r="B669" s="93">
        <v>6</v>
      </c>
      <c r="C669" s="55" t="s">
        <v>218</v>
      </c>
      <c r="D669" s="49" t="s">
        <v>1969</v>
      </c>
      <c r="E669" s="55" t="s">
        <v>8269</v>
      </c>
      <c r="F669" s="68" t="s">
        <v>7848</v>
      </c>
      <c r="G669" s="55" t="s">
        <v>3067</v>
      </c>
      <c r="H669" s="49" t="s">
        <v>523</v>
      </c>
      <c r="I669" s="55"/>
      <c r="J669" s="55" t="s">
        <v>7490</v>
      </c>
      <c r="K669" s="55"/>
      <c r="L669" s="49" t="s">
        <v>7470</v>
      </c>
      <c r="M669" s="152">
        <v>0</v>
      </c>
      <c r="N669" s="49" t="s">
        <v>8509</v>
      </c>
      <c r="O669" s="49" t="s">
        <v>8514</v>
      </c>
      <c r="P669" s="112" t="s">
        <v>100</v>
      </c>
      <c r="Q669" s="112" t="s">
        <v>54</v>
      </c>
      <c r="R669" s="112"/>
      <c r="S669" s="112"/>
    </row>
    <row r="670" spans="1:19" x14ac:dyDescent="0.25">
      <c r="A670" s="112" t="s">
        <v>2790</v>
      </c>
      <c r="B670" s="93">
        <v>7</v>
      </c>
      <c r="C670" s="55" t="s">
        <v>217</v>
      </c>
      <c r="D670" s="49" t="s">
        <v>1900</v>
      </c>
      <c r="E670" s="55" t="s">
        <v>8260</v>
      </c>
      <c r="F670" s="68" t="s">
        <v>7849</v>
      </c>
      <c r="G670" s="55" t="s">
        <v>3066</v>
      </c>
      <c r="H670" s="49" t="s">
        <v>521</v>
      </c>
      <c r="I670" s="55"/>
      <c r="J670" s="55" t="s">
        <v>7490</v>
      </c>
      <c r="K670" s="55"/>
      <c r="L670" s="49" t="s">
        <v>7469</v>
      </c>
      <c r="M670" s="152">
        <v>0</v>
      </c>
      <c r="N670" s="49" t="s">
        <v>8509</v>
      </c>
      <c r="O670" s="49" t="s">
        <v>8514</v>
      </c>
      <c r="P670" s="112" t="s">
        <v>211</v>
      </c>
      <c r="Q670" s="112" t="s">
        <v>54</v>
      </c>
      <c r="R670" s="112"/>
      <c r="S670" s="112"/>
    </row>
    <row r="671" spans="1:19" x14ac:dyDescent="0.25">
      <c r="A671" s="112" t="s">
        <v>2790</v>
      </c>
      <c r="B671" s="93">
        <v>8</v>
      </c>
      <c r="C671" s="55" t="s">
        <v>2635</v>
      </c>
      <c r="D671" s="49" t="s">
        <v>6457</v>
      </c>
      <c r="E671" s="55" t="s">
        <v>8261</v>
      </c>
      <c r="F671" s="68" t="s">
        <v>7850</v>
      </c>
      <c r="G671" s="55" t="s">
        <v>3058</v>
      </c>
      <c r="H671" s="49" t="s">
        <v>3425</v>
      </c>
      <c r="I671" s="55"/>
      <c r="J671" s="55" t="s">
        <v>3426</v>
      </c>
      <c r="K671" s="55" t="s">
        <v>7489</v>
      </c>
      <c r="L671" s="49" t="s">
        <v>91</v>
      </c>
      <c r="M671" s="152">
        <v>0</v>
      </c>
      <c r="N671" s="49" t="s">
        <v>8509</v>
      </c>
      <c r="O671" s="49" t="s">
        <v>8514</v>
      </c>
      <c r="P671" s="112" t="s">
        <v>92</v>
      </c>
      <c r="Q671" s="112" t="s">
        <v>54</v>
      </c>
      <c r="R671" s="112"/>
      <c r="S671" s="112"/>
    </row>
    <row r="672" spans="1:19" x14ac:dyDescent="0.25">
      <c r="A672" s="112" t="s">
        <v>2790</v>
      </c>
      <c r="B672" s="93">
        <v>9</v>
      </c>
      <c r="C672" s="55" t="s">
        <v>2636</v>
      </c>
      <c r="D672" s="49" t="s">
        <v>6456</v>
      </c>
      <c r="E672" s="55" t="s">
        <v>8262</v>
      </c>
      <c r="F672" s="68" t="s">
        <v>7851</v>
      </c>
      <c r="G672" s="55" t="s">
        <v>3059</v>
      </c>
      <c r="H672" s="49" t="s">
        <v>2839</v>
      </c>
      <c r="I672" s="55"/>
      <c r="J672" s="55" t="s">
        <v>3427</v>
      </c>
      <c r="K672" s="55" t="s">
        <v>7489</v>
      </c>
      <c r="L672" s="49" t="s">
        <v>91</v>
      </c>
      <c r="M672" s="152">
        <v>0</v>
      </c>
      <c r="N672" s="49" t="s">
        <v>8509</v>
      </c>
      <c r="O672" s="49" t="s">
        <v>8514</v>
      </c>
      <c r="P672" s="112" t="s">
        <v>92</v>
      </c>
      <c r="Q672" s="112" t="s">
        <v>54</v>
      </c>
      <c r="R672" s="112"/>
      <c r="S672" s="112"/>
    </row>
    <row r="673" spans="1:19" x14ac:dyDescent="0.25">
      <c r="A673" s="112" t="s">
        <v>2790</v>
      </c>
      <c r="B673" s="93">
        <v>10</v>
      </c>
      <c r="C673" s="55" t="s">
        <v>2637</v>
      </c>
      <c r="D673" s="49" t="s">
        <v>6455</v>
      </c>
      <c r="E673" s="55" t="s">
        <v>8263</v>
      </c>
      <c r="F673" s="68" t="s">
        <v>7852</v>
      </c>
      <c r="G673" s="55" t="s">
        <v>3060</v>
      </c>
      <c r="H673" s="49" t="s">
        <v>2840</v>
      </c>
      <c r="I673" s="55"/>
      <c r="J673" s="55" t="s">
        <v>3428</v>
      </c>
      <c r="K673" s="55" t="s">
        <v>7489</v>
      </c>
      <c r="L673" s="49" t="s">
        <v>91</v>
      </c>
      <c r="M673" s="152">
        <v>0</v>
      </c>
      <c r="N673" s="49" t="s">
        <v>8509</v>
      </c>
      <c r="O673" s="49" t="s">
        <v>8514</v>
      </c>
      <c r="P673" s="112" t="s">
        <v>92</v>
      </c>
      <c r="Q673" s="112" t="s">
        <v>54</v>
      </c>
      <c r="R673" s="112"/>
      <c r="S673" s="112"/>
    </row>
    <row r="674" spans="1:19" x14ac:dyDescent="0.25">
      <c r="A674" s="112" t="s">
        <v>2790</v>
      </c>
      <c r="B674" s="93">
        <v>11</v>
      </c>
      <c r="C674" s="55" t="s">
        <v>2638</v>
      </c>
      <c r="D674" s="49" t="s">
        <v>6445</v>
      </c>
      <c r="E674" s="55" t="s">
        <v>8264</v>
      </c>
      <c r="F674" s="68" t="s">
        <v>7853</v>
      </c>
      <c r="G674" s="55" t="s">
        <v>3061</v>
      </c>
      <c r="H674" s="49" t="s">
        <v>2841</v>
      </c>
      <c r="I674" s="55"/>
      <c r="J674" s="55" t="s">
        <v>3429</v>
      </c>
      <c r="K674" s="55" t="s">
        <v>7489</v>
      </c>
      <c r="L674" s="49" t="s">
        <v>91</v>
      </c>
      <c r="M674" s="152">
        <v>0</v>
      </c>
      <c r="N674" s="49" t="s">
        <v>8509</v>
      </c>
      <c r="O674" s="49" t="s">
        <v>8514</v>
      </c>
      <c r="P674" s="112" t="s">
        <v>92</v>
      </c>
      <c r="Q674" s="112" t="s">
        <v>54</v>
      </c>
      <c r="R674" s="112"/>
      <c r="S674" s="112"/>
    </row>
    <row r="675" spans="1:19" x14ac:dyDescent="0.25">
      <c r="A675" s="112" t="s">
        <v>2790</v>
      </c>
      <c r="B675" s="93">
        <v>12</v>
      </c>
      <c r="C675" s="55" t="s">
        <v>2639</v>
      </c>
      <c r="D675" s="49" t="s">
        <v>6446</v>
      </c>
      <c r="E675" s="55" t="s">
        <v>8265</v>
      </c>
      <c r="F675" s="68" t="s">
        <v>7854</v>
      </c>
      <c r="G675" s="55" t="s">
        <v>3062</v>
      </c>
      <c r="H675" s="49" t="s">
        <v>2842</v>
      </c>
      <c r="I675" s="55"/>
      <c r="J675" s="55" t="s">
        <v>3430</v>
      </c>
      <c r="K675" s="55" t="s">
        <v>7489</v>
      </c>
      <c r="L675" s="49" t="s">
        <v>91</v>
      </c>
      <c r="M675" s="152">
        <v>0</v>
      </c>
      <c r="N675" s="49" t="s">
        <v>8509</v>
      </c>
      <c r="O675" s="49" t="s">
        <v>8514</v>
      </c>
      <c r="P675" s="112" t="s">
        <v>92</v>
      </c>
      <c r="Q675" s="112" t="s">
        <v>54</v>
      </c>
      <c r="R675" s="112"/>
      <c r="S675" s="112"/>
    </row>
    <row r="676" spans="1:19" x14ac:dyDescent="0.25">
      <c r="A676" s="112" t="s">
        <v>2790</v>
      </c>
      <c r="B676" s="93">
        <v>13</v>
      </c>
      <c r="C676" s="55" t="s">
        <v>2642</v>
      </c>
      <c r="D676" s="49" t="s">
        <v>6447</v>
      </c>
      <c r="E676" s="55" t="s">
        <v>8266</v>
      </c>
      <c r="F676" s="68" t="s">
        <v>7855</v>
      </c>
      <c r="G676" s="55" t="s">
        <v>3065</v>
      </c>
      <c r="H676" s="49" t="s">
        <v>2845</v>
      </c>
      <c r="I676" s="55"/>
      <c r="J676" s="55" t="s">
        <v>3431</v>
      </c>
      <c r="K676" s="55" t="s">
        <v>7489</v>
      </c>
      <c r="L676" s="49" t="s">
        <v>91</v>
      </c>
      <c r="M676" s="152">
        <v>0</v>
      </c>
      <c r="N676" s="49" t="s">
        <v>8509</v>
      </c>
      <c r="O676" s="49" t="s">
        <v>8514</v>
      </c>
      <c r="P676" s="112" t="s">
        <v>92</v>
      </c>
      <c r="Q676" s="112" t="s">
        <v>54</v>
      </c>
      <c r="R676" s="112"/>
      <c r="S676" s="112"/>
    </row>
    <row r="677" spans="1:19" x14ac:dyDescent="0.25">
      <c r="A677" s="112" t="s">
        <v>2790</v>
      </c>
      <c r="B677" s="93">
        <v>14</v>
      </c>
      <c r="C677" s="55" t="s">
        <v>2640</v>
      </c>
      <c r="D677" s="49" t="s">
        <v>6448</v>
      </c>
      <c r="E677" s="55" t="s">
        <v>8267</v>
      </c>
      <c r="F677" s="68" t="s">
        <v>7856</v>
      </c>
      <c r="G677" s="55" t="s">
        <v>3063</v>
      </c>
      <c r="H677" s="49" t="s">
        <v>2843</v>
      </c>
      <c r="I677" s="55"/>
      <c r="J677" s="55" t="s">
        <v>3432</v>
      </c>
      <c r="K677" s="55" t="s">
        <v>7489</v>
      </c>
      <c r="L677" s="49" t="s">
        <v>91</v>
      </c>
      <c r="M677" s="152">
        <v>0</v>
      </c>
      <c r="N677" s="49" t="s">
        <v>8509</v>
      </c>
      <c r="O677" s="49" t="s">
        <v>8514</v>
      </c>
      <c r="P677" s="112" t="s">
        <v>92</v>
      </c>
      <c r="Q677" s="112" t="s">
        <v>54</v>
      </c>
      <c r="R677" s="112"/>
      <c r="S677" s="112"/>
    </row>
    <row r="678" spans="1:19" x14ac:dyDescent="0.25">
      <c r="A678" s="112" t="s">
        <v>2790</v>
      </c>
      <c r="B678" s="93">
        <v>15</v>
      </c>
      <c r="C678" s="55" t="s">
        <v>2641</v>
      </c>
      <c r="D678" s="49" t="s">
        <v>6449</v>
      </c>
      <c r="E678" s="55" t="s">
        <v>8268</v>
      </c>
      <c r="F678" s="68" t="s">
        <v>7857</v>
      </c>
      <c r="G678" s="55" t="s">
        <v>3064</v>
      </c>
      <c r="H678" s="49" t="s">
        <v>2844</v>
      </c>
      <c r="I678" s="55"/>
      <c r="J678" s="55" t="s">
        <v>3433</v>
      </c>
      <c r="K678" s="55" t="s">
        <v>7489</v>
      </c>
      <c r="L678" s="49" t="s">
        <v>91</v>
      </c>
      <c r="M678" s="152">
        <v>0</v>
      </c>
      <c r="N678" s="49" t="s">
        <v>8509</v>
      </c>
      <c r="O678" s="49" t="s">
        <v>8514</v>
      </c>
      <c r="P678" s="112" t="s">
        <v>92</v>
      </c>
      <c r="Q678" s="112" t="s">
        <v>54</v>
      </c>
      <c r="R678" s="112"/>
      <c r="S678" s="112"/>
    </row>
    <row r="679" spans="1:19" x14ac:dyDescent="0.25">
      <c r="A679" s="114" t="s">
        <v>2790</v>
      </c>
      <c r="B679" s="99">
        <v>16</v>
      </c>
      <c r="C679" s="100" t="s">
        <v>7524</v>
      </c>
      <c r="D679" s="100" t="s">
        <v>1895</v>
      </c>
      <c r="E679" s="101" t="s">
        <v>8257</v>
      </c>
      <c r="F679" s="100" t="s">
        <v>2172</v>
      </c>
      <c r="G679" s="100"/>
      <c r="H679" s="100"/>
      <c r="I679" s="100"/>
      <c r="J679" s="102" t="s">
        <v>7490</v>
      </c>
      <c r="K679" s="102"/>
      <c r="L679" s="100" t="s">
        <v>91</v>
      </c>
      <c r="M679" s="153">
        <v>0</v>
      </c>
      <c r="N679" s="102" t="s">
        <v>8509</v>
      </c>
      <c r="O679" s="102" t="s">
        <v>8514</v>
      </c>
      <c r="P679" s="114" t="s">
        <v>91</v>
      </c>
      <c r="Q679" s="114" t="s">
        <v>54</v>
      </c>
      <c r="R679" s="114"/>
      <c r="S679" s="112"/>
    </row>
    <row r="680" spans="1:19" x14ac:dyDescent="0.25">
      <c r="A680" s="136" t="s">
        <v>2794</v>
      </c>
      <c r="B680" s="76">
        <v>-99</v>
      </c>
      <c r="C680" s="49" t="s">
        <v>292</v>
      </c>
      <c r="D680" s="112"/>
      <c r="E680" s="49"/>
      <c r="F680" s="112"/>
      <c r="G680" s="49" t="s">
        <v>292</v>
      </c>
      <c r="H680" s="49" t="s">
        <v>292</v>
      </c>
      <c r="I680" s="112"/>
      <c r="J680" s="49" t="s">
        <v>7490</v>
      </c>
      <c r="K680" s="49"/>
      <c r="L680" s="52" t="s">
        <v>7470</v>
      </c>
      <c r="M680" s="113" t="s">
        <v>8508</v>
      </c>
      <c r="N680" s="112" t="s">
        <v>8510</v>
      </c>
      <c r="O680" s="112"/>
      <c r="P680" s="131"/>
      <c r="Q680" s="131" t="s">
        <v>54</v>
      </c>
      <c r="R680" s="52"/>
      <c r="S680" s="112"/>
    </row>
    <row r="681" spans="1:19" x14ac:dyDescent="0.25">
      <c r="A681" s="114" t="s">
        <v>2794</v>
      </c>
      <c r="B681" s="99">
        <v>1</v>
      </c>
      <c r="C681" s="100" t="s">
        <v>93</v>
      </c>
      <c r="D681" s="102" t="s">
        <v>1923</v>
      </c>
      <c r="E681" s="101" t="s">
        <v>2130</v>
      </c>
      <c r="F681" s="100" t="s">
        <v>7701</v>
      </c>
      <c r="G681" s="100" t="s">
        <v>277</v>
      </c>
      <c r="H681" s="100" t="s">
        <v>278</v>
      </c>
      <c r="I681" s="100" t="s">
        <v>2311</v>
      </c>
      <c r="J681" s="102" t="s">
        <v>7490</v>
      </c>
      <c r="K681" s="102"/>
      <c r="L681" s="100" t="s">
        <v>91</v>
      </c>
      <c r="M681" s="153" t="s">
        <v>8508</v>
      </c>
      <c r="N681" s="102" t="s">
        <v>8510</v>
      </c>
      <c r="O681" s="102" t="s">
        <v>8513</v>
      </c>
      <c r="P681" s="114" t="s">
        <v>91</v>
      </c>
      <c r="Q681" s="114" t="s">
        <v>54</v>
      </c>
      <c r="R681" s="114"/>
      <c r="S681" s="112"/>
    </row>
    <row r="682" spans="1:19" x14ac:dyDescent="0.25">
      <c r="A682" s="112" t="s">
        <v>2794</v>
      </c>
      <c r="B682" s="93">
        <v>2</v>
      </c>
      <c r="C682" s="58" t="s">
        <v>120</v>
      </c>
      <c r="D682" s="53" t="s">
        <v>1950</v>
      </c>
      <c r="E682" s="53" t="s">
        <v>8258</v>
      </c>
      <c r="F682" s="67" t="s">
        <v>7659</v>
      </c>
      <c r="G682" s="56"/>
      <c r="H682" s="56"/>
      <c r="I682" s="55"/>
      <c r="J682" s="55" t="s">
        <v>7490</v>
      </c>
      <c r="K682" s="55"/>
      <c r="L682" s="53" t="s">
        <v>7470</v>
      </c>
      <c r="M682" s="154" t="s">
        <v>8508</v>
      </c>
      <c r="N682" s="55" t="s">
        <v>8510</v>
      </c>
      <c r="O682" s="55" t="s">
        <v>8513</v>
      </c>
      <c r="P682" s="112" t="s">
        <v>100</v>
      </c>
      <c r="Q682" s="112" t="s">
        <v>54</v>
      </c>
      <c r="R682" s="112"/>
      <c r="S682" s="112"/>
    </row>
    <row r="683" spans="1:19" x14ac:dyDescent="0.25">
      <c r="A683" s="112" t="s">
        <v>2794</v>
      </c>
      <c r="B683" s="93">
        <v>3</v>
      </c>
      <c r="C683" s="55" t="s">
        <v>2643</v>
      </c>
      <c r="D683" s="53" t="s">
        <v>1903</v>
      </c>
      <c r="E683" s="55" t="s">
        <v>8270</v>
      </c>
      <c r="F683" s="68" t="s">
        <v>2195</v>
      </c>
      <c r="G683" s="55" t="s">
        <v>3068</v>
      </c>
      <c r="H683" s="49" t="s">
        <v>2846</v>
      </c>
      <c r="I683" s="55"/>
      <c r="J683" s="55" t="s">
        <v>7490</v>
      </c>
      <c r="K683" s="55"/>
      <c r="L683" s="49" t="s">
        <v>7469</v>
      </c>
      <c r="M683" s="152" t="s">
        <v>8508</v>
      </c>
      <c r="N683" s="49" t="s">
        <v>8509</v>
      </c>
      <c r="O683" s="49" t="s">
        <v>8513</v>
      </c>
      <c r="P683" s="112" t="s">
        <v>156</v>
      </c>
      <c r="Q683" s="112" t="s">
        <v>54</v>
      </c>
      <c r="R683" s="112"/>
      <c r="S683" s="112"/>
    </row>
    <row r="684" spans="1:19" x14ac:dyDescent="0.25">
      <c r="A684" s="112" t="s">
        <v>2794</v>
      </c>
      <c r="B684" s="93">
        <v>4</v>
      </c>
      <c r="C684" s="55" t="s">
        <v>2644</v>
      </c>
      <c r="D684" s="53" t="s">
        <v>1904</v>
      </c>
      <c r="E684" s="55" t="s">
        <v>8271</v>
      </c>
      <c r="F684" s="68" t="s">
        <v>2196</v>
      </c>
      <c r="G684" s="55" t="s">
        <v>3069</v>
      </c>
      <c r="H684" s="49" t="s">
        <v>2847</v>
      </c>
      <c r="I684" s="55"/>
      <c r="J684" s="55" t="s">
        <v>7490</v>
      </c>
      <c r="K684" s="55"/>
      <c r="L684" s="49" t="s">
        <v>7469</v>
      </c>
      <c r="M684" s="152" t="s">
        <v>8508</v>
      </c>
      <c r="N684" s="49" t="s">
        <v>8509</v>
      </c>
      <c r="O684" s="49" t="s">
        <v>8513</v>
      </c>
      <c r="P684" s="112" t="s">
        <v>156</v>
      </c>
      <c r="Q684" s="112" t="s">
        <v>54</v>
      </c>
      <c r="R684" s="112"/>
      <c r="S684" s="112"/>
    </row>
    <row r="685" spans="1:19" x14ac:dyDescent="0.25">
      <c r="A685" s="112" t="s">
        <v>2794</v>
      </c>
      <c r="B685" s="93">
        <v>5</v>
      </c>
      <c r="C685" s="55" t="s">
        <v>2645</v>
      </c>
      <c r="D685" s="53" t="s">
        <v>3339</v>
      </c>
      <c r="E685" s="55" t="s">
        <v>8306</v>
      </c>
      <c r="F685" s="68" t="s">
        <v>8287</v>
      </c>
      <c r="G685" s="55" t="s">
        <v>3070</v>
      </c>
      <c r="H685" s="49" t="s">
        <v>2848</v>
      </c>
      <c r="I685" s="55"/>
      <c r="J685" s="55" t="s">
        <v>7490</v>
      </c>
      <c r="K685" s="55"/>
      <c r="L685" s="49" t="s">
        <v>7469</v>
      </c>
      <c r="M685" s="152">
        <v>0</v>
      </c>
      <c r="N685" s="49" t="s">
        <v>8509</v>
      </c>
      <c r="O685" s="49" t="s">
        <v>8514</v>
      </c>
      <c r="P685" s="112" t="s">
        <v>2997</v>
      </c>
      <c r="Q685" s="112" t="s">
        <v>54</v>
      </c>
      <c r="R685" s="112"/>
      <c r="S685" s="112"/>
    </row>
    <row r="686" spans="1:19" x14ac:dyDescent="0.25">
      <c r="A686" s="112" t="s">
        <v>2794</v>
      </c>
      <c r="B686" s="93">
        <v>6</v>
      </c>
      <c r="C686" s="55" t="s">
        <v>2658</v>
      </c>
      <c r="D686" s="55" t="s">
        <v>3370</v>
      </c>
      <c r="E686" s="55" t="s">
        <v>8286</v>
      </c>
      <c r="F686" s="68" t="s">
        <v>7858</v>
      </c>
      <c r="G686" s="55" t="s">
        <v>3083</v>
      </c>
      <c r="H686" s="49" t="s">
        <v>2861</v>
      </c>
      <c r="I686" s="55"/>
      <c r="J686" s="55" t="s">
        <v>7490</v>
      </c>
      <c r="K686" s="55"/>
      <c r="L686" s="49" t="s">
        <v>7469</v>
      </c>
      <c r="M686" s="152">
        <v>0</v>
      </c>
      <c r="N686" s="49" t="s">
        <v>8509</v>
      </c>
      <c r="O686" s="49" t="s">
        <v>8514</v>
      </c>
      <c r="P686" s="112" t="s">
        <v>100</v>
      </c>
      <c r="Q686" s="112" t="s">
        <v>54</v>
      </c>
      <c r="R686" s="112"/>
      <c r="S686" s="112"/>
    </row>
    <row r="687" spans="1:19" x14ac:dyDescent="0.25">
      <c r="A687" s="112" t="s">
        <v>2794</v>
      </c>
      <c r="B687" s="93">
        <v>7</v>
      </c>
      <c r="C687" s="55" t="s">
        <v>2649</v>
      </c>
      <c r="D687" s="55" t="s">
        <v>3341</v>
      </c>
      <c r="E687" s="55" t="s">
        <v>8285</v>
      </c>
      <c r="F687" s="68" t="s">
        <v>7859</v>
      </c>
      <c r="G687" s="55" t="s">
        <v>3074</v>
      </c>
      <c r="H687" s="49" t="s">
        <v>2852</v>
      </c>
      <c r="I687" s="55"/>
      <c r="J687" s="55" t="s">
        <v>7490</v>
      </c>
      <c r="K687" s="55"/>
      <c r="L687" s="49" t="s">
        <v>7469</v>
      </c>
      <c r="M687" s="152">
        <v>0</v>
      </c>
      <c r="N687" s="49" t="s">
        <v>8509</v>
      </c>
      <c r="O687" s="49" t="s">
        <v>8514</v>
      </c>
      <c r="P687" s="112" t="s">
        <v>100</v>
      </c>
      <c r="Q687" s="112" t="s">
        <v>54</v>
      </c>
      <c r="R687" s="112"/>
      <c r="S687" s="112"/>
    </row>
    <row r="688" spans="1:19" x14ac:dyDescent="0.25">
      <c r="A688" s="112" t="s">
        <v>2794</v>
      </c>
      <c r="B688" s="93">
        <v>8</v>
      </c>
      <c r="C688" s="55" t="s">
        <v>2650</v>
      </c>
      <c r="D688" s="55" t="s">
        <v>3342</v>
      </c>
      <c r="E688" s="55" t="s">
        <v>8284</v>
      </c>
      <c r="F688" s="68" t="s">
        <v>7860</v>
      </c>
      <c r="G688" s="55" t="s">
        <v>3075</v>
      </c>
      <c r="H688" s="49" t="s">
        <v>2853</v>
      </c>
      <c r="I688" s="55"/>
      <c r="J688" s="55" t="s">
        <v>7490</v>
      </c>
      <c r="K688" s="55"/>
      <c r="L688" s="49" t="s">
        <v>7469</v>
      </c>
      <c r="M688" s="152">
        <v>0</v>
      </c>
      <c r="N688" s="49" t="s">
        <v>8509</v>
      </c>
      <c r="O688" s="49" t="s">
        <v>8514</v>
      </c>
      <c r="P688" s="112" t="s">
        <v>100</v>
      </c>
      <c r="Q688" s="112" t="s">
        <v>54</v>
      </c>
      <c r="R688" s="112"/>
      <c r="S688" s="112"/>
    </row>
    <row r="689" spans="1:19" x14ac:dyDescent="0.25">
      <c r="A689" s="112" t="s">
        <v>2794</v>
      </c>
      <c r="B689" s="93">
        <v>9</v>
      </c>
      <c r="C689" s="55" t="s">
        <v>2646</v>
      </c>
      <c r="D689" s="55" t="s">
        <v>1974</v>
      </c>
      <c r="E689" s="55" t="s">
        <v>8283</v>
      </c>
      <c r="F689" s="68" t="s">
        <v>2284</v>
      </c>
      <c r="G689" s="55" t="s">
        <v>3071</v>
      </c>
      <c r="H689" s="49" t="s">
        <v>2849</v>
      </c>
      <c r="I689" s="55"/>
      <c r="J689" s="55" t="s">
        <v>7490</v>
      </c>
      <c r="K689" s="55"/>
      <c r="L689" s="49" t="s">
        <v>7469</v>
      </c>
      <c r="M689" s="152">
        <v>0</v>
      </c>
      <c r="N689" s="49" t="s">
        <v>8509</v>
      </c>
      <c r="O689" s="49" t="s">
        <v>8514</v>
      </c>
      <c r="P689" s="112" t="s">
        <v>195</v>
      </c>
      <c r="Q689" s="112" t="s">
        <v>54</v>
      </c>
      <c r="R689" s="112"/>
      <c r="S689" s="112"/>
    </row>
    <row r="690" spans="1:19" x14ac:dyDescent="0.25">
      <c r="A690" s="112" t="s">
        <v>2794</v>
      </c>
      <c r="B690" s="93">
        <v>10</v>
      </c>
      <c r="C690" s="55" t="s">
        <v>2647</v>
      </c>
      <c r="D690" s="55" t="s">
        <v>8279</v>
      </c>
      <c r="E690" s="55" t="s">
        <v>8281</v>
      </c>
      <c r="F690" s="68" t="s">
        <v>8280</v>
      </c>
      <c r="G690" s="55" t="s">
        <v>3072</v>
      </c>
      <c r="H690" s="49" t="s">
        <v>2850</v>
      </c>
      <c r="I690" s="55"/>
      <c r="J690" s="55" t="s">
        <v>7490</v>
      </c>
      <c r="K690" s="55"/>
      <c r="L690" s="49" t="s">
        <v>7469</v>
      </c>
      <c r="M690" s="152">
        <v>1</v>
      </c>
      <c r="N690" s="49" t="s">
        <v>8509</v>
      </c>
      <c r="O690" s="49" t="s">
        <v>8514</v>
      </c>
      <c r="P690" s="112" t="s">
        <v>195</v>
      </c>
      <c r="Q690" s="112" t="s">
        <v>54</v>
      </c>
      <c r="R690" s="112"/>
      <c r="S690" s="112"/>
    </row>
    <row r="691" spans="1:19" x14ac:dyDescent="0.25">
      <c r="A691" s="112" t="s">
        <v>2794</v>
      </c>
      <c r="B691" s="93">
        <v>11</v>
      </c>
      <c r="C691" s="55" t="s">
        <v>2648</v>
      </c>
      <c r="D691" s="55" t="s">
        <v>3340</v>
      </c>
      <c r="E691" s="55" t="s">
        <v>8282</v>
      </c>
      <c r="F691" s="68" t="s">
        <v>7861</v>
      </c>
      <c r="G691" s="55" t="s">
        <v>3073</v>
      </c>
      <c r="H691" s="49" t="s">
        <v>2851</v>
      </c>
      <c r="I691" s="55"/>
      <c r="J691" s="55" t="s">
        <v>7490</v>
      </c>
      <c r="K691" s="55"/>
      <c r="L691" s="49" t="s">
        <v>7469</v>
      </c>
      <c r="M691" s="152">
        <v>0</v>
      </c>
      <c r="N691" s="49" t="s">
        <v>8509</v>
      </c>
      <c r="O691" s="49" t="s">
        <v>8514</v>
      </c>
      <c r="P691" s="112" t="s">
        <v>195</v>
      </c>
      <c r="Q691" s="112" t="s">
        <v>54</v>
      </c>
      <c r="R691" s="112"/>
      <c r="S691" s="112"/>
    </row>
    <row r="692" spans="1:19" x14ac:dyDescent="0.25">
      <c r="A692" s="112" t="s">
        <v>2794</v>
      </c>
      <c r="B692" s="93">
        <v>12</v>
      </c>
      <c r="C692" s="55" t="s">
        <v>2651</v>
      </c>
      <c r="D692" s="55" t="s">
        <v>3360</v>
      </c>
      <c r="E692" s="55" t="s">
        <v>8272</v>
      </c>
      <c r="F692" s="68" t="s">
        <v>7862</v>
      </c>
      <c r="G692" s="55" t="s">
        <v>3076</v>
      </c>
      <c r="H692" s="49" t="s">
        <v>2854</v>
      </c>
      <c r="I692" s="55"/>
      <c r="J692" s="55" t="s">
        <v>7490</v>
      </c>
      <c r="K692" s="55"/>
      <c r="L692" s="49" t="s">
        <v>7469</v>
      </c>
      <c r="M692" s="152">
        <v>0</v>
      </c>
      <c r="N692" s="49" t="s">
        <v>8509</v>
      </c>
      <c r="O692" s="49" t="s">
        <v>8514</v>
      </c>
      <c r="P692" s="112" t="s">
        <v>2998</v>
      </c>
      <c r="Q692" s="112" t="s">
        <v>54</v>
      </c>
      <c r="R692" s="112"/>
      <c r="S692" s="112"/>
    </row>
    <row r="693" spans="1:19" x14ac:dyDescent="0.25">
      <c r="A693" s="112" t="s">
        <v>2794</v>
      </c>
      <c r="B693" s="93">
        <v>13</v>
      </c>
      <c r="C693" s="55" t="s">
        <v>2652</v>
      </c>
      <c r="D693" s="55" t="s">
        <v>3365</v>
      </c>
      <c r="E693" s="55" t="s">
        <v>8276</v>
      </c>
      <c r="F693" s="68" t="s">
        <v>7863</v>
      </c>
      <c r="G693" s="55" t="s">
        <v>3077</v>
      </c>
      <c r="H693" s="49" t="s">
        <v>2855</v>
      </c>
      <c r="I693" s="55"/>
      <c r="J693" s="55" t="s">
        <v>7490</v>
      </c>
      <c r="K693" s="55"/>
      <c r="L693" s="49" t="s">
        <v>7469</v>
      </c>
      <c r="M693" s="152">
        <v>0</v>
      </c>
      <c r="N693" s="49" t="s">
        <v>8509</v>
      </c>
      <c r="O693" s="49" t="s">
        <v>8514</v>
      </c>
      <c r="P693" s="112" t="s">
        <v>2999</v>
      </c>
      <c r="Q693" s="112" t="s">
        <v>54</v>
      </c>
      <c r="R693" s="112"/>
      <c r="S693" s="112"/>
    </row>
    <row r="694" spans="1:19" x14ac:dyDescent="0.25">
      <c r="A694" s="112" t="s">
        <v>2794</v>
      </c>
      <c r="B694" s="93">
        <v>14</v>
      </c>
      <c r="C694" s="55" t="s">
        <v>2653</v>
      </c>
      <c r="D694" s="55" t="s">
        <v>3363</v>
      </c>
      <c r="E694" s="55" t="s">
        <v>8277</v>
      </c>
      <c r="F694" s="68" t="s">
        <v>7864</v>
      </c>
      <c r="G694" s="55" t="s">
        <v>3078</v>
      </c>
      <c r="H694" s="49" t="s">
        <v>2856</v>
      </c>
      <c r="I694" s="55"/>
      <c r="J694" s="55" t="s">
        <v>7490</v>
      </c>
      <c r="K694" s="55"/>
      <c r="L694" s="49" t="s">
        <v>7469</v>
      </c>
      <c r="M694" s="152">
        <v>0</v>
      </c>
      <c r="N694" s="49" t="s">
        <v>8509</v>
      </c>
      <c r="O694" s="49" t="s">
        <v>8514</v>
      </c>
      <c r="P694" s="112" t="s">
        <v>2999</v>
      </c>
      <c r="Q694" s="112" t="s">
        <v>54</v>
      </c>
      <c r="R694" s="112"/>
      <c r="S694" s="112"/>
    </row>
    <row r="695" spans="1:19" x14ac:dyDescent="0.25">
      <c r="A695" s="112" t="s">
        <v>2794</v>
      </c>
      <c r="B695" s="93">
        <v>15</v>
      </c>
      <c r="C695" s="55" t="s">
        <v>2654</v>
      </c>
      <c r="D695" s="55" t="s">
        <v>3364</v>
      </c>
      <c r="E695" s="55" t="s">
        <v>8278</v>
      </c>
      <c r="F695" s="68" t="s">
        <v>7865</v>
      </c>
      <c r="G695" s="55" t="s">
        <v>3079</v>
      </c>
      <c r="H695" s="49" t="s">
        <v>2857</v>
      </c>
      <c r="I695" s="55"/>
      <c r="J695" s="55" t="s">
        <v>7490</v>
      </c>
      <c r="K695" s="55"/>
      <c r="L695" s="49" t="s">
        <v>7469</v>
      </c>
      <c r="M695" s="152">
        <v>0</v>
      </c>
      <c r="N695" s="49" t="s">
        <v>8509</v>
      </c>
      <c r="O695" s="49" t="s">
        <v>8514</v>
      </c>
      <c r="P695" s="112" t="s">
        <v>2999</v>
      </c>
      <c r="Q695" s="112" t="s">
        <v>54</v>
      </c>
      <c r="R695" s="112"/>
      <c r="S695" s="112"/>
    </row>
    <row r="696" spans="1:19" x14ac:dyDescent="0.25">
      <c r="A696" s="112" t="s">
        <v>2794</v>
      </c>
      <c r="B696" s="93">
        <v>16</v>
      </c>
      <c r="C696" s="55" t="s">
        <v>2657</v>
      </c>
      <c r="D696" s="55" t="s">
        <v>3361</v>
      </c>
      <c r="E696" s="55" t="s">
        <v>8273</v>
      </c>
      <c r="F696" s="68" t="s">
        <v>7866</v>
      </c>
      <c r="G696" s="55" t="s">
        <v>3082</v>
      </c>
      <c r="H696" s="49" t="s">
        <v>2860</v>
      </c>
      <c r="I696" s="55"/>
      <c r="J696" s="55" t="s">
        <v>7490</v>
      </c>
      <c r="K696" s="55"/>
      <c r="L696" s="49" t="s">
        <v>7469</v>
      </c>
      <c r="M696" s="152">
        <v>0</v>
      </c>
      <c r="N696" s="49" t="s">
        <v>8509</v>
      </c>
      <c r="O696" s="49" t="s">
        <v>8514</v>
      </c>
      <c r="P696" s="112" t="s">
        <v>2998</v>
      </c>
      <c r="Q696" s="112" t="s">
        <v>54</v>
      </c>
      <c r="R696" s="112"/>
      <c r="S696" s="112"/>
    </row>
    <row r="697" spans="1:19" x14ac:dyDescent="0.25">
      <c r="A697" s="112" t="s">
        <v>2794</v>
      </c>
      <c r="B697" s="93">
        <v>17</v>
      </c>
      <c r="C697" s="55" t="s">
        <v>2655</v>
      </c>
      <c r="D697" s="55" t="s">
        <v>3362</v>
      </c>
      <c r="E697" s="55" t="s">
        <v>8274</v>
      </c>
      <c r="F697" s="68" t="s">
        <v>7867</v>
      </c>
      <c r="G697" s="55" t="s">
        <v>3080</v>
      </c>
      <c r="H697" s="49" t="s">
        <v>2858</v>
      </c>
      <c r="I697" s="55"/>
      <c r="J697" s="55" t="s">
        <v>7490</v>
      </c>
      <c r="K697" s="55"/>
      <c r="L697" s="49" t="s">
        <v>7469</v>
      </c>
      <c r="M697" s="152">
        <v>0</v>
      </c>
      <c r="N697" s="49" t="s">
        <v>8509</v>
      </c>
      <c r="O697" s="49" t="s">
        <v>8514</v>
      </c>
      <c r="P697" s="112" t="s">
        <v>2998</v>
      </c>
      <c r="Q697" s="112" t="s">
        <v>54</v>
      </c>
      <c r="R697" s="112"/>
      <c r="S697" s="112"/>
    </row>
    <row r="698" spans="1:19" x14ac:dyDescent="0.25">
      <c r="A698" s="112" t="s">
        <v>2794</v>
      </c>
      <c r="B698" s="93">
        <v>18</v>
      </c>
      <c r="C698" s="55" t="s">
        <v>2656</v>
      </c>
      <c r="D698" s="55" t="s">
        <v>3366</v>
      </c>
      <c r="E698" s="55" t="s">
        <v>8275</v>
      </c>
      <c r="F698" s="68" t="s">
        <v>7868</v>
      </c>
      <c r="G698" s="55" t="s">
        <v>3081</v>
      </c>
      <c r="H698" s="49" t="s">
        <v>2859</v>
      </c>
      <c r="I698" s="55"/>
      <c r="J698" s="55" t="s">
        <v>7490</v>
      </c>
      <c r="K698" s="55"/>
      <c r="L698" s="49" t="s">
        <v>7469</v>
      </c>
      <c r="M698" s="152">
        <v>0</v>
      </c>
      <c r="N698" s="49" t="s">
        <v>8509</v>
      </c>
      <c r="O698" s="49" t="s">
        <v>8514</v>
      </c>
      <c r="P698" s="112" t="s">
        <v>2998</v>
      </c>
      <c r="Q698" s="112" t="s">
        <v>54</v>
      </c>
      <c r="R698" s="112"/>
      <c r="S698" s="112"/>
    </row>
    <row r="699" spans="1:19" x14ac:dyDescent="0.25">
      <c r="A699" s="114" t="s">
        <v>2794</v>
      </c>
      <c r="B699" s="99">
        <v>19</v>
      </c>
      <c r="C699" s="100" t="s">
        <v>7525</v>
      </c>
      <c r="D699" s="100" t="s">
        <v>1895</v>
      </c>
      <c r="E699" s="101" t="s">
        <v>8288</v>
      </c>
      <c r="F699" s="100" t="s">
        <v>2172</v>
      </c>
      <c r="G699" s="100"/>
      <c r="H699" s="100"/>
      <c r="I699" s="100"/>
      <c r="J699" s="102" t="s">
        <v>7490</v>
      </c>
      <c r="K699" s="102"/>
      <c r="L699" s="100" t="s">
        <v>91</v>
      </c>
      <c r="M699" s="153">
        <v>0</v>
      </c>
      <c r="N699" s="102" t="s">
        <v>8509</v>
      </c>
      <c r="O699" s="102" t="s">
        <v>8514</v>
      </c>
      <c r="P699" s="114" t="s">
        <v>91</v>
      </c>
      <c r="Q699" s="114" t="s">
        <v>54</v>
      </c>
      <c r="R699" s="114"/>
      <c r="S699" s="112"/>
    </row>
    <row r="700" spans="1:19" x14ac:dyDescent="0.25">
      <c r="A700" s="112" t="s">
        <v>67</v>
      </c>
      <c r="B700" s="111">
        <v>-99</v>
      </c>
      <c r="C700" s="112" t="s">
        <v>2607</v>
      </c>
      <c r="D700" s="56" t="s">
        <v>6529</v>
      </c>
      <c r="E700" s="112"/>
      <c r="F700" s="112" t="s">
        <v>7872</v>
      </c>
      <c r="G700" s="49" t="s">
        <v>3030</v>
      </c>
      <c r="H700" s="49" t="s">
        <v>4765</v>
      </c>
      <c r="I700" s="112"/>
      <c r="J700" s="55" t="s">
        <v>7490</v>
      </c>
      <c r="K700" s="55"/>
      <c r="L700" s="98" t="s">
        <v>7470</v>
      </c>
      <c r="M700" s="159" t="s">
        <v>8508</v>
      </c>
      <c r="N700" s="98" t="s">
        <v>8510</v>
      </c>
      <c r="O700" s="98"/>
      <c r="P700" s="112" t="s">
        <v>100</v>
      </c>
      <c r="Q700" s="112" t="s">
        <v>68</v>
      </c>
      <c r="R700" s="112"/>
      <c r="S700" s="112"/>
    </row>
    <row r="701" spans="1:19" x14ac:dyDescent="0.25">
      <c r="A701" s="110" t="s">
        <v>67</v>
      </c>
      <c r="B701" s="111">
        <v>-1</v>
      </c>
      <c r="C701" s="112" t="s">
        <v>3965</v>
      </c>
      <c r="D701" s="49"/>
      <c r="E701" s="112"/>
      <c r="F701" s="112"/>
      <c r="G701" s="49" t="s">
        <v>4764</v>
      </c>
      <c r="H701" s="49" t="s">
        <v>3950</v>
      </c>
      <c r="I701" s="112"/>
      <c r="J701" s="55" t="s">
        <v>7490</v>
      </c>
      <c r="K701" s="55"/>
      <c r="L701" s="112" t="s">
        <v>91</v>
      </c>
      <c r="M701" s="113">
        <v>0</v>
      </c>
      <c r="N701" s="112" t="s">
        <v>8509</v>
      </c>
      <c r="O701" s="112"/>
      <c r="P701" s="112" t="s">
        <v>91</v>
      </c>
      <c r="Q701" s="112" t="s">
        <v>68</v>
      </c>
      <c r="R701" s="112"/>
      <c r="S701" s="112"/>
    </row>
    <row r="702" spans="1:19" x14ac:dyDescent="0.25">
      <c r="A702" s="110" t="s">
        <v>67</v>
      </c>
      <c r="B702" s="111">
        <v>-1</v>
      </c>
      <c r="C702" s="112" t="s">
        <v>3792</v>
      </c>
      <c r="D702" s="49"/>
      <c r="E702" s="112"/>
      <c r="F702" s="112"/>
      <c r="G702" s="49" t="s">
        <v>4744</v>
      </c>
      <c r="H702" s="49" t="s">
        <v>4745</v>
      </c>
      <c r="I702" s="112"/>
      <c r="J702" s="55" t="s">
        <v>7490</v>
      </c>
      <c r="K702" s="55"/>
      <c r="L702" s="112" t="s">
        <v>91</v>
      </c>
      <c r="M702" s="113">
        <v>0</v>
      </c>
      <c r="N702" s="112" t="s">
        <v>8509</v>
      </c>
      <c r="O702" s="112"/>
      <c r="P702" s="112" t="s">
        <v>91</v>
      </c>
      <c r="Q702" s="112" t="s">
        <v>68</v>
      </c>
      <c r="R702" s="112"/>
      <c r="S702" s="112"/>
    </row>
    <row r="703" spans="1:19" x14ac:dyDescent="0.25">
      <c r="A703" s="110" t="s">
        <v>67</v>
      </c>
      <c r="B703" s="111">
        <v>-1</v>
      </c>
      <c r="C703" s="112" t="s">
        <v>3963</v>
      </c>
      <c r="D703" s="112"/>
      <c r="E703" s="112"/>
      <c r="F703" s="112"/>
      <c r="G703" s="49" t="s">
        <v>4762</v>
      </c>
      <c r="H703" s="49" t="s">
        <v>292</v>
      </c>
      <c r="I703" s="112"/>
      <c r="J703" s="55" t="s">
        <v>7490</v>
      </c>
      <c r="K703" s="55"/>
      <c r="L703" s="53" t="s">
        <v>7470</v>
      </c>
      <c r="M703" s="154" t="s">
        <v>8508</v>
      </c>
      <c r="N703" s="55" t="s">
        <v>8509</v>
      </c>
      <c r="O703" s="55"/>
      <c r="P703" s="112" t="s">
        <v>100</v>
      </c>
      <c r="Q703" s="112" t="s">
        <v>68</v>
      </c>
      <c r="R703" s="112"/>
      <c r="S703" s="112"/>
    </row>
    <row r="704" spans="1:19" x14ac:dyDescent="0.25">
      <c r="A704" s="110" t="s">
        <v>67</v>
      </c>
      <c r="B704" s="111">
        <v>-1</v>
      </c>
      <c r="C704" s="120" t="s">
        <v>3964</v>
      </c>
      <c r="D704" s="49"/>
      <c r="E704" s="112"/>
      <c r="F704" s="112"/>
      <c r="G704" s="49" t="s">
        <v>4763</v>
      </c>
      <c r="H704" s="49" t="s">
        <v>310</v>
      </c>
      <c r="I704" s="112"/>
      <c r="J704" s="55" t="s">
        <v>7490</v>
      </c>
      <c r="K704" s="55"/>
      <c r="L704" s="112" t="s">
        <v>91</v>
      </c>
      <c r="M704" s="113">
        <v>0</v>
      </c>
      <c r="N704" s="112" t="s">
        <v>8509</v>
      </c>
      <c r="O704" s="112"/>
      <c r="P704" s="112" t="s">
        <v>91</v>
      </c>
      <c r="Q704" s="112" t="s">
        <v>68</v>
      </c>
      <c r="R704" s="112"/>
      <c r="S704" s="112"/>
    </row>
    <row r="705" spans="1:19" x14ac:dyDescent="0.25">
      <c r="A705" s="110" t="s">
        <v>67</v>
      </c>
      <c r="B705" s="111">
        <v>-1</v>
      </c>
      <c r="C705" s="112" t="s">
        <v>3814</v>
      </c>
      <c r="D705" s="49"/>
      <c r="E705" s="112"/>
      <c r="F705" s="112"/>
      <c r="G705" s="49" t="s">
        <v>4759</v>
      </c>
      <c r="H705" s="49" t="s">
        <v>3915</v>
      </c>
      <c r="I705" s="112"/>
      <c r="J705" s="55" t="s">
        <v>7490</v>
      </c>
      <c r="K705" s="55"/>
      <c r="L705" s="112" t="s">
        <v>91</v>
      </c>
      <c r="M705" s="113">
        <v>0</v>
      </c>
      <c r="N705" s="112" t="s">
        <v>8509</v>
      </c>
      <c r="O705" s="112"/>
      <c r="P705" s="112" t="s">
        <v>91</v>
      </c>
      <c r="Q705" s="112" t="s">
        <v>68</v>
      </c>
      <c r="R705" s="112"/>
      <c r="S705" s="112"/>
    </row>
    <row r="706" spans="1:19" x14ac:dyDescent="0.25">
      <c r="A706" s="110" t="s">
        <v>67</v>
      </c>
      <c r="B706" s="111">
        <v>-1</v>
      </c>
      <c r="C706" s="112" t="s">
        <v>106</v>
      </c>
      <c r="D706" s="112"/>
      <c r="E706" s="112"/>
      <c r="F706" s="112"/>
      <c r="G706" s="49" t="s">
        <v>301</v>
      </c>
      <c r="H706" s="49" t="s">
        <v>292</v>
      </c>
      <c r="I706" s="112"/>
      <c r="J706" s="55" t="s">
        <v>7490</v>
      </c>
      <c r="K706" s="55"/>
      <c r="L706" s="53" t="s">
        <v>7470</v>
      </c>
      <c r="M706" s="154" t="s">
        <v>8508</v>
      </c>
      <c r="N706" s="55" t="s">
        <v>8510</v>
      </c>
      <c r="O706" s="55"/>
      <c r="P706" s="112" t="s">
        <v>100</v>
      </c>
      <c r="Q706" s="112" t="s">
        <v>68</v>
      </c>
      <c r="R706" s="112"/>
      <c r="S706" s="112"/>
    </row>
    <row r="707" spans="1:19" x14ac:dyDescent="0.25">
      <c r="A707" s="110" t="s">
        <v>67</v>
      </c>
      <c r="B707" s="111">
        <v>-1</v>
      </c>
      <c r="C707" s="112" t="s">
        <v>3962</v>
      </c>
      <c r="D707" s="49"/>
      <c r="E707" s="112"/>
      <c r="F707" s="112"/>
      <c r="G707" s="49" t="s">
        <v>4757</v>
      </c>
      <c r="H707" s="49" t="s">
        <v>4758</v>
      </c>
      <c r="I707" s="112"/>
      <c r="J707" s="55" t="s">
        <v>7490</v>
      </c>
      <c r="K707" s="55"/>
      <c r="L707" s="53" t="s">
        <v>7470</v>
      </c>
      <c r="M707" s="154">
        <v>0</v>
      </c>
      <c r="N707" s="55" t="s">
        <v>8509</v>
      </c>
      <c r="O707" s="55"/>
      <c r="P707" s="112" t="s">
        <v>100</v>
      </c>
      <c r="Q707" s="112" t="s">
        <v>68</v>
      </c>
      <c r="R707" s="112"/>
      <c r="S707" s="112"/>
    </row>
    <row r="708" spans="1:19" x14ac:dyDescent="0.25">
      <c r="A708" s="110" t="s">
        <v>67</v>
      </c>
      <c r="B708" s="111">
        <v>-1</v>
      </c>
      <c r="C708" s="112" t="s">
        <v>107</v>
      </c>
      <c r="D708" s="49"/>
      <c r="E708" s="112"/>
      <c r="F708" s="112"/>
      <c r="G708" s="49" t="s">
        <v>4760</v>
      </c>
      <c r="H708" s="49" t="s">
        <v>4761</v>
      </c>
      <c r="I708" s="112"/>
      <c r="J708" s="55" t="s">
        <v>7490</v>
      </c>
      <c r="K708" s="55"/>
      <c r="L708" s="112" t="s">
        <v>91</v>
      </c>
      <c r="M708" s="113">
        <v>0</v>
      </c>
      <c r="N708" s="112" t="s">
        <v>8509</v>
      </c>
      <c r="O708" s="112"/>
      <c r="P708" s="112" t="s">
        <v>91</v>
      </c>
      <c r="Q708" s="112" t="s">
        <v>68</v>
      </c>
      <c r="R708" s="112"/>
      <c r="S708" s="112"/>
    </row>
    <row r="709" spans="1:19" x14ac:dyDescent="0.25">
      <c r="A709" s="110" t="s">
        <v>67</v>
      </c>
      <c r="B709" s="111">
        <v>-1</v>
      </c>
      <c r="C709" s="112" t="s">
        <v>109</v>
      </c>
      <c r="D709" s="49"/>
      <c r="E709" s="112"/>
      <c r="F709" s="112"/>
      <c r="G709" s="49" t="s">
        <v>306</v>
      </c>
      <c r="H709" s="49" t="s">
        <v>307</v>
      </c>
      <c r="I709" s="112"/>
      <c r="J709" s="55" t="s">
        <v>7490</v>
      </c>
      <c r="K709" s="55"/>
      <c r="L709" s="112" t="s">
        <v>91</v>
      </c>
      <c r="M709" s="113">
        <v>0</v>
      </c>
      <c r="N709" s="112" t="s">
        <v>8509</v>
      </c>
      <c r="O709" s="112"/>
      <c r="P709" s="112" t="s">
        <v>92</v>
      </c>
      <c r="Q709" s="112" t="s">
        <v>68</v>
      </c>
      <c r="R709" s="112"/>
      <c r="S709" s="112"/>
    </row>
    <row r="710" spans="1:19" x14ac:dyDescent="0.25">
      <c r="A710" s="110" t="s">
        <v>67</v>
      </c>
      <c r="B710" s="111">
        <v>-1</v>
      </c>
      <c r="C710" s="112" t="s">
        <v>108</v>
      </c>
      <c r="D710" s="49"/>
      <c r="E710" s="112"/>
      <c r="F710" s="112"/>
      <c r="G710" s="49" t="s">
        <v>304</v>
      </c>
      <c r="H710" s="49" t="s">
        <v>305</v>
      </c>
      <c r="I710" s="112"/>
      <c r="J710" s="55" t="s">
        <v>7490</v>
      </c>
      <c r="K710" s="55"/>
      <c r="L710" s="112" t="s">
        <v>91</v>
      </c>
      <c r="M710" s="113">
        <v>0</v>
      </c>
      <c r="N710" s="112" t="s">
        <v>8509</v>
      </c>
      <c r="O710" s="112"/>
      <c r="P710" s="112" t="s">
        <v>92</v>
      </c>
      <c r="Q710" s="112" t="s">
        <v>68</v>
      </c>
      <c r="R710" s="112"/>
      <c r="S710" s="112"/>
    </row>
    <row r="711" spans="1:19" x14ac:dyDescent="0.25">
      <c r="A711" s="110" t="s">
        <v>67</v>
      </c>
      <c r="B711" s="111">
        <v>-1</v>
      </c>
      <c r="C711" s="112" t="s">
        <v>3961</v>
      </c>
      <c r="D711" s="112"/>
      <c r="E711" s="112"/>
      <c r="F711" s="112"/>
      <c r="G711" s="49" t="s">
        <v>291</v>
      </c>
      <c r="H711" s="49" t="s">
        <v>292</v>
      </c>
      <c r="I711" s="112"/>
      <c r="J711" s="55" t="s">
        <v>7490</v>
      </c>
      <c r="K711" s="55"/>
      <c r="L711" s="53" t="s">
        <v>7470</v>
      </c>
      <c r="M711" s="154" t="s">
        <v>8508</v>
      </c>
      <c r="N711" s="55" t="s">
        <v>8510</v>
      </c>
      <c r="O711" s="55"/>
      <c r="P711" s="112" t="s">
        <v>100</v>
      </c>
      <c r="Q711" s="112" t="s">
        <v>68</v>
      </c>
      <c r="R711" s="112"/>
      <c r="S711" s="112"/>
    </row>
    <row r="712" spans="1:19" x14ac:dyDescent="0.25">
      <c r="A712" s="110" t="s">
        <v>67</v>
      </c>
      <c r="B712" s="111">
        <v>-1</v>
      </c>
      <c r="C712" s="112" t="s">
        <v>3812</v>
      </c>
      <c r="D712" s="49"/>
      <c r="E712" s="112"/>
      <c r="F712" s="112"/>
      <c r="G712" s="49" t="s">
        <v>4756</v>
      </c>
      <c r="H712" s="49" t="s">
        <v>3910</v>
      </c>
      <c r="I712" s="112"/>
      <c r="J712" s="55" t="s">
        <v>7490</v>
      </c>
      <c r="K712" s="55"/>
      <c r="L712" s="112" t="s">
        <v>91</v>
      </c>
      <c r="M712" s="113">
        <v>0</v>
      </c>
      <c r="N712" s="112" t="s">
        <v>8509</v>
      </c>
      <c r="O712" s="112"/>
      <c r="P712" s="112" t="s">
        <v>91</v>
      </c>
      <c r="Q712" s="112" t="s">
        <v>68</v>
      </c>
      <c r="R712" s="112"/>
      <c r="S712" s="112"/>
    </row>
    <row r="713" spans="1:19" x14ac:dyDescent="0.25">
      <c r="A713" s="110" t="s">
        <v>67</v>
      </c>
      <c r="B713" s="111">
        <v>-1</v>
      </c>
      <c r="C713" s="112" t="s">
        <v>103</v>
      </c>
      <c r="D713" s="49"/>
      <c r="E713" s="112"/>
      <c r="F713" s="112"/>
      <c r="G713" s="49" t="s">
        <v>295</v>
      </c>
      <c r="H713" s="49" t="s">
        <v>296</v>
      </c>
      <c r="I713" s="112"/>
      <c r="J713" s="55" t="s">
        <v>7490</v>
      </c>
      <c r="K713" s="55"/>
      <c r="L713" s="112" t="s">
        <v>91</v>
      </c>
      <c r="M713" s="113">
        <v>0</v>
      </c>
      <c r="N713" s="112" t="s">
        <v>8509</v>
      </c>
      <c r="O713" s="112"/>
      <c r="P713" s="112" t="s">
        <v>91</v>
      </c>
      <c r="Q713" s="112" t="s">
        <v>68</v>
      </c>
      <c r="R713" s="112"/>
      <c r="S713" s="112"/>
    </row>
    <row r="714" spans="1:19" x14ac:dyDescent="0.25">
      <c r="A714" s="110" t="s">
        <v>67</v>
      </c>
      <c r="B714" s="111">
        <v>-1</v>
      </c>
      <c r="C714" s="112" t="s">
        <v>102</v>
      </c>
      <c r="D714" s="49"/>
      <c r="E714" s="112"/>
      <c r="F714" s="112"/>
      <c r="G714" s="49" t="s">
        <v>293</v>
      </c>
      <c r="H714" s="49" t="s">
        <v>294</v>
      </c>
      <c r="I714" s="112"/>
      <c r="J714" s="55" t="s">
        <v>7490</v>
      </c>
      <c r="K714" s="55"/>
      <c r="L714" s="112" t="s">
        <v>91</v>
      </c>
      <c r="M714" s="113">
        <v>0</v>
      </c>
      <c r="N714" s="112" t="s">
        <v>8509</v>
      </c>
      <c r="O714" s="112"/>
      <c r="P714" s="112" t="s">
        <v>91</v>
      </c>
      <c r="Q714" s="112" t="s">
        <v>68</v>
      </c>
      <c r="R714" s="112"/>
      <c r="S714" s="112"/>
    </row>
    <row r="715" spans="1:19" x14ac:dyDescent="0.25">
      <c r="A715" s="110" t="s">
        <v>67</v>
      </c>
      <c r="B715" s="111">
        <v>-1</v>
      </c>
      <c r="C715" s="112" t="s">
        <v>104</v>
      </c>
      <c r="D715" s="49"/>
      <c r="E715" s="112"/>
      <c r="F715" s="112"/>
      <c r="G715" s="49" t="s">
        <v>297</v>
      </c>
      <c r="H715" s="49" t="s">
        <v>298</v>
      </c>
      <c r="I715" s="112"/>
      <c r="J715" s="55" t="s">
        <v>7490</v>
      </c>
      <c r="K715" s="55"/>
      <c r="L715" s="112" t="s">
        <v>91</v>
      </c>
      <c r="M715" s="113">
        <v>0</v>
      </c>
      <c r="N715" s="112" t="s">
        <v>8509</v>
      </c>
      <c r="O715" s="112"/>
      <c r="P715" s="112" t="s">
        <v>91</v>
      </c>
      <c r="Q715" s="112" t="s">
        <v>68</v>
      </c>
      <c r="R715" s="112"/>
      <c r="S715" s="112"/>
    </row>
    <row r="716" spans="1:19" x14ac:dyDescent="0.25">
      <c r="A716" s="110" t="s">
        <v>67</v>
      </c>
      <c r="B716" s="111">
        <v>-1</v>
      </c>
      <c r="C716" s="112" t="s">
        <v>105</v>
      </c>
      <c r="D716" s="49"/>
      <c r="E716" s="112"/>
      <c r="F716" s="112"/>
      <c r="G716" s="49" t="s">
        <v>299</v>
      </c>
      <c r="H716" s="49" t="s">
        <v>4755</v>
      </c>
      <c r="I716" s="112"/>
      <c r="J716" s="55" t="s">
        <v>7490</v>
      </c>
      <c r="K716" s="55"/>
      <c r="L716" s="112" t="s">
        <v>91</v>
      </c>
      <c r="M716" s="113">
        <v>0</v>
      </c>
      <c r="N716" s="112" t="s">
        <v>8509</v>
      </c>
      <c r="O716" s="112"/>
      <c r="P716" s="112" t="s">
        <v>92</v>
      </c>
      <c r="Q716" s="112" t="s">
        <v>68</v>
      </c>
      <c r="R716" s="112"/>
      <c r="S716" s="112"/>
    </row>
    <row r="717" spans="1:19" x14ac:dyDescent="0.25">
      <c r="A717" s="112" t="s">
        <v>67</v>
      </c>
      <c r="B717" s="92">
        <v>1</v>
      </c>
      <c r="C717" s="53" t="s">
        <v>202</v>
      </c>
      <c r="D717" s="55" t="s">
        <v>1902</v>
      </c>
      <c r="E717" s="112" t="s">
        <v>8302</v>
      </c>
      <c r="F717" s="67" t="s">
        <v>7706</v>
      </c>
      <c r="G717" s="53" t="s">
        <v>492</v>
      </c>
      <c r="H717" s="53" t="s">
        <v>493</v>
      </c>
      <c r="I717" s="67" t="s">
        <v>2398</v>
      </c>
      <c r="J717" s="55" t="s">
        <v>7490</v>
      </c>
      <c r="K717" s="55"/>
      <c r="L717" s="53" t="s">
        <v>91</v>
      </c>
      <c r="M717" s="154" t="s">
        <v>8508</v>
      </c>
      <c r="N717" s="55" t="s">
        <v>8510</v>
      </c>
      <c r="O717" s="55" t="s">
        <v>8513</v>
      </c>
      <c r="P717" s="112" t="s">
        <v>91</v>
      </c>
      <c r="Q717" s="112" t="s">
        <v>68</v>
      </c>
      <c r="R717" s="112"/>
      <c r="S717" s="112"/>
    </row>
    <row r="718" spans="1:19" x14ac:dyDescent="0.25">
      <c r="A718" s="112" t="s">
        <v>67</v>
      </c>
      <c r="B718" s="111">
        <v>2</v>
      </c>
      <c r="C718" s="112" t="s">
        <v>3966</v>
      </c>
      <c r="D718" s="55" t="s">
        <v>6415</v>
      </c>
      <c r="E718" s="112" t="s">
        <v>8303</v>
      </c>
      <c r="F718" s="110" t="s">
        <v>7869</v>
      </c>
      <c r="G718" s="49" t="s">
        <v>4766</v>
      </c>
      <c r="H718" s="49" t="s">
        <v>4767</v>
      </c>
      <c r="I718" s="112"/>
      <c r="J718" s="55" t="s">
        <v>7490</v>
      </c>
      <c r="K718" s="55"/>
      <c r="L718" s="112" t="s">
        <v>91</v>
      </c>
      <c r="M718" s="113" t="s">
        <v>8508</v>
      </c>
      <c r="N718" s="112" t="s">
        <v>8510</v>
      </c>
      <c r="O718" s="112" t="s">
        <v>8513</v>
      </c>
      <c r="P718" s="112" t="s">
        <v>91</v>
      </c>
      <c r="Q718" s="112" t="s">
        <v>68</v>
      </c>
      <c r="R718" s="112"/>
      <c r="S718" s="112"/>
    </row>
    <row r="719" spans="1:19" x14ac:dyDescent="0.25">
      <c r="A719" s="112" t="s">
        <v>67</v>
      </c>
      <c r="B719" s="92">
        <v>3</v>
      </c>
      <c r="C719" s="53" t="s">
        <v>203</v>
      </c>
      <c r="D719" s="55" t="s">
        <v>1931</v>
      </c>
      <c r="E719" s="112" t="s">
        <v>8301</v>
      </c>
      <c r="F719" s="67" t="s">
        <v>2229</v>
      </c>
      <c r="G719" s="53" t="s">
        <v>494</v>
      </c>
      <c r="H719" s="53" t="s">
        <v>495</v>
      </c>
      <c r="I719" s="67" t="s">
        <v>2399</v>
      </c>
      <c r="J719" s="55" t="s">
        <v>7490</v>
      </c>
      <c r="K719" s="55"/>
      <c r="L719" s="53" t="s">
        <v>91</v>
      </c>
      <c r="M719" s="154" t="s">
        <v>8508</v>
      </c>
      <c r="N719" s="55" t="s">
        <v>8509</v>
      </c>
      <c r="O719" s="55" t="s">
        <v>8513</v>
      </c>
      <c r="P719" s="112" t="s">
        <v>91</v>
      </c>
      <c r="Q719" s="112" t="s">
        <v>68</v>
      </c>
      <c r="R719" s="112"/>
      <c r="S719" s="112"/>
    </row>
    <row r="720" spans="1:19" x14ac:dyDescent="0.25">
      <c r="A720" s="112" t="s">
        <v>67</v>
      </c>
      <c r="B720" s="111">
        <v>4</v>
      </c>
      <c r="C720" s="112" t="s">
        <v>3967</v>
      </c>
      <c r="D720" s="112" t="s">
        <v>1940</v>
      </c>
      <c r="E720" s="112" t="s">
        <v>8290</v>
      </c>
      <c r="F720" s="110" t="s">
        <v>2243</v>
      </c>
      <c r="G720" s="49" t="s">
        <v>4768</v>
      </c>
      <c r="H720" s="49" t="s">
        <v>4769</v>
      </c>
      <c r="I720" s="112"/>
      <c r="J720" s="55" t="s">
        <v>7490</v>
      </c>
      <c r="K720" s="55"/>
      <c r="L720" s="112" t="s">
        <v>91</v>
      </c>
      <c r="M720" s="113">
        <v>0</v>
      </c>
      <c r="N720" s="112" t="s">
        <v>8509</v>
      </c>
      <c r="O720" s="112" t="s">
        <v>8514</v>
      </c>
      <c r="P720" s="112" t="s">
        <v>91</v>
      </c>
      <c r="Q720" s="112" t="s">
        <v>68</v>
      </c>
      <c r="R720" s="112"/>
      <c r="S720" s="112"/>
    </row>
    <row r="721" spans="1:19" x14ac:dyDescent="0.25">
      <c r="A721" s="112" t="s">
        <v>67</v>
      </c>
      <c r="B721" s="92">
        <v>5</v>
      </c>
      <c r="C721" s="53" t="s">
        <v>204</v>
      </c>
      <c r="D721" s="55" t="s">
        <v>1932</v>
      </c>
      <c r="E721" s="49" t="s">
        <v>8289</v>
      </c>
      <c r="F721" s="67" t="s">
        <v>2162</v>
      </c>
      <c r="G721" s="53" t="s">
        <v>496</v>
      </c>
      <c r="H721" s="53" t="s">
        <v>497</v>
      </c>
      <c r="I721" s="67" t="s">
        <v>2400</v>
      </c>
      <c r="J721" s="55" t="s">
        <v>7490</v>
      </c>
      <c r="K721" s="55"/>
      <c r="L721" s="53" t="s">
        <v>91</v>
      </c>
      <c r="M721" s="154">
        <v>0</v>
      </c>
      <c r="N721" s="55" t="s">
        <v>8509</v>
      </c>
      <c r="O721" s="55" t="s">
        <v>8514</v>
      </c>
      <c r="P721" s="112" t="s">
        <v>91</v>
      </c>
      <c r="Q721" s="112" t="s">
        <v>68</v>
      </c>
      <c r="R721" s="112"/>
      <c r="S721" s="112"/>
    </row>
    <row r="722" spans="1:19" x14ac:dyDescent="0.25">
      <c r="A722" s="112" t="s">
        <v>67</v>
      </c>
      <c r="B722" s="92">
        <v>6</v>
      </c>
      <c r="C722" s="53" t="s">
        <v>205</v>
      </c>
      <c r="D722" s="55" t="s">
        <v>1933</v>
      </c>
      <c r="E722" s="49" t="s">
        <v>8292</v>
      </c>
      <c r="F722" s="67" t="s">
        <v>1933</v>
      </c>
      <c r="G722" s="53" t="s">
        <v>498</v>
      </c>
      <c r="H722" s="53" t="s">
        <v>499</v>
      </c>
      <c r="I722" s="67" t="s">
        <v>2401</v>
      </c>
      <c r="J722" s="55" t="s">
        <v>7490</v>
      </c>
      <c r="K722" s="55"/>
      <c r="L722" s="53" t="s">
        <v>91</v>
      </c>
      <c r="M722" s="154">
        <v>0</v>
      </c>
      <c r="N722" s="55" t="s">
        <v>8509</v>
      </c>
      <c r="O722" s="55" t="s">
        <v>8514</v>
      </c>
      <c r="P722" s="112" t="s">
        <v>91</v>
      </c>
      <c r="Q722" s="112" t="s">
        <v>68</v>
      </c>
      <c r="R722" s="112"/>
      <c r="S722" s="112"/>
    </row>
    <row r="723" spans="1:19" x14ac:dyDescent="0.25">
      <c r="A723" s="112" t="s">
        <v>67</v>
      </c>
      <c r="B723" s="92">
        <v>7</v>
      </c>
      <c r="C723" s="53" t="s">
        <v>206</v>
      </c>
      <c r="D723" s="56" t="s">
        <v>1934</v>
      </c>
      <c r="E723" s="49" t="s">
        <v>8293</v>
      </c>
      <c r="F723" s="67" t="s">
        <v>2163</v>
      </c>
      <c r="G723" s="53" t="s">
        <v>500</v>
      </c>
      <c r="H723" s="53" t="s">
        <v>501</v>
      </c>
      <c r="I723" s="67" t="s">
        <v>2402</v>
      </c>
      <c r="J723" s="55" t="s">
        <v>7490</v>
      </c>
      <c r="K723" s="55"/>
      <c r="L723" s="53" t="s">
        <v>91</v>
      </c>
      <c r="M723" s="154">
        <v>0</v>
      </c>
      <c r="N723" s="55" t="s">
        <v>8509</v>
      </c>
      <c r="O723" s="55" t="s">
        <v>8514</v>
      </c>
      <c r="P723" s="112" t="s">
        <v>91</v>
      </c>
      <c r="Q723" s="112" t="s">
        <v>68</v>
      </c>
      <c r="R723" s="112"/>
      <c r="S723" s="112"/>
    </row>
    <row r="724" spans="1:19" x14ac:dyDescent="0.25">
      <c r="A724" s="112" t="s">
        <v>67</v>
      </c>
      <c r="B724" s="92">
        <v>8</v>
      </c>
      <c r="C724" s="53" t="s">
        <v>207</v>
      </c>
      <c r="D724" s="55" t="s">
        <v>8554</v>
      </c>
      <c r="E724" s="55" t="s">
        <v>8294</v>
      </c>
      <c r="F724" s="67" t="s">
        <v>2164</v>
      </c>
      <c r="G724" s="53" t="s">
        <v>502</v>
      </c>
      <c r="H724" s="53" t="s">
        <v>503</v>
      </c>
      <c r="I724" s="67" t="s">
        <v>2403</v>
      </c>
      <c r="J724" s="55" t="s">
        <v>7490</v>
      </c>
      <c r="K724" s="55"/>
      <c r="L724" s="49" t="s">
        <v>7469</v>
      </c>
      <c r="M724" s="152">
        <v>1</v>
      </c>
      <c r="N724" s="49" t="s">
        <v>8509</v>
      </c>
      <c r="O724" s="49" t="s">
        <v>8514</v>
      </c>
      <c r="P724" s="112" t="s">
        <v>138</v>
      </c>
      <c r="Q724" s="112" t="s">
        <v>68</v>
      </c>
      <c r="R724" s="112"/>
      <c r="S724" s="112"/>
    </row>
    <row r="725" spans="1:19" x14ac:dyDescent="0.25">
      <c r="A725" s="112" t="s">
        <v>67</v>
      </c>
      <c r="B725" s="92">
        <v>9</v>
      </c>
      <c r="C725" s="53" t="s">
        <v>208</v>
      </c>
      <c r="D725" s="55" t="s">
        <v>8555</v>
      </c>
      <c r="E725" s="55" t="s">
        <v>8295</v>
      </c>
      <c r="F725" s="67" t="s">
        <v>2165</v>
      </c>
      <c r="G725" s="53" t="s">
        <v>504</v>
      </c>
      <c r="H725" s="53" t="s">
        <v>505</v>
      </c>
      <c r="I725" s="67" t="s">
        <v>2404</v>
      </c>
      <c r="J725" s="55" t="s">
        <v>7490</v>
      </c>
      <c r="K725" s="55"/>
      <c r="L725" s="49" t="s">
        <v>7469</v>
      </c>
      <c r="M725" s="152">
        <v>1</v>
      </c>
      <c r="N725" s="49" t="s">
        <v>8509</v>
      </c>
      <c r="O725" s="49" t="s">
        <v>8514</v>
      </c>
      <c r="P725" s="112" t="s">
        <v>138</v>
      </c>
      <c r="Q725" s="112" t="s">
        <v>68</v>
      </c>
      <c r="R725" s="112"/>
      <c r="S725" s="112"/>
    </row>
    <row r="726" spans="1:19" x14ac:dyDescent="0.25">
      <c r="A726" s="112" t="s">
        <v>67</v>
      </c>
      <c r="B726" s="92">
        <v>10</v>
      </c>
      <c r="C726" s="53" t="s">
        <v>209</v>
      </c>
      <c r="D726" s="55" t="s">
        <v>1937</v>
      </c>
      <c r="E726" s="55" t="s">
        <v>8296</v>
      </c>
      <c r="F726" s="67" t="s">
        <v>2166</v>
      </c>
      <c r="G726" s="53" t="s">
        <v>506</v>
      </c>
      <c r="H726" s="53" t="s">
        <v>507</v>
      </c>
      <c r="I726" s="67" t="s">
        <v>2405</v>
      </c>
      <c r="J726" s="55" t="s">
        <v>7490</v>
      </c>
      <c r="K726" s="55"/>
      <c r="L726" s="49" t="s">
        <v>7469</v>
      </c>
      <c r="M726" s="152">
        <v>1</v>
      </c>
      <c r="N726" s="49" t="s">
        <v>8509</v>
      </c>
      <c r="O726" s="49" t="s">
        <v>8514</v>
      </c>
      <c r="P726" s="112" t="s">
        <v>139</v>
      </c>
      <c r="Q726" s="112" t="s">
        <v>68</v>
      </c>
      <c r="R726" s="112"/>
      <c r="S726" s="112"/>
    </row>
    <row r="727" spans="1:19" x14ac:dyDescent="0.25">
      <c r="A727" s="112" t="s">
        <v>67</v>
      </c>
      <c r="B727" s="111">
        <v>11</v>
      </c>
      <c r="C727" s="112" t="s">
        <v>3968</v>
      </c>
      <c r="D727" s="55" t="s">
        <v>6443</v>
      </c>
      <c r="E727" s="112" t="s">
        <v>8299</v>
      </c>
      <c r="F727" s="110" t="s">
        <v>7870</v>
      </c>
      <c r="G727" s="49" t="s">
        <v>4770</v>
      </c>
      <c r="H727" s="49" t="s">
        <v>4771</v>
      </c>
      <c r="I727" s="112"/>
      <c r="J727" s="55" t="s">
        <v>7490</v>
      </c>
      <c r="K727" s="55"/>
      <c r="L727" s="112" t="s">
        <v>153</v>
      </c>
      <c r="M727" s="113">
        <v>0</v>
      </c>
      <c r="N727" s="112" t="s">
        <v>8509</v>
      </c>
      <c r="O727" s="112" t="s">
        <v>8514</v>
      </c>
      <c r="P727" s="112" t="s">
        <v>153</v>
      </c>
      <c r="Q727" s="112" t="s">
        <v>68</v>
      </c>
      <c r="R727" s="112"/>
      <c r="S727" s="112"/>
    </row>
    <row r="728" spans="1:19" x14ac:dyDescent="0.25">
      <c r="A728" s="112" t="s">
        <v>67</v>
      </c>
      <c r="B728" s="92">
        <v>12</v>
      </c>
      <c r="C728" s="53" t="s">
        <v>210</v>
      </c>
      <c r="D728" s="55" t="s">
        <v>1938</v>
      </c>
      <c r="E728" s="49" t="s">
        <v>8297</v>
      </c>
      <c r="F728" s="67" t="s">
        <v>2230</v>
      </c>
      <c r="G728" s="53" t="s">
        <v>508</v>
      </c>
      <c r="H728" s="53" t="s">
        <v>509</v>
      </c>
      <c r="I728" s="67" t="s">
        <v>2227</v>
      </c>
      <c r="J728" s="55" t="s">
        <v>7490</v>
      </c>
      <c r="K728" s="55"/>
      <c r="L728" s="49" t="s">
        <v>7469</v>
      </c>
      <c r="M728" s="152">
        <v>0</v>
      </c>
      <c r="N728" s="49" t="s">
        <v>8509</v>
      </c>
      <c r="O728" s="49" t="s">
        <v>8514</v>
      </c>
      <c r="P728" s="112" t="s">
        <v>156</v>
      </c>
      <c r="Q728" s="112" t="s">
        <v>68</v>
      </c>
      <c r="R728" s="112"/>
      <c r="S728" s="112"/>
    </row>
    <row r="729" spans="1:19" x14ac:dyDescent="0.25">
      <c r="A729" s="112" t="s">
        <v>67</v>
      </c>
      <c r="B729" s="111">
        <v>13</v>
      </c>
      <c r="C729" s="112" t="s">
        <v>3969</v>
      </c>
      <c r="D729" s="55" t="s">
        <v>1947</v>
      </c>
      <c r="E729" s="112" t="s">
        <v>8298</v>
      </c>
      <c r="F729" s="110" t="s">
        <v>2167</v>
      </c>
      <c r="G729" s="49" t="s">
        <v>4772</v>
      </c>
      <c r="H729" s="49" t="s">
        <v>4773</v>
      </c>
      <c r="I729" s="112"/>
      <c r="J729" s="55" t="s">
        <v>7490</v>
      </c>
      <c r="K729" s="55"/>
      <c r="L729" s="49" t="s">
        <v>7469</v>
      </c>
      <c r="M729" s="152">
        <v>1</v>
      </c>
      <c r="N729" s="49" t="s">
        <v>8509</v>
      </c>
      <c r="O729" s="49" t="s">
        <v>8514</v>
      </c>
      <c r="P729" s="112" t="s">
        <v>195</v>
      </c>
      <c r="Q729" s="112" t="s">
        <v>68</v>
      </c>
      <c r="R729" s="112"/>
      <c r="S729" s="112"/>
    </row>
    <row r="730" spans="1:19" x14ac:dyDescent="0.25">
      <c r="A730" s="112" t="s">
        <v>67</v>
      </c>
      <c r="B730" s="111">
        <v>16</v>
      </c>
      <c r="C730" s="112" t="s">
        <v>3970</v>
      </c>
      <c r="D730" s="49" t="s">
        <v>8557</v>
      </c>
      <c r="E730" s="112" t="s">
        <v>8300</v>
      </c>
      <c r="F730" s="67" t="s">
        <v>7871</v>
      </c>
      <c r="G730" s="52" t="s">
        <v>4774</v>
      </c>
      <c r="H730" s="52" t="s">
        <v>4775</v>
      </c>
      <c r="I730" s="112"/>
      <c r="J730" s="55" t="s">
        <v>7490</v>
      </c>
      <c r="K730" s="55"/>
      <c r="L730" s="112" t="s">
        <v>91</v>
      </c>
      <c r="M730" s="113">
        <v>1</v>
      </c>
      <c r="N730" s="112" t="s">
        <v>8509</v>
      </c>
      <c r="O730" s="112" t="s">
        <v>8514</v>
      </c>
      <c r="P730" s="112" t="s">
        <v>91</v>
      </c>
      <c r="Q730" s="112" t="s">
        <v>68</v>
      </c>
      <c r="R730" s="112"/>
      <c r="S730" s="112"/>
    </row>
    <row r="731" spans="1:19" x14ac:dyDescent="0.25">
      <c r="A731" s="110" t="s">
        <v>67</v>
      </c>
      <c r="B731" s="111">
        <v>14</v>
      </c>
      <c r="C731" s="112" t="s">
        <v>3953</v>
      </c>
      <c r="D731" s="49" t="s">
        <v>8556</v>
      </c>
      <c r="E731" s="112"/>
      <c r="F731" s="112"/>
      <c r="G731" s="49" t="s">
        <v>3569</v>
      </c>
      <c r="H731" s="49" t="s">
        <v>4741</v>
      </c>
      <c r="I731" s="112"/>
      <c r="J731" s="55" t="s">
        <v>7490</v>
      </c>
      <c r="K731" s="55"/>
      <c r="L731" s="112" t="s">
        <v>91</v>
      </c>
      <c r="M731" s="113">
        <v>0</v>
      </c>
      <c r="N731" s="112" t="s">
        <v>8509</v>
      </c>
      <c r="O731" s="112"/>
      <c r="P731" s="112" t="s">
        <v>91</v>
      </c>
      <c r="Q731" s="112" t="s">
        <v>68</v>
      </c>
      <c r="R731" s="112"/>
      <c r="S731" s="112"/>
    </row>
    <row r="732" spans="1:19" x14ac:dyDescent="0.25">
      <c r="A732" s="110" t="s">
        <v>67</v>
      </c>
      <c r="B732" s="111">
        <v>17</v>
      </c>
      <c r="C732" s="112" t="s">
        <v>3955</v>
      </c>
      <c r="D732" s="49" t="s">
        <v>8558</v>
      </c>
      <c r="E732" s="112"/>
      <c r="F732" s="112"/>
      <c r="G732" s="49" t="s">
        <v>4746</v>
      </c>
      <c r="H732" s="49" t="s">
        <v>3877</v>
      </c>
      <c r="I732" s="112"/>
      <c r="J732" s="55" t="s">
        <v>7490</v>
      </c>
      <c r="K732" s="55"/>
      <c r="L732" s="112" t="s">
        <v>91</v>
      </c>
      <c r="M732" s="113">
        <v>0</v>
      </c>
      <c r="N732" s="112" t="s">
        <v>8509</v>
      </c>
      <c r="O732" s="112"/>
      <c r="P732" s="112" t="s">
        <v>91</v>
      </c>
      <c r="Q732" s="112" t="s">
        <v>68</v>
      </c>
      <c r="R732" s="112"/>
      <c r="S732" s="112"/>
    </row>
    <row r="733" spans="1:19" x14ac:dyDescent="0.25">
      <c r="A733" s="112" t="s">
        <v>67</v>
      </c>
      <c r="B733" s="111">
        <v>15</v>
      </c>
      <c r="C733" s="112" t="s">
        <v>3971</v>
      </c>
      <c r="D733" s="55" t="s">
        <v>8563</v>
      </c>
      <c r="E733" s="112" t="s">
        <v>8291</v>
      </c>
      <c r="F733" s="110" t="s">
        <v>2172</v>
      </c>
      <c r="G733" s="49" t="s">
        <v>4776</v>
      </c>
      <c r="H733" s="49" t="s">
        <v>4777</v>
      </c>
      <c r="I733" s="112"/>
      <c r="J733" s="55" t="s">
        <v>7490</v>
      </c>
      <c r="K733" s="55"/>
      <c r="L733" s="112" t="s">
        <v>91</v>
      </c>
      <c r="M733" s="113">
        <v>0</v>
      </c>
      <c r="N733" s="112" t="s">
        <v>8509</v>
      </c>
      <c r="O733" s="112" t="s">
        <v>8514</v>
      </c>
      <c r="P733" s="112" t="s">
        <v>91</v>
      </c>
      <c r="Q733" s="112" t="s">
        <v>68</v>
      </c>
      <c r="R733" s="112"/>
      <c r="S733" s="112"/>
    </row>
    <row r="734" spans="1:19" x14ac:dyDescent="0.25">
      <c r="A734" s="110" t="s">
        <v>67</v>
      </c>
      <c r="B734" s="111">
        <v>18</v>
      </c>
      <c r="C734" s="112" t="s">
        <v>3959</v>
      </c>
      <c r="D734" s="49" t="s">
        <v>8559</v>
      </c>
      <c r="E734" s="112"/>
      <c r="F734" s="112"/>
      <c r="G734" s="52" t="s">
        <v>4751</v>
      </c>
      <c r="H734" s="52" t="s">
        <v>4752</v>
      </c>
      <c r="I734" s="112"/>
      <c r="J734" s="55" t="s">
        <v>7490</v>
      </c>
      <c r="K734" s="55"/>
      <c r="L734" s="112" t="s">
        <v>91</v>
      </c>
      <c r="M734" s="113">
        <v>0</v>
      </c>
      <c r="N734" s="112" t="s">
        <v>8509</v>
      </c>
      <c r="O734" s="112"/>
      <c r="P734" s="112" t="s">
        <v>91</v>
      </c>
      <c r="Q734" s="112" t="s">
        <v>68</v>
      </c>
      <c r="R734" s="112"/>
      <c r="S734" s="112"/>
    </row>
    <row r="735" spans="1:19" x14ac:dyDescent="0.25">
      <c r="A735" s="110" t="s">
        <v>67</v>
      </c>
      <c r="B735" s="111">
        <v>19</v>
      </c>
      <c r="C735" s="112" t="s">
        <v>3960</v>
      </c>
      <c r="D735" s="49" t="s">
        <v>8560</v>
      </c>
      <c r="E735" s="112"/>
      <c r="F735" s="112"/>
      <c r="G735" s="52" t="s">
        <v>4753</v>
      </c>
      <c r="H735" s="52" t="s">
        <v>4754</v>
      </c>
      <c r="I735" s="112"/>
      <c r="J735" s="55" t="s">
        <v>7490</v>
      </c>
      <c r="K735" s="55"/>
      <c r="L735" s="112" t="s">
        <v>91</v>
      </c>
      <c r="M735" s="113">
        <v>0</v>
      </c>
      <c r="N735" s="112" t="s">
        <v>8509</v>
      </c>
      <c r="O735" s="112"/>
      <c r="P735" s="112" t="s">
        <v>91</v>
      </c>
      <c r="Q735" s="112" t="s">
        <v>68</v>
      </c>
      <c r="R735" s="112"/>
      <c r="S735" s="112"/>
    </row>
    <row r="736" spans="1:19" x14ac:dyDescent="0.25">
      <c r="A736" s="110" t="s">
        <v>67</v>
      </c>
      <c r="B736" s="111">
        <v>20</v>
      </c>
      <c r="C736" s="112" t="s">
        <v>3956</v>
      </c>
      <c r="D736" s="49" t="s">
        <v>6378</v>
      </c>
      <c r="E736" s="112"/>
      <c r="F736" s="112"/>
      <c r="G736" s="49" t="s">
        <v>4747</v>
      </c>
      <c r="H736" s="49" t="s">
        <v>3879</v>
      </c>
      <c r="I736" s="112"/>
      <c r="J736" s="55" t="s">
        <v>7490</v>
      </c>
      <c r="K736" s="55"/>
      <c r="L736" s="112" t="s">
        <v>153</v>
      </c>
      <c r="M736" s="113">
        <v>0</v>
      </c>
      <c r="N736" s="112" t="s">
        <v>8509</v>
      </c>
      <c r="O736" s="112"/>
      <c r="P736" s="112" t="s">
        <v>153</v>
      </c>
      <c r="Q736" s="112" t="s">
        <v>68</v>
      </c>
      <c r="R736" s="112"/>
      <c r="S736" s="112"/>
    </row>
    <row r="737" spans="1:19" x14ac:dyDescent="0.25">
      <c r="A737" s="110" t="s">
        <v>67</v>
      </c>
      <c r="B737" s="111">
        <v>21</v>
      </c>
      <c r="C737" s="112" t="s">
        <v>3957</v>
      </c>
      <c r="D737" s="49" t="s">
        <v>8561</v>
      </c>
      <c r="E737" s="112"/>
      <c r="F737" s="112"/>
      <c r="G737" s="49" t="s">
        <v>4748</v>
      </c>
      <c r="H737" s="49" t="s">
        <v>4749</v>
      </c>
      <c r="I737" s="112"/>
      <c r="J737" s="55" t="s">
        <v>7490</v>
      </c>
      <c r="K737" s="55"/>
      <c r="L737" s="112" t="s">
        <v>153</v>
      </c>
      <c r="M737" s="113">
        <v>0</v>
      </c>
      <c r="N737" s="112" t="s">
        <v>8509</v>
      </c>
      <c r="O737" s="112"/>
      <c r="P737" s="112" t="s">
        <v>153</v>
      </c>
      <c r="Q737" s="112" t="s">
        <v>68</v>
      </c>
      <c r="R737" s="112"/>
      <c r="S737" s="112"/>
    </row>
    <row r="738" spans="1:19" x14ac:dyDescent="0.25">
      <c r="A738" s="110" t="s">
        <v>67</v>
      </c>
      <c r="B738" s="111">
        <v>22</v>
      </c>
      <c r="C738" s="112" t="s">
        <v>3958</v>
      </c>
      <c r="D738" s="49" t="s">
        <v>8562</v>
      </c>
      <c r="E738" s="112"/>
      <c r="F738" s="112"/>
      <c r="G738" s="49" t="s">
        <v>4750</v>
      </c>
      <c r="H738" s="52" t="s">
        <v>3883</v>
      </c>
      <c r="I738" s="112"/>
      <c r="J738" s="55" t="s">
        <v>7490</v>
      </c>
      <c r="K738" s="55"/>
      <c r="L738" s="112" t="s">
        <v>91</v>
      </c>
      <c r="M738" s="113">
        <v>0</v>
      </c>
      <c r="N738" s="112" t="s">
        <v>8509</v>
      </c>
      <c r="O738" s="112"/>
      <c r="P738" s="112" t="s">
        <v>91</v>
      </c>
      <c r="Q738" s="112" t="s">
        <v>68</v>
      </c>
      <c r="R738" s="112"/>
      <c r="S738" s="112"/>
    </row>
    <row r="739" spans="1:19" x14ac:dyDescent="0.25">
      <c r="A739" s="110" t="s">
        <v>67</v>
      </c>
      <c r="B739" s="111">
        <v>23</v>
      </c>
      <c r="C739" s="112" t="s">
        <v>3954</v>
      </c>
      <c r="D739" s="49" t="s">
        <v>8564</v>
      </c>
      <c r="E739" s="112"/>
      <c r="F739" s="112"/>
      <c r="G739" s="49" t="s">
        <v>4742</v>
      </c>
      <c r="H739" s="52" t="s">
        <v>4743</v>
      </c>
      <c r="I739" s="112"/>
      <c r="J739" s="55" t="s">
        <v>7490</v>
      </c>
      <c r="K739" s="55"/>
      <c r="L739" s="112" t="s">
        <v>91</v>
      </c>
      <c r="M739" s="113">
        <v>0</v>
      </c>
      <c r="N739" s="112" t="s">
        <v>8509</v>
      </c>
      <c r="O739" s="112"/>
      <c r="P739" s="112" t="s">
        <v>91</v>
      </c>
      <c r="Q739" s="112" t="s">
        <v>68</v>
      </c>
      <c r="R739" s="112"/>
      <c r="S739" s="112"/>
    </row>
    <row r="740" spans="1:19" x14ac:dyDescent="0.25">
      <c r="A740" s="112" t="s">
        <v>72</v>
      </c>
      <c r="B740" s="111">
        <v>1</v>
      </c>
      <c r="C740" s="112" t="s">
        <v>2607</v>
      </c>
      <c r="D740" s="120" t="s">
        <v>6416</v>
      </c>
      <c r="E740" s="112" t="s">
        <v>8304</v>
      </c>
      <c r="F740" s="67" t="s">
        <v>7891</v>
      </c>
      <c r="G740" s="49" t="s">
        <v>3030</v>
      </c>
      <c r="H740" s="49" t="s">
        <v>4806</v>
      </c>
      <c r="I740" s="112"/>
      <c r="J740" s="55" t="s">
        <v>7490</v>
      </c>
      <c r="K740" s="55"/>
      <c r="L740" s="98" t="s">
        <v>7470</v>
      </c>
      <c r="M740" s="159" t="s">
        <v>8508</v>
      </c>
      <c r="N740" s="98" t="s">
        <v>8510</v>
      </c>
      <c r="O740" s="98" t="s">
        <v>8513</v>
      </c>
      <c r="P740" s="112" t="s">
        <v>100</v>
      </c>
      <c r="Q740" s="112" t="s">
        <v>68</v>
      </c>
      <c r="R740" s="112"/>
      <c r="S740" s="112"/>
    </row>
    <row r="741" spans="1:19" x14ac:dyDescent="0.25">
      <c r="A741" s="112" t="s">
        <v>72</v>
      </c>
      <c r="B741" s="92">
        <v>2</v>
      </c>
      <c r="C741" s="53" t="s">
        <v>202</v>
      </c>
      <c r="D741" s="53" t="s">
        <v>1948</v>
      </c>
      <c r="E741" s="112" t="s">
        <v>8302</v>
      </c>
      <c r="F741" s="67" t="s">
        <v>7704</v>
      </c>
      <c r="G741" s="53" t="s">
        <v>492</v>
      </c>
      <c r="H741" s="53" t="s">
        <v>493</v>
      </c>
      <c r="I741" s="67" t="s">
        <v>2398</v>
      </c>
      <c r="J741" s="55" t="s">
        <v>7490</v>
      </c>
      <c r="K741" s="55"/>
      <c r="L741" s="53" t="s">
        <v>91</v>
      </c>
      <c r="M741" s="154" t="s">
        <v>8508</v>
      </c>
      <c r="N741" s="55" t="s">
        <v>8510</v>
      </c>
      <c r="O741" s="55" t="s">
        <v>8513</v>
      </c>
      <c r="P741" s="112" t="s">
        <v>91</v>
      </c>
      <c r="Q741" s="112" t="s">
        <v>68</v>
      </c>
      <c r="R741" s="112"/>
      <c r="S741" s="112"/>
    </row>
    <row r="742" spans="1:19" x14ac:dyDescent="0.25">
      <c r="A742" s="112" t="s">
        <v>72</v>
      </c>
      <c r="B742" s="111">
        <v>3</v>
      </c>
      <c r="C742" s="112" t="s">
        <v>3966</v>
      </c>
      <c r="D742" s="120" t="s">
        <v>6415</v>
      </c>
      <c r="E742" s="112" t="s">
        <v>8303</v>
      </c>
      <c r="F742" s="67" t="s">
        <v>7869</v>
      </c>
      <c r="G742" s="49" t="s">
        <v>4766</v>
      </c>
      <c r="H742" s="49" t="s">
        <v>4767</v>
      </c>
      <c r="I742" s="112"/>
      <c r="J742" s="55" t="s">
        <v>7490</v>
      </c>
      <c r="K742" s="55"/>
      <c r="L742" s="112" t="s">
        <v>91</v>
      </c>
      <c r="M742" s="113" t="s">
        <v>8508</v>
      </c>
      <c r="N742" s="112" t="s">
        <v>8510</v>
      </c>
      <c r="O742" s="112" t="s">
        <v>8513</v>
      </c>
      <c r="P742" s="112" t="s">
        <v>91</v>
      </c>
      <c r="Q742" s="112" t="s">
        <v>68</v>
      </c>
      <c r="R742" s="112"/>
      <c r="S742" s="112"/>
    </row>
    <row r="743" spans="1:19" x14ac:dyDescent="0.25">
      <c r="A743" s="112" t="s">
        <v>72</v>
      </c>
      <c r="B743" s="92">
        <v>4</v>
      </c>
      <c r="C743" s="53" t="s">
        <v>223</v>
      </c>
      <c r="D743" s="53" t="s">
        <v>6429</v>
      </c>
      <c r="E743" s="55" t="s">
        <v>8310</v>
      </c>
      <c r="F743" s="67" t="s">
        <v>2195</v>
      </c>
      <c r="G743" s="53" t="s">
        <v>528</v>
      </c>
      <c r="H743" s="53" t="s">
        <v>392</v>
      </c>
      <c r="I743" s="67" t="s">
        <v>2355</v>
      </c>
      <c r="J743" s="55" t="s">
        <v>7490</v>
      </c>
      <c r="K743" s="55"/>
      <c r="L743" s="49" t="s">
        <v>7469</v>
      </c>
      <c r="M743" s="152" t="s">
        <v>8508</v>
      </c>
      <c r="N743" s="49" t="s">
        <v>8509</v>
      </c>
      <c r="O743" s="49" t="s">
        <v>8513</v>
      </c>
      <c r="P743" s="112" t="s">
        <v>156</v>
      </c>
      <c r="Q743" s="112" t="s">
        <v>68</v>
      </c>
      <c r="R743" s="112"/>
      <c r="S743" s="112"/>
    </row>
    <row r="744" spans="1:19" x14ac:dyDescent="0.25">
      <c r="A744" s="112" t="s">
        <v>72</v>
      </c>
      <c r="B744" s="92">
        <v>5</v>
      </c>
      <c r="C744" s="53" t="s">
        <v>224</v>
      </c>
      <c r="D744" s="53" t="s">
        <v>6430</v>
      </c>
      <c r="E744" s="55" t="s">
        <v>8311</v>
      </c>
      <c r="F744" s="67" t="s">
        <v>2196</v>
      </c>
      <c r="G744" s="53" t="s">
        <v>529</v>
      </c>
      <c r="H744" s="53" t="s">
        <v>394</v>
      </c>
      <c r="I744" s="67" t="s">
        <v>2356</v>
      </c>
      <c r="J744" s="55" t="s">
        <v>7490</v>
      </c>
      <c r="K744" s="55"/>
      <c r="L744" s="49" t="s">
        <v>7469</v>
      </c>
      <c r="M744" s="152" t="s">
        <v>8508</v>
      </c>
      <c r="N744" s="49" t="s">
        <v>8509</v>
      </c>
      <c r="O744" s="49" t="s">
        <v>8513</v>
      </c>
      <c r="P744" s="112" t="s">
        <v>156</v>
      </c>
      <c r="Q744" s="112" t="s">
        <v>68</v>
      </c>
      <c r="R744" s="112"/>
      <c r="S744" s="112"/>
    </row>
    <row r="745" spans="1:19" x14ac:dyDescent="0.25">
      <c r="A745" s="112" t="s">
        <v>72</v>
      </c>
      <c r="B745" s="92">
        <v>6</v>
      </c>
      <c r="C745" s="53" t="s">
        <v>225</v>
      </c>
      <c r="D745" s="53" t="s">
        <v>1970</v>
      </c>
      <c r="E745" s="49" t="s">
        <v>8312</v>
      </c>
      <c r="F745" s="67" t="s">
        <v>7892</v>
      </c>
      <c r="G745" s="53" t="s">
        <v>530</v>
      </c>
      <c r="H745" s="53" t="s">
        <v>531</v>
      </c>
      <c r="I745" s="67" t="s">
        <v>2414</v>
      </c>
      <c r="J745" s="55" t="s">
        <v>3762</v>
      </c>
      <c r="K745" s="55" t="s">
        <v>7489</v>
      </c>
      <c r="L745" s="53" t="s">
        <v>91</v>
      </c>
      <c r="M745" s="154">
        <v>1</v>
      </c>
      <c r="N745" s="55" t="s">
        <v>8509</v>
      </c>
      <c r="O745" s="55" t="s">
        <v>8514</v>
      </c>
      <c r="P745" s="112" t="s">
        <v>92</v>
      </c>
      <c r="Q745" s="112" t="s">
        <v>68</v>
      </c>
      <c r="R745" s="112"/>
      <c r="S745" s="112"/>
    </row>
    <row r="746" spans="1:19" x14ac:dyDescent="0.25">
      <c r="A746" s="112" t="s">
        <v>72</v>
      </c>
      <c r="B746" s="111">
        <v>7</v>
      </c>
      <c r="C746" s="112" t="s">
        <v>3986</v>
      </c>
      <c r="D746" s="53" t="s">
        <v>6452</v>
      </c>
      <c r="E746" s="112" t="s">
        <v>8313</v>
      </c>
      <c r="F746" s="67" t="s">
        <v>7893</v>
      </c>
      <c r="G746" s="49" t="s">
        <v>4807</v>
      </c>
      <c r="H746" s="49" t="s">
        <v>4808</v>
      </c>
      <c r="I746" s="112"/>
      <c r="J746" s="55" t="s">
        <v>7490</v>
      </c>
      <c r="K746" s="55"/>
      <c r="L746" s="112" t="s">
        <v>91</v>
      </c>
      <c r="M746" s="113">
        <v>0</v>
      </c>
      <c r="N746" s="112" t="s">
        <v>8509</v>
      </c>
      <c r="O746" s="112" t="s">
        <v>8514</v>
      </c>
      <c r="P746" s="112" t="s">
        <v>92</v>
      </c>
      <c r="Q746" s="112" t="s">
        <v>68</v>
      </c>
      <c r="R746" s="112"/>
      <c r="S746" s="112"/>
    </row>
    <row r="747" spans="1:19" x14ac:dyDescent="0.25">
      <c r="A747" s="112" t="s">
        <v>72</v>
      </c>
      <c r="B747" s="111">
        <v>12</v>
      </c>
      <c r="C747" s="112" t="s">
        <v>3987</v>
      </c>
      <c r="D747" s="53" t="s">
        <v>6424</v>
      </c>
      <c r="E747" s="112" t="s">
        <v>8314</v>
      </c>
      <c r="F747" s="67" t="s">
        <v>7894</v>
      </c>
      <c r="G747" s="49" t="s">
        <v>4809</v>
      </c>
      <c r="H747" s="49" t="s">
        <v>4810</v>
      </c>
      <c r="I747" s="112"/>
      <c r="J747" s="55" t="s">
        <v>7490</v>
      </c>
      <c r="K747" s="55"/>
      <c r="L747" s="49" t="s">
        <v>7469</v>
      </c>
      <c r="M747" s="152">
        <v>0</v>
      </c>
      <c r="N747" s="49" t="s">
        <v>8509</v>
      </c>
      <c r="O747" s="49" t="s">
        <v>8514</v>
      </c>
      <c r="P747" s="112" t="s">
        <v>195</v>
      </c>
      <c r="Q747" s="112" t="s">
        <v>68</v>
      </c>
      <c r="R747" s="112"/>
      <c r="S747" s="112"/>
    </row>
    <row r="748" spans="1:19" x14ac:dyDescent="0.25">
      <c r="A748" s="112" t="s">
        <v>72</v>
      </c>
      <c r="B748" s="111">
        <v>12</v>
      </c>
      <c r="C748" s="112" t="s">
        <v>3990</v>
      </c>
      <c r="D748" s="53" t="s">
        <v>6425</v>
      </c>
      <c r="E748" s="112" t="s">
        <v>8315</v>
      </c>
      <c r="F748" s="67" t="s">
        <v>7895</v>
      </c>
      <c r="G748" s="49" t="s">
        <v>4816</v>
      </c>
      <c r="H748" s="49" t="s">
        <v>4817</v>
      </c>
      <c r="I748" s="112"/>
      <c r="J748" s="55" t="s">
        <v>7490</v>
      </c>
      <c r="K748" s="55"/>
      <c r="L748" s="49" t="s">
        <v>7469</v>
      </c>
      <c r="M748" s="152">
        <v>0</v>
      </c>
      <c r="N748" s="49" t="s">
        <v>8509</v>
      </c>
      <c r="O748" s="49" t="s">
        <v>8514</v>
      </c>
      <c r="P748" s="112" t="s">
        <v>3012</v>
      </c>
      <c r="Q748" s="112" t="s">
        <v>68</v>
      </c>
      <c r="R748" s="112"/>
      <c r="S748" s="112"/>
    </row>
    <row r="749" spans="1:19" x14ac:dyDescent="0.25">
      <c r="A749" s="112" t="s">
        <v>72</v>
      </c>
      <c r="B749" s="92">
        <v>12</v>
      </c>
      <c r="C749" s="53" t="s">
        <v>226</v>
      </c>
      <c r="D749" s="53" t="s">
        <v>6428</v>
      </c>
      <c r="E749" s="49" t="s">
        <v>8316</v>
      </c>
      <c r="F749" s="67" t="s">
        <v>7896</v>
      </c>
      <c r="G749" s="53" t="s">
        <v>532</v>
      </c>
      <c r="H749" s="53" t="s">
        <v>533</v>
      </c>
      <c r="I749" s="67" t="s">
        <v>2415</v>
      </c>
      <c r="J749" s="55" t="s">
        <v>7490</v>
      </c>
      <c r="K749" s="55"/>
      <c r="L749" s="49" t="s">
        <v>7469</v>
      </c>
      <c r="M749" s="152">
        <v>1</v>
      </c>
      <c r="N749" s="49" t="s">
        <v>8509</v>
      </c>
      <c r="O749" s="49" t="s">
        <v>8514</v>
      </c>
      <c r="P749" s="112" t="s">
        <v>195</v>
      </c>
      <c r="Q749" s="112" t="s">
        <v>68</v>
      </c>
      <c r="R749" s="112"/>
      <c r="S749" s="112"/>
    </row>
    <row r="750" spans="1:19" x14ac:dyDescent="0.25">
      <c r="A750" s="112" t="s">
        <v>72</v>
      </c>
      <c r="B750" s="111">
        <v>12</v>
      </c>
      <c r="C750" s="112" t="s">
        <v>3989</v>
      </c>
      <c r="D750" s="53" t="s">
        <v>6414</v>
      </c>
      <c r="E750" s="112" t="s">
        <v>8317</v>
      </c>
      <c r="F750" s="110" t="s">
        <v>7897</v>
      </c>
      <c r="G750" s="49" t="s">
        <v>4814</v>
      </c>
      <c r="H750" s="49" t="s">
        <v>4815</v>
      </c>
      <c r="I750" s="112"/>
      <c r="J750" s="55" t="s">
        <v>7490</v>
      </c>
      <c r="K750" s="55"/>
      <c r="L750" s="49" t="s">
        <v>7469</v>
      </c>
      <c r="M750" s="152">
        <v>1</v>
      </c>
      <c r="N750" s="49" t="s">
        <v>8509</v>
      </c>
      <c r="O750" s="49" t="s">
        <v>8514</v>
      </c>
      <c r="P750" s="112" t="s">
        <v>195</v>
      </c>
      <c r="Q750" s="112" t="s">
        <v>68</v>
      </c>
      <c r="R750" s="112"/>
      <c r="S750" s="112"/>
    </row>
    <row r="751" spans="1:19" x14ac:dyDescent="0.25">
      <c r="A751" s="112" t="s">
        <v>72</v>
      </c>
      <c r="B751" s="111">
        <v>12</v>
      </c>
      <c r="C751" s="112" t="s">
        <v>3993</v>
      </c>
      <c r="D751" s="53" t="s">
        <v>6421</v>
      </c>
      <c r="E751" s="112" t="s">
        <v>8318</v>
      </c>
      <c r="F751" s="110" t="s">
        <v>7898</v>
      </c>
      <c r="G751" s="49" t="s">
        <v>4822</v>
      </c>
      <c r="H751" s="49" t="s">
        <v>4823</v>
      </c>
      <c r="I751" s="112"/>
      <c r="J751" s="55" t="s">
        <v>7490</v>
      </c>
      <c r="K751" s="55"/>
      <c r="L751" s="49" t="s">
        <v>7469</v>
      </c>
      <c r="M751" s="152">
        <v>1</v>
      </c>
      <c r="N751" s="49" t="s">
        <v>8509</v>
      </c>
      <c r="O751" s="49" t="s">
        <v>8514</v>
      </c>
      <c r="P751" s="112" t="s">
        <v>3012</v>
      </c>
      <c r="Q751" s="112" t="s">
        <v>68</v>
      </c>
      <c r="R751" s="112"/>
      <c r="S751" s="112"/>
    </row>
    <row r="752" spans="1:19" x14ac:dyDescent="0.25">
      <c r="A752" s="112" t="s">
        <v>72</v>
      </c>
      <c r="B752" s="111">
        <v>12</v>
      </c>
      <c r="C752" s="112" t="s">
        <v>3988</v>
      </c>
      <c r="D752" s="53" t="s">
        <v>6422</v>
      </c>
      <c r="E752" s="112" t="s">
        <v>8319</v>
      </c>
      <c r="F752" s="110" t="s">
        <v>7899</v>
      </c>
      <c r="G752" s="49" t="s">
        <v>4811</v>
      </c>
      <c r="H752" s="49" t="s">
        <v>4812</v>
      </c>
      <c r="I752" s="112"/>
      <c r="J752" s="55" t="s">
        <v>7490</v>
      </c>
      <c r="K752" s="55"/>
      <c r="L752" s="49" t="s">
        <v>7469</v>
      </c>
      <c r="M752" s="152">
        <v>0</v>
      </c>
      <c r="N752" s="49" t="s">
        <v>8509</v>
      </c>
      <c r="O752" s="49" t="s">
        <v>8514</v>
      </c>
      <c r="P752" s="112" t="s">
        <v>195</v>
      </c>
      <c r="Q752" s="112" t="s">
        <v>68</v>
      </c>
      <c r="R752" s="112"/>
      <c r="S752" s="112"/>
    </row>
    <row r="753" spans="1:19" x14ac:dyDescent="0.25">
      <c r="A753" s="112" t="s">
        <v>72</v>
      </c>
      <c r="B753" s="111">
        <v>12</v>
      </c>
      <c r="C753" s="112" t="s">
        <v>3991</v>
      </c>
      <c r="D753" s="53" t="s">
        <v>6423</v>
      </c>
      <c r="E753" s="112" t="s">
        <v>8320</v>
      </c>
      <c r="F753" s="110" t="s">
        <v>7900</v>
      </c>
      <c r="G753" s="49" t="s">
        <v>4818</v>
      </c>
      <c r="H753" s="49" t="s">
        <v>4819</v>
      </c>
      <c r="I753" s="112"/>
      <c r="J753" s="55" t="s">
        <v>7490</v>
      </c>
      <c r="K753" s="55"/>
      <c r="L753" s="49" t="s">
        <v>7469</v>
      </c>
      <c r="M753" s="152">
        <v>0</v>
      </c>
      <c r="N753" s="49" t="s">
        <v>8509</v>
      </c>
      <c r="O753" s="49" t="s">
        <v>8514</v>
      </c>
      <c r="P753" s="112" t="s">
        <v>3012</v>
      </c>
      <c r="Q753" s="112" t="s">
        <v>68</v>
      </c>
      <c r="R753" s="112"/>
      <c r="S753" s="112"/>
    </row>
    <row r="754" spans="1:19" x14ac:dyDescent="0.25">
      <c r="A754" s="112" t="s">
        <v>72</v>
      </c>
      <c r="B754" s="111">
        <v>12</v>
      </c>
      <c r="C754" s="112" t="s">
        <v>2647</v>
      </c>
      <c r="D754" s="53" t="s">
        <v>6426</v>
      </c>
      <c r="E754" s="112" t="s">
        <v>8321</v>
      </c>
      <c r="F754" s="110" t="s">
        <v>7901</v>
      </c>
      <c r="G754" s="49" t="s">
        <v>4813</v>
      </c>
      <c r="H754" s="49" t="s">
        <v>2887</v>
      </c>
      <c r="I754" s="112"/>
      <c r="J754" s="55" t="s">
        <v>7490</v>
      </c>
      <c r="K754" s="55"/>
      <c r="L754" s="49" t="s">
        <v>7469</v>
      </c>
      <c r="M754" s="152">
        <v>1</v>
      </c>
      <c r="N754" s="49" t="s">
        <v>8509</v>
      </c>
      <c r="O754" s="49" t="s">
        <v>8514</v>
      </c>
      <c r="P754" s="112" t="s">
        <v>195</v>
      </c>
      <c r="Q754" s="112" t="s">
        <v>68</v>
      </c>
      <c r="R754" s="112"/>
      <c r="S754" s="112"/>
    </row>
    <row r="755" spans="1:19" x14ac:dyDescent="0.25">
      <c r="A755" s="112" t="s">
        <v>72</v>
      </c>
      <c r="B755" s="111">
        <v>12</v>
      </c>
      <c r="C755" s="112" t="s">
        <v>3992</v>
      </c>
      <c r="D755" s="53" t="s">
        <v>6427</v>
      </c>
      <c r="E755" s="112" t="s">
        <v>8322</v>
      </c>
      <c r="F755" s="110" t="s">
        <v>7902</v>
      </c>
      <c r="G755" s="49" t="s">
        <v>4820</v>
      </c>
      <c r="H755" s="49" t="s">
        <v>4821</v>
      </c>
      <c r="I755" s="112"/>
      <c r="J755" s="55" t="s">
        <v>7490</v>
      </c>
      <c r="K755" s="55"/>
      <c r="L755" s="49" t="s">
        <v>7469</v>
      </c>
      <c r="M755" s="152">
        <v>1</v>
      </c>
      <c r="N755" s="49" t="s">
        <v>8509</v>
      </c>
      <c r="O755" s="49" t="s">
        <v>8514</v>
      </c>
      <c r="P755" s="112" t="s">
        <v>3012</v>
      </c>
      <c r="Q755" s="112" t="s">
        <v>68</v>
      </c>
      <c r="R755" s="112"/>
      <c r="S755" s="112"/>
    </row>
    <row r="756" spans="1:19" x14ac:dyDescent="0.25">
      <c r="A756" s="112" t="s">
        <v>72</v>
      </c>
      <c r="B756" s="92">
        <v>13</v>
      </c>
      <c r="C756" s="53" t="s">
        <v>227</v>
      </c>
      <c r="D756" s="53" t="s">
        <v>6417</v>
      </c>
      <c r="E756" s="49" t="s">
        <v>8323</v>
      </c>
      <c r="F756" s="67" t="s">
        <v>7903</v>
      </c>
      <c r="G756" s="53" t="s">
        <v>534</v>
      </c>
      <c r="H756" s="53" t="s">
        <v>535</v>
      </c>
      <c r="I756" s="67" t="s">
        <v>2416</v>
      </c>
      <c r="J756" s="55" t="s">
        <v>7490</v>
      </c>
      <c r="K756" s="55"/>
      <c r="L756" s="49" t="s">
        <v>7469</v>
      </c>
      <c r="M756" s="152">
        <v>2</v>
      </c>
      <c r="N756" s="49" t="s">
        <v>8509</v>
      </c>
      <c r="O756" s="49" t="s">
        <v>8514</v>
      </c>
      <c r="P756" s="112" t="s">
        <v>195</v>
      </c>
      <c r="Q756" s="112" t="s">
        <v>68</v>
      </c>
      <c r="R756" s="112"/>
      <c r="S756" s="112"/>
    </row>
    <row r="757" spans="1:19" x14ac:dyDescent="0.25">
      <c r="A757" s="112" t="s">
        <v>72</v>
      </c>
      <c r="B757" s="111">
        <v>14</v>
      </c>
      <c r="C757" s="112" t="s">
        <v>228</v>
      </c>
      <c r="D757" s="53" t="s">
        <v>6418</v>
      </c>
      <c r="E757" s="49" t="s">
        <v>8324</v>
      </c>
      <c r="F757" s="110" t="s">
        <v>7904</v>
      </c>
      <c r="G757" s="52" t="s">
        <v>536</v>
      </c>
      <c r="H757" s="49" t="s">
        <v>537</v>
      </c>
      <c r="I757" s="112"/>
      <c r="J757" s="55" t="s">
        <v>7490</v>
      </c>
      <c r="K757" s="55"/>
      <c r="L757" s="49" t="s">
        <v>7469</v>
      </c>
      <c r="M757" s="152">
        <v>0</v>
      </c>
      <c r="N757" s="49" t="s">
        <v>8509</v>
      </c>
      <c r="O757" s="49" t="s">
        <v>8514</v>
      </c>
      <c r="P757" s="112" t="s">
        <v>195</v>
      </c>
      <c r="Q757" s="112" t="s">
        <v>68</v>
      </c>
      <c r="R757" s="112"/>
      <c r="S757" s="112"/>
    </row>
    <row r="758" spans="1:19" x14ac:dyDescent="0.25">
      <c r="A758" s="112" t="s">
        <v>72</v>
      </c>
      <c r="B758" s="92">
        <v>15</v>
      </c>
      <c r="C758" s="53" t="s">
        <v>229</v>
      </c>
      <c r="D758" s="53" t="s">
        <v>6419</v>
      </c>
      <c r="E758" s="49" t="s">
        <v>8325</v>
      </c>
      <c r="F758" s="67" t="s">
        <v>7905</v>
      </c>
      <c r="G758" s="53" t="s">
        <v>538</v>
      </c>
      <c r="H758" s="53" t="s">
        <v>539</v>
      </c>
      <c r="I758" s="67" t="s">
        <v>2418</v>
      </c>
      <c r="J758" s="55" t="s">
        <v>7490</v>
      </c>
      <c r="K758" s="55"/>
      <c r="L758" s="49" t="s">
        <v>7469</v>
      </c>
      <c r="M758" s="152">
        <v>1</v>
      </c>
      <c r="N758" s="49" t="s">
        <v>8509</v>
      </c>
      <c r="O758" s="49" t="s">
        <v>8514</v>
      </c>
      <c r="P758" s="112" t="s">
        <v>195</v>
      </c>
      <c r="Q758" s="112" t="s">
        <v>68</v>
      </c>
      <c r="R758" s="112"/>
      <c r="S758" s="112"/>
    </row>
    <row r="759" spans="1:19" x14ac:dyDescent="0.25">
      <c r="A759" s="112" t="s">
        <v>72</v>
      </c>
      <c r="B759" s="92">
        <v>16</v>
      </c>
      <c r="C759" s="53" t="s">
        <v>230</v>
      </c>
      <c r="D759" s="53" t="s">
        <v>6420</v>
      </c>
      <c r="E759" s="49" t="s">
        <v>8326</v>
      </c>
      <c r="F759" s="67" t="s">
        <v>8305</v>
      </c>
      <c r="G759" s="53" t="s">
        <v>540</v>
      </c>
      <c r="H759" s="53" t="s">
        <v>541</v>
      </c>
      <c r="I759" s="67" t="s">
        <v>2419</v>
      </c>
      <c r="J759" s="55" t="s">
        <v>7490</v>
      </c>
      <c r="K759" s="55"/>
      <c r="L759" s="49" t="s">
        <v>7469</v>
      </c>
      <c r="M759" s="152">
        <v>2</v>
      </c>
      <c r="N759" s="49" t="s">
        <v>8509</v>
      </c>
      <c r="O759" s="49" t="s">
        <v>8514</v>
      </c>
      <c r="P759" s="112" t="s">
        <v>195</v>
      </c>
      <c r="Q759" s="112" t="s">
        <v>68</v>
      </c>
      <c r="R759" s="112"/>
      <c r="S759" s="112"/>
    </row>
    <row r="760" spans="1:19" x14ac:dyDescent="0.25">
      <c r="A760" s="112" t="s">
        <v>72</v>
      </c>
      <c r="B760" s="111">
        <v>17</v>
      </c>
      <c r="C760" s="112" t="s">
        <v>3995</v>
      </c>
      <c r="D760" s="53" t="s">
        <v>6458</v>
      </c>
      <c r="E760" s="112" t="s">
        <v>8327</v>
      </c>
      <c r="F760" s="110" t="s">
        <v>7906</v>
      </c>
      <c r="G760" s="49" t="s">
        <v>4826</v>
      </c>
      <c r="H760" s="49" t="s">
        <v>4827</v>
      </c>
      <c r="I760" s="112"/>
      <c r="J760" s="55" t="s">
        <v>7490</v>
      </c>
      <c r="K760" s="55"/>
      <c r="L760" s="49" t="s">
        <v>7469</v>
      </c>
      <c r="M760" s="152">
        <v>0</v>
      </c>
      <c r="N760" s="49" t="s">
        <v>8509</v>
      </c>
      <c r="O760" s="49" t="s">
        <v>8514</v>
      </c>
      <c r="P760" s="112" t="s">
        <v>100</v>
      </c>
      <c r="Q760" s="112" t="s">
        <v>68</v>
      </c>
      <c r="R760" s="112"/>
      <c r="S760" s="112"/>
    </row>
    <row r="761" spans="1:19" x14ac:dyDescent="0.25">
      <c r="A761" s="112" t="s">
        <v>72</v>
      </c>
      <c r="B761" s="111">
        <v>18</v>
      </c>
      <c r="C761" s="112" t="s">
        <v>3996</v>
      </c>
      <c r="D761" s="53" t="s">
        <v>6459</v>
      </c>
      <c r="E761" s="112" t="s">
        <v>8328</v>
      </c>
      <c r="F761" s="110" t="s">
        <v>7907</v>
      </c>
      <c r="G761" s="49" t="s">
        <v>4828</v>
      </c>
      <c r="H761" s="49" t="s">
        <v>4829</v>
      </c>
      <c r="I761" s="112"/>
      <c r="J761" s="55" t="s">
        <v>7490</v>
      </c>
      <c r="K761" s="55"/>
      <c r="L761" s="49" t="s">
        <v>7469</v>
      </c>
      <c r="M761" s="152">
        <v>2</v>
      </c>
      <c r="N761" s="49" t="s">
        <v>8509</v>
      </c>
      <c r="O761" s="49" t="s">
        <v>8514</v>
      </c>
      <c r="P761" s="112" t="s">
        <v>100</v>
      </c>
      <c r="Q761" s="112" t="s">
        <v>68</v>
      </c>
      <c r="R761" s="112"/>
      <c r="S761" s="112"/>
    </row>
    <row r="762" spans="1:19" x14ac:dyDescent="0.25">
      <c r="A762" s="112" t="s">
        <v>72</v>
      </c>
      <c r="B762" s="111">
        <v>19</v>
      </c>
      <c r="C762" s="112" t="s">
        <v>3998</v>
      </c>
      <c r="D762" s="53" t="s">
        <v>6406</v>
      </c>
      <c r="E762" s="55" t="s">
        <v>8329</v>
      </c>
      <c r="F762" s="110" t="s">
        <v>8307</v>
      </c>
      <c r="G762" s="49" t="s">
        <v>4832</v>
      </c>
      <c r="H762" s="49" t="s">
        <v>4833</v>
      </c>
      <c r="I762" s="112"/>
      <c r="J762" s="55" t="s">
        <v>7490</v>
      </c>
      <c r="K762" s="55"/>
      <c r="L762" s="49" t="s">
        <v>7469</v>
      </c>
      <c r="M762" s="152">
        <v>2</v>
      </c>
      <c r="N762" s="49" t="s">
        <v>8509</v>
      </c>
      <c r="O762" s="49" t="s">
        <v>8514</v>
      </c>
      <c r="P762" s="112" t="s">
        <v>2997</v>
      </c>
      <c r="Q762" s="112" t="s">
        <v>68</v>
      </c>
      <c r="R762" s="112"/>
      <c r="S762" s="112"/>
    </row>
    <row r="763" spans="1:19" x14ac:dyDescent="0.25">
      <c r="A763" s="112" t="s">
        <v>72</v>
      </c>
      <c r="B763" s="111">
        <v>19</v>
      </c>
      <c r="C763" s="112" t="s">
        <v>3997</v>
      </c>
      <c r="D763" s="53" t="s">
        <v>6431</v>
      </c>
      <c r="E763" s="112" t="s">
        <v>8330</v>
      </c>
      <c r="F763" s="110" t="s">
        <v>8309</v>
      </c>
      <c r="G763" s="49" t="s">
        <v>4830</v>
      </c>
      <c r="H763" s="49" t="s">
        <v>4831</v>
      </c>
      <c r="I763" s="112"/>
      <c r="J763" s="55" t="s">
        <v>7490</v>
      </c>
      <c r="K763" s="55"/>
      <c r="L763" s="49" t="s">
        <v>7469</v>
      </c>
      <c r="M763" s="152">
        <v>0</v>
      </c>
      <c r="N763" s="49" t="s">
        <v>8509</v>
      </c>
      <c r="O763" s="49" t="s">
        <v>8514</v>
      </c>
      <c r="P763" s="112" t="s">
        <v>221</v>
      </c>
      <c r="Q763" s="112" t="s">
        <v>68</v>
      </c>
      <c r="R763" s="112"/>
      <c r="S763" s="112"/>
    </row>
    <row r="764" spans="1:19" x14ac:dyDescent="0.25">
      <c r="A764" s="112" t="s">
        <v>72</v>
      </c>
      <c r="B764" s="111">
        <v>22</v>
      </c>
      <c r="C764" s="112" t="s">
        <v>4009</v>
      </c>
      <c r="D764" s="53" t="s">
        <v>6432</v>
      </c>
      <c r="E764" s="112" t="s">
        <v>8331</v>
      </c>
      <c r="F764" s="110" t="s">
        <v>7908</v>
      </c>
      <c r="G764" s="49" t="s">
        <v>4853</v>
      </c>
      <c r="H764" s="49" t="s">
        <v>4854</v>
      </c>
      <c r="I764" s="112"/>
      <c r="J764" s="55" t="s">
        <v>7490</v>
      </c>
      <c r="K764" s="55"/>
      <c r="L764" s="49" t="s">
        <v>7469</v>
      </c>
      <c r="M764" s="152">
        <v>2</v>
      </c>
      <c r="N764" s="49" t="s">
        <v>8509</v>
      </c>
      <c r="O764" s="49" t="s">
        <v>8514</v>
      </c>
      <c r="P764" s="112" t="s">
        <v>221</v>
      </c>
      <c r="Q764" s="112" t="s">
        <v>68</v>
      </c>
      <c r="R764" s="112"/>
      <c r="S764" s="112"/>
    </row>
    <row r="765" spans="1:19" x14ac:dyDescent="0.25">
      <c r="A765" s="112" t="s">
        <v>72</v>
      </c>
      <c r="B765" s="92">
        <v>22</v>
      </c>
      <c r="C765" s="53" t="s">
        <v>231</v>
      </c>
      <c r="D765" s="53" t="s">
        <v>6433</v>
      </c>
      <c r="E765" s="112" t="s">
        <v>8332</v>
      </c>
      <c r="F765" s="67" t="s">
        <v>7909</v>
      </c>
      <c r="G765" s="53" t="s">
        <v>542</v>
      </c>
      <c r="H765" s="53" t="s">
        <v>543</v>
      </c>
      <c r="I765" s="67" t="s">
        <v>2420</v>
      </c>
      <c r="J765" s="55" t="s">
        <v>7490</v>
      </c>
      <c r="K765" s="55"/>
      <c r="L765" s="49" t="s">
        <v>7469</v>
      </c>
      <c r="M765" s="152">
        <v>2</v>
      </c>
      <c r="N765" s="49" t="s">
        <v>8509</v>
      </c>
      <c r="O765" s="49" t="s">
        <v>8514</v>
      </c>
      <c r="P765" s="112" t="s">
        <v>221</v>
      </c>
      <c r="Q765" s="112" t="s">
        <v>68</v>
      </c>
      <c r="R765" s="112"/>
      <c r="S765" s="112"/>
    </row>
    <row r="766" spans="1:19" x14ac:dyDescent="0.25">
      <c r="A766" s="112" t="s">
        <v>72</v>
      </c>
      <c r="B766" s="111">
        <v>23</v>
      </c>
      <c r="C766" s="112" t="s">
        <v>3999</v>
      </c>
      <c r="D766" s="49" t="s">
        <v>6434</v>
      </c>
      <c r="E766" s="112" t="s">
        <v>8333</v>
      </c>
      <c r="F766" s="110" t="s">
        <v>7910</v>
      </c>
      <c r="G766" s="49" t="s">
        <v>4834</v>
      </c>
      <c r="H766" s="49" t="s">
        <v>4835</v>
      </c>
      <c r="I766" s="112"/>
      <c r="J766" s="55" t="s">
        <v>7490</v>
      </c>
      <c r="K766" s="55"/>
      <c r="L766" s="49" t="s">
        <v>7469</v>
      </c>
      <c r="M766" s="152">
        <v>1</v>
      </c>
      <c r="N766" s="49" t="s">
        <v>8509</v>
      </c>
      <c r="O766" s="49" t="s">
        <v>8514</v>
      </c>
      <c r="P766" s="112" t="s">
        <v>221</v>
      </c>
      <c r="Q766" s="112" t="s">
        <v>68</v>
      </c>
      <c r="R766" s="112"/>
      <c r="S766" s="112"/>
    </row>
    <row r="767" spans="1:19" x14ac:dyDescent="0.25">
      <c r="A767" s="112" t="s">
        <v>72</v>
      </c>
      <c r="B767" s="111">
        <v>24</v>
      </c>
      <c r="C767" s="112" t="s">
        <v>4000</v>
      </c>
      <c r="D767" s="53" t="s">
        <v>6435</v>
      </c>
      <c r="E767" s="112" t="s">
        <v>8334</v>
      </c>
      <c r="F767" s="110" t="s">
        <v>7911</v>
      </c>
      <c r="G767" s="49" t="s">
        <v>4836</v>
      </c>
      <c r="H767" s="49" t="s">
        <v>4837</v>
      </c>
      <c r="I767" s="112"/>
      <c r="J767" s="55" t="s">
        <v>7490</v>
      </c>
      <c r="K767" s="55"/>
      <c r="L767" s="49" t="s">
        <v>7469</v>
      </c>
      <c r="M767" s="152">
        <v>1</v>
      </c>
      <c r="N767" s="49" t="s">
        <v>8509</v>
      </c>
      <c r="O767" s="49" t="s">
        <v>8514</v>
      </c>
      <c r="P767" s="112" t="s">
        <v>221</v>
      </c>
      <c r="Q767" s="112" t="s">
        <v>68</v>
      </c>
      <c r="R767" s="112"/>
      <c r="S767" s="112"/>
    </row>
    <row r="768" spans="1:19" x14ac:dyDescent="0.25">
      <c r="A768" s="112" t="s">
        <v>72</v>
      </c>
      <c r="B768" s="111">
        <v>25</v>
      </c>
      <c r="C768" s="112" t="s">
        <v>4001</v>
      </c>
      <c r="D768" s="53" t="s">
        <v>6436</v>
      </c>
      <c r="E768" s="112" t="s">
        <v>8335</v>
      </c>
      <c r="F768" s="110" t="s">
        <v>7912</v>
      </c>
      <c r="G768" s="49" t="s">
        <v>4838</v>
      </c>
      <c r="H768" s="49" t="s">
        <v>4839</v>
      </c>
      <c r="I768" s="112"/>
      <c r="J768" s="55" t="s">
        <v>7490</v>
      </c>
      <c r="K768" s="55"/>
      <c r="L768" s="49" t="s">
        <v>7469</v>
      </c>
      <c r="M768" s="152">
        <v>1</v>
      </c>
      <c r="N768" s="49" t="s">
        <v>8509</v>
      </c>
      <c r="O768" s="49" t="s">
        <v>8514</v>
      </c>
      <c r="P768" s="112" t="s">
        <v>221</v>
      </c>
      <c r="Q768" s="112" t="s">
        <v>68</v>
      </c>
      <c r="R768" s="112"/>
      <c r="S768" s="112"/>
    </row>
    <row r="769" spans="1:19" x14ac:dyDescent="0.25">
      <c r="A769" s="112" t="s">
        <v>72</v>
      </c>
      <c r="B769" s="92">
        <v>26</v>
      </c>
      <c r="C769" s="53" t="s">
        <v>232</v>
      </c>
      <c r="D769" s="53" t="s">
        <v>6437</v>
      </c>
      <c r="E769" s="112" t="s">
        <v>8336</v>
      </c>
      <c r="F769" s="67" t="s">
        <v>7913</v>
      </c>
      <c r="G769" s="53" t="s">
        <v>544</v>
      </c>
      <c r="H769" s="53" t="s">
        <v>545</v>
      </c>
      <c r="I769" s="67" t="s">
        <v>2421</v>
      </c>
      <c r="J769" s="55" t="s">
        <v>7490</v>
      </c>
      <c r="K769" s="55"/>
      <c r="L769" s="49" t="s">
        <v>7469</v>
      </c>
      <c r="M769" s="152">
        <v>2</v>
      </c>
      <c r="N769" s="49" t="s">
        <v>8509</v>
      </c>
      <c r="O769" s="49" t="s">
        <v>8514</v>
      </c>
      <c r="P769" s="112" t="s">
        <v>221</v>
      </c>
      <c r="Q769" s="112" t="s">
        <v>68</v>
      </c>
      <c r="R769" s="112"/>
      <c r="S769" s="112"/>
    </row>
    <row r="770" spans="1:19" x14ac:dyDescent="0.25">
      <c r="A770" s="112" t="s">
        <v>72</v>
      </c>
      <c r="B770" s="92">
        <v>27</v>
      </c>
      <c r="C770" s="53" t="s">
        <v>233</v>
      </c>
      <c r="D770" s="53" t="s">
        <v>6438</v>
      </c>
      <c r="E770" s="49" t="s">
        <v>8337</v>
      </c>
      <c r="F770" s="67" t="s">
        <v>7914</v>
      </c>
      <c r="G770" s="53" t="s">
        <v>546</v>
      </c>
      <c r="H770" s="53" t="s">
        <v>547</v>
      </c>
      <c r="I770" s="67" t="s">
        <v>2422</v>
      </c>
      <c r="J770" s="55" t="s">
        <v>7490</v>
      </c>
      <c r="K770" s="55"/>
      <c r="L770" s="49" t="s">
        <v>7469</v>
      </c>
      <c r="M770" s="152">
        <v>2</v>
      </c>
      <c r="N770" s="49" t="s">
        <v>8509</v>
      </c>
      <c r="O770" s="49" t="s">
        <v>8514</v>
      </c>
      <c r="P770" s="112" t="s">
        <v>221</v>
      </c>
      <c r="Q770" s="112" t="s">
        <v>68</v>
      </c>
      <c r="R770" s="112"/>
      <c r="S770" s="112"/>
    </row>
    <row r="771" spans="1:19" x14ac:dyDescent="0.25">
      <c r="A771" s="112" t="s">
        <v>72</v>
      </c>
      <c r="B771" s="92">
        <v>28</v>
      </c>
      <c r="C771" s="53" t="s">
        <v>234</v>
      </c>
      <c r="D771" s="53" t="s">
        <v>1975</v>
      </c>
      <c r="E771" s="49" t="s">
        <v>8338</v>
      </c>
      <c r="F771" s="67" t="s">
        <v>7915</v>
      </c>
      <c r="G771" s="53" t="s">
        <v>548</v>
      </c>
      <c r="H771" s="53" t="s">
        <v>549</v>
      </c>
      <c r="I771" s="67" t="s">
        <v>2247</v>
      </c>
      <c r="J771" s="55" t="s">
        <v>7490</v>
      </c>
      <c r="K771" s="55"/>
      <c r="L771" s="49" t="s">
        <v>7469</v>
      </c>
      <c r="M771" s="152">
        <v>1</v>
      </c>
      <c r="N771" s="49" t="s">
        <v>8509</v>
      </c>
      <c r="O771" s="49" t="s">
        <v>8514</v>
      </c>
      <c r="P771" s="112" t="s">
        <v>222</v>
      </c>
      <c r="Q771" s="112" t="s">
        <v>68</v>
      </c>
      <c r="R771" s="112"/>
      <c r="S771" s="112"/>
    </row>
    <row r="772" spans="1:19" x14ac:dyDescent="0.25">
      <c r="A772" s="112" t="s">
        <v>72</v>
      </c>
      <c r="B772" s="111">
        <v>29</v>
      </c>
      <c r="C772" s="112" t="s">
        <v>4002</v>
      </c>
      <c r="D772" s="53" t="s">
        <v>6407</v>
      </c>
      <c r="E772" s="112" t="s">
        <v>8339</v>
      </c>
      <c r="F772" s="110" t="s">
        <v>7916</v>
      </c>
      <c r="G772" s="49" t="s">
        <v>4840</v>
      </c>
      <c r="H772" s="49" t="s">
        <v>4841</v>
      </c>
      <c r="I772" s="112"/>
      <c r="J772" s="55" t="s">
        <v>7490</v>
      </c>
      <c r="K772" s="55"/>
      <c r="L772" s="49" t="s">
        <v>7469</v>
      </c>
      <c r="M772" s="152">
        <v>0</v>
      </c>
      <c r="N772" s="49" t="s">
        <v>8509</v>
      </c>
      <c r="O772" s="49" t="s">
        <v>8514</v>
      </c>
      <c r="P772" s="112" t="s">
        <v>211</v>
      </c>
      <c r="Q772" s="112" t="s">
        <v>68</v>
      </c>
      <c r="R772" s="112"/>
      <c r="S772" s="112"/>
    </row>
    <row r="773" spans="1:19" x14ac:dyDescent="0.25">
      <c r="A773" s="112" t="s">
        <v>72</v>
      </c>
      <c r="B773" s="111">
        <v>30</v>
      </c>
      <c r="C773" s="112" t="s">
        <v>4003</v>
      </c>
      <c r="D773" s="49" t="s">
        <v>6408</v>
      </c>
      <c r="E773" s="112" t="s">
        <v>8340</v>
      </c>
      <c r="F773" s="110" t="s">
        <v>7917</v>
      </c>
      <c r="G773" s="49" t="s">
        <v>4842</v>
      </c>
      <c r="H773" s="49" t="s">
        <v>4843</v>
      </c>
      <c r="I773" s="112"/>
      <c r="J773" s="55" t="s">
        <v>7490</v>
      </c>
      <c r="K773" s="55"/>
      <c r="L773" s="49" t="s">
        <v>7469</v>
      </c>
      <c r="M773" s="152">
        <v>0</v>
      </c>
      <c r="N773" s="49" t="s">
        <v>8509</v>
      </c>
      <c r="O773" s="49" t="s">
        <v>8514</v>
      </c>
      <c r="P773" s="112" t="s">
        <v>6301</v>
      </c>
      <c r="Q773" s="112" t="s">
        <v>68</v>
      </c>
      <c r="R773" s="112"/>
      <c r="S773" s="112"/>
    </row>
    <row r="774" spans="1:19" x14ac:dyDescent="0.25">
      <c r="A774" s="112" t="s">
        <v>72</v>
      </c>
      <c r="B774" s="111">
        <v>30</v>
      </c>
      <c r="C774" s="112" t="s">
        <v>4004</v>
      </c>
      <c r="D774" s="49" t="s">
        <v>4845</v>
      </c>
      <c r="E774" s="112" t="s">
        <v>8341</v>
      </c>
      <c r="F774" s="110" t="s">
        <v>7918</v>
      </c>
      <c r="G774" s="49" t="s">
        <v>4844</v>
      </c>
      <c r="H774" s="49" t="s">
        <v>4845</v>
      </c>
      <c r="I774" s="112"/>
      <c r="J774" s="55" t="s">
        <v>7490</v>
      </c>
      <c r="K774" s="55"/>
      <c r="L774" s="112" t="s">
        <v>7469</v>
      </c>
      <c r="M774" s="113">
        <v>0</v>
      </c>
      <c r="N774" s="112" t="s">
        <v>8509</v>
      </c>
      <c r="O774" s="112" t="s">
        <v>8514</v>
      </c>
      <c r="P774" s="112"/>
      <c r="Q774" s="112" t="s">
        <v>68</v>
      </c>
      <c r="R774" s="112"/>
      <c r="S774" s="112"/>
    </row>
    <row r="775" spans="1:19" x14ac:dyDescent="0.25">
      <c r="A775" s="112" t="s">
        <v>72</v>
      </c>
      <c r="B775" s="111">
        <v>32</v>
      </c>
      <c r="C775" s="112" t="s">
        <v>4005</v>
      </c>
      <c r="D775" s="49" t="s">
        <v>6409</v>
      </c>
      <c r="E775" s="112" t="s">
        <v>8342</v>
      </c>
      <c r="F775" s="110" t="s">
        <v>7919</v>
      </c>
      <c r="G775" s="49" t="s">
        <v>4846</v>
      </c>
      <c r="H775" s="49" t="s">
        <v>4847</v>
      </c>
      <c r="I775" s="112"/>
      <c r="J775" s="55" t="s">
        <v>7490</v>
      </c>
      <c r="K775" s="55"/>
      <c r="L775" s="49" t="s">
        <v>7469</v>
      </c>
      <c r="M775" s="152">
        <v>1</v>
      </c>
      <c r="N775" s="49" t="s">
        <v>8509</v>
      </c>
      <c r="O775" s="49" t="s">
        <v>8514</v>
      </c>
      <c r="P775" s="112" t="s">
        <v>2999</v>
      </c>
      <c r="Q775" s="112" t="s">
        <v>68</v>
      </c>
      <c r="R775" s="112"/>
      <c r="S775" s="112"/>
    </row>
    <row r="776" spans="1:19" x14ac:dyDescent="0.25">
      <c r="A776" s="112" t="s">
        <v>72</v>
      </c>
      <c r="B776" s="111">
        <v>33</v>
      </c>
      <c r="C776" s="112" t="s">
        <v>4007</v>
      </c>
      <c r="D776" s="49" t="s">
        <v>7873</v>
      </c>
      <c r="E776" s="49" t="s">
        <v>8343</v>
      </c>
      <c r="F776" s="110" t="s">
        <v>7920</v>
      </c>
      <c r="G776" s="49" t="s">
        <v>4849</v>
      </c>
      <c r="H776" s="49" t="s">
        <v>4850</v>
      </c>
      <c r="I776" s="112"/>
      <c r="J776" s="55" t="s">
        <v>7490</v>
      </c>
      <c r="K776" s="55"/>
      <c r="L776" s="49" t="s">
        <v>7469</v>
      </c>
      <c r="M776" s="152">
        <v>1</v>
      </c>
      <c r="N776" s="49" t="s">
        <v>8509</v>
      </c>
      <c r="O776" s="49" t="s">
        <v>8514</v>
      </c>
      <c r="P776" s="112" t="s">
        <v>195</v>
      </c>
      <c r="Q776" s="112" t="s">
        <v>68</v>
      </c>
      <c r="R776" s="112"/>
      <c r="S776" s="112"/>
    </row>
    <row r="777" spans="1:19" x14ac:dyDescent="0.25">
      <c r="A777" s="112" t="s">
        <v>72</v>
      </c>
      <c r="B777" s="111">
        <v>36</v>
      </c>
      <c r="C777" s="112" t="s">
        <v>4008</v>
      </c>
      <c r="D777" s="49" t="s">
        <v>6410</v>
      </c>
      <c r="E777" s="112" t="s">
        <v>8344</v>
      </c>
      <c r="F777" s="110" t="s">
        <v>7921</v>
      </c>
      <c r="G777" s="49" t="s">
        <v>4851</v>
      </c>
      <c r="H777" s="49" t="s">
        <v>4852</v>
      </c>
      <c r="I777" s="112"/>
      <c r="J777" s="55" t="s">
        <v>7490</v>
      </c>
      <c r="K777" s="55"/>
      <c r="L777" s="49" t="s">
        <v>7469</v>
      </c>
      <c r="M777" s="152">
        <v>0</v>
      </c>
      <c r="N777" s="49" t="s">
        <v>8509</v>
      </c>
      <c r="O777" s="49" t="s">
        <v>8514</v>
      </c>
      <c r="P777" s="112" t="s">
        <v>6302</v>
      </c>
      <c r="Q777" s="112" t="s">
        <v>68</v>
      </c>
      <c r="R777" s="112"/>
      <c r="S777" s="112"/>
    </row>
    <row r="778" spans="1:19" x14ac:dyDescent="0.25">
      <c r="A778" s="112" t="s">
        <v>72</v>
      </c>
      <c r="B778" s="111">
        <v>37</v>
      </c>
      <c r="C778" s="112" t="s">
        <v>4010</v>
      </c>
      <c r="D778" s="49" t="s">
        <v>6411</v>
      </c>
      <c r="E778" s="112" t="s">
        <v>8345</v>
      </c>
      <c r="F778" s="110" t="s">
        <v>7922</v>
      </c>
      <c r="G778" s="49" t="s">
        <v>4855</v>
      </c>
      <c r="H778" s="49" t="s">
        <v>4856</v>
      </c>
      <c r="I778" s="112"/>
      <c r="J778" s="55" t="s">
        <v>7490</v>
      </c>
      <c r="K778" s="55"/>
      <c r="L778" s="49" t="s">
        <v>7469</v>
      </c>
      <c r="M778" s="152">
        <v>1</v>
      </c>
      <c r="N778" s="49" t="s">
        <v>8509</v>
      </c>
      <c r="O778" s="49" t="s">
        <v>8514</v>
      </c>
      <c r="P778" s="112" t="s">
        <v>100</v>
      </c>
      <c r="Q778" s="112" t="s">
        <v>68</v>
      </c>
      <c r="R778" s="112"/>
      <c r="S778" s="112"/>
    </row>
    <row r="779" spans="1:19" x14ac:dyDescent="0.25">
      <c r="A779" s="112" t="s">
        <v>72</v>
      </c>
      <c r="B779" s="111">
        <v>37</v>
      </c>
      <c r="C779" s="120" t="s">
        <v>4011</v>
      </c>
      <c r="D779" s="61" t="s">
        <v>6412</v>
      </c>
      <c r="E779" s="112" t="s">
        <v>8346</v>
      </c>
      <c r="F779" s="110" t="s">
        <v>7923</v>
      </c>
      <c r="G779" s="49" t="s">
        <v>4857</v>
      </c>
      <c r="H779" s="49" t="s">
        <v>4858</v>
      </c>
      <c r="I779" s="112"/>
      <c r="J779" s="55" t="s">
        <v>7490</v>
      </c>
      <c r="K779" s="55"/>
      <c r="L779" s="49" t="s">
        <v>7469</v>
      </c>
      <c r="M779" s="152">
        <v>0</v>
      </c>
      <c r="N779" s="49" t="s">
        <v>8509</v>
      </c>
      <c r="O779" s="49" t="s">
        <v>8514</v>
      </c>
      <c r="P779" s="112" t="s">
        <v>100</v>
      </c>
      <c r="Q779" s="112" t="s">
        <v>68</v>
      </c>
      <c r="R779" s="112"/>
      <c r="S779" s="112"/>
    </row>
    <row r="780" spans="1:19" x14ac:dyDescent="0.25">
      <c r="A780" s="112" t="s">
        <v>72</v>
      </c>
      <c r="B780" s="111">
        <v>38</v>
      </c>
      <c r="C780" s="112" t="s">
        <v>2658</v>
      </c>
      <c r="D780" s="49" t="s">
        <v>6413</v>
      </c>
      <c r="E780" s="112" t="s">
        <v>8347</v>
      </c>
      <c r="F780" s="110" t="s">
        <v>7924</v>
      </c>
      <c r="G780" s="49" t="s">
        <v>4859</v>
      </c>
      <c r="H780" s="49" t="s">
        <v>2861</v>
      </c>
      <c r="I780" s="112"/>
      <c r="J780" s="55" t="s">
        <v>7490</v>
      </c>
      <c r="K780" s="55"/>
      <c r="L780" s="49" t="s">
        <v>7469</v>
      </c>
      <c r="M780" s="152">
        <v>0</v>
      </c>
      <c r="N780" s="49" t="s">
        <v>8509</v>
      </c>
      <c r="O780" s="49" t="s">
        <v>8514</v>
      </c>
      <c r="P780" s="112" t="s">
        <v>100</v>
      </c>
      <c r="Q780" s="112" t="s">
        <v>68</v>
      </c>
      <c r="R780" s="112"/>
      <c r="S780" s="112"/>
    </row>
    <row r="781" spans="1:19" x14ac:dyDescent="0.25">
      <c r="A781" s="112" t="s">
        <v>72</v>
      </c>
      <c r="B781" s="111">
        <v>42</v>
      </c>
      <c r="C781" s="112" t="s">
        <v>4012</v>
      </c>
      <c r="D781" s="49" t="s">
        <v>7874</v>
      </c>
      <c r="E781" s="112" t="s">
        <v>8348</v>
      </c>
      <c r="F781" s="110" t="s">
        <v>7925</v>
      </c>
      <c r="G781" s="49" t="s">
        <v>4860</v>
      </c>
      <c r="H781" s="49" t="s">
        <v>4861</v>
      </c>
      <c r="I781" s="112"/>
      <c r="J781" s="55" t="s">
        <v>7490</v>
      </c>
      <c r="K781" s="55"/>
      <c r="L781" s="49" t="s">
        <v>7469</v>
      </c>
      <c r="M781" s="152">
        <v>0</v>
      </c>
      <c r="N781" s="49" t="s">
        <v>8509</v>
      </c>
      <c r="O781" s="49" t="s">
        <v>8514</v>
      </c>
      <c r="P781" s="112" t="s">
        <v>6303</v>
      </c>
      <c r="Q781" s="112" t="s">
        <v>68</v>
      </c>
      <c r="R781" s="112"/>
      <c r="S781" s="112"/>
    </row>
    <row r="782" spans="1:19" x14ac:dyDescent="0.25">
      <c r="A782" s="112" t="s">
        <v>72</v>
      </c>
      <c r="B782" s="111">
        <v>43</v>
      </c>
      <c r="C782" s="112" t="s">
        <v>4013</v>
      </c>
      <c r="D782" s="49" t="s">
        <v>7875</v>
      </c>
      <c r="E782" s="112" t="s">
        <v>8349</v>
      </c>
      <c r="F782" s="110" t="s">
        <v>7926</v>
      </c>
      <c r="G782" s="49" t="s">
        <v>4862</v>
      </c>
      <c r="H782" s="49" t="s">
        <v>4863</v>
      </c>
      <c r="I782" s="112"/>
      <c r="J782" s="55" t="s">
        <v>7490</v>
      </c>
      <c r="K782" s="55"/>
      <c r="L782" s="49" t="s">
        <v>7469</v>
      </c>
      <c r="M782" s="152">
        <v>0</v>
      </c>
      <c r="N782" s="49" t="s">
        <v>8509</v>
      </c>
      <c r="O782" s="49" t="s">
        <v>8514</v>
      </c>
      <c r="P782" s="112" t="s">
        <v>6303</v>
      </c>
      <c r="Q782" s="112" t="s">
        <v>68</v>
      </c>
      <c r="R782" s="112"/>
      <c r="S782" s="112"/>
    </row>
    <row r="783" spans="1:19" x14ac:dyDescent="0.25">
      <c r="A783" s="112" t="s">
        <v>72</v>
      </c>
      <c r="B783" s="111">
        <v>44</v>
      </c>
      <c r="C783" s="112" t="s">
        <v>2651</v>
      </c>
      <c r="D783" s="49" t="s">
        <v>7876</v>
      </c>
      <c r="E783" s="112" t="s">
        <v>8350</v>
      </c>
      <c r="F783" s="110" t="s">
        <v>7927</v>
      </c>
      <c r="G783" s="49" t="s">
        <v>4864</v>
      </c>
      <c r="H783" s="49" t="s">
        <v>2854</v>
      </c>
      <c r="I783" s="112"/>
      <c r="J783" s="55" t="s">
        <v>7490</v>
      </c>
      <c r="K783" s="55"/>
      <c r="L783" s="49" t="s">
        <v>7469</v>
      </c>
      <c r="M783" s="152">
        <v>0</v>
      </c>
      <c r="N783" s="49" t="s">
        <v>8509</v>
      </c>
      <c r="O783" s="49" t="s">
        <v>8514</v>
      </c>
      <c r="P783" s="112" t="s">
        <v>2998</v>
      </c>
      <c r="Q783" s="112" t="s">
        <v>68</v>
      </c>
      <c r="R783" s="112"/>
      <c r="S783" s="112"/>
    </row>
    <row r="784" spans="1:19" x14ac:dyDescent="0.25">
      <c r="A784" s="112" t="s">
        <v>72</v>
      </c>
      <c r="B784" s="111">
        <v>45</v>
      </c>
      <c r="C784" s="112" t="s">
        <v>4014</v>
      </c>
      <c r="D784" s="49" t="s">
        <v>7877</v>
      </c>
      <c r="E784" s="112" t="s">
        <v>8351</v>
      </c>
      <c r="F784" s="110" t="s">
        <v>7928</v>
      </c>
      <c r="G784" s="49" t="s">
        <v>4865</v>
      </c>
      <c r="H784" s="49" t="s">
        <v>4866</v>
      </c>
      <c r="I784" s="112"/>
      <c r="J784" s="55" t="s">
        <v>7490</v>
      </c>
      <c r="K784" s="55"/>
      <c r="L784" s="49" t="s">
        <v>7469</v>
      </c>
      <c r="M784" s="152">
        <v>0</v>
      </c>
      <c r="N784" s="49" t="s">
        <v>8509</v>
      </c>
      <c r="O784" s="49" t="s">
        <v>8514</v>
      </c>
      <c r="P784" s="112" t="s">
        <v>2998</v>
      </c>
      <c r="Q784" s="112" t="s">
        <v>68</v>
      </c>
      <c r="R784" s="112"/>
      <c r="S784" s="112"/>
    </row>
    <row r="785" spans="1:19" x14ac:dyDescent="0.25">
      <c r="A785" s="112" t="s">
        <v>72</v>
      </c>
      <c r="B785" s="111">
        <v>46</v>
      </c>
      <c r="C785" s="112" t="s">
        <v>4015</v>
      </c>
      <c r="D785" s="49" t="s">
        <v>7878</v>
      </c>
      <c r="E785" s="112" t="s">
        <v>8352</v>
      </c>
      <c r="F785" s="110" t="s">
        <v>7929</v>
      </c>
      <c r="G785" s="49" t="s">
        <v>4867</v>
      </c>
      <c r="H785" s="49" t="s">
        <v>4868</v>
      </c>
      <c r="I785" s="112"/>
      <c r="J785" s="55" t="s">
        <v>7490</v>
      </c>
      <c r="K785" s="55"/>
      <c r="L785" s="49" t="s">
        <v>7469</v>
      </c>
      <c r="M785" s="152">
        <v>0</v>
      </c>
      <c r="N785" s="49" t="s">
        <v>8509</v>
      </c>
      <c r="O785" s="49" t="s">
        <v>8514</v>
      </c>
      <c r="P785" s="112" t="s">
        <v>2998</v>
      </c>
      <c r="Q785" s="112" t="s">
        <v>68</v>
      </c>
      <c r="R785" s="112"/>
      <c r="S785" s="112"/>
    </row>
    <row r="786" spans="1:19" x14ac:dyDescent="0.25">
      <c r="A786" s="112" t="s">
        <v>72</v>
      </c>
      <c r="B786" s="111">
        <v>47</v>
      </c>
      <c r="C786" s="112" t="s">
        <v>4016</v>
      </c>
      <c r="D786" s="49" t="s">
        <v>7879</v>
      </c>
      <c r="E786" s="112" t="s">
        <v>8353</v>
      </c>
      <c r="F786" s="110" t="s">
        <v>7930</v>
      </c>
      <c r="G786" s="49" t="s">
        <v>4869</v>
      </c>
      <c r="H786" s="49" t="s">
        <v>4870</v>
      </c>
      <c r="I786" s="112"/>
      <c r="J786" s="55" t="s">
        <v>7490</v>
      </c>
      <c r="K786" s="55"/>
      <c r="L786" s="49" t="s">
        <v>7469</v>
      </c>
      <c r="M786" s="152">
        <v>0</v>
      </c>
      <c r="N786" s="49" t="s">
        <v>8509</v>
      </c>
      <c r="O786" s="49" t="s">
        <v>8514</v>
      </c>
      <c r="P786" s="112" t="s">
        <v>6304</v>
      </c>
      <c r="Q786" s="112" t="s">
        <v>68</v>
      </c>
      <c r="R786" s="112"/>
      <c r="S786" s="112"/>
    </row>
    <row r="787" spans="1:19" x14ac:dyDescent="0.25">
      <c r="A787" s="112" t="s">
        <v>72</v>
      </c>
      <c r="B787" s="111">
        <v>48</v>
      </c>
      <c r="C787" s="112" t="s">
        <v>4017</v>
      </c>
      <c r="D787" s="112" t="s">
        <v>7880</v>
      </c>
      <c r="E787" s="112" t="s">
        <v>8354</v>
      </c>
      <c r="F787" s="110" t="s">
        <v>7931</v>
      </c>
      <c r="G787" s="49" t="s">
        <v>4871</v>
      </c>
      <c r="H787" s="49" t="s">
        <v>4872</v>
      </c>
      <c r="I787" s="112"/>
      <c r="J787" s="55" t="s">
        <v>7490</v>
      </c>
      <c r="K787" s="55"/>
      <c r="L787" s="49" t="s">
        <v>7469</v>
      </c>
      <c r="M787" s="152">
        <v>0</v>
      </c>
      <c r="N787" s="49" t="s">
        <v>8509</v>
      </c>
      <c r="O787" s="49" t="s">
        <v>8514</v>
      </c>
      <c r="P787" s="112" t="s">
        <v>6305</v>
      </c>
      <c r="Q787" s="112" t="s">
        <v>68</v>
      </c>
      <c r="R787" s="112"/>
      <c r="S787" s="112"/>
    </row>
    <row r="788" spans="1:19" x14ac:dyDescent="0.25">
      <c r="A788" s="112" t="s">
        <v>72</v>
      </c>
      <c r="B788" s="111">
        <v>49</v>
      </c>
      <c r="C788" s="112" t="s">
        <v>2652</v>
      </c>
      <c r="D788" s="49" t="s">
        <v>7881</v>
      </c>
      <c r="E788" s="112" t="s">
        <v>8355</v>
      </c>
      <c r="F788" s="110" t="s">
        <v>8308</v>
      </c>
      <c r="G788" s="49" t="s">
        <v>4873</v>
      </c>
      <c r="H788" s="49" t="s">
        <v>2855</v>
      </c>
      <c r="I788" s="112"/>
      <c r="J788" s="55" t="s">
        <v>7490</v>
      </c>
      <c r="K788" s="55"/>
      <c r="L788" s="49" t="s">
        <v>7469</v>
      </c>
      <c r="M788" s="152">
        <v>0</v>
      </c>
      <c r="N788" s="49" t="s">
        <v>8509</v>
      </c>
      <c r="O788" s="49" t="s">
        <v>8514</v>
      </c>
      <c r="P788" s="112" t="s">
        <v>2999</v>
      </c>
      <c r="Q788" s="112" t="s">
        <v>68</v>
      </c>
      <c r="R788" s="112"/>
      <c r="S788" s="112"/>
    </row>
    <row r="789" spans="1:19" x14ac:dyDescent="0.25">
      <c r="A789" s="112" t="s">
        <v>72</v>
      </c>
      <c r="B789" s="111">
        <v>50</v>
      </c>
      <c r="C789" s="112" t="s">
        <v>4018</v>
      </c>
      <c r="D789" s="49" t="s">
        <v>7882</v>
      </c>
      <c r="E789" s="112" t="s">
        <v>8356</v>
      </c>
      <c r="F789" s="110" t="s">
        <v>7932</v>
      </c>
      <c r="G789" s="49" t="s">
        <v>4874</v>
      </c>
      <c r="H789" s="49" t="s">
        <v>4875</v>
      </c>
      <c r="I789" s="112"/>
      <c r="J789" s="55" t="s">
        <v>7490</v>
      </c>
      <c r="K789" s="55"/>
      <c r="L789" s="49" t="s">
        <v>7469</v>
      </c>
      <c r="M789" s="152">
        <v>0</v>
      </c>
      <c r="N789" s="49" t="s">
        <v>8509</v>
      </c>
      <c r="O789" s="49" t="s">
        <v>8514</v>
      </c>
      <c r="P789" s="112" t="s">
        <v>6306</v>
      </c>
      <c r="Q789" s="112" t="s">
        <v>68</v>
      </c>
      <c r="R789" s="112"/>
      <c r="S789" s="112"/>
    </row>
    <row r="790" spans="1:19" x14ac:dyDescent="0.25">
      <c r="A790" s="112" t="s">
        <v>72</v>
      </c>
      <c r="B790" s="111">
        <v>51</v>
      </c>
      <c r="C790" s="112" t="s">
        <v>4019</v>
      </c>
      <c r="D790" s="49" t="s">
        <v>7883</v>
      </c>
      <c r="E790" s="112" t="s">
        <v>8357</v>
      </c>
      <c r="F790" s="110" t="s">
        <v>7933</v>
      </c>
      <c r="G790" s="49" t="s">
        <v>4876</v>
      </c>
      <c r="H790" s="49" t="s">
        <v>4877</v>
      </c>
      <c r="I790" s="112"/>
      <c r="J790" s="55" t="s">
        <v>7490</v>
      </c>
      <c r="K790" s="55"/>
      <c r="L790" s="49" t="s">
        <v>7469</v>
      </c>
      <c r="M790" s="152">
        <v>0</v>
      </c>
      <c r="N790" s="49" t="s">
        <v>8509</v>
      </c>
      <c r="O790" s="49" t="s">
        <v>8514</v>
      </c>
      <c r="P790" s="112" t="s">
        <v>2999</v>
      </c>
      <c r="Q790" s="112" t="s">
        <v>68</v>
      </c>
      <c r="R790" s="112"/>
      <c r="S790" s="112"/>
    </row>
    <row r="791" spans="1:19" x14ac:dyDescent="0.25">
      <c r="A791" s="112" t="s">
        <v>72</v>
      </c>
      <c r="B791" s="111">
        <v>52</v>
      </c>
      <c r="C791" s="112" t="s">
        <v>4020</v>
      </c>
      <c r="D791" s="49" t="s">
        <v>7884</v>
      </c>
      <c r="E791" s="112" t="s">
        <v>8358</v>
      </c>
      <c r="F791" s="110" t="s">
        <v>7934</v>
      </c>
      <c r="G791" s="49" t="s">
        <v>4878</v>
      </c>
      <c r="H791" s="49" t="s">
        <v>4879</v>
      </c>
      <c r="I791" s="112"/>
      <c r="J791" s="55" t="s">
        <v>7490</v>
      </c>
      <c r="K791" s="55"/>
      <c r="L791" s="49" t="s">
        <v>7469</v>
      </c>
      <c r="M791" s="152">
        <v>0</v>
      </c>
      <c r="N791" s="49" t="s">
        <v>8509</v>
      </c>
      <c r="O791" s="49" t="s">
        <v>8514</v>
      </c>
      <c r="P791" s="112" t="s">
        <v>3002</v>
      </c>
      <c r="Q791" s="112" t="s">
        <v>68</v>
      </c>
      <c r="R791" s="112"/>
      <c r="S791" s="112"/>
    </row>
    <row r="792" spans="1:19" x14ac:dyDescent="0.25">
      <c r="A792" s="112" t="s">
        <v>72</v>
      </c>
      <c r="B792" s="111">
        <v>53</v>
      </c>
      <c r="C792" s="112" t="s">
        <v>4021</v>
      </c>
      <c r="D792" s="49" t="s">
        <v>7885</v>
      </c>
      <c r="E792" s="112" t="s">
        <v>8359</v>
      </c>
      <c r="F792" s="110" t="s">
        <v>7935</v>
      </c>
      <c r="G792" s="49" t="s">
        <v>4880</v>
      </c>
      <c r="H792" s="49" t="s">
        <v>4881</v>
      </c>
      <c r="I792" s="112"/>
      <c r="J792" s="55" t="s">
        <v>7490</v>
      </c>
      <c r="K792" s="55"/>
      <c r="L792" s="49" t="s">
        <v>7469</v>
      </c>
      <c r="M792" s="152">
        <v>0</v>
      </c>
      <c r="N792" s="49" t="s">
        <v>8509</v>
      </c>
      <c r="O792" s="49" t="s">
        <v>8514</v>
      </c>
      <c r="P792" s="112" t="s">
        <v>3002</v>
      </c>
      <c r="Q792" s="112" t="s">
        <v>68</v>
      </c>
      <c r="R792" s="112"/>
      <c r="S792" s="112"/>
    </row>
    <row r="793" spans="1:19" x14ac:dyDescent="0.25">
      <c r="A793" s="112" t="s">
        <v>72</v>
      </c>
      <c r="B793" s="111">
        <v>54</v>
      </c>
      <c r="C793" s="112" t="s">
        <v>4022</v>
      </c>
      <c r="D793" s="49" t="s">
        <v>7886</v>
      </c>
      <c r="E793" s="112" t="s">
        <v>8360</v>
      </c>
      <c r="F793" s="110" t="s">
        <v>7936</v>
      </c>
      <c r="G793" s="49" t="s">
        <v>4882</v>
      </c>
      <c r="H793" s="49" t="s">
        <v>3682</v>
      </c>
      <c r="I793" s="112"/>
      <c r="J793" s="55" t="s">
        <v>7490</v>
      </c>
      <c r="K793" s="55"/>
      <c r="L793" s="49" t="s">
        <v>7469</v>
      </c>
      <c r="M793" s="152">
        <v>0</v>
      </c>
      <c r="N793" s="49" t="s">
        <v>8509</v>
      </c>
      <c r="O793" s="49" t="s">
        <v>8514</v>
      </c>
      <c r="P793" s="112" t="s">
        <v>2999</v>
      </c>
      <c r="Q793" s="112" t="s">
        <v>68</v>
      </c>
      <c r="R793" s="112"/>
      <c r="S793" s="112"/>
    </row>
    <row r="794" spans="1:19" x14ac:dyDescent="0.25">
      <c r="A794" s="112" t="s">
        <v>72</v>
      </c>
      <c r="B794" s="111">
        <v>55</v>
      </c>
      <c r="C794" s="112" t="s">
        <v>4023</v>
      </c>
      <c r="D794" s="49" t="s">
        <v>7887</v>
      </c>
      <c r="E794" s="112" t="s">
        <v>8361</v>
      </c>
      <c r="F794" s="110" t="s">
        <v>7937</v>
      </c>
      <c r="G794" s="49" t="s">
        <v>4883</v>
      </c>
      <c r="H794" s="49" t="s">
        <v>3683</v>
      </c>
      <c r="I794" s="112"/>
      <c r="J794" s="55" t="s">
        <v>7490</v>
      </c>
      <c r="K794" s="55"/>
      <c r="L794" s="49" t="s">
        <v>7469</v>
      </c>
      <c r="M794" s="152">
        <v>0</v>
      </c>
      <c r="N794" s="49" t="s">
        <v>8509</v>
      </c>
      <c r="O794" s="49" t="s">
        <v>8514</v>
      </c>
      <c r="P794" s="112" t="s">
        <v>6307</v>
      </c>
      <c r="Q794" s="112" t="s">
        <v>68</v>
      </c>
      <c r="R794" s="112"/>
      <c r="S794" s="112"/>
    </row>
    <row r="795" spans="1:19" x14ac:dyDescent="0.25">
      <c r="A795" s="112" t="s">
        <v>72</v>
      </c>
      <c r="B795" s="111">
        <v>56</v>
      </c>
      <c r="C795" s="112" t="s">
        <v>4024</v>
      </c>
      <c r="D795" s="49" t="s">
        <v>7888</v>
      </c>
      <c r="E795" s="112" t="s">
        <v>8362</v>
      </c>
      <c r="F795" s="110" t="s">
        <v>7938</v>
      </c>
      <c r="G795" s="49" t="s">
        <v>4884</v>
      </c>
      <c r="H795" s="49" t="s">
        <v>4885</v>
      </c>
      <c r="I795" s="112"/>
      <c r="J795" s="55" t="s">
        <v>7490</v>
      </c>
      <c r="K795" s="55"/>
      <c r="L795" s="49" t="s">
        <v>7469</v>
      </c>
      <c r="M795" s="152">
        <v>0</v>
      </c>
      <c r="N795" s="49" t="s">
        <v>8509</v>
      </c>
      <c r="O795" s="49" t="s">
        <v>8514</v>
      </c>
      <c r="P795" s="112" t="s">
        <v>2999</v>
      </c>
      <c r="Q795" s="112" t="s">
        <v>68</v>
      </c>
      <c r="R795" s="112"/>
      <c r="S795" s="112"/>
    </row>
    <row r="796" spans="1:19" x14ac:dyDescent="0.25">
      <c r="A796" s="112" t="s">
        <v>72</v>
      </c>
      <c r="B796" s="111">
        <v>57</v>
      </c>
      <c r="C796" s="112" t="s">
        <v>4025</v>
      </c>
      <c r="D796" s="49" t="s">
        <v>7889</v>
      </c>
      <c r="E796" s="112" t="s">
        <v>8363</v>
      </c>
      <c r="F796" s="110" t="s">
        <v>7939</v>
      </c>
      <c r="G796" s="49" t="s">
        <v>4886</v>
      </c>
      <c r="H796" s="49" t="s">
        <v>4887</v>
      </c>
      <c r="I796" s="112"/>
      <c r="J796" s="55" t="s">
        <v>7490</v>
      </c>
      <c r="K796" s="55"/>
      <c r="L796" s="49" t="s">
        <v>7469</v>
      </c>
      <c r="M796" s="152">
        <v>0</v>
      </c>
      <c r="N796" s="49" t="s">
        <v>8509</v>
      </c>
      <c r="O796" s="49" t="s">
        <v>8514</v>
      </c>
      <c r="P796" s="112" t="s">
        <v>3002</v>
      </c>
      <c r="Q796" s="112" t="s">
        <v>68</v>
      </c>
      <c r="R796" s="112"/>
      <c r="S796" s="112"/>
    </row>
    <row r="797" spans="1:19" x14ac:dyDescent="0.25">
      <c r="A797" s="112" t="s">
        <v>72</v>
      </c>
      <c r="B797" s="111">
        <v>62</v>
      </c>
      <c r="C797" s="112" t="s">
        <v>4026</v>
      </c>
      <c r="D797" s="49" t="s">
        <v>6439</v>
      </c>
      <c r="E797" s="112" t="s">
        <v>8365</v>
      </c>
      <c r="F797" s="110" t="s">
        <v>7940</v>
      </c>
      <c r="G797" s="49" t="s">
        <v>4888</v>
      </c>
      <c r="H797" s="49" t="s">
        <v>4889</v>
      </c>
      <c r="I797" s="112"/>
      <c r="J797" s="55" t="s">
        <v>7490</v>
      </c>
      <c r="K797" s="55"/>
      <c r="L797" s="49" t="s">
        <v>7469</v>
      </c>
      <c r="M797" s="152">
        <v>0</v>
      </c>
      <c r="N797" s="49" t="s">
        <v>8509</v>
      </c>
      <c r="O797" s="49" t="s">
        <v>8514</v>
      </c>
      <c r="P797" s="112" t="s">
        <v>2999</v>
      </c>
      <c r="Q797" s="112" t="s">
        <v>68</v>
      </c>
      <c r="R797" s="112"/>
      <c r="S797" s="112"/>
    </row>
    <row r="798" spans="1:19" x14ac:dyDescent="0.25">
      <c r="A798" s="112" t="s">
        <v>72</v>
      </c>
      <c r="B798" s="111">
        <v>63</v>
      </c>
      <c r="C798" s="112" t="s">
        <v>4027</v>
      </c>
      <c r="D798" s="61" t="s">
        <v>6440</v>
      </c>
      <c r="E798" s="112" t="s">
        <v>8364</v>
      </c>
      <c r="F798" s="110" t="s">
        <v>7941</v>
      </c>
      <c r="G798" s="49" t="s">
        <v>4890</v>
      </c>
      <c r="H798" s="49" t="s">
        <v>4891</v>
      </c>
      <c r="I798" s="112"/>
      <c r="J798" s="55" t="s">
        <v>7490</v>
      </c>
      <c r="K798" s="55"/>
      <c r="L798" s="49" t="s">
        <v>7469</v>
      </c>
      <c r="M798" s="152">
        <v>0</v>
      </c>
      <c r="N798" s="49" t="s">
        <v>8509</v>
      </c>
      <c r="O798" s="49" t="s">
        <v>8514</v>
      </c>
      <c r="P798" s="112" t="s">
        <v>6308</v>
      </c>
      <c r="Q798" s="112" t="s">
        <v>68</v>
      </c>
      <c r="R798" s="112"/>
      <c r="S798" s="112"/>
    </row>
    <row r="799" spans="1:19" x14ac:dyDescent="0.25">
      <c r="A799" s="112" t="s">
        <v>72</v>
      </c>
      <c r="B799" s="111">
        <v>64</v>
      </c>
      <c r="C799" s="112" t="s">
        <v>4028</v>
      </c>
      <c r="D799" s="61" t="s">
        <v>6441</v>
      </c>
      <c r="E799" s="112" t="s">
        <v>8366</v>
      </c>
      <c r="F799" s="110" t="s">
        <v>7942</v>
      </c>
      <c r="G799" s="49" t="s">
        <v>4892</v>
      </c>
      <c r="H799" s="49" t="s">
        <v>4893</v>
      </c>
      <c r="I799" s="112"/>
      <c r="J799" s="55" t="s">
        <v>7490</v>
      </c>
      <c r="K799" s="55"/>
      <c r="L799" s="49" t="s">
        <v>7469</v>
      </c>
      <c r="M799" s="152">
        <v>0</v>
      </c>
      <c r="N799" s="49" t="s">
        <v>8509</v>
      </c>
      <c r="O799" s="49" t="s">
        <v>8514</v>
      </c>
      <c r="P799" s="112" t="s">
        <v>100</v>
      </c>
      <c r="Q799" s="112" t="s">
        <v>68</v>
      </c>
      <c r="R799" s="112"/>
      <c r="S799" s="112"/>
    </row>
    <row r="800" spans="1:19" x14ac:dyDescent="0.25">
      <c r="A800" s="112" t="s">
        <v>72</v>
      </c>
      <c r="B800" s="111">
        <v>65</v>
      </c>
      <c r="C800" s="120" t="s">
        <v>4006</v>
      </c>
      <c r="D800" s="49" t="s">
        <v>7890</v>
      </c>
      <c r="E800" s="112" t="s">
        <v>8367</v>
      </c>
      <c r="F800" s="110" t="s">
        <v>7943</v>
      </c>
      <c r="G800" s="49" t="s">
        <v>4848</v>
      </c>
      <c r="H800" s="49"/>
      <c r="I800" s="112"/>
      <c r="J800" s="55" t="s">
        <v>7490</v>
      </c>
      <c r="K800" s="55"/>
      <c r="L800" s="112" t="s">
        <v>7469</v>
      </c>
      <c r="M800" s="113">
        <v>0</v>
      </c>
      <c r="N800" s="112" t="s">
        <v>8509</v>
      </c>
      <c r="O800" s="112" t="s">
        <v>8514</v>
      </c>
      <c r="P800" s="112"/>
      <c r="Q800" s="112" t="s">
        <v>68</v>
      </c>
      <c r="R800" s="112"/>
      <c r="S800" s="112"/>
    </row>
    <row r="801" spans="1:19" x14ac:dyDescent="0.25">
      <c r="A801" s="112" t="s">
        <v>72</v>
      </c>
      <c r="B801" s="111">
        <v>66</v>
      </c>
      <c r="C801" s="112" t="s">
        <v>3994</v>
      </c>
      <c r="D801" s="49" t="s">
        <v>6442</v>
      </c>
      <c r="E801" s="112" t="s">
        <v>8368</v>
      </c>
      <c r="F801" s="110" t="s">
        <v>8369</v>
      </c>
      <c r="G801" s="49" t="s">
        <v>4824</v>
      </c>
      <c r="H801" s="49" t="s">
        <v>4825</v>
      </c>
      <c r="I801" s="112"/>
      <c r="J801" s="55" t="s">
        <v>7490</v>
      </c>
      <c r="K801" s="55"/>
      <c r="L801" s="49" t="s">
        <v>7469</v>
      </c>
      <c r="M801" s="152">
        <v>0</v>
      </c>
      <c r="N801" s="49" t="s">
        <v>8509</v>
      </c>
      <c r="O801" s="49" t="s">
        <v>8514</v>
      </c>
      <c r="P801" s="112" t="s">
        <v>6300</v>
      </c>
      <c r="Q801" s="112" t="s">
        <v>68</v>
      </c>
      <c r="R801" s="112"/>
      <c r="S801" s="112"/>
    </row>
    <row r="802" spans="1:19" x14ac:dyDescent="0.25">
      <c r="A802" s="112" t="s">
        <v>69</v>
      </c>
      <c r="B802" s="111">
        <v>1</v>
      </c>
      <c r="C802" s="112" t="s">
        <v>2607</v>
      </c>
      <c r="D802" s="49" t="s">
        <v>1922</v>
      </c>
      <c r="E802" s="112" t="s">
        <v>8304</v>
      </c>
      <c r="F802" s="112" t="s">
        <v>2146</v>
      </c>
      <c r="G802" s="49" t="s">
        <v>3030</v>
      </c>
      <c r="H802" s="49" t="s">
        <v>4765</v>
      </c>
      <c r="I802" s="112"/>
      <c r="J802" s="55" t="s">
        <v>7490</v>
      </c>
      <c r="K802" s="55"/>
      <c r="L802" s="98" t="s">
        <v>7470</v>
      </c>
      <c r="M802" s="159" t="s">
        <v>8508</v>
      </c>
      <c r="N802" s="98" t="s">
        <v>8510</v>
      </c>
      <c r="O802" s="98" t="s">
        <v>8513</v>
      </c>
      <c r="P802" s="112" t="s">
        <v>100</v>
      </c>
      <c r="Q802" s="112" t="s">
        <v>68</v>
      </c>
      <c r="R802" s="112"/>
      <c r="S802" s="112"/>
    </row>
    <row r="803" spans="1:19" x14ac:dyDescent="0.25">
      <c r="A803" s="112" t="s">
        <v>69</v>
      </c>
      <c r="B803" s="92">
        <v>2</v>
      </c>
      <c r="C803" s="53" t="s">
        <v>202</v>
      </c>
      <c r="D803" s="53" t="s">
        <v>1948</v>
      </c>
      <c r="E803" s="112" t="s">
        <v>8302</v>
      </c>
      <c r="F803" s="67" t="s">
        <v>7704</v>
      </c>
      <c r="G803" s="53" t="s">
        <v>492</v>
      </c>
      <c r="H803" s="53" t="s">
        <v>493</v>
      </c>
      <c r="I803" s="67" t="s">
        <v>2398</v>
      </c>
      <c r="J803" s="55" t="s">
        <v>7490</v>
      </c>
      <c r="K803" s="55"/>
      <c r="L803" s="53" t="s">
        <v>91</v>
      </c>
      <c r="M803" s="154" t="s">
        <v>8508</v>
      </c>
      <c r="N803" s="55" t="s">
        <v>8510</v>
      </c>
      <c r="O803" s="55" t="s">
        <v>8513</v>
      </c>
      <c r="P803" s="112" t="s">
        <v>91</v>
      </c>
      <c r="Q803" s="112" t="s">
        <v>68</v>
      </c>
      <c r="R803" s="112"/>
      <c r="S803" s="112"/>
    </row>
    <row r="804" spans="1:19" x14ac:dyDescent="0.25">
      <c r="A804" s="112" t="s">
        <v>69</v>
      </c>
      <c r="B804" s="92">
        <v>3</v>
      </c>
      <c r="C804" s="53" t="s">
        <v>212</v>
      </c>
      <c r="D804" s="53" t="s">
        <v>1968</v>
      </c>
      <c r="E804" s="49" t="s">
        <v>8370</v>
      </c>
      <c r="F804" s="67" t="s">
        <v>7944</v>
      </c>
      <c r="G804" s="53" t="s">
        <v>510</v>
      </c>
      <c r="H804" s="53" t="s">
        <v>511</v>
      </c>
      <c r="I804" s="67" t="s">
        <v>2406</v>
      </c>
      <c r="J804" s="55" t="s">
        <v>7490</v>
      </c>
      <c r="K804" s="55"/>
      <c r="L804" s="53" t="s">
        <v>91</v>
      </c>
      <c r="M804" s="154">
        <v>1</v>
      </c>
      <c r="N804" s="55" t="s">
        <v>8509</v>
      </c>
      <c r="O804" s="55" t="s">
        <v>8514</v>
      </c>
      <c r="P804" s="112" t="s">
        <v>91</v>
      </c>
      <c r="Q804" s="112" t="s">
        <v>68</v>
      </c>
      <c r="R804" s="112"/>
      <c r="S804" s="112"/>
    </row>
    <row r="805" spans="1:19" x14ac:dyDescent="0.25">
      <c r="A805" s="112" t="s">
        <v>69</v>
      </c>
      <c r="B805" s="92">
        <v>4</v>
      </c>
      <c r="C805" s="53" t="s">
        <v>213</v>
      </c>
      <c r="D805" s="53" t="s">
        <v>513</v>
      </c>
      <c r="E805" s="49" t="s">
        <v>8371</v>
      </c>
      <c r="F805" s="67" t="s">
        <v>7609</v>
      </c>
      <c r="G805" s="53" t="s">
        <v>512</v>
      </c>
      <c r="H805" s="53" t="s">
        <v>513</v>
      </c>
      <c r="I805" s="67" t="s">
        <v>2407</v>
      </c>
      <c r="J805" s="55" t="s">
        <v>7490</v>
      </c>
      <c r="K805" s="55"/>
      <c r="L805" s="53" t="s">
        <v>91</v>
      </c>
      <c r="M805" s="154">
        <v>1</v>
      </c>
      <c r="N805" s="55" t="s">
        <v>8509</v>
      </c>
      <c r="O805" s="55" t="s">
        <v>8514</v>
      </c>
      <c r="P805" s="112" t="s">
        <v>91</v>
      </c>
      <c r="Q805" s="112" t="s">
        <v>68</v>
      </c>
      <c r="R805" s="112"/>
      <c r="S805" s="112"/>
    </row>
    <row r="806" spans="1:19" x14ac:dyDescent="0.25">
      <c r="A806" s="112" t="s">
        <v>69</v>
      </c>
      <c r="B806" s="92">
        <v>5</v>
      </c>
      <c r="C806" s="53" t="s">
        <v>214</v>
      </c>
      <c r="D806" s="53" t="s">
        <v>6465</v>
      </c>
      <c r="E806" s="49" t="s">
        <v>8375</v>
      </c>
      <c r="F806" s="67" t="s">
        <v>7945</v>
      </c>
      <c r="G806" s="53" t="s">
        <v>514</v>
      </c>
      <c r="H806" s="53" t="s">
        <v>515</v>
      </c>
      <c r="I806" s="67" t="s">
        <v>2408</v>
      </c>
      <c r="J806" s="55" t="s">
        <v>3567</v>
      </c>
      <c r="K806" s="55" t="s">
        <v>7489</v>
      </c>
      <c r="L806" s="53" t="s">
        <v>91</v>
      </c>
      <c r="M806" s="154">
        <v>0</v>
      </c>
      <c r="N806" s="55" t="s">
        <v>8509</v>
      </c>
      <c r="O806" s="55" t="s">
        <v>8514</v>
      </c>
      <c r="P806" s="112" t="s">
        <v>92</v>
      </c>
      <c r="Q806" s="112" t="s">
        <v>68</v>
      </c>
      <c r="R806" s="112"/>
      <c r="S806" s="112"/>
    </row>
    <row r="807" spans="1:19" x14ac:dyDescent="0.25">
      <c r="A807" s="112" t="s">
        <v>69</v>
      </c>
      <c r="B807" s="92">
        <v>12</v>
      </c>
      <c r="C807" s="53" t="s">
        <v>215</v>
      </c>
      <c r="D807" s="53" t="s">
        <v>6463</v>
      </c>
      <c r="E807" s="49" t="s">
        <v>8372</v>
      </c>
      <c r="F807" s="67" t="s">
        <v>6463</v>
      </c>
      <c r="G807" s="53" t="s">
        <v>516</v>
      </c>
      <c r="H807" s="53" t="s">
        <v>517</v>
      </c>
      <c r="I807" s="67" t="s">
        <v>2409</v>
      </c>
      <c r="J807" s="55" t="s">
        <v>7490</v>
      </c>
      <c r="K807" s="55"/>
      <c r="L807" s="49" t="s">
        <v>7469</v>
      </c>
      <c r="M807" s="152">
        <v>0</v>
      </c>
      <c r="N807" s="49" t="s">
        <v>8509</v>
      </c>
      <c r="O807" s="49" t="s">
        <v>8514</v>
      </c>
      <c r="P807" s="112" t="s">
        <v>157</v>
      </c>
      <c r="Q807" s="112" t="s">
        <v>68</v>
      </c>
      <c r="R807" s="112"/>
      <c r="S807" s="112"/>
    </row>
    <row r="808" spans="1:19" x14ac:dyDescent="0.25">
      <c r="A808" s="112" t="s">
        <v>69</v>
      </c>
      <c r="B808" s="111">
        <v>13</v>
      </c>
      <c r="C808" s="112" t="s">
        <v>3972</v>
      </c>
      <c r="D808" s="49" t="s">
        <v>6461</v>
      </c>
      <c r="E808" s="49" t="s">
        <v>8376</v>
      </c>
      <c r="F808" s="110" t="s">
        <v>7946</v>
      </c>
      <c r="G808" s="49" t="s">
        <v>4778</v>
      </c>
      <c r="H808" s="49" t="s">
        <v>4779</v>
      </c>
      <c r="I808" s="112"/>
      <c r="J808" s="55" t="s">
        <v>7490</v>
      </c>
      <c r="K808" s="55"/>
      <c r="L808" s="49" t="s">
        <v>7469</v>
      </c>
      <c r="M808" s="152">
        <v>2</v>
      </c>
      <c r="N808" s="49" t="s">
        <v>8509</v>
      </c>
      <c r="O808" s="49" t="s">
        <v>8514</v>
      </c>
      <c r="P808" s="112" t="s">
        <v>157</v>
      </c>
      <c r="Q808" s="112" t="s">
        <v>68</v>
      </c>
      <c r="R808" s="112"/>
      <c r="S808" s="112"/>
    </row>
    <row r="809" spans="1:19" x14ac:dyDescent="0.25">
      <c r="A809" s="112" t="s">
        <v>69</v>
      </c>
      <c r="B809" s="92">
        <v>14</v>
      </c>
      <c r="C809" s="53" t="s">
        <v>216</v>
      </c>
      <c r="D809" s="53" t="s">
        <v>6464</v>
      </c>
      <c r="E809" s="49" t="s">
        <v>8377</v>
      </c>
      <c r="F809" s="67" t="s">
        <v>7947</v>
      </c>
      <c r="G809" s="53" t="s">
        <v>518</v>
      </c>
      <c r="H809" s="53" t="s">
        <v>519</v>
      </c>
      <c r="I809" s="67" t="s">
        <v>2410</v>
      </c>
      <c r="J809" s="55" t="s">
        <v>7490</v>
      </c>
      <c r="K809" s="55"/>
      <c r="L809" s="49" t="s">
        <v>7469</v>
      </c>
      <c r="M809" s="152">
        <v>0</v>
      </c>
      <c r="N809" s="49" t="s">
        <v>8509</v>
      </c>
      <c r="O809" s="49" t="s">
        <v>8514</v>
      </c>
      <c r="P809" s="112" t="s">
        <v>165</v>
      </c>
      <c r="Q809" s="112" t="s">
        <v>68</v>
      </c>
      <c r="R809" s="112"/>
      <c r="S809" s="112"/>
    </row>
    <row r="810" spans="1:19" x14ac:dyDescent="0.25">
      <c r="A810" s="112" t="s">
        <v>69</v>
      </c>
      <c r="B810" s="92">
        <v>15</v>
      </c>
      <c r="C810" s="53" t="s">
        <v>217</v>
      </c>
      <c r="D810" s="53" t="s">
        <v>1900</v>
      </c>
      <c r="E810" s="49" t="s">
        <v>8378</v>
      </c>
      <c r="F810" s="67" t="s">
        <v>7849</v>
      </c>
      <c r="G810" s="53" t="s">
        <v>520</v>
      </c>
      <c r="H810" s="53" t="s">
        <v>521</v>
      </c>
      <c r="I810" s="67" t="s">
        <v>2411</v>
      </c>
      <c r="J810" s="55" t="s">
        <v>7490</v>
      </c>
      <c r="K810" s="55"/>
      <c r="L810" s="49" t="s">
        <v>7469</v>
      </c>
      <c r="M810" s="152">
        <v>0</v>
      </c>
      <c r="N810" s="49" t="s">
        <v>8509</v>
      </c>
      <c r="O810" s="49" t="s">
        <v>8514</v>
      </c>
      <c r="P810" s="112" t="s">
        <v>211</v>
      </c>
      <c r="Q810" s="112" t="s">
        <v>68</v>
      </c>
      <c r="R810" s="112"/>
      <c r="S810" s="112"/>
    </row>
    <row r="811" spans="1:19" x14ac:dyDescent="0.25">
      <c r="A811" s="112" t="s">
        <v>69</v>
      </c>
      <c r="B811" s="92">
        <v>16</v>
      </c>
      <c r="C811" s="53" t="s">
        <v>218</v>
      </c>
      <c r="D811" s="54" t="s">
        <v>1969</v>
      </c>
      <c r="E811" s="49" t="s">
        <v>8379</v>
      </c>
      <c r="F811" s="67" t="s">
        <v>7848</v>
      </c>
      <c r="G811" s="53" t="s">
        <v>522</v>
      </c>
      <c r="H811" s="53" t="s">
        <v>523</v>
      </c>
      <c r="I811" s="67" t="s">
        <v>2412</v>
      </c>
      <c r="J811" s="55" t="s">
        <v>7490</v>
      </c>
      <c r="K811" s="55"/>
      <c r="L811" s="53" t="s">
        <v>7470</v>
      </c>
      <c r="M811" s="154">
        <v>2</v>
      </c>
      <c r="N811" s="55" t="s">
        <v>8509</v>
      </c>
      <c r="O811" s="55" t="s">
        <v>8514</v>
      </c>
      <c r="P811" s="112" t="s">
        <v>100</v>
      </c>
      <c r="Q811" s="112" t="s">
        <v>68</v>
      </c>
      <c r="R811" s="112"/>
      <c r="S811" s="112"/>
    </row>
    <row r="812" spans="1:19" x14ac:dyDescent="0.25">
      <c r="A812" s="112" t="s">
        <v>69</v>
      </c>
      <c r="B812" s="111">
        <v>17</v>
      </c>
      <c r="C812" s="112" t="s">
        <v>3976</v>
      </c>
      <c r="D812" s="49" t="s">
        <v>6451</v>
      </c>
      <c r="E812" s="49" t="s">
        <v>8380</v>
      </c>
      <c r="F812" s="110" t="s">
        <v>7948</v>
      </c>
      <c r="G812" s="49" t="s">
        <v>4786</v>
      </c>
      <c r="H812" s="49" t="s">
        <v>4787</v>
      </c>
      <c r="I812" s="112"/>
      <c r="J812" s="55" t="s">
        <v>7490</v>
      </c>
      <c r="K812" s="55"/>
      <c r="L812" s="112" t="s">
        <v>91</v>
      </c>
      <c r="M812" s="113">
        <v>1</v>
      </c>
      <c r="N812" s="112" t="s">
        <v>8509</v>
      </c>
      <c r="O812" s="112" t="s">
        <v>8514</v>
      </c>
      <c r="P812" s="112" t="s">
        <v>92</v>
      </c>
      <c r="Q812" s="112" t="s">
        <v>68</v>
      </c>
      <c r="R812" s="112"/>
      <c r="S812" s="112"/>
    </row>
    <row r="813" spans="1:19" x14ac:dyDescent="0.25">
      <c r="A813" s="112" t="s">
        <v>69</v>
      </c>
      <c r="B813" s="111">
        <v>18</v>
      </c>
      <c r="C813" s="112" t="s">
        <v>3977</v>
      </c>
      <c r="D813" s="49" t="s">
        <v>6450</v>
      </c>
      <c r="E813" s="49" t="s">
        <v>8381</v>
      </c>
      <c r="F813" s="110" t="s">
        <v>7949</v>
      </c>
      <c r="G813" s="49" t="s">
        <v>4788</v>
      </c>
      <c r="H813" s="49" t="s">
        <v>4789</v>
      </c>
      <c r="I813" s="112"/>
      <c r="J813" s="55" t="s">
        <v>7490</v>
      </c>
      <c r="K813" s="55"/>
      <c r="L813" s="49" t="s">
        <v>7469</v>
      </c>
      <c r="M813" s="152">
        <v>0</v>
      </c>
      <c r="N813" s="49" t="s">
        <v>8509</v>
      </c>
      <c r="O813" s="49" t="s">
        <v>8514</v>
      </c>
      <c r="P813" s="112" t="s">
        <v>266</v>
      </c>
      <c r="Q813" s="112" t="s">
        <v>68</v>
      </c>
      <c r="R813" s="112"/>
      <c r="S813" s="112"/>
    </row>
    <row r="814" spans="1:19" x14ac:dyDescent="0.25">
      <c r="A814" s="112" t="s">
        <v>69</v>
      </c>
      <c r="B814" s="92">
        <v>19</v>
      </c>
      <c r="C814" s="53" t="s">
        <v>219</v>
      </c>
      <c r="D814" s="53" t="s">
        <v>1901</v>
      </c>
      <c r="E814" s="49" t="s">
        <v>8373</v>
      </c>
      <c r="F814" s="67" t="s">
        <v>2233</v>
      </c>
      <c r="G814" s="53" t="s">
        <v>524</v>
      </c>
      <c r="H814" s="53" t="s">
        <v>525</v>
      </c>
      <c r="I814" s="67" t="s">
        <v>2413</v>
      </c>
      <c r="J814" s="55" t="s">
        <v>7490</v>
      </c>
      <c r="K814" s="55"/>
      <c r="L814" s="49" t="s">
        <v>7469</v>
      </c>
      <c r="M814" s="152">
        <v>0</v>
      </c>
      <c r="N814" s="49" t="s">
        <v>8509</v>
      </c>
      <c r="O814" s="49" t="s">
        <v>8514</v>
      </c>
      <c r="P814" s="112" t="s">
        <v>100</v>
      </c>
      <c r="Q814" s="112" t="s">
        <v>68</v>
      </c>
      <c r="R814" s="112"/>
      <c r="S814" s="112"/>
    </row>
    <row r="815" spans="1:19" x14ac:dyDescent="0.25">
      <c r="A815" s="112" t="s">
        <v>69</v>
      </c>
      <c r="B815" s="111">
        <v>20</v>
      </c>
      <c r="C815" s="112" t="s">
        <v>3978</v>
      </c>
      <c r="D815" s="49" t="s">
        <v>6457</v>
      </c>
      <c r="E815" s="49" t="s">
        <v>8382</v>
      </c>
      <c r="F815" s="110" t="s">
        <v>7850</v>
      </c>
      <c r="G815" s="49" t="s">
        <v>4790</v>
      </c>
      <c r="H815" s="49" t="s">
        <v>4791</v>
      </c>
      <c r="I815" s="112"/>
      <c r="J815" s="55" t="s">
        <v>3426</v>
      </c>
      <c r="K815" s="55" t="s">
        <v>7489</v>
      </c>
      <c r="L815" s="112" t="s">
        <v>91</v>
      </c>
      <c r="M815" s="113">
        <v>0</v>
      </c>
      <c r="N815" s="112" t="s">
        <v>8509</v>
      </c>
      <c r="O815" s="112" t="s">
        <v>8514</v>
      </c>
      <c r="P815" s="112" t="s">
        <v>92</v>
      </c>
      <c r="Q815" s="112" t="s">
        <v>68</v>
      </c>
      <c r="R815" s="112"/>
      <c r="S815" s="112"/>
    </row>
    <row r="816" spans="1:19" x14ac:dyDescent="0.25">
      <c r="A816" s="112" t="s">
        <v>69</v>
      </c>
      <c r="B816" s="111">
        <v>21</v>
      </c>
      <c r="C816" s="112" t="s">
        <v>3979</v>
      </c>
      <c r="D816" s="49" t="s">
        <v>6454</v>
      </c>
      <c r="E816" s="49" t="s">
        <v>8383</v>
      </c>
      <c r="F816" s="110" t="s">
        <v>7950</v>
      </c>
      <c r="G816" s="49" t="s">
        <v>4792</v>
      </c>
      <c r="H816" s="49" t="s">
        <v>4793</v>
      </c>
      <c r="I816" s="112"/>
      <c r="J816" s="55" t="s">
        <v>3427</v>
      </c>
      <c r="K816" s="55" t="s">
        <v>7489</v>
      </c>
      <c r="L816" s="112" t="s">
        <v>91</v>
      </c>
      <c r="M816" s="113">
        <v>0</v>
      </c>
      <c r="N816" s="112" t="s">
        <v>8509</v>
      </c>
      <c r="O816" s="112" t="s">
        <v>8514</v>
      </c>
      <c r="P816" s="112" t="s">
        <v>92</v>
      </c>
      <c r="Q816" s="112" t="s">
        <v>68</v>
      </c>
      <c r="R816" s="112"/>
      <c r="S816" s="112"/>
    </row>
    <row r="817" spans="1:19" x14ac:dyDescent="0.25">
      <c r="A817" s="112" t="s">
        <v>69</v>
      </c>
      <c r="B817" s="111">
        <v>22</v>
      </c>
      <c r="C817" s="112" t="s">
        <v>3980</v>
      </c>
      <c r="D817" s="49" t="s">
        <v>6453</v>
      </c>
      <c r="E817" s="49" t="s">
        <v>8384</v>
      </c>
      <c r="F817" s="110" t="s">
        <v>7951</v>
      </c>
      <c r="G817" s="49" t="s">
        <v>4794</v>
      </c>
      <c r="H817" s="49" t="s">
        <v>4795</v>
      </c>
      <c r="I817" s="112"/>
      <c r="J817" s="55" t="s">
        <v>3428</v>
      </c>
      <c r="K817" s="55" t="s">
        <v>7489</v>
      </c>
      <c r="L817" s="112" t="s">
        <v>91</v>
      </c>
      <c r="M817" s="113">
        <v>0</v>
      </c>
      <c r="N817" s="112" t="s">
        <v>8509</v>
      </c>
      <c r="O817" s="112" t="s">
        <v>8514</v>
      </c>
      <c r="P817" s="112" t="s">
        <v>92</v>
      </c>
      <c r="Q817" s="112" t="s">
        <v>68</v>
      </c>
      <c r="R817" s="112"/>
      <c r="S817" s="112"/>
    </row>
    <row r="818" spans="1:19" x14ac:dyDescent="0.25">
      <c r="A818" s="112" t="s">
        <v>69</v>
      </c>
      <c r="B818" s="111">
        <v>44</v>
      </c>
      <c r="C818" s="112" t="s">
        <v>3973</v>
      </c>
      <c r="D818" s="49" t="s">
        <v>6460</v>
      </c>
      <c r="E818" s="49" t="s">
        <v>8385</v>
      </c>
      <c r="F818" s="110" t="s">
        <v>7952</v>
      </c>
      <c r="G818" s="49" t="s">
        <v>4780</v>
      </c>
      <c r="H818" s="49" t="s">
        <v>4781</v>
      </c>
      <c r="I818" s="112"/>
      <c r="J818" s="55" t="s">
        <v>7490</v>
      </c>
      <c r="K818" s="55"/>
      <c r="L818" s="49" t="s">
        <v>7469</v>
      </c>
      <c r="M818" s="152">
        <v>0</v>
      </c>
      <c r="N818" s="49" t="s">
        <v>8509</v>
      </c>
      <c r="O818" s="49" t="s">
        <v>8514</v>
      </c>
      <c r="P818" s="112" t="s">
        <v>156</v>
      </c>
      <c r="Q818" s="112" t="s">
        <v>68</v>
      </c>
      <c r="R818" s="112"/>
      <c r="S818" s="112"/>
    </row>
    <row r="819" spans="1:19" x14ac:dyDescent="0.25">
      <c r="A819" s="112" t="s">
        <v>69</v>
      </c>
      <c r="B819" s="92">
        <v>44</v>
      </c>
      <c r="C819" s="53" t="s">
        <v>220</v>
      </c>
      <c r="D819" s="53" t="s">
        <v>6466</v>
      </c>
      <c r="E819" s="49" t="s">
        <v>8386</v>
      </c>
      <c r="F819" s="67" t="s">
        <v>7953</v>
      </c>
      <c r="G819" s="53" t="s">
        <v>526</v>
      </c>
      <c r="H819" s="53" t="s">
        <v>527</v>
      </c>
      <c r="I819" s="67" t="s">
        <v>2161</v>
      </c>
      <c r="J819" s="55" t="s">
        <v>3418</v>
      </c>
      <c r="K819" s="55" t="s">
        <v>7489</v>
      </c>
      <c r="L819" s="53" t="s">
        <v>91</v>
      </c>
      <c r="M819" s="154">
        <v>0</v>
      </c>
      <c r="N819" s="55" t="s">
        <v>8509</v>
      </c>
      <c r="O819" s="55" t="s">
        <v>8514</v>
      </c>
      <c r="P819" s="112" t="s">
        <v>92</v>
      </c>
      <c r="Q819" s="112" t="s">
        <v>68</v>
      </c>
      <c r="R819" s="112"/>
      <c r="S819" s="112"/>
    </row>
    <row r="820" spans="1:19" x14ac:dyDescent="0.25">
      <c r="A820" s="112" t="s">
        <v>69</v>
      </c>
      <c r="B820" s="111">
        <v>45</v>
      </c>
      <c r="C820" s="112" t="s">
        <v>3981</v>
      </c>
      <c r="D820" s="49" t="s">
        <v>6462</v>
      </c>
      <c r="E820" s="49" t="s">
        <v>8374</v>
      </c>
      <c r="F820" s="110" t="s">
        <v>7954</v>
      </c>
      <c r="G820" s="49" t="s">
        <v>4796</v>
      </c>
      <c r="H820" s="49" t="s">
        <v>4797</v>
      </c>
      <c r="I820" s="112"/>
      <c r="J820" s="55" t="s">
        <v>7490</v>
      </c>
      <c r="K820" s="55"/>
      <c r="L820" s="49" t="s">
        <v>7469</v>
      </c>
      <c r="M820" s="152">
        <v>0</v>
      </c>
      <c r="N820" s="49" t="s">
        <v>8509</v>
      </c>
      <c r="O820" s="49" t="s">
        <v>8514</v>
      </c>
      <c r="P820" s="112" t="s">
        <v>100</v>
      </c>
      <c r="Q820" s="112" t="s">
        <v>68</v>
      </c>
      <c r="R820" s="112"/>
      <c r="S820" s="112"/>
    </row>
    <row r="821" spans="1:19" x14ac:dyDescent="0.25">
      <c r="A821" s="112" t="s">
        <v>69</v>
      </c>
      <c r="B821" s="111">
        <v>46</v>
      </c>
      <c r="C821" s="112" t="s">
        <v>3983</v>
      </c>
      <c r="D821" s="49" t="s">
        <v>6468</v>
      </c>
      <c r="E821" s="49" t="s">
        <v>8387</v>
      </c>
      <c r="F821" s="110" t="s">
        <v>7955</v>
      </c>
      <c r="G821" s="49" t="s">
        <v>4800</v>
      </c>
      <c r="H821" s="49" t="s">
        <v>4801</v>
      </c>
      <c r="I821" s="112"/>
      <c r="J821" s="55" t="s">
        <v>7490</v>
      </c>
      <c r="K821" s="55"/>
      <c r="L821" s="49" t="s">
        <v>7469</v>
      </c>
      <c r="M821" s="152">
        <v>0</v>
      </c>
      <c r="N821" s="49" t="s">
        <v>8509</v>
      </c>
      <c r="O821" s="49" t="s">
        <v>8514</v>
      </c>
      <c r="P821" s="112" t="s">
        <v>100</v>
      </c>
      <c r="Q821" s="112" t="s">
        <v>68</v>
      </c>
      <c r="R821" s="112"/>
      <c r="S821" s="112"/>
    </row>
    <row r="822" spans="1:19" x14ac:dyDescent="0.25">
      <c r="A822" s="112" t="s">
        <v>69</v>
      </c>
      <c r="B822" s="111">
        <v>46</v>
      </c>
      <c r="C822" s="112" t="s">
        <v>3982</v>
      </c>
      <c r="D822" s="49" t="s">
        <v>6467</v>
      </c>
      <c r="E822" s="49" t="s">
        <v>8388</v>
      </c>
      <c r="F822" s="110" t="s">
        <v>7956</v>
      </c>
      <c r="G822" s="49" t="s">
        <v>4798</v>
      </c>
      <c r="H822" s="49" t="s">
        <v>4799</v>
      </c>
      <c r="I822" s="112"/>
      <c r="J822" s="55" t="s">
        <v>7490</v>
      </c>
      <c r="K822" s="55"/>
      <c r="L822" s="49" t="s">
        <v>7469</v>
      </c>
      <c r="M822" s="152">
        <v>0</v>
      </c>
      <c r="N822" s="49" t="s">
        <v>8509</v>
      </c>
      <c r="O822" s="49" t="s">
        <v>8514</v>
      </c>
      <c r="P822" s="112" t="s">
        <v>100</v>
      </c>
      <c r="Q822" s="112" t="s">
        <v>68</v>
      </c>
      <c r="R822" s="112"/>
      <c r="S822" s="112"/>
    </row>
    <row r="823" spans="1:19" x14ac:dyDescent="0.25">
      <c r="A823" s="112" t="s">
        <v>69</v>
      </c>
      <c r="B823" s="111">
        <v>47</v>
      </c>
      <c r="C823" s="112" t="s">
        <v>3984</v>
      </c>
      <c r="D823" s="49" t="s">
        <v>4803</v>
      </c>
      <c r="E823" s="49" t="s">
        <v>8389</v>
      </c>
      <c r="F823" s="110" t="s">
        <v>7957</v>
      </c>
      <c r="G823" s="49" t="s">
        <v>4802</v>
      </c>
      <c r="H823" s="49" t="s">
        <v>4803</v>
      </c>
      <c r="I823" s="112"/>
      <c r="J823" s="55" t="s">
        <v>7490</v>
      </c>
      <c r="K823" s="55"/>
      <c r="L823" s="49" t="s">
        <v>7469</v>
      </c>
      <c r="M823" s="152">
        <v>0</v>
      </c>
      <c r="N823" s="49" t="s">
        <v>8509</v>
      </c>
      <c r="O823" s="49" t="s">
        <v>8514</v>
      </c>
      <c r="P823" s="112" t="s">
        <v>100</v>
      </c>
      <c r="Q823" s="112" t="s">
        <v>68</v>
      </c>
      <c r="R823" s="112"/>
      <c r="S823" s="112"/>
    </row>
    <row r="824" spans="1:19" x14ac:dyDescent="0.25">
      <c r="A824" s="112" t="s">
        <v>69</v>
      </c>
      <c r="B824" s="111">
        <v>47</v>
      </c>
      <c r="C824" s="112" t="s">
        <v>3974</v>
      </c>
      <c r="D824" s="49" t="s">
        <v>6469</v>
      </c>
      <c r="E824" s="49" t="s">
        <v>8390</v>
      </c>
      <c r="F824" s="110" t="s">
        <v>7958</v>
      </c>
      <c r="G824" s="49" t="s">
        <v>4782</v>
      </c>
      <c r="H824" s="49" t="s">
        <v>4783</v>
      </c>
      <c r="I824" s="112"/>
      <c r="J824" s="55" t="s">
        <v>7490</v>
      </c>
      <c r="K824" s="55"/>
      <c r="L824" s="49" t="s">
        <v>7469</v>
      </c>
      <c r="M824" s="152">
        <v>0</v>
      </c>
      <c r="N824" s="49" t="s">
        <v>8509</v>
      </c>
      <c r="O824" s="49" t="s">
        <v>8514</v>
      </c>
      <c r="P824" s="112" t="s">
        <v>165</v>
      </c>
      <c r="Q824" s="112" t="s">
        <v>68</v>
      </c>
      <c r="R824" s="112"/>
      <c r="S824" s="112"/>
    </row>
    <row r="825" spans="1:19" x14ac:dyDescent="0.25">
      <c r="A825" s="112" t="s">
        <v>69</v>
      </c>
      <c r="B825" s="111">
        <v>47</v>
      </c>
      <c r="C825" s="112" t="s">
        <v>3975</v>
      </c>
      <c r="D825" s="49" t="s">
        <v>6470</v>
      </c>
      <c r="E825" s="49" t="s">
        <v>8391</v>
      </c>
      <c r="F825" s="110" t="s">
        <v>7959</v>
      </c>
      <c r="G825" s="49" t="s">
        <v>4784</v>
      </c>
      <c r="H825" s="49" t="s">
        <v>4785</v>
      </c>
      <c r="I825" s="112"/>
      <c r="J825" s="55" t="s">
        <v>7490</v>
      </c>
      <c r="K825" s="55"/>
      <c r="L825" s="49" t="s">
        <v>7469</v>
      </c>
      <c r="M825" s="152">
        <v>0</v>
      </c>
      <c r="N825" s="49" t="s">
        <v>8509</v>
      </c>
      <c r="O825" s="49" t="s">
        <v>8514</v>
      </c>
      <c r="P825" s="112" t="s">
        <v>165</v>
      </c>
      <c r="Q825" s="112" t="s">
        <v>68</v>
      </c>
      <c r="R825" s="112"/>
      <c r="S825" s="112"/>
    </row>
    <row r="826" spans="1:19" x14ac:dyDescent="0.25">
      <c r="A826" s="112" t="s">
        <v>69</v>
      </c>
      <c r="B826" s="111">
        <v>48</v>
      </c>
      <c r="C826" s="112" t="s">
        <v>3985</v>
      </c>
      <c r="D826" s="49" t="s">
        <v>4805</v>
      </c>
      <c r="E826" s="49" t="s">
        <v>8392</v>
      </c>
      <c r="F826" s="110" t="s">
        <v>7960</v>
      </c>
      <c r="G826" s="49" t="s">
        <v>4804</v>
      </c>
      <c r="H826" s="49" t="s">
        <v>4805</v>
      </c>
      <c r="I826" s="112"/>
      <c r="J826" s="55" t="s">
        <v>7490</v>
      </c>
      <c r="K826" s="55"/>
      <c r="L826" s="49" t="s">
        <v>7469</v>
      </c>
      <c r="M826" s="152">
        <v>0</v>
      </c>
      <c r="N826" s="49" t="s">
        <v>8509</v>
      </c>
      <c r="O826" s="49" t="s">
        <v>8514</v>
      </c>
      <c r="P826" s="112" t="s">
        <v>100</v>
      </c>
      <c r="Q826" s="112" t="s">
        <v>68</v>
      </c>
      <c r="R826" s="112"/>
      <c r="S826" s="112"/>
    </row>
    <row r="827" spans="1:19" x14ac:dyDescent="0.25">
      <c r="A827" s="110" t="s">
        <v>3823</v>
      </c>
      <c r="B827" s="111">
        <v>1</v>
      </c>
      <c r="C827" s="112" t="s">
        <v>3833</v>
      </c>
      <c r="D827" s="49"/>
      <c r="E827" s="112"/>
      <c r="F827" s="112"/>
      <c r="G827" s="112" t="s">
        <v>3833</v>
      </c>
      <c r="H827" s="112" t="s">
        <v>3907</v>
      </c>
      <c r="I827" s="112"/>
      <c r="J827" s="55" t="s">
        <v>7490</v>
      </c>
      <c r="K827" s="55"/>
      <c r="L827" s="112" t="s">
        <v>91</v>
      </c>
      <c r="M827" s="113">
        <v>0</v>
      </c>
      <c r="N827" s="112" t="s">
        <v>8509</v>
      </c>
      <c r="O827" s="112" t="s">
        <v>8514</v>
      </c>
      <c r="P827" s="112" t="s">
        <v>91</v>
      </c>
      <c r="Q827" s="112" t="s">
        <v>45</v>
      </c>
      <c r="R827" s="112"/>
      <c r="S827" s="112"/>
    </row>
    <row r="828" spans="1:19" x14ac:dyDescent="0.25">
      <c r="A828" s="110" t="s">
        <v>3823</v>
      </c>
      <c r="B828" s="111">
        <v>2</v>
      </c>
      <c r="C828" s="112" t="s">
        <v>3824</v>
      </c>
      <c r="D828" s="49"/>
      <c r="E828" s="112"/>
      <c r="F828" s="112"/>
      <c r="G828" s="112" t="s">
        <v>3930</v>
      </c>
      <c r="H828" s="112" t="s">
        <v>3931</v>
      </c>
      <c r="I828" s="112"/>
      <c r="J828" s="55" t="s">
        <v>7490</v>
      </c>
      <c r="K828" s="55"/>
      <c r="L828" s="112" t="s">
        <v>91</v>
      </c>
      <c r="M828" s="113" t="s">
        <v>8508</v>
      </c>
      <c r="N828" s="112" t="s">
        <v>8510</v>
      </c>
      <c r="O828" s="112" t="s">
        <v>8513</v>
      </c>
      <c r="P828" s="112" t="s">
        <v>91</v>
      </c>
      <c r="Q828" s="112" t="s">
        <v>45</v>
      </c>
      <c r="R828" s="112"/>
      <c r="S828" s="112"/>
    </row>
    <row r="829" spans="1:19" x14ac:dyDescent="0.25">
      <c r="A829" s="110" t="s">
        <v>3823</v>
      </c>
      <c r="B829" s="111">
        <v>3</v>
      </c>
      <c r="C829" s="112" t="s">
        <v>3834</v>
      </c>
      <c r="D829" s="49"/>
      <c r="E829" s="112"/>
      <c r="F829" s="112"/>
      <c r="G829" s="112" t="s">
        <v>3834</v>
      </c>
      <c r="H829" s="112" t="s">
        <v>3908</v>
      </c>
      <c r="I829" s="112"/>
      <c r="J829" s="55" t="s">
        <v>7490</v>
      </c>
      <c r="K829" s="55"/>
      <c r="L829" s="112" t="s">
        <v>91</v>
      </c>
      <c r="M829" s="113">
        <v>0</v>
      </c>
      <c r="N829" s="112" t="s">
        <v>8509</v>
      </c>
      <c r="O829" s="112" t="s">
        <v>8514</v>
      </c>
      <c r="P829" s="112" t="s">
        <v>91</v>
      </c>
      <c r="Q829" s="112" t="s">
        <v>45</v>
      </c>
      <c r="R829" s="112"/>
      <c r="S829" s="112"/>
    </row>
    <row r="830" spans="1:19" x14ac:dyDescent="0.25">
      <c r="A830" s="110" t="s">
        <v>3823</v>
      </c>
      <c r="B830" s="111">
        <v>4</v>
      </c>
      <c r="C830" s="112" t="s">
        <v>3825</v>
      </c>
      <c r="D830" s="49"/>
      <c r="E830" s="112"/>
      <c r="F830" s="112"/>
      <c r="G830" s="112" t="s">
        <v>3932</v>
      </c>
      <c r="H830" s="112" t="s">
        <v>3933</v>
      </c>
      <c r="I830" s="112"/>
      <c r="J830" s="55" t="s">
        <v>7490</v>
      </c>
      <c r="K830" s="55"/>
      <c r="L830" s="112" t="s">
        <v>91</v>
      </c>
      <c r="M830" s="113">
        <v>0</v>
      </c>
      <c r="N830" s="112" t="s">
        <v>8509</v>
      </c>
      <c r="O830" s="112" t="s">
        <v>8514</v>
      </c>
      <c r="P830" s="112" t="s">
        <v>91</v>
      </c>
      <c r="Q830" s="112" t="s">
        <v>45</v>
      </c>
      <c r="R830" s="112"/>
      <c r="S830" s="112"/>
    </row>
    <row r="831" spans="1:19" x14ac:dyDescent="0.25">
      <c r="A831" s="110" t="s">
        <v>3823</v>
      </c>
      <c r="B831" s="111">
        <v>5</v>
      </c>
      <c r="C831" s="112" t="s">
        <v>3841</v>
      </c>
      <c r="D831" s="49"/>
      <c r="E831" s="112"/>
      <c r="F831" s="112"/>
      <c r="G831" s="112" t="s">
        <v>3948</v>
      </c>
      <c r="H831" s="112" t="s">
        <v>310</v>
      </c>
      <c r="I831" s="112"/>
      <c r="J831" s="55" t="s">
        <v>7490</v>
      </c>
      <c r="K831" s="55"/>
      <c r="L831" s="112" t="s">
        <v>91</v>
      </c>
      <c r="M831" s="113">
        <v>0</v>
      </c>
      <c r="N831" s="112" t="s">
        <v>8509</v>
      </c>
      <c r="O831" s="112" t="s">
        <v>8514</v>
      </c>
      <c r="P831" s="112" t="s">
        <v>91</v>
      </c>
      <c r="Q831" s="112" t="s">
        <v>45</v>
      </c>
      <c r="R831" s="112"/>
      <c r="S831" s="112"/>
    </row>
    <row r="832" spans="1:19" x14ac:dyDescent="0.25">
      <c r="A832" s="110" t="s">
        <v>3823</v>
      </c>
      <c r="B832" s="111">
        <v>6</v>
      </c>
      <c r="C832" s="112" t="s">
        <v>3840</v>
      </c>
      <c r="D832" s="49"/>
      <c r="E832" s="112"/>
      <c r="F832" s="112"/>
      <c r="G832" s="112" t="s">
        <v>3947</v>
      </c>
      <c r="H832" s="112" t="s">
        <v>303</v>
      </c>
      <c r="I832" s="112"/>
      <c r="J832" s="55" t="s">
        <v>7490</v>
      </c>
      <c r="K832" s="55"/>
      <c r="L832" s="112" t="s">
        <v>91</v>
      </c>
      <c r="M832" s="113">
        <v>1</v>
      </c>
      <c r="N832" s="112" t="s">
        <v>8509</v>
      </c>
      <c r="O832" s="112" t="s">
        <v>8514</v>
      </c>
      <c r="P832" s="112" t="s">
        <v>91</v>
      </c>
      <c r="Q832" s="112" t="s">
        <v>45</v>
      </c>
      <c r="R832" s="112"/>
      <c r="S832" s="112"/>
    </row>
    <row r="833" spans="1:19" x14ac:dyDescent="0.25">
      <c r="A833" s="110" t="s">
        <v>3823</v>
      </c>
      <c r="B833" s="111">
        <v>7</v>
      </c>
      <c r="C833" s="112" t="s">
        <v>3842</v>
      </c>
      <c r="D833" s="49"/>
      <c r="E833" s="112"/>
      <c r="F833" s="112"/>
      <c r="G833" s="112" t="s">
        <v>3949</v>
      </c>
      <c r="H833" s="112" t="s">
        <v>3950</v>
      </c>
      <c r="I833" s="112"/>
      <c r="J833" s="55" t="s">
        <v>7490</v>
      </c>
      <c r="K833" s="55"/>
      <c r="L833" s="112" t="s">
        <v>91</v>
      </c>
      <c r="M833" s="113">
        <v>0</v>
      </c>
      <c r="N833" s="112" t="s">
        <v>8509</v>
      </c>
      <c r="O833" s="112" t="s">
        <v>8514</v>
      </c>
      <c r="P833" s="112" t="s">
        <v>91</v>
      </c>
      <c r="Q833" s="112" t="s">
        <v>45</v>
      </c>
      <c r="R833" s="112"/>
      <c r="S833" s="112"/>
    </row>
    <row r="834" spans="1:19" x14ac:dyDescent="0.25">
      <c r="A834" s="110" t="s">
        <v>3823</v>
      </c>
      <c r="B834" s="111">
        <v>8</v>
      </c>
      <c r="C834" s="112" t="s">
        <v>3831</v>
      </c>
      <c r="D834" s="49"/>
      <c r="E834" s="112"/>
      <c r="F834" s="112"/>
      <c r="G834" s="112" t="s">
        <v>3831</v>
      </c>
      <c r="H834" s="112" t="s">
        <v>3939</v>
      </c>
      <c r="I834" s="112"/>
      <c r="J834" s="55" t="s">
        <v>7490</v>
      </c>
      <c r="K834" s="55"/>
      <c r="L834" s="112" t="s">
        <v>91</v>
      </c>
      <c r="M834" s="113">
        <v>0</v>
      </c>
      <c r="N834" s="112" t="s">
        <v>8509</v>
      </c>
      <c r="O834" s="112" t="s">
        <v>8514</v>
      </c>
      <c r="P834" s="112" t="s">
        <v>91</v>
      </c>
      <c r="Q834" s="112" t="s">
        <v>45</v>
      </c>
      <c r="R834" s="112"/>
      <c r="S834" s="112"/>
    </row>
    <row r="835" spans="1:19" x14ac:dyDescent="0.25">
      <c r="A835" s="110" t="s">
        <v>3823</v>
      </c>
      <c r="B835" s="111">
        <v>9</v>
      </c>
      <c r="C835" s="112" t="s">
        <v>3835</v>
      </c>
      <c r="D835" s="49"/>
      <c r="E835" s="112"/>
      <c r="F835" s="112"/>
      <c r="G835" s="112" t="s">
        <v>3941</v>
      </c>
      <c r="H835" s="112" t="s">
        <v>3942</v>
      </c>
      <c r="I835" s="112"/>
      <c r="J835" s="55" t="s">
        <v>7490</v>
      </c>
      <c r="K835" s="55"/>
      <c r="L835" s="112" t="s">
        <v>91</v>
      </c>
      <c r="M835" s="113">
        <v>0</v>
      </c>
      <c r="N835" s="112" t="s">
        <v>8509</v>
      </c>
      <c r="O835" s="112" t="s">
        <v>8514</v>
      </c>
      <c r="P835" s="112" t="s">
        <v>91</v>
      </c>
      <c r="Q835" s="112" t="s">
        <v>45</v>
      </c>
      <c r="R835" s="112"/>
      <c r="S835" s="112"/>
    </row>
    <row r="836" spans="1:19" x14ac:dyDescent="0.25">
      <c r="A836" s="110" t="s">
        <v>3823</v>
      </c>
      <c r="B836" s="111">
        <v>10</v>
      </c>
      <c r="C836" s="112" t="s">
        <v>3832</v>
      </c>
      <c r="D836" s="49"/>
      <c r="E836" s="112"/>
      <c r="F836" s="112"/>
      <c r="G836" s="112" t="s">
        <v>3940</v>
      </c>
      <c r="H836" s="112" t="s">
        <v>3891</v>
      </c>
      <c r="I836" s="112"/>
      <c r="J836" s="55" t="s">
        <v>7490</v>
      </c>
      <c r="K836" s="55"/>
      <c r="L836" s="112" t="s">
        <v>91</v>
      </c>
      <c r="M836" s="113">
        <v>0</v>
      </c>
      <c r="N836" s="112" t="s">
        <v>8509</v>
      </c>
      <c r="O836" s="112" t="s">
        <v>8514</v>
      </c>
      <c r="P836" s="112" t="s">
        <v>92</v>
      </c>
      <c r="Q836" s="112" t="s">
        <v>45</v>
      </c>
      <c r="R836" s="112"/>
      <c r="S836" s="112"/>
    </row>
    <row r="837" spans="1:19" x14ac:dyDescent="0.25">
      <c r="A837" s="110" t="s">
        <v>3823</v>
      </c>
      <c r="B837" s="111">
        <v>11</v>
      </c>
      <c r="C837" s="112" t="s">
        <v>3836</v>
      </c>
      <c r="D837" s="49"/>
      <c r="E837" s="112"/>
      <c r="F837" s="112"/>
      <c r="G837" s="112" t="s">
        <v>3943</v>
      </c>
      <c r="H837" s="112" t="s">
        <v>3910</v>
      </c>
      <c r="I837" s="112"/>
      <c r="J837" s="55" t="s">
        <v>7490</v>
      </c>
      <c r="K837" s="55"/>
      <c r="L837" s="112" t="s">
        <v>91</v>
      </c>
      <c r="M837" s="113">
        <v>0</v>
      </c>
      <c r="N837" s="112" t="s">
        <v>8509</v>
      </c>
      <c r="O837" s="112" t="s">
        <v>8514</v>
      </c>
      <c r="P837" s="112" t="s">
        <v>91</v>
      </c>
      <c r="Q837" s="112" t="s">
        <v>45</v>
      </c>
      <c r="R837" s="112"/>
      <c r="S837" s="112"/>
    </row>
    <row r="838" spans="1:19" x14ac:dyDescent="0.25">
      <c r="A838" s="110" t="s">
        <v>3823</v>
      </c>
      <c r="B838" s="111">
        <v>12</v>
      </c>
      <c r="C838" s="112" t="s">
        <v>3826</v>
      </c>
      <c r="D838" s="49"/>
      <c r="E838" s="112"/>
      <c r="F838" s="112"/>
      <c r="G838" s="112" t="s">
        <v>3934</v>
      </c>
      <c r="H838" s="112" t="s">
        <v>3844</v>
      </c>
      <c r="I838" s="112"/>
      <c r="J838" s="55" t="s">
        <v>7490</v>
      </c>
      <c r="K838" s="55"/>
      <c r="L838" s="112" t="s">
        <v>91</v>
      </c>
      <c r="M838" s="113">
        <v>0</v>
      </c>
      <c r="N838" s="112" t="s">
        <v>8509</v>
      </c>
      <c r="O838" s="112" t="s">
        <v>8514</v>
      </c>
      <c r="P838" s="112" t="s">
        <v>91</v>
      </c>
      <c r="Q838" s="112" t="s">
        <v>45</v>
      </c>
      <c r="R838" s="112"/>
      <c r="S838" s="112"/>
    </row>
    <row r="839" spans="1:19" x14ac:dyDescent="0.25">
      <c r="A839" s="110" t="s">
        <v>3823</v>
      </c>
      <c r="B839" s="111">
        <v>13</v>
      </c>
      <c r="C839" s="112" t="s">
        <v>3827</v>
      </c>
      <c r="D839" s="49"/>
      <c r="E839" s="112"/>
      <c r="F839" s="112"/>
      <c r="G839" s="112" t="s">
        <v>3935</v>
      </c>
      <c r="H839" s="112" t="s">
        <v>3848</v>
      </c>
      <c r="I839" s="112"/>
      <c r="J839" s="55" t="s">
        <v>7490</v>
      </c>
      <c r="K839" s="55"/>
      <c r="L839" s="112" t="s">
        <v>91</v>
      </c>
      <c r="M839" s="113">
        <v>0</v>
      </c>
      <c r="N839" s="112" t="s">
        <v>8509</v>
      </c>
      <c r="O839" s="112" t="s">
        <v>8514</v>
      </c>
      <c r="P839" s="112" t="s">
        <v>91</v>
      </c>
      <c r="Q839" s="112" t="s">
        <v>45</v>
      </c>
      <c r="R839" s="112"/>
      <c r="S839" s="112"/>
    </row>
    <row r="840" spans="1:19" x14ac:dyDescent="0.25">
      <c r="A840" s="110" t="s">
        <v>3823</v>
      </c>
      <c r="B840" s="111">
        <v>14</v>
      </c>
      <c r="C840" s="112" t="s">
        <v>3838</v>
      </c>
      <c r="D840" s="49"/>
      <c r="E840" s="112"/>
      <c r="F840" s="112"/>
      <c r="G840" s="112" t="s">
        <v>3945</v>
      </c>
      <c r="H840" s="112" t="s">
        <v>3915</v>
      </c>
      <c r="I840" s="112"/>
      <c r="J840" s="55" t="s">
        <v>7490</v>
      </c>
      <c r="K840" s="55"/>
      <c r="L840" s="112" t="s">
        <v>91</v>
      </c>
      <c r="M840" s="113">
        <v>0</v>
      </c>
      <c r="N840" s="112" t="s">
        <v>8509</v>
      </c>
      <c r="O840" s="112" t="s">
        <v>8514</v>
      </c>
      <c r="P840" s="112" t="s">
        <v>91</v>
      </c>
      <c r="Q840" s="112" t="s">
        <v>45</v>
      </c>
      <c r="R840" s="112"/>
      <c r="S840" s="112"/>
    </row>
    <row r="841" spans="1:19" x14ac:dyDescent="0.25">
      <c r="A841" s="110" t="s">
        <v>3823</v>
      </c>
      <c r="B841" s="111">
        <v>15</v>
      </c>
      <c r="C841" s="112" t="s">
        <v>3828</v>
      </c>
      <c r="D841" s="49"/>
      <c r="E841" s="112"/>
      <c r="F841" s="112"/>
      <c r="G841" s="112" t="s">
        <v>3936</v>
      </c>
      <c r="H841" s="112" t="s">
        <v>3850</v>
      </c>
      <c r="I841" s="112"/>
      <c r="J841" s="55" t="s">
        <v>7490</v>
      </c>
      <c r="K841" s="55"/>
      <c r="L841" s="112" t="s">
        <v>91</v>
      </c>
      <c r="M841" s="113">
        <v>0</v>
      </c>
      <c r="N841" s="112" t="s">
        <v>8509</v>
      </c>
      <c r="O841" s="112" t="s">
        <v>8514</v>
      </c>
      <c r="P841" s="112" t="s">
        <v>91</v>
      </c>
      <c r="Q841" s="112" t="s">
        <v>45</v>
      </c>
      <c r="R841" s="112"/>
      <c r="S841" s="112"/>
    </row>
    <row r="842" spans="1:19" x14ac:dyDescent="0.25">
      <c r="A842" s="110" t="s">
        <v>3823</v>
      </c>
      <c r="B842" s="111">
        <v>16</v>
      </c>
      <c r="C842" s="112" t="s">
        <v>3839</v>
      </c>
      <c r="D842" s="49"/>
      <c r="E842" s="112"/>
      <c r="F842" s="112"/>
      <c r="G842" s="112" t="s">
        <v>3839</v>
      </c>
      <c r="H842" s="112" t="s">
        <v>3946</v>
      </c>
      <c r="I842" s="112"/>
      <c r="J842" s="55" t="s">
        <v>7490</v>
      </c>
      <c r="K842" s="55"/>
      <c r="L842" s="112" t="s">
        <v>91</v>
      </c>
      <c r="M842" s="113">
        <v>0</v>
      </c>
      <c r="N842" s="112" t="s">
        <v>8509</v>
      </c>
      <c r="O842" s="112" t="s">
        <v>8514</v>
      </c>
      <c r="P842" s="112" t="s">
        <v>91</v>
      </c>
      <c r="Q842" s="112" t="s">
        <v>45</v>
      </c>
      <c r="R842" s="112"/>
      <c r="S842" s="112"/>
    </row>
    <row r="843" spans="1:19" x14ac:dyDescent="0.25">
      <c r="A843" s="110" t="s">
        <v>3823</v>
      </c>
      <c r="B843" s="111">
        <v>17</v>
      </c>
      <c r="C843" s="112" t="s">
        <v>3837</v>
      </c>
      <c r="D843" s="49"/>
      <c r="E843" s="112"/>
      <c r="F843" s="112"/>
      <c r="G843" s="112" t="s">
        <v>3944</v>
      </c>
      <c r="H843" s="112" t="s">
        <v>3913</v>
      </c>
      <c r="I843" s="112"/>
      <c r="J843" s="55" t="s">
        <v>7490</v>
      </c>
      <c r="K843" s="55"/>
      <c r="L843" s="112" t="s">
        <v>91</v>
      </c>
      <c r="M843" s="113">
        <v>1</v>
      </c>
      <c r="N843" s="112" t="s">
        <v>8509</v>
      </c>
      <c r="O843" s="112" t="s">
        <v>8514</v>
      </c>
      <c r="P843" s="112" t="s">
        <v>91</v>
      </c>
      <c r="Q843" s="112" t="s">
        <v>45</v>
      </c>
      <c r="R843" s="112"/>
      <c r="S843" s="112"/>
    </row>
    <row r="844" spans="1:19" x14ac:dyDescent="0.25">
      <c r="A844" s="110" t="s">
        <v>3823</v>
      </c>
      <c r="B844" s="111">
        <v>18</v>
      </c>
      <c r="C844" s="112" t="s">
        <v>3829</v>
      </c>
      <c r="D844" s="49"/>
      <c r="E844" s="112"/>
      <c r="F844" s="112"/>
      <c r="G844" s="112" t="s">
        <v>3937</v>
      </c>
      <c r="H844" s="112" t="s">
        <v>286</v>
      </c>
      <c r="I844" s="112"/>
      <c r="J844" s="55" t="s">
        <v>7490</v>
      </c>
      <c r="K844" s="55"/>
      <c r="L844" s="112" t="s">
        <v>91</v>
      </c>
      <c r="M844" s="113">
        <v>0</v>
      </c>
      <c r="N844" s="112" t="s">
        <v>8509</v>
      </c>
      <c r="O844" s="112" t="s">
        <v>8514</v>
      </c>
      <c r="P844" s="112" t="s">
        <v>92</v>
      </c>
      <c r="Q844" s="112" t="s">
        <v>45</v>
      </c>
      <c r="R844" s="112"/>
      <c r="S844" s="112"/>
    </row>
    <row r="845" spans="1:19" x14ac:dyDescent="0.25">
      <c r="A845" s="110" t="s">
        <v>3823</v>
      </c>
      <c r="B845" s="111">
        <v>19</v>
      </c>
      <c r="C845" s="112" t="s">
        <v>3830</v>
      </c>
      <c r="D845" s="49"/>
      <c r="E845" s="112"/>
      <c r="F845" s="112"/>
      <c r="G845" s="112" t="s">
        <v>3938</v>
      </c>
      <c r="H845" s="112" t="s">
        <v>3874</v>
      </c>
      <c r="I845" s="112"/>
      <c r="J845" s="55" t="s">
        <v>7490</v>
      </c>
      <c r="K845" s="55"/>
      <c r="L845" s="112" t="s">
        <v>91</v>
      </c>
      <c r="M845" s="113">
        <v>0</v>
      </c>
      <c r="N845" s="112" t="s">
        <v>8509</v>
      </c>
      <c r="O845" s="112" t="s">
        <v>8514</v>
      </c>
      <c r="P845" s="112" t="s">
        <v>91</v>
      </c>
      <c r="Q845" s="112" t="s">
        <v>45</v>
      </c>
      <c r="R845" s="112"/>
      <c r="S845" s="112"/>
    </row>
    <row r="846" spans="1:19" x14ac:dyDescent="0.25">
      <c r="A846" s="135" t="s">
        <v>448</v>
      </c>
      <c r="B846" s="76">
        <v>-99</v>
      </c>
      <c r="C846" s="49" t="s">
        <v>292</v>
      </c>
      <c r="D846" s="112"/>
      <c r="E846" s="49"/>
      <c r="F846" s="112"/>
      <c r="G846" s="49" t="s">
        <v>292</v>
      </c>
      <c r="H846" s="49" t="s">
        <v>292</v>
      </c>
      <c r="I846" s="112"/>
      <c r="J846" s="49" t="s">
        <v>7490</v>
      </c>
      <c r="K846" s="49"/>
      <c r="L846" s="52" t="s">
        <v>7470</v>
      </c>
      <c r="M846" s="113" t="s">
        <v>8508</v>
      </c>
      <c r="N846" s="112" t="s">
        <v>8510</v>
      </c>
      <c r="O846" s="112"/>
      <c r="P846" s="131"/>
      <c r="Q846" s="131" t="s">
        <v>54</v>
      </c>
      <c r="R846" s="52"/>
      <c r="S846" s="112"/>
    </row>
    <row r="847" spans="1:19" x14ac:dyDescent="0.25">
      <c r="A847" s="114" t="s">
        <v>448</v>
      </c>
      <c r="B847" s="99">
        <v>1</v>
      </c>
      <c r="C847" s="100" t="s">
        <v>93</v>
      </c>
      <c r="D847" s="102" t="s">
        <v>1923</v>
      </c>
      <c r="E847" s="101" t="s">
        <v>2130</v>
      </c>
      <c r="F847" s="100" t="s">
        <v>7701</v>
      </c>
      <c r="G847" s="100" t="s">
        <v>277</v>
      </c>
      <c r="H847" s="100" t="s">
        <v>278</v>
      </c>
      <c r="I847" s="100" t="s">
        <v>2311</v>
      </c>
      <c r="J847" s="102" t="s">
        <v>7490</v>
      </c>
      <c r="K847" s="102"/>
      <c r="L847" s="100" t="s">
        <v>91</v>
      </c>
      <c r="M847" s="153" t="s">
        <v>8508</v>
      </c>
      <c r="N847" s="102" t="s">
        <v>8510</v>
      </c>
      <c r="O847" s="102" t="s">
        <v>8513</v>
      </c>
      <c r="P847" s="114" t="s">
        <v>91</v>
      </c>
      <c r="Q847" s="114" t="s">
        <v>54</v>
      </c>
      <c r="R847" s="114"/>
      <c r="S847" s="112"/>
    </row>
    <row r="848" spans="1:19" x14ac:dyDescent="0.25">
      <c r="A848" s="112" t="s">
        <v>448</v>
      </c>
      <c r="B848" s="93">
        <v>2</v>
      </c>
      <c r="C848" s="53" t="s">
        <v>127</v>
      </c>
      <c r="D848" s="55" t="s">
        <v>1922</v>
      </c>
      <c r="E848" s="53" t="s">
        <v>8396</v>
      </c>
      <c r="F848" s="53" t="s">
        <v>2146</v>
      </c>
      <c r="G848" s="53" t="s">
        <v>340</v>
      </c>
      <c r="H848" s="53" t="s">
        <v>341</v>
      </c>
      <c r="I848" s="67" t="s">
        <v>2336</v>
      </c>
      <c r="J848" s="55" t="s">
        <v>7490</v>
      </c>
      <c r="K848" s="55"/>
      <c r="L848" s="98" t="s">
        <v>7470</v>
      </c>
      <c r="M848" s="159" t="s">
        <v>8508</v>
      </c>
      <c r="N848" s="98" t="s">
        <v>8510</v>
      </c>
      <c r="O848" s="98" t="s">
        <v>8513</v>
      </c>
      <c r="P848" s="112" t="s">
        <v>100</v>
      </c>
      <c r="Q848" s="112" t="s">
        <v>54</v>
      </c>
      <c r="R848" s="112"/>
      <c r="S848" s="112"/>
    </row>
    <row r="849" spans="1:19" x14ac:dyDescent="0.25">
      <c r="A849" s="112" t="s">
        <v>448</v>
      </c>
      <c r="B849" s="93">
        <v>3</v>
      </c>
      <c r="C849" s="83" t="s">
        <v>1976</v>
      </c>
      <c r="D849" s="55" t="s">
        <v>6389</v>
      </c>
      <c r="E849" s="53" t="s">
        <v>8397</v>
      </c>
      <c r="F849" s="53" t="s">
        <v>7963</v>
      </c>
      <c r="G849" s="53" t="s">
        <v>2068</v>
      </c>
      <c r="H849" s="53" t="s">
        <v>2071</v>
      </c>
      <c r="I849" s="67" t="s">
        <v>2442</v>
      </c>
      <c r="J849" s="55" t="s">
        <v>7490</v>
      </c>
      <c r="K849" s="55"/>
      <c r="L849" s="53" t="s">
        <v>91</v>
      </c>
      <c r="M849" s="154" t="s">
        <v>8508</v>
      </c>
      <c r="N849" s="55" t="s">
        <v>8509</v>
      </c>
      <c r="O849" s="55" t="s">
        <v>8513</v>
      </c>
      <c r="P849" s="112" t="s">
        <v>91</v>
      </c>
      <c r="Q849" s="112" t="s">
        <v>54</v>
      </c>
      <c r="R849" s="112"/>
      <c r="S849" s="112"/>
    </row>
    <row r="850" spans="1:19" x14ac:dyDescent="0.25">
      <c r="A850" s="112" t="s">
        <v>448</v>
      </c>
      <c r="B850" s="93">
        <v>4</v>
      </c>
      <c r="C850" s="55" t="s">
        <v>2756</v>
      </c>
      <c r="D850" s="55" t="s">
        <v>3767</v>
      </c>
      <c r="E850" s="55" t="s">
        <v>8398</v>
      </c>
      <c r="F850" s="55" t="s">
        <v>7961</v>
      </c>
      <c r="G850" s="55" t="s">
        <v>3188</v>
      </c>
      <c r="H850" s="49" t="s">
        <v>2960</v>
      </c>
      <c r="I850" s="55"/>
      <c r="J850" s="55" t="s">
        <v>7490</v>
      </c>
      <c r="K850" s="55"/>
      <c r="L850" s="49" t="s">
        <v>7470</v>
      </c>
      <c r="M850" s="152">
        <v>0</v>
      </c>
      <c r="N850" s="49" t="s">
        <v>8509</v>
      </c>
      <c r="O850" s="49" t="s">
        <v>8514</v>
      </c>
      <c r="P850" s="112" t="s">
        <v>100</v>
      </c>
      <c r="Q850" s="112" t="s">
        <v>54</v>
      </c>
      <c r="R850" s="112"/>
      <c r="S850" s="112"/>
    </row>
    <row r="851" spans="1:19" x14ac:dyDescent="0.25">
      <c r="A851" s="112" t="s">
        <v>448</v>
      </c>
      <c r="B851" s="93">
        <v>5</v>
      </c>
      <c r="C851" s="53" t="s">
        <v>1982</v>
      </c>
      <c r="D851" s="56" t="s">
        <v>2054</v>
      </c>
      <c r="E851" s="53" t="s">
        <v>2441</v>
      </c>
      <c r="F851" s="53" t="s">
        <v>7962</v>
      </c>
      <c r="G851" s="53" t="s">
        <v>2070</v>
      </c>
      <c r="H851" s="53" t="s">
        <v>1981</v>
      </c>
      <c r="I851" s="67" t="s">
        <v>2441</v>
      </c>
      <c r="J851" s="55" t="s">
        <v>7490</v>
      </c>
      <c r="K851" s="55"/>
      <c r="L851" s="53" t="s">
        <v>91</v>
      </c>
      <c r="M851" s="154">
        <v>0</v>
      </c>
      <c r="N851" s="55" t="s">
        <v>8509</v>
      </c>
      <c r="O851" s="55" t="s">
        <v>8514</v>
      </c>
      <c r="P851" s="112" t="s">
        <v>92</v>
      </c>
      <c r="Q851" s="112" t="s">
        <v>54</v>
      </c>
      <c r="R851" s="112"/>
      <c r="S851" s="112"/>
    </row>
    <row r="852" spans="1:19" x14ac:dyDescent="0.25">
      <c r="A852" s="112" t="s">
        <v>448</v>
      </c>
      <c r="B852" s="93">
        <v>6</v>
      </c>
      <c r="C852" s="53" t="s">
        <v>1980</v>
      </c>
      <c r="D852" s="55" t="s">
        <v>1895</v>
      </c>
      <c r="E852" s="53" t="s">
        <v>8400</v>
      </c>
      <c r="F852" s="53" t="s">
        <v>2172</v>
      </c>
      <c r="G852" s="53" t="s">
        <v>2069</v>
      </c>
      <c r="H852" s="53" t="s">
        <v>2072</v>
      </c>
      <c r="I852" s="67" t="s">
        <v>2443</v>
      </c>
      <c r="J852" s="55" t="s">
        <v>7490</v>
      </c>
      <c r="K852" s="55"/>
      <c r="L852" s="53" t="s">
        <v>91</v>
      </c>
      <c r="M852" s="154">
        <v>0</v>
      </c>
      <c r="N852" s="55" t="s">
        <v>8509</v>
      </c>
      <c r="O852" s="55" t="s">
        <v>8514</v>
      </c>
      <c r="P852" s="112" t="s">
        <v>91</v>
      </c>
      <c r="Q852" s="112" t="s">
        <v>54</v>
      </c>
      <c r="R852" s="112"/>
      <c r="S852" s="112"/>
    </row>
    <row r="853" spans="1:19" x14ac:dyDescent="0.25">
      <c r="A853" s="136" t="s">
        <v>449</v>
      </c>
      <c r="B853" s="76">
        <v>-99</v>
      </c>
      <c r="C853" s="49" t="s">
        <v>292</v>
      </c>
      <c r="D853" s="112"/>
      <c r="E853" s="49"/>
      <c r="F853" s="112"/>
      <c r="G853" s="49" t="s">
        <v>292</v>
      </c>
      <c r="H853" s="49" t="s">
        <v>292</v>
      </c>
      <c r="I853" s="112"/>
      <c r="J853" s="49" t="s">
        <v>7490</v>
      </c>
      <c r="K853" s="49"/>
      <c r="L853" s="52" t="s">
        <v>7470</v>
      </c>
      <c r="M853" s="113" t="s">
        <v>8508</v>
      </c>
      <c r="N853" s="112" t="s">
        <v>8510</v>
      </c>
      <c r="O853" s="112"/>
      <c r="P853" s="131"/>
      <c r="Q853" s="131" t="s">
        <v>54</v>
      </c>
      <c r="R853" s="52"/>
      <c r="S853" s="112"/>
    </row>
    <row r="854" spans="1:19" x14ac:dyDescent="0.25">
      <c r="A854" s="112" t="s">
        <v>449</v>
      </c>
      <c r="B854" s="93">
        <v>-99</v>
      </c>
      <c r="C854" s="55" t="s">
        <v>2758</v>
      </c>
      <c r="D854" s="55" t="s">
        <v>3346</v>
      </c>
      <c r="E854" s="55"/>
      <c r="F854" s="55"/>
      <c r="G854" s="55" t="s">
        <v>3190</v>
      </c>
      <c r="H854" s="49" t="s">
        <v>2962</v>
      </c>
      <c r="I854" s="55"/>
      <c r="J854" s="55" t="s">
        <v>7490</v>
      </c>
      <c r="K854" s="55"/>
      <c r="L854" s="49" t="s">
        <v>7470</v>
      </c>
      <c r="M854" s="152">
        <v>0</v>
      </c>
      <c r="N854" s="49" t="s">
        <v>8509</v>
      </c>
      <c r="O854" s="49"/>
      <c r="P854" s="112" t="s">
        <v>100</v>
      </c>
      <c r="Q854" s="112" t="s">
        <v>54</v>
      </c>
      <c r="R854" s="112"/>
      <c r="S854" s="112"/>
    </row>
    <row r="855" spans="1:19" x14ac:dyDescent="0.25">
      <c r="A855" s="112" t="s">
        <v>449</v>
      </c>
      <c r="B855" s="93">
        <v>-99</v>
      </c>
      <c r="C855" s="55" t="s">
        <v>2757</v>
      </c>
      <c r="D855" s="55" t="s">
        <v>3345</v>
      </c>
      <c r="E855" s="55"/>
      <c r="F855" s="55"/>
      <c r="G855" s="55" t="s">
        <v>3189</v>
      </c>
      <c r="H855" s="49" t="s">
        <v>2961</v>
      </c>
      <c r="I855" s="55"/>
      <c r="J855" s="55" t="s">
        <v>7490</v>
      </c>
      <c r="K855" s="55"/>
      <c r="L855" s="49" t="s">
        <v>7471</v>
      </c>
      <c r="M855" s="152">
        <v>0</v>
      </c>
      <c r="N855" s="49" t="s">
        <v>8509</v>
      </c>
      <c r="O855" s="49"/>
      <c r="P855" s="112" t="s">
        <v>3951</v>
      </c>
      <c r="Q855" s="112" t="s">
        <v>54</v>
      </c>
      <c r="R855" s="112"/>
      <c r="S855" s="112"/>
    </row>
    <row r="856" spans="1:19" x14ac:dyDescent="0.25">
      <c r="A856" s="114" t="s">
        <v>449</v>
      </c>
      <c r="B856" s="99">
        <v>1</v>
      </c>
      <c r="C856" s="100" t="s">
        <v>93</v>
      </c>
      <c r="D856" s="100" t="s">
        <v>1923</v>
      </c>
      <c r="E856" s="101" t="s">
        <v>2130</v>
      </c>
      <c r="F856" s="100" t="s">
        <v>7701</v>
      </c>
      <c r="G856" s="100" t="s">
        <v>277</v>
      </c>
      <c r="H856" s="100" t="s">
        <v>278</v>
      </c>
      <c r="I856" s="100" t="s">
        <v>2311</v>
      </c>
      <c r="J856" s="102" t="s">
        <v>7490</v>
      </c>
      <c r="K856" s="102"/>
      <c r="L856" s="100" t="s">
        <v>91</v>
      </c>
      <c r="M856" s="153" t="s">
        <v>8508</v>
      </c>
      <c r="N856" s="102" t="s">
        <v>8510</v>
      </c>
      <c r="O856" s="102" t="s">
        <v>8513</v>
      </c>
      <c r="P856" s="114" t="s">
        <v>91</v>
      </c>
      <c r="Q856" s="114" t="s">
        <v>54</v>
      </c>
      <c r="R856" s="114"/>
      <c r="S856" s="112"/>
    </row>
    <row r="857" spans="1:19" x14ac:dyDescent="0.25">
      <c r="A857" s="112" t="s">
        <v>449</v>
      </c>
      <c r="B857" s="93">
        <v>2</v>
      </c>
      <c r="C857" s="53" t="s">
        <v>127</v>
      </c>
      <c r="D857" s="53" t="s">
        <v>1950</v>
      </c>
      <c r="E857" s="53" t="s">
        <v>8396</v>
      </c>
      <c r="F857" s="53" t="s">
        <v>7659</v>
      </c>
      <c r="G857" s="53" t="s">
        <v>340</v>
      </c>
      <c r="H857" s="53" t="s">
        <v>341</v>
      </c>
      <c r="I857" s="67" t="s">
        <v>2336</v>
      </c>
      <c r="J857" s="55" t="s">
        <v>7490</v>
      </c>
      <c r="K857" s="55"/>
      <c r="L857" s="98" t="s">
        <v>7470</v>
      </c>
      <c r="M857" s="159" t="s">
        <v>8508</v>
      </c>
      <c r="N857" s="98" t="s">
        <v>8510</v>
      </c>
      <c r="O857" s="98" t="s">
        <v>8513</v>
      </c>
      <c r="P857" s="112" t="s">
        <v>100</v>
      </c>
      <c r="Q857" s="112" t="s">
        <v>54</v>
      </c>
      <c r="R857" s="112"/>
      <c r="S857" s="112"/>
    </row>
    <row r="858" spans="1:19" x14ac:dyDescent="0.25">
      <c r="A858" s="112" t="s">
        <v>449</v>
      </c>
      <c r="B858" s="93">
        <v>3</v>
      </c>
      <c r="C858" s="53" t="s">
        <v>1985</v>
      </c>
      <c r="D858" s="53" t="s">
        <v>2056</v>
      </c>
      <c r="E858" s="53" t="s">
        <v>8405</v>
      </c>
      <c r="F858" s="53" t="s">
        <v>7588</v>
      </c>
      <c r="G858" s="53" t="s">
        <v>2073</v>
      </c>
      <c r="H858" s="53" t="s">
        <v>1984</v>
      </c>
      <c r="I858" s="67" t="s">
        <v>2444</v>
      </c>
      <c r="J858" s="55" t="s">
        <v>7490</v>
      </c>
      <c r="K858" s="55"/>
      <c r="L858" s="53" t="s">
        <v>153</v>
      </c>
      <c r="M858" s="154" t="s">
        <v>8508</v>
      </c>
      <c r="N858" s="55" t="s">
        <v>8509</v>
      </c>
      <c r="O858" s="55" t="s">
        <v>8513</v>
      </c>
      <c r="P858" s="112" t="s">
        <v>153</v>
      </c>
      <c r="Q858" s="112" t="s">
        <v>54</v>
      </c>
      <c r="R858" s="112"/>
      <c r="S858" s="112"/>
    </row>
    <row r="859" spans="1:19" x14ac:dyDescent="0.25">
      <c r="A859" s="112" t="s">
        <v>449</v>
      </c>
      <c r="B859" s="93">
        <v>5</v>
      </c>
      <c r="C859" s="83" t="s">
        <v>1986</v>
      </c>
      <c r="D859" s="53" t="s">
        <v>1987</v>
      </c>
      <c r="E859" s="53" t="s">
        <v>8401</v>
      </c>
      <c r="F859" s="67" t="s">
        <v>7964</v>
      </c>
      <c r="G859" s="53" t="s">
        <v>2075</v>
      </c>
      <c r="H859" s="53" t="s">
        <v>2074</v>
      </c>
      <c r="I859" s="67" t="s">
        <v>2445</v>
      </c>
      <c r="J859" s="55" t="s">
        <v>7490</v>
      </c>
      <c r="K859" s="55"/>
      <c r="L859" s="53" t="s">
        <v>91</v>
      </c>
      <c r="M859" s="154" t="s">
        <v>8508</v>
      </c>
      <c r="N859" s="55" t="s">
        <v>8509</v>
      </c>
      <c r="O859" s="55" t="s">
        <v>8513</v>
      </c>
      <c r="P859" s="112" t="s">
        <v>91</v>
      </c>
      <c r="Q859" s="112" t="s">
        <v>54</v>
      </c>
      <c r="R859" s="112"/>
      <c r="S859" s="112"/>
    </row>
    <row r="860" spans="1:19" x14ac:dyDescent="0.25">
      <c r="A860" s="112" t="s">
        <v>449</v>
      </c>
      <c r="B860" s="93">
        <v>6</v>
      </c>
      <c r="C860" s="55" t="s">
        <v>2759</v>
      </c>
      <c r="D860" s="49" t="s">
        <v>3373</v>
      </c>
      <c r="E860" s="55" t="s">
        <v>8406</v>
      </c>
      <c r="F860" s="68" t="s">
        <v>7965</v>
      </c>
      <c r="G860" s="55" t="s">
        <v>3191</v>
      </c>
      <c r="H860" s="49" t="s">
        <v>2963</v>
      </c>
      <c r="I860" s="55"/>
      <c r="J860" s="55" t="s">
        <v>7490</v>
      </c>
      <c r="K860" s="55"/>
      <c r="L860" s="49" t="s">
        <v>7470</v>
      </c>
      <c r="M860" s="152">
        <v>0</v>
      </c>
      <c r="N860" s="49" t="s">
        <v>8509</v>
      </c>
      <c r="O860" s="49" t="s">
        <v>8514</v>
      </c>
      <c r="P860" s="112" t="s">
        <v>100</v>
      </c>
      <c r="Q860" s="112" t="s">
        <v>54</v>
      </c>
      <c r="R860" s="112"/>
      <c r="S860" s="112"/>
    </row>
    <row r="861" spans="1:19" x14ac:dyDescent="0.25">
      <c r="A861" s="112" t="s">
        <v>449</v>
      </c>
      <c r="B861" s="93">
        <v>7</v>
      </c>
      <c r="C861" s="53" t="s">
        <v>1977</v>
      </c>
      <c r="D861" s="53" t="s">
        <v>1983</v>
      </c>
      <c r="E861" s="53" t="s">
        <v>8402</v>
      </c>
      <c r="F861" s="67" t="s">
        <v>7966</v>
      </c>
      <c r="G861" s="53" t="s">
        <v>2076</v>
      </c>
      <c r="H861" s="53" t="s">
        <v>2077</v>
      </c>
      <c r="I861" s="67" t="s">
        <v>2260</v>
      </c>
      <c r="J861" s="55" t="s">
        <v>3434</v>
      </c>
      <c r="K861" s="55" t="s">
        <v>7489</v>
      </c>
      <c r="L861" s="53" t="s">
        <v>91</v>
      </c>
      <c r="M861" s="154">
        <v>0</v>
      </c>
      <c r="N861" s="55" t="s">
        <v>8509</v>
      </c>
      <c r="O861" s="55" t="s">
        <v>8514</v>
      </c>
      <c r="P861" s="112" t="s">
        <v>92</v>
      </c>
      <c r="Q861" s="112" t="s">
        <v>54</v>
      </c>
      <c r="R861" s="112"/>
      <c r="S861" s="112"/>
    </row>
    <row r="862" spans="1:19" x14ac:dyDescent="0.25">
      <c r="A862" s="112" t="s">
        <v>449</v>
      </c>
      <c r="B862" s="93">
        <v>8</v>
      </c>
      <c r="C862" s="53" t="s">
        <v>1978</v>
      </c>
      <c r="D862" s="53" t="s">
        <v>1979</v>
      </c>
      <c r="E862" s="53" t="s">
        <v>8403</v>
      </c>
      <c r="F862" s="67" t="s">
        <v>2261</v>
      </c>
      <c r="G862" s="53" t="s">
        <v>2078</v>
      </c>
      <c r="H862" s="53" t="s">
        <v>2079</v>
      </c>
      <c r="I862" s="67" t="s">
        <v>2446</v>
      </c>
      <c r="J862" s="55" t="s">
        <v>7490</v>
      </c>
      <c r="K862" s="55"/>
      <c r="L862" s="49" t="s">
        <v>7469</v>
      </c>
      <c r="M862" s="152">
        <v>0</v>
      </c>
      <c r="N862" s="49" t="s">
        <v>8509</v>
      </c>
      <c r="O862" s="49" t="s">
        <v>8514</v>
      </c>
      <c r="P862" s="112" t="s">
        <v>156</v>
      </c>
      <c r="Q862" s="112" t="s">
        <v>54</v>
      </c>
      <c r="R862" s="112"/>
      <c r="S862" s="112"/>
    </row>
    <row r="863" spans="1:19" x14ac:dyDescent="0.25">
      <c r="A863" s="112" t="s">
        <v>449</v>
      </c>
      <c r="B863" s="93">
        <v>9</v>
      </c>
      <c r="C863" s="55" t="s">
        <v>2761</v>
      </c>
      <c r="D863" s="55" t="s">
        <v>3347</v>
      </c>
      <c r="E863" s="55" t="s">
        <v>8404</v>
      </c>
      <c r="F863" s="68" t="s">
        <v>7967</v>
      </c>
      <c r="G863" s="55" t="s">
        <v>3193</v>
      </c>
      <c r="H863" s="49" t="s">
        <v>2965</v>
      </c>
      <c r="I863" s="55"/>
      <c r="J863" s="55" t="s">
        <v>7490</v>
      </c>
      <c r="K863" s="55"/>
      <c r="L863" s="49" t="s">
        <v>7469</v>
      </c>
      <c r="M863" s="152">
        <v>0</v>
      </c>
      <c r="N863" s="49" t="s">
        <v>8509</v>
      </c>
      <c r="O863" s="49" t="s">
        <v>8514</v>
      </c>
      <c r="P863" s="112" t="s">
        <v>3012</v>
      </c>
      <c r="Q863" s="112" t="s">
        <v>54</v>
      </c>
      <c r="R863" s="112"/>
      <c r="S863" s="112"/>
    </row>
    <row r="864" spans="1:19" x14ac:dyDescent="0.25">
      <c r="A864" s="112" t="s">
        <v>449</v>
      </c>
      <c r="B864" s="93">
        <v>10</v>
      </c>
      <c r="C864" s="55" t="s">
        <v>2760</v>
      </c>
      <c r="D864" s="55" t="s">
        <v>3348</v>
      </c>
      <c r="E864" s="53" t="s">
        <v>8407</v>
      </c>
      <c r="F864" s="68" t="s">
        <v>7968</v>
      </c>
      <c r="G864" s="55" t="s">
        <v>3192</v>
      </c>
      <c r="H864" s="49" t="s">
        <v>2964</v>
      </c>
      <c r="I864" s="55"/>
      <c r="J864" s="55" t="s">
        <v>7490</v>
      </c>
      <c r="K864" s="55"/>
      <c r="L864" s="49" t="s">
        <v>7469</v>
      </c>
      <c r="M864" s="152">
        <v>0</v>
      </c>
      <c r="N864" s="49" t="s">
        <v>8509</v>
      </c>
      <c r="O864" s="49" t="s">
        <v>8514</v>
      </c>
      <c r="P864" s="112" t="s">
        <v>195</v>
      </c>
      <c r="Q864" s="112" t="s">
        <v>54</v>
      </c>
      <c r="R864" s="112"/>
      <c r="S864" s="112"/>
    </row>
    <row r="865" spans="1:19" x14ac:dyDescent="0.25">
      <c r="A865" s="114" t="s">
        <v>449</v>
      </c>
      <c r="B865" s="99">
        <v>11</v>
      </c>
      <c r="C865" s="100" t="s">
        <v>7514</v>
      </c>
      <c r="D865" s="100" t="s">
        <v>1895</v>
      </c>
      <c r="E865" s="53" t="s">
        <v>8399</v>
      </c>
      <c r="F865" s="100"/>
      <c r="G865" s="100"/>
      <c r="H865" s="100"/>
      <c r="I865" s="100"/>
      <c r="J865" s="102" t="s">
        <v>7490</v>
      </c>
      <c r="K865" s="102"/>
      <c r="L865" s="100" t="s">
        <v>91</v>
      </c>
      <c r="M865" s="153">
        <v>0</v>
      </c>
      <c r="N865" s="102" t="s">
        <v>8509</v>
      </c>
      <c r="O865" s="102" t="s">
        <v>8514</v>
      </c>
      <c r="P865" s="114" t="s">
        <v>91</v>
      </c>
      <c r="Q865" s="114" t="s">
        <v>54</v>
      </c>
      <c r="R865" s="114"/>
      <c r="S865" s="112"/>
    </row>
    <row r="866" spans="1:19" x14ac:dyDescent="0.25">
      <c r="A866" s="135" t="s">
        <v>53</v>
      </c>
      <c r="B866" s="76">
        <v>-99</v>
      </c>
      <c r="C866" s="49" t="s">
        <v>126</v>
      </c>
      <c r="D866" s="112"/>
      <c r="E866" s="49"/>
      <c r="F866" s="112"/>
      <c r="G866" s="49" t="s">
        <v>6688</v>
      </c>
      <c r="H866" s="49" t="s">
        <v>6689</v>
      </c>
      <c r="I866" s="112"/>
      <c r="J866" s="49" t="s">
        <v>7490</v>
      </c>
      <c r="K866" s="49"/>
      <c r="L866" s="54" t="s">
        <v>91</v>
      </c>
      <c r="M866" s="157"/>
      <c r="N866" s="56"/>
      <c r="O866" s="56"/>
      <c r="P866" s="131" t="s">
        <v>100</v>
      </c>
      <c r="Q866" s="131" t="s">
        <v>54</v>
      </c>
      <c r="R866" s="112" t="s">
        <v>7474</v>
      </c>
      <c r="S866" s="112"/>
    </row>
    <row r="867" spans="1:19" x14ac:dyDescent="0.25">
      <c r="A867" s="135" t="s">
        <v>53</v>
      </c>
      <c r="B867" s="76">
        <v>-99</v>
      </c>
      <c r="C867" s="49" t="s">
        <v>128</v>
      </c>
      <c r="D867" s="112"/>
      <c r="E867" s="49"/>
      <c r="F867" s="112"/>
      <c r="G867" s="49" t="s">
        <v>6691</v>
      </c>
      <c r="H867" s="49" t="s">
        <v>6692</v>
      </c>
      <c r="I867" s="112"/>
      <c r="J867" s="49" t="s">
        <v>7490</v>
      </c>
      <c r="K867" s="49"/>
      <c r="L867" s="54" t="s">
        <v>91</v>
      </c>
      <c r="M867" s="157"/>
      <c r="N867" s="56"/>
      <c r="O867" s="56"/>
      <c r="P867" s="131" t="s">
        <v>100</v>
      </c>
      <c r="Q867" s="131" t="s">
        <v>54</v>
      </c>
      <c r="R867" s="112" t="s">
        <v>7474</v>
      </c>
      <c r="S867" s="112"/>
    </row>
    <row r="868" spans="1:19" s="30" customFormat="1" x14ac:dyDescent="0.25">
      <c r="A868" s="120" t="s">
        <v>53</v>
      </c>
      <c r="B868" s="77">
        <v>-99</v>
      </c>
      <c r="C868" s="54" t="s">
        <v>6629</v>
      </c>
      <c r="D868" s="54" t="s">
        <v>1923</v>
      </c>
      <c r="E868" s="61"/>
      <c r="F868" s="54" t="s">
        <v>7658</v>
      </c>
      <c r="G868" s="164" t="s">
        <v>6670</v>
      </c>
      <c r="H868" s="54" t="s">
        <v>292</v>
      </c>
      <c r="I868" s="54" t="s">
        <v>2311</v>
      </c>
      <c r="J868" s="56" t="s">
        <v>7490</v>
      </c>
      <c r="K868" s="56"/>
      <c r="L868" s="120" t="s">
        <v>7470</v>
      </c>
      <c r="M868" s="138" t="s">
        <v>8508</v>
      </c>
      <c r="N868" s="120" t="s">
        <v>8510</v>
      </c>
      <c r="O868" s="120"/>
      <c r="P868" s="120" t="s">
        <v>100</v>
      </c>
      <c r="Q868" s="120" t="s">
        <v>54</v>
      </c>
      <c r="R868" s="120" t="s">
        <v>8521</v>
      </c>
      <c r="S868" s="120"/>
    </row>
    <row r="869" spans="1:19" x14ac:dyDescent="0.25">
      <c r="A869" s="135" t="s">
        <v>53</v>
      </c>
      <c r="B869" s="76">
        <v>-99</v>
      </c>
      <c r="C869" s="49" t="s">
        <v>124</v>
      </c>
      <c r="D869" s="112"/>
      <c r="E869" s="49"/>
      <c r="F869" s="112"/>
      <c r="G869" s="49" t="s">
        <v>6684</v>
      </c>
      <c r="H869" s="49" t="s">
        <v>6685</v>
      </c>
      <c r="I869" s="112"/>
      <c r="J869" s="49" t="s">
        <v>7490</v>
      </c>
      <c r="K869" s="49"/>
      <c r="L869" s="54" t="s">
        <v>91</v>
      </c>
      <c r="M869" s="157"/>
      <c r="N869" s="56"/>
      <c r="O869" s="56"/>
      <c r="P869" s="131" t="s">
        <v>100</v>
      </c>
      <c r="Q869" s="131" t="s">
        <v>54</v>
      </c>
      <c r="R869" s="112" t="s">
        <v>7474</v>
      </c>
      <c r="S869" s="112"/>
    </row>
    <row r="870" spans="1:19" x14ac:dyDescent="0.25">
      <c r="A870" s="135" t="s">
        <v>53</v>
      </c>
      <c r="B870" s="76">
        <v>-99</v>
      </c>
      <c r="C870" s="49" t="s">
        <v>119</v>
      </c>
      <c r="D870" s="112"/>
      <c r="E870" s="49"/>
      <c r="F870" s="112"/>
      <c r="G870" s="49" t="s">
        <v>6674</v>
      </c>
      <c r="H870" s="49" t="s">
        <v>6675</v>
      </c>
      <c r="I870" s="112"/>
      <c r="J870" s="49" t="s">
        <v>7490</v>
      </c>
      <c r="K870" s="49"/>
      <c r="L870" s="54" t="s">
        <v>91</v>
      </c>
      <c r="M870" s="157"/>
      <c r="N870" s="56"/>
      <c r="O870" s="56"/>
      <c r="P870" s="131" t="s">
        <v>100</v>
      </c>
      <c r="Q870" s="131" t="s">
        <v>54</v>
      </c>
      <c r="R870" s="112" t="s">
        <v>7474</v>
      </c>
      <c r="S870" s="112"/>
    </row>
    <row r="871" spans="1:19" x14ac:dyDescent="0.25">
      <c r="A871" s="135" t="s">
        <v>53</v>
      </c>
      <c r="B871" s="76">
        <v>-99</v>
      </c>
      <c r="C871" s="49" t="s">
        <v>6630</v>
      </c>
      <c r="D871" s="112"/>
      <c r="E871" s="49"/>
      <c r="F871" s="112"/>
      <c r="G871" s="49" t="s">
        <v>6672</v>
      </c>
      <c r="H871" s="49" t="s">
        <v>6673</v>
      </c>
      <c r="I871" s="112"/>
      <c r="J871" s="49" t="s">
        <v>7490</v>
      </c>
      <c r="K871" s="49"/>
      <c r="L871" s="54" t="s">
        <v>91</v>
      </c>
      <c r="M871" s="157" t="s">
        <v>8508</v>
      </c>
      <c r="N871" s="56" t="s">
        <v>8510</v>
      </c>
      <c r="O871" s="56"/>
      <c r="P871" s="131" t="s">
        <v>100</v>
      </c>
      <c r="Q871" s="131" t="s">
        <v>54</v>
      </c>
      <c r="R871" s="112" t="s">
        <v>7474</v>
      </c>
      <c r="S871" s="112"/>
    </row>
    <row r="872" spans="1:19" x14ac:dyDescent="0.25">
      <c r="A872" s="135" t="s">
        <v>53</v>
      </c>
      <c r="B872" s="76">
        <v>-99</v>
      </c>
      <c r="C872" s="49" t="s">
        <v>129</v>
      </c>
      <c r="D872" s="112"/>
      <c r="E872" s="49"/>
      <c r="F872" s="112"/>
      <c r="G872" s="49" t="s">
        <v>6693</v>
      </c>
      <c r="H872" s="49" t="s">
        <v>6694</v>
      </c>
      <c r="I872" s="112"/>
      <c r="J872" s="49" t="s">
        <v>7490</v>
      </c>
      <c r="K872" s="49"/>
      <c r="L872" s="54" t="s">
        <v>91</v>
      </c>
      <c r="M872" s="157"/>
      <c r="N872" s="56"/>
      <c r="O872" s="56"/>
      <c r="P872" s="131" t="s">
        <v>100</v>
      </c>
      <c r="Q872" s="131" t="s">
        <v>54</v>
      </c>
      <c r="R872" s="112" t="s">
        <v>7474</v>
      </c>
      <c r="S872" s="112"/>
    </row>
    <row r="873" spans="1:19" x14ac:dyDescent="0.25">
      <c r="A873" s="135" t="s">
        <v>53</v>
      </c>
      <c r="B873" s="76">
        <v>-99</v>
      </c>
      <c r="C873" s="49" t="s">
        <v>121</v>
      </c>
      <c r="D873" s="112"/>
      <c r="E873" s="49"/>
      <c r="F873" s="112"/>
      <c r="G873" s="49" t="s">
        <v>6678</v>
      </c>
      <c r="H873" s="49" t="s">
        <v>6679</v>
      </c>
      <c r="I873" s="112"/>
      <c r="J873" s="49" t="s">
        <v>7490</v>
      </c>
      <c r="K873" s="49"/>
      <c r="L873" s="54" t="s">
        <v>91</v>
      </c>
      <c r="M873" s="157"/>
      <c r="N873" s="56"/>
      <c r="O873" s="56"/>
      <c r="P873" s="131" t="s">
        <v>100</v>
      </c>
      <c r="Q873" s="131" t="s">
        <v>54</v>
      </c>
      <c r="R873" s="112" t="s">
        <v>7474</v>
      </c>
      <c r="S873" s="112"/>
    </row>
    <row r="874" spans="1:19" x14ac:dyDescent="0.25">
      <c r="A874" s="135" t="s">
        <v>53</v>
      </c>
      <c r="B874" s="76">
        <v>-99</v>
      </c>
      <c r="C874" s="49" t="s">
        <v>123</v>
      </c>
      <c r="D874" s="112"/>
      <c r="E874" s="49"/>
      <c r="F874" s="112"/>
      <c r="G874" s="49" t="s">
        <v>6682</v>
      </c>
      <c r="H874" s="49" t="s">
        <v>6683</v>
      </c>
      <c r="I874" s="112"/>
      <c r="J874" s="49" t="s">
        <v>7490</v>
      </c>
      <c r="K874" s="49"/>
      <c r="L874" s="54" t="s">
        <v>91</v>
      </c>
      <c r="M874" s="157"/>
      <c r="N874" s="56"/>
      <c r="O874" s="56"/>
      <c r="P874" s="131" t="s">
        <v>100</v>
      </c>
      <c r="Q874" s="131" t="s">
        <v>54</v>
      </c>
      <c r="R874" s="112" t="s">
        <v>7474</v>
      </c>
      <c r="S874" s="112"/>
    </row>
    <row r="875" spans="1:19" x14ac:dyDescent="0.25">
      <c r="A875" s="135" t="s">
        <v>53</v>
      </c>
      <c r="B875" s="76">
        <v>-99</v>
      </c>
      <c r="C875" s="49" t="s">
        <v>130</v>
      </c>
      <c r="D875" s="112"/>
      <c r="E875" s="49"/>
      <c r="F875" s="112"/>
      <c r="G875" s="49" t="s">
        <v>6697</v>
      </c>
      <c r="H875" s="49" t="s">
        <v>6698</v>
      </c>
      <c r="I875" s="112"/>
      <c r="J875" s="49" t="s">
        <v>7490</v>
      </c>
      <c r="K875" s="49"/>
      <c r="L875" s="54" t="s">
        <v>91</v>
      </c>
      <c r="M875" s="157"/>
      <c r="N875" s="56"/>
      <c r="O875" s="56"/>
      <c r="P875" s="131" t="s">
        <v>100</v>
      </c>
      <c r="Q875" s="131" t="s">
        <v>54</v>
      </c>
      <c r="R875" s="112" t="s">
        <v>7474</v>
      </c>
      <c r="S875" s="112"/>
    </row>
    <row r="876" spans="1:19" x14ac:dyDescent="0.25">
      <c r="A876" s="135" t="s">
        <v>53</v>
      </c>
      <c r="B876" s="76">
        <v>-99</v>
      </c>
      <c r="C876" s="49" t="s">
        <v>125</v>
      </c>
      <c r="D876" s="112"/>
      <c r="E876" s="49"/>
      <c r="F876" s="112"/>
      <c r="G876" s="49" t="s">
        <v>6686</v>
      </c>
      <c r="H876" s="49" t="s">
        <v>6687</v>
      </c>
      <c r="I876" s="112"/>
      <c r="J876" s="49" t="s">
        <v>7490</v>
      </c>
      <c r="K876" s="49"/>
      <c r="L876" s="54" t="s">
        <v>91</v>
      </c>
      <c r="M876" s="157"/>
      <c r="N876" s="56"/>
      <c r="O876" s="56"/>
      <c r="P876" s="131" t="s">
        <v>100</v>
      </c>
      <c r="Q876" s="131" t="s">
        <v>54</v>
      </c>
      <c r="R876" s="112" t="s">
        <v>7474</v>
      </c>
      <c r="S876" s="112"/>
    </row>
    <row r="877" spans="1:19" x14ac:dyDescent="0.25">
      <c r="A877" s="135" t="s">
        <v>53</v>
      </c>
      <c r="B877" s="76">
        <v>-99</v>
      </c>
      <c r="C877" s="49" t="s">
        <v>122</v>
      </c>
      <c r="D877" s="112"/>
      <c r="E877" s="49"/>
      <c r="F877" s="112"/>
      <c r="G877" s="49" t="s">
        <v>6680</v>
      </c>
      <c r="H877" s="49" t="s">
        <v>6681</v>
      </c>
      <c r="I877" s="112"/>
      <c r="J877" s="49" t="s">
        <v>7490</v>
      </c>
      <c r="K877" s="49"/>
      <c r="L877" s="54" t="s">
        <v>91</v>
      </c>
      <c r="M877" s="157"/>
      <c r="N877" s="56"/>
      <c r="O877" s="56"/>
      <c r="P877" s="131" t="s">
        <v>100</v>
      </c>
      <c r="Q877" s="131" t="s">
        <v>54</v>
      </c>
      <c r="R877" s="112" t="s">
        <v>7474</v>
      </c>
      <c r="S877" s="112"/>
    </row>
    <row r="878" spans="1:19" x14ac:dyDescent="0.25">
      <c r="A878" s="135" t="s">
        <v>53</v>
      </c>
      <c r="B878" s="76">
        <v>-99</v>
      </c>
      <c r="C878" s="49" t="s">
        <v>131</v>
      </c>
      <c r="D878" s="112"/>
      <c r="E878" s="49"/>
      <c r="F878" s="112"/>
      <c r="G878" s="49" t="s">
        <v>6695</v>
      </c>
      <c r="H878" s="49" t="s">
        <v>6696</v>
      </c>
      <c r="I878" s="112"/>
      <c r="J878" s="49" t="s">
        <v>7490</v>
      </c>
      <c r="K878" s="49"/>
      <c r="L878" s="54" t="s">
        <v>91</v>
      </c>
      <c r="M878" s="157"/>
      <c r="N878" s="56"/>
      <c r="O878" s="56"/>
      <c r="P878" s="131" t="s">
        <v>100</v>
      </c>
      <c r="Q878" s="131" t="s">
        <v>54</v>
      </c>
      <c r="R878" s="112" t="s">
        <v>7474</v>
      </c>
      <c r="S878" s="112"/>
    </row>
    <row r="879" spans="1:19" x14ac:dyDescent="0.25">
      <c r="A879" s="135" t="s">
        <v>53</v>
      </c>
      <c r="B879" s="76">
        <v>-99</v>
      </c>
      <c r="C879" s="49" t="s">
        <v>120</v>
      </c>
      <c r="D879" s="112"/>
      <c r="E879" s="49"/>
      <c r="F879" s="112"/>
      <c r="G879" s="49" t="s">
        <v>6676</v>
      </c>
      <c r="H879" s="49" t="s">
        <v>6677</v>
      </c>
      <c r="I879" s="112"/>
      <c r="J879" s="49" t="s">
        <v>7490</v>
      </c>
      <c r="K879" s="49"/>
      <c r="L879" s="54" t="s">
        <v>91</v>
      </c>
      <c r="M879" s="157"/>
      <c r="N879" s="56"/>
      <c r="O879" s="56"/>
      <c r="P879" s="131" t="s">
        <v>100</v>
      </c>
      <c r="Q879" s="131" t="s">
        <v>54</v>
      </c>
      <c r="R879" s="112" t="s">
        <v>7474</v>
      </c>
      <c r="S879" s="112"/>
    </row>
    <row r="880" spans="1:19" x14ac:dyDescent="0.25">
      <c r="A880" s="135" t="s">
        <v>53</v>
      </c>
      <c r="B880" s="76">
        <v>-99</v>
      </c>
      <c r="C880" s="49" t="s">
        <v>127</v>
      </c>
      <c r="D880" s="112"/>
      <c r="E880" s="49"/>
      <c r="F880" s="112"/>
      <c r="G880" s="49" t="s">
        <v>6690</v>
      </c>
      <c r="H880" s="49" t="s">
        <v>341</v>
      </c>
      <c r="I880" s="112"/>
      <c r="J880" s="49" t="s">
        <v>7490</v>
      </c>
      <c r="K880" s="49"/>
      <c r="L880" s="54" t="s">
        <v>91</v>
      </c>
      <c r="M880" s="157"/>
      <c r="N880" s="56"/>
      <c r="O880" s="56"/>
      <c r="P880" s="131" t="s">
        <v>100</v>
      </c>
      <c r="Q880" s="131" t="s">
        <v>54</v>
      </c>
      <c r="R880" s="112" t="s">
        <v>7474</v>
      </c>
      <c r="S880" s="112"/>
    </row>
    <row r="881" spans="1:19" x14ac:dyDescent="0.25">
      <c r="A881" s="112" t="s">
        <v>53</v>
      </c>
      <c r="B881" s="94">
        <v>-99</v>
      </c>
      <c r="C881" s="55" t="s">
        <v>2590</v>
      </c>
      <c r="D881" s="55" t="s">
        <v>3354</v>
      </c>
      <c r="E881" s="55"/>
      <c r="F881" s="55"/>
      <c r="G881" s="55" t="s">
        <v>3014</v>
      </c>
      <c r="H881" s="49" t="s">
        <v>2795</v>
      </c>
      <c r="I881" s="55"/>
      <c r="J881" s="55" t="s">
        <v>7490</v>
      </c>
      <c r="K881" s="55"/>
      <c r="L881" s="54" t="s">
        <v>91</v>
      </c>
      <c r="M881" s="157">
        <v>0</v>
      </c>
      <c r="N881" s="56" t="s">
        <v>8509</v>
      </c>
      <c r="O881" s="56"/>
      <c r="P881" s="112" t="s">
        <v>100</v>
      </c>
      <c r="Q881" s="112" t="s">
        <v>54</v>
      </c>
      <c r="R881" s="112" t="s">
        <v>7969</v>
      </c>
      <c r="S881" s="112"/>
    </row>
    <row r="882" spans="1:19" x14ac:dyDescent="0.25">
      <c r="A882" s="120" t="s">
        <v>53</v>
      </c>
      <c r="B882" s="77">
        <v>1</v>
      </c>
      <c r="C882" s="109" t="s">
        <v>93</v>
      </c>
      <c r="D882" s="54" t="s">
        <v>1923</v>
      </c>
      <c r="E882" s="61" t="s">
        <v>2130</v>
      </c>
      <c r="F882" s="54" t="s">
        <v>7701</v>
      </c>
      <c r="G882" s="164" t="s">
        <v>277</v>
      </c>
      <c r="H882" s="49" t="s">
        <v>6671</v>
      </c>
      <c r="I882" s="54" t="s">
        <v>2311</v>
      </c>
      <c r="J882" s="56" t="s">
        <v>7490</v>
      </c>
      <c r="K882" s="56"/>
      <c r="L882" s="54" t="s">
        <v>91</v>
      </c>
      <c r="M882" s="157" t="s">
        <v>8508</v>
      </c>
      <c r="N882" s="56" t="s">
        <v>8510</v>
      </c>
      <c r="O882" s="56" t="s">
        <v>8513</v>
      </c>
      <c r="P882" s="120" t="s">
        <v>91</v>
      </c>
      <c r="Q882" s="120" t="s">
        <v>54</v>
      </c>
      <c r="R882" s="120" t="s">
        <v>8521</v>
      </c>
      <c r="S882" s="120"/>
    </row>
    <row r="883" spans="1:19" x14ac:dyDescent="0.25">
      <c r="A883" s="112" t="s">
        <v>53</v>
      </c>
      <c r="B883" s="93">
        <v>4</v>
      </c>
      <c r="C883" s="53" t="s">
        <v>116</v>
      </c>
      <c r="D883" s="53" t="s">
        <v>1922</v>
      </c>
      <c r="E883" s="53" t="s">
        <v>8410</v>
      </c>
      <c r="F883" s="53" t="s">
        <v>2146</v>
      </c>
      <c r="G883" s="53" t="s">
        <v>318</v>
      </c>
      <c r="H883" s="53" t="s">
        <v>319</v>
      </c>
      <c r="I883" s="53" t="s">
        <v>2214</v>
      </c>
      <c r="J883" s="55" t="s">
        <v>7490</v>
      </c>
      <c r="K883" s="55"/>
      <c r="L883" s="98" t="s">
        <v>7470</v>
      </c>
      <c r="M883" s="159">
        <v>0</v>
      </c>
      <c r="N883" s="98" t="s">
        <v>8509</v>
      </c>
      <c r="O883" s="98" t="s">
        <v>8514</v>
      </c>
      <c r="P883" s="112" t="s">
        <v>100</v>
      </c>
      <c r="Q883" s="112" t="s">
        <v>54</v>
      </c>
      <c r="R883" s="112"/>
      <c r="S883" s="112"/>
    </row>
    <row r="884" spans="1:19" x14ac:dyDescent="0.25">
      <c r="A884" s="112" t="s">
        <v>53</v>
      </c>
      <c r="B884" s="93">
        <v>5</v>
      </c>
      <c r="C884" s="55" t="s">
        <v>2591</v>
      </c>
      <c r="D884" s="55" t="s">
        <v>2796</v>
      </c>
      <c r="E884" s="53" t="s">
        <v>8410</v>
      </c>
      <c r="F884" s="55" t="s">
        <v>7970</v>
      </c>
      <c r="G884" s="55" t="s">
        <v>3015</v>
      </c>
      <c r="H884" s="49" t="s">
        <v>2796</v>
      </c>
      <c r="I884" s="55"/>
      <c r="J884" s="55" t="s">
        <v>7490</v>
      </c>
      <c r="K884" s="55"/>
      <c r="L884" s="49" t="s">
        <v>7470</v>
      </c>
      <c r="M884" s="152">
        <v>0</v>
      </c>
      <c r="N884" s="49" t="s">
        <v>8509</v>
      </c>
      <c r="O884" s="49" t="s">
        <v>8514</v>
      </c>
      <c r="P884" s="112" t="s">
        <v>100</v>
      </c>
      <c r="Q884" s="112" t="s">
        <v>54</v>
      </c>
      <c r="R884" s="112"/>
      <c r="S884" s="112"/>
    </row>
    <row r="885" spans="1:19" x14ac:dyDescent="0.25">
      <c r="A885" s="112" t="s">
        <v>53</v>
      </c>
      <c r="B885" s="93">
        <v>6</v>
      </c>
      <c r="C885" s="55" t="s">
        <v>2592</v>
      </c>
      <c r="D885" s="56" t="s">
        <v>2797</v>
      </c>
      <c r="E885" s="55" t="s">
        <v>7971</v>
      </c>
      <c r="F885" s="55" t="s">
        <v>7971</v>
      </c>
      <c r="G885" s="55" t="s">
        <v>3016</v>
      </c>
      <c r="H885" s="49" t="s">
        <v>2797</v>
      </c>
      <c r="I885" s="55"/>
      <c r="J885" s="55" t="s">
        <v>7490</v>
      </c>
      <c r="K885" s="55"/>
      <c r="L885" s="49" t="s">
        <v>7470</v>
      </c>
      <c r="M885" s="152">
        <v>0</v>
      </c>
      <c r="N885" s="49" t="s">
        <v>8509</v>
      </c>
      <c r="O885" s="49" t="s">
        <v>8514</v>
      </c>
      <c r="P885" s="112" t="s">
        <v>100</v>
      </c>
      <c r="Q885" s="112" t="s">
        <v>54</v>
      </c>
      <c r="R885" s="112"/>
      <c r="S885" s="112"/>
    </row>
    <row r="886" spans="1:19" x14ac:dyDescent="0.25">
      <c r="A886" s="112" t="s">
        <v>53</v>
      </c>
      <c r="B886" s="93">
        <v>7</v>
      </c>
      <c r="C886" s="55" t="s">
        <v>2593</v>
      </c>
      <c r="D886" s="56" t="s">
        <v>5053</v>
      </c>
      <c r="E886" s="55" t="s">
        <v>8408</v>
      </c>
      <c r="F886" s="55" t="s">
        <v>7972</v>
      </c>
      <c r="G886" s="55" t="s">
        <v>3017</v>
      </c>
      <c r="H886" s="49" t="s">
        <v>2798</v>
      </c>
      <c r="I886" s="55"/>
      <c r="J886" s="55" t="s">
        <v>7490</v>
      </c>
      <c r="K886" s="55"/>
      <c r="L886" s="49" t="s">
        <v>7470</v>
      </c>
      <c r="M886" s="152">
        <v>0</v>
      </c>
      <c r="N886" s="49" t="s">
        <v>8509</v>
      </c>
      <c r="O886" s="49" t="s">
        <v>8514</v>
      </c>
      <c r="P886" s="112" t="s">
        <v>100</v>
      </c>
      <c r="Q886" s="112" t="s">
        <v>54</v>
      </c>
      <c r="R886" s="112"/>
      <c r="S886" s="112"/>
    </row>
    <row r="887" spans="1:19" x14ac:dyDescent="0.25">
      <c r="A887" s="112" t="s">
        <v>53</v>
      </c>
      <c r="B887" s="93">
        <v>8</v>
      </c>
      <c r="C887" s="55" t="s">
        <v>2594</v>
      </c>
      <c r="D887" s="56" t="s">
        <v>2799</v>
      </c>
      <c r="E887" s="55" t="s">
        <v>8409</v>
      </c>
      <c r="F887" s="55" t="s">
        <v>7973</v>
      </c>
      <c r="G887" s="55" t="s">
        <v>634</v>
      </c>
      <c r="H887" s="49" t="s">
        <v>2799</v>
      </c>
      <c r="I887" s="55"/>
      <c r="J887" s="55" t="s">
        <v>7490</v>
      </c>
      <c r="K887" s="55"/>
      <c r="L887" s="49" t="s">
        <v>7470</v>
      </c>
      <c r="M887" s="152">
        <v>0</v>
      </c>
      <c r="N887" s="49" t="s">
        <v>8509</v>
      </c>
      <c r="O887" s="49" t="s">
        <v>8514</v>
      </c>
      <c r="P887" s="112" t="s">
        <v>100</v>
      </c>
      <c r="Q887" s="112" t="s">
        <v>54</v>
      </c>
      <c r="R887" s="112"/>
      <c r="S887" s="112"/>
    </row>
    <row r="888" spans="1:19" x14ac:dyDescent="0.25">
      <c r="A888" s="112" t="s">
        <v>53</v>
      </c>
      <c r="B888" s="93">
        <v>9</v>
      </c>
      <c r="C888" s="83" t="s">
        <v>117</v>
      </c>
      <c r="D888" s="53" t="s">
        <v>321</v>
      </c>
      <c r="E888" s="53" t="s">
        <v>2150</v>
      </c>
      <c r="F888" s="53" t="s">
        <v>2150</v>
      </c>
      <c r="G888" s="53" t="s">
        <v>320</v>
      </c>
      <c r="H888" s="53" t="s">
        <v>321</v>
      </c>
      <c r="I888" s="53" t="s">
        <v>2150</v>
      </c>
      <c r="J888" s="55" t="s">
        <v>7490</v>
      </c>
      <c r="K888" s="55"/>
      <c r="L888" s="53" t="s">
        <v>91</v>
      </c>
      <c r="M888" s="154" t="s">
        <v>8508</v>
      </c>
      <c r="N888" s="55" t="s">
        <v>8510</v>
      </c>
      <c r="O888" s="55" t="s">
        <v>8513</v>
      </c>
      <c r="P888" s="112" t="s">
        <v>91</v>
      </c>
      <c r="Q888" s="112" t="s">
        <v>54</v>
      </c>
      <c r="R888" s="112"/>
      <c r="S888" s="112"/>
    </row>
    <row r="889" spans="1:19" x14ac:dyDescent="0.25">
      <c r="A889" s="112" t="s">
        <v>53</v>
      </c>
      <c r="B889" s="93">
        <v>10</v>
      </c>
      <c r="C889" s="53" t="s">
        <v>118</v>
      </c>
      <c r="D889" s="53" t="s">
        <v>1955</v>
      </c>
      <c r="E889" s="49" t="s">
        <v>8085</v>
      </c>
      <c r="F889" s="53" t="s">
        <v>7675</v>
      </c>
      <c r="G889" s="53" t="s">
        <v>322</v>
      </c>
      <c r="H889" s="53" t="s">
        <v>323</v>
      </c>
      <c r="I889" s="53" t="s">
        <v>2495</v>
      </c>
      <c r="J889" s="55" t="s">
        <v>7490</v>
      </c>
      <c r="K889" s="55"/>
      <c r="L889" s="54" t="s">
        <v>91</v>
      </c>
      <c r="M889" s="157" t="s">
        <v>8508</v>
      </c>
      <c r="N889" s="56" t="s">
        <v>8510</v>
      </c>
      <c r="O889" s="56" t="s">
        <v>8513</v>
      </c>
      <c r="P889" s="112" t="s">
        <v>100</v>
      </c>
      <c r="Q889" s="112" t="s">
        <v>54</v>
      </c>
      <c r="R889" s="112" t="s">
        <v>7474</v>
      </c>
      <c r="S889" s="112"/>
    </row>
    <row r="890" spans="1:19" x14ac:dyDescent="0.25">
      <c r="A890" s="112" t="s">
        <v>53</v>
      </c>
      <c r="B890" s="93">
        <v>12</v>
      </c>
      <c r="C890" s="53" t="s">
        <v>119</v>
      </c>
      <c r="D890" s="53" t="s">
        <v>1956</v>
      </c>
      <c r="E890" s="49" t="s">
        <v>8412</v>
      </c>
      <c r="F890" s="53" t="s">
        <v>7676</v>
      </c>
      <c r="G890" s="53" t="s">
        <v>324</v>
      </c>
      <c r="H890" s="53" t="s">
        <v>325</v>
      </c>
      <c r="I890" s="53" t="s">
        <v>2494</v>
      </c>
      <c r="J890" s="55" t="s">
        <v>7490</v>
      </c>
      <c r="K890" s="55"/>
      <c r="L890" s="54" t="s">
        <v>91</v>
      </c>
      <c r="M890" s="157" t="s">
        <v>8508</v>
      </c>
      <c r="N890" s="56" t="s">
        <v>8510</v>
      </c>
      <c r="O890" s="56" t="s">
        <v>8513</v>
      </c>
      <c r="P890" s="112" t="s">
        <v>100</v>
      </c>
      <c r="Q890" s="112" t="s">
        <v>54</v>
      </c>
      <c r="R890" s="112" t="s">
        <v>7474</v>
      </c>
      <c r="S890" s="112"/>
    </row>
    <row r="891" spans="1:19" x14ac:dyDescent="0.25">
      <c r="A891" s="112" t="s">
        <v>53</v>
      </c>
      <c r="B891" s="93">
        <v>14</v>
      </c>
      <c r="C891" s="53" t="s">
        <v>120</v>
      </c>
      <c r="D891" s="53" t="s">
        <v>1957</v>
      </c>
      <c r="E891" s="49" t="s">
        <v>8258</v>
      </c>
      <c r="F891" s="53" t="s">
        <v>7677</v>
      </c>
      <c r="G891" s="53" t="s">
        <v>326</v>
      </c>
      <c r="H891" s="53" t="s">
        <v>327</v>
      </c>
      <c r="I891" s="53" t="s">
        <v>2493</v>
      </c>
      <c r="J891" s="55" t="s">
        <v>7490</v>
      </c>
      <c r="K891" s="55"/>
      <c r="L891" s="54" t="s">
        <v>91</v>
      </c>
      <c r="M891" s="157" t="s">
        <v>8508</v>
      </c>
      <c r="N891" s="56" t="s">
        <v>8510</v>
      </c>
      <c r="O891" s="56" t="s">
        <v>8513</v>
      </c>
      <c r="P891" s="112" t="s">
        <v>100</v>
      </c>
      <c r="Q891" s="112" t="s">
        <v>54</v>
      </c>
      <c r="R891" s="112" t="s">
        <v>7474</v>
      </c>
      <c r="S891" s="112"/>
    </row>
    <row r="892" spans="1:19" x14ac:dyDescent="0.25">
      <c r="A892" s="112" t="s">
        <v>53</v>
      </c>
      <c r="B892" s="93">
        <v>16</v>
      </c>
      <c r="C892" s="53" t="s">
        <v>121</v>
      </c>
      <c r="D892" s="53" t="s">
        <v>1958</v>
      </c>
      <c r="E892" s="55" t="s">
        <v>8111</v>
      </c>
      <c r="F892" s="53" t="s">
        <v>7678</v>
      </c>
      <c r="G892" s="53" t="s">
        <v>328</v>
      </c>
      <c r="H892" s="53" t="s">
        <v>329</v>
      </c>
      <c r="I892" s="53" t="s">
        <v>2492</v>
      </c>
      <c r="J892" s="55" t="s">
        <v>7490</v>
      </c>
      <c r="K892" s="55"/>
      <c r="L892" s="54" t="s">
        <v>91</v>
      </c>
      <c r="M892" s="157" t="s">
        <v>8508</v>
      </c>
      <c r="N892" s="56" t="s">
        <v>8510</v>
      </c>
      <c r="O892" s="56" t="s">
        <v>8513</v>
      </c>
      <c r="P892" s="112" t="s">
        <v>100</v>
      </c>
      <c r="Q892" s="112" t="s">
        <v>54</v>
      </c>
      <c r="R892" s="112" t="s">
        <v>7474</v>
      </c>
      <c r="S892" s="112"/>
    </row>
    <row r="893" spans="1:19" x14ac:dyDescent="0.25">
      <c r="A893" s="112" t="s">
        <v>53</v>
      </c>
      <c r="B893" s="93">
        <v>18</v>
      </c>
      <c r="C893" s="53" t="s">
        <v>122</v>
      </c>
      <c r="D893" s="53" t="s">
        <v>1959</v>
      </c>
      <c r="E893" s="49" t="s">
        <v>8243</v>
      </c>
      <c r="F893" s="54" t="s">
        <v>8413</v>
      </c>
      <c r="G893" s="53" t="s">
        <v>330</v>
      </c>
      <c r="H893" s="53" t="s">
        <v>331</v>
      </c>
      <c r="I893" s="53" t="s">
        <v>2491</v>
      </c>
      <c r="J893" s="55" t="s">
        <v>7490</v>
      </c>
      <c r="K893" s="55"/>
      <c r="L893" s="54" t="s">
        <v>91</v>
      </c>
      <c r="M893" s="157" t="s">
        <v>8508</v>
      </c>
      <c r="N893" s="56" t="s">
        <v>8510</v>
      </c>
      <c r="O893" s="56" t="s">
        <v>8513</v>
      </c>
      <c r="P893" s="112" t="s">
        <v>100</v>
      </c>
      <c r="Q893" s="112" t="s">
        <v>54</v>
      </c>
      <c r="R893" s="112" t="s">
        <v>7474</v>
      </c>
      <c r="S893" s="112"/>
    </row>
    <row r="894" spans="1:19" x14ac:dyDescent="0.25">
      <c r="A894" s="112" t="s">
        <v>53</v>
      </c>
      <c r="B894" s="93">
        <v>20</v>
      </c>
      <c r="C894" s="53" t="s">
        <v>123</v>
      </c>
      <c r="D894" s="53" t="s">
        <v>1960</v>
      </c>
      <c r="E894" s="49" t="s">
        <v>8161</v>
      </c>
      <c r="F894" s="53" t="s">
        <v>7679</v>
      </c>
      <c r="G894" s="53" t="s">
        <v>332</v>
      </c>
      <c r="H894" s="53" t="s">
        <v>333</v>
      </c>
      <c r="I894" s="53" t="s">
        <v>2332</v>
      </c>
      <c r="J894" s="55" t="s">
        <v>7490</v>
      </c>
      <c r="K894" s="55"/>
      <c r="L894" s="54" t="s">
        <v>91</v>
      </c>
      <c r="M894" s="157" t="s">
        <v>8508</v>
      </c>
      <c r="N894" s="56" t="s">
        <v>8510</v>
      </c>
      <c r="O894" s="56" t="s">
        <v>8513</v>
      </c>
      <c r="P894" s="112" t="s">
        <v>100</v>
      </c>
      <c r="Q894" s="112" t="s">
        <v>54</v>
      </c>
      <c r="R894" s="112" t="s">
        <v>7474</v>
      </c>
      <c r="S894" s="112"/>
    </row>
    <row r="895" spans="1:19" x14ac:dyDescent="0.25">
      <c r="A895" s="112" t="s">
        <v>53</v>
      </c>
      <c r="B895" s="93">
        <v>22</v>
      </c>
      <c r="C895" s="53" t="s">
        <v>124</v>
      </c>
      <c r="D895" s="53" t="s">
        <v>1961</v>
      </c>
      <c r="E895" s="49" t="s">
        <v>8414</v>
      </c>
      <c r="F895" s="53" t="s">
        <v>7680</v>
      </c>
      <c r="G895" s="53" t="s">
        <v>334</v>
      </c>
      <c r="H895" s="53" t="s">
        <v>335</v>
      </c>
      <c r="I895" s="53" t="s">
        <v>2333</v>
      </c>
      <c r="J895" s="55" t="s">
        <v>7490</v>
      </c>
      <c r="K895" s="55"/>
      <c r="L895" s="54" t="s">
        <v>91</v>
      </c>
      <c r="M895" s="157" t="s">
        <v>8508</v>
      </c>
      <c r="N895" s="56" t="s">
        <v>8510</v>
      </c>
      <c r="O895" s="56" t="s">
        <v>8513</v>
      </c>
      <c r="P895" s="112" t="s">
        <v>100</v>
      </c>
      <c r="Q895" s="112" t="s">
        <v>54</v>
      </c>
      <c r="R895" s="112" t="s">
        <v>7474</v>
      </c>
      <c r="S895" s="112"/>
    </row>
    <row r="896" spans="1:19" x14ac:dyDescent="0.25">
      <c r="A896" s="112" t="s">
        <v>53</v>
      </c>
      <c r="B896" s="93">
        <v>24</v>
      </c>
      <c r="C896" s="53" t="s">
        <v>125</v>
      </c>
      <c r="D896" s="53" t="s">
        <v>1962</v>
      </c>
      <c r="E896" s="49" t="s">
        <v>8203</v>
      </c>
      <c r="F896" s="53" t="s">
        <v>7681</v>
      </c>
      <c r="G896" s="53" t="s">
        <v>336</v>
      </c>
      <c r="H896" s="53" t="s">
        <v>337</v>
      </c>
      <c r="I896" s="53" t="s">
        <v>2484</v>
      </c>
      <c r="J896" s="55" t="s">
        <v>7490</v>
      </c>
      <c r="K896" s="55"/>
      <c r="L896" s="54" t="s">
        <v>91</v>
      </c>
      <c r="M896" s="157" t="s">
        <v>8508</v>
      </c>
      <c r="N896" s="56" t="s">
        <v>8510</v>
      </c>
      <c r="O896" s="56" t="s">
        <v>8513</v>
      </c>
      <c r="P896" s="112" t="s">
        <v>100</v>
      </c>
      <c r="Q896" s="112" t="s">
        <v>54</v>
      </c>
      <c r="R896" s="112" t="s">
        <v>7474</v>
      </c>
      <c r="S896" s="112"/>
    </row>
    <row r="897" spans="1:19" x14ac:dyDescent="0.25">
      <c r="A897" s="112" t="s">
        <v>53</v>
      </c>
      <c r="B897" s="93">
        <v>26</v>
      </c>
      <c r="C897" s="53" t="s">
        <v>126</v>
      </c>
      <c r="D897" s="53" t="s">
        <v>1963</v>
      </c>
      <c r="E897" s="53" t="s">
        <v>7597</v>
      </c>
      <c r="F897" s="54" t="s">
        <v>7682</v>
      </c>
      <c r="G897" s="53" t="s">
        <v>338</v>
      </c>
      <c r="H897" s="53" t="s">
        <v>339</v>
      </c>
      <c r="I897" s="53" t="s">
        <v>2485</v>
      </c>
      <c r="J897" s="55" t="s">
        <v>7490</v>
      </c>
      <c r="K897" s="55"/>
      <c r="L897" s="54" t="s">
        <v>91</v>
      </c>
      <c r="M897" s="157" t="s">
        <v>8508</v>
      </c>
      <c r="N897" s="56" t="s">
        <v>8510</v>
      </c>
      <c r="O897" s="56" t="s">
        <v>8513</v>
      </c>
      <c r="P897" s="112" t="s">
        <v>100</v>
      </c>
      <c r="Q897" s="112" t="s">
        <v>54</v>
      </c>
      <c r="R897" s="112" t="s">
        <v>7474</v>
      </c>
      <c r="S897" s="112"/>
    </row>
    <row r="898" spans="1:19" x14ac:dyDescent="0.25">
      <c r="A898" s="112" t="s">
        <v>53</v>
      </c>
      <c r="B898" s="93">
        <v>28</v>
      </c>
      <c r="C898" s="53" t="s">
        <v>127</v>
      </c>
      <c r="D898" s="53" t="s">
        <v>1964</v>
      </c>
      <c r="E898" s="49" t="s">
        <v>8396</v>
      </c>
      <c r="F898" s="53" t="s">
        <v>7683</v>
      </c>
      <c r="G898" s="53" t="s">
        <v>340</v>
      </c>
      <c r="H898" s="53" t="s">
        <v>341</v>
      </c>
      <c r="I898" s="53" t="s">
        <v>2486</v>
      </c>
      <c r="J898" s="55" t="s">
        <v>7490</v>
      </c>
      <c r="K898" s="55"/>
      <c r="L898" s="54" t="s">
        <v>91</v>
      </c>
      <c r="M898" s="157" t="s">
        <v>8508</v>
      </c>
      <c r="N898" s="56" t="s">
        <v>8510</v>
      </c>
      <c r="O898" s="56" t="s">
        <v>8513</v>
      </c>
      <c r="P898" s="112" t="s">
        <v>100</v>
      </c>
      <c r="Q898" s="112" t="s">
        <v>54</v>
      </c>
      <c r="R898" s="112" t="s">
        <v>7474</v>
      </c>
      <c r="S898" s="112"/>
    </row>
    <row r="899" spans="1:19" x14ac:dyDescent="0.25">
      <c r="A899" s="112" t="s">
        <v>53</v>
      </c>
      <c r="B899" s="93">
        <v>30</v>
      </c>
      <c r="C899" s="53" t="s">
        <v>128</v>
      </c>
      <c r="D899" s="53" t="s">
        <v>1965</v>
      </c>
      <c r="E899" s="53" t="s">
        <v>3400</v>
      </c>
      <c r="F899" s="53" t="s">
        <v>7684</v>
      </c>
      <c r="G899" s="53" t="s">
        <v>342</v>
      </c>
      <c r="H899" s="53" t="s">
        <v>343</v>
      </c>
      <c r="I899" s="53" t="s">
        <v>2487</v>
      </c>
      <c r="J899" s="55" t="s">
        <v>7490</v>
      </c>
      <c r="K899" s="55"/>
      <c r="L899" s="54" t="s">
        <v>91</v>
      </c>
      <c r="M899" s="157" t="s">
        <v>8508</v>
      </c>
      <c r="N899" s="56" t="s">
        <v>8510</v>
      </c>
      <c r="O899" s="56" t="s">
        <v>8513</v>
      </c>
      <c r="P899" s="112" t="s">
        <v>100</v>
      </c>
      <c r="Q899" s="112" t="s">
        <v>54</v>
      </c>
      <c r="R899" s="112" t="s">
        <v>7474</v>
      </c>
      <c r="S899" s="112"/>
    </row>
    <row r="900" spans="1:19" x14ac:dyDescent="0.25">
      <c r="A900" s="112" t="s">
        <v>53</v>
      </c>
      <c r="B900" s="93">
        <v>32</v>
      </c>
      <c r="C900" s="53" t="s">
        <v>129</v>
      </c>
      <c r="D900" s="53" t="s">
        <v>1966</v>
      </c>
      <c r="E900" s="49" t="s">
        <v>8107</v>
      </c>
      <c r="F900" s="53" t="s">
        <v>7685</v>
      </c>
      <c r="G900" s="53" t="s">
        <v>344</v>
      </c>
      <c r="H900" s="53" t="s">
        <v>345</v>
      </c>
      <c r="I900" s="53" t="s">
        <v>2488</v>
      </c>
      <c r="J900" s="55" t="s">
        <v>7490</v>
      </c>
      <c r="K900" s="55"/>
      <c r="L900" s="54" t="s">
        <v>91</v>
      </c>
      <c r="M900" s="157" t="s">
        <v>8508</v>
      </c>
      <c r="N900" s="56" t="s">
        <v>8510</v>
      </c>
      <c r="O900" s="56" t="s">
        <v>8513</v>
      </c>
      <c r="P900" s="112" t="s">
        <v>100</v>
      </c>
      <c r="Q900" s="112" t="s">
        <v>54</v>
      </c>
      <c r="R900" s="112" t="s">
        <v>7474</v>
      </c>
      <c r="S900" s="112"/>
    </row>
    <row r="901" spans="1:19" x14ac:dyDescent="0.25">
      <c r="A901" s="112" t="s">
        <v>53</v>
      </c>
      <c r="B901" s="93">
        <v>34</v>
      </c>
      <c r="C901" s="53" t="s">
        <v>130</v>
      </c>
      <c r="D901" s="53" t="s">
        <v>2061</v>
      </c>
      <c r="E901" s="49" t="s">
        <v>8186</v>
      </c>
      <c r="F901" s="53" t="s">
        <v>7686</v>
      </c>
      <c r="G901" s="53" t="s">
        <v>346</v>
      </c>
      <c r="H901" s="53" t="s">
        <v>347</v>
      </c>
      <c r="I901" s="53" t="s">
        <v>2489</v>
      </c>
      <c r="J901" s="55" t="s">
        <v>7490</v>
      </c>
      <c r="K901" s="55"/>
      <c r="L901" s="54" t="s">
        <v>91</v>
      </c>
      <c r="M901" s="157" t="s">
        <v>8508</v>
      </c>
      <c r="N901" s="56" t="s">
        <v>8510</v>
      </c>
      <c r="O901" s="56" t="s">
        <v>8513</v>
      </c>
      <c r="P901" s="112" t="s">
        <v>100</v>
      </c>
      <c r="Q901" s="112" t="s">
        <v>54</v>
      </c>
      <c r="R901" s="112" t="s">
        <v>7474</v>
      </c>
      <c r="S901" s="112"/>
    </row>
    <row r="902" spans="1:19" x14ac:dyDescent="0.25">
      <c r="A902" s="112" t="s">
        <v>53</v>
      </c>
      <c r="B902" s="93">
        <v>36</v>
      </c>
      <c r="C902" s="53" t="s">
        <v>131</v>
      </c>
      <c r="D902" s="53" t="s">
        <v>2062</v>
      </c>
      <c r="E902" s="49" t="s">
        <v>8411</v>
      </c>
      <c r="F902" s="53" t="s">
        <v>7687</v>
      </c>
      <c r="G902" s="53" t="s">
        <v>348</v>
      </c>
      <c r="H902" s="53" t="s">
        <v>349</v>
      </c>
      <c r="I902" s="53" t="s">
        <v>2490</v>
      </c>
      <c r="J902" s="55" t="s">
        <v>7490</v>
      </c>
      <c r="K902" s="55"/>
      <c r="L902" s="54" t="s">
        <v>91</v>
      </c>
      <c r="M902" s="157" t="s">
        <v>8508</v>
      </c>
      <c r="N902" s="56" t="s">
        <v>8510</v>
      </c>
      <c r="O902" s="56" t="s">
        <v>8513</v>
      </c>
      <c r="P902" s="112" t="s">
        <v>100</v>
      </c>
      <c r="Q902" s="112" t="s">
        <v>54</v>
      </c>
      <c r="R902" s="112" t="s">
        <v>7474</v>
      </c>
      <c r="S902" s="112"/>
    </row>
    <row r="903" spans="1:19" x14ac:dyDescent="0.25">
      <c r="A903" s="112" t="s">
        <v>53</v>
      </c>
      <c r="B903" s="93">
        <v>38</v>
      </c>
      <c r="C903" s="55" t="s">
        <v>2595</v>
      </c>
      <c r="D903" s="55" t="s">
        <v>1895</v>
      </c>
      <c r="E903" s="55" t="s">
        <v>8435</v>
      </c>
      <c r="F903" s="55" t="s">
        <v>2172</v>
      </c>
      <c r="G903" s="55" t="s">
        <v>3018</v>
      </c>
      <c r="H903" s="49" t="s">
        <v>2800</v>
      </c>
      <c r="I903" s="55"/>
      <c r="J903" s="55" t="s">
        <v>7490</v>
      </c>
      <c r="K903" s="55"/>
      <c r="L903" s="49" t="s">
        <v>91</v>
      </c>
      <c r="M903" s="152">
        <v>0</v>
      </c>
      <c r="N903" s="49" t="s">
        <v>8509</v>
      </c>
      <c r="O903" s="49" t="s">
        <v>8514</v>
      </c>
      <c r="P903" s="112" t="s">
        <v>91</v>
      </c>
      <c r="Q903" s="112" t="s">
        <v>54</v>
      </c>
      <c r="R903" s="112"/>
      <c r="S903" s="112"/>
    </row>
    <row r="904" spans="1:19" x14ac:dyDescent="0.25">
      <c r="A904" s="110" t="s">
        <v>4297</v>
      </c>
      <c r="B904" s="113">
        <v>-99</v>
      </c>
      <c r="C904" s="50" t="s">
        <v>6788</v>
      </c>
      <c r="D904" s="61" t="s">
        <v>6790</v>
      </c>
      <c r="E904" s="49"/>
      <c r="F904" s="52"/>
      <c r="G904" s="49" t="s">
        <v>6789</v>
      </c>
      <c r="H904" s="49" t="s">
        <v>6790</v>
      </c>
      <c r="I904" s="112"/>
      <c r="J904" s="49" t="s">
        <v>7490</v>
      </c>
      <c r="K904" s="49"/>
      <c r="L904" s="49" t="s">
        <v>7470</v>
      </c>
      <c r="M904" s="152"/>
      <c r="N904" s="49"/>
      <c r="O904" s="49"/>
      <c r="P904" s="108" t="s">
        <v>7473</v>
      </c>
      <c r="Q904" s="108" t="s">
        <v>80</v>
      </c>
      <c r="R904" s="112"/>
      <c r="S904" s="112"/>
    </row>
    <row r="905" spans="1:19" x14ac:dyDescent="0.25">
      <c r="A905" s="110" t="s">
        <v>4297</v>
      </c>
      <c r="B905" s="113">
        <v>-99</v>
      </c>
      <c r="C905" s="50" t="s">
        <v>6791</v>
      </c>
      <c r="D905" s="61" t="s">
        <v>6793</v>
      </c>
      <c r="E905" s="49"/>
      <c r="F905" s="52"/>
      <c r="G905" s="49" t="s">
        <v>6792</v>
      </c>
      <c r="H905" s="49" t="s">
        <v>6793</v>
      </c>
      <c r="I905" s="112"/>
      <c r="J905" s="49" t="s">
        <v>7490</v>
      </c>
      <c r="K905" s="49"/>
      <c r="L905" s="49" t="s">
        <v>7470</v>
      </c>
      <c r="M905" s="152"/>
      <c r="N905" s="49"/>
      <c r="O905" s="49"/>
      <c r="P905" s="108" t="s">
        <v>7473</v>
      </c>
      <c r="Q905" s="108" t="s">
        <v>80</v>
      </c>
      <c r="R905" s="112"/>
      <c r="S905" s="112"/>
    </row>
    <row r="906" spans="1:19" x14ac:dyDescent="0.25">
      <c r="A906" s="110" t="s">
        <v>4664</v>
      </c>
      <c r="B906" s="115">
        <v>-99</v>
      </c>
      <c r="C906" s="112" t="s">
        <v>4112</v>
      </c>
      <c r="D906" s="53"/>
      <c r="E906" s="112"/>
      <c r="F906" s="112"/>
      <c r="G906" s="49" t="s">
        <v>4112</v>
      </c>
      <c r="H906" s="52"/>
      <c r="I906" s="112"/>
      <c r="J906" s="112" t="s">
        <v>7490</v>
      </c>
      <c r="K906" s="112"/>
      <c r="L906" s="120" t="s">
        <v>91</v>
      </c>
      <c r="M906" s="138" t="s">
        <v>8508</v>
      </c>
      <c r="N906" s="120" t="s">
        <v>8510</v>
      </c>
      <c r="O906" s="120"/>
      <c r="P906" s="112"/>
      <c r="Q906" s="112" t="s">
        <v>80</v>
      </c>
      <c r="R906" s="112"/>
      <c r="S906" s="112"/>
    </row>
    <row r="907" spans="1:19" x14ac:dyDescent="0.25">
      <c r="A907" s="114" t="s">
        <v>4664</v>
      </c>
      <c r="B907" s="99">
        <v>1</v>
      </c>
      <c r="C907" s="100" t="s">
        <v>93</v>
      </c>
      <c r="D907" s="100" t="s">
        <v>1923</v>
      </c>
      <c r="E907" s="101"/>
      <c r="F907" s="100" t="s">
        <v>7658</v>
      </c>
      <c r="G907" s="100" t="s">
        <v>277</v>
      </c>
      <c r="H907" s="100" t="s">
        <v>278</v>
      </c>
      <c r="I907" s="100" t="s">
        <v>2311</v>
      </c>
      <c r="J907" s="102" t="s">
        <v>7490</v>
      </c>
      <c r="K907" s="102"/>
      <c r="L907" s="100" t="s">
        <v>91</v>
      </c>
      <c r="M907" s="153" t="s">
        <v>8508</v>
      </c>
      <c r="N907" s="102" t="s">
        <v>8510</v>
      </c>
      <c r="O907" s="102" t="s">
        <v>8513</v>
      </c>
      <c r="P907" s="114" t="s">
        <v>91</v>
      </c>
      <c r="Q907" s="114" t="s">
        <v>80</v>
      </c>
      <c r="R907" s="114"/>
      <c r="S907" s="112"/>
    </row>
    <row r="908" spans="1:19" x14ac:dyDescent="0.25">
      <c r="A908" s="110" t="s">
        <v>4664</v>
      </c>
      <c r="B908" s="111">
        <v>2</v>
      </c>
      <c r="C908" s="112" t="s">
        <v>4113</v>
      </c>
      <c r="D908" s="53" t="s">
        <v>7550</v>
      </c>
      <c r="E908" s="112"/>
      <c r="F908" s="112"/>
      <c r="G908" s="49" t="s">
        <v>465</v>
      </c>
      <c r="H908" s="49" t="s">
        <v>5052</v>
      </c>
      <c r="I908" s="112"/>
      <c r="J908" s="112" t="s">
        <v>7490</v>
      </c>
      <c r="K908" s="112"/>
      <c r="L908" s="98" t="s">
        <v>7470</v>
      </c>
      <c r="M908" s="159" t="s">
        <v>8508</v>
      </c>
      <c r="N908" s="98" t="s">
        <v>8510</v>
      </c>
      <c r="O908" s="98" t="s">
        <v>8513</v>
      </c>
      <c r="P908" s="112" t="s">
        <v>100</v>
      </c>
      <c r="Q908" s="112" t="s">
        <v>80</v>
      </c>
      <c r="R908" s="112"/>
      <c r="S908" s="112"/>
    </row>
    <row r="909" spans="1:19" x14ac:dyDescent="0.25">
      <c r="A909" s="114" t="s">
        <v>4664</v>
      </c>
      <c r="B909" s="99">
        <v>3</v>
      </c>
      <c r="C909" s="100" t="s">
        <v>116</v>
      </c>
      <c r="D909" s="100" t="s">
        <v>6628</v>
      </c>
      <c r="E909" s="101"/>
      <c r="F909" s="100"/>
      <c r="G909" s="100" t="s">
        <v>318</v>
      </c>
      <c r="H909" s="100"/>
      <c r="I909" s="100"/>
      <c r="J909" s="102" t="s">
        <v>7490</v>
      </c>
      <c r="K909" s="102"/>
      <c r="L909" s="54" t="s">
        <v>91</v>
      </c>
      <c r="M909" s="157" t="s">
        <v>8508</v>
      </c>
      <c r="N909" s="56" t="s">
        <v>8510</v>
      </c>
      <c r="O909" s="56" t="s">
        <v>8513</v>
      </c>
      <c r="P909" s="114" t="s">
        <v>100</v>
      </c>
      <c r="Q909" s="114" t="s">
        <v>80</v>
      </c>
      <c r="R909" s="112" t="s">
        <v>7474</v>
      </c>
      <c r="S909" s="112"/>
    </row>
    <row r="910" spans="1:19" x14ac:dyDescent="0.25">
      <c r="A910" s="114" t="s">
        <v>4664</v>
      </c>
      <c r="B910" s="99">
        <v>4</v>
      </c>
      <c r="C910" s="114" t="s">
        <v>2591</v>
      </c>
      <c r="D910" s="101" t="s">
        <v>7535</v>
      </c>
      <c r="E910" s="114"/>
      <c r="F910" s="114"/>
      <c r="G910" s="101" t="s">
        <v>3015</v>
      </c>
      <c r="H910" s="101" t="s">
        <v>2796</v>
      </c>
      <c r="I910" s="114"/>
      <c r="J910" s="114" t="s">
        <v>7490</v>
      </c>
      <c r="K910" s="114"/>
      <c r="L910" s="114" t="s">
        <v>7470</v>
      </c>
      <c r="M910" s="115" t="s">
        <v>8508</v>
      </c>
      <c r="N910" s="114" t="s">
        <v>8509</v>
      </c>
      <c r="O910" s="114" t="s">
        <v>8513</v>
      </c>
      <c r="P910" s="114" t="s">
        <v>100</v>
      </c>
      <c r="Q910" s="114" t="s">
        <v>80</v>
      </c>
      <c r="R910" s="114"/>
      <c r="S910" s="112"/>
    </row>
    <row r="911" spans="1:19" x14ac:dyDescent="0.25">
      <c r="A911" s="114" t="s">
        <v>4664</v>
      </c>
      <c r="B911" s="99">
        <v>5</v>
      </c>
      <c r="C911" s="100" t="s">
        <v>267</v>
      </c>
      <c r="D911" s="100" t="s">
        <v>6405</v>
      </c>
      <c r="E911" s="101"/>
      <c r="F911" s="100" t="s">
        <v>7592</v>
      </c>
      <c r="G911" s="100" t="s">
        <v>480</v>
      </c>
      <c r="H911" s="100" t="s">
        <v>481</v>
      </c>
      <c r="I911" s="100" t="s">
        <v>2223</v>
      </c>
      <c r="J911" s="102" t="s">
        <v>7490</v>
      </c>
      <c r="K911" s="102"/>
      <c r="L911" s="100" t="s">
        <v>153</v>
      </c>
      <c r="M911" s="153" t="s">
        <v>8508</v>
      </c>
      <c r="N911" s="102" t="s">
        <v>8509</v>
      </c>
      <c r="O911" s="102" t="s">
        <v>8513</v>
      </c>
      <c r="P911" s="114" t="s">
        <v>153</v>
      </c>
      <c r="Q911" s="114" t="s">
        <v>80</v>
      </c>
      <c r="R911" s="114"/>
      <c r="S911" s="112"/>
    </row>
    <row r="912" spans="1:19" x14ac:dyDescent="0.25">
      <c r="A912" s="110" t="s">
        <v>4664</v>
      </c>
      <c r="B912" s="111"/>
      <c r="C912" s="112" t="s">
        <v>4673</v>
      </c>
      <c r="D912" s="49" t="s">
        <v>7497</v>
      </c>
      <c r="E912" s="112"/>
      <c r="F912" s="112"/>
      <c r="G912" s="49" t="s">
        <v>6172</v>
      </c>
      <c r="H912" s="49" t="s">
        <v>6173</v>
      </c>
      <c r="I912" s="112"/>
      <c r="J912" s="102" t="s">
        <v>7490</v>
      </c>
      <c r="K912" s="102"/>
      <c r="L912" s="49" t="s">
        <v>7469</v>
      </c>
      <c r="M912" s="152">
        <v>0</v>
      </c>
      <c r="N912" s="49" t="s">
        <v>8509</v>
      </c>
      <c r="O912" s="49" t="s">
        <v>8514</v>
      </c>
      <c r="P912" s="112" t="s">
        <v>235</v>
      </c>
      <c r="Q912" s="112" t="s">
        <v>80</v>
      </c>
      <c r="R912" s="112"/>
      <c r="S912" s="112"/>
    </row>
    <row r="913" spans="1:19" x14ac:dyDescent="0.25">
      <c r="A913" s="110" t="s">
        <v>4664</v>
      </c>
      <c r="B913" s="111"/>
      <c r="C913" s="112" t="s">
        <v>4667</v>
      </c>
      <c r="D913" s="49" t="s">
        <v>7059</v>
      </c>
      <c r="E913" s="112"/>
      <c r="F913" s="112"/>
      <c r="G913" s="49" t="s">
        <v>6160</v>
      </c>
      <c r="H913" s="49" t="s">
        <v>6161</v>
      </c>
      <c r="I913" s="112"/>
      <c r="J913" s="102" t="s">
        <v>7490</v>
      </c>
      <c r="K913" s="102"/>
      <c r="L913" s="49" t="s">
        <v>7469</v>
      </c>
      <c r="M913" s="152">
        <v>0</v>
      </c>
      <c r="N913" s="49" t="s">
        <v>8509</v>
      </c>
      <c r="O913" s="49" t="s">
        <v>8514</v>
      </c>
      <c r="P913" s="112" t="s">
        <v>6355</v>
      </c>
      <c r="Q913" s="112" t="s">
        <v>80</v>
      </c>
      <c r="R913" s="112"/>
      <c r="S913" s="112"/>
    </row>
    <row r="914" spans="1:19" x14ac:dyDescent="0.25">
      <c r="A914" s="110" t="s">
        <v>4664</v>
      </c>
      <c r="B914" s="111"/>
      <c r="C914" s="112" t="s">
        <v>4665</v>
      </c>
      <c r="D914" s="49" t="s">
        <v>7060</v>
      </c>
      <c r="E914" s="112"/>
      <c r="F914" s="112"/>
      <c r="G914" s="49" t="s">
        <v>6156</v>
      </c>
      <c r="H914" s="49" t="s">
        <v>6157</v>
      </c>
      <c r="I914" s="112"/>
      <c r="J914" s="102" t="s">
        <v>7490</v>
      </c>
      <c r="K914" s="102"/>
      <c r="L914" s="49" t="s">
        <v>7469</v>
      </c>
      <c r="M914" s="152">
        <v>0</v>
      </c>
      <c r="N914" s="49" t="s">
        <v>8509</v>
      </c>
      <c r="O914" s="49" t="s">
        <v>8514</v>
      </c>
      <c r="P914" s="112" t="s">
        <v>6355</v>
      </c>
      <c r="Q914" s="112" t="s">
        <v>80</v>
      </c>
      <c r="R914" s="112"/>
      <c r="S914" s="112"/>
    </row>
    <row r="915" spans="1:19" x14ac:dyDescent="0.25">
      <c r="A915" s="110" t="s">
        <v>4664</v>
      </c>
      <c r="B915" s="111"/>
      <c r="C915" s="112" t="s">
        <v>4666</v>
      </c>
      <c r="D915" s="49" t="s">
        <v>7061</v>
      </c>
      <c r="E915" s="112"/>
      <c r="F915" s="112"/>
      <c r="G915" s="49" t="s">
        <v>6158</v>
      </c>
      <c r="H915" s="49" t="s">
        <v>6159</v>
      </c>
      <c r="I915" s="112"/>
      <c r="J915" s="102" t="s">
        <v>7490</v>
      </c>
      <c r="K915" s="102"/>
      <c r="L915" s="49" t="s">
        <v>7469</v>
      </c>
      <c r="M915" s="152">
        <v>0</v>
      </c>
      <c r="N915" s="49" t="s">
        <v>8509</v>
      </c>
      <c r="O915" s="49" t="s">
        <v>8514</v>
      </c>
      <c r="P915" s="112" t="s">
        <v>6355</v>
      </c>
      <c r="Q915" s="112" t="s">
        <v>80</v>
      </c>
      <c r="R915" s="112"/>
      <c r="S915" s="112"/>
    </row>
    <row r="916" spans="1:19" x14ac:dyDescent="0.25">
      <c r="A916" s="110" t="s">
        <v>4664</v>
      </c>
      <c r="B916" s="111"/>
      <c r="C916" s="112" t="s">
        <v>4668</v>
      </c>
      <c r="D916" s="49" t="s">
        <v>7062</v>
      </c>
      <c r="E916" s="112"/>
      <c r="F916" s="112"/>
      <c r="G916" s="49" t="s">
        <v>6162</v>
      </c>
      <c r="H916" s="49" t="s">
        <v>6163</v>
      </c>
      <c r="I916" s="112"/>
      <c r="J916" s="102" t="s">
        <v>7490</v>
      </c>
      <c r="K916" s="102"/>
      <c r="L916" s="49" t="s">
        <v>7469</v>
      </c>
      <c r="M916" s="152">
        <v>0</v>
      </c>
      <c r="N916" s="49" t="s">
        <v>8509</v>
      </c>
      <c r="O916" s="49" t="s">
        <v>8514</v>
      </c>
      <c r="P916" s="112" t="s">
        <v>6355</v>
      </c>
      <c r="Q916" s="112" t="s">
        <v>80</v>
      </c>
      <c r="R916" s="112"/>
      <c r="S916" s="112"/>
    </row>
    <row r="917" spans="1:19" x14ac:dyDescent="0.25">
      <c r="A917" s="110" t="s">
        <v>4664</v>
      </c>
      <c r="B917" s="111"/>
      <c r="C917" s="112" t="s">
        <v>4669</v>
      </c>
      <c r="D917" s="49" t="s">
        <v>7063</v>
      </c>
      <c r="E917" s="112"/>
      <c r="F917" s="112"/>
      <c r="G917" s="49" t="s">
        <v>6164</v>
      </c>
      <c r="H917" s="49" t="s">
        <v>6165</v>
      </c>
      <c r="I917" s="112"/>
      <c r="J917" s="102" t="s">
        <v>7490</v>
      </c>
      <c r="K917" s="102"/>
      <c r="L917" s="49" t="s">
        <v>7469</v>
      </c>
      <c r="M917" s="152">
        <v>0</v>
      </c>
      <c r="N917" s="49" t="s">
        <v>8509</v>
      </c>
      <c r="O917" s="49" t="s">
        <v>8514</v>
      </c>
      <c r="P917" s="112" t="s">
        <v>6355</v>
      </c>
      <c r="Q917" s="112" t="s">
        <v>80</v>
      </c>
      <c r="R917" s="112"/>
      <c r="S917" s="112"/>
    </row>
    <row r="918" spans="1:19" x14ac:dyDescent="0.25">
      <c r="A918" s="110" t="s">
        <v>4664</v>
      </c>
      <c r="B918" s="111"/>
      <c r="C918" s="112" t="s">
        <v>4671</v>
      </c>
      <c r="D918" s="49" t="s">
        <v>6926</v>
      </c>
      <c r="E918" s="112"/>
      <c r="F918" s="112"/>
      <c r="G918" s="49" t="s">
        <v>6168</v>
      </c>
      <c r="H918" s="49" t="s">
        <v>6169</v>
      </c>
      <c r="I918" s="112"/>
      <c r="J918" s="102" t="s">
        <v>7490</v>
      </c>
      <c r="K918" s="102"/>
      <c r="L918" s="49" t="s">
        <v>7469</v>
      </c>
      <c r="M918" s="152">
        <v>0</v>
      </c>
      <c r="N918" s="49" t="s">
        <v>8509</v>
      </c>
      <c r="O918" s="49" t="s">
        <v>8514</v>
      </c>
      <c r="P918" s="112" t="s">
        <v>195</v>
      </c>
      <c r="Q918" s="112" t="s">
        <v>80</v>
      </c>
      <c r="R918" s="112"/>
      <c r="S918" s="112"/>
    </row>
    <row r="919" spans="1:19" x14ac:dyDescent="0.25">
      <c r="A919" s="110" t="s">
        <v>4664</v>
      </c>
      <c r="B919" s="111"/>
      <c r="C919" s="112" t="s">
        <v>4672</v>
      </c>
      <c r="D919" s="49" t="s">
        <v>7064</v>
      </c>
      <c r="E919" s="112"/>
      <c r="F919" s="112"/>
      <c r="G919" s="49" t="s">
        <v>6170</v>
      </c>
      <c r="H919" s="49" t="s">
        <v>6171</v>
      </c>
      <c r="I919" s="112"/>
      <c r="J919" s="102" t="s">
        <v>7490</v>
      </c>
      <c r="K919" s="102"/>
      <c r="L919" s="49" t="s">
        <v>7469</v>
      </c>
      <c r="M919" s="152">
        <v>0</v>
      </c>
      <c r="N919" s="49" t="s">
        <v>8509</v>
      </c>
      <c r="O919" s="49" t="s">
        <v>8514</v>
      </c>
      <c r="P919" s="112" t="s">
        <v>195</v>
      </c>
      <c r="Q919" s="112" t="s">
        <v>80</v>
      </c>
      <c r="R919" s="112"/>
      <c r="S919" s="112"/>
    </row>
    <row r="920" spans="1:19" x14ac:dyDescent="0.25">
      <c r="A920" s="110" t="s">
        <v>4664</v>
      </c>
      <c r="B920" s="111"/>
      <c r="C920" s="112" t="s">
        <v>4670</v>
      </c>
      <c r="D920" s="49" t="s">
        <v>6927</v>
      </c>
      <c r="E920" s="112"/>
      <c r="F920" s="112"/>
      <c r="G920" s="49" t="s">
        <v>6166</v>
      </c>
      <c r="H920" s="49" t="s">
        <v>6167</v>
      </c>
      <c r="I920" s="112"/>
      <c r="J920" s="102" t="s">
        <v>7490</v>
      </c>
      <c r="K920" s="102"/>
      <c r="L920" s="49" t="s">
        <v>7469</v>
      </c>
      <c r="M920" s="152">
        <v>0</v>
      </c>
      <c r="N920" s="49" t="s">
        <v>8509</v>
      </c>
      <c r="O920" s="49" t="s">
        <v>8514</v>
      </c>
      <c r="P920" s="112" t="s">
        <v>195</v>
      </c>
      <c r="Q920" s="112" t="s">
        <v>80</v>
      </c>
      <c r="R920" s="112"/>
      <c r="S920" s="112"/>
    </row>
    <row r="921" spans="1:19" x14ac:dyDescent="0.25">
      <c r="A921" s="110" t="s">
        <v>4664</v>
      </c>
      <c r="B921" s="111"/>
      <c r="C921" s="112" t="s">
        <v>4676</v>
      </c>
      <c r="D921" s="49" t="s">
        <v>7065</v>
      </c>
      <c r="E921" s="112"/>
      <c r="F921" s="112"/>
      <c r="G921" s="49" t="s">
        <v>6178</v>
      </c>
      <c r="H921" s="49" t="s">
        <v>6179</v>
      </c>
      <c r="I921" s="112"/>
      <c r="J921" s="102" t="s">
        <v>7490</v>
      </c>
      <c r="K921" s="102"/>
      <c r="L921" s="49" t="s">
        <v>7469</v>
      </c>
      <c r="M921" s="152">
        <v>0</v>
      </c>
      <c r="N921" s="49" t="s">
        <v>8509</v>
      </c>
      <c r="O921" s="49" t="s">
        <v>8514</v>
      </c>
      <c r="P921" s="112" t="s">
        <v>6356</v>
      </c>
      <c r="Q921" s="112" t="s">
        <v>80</v>
      </c>
      <c r="R921" s="112"/>
      <c r="S921" s="112"/>
    </row>
    <row r="922" spans="1:19" x14ac:dyDescent="0.25">
      <c r="A922" s="110" t="s">
        <v>4664</v>
      </c>
      <c r="B922" s="111"/>
      <c r="C922" s="112" t="s">
        <v>4677</v>
      </c>
      <c r="D922" s="61" t="s">
        <v>7066</v>
      </c>
      <c r="E922" s="112"/>
      <c r="F922" s="112"/>
      <c r="G922" s="49" t="s">
        <v>6180</v>
      </c>
      <c r="H922" s="49" t="s">
        <v>6181</v>
      </c>
      <c r="I922" s="112"/>
      <c r="J922" s="102" t="s">
        <v>7490</v>
      </c>
      <c r="K922" s="102"/>
      <c r="L922" s="49" t="s">
        <v>7469</v>
      </c>
      <c r="M922" s="152">
        <v>0</v>
      </c>
      <c r="N922" s="49" t="s">
        <v>8509</v>
      </c>
      <c r="O922" s="49" t="s">
        <v>8514</v>
      </c>
      <c r="P922" s="112" t="s">
        <v>6344</v>
      </c>
      <c r="Q922" s="112" t="s">
        <v>80</v>
      </c>
      <c r="R922" s="112"/>
      <c r="S922" s="112"/>
    </row>
    <row r="923" spans="1:19" x14ac:dyDescent="0.25">
      <c r="A923" s="110" t="s">
        <v>4664</v>
      </c>
      <c r="B923" s="111"/>
      <c r="C923" s="112" t="s">
        <v>4675</v>
      </c>
      <c r="D923" s="49" t="s">
        <v>7067</v>
      </c>
      <c r="E923" s="112"/>
      <c r="F923" s="112"/>
      <c r="G923" s="49" t="s">
        <v>6176</v>
      </c>
      <c r="H923" s="49" t="s">
        <v>6177</v>
      </c>
      <c r="I923" s="112"/>
      <c r="J923" s="102" t="s">
        <v>7490</v>
      </c>
      <c r="K923" s="102"/>
      <c r="L923" s="49" t="s">
        <v>7469</v>
      </c>
      <c r="M923" s="152">
        <v>0</v>
      </c>
      <c r="N923" s="49" t="s">
        <v>8509</v>
      </c>
      <c r="O923" s="49" t="s">
        <v>8514</v>
      </c>
      <c r="P923" s="112" t="s">
        <v>6338</v>
      </c>
      <c r="Q923" s="112" t="s">
        <v>80</v>
      </c>
      <c r="R923" s="112"/>
      <c r="S923" s="112"/>
    </row>
    <row r="924" spans="1:19" x14ac:dyDescent="0.25">
      <c r="A924" s="110" t="s">
        <v>4664</v>
      </c>
      <c r="B924" s="111"/>
      <c r="C924" s="112" t="s">
        <v>4678</v>
      </c>
      <c r="D924" s="49" t="s">
        <v>7068</v>
      </c>
      <c r="E924" s="112"/>
      <c r="F924" s="112"/>
      <c r="G924" s="49" t="s">
        <v>6182</v>
      </c>
      <c r="H924" s="49" t="s">
        <v>6183</v>
      </c>
      <c r="I924" s="112"/>
      <c r="J924" s="102" t="s">
        <v>7490</v>
      </c>
      <c r="K924" s="102"/>
      <c r="L924" s="49" t="s">
        <v>7469</v>
      </c>
      <c r="M924" s="152">
        <v>0</v>
      </c>
      <c r="N924" s="49" t="s">
        <v>8509</v>
      </c>
      <c r="O924" s="49" t="s">
        <v>8514</v>
      </c>
      <c r="P924" s="112" t="s">
        <v>165</v>
      </c>
      <c r="Q924" s="112" t="s">
        <v>80</v>
      </c>
      <c r="R924" s="112"/>
      <c r="S924" s="114"/>
    </row>
    <row r="925" spans="1:19" x14ac:dyDescent="0.25">
      <c r="A925" s="110" t="s">
        <v>4664</v>
      </c>
      <c r="B925" s="111"/>
      <c r="C925" s="112" t="s">
        <v>4674</v>
      </c>
      <c r="D925" s="49" t="s">
        <v>7058</v>
      </c>
      <c r="E925" s="112"/>
      <c r="F925" s="112"/>
      <c r="G925" s="49" t="s">
        <v>6174</v>
      </c>
      <c r="H925" s="49" t="s">
        <v>6175</v>
      </c>
      <c r="I925" s="112"/>
      <c r="J925" s="102" t="s">
        <v>7490</v>
      </c>
      <c r="K925" s="102"/>
      <c r="L925" s="49" t="s">
        <v>7469</v>
      </c>
      <c r="M925" s="152">
        <v>0</v>
      </c>
      <c r="N925" s="49" t="s">
        <v>8509</v>
      </c>
      <c r="O925" s="49" t="s">
        <v>8514</v>
      </c>
      <c r="P925" s="112" t="s">
        <v>235</v>
      </c>
      <c r="Q925" s="112" t="s">
        <v>80</v>
      </c>
      <c r="R925" s="112"/>
      <c r="S925" s="112"/>
    </row>
    <row r="926" spans="1:19" x14ac:dyDescent="0.25">
      <c r="A926" s="110" t="s">
        <v>4690</v>
      </c>
      <c r="B926" s="115">
        <v>-99</v>
      </c>
      <c r="C926" s="112" t="s">
        <v>4112</v>
      </c>
      <c r="D926" s="53"/>
      <c r="E926" s="112"/>
      <c r="F926" s="112"/>
      <c r="G926" s="49" t="s">
        <v>4112</v>
      </c>
      <c r="H926" s="52"/>
      <c r="I926" s="112"/>
      <c r="J926" s="112" t="s">
        <v>7490</v>
      </c>
      <c r="K926" s="112"/>
      <c r="L926" s="120" t="s">
        <v>91</v>
      </c>
      <c r="M926" s="138" t="s">
        <v>8508</v>
      </c>
      <c r="N926" s="120" t="s">
        <v>8510</v>
      </c>
      <c r="O926" s="120"/>
      <c r="P926" s="112"/>
      <c r="Q926" s="112" t="s">
        <v>80</v>
      </c>
      <c r="R926" s="112"/>
      <c r="S926" s="112"/>
    </row>
    <row r="927" spans="1:19" x14ac:dyDescent="0.25">
      <c r="A927" s="114" t="s">
        <v>4690</v>
      </c>
      <c r="B927" s="99">
        <v>1</v>
      </c>
      <c r="C927" s="100" t="s">
        <v>93</v>
      </c>
      <c r="D927" s="100" t="s">
        <v>1923</v>
      </c>
      <c r="E927" s="101"/>
      <c r="F927" s="100" t="s">
        <v>7658</v>
      </c>
      <c r="G927" s="100" t="s">
        <v>277</v>
      </c>
      <c r="H927" s="100" t="s">
        <v>278</v>
      </c>
      <c r="I927" s="100" t="s">
        <v>2311</v>
      </c>
      <c r="J927" s="102" t="s">
        <v>7490</v>
      </c>
      <c r="K927" s="102"/>
      <c r="L927" s="100" t="s">
        <v>91</v>
      </c>
      <c r="M927" s="153" t="s">
        <v>8508</v>
      </c>
      <c r="N927" s="102" t="s">
        <v>8510</v>
      </c>
      <c r="O927" s="102" t="s">
        <v>8513</v>
      </c>
      <c r="P927" s="114" t="s">
        <v>91</v>
      </c>
      <c r="Q927" s="114" t="s">
        <v>80</v>
      </c>
      <c r="R927" s="114"/>
      <c r="S927" s="112"/>
    </row>
    <row r="928" spans="1:19" x14ac:dyDescent="0.25">
      <c r="A928" s="110" t="s">
        <v>4690</v>
      </c>
      <c r="B928" s="111">
        <v>2</v>
      </c>
      <c r="C928" s="112" t="s">
        <v>4113</v>
      </c>
      <c r="D928" s="53" t="s">
        <v>7550</v>
      </c>
      <c r="E928" s="112"/>
      <c r="F928" s="112"/>
      <c r="G928" s="49" t="s">
        <v>465</v>
      </c>
      <c r="H928" s="49" t="s">
        <v>5052</v>
      </c>
      <c r="I928" s="112"/>
      <c r="J928" s="112" t="s">
        <v>7490</v>
      </c>
      <c r="K928" s="112"/>
      <c r="L928" s="98" t="s">
        <v>7470</v>
      </c>
      <c r="M928" s="159" t="s">
        <v>8508</v>
      </c>
      <c r="N928" s="98" t="s">
        <v>8510</v>
      </c>
      <c r="O928" s="98" t="s">
        <v>8513</v>
      </c>
      <c r="P928" s="112" t="s">
        <v>100</v>
      </c>
      <c r="Q928" s="112" t="s">
        <v>80</v>
      </c>
      <c r="R928" s="112"/>
      <c r="S928" s="112"/>
    </row>
    <row r="929" spans="1:19" x14ac:dyDescent="0.25">
      <c r="A929" s="114" t="s">
        <v>4690</v>
      </c>
      <c r="B929" s="99">
        <v>3</v>
      </c>
      <c r="C929" s="100" t="s">
        <v>116</v>
      </c>
      <c r="D929" s="100" t="s">
        <v>6628</v>
      </c>
      <c r="E929" s="101"/>
      <c r="F929" s="100"/>
      <c r="G929" s="100" t="s">
        <v>318</v>
      </c>
      <c r="H929" s="100"/>
      <c r="I929" s="100"/>
      <c r="J929" s="102" t="s">
        <v>7490</v>
      </c>
      <c r="K929" s="102"/>
      <c r="L929" s="54" t="s">
        <v>91</v>
      </c>
      <c r="M929" s="157" t="s">
        <v>8508</v>
      </c>
      <c r="N929" s="56" t="s">
        <v>8510</v>
      </c>
      <c r="O929" s="56" t="s">
        <v>8513</v>
      </c>
      <c r="P929" s="114" t="s">
        <v>100</v>
      </c>
      <c r="Q929" s="114" t="s">
        <v>80</v>
      </c>
      <c r="R929" s="112" t="s">
        <v>7474</v>
      </c>
      <c r="S929" s="112"/>
    </row>
    <row r="930" spans="1:19" x14ac:dyDescent="0.25">
      <c r="A930" s="114" t="s">
        <v>4690</v>
      </c>
      <c r="B930" s="99">
        <v>4</v>
      </c>
      <c r="C930" s="114" t="s">
        <v>2591</v>
      </c>
      <c r="D930" s="101" t="s">
        <v>7535</v>
      </c>
      <c r="E930" s="114"/>
      <c r="F930" s="114"/>
      <c r="G930" s="101" t="s">
        <v>3015</v>
      </c>
      <c r="H930" s="101" t="s">
        <v>2796</v>
      </c>
      <c r="I930" s="114"/>
      <c r="J930" s="114" t="s">
        <v>7490</v>
      </c>
      <c r="K930" s="114"/>
      <c r="L930" s="114" t="s">
        <v>7470</v>
      </c>
      <c r="M930" s="115" t="s">
        <v>8508</v>
      </c>
      <c r="N930" s="114" t="s">
        <v>8509</v>
      </c>
      <c r="O930" s="114" t="s">
        <v>8513</v>
      </c>
      <c r="P930" s="114" t="s">
        <v>100</v>
      </c>
      <c r="Q930" s="114" t="s">
        <v>80</v>
      </c>
      <c r="R930" s="114"/>
      <c r="S930" s="112"/>
    </row>
    <row r="931" spans="1:19" x14ac:dyDescent="0.25">
      <c r="A931" s="114" t="s">
        <v>4690</v>
      </c>
      <c r="B931" s="99">
        <v>5</v>
      </c>
      <c r="C931" s="100" t="s">
        <v>267</v>
      </c>
      <c r="D931" s="100" t="s">
        <v>6405</v>
      </c>
      <c r="E931" s="101"/>
      <c r="F931" s="100" t="s">
        <v>7592</v>
      </c>
      <c r="G931" s="100" t="s">
        <v>480</v>
      </c>
      <c r="H931" s="100" t="s">
        <v>481</v>
      </c>
      <c r="I931" s="100" t="s">
        <v>2223</v>
      </c>
      <c r="J931" s="102" t="s">
        <v>7490</v>
      </c>
      <c r="K931" s="102"/>
      <c r="L931" s="100" t="s">
        <v>153</v>
      </c>
      <c r="M931" s="153" t="s">
        <v>8508</v>
      </c>
      <c r="N931" s="102" t="s">
        <v>8509</v>
      </c>
      <c r="O931" s="102" t="s">
        <v>8513</v>
      </c>
      <c r="P931" s="114" t="s">
        <v>153</v>
      </c>
      <c r="Q931" s="114" t="s">
        <v>80</v>
      </c>
      <c r="R931" s="114"/>
      <c r="S931" s="112"/>
    </row>
    <row r="932" spans="1:19" x14ac:dyDescent="0.25">
      <c r="A932" s="110" t="s">
        <v>4690</v>
      </c>
      <c r="B932" s="111">
        <v>6</v>
      </c>
      <c r="C932" s="112" t="s">
        <v>4691</v>
      </c>
      <c r="D932" s="49" t="s">
        <v>7069</v>
      </c>
      <c r="E932" s="112"/>
      <c r="F932" s="112"/>
      <c r="G932" s="49" t="s">
        <v>6204</v>
      </c>
      <c r="H932" s="61" t="s">
        <v>7069</v>
      </c>
      <c r="I932" s="112"/>
      <c r="J932" s="102" t="s">
        <v>7490</v>
      </c>
      <c r="K932" s="102"/>
      <c r="L932" s="49" t="s">
        <v>7469</v>
      </c>
      <c r="M932" s="152">
        <v>0</v>
      </c>
      <c r="N932" s="49" t="s">
        <v>8509</v>
      </c>
      <c r="O932" s="49" t="s">
        <v>8514</v>
      </c>
      <c r="P932" s="112" t="s">
        <v>2997</v>
      </c>
      <c r="Q932" s="112" t="s">
        <v>80</v>
      </c>
      <c r="R932" s="112"/>
      <c r="S932" s="112"/>
    </row>
    <row r="933" spans="1:19" x14ac:dyDescent="0.25">
      <c r="A933" s="110" t="s">
        <v>4690</v>
      </c>
      <c r="B933" s="111">
        <v>7</v>
      </c>
      <c r="C933" s="112" t="s">
        <v>4701</v>
      </c>
      <c r="D933" s="49" t="s">
        <v>6928</v>
      </c>
      <c r="E933" s="112"/>
      <c r="F933" s="112"/>
      <c r="G933" s="49" t="s">
        <v>6222</v>
      </c>
      <c r="H933" s="49" t="s">
        <v>6223</v>
      </c>
      <c r="I933" s="112"/>
      <c r="J933" s="102" t="s">
        <v>7490</v>
      </c>
      <c r="K933" s="102"/>
      <c r="L933" s="49" t="s">
        <v>7469</v>
      </c>
      <c r="M933" s="152">
        <v>0</v>
      </c>
      <c r="N933" s="49" t="s">
        <v>8509</v>
      </c>
      <c r="O933" s="49" t="s">
        <v>8514</v>
      </c>
      <c r="P933" s="112" t="s">
        <v>6314</v>
      </c>
      <c r="Q933" s="112" t="s">
        <v>80</v>
      </c>
      <c r="R933" s="112"/>
      <c r="S933" s="112"/>
    </row>
    <row r="934" spans="1:19" x14ac:dyDescent="0.25">
      <c r="A934" s="110" t="s">
        <v>4690</v>
      </c>
      <c r="B934" s="111">
        <v>8</v>
      </c>
      <c r="C934" s="112" t="s">
        <v>4700</v>
      </c>
      <c r="D934" s="49" t="s">
        <v>7085</v>
      </c>
      <c r="E934" s="112"/>
      <c r="F934" s="112"/>
      <c r="G934" s="49" t="s">
        <v>6220</v>
      </c>
      <c r="H934" s="49" t="s">
        <v>6221</v>
      </c>
      <c r="I934" s="112"/>
      <c r="J934" s="102" t="s">
        <v>7490</v>
      </c>
      <c r="K934" s="102"/>
      <c r="L934" s="49" t="s">
        <v>7469</v>
      </c>
      <c r="M934" s="152">
        <v>0</v>
      </c>
      <c r="N934" s="49" t="s">
        <v>8509</v>
      </c>
      <c r="O934" s="49" t="s">
        <v>8514</v>
      </c>
      <c r="P934" s="112" t="s">
        <v>6314</v>
      </c>
      <c r="Q934" s="112" t="s">
        <v>80</v>
      </c>
      <c r="R934" s="112"/>
      <c r="S934" s="112"/>
    </row>
    <row r="935" spans="1:19" x14ac:dyDescent="0.25">
      <c r="A935" s="110" t="s">
        <v>4690</v>
      </c>
      <c r="B935" s="111">
        <v>9</v>
      </c>
      <c r="C935" s="112" t="s">
        <v>4699</v>
      </c>
      <c r="D935" s="49" t="s">
        <v>7078</v>
      </c>
      <c r="E935" s="112"/>
      <c r="F935" s="112"/>
      <c r="G935" s="49" t="s">
        <v>6218</v>
      </c>
      <c r="H935" s="49" t="s">
        <v>6219</v>
      </c>
      <c r="I935" s="112"/>
      <c r="J935" s="102" t="s">
        <v>7490</v>
      </c>
      <c r="K935" s="102"/>
      <c r="L935" s="49" t="s">
        <v>7469</v>
      </c>
      <c r="M935" s="152">
        <v>0</v>
      </c>
      <c r="N935" s="49" t="s">
        <v>8509</v>
      </c>
      <c r="O935" s="49" t="s">
        <v>8514</v>
      </c>
      <c r="P935" s="112" t="s">
        <v>165</v>
      </c>
      <c r="Q935" s="112" t="s">
        <v>80</v>
      </c>
      <c r="R935" s="112"/>
      <c r="S935" s="112"/>
    </row>
    <row r="936" spans="1:19" x14ac:dyDescent="0.25">
      <c r="A936" s="110" t="s">
        <v>4690</v>
      </c>
      <c r="B936" s="111">
        <v>10</v>
      </c>
      <c r="C936" s="112" t="s">
        <v>4706</v>
      </c>
      <c r="D936" s="49" t="s">
        <v>7082</v>
      </c>
      <c r="E936" s="112"/>
      <c r="F936" s="112"/>
      <c r="G936" s="49" t="s">
        <v>6232</v>
      </c>
      <c r="H936" s="49" t="s">
        <v>6233</v>
      </c>
      <c r="I936" s="112"/>
      <c r="J936" s="102" t="s">
        <v>7490</v>
      </c>
      <c r="K936" s="102"/>
      <c r="L936" s="112" t="s">
        <v>7469</v>
      </c>
      <c r="M936" s="113">
        <v>0</v>
      </c>
      <c r="N936" s="112" t="s">
        <v>8509</v>
      </c>
      <c r="O936" s="112" t="s">
        <v>8514</v>
      </c>
      <c r="P936" s="112" t="s">
        <v>100</v>
      </c>
      <c r="Q936" s="112" t="s">
        <v>80</v>
      </c>
      <c r="R936" s="112"/>
      <c r="S936" s="112"/>
    </row>
    <row r="937" spans="1:19" x14ac:dyDescent="0.25">
      <c r="A937" s="110" t="s">
        <v>4690</v>
      </c>
      <c r="B937" s="111">
        <v>11</v>
      </c>
      <c r="C937" s="112" t="s">
        <v>4705</v>
      </c>
      <c r="D937" s="49" t="s">
        <v>7075</v>
      </c>
      <c r="E937" s="112"/>
      <c r="F937" s="112"/>
      <c r="G937" s="49" t="s">
        <v>6230</v>
      </c>
      <c r="H937" s="49" t="s">
        <v>6231</v>
      </c>
      <c r="I937" s="112"/>
      <c r="J937" s="102" t="s">
        <v>7490</v>
      </c>
      <c r="K937" s="102"/>
      <c r="L937" s="112" t="s">
        <v>7469</v>
      </c>
      <c r="M937" s="113">
        <v>0</v>
      </c>
      <c r="N937" s="112" t="s">
        <v>8509</v>
      </c>
      <c r="O937" s="112" t="s">
        <v>8514</v>
      </c>
      <c r="P937" s="112" t="s">
        <v>100</v>
      </c>
      <c r="Q937" s="112" t="s">
        <v>80</v>
      </c>
      <c r="R937" s="112"/>
      <c r="S937" s="112"/>
    </row>
    <row r="938" spans="1:19" x14ac:dyDescent="0.25">
      <c r="A938" s="110" t="s">
        <v>4690</v>
      </c>
      <c r="B938" s="111">
        <v>12</v>
      </c>
      <c r="C938" s="112" t="s">
        <v>4703</v>
      </c>
      <c r="D938" s="49" t="s">
        <v>7079</v>
      </c>
      <c r="E938" s="112"/>
      <c r="F938" s="112"/>
      <c r="G938" s="49" t="s">
        <v>6226</v>
      </c>
      <c r="H938" s="49" t="s">
        <v>6227</v>
      </c>
      <c r="I938" s="112"/>
      <c r="J938" s="102" t="s">
        <v>7490</v>
      </c>
      <c r="K938" s="102"/>
      <c r="L938" s="112" t="s">
        <v>7469</v>
      </c>
      <c r="M938" s="113">
        <v>0</v>
      </c>
      <c r="N938" s="112" t="s">
        <v>8509</v>
      </c>
      <c r="O938" s="112" t="s">
        <v>8514</v>
      </c>
      <c r="P938" s="112" t="s">
        <v>100</v>
      </c>
      <c r="Q938" s="112" t="s">
        <v>80</v>
      </c>
      <c r="R938" s="112"/>
      <c r="S938" s="112"/>
    </row>
    <row r="939" spans="1:19" x14ac:dyDescent="0.25">
      <c r="A939" s="110" t="s">
        <v>4690</v>
      </c>
      <c r="B939" s="111">
        <v>13</v>
      </c>
      <c r="C939" s="112" t="s">
        <v>4702</v>
      </c>
      <c r="D939" s="49" t="s">
        <v>7081</v>
      </c>
      <c r="E939" s="112"/>
      <c r="F939" s="112"/>
      <c r="G939" s="49" t="s">
        <v>6224</v>
      </c>
      <c r="H939" s="49" t="s">
        <v>6225</v>
      </c>
      <c r="I939" s="112"/>
      <c r="J939" s="102" t="s">
        <v>7490</v>
      </c>
      <c r="K939" s="102"/>
      <c r="L939" s="112" t="s">
        <v>7469</v>
      </c>
      <c r="M939" s="113">
        <v>0</v>
      </c>
      <c r="N939" s="112" t="s">
        <v>8509</v>
      </c>
      <c r="O939" s="112" t="s">
        <v>8514</v>
      </c>
      <c r="P939" s="112" t="s">
        <v>100</v>
      </c>
      <c r="Q939" s="112" t="s">
        <v>80</v>
      </c>
      <c r="R939" s="112"/>
      <c r="S939" s="112"/>
    </row>
    <row r="940" spans="1:19" x14ac:dyDescent="0.25">
      <c r="A940" s="110" t="s">
        <v>4690</v>
      </c>
      <c r="B940" s="111">
        <v>14</v>
      </c>
      <c r="C940" s="112" t="s">
        <v>4704</v>
      </c>
      <c r="D940" s="49" t="s">
        <v>7080</v>
      </c>
      <c r="E940" s="112"/>
      <c r="F940" s="112"/>
      <c r="G940" s="49" t="s">
        <v>6228</v>
      </c>
      <c r="H940" s="49" t="s">
        <v>6229</v>
      </c>
      <c r="I940" s="112"/>
      <c r="J940" s="102" t="s">
        <v>7490</v>
      </c>
      <c r="K940" s="102"/>
      <c r="L940" s="112" t="s">
        <v>7469</v>
      </c>
      <c r="M940" s="113">
        <v>0</v>
      </c>
      <c r="N940" s="112" t="s">
        <v>8509</v>
      </c>
      <c r="O940" s="112" t="s">
        <v>8514</v>
      </c>
      <c r="P940" s="112" t="s">
        <v>100</v>
      </c>
      <c r="Q940" s="112" t="s">
        <v>80</v>
      </c>
      <c r="R940" s="112"/>
      <c r="S940" s="112"/>
    </row>
    <row r="941" spans="1:19" x14ac:dyDescent="0.25">
      <c r="A941" s="110" t="s">
        <v>4690</v>
      </c>
      <c r="B941" s="111">
        <v>15</v>
      </c>
      <c r="C941" s="112" t="s">
        <v>4694</v>
      </c>
      <c r="D941" s="49" t="s">
        <v>7072</v>
      </c>
      <c r="E941" s="112"/>
      <c r="F941" s="112"/>
      <c r="G941" s="49" t="s">
        <v>6209</v>
      </c>
      <c r="H941" s="61" t="s">
        <v>7070</v>
      </c>
      <c r="I941" s="112"/>
      <c r="J941" s="102" t="s">
        <v>7490</v>
      </c>
      <c r="K941" s="102"/>
      <c r="L941" s="49" t="s">
        <v>7469</v>
      </c>
      <c r="M941" s="152">
        <v>0</v>
      </c>
      <c r="N941" s="49" t="s">
        <v>8509</v>
      </c>
      <c r="O941" s="49" t="s">
        <v>8514</v>
      </c>
      <c r="P941" s="112" t="s">
        <v>6342</v>
      </c>
      <c r="Q941" s="112" t="s">
        <v>80</v>
      </c>
      <c r="R941" s="112"/>
      <c r="S941" s="112"/>
    </row>
    <row r="942" spans="1:19" x14ac:dyDescent="0.25">
      <c r="A942" s="110" t="s">
        <v>4690</v>
      </c>
      <c r="B942" s="111">
        <v>16</v>
      </c>
      <c r="C942" s="112" t="s">
        <v>4692</v>
      </c>
      <c r="D942" s="49" t="s">
        <v>7071</v>
      </c>
      <c r="E942" s="112"/>
      <c r="F942" s="112"/>
      <c r="G942" s="49" t="s">
        <v>6205</v>
      </c>
      <c r="H942" s="49" t="s">
        <v>6206</v>
      </c>
      <c r="I942" s="112"/>
      <c r="J942" s="102" t="s">
        <v>7490</v>
      </c>
      <c r="K942" s="102"/>
      <c r="L942" s="49" t="s">
        <v>7469</v>
      </c>
      <c r="M942" s="152">
        <v>0</v>
      </c>
      <c r="N942" s="49" t="s">
        <v>8509</v>
      </c>
      <c r="O942" s="49" t="s">
        <v>8514</v>
      </c>
      <c r="P942" s="112" t="s">
        <v>262</v>
      </c>
      <c r="Q942" s="112" t="s">
        <v>80</v>
      </c>
      <c r="R942" s="112"/>
      <c r="S942" s="112"/>
    </row>
    <row r="943" spans="1:19" x14ac:dyDescent="0.25">
      <c r="A943" s="110" t="s">
        <v>4690</v>
      </c>
      <c r="B943" s="111">
        <v>17</v>
      </c>
      <c r="C943" s="112" t="s">
        <v>4698</v>
      </c>
      <c r="D943" s="49" t="s">
        <v>7076</v>
      </c>
      <c r="E943" s="112"/>
      <c r="F943" s="112"/>
      <c r="G943" s="49" t="s">
        <v>6216</v>
      </c>
      <c r="H943" s="49" t="s">
        <v>6217</v>
      </c>
      <c r="I943" s="112"/>
      <c r="J943" s="102" t="s">
        <v>7490</v>
      </c>
      <c r="K943" s="102"/>
      <c r="L943" s="49" t="s">
        <v>7469</v>
      </c>
      <c r="M943" s="152">
        <v>0</v>
      </c>
      <c r="N943" s="49" t="s">
        <v>8509</v>
      </c>
      <c r="O943" s="49" t="s">
        <v>8514</v>
      </c>
      <c r="P943" s="112" t="s">
        <v>6352</v>
      </c>
      <c r="Q943" s="112" t="s">
        <v>80</v>
      </c>
      <c r="R943" s="112"/>
      <c r="S943" s="112"/>
    </row>
    <row r="944" spans="1:19" x14ac:dyDescent="0.25">
      <c r="A944" s="110" t="s">
        <v>4690</v>
      </c>
      <c r="B944" s="111">
        <v>18</v>
      </c>
      <c r="C944" s="112" t="s">
        <v>4696</v>
      </c>
      <c r="D944" s="49" t="s">
        <v>7084</v>
      </c>
      <c r="E944" s="112"/>
      <c r="F944" s="112"/>
      <c r="G944" s="49" t="s">
        <v>6212</v>
      </c>
      <c r="H944" s="49" t="s">
        <v>6213</v>
      </c>
      <c r="I944" s="112"/>
      <c r="J944" s="102" t="s">
        <v>7490</v>
      </c>
      <c r="K944" s="102"/>
      <c r="L944" s="49" t="s">
        <v>7469</v>
      </c>
      <c r="M944" s="152">
        <v>0</v>
      </c>
      <c r="N944" s="49" t="s">
        <v>8509</v>
      </c>
      <c r="O944" s="49" t="s">
        <v>8514</v>
      </c>
      <c r="P944" s="112" t="s">
        <v>6352</v>
      </c>
      <c r="Q944" s="112" t="s">
        <v>80</v>
      </c>
      <c r="R944" s="112"/>
      <c r="S944" s="112"/>
    </row>
    <row r="945" spans="1:19" x14ac:dyDescent="0.25">
      <c r="A945" s="110" t="s">
        <v>4690</v>
      </c>
      <c r="B945" s="111">
        <v>19</v>
      </c>
      <c r="C945" s="112" t="s">
        <v>4697</v>
      </c>
      <c r="D945" s="49" t="s">
        <v>7077</v>
      </c>
      <c r="E945" s="112"/>
      <c r="F945" s="112"/>
      <c r="G945" s="49" t="s">
        <v>6214</v>
      </c>
      <c r="H945" s="49" t="s">
        <v>6215</v>
      </c>
      <c r="I945" s="112"/>
      <c r="J945" s="102" t="s">
        <v>7490</v>
      </c>
      <c r="K945" s="102"/>
      <c r="L945" s="49" t="s">
        <v>7469</v>
      </c>
      <c r="M945" s="152">
        <v>0</v>
      </c>
      <c r="N945" s="49" t="s">
        <v>8509</v>
      </c>
      <c r="O945" s="49" t="s">
        <v>8514</v>
      </c>
      <c r="P945" s="112" t="s">
        <v>6352</v>
      </c>
      <c r="Q945" s="112" t="s">
        <v>80</v>
      </c>
      <c r="R945" s="112"/>
      <c r="S945" s="114"/>
    </row>
    <row r="946" spans="1:19" x14ac:dyDescent="0.25">
      <c r="A946" s="110" t="s">
        <v>4690</v>
      </c>
      <c r="B946" s="111">
        <v>20</v>
      </c>
      <c r="C946" s="112" t="s">
        <v>4693</v>
      </c>
      <c r="D946" s="49" t="s">
        <v>7083</v>
      </c>
      <c r="E946" s="112"/>
      <c r="F946" s="112"/>
      <c r="G946" s="49" t="s">
        <v>6207</v>
      </c>
      <c r="H946" s="49" t="s">
        <v>6208</v>
      </c>
      <c r="I946" s="112"/>
      <c r="J946" s="102" t="s">
        <v>7490</v>
      </c>
      <c r="K946" s="102"/>
      <c r="L946" s="49" t="s">
        <v>7469</v>
      </c>
      <c r="M946" s="152">
        <v>0</v>
      </c>
      <c r="N946" s="49" t="s">
        <v>8509</v>
      </c>
      <c r="O946" s="49" t="s">
        <v>8514</v>
      </c>
      <c r="P946" s="112" t="s">
        <v>262</v>
      </c>
      <c r="Q946" s="112" t="s">
        <v>80</v>
      </c>
      <c r="R946" s="112"/>
      <c r="S946" s="112"/>
    </row>
    <row r="947" spans="1:19" x14ac:dyDescent="0.25">
      <c r="A947" s="110" t="s">
        <v>4690</v>
      </c>
      <c r="B947" s="111">
        <v>21</v>
      </c>
      <c r="C947" s="112" t="s">
        <v>4695</v>
      </c>
      <c r="D947" s="49" t="s">
        <v>7086</v>
      </c>
      <c r="E947" s="112"/>
      <c r="F947" s="112"/>
      <c r="G947" s="49" t="s">
        <v>6210</v>
      </c>
      <c r="H947" s="49" t="s">
        <v>6211</v>
      </c>
      <c r="I947" s="112"/>
      <c r="J947" s="102" t="s">
        <v>7490</v>
      </c>
      <c r="K947" s="102"/>
      <c r="L947" s="49" t="s">
        <v>7469</v>
      </c>
      <c r="M947" s="152">
        <v>0</v>
      </c>
      <c r="N947" s="49" t="s">
        <v>8509</v>
      </c>
      <c r="O947" s="49" t="s">
        <v>8514</v>
      </c>
      <c r="P947" s="112" t="s">
        <v>6342</v>
      </c>
      <c r="Q947" s="112" t="s">
        <v>80</v>
      </c>
      <c r="R947" s="112"/>
      <c r="S947" s="112"/>
    </row>
    <row r="948" spans="1:19" x14ac:dyDescent="0.25">
      <c r="A948" s="110" t="s">
        <v>4298</v>
      </c>
      <c r="B948" s="115">
        <v>-99</v>
      </c>
      <c r="C948" s="112" t="s">
        <v>4112</v>
      </c>
      <c r="D948" s="53"/>
      <c r="E948" s="112"/>
      <c r="F948" s="112"/>
      <c r="G948" s="49" t="s">
        <v>4112</v>
      </c>
      <c r="H948" s="52"/>
      <c r="I948" s="112"/>
      <c r="J948" s="112" t="s">
        <v>7490</v>
      </c>
      <c r="K948" s="112"/>
      <c r="L948" s="120" t="s">
        <v>91</v>
      </c>
      <c r="M948" s="138" t="s">
        <v>8508</v>
      </c>
      <c r="N948" s="120" t="s">
        <v>8510</v>
      </c>
      <c r="O948" s="120"/>
      <c r="P948" s="112"/>
      <c r="Q948" s="112" t="s">
        <v>80</v>
      </c>
      <c r="R948" s="112"/>
      <c r="S948" s="112"/>
    </row>
    <row r="949" spans="1:19" x14ac:dyDescent="0.25">
      <c r="A949" s="114" t="s">
        <v>4298</v>
      </c>
      <c r="B949" s="99">
        <v>1</v>
      </c>
      <c r="C949" s="100" t="s">
        <v>93</v>
      </c>
      <c r="D949" s="100" t="s">
        <v>1923</v>
      </c>
      <c r="E949" s="101"/>
      <c r="F949" s="100" t="s">
        <v>7658</v>
      </c>
      <c r="G949" s="100" t="s">
        <v>277</v>
      </c>
      <c r="H949" s="100" t="s">
        <v>278</v>
      </c>
      <c r="I949" s="100" t="s">
        <v>2311</v>
      </c>
      <c r="J949" s="102" t="s">
        <v>7490</v>
      </c>
      <c r="K949" s="102"/>
      <c r="L949" s="100" t="s">
        <v>91</v>
      </c>
      <c r="M949" s="153" t="s">
        <v>8508</v>
      </c>
      <c r="N949" s="102" t="s">
        <v>8510</v>
      </c>
      <c r="O949" s="102" t="s">
        <v>8513</v>
      </c>
      <c r="P949" s="114" t="s">
        <v>91</v>
      </c>
      <c r="Q949" s="114" t="s">
        <v>80</v>
      </c>
      <c r="R949" s="114"/>
      <c r="S949" s="112"/>
    </row>
    <row r="950" spans="1:19" x14ac:dyDescent="0.25">
      <c r="A950" s="110" t="s">
        <v>4298</v>
      </c>
      <c r="B950" s="111">
        <v>2</v>
      </c>
      <c r="C950" s="112" t="s">
        <v>4113</v>
      </c>
      <c r="D950" s="53" t="s">
        <v>7550</v>
      </c>
      <c r="E950" s="112"/>
      <c r="F950" s="112"/>
      <c r="G950" s="49" t="s">
        <v>465</v>
      </c>
      <c r="H950" s="49" t="s">
        <v>5052</v>
      </c>
      <c r="I950" s="112"/>
      <c r="J950" s="112" t="s">
        <v>7490</v>
      </c>
      <c r="K950" s="112"/>
      <c r="L950" s="98" t="s">
        <v>7470</v>
      </c>
      <c r="M950" s="159" t="s">
        <v>8508</v>
      </c>
      <c r="N950" s="98" t="s">
        <v>8510</v>
      </c>
      <c r="O950" s="98" t="s">
        <v>8513</v>
      </c>
      <c r="P950" s="112" t="s">
        <v>100</v>
      </c>
      <c r="Q950" s="112" t="s">
        <v>80</v>
      </c>
      <c r="R950" s="112"/>
      <c r="S950" s="112"/>
    </row>
    <row r="951" spans="1:19" x14ac:dyDescent="0.25">
      <c r="A951" s="114" t="s">
        <v>4298</v>
      </c>
      <c r="B951" s="99">
        <v>3</v>
      </c>
      <c r="C951" s="100" t="s">
        <v>116</v>
      </c>
      <c r="D951" s="100" t="s">
        <v>6628</v>
      </c>
      <c r="E951" s="101"/>
      <c r="F951" s="100"/>
      <c r="G951" s="100" t="s">
        <v>318</v>
      </c>
      <c r="H951" s="100"/>
      <c r="I951" s="100"/>
      <c r="J951" s="102" t="s">
        <v>7490</v>
      </c>
      <c r="K951" s="102"/>
      <c r="L951" s="54" t="s">
        <v>91</v>
      </c>
      <c r="M951" s="157" t="s">
        <v>8508</v>
      </c>
      <c r="N951" s="56" t="s">
        <v>8510</v>
      </c>
      <c r="O951" s="56" t="s">
        <v>8513</v>
      </c>
      <c r="P951" s="114" t="s">
        <v>100</v>
      </c>
      <c r="Q951" s="114" t="s">
        <v>80</v>
      </c>
      <c r="R951" s="112" t="s">
        <v>7474</v>
      </c>
      <c r="S951" s="112"/>
    </row>
    <row r="952" spans="1:19" x14ac:dyDescent="0.25">
      <c r="A952" s="114" t="s">
        <v>4298</v>
      </c>
      <c r="B952" s="99">
        <v>4</v>
      </c>
      <c r="C952" s="114" t="s">
        <v>2591</v>
      </c>
      <c r="D952" s="101" t="s">
        <v>7535</v>
      </c>
      <c r="E952" s="114"/>
      <c r="F952" s="114"/>
      <c r="G952" s="101" t="s">
        <v>3015</v>
      </c>
      <c r="H952" s="101" t="s">
        <v>2796</v>
      </c>
      <c r="I952" s="114"/>
      <c r="J952" s="114" t="s">
        <v>7490</v>
      </c>
      <c r="K952" s="114"/>
      <c r="L952" s="114" t="s">
        <v>7470</v>
      </c>
      <c r="M952" s="115" t="s">
        <v>8508</v>
      </c>
      <c r="N952" s="114" t="s">
        <v>8509</v>
      </c>
      <c r="O952" s="114" t="s">
        <v>8513</v>
      </c>
      <c r="P952" s="114" t="s">
        <v>100</v>
      </c>
      <c r="Q952" s="114" t="s">
        <v>80</v>
      </c>
      <c r="R952" s="114"/>
      <c r="S952" s="112"/>
    </row>
    <row r="953" spans="1:19" x14ac:dyDescent="0.25">
      <c r="A953" s="114" t="s">
        <v>4298</v>
      </c>
      <c r="B953" s="99">
        <v>5</v>
      </c>
      <c r="C953" s="100" t="s">
        <v>267</v>
      </c>
      <c r="D953" s="100" t="s">
        <v>6405</v>
      </c>
      <c r="E953" s="101"/>
      <c r="F953" s="100" t="s">
        <v>7592</v>
      </c>
      <c r="G953" s="100" t="s">
        <v>480</v>
      </c>
      <c r="H953" s="100" t="s">
        <v>481</v>
      </c>
      <c r="I953" s="100" t="s">
        <v>2223</v>
      </c>
      <c r="J953" s="102" t="s">
        <v>7490</v>
      </c>
      <c r="K953" s="102"/>
      <c r="L953" s="100" t="s">
        <v>153</v>
      </c>
      <c r="M953" s="153" t="s">
        <v>8508</v>
      </c>
      <c r="N953" s="102" t="s">
        <v>8509</v>
      </c>
      <c r="O953" s="102" t="s">
        <v>8513</v>
      </c>
      <c r="P953" s="114" t="s">
        <v>153</v>
      </c>
      <c r="Q953" s="114" t="s">
        <v>80</v>
      </c>
      <c r="R953" s="114"/>
      <c r="S953" s="112"/>
    </row>
    <row r="954" spans="1:19" x14ac:dyDescent="0.25">
      <c r="A954" s="110" t="s">
        <v>4298</v>
      </c>
      <c r="B954" s="111">
        <v>6</v>
      </c>
      <c r="C954" s="112" t="s">
        <v>4347</v>
      </c>
      <c r="D954" s="49" t="s">
        <v>7549</v>
      </c>
      <c r="E954" s="112"/>
      <c r="F954" s="112"/>
      <c r="G954" s="134" t="s">
        <v>5514</v>
      </c>
      <c r="H954" s="134" t="s">
        <v>5515</v>
      </c>
      <c r="I954" s="112"/>
      <c r="J954" s="102" t="s">
        <v>7490</v>
      </c>
      <c r="K954" s="102"/>
      <c r="L954" s="49" t="s">
        <v>7469</v>
      </c>
      <c r="M954" s="152">
        <v>0</v>
      </c>
      <c r="N954" s="49" t="s">
        <v>8509</v>
      </c>
      <c r="O954" s="49" t="s">
        <v>8514</v>
      </c>
      <c r="P954" s="112" t="s">
        <v>6341</v>
      </c>
      <c r="Q954" s="112" t="s">
        <v>80</v>
      </c>
      <c r="R954" s="112"/>
      <c r="S954" s="120"/>
    </row>
    <row r="955" spans="1:19" x14ac:dyDescent="0.25">
      <c r="A955" s="110" t="s">
        <v>4298</v>
      </c>
      <c r="B955" s="92">
        <v>7</v>
      </c>
      <c r="C955" s="53" t="s">
        <v>268</v>
      </c>
      <c r="D955" s="55" t="s">
        <v>6800</v>
      </c>
      <c r="E955" s="69"/>
      <c r="F955" s="53" t="s">
        <v>2226</v>
      </c>
      <c r="G955" s="53" t="s">
        <v>482</v>
      </c>
      <c r="H955" s="53" t="s">
        <v>483</v>
      </c>
      <c r="I955" s="67" t="s">
        <v>2224</v>
      </c>
      <c r="J955" s="55" t="s">
        <v>7490</v>
      </c>
      <c r="K955" s="55"/>
      <c r="L955" s="49" t="s">
        <v>7469</v>
      </c>
      <c r="M955" s="152">
        <v>0</v>
      </c>
      <c r="N955" s="49" t="s">
        <v>8509</v>
      </c>
      <c r="O955" s="49" t="s">
        <v>8514</v>
      </c>
      <c r="P955" s="112" t="s">
        <v>139</v>
      </c>
      <c r="Q955" s="112" t="s">
        <v>80</v>
      </c>
      <c r="R955" s="112"/>
      <c r="S955" s="112"/>
    </row>
    <row r="956" spans="1:19" x14ac:dyDescent="0.25">
      <c r="A956" s="110" t="s">
        <v>4298</v>
      </c>
      <c r="B956" s="92">
        <v>10</v>
      </c>
      <c r="C956" s="53" t="s">
        <v>269</v>
      </c>
      <c r="D956" s="55" t="s">
        <v>7436</v>
      </c>
      <c r="E956" s="69"/>
      <c r="F956" s="54" t="s">
        <v>2277</v>
      </c>
      <c r="G956" s="53" t="s">
        <v>484</v>
      </c>
      <c r="H956" s="53" t="s">
        <v>485</v>
      </c>
      <c r="I956" s="67" t="s">
        <v>2473</v>
      </c>
      <c r="J956" s="55" t="s">
        <v>7490</v>
      </c>
      <c r="K956" s="55"/>
      <c r="L956" s="49" t="s">
        <v>7469</v>
      </c>
      <c r="M956" s="152">
        <v>0</v>
      </c>
      <c r="N956" s="49" t="s">
        <v>8509</v>
      </c>
      <c r="O956" s="49" t="s">
        <v>8514</v>
      </c>
      <c r="P956" s="112" t="s">
        <v>262</v>
      </c>
      <c r="Q956" s="112" t="s">
        <v>80</v>
      </c>
      <c r="R956" s="112"/>
      <c r="S956" s="112"/>
    </row>
    <row r="957" spans="1:19" x14ac:dyDescent="0.25">
      <c r="A957" s="110" t="s">
        <v>4298</v>
      </c>
      <c r="B957" s="92">
        <v>11</v>
      </c>
      <c r="C957" s="53" t="s">
        <v>271</v>
      </c>
      <c r="D957" s="55" t="s">
        <v>7437</v>
      </c>
      <c r="E957" s="69"/>
      <c r="F957" s="53" t="s">
        <v>2278</v>
      </c>
      <c r="G957" s="53" t="s">
        <v>488</v>
      </c>
      <c r="H957" s="53" t="s">
        <v>489</v>
      </c>
      <c r="I957" s="67" t="s">
        <v>2475</v>
      </c>
      <c r="J957" s="55" t="s">
        <v>7490</v>
      </c>
      <c r="K957" s="55"/>
      <c r="L957" s="49" t="s">
        <v>7469</v>
      </c>
      <c r="M957" s="152">
        <v>0</v>
      </c>
      <c r="N957" s="49" t="s">
        <v>8509</v>
      </c>
      <c r="O957" s="49" t="s">
        <v>8514</v>
      </c>
      <c r="P957" s="112" t="s">
        <v>262</v>
      </c>
      <c r="Q957" s="112" t="s">
        <v>80</v>
      </c>
      <c r="R957" s="112"/>
      <c r="S957" s="112"/>
    </row>
    <row r="958" spans="1:19" x14ac:dyDescent="0.25">
      <c r="A958" s="110" t="s">
        <v>4298</v>
      </c>
      <c r="B958" s="92">
        <v>12</v>
      </c>
      <c r="C958" s="53" t="s">
        <v>272</v>
      </c>
      <c r="D958" s="53" t="s">
        <v>3374</v>
      </c>
      <c r="E958" s="69"/>
      <c r="F958" s="53" t="s">
        <v>2225</v>
      </c>
      <c r="G958" s="53" t="s">
        <v>490</v>
      </c>
      <c r="H958" s="53" t="s">
        <v>491</v>
      </c>
      <c r="I958" s="67" t="s">
        <v>2397</v>
      </c>
      <c r="J958" s="55" t="s">
        <v>7490</v>
      </c>
      <c r="K958" s="55"/>
      <c r="L958" s="49" t="s">
        <v>7469</v>
      </c>
      <c r="M958" s="152">
        <v>0</v>
      </c>
      <c r="N958" s="49" t="s">
        <v>8509</v>
      </c>
      <c r="O958" s="49" t="s">
        <v>8514</v>
      </c>
      <c r="P958" s="112" t="s">
        <v>266</v>
      </c>
      <c r="Q958" s="112" t="s">
        <v>80</v>
      </c>
      <c r="R958" s="112"/>
      <c r="S958" s="112"/>
    </row>
    <row r="959" spans="1:19" x14ac:dyDescent="0.25">
      <c r="A959" s="110" t="s">
        <v>4298</v>
      </c>
      <c r="B959" s="92">
        <v>13</v>
      </c>
      <c r="C959" s="53" t="s">
        <v>270</v>
      </c>
      <c r="D959" s="55" t="s">
        <v>7438</v>
      </c>
      <c r="E959" s="69"/>
      <c r="F959" s="53" t="s">
        <v>2279</v>
      </c>
      <c r="G959" s="53" t="s">
        <v>486</v>
      </c>
      <c r="H959" s="53" t="s">
        <v>487</v>
      </c>
      <c r="I959" s="67" t="s">
        <v>2474</v>
      </c>
      <c r="J959" s="55" t="s">
        <v>7490</v>
      </c>
      <c r="K959" s="55"/>
      <c r="L959" s="49" t="s">
        <v>7469</v>
      </c>
      <c r="M959" s="152">
        <v>0</v>
      </c>
      <c r="N959" s="49" t="s">
        <v>8509</v>
      </c>
      <c r="O959" s="49" t="s">
        <v>8514</v>
      </c>
      <c r="P959" s="112" t="s">
        <v>262</v>
      </c>
      <c r="Q959" s="112" t="s">
        <v>80</v>
      </c>
      <c r="R959" s="112"/>
      <c r="S959" s="112"/>
    </row>
    <row r="960" spans="1:19" x14ac:dyDescent="0.25">
      <c r="A960" s="110" t="s">
        <v>4298</v>
      </c>
      <c r="B960" s="111"/>
      <c r="C960" s="112" t="s">
        <v>4377</v>
      </c>
      <c r="D960" s="49" t="s">
        <v>7116</v>
      </c>
      <c r="E960" s="112"/>
      <c r="F960" s="112"/>
      <c r="G960" s="49" t="s">
        <v>5580</v>
      </c>
      <c r="H960" s="49" t="s">
        <v>5581</v>
      </c>
      <c r="I960" s="112"/>
      <c r="J960" s="55" t="s">
        <v>7490</v>
      </c>
      <c r="K960" s="55"/>
      <c r="L960" s="49" t="s">
        <v>7469</v>
      </c>
      <c r="M960" s="152">
        <v>0</v>
      </c>
      <c r="N960" s="49" t="s">
        <v>8509</v>
      </c>
      <c r="O960" s="49" t="s">
        <v>8514</v>
      </c>
      <c r="P960" s="112" t="s">
        <v>6342</v>
      </c>
      <c r="Q960" s="112" t="s">
        <v>80</v>
      </c>
      <c r="R960" s="112"/>
      <c r="S960" s="112"/>
    </row>
    <row r="961" spans="1:19" x14ac:dyDescent="0.25">
      <c r="A961" s="110" t="s">
        <v>4298</v>
      </c>
      <c r="B961" s="111"/>
      <c r="C961" s="112" t="s">
        <v>4324</v>
      </c>
      <c r="D961" s="49" t="s">
        <v>7073</v>
      </c>
      <c r="E961" s="112"/>
      <c r="F961" s="112"/>
      <c r="G961" s="49" t="s">
        <v>5469</v>
      </c>
      <c r="H961" s="49" t="s">
        <v>5470</v>
      </c>
      <c r="I961" s="112"/>
      <c r="J961" s="55" t="s">
        <v>7490</v>
      </c>
      <c r="K961" s="55"/>
      <c r="L961" s="49" t="s">
        <v>7469</v>
      </c>
      <c r="M961" s="152">
        <v>0</v>
      </c>
      <c r="N961" s="49" t="s">
        <v>8509</v>
      </c>
      <c r="O961" s="49" t="s">
        <v>8514</v>
      </c>
      <c r="P961" s="112" t="s">
        <v>6335</v>
      </c>
      <c r="Q961" s="112" t="s">
        <v>80</v>
      </c>
      <c r="R961" s="112"/>
      <c r="S961" s="112"/>
    </row>
    <row r="962" spans="1:19" x14ac:dyDescent="0.25">
      <c r="A962" s="110" t="s">
        <v>4298</v>
      </c>
      <c r="B962" s="111"/>
      <c r="C962" s="112" t="s">
        <v>4341</v>
      </c>
      <c r="D962" s="49" t="s">
        <v>7074</v>
      </c>
      <c r="E962" s="112"/>
      <c r="F962" s="112"/>
      <c r="G962" s="49" t="s">
        <v>5502</v>
      </c>
      <c r="H962" s="49" t="s">
        <v>5503</v>
      </c>
      <c r="I962" s="112"/>
      <c r="J962" s="55" t="s">
        <v>7490</v>
      </c>
      <c r="K962" s="55"/>
      <c r="L962" s="49" t="s">
        <v>7469</v>
      </c>
      <c r="M962" s="152">
        <v>0</v>
      </c>
      <c r="N962" s="49" t="s">
        <v>8509</v>
      </c>
      <c r="O962" s="49" t="s">
        <v>8514</v>
      </c>
      <c r="P962" s="112" t="s">
        <v>262</v>
      </c>
      <c r="Q962" s="112" t="s">
        <v>80</v>
      </c>
      <c r="R962" s="112"/>
      <c r="S962" s="112"/>
    </row>
    <row r="963" spans="1:19" x14ac:dyDescent="0.25">
      <c r="A963" s="110" t="s">
        <v>4298</v>
      </c>
      <c r="B963" s="111"/>
      <c r="C963" s="112" t="s">
        <v>4343</v>
      </c>
      <c r="D963" s="49" t="s">
        <v>7117</v>
      </c>
      <c r="E963" s="112"/>
      <c r="F963" s="112"/>
      <c r="G963" s="49" t="s">
        <v>5506</v>
      </c>
      <c r="H963" s="49" t="s">
        <v>5507</v>
      </c>
      <c r="I963" s="112"/>
      <c r="J963" s="55" t="s">
        <v>7490</v>
      </c>
      <c r="K963" s="55"/>
      <c r="L963" s="49" t="s">
        <v>7469</v>
      </c>
      <c r="M963" s="152">
        <v>0</v>
      </c>
      <c r="N963" s="49" t="s">
        <v>8509</v>
      </c>
      <c r="O963" s="49" t="s">
        <v>8514</v>
      </c>
      <c r="P963" s="112" t="s">
        <v>262</v>
      </c>
      <c r="Q963" s="112" t="s">
        <v>80</v>
      </c>
      <c r="R963" s="112"/>
      <c r="S963" s="112"/>
    </row>
    <row r="964" spans="1:19" x14ac:dyDescent="0.25">
      <c r="A964" s="110" t="s">
        <v>4298</v>
      </c>
      <c r="B964" s="111"/>
      <c r="C964" s="112" t="s">
        <v>4299</v>
      </c>
      <c r="D964" s="49" t="s">
        <v>7118</v>
      </c>
      <c r="E964" s="112"/>
      <c r="F964" s="112"/>
      <c r="G964" s="121" t="s">
        <v>5415</v>
      </c>
      <c r="H964" s="121" t="s">
        <v>5416</v>
      </c>
      <c r="I964" s="112"/>
      <c r="J964" s="55" t="s">
        <v>7490</v>
      </c>
      <c r="K964" s="55"/>
      <c r="L964" s="49" t="s">
        <v>7469</v>
      </c>
      <c r="M964" s="152">
        <v>0</v>
      </c>
      <c r="N964" s="49" t="s">
        <v>8509</v>
      </c>
      <c r="O964" s="49" t="s">
        <v>8514</v>
      </c>
      <c r="P964" s="112" t="s">
        <v>139</v>
      </c>
      <c r="Q964" s="112" t="s">
        <v>80</v>
      </c>
      <c r="R964" s="112"/>
      <c r="S964" s="112"/>
    </row>
    <row r="965" spans="1:19" x14ac:dyDescent="0.25">
      <c r="A965" s="110" t="s">
        <v>4298</v>
      </c>
      <c r="B965" s="111"/>
      <c r="C965" s="112" t="s">
        <v>4299</v>
      </c>
      <c r="D965" s="49" t="s">
        <v>7119</v>
      </c>
      <c r="E965" s="112"/>
      <c r="F965" s="112"/>
      <c r="G965" s="49" t="s">
        <v>5590</v>
      </c>
      <c r="H965" s="50" t="s">
        <v>5591</v>
      </c>
      <c r="I965" s="112"/>
      <c r="J965" s="55" t="s">
        <v>7490</v>
      </c>
      <c r="K965" s="55"/>
      <c r="L965" s="49" t="s">
        <v>7469</v>
      </c>
      <c r="M965" s="152">
        <v>0</v>
      </c>
      <c r="N965" s="49" t="s">
        <v>8509</v>
      </c>
      <c r="O965" s="49" t="s">
        <v>8514</v>
      </c>
      <c r="P965" s="112" t="s">
        <v>139</v>
      </c>
      <c r="Q965" s="112" t="s">
        <v>80</v>
      </c>
      <c r="R965" s="112"/>
      <c r="S965" s="112"/>
    </row>
    <row r="966" spans="1:19" x14ac:dyDescent="0.25">
      <c r="A966" s="110" t="s">
        <v>4298</v>
      </c>
      <c r="B966" s="111"/>
      <c r="C966" s="112" t="s">
        <v>4381</v>
      </c>
      <c r="D966" s="49" t="s">
        <v>7120</v>
      </c>
      <c r="E966" s="112"/>
      <c r="F966" s="112"/>
      <c r="G966" s="49" t="s">
        <v>5588</v>
      </c>
      <c r="H966" s="49" t="s">
        <v>5589</v>
      </c>
      <c r="I966" s="112"/>
      <c r="J966" s="55" t="s">
        <v>7490</v>
      </c>
      <c r="K966" s="55"/>
      <c r="L966" s="49" t="s">
        <v>7469</v>
      </c>
      <c r="M966" s="152">
        <v>0</v>
      </c>
      <c r="N966" s="49" t="s">
        <v>8509</v>
      </c>
      <c r="O966" s="49" t="s">
        <v>8514</v>
      </c>
      <c r="P966" s="112" t="s">
        <v>139</v>
      </c>
      <c r="Q966" s="112" t="s">
        <v>80</v>
      </c>
      <c r="R966" s="112"/>
      <c r="S966" s="112"/>
    </row>
    <row r="967" spans="1:19" x14ac:dyDescent="0.25">
      <c r="A967" s="110" t="s">
        <v>4298</v>
      </c>
      <c r="B967" s="111"/>
      <c r="C967" s="112" t="s">
        <v>4330</v>
      </c>
      <c r="D967" s="49" t="s">
        <v>7121</v>
      </c>
      <c r="E967" s="112"/>
      <c r="F967" s="112"/>
      <c r="G967" s="49" t="s">
        <v>5481</v>
      </c>
      <c r="H967" s="49" t="s">
        <v>5482</v>
      </c>
      <c r="I967" s="112"/>
      <c r="J967" s="55" t="s">
        <v>7490</v>
      </c>
      <c r="K967" s="55"/>
      <c r="L967" s="49" t="s">
        <v>7469</v>
      </c>
      <c r="M967" s="152">
        <v>0</v>
      </c>
      <c r="N967" s="49" t="s">
        <v>8509</v>
      </c>
      <c r="O967" s="49" t="s">
        <v>8514</v>
      </c>
      <c r="P967" s="112" t="s">
        <v>6338</v>
      </c>
      <c r="Q967" s="112" t="s">
        <v>80</v>
      </c>
      <c r="R967" s="112"/>
      <c r="S967" s="112"/>
    </row>
    <row r="968" spans="1:19" x14ac:dyDescent="0.25">
      <c r="A968" s="110" t="s">
        <v>4298</v>
      </c>
      <c r="B968" s="111"/>
      <c r="C968" s="112" t="s">
        <v>4331</v>
      </c>
      <c r="D968" s="49" t="s">
        <v>7122</v>
      </c>
      <c r="E968" s="112"/>
      <c r="F968" s="112"/>
      <c r="G968" s="49" t="s">
        <v>5483</v>
      </c>
      <c r="H968" s="49" t="s">
        <v>5484</v>
      </c>
      <c r="I968" s="112"/>
      <c r="J968" s="55" t="s">
        <v>7490</v>
      </c>
      <c r="K968" s="55"/>
      <c r="L968" s="49" t="s">
        <v>7469</v>
      </c>
      <c r="M968" s="152">
        <v>0</v>
      </c>
      <c r="N968" s="49" t="s">
        <v>8509</v>
      </c>
      <c r="O968" s="49" t="s">
        <v>8514</v>
      </c>
      <c r="P968" s="112" t="s">
        <v>6338</v>
      </c>
      <c r="Q968" s="112" t="s">
        <v>80</v>
      </c>
      <c r="R968" s="112"/>
      <c r="S968" s="112"/>
    </row>
    <row r="969" spans="1:19" x14ac:dyDescent="0.25">
      <c r="A969" s="110" t="s">
        <v>4298</v>
      </c>
      <c r="B969" s="111"/>
      <c r="C969" s="112" t="s">
        <v>4339</v>
      </c>
      <c r="D969" s="49" t="s">
        <v>7123</v>
      </c>
      <c r="E969" s="112"/>
      <c r="F969" s="112"/>
      <c r="G969" s="49" t="s">
        <v>5498</v>
      </c>
      <c r="H969" s="49" t="s">
        <v>5499</v>
      </c>
      <c r="I969" s="112"/>
      <c r="J969" s="55" t="s">
        <v>7490</v>
      </c>
      <c r="K969" s="55"/>
      <c r="L969" s="49" t="s">
        <v>7469</v>
      </c>
      <c r="M969" s="152">
        <v>0</v>
      </c>
      <c r="N969" s="49" t="s">
        <v>8509</v>
      </c>
      <c r="O969" s="49" t="s">
        <v>8514</v>
      </c>
      <c r="P969" s="112" t="s">
        <v>6339</v>
      </c>
      <c r="Q969" s="112" t="s">
        <v>80</v>
      </c>
      <c r="R969" s="112"/>
      <c r="S969" s="112"/>
    </row>
    <row r="970" spans="1:19" x14ac:dyDescent="0.25">
      <c r="A970" s="110" t="s">
        <v>4298</v>
      </c>
      <c r="B970" s="111"/>
      <c r="C970" s="112" t="s">
        <v>4344</v>
      </c>
      <c r="D970" s="49" t="s">
        <v>7124</v>
      </c>
      <c r="E970" s="112"/>
      <c r="F970" s="112"/>
      <c r="G970" s="49" t="s">
        <v>5508</v>
      </c>
      <c r="H970" s="49" t="s">
        <v>5509</v>
      </c>
      <c r="I970" s="112"/>
      <c r="J970" s="55" t="s">
        <v>7490</v>
      </c>
      <c r="K970" s="55"/>
      <c r="L970" s="49" t="s">
        <v>7469</v>
      </c>
      <c r="M970" s="152">
        <v>0</v>
      </c>
      <c r="N970" s="49" t="s">
        <v>8509</v>
      </c>
      <c r="O970" s="49" t="s">
        <v>8514</v>
      </c>
      <c r="P970" s="112" t="s">
        <v>262</v>
      </c>
      <c r="Q970" s="112" t="s">
        <v>80</v>
      </c>
      <c r="R970" s="112"/>
      <c r="S970" s="112"/>
    </row>
    <row r="971" spans="1:19" x14ac:dyDescent="0.25">
      <c r="A971" s="110" t="s">
        <v>4298</v>
      </c>
      <c r="B971" s="111"/>
      <c r="C971" s="112" t="s">
        <v>4393</v>
      </c>
      <c r="D971" s="49" t="s">
        <v>7125</v>
      </c>
      <c r="E971" s="112"/>
      <c r="F971" s="112"/>
      <c r="G971" s="49" t="s">
        <v>5616</v>
      </c>
      <c r="H971" s="49" t="s">
        <v>5617</v>
      </c>
      <c r="I971" s="112"/>
      <c r="J971" s="55" t="s">
        <v>7490</v>
      </c>
      <c r="K971" s="55"/>
      <c r="L971" s="112" t="s">
        <v>7469</v>
      </c>
      <c r="M971" s="113">
        <v>0</v>
      </c>
      <c r="N971" s="112" t="s">
        <v>8509</v>
      </c>
      <c r="O971" s="112" t="s">
        <v>8514</v>
      </c>
      <c r="P971" s="112" t="s">
        <v>100</v>
      </c>
      <c r="Q971" s="112" t="s">
        <v>80</v>
      </c>
      <c r="R971" s="112"/>
      <c r="S971" s="112"/>
    </row>
    <row r="972" spans="1:19" x14ac:dyDescent="0.25">
      <c r="A972" s="110" t="s">
        <v>4298</v>
      </c>
      <c r="B972" s="111"/>
      <c r="C972" s="112" t="s">
        <v>4358</v>
      </c>
      <c r="D972" s="49" t="s">
        <v>7126</v>
      </c>
      <c r="E972" s="112"/>
      <c r="F972" s="112"/>
      <c r="G972" s="49" t="s">
        <v>5536</v>
      </c>
      <c r="H972" s="49" t="s">
        <v>5537</v>
      </c>
      <c r="I972" s="112"/>
      <c r="J972" s="55" t="s">
        <v>7490</v>
      </c>
      <c r="K972" s="55"/>
      <c r="L972" s="49" t="s">
        <v>7469</v>
      </c>
      <c r="M972" s="152">
        <v>0</v>
      </c>
      <c r="N972" s="49" t="s">
        <v>8509</v>
      </c>
      <c r="O972" s="49" t="s">
        <v>8514</v>
      </c>
      <c r="P972" s="112" t="s">
        <v>262</v>
      </c>
      <c r="Q972" s="112" t="s">
        <v>80</v>
      </c>
      <c r="R972" s="112"/>
      <c r="S972" s="112"/>
    </row>
    <row r="973" spans="1:19" x14ac:dyDescent="0.25">
      <c r="A973" s="110" t="s">
        <v>4298</v>
      </c>
      <c r="B973" s="111"/>
      <c r="C973" s="112" t="s">
        <v>4405</v>
      </c>
      <c r="D973" s="49" t="s">
        <v>7127</v>
      </c>
      <c r="E973" s="112"/>
      <c r="F973" s="112"/>
      <c r="G973" s="49" t="s">
        <v>5644</v>
      </c>
      <c r="H973" s="49" t="s">
        <v>5645</v>
      </c>
      <c r="I973" s="112"/>
      <c r="J973" s="55" t="s">
        <v>7490</v>
      </c>
      <c r="K973" s="55"/>
      <c r="L973" s="112" t="s">
        <v>7469</v>
      </c>
      <c r="M973" s="113">
        <v>0</v>
      </c>
      <c r="N973" s="112" t="s">
        <v>8509</v>
      </c>
      <c r="O973" s="112" t="s">
        <v>8514</v>
      </c>
      <c r="P973" s="112" t="s">
        <v>163</v>
      </c>
      <c r="Q973" s="112" t="s">
        <v>80</v>
      </c>
      <c r="R973" s="112"/>
      <c r="S973" s="112"/>
    </row>
    <row r="974" spans="1:19" x14ac:dyDescent="0.25">
      <c r="A974" s="110" t="s">
        <v>4298</v>
      </c>
      <c r="B974" s="111"/>
      <c r="C974" s="112" t="s">
        <v>4326</v>
      </c>
      <c r="D974" s="49" t="s">
        <v>7128</v>
      </c>
      <c r="E974" s="112"/>
      <c r="F974" s="112"/>
      <c r="G974" s="49" t="s">
        <v>5473</v>
      </c>
      <c r="H974" s="49" t="s">
        <v>5474</v>
      </c>
      <c r="I974" s="112"/>
      <c r="J974" s="55" t="s">
        <v>7490</v>
      </c>
      <c r="K974" s="55"/>
      <c r="L974" s="49" t="s">
        <v>7469</v>
      </c>
      <c r="M974" s="152">
        <v>0</v>
      </c>
      <c r="N974" s="49" t="s">
        <v>8509</v>
      </c>
      <c r="O974" s="49" t="s">
        <v>8514</v>
      </c>
      <c r="P974" s="112" t="s">
        <v>6337</v>
      </c>
      <c r="Q974" s="112" t="s">
        <v>80</v>
      </c>
      <c r="R974" s="112"/>
      <c r="S974" s="112"/>
    </row>
    <row r="975" spans="1:19" x14ac:dyDescent="0.25">
      <c r="A975" s="110" t="s">
        <v>4298</v>
      </c>
      <c r="B975" s="111"/>
      <c r="C975" s="112" t="s">
        <v>4322</v>
      </c>
      <c r="D975" s="49" t="s">
        <v>7129</v>
      </c>
      <c r="E975" s="112"/>
      <c r="F975" s="112"/>
      <c r="G975" s="49" t="s">
        <v>5465</v>
      </c>
      <c r="H975" s="49" t="s">
        <v>5466</v>
      </c>
      <c r="I975" s="112"/>
      <c r="J975" s="55" t="s">
        <v>7490</v>
      </c>
      <c r="K975" s="55"/>
      <c r="L975" s="133" t="s">
        <v>7470</v>
      </c>
      <c r="M975" s="161">
        <v>0</v>
      </c>
      <c r="N975" s="133" t="s">
        <v>8509</v>
      </c>
      <c r="O975" s="133" t="s">
        <v>8514</v>
      </c>
      <c r="P975" s="112" t="s">
        <v>6316</v>
      </c>
      <c r="Q975" s="112" t="s">
        <v>80</v>
      </c>
      <c r="R975" s="112"/>
      <c r="S975" s="112"/>
    </row>
    <row r="976" spans="1:19" x14ac:dyDescent="0.25">
      <c r="A976" s="110" t="s">
        <v>4298</v>
      </c>
      <c r="B976" s="111"/>
      <c r="C976" s="112" t="s">
        <v>4323</v>
      </c>
      <c r="D976" s="49" t="s">
        <v>7130</v>
      </c>
      <c r="E976" s="112"/>
      <c r="F976" s="112"/>
      <c r="G976" s="49" t="s">
        <v>5467</v>
      </c>
      <c r="H976" s="49" t="s">
        <v>5468</v>
      </c>
      <c r="I976" s="112"/>
      <c r="J976" s="55" t="s">
        <v>7490</v>
      </c>
      <c r="K976" s="55"/>
      <c r="L976" s="112" t="s">
        <v>7470</v>
      </c>
      <c r="M976" s="113">
        <v>0</v>
      </c>
      <c r="N976" s="112" t="s">
        <v>8509</v>
      </c>
      <c r="O976" s="112" t="s">
        <v>8514</v>
      </c>
      <c r="P976" s="112" t="s">
        <v>7473</v>
      </c>
      <c r="Q976" s="112" t="s">
        <v>80</v>
      </c>
      <c r="R976" s="112"/>
      <c r="S976" s="112"/>
    </row>
    <row r="977" spans="1:19" x14ac:dyDescent="0.25">
      <c r="A977" s="110" t="s">
        <v>4298</v>
      </c>
      <c r="B977" s="111"/>
      <c r="C977" s="112" t="s">
        <v>4329</v>
      </c>
      <c r="D977" s="49" t="s">
        <v>7131</v>
      </c>
      <c r="E977" s="112"/>
      <c r="F977" s="112"/>
      <c r="G977" s="49" t="s">
        <v>5479</v>
      </c>
      <c r="H977" s="49" t="s">
        <v>5480</v>
      </c>
      <c r="I977" s="112"/>
      <c r="J977" s="55" t="s">
        <v>7490</v>
      </c>
      <c r="K977" s="55"/>
      <c r="L977" s="49" t="s">
        <v>7469</v>
      </c>
      <c r="M977" s="152">
        <v>0</v>
      </c>
      <c r="N977" s="49" t="s">
        <v>8509</v>
      </c>
      <c r="O977" s="49" t="s">
        <v>8514</v>
      </c>
      <c r="P977" s="112" t="s">
        <v>6338</v>
      </c>
      <c r="Q977" s="112" t="s">
        <v>80</v>
      </c>
      <c r="R977" s="112"/>
      <c r="S977" s="112"/>
    </row>
    <row r="978" spans="1:19" x14ac:dyDescent="0.25">
      <c r="A978" s="110" t="s">
        <v>4298</v>
      </c>
      <c r="B978" s="111"/>
      <c r="C978" s="112" t="s">
        <v>4345</v>
      </c>
      <c r="D978" s="49" t="s">
        <v>6929</v>
      </c>
      <c r="E978" s="112"/>
      <c r="F978" s="112"/>
      <c r="G978" s="49" t="s">
        <v>5510</v>
      </c>
      <c r="H978" s="49" t="s">
        <v>5511</v>
      </c>
      <c r="I978" s="112"/>
      <c r="J978" s="55" t="s">
        <v>7490</v>
      </c>
      <c r="K978" s="55"/>
      <c r="L978" s="49" t="s">
        <v>7469</v>
      </c>
      <c r="M978" s="152">
        <v>0</v>
      </c>
      <c r="N978" s="49" t="s">
        <v>8509</v>
      </c>
      <c r="O978" s="49" t="s">
        <v>8514</v>
      </c>
      <c r="P978" s="112" t="s">
        <v>262</v>
      </c>
      <c r="Q978" s="112" t="s">
        <v>80</v>
      </c>
      <c r="R978" s="112"/>
      <c r="S978" s="112"/>
    </row>
    <row r="979" spans="1:19" x14ac:dyDescent="0.25">
      <c r="A979" s="110" t="s">
        <v>4298</v>
      </c>
      <c r="B979" s="111"/>
      <c r="C979" s="112" t="s">
        <v>4394</v>
      </c>
      <c r="D979" s="49" t="s">
        <v>7132</v>
      </c>
      <c r="E979" s="112"/>
      <c r="F979" s="112"/>
      <c r="G979" s="49" t="s">
        <v>5618</v>
      </c>
      <c r="H979" s="49" t="s">
        <v>5619</v>
      </c>
      <c r="I979" s="112"/>
      <c r="J979" s="55" t="s">
        <v>7490</v>
      </c>
      <c r="K979" s="55"/>
      <c r="L979" s="112" t="s">
        <v>7469</v>
      </c>
      <c r="M979" s="113">
        <v>0</v>
      </c>
      <c r="N979" s="112" t="s">
        <v>8509</v>
      </c>
      <c r="O979" s="112" t="s">
        <v>8514</v>
      </c>
      <c r="P979" s="112" t="s">
        <v>100</v>
      </c>
      <c r="Q979" s="112" t="s">
        <v>80</v>
      </c>
      <c r="R979" s="112"/>
      <c r="S979" s="112"/>
    </row>
    <row r="980" spans="1:19" x14ac:dyDescent="0.25">
      <c r="A980" s="110" t="s">
        <v>4298</v>
      </c>
      <c r="B980" s="111"/>
      <c r="C980" s="112" t="s">
        <v>4342</v>
      </c>
      <c r="D980" s="49" t="s">
        <v>7133</v>
      </c>
      <c r="E980" s="112"/>
      <c r="F980" s="112"/>
      <c r="G980" s="49" t="s">
        <v>5504</v>
      </c>
      <c r="H980" s="49" t="s">
        <v>5505</v>
      </c>
      <c r="I980" s="112"/>
      <c r="J980" s="55" t="s">
        <v>7490</v>
      </c>
      <c r="K980" s="55"/>
      <c r="L980" s="49" t="s">
        <v>7469</v>
      </c>
      <c r="M980" s="152">
        <v>0</v>
      </c>
      <c r="N980" s="49" t="s">
        <v>8509</v>
      </c>
      <c r="O980" s="49" t="s">
        <v>8514</v>
      </c>
      <c r="P980" s="112" t="s">
        <v>262</v>
      </c>
      <c r="Q980" s="112" t="s">
        <v>80</v>
      </c>
      <c r="R980" s="112"/>
      <c r="S980" s="112"/>
    </row>
    <row r="981" spans="1:19" x14ac:dyDescent="0.25">
      <c r="A981" s="110" t="s">
        <v>4298</v>
      </c>
      <c r="B981" s="111"/>
      <c r="C981" s="112" t="s">
        <v>4356</v>
      </c>
      <c r="D981" s="49" t="s">
        <v>7134</v>
      </c>
      <c r="E981" s="112"/>
      <c r="F981" s="112"/>
      <c r="G981" s="49" t="s">
        <v>5532</v>
      </c>
      <c r="H981" s="49" t="s">
        <v>5533</v>
      </c>
      <c r="I981" s="112"/>
      <c r="J981" s="55" t="s">
        <v>7490</v>
      </c>
      <c r="K981" s="55"/>
      <c r="L981" s="49" t="s">
        <v>7469</v>
      </c>
      <c r="M981" s="152">
        <v>0</v>
      </c>
      <c r="N981" s="49" t="s">
        <v>8509</v>
      </c>
      <c r="O981" s="49" t="s">
        <v>8514</v>
      </c>
      <c r="P981" s="112" t="s">
        <v>262</v>
      </c>
      <c r="Q981" s="112" t="s">
        <v>80</v>
      </c>
      <c r="R981" s="112"/>
      <c r="S981" s="112"/>
    </row>
    <row r="982" spans="1:19" x14ac:dyDescent="0.25">
      <c r="A982" s="110" t="s">
        <v>4298</v>
      </c>
      <c r="B982" s="111"/>
      <c r="C982" s="112" t="s">
        <v>4378</v>
      </c>
      <c r="D982" s="49" t="s">
        <v>7135</v>
      </c>
      <c r="E982" s="112"/>
      <c r="F982" s="112"/>
      <c r="G982" s="49" t="s">
        <v>5582</v>
      </c>
      <c r="H982" s="49" t="s">
        <v>5583</v>
      </c>
      <c r="I982" s="112"/>
      <c r="J982" s="55" t="s">
        <v>7490</v>
      </c>
      <c r="K982" s="55"/>
      <c r="L982" s="49" t="s">
        <v>7469</v>
      </c>
      <c r="M982" s="152">
        <v>0</v>
      </c>
      <c r="N982" s="49" t="s">
        <v>8509</v>
      </c>
      <c r="O982" s="49" t="s">
        <v>8514</v>
      </c>
      <c r="P982" s="112" t="s">
        <v>6342</v>
      </c>
      <c r="Q982" s="112" t="s">
        <v>80</v>
      </c>
      <c r="R982" s="112"/>
      <c r="S982" s="112"/>
    </row>
    <row r="983" spans="1:19" x14ac:dyDescent="0.25">
      <c r="A983" s="110" t="s">
        <v>4298</v>
      </c>
      <c r="B983" s="111"/>
      <c r="C983" s="112" t="s">
        <v>4348</v>
      </c>
      <c r="D983" s="49" t="s">
        <v>7136</v>
      </c>
      <c r="E983" s="112"/>
      <c r="F983" s="112"/>
      <c r="G983" s="49" t="s">
        <v>5516</v>
      </c>
      <c r="H983" s="49" t="s">
        <v>5517</v>
      </c>
      <c r="I983" s="112"/>
      <c r="J983" s="55" t="s">
        <v>7490</v>
      </c>
      <c r="K983" s="55"/>
      <c r="L983" s="49" t="s">
        <v>7469</v>
      </c>
      <c r="M983" s="152">
        <v>0</v>
      </c>
      <c r="N983" s="49" t="s">
        <v>8509</v>
      </c>
      <c r="O983" s="49" t="s">
        <v>8514</v>
      </c>
      <c r="P983" s="112" t="s">
        <v>262</v>
      </c>
      <c r="Q983" s="112" t="s">
        <v>80</v>
      </c>
      <c r="R983" s="112"/>
      <c r="S983" s="112"/>
    </row>
    <row r="984" spans="1:19" x14ac:dyDescent="0.25">
      <c r="A984" s="110" t="s">
        <v>4298</v>
      </c>
      <c r="B984" s="111"/>
      <c r="C984" s="112" t="s">
        <v>4361</v>
      </c>
      <c r="D984" s="49" t="s">
        <v>7137</v>
      </c>
      <c r="E984" s="112"/>
      <c r="F984" s="112"/>
      <c r="G984" s="49" t="s">
        <v>5544</v>
      </c>
      <c r="H984" s="49" t="s">
        <v>5545</v>
      </c>
      <c r="I984" s="112"/>
      <c r="J984" s="55" t="s">
        <v>7490</v>
      </c>
      <c r="K984" s="55"/>
      <c r="L984" s="49" t="s">
        <v>7469</v>
      </c>
      <c r="M984" s="152">
        <v>0</v>
      </c>
      <c r="N984" s="49" t="s">
        <v>8509</v>
      </c>
      <c r="O984" s="49" t="s">
        <v>8514</v>
      </c>
      <c r="P984" s="112" t="s">
        <v>262</v>
      </c>
      <c r="Q984" s="112" t="s">
        <v>80</v>
      </c>
      <c r="R984" s="112"/>
      <c r="S984" s="112"/>
    </row>
    <row r="985" spans="1:19" x14ac:dyDescent="0.25">
      <c r="A985" s="110" t="s">
        <v>4298</v>
      </c>
      <c r="B985" s="111"/>
      <c r="C985" s="112" t="s">
        <v>4366</v>
      </c>
      <c r="D985" s="49" t="s">
        <v>7138</v>
      </c>
      <c r="E985" s="112"/>
      <c r="F985" s="112"/>
      <c r="G985" s="49" t="s">
        <v>5554</v>
      </c>
      <c r="H985" s="49" t="s">
        <v>5555</v>
      </c>
      <c r="I985" s="112"/>
      <c r="J985" s="55" t="s">
        <v>7490</v>
      </c>
      <c r="K985" s="55"/>
      <c r="L985" s="49" t="s">
        <v>7469</v>
      </c>
      <c r="M985" s="152">
        <v>0</v>
      </c>
      <c r="N985" s="49" t="s">
        <v>8509</v>
      </c>
      <c r="O985" s="49" t="s">
        <v>8514</v>
      </c>
      <c r="P985" s="112" t="s">
        <v>262</v>
      </c>
      <c r="Q985" s="112" t="s">
        <v>80</v>
      </c>
      <c r="R985" s="112"/>
      <c r="S985" s="112"/>
    </row>
    <row r="986" spans="1:19" x14ac:dyDescent="0.25">
      <c r="A986" s="110" t="s">
        <v>4298</v>
      </c>
      <c r="B986" s="111"/>
      <c r="C986" s="112" t="s">
        <v>4383</v>
      </c>
      <c r="D986" s="49" t="s">
        <v>6930</v>
      </c>
      <c r="E986" s="112"/>
      <c r="F986" s="112"/>
      <c r="G986" s="49" t="s">
        <v>5594</v>
      </c>
      <c r="H986" s="49" t="s">
        <v>5595</v>
      </c>
      <c r="I986" s="112"/>
      <c r="J986" s="55" t="s">
        <v>7490</v>
      </c>
      <c r="K986" s="55"/>
      <c r="L986" s="49" t="s">
        <v>7469</v>
      </c>
      <c r="M986" s="152">
        <v>0</v>
      </c>
      <c r="N986" s="49" t="s">
        <v>8509</v>
      </c>
      <c r="O986" s="49" t="s">
        <v>8514</v>
      </c>
      <c r="P986" s="112" t="s">
        <v>266</v>
      </c>
      <c r="Q986" s="112" t="s">
        <v>80</v>
      </c>
      <c r="R986" s="112"/>
      <c r="S986" s="112"/>
    </row>
    <row r="987" spans="1:19" x14ac:dyDescent="0.25">
      <c r="A987" s="110" t="s">
        <v>4298</v>
      </c>
      <c r="B987" s="111"/>
      <c r="C987" s="112" t="s">
        <v>4340</v>
      </c>
      <c r="D987" s="61" t="s">
        <v>7139</v>
      </c>
      <c r="E987" s="112"/>
      <c r="F987" s="112"/>
      <c r="G987" s="49" t="s">
        <v>5500</v>
      </c>
      <c r="H987" s="49" t="s">
        <v>5501</v>
      </c>
      <c r="I987" s="112"/>
      <c r="J987" s="55" t="s">
        <v>7490</v>
      </c>
      <c r="K987" s="55"/>
      <c r="L987" s="49" t="s">
        <v>7469</v>
      </c>
      <c r="M987" s="152">
        <v>0</v>
      </c>
      <c r="N987" s="49" t="s">
        <v>8509</v>
      </c>
      <c r="O987" s="49" t="s">
        <v>8514</v>
      </c>
      <c r="P987" s="112" t="s">
        <v>6340</v>
      </c>
      <c r="Q987" s="112" t="s">
        <v>80</v>
      </c>
      <c r="R987" s="112"/>
      <c r="S987" s="112"/>
    </row>
    <row r="988" spans="1:19" x14ac:dyDescent="0.25">
      <c r="A988" s="110" t="s">
        <v>4298</v>
      </c>
      <c r="B988" s="111"/>
      <c r="C988" s="112" t="s">
        <v>4350</v>
      </c>
      <c r="D988" s="61" t="s">
        <v>7142</v>
      </c>
      <c r="E988" s="112"/>
      <c r="F988" s="112"/>
      <c r="G988" s="49" t="s">
        <v>5520</v>
      </c>
      <c r="H988" s="49" t="s">
        <v>5521</v>
      </c>
      <c r="I988" s="112"/>
      <c r="J988" s="55" t="s">
        <v>7490</v>
      </c>
      <c r="K988" s="55"/>
      <c r="L988" s="49" t="s">
        <v>7469</v>
      </c>
      <c r="M988" s="152">
        <v>0</v>
      </c>
      <c r="N988" s="49" t="s">
        <v>8509</v>
      </c>
      <c r="O988" s="49" t="s">
        <v>8514</v>
      </c>
      <c r="P988" s="112" t="s">
        <v>262</v>
      </c>
      <c r="Q988" s="112" t="s">
        <v>80</v>
      </c>
      <c r="R988" s="112"/>
      <c r="S988" s="112"/>
    </row>
    <row r="989" spans="1:19" x14ac:dyDescent="0.25">
      <c r="A989" s="110" t="s">
        <v>4298</v>
      </c>
      <c r="B989" s="111"/>
      <c r="C989" s="112" t="s">
        <v>4404</v>
      </c>
      <c r="D989" s="49" t="s">
        <v>6931</v>
      </c>
      <c r="E989" s="112"/>
      <c r="F989" s="112"/>
      <c r="G989" s="49" t="s">
        <v>5640</v>
      </c>
      <c r="H989" s="49" t="s">
        <v>5641</v>
      </c>
      <c r="I989" s="112"/>
      <c r="J989" s="55" t="s">
        <v>7490</v>
      </c>
      <c r="K989" s="55"/>
      <c r="L989" s="49" t="s">
        <v>7469</v>
      </c>
      <c r="M989" s="152">
        <v>0</v>
      </c>
      <c r="N989" s="49" t="s">
        <v>8509</v>
      </c>
      <c r="O989" s="49" t="s">
        <v>8514</v>
      </c>
      <c r="P989" s="112" t="s">
        <v>156</v>
      </c>
      <c r="Q989" s="112" t="s">
        <v>80</v>
      </c>
      <c r="R989" s="112"/>
      <c r="S989" s="112"/>
    </row>
    <row r="990" spans="1:19" x14ac:dyDescent="0.25">
      <c r="A990" s="110" t="s">
        <v>4298</v>
      </c>
      <c r="B990" s="111"/>
      <c r="C990" s="112" t="s">
        <v>4403</v>
      </c>
      <c r="D990" s="49" t="s">
        <v>7140</v>
      </c>
      <c r="E990" s="112"/>
      <c r="F990" s="112"/>
      <c r="G990" s="49" t="s">
        <v>5638</v>
      </c>
      <c r="H990" s="49" t="s">
        <v>5639</v>
      </c>
      <c r="I990" s="112"/>
      <c r="J990" s="55" t="s">
        <v>7490</v>
      </c>
      <c r="K990" s="55"/>
      <c r="L990" s="112" t="s">
        <v>7469</v>
      </c>
      <c r="M990" s="113">
        <v>0</v>
      </c>
      <c r="N990" s="112" t="s">
        <v>8509</v>
      </c>
      <c r="O990" s="112" t="s">
        <v>8514</v>
      </c>
      <c r="P990" s="112" t="s">
        <v>163</v>
      </c>
      <c r="Q990" s="112" t="s">
        <v>80</v>
      </c>
      <c r="R990" s="112"/>
      <c r="S990" s="112"/>
    </row>
    <row r="991" spans="1:19" x14ac:dyDescent="0.25">
      <c r="A991" s="110" t="s">
        <v>4298</v>
      </c>
      <c r="B991" s="111"/>
      <c r="C991" s="112" t="s">
        <v>4349</v>
      </c>
      <c r="D991" s="61" t="s">
        <v>7141</v>
      </c>
      <c r="E991" s="112"/>
      <c r="F991" s="112"/>
      <c r="G991" s="49" t="s">
        <v>5518</v>
      </c>
      <c r="H991" s="49" t="s">
        <v>5519</v>
      </c>
      <c r="I991" s="112"/>
      <c r="J991" s="55" t="s">
        <v>7490</v>
      </c>
      <c r="K991" s="55"/>
      <c r="L991" s="49" t="s">
        <v>7469</v>
      </c>
      <c r="M991" s="152">
        <v>0</v>
      </c>
      <c r="N991" s="49" t="s">
        <v>8509</v>
      </c>
      <c r="O991" s="49" t="s">
        <v>8514</v>
      </c>
      <c r="P991" s="112" t="s">
        <v>262</v>
      </c>
      <c r="Q991" s="112" t="s">
        <v>80</v>
      </c>
      <c r="R991" s="112"/>
      <c r="S991" s="112"/>
    </row>
    <row r="992" spans="1:19" x14ac:dyDescent="0.25">
      <c r="A992" s="110" t="s">
        <v>4298</v>
      </c>
      <c r="B992" s="111"/>
      <c r="C992" s="112" t="s">
        <v>4316</v>
      </c>
      <c r="D992" s="61" t="s">
        <v>7143</v>
      </c>
      <c r="E992" s="112"/>
      <c r="F992" s="112"/>
      <c r="G992" s="49" t="s">
        <v>5453</v>
      </c>
      <c r="H992" s="49" t="s">
        <v>5454</v>
      </c>
      <c r="I992" s="112"/>
      <c r="J992" s="55" t="s">
        <v>7490</v>
      </c>
      <c r="K992" s="55"/>
      <c r="L992" s="112" t="s">
        <v>91</v>
      </c>
      <c r="M992" s="113">
        <v>0</v>
      </c>
      <c r="N992" s="112" t="s">
        <v>8509</v>
      </c>
      <c r="O992" s="112" t="s">
        <v>8514</v>
      </c>
      <c r="P992" s="112" t="s">
        <v>92</v>
      </c>
      <c r="Q992" s="112" t="s">
        <v>80</v>
      </c>
      <c r="R992" s="112"/>
      <c r="S992" s="112"/>
    </row>
    <row r="993" spans="1:19" x14ac:dyDescent="0.25">
      <c r="A993" s="110" t="s">
        <v>4298</v>
      </c>
      <c r="B993" s="111"/>
      <c r="C993" s="112" t="s">
        <v>4351</v>
      </c>
      <c r="D993" s="49" t="s">
        <v>7144</v>
      </c>
      <c r="E993" s="112"/>
      <c r="F993" s="112"/>
      <c r="G993" s="49" t="s">
        <v>5522</v>
      </c>
      <c r="H993" s="49" t="s">
        <v>5523</v>
      </c>
      <c r="I993" s="112"/>
      <c r="J993" s="55" t="s">
        <v>7490</v>
      </c>
      <c r="K993" s="55"/>
      <c r="L993" s="49" t="s">
        <v>7469</v>
      </c>
      <c r="M993" s="152">
        <v>0</v>
      </c>
      <c r="N993" s="49" t="s">
        <v>8509</v>
      </c>
      <c r="O993" s="49" t="s">
        <v>8514</v>
      </c>
      <c r="P993" s="112" t="s">
        <v>262</v>
      </c>
      <c r="Q993" s="112" t="s">
        <v>80</v>
      </c>
      <c r="R993" s="112"/>
      <c r="S993" s="112"/>
    </row>
    <row r="994" spans="1:19" x14ac:dyDescent="0.25">
      <c r="A994" s="110" t="s">
        <v>4298</v>
      </c>
      <c r="B994" s="111"/>
      <c r="C994" s="112" t="s">
        <v>4303</v>
      </c>
      <c r="D994" s="49" t="s">
        <v>6932</v>
      </c>
      <c r="E994" s="112"/>
      <c r="F994" s="112"/>
      <c r="G994" s="49" t="s">
        <v>5423</v>
      </c>
      <c r="H994" s="49" t="s">
        <v>5424</v>
      </c>
      <c r="I994" s="112"/>
      <c r="J994" s="55" t="s">
        <v>7490</v>
      </c>
      <c r="K994" s="55"/>
      <c r="L994" s="49" t="s">
        <v>7469</v>
      </c>
      <c r="M994" s="152">
        <v>0</v>
      </c>
      <c r="N994" s="49" t="s">
        <v>8509</v>
      </c>
      <c r="O994" s="49" t="s">
        <v>8514</v>
      </c>
      <c r="P994" s="112" t="s">
        <v>195</v>
      </c>
      <c r="Q994" s="112" t="s">
        <v>80</v>
      </c>
      <c r="R994" s="112"/>
      <c r="S994" s="112"/>
    </row>
    <row r="995" spans="1:19" x14ac:dyDescent="0.25">
      <c r="A995" s="110" t="s">
        <v>4298</v>
      </c>
      <c r="B995" s="111"/>
      <c r="C995" s="112" t="s">
        <v>1879</v>
      </c>
      <c r="D995" s="49" t="s">
        <v>7145</v>
      </c>
      <c r="E995" s="112"/>
      <c r="F995" s="112"/>
      <c r="G995" s="49" t="s">
        <v>5642</v>
      </c>
      <c r="H995" s="49" t="s">
        <v>5643</v>
      </c>
      <c r="I995" s="112"/>
      <c r="J995" s="55" t="s">
        <v>7490</v>
      </c>
      <c r="K995" s="55"/>
      <c r="L995" s="112" t="s">
        <v>7469</v>
      </c>
      <c r="M995" s="113">
        <v>0</v>
      </c>
      <c r="N995" s="112" t="s">
        <v>8509</v>
      </c>
      <c r="O995" s="112" t="s">
        <v>8514</v>
      </c>
      <c r="P995" s="112" t="s">
        <v>163</v>
      </c>
      <c r="Q995" s="112" t="s">
        <v>80</v>
      </c>
      <c r="R995" s="112"/>
      <c r="S995" s="112"/>
    </row>
    <row r="996" spans="1:19" x14ac:dyDescent="0.25">
      <c r="A996" s="110" t="s">
        <v>4298</v>
      </c>
      <c r="B996" s="111"/>
      <c r="C996" s="112" t="s">
        <v>4414</v>
      </c>
      <c r="D996" s="49" t="s">
        <v>7146</v>
      </c>
      <c r="E996" s="112"/>
      <c r="F996" s="112"/>
      <c r="G996" s="49" t="s">
        <v>5664</v>
      </c>
      <c r="H996" s="49" t="s">
        <v>5665</v>
      </c>
      <c r="I996" s="112"/>
      <c r="J996" s="55" t="s">
        <v>7490</v>
      </c>
      <c r="K996" s="55"/>
      <c r="L996" s="112" t="s">
        <v>7469</v>
      </c>
      <c r="M996" s="113">
        <v>0</v>
      </c>
      <c r="N996" s="112" t="s">
        <v>8509</v>
      </c>
      <c r="O996" s="112" t="s">
        <v>8514</v>
      </c>
      <c r="P996" s="112" t="s">
        <v>6348</v>
      </c>
      <c r="Q996" s="112" t="s">
        <v>80</v>
      </c>
      <c r="R996" s="112"/>
      <c r="S996" s="112"/>
    </row>
    <row r="997" spans="1:19" x14ac:dyDescent="0.25">
      <c r="A997" s="110" t="s">
        <v>4298</v>
      </c>
      <c r="B997" s="111"/>
      <c r="C997" s="112" t="s">
        <v>4409</v>
      </c>
      <c r="D997" s="49" t="s">
        <v>7147</v>
      </c>
      <c r="E997" s="112"/>
      <c r="F997" s="112"/>
      <c r="G997" s="49" t="s">
        <v>5654</v>
      </c>
      <c r="H997" s="49" t="s">
        <v>5655</v>
      </c>
      <c r="I997" s="112"/>
      <c r="J997" s="55" t="s">
        <v>7490</v>
      </c>
      <c r="K997" s="55"/>
      <c r="L997" s="112" t="s">
        <v>7469</v>
      </c>
      <c r="M997" s="113">
        <v>0</v>
      </c>
      <c r="N997" s="112" t="s">
        <v>8509</v>
      </c>
      <c r="O997" s="112" t="s">
        <v>8514</v>
      </c>
      <c r="P997" s="112" t="s">
        <v>6346</v>
      </c>
      <c r="Q997" s="112" t="s">
        <v>80</v>
      </c>
      <c r="R997" s="112"/>
      <c r="S997" s="112"/>
    </row>
    <row r="998" spans="1:19" x14ac:dyDescent="0.25">
      <c r="A998" s="110" t="s">
        <v>4298</v>
      </c>
      <c r="B998" s="111"/>
      <c r="C998" s="112" t="s">
        <v>4413</v>
      </c>
      <c r="D998" s="49" t="s">
        <v>7148</v>
      </c>
      <c r="E998" s="112"/>
      <c r="F998" s="112"/>
      <c r="G998" s="49" t="s">
        <v>5662</v>
      </c>
      <c r="H998" s="49" t="s">
        <v>5663</v>
      </c>
      <c r="I998" s="112"/>
      <c r="J998" s="55" t="s">
        <v>7490</v>
      </c>
      <c r="K998" s="55"/>
      <c r="L998" s="112" t="s">
        <v>7469</v>
      </c>
      <c r="M998" s="113">
        <v>0</v>
      </c>
      <c r="N998" s="112" t="s">
        <v>8509</v>
      </c>
      <c r="O998" s="112" t="s">
        <v>8514</v>
      </c>
      <c r="P998" s="112" t="s">
        <v>6347</v>
      </c>
      <c r="Q998" s="112" t="s">
        <v>80</v>
      </c>
      <c r="R998" s="112"/>
      <c r="S998" s="112"/>
    </row>
    <row r="999" spans="1:19" x14ac:dyDescent="0.25">
      <c r="A999" s="110" t="s">
        <v>4298</v>
      </c>
      <c r="B999" s="111"/>
      <c r="C999" s="112" t="s">
        <v>4304</v>
      </c>
      <c r="D999" s="49" t="s">
        <v>6933</v>
      </c>
      <c r="E999" s="112"/>
      <c r="F999" s="112"/>
      <c r="G999" s="49" t="s">
        <v>5425</v>
      </c>
      <c r="H999" s="49" t="s">
        <v>5426</v>
      </c>
      <c r="I999" s="112"/>
      <c r="J999" s="55" t="s">
        <v>7490</v>
      </c>
      <c r="K999" s="55"/>
      <c r="L999" s="49" t="s">
        <v>7469</v>
      </c>
      <c r="M999" s="152">
        <v>0</v>
      </c>
      <c r="N999" s="49" t="s">
        <v>8509</v>
      </c>
      <c r="O999" s="49" t="s">
        <v>8514</v>
      </c>
      <c r="P999" s="112" t="s">
        <v>195</v>
      </c>
      <c r="Q999" s="112" t="s">
        <v>80</v>
      </c>
      <c r="R999" s="112"/>
      <c r="S999" s="112"/>
    </row>
    <row r="1000" spans="1:19" x14ac:dyDescent="0.25">
      <c r="A1000" s="110" t="s">
        <v>4298</v>
      </c>
      <c r="B1000" s="111"/>
      <c r="C1000" s="112" t="s">
        <v>1883</v>
      </c>
      <c r="D1000" s="49" t="s">
        <v>7149</v>
      </c>
      <c r="E1000" s="112"/>
      <c r="F1000" s="112"/>
      <c r="G1000" s="49" t="s">
        <v>5602</v>
      </c>
      <c r="H1000" s="49" t="s">
        <v>5603</v>
      </c>
      <c r="I1000" s="112"/>
      <c r="J1000" s="55" t="s">
        <v>7490</v>
      </c>
      <c r="K1000" s="55"/>
      <c r="L1000" s="49" t="s">
        <v>7469</v>
      </c>
      <c r="M1000" s="152">
        <v>0</v>
      </c>
      <c r="N1000" s="49" t="s">
        <v>8509</v>
      </c>
      <c r="O1000" s="49" t="s">
        <v>8514</v>
      </c>
      <c r="P1000" s="112" t="s">
        <v>1873</v>
      </c>
      <c r="Q1000" s="112" t="s">
        <v>80</v>
      </c>
      <c r="R1000" s="112"/>
      <c r="S1000" s="112"/>
    </row>
    <row r="1001" spans="1:19" x14ac:dyDescent="0.25">
      <c r="A1001" s="110" t="s">
        <v>4298</v>
      </c>
      <c r="B1001" s="111"/>
      <c r="C1001" s="112" t="s">
        <v>4385</v>
      </c>
      <c r="D1001" s="49" t="s">
        <v>7150</v>
      </c>
      <c r="E1001" s="112"/>
      <c r="F1001" s="112"/>
      <c r="G1001" s="49" t="s">
        <v>5598</v>
      </c>
      <c r="H1001" s="49" t="s">
        <v>5599</v>
      </c>
      <c r="I1001" s="112"/>
      <c r="J1001" s="55" t="s">
        <v>7490</v>
      </c>
      <c r="K1001" s="55"/>
      <c r="L1001" s="49" t="s">
        <v>7469</v>
      </c>
      <c r="M1001" s="152">
        <v>0</v>
      </c>
      <c r="N1001" s="49" t="s">
        <v>8509</v>
      </c>
      <c r="O1001" s="49" t="s">
        <v>8514</v>
      </c>
      <c r="P1001" s="112" t="s">
        <v>266</v>
      </c>
      <c r="Q1001" s="112" t="s">
        <v>80</v>
      </c>
      <c r="R1001" s="112"/>
      <c r="S1001" s="112"/>
    </row>
    <row r="1002" spans="1:19" x14ac:dyDescent="0.25">
      <c r="A1002" s="110" t="s">
        <v>4298</v>
      </c>
      <c r="B1002" s="111"/>
      <c r="C1002" s="112" t="s">
        <v>4309</v>
      </c>
      <c r="D1002" s="49" t="s">
        <v>7151</v>
      </c>
      <c r="E1002" s="112"/>
      <c r="F1002" s="112"/>
      <c r="G1002" s="49" t="s">
        <v>5437</v>
      </c>
      <c r="H1002" s="49" t="s">
        <v>5438</v>
      </c>
      <c r="I1002" s="112"/>
      <c r="J1002" s="55" t="s">
        <v>7490</v>
      </c>
      <c r="K1002" s="55"/>
      <c r="L1002" s="49" t="s">
        <v>7469</v>
      </c>
      <c r="M1002" s="152">
        <v>0</v>
      </c>
      <c r="N1002" s="49" t="s">
        <v>8509</v>
      </c>
      <c r="O1002" s="49" t="s">
        <v>8514</v>
      </c>
      <c r="P1002" s="112" t="s">
        <v>6329</v>
      </c>
      <c r="Q1002" s="112" t="s">
        <v>80</v>
      </c>
      <c r="R1002" s="112"/>
      <c r="S1002" s="112"/>
    </row>
    <row r="1003" spans="1:19" x14ac:dyDescent="0.25">
      <c r="A1003" s="110" t="s">
        <v>4298</v>
      </c>
      <c r="B1003" s="111"/>
      <c r="C1003" s="112" t="s">
        <v>4332</v>
      </c>
      <c r="D1003" s="49" t="s">
        <v>7152</v>
      </c>
      <c r="E1003" s="112"/>
      <c r="F1003" s="112"/>
      <c r="G1003" s="49" t="s">
        <v>5485</v>
      </c>
      <c r="H1003" s="49" t="s">
        <v>5486</v>
      </c>
      <c r="I1003" s="112"/>
      <c r="J1003" s="55" t="s">
        <v>7490</v>
      </c>
      <c r="K1003" s="55"/>
      <c r="L1003" s="49" t="s">
        <v>7469</v>
      </c>
      <c r="M1003" s="152">
        <v>0</v>
      </c>
      <c r="N1003" s="49" t="s">
        <v>8509</v>
      </c>
      <c r="O1003" s="49" t="s">
        <v>8514</v>
      </c>
      <c r="P1003" s="112" t="s">
        <v>6338</v>
      </c>
      <c r="Q1003" s="112" t="s">
        <v>80</v>
      </c>
      <c r="R1003" s="112"/>
      <c r="S1003" s="112"/>
    </row>
    <row r="1004" spans="1:19" x14ac:dyDescent="0.25">
      <c r="A1004" s="110" t="s">
        <v>4298</v>
      </c>
      <c r="B1004" s="111"/>
      <c r="C1004" s="112" t="s">
        <v>4317</v>
      </c>
      <c r="D1004" s="61" t="s">
        <v>7153</v>
      </c>
      <c r="E1004" s="112"/>
      <c r="F1004" s="112"/>
      <c r="G1004" s="49" t="s">
        <v>5455</v>
      </c>
      <c r="H1004" s="49" t="s">
        <v>5456</v>
      </c>
      <c r="I1004" s="112"/>
      <c r="J1004" s="55" t="s">
        <v>7490</v>
      </c>
      <c r="K1004" s="55"/>
      <c r="L1004" s="112" t="s">
        <v>91</v>
      </c>
      <c r="M1004" s="113">
        <v>0</v>
      </c>
      <c r="N1004" s="112" t="s">
        <v>8509</v>
      </c>
      <c r="O1004" s="112" t="s">
        <v>8514</v>
      </c>
      <c r="P1004" s="112" t="s">
        <v>92</v>
      </c>
      <c r="Q1004" s="112" t="s">
        <v>80</v>
      </c>
      <c r="R1004" s="112"/>
      <c r="S1004" s="112"/>
    </row>
    <row r="1005" spans="1:19" x14ac:dyDescent="0.25">
      <c r="A1005" s="110" t="s">
        <v>4298</v>
      </c>
      <c r="B1005" s="111"/>
      <c r="C1005" s="112" t="s">
        <v>4320</v>
      </c>
      <c r="D1005" s="61" t="s">
        <v>7154</v>
      </c>
      <c r="E1005" s="112"/>
      <c r="F1005" s="112"/>
      <c r="G1005" s="49" t="s">
        <v>5461</v>
      </c>
      <c r="H1005" s="49" t="s">
        <v>5462</v>
      </c>
      <c r="I1005" s="112"/>
      <c r="J1005" s="55" t="s">
        <v>7490</v>
      </c>
      <c r="K1005" s="55"/>
      <c r="L1005" s="112" t="s">
        <v>91</v>
      </c>
      <c r="M1005" s="113">
        <v>0</v>
      </c>
      <c r="N1005" s="112" t="s">
        <v>8509</v>
      </c>
      <c r="O1005" s="112" t="s">
        <v>8514</v>
      </c>
      <c r="P1005" s="112" t="s">
        <v>92</v>
      </c>
      <c r="Q1005" s="112" t="s">
        <v>80</v>
      </c>
      <c r="R1005" s="112"/>
      <c r="S1005" s="112"/>
    </row>
    <row r="1006" spans="1:19" x14ac:dyDescent="0.25">
      <c r="A1006" s="110" t="s">
        <v>4298</v>
      </c>
      <c r="B1006" s="111"/>
      <c r="C1006" s="112" t="s">
        <v>4319</v>
      </c>
      <c r="D1006" s="61" t="s">
        <v>7155</v>
      </c>
      <c r="E1006" s="112"/>
      <c r="F1006" s="112"/>
      <c r="G1006" s="49" t="s">
        <v>5459</v>
      </c>
      <c r="H1006" s="49" t="s">
        <v>5460</v>
      </c>
      <c r="I1006" s="112"/>
      <c r="J1006" s="55" t="s">
        <v>7490</v>
      </c>
      <c r="K1006" s="55"/>
      <c r="L1006" s="112" t="s">
        <v>91</v>
      </c>
      <c r="M1006" s="113">
        <v>0</v>
      </c>
      <c r="N1006" s="112" t="s">
        <v>8509</v>
      </c>
      <c r="O1006" s="112" t="s">
        <v>8514</v>
      </c>
      <c r="P1006" s="112" t="s">
        <v>92</v>
      </c>
      <c r="Q1006" s="112" t="s">
        <v>80</v>
      </c>
      <c r="R1006" s="112"/>
      <c r="S1006" s="112"/>
    </row>
    <row r="1007" spans="1:19" x14ac:dyDescent="0.25">
      <c r="A1007" s="110" t="s">
        <v>4298</v>
      </c>
      <c r="B1007" s="111"/>
      <c r="C1007" s="112" t="s">
        <v>4318</v>
      </c>
      <c r="D1007" s="61" t="s">
        <v>7156</v>
      </c>
      <c r="E1007" s="112"/>
      <c r="F1007" s="112"/>
      <c r="G1007" s="49" t="s">
        <v>5457</v>
      </c>
      <c r="H1007" s="49" t="s">
        <v>5458</v>
      </c>
      <c r="I1007" s="112"/>
      <c r="J1007" s="55" t="s">
        <v>7490</v>
      </c>
      <c r="K1007" s="55"/>
      <c r="L1007" s="120" t="s">
        <v>91</v>
      </c>
      <c r="M1007" s="138">
        <v>0</v>
      </c>
      <c r="N1007" s="120" t="s">
        <v>8509</v>
      </c>
      <c r="O1007" s="120" t="s">
        <v>8514</v>
      </c>
      <c r="P1007" s="112" t="s">
        <v>92</v>
      </c>
      <c r="Q1007" s="112" t="s">
        <v>80</v>
      </c>
      <c r="R1007" s="112"/>
      <c r="S1007" s="112"/>
    </row>
    <row r="1008" spans="1:19" x14ac:dyDescent="0.25">
      <c r="A1008" s="110" t="s">
        <v>4298</v>
      </c>
      <c r="B1008" s="111"/>
      <c r="C1008" s="112" t="s">
        <v>1880</v>
      </c>
      <c r="D1008" s="49" t="s">
        <v>7157</v>
      </c>
      <c r="E1008" s="112"/>
      <c r="F1008" s="112"/>
      <c r="G1008" s="49" t="s">
        <v>5668</v>
      </c>
      <c r="H1008" s="49" t="s">
        <v>5669</v>
      </c>
      <c r="I1008" s="112"/>
      <c r="J1008" s="55" t="s">
        <v>7490</v>
      </c>
      <c r="K1008" s="55"/>
      <c r="L1008" s="49" t="s">
        <v>7469</v>
      </c>
      <c r="M1008" s="152">
        <v>0</v>
      </c>
      <c r="N1008" s="49" t="s">
        <v>8509</v>
      </c>
      <c r="O1008" s="49" t="s">
        <v>8514</v>
      </c>
      <c r="P1008" s="112" t="s">
        <v>157</v>
      </c>
      <c r="Q1008" s="112" t="s">
        <v>80</v>
      </c>
      <c r="R1008" s="112"/>
      <c r="S1008" s="112"/>
    </row>
    <row r="1009" spans="1:19" x14ac:dyDescent="0.25">
      <c r="A1009" s="110" t="s">
        <v>4298</v>
      </c>
      <c r="B1009" s="111"/>
      <c r="C1009" s="112" t="s">
        <v>4355</v>
      </c>
      <c r="D1009" s="49" t="s">
        <v>7158</v>
      </c>
      <c r="E1009" s="112"/>
      <c r="F1009" s="112"/>
      <c r="G1009" s="49" t="s">
        <v>5530</v>
      </c>
      <c r="H1009" s="49" t="s">
        <v>5531</v>
      </c>
      <c r="I1009" s="112"/>
      <c r="J1009" s="55" t="s">
        <v>7490</v>
      </c>
      <c r="K1009" s="55"/>
      <c r="L1009" s="49" t="s">
        <v>7469</v>
      </c>
      <c r="M1009" s="152">
        <v>0</v>
      </c>
      <c r="N1009" s="49" t="s">
        <v>8509</v>
      </c>
      <c r="O1009" s="49" t="s">
        <v>8514</v>
      </c>
      <c r="P1009" s="112" t="s">
        <v>262</v>
      </c>
      <c r="Q1009" s="112" t="s">
        <v>80</v>
      </c>
      <c r="R1009" s="112"/>
      <c r="S1009" s="112"/>
    </row>
    <row r="1010" spans="1:19" x14ac:dyDescent="0.25">
      <c r="A1010" s="110" t="s">
        <v>4298</v>
      </c>
      <c r="B1010" s="111"/>
      <c r="C1010" s="112" t="s">
        <v>4389</v>
      </c>
      <c r="D1010" s="49" t="s">
        <v>7159</v>
      </c>
      <c r="E1010" s="112"/>
      <c r="F1010" s="112"/>
      <c r="G1010" s="49" t="s">
        <v>5608</v>
      </c>
      <c r="H1010" s="49" t="s">
        <v>5609</v>
      </c>
      <c r="I1010" s="112"/>
      <c r="J1010" s="55" t="s">
        <v>7490</v>
      </c>
      <c r="K1010" s="55"/>
      <c r="L1010" s="49" t="s">
        <v>7469</v>
      </c>
      <c r="M1010" s="152">
        <v>0</v>
      </c>
      <c r="N1010" s="49" t="s">
        <v>8509</v>
      </c>
      <c r="O1010" s="49" t="s">
        <v>8514</v>
      </c>
      <c r="P1010" s="112" t="s">
        <v>6326</v>
      </c>
      <c r="Q1010" s="112" t="s">
        <v>80</v>
      </c>
      <c r="R1010" s="112"/>
      <c r="S1010" s="112"/>
    </row>
    <row r="1011" spans="1:19" x14ac:dyDescent="0.25">
      <c r="A1011" s="110" t="s">
        <v>4298</v>
      </c>
      <c r="B1011" s="111"/>
      <c r="C1011" s="112" t="s">
        <v>4400</v>
      </c>
      <c r="D1011" s="49" t="s">
        <v>7160</v>
      </c>
      <c r="E1011" s="112"/>
      <c r="F1011" s="112"/>
      <c r="G1011" s="49" t="s">
        <v>5632</v>
      </c>
      <c r="H1011" s="49" t="s">
        <v>5633</v>
      </c>
      <c r="I1011" s="112"/>
      <c r="J1011" s="55" t="s">
        <v>7490</v>
      </c>
      <c r="K1011" s="55"/>
      <c r="L1011" s="112" t="s">
        <v>7469</v>
      </c>
      <c r="M1011" s="113">
        <v>0</v>
      </c>
      <c r="N1011" s="112" t="s">
        <v>8509</v>
      </c>
      <c r="O1011" s="112" t="s">
        <v>8514</v>
      </c>
      <c r="P1011" s="112" t="s">
        <v>6345</v>
      </c>
      <c r="Q1011" s="112" t="s">
        <v>80</v>
      </c>
      <c r="R1011" s="112"/>
      <c r="S1011" s="112"/>
    </row>
    <row r="1012" spans="1:19" x14ac:dyDescent="0.25">
      <c r="A1012" s="110" t="s">
        <v>4298</v>
      </c>
      <c r="B1012" s="111"/>
      <c r="C1012" s="112" t="s">
        <v>4386</v>
      </c>
      <c r="D1012" s="49" t="s">
        <v>7161</v>
      </c>
      <c r="E1012" s="112"/>
      <c r="F1012" s="112"/>
      <c r="G1012" s="49" t="s">
        <v>5600</v>
      </c>
      <c r="H1012" s="49" t="s">
        <v>5601</v>
      </c>
      <c r="I1012" s="112"/>
      <c r="J1012" s="55" t="s">
        <v>7490</v>
      </c>
      <c r="K1012" s="55"/>
      <c r="L1012" s="49" t="s">
        <v>7469</v>
      </c>
      <c r="M1012" s="152">
        <v>0</v>
      </c>
      <c r="N1012" s="49" t="s">
        <v>8509</v>
      </c>
      <c r="O1012" s="49" t="s">
        <v>8514</v>
      </c>
      <c r="P1012" s="112" t="s">
        <v>266</v>
      </c>
      <c r="Q1012" s="112" t="s">
        <v>80</v>
      </c>
      <c r="R1012" s="112"/>
      <c r="S1012" s="112"/>
    </row>
    <row r="1013" spans="1:19" x14ac:dyDescent="0.25">
      <c r="A1013" s="110" t="s">
        <v>4298</v>
      </c>
      <c r="B1013" s="111"/>
      <c r="C1013" s="112" t="s">
        <v>4312</v>
      </c>
      <c r="D1013" s="49" t="s">
        <v>7097</v>
      </c>
      <c r="E1013" s="112"/>
      <c r="F1013" s="112"/>
      <c r="G1013" s="49" t="s">
        <v>5443</v>
      </c>
      <c r="H1013" s="49" t="s">
        <v>5444</v>
      </c>
      <c r="I1013" s="112"/>
      <c r="J1013" s="55" t="s">
        <v>7490</v>
      </c>
      <c r="K1013" s="55"/>
      <c r="L1013" s="49" t="s">
        <v>7469</v>
      </c>
      <c r="M1013" s="152">
        <v>0</v>
      </c>
      <c r="N1013" s="49" t="s">
        <v>8509</v>
      </c>
      <c r="O1013" s="49" t="s">
        <v>8514</v>
      </c>
      <c r="P1013" s="112" t="s">
        <v>6332</v>
      </c>
      <c r="Q1013" s="112" t="s">
        <v>80</v>
      </c>
      <c r="R1013" s="112"/>
      <c r="S1013" s="112"/>
    </row>
    <row r="1014" spans="1:19" x14ac:dyDescent="0.25">
      <c r="A1014" s="110" t="s">
        <v>4298</v>
      </c>
      <c r="B1014" s="111"/>
      <c r="C1014" s="112" t="s">
        <v>4314</v>
      </c>
      <c r="D1014" s="49" t="s">
        <v>7098</v>
      </c>
      <c r="E1014" s="112"/>
      <c r="F1014" s="112"/>
      <c r="G1014" s="49" t="s">
        <v>5449</v>
      </c>
      <c r="H1014" s="49" t="s">
        <v>5450</v>
      </c>
      <c r="I1014" s="112"/>
      <c r="J1014" s="55" t="s">
        <v>7490</v>
      </c>
      <c r="K1014" s="55"/>
      <c r="L1014" s="49" t="s">
        <v>7469</v>
      </c>
      <c r="M1014" s="152">
        <v>0</v>
      </c>
      <c r="N1014" s="49" t="s">
        <v>8509</v>
      </c>
      <c r="O1014" s="49" t="s">
        <v>8514</v>
      </c>
      <c r="P1014" s="112" t="s">
        <v>6333</v>
      </c>
      <c r="Q1014" s="112" t="s">
        <v>80</v>
      </c>
      <c r="R1014" s="112"/>
      <c r="S1014" s="112"/>
    </row>
    <row r="1015" spans="1:19" x14ac:dyDescent="0.25">
      <c r="A1015" s="110" t="s">
        <v>4298</v>
      </c>
      <c r="B1015" s="111"/>
      <c r="C1015" s="112" t="s">
        <v>4313</v>
      </c>
      <c r="D1015" s="49" t="s">
        <v>6934</v>
      </c>
      <c r="E1015" s="112"/>
      <c r="F1015" s="112"/>
      <c r="G1015" s="49" t="s">
        <v>5447</v>
      </c>
      <c r="H1015" s="49" t="s">
        <v>5448</v>
      </c>
      <c r="I1015" s="112"/>
      <c r="J1015" s="55" t="s">
        <v>7490</v>
      </c>
      <c r="K1015" s="55"/>
      <c r="L1015" s="49" t="s">
        <v>7469</v>
      </c>
      <c r="M1015" s="152">
        <v>0</v>
      </c>
      <c r="N1015" s="49" t="s">
        <v>8509</v>
      </c>
      <c r="O1015" s="49" t="s">
        <v>8514</v>
      </c>
      <c r="P1015" s="112" t="s">
        <v>6333</v>
      </c>
      <c r="Q1015" s="112" t="s">
        <v>80</v>
      </c>
      <c r="R1015" s="112"/>
      <c r="S1015" s="112"/>
    </row>
    <row r="1016" spans="1:19" x14ac:dyDescent="0.25">
      <c r="A1016" s="110" t="s">
        <v>4298</v>
      </c>
      <c r="B1016" s="111"/>
      <c r="C1016" s="112" t="s">
        <v>4315</v>
      </c>
      <c r="D1016" s="49" t="s">
        <v>6935</v>
      </c>
      <c r="E1016" s="112"/>
      <c r="F1016" s="112"/>
      <c r="G1016" s="49" t="s">
        <v>5451</v>
      </c>
      <c r="H1016" s="49" t="s">
        <v>5452</v>
      </c>
      <c r="I1016" s="112"/>
      <c r="J1016" s="55" t="s">
        <v>7490</v>
      </c>
      <c r="K1016" s="55"/>
      <c r="L1016" s="49" t="s">
        <v>7469</v>
      </c>
      <c r="M1016" s="152">
        <v>0</v>
      </c>
      <c r="N1016" s="49" t="s">
        <v>8509</v>
      </c>
      <c r="O1016" s="49" t="s">
        <v>8514</v>
      </c>
      <c r="P1016" s="112" t="s">
        <v>6334</v>
      </c>
      <c r="Q1016" s="112" t="s">
        <v>80</v>
      </c>
      <c r="R1016" s="112"/>
      <c r="S1016" s="112"/>
    </row>
    <row r="1017" spans="1:19" x14ac:dyDescent="0.25">
      <c r="A1017" s="110" t="s">
        <v>4298</v>
      </c>
      <c r="B1017" s="111"/>
      <c r="C1017" s="112" t="s">
        <v>4301</v>
      </c>
      <c r="D1017" s="49" t="s">
        <v>7162</v>
      </c>
      <c r="E1017" s="112"/>
      <c r="F1017" s="112"/>
      <c r="G1017" s="49" t="s">
        <v>5419</v>
      </c>
      <c r="H1017" s="49" t="s">
        <v>5420</v>
      </c>
      <c r="I1017" s="112"/>
      <c r="J1017" s="55" t="s">
        <v>7490</v>
      </c>
      <c r="K1017" s="55"/>
      <c r="L1017" s="49" t="s">
        <v>7469</v>
      </c>
      <c r="M1017" s="152">
        <v>0</v>
      </c>
      <c r="N1017" s="49" t="s">
        <v>8509</v>
      </c>
      <c r="O1017" s="49" t="s">
        <v>8514</v>
      </c>
      <c r="P1017" s="112" t="s">
        <v>195</v>
      </c>
      <c r="Q1017" s="112" t="s">
        <v>80</v>
      </c>
      <c r="R1017" s="112"/>
      <c r="S1017" s="112"/>
    </row>
    <row r="1018" spans="1:19" x14ac:dyDescent="0.25">
      <c r="A1018" s="110" t="s">
        <v>4298</v>
      </c>
      <c r="B1018" s="111"/>
      <c r="C1018" s="112" t="s">
        <v>4376</v>
      </c>
      <c r="D1018" s="49" t="s">
        <v>7163</v>
      </c>
      <c r="E1018" s="112"/>
      <c r="F1018" s="112"/>
      <c r="G1018" s="49" t="s">
        <v>5578</v>
      </c>
      <c r="H1018" s="49" t="s">
        <v>5579</v>
      </c>
      <c r="I1018" s="112"/>
      <c r="J1018" s="55" t="s">
        <v>7490</v>
      </c>
      <c r="K1018" s="55"/>
      <c r="L1018" s="49" t="s">
        <v>7469</v>
      </c>
      <c r="M1018" s="152">
        <v>0</v>
      </c>
      <c r="N1018" s="49" t="s">
        <v>8509</v>
      </c>
      <c r="O1018" s="49" t="s">
        <v>8514</v>
      </c>
      <c r="P1018" s="112" t="s">
        <v>262</v>
      </c>
      <c r="Q1018" s="112" t="s">
        <v>80</v>
      </c>
      <c r="R1018" s="112"/>
      <c r="S1018" s="112"/>
    </row>
    <row r="1019" spans="1:19" x14ac:dyDescent="0.25">
      <c r="A1019" s="110" t="s">
        <v>4298</v>
      </c>
      <c r="B1019" s="111"/>
      <c r="C1019" s="112" t="s">
        <v>4335</v>
      </c>
      <c r="D1019" s="49" t="s">
        <v>7164</v>
      </c>
      <c r="E1019" s="112"/>
      <c r="F1019" s="112"/>
      <c r="G1019" s="49" t="s">
        <v>5490</v>
      </c>
      <c r="H1019" s="49" t="s">
        <v>5491</v>
      </c>
      <c r="I1019" s="112"/>
      <c r="J1019" s="55" t="s">
        <v>7490</v>
      </c>
      <c r="K1019" s="55"/>
      <c r="L1019" s="49" t="s">
        <v>7469</v>
      </c>
      <c r="M1019" s="152">
        <v>0</v>
      </c>
      <c r="N1019" s="49" t="s">
        <v>8509</v>
      </c>
      <c r="O1019" s="49" t="s">
        <v>8514</v>
      </c>
      <c r="P1019" s="112" t="s">
        <v>6321</v>
      </c>
      <c r="Q1019" s="112" t="s">
        <v>80</v>
      </c>
      <c r="R1019" s="112"/>
      <c r="S1019" s="112"/>
    </row>
    <row r="1020" spans="1:19" x14ac:dyDescent="0.25">
      <c r="A1020" s="110" t="s">
        <v>4298</v>
      </c>
      <c r="B1020" s="111"/>
      <c r="C1020" s="112" t="s">
        <v>4399</v>
      </c>
      <c r="D1020" s="49" t="s">
        <v>7165</v>
      </c>
      <c r="E1020" s="112"/>
      <c r="F1020" s="112"/>
      <c r="G1020" s="49" t="s">
        <v>5630</v>
      </c>
      <c r="H1020" s="49" t="s">
        <v>5631</v>
      </c>
      <c r="I1020" s="112"/>
      <c r="J1020" s="55" t="s">
        <v>7490</v>
      </c>
      <c r="K1020" s="55"/>
      <c r="L1020" s="112" t="s">
        <v>7469</v>
      </c>
      <c r="M1020" s="113">
        <v>0</v>
      </c>
      <c r="N1020" s="112" t="s">
        <v>8509</v>
      </c>
      <c r="O1020" s="112" t="s">
        <v>8514</v>
      </c>
      <c r="P1020" s="112" t="s">
        <v>6345</v>
      </c>
      <c r="Q1020" s="112" t="s">
        <v>80</v>
      </c>
      <c r="R1020" s="112"/>
      <c r="S1020" s="112"/>
    </row>
    <row r="1021" spans="1:19" x14ac:dyDescent="0.25">
      <c r="A1021" s="110" t="s">
        <v>4298</v>
      </c>
      <c r="B1021" s="111"/>
      <c r="C1021" s="112" t="s">
        <v>4321</v>
      </c>
      <c r="D1021" s="61" t="s">
        <v>7486</v>
      </c>
      <c r="E1021" s="112"/>
      <c r="F1021" s="112"/>
      <c r="G1021" s="49" t="s">
        <v>5463</v>
      </c>
      <c r="H1021" s="49" t="s">
        <v>5464</v>
      </c>
      <c r="I1021" s="112"/>
      <c r="J1021" s="55" t="s">
        <v>7490</v>
      </c>
      <c r="K1021" s="55"/>
      <c r="L1021" s="112" t="s">
        <v>91</v>
      </c>
      <c r="M1021" s="113">
        <v>0</v>
      </c>
      <c r="N1021" s="112" t="s">
        <v>8509</v>
      </c>
      <c r="O1021" s="112" t="s">
        <v>8514</v>
      </c>
      <c r="P1021" s="112" t="s">
        <v>92</v>
      </c>
      <c r="Q1021" s="112" t="s">
        <v>80</v>
      </c>
      <c r="R1021" s="112"/>
      <c r="S1021" s="112" t="s">
        <v>7166</v>
      </c>
    </row>
    <row r="1022" spans="1:19" x14ac:dyDescent="0.25">
      <c r="A1022" s="110" t="s">
        <v>4298</v>
      </c>
      <c r="B1022" s="111"/>
      <c r="C1022" s="112" t="s">
        <v>1874</v>
      </c>
      <c r="D1022" s="49" t="s">
        <v>7170</v>
      </c>
      <c r="E1022" s="112"/>
      <c r="F1022" s="112"/>
      <c r="G1022" s="49" t="s">
        <v>5620</v>
      </c>
      <c r="H1022" s="49" t="s">
        <v>5621</v>
      </c>
      <c r="I1022" s="112"/>
      <c r="J1022" s="55" t="s">
        <v>7490</v>
      </c>
      <c r="K1022" s="55"/>
      <c r="L1022" s="112" t="s">
        <v>7469</v>
      </c>
      <c r="M1022" s="113">
        <v>0</v>
      </c>
      <c r="N1022" s="112" t="s">
        <v>8509</v>
      </c>
      <c r="O1022" s="112" t="s">
        <v>8514</v>
      </c>
      <c r="P1022" s="112" t="s">
        <v>100</v>
      </c>
      <c r="Q1022" s="112" t="s">
        <v>80</v>
      </c>
      <c r="R1022" s="112"/>
      <c r="S1022" s="112"/>
    </row>
    <row r="1023" spans="1:19" x14ac:dyDescent="0.25">
      <c r="A1023" s="110" t="s">
        <v>4298</v>
      </c>
      <c r="B1023" s="111"/>
      <c r="C1023" s="112" t="s">
        <v>4391</v>
      </c>
      <c r="D1023" s="49" t="s">
        <v>7167</v>
      </c>
      <c r="E1023" s="112"/>
      <c r="F1023" s="112"/>
      <c r="G1023" s="49" t="s">
        <v>5612</v>
      </c>
      <c r="H1023" s="49" t="s">
        <v>5613</v>
      </c>
      <c r="I1023" s="112"/>
      <c r="J1023" s="55" t="s">
        <v>7490</v>
      </c>
      <c r="K1023" s="55"/>
      <c r="L1023" s="49" t="s">
        <v>7469</v>
      </c>
      <c r="M1023" s="152">
        <v>0</v>
      </c>
      <c r="N1023" s="49" t="s">
        <v>8509</v>
      </c>
      <c r="O1023" s="49" t="s">
        <v>8514</v>
      </c>
      <c r="P1023" s="112" t="s">
        <v>6344</v>
      </c>
      <c r="Q1023" s="112" t="s">
        <v>80</v>
      </c>
      <c r="R1023" s="112"/>
      <c r="S1023" s="112"/>
    </row>
    <row r="1024" spans="1:19" x14ac:dyDescent="0.25">
      <c r="A1024" s="110" t="s">
        <v>4298</v>
      </c>
      <c r="B1024" s="111"/>
      <c r="C1024" s="112" t="s">
        <v>4392</v>
      </c>
      <c r="D1024" s="49" t="s">
        <v>7168</v>
      </c>
      <c r="E1024" s="112"/>
      <c r="F1024" s="112"/>
      <c r="G1024" s="49" t="s">
        <v>5614</v>
      </c>
      <c r="H1024" s="49" t="s">
        <v>5615</v>
      </c>
      <c r="I1024" s="112"/>
      <c r="J1024" s="55" t="s">
        <v>7490</v>
      </c>
      <c r="K1024" s="55"/>
      <c r="L1024" s="49" t="s">
        <v>7469</v>
      </c>
      <c r="M1024" s="152">
        <v>0</v>
      </c>
      <c r="N1024" s="49" t="s">
        <v>8509</v>
      </c>
      <c r="O1024" s="49" t="s">
        <v>8514</v>
      </c>
      <c r="P1024" s="112" t="s">
        <v>6344</v>
      </c>
      <c r="Q1024" s="112" t="s">
        <v>80</v>
      </c>
      <c r="R1024" s="112"/>
      <c r="S1024" s="112"/>
    </row>
    <row r="1025" spans="1:19" x14ac:dyDescent="0.25">
      <c r="A1025" s="110" t="s">
        <v>4298</v>
      </c>
      <c r="B1025" s="111"/>
      <c r="C1025" s="112" t="s">
        <v>4395</v>
      </c>
      <c r="D1025" s="49" t="s">
        <v>7169</v>
      </c>
      <c r="E1025" s="112"/>
      <c r="F1025" s="112"/>
      <c r="G1025" s="49" t="s">
        <v>5622</v>
      </c>
      <c r="H1025" s="49" t="s">
        <v>5623</v>
      </c>
      <c r="I1025" s="112"/>
      <c r="J1025" s="55" t="s">
        <v>7490</v>
      </c>
      <c r="K1025" s="55"/>
      <c r="L1025" s="112" t="s">
        <v>7469</v>
      </c>
      <c r="M1025" s="113">
        <v>0</v>
      </c>
      <c r="N1025" s="112" t="s">
        <v>8509</v>
      </c>
      <c r="O1025" s="112" t="s">
        <v>8514</v>
      </c>
      <c r="P1025" s="112" t="s">
        <v>100</v>
      </c>
      <c r="Q1025" s="112" t="s">
        <v>80</v>
      </c>
      <c r="R1025" s="112"/>
      <c r="S1025" s="112"/>
    </row>
    <row r="1026" spans="1:19" x14ac:dyDescent="0.25">
      <c r="A1026" s="110" t="s">
        <v>4298</v>
      </c>
      <c r="B1026" s="111"/>
      <c r="C1026" s="112" t="s">
        <v>4401</v>
      </c>
      <c r="D1026" s="49" t="s">
        <v>7171</v>
      </c>
      <c r="E1026" s="112"/>
      <c r="F1026" s="112"/>
      <c r="G1026" s="49" t="s">
        <v>5634</v>
      </c>
      <c r="H1026" s="49" t="s">
        <v>5635</v>
      </c>
      <c r="I1026" s="112"/>
      <c r="J1026" s="55" t="s">
        <v>7490</v>
      </c>
      <c r="K1026" s="55"/>
      <c r="L1026" s="112" t="s">
        <v>7469</v>
      </c>
      <c r="M1026" s="113">
        <v>0</v>
      </c>
      <c r="N1026" s="112" t="s">
        <v>8509</v>
      </c>
      <c r="O1026" s="112" t="s">
        <v>8514</v>
      </c>
      <c r="P1026" s="112" t="s">
        <v>6345</v>
      </c>
      <c r="Q1026" s="112" t="s">
        <v>80</v>
      </c>
      <c r="R1026" s="112"/>
      <c r="S1026" s="112"/>
    </row>
    <row r="1027" spans="1:19" x14ac:dyDescent="0.25">
      <c r="A1027" s="110" t="s">
        <v>4298</v>
      </c>
      <c r="B1027" s="111"/>
      <c r="C1027" s="112" t="s">
        <v>4327</v>
      </c>
      <c r="D1027" s="49" t="s">
        <v>7172</v>
      </c>
      <c r="E1027" s="112"/>
      <c r="F1027" s="112"/>
      <c r="G1027" s="49" t="s">
        <v>5475</v>
      </c>
      <c r="H1027" s="49" t="s">
        <v>5476</v>
      </c>
      <c r="I1027" s="112"/>
      <c r="J1027" s="55" t="s">
        <v>7490</v>
      </c>
      <c r="K1027" s="55"/>
      <c r="L1027" s="49" t="s">
        <v>7469</v>
      </c>
      <c r="M1027" s="152">
        <v>0</v>
      </c>
      <c r="N1027" s="49" t="s">
        <v>8509</v>
      </c>
      <c r="O1027" s="49" t="s">
        <v>8514</v>
      </c>
      <c r="P1027" s="112" t="s">
        <v>6318</v>
      </c>
      <c r="Q1027" s="112" t="s">
        <v>80</v>
      </c>
      <c r="R1027" s="112"/>
      <c r="S1027" s="112"/>
    </row>
    <row r="1028" spans="1:19" x14ac:dyDescent="0.25">
      <c r="A1028" s="110" t="s">
        <v>4298</v>
      </c>
      <c r="B1028" s="111"/>
      <c r="C1028" s="112" t="s">
        <v>4373</v>
      </c>
      <c r="D1028" s="49" t="s">
        <v>7173</v>
      </c>
      <c r="E1028" s="112"/>
      <c r="F1028" s="112"/>
      <c r="G1028" s="49" t="s">
        <v>5572</v>
      </c>
      <c r="H1028" s="49" t="s">
        <v>5573</v>
      </c>
      <c r="I1028" s="112"/>
      <c r="J1028" s="55" t="s">
        <v>7490</v>
      </c>
      <c r="K1028" s="55"/>
      <c r="L1028" s="49" t="s">
        <v>7469</v>
      </c>
      <c r="M1028" s="152">
        <v>0</v>
      </c>
      <c r="N1028" s="49" t="s">
        <v>8509</v>
      </c>
      <c r="O1028" s="49" t="s">
        <v>8514</v>
      </c>
      <c r="P1028" s="112" t="s">
        <v>262</v>
      </c>
      <c r="Q1028" s="112" t="s">
        <v>80</v>
      </c>
      <c r="R1028" s="112"/>
      <c r="S1028" s="112"/>
    </row>
    <row r="1029" spans="1:19" x14ac:dyDescent="0.25">
      <c r="A1029" s="110" t="s">
        <v>4298</v>
      </c>
      <c r="B1029" s="111"/>
      <c r="C1029" s="112" t="s">
        <v>4333</v>
      </c>
      <c r="D1029" s="49" t="s">
        <v>7174</v>
      </c>
      <c r="E1029" s="112"/>
      <c r="F1029" s="112"/>
      <c r="G1029" s="49" t="s">
        <v>5487</v>
      </c>
      <c r="H1029" s="49" t="s">
        <v>5488</v>
      </c>
      <c r="I1029" s="112"/>
      <c r="J1029" s="55" t="s">
        <v>7490</v>
      </c>
      <c r="K1029" s="55"/>
      <c r="L1029" s="49" t="s">
        <v>7469</v>
      </c>
      <c r="M1029" s="152">
        <v>0</v>
      </c>
      <c r="N1029" s="49" t="s">
        <v>8509</v>
      </c>
      <c r="O1029" s="49" t="s">
        <v>8514</v>
      </c>
      <c r="P1029" s="112" t="s">
        <v>6338</v>
      </c>
      <c r="Q1029" s="112" t="s">
        <v>80</v>
      </c>
      <c r="R1029" s="112"/>
      <c r="S1029" s="112"/>
    </row>
    <row r="1030" spans="1:19" x14ac:dyDescent="0.25">
      <c r="A1030" s="110" t="s">
        <v>4298</v>
      </c>
      <c r="B1030" s="111"/>
      <c r="C1030" s="112" t="s">
        <v>4357</v>
      </c>
      <c r="D1030" s="49" t="s">
        <v>6936</v>
      </c>
      <c r="E1030" s="112"/>
      <c r="F1030" s="112"/>
      <c r="G1030" s="49" t="s">
        <v>5534</v>
      </c>
      <c r="H1030" s="49" t="s">
        <v>5535</v>
      </c>
      <c r="I1030" s="112"/>
      <c r="J1030" s="55" t="s">
        <v>7490</v>
      </c>
      <c r="K1030" s="55"/>
      <c r="L1030" s="49" t="s">
        <v>7469</v>
      </c>
      <c r="M1030" s="152">
        <v>0</v>
      </c>
      <c r="N1030" s="49" t="s">
        <v>8509</v>
      </c>
      <c r="O1030" s="49" t="s">
        <v>8514</v>
      </c>
      <c r="P1030" s="112" t="s">
        <v>262</v>
      </c>
      <c r="Q1030" s="112" t="s">
        <v>80</v>
      </c>
      <c r="R1030" s="112"/>
      <c r="S1030" s="112"/>
    </row>
    <row r="1031" spans="1:19" x14ac:dyDescent="0.25">
      <c r="A1031" s="110" t="s">
        <v>4298</v>
      </c>
      <c r="B1031" s="111"/>
      <c r="C1031" s="112" t="s">
        <v>4406</v>
      </c>
      <c r="D1031" s="49" t="s">
        <v>7175</v>
      </c>
      <c r="E1031" s="112"/>
      <c r="F1031" s="112"/>
      <c r="G1031" s="49" t="s">
        <v>5648</v>
      </c>
      <c r="H1031" s="49" t="s">
        <v>5649</v>
      </c>
      <c r="I1031" s="112"/>
      <c r="J1031" s="55" t="s">
        <v>7490</v>
      </c>
      <c r="K1031" s="55"/>
      <c r="L1031" s="112" t="s">
        <v>7469</v>
      </c>
      <c r="M1031" s="113">
        <v>0</v>
      </c>
      <c r="N1031" s="112" t="s">
        <v>8509</v>
      </c>
      <c r="O1031" s="112" t="s">
        <v>8514</v>
      </c>
      <c r="P1031" s="112" t="s">
        <v>163</v>
      </c>
      <c r="Q1031" s="112" t="s">
        <v>80</v>
      </c>
      <c r="R1031" s="112"/>
      <c r="S1031" s="112"/>
    </row>
    <row r="1032" spans="1:19" x14ac:dyDescent="0.25">
      <c r="A1032" s="110" t="s">
        <v>4298</v>
      </c>
      <c r="B1032" s="111"/>
      <c r="C1032" s="112" t="s">
        <v>4359</v>
      </c>
      <c r="D1032" s="49" t="s">
        <v>7176</v>
      </c>
      <c r="E1032" s="112"/>
      <c r="F1032" s="112"/>
      <c r="G1032" s="49" t="s">
        <v>5538</v>
      </c>
      <c r="H1032" s="49" t="s">
        <v>5539</v>
      </c>
      <c r="I1032" s="112"/>
      <c r="J1032" s="55" t="s">
        <v>7490</v>
      </c>
      <c r="K1032" s="55"/>
      <c r="L1032" s="49" t="s">
        <v>7469</v>
      </c>
      <c r="M1032" s="152">
        <v>0</v>
      </c>
      <c r="N1032" s="49" t="s">
        <v>8509</v>
      </c>
      <c r="O1032" s="49" t="s">
        <v>8514</v>
      </c>
      <c r="P1032" s="112" t="s">
        <v>262</v>
      </c>
      <c r="Q1032" s="112" t="s">
        <v>80</v>
      </c>
      <c r="R1032" s="112"/>
      <c r="S1032" s="112"/>
    </row>
    <row r="1033" spans="1:19" x14ac:dyDescent="0.25">
      <c r="A1033" s="110" t="s">
        <v>4298</v>
      </c>
      <c r="B1033" s="111"/>
      <c r="C1033" s="112" t="s">
        <v>4305</v>
      </c>
      <c r="D1033" s="49" t="s">
        <v>6937</v>
      </c>
      <c r="E1033" s="112"/>
      <c r="F1033" s="112"/>
      <c r="G1033" s="49" t="s">
        <v>5427</v>
      </c>
      <c r="H1033" s="49" t="s">
        <v>5428</v>
      </c>
      <c r="I1033" s="112"/>
      <c r="J1033" s="55" t="s">
        <v>7490</v>
      </c>
      <c r="K1033" s="55"/>
      <c r="L1033" s="49" t="s">
        <v>7469</v>
      </c>
      <c r="M1033" s="152">
        <v>0</v>
      </c>
      <c r="N1033" s="49" t="s">
        <v>8509</v>
      </c>
      <c r="O1033" s="49" t="s">
        <v>8514</v>
      </c>
      <c r="P1033" s="112" t="s">
        <v>195</v>
      </c>
      <c r="Q1033" s="112" t="s">
        <v>80</v>
      </c>
      <c r="R1033" s="112"/>
      <c r="S1033" s="112"/>
    </row>
    <row r="1034" spans="1:19" x14ac:dyDescent="0.25">
      <c r="A1034" s="110" t="s">
        <v>4298</v>
      </c>
      <c r="B1034" s="111"/>
      <c r="C1034" s="112" t="s">
        <v>4415</v>
      </c>
      <c r="D1034" s="49" t="s">
        <v>7177</v>
      </c>
      <c r="E1034" s="112"/>
      <c r="F1034" s="112"/>
      <c r="G1034" s="49" t="s">
        <v>5666</v>
      </c>
      <c r="H1034" s="49" t="s">
        <v>5667</v>
      </c>
      <c r="I1034" s="112"/>
      <c r="J1034" s="55" t="s">
        <v>7490</v>
      </c>
      <c r="K1034" s="55"/>
      <c r="L1034" s="49" t="s">
        <v>7469</v>
      </c>
      <c r="M1034" s="152">
        <v>0</v>
      </c>
      <c r="N1034" s="49" t="s">
        <v>8509</v>
      </c>
      <c r="O1034" s="49" t="s">
        <v>8514</v>
      </c>
      <c r="P1034" s="112" t="s">
        <v>6349</v>
      </c>
      <c r="Q1034" s="112" t="s">
        <v>80</v>
      </c>
      <c r="R1034" s="112"/>
      <c r="S1034" s="112"/>
    </row>
    <row r="1035" spans="1:19" x14ac:dyDescent="0.25">
      <c r="A1035" s="110" t="s">
        <v>4298</v>
      </c>
      <c r="B1035" s="111"/>
      <c r="C1035" s="112" t="s">
        <v>4402</v>
      </c>
      <c r="D1035" s="49" t="s">
        <v>7476</v>
      </c>
      <c r="E1035" s="112"/>
      <c r="F1035" s="112"/>
      <c r="G1035" s="134" t="s">
        <v>5636</v>
      </c>
      <c r="H1035" s="134" t="s">
        <v>5637</v>
      </c>
      <c r="I1035" s="112"/>
      <c r="J1035" s="55" t="s">
        <v>7490</v>
      </c>
      <c r="K1035" s="55"/>
      <c r="L1035" s="112" t="s">
        <v>7469</v>
      </c>
      <c r="M1035" s="113">
        <v>0</v>
      </c>
      <c r="N1035" s="112" t="s">
        <v>8509</v>
      </c>
      <c r="O1035" s="112" t="s">
        <v>8514</v>
      </c>
      <c r="P1035" s="112" t="s">
        <v>163</v>
      </c>
      <c r="Q1035" s="112" t="s">
        <v>80</v>
      </c>
      <c r="R1035" s="112"/>
      <c r="S1035" s="112"/>
    </row>
    <row r="1036" spans="1:19" x14ac:dyDescent="0.25">
      <c r="A1036" s="110" t="s">
        <v>4298</v>
      </c>
      <c r="B1036" s="111"/>
      <c r="C1036" s="112" t="s">
        <v>4300</v>
      </c>
      <c r="D1036" s="49" t="s">
        <v>7178</v>
      </c>
      <c r="E1036" s="112"/>
      <c r="F1036" s="112"/>
      <c r="G1036" s="49" t="s">
        <v>5417</v>
      </c>
      <c r="H1036" s="49" t="s">
        <v>5418</v>
      </c>
      <c r="I1036" s="112"/>
      <c r="J1036" s="55" t="s">
        <v>7490</v>
      </c>
      <c r="K1036" s="55"/>
      <c r="L1036" s="49" t="s">
        <v>7469</v>
      </c>
      <c r="M1036" s="152">
        <v>0</v>
      </c>
      <c r="N1036" s="49" t="s">
        <v>8509</v>
      </c>
      <c r="O1036" s="49" t="s">
        <v>8514</v>
      </c>
      <c r="P1036" s="112" t="s">
        <v>139</v>
      </c>
      <c r="Q1036" s="112" t="s">
        <v>80</v>
      </c>
      <c r="R1036" s="112"/>
      <c r="S1036" s="112"/>
    </row>
    <row r="1037" spans="1:19" x14ac:dyDescent="0.25">
      <c r="A1037" s="110" t="s">
        <v>4298</v>
      </c>
      <c r="B1037" s="111"/>
      <c r="C1037" s="112" t="s">
        <v>4360</v>
      </c>
      <c r="D1037" s="49" t="s">
        <v>7179</v>
      </c>
      <c r="E1037" s="112"/>
      <c r="F1037" s="112"/>
      <c r="G1037" s="49" t="s">
        <v>5542</v>
      </c>
      <c r="H1037" s="49" t="s">
        <v>5543</v>
      </c>
      <c r="I1037" s="112"/>
      <c r="J1037" s="55" t="s">
        <v>7490</v>
      </c>
      <c r="K1037" s="55"/>
      <c r="L1037" s="49" t="s">
        <v>7469</v>
      </c>
      <c r="M1037" s="152">
        <v>0</v>
      </c>
      <c r="N1037" s="49" t="s">
        <v>8509</v>
      </c>
      <c r="O1037" s="49" t="s">
        <v>8514</v>
      </c>
      <c r="P1037" s="112" t="s">
        <v>262</v>
      </c>
      <c r="Q1037" s="112" t="s">
        <v>80</v>
      </c>
      <c r="R1037" s="112"/>
      <c r="S1037" s="112"/>
    </row>
    <row r="1038" spans="1:19" x14ac:dyDescent="0.25">
      <c r="A1038" s="110" t="s">
        <v>4298</v>
      </c>
      <c r="B1038" s="111"/>
      <c r="C1038" s="112" t="s">
        <v>1877</v>
      </c>
      <c r="D1038" s="49" t="s">
        <v>7180</v>
      </c>
      <c r="E1038" s="112"/>
      <c r="F1038" s="112"/>
      <c r="G1038" s="49" t="s">
        <v>5540</v>
      </c>
      <c r="H1038" s="49" t="s">
        <v>5541</v>
      </c>
      <c r="I1038" s="112"/>
      <c r="J1038" s="55" t="s">
        <v>7490</v>
      </c>
      <c r="K1038" s="55"/>
      <c r="L1038" s="49" t="s">
        <v>7469</v>
      </c>
      <c r="M1038" s="152">
        <v>0</v>
      </c>
      <c r="N1038" s="49" t="s">
        <v>8509</v>
      </c>
      <c r="O1038" s="49" t="s">
        <v>8514</v>
      </c>
      <c r="P1038" s="112" t="s">
        <v>262</v>
      </c>
      <c r="Q1038" s="112" t="s">
        <v>80</v>
      </c>
      <c r="R1038" s="112"/>
      <c r="S1038" s="112"/>
    </row>
    <row r="1039" spans="1:19" x14ac:dyDescent="0.25">
      <c r="A1039" s="110" t="s">
        <v>4298</v>
      </c>
      <c r="B1039" s="111"/>
      <c r="C1039" s="112" t="s">
        <v>4416</v>
      </c>
      <c r="D1039" s="49" t="s">
        <v>7181</v>
      </c>
      <c r="E1039" s="112"/>
      <c r="F1039" s="112"/>
      <c r="G1039" s="49" t="s">
        <v>5670</v>
      </c>
      <c r="H1039" s="49" t="s">
        <v>5671</v>
      </c>
      <c r="I1039" s="112"/>
      <c r="J1039" s="55" t="s">
        <v>7490</v>
      </c>
      <c r="K1039" s="55"/>
      <c r="L1039" s="49" t="s">
        <v>7469</v>
      </c>
      <c r="M1039" s="152">
        <v>0</v>
      </c>
      <c r="N1039" s="49" t="s">
        <v>8509</v>
      </c>
      <c r="O1039" s="49" t="s">
        <v>8514</v>
      </c>
      <c r="P1039" s="112" t="s">
        <v>157</v>
      </c>
      <c r="Q1039" s="112" t="s">
        <v>80</v>
      </c>
      <c r="R1039" s="112"/>
      <c r="S1039" s="112"/>
    </row>
    <row r="1040" spans="1:19" x14ac:dyDescent="0.25">
      <c r="A1040" s="110" t="s">
        <v>4298</v>
      </c>
      <c r="B1040" s="111"/>
      <c r="C1040" s="112" t="s">
        <v>1875</v>
      </c>
      <c r="D1040" s="49" t="s">
        <v>7182</v>
      </c>
      <c r="E1040" s="112"/>
      <c r="F1040" s="112"/>
      <c r="G1040" s="49" t="s">
        <v>5646</v>
      </c>
      <c r="H1040" s="49" t="s">
        <v>5647</v>
      </c>
      <c r="I1040" s="112"/>
      <c r="J1040" s="55" t="s">
        <v>7490</v>
      </c>
      <c r="K1040" s="55"/>
      <c r="L1040" s="112" t="s">
        <v>7469</v>
      </c>
      <c r="M1040" s="113">
        <v>0</v>
      </c>
      <c r="N1040" s="112" t="s">
        <v>8509</v>
      </c>
      <c r="O1040" s="112" t="s">
        <v>8514</v>
      </c>
      <c r="P1040" s="112" t="s">
        <v>163</v>
      </c>
      <c r="Q1040" s="112" t="s">
        <v>80</v>
      </c>
      <c r="R1040" s="112"/>
      <c r="S1040" s="112"/>
    </row>
    <row r="1041" spans="1:19" x14ac:dyDescent="0.25">
      <c r="A1041" s="110" t="s">
        <v>4298</v>
      </c>
      <c r="B1041" s="111"/>
      <c r="C1041" s="112" t="s">
        <v>4306</v>
      </c>
      <c r="D1041" s="49" t="s">
        <v>7183</v>
      </c>
      <c r="E1041" s="112"/>
      <c r="F1041" s="112"/>
      <c r="G1041" s="49" t="s">
        <v>5429</v>
      </c>
      <c r="H1041" s="49" t="s">
        <v>5430</v>
      </c>
      <c r="I1041" s="112"/>
      <c r="J1041" s="55" t="s">
        <v>7490</v>
      </c>
      <c r="K1041" s="55"/>
      <c r="L1041" s="49" t="s">
        <v>7469</v>
      </c>
      <c r="M1041" s="152">
        <v>0</v>
      </c>
      <c r="N1041" s="49" t="s">
        <v>8509</v>
      </c>
      <c r="O1041" s="49" t="s">
        <v>8514</v>
      </c>
      <c r="P1041" s="112" t="s">
        <v>195</v>
      </c>
      <c r="Q1041" s="112" t="s">
        <v>80</v>
      </c>
      <c r="R1041" s="112"/>
      <c r="S1041" s="112"/>
    </row>
    <row r="1042" spans="1:19" x14ac:dyDescent="0.25">
      <c r="A1042" s="110" t="s">
        <v>4298</v>
      </c>
      <c r="B1042" s="111"/>
      <c r="C1042" s="112" t="s">
        <v>4307</v>
      </c>
      <c r="D1042" s="49" t="s">
        <v>7099</v>
      </c>
      <c r="E1042" s="112"/>
      <c r="F1042" s="112"/>
      <c r="G1042" s="49" t="s">
        <v>5431</v>
      </c>
      <c r="H1042" s="49" t="s">
        <v>5432</v>
      </c>
      <c r="I1042" s="112"/>
      <c r="J1042" s="55" t="s">
        <v>7490</v>
      </c>
      <c r="K1042" s="55"/>
      <c r="L1042" s="49" t="s">
        <v>7469</v>
      </c>
      <c r="M1042" s="152">
        <v>0</v>
      </c>
      <c r="N1042" s="49" t="s">
        <v>8509</v>
      </c>
      <c r="O1042" s="49" t="s">
        <v>8514</v>
      </c>
      <c r="P1042" s="112" t="s">
        <v>195</v>
      </c>
      <c r="Q1042" s="112" t="s">
        <v>80</v>
      </c>
      <c r="R1042" s="112"/>
      <c r="S1042" s="112"/>
    </row>
    <row r="1043" spans="1:19" x14ac:dyDescent="0.25">
      <c r="A1043" s="110" t="s">
        <v>4298</v>
      </c>
      <c r="B1043" s="111"/>
      <c r="C1043" s="112" t="s">
        <v>4363</v>
      </c>
      <c r="D1043" s="49" t="s">
        <v>6938</v>
      </c>
      <c r="E1043" s="112"/>
      <c r="F1043" s="112"/>
      <c r="G1043" s="49" t="s">
        <v>5548</v>
      </c>
      <c r="H1043" s="49" t="s">
        <v>5549</v>
      </c>
      <c r="I1043" s="112"/>
      <c r="J1043" s="55" t="s">
        <v>7490</v>
      </c>
      <c r="K1043" s="55"/>
      <c r="L1043" s="49" t="s">
        <v>7469</v>
      </c>
      <c r="M1043" s="152">
        <v>0</v>
      </c>
      <c r="N1043" s="49" t="s">
        <v>8509</v>
      </c>
      <c r="O1043" s="49" t="s">
        <v>8514</v>
      </c>
      <c r="P1043" s="112" t="s">
        <v>262</v>
      </c>
      <c r="Q1043" s="112" t="s">
        <v>80</v>
      </c>
      <c r="R1043" s="112"/>
      <c r="S1043" s="112"/>
    </row>
    <row r="1044" spans="1:19" x14ac:dyDescent="0.25">
      <c r="A1044" s="110" t="s">
        <v>4298</v>
      </c>
      <c r="B1044" s="111"/>
      <c r="C1044" s="112" t="s">
        <v>4380</v>
      </c>
      <c r="D1044" s="49" t="s">
        <v>7100</v>
      </c>
      <c r="E1044" s="112"/>
      <c r="F1044" s="112"/>
      <c r="G1044" s="49" t="s">
        <v>5586</v>
      </c>
      <c r="H1044" s="49" t="s">
        <v>5587</v>
      </c>
      <c r="I1044" s="112"/>
      <c r="J1044" s="55" t="s">
        <v>7490</v>
      </c>
      <c r="K1044" s="55"/>
      <c r="L1044" s="49" t="s">
        <v>7469</v>
      </c>
      <c r="M1044" s="152">
        <v>0</v>
      </c>
      <c r="N1044" s="49" t="s">
        <v>8509</v>
      </c>
      <c r="O1044" s="49" t="s">
        <v>8514</v>
      </c>
      <c r="P1044" s="112" t="s">
        <v>6342</v>
      </c>
      <c r="Q1044" s="112" t="s">
        <v>80</v>
      </c>
      <c r="R1044" s="112"/>
      <c r="S1044" s="112"/>
    </row>
    <row r="1045" spans="1:19" x14ac:dyDescent="0.25">
      <c r="A1045" s="110" t="s">
        <v>4298</v>
      </c>
      <c r="B1045" s="111"/>
      <c r="C1045" s="112" t="s">
        <v>4382</v>
      </c>
      <c r="D1045" s="49" t="s">
        <v>7101</v>
      </c>
      <c r="E1045" s="112"/>
      <c r="F1045" s="112"/>
      <c r="G1045" s="49" t="s">
        <v>5592</v>
      </c>
      <c r="H1045" s="49" t="s">
        <v>5593</v>
      </c>
      <c r="I1045" s="112"/>
      <c r="J1045" s="55" t="s">
        <v>7490</v>
      </c>
      <c r="K1045" s="55"/>
      <c r="L1045" s="49" t="s">
        <v>7469</v>
      </c>
      <c r="M1045" s="152">
        <v>0</v>
      </c>
      <c r="N1045" s="49" t="s">
        <v>8509</v>
      </c>
      <c r="O1045" s="49" t="s">
        <v>8514</v>
      </c>
      <c r="P1045" s="112" t="s">
        <v>139</v>
      </c>
      <c r="Q1045" s="112" t="s">
        <v>80</v>
      </c>
      <c r="R1045" s="112"/>
      <c r="S1045" s="112"/>
    </row>
    <row r="1046" spans="1:19" x14ac:dyDescent="0.25">
      <c r="A1046" s="110" t="s">
        <v>4298</v>
      </c>
      <c r="B1046" s="111"/>
      <c r="C1046" s="112" t="s">
        <v>4364</v>
      </c>
      <c r="D1046" s="49" t="s">
        <v>6939</v>
      </c>
      <c r="E1046" s="112"/>
      <c r="F1046" s="112"/>
      <c r="G1046" s="49" t="s">
        <v>5550</v>
      </c>
      <c r="H1046" s="49" t="s">
        <v>5551</v>
      </c>
      <c r="I1046" s="112"/>
      <c r="J1046" s="55" t="s">
        <v>7490</v>
      </c>
      <c r="K1046" s="55"/>
      <c r="L1046" s="49" t="s">
        <v>7469</v>
      </c>
      <c r="M1046" s="152">
        <v>0</v>
      </c>
      <c r="N1046" s="49" t="s">
        <v>8509</v>
      </c>
      <c r="O1046" s="49" t="s">
        <v>8514</v>
      </c>
      <c r="P1046" s="112" t="s">
        <v>262</v>
      </c>
      <c r="Q1046" s="112" t="s">
        <v>80</v>
      </c>
      <c r="R1046" s="112"/>
      <c r="S1046" s="112"/>
    </row>
    <row r="1047" spans="1:19" x14ac:dyDescent="0.25">
      <c r="A1047" s="110" t="s">
        <v>4298</v>
      </c>
      <c r="B1047" s="111"/>
      <c r="C1047" s="112" t="s">
        <v>4310</v>
      </c>
      <c r="D1047" s="49" t="s">
        <v>6940</v>
      </c>
      <c r="E1047" s="112"/>
      <c r="F1047" s="112"/>
      <c r="G1047" s="49" t="s">
        <v>5439</v>
      </c>
      <c r="H1047" s="49" t="s">
        <v>5440</v>
      </c>
      <c r="I1047" s="112"/>
      <c r="J1047" s="55" t="s">
        <v>7490</v>
      </c>
      <c r="K1047" s="55"/>
      <c r="L1047" s="49" t="s">
        <v>7469</v>
      </c>
      <c r="M1047" s="152">
        <v>0</v>
      </c>
      <c r="N1047" s="49" t="s">
        <v>8509</v>
      </c>
      <c r="O1047" s="49" t="s">
        <v>8514</v>
      </c>
      <c r="P1047" s="112" t="s">
        <v>6330</v>
      </c>
      <c r="Q1047" s="112" t="s">
        <v>80</v>
      </c>
      <c r="R1047" s="112"/>
      <c r="S1047" s="112"/>
    </row>
    <row r="1048" spans="1:19" x14ac:dyDescent="0.25">
      <c r="A1048" s="110" t="s">
        <v>4298</v>
      </c>
      <c r="B1048" s="111"/>
      <c r="C1048" s="112" t="s">
        <v>4311</v>
      </c>
      <c r="D1048" s="49" t="s">
        <v>7102</v>
      </c>
      <c r="E1048" s="112"/>
      <c r="F1048" s="112"/>
      <c r="G1048" s="49" t="s">
        <v>5441</v>
      </c>
      <c r="H1048" s="49" t="s">
        <v>5442</v>
      </c>
      <c r="I1048" s="112"/>
      <c r="J1048" s="55" t="s">
        <v>7490</v>
      </c>
      <c r="K1048" s="55"/>
      <c r="L1048" s="49" t="s">
        <v>7469</v>
      </c>
      <c r="M1048" s="152">
        <v>0</v>
      </c>
      <c r="N1048" s="49" t="s">
        <v>8509</v>
      </c>
      <c r="O1048" s="49" t="s">
        <v>8514</v>
      </c>
      <c r="P1048" s="112" t="s">
        <v>6331</v>
      </c>
      <c r="Q1048" s="112" t="s">
        <v>80</v>
      </c>
      <c r="R1048" s="112"/>
      <c r="S1048" s="112"/>
    </row>
    <row r="1049" spans="1:19" x14ac:dyDescent="0.25">
      <c r="A1049" s="110" t="s">
        <v>4298</v>
      </c>
      <c r="B1049" s="111"/>
      <c r="C1049" s="112" t="s">
        <v>4336</v>
      </c>
      <c r="D1049" s="49" t="s">
        <v>6941</v>
      </c>
      <c r="E1049" s="112"/>
      <c r="F1049" s="112"/>
      <c r="G1049" s="49" t="s">
        <v>5492</v>
      </c>
      <c r="H1049" s="49" t="s">
        <v>5493</v>
      </c>
      <c r="I1049" s="112"/>
      <c r="J1049" s="55" t="s">
        <v>7490</v>
      </c>
      <c r="K1049" s="55"/>
      <c r="L1049" s="49" t="s">
        <v>7469</v>
      </c>
      <c r="M1049" s="152">
        <v>0</v>
      </c>
      <c r="N1049" s="49" t="s">
        <v>8509</v>
      </c>
      <c r="O1049" s="49" t="s">
        <v>8514</v>
      </c>
      <c r="P1049" s="112" t="s">
        <v>6321</v>
      </c>
      <c r="Q1049" s="112" t="s">
        <v>80</v>
      </c>
      <c r="R1049" s="112"/>
      <c r="S1049" s="112"/>
    </row>
    <row r="1050" spans="1:19" x14ac:dyDescent="0.25">
      <c r="A1050" s="110" t="s">
        <v>4298</v>
      </c>
      <c r="B1050" s="111"/>
      <c r="C1050" s="112" t="s">
        <v>4325</v>
      </c>
      <c r="D1050" s="49" t="s">
        <v>7103</v>
      </c>
      <c r="E1050" s="112"/>
      <c r="F1050" s="112"/>
      <c r="G1050" s="49" t="s">
        <v>5471</v>
      </c>
      <c r="H1050" s="49" t="s">
        <v>5472</v>
      </c>
      <c r="I1050" s="112"/>
      <c r="J1050" s="55" t="s">
        <v>7490</v>
      </c>
      <c r="K1050" s="55"/>
      <c r="L1050" s="49" t="s">
        <v>7469</v>
      </c>
      <c r="M1050" s="152">
        <v>0</v>
      </c>
      <c r="N1050" s="49" t="s">
        <v>8509</v>
      </c>
      <c r="O1050" s="49" t="s">
        <v>8514</v>
      </c>
      <c r="P1050" s="112" t="s">
        <v>6336</v>
      </c>
      <c r="Q1050" s="112" t="s">
        <v>80</v>
      </c>
      <c r="R1050" s="112"/>
      <c r="S1050" s="112"/>
    </row>
    <row r="1051" spans="1:19" x14ac:dyDescent="0.25">
      <c r="A1051" s="110" t="s">
        <v>4298</v>
      </c>
      <c r="B1051" s="111"/>
      <c r="C1051" s="112" t="s">
        <v>4367</v>
      </c>
      <c r="D1051" s="49" t="s">
        <v>7104</v>
      </c>
      <c r="E1051" s="112"/>
      <c r="F1051" s="112"/>
      <c r="G1051" s="49" t="s">
        <v>5556</v>
      </c>
      <c r="H1051" s="49" t="s">
        <v>5557</v>
      </c>
      <c r="I1051" s="112"/>
      <c r="J1051" s="55" t="s">
        <v>7490</v>
      </c>
      <c r="K1051" s="55"/>
      <c r="L1051" s="49" t="s">
        <v>7469</v>
      </c>
      <c r="M1051" s="152">
        <v>0</v>
      </c>
      <c r="N1051" s="49" t="s">
        <v>8509</v>
      </c>
      <c r="O1051" s="49" t="s">
        <v>8514</v>
      </c>
      <c r="P1051" s="112" t="s">
        <v>262</v>
      </c>
      <c r="Q1051" s="112" t="s">
        <v>80</v>
      </c>
      <c r="R1051" s="112"/>
      <c r="S1051" s="112"/>
    </row>
    <row r="1052" spans="1:19" x14ac:dyDescent="0.25">
      <c r="A1052" s="110" t="s">
        <v>4298</v>
      </c>
      <c r="B1052" s="111"/>
      <c r="C1052" s="112" t="s">
        <v>4308</v>
      </c>
      <c r="D1052" s="49" t="s">
        <v>6942</v>
      </c>
      <c r="E1052" s="112"/>
      <c r="F1052" s="112"/>
      <c r="G1052" s="49" t="s">
        <v>5433</v>
      </c>
      <c r="H1052" s="49" t="s">
        <v>5434</v>
      </c>
      <c r="I1052" s="112"/>
      <c r="J1052" s="55" t="s">
        <v>7490</v>
      </c>
      <c r="K1052" s="55"/>
      <c r="L1052" s="49" t="s">
        <v>7469</v>
      </c>
      <c r="M1052" s="152">
        <v>0</v>
      </c>
      <c r="N1052" s="49" t="s">
        <v>8509</v>
      </c>
      <c r="O1052" s="49" t="s">
        <v>8514</v>
      </c>
      <c r="P1052" s="112" t="s">
        <v>195</v>
      </c>
      <c r="Q1052" s="112" t="s">
        <v>80</v>
      </c>
      <c r="R1052" s="112"/>
      <c r="S1052" s="112"/>
    </row>
    <row r="1053" spans="1:19" x14ac:dyDescent="0.25">
      <c r="A1053" s="110" t="s">
        <v>4298</v>
      </c>
      <c r="B1053" s="111"/>
      <c r="C1053" s="112" t="s">
        <v>4337</v>
      </c>
      <c r="D1053" s="49" t="s">
        <v>7105</v>
      </c>
      <c r="E1053" s="112"/>
      <c r="F1053" s="112"/>
      <c r="G1053" s="49" t="s">
        <v>5494</v>
      </c>
      <c r="H1053" s="49" t="s">
        <v>5495</v>
      </c>
      <c r="I1053" s="112"/>
      <c r="J1053" s="55" t="s">
        <v>7490</v>
      </c>
      <c r="K1053" s="55"/>
      <c r="L1053" s="49" t="s">
        <v>7469</v>
      </c>
      <c r="M1053" s="152">
        <v>0</v>
      </c>
      <c r="N1053" s="49" t="s">
        <v>8509</v>
      </c>
      <c r="O1053" s="49" t="s">
        <v>8514</v>
      </c>
      <c r="P1053" s="112" t="s">
        <v>6321</v>
      </c>
      <c r="Q1053" s="112" t="s">
        <v>80</v>
      </c>
      <c r="R1053" s="112"/>
      <c r="S1053" s="112"/>
    </row>
    <row r="1054" spans="1:19" x14ac:dyDescent="0.25">
      <c r="A1054" s="110" t="s">
        <v>4298</v>
      </c>
      <c r="B1054" s="111"/>
      <c r="C1054" s="112" t="s">
        <v>4379</v>
      </c>
      <c r="D1054" s="49" t="s">
        <v>7106</v>
      </c>
      <c r="E1054" s="112"/>
      <c r="F1054" s="112"/>
      <c r="G1054" s="49" t="s">
        <v>5584</v>
      </c>
      <c r="H1054" s="49" t="s">
        <v>5585</v>
      </c>
      <c r="I1054" s="112"/>
      <c r="J1054" s="55" t="s">
        <v>7490</v>
      </c>
      <c r="K1054" s="55"/>
      <c r="L1054" s="49" t="s">
        <v>7469</v>
      </c>
      <c r="M1054" s="152">
        <v>0</v>
      </c>
      <c r="N1054" s="49" t="s">
        <v>8509</v>
      </c>
      <c r="O1054" s="49" t="s">
        <v>8514</v>
      </c>
      <c r="P1054" s="112" t="s">
        <v>6342</v>
      </c>
      <c r="Q1054" s="112" t="s">
        <v>80</v>
      </c>
      <c r="R1054" s="112"/>
      <c r="S1054" s="112"/>
    </row>
    <row r="1055" spans="1:19" x14ac:dyDescent="0.25">
      <c r="A1055" s="110" t="s">
        <v>4298</v>
      </c>
      <c r="B1055" s="111"/>
      <c r="C1055" s="112" t="s">
        <v>1878</v>
      </c>
      <c r="D1055" s="49" t="s">
        <v>6943</v>
      </c>
      <c r="E1055" s="112"/>
      <c r="F1055" s="112"/>
      <c r="G1055" s="49" t="s">
        <v>5558</v>
      </c>
      <c r="H1055" s="49" t="s">
        <v>5559</v>
      </c>
      <c r="I1055" s="112"/>
      <c r="J1055" s="55" t="s">
        <v>7490</v>
      </c>
      <c r="K1055" s="55"/>
      <c r="L1055" s="49" t="s">
        <v>7469</v>
      </c>
      <c r="M1055" s="152">
        <v>0</v>
      </c>
      <c r="N1055" s="49" t="s">
        <v>8509</v>
      </c>
      <c r="O1055" s="49" t="s">
        <v>8514</v>
      </c>
      <c r="P1055" s="112" t="s">
        <v>262</v>
      </c>
      <c r="Q1055" s="112" t="s">
        <v>80</v>
      </c>
      <c r="R1055" s="112"/>
      <c r="S1055" s="112"/>
    </row>
    <row r="1056" spans="1:19" x14ac:dyDescent="0.25">
      <c r="A1056" s="110" t="s">
        <v>4298</v>
      </c>
      <c r="B1056" s="111"/>
      <c r="C1056" s="112" t="s">
        <v>1881</v>
      </c>
      <c r="D1056" s="49" t="s">
        <v>6944</v>
      </c>
      <c r="E1056" s="112"/>
      <c r="F1056" s="112"/>
      <c r="G1056" s="49" t="s">
        <v>5435</v>
      </c>
      <c r="H1056" s="49" t="s">
        <v>5436</v>
      </c>
      <c r="I1056" s="112"/>
      <c r="J1056" s="55" t="s">
        <v>7490</v>
      </c>
      <c r="K1056" s="55"/>
      <c r="L1056" s="49" t="s">
        <v>7469</v>
      </c>
      <c r="M1056" s="152">
        <v>0</v>
      </c>
      <c r="N1056" s="49" t="s">
        <v>8509</v>
      </c>
      <c r="O1056" s="49" t="s">
        <v>8514</v>
      </c>
      <c r="P1056" s="112" t="s">
        <v>195</v>
      </c>
      <c r="Q1056" s="112" t="s">
        <v>80</v>
      </c>
      <c r="R1056" s="112"/>
      <c r="S1056" s="112"/>
    </row>
    <row r="1057" spans="1:19" x14ac:dyDescent="0.25">
      <c r="A1057" s="110" t="s">
        <v>4298</v>
      </c>
      <c r="B1057" s="111"/>
      <c r="C1057" s="112" t="s">
        <v>4407</v>
      </c>
      <c r="D1057" s="49" t="s">
        <v>7477</v>
      </c>
      <c r="E1057" s="112"/>
      <c r="F1057" s="112"/>
      <c r="G1057" s="49" t="s">
        <v>5650</v>
      </c>
      <c r="H1057" s="49" t="s">
        <v>5651</v>
      </c>
      <c r="I1057" s="112"/>
      <c r="J1057" s="55" t="s">
        <v>7490</v>
      </c>
      <c r="K1057" s="55"/>
      <c r="L1057" s="112" t="s">
        <v>7469</v>
      </c>
      <c r="M1057" s="113">
        <v>0</v>
      </c>
      <c r="N1057" s="112" t="s">
        <v>8509</v>
      </c>
      <c r="O1057" s="112" t="s">
        <v>8514</v>
      </c>
      <c r="P1057" s="112" t="s">
        <v>163</v>
      </c>
      <c r="Q1057" s="112" t="s">
        <v>80</v>
      </c>
      <c r="R1057" s="112"/>
      <c r="S1057" s="112"/>
    </row>
    <row r="1058" spans="1:19" x14ac:dyDescent="0.25">
      <c r="A1058" s="110" t="s">
        <v>4298</v>
      </c>
      <c r="B1058" s="111"/>
      <c r="C1058" s="112" t="s">
        <v>4410</v>
      </c>
      <c r="D1058" s="49" t="s">
        <v>7478</v>
      </c>
      <c r="E1058" s="112"/>
      <c r="F1058" s="112"/>
      <c r="G1058" s="49" t="s">
        <v>5656</v>
      </c>
      <c r="H1058" s="49" t="s">
        <v>5657</v>
      </c>
      <c r="I1058" s="112"/>
      <c r="J1058" s="55" t="s">
        <v>7490</v>
      </c>
      <c r="K1058" s="55"/>
      <c r="L1058" s="112" t="s">
        <v>7469</v>
      </c>
      <c r="M1058" s="113">
        <v>0</v>
      </c>
      <c r="N1058" s="112" t="s">
        <v>8509</v>
      </c>
      <c r="O1058" s="112" t="s">
        <v>8514</v>
      </c>
      <c r="P1058" s="112" t="s">
        <v>6346</v>
      </c>
      <c r="Q1058" s="112" t="s">
        <v>80</v>
      </c>
      <c r="R1058" s="112"/>
      <c r="S1058" s="112"/>
    </row>
    <row r="1059" spans="1:19" x14ac:dyDescent="0.25">
      <c r="A1059" s="110" t="s">
        <v>4298</v>
      </c>
      <c r="B1059" s="111"/>
      <c r="C1059" s="112" t="s">
        <v>4368</v>
      </c>
      <c r="D1059" s="49" t="s">
        <v>7107</v>
      </c>
      <c r="E1059" s="112"/>
      <c r="F1059" s="112"/>
      <c r="G1059" s="49" t="s">
        <v>5560</v>
      </c>
      <c r="H1059" s="49" t="s">
        <v>5561</v>
      </c>
      <c r="I1059" s="112"/>
      <c r="J1059" s="55" t="s">
        <v>7490</v>
      </c>
      <c r="K1059" s="55"/>
      <c r="L1059" s="49" t="s">
        <v>7469</v>
      </c>
      <c r="M1059" s="152">
        <v>0</v>
      </c>
      <c r="N1059" s="49" t="s">
        <v>8509</v>
      </c>
      <c r="O1059" s="49" t="s">
        <v>8514</v>
      </c>
      <c r="P1059" s="112" t="s">
        <v>262</v>
      </c>
      <c r="Q1059" s="112" t="s">
        <v>80</v>
      </c>
      <c r="R1059" s="112"/>
      <c r="S1059" s="112"/>
    </row>
    <row r="1060" spans="1:19" x14ac:dyDescent="0.25">
      <c r="A1060" s="110" t="s">
        <v>4298</v>
      </c>
      <c r="B1060" s="111"/>
      <c r="C1060" s="112" t="s">
        <v>4387</v>
      </c>
      <c r="D1060" s="49" t="s">
        <v>7108</v>
      </c>
      <c r="E1060" s="112"/>
      <c r="F1060" s="112"/>
      <c r="G1060" s="49" t="s">
        <v>5604</v>
      </c>
      <c r="H1060" s="49" t="s">
        <v>5605</v>
      </c>
      <c r="I1060" s="112"/>
      <c r="J1060" s="55" t="s">
        <v>7490</v>
      </c>
      <c r="K1060" s="55"/>
      <c r="L1060" s="49" t="s">
        <v>7469</v>
      </c>
      <c r="M1060" s="152">
        <v>0</v>
      </c>
      <c r="N1060" s="49" t="s">
        <v>8509</v>
      </c>
      <c r="O1060" s="49" t="s">
        <v>8514</v>
      </c>
      <c r="P1060" s="112" t="s">
        <v>6343</v>
      </c>
      <c r="Q1060" s="112" t="s">
        <v>80</v>
      </c>
      <c r="R1060" s="112"/>
      <c r="S1060" s="112"/>
    </row>
    <row r="1061" spans="1:19" x14ac:dyDescent="0.25">
      <c r="A1061" s="110" t="s">
        <v>4298</v>
      </c>
      <c r="B1061" s="111"/>
      <c r="C1061" s="112" t="s">
        <v>4388</v>
      </c>
      <c r="D1061" s="49" t="s">
        <v>7109</v>
      </c>
      <c r="E1061" s="112"/>
      <c r="F1061" s="112"/>
      <c r="G1061" s="49" t="s">
        <v>5606</v>
      </c>
      <c r="H1061" s="49" t="s">
        <v>5607</v>
      </c>
      <c r="I1061" s="112"/>
      <c r="J1061" s="55" t="s">
        <v>7490</v>
      </c>
      <c r="K1061" s="55"/>
      <c r="L1061" s="49" t="s">
        <v>7469</v>
      </c>
      <c r="M1061" s="152">
        <v>0</v>
      </c>
      <c r="N1061" s="49" t="s">
        <v>8509</v>
      </c>
      <c r="O1061" s="49" t="s">
        <v>8514</v>
      </c>
      <c r="P1061" s="112" t="s">
        <v>6343</v>
      </c>
      <c r="Q1061" s="112" t="s">
        <v>80</v>
      </c>
      <c r="R1061" s="112"/>
      <c r="S1061" s="112"/>
    </row>
    <row r="1062" spans="1:19" x14ac:dyDescent="0.25">
      <c r="A1062" s="110" t="s">
        <v>4298</v>
      </c>
      <c r="B1062" s="111"/>
      <c r="C1062" s="112" t="s">
        <v>1882</v>
      </c>
      <c r="D1062" s="49" t="s">
        <v>6945</v>
      </c>
      <c r="E1062" s="112"/>
      <c r="F1062" s="112"/>
      <c r="G1062" s="49" t="s">
        <v>5445</v>
      </c>
      <c r="H1062" s="49" t="s">
        <v>5446</v>
      </c>
      <c r="I1062" s="112"/>
      <c r="J1062" s="55" t="s">
        <v>7490</v>
      </c>
      <c r="K1062" s="55"/>
      <c r="L1062" s="49" t="s">
        <v>7469</v>
      </c>
      <c r="M1062" s="152">
        <v>0</v>
      </c>
      <c r="N1062" s="49" t="s">
        <v>8509</v>
      </c>
      <c r="O1062" s="49" t="s">
        <v>8514</v>
      </c>
      <c r="P1062" s="112" t="s">
        <v>1884</v>
      </c>
      <c r="Q1062" s="112" t="s">
        <v>80</v>
      </c>
      <c r="R1062" s="112"/>
      <c r="S1062" s="112"/>
    </row>
    <row r="1063" spans="1:19" x14ac:dyDescent="0.25">
      <c r="A1063" s="110" t="s">
        <v>4298</v>
      </c>
      <c r="B1063" s="111"/>
      <c r="C1063" s="112" t="s">
        <v>4411</v>
      </c>
      <c r="D1063" s="49" t="s">
        <v>7479</v>
      </c>
      <c r="E1063" s="112"/>
      <c r="F1063" s="112"/>
      <c r="G1063" s="49" t="s">
        <v>5658</v>
      </c>
      <c r="H1063" s="49" t="s">
        <v>5659</v>
      </c>
      <c r="I1063" s="112"/>
      <c r="J1063" s="55" t="s">
        <v>7490</v>
      </c>
      <c r="K1063" s="55"/>
      <c r="L1063" s="112" t="s">
        <v>7469</v>
      </c>
      <c r="M1063" s="113">
        <v>0</v>
      </c>
      <c r="N1063" s="112" t="s">
        <v>8509</v>
      </c>
      <c r="O1063" s="112" t="s">
        <v>8514</v>
      </c>
      <c r="P1063" s="112" t="s">
        <v>6346</v>
      </c>
      <c r="Q1063" s="112" t="s">
        <v>80</v>
      </c>
      <c r="R1063" s="112"/>
      <c r="S1063" s="112"/>
    </row>
    <row r="1064" spans="1:19" x14ac:dyDescent="0.25">
      <c r="A1064" s="110" t="s">
        <v>4298</v>
      </c>
      <c r="B1064" s="111"/>
      <c r="C1064" s="112" t="s">
        <v>4384</v>
      </c>
      <c r="D1064" s="49" t="s">
        <v>6946</v>
      </c>
      <c r="E1064" s="112"/>
      <c r="F1064" s="112"/>
      <c r="G1064" s="49" t="s">
        <v>5596</v>
      </c>
      <c r="H1064" s="49" t="s">
        <v>5597</v>
      </c>
      <c r="I1064" s="112"/>
      <c r="J1064" s="55" t="s">
        <v>7490</v>
      </c>
      <c r="K1064" s="55"/>
      <c r="L1064" s="49" t="s">
        <v>7469</v>
      </c>
      <c r="M1064" s="152">
        <v>0</v>
      </c>
      <c r="N1064" s="49" t="s">
        <v>8509</v>
      </c>
      <c r="O1064" s="49" t="s">
        <v>8514</v>
      </c>
      <c r="P1064" s="112" t="s">
        <v>266</v>
      </c>
      <c r="Q1064" s="112" t="s">
        <v>80</v>
      </c>
      <c r="R1064" s="112"/>
      <c r="S1064" s="112"/>
    </row>
    <row r="1065" spans="1:19" x14ac:dyDescent="0.25">
      <c r="A1065" s="110" t="s">
        <v>4298</v>
      </c>
      <c r="B1065" s="111"/>
      <c r="C1065" s="112" t="s">
        <v>4302</v>
      </c>
      <c r="D1065" s="49" t="s">
        <v>6947</v>
      </c>
      <c r="E1065" s="112"/>
      <c r="F1065" s="112"/>
      <c r="G1065" s="49" t="s">
        <v>5421</v>
      </c>
      <c r="H1065" s="49" t="s">
        <v>5422</v>
      </c>
      <c r="I1065" s="112"/>
      <c r="J1065" s="55" t="s">
        <v>7490</v>
      </c>
      <c r="K1065" s="55"/>
      <c r="L1065" s="49" t="s">
        <v>7469</v>
      </c>
      <c r="M1065" s="152">
        <v>0</v>
      </c>
      <c r="N1065" s="49" t="s">
        <v>8509</v>
      </c>
      <c r="O1065" s="49" t="s">
        <v>8514</v>
      </c>
      <c r="P1065" s="112" t="s">
        <v>195</v>
      </c>
      <c r="Q1065" s="112" t="s">
        <v>80</v>
      </c>
      <c r="R1065" s="112"/>
      <c r="S1065" s="112"/>
    </row>
    <row r="1066" spans="1:19" x14ac:dyDescent="0.25">
      <c r="A1066" s="110" t="s">
        <v>4298</v>
      </c>
      <c r="B1066" s="111"/>
      <c r="C1066" s="112" t="s">
        <v>1876</v>
      </c>
      <c r="D1066" s="49" t="s">
        <v>6948</v>
      </c>
      <c r="E1066" s="112"/>
      <c r="F1066" s="112"/>
      <c r="G1066" s="49" t="s">
        <v>5566</v>
      </c>
      <c r="H1066" s="49" t="s">
        <v>5567</v>
      </c>
      <c r="I1066" s="112"/>
      <c r="J1066" s="55" t="s">
        <v>7490</v>
      </c>
      <c r="K1066" s="55"/>
      <c r="L1066" s="49" t="s">
        <v>7469</v>
      </c>
      <c r="M1066" s="152">
        <v>0</v>
      </c>
      <c r="N1066" s="49" t="s">
        <v>8509</v>
      </c>
      <c r="O1066" s="49" t="s">
        <v>8514</v>
      </c>
      <c r="P1066" s="112" t="s">
        <v>262</v>
      </c>
      <c r="Q1066" s="112" t="s">
        <v>80</v>
      </c>
      <c r="R1066" s="112"/>
      <c r="S1066" s="112"/>
    </row>
    <row r="1067" spans="1:19" x14ac:dyDescent="0.25">
      <c r="A1067" s="110" t="s">
        <v>4298</v>
      </c>
      <c r="B1067" s="111"/>
      <c r="C1067" s="112" t="s">
        <v>4338</v>
      </c>
      <c r="D1067" s="49" t="s">
        <v>7110</v>
      </c>
      <c r="E1067" s="112"/>
      <c r="F1067" s="112"/>
      <c r="G1067" s="49" t="s">
        <v>5496</v>
      </c>
      <c r="H1067" s="49" t="s">
        <v>5497</v>
      </c>
      <c r="I1067" s="112"/>
      <c r="J1067" s="55" t="s">
        <v>7490</v>
      </c>
      <c r="K1067" s="55"/>
      <c r="L1067" s="49" t="s">
        <v>7469</v>
      </c>
      <c r="M1067" s="152">
        <v>0</v>
      </c>
      <c r="N1067" s="49" t="s">
        <v>8509</v>
      </c>
      <c r="O1067" s="49" t="s">
        <v>8514</v>
      </c>
      <c r="P1067" s="112" t="s">
        <v>6321</v>
      </c>
      <c r="Q1067" s="112" t="s">
        <v>80</v>
      </c>
      <c r="R1067" s="112"/>
      <c r="S1067" s="112"/>
    </row>
    <row r="1068" spans="1:19" x14ac:dyDescent="0.25">
      <c r="A1068" s="110" t="s">
        <v>4298</v>
      </c>
      <c r="B1068" s="111"/>
      <c r="C1068" s="112" t="s">
        <v>4365</v>
      </c>
      <c r="D1068" s="49" t="s">
        <v>6949</v>
      </c>
      <c r="E1068" s="112"/>
      <c r="F1068" s="112"/>
      <c r="G1068" s="49" t="s">
        <v>5552</v>
      </c>
      <c r="H1068" s="49" t="s">
        <v>5553</v>
      </c>
      <c r="I1068" s="112"/>
      <c r="J1068" s="55" t="s">
        <v>7490</v>
      </c>
      <c r="K1068" s="55"/>
      <c r="L1068" s="49" t="s">
        <v>7469</v>
      </c>
      <c r="M1068" s="152">
        <v>0</v>
      </c>
      <c r="N1068" s="49" t="s">
        <v>8509</v>
      </c>
      <c r="O1068" s="49" t="s">
        <v>8514</v>
      </c>
      <c r="P1068" s="112" t="s">
        <v>262</v>
      </c>
      <c r="Q1068" s="112" t="s">
        <v>80</v>
      </c>
      <c r="R1068" s="112"/>
      <c r="S1068" s="112"/>
    </row>
    <row r="1069" spans="1:19" x14ac:dyDescent="0.25">
      <c r="A1069" s="110" t="s">
        <v>4298</v>
      </c>
      <c r="B1069" s="111"/>
      <c r="C1069" s="112" t="s">
        <v>4362</v>
      </c>
      <c r="D1069" s="49" t="s">
        <v>6950</v>
      </c>
      <c r="E1069" s="112"/>
      <c r="F1069" s="112"/>
      <c r="G1069" s="49" t="s">
        <v>5546</v>
      </c>
      <c r="H1069" s="49" t="s">
        <v>5547</v>
      </c>
      <c r="I1069" s="112"/>
      <c r="J1069" s="55" t="s">
        <v>7490</v>
      </c>
      <c r="K1069" s="55"/>
      <c r="L1069" s="49" t="s">
        <v>7469</v>
      </c>
      <c r="M1069" s="152">
        <v>0</v>
      </c>
      <c r="N1069" s="49" t="s">
        <v>8509</v>
      </c>
      <c r="O1069" s="49" t="s">
        <v>8514</v>
      </c>
      <c r="P1069" s="112" t="s">
        <v>262</v>
      </c>
      <c r="Q1069" s="112" t="s">
        <v>80</v>
      </c>
      <c r="R1069" s="112"/>
      <c r="S1069" s="112"/>
    </row>
    <row r="1070" spans="1:19" x14ac:dyDescent="0.25">
      <c r="A1070" s="110" t="s">
        <v>4298</v>
      </c>
      <c r="B1070" s="111"/>
      <c r="C1070" s="112" t="s">
        <v>4328</v>
      </c>
      <c r="D1070" s="49" t="s">
        <v>6951</v>
      </c>
      <c r="E1070" s="112"/>
      <c r="F1070" s="112"/>
      <c r="G1070" s="49" t="s">
        <v>5477</v>
      </c>
      <c r="H1070" s="49" t="s">
        <v>5478</v>
      </c>
      <c r="I1070" s="112"/>
      <c r="J1070" s="55" t="s">
        <v>7490</v>
      </c>
      <c r="K1070" s="55"/>
      <c r="L1070" s="49" t="s">
        <v>7469</v>
      </c>
      <c r="M1070" s="152">
        <v>0</v>
      </c>
      <c r="N1070" s="49" t="s">
        <v>8509</v>
      </c>
      <c r="O1070" s="49" t="s">
        <v>8514</v>
      </c>
      <c r="P1070" s="112" t="s">
        <v>6318</v>
      </c>
      <c r="Q1070" s="112" t="s">
        <v>80</v>
      </c>
      <c r="R1070" s="112"/>
      <c r="S1070" s="112"/>
    </row>
    <row r="1071" spans="1:19" x14ac:dyDescent="0.25">
      <c r="A1071" s="110" t="s">
        <v>4298</v>
      </c>
      <c r="B1071" s="111"/>
      <c r="C1071" s="112" t="s">
        <v>4370</v>
      </c>
      <c r="D1071" s="49" t="s">
        <v>6952</v>
      </c>
      <c r="E1071" s="112"/>
      <c r="F1071" s="112"/>
      <c r="G1071" s="49" t="s">
        <v>5564</v>
      </c>
      <c r="H1071" s="49" t="s">
        <v>5565</v>
      </c>
      <c r="I1071" s="112"/>
      <c r="J1071" s="55" t="s">
        <v>7490</v>
      </c>
      <c r="K1071" s="55"/>
      <c r="L1071" s="49" t="s">
        <v>7469</v>
      </c>
      <c r="M1071" s="152">
        <v>0</v>
      </c>
      <c r="N1071" s="49" t="s">
        <v>8509</v>
      </c>
      <c r="O1071" s="49" t="s">
        <v>8514</v>
      </c>
      <c r="P1071" s="112" t="s">
        <v>262</v>
      </c>
      <c r="Q1071" s="112" t="s">
        <v>80</v>
      </c>
      <c r="R1071" s="112"/>
      <c r="S1071" s="112"/>
    </row>
    <row r="1072" spans="1:19" x14ac:dyDescent="0.25">
      <c r="A1072" s="110" t="s">
        <v>4298</v>
      </c>
      <c r="B1072" s="111"/>
      <c r="C1072" s="112" t="s">
        <v>4354</v>
      </c>
      <c r="D1072" s="49" t="s">
        <v>7111</v>
      </c>
      <c r="E1072" s="112"/>
      <c r="F1072" s="112"/>
      <c r="G1072" s="49" t="s">
        <v>5528</v>
      </c>
      <c r="H1072" s="49" t="s">
        <v>5529</v>
      </c>
      <c r="I1072" s="112"/>
      <c r="J1072" s="55" t="s">
        <v>7490</v>
      </c>
      <c r="K1072" s="55"/>
      <c r="L1072" s="49" t="s">
        <v>7469</v>
      </c>
      <c r="M1072" s="152">
        <v>0</v>
      </c>
      <c r="N1072" s="49" t="s">
        <v>8509</v>
      </c>
      <c r="O1072" s="49" t="s">
        <v>8514</v>
      </c>
      <c r="P1072" s="112" t="s">
        <v>262</v>
      </c>
      <c r="Q1072" s="112" t="s">
        <v>80</v>
      </c>
      <c r="R1072" s="112"/>
      <c r="S1072" s="112"/>
    </row>
    <row r="1073" spans="1:19" x14ac:dyDescent="0.25">
      <c r="A1073" s="110" t="s">
        <v>4298</v>
      </c>
      <c r="B1073" s="111"/>
      <c r="C1073" s="112" t="s">
        <v>4369</v>
      </c>
      <c r="D1073" s="49" t="s">
        <v>6953</v>
      </c>
      <c r="E1073" s="112"/>
      <c r="F1073" s="112"/>
      <c r="G1073" s="49" t="s">
        <v>5562</v>
      </c>
      <c r="H1073" s="49" t="s">
        <v>5563</v>
      </c>
      <c r="I1073" s="112"/>
      <c r="J1073" s="55" t="s">
        <v>7490</v>
      </c>
      <c r="K1073" s="55"/>
      <c r="L1073" s="49" t="s">
        <v>7469</v>
      </c>
      <c r="M1073" s="152">
        <v>0</v>
      </c>
      <c r="N1073" s="49" t="s">
        <v>8509</v>
      </c>
      <c r="O1073" s="49" t="s">
        <v>8514</v>
      </c>
      <c r="P1073" s="112" t="s">
        <v>262</v>
      </c>
      <c r="Q1073" s="112" t="s">
        <v>80</v>
      </c>
      <c r="R1073" s="112"/>
      <c r="S1073" s="112"/>
    </row>
    <row r="1074" spans="1:19" x14ac:dyDescent="0.25">
      <c r="A1074" s="110" t="s">
        <v>4298</v>
      </c>
      <c r="B1074" s="111"/>
      <c r="C1074" s="112" t="s">
        <v>4417</v>
      </c>
      <c r="D1074" s="49" t="s">
        <v>6954</v>
      </c>
      <c r="E1074" s="112"/>
      <c r="F1074" s="112"/>
      <c r="G1074" s="49" t="s">
        <v>5672</v>
      </c>
      <c r="H1074" s="49" t="s">
        <v>5673</v>
      </c>
      <c r="I1074" s="112"/>
      <c r="J1074" s="55" t="s">
        <v>7490</v>
      </c>
      <c r="K1074" s="55"/>
      <c r="L1074" s="49" t="s">
        <v>7469</v>
      </c>
      <c r="M1074" s="152">
        <v>0</v>
      </c>
      <c r="N1074" s="49" t="s">
        <v>8509</v>
      </c>
      <c r="O1074" s="49" t="s">
        <v>8514</v>
      </c>
      <c r="P1074" s="112" t="s">
        <v>157</v>
      </c>
      <c r="Q1074" s="112" t="s">
        <v>80</v>
      </c>
      <c r="R1074" s="112"/>
      <c r="S1074" s="112"/>
    </row>
    <row r="1075" spans="1:19" x14ac:dyDescent="0.25">
      <c r="A1075" s="110" t="s">
        <v>4298</v>
      </c>
      <c r="B1075" s="111"/>
      <c r="C1075" s="112" t="s">
        <v>4396</v>
      </c>
      <c r="D1075" s="49" t="s">
        <v>7480</v>
      </c>
      <c r="E1075" s="112"/>
      <c r="F1075" s="112"/>
      <c r="G1075" s="49" t="s">
        <v>5624</v>
      </c>
      <c r="H1075" s="49" t="s">
        <v>5625</v>
      </c>
      <c r="I1075" s="112"/>
      <c r="J1075" s="55" t="s">
        <v>7490</v>
      </c>
      <c r="K1075" s="55"/>
      <c r="L1075" s="112" t="s">
        <v>7469</v>
      </c>
      <c r="M1075" s="113">
        <v>0</v>
      </c>
      <c r="N1075" s="112" t="s">
        <v>8509</v>
      </c>
      <c r="O1075" s="112" t="s">
        <v>8514</v>
      </c>
      <c r="P1075" s="112" t="s">
        <v>100</v>
      </c>
      <c r="Q1075" s="112" t="s">
        <v>80</v>
      </c>
      <c r="R1075" s="112"/>
      <c r="S1075" s="112"/>
    </row>
    <row r="1076" spans="1:19" x14ac:dyDescent="0.25">
      <c r="A1076" s="110" t="s">
        <v>4298</v>
      </c>
      <c r="B1076" s="111"/>
      <c r="C1076" s="112" t="s">
        <v>4397</v>
      </c>
      <c r="D1076" s="49" t="s">
        <v>7481</v>
      </c>
      <c r="E1076" s="112"/>
      <c r="F1076" s="112"/>
      <c r="G1076" s="49" t="s">
        <v>5626</v>
      </c>
      <c r="H1076" s="49" t="s">
        <v>5627</v>
      </c>
      <c r="I1076" s="112"/>
      <c r="J1076" s="55" t="s">
        <v>7490</v>
      </c>
      <c r="K1076" s="55"/>
      <c r="L1076" s="112" t="s">
        <v>7469</v>
      </c>
      <c r="M1076" s="113">
        <v>0</v>
      </c>
      <c r="N1076" s="112" t="s">
        <v>8509</v>
      </c>
      <c r="O1076" s="112" t="s">
        <v>8514</v>
      </c>
      <c r="P1076" s="112" t="s">
        <v>100</v>
      </c>
      <c r="Q1076" s="112" t="s">
        <v>80</v>
      </c>
      <c r="R1076" s="112"/>
      <c r="S1076" s="112"/>
    </row>
    <row r="1077" spans="1:19" x14ac:dyDescent="0.25">
      <c r="A1077" s="110" t="s">
        <v>4298</v>
      </c>
      <c r="B1077" s="111"/>
      <c r="C1077" s="112" t="s">
        <v>4408</v>
      </c>
      <c r="D1077" s="49" t="s">
        <v>7482</v>
      </c>
      <c r="E1077" s="112"/>
      <c r="F1077" s="112"/>
      <c r="G1077" s="49" t="s">
        <v>5652</v>
      </c>
      <c r="H1077" s="49" t="s">
        <v>5653</v>
      </c>
      <c r="I1077" s="112"/>
      <c r="J1077" s="55" t="s">
        <v>7490</v>
      </c>
      <c r="K1077" s="55"/>
      <c r="L1077" s="112" t="s">
        <v>7469</v>
      </c>
      <c r="M1077" s="113">
        <v>0</v>
      </c>
      <c r="N1077" s="112" t="s">
        <v>8509</v>
      </c>
      <c r="O1077" s="112" t="s">
        <v>8514</v>
      </c>
      <c r="P1077" s="112" t="s">
        <v>163</v>
      </c>
      <c r="Q1077" s="112" t="s">
        <v>80</v>
      </c>
      <c r="R1077" s="112"/>
      <c r="S1077" s="112"/>
    </row>
    <row r="1078" spans="1:19" x14ac:dyDescent="0.25">
      <c r="A1078" s="110" t="s">
        <v>4298</v>
      </c>
      <c r="B1078" s="111"/>
      <c r="C1078" s="112" t="s">
        <v>4412</v>
      </c>
      <c r="D1078" s="49" t="s">
        <v>7483</v>
      </c>
      <c r="E1078" s="112"/>
      <c r="F1078" s="112"/>
      <c r="G1078" s="49" t="s">
        <v>5660</v>
      </c>
      <c r="H1078" s="49" t="s">
        <v>5661</v>
      </c>
      <c r="I1078" s="112"/>
      <c r="J1078" s="55" t="s">
        <v>7490</v>
      </c>
      <c r="K1078" s="55"/>
      <c r="L1078" s="112" t="s">
        <v>7469</v>
      </c>
      <c r="M1078" s="113">
        <v>0</v>
      </c>
      <c r="N1078" s="112" t="s">
        <v>8509</v>
      </c>
      <c r="O1078" s="112" t="s">
        <v>8514</v>
      </c>
      <c r="P1078" s="112" t="s">
        <v>6346</v>
      </c>
      <c r="Q1078" s="112" t="s">
        <v>80</v>
      </c>
      <c r="R1078" s="112"/>
      <c r="S1078" s="112"/>
    </row>
    <row r="1079" spans="1:19" x14ac:dyDescent="0.25">
      <c r="A1079" s="110" t="s">
        <v>4298</v>
      </c>
      <c r="B1079" s="111"/>
      <c r="C1079" s="112" t="s">
        <v>4334</v>
      </c>
      <c r="D1079" s="49" t="s">
        <v>7112</v>
      </c>
      <c r="E1079" s="112"/>
      <c r="F1079" s="112"/>
      <c r="G1079" s="49" t="s">
        <v>5489</v>
      </c>
      <c r="H1079" s="49" t="s">
        <v>485</v>
      </c>
      <c r="I1079" s="112"/>
      <c r="J1079" s="55" t="s">
        <v>7490</v>
      </c>
      <c r="K1079" s="55"/>
      <c r="L1079" s="49" t="s">
        <v>7469</v>
      </c>
      <c r="M1079" s="152">
        <v>0</v>
      </c>
      <c r="N1079" s="49" t="s">
        <v>8509</v>
      </c>
      <c r="O1079" s="49" t="s">
        <v>8514</v>
      </c>
      <c r="P1079" s="112" t="s">
        <v>6321</v>
      </c>
      <c r="Q1079" s="112" t="s">
        <v>80</v>
      </c>
      <c r="R1079" s="112"/>
      <c r="S1079" s="112"/>
    </row>
    <row r="1080" spans="1:19" x14ac:dyDescent="0.25">
      <c r="A1080" s="110" t="s">
        <v>4298</v>
      </c>
      <c r="B1080" s="111"/>
      <c r="C1080" s="112" t="s">
        <v>4346</v>
      </c>
      <c r="D1080" s="49" t="s">
        <v>6955</v>
      </c>
      <c r="E1080" s="112"/>
      <c r="F1080" s="112"/>
      <c r="G1080" s="49" t="s">
        <v>5512</v>
      </c>
      <c r="H1080" s="49" t="s">
        <v>5513</v>
      </c>
      <c r="I1080" s="112"/>
      <c r="J1080" s="55" t="s">
        <v>7490</v>
      </c>
      <c r="K1080" s="55"/>
      <c r="L1080" s="49" t="s">
        <v>7469</v>
      </c>
      <c r="M1080" s="152">
        <v>0</v>
      </c>
      <c r="N1080" s="49" t="s">
        <v>8509</v>
      </c>
      <c r="O1080" s="49" t="s">
        <v>8514</v>
      </c>
      <c r="P1080" s="112" t="s">
        <v>6326</v>
      </c>
      <c r="Q1080" s="112" t="s">
        <v>80</v>
      </c>
      <c r="R1080" s="112"/>
      <c r="S1080" s="112"/>
    </row>
    <row r="1081" spans="1:19" x14ac:dyDescent="0.25">
      <c r="A1081" s="110" t="s">
        <v>4298</v>
      </c>
      <c r="B1081" s="111"/>
      <c r="C1081" s="112" t="s">
        <v>4374</v>
      </c>
      <c r="D1081" s="49" t="s">
        <v>7113</v>
      </c>
      <c r="E1081" s="112"/>
      <c r="F1081" s="112"/>
      <c r="G1081" s="49" t="s">
        <v>5574</v>
      </c>
      <c r="H1081" s="49" t="s">
        <v>5575</v>
      </c>
      <c r="I1081" s="112"/>
      <c r="J1081" s="55" t="s">
        <v>7490</v>
      </c>
      <c r="K1081" s="55"/>
      <c r="L1081" s="49" t="s">
        <v>7469</v>
      </c>
      <c r="M1081" s="152">
        <v>0</v>
      </c>
      <c r="N1081" s="49" t="s">
        <v>8509</v>
      </c>
      <c r="O1081" s="49" t="s">
        <v>8514</v>
      </c>
      <c r="P1081" s="112" t="s">
        <v>262</v>
      </c>
      <c r="Q1081" s="112" t="s">
        <v>80</v>
      </c>
      <c r="R1081" s="112"/>
      <c r="S1081" s="112"/>
    </row>
    <row r="1082" spans="1:19" x14ac:dyDescent="0.25">
      <c r="A1082" s="110" t="s">
        <v>4298</v>
      </c>
      <c r="B1082" s="111"/>
      <c r="C1082" s="112" t="s">
        <v>4372</v>
      </c>
      <c r="D1082" s="49" t="s">
        <v>7114</v>
      </c>
      <c r="E1082" s="112"/>
      <c r="F1082" s="112"/>
      <c r="G1082" s="49" t="s">
        <v>5570</v>
      </c>
      <c r="H1082" s="49" t="s">
        <v>5571</v>
      </c>
      <c r="I1082" s="112"/>
      <c r="J1082" s="55" t="s">
        <v>7490</v>
      </c>
      <c r="K1082" s="55"/>
      <c r="L1082" s="49" t="s">
        <v>7469</v>
      </c>
      <c r="M1082" s="152">
        <v>0</v>
      </c>
      <c r="N1082" s="49" t="s">
        <v>8509</v>
      </c>
      <c r="O1082" s="49" t="s">
        <v>8514</v>
      </c>
      <c r="P1082" s="112" t="s">
        <v>262</v>
      </c>
      <c r="Q1082" s="112" t="s">
        <v>80</v>
      </c>
      <c r="R1082" s="112"/>
      <c r="S1082" s="112"/>
    </row>
    <row r="1083" spans="1:19" x14ac:dyDescent="0.25">
      <c r="A1083" s="110" t="s">
        <v>4298</v>
      </c>
      <c r="B1083" s="111"/>
      <c r="C1083" s="112" t="s">
        <v>4371</v>
      </c>
      <c r="D1083" s="49" t="s">
        <v>7115</v>
      </c>
      <c r="E1083" s="112"/>
      <c r="F1083" s="112"/>
      <c r="G1083" s="49" t="s">
        <v>5568</v>
      </c>
      <c r="H1083" s="49" t="s">
        <v>5569</v>
      </c>
      <c r="I1083" s="112"/>
      <c r="J1083" s="55" t="s">
        <v>7490</v>
      </c>
      <c r="K1083" s="55"/>
      <c r="L1083" s="49" t="s">
        <v>7469</v>
      </c>
      <c r="M1083" s="152">
        <v>0</v>
      </c>
      <c r="N1083" s="49" t="s">
        <v>8509</v>
      </c>
      <c r="O1083" s="49" t="s">
        <v>8514</v>
      </c>
      <c r="P1083" s="112" t="s">
        <v>262</v>
      </c>
      <c r="Q1083" s="112" t="s">
        <v>80</v>
      </c>
      <c r="R1083" s="112"/>
      <c r="S1083" s="112"/>
    </row>
    <row r="1084" spans="1:19" x14ac:dyDescent="0.25">
      <c r="A1084" s="110" t="s">
        <v>4298</v>
      </c>
      <c r="B1084" s="111"/>
      <c r="C1084" s="112" t="s">
        <v>4375</v>
      </c>
      <c r="D1084" s="49" t="s">
        <v>6956</v>
      </c>
      <c r="E1084" s="112"/>
      <c r="F1084" s="112"/>
      <c r="G1084" s="49" t="s">
        <v>5576</v>
      </c>
      <c r="H1084" s="49" t="s">
        <v>5577</v>
      </c>
      <c r="I1084" s="112"/>
      <c r="J1084" s="55" t="s">
        <v>7490</v>
      </c>
      <c r="K1084" s="55"/>
      <c r="L1084" s="49" t="s">
        <v>7469</v>
      </c>
      <c r="M1084" s="152">
        <v>0</v>
      </c>
      <c r="N1084" s="49" t="s">
        <v>8509</v>
      </c>
      <c r="O1084" s="49" t="s">
        <v>8514</v>
      </c>
      <c r="P1084" s="112" t="s">
        <v>262</v>
      </c>
      <c r="Q1084" s="112" t="s">
        <v>80</v>
      </c>
      <c r="R1084" s="112"/>
      <c r="S1084" s="112"/>
    </row>
    <row r="1085" spans="1:19" x14ac:dyDescent="0.25">
      <c r="A1085" s="110" t="s">
        <v>4298</v>
      </c>
      <c r="B1085" s="111"/>
      <c r="C1085" s="112" t="s">
        <v>4390</v>
      </c>
      <c r="D1085" s="49" t="s">
        <v>6957</v>
      </c>
      <c r="E1085" s="112"/>
      <c r="F1085" s="112"/>
      <c r="G1085" s="49" t="s">
        <v>5610</v>
      </c>
      <c r="H1085" s="49" t="s">
        <v>5611</v>
      </c>
      <c r="I1085" s="112"/>
      <c r="J1085" s="55" t="s">
        <v>7490</v>
      </c>
      <c r="K1085" s="55"/>
      <c r="L1085" s="49" t="s">
        <v>7469</v>
      </c>
      <c r="M1085" s="152">
        <v>0</v>
      </c>
      <c r="N1085" s="49" t="s">
        <v>8509</v>
      </c>
      <c r="O1085" s="49" t="s">
        <v>8514</v>
      </c>
      <c r="P1085" s="112" t="s">
        <v>6326</v>
      </c>
      <c r="Q1085" s="112" t="s">
        <v>80</v>
      </c>
      <c r="R1085" s="112"/>
      <c r="S1085" s="112"/>
    </row>
    <row r="1086" spans="1:19" x14ac:dyDescent="0.25">
      <c r="A1086" s="110" t="s">
        <v>4298</v>
      </c>
      <c r="B1086" s="111"/>
      <c r="C1086" s="112" t="s">
        <v>4398</v>
      </c>
      <c r="D1086" s="49" t="s">
        <v>7484</v>
      </c>
      <c r="E1086" s="112"/>
      <c r="F1086" s="112"/>
      <c r="G1086" s="49" t="s">
        <v>5628</v>
      </c>
      <c r="H1086" s="49" t="s">
        <v>5629</v>
      </c>
      <c r="I1086" s="112"/>
      <c r="J1086" s="55" t="s">
        <v>7490</v>
      </c>
      <c r="K1086" s="55"/>
      <c r="L1086" s="112" t="s">
        <v>7469</v>
      </c>
      <c r="M1086" s="113">
        <v>0</v>
      </c>
      <c r="N1086" s="112" t="s">
        <v>8509</v>
      </c>
      <c r="O1086" s="112" t="s">
        <v>8514</v>
      </c>
      <c r="P1086" s="112" t="s">
        <v>100</v>
      </c>
      <c r="Q1086" s="112" t="s">
        <v>80</v>
      </c>
      <c r="R1086" s="112"/>
      <c r="S1086" s="112"/>
    </row>
    <row r="1087" spans="1:19" x14ac:dyDescent="0.25">
      <c r="A1087" s="110" t="s">
        <v>4298</v>
      </c>
      <c r="B1087" s="111"/>
      <c r="C1087" s="112" t="s">
        <v>4352</v>
      </c>
      <c r="D1087" s="49" t="s">
        <v>6958</v>
      </c>
      <c r="E1087" s="112"/>
      <c r="F1087" s="112"/>
      <c r="G1087" s="52" t="s">
        <v>5524</v>
      </c>
      <c r="H1087" s="52" t="s">
        <v>5525</v>
      </c>
      <c r="I1087" s="112"/>
      <c r="J1087" s="55" t="s">
        <v>7490</v>
      </c>
      <c r="K1087" s="55"/>
      <c r="L1087" s="49" t="s">
        <v>7469</v>
      </c>
      <c r="M1087" s="152">
        <v>0</v>
      </c>
      <c r="N1087" s="49" t="s">
        <v>8509</v>
      </c>
      <c r="O1087" s="49" t="s">
        <v>8514</v>
      </c>
      <c r="P1087" s="112" t="s">
        <v>195</v>
      </c>
      <c r="Q1087" s="112" t="s">
        <v>80</v>
      </c>
      <c r="R1087" s="112"/>
      <c r="S1087" s="112"/>
    </row>
    <row r="1088" spans="1:19" x14ac:dyDescent="0.25">
      <c r="A1088" s="110" t="s">
        <v>4298</v>
      </c>
      <c r="B1088" s="111"/>
      <c r="C1088" s="112" t="s">
        <v>4353</v>
      </c>
      <c r="D1088" s="49" t="s">
        <v>6959</v>
      </c>
      <c r="E1088" s="112"/>
      <c r="F1088" s="112"/>
      <c r="G1088" s="52" t="s">
        <v>5526</v>
      </c>
      <c r="H1088" s="52" t="s">
        <v>5527</v>
      </c>
      <c r="I1088" s="112"/>
      <c r="J1088" s="55" t="s">
        <v>7490</v>
      </c>
      <c r="K1088" s="55"/>
      <c r="L1088" s="49" t="s">
        <v>7469</v>
      </c>
      <c r="M1088" s="152">
        <v>0</v>
      </c>
      <c r="N1088" s="49" t="s">
        <v>8509</v>
      </c>
      <c r="O1088" s="49" t="s">
        <v>8514</v>
      </c>
      <c r="P1088" s="112" t="s">
        <v>195</v>
      </c>
      <c r="Q1088" s="112" t="s">
        <v>80</v>
      </c>
      <c r="R1088" s="112"/>
      <c r="S1088" s="112"/>
    </row>
    <row r="1089" spans="1:19" x14ac:dyDescent="0.25">
      <c r="A1089" s="112" t="s">
        <v>4297</v>
      </c>
      <c r="B1089" s="111">
        <v>-99</v>
      </c>
      <c r="C1089" s="112" t="s">
        <v>267</v>
      </c>
      <c r="D1089" s="49" t="s">
        <v>2056</v>
      </c>
      <c r="E1089" s="112"/>
      <c r="F1089" s="112"/>
      <c r="G1089" s="61" t="s">
        <v>480</v>
      </c>
      <c r="H1089" s="61" t="s">
        <v>481</v>
      </c>
      <c r="I1089" s="112"/>
      <c r="J1089" s="55" t="s">
        <v>7490</v>
      </c>
      <c r="K1089" s="55"/>
      <c r="L1089" s="112" t="s">
        <v>153</v>
      </c>
      <c r="M1089" s="113" t="s">
        <v>8508</v>
      </c>
      <c r="N1089" s="112" t="s">
        <v>8510</v>
      </c>
      <c r="O1089" s="112"/>
      <c r="P1089" s="112" t="s">
        <v>153</v>
      </c>
      <c r="Q1089" s="112" t="s">
        <v>80</v>
      </c>
      <c r="R1089" s="112"/>
      <c r="S1089" s="112"/>
    </row>
    <row r="1090" spans="1:19" x14ac:dyDescent="0.25">
      <c r="A1090" s="112" t="s">
        <v>4297</v>
      </c>
      <c r="B1090" s="111">
        <v>-99</v>
      </c>
      <c r="C1090" s="112" t="s">
        <v>4113</v>
      </c>
      <c r="D1090" s="53" t="s">
        <v>7550</v>
      </c>
      <c r="E1090" s="112"/>
      <c r="F1090" s="112"/>
      <c r="G1090" s="61" t="s">
        <v>465</v>
      </c>
      <c r="H1090" s="61" t="s">
        <v>5052</v>
      </c>
      <c r="I1090" s="112"/>
      <c r="J1090" s="55" t="s">
        <v>7490</v>
      </c>
      <c r="K1090" s="55"/>
      <c r="L1090" s="54" t="s">
        <v>91</v>
      </c>
      <c r="M1090" s="157" t="s">
        <v>8508</v>
      </c>
      <c r="N1090" s="56" t="s">
        <v>8510</v>
      </c>
      <c r="O1090" s="56"/>
      <c r="P1090" s="112" t="s">
        <v>100</v>
      </c>
      <c r="Q1090" s="112" t="s">
        <v>80</v>
      </c>
      <c r="R1090" s="112" t="s">
        <v>7474</v>
      </c>
      <c r="S1090" s="112"/>
    </row>
    <row r="1091" spans="1:19" x14ac:dyDescent="0.25">
      <c r="A1091" s="110" t="s">
        <v>4679</v>
      </c>
      <c r="B1091" s="115">
        <v>-99</v>
      </c>
      <c r="C1091" s="112" t="s">
        <v>4112</v>
      </c>
      <c r="D1091" s="53"/>
      <c r="E1091" s="112"/>
      <c r="F1091" s="112"/>
      <c r="G1091" s="49" t="s">
        <v>4112</v>
      </c>
      <c r="H1091" s="52"/>
      <c r="I1091" s="112"/>
      <c r="J1091" s="112" t="s">
        <v>7490</v>
      </c>
      <c r="K1091" s="112"/>
      <c r="L1091" s="120" t="s">
        <v>91</v>
      </c>
      <c r="M1091" s="138" t="s">
        <v>8508</v>
      </c>
      <c r="N1091" s="120" t="s">
        <v>8510</v>
      </c>
      <c r="O1091" s="120"/>
      <c r="P1091" s="112"/>
      <c r="Q1091" s="112" t="s">
        <v>80</v>
      </c>
      <c r="R1091" s="112"/>
      <c r="S1091" s="112"/>
    </row>
    <row r="1092" spans="1:19" x14ac:dyDescent="0.25">
      <c r="A1092" s="114" t="s">
        <v>4679</v>
      </c>
      <c r="B1092" s="99">
        <v>1</v>
      </c>
      <c r="C1092" s="100" t="s">
        <v>93</v>
      </c>
      <c r="D1092" s="100" t="s">
        <v>1923</v>
      </c>
      <c r="E1092" s="101"/>
      <c r="F1092" s="100" t="s">
        <v>7658</v>
      </c>
      <c r="G1092" s="100" t="s">
        <v>277</v>
      </c>
      <c r="H1092" s="100" t="s">
        <v>278</v>
      </c>
      <c r="I1092" s="100" t="s">
        <v>2311</v>
      </c>
      <c r="J1092" s="102" t="s">
        <v>7490</v>
      </c>
      <c r="K1092" s="102"/>
      <c r="L1092" s="100" t="s">
        <v>91</v>
      </c>
      <c r="M1092" s="153" t="s">
        <v>8508</v>
      </c>
      <c r="N1092" s="102" t="s">
        <v>8510</v>
      </c>
      <c r="O1092" s="102" t="s">
        <v>8513</v>
      </c>
      <c r="P1092" s="114" t="s">
        <v>91</v>
      </c>
      <c r="Q1092" s="114" t="s">
        <v>80</v>
      </c>
      <c r="R1092" s="114"/>
      <c r="S1092" s="112"/>
    </row>
    <row r="1093" spans="1:19" x14ac:dyDescent="0.25">
      <c r="A1093" s="110" t="s">
        <v>4679</v>
      </c>
      <c r="B1093" s="111">
        <v>2</v>
      </c>
      <c r="C1093" s="112" t="s">
        <v>4113</v>
      </c>
      <c r="D1093" s="53" t="s">
        <v>7550</v>
      </c>
      <c r="E1093" s="112"/>
      <c r="F1093" s="112"/>
      <c r="G1093" s="49" t="s">
        <v>465</v>
      </c>
      <c r="H1093" s="49" t="s">
        <v>5052</v>
      </c>
      <c r="I1093" s="112"/>
      <c r="J1093" s="112" t="s">
        <v>7490</v>
      </c>
      <c r="K1093" s="112"/>
      <c r="L1093" s="98" t="s">
        <v>7470</v>
      </c>
      <c r="M1093" s="159" t="s">
        <v>8508</v>
      </c>
      <c r="N1093" s="98" t="s">
        <v>8510</v>
      </c>
      <c r="O1093" s="98" t="s">
        <v>8513</v>
      </c>
      <c r="P1093" s="112" t="s">
        <v>100</v>
      </c>
      <c r="Q1093" s="112" t="s">
        <v>80</v>
      </c>
      <c r="R1093" s="112"/>
      <c r="S1093" s="112"/>
    </row>
    <row r="1094" spans="1:19" x14ac:dyDescent="0.25">
      <c r="A1094" s="114" t="s">
        <v>4679</v>
      </c>
      <c r="B1094" s="99">
        <v>3</v>
      </c>
      <c r="C1094" s="100" t="s">
        <v>116</v>
      </c>
      <c r="D1094" s="100" t="s">
        <v>6628</v>
      </c>
      <c r="E1094" s="101"/>
      <c r="F1094" s="100"/>
      <c r="G1094" s="100" t="s">
        <v>318</v>
      </c>
      <c r="H1094" s="100"/>
      <c r="I1094" s="100"/>
      <c r="J1094" s="102" t="s">
        <v>7490</v>
      </c>
      <c r="K1094" s="102"/>
      <c r="L1094" s="54" t="s">
        <v>91</v>
      </c>
      <c r="M1094" s="157" t="s">
        <v>8508</v>
      </c>
      <c r="N1094" s="56" t="s">
        <v>8510</v>
      </c>
      <c r="O1094" s="56" t="s">
        <v>8513</v>
      </c>
      <c r="P1094" s="114" t="s">
        <v>100</v>
      </c>
      <c r="Q1094" s="114" t="s">
        <v>80</v>
      </c>
      <c r="R1094" s="112" t="s">
        <v>7474</v>
      </c>
      <c r="S1094" s="112"/>
    </row>
    <row r="1095" spans="1:19" x14ac:dyDescent="0.25">
      <c r="A1095" s="114" t="s">
        <v>4679</v>
      </c>
      <c r="B1095" s="99">
        <v>4</v>
      </c>
      <c r="C1095" s="114" t="s">
        <v>2591</v>
      </c>
      <c r="D1095" s="101" t="s">
        <v>7535</v>
      </c>
      <c r="E1095" s="114"/>
      <c r="F1095" s="114"/>
      <c r="G1095" s="101" t="s">
        <v>3015</v>
      </c>
      <c r="H1095" s="101" t="s">
        <v>2796</v>
      </c>
      <c r="I1095" s="114"/>
      <c r="J1095" s="114" t="s">
        <v>7490</v>
      </c>
      <c r="K1095" s="114"/>
      <c r="L1095" s="114" t="s">
        <v>7470</v>
      </c>
      <c r="M1095" s="115" t="s">
        <v>8508</v>
      </c>
      <c r="N1095" s="114" t="s">
        <v>8509</v>
      </c>
      <c r="O1095" s="114" t="s">
        <v>8513</v>
      </c>
      <c r="P1095" s="114" t="s">
        <v>100</v>
      </c>
      <c r="Q1095" s="114" t="s">
        <v>80</v>
      </c>
      <c r="R1095" s="114"/>
      <c r="S1095" s="114"/>
    </row>
    <row r="1096" spans="1:19" x14ac:dyDescent="0.25">
      <c r="A1096" s="114" t="s">
        <v>4679</v>
      </c>
      <c r="B1096" s="99">
        <v>5</v>
      </c>
      <c r="C1096" s="100" t="s">
        <v>267</v>
      </c>
      <c r="D1096" s="100" t="s">
        <v>6405</v>
      </c>
      <c r="E1096" s="101"/>
      <c r="F1096" s="100" t="s">
        <v>7592</v>
      </c>
      <c r="G1096" s="100" t="s">
        <v>480</v>
      </c>
      <c r="H1096" s="100" t="s">
        <v>481</v>
      </c>
      <c r="I1096" s="100" t="s">
        <v>2223</v>
      </c>
      <c r="J1096" s="102" t="s">
        <v>7490</v>
      </c>
      <c r="K1096" s="102"/>
      <c r="L1096" s="100" t="s">
        <v>153</v>
      </c>
      <c r="M1096" s="153" t="s">
        <v>8508</v>
      </c>
      <c r="N1096" s="102" t="s">
        <v>8509</v>
      </c>
      <c r="O1096" s="102" t="s">
        <v>8513</v>
      </c>
      <c r="P1096" s="114" t="s">
        <v>153</v>
      </c>
      <c r="Q1096" s="114" t="s">
        <v>80</v>
      </c>
      <c r="R1096" s="114"/>
      <c r="S1096" s="112"/>
    </row>
    <row r="1097" spans="1:19" x14ac:dyDescent="0.25">
      <c r="A1097" s="110" t="s">
        <v>4679</v>
      </c>
      <c r="B1097" s="111">
        <v>6</v>
      </c>
      <c r="C1097" s="112" t="s">
        <v>4687</v>
      </c>
      <c r="D1097" s="49" t="s">
        <v>7087</v>
      </c>
      <c r="E1097" s="112"/>
      <c r="F1097" s="112"/>
      <c r="G1097" s="49" t="s">
        <v>6198</v>
      </c>
      <c r="H1097" s="49" t="s">
        <v>6199</v>
      </c>
      <c r="I1097" s="112"/>
      <c r="J1097" s="55" t="s">
        <v>7490</v>
      </c>
      <c r="K1097" s="55"/>
      <c r="L1097" s="49" t="s">
        <v>7469</v>
      </c>
      <c r="M1097" s="152">
        <v>0</v>
      </c>
      <c r="N1097" s="49" t="s">
        <v>8509</v>
      </c>
      <c r="O1097" s="49" t="s">
        <v>8514</v>
      </c>
      <c r="P1097" s="112" t="s">
        <v>6314</v>
      </c>
      <c r="Q1097" s="112" t="s">
        <v>80</v>
      </c>
      <c r="R1097" s="112"/>
      <c r="S1097" s="112"/>
    </row>
    <row r="1098" spans="1:19" x14ac:dyDescent="0.25">
      <c r="A1098" s="110" t="s">
        <v>4679</v>
      </c>
      <c r="B1098" s="111">
        <v>7</v>
      </c>
      <c r="C1098" s="112" t="s">
        <v>4686</v>
      </c>
      <c r="D1098" s="49" t="s">
        <v>7088</v>
      </c>
      <c r="E1098" s="112"/>
      <c r="F1098" s="112"/>
      <c r="G1098" s="49" t="s">
        <v>6196</v>
      </c>
      <c r="H1098" s="49" t="s">
        <v>6197</v>
      </c>
      <c r="I1098" s="112"/>
      <c r="J1098" s="55" t="s">
        <v>7490</v>
      </c>
      <c r="K1098" s="55"/>
      <c r="L1098" s="49" t="s">
        <v>7469</v>
      </c>
      <c r="M1098" s="152">
        <v>0</v>
      </c>
      <c r="N1098" s="49" t="s">
        <v>8509</v>
      </c>
      <c r="O1098" s="49" t="s">
        <v>8514</v>
      </c>
      <c r="P1098" s="112" t="s">
        <v>165</v>
      </c>
      <c r="Q1098" s="112" t="s">
        <v>80</v>
      </c>
      <c r="R1098" s="112"/>
      <c r="S1098" s="112"/>
    </row>
    <row r="1099" spans="1:19" x14ac:dyDescent="0.25">
      <c r="A1099" s="110" t="s">
        <v>4679</v>
      </c>
      <c r="B1099" s="111">
        <v>8</v>
      </c>
      <c r="C1099" s="112" t="s">
        <v>4682</v>
      </c>
      <c r="D1099" s="49" t="s">
        <v>7092</v>
      </c>
      <c r="E1099" s="112"/>
      <c r="F1099" s="112"/>
      <c r="G1099" s="49" t="s">
        <v>6188</v>
      </c>
      <c r="H1099" s="49" t="s">
        <v>6189</v>
      </c>
      <c r="I1099" s="112"/>
      <c r="J1099" s="55" t="s">
        <v>7490</v>
      </c>
      <c r="K1099" s="55"/>
      <c r="L1099" s="49" t="s">
        <v>7469</v>
      </c>
      <c r="M1099" s="152">
        <v>0</v>
      </c>
      <c r="N1099" s="49" t="s">
        <v>8509</v>
      </c>
      <c r="O1099" s="49" t="s">
        <v>8514</v>
      </c>
      <c r="P1099" s="112" t="s">
        <v>262</v>
      </c>
      <c r="Q1099" s="112" t="s">
        <v>80</v>
      </c>
      <c r="R1099" s="112"/>
      <c r="S1099" s="112"/>
    </row>
    <row r="1100" spans="1:19" x14ac:dyDescent="0.25">
      <c r="A1100" s="110" t="s">
        <v>4679</v>
      </c>
      <c r="B1100" s="111">
        <v>9</v>
      </c>
      <c r="C1100" s="112" t="s">
        <v>4688</v>
      </c>
      <c r="D1100" s="49" t="s">
        <v>7090</v>
      </c>
      <c r="E1100" s="112"/>
      <c r="F1100" s="112"/>
      <c r="G1100" s="49" t="s">
        <v>6200</v>
      </c>
      <c r="H1100" s="49" t="s">
        <v>6201</v>
      </c>
      <c r="I1100" s="112"/>
      <c r="J1100" s="55" t="s">
        <v>7490</v>
      </c>
      <c r="K1100" s="55"/>
      <c r="L1100" s="112" t="s">
        <v>7470</v>
      </c>
      <c r="M1100" s="113">
        <v>0</v>
      </c>
      <c r="N1100" s="112" t="s">
        <v>8509</v>
      </c>
      <c r="O1100" s="112" t="s">
        <v>8514</v>
      </c>
      <c r="P1100" s="112" t="s">
        <v>100</v>
      </c>
      <c r="Q1100" s="112" t="s">
        <v>80</v>
      </c>
      <c r="R1100" s="112"/>
      <c r="S1100" s="112"/>
    </row>
    <row r="1101" spans="1:19" x14ac:dyDescent="0.25">
      <c r="A1101" s="110" t="s">
        <v>4679</v>
      </c>
      <c r="B1101" s="111">
        <v>10</v>
      </c>
      <c r="C1101" s="112" t="s">
        <v>4681</v>
      </c>
      <c r="D1101" s="49" t="s">
        <v>7089</v>
      </c>
      <c r="E1101" s="112"/>
      <c r="F1101" s="112"/>
      <c r="G1101" s="49" t="s">
        <v>6186</v>
      </c>
      <c r="H1101" s="49" t="s">
        <v>6187</v>
      </c>
      <c r="I1101" s="112"/>
      <c r="J1101" s="102" t="s">
        <v>7490</v>
      </c>
      <c r="K1101" s="102"/>
      <c r="L1101" s="49" t="s">
        <v>7469</v>
      </c>
      <c r="M1101" s="152">
        <v>0</v>
      </c>
      <c r="N1101" s="49" t="s">
        <v>8509</v>
      </c>
      <c r="O1101" s="49" t="s">
        <v>8514</v>
      </c>
      <c r="P1101" s="112" t="s">
        <v>262</v>
      </c>
      <c r="Q1101" s="112" t="s">
        <v>80</v>
      </c>
      <c r="R1101" s="112"/>
      <c r="S1101" s="112"/>
    </row>
    <row r="1102" spans="1:19" x14ac:dyDescent="0.25">
      <c r="A1102" s="110" t="s">
        <v>4679</v>
      </c>
      <c r="B1102" s="111">
        <v>11</v>
      </c>
      <c r="C1102" s="112" t="s">
        <v>4689</v>
      </c>
      <c r="D1102" s="49" t="s">
        <v>7091</v>
      </c>
      <c r="E1102" s="112"/>
      <c r="F1102" s="112"/>
      <c r="G1102" s="49" t="s">
        <v>6202</v>
      </c>
      <c r="H1102" s="49" t="s">
        <v>6203</v>
      </c>
      <c r="I1102" s="112"/>
      <c r="J1102" s="102" t="s">
        <v>7490</v>
      </c>
      <c r="K1102" s="102"/>
      <c r="L1102" s="112" t="s">
        <v>7470</v>
      </c>
      <c r="M1102" s="113">
        <v>0</v>
      </c>
      <c r="N1102" s="112" t="s">
        <v>8509</v>
      </c>
      <c r="O1102" s="112" t="s">
        <v>8514</v>
      </c>
      <c r="P1102" s="112" t="s">
        <v>100</v>
      </c>
      <c r="Q1102" s="112" t="s">
        <v>80</v>
      </c>
      <c r="R1102" s="112"/>
      <c r="S1102" s="112"/>
    </row>
    <row r="1103" spans="1:19" x14ac:dyDescent="0.25">
      <c r="A1103" s="110" t="s">
        <v>4679</v>
      </c>
      <c r="B1103" s="111">
        <v>12</v>
      </c>
      <c r="C1103" s="112" t="s">
        <v>4683</v>
      </c>
      <c r="D1103" s="49" t="s">
        <v>7096</v>
      </c>
      <c r="E1103" s="112"/>
      <c r="F1103" s="112"/>
      <c r="G1103" s="49" t="s">
        <v>6190</v>
      </c>
      <c r="H1103" s="49" t="s">
        <v>6191</v>
      </c>
      <c r="I1103" s="112"/>
      <c r="J1103" s="102" t="s">
        <v>7490</v>
      </c>
      <c r="K1103" s="102"/>
      <c r="L1103" s="49" t="s">
        <v>7469</v>
      </c>
      <c r="M1103" s="152">
        <v>0</v>
      </c>
      <c r="N1103" s="49" t="s">
        <v>8509</v>
      </c>
      <c r="O1103" s="49" t="s">
        <v>8514</v>
      </c>
      <c r="P1103" s="112" t="s">
        <v>262</v>
      </c>
      <c r="Q1103" s="112" t="s">
        <v>80</v>
      </c>
      <c r="R1103" s="112"/>
      <c r="S1103" s="112"/>
    </row>
    <row r="1104" spans="1:19" x14ac:dyDescent="0.25">
      <c r="A1104" s="110" t="s">
        <v>4679</v>
      </c>
      <c r="B1104" s="111">
        <v>13</v>
      </c>
      <c r="C1104" s="112" t="s">
        <v>4685</v>
      </c>
      <c r="D1104" s="49" t="s">
        <v>7095</v>
      </c>
      <c r="E1104" s="112"/>
      <c r="F1104" s="112"/>
      <c r="G1104" s="49" t="s">
        <v>6194</v>
      </c>
      <c r="H1104" s="49" t="s">
        <v>6195</v>
      </c>
      <c r="I1104" s="112"/>
      <c r="J1104" s="102" t="s">
        <v>7490</v>
      </c>
      <c r="K1104" s="102"/>
      <c r="L1104" s="49" t="s">
        <v>7469</v>
      </c>
      <c r="M1104" s="152">
        <v>0</v>
      </c>
      <c r="N1104" s="49" t="s">
        <v>8509</v>
      </c>
      <c r="O1104" s="49" t="s">
        <v>8514</v>
      </c>
      <c r="P1104" s="112" t="s">
        <v>262</v>
      </c>
      <c r="Q1104" s="112" t="s">
        <v>80</v>
      </c>
      <c r="R1104" s="112"/>
      <c r="S1104" s="112"/>
    </row>
    <row r="1105" spans="1:19" x14ac:dyDescent="0.25">
      <c r="A1105" s="110" t="s">
        <v>4679</v>
      </c>
      <c r="B1105" s="111">
        <v>14</v>
      </c>
      <c r="C1105" s="112" t="s">
        <v>4684</v>
      </c>
      <c r="D1105" s="49" t="s">
        <v>7094</v>
      </c>
      <c r="E1105" s="112"/>
      <c r="F1105" s="112"/>
      <c r="G1105" s="49" t="s">
        <v>6192</v>
      </c>
      <c r="H1105" s="49" t="s">
        <v>6193</v>
      </c>
      <c r="I1105" s="112"/>
      <c r="J1105" s="102" t="s">
        <v>7490</v>
      </c>
      <c r="K1105" s="102"/>
      <c r="L1105" s="49" t="s">
        <v>7469</v>
      </c>
      <c r="M1105" s="152">
        <v>0</v>
      </c>
      <c r="N1105" s="49" t="s">
        <v>8509</v>
      </c>
      <c r="O1105" s="49" t="s">
        <v>8514</v>
      </c>
      <c r="P1105" s="112" t="s">
        <v>262</v>
      </c>
      <c r="Q1105" s="112" t="s">
        <v>80</v>
      </c>
      <c r="R1105" s="112"/>
      <c r="S1105" s="112"/>
    </row>
    <row r="1106" spans="1:19" x14ac:dyDescent="0.25">
      <c r="A1106" s="110" t="s">
        <v>4679</v>
      </c>
      <c r="B1106" s="111">
        <v>15</v>
      </c>
      <c r="C1106" s="112" t="s">
        <v>4680</v>
      </c>
      <c r="D1106" s="49" t="s">
        <v>7093</v>
      </c>
      <c r="E1106" s="112"/>
      <c r="F1106" s="112"/>
      <c r="G1106" s="49" t="s">
        <v>6184</v>
      </c>
      <c r="H1106" s="49" t="s">
        <v>6185</v>
      </c>
      <c r="I1106" s="112"/>
      <c r="J1106" s="102" t="s">
        <v>7490</v>
      </c>
      <c r="K1106" s="102"/>
      <c r="L1106" s="49" t="s">
        <v>7469</v>
      </c>
      <c r="M1106" s="152">
        <v>0</v>
      </c>
      <c r="N1106" s="49" t="s">
        <v>8509</v>
      </c>
      <c r="O1106" s="49" t="s">
        <v>8514</v>
      </c>
      <c r="P1106" s="112" t="s">
        <v>195</v>
      </c>
      <c r="Q1106" s="112" t="s">
        <v>80</v>
      </c>
      <c r="R1106" s="112"/>
      <c r="S1106" s="112"/>
    </row>
    <row r="1107" spans="1:19" x14ac:dyDescent="0.25">
      <c r="A1107" s="110" t="s">
        <v>4418</v>
      </c>
      <c r="B1107" s="115">
        <v>-99</v>
      </c>
      <c r="C1107" s="112" t="s">
        <v>4112</v>
      </c>
      <c r="D1107" s="53"/>
      <c r="E1107" s="112"/>
      <c r="F1107" s="112"/>
      <c r="G1107" s="49" t="s">
        <v>4112</v>
      </c>
      <c r="H1107" s="52"/>
      <c r="I1107" s="112"/>
      <c r="J1107" s="112" t="s">
        <v>7490</v>
      </c>
      <c r="K1107" s="112"/>
      <c r="L1107" s="120" t="s">
        <v>91</v>
      </c>
      <c r="M1107" s="138" t="s">
        <v>8508</v>
      </c>
      <c r="N1107" s="120" t="s">
        <v>8510</v>
      </c>
      <c r="O1107" s="120"/>
      <c r="P1107" s="112"/>
      <c r="Q1107" s="112" t="s">
        <v>80</v>
      </c>
      <c r="R1107" s="112"/>
      <c r="S1107" s="112"/>
    </row>
    <row r="1108" spans="1:19" x14ac:dyDescent="0.25">
      <c r="A1108" s="114" t="s">
        <v>4418</v>
      </c>
      <c r="B1108" s="99">
        <v>1</v>
      </c>
      <c r="C1108" s="100" t="s">
        <v>93</v>
      </c>
      <c r="D1108" s="100" t="s">
        <v>1923</v>
      </c>
      <c r="E1108" s="101"/>
      <c r="F1108" s="100" t="s">
        <v>7658</v>
      </c>
      <c r="G1108" s="100" t="s">
        <v>277</v>
      </c>
      <c r="H1108" s="100" t="s">
        <v>278</v>
      </c>
      <c r="I1108" s="100" t="s">
        <v>2311</v>
      </c>
      <c r="J1108" s="102" t="s">
        <v>7490</v>
      </c>
      <c r="K1108" s="102"/>
      <c r="L1108" s="100" t="s">
        <v>91</v>
      </c>
      <c r="M1108" s="153" t="s">
        <v>8508</v>
      </c>
      <c r="N1108" s="102" t="s">
        <v>8510</v>
      </c>
      <c r="O1108" s="102" t="s">
        <v>8513</v>
      </c>
      <c r="P1108" s="114" t="s">
        <v>91</v>
      </c>
      <c r="Q1108" s="114" t="s">
        <v>80</v>
      </c>
      <c r="R1108" s="114"/>
      <c r="S1108" s="112"/>
    </row>
    <row r="1109" spans="1:19" x14ac:dyDescent="0.25">
      <c r="A1109" s="110" t="s">
        <v>4418</v>
      </c>
      <c r="B1109" s="111">
        <v>2</v>
      </c>
      <c r="C1109" s="112" t="s">
        <v>4113</v>
      </c>
      <c r="D1109" s="53" t="s">
        <v>7550</v>
      </c>
      <c r="E1109" s="112"/>
      <c r="F1109" s="112"/>
      <c r="G1109" s="49" t="s">
        <v>465</v>
      </c>
      <c r="H1109" s="49" t="s">
        <v>5052</v>
      </c>
      <c r="I1109" s="112"/>
      <c r="J1109" s="112" t="s">
        <v>7490</v>
      </c>
      <c r="K1109" s="112"/>
      <c r="L1109" s="98" t="s">
        <v>7470</v>
      </c>
      <c r="M1109" s="159" t="s">
        <v>8508</v>
      </c>
      <c r="N1109" s="98" t="s">
        <v>8510</v>
      </c>
      <c r="O1109" s="98" t="s">
        <v>8513</v>
      </c>
      <c r="P1109" s="112" t="s">
        <v>100</v>
      </c>
      <c r="Q1109" s="112" t="s">
        <v>80</v>
      </c>
      <c r="R1109" s="112"/>
      <c r="S1109" s="112"/>
    </row>
    <row r="1110" spans="1:19" x14ac:dyDescent="0.25">
      <c r="A1110" s="114" t="s">
        <v>4418</v>
      </c>
      <c r="B1110" s="99">
        <v>3</v>
      </c>
      <c r="C1110" s="100" t="s">
        <v>116</v>
      </c>
      <c r="D1110" s="100" t="s">
        <v>6628</v>
      </c>
      <c r="E1110" s="101"/>
      <c r="F1110" s="100"/>
      <c r="G1110" s="100" t="s">
        <v>318</v>
      </c>
      <c r="H1110" s="100"/>
      <c r="I1110" s="100"/>
      <c r="J1110" s="102" t="s">
        <v>7490</v>
      </c>
      <c r="K1110" s="102"/>
      <c r="L1110" s="54" t="s">
        <v>91</v>
      </c>
      <c r="M1110" s="157" t="s">
        <v>8508</v>
      </c>
      <c r="N1110" s="56" t="s">
        <v>8510</v>
      </c>
      <c r="O1110" s="56" t="s">
        <v>8513</v>
      </c>
      <c r="P1110" s="114" t="s">
        <v>100</v>
      </c>
      <c r="Q1110" s="114" t="s">
        <v>80</v>
      </c>
      <c r="R1110" s="112" t="s">
        <v>7474</v>
      </c>
      <c r="S1110" s="112"/>
    </row>
    <row r="1111" spans="1:19" x14ac:dyDescent="0.25">
      <c r="A1111" s="114" t="s">
        <v>4418</v>
      </c>
      <c r="B1111" s="99">
        <v>4</v>
      </c>
      <c r="C1111" s="114" t="s">
        <v>2591</v>
      </c>
      <c r="D1111" s="101" t="s">
        <v>7535</v>
      </c>
      <c r="E1111" s="114"/>
      <c r="F1111" s="114"/>
      <c r="G1111" s="101" t="s">
        <v>3015</v>
      </c>
      <c r="H1111" s="101" t="s">
        <v>2796</v>
      </c>
      <c r="I1111" s="114"/>
      <c r="J1111" s="114" t="s">
        <v>7490</v>
      </c>
      <c r="K1111" s="114"/>
      <c r="L1111" s="114" t="s">
        <v>7470</v>
      </c>
      <c r="M1111" s="115" t="s">
        <v>8508</v>
      </c>
      <c r="N1111" s="114" t="s">
        <v>8509</v>
      </c>
      <c r="O1111" s="114" t="s">
        <v>8513</v>
      </c>
      <c r="P1111" s="114" t="s">
        <v>100</v>
      </c>
      <c r="Q1111" s="114" t="s">
        <v>80</v>
      </c>
      <c r="R1111" s="114"/>
      <c r="S1111" s="114"/>
    </row>
    <row r="1112" spans="1:19" x14ac:dyDescent="0.25">
      <c r="A1112" s="114" t="s">
        <v>4418</v>
      </c>
      <c r="B1112" s="99">
        <v>5</v>
      </c>
      <c r="C1112" s="100" t="s">
        <v>267</v>
      </c>
      <c r="D1112" s="100" t="s">
        <v>6405</v>
      </c>
      <c r="E1112" s="101"/>
      <c r="F1112" s="100" t="s">
        <v>7592</v>
      </c>
      <c r="G1112" s="100" t="s">
        <v>480</v>
      </c>
      <c r="H1112" s="100" t="s">
        <v>481</v>
      </c>
      <c r="I1112" s="100" t="s">
        <v>2223</v>
      </c>
      <c r="J1112" s="102" t="s">
        <v>7490</v>
      </c>
      <c r="K1112" s="102"/>
      <c r="L1112" s="100" t="s">
        <v>153</v>
      </c>
      <c r="M1112" s="153" t="s">
        <v>8508</v>
      </c>
      <c r="N1112" s="102" t="s">
        <v>8509</v>
      </c>
      <c r="O1112" s="102" t="s">
        <v>8513</v>
      </c>
      <c r="P1112" s="114" t="s">
        <v>153</v>
      </c>
      <c r="Q1112" s="114" t="s">
        <v>80</v>
      </c>
      <c r="R1112" s="114"/>
      <c r="S1112" s="112"/>
    </row>
    <row r="1113" spans="1:19" x14ac:dyDescent="0.25">
      <c r="A1113" s="110" t="s">
        <v>4418</v>
      </c>
      <c r="B1113" s="111"/>
      <c r="C1113" s="112" t="s">
        <v>4419</v>
      </c>
      <c r="D1113" s="112" t="s">
        <v>6960</v>
      </c>
      <c r="E1113" s="112"/>
      <c r="F1113" s="112"/>
      <c r="G1113" s="49" t="s">
        <v>5674</v>
      </c>
      <c r="H1113" s="49" t="s">
        <v>5675</v>
      </c>
      <c r="I1113" s="112"/>
      <c r="J1113" s="102" t="s">
        <v>7490</v>
      </c>
      <c r="K1113" s="102"/>
      <c r="L1113" s="49" t="s">
        <v>7469</v>
      </c>
      <c r="M1113" s="152">
        <v>0</v>
      </c>
      <c r="N1113" s="49" t="s">
        <v>8509</v>
      </c>
      <c r="O1113" s="49" t="s">
        <v>8514</v>
      </c>
      <c r="P1113" s="112" t="s">
        <v>195</v>
      </c>
      <c r="Q1113" s="112" t="s">
        <v>80</v>
      </c>
      <c r="R1113" s="112"/>
      <c r="S1113" s="112"/>
    </row>
    <row r="1114" spans="1:19" x14ac:dyDescent="0.25">
      <c r="A1114" s="110" t="s">
        <v>4418</v>
      </c>
      <c r="B1114" s="111"/>
      <c r="C1114" s="112" t="s">
        <v>4445</v>
      </c>
      <c r="D1114" s="112" t="s">
        <v>6961</v>
      </c>
      <c r="E1114" s="112"/>
      <c r="F1114" s="112"/>
      <c r="G1114" s="49" t="s">
        <v>5725</v>
      </c>
      <c r="H1114" s="49" t="s">
        <v>5726</v>
      </c>
      <c r="I1114" s="112"/>
      <c r="J1114" s="102" t="s">
        <v>7490</v>
      </c>
      <c r="K1114" s="102"/>
      <c r="L1114" s="49" t="s">
        <v>7469</v>
      </c>
      <c r="M1114" s="152">
        <v>0</v>
      </c>
      <c r="N1114" s="49" t="s">
        <v>8509</v>
      </c>
      <c r="O1114" s="49" t="s">
        <v>8514</v>
      </c>
      <c r="P1114" s="112" t="s">
        <v>262</v>
      </c>
      <c r="Q1114" s="112" t="s">
        <v>80</v>
      </c>
      <c r="R1114" s="112"/>
      <c r="S1114" s="112"/>
    </row>
    <row r="1115" spans="1:19" x14ac:dyDescent="0.25">
      <c r="A1115" s="110" t="s">
        <v>4418</v>
      </c>
      <c r="B1115" s="111"/>
      <c r="C1115" s="112" t="s">
        <v>4465</v>
      </c>
      <c r="D1115" s="112" t="s">
        <v>6962</v>
      </c>
      <c r="E1115" s="112"/>
      <c r="F1115" s="112"/>
      <c r="G1115" s="49" t="s">
        <v>5765</v>
      </c>
      <c r="H1115" s="49" t="s">
        <v>5766</v>
      </c>
      <c r="I1115" s="112"/>
      <c r="J1115" s="102" t="s">
        <v>7490</v>
      </c>
      <c r="K1115" s="102"/>
      <c r="L1115" s="49" t="s">
        <v>7469</v>
      </c>
      <c r="M1115" s="152">
        <v>0</v>
      </c>
      <c r="N1115" s="49" t="s">
        <v>8509</v>
      </c>
      <c r="O1115" s="49" t="s">
        <v>8514</v>
      </c>
      <c r="P1115" s="112" t="s">
        <v>195</v>
      </c>
      <c r="Q1115" s="112" t="s">
        <v>80</v>
      </c>
      <c r="R1115" s="112"/>
      <c r="S1115" s="112"/>
    </row>
    <row r="1116" spans="1:19" x14ac:dyDescent="0.25">
      <c r="A1116" s="110" t="s">
        <v>4418</v>
      </c>
      <c r="B1116" s="111"/>
      <c r="C1116" s="112" t="s">
        <v>4478</v>
      </c>
      <c r="D1116" s="112" t="s">
        <v>7186</v>
      </c>
      <c r="E1116" s="112"/>
      <c r="F1116" s="112"/>
      <c r="G1116" s="49" t="s">
        <v>5791</v>
      </c>
      <c r="H1116" s="49" t="s">
        <v>5792</v>
      </c>
      <c r="I1116" s="112"/>
      <c r="J1116" s="102" t="s">
        <v>7490</v>
      </c>
      <c r="K1116" s="102"/>
      <c r="L1116" s="49" t="s">
        <v>7469</v>
      </c>
      <c r="M1116" s="152">
        <v>0</v>
      </c>
      <c r="N1116" s="49" t="s">
        <v>8509</v>
      </c>
      <c r="O1116" s="49" t="s">
        <v>8514</v>
      </c>
      <c r="P1116" s="112" t="s">
        <v>262</v>
      </c>
      <c r="Q1116" s="112" t="s">
        <v>80</v>
      </c>
      <c r="R1116" s="112"/>
      <c r="S1116" s="112"/>
    </row>
    <row r="1117" spans="1:19" x14ac:dyDescent="0.25">
      <c r="A1117" s="110" t="s">
        <v>4418</v>
      </c>
      <c r="B1117" s="111"/>
      <c r="C1117" s="112" t="s">
        <v>4449</v>
      </c>
      <c r="D1117" s="112" t="s">
        <v>7187</v>
      </c>
      <c r="E1117" s="112"/>
      <c r="F1117" s="112"/>
      <c r="G1117" s="49" t="s">
        <v>5733</v>
      </c>
      <c r="H1117" s="49" t="s">
        <v>5734</v>
      </c>
      <c r="I1117" s="112"/>
      <c r="J1117" s="102" t="s">
        <v>7490</v>
      </c>
      <c r="K1117" s="102"/>
      <c r="L1117" s="49" t="s">
        <v>7469</v>
      </c>
      <c r="M1117" s="152">
        <v>0</v>
      </c>
      <c r="N1117" s="49" t="s">
        <v>8509</v>
      </c>
      <c r="O1117" s="49" t="s">
        <v>8514</v>
      </c>
      <c r="P1117" s="112" t="s">
        <v>262</v>
      </c>
      <c r="Q1117" s="112" t="s">
        <v>80</v>
      </c>
      <c r="R1117" s="112"/>
      <c r="S1117" s="112"/>
    </row>
    <row r="1118" spans="1:19" x14ac:dyDescent="0.25">
      <c r="A1118" s="120" t="s">
        <v>4418</v>
      </c>
      <c r="B1118" s="138"/>
      <c r="C1118" s="120" t="s">
        <v>4452</v>
      </c>
      <c r="D1118" s="120" t="s">
        <v>7188</v>
      </c>
      <c r="E1118" s="120"/>
      <c r="F1118" s="120"/>
      <c r="G1118" s="61" t="s">
        <v>5739</v>
      </c>
      <c r="H1118" s="61" t="s">
        <v>5740</v>
      </c>
      <c r="I1118" s="120"/>
      <c r="J1118" s="120" t="s">
        <v>7490</v>
      </c>
      <c r="K1118" s="120"/>
      <c r="L1118" s="49" t="s">
        <v>7469</v>
      </c>
      <c r="M1118" s="152">
        <v>0</v>
      </c>
      <c r="N1118" s="49" t="s">
        <v>8509</v>
      </c>
      <c r="O1118" s="49" t="s">
        <v>8514</v>
      </c>
      <c r="P1118" s="120" t="s">
        <v>6342</v>
      </c>
      <c r="Q1118" s="120" t="s">
        <v>80</v>
      </c>
      <c r="R1118" s="120"/>
      <c r="S1118" s="120"/>
    </row>
    <row r="1119" spans="1:19" x14ac:dyDescent="0.25">
      <c r="A1119" s="110" t="s">
        <v>4418</v>
      </c>
      <c r="B1119" s="111"/>
      <c r="C1119" s="112" t="s">
        <v>4494</v>
      </c>
      <c r="D1119" s="112" t="s">
        <v>7189</v>
      </c>
      <c r="E1119" s="112"/>
      <c r="F1119" s="112"/>
      <c r="G1119" s="49" t="s">
        <v>5823</v>
      </c>
      <c r="H1119" s="49" t="s">
        <v>5824</v>
      </c>
      <c r="I1119" s="112"/>
      <c r="J1119" s="102" t="s">
        <v>7490</v>
      </c>
      <c r="K1119" s="102"/>
      <c r="L1119" s="49" t="s">
        <v>7469</v>
      </c>
      <c r="M1119" s="152">
        <v>0</v>
      </c>
      <c r="N1119" s="49" t="s">
        <v>8509</v>
      </c>
      <c r="O1119" s="49" t="s">
        <v>8514</v>
      </c>
      <c r="P1119" s="112" t="s">
        <v>6342</v>
      </c>
      <c r="Q1119" s="112" t="s">
        <v>80</v>
      </c>
      <c r="R1119" s="112"/>
      <c r="S1119" s="112"/>
    </row>
    <row r="1120" spans="1:19" x14ac:dyDescent="0.25">
      <c r="A1120" s="110" t="s">
        <v>4418</v>
      </c>
      <c r="B1120" s="111"/>
      <c r="C1120" s="112" t="s">
        <v>4444</v>
      </c>
      <c r="D1120" s="112" t="s">
        <v>7191</v>
      </c>
      <c r="E1120" s="112"/>
      <c r="F1120" s="112"/>
      <c r="G1120" s="49" t="s">
        <v>5723</v>
      </c>
      <c r="H1120" s="49" t="s">
        <v>5724</v>
      </c>
      <c r="I1120" s="112"/>
      <c r="J1120" s="102" t="s">
        <v>7490</v>
      </c>
      <c r="K1120" s="102"/>
      <c r="L1120" s="49" t="s">
        <v>7469</v>
      </c>
      <c r="M1120" s="152">
        <v>0</v>
      </c>
      <c r="N1120" s="49" t="s">
        <v>8509</v>
      </c>
      <c r="O1120" s="49" t="s">
        <v>8514</v>
      </c>
      <c r="P1120" s="112" t="s">
        <v>158</v>
      </c>
      <c r="Q1120" s="112" t="s">
        <v>80</v>
      </c>
      <c r="R1120" s="112"/>
      <c r="S1120" s="112"/>
    </row>
    <row r="1121" spans="1:19" x14ac:dyDescent="0.25">
      <c r="A1121" s="110" t="s">
        <v>4418</v>
      </c>
      <c r="B1121" s="111"/>
      <c r="C1121" s="112" t="s">
        <v>4501</v>
      </c>
      <c r="D1121" s="112" t="s">
        <v>7190</v>
      </c>
      <c r="E1121" s="112"/>
      <c r="F1121" s="112"/>
      <c r="G1121" s="49" t="s">
        <v>5837</v>
      </c>
      <c r="H1121" s="49" t="s">
        <v>5838</v>
      </c>
      <c r="I1121" s="112"/>
      <c r="J1121" s="102" t="s">
        <v>7490</v>
      </c>
      <c r="K1121" s="102"/>
      <c r="L1121" s="49" t="s">
        <v>7469</v>
      </c>
      <c r="M1121" s="152">
        <v>0</v>
      </c>
      <c r="N1121" s="49" t="s">
        <v>8509</v>
      </c>
      <c r="O1121" s="49" t="s">
        <v>8514</v>
      </c>
      <c r="P1121" s="112" t="s">
        <v>262</v>
      </c>
      <c r="Q1121" s="112" t="s">
        <v>80</v>
      </c>
      <c r="R1121" s="112"/>
      <c r="S1121" s="112"/>
    </row>
    <row r="1122" spans="1:19" x14ac:dyDescent="0.25">
      <c r="A1122" s="110" t="s">
        <v>4418</v>
      </c>
      <c r="B1122" s="111"/>
      <c r="C1122" s="112" t="s">
        <v>4446</v>
      </c>
      <c r="D1122" s="112" t="s">
        <v>7192</v>
      </c>
      <c r="E1122" s="112"/>
      <c r="F1122" s="112"/>
      <c r="G1122" s="49" t="s">
        <v>5727</v>
      </c>
      <c r="H1122" s="49" t="s">
        <v>5728</v>
      </c>
      <c r="I1122" s="112"/>
      <c r="J1122" s="102" t="s">
        <v>7490</v>
      </c>
      <c r="K1122" s="102"/>
      <c r="L1122" s="49" t="s">
        <v>7469</v>
      </c>
      <c r="M1122" s="152">
        <v>0</v>
      </c>
      <c r="N1122" s="49" t="s">
        <v>8509</v>
      </c>
      <c r="O1122" s="49" t="s">
        <v>8514</v>
      </c>
      <c r="P1122" s="112" t="s">
        <v>262</v>
      </c>
      <c r="Q1122" s="112" t="s">
        <v>80</v>
      </c>
      <c r="R1122" s="112"/>
      <c r="S1122" s="112"/>
    </row>
    <row r="1123" spans="1:19" x14ac:dyDescent="0.25">
      <c r="A1123" s="110" t="s">
        <v>4418</v>
      </c>
      <c r="B1123" s="111"/>
      <c r="C1123" s="112" t="s">
        <v>4422</v>
      </c>
      <c r="D1123" s="112" t="s">
        <v>7193</v>
      </c>
      <c r="E1123" s="112"/>
      <c r="F1123" s="112"/>
      <c r="G1123" s="49" t="s">
        <v>5680</v>
      </c>
      <c r="H1123" s="49" t="s">
        <v>5681</v>
      </c>
      <c r="I1123" s="112"/>
      <c r="J1123" s="102" t="s">
        <v>7490</v>
      </c>
      <c r="K1123" s="102"/>
      <c r="L1123" s="49" t="s">
        <v>7469</v>
      </c>
      <c r="M1123" s="152">
        <v>0</v>
      </c>
      <c r="N1123" s="49" t="s">
        <v>8509</v>
      </c>
      <c r="O1123" s="49" t="s">
        <v>8514</v>
      </c>
      <c r="P1123" s="112" t="s">
        <v>195</v>
      </c>
      <c r="Q1123" s="112" t="s">
        <v>80</v>
      </c>
      <c r="R1123" s="112"/>
      <c r="S1123" s="112"/>
    </row>
    <row r="1124" spans="1:19" x14ac:dyDescent="0.25">
      <c r="A1124" s="110" t="s">
        <v>4418</v>
      </c>
      <c r="B1124" s="111"/>
      <c r="C1124" s="112" t="s">
        <v>4480</v>
      </c>
      <c r="D1124" s="112" t="s">
        <v>7194</v>
      </c>
      <c r="E1124" s="112"/>
      <c r="F1124" s="112"/>
      <c r="G1124" s="49" t="s">
        <v>5795</v>
      </c>
      <c r="H1124" s="49" t="s">
        <v>5796</v>
      </c>
      <c r="I1124" s="112"/>
      <c r="J1124" s="102" t="s">
        <v>7490</v>
      </c>
      <c r="K1124" s="102"/>
      <c r="L1124" s="49" t="s">
        <v>7469</v>
      </c>
      <c r="M1124" s="152">
        <v>0</v>
      </c>
      <c r="N1124" s="49" t="s">
        <v>8509</v>
      </c>
      <c r="O1124" s="49" t="s">
        <v>8514</v>
      </c>
      <c r="P1124" s="112" t="s">
        <v>262</v>
      </c>
      <c r="Q1124" s="112" t="s">
        <v>80</v>
      </c>
      <c r="R1124" s="112"/>
      <c r="S1124" s="112"/>
    </row>
    <row r="1125" spans="1:19" x14ac:dyDescent="0.25">
      <c r="A1125" s="110" t="s">
        <v>4418</v>
      </c>
      <c r="B1125" s="111"/>
      <c r="C1125" s="112" t="s">
        <v>4467</v>
      </c>
      <c r="D1125" s="112" t="s">
        <v>7195</v>
      </c>
      <c r="E1125" s="112"/>
      <c r="F1125" s="112"/>
      <c r="G1125" s="49" t="s">
        <v>5769</v>
      </c>
      <c r="H1125" s="49" t="s">
        <v>5770</v>
      </c>
      <c r="I1125" s="112"/>
      <c r="J1125" s="102" t="s">
        <v>7490</v>
      </c>
      <c r="K1125" s="102"/>
      <c r="L1125" s="49" t="s">
        <v>7469</v>
      </c>
      <c r="M1125" s="152">
        <v>0</v>
      </c>
      <c r="N1125" s="49" t="s">
        <v>8509</v>
      </c>
      <c r="O1125" s="49" t="s">
        <v>8514</v>
      </c>
      <c r="P1125" s="112" t="s">
        <v>195</v>
      </c>
      <c r="Q1125" s="112" t="s">
        <v>80</v>
      </c>
      <c r="R1125" s="112"/>
      <c r="S1125" s="112"/>
    </row>
    <row r="1126" spans="1:19" x14ac:dyDescent="0.25">
      <c r="A1126" s="110" t="s">
        <v>4418</v>
      </c>
      <c r="B1126" s="111"/>
      <c r="C1126" s="112" t="s">
        <v>4423</v>
      </c>
      <c r="D1126" s="112" t="s">
        <v>6963</v>
      </c>
      <c r="E1126" s="112"/>
      <c r="F1126" s="112"/>
      <c r="G1126" s="49" t="s">
        <v>5682</v>
      </c>
      <c r="H1126" s="49" t="s">
        <v>5683</v>
      </c>
      <c r="I1126" s="112"/>
      <c r="J1126" s="102" t="s">
        <v>7490</v>
      </c>
      <c r="K1126" s="102"/>
      <c r="L1126" s="49" t="s">
        <v>7469</v>
      </c>
      <c r="M1126" s="152">
        <v>0</v>
      </c>
      <c r="N1126" s="49" t="s">
        <v>8509</v>
      </c>
      <c r="O1126" s="49" t="s">
        <v>8514</v>
      </c>
      <c r="P1126" s="112" t="s">
        <v>195</v>
      </c>
      <c r="Q1126" s="112" t="s">
        <v>80</v>
      </c>
      <c r="R1126" s="112"/>
      <c r="S1126" s="112"/>
    </row>
    <row r="1127" spans="1:19" x14ac:dyDescent="0.25">
      <c r="A1127" s="110" t="s">
        <v>4418</v>
      </c>
      <c r="B1127" s="111"/>
      <c r="C1127" s="112" t="s">
        <v>4502</v>
      </c>
      <c r="D1127" s="112" t="s">
        <v>7196</v>
      </c>
      <c r="E1127" s="112"/>
      <c r="F1127" s="112"/>
      <c r="G1127" s="49" t="s">
        <v>5839</v>
      </c>
      <c r="H1127" s="49" t="s">
        <v>5840</v>
      </c>
      <c r="I1127" s="112"/>
      <c r="J1127" s="102" t="s">
        <v>7490</v>
      </c>
      <c r="K1127" s="102"/>
      <c r="L1127" s="49" t="s">
        <v>7469</v>
      </c>
      <c r="M1127" s="152">
        <v>0</v>
      </c>
      <c r="N1127" s="49" t="s">
        <v>8509</v>
      </c>
      <c r="O1127" s="49" t="s">
        <v>8514</v>
      </c>
      <c r="P1127" s="112" t="s">
        <v>262</v>
      </c>
      <c r="Q1127" s="112" t="s">
        <v>80</v>
      </c>
      <c r="R1127" s="112"/>
      <c r="S1127" s="112"/>
    </row>
    <row r="1128" spans="1:19" x14ac:dyDescent="0.25">
      <c r="A1128" s="110" t="s">
        <v>4418</v>
      </c>
      <c r="B1128" s="111"/>
      <c r="C1128" s="112" t="s">
        <v>4448</v>
      </c>
      <c r="D1128" s="112" t="s">
        <v>7197</v>
      </c>
      <c r="E1128" s="112"/>
      <c r="F1128" s="112"/>
      <c r="G1128" s="49" t="s">
        <v>5731</v>
      </c>
      <c r="H1128" s="49" t="s">
        <v>5732</v>
      </c>
      <c r="I1128" s="112"/>
      <c r="J1128" s="102" t="s">
        <v>7490</v>
      </c>
      <c r="K1128" s="102"/>
      <c r="L1128" s="49" t="s">
        <v>7469</v>
      </c>
      <c r="M1128" s="152">
        <v>0</v>
      </c>
      <c r="N1128" s="49" t="s">
        <v>8509</v>
      </c>
      <c r="O1128" s="49" t="s">
        <v>8514</v>
      </c>
      <c r="P1128" s="112" t="s">
        <v>262</v>
      </c>
      <c r="Q1128" s="112" t="s">
        <v>80</v>
      </c>
      <c r="R1128" s="112"/>
      <c r="S1128" s="112"/>
    </row>
    <row r="1129" spans="1:19" x14ac:dyDescent="0.25">
      <c r="A1129" s="110" t="s">
        <v>4418</v>
      </c>
      <c r="B1129" s="111"/>
      <c r="C1129" s="112" t="s">
        <v>4460</v>
      </c>
      <c r="D1129" s="112" t="s">
        <v>5756</v>
      </c>
      <c r="E1129" s="112"/>
      <c r="F1129" s="112"/>
      <c r="G1129" s="49" t="s">
        <v>5755</v>
      </c>
      <c r="H1129" s="49" t="s">
        <v>5756</v>
      </c>
      <c r="I1129" s="112"/>
      <c r="J1129" s="102" t="s">
        <v>7490</v>
      </c>
      <c r="K1129" s="102"/>
      <c r="L1129" s="49" t="s">
        <v>7469</v>
      </c>
      <c r="M1129" s="152">
        <v>0</v>
      </c>
      <c r="N1129" s="49" t="s">
        <v>8509</v>
      </c>
      <c r="O1129" s="49" t="s">
        <v>8514</v>
      </c>
      <c r="P1129" s="112" t="s">
        <v>6349</v>
      </c>
      <c r="Q1129" s="112" t="s">
        <v>80</v>
      </c>
      <c r="R1129" s="112"/>
      <c r="S1129" s="112"/>
    </row>
    <row r="1130" spans="1:19" x14ac:dyDescent="0.25">
      <c r="A1130" s="110" t="s">
        <v>4418</v>
      </c>
      <c r="B1130" s="111"/>
      <c r="C1130" s="112" t="s">
        <v>4447</v>
      </c>
      <c r="D1130" s="112" t="s">
        <v>7198</v>
      </c>
      <c r="E1130" s="112"/>
      <c r="F1130" s="112"/>
      <c r="G1130" s="49" t="s">
        <v>5729</v>
      </c>
      <c r="H1130" s="49" t="s">
        <v>5730</v>
      </c>
      <c r="I1130" s="112"/>
      <c r="J1130" s="102" t="s">
        <v>7490</v>
      </c>
      <c r="K1130" s="102"/>
      <c r="L1130" s="49" t="s">
        <v>7469</v>
      </c>
      <c r="M1130" s="152">
        <v>0</v>
      </c>
      <c r="N1130" s="49" t="s">
        <v>8509</v>
      </c>
      <c r="O1130" s="49" t="s">
        <v>8514</v>
      </c>
      <c r="P1130" s="112" t="s">
        <v>262</v>
      </c>
      <c r="Q1130" s="112" t="s">
        <v>80</v>
      </c>
      <c r="R1130" s="112"/>
      <c r="S1130" s="112"/>
    </row>
    <row r="1131" spans="1:19" x14ac:dyDescent="0.25">
      <c r="A1131" s="110" t="s">
        <v>4418</v>
      </c>
      <c r="B1131" s="111"/>
      <c r="C1131" s="112" t="s">
        <v>4424</v>
      </c>
      <c r="D1131" s="112" t="s">
        <v>6964</v>
      </c>
      <c r="E1131" s="112"/>
      <c r="F1131" s="112"/>
      <c r="G1131" s="49" t="s">
        <v>5684</v>
      </c>
      <c r="H1131" s="49" t="s">
        <v>5685</v>
      </c>
      <c r="I1131" s="112"/>
      <c r="J1131" s="102" t="s">
        <v>7490</v>
      </c>
      <c r="K1131" s="102"/>
      <c r="L1131" s="49" t="s">
        <v>7469</v>
      </c>
      <c r="M1131" s="152">
        <v>0</v>
      </c>
      <c r="N1131" s="49" t="s">
        <v>8509</v>
      </c>
      <c r="O1131" s="49" t="s">
        <v>8514</v>
      </c>
      <c r="P1131" s="112" t="s">
        <v>195</v>
      </c>
      <c r="Q1131" s="112" t="s">
        <v>80</v>
      </c>
      <c r="R1131" s="112"/>
      <c r="S1131" s="112"/>
    </row>
    <row r="1132" spans="1:19" x14ac:dyDescent="0.25">
      <c r="A1132" s="110" t="s">
        <v>4418</v>
      </c>
      <c r="B1132" s="111"/>
      <c r="C1132" s="112" t="s">
        <v>4481</v>
      </c>
      <c r="D1132" s="112" t="s">
        <v>7199</v>
      </c>
      <c r="E1132" s="112"/>
      <c r="F1132" s="112"/>
      <c r="G1132" s="49" t="s">
        <v>5797</v>
      </c>
      <c r="H1132" s="49" t="s">
        <v>5798</v>
      </c>
      <c r="I1132" s="112"/>
      <c r="J1132" s="102" t="s">
        <v>7490</v>
      </c>
      <c r="K1132" s="102"/>
      <c r="L1132" s="49" t="s">
        <v>7469</v>
      </c>
      <c r="M1132" s="152">
        <v>0</v>
      </c>
      <c r="N1132" s="49" t="s">
        <v>8509</v>
      </c>
      <c r="O1132" s="49" t="s">
        <v>8514</v>
      </c>
      <c r="P1132" s="112" t="s">
        <v>262</v>
      </c>
      <c r="Q1132" s="112" t="s">
        <v>80</v>
      </c>
      <c r="R1132" s="112"/>
      <c r="S1132" s="112"/>
    </row>
    <row r="1133" spans="1:19" x14ac:dyDescent="0.25">
      <c r="A1133" s="110" t="s">
        <v>4418</v>
      </c>
      <c r="B1133" s="111"/>
      <c r="C1133" s="112" t="s">
        <v>4468</v>
      </c>
      <c r="D1133" s="112" t="s">
        <v>7200</v>
      </c>
      <c r="E1133" s="112"/>
      <c r="F1133" s="112"/>
      <c r="G1133" s="49" t="s">
        <v>5771</v>
      </c>
      <c r="H1133" s="49" t="s">
        <v>5772</v>
      </c>
      <c r="I1133" s="112"/>
      <c r="J1133" s="102" t="s">
        <v>7490</v>
      </c>
      <c r="K1133" s="102"/>
      <c r="L1133" s="49" t="s">
        <v>7469</v>
      </c>
      <c r="M1133" s="152">
        <v>0</v>
      </c>
      <c r="N1133" s="49" t="s">
        <v>8509</v>
      </c>
      <c r="O1133" s="49" t="s">
        <v>8514</v>
      </c>
      <c r="P1133" s="112" t="s">
        <v>195</v>
      </c>
      <c r="Q1133" s="112" t="s">
        <v>80</v>
      </c>
      <c r="R1133" s="112"/>
      <c r="S1133" s="112"/>
    </row>
    <row r="1134" spans="1:19" x14ac:dyDescent="0.25">
      <c r="A1134" s="110" t="s">
        <v>4418</v>
      </c>
      <c r="B1134" s="111"/>
      <c r="C1134" s="112" t="s">
        <v>4455</v>
      </c>
      <c r="D1134" s="112" t="s">
        <v>7201</v>
      </c>
      <c r="E1134" s="112"/>
      <c r="F1134" s="112"/>
      <c r="G1134" s="49" t="s">
        <v>5745</v>
      </c>
      <c r="H1134" s="49" t="s">
        <v>5746</v>
      </c>
      <c r="I1134" s="112"/>
      <c r="J1134" s="102" t="s">
        <v>7490</v>
      </c>
      <c r="K1134" s="102"/>
      <c r="L1134" s="112" t="s">
        <v>7469</v>
      </c>
      <c r="M1134" s="113">
        <v>0</v>
      </c>
      <c r="N1134" s="112" t="s">
        <v>8509</v>
      </c>
      <c r="O1134" s="112" t="s">
        <v>8514</v>
      </c>
      <c r="P1134" s="112" t="s">
        <v>100</v>
      </c>
      <c r="Q1134" s="112" t="s">
        <v>80</v>
      </c>
      <c r="R1134" s="112"/>
      <c r="S1134" s="112"/>
    </row>
    <row r="1135" spans="1:19" x14ac:dyDescent="0.25">
      <c r="A1135" s="110" t="s">
        <v>4418</v>
      </c>
      <c r="B1135" s="111"/>
      <c r="C1135" s="112" t="s">
        <v>4463</v>
      </c>
      <c r="D1135" s="112" t="s">
        <v>5762</v>
      </c>
      <c r="E1135" s="112"/>
      <c r="F1135" s="112"/>
      <c r="G1135" s="49" t="s">
        <v>5761</v>
      </c>
      <c r="H1135" s="49" t="s">
        <v>5762</v>
      </c>
      <c r="I1135" s="112"/>
      <c r="J1135" s="102" t="s">
        <v>7490</v>
      </c>
      <c r="K1135" s="102"/>
      <c r="L1135" s="49" t="s">
        <v>7469</v>
      </c>
      <c r="M1135" s="152">
        <v>0</v>
      </c>
      <c r="N1135" s="49" t="s">
        <v>8509</v>
      </c>
      <c r="O1135" s="49" t="s">
        <v>8514</v>
      </c>
      <c r="P1135" s="112" t="s">
        <v>157</v>
      </c>
      <c r="Q1135" s="112" t="s">
        <v>80</v>
      </c>
      <c r="R1135" s="112"/>
      <c r="S1135" s="112"/>
    </row>
    <row r="1136" spans="1:19" x14ac:dyDescent="0.25">
      <c r="A1136" s="110" t="s">
        <v>4418</v>
      </c>
      <c r="B1136" s="111"/>
      <c r="C1136" s="112" t="s">
        <v>4457</v>
      </c>
      <c r="D1136" s="112" t="s">
        <v>7202</v>
      </c>
      <c r="E1136" s="112"/>
      <c r="F1136" s="112"/>
      <c r="G1136" s="49" t="s">
        <v>5749</v>
      </c>
      <c r="H1136" s="49" t="s">
        <v>5750</v>
      </c>
      <c r="I1136" s="112"/>
      <c r="J1136" s="102" t="s">
        <v>7490</v>
      </c>
      <c r="K1136" s="102"/>
      <c r="L1136" s="112" t="s">
        <v>7469</v>
      </c>
      <c r="M1136" s="113">
        <v>0</v>
      </c>
      <c r="N1136" s="112" t="s">
        <v>8509</v>
      </c>
      <c r="O1136" s="112" t="s">
        <v>8514</v>
      </c>
      <c r="P1136" s="112" t="s">
        <v>100</v>
      </c>
      <c r="Q1136" s="112" t="s">
        <v>80</v>
      </c>
      <c r="R1136" s="112"/>
      <c r="S1136" s="112"/>
    </row>
    <row r="1137" spans="1:19" x14ac:dyDescent="0.25">
      <c r="A1137" s="110" t="s">
        <v>4418</v>
      </c>
      <c r="B1137" s="111"/>
      <c r="C1137" s="112" t="s">
        <v>4458</v>
      </c>
      <c r="D1137" s="112" t="s">
        <v>7203</v>
      </c>
      <c r="E1137" s="112"/>
      <c r="F1137" s="112"/>
      <c r="G1137" s="49" t="s">
        <v>5751</v>
      </c>
      <c r="H1137" s="49" t="s">
        <v>5752</v>
      </c>
      <c r="I1137" s="112"/>
      <c r="J1137" s="102" t="s">
        <v>7490</v>
      </c>
      <c r="K1137" s="102"/>
      <c r="L1137" s="112" t="s">
        <v>7469</v>
      </c>
      <c r="M1137" s="113">
        <v>0</v>
      </c>
      <c r="N1137" s="112" t="s">
        <v>8509</v>
      </c>
      <c r="O1137" s="112" t="s">
        <v>8514</v>
      </c>
      <c r="P1137" s="112" t="s">
        <v>100</v>
      </c>
      <c r="Q1137" s="112" t="s">
        <v>80</v>
      </c>
      <c r="R1137" s="112"/>
      <c r="S1137" s="112"/>
    </row>
    <row r="1138" spans="1:19" x14ac:dyDescent="0.25">
      <c r="A1138" s="110" t="s">
        <v>4418</v>
      </c>
      <c r="B1138" s="111"/>
      <c r="C1138" s="112" t="s">
        <v>4456</v>
      </c>
      <c r="D1138" s="112" t="s">
        <v>7204</v>
      </c>
      <c r="E1138" s="112"/>
      <c r="F1138" s="112"/>
      <c r="G1138" s="49" t="s">
        <v>5747</v>
      </c>
      <c r="H1138" s="49" t="s">
        <v>5748</v>
      </c>
      <c r="I1138" s="112"/>
      <c r="J1138" s="102" t="s">
        <v>7490</v>
      </c>
      <c r="K1138" s="102"/>
      <c r="L1138" s="112" t="s">
        <v>7469</v>
      </c>
      <c r="M1138" s="113">
        <v>0</v>
      </c>
      <c r="N1138" s="112" t="s">
        <v>8509</v>
      </c>
      <c r="O1138" s="112" t="s">
        <v>8514</v>
      </c>
      <c r="P1138" s="112" t="s">
        <v>100</v>
      </c>
      <c r="Q1138" s="112" t="s">
        <v>80</v>
      </c>
      <c r="R1138" s="112"/>
      <c r="S1138" s="112"/>
    </row>
    <row r="1139" spans="1:19" x14ac:dyDescent="0.25">
      <c r="A1139" s="110" t="s">
        <v>4418</v>
      </c>
      <c r="B1139" s="111"/>
      <c r="C1139" s="112" t="s">
        <v>4453</v>
      </c>
      <c r="D1139" s="112" t="s">
        <v>7205</v>
      </c>
      <c r="E1139" s="112"/>
      <c r="F1139" s="112"/>
      <c r="G1139" s="49" t="s">
        <v>5741</v>
      </c>
      <c r="H1139" s="49" t="s">
        <v>5742</v>
      </c>
      <c r="I1139" s="112"/>
      <c r="J1139" s="102" t="s">
        <v>7490</v>
      </c>
      <c r="K1139" s="102"/>
      <c r="L1139" s="49" t="s">
        <v>7469</v>
      </c>
      <c r="M1139" s="152">
        <v>0</v>
      </c>
      <c r="N1139" s="49" t="s">
        <v>8509</v>
      </c>
      <c r="O1139" s="49" t="s">
        <v>8514</v>
      </c>
      <c r="P1139" s="112" t="s">
        <v>6342</v>
      </c>
      <c r="Q1139" s="112" t="s">
        <v>80</v>
      </c>
      <c r="R1139" s="112"/>
      <c r="S1139" s="112"/>
    </row>
    <row r="1140" spans="1:19" x14ac:dyDescent="0.25">
      <c r="A1140" s="110" t="s">
        <v>4418</v>
      </c>
      <c r="B1140" s="111"/>
      <c r="C1140" s="112" t="s">
        <v>4436</v>
      </c>
      <c r="D1140" s="112" t="s">
        <v>7206</v>
      </c>
      <c r="E1140" s="112"/>
      <c r="F1140" s="112"/>
      <c r="G1140" s="49" t="s">
        <v>5708</v>
      </c>
      <c r="H1140" s="49" t="s">
        <v>5709</v>
      </c>
      <c r="I1140" s="112"/>
      <c r="J1140" s="102" t="s">
        <v>7490</v>
      </c>
      <c r="K1140" s="102"/>
      <c r="L1140" s="49" t="s">
        <v>7469</v>
      </c>
      <c r="M1140" s="152">
        <v>0</v>
      </c>
      <c r="N1140" s="49" t="s">
        <v>8509</v>
      </c>
      <c r="O1140" s="49" t="s">
        <v>8514</v>
      </c>
      <c r="P1140" s="112" t="s">
        <v>158</v>
      </c>
      <c r="Q1140" s="112" t="s">
        <v>80</v>
      </c>
      <c r="R1140" s="112"/>
      <c r="S1140" s="112"/>
    </row>
    <row r="1141" spans="1:19" x14ac:dyDescent="0.25">
      <c r="A1141" s="110" t="s">
        <v>4418</v>
      </c>
      <c r="B1141" s="111"/>
      <c r="C1141" s="112" t="s">
        <v>4438</v>
      </c>
      <c r="D1141" s="112" t="s">
        <v>7207</v>
      </c>
      <c r="E1141" s="112"/>
      <c r="F1141" s="112"/>
      <c r="G1141" s="49" t="s">
        <v>5712</v>
      </c>
      <c r="H1141" s="49" t="s">
        <v>5713</v>
      </c>
      <c r="I1141" s="112"/>
      <c r="J1141" s="102" t="s">
        <v>7490</v>
      </c>
      <c r="K1141" s="102"/>
      <c r="L1141" s="49" t="s">
        <v>7469</v>
      </c>
      <c r="M1141" s="152">
        <v>0</v>
      </c>
      <c r="N1141" s="49" t="s">
        <v>8509</v>
      </c>
      <c r="O1141" s="49" t="s">
        <v>8514</v>
      </c>
      <c r="P1141" s="112" t="s">
        <v>158</v>
      </c>
      <c r="Q1141" s="112" t="s">
        <v>80</v>
      </c>
      <c r="R1141" s="112"/>
      <c r="S1141" s="112"/>
    </row>
    <row r="1142" spans="1:19" x14ac:dyDescent="0.25">
      <c r="A1142" s="110" t="s">
        <v>4418</v>
      </c>
      <c r="B1142" s="111"/>
      <c r="C1142" s="112" t="s">
        <v>4437</v>
      </c>
      <c r="D1142" s="112" t="s">
        <v>7208</v>
      </c>
      <c r="E1142" s="112"/>
      <c r="F1142" s="112"/>
      <c r="G1142" s="49" t="s">
        <v>5710</v>
      </c>
      <c r="H1142" s="49" t="s">
        <v>5711</v>
      </c>
      <c r="I1142" s="112"/>
      <c r="J1142" s="102" t="s">
        <v>7490</v>
      </c>
      <c r="K1142" s="102"/>
      <c r="L1142" s="49" t="s">
        <v>7469</v>
      </c>
      <c r="M1142" s="152">
        <v>0</v>
      </c>
      <c r="N1142" s="49" t="s">
        <v>8509</v>
      </c>
      <c r="O1142" s="49" t="s">
        <v>8514</v>
      </c>
      <c r="P1142" s="112" t="s">
        <v>158</v>
      </c>
      <c r="Q1142" s="112" t="s">
        <v>80</v>
      </c>
      <c r="R1142" s="112"/>
      <c r="S1142" s="112"/>
    </row>
    <row r="1143" spans="1:19" x14ac:dyDescent="0.25">
      <c r="A1143" s="110" t="s">
        <v>4418</v>
      </c>
      <c r="B1143" s="111"/>
      <c r="C1143" s="112" t="s">
        <v>4454</v>
      </c>
      <c r="D1143" s="112" t="s">
        <v>7209</v>
      </c>
      <c r="E1143" s="112"/>
      <c r="F1143" s="112"/>
      <c r="G1143" s="49" t="s">
        <v>5743</v>
      </c>
      <c r="H1143" s="49" t="s">
        <v>5744</v>
      </c>
      <c r="I1143" s="112"/>
      <c r="J1143" s="102" t="s">
        <v>7490</v>
      </c>
      <c r="K1143" s="102"/>
      <c r="L1143" s="49" t="s">
        <v>7469</v>
      </c>
      <c r="M1143" s="152">
        <v>0</v>
      </c>
      <c r="N1143" s="49" t="s">
        <v>8509</v>
      </c>
      <c r="O1143" s="49" t="s">
        <v>8514</v>
      </c>
      <c r="P1143" s="112" t="s">
        <v>6342</v>
      </c>
      <c r="Q1143" s="112" t="s">
        <v>80</v>
      </c>
      <c r="R1143" s="112"/>
      <c r="S1143" s="112"/>
    </row>
    <row r="1144" spans="1:19" x14ac:dyDescent="0.25">
      <c r="A1144" s="110" t="s">
        <v>4418</v>
      </c>
      <c r="B1144" s="111"/>
      <c r="C1144" s="112" t="s">
        <v>4459</v>
      </c>
      <c r="D1144" s="112" t="s">
        <v>7210</v>
      </c>
      <c r="E1144" s="112"/>
      <c r="F1144" s="112"/>
      <c r="G1144" s="49" t="s">
        <v>5753</v>
      </c>
      <c r="H1144" s="49" t="s">
        <v>5754</v>
      </c>
      <c r="I1144" s="112"/>
      <c r="J1144" s="102" t="s">
        <v>7490</v>
      </c>
      <c r="K1144" s="102"/>
      <c r="L1144" s="112" t="s">
        <v>7469</v>
      </c>
      <c r="M1144" s="113">
        <v>0</v>
      </c>
      <c r="N1144" s="112" t="s">
        <v>8509</v>
      </c>
      <c r="O1144" s="112" t="s">
        <v>8514</v>
      </c>
      <c r="P1144" s="112" t="s">
        <v>100</v>
      </c>
      <c r="Q1144" s="112" t="s">
        <v>80</v>
      </c>
      <c r="R1144" s="112"/>
      <c r="S1144" s="112"/>
    </row>
    <row r="1145" spans="1:19" x14ac:dyDescent="0.25">
      <c r="A1145" s="110" t="s">
        <v>4418</v>
      </c>
      <c r="B1145" s="111"/>
      <c r="C1145" s="112" t="s">
        <v>4464</v>
      </c>
      <c r="D1145" s="112" t="s">
        <v>7211</v>
      </c>
      <c r="E1145" s="112"/>
      <c r="F1145" s="112"/>
      <c r="G1145" s="49" t="s">
        <v>5763</v>
      </c>
      <c r="H1145" s="49" t="s">
        <v>5764</v>
      </c>
      <c r="I1145" s="112"/>
      <c r="J1145" s="102" t="s">
        <v>7490</v>
      </c>
      <c r="K1145" s="102"/>
      <c r="L1145" s="49" t="s">
        <v>7469</v>
      </c>
      <c r="M1145" s="152">
        <v>0</v>
      </c>
      <c r="N1145" s="49" t="s">
        <v>8509</v>
      </c>
      <c r="O1145" s="49" t="s">
        <v>8514</v>
      </c>
      <c r="P1145" s="112" t="s">
        <v>157</v>
      </c>
      <c r="Q1145" s="112" t="s">
        <v>80</v>
      </c>
      <c r="R1145" s="112"/>
      <c r="S1145" s="112"/>
    </row>
    <row r="1146" spans="1:19" x14ac:dyDescent="0.25">
      <c r="A1146" s="110" t="s">
        <v>4418</v>
      </c>
      <c r="B1146" s="111"/>
      <c r="C1146" s="112" t="s">
        <v>4484</v>
      </c>
      <c r="D1146" s="112" t="s">
        <v>7213</v>
      </c>
      <c r="E1146" s="112"/>
      <c r="F1146" s="112"/>
      <c r="G1146" s="49" t="s">
        <v>5803</v>
      </c>
      <c r="H1146" s="49" t="s">
        <v>5804</v>
      </c>
      <c r="I1146" s="112"/>
      <c r="J1146" s="102" t="s">
        <v>7490</v>
      </c>
      <c r="K1146" s="102"/>
      <c r="L1146" s="49" t="s">
        <v>7469</v>
      </c>
      <c r="M1146" s="152">
        <v>0</v>
      </c>
      <c r="N1146" s="49" t="s">
        <v>8509</v>
      </c>
      <c r="O1146" s="49" t="s">
        <v>8514</v>
      </c>
      <c r="P1146" s="112" t="s">
        <v>262</v>
      </c>
      <c r="Q1146" s="112" t="s">
        <v>80</v>
      </c>
      <c r="R1146" s="112"/>
      <c r="S1146" s="112"/>
    </row>
    <row r="1147" spans="1:19" x14ac:dyDescent="0.25">
      <c r="A1147" s="110" t="s">
        <v>4418</v>
      </c>
      <c r="B1147" s="111"/>
      <c r="C1147" s="112" t="s">
        <v>4495</v>
      </c>
      <c r="D1147" s="112" t="s">
        <v>7212</v>
      </c>
      <c r="E1147" s="112"/>
      <c r="F1147" s="112"/>
      <c r="G1147" s="49" t="s">
        <v>5825</v>
      </c>
      <c r="H1147" s="49" t="s">
        <v>5826</v>
      </c>
      <c r="I1147" s="112"/>
      <c r="J1147" s="102" t="s">
        <v>7490</v>
      </c>
      <c r="K1147" s="102"/>
      <c r="L1147" s="49" t="s">
        <v>7469</v>
      </c>
      <c r="M1147" s="152">
        <v>0</v>
      </c>
      <c r="N1147" s="49" t="s">
        <v>8509</v>
      </c>
      <c r="O1147" s="49" t="s">
        <v>8514</v>
      </c>
      <c r="P1147" s="112" t="s">
        <v>6342</v>
      </c>
      <c r="Q1147" s="112" t="s">
        <v>80</v>
      </c>
      <c r="R1147" s="112"/>
      <c r="S1147" s="112"/>
    </row>
    <row r="1148" spans="1:19" x14ac:dyDescent="0.25">
      <c r="A1148" s="110" t="s">
        <v>4418</v>
      </c>
      <c r="B1148" s="111"/>
      <c r="C1148" s="112" t="s">
        <v>4496</v>
      </c>
      <c r="D1148" s="112" t="s">
        <v>7211</v>
      </c>
      <c r="E1148" s="112"/>
      <c r="F1148" s="112"/>
      <c r="G1148" s="49" t="s">
        <v>5827</v>
      </c>
      <c r="H1148" s="49" t="s">
        <v>5828</v>
      </c>
      <c r="I1148" s="112"/>
      <c r="J1148" s="102" t="s">
        <v>7490</v>
      </c>
      <c r="K1148" s="102"/>
      <c r="L1148" s="49" t="s">
        <v>7469</v>
      </c>
      <c r="M1148" s="152">
        <v>0</v>
      </c>
      <c r="N1148" s="49" t="s">
        <v>8509</v>
      </c>
      <c r="O1148" s="49" t="s">
        <v>8514</v>
      </c>
      <c r="P1148" s="112" t="s">
        <v>157</v>
      </c>
      <c r="Q1148" s="112" t="s">
        <v>80</v>
      </c>
      <c r="R1148" s="112"/>
      <c r="S1148" s="112"/>
    </row>
    <row r="1149" spans="1:19" x14ac:dyDescent="0.25">
      <c r="A1149" s="110" t="s">
        <v>4418</v>
      </c>
      <c r="B1149" s="111"/>
      <c r="C1149" s="112" t="s">
        <v>4476</v>
      </c>
      <c r="D1149" s="112" t="s">
        <v>7260</v>
      </c>
      <c r="E1149" s="112"/>
      <c r="F1149" s="112"/>
      <c r="G1149" s="49" t="s">
        <v>5787</v>
      </c>
      <c r="H1149" s="49" t="s">
        <v>5788</v>
      </c>
      <c r="I1149" s="112"/>
      <c r="J1149" s="102" t="s">
        <v>7490</v>
      </c>
      <c r="K1149" s="102"/>
      <c r="L1149" s="49" t="s">
        <v>7469</v>
      </c>
      <c r="M1149" s="152">
        <v>0</v>
      </c>
      <c r="N1149" s="49" t="s">
        <v>8509</v>
      </c>
      <c r="O1149" s="49" t="s">
        <v>8514</v>
      </c>
      <c r="P1149" s="112" t="s">
        <v>235</v>
      </c>
      <c r="Q1149" s="112" t="s">
        <v>80</v>
      </c>
      <c r="R1149" s="112"/>
      <c r="S1149" s="112"/>
    </row>
    <row r="1150" spans="1:19" x14ac:dyDescent="0.25">
      <c r="A1150" s="110" t="s">
        <v>4418</v>
      </c>
      <c r="B1150" s="111"/>
      <c r="C1150" s="112" t="s">
        <v>4482</v>
      </c>
      <c r="D1150" s="112" t="s">
        <v>7214</v>
      </c>
      <c r="E1150" s="112"/>
      <c r="F1150" s="112"/>
      <c r="G1150" s="49" t="s">
        <v>5799</v>
      </c>
      <c r="H1150" s="49" t="s">
        <v>5800</v>
      </c>
      <c r="I1150" s="112"/>
      <c r="J1150" s="102" t="s">
        <v>7490</v>
      </c>
      <c r="K1150" s="102"/>
      <c r="L1150" s="49" t="s">
        <v>7469</v>
      </c>
      <c r="M1150" s="152">
        <v>0</v>
      </c>
      <c r="N1150" s="49" t="s">
        <v>8509</v>
      </c>
      <c r="O1150" s="49" t="s">
        <v>8514</v>
      </c>
      <c r="P1150" s="112" t="s">
        <v>262</v>
      </c>
      <c r="Q1150" s="112" t="s">
        <v>80</v>
      </c>
      <c r="R1150" s="112"/>
      <c r="S1150" s="112"/>
    </row>
    <row r="1151" spans="1:19" x14ac:dyDescent="0.25">
      <c r="A1151" s="110" t="s">
        <v>4418</v>
      </c>
      <c r="B1151" s="111"/>
      <c r="C1151" s="112" t="s">
        <v>4469</v>
      </c>
      <c r="D1151" s="112" t="s">
        <v>7215</v>
      </c>
      <c r="E1151" s="112"/>
      <c r="F1151" s="112"/>
      <c r="G1151" s="49" t="s">
        <v>5773</v>
      </c>
      <c r="H1151" s="49" t="s">
        <v>5774</v>
      </c>
      <c r="I1151" s="112"/>
      <c r="J1151" s="102" t="s">
        <v>7490</v>
      </c>
      <c r="K1151" s="102"/>
      <c r="L1151" s="49" t="s">
        <v>7469</v>
      </c>
      <c r="M1151" s="152">
        <v>0</v>
      </c>
      <c r="N1151" s="49" t="s">
        <v>8509</v>
      </c>
      <c r="O1151" s="49" t="s">
        <v>8514</v>
      </c>
      <c r="P1151" s="112" t="s">
        <v>195</v>
      </c>
      <c r="Q1151" s="112" t="s">
        <v>80</v>
      </c>
      <c r="R1151" s="112"/>
      <c r="S1151" s="112"/>
    </row>
    <row r="1152" spans="1:19" x14ac:dyDescent="0.25">
      <c r="A1152" s="110" t="s">
        <v>4418</v>
      </c>
      <c r="B1152" s="111"/>
      <c r="C1152" s="112" t="s">
        <v>4428</v>
      </c>
      <c r="D1152" s="112" t="s">
        <v>7184</v>
      </c>
      <c r="E1152" s="112"/>
      <c r="F1152" s="112"/>
      <c r="G1152" s="49" t="s">
        <v>5692</v>
      </c>
      <c r="H1152" s="49" t="s">
        <v>5693</v>
      </c>
      <c r="I1152" s="112"/>
      <c r="J1152" s="102" t="s">
        <v>7490</v>
      </c>
      <c r="K1152" s="102"/>
      <c r="L1152" s="49" t="s">
        <v>7469</v>
      </c>
      <c r="M1152" s="152">
        <v>0</v>
      </c>
      <c r="N1152" s="49" t="s">
        <v>8509</v>
      </c>
      <c r="O1152" s="49" t="s">
        <v>8514</v>
      </c>
      <c r="P1152" s="112" t="s">
        <v>195</v>
      </c>
      <c r="Q1152" s="112" t="s">
        <v>80</v>
      </c>
      <c r="R1152" s="112"/>
      <c r="S1152" s="112"/>
    </row>
    <row r="1153" spans="1:19" x14ac:dyDescent="0.25">
      <c r="A1153" s="110" t="s">
        <v>4418</v>
      </c>
      <c r="B1153" s="111"/>
      <c r="C1153" s="112" t="s">
        <v>4439</v>
      </c>
      <c r="D1153" s="112" t="s">
        <v>7217</v>
      </c>
      <c r="E1153" s="112"/>
      <c r="F1153" s="112"/>
      <c r="G1153" s="49" t="s">
        <v>5714</v>
      </c>
      <c r="H1153" s="49" t="s">
        <v>5705</v>
      </c>
      <c r="I1153" s="112"/>
      <c r="J1153" s="102" t="s">
        <v>7490</v>
      </c>
      <c r="K1153" s="102"/>
      <c r="L1153" s="49" t="s">
        <v>7469</v>
      </c>
      <c r="M1153" s="152">
        <v>0</v>
      </c>
      <c r="N1153" s="49" t="s">
        <v>8509</v>
      </c>
      <c r="O1153" s="49" t="s">
        <v>8514</v>
      </c>
      <c r="P1153" s="112" t="s">
        <v>158</v>
      </c>
      <c r="Q1153" s="112" t="s">
        <v>80</v>
      </c>
      <c r="R1153" s="112"/>
      <c r="S1153" s="112"/>
    </row>
    <row r="1154" spans="1:19" x14ac:dyDescent="0.25">
      <c r="A1154" s="110" t="s">
        <v>4418</v>
      </c>
      <c r="B1154" s="111"/>
      <c r="C1154" s="112" t="s">
        <v>4434</v>
      </c>
      <c r="D1154" s="112" t="s">
        <v>7218</v>
      </c>
      <c r="E1154" s="112"/>
      <c r="F1154" s="112"/>
      <c r="G1154" s="49" t="s">
        <v>5704</v>
      </c>
      <c r="H1154" s="49" t="s">
        <v>5705</v>
      </c>
      <c r="I1154" s="112"/>
      <c r="J1154" s="102" t="s">
        <v>7490</v>
      </c>
      <c r="K1154" s="102"/>
      <c r="L1154" s="49" t="s">
        <v>7469</v>
      </c>
      <c r="M1154" s="152">
        <v>0</v>
      </c>
      <c r="N1154" s="49" t="s">
        <v>8509</v>
      </c>
      <c r="O1154" s="49" t="s">
        <v>8514</v>
      </c>
      <c r="P1154" s="112" t="s">
        <v>6321</v>
      </c>
      <c r="Q1154" s="112" t="s">
        <v>80</v>
      </c>
      <c r="R1154" s="112"/>
      <c r="S1154" s="112"/>
    </row>
    <row r="1155" spans="1:19" x14ac:dyDescent="0.25">
      <c r="A1155" s="110" t="s">
        <v>4418</v>
      </c>
      <c r="B1155" s="111"/>
      <c r="C1155" s="112" t="s">
        <v>4485</v>
      </c>
      <c r="D1155" s="112" t="s">
        <v>7219</v>
      </c>
      <c r="E1155" s="112"/>
      <c r="F1155" s="112"/>
      <c r="G1155" s="49" t="s">
        <v>5805</v>
      </c>
      <c r="H1155" s="49" t="s">
        <v>5806</v>
      </c>
      <c r="I1155" s="112"/>
      <c r="J1155" s="102" t="s">
        <v>7490</v>
      </c>
      <c r="K1155" s="102"/>
      <c r="L1155" s="49" t="s">
        <v>7469</v>
      </c>
      <c r="M1155" s="152">
        <v>0</v>
      </c>
      <c r="N1155" s="49" t="s">
        <v>8509</v>
      </c>
      <c r="O1155" s="49" t="s">
        <v>8514</v>
      </c>
      <c r="P1155" s="112" t="s">
        <v>262</v>
      </c>
      <c r="Q1155" s="112" t="s">
        <v>80</v>
      </c>
      <c r="R1155" s="112"/>
      <c r="S1155" s="112"/>
    </row>
    <row r="1156" spans="1:19" x14ac:dyDescent="0.25">
      <c r="A1156" s="110" t="s">
        <v>4418</v>
      </c>
      <c r="B1156" s="111"/>
      <c r="C1156" s="112" t="s">
        <v>4477</v>
      </c>
      <c r="D1156" s="112" t="s">
        <v>7220</v>
      </c>
      <c r="E1156" s="112"/>
      <c r="F1156" s="112"/>
      <c r="G1156" s="49" t="s">
        <v>5789</v>
      </c>
      <c r="H1156" s="49" t="s">
        <v>5790</v>
      </c>
      <c r="I1156" s="112"/>
      <c r="J1156" s="102" t="s">
        <v>7490</v>
      </c>
      <c r="K1156" s="102"/>
      <c r="L1156" s="49" t="s">
        <v>7469</v>
      </c>
      <c r="M1156" s="152">
        <v>0</v>
      </c>
      <c r="N1156" s="49" t="s">
        <v>8509</v>
      </c>
      <c r="O1156" s="49" t="s">
        <v>8514</v>
      </c>
      <c r="P1156" s="112" t="s">
        <v>6321</v>
      </c>
      <c r="Q1156" s="112" t="s">
        <v>80</v>
      </c>
      <c r="R1156" s="112"/>
      <c r="S1156" s="112"/>
    </row>
    <row r="1157" spans="1:19" x14ac:dyDescent="0.25">
      <c r="A1157" s="110" t="s">
        <v>4418</v>
      </c>
      <c r="B1157" s="111"/>
      <c r="C1157" s="112" t="s">
        <v>4450</v>
      </c>
      <c r="D1157" s="112" t="s">
        <v>7216</v>
      </c>
      <c r="E1157" s="112"/>
      <c r="F1157" s="112"/>
      <c r="G1157" s="49" t="s">
        <v>5735</v>
      </c>
      <c r="H1157" s="49" t="s">
        <v>5736</v>
      </c>
      <c r="I1157" s="112"/>
      <c r="J1157" s="102" t="s">
        <v>7490</v>
      </c>
      <c r="K1157" s="102"/>
      <c r="L1157" s="49" t="s">
        <v>7469</v>
      </c>
      <c r="M1157" s="152">
        <v>0</v>
      </c>
      <c r="N1157" s="49" t="s">
        <v>8509</v>
      </c>
      <c r="O1157" s="49" t="s">
        <v>8514</v>
      </c>
      <c r="P1157" s="112" t="s">
        <v>262</v>
      </c>
      <c r="Q1157" s="112" t="s">
        <v>80</v>
      </c>
      <c r="R1157" s="112"/>
      <c r="S1157" s="112"/>
    </row>
    <row r="1158" spans="1:19" x14ac:dyDescent="0.25">
      <c r="A1158" s="110" t="s">
        <v>4418</v>
      </c>
      <c r="B1158" s="111"/>
      <c r="C1158" s="112" t="s">
        <v>4427</v>
      </c>
      <c r="D1158" s="112" t="s">
        <v>7221</v>
      </c>
      <c r="E1158" s="112"/>
      <c r="F1158" s="112"/>
      <c r="G1158" s="49" t="s">
        <v>5690</v>
      </c>
      <c r="H1158" s="49" t="s">
        <v>5691</v>
      </c>
      <c r="I1158" s="112"/>
      <c r="J1158" s="102" t="s">
        <v>7490</v>
      </c>
      <c r="K1158" s="102"/>
      <c r="L1158" s="49" t="s">
        <v>7469</v>
      </c>
      <c r="M1158" s="152">
        <v>0</v>
      </c>
      <c r="N1158" s="49" t="s">
        <v>8509</v>
      </c>
      <c r="O1158" s="49" t="s">
        <v>8514</v>
      </c>
      <c r="P1158" s="112" t="s">
        <v>195</v>
      </c>
      <c r="Q1158" s="112" t="s">
        <v>80</v>
      </c>
      <c r="R1158" s="112"/>
      <c r="S1158" s="112"/>
    </row>
    <row r="1159" spans="1:19" x14ac:dyDescent="0.25">
      <c r="A1159" s="110" t="s">
        <v>4418</v>
      </c>
      <c r="B1159" s="111"/>
      <c r="C1159" s="112" t="s">
        <v>4486</v>
      </c>
      <c r="D1159" s="112" t="s">
        <v>7222</v>
      </c>
      <c r="E1159" s="112"/>
      <c r="F1159" s="112"/>
      <c r="G1159" s="49" t="s">
        <v>5807</v>
      </c>
      <c r="H1159" s="49" t="s">
        <v>5808</v>
      </c>
      <c r="I1159" s="112"/>
      <c r="J1159" s="102" t="s">
        <v>7490</v>
      </c>
      <c r="K1159" s="102"/>
      <c r="L1159" s="49" t="s">
        <v>7469</v>
      </c>
      <c r="M1159" s="152">
        <v>0</v>
      </c>
      <c r="N1159" s="49" t="s">
        <v>8509</v>
      </c>
      <c r="O1159" s="49" t="s">
        <v>8514</v>
      </c>
      <c r="P1159" s="112" t="s">
        <v>262</v>
      </c>
      <c r="Q1159" s="112" t="s">
        <v>80</v>
      </c>
      <c r="R1159" s="112"/>
      <c r="S1159" s="112"/>
    </row>
    <row r="1160" spans="1:19" x14ac:dyDescent="0.25">
      <c r="A1160" s="110" t="s">
        <v>4418</v>
      </c>
      <c r="B1160" s="111"/>
      <c r="C1160" s="112" t="s">
        <v>4470</v>
      </c>
      <c r="D1160" s="112" t="s">
        <v>6965</v>
      </c>
      <c r="E1160" s="112"/>
      <c r="F1160" s="112"/>
      <c r="G1160" s="49" t="s">
        <v>5775</v>
      </c>
      <c r="H1160" s="49" t="s">
        <v>5776</v>
      </c>
      <c r="I1160" s="112"/>
      <c r="J1160" s="102" t="s">
        <v>7490</v>
      </c>
      <c r="K1160" s="102"/>
      <c r="L1160" s="49" t="s">
        <v>7469</v>
      </c>
      <c r="M1160" s="152">
        <v>0</v>
      </c>
      <c r="N1160" s="49" t="s">
        <v>8509</v>
      </c>
      <c r="O1160" s="49" t="s">
        <v>8514</v>
      </c>
      <c r="P1160" s="112" t="s">
        <v>195</v>
      </c>
      <c r="Q1160" s="112" t="s">
        <v>80</v>
      </c>
      <c r="R1160" s="112"/>
      <c r="S1160" s="112"/>
    </row>
    <row r="1161" spans="1:19" x14ac:dyDescent="0.25">
      <c r="A1161" s="110" t="s">
        <v>4418</v>
      </c>
      <c r="B1161" s="111"/>
      <c r="C1161" s="112" t="s">
        <v>4461</v>
      </c>
      <c r="D1161" s="112" t="s">
        <v>7223</v>
      </c>
      <c r="E1161" s="112"/>
      <c r="F1161" s="112"/>
      <c r="G1161" s="49" t="s">
        <v>5757</v>
      </c>
      <c r="H1161" s="49" t="s">
        <v>5758</v>
      </c>
      <c r="I1161" s="112"/>
      <c r="J1161" s="102" t="s">
        <v>7490</v>
      </c>
      <c r="K1161" s="102"/>
      <c r="L1161" s="49" t="s">
        <v>7469</v>
      </c>
      <c r="M1161" s="152">
        <v>0</v>
      </c>
      <c r="N1161" s="49" t="s">
        <v>8509</v>
      </c>
      <c r="O1161" s="49" t="s">
        <v>8514</v>
      </c>
      <c r="P1161" s="112" t="s">
        <v>6349</v>
      </c>
      <c r="Q1161" s="112" t="s">
        <v>80</v>
      </c>
      <c r="R1161" s="112"/>
      <c r="S1161" s="112"/>
    </row>
    <row r="1162" spans="1:19" x14ac:dyDescent="0.25">
      <c r="A1162" s="110" t="s">
        <v>4418</v>
      </c>
      <c r="B1162" s="111"/>
      <c r="C1162" s="112" t="s">
        <v>4425</v>
      </c>
      <c r="D1162" s="112" t="s">
        <v>7224</v>
      </c>
      <c r="E1162" s="112"/>
      <c r="F1162" s="112"/>
      <c r="G1162" s="49" t="s">
        <v>5686</v>
      </c>
      <c r="H1162" s="49" t="s">
        <v>5687</v>
      </c>
      <c r="I1162" s="112"/>
      <c r="J1162" s="102" t="s">
        <v>7490</v>
      </c>
      <c r="K1162" s="102"/>
      <c r="L1162" s="49" t="s">
        <v>7469</v>
      </c>
      <c r="M1162" s="152">
        <v>0</v>
      </c>
      <c r="N1162" s="49" t="s">
        <v>8509</v>
      </c>
      <c r="O1162" s="49" t="s">
        <v>8514</v>
      </c>
      <c r="P1162" s="112" t="s">
        <v>195</v>
      </c>
      <c r="Q1162" s="112" t="s">
        <v>80</v>
      </c>
      <c r="R1162" s="112"/>
      <c r="S1162" s="112"/>
    </row>
    <row r="1163" spans="1:19" x14ac:dyDescent="0.25">
      <c r="A1163" s="110" t="s">
        <v>4418</v>
      </c>
      <c r="B1163" s="111"/>
      <c r="C1163" s="112" t="s">
        <v>4429</v>
      </c>
      <c r="D1163" s="112" t="s">
        <v>7185</v>
      </c>
      <c r="E1163" s="112"/>
      <c r="F1163" s="112"/>
      <c r="G1163" s="49" t="s">
        <v>5694</v>
      </c>
      <c r="H1163" s="49" t="s">
        <v>5695</v>
      </c>
      <c r="I1163" s="112"/>
      <c r="J1163" s="102" t="s">
        <v>7490</v>
      </c>
      <c r="K1163" s="102"/>
      <c r="L1163" s="49" t="s">
        <v>7469</v>
      </c>
      <c r="M1163" s="152">
        <v>0</v>
      </c>
      <c r="N1163" s="49" t="s">
        <v>8509</v>
      </c>
      <c r="O1163" s="49" t="s">
        <v>8514</v>
      </c>
      <c r="P1163" s="112" t="s">
        <v>195</v>
      </c>
      <c r="Q1163" s="112" t="s">
        <v>80</v>
      </c>
      <c r="R1163" s="112"/>
      <c r="S1163" s="112"/>
    </row>
    <row r="1164" spans="1:19" x14ac:dyDescent="0.25">
      <c r="A1164" s="110" t="s">
        <v>4418</v>
      </c>
      <c r="B1164" s="111"/>
      <c r="C1164" s="112" t="s">
        <v>4487</v>
      </c>
      <c r="D1164" s="112" t="s">
        <v>7225</v>
      </c>
      <c r="E1164" s="112"/>
      <c r="F1164" s="112"/>
      <c r="G1164" s="49" t="s">
        <v>5809</v>
      </c>
      <c r="H1164" s="61" t="s">
        <v>5810</v>
      </c>
      <c r="I1164" s="112"/>
      <c r="J1164" s="102" t="s">
        <v>7490</v>
      </c>
      <c r="K1164" s="102"/>
      <c r="L1164" s="49" t="s">
        <v>7469</v>
      </c>
      <c r="M1164" s="152">
        <v>0</v>
      </c>
      <c r="N1164" s="49" t="s">
        <v>8509</v>
      </c>
      <c r="O1164" s="49" t="s">
        <v>8514</v>
      </c>
      <c r="P1164" s="112" t="s">
        <v>262</v>
      </c>
      <c r="Q1164" s="112" t="s">
        <v>80</v>
      </c>
      <c r="R1164" s="112"/>
      <c r="S1164" s="112"/>
    </row>
    <row r="1165" spans="1:19" x14ac:dyDescent="0.25">
      <c r="A1165" s="110" t="s">
        <v>4418</v>
      </c>
      <c r="B1165" s="111"/>
      <c r="C1165" s="112" t="s">
        <v>4472</v>
      </c>
      <c r="D1165" s="112" t="s">
        <v>6966</v>
      </c>
      <c r="E1165" s="112"/>
      <c r="F1165" s="112"/>
      <c r="G1165" s="49" t="s">
        <v>5779</v>
      </c>
      <c r="H1165" s="49" t="s">
        <v>5780</v>
      </c>
      <c r="I1165" s="112"/>
      <c r="J1165" s="102" t="s">
        <v>7490</v>
      </c>
      <c r="K1165" s="102"/>
      <c r="L1165" s="49" t="s">
        <v>7469</v>
      </c>
      <c r="M1165" s="152">
        <v>0</v>
      </c>
      <c r="N1165" s="49" t="s">
        <v>8509</v>
      </c>
      <c r="O1165" s="49" t="s">
        <v>8514</v>
      </c>
      <c r="P1165" s="112" t="s">
        <v>195</v>
      </c>
      <c r="Q1165" s="112" t="s">
        <v>80</v>
      </c>
      <c r="R1165" s="112"/>
      <c r="S1165" s="112"/>
    </row>
    <row r="1166" spans="1:19" x14ac:dyDescent="0.25">
      <c r="A1166" s="110" t="s">
        <v>4418</v>
      </c>
      <c r="B1166" s="111"/>
      <c r="C1166" s="112" t="s">
        <v>4488</v>
      </c>
      <c r="D1166" s="112" t="s">
        <v>7226</v>
      </c>
      <c r="E1166" s="112"/>
      <c r="F1166" s="112"/>
      <c r="G1166" s="49" t="s">
        <v>5811</v>
      </c>
      <c r="H1166" s="61" t="s">
        <v>5812</v>
      </c>
      <c r="I1166" s="112"/>
      <c r="J1166" s="102" t="s">
        <v>7490</v>
      </c>
      <c r="K1166" s="102"/>
      <c r="L1166" s="49" t="s">
        <v>7469</v>
      </c>
      <c r="M1166" s="152">
        <v>0</v>
      </c>
      <c r="N1166" s="49" t="s">
        <v>8509</v>
      </c>
      <c r="O1166" s="49" t="s">
        <v>8514</v>
      </c>
      <c r="P1166" s="112" t="s">
        <v>262</v>
      </c>
      <c r="Q1166" s="112" t="s">
        <v>80</v>
      </c>
      <c r="R1166" s="112"/>
      <c r="S1166" s="112"/>
    </row>
    <row r="1167" spans="1:19" x14ac:dyDescent="0.25">
      <c r="A1167" s="110" t="s">
        <v>4418</v>
      </c>
      <c r="B1167" s="111"/>
      <c r="C1167" s="112" t="s">
        <v>4471</v>
      </c>
      <c r="D1167" s="112" t="s">
        <v>7227</v>
      </c>
      <c r="E1167" s="112"/>
      <c r="F1167" s="112"/>
      <c r="G1167" s="49" t="s">
        <v>5777</v>
      </c>
      <c r="H1167" s="49" t="s">
        <v>5778</v>
      </c>
      <c r="I1167" s="112"/>
      <c r="J1167" s="102" t="s">
        <v>7490</v>
      </c>
      <c r="K1167" s="102"/>
      <c r="L1167" s="49" t="s">
        <v>7469</v>
      </c>
      <c r="M1167" s="152">
        <v>0</v>
      </c>
      <c r="N1167" s="49" t="s">
        <v>8509</v>
      </c>
      <c r="O1167" s="49" t="s">
        <v>8514</v>
      </c>
      <c r="P1167" s="112" t="s">
        <v>195</v>
      </c>
      <c r="Q1167" s="112" t="s">
        <v>80</v>
      </c>
      <c r="R1167" s="112"/>
      <c r="S1167" s="112"/>
    </row>
    <row r="1168" spans="1:19" x14ac:dyDescent="0.25">
      <c r="A1168" s="110" t="s">
        <v>4418</v>
      </c>
      <c r="B1168" s="111"/>
      <c r="C1168" s="112" t="s">
        <v>4433</v>
      </c>
      <c r="D1168" s="112" t="s">
        <v>6967</v>
      </c>
      <c r="E1168" s="112"/>
      <c r="F1168" s="112"/>
      <c r="G1168" s="49" t="s">
        <v>5702</v>
      </c>
      <c r="H1168" s="49" t="s">
        <v>5703</v>
      </c>
      <c r="I1168" s="112"/>
      <c r="J1168" s="102" t="s">
        <v>7490</v>
      </c>
      <c r="K1168" s="102"/>
      <c r="L1168" s="49" t="s">
        <v>7469</v>
      </c>
      <c r="M1168" s="152">
        <v>0</v>
      </c>
      <c r="N1168" s="49" t="s">
        <v>8509</v>
      </c>
      <c r="O1168" s="49" t="s">
        <v>8514</v>
      </c>
      <c r="P1168" s="112" t="s">
        <v>6350</v>
      </c>
      <c r="Q1168" s="112" t="s">
        <v>80</v>
      </c>
      <c r="R1168" s="112"/>
      <c r="S1168" s="112"/>
    </row>
    <row r="1169" spans="1:19" x14ac:dyDescent="0.25">
      <c r="A1169" s="110" t="s">
        <v>4418</v>
      </c>
      <c r="B1169" s="111"/>
      <c r="C1169" s="120" t="s">
        <v>4483</v>
      </c>
      <c r="D1169" s="112" t="s">
        <v>7228</v>
      </c>
      <c r="E1169" s="112"/>
      <c r="F1169" s="112"/>
      <c r="G1169" s="49" t="s">
        <v>5801</v>
      </c>
      <c r="H1169" s="61" t="s">
        <v>5802</v>
      </c>
      <c r="I1169" s="112"/>
      <c r="J1169" s="102" t="s">
        <v>7490</v>
      </c>
      <c r="K1169" s="102"/>
      <c r="L1169" s="49" t="s">
        <v>7469</v>
      </c>
      <c r="M1169" s="152">
        <v>0</v>
      </c>
      <c r="N1169" s="49" t="s">
        <v>8509</v>
      </c>
      <c r="O1169" s="49" t="s">
        <v>8514</v>
      </c>
      <c r="P1169" s="112" t="s">
        <v>262</v>
      </c>
      <c r="Q1169" s="112" t="s">
        <v>80</v>
      </c>
      <c r="R1169" s="112"/>
      <c r="S1169" s="112"/>
    </row>
    <row r="1170" spans="1:19" x14ac:dyDescent="0.25">
      <c r="A1170" s="110" t="s">
        <v>4418</v>
      </c>
      <c r="B1170" s="111"/>
      <c r="C1170" s="112" t="s">
        <v>4462</v>
      </c>
      <c r="D1170" s="112" t="s">
        <v>5760</v>
      </c>
      <c r="E1170" s="112"/>
      <c r="F1170" s="112"/>
      <c r="G1170" s="49" t="s">
        <v>5759</v>
      </c>
      <c r="H1170" s="49" t="s">
        <v>5760</v>
      </c>
      <c r="I1170" s="112"/>
      <c r="J1170" s="102" t="s">
        <v>7490</v>
      </c>
      <c r="K1170" s="102"/>
      <c r="L1170" s="49" t="s">
        <v>7469</v>
      </c>
      <c r="M1170" s="152">
        <v>0</v>
      </c>
      <c r="N1170" s="49" t="s">
        <v>8509</v>
      </c>
      <c r="O1170" s="49" t="s">
        <v>8514</v>
      </c>
      <c r="P1170" s="112" t="s">
        <v>6349</v>
      </c>
      <c r="Q1170" s="112" t="s">
        <v>80</v>
      </c>
      <c r="R1170" s="112"/>
      <c r="S1170" s="112"/>
    </row>
    <row r="1171" spans="1:19" x14ac:dyDescent="0.25">
      <c r="A1171" s="110" t="s">
        <v>4418</v>
      </c>
      <c r="B1171" s="111"/>
      <c r="C1171" s="112" t="s">
        <v>4451</v>
      </c>
      <c r="D1171" s="112" t="s">
        <v>7229</v>
      </c>
      <c r="E1171" s="112"/>
      <c r="F1171" s="112"/>
      <c r="G1171" s="49" t="s">
        <v>5737</v>
      </c>
      <c r="H1171" s="49" t="s">
        <v>5738</v>
      </c>
      <c r="I1171" s="112"/>
      <c r="J1171" s="102" t="s">
        <v>7490</v>
      </c>
      <c r="K1171" s="102"/>
      <c r="L1171" s="49" t="s">
        <v>7469</v>
      </c>
      <c r="M1171" s="152">
        <v>0</v>
      </c>
      <c r="N1171" s="49" t="s">
        <v>8509</v>
      </c>
      <c r="O1171" s="49" t="s">
        <v>8514</v>
      </c>
      <c r="P1171" s="112" t="s">
        <v>262</v>
      </c>
      <c r="Q1171" s="112" t="s">
        <v>80</v>
      </c>
      <c r="R1171" s="112"/>
      <c r="S1171" s="112"/>
    </row>
    <row r="1172" spans="1:19" x14ac:dyDescent="0.25">
      <c r="A1172" s="110" t="s">
        <v>4418</v>
      </c>
      <c r="B1172" s="111"/>
      <c r="C1172" s="112" t="s">
        <v>4430</v>
      </c>
      <c r="D1172" s="112" t="s">
        <v>6968</v>
      </c>
      <c r="E1172" s="112"/>
      <c r="F1172" s="112"/>
      <c r="G1172" s="49" t="s">
        <v>5696</v>
      </c>
      <c r="H1172" s="49" t="s">
        <v>5697</v>
      </c>
      <c r="I1172" s="112"/>
      <c r="J1172" s="102" t="s">
        <v>7490</v>
      </c>
      <c r="K1172" s="102"/>
      <c r="L1172" s="49" t="s">
        <v>7469</v>
      </c>
      <c r="M1172" s="152">
        <v>0</v>
      </c>
      <c r="N1172" s="49" t="s">
        <v>8509</v>
      </c>
      <c r="O1172" s="49" t="s">
        <v>8514</v>
      </c>
      <c r="P1172" s="112" t="s">
        <v>195</v>
      </c>
      <c r="Q1172" s="112" t="s">
        <v>80</v>
      </c>
      <c r="R1172" s="112"/>
      <c r="S1172" s="112"/>
    </row>
    <row r="1173" spans="1:19" x14ac:dyDescent="0.25">
      <c r="A1173" s="110" t="s">
        <v>4418</v>
      </c>
      <c r="B1173" s="111"/>
      <c r="C1173" s="112" t="s">
        <v>4489</v>
      </c>
      <c r="D1173" s="112" t="s">
        <v>7230</v>
      </c>
      <c r="E1173" s="112"/>
      <c r="F1173" s="112"/>
      <c r="G1173" s="49" t="s">
        <v>5813</v>
      </c>
      <c r="H1173" s="49" t="s">
        <v>5814</v>
      </c>
      <c r="I1173" s="112"/>
      <c r="J1173" s="102" t="s">
        <v>7490</v>
      </c>
      <c r="K1173" s="102"/>
      <c r="L1173" s="49" t="s">
        <v>7469</v>
      </c>
      <c r="M1173" s="152">
        <v>0</v>
      </c>
      <c r="N1173" s="49" t="s">
        <v>8509</v>
      </c>
      <c r="O1173" s="49" t="s">
        <v>8514</v>
      </c>
      <c r="P1173" s="112" t="s">
        <v>262</v>
      </c>
      <c r="Q1173" s="112" t="s">
        <v>80</v>
      </c>
      <c r="R1173" s="112"/>
      <c r="S1173" s="112"/>
    </row>
    <row r="1174" spans="1:19" x14ac:dyDescent="0.25">
      <c r="A1174" s="110" t="s">
        <v>4418</v>
      </c>
      <c r="B1174" s="111"/>
      <c r="C1174" s="112" t="s">
        <v>4473</v>
      </c>
      <c r="D1174" s="112" t="s">
        <v>7231</v>
      </c>
      <c r="E1174" s="112"/>
      <c r="F1174" s="112"/>
      <c r="G1174" s="49" t="s">
        <v>5781</v>
      </c>
      <c r="H1174" s="49" t="s">
        <v>5782</v>
      </c>
      <c r="I1174" s="112"/>
      <c r="J1174" s="102" t="s">
        <v>7490</v>
      </c>
      <c r="K1174" s="102"/>
      <c r="L1174" s="49" t="s">
        <v>7469</v>
      </c>
      <c r="M1174" s="152">
        <v>0</v>
      </c>
      <c r="N1174" s="49" t="s">
        <v>8509</v>
      </c>
      <c r="O1174" s="49" t="s">
        <v>8514</v>
      </c>
      <c r="P1174" s="112" t="s">
        <v>195</v>
      </c>
      <c r="Q1174" s="112" t="s">
        <v>80</v>
      </c>
      <c r="R1174" s="112"/>
      <c r="S1174" s="112"/>
    </row>
    <row r="1175" spans="1:19" x14ac:dyDescent="0.25">
      <c r="A1175" s="110" t="s">
        <v>4418</v>
      </c>
      <c r="B1175" s="111"/>
      <c r="C1175" s="112" t="s">
        <v>4426</v>
      </c>
      <c r="D1175" s="112" t="s">
        <v>7232</v>
      </c>
      <c r="E1175" s="112"/>
      <c r="F1175" s="112"/>
      <c r="G1175" s="49" t="s">
        <v>5688</v>
      </c>
      <c r="H1175" s="49" t="s">
        <v>5689</v>
      </c>
      <c r="I1175" s="112"/>
      <c r="J1175" s="102" t="s">
        <v>7490</v>
      </c>
      <c r="K1175" s="102"/>
      <c r="L1175" s="49" t="s">
        <v>7469</v>
      </c>
      <c r="M1175" s="152">
        <v>0</v>
      </c>
      <c r="N1175" s="49" t="s">
        <v>8509</v>
      </c>
      <c r="O1175" s="49" t="s">
        <v>8514</v>
      </c>
      <c r="P1175" s="112" t="s">
        <v>195</v>
      </c>
      <c r="Q1175" s="112" t="s">
        <v>80</v>
      </c>
      <c r="R1175" s="112"/>
      <c r="S1175" s="112"/>
    </row>
    <row r="1176" spans="1:19" x14ac:dyDescent="0.25">
      <c r="A1176" s="110" t="s">
        <v>4418</v>
      </c>
      <c r="B1176" s="111"/>
      <c r="C1176" s="120" t="s">
        <v>4440</v>
      </c>
      <c r="D1176" s="120" t="s">
        <v>7237</v>
      </c>
      <c r="E1176" s="112"/>
      <c r="F1176" s="112"/>
      <c r="G1176" s="49" t="s">
        <v>5715</v>
      </c>
      <c r="H1176" s="49" t="s">
        <v>5716</v>
      </c>
      <c r="I1176" s="112"/>
      <c r="J1176" s="102" t="s">
        <v>7490</v>
      </c>
      <c r="K1176" s="102"/>
      <c r="L1176" s="49" t="s">
        <v>7469</v>
      </c>
      <c r="M1176" s="152">
        <v>0</v>
      </c>
      <c r="N1176" s="49" t="s">
        <v>8509</v>
      </c>
      <c r="O1176" s="49" t="s">
        <v>8514</v>
      </c>
      <c r="P1176" s="112" t="s">
        <v>158</v>
      </c>
      <c r="Q1176" s="112" t="s">
        <v>80</v>
      </c>
      <c r="R1176" s="112"/>
      <c r="S1176" s="112"/>
    </row>
    <row r="1177" spans="1:19" x14ac:dyDescent="0.25">
      <c r="A1177" s="110" t="s">
        <v>4418</v>
      </c>
      <c r="B1177" s="111"/>
      <c r="C1177" s="120" t="s">
        <v>4490</v>
      </c>
      <c r="D1177" s="120" t="s">
        <v>7238</v>
      </c>
      <c r="E1177" s="112"/>
      <c r="F1177" s="112"/>
      <c r="G1177" s="49" t="s">
        <v>5815</v>
      </c>
      <c r="H1177" s="49" t="s">
        <v>5816</v>
      </c>
      <c r="I1177" s="112"/>
      <c r="J1177" s="102" t="s">
        <v>7490</v>
      </c>
      <c r="K1177" s="102"/>
      <c r="L1177" s="49" t="s">
        <v>7469</v>
      </c>
      <c r="M1177" s="152">
        <v>0</v>
      </c>
      <c r="N1177" s="49" t="s">
        <v>8509</v>
      </c>
      <c r="O1177" s="49" t="s">
        <v>8514</v>
      </c>
      <c r="P1177" s="112" t="s">
        <v>262</v>
      </c>
      <c r="Q1177" s="112" t="s">
        <v>80</v>
      </c>
      <c r="R1177" s="112"/>
      <c r="S1177" s="112"/>
    </row>
    <row r="1178" spans="1:19" x14ac:dyDescent="0.25">
      <c r="A1178" s="110" t="s">
        <v>4418</v>
      </c>
      <c r="B1178" s="111"/>
      <c r="C1178" s="112" t="s">
        <v>4499</v>
      </c>
      <c r="D1178" s="112" t="s">
        <v>7235</v>
      </c>
      <c r="E1178" s="112"/>
      <c r="F1178" s="112"/>
      <c r="G1178" s="49" t="s">
        <v>5833</v>
      </c>
      <c r="H1178" s="49" t="s">
        <v>5834</v>
      </c>
      <c r="I1178" s="112"/>
      <c r="J1178" s="102" t="s">
        <v>7490</v>
      </c>
      <c r="K1178" s="102"/>
      <c r="L1178" s="49" t="s">
        <v>7469</v>
      </c>
      <c r="M1178" s="152">
        <v>0</v>
      </c>
      <c r="N1178" s="49" t="s">
        <v>8509</v>
      </c>
      <c r="O1178" s="49" t="s">
        <v>8514</v>
      </c>
      <c r="P1178" s="112" t="s">
        <v>262</v>
      </c>
      <c r="Q1178" s="112" t="s">
        <v>80</v>
      </c>
      <c r="R1178" s="112"/>
      <c r="S1178" s="112"/>
    </row>
    <row r="1179" spans="1:19" x14ac:dyDescent="0.25">
      <c r="A1179" s="110" t="s">
        <v>4418</v>
      </c>
      <c r="B1179" s="111"/>
      <c r="C1179" s="112" t="s">
        <v>4497</v>
      </c>
      <c r="D1179" s="112" t="s">
        <v>7236</v>
      </c>
      <c r="E1179" s="112"/>
      <c r="F1179" s="112"/>
      <c r="G1179" s="49" t="s">
        <v>5829</v>
      </c>
      <c r="H1179" s="49" t="s">
        <v>5830</v>
      </c>
      <c r="I1179" s="112"/>
      <c r="J1179" s="102" t="s">
        <v>7490</v>
      </c>
      <c r="K1179" s="102"/>
      <c r="L1179" s="49" t="s">
        <v>7469</v>
      </c>
      <c r="M1179" s="152">
        <v>0</v>
      </c>
      <c r="N1179" s="49" t="s">
        <v>8509</v>
      </c>
      <c r="O1179" s="49" t="s">
        <v>8514</v>
      </c>
      <c r="P1179" s="112" t="s">
        <v>262</v>
      </c>
      <c r="Q1179" s="112" t="s">
        <v>80</v>
      </c>
      <c r="R1179" s="112"/>
      <c r="S1179" s="112"/>
    </row>
    <row r="1180" spans="1:19" x14ac:dyDescent="0.25">
      <c r="A1180" s="110" t="s">
        <v>4418</v>
      </c>
      <c r="B1180" s="111"/>
      <c r="C1180" s="120" t="s">
        <v>4435</v>
      </c>
      <c r="D1180" s="112" t="s">
        <v>7233</v>
      </c>
      <c r="E1180" s="112"/>
      <c r="F1180" s="112"/>
      <c r="G1180" s="49" t="s">
        <v>5706</v>
      </c>
      <c r="H1180" s="49" t="s">
        <v>5707</v>
      </c>
      <c r="I1180" s="112"/>
      <c r="J1180" s="102" t="s">
        <v>7490</v>
      </c>
      <c r="K1180" s="102"/>
      <c r="L1180" s="49" t="s">
        <v>7469</v>
      </c>
      <c r="M1180" s="152">
        <v>0</v>
      </c>
      <c r="N1180" s="49" t="s">
        <v>8509</v>
      </c>
      <c r="O1180" s="49" t="s">
        <v>8514</v>
      </c>
      <c r="P1180" s="112" t="s">
        <v>158</v>
      </c>
      <c r="Q1180" s="112" t="s">
        <v>80</v>
      </c>
      <c r="R1180" s="112"/>
      <c r="S1180" s="112"/>
    </row>
    <row r="1181" spans="1:19" x14ac:dyDescent="0.25">
      <c r="A1181" s="110" t="s">
        <v>4418</v>
      </c>
      <c r="B1181" s="111"/>
      <c r="C1181" s="112" t="s">
        <v>4420</v>
      </c>
      <c r="D1181" s="112" t="s">
        <v>7240</v>
      </c>
      <c r="E1181" s="112"/>
      <c r="F1181" s="112"/>
      <c r="G1181" s="49" t="s">
        <v>5676</v>
      </c>
      <c r="H1181" s="49" t="s">
        <v>5677</v>
      </c>
      <c r="I1181" s="112"/>
      <c r="J1181" s="102" t="s">
        <v>7490</v>
      </c>
      <c r="K1181" s="102"/>
      <c r="L1181" s="49" t="s">
        <v>7469</v>
      </c>
      <c r="M1181" s="152">
        <v>0</v>
      </c>
      <c r="N1181" s="49" t="s">
        <v>8509</v>
      </c>
      <c r="O1181" s="49" t="s">
        <v>8514</v>
      </c>
      <c r="P1181" s="112" t="s">
        <v>195</v>
      </c>
      <c r="Q1181" s="112" t="s">
        <v>80</v>
      </c>
      <c r="R1181" s="112"/>
      <c r="S1181" s="112"/>
    </row>
    <row r="1182" spans="1:19" x14ac:dyDescent="0.25">
      <c r="A1182" s="110" t="s">
        <v>4418</v>
      </c>
      <c r="B1182" s="111"/>
      <c r="C1182" s="120" t="s">
        <v>4479</v>
      </c>
      <c r="D1182" s="112" t="s">
        <v>7234</v>
      </c>
      <c r="E1182" s="112"/>
      <c r="F1182" s="112"/>
      <c r="G1182" s="49" t="s">
        <v>5793</v>
      </c>
      <c r="H1182" s="49" t="s">
        <v>5794</v>
      </c>
      <c r="I1182" s="112"/>
      <c r="J1182" s="102" t="s">
        <v>7490</v>
      </c>
      <c r="K1182" s="102"/>
      <c r="L1182" s="49" t="s">
        <v>7469</v>
      </c>
      <c r="M1182" s="152">
        <v>0</v>
      </c>
      <c r="N1182" s="49" t="s">
        <v>8509</v>
      </c>
      <c r="O1182" s="49" t="s">
        <v>8514</v>
      </c>
      <c r="P1182" s="112" t="s">
        <v>262</v>
      </c>
      <c r="Q1182" s="112" t="s">
        <v>80</v>
      </c>
      <c r="R1182" s="112"/>
      <c r="S1182" s="112"/>
    </row>
    <row r="1183" spans="1:19" x14ac:dyDescent="0.25">
      <c r="A1183" s="110" t="s">
        <v>4418</v>
      </c>
      <c r="B1183" s="111"/>
      <c r="C1183" s="112" t="s">
        <v>4466</v>
      </c>
      <c r="D1183" s="112" t="s">
        <v>7239</v>
      </c>
      <c r="E1183" s="112"/>
      <c r="F1183" s="112"/>
      <c r="G1183" s="49" t="s">
        <v>5767</v>
      </c>
      <c r="H1183" s="49" t="s">
        <v>5768</v>
      </c>
      <c r="I1183" s="112"/>
      <c r="J1183" s="102" t="s">
        <v>7490</v>
      </c>
      <c r="K1183" s="102"/>
      <c r="L1183" s="49" t="s">
        <v>7469</v>
      </c>
      <c r="M1183" s="152">
        <v>0</v>
      </c>
      <c r="N1183" s="49" t="s">
        <v>8509</v>
      </c>
      <c r="O1183" s="49" t="s">
        <v>8514</v>
      </c>
      <c r="P1183" s="112" t="s">
        <v>195</v>
      </c>
      <c r="Q1183" s="112" t="s">
        <v>80</v>
      </c>
      <c r="R1183" s="112"/>
      <c r="S1183" s="112"/>
    </row>
    <row r="1184" spans="1:19" x14ac:dyDescent="0.25">
      <c r="A1184" s="110" t="s">
        <v>4418</v>
      </c>
      <c r="B1184" s="111"/>
      <c r="C1184" s="112" t="s">
        <v>4421</v>
      </c>
      <c r="D1184" s="112" t="s">
        <v>7241</v>
      </c>
      <c r="E1184" s="112"/>
      <c r="F1184" s="112"/>
      <c r="G1184" s="49" t="s">
        <v>5678</v>
      </c>
      <c r="H1184" s="49" t="s">
        <v>5679</v>
      </c>
      <c r="I1184" s="112"/>
      <c r="J1184" s="102" t="s">
        <v>7490</v>
      </c>
      <c r="K1184" s="102"/>
      <c r="L1184" s="49" t="s">
        <v>7469</v>
      </c>
      <c r="M1184" s="152">
        <v>0</v>
      </c>
      <c r="N1184" s="49" t="s">
        <v>8509</v>
      </c>
      <c r="O1184" s="49" t="s">
        <v>8514</v>
      </c>
      <c r="P1184" s="112" t="s">
        <v>195</v>
      </c>
      <c r="Q1184" s="112" t="s">
        <v>80</v>
      </c>
      <c r="R1184" s="112"/>
      <c r="S1184" s="112"/>
    </row>
    <row r="1185" spans="1:19" x14ac:dyDescent="0.25">
      <c r="A1185" s="110" t="s">
        <v>4418</v>
      </c>
      <c r="B1185" s="111"/>
      <c r="C1185" s="112" t="s">
        <v>4498</v>
      </c>
      <c r="D1185" s="112" t="s">
        <v>7242</v>
      </c>
      <c r="E1185" s="112"/>
      <c r="F1185" s="112"/>
      <c r="G1185" s="49" t="s">
        <v>5831</v>
      </c>
      <c r="H1185" s="49" t="s">
        <v>5832</v>
      </c>
      <c r="I1185" s="112"/>
      <c r="J1185" s="102" t="s">
        <v>7490</v>
      </c>
      <c r="K1185" s="102"/>
      <c r="L1185" s="49" t="s">
        <v>7469</v>
      </c>
      <c r="M1185" s="152">
        <v>0</v>
      </c>
      <c r="N1185" s="49" t="s">
        <v>8509</v>
      </c>
      <c r="O1185" s="49" t="s">
        <v>8514</v>
      </c>
      <c r="P1185" s="112" t="s">
        <v>262</v>
      </c>
      <c r="Q1185" s="112" t="s">
        <v>80</v>
      </c>
      <c r="R1185" s="112"/>
      <c r="S1185" s="112"/>
    </row>
    <row r="1186" spans="1:19" x14ac:dyDescent="0.25">
      <c r="A1186" s="110" t="s">
        <v>4418</v>
      </c>
      <c r="B1186" s="111"/>
      <c r="C1186" s="112" t="s">
        <v>4500</v>
      </c>
      <c r="D1186" s="112" t="s">
        <v>7243</v>
      </c>
      <c r="E1186" s="112"/>
      <c r="F1186" s="112"/>
      <c r="G1186" s="49" t="s">
        <v>5835</v>
      </c>
      <c r="H1186" s="49" t="s">
        <v>5836</v>
      </c>
      <c r="I1186" s="112"/>
      <c r="J1186" s="102" t="s">
        <v>7490</v>
      </c>
      <c r="K1186" s="102"/>
      <c r="L1186" s="49" t="s">
        <v>7469</v>
      </c>
      <c r="M1186" s="152">
        <v>0</v>
      </c>
      <c r="N1186" s="49" t="s">
        <v>8509</v>
      </c>
      <c r="O1186" s="49" t="s">
        <v>8514</v>
      </c>
      <c r="P1186" s="112" t="s">
        <v>262</v>
      </c>
      <c r="Q1186" s="112" t="s">
        <v>80</v>
      </c>
      <c r="R1186" s="112"/>
      <c r="S1186" s="112"/>
    </row>
    <row r="1187" spans="1:19" x14ac:dyDescent="0.25">
      <c r="A1187" s="110" t="s">
        <v>4418</v>
      </c>
      <c r="B1187" s="111"/>
      <c r="C1187" s="112" t="s">
        <v>4442</v>
      </c>
      <c r="D1187" s="112" t="s">
        <v>7244</v>
      </c>
      <c r="E1187" s="112"/>
      <c r="F1187" s="112"/>
      <c r="G1187" s="49" t="s">
        <v>5719</v>
      </c>
      <c r="H1187" s="49" t="s">
        <v>5720</v>
      </c>
      <c r="I1187" s="112"/>
      <c r="J1187" s="102" t="s">
        <v>7490</v>
      </c>
      <c r="K1187" s="102"/>
      <c r="L1187" s="49" t="s">
        <v>7469</v>
      </c>
      <c r="M1187" s="152">
        <v>0</v>
      </c>
      <c r="N1187" s="49" t="s">
        <v>8509</v>
      </c>
      <c r="O1187" s="49" t="s">
        <v>8514</v>
      </c>
      <c r="P1187" s="112" t="s">
        <v>158</v>
      </c>
      <c r="Q1187" s="112" t="s">
        <v>80</v>
      </c>
      <c r="R1187" s="112"/>
      <c r="S1187" s="112"/>
    </row>
    <row r="1188" spans="1:19" x14ac:dyDescent="0.25">
      <c r="A1188" s="110" t="s">
        <v>4418</v>
      </c>
      <c r="B1188" s="111"/>
      <c r="C1188" s="112" t="s">
        <v>4431</v>
      </c>
      <c r="D1188" s="112" t="s">
        <v>6969</v>
      </c>
      <c r="E1188" s="112"/>
      <c r="F1188" s="112"/>
      <c r="G1188" s="49" t="s">
        <v>5698</v>
      </c>
      <c r="H1188" s="49" t="s">
        <v>5699</v>
      </c>
      <c r="I1188" s="112"/>
      <c r="J1188" s="102" t="s">
        <v>7490</v>
      </c>
      <c r="K1188" s="102"/>
      <c r="L1188" s="49" t="s">
        <v>7469</v>
      </c>
      <c r="M1188" s="152">
        <v>0</v>
      </c>
      <c r="N1188" s="49" t="s">
        <v>8509</v>
      </c>
      <c r="O1188" s="49" t="s">
        <v>8514</v>
      </c>
      <c r="P1188" s="112" t="s">
        <v>195</v>
      </c>
      <c r="Q1188" s="112" t="s">
        <v>80</v>
      </c>
      <c r="R1188" s="112"/>
      <c r="S1188" s="112"/>
    </row>
    <row r="1189" spans="1:19" x14ac:dyDescent="0.25">
      <c r="A1189" s="110" t="s">
        <v>4418</v>
      </c>
      <c r="B1189" s="111"/>
      <c r="C1189" s="112" t="s">
        <v>4492</v>
      </c>
      <c r="D1189" s="112" t="s">
        <v>7245</v>
      </c>
      <c r="E1189" s="112"/>
      <c r="F1189" s="112"/>
      <c r="G1189" s="49" t="s">
        <v>5819</v>
      </c>
      <c r="H1189" s="49" t="s">
        <v>5820</v>
      </c>
      <c r="I1189" s="112"/>
      <c r="J1189" s="102" t="s">
        <v>7490</v>
      </c>
      <c r="K1189" s="102"/>
      <c r="L1189" s="49" t="s">
        <v>7469</v>
      </c>
      <c r="M1189" s="152">
        <v>0</v>
      </c>
      <c r="N1189" s="49" t="s">
        <v>8509</v>
      </c>
      <c r="O1189" s="49" t="s">
        <v>8514</v>
      </c>
      <c r="P1189" s="112" t="s">
        <v>262</v>
      </c>
      <c r="Q1189" s="112" t="s">
        <v>80</v>
      </c>
      <c r="R1189" s="112"/>
      <c r="S1189" s="112"/>
    </row>
    <row r="1190" spans="1:19" x14ac:dyDescent="0.25">
      <c r="A1190" s="110" t="s">
        <v>4418</v>
      </c>
      <c r="B1190" s="111"/>
      <c r="C1190" s="112" t="s">
        <v>4474</v>
      </c>
      <c r="D1190" s="112" t="s">
        <v>7246</v>
      </c>
      <c r="E1190" s="112"/>
      <c r="F1190" s="112"/>
      <c r="G1190" s="49" t="s">
        <v>5783</v>
      </c>
      <c r="H1190" s="49" t="s">
        <v>5784</v>
      </c>
      <c r="I1190" s="112"/>
      <c r="J1190" s="102" t="s">
        <v>7490</v>
      </c>
      <c r="K1190" s="102"/>
      <c r="L1190" s="49" t="s">
        <v>7469</v>
      </c>
      <c r="M1190" s="152">
        <v>0</v>
      </c>
      <c r="N1190" s="49" t="s">
        <v>8509</v>
      </c>
      <c r="O1190" s="49" t="s">
        <v>8514</v>
      </c>
      <c r="P1190" s="112" t="s">
        <v>195</v>
      </c>
      <c r="Q1190" s="112" t="s">
        <v>80</v>
      </c>
      <c r="R1190" s="112"/>
      <c r="S1190" s="112"/>
    </row>
    <row r="1191" spans="1:19" x14ac:dyDescent="0.25">
      <c r="A1191" s="110" t="s">
        <v>4418</v>
      </c>
      <c r="B1191" s="111"/>
      <c r="C1191" s="112" t="s">
        <v>4441</v>
      </c>
      <c r="D1191" s="112" t="s">
        <v>7247</v>
      </c>
      <c r="E1191" s="112"/>
      <c r="F1191" s="112"/>
      <c r="G1191" s="49" t="s">
        <v>5717</v>
      </c>
      <c r="H1191" s="49" t="s">
        <v>5718</v>
      </c>
      <c r="I1191" s="112"/>
      <c r="J1191" s="102" t="s">
        <v>7490</v>
      </c>
      <c r="K1191" s="102"/>
      <c r="L1191" s="49" t="s">
        <v>7469</v>
      </c>
      <c r="M1191" s="152">
        <v>0</v>
      </c>
      <c r="N1191" s="49" t="s">
        <v>8509</v>
      </c>
      <c r="O1191" s="49" t="s">
        <v>8514</v>
      </c>
      <c r="P1191" s="112" t="s">
        <v>158</v>
      </c>
      <c r="Q1191" s="112" t="s">
        <v>80</v>
      </c>
      <c r="R1191" s="112"/>
      <c r="S1191" s="112"/>
    </row>
    <row r="1192" spans="1:19" x14ac:dyDescent="0.25">
      <c r="A1192" s="110" t="s">
        <v>4418</v>
      </c>
      <c r="B1192" s="111"/>
      <c r="C1192" s="112" t="s">
        <v>4491</v>
      </c>
      <c r="D1192" s="112" t="s">
        <v>7248</v>
      </c>
      <c r="E1192" s="112"/>
      <c r="F1192" s="112"/>
      <c r="G1192" s="49" t="s">
        <v>5817</v>
      </c>
      <c r="H1192" s="49" t="s">
        <v>5818</v>
      </c>
      <c r="I1192" s="112"/>
      <c r="J1192" s="102" t="s">
        <v>7490</v>
      </c>
      <c r="K1192" s="102"/>
      <c r="L1192" s="49" t="s">
        <v>7469</v>
      </c>
      <c r="M1192" s="152">
        <v>0</v>
      </c>
      <c r="N1192" s="49" t="s">
        <v>8509</v>
      </c>
      <c r="O1192" s="49" t="s">
        <v>8514</v>
      </c>
      <c r="P1192" s="112" t="s">
        <v>262</v>
      </c>
      <c r="Q1192" s="112" t="s">
        <v>80</v>
      </c>
      <c r="R1192" s="112"/>
      <c r="S1192" s="112"/>
    </row>
    <row r="1193" spans="1:19" x14ac:dyDescent="0.25">
      <c r="A1193" s="110" t="s">
        <v>4418</v>
      </c>
      <c r="B1193" s="111"/>
      <c r="C1193" s="112" t="s">
        <v>4432</v>
      </c>
      <c r="D1193" s="112" t="s">
        <v>7249</v>
      </c>
      <c r="E1193" s="112"/>
      <c r="F1193" s="112"/>
      <c r="G1193" s="49" t="s">
        <v>5700</v>
      </c>
      <c r="H1193" s="49" t="s">
        <v>5701</v>
      </c>
      <c r="I1193" s="112"/>
      <c r="J1193" s="102" t="s">
        <v>7490</v>
      </c>
      <c r="K1193" s="102"/>
      <c r="L1193" s="49" t="s">
        <v>7469</v>
      </c>
      <c r="M1193" s="152">
        <v>0</v>
      </c>
      <c r="N1193" s="49" t="s">
        <v>8509</v>
      </c>
      <c r="O1193" s="49" t="s">
        <v>8514</v>
      </c>
      <c r="P1193" s="112" t="s">
        <v>195</v>
      </c>
      <c r="Q1193" s="112" t="s">
        <v>80</v>
      </c>
      <c r="R1193" s="112"/>
      <c r="S1193" s="112"/>
    </row>
    <row r="1194" spans="1:19" x14ac:dyDescent="0.25">
      <c r="A1194" s="110" t="s">
        <v>4418</v>
      </c>
      <c r="B1194" s="111"/>
      <c r="C1194" s="112" t="s">
        <v>4475</v>
      </c>
      <c r="D1194" s="112" t="s">
        <v>7250</v>
      </c>
      <c r="E1194" s="112"/>
      <c r="F1194" s="112"/>
      <c r="G1194" s="49" t="s">
        <v>5785</v>
      </c>
      <c r="H1194" s="49" t="s">
        <v>5786</v>
      </c>
      <c r="I1194" s="112"/>
      <c r="J1194" s="102" t="s">
        <v>7490</v>
      </c>
      <c r="K1194" s="102"/>
      <c r="L1194" s="49" t="s">
        <v>7469</v>
      </c>
      <c r="M1194" s="152">
        <v>0</v>
      </c>
      <c r="N1194" s="49" t="s">
        <v>8509</v>
      </c>
      <c r="O1194" s="49" t="s">
        <v>8514</v>
      </c>
      <c r="P1194" s="112" t="s">
        <v>195</v>
      </c>
      <c r="Q1194" s="112" t="s">
        <v>80</v>
      </c>
      <c r="R1194" s="112"/>
      <c r="S1194" s="112"/>
    </row>
    <row r="1195" spans="1:19" x14ac:dyDescent="0.25">
      <c r="A1195" s="110" t="s">
        <v>4418</v>
      </c>
      <c r="B1195" s="111"/>
      <c r="C1195" s="112" t="s">
        <v>4443</v>
      </c>
      <c r="D1195" s="112" t="s">
        <v>7251</v>
      </c>
      <c r="E1195" s="112"/>
      <c r="F1195" s="112"/>
      <c r="G1195" s="49" t="s">
        <v>5721</v>
      </c>
      <c r="H1195" s="49" t="s">
        <v>5722</v>
      </c>
      <c r="I1195" s="112"/>
      <c r="J1195" s="102" t="s">
        <v>7490</v>
      </c>
      <c r="K1195" s="102"/>
      <c r="L1195" s="49" t="s">
        <v>7469</v>
      </c>
      <c r="M1195" s="152">
        <v>0</v>
      </c>
      <c r="N1195" s="49" t="s">
        <v>8509</v>
      </c>
      <c r="O1195" s="49" t="s">
        <v>8514</v>
      </c>
      <c r="P1195" s="112" t="s">
        <v>158</v>
      </c>
      <c r="Q1195" s="112" t="s">
        <v>80</v>
      </c>
      <c r="R1195" s="112"/>
      <c r="S1195" s="112"/>
    </row>
    <row r="1196" spans="1:19" x14ac:dyDescent="0.25">
      <c r="A1196" s="110" t="s">
        <v>4418</v>
      </c>
      <c r="B1196" s="111"/>
      <c r="C1196" s="112" t="s">
        <v>4493</v>
      </c>
      <c r="D1196" s="112" t="s">
        <v>6970</v>
      </c>
      <c r="E1196" s="112"/>
      <c r="F1196" s="112"/>
      <c r="G1196" s="49" t="s">
        <v>5821</v>
      </c>
      <c r="H1196" s="49" t="s">
        <v>5822</v>
      </c>
      <c r="I1196" s="112"/>
      <c r="J1196" s="102" t="s">
        <v>7490</v>
      </c>
      <c r="K1196" s="102"/>
      <c r="L1196" s="49" t="s">
        <v>7469</v>
      </c>
      <c r="M1196" s="152">
        <v>0</v>
      </c>
      <c r="N1196" s="49" t="s">
        <v>8509</v>
      </c>
      <c r="O1196" s="49" t="s">
        <v>8514</v>
      </c>
      <c r="P1196" s="112" t="s">
        <v>262</v>
      </c>
      <c r="Q1196" s="112" t="s">
        <v>80</v>
      </c>
      <c r="R1196" s="112"/>
      <c r="S1196" s="112"/>
    </row>
    <row r="1197" spans="1:19" x14ac:dyDescent="0.25">
      <c r="A1197" s="114" t="s">
        <v>4707</v>
      </c>
      <c r="B1197" s="115">
        <v>-99</v>
      </c>
      <c r="C1197" s="100" t="s">
        <v>4112</v>
      </c>
      <c r="D1197" s="100"/>
      <c r="E1197" s="101"/>
      <c r="F1197" s="100"/>
      <c r="G1197" s="114" t="s">
        <v>4112</v>
      </c>
      <c r="H1197" s="100"/>
      <c r="I1197" s="100"/>
      <c r="J1197" s="102" t="s">
        <v>7490</v>
      </c>
      <c r="K1197" s="102"/>
      <c r="L1197" s="100" t="s">
        <v>91</v>
      </c>
      <c r="M1197" s="153" t="s">
        <v>8508</v>
      </c>
      <c r="N1197" s="102" t="s">
        <v>8510</v>
      </c>
      <c r="O1197" s="102"/>
      <c r="P1197" s="114"/>
      <c r="Q1197" s="114" t="s">
        <v>80</v>
      </c>
      <c r="R1197" s="114"/>
      <c r="S1197" s="112"/>
    </row>
    <row r="1198" spans="1:19" x14ac:dyDescent="0.25">
      <c r="A1198" s="114" t="s">
        <v>4707</v>
      </c>
      <c r="B1198" s="99">
        <v>1</v>
      </c>
      <c r="C1198" s="100" t="s">
        <v>93</v>
      </c>
      <c r="D1198" s="100" t="s">
        <v>1923</v>
      </c>
      <c r="E1198" s="101"/>
      <c r="F1198" s="100" t="s">
        <v>7658</v>
      </c>
      <c r="G1198" s="100" t="s">
        <v>277</v>
      </c>
      <c r="H1198" s="100" t="s">
        <v>278</v>
      </c>
      <c r="I1198" s="100" t="s">
        <v>2311</v>
      </c>
      <c r="J1198" s="102" t="s">
        <v>7490</v>
      </c>
      <c r="K1198" s="102"/>
      <c r="L1198" s="100" t="s">
        <v>91</v>
      </c>
      <c r="M1198" s="153" t="s">
        <v>8508</v>
      </c>
      <c r="N1198" s="102" t="s">
        <v>8510</v>
      </c>
      <c r="O1198" s="102" t="s">
        <v>8513</v>
      </c>
      <c r="P1198" s="114" t="s">
        <v>91</v>
      </c>
      <c r="Q1198" s="114" t="s">
        <v>80</v>
      </c>
      <c r="R1198" s="114"/>
      <c r="S1198" s="112"/>
    </row>
    <row r="1199" spans="1:19" x14ac:dyDescent="0.25">
      <c r="A1199" s="110" t="s">
        <v>4707</v>
      </c>
      <c r="B1199" s="111">
        <v>2</v>
      </c>
      <c r="C1199" s="112" t="s">
        <v>4113</v>
      </c>
      <c r="D1199" s="53" t="s">
        <v>7550</v>
      </c>
      <c r="E1199" s="112"/>
      <c r="F1199" s="112"/>
      <c r="G1199" s="49" t="s">
        <v>465</v>
      </c>
      <c r="H1199" s="49" t="s">
        <v>5052</v>
      </c>
      <c r="I1199" s="112"/>
      <c r="J1199" s="102" t="s">
        <v>7490</v>
      </c>
      <c r="K1199" s="102"/>
      <c r="L1199" s="98" t="s">
        <v>7470</v>
      </c>
      <c r="M1199" s="159" t="s">
        <v>8508</v>
      </c>
      <c r="N1199" s="98" t="s">
        <v>8510</v>
      </c>
      <c r="O1199" s="98" t="s">
        <v>8513</v>
      </c>
      <c r="P1199" s="112" t="s">
        <v>100</v>
      </c>
      <c r="Q1199" s="112" t="s">
        <v>80</v>
      </c>
      <c r="R1199" s="112"/>
      <c r="S1199" s="112"/>
    </row>
    <row r="1200" spans="1:19" x14ac:dyDescent="0.25">
      <c r="A1200" s="114" t="s">
        <v>4707</v>
      </c>
      <c r="B1200" s="99">
        <v>3</v>
      </c>
      <c r="C1200" s="100" t="s">
        <v>116</v>
      </c>
      <c r="D1200" s="102" t="s">
        <v>6628</v>
      </c>
      <c r="E1200" s="101"/>
      <c r="F1200" s="100"/>
      <c r="G1200" s="100" t="s">
        <v>318</v>
      </c>
      <c r="H1200" s="100"/>
      <c r="I1200" s="100"/>
      <c r="J1200" s="102" t="s">
        <v>7490</v>
      </c>
      <c r="K1200" s="102"/>
      <c r="L1200" s="54" t="s">
        <v>91</v>
      </c>
      <c r="M1200" s="157" t="s">
        <v>8508</v>
      </c>
      <c r="N1200" s="56" t="s">
        <v>8510</v>
      </c>
      <c r="O1200" s="56" t="s">
        <v>8513</v>
      </c>
      <c r="P1200" s="114" t="s">
        <v>100</v>
      </c>
      <c r="Q1200" s="114" t="s">
        <v>80</v>
      </c>
      <c r="R1200" s="112" t="s">
        <v>7474</v>
      </c>
      <c r="S1200" s="112"/>
    </row>
    <row r="1201" spans="1:19" x14ac:dyDescent="0.25">
      <c r="A1201" s="114" t="s">
        <v>4707</v>
      </c>
      <c r="B1201" s="99">
        <v>4</v>
      </c>
      <c r="C1201" s="100" t="s">
        <v>2591</v>
      </c>
      <c r="D1201" s="102" t="s">
        <v>7535</v>
      </c>
      <c r="E1201" s="101"/>
      <c r="F1201" s="100"/>
      <c r="G1201" s="100" t="s">
        <v>3015</v>
      </c>
      <c r="H1201" s="100" t="s">
        <v>2796</v>
      </c>
      <c r="I1201" s="100"/>
      <c r="J1201" s="102" t="s">
        <v>7490</v>
      </c>
      <c r="K1201" s="102"/>
      <c r="L1201" s="54" t="s">
        <v>7470</v>
      </c>
      <c r="M1201" s="157" t="s">
        <v>8508</v>
      </c>
      <c r="N1201" s="120" t="s">
        <v>8509</v>
      </c>
      <c r="O1201" s="56" t="s">
        <v>8513</v>
      </c>
      <c r="P1201" s="114" t="s">
        <v>100</v>
      </c>
      <c r="Q1201" s="114" t="s">
        <v>80</v>
      </c>
      <c r="R1201" s="112"/>
      <c r="S1201" s="114"/>
    </row>
    <row r="1202" spans="1:19" x14ac:dyDescent="0.25">
      <c r="A1202" s="114" t="s">
        <v>4707</v>
      </c>
      <c r="B1202" s="99">
        <v>5</v>
      </c>
      <c r="C1202" s="100" t="s">
        <v>267</v>
      </c>
      <c r="D1202" s="100" t="s">
        <v>6405</v>
      </c>
      <c r="E1202" s="101"/>
      <c r="F1202" s="100" t="s">
        <v>7592</v>
      </c>
      <c r="G1202" s="100" t="s">
        <v>480</v>
      </c>
      <c r="H1202" s="100" t="s">
        <v>481</v>
      </c>
      <c r="I1202" s="100" t="s">
        <v>2223</v>
      </c>
      <c r="J1202" s="102" t="s">
        <v>7490</v>
      </c>
      <c r="K1202" s="102"/>
      <c r="L1202" s="100" t="s">
        <v>153</v>
      </c>
      <c r="M1202" s="153" t="s">
        <v>8508</v>
      </c>
      <c r="N1202" s="102" t="s">
        <v>8509</v>
      </c>
      <c r="O1202" s="102" t="s">
        <v>8513</v>
      </c>
      <c r="P1202" s="114" t="s">
        <v>153</v>
      </c>
      <c r="Q1202" s="114" t="s">
        <v>80</v>
      </c>
      <c r="R1202" s="114"/>
      <c r="S1202" s="112"/>
    </row>
    <row r="1203" spans="1:19" x14ac:dyDescent="0.25">
      <c r="A1203" s="110" t="s">
        <v>4707</v>
      </c>
      <c r="B1203" s="111"/>
      <c r="C1203" s="112" t="s">
        <v>4728</v>
      </c>
      <c r="D1203" s="49" t="s">
        <v>7284</v>
      </c>
      <c r="E1203" s="112"/>
      <c r="F1203" s="112"/>
      <c r="G1203" s="49" t="s">
        <v>6274</v>
      </c>
      <c r="H1203" s="49" t="s">
        <v>6275</v>
      </c>
      <c r="I1203" s="112"/>
      <c r="J1203" s="102" t="s">
        <v>7490</v>
      </c>
      <c r="K1203" s="102"/>
      <c r="L1203" s="112" t="s">
        <v>7469</v>
      </c>
      <c r="M1203" s="113">
        <v>0</v>
      </c>
      <c r="N1203" s="112" t="s">
        <v>8509</v>
      </c>
      <c r="O1203" s="112" t="s">
        <v>8514</v>
      </c>
      <c r="P1203" s="112" t="s">
        <v>6361</v>
      </c>
      <c r="Q1203" s="112" t="s">
        <v>80</v>
      </c>
      <c r="R1203" s="112"/>
      <c r="S1203" s="112"/>
    </row>
    <row r="1204" spans="1:19" x14ac:dyDescent="0.25">
      <c r="A1204" s="110" t="s">
        <v>4707</v>
      </c>
      <c r="B1204" s="111"/>
      <c r="C1204" s="112" t="s">
        <v>4733</v>
      </c>
      <c r="D1204" s="49" t="s">
        <v>7254</v>
      </c>
      <c r="E1204" s="112"/>
      <c r="F1204" s="112"/>
      <c r="G1204" s="49" t="s">
        <v>6284</v>
      </c>
      <c r="H1204" s="49" t="s">
        <v>6285</v>
      </c>
      <c r="I1204" s="112"/>
      <c r="J1204" s="102" t="s">
        <v>7490</v>
      </c>
      <c r="K1204" s="102"/>
      <c r="L1204" s="112" t="s">
        <v>7469</v>
      </c>
      <c r="M1204" s="113">
        <v>0</v>
      </c>
      <c r="N1204" s="112" t="s">
        <v>8509</v>
      </c>
      <c r="O1204" s="112" t="s">
        <v>8514</v>
      </c>
      <c r="P1204" s="112" t="s">
        <v>163</v>
      </c>
      <c r="Q1204" s="112" t="s">
        <v>80</v>
      </c>
      <c r="R1204" s="112"/>
      <c r="S1204" s="112"/>
    </row>
    <row r="1205" spans="1:19" x14ac:dyDescent="0.25">
      <c r="A1205" s="110" t="s">
        <v>4707</v>
      </c>
      <c r="B1205" s="111"/>
      <c r="C1205" s="112" t="s">
        <v>4718</v>
      </c>
      <c r="D1205" s="49" t="s">
        <v>7265</v>
      </c>
      <c r="E1205" s="112"/>
      <c r="F1205" s="112"/>
      <c r="G1205" s="49" t="s">
        <v>6254</v>
      </c>
      <c r="H1205" s="49" t="s">
        <v>6255</v>
      </c>
      <c r="I1205" s="112"/>
      <c r="J1205" s="102" t="s">
        <v>7490</v>
      </c>
      <c r="K1205" s="102"/>
      <c r="L1205" s="49" t="s">
        <v>7469</v>
      </c>
      <c r="M1205" s="152">
        <v>0</v>
      </c>
      <c r="N1205" s="49" t="s">
        <v>8509</v>
      </c>
      <c r="O1205" s="49" t="s">
        <v>8514</v>
      </c>
      <c r="P1205" s="112" t="s">
        <v>262</v>
      </c>
      <c r="Q1205" s="112" t="s">
        <v>80</v>
      </c>
      <c r="R1205" s="112"/>
      <c r="S1205" s="112"/>
    </row>
    <row r="1206" spans="1:19" x14ac:dyDescent="0.25">
      <c r="A1206" s="110" t="s">
        <v>4707</v>
      </c>
      <c r="B1206" s="111"/>
      <c r="C1206" s="112" t="s">
        <v>4721</v>
      </c>
      <c r="D1206" s="49" t="s">
        <v>7264</v>
      </c>
      <c r="E1206" s="112"/>
      <c r="F1206" s="112"/>
      <c r="G1206" s="49" t="s">
        <v>6260</v>
      </c>
      <c r="H1206" s="49" t="s">
        <v>6261</v>
      </c>
      <c r="I1206" s="112"/>
      <c r="J1206" s="102" t="s">
        <v>7490</v>
      </c>
      <c r="K1206" s="102"/>
      <c r="L1206" s="49" t="s">
        <v>7469</v>
      </c>
      <c r="M1206" s="152">
        <v>0</v>
      </c>
      <c r="N1206" s="49" t="s">
        <v>8509</v>
      </c>
      <c r="O1206" s="49" t="s">
        <v>8514</v>
      </c>
      <c r="P1206" s="112" t="s">
        <v>262</v>
      </c>
      <c r="Q1206" s="112" t="s">
        <v>80</v>
      </c>
      <c r="R1206" s="112"/>
      <c r="S1206" s="112"/>
    </row>
    <row r="1207" spans="1:19" x14ac:dyDescent="0.25">
      <c r="A1207" s="110" t="s">
        <v>4707</v>
      </c>
      <c r="B1207" s="111"/>
      <c r="C1207" s="112" t="s">
        <v>4731</v>
      </c>
      <c r="D1207" s="49" t="s">
        <v>7263</v>
      </c>
      <c r="E1207" s="112"/>
      <c r="F1207" s="112"/>
      <c r="G1207" s="49" t="s">
        <v>6280</v>
      </c>
      <c r="H1207" s="49" t="s">
        <v>6281</v>
      </c>
      <c r="I1207" s="112"/>
      <c r="J1207" s="102" t="s">
        <v>7490</v>
      </c>
      <c r="K1207" s="102"/>
      <c r="L1207" s="112" t="s">
        <v>7469</v>
      </c>
      <c r="M1207" s="113">
        <v>0</v>
      </c>
      <c r="N1207" s="112" t="s">
        <v>8509</v>
      </c>
      <c r="O1207" s="112" t="s">
        <v>8514</v>
      </c>
      <c r="P1207" s="112" t="s">
        <v>163</v>
      </c>
      <c r="Q1207" s="112" t="s">
        <v>80</v>
      </c>
      <c r="R1207" s="112"/>
      <c r="S1207" s="112"/>
    </row>
    <row r="1208" spans="1:19" x14ac:dyDescent="0.25">
      <c r="A1208" s="110" t="s">
        <v>4707</v>
      </c>
      <c r="B1208" s="111"/>
      <c r="C1208" s="112" t="s">
        <v>4737</v>
      </c>
      <c r="D1208" s="49" t="s">
        <v>7258</v>
      </c>
      <c r="E1208" s="112"/>
      <c r="F1208" s="112"/>
      <c r="G1208" s="49" t="s">
        <v>6292</v>
      </c>
      <c r="H1208" s="49" t="s">
        <v>6293</v>
      </c>
      <c r="I1208" s="112"/>
      <c r="J1208" s="102" t="s">
        <v>7490</v>
      </c>
      <c r="K1208" s="102"/>
      <c r="L1208" s="112" t="s">
        <v>7469</v>
      </c>
      <c r="M1208" s="113">
        <v>0</v>
      </c>
      <c r="N1208" s="112" t="s">
        <v>8509</v>
      </c>
      <c r="O1208" s="112" t="s">
        <v>8514</v>
      </c>
      <c r="P1208" s="112" t="s">
        <v>6362</v>
      </c>
      <c r="Q1208" s="112" t="s">
        <v>80</v>
      </c>
      <c r="R1208" s="112"/>
      <c r="S1208" s="112"/>
    </row>
    <row r="1209" spans="1:19" x14ac:dyDescent="0.25">
      <c r="A1209" s="110" t="s">
        <v>4707</v>
      </c>
      <c r="B1209" s="111"/>
      <c r="C1209" s="112" t="s">
        <v>4709</v>
      </c>
      <c r="D1209" s="49" t="s">
        <v>7255</v>
      </c>
      <c r="E1209" s="112"/>
      <c r="F1209" s="112"/>
      <c r="G1209" s="49" t="s">
        <v>6236</v>
      </c>
      <c r="H1209" s="49" t="s">
        <v>6237</v>
      </c>
      <c r="I1209" s="112"/>
      <c r="J1209" s="102" t="s">
        <v>7490</v>
      </c>
      <c r="K1209" s="102"/>
      <c r="L1209" s="49" t="s">
        <v>7469</v>
      </c>
      <c r="M1209" s="152">
        <v>0</v>
      </c>
      <c r="N1209" s="49" t="s">
        <v>8509</v>
      </c>
      <c r="O1209" s="49" t="s">
        <v>8514</v>
      </c>
      <c r="P1209" s="112" t="s">
        <v>6329</v>
      </c>
      <c r="Q1209" s="112" t="s">
        <v>80</v>
      </c>
      <c r="R1209" s="112"/>
      <c r="S1209" s="112"/>
    </row>
    <row r="1210" spans="1:19" x14ac:dyDescent="0.25">
      <c r="A1210" s="110" t="s">
        <v>4707</v>
      </c>
      <c r="B1210" s="111"/>
      <c r="C1210" s="112" t="s">
        <v>4715</v>
      </c>
      <c r="D1210" s="49" t="s">
        <v>7256</v>
      </c>
      <c r="E1210" s="112"/>
      <c r="F1210" s="112"/>
      <c r="G1210" s="49" t="s">
        <v>6248</v>
      </c>
      <c r="H1210" s="49" t="s">
        <v>6249</v>
      </c>
      <c r="I1210" s="112"/>
      <c r="J1210" s="102" t="s">
        <v>7490</v>
      </c>
      <c r="K1210" s="102"/>
      <c r="L1210" s="49" t="s">
        <v>7469</v>
      </c>
      <c r="M1210" s="152">
        <v>0</v>
      </c>
      <c r="N1210" s="49" t="s">
        <v>8509</v>
      </c>
      <c r="O1210" s="49" t="s">
        <v>8514</v>
      </c>
      <c r="P1210" s="112" t="s">
        <v>6359</v>
      </c>
      <c r="Q1210" s="112" t="s">
        <v>80</v>
      </c>
      <c r="R1210" s="112"/>
      <c r="S1210" s="112"/>
    </row>
    <row r="1211" spans="1:19" x14ac:dyDescent="0.25">
      <c r="A1211" s="110" t="s">
        <v>4707</v>
      </c>
      <c r="B1211" s="111"/>
      <c r="C1211" s="112" t="s">
        <v>4726</v>
      </c>
      <c r="D1211" s="49" t="s">
        <v>7257</v>
      </c>
      <c r="E1211" s="112"/>
      <c r="F1211" s="112"/>
      <c r="G1211" s="49" t="s">
        <v>6270</v>
      </c>
      <c r="H1211" s="49" t="s">
        <v>6271</v>
      </c>
      <c r="I1211" s="112"/>
      <c r="J1211" s="102" t="s">
        <v>7490</v>
      </c>
      <c r="K1211" s="102"/>
      <c r="L1211" s="49" t="s">
        <v>7469</v>
      </c>
      <c r="M1211" s="152">
        <v>0</v>
      </c>
      <c r="N1211" s="49" t="s">
        <v>8509</v>
      </c>
      <c r="O1211" s="49" t="s">
        <v>8514</v>
      </c>
      <c r="P1211" s="112" t="s">
        <v>266</v>
      </c>
      <c r="Q1211" s="112" t="s">
        <v>80</v>
      </c>
      <c r="R1211" s="112"/>
      <c r="S1211" s="112"/>
    </row>
    <row r="1212" spans="1:19" x14ac:dyDescent="0.25">
      <c r="A1212" s="110" t="s">
        <v>4707</v>
      </c>
      <c r="B1212" s="111"/>
      <c r="C1212" s="112" t="s">
        <v>4727</v>
      </c>
      <c r="D1212" s="49" t="s">
        <v>7259</v>
      </c>
      <c r="E1212" s="112"/>
      <c r="F1212" s="112"/>
      <c r="G1212" s="49" t="s">
        <v>6272</v>
      </c>
      <c r="H1212" s="49" t="s">
        <v>6273</v>
      </c>
      <c r="I1212" s="112"/>
      <c r="J1212" s="102" t="s">
        <v>7490</v>
      </c>
      <c r="K1212" s="102"/>
      <c r="L1212" s="49" t="s">
        <v>7469</v>
      </c>
      <c r="M1212" s="152">
        <v>0</v>
      </c>
      <c r="N1212" s="49" t="s">
        <v>8509</v>
      </c>
      <c r="O1212" s="49" t="s">
        <v>8514</v>
      </c>
      <c r="P1212" s="112" t="s">
        <v>6360</v>
      </c>
      <c r="Q1212" s="112" t="s">
        <v>80</v>
      </c>
      <c r="R1212" s="112"/>
      <c r="S1212" s="112"/>
    </row>
    <row r="1213" spans="1:19" x14ac:dyDescent="0.25">
      <c r="A1213" s="110" t="s">
        <v>4707</v>
      </c>
      <c r="B1213" s="111"/>
      <c r="C1213" s="112" t="s">
        <v>4723</v>
      </c>
      <c r="D1213" s="49" t="s">
        <v>7261</v>
      </c>
      <c r="E1213" s="112"/>
      <c r="F1213" s="112"/>
      <c r="G1213" s="49" t="s">
        <v>6264</v>
      </c>
      <c r="H1213" s="49" t="s">
        <v>6265</v>
      </c>
      <c r="I1213" s="112"/>
      <c r="J1213" s="102" t="s">
        <v>7490</v>
      </c>
      <c r="K1213" s="102"/>
      <c r="L1213" s="49" t="s">
        <v>7469</v>
      </c>
      <c r="M1213" s="152">
        <v>0</v>
      </c>
      <c r="N1213" s="49" t="s">
        <v>8509</v>
      </c>
      <c r="O1213" s="49" t="s">
        <v>8514</v>
      </c>
      <c r="P1213" s="112" t="s">
        <v>6342</v>
      </c>
      <c r="Q1213" s="112" t="s">
        <v>80</v>
      </c>
      <c r="R1213" s="112"/>
      <c r="S1213" s="112"/>
    </row>
    <row r="1214" spans="1:19" x14ac:dyDescent="0.25">
      <c r="A1214" s="110" t="s">
        <v>4707</v>
      </c>
      <c r="B1214" s="111"/>
      <c r="C1214" s="112" t="s">
        <v>4716</v>
      </c>
      <c r="D1214" s="49" t="s">
        <v>7262</v>
      </c>
      <c r="E1214" s="112"/>
      <c r="F1214" s="112"/>
      <c r="G1214" s="49" t="s">
        <v>6250</v>
      </c>
      <c r="H1214" s="49" t="s">
        <v>6251</v>
      </c>
      <c r="I1214" s="112"/>
      <c r="J1214" s="102" t="s">
        <v>7490</v>
      </c>
      <c r="K1214" s="102"/>
      <c r="L1214" s="49" t="s">
        <v>7469</v>
      </c>
      <c r="M1214" s="152">
        <v>0</v>
      </c>
      <c r="N1214" s="49" t="s">
        <v>8509</v>
      </c>
      <c r="O1214" s="49" t="s">
        <v>8514</v>
      </c>
      <c r="P1214" s="112" t="s">
        <v>262</v>
      </c>
      <c r="Q1214" s="112" t="s">
        <v>80</v>
      </c>
      <c r="R1214" s="112"/>
      <c r="S1214" s="112"/>
    </row>
    <row r="1215" spans="1:19" x14ac:dyDescent="0.25">
      <c r="A1215" s="110" t="s">
        <v>4707</v>
      </c>
      <c r="B1215" s="111"/>
      <c r="C1215" s="112" t="s">
        <v>4739</v>
      </c>
      <c r="D1215" s="49" t="s">
        <v>6971</v>
      </c>
      <c r="E1215" s="112"/>
      <c r="F1215" s="112"/>
      <c r="G1215" s="49" t="s">
        <v>6296</v>
      </c>
      <c r="H1215" s="49" t="s">
        <v>6297</v>
      </c>
      <c r="I1215" s="112"/>
      <c r="J1215" s="102" t="s">
        <v>7490</v>
      </c>
      <c r="K1215" s="102"/>
      <c r="L1215" s="49" t="s">
        <v>7469</v>
      </c>
      <c r="M1215" s="152">
        <v>0</v>
      </c>
      <c r="N1215" s="49" t="s">
        <v>8509</v>
      </c>
      <c r="O1215" s="49" t="s">
        <v>8514</v>
      </c>
      <c r="P1215" s="112" t="s">
        <v>195</v>
      </c>
      <c r="Q1215" s="112" t="s">
        <v>80</v>
      </c>
      <c r="R1215" s="112"/>
      <c r="S1215" s="112"/>
    </row>
    <row r="1216" spans="1:19" x14ac:dyDescent="0.25">
      <c r="A1216" s="110" t="s">
        <v>4707</v>
      </c>
      <c r="B1216" s="111"/>
      <c r="C1216" s="112" t="s">
        <v>4708</v>
      </c>
      <c r="D1216" s="49" t="s">
        <v>7252</v>
      </c>
      <c r="E1216" s="112"/>
      <c r="F1216" s="112"/>
      <c r="G1216" s="49" t="s">
        <v>6234</v>
      </c>
      <c r="H1216" s="49" t="s">
        <v>6235</v>
      </c>
      <c r="I1216" s="112"/>
      <c r="J1216" s="102" t="s">
        <v>7490</v>
      </c>
      <c r="K1216" s="102"/>
      <c r="L1216" s="49" t="s">
        <v>7469</v>
      </c>
      <c r="M1216" s="152">
        <v>0</v>
      </c>
      <c r="N1216" s="49" t="s">
        <v>8509</v>
      </c>
      <c r="O1216" s="49" t="s">
        <v>8514</v>
      </c>
      <c r="P1216" s="112" t="s">
        <v>195</v>
      </c>
      <c r="Q1216" s="112" t="s">
        <v>80</v>
      </c>
      <c r="R1216" s="112"/>
      <c r="S1216" s="112"/>
    </row>
    <row r="1217" spans="1:19" x14ac:dyDescent="0.25">
      <c r="A1217" s="110" t="s">
        <v>4707</v>
      </c>
      <c r="B1217" s="111"/>
      <c r="C1217" s="112" t="s">
        <v>4710</v>
      </c>
      <c r="D1217" s="49" t="s">
        <v>7253</v>
      </c>
      <c r="E1217" s="112"/>
      <c r="F1217" s="112"/>
      <c r="G1217" s="49" t="s">
        <v>6238</v>
      </c>
      <c r="H1217" s="49" t="s">
        <v>6239</v>
      </c>
      <c r="I1217" s="112"/>
      <c r="J1217" s="102" t="s">
        <v>7490</v>
      </c>
      <c r="K1217" s="102"/>
      <c r="L1217" s="49" t="s">
        <v>7469</v>
      </c>
      <c r="M1217" s="152">
        <v>0</v>
      </c>
      <c r="N1217" s="49" t="s">
        <v>8509</v>
      </c>
      <c r="O1217" s="49" t="s">
        <v>8514</v>
      </c>
      <c r="P1217" s="112" t="s">
        <v>6329</v>
      </c>
      <c r="Q1217" s="112" t="s">
        <v>80</v>
      </c>
      <c r="R1217" s="112"/>
      <c r="S1217" s="112"/>
    </row>
    <row r="1218" spans="1:19" x14ac:dyDescent="0.25">
      <c r="A1218" s="110" t="s">
        <v>4707</v>
      </c>
      <c r="B1218" s="111"/>
      <c r="C1218" s="112" t="s">
        <v>4740</v>
      </c>
      <c r="D1218" s="49" t="s">
        <v>7266</v>
      </c>
      <c r="E1218" s="112"/>
      <c r="F1218" s="112"/>
      <c r="G1218" s="49" t="s">
        <v>6298</v>
      </c>
      <c r="H1218" s="49" t="s">
        <v>6299</v>
      </c>
      <c r="I1218" s="112"/>
      <c r="J1218" s="102" t="s">
        <v>7490</v>
      </c>
      <c r="K1218" s="102"/>
      <c r="L1218" s="112" t="s">
        <v>7469</v>
      </c>
      <c r="M1218" s="113">
        <v>0</v>
      </c>
      <c r="N1218" s="112" t="s">
        <v>8509</v>
      </c>
      <c r="O1218" s="112" t="s">
        <v>8514</v>
      </c>
      <c r="P1218" s="112" t="s">
        <v>6362</v>
      </c>
      <c r="Q1218" s="112" t="s">
        <v>80</v>
      </c>
      <c r="R1218" s="112"/>
      <c r="S1218" s="112"/>
    </row>
    <row r="1219" spans="1:19" x14ac:dyDescent="0.25">
      <c r="A1219" s="110" t="s">
        <v>4707</v>
      </c>
      <c r="B1219" s="111"/>
      <c r="C1219" s="112" t="s">
        <v>4711</v>
      </c>
      <c r="D1219" s="49" t="s">
        <v>7267</v>
      </c>
      <c r="E1219" s="112"/>
      <c r="F1219" s="112"/>
      <c r="G1219" s="49" t="s">
        <v>6240</v>
      </c>
      <c r="H1219" s="49" t="s">
        <v>6241</v>
      </c>
      <c r="I1219" s="112"/>
      <c r="J1219" s="102" t="s">
        <v>7490</v>
      </c>
      <c r="K1219" s="102"/>
      <c r="L1219" s="49" t="s">
        <v>7469</v>
      </c>
      <c r="M1219" s="152">
        <v>0</v>
      </c>
      <c r="N1219" s="49" t="s">
        <v>8509</v>
      </c>
      <c r="O1219" s="49" t="s">
        <v>8514</v>
      </c>
      <c r="P1219" s="112" t="s">
        <v>6330</v>
      </c>
      <c r="Q1219" s="112" t="s">
        <v>80</v>
      </c>
      <c r="R1219" s="112"/>
      <c r="S1219" s="112"/>
    </row>
    <row r="1220" spans="1:19" x14ac:dyDescent="0.25">
      <c r="A1220" s="110" t="s">
        <v>4707</v>
      </c>
      <c r="B1220" s="111"/>
      <c r="C1220" s="112" t="s">
        <v>4712</v>
      </c>
      <c r="D1220" s="49" t="s">
        <v>7268</v>
      </c>
      <c r="E1220" s="112"/>
      <c r="F1220" s="112"/>
      <c r="G1220" s="49" t="s">
        <v>6242</v>
      </c>
      <c r="H1220" s="49" t="s">
        <v>6243</v>
      </c>
      <c r="I1220" s="112"/>
      <c r="J1220" s="102" t="s">
        <v>7490</v>
      </c>
      <c r="K1220" s="102"/>
      <c r="L1220" s="49" t="s">
        <v>7469</v>
      </c>
      <c r="M1220" s="152">
        <v>0</v>
      </c>
      <c r="N1220" s="49" t="s">
        <v>8509</v>
      </c>
      <c r="O1220" s="49" t="s">
        <v>8514</v>
      </c>
      <c r="P1220" s="112" t="s">
        <v>6357</v>
      </c>
      <c r="Q1220" s="112" t="s">
        <v>80</v>
      </c>
      <c r="R1220" s="112"/>
      <c r="S1220" s="112"/>
    </row>
    <row r="1221" spans="1:19" x14ac:dyDescent="0.25">
      <c r="A1221" s="110" t="s">
        <v>4707</v>
      </c>
      <c r="B1221" s="111"/>
      <c r="C1221" s="112" t="s">
        <v>4714</v>
      </c>
      <c r="D1221" s="49" t="s">
        <v>7269</v>
      </c>
      <c r="E1221" s="112"/>
      <c r="F1221" s="112"/>
      <c r="G1221" s="49" t="s">
        <v>6246</v>
      </c>
      <c r="H1221" s="49" t="s">
        <v>6247</v>
      </c>
      <c r="I1221" s="112"/>
      <c r="J1221" s="102" t="s">
        <v>7490</v>
      </c>
      <c r="K1221" s="102"/>
      <c r="L1221" s="49" t="s">
        <v>7469</v>
      </c>
      <c r="M1221" s="152">
        <v>0</v>
      </c>
      <c r="N1221" s="49" t="s">
        <v>8509</v>
      </c>
      <c r="O1221" s="49" t="s">
        <v>8514</v>
      </c>
      <c r="P1221" s="112" t="s">
        <v>6358</v>
      </c>
      <c r="Q1221" s="112" t="s">
        <v>80</v>
      </c>
      <c r="R1221" s="112"/>
      <c r="S1221" s="112"/>
    </row>
    <row r="1222" spans="1:19" x14ac:dyDescent="0.25">
      <c r="A1222" s="110" t="s">
        <v>4707</v>
      </c>
      <c r="B1222" s="111"/>
      <c r="C1222" s="112" t="s">
        <v>4713</v>
      </c>
      <c r="D1222" s="49" t="s">
        <v>7270</v>
      </c>
      <c r="E1222" s="112"/>
      <c r="F1222" s="112"/>
      <c r="G1222" s="49" t="s">
        <v>6244</v>
      </c>
      <c r="H1222" s="49" t="s">
        <v>6245</v>
      </c>
      <c r="I1222" s="112"/>
      <c r="J1222" s="102" t="s">
        <v>7490</v>
      </c>
      <c r="K1222" s="102"/>
      <c r="L1222" s="49" t="s">
        <v>7469</v>
      </c>
      <c r="M1222" s="152">
        <v>0</v>
      </c>
      <c r="N1222" s="49" t="s">
        <v>8509</v>
      </c>
      <c r="O1222" s="49" t="s">
        <v>8514</v>
      </c>
      <c r="P1222" s="112" t="s">
        <v>6351</v>
      </c>
      <c r="Q1222" s="112" t="s">
        <v>80</v>
      </c>
      <c r="R1222" s="112"/>
      <c r="S1222" s="112"/>
    </row>
    <row r="1223" spans="1:19" x14ac:dyDescent="0.25">
      <c r="A1223" s="110" t="s">
        <v>4707</v>
      </c>
      <c r="B1223" s="111"/>
      <c r="C1223" s="112" t="s">
        <v>4717</v>
      </c>
      <c r="D1223" s="49" t="s">
        <v>7271</v>
      </c>
      <c r="E1223" s="112"/>
      <c r="F1223" s="112"/>
      <c r="G1223" s="49" t="s">
        <v>6252</v>
      </c>
      <c r="H1223" s="49" t="s">
        <v>6253</v>
      </c>
      <c r="I1223" s="112"/>
      <c r="J1223" s="102" t="s">
        <v>7490</v>
      </c>
      <c r="K1223" s="102"/>
      <c r="L1223" s="49" t="s">
        <v>7469</v>
      </c>
      <c r="M1223" s="152">
        <v>0</v>
      </c>
      <c r="N1223" s="49" t="s">
        <v>8509</v>
      </c>
      <c r="O1223" s="49" t="s">
        <v>8514</v>
      </c>
      <c r="P1223" s="112" t="s">
        <v>262</v>
      </c>
      <c r="Q1223" s="112" t="s">
        <v>80</v>
      </c>
      <c r="R1223" s="112"/>
      <c r="S1223" s="112"/>
    </row>
    <row r="1224" spans="1:19" x14ac:dyDescent="0.25">
      <c r="A1224" s="110" t="s">
        <v>4707</v>
      </c>
      <c r="B1224" s="111"/>
      <c r="C1224" s="112" t="s">
        <v>4724</v>
      </c>
      <c r="D1224" s="49" t="s">
        <v>7272</v>
      </c>
      <c r="E1224" s="112"/>
      <c r="F1224" s="112"/>
      <c r="G1224" s="49" t="s">
        <v>6266</v>
      </c>
      <c r="H1224" s="49" t="s">
        <v>6267</v>
      </c>
      <c r="I1224" s="112"/>
      <c r="J1224" s="102" t="s">
        <v>7490</v>
      </c>
      <c r="K1224" s="102"/>
      <c r="L1224" s="49" t="s">
        <v>7469</v>
      </c>
      <c r="M1224" s="152">
        <v>0</v>
      </c>
      <c r="N1224" s="49" t="s">
        <v>8509</v>
      </c>
      <c r="O1224" s="49" t="s">
        <v>8514</v>
      </c>
      <c r="P1224" s="112" t="s">
        <v>6342</v>
      </c>
      <c r="Q1224" s="112" t="s">
        <v>80</v>
      </c>
      <c r="R1224" s="112"/>
      <c r="S1224" s="112"/>
    </row>
    <row r="1225" spans="1:19" x14ac:dyDescent="0.25">
      <c r="A1225" s="110" t="s">
        <v>4707</v>
      </c>
      <c r="B1225" s="111"/>
      <c r="C1225" s="112" t="s">
        <v>4734</v>
      </c>
      <c r="D1225" s="49" t="s">
        <v>7273</v>
      </c>
      <c r="E1225" s="112"/>
      <c r="F1225" s="112"/>
      <c r="G1225" s="49" t="s">
        <v>6286</v>
      </c>
      <c r="H1225" s="49" t="s">
        <v>6287</v>
      </c>
      <c r="I1225" s="112"/>
      <c r="J1225" s="102" t="s">
        <v>7490</v>
      </c>
      <c r="K1225" s="102"/>
      <c r="L1225" s="112" t="s">
        <v>7469</v>
      </c>
      <c r="M1225" s="113">
        <v>0</v>
      </c>
      <c r="N1225" s="112" t="s">
        <v>8509</v>
      </c>
      <c r="O1225" s="112" t="s">
        <v>8514</v>
      </c>
      <c r="P1225" s="112" t="s">
        <v>163</v>
      </c>
      <c r="Q1225" s="112" t="s">
        <v>80</v>
      </c>
      <c r="R1225" s="112"/>
      <c r="S1225" s="112"/>
    </row>
    <row r="1226" spans="1:19" x14ac:dyDescent="0.25">
      <c r="A1226" s="110" t="s">
        <v>4707</v>
      </c>
      <c r="B1226" s="111"/>
      <c r="C1226" s="112" t="s">
        <v>4719</v>
      </c>
      <c r="D1226" s="49" t="s">
        <v>7274</v>
      </c>
      <c r="E1226" s="112"/>
      <c r="F1226" s="112"/>
      <c r="G1226" s="49" t="s">
        <v>6256</v>
      </c>
      <c r="H1226" s="49" t="s">
        <v>6257</v>
      </c>
      <c r="I1226" s="112"/>
      <c r="J1226" s="102" t="s">
        <v>7490</v>
      </c>
      <c r="K1226" s="102"/>
      <c r="L1226" s="49" t="s">
        <v>7469</v>
      </c>
      <c r="M1226" s="152">
        <v>0</v>
      </c>
      <c r="N1226" s="49" t="s">
        <v>8509</v>
      </c>
      <c r="O1226" s="49" t="s">
        <v>8514</v>
      </c>
      <c r="P1226" s="112" t="s">
        <v>262</v>
      </c>
      <c r="Q1226" s="112" t="s">
        <v>80</v>
      </c>
      <c r="R1226" s="112"/>
      <c r="S1226" s="112"/>
    </row>
    <row r="1227" spans="1:19" x14ac:dyDescent="0.25">
      <c r="A1227" s="110" t="s">
        <v>4707</v>
      </c>
      <c r="B1227" s="111"/>
      <c r="C1227" s="112" t="s">
        <v>4725</v>
      </c>
      <c r="D1227" s="49" t="s">
        <v>7275</v>
      </c>
      <c r="E1227" s="112"/>
      <c r="F1227" s="112"/>
      <c r="G1227" s="49" t="s">
        <v>6268</v>
      </c>
      <c r="H1227" s="49" t="s">
        <v>6269</v>
      </c>
      <c r="I1227" s="112"/>
      <c r="J1227" s="102" t="s">
        <v>7490</v>
      </c>
      <c r="K1227" s="102"/>
      <c r="L1227" s="49" t="s">
        <v>7469</v>
      </c>
      <c r="M1227" s="152">
        <v>0</v>
      </c>
      <c r="N1227" s="49" t="s">
        <v>8509</v>
      </c>
      <c r="O1227" s="49" t="s">
        <v>8514</v>
      </c>
      <c r="P1227" s="112" t="s">
        <v>6342</v>
      </c>
      <c r="Q1227" s="112" t="s">
        <v>80</v>
      </c>
      <c r="R1227" s="112"/>
      <c r="S1227" s="112"/>
    </row>
    <row r="1228" spans="1:19" x14ac:dyDescent="0.25">
      <c r="A1228" s="110" t="s">
        <v>4707</v>
      </c>
      <c r="B1228" s="111"/>
      <c r="C1228" s="112" t="s">
        <v>4732</v>
      </c>
      <c r="D1228" s="49" t="s">
        <v>7276</v>
      </c>
      <c r="E1228" s="112"/>
      <c r="F1228" s="112"/>
      <c r="G1228" s="49" t="s">
        <v>6282</v>
      </c>
      <c r="H1228" s="49" t="s">
        <v>6283</v>
      </c>
      <c r="I1228" s="112"/>
      <c r="J1228" s="102" t="s">
        <v>7490</v>
      </c>
      <c r="K1228" s="102"/>
      <c r="L1228" s="112" t="s">
        <v>7469</v>
      </c>
      <c r="M1228" s="113">
        <v>0</v>
      </c>
      <c r="N1228" s="112" t="s">
        <v>8509</v>
      </c>
      <c r="O1228" s="112" t="s">
        <v>8514</v>
      </c>
      <c r="P1228" s="112" t="s">
        <v>163</v>
      </c>
      <c r="Q1228" s="112" t="s">
        <v>80</v>
      </c>
      <c r="R1228" s="112"/>
      <c r="S1228" s="112"/>
    </row>
    <row r="1229" spans="1:19" x14ac:dyDescent="0.25">
      <c r="A1229" s="110" t="s">
        <v>4707</v>
      </c>
      <c r="B1229" s="111"/>
      <c r="C1229" s="112" t="s">
        <v>4738</v>
      </c>
      <c r="D1229" s="49" t="s">
        <v>7277</v>
      </c>
      <c r="E1229" s="112"/>
      <c r="F1229" s="112"/>
      <c r="G1229" s="49" t="s">
        <v>6294</v>
      </c>
      <c r="H1229" s="49" t="s">
        <v>6295</v>
      </c>
      <c r="I1229" s="112"/>
      <c r="J1229" s="102" t="s">
        <v>7490</v>
      </c>
      <c r="K1229" s="102"/>
      <c r="L1229" s="112" t="s">
        <v>7469</v>
      </c>
      <c r="M1229" s="113">
        <v>0</v>
      </c>
      <c r="N1229" s="112" t="s">
        <v>8509</v>
      </c>
      <c r="O1229" s="112" t="s">
        <v>8514</v>
      </c>
      <c r="P1229" s="112" t="s">
        <v>6362</v>
      </c>
      <c r="Q1229" s="112" t="s">
        <v>80</v>
      </c>
      <c r="R1229" s="112"/>
      <c r="S1229" s="112"/>
    </row>
    <row r="1230" spans="1:19" x14ac:dyDescent="0.25">
      <c r="A1230" s="110" t="s">
        <v>4707</v>
      </c>
      <c r="B1230" s="111"/>
      <c r="C1230" s="112" t="s">
        <v>4735</v>
      </c>
      <c r="D1230" s="49" t="s">
        <v>7278</v>
      </c>
      <c r="E1230" s="112"/>
      <c r="F1230" s="112"/>
      <c r="G1230" s="49" t="s">
        <v>6288</v>
      </c>
      <c r="H1230" s="49" t="s">
        <v>6289</v>
      </c>
      <c r="I1230" s="112"/>
      <c r="J1230" s="102" t="s">
        <v>7490</v>
      </c>
      <c r="K1230" s="102"/>
      <c r="L1230" s="112" t="s">
        <v>7469</v>
      </c>
      <c r="M1230" s="113">
        <v>0</v>
      </c>
      <c r="N1230" s="112" t="s">
        <v>8509</v>
      </c>
      <c r="O1230" s="112" t="s">
        <v>8514</v>
      </c>
      <c r="P1230" s="112" t="s">
        <v>163</v>
      </c>
      <c r="Q1230" s="112" t="s">
        <v>80</v>
      </c>
      <c r="R1230" s="112"/>
      <c r="S1230" s="112"/>
    </row>
    <row r="1231" spans="1:19" x14ac:dyDescent="0.25">
      <c r="A1231" s="110" t="s">
        <v>4707</v>
      </c>
      <c r="B1231" s="111"/>
      <c r="C1231" s="112" t="s">
        <v>4736</v>
      </c>
      <c r="D1231" s="49" t="s">
        <v>7279</v>
      </c>
      <c r="E1231" s="112"/>
      <c r="F1231" s="112"/>
      <c r="G1231" s="49" t="s">
        <v>6290</v>
      </c>
      <c r="H1231" s="49" t="s">
        <v>6291</v>
      </c>
      <c r="I1231" s="112"/>
      <c r="J1231" s="102" t="s">
        <v>7490</v>
      </c>
      <c r="K1231" s="102"/>
      <c r="L1231" s="112" t="s">
        <v>7469</v>
      </c>
      <c r="M1231" s="113">
        <v>0</v>
      </c>
      <c r="N1231" s="112" t="s">
        <v>8509</v>
      </c>
      <c r="O1231" s="112" t="s">
        <v>8514</v>
      </c>
      <c r="P1231" s="112" t="s">
        <v>163</v>
      </c>
      <c r="Q1231" s="112" t="s">
        <v>80</v>
      </c>
      <c r="R1231" s="112"/>
      <c r="S1231" s="112"/>
    </row>
    <row r="1232" spans="1:19" x14ac:dyDescent="0.25">
      <c r="A1232" s="110" t="s">
        <v>4707</v>
      </c>
      <c r="B1232" s="111"/>
      <c r="C1232" s="112" t="s">
        <v>4720</v>
      </c>
      <c r="D1232" s="49" t="s">
        <v>7280</v>
      </c>
      <c r="E1232" s="112"/>
      <c r="F1232" s="112"/>
      <c r="G1232" s="49" t="s">
        <v>6258</v>
      </c>
      <c r="H1232" s="49" t="s">
        <v>6259</v>
      </c>
      <c r="I1232" s="112"/>
      <c r="J1232" s="102" t="s">
        <v>7490</v>
      </c>
      <c r="K1232" s="102"/>
      <c r="L1232" s="49" t="s">
        <v>7469</v>
      </c>
      <c r="M1232" s="152">
        <v>0</v>
      </c>
      <c r="N1232" s="49" t="s">
        <v>8509</v>
      </c>
      <c r="O1232" s="49" t="s">
        <v>8514</v>
      </c>
      <c r="P1232" s="112" t="s">
        <v>262</v>
      </c>
      <c r="Q1232" s="112" t="s">
        <v>80</v>
      </c>
      <c r="R1232" s="112"/>
      <c r="S1232" s="112"/>
    </row>
    <row r="1233" spans="1:19" x14ac:dyDescent="0.25">
      <c r="A1233" s="110" t="s">
        <v>4707</v>
      </c>
      <c r="B1233" s="111"/>
      <c r="C1233" s="112" t="s">
        <v>4722</v>
      </c>
      <c r="D1233" s="49" t="s">
        <v>7281</v>
      </c>
      <c r="E1233" s="112"/>
      <c r="F1233" s="112"/>
      <c r="G1233" s="49" t="s">
        <v>6262</v>
      </c>
      <c r="H1233" s="49" t="s">
        <v>6263</v>
      </c>
      <c r="I1233" s="112"/>
      <c r="J1233" s="102" t="s">
        <v>7490</v>
      </c>
      <c r="K1233" s="102"/>
      <c r="L1233" s="49" t="s">
        <v>7469</v>
      </c>
      <c r="M1233" s="152">
        <v>0</v>
      </c>
      <c r="N1233" s="49" t="s">
        <v>8509</v>
      </c>
      <c r="O1233" s="49" t="s">
        <v>8514</v>
      </c>
      <c r="P1233" s="112" t="s">
        <v>262</v>
      </c>
      <c r="Q1233" s="112" t="s">
        <v>80</v>
      </c>
      <c r="R1233" s="112"/>
      <c r="S1233" s="112"/>
    </row>
    <row r="1234" spans="1:19" x14ac:dyDescent="0.25">
      <c r="A1234" s="110" t="s">
        <v>4707</v>
      </c>
      <c r="B1234" s="111"/>
      <c r="C1234" s="112" t="s">
        <v>4729</v>
      </c>
      <c r="D1234" s="49" t="s">
        <v>7283</v>
      </c>
      <c r="E1234" s="112"/>
      <c r="F1234" s="112"/>
      <c r="G1234" s="49" t="s">
        <v>6276</v>
      </c>
      <c r="H1234" s="49" t="s">
        <v>6277</v>
      </c>
      <c r="I1234" s="112"/>
      <c r="J1234" s="102" t="s">
        <v>7490</v>
      </c>
      <c r="K1234" s="102"/>
      <c r="L1234" s="112" t="s">
        <v>7469</v>
      </c>
      <c r="M1234" s="113">
        <v>0</v>
      </c>
      <c r="N1234" s="112" t="s">
        <v>8509</v>
      </c>
      <c r="O1234" s="112" t="s">
        <v>8514</v>
      </c>
      <c r="P1234" s="112" t="s">
        <v>6361</v>
      </c>
      <c r="Q1234" s="112" t="s">
        <v>80</v>
      </c>
      <c r="R1234" s="112"/>
      <c r="S1234" s="112"/>
    </row>
    <row r="1235" spans="1:19" x14ac:dyDescent="0.25">
      <c r="A1235" s="110" t="s">
        <v>4707</v>
      </c>
      <c r="B1235" s="111"/>
      <c r="C1235" s="112" t="s">
        <v>4730</v>
      </c>
      <c r="D1235" s="49" t="s">
        <v>7282</v>
      </c>
      <c r="E1235" s="112"/>
      <c r="F1235" s="112"/>
      <c r="G1235" s="49" t="s">
        <v>6278</v>
      </c>
      <c r="H1235" s="49" t="s">
        <v>6279</v>
      </c>
      <c r="I1235" s="112"/>
      <c r="J1235" s="102" t="s">
        <v>7490</v>
      </c>
      <c r="K1235" s="102"/>
      <c r="L1235" s="112" t="s">
        <v>7469</v>
      </c>
      <c r="M1235" s="113">
        <v>0</v>
      </c>
      <c r="N1235" s="112" t="s">
        <v>8509</v>
      </c>
      <c r="O1235" s="112" t="s">
        <v>8514</v>
      </c>
      <c r="P1235" s="112" t="s">
        <v>6361</v>
      </c>
      <c r="Q1235" s="112" t="s">
        <v>80</v>
      </c>
      <c r="R1235" s="112"/>
      <c r="S1235" s="112"/>
    </row>
    <row r="1236" spans="1:19" x14ac:dyDescent="0.25">
      <c r="A1236" s="114" t="s">
        <v>4535</v>
      </c>
      <c r="B1236" s="115">
        <v>-99</v>
      </c>
      <c r="C1236" s="100" t="s">
        <v>4112</v>
      </c>
      <c r="D1236" s="100"/>
      <c r="E1236" s="101"/>
      <c r="F1236" s="100"/>
      <c r="G1236" s="114" t="s">
        <v>4112</v>
      </c>
      <c r="H1236" s="100"/>
      <c r="I1236" s="100"/>
      <c r="J1236" s="102" t="s">
        <v>7490</v>
      </c>
      <c r="K1236" s="102"/>
      <c r="L1236" s="100" t="s">
        <v>91</v>
      </c>
      <c r="M1236" s="153" t="s">
        <v>8508</v>
      </c>
      <c r="N1236" s="102" t="s">
        <v>8510</v>
      </c>
      <c r="O1236" s="102"/>
      <c r="P1236" s="114"/>
      <c r="Q1236" s="114" t="s">
        <v>80</v>
      </c>
      <c r="R1236" s="114"/>
      <c r="S1236" s="112"/>
    </row>
    <row r="1237" spans="1:19" x14ac:dyDescent="0.25">
      <c r="A1237" s="114" t="s">
        <v>4535</v>
      </c>
      <c r="B1237" s="99">
        <v>1</v>
      </c>
      <c r="C1237" s="100" t="s">
        <v>93</v>
      </c>
      <c r="D1237" s="100" t="s">
        <v>1923</v>
      </c>
      <c r="E1237" s="101"/>
      <c r="F1237" s="100" t="s">
        <v>7658</v>
      </c>
      <c r="G1237" s="100" t="s">
        <v>277</v>
      </c>
      <c r="H1237" s="100" t="s">
        <v>278</v>
      </c>
      <c r="I1237" s="100" t="s">
        <v>2311</v>
      </c>
      <c r="J1237" s="102" t="s">
        <v>7490</v>
      </c>
      <c r="K1237" s="102"/>
      <c r="L1237" s="100" t="s">
        <v>91</v>
      </c>
      <c r="M1237" s="153" t="s">
        <v>8508</v>
      </c>
      <c r="N1237" s="102" t="s">
        <v>8510</v>
      </c>
      <c r="O1237" s="102" t="s">
        <v>8513</v>
      </c>
      <c r="P1237" s="114" t="s">
        <v>91</v>
      </c>
      <c r="Q1237" s="114" t="s">
        <v>80</v>
      </c>
      <c r="R1237" s="114"/>
      <c r="S1237" s="112"/>
    </row>
    <row r="1238" spans="1:19" x14ac:dyDescent="0.25">
      <c r="A1238" s="110" t="s">
        <v>4535</v>
      </c>
      <c r="B1238" s="111">
        <v>2</v>
      </c>
      <c r="C1238" s="112" t="s">
        <v>4113</v>
      </c>
      <c r="D1238" s="53" t="s">
        <v>7550</v>
      </c>
      <c r="E1238" s="112"/>
      <c r="F1238" s="112"/>
      <c r="G1238" s="49" t="s">
        <v>465</v>
      </c>
      <c r="H1238" s="49" t="s">
        <v>5052</v>
      </c>
      <c r="I1238" s="112"/>
      <c r="J1238" s="102" t="s">
        <v>7490</v>
      </c>
      <c r="K1238" s="102"/>
      <c r="L1238" s="98" t="s">
        <v>7470</v>
      </c>
      <c r="M1238" s="159" t="s">
        <v>8508</v>
      </c>
      <c r="N1238" s="98" t="s">
        <v>8510</v>
      </c>
      <c r="O1238" s="98" t="s">
        <v>8513</v>
      </c>
      <c r="P1238" s="112" t="s">
        <v>100</v>
      </c>
      <c r="Q1238" s="112" t="s">
        <v>80</v>
      </c>
      <c r="R1238" s="112"/>
      <c r="S1238" s="112"/>
    </row>
    <row r="1239" spans="1:19" x14ac:dyDescent="0.25">
      <c r="A1239" s="114" t="s">
        <v>4535</v>
      </c>
      <c r="B1239" s="99">
        <v>3</v>
      </c>
      <c r="C1239" s="100" t="s">
        <v>116</v>
      </c>
      <c r="D1239" s="102" t="s">
        <v>6628</v>
      </c>
      <c r="E1239" s="101"/>
      <c r="F1239" s="100"/>
      <c r="G1239" s="100" t="s">
        <v>318</v>
      </c>
      <c r="H1239" s="100"/>
      <c r="I1239" s="100"/>
      <c r="J1239" s="102" t="s">
        <v>7490</v>
      </c>
      <c r="K1239" s="102"/>
      <c r="L1239" s="54" t="s">
        <v>91</v>
      </c>
      <c r="M1239" s="157" t="s">
        <v>8508</v>
      </c>
      <c r="N1239" s="56" t="s">
        <v>8510</v>
      </c>
      <c r="O1239" s="56" t="s">
        <v>8513</v>
      </c>
      <c r="P1239" s="114" t="s">
        <v>100</v>
      </c>
      <c r="Q1239" s="114" t="s">
        <v>80</v>
      </c>
      <c r="R1239" s="112" t="s">
        <v>7474</v>
      </c>
      <c r="S1239" s="112"/>
    </row>
    <row r="1240" spans="1:19" x14ac:dyDescent="0.25">
      <c r="A1240" s="114" t="s">
        <v>4535</v>
      </c>
      <c r="B1240" s="99">
        <v>4</v>
      </c>
      <c r="C1240" s="100" t="s">
        <v>2591</v>
      </c>
      <c r="D1240" s="102" t="s">
        <v>7535</v>
      </c>
      <c r="E1240" s="101"/>
      <c r="F1240" s="100"/>
      <c r="G1240" s="100" t="s">
        <v>3015</v>
      </c>
      <c r="H1240" s="100" t="s">
        <v>2796</v>
      </c>
      <c r="I1240" s="100"/>
      <c r="J1240" s="102" t="s">
        <v>7490</v>
      </c>
      <c r="K1240" s="102"/>
      <c r="L1240" s="54" t="s">
        <v>7470</v>
      </c>
      <c r="M1240" s="157" t="s">
        <v>8508</v>
      </c>
      <c r="N1240" s="120" t="s">
        <v>8509</v>
      </c>
      <c r="O1240" s="56" t="s">
        <v>8513</v>
      </c>
      <c r="P1240" s="114" t="s">
        <v>100</v>
      </c>
      <c r="Q1240" s="114" t="s">
        <v>80</v>
      </c>
      <c r="R1240" s="112" t="s">
        <v>7474</v>
      </c>
      <c r="S1240" s="112"/>
    </row>
    <row r="1241" spans="1:19" x14ac:dyDescent="0.25">
      <c r="A1241" s="114" t="s">
        <v>4535</v>
      </c>
      <c r="B1241" s="99">
        <v>5</v>
      </c>
      <c r="C1241" s="100" t="s">
        <v>267</v>
      </c>
      <c r="D1241" s="100" t="s">
        <v>6405</v>
      </c>
      <c r="E1241" s="101"/>
      <c r="F1241" s="100" t="s">
        <v>7592</v>
      </c>
      <c r="G1241" s="100" t="s">
        <v>480</v>
      </c>
      <c r="H1241" s="100" t="s">
        <v>481</v>
      </c>
      <c r="I1241" s="100" t="s">
        <v>2223</v>
      </c>
      <c r="J1241" s="102" t="s">
        <v>7490</v>
      </c>
      <c r="K1241" s="102"/>
      <c r="L1241" s="100" t="s">
        <v>153</v>
      </c>
      <c r="M1241" s="153" t="s">
        <v>8508</v>
      </c>
      <c r="N1241" s="102" t="s">
        <v>8509</v>
      </c>
      <c r="O1241" s="102" t="s">
        <v>8513</v>
      </c>
      <c r="P1241" s="114" t="s">
        <v>153</v>
      </c>
      <c r="Q1241" s="114" t="s">
        <v>80</v>
      </c>
      <c r="R1241" s="114"/>
      <c r="S1241" s="114"/>
    </row>
    <row r="1242" spans="1:19" x14ac:dyDescent="0.25">
      <c r="A1242" s="110" t="s">
        <v>4535</v>
      </c>
      <c r="B1242" s="111">
        <v>8</v>
      </c>
      <c r="C1242" s="112" t="s">
        <v>4536</v>
      </c>
      <c r="D1242" s="55" t="s">
        <v>1889</v>
      </c>
      <c r="E1242" s="112"/>
      <c r="F1242" s="112"/>
      <c r="G1242" s="49" t="s">
        <v>5902</v>
      </c>
      <c r="H1242" s="49" t="s">
        <v>2846</v>
      </c>
      <c r="I1242" s="112"/>
      <c r="J1242" s="102" t="s">
        <v>7490</v>
      </c>
      <c r="K1242" s="102"/>
      <c r="L1242" s="49" t="s">
        <v>7469</v>
      </c>
      <c r="M1242" s="152" t="s">
        <v>8508</v>
      </c>
      <c r="N1242" s="49" t="s">
        <v>8509</v>
      </c>
      <c r="O1242" s="49" t="s">
        <v>8513</v>
      </c>
      <c r="P1242" s="112" t="s">
        <v>156</v>
      </c>
      <c r="Q1242" s="112" t="s">
        <v>80</v>
      </c>
      <c r="R1242" s="112"/>
      <c r="S1242" s="112"/>
    </row>
    <row r="1243" spans="1:19" x14ac:dyDescent="0.25">
      <c r="A1243" s="110" t="s">
        <v>4535</v>
      </c>
      <c r="B1243" s="111">
        <v>9</v>
      </c>
      <c r="C1243" s="112" t="s">
        <v>4537</v>
      </c>
      <c r="D1243" s="55" t="s">
        <v>1890</v>
      </c>
      <c r="E1243" s="112"/>
      <c r="F1243" s="112"/>
      <c r="G1243" s="49" t="s">
        <v>5903</v>
      </c>
      <c r="H1243" s="49" t="s">
        <v>2847</v>
      </c>
      <c r="I1243" s="112"/>
      <c r="J1243" s="102" t="s">
        <v>7490</v>
      </c>
      <c r="K1243" s="102"/>
      <c r="L1243" s="49" t="s">
        <v>7469</v>
      </c>
      <c r="M1243" s="152" t="s">
        <v>8508</v>
      </c>
      <c r="N1243" s="49" t="s">
        <v>8509</v>
      </c>
      <c r="O1243" s="49" t="s">
        <v>8513</v>
      </c>
      <c r="P1243" s="112" t="s">
        <v>156</v>
      </c>
      <c r="Q1243" s="112" t="s">
        <v>80</v>
      </c>
      <c r="R1243" s="112"/>
      <c r="S1243" s="112"/>
    </row>
    <row r="1244" spans="1:19" x14ac:dyDescent="0.25">
      <c r="A1244" s="110" t="s">
        <v>4535</v>
      </c>
      <c r="B1244" s="111">
        <v>12</v>
      </c>
      <c r="C1244" s="112" t="s">
        <v>4538</v>
      </c>
      <c r="D1244" s="49" t="s">
        <v>7340</v>
      </c>
      <c r="E1244" s="112"/>
      <c r="F1244" s="112"/>
      <c r="G1244" s="49" t="s">
        <v>5904</v>
      </c>
      <c r="H1244" s="49" t="s">
        <v>5905</v>
      </c>
      <c r="I1244" s="112"/>
      <c r="J1244" s="102" t="s">
        <v>7490</v>
      </c>
      <c r="K1244" s="102"/>
      <c r="L1244" s="49" t="s">
        <v>7469</v>
      </c>
      <c r="M1244" s="152">
        <v>0</v>
      </c>
      <c r="N1244" s="49" t="s">
        <v>8509</v>
      </c>
      <c r="O1244" s="49" t="s">
        <v>8514</v>
      </c>
      <c r="P1244" s="112" t="s">
        <v>221</v>
      </c>
      <c r="Q1244" s="112" t="s">
        <v>80</v>
      </c>
      <c r="R1244" s="112"/>
      <c r="S1244" s="112"/>
    </row>
    <row r="1245" spans="1:19" x14ac:dyDescent="0.25">
      <c r="A1245" s="110" t="s">
        <v>4535</v>
      </c>
      <c r="B1245" s="111">
        <v>13</v>
      </c>
      <c r="C1245" s="112" t="s">
        <v>4539</v>
      </c>
      <c r="D1245" s="49" t="s">
        <v>7339</v>
      </c>
      <c r="E1245" s="112"/>
      <c r="F1245" s="112"/>
      <c r="G1245" s="49" t="s">
        <v>5906</v>
      </c>
      <c r="H1245" s="49" t="s">
        <v>5907</v>
      </c>
      <c r="I1245" s="112"/>
      <c r="J1245" s="102" t="s">
        <v>7490</v>
      </c>
      <c r="K1245" s="102"/>
      <c r="L1245" s="49" t="s">
        <v>7469</v>
      </c>
      <c r="M1245" s="152">
        <v>0</v>
      </c>
      <c r="N1245" s="49" t="s">
        <v>8509</v>
      </c>
      <c r="O1245" s="49" t="s">
        <v>8514</v>
      </c>
      <c r="P1245" s="112" t="s">
        <v>6351</v>
      </c>
      <c r="Q1245" s="112" t="s">
        <v>80</v>
      </c>
      <c r="R1245" s="112"/>
      <c r="S1245" s="112"/>
    </row>
    <row r="1246" spans="1:19" x14ac:dyDescent="0.25">
      <c r="A1246" s="110" t="s">
        <v>4535</v>
      </c>
      <c r="B1246" s="111">
        <v>14</v>
      </c>
      <c r="C1246" s="112" t="s">
        <v>4540</v>
      </c>
      <c r="D1246" s="49" t="s">
        <v>7338</v>
      </c>
      <c r="E1246" s="112"/>
      <c r="F1246" s="112"/>
      <c r="G1246" s="49" t="s">
        <v>5908</v>
      </c>
      <c r="H1246" s="49" t="s">
        <v>5909</v>
      </c>
      <c r="I1246" s="112"/>
      <c r="J1246" s="102" t="s">
        <v>7490</v>
      </c>
      <c r="K1246" s="102"/>
      <c r="L1246" s="49" t="s">
        <v>7469</v>
      </c>
      <c r="M1246" s="152">
        <v>0</v>
      </c>
      <c r="N1246" s="49" t="s">
        <v>8509</v>
      </c>
      <c r="O1246" s="49" t="s">
        <v>8514</v>
      </c>
      <c r="P1246" s="112" t="s">
        <v>2997</v>
      </c>
      <c r="Q1246" s="112" t="s">
        <v>80</v>
      </c>
      <c r="R1246" s="112"/>
      <c r="S1246" s="112"/>
    </row>
    <row r="1247" spans="1:19" x14ac:dyDescent="0.25">
      <c r="A1247" s="110" t="s">
        <v>4535</v>
      </c>
      <c r="B1247" s="111">
        <v>22</v>
      </c>
      <c r="C1247" s="112" t="s">
        <v>4541</v>
      </c>
      <c r="D1247" s="49" t="s">
        <v>7336</v>
      </c>
      <c r="E1247" s="112"/>
      <c r="F1247" s="112"/>
      <c r="G1247" s="49" t="s">
        <v>5910</v>
      </c>
      <c r="H1247" s="49" t="s">
        <v>5911</v>
      </c>
      <c r="I1247" s="112"/>
      <c r="J1247" s="102" t="s">
        <v>7490</v>
      </c>
      <c r="K1247" s="102"/>
      <c r="L1247" s="49" t="s">
        <v>7469</v>
      </c>
      <c r="M1247" s="152">
        <v>0</v>
      </c>
      <c r="N1247" s="49" t="s">
        <v>8509</v>
      </c>
      <c r="O1247" s="49" t="s">
        <v>8514</v>
      </c>
      <c r="P1247" s="112" t="s">
        <v>6303</v>
      </c>
      <c r="Q1247" s="112" t="s">
        <v>80</v>
      </c>
      <c r="R1247" s="112"/>
      <c r="S1247" s="112"/>
    </row>
    <row r="1248" spans="1:19" x14ac:dyDescent="0.25">
      <c r="A1248" s="110" t="s">
        <v>4535</v>
      </c>
      <c r="B1248" s="111">
        <v>23</v>
      </c>
      <c r="C1248" s="112" t="s">
        <v>4542</v>
      </c>
      <c r="D1248" s="49" t="s">
        <v>7337</v>
      </c>
      <c r="E1248" s="112"/>
      <c r="F1248" s="112"/>
      <c r="G1248" s="49" t="s">
        <v>5912</v>
      </c>
      <c r="H1248" s="49" t="s">
        <v>5913</v>
      </c>
      <c r="I1248" s="112"/>
      <c r="J1248" s="102" t="s">
        <v>7490</v>
      </c>
      <c r="K1248" s="102"/>
      <c r="L1248" s="49" t="s">
        <v>7469</v>
      </c>
      <c r="M1248" s="152">
        <v>0</v>
      </c>
      <c r="N1248" s="49" t="s">
        <v>8509</v>
      </c>
      <c r="O1248" s="49" t="s">
        <v>8514</v>
      </c>
      <c r="P1248" s="112" t="s">
        <v>6303</v>
      </c>
      <c r="Q1248" s="112" t="s">
        <v>80</v>
      </c>
      <c r="R1248" s="112"/>
      <c r="S1248" s="112"/>
    </row>
    <row r="1249" spans="1:19" x14ac:dyDescent="0.25">
      <c r="A1249" s="110" t="s">
        <v>4535</v>
      </c>
      <c r="B1249" s="111">
        <v>25</v>
      </c>
      <c r="C1249" s="112" t="s">
        <v>4543</v>
      </c>
      <c r="D1249" s="49" t="s">
        <v>7341</v>
      </c>
      <c r="E1249" s="112"/>
      <c r="F1249" s="112"/>
      <c r="G1249" s="49" t="s">
        <v>5914</v>
      </c>
      <c r="H1249" s="49" t="s">
        <v>5915</v>
      </c>
      <c r="I1249" s="112"/>
      <c r="J1249" s="102" t="s">
        <v>7490</v>
      </c>
      <c r="K1249" s="102"/>
      <c r="L1249" s="49" t="s">
        <v>7469</v>
      </c>
      <c r="M1249" s="152">
        <v>0</v>
      </c>
      <c r="N1249" s="49" t="s">
        <v>8509</v>
      </c>
      <c r="O1249" s="49" t="s">
        <v>8514</v>
      </c>
      <c r="P1249" s="112" t="s">
        <v>6303</v>
      </c>
      <c r="Q1249" s="112" t="s">
        <v>80</v>
      </c>
      <c r="R1249" s="112"/>
      <c r="S1249" s="112"/>
    </row>
    <row r="1250" spans="1:19" x14ac:dyDescent="0.25">
      <c r="A1250" s="110" t="s">
        <v>4535</v>
      </c>
      <c r="B1250" s="111">
        <v>32</v>
      </c>
      <c r="C1250" s="112" t="s">
        <v>4566</v>
      </c>
      <c r="D1250" s="49" t="s">
        <v>7496</v>
      </c>
      <c r="E1250" s="112"/>
      <c r="F1250" s="112"/>
      <c r="G1250" s="49" t="s">
        <v>5960</v>
      </c>
      <c r="H1250" s="49" t="s">
        <v>5961</v>
      </c>
      <c r="I1250" s="112"/>
      <c r="J1250" s="102" t="s">
        <v>7490</v>
      </c>
      <c r="K1250" s="102"/>
      <c r="L1250" s="49" t="s">
        <v>7469</v>
      </c>
      <c r="M1250" s="152">
        <v>0</v>
      </c>
      <c r="N1250" s="49" t="s">
        <v>8509</v>
      </c>
      <c r="O1250" s="49" t="s">
        <v>8514</v>
      </c>
      <c r="P1250" s="112" t="s">
        <v>235</v>
      </c>
      <c r="Q1250" s="112" t="s">
        <v>80</v>
      </c>
      <c r="R1250" s="112"/>
      <c r="S1250" s="112"/>
    </row>
    <row r="1251" spans="1:19" x14ac:dyDescent="0.25">
      <c r="A1251" s="110" t="s">
        <v>4535</v>
      </c>
      <c r="B1251" s="111">
        <v>33</v>
      </c>
      <c r="C1251" s="112" t="s">
        <v>4545</v>
      </c>
      <c r="D1251" s="49" t="s">
        <v>7353</v>
      </c>
      <c r="E1251" s="112"/>
      <c r="F1251" s="112"/>
      <c r="G1251" s="49" t="s">
        <v>5918</v>
      </c>
      <c r="H1251" s="61" t="s">
        <v>5919</v>
      </c>
      <c r="I1251" s="112"/>
      <c r="J1251" s="102" t="s">
        <v>7490</v>
      </c>
      <c r="K1251" s="102"/>
      <c r="L1251" s="49" t="s">
        <v>7469</v>
      </c>
      <c r="M1251" s="152">
        <v>0</v>
      </c>
      <c r="N1251" s="49" t="s">
        <v>8509</v>
      </c>
      <c r="O1251" s="49" t="s">
        <v>8514</v>
      </c>
      <c r="P1251" s="112" t="s">
        <v>3002</v>
      </c>
      <c r="Q1251" s="112" t="s">
        <v>80</v>
      </c>
      <c r="R1251" s="112"/>
      <c r="S1251" s="112"/>
    </row>
    <row r="1252" spans="1:19" x14ac:dyDescent="0.25">
      <c r="A1252" s="110" t="s">
        <v>4535</v>
      </c>
      <c r="B1252" s="111">
        <v>33</v>
      </c>
      <c r="C1252" s="112" t="s">
        <v>4567</v>
      </c>
      <c r="D1252" s="49" t="s">
        <v>7342</v>
      </c>
      <c r="E1252" s="112"/>
      <c r="F1252" s="112"/>
      <c r="G1252" s="49" t="s">
        <v>5962</v>
      </c>
      <c r="H1252" s="49" t="s">
        <v>5963</v>
      </c>
      <c r="I1252" s="112"/>
      <c r="J1252" s="102" t="s">
        <v>7490</v>
      </c>
      <c r="K1252" s="102"/>
      <c r="L1252" s="49" t="s">
        <v>7469</v>
      </c>
      <c r="M1252" s="152">
        <v>0</v>
      </c>
      <c r="N1252" s="49" t="s">
        <v>8509</v>
      </c>
      <c r="O1252" s="49" t="s">
        <v>8514</v>
      </c>
      <c r="P1252" s="112" t="s">
        <v>235</v>
      </c>
      <c r="Q1252" s="112" t="s">
        <v>80</v>
      </c>
      <c r="R1252" s="112"/>
      <c r="S1252" s="112"/>
    </row>
    <row r="1253" spans="1:19" x14ac:dyDescent="0.25">
      <c r="A1253" s="110" t="s">
        <v>4535</v>
      </c>
      <c r="B1253" s="111">
        <v>34</v>
      </c>
      <c r="C1253" s="112" t="s">
        <v>4546</v>
      </c>
      <c r="D1253" s="49" t="s">
        <v>7352</v>
      </c>
      <c r="E1253" s="112"/>
      <c r="F1253" s="112"/>
      <c r="G1253" s="49" t="s">
        <v>5920</v>
      </c>
      <c r="H1253" s="61" t="s">
        <v>5921</v>
      </c>
      <c r="I1253" s="112"/>
      <c r="J1253" s="102" t="s">
        <v>7490</v>
      </c>
      <c r="K1253" s="102"/>
      <c r="L1253" s="49" t="s">
        <v>7469</v>
      </c>
      <c r="M1253" s="152">
        <v>0</v>
      </c>
      <c r="N1253" s="49" t="s">
        <v>8509</v>
      </c>
      <c r="O1253" s="49" t="s">
        <v>8514</v>
      </c>
      <c r="P1253" s="112" t="s">
        <v>3002</v>
      </c>
      <c r="Q1253" s="112" t="s">
        <v>80</v>
      </c>
      <c r="R1253" s="112"/>
      <c r="S1253" s="112"/>
    </row>
    <row r="1254" spans="1:19" x14ac:dyDescent="0.25">
      <c r="A1254" s="110" t="s">
        <v>4535</v>
      </c>
      <c r="B1254" s="111">
        <v>34</v>
      </c>
      <c r="C1254" s="112" t="s">
        <v>4568</v>
      </c>
      <c r="D1254" s="49" t="s">
        <v>7343</v>
      </c>
      <c r="E1254" s="112"/>
      <c r="F1254" s="112"/>
      <c r="G1254" s="49" t="s">
        <v>5964</v>
      </c>
      <c r="H1254" s="49" t="s">
        <v>5965</v>
      </c>
      <c r="I1254" s="112"/>
      <c r="J1254" s="102" t="s">
        <v>7490</v>
      </c>
      <c r="K1254" s="102"/>
      <c r="L1254" s="49" t="s">
        <v>7469</v>
      </c>
      <c r="M1254" s="152">
        <v>0</v>
      </c>
      <c r="N1254" s="49" t="s">
        <v>8509</v>
      </c>
      <c r="O1254" s="49" t="s">
        <v>8514</v>
      </c>
      <c r="P1254" s="112" t="s">
        <v>235</v>
      </c>
      <c r="Q1254" s="112" t="s">
        <v>80</v>
      </c>
      <c r="R1254" s="112"/>
      <c r="S1254" s="112"/>
    </row>
    <row r="1255" spans="1:19" x14ac:dyDescent="0.25">
      <c r="A1255" s="110" t="s">
        <v>4535</v>
      </c>
      <c r="B1255" s="111">
        <v>35</v>
      </c>
      <c r="C1255" s="112" t="s">
        <v>4569</v>
      </c>
      <c r="D1255" s="49" t="s">
        <v>7344</v>
      </c>
      <c r="E1255" s="112"/>
      <c r="F1255" s="112"/>
      <c r="G1255" s="49" t="s">
        <v>5966</v>
      </c>
      <c r="H1255" s="49" t="s">
        <v>5967</v>
      </c>
      <c r="I1255" s="112"/>
      <c r="J1255" s="102" t="s">
        <v>7490</v>
      </c>
      <c r="K1255" s="102"/>
      <c r="L1255" s="49" t="s">
        <v>7469</v>
      </c>
      <c r="M1255" s="152">
        <v>0</v>
      </c>
      <c r="N1255" s="49" t="s">
        <v>8509</v>
      </c>
      <c r="O1255" s="49" t="s">
        <v>8514</v>
      </c>
      <c r="P1255" s="112" t="s">
        <v>235</v>
      </c>
      <c r="Q1255" s="112" t="s">
        <v>80</v>
      </c>
      <c r="R1255" s="112"/>
      <c r="S1255" s="112"/>
    </row>
    <row r="1256" spans="1:19" x14ac:dyDescent="0.25">
      <c r="A1256" s="110" t="s">
        <v>4535</v>
      </c>
      <c r="B1256" s="111">
        <v>35</v>
      </c>
      <c r="C1256" s="112" t="s">
        <v>4547</v>
      </c>
      <c r="D1256" s="49" t="s">
        <v>7351</v>
      </c>
      <c r="E1256" s="112"/>
      <c r="F1256" s="112"/>
      <c r="G1256" s="49" t="s">
        <v>5922</v>
      </c>
      <c r="H1256" s="61" t="s">
        <v>5923</v>
      </c>
      <c r="I1256" s="112"/>
      <c r="J1256" s="102" t="s">
        <v>7490</v>
      </c>
      <c r="K1256" s="102"/>
      <c r="L1256" s="49" t="s">
        <v>7469</v>
      </c>
      <c r="M1256" s="152">
        <v>0</v>
      </c>
      <c r="N1256" s="49" t="s">
        <v>8509</v>
      </c>
      <c r="O1256" s="49" t="s">
        <v>8514</v>
      </c>
      <c r="P1256" s="112" t="s">
        <v>3002</v>
      </c>
      <c r="Q1256" s="112" t="s">
        <v>80</v>
      </c>
      <c r="R1256" s="112"/>
      <c r="S1256" s="112"/>
    </row>
    <row r="1257" spans="1:19" x14ac:dyDescent="0.25">
      <c r="A1257" s="110" t="s">
        <v>4535</v>
      </c>
      <c r="B1257" s="111">
        <v>36</v>
      </c>
      <c r="C1257" s="112" t="s">
        <v>4570</v>
      </c>
      <c r="D1257" s="49" t="s">
        <v>7345</v>
      </c>
      <c r="E1257" s="112"/>
      <c r="F1257" s="112"/>
      <c r="G1257" s="49" t="s">
        <v>5968</v>
      </c>
      <c r="H1257" s="49" t="s">
        <v>5969</v>
      </c>
      <c r="I1257" s="112"/>
      <c r="J1257" s="102" t="s">
        <v>7490</v>
      </c>
      <c r="K1257" s="102"/>
      <c r="L1257" s="49" t="s">
        <v>7469</v>
      </c>
      <c r="M1257" s="152">
        <v>0</v>
      </c>
      <c r="N1257" s="49" t="s">
        <v>8509</v>
      </c>
      <c r="O1257" s="49" t="s">
        <v>8514</v>
      </c>
      <c r="P1257" s="112" t="s">
        <v>235</v>
      </c>
      <c r="Q1257" s="112" t="s">
        <v>80</v>
      </c>
      <c r="R1257" s="112"/>
      <c r="S1257" s="112"/>
    </row>
    <row r="1258" spans="1:19" x14ac:dyDescent="0.25">
      <c r="A1258" s="110" t="s">
        <v>4535</v>
      </c>
      <c r="B1258" s="111">
        <v>37</v>
      </c>
      <c r="C1258" s="112" t="s">
        <v>4571</v>
      </c>
      <c r="D1258" s="49" t="s">
        <v>7346</v>
      </c>
      <c r="E1258" s="112"/>
      <c r="F1258" s="112"/>
      <c r="G1258" s="49" t="s">
        <v>5970</v>
      </c>
      <c r="H1258" s="49" t="s">
        <v>5971</v>
      </c>
      <c r="I1258" s="112"/>
      <c r="J1258" s="102" t="s">
        <v>7490</v>
      </c>
      <c r="K1258" s="102"/>
      <c r="L1258" s="49" t="s">
        <v>7469</v>
      </c>
      <c r="M1258" s="152">
        <v>0</v>
      </c>
      <c r="N1258" s="49" t="s">
        <v>8509</v>
      </c>
      <c r="O1258" s="49" t="s">
        <v>8514</v>
      </c>
      <c r="P1258" s="112" t="s">
        <v>235</v>
      </c>
      <c r="Q1258" s="112" t="s">
        <v>80</v>
      </c>
      <c r="R1258" s="112"/>
      <c r="S1258" s="112"/>
    </row>
    <row r="1259" spans="1:19" x14ac:dyDescent="0.25">
      <c r="A1259" s="110" t="s">
        <v>4535</v>
      </c>
      <c r="B1259" s="111">
        <v>38</v>
      </c>
      <c r="C1259" s="112" t="s">
        <v>4572</v>
      </c>
      <c r="D1259" s="49" t="s">
        <v>7347</v>
      </c>
      <c r="E1259" s="112"/>
      <c r="F1259" s="112"/>
      <c r="G1259" s="49" t="s">
        <v>5972</v>
      </c>
      <c r="H1259" s="49" t="s">
        <v>5973</v>
      </c>
      <c r="I1259" s="112"/>
      <c r="J1259" s="102" t="s">
        <v>7490</v>
      </c>
      <c r="K1259" s="102"/>
      <c r="L1259" s="49" t="s">
        <v>7469</v>
      </c>
      <c r="M1259" s="152">
        <v>0</v>
      </c>
      <c r="N1259" s="49" t="s">
        <v>8509</v>
      </c>
      <c r="O1259" s="49" t="s">
        <v>8514</v>
      </c>
      <c r="P1259" s="112" t="s">
        <v>235</v>
      </c>
      <c r="Q1259" s="112" t="s">
        <v>80</v>
      </c>
      <c r="R1259" s="112"/>
      <c r="S1259" s="112"/>
    </row>
    <row r="1260" spans="1:19" x14ac:dyDescent="0.25">
      <c r="A1260" s="110" t="s">
        <v>4535</v>
      </c>
      <c r="B1260" s="111">
        <v>39</v>
      </c>
      <c r="C1260" s="112" t="s">
        <v>4573</v>
      </c>
      <c r="D1260" s="49" t="s">
        <v>7348</v>
      </c>
      <c r="E1260" s="112"/>
      <c r="F1260" s="112"/>
      <c r="G1260" s="49" t="s">
        <v>5974</v>
      </c>
      <c r="H1260" s="49" t="s">
        <v>5975</v>
      </c>
      <c r="I1260" s="112"/>
      <c r="J1260" s="102" t="s">
        <v>7490</v>
      </c>
      <c r="K1260" s="102"/>
      <c r="L1260" s="49" t="s">
        <v>7469</v>
      </c>
      <c r="M1260" s="152">
        <v>0</v>
      </c>
      <c r="N1260" s="49" t="s">
        <v>8509</v>
      </c>
      <c r="O1260" s="49" t="s">
        <v>8514</v>
      </c>
      <c r="P1260" s="112" t="s">
        <v>235</v>
      </c>
      <c r="Q1260" s="112" t="s">
        <v>80</v>
      </c>
      <c r="R1260" s="112"/>
      <c r="S1260" s="112"/>
    </row>
    <row r="1261" spans="1:19" x14ac:dyDescent="0.25">
      <c r="A1261" s="110" t="s">
        <v>4535</v>
      </c>
      <c r="B1261" s="111">
        <v>40</v>
      </c>
      <c r="C1261" s="112" t="s">
        <v>4574</v>
      </c>
      <c r="D1261" s="49" t="s">
        <v>7349</v>
      </c>
      <c r="E1261" s="112"/>
      <c r="F1261" s="112"/>
      <c r="G1261" s="49" t="s">
        <v>5976</v>
      </c>
      <c r="H1261" s="49" t="s">
        <v>5977</v>
      </c>
      <c r="I1261" s="112"/>
      <c r="J1261" s="102" t="s">
        <v>7490</v>
      </c>
      <c r="K1261" s="102"/>
      <c r="L1261" s="49" t="s">
        <v>7469</v>
      </c>
      <c r="M1261" s="152">
        <v>0</v>
      </c>
      <c r="N1261" s="49" t="s">
        <v>8509</v>
      </c>
      <c r="O1261" s="49" t="s">
        <v>8514</v>
      </c>
      <c r="P1261" s="112" t="s">
        <v>235</v>
      </c>
      <c r="Q1261" s="112" t="s">
        <v>80</v>
      </c>
      <c r="R1261" s="112"/>
      <c r="S1261" s="112"/>
    </row>
    <row r="1262" spans="1:19" x14ac:dyDescent="0.25">
      <c r="A1262" s="110" t="s">
        <v>4535</v>
      </c>
      <c r="B1262" s="111">
        <v>41</v>
      </c>
      <c r="C1262" s="112" t="s">
        <v>4575</v>
      </c>
      <c r="D1262" s="49" t="s">
        <v>7350</v>
      </c>
      <c r="E1262" s="112"/>
      <c r="F1262" s="112"/>
      <c r="G1262" s="49" t="s">
        <v>5978</v>
      </c>
      <c r="H1262" s="49" t="s">
        <v>5979</v>
      </c>
      <c r="I1262" s="112"/>
      <c r="J1262" s="102" t="s">
        <v>7490</v>
      </c>
      <c r="K1262" s="102"/>
      <c r="L1262" s="49" t="s">
        <v>7469</v>
      </c>
      <c r="M1262" s="152">
        <v>0</v>
      </c>
      <c r="N1262" s="49" t="s">
        <v>8509</v>
      </c>
      <c r="O1262" s="49" t="s">
        <v>8514</v>
      </c>
      <c r="P1262" s="112" t="s">
        <v>235</v>
      </c>
      <c r="Q1262" s="112" t="s">
        <v>80</v>
      </c>
      <c r="R1262" s="112"/>
      <c r="S1262" s="112"/>
    </row>
    <row r="1263" spans="1:19" x14ac:dyDescent="0.25">
      <c r="A1263" s="110" t="s">
        <v>4535</v>
      </c>
      <c r="B1263" s="111">
        <v>52</v>
      </c>
      <c r="C1263" s="112" t="s">
        <v>4548</v>
      </c>
      <c r="D1263" s="49" t="s">
        <v>7354</v>
      </c>
      <c r="E1263" s="112"/>
      <c r="F1263" s="112"/>
      <c r="G1263" s="49" t="s">
        <v>5924</v>
      </c>
      <c r="H1263" s="49" t="s">
        <v>5925</v>
      </c>
      <c r="I1263" s="112"/>
      <c r="J1263" s="102" t="s">
        <v>7490</v>
      </c>
      <c r="K1263" s="102"/>
      <c r="L1263" s="49" t="s">
        <v>7469</v>
      </c>
      <c r="M1263" s="152">
        <v>0</v>
      </c>
      <c r="N1263" s="49" t="s">
        <v>8509</v>
      </c>
      <c r="O1263" s="49" t="s">
        <v>8514</v>
      </c>
      <c r="P1263" s="112" t="s">
        <v>6303</v>
      </c>
      <c r="Q1263" s="112" t="s">
        <v>80</v>
      </c>
      <c r="R1263" s="112"/>
      <c r="S1263" s="112"/>
    </row>
    <row r="1264" spans="1:19" x14ac:dyDescent="0.25">
      <c r="A1264" s="110" t="s">
        <v>4535</v>
      </c>
      <c r="B1264" s="111">
        <v>53</v>
      </c>
      <c r="C1264" s="112" t="s">
        <v>4549</v>
      </c>
      <c r="D1264" s="49" t="s">
        <v>7355</v>
      </c>
      <c r="E1264" s="112"/>
      <c r="F1264" s="112"/>
      <c r="G1264" s="49" t="s">
        <v>5926</v>
      </c>
      <c r="H1264" s="49" t="s">
        <v>5927</v>
      </c>
      <c r="I1264" s="112"/>
      <c r="J1264" s="102" t="s">
        <v>7490</v>
      </c>
      <c r="K1264" s="102"/>
      <c r="L1264" s="49" t="s">
        <v>7469</v>
      </c>
      <c r="M1264" s="152">
        <v>0</v>
      </c>
      <c r="N1264" s="49" t="s">
        <v>8509</v>
      </c>
      <c r="O1264" s="49" t="s">
        <v>8514</v>
      </c>
      <c r="P1264" s="112" t="s">
        <v>6303</v>
      </c>
      <c r="Q1264" s="112" t="s">
        <v>80</v>
      </c>
      <c r="R1264" s="112"/>
      <c r="S1264" s="112"/>
    </row>
    <row r="1265" spans="1:19" x14ac:dyDescent="0.25">
      <c r="A1265" s="110" t="s">
        <v>4535</v>
      </c>
      <c r="B1265" s="111">
        <v>54</v>
      </c>
      <c r="C1265" s="112" t="s">
        <v>4550</v>
      </c>
      <c r="D1265" s="49" t="s">
        <v>7356</v>
      </c>
      <c r="E1265" s="112"/>
      <c r="F1265" s="112"/>
      <c r="G1265" s="49" t="s">
        <v>5928</v>
      </c>
      <c r="H1265" s="49" t="s">
        <v>5929</v>
      </c>
      <c r="I1265" s="112"/>
      <c r="J1265" s="102" t="s">
        <v>7490</v>
      </c>
      <c r="K1265" s="102"/>
      <c r="L1265" s="49" t="s">
        <v>7469</v>
      </c>
      <c r="M1265" s="152">
        <v>0</v>
      </c>
      <c r="N1265" s="49" t="s">
        <v>8509</v>
      </c>
      <c r="O1265" s="49" t="s">
        <v>8514</v>
      </c>
      <c r="P1265" s="112" t="s">
        <v>6303</v>
      </c>
      <c r="Q1265" s="112" t="s">
        <v>80</v>
      </c>
      <c r="R1265" s="112"/>
      <c r="S1265" s="112"/>
    </row>
    <row r="1266" spans="1:19" x14ac:dyDescent="0.25">
      <c r="A1266" s="110" t="s">
        <v>4535</v>
      </c>
      <c r="B1266" s="111">
        <v>55</v>
      </c>
      <c r="C1266" s="112" t="s">
        <v>4551</v>
      </c>
      <c r="D1266" s="49" t="s">
        <v>7357</v>
      </c>
      <c r="E1266" s="112"/>
      <c r="F1266" s="112"/>
      <c r="G1266" s="49" t="s">
        <v>5930</v>
      </c>
      <c r="H1266" s="49" t="s">
        <v>5931</v>
      </c>
      <c r="I1266" s="112"/>
      <c r="J1266" s="102" t="s">
        <v>7490</v>
      </c>
      <c r="K1266" s="102"/>
      <c r="L1266" s="49" t="s">
        <v>7469</v>
      </c>
      <c r="M1266" s="152">
        <v>0</v>
      </c>
      <c r="N1266" s="49" t="s">
        <v>8509</v>
      </c>
      <c r="O1266" s="49" t="s">
        <v>8514</v>
      </c>
      <c r="P1266" s="112" t="s">
        <v>6303</v>
      </c>
      <c r="Q1266" s="112" t="s">
        <v>80</v>
      </c>
      <c r="R1266" s="112"/>
      <c r="S1266" s="112"/>
    </row>
    <row r="1267" spans="1:19" x14ac:dyDescent="0.25">
      <c r="A1267" s="110" t="s">
        <v>4535</v>
      </c>
      <c r="B1267" s="111">
        <v>56</v>
      </c>
      <c r="C1267" s="112" t="s">
        <v>4552</v>
      </c>
      <c r="D1267" s="49" t="s">
        <v>7358</v>
      </c>
      <c r="E1267" s="112"/>
      <c r="F1267" s="112"/>
      <c r="G1267" s="49" t="s">
        <v>5932</v>
      </c>
      <c r="H1267" s="49" t="s">
        <v>5933</v>
      </c>
      <c r="I1267" s="112"/>
      <c r="J1267" s="102" t="s">
        <v>7490</v>
      </c>
      <c r="K1267" s="102"/>
      <c r="L1267" s="49" t="s">
        <v>7469</v>
      </c>
      <c r="M1267" s="152">
        <v>0</v>
      </c>
      <c r="N1267" s="49" t="s">
        <v>8509</v>
      </c>
      <c r="O1267" s="49" t="s">
        <v>8514</v>
      </c>
      <c r="P1267" s="112" t="s">
        <v>6303</v>
      </c>
      <c r="Q1267" s="112" t="s">
        <v>80</v>
      </c>
      <c r="R1267" s="112"/>
      <c r="S1267" s="112"/>
    </row>
    <row r="1268" spans="1:19" x14ac:dyDescent="0.25">
      <c r="A1268" s="110" t="s">
        <v>4535</v>
      </c>
      <c r="B1268" s="111">
        <v>63</v>
      </c>
      <c r="C1268" s="112" t="s">
        <v>4553</v>
      </c>
      <c r="D1268" s="49" t="s">
        <v>7359</v>
      </c>
      <c r="E1268" s="112"/>
      <c r="F1268" s="112"/>
      <c r="G1268" s="49" t="s">
        <v>5934</v>
      </c>
      <c r="H1268" s="49" t="s">
        <v>5935</v>
      </c>
      <c r="I1268" s="112"/>
      <c r="J1268" s="102" t="s">
        <v>7490</v>
      </c>
      <c r="K1268" s="102"/>
      <c r="L1268" s="49" t="s">
        <v>7469</v>
      </c>
      <c r="M1268" s="152">
        <v>0</v>
      </c>
      <c r="N1268" s="49" t="s">
        <v>8509</v>
      </c>
      <c r="O1268" s="49" t="s">
        <v>8514</v>
      </c>
      <c r="P1268" s="112" t="s">
        <v>6303</v>
      </c>
      <c r="Q1268" s="112" t="s">
        <v>80</v>
      </c>
      <c r="R1268" s="112"/>
      <c r="S1268" s="112"/>
    </row>
    <row r="1269" spans="1:19" x14ac:dyDescent="0.25">
      <c r="A1269" s="110" t="s">
        <v>4535</v>
      </c>
      <c r="B1269" s="111">
        <v>63</v>
      </c>
      <c r="C1269" s="112" t="s">
        <v>4554</v>
      </c>
      <c r="D1269" s="49" t="s">
        <v>7360</v>
      </c>
      <c r="E1269" s="112"/>
      <c r="F1269" s="112"/>
      <c r="G1269" s="49" t="s">
        <v>5936</v>
      </c>
      <c r="H1269" s="49" t="s">
        <v>5937</v>
      </c>
      <c r="I1269" s="112"/>
      <c r="J1269" s="102" t="s">
        <v>7490</v>
      </c>
      <c r="K1269" s="102"/>
      <c r="L1269" s="49" t="s">
        <v>7469</v>
      </c>
      <c r="M1269" s="152">
        <v>0</v>
      </c>
      <c r="N1269" s="49" t="s">
        <v>8509</v>
      </c>
      <c r="O1269" s="49" t="s">
        <v>8514</v>
      </c>
      <c r="P1269" s="112" t="s">
        <v>6303</v>
      </c>
      <c r="Q1269" s="112" t="s">
        <v>80</v>
      </c>
      <c r="R1269" s="112"/>
      <c r="S1269" s="112"/>
    </row>
    <row r="1270" spans="1:19" x14ac:dyDescent="0.25">
      <c r="A1270" s="110" t="s">
        <v>4535</v>
      </c>
      <c r="B1270" s="111">
        <v>64</v>
      </c>
      <c r="C1270" s="112" t="s">
        <v>4555</v>
      </c>
      <c r="D1270" s="49" t="s">
        <v>7361</v>
      </c>
      <c r="E1270" s="112"/>
      <c r="F1270" s="112"/>
      <c r="G1270" s="49" t="s">
        <v>5938</v>
      </c>
      <c r="H1270" s="49" t="s">
        <v>5939</v>
      </c>
      <c r="I1270" s="112"/>
      <c r="J1270" s="102" t="s">
        <v>7490</v>
      </c>
      <c r="K1270" s="102"/>
      <c r="L1270" s="49" t="s">
        <v>7469</v>
      </c>
      <c r="M1270" s="152">
        <v>0</v>
      </c>
      <c r="N1270" s="49" t="s">
        <v>8509</v>
      </c>
      <c r="O1270" s="49" t="s">
        <v>8514</v>
      </c>
      <c r="P1270" s="112" t="s">
        <v>6303</v>
      </c>
      <c r="Q1270" s="112" t="s">
        <v>80</v>
      </c>
      <c r="R1270" s="112"/>
      <c r="S1270" s="112"/>
    </row>
    <row r="1271" spans="1:19" x14ac:dyDescent="0.25">
      <c r="A1271" s="110" t="s">
        <v>4535</v>
      </c>
      <c r="B1271" s="111">
        <v>65</v>
      </c>
      <c r="C1271" s="112" t="s">
        <v>4556</v>
      </c>
      <c r="D1271" s="49" t="s">
        <v>7362</v>
      </c>
      <c r="E1271" s="112"/>
      <c r="F1271" s="112"/>
      <c r="G1271" s="49" t="s">
        <v>5940</v>
      </c>
      <c r="H1271" s="49" t="s">
        <v>5941</v>
      </c>
      <c r="I1271" s="112"/>
      <c r="J1271" s="102" t="s">
        <v>7490</v>
      </c>
      <c r="K1271" s="102"/>
      <c r="L1271" s="49" t="s">
        <v>7469</v>
      </c>
      <c r="M1271" s="152">
        <v>0</v>
      </c>
      <c r="N1271" s="49" t="s">
        <v>8509</v>
      </c>
      <c r="O1271" s="49" t="s">
        <v>8514</v>
      </c>
      <c r="P1271" s="112" t="s">
        <v>6303</v>
      </c>
      <c r="Q1271" s="112" t="s">
        <v>80</v>
      </c>
      <c r="R1271" s="112"/>
      <c r="S1271" s="112"/>
    </row>
    <row r="1272" spans="1:19" x14ac:dyDescent="0.25">
      <c r="A1272" s="110" t="s">
        <v>4535</v>
      </c>
      <c r="B1272" s="111">
        <v>72</v>
      </c>
      <c r="C1272" s="112" t="s">
        <v>4557</v>
      </c>
      <c r="D1272" s="49" t="s">
        <v>7363</v>
      </c>
      <c r="E1272" s="112"/>
      <c r="F1272" s="112"/>
      <c r="G1272" s="49" t="s">
        <v>5942</v>
      </c>
      <c r="H1272" s="49" t="s">
        <v>5943</v>
      </c>
      <c r="I1272" s="112"/>
      <c r="J1272" s="102" t="s">
        <v>7490</v>
      </c>
      <c r="K1272" s="102"/>
      <c r="L1272" s="49" t="s">
        <v>7469</v>
      </c>
      <c r="M1272" s="152">
        <v>0</v>
      </c>
      <c r="N1272" s="49" t="s">
        <v>8509</v>
      </c>
      <c r="O1272" s="49" t="s">
        <v>8514</v>
      </c>
      <c r="P1272" s="112" t="s">
        <v>6303</v>
      </c>
      <c r="Q1272" s="112" t="s">
        <v>80</v>
      </c>
      <c r="R1272" s="112"/>
      <c r="S1272" s="112"/>
    </row>
    <row r="1273" spans="1:19" x14ac:dyDescent="0.25">
      <c r="A1273" s="110" t="s">
        <v>4535</v>
      </c>
      <c r="B1273" s="111">
        <v>102</v>
      </c>
      <c r="C1273" s="112" t="s">
        <v>4558</v>
      </c>
      <c r="D1273" s="49" t="s">
        <v>7364</v>
      </c>
      <c r="E1273" s="112"/>
      <c r="F1273" s="112"/>
      <c r="G1273" s="49" t="s">
        <v>5944</v>
      </c>
      <c r="H1273" s="49" t="s">
        <v>5945</v>
      </c>
      <c r="I1273" s="112"/>
      <c r="J1273" s="102" t="s">
        <v>7490</v>
      </c>
      <c r="K1273" s="102"/>
      <c r="L1273" s="49" t="s">
        <v>7469</v>
      </c>
      <c r="M1273" s="152">
        <v>0</v>
      </c>
      <c r="N1273" s="49" t="s">
        <v>8509</v>
      </c>
      <c r="O1273" s="49" t="s">
        <v>8514</v>
      </c>
      <c r="P1273" s="112" t="s">
        <v>6303</v>
      </c>
      <c r="Q1273" s="112" t="s">
        <v>80</v>
      </c>
      <c r="R1273" s="112"/>
      <c r="S1273" s="112"/>
    </row>
    <row r="1274" spans="1:19" x14ac:dyDescent="0.25">
      <c r="A1274" s="110" t="s">
        <v>4535</v>
      </c>
      <c r="B1274" s="111">
        <v>103</v>
      </c>
      <c r="C1274" s="112" t="s">
        <v>4559</v>
      </c>
      <c r="D1274" s="49" t="s">
        <v>7365</v>
      </c>
      <c r="E1274" s="112"/>
      <c r="F1274" s="112"/>
      <c r="G1274" s="49" t="s">
        <v>5946</v>
      </c>
      <c r="H1274" s="49" t="s">
        <v>5947</v>
      </c>
      <c r="I1274" s="112"/>
      <c r="J1274" s="102" t="s">
        <v>7490</v>
      </c>
      <c r="K1274" s="102"/>
      <c r="L1274" s="49" t="s">
        <v>7469</v>
      </c>
      <c r="M1274" s="152">
        <v>0</v>
      </c>
      <c r="N1274" s="49" t="s">
        <v>8509</v>
      </c>
      <c r="O1274" s="49" t="s">
        <v>8514</v>
      </c>
      <c r="P1274" s="112" t="s">
        <v>6303</v>
      </c>
      <c r="Q1274" s="112" t="s">
        <v>80</v>
      </c>
      <c r="R1274" s="112"/>
      <c r="S1274" s="112"/>
    </row>
    <row r="1275" spans="1:19" x14ac:dyDescent="0.25">
      <c r="A1275" s="110" t="s">
        <v>4535</v>
      </c>
      <c r="B1275" s="111">
        <v>104</v>
      </c>
      <c r="C1275" s="112" t="s">
        <v>4560</v>
      </c>
      <c r="D1275" s="49" t="s">
        <v>7366</v>
      </c>
      <c r="E1275" s="112"/>
      <c r="F1275" s="112"/>
      <c r="G1275" s="49" t="s">
        <v>5948</v>
      </c>
      <c r="H1275" s="49" t="s">
        <v>5949</v>
      </c>
      <c r="I1275" s="112"/>
      <c r="J1275" s="102" t="s">
        <v>7490</v>
      </c>
      <c r="K1275" s="102"/>
      <c r="L1275" s="49" t="s">
        <v>7469</v>
      </c>
      <c r="M1275" s="152">
        <v>0</v>
      </c>
      <c r="N1275" s="49" t="s">
        <v>8509</v>
      </c>
      <c r="O1275" s="49" t="s">
        <v>8514</v>
      </c>
      <c r="P1275" s="112" t="s">
        <v>6303</v>
      </c>
      <c r="Q1275" s="112" t="s">
        <v>80</v>
      </c>
      <c r="R1275" s="112"/>
      <c r="S1275" s="112"/>
    </row>
    <row r="1276" spans="1:19" x14ac:dyDescent="0.25">
      <c r="A1276" s="110" t="s">
        <v>4535</v>
      </c>
      <c r="B1276" s="111">
        <v>105</v>
      </c>
      <c r="C1276" s="112" t="s">
        <v>4561</v>
      </c>
      <c r="D1276" s="49" t="s">
        <v>7367</v>
      </c>
      <c r="E1276" s="112"/>
      <c r="F1276" s="112"/>
      <c r="G1276" s="49" t="s">
        <v>5950</v>
      </c>
      <c r="H1276" s="49" t="s">
        <v>5951</v>
      </c>
      <c r="I1276" s="112"/>
      <c r="J1276" s="102" t="s">
        <v>7490</v>
      </c>
      <c r="K1276" s="102"/>
      <c r="L1276" s="49" t="s">
        <v>7469</v>
      </c>
      <c r="M1276" s="152">
        <v>0</v>
      </c>
      <c r="N1276" s="49" t="s">
        <v>8509</v>
      </c>
      <c r="O1276" s="49" t="s">
        <v>8514</v>
      </c>
      <c r="P1276" s="112" t="s">
        <v>6303</v>
      </c>
      <c r="Q1276" s="112" t="s">
        <v>80</v>
      </c>
      <c r="R1276" s="112"/>
      <c r="S1276" s="112"/>
    </row>
    <row r="1277" spans="1:19" x14ac:dyDescent="0.25">
      <c r="A1277" s="110" t="s">
        <v>4535</v>
      </c>
      <c r="B1277" s="111">
        <v>106</v>
      </c>
      <c r="C1277" s="112" t="s">
        <v>4562</v>
      </c>
      <c r="D1277" s="49" t="s">
        <v>7368</v>
      </c>
      <c r="E1277" s="112"/>
      <c r="F1277" s="112"/>
      <c r="G1277" s="49" t="s">
        <v>5952</v>
      </c>
      <c r="H1277" s="49" t="s">
        <v>5953</v>
      </c>
      <c r="I1277" s="112"/>
      <c r="J1277" s="102" t="s">
        <v>7490</v>
      </c>
      <c r="K1277" s="102"/>
      <c r="L1277" s="49" t="s">
        <v>7469</v>
      </c>
      <c r="M1277" s="152">
        <v>0</v>
      </c>
      <c r="N1277" s="49" t="s">
        <v>8509</v>
      </c>
      <c r="O1277" s="49" t="s">
        <v>8514</v>
      </c>
      <c r="P1277" s="112" t="s">
        <v>6303</v>
      </c>
      <c r="Q1277" s="112" t="s">
        <v>80</v>
      </c>
      <c r="R1277" s="112"/>
      <c r="S1277" s="112"/>
    </row>
    <row r="1278" spans="1:19" x14ac:dyDescent="0.25">
      <c r="A1278" s="110" t="s">
        <v>4535</v>
      </c>
      <c r="B1278" s="111">
        <v>107</v>
      </c>
      <c r="C1278" s="112" t="s">
        <v>4563</v>
      </c>
      <c r="D1278" s="49" t="s">
        <v>7369</v>
      </c>
      <c r="E1278" s="112"/>
      <c r="F1278" s="112"/>
      <c r="G1278" s="49" t="s">
        <v>5954</v>
      </c>
      <c r="H1278" s="49" t="s">
        <v>5955</v>
      </c>
      <c r="I1278" s="112"/>
      <c r="J1278" s="102" t="s">
        <v>7490</v>
      </c>
      <c r="K1278" s="102"/>
      <c r="L1278" s="49" t="s">
        <v>7469</v>
      </c>
      <c r="M1278" s="152">
        <v>0</v>
      </c>
      <c r="N1278" s="49" t="s">
        <v>8509</v>
      </c>
      <c r="O1278" s="49" t="s">
        <v>8514</v>
      </c>
      <c r="P1278" s="112" t="s">
        <v>6303</v>
      </c>
      <c r="Q1278" s="112" t="s">
        <v>80</v>
      </c>
      <c r="R1278" s="112"/>
      <c r="S1278" s="112"/>
    </row>
    <row r="1279" spans="1:19" x14ac:dyDescent="0.25">
      <c r="A1279" s="110" t="s">
        <v>4535</v>
      </c>
      <c r="B1279" s="111">
        <v>108</v>
      </c>
      <c r="C1279" s="112" t="s">
        <v>4564</v>
      </c>
      <c r="D1279" s="49" t="s">
        <v>7370</v>
      </c>
      <c r="E1279" s="112"/>
      <c r="F1279" s="112"/>
      <c r="G1279" s="49" t="s">
        <v>5956</v>
      </c>
      <c r="H1279" s="49" t="s">
        <v>5957</v>
      </c>
      <c r="I1279" s="112"/>
      <c r="J1279" s="102" t="s">
        <v>7490</v>
      </c>
      <c r="K1279" s="102"/>
      <c r="L1279" s="49" t="s">
        <v>7469</v>
      </c>
      <c r="M1279" s="152">
        <v>0</v>
      </c>
      <c r="N1279" s="49" t="s">
        <v>8509</v>
      </c>
      <c r="O1279" s="49" t="s">
        <v>8514</v>
      </c>
      <c r="P1279" s="112" t="s">
        <v>6303</v>
      </c>
      <c r="Q1279" s="112" t="s">
        <v>80</v>
      </c>
      <c r="R1279" s="112"/>
      <c r="S1279" s="112"/>
    </row>
    <row r="1280" spans="1:19" x14ac:dyDescent="0.25">
      <c r="A1280" s="110" t="s">
        <v>4535</v>
      </c>
      <c r="B1280" s="111">
        <v>109</v>
      </c>
      <c r="C1280" s="112" t="s">
        <v>4565</v>
      </c>
      <c r="D1280" s="49" t="s">
        <v>7371</v>
      </c>
      <c r="E1280" s="112"/>
      <c r="F1280" s="112"/>
      <c r="G1280" s="49" t="s">
        <v>5958</v>
      </c>
      <c r="H1280" s="49" t="s">
        <v>5959</v>
      </c>
      <c r="I1280" s="112"/>
      <c r="J1280" s="102" t="s">
        <v>7490</v>
      </c>
      <c r="K1280" s="102"/>
      <c r="L1280" s="49" t="s">
        <v>7469</v>
      </c>
      <c r="M1280" s="152">
        <v>0</v>
      </c>
      <c r="N1280" s="49" t="s">
        <v>8509</v>
      </c>
      <c r="O1280" s="49" t="s">
        <v>8514</v>
      </c>
      <c r="P1280" s="112" t="s">
        <v>6303</v>
      </c>
      <c r="Q1280" s="112" t="s">
        <v>80</v>
      </c>
      <c r="R1280" s="112"/>
      <c r="S1280" s="112"/>
    </row>
    <row r="1281" spans="1:19" x14ac:dyDescent="0.25">
      <c r="A1281" s="110" t="s">
        <v>4535</v>
      </c>
      <c r="B1281" s="111"/>
      <c r="C1281" s="112" t="s">
        <v>4602</v>
      </c>
      <c r="D1281" s="49" t="s">
        <v>7372</v>
      </c>
      <c r="E1281" s="112"/>
      <c r="F1281" s="112"/>
      <c r="G1281" s="49" t="s">
        <v>6032</v>
      </c>
      <c r="H1281" s="61" t="s">
        <v>6033</v>
      </c>
      <c r="I1281" s="112"/>
      <c r="J1281" s="102" t="s">
        <v>7490</v>
      </c>
      <c r="K1281" s="102"/>
      <c r="L1281" s="49" t="s">
        <v>7469</v>
      </c>
      <c r="M1281" s="152">
        <v>0</v>
      </c>
      <c r="N1281" s="49" t="s">
        <v>8509</v>
      </c>
      <c r="O1281" s="49" t="s">
        <v>8514</v>
      </c>
      <c r="P1281" s="112" t="s">
        <v>262</v>
      </c>
      <c r="Q1281" s="112" t="s">
        <v>80</v>
      </c>
      <c r="R1281" s="112"/>
      <c r="S1281" s="112"/>
    </row>
    <row r="1282" spans="1:19" x14ac:dyDescent="0.25">
      <c r="A1282" s="110" t="s">
        <v>4535</v>
      </c>
      <c r="B1282" s="111"/>
      <c r="C1282" s="112" t="s">
        <v>4600</v>
      </c>
      <c r="D1282" s="61" t="s">
        <v>7317</v>
      </c>
      <c r="E1282" s="112"/>
      <c r="F1282" s="112"/>
      <c r="G1282" s="49" t="s">
        <v>6028</v>
      </c>
      <c r="H1282" s="49" t="s">
        <v>6029</v>
      </c>
      <c r="I1282" s="112"/>
      <c r="J1282" s="102" t="s">
        <v>7490</v>
      </c>
      <c r="K1282" s="102"/>
      <c r="L1282" s="49" t="s">
        <v>7469</v>
      </c>
      <c r="M1282" s="152">
        <v>0</v>
      </c>
      <c r="N1282" s="49" t="s">
        <v>8509</v>
      </c>
      <c r="O1282" s="49" t="s">
        <v>8514</v>
      </c>
      <c r="P1282" s="112" t="s">
        <v>262</v>
      </c>
      <c r="Q1282" s="112" t="s">
        <v>80</v>
      </c>
      <c r="R1282" s="112"/>
      <c r="S1282" s="112"/>
    </row>
    <row r="1283" spans="1:19" x14ac:dyDescent="0.25">
      <c r="A1283" s="110" t="s">
        <v>4535</v>
      </c>
      <c r="B1283" s="111"/>
      <c r="C1283" s="112" t="s">
        <v>4601</v>
      </c>
      <c r="D1283" s="61" t="s">
        <v>7318</v>
      </c>
      <c r="E1283" s="112"/>
      <c r="F1283" s="112"/>
      <c r="G1283" s="49" t="s">
        <v>6030</v>
      </c>
      <c r="H1283" s="49" t="s">
        <v>6031</v>
      </c>
      <c r="I1283" s="112"/>
      <c r="J1283" s="102" t="s">
        <v>7490</v>
      </c>
      <c r="K1283" s="102"/>
      <c r="L1283" s="49" t="s">
        <v>7469</v>
      </c>
      <c r="M1283" s="152">
        <v>0</v>
      </c>
      <c r="N1283" s="49" t="s">
        <v>8509</v>
      </c>
      <c r="O1283" s="49" t="s">
        <v>8514</v>
      </c>
      <c r="P1283" s="112" t="s">
        <v>262</v>
      </c>
      <c r="Q1283" s="112" t="s">
        <v>80</v>
      </c>
      <c r="R1283" s="112"/>
      <c r="S1283" s="112"/>
    </row>
    <row r="1284" spans="1:19" x14ac:dyDescent="0.25">
      <c r="A1284" s="110" t="s">
        <v>4535</v>
      </c>
      <c r="B1284" s="111"/>
      <c r="C1284" s="112" t="s">
        <v>4544</v>
      </c>
      <c r="D1284" s="49" t="s">
        <v>7373</v>
      </c>
      <c r="E1284" s="112"/>
      <c r="F1284" s="112"/>
      <c r="G1284" s="49" t="s">
        <v>5916</v>
      </c>
      <c r="H1284" s="49" t="s">
        <v>5917</v>
      </c>
      <c r="I1284" s="112"/>
      <c r="J1284" s="102" t="s">
        <v>7490</v>
      </c>
      <c r="K1284" s="102"/>
      <c r="L1284" s="49" t="s">
        <v>7469</v>
      </c>
      <c r="M1284" s="152">
        <v>0</v>
      </c>
      <c r="N1284" s="49" t="s">
        <v>8509</v>
      </c>
      <c r="O1284" s="49" t="s">
        <v>8514</v>
      </c>
      <c r="P1284" s="112" t="s">
        <v>6303</v>
      </c>
      <c r="Q1284" s="112" t="s">
        <v>80</v>
      </c>
      <c r="R1284" s="112"/>
      <c r="S1284" s="112"/>
    </row>
    <row r="1285" spans="1:19" x14ac:dyDescent="0.25">
      <c r="A1285" s="110" t="s">
        <v>4535</v>
      </c>
      <c r="B1285" s="111"/>
      <c r="C1285" s="112" t="s">
        <v>4658</v>
      </c>
      <c r="D1285" s="49" t="s">
        <v>7375</v>
      </c>
      <c r="E1285" s="112"/>
      <c r="F1285" s="112"/>
      <c r="G1285" s="49" t="s">
        <v>6144</v>
      </c>
      <c r="H1285" s="49" t="s">
        <v>6145</v>
      </c>
      <c r="I1285" s="112"/>
      <c r="J1285" s="102" t="s">
        <v>7490</v>
      </c>
      <c r="K1285" s="102"/>
      <c r="L1285" s="49" t="s">
        <v>7469</v>
      </c>
      <c r="M1285" s="152">
        <v>0</v>
      </c>
      <c r="N1285" s="49" t="s">
        <v>8509</v>
      </c>
      <c r="O1285" s="49" t="s">
        <v>8514</v>
      </c>
      <c r="P1285" s="112" t="s">
        <v>262</v>
      </c>
      <c r="Q1285" s="112" t="s">
        <v>80</v>
      </c>
      <c r="R1285" s="112"/>
      <c r="S1285" s="112"/>
    </row>
    <row r="1286" spans="1:19" x14ac:dyDescent="0.25">
      <c r="A1286" s="110" t="s">
        <v>4535</v>
      </c>
      <c r="B1286" s="111"/>
      <c r="C1286" s="112" t="s">
        <v>4659</v>
      </c>
      <c r="D1286" s="49" t="s">
        <v>7374</v>
      </c>
      <c r="E1286" s="112"/>
      <c r="F1286" s="112"/>
      <c r="G1286" s="49" t="s">
        <v>6146</v>
      </c>
      <c r="H1286" s="49" t="s">
        <v>6147</v>
      </c>
      <c r="I1286" s="112"/>
      <c r="J1286" s="102" t="s">
        <v>7490</v>
      </c>
      <c r="K1286" s="102"/>
      <c r="L1286" s="49" t="s">
        <v>7469</v>
      </c>
      <c r="M1286" s="152">
        <v>0</v>
      </c>
      <c r="N1286" s="49" t="s">
        <v>8509</v>
      </c>
      <c r="O1286" s="49" t="s">
        <v>8514</v>
      </c>
      <c r="P1286" s="112" t="s">
        <v>262</v>
      </c>
      <c r="Q1286" s="112" t="s">
        <v>80</v>
      </c>
      <c r="R1286" s="112"/>
      <c r="S1286" s="112"/>
    </row>
    <row r="1287" spans="1:19" x14ac:dyDescent="0.25">
      <c r="A1287" s="110" t="s">
        <v>4535</v>
      </c>
      <c r="B1287" s="111"/>
      <c r="C1287" s="112" t="s">
        <v>4656</v>
      </c>
      <c r="D1287" s="49" t="s">
        <v>6972</v>
      </c>
      <c r="E1287" s="112"/>
      <c r="F1287" s="112"/>
      <c r="G1287" s="49" t="s">
        <v>6140</v>
      </c>
      <c r="H1287" s="49" t="s">
        <v>6141</v>
      </c>
      <c r="I1287" s="112"/>
      <c r="J1287" s="102" t="s">
        <v>7490</v>
      </c>
      <c r="K1287" s="102"/>
      <c r="L1287" s="49" t="s">
        <v>7469</v>
      </c>
      <c r="M1287" s="152">
        <v>0</v>
      </c>
      <c r="N1287" s="49" t="s">
        <v>8509</v>
      </c>
      <c r="O1287" s="49" t="s">
        <v>8514</v>
      </c>
      <c r="P1287" s="112" t="s">
        <v>262</v>
      </c>
      <c r="Q1287" s="112" t="s">
        <v>80</v>
      </c>
      <c r="R1287" s="112"/>
      <c r="S1287" s="112"/>
    </row>
    <row r="1288" spans="1:19" x14ac:dyDescent="0.25">
      <c r="A1288" s="110" t="s">
        <v>4535</v>
      </c>
      <c r="B1288" s="111"/>
      <c r="C1288" s="112" t="s">
        <v>4625</v>
      </c>
      <c r="D1288" s="49" t="s">
        <v>7376</v>
      </c>
      <c r="E1288" s="112"/>
      <c r="F1288" s="112"/>
      <c r="G1288" s="49" t="s">
        <v>6078</v>
      </c>
      <c r="H1288" s="49" t="s">
        <v>6079</v>
      </c>
      <c r="I1288" s="112"/>
      <c r="J1288" s="102" t="s">
        <v>7490</v>
      </c>
      <c r="K1288" s="102"/>
      <c r="L1288" s="49" t="s">
        <v>7469</v>
      </c>
      <c r="M1288" s="152">
        <v>0</v>
      </c>
      <c r="N1288" s="49" t="s">
        <v>8509</v>
      </c>
      <c r="O1288" s="49" t="s">
        <v>8514</v>
      </c>
      <c r="P1288" s="112" t="s">
        <v>262</v>
      </c>
      <c r="Q1288" s="112" t="s">
        <v>80</v>
      </c>
      <c r="R1288" s="112"/>
      <c r="S1288" s="112"/>
    </row>
    <row r="1289" spans="1:19" x14ac:dyDescent="0.25">
      <c r="A1289" s="110" t="s">
        <v>4535</v>
      </c>
      <c r="B1289" s="111"/>
      <c r="C1289" s="112" t="s">
        <v>4657</v>
      </c>
      <c r="D1289" s="49" t="s">
        <v>7380</v>
      </c>
      <c r="E1289" s="112"/>
      <c r="F1289" s="112"/>
      <c r="G1289" s="49" t="s">
        <v>6142</v>
      </c>
      <c r="H1289" s="49" t="s">
        <v>6143</v>
      </c>
      <c r="I1289" s="112"/>
      <c r="J1289" s="102" t="s">
        <v>7490</v>
      </c>
      <c r="K1289" s="102"/>
      <c r="L1289" s="49" t="s">
        <v>7469</v>
      </c>
      <c r="M1289" s="152">
        <v>0</v>
      </c>
      <c r="N1289" s="49" t="s">
        <v>8509</v>
      </c>
      <c r="O1289" s="49" t="s">
        <v>8514</v>
      </c>
      <c r="P1289" s="112" t="s">
        <v>262</v>
      </c>
      <c r="Q1289" s="112" t="s">
        <v>80</v>
      </c>
      <c r="R1289" s="112"/>
      <c r="S1289" s="112"/>
    </row>
    <row r="1290" spans="1:19" x14ac:dyDescent="0.25">
      <c r="A1290" s="110" t="s">
        <v>4535</v>
      </c>
      <c r="B1290" s="111"/>
      <c r="C1290" s="112" t="s">
        <v>4626</v>
      </c>
      <c r="D1290" s="49" t="s">
        <v>7381</v>
      </c>
      <c r="E1290" s="112"/>
      <c r="F1290" s="112"/>
      <c r="G1290" s="49" t="s">
        <v>6080</v>
      </c>
      <c r="H1290" s="49" t="s">
        <v>6081</v>
      </c>
      <c r="I1290" s="112"/>
      <c r="J1290" s="102" t="s">
        <v>7490</v>
      </c>
      <c r="K1290" s="102"/>
      <c r="L1290" s="49" t="s">
        <v>7469</v>
      </c>
      <c r="M1290" s="152">
        <v>0</v>
      </c>
      <c r="N1290" s="49" t="s">
        <v>8509</v>
      </c>
      <c r="O1290" s="49" t="s">
        <v>8514</v>
      </c>
      <c r="P1290" s="112" t="s">
        <v>262</v>
      </c>
      <c r="Q1290" s="112" t="s">
        <v>80</v>
      </c>
      <c r="R1290" s="112"/>
      <c r="S1290" s="112"/>
    </row>
    <row r="1291" spans="1:19" x14ac:dyDescent="0.25">
      <c r="A1291" s="110" t="s">
        <v>4535</v>
      </c>
      <c r="B1291" s="111"/>
      <c r="C1291" s="112" t="s">
        <v>4660</v>
      </c>
      <c r="D1291" s="49" t="s">
        <v>7377</v>
      </c>
      <c r="E1291" s="112"/>
      <c r="F1291" s="112"/>
      <c r="G1291" s="49" t="s">
        <v>6148</v>
      </c>
      <c r="H1291" s="49" t="s">
        <v>6149</v>
      </c>
      <c r="I1291" s="112"/>
      <c r="J1291" s="102" t="s">
        <v>7490</v>
      </c>
      <c r="K1291" s="102"/>
      <c r="L1291" s="49" t="s">
        <v>7469</v>
      </c>
      <c r="M1291" s="152">
        <v>0</v>
      </c>
      <c r="N1291" s="49" t="s">
        <v>8509</v>
      </c>
      <c r="O1291" s="49" t="s">
        <v>8514</v>
      </c>
      <c r="P1291" s="112" t="s">
        <v>262</v>
      </c>
      <c r="Q1291" s="112" t="s">
        <v>80</v>
      </c>
      <c r="R1291" s="112"/>
      <c r="S1291" s="112"/>
    </row>
    <row r="1292" spans="1:19" x14ac:dyDescent="0.25">
      <c r="A1292" s="110" t="s">
        <v>4535</v>
      </c>
      <c r="B1292" s="111"/>
      <c r="C1292" s="112" t="s">
        <v>4661</v>
      </c>
      <c r="D1292" s="49" t="s">
        <v>7378</v>
      </c>
      <c r="E1292" s="112"/>
      <c r="F1292" s="112"/>
      <c r="G1292" s="49" t="s">
        <v>6150</v>
      </c>
      <c r="H1292" s="49" t="s">
        <v>6151</v>
      </c>
      <c r="I1292" s="112"/>
      <c r="J1292" s="102" t="s">
        <v>7490</v>
      </c>
      <c r="K1292" s="102"/>
      <c r="L1292" s="49" t="s">
        <v>7469</v>
      </c>
      <c r="M1292" s="152">
        <v>0</v>
      </c>
      <c r="N1292" s="49" t="s">
        <v>8509</v>
      </c>
      <c r="O1292" s="49" t="s">
        <v>8514</v>
      </c>
      <c r="P1292" s="112" t="s">
        <v>262</v>
      </c>
      <c r="Q1292" s="112" t="s">
        <v>80</v>
      </c>
      <c r="R1292" s="112"/>
      <c r="S1292" s="112"/>
    </row>
    <row r="1293" spans="1:19" x14ac:dyDescent="0.25">
      <c r="A1293" s="110" t="s">
        <v>4535</v>
      </c>
      <c r="B1293" s="111"/>
      <c r="C1293" s="112" t="s">
        <v>4577</v>
      </c>
      <c r="D1293" s="49" t="s">
        <v>6973</v>
      </c>
      <c r="E1293" s="112"/>
      <c r="F1293" s="112"/>
      <c r="G1293" s="49" t="s">
        <v>5982</v>
      </c>
      <c r="H1293" s="49" t="s">
        <v>5983</v>
      </c>
      <c r="I1293" s="112"/>
      <c r="J1293" s="102" t="s">
        <v>7490</v>
      </c>
      <c r="K1293" s="102"/>
      <c r="L1293" s="49" t="s">
        <v>7469</v>
      </c>
      <c r="M1293" s="152">
        <v>0</v>
      </c>
      <c r="N1293" s="49" t="s">
        <v>8509</v>
      </c>
      <c r="O1293" s="49" t="s">
        <v>8514</v>
      </c>
      <c r="P1293" s="112" t="s">
        <v>262</v>
      </c>
      <c r="Q1293" s="112" t="s">
        <v>80</v>
      </c>
      <c r="R1293" s="112"/>
      <c r="S1293" s="112"/>
    </row>
    <row r="1294" spans="1:19" x14ac:dyDescent="0.25">
      <c r="A1294" s="110" t="s">
        <v>4535</v>
      </c>
      <c r="B1294" s="111"/>
      <c r="C1294" s="112" t="s">
        <v>4627</v>
      </c>
      <c r="D1294" s="49" t="s">
        <v>7379</v>
      </c>
      <c r="E1294" s="112"/>
      <c r="F1294" s="112"/>
      <c r="G1294" s="49" t="s">
        <v>6082</v>
      </c>
      <c r="H1294" s="49" t="s">
        <v>6083</v>
      </c>
      <c r="I1294" s="112"/>
      <c r="J1294" s="102" t="s">
        <v>7490</v>
      </c>
      <c r="K1294" s="102"/>
      <c r="L1294" s="49" t="s">
        <v>7469</v>
      </c>
      <c r="M1294" s="152">
        <v>0</v>
      </c>
      <c r="N1294" s="49" t="s">
        <v>8509</v>
      </c>
      <c r="O1294" s="49" t="s">
        <v>8514</v>
      </c>
      <c r="P1294" s="112" t="s">
        <v>262</v>
      </c>
      <c r="Q1294" s="112" t="s">
        <v>80</v>
      </c>
      <c r="R1294" s="112"/>
      <c r="S1294" s="112"/>
    </row>
    <row r="1295" spans="1:19" x14ac:dyDescent="0.25">
      <c r="A1295" s="110" t="s">
        <v>4535</v>
      </c>
      <c r="B1295" s="111"/>
      <c r="C1295" s="112" t="s">
        <v>4578</v>
      </c>
      <c r="D1295" s="49" t="s">
        <v>7382</v>
      </c>
      <c r="E1295" s="112"/>
      <c r="F1295" s="112"/>
      <c r="G1295" s="49" t="s">
        <v>5984</v>
      </c>
      <c r="H1295" s="49" t="s">
        <v>5985</v>
      </c>
      <c r="I1295" s="112"/>
      <c r="J1295" s="102" t="s">
        <v>7490</v>
      </c>
      <c r="K1295" s="102"/>
      <c r="L1295" s="49" t="s">
        <v>7469</v>
      </c>
      <c r="M1295" s="152">
        <v>0</v>
      </c>
      <c r="N1295" s="49" t="s">
        <v>8509</v>
      </c>
      <c r="O1295" s="49" t="s">
        <v>8514</v>
      </c>
      <c r="P1295" s="112" t="s">
        <v>262</v>
      </c>
      <c r="Q1295" s="112" t="s">
        <v>80</v>
      </c>
      <c r="R1295" s="112"/>
      <c r="S1295" s="112"/>
    </row>
    <row r="1296" spans="1:19" x14ac:dyDescent="0.25">
      <c r="A1296" s="110" t="s">
        <v>4535</v>
      </c>
      <c r="B1296" s="111"/>
      <c r="C1296" s="112" t="s">
        <v>4628</v>
      </c>
      <c r="D1296" s="49" t="s">
        <v>7383</v>
      </c>
      <c r="E1296" s="112"/>
      <c r="F1296" s="112"/>
      <c r="G1296" s="49" t="s">
        <v>6084</v>
      </c>
      <c r="H1296" s="49" t="s">
        <v>6085</v>
      </c>
      <c r="I1296" s="112"/>
      <c r="J1296" s="102" t="s">
        <v>7490</v>
      </c>
      <c r="K1296" s="102"/>
      <c r="L1296" s="49" t="s">
        <v>7469</v>
      </c>
      <c r="M1296" s="152">
        <v>0</v>
      </c>
      <c r="N1296" s="49" t="s">
        <v>8509</v>
      </c>
      <c r="O1296" s="49" t="s">
        <v>8514</v>
      </c>
      <c r="P1296" s="112" t="s">
        <v>262</v>
      </c>
      <c r="Q1296" s="112" t="s">
        <v>80</v>
      </c>
      <c r="R1296" s="112"/>
      <c r="S1296" s="112"/>
    </row>
    <row r="1297" spans="1:19" x14ac:dyDescent="0.25">
      <c r="A1297" s="110" t="s">
        <v>4535</v>
      </c>
      <c r="B1297" s="111"/>
      <c r="C1297" s="112" t="s">
        <v>4662</v>
      </c>
      <c r="D1297" s="49" t="s">
        <v>7384</v>
      </c>
      <c r="E1297" s="112"/>
      <c r="F1297" s="112"/>
      <c r="G1297" s="49" t="s">
        <v>6152</v>
      </c>
      <c r="H1297" s="49" t="s">
        <v>6153</v>
      </c>
      <c r="I1297" s="112"/>
      <c r="J1297" s="102" t="s">
        <v>7490</v>
      </c>
      <c r="K1297" s="102"/>
      <c r="L1297" s="49" t="s">
        <v>7469</v>
      </c>
      <c r="M1297" s="152">
        <v>0</v>
      </c>
      <c r="N1297" s="49" t="s">
        <v>8509</v>
      </c>
      <c r="O1297" s="49" t="s">
        <v>8514</v>
      </c>
      <c r="P1297" s="112" t="s">
        <v>262</v>
      </c>
      <c r="Q1297" s="112" t="s">
        <v>80</v>
      </c>
      <c r="R1297" s="112"/>
      <c r="S1297" s="112"/>
    </row>
    <row r="1298" spans="1:19" x14ac:dyDescent="0.25">
      <c r="A1298" s="110" t="s">
        <v>4535</v>
      </c>
      <c r="B1298" s="111"/>
      <c r="C1298" s="112" t="s">
        <v>4663</v>
      </c>
      <c r="D1298" s="49" t="s">
        <v>7385</v>
      </c>
      <c r="E1298" s="112"/>
      <c r="F1298" s="112"/>
      <c r="G1298" s="49" t="s">
        <v>6154</v>
      </c>
      <c r="H1298" s="49" t="s">
        <v>6155</v>
      </c>
      <c r="I1298" s="112"/>
      <c r="J1298" s="102" t="s">
        <v>7490</v>
      </c>
      <c r="K1298" s="102"/>
      <c r="L1298" s="49" t="s">
        <v>7469</v>
      </c>
      <c r="M1298" s="152">
        <v>0</v>
      </c>
      <c r="N1298" s="49" t="s">
        <v>8509</v>
      </c>
      <c r="O1298" s="49" t="s">
        <v>8514</v>
      </c>
      <c r="P1298" s="112" t="s">
        <v>262</v>
      </c>
      <c r="Q1298" s="112" t="s">
        <v>80</v>
      </c>
      <c r="R1298" s="112"/>
      <c r="S1298" s="112"/>
    </row>
    <row r="1299" spans="1:19" x14ac:dyDescent="0.25">
      <c r="A1299" s="110" t="s">
        <v>4535</v>
      </c>
      <c r="B1299" s="111"/>
      <c r="C1299" s="112" t="s">
        <v>4644</v>
      </c>
      <c r="D1299" s="49" t="s">
        <v>7386</v>
      </c>
      <c r="E1299" s="112"/>
      <c r="F1299" s="112"/>
      <c r="G1299" s="49" t="s">
        <v>6116</v>
      </c>
      <c r="H1299" s="49" t="s">
        <v>6117</v>
      </c>
      <c r="I1299" s="112"/>
      <c r="J1299" s="102" t="s">
        <v>7490</v>
      </c>
      <c r="K1299" s="102"/>
      <c r="L1299" s="49" t="s">
        <v>7469</v>
      </c>
      <c r="M1299" s="152">
        <v>0</v>
      </c>
      <c r="N1299" s="49" t="s">
        <v>8509</v>
      </c>
      <c r="O1299" s="49" t="s">
        <v>8514</v>
      </c>
      <c r="P1299" s="112" t="s">
        <v>262</v>
      </c>
      <c r="Q1299" s="112" t="s">
        <v>80</v>
      </c>
      <c r="R1299" s="112"/>
      <c r="S1299" s="112"/>
    </row>
    <row r="1300" spans="1:19" x14ac:dyDescent="0.25">
      <c r="A1300" s="110" t="s">
        <v>4535</v>
      </c>
      <c r="B1300" s="111"/>
      <c r="C1300" s="112" t="s">
        <v>4645</v>
      </c>
      <c r="D1300" s="49" t="s">
        <v>7387</v>
      </c>
      <c r="E1300" s="112"/>
      <c r="F1300" s="112"/>
      <c r="G1300" s="49" t="s">
        <v>6118</v>
      </c>
      <c r="H1300" s="61" t="s">
        <v>6119</v>
      </c>
      <c r="I1300" s="112"/>
      <c r="J1300" s="102" t="s">
        <v>7490</v>
      </c>
      <c r="K1300" s="102"/>
      <c r="L1300" s="49" t="s">
        <v>7469</v>
      </c>
      <c r="M1300" s="152">
        <v>0</v>
      </c>
      <c r="N1300" s="49" t="s">
        <v>8509</v>
      </c>
      <c r="O1300" s="49" t="s">
        <v>8514</v>
      </c>
      <c r="P1300" s="112" t="s">
        <v>262</v>
      </c>
      <c r="Q1300" s="112" t="s">
        <v>80</v>
      </c>
      <c r="R1300" s="112"/>
      <c r="S1300" s="112"/>
    </row>
    <row r="1301" spans="1:19" x14ac:dyDescent="0.25">
      <c r="A1301" s="110" t="s">
        <v>4535</v>
      </c>
      <c r="B1301" s="111"/>
      <c r="C1301" s="112" t="s">
        <v>4580</v>
      </c>
      <c r="D1301" s="49" t="s">
        <v>7319</v>
      </c>
      <c r="E1301" s="112"/>
      <c r="F1301" s="112"/>
      <c r="G1301" s="49" t="s">
        <v>5988</v>
      </c>
      <c r="H1301" s="49" t="s">
        <v>5989</v>
      </c>
      <c r="I1301" s="112"/>
      <c r="J1301" s="102" t="s">
        <v>7490</v>
      </c>
      <c r="K1301" s="102"/>
      <c r="L1301" s="49" t="s">
        <v>7469</v>
      </c>
      <c r="M1301" s="152">
        <v>0</v>
      </c>
      <c r="N1301" s="49" t="s">
        <v>8509</v>
      </c>
      <c r="O1301" s="49" t="s">
        <v>8514</v>
      </c>
      <c r="P1301" s="112" t="s">
        <v>262</v>
      </c>
      <c r="Q1301" s="112" t="s">
        <v>80</v>
      </c>
      <c r="R1301" s="112"/>
      <c r="S1301" s="112"/>
    </row>
    <row r="1302" spans="1:19" x14ac:dyDescent="0.25">
      <c r="A1302" s="110" t="s">
        <v>4535</v>
      </c>
      <c r="B1302" s="111"/>
      <c r="C1302" s="112" t="s">
        <v>4583</v>
      </c>
      <c r="D1302" s="49" t="s">
        <v>7320</v>
      </c>
      <c r="E1302" s="112"/>
      <c r="F1302" s="112"/>
      <c r="G1302" s="49" t="s">
        <v>5994</v>
      </c>
      <c r="H1302" s="49" t="s">
        <v>5995</v>
      </c>
      <c r="I1302" s="112"/>
      <c r="J1302" s="102" t="s">
        <v>7490</v>
      </c>
      <c r="K1302" s="102"/>
      <c r="L1302" s="49" t="s">
        <v>7469</v>
      </c>
      <c r="M1302" s="152">
        <v>0</v>
      </c>
      <c r="N1302" s="49" t="s">
        <v>8509</v>
      </c>
      <c r="O1302" s="49" t="s">
        <v>8514</v>
      </c>
      <c r="P1302" s="112" t="s">
        <v>262</v>
      </c>
      <c r="Q1302" s="112" t="s">
        <v>80</v>
      </c>
      <c r="R1302" s="112"/>
      <c r="S1302" s="112"/>
    </row>
    <row r="1303" spans="1:19" x14ac:dyDescent="0.25">
      <c r="A1303" s="110" t="s">
        <v>4535</v>
      </c>
      <c r="B1303" s="111"/>
      <c r="C1303" s="112" t="s">
        <v>4579</v>
      </c>
      <c r="D1303" s="49" t="s">
        <v>7388</v>
      </c>
      <c r="E1303" s="112"/>
      <c r="F1303" s="112"/>
      <c r="G1303" s="49" t="s">
        <v>5986</v>
      </c>
      <c r="H1303" s="49" t="s">
        <v>5987</v>
      </c>
      <c r="I1303" s="112"/>
      <c r="J1303" s="102" t="s">
        <v>7490</v>
      </c>
      <c r="K1303" s="102"/>
      <c r="L1303" s="49" t="s">
        <v>7469</v>
      </c>
      <c r="M1303" s="152">
        <v>0</v>
      </c>
      <c r="N1303" s="49" t="s">
        <v>8509</v>
      </c>
      <c r="O1303" s="49" t="s">
        <v>8514</v>
      </c>
      <c r="P1303" s="112" t="s">
        <v>262</v>
      </c>
      <c r="Q1303" s="112" t="s">
        <v>80</v>
      </c>
      <c r="R1303" s="112"/>
      <c r="S1303" s="112"/>
    </row>
    <row r="1304" spans="1:19" x14ac:dyDescent="0.25">
      <c r="A1304" s="110" t="s">
        <v>4535</v>
      </c>
      <c r="B1304" s="111"/>
      <c r="C1304" s="112" t="s">
        <v>4586</v>
      </c>
      <c r="D1304" s="49" t="s">
        <v>7321</v>
      </c>
      <c r="E1304" s="112"/>
      <c r="F1304" s="112"/>
      <c r="G1304" s="49" t="s">
        <v>6000</v>
      </c>
      <c r="H1304" s="49" t="s">
        <v>6001</v>
      </c>
      <c r="I1304" s="112"/>
      <c r="J1304" s="102" t="s">
        <v>7490</v>
      </c>
      <c r="K1304" s="102"/>
      <c r="L1304" s="49" t="s">
        <v>7469</v>
      </c>
      <c r="M1304" s="152">
        <v>0</v>
      </c>
      <c r="N1304" s="49" t="s">
        <v>8509</v>
      </c>
      <c r="O1304" s="49" t="s">
        <v>8514</v>
      </c>
      <c r="P1304" s="112" t="s">
        <v>262</v>
      </c>
      <c r="Q1304" s="112" t="s">
        <v>80</v>
      </c>
      <c r="R1304" s="112"/>
      <c r="S1304" s="112"/>
    </row>
    <row r="1305" spans="1:19" x14ac:dyDescent="0.25">
      <c r="A1305" s="110" t="s">
        <v>4535</v>
      </c>
      <c r="B1305" s="111"/>
      <c r="C1305" s="112" t="s">
        <v>4587</v>
      </c>
      <c r="D1305" s="49" t="s">
        <v>7322</v>
      </c>
      <c r="E1305" s="112"/>
      <c r="F1305" s="112"/>
      <c r="G1305" s="49" t="s">
        <v>6002</v>
      </c>
      <c r="H1305" s="49" t="s">
        <v>6003</v>
      </c>
      <c r="I1305" s="112"/>
      <c r="J1305" s="102" t="s">
        <v>7490</v>
      </c>
      <c r="K1305" s="102"/>
      <c r="L1305" s="49" t="s">
        <v>7469</v>
      </c>
      <c r="M1305" s="152">
        <v>0</v>
      </c>
      <c r="N1305" s="49" t="s">
        <v>8509</v>
      </c>
      <c r="O1305" s="49" t="s">
        <v>8514</v>
      </c>
      <c r="P1305" s="112" t="s">
        <v>262</v>
      </c>
      <c r="Q1305" s="112" t="s">
        <v>80</v>
      </c>
      <c r="R1305" s="112"/>
      <c r="S1305" s="112"/>
    </row>
    <row r="1306" spans="1:19" x14ac:dyDescent="0.25">
      <c r="A1306" s="110" t="s">
        <v>4535</v>
      </c>
      <c r="B1306" s="111"/>
      <c r="C1306" s="112" t="s">
        <v>4590</v>
      </c>
      <c r="D1306" s="49" t="s">
        <v>7323</v>
      </c>
      <c r="E1306" s="112"/>
      <c r="F1306" s="112"/>
      <c r="G1306" s="49" t="s">
        <v>6008</v>
      </c>
      <c r="H1306" s="49" t="s">
        <v>6009</v>
      </c>
      <c r="I1306" s="112"/>
      <c r="J1306" s="102" t="s">
        <v>7490</v>
      </c>
      <c r="K1306" s="102"/>
      <c r="L1306" s="49" t="s">
        <v>7469</v>
      </c>
      <c r="M1306" s="152">
        <v>0</v>
      </c>
      <c r="N1306" s="49" t="s">
        <v>8509</v>
      </c>
      <c r="O1306" s="49" t="s">
        <v>8514</v>
      </c>
      <c r="P1306" s="112" t="s">
        <v>262</v>
      </c>
      <c r="Q1306" s="112" t="s">
        <v>80</v>
      </c>
      <c r="R1306" s="112"/>
      <c r="S1306" s="112"/>
    </row>
    <row r="1307" spans="1:19" x14ac:dyDescent="0.25">
      <c r="A1307" s="110" t="s">
        <v>4535</v>
      </c>
      <c r="B1307" s="111"/>
      <c r="C1307" s="112" t="s">
        <v>4591</v>
      </c>
      <c r="D1307" s="49" t="s">
        <v>7324</v>
      </c>
      <c r="E1307" s="112"/>
      <c r="F1307" s="112"/>
      <c r="G1307" s="49" t="s">
        <v>6010</v>
      </c>
      <c r="H1307" s="49" t="s">
        <v>6011</v>
      </c>
      <c r="I1307" s="112"/>
      <c r="J1307" s="102" t="s">
        <v>7490</v>
      </c>
      <c r="K1307" s="102"/>
      <c r="L1307" s="49" t="s">
        <v>7469</v>
      </c>
      <c r="M1307" s="152">
        <v>0</v>
      </c>
      <c r="N1307" s="49" t="s">
        <v>8509</v>
      </c>
      <c r="O1307" s="49" t="s">
        <v>8514</v>
      </c>
      <c r="P1307" s="112" t="s">
        <v>262</v>
      </c>
      <c r="Q1307" s="112" t="s">
        <v>80</v>
      </c>
      <c r="R1307" s="112"/>
      <c r="S1307" s="112"/>
    </row>
    <row r="1308" spans="1:19" x14ac:dyDescent="0.25">
      <c r="A1308" s="110" t="s">
        <v>4535</v>
      </c>
      <c r="B1308" s="111"/>
      <c r="C1308" s="112" t="s">
        <v>4593</v>
      </c>
      <c r="D1308" s="49" t="s">
        <v>7325</v>
      </c>
      <c r="E1308" s="112"/>
      <c r="F1308" s="112"/>
      <c r="G1308" s="49" t="s">
        <v>6014</v>
      </c>
      <c r="H1308" s="49" t="s">
        <v>6015</v>
      </c>
      <c r="I1308" s="112"/>
      <c r="J1308" s="102" t="s">
        <v>7490</v>
      </c>
      <c r="K1308" s="102"/>
      <c r="L1308" s="49" t="s">
        <v>7469</v>
      </c>
      <c r="M1308" s="152">
        <v>0</v>
      </c>
      <c r="N1308" s="49" t="s">
        <v>8509</v>
      </c>
      <c r="O1308" s="49" t="s">
        <v>8514</v>
      </c>
      <c r="P1308" s="112" t="s">
        <v>262</v>
      </c>
      <c r="Q1308" s="112" t="s">
        <v>80</v>
      </c>
      <c r="R1308" s="112"/>
      <c r="S1308" s="112"/>
    </row>
    <row r="1309" spans="1:19" x14ac:dyDescent="0.25">
      <c r="A1309" s="110" t="s">
        <v>4535</v>
      </c>
      <c r="B1309" s="111"/>
      <c r="C1309" s="112" t="s">
        <v>4584</v>
      </c>
      <c r="D1309" s="49" t="s">
        <v>7326</v>
      </c>
      <c r="E1309" s="112"/>
      <c r="F1309" s="112"/>
      <c r="G1309" s="49" t="s">
        <v>5996</v>
      </c>
      <c r="H1309" s="49" t="s">
        <v>5997</v>
      </c>
      <c r="I1309" s="112"/>
      <c r="J1309" s="102" t="s">
        <v>7490</v>
      </c>
      <c r="K1309" s="102"/>
      <c r="L1309" s="49" t="s">
        <v>7469</v>
      </c>
      <c r="M1309" s="152">
        <v>0</v>
      </c>
      <c r="N1309" s="49" t="s">
        <v>8509</v>
      </c>
      <c r="O1309" s="49" t="s">
        <v>8514</v>
      </c>
      <c r="P1309" s="112" t="s">
        <v>262</v>
      </c>
      <c r="Q1309" s="112" t="s">
        <v>80</v>
      </c>
      <c r="R1309" s="112"/>
      <c r="S1309" s="112"/>
    </row>
    <row r="1310" spans="1:19" x14ac:dyDescent="0.25">
      <c r="A1310" s="110" t="s">
        <v>4535</v>
      </c>
      <c r="B1310" s="111"/>
      <c r="C1310" s="112" t="s">
        <v>4638</v>
      </c>
      <c r="D1310" s="49" t="s">
        <v>7390</v>
      </c>
      <c r="E1310" s="112"/>
      <c r="F1310" s="112"/>
      <c r="G1310" s="49" t="s">
        <v>6104</v>
      </c>
      <c r="H1310" s="49" t="s">
        <v>6105</v>
      </c>
      <c r="I1310" s="112"/>
      <c r="J1310" s="102" t="s">
        <v>7490</v>
      </c>
      <c r="K1310" s="102"/>
      <c r="L1310" s="112" t="s">
        <v>7469</v>
      </c>
      <c r="M1310" s="113">
        <v>0</v>
      </c>
      <c r="N1310" s="112" t="s">
        <v>8509</v>
      </c>
      <c r="O1310" s="112" t="s">
        <v>8514</v>
      </c>
      <c r="P1310" s="112" t="s">
        <v>100</v>
      </c>
      <c r="Q1310" s="112" t="s">
        <v>80</v>
      </c>
      <c r="R1310" s="112"/>
      <c r="S1310" s="112"/>
    </row>
    <row r="1311" spans="1:19" x14ac:dyDescent="0.25">
      <c r="A1311" s="110" t="s">
        <v>4535</v>
      </c>
      <c r="B1311" s="111"/>
      <c r="C1311" s="112" t="s">
        <v>4637</v>
      </c>
      <c r="D1311" s="49" t="s">
        <v>7389</v>
      </c>
      <c r="E1311" s="112"/>
      <c r="F1311" s="112"/>
      <c r="G1311" s="49" t="s">
        <v>6102</v>
      </c>
      <c r="H1311" s="49" t="s">
        <v>6103</v>
      </c>
      <c r="I1311" s="112"/>
      <c r="J1311" s="102" t="s">
        <v>7490</v>
      </c>
      <c r="K1311" s="102"/>
      <c r="L1311" s="112" t="s">
        <v>7469</v>
      </c>
      <c r="M1311" s="113">
        <v>0</v>
      </c>
      <c r="N1311" s="112" t="s">
        <v>8509</v>
      </c>
      <c r="O1311" s="112" t="s">
        <v>8514</v>
      </c>
      <c r="P1311" s="112" t="s">
        <v>100</v>
      </c>
      <c r="Q1311" s="112" t="s">
        <v>80</v>
      </c>
      <c r="R1311" s="112"/>
      <c r="S1311" s="112"/>
    </row>
    <row r="1312" spans="1:19" x14ac:dyDescent="0.25">
      <c r="A1312" s="110" t="s">
        <v>4535</v>
      </c>
      <c r="B1312" s="111"/>
      <c r="C1312" s="112" t="s">
        <v>4639</v>
      </c>
      <c r="D1312" s="49" t="s">
        <v>7391</v>
      </c>
      <c r="E1312" s="112"/>
      <c r="F1312" s="112"/>
      <c r="G1312" s="49" t="s">
        <v>6106</v>
      </c>
      <c r="H1312" s="49" t="s">
        <v>6107</v>
      </c>
      <c r="I1312" s="112"/>
      <c r="J1312" s="102" t="s">
        <v>7490</v>
      </c>
      <c r="K1312" s="102"/>
      <c r="L1312" s="112" t="s">
        <v>7469</v>
      </c>
      <c r="M1312" s="113">
        <v>0</v>
      </c>
      <c r="N1312" s="112" t="s">
        <v>8509</v>
      </c>
      <c r="O1312" s="112" t="s">
        <v>8514</v>
      </c>
      <c r="P1312" s="112" t="s">
        <v>100</v>
      </c>
      <c r="Q1312" s="112" t="s">
        <v>80</v>
      </c>
      <c r="R1312" s="112"/>
      <c r="S1312" s="112"/>
    </row>
    <row r="1313" spans="1:19" x14ac:dyDescent="0.25">
      <c r="A1313" s="110" t="s">
        <v>4535</v>
      </c>
      <c r="B1313" s="111"/>
      <c r="C1313" s="112" t="s">
        <v>4576</v>
      </c>
      <c r="D1313" s="49" t="s">
        <v>7327</v>
      </c>
      <c r="E1313" s="112"/>
      <c r="F1313" s="112"/>
      <c r="G1313" s="49" t="s">
        <v>5980</v>
      </c>
      <c r="H1313" s="49" t="s">
        <v>5981</v>
      </c>
      <c r="I1313" s="112"/>
      <c r="J1313" s="102" t="s">
        <v>7490</v>
      </c>
      <c r="K1313" s="102"/>
      <c r="L1313" s="49" t="s">
        <v>7469</v>
      </c>
      <c r="M1313" s="152">
        <v>0</v>
      </c>
      <c r="N1313" s="49" t="s">
        <v>8509</v>
      </c>
      <c r="O1313" s="49" t="s">
        <v>8514</v>
      </c>
      <c r="P1313" s="112" t="s">
        <v>262</v>
      </c>
      <c r="Q1313" s="112" t="s">
        <v>80</v>
      </c>
      <c r="R1313" s="112"/>
      <c r="S1313" s="112"/>
    </row>
    <row r="1314" spans="1:19" x14ac:dyDescent="0.25">
      <c r="A1314" s="110" t="s">
        <v>4535</v>
      </c>
      <c r="B1314" s="111"/>
      <c r="C1314" s="112" t="s">
        <v>4596</v>
      </c>
      <c r="D1314" s="49" t="s">
        <v>7392</v>
      </c>
      <c r="E1314" s="112"/>
      <c r="F1314" s="112"/>
      <c r="G1314" s="49" t="s">
        <v>6020</v>
      </c>
      <c r="H1314" s="49" t="s">
        <v>6021</v>
      </c>
      <c r="I1314" s="112"/>
      <c r="J1314" s="102" t="s">
        <v>7490</v>
      </c>
      <c r="K1314" s="102"/>
      <c r="L1314" s="49" t="s">
        <v>7469</v>
      </c>
      <c r="M1314" s="152">
        <v>0</v>
      </c>
      <c r="N1314" s="49" t="s">
        <v>8509</v>
      </c>
      <c r="O1314" s="49" t="s">
        <v>8514</v>
      </c>
      <c r="P1314" s="112" t="s">
        <v>6342</v>
      </c>
      <c r="Q1314" s="112" t="s">
        <v>80</v>
      </c>
      <c r="R1314" s="112"/>
      <c r="S1314" s="112"/>
    </row>
    <row r="1315" spans="1:19" x14ac:dyDescent="0.25">
      <c r="A1315" s="110" t="s">
        <v>4535</v>
      </c>
      <c r="B1315" s="111"/>
      <c r="C1315" s="112" t="s">
        <v>4589</v>
      </c>
      <c r="D1315" s="49" t="s">
        <v>7393</v>
      </c>
      <c r="E1315" s="112"/>
      <c r="F1315" s="112"/>
      <c r="G1315" s="121" t="s">
        <v>6006</v>
      </c>
      <c r="H1315" s="121" t="s">
        <v>6007</v>
      </c>
      <c r="I1315" s="112"/>
      <c r="J1315" s="102" t="s">
        <v>7490</v>
      </c>
      <c r="K1315" s="102"/>
      <c r="L1315" s="49" t="s">
        <v>7469</v>
      </c>
      <c r="M1315" s="152">
        <v>0</v>
      </c>
      <c r="N1315" s="49" t="s">
        <v>8509</v>
      </c>
      <c r="O1315" s="49" t="s">
        <v>8514</v>
      </c>
      <c r="P1315" s="112" t="s">
        <v>6352</v>
      </c>
      <c r="Q1315" s="112" t="s">
        <v>80</v>
      </c>
      <c r="R1315" s="112"/>
      <c r="S1315" s="112"/>
    </row>
    <row r="1316" spans="1:19" x14ac:dyDescent="0.25">
      <c r="A1316" s="110" t="s">
        <v>4535</v>
      </c>
      <c r="B1316" s="111"/>
      <c r="C1316" s="112" t="s">
        <v>4581</v>
      </c>
      <c r="D1316" s="49" t="s">
        <v>7394</v>
      </c>
      <c r="E1316" s="112"/>
      <c r="F1316" s="112"/>
      <c r="G1316" s="49" t="s">
        <v>5990</v>
      </c>
      <c r="H1316" s="49" t="s">
        <v>5991</v>
      </c>
      <c r="I1316" s="112"/>
      <c r="J1316" s="102" t="s">
        <v>7490</v>
      </c>
      <c r="K1316" s="102"/>
      <c r="L1316" s="49" t="s">
        <v>7469</v>
      </c>
      <c r="M1316" s="152">
        <v>0</v>
      </c>
      <c r="N1316" s="49" t="s">
        <v>8509</v>
      </c>
      <c r="O1316" s="49" t="s">
        <v>8514</v>
      </c>
      <c r="P1316" s="112" t="s">
        <v>262</v>
      </c>
      <c r="Q1316" s="112" t="s">
        <v>80</v>
      </c>
      <c r="R1316" s="112"/>
      <c r="S1316" s="112"/>
    </row>
    <row r="1317" spans="1:19" x14ac:dyDescent="0.25">
      <c r="A1317" s="110" t="s">
        <v>4535</v>
      </c>
      <c r="B1317" s="111"/>
      <c r="C1317" s="112" t="s">
        <v>4597</v>
      </c>
      <c r="D1317" s="49" t="s">
        <v>7395</v>
      </c>
      <c r="E1317" s="112"/>
      <c r="F1317" s="112"/>
      <c r="G1317" s="49" t="s">
        <v>6022</v>
      </c>
      <c r="H1317" s="49" t="s">
        <v>6023</v>
      </c>
      <c r="I1317" s="112"/>
      <c r="J1317" s="102" t="s">
        <v>7490</v>
      </c>
      <c r="K1317" s="102"/>
      <c r="L1317" s="49" t="s">
        <v>7469</v>
      </c>
      <c r="M1317" s="152">
        <v>0</v>
      </c>
      <c r="N1317" s="49" t="s">
        <v>8509</v>
      </c>
      <c r="O1317" s="49" t="s">
        <v>8514</v>
      </c>
      <c r="P1317" s="112" t="s">
        <v>6342</v>
      </c>
      <c r="Q1317" s="112" t="s">
        <v>80</v>
      </c>
      <c r="R1317" s="112"/>
      <c r="S1317" s="112"/>
    </row>
    <row r="1318" spans="1:19" x14ac:dyDescent="0.25">
      <c r="A1318" s="110" t="s">
        <v>4535</v>
      </c>
      <c r="B1318" s="111"/>
      <c r="C1318" s="112" t="s">
        <v>4592</v>
      </c>
      <c r="D1318" s="49" t="s">
        <v>7328</v>
      </c>
      <c r="E1318" s="112"/>
      <c r="F1318" s="112"/>
      <c r="G1318" s="49" t="s">
        <v>6012</v>
      </c>
      <c r="H1318" s="49" t="s">
        <v>6013</v>
      </c>
      <c r="I1318" s="112"/>
      <c r="J1318" s="102" t="s">
        <v>7490</v>
      </c>
      <c r="K1318" s="102"/>
      <c r="L1318" s="49" t="s">
        <v>7469</v>
      </c>
      <c r="M1318" s="152">
        <v>0</v>
      </c>
      <c r="N1318" s="49" t="s">
        <v>8509</v>
      </c>
      <c r="O1318" s="49" t="s">
        <v>8514</v>
      </c>
      <c r="P1318" s="112" t="s">
        <v>6353</v>
      </c>
      <c r="Q1318" s="112" t="s">
        <v>80</v>
      </c>
      <c r="R1318" s="112"/>
      <c r="S1318" s="112"/>
    </row>
    <row r="1319" spans="1:19" x14ac:dyDescent="0.25">
      <c r="A1319" s="110" t="s">
        <v>4535</v>
      </c>
      <c r="B1319" s="111"/>
      <c r="C1319" s="112" t="s">
        <v>4588</v>
      </c>
      <c r="D1319" s="49" t="s">
        <v>7396</v>
      </c>
      <c r="E1319" s="112"/>
      <c r="F1319" s="112"/>
      <c r="G1319" s="121" t="s">
        <v>6004</v>
      </c>
      <c r="H1319" s="121" t="s">
        <v>6005</v>
      </c>
      <c r="I1319" s="112"/>
      <c r="J1319" s="102" t="s">
        <v>7490</v>
      </c>
      <c r="K1319" s="102"/>
      <c r="L1319" s="49" t="s">
        <v>7469</v>
      </c>
      <c r="M1319" s="152">
        <v>0</v>
      </c>
      <c r="N1319" s="49" t="s">
        <v>8509</v>
      </c>
      <c r="O1319" s="49" t="s">
        <v>8514</v>
      </c>
      <c r="P1319" s="112" t="s">
        <v>6352</v>
      </c>
      <c r="Q1319" s="112" t="s">
        <v>80</v>
      </c>
      <c r="R1319" s="112"/>
      <c r="S1319" s="112"/>
    </row>
    <row r="1320" spans="1:19" x14ac:dyDescent="0.25">
      <c r="A1320" s="110" t="s">
        <v>4535</v>
      </c>
      <c r="B1320" s="111"/>
      <c r="C1320" s="112" t="s">
        <v>4582</v>
      </c>
      <c r="D1320" s="49" t="s">
        <v>7397</v>
      </c>
      <c r="E1320" s="112"/>
      <c r="F1320" s="112"/>
      <c r="G1320" s="134" t="s">
        <v>5992</v>
      </c>
      <c r="H1320" s="134" t="s">
        <v>5993</v>
      </c>
      <c r="I1320" s="112"/>
      <c r="J1320" s="102" t="s">
        <v>7490</v>
      </c>
      <c r="K1320" s="102"/>
      <c r="L1320" s="49" t="s">
        <v>7469</v>
      </c>
      <c r="M1320" s="152">
        <v>0</v>
      </c>
      <c r="N1320" s="49" t="s">
        <v>8509</v>
      </c>
      <c r="O1320" s="49" t="s">
        <v>8514</v>
      </c>
      <c r="P1320" s="112" t="s">
        <v>262</v>
      </c>
      <c r="Q1320" s="112" t="s">
        <v>80</v>
      </c>
      <c r="R1320" s="112"/>
      <c r="S1320" s="112"/>
    </row>
    <row r="1321" spans="1:19" x14ac:dyDescent="0.25">
      <c r="A1321" s="110" t="s">
        <v>4535</v>
      </c>
      <c r="B1321" s="111"/>
      <c r="C1321" s="112" t="s">
        <v>4585</v>
      </c>
      <c r="D1321" s="49" t="s">
        <v>7398</v>
      </c>
      <c r="E1321" s="112"/>
      <c r="F1321" s="112"/>
      <c r="G1321" s="49" t="s">
        <v>5998</v>
      </c>
      <c r="H1321" s="49" t="s">
        <v>5999</v>
      </c>
      <c r="I1321" s="112"/>
      <c r="J1321" s="102" t="s">
        <v>7490</v>
      </c>
      <c r="K1321" s="102"/>
      <c r="L1321" s="49" t="s">
        <v>7469</v>
      </c>
      <c r="M1321" s="152">
        <v>0</v>
      </c>
      <c r="N1321" s="49" t="s">
        <v>8509</v>
      </c>
      <c r="O1321" s="49" t="s">
        <v>8514</v>
      </c>
      <c r="P1321" s="112" t="s">
        <v>262</v>
      </c>
      <c r="Q1321" s="112" t="s">
        <v>80</v>
      </c>
      <c r="R1321" s="112"/>
      <c r="S1321" s="112"/>
    </row>
    <row r="1322" spans="1:19" x14ac:dyDescent="0.25">
      <c r="A1322" s="110" t="s">
        <v>4535</v>
      </c>
      <c r="B1322" s="111"/>
      <c r="C1322" s="112" t="s">
        <v>4615</v>
      </c>
      <c r="D1322" s="49" t="s">
        <v>7399</v>
      </c>
      <c r="E1322" s="112"/>
      <c r="F1322" s="112"/>
      <c r="G1322" s="49" t="s">
        <v>6058</v>
      </c>
      <c r="H1322" s="49" t="s">
        <v>6059</v>
      </c>
      <c r="I1322" s="112"/>
      <c r="J1322" s="102" t="s">
        <v>7490</v>
      </c>
      <c r="K1322" s="102"/>
      <c r="L1322" s="49" t="s">
        <v>7469</v>
      </c>
      <c r="M1322" s="152">
        <v>0</v>
      </c>
      <c r="N1322" s="49" t="s">
        <v>8509</v>
      </c>
      <c r="O1322" s="49" t="s">
        <v>8514</v>
      </c>
      <c r="P1322" s="112" t="s">
        <v>262</v>
      </c>
      <c r="Q1322" s="112" t="s">
        <v>80</v>
      </c>
      <c r="R1322" s="112"/>
      <c r="S1322" s="112"/>
    </row>
    <row r="1323" spans="1:19" x14ac:dyDescent="0.25">
      <c r="A1323" s="110" t="s">
        <v>4535</v>
      </c>
      <c r="B1323" s="111"/>
      <c r="C1323" s="112" t="s">
        <v>4604</v>
      </c>
      <c r="D1323" s="49" t="s">
        <v>7329</v>
      </c>
      <c r="E1323" s="112"/>
      <c r="F1323" s="112"/>
      <c r="G1323" s="49" t="s">
        <v>6036</v>
      </c>
      <c r="H1323" s="49" t="s">
        <v>6037</v>
      </c>
      <c r="I1323" s="112"/>
      <c r="J1323" s="102" t="s">
        <v>7490</v>
      </c>
      <c r="K1323" s="102"/>
      <c r="L1323" s="49" t="s">
        <v>7469</v>
      </c>
      <c r="M1323" s="152">
        <v>0</v>
      </c>
      <c r="N1323" s="49" t="s">
        <v>8509</v>
      </c>
      <c r="O1323" s="49" t="s">
        <v>8514</v>
      </c>
      <c r="P1323" s="112" t="s">
        <v>262</v>
      </c>
      <c r="Q1323" s="112" t="s">
        <v>80</v>
      </c>
      <c r="R1323" s="112"/>
      <c r="S1323" s="112"/>
    </row>
    <row r="1324" spans="1:19" x14ac:dyDescent="0.25">
      <c r="A1324" s="110" t="s">
        <v>4535</v>
      </c>
      <c r="B1324" s="111"/>
      <c r="C1324" s="112" t="s">
        <v>4605</v>
      </c>
      <c r="D1324" s="49" t="s">
        <v>7330</v>
      </c>
      <c r="E1324" s="112"/>
      <c r="F1324" s="112"/>
      <c r="G1324" s="49" t="s">
        <v>6038</v>
      </c>
      <c r="H1324" s="49" t="s">
        <v>6039</v>
      </c>
      <c r="I1324" s="112"/>
      <c r="J1324" s="102" t="s">
        <v>7490</v>
      </c>
      <c r="K1324" s="102"/>
      <c r="L1324" s="49" t="s">
        <v>7469</v>
      </c>
      <c r="M1324" s="152">
        <v>0</v>
      </c>
      <c r="N1324" s="49" t="s">
        <v>8509</v>
      </c>
      <c r="O1324" s="49" t="s">
        <v>8514</v>
      </c>
      <c r="P1324" s="112" t="s">
        <v>262</v>
      </c>
      <c r="Q1324" s="112" t="s">
        <v>80</v>
      </c>
      <c r="R1324" s="112"/>
      <c r="S1324" s="112"/>
    </row>
    <row r="1325" spans="1:19" x14ac:dyDescent="0.25">
      <c r="A1325" s="110" t="s">
        <v>4535</v>
      </c>
      <c r="B1325" s="111"/>
      <c r="C1325" s="112" t="s">
        <v>4606</v>
      </c>
      <c r="D1325" s="49" t="s">
        <v>7331</v>
      </c>
      <c r="E1325" s="112"/>
      <c r="F1325" s="112"/>
      <c r="G1325" s="49" t="s">
        <v>6040</v>
      </c>
      <c r="H1325" s="49" t="s">
        <v>6041</v>
      </c>
      <c r="I1325" s="112"/>
      <c r="J1325" s="102" t="s">
        <v>7490</v>
      </c>
      <c r="K1325" s="102"/>
      <c r="L1325" s="49" t="s">
        <v>7469</v>
      </c>
      <c r="M1325" s="152">
        <v>0</v>
      </c>
      <c r="N1325" s="49" t="s">
        <v>8509</v>
      </c>
      <c r="O1325" s="49" t="s">
        <v>8514</v>
      </c>
      <c r="P1325" s="112" t="s">
        <v>262</v>
      </c>
      <c r="Q1325" s="112" t="s">
        <v>80</v>
      </c>
      <c r="R1325" s="112"/>
      <c r="S1325" s="112"/>
    </row>
    <row r="1326" spans="1:19" x14ac:dyDescent="0.25">
      <c r="A1326" s="110" t="s">
        <v>4535</v>
      </c>
      <c r="B1326" s="111"/>
      <c r="C1326" s="112" t="s">
        <v>4610</v>
      </c>
      <c r="D1326" s="49" t="s">
        <v>7400</v>
      </c>
      <c r="E1326" s="112"/>
      <c r="F1326" s="112"/>
      <c r="G1326" s="49" t="s">
        <v>6048</v>
      </c>
      <c r="H1326" s="49" t="s">
        <v>6049</v>
      </c>
      <c r="I1326" s="112"/>
      <c r="J1326" s="102" t="s">
        <v>7490</v>
      </c>
      <c r="K1326" s="102"/>
      <c r="L1326" s="49" t="s">
        <v>7469</v>
      </c>
      <c r="M1326" s="152">
        <v>0</v>
      </c>
      <c r="N1326" s="49" t="s">
        <v>8509</v>
      </c>
      <c r="O1326" s="49" t="s">
        <v>8514</v>
      </c>
      <c r="P1326" s="112" t="s">
        <v>262</v>
      </c>
      <c r="Q1326" s="112" t="s">
        <v>80</v>
      </c>
      <c r="R1326" s="112"/>
      <c r="S1326" s="112"/>
    </row>
    <row r="1327" spans="1:19" x14ac:dyDescent="0.25">
      <c r="A1327" s="110" t="s">
        <v>4535</v>
      </c>
      <c r="B1327" s="111"/>
      <c r="C1327" s="112" t="s">
        <v>4614</v>
      </c>
      <c r="D1327" s="49" t="s">
        <v>7401</v>
      </c>
      <c r="E1327" s="112"/>
      <c r="F1327" s="112"/>
      <c r="G1327" s="49" t="s">
        <v>6056</v>
      </c>
      <c r="H1327" s="49" t="s">
        <v>6057</v>
      </c>
      <c r="I1327" s="112"/>
      <c r="J1327" s="102" t="s">
        <v>7490</v>
      </c>
      <c r="K1327" s="102"/>
      <c r="L1327" s="49" t="s">
        <v>7469</v>
      </c>
      <c r="M1327" s="152">
        <v>0</v>
      </c>
      <c r="N1327" s="49" t="s">
        <v>8509</v>
      </c>
      <c r="O1327" s="49" t="s">
        <v>8514</v>
      </c>
      <c r="P1327" s="112" t="s">
        <v>262</v>
      </c>
      <c r="Q1327" s="112" t="s">
        <v>80</v>
      </c>
      <c r="R1327" s="112"/>
      <c r="S1327" s="112"/>
    </row>
    <row r="1328" spans="1:19" x14ac:dyDescent="0.25">
      <c r="A1328" s="110" t="s">
        <v>4535</v>
      </c>
      <c r="B1328" s="111"/>
      <c r="C1328" s="112" t="s">
        <v>4617</v>
      </c>
      <c r="D1328" s="49" t="s">
        <v>7402</v>
      </c>
      <c r="E1328" s="112"/>
      <c r="F1328" s="112"/>
      <c r="G1328" s="49" t="s">
        <v>6062</v>
      </c>
      <c r="H1328" s="49" t="s">
        <v>6063</v>
      </c>
      <c r="I1328" s="112"/>
      <c r="J1328" s="102" t="s">
        <v>7490</v>
      </c>
      <c r="K1328" s="102"/>
      <c r="L1328" s="49" t="s">
        <v>7469</v>
      </c>
      <c r="M1328" s="152">
        <v>0</v>
      </c>
      <c r="N1328" s="49" t="s">
        <v>8509</v>
      </c>
      <c r="O1328" s="49" t="s">
        <v>8514</v>
      </c>
      <c r="P1328" s="112" t="s">
        <v>262</v>
      </c>
      <c r="Q1328" s="112" t="s">
        <v>80</v>
      </c>
      <c r="R1328" s="112"/>
      <c r="S1328" s="112"/>
    </row>
    <row r="1329" spans="1:19" x14ac:dyDescent="0.25">
      <c r="A1329" s="110" t="s">
        <v>4535</v>
      </c>
      <c r="B1329" s="111"/>
      <c r="C1329" s="112" t="s">
        <v>4622</v>
      </c>
      <c r="D1329" s="49" t="s">
        <v>7403</v>
      </c>
      <c r="E1329" s="112"/>
      <c r="F1329" s="112"/>
      <c r="G1329" s="49" t="s">
        <v>6072</v>
      </c>
      <c r="H1329" s="49" t="s">
        <v>6073</v>
      </c>
      <c r="I1329" s="112"/>
      <c r="J1329" s="102" t="s">
        <v>7490</v>
      </c>
      <c r="K1329" s="102"/>
      <c r="L1329" s="49" t="s">
        <v>7469</v>
      </c>
      <c r="M1329" s="152">
        <v>0</v>
      </c>
      <c r="N1329" s="49" t="s">
        <v>8509</v>
      </c>
      <c r="O1329" s="49" t="s">
        <v>8514</v>
      </c>
      <c r="P1329" s="112" t="s">
        <v>262</v>
      </c>
      <c r="Q1329" s="112" t="s">
        <v>80</v>
      </c>
      <c r="R1329" s="112"/>
      <c r="S1329" s="112"/>
    </row>
    <row r="1330" spans="1:19" x14ac:dyDescent="0.25">
      <c r="A1330" s="110" t="s">
        <v>4535</v>
      </c>
      <c r="B1330" s="111"/>
      <c r="C1330" s="112" t="s">
        <v>4653</v>
      </c>
      <c r="D1330" s="49" t="s">
        <v>7404</v>
      </c>
      <c r="E1330" s="112"/>
      <c r="F1330" s="112"/>
      <c r="G1330" s="49" t="s">
        <v>6134</v>
      </c>
      <c r="H1330" s="49" t="s">
        <v>6135</v>
      </c>
      <c r="I1330" s="112"/>
      <c r="J1330" s="102" t="s">
        <v>7490</v>
      </c>
      <c r="K1330" s="102"/>
      <c r="L1330" s="49" t="s">
        <v>7469</v>
      </c>
      <c r="M1330" s="152">
        <v>0</v>
      </c>
      <c r="N1330" s="49" t="s">
        <v>8509</v>
      </c>
      <c r="O1330" s="49" t="s">
        <v>8514</v>
      </c>
      <c r="P1330" s="112" t="s">
        <v>262</v>
      </c>
      <c r="Q1330" s="112" t="s">
        <v>80</v>
      </c>
      <c r="R1330" s="112"/>
      <c r="S1330" s="112"/>
    </row>
    <row r="1331" spans="1:19" x14ac:dyDescent="0.25">
      <c r="A1331" s="110" t="s">
        <v>4535</v>
      </c>
      <c r="B1331" s="111"/>
      <c r="C1331" s="112" t="s">
        <v>4607</v>
      </c>
      <c r="D1331" s="49" t="s">
        <v>7405</v>
      </c>
      <c r="E1331" s="112"/>
      <c r="F1331" s="112"/>
      <c r="G1331" s="49" t="s">
        <v>6042</v>
      </c>
      <c r="H1331" s="49" t="s">
        <v>6043</v>
      </c>
      <c r="I1331" s="112"/>
      <c r="J1331" s="102" t="s">
        <v>7490</v>
      </c>
      <c r="K1331" s="102"/>
      <c r="L1331" s="49" t="s">
        <v>7469</v>
      </c>
      <c r="M1331" s="152">
        <v>0</v>
      </c>
      <c r="N1331" s="49" t="s">
        <v>8509</v>
      </c>
      <c r="O1331" s="49" t="s">
        <v>8514</v>
      </c>
      <c r="P1331" s="112" t="s">
        <v>262</v>
      </c>
      <c r="Q1331" s="112" t="s">
        <v>80</v>
      </c>
      <c r="R1331" s="112"/>
      <c r="S1331" s="112"/>
    </row>
    <row r="1332" spans="1:19" x14ac:dyDescent="0.25">
      <c r="A1332" s="110" t="s">
        <v>4535</v>
      </c>
      <c r="B1332" s="111"/>
      <c r="C1332" s="112" t="s">
        <v>4608</v>
      </c>
      <c r="D1332" s="49" t="s">
        <v>7406</v>
      </c>
      <c r="E1332" s="112"/>
      <c r="F1332" s="112"/>
      <c r="G1332" s="49" t="s">
        <v>6044</v>
      </c>
      <c r="H1332" s="49" t="s">
        <v>6045</v>
      </c>
      <c r="I1332" s="112"/>
      <c r="J1332" s="102" t="s">
        <v>7490</v>
      </c>
      <c r="K1332" s="102"/>
      <c r="L1332" s="49" t="s">
        <v>7469</v>
      </c>
      <c r="M1332" s="152">
        <v>0</v>
      </c>
      <c r="N1332" s="49" t="s">
        <v>8509</v>
      </c>
      <c r="O1332" s="49" t="s">
        <v>8514</v>
      </c>
      <c r="P1332" s="112" t="s">
        <v>262</v>
      </c>
      <c r="Q1332" s="112" t="s">
        <v>80</v>
      </c>
      <c r="R1332" s="112"/>
      <c r="S1332" s="112"/>
    </row>
    <row r="1333" spans="1:19" x14ac:dyDescent="0.25">
      <c r="A1333" s="110" t="s">
        <v>4535</v>
      </c>
      <c r="B1333" s="111"/>
      <c r="C1333" s="112" t="s">
        <v>4611</v>
      </c>
      <c r="D1333" s="49" t="s">
        <v>7407</v>
      </c>
      <c r="E1333" s="112"/>
      <c r="F1333" s="112"/>
      <c r="G1333" s="49" t="s">
        <v>6050</v>
      </c>
      <c r="H1333" s="49" t="s">
        <v>6051</v>
      </c>
      <c r="I1333" s="112"/>
      <c r="J1333" s="102" t="s">
        <v>7490</v>
      </c>
      <c r="K1333" s="102"/>
      <c r="L1333" s="49" t="s">
        <v>7469</v>
      </c>
      <c r="M1333" s="152">
        <v>0</v>
      </c>
      <c r="N1333" s="49" t="s">
        <v>8509</v>
      </c>
      <c r="O1333" s="49" t="s">
        <v>8514</v>
      </c>
      <c r="P1333" s="112" t="s">
        <v>262</v>
      </c>
      <c r="Q1333" s="112" t="s">
        <v>80</v>
      </c>
      <c r="R1333" s="112"/>
      <c r="S1333" s="112"/>
    </row>
    <row r="1334" spans="1:19" x14ac:dyDescent="0.25">
      <c r="A1334" s="110" t="s">
        <v>4535</v>
      </c>
      <c r="B1334" s="111"/>
      <c r="C1334" s="112" t="s">
        <v>4616</v>
      </c>
      <c r="D1334" s="49" t="s">
        <v>7408</v>
      </c>
      <c r="E1334" s="112"/>
      <c r="F1334" s="112"/>
      <c r="G1334" s="49" t="s">
        <v>6060</v>
      </c>
      <c r="H1334" s="49" t="s">
        <v>6061</v>
      </c>
      <c r="I1334" s="112"/>
      <c r="J1334" s="102" t="s">
        <v>7490</v>
      </c>
      <c r="K1334" s="102"/>
      <c r="L1334" s="49" t="s">
        <v>7469</v>
      </c>
      <c r="M1334" s="152">
        <v>0</v>
      </c>
      <c r="N1334" s="49" t="s">
        <v>8509</v>
      </c>
      <c r="O1334" s="49" t="s">
        <v>8514</v>
      </c>
      <c r="P1334" s="112" t="s">
        <v>262</v>
      </c>
      <c r="Q1334" s="112" t="s">
        <v>80</v>
      </c>
      <c r="R1334" s="112"/>
      <c r="S1334" s="112"/>
    </row>
    <row r="1335" spans="1:19" x14ac:dyDescent="0.25">
      <c r="A1335" s="110" t="s">
        <v>4535</v>
      </c>
      <c r="B1335" s="111"/>
      <c r="C1335" s="112" t="s">
        <v>4609</v>
      </c>
      <c r="D1335" s="49" t="s">
        <v>7409</v>
      </c>
      <c r="E1335" s="112"/>
      <c r="F1335" s="112"/>
      <c r="G1335" s="49" t="s">
        <v>6046</v>
      </c>
      <c r="H1335" s="49" t="s">
        <v>6047</v>
      </c>
      <c r="I1335" s="112"/>
      <c r="J1335" s="102" t="s">
        <v>7490</v>
      </c>
      <c r="K1335" s="102"/>
      <c r="L1335" s="49" t="s">
        <v>7469</v>
      </c>
      <c r="M1335" s="152">
        <v>0</v>
      </c>
      <c r="N1335" s="49" t="s">
        <v>8509</v>
      </c>
      <c r="O1335" s="49" t="s">
        <v>8514</v>
      </c>
      <c r="P1335" s="112" t="s">
        <v>262</v>
      </c>
      <c r="Q1335" s="112" t="s">
        <v>80</v>
      </c>
      <c r="R1335" s="112"/>
      <c r="S1335" s="112"/>
    </row>
    <row r="1336" spans="1:19" x14ac:dyDescent="0.25">
      <c r="A1336" s="110" t="s">
        <v>4535</v>
      </c>
      <c r="B1336" s="111"/>
      <c r="C1336" s="112" t="s">
        <v>4594</v>
      </c>
      <c r="D1336" s="49" t="s">
        <v>7411</v>
      </c>
      <c r="E1336" s="112"/>
      <c r="F1336" s="112"/>
      <c r="G1336" s="49" t="s">
        <v>6016</v>
      </c>
      <c r="H1336" s="49" t="s">
        <v>6017</v>
      </c>
      <c r="I1336" s="112"/>
      <c r="J1336" s="102" t="s">
        <v>7490</v>
      </c>
      <c r="K1336" s="102"/>
      <c r="L1336" s="49" t="s">
        <v>7469</v>
      </c>
      <c r="M1336" s="152">
        <v>0</v>
      </c>
      <c r="N1336" s="49" t="s">
        <v>8509</v>
      </c>
      <c r="O1336" s="49" t="s">
        <v>8514</v>
      </c>
      <c r="P1336" s="112" t="s">
        <v>262</v>
      </c>
      <c r="Q1336" s="112" t="s">
        <v>80</v>
      </c>
      <c r="R1336" s="112"/>
      <c r="S1336" s="112"/>
    </row>
    <row r="1337" spans="1:19" x14ac:dyDescent="0.25">
      <c r="A1337" s="110" t="s">
        <v>4535</v>
      </c>
      <c r="B1337" s="111"/>
      <c r="C1337" s="112" t="s">
        <v>4612</v>
      </c>
      <c r="D1337" s="49" t="s">
        <v>7410</v>
      </c>
      <c r="E1337" s="112"/>
      <c r="F1337" s="112"/>
      <c r="G1337" s="49" t="s">
        <v>6052</v>
      </c>
      <c r="H1337" s="49" t="s">
        <v>6053</v>
      </c>
      <c r="I1337" s="112"/>
      <c r="J1337" s="102" t="s">
        <v>7490</v>
      </c>
      <c r="K1337" s="102"/>
      <c r="L1337" s="49" t="s">
        <v>7469</v>
      </c>
      <c r="M1337" s="152">
        <v>0</v>
      </c>
      <c r="N1337" s="49" t="s">
        <v>8509</v>
      </c>
      <c r="O1337" s="49" t="s">
        <v>8514</v>
      </c>
      <c r="P1337" s="112" t="s">
        <v>262</v>
      </c>
      <c r="Q1337" s="112" t="s">
        <v>80</v>
      </c>
      <c r="R1337" s="112"/>
      <c r="S1337" s="112"/>
    </row>
    <row r="1338" spans="1:19" x14ac:dyDescent="0.25">
      <c r="A1338" s="110" t="s">
        <v>4535</v>
      </c>
      <c r="B1338" s="111"/>
      <c r="C1338" s="112" t="s">
        <v>4651</v>
      </c>
      <c r="D1338" s="49" t="s">
        <v>7412</v>
      </c>
      <c r="E1338" s="112"/>
      <c r="F1338" s="112"/>
      <c r="G1338" s="49" t="s">
        <v>6130</v>
      </c>
      <c r="H1338" s="49" t="s">
        <v>6131</v>
      </c>
      <c r="I1338" s="112"/>
      <c r="J1338" s="102" t="s">
        <v>7490</v>
      </c>
      <c r="K1338" s="102"/>
      <c r="L1338" s="49" t="s">
        <v>7469</v>
      </c>
      <c r="M1338" s="152">
        <v>0</v>
      </c>
      <c r="N1338" s="49" t="s">
        <v>8509</v>
      </c>
      <c r="O1338" s="49" t="s">
        <v>8514</v>
      </c>
      <c r="P1338" s="112" t="s">
        <v>262</v>
      </c>
      <c r="Q1338" s="112" t="s">
        <v>80</v>
      </c>
      <c r="R1338" s="112"/>
      <c r="S1338" s="112"/>
    </row>
    <row r="1339" spans="1:19" x14ac:dyDescent="0.25">
      <c r="A1339" s="110" t="s">
        <v>4535</v>
      </c>
      <c r="B1339" s="111"/>
      <c r="C1339" s="112" t="s">
        <v>4652</v>
      </c>
      <c r="D1339" s="49" t="s">
        <v>7413</v>
      </c>
      <c r="E1339" s="112"/>
      <c r="F1339" s="112"/>
      <c r="G1339" s="49" t="s">
        <v>6132</v>
      </c>
      <c r="H1339" s="49" t="s">
        <v>6133</v>
      </c>
      <c r="I1339" s="112"/>
      <c r="J1339" s="102" t="s">
        <v>7490</v>
      </c>
      <c r="K1339" s="102"/>
      <c r="L1339" s="49" t="s">
        <v>7469</v>
      </c>
      <c r="M1339" s="152">
        <v>0</v>
      </c>
      <c r="N1339" s="49" t="s">
        <v>8509</v>
      </c>
      <c r="O1339" s="49" t="s">
        <v>8514</v>
      </c>
      <c r="P1339" s="112" t="s">
        <v>6354</v>
      </c>
      <c r="Q1339" s="112" t="s">
        <v>80</v>
      </c>
      <c r="R1339" s="112"/>
      <c r="S1339" s="112"/>
    </row>
    <row r="1340" spans="1:19" x14ac:dyDescent="0.25">
      <c r="A1340" s="110" t="s">
        <v>4535</v>
      </c>
      <c r="B1340" s="111"/>
      <c r="C1340" s="112" t="s">
        <v>4647</v>
      </c>
      <c r="D1340" s="49" t="s">
        <v>7414</v>
      </c>
      <c r="E1340" s="112"/>
      <c r="F1340" s="112"/>
      <c r="G1340" s="49" t="s">
        <v>6122</v>
      </c>
      <c r="H1340" s="61" t="s">
        <v>6123</v>
      </c>
      <c r="I1340" s="112"/>
      <c r="J1340" s="102" t="s">
        <v>7490</v>
      </c>
      <c r="K1340" s="102"/>
      <c r="L1340" s="49" t="s">
        <v>7469</v>
      </c>
      <c r="M1340" s="152">
        <v>0</v>
      </c>
      <c r="N1340" s="49" t="s">
        <v>8509</v>
      </c>
      <c r="O1340" s="49" t="s">
        <v>8514</v>
      </c>
      <c r="P1340" s="112" t="s">
        <v>262</v>
      </c>
      <c r="Q1340" s="112" t="s">
        <v>80</v>
      </c>
      <c r="R1340" s="112"/>
      <c r="S1340" s="112"/>
    </row>
    <row r="1341" spans="1:19" x14ac:dyDescent="0.25">
      <c r="A1341" s="110" t="s">
        <v>4535</v>
      </c>
      <c r="B1341" s="111"/>
      <c r="C1341" s="112" t="s">
        <v>4650</v>
      </c>
      <c r="D1341" s="49" t="s">
        <v>7416</v>
      </c>
      <c r="E1341" s="112"/>
      <c r="F1341" s="112"/>
      <c r="G1341" s="49" t="s">
        <v>6128</v>
      </c>
      <c r="H1341" s="49" t="s">
        <v>6129</v>
      </c>
      <c r="I1341" s="112"/>
      <c r="J1341" s="102" t="s">
        <v>7490</v>
      </c>
      <c r="K1341" s="102"/>
      <c r="L1341" s="49" t="s">
        <v>7469</v>
      </c>
      <c r="M1341" s="152">
        <v>0</v>
      </c>
      <c r="N1341" s="49" t="s">
        <v>8509</v>
      </c>
      <c r="O1341" s="49" t="s">
        <v>8514</v>
      </c>
      <c r="P1341" s="112" t="s">
        <v>262</v>
      </c>
      <c r="Q1341" s="112" t="s">
        <v>80</v>
      </c>
      <c r="R1341" s="112"/>
      <c r="S1341" s="112"/>
    </row>
    <row r="1342" spans="1:19" x14ac:dyDescent="0.25">
      <c r="A1342" s="110" t="s">
        <v>4535</v>
      </c>
      <c r="B1342" s="111"/>
      <c r="C1342" s="112" t="s">
        <v>4603</v>
      </c>
      <c r="D1342" s="49" t="s">
        <v>7415</v>
      </c>
      <c r="E1342" s="112"/>
      <c r="F1342" s="112"/>
      <c r="G1342" s="49" t="s">
        <v>6034</v>
      </c>
      <c r="H1342" s="61" t="s">
        <v>6035</v>
      </c>
      <c r="I1342" s="112"/>
      <c r="J1342" s="102" t="s">
        <v>7490</v>
      </c>
      <c r="K1342" s="102"/>
      <c r="L1342" s="49" t="s">
        <v>7469</v>
      </c>
      <c r="M1342" s="152">
        <v>0</v>
      </c>
      <c r="N1342" s="49" t="s">
        <v>8509</v>
      </c>
      <c r="O1342" s="49" t="s">
        <v>8514</v>
      </c>
      <c r="P1342" s="112" t="s">
        <v>262</v>
      </c>
      <c r="Q1342" s="112" t="s">
        <v>80</v>
      </c>
      <c r="R1342" s="112"/>
      <c r="S1342" s="112"/>
    </row>
    <row r="1343" spans="1:19" x14ac:dyDescent="0.25">
      <c r="A1343" s="110" t="s">
        <v>4535</v>
      </c>
      <c r="B1343" s="111"/>
      <c r="C1343" s="112" t="s">
        <v>4621</v>
      </c>
      <c r="D1343" s="49" t="s">
        <v>7332</v>
      </c>
      <c r="E1343" s="112"/>
      <c r="F1343" s="112"/>
      <c r="G1343" s="49" t="s">
        <v>6070</v>
      </c>
      <c r="H1343" s="49" t="s">
        <v>6071</v>
      </c>
      <c r="I1343" s="112"/>
      <c r="J1343" s="102" t="s">
        <v>7490</v>
      </c>
      <c r="K1343" s="102"/>
      <c r="L1343" s="49" t="s">
        <v>7469</v>
      </c>
      <c r="M1343" s="152">
        <v>0</v>
      </c>
      <c r="N1343" s="49" t="s">
        <v>8509</v>
      </c>
      <c r="O1343" s="49" t="s">
        <v>8514</v>
      </c>
      <c r="P1343" s="112" t="s">
        <v>262</v>
      </c>
      <c r="Q1343" s="112" t="s">
        <v>80</v>
      </c>
      <c r="R1343" s="112"/>
      <c r="S1343" s="112"/>
    </row>
    <row r="1344" spans="1:19" x14ac:dyDescent="0.25">
      <c r="A1344" s="110" t="s">
        <v>4535</v>
      </c>
      <c r="B1344" s="111"/>
      <c r="C1344" s="112" t="s">
        <v>4620</v>
      </c>
      <c r="D1344" s="49" t="s">
        <v>7333</v>
      </c>
      <c r="E1344" s="112"/>
      <c r="F1344" s="112"/>
      <c r="G1344" s="49" t="s">
        <v>6068</v>
      </c>
      <c r="H1344" s="49" t="s">
        <v>6069</v>
      </c>
      <c r="I1344" s="112"/>
      <c r="J1344" s="102" t="s">
        <v>7490</v>
      </c>
      <c r="K1344" s="102"/>
      <c r="L1344" s="49" t="s">
        <v>7469</v>
      </c>
      <c r="M1344" s="152">
        <v>0</v>
      </c>
      <c r="N1344" s="49" t="s">
        <v>8509</v>
      </c>
      <c r="O1344" s="49" t="s">
        <v>8514</v>
      </c>
      <c r="P1344" s="112" t="s">
        <v>262</v>
      </c>
      <c r="Q1344" s="112" t="s">
        <v>80</v>
      </c>
      <c r="R1344" s="112"/>
      <c r="S1344" s="112"/>
    </row>
    <row r="1345" spans="1:19" x14ac:dyDescent="0.25">
      <c r="A1345" s="110" t="s">
        <v>4535</v>
      </c>
      <c r="B1345" s="111"/>
      <c r="C1345" s="112" t="s">
        <v>4641</v>
      </c>
      <c r="D1345" s="49" t="s">
        <v>7417</v>
      </c>
      <c r="E1345" s="112"/>
      <c r="F1345" s="112"/>
      <c r="G1345" s="49" t="s">
        <v>6110</v>
      </c>
      <c r="H1345" s="49" t="s">
        <v>6111</v>
      </c>
      <c r="I1345" s="112"/>
      <c r="J1345" s="102" t="s">
        <v>7490</v>
      </c>
      <c r="K1345" s="102"/>
      <c r="L1345" s="112" t="s">
        <v>7469</v>
      </c>
      <c r="M1345" s="113">
        <v>0</v>
      </c>
      <c r="N1345" s="112" t="s">
        <v>8509</v>
      </c>
      <c r="O1345" s="112" t="s">
        <v>8514</v>
      </c>
      <c r="P1345" s="112" t="s">
        <v>100</v>
      </c>
      <c r="Q1345" s="112" t="s">
        <v>80</v>
      </c>
      <c r="R1345" s="112"/>
      <c r="S1345" s="112"/>
    </row>
    <row r="1346" spans="1:19" x14ac:dyDescent="0.25">
      <c r="A1346" s="110" t="s">
        <v>4535</v>
      </c>
      <c r="B1346" s="111"/>
      <c r="C1346" s="112" t="s">
        <v>4640</v>
      </c>
      <c r="D1346" s="49" t="s">
        <v>7418</v>
      </c>
      <c r="E1346" s="112"/>
      <c r="F1346" s="112"/>
      <c r="G1346" s="49" t="s">
        <v>6108</v>
      </c>
      <c r="H1346" s="49" t="s">
        <v>6109</v>
      </c>
      <c r="I1346" s="112"/>
      <c r="J1346" s="102" t="s">
        <v>7490</v>
      </c>
      <c r="K1346" s="102"/>
      <c r="L1346" s="112" t="s">
        <v>7469</v>
      </c>
      <c r="M1346" s="113">
        <v>0</v>
      </c>
      <c r="N1346" s="112" t="s">
        <v>8509</v>
      </c>
      <c r="O1346" s="112" t="s">
        <v>8514</v>
      </c>
      <c r="P1346" s="112" t="s">
        <v>100</v>
      </c>
      <c r="Q1346" s="112" t="s">
        <v>80</v>
      </c>
      <c r="R1346" s="112"/>
      <c r="S1346" s="112"/>
    </row>
    <row r="1347" spans="1:19" x14ac:dyDescent="0.25">
      <c r="A1347" s="110" t="s">
        <v>4535</v>
      </c>
      <c r="B1347" s="111"/>
      <c r="C1347" s="112" t="s">
        <v>4642</v>
      </c>
      <c r="D1347" s="49" t="s">
        <v>7419</v>
      </c>
      <c r="E1347" s="112"/>
      <c r="F1347" s="112"/>
      <c r="G1347" s="49" t="s">
        <v>6112</v>
      </c>
      <c r="H1347" s="49" t="s">
        <v>6113</v>
      </c>
      <c r="I1347" s="112"/>
      <c r="J1347" s="102" t="s">
        <v>7490</v>
      </c>
      <c r="K1347" s="102"/>
      <c r="L1347" s="112" t="s">
        <v>7469</v>
      </c>
      <c r="M1347" s="113">
        <v>0</v>
      </c>
      <c r="N1347" s="112" t="s">
        <v>8509</v>
      </c>
      <c r="O1347" s="112" t="s">
        <v>8514</v>
      </c>
      <c r="P1347" s="112" t="s">
        <v>100</v>
      </c>
      <c r="Q1347" s="112" t="s">
        <v>80</v>
      </c>
      <c r="R1347" s="112"/>
      <c r="S1347" s="112"/>
    </row>
    <row r="1348" spans="1:19" x14ac:dyDescent="0.25">
      <c r="A1348" s="110" t="s">
        <v>4535</v>
      </c>
      <c r="B1348" s="111"/>
      <c r="C1348" s="112" t="s">
        <v>4595</v>
      </c>
      <c r="D1348" s="49" t="s">
        <v>6974</v>
      </c>
      <c r="E1348" s="112"/>
      <c r="F1348" s="112"/>
      <c r="G1348" s="49" t="s">
        <v>6018</v>
      </c>
      <c r="H1348" s="49" t="s">
        <v>6019</v>
      </c>
      <c r="I1348" s="112"/>
      <c r="J1348" s="102" t="s">
        <v>7490</v>
      </c>
      <c r="K1348" s="102"/>
      <c r="L1348" s="49" t="s">
        <v>7469</v>
      </c>
      <c r="M1348" s="152">
        <v>0</v>
      </c>
      <c r="N1348" s="49" t="s">
        <v>8509</v>
      </c>
      <c r="O1348" s="49" t="s">
        <v>8514</v>
      </c>
      <c r="P1348" s="112" t="s">
        <v>262</v>
      </c>
      <c r="Q1348" s="112" t="s">
        <v>80</v>
      </c>
      <c r="R1348" s="112"/>
      <c r="S1348" s="112"/>
    </row>
    <row r="1349" spans="1:19" x14ac:dyDescent="0.25">
      <c r="A1349" s="110" t="s">
        <v>4535</v>
      </c>
      <c r="B1349" s="111"/>
      <c r="C1349" s="112" t="s">
        <v>4598</v>
      </c>
      <c r="D1349" s="49" t="s">
        <v>6975</v>
      </c>
      <c r="E1349" s="112"/>
      <c r="F1349" s="112"/>
      <c r="G1349" s="49" t="s">
        <v>6024</v>
      </c>
      <c r="H1349" s="49" t="s">
        <v>6025</v>
      </c>
      <c r="I1349" s="112"/>
      <c r="J1349" s="102" t="s">
        <v>7490</v>
      </c>
      <c r="K1349" s="102"/>
      <c r="L1349" s="49" t="s">
        <v>7469</v>
      </c>
      <c r="M1349" s="152">
        <v>0</v>
      </c>
      <c r="N1349" s="49" t="s">
        <v>8509</v>
      </c>
      <c r="O1349" s="49" t="s">
        <v>8514</v>
      </c>
      <c r="P1349" s="112" t="s">
        <v>195</v>
      </c>
      <c r="Q1349" s="112" t="s">
        <v>80</v>
      </c>
      <c r="R1349" s="112"/>
      <c r="S1349" s="112"/>
    </row>
    <row r="1350" spans="1:19" x14ac:dyDescent="0.25">
      <c r="A1350" s="110" t="s">
        <v>4535</v>
      </c>
      <c r="B1350" s="111"/>
      <c r="C1350" s="112" t="s">
        <v>4629</v>
      </c>
      <c r="D1350" s="49" t="s">
        <v>7420</v>
      </c>
      <c r="E1350" s="112"/>
      <c r="F1350" s="112"/>
      <c r="G1350" s="49" t="s">
        <v>6086</v>
      </c>
      <c r="H1350" s="49" t="s">
        <v>6087</v>
      </c>
      <c r="I1350" s="112"/>
      <c r="J1350" s="102" t="s">
        <v>7490</v>
      </c>
      <c r="K1350" s="102"/>
      <c r="L1350" s="49" t="s">
        <v>7469</v>
      </c>
      <c r="M1350" s="152">
        <v>0</v>
      </c>
      <c r="N1350" s="49" t="s">
        <v>8509</v>
      </c>
      <c r="O1350" s="49" t="s">
        <v>8514</v>
      </c>
      <c r="P1350" s="112" t="s">
        <v>6342</v>
      </c>
      <c r="Q1350" s="112" t="s">
        <v>80</v>
      </c>
      <c r="R1350" s="112"/>
      <c r="S1350" s="112"/>
    </row>
    <row r="1351" spans="1:19" x14ac:dyDescent="0.25">
      <c r="A1351" s="110" t="s">
        <v>4535</v>
      </c>
      <c r="B1351" s="111"/>
      <c r="C1351" s="112" t="s">
        <v>4630</v>
      </c>
      <c r="D1351" s="49" t="s">
        <v>7421</v>
      </c>
      <c r="E1351" s="112"/>
      <c r="F1351" s="112"/>
      <c r="G1351" s="49" t="s">
        <v>6088</v>
      </c>
      <c r="H1351" s="49" t="s">
        <v>6089</v>
      </c>
      <c r="I1351" s="112"/>
      <c r="J1351" s="102" t="s">
        <v>7490</v>
      </c>
      <c r="K1351" s="102"/>
      <c r="L1351" s="49" t="s">
        <v>7469</v>
      </c>
      <c r="M1351" s="152">
        <v>0</v>
      </c>
      <c r="N1351" s="49" t="s">
        <v>8509</v>
      </c>
      <c r="O1351" s="49" t="s">
        <v>8514</v>
      </c>
      <c r="P1351" s="112" t="s">
        <v>6342</v>
      </c>
      <c r="Q1351" s="112" t="s">
        <v>80</v>
      </c>
      <c r="R1351" s="112"/>
      <c r="S1351" s="112"/>
    </row>
    <row r="1352" spans="1:19" x14ac:dyDescent="0.25">
      <c r="A1352" s="110" t="s">
        <v>4535</v>
      </c>
      <c r="B1352" s="111"/>
      <c r="C1352" s="112" t="s">
        <v>4624</v>
      </c>
      <c r="D1352" s="49" t="s">
        <v>7334</v>
      </c>
      <c r="E1352" s="112"/>
      <c r="F1352" s="112"/>
      <c r="G1352" s="49" t="s">
        <v>6076</v>
      </c>
      <c r="H1352" s="49" t="s">
        <v>6077</v>
      </c>
      <c r="I1352" s="112"/>
      <c r="J1352" s="102" t="s">
        <v>7490</v>
      </c>
      <c r="K1352" s="102"/>
      <c r="L1352" s="49" t="s">
        <v>7469</v>
      </c>
      <c r="M1352" s="152">
        <v>0</v>
      </c>
      <c r="N1352" s="49" t="s">
        <v>8509</v>
      </c>
      <c r="O1352" s="49" t="s">
        <v>8514</v>
      </c>
      <c r="P1352" s="112" t="s">
        <v>262</v>
      </c>
      <c r="Q1352" s="112" t="s">
        <v>80</v>
      </c>
      <c r="R1352" s="112"/>
      <c r="S1352" s="112"/>
    </row>
    <row r="1353" spans="1:19" x14ac:dyDescent="0.25">
      <c r="A1353" s="110" t="s">
        <v>4535</v>
      </c>
      <c r="B1353" s="111"/>
      <c r="C1353" s="112" t="s">
        <v>4623</v>
      </c>
      <c r="D1353" s="49" t="s">
        <v>7335</v>
      </c>
      <c r="E1353" s="112"/>
      <c r="F1353" s="112"/>
      <c r="G1353" s="49" t="s">
        <v>6074</v>
      </c>
      <c r="H1353" s="49" t="s">
        <v>6075</v>
      </c>
      <c r="I1353" s="112"/>
      <c r="J1353" s="102" t="s">
        <v>7490</v>
      </c>
      <c r="K1353" s="102"/>
      <c r="L1353" s="49" t="s">
        <v>7469</v>
      </c>
      <c r="M1353" s="152">
        <v>0</v>
      </c>
      <c r="N1353" s="49" t="s">
        <v>8509</v>
      </c>
      <c r="O1353" s="49" t="s">
        <v>8514</v>
      </c>
      <c r="P1353" s="112" t="s">
        <v>262</v>
      </c>
      <c r="Q1353" s="112" t="s">
        <v>80</v>
      </c>
      <c r="R1353" s="112"/>
      <c r="S1353" s="112"/>
    </row>
    <row r="1354" spans="1:19" x14ac:dyDescent="0.25">
      <c r="A1354" s="110" t="s">
        <v>4535</v>
      </c>
      <c r="B1354" s="111"/>
      <c r="C1354" s="112" t="s">
        <v>4631</v>
      </c>
      <c r="D1354" s="49" t="s">
        <v>7422</v>
      </c>
      <c r="E1354" s="112"/>
      <c r="F1354" s="112"/>
      <c r="G1354" s="49" t="s">
        <v>6090</v>
      </c>
      <c r="H1354" s="49" t="s">
        <v>6091</v>
      </c>
      <c r="I1354" s="112"/>
      <c r="J1354" s="102" t="s">
        <v>7490</v>
      </c>
      <c r="K1354" s="102"/>
      <c r="L1354" s="49" t="s">
        <v>7469</v>
      </c>
      <c r="M1354" s="152">
        <v>0</v>
      </c>
      <c r="N1354" s="49" t="s">
        <v>8509</v>
      </c>
      <c r="O1354" s="49" t="s">
        <v>8514</v>
      </c>
      <c r="P1354" s="112" t="s">
        <v>6342</v>
      </c>
      <c r="Q1354" s="112" t="s">
        <v>80</v>
      </c>
      <c r="R1354" s="112"/>
      <c r="S1354" s="112"/>
    </row>
    <row r="1355" spans="1:19" x14ac:dyDescent="0.25">
      <c r="A1355" s="110" t="s">
        <v>4535</v>
      </c>
      <c r="B1355" s="111"/>
      <c r="C1355" s="112" t="s">
        <v>4632</v>
      </c>
      <c r="D1355" s="49" t="s">
        <v>7423</v>
      </c>
      <c r="E1355" s="112"/>
      <c r="F1355" s="112"/>
      <c r="G1355" s="49" t="s">
        <v>6092</v>
      </c>
      <c r="H1355" s="49" t="s">
        <v>6093</v>
      </c>
      <c r="I1355" s="112"/>
      <c r="J1355" s="102" t="s">
        <v>7490</v>
      </c>
      <c r="K1355" s="102"/>
      <c r="L1355" s="49" t="s">
        <v>7469</v>
      </c>
      <c r="M1355" s="152">
        <v>0</v>
      </c>
      <c r="N1355" s="49" t="s">
        <v>8509</v>
      </c>
      <c r="O1355" s="49" t="s">
        <v>8514</v>
      </c>
      <c r="P1355" s="112" t="s">
        <v>6342</v>
      </c>
      <c r="Q1355" s="112" t="s">
        <v>80</v>
      </c>
      <c r="R1355" s="112"/>
      <c r="S1355" s="112"/>
    </row>
    <row r="1356" spans="1:19" x14ac:dyDescent="0.25">
      <c r="A1356" s="110" t="s">
        <v>4535</v>
      </c>
      <c r="B1356" s="111"/>
      <c r="C1356" s="112" t="s">
        <v>4635</v>
      </c>
      <c r="D1356" s="49" t="s">
        <v>7424</v>
      </c>
      <c r="E1356" s="112"/>
      <c r="F1356" s="112"/>
      <c r="G1356" s="49" t="s">
        <v>6098</v>
      </c>
      <c r="H1356" s="49" t="s">
        <v>6099</v>
      </c>
      <c r="I1356" s="112"/>
      <c r="J1356" s="102" t="s">
        <v>7490</v>
      </c>
      <c r="K1356" s="102"/>
      <c r="L1356" s="49" t="s">
        <v>7469</v>
      </c>
      <c r="M1356" s="152">
        <v>0</v>
      </c>
      <c r="N1356" s="49" t="s">
        <v>8509</v>
      </c>
      <c r="O1356" s="49" t="s">
        <v>8514</v>
      </c>
      <c r="P1356" s="112" t="s">
        <v>6342</v>
      </c>
      <c r="Q1356" s="112" t="s">
        <v>80</v>
      </c>
      <c r="R1356" s="112"/>
      <c r="S1356" s="112"/>
    </row>
    <row r="1357" spans="1:19" x14ac:dyDescent="0.25">
      <c r="A1357" s="110" t="s">
        <v>4535</v>
      </c>
      <c r="B1357" s="111"/>
      <c r="C1357" s="112" t="s">
        <v>4633</v>
      </c>
      <c r="D1357" s="49" t="s">
        <v>7425</v>
      </c>
      <c r="E1357" s="112"/>
      <c r="F1357" s="112"/>
      <c r="G1357" s="49" t="s">
        <v>6094</v>
      </c>
      <c r="H1357" s="49" t="s">
        <v>6095</v>
      </c>
      <c r="I1357" s="112"/>
      <c r="J1357" s="102" t="s">
        <v>7490</v>
      </c>
      <c r="K1357" s="102"/>
      <c r="L1357" s="49" t="s">
        <v>7469</v>
      </c>
      <c r="M1357" s="152">
        <v>0</v>
      </c>
      <c r="N1357" s="49" t="s">
        <v>8509</v>
      </c>
      <c r="O1357" s="49" t="s">
        <v>8514</v>
      </c>
      <c r="P1357" s="112" t="s">
        <v>6342</v>
      </c>
      <c r="Q1357" s="112" t="s">
        <v>80</v>
      </c>
      <c r="R1357" s="112"/>
      <c r="S1357" s="112"/>
    </row>
    <row r="1358" spans="1:19" x14ac:dyDescent="0.25">
      <c r="A1358" s="110" t="s">
        <v>4535</v>
      </c>
      <c r="B1358" s="111"/>
      <c r="C1358" s="112" t="s">
        <v>4634</v>
      </c>
      <c r="D1358" s="49" t="s">
        <v>7426</v>
      </c>
      <c r="E1358" s="112"/>
      <c r="F1358" s="112"/>
      <c r="G1358" s="49" t="s">
        <v>6096</v>
      </c>
      <c r="H1358" s="49" t="s">
        <v>6097</v>
      </c>
      <c r="I1358" s="112"/>
      <c r="J1358" s="102" t="s">
        <v>7490</v>
      </c>
      <c r="K1358" s="102"/>
      <c r="L1358" s="49" t="s">
        <v>7469</v>
      </c>
      <c r="M1358" s="152">
        <v>0</v>
      </c>
      <c r="N1358" s="49" t="s">
        <v>8509</v>
      </c>
      <c r="O1358" s="49" t="s">
        <v>8514</v>
      </c>
      <c r="P1358" s="112" t="s">
        <v>6342</v>
      </c>
      <c r="Q1358" s="112" t="s">
        <v>80</v>
      </c>
      <c r="R1358" s="112"/>
      <c r="S1358" s="112"/>
    </row>
    <row r="1359" spans="1:19" x14ac:dyDescent="0.25">
      <c r="A1359" s="110" t="s">
        <v>4535</v>
      </c>
      <c r="B1359" s="111"/>
      <c r="C1359" s="112" t="s">
        <v>4619</v>
      </c>
      <c r="D1359" s="49" t="s">
        <v>6976</v>
      </c>
      <c r="E1359" s="112"/>
      <c r="F1359" s="112"/>
      <c r="G1359" s="49" t="s">
        <v>6066</v>
      </c>
      <c r="H1359" s="49" t="s">
        <v>6067</v>
      </c>
      <c r="I1359" s="112"/>
      <c r="J1359" s="102" t="s">
        <v>7490</v>
      </c>
      <c r="K1359" s="102"/>
      <c r="L1359" s="49" t="s">
        <v>7469</v>
      </c>
      <c r="M1359" s="152">
        <v>0</v>
      </c>
      <c r="N1359" s="49" t="s">
        <v>8509</v>
      </c>
      <c r="O1359" s="49" t="s">
        <v>8514</v>
      </c>
      <c r="P1359" s="112" t="s">
        <v>262</v>
      </c>
      <c r="Q1359" s="112" t="s">
        <v>80</v>
      </c>
      <c r="R1359" s="112"/>
      <c r="S1359" s="112"/>
    </row>
    <row r="1360" spans="1:19" x14ac:dyDescent="0.25">
      <c r="A1360" s="110" t="s">
        <v>4535</v>
      </c>
      <c r="B1360" s="111"/>
      <c r="C1360" s="112" t="s">
        <v>4618</v>
      </c>
      <c r="D1360" s="49" t="s">
        <v>6977</v>
      </c>
      <c r="E1360" s="112"/>
      <c r="F1360" s="112"/>
      <c r="G1360" s="49" t="s">
        <v>6064</v>
      </c>
      <c r="H1360" s="49" t="s">
        <v>6065</v>
      </c>
      <c r="I1360" s="112"/>
      <c r="J1360" s="102" t="s">
        <v>7490</v>
      </c>
      <c r="K1360" s="102"/>
      <c r="L1360" s="49" t="s">
        <v>7469</v>
      </c>
      <c r="M1360" s="152">
        <v>0</v>
      </c>
      <c r="N1360" s="49" t="s">
        <v>8509</v>
      </c>
      <c r="O1360" s="49" t="s">
        <v>8514</v>
      </c>
      <c r="P1360" s="112" t="s">
        <v>262</v>
      </c>
      <c r="Q1360" s="112" t="s">
        <v>80</v>
      </c>
      <c r="R1360" s="112"/>
      <c r="S1360" s="112"/>
    </row>
    <row r="1361" spans="1:19" x14ac:dyDescent="0.25">
      <c r="A1361" s="110" t="s">
        <v>4535</v>
      </c>
      <c r="B1361" s="111"/>
      <c r="C1361" s="112" t="s">
        <v>4636</v>
      </c>
      <c r="D1361" s="49" t="s">
        <v>7427</v>
      </c>
      <c r="E1361" s="112"/>
      <c r="F1361" s="112"/>
      <c r="G1361" s="49" t="s">
        <v>6100</v>
      </c>
      <c r="H1361" s="49" t="s">
        <v>6101</v>
      </c>
      <c r="I1361" s="112"/>
      <c r="J1361" s="102" t="s">
        <v>7490</v>
      </c>
      <c r="K1361" s="102"/>
      <c r="L1361" s="49" t="s">
        <v>7469</v>
      </c>
      <c r="M1361" s="152">
        <v>0</v>
      </c>
      <c r="N1361" s="49" t="s">
        <v>8509</v>
      </c>
      <c r="O1361" s="49" t="s">
        <v>8514</v>
      </c>
      <c r="P1361" s="112" t="s">
        <v>6342</v>
      </c>
      <c r="Q1361" s="112" t="s">
        <v>80</v>
      </c>
      <c r="R1361" s="112"/>
      <c r="S1361" s="112"/>
    </row>
    <row r="1362" spans="1:19" x14ac:dyDescent="0.25">
      <c r="A1362" s="110" t="s">
        <v>4535</v>
      </c>
      <c r="B1362" s="111"/>
      <c r="C1362" s="112" t="s">
        <v>4599</v>
      </c>
      <c r="D1362" s="49" t="s">
        <v>7428</v>
      </c>
      <c r="E1362" s="112"/>
      <c r="F1362" s="112"/>
      <c r="G1362" s="60" t="s">
        <v>6026</v>
      </c>
      <c r="H1362" s="49" t="s">
        <v>6027</v>
      </c>
      <c r="I1362" s="112"/>
      <c r="J1362" s="102" t="s">
        <v>7490</v>
      </c>
      <c r="K1362" s="102"/>
      <c r="L1362" s="49" t="s">
        <v>7469</v>
      </c>
      <c r="M1362" s="152">
        <v>0</v>
      </c>
      <c r="N1362" s="49" t="s">
        <v>8509</v>
      </c>
      <c r="O1362" s="49" t="s">
        <v>8514</v>
      </c>
      <c r="P1362" s="112" t="s">
        <v>6338</v>
      </c>
      <c r="Q1362" s="112" t="s">
        <v>80</v>
      </c>
      <c r="R1362" s="112"/>
      <c r="S1362" s="112"/>
    </row>
    <row r="1363" spans="1:19" x14ac:dyDescent="0.25">
      <c r="A1363" s="110" t="s">
        <v>4535</v>
      </c>
      <c r="B1363" s="111"/>
      <c r="C1363" s="112" t="s">
        <v>4613</v>
      </c>
      <c r="D1363" s="49" t="s">
        <v>7429</v>
      </c>
      <c r="E1363" s="112"/>
      <c r="F1363" s="112"/>
      <c r="G1363" s="49" t="s">
        <v>6054</v>
      </c>
      <c r="H1363" s="49" t="s">
        <v>6055</v>
      </c>
      <c r="I1363" s="112"/>
      <c r="J1363" s="102" t="s">
        <v>7490</v>
      </c>
      <c r="K1363" s="102"/>
      <c r="L1363" s="49" t="s">
        <v>7469</v>
      </c>
      <c r="M1363" s="152">
        <v>0</v>
      </c>
      <c r="N1363" s="49" t="s">
        <v>8509</v>
      </c>
      <c r="O1363" s="49" t="s">
        <v>8514</v>
      </c>
      <c r="P1363" s="112" t="s">
        <v>262</v>
      </c>
      <c r="Q1363" s="112" t="s">
        <v>80</v>
      </c>
      <c r="R1363" s="112"/>
      <c r="S1363" s="112"/>
    </row>
    <row r="1364" spans="1:19" x14ac:dyDescent="0.25">
      <c r="A1364" s="110" t="s">
        <v>4535</v>
      </c>
      <c r="B1364" s="111"/>
      <c r="C1364" s="112" t="s">
        <v>4643</v>
      </c>
      <c r="D1364" s="49" t="s">
        <v>7430</v>
      </c>
      <c r="E1364" s="112"/>
      <c r="F1364" s="112"/>
      <c r="G1364" s="49" t="s">
        <v>6114</v>
      </c>
      <c r="H1364" s="49" t="s">
        <v>6115</v>
      </c>
      <c r="I1364" s="112"/>
      <c r="J1364" s="102" t="s">
        <v>7490</v>
      </c>
      <c r="K1364" s="102"/>
      <c r="L1364" s="49" t="s">
        <v>7469</v>
      </c>
      <c r="M1364" s="152">
        <v>0</v>
      </c>
      <c r="N1364" s="49" t="s">
        <v>8509</v>
      </c>
      <c r="O1364" s="49" t="s">
        <v>8514</v>
      </c>
      <c r="P1364" s="112" t="s">
        <v>6328</v>
      </c>
      <c r="Q1364" s="112" t="s">
        <v>80</v>
      </c>
      <c r="R1364" s="112"/>
      <c r="S1364" s="112"/>
    </row>
    <row r="1365" spans="1:19" x14ac:dyDescent="0.25">
      <c r="A1365" s="110" t="s">
        <v>4535</v>
      </c>
      <c r="B1365" s="111"/>
      <c r="C1365" s="112" t="s">
        <v>4655</v>
      </c>
      <c r="D1365" s="49" t="s">
        <v>6978</v>
      </c>
      <c r="E1365" s="112"/>
      <c r="F1365" s="112"/>
      <c r="G1365" s="49" t="s">
        <v>6138</v>
      </c>
      <c r="H1365" s="49" t="s">
        <v>6139</v>
      </c>
      <c r="I1365" s="112"/>
      <c r="J1365" s="102" t="s">
        <v>7490</v>
      </c>
      <c r="K1365" s="102"/>
      <c r="L1365" s="49" t="s">
        <v>7469</v>
      </c>
      <c r="M1365" s="152">
        <v>0</v>
      </c>
      <c r="N1365" s="49" t="s">
        <v>8509</v>
      </c>
      <c r="O1365" s="49" t="s">
        <v>8514</v>
      </c>
      <c r="P1365" s="112" t="s">
        <v>262</v>
      </c>
      <c r="Q1365" s="112" t="s">
        <v>80</v>
      </c>
      <c r="R1365" s="112"/>
      <c r="S1365" s="112"/>
    </row>
    <row r="1366" spans="1:19" x14ac:dyDescent="0.25">
      <c r="A1366" s="110" t="s">
        <v>4535</v>
      </c>
      <c r="B1366" s="111"/>
      <c r="C1366" s="112" t="s">
        <v>4646</v>
      </c>
      <c r="D1366" s="49" t="s">
        <v>7431</v>
      </c>
      <c r="E1366" s="112"/>
      <c r="F1366" s="112"/>
      <c r="G1366" s="49" t="s">
        <v>6120</v>
      </c>
      <c r="H1366" s="61" t="s">
        <v>6121</v>
      </c>
      <c r="I1366" s="112"/>
      <c r="J1366" s="102" t="s">
        <v>7490</v>
      </c>
      <c r="K1366" s="102"/>
      <c r="L1366" s="49" t="s">
        <v>7469</v>
      </c>
      <c r="M1366" s="152">
        <v>0</v>
      </c>
      <c r="N1366" s="49" t="s">
        <v>8509</v>
      </c>
      <c r="O1366" s="49" t="s">
        <v>8514</v>
      </c>
      <c r="P1366" s="112" t="s">
        <v>262</v>
      </c>
      <c r="Q1366" s="112" t="s">
        <v>80</v>
      </c>
      <c r="R1366" s="112"/>
      <c r="S1366" s="112"/>
    </row>
    <row r="1367" spans="1:19" x14ac:dyDescent="0.25">
      <c r="A1367" s="110" t="s">
        <v>4535</v>
      </c>
      <c r="B1367" s="111"/>
      <c r="C1367" s="112" t="s">
        <v>4648</v>
      </c>
      <c r="D1367" s="49" t="s">
        <v>7432</v>
      </c>
      <c r="E1367" s="112"/>
      <c r="F1367" s="112"/>
      <c r="G1367" s="49" t="s">
        <v>6124</v>
      </c>
      <c r="H1367" s="61" t="s">
        <v>6125</v>
      </c>
      <c r="I1367" s="112"/>
      <c r="J1367" s="102" t="s">
        <v>7490</v>
      </c>
      <c r="K1367" s="102"/>
      <c r="L1367" s="49" t="s">
        <v>7469</v>
      </c>
      <c r="M1367" s="152">
        <v>0</v>
      </c>
      <c r="N1367" s="49" t="s">
        <v>8509</v>
      </c>
      <c r="O1367" s="49" t="s">
        <v>8514</v>
      </c>
      <c r="P1367" s="112" t="s">
        <v>262</v>
      </c>
      <c r="Q1367" s="112" t="s">
        <v>80</v>
      </c>
      <c r="R1367" s="112"/>
      <c r="S1367" s="112"/>
    </row>
    <row r="1368" spans="1:19" x14ac:dyDescent="0.25">
      <c r="A1368" s="110" t="s">
        <v>4535</v>
      </c>
      <c r="B1368" s="111"/>
      <c r="C1368" s="112" t="s">
        <v>4649</v>
      </c>
      <c r="D1368" s="49" t="s">
        <v>7433</v>
      </c>
      <c r="E1368" s="112"/>
      <c r="F1368" s="112"/>
      <c r="G1368" s="49" t="s">
        <v>6126</v>
      </c>
      <c r="H1368" s="61" t="s">
        <v>6127</v>
      </c>
      <c r="I1368" s="112"/>
      <c r="J1368" s="102" t="s">
        <v>7490</v>
      </c>
      <c r="K1368" s="102"/>
      <c r="L1368" s="49" t="s">
        <v>7469</v>
      </c>
      <c r="M1368" s="152">
        <v>0</v>
      </c>
      <c r="N1368" s="49" t="s">
        <v>8509</v>
      </c>
      <c r="O1368" s="49" t="s">
        <v>8514</v>
      </c>
      <c r="P1368" s="112" t="s">
        <v>262</v>
      </c>
      <c r="Q1368" s="112" t="s">
        <v>80</v>
      </c>
      <c r="R1368" s="112"/>
      <c r="S1368" s="112"/>
    </row>
    <row r="1369" spans="1:19" x14ac:dyDescent="0.25">
      <c r="A1369" s="110" t="s">
        <v>4535</v>
      </c>
      <c r="B1369" s="111"/>
      <c r="C1369" s="112" t="s">
        <v>4654</v>
      </c>
      <c r="D1369" s="49" t="s">
        <v>7434</v>
      </c>
      <c r="E1369" s="112"/>
      <c r="F1369" s="112"/>
      <c r="G1369" s="49" t="s">
        <v>6136</v>
      </c>
      <c r="H1369" s="49" t="s">
        <v>6137</v>
      </c>
      <c r="I1369" s="112"/>
      <c r="J1369" s="102" t="s">
        <v>7490</v>
      </c>
      <c r="K1369" s="102"/>
      <c r="L1369" s="49" t="s">
        <v>7469</v>
      </c>
      <c r="M1369" s="152">
        <v>0</v>
      </c>
      <c r="N1369" s="49" t="s">
        <v>8509</v>
      </c>
      <c r="O1369" s="49" t="s">
        <v>8514</v>
      </c>
      <c r="P1369" s="112" t="s">
        <v>262</v>
      </c>
      <c r="Q1369" s="112" t="s">
        <v>80</v>
      </c>
      <c r="R1369" s="112"/>
      <c r="S1369" s="112"/>
    </row>
    <row r="1370" spans="1:19" x14ac:dyDescent="0.25">
      <c r="A1370" s="114" t="s">
        <v>4503</v>
      </c>
      <c r="B1370" s="115">
        <v>-99</v>
      </c>
      <c r="C1370" s="100" t="s">
        <v>4112</v>
      </c>
      <c r="D1370" s="100"/>
      <c r="E1370" s="101"/>
      <c r="F1370" s="100"/>
      <c r="G1370" s="114" t="s">
        <v>4112</v>
      </c>
      <c r="H1370" s="100"/>
      <c r="I1370" s="100"/>
      <c r="J1370" s="102" t="s">
        <v>7490</v>
      </c>
      <c r="K1370" s="102"/>
      <c r="L1370" s="100" t="s">
        <v>91</v>
      </c>
      <c r="M1370" s="153" t="s">
        <v>8508</v>
      </c>
      <c r="N1370" s="102" t="s">
        <v>8510</v>
      </c>
      <c r="O1370" s="102"/>
      <c r="P1370" s="114"/>
      <c r="Q1370" s="114" t="s">
        <v>80</v>
      </c>
      <c r="R1370" s="114"/>
      <c r="S1370" s="112"/>
    </row>
    <row r="1371" spans="1:19" x14ac:dyDescent="0.25">
      <c r="A1371" s="114" t="s">
        <v>4503</v>
      </c>
      <c r="B1371" s="99">
        <v>1</v>
      </c>
      <c r="C1371" s="100" t="s">
        <v>93</v>
      </c>
      <c r="D1371" s="100" t="s">
        <v>1923</v>
      </c>
      <c r="E1371" s="101"/>
      <c r="F1371" s="100" t="s">
        <v>7658</v>
      </c>
      <c r="G1371" s="100" t="s">
        <v>277</v>
      </c>
      <c r="H1371" s="100" t="s">
        <v>278</v>
      </c>
      <c r="I1371" s="100" t="s">
        <v>2311</v>
      </c>
      <c r="J1371" s="102" t="s">
        <v>7490</v>
      </c>
      <c r="K1371" s="102"/>
      <c r="L1371" s="100" t="s">
        <v>91</v>
      </c>
      <c r="M1371" s="153" t="s">
        <v>8508</v>
      </c>
      <c r="N1371" s="102" t="s">
        <v>8510</v>
      </c>
      <c r="O1371" s="102" t="s">
        <v>8513</v>
      </c>
      <c r="P1371" s="114" t="s">
        <v>91</v>
      </c>
      <c r="Q1371" s="114" t="s">
        <v>80</v>
      </c>
      <c r="R1371" s="114"/>
      <c r="S1371" s="112"/>
    </row>
    <row r="1372" spans="1:19" x14ac:dyDescent="0.25">
      <c r="A1372" s="110" t="s">
        <v>4503</v>
      </c>
      <c r="B1372" s="111">
        <v>2</v>
      </c>
      <c r="C1372" s="112" t="s">
        <v>4113</v>
      </c>
      <c r="D1372" s="53" t="s">
        <v>7550</v>
      </c>
      <c r="E1372" s="112"/>
      <c r="F1372" s="112"/>
      <c r="G1372" s="49" t="s">
        <v>465</v>
      </c>
      <c r="H1372" s="49" t="s">
        <v>5052</v>
      </c>
      <c r="I1372" s="112"/>
      <c r="J1372" s="102" t="s">
        <v>7490</v>
      </c>
      <c r="K1372" s="102"/>
      <c r="L1372" s="98" t="s">
        <v>7470</v>
      </c>
      <c r="M1372" s="159" t="s">
        <v>8508</v>
      </c>
      <c r="N1372" s="98" t="s">
        <v>8510</v>
      </c>
      <c r="O1372" s="98" t="s">
        <v>8513</v>
      </c>
      <c r="P1372" s="112" t="s">
        <v>100</v>
      </c>
      <c r="Q1372" s="112" t="s">
        <v>80</v>
      </c>
      <c r="R1372" s="112"/>
      <c r="S1372" s="112"/>
    </row>
    <row r="1373" spans="1:19" x14ac:dyDescent="0.25">
      <c r="A1373" s="114" t="s">
        <v>4503</v>
      </c>
      <c r="B1373" s="99">
        <v>3</v>
      </c>
      <c r="C1373" s="100" t="s">
        <v>116</v>
      </c>
      <c r="D1373" s="102" t="s">
        <v>6628</v>
      </c>
      <c r="E1373" s="101"/>
      <c r="F1373" s="100"/>
      <c r="G1373" s="100" t="s">
        <v>318</v>
      </c>
      <c r="H1373" s="100"/>
      <c r="I1373" s="100"/>
      <c r="J1373" s="102" t="s">
        <v>7490</v>
      </c>
      <c r="K1373" s="102"/>
      <c r="L1373" s="54" t="s">
        <v>91</v>
      </c>
      <c r="M1373" s="157" t="s">
        <v>8508</v>
      </c>
      <c r="N1373" s="56" t="s">
        <v>8510</v>
      </c>
      <c r="O1373" s="56" t="s">
        <v>8513</v>
      </c>
      <c r="P1373" s="114" t="s">
        <v>100</v>
      </c>
      <c r="Q1373" s="114" t="s">
        <v>80</v>
      </c>
      <c r="R1373" s="112" t="s">
        <v>7474</v>
      </c>
      <c r="S1373" s="112"/>
    </row>
    <row r="1374" spans="1:19" x14ac:dyDescent="0.25">
      <c r="A1374" s="114" t="s">
        <v>4503</v>
      </c>
      <c r="B1374" s="99">
        <v>4</v>
      </c>
      <c r="C1374" s="100" t="s">
        <v>2591</v>
      </c>
      <c r="D1374" s="102" t="s">
        <v>7535</v>
      </c>
      <c r="E1374" s="101"/>
      <c r="F1374" s="100"/>
      <c r="G1374" s="100" t="s">
        <v>3015</v>
      </c>
      <c r="H1374" s="100" t="s">
        <v>2796</v>
      </c>
      <c r="I1374" s="100"/>
      <c r="J1374" s="102" t="s">
        <v>7490</v>
      </c>
      <c r="K1374" s="102"/>
      <c r="L1374" s="54" t="s">
        <v>7470</v>
      </c>
      <c r="M1374" s="157" t="s">
        <v>8508</v>
      </c>
      <c r="N1374" s="120" t="s">
        <v>8509</v>
      </c>
      <c r="O1374" s="56" t="s">
        <v>8513</v>
      </c>
      <c r="P1374" s="114" t="s">
        <v>100</v>
      </c>
      <c r="Q1374" s="114" t="s">
        <v>80</v>
      </c>
      <c r="R1374" s="112" t="s">
        <v>7474</v>
      </c>
      <c r="S1374" s="114"/>
    </row>
    <row r="1375" spans="1:19" x14ac:dyDescent="0.25">
      <c r="A1375" s="114" t="s">
        <v>4503</v>
      </c>
      <c r="B1375" s="99">
        <v>5</v>
      </c>
      <c r="C1375" s="100" t="s">
        <v>267</v>
      </c>
      <c r="D1375" s="100" t="s">
        <v>6405</v>
      </c>
      <c r="E1375" s="101"/>
      <c r="F1375" s="100" t="s">
        <v>7592</v>
      </c>
      <c r="G1375" s="100" t="s">
        <v>480</v>
      </c>
      <c r="H1375" s="100" t="s">
        <v>481</v>
      </c>
      <c r="I1375" s="100" t="s">
        <v>2223</v>
      </c>
      <c r="J1375" s="102" t="s">
        <v>7490</v>
      </c>
      <c r="K1375" s="102"/>
      <c r="L1375" s="100" t="s">
        <v>153</v>
      </c>
      <c r="M1375" s="153" t="s">
        <v>8508</v>
      </c>
      <c r="N1375" s="102" t="s">
        <v>8509</v>
      </c>
      <c r="O1375" s="102" t="s">
        <v>8513</v>
      </c>
      <c r="P1375" s="114" t="s">
        <v>153</v>
      </c>
      <c r="Q1375" s="114" t="s">
        <v>80</v>
      </c>
      <c r="R1375" s="114"/>
      <c r="S1375" s="112"/>
    </row>
    <row r="1376" spans="1:19" x14ac:dyDescent="0.25">
      <c r="A1376" s="110" t="s">
        <v>4503</v>
      </c>
      <c r="B1376" s="111"/>
      <c r="C1376" s="112" t="s">
        <v>4505</v>
      </c>
      <c r="D1376" s="49" t="s">
        <v>7286</v>
      </c>
      <c r="E1376" s="112"/>
      <c r="F1376" s="112"/>
      <c r="G1376" s="49" t="s">
        <v>5842</v>
      </c>
      <c r="H1376" s="49" t="s">
        <v>5843</v>
      </c>
      <c r="I1376" s="112"/>
      <c r="J1376" s="102" t="s">
        <v>7490</v>
      </c>
      <c r="K1376" s="102"/>
      <c r="L1376" s="49" t="s">
        <v>7469</v>
      </c>
      <c r="M1376" s="152">
        <v>0</v>
      </c>
      <c r="N1376" s="49" t="s">
        <v>8509</v>
      </c>
      <c r="O1376" s="49" t="s">
        <v>8514</v>
      </c>
      <c r="P1376" s="112" t="s">
        <v>165</v>
      </c>
      <c r="Q1376" s="112" t="s">
        <v>80</v>
      </c>
      <c r="R1376" s="112"/>
      <c r="S1376" s="112"/>
    </row>
    <row r="1377" spans="1:19" x14ac:dyDescent="0.25">
      <c r="A1377" s="110" t="s">
        <v>4503</v>
      </c>
      <c r="B1377" s="111"/>
      <c r="C1377" s="112" t="s">
        <v>4506</v>
      </c>
      <c r="D1377" s="49" t="s">
        <v>7287</v>
      </c>
      <c r="E1377" s="112"/>
      <c r="F1377" s="112"/>
      <c r="G1377" s="49" t="s">
        <v>5844</v>
      </c>
      <c r="H1377" s="49" t="s">
        <v>5845</v>
      </c>
      <c r="I1377" s="112"/>
      <c r="J1377" s="102" t="s">
        <v>7490</v>
      </c>
      <c r="K1377" s="102"/>
      <c r="L1377" s="49" t="s">
        <v>7469</v>
      </c>
      <c r="M1377" s="152">
        <v>0</v>
      </c>
      <c r="N1377" s="49" t="s">
        <v>8509</v>
      </c>
      <c r="O1377" s="49" t="s">
        <v>8514</v>
      </c>
      <c r="P1377" s="112" t="s">
        <v>165</v>
      </c>
      <c r="Q1377" s="112" t="s">
        <v>80</v>
      </c>
      <c r="R1377" s="112"/>
      <c r="S1377" s="112"/>
    </row>
    <row r="1378" spans="1:19" x14ac:dyDescent="0.25">
      <c r="A1378" s="110" t="s">
        <v>4503</v>
      </c>
      <c r="B1378" s="111"/>
      <c r="C1378" s="112" t="s">
        <v>4520</v>
      </c>
      <c r="D1378" s="49" t="s">
        <v>7296</v>
      </c>
      <c r="E1378" s="112"/>
      <c r="F1378" s="112"/>
      <c r="G1378" s="49" t="s">
        <v>5872</v>
      </c>
      <c r="H1378" s="49" t="s">
        <v>5873</v>
      </c>
      <c r="I1378" s="112"/>
      <c r="J1378" s="102" t="s">
        <v>7490</v>
      </c>
      <c r="K1378" s="102"/>
      <c r="L1378" s="49" t="s">
        <v>7469</v>
      </c>
      <c r="M1378" s="152">
        <v>0</v>
      </c>
      <c r="N1378" s="49" t="s">
        <v>8509</v>
      </c>
      <c r="O1378" s="49" t="s">
        <v>8514</v>
      </c>
      <c r="P1378" s="112" t="s">
        <v>6314</v>
      </c>
      <c r="Q1378" s="112" t="s">
        <v>80</v>
      </c>
      <c r="R1378" s="112"/>
      <c r="S1378" s="112"/>
    </row>
    <row r="1379" spans="1:19" x14ac:dyDescent="0.25">
      <c r="A1379" s="110" t="s">
        <v>4503</v>
      </c>
      <c r="B1379" s="111"/>
      <c r="C1379" s="112" t="s">
        <v>4511</v>
      </c>
      <c r="D1379" s="49" t="s">
        <v>7297</v>
      </c>
      <c r="E1379" s="112"/>
      <c r="F1379" s="112"/>
      <c r="G1379" s="49" t="s">
        <v>5854</v>
      </c>
      <c r="H1379" s="49" t="s">
        <v>5855</v>
      </c>
      <c r="I1379" s="112"/>
      <c r="J1379" s="102" t="s">
        <v>7490</v>
      </c>
      <c r="K1379" s="102"/>
      <c r="L1379" s="49" t="s">
        <v>7469</v>
      </c>
      <c r="M1379" s="152">
        <v>0</v>
      </c>
      <c r="N1379" s="49" t="s">
        <v>8509</v>
      </c>
      <c r="O1379" s="49" t="s">
        <v>8514</v>
      </c>
      <c r="P1379" s="112" t="s">
        <v>165</v>
      </c>
      <c r="Q1379" s="112" t="s">
        <v>80</v>
      </c>
      <c r="R1379" s="112"/>
      <c r="S1379" s="112"/>
    </row>
    <row r="1380" spans="1:19" x14ac:dyDescent="0.25">
      <c r="A1380" s="110" t="s">
        <v>4503</v>
      </c>
      <c r="B1380" s="111"/>
      <c r="C1380" s="112" t="s">
        <v>4521</v>
      </c>
      <c r="D1380" s="49" t="s">
        <v>7288</v>
      </c>
      <c r="E1380" s="112"/>
      <c r="F1380" s="112"/>
      <c r="G1380" s="49" t="s">
        <v>5874</v>
      </c>
      <c r="H1380" s="49" t="s">
        <v>5875</v>
      </c>
      <c r="I1380" s="112"/>
      <c r="J1380" s="102" t="s">
        <v>7490</v>
      </c>
      <c r="K1380" s="102"/>
      <c r="L1380" s="49" t="s">
        <v>7469</v>
      </c>
      <c r="M1380" s="152">
        <v>0</v>
      </c>
      <c r="N1380" s="49" t="s">
        <v>8509</v>
      </c>
      <c r="O1380" s="49" t="s">
        <v>8514</v>
      </c>
      <c r="P1380" s="112" t="s">
        <v>6314</v>
      </c>
      <c r="Q1380" s="112" t="s">
        <v>80</v>
      </c>
      <c r="R1380" s="112"/>
      <c r="S1380" s="112"/>
    </row>
    <row r="1381" spans="1:19" x14ac:dyDescent="0.25">
      <c r="A1381" s="110" t="s">
        <v>4503</v>
      </c>
      <c r="B1381" s="111"/>
      <c r="C1381" s="112" t="s">
        <v>4509</v>
      </c>
      <c r="D1381" s="49" t="s">
        <v>7298</v>
      </c>
      <c r="E1381" s="112"/>
      <c r="F1381" s="112"/>
      <c r="G1381" s="49" t="s">
        <v>5850</v>
      </c>
      <c r="H1381" s="49" t="s">
        <v>5851</v>
      </c>
      <c r="I1381" s="112"/>
      <c r="J1381" s="102" t="s">
        <v>7490</v>
      </c>
      <c r="K1381" s="102"/>
      <c r="L1381" s="49" t="s">
        <v>7469</v>
      </c>
      <c r="M1381" s="152">
        <v>0</v>
      </c>
      <c r="N1381" s="49" t="s">
        <v>8509</v>
      </c>
      <c r="O1381" s="49" t="s">
        <v>8514</v>
      </c>
      <c r="P1381" s="112" t="s">
        <v>165</v>
      </c>
      <c r="Q1381" s="112" t="s">
        <v>80</v>
      </c>
      <c r="R1381" s="112"/>
      <c r="S1381" s="112"/>
    </row>
    <row r="1382" spans="1:19" x14ac:dyDescent="0.25">
      <c r="A1382" s="110" t="s">
        <v>4503</v>
      </c>
      <c r="B1382" s="111"/>
      <c r="C1382" s="112" t="s">
        <v>4514</v>
      </c>
      <c r="D1382" s="49" t="s">
        <v>7289</v>
      </c>
      <c r="E1382" s="112"/>
      <c r="F1382" s="112"/>
      <c r="G1382" s="49" t="s">
        <v>5860</v>
      </c>
      <c r="H1382" s="49" t="s">
        <v>5861</v>
      </c>
      <c r="I1382" s="112"/>
      <c r="J1382" s="102" t="s">
        <v>7490</v>
      </c>
      <c r="K1382" s="102"/>
      <c r="L1382" s="49" t="s">
        <v>7469</v>
      </c>
      <c r="M1382" s="152">
        <v>0</v>
      </c>
      <c r="N1382" s="49" t="s">
        <v>8509</v>
      </c>
      <c r="O1382" s="49" t="s">
        <v>8514</v>
      </c>
      <c r="P1382" s="112" t="s">
        <v>6314</v>
      </c>
      <c r="Q1382" s="112" t="s">
        <v>80</v>
      </c>
      <c r="R1382" s="112"/>
      <c r="S1382" s="112"/>
    </row>
    <row r="1383" spans="1:19" x14ac:dyDescent="0.25">
      <c r="A1383" s="110" t="s">
        <v>4503</v>
      </c>
      <c r="B1383" s="111"/>
      <c r="C1383" s="112" t="s">
        <v>4524</v>
      </c>
      <c r="D1383" s="49" t="s">
        <v>7299</v>
      </c>
      <c r="E1383" s="112"/>
      <c r="F1383" s="112"/>
      <c r="G1383" s="49" t="s">
        <v>5880</v>
      </c>
      <c r="H1383" s="49" t="s">
        <v>5881</v>
      </c>
      <c r="I1383" s="112"/>
      <c r="J1383" s="102" t="s">
        <v>7490</v>
      </c>
      <c r="K1383" s="102"/>
      <c r="L1383" s="112" t="s">
        <v>7470</v>
      </c>
      <c r="M1383" s="113">
        <v>0</v>
      </c>
      <c r="N1383" s="112" t="s">
        <v>8509</v>
      </c>
      <c r="O1383" s="112" t="s">
        <v>8514</v>
      </c>
      <c r="P1383" s="112" t="s">
        <v>100</v>
      </c>
      <c r="Q1383" s="112" t="s">
        <v>80</v>
      </c>
      <c r="R1383" s="112"/>
      <c r="S1383" s="112"/>
    </row>
    <row r="1384" spans="1:19" x14ac:dyDescent="0.25">
      <c r="A1384" s="110" t="s">
        <v>4503</v>
      </c>
      <c r="B1384" s="111"/>
      <c r="C1384" s="112" t="s">
        <v>4515</v>
      </c>
      <c r="D1384" s="49" t="s">
        <v>7290</v>
      </c>
      <c r="E1384" s="112"/>
      <c r="F1384" s="112"/>
      <c r="G1384" s="49" t="s">
        <v>5862</v>
      </c>
      <c r="H1384" s="49" t="s">
        <v>5863</v>
      </c>
      <c r="I1384" s="112"/>
      <c r="J1384" s="102" t="s">
        <v>7490</v>
      </c>
      <c r="K1384" s="102"/>
      <c r="L1384" s="49" t="s">
        <v>7469</v>
      </c>
      <c r="M1384" s="152">
        <v>0</v>
      </c>
      <c r="N1384" s="49" t="s">
        <v>8509</v>
      </c>
      <c r="O1384" s="49" t="s">
        <v>8514</v>
      </c>
      <c r="P1384" s="112" t="s">
        <v>6314</v>
      </c>
      <c r="Q1384" s="112" t="s">
        <v>80</v>
      </c>
      <c r="R1384" s="112"/>
      <c r="S1384" s="112"/>
    </row>
    <row r="1385" spans="1:19" x14ac:dyDescent="0.25">
      <c r="A1385" s="110" t="s">
        <v>4503</v>
      </c>
      <c r="B1385" s="111"/>
      <c r="C1385" s="112" t="s">
        <v>4513</v>
      </c>
      <c r="D1385" s="49" t="s">
        <v>7291</v>
      </c>
      <c r="E1385" s="112"/>
      <c r="F1385" s="112"/>
      <c r="G1385" s="49" t="s">
        <v>5858</v>
      </c>
      <c r="H1385" s="49" t="s">
        <v>5859</v>
      </c>
      <c r="I1385" s="112"/>
      <c r="J1385" s="102" t="s">
        <v>7490</v>
      </c>
      <c r="K1385" s="102"/>
      <c r="L1385" s="49" t="s">
        <v>7469</v>
      </c>
      <c r="M1385" s="152">
        <v>0</v>
      </c>
      <c r="N1385" s="49" t="s">
        <v>8509</v>
      </c>
      <c r="O1385" s="49" t="s">
        <v>8514</v>
      </c>
      <c r="P1385" s="112" t="s">
        <v>165</v>
      </c>
      <c r="Q1385" s="112" t="s">
        <v>80</v>
      </c>
      <c r="R1385" s="112"/>
      <c r="S1385" s="112"/>
    </row>
    <row r="1386" spans="1:19" x14ac:dyDescent="0.25">
      <c r="A1386" s="110" t="s">
        <v>4503</v>
      </c>
      <c r="B1386" s="111"/>
      <c r="C1386" s="112" t="s">
        <v>4522</v>
      </c>
      <c r="D1386" s="49" t="s">
        <v>7292</v>
      </c>
      <c r="E1386" s="112"/>
      <c r="F1386" s="112"/>
      <c r="G1386" s="49" t="s">
        <v>5876</v>
      </c>
      <c r="H1386" s="49" t="s">
        <v>5877</v>
      </c>
      <c r="I1386" s="112"/>
      <c r="J1386" s="102" t="s">
        <v>7490</v>
      </c>
      <c r="K1386" s="102"/>
      <c r="L1386" s="49" t="s">
        <v>7469</v>
      </c>
      <c r="M1386" s="152">
        <v>0</v>
      </c>
      <c r="N1386" s="49" t="s">
        <v>8509</v>
      </c>
      <c r="O1386" s="49" t="s">
        <v>8514</v>
      </c>
      <c r="P1386" s="112" t="s">
        <v>6314</v>
      </c>
      <c r="Q1386" s="112" t="s">
        <v>80</v>
      </c>
      <c r="R1386" s="112"/>
      <c r="S1386" s="112"/>
    </row>
    <row r="1387" spans="1:19" x14ac:dyDescent="0.25">
      <c r="A1387" s="110" t="s">
        <v>4503</v>
      </c>
      <c r="B1387" s="111"/>
      <c r="C1387" s="112" t="s">
        <v>4510</v>
      </c>
      <c r="D1387" s="49" t="s">
        <v>7300</v>
      </c>
      <c r="E1387" s="112"/>
      <c r="F1387" s="112"/>
      <c r="G1387" s="49" t="s">
        <v>5852</v>
      </c>
      <c r="H1387" s="49" t="s">
        <v>5853</v>
      </c>
      <c r="I1387" s="112"/>
      <c r="J1387" s="102" t="s">
        <v>7490</v>
      </c>
      <c r="K1387" s="102"/>
      <c r="L1387" s="49" t="s">
        <v>7469</v>
      </c>
      <c r="M1387" s="152">
        <v>0</v>
      </c>
      <c r="N1387" s="49" t="s">
        <v>8509</v>
      </c>
      <c r="O1387" s="49" t="s">
        <v>8514</v>
      </c>
      <c r="P1387" s="112" t="s">
        <v>165</v>
      </c>
      <c r="Q1387" s="112" t="s">
        <v>80</v>
      </c>
      <c r="R1387" s="112"/>
      <c r="S1387" s="112"/>
    </row>
    <row r="1388" spans="1:19" x14ac:dyDescent="0.25">
      <c r="A1388" s="110" t="s">
        <v>4503</v>
      </c>
      <c r="B1388" s="111"/>
      <c r="C1388" s="112" t="s">
        <v>4518</v>
      </c>
      <c r="D1388" s="49" t="s">
        <v>7301</v>
      </c>
      <c r="E1388" s="112"/>
      <c r="F1388" s="112"/>
      <c r="G1388" s="49" t="s">
        <v>5868</v>
      </c>
      <c r="H1388" s="49" t="s">
        <v>5869</v>
      </c>
      <c r="I1388" s="112"/>
      <c r="J1388" s="102" t="s">
        <v>7490</v>
      </c>
      <c r="K1388" s="102"/>
      <c r="L1388" s="49" t="s">
        <v>7469</v>
      </c>
      <c r="M1388" s="152">
        <v>0</v>
      </c>
      <c r="N1388" s="49" t="s">
        <v>8509</v>
      </c>
      <c r="O1388" s="49" t="s">
        <v>8514</v>
      </c>
      <c r="P1388" s="112" t="s">
        <v>6314</v>
      </c>
      <c r="Q1388" s="112" t="s">
        <v>80</v>
      </c>
      <c r="R1388" s="112"/>
      <c r="S1388" s="112"/>
    </row>
    <row r="1389" spans="1:19" x14ac:dyDescent="0.25">
      <c r="A1389" s="110" t="s">
        <v>4503</v>
      </c>
      <c r="B1389" s="111"/>
      <c r="C1389" s="112" t="s">
        <v>4519</v>
      </c>
      <c r="D1389" s="49" t="s">
        <v>7302</v>
      </c>
      <c r="E1389" s="112"/>
      <c r="F1389" s="112"/>
      <c r="G1389" s="49" t="s">
        <v>5870</v>
      </c>
      <c r="H1389" s="49" t="s">
        <v>5871</v>
      </c>
      <c r="I1389" s="112"/>
      <c r="J1389" s="102" t="s">
        <v>7490</v>
      </c>
      <c r="K1389" s="102"/>
      <c r="L1389" s="49" t="s">
        <v>7469</v>
      </c>
      <c r="M1389" s="152">
        <v>0</v>
      </c>
      <c r="N1389" s="49" t="s">
        <v>8509</v>
      </c>
      <c r="O1389" s="49" t="s">
        <v>8514</v>
      </c>
      <c r="P1389" s="112" t="s">
        <v>6314</v>
      </c>
      <c r="Q1389" s="112" t="s">
        <v>80</v>
      </c>
      <c r="R1389" s="112"/>
      <c r="S1389" s="112"/>
    </row>
    <row r="1390" spans="1:19" x14ac:dyDescent="0.25">
      <c r="A1390" s="110" t="s">
        <v>4503</v>
      </c>
      <c r="B1390" s="111"/>
      <c r="C1390" s="112" t="s">
        <v>4507</v>
      </c>
      <c r="D1390" s="49" t="s">
        <v>7293</v>
      </c>
      <c r="E1390" s="112"/>
      <c r="F1390" s="112"/>
      <c r="G1390" s="49" t="s">
        <v>5846</v>
      </c>
      <c r="H1390" s="49" t="s">
        <v>5847</v>
      </c>
      <c r="I1390" s="112"/>
      <c r="J1390" s="102" t="s">
        <v>7490</v>
      </c>
      <c r="K1390" s="102"/>
      <c r="L1390" s="49" t="s">
        <v>7469</v>
      </c>
      <c r="M1390" s="152">
        <v>0</v>
      </c>
      <c r="N1390" s="49" t="s">
        <v>8509</v>
      </c>
      <c r="O1390" s="49" t="s">
        <v>8514</v>
      </c>
      <c r="P1390" s="112" t="s">
        <v>165</v>
      </c>
      <c r="Q1390" s="112" t="s">
        <v>80</v>
      </c>
      <c r="R1390" s="112"/>
      <c r="S1390" s="112"/>
    </row>
    <row r="1391" spans="1:19" x14ac:dyDescent="0.25">
      <c r="A1391" s="110" t="s">
        <v>4503</v>
      </c>
      <c r="B1391" s="111"/>
      <c r="C1391" s="112" t="s">
        <v>4508</v>
      </c>
      <c r="D1391" s="49" t="s">
        <v>7294</v>
      </c>
      <c r="E1391" s="112"/>
      <c r="F1391" s="112"/>
      <c r="G1391" s="49" t="s">
        <v>5848</v>
      </c>
      <c r="H1391" s="49" t="s">
        <v>5849</v>
      </c>
      <c r="I1391" s="112"/>
      <c r="J1391" s="102" t="s">
        <v>7490</v>
      </c>
      <c r="K1391" s="102"/>
      <c r="L1391" s="49" t="s">
        <v>7469</v>
      </c>
      <c r="M1391" s="152">
        <v>0</v>
      </c>
      <c r="N1391" s="49" t="s">
        <v>8509</v>
      </c>
      <c r="O1391" s="49" t="s">
        <v>8514</v>
      </c>
      <c r="P1391" s="112" t="s">
        <v>165</v>
      </c>
      <c r="Q1391" s="112" t="s">
        <v>80</v>
      </c>
      <c r="R1391" s="112"/>
      <c r="S1391" s="112"/>
    </row>
    <row r="1392" spans="1:19" x14ac:dyDescent="0.25">
      <c r="A1392" s="110" t="s">
        <v>4503</v>
      </c>
      <c r="B1392" s="111"/>
      <c r="C1392" s="112" t="s">
        <v>4517</v>
      </c>
      <c r="D1392" s="49" t="s">
        <v>7303</v>
      </c>
      <c r="E1392" s="112"/>
      <c r="F1392" s="112"/>
      <c r="G1392" s="49" t="s">
        <v>5866</v>
      </c>
      <c r="H1392" s="49" t="s">
        <v>5867</v>
      </c>
      <c r="I1392" s="112"/>
      <c r="J1392" s="102" t="s">
        <v>7490</v>
      </c>
      <c r="K1392" s="102"/>
      <c r="L1392" s="49" t="s">
        <v>7469</v>
      </c>
      <c r="M1392" s="152">
        <v>0</v>
      </c>
      <c r="N1392" s="49" t="s">
        <v>8509</v>
      </c>
      <c r="O1392" s="49" t="s">
        <v>8514</v>
      </c>
      <c r="P1392" s="112" t="s">
        <v>6314</v>
      </c>
      <c r="Q1392" s="112" t="s">
        <v>80</v>
      </c>
      <c r="R1392" s="112"/>
      <c r="S1392" s="112"/>
    </row>
    <row r="1393" spans="1:19" x14ac:dyDescent="0.25">
      <c r="A1393" s="110" t="s">
        <v>4503</v>
      </c>
      <c r="B1393" s="111"/>
      <c r="C1393" s="112" t="s">
        <v>4516</v>
      </c>
      <c r="D1393" s="49" t="s">
        <v>7304</v>
      </c>
      <c r="E1393" s="112"/>
      <c r="F1393" s="112"/>
      <c r="G1393" s="49" t="s">
        <v>5864</v>
      </c>
      <c r="H1393" s="49" t="s">
        <v>5865</v>
      </c>
      <c r="I1393" s="112"/>
      <c r="J1393" s="102" t="s">
        <v>7490</v>
      </c>
      <c r="K1393" s="102"/>
      <c r="L1393" s="49" t="s">
        <v>7469</v>
      </c>
      <c r="M1393" s="152">
        <v>0</v>
      </c>
      <c r="N1393" s="49" t="s">
        <v>8509</v>
      </c>
      <c r="O1393" s="49" t="s">
        <v>8514</v>
      </c>
      <c r="P1393" s="112" t="s">
        <v>6314</v>
      </c>
      <c r="Q1393" s="112" t="s">
        <v>80</v>
      </c>
      <c r="R1393" s="112"/>
      <c r="S1393" s="112"/>
    </row>
    <row r="1394" spans="1:19" x14ac:dyDescent="0.25">
      <c r="A1394" s="110" t="s">
        <v>4503</v>
      </c>
      <c r="B1394" s="111"/>
      <c r="C1394" s="112" t="s">
        <v>4525</v>
      </c>
      <c r="D1394" s="49" t="s">
        <v>7305</v>
      </c>
      <c r="E1394" s="112"/>
      <c r="F1394" s="112"/>
      <c r="G1394" s="49" t="s">
        <v>5882</v>
      </c>
      <c r="H1394" s="49" t="s">
        <v>5883</v>
      </c>
      <c r="I1394" s="112"/>
      <c r="J1394" s="102" t="s">
        <v>7490</v>
      </c>
      <c r="K1394" s="102"/>
      <c r="L1394" s="112" t="s">
        <v>7469</v>
      </c>
      <c r="M1394" s="113">
        <v>0</v>
      </c>
      <c r="N1394" s="112" t="s">
        <v>8509</v>
      </c>
      <c r="O1394" s="112" t="s">
        <v>8514</v>
      </c>
      <c r="P1394" s="112" t="s">
        <v>100</v>
      </c>
      <c r="Q1394" s="112" t="s">
        <v>80</v>
      </c>
      <c r="R1394" s="112"/>
      <c r="S1394" s="112"/>
    </row>
    <row r="1395" spans="1:19" x14ac:dyDescent="0.25">
      <c r="A1395" s="110" t="s">
        <v>4503</v>
      </c>
      <c r="B1395" s="111"/>
      <c r="C1395" s="112" t="s">
        <v>4512</v>
      </c>
      <c r="D1395" s="49" t="s">
        <v>7295</v>
      </c>
      <c r="E1395" s="112"/>
      <c r="F1395" s="112"/>
      <c r="G1395" s="49" t="s">
        <v>5856</v>
      </c>
      <c r="H1395" s="49" t="s">
        <v>5857</v>
      </c>
      <c r="I1395" s="112"/>
      <c r="J1395" s="102" t="s">
        <v>7490</v>
      </c>
      <c r="K1395" s="102"/>
      <c r="L1395" s="49" t="s">
        <v>7469</v>
      </c>
      <c r="M1395" s="152">
        <v>0</v>
      </c>
      <c r="N1395" s="49" t="s">
        <v>8509</v>
      </c>
      <c r="O1395" s="49" t="s">
        <v>8514</v>
      </c>
      <c r="P1395" s="112" t="s">
        <v>165</v>
      </c>
      <c r="Q1395" s="112" t="s">
        <v>80</v>
      </c>
      <c r="R1395" s="112"/>
      <c r="S1395" s="112"/>
    </row>
    <row r="1396" spans="1:19" x14ac:dyDescent="0.25">
      <c r="A1396" s="110" t="s">
        <v>4503</v>
      </c>
      <c r="B1396" s="111"/>
      <c r="C1396" s="112" t="s">
        <v>4526</v>
      </c>
      <c r="D1396" s="49" t="s">
        <v>7306</v>
      </c>
      <c r="E1396" s="112"/>
      <c r="F1396" s="112"/>
      <c r="G1396" s="49" t="s">
        <v>5884</v>
      </c>
      <c r="H1396" s="49" t="s">
        <v>5885</v>
      </c>
      <c r="I1396" s="112"/>
      <c r="J1396" s="102" t="s">
        <v>7490</v>
      </c>
      <c r="K1396" s="102"/>
      <c r="L1396" s="112" t="s">
        <v>7469</v>
      </c>
      <c r="M1396" s="113">
        <v>0</v>
      </c>
      <c r="N1396" s="112" t="s">
        <v>8509</v>
      </c>
      <c r="O1396" s="112" t="s">
        <v>8514</v>
      </c>
      <c r="P1396" s="112" t="s">
        <v>100</v>
      </c>
      <c r="Q1396" s="112" t="s">
        <v>80</v>
      </c>
      <c r="R1396" s="112"/>
      <c r="S1396" s="112"/>
    </row>
    <row r="1397" spans="1:19" x14ac:dyDescent="0.25">
      <c r="A1397" s="110" t="s">
        <v>4503</v>
      </c>
      <c r="B1397" s="111"/>
      <c r="C1397" s="112" t="s">
        <v>4527</v>
      </c>
      <c r="D1397" s="49" t="s">
        <v>7307</v>
      </c>
      <c r="E1397" s="112"/>
      <c r="F1397" s="112"/>
      <c r="G1397" s="49" t="s">
        <v>5886</v>
      </c>
      <c r="H1397" s="49" t="s">
        <v>5887</v>
      </c>
      <c r="I1397" s="112"/>
      <c r="J1397" s="102" t="s">
        <v>7490</v>
      </c>
      <c r="K1397" s="102"/>
      <c r="L1397" s="112" t="s">
        <v>7469</v>
      </c>
      <c r="M1397" s="113">
        <v>0</v>
      </c>
      <c r="N1397" s="112" t="s">
        <v>8509</v>
      </c>
      <c r="O1397" s="112" t="s">
        <v>8514</v>
      </c>
      <c r="P1397" s="112" t="s">
        <v>100</v>
      </c>
      <c r="Q1397" s="112" t="s">
        <v>80</v>
      </c>
      <c r="R1397" s="112"/>
      <c r="S1397" s="112"/>
    </row>
    <row r="1398" spans="1:19" x14ac:dyDescent="0.25">
      <c r="A1398" s="110" t="s">
        <v>4503</v>
      </c>
      <c r="B1398" s="111"/>
      <c r="C1398" s="112" t="s">
        <v>4528</v>
      </c>
      <c r="D1398" s="49" t="s">
        <v>7308</v>
      </c>
      <c r="E1398" s="112"/>
      <c r="F1398" s="112"/>
      <c r="G1398" s="49" t="s">
        <v>5888</v>
      </c>
      <c r="H1398" s="49" t="s">
        <v>5889</v>
      </c>
      <c r="I1398" s="112"/>
      <c r="J1398" s="102" t="s">
        <v>7490</v>
      </c>
      <c r="K1398" s="102"/>
      <c r="L1398" s="112" t="s">
        <v>7469</v>
      </c>
      <c r="M1398" s="113">
        <v>0</v>
      </c>
      <c r="N1398" s="112" t="s">
        <v>8509</v>
      </c>
      <c r="O1398" s="112" t="s">
        <v>8514</v>
      </c>
      <c r="P1398" s="112" t="s">
        <v>100</v>
      </c>
      <c r="Q1398" s="112" t="s">
        <v>80</v>
      </c>
      <c r="R1398" s="112"/>
      <c r="S1398" s="112"/>
    </row>
    <row r="1399" spans="1:19" x14ac:dyDescent="0.25">
      <c r="A1399" s="110" t="s">
        <v>4503</v>
      </c>
      <c r="B1399" s="111"/>
      <c r="C1399" s="112" t="s">
        <v>4530</v>
      </c>
      <c r="D1399" s="49" t="s">
        <v>7309</v>
      </c>
      <c r="E1399" s="112"/>
      <c r="F1399" s="112"/>
      <c r="G1399" s="49" t="s">
        <v>5892</v>
      </c>
      <c r="H1399" s="49" t="s">
        <v>5893</v>
      </c>
      <c r="I1399" s="112"/>
      <c r="J1399" s="102" t="s">
        <v>7490</v>
      </c>
      <c r="K1399" s="102"/>
      <c r="L1399" s="112" t="s">
        <v>7469</v>
      </c>
      <c r="M1399" s="113">
        <v>0</v>
      </c>
      <c r="N1399" s="112" t="s">
        <v>8509</v>
      </c>
      <c r="O1399" s="112" t="s">
        <v>8514</v>
      </c>
      <c r="P1399" s="112" t="s">
        <v>100</v>
      </c>
      <c r="Q1399" s="112" t="s">
        <v>80</v>
      </c>
      <c r="R1399" s="112"/>
      <c r="S1399" s="112"/>
    </row>
    <row r="1400" spans="1:19" x14ac:dyDescent="0.25">
      <c r="A1400" s="110" t="s">
        <v>4503</v>
      </c>
      <c r="B1400" s="111"/>
      <c r="C1400" s="112" t="s">
        <v>4529</v>
      </c>
      <c r="D1400" s="49" t="s">
        <v>7310</v>
      </c>
      <c r="E1400" s="112"/>
      <c r="F1400" s="112"/>
      <c r="G1400" s="49" t="s">
        <v>5890</v>
      </c>
      <c r="H1400" s="49" t="s">
        <v>5891</v>
      </c>
      <c r="I1400" s="112"/>
      <c r="J1400" s="102" t="s">
        <v>7490</v>
      </c>
      <c r="K1400" s="102"/>
      <c r="L1400" s="112" t="s">
        <v>7469</v>
      </c>
      <c r="M1400" s="113">
        <v>0</v>
      </c>
      <c r="N1400" s="112" t="s">
        <v>8509</v>
      </c>
      <c r="O1400" s="112" t="s">
        <v>8514</v>
      </c>
      <c r="P1400" s="112" t="s">
        <v>100</v>
      </c>
      <c r="Q1400" s="112" t="s">
        <v>80</v>
      </c>
      <c r="R1400" s="112"/>
      <c r="S1400" s="112"/>
    </row>
    <row r="1401" spans="1:19" x14ac:dyDescent="0.25">
      <c r="A1401" s="110" t="s">
        <v>4503</v>
      </c>
      <c r="B1401" s="111"/>
      <c r="C1401" s="112" t="s">
        <v>4523</v>
      </c>
      <c r="D1401" s="49" t="s">
        <v>7311</v>
      </c>
      <c r="E1401" s="112"/>
      <c r="F1401" s="112"/>
      <c r="G1401" s="49" t="s">
        <v>5878</v>
      </c>
      <c r="H1401" s="49" t="s">
        <v>5879</v>
      </c>
      <c r="I1401" s="112"/>
      <c r="J1401" s="102" t="s">
        <v>7490</v>
      </c>
      <c r="K1401" s="102"/>
      <c r="L1401" s="112" t="s">
        <v>7469</v>
      </c>
      <c r="M1401" s="113">
        <v>0</v>
      </c>
      <c r="N1401" s="112" t="s">
        <v>8509</v>
      </c>
      <c r="O1401" s="112" t="s">
        <v>8514</v>
      </c>
      <c r="P1401" s="112" t="s">
        <v>100</v>
      </c>
      <c r="Q1401" s="112" t="s">
        <v>80</v>
      </c>
      <c r="R1401" s="112"/>
      <c r="S1401" s="112"/>
    </row>
    <row r="1402" spans="1:19" x14ac:dyDescent="0.25">
      <c r="A1402" s="110" t="s">
        <v>4503</v>
      </c>
      <c r="B1402" s="111"/>
      <c r="C1402" s="112" t="s">
        <v>4531</v>
      </c>
      <c r="D1402" s="49" t="s">
        <v>7312</v>
      </c>
      <c r="E1402" s="112"/>
      <c r="F1402" s="112"/>
      <c r="G1402" s="49" t="s">
        <v>5894</v>
      </c>
      <c r="H1402" s="49" t="s">
        <v>5895</v>
      </c>
      <c r="I1402" s="112"/>
      <c r="J1402" s="102" t="s">
        <v>7490</v>
      </c>
      <c r="K1402" s="102"/>
      <c r="L1402" s="112" t="s">
        <v>7469</v>
      </c>
      <c r="M1402" s="113">
        <v>0</v>
      </c>
      <c r="N1402" s="112" t="s">
        <v>8509</v>
      </c>
      <c r="O1402" s="112" t="s">
        <v>8514</v>
      </c>
      <c r="P1402" s="112" t="s">
        <v>100</v>
      </c>
      <c r="Q1402" s="112" t="s">
        <v>80</v>
      </c>
      <c r="R1402" s="112"/>
      <c r="S1402" s="112"/>
    </row>
    <row r="1403" spans="1:19" x14ac:dyDescent="0.25">
      <c r="A1403" s="110" t="s">
        <v>4503</v>
      </c>
      <c r="B1403" s="111"/>
      <c r="C1403" s="112" t="s">
        <v>4532</v>
      </c>
      <c r="D1403" s="49" t="s">
        <v>7313</v>
      </c>
      <c r="E1403" s="112"/>
      <c r="F1403" s="112"/>
      <c r="G1403" s="49" t="s">
        <v>5896</v>
      </c>
      <c r="H1403" s="49" t="s">
        <v>5897</v>
      </c>
      <c r="I1403" s="112"/>
      <c r="J1403" s="102" t="s">
        <v>7490</v>
      </c>
      <c r="K1403" s="102"/>
      <c r="L1403" s="112" t="s">
        <v>7469</v>
      </c>
      <c r="M1403" s="113">
        <v>0</v>
      </c>
      <c r="N1403" s="112" t="s">
        <v>8509</v>
      </c>
      <c r="O1403" s="112" t="s">
        <v>8514</v>
      </c>
      <c r="P1403" s="112" t="s">
        <v>100</v>
      </c>
      <c r="Q1403" s="112" t="s">
        <v>80</v>
      </c>
      <c r="R1403" s="112"/>
      <c r="S1403" s="112"/>
    </row>
    <row r="1404" spans="1:19" x14ac:dyDescent="0.25">
      <c r="A1404" s="110" t="s">
        <v>4503</v>
      </c>
      <c r="B1404" s="111"/>
      <c r="C1404" s="112" t="s">
        <v>4533</v>
      </c>
      <c r="D1404" s="49" t="s">
        <v>7314</v>
      </c>
      <c r="E1404" s="112"/>
      <c r="F1404" s="112"/>
      <c r="G1404" s="49" t="s">
        <v>5898</v>
      </c>
      <c r="H1404" s="49" t="s">
        <v>5899</v>
      </c>
      <c r="I1404" s="112"/>
      <c r="J1404" s="102" t="s">
        <v>7490</v>
      </c>
      <c r="K1404" s="102"/>
      <c r="L1404" s="112" t="s">
        <v>7469</v>
      </c>
      <c r="M1404" s="113">
        <v>0</v>
      </c>
      <c r="N1404" s="112" t="s">
        <v>8509</v>
      </c>
      <c r="O1404" s="112" t="s">
        <v>8514</v>
      </c>
      <c r="P1404" s="112" t="s">
        <v>100</v>
      </c>
      <c r="Q1404" s="112" t="s">
        <v>80</v>
      </c>
      <c r="R1404" s="112"/>
      <c r="S1404" s="112"/>
    </row>
    <row r="1405" spans="1:19" x14ac:dyDescent="0.25">
      <c r="A1405" s="110" t="s">
        <v>4503</v>
      </c>
      <c r="B1405" s="111"/>
      <c r="C1405" s="112" t="s">
        <v>4504</v>
      </c>
      <c r="D1405" s="49" t="s">
        <v>7285</v>
      </c>
      <c r="E1405" s="112"/>
      <c r="F1405" s="112"/>
      <c r="G1405" s="49" t="s">
        <v>5841</v>
      </c>
      <c r="H1405" s="49" t="s">
        <v>2834</v>
      </c>
      <c r="I1405" s="112"/>
      <c r="J1405" s="102" t="s">
        <v>7490</v>
      </c>
      <c r="K1405" s="102"/>
      <c r="L1405" s="49" t="s">
        <v>7469</v>
      </c>
      <c r="M1405" s="152">
        <v>0</v>
      </c>
      <c r="N1405" s="49" t="s">
        <v>8509</v>
      </c>
      <c r="O1405" s="49" t="s">
        <v>8514</v>
      </c>
      <c r="P1405" s="112" t="s">
        <v>139</v>
      </c>
      <c r="Q1405" s="112" t="s">
        <v>80</v>
      </c>
      <c r="R1405" s="112"/>
      <c r="S1405" s="112"/>
    </row>
    <row r="1406" spans="1:19" x14ac:dyDescent="0.25">
      <c r="A1406" s="110" t="s">
        <v>4503</v>
      </c>
      <c r="B1406" s="111"/>
      <c r="C1406" s="112" t="s">
        <v>4534</v>
      </c>
      <c r="D1406" s="49" t="s">
        <v>7315</v>
      </c>
      <c r="E1406" s="112"/>
      <c r="F1406" s="112"/>
      <c r="G1406" s="49" t="s">
        <v>5900</v>
      </c>
      <c r="H1406" s="49" t="s">
        <v>5901</v>
      </c>
      <c r="I1406" s="112"/>
      <c r="J1406" s="102" t="s">
        <v>7490</v>
      </c>
      <c r="K1406" s="102"/>
      <c r="L1406" s="112" t="s">
        <v>7469</v>
      </c>
      <c r="M1406" s="113">
        <v>0</v>
      </c>
      <c r="N1406" s="112" t="s">
        <v>8509</v>
      </c>
      <c r="O1406" s="112" t="s">
        <v>8514</v>
      </c>
      <c r="P1406" s="112" t="s">
        <v>100</v>
      </c>
      <c r="Q1406" s="112" t="s">
        <v>80</v>
      </c>
      <c r="R1406" s="112"/>
      <c r="S1406" s="112"/>
    </row>
    <row r="1407" spans="1:19" x14ac:dyDescent="0.25">
      <c r="A1407" s="110" t="s">
        <v>78</v>
      </c>
      <c r="B1407" s="113">
        <v>-99</v>
      </c>
      <c r="C1407" s="112" t="s">
        <v>6783</v>
      </c>
      <c r="D1407" s="49" t="s">
        <v>7316</v>
      </c>
      <c r="E1407" s="112"/>
      <c r="F1407" s="112"/>
      <c r="G1407" s="112" t="s">
        <v>6784</v>
      </c>
      <c r="H1407" s="112" t="s">
        <v>6785</v>
      </c>
      <c r="I1407" s="112"/>
      <c r="J1407" s="102" t="s">
        <v>7490</v>
      </c>
      <c r="K1407" s="102"/>
      <c r="L1407" s="133" t="s">
        <v>7470</v>
      </c>
      <c r="M1407" s="161"/>
      <c r="N1407" s="133"/>
      <c r="O1407" s="133"/>
      <c r="P1407" s="112" t="s">
        <v>3000</v>
      </c>
      <c r="Q1407" s="112" t="s">
        <v>74</v>
      </c>
      <c r="R1407" s="112"/>
      <c r="S1407" s="112"/>
    </row>
    <row r="1408" spans="1:19" x14ac:dyDescent="0.25">
      <c r="A1408" s="110" t="s">
        <v>78</v>
      </c>
      <c r="B1408" s="113">
        <v>-99</v>
      </c>
      <c r="C1408" s="112" t="s">
        <v>2995</v>
      </c>
      <c r="D1408" s="112"/>
      <c r="E1408" s="112"/>
      <c r="F1408" s="112"/>
      <c r="G1408" s="112" t="s">
        <v>6781</v>
      </c>
      <c r="H1408" s="112" t="s">
        <v>6782</v>
      </c>
      <c r="I1408" s="112"/>
      <c r="J1408" s="55" t="s">
        <v>7490</v>
      </c>
      <c r="K1408" s="55"/>
      <c r="L1408" s="49" t="s">
        <v>7471</v>
      </c>
      <c r="M1408" s="152">
        <v>0</v>
      </c>
      <c r="N1408" s="49" t="s">
        <v>8509</v>
      </c>
      <c r="O1408" s="49"/>
      <c r="P1408" s="112" t="s">
        <v>3951</v>
      </c>
      <c r="Q1408" s="112" t="s">
        <v>74</v>
      </c>
      <c r="R1408" s="112"/>
      <c r="S1408" s="112"/>
    </row>
    <row r="1409" spans="1:19" x14ac:dyDescent="0.25">
      <c r="A1409" s="120" t="s">
        <v>78</v>
      </c>
      <c r="B1409" s="138">
        <v>1</v>
      </c>
      <c r="C1409" s="120" t="s">
        <v>4044</v>
      </c>
      <c r="D1409" s="54" t="s">
        <v>6473</v>
      </c>
      <c r="E1409" s="120" t="s">
        <v>8464</v>
      </c>
      <c r="F1409" s="120" t="s">
        <v>7994</v>
      </c>
      <c r="G1409" s="120" t="s">
        <v>4918</v>
      </c>
      <c r="H1409" s="120" t="s">
        <v>4919</v>
      </c>
      <c r="I1409" s="120"/>
      <c r="J1409" s="56" t="s">
        <v>7490</v>
      </c>
      <c r="K1409" s="56"/>
      <c r="L1409" s="120" t="s">
        <v>7470</v>
      </c>
      <c r="M1409" s="138" t="s">
        <v>8508</v>
      </c>
      <c r="N1409" s="120" t="s">
        <v>8510</v>
      </c>
      <c r="O1409" s="120" t="s">
        <v>8513</v>
      </c>
      <c r="P1409" s="120" t="s">
        <v>100</v>
      </c>
      <c r="Q1409" s="120" t="s">
        <v>74</v>
      </c>
      <c r="R1409" s="120"/>
      <c r="S1409" s="120"/>
    </row>
    <row r="1410" spans="1:19" x14ac:dyDescent="0.25">
      <c r="A1410" s="112" t="s">
        <v>78</v>
      </c>
      <c r="B1410" s="92">
        <v>2</v>
      </c>
      <c r="C1410" s="53" t="s">
        <v>236</v>
      </c>
      <c r="D1410" s="53" t="s">
        <v>1917</v>
      </c>
      <c r="E1410" s="49" t="s">
        <v>8436</v>
      </c>
      <c r="F1410" s="67" t="s">
        <v>7705</v>
      </c>
      <c r="G1410" s="53" t="s">
        <v>550</v>
      </c>
      <c r="H1410" s="53" t="s">
        <v>573</v>
      </c>
      <c r="I1410" s="67" t="s">
        <v>2433</v>
      </c>
      <c r="J1410" s="55" t="s">
        <v>7490</v>
      </c>
      <c r="K1410" s="55"/>
      <c r="L1410" s="53" t="s">
        <v>91</v>
      </c>
      <c r="M1410" s="154" t="s">
        <v>8508</v>
      </c>
      <c r="N1410" s="55" t="s">
        <v>8510</v>
      </c>
      <c r="O1410" s="55" t="s">
        <v>8513</v>
      </c>
      <c r="P1410" s="112" t="s">
        <v>92</v>
      </c>
      <c r="Q1410" s="112" t="s">
        <v>74</v>
      </c>
      <c r="R1410" s="112"/>
      <c r="S1410" s="112"/>
    </row>
    <row r="1411" spans="1:19" x14ac:dyDescent="0.25">
      <c r="A1411" s="112" t="s">
        <v>78</v>
      </c>
      <c r="B1411" s="92">
        <v>3</v>
      </c>
      <c r="C1411" s="53" t="s">
        <v>251</v>
      </c>
      <c r="D1411" s="53" t="s">
        <v>2056</v>
      </c>
      <c r="E1411" s="49" t="s">
        <v>8437</v>
      </c>
      <c r="F1411" s="67" t="s">
        <v>7588</v>
      </c>
      <c r="G1411" s="53" t="s">
        <v>574</v>
      </c>
      <c r="H1411" s="53" t="s">
        <v>575</v>
      </c>
      <c r="I1411" s="67" t="s">
        <v>2434</v>
      </c>
      <c r="J1411" s="55" t="s">
        <v>7490</v>
      </c>
      <c r="K1411" s="55"/>
      <c r="L1411" s="53" t="s">
        <v>153</v>
      </c>
      <c r="M1411" s="154" t="s">
        <v>8508</v>
      </c>
      <c r="N1411" s="55" t="s">
        <v>8509</v>
      </c>
      <c r="O1411" s="55" t="s">
        <v>8513</v>
      </c>
      <c r="P1411" s="112" t="s">
        <v>153</v>
      </c>
      <c r="Q1411" s="112" t="s">
        <v>74</v>
      </c>
      <c r="R1411" s="112"/>
      <c r="S1411" s="112"/>
    </row>
    <row r="1412" spans="1:19" x14ac:dyDescent="0.25">
      <c r="A1412" s="112" t="s">
        <v>78</v>
      </c>
      <c r="B1412" s="92">
        <v>4</v>
      </c>
      <c r="C1412" s="53" t="s">
        <v>253</v>
      </c>
      <c r="D1412" s="53" t="s">
        <v>6487</v>
      </c>
      <c r="E1412" s="49" t="s">
        <v>8438</v>
      </c>
      <c r="F1412" s="67" t="s">
        <v>2254</v>
      </c>
      <c r="G1412" s="53" t="s">
        <v>578</v>
      </c>
      <c r="H1412" s="53" t="s">
        <v>579</v>
      </c>
      <c r="I1412" s="67" t="s">
        <v>2436</v>
      </c>
      <c r="J1412" s="55" t="s">
        <v>7490</v>
      </c>
      <c r="K1412" s="55"/>
      <c r="L1412" s="49" t="s">
        <v>7469</v>
      </c>
      <c r="M1412" s="152">
        <v>2</v>
      </c>
      <c r="N1412" s="49" t="s">
        <v>8509</v>
      </c>
      <c r="O1412" s="49" t="s">
        <v>8514</v>
      </c>
      <c r="P1412" s="112" t="s">
        <v>235</v>
      </c>
      <c r="Q1412" s="112" t="s">
        <v>74</v>
      </c>
      <c r="R1412" s="112"/>
      <c r="S1412" s="112"/>
    </row>
    <row r="1413" spans="1:19" x14ac:dyDescent="0.25">
      <c r="A1413" s="112" t="s">
        <v>78</v>
      </c>
      <c r="B1413" s="92">
        <v>5</v>
      </c>
      <c r="C1413" s="53" t="s">
        <v>254</v>
      </c>
      <c r="D1413" s="53" t="s">
        <v>6488</v>
      </c>
      <c r="E1413" s="49" t="s">
        <v>8439</v>
      </c>
      <c r="F1413" s="67" t="s">
        <v>2253</v>
      </c>
      <c r="G1413" s="53" t="s">
        <v>580</v>
      </c>
      <c r="H1413" s="53" t="s">
        <v>581</v>
      </c>
      <c r="I1413" s="67" t="s">
        <v>2437</v>
      </c>
      <c r="J1413" s="55" t="s">
        <v>7490</v>
      </c>
      <c r="K1413" s="55"/>
      <c r="L1413" s="49" t="s">
        <v>7469</v>
      </c>
      <c r="M1413" s="152">
        <v>2</v>
      </c>
      <c r="N1413" s="49" t="s">
        <v>8509</v>
      </c>
      <c r="O1413" s="49" t="s">
        <v>8514</v>
      </c>
      <c r="P1413" s="112" t="s">
        <v>235</v>
      </c>
      <c r="Q1413" s="112" t="s">
        <v>74</v>
      </c>
      <c r="R1413" s="112"/>
      <c r="S1413" s="112"/>
    </row>
    <row r="1414" spans="1:19" x14ac:dyDescent="0.25">
      <c r="A1414" s="112" t="s">
        <v>78</v>
      </c>
      <c r="B1414" s="111">
        <v>6</v>
      </c>
      <c r="C1414" s="112" t="s">
        <v>4104</v>
      </c>
      <c r="D1414" s="53" t="s">
        <v>6492</v>
      </c>
      <c r="E1414" s="112" t="s">
        <v>8458</v>
      </c>
      <c r="F1414" s="110" t="s">
        <v>7989</v>
      </c>
      <c r="G1414" s="112" t="s">
        <v>5036</v>
      </c>
      <c r="H1414" s="112" t="s">
        <v>5037</v>
      </c>
      <c r="I1414" s="112"/>
      <c r="J1414" s="55" t="s">
        <v>7490</v>
      </c>
      <c r="K1414" s="55"/>
      <c r="L1414" s="49" t="s">
        <v>7469</v>
      </c>
      <c r="M1414" s="152">
        <v>0</v>
      </c>
      <c r="N1414" s="49" t="s">
        <v>8509</v>
      </c>
      <c r="O1414" s="49" t="s">
        <v>8514</v>
      </c>
      <c r="P1414" s="112" t="s">
        <v>235</v>
      </c>
      <c r="Q1414" s="112" t="s">
        <v>74</v>
      </c>
      <c r="R1414" s="112"/>
      <c r="S1414" s="112"/>
    </row>
    <row r="1415" spans="1:19" x14ac:dyDescent="0.25">
      <c r="A1415" s="112" t="s">
        <v>78</v>
      </c>
      <c r="B1415" s="111">
        <v>7</v>
      </c>
      <c r="C1415" s="112" t="s">
        <v>4106</v>
      </c>
      <c r="D1415" s="54" t="s">
        <v>6493</v>
      </c>
      <c r="E1415" s="112" t="s">
        <v>8459</v>
      </c>
      <c r="F1415" s="110" t="s">
        <v>7990</v>
      </c>
      <c r="G1415" s="112" t="s">
        <v>5040</v>
      </c>
      <c r="H1415" s="112" t="s">
        <v>5041</v>
      </c>
      <c r="I1415" s="112"/>
      <c r="J1415" s="55" t="s">
        <v>7490</v>
      </c>
      <c r="K1415" s="55"/>
      <c r="L1415" s="49" t="s">
        <v>7469</v>
      </c>
      <c r="M1415" s="152">
        <v>0</v>
      </c>
      <c r="N1415" s="49" t="s">
        <v>8509</v>
      </c>
      <c r="O1415" s="49" t="s">
        <v>8514</v>
      </c>
      <c r="P1415" s="112" t="s">
        <v>235</v>
      </c>
      <c r="Q1415" s="112" t="s">
        <v>74</v>
      </c>
      <c r="R1415" s="112"/>
      <c r="S1415" s="112"/>
    </row>
    <row r="1416" spans="1:19" x14ac:dyDescent="0.25">
      <c r="A1416" s="112" t="s">
        <v>78</v>
      </c>
      <c r="B1416" s="111">
        <v>8</v>
      </c>
      <c r="C1416" s="120" t="s">
        <v>4105</v>
      </c>
      <c r="D1416" s="53" t="s">
        <v>6494</v>
      </c>
      <c r="E1416" s="112" t="s">
        <v>8452</v>
      </c>
      <c r="F1416" s="110" t="s">
        <v>7991</v>
      </c>
      <c r="G1416" s="112" t="s">
        <v>5038</v>
      </c>
      <c r="H1416" s="112" t="s">
        <v>5039</v>
      </c>
      <c r="I1416" s="112"/>
      <c r="J1416" s="55" t="s">
        <v>7490</v>
      </c>
      <c r="K1416" s="55"/>
      <c r="L1416" s="49" t="s">
        <v>7469</v>
      </c>
      <c r="M1416" s="152">
        <v>0</v>
      </c>
      <c r="N1416" s="49" t="s">
        <v>8509</v>
      </c>
      <c r="O1416" s="49" t="s">
        <v>8514</v>
      </c>
      <c r="P1416" s="112" t="s">
        <v>235</v>
      </c>
      <c r="Q1416" s="112" t="s">
        <v>74</v>
      </c>
      <c r="R1416" s="112"/>
      <c r="S1416" s="112"/>
    </row>
    <row r="1417" spans="1:19" x14ac:dyDescent="0.25">
      <c r="A1417" s="112" t="s">
        <v>78</v>
      </c>
      <c r="B1417" s="111">
        <v>9</v>
      </c>
      <c r="C1417" s="120" t="s">
        <v>4107</v>
      </c>
      <c r="D1417" s="53" t="s">
        <v>6494</v>
      </c>
      <c r="E1417" s="112" t="s">
        <v>8452</v>
      </c>
      <c r="F1417" s="120" t="s">
        <v>7991</v>
      </c>
      <c r="G1417" s="112" t="s">
        <v>5042</v>
      </c>
      <c r="H1417" s="112" t="s">
        <v>5043</v>
      </c>
      <c r="I1417" s="112"/>
      <c r="J1417" s="55" t="s">
        <v>7490</v>
      </c>
      <c r="K1417" s="55"/>
      <c r="L1417" s="49" t="s">
        <v>7469</v>
      </c>
      <c r="M1417" s="152">
        <v>0</v>
      </c>
      <c r="N1417" s="49" t="s">
        <v>8509</v>
      </c>
      <c r="O1417" s="49" t="s">
        <v>8514</v>
      </c>
      <c r="P1417" s="112" t="s">
        <v>235</v>
      </c>
      <c r="Q1417" s="112" t="s">
        <v>74</v>
      </c>
      <c r="R1417" s="120" t="s">
        <v>7993</v>
      </c>
      <c r="S1417" s="112"/>
    </row>
    <row r="1418" spans="1:19" x14ac:dyDescent="0.25">
      <c r="A1418" s="112" t="s">
        <v>78</v>
      </c>
      <c r="B1418" s="111">
        <v>10</v>
      </c>
      <c r="C1418" s="112" t="s">
        <v>4092</v>
      </c>
      <c r="D1418" s="49" t="s">
        <v>6478</v>
      </c>
      <c r="E1418" s="112" t="s">
        <v>8461</v>
      </c>
      <c r="F1418" s="110" t="s">
        <v>8450</v>
      </c>
      <c r="G1418" s="112" t="s">
        <v>5012</v>
      </c>
      <c r="H1418" s="112" t="s">
        <v>5013</v>
      </c>
      <c r="I1418" s="112"/>
      <c r="J1418" s="55" t="s">
        <v>7490</v>
      </c>
      <c r="K1418" s="55"/>
      <c r="L1418" s="49" t="s">
        <v>7469</v>
      </c>
      <c r="M1418" s="152">
        <v>0</v>
      </c>
      <c r="N1418" s="49" t="s">
        <v>8509</v>
      </c>
      <c r="O1418" s="49" t="s">
        <v>8514</v>
      </c>
      <c r="P1418" s="112" t="s">
        <v>235</v>
      </c>
      <c r="Q1418" s="112" t="s">
        <v>74</v>
      </c>
      <c r="R1418" s="112"/>
      <c r="S1418" s="112"/>
    </row>
    <row r="1419" spans="1:19" x14ac:dyDescent="0.25">
      <c r="A1419" s="112" t="s">
        <v>78</v>
      </c>
      <c r="B1419" s="111">
        <v>11</v>
      </c>
      <c r="C1419" s="112" t="s">
        <v>4095</v>
      </c>
      <c r="D1419" s="49" t="s">
        <v>6481</v>
      </c>
      <c r="E1419" s="112" t="s">
        <v>8457</v>
      </c>
      <c r="F1419" s="110" t="s">
        <v>8449</v>
      </c>
      <c r="G1419" s="112" t="s">
        <v>5018</v>
      </c>
      <c r="H1419" s="112" t="s">
        <v>5019</v>
      </c>
      <c r="I1419" s="112"/>
      <c r="J1419" s="55" t="s">
        <v>7490</v>
      </c>
      <c r="K1419" s="55"/>
      <c r="L1419" s="49" t="s">
        <v>7469</v>
      </c>
      <c r="M1419" s="152">
        <v>0</v>
      </c>
      <c r="N1419" s="49" t="s">
        <v>8509</v>
      </c>
      <c r="O1419" s="49" t="s">
        <v>8514</v>
      </c>
      <c r="P1419" s="112" t="s">
        <v>235</v>
      </c>
      <c r="Q1419" s="112" t="s">
        <v>74</v>
      </c>
      <c r="R1419" s="112"/>
      <c r="S1419" s="112"/>
    </row>
    <row r="1420" spans="1:19" x14ac:dyDescent="0.25">
      <c r="A1420" s="112" t="s">
        <v>78</v>
      </c>
      <c r="B1420" s="92">
        <v>12</v>
      </c>
      <c r="C1420" s="53" t="s">
        <v>257</v>
      </c>
      <c r="D1420" s="53" t="s">
        <v>1909</v>
      </c>
      <c r="E1420" s="49" t="s">
        <v>8441</v>
      </c>
      <c r="F1420" s="67" t="s">
        <v>2257</v>
      </c>
      <c r="G1420" s="53" t="s">
        <v>586</v>
      </c>
      <c r="H1420" s="53" t="s">
        <v>587</v>
      </c>
      <c r="I1420" s="67" t="s">
        <v>2440</v>
      </c>
      <c r="J1420" s="55" t="s">
        <v>7490</v>
      </c>
      <c r="K1420" s="55"/>
      <c r="L1420" s="49" t="s">
        <v>7469</v>
      </c>
      <c r="M1420" s="152">
        <v>1</v>
      </c>
      <c r="N1420" s="49" t="s">
        <v>8509</v>
      </c>
      <c r="O1420" s="49" t="s">
        <v>8514</v>
      </c>
      <c r="P1420" s="112" t="s">
        <v>235</v>
      </c>
      <c r="Q1420" s="112" t="s">
        <v>74</v>
      </c>
      <c r="R1420" s="112"/>
      <c r="S1420" s="112"/>
    </row>
    <row r="1421" spans="1:19" x14ac:dyDescent="0.25">
      <c r="A1421" s="112" t="s">
        <v>78</v>
      </c>
      <c r="B1421" s="92">
        <v>13</v>
      </c>
      <c r="C1421" s="53" t="s">
        <v>255</v>
      </c>
      <c r="D1421" s="53" t="s">
        <v>1906</v>
      </c>
      <c r="E1421" s="49" t="s">
        <v>8444</v>
      </c>
      <c r="F1421" s="67" t="s">
        <v>2255</v>
      </c>
      <c r="G1421" s="53" t="s">
        <v>582</v>
      </c>
      <c r="H1421" s="53" t="s">
        <v>583</v>
      </c>
      <c r="I1421" s="67" t="s">
        <v>2438</v>
      </c>
      <c r="J1421" s="55" t="s">
        <v>7490</v>
      </c>
      <c r="K1421" s="55"/>
      <c r="L1421" s="49" t="s">
        <v>7469</v>
      </c>
      <c r="M1421" s="152">
        <v>2</v>
      </c>
      <c r="N1421" s="49" t="s">
        <v>8509</v>
      </c>
      <c r="O1421" s="49" t="s">
        <v>8514</v>
      </c>
      <c r="P1421" s="112" t="s">
        <v>165</v>
      </c>
      <c r="Q1421" s="112" t="s">
        <v>74</v>
      </c>
      <c r="R1421" s="112"/>
      <c r="S1421" s="112"/>
    </row>
    <row r="1422" spans="1:19" x14ac:dyDescent="0.25">
      <c r="A1422" s="112" t="s">
        <v>78</v>
      </c>
      <c r="B1422" s="92">
        <v>14</v>
      </c>
      <c r="C1422" s="53" t="s">
        <v>252</v>
      </c>
      <c r="D1422" s="53" t="s">
        <v>2066</v>
      </c>
      <c r="E1422" s="49" t="s">
        <v>2435</v>
      </c>
      <c r="F1422" s="67" t="s">
        <v>2252</v>
      </c>
      <c r="G1422" s="53" t="s">
        <v>576</v>
      </c>
      <c r="H1422" s="53" t="s">
        <v>577</v>
      </c>
      <c r="I1422" s="67" t="s">
        <v>2435</v>
      </c>
      <c r="J1422" s="55" t="s">
        <v>7490</v>
      </c>
      <c r="K1422" s="55"/>
      <c r="L1422" s="49" t="s">
        <v>7469</v>
      </c>
      <c r="M1422" s="152">
        <v>2</v>
      </c>
      <c r="N1422" s="49" t="s">
        <v>8509</v>
      </c>
      <c r="O1422" s="49" t="s">
        <v>8514</v>
      </c>
      <c r="P1422" s="112" t="s">
        <v>249</v>
      </c>
      <c r="Q1422" s="112" t="s">
        <v>74</v>
      </c>
      <c r="R1422" s="112"/>
      <c r="S1422" s="112"/>
    </row>
    <row r="1423" spans="1:19" x14ac:dyDescent="0.25">
      <c r="A1423" s="112" t="s">
        <v>78</v>
      </c>
      <c r="B1423" s="111">
        <v>15</v>
      </c>
      <c r="C1423" s="112" t="s">
        <v>4090</v>
      </c>
      <c r="D1423" s="49" t="s">
        <v>6475</v>
      </c>
      <c r="E1423" s="112" t="s">
        <v>8448</v>
      </c>
      <c r="F1423" s="110" t="s">
        <v>7977</v>
      </c>
      <c r="G1423" s="112" t="s">
        <v>5008</v>
      </c>
      <c r="H1423" s="112" t="s">
        <v>5009</v>
      </c>
      <c r="I1423" s="112"/>
      <c r="J1423" s="55" t="s">
        <v>7490</v>
      </c>
      <c r="K1423" s="55"/>
      <c r="L1423" s="49" t="s">
        <v>7469</v>
      </c>
      <c r="M1423" s="152">
        <v>0</v>
      </c>
      <c r="N1423" s="49" t="s">
        <v>8509</v>
      </c>
      <c r="O1423" s="49" t="s">
        <v>8514</v>
      </c>
      <c r="P1423" s="112" t="s">
        <v>249</v>
      </c>
      <c r="Q1423" s="112" t="s">
        <v>74</v>
      </c>
      <c r="R1423" s="112"/>
      <c r="S1423" s="112"/>
    </row>
    <row r="1424" spans="1:19" x14ac:dyDescent="0.25">
      <c r="A1424" s="112" t="s">
        <v>78</v>
      </c>
      <c r="B1424" s="111">
        <v>16</v>
      </c>
      <c r="C1424" s="112" t="s">
        <v>4089</v>
      </c>
      <c r="D1424" s="49" t="s">
        <v>6477</v>
      </c>
      <c r="E1424" s="112" t="s">
        <v>8447</v>
      </c>
      <c r="F1424" s="110" t="s">
        <v>7976</v>
      </c>
      <c r="G1424" s="112" t="s">
        <v>5006</v>
      </c>
      <c r="H1424" s="112" t="s">
        <v>5007</v>
      </c>
      <c r="I1424" s="112"/>
      <c r="J1424" s="55" t="s">
        <v>7490</v>
      </c>
      <c r="K1424" s="55"/>
      <c r="L1424" s="49" t="s">
        <v>7469</v>
      </c>
      <c r="M1424" s="152">
        <v>0</v>
      </c>
      <c r="N1424" s="49" t="s">
        <v>8509</v>
      </c>
      <c r="O1424" s="49" t="s">
        <v>8514</v>
      </c>
      <c r="P1424" s="112" t="s">
        <v>6313</v>
      </c>
      <c r="Q1424" s="112" t="s">
        <v>74</v>
      </c>
      <c r="R1424" s="112"/>
      <c r="S1424" s="112"/>
    </row>
    <row r="1425" spans="1:19" x14ac:dyDescent="0.25">
      <c r="A1425" s="112" t="s">
        <v>78</v>
      </c>
      <c r="B1425" s="111">
        <v>17</v>
      </c>
      <c r="C1425" s="112" t="s">
        <v>4088</v>
      </c>
      <c r="D1425" s="49" t="s">
        <v>5005</v>
      </c>
      <c r="E1425" s="112" t="s">
        <v>8442</v>
      </c>
      <c r="F1425" s="110" t="s">
        <v>7975</v>
      </c>
      <c r="G1425" s="112" t="s">
        <v>5004</v>
      </c>
      <c r="H1425" s="112" t="s">
        <v>5005</v>
      </c>
      <c r="I1425" s="112"/>
      <c r="J1425" s="55" t="s">
        <v>7490</v>
      </c>
      <c r="K1425" s="55"/>
      <c r="L1425" s="112" t="s">
        <v>7469</v>
      </c>
      <c r="M1425" s="113">
        <v>0</v>
      </c>
      <c r="N1425" s="112" t="s">
        <v>8509</v>
      </c>
      <c r="O1425" s="112" t="s">
        <v>8514</v>
      </c>
      <c r="P1425" s="112" t="s">
        <v>100</v>
      </c>
      <c r="Q1425" s="112" t="s">
        <v>74</v>
      </c>
      <c r="R1425" s="112"/>
      <c r="S1425" s="112"/>
    </row>
    <row r="1426" spans="1:19" x14ac:dyDescent="0.25">
      <c r="A1426" s="112" t="s">
        <v>78</v>
      </c>
      <c r="B1426" s="111">
        <v>18</v>
      </c>
      <c r="C1426" s="112" t="s">
        <v>4086</v>
      </c>
      <c r="D1426" s="49" t="s">
        <v>7995</v>
      </c>
      <c r="E1426" s="112" t="s">
        <v>8446</v>
      </c>
      <c r="F1426" s="110" t="s">
        <v>8445</v>
      </c>
      <c r="G1426" s="112" t="s">
        <v>5000</v>
      </c>
      <c r="H1426" s="112" t="s">
        <v>5001</v>
      </c>
      <c r="I1426" s="112"/>
      <c r="J1426" s="55" t="s">
        <v>7490</v>
      </c>
      <c r="K1426" s="55"/>
      <c r="L1426" s="49" t="s">
        <v>7469</v>
      </c>
      <c r="M1426" s="152">
        <v>1</v>
      </c>
      <c r="N1426" s="49" t="s">
        <v>8509</v>
      </c>
      <c r="O1426" s="49" t="s">
        <v>8514</v>
      </c>
      <c r="P1426" s="112" t="s">
        <v>6307</v>
      </c>
      <c r="Q1426" s="112" t="s">
        <v>74</v>
      </c>
      <c r="R1426" s="112"/>
      <c r="S1426" s="112"/>
    </row>
    <row r="1427" spans="1:19" x14ac:dyDescent="0.25">
      <c r="A1427" s="112" t="s">
        <v>78</v>
      </c>
      <c r="B1427" s="111">
        <v>18</v>
      </c>
      <c r="C1427" s="112" t="s">
        <v>4091</v>
      </c>
      <c r="D1427" s="49" t="s">
        <v>6476</v>
      </c>
      <c r="E1427" s="112" t="s">
        <v>8443</v>
      </c>
      <c r="F1427" s="110" t="s">
        <v>7978</v>
      </c>
      <c r="G1427" s="112" t="s">
        <v>5010</v>
      </c>
      <c r="H1427" s="112" t="s">
        <v>5011</v>
      </c>
      <c r="I1427" s="112"/>
      <c r="J1427" s="55" t="s">
        <v>7490</v>
      </c>
      <c r="K1427" s="55"/>
      <c r="L1427" s="112" t="s">
        <v>7469</v>
      </c>
      <c r="M1427" s="113">
        <v>0</v>
      </c>
      <c r="N1427" s="112" t="s">
        <v>8509</v>
      </c>
      <c r="O1427" s="112" t="s">
        <v>8514</v>
      </c>
      <c r="P1427" s="112" t="s">
        <v>3013</v>
      </c>
      <c r="Q1427" s="112" t="s">
        <v>74</v>
      </c>
      <c r="R1427" s="112"/>
      <c r="S1427" s="112"/>
    </row>
    <row r="1428" spans="1:19" x14ac:dyDescent="0.25">
      <c r="A1428" s="112" t="s">
        <v>78</v>
      </c>
      <c r="B1428" s="111">
        <v>19</v>
      </c>
      <c r="C1428" s="112" t="s">
        <v>4096</v>
      </c>
      <c r="D1428" s="49" t="s">
        <v>6482</v>
      </c>
      <c r="E1428" s="112" t="s">
        <v>8465</v>
      </c>
      <c r="F1428" s="110" t="s">
        <v>7981</v>
      </c>
      <c r="G1428" s="112" t="s">
        <v>5020</v>
      </c>
      <c r="H1428" s="112" t="s">
        <v>5021</v>
      </c>
      <c r="I1428" s="112"/>
      <c r="J1428" s="55" t="s">
        <v>7490</v>
      </c>
      <c r="K1428" s="55"/>
      <c r="L1428" s="112" t="s">
        <v>7469</v>
      </c>
      <c r="M1428" s="113">
        <v>0</v>
      </c>
      <c r="N1428" s="112" t="s">
        <v>8509</v>
      </c>
      <c r="O1428" s="112" t="s">
        <v>8514</v>
      </c>
      <c r="P1428" s="112" t="s">
        <v>3013</v>
      </c>
      <c r="Q1428" s="112" t="s">
        <v>74</v>
      </c>
      <c r="R1428" s="112"/>
      <c r="S1428" s="112"/>
    </row>
    <row r="1429" spans="1:19" x14ac:dyDescent="0.25">
      <c r="A1429" s="112" t="s">
        <v>78</v>
      </c>
      <c r="B1429" s="111">
        <v>20</v>
      </c>
      <c r="C1429" s="112" t="s">
        <v>4097</v>
      </c>
      <c r="D1429" s="49" t="s">
        <v>6483</v>
      </c>
      <c r="E1429" s="112" t="s">
        <v>8466</v>
      </c>
      <c r="F1429" s="110" t="s">
        <v>7982</v>
      </c>
      <c r="G1429" s="112" t="s">
        <v>5022</v>
      </c>
      <c r="H1429" s="112" t="s">
        <v>5023</v>
      </c>
      <c r="I1429" s="112"/>
      <c r="J1429" s="55" t="s">
        <v>7490</v>
      </c>
      <c r="K1429" s="55"/>
      <c r="L1429" s="112" t="s">
        <v>7469</v>
      </c>
      <c r="M1429" s="113">
        <v>0</v>
      </c>
      <c r="N1429" s="112" t="s">
        <v>8509</v>
      </c>
      <c r="O1429" s="112" t="s">
        <v>8514</v>
      </c>
      <c r="P1429" s="112" t="s">
        <v>3013</v>
      </c>
      <c r="Q1429" s="112" t="s">
        <v>74</v>
      </c>
      <c r="R1429" s="112"/>
      <c r="S1429" s="112"/>
    </row>
    <row r="1430" spans="1:19" x14ac:dyDescent="0.25">
      <c r="A1430" s="112" t="s">
        <v>78</v>
      </c>
      <c r="B1430" s="111">
        <v>21</v>
      </c>
      <c r="C1430" s="112" t="s">
        <v>4098</v>
      </c>
      <c r="D1430" s="49" t="s">
        <v>6484</v>
      </c>
      <c r="E1430" s="112" t="s">
        <v>8467</v>
      </c>
      <c r="F1430" s="110" t="s">
        <v>7983</v>
      </c>
      <c r="G1430" s="112" t="s">
        <v>5024</v>
      </c>
      <c r="H1430" s="112" t="s">
        <v>5025</v>
      </c>
      <c r="I1430" s="112"/>
      <c r="J1430" s="55" t="s">
        <v>7490</v>
      </c>
      <c r="K1430" s="55"/>
      <c r="L1430" s="112" t="s">
        <v>7469</v>
      </c>
      <c r="M1430" s="113">
        <v>0</v>
      </c>
      <c r="N1430" s="112" t="s">
        <v>8509</v>
      </c>
      <c r="O1430" s="112" t="s">
        <v>8514</v>
      </c>
      <c r="P1430" s="112" t="s">
        <v>3013</v>
      </c>
      <c r="Q1430" s="112" t="s">
        <v>74</v>
      </c>
      <c r="R1430" s="112"/>
      <c r="S1430" s="112"/>
    </row>
    <row r="1431" spans="1:19" x14ac:dyDescent="0.25">
      <c r="A1431" s="112" t="s">
        <v>78</v>
      </c>
      <c r="B1431" s="111">
        <v>22</v>
      </c>
      <c r="C1431" s="112" t="s">
        <v>4093</v>
      </c>
      <c r="D1431" s="49" t="s">
        <v>6479</v>
      </c>
      <c r="E1431" s="112" t="s">
        <v>8451</v>
      </c>
      <c r="F1431" s="110" t="s">
        <v>7979</v>
      </c>
      <c r="G1431" s="112" t="s">
        <v>5014</v>
      </c>
      <c r="H1431" s="112" t="s">
        <v>5015</v>
      </c>
      <c r="I1431" s="112"/>
      <c r="J1431" s="55" t="s">
        <v>7490</v>
      </c>
      <c r="K1431" s="55"/>
      <c r="L1431" s="49" t="s">
        <v>7469</v>
      </c>
      <c r="M1431" s="152">
        <v>0</v>
      </c>
      <c r="N1431" s="49" t="s">
        <v>8509</v>
      </c>
      <c r="O1431" s="49" t="s">
        <v>8514</v>
      </c>
      <c r="P1431" s="112" t="s">
        <v>6314</v>
      </c>
      <c r="Q1431" s="112" t="s">
        <v>74</v>
      </c>
      <c r="R1431" s="112"/>
      <c r="S1431" s="112"/>
    </row>
    <row r="1432" spans="1:19" x14ac:dyDescent="0.25">
      <c r="A1432" s="112" t="s">
        <v>78</v>
      </c>
      <c r="B1432" s="111">
        <v>23</v>
      </c>
      <c r="C1432" s="112" t="s">
        <v>4094</v>
      </c>
      <c r="D1432" s="49" t="s">
        <v>6480</v>
      </c>
      <c r="E1432" s="112" t="s">
        <v>8453</v>
      </c>
      <c r="F1432" s="110" t="s">
        <v>7980</v>
      </c>
      <c r="G1432" s="112" t="s">
        <v>5016</v>
      </c>
      <c r="H1432" s="112" t="s">
        <v>5017</v>
      </c>
      <c r="I1432" s="112"/>
      <c r="J1432" s="55" t="s">
        <v>7490</v>
      </c>
      <c r="K1432" s="55"/>
      <c r="L1432" s="49" t="s">
        <v>7469</v>
      </c>
      <c r="M1432" s="152">
        <v>0</v>
      </c>
      <c r="N1432" s="49" t="s">
        <v>8509</v>
      </c>
      <c r="O1432" s="49" t="s">
        <v>8514</v>
      </c>
      <c r="P1432" s="112" t="s">
        <v>6314</v>
      </c>
      <c r="Q1432" s="112" t="s">
        <v>74</v>
      </c>
      <c r="R1432" s="112"/>
      <c r="S1432" s="112"/>
    </row>
    <row r="1433" spans="1:19" x14ac:dyDescent="0.25">
      <c r="A1433" s="112" t="s">
        <v>78</v>
      </c>
      <c r="B1433" s="111">
        <v>24</v>
      </c>
      <c r="C1433" s="112" t="s">
        <v>4103</v>
      </c>
      <c r="D1433" s="49" t="s">
        <v>6489</v>
      </c>
      <c r="E1433" s="112" t="s">
        <v>8454</v>
      </c>
      <c r="F1433" s="110" t="s">
        <v>7986</v>
      </c>
      <c r="G1433" s="112" t="s">
        <v>5034</v>
      </c>
      <c r="H1433" s="112" t="s">
        <v>5035</v>
      </c>
      <c r="I1433" s="112"/>
      <c r="J1433" s="55" t="s">
        <v>7490</v>
      </c>
      <c r="K1433" s="55"/>
      <c r="L1433" s="49" t="s">
        <v>7469</v>
      </c>
      <c r="M1433" s="152">
        <v>0</v>
      </c>
      <c r="N1433" s="49" t="s">
        <v>8509</v>
      </c>
      <c r="O1433" s="49" t="s">
        <v>8514</v>
      </c>
      <c r="P1433" s="112" t="s">
        <v>195</v>
      </c>
      <c r="Q1433" s="112" t="s">
        <v>74</v>
      </c>
      <c r="R1433" s="112"/>
      <c r="S1433" s="112"/>
    </row>
    <row r="1434" spans="1:19" x14ac:dyDescent="0.25">
      <c r="A1434" s="112" t="s">
        <v>78</v>
      </c>
      <c r="B1434" s="111">
        <v>24</v>
      </c>
      <c r="C1434" s="112" t="s">
        <v>4110</v>
      </c>
      <c r="D1434" s="49" t="s">
        <v>6495</v>
      </c>
      <c r="E1434" s="112" t="s">
        <v>8460</v>
      </c>
      <c r="F1434" s="110" t="s">
        <v>7992</v>
      </c>
      <c r="G1434" s="112" t="s">
        <v>5048</v>
      </c>
      <c r="H1434" s="112" t="s">
        <v>5049</v>
      </c>
      <c r="I1434" s="112"/>
      <c r="J1434" s="55" t="s">
        <v>7490</v>
      </c>
      <c r="K1434" s="55"/>
      <c r="L1434" s="49" t="s">
        <v>7469</v>
      </c>
      <c r="M1434" s="152">
        <v>0</v>
      </c>
      <c r="N1434" s="49" t="s">
        <v>8509</v>
      </c>
      <c r="O1434" s="49" t="s">
        <v>8514</v>
      </c>
      <c r="P1434" s="112" t="s">
        <v>6315</v>
      </c>
      <c r="Q1434" s="112" t="s">
        <v>74</v>
      </c>
      <c r="R1434" s="112"/>
      <c r="S1434" s="112"/>
    </row>
    <row r="1435" spans="1:19" x14ac:dyDescent="0.25">
      <c r="A1435" s="112" t="s">
        <v>78</v>
      </c>
      <c r="B1435" s="111">
        <v>25</v>
      </c>
      <c r="C1435" s="112" t="s">
        <v>4102</v>
      </c>
      <c r="D1435" s="49" t="s">
        <v>6490</v>
      </c>
      <c r="E1435" s="112" t="s">
        <v>8455</v>
      </c>
      <c r="F1435" s="110" t="s">
        <v>7987</v>
      </c>
      <c r="G1435" s="112" t="s">
        <v>5032</v>
      </c>
      <c r="H1435" s="112" t="s">
        <v>5033</v>
      </c>
      <c r="I1435" s="112"/>
      <c r="J1435" s="55" t="s">
        <v>7490</v>
      </c>
      <c r="K1435" s="55"/>
      <c r="L1435" s="49" t="s">
        <v>7469</v>
      </c>
      <c r="M1435" s="152">
        <v>0</v>
      </c>
      <c r="N1435" s="49" t="s">
        <v>8509</v>
      </c>
      <c r="O1435" s="49" t="s">
        <v>8514</v>
      </c>
      <c r="P1435" s="112" t="s">
        <v>195</v>
      </c>
      <c r="Q1435" s="112" t="s">
        <v>74</v>
      </c>
      <c r="R1435" s="112"/>
      <c r="S1435" s="112"/>
    </row>
    <row r="1436" spans="1:19" x14ac:dyDescent="0.25">
      <c r="A1436" s="112" t="s">
        <v>78</v>
      </c>
      <c r="B1436" s="92">
        <v>25</v>
      </c>
      <c r="C1436" s="53" t="s">
        <v>256</v>
      </c>
      <c r="D1436" s="53" t="s">
        <v>1907</v>
      </c>
      <c r="E1436" s="49" t="s">
        <v>8440</v>
      </c>
      <c r="F1436" s="67" t="s">
        <v>2256</v>
      </c>
      <c r="G1436" s="53" t="s">
        <v>584</v>
      </c>
      <c r="H1436" s="53" t="s">
        <v>585</v>
      </c>
      <c r="I1436" s="67" t="s">
        <v>2439</v>
      </c>
      <c r="J1436" s="55" t="s">
        <v>7490</v>
      </c>
      <c r="K1436" s="55"/>
      <c r="L1436" s="49" t="s">
        <v>7469</v>
      </c>
      <c r="M1436" s="152">
        <v>1</v>
      </c>
      <c r="N1436" s="49" t="s">
        <v>8509</v>
      </c>
      <c r="O1436" s="49" t="s">
        <v>8514</v>
      </c>
      <c r="P1436" s="112" t="s">
        <v>250</v>
      </c>
      <c r="Q1436" s="112" t="s">
        <v>74</v>
      </c>
      <c r="R1436" s="112"/>
      <c r="S1436" s="112"/>
    </row>
    <row r="1437" spans="1:19" x14ac:dyDescent="0.25">
      <c r="A1437" s="112" t="s">
        <v>78</v>
      </c>
      <c r="B1437" s="111">
        <v>26</v>
      </c>
      <c r="C1437" s="112" t="s">
        <v>4087</v>
      </c>
      <c r="D1437" s="49" t="s">
        <v>6474</v>
      </c>
      <c r="E1437" s="112" t="s">
        <v>8462</v>
      </c>
      <c r="F1437" s="110" t="s">
        <v>7974</v>
      </c>
      <c r="G1437" s="112" t="s">
        <v>5002</v>
      </c>
      <c r="H1437" s="112" t="s">
        <v>5003</v>
      </c>
      <c r="I1437" s="112"/>
      <c r="J1437" s="55" t="s">
        <v>7490</v>
      </c>
      <c r="K1437" s="55"/>
      <c r="L1437" s="49" t="s">
        <v>7469</v>
      </c>
      <c r="M1437" s="152">
        <v>0</v>
      </c>
      <c r="N1437" s="49" t="s">
        <v>8509</v>
      </c>
      <c r="O1437" s="49" t="s">
        <v>8514</v>
      </c>
      <c r="P1437" s="112" t="s">
        <v>6309</v>
      </c>
      <c r="Q1437" s="112" t="s">
        <v>74</v>
      </c>
      <c r="R1437" s="112"/>
      <c r="S1437" s="112"/>
    </row>
    <row r="1438" spans="1:19" x14ac:dyDescent="0.25">
      <c r="A1438" s="112" t="s">
        <v>78</v>
      </c>
      <c r="B1438" s="111">
        <v>26</v>
      </c>
      <c r="C1438" s="112" t="s">
        <v>4101</v>
      </c>
      <c r="D1438" s="49" t="s">
        <v>6491</v>
      </c>
      <c r="E1438" s="112" t="s">
        <v>8456</v>
      </c>
      <c r="F1438" s="110" t="s">
        <v>7988</v>
      </c>
      <c r="G1438" s="112" t="s">
        <v>5030</v>
      </c>
      <c r="H1438" s="112" t="s">
        <v>5031</v>
      </c>
      <c r="I1438" s="112"/>
      <c r="J1438" s="55" t="s">
        <v>7490</v>
      </c>
      <c r="K1438" s="55"/>
      <c r="L1438" s="49" t="s">
        <v>7469</v>
      </c>
      <c r="M1438" s="152">
        <v>0</v>
      </c>
      <c r="N1438" s="49" t="s">
        <v>8509</v>
      </c>
      <c r="O1438" s="49" t="s">
        <v>8514</v>
      </c>
      <c r="P1438" s="112" t="s">
        <v>195</v>
      </c>
      <c r="Q1438" s="112" t="s">
        <v>74</v>
      </c>
      <c r="R1438" s="112"/>
      <c r="S1438" s="112"/>
    </row>
    <row r="1439" spans="1:19" x14ac:dyDescent="0.25">
      <c r="A1439" s="112" t="s">
        <v>78</v>
      </c>
      <c r="B1439" s="111">
        <v>27</v>
      </c>
      <c r="C1439" s="112" t="s">
        <v>4099</v>
      </c>
      <c r="D1439" s="49" t="s">
        <v>6485</v>
      </c>
      <c r="E1439" s="112" t="s">
        <v>8463</v>
      </c>
      <c r="F1439" s="110" t="s">
        <v>7984</v>
      </c>
      <c r="G1439" s="112" t="s">
        <v>5026</v>
      </c>
      <c r="H1439" s="112" t="s">
        <v>5027</v>
      </c>
      <c r="I1439" s="112"/>
      <c r="J1439" s="55" t="s">
        <v>7490</v>
      </c>
      <c r="K1439" s="55"/>
      <c r="L1439" s="49" t="s">
        <v>7469</v>
      </c>
      <c r="M1439" s="152">
        <v>0</v>
      </c>
      <c r="N1439" s="49" t="s">
        <v>8509</v>
      </c>
      <c r="O1439" s="49" t="s">
        <v>8514</v>
      </c>
      <c r="P1439" s="112" t="s">
        <v>3002</v>
      </c>
      <c r="Q1439" s="112" t="s">
        <v>74</v>
      </c>
      <c r="R1439" s="112"/>
      <c r="S1439" s="112"/>
    </row>
    <row r="1440" spans="1:19" x14ac:dyDescent="0.25">
      <c r="A1440" s="112" t="s">
        <v>78</v>
      </c>
      <c r="B1440" s="111">
        <v>29</v>
      </c>
      <c r="C1440" s="112" t="s">
        <v>4100</v>
      </c>
      <c r="D1440" s="61" t="s">
        <v>6486</v>
      </c>
      <c r="E1440" s="112" t="s">
        <v>8489</v>
      </c>
      <c r="F1440" s="110" t="s">
        <v>7985</v>
      </c>
      <c r="G1440" s="112" t="s">
        <v>5028</v>
      </c>
      <c r="H1440" s="112" t="s">
        <v>5029</v>
      </c>
      <c r="I1440" s="112"/>
      <c r="J1440" s="112" t="s">
        <v>3413</v>
      </c>
      <c r="K1440" s="112" t="s">
        <v>7489</v>
      </c>
      <c r="L1440" s="112" t="s">
        <v>91</v>
      </c>
      <c r="M1440" s="113">
        <v>0</v>
      </c>
      <c r="N1440" s="112" t="s">
        <v>8509</v>
      </c>
      <c r="O1440" s="112" t="s">
        <v>8514</v>
      </c>
      <c r="P1440" s="112" t="s">
        <v>92</v>
      </c>
      <c r="Q1440" s="112" t="s">
        <v>74</v>
      </c>
      <c r="R1440" s="112"/>
      <c r="S1440" s="112"/>
    </row>
    <row r="1441" spans="1:19" x14ac:dyDescent="0.25">
      <c r="A1441" s="112" t="s">
        <v>8550</v>
      </c>
      <c r="B1441" s="111">
        <v>-99</v>
      </c>
      <c r="C1441" s="112" t="s">
        <v>4052</v>
      </c>
      <c r="D1441" s="49" t="s">
        <v>6514</v>
      </c>
      <c r="E1441" s="112"/>
      <c r="F1441" s="110" t="s">
        <v>8015</v>
      </c>
      <c r="G1441" s="112" t="s">
        <v>4932</v>
      </c>
      <c r="H1441" s="112" t="s">
        <v>4933</v>
      </c>
      <c r="I1441" s="112"/>
      <c r="J1441" s="55" t="s">
        <v>7490</v>
      </c>
      <c r="K1441" s="55"/>
      <c r="L1441" s="49" t="s">
        <v>7469</v>
      </c>
      <c r="M1441" s="152">
        <v>0</v>
      </c>
      <c r="N1441" s="49" t="s">
        <v>8512</v>
      </c>
      <c r="O1441" s="49"/>
      <c r="P1441" s="112" t="s">
        <v>6309</v>
      </c>
      <c r="Q1441" s="112" t="s">
        <v>74</v>
      </c>
      <c r="R1441" s="112" t="s">
        <v>7582</v>
      </c>
      <c r="S1441" s="112"/>
    </row>
    <row r="1442" spans="1:19" x14ac:dyDescent="0.25">
      <c r="A1442" s="112" t="s">
        <v>8550</v>
      </c>
      <c r="B1442" s="111">
        <v>-99</v>
      </c>
      <c r="C1442" s="112" t="s">
        <v>4051</v>
      </c>
      <c r="D1442" s="49" t="s">
        <v>6513</v>
      </c>
      <c r="E1442" s="112"/>
      <c r="F1442" s="110" t="s">
        <v>8014</v>
      </c>
      <c r="G1442" s="112" t="s">
        <v>4930</v>
      </c>
      <c r="H1442" s="112" t="s">
        <v>4931</v>
      </c>
      <c r="I1442" s="112"/>
      <c r="J1442" s="55" t="s">
        <v>7490</v>
      </c>
      <c r="K1442" s="55"/>
      <c r="L1442" s="49" t="s">
        <v>7469</v>
      </c>
      <c r="M1442" s="152">
        <v>0</v>
      </c>
      <c r="N1442" s="49" t="s">
        <v>8512</v>
      </c>
      <c r="O1442" s="49"/>
      <c r="P1442" s="112" t="s">
        <v>3002</v>
      </c>
      <c r="Q1442" s="112" t="s">
        <v>74</v>
      </c>
      <c r="R1442" s="112" t="s">
        <v>7582</v>
      </c>
      <c r="S1442" s="112"/>
    </row>
    <row r="1443" spans="1:19" x14ac:dyDescent="0.25">
      <c r="A1443" s="112" t="s">
        <v>8550</v>
      </c>
      <c r="B1443" s="113">
        <v>-99</v>
      </c>
      <c r="C1443" s="112" t="s">
        <v>3962</v>
      </c>
      <c r="D1443" s="49"/>
      <c r="E1443" s="112"/>
      <c r="F1443" s="112"/>
      <c r="G1443" s="120" t="s">
        <v>301</v>
      </c>
      <c r="H1443" s="120" t="s">
        <v>4758</v>
      </c>
      <c r="I1443" s="112"/>
      <c r="J1443" s="55" t="s">
        <v>7490</v>
      </c>
      <c r="K1443" s="55"/>
      <c r="L1443" s="53" t="s">
        <v>7470</v>
      </c>
      <c r="M1443" s="154" t="s">
        <v>8508</v>
      </c>
      <c r="N1443" s="55" t="s">
        <v>8510</v>
      </c>
      <c r="O1443" s="55"/>
      <c r="P1443" s="112" t="s">
        <v>100</v>
      </c>
      <c r="Q1443" s="112" t="s">
        <v>74</v>
      </c>
      <c r="R1443" s="112"/>
      <c r="S1443" s="112"/>
    </row>
    <row r="1444" spans="1:19" x14ac:dyDescent="0.25">
      <c r="A1444" s="112" t="s">
        <v>8550</v>
      </c>
      <c r="B1444" s="111">
        <v>-99</v>
      </c>
      <c r="C1444" s="112" t="s">
        <v>4109</v>
      </c>
      <c r="D1444" s="49"/>
      <c r="E1444" s="112"/>
      <c r="F1444" s="112"/>
      <c r="G1444" s="112" t="s">
        <v>5046</v>
      </c>
      <c r="H1444" s="112" t="s">
        <v>5047</v>
      </c>
      <c r="I1444" s="112"/>
      <c r="J1444" s="55" t="s">
        <v>7490</v>
      </c>
      <c r="K1444" s="55"/>
      <c r="L1444" s="49" t="s">
        <v>7469</v>
      </c>
      <c r="M1444" s="152">
        <v>0</v>
      </c>
      <c r="N1444" s="49" t="s">
        <v>8512</v>
      </c>
      <c r="O1444" s="49"/>
      <c r="P1444" s="112" t="s">
        <v>235</v>
      </c>
      <c r="Q1444" s="112" t="s">
        <v>74</v>
      </c>
      <c r="R1444" s="112" t="s">
        <v>7582</v>
      </c>
      <c r="S1444" s="112"/>
    </row>
    <row r="1445" spans="1:19" x14ac:dyDescent="0.25">
      <c r="A1445" s="112" t="s">
        <v>8550</v>
      </c>
      <c r="B1445" s="111">
        <v>-99</v>
      </c>
      <c r="C1445" s="112" t="s">
        <v>4057</v>
      </c>
      <c r="D1445" s="49" t="s">
        <v>6521</v>
      </c>
      <c r="E1445" s="112"/>
      <c r="F1445" s="110" t="s">
        <v>8020</v>
      </c>
      <c r="G1445" s="112" t="s">
        <v>4942</v>
      </c>
      <c r="H1445" s="112" t="s">
        <v>4943</v>
      </c>
      <c r="I1445" s="112"/>
      <c r="J1445" s="55" t="s">
        <v>7490</v>
      </c>
      <c r="K1445" s="55"/>
      <c r="L1445" s="49" t="s">
        <v>7469</v>
      </c>
      <c r="M1445" s="152">
        <v>0</v>
      </c>
      <c r="N1445" s="49" t="s">
        <v>8512</v>
      </c>
      <c r="O1445" s="49"/>
      <c r="P1445" s="112" t="s">
        <v>235</v>
      </c>
      <c r="Q1445" s="112" t="s">
        <v>74</v>
      </c>
      <c r="R1445" s="112" t="s">
        <v>7582</v>
      </c>
      <c r="S1445" s="112"/>
    </row>
    <row r="1446" spans="1:19" x14ac:dyDescent="0.25">
      <c r="A1446" s="112" t="s">
        <v>8550</v>
      </c>
      <c r="B1446" s="111">
        <v>-99</v>
      </c>
      <c r="C1446" s="112" t="s">
        <v>4108</v>
      </c>
      <c r="D1446" s="49"/>
      <c r="E1446" s="112"/>
      <c r="F1446" s="112"/>
      <c r="G1446" s="112" t="s">
        <v>5044</v>
      </c>
      <c r="H1446" s="112" t="s">
        <v>5045</v>
      </c>
      <c r="I1446" s="112"/>
      <c r="J1446" s="55" t="s">
        <v>7490</v>
      </c>
      <c r="K1446" s="55"/>
      <c r="L1446" s="49" t="s">
        <v>7469</v>
      </c>
      <c r="M1446" s="152">
        <v>0</v>
      </c>
      <c r="N1446" s="49" t="s">
        <v>8512</v>
      </c>
      <c r="O1446" s="49"/>
      <c r="P1446" s="112" t="s">
        <v>235</v>
      </c>
      <c r="Q1446" s="112" t="s">
        <v>74</v>
      </c>
      <c r="R1446" s="112" t="s">
        <v>7582</v>
      </c>
      <c r="S1446" s="112"/>
    </row>
    <row r="1447" spans="1:19" x14ac:dyDescent="0.25">
      <c r="A1447" s="112" t="s">
        <v>8550</v>
      </c>
      <c r="B1447" s="111">
        <v>-99</v>
      </c>
      <c r="C1447" s="112" t="s">
        <v>4058</v>
      </c>
      <c r="D1447" s="49" t="s">
        <v>6522</v>
      </c>
      <c r="E1447" s="112"/>
      <c r="F1447" s="110" t="s">
        <v>8021</v>
      </c>
      <c r="G1447" s="112" t="s">
        <v>4944</v>
      </c>
      <c r="H1447" s="112" t="s">
        <v>4945</v>
      </c>
      <c r="I1447" s="112"/>
      <c r="J1447" s="55" t="s">
        <v>7490</v>
      </c>
      <c r="K1447" s="55"/>
      <c r="L1447" s="49" t="s">
        <v>7469</v>
      </c>
      <c r="M1447" s="152">
        <v>0</v>
      </c>
      <c r="N1447" s="49" t="s">
        <v>8512</v>
      </c>
      <c r="O1447" s="49"/>
      <c r="P1447" s="112" t="s">
        <v>235</v>
      </c>
      <c r="Q1447" s="112" t="s">
        <v>74</v>
      </c>
      <c r="R1447" s="112" t="s">
        <v>7582</v>
      </c>
      <c r="S1447" s="112"/>
    </row>
    <row r="1448" spans="1:19" x14ac:dyDescent="0.25">
      <c r="A1448" s="112" t="s">
        <v>8550</v>
      </c>
      <c r="B1448" s="111">
        <v>-99</v>
      </c>
      <c r="C1448" s="120" t="s">
        <v>4083</v>
      </c>
      <c r="D1448" s="49"/>
      <c r="E1448" s="112"/>
      <c r="F1448" s="112" t="s">
        <v>8030</v>
      </c>
      <c r="G1448" s="112" t="s">
        <v>4994</v>
      </c>
      <c r="H1448" s="112" t="s">
        <v>4995</v>
      </c>
      <c r="I1448" s="112"/>
      <c r="J1448" s="55" t="s">
        <v>7490</v>
      </c>
      <c r="K1448" s="55"/>
      <c r="L1448" s="120" t="s">
        <v>7470</v>
      </c>
      <c r="M1448" s="138">
        <v>0</v>
      </c>
      <c r="N1448" s="120" t="s">
        <v>8509</v>
      </c>
      <c r="O1448" s="120"/>
      <c r="P1448" s="112" t="s">
        <v>100</v>
      </c>
      <c r="Q1448" s="112" t="s">
        <v>74</v>
      </c>
      <c r="R1448" s="112"/>
      <c r="S1448" s="112"/>
    </row>
    <row r="1449" spans="1:19" x14ac:dyDescent="0.25">
      <c r="A1449" s="112" t="s">
        <v>8550</v>
      </c>
      <c r="B1449" s="111">
        <v>-99</v>
      </c>
      <c r="C1449" s="120" t="s">
        <v>4084</v>
      </c>
      <c r="D1449" s="112" t="s">
        <v>4997</v>
      </c>
      <c r="E1449" s="112"/>
      <c r="F1449" s="110" t="s">
        <v>8031</v>
      </c>
      <c r="G1449" s="112" t="s">
        <v>4996</v>
      </c>
      <c r="H1449" s="112" t="s">
        <v>4997</v>
      </c>
      <c r="I1449" s="112"/>
      <c r="J1449" s="55" t="s">
        <v>7490</v>
      </c>
      <c r="K1449" s="55"/>
      <c r="L1449" s="112" t="s">
        <v>7469</v>
      </c>
      <c r="M1449" s="113">
        <v>0</v>
      </c>
      <c r="N1449" s="112" t="s">
        <v>8509</v>
      </c>
      <c r="O1449" s="112"/>
      <c r="P1449" s="112" t="s">
        <v>100</v>
      </c>
      <c r="Q1449" s="112" t="s">
        <v>74</v>
      </c>
      <c r="R1449" s="112"/>
      <c r="S1449" s="112"/>
    </row>
    <row r="1450" spans="1:19" x14ac:dyDescent="0.25">
      <c r="A1450" s="112" t="s">
        <v>8550</v>
      </c>
      <c r="B1450" s="111">
        <v>-99</v>
      </c>
      <c r="C1450" s="112" t="s">
        <v>4111</v>
      </c>
      <c r="D1450" s="49"/>
      <c r="E1450" s="112"/>
      <c r="F1450" s="112"/>
      <c r="G1450" s="112" t="s">
        <v>5050</v>
      </c>
      <c r="H1450" s="112" t="s">
        <v>5051</v>
      </c>
      <c r="I1450" s="112"/>
      <c r="J1450" s="55" t="s">
        <v>7490</v>
      </c>
      <c r="K1450" s="55"/>
      <c r="L1450" s="49" t="s">
        <v>7469</v>
      </c>
      <c r="M1450" s="152">
        <v>0</v>
      </c>
      <c r="N1450" s="49" t="s">
        <v>8512</v>
      </c>
      <c r="O1450" s="49"/>
      <c r="P1450" s="112" t="s">
        <v>6314</v>
      </c>
      <c r="Q1450" s="112" t="s">
        <v>74</v>
      </c>
      <c r="R1450" s="112" t="s">
        <v>7582</v>
      </c>
      <c r="S1450" s="112"/>
    </row>
    <row r="1451" spans="1:19" x14ac:dyDescent="0.25">
      <c r="A1451" s="112" t="s">
        <v>8550</v>
      </c>
      <c r="B1451" s="111">
        <v>-99</v>
      </c>
      <c r="C1451" s="112" t="s">
        <v>4082</v>
      </c>
      <c r="D1451" s="49" t="s">
        <v>6528</v>
      </c>
      <c r="E1451" s="112"/>
      <c r="F1451" s="112"/>
      <c r="G1451" s="112" t="s">
        <v>4992</v>
      </c>
      <c r="H1451" s="112" t="s">
        <v>4993</v>
      </c>
      <c r="I1451" s="112"/>
      <c r="J1451" s="55" t="s">
        <v>7490</v>
      </c>
      <c r="K1451" s="55"/>
      <c r="L1451" s="49" t="s">
        <v>7469</v>
      </c>
      <c r="M1451" s="152">
        <v>0</v>
      </c>
      <c r="N1451" s="49" t="s">
        <v>8512</v>
      </c>
      <c r="O1451" s="49"/>
      <c r="P1451" s="112" t="s">
        <v>165</v>
      </c>
      <c r="Q1451" s="112" t="s">
        <v>74</v>
      </c>
      <c r="R1451" s="112" t="s">
        <v>7582</v>
      </c>
      <c r="S1451" s="112"/>
    </row>
    <row r="1452" spans="1:19" x14ac:dyDescent="0.25">
      <c r="A1452" s="112" t="s">
        <v>8550</v>
      </c>
      <c r="B1452" s="111">
        <v>-99</v>
      </c>
      <c r="C1452" s="112" t="s">
        <v>4059</v>
      </c>
      <c r="D1452" s="49" t="s">
        <v>6523</v>
      </c>
      <c r="E1452" s="112"/>
      <c r="F1452" s="110" t="s">
        <v>8022</v>
      </c>
      <c r="G1452" s="112" t="s">
        <v>4946</v>
      </c>
      <c r="H1452" s="112" t="s">
        <v>4947</v>
      </c>
      <c r="I1452" s="112"/>
      <c r="J1452" s="55" t="s">
        <v>7490</v>
      </c>
      <c r="K1452" s="55"/>
      <c r="L1452" s="49" t="s">
        <v>7469</v>
      </c>
      <c r="M1452" s="152">
        <v>0</v>
      </c>
      <c r="N1452" s="49" t="s">
        <v>8512</v>
      </c>
      <c r="O1452" s="49"/>
      <c r="P1452" s="112" t="s">
        <v>165</v>
      </c>
      <c r="Q1452" s="112" t="s">
        <v>74</v>
      </c>
      <c r="R1452" s="112" t="s">
        <v>7582</v>
      </c>
      <c r="S1452" s="112"/>
    </row>
    <row r="1453" spans="1:19" x14ac:dyDescent="0.25">
      <c r="A1453" s="112" t="s">
        <v>8550</v>
      </c>
      <c r="B1453" s="111">
        <v>-99</v>
      </c>
      <c r="C1453" s="112" t="s">
        <v>4085</v>
      </c>
      <c r="D1453" s="49" t="s">
        <v>6527</v>
      </c>
      <c r="E1453" s="112"/>
      <c r="F1453" s="112"/>
      <c r="G1453" s="112" t="s">
        <v>4998</v>
      </c>
      <c r="H1453" s="112" t="s">
        <v>4999</v>
      </c>
      <c r="I1453" s="112"/>
      <c r="J1453" s="55" t="s">
        <v>7490</v>
      </c>
      <c r="K1453" s="55"/>
      <c r="L1453" s="112" t="s">
        <v>7469</v>
      </c>
      <c r="M1453" s="113">
        <v>0</v>
      </c>
      <c r="N1453" s="49" t="s">
        <v>8512</v>
      </c>
      <c r="O1453" s="49"/>
      <c r="P1453" s="112" t="s">
        <v>6312</v>
      </c>
      <c r="Q1453" s="112" t="s">
        <v>74</v>
      </c>
      <c r="R1453" s="112" t="s">
        <v>7582</v>
      </c>
      <c r="S1453" s="112"/>
    </row>
    <row r="1454" spans="1:19" x14ac:dyDescent="0.25">
      <c r="A1454" s="112" t="s">
        <v>8550</v>
      </c>
      <c r="B1454" s="111">
        <v>-99</v>
      </c>
      <c r="C1454" s="112" t="s">
        <v>4066</v>
      </c>
      <c r="D1454" s="53" t="s">
        <v>6496</v>
      </c>
      <c r="E1454" s="112"/>
      <c r="F1454" s="112"/>
      <c r="G1454" s="112" t="s">
        <v>4960</v>
      </c>
      <c r="H1454" s="112" t="s">
        <v>4961</v>
      </c>
      <c r="I1454" s="112"/>
      <c r="J1454" s="55" t="s">
        <v>7490</v>
      </c>
      <c r="K1454" s="55"/>
      <c r="L1454" s="49" t="s">
        <v>7469</v>
      </c>
      <c r="M1454" s="152">
        <v>0</v>
      </c>
      <c r="N1454" s="49" t="s">
        <v>8512</v>
      </c>
      <c r="O1454" s="49"/>
      <c r="P1454" s="112" t="s">
        <v>249</v>
      </c>
      <c r="Q1454" s="112" t="s">
        <v>74</v>
      </c>
      <c r="R1454" s="112" t="s">
        <v>7582</v>
      </c>
      <c r="S1454" s="112"/>
    </row>
    <row r="1455" spans="1:19" x14ac:dyDescent="0.25">
      <c r="A1455" s="112" t="s">
        <v>8550</v>
      </c>
      <c r="B1455" s="111">
        <v>-99</v>
      </c>
      <c r="C1455" s="112" t="s">
        <v>4067</v>
      </c>
      <c r="D1455" s="53" t="s">
        <v>6497</v>
      </c>
      <c r="E1455" s="112"/>
      <c r="F1455" s="110" t="s">
        <v>7996</v>
      </c>
      <c r="G1455" s="112" t="s">
        <v>4962</v>
      </c>
      <c r="H1455" s="112" t="s">
        <v>4963</v>
      </c>
      <c r="I1455" s="112"/>
      <c r="J1455" s="55" t="s">
        <v>7490</v>
      </c>
      <c r="K1455" s="55"/>
      <c r="L1455" s="49" t="s">
        <v>7469</v>
      </c>
      <c r="M1455" s="152">
        <v>0</v>
      </c>
      <c r="N1455" s="49" t="s">
        <v>8512</v>
      </c>
      <c r="O1455" s="49"/>
      <c r="P1455" s="112" t="s">
        <v>249</v>
      </c>
      <c r="Q1455" s="112" t="s">
        <v>74</v>
      </c>
      <c r="R1455" s="112" t="s">
        <v>7582</v>
      </c>
      <c r="S1455" s="112"/>
    </row>
    <row r="1456" spans="1:19" x14ac:dyDescent="0.25">
      <c r="A1456" s="112" t="s">
        <v>8550</v>
      </c>
      <c r="B1456" s="111">
        <v>-99</v>
      </c>
      <c r="C1456" s="112" t="s">
        <v>4068</v>
      </c>
      <c r="D1456" s="53" t="s">
        <v>6499</v>
      </c>
      <c r="E1456" s="112"/>
      <c r="F1456" s="110" t="s">
        <v>7997</v>
      </c>
      <c r="G1456" s="112" t="s">
        <v>4964</v>
      </c>
      <c r="H1456" s="112" t="s">
        <v>4965</v>
      </c>
      <c r="I1456" s="112"/>
      <c r="J1456" s="55" t="s">
        <v>7490</v>
      </c>
      <c r="K1456" s="55"/>
      <c r="L1456" s="49" t="s">
        <v>7469</v>
      </c>
      <c r="M1456" s="152">
        <v>0</v>
      </c>
      <c r="N1456" s="49" t="s">
        <v>8512</v>
      </c>
      <c r="O1456" s="49"/>
      <c r="P1456" s="112" t="s">
        <v>249</v>
      </c>
      <c r="Q1456" s="112" t="s">
        <v>74</v>
      </c>
      <c r="R1456" s="112" t="s">
        <v>7582</v>
      </c>
      <c r="S1456" s="112"/>
    </row>
    <row r="1457" spans="1:19" x14ac:dyDescent="0.25">
      <c r="A1457" s="112" t="s">
        <v>8550</v>
      </c>
      <c r="B1457" s="111">
        <v>-99</v>
      </c>
      <c r="C1457" s="112" t="s">
        <v>4069</v>
      </c>
      <c r="D1457" s="53" t="s">
        <v>6500</v>
      </c>
      <c r="E1457" s="112"/>
      <c r="F1457" s="110" t="s">
        <v>7998</v>
      </c>
      <c r="G1457" s="112" t="s">
        <v>4966</v>
      </c>
      <c r="H1457" s="112" t="s">
        <v>4967</v>
      </c>
      <c r="I1457" s="112"/>
      <c r="J1457" s="55" t="s">
        <v>7490</v>
      </c>
      <c r="K1457" s="55"/>
      <c r="L1457" s="49" t="s">
        <v>7469</v>
      </c>
      <c r="M1457" s="152">
        <v>0</v>
      </c>
      <c r="N1457" s="49" t="s">
        <v>8512</v>
      </c>
      <c r="O1457" s="49"/>
      <c r="P1457" s="112" t="s">
        <v>249</v>
      </c>
      <c r="Q1457" s="112" t="s">
        <v>74</v>
      </c>
      <c r="R1457" s="112" t="s">
        <v>7582</v>
      </c>
      <c r="S1457" s="112"/>
    </row>
    <row r="1458" spans="1:19" x14ac:dyDescent="0.25">
      <c r="A1458" s="112" t="s">
        <v>8550</v>
      </c>
      <c r="B1458" s="111">
        <v>-99</v>
      </c>
      <c r="C1458" s="112" t="s">
        <v>4070</v>
      </c>
      <c r="D1458" s="53" t="s">
        <v>6498</v>
      </c>
      <c r="E1458" s="112"/>
      <c r="F1458" s="110" t="s">
        <v>8000</v>
      </c>
      <c r="G1458" s="112" t="s">
        <v>4968</v>
      </c>
      <c r="H1458" s="112" t="s">
        <v>4969</v>
      </c>
      <c r="I1458" s="112"/>
      <c r="J1458" s="55" t="s">
        <v>7490</v>
      </c>
      <c r="K1458" s="55"/>
      <c r="L1458" s="49" t="s">
        <v>7469</v>
      </c>
      <c r="M1458" s="152">
        <v>0</v>
      </c>
      <c r="N1458" s="49" t="s">
        <v>8512</v>
      </c>
      <c r="O1458" s="49"/>
      <c r="P1458" s="112" t="s">
        <v>249</v>
      </c>
      <c r="Q1458" s="112" t="s">
        <v>74</v>
      </c>
      <c r="R1458" s="112" t="s">
        <v>7582</v>
      </c>
      <c r="S1458" s="112"/>
    </row>
    <row r="1459" spans="1:19" x14ac:dyDescent="0.25">
      <c r="A1459" s="112" t="s">
        <v>8550</v>
      </c>
      <c r="B1459" s="111">
        <v>-99</v>
      </c>
      <c r="C1459" s="112" t="s">
        <v>4060</v>
      </c>
      <c r="D1459" s="49" t="s">
        <v>6524</v>
      </c>
      <c r="E1459" s="112"/>
      <c r="F1459" s="110" t="s">
        <v>8023</v>
      </c>
      <c r="G1459" s="112" t="s">
        <v>4948</v>
      </c>
      <c r="H1459" s="112" t="s">
        <v>4949</v>
      </c>
      <c r="I1459" s="112"/>
      <c r="J1459" s="55" t="s">
        <v>7490</v>
      </c>
      <c r="K1459" s="55"/>
      <c r="L1459" s="49" t="s">
        <v>7469</v>
      </c>
      <c r="M1459" s="152">
        <v>0</v>
      </c>
      <c r="N1459" s="49" t="s">
        <v>8512</v>
      </c>
      <c r="O1459" s="49"/>
      <c r="P1459" s="112" t="s">
        <v>249</v>
      </c>
      <c r="Q1459" s="112" t="s">
        <v>74</v>
      </c>
      <c r="R1459" s="112" t="s">
        <v>7582</v>
      </c>
      <c r="S1459" s="112"/>
    </row>
    <row r="1460" spans="1:19" x14ac:dyDescent="0.25">
      <c r="A1460" s="112" t="s">
        <v>8550</v>
      </c>
      <c r="B1460" s="111">
        <v>-99</v>
      </c>
      <c r="C1460" s="112" t="s">
        <v>4056</v>
      </c>
      <c r="D1460" s="61" t="s">
        <v>6520</v>
      </c>
      <c r="E1460" s="112"/>
      <c r="F1460" s="110" t="s">
        <v>8019</v>
      </c>
      <c r="G1460" s="112" t="s">
        <v>4940</v>
      </c>
      <c r="H1460" s="112" t="s">
        <v>4941</v>
      </c>
      <c r="I1460" s="112"/>
      <c r="J1460" s="55" t="s">
        <v>7490</v>
      </c>
      <c r="K1460" s="55"/>
      <c r="L1460" s="49" t="s">
        <v>7471</v>
      </c>
      <c r="M1460" s="152">
        <v>0</v>
      </c>
      <c r="N1460" s="49" t="s">
        <v>8512</v>
      </c>
      <c r="O1460" s="49"/>
      <c r="P1460" s="112" t="s">
        <v>3951</v>
      </c>
      <c r="Q1460" s="112" t="s">
        <v>74</v>
      </c>
      <c r="R1460" s="112" t="s">
        <v>7582</v>
      </c>
      <c r="S1460" s="112"/>
    </row>
    <row r="1461" spans="1:19" x14ac:dyDescent="0.25">
      <c r="A1461" s="112" t="s">
        <v>8550</v>
      </c>
      <c r="B1461" s="111">
        <v>-99</v>
      </c>
      <c r="C1461" s="112" t="s">
        <v>4071</v>
      </c>
      <c r="D1461" s="53" t="s">
        <v>4971</v>
      </c>
      <c r="E1461" s="112"/>
      <c r="F1461" s="110" t="s">
        <v>8001</v>
      </c>
      <c r="G1461" s="112" t="s">
        <v>4970</v>
      </c>
      <c r="H1461" s="112" t="s">
        <v>4971</v>
      </c>
      <c r="I1461" s="112"/>
      <c r="J1461" s="55" t="s">
        <v>7490</v>
      </c>
      <c r="K1461" s="55"/>
      <c r="L1461" s="49" t="s">
        <v>7469</v>
      </c>
      <c r="M1461" s="152">
        <v>0</v>
      </c>
      <c r="N1461" s="49" t="s">
        <v>8512</v>
      </c>
      <c r="O1461" s="49"/>
      <c r="P1461" s="112" t="s">
        <v>195</v>
      </c>
      <c r="Q1461" s="112" t="s">
        <v>74</v>
      </c>
      <c r="R1461" s="112" t="s">
        <v>7582</v>
      </c>
      <c r="S1461" s="112"/>
    </row>
    <row r="1462" spans="1:19" x14ac:dyDescent="0.25">
      <c r="A1462" s="112" t="s">
        <v>8550</v>
      </c>
      <c r="B1462" s="92">
        <v>-99</v>
      </c>
      <c r="C1462" s="54" t="s">
        <v>248</v>
      </c>
      <c r="D1462" s="56"/>
      <c r="E1462" s="61"/>
      <c r="F1462" s="54"/>
      <c r="G1462" s="54" t="s">
        <v>571</v>
      </c>
      <c r="H1462" s="54" t="s">
        <v>572</v>
      </c>
      <c r="I1462" s="54" t="s">
        <v>2432</v>
      </c>
      <c r="J1462" s="56" t="s">
        <v>7490</v>
      </c>
      <c r="K1462" s="56"/>
      <c r="L1462" s="49" t="s">
        <v>7469</v>
      </c>
      <c r="M1462" s="152">
        <v>2</v>
      </c>
      <c r="N1462" s="49" t="s">
        <v>8512</v>
      </c>
      <c r="O1462" s="49"/>
      <c r="P1462" s="112" t="s">
        <v>235</v>
      </c>
      <c r="Q1462" s="112" t="s">
        <v>74</v>
      </c>
      <c r="R1462" s="112" t="s">
        <v>7582</v>
      </c>
      <c r="S1462" s="112"/>
    </row>
    <row r="1463" spans="1:19" x14ac:dyDescent="0.25">
      <c r="A1463" s="112" t="s">
        <v>8550</v>
      </c>
      <c r="B1463" s="111">
        <v>-99</v>
      </c>
      <c r="C1463" s="112" t="s">
        <v>4072</v>
      </c>
      <c r="D1463" s="49" t="s">
        <v>6505</v>
      </c>
      <c r="E1463" s="112"/>
      <c r="F1463" s="110" t="s">
        <v>8005</v>
      </c>
      <c r="G1463" s="112" t="s">
        <v>4972</v>
      </c>
      <c r="H1463" s="112" t="s">
        <v>4973</v>
      </c>
      <c r="I1463" s="112"/>
      <c r="J1463" s="55" t="s">
        <v>7490</v>
      </c>
      <c r="K1463" s="55"/>
      <c r="L1463" s="49" t="s">
        <v>7469</v>
      </c>
      <c r="M1463" s="152">
        <v>0</v>
      </c>
      <c r="N1463" s="49" t="s">
        <v>8512</v>
      </c>
      <c r="O1463" s="49"/>
      <c r="P1463" s="112" t="s">
        <v>235</v>
      </c>
      <c r="Q1463" s="112" t="s">
        <v>74</v>
      </c>
      <c r="R1463" s="112" t="s">
        <v>7582</v>
      </c>
      <c r="S1463" s="112"/>
    </row>
    <row r="1464" spans="1:19" x14ac:dyDescent="0.25">
      <c r="A1464" s="112" t="s">
        <v>8550</v>
      </c>
      <c r="B1464" s="111">
        <v>-99</v>
      </c>
      <c r="C1464" s="112" t="s">
        <v>4073</v>
      </c>
      <c r="D1464" s="49" t="s">
        <v>6507</v>
      </c>
      <c r="E1464" s="112"/>
      <c r="F1464" s="110" t="s">
        <v>8007</v>
      </c>
      <c r="G1464" s="112" t="s">
        <v>4974</v>
      </c>
      <c r="H1464" s="112" t="s">
        <v>4975</v>
      </c>
      <c r="I1464" s="112"/>
      <c r="J1464" s="55" t="s">
        <v>7490</v>
      </c>
      <c r="K1464" s="55"/>
      <c r="L1464" s="49" t="s">
        <v>7469</v>
      </c>
      <c r="M1464" s="152">
        <v>0</v>
      </c>
      <c r="N1464" s="49" t="s">
        <v>8512</v>
      </c>
      <c r="O1464" s="49"/>
      <c r="P1464" s="112" t="s">
        <v>235</v>
      </c>
      <c r="Q1464" s="112" t="s">
        <v>74</v>
      </c>
      <c r="R1464" s="112" t="s">
        <v>7582</v>
      </c>
      <c r="S1464" s="112"/>
    </row>
    <row r="1465" spans="1:19" x14ac:dyDescent="0.25">
      <c r="A1465" s="112" t="s">
        <v>8550</v>
      </c>
      <c r="B1465" s="111">
        <v>-99</v>
      </c>
      <c r="C1465" s="112" t="s">
        <v>4074</v>
      </c>
      <c r="D1465" s="49" t="s">
        <v>6508</v>
      </c>
      <c r="E1465" s="112"/>
      <c r="F1465" s="110" t="s">
        <v>8009</v>
      </c>
      <c r="G1465" s="112" t="s">
        <v>4976</v>
      </c>
      <c r="H1465" s="112" t="s">
        <v>4977</v>
      </c>
      <c r="I1465" s="112"/>
      <c r="J1465" s="55" t="s">
        <v>7490</v>
      </c>
      <c r="K1465" s="55"/>
      <c r="L1465" s="49" t="s">
        <v>7469</v>
      </c>
      <c r="M1465" s="152">
        <v>0</v>
      </c>
      <c r="N1465" s="49" t="s">
        <v>8512</v>
      </c>
      <c r="O1465" s="49"/>
      <c r="P1465" s="112" t="s">
        <v>235</v>
      </c>
      <c r="Q1465" s="112" t="s">
        <v>74</v>
      </c>
      <c r="R1465" s="112" t="s">
        <v>7582</v>
      </c>
      <c r="S1465" s="112"/>
    </row>
    <row r="1466" spans="1:19" x14ac:dyDescent="0.25">
      <c r="A1466" s="112" t="s">
        <v>8550</v>
      </c>
      <c r="B1466" s="111">
        <v>-99</v>
      </c>
      <c r="C1466" s="112" t="s">
        <v>4075</v>
      </c>
      <c r="D1466" s="49" t="s">
        <v>6510</v>
      </c>
      <c r="F1466" s="110" t="s">
        <v>8011</v>
      </c>
      <c r="G1466" s="112" t="s">
        <v>4978</v>
      </c>
      <c r="H1466" s="112" t="s">
        <v>4979</v>
      </c>
      <c r="I1466" s="112"/>
      <c r="J1466" s="55" t="s">
        <v>7490</v>
      </c>
      <c r="K1466" s="55"/>
      <c r="L1466" s="49" t="s">
        <v>7469</v>
      </c>
      <c r="M1466" s="152">
        <v>0</v>
      </c>
      <c r="N1466" s="49" t="s">
        <v>8512</v>
      </c>
      <c r="O1466" s="49"/>
      <c r="P1466" s="112" t="s">
        <v>235</v>
      </c>
      <c r="Q1466" s="112" t="s">
        <v>74</v>
      </c>
      <c r="R1466" s="112" t="s">
        <v>7582</v>
      </c>
      <c r="S1466" s="112"/>
    </row>
    <row r="1467" spans="1:19" x14ac:dyDescent="0.25">
      <c r="A1467" s="112" t="s">
        <v>8550</v>
      </c>
      <c r="B1467" s="111">
        <v>-99</v>
      </c>
      <c r="C1467" s="112" t="s">
        <v>4076</v>
      </c>
      <c r="D1467" s="49" t="s">
        <v>6512</v>
      </c>
      <c r="F1467" s="110" t="s">
        <v>8013</v>
      </c>
      <c r="G1467" s="112" t="s">
        <v>4980</v>
      </c>
      <c r="H1467" s="112" t="s">
        <v>4981</v>
      </c>
      <c r="I1467" s="112"/>
      <c r="J1467" s="55" t="s">
        <v>7490</v>
      </c>
      <c r="K1467" s="55"/>
      <c r="L1467" s="49" t="s">
        <v>7469</v>
      </c>
      <c r="M1467" s="152">
        <v>0</v>
      </c>
      <c r="N1467" s="49" t="s">
        <v>8512</v>
      </c>
      <c r="O1467" s="49"/>
      <c r="P1467" s="112" t="s">
        <v>235</v>
      </c>
      <c r="Q1467" s="112" t="s">
        <v>74</v>
      </c>
      <c r="R1467" s="112" t="s">
        <v>7582</v>
      </c>
      <c r="S1467" s="112"/>
    </row>
    <row r="1468" spans="1:19" x14ac:dyDescent="0.25">
      <c r="A1468" s="112" t="s">
        <v>8550</v>
      </c>
      <c r="B1468" s="111">
        <v>-99</v>
      </c>
      <c r="C1468" s="112" t="s">
        <v>4077</v>
      </c>
      <c r="D1468" s="49" t="s">
        <v>6518</v>
      </c>
      <c r="E1468" s="112"/>
      <c r="F1468" s="110" t="s">
        <v>8017</v>
      </c>
      <c r="G1468" s="112" t="s">
        <v>4982</v>
      </c>
      <c r="H1468" s="112" t="s">
        <v>4983</v>
      </c>
      <c r="I1468" s="112"/>
      <c r="J1468" s="55" t="s">
        <v>7490</v>
      </c>
      <c r="K1468" s="55"/>
      <c r="L1468" s="49" t="s">
        <v>7469</v>
      </c>
      <c r="M1468" s="152">
        <v>0</v>
      </c>
      <c r="N1468" s="49" t="s">
        <v>8512</v>
      </c>
      <c r="O1468" s="49"/>
      <c r="P1468" s="112" t="s">
        <v>235</v>
      </c>
      <c r="Q1468" s="112" t="s">
        <v>74</v>
      </c>
      <c r="R1468" s="112" t="s">
        <v>7582</v>
      </c>
      <c r="S1468" s="112"/>
    </row>
    <row r="1469" spans="1:19" x14ac:dyDescent="0.25">
      <c r="A1469" s="112" t="s">
        <v>8550</v>
      </c>
      <c r="B1469" s="111">
        <v>-99</v>
      </c>
      <c r="C1469" s="112" t="s">
        <v>4078</v>
      </c>
      <c r="D1469" s="49" t="s">
        <v>6519</v>
      </c>
      <c r="E1469" s="112"/>
      <c r="F1469" s="110" t="s">
        <v>8018</v>
      </c>
      <c r="G1469" s="112" t="s">
        <v>4984</v>
      </c>
      <c r="H1469" s="112" t="s">
        <v>4985</v>
      </c>
      <c r="I1469" s="112"/>
      <c r="J1469" s="55" t="s">
        <v>7490</v>
      </c>
      <c r="K1469" s="55"/>
      <c r="L1469" s="49" t="s">
        <v>7469</v>
      </c>
      <c r="M1469" s="152">
        <v>0</v>
      </c>
      <c r="N1469" s="49" t="s">
        <v>8512</v>
      </c>
      <c r="O1469" s="49"/>
      <c r="P1469" s="112" t="s">
        <v>235</v>
      </c>
      <c r="Q1469" s="112" t="s">
        <v>74</v>
      </c>
      <c r="R1469" s="112" t="s">
        <v>7582</v>
      </c>
      <c r="S1469" s="112"/>
    </row>
    <row r="1470" spans="1:19" x14ac:dyDescent="0.25">
      <c r="A1470" s="112" t="s">
        <v>8550</v>
      </c>
      <c r="B1470" s="111">
        <v>-99</v>
      </c>
      <c r="C1470" s="112" t="s">
        <v>4049</v>
      </c>
      <c r="D1470" s="49" t="s">
        <v>6506</v>
      </c>
      <c r="E1470" s="112"/>
      <c r="F1470" s="110" t="s">
        <v>8008</v>
      </c>
      <c r="G1470" s="112" t="s">
        <v>4926</v>
      </c>
      <c r="H1470" s="112" t="s">
        <v>4927</v>
      </c>
      <c r="I1470" s="112"/>
      <c r="J1470" s="55" t="s">
        <v>7490</v>
      </c>
      <c r="K1470" s="55"/>
      <c r="L1470" s="49" t="s">
        <v>7469</v>
      </c>
      <c r="M1470" s="152">
        <v>0</v>
      </c>
      <c r="N1470" s="49" t="s">
        <v>8512</v>
      </c>
      <c r="O1470" s="49"/>
      <c r="P1470" s="112" t="s">
        <v>235</v>
      </c>
      <c r="Q1470" s="112" t="s">
        <v>74</v>
      </c>
      <c r="R1470" s="112" t="s">
        <v>7582</v>
      </c>
      <c r="S1470" s="112"/>
    </row>
    <row r="1471" spans="1:19" x14ac:dyDescent="0.25">
      <c r="A1471" s="112" t="s">
        <v>8550</v>
      </c>
      <c r="B1471" s="111">
        <v>-99</v>
      </c>
      <c r="C1471" s="53" t="s">
        <v>245</v>
      </c>
      <c r="D1471" s="49" t="s">
        <v>6504</v>
      </c>
      <c r="E1471" s="49"/>
      <c r="F1471" s="67" t="s">
        <v>8006</v>
      </c>
      <c r="G1471" s="53" t="s">
        <v>565</v>
      </c>
      <c r="H1471" s="53" t="s">
        <v>566</v>
      </c>
      <c r="I1471" s="67" t="s">
        <v>2429</v>
      </c>
      <c r="J1471" s="55" t="s">
        <v>7490</v>
      </c>
      <c r="K1471" s="55"/>
      <c r="L1471" s="49" t="s">
        <v>7469</v>
      </c>
      <c r="M1471" s="152">
        <v>0</v>
      </c>
      <c r="N1471" s="49" t="s">
        <v>8512</v>
      </c>
      <c r="O1471" s="49"/>
      <c r="P1471" s="112" t="s">
        <v>235</v>
      </c>
      <c r="Q1471" s="112" t="s">
        <v>74</v>
      </c>
      <c r="R1471" s="112" t="s">
        <v>7582</v>
      </c>
      <c r="S1471" s="112"/>
    </row>
    <row r="1472" spans="1:19" x14ac:dyDescent="0.25">
      <c r="A1472" s="112" t="s">
        <v>8550</v>
      </c>
      <c r="B1472" s="111">
        <v>-99</v>
      </c>
      <c r="C1472" s="112" t="s">
        <v>4048</v>
      </c>
      <c r="D1472" s="49" t="s">
        <v>6503</v>
      </c>
      <c r="E1472" s="112"/>
      <c r="F1472" s="110" t="s">
        <v>8003</v>
      </c>
      <c r="G1472" s="112" t="s">
        <v>4924</v>
      </c>
      <c r="H1472" s="112" t="s">
        <v>4925</v>
      </c>
      <c r="I1472" s="112"/>
      <c r="J1472" s="55" t="s">
        <v>7490</v>
      </c>
      <c r="K1472" s="55"/>
      <c r="L1472" s="112" t="s">
        <v>153</v>
      </c>
      <c r="M1472" s="113">
        <v>0</v>
      </c>
      <c r="N1472" s="49" t="s">
        <v>8512</v>
      </c>
      <c r="O1472" s="49"/>
      <c r="P1472" s="112" t="s">
        <v>153</v>
      </c>
      <c r="Q1472" s="112" t="s">
        <v>74</v>
      </c>
      <c r="R1472" s="112" t="s">
        <v>7582</v>
      </c>
      <c r="S1472" s="112"/>
    </row>
    <row r="1473" spans="1:19" x14ac:dyDescent="0.25">
      <c r="A1473" s="112" t="s">
        <v>8550</v>
      </c>
      <c r="B1473" s="111">
        <v>-99</v>
      </c>
      <c r="C1473" s="112" t="s">
        <v>4047</v>
      </c>
      <c r="D1473" s="49" t="s">
        <v>6502</v>
      </c>
      <c r="E1473" s="112"/>
      <c r="F1473" s="110" t="s">
        <v>8004</v>
      </c>
      <c r="G1473" s="112" t="s">
        <v>4922</v>
      </c>
      <c r="H1473" s="112" t="s">
        <v>4923</v>
      </c>
      <c r="I1473" s="112"/>
      <c r="J1473" s="55" t="s">
        <v>7490</v>
      </c>
      <c r="K1473" s="55"/>
      <c r="L1473" s="112" t="s">
        <v>153</v>
      </c>
      <c r="M1473" s="113">
        <v>0</v>
      </c>
      <c r="N1473" s="49" t="s">
        <v>8512</v>
      </c>
      <c r="O1473" s="49"/>
      <c r="P1473" s="112" t="s">
        <v>153</v>
      </c>
      <c r="Q1473" s="112" t="s">
        <v>74</v>
      </c>
      <c r="R1473" s="112" t="s">
        <v>7582</v>
      </c>
      <c r="S1473" s="112"/>
    </row>
    <row r="1474" spans="1:19" x14ac:dyDescent="0.25">
      <c r="A1474" s="112" t="s">
        <v>8550</v>
      </c>
      <c r="B1474" s="113">
        <v>-99</v>
      </c>
      <c r="C1474" s="120" t="s">
        <v>236</v>
      </c>
      <c r="D1474" s="112"/>
      <c r="E1474" s="112"/>
      <c r="F1474" s="112"/>
      <c r="G1474" s="112" t="s">
        <v>550</v>
      </c>
      <c r="H1474" s="112" t="s">
        <v>551</v>
      </c>
      <c r="I1474" s="112"/>
      <c r="J1474" s="55" t="s">
        <v>7490</v>
      </c>
      <c r="K1474" s="55"/>
      <c r="L1474" s="112" t="s">
        <v>91</v>
      </c>
      <c r="M1474" s="113" t="s">
        <v>8508</v>
      </c>
      <c r="N1474" s="112" t="s">
        <v>8510</v>
      </c>
      <c r="O1474" s="112"/>
      <c r="P1474" s="112" t="s">
        <v>91</v>
      </c>
      <c r="Q1474" s="112" t="s">
        <v>74</v>
      </c>
      <c r="R1474" s="112" t="s">
        <v>8516</v>
      </c>
      <c r="S1474" s="112"/>
    </row>
    <row r="1475" spans="1:19" x14ac:dyDescent="0.25">
      <c r="A1475" s="112" t="s">
        <v>8550</v>
      </c>
      <c r="B1475" s="113">
        <v>-1</v>
      </c>
      <c r="C1475" s="112" t="s">
        <v>4043</v>
      </c>
      <c r="D1475" s="49"/>
      <c r="E1475" s="112"/>
      <c r="F1475" s="112"/>
      <c r="G1475" s="112" t="s">
        <v>4917</v>
      </c>
      <c r="H1475" s="112" t="s">
        <v>3950</v>
      </c>
      <c r="I1475" s="112"/>
      <c r="J1475" s="55" t="s">
        <v>7490</v>
      </c>
      <c r="K1475" s="55"/>
      <c r="L1475" s="112" t="s">
        <v>91</v>
      </c>
      <c r="M1475" s="113">
        <v>0</v>
      </c>
      <c r="N1475" s="112" t="s">
        <v>8509</v>
      </c>
      <c r="O1475" s="112"/>
      <c r="P1475" s="112" t="s">
        <v>91</v>
      </c>
      <c r="Q1475" s="112" t="s">
        <v>74</v>
      </c>
      <c r="R1475" s="112"/>
      <c r="S1475" s="112"/>
    </row>
    <row r="1476" spans="1:19" x14ac:dyDescent="0.25">
      <c r="A1476" s="112" t="s">
        <v>8550</v>
      </c>
      <c r="B1476" s="113">
        <v>-1</v>
      </c>
      <c r="C1476" s="112" t="s">
        <v>4031</v>
      </c>
      <c r="D1476" s="49"/>
      <c r="E1476" s="112"/>
      <c r="F1476" s="112"/>
      <c r="G1476" s="112" t="s">
        <v>4897</v>
      </c>
      <c r="H1476" s="112" t="s">
        <v>4898</v>
      </c>
      <c r="I1476" s="112"/>
      <c r="J1476" s="55" t="s">
        <v>7490</v>
      </c>
      <c r="K1476" s="55"/>
      <c r="L1476" s="112" t="s">
        <v>91</v>
      </c>
      <c r="M1476" s="113">
        <v>0</v>
      </c>
      <c r="N1476" s="112" t="s">
        <v>8509</v>
      </c>
      <c r="O1476" s="112"/>
      <c r="P1476" s="112" t="s">
        <v>91</v>
      </c>
      <c r="Q1476" s="112" t="s">
        <v>74</v>
      </c>
      <c r="R1476" s="112"/>
      <c r="S1476" s="112"/>
    </row>
    <row r="1477" spans="1:19" x14ac:dyDescent="0.25">
      <c r="A1477" s="112" t="s">
        <v>8550</v>
      </c>
      <c r="B1477" s="113">
        <v>-1</v>
      </c>
      <c r="C1477" s="112" t="s">
        <v>4041</v>
      </c>
      <c r="D1477" s="112"/>
      <c r="E1477" s="112"/>
      <c r="F1477" s="112"/>
      <c r="G1477" s="112" t="s">
        <v>4915</v>
      </c>
      <c r="H1477" s="112" t="s">
        <v>292</v>
      </c>
      <c r="I1477" s="112"/>
      <c r="J1477" s="55" t="s">
        <v>7490</v>
      </c>
      <c r="K1477" s="55"/>
      <c r="L1477" s="53" t="s">
        <v>7470</v>
      </c>
      <c r="M1477" s="154" t="s">
        <v>8508</v>
      </c>
      <c r="N1477" s="55" t="s">
        <v>8510</v>
      </c>
      <c r="O1477" s="55"/>
      <c r="P1477" s="112" t="s">
        <v>100</v>
      </c>
      <c r="Q1477" s="112" t="s">
        <v>74</v>
      </c>
      <c r="R1477" s="112"/>
      <c r="S1477" s="112"/>
    </row>
    <row r="1478" spans="1:19" x14ac:dyDescent="0.25">
      <c r="A1478" s="112" t="s">
        <v>8550</v>
      </c>
      <c r="B1478" s="113">
        <v>-1</v>
      </c>
      <c r="C1478" s="112" t="s">
        <v>4042</v>
      </c>
      <c r="D1478" s="49"/>
      <c r="E1478" s="112"/>
      <c r="F1478" s="112"/>
      <c r="G1478" s="112" t="s">
        <v>4916</v>
      </c>
      <c r="H1478" s="112" t="s">
        <v>310</v>
      </c>
      <c r="I1478" s="112"/>
      <c r="J1478" s="55" t="s">
        <v>7490</v>
      </c>
      <c r="K1478" s="55"/>
      <c r="L1478" s="112" t="s">
        <v>91</v>
      </c>
      <c r="M1478" s="113">
        <v>0</v>
      </c>
      <c r="N1478" s="112" t="s">
        <v>8509</v>
      </c>
      <c r="O1478" s="112"/>
      <c r="P1478" s="112" t="s">
        <v>91</v>
      </c>
      <c r="Q1478" s="112" t="s">
        <v>74</v>
      </c>
      <c r="R1478" s="112"/>
      <c r="S1478" s="112"/>
    </row>
    <row r="1479" spans="1:19" x14ac:dyDescent="0.25">
      <c r="A1479" s="112" t="s">
        <v>8550</v>
      </c>
      <c r="B1479" s="113">
        <v>-1</v>
      </c>
      <c r="C1479" s="112" t="s">
        <v>3814</v>
      </c>
      <c r="D1479" s="49"/>
      <c r="E1479" s="112"/>
      <c r="F1479" s="112"/>
      <c r="G1479" s="112" t="s">
        <v>4914</v>
      </c>
      <c r="H1479" s="112" t="s">
        <v>3915</v>
      </c>
      <c r="I1479" s="112"/>
      <c r="J1479" s="55" t="s">
        <v>7490</v>
      </c>
      <c r="K1479" s="55"/>
      <c r="L1479" s="112" t="s">
        <v>91</v>
      </c>
      <c r="M1479" s="113">
        <v>0</v>
      </c>
      <c r="N1479" s="112" t="s">
        <v>8509</v>
      </c>
      <c r="O1479" s="112"/>
      <c r="P1479" s="112" t="s">
        <v>91</v>
      </c>
      <c r="Q1479" s="112" t="s">
        <v>74</v>
      </c>
      <c r="R1479" s="112"/>
      <c r="S1479" s="112"/>
    </row>
    <row r="1480" spans="1:19" x14ac:dyDescent="0.25">
      <c r="A1480" s="112" t="s">
        <v>8550</v>
      </c>
      <c r="B1480" s="113">
        <v>-1</v>
      </c>
      <c r="C1480" s="112" t="s">
        <v>106</v>
      </c>
      <c r="D1480" s="112"/>
      <c r="E1480" s="112"/>
      <c r="F1480" s="112"/>
      <c r="G1480" s="112" t="s">
        <v>301</v>
      </c>
      <c r="H1480" s="112" t="s">
        <v>292</v>
      </c>
      <c r="I1480" s="112"/>
      <c r="J1480" s="55" t="s">
        <v>7490</v>
      </c>
      <c r="K1480" s="55"/>
      <c r="L1480" s="53" t="s">
        <v>7470</v>
      </c>
      <c r="M1480" s="154" t="s">
        <v>8508</v>
      </c>
      <c r="N1480" s="55" t="s">
        <v>8510</v>
      </c>
      <c r="O1480" s="55"/>
      <c r="P1480" s="112" t="s">
        <v>100</v>
      </c>
      <c r="Q1480" s="112" t="s">
        <v>74</v>
      </c>
      <c r="R1480" s="112"/>
      <c r="S1480" s="112"/>
    </row>
    <row r="1481" spans="1:19" x14ac:dyDescent="0.25">
      <c r="A1481" s="112" t="s">
        <v>8550</v>
      </c>
      <c r="B1481" s="113">
        <v>-1</v>
      </c>
      <c r="C1481" s="112" t="s">
        <v>107</v>
      </c>
      <c r="D1481" s="49"/>
      <c r="E1481" s="112"/>
      <c r="F1481" s="112"/>
      <c r="G1481" s="112" t="s">
        <v>4760</v>
      </c>
      <c r="H1481" s="112" t="s">
        <v>4761</v>
      </c>
      <c r="I1481" s="112"/>
      <c r="J1481" s="55" t="s">
        <v>7490</v>
      </c>
      <c r="K1481" s="55"/>
      <c r="L1481" s="112" t="s">
        <v>91</v>
      </c>
      <c r="M1481" s="113">
        <v>0</v>
      </c>
      <c r="N1481" s="112" t="s">
        <v>8509</v>
      </c>
      <c r="O1481" s="112"/>
      <c r="P1481" s="112" t="s">
        <v>91</v>
      </c>
      <c r="Q1481" s="112" t="s">
        <v>74</v>
      </c>
      <c r="R1481" s="112"/>
      <c r="S1481" s="112"/>
    </row>
    <row r="1482" spans="1:19" x14ac:dyDescent="0.25">
      <c r="A1482" s="112" t="s">
        <v>8550</v>
      </c>
      <c r="B1482" s="113">
        <v>-1</v>
      </c>
      <c r="C1482" s="112" t="s">
        <v>109</v>
      </c>
      <c r="D1482" s="49"/>
      <c r="E1482" s="112"/>
      <c r="F1482" s="112"/>
      <c r="G1482" s="112" t="s">
        <v>306</v>
      </c>
      <c r="H1482" s="112" t="s">
        <v>307</v>
      </c>
      <c r="I1482" s="112"/>
      <c r="J1482" s="55" t="s">
        <v>7490</v>
      </c>
      <c r="K1482" s="55"/>
      <c r="L1482" s="112" t="s">
        <v>91</v>
      </c>
      <c r="M1482" s="113">
        <v>0</v>
      </c>
      <c r="N1482" s="112" t="s">
        <v>8509</v>
      </c>
      <c r="O1482" s="112"/>
      <c r="P1482" s="112" t="s">
        <v>92</v>
      </c>
      <c r="Q1482" s="112" t="s">
        <v>74</v>
      </c>
      <c r="R1482" s="112"/>
      <c r="S1482" s="112"/>
    </row>
    <row r="1483" spans="1:19" x14ac:dyDescent="0.25">
      <c r="A1483" s="112" t="s">
        <v>8550</v>
      </c>
      <c r="B1483" s="113">
        <v>-1</v>
      </c>
      <c r="C1483" s="112" t="s">
        <v>108</v>
      </c>
      <c r="D1483" s="49"/>
      <c r="E1483" s="112"/>
      <c r="F1483" s="112"/>
      <c r="G1483" s="112" t="s">
        <v>304</v>
      </c>
      <c r="H1483" s="112" t="s">
        <v>305</v>
      </c>
      <c r="I1483" s="112"/>
      <c r="J1483" s="55" t="s">
        <v>7490</v>
      </c>
      <c r="K1483" s="55"/>
      <c r="L1483" s="112" t="s">
        <v>91</v>
      </c>
      <c r="M1483" s="113">
        <v>0</v>
      </c>
      <c r="N1483" s="112" t="s">
        <v>8509</v>
      </c>
      <c r="O1483" s="112"/>
      <c r="P1483" s="112" t="s">
        <v>92</v>
      </c>
      <c r="Q1483" s="112" t="s">
        <v>74</v>
      </c>
      <c r="R1483" s="112"/>
      <c r="S1483" s="112"/>
    </row>
    <row r="1484" spans="1:19" x14ac:dyDescent="0.25">
      <c r="A1484" s="112" t="s">
        <v>8550</v>
      </c>
      <c r="B1484" s="113">
        <v>-1</v>
      </c>
      <c r="C1484" s="112" t="s">
        <v>3812</v>
      </c>
      <c r="D1484" s="49"/>
      <c r="E1484" s="112"/>
      <c r="F1484" s="112"/>
      <c r="G1484" s="112" t="s">
        <v>4913</v>
      </c>
      <c r="H1484" s="112" t="s">
        <v>3910</v>
      </c>
      <c r="I1484" s="112"/>
      <c r="J1484" s="55" t="s">
        <v>7490</v>
      </c>
      <c r="K1484" s="55"/>
      <c r="L1484" s="112" t="s">
        <v>91</v>
      </c>
      <c r="M1484" s="113">
        <v>0</v>
      </c>
      <c r="N1484" s="112" t="s">
        <v>8509</v>
      </c>
      <c r="O1484" s="112"/>
      <c r="P1484" s="112" t="s">
        <v>91</v>
      </c>
      <c r="Q1484" s="112" t="s">
        <v>74</v>
      </c>
      <c r="R1484" s="112"/>
      <c r="S1484" s="112"/>
    </row>
    <row r="1485" spans="1:19" x14ac:dyDescent="0.25">
      <c r="A1485" s="112" t="s">
        <v>8550</v>
      </c>
      <c r="B1485" s="113">
        <v>-1</v>
      </c>
      <c r="C1485" s="112" t="s">
        <v>103</v>
      </c>
      <c r="D1485" s="49"/>
      <c r="E1485" s="112"/>
      <c r="F1485" s="112"/>
      <c r="G1485" s="112" t="s">
        <v>295</v>
      </c>
      <c r="H1485" s="112" t="s">
        <v>296</v>
      </c>
      <c r="I1485" s="112"/>
      <c r="J1485" s="55" t="s">
        <v>7490</v>
      </c>
      <c r="K1485" s="55"/>
      <c r="L1485" s="112" t="s">
        <v>91</v>
      </c>
      <c r="M1485" s="113">
        <v>0</v>
      </c>
      <c r="N1485" s="112" t="s">
        <v>8509</v>
      </c>
      <c r="O1485" s="112"/>
      <c r="P1485" s="112" t="s">
        <v>91</v>
      </c>
      <c r="Q1485" s="112" t="s">
        <v>74</v>
      </c>
      <c r="R1485" s="112"/>
      <c r="S1485" s="112"/>
    </row>
    <row r="1486" spans="1:19" x14ac:dyDescent="0.25">
      <c r="A1486" s="112" t="s">
        <v>8550</v>
      </c>
      <c r="B1486" s="113">
        <v>-1</v>
      </c>
      <c r="C1486" s="112" t="s">
        <v>102</v>
      </c>
      <c r="D1486" s="49"/>
      <c r="E1486" s="112"/>
      <c r="F1486" s="112"/>
      <c r="G1486" s="112" t="s">
        <v>293</v>
      </c>
      <c r="H1486" s="112" t="s">
        <v>294</v>
      </c>
      <c r="I1486" s="112"/>
      <c r="J1486" s="55" t="s">
        <v>7490</v>
      </c>
      <c r="K1486" s="55"/>
      <c r="L1486" s="112" t="s">
        <v>91</v>
      </c>
      <c r="M1486" s="113">
        <v>0</v>
      </c>
      <c r="N1486" s="112" t="s">
        <v>8509</v>
      </c>
      <c r="O1486" s="112"/>
      <c r="P1486" s="112" t="s">
        <v>91</v>
      </c>
      <c r="Q1486" s="112" t="s">
        <v>74</v>
      </c>
      <c r="R1486" s="112"/>
      <c r="S1486" s="112"/>
    </row>
    <row r="1487" spans="1:19" x14ac:dyDescent="0.25">
      <c r="A1487" s="112" t="s">
        <v>8550</v>
      </c>
      <c r="B1487" s="113">
        <v>-1</v>
      </c>
      <c r="C1487" s="112" t="s">
        <v>104</v>
      </c>
      <c r="D1487" s="49"/>
      <c r="E1487" s="112"/>
      <c r="F1487" s="112"/>
      <c r="G1487" s="112" t="s">
        <v>297</v>
      </c>
      <c r="H1487" s="112" t="s">
        <v>298</v>
      </c>
      <c r="I1487" s="112"/>
      <c r="J1487" s="55" t="s">
        <v>7490</v>
      </c>
      <c r="K1487" s="55"/>
      <c r="L1487" s="112" t="s">
        <v>91</v>
      </c>
      <c r="M1487" s="113">
        <v>0</v>
      </c>
      <c r="N1487" s="112" t="s">
        <v>8509</v>
      </c>
      <c r="O1487" s="112"/>
      <c r="P1487" s="112" t="s">
        <v>91</v>
      </c>
      <c r="Q1487" s="112" t="s">
        <v>74</v>
      </c>
      <c r="R1487" s="112"/>
      <c r="S1487" s="112"/>
    </row>
    <row r="1488" spans="1:19" x14ac:dyDescent="0.25">
      <c r="A1488" s="112" t="s">
        <v>8550</v>
      </c>
      <c r="B1488" s="113">
        <v>-1</v>
      </c>
      <c r="C1488" s="112" t="s">
        <v>105</v>
      </c>
      <c r="D1488" s="49"/>
      <c r="E1488" s="112"/>
      <c r="F1488" s="112"/>
      <c r="G1488" s="112" t="s">
        <v>299</v>
      </c>
      <c r="H1488" s="112" t="s">
        <v>4755</v>
      </c>
      <c r="I1488" s="112"/>
      <c r="J1488" s="55" t="s">
        <v>7490</v>
      </c>
      <c r="K1488" s="55"/>
      <c r="L1488" s="112" t="s">
        <v>91</v>
      </c>
      <c r="M1488" s="113">
        <v>0</v>
      </c>
      <c r="N1488" s="112" t="s">
        <v>8509</v>
      </c>
      <c r="O1488" s="112"/>
      <c r="P1488" s="112" t="s">
        <v>92</v>
      </c>
      <c r="Q1488" s="112" t="s">
        <v>74</v>
      </c>
      <c r="R1488" s="112"/>
      <c r="S1488" s="112"/>
    </row>
    <row r="1489" spans="1:19" x14ac:dyDescent="0.25">
      <c r="A1489" s="112" t="s">
        <v>8550</v>
      </c>
      <c r="B1489" s="113">
        <v>-1</v>
      </c>
      <c r="C1489" s="120" t="s">
        <v>8551</v>
      </c>
      <c r="D1489" s="49"/>
      <c r="E1489" s="150"/>
      <c r="F1489" s="112"/>
      <c r="G1489" s="112" t="s">
        <v>4907</v>
      </c>
      <c r="H1489" s="112" t="s">
        <v>4908</v>
      </c>
      <c r="I1489" s="112"/>
      <c r="J1489" s="55" t="s">
        <v>7490</v>
      </c>
      <c r="K1489" s="55"/>
      <c r="L1489" s="112" t="s">
        <v>91</v>
      </c>
      <c r="M1489" s="113">
        <v>0</v>
      </c>
      <c r="N1489" s="112" t="s">
        <v>8509</v>
      </c>
      <c r="O1489" s="112"/>
      <c r="P1489" s="112" t="s">
        <v>91</v>
      </c>
      <c r="Q1489" s="112" t="s">
        <v>74</v>
      </c>
      <c r="R1489" s="112" t="s">
        <v>8552</v>
      </c>
      <c r="S1489" s="112"/>
    </row>
    <row r="1490" spans="1:19" x14ac:dyDescent="0.25">
      <c r="A1490" s="112" t="s">
        <v>8550</v>
      </c>
      <c r="B1490" s="138">
        <v>1</v>
      </c>
      <c r="C1490" s="120" t="s">
        <v>4044</v>
      </c>
      <c r="D1490" s="54" t="s">
        <v>6473</v>
      </c>
      <c r="E1490" s="120" t="s">
        <v>8464</v>
      </c>
      <c r="F1490" s="120"/>
      <c r="G1490" s="120" t="s">
        <v>4918</v>
      </c>
      <c r="H1490" s="120" t="s">
        <v>4919</v>
      </c>
      <c r="I1490" s="120"/>
      <c r="J1490" s="56" t="s">
        <v>7490</v>
      </c>
      <c r="K1490" s="56"/>
      <c r="L1490" s="120" t="s">
        <v>7470</v>
      </c>
      <c r="M1490" s="138" t="s">
        <v>8508</v>
      </c>
      <c r="N1490" s="120" t="s">
        <v>8510</v>
      </c>
      <c r="O1490" s="120" t="s">
        <v>8513</v>
      </c>
      <c r="P1490" s="120" t="s">
        <v>100</v>
      </c>
      <c r="Q1490" s="120" t="s">
        <v>74</v>
      </c>
      <c r="R1490" s="120"/>
      <c r="S1490" s="120"/>
    </row>
    <row r="1491" spans="1:19" x14ac:dyDescent="0.25">
      <c r="A1491" s="112" t="s">
        <v>8550</v>
      </c>
      <c r="B1491" s="111">
        <v>1</v>
      </c>
      <c r="C1491" s="120" t="s">
        <v>4044</v>
      </c>
      <c r="D1491" s="120"/>
      <c r="E1491" s="120" t="s">
        <v>8464</v>
      </c>
      <c r="F1491" s="110" t="s">
        <v>8035</v>
      </c>
      <c r="G1491" s="112" t="s">
        <v>4918</v>
      </c>
      <c r="H1491" s="112" t="s">
        <v>4919</v>
      </c>
      <c r="I1491" s="112"/>
      <c r="J1491" s="55" t="s">
        <v>7490</v>
      </c>
      <c r="K1491" s="55"/>
      <c r="L1491" s="112" t="s">
        <v>7470</v>
      </c>
      <c r="M1491" s="113" t="s">
        <v>8508</v>
      </c>
      <c r="N1491" s="112" t="s">
        <v>8510</v>
      </c>
      <c r="O1491" s="112" t="s">
        <v>8513</v>
      </c>
      <c r="P1491" s="112" t="s">
        <v>100</v>
      </c>
      <c r="Q1491" s="112" t="s">
        <v>74</v>
      </c>
      <c r="R1491" s="112" t="s">
        <v>8516</v>
      </c>
      <c r="S1491" s="112"/>
    </row>
    <row r="1492" spans="1:19" x14ac:dyDescent="0.25">
      <c r="A1492" s="112" t="s">
        <v>8550</v>
      </c>
      <c r="B1492" s="111">
        <v>2</v>
      </c>
      <c r="C1492" s="120" t="s">
        <v>4045</v>
      </c>
      <c r="D1492" s="61" t="s">
        <v>8469</v>
      </c>
      <c r="E1492" s="49" t="s">
        <v>8468</v>
      </c>
      <c r="F1492" s="112"/>
      <c r="G1492" s="112" t="s">
        <v>550</v>
      </c>
      <c r="H1492" s="112" t="s">
        <v>551</v>
      </c>
      <c r="I1492" s="112"/>
      <c r="J1492" s="55" t="s">
        <v>7490</v>
      </c>
      <c r="K1492" s="55"/>
      <c r="L1492" s="112" t="s">
        <v>91</v>
      </c>
      <c r="M1492" s="113" t="s">
        <v>8508</v>
      </c>
      <c r="N1492" s="112" t="s">
        <v>8510</v>
      </c>
      <c r="O1492" s="112" t="s">
        <v>8513</v>
      </c>
      <c r="P1492" s="112" t="s">
        <v>91</v>
      </c>
      <c r="Q1492" s="112" t="s">
        <v>74</v>
      </c>
      <c r="R1492" s="112"/>
      <c r="S1492" s="112"/>
    </row>
    <row r="1493" spans="1:19" x14ac:dyDescent="0.25">
      <c r="A1493" s="112" t="s">
        <v>8550</v>
      </c>
      <c r="B1493" s="111">
        <v>2</v>
      </c>
      <c r="C1493" s="112" t="s">
        <v>236</v>
      </c>
      <c r="D1493" s="49" t="s">
        <v>1939</v>
      </c>
      <c r="E1493" s="49" t="s">
        <v>8436</v>
      </c>
      <c r="F1493" s="67" t="s">
        <v>7707</v>
      </c>
      <c r="G1493" s="53" t="s">
        <v>550</v>
      </c>
      <c r="H1493" s="53" t="s">
        <v>551</v>
      </c>
      <c r="I1493" s="67" t="s">
        <v>2423</v>
      </c>
      <c r="J1493" s="55" t="s">
        <v>7490</v>
      </c>
      <c r="K1493" s="55"/>
      <c r="L1493" s="120" t="s">
        <v>91</v>
      </c>
      <c r="M1493" s="138" t="s">
        <v>8508</v>
      </c>
      <c r="N1493" s="120" t="s">
        <v>8510</v>
      </c>
      <c r="O1493" s="120" t="s">
        <v>8513</v>
      </c>
      <c r="P1493" s="112" t="s">
        <v>100</v>
      </c>
      <c r="Q1493" s="112" t="s">
        <v>74</v>
      </c>
      <c r="R1493" s="112" t="s">
        <v>7485</v>
      </c>
      <c r="S1493" s="112"/>
    </row>
    <row r="1494" spans="1:19" x14ac:dyDescent="0.25">
      <c r="A1494" s="112" t="s">
        <v>8550</v>
      </c>
      <c r="B1494" s="111">
        <v>3</v>
      </c>
      <c r="C1494" s="112" t="s">
        <v>237</v>
      </c>
      <c r="D1494" s="55" t="s">
        <v>553</v>
      </c>
      <c r="E1494" s="49" t="s">
        <v>8470</v>
      </c>
      <c r="F1494" s="67" t="s">
        <v>2242</v>
      </c>
      <c r="G1494" s="53" t="s">
        <v>552</v>
      </c>
      <c r="H1494" s="53" t="s">
        <v>553</v>
      </c>
      <c r="I1494" s="67" t="s">
        <v>2424</v>
      </c>
      <c r="J1494" s="55" t="s">
        <v>7490</v>
      </c>
      <c r="K1494" s="55"/>
      <c r="L1494" s="112" t="s">
        <v>91</v>
      </c>
      <c r="M1494" s="113" t="s">
        <v>8508</v>
      </c>
      <c r="N1494" s="112" t="s">
        <v>8509</v>
      </c>
      <c r="O1494" s="112" t="s">
        <v>8513</v>
      </c>
      <c r="P1494" s="112" t="s">
        <v>91</v>
      </c>
      <c r="Q1494" s="112" t="s">
        <v>74</v>
      </c>
      <c r="R1494" s="112"/>
      <c r="S1494" s="112"/>
    </row>
    <row r="1495" spans="1:19" x14ac:dyDescent="0.25">
      <c r="A1495" s="112" t="s">
        <v>8550</v>
      </c>
      <c r="B1495" s="111">
        <v>4</v>
      </c>
      <c r="C1495" s="112" t="s">
        <v>238</v>
      </c>
      <c r="D1495" s="55" t="s">
        <v>1940</v>
      </c>
      <c r="E1495" s="49" t="s">
        <v>8471</v>
      </c>
      <c r="F1495" s="67" t="s">
        <v>2243</v>
      </c>
      <c r="G1495" s="53" t="s">
        <v>554</v>
      </c>
      <c r="H1495" s="53" t="s">
        <v>555</v>
      </c>
      <c r="I1495" s="67" t="s">
        <v>2425</v>
      </c>
      <c r="J1495" s="55" t="s">
        <v>7490</v>
      </c>
      <c r="K1495" s="55"/>
      <c r="L1495" s="112" t="s">
        <v>91</v>
      </c>
      <c r="M1495" s="113">
        <v>0</v>
      </c>
      <c r="N1495" s="112" t="s">
        <v>8509</v>
      </c>
      <c r="O1495" s="112" t="s">
        <v>8514</v>
      </c>
      <c r="P1495" s="112" t="s">
        <v>91</v>
      </c>
      <c r="Q1495" s="112" t="s">
        <v>74</v>
      </c>
      <c r="R1495" s="112"/>
      <c r="S1495" s="112"/>
    </row>
    <row r="1496" spans="1:19" x14ac:dyDescent="0.25">
      <c r="A1496" s="112" t="s">
        <v>8550</v>
      </c>
      <c r="B1496" s="111">
        <v>5</v>
      </c>
      <c r="C1496" s="112" t="s">
        <v>239</v>
      </c>
      <c r="D1496" s="55" t="s">
        <v>1932</v>
      </c>
      <c r="E1496" s="49" t="s">
        <v>8472</v>
      </c>
      <c r="F1496" s="67" t="s">
        <v>2162</v>
      </c>
      <c r="G1496" s="53" t="s">
        <v>556</v>
      </c>
      <c r="H1496" s="53" t="s">
        <v>497</v>
      </c>
      <c r="I1496" s="67" t="s">
        <v>2400</v>
      </c>
      <c r="J1496" s="55" t="s">
        <v>7490</v>
      </c>
      <c r="K1496" s="55"/>
      <c r="L1496" s="112" t="s">
        <v>91</v>
      </c>
      <c r="M1496" s="113">
        <v>0</v>
      </c>
      <c r="N1496" s="112" t="s">
        <v>8509</v>
      </c>
      <c r="O1496" s="112" t="s">
        <v>8514</v>
      </c>
      <c r="P1496" s="112" t="s">
        <v>91</v>
      </c>
      <c r="Q1496" s="112" t="s">
        <v>74</v>
      </c>
      <c r="R1496" s="112"/>
      <c r="S1496" s="112"/>
    </row>
    <row r="1497" spans="1:19" x14ac:dyDescent="0.25">
      <c r="A1497" s="112" t="s">
        <v>8550</v>
      </c>
      <c r="B1497" s="111">
        <v>6</v>
      </c>
      <c r="C1497" s="112" t="s">
        <v>240</v>
      </c>
      <c r="D1497" s="55" t="s">
        <v>7733</v>
      </c>
      <c r="E1497" s="49" t="s">
        <v>8474</v>
      </c>
      <c r="F1497" s="67" t="s">
        <v>7999</v>
      </c>
      <c r="G1497" s="53" t="s">
        <v>557</v>
      </c>
      <c r="H1497" s="53" t="s">
        <v>499</v>
      </c>
      <c r="I1497" s="67" t="s">
        <v>2401</v>
      </c>
      <c r="J1497" s="55" t="s">
        <v>7490</v>
      </c>
      <c r="K1497" s="55"/>
      <c r="L1497" s="112" t="s">
        <v>91</v>
      </c>
      <c r="M1497" s="113">
        <v>0</v>
      </c>
      <c r="N1497" s="112" t="s">
        <v>8509</v>
      </c>
      <c r="O1497" s="112" t="s">
        <v>8514</v>
      </c>
      <c r="P1497" s="112" t="s">
        <v>91</v>
      </c>
      <c r="Q1497" s="112" t="s">
        <v>74</v>
      </c>
      <c r="R1497" s="112"/>
      <c r="S1497" s="112"/>
    </row>
    <row r="1498" spans="1:19" x14ac:dyDescent="0.25">
      <c r="A1498" s="112" t="s">
        <v>8550</v>
      </c>
      <c r="B1498" s="111">
        <v>7</v>
      </c>
      <c r="C1498" s="112" t="s">
        <v>241</v>
      </c>
      <c r="D1498" s="55" t="s">
        <v>1941</v>
      </c>
      <c r="E1498" s="49" t="s">
        <v>8473</v>
      </c>
      <c r="F1498" s="67" t="s">
        <v>2163</v>
      </c>
      <c r="G1498" s="53" t="s">
        <v>558</v>
      </c>
      <c r="H1498" s="53" t="s">
        <v>501</v>
      </c>
      <c r="I1498" s="67" t="s">
        <v>2402</v>
      </c>
      <c r="J1498" s="55" t="s">
        <v>7490</v>
      </c>
      <c r="K1498" s="55"/>
      <c r="L1498" s="112" t="s">
        <v>91</v>
      </c>
      <c r="M1498" s="113">
        <v>0</v>
      </c>
      <c r="N1498" s="112" t="s">
        <v>8509</v>
      </c>
      <c r="O1498" s="112" t="s">
        <v>8514</v>
      </c>
      <c r="P1498" s="112" t="s">
        <v>91</v>
      </c>
      <c r="Q1498" s="112" t="s">
        <v>74</v>
      </c>
      <c r="R1498" s="112"/>
      <c r="S1498" s="112"/>
    </row>
    <row r="1499" spans="1:19" x14ac:dyDescent="0.25">
      <c r="A1499" s="112" t="s">
        <v>8550</v>
      </c>
      <c r="B1499" s="111">
        <v>8</v>
      </c>
      <c r="C1499" s="112" t="s">
        <v>242</v>
      </c>
      <c r="D1499" s="55" t="s">
        <v>8554</v>
      </c>
      <c r="E1499" s="55" t="s">
        <v>8475</v>
      </c>
      <c r="F1499" s="67" t="s">
        <v>2280</v>
      </c>
      <c r="G1499" s="53" t="s">
        <v>559</v>
      </c>
      <c r="H1499" s="53" t="s">
        <v>560</v>
      </c>
      <c r="I1499" s="67" t="s">
        <v>2426</v>
      </c>
      <c r="J1499" s="55" t="s">
        <v>7490</v>
      </c>
      <c r="K1499" s="55"/>
      <c r="L1499" s="49" t="s">
        <v>7469</v>
      </c>
      <c r="M1499" s="152">
        <v>0</v>
      </c>
      <c r="N1499" s="49" t="s">
        <v>8509</v>
      </c>
      <c r="O1499" s="49" t="s">
        <v>8514</v>
      </c>
      <c r="P1499" s="112" t="s">
        <v>138</v>
      </c>
      <c r="Q1499" s="112" t="s">
        <v>74</v>
      </c>
      <c r="R1499" s="112"/>
      <c r="S1499" s="112"/>
    </row>
    <row r="1500" spans="1:19" x14ac:dyDescent="0.25">
      <c r="A1500" s="112" t="s">
        <v>8550</v>
      </c>
      <c r="B1500" s="111">
        <v>9</v>
      </c>
      <c r="C1500" s="112" t="s">
        <v>243</v>
      </c>
      <c r="D1500" s="55" t="s">
        <v>8555</v>
      </c>
      <c r="E1500" s="55" t="s">
        <v>8476</v>
      </c>
      <c r="F1500" s="67" t="s">
        <v>2281</v>
      </c>
      <c r="G1500" s="53" t="s">
        <v>561</v>
      </c>
      <c r="H1500" s="53" t="s">
        <v>562</v>
      </c>
      <c r="I1500" s="67" t="s">
        <v>2427</v>
      </c>
      <c r="J1500" s="55" t="s">
        <v>7490</v>
      </c>
      <c r="K1500" s="55"/>
      <c r="L1500" s="49" t="s">
        <v>7469</v>
      </c>
      <c r="M1500" s="152">
        <v>0</v>
      </c>
      <c r="N1500" s="49" t="s">
        <v>8509</v>
      </c>
      <c r="O1500" s="49" t="s">
        <v>8514</v>
      </c>
      <c r="P1500" s="112" t="s">
        <v>138</v>
      </c>
      <c r="Q1500" s="112" t="s">
        <v>74</v>
      </c>
      <c r="R1500" s="112"/>
      <c r="S1500" s="112"/>
    </row>
    <row r="1501" spans="1:19" x14ac:dyDescent="0.25">
      <c r="A1501" s="112" t="s">
        <v>8550</v>
      </c>
      <c r="B1501" s="111">
        <v>10</v>
      </c>
      <c r="C1501" s="112" t="s">
        <v>244</v>
      </c>
      <c r="D1501" s="55" t="s">
        <v>1937</v>
      </c>
      <c r="E1501" s="55" t="s">
        <v>8477</v>
      </c>
      <c r="F1501" s="67" t="s">
        <v>2282</v>
      </c>
      <c r="G1501" s="53" t="s">
        <v>563</v>
      </c>
      <c r="H1501" s="53" t="s">
        <v>564</v>
      </c>
      <c r="I1501" s="67" t="s">
        <v>2428</v>
      </c>
      <c r="J1501" s="55" t="s">
        <v>7490</v>
      </c>
      <c r="K1501" s="55"/>
      <c r="L1501" s="49" t="s">
        <v>7469</v>
      </c>
      <c r="M1501" s="152">
        <v>0</v>
      </c>
      <c r="N1501" s="49" t="s">
        <v>8509</v>
      </c>
      <c r="O1501" s="49" t="s">
        <v>8514</v>
      </c>
      <c r="P1501" s="112" t="s">
        <v>139</v>
      </c>
      <c r="Q1501" s="112" t="s">
        <v>74</v>
      </c>
      <c r="R1501" s="112"/>
      <c r="S1501" s="112"/>
    </row>
    <row r="1502" spans="1:19" x14ac:dyDescent="0.25">
      <c r="A1502" s="112" t="s">
        <v>8550</v>
      </c>
      <c r="B1502" s="111">
        <v>11</v>
      </c>
      <c r="C1502" s="112" t="s">
        <v>4046</v>
      </c>
      <c r="D1502" s="49" t="s">
        <v>6501</v>
      </c>
      <c r="E1502" s="112" t="s">
        <v>8002</v>
      </c>
      <c r="F1502" s="110" t="s">
        <v>8002</v>
      </c>
      <c r="G1502" s="112" t="s">
        <v>4920</v>
      </c>
      <c r="H1502" s="112" t="s">
        <v>4921</v>
      </c>
      <c r="I1502" s="112"/>
      <c r="J1502" s="55" t="s">
        <v>7490</v>
      </c>
      <c r="K1502" s="55"/>
      <c r="L1502" s="112" t="s">
        <v>91</v>
      </c>
      <c r="M1502" s="113">
        <v>0</v>
      </c>
      <c r="N1502" s="112" t="s">
        <v>8509</v>
      </c>
      <c r="O1502" s="112" t="s">
        <v>8514</v>
      </c>
      <c r="P1502" s="112" t="s">
        <v>91</v>
      </c>
      <c r="Q1502" s="112" t="s">
        <v>74</v>
      </c>
      <c r="R1502" s="112"/>
      <c r="S1502" s="112"/>
    </row>
    <row r="1503" spans="1:19" x14ac:dyDescent="0.25">
      <c r="A1503" s="112" t="s">
        <v>8550</v>
      </c>
      <c r="B1503" s="111">
        <v>12</v>
      </c>
      <c r="C1503" s="112" t="s">
        <v>246</v>
      </c>
      <c r="D1503" s="55" t="s">
        <v>6509</v>
      </c>
      <c r="E1503" s="49" t="s">
        <v>8478</v>
      </c>
      <c r="F1503" s="67" t="s">
        <v>2250</v>
      </c>
      <c r="G1503" s="53" t="s">
        <v>567</v>
      </c>
      <c r="H1503" s="53" t="s">
        <v>568</v>
      </c>
      <c r="I1503" s="67" t="s">
        <v>2430</v>
      </c>
      <c r="J1503" s="55" t="s">
        <v>7490</v>
      </c>
      <c r="K1503" s="55"/>
      <c r="L1503" s="49" t="s">
        <v>7469</v>
      </c>
      <c r="M1503" s="152">
        <v>0</v>
      </c>
      <c r="N1503" s="49" t="s">
        <v>8509</v>
      </c>
      <c r="O1503" s="49" t="s">
        <v>8514</v>
      </c>
      <c r="P1503" s="112" t="s">
        <v>139</v>
      </c>
      <c r="Q1503" s="112" t="s">
        <v>74</v>
      </c>
      <c r="R1503" s="112"/>
      <c r="S1503" s="112"/>
    </row>
    <row r="1504" spans="1:19" x14ac:dyDescent="0.25">
      <c r="A1504" s="112" t="s">
        <v>8550</v>
      </c>
      <c r="B1504" s="111">
        <v>13</v>
      </c>
      <c r="C1504" s="112" t="s">
        <v>247</v>
      </c>
      <c r="D1504" s="55" t="s">
        <v>6403</v>
      </c>
      <c r="E1504" s="49" t="s">
        <v>8479</v>
      </c>
      <c r="F1504" s="110" t="s">
        <v>8010</v>
      </c>
      <c r="G1504" s="53" t="s">
        <v>569</v>
      </c>
      <c r="H1504" s="53" t="s">
        <v>570</v>
      </c>
      <c r="I1504" s="67" t="s">
        <v>2431</v>
      </c>
      <c r="J1504" s="55" t="s">
        <v>7490</v>
      </c>
      <c r="K1504" s="55"/>
      <c r="L1504" s="49" t="s">
        <v>7469</v>
      </c>
      <c r="M1504" s="152">
        <v>0</v>
      </c>
      <c r="N1504" s="49" t="s">
        <v>8509</v>
      </c>
      <c r="O1504" s="49" t="s">
        <v>8514</v>
      </c>
      <c r="P1504" s="112" t="s">
        <v>139</v>
      </c>
      <c r="Q1504" s="112" t="s">
        <v>74</v>
      </c>
      <c r="R1504" s="112"/>
      <c r="S1504" s="112"/>
    </row>
    <row r="1505" spans="1:19" x14ac:dyDescent="0.25">
      <c r="A1505" s="112" t="s">
        <v>8550</v>
      </c>
      <c r="B1505" s="111">
        <v>14</v>
      </c>
      <c r="C1505" s="112" t="s">
        <v>4050</v>
      </c>
      <c r="D1505" s="61" t="s">
        <v>6511</v>
      </c>
      <c r="E1505" s="49" t="s">
        <v>8480</v>
      </c>
      <c r="F1505" s="110" t="s">
        <v>8012</v>
      </c>
      <c r="G1505" s="112" t="s">
        <v>4928</v>
      </c>
      <c r="H1505" s="112" t="s">
        <v>4929</v>
      </c>
      <c r="I1505" s="112"/>
      <c r="J1505" s="55" t="s">
        <v>7490</v>
      </c>
      <c r="K1505" s="55"/>
      <c r="L1505" s="49" t="s">
        <v>7469</v>
      </c>
      <c r="M1505" s="152">
        <v>2</v>
      </c>
      <c r="N1505" s="49" t="s">
        <v>8509</v>
      </c>
      <c r="O1505" s="49" t="s">
        <v>8514</v>
      </c>
      <c r="P1505" s="112" t="s">
        <v>139</v>
      </c>
      <c r="Q1505" s="112" t="s">
        <v>74</v>
      </c>
      <c r="R1505" s="112"/>
      <c r="S1505" s="112"/>
    </row>
    <row r="1506" spans="1:19" x14ac:dyDescent="0.25">
      <c r="A1506" s="112" t="s">
        <v>8550</v>
      </c>
      <c r="B1506" s="113">
        <v>15</v>
      </c>
      <c r="C1506" s="112" t="s">
        <v>2628</v>
      </c>
      <c r="D1506" s="49"/>
      <c r="E1506" s="112"/>
      <c r="F1506" s="112"/>
      <c r="G1506" s="112" t="s">
        <v>4894</v>
      </c>
      <c r="H1506" s="112" t="s">
        <v>2832</v>
      </c>
      <c r="I1506" s="112"/>
      <c r="J1506" s="55" t="s">
        <v>7490</v>
      </c>
      <c r="K1506" s="55"/>
      <c r="L1506" s="112" t="s">
        <v>91</v>
      </c>
      <c r="M1506" s="113">
        <v>0</v>
      </c>
      <c r="N1506" s="112" t="s">
        <v>8509</v>
      </c>
      <c r="O1506" s="112"/>
      <c r="P1506" s="112" t="s">
        <v>91</v>
      </c>
      <c r="Q1506" s="112" t="s">
        <v>74</v>
      </c>
      <c r="R1506" s="112"/>
      <c r="S1506" s="112"/>
    </row>
    <row r="1507" spans="1:19" x14ac:dyDescent="0.25">
      <c r="A1507" s="112" t="s">
        <v>8550</v>
      </c>
      <c r="B1507" s="113">
        <v>16</v>
      </c>
      <c r="C1507" s="112" t="s">
        <v>4032</v>
      </c>
      <c r="D1507" s="49"/>
      <c r="E1507" s="112"/>
      <c r="F1507" s="112"/>
      <c r="G1507" s="112" t="s">
        <v>4899</v>
      </c>
      <c r="H1507" s="112" t="s">
        <v>3877</v>
      </c>
      <c r="I1507" s="112"/>
      <c r="J1507" s="55" t="s">
        <v>7490</v>
      </c>
      <c r="K1507" s="55"/>
      <c r="L1507" s="112" t="s">
        <v>91</v>
      </c>
      <c r="M1507" s="113">
        <v>0</v>
      </c>
      <c r="N1507" s="112" t="s">
        <v>8509</v>
      </c>
      <c r="O1507" s="112"/>
      <c r="P1507" s="112" t="s">
        <v>91</v>
      </c>
      <c r="Q1507" s="112" t="s">
        <v>74</v>
      </c>
      <c r="R1507" s="112"/>
      <c r="S1507" s="112"/>
    </row>
    <row r="1508" spans="1:19" x14ac:dyDescent="0.25">
      <c r="A1508" s="112" t="s">
        <v>8550</v>
      </c>
      <c r="B1508" s="113">
        <v>17</v>
      </c>
      <c r="C1508" s="112" t="s">
        <v>4037</v>
      </c>
      <c r="D1508" s="49"/>
      <c r="E1508" s="112"/>
      <c r="F1508" s="112"/>
      <c r="G1508" s="112" t="s">
        <v>4905</v>
      </c>
      <c r="H1508" s="112" t="s">
        <v>4906</v>
      </c>
      <c r="I1508" s="112"/>
      <c r="J1508" s="55" t="s">
        <v>7490</v>
      </c>
      <c r="K1508" s="55"/>
      <c r="L1508" s="112" t="s">
        <v>91</v>
      </c>
      <c r="M1508" s="113">
        <v>0</v>
      </c>
      <c r="N1508" s="112" t="s">
        <v>8509</v>
      </c>
      <c r="O1508" s="112"/>
      <c r="P1508" s="112" t="s">
        <v>91</v>
      </c>
      <c r="Q1508" s="112" t="s">
        <v>74</v>
      </c>
      <c r="R1508" s="112"/>
      <c r="S1508" s="112"/>
    </row>
    <row r="1509" spans="1:19" x14ac:dyDescent="0.25">
      <c r="A1509" s="112" t="s">
        <v>8550</v>
      </c>
      <c r="B1509" s="111">
        <v>19</v>
      </c>
      <c r="C1509" s="120" t="s">
        <v>4039</v>
      </c>
      <c r="D1509" s="112" t="s">
        <v>4910</v>
      </c>
      <c r="E1509" s="112"/>
      <c r="F1509" s="110" t="s">
        <v>8033</v>
      </c>
      <c r="G1509" s="112" t="s">
        <v>4909</v>
      </c>
      <c r="H1509" s="112" t="s">
        <v>4910</v>
      </c>
      <c r="I1509" s="112"/>
      <c r="J1509" s="55" t="s">
        <v>7490</v>
      </c>
      <c r="K1509" s="55"/>
      <c r="L1509" s="112" t="s">
        <v>91</v>
      </c>
      <c r="M1509" s="113">
        <v>0</v>
      </c>
      <c r="N1509" s="112" t="s">
        <v>8509</v>
      </c>
      <c r="O1509" s="112"/>
      <c r="P1509" s="112" t="s">
        <v>92</v>
      </c>
      <c r="Q1509" s="112" t="s">
        <v>74</v>
      </c>
      <c r="R1509" s="112"/>
      <c r="S1509" s="112"/>
    </row>
    <row r="1510" spans="1:19" x14ac:dyDescent="0.25">
      <c r="A1510" s="112" t="s">
        <v>8550</v>
      </c>
      <c r="B1510" s="111">
        <v>20</v>
      </c>
      <c r="C1510" s="120" t="s">
        <v>4040</v>
      </c>
      <c r="D1510" s="112" t="s">
        <v>4912</v>
      </c>
      <c r="E1510" s="112"/>
      <c r="F1510" s="110" t="s">
        <v>8034</v>
      </c>
      <c r="G1510" s="112" t="s">
        <v>4911</v>
      </c>
      <c r="H1510" s="112" t="s">
        <v>4912</v>
      </c>
      <c r="I1510" s="112"/>
      <c r="J1510" s="55" t="s">
        <v>7490</v>
      </c>
      <c r="K1510" s="55"/>
      <c r="L1510" s="112" t="s">
        <v>91</v>
      </c>
      <c r="M1510" s="113">
        <v>0</v>
      </c>
      <c r="N1510" s="112" t="s">
        <v>8509</v>
      </c>
      <c r="O1510" s="112"/>
      <c r="P1510" s="112" t="s">
        <v>92</v>
      </c>
      <c r="Q1510" s="112" t="s">
        <v>74</v>
      </c>
      <c r="R1510" s="112"/>
      <c r="S1510" s="112"/>
    </row>
    <row r="1511" spans="1:19" x14ac:dyDescent="0.25">
      <c r="A1511" s="112" t="s">
        <v>8550</v>
      </c>
      <c r="B1511" s="111">
        <v>21</v>
      </c>
      <c r="C1511" s="112" t="s">
        <v>4053</v>
      </c>
      <c r="D1511" s="49" t="s">
        <v>6515</v>
      </c>
      <c r="E1511" s="112" t="s">
        <v>8481</v>
      </c>
      <c r="F1511" s="110" t="s">
        <v>8016</v>
      </c>
      <c r="G1511" s="112" t="s">
        <v>4934</v>
      </c>
      <c r="H1511" s="112" t="s">
        <v>4935</v>
      </c>
      <c r="I1511" s="112"/>
      <c r="J1511" s="55" t="s">
        <v>7490</v>
      </c>
      <c r="K1511" s="55"/>
      <c r="L1511" s="112" t="s">
        <v>7470</v>
      </c>
      <c r="M1511" s="113">
        <v>0</v>
      </c>
      <c r="N1511" s="112" t="s">
        <v>8509</v>
      </c>
      <c r="O1511" s="112" t="s">
        <v>8514</v>
      </c>
      <c r="P1511" s="112" t="s">
        <v>7473</v>
      </c>
      <c r="Q1511" s="112" t="s">
        <v>74</v>
      </c>
      <c r="R1511" s="112"/>
      <c r="S1511" s="112"/>
    </row>
    <row r="1512" spans="1:19" x14ac:dyDescent="0.25">
      <c r="A1512" s="112" t="s">
        <v>8550</v>
      </c>
      <c r="B1512" s="111">
        <v>22</v>
      </c>
      <c r="C1512" s="112" t="s">
        <v>4054</v>
      </c>
      <c r="D1512" s="49" t="s">
        <v>6516</v>
      </c>
      <c r="E1512" s="112" t="s">
        <v>8485</v>
      </c>
      <c r="F1512" s="110" t="s">
        <v>8483</v>
      </c>
      <c r="G1512" s="112" t="s">
        <v>4936</v>
      </c>
      <c r="H1512" s="112" t="s">
        <v>4937</v>
      </c>
      <c r="I1512" s="112"/>
      <c r="J1512" s="55" t="s">
        <v>7490</v>
      </c>
      <c r="K1512" s="55"/>
      <c r="L1512" s="112" t="s">
        <v>7470</v>
      </c>
      <c r="M1512" s="113">
        <v>0</v>
      </c>
      <c r="N1512" s="112" t="s">
        <v>8509</v>
      </c>
      <c r="O1512" s="112" t="s">
        <v>8514</v>
      </c>
      <c r="P1512" s="112" t="s">
        <v>7473</v>
      </c>
      <c r="Q1512" s="112" t="s">
        <v>74</v>
      </c>
      <c r="R1512" s="112"/>
      <c r="S1512" s="112"/>
    </row>
    <row r="1513" spans="1:19" x14ac:dyDescent="0.25">
      <c r="A1513" s="112" t="s">
        <v>8550</v>
      </c>
      <c r="B1513" s="111">
        <v>23</v>
      </c>
      <c r="C1513" s="112" t="s">
        <v>4055</v>
      </c>
      <c r="D1513" s="49" t="s">
        <v>6517</v>
      </c>
      <c r="E1513" s="112" t="s">
        <v>8486</v>
      </c>
      <c r="F1513" s="110" t="s">
        <v>8484</v>
      </c>
      <c r="G1513" s="112" t="s">
        <v>4938</v>
      </c>
      <c r="H1513" s="112" t="s">
        <v>4939</v>
      </c>
      <c r="I1513" s="112"/>
      <c r="J1513" s="55" t="s">
        <v>7490</v>
      </c>
      <c r="K1513" s="55"/>
      <c r="L1513" s="133" t="s">
        <v>7470</v>
      </c>
      <c r="M1513" s="161">
        <v>0</v>
      </c>
      <c r="N1513" s="133" t="s">
        <v>8509</v>
      </c>
      <c r="O1513" s="133" t="s">
        <v>8514</v>
      </c>
      <c r="P1513" s="112" t="s">
        <v>3000</v>
      </c>
      <c r="Q1513" s="112" t="s">
        <v>74</v>
      </c>
      <c r="R1513" s="112"/>
      <c r="S1513" s="112"/>
    </row>
    <row r="1514" spans="1:19" x14ac:dyDescent="0.25">
      <c r="A1514" s="112" t="s">
        <v>8550</v>
      </c>
      <c r="B1514" s="111">
        <v>24</v>
      </c>
      <c r="C1514" s="112" t="s">
        <v>4079</v>
      </c>
      <c r="D1514" s="112" t="s">
        <v>4987</v>
      </c>
      <c r="E1514" s="112" t="s">
        <v>8491</v>
      </c>
      <c r="F1514" s="110" t="s">
        <v>8024</v>
      </c>
      <c r="G1514" s="112" t="s">
        <v>4986</v>
      </c>
      <c r="H1514" s="112" t="s">
        <v>4987</v>
      </c>
      <c r="I1514" s="112"/>
      <c r="J1514" s="55" t="s">
        <v>7490</v>
      </c>
      <c r="K1514" s="55"/>
      <c r="L1514" s="49" t="s">
        <v>7469</v>
      </c>
      <c r="M1514" s="152">
        <v>0</v>
      </c>
      <c r="N1514" s="49" t="s">
        <v>8509</v>
      </c>
      <c r="O1514" s="49" t="s">
        <v>8514</v>
      </c>
      <c r="P1514" s="112" t="s">
        <v>157</v>
      </c>
      <c r="Q1514" s="112" t="s">
        <v>74</v>
      </c>
      <c r="R1514" s="112"/>
      <c r="S1514" s="112"/>
    </row>
    <row r="1515" spans="1:19" x14ac:dyDescent="0.25">
      <c r="A1515" s="112" t="s">
        <v>8550</v>
      </c>
      <c r="B1515" s="111">
        <v>25</v>
      </c>
      <c r="C1515" s="112" t="s">
        <v>4061</v>
      </c>
      <c r="D1515" s="112" t="s">
        <v>4951</v>
      </c>
      <c r="E1515" s="112" t="s">
        <v>8493</v>
      </c>
      <c r="F1515" s="110" t="s">
        <v>8025</v>
      </c>
      <c r="G1515" s="112" t="s">
        <v>4950</v>
      </c>
      <c r="H1515" s="112" t="s">
        <v>4951</v>
      </c>
      <c r="I1515" s="112"/>
      <c r="J1515" s="55" t="s">
        <v>7490</v>
      </c>
      <c r="K1515" s="55"/>
      <c r="L1515" s="49" t="s">
        <v>7469</v>
      </c>
      <c r="M1515" s="152">
        <v>0</v>
      </c>
      <c r="N1515" s="49" t="s">
        <v>8509</v>
      </c>
      <c r="O1515" s="49" t="s">
        <v>8514</v>
      </c>
      <c r="P1515" s="112" t="s">
        <v>157</v>
      </c>
      <c r="Q1515" s="112" t="s">
        <v>74</v>
      </c>
      <c r="R1515" s="112"/>
      <c r="S1515" s="112"/>
    </row>
    <row r="1516" spans="1:19" x14ac:dyDescent="0.25">
      <c r="A1516" s="112" t="s">
        <v>8550</v>
      </c>
      <c r="B1516" s="111">
        <v>26</v>
      </c>
      <c r="C1516" s="112" t="s">
        <v>4080</v>
      </c>
      <c r="D1516" s="112" t="s">
        <v>4989</v>
      </c>
      <c r="E1516" s="112" t="s">
        <v>8492</v>
      </c>
      <c r="F1516" s="110" t="s">
        <v>8026</v>
      </c>
      <c r="G1516" s="112" t="s">
        <v>4988</v>
      </c>
      <c r="H1516" s="112" t="s">
        <v>4989</v>
      </c>
      <c r="I1516" s="112"/>
      <c r="J1516" s="55" t="s">
        <v>7490</v>
      </c>
      <c r="K1516" s="55"/>
      <c r="L1516" s="49" t="s">
        <v>7469</v>
      </c>
      <c r="M1516" s="152">
        <v>0</v>
      </c>
      <c r="N1516" s="49" t="s">
        <v>8509</v>
      </c>
      <c r="O1516" s="49" t="s">
        <v>8514</v>
      </c>
      <c r="P1516" s="112" t="s">
        <v>157</v>
      </c>
      <c r="Q1516" s="112" t="s">
        <v>74</v>
      </c>
      <c r="R1516" s="112"/>
      <c r="S1516" s="112"/>
    </row>
    <row r="1517" spans="1:19" x14ac:dyDescent="0.25">
      <c r="A1517" s="112" t="s">
        <v>8550</v>
      </c>
      <c r="B1517" s="111">
        <v>27</v>
      </c>
      <c r="C1517" s="112" t="s">
        <v>4062</v>
      </c>
      <c r="D1517" s="112" t="s">
        <v>4953</v>
      </c>
      <c r="E1517" s="112" t="s">
        <v>8494</v>
      </c>
      <c r="F1517" s="110" t="s">
        <v>8027</v>
      </c>
      <c r="G1517" s="112" t="s">
        <v>4952</v>
      </c>
      <c r="H1517" s="112" t="s">
        <v>4953</v>
      </c>
      <c r="I1517" s="112"/>
      <c r="J1517" s="55" t="s">
        <v>7490</v>
      </c>
      <c r="K1517" s="55"/>
      <c r="L1517" s="49" t="s">
        <v>7469</v>
      </c>
      <c r="M1517" s="152">
        <v>0</v>
      </c>
      <c r="N1517" s="49" t="s">
        <v>8509</v>
      </c>
      <c r="O1517" s="49" t="s">
        <v>8514</v>
      </c>
      <c r="P1517" s="112" t="s">
        <v>157</v>
      </c>
      <c r="Q1517" s="112" t="s">
        <v>74</v>
      </c>
      <c r="R1517" s="112"/>
      <c r="S1517" s="112"/>
    </row>
    <row r="1518" spans="1:19" x14ac:dyDescent="0.25">
      <c r="A1518" s="112" t="s">
        <v>8550</v>
      </c>
      <c r="B1518" s="111">
        <v>28</v>
      </c>
      <c r="C1518" s="112" t="s">
        <v>4063</v>
      </c>
      <c r="D1518" s="112" t="s">
        <v>4955</v>
      </c>
      <c r="E1518" s="112" t="s">
        <v>8488</v>
      </c>
      <c r="F1518" s="110" t="s">
        <v>8028</v>
      </c>
      <c r="G1518" s="112" t="s">
        <v>4954</v>
      </c>
      <c r="H1518" s="112" t="s">
        <v>4955</v>
      </c>
      <c r="I1518" s="112"/>
      <c r="J1518" s="55" t="s">
        <v>7490</v>
      </c>
      <c r="K1518" s="55"/>
      <c r="L1518" s="49" t="s">
        <v>7469</v>
      </c>
      <c r="M1518" s="152">
        <v>0</v>
      </c>
      <c r="N1518" s="49" t="s">
        <v>8509</v>
      </c>
      <c r="O1518" s="49" t="s">
        <v>8514</v>
      </c>
      <c r="P1518" s="112" t="s">
        <v>6310</v>
      </c>
      <c r="Q1518" s="112" t="s">
        <v>74</v>
      </c>
      <c r="R1518" s="112"/>
      <c r="S1518" s="112"/>
    </row>
    <row r="1519" spans="1:19" x14ac:dyDescent="0.25">
      <c r="A1519" s="112" t="s">
        <v>8550</v>
      </c>
      <c r="B1519" s="111">
        <v>29</v>
      </c>
      <c r="C1519" s="120" t="s">
        <v>4065</v>
      </c>
      <c r="D1519" s="61" t="s">
        <v>7487</v>
      </c>
      <c r="E1519" s="112" t="s">
        <v>8482</v>
      </c>
      <c r="F1519" s="110" t="s">
        <v>8032</v>
      </c>
      <c r="G1519" s="112" t="s">
        <v>4958</v>
      </c>
      <c r="H1519" s="112" t="s">
        <v>4959</v>
      </c>
      <c r="I1519" s="112"/>
      <c r="J1519" s="55" t="s">
        <v>7490</v>
      </c>
      <c r="K1519" s="55"/>
      <c r="L1519" s="112" t="s">
        <v>91</v>
      </c>
      <c r="M1519" s="113">
        <v>0</v>
      </c>
      <c r="N1519" s="112" t="s">
        <v>8509</v>
      </c>
      <c r="O1519" s="112" t="s">
        <v>8514</v>
      </c>
      <c r="P1519" s="112" t="s">
        <v>92</v>
      </c>
      <c r="Q1519" s="112" t="s">
        <v>74</v>
      </c>
      <c r="R1519" s="112"/>
      <c r="S1519" s="112"/>
    </row>
    <row r="1520" spans="1:19" x14ac:dyDescent="0.25">
      <c r="A1520" s="112" t="s">
        <v>8550</v>
      </c>
      <c r="B1520" s="111">
        <v>30</v>
      </c>
      <c r="C1520" s="112" t="s">
        <v>4081</v>
      </c>
      <c r="D1520" s="112" t="s">
        <v>6525</v>
      </c>
      <c r="E1520" s="112" t="s">
        <v>8487</v>
      </c>
      <c r="F1520" s="110" t="s">
        <v>8029</v>
      </c>
      <c r="G1520" s="112" t="s">
        <v>4990</v>
      </c>
      <c r="H1520" s="112" t="s">
        <v>4991</v>
      </c>
      <c r="I1520" s="112"/>
      <c r="J1520" s="55" t="s">
        <v>7490</v>
      </c>
      <c r="K1520" s="55"/>
      <c r="L1520" s="49" t="s">
        <v>7469</v>
      </c>
      <c r="M1520" s="152">
        <v>0</v>
      </c>
      <c r="N1520" s="49" t="s">
        <v>8509</v>
      </c>
      <c r="O1520" s="49" t="s">
        <v>8514</v>
      </c>
      <c r="P1520" s="112" t="s">
        <v>6311</v>
      </c>
      <c r="Q1520" s="112" t="s">
        <v>74</v>
      </c>
      <c r="R1520" s="112"/>
      <c r="S1520" s="112"/>
    </row>
    <row r="1521" spans="1:19" x14ac:dyDescent="0.25">
      <c r="A1521" s="112" t="s">
        <v>8550</v>
      </c>
      <c r="B1521" s="111">
        <v>31</v>
      </c>
      <c r="C1521" s="112" t="s">
        <v>4064</v>
      </c>
      <c r="D1521" s="61" t="s">
        <v>6526</v>
      </c>
      <c r="E1521" s="112" t="s">
        <v>8490</v>
      </c>
      <c r="G1521" s="112" t="s">
        <v>4956</v>
      </c>
      <c r="H1521" s="112" t="s">
        <v>4957</v>
      </c>
      <c r="I1521" s="112"/>
      <c r="J1521" s="55" t="s">
        <v>7490</v>
      </c>
      <c r="K1521" s="55"/>
      <c r="L1521" s="112" t="s">
        <v>91</v>
      </c>
      <c r="M1521" s="113">
        <v>0</v>
      </c>
      <c r="N1521" s="112" t="s">
        <v>8509</v>
      </c>
      <c r="O1521" s="112" t="s">
        <v>8514</v>
      </c>
      <c r="P1521" s="112" t="s">
        <v>92</v>
      </c>
      <c r="Q1521" s="112" t="s">
        <v>74</v>
      </c>
      <c r="R1521" s="112"/>
      <c r="S1521" s="112"/>
    </row>
    <row r="1522" spans="1:19" x14ac:dyDescent="0.25">
      <c r="A1522" s="112" t="s">
        <v>8550</v>
      </c>
      <c r="B1522" s="113">
        <v>32</v>
      </c>
      <c r="C1522" s="112" t="s">
        <v>4033</v>
      </c>
      <c r="D1522" s="49"/>
      <c r="E1522" s="112"/>
      <c r="F1522" s="112"/>
      <c r="G1522" s="112" t="s">
        <v>4900</v>
      </c>
      <c r="H1522" s="112" t="s">
        <v>3879</v>
      </c>
      <c r="I1522" s="112"/>
      <c r="J1522" s="55" t="s">
        <v>7490</v>
      </c>
      <c r="K1522" s="55"/>
      <c r="L1522" s="112" t="s">
        <v>153</v>
      </c>
      <c r="M1522" s="113">
        <v>0</v>
      </c>
      <c r="N1522" s="112" t="s">
        <v>8509</v>
      </c>
      <c r="O1522" s="112"/>
      <c r="P1522" s="112" t="s">
        <v>153</v>
      </c>
      <c r="Q1522" s="112" t="s">
        <v>74</v>
      </c>
      <c r="R1522" s="112"/>
      <c r="S1522" s="112"/>
    </row>
    <row r="1523" spans="1:19" x14ac:dyDescent="0.25">
      <c r="A1523" s="112" t="s">
        <v>8550</v>
      </c>
      <c r="B1523" s="113">
        <v>33</v>
      </c>
      <c r="C1523" s="112" t="s">
        <v>4034</v>
      </c>
      <c r="D1523" s="49"/>
      <c r="E1523" s="112"/>
      <c r="F1523" s="112"/>
      <c r="G1523" s="112" t="s">
        <v>4901</v>
      </c>
      <c r="H1523" s="112" t="s">
        <v>4749</v>
      </c>
      <c r="I1523" s="112"/>
      <c r="J1523" s="55" t="s">
        <v>7490</v>
      </c>
      <c r="K1523" s="55"/>
      <c r="L1523" s="112" t="s">
        <v>153</v>
      </c>
      <c r="M1523" s="113">
        <v>0</v>
      </c>
      <c r="N1523" s="112" t="s">
        <v>8509</v>
      </c>
      <c r="O1523" s="112"/>
      <c r="P1523" s="112" t="s">
        <v>153</v>
      </c>
      <c r="Q1523" s="112" t="s">
        <v>74</v>
      </c>
      <c r="R1523" s="112"/>
      <c r="S1523" s="112"/>
    </row>
    <row r="1524" spans="1:19" x14ac:dyDescent="0.25">
      <c r="A1524" s="112" t="s">
        <v>8550</v>
      </c>
      <c r="B1524" s="113">
        <v>34</v>
      </c>
      <c r="C1524" s="112" t="s">
        <v>4035</v>
      </c>
      <c r="D1524" s="49"/>
      <c r="E1524" s="112"/>
      <c r="F1524" s="112"/>
      <c r="G1524" s="112" t="s">
        <v>4902</v>
      </c>
      <c r="H1524" s="112" t="s">
        <v>3883</v>
      </c>
      <c r="I1524" s="112"/>
      <c r="J1524" s="55" t="s">
        <v>7490</v>
      </c>
      <c r="K1524" s="55"/>
      <c r="L1524" s="112" t="s">
        <v>91</v>
      </c>
      <c r="M1524" s="113">
        <v>0</v>
      </c>
      <c r="N1524" s="112" t="s">
        <v>8509</v>
      </c>
      <c r="O1524" s="112"/>
      <c r="P1524" s="112" t="s">
        <v>91</v>
      </c>
      <c r="Q1524" s="112" t="s">
        <v>74</v>
      </c>
      <c r="R1524" s="112"/>
      <c r="S1524" s="112"/>
    </row>
    <row r="1525" spans="1:19" x14ac:dyDescent="0.25">
      <c r="A1525" s="112" t="s">
        <v>8550</v>
      </c>
      <c r="B1525" s="113">
        <v>35</v>
      </c>
      <c r="C1525" s="112" t="s">
        <v>4036</v>
      </c>
      <c r="D1525" s="49"/>
      <c r="E1525" s="112"/>
      <c r="F1525" s="112"/>
      <c r="G1525" s="112" t="s">
        <v>4903</v>
      </c>
      <c r="H1525" s="112" t="s">
        <v>4904</v>
      </c>
      <c r="I1525" s="112"/>
      <c r="J1525" s="55" t="s">
        <v>7490</v>
      </c>
      <c r="K1525" s="55"/>
      <c r="L1525" s="112" t="s">
        <v>91</v>
      </c>
      <c r="M1525" s="113">
        <v>0</v>
      </c>
      <c r="N1525" s="112" t="s">
        <v>8509</v>
      </c>
      <c r="O1525" s="112"/>
      <c r="P1525" s="112" t="s">
        <v>91</v>
      </c>
      <c r="Q1525" s="112" t="s">
        <v>74</v>
      </c>
      <c r="R1525" s="112"/>
      <c r="S1525" s="112"/>
    </row>
    <row r="1526" spans="1:19" x14ac:dyDescent="0.25">
      <c r="A1526" s="112" t="s">
        <v>8550</v>
      </c>
      <c r="B1526" s="113">
        <v>36</v>
      </c>
      <c r="C1526" s="112" t="s">
        <v>4030</v>
      </c>
      <c r="D1526" s="49"/>
      <c r="E1526" s="112"/>
      <c r="F1526" s="112"/>
      <c r="G1526" s="112" t="s">
        <v>4895</v>
      </c>
      <c r="H1526" s="112" t="s">
        <v>4896</v>
      </c>
      <c r="I1526" s="112"/>
      <c r="J1526" s="55" t="s">
        <v>7490</v>
      </c>
      <c r="K1526" s="55"/>
      <c r="L1526" s="112" t="s">
        <v>91</v>
      </c>
      <c r="M1526" s="113">
        <v>0</v>
      </c>
      <c r="N1526" s="112" t="s">
        <v>8509</v>
      </c>
      <c r="O1526" s="112"/>
      <c r="P1526" s="112" t="s">
        <v>91</v>
      </c>
      <c r="Q1526" s="112" t="s">
        <v>74</v>
      </c>
      <c r="R1526" s="112"/>
      <c r="S1526" s="112"/>
    </row>
  </sheetData>
  <sortState xmlns:xlrd2="http://schemas.microsoft.com/office/spreadsheetml/2017/richdata2" ref="A2:S1526">
    <sortCondition ref="A2:A1526"/>
    <sortCondition ref="B2:B1526"/>
    <sortCondition ref="C2:C1526"/>
  </sortState>
  <conditionalFormatting sqref="A1">
    <cfRule type="duplicateValues" dxfId="73" priority="77"/>
  </conditionalFormatting>
  <conditionalFormatting sqref="A1">
    <cfRule type="duplicateValues" dxfId="72" priority="78"/>
  </conditionalFormatting>
  <conditionalFormatting sqref="A1">
    <cfRule type="duplicateValues" dxfId="71" priority="79"/>
  </conditionalFormatting>
  <conditionalFormatting sqref="A1">
    <cfRule type="duplicateValues" dxfId="70" priority="76"/>
  </conditionalFormatting>
  <conditionalFormatting sqref="B1:B1525">
    <cfRule type="cellIs" dxfId="69" priority="71" operator="equal">
      <formula>-99</formula>
    </cfRule>
  </conditionalFormatting>
  <conditionalFormatting sqref="C500 C93:C140 C377 C142:C241 C1:C33 C76:C90 C35:C40 C243:C261 C263:C287 C42:C74">
    <cfRule type="duplicateValues" dxfId="68" priority="2452"/>
  </conditionalFormatting>
  <conditionalFormatting sqref="C377 C93:C140 C142:C156 C1:C33 C76:C90 C35:C40 C42:C74">
    <cfRule type="duplicateValues" dxfId="67" priority="3216"/>
  </conditionalFormatting>
  <conditionalFormatting sqref="C174">
    <cfRule type="duplicateValues" dxfId="66" priority="3575"/>
  </conditionalFormatting>
  <conditionalFormatting sqref="C377 C93:C140 C142:C241 C1:C33 C76:C90 C35:C40 C243:C261 C263:C267 C42:C74">
    <cfRule type="duplicateValues" dxfId="65" priority="4135"/>
  </conditionalFormatting>
  <conditionalFormatting sqref="C1:C74 C76:C1048576">
    <cfRule type="duplicateValues" dxfId="64" priority="69"/>
  </conditionalFormatting>
  <conditionalFormatting sqref="G1202">
    <cfRule type="duplicateValues" dxfId="63" priority="66"/>
  </conditionalFormatting>
  <conditionalFormatting sqref="G1369">
    <cfRule type="duplicateValues" dxfId="62" priority="59"/>
  </conditionalFormatting>
  <conditionalFormatting sqref="G647:G648">
    <cfRule type="duplicateValues" dxfId="61" priority="58"/>
  </conditionalFormatting>
  <conditionalFormatting sqref="G635">
    <cfRule type="duplicateValues" dxfId="60" priority="57"/>
  </conditionalFormatting>
  <conditionalFormatting sqref="G522">
    <cfRule type="duplicateValues" dxfId="59" priority="55"/>
  </conditionalFormatting>
  <conditionalFormatting sqref="G451">
    <cfRule type="duplicateValues" dxfId="58" priority="54"/>
  </conditionalFormatting>
  <conditionalFormatting sqref="G1098">
    <cfRule type="duplicateValues" dxfId="57" priority="47"/>
  </conditionalFormatting>
  <conditionalFormatting sqref="G1199">
    <cfRule type="duplicateValues" dxfId="56" priority="45"/>
  </conditionalFormatting>
  <conditionalFormatting sqref="C681">
    <cfRule type="duplicateValues" dxfId="55" priority="40"/>
  </conditionalFormatting>
  <conditionalFormatting sqref="C681">
    <cfRule type="duplicateValues" dxfId="54" priority="41"/>
  </conditionalFormatting>
  <conditionalFormatting sqref="G681">
    <cfRule type="duplicateValues" dxfId="53" priority="42"/>
  </conditionalFormatting>
  <conditionalFormatting sqref="C664">
    <cfRule type="duplicateValues" dxfId="52" priority="37"/>
  </conditionalFormatting>
  <conditionalFormatting sqref="C664">
    <cfRule type="duplicateValues" dxfId="51" priority="38"/>
  </conditionalFormatting>
  <conditionalFormatting sqref="G664">
    <cfRule type="duplicateValues" dxfId="50" priority="39"/>
  </conditionalFormatting>
  <conditionalFormatting sqref="G377 G1:G19 G21:G33 G76:G140 G142:G241 G35:G40 G243:G261 G263:G267 G42:G74">
    <cfRule type="duplicateValues" dxfId="49" priority="4878"/>
  </conditionalFormatting>
  <conditionalFormatting sqref="G75">
    <cfRule type="duplicateValues" dxfId="48" priority="35"/>
  </conditionalFormatting>
  <conditionalFormatting sqref="G141">
    <cfRule type="duplicateValues" dxfId="47" priority="34"/>
  </conditionalFormatting>
  <conditionalFormatting sqref="G34">
    <cfRule type="duplicateValues" dxfId="46" priority="33"/>
  </conditionalFormatting>
  <conditionalFormatting sqref="G242">
    <cfRule type="duplicateValues" dxfId="45" priority="32"/>
  </conditionalFormatting>
  <conditionalFormatting sqref="G262">
    <cfRule type="duplicateValues" dxfId="44" priority="31"/>
  </conditionalFormatting>
  <conditionalFormatting sqref="G293">
    <cfRule type="duplicateValues" dxfId="43" priority="30"/>
  </conditionalFormatting>
  <conditionalFormatting sqref="G313">
    <cfRule type="duplicateValues" dxfId="42" priority="29"/>
  </conditionalFormatting>
  <conditionalFormatting sqref="G679">
    <cfRule type="duplicateValues" dxfId="41" priority="28"/>
  </conditionalFormatting>
  <conditionalFormatting sqref="G699">
    <cfRule type="duplicateValues" dxfId="40" priority="27"/>
  </conditionalFormatting>
  <conditionalFormatting sqref="G370">
    <cfRule type="duplicateValues" dxfId="39" priority="26"/>
  </conditionalFormatting>
  <conditionalFormatting sqref="B1">
    <cfRule type="duplicateValues" dxfId="38" priority="4936"/>
  </conditionalFormatting>
  <conditionalFormatting sqref="G1198">
    <cfRule type="duplicateValues" dxfId="37" priority="16"/>
  </conditionalFormatting>
  <conditionalFormatting sqref="G1099 G1097">
    <cfRule type="duplicateValues" dxfId="36" priority="5127"/>
  </conditionalFormatting>
  <conditionalFormatting sqref="G1241">
    <cfRule type="duplicateValues" dxfId="35" priority="11"/>
  </conditionalFormatting>
  <conditionalFormatting sqref="G1238">
    <cfRule type="duplicateValues" dxfId="34" priority="9"/>
  </conditionalFormatting>
  <conditionalFormatting sqref="G1237">
    <cfRule type="duplicateValues" dxfId="33" priority="8"/>
  </conditionalFormatting>
  <conditionalFormatting sqref="G1375">
    <cfRule type="duplicateValues" dxfId="32" priority="7"/>
  </conditionalFormatting>
  <conditionalFormatting sqref="G1372">
    <cfRule type="duplicateValues" dxfId="31" priority="5"/>
  </conditionalFormatting>
  <conditionalFormatting sqref="G1371">
    <cfRule type="duplicateValues" dxfId="30" priority="4"/>
  </conditionalFormatting>
  <conditionalFormatting sqref="G1091:G1096">
    <cfRule type="duplicateValues" dxfId="29" priority="5378"/>
  </conditionalFormatting>
  <conditionalFormatting sqref="G1107:G1112">
    <cfRule type="duplicateValues" dxfId="28" priority="5391"/>
  </conditionalFormatting>
  <conditionalFormatting sqref="G1197 G1200">
    <cfRule type="duplicateValues" dxfId="27" priority="5402"/>
  </conditionalFormatting>
  <conditionalFormatting sqref="G1236 G1239">
    <cfRule type="duplicateValues" dxfId="26" priority="5413"/>
  </conditionalFormatting>
  <conditionalFormatting sqref="G1370 G1373">
    <cfRule type="duplicateValues" dxfId="25" priority="5423"/>
  </conditionalFormatting>
  <conditionalFormatting sqref="B1526">
    <cfRule type="cellIs" dxfId="24" priority="3" operator="equal">
      <formula>-99</formula>
    </cfRule>
  </conditionalFormatting>
  <conditionalFormatting sqref="E873 E437:E868 E875:E1468 E1470 E1472:E1048576 E1:E422">
    <cfRule type="duplicateValues" dxfId="23" priority="2"/>
  </conditionalFormatting>
  <conditionalFormatting sqref="G1:G1048576">
    <cfRule type="duplicateValues" dxfId="22" priority="1"/>
  </conditionalFormatting>
  <conditionalFormatting sqref="G649:G663 G379:G450 G665:G678 G682:G698 G680 G371:G376 G329:G369 G452:G499 G501:G521 G523:G634 G636:G646 G700:G1089">
    <cfRule type="duplicateValues" dxfId="21" priority="5494"/>
  </conditionalFormatting>
  <conditionalFormatting sqref="C76:C90 C1:C74 C93:C1521">
    <cfRule type="duplicateValues" dxfId="20"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AC296"/>
  <sheetViews>
    <sheetView tabSelected="1" zoomScaleNormal="100" workbookViewId="0">
      <pane ySplit="4" topLeftCell="A289" activePane="bottomLeft" state="frozen"/>
      <selection activeCell="F18" sqref="F18"/>
      <selection pane="bottomLeft" activeCell="A293" sqref="A293"/>
    </sheetView>
  </sheetViews>
  <sheetFormatPr defaultColWidth="8.85546875" defaultRowHeight="15" x14ac:dyDescent="0.25"/>
  <cols>
    <col min="1" max="1" width="28.5703125" customWidth="1"/>
    <col min="2" max="2" width="25.42578125" customWidth="1"/>
    <col min="3" max="4" width="20.7109375" customWidth="1"/>
    <col min="5" max="5" width="30.85546875" bestFit="1" customWidth="1"/>
    <col min="6" max="6" width="40" bestFit="1" customWidth="1"/>
    <col min="7" max="25" width="20.7109375" customWidth="1"/>
  </cols>
  <sheetData>
    <row r="1" spans="1:29" ht="153.75" customHeight="1" x14ac:dyDescent="0.25">
      <c r="A1" s="215" t="s">
        <v>6576</v>
      </c>
      <c r="B1" s="215"/>
      <c r="C1" s="215"/>
      <c r="D1" s="215"/>
      <c r="E1" s="215"/>
      <c r="F1" s="215"/>
      <c r="G1" s="215"/>
      <c r="H1" s="215"/>
    </row>
    <row r="2" spans="1:29" ht="28.5" customHeight="1" x14ac:dyDescent="0.25">
      <c r="A2" s="29"/>
      <c r="B2" s="29"/>
    </row>
    <row r="3" spans="1:29" s="15" customFormat="1" ht="32.25" customHeight="1" x14ac:dyDescent="0.25">
      <c r="A3" s="15" t="s">
        <v>1887</v>
      </c>
      <c r="B3" s="15" t="s">
        <v>1912</v>
      </c>
      <c r="C3" s="15" t="s">
        <v>6827</v>
      </c>
      <c r="D3" s="15" t="s">
        <v>6828</v>
      </c>
      <c r="E3" s="15" t="s">
        <v>6825</v>
      </c>
      <c r="F3" s="15" t="s">
        <v>6826</v>
      </c>
      <c r="G3" s="15" t="s">
        <v>6369</v>
      </c>
      <c r="H3" s="15" t="s">
        <v>3854</v>
      </c>
      <c r="I3" s="15" t="s">
        <v>290</v>
      </c>
      <c r="J3" s="15" t="s">
        <v>6364</v>
      </c>
      <c r="K3" s="15" t="s">
        <v>6370</v>
      </c>
      <c r="L3" s="15" t="s">
        <v>6372</v>
      </c>
      <c r="M3" s="15" t="s">
        <v>3850</v>
      </c>
      <c r="N3" s="15" t="s">
        <v>6363</v>
      </c>
      <c r="O3" s="15" t="s">
        <v>6365</v>
      </c>
      <c r="P3" s="15" t="s">
        <v>1940</v>
      </c>
      <c r="Q3" s="15" t="s">
        <v>6373</v>
      </c>
      <c r="R3" s="15" t="s">
        <v>6371</v>
      </c>
      <c r="S3" s="15" t="s">
        <v>6375</v>
      </c>
      <c r="T3" s="15" t="s">
        <v>6366</v>
      </c>
      <c r="U3" s="15" t="s">
        <v>6537</v>
      </c>
      <c r="V3" s="15" t="s">
        <v>6538</v>
      </c>
      <c r="W3" s="15" t="s">
        <v>6368</v>
      </c>
      <c r="X3" s="15" t="s">
        <v>6619</v>
      </c>
      <c r="Y3" s="15" t="s">
        <v>6376</v>
      </c>
      <c r="Z3" s="15" t="s">
        <v>6367</v>
      </c>
      <c r="AA3" s="15" t="s">
        <v>6374</v>
      </c>
      <c r="AB3" s="15" t="s">
        <v>6377</v>
      </c>
      <c r="AC3" s="15" t="s">
        <v>7647</v>
      </c>
    </row>
    <row r="4" spans="1:29" x14ac:dyDescent="0.25">
      <c r="A4" s="8" t="s">
        <v>93</v>
      </c>
      <c r="B4" s="8" t="s">
        <v>94</v>
      </c>
      <c r="C4" s="8" t="s">
        <v>95</v>
      </c>
      <c r="D4" s="8" t="s">
        <v>96</v>
      </c>
      <c r="E4" s="8" t="s">
        <v>97</v>
      </c>
      <c r="F4" s="8" t="s">
        <v>98</v>
      </c>
      <c r="G4" s="8" t="s">
        <v>3780</v>
      </c>
      <c r="H4" s="8" t="s">
        <v>3781</v>
      </c>
      <c r="I4" s="8" t="s">
        <v>99</v>
      </c>
      <c r="J4" s="8" t="s">
        <v>3778</v>
      </c>
      <c r="K4" s="8" t="s">
        <v>3784</v>
      </c>
      <c r="L4" s="8" t="s">
        <v>3786</v>
      </c>
      <c r="M4" s="8" t="s">
        <v>3779</v>
      </c>
      <c r="N4" s="8" t="s">
        <v>3776</v>
      </c>
      <c r="O4" s="8" t="s">
        <v>3777</v>
      </c>
      <c r="P4" s="8" t="s">
        <v>3783</v>
      </c>
      <c r="Q4" s="8" t="s">
        <v>3787</v>
      </c>
      <c r="R4" s="8" t="s">
        <v>3785</v>
      </c>
      <c r="S4" s="8" t="s">
        <v>3790</v>
      </c>
      <c r="T4" s="8" t="s">
        <v>3789</v>
      </c>
      <c r="U4" s="8" t="s">
        <v>3821</v>
      </c>
      <c r="V4" s="8" t="s">
        <v>3822</v>
      </c>
      <c r="W4" s="8" t="s">
        <v>3793</v>
      </c>
      <c r="X4" s="8" t="s">
        <v>3782</v>
      </c>
      <c r="Y4" s="8" t="s">
        <v>3791</v>
      </c>
      <c r="Z4" s="8" t="s">
        <v>3792</v>
      </c>
      <c r="AA4" s="8" t="s">
        <v>3788</v>
      </c>
      <c r="AB4" s="8" t="s">
        <v>3794</v>
      </c>
      <c r="AC4" s="8" t="s">
        <v>3797</v>
      </c>
    </row>
    <row r="5" spans="1:29" x14ac:dyDescent="0.25">
      <c r="A5" s="126" t="s">
        <v>9223</v>
      </c>
      <c r="B5" s="126" t="s">
        <v>8598</v>
      </c>
      <c r="C5" s="126"/>
      <c r="D5" s="126"/>
      <c r="E5" s="126" t="s">
        <v>588</v>
      </c>
      <c r="F5" s="126" t="s">
        <v>623</v>
      </c>
      <c r="G5" s="127">
        <v>3</v>
      </c>
      <c r="H5" s="180">
        <v>5</v>
      </c>
      <c r="I5" s="126" t="s">
        <v>8643</v>
      </c>
      <c r="J5" s="126" t="s">
        <v>8577</v>
      </c>
      <c r="K5" s="126"/>
      <c r="L5" s="180">
        <v>2</v>
      </c>
      <c r="M5" s="126"/>
      <c r="N5" s="126"/>
      <c r="O5" s="126"/>
      <c r="P5" s="126"/>
      <c r="Q5" s="127"/>
      <c r="R5" s="185"/>
      <c r="S5" s="126"/>
      <c r="T5" s="126"/>
      <c r="U5" s="126"/>
      <c r="V5" s="126"/>
      <c r="W5" s="126"/>
      <c r="X5" s="126"/>
      <c r="Y5" s="126"/>
      <c r="Z5" s="126"/>
      <c r="AA5" s="126"/>
      <c r="AB5" s="126"/>
      <c r="AC5" s="126"/>
    </row>
    <row r="6" spans="1:29" x14ac:dyDescent="0.25">
      <c r="A6" s="126" t="s">
        <v>9224</v>
      </c>
      <c r="B6" s="126" t="s">
        <v>8598</v>
      </c>
      <c r="C6" s="126"/>
      <c r="D6" s="126"/>
      <c r="E6" s="126" t="s">
        <v>588</v>
      </c>
      <c r="F6" s="126" t="s">
        <v>623</v>
      </c>
      <c r="G6" s="127">
        <v>3</v>
      </c>
      <c r="H6" s="180">
        <v>5</v>
      </c>
      <c r="I6" s="126" t="s">
        <v>8643</v>
      </c>
      <c r="J6" s="126" t="s">
        <v>8577</v>
      </c>
      <c r="K6" s="126"/>
      <c r="L6" s="180">
        <v>2</v>
      </c>
      <c r="M6" s="126"/>
      <c r="N6" s="126"/>
      <c r="O6" s="126"/>
      <c r="P6" s="126"/>
      <c r="Q6" s="127"/>
      <c r="R6" s="185"/>
      <c r="S6" s="126"/>
      <c r="T6" s="126"/>
      <c r="U6" s="126"/>
      <c r="V6" s="126"/>
      <c r="W6" s="126"/>
      <c r="X6" s="126"/>
      <c r="Y6" s="126"/>
      <c r="Z6" s="126"/>
      <c r="AA6" s="126"/>
      <c r="AB6" s="126"/>
      <c r="AC6" s="126"/>
    </row>
    <row r="7" spans="1:29" x14ac:dyDescent="0.25">
      <c r="A7" s="126" t="s">
        <v>9236</v>
      </c>
      <c r="B7" s="126" t="s">
        <v>8599</v>
      </c>
      <c r="C7" s="126"/>
      <c r="D7" s="126"/>
      <c r="E7" s="126" t="s">
        <v>655</v>
      </c>
      <c r="F7" s="126" t="s">
        <v>590</v>
      </c>
      <c r="G7" s="127">
        <v>4</v>
      </c>
      <c r="H7" s="181">
        <v>8</v>
      </c>
      <c r="I7" s="126" t="s">
        <v>8642</v>
      </c>
      <c r="J7" s="126" t="s">
        <v>8642</v>
      </c>
      <c r="K7" s="126"/>
      <c r="L7" s="180">
        <v>2</v>
      </c>
      <c r="M7" s="126" t="s">
        <v>8642</v>
      </c>
      <c r="N7" s="126"/>
      <c r="O7" s="126"/>
      <c r="P7" s="126"/>
      <c r="Q7" s="127"/>
      <c r="R7" s="185"/>
      <c r="S7" s="126"/>
      <c r="T7" s="126"/>
      <c r="U7" s="126"/>
      <c r="V7" s="126"/>
      <c r="W7" s="126"/>
      <c r="X7" s="126"/>
      <c r="Y7" s="126"/>
      <c r="Z7" s="126"/>
      <c r="AA7" s="126"/>
      <c r="AB7" s="126"/>
      <c r="AC7" s="126"/>
    </row>
    <row r="8" spans="1:29" x14ac:dyDescent="0.25">
      <c r="A8" s="126" t="s">
        <v>9237</v>
      </c>
      <c r="B8" s="126" t="s">
        <v>8599</v>
      </c>
      <c r="C8" s="126"/>
      <c r="D8" s="126"/>
      <c r="E8" s="126" t="s">
        <v>655</v>
      </c>
      <c r="F8" s="126" t="s">
        <v>590</v>
      </c>
      <c r="G8" s="127">
        <v>4</v>
      </c>
      <c r="H8" s="181">
        <v>8</v>
      </c>
      <c r="I8" s="126" t="s">
        <v>8642</v>
      </c>
      <c r="J8" s="126" t="s">
        <v>8642</v>
      </c>
      <c r="K8" s="126"/>
      <c r="L8" s="180">
        <v>2</v>
      </c>
      <c r="M8" s="126" t="s">
        <v>8642</v>
      </c>
      <c r="N8" s="126"/>
      <c r="O8" s="126"/>
      <c r="P8" s="126"/>
      <c r="Q8" s="127"/>
      <c r="R8" s="185"/>
      <c r="S8" s="126"/>
      <c r="T8" s="126"/>
      <c r="U8" s="126"/>
      <c r="V8" s="126"/>
      <c r="W8" s="126"/>
      <c r="X8" s="126"/>
      <c r="Y8" s="126"/>
      <c r="Z8" s="126"/>
      <c r="AA8" s="126"/>
      <c r="AB8" s="126"/>
      <c r="AC8" s="126"/>
    </row>
    <row r="9" spans="1:29" x14ac:dyDescent="0.25">
      <c r="A9" s="126" t="s">
        <v>9243</v>
      </c>
      <c r="B9" s="126" t="s">
        <v>8620</v>
      </c>
      <c r="C9" s="126"/>
      <c r="D9" s="126"/>
      <c r="E9" s="126" t="s">
        <v>588</v>
      </c>
      <c r="F9" s="126" t="s">
        <v>590</v>
      </c>
      <c r="G9" s="171">
        <v>3</v>
      </c>
      <c r="H9" s="181">
        <v>12</v>
      </c>
      <c r="I9" s="126" t="s">
        <v>8621</v>
      </c>
      <c r="J9" s="126" t="s">
        <v>8621</v>
      </c>
      <c r="K9" s="126"/>
      <c r="L9" s="180">
        <v>3</v>
      </c>
      <c r="M9" s="126"/>
      <c r="N9" s="126"/>
      <c r="O9" s="126"/>
      <c r="P9" s="126"/>
      <c r="Q9" s="127"/>
      <c r="R9" s="185"/>
      <c r="S9" s="126"/>
      <c r="T9" s="126"/>
      <c r="U9" s="126"/>
      <c r="V9" s="126"/>
      <c r="W9" s="126"/>
      <c r="X9" s="126"/>
      <c r="Y9" s="126"/>
      <c r="Z9" s="126"/>
      <c r="AA9" s="126"/>
      <c r="AB9" s="126"/>
      <c r="AC9" s="126"/>
    </row>
    <row r="10" spans="1:29" x14ac:dyDescent="0.25">
      <c r="A10" s="126" t="s">
        <v>9244</v>
      </c>
      <c r="B10" s="126" t="s">
        <v>8620</v>
      </c>
      <c r="C10" s="126"/>
      <c r="D10" s="126"/>
      <c r="E10" s="126" t="s">
        <v>588</v>
      </c>
      <c r="F10" s="126" t="s">
        <v>590</v>
      </c>
      <c r="G10" s="171">
        <v>3</v>
      </c>
      <c r="H10" s="181">
        <v>12</v>
      </c>
      <c r="I10" s="126" t="s">
        <v>8621</v>
      </c>
      <c r="J10" s="126" t="s">
        <v>8621</v>
      </c>
      <c r="K10" s="126"/>
      <c r="L10" s="180">
        <v>3</v>
      </c>
      <c r="M10" s="126"/>
      <c r="N10" s="126"/>
      <c r="O10" s="126"/>
      <c r="P10" s="126"/>
      <c r="Q10" s="127"/>
      <c r="R10" s="185"/>
      <c r="S10" s="126"/>
      <c r="T10" s="126"/>
      <c r="U10" s="126"/>
      <c r="V10" s="126"/>
      <c r="W10" s="126"/>
      <c r="X10" s="126"/>
      <c r="Y10" s="126"/>
      <c r="Z10" s="126"/>
      <c r="AA10" s="126"/>
      <c r="AB10" s="126"/>
      <c r="AC10" s="126"/>
    </row>
    <row r="11" spans="1:29" x14ac:dyDescent="0.25">
      <c r="A11" s="126" t="s">
        <v>9246</v>
      </c>
      <c r="B11" s="126" t="s">
        <v>8620</v>
      </c>
      <c r="C11" s="126"/>
      <c r="D11" s="126"/>
      <c r="E11" s="126" t="s">
        <v>588</v>
      </c>
      <c r="F11" s="126" t="s">
        <v>590</v>
      </c>
      <c r="G11" s="171">
        <v>3</v>
      </c>
      <c r="H11" s="181">
        <v>12</v>
      </c>
      <c r="I11" s="126" t="s">
        <v>8621</v>
      </c>
      <c r="J11" s="126" t="s">
        <v>8621</v>
      </c>
      <c r="K11" s="126"/>
      <c r="L11" s="180">
        <v>3</v>
      </c>
      <c r="M11" s="126"/>
      <c r="N11" s="126"/>
      <c r="O11" s="126"/>
      <c r="P11" s="126"/>
      <c r="Q11" s="127"/>
      <c r="R11" s="185"/>
      <c r="S11" s="126"/>
      <c r="T11" s="126"/>
      <c r="U11" s="126"/>
      <c r="V11" s="126"/>
      <c r="W11" s="126"/>
      <c r="X11" s="126"/>
      <c r="Y11" s="126"/>
      <c r="Z11" s="126"/>
      <c r="AA11" s="126"/>
      <c r="AB11" s="126"/>
      <c r="AC11" s="126"/>
    </row>
    <row r="12" spans="1:29" x14ac:dyDescent="0.25">
      <c r="A12" s="126" t="s">
        <v>9268</v>
      </c>
      <c r="B12" s="126" t="s">
        <v>8645</v>
      </c>
      <c r="C12" s="126"/>
      <c r="D12" s="126"/>
      <c r="E12" s="126"/>
      <c r="F12" s="126" t="s">
        <v>623</v>
      </c>
      <c r="G12" s="171">
        <v>5</v>
      </c>
      <c r="H12" s="181">
        <v>48</v>
      </c>
      <c r="I12" s="126" t="s">
        <v>8646</v>
      </c>
      <c r="J12" s="126" t="s">
        <v>8647</v>
      </c>
      <c r="K12" s="126"/>
      <c r="L12" s="180">
        <v>35</v>
      </c>
      <c r="M12" s="126" t="s">
        <v>8648</v>
      </c>
      <c r="N12" s="126"/>
      <c r="O12" s="126"/>
      <c r="P12" s="126"/>
      <c r="Q12" s="127"/>
      <c r="R12" s="185"/>
      <c r="S12" s="126"/>
      <c r="T12" s="126"/>
      <c r="U12" s="126"/>
      <c r="V12" s="126"/>
      <c r="W12" s="126"/>
      <c r="X12" s="126"/>
      <c r="Y12" s="126"/>
      <c r="Z12" s="126"/>
      <c r="AA12" s="126"/>
      <c r="AB12" s="126"/>
      <c r="AC12" s="126"/>
    </row>
    <row r="13" spans="1:29" x14ac:dyDescent="0.25">
      <c r="A13" s="126" t="s">
        <v>9269</v>
      </c>
      <c r="B13" s="126" t="s">
        <v>8645</v>
      </c>
      <c r="C13" s="126"/>
      <c r="D13" s="126"/>
      <c r="E13" s="126"/>
      <c r="F13" s="126" t="s">
        <v>623</v>
      </c>
      <c r="G13" s="171">
        <v>5</v>
      </c>
      <c r="H13" s="181">
        <v>48</v>
      </c>
      <c r="I13" s="126" t="s">
        <v>8646</v>
      </c>
      <c r="J13" s="126" t="s">
        <v>8647</v>
      </c>
      <c r="K13" s="126"/>
      <c r="L13" s="180">
        <v>35</v>
      </c>
      <c r="M13" s="126" t="s">
        <v>8648</v>
      </c>
      <c r="N13" s="126"/>
      <c r="O13" s="126"/>
      <c r="P13" s="126"/>
      <c r="Q13" s="127"/>
      <c r="R13" s="185"/>
      <c r="S13" s="126"/>
      <c r="T13" s="126"/>
      <c r="U13" s="126"/>
      <c r="V13" s="126"/>
      <c r="W13" s="126"/>
      <c r="X13" s="126"/>
      <c r="Y13" s="126"/>
      <c r="Z13" s="126"/>
      <c r="AA13" s="126"/>
      <c r="AB13" s="126"/>
      <c r="AC13" s="126"/>
    </row>
    <row r="14" spans="1:29" x14ac:dyDescent="0.25">
      <c r="A14" s="126" t="s">
        <v>9270</v>
      </c>
      <c r="B14" s="126" t="s">
        <v>8645</v>
      </c>
      <c r="C14" s="126"/>
      <c r="D14" s="126"/>
      <c r="E14" s="126"/>
      <c r="F14" s="126" t="s">
        <v>623</v>
      </c>
      <c r="G14" s="171">
        <v>5</v>
      </c>
      <c r="H14" s="181">
        <v>48</v>
      </c>
      <c r="I14" s="126" t="s">
        <v>8646</v>
      </c>
      <c r="J14" s="126" t="s">
        <v>8647</v>
      </c>
      <c r="K14" s="126"/>
      <c r="L14" s="180">
        <v>35</v>
      </c>
      <c r="M14" s="126" t="s">
        <v>8648</v>
      </c>
      <c r="N14" s="126"/>
      <c r="O14" s="126"/>
      <c r="P14" s="126"/>
      <c r="Q14" s="127"/>
      <c r="R14" s="185"/>
      <c r="S14" s="126"/>
      <c r="T14" s="126"/>
      <c r="U14" s="126"/>
      <c r="V14" s="126"/>
      <c r="W14" s="126"/>
      <c r="X14" s="126"/>
      <c r="Y14" s="126"/>
      <c r="Z14" s="126"/>
      <c r="AA14" s="126"/>
      <c r="AB14" s="126"/>
      <c r="AC14" s="126"/>
    </row>
    <row r="15" spans="1:29" x14ac:dyDescent="0.25">
      <c r="A15" s="126" t="s">
        <v>9271</v>
      </c>
      <c r="B15" s="126" t="s">
        <v>8645</v>
      </c>
      <c r="C15" s="126"/>
      <c r="D15" s="126"/>
      <c r="E15" s="126"/>
      <c r="F15" s="126" t="s">
        <v>623</v>
      </c>
      <c r="G15" s="171">
        <v>5</v>
      </c>
      <c r="H15" s="181">
        <v>48</v>
      </c>
      <c r="I15" s="126" t="s">
        <v>8646</v>
      </c>
      <c r="J15" s="126" t="s">
        <v>8647</v>
      </c>
      <c r="K15" s="126"/>
      <c r="L15" s="180">
        <v>35</v>
      </c>
      <c r="M15" s="126" t="s">
        <v>8648</v>
      </c>
      <c r="N15" s="126"/>
      <c r="O15" s="126"/>
      <c r="P15" s="126"/>
      <c r="Q15" s="127"/>
      <c r="R15" s="185"/>
      <c r="S15" s="126"/>
      <c r="T15" s="126"/>
      <c r="U15" s="126"/>
      <c r="V15" s="126"/>
      <c r="W15" s="126"/>
      <c r="X15" s="126"/>
      <c r="Y15" s="126"/>
      <c r="Z15" s="126"/>
      <c r="AA15" s="126"/>
      <c r="AB15" s="126"/>
      <c r="AC15" s="126"/>
    </row>
    <row r="16" spans="1:29" x14ac:dyDescent="0.25">
      <c r="A16" s="126" t="s">
        <v>9272</v>
      </c>
      <c r="B16" s="126" t="s">
        <v>8645</v>
      </c>
      <c r="C16" s="126"/>
      <c r="D16" s="126"/>
      <c r="E16" s="126"/>
      <c r="F16" s="126" t="s">
        <v>623</v>
      </c>
      <c r="G16" s="171">
        <v>5</v>
      </c>
      <c r="H16" s="181">
        <v>48</v>
      </c>
      <c r="I16" s="126" t="s">
        <v>8646</v>
      </c>
      <c r="J16" s="126" t="s">
        <v>8647</v>
      </c>
      <c r="K16" s="126"/>
      <c r="L16" s="180">
        <v>35</v>
      </c>
      <c r="M16" s="126" t="s">
        <v>8648</v>
      </c>
      <c r="N16" s="126"/>
      <c r="O16" s="126"/>
      <c r="P16" s="126"/>
      <c r="Q16" s="127"/>
      <c r="R16" s="185"/>
      <c r="S16" s="126"/>
      <c r="T16" s="126"/>
      <c r="U16" s="126"/>
      <c r="V16" s="126"/>
      <c r="W16" s="126"/>
      <c r="X16" s="126"/>
      <c r="Y16" s="126"/>
      <c r="Z16" s="126"/>
      <c r="AA16" s="126"/>
      <c r="AB16" s="126"/>
      <c r="AC16" s="126"/>
    </row>
    <row r="17" spans="1:29" x14ac:dyDescent="0.25">
      <c r="A17" s="126" t="s">
        <v>9273</v>
      </c>
      <c r="B17" s="126" t="s">
        <v>8645</v>
      </c>
      <c r="C17" s="126"/>
      <c r="D17" s="126"/>
      <c r="E17" s="126"/>
      <c r="F17" s="126" t="s">
        <v>623</v>
      </c>
      <c r="G17" s="171">
        <v>5</v>
      </c>
      <c r="H17" s="181">
        <v>48</v>
      </c>
      <c r="I17" s="126" t="s">
        <v>8646</v>
      </c>
      <c r="J17" s="126" t="s">
        <v>8647</v>
      </c>
      <c r="K17" s="126"/>
      <c r="L17" s="180">
        <v>35</v>
      </c>
      <c r="M17" s="126" t="s">
        <v>8648</v>
      </c>
      <c r="N17" s="126"/>
      <c r="O17" s="126"/>
      <c r="P17" s="126"/>
      <c r="Q17" s="127"/>
      <c r="R17" s="185"/>
      <c r="S17" s="126"/>
      <c r="T17" s="126"/>
      <c r="U17" s="126"/>
      <c r="V17" s="126"/>
      <c r="W17" s="126"/>
      <c r="X17" s="126"/>
      <c r="Y17" s="126"/>
      <c r="Z17" s="126"/>
      <c r="AA17" s="126"/>
      <c r="AB17" s="126"/>
      <c r="AC17" s="126"/>
    </row>
    <row r="18" spans="1:29" x14ac:dyDescent="0.25">
      <c r="A18" s="126" t="s">
        <v>9274</v>
      </c>
      <c r="B18" s="126" t="s">
        <v>8645</v>
      </c>
      <c r="C18" s="126"/>
      <c r="D18" s="126"/>
      <c r="E18" s="126"/>
      <c r="F18" s="126" t="s">
        <v>623</v>
      </c>
      <c r="G18" s="171">
        <v>5</v>
      </c>
      <c r="H18" s="181">
        <v>48</v>
      </c>
      <c r="I18" s="126" t="s">
        <v>8646</v>
      </c>
      <c r="J18" s="126" t="s">
        <v>8647</v>
      </c>
      <c r="K18" s="126"/>
      <c r="L18" s="180">
        <v>35</v>
      </c>
      <c r="M18" s="126" t="s">
        <v>8648</v>
      </c>
      <c r="N18" s="126"/>
      <c r="O18" s="126"/>
      <c r="P18" s="126"/>
      <c r="Q18" s="127"/>
      <c r="R18" s="185"/>
      <c r="S18" s="126"/>
      <c r="T18" s="126"/>
      <c r="U18" s="126"/>
      <c r="V18" s="126"/>
      <c r="W18" s="126"/>
      <c r="X18" s="126"/>
      <c r="Y18" s="126"/>
      <c r="Z18" s="126"/>
      <c r="AA18" s="126"/>
      <c r="AB18" s="126"/>
      <c r="AC18" s="126"/>
    </row>
    <row r="19" spans="1:29" x14ac:dyDescent="0.25">
      <c r="A19" s="126" t="s">
        <v>9275</v>
      </c>
      <c r="B19" s="126" t="s">
        <v>8645</v>
      </c>
      <c r="C19" s="126"/>
      <c r="D19" s="126"/>
      <c r="E19" s="126"/>
      <c r="F19" s="126" t="s">
        <v>623</v>
      </c>
      <c r="G19" s="171">
        <v>5</v>
      </c>
      <c r="H19" s="181">
        <v>48</v>
      </c>
      <c r="I19" s="126" t="s">
        <v>8646</v>
      </c>
      <c r="J19" s="126" t="s">
        <v>8647</v>
      </c>
      <c r="K19" s="126"/>
      <c r="L19" s="180">
        <v>35</v>
      </c>
      <c r="M19" s="126" t="s">
        <v>8648</v>
      </c>
      <c r="N19" s="126"/>
      <c r="O19" s="126"/>
      <c r="P19" s="126"/>
      <c r="Q19" s="127"/>
      <c r="R19" s="185"/>
      <c r="S19" s="126"/>
      <c r="T19" s="126"/>
      <c r="U19" s="126"/>
      <c r="V19" s="126"/>
      <c r="W19" s="126"/>
      <c r="X19" s="126"/>
      <c r="Y19" s="126"/>
      <c r="Z19" s="126"/>
      <c r="AA19" s="126"/>
      <c r="AB19" s="126"/>
      <c r="AC19" s="126"/>
    </row>
    <row r="20" spans="1:29" x14ac:dyDescent="0.25">
      <c r="A20" s="126" t="s">
        <v>9276</v>
      </c>
      <c r="B20" s="126" t="s">
        <v>8645</v>
      </c>
      <c r="C20" s="126"/>
      <c r="D20" s="126"/>
      <c r="E20" s="126"/>
      <c r="F20" s="126" t="s">
        <v>623</v>
      </c>
      <c r="G20" s="171">
        <v>5</v>
      </c>
      <c r="H20" s="181">
        <v>48</v>
      </c>
      <c r="I20" s="126" t="s">
        <v>8646</v>
      </c>
      <c r="J20" s="126" t="s">
        <v>8647</v>
      </c>
      <c r="K20" s="126"/>
      <c r="L20" s="180">
        <v>35</v>
      </c>
      <c r="M20" s="126" t="s">
        <v>8648</v>
      </c>
      <c r="N20" s="126"/>
      <c r="O20" s="126"/>
      <c r="P20" s="126"/>
      <c r="Q20" s="127"/>
      <c r="R20" s="185"/>
      <c r="S20" s="126"/>
      <c r="T20" s="126"/>
      <c r="U20" s="126"/>
      <c r="V20" s="126"/>
      <c r="W20" s="126"/>
      <c r="X20" s="126"/>
      <c r="Y20" s="126"/>
      <c r="Z20" s="126"/>
      <c r="AA20" s="126"/>
      <c r="AB20" s="126"/>
      <c r="AC20" s="126"/>
    </row>
    <row r="21" spans="1:29" x14ac:dyDescent="0.25">
      <c r="A21" s="126" t="s">
        <v>9277</v>
      </c>
      <c r="B21" s="126" t="s">
        <v>8645</v>
      </c>
      <c r="C21" s="126"/>
      <c r="D21" s="126"/>
      <c r="E21" s="126"/>
      <c r="F21" s="126" t="s">
        <v>623</v>
      </c>
      <c r="G21" s="171">
        <v>5</v>
      </c>
      <c r="H21" s="181">
        <v>48</v>
      </c>
      <c r="I21" s="126" t="s">
        <v>8646</v>
      </c>
      <c r="J21" s="126" t="s">
        <v>8647</v>
      </c>
      <c r="K21" s="126"/>
      <c r="L21" s="180">
        <v>35</v>
      </c>
      <c r="M21" s="126" t="s">
        <v>8648</v>
      </c>
      <c r="N21" s="126"/>
      <c r="O21" s="126"/>
      <c r="P21" s="126"/>
      <c r="Q21" s="127"/>
      <c r="R21" s="185"/>
      <c r="S21" s="126"/>
      <c r="T21" s="126"/>
      <c r="U21" s="126"/>
      <c r="V21" s="126"/>
      <c r="W21" s="126"/>
      <c r="X21" s="126"/>
      <c r="Y21" s="126"/>
      <c r="Z21" s="126"/>
      <c r="AA21" s="126"/>
      <c r="AB21" s="126"/>
      <c r="AC21" s="126"/>
    </row>
    <row r="22" spans="1:29" x14ac:dyDescent="0.25">
      <c r="A22" s="126" t="s">
        <v>9278</v>
      </c>
      <c r="B22" s="126" t="s">
        <v>8645</v>
      </c>
      <c r="C22" s="126"/>
      <c r="D22" s="126"/>
      <c r="E22" s="126"/>
      <c r="F22" s="126" t="s">
        <v>623</v>
      </c>
      <c r="G22" s="171">
        <v>5</v>
      </c>
      <c r="H22" s="181">
        <v>48</v>
      </c>
      <c r="I22" s="126" t="s">
        <v>8646</v>
      </c>
      <c r="J22" s="126" t="s">
        <v>8647</v>
      </c>
      <c r="K22" s="126"/>
      <c r="L22" s="180">
        <v>35</v>
      </c>
      <c r="M22" s="126" t="s">
        <v>8648</v>
      </c>
      <c r="N22" s="126"/>
      <c r="O22" s="126"/>
      <c r="P22" s="126"/>
      <c r="Q22" s="127"/>
      <c r="R22" s="185"/>
      <c r="S22" s="126"/>
      <c r="T22" s="126"/>
      <c r="U22" s="126"/>
      <c r="V22" s="126"/>
      <c r="W22" s="126"/>
      <c r="X22" s="126"/>
      <c r="Y22" s="126"/>
      <c r="Z22" s="126"/>
      <c r="AA22" s="126"/>
      <c r="AB22" s="126"/>
      <c r="AC22" s="126"/>
    </row>
    <row r="23" spans="1:29" x14ac:dyDescent="0.25">
      <c r="A23" s="126" t="s">
        <v>9279</v>
      </c>
      <c r="B23" s="126" t="s">
        <v>8645</v>
      </c>
      <c r="C23" s="126"/>
      <c r="D23" s="126"/>
      <c r="E23" s="126"/>
      <c r="F23" s="126" t="s">
        <v>623</v>
      </c>
      <c r="G23" s="171">
        <v>5</v>
      </c>
      <c r="H23" s="181">
        <v>48</v>
      </c>
      <c r="I23" s="126" t="s">
        <v>8646</v>
      </c>
      <c r="J23" s="126" t="s">
        <v>8647</v>
      </c>
      <c r="K23" s="126"/>
      <c r="L23" s="180">
        <v>35</v>
      </c>
      <c r="M23" s="126" t="s">
        <v>8648</v>
      </c>
      <c r="N23" s="126"/>
      <c r="O23" s="126"/>
      <c r="P23" s="126"/>
      <c r="Q23" s="127"/>
      <c r="R23" s="185"/>
      <c r="S23" s="126"/>
      <c r="T23" s="126"/>
      <c r="U23" s="126"/>
      <c r="V23" s="126"/>
      <c r="W23" s="126"/>
      <c r="X23" s="126"/>
      <c r="Y23" s="126"/>
      <c r="Z23" s="126"/>
      <c r="AA23" s="126"/>
      <c r="AB23" s="126"/>
      <c r="AC23" s="126"/>
    </row>
    <row r="24" spans="1:29" x14ac:dyDescent="0.25">
      <c r="A24" s="126" t="s">
        <v>9280</v>
      </c>
      <c r="B24" s="126" t="s">
        <v>8645</v>
      </c>
      <c r="C24" s="126"/>
      <c r="D24" s="126"/>
      <c r="E24" s="126"/>
      <c r="F24" s="126" t="s">
        <v>623</v>
      </c>
      <c r="G24" s="171">
        <v>5</v>
      </c>
      <c r="H24" s="181">
        <v>48</v>
      </c>
      <c r="I24" s="126" t="s">
        <v>8646</v>
      </c>
      <c r="J24" s="126" t="s">
        <v>8647</v>
      </c>
      <c r="K24" s="126"/>
      <c r="L24" s="180">
        <v>35</v>
      </c>
      <c r="M24" s="126" t="s">
        <v>8648</v>
      </c>
      <c r="N24" s="126"/>
      <c r="O24" s="126"/>
      <c r="P24" s="126"/>
      <c r="Q24" s="127"/>
      <c r="R24" s="185"/>
      <c r="S24" s="126"/>
      <c r="T24" s="126"/>
      <c r="U24" s="126"/>
      <c r="V24" s="126"/>
      <c r="W24" s="126"/>
      <c r="X24" s="126"/>
      <c r="Y24" s="126"/>
      <c r="Z24" s="126"/>
      <c r="AA24" s="126"/>
      <c r="AB24" s="126"/>
      <c r="AC24" s="126"/>
    </row>
    <row r="25" spans="1:29" x14ac:dyDescent="0.25">
      <c r="A25" s="126" t="s">
        <v>9281</v>
      </c>
      <c r="B25" s="126" t="s">
        <v>8645</v>
      </c>
      <c r="C25" s="126"/>
      <c r="D25" s="126"/>
      <c r="E25" s="126"/>
      <c r="F25" s="126" t="s">
        <v>623</v>
      </c>
      <c r="G25" s="171">
        <v>5</v>
      </c>
      <c r="H25" s="181">
        <v>48</v>
      </c>
      <c r="I25" s="126" t="s">
        <v>8646</v>
      </c>
      <c r="J25" s="126" t="s">
        <v>8647</v>
      </c>
      <c r="K25" s="126"/>
      <c r="L25" s="180">
        <v>35</v>
      </c>
      <c r="M25" s="126" t="s">
        <v>8648</v>
      </c>
      <c r="N25" s="126"/>
      <c r="O25" s="126"/>
      <c r="P25" s="126"/>
      <c r="Q25" s="127"/>
      <c r="R25" s="185"/>
      <c r="S25" s="126"/>
      <c r="T25" s="126"/>
      <c r="U25" s="126"/>
      <c r="V25" s="126"/>
      <c r="W25" s="126"/>
      <c r="X25" s="126"/>
      <c r="Y25" s="126"/>
      <c r="Z25" s="126"/>
      <c r="AA25" s="126"/>
      <c r="AB25" s="126"/>
      <c r="AC25" s="126"/>
    </row>
    <row r="26" spans="1:29" x14ac:dyDescent="0.25">
      <c r="A26" s="126" t="s">
        <v>9282</v>
      </c>
      <c r="B26" s="126" t="s">
        <v>8645</v>
      </c>
      <c r="C26" s="126"/>
      <c r="D26" s="126"/>
      <c r="E26" s="126"/>
      <c r="F26" s="126" t="s">
        <v>623</v>
      </c>
      <c r="G26" s="171">
        <v>5</v>
      </c>
      <c r="H26" s="181">
        <v>48</v>
      </c>
      <c r="I26" s="126" t="s">
        <v>8646</v>
      </c>
      <c r="J26" s="126" t="s">
        <v>8647</v>
      </c>
      <c r="K26" s="126"/>
      <c r="L26" s="180">
        <v>35</v>
      </c>
      <c r="M26" s="126" t="s">
        <v>8648</v>
      </c>
      <c r="N26" s="126"/>
      <c r="O26" s="126"/>
      <c r="P26" s="126"/>
      <c r="Q26" s="127"/>
      <c r="R26" s="185"/>
      <c r="S26" s="126"/>
      <c r="T26" s="126"/>
      <c r="U26" s="126"/>
      <c r="V26" s="126"/>
      <c r="W26" s="126"/>
      <c r="X26" s="126"/>
      <c r="Y26" s="126"/>
      <c r="Z26" s="126"/>
      <c r="AA26" s="126"/>
      <c r="AB26" s="126"/>
      <c r="AC26" s="126"/>
    </row>
    <row r="27" spans="1:29" x14ac:dyDescent="0.25">
      <c r="A27" s="126" t="s">
        <v>9283</v>
      </c>
      <c r="B27" s="126" t="s">
        <v>8645</v>
      </c>
      <c r="C27" s="126"/>
      <c r="D27" s="126"/>
      <c r="E27" s="126"/>
      <c r="F27" s="126" t="s">
        <v>623</v>
      </c>
      <c r="G27" s="171">
        <v>5</v>
      </c>
      <c r="H27" s="181">
        <v>48</v>
      </c>
      <c r="I27" s="126" t="s">
        <v>8646</v>
      </c>
      <c r="J27" s="126" t="s">
        <v>8647</v>
      </c>
      <c r="K27" s="126"/>
      <c r="L27" s="180">
        <v>35</v>
      </c>
      <c r="M27" s="126" t="s">
        <v>8648</v>
      </c>
      <c r="N27" s="126"/>
      <c r="O27" s="126"/>
      <c r="P27" s="126"/>
      <c r="Q27" s="127"/>
      <c r="R27" s="185"/>
      <c r="S27" s="126"/>
      <c r="T27" s="126"/>
      <c r="U27" s="126"/>
      <c r="V27" s="126"/>
      <c r="W27" s="126"/>
      <c r="X27" s="126"/>
      <c r="Y27" s="126"/>
      <c r="Z27" s="126"/>
      <c r="AA27" s="126"/>
      <c r="AB27" s="126"/>
      <c r="AC27" s="126"/>
    </row>
    <row r="28" spans="1:29" x14ac:dyDescent="0.25">
      <c r="A28" s="126" t="s">
        <v>9284</v>
      </c>
      <c r="B28" s="126" t="s">
        <v>8645</v>
      </c>
      <c r="C28" s="126"/>
      <c r="D28" s="126"/>
      <c r="E28" s="126"/>
      <c r="F28" s="126" t="s">
        <v>623</v>
      </c>
      <c r="G28" s="171">
        <v>5</v>
      </c>
      <c r="H28" s="181">
        <v>48</v>
      </c>
      <c r="I28" s="126" t="s">
        <v>8646</v>
      </c>
      <c r="J28" s="126" t="s">
        <v>8647</v>
      </c>
      <c r="K28" s="126"/>
      <c r="L28" s="180">
        <v>35</v>
      </c>
      <c r="M28" s="126" t="s">
        <v>8648</v>
      </c>
      <c r="N28" s="126"/>
      <c r="O28" s="126"/>
      <c r="P28" s="126"/>
      <c r="Q28" s="127"/>
      <c r="R28" s="185"/>
      <c r="S28" s="126"/>
      <c r="T28" s="126"/>
      <c r="U28" s="126"/>
      <c r="V28" s="126"/>
      <c r="W28" s="126"/>
      <c r="X28" s="126"/>
      <c r="Y28" s="126"/>
      <c r="Z28" s="126"/>
      <c r="AA28" s="126"/>
      <c r="AB28" s="126"/>
      <c r="AC28" s="126"/>
    </row>
    <row r="29" spans="1:29" x14ac:dyDescent="0.25">
      <c r="A29" s="126" t="s">
        <v>9285</v>
      </c>
      <c r="B29" s="126" t="s">
        <v>8645</v>
      </c>
      <c r="C29" s="126"/>
      <c r="D29" s="126"/>
      <c r="E29" s="126"/>
      <c r="F29" s="126" t="s">
        <v>623</v>
      </c>
      <c r="G29" s="171">
        <v>5</v>
      </c>
      <c r="H29" s="181">
        <v>48</v>
      </c>
      <c r="I29" s="126" t="s">
        <v>8646</v>
      </c>
      <c r="J29" s="126" t="s">
        <v>8647</v>
      </c>
      <c r="K29" s="126"/>
      <c r="L29" s="180">
        <v>35</v>
      </c>
      <c r="M29" s="126" t="s">
        <v>8648</v>
      </c>
      <c r="N29" s="126"/>
      <c r="O29" s="126"/>
      <c r="P29" s="126"/>
      <c r="Q29" s="127"/>
      <c r="R29" s="185"/>
      <c r="S29" s="126"/>
      <c r="T29" s="126"/>
      <c r="U29" s="126"/>
      <c r="V29" s="126"/>
      <c r="W29" s="126"/>
      <c r="X29" s="126"/>
      <c r="Y29" s="126"/>
      <c r="Z29" s="126"/>
      <c r="AA29" s="126"/>
      <c r="AB29" s="126"/>
      <c r="AC29" s="126"/>
    </row>
    <row r="30" spans="1:29" x14ac:dyDescent="0.25">
      <c r="A30" s="126" t="s">
        <v>9286</v>
      </c>
      <c r="B30" s="126" t="s">
        <v>8645</v>
      </c>
      <c r="C30" s="126"/>
      <c r="D30" s="126"/>
      <c r="E30" s="126"/>
      <c r="F30" s="126" t="s">
        <v>623</v>
      </c>
      <c r="G30" s="171">
        <v>5</v>
      </c>
      <c r="H30" s="181">
        <v>48</v>
      </c>
      <c r="I30" s="126" t="s">
        <v>8646</v>
      </c>
      <c r="J30" s="126" t="s">
        <v>8647</v>
      </c>
      <c r="K30" s="126"/>
      <c r="L30" s="180">
        <v>35</v>
      </c>
      <c r="M30" s="126" t="s">
        <v>8648</v>
      </c>
      <c r="N30" s="126"/>
      <c r="O30" s="126"/>
      <c r="P30" s="126"/>
      <c r="Q30" s="127"/>
      <c r="R30" s="185"/>
      <c r="S30" s="126"/>
      <c r="T30" s="126"/>
      <c r="U30" s="126"/>
      <c r="V30" s="126"/>
      <c r="W30" s="126"/>
      <c r="X30" s="126"/>
      <c r="Y30" s="126"/>
      <c r="Z30" s="126"/>
      <c r="AA30" s="126"/>
      <c r="AB30" s="126"/>
      <c r="AC30" s="126"/>
    </row>
    <row r="31" spans="1:29" x14ac:dyDescent="0.25">
      <c r="A31" s="126" t="s">
        <v>9287</v>
      </c>
      <c r="B31" s="126" t="s">
        <v>8645</v>
      </c>
      <c r="C31" s="126"/>
      <c r="D31" s="126"/>
      <c r="E31" s="126"/>
      <c r="F31" s="126" t="s">
        <v>623</v>
      </c>
      <c r="G31" s="171">
        <v>5</v>
      </c>
      <c r="H31" s="181">
        <v>48</v>
      </c>
      <c r="I31" s="126" t="s">
        <v>8646</v>
      </c>
      <c r="J31" s="126" t="s">
        <v>8647</v>
      </c>
      <c r="K31" s="126"/>
      <c r="L31" s="180">
        <v>35</v>
      </c>
      <c r="M31" s="126" t="s">
        <v>8648</v>
      </c>
      <c r="N31" s="126"/>
      <c r="O31" s="126"/>
      <c r="P31" s="126"/>
      <c r="Q31" s="127"/>
      <c r="R31" s="185"/>
      <c r="S31" s="126"/>
      <c r="T31" s="126"/>
      <c r="U31" s="126"/>
      <c r="V31" s="126"/>
      <c r="W31" s="126"/>
      <c r="X31" s="126"/>
      <c r="Y31" s="126"/>
      <c r="Z31" s="126"/>
      <c r="AA31" s="126"/>
      <c r="AB31" s="126"/>
      <c r="AC31" s="126"/>
    </row>
    <row r="32" spans="1:29" x14ac:dyDescent="0.25">
      <c r="A32" s="126" t="s">
        <v>9288</v>
      </c>
      <c r="B32" s="126" t="s">
        <v>8645</v>
      </c>
      <c r="C32" s="126"/>
      <c r="D32" s="126"/>
      <c r="E32" s="126"/>
      <c r="F32" s="126" t="s">
        <v>623</v>
      </c>
      <c r="G32" s="171">
        <v>5</v>
      </c>
      <c r="H32" s="181">
        <v>48</v>
      </c>
      <c r="I32" s="126" t="s">
        <v>8646</v>
      </c>
      <c r="J32" s="126" t="s">
        <v>8647</v>
      </c>
      <c r="K32" s="126"/>
      <c r="L32" s="180">
        <v>35</v>
      </c>
      <c r="M32" s="126" t="s">
        <v>8648</v>
      </c>
      <c r="N32" s="126"/>
      <c r="O32" s="126"/>
      <c r="P32" s="126"/>
      <c r="Q32" s="127"/>
      <c r="R32" s="185"/>
      <c r="S32" s="126"/>
      <c r="T32" s="126"/>
      <c r="U32" s="126"/>
      <c r="V32" s="126"/>
      <c r="W32" s="126"/>
      <c r="X32" s="126"/>
      <c r="Y32" s="126"/>
      <c r="Z32" s="126"/>
      <c r="AA32" s="126"/>
      <c r="AB32" s="126"/>
      <c r="AC32" s="126"/>
    </row>
    <row r="33" spans="1:29" x14ac:dyDescent="0.25">
      <c r="A33" s="126" t="s">
        <v>9289</v>
      </c>
      <c r="B33" s="126" t="s">
        <v>8645</v>
      </c>
      <c r="C33" s="126"/>
      <c r="D33" s="126"/>
      <c r="E33" s="126"/>
      <c r="F33" s="126" t="s">
        <v>623</v>
      </c>
      <c r="G33" s="171">
        <v>5</v>
      </c>
      <c r="H33" s="181">
        <v>48</v>
      </c>
      <c r="I33" s="126" t="s">
        <v>8646</v>
      </c>
      <c r="J33" s="126" t="s">
        <v>8647</v>
      </c>
      <c r="K33" s="126"/>
      <c r="L33" s="180">
        <v>35</v>
      </c>
      <c r="M33" s="126" t="s">
        <v>8648</v>
      </c>
      <c r="N33" s="126"/>
      <c r="O33" s="126"/>
      <c r="P33" s="126"/>
      <c r="Q33" s="127"/>
      <c r="R33" s="185"/>
      <c r="S33" s="126"/>
      <c r="T33" s="126"/>
      <c r="U33" s="126"/>
      <c r="V33" s="126"/>
      <c r="W33" s="126"/>
      <c r="X33" s="126"/>
      <c r="Y33" s="126"/>
      <c r="Z33" s="126"/>
      <c r="AA33" s="126"/>
      <c r="AB33" s="126"/>
      <c r="AC33" s="126"/>
    </row>
    <row r="34" spans="1:29" x14ac:dyDescent="0.25">
      <c r="A34" s="126" t="s">
        <v>9290</v>
      </c>
      <c r="B34" s="126" t="s">
        <v>8645</v>
      </c>
      <c r="C34" s="126"/>
      <c r="D34" s="126"/>
      <c r="E34" s="126"/>
      <c r="F34" s="126" t="s">
        <v>623</v>
      </c>
      <c r="G34" s="171">
        <v>5</v>
      </c>
      <c r="H34" s="181">
        <v>48</v>
      </c>
      <c r="I34" s="126" t="s">
        <v>8646</v>
      </c>
      <c r="J34" s="126" t="s">
        <v>8647</v>
      </c>
      <c r="K34" s="126"/>
      <c r="L34" s="180">
        <v>35</v>
      </c>
      <c r="M34" s="126" t="s">
        <v>8648</v>
      </c>
      <c r="N34" s="126"/>
      <c r="O34" s="126"/>
      <c r="P34" s="126"/>
      <c r="Q34" s="127"/>
      <c r="R34" s="185"/>
      <c r="S34" s="126"/>
      <c r="T34" s="126"/>
      <c r="U34" s="126"/>
      <c r="V34" s="126"/>
      <c r="W34" s="126"/>
      <c r="X34" s="126"/>
      <c r="Y34" s="126"/>
      <c r="Z34" s="126"/>
      <c r="AA34" s="126"/>
      <c r="AB34" s="126"/>
      <c r="AC34" s="126"/>
    </row>
    <row r="35" spans="1:29" x14ac:dyDescent="0.25">
      <c r="A35" s="126" t="s">
        <v>9291</v>
      </c>
      <c r="B35" s="126" t="s">
        <v>8645</v>
      </c>
      <c r="C35" s="126"/>
      <c r="D35" s="126"/>
      <c r="E35" s="126"/>
      <c r="F35" s="126" t="s">
        <v>623</v>
      </c>
      <c r="G35" s="171">
        <v>5</v>
      </c>
      <c r="H35" s="181">
        <v>48</v>
      </c>
      <c r="I35" s="126" t="s">
        <v>8646</v>
      </c>
      <c r="J35" s="126" t="s">
        <v>8647</v>
      </c>
      <c r="K35" s="126"/>
      <c r="L35" s="180">
        <v>35</v>
      </c>
      <c r="M35" s="126" t="s">
        <v>8648</v>
      </c>
      <c r="N35" s="126"/>
      <c r="O35" s="126"/>
      <c r="P35" s="126"/>
      <c r="Q35" s="127"/>
      <c r="R35" s="185"/>
      <c r="S35" s="126"/>
      <c r="T35" s="126"/>
      <c r="U35" s="126"/>
      <c r="V35" s="126"/>
      <c r="W35" s="126"/>
      <c r="X35" s="126"/>
      <c r="Y35" s="126"/>
      <c r="Z35" s="126"/>
      <c r="AA35" s="126"/>
      <c r="AB35" s="126"/>
      <c r="AC35" s="126"/>
    </row>
    <row r="36" spans="1:29" x14ac:dyDescent="0.25">
      <c r="A36" s="126" t="s">
        <v>9292</v>
      </c>
      <c r="B36" s="126" t="s">
        <v>8645</v>
      </c>
      <c r="C36" s="126"/>
      <c r="D36" s="126"/>
      <c r="E36" s="126"/>
      <c r="F36" s="126" t="s">
        <v>623</v>
      </c>
      <c r="G36" s="171">
        <v>5</v>
      </c>
      <c r="H36" s="181">
        <v>48</v>
      </c>
      <c r="I36" s="126" t="s">
        <v>8646</v>
      </c>
      <c r="J36" s="126" t="s">
        <v>8647</v>
      </c>
      <c r="K36" s="126"/>
      <c r="L36" s="180">
        <v>35</v>
      </c>
      <c r="M36" s="126" t="s">
        <v>8648</v>
      </c>
      <c r="N36" s="126"/>
      <c r="O36" s="126"/>
      <c r="P36" s="126"/>
      <c r="Q36" s="127"/>
      <c r="R36" s="185"/>
      <c r="S36" s="126"/>
      <c r="T36" s="126"/>
      <c r="U36" s="126"/>
      <c r="V36" s="126"/>
      <c r="W36" s="126"/>
      <c r="X36" s="126"/>
      <c r="Y36" s="126"/>
      <c r="Z36" s="126"/>
      <c r="AA36" s="126"/>
      <c r="AB36" s="126"/>
      <c r="AC36" s="126"/>
    </row>
    <row r="37" spans="1:29" x14ac:dyDescent="0.25">
      <c r="A37" s="126" t="s">
        <v>9293</v>
      </c>
      <c r="B37" s="126" t="s">
        <v>8645</v>
      </c>
      <c r="C37" s="126"/>
      <c r="D37" s="126"/>
      <c r="E37" s="126"/>
      <c r="F37" s="126" t="s">
        <v>623</v>
      </c>
      <c r="G37" s="171">
        <v>5</v>
      </c>
      <c r="H37" s="181">
        <v>48</v>
      </c>
      <c r="I37" s="126" t="s">
        <v>8646</v>
      </c>
      <c r="J37" s="126" t="s">
        <v>8647</v>
      </c>
      <c r="K37" s="126"/>
      <c r="L37" s="180">
        <v>35</v>
      </c>
      <c r="M37" s="126" t="s">
        <v>8648</v>
      </c>
      <c r="N37" s="126"/>
      <c r="O37" s="126"/>
      <c r="P37" s="126"/>
      <c r="Q37" s="127"/>
      <c r="R37" s="185"/>
      <c r="S37" s="126"/>
      <c r="T37" s="126"/>
      <c r="U37" s="126"/>
      <c r="V37" s="126"/>
      <c r="W37" s="126"/>
      <c r="X37" s="126"/>
      <c r="Y37" s="126"/>
      <c r="Z37" s="126"/>
      <c r="AA37" s="126"/>
      <c r="AB37" s="126"/>
      <c r="AC37" s="126"/>
    </row>
    <row r="38" spans="1:29" x14ac:dyDescent="0.25">
      <c r="A38" s="126" t="s">
        <v>9294</v>
      </c>
      <c r="B38" s="126" t="s">
        <v>8645</v>
      </c>
      <c r="C38" s="126"/>
      <c r="D38" s="126"/>
      <c r="E38" s="126"/>
      <c r="F38" s="126" t="s">
        <v>623</v>
      </c>
      <c r="G38" s="171">
        <v>5</v>
      </c>
      <c r="H38" s="181">
        <v>48</v>
      </c>
      <c r="I38" s="126" t="s">
        <v>8646</v>
      </c>
      <c r="J38" s="126" t="s">
        <v>8647</v>
      </c>
      <c r="K38" s="126"/>
      <c r="L38" s="180">
        <v>35</v>
      </c>
      <c r="M38" s="126" t="s">
        <v>8648</v>
      </c>
      <c r="N38" s="126"/>
      <c r="O38" s="126"/>
      <c r="P38" s="126"/>
      <c r="Q38" s="127"/>
      <c r="R38" s="185"/>
      <c r="S38" s="126"/>
      <c r="T38" s="126"/>
      <c r="U38" s="126"/>
      <c r="V38" s="126"/>
      <c r="W38" s="126"/>
      <c r="X38" s="126"/>
      <c r="Y38" s="126"/>
      <c r="Z38" s="126"/>
      <c r="AA38" s="126"/>
      <c r="AB38" s="126"/>
      <c r="AC38" s="126"/>
    </row>
    <row r="39" spans="1:29" x14ac:dyDescent="0.25">
      <c r="A39" s="126" t="s">
        <v>9295</v>
      </c>
      <c r="B39" s="126" t="s">
        <v>8645</v>
      </c>
      <c r="C39" s="126"/>
      <c r="D39" s="126"/>
      <c r="E39" s="126"/>
      <c r="F39" s="126" t="s">
        <v>623</v>
      </c>
      <c r="G39" s="171">
        <v>5</v>
      </c>
      <c r="H39" s="181">
        <v>48</v>
      </c>
      <c r="I39" s="126" t="s">
        <v>8646</v>
      </c>
      <c r="J39" s="126" t="s">
        <v>8647</v>
      </c>
      <c r="K39" s="126"/>
      <c r="L39" s="180">
        <v>35</v>
      </c>
      <c r="M39" s="126" t="s">
        <v>8648</v>
      </c>
      <c r="N39" s="126"/>
      <c r="O39" s="126"/>
      <c r="P39" s="126"/>
      <c r="Q39" s="127"/>
      <c r="R39" s="185"/>
      <c r="S39" s="126"/>
      <c r="T39" s="126"/>
      <c r="U39" s="126"/>
      <c r="V39" s="126"/>
      <c r="W39" s="126"/>
      <c r="X39" s="126"/>
      <c r="Y39" s="126"/>
      <c r="Z39" s="126"/>
      <c r="AA39" s="126"/>
      <c r="AB39" s="126"/>
      <c r="AC39" s="126"/>
    </row>
    <row r="40" spans="1:29" x14ac:dyDescent="0.25">
      <c r="A40" s="126" t="s">
        <v>9296</v>
      </c>
      <c r="B40" s="126" t="s">
        <v>8645</v>
      </c>
      <c r="C40" s="126"/>
      <c r="D40" s="126"/>
      <c r="E40" s="126"/>
      <c r="F40" s="126" t="s">
        <v>623</v>
      </c>
      <c r="G40" s="171">
        <v>5</v>
      </c>
      <c r="H40" s="181">
        <v>48</v>
      </c>
      <c r="I40" s="126" t="s">
        <v>8646</v>
      </c>
      <c r="J40" s="126" t="s">
        <v>8647</v>
      </c>
      <c r="K40" s="126"/>
      <c r="L40" s="180">
        <v>35</v>
      </c>
      <c r="M40" s="126" t="s">
        <v>8648</v>
      </c>
      <c r="N40" s="126"/>
      <c r="O40" s="126"/>
      <c r="P40" s="126"/>
      <c r="Q40" s="127"/>
      <c r="R40" s="185"/>
      <c r="S40" s="126"/>
      <c r="T40" s="126"/>
      <c r="U40" s="126"/>
      <c r="V40" s="126"/>
      <c r="W40" s="126"/>
      <c r="X40" s="126"/>
      <c r="Y40" s="126"/>
      <c r="Z40" s="126"/>
      <c r="AA40" s="126"/>
      <c r="AB40" s="126"/>
      <c r="AC40" s="126"/>
    </row>
    <row r="41" spans="1:29" x14ac:dyDescent="0.25">
      <c r="A41" s="126" t="s">
        <v>9297</v>
      </c>
      <c r="B41" s="126" t="s">
        <v>8645</v>
      </c>
      <c r="C41" s="126"/>
      <c r="D41" s="126"/>
      <c r="E41" s="126"/>
      <c r="F41" s="126" t="s">
        <v>623</v>
      </c>
      <c r="G41" s="171">
        <v>5</v>
      </c>
      <c r="H41" s="181">
        <v>48</v>
      </c>
      <c r="I41" s="126" t="s">
        <v>8646</v>
      </c>
      <c r="J41" s="126" t="s">
        <v>8647</v>
      </c>
      <c r="K41" s="126"/>
      <c r="L41" s="180">
        <v>35</v>
      </c>
      <c r="M41" s="126" t="s">
        <v>8648</v>
      </c>
      <c r="N41" s="126"/>
      <c r="O41" s="126"/>
      <c r="P41" s="126"/>
      <c r="Q41" s="127"/>
      <c r="R41" s="185"/>
      <c r="S41" s="126"/>
      <c r="T41" s="126"/>
      <c r="U41" s="126"/>
      <c r="V41" s="126"/>
      <c r="W41" s="126"/>
      <c r="X41" s="126"/>
      <c r="Y41" s="126"/>
      <c r="Z41" s="126"/>
      <c r="AA41" s="126"/>
      <c r="AB41" s="126"/>
      <c r="AC41" s="126"/>
    </row>
    <row r="42" spans="1:29" x14ac:dyDescent="0.25">
      <c r="A42" s="126" t="s">
        <v>9298</v>
      </c>
      <c r="B42" s="126" t="s">
        <v>8645</v>
      </c>
      <c r="C42" s="126"/>
      <c r="D42" s="126"/>
      <c r="E42" s="126"/>
      <c r="F42" s="126" t="s">
        <v>623</v>
      </c>
      <c r="G42" s="171">
        <v>5</v>
      </c>
      <c r="H42" s="181">
        <v>48</v>
      </c>
      <c r="I42" s="126" t="s">
        <v>8646</v>
      </c>
      <c r="J42" s="126" t="s">
        <v>8647</v>
      </c>
      <c r="K42" s="126"/>
      <c r="L42" s="180">
        <v>35</v>
      </c>
      <c r="M42" s="126" t="s">
        <v>8648</v>
      </c>
      <c r="N42" s="126"/>
      <c r="O42" s="126"/>
      <c r="P42" s="126"/>
      <c r="Q42" s="127"/>
      <c r="R42" s="185"/>
      <c r="S42" s="126"/>
      <c r="T42" s="126"/>
      <c r="U42" s="126"/>
      <c r="V42" s="126"/>
      <c r="W42" s="126"/>
      <c r="X42" s="126"/>
      <c r="Y42" s="126"/>
      <c r="Z42" s="126"/>
      <c r="AA42" s="126"/>
      <c r="AB42" s="126"/>
      <c r="AC42" s="126"/>
    </row>
    <row r="43" spans="1:29" x14ac:dyDescent="0.25">
      <c r="A43" s="126" t="s">
        <v>9299</v>
      </c>
      <c r="B43" s="126" t="s">
        <v>8645</v>
      </c>
      <c r="C43" s="126"/>
      <c r="D43" s="126"/>
      <c r="E43" s="126"/>
      <c r="F43" s="126" t="s">
        <v>623</v>
      </c>
      <c r="G43" s="171">
        <v>5</v>
      </c>
      <c r="H43" s="181">
        <v>48</v>
      </c>
      <c r="I43" s="126" t="s">
        <v>8646</v>
      </c>
      <c r="J43" s="126" t="s">
        <v>8647</v>
      </c>
      <c r="K43" s="126"/>
      <c r="L43" s="180">
        <v>35</v>
      </c>
      <c r="M43" s="126" t="s">
        <v>8648</v>
      </c>
      <c r="N43" s="126"/>
      <c r="O43" s="126"/>
      <c r="P43" s="126"/>
      <c r="Q43" s="127"/>
      <c r="R43" s="185"/>
      <c r="S43" s="126"/>
      <c r="T43" s="126"/>
      <c r="U43" s="126"/>
      <c r="V43" s="126"/>
      <c r="W43" s="126"/>
      <c r="X43" s="126"/>
      <c r="Y43" s="126"/>
      <c r="Z43" s="126"/>
      <c r="AA43" s="126"/>
      <c r="AB43" s="126"/>
      <c r="AC43" s="126"/>
    </row>
    <row r="44" spans="1:29" x14ac:dyDescent="0.25">
      <c r="A44" s="126" t="s">
        <v>9300</v>
      </c>
      <c r="B44" s="126" t="s">
        <v>8645</v>
      </c>
      <c r="C44" s="126"/>
      <c r="D44" s="126"/>
      <c r="E44" s="126"/>
      <c r="F44" s="126" t="s">
        <v>623</v>
      </c>
      <c r="G44" s="171">
        <v>5</v>
      </c>
      <c r="H44" s="181">
        <v>48</v>
      </c>
      <c r="I44" s="126" t="s">
        <v>8646</v>
      </c>
      <c r="J44" s="126" t="s">
        <v>8647</v>
      </c>
      <c r="K44" s="126"/>
      <c r="L44" s="180">
        <v>35</v>
      </c>
      <c r="M44" s="126" t="s">
        <v>8648</v>
      </c>
      <c r="N44" s="126"/>
      <c r="O44" s="126"/>
      <c r="P44" s="126"/>
      <c r="Q44" s="127"/>
      <c r="R44" s="185"/>
      <c r="S44" s="126"/>
      <c r="T44" s="126"/>
      <c r="U44" s="126"/>
      <c r="V44" s="126"/>
      <c r="W44" s="126"/>
      <c r="X44" s="126"/>
      <c r="Y44" s="126"/>
      <c r="Z44" s="126"/>
      <c r="AA44" s="126"/>
      <c r="AB44" s="126"/>
      <c r="AC44" s="126"/>
    </row>
    <row r="45" spans="1:29" x14ac:dyDescent="0.25">
      <c r="A45" s="126" t="s">
        <v>9301</v>
      </c>
      <c r="B45" s="126" t="s">
        <v>8645</v>
      </c>
      <c r="C45" s="126"/>
      <c r="D45" s="126"/>
      <c r="E45" s="126"/>
      <c r="F45" s="126" t="s">
        <v>623</v>
      </c>
      <c r="G45" s="171">
        <v>5</v>
      </c>
      <c r="H45" s="181">
        <v>48</v>
      </c>
      <c r="I45" s="126" t="s">
        <v>8646</v>
      </c>
      <c r="J45" s="126" t="s">
        <v>8647</v>
      </c>
      <c r="K45" s="126"/>
      <c r="L45" s="180">
        <v>35</v>
      </c>
      <c r="M45" s="126" t="s">
        <v>8648</v>
      </c>
      <c r="N45" s="126"/>
      <c r="O45" s="126"/>
      <c r="P45" s="126"/>
      <c r="Q45" s="127"/>
      <c r="R45" s="185"/>
      <c r="S45" s="126"/>
      <c r="T45" s="126"/>
      <c r="U45" s="126"/>
      <c r="V45" s="126"/>
      <c r="W45" s="126"/>
      <c r="X45" s="126"/>
      <c r="Y45" s="126"/>
      <c r="Z45" s="126"/>
      <c r="AA45" s="126"/>
      <c r="AB45" s="126"/>
      <c r="AC45" s="126"/>
    </row>
    <row r="46" spans="1:29" x14ac:dyDescent="0.25">
      <c r="A46" s="126" t="s">
        <v>9302</v>
      </c>
      <c r="B46" s="126" t="s">
        <v>8645</v>
      </c>
      <c r="C46" s="126"/>
      <c r="D46" s="126"/>
      <c r="E46" s="126"/>
      <c r="F46" s="126" t="s">
        <v>623</v>
      </c>
      <c r="G46" s="171">
        <v>5</v>
      </c>
      <c r="H46" s="181">
        <v>48</v>
      </c>
      <c r="I46" s="126" t="s">
        <v>8646</v>
      </c>
      <c r="J46" s="126" t="s">
        <v>8647</v>
      </c>
      <c r="K46" s="126"/>
      <c r="L46" s="180">
        <v>35</v>
      </c>
      <c r="M46" s="126" t="s">
        <v>8648</v>
      </c>
      <c r="N46" s="126"/>
      <c r="O46" s="126"/>
      <c r="P46" s="126"/>
      <c r="Q46" s="127"/>
      <c r="R46" s="185"/>
      <c r="S46" s="126"/>
      <c r="T46" s="126"/>
      <c r="U46" s="126"/>
      <c r="V46" s="126"/>
      <c r="W46" s="126"/>
      <c r="X46" s="126"/>
      <c r="Y46" s="126"/>
      <c r="Z46" s="126"/>
      <c r="AA46" s="126"/>
      <c r="AB46" s="126"/>
      <c r="AC46" s="126"/>
    </row>
    <row r="47" spans="1:29" x14ac:dyDescent="0.25">
      <c r="A47" s="126" t="s">
        <v>9303</v>
      </c>
      <c r="B47" s="126" t="s">
        <v>8645</v>
      </c>
      <c r="C47" s="126"/>
      <c r="D47" s="126"/>
      <c r="E47" s="126"/>
      <c r="F47" s="126" t="s">
        <v>623</v>
      </c>
      <c r="G47" s="171">
        <v>5</v>
      </c>
      <c r="H47" s="181">
        <v>48</v>
      </c>
      <c r="I47" s="126" t="s">
        <v>8646</v>
      </c>
      <c r="J47" s="126" t="s">
        <v>8647</v>
      </c>
      <c r="K47" s="126"/>
      <c r="L47" s="180">
        <v>35</v>
      </c>
      <c r="M47" s="126" t="s">
        <v>8648</v>
      </c>
      <c r="N47" s="126"/>
      <c r="O47" s="126"/>
      <c r="P47" s="126"/>
      <c r="Q47" s="127"/>
      <c r="R47" s="185"/>
      <c r="S47" s="126"/>
      <c r="T47" s="126"/>
      <c r="U47" s="126"/>
      <c r="V47" s="126"/>
      <c r="W47" s="126"/>
      <c r="X47" s="126"/>
      <c r="Y47" s="126"/>
      <c r="Z47" s="126"/>
      <c r="AA47" s="126"/>
      <c r="AB47" s="126"/>
      <c r="AC47" s="126"/>
    </row>
    <row r="48" spans="1:29" x14ac:dyDescent="0.25">
      <c r="A48" s="126" t="s">
        <v>9355</v>
      </c>
      <c r="B48" s="126" t="s">
        <v>8645</v>
      </c>
      <c r="C48" s="126"/>
      <c r="D48" s="126"/>
      <c r="E48" s="126"/>
      <c r="F48" s="126" t="s">
        <v>623</v>
      </c>
      <c r="G48" s="171">
        <v>4</v>
      </c>
      <c r="H48" s="181">
        <v>48</v>
      </c>
      <c r="I48" s="126" t="s">
        <v>8683</v>
      </c>
      <c r="J48" s="126"/>
      <c r="K48" s="126"/>
      <c r="L48" s="180">
        <v>3</v>
      </c>
      <c r="M48" s="126"/>
      <c r="N48" s="126"/>
      <c r="O48" s="126"/>
      <c r="P48" s="126"/>
      <c r="Q48" s="127"/>
      <c r="R48" s="185"/>
      <c r="S48" s="126"/>
      <c r="T48" s="126"/>
      <c r="U48" s="126"/>
      <c r="V48" s="126"/>
      <c r="W48" s="126"/>
      <c r="X48" s="126"/>
      <c r="Y48" s="126"/>
      <c r="Z48" s="126"/>
      <c r="AA48" s="126"/>
      <c r="AB48" s="126"/>
      <c r="AC48" s="126"/>
    </row>
    <row r="49" spans="1:29" x14ac:dyDescent="0.25">
      <c r="A49" s="126" t="s">
        <v>9356</v>
      </c>
      <c r="B49" s="126" t="s">
        <v>8645</v>
      </c>
      <c r="C49" s="126"/>
      <c r="D49" s="126"/>
      <c r="E49" s="126"/>
      <c r="F49" s="126" t="s">
        <v>623</v>
      </c>
      <c r="G49" s="171">
        <v>4</v>
      </c>
      <c r="H49" s="181">
        <v>48</v>
      </c>
      <c r="I49" s="126" t="s">
        <v>8683</v>
      </c>
      <c r="J49" s="126"/>
      <c r="K49" s="126"/>
      <c r="L49" s="180">
        <v>3</v>
      </c>
      <c r="M49" s="126"/>
      <c r="N49" s="126"/>
      <c r="O49" s="126"/>
      <c r="P49" s="126"/>
      <c r="Q49" s="127"/>
      <c r="R49" s="185"/>
      <c r="S49" s="126"/>
      <c r="T49" s="126"/>
      <c r="U49" s="126"/>
      <c r="V49" s="126"/>
      <c r="W49" s="126"/>
      <c r="X49" s="126"/>
      <c r="Y49" s="126"/>
      <c r="Z49" s="126"/>
      <c r="AA49" s="126"/>
      <c r="AB49" s="126"/>
      <c r="AC49" s="126"/>
    </row>
    <row r="50" spans="1:29" x14ac:dyDescent="0.25">
      <c r="A50" s="126" t="s">
        <v>9357</v>
      </c>
      <c r="B50" s="126" t="s">
        <v>8645</v>
      </c>
      <c r="C50" s="126"/>
      <c r="D50" s="126"/>
      <c r="E50" s="126"/>
      <c r="F50" s="126" t="s">
        <v>623</v>
      </c>
      <c r="G50" s="171">
        <v>4</v>
      </c>
      <c r="H50" s="181">
        <v>48</v>
      </c>
      <c r="I50" s="126" t="s">
        <v>8683</v>
      </c>
      <c r="J50" s="126"/>
      <c r="K50" s="126"/>
      <c r="L50" s="180">
        <v>3</v>
      </c>
      <c r="M50" s="126"/>
      <c r="N50" s="126"/>
      <c r="O50" s="126"/>
      <c r="P50" s="126"/>
      <c r="Q50" s="127"/>
      <c r="R50" s="185"/>
      <c r="S50" s="126"/>
      <c r="T50" s="126"/>
      <c r="U50" s="126"/>
      <c r="V50" s="126"/>
      <c r="W50" s="126"/>
      <c r="X50" s="126"/>
      <c r="Y50" s="126"/>
      <c r="Z50" s="126"/>
      <c r="AA50" s="126"/>
      <c r="AB50" s="126"/>
      <c r="AC50" s="126"/>
    </row>
    <row r="51" spans="1:29" x14ac:dyDescent="0.25">
      <c r="A51" s="126" t="s">
        <v>9916</v>
      </c>
      <c r="B51" s="126" t="s">
        <v>8713</v>
      </c>
      <c r="C51" s="126"/>
      <c r="D51" s="126"/>
      <c r="E51" s="126"/>
      <c r="F51" s="126" t="s">
        <v>623</v>
      </c>
      <c r="G51" s="127">
        <v>5</v>
      </c>
      <c r="H51" s="180">
        <v>6</v>
      </c>
      <c r="I51" s="126" t="s">
        <v>8714</v>
      </c>
      <c r="J51" s="166"/>
      <c r="K51" s="126"/>
      <c r="L51" s="180">
        <v>1</v>
      </c>
      <c r="M51" s="126"/>
      <c r="N51" s="126"/>
      <c r="O51" s="126"/>
      <c r="P51" s="126"/>
      <c r="Q51" s="127"/>
      <c r="R51" s="185"/>
      <c r="S51" s="126"/>
      <c r="T51" s="126"/>
      <c r="U51" s="126"/>
      <c r="V51" s="126"/>
      <c r="W51" s="126"/>
      <c r="X51" s="126"/>
      <c r="Y51" s="126"/>
      <c r="Z51" s="126"/>
      <c r="AA51" s="126"/>
      <c r="AB51" s="126"/>
      <c r="AC51" s="126"/>
    </row>
    <row r="52" spans="1:29" x14ac:dyDescent="0.25">
      <c r="A52" s="126" t="s">
        <v>9400</v>
      </c>
      <c r="B52" s="126" t="s">
        <v>8724</v>
      </c>
      <c r="C52" s="126"/>
      <c r="D52" s="126"/>
      <c r="E52" s="126"/>
      <c r="F52" s="126" t="s">
        <v>623</v>
      </c>
      <c r="G52" s="127">
        <v>3</v>
      </c>
      <c r="H52" s="181">
        <v>56</v>
      </c>
      <c r="I52" s="126" t="s">
        <v>8725</v>
      </c>
      <c r="J52" s="126"/>
      <c r="K52" s="126"/>
      <c r="L52" s="180">
        <v>14</v>
      </c>
      <c r="M52" s="126"/>
      <c r="N52" s="126"/>
      <c r="O52" s="126"/>
      <c r="P52" s="126"/>
      <c r="Q52" s="127"/>
      <c r="R52" s="185"/>
      <c r="S52" s="126"/>
      <c r="T52" s="126"/>
      <c r="U52" s="126"/>
      <c r="V52" s="126"/>
      <c r="W52" s="126"/>
      <c r="X52" s="126"/>
      <c r="Y52" s="126"/>
      <c r="Z52" s="126"/>
      <c r="AA52" s="126"/>
      <c r="AB52" s="126"/>
      <c r="AC52" s="126"/>
    </row>
    <row r="53" spans="1:29" x14ac:dyDescent="0.25">
      <c r="A53" s="126" t="s">
        <v>9401</v>
      </c>
      <c r="B53" s="126" t="s">
        <v>8724</v>
      </c>
      <c r="C53" s="126"/>
      <c r="D53" s="126"/>
      <c r="E53" s="126"/>
      <c r="F53" s="126" t="s">
        <v>623</v>
      </c>
      <c r="G53" s="127">
        <v>3</v>
      </c>
      <c r="H53" s="181">
        <v>56</v>
      </c>
      <c r="I53" s="126" t="s">
        <v>8725</v>
      </c>
      <c r="J53" s="126"/>
      <c r="K53" s="126"/>
      <c r="L53" s="180">
        <v>14</v>
      </c>
      <c r="M53" s="126"/>
      <c r="N53" s="126"/>
      <c r="O53" s="126"/>
      <c r="P53" s="126"/>
      <c r="Q53" s="127"/>
      <c r="R53" s="185"/>
      <c r="S53" s="126"/>
      <c r="T53" s="126"/>
      <c r="U53" s="126"/>
      <c r="V53" s="126"/>
      <c r="W53" s="126"/>
      <c r="X53" s="126"/>
      <c r="Y53" s="126"/>
      <c r="Z53" s="126"/>
      <c r="AA53" s="126"/>
      <c r="AB53" s="126"/>
      <c r="AC53" s="126"/>
    </row>
    <row r="54" spans="1:29" x14ac:dyDescent="0.25">
      <c r="A54" s="126" t="s">
        <v>9402</v>
      </c>
      <c r="B54" s="126" t="s">
        <v>8724</v>
      </c>
      <c r="C54" s="126"/>
      <c r="D54" s="126"/>
      <c r="E54" s="126"/>
      <c r="F54" s="126" t="s">
        <v>623</v>
      </c>
      <c r="G54" s="127">
        <v>3</v>
      </c>
      <c r="H54" s="181">
        <v>56</v>
      </c>
      <c r="I54" s="126" t="s">
        <v>8725</v>
      </c>
      <c r="J54" s="126"/>
      <c r="K54" s="126"/>
      <c r="L54" s="180">
        <v>14</v>
      </c>
      <c r="M54" s="126"/>
      <c r="N54" s="126"/>
      <c r="O54" s="126"/>
      <c r="P54" s="126"/>
      <c r="Q54" s="127"/>
      <c r="R54" s="185"/>
      <c r="S54" s="126"/>
      <c r="T54" s="126"/>
      <c r="U54" s="126"/>
      <c r="V54" s="126"/>
      <c r="W54" s="126"/>
      <c r="X54" s="126"/>
      <c r="Y54" s="126"/>
      <c r="Z54" s="126"/>
      <c r="AA54" s="126"/>
      <c r="AB54" s="126"/>
      <c r="AC54" s="126"/>
    </row>
    <row r="55" spans="1:29" x14ac:dyDescent="0.25">
      <c r="A55" s="126" t="s">
        <v>9403</v>
      </c>
      <c r="B55" s="126" t="s">
        <v>8724</v>
      </c>
      <c r="C55" s="126"/>
      <c r="D55" s="126"/>
      <c r="E55" s="126"/>
      <c r="F55" s="126" t="s">
        <v>623</v>
      </c>
      <c r="G55" s="127">
        <v>3</v>
      </c>
      <c r="H55" s="181">
        <v>56</v>
      </c>
      <c r="I55" s="126" t="s">
        <v>8725</v>
      </c>
      <c r="J55" s="126"/>
      <c r="K55" s="126"/>
      <c r="L55" s="180">
        <v>14</v>
      </c>
      <c r="M55" s="126"/>
      <c r="N55" s="126"/>
      <c r="O55" s="126"/>
      <c r="P55" s="126"/>
      <c r="Q55" s="127"/>
      <c r="R55" s="185"/>
      <c r="S55" s="126"/>
      <c r="T55" s="126"/>
      <c r="U55" s="126"/>
      <c r="V55" s="126"/>
      <c r="W55" s="126"/>
      <c r="X55" s="126"/>
      <c r="Y55" s="126"/>
      <c r="Z55" s="126"/>
      <c r="AA55" s="126"/>
      <c r="AB55" s="126"/>
      <c r="AC55" s="126"/>
    </row>
    <row r="56" spans="1:29" x14ac:dyDescent="0.25">
      <c r="A56" s="126" t="s">
        <v>9404</v>
      </c>
      <c r="B56" s="126" t="s">
        <v>8724</v>
      </c>
      <c r="C56" s="126"/>
      <c r="D56" s="126"/>
      <c r="E56" s="126"/>
      <c r="F56" s="126" t="s">
        <v>623</v>
      </c>
      <c r="G56" s="127">
        <v>3</v>
      </c>
      <c r="H56" s="181">
        <v>56</v>
      </c>
      <c r="I56" s="126" t="s">
        <v>8725</v>
      </c>
      <c r="J56" s="126"/>
      <c r="K56" s="126"/>
      <c r="L56" s="180">
        <v>14</v>
      </c>
      <c r="M56" s="126"/>
      <c r="N56" s="126"/>
      <c r="O56" s="126"/>
      <c r="P56" s="126"/>
      <c r="Q56" s="127"/>
      <c r="R56" s="185"/>
      <c r="S56" s="126"/>
      <c r="T56" s="126"/>
      <c r="U56" s="126"/>
      <c r="V56" s="126"/>
      <c r="W56" s="126"/>
      <c r="X56" s="126"/>
      <c r="Y56" s="126"/>
      <c r="Z56" s="126"/>
      <c r="AA56" s="126"/>
      <c r="AB56" s="126"/>
      <c r="AC56" s="126"/>
    </row>
    <row r="57" spans="1:29" x14ac:dyDescent="0.25">
      <c r="A57" s="126" t="s">
        <v>9405</v>
      </c>
      <c r="B57" s="126" t="s">
        <v>8724</v>
      </c>
      <c r="C57" s="126"/>
      <c r="D57" s="126"/>
      <c r="E57" s="126"/>
      <c r="F57" s="126" t="s">
        <v>623</v>
      </c>
      <c r="G57" s="127">
        <v>3</v>
      </c>
      <c r="H57" s="181">
        <v>56</v>
      </c>
      <c r="I57" s="126" t="s">
        <v>8725</v>
      </c>
      <c r="J57" s="126"/>
      <c r="K57" s="126"/>
      <c r="L57" s="180">
        <v>14</v>
      </c>
      <c r="M57" s="126"/>
      <c r="N57" s="126"/>
      <c r="O57" s="126"/>
      <c r="P57" s="126"/>
      <c r="Q57" s="127"/>
      <c r="R57" s="185"/>
      <c r="S57" s="126"/>
      <c r="T57" s="126"/>
      <c r="U57" s="126"/>
      <c r="V57" s="126"/>
      <c r="W57" s="126"/>
      <c r="X57" s="126"/>
      <c r="Y57" s="126"/>
      <c r="Z57" s="126"/>
      <c r="AA57" s="126"/>
      <c r="AB57" s="126"/>
      <c r="AC57" s="126"/>
    </row>
    <row r="58" spans="1:29" x14ac:dyDescent="0.25">
      <c r="A58" s="126" t="s">
        <v>9406</v>
      </c>
      <c r="B58" s="126" t="s">
        <v>8724</v>
      </c>
      <c r="C58" s="126"/>
      <c r="D58" s="126"/>
      <c r="E58" s="126"/>
      <c r="F58" s="126" t="s">
        <v>623</v>
      </c>
      <c r="G58" s="127">
        <v>3</v>
      </c>
      <c r="H58" s="181">
        <v>56</v>
      </c>
      <c r="I58" s="126" t="s">
        <v>8725</v>
      </c>
      <c r="J58" s="126"/>
      <c r="K58" s="126"/>
      <c r="L58" s="180">
        <v>14</v>
      </c>
      <c r="M58" s="126"/>
      <c r="N58" s="126"/>
      <c r="O58" s="126"/>
      <c r="P58" s="126"/>
      <c r="Q58" s="127"/>
      <c r="R58" s="185"/>
      <c r="S58" s="126"/>
      <c r="T58" s="126"/>
      <c r="U58" s="126"/>
      <c r="V58" s="126"/>
      <c r="W58" s="126"/>
      <c r="X58" s="126"/>
      <c r="Y58" s="126"/>
      <c r="Z58" s="126"/>
      <c r="AA58" s="126"/>
      <c r="AB58" s="126"/>
      <c r="AC58" s="126"/>
    </row>
    <row r="59" spans="1:29" x14ac:dyDescent="0.25">
      <c r="A59" s="126" t="s">
        <v>9407</v>
      </c>
      <c r="B59" s="126" t="s">
        <v>8724</v>
      </c>
      <c r="C59" s="126"/>
      <c r="D59" s="126"/>
      <c r="E59" s="126"/>
      <c r="F59" s="126" t="s">
        <v>623</v>
      </c>
      <c r="G59" s="127">
        <v>3</v>
      </c>
      <c r="H59" s="181">
        <v>56</v>
      </c>
      <c r="I59" s="126" t="s">
        <v>8725</v>
      </c>
      <c r="J59" s="126"/>
      <c r="K59" s="126"/>
      <c r="L59" s="180">
        <v>14</v>
      </c>
      <c r="M59" s="126"/>
      <c r="N59" s="126"/>
      <c r="O59" s="126"/>
      <c r="P59" s="126"/>
      <c r="Q59" s="127"/>
      <c r="R59" s="185"/>
      <c r="S59" s="126"/>
      <c r="T59" s="126"/>
      <c r="U59" s="126"/>
      <c r="V59" s="126"/>
      <c r="W59" s="126"/>
      <c r="X59" s="126"/>
      <c r="Y59" s="126"/>
      <c r="Z59" s="126"/>
      <c r="AA59" s="126"/>
      <c r="AB59" s="126"/>
      <c r="AC59" s="126"/>
    </row>
    <row r="60" spans="1:29" x14ac:dyDescent="0.25">
      <c r="A60" s="126" t="s">
        <v>9408</v>
      </c>
      <c r="B60" s="126" t="s">
        <v>8724</v>
      </c>
      <c r="C60" s="126"/>
      <c r="D60" s="126"/>
      <c r="E60" s="126"/>
      <c r="F60" s="126" t="s">
        <v>623</v>
      </c>
      <c r="G60" s="127">
        <v>3</v>
      </c>
      <c r="H60" s="181">
        <v>56</v>
      </c>
      <c r="I60" s="126" t="s">
        <v>8725</v>
      </c>
      <c r="J60" s="126"/>
      <c r="K60" s="126"/>
      <c r="L60" s="180">
        <v>14</v>
      </c>
      <c r="M60" s="126"/>
      <c r="N60" s="126"/>
      <c r="O60" s="126"/>
      <c r="P60" s="126"/>
      <c r="Q60" s="127"/>
      <c r="R60" s="185"/>
      <c r="S60" s="126"/>
      <c r="T60" s="126"/>
      <c r="U60" s="126"/>
      <c r="V60" s="126"/>
      <c r="W60" s="126"/>
      <c r="X60" s="126"/>
      <c r="Y60" s="126"/>
      <c r="Z60" s="126"/>
      <c r="AA60" s="126"/>
      <c r="AB60" s="126"/>
      <c r="AC60" s="126"/>
    </row>
    <row r="61" spans="1:29" x14ac:dyDescent="0.25">
      <c r="A61" s="126" t="s">
        <v>9409</v>
      </c>
      <c r="B61" s="126" t="s">
        <v>8724</v>
      </c>
      <c r="C61" s="126"/>
      <c r="D61" s="126"/>
      <c r="E61" s="126"/>
      <c r="F61" s="126" t="s">
        <v>623</v>
      </c>
      <c r="G61" s="127">
        <v>3</v>
      </c>
      <c r="H61" s="181">
        <v>56</v>
      </c>
      <c r="I61" s="126" t="s">
        <v>8725</v>
      </c>
      <c r="J61" s="126"/>
      <c r="K61" s="126"/>
      <c r="L61" s="180">
        <v>14</v>
      </c>
      <c r="M61" s="126"/>
      <c r="N61" s="126"/>
      <c r="O61" s="126"/>
      <c r="P61" s="126"/>
      <c r="Q61" s="127"/>
      <c r="R61" s="185"/>
      <c r="S61" s="126"/>
      <c r="T61" s="126"/>
      <c r="U61" s="126"/>
      <c r="V61" s="126"/>
      <c r="W61" s="126"/>
      <c r="X61" s="126"/>
      <c r="Y61" s="126"/>
      <c r="Z61" s="126"/>
      <c r="AA61" s="126"/>
      <c r="AB61" s="126"/>
      <c r="AC61" s="126"/>
    </row>
    <row r="62" spans="1:29" x14ac:dyDescent="0.25">
      <c r="A62" s="126" t="s">
        <v>9410</v>
      </c>
      <c r="B62" s="126" t="s">
        <v>8724</v>
      </c>
      <c r="C62" s="126"/>
      <c r="D62" s="126"/>
      <c r="E62" s="126"/>
      <c r="F62" s="126" t="s">
        <v>623</v>
      </c>
      <c r="G62" s="127">
        <v>3</v>
      </c>
      <c r="H62" s="181">
        <v>56</v>
      </c>
      <c r="I62" s="126" t="s">
        <v>8725</v>
      </c>
      <c r="J62" s="126"/>
      <c r="K62" s="126"/>
      <c r="L62" s="180">
        <v>14</v>
      </c>
      <c r="M62" s="126"/>
      <c r="N62" s="126"/>
      <c r="O62" s="126"/>
      <c r="P62" s="126"/>
      <c r="Q62" s="127"/>
      <c r="R62" s="185"/>
      <c r="S62" s="126"/>
      <c r="T62" s="126"/>
      <c r="U62" s="126"/>
      <c r="V62" s="126"/>
      <c r="W62" s="126"/>
      <c r="X62" s="126"/>
      <c r="Y62" s="126"/>
      <c r="Z62" s="126"/>
      <c r="AA62" s="126"/>
      <c r="AB62" s="126"/>
      <c r="AC62" s="126"/>
    </row>
    <row r="63" spans="1:29" x14ac:dyDescent="0.25">
      <c r="A63" s="126" t="s">
        <v>9411</v>
      </c>
      <c r="B63" s="126" t="s">
        <v>8724</v>
      </c>
      <c r="C63" s="126"/>
      <c r="D63" s="126"/>
      <c r="E63" s="126"/>
      <c r="F63" s="126" t="s">
        <v>623</v>
      </c>
      <c r="G63" s="127">
        <v>3</v>
      </c>
      <c r="H63" s="181">
        <v>56</v>
      </c>
      <c r="I63" s="126" t="s">
        <v>8725</v>
      </c>
      <c r="J63" s="126"/>
      <c r="K63" s="126"/>
      <c r="L63" s="180">
        <v>14</v>
      </c>
      <c r="M63" s="126"/>
      <c r="N63" s="126"/>
      <c r="O63" s="126"/>
      <c r="P63" s="126"/>
      <c r="Q63" s="127"/>
      <c r="R63" s="185"/>
      <c r="S63" s="126"/>
      <c r="T63" s="126"/>
      <c r="U63" s="126"/>
      <c r="V63" s="126"/>
      <c r="W63" s="126"/>
      <c r="X63" s="126"/>
      <c r="Y63" s="126"/>
      <c r="Z63" s="126"/>
      <c r="AA63" s="126"/>
      <c r="AB63" s="126"/>
      <c r="AC63" s="126"/>
    </row>
    <row r="64" spans="1:29" x14ac:dyDescent="0.25">
      <c r="A64" s="126" t="s">
        <v>9412</v>
      </c>
      <c r="B64" s="126" t="s">
        <v>8724</v>
      </c>
      <c r="C64" s="126"/>
      <c r="D64" s="126"/>
      <c r="E64" s="126"/>
      <c r="F64" s="126" t="s">
        <v>623</v>
      </c>
      <c r="G64" s="127">
        <v>3</v>
      </c>
      <c r="H64" s="181">
        <v>56</v>
      </c>
      <c r="I64" s="126" t="s">
        <v>8725</v>
      </c>
      <c r="J64" s="126"/>
      <c r="K64" s="126"/>
      <c r="L64" s="180">
        <v>14</v>
      </c>
      <c r="M64" s="126"/>
      <c r="N64" s="126"/>
      <c r="O64" s="126"/>
      <c r="P64" s="126"/>
      <c r="Q64" s="127"/>
      <c r="R64" s="185"/>
      <c r="S64" s="126"/>
      <c r="T64" s="126"/>
      <c r="U64" s="126"/>
      <c r="V64" s="126"/>
      <c r="W64" s="126"/>
      <c r="X64" s="126"/>
      <c r="Y64" s="126"/>
      <c r="Z64" s="126"/>
      <c r="AA64" s="126"/>
      <c r="AB64" s="126"/>
      <c r="AC64" s="126"/>
    </row>
    <row r="65" spans="1:29" x14ac:dyDescent="0.25">
      <c r="A65" s="126" t="s">
        <v>9413</v>
      </c>
      <c r="B65" s="126" t="s">
        <v>8724</v>
      </c>
      <c r="C65" s="126"/>
      <c r="D65" s="126"/>
      <c r="E65" s="126"/>
      <c r="F65" s="126" t="s">
        <v>623</v>
      </c>
      <c r="G65" s="127">
        <v>3</v>
      </c>
      <c r="H65" s="181">
        <v>56</v>
      </c>
      <c r="I65" s="126" t="s">
        <v>8725</v>
      </c>
      <c r="J65" s="126"/>
      <c r="K65" s="126"/>
      <c r="L65" s="180">
        <v>14</v>
      </c>
      <c r="M65" s="126"/>
      <c r="N65" s="126"/>
      <c r="O65" s="126"/>
      <c r="P65" s="126"/>
      <c r="Q65" s="127"/>
      <c r="R65" s="185"/>
      <c r="S65" s="126"/>
      <c r="T65" s="126"/>
      <c r="U65" s="126"/>
      <c r="V65" s="126"/>
      <c r="W65" s="126"/>
      <c r="X65" s="126"/>
      <c r="Y65" s="126"/>
      <c r="Z65" s="126"/>
      <c r="AA65" s="126"/>
      <c r="AB65" s="126"/>
      <c r="AC65" s="126"/>
    </row>
    <row r="66" spans="1:29" x14ac:dyDescent="0.25">
      <c r="A66" s="126" t="s">
        <v>9423</v>
      </c>
      <c r="B66" s="126" t="s">
        <v>8741</v>
      </c>
      <c r="C66" s="126"/>
      <c r="D66" s="126"/>
      <c r="E66" s="126"/>
      <c r="F66" s="126" t="s">
        <v>590</v>
      </c>
      <c r="G66" s="127">
        <v>3</v>
      </c>
      <c r="H66" s="180">
        <v>15</v>
      </c>
      <c r="I66" s="126" t="s">
        <v>8742</v>
      </c>
      <c r="J66" s="126" t="s">
        <v>8743</v>
      </c>
      <c r="K66" s="126"/>
      <c r="L66" s="180">
        <v>3</v>
      </c>
      <c r="M66" s="126"/>
      <c r="N66" s="126"/>
      <c r="O66" s="126"/>
      <c r="P66" s="126"/>
      <c r="Q66" s="127"/>
      <c r="R66" s="185"/>
      <c r="S66" s="126"/>
      <c r="T66" s="126"/>
      <c r="U66" s="126"/>
      <c r="V66" s="126"/>
      <c r="W66" s="126"/>
      <c r="X66" s="126"/>
      <c r="Y66" s="126"/>
      <c r="Z66" s="126"/>
      <c r="AA66" s="126"/>
      <c r="AB66" s="126"/>
      <c r="AC66" s="126"/>
    </row>
    <row r="67" spans="1:29" x14ac:dyDescent="0.25">
      <c r="A67" s="126" t="s">
        <v>9424</v>
      </c>
      <c r="B67" s="126" t="s">
        <v>8741</v>
      </c>
      <c r="C67" s="126"/>
      <c r="D67" s="126"/>
      <c r="E67" s="126"/>
      <c r="F67" s="126" t="s">
        <v>590</v>
      </c>
      <c r="G67" s="127">
        <v>3</v>
      </c>
      <c r="H67" s="180">
        <v>15</v>
      </c>
      <c r="I67" s="126" t="s">
        <v>8742</v>
      </c>
      <c r="J67" s="126" t="s">
        <v>8743</v>
      </c>
      <c r="K67" s="126"/>
      <c r="L67" s="180">
        <v>3</v>
      </c>
      <c r="M67" s="126"/>
      <c r="N67" s="126"/>
      <c r="O67" s="126"/>
      <c r="P67" s="126"/>
      <c r="Q67" s="127"/>
      <c r="R67" s="185"/>
      <c r="S67" s="126"/>
      <c r="T67" s="126"/>
      <c r="U67" s="126"/>
      <c r="V67" s="126"/>
      <c r="W67" s="126"/>
      <c r="X67" s="126"/>
      <c r="Y67" s="126"/>
      <c r="Z67" s="126"/>
      <c r="AA67" s="126"/>
      <c r="AB67" s="126"/>
      <c r="AC67" s="126"/>
    </row>
    <row r="68" spans="1:29" x14ac:dyDescent="0.25">
      <c r="A68" s="126" t="s">
        <v>9425</v>
      </c>
      <c r="B68" s="126" t="s">
        <v>8741</v>
      </c>
      <c r="C68" s="126"/>
      <c r="D68" s="126"/>
      <c r="E68" s="126"/>
      <c r="F68" s="126" t="s">
        <v>590</v>
      </c>
      <c r="G68" s="127">
        <v>3</v>
      </c>
      <c r="H68" s="180">
        <v>15</v>
      </c>
      <c r="I68" s="126" t="s">
        <v>8742</v>
      </c>
      <c r="J68" s="126" t="s">
        <v>8743</v>
      </c>
      <c r="K68" s="126"/>
      <c r="L68" s="180">
        <v>3</v>
      </c>
      <c r="M68" s="126"/>
      <c r="N68" s="126"/>
      <c r="O68" s="126"/>
      <c r="P68" s="126"/>
      <c r="Q68" s="127"/>
      <c r="R68" s="185"/>
      <c r="S68" s="126"/>
      <c r="T68" s="126"/>
      <c r="U68" s="126"/>
      <c r="V68" s="126"/>
      <c r="W68" s="126"/>
      <c r="X68" s="126"/>
      <c r="Y68" s="126"/>
      <c r="Z68" s="126"/>
      <c r="AA68" s="126"/>
      <c r="AB68" s="126"/>
      <c r="AC68" s="126"/>
    </row>
    <row r="69" spans="1:29" x14ac:dyDescent="0.25">
      <c r="A69" s="126" t="s">
        <v>9437</v>
      </c>
      <c r="B69" s="126" t="s">
        <v>8767</v>
      </c>
      <c r="C69" s="126"/>
      <c r="D69" s="126"/>
      <c r="E69" s="126"/>
      <c r="F69" s="126" t="s">
        <v>590</v>
      </c>
      <c r="G69" s="127">
        <v>1</v>
      </c>
      <c r="H69" s="171">
        <v>2</v>
      </c>
      <c r="I69" s="126" t="s">
        <v>8768</v>
      </c>
      <c r="J69" s="126"/>
      <c r="K69" s="126"/>
      <c r="L69" s="180">
        <v>17</v>
      </c>
      <c r="M69" s="126"/>
      <c r="N69" s="126"/>
      <c r="O69" s="126"/>
      <c r="P69" s="126"/>
      <c r="Q69" s="127"/>
      <c r="R69" s="185"/>
      <c r="S69" s="126"/>
      <c r="T69" s="126"/>
      <c r="U69" s="126"/>
      <c r="V69" s="126"/>
      <c r="W69" s="126"/>
      <c r="X69" s="126"/>
      <c r="Y69" s="126"/>
      <c r="Z69" s="126"/>
      <c r="AA69" s="126"/>
      <c r="AB69" s="126"/>
      <c r="AC69" s="126"/>
    </row>
    <row r="70" spans="1:29" x14ac:dyDescent="0.25">
      <c r="A70" s="126" t="s">
        <v>9438</v>
      </c>
      <c r="B70" s="126" t="s">
        <v>8767</v>
      </c>
      <c r="C70" s="126"/>
      <c r="D70" s="126"/>
      <c r="E70" s="126"/>
      <c r="F70" s="126" t="s">
        <v>590</v>
      </c>
      <c r="G70" s="127">
        <v>1</v>
      </c>
      <c r="H70" s="171">
        <v>2</v>
      </c>
      <c r="I70" s="126" t="s">
        <v>8768</v>
      </c>
      <c r="J70" s="126"/>
      <c r="K70" s="126"/>
      <c r="L70" s="180">
        <v>17</v>
      </c>
      <c r="M70" s="126"/>
      <c r="N70" s="126"/>
      <c r="O70" s="126"/>
      <c r="P70" s="126"/>
      <c r="Q70" s="127"/>
      <c r="R70" s="185"/>
      <c r="S70" s="126"/>
      <c r="T70" s="126"/>
      <c r="U70" s="126"/>
      <c r="V70" s="126"/>
      <c r="W70" s="126"/>
      <c r="X70" s="126"/>
      <c r="Y70" s="126"/>
      <c r="Z70" s="126"/>
      <c r="AA70" s="126"/>
      <c r="AB70" s="126"/>
      <c r="AC70" s="126"/>
    </row>
    <row r="71" spans="1:29" x14ac:dyDescent="0.25">
      <c r="A71" s="126" t="s">
        <v>9439</v>
      </c>
      <c r="B71" s="126" t="s">
        <v>8767</v>
      </c>
      <c r="C71" s="126"/>
      <c r="D71" s="126"/>
      <c r="E71" s="126"/>
      <c r="F71" s="126" t="s">
        <v>590</v>
      </c>
      <c r="G71" s="127">
        <v>1</v>
      </c>
      <c r="H71" s="171">
        <v>2</v>
      </c>
      <c r="I71" s="126" t="s">
        <v>8768</v>
      </c>
      <c r="J71" s="126"/>
      <c r="K71" s="126"/>
      <c r="L71" s="180">
        <v>17</v>
      </c>
      <c r="M71" s="126"/>
      <c r="N71" s="126"/>
      <c r="O71" s="126"/>
      <c r="P71" s="126"/>
      <c r="Q71" s="127"/>
      <c r="R71" s="185"/>
      <c r="S71" s="126"/>
      <c r="T71" s="126"/>
      <c r="U71" s="126"/>
      <c r="V71" s="126"/>
      <c r="W71" s="126"/>
      <c r="X71" s="126"/>
      <c r="Y71" s="126"/>
      <c r="Z71" s="126"/>
      <c r="AA71" s="126"/>
      <c r="AB71" s="126"/>
      <c r="AC71" s="126"/>
    </row>
    <row r="72" spans="1:29" x14ac:dyDescent="0.25">
      <c r="A72" s="126" t="s">
        <v>9440</v>
      </c>
      <c r="B72" s="126" t="s">
        <v>8767</v>
      </c>
      <c r="C72" s="126"/>
      <c r="D72" s="126"/>
      <c r="E72" s="126"/>
      <c r="F72" s="126" t="s">
        <v>590</v>
      </c>
      <c r="G72" s="127">
        <v>1</v>
      </c>
      <c r="H72" s="171">
        <v>2</v>
      </c>
      <c r="I72" s="126" t="s">
        <v>8768</v>
      </c>
      <c r="J72" s="126"/>
      <c r="K72" s="126"/>
      <c r="L72" s="180">
        <v>17</v>
      </c>
      <c r="M72" s="126"/>
      <c r="N72" s="126"/>
      <c r="O72" s="126"/>
      <c r="P72" s="126"/>
      <c r="Q72" s="127"/>
      <c r="R72" s="185"/>
      <c r="S72" s="126"/>
      <c r="T72" s="126"/>
      <c r="U72" s="126"/>
      <c r="V72" s="126"/>
      <c r="W72" s="126"/>
      <c r="X72" s="126"/>
      <c r="Y72" s="126"/>
      <c r="Z72" s="126"/>
      <c r="AA72" s="126"/>
      <c r="AB72" s="126"/>
      <c r="AC72" s="126"/>
    </row>
    <row r="73" spans="1:29" x14ac:dyDescent="0.25">
      <c r="A73" s="126" t="s">
        <v>9441</v>
      </c>
      <c r="B73" s="126" t="s">
        <v>8767</v>
      </c>
      <c r="C73" s="126"/>
      <c r="D73" s="126"/>
      <c r="E73" s="126"/>
      <c r="F73" s="126" t="s">
        <v>590</v>
      </c>
      <c r="G73" s="127">
        <v>1</v>
      </c>
      <c r="H73" s="171">
        <v>2</v>
      </c>
      <c r="I73" s="126" t="s">
        <v>8768</v>
      </c>
      <c r="J73" s="126"/>
      <c r="K73" s="126"/>
      <c r="L73" s="180">
        <v>17</v>
      </c>
      <c r="M73" s="126"/>
      <c r="N73" s="126"/>
      <c r="O73" s="126"/>
      <c r="P73" s="126"/>
      <c r="Q73" s="127"/>
      <c r="R73" s="185"/>
      <c r="S73" s="126"/>
      <c r="T73" s="126"/>
      <c r="U73" s="126"/>
      <c r="V73" s="126"/>
      <c r="W73" s="126"/>
      <c r="X73" s="126"/>
      <c r="Y73" s="126"/>
      <c r="Z73" s="126"/>
      <c r="AA73" s="126"/>
      <c r="AB73" s="126"/>
      <c r="AC73" s="126"/>
    </row>
    <row r="74" spans="1:29" x14ac:dyDescent="0.25">
      <c r="A74" s="126" t="s">
        <v>9442</v>
      </c>
      <c r="B74" s="126" t="s">
        <v>8767</v>
      </c>
      <c r="C74" s="126"/>
      <c r="D74" s="126"/>
      <c r="E74" s="126"/>
      <c r="F74" s="126" t="s">
        <v>590</v>
      </c>
      <c r="G74" s="127">
        <v>1</v>
      </c>
      <c r="H74" s="171">
        <v>2</v>
      </c>
      <c r="I74" s="126" t="s">
        <v>8768</v>
      </c>
      <c r="J74" s="126"/>
      <c r="K74" s="126"/>
      <c r="L74" s="180">
        <v>17</v>
      </c>
      <c r="M74" s="126"/>
      <c r="N74" s="126"/>
      <c r="O74" s="126"/>
      <c r="P74" s="126"/>
      <c r="Q74" s="127"/>
      <c r="R74" s="185"/>
      <c r="S74" s="126"/>
      <c r="T74" s="126"/>
      <c r="U74" s="126"/>
      <c r="V74" s="126"/>
      <c r="W74" s="126"/>
      <c r="X74" s="126"/>
      <c r="Y74" s="126"/>
      <c r="Z74" s="126"/>
      <c r="AA74" s="126"/>
      <c r="AB74" s="126"/>
      <c r="AC74" s="126"/>
    </row>
    <row r="75" spans="1:29" x14ac:dyDescent="0.25">
      <c r="A75" s="126" t="s">
        <v>9443</v>
      </c>
      <c r="B75" s="126" t="s">
        <v>8767</v>
      </c>
      <c r="C75" s="126"/>
      <c r="D75" s="126"/>
      <c r="E75" s="126"/>
      <c r="F75" s="126" t="s">
        <v>590</v>
      </c>
      <c r="G75" s="127">
        <v>1</v>
      </c>
      <c r="H75" s="171">
        <v>2</v>
      </c>
      <c r="I75" s="126" t="s">
        <v>8768</v>
      </c>
      <c r="J75" s="126"/>
      <c r="K75" s="126"/>
      <c r="L75" s="180">
        <v>17</v>
      </c>
      <c r="M75" s="126"/>
      <c r="N75" s="126"/>
      <c r="O75" s="126"/>
      <c r="P75" s="126"/>
      <c r="Q75" s="127"/>
      <c r="R75" s="185"/>
      <c r="S75" s="126"/>
      <c r="T75" s="126"/>
      <c r="U75" s="126"/>
      <c r="V75" s="126"/>
      <c r="W75" s="126"/>
      <c r="X75" s="126"/>
      <c r="Y75" s="126"/>
      <c r="Z75" s="126"/>
      <c r="AA75" s="126"/>
      <c r="AB75" s="126"/>
      <c r="AC75" s="126"/>
    </row>
    <row r="76" spans="1:29" x14ac:dyDescent="0.25">
      <c r="A76" s="126" t="s">
        <v>9444</v>
      </c>
      <c r="B76" s="126" t="s">
        <v>8767</v>
      </c>
      <c r="C76" s="126"/>
      <c r="D76" s="126"/>
      <c r="E76" s="126"/>
      <c r="F76" s="126" t="s">
        <v>590</v>
      </c>
      <c r="G76" s="127">
        <v>1</v>
      </c>
      <c r="H76" s="171">
        <v>2</v>
      </c>
      <c r="I76" s="126" t="s">
        <v>8768</v>
      </c>
      <c r="J76" s="126"/>
      <c r="K76" s="126"/>
      <c r="L76" s="180">
        <v>17</v>
      </c>
      <c r="M76" s="126"/>
      <c r="N76" s="126"/>
      <c r="O76" s="126"/>
      <c r="P76" s="126"/>
      <c r="Q76" s="127"/>
      <c r="R76" s="185"/>
      <c r="S76" s="126"/>
      <c r="T76" s="126"/>
      <c r="U76" s="126"/>
      <c r="V76" s="126"/>
      <c r="W76" s="126"/>
      <c r="X76" s="126"/>
      <c r="Y76" s="126"/>
      <c r="Z76" s="126"/>
      <c r="AA76" s="126"/>
      <c r="AB76" s="126"/>
      <c r="AC76" s="126"/>
    </row>
    <row r="77" spans="1:29" x14ac:dyDescent="0.25">
      <c r="A77" s="126" t="s">
        <v>9445</v>
      </c>
      <c r="B77" s="126" t="s">
        <v>8767</v>
      </c>
      <c r="C77" s="126"/>
      <c r="D77" s="126"/>
      <c r="E77" s="126"/>
      <c r="F77" s="126" t="s">
        <v>590</v>
      </c>
      <c r="G77" s="127">
        <v>1</v>
      </c>
      <c r="H77" s="171">
        <v>2</v>
      </c>
      <c r="I77" s="126" t="s">
        <v>8768</v>
      </c>
      <c r="J77" s="126"/>
      <c r="K77" s="126"/>
      <c r="L77" s="180">
        <v>17</v>
      </c>
      <c r="M77" s="126"/>
      <c r="N77" s="126"/>
      <c r="O77" s="126"/>
      <c r="P77" s="126"/>
      <c r="Q77" s="127"/>
      <c r="R77" s="185"/>
      <c r="S77" s="126"/>
      <c r="T77" s="126"/>
      <c r="U77" s="126"/>
      <c r="V77" s="126"/>
      <c r="W77" s="126"/>
      <c r="X77" s="126"/>
      <c r="Y77" s="126"/>
      <c r="Z77" s="126"/>
      <c r="AA77" s="126"/>
      <c r="AB77" s="126"/>
      <c r="AC77" s="126"/>
    </row>
    <row r="78" spans="1:29" x14ac:dyDescent="0.25">
      <c r="A78" s="126" t="s">
        <v>9446</v>
      </c>
      <c r="B78" s="126" t="s">
        <v>8767</v>
      </c>
      <c r="C78" s="126"/>
      <c r="D78" s="126"/>
      <c r="E78" s="126"/>
      <c r="F78" s="126" t="s">
        <v>590</v>
      </c>
      <c r="G78" s="127">
        <v>1</v>
      </c>
      <c r="H78" s="171">
        <v>2</v>
      </c>
      <c r="I78" s="126" t="s">
        <v>8768</v>
      </c>
      <c r="J78" s="126"/>
      <c r="K78" s="126"/>
      <c r="L78" s="180">
        <v>17</v>
      </c>
      <c r="M78" s="126"/>
      <c r="N78" s="126"/>
      <c r="O78" s="126"/>
      <c r="P78" s="126"/>
      <c r="Q78" s="127"/>
      <c r="R78" s="185"/>
      <c r="S78" s="126"/>
      <c r="T78" s="126"/>
      <c r="U78" s="126"/>
      <c r="V78" s="126"/>
      <c r="W78" s="126"/>
      <c r="X78" s="126"/>
      <c r="Y78" s="126"/>
      <c r="Z78" s="126"/>
      <c r="AA78" s="126"/>
      <c r="AB78" s="126"/>
      <c r="AC78" s="126"/>
    </row>
    <row r="79" spans="1:29" x14ac:dyDescent="0.25">
      <c r="A79" s="126" t="s">
        <v>9447</v>
      </c>
      <c r="B79" s="126" t="s">
        <v>8767</v>
      </c>
      <c r="C79" s="126"/>
      <c r="D79" s="126"/>
      <c r="E79" s="126"/>
      <c r="F79" s="126" t="s">
        <v>590</v>
      </c>
      <c r="G79" s="127">
        <v>1</v>
      </c>
      <c r="H79" s="171">
        <v>2</v>
      </c>
      <c r="I79" s="126" t="s">
        <v>8768</v>
      </c>
      <c r="J79" s="126"/>
      <c r="K79" s="126"/>
      <c r="L79" s="180">
        <v>17</v>
      </c>
      <c r="M79" s="126"/>
      <c r="N79" s="126"/>
      <c r="O79" s="126"/>
      <c r="P79" s="126"/>
      <c r="Q79" s="127"/>
      <c r="R79" s="185"/>
      <c r="S79" s="126"/>
      <c r="T79" s="126"/>
      <c r="U79" s="126"/>
      <c r="V79" s="126"/>
      <c r="W79" s="126"/>
      <c r="X79" s="126"/>
      <c r="Y79" s="126"/>
      <c r="Z79" s="126"/>
      <c r="AA79" s="126"/>
      <c r="AB79" s="126"/>
      <c r="AC79" s="126"/>
    </row>
    <row r="80" spans="1:29" x14ac:dyDescent="0.25">
      <c r="A80" s="126" t="s">
        <v>9448</v>
      </c>
      <c r="B80" s="126" t="s">
        <v>8767</v>
      </c>
      <c r="C80" s="126"/>
      <c r="D80" s="126"/>
      <c r="E80" s="126"/>
      <c r="F80" s="126" t="s">
        <v>590</v>
      </c>
      <c r="G80" s="127">
        <v>1</v>
      </c>
      <c r="H80" s="171">
        <v>2</v>
      </c>
      <c r="I80" s="126" t="s">
        <v>8768</v>
      </c>
      <c r="J80" s="126"/>
      <c r="K80" s="126"/>
      <c r="L80" s="180">
        <v>17</v>
      </c>
      <c r="M80" s="126"/>
      <c r="N80" s="126"/>
      <c r="O80" s="126"/>
      <c r="P80" s="126"/>
      <c r="Q80" s="127"/>
      <c r="R80" s="185"/>
      <c r="S80" s="126"/>
      <c r="T80" s="126"/>
      <c r="U80" s="126"/>
      <c r="V80" s="126"/>
      <c r="W80" s="126"/>
      <c r="X80" s="126"/>
      <c r="Y80" s="126"/>
      <c r="Z80" s="126"/>
      <c r="AA80" s="126"/>
      <c r="AB80" s="126"/>
      <c r="AC80" s="126"/>
    </row>
    <row r="81" spans="1:29" x14ac:dyDescent="0.25">
      <c r="A81" s="126" t="s">
        <v>9449</v>
      </c>
      <c r="B81" s="126" t="s">
        <v>8767</v>
      </c>
      <c r="C81" s="126"/>
      <c r="D81" s="126"/>
      <c r="E81" s="126"/>
      <c r="F81" s="126" t="s">
        <v>590</v>
      </c>
      <c r="G81" s="127">
        <v>1</v>
      </c>
      <c r="H81" s="171">
        <v>2</v>
      </c>
      <c r="I81" s="126" t="s">
        <v>8768</v>
      </c>
      <c r="J81" s="126"/>
      <c r="K81" s="126"/>
      <c r="L81" s="180">
        <v>17</v>
      </c>
      <c r="M81" s="126"/>
      <c r="N81" s="126"/>
      <c r="O81" s="126"/>
      <c r="P81" s="126"/>
      <c r="Q81" s="127"/>
      <c r="R81" s="185"/>
      <c r="S81" s="126"/>
      <c r="T81" s="126"/>
      <c r="U81" s="126"/>
      <c r="V81" s="126"/>
      <c r="W81" s="126"/>
      <c r="X81" s="126"/>
      <c r="Y81" s="126"/>
      <c r="Z81" s="126"/>
      <c r="AA81" s="126"/>
      <c r="AB81" s="126"/>
      <c r="AC81" s="126"/>
    </row>
    <row r="82" spans="1:29" x14ac:dyDescent="0.25">
      <c r="A82" s="126" t="s">
        <v>9450</v>
      </c>
      <c r="B82" s="126" t="s">
        <v>8767</v>
      </c>
      <c r="C82" s="126"/>
      <c r="D82" s="126"/>
      <c r="E82" s="126"/>
      <c r="F82" s="126" t="s">
        <v>590</v>
      </c>
      <c r="G82" s="127">
        <v>1</v>
      </c>
      <c r="H82" s="171">
        <v>2</v>
      </c>
      <c r="I82" s="126" t="s">
        <v>8768</v>
      </c>
      <c r="J82" s="126"/>
      <c r="K82" s="126"/>
      <c r="L82" s="180">
        <v>17</v>
      </c>
      <c r="M82" s="126"/>
      <c r="N82" s="126"/>
      <c r="O82" s="126"/>
      <c r="P82" s="126"/>
      <c r="Q82" s="127"/>
      <c r="R82" s="185"/>
      <c r="S82" s="126"/>
      <c r="T82" s="126"/>
      <c r="U82" s="126"/>
      <c r="V82" s="126"/>
      <c r="W82" s="126"/>
      <c r="X82" s="126"/>
      <c r="Y82" s="126"/>
      <c r="Z82" s="126"/>
      <c r="AA82" s="126"/>
      <c r="AB82" s="126"/>
      <c r="AC82" s="126"/>
    </row>
    <row r="83" spans="1:29" x14ac:dyDescent="0.25">
      <c r="A83" s="126" t="s">
        <v>9451</v>
      </c>
      <c r="B83" s="126" t="s">
        <v>8767</v>
      </c>
      <c r="C83" s="126"/>
      <c r="D83" s="126"/>
      <c r="E83" s="126"/>
      <c r="F83" s="126" t="s">
        <v>590</v>
      </c>
      <c r="G83" s="127">
        <v>1</v>
      </c>
      <c r="H83" s="171">
        <v>2</v>
      </c>
      <c r="I83" s="126" t="s">
        <v>8768</v>
      </c>
      <c r="J83" s="126"/>
      <c r="K83" s="126"/>
      <c r="L83" s="180">
        <v>17</v>
      </c>
      <c r="M83" s="126"/>
      <c r="N83" s="126"/>
      <c r="O83" s="126"/>
      <c r="P83" s="126"/>
      <c r="Q83" s="127"/>
      <c r="R83" s="185"/>
      <c r="S83" s="126"/>
      <c r="T83" s="126"/>
      <c r="U83" s="126"/>
      <c r="V83" s="126"/>
      <c r="W83" s="126"/>
      <c r="X83" s="126"/>
      <c r="Y83" s="126"/>
      <c r="Z83" s="126"/>
      <c r="AA83" s="126"/>
      <c r="AB83" s="126"/>
      <c r="AC83" s="126"/>
    </row>
    <row r="84" spans="1:29" x14ac:dyDescent="0.25">
      <c r="A84" s="126" t="s">
        <v>9452</v>
      </c>
      <c r="B84" s="126" t="s">
        <v>8767</v>
      </c>
      <c r="C84" s="126"/>
      <c r="D84" s="126"/>
      <c r="E84" s="126"/>
      <c r="F84" s="126" t="s">
        <v>590</v>
      </c>
      <c r="G84" s="127">
        <v>1</v>
      </c>
      <c r="H84" s="171">
        <v>2</v>
      </c>
      <c r="I84" s="126" t="s">
        <v>8768</v>
      </c>
      <c r="J84" s="126"/>
      <c r="K84" s="126"/>
      <c r="L84" s="180">
        <v>17</v>
      </c>
      <c r="M84" s="126"/>
      <c r="N84" s="126"/>
      <c r="O84" s="126"/>
      <c r="P84" s="126"/>
      <c r="Q84" s="127"/>
      <c r="R84" s="185"/>
      <c r="S84" s="126"/>
      <c r="T84" s="126"/>
      <c r="U84" s="126"/>
      <c r="V84" s="126"/>
      <c r="W84" s="126"/>
      <c r="X84" s="126"/>
      <c r="Y84" s="126"/>
      <c r="Z84" s="126"/>
      <c r="AA84" s="126"/>
      <c r="AB84" s="126"/>
      <c r="AC84" s="126"/>
    </row>
    <row r="85" spans="1:29" x14ac:dyDescent="0.25">
      <c r="A85" s="126" t="s">
        <v>9458</v>
      </c>
      <c r="B85" s="126" t="s">
        <v>8971</v>
      </c>
      <c r="C85" s="126"/>
      <c r="D85" s="126"/>
      <c r="E85" s="126"/>
      <c r="F85" s="126" t="s">
        <v>623</v>
      </c>
      <c r="G85" s="171">
        <v>4</v>
      </c>
      <c r="H85" s="171">
        <v>20</v>
      </c>
      <c r="I85" s="126" t="s">
        <v>9174</v>
      </c>
      <c r="J85" s="126" t="s">
        <v>8972</v>
      </c>
      <c r="K85" s="126"/>
      <c r="L85" s="180">
        <v>6</v>
      </c>
      <c r="M85" s="126"/>
      <c r="N85" s="126"/>
      <c r="O85" s="126"/>
      <c r="P85" s="126"/>
      <c r="Q85" s="127"/>
      <c r="R85" s="185"/>
      <c r="S85" s="126"/>
      <c r="T85" s="126"/>
      <c r="U85" s="126"/>
      <c r="V85" s="126"/>
      <c r="W85" s="126"/>
      <c r="X85" s="126"/>
      <c r="Y85" s="126"/>
      <c r="Z85" s="126"/>
      <c r="AA85" s="126"/>
      <c r="AB85" s="126"/>
      <c r="AC85" s="126"/>
    </row>
    <row r="86" spans="1:29" x14ac:dyDescent="0.25">
      <c r="A86" s="126" t="s">
        <v>9459</v>
      </c>
      <c r="B86" s="126" t="s">
        <v>8971</v>
      </c>
      <c r="C86" s="126"/>
      <c r="D86" s="126"/>
      <c r="E86" s="126"/>
      <c r="F86" s="126" t="s">
        <v>623</v>
      </c>
      <c r="G86" s="171">
        <v>4</v>
      </c>
      <c r="H86" s="171">
        <v>20</v>
      </c>
      <c r="I86" s="126" t="s">
        <v>9174</v>
      </c>
      <c r="J86" s="126" t="s">
        <v>8972</v>
      </c>
      <c r="K86" s="126"/>
      <c r="L86" s="180">
        <v>6</v>
      </c>
      <c r="M86" s="126"/>
      <c r="N86" s="126"/>
      <c r="O86" s="126"/>
      <c r="P86" s="126"/>
      <c r="Q86" s="127"/>
      <c r="R86" s="185"/>
      <c r="S86" s="126"/>
      <c r="T86" s="126"/>
      <c r="U86" s="126"/>
      <c r="V86" s="126"/>
      <c r="W86" s="126"/>
      <c r="X86" s="126"/>
      <c r="Y86" s="126"/>
      <c r="Z86" s="126"/>
      <c r="AA86" s="126"/>
      <c r="AB86" s="126"/>
      <c r="AC86" s="126"/>
    </row>
    <row r="87" spans="1:29" x14ac:dyDescent="0.25">
      <c r="A87" s="126" t="s">
        <v>9460</v>
      </c>
      <c r="B87" s="126" t="s">
        <v>8971</v>
      </c>
      <c r="C87" s="126"/>
      <c r="D87" s="126"/>
      <c r="E87" s="126"/>
      <c r="F87" s="126" t="s">
        <v>623</v>
      </c>
      <c r="G87" s="171">
        <v>4</v>
      </c>
      <c r="H87" s="171">
        <v>20</v>
      </c>
      <c r="I87" s="126" t="s">
        <v>9174</v>
      </c>
      <c r="J87" s="126" t="s">
        <v>8972</v>
      </c>
      <c r="K87" s="126"/>
      <c r="L87" s="180">
        <v>6</v>
      </c>
      <c r="M87" s="126"/>
      <c r="N87" s="126"/>
      <c r="O87" s="126"/>
      <c r="P87" s="126"/>
      <c r="Q87" s="127"/>
      <c r="R87" s="185"/>
      <c r="S87" s="126"/>
      <c r="T87" s="126"/>
      <c r="U87" s="126"/>
      <c r="V87" s="126"/>
      <c r="W87" s="126"/>
      <c r="X87" s="126"/>
      <c r="Y87" s="126"/>
      <c r="Z87" s="126"/>
      <c r="AA87" s="126"/>
      <c r="AB87" s="126"/>
      <c r="AC87" s="126"/>
    </row>
    <row r="88" spans="1:29" x14ac:dyDescent="0.25">
      <c r="A88" s="126" t="s">
        <v>9461</v>
      </c>
      <c r="B88" s="126" t="s">
        <v>8971</v>
      </c>
      <c r="C88" s="126"/>
      <c r="D88" s="126"/>
      <c r="E88" s="126"/>
      <c r="F88" s="126" t="s">
        <v>623</v>
      </c>
      <c r="G88" s="171">
        <v>4</v>
      </c>
      <c r="H88" s="171">
        <v>20</v>
      </c>
      <c r="I88" s="126" t="s">
        <v>9174</v>
      </c>
      <c r="J88" s="126" t="s">
        <v>8972</v>
      </c>
      <c r="K88" s="126"/>
      <c r="L88" s="180">
        <v>6</v>
      </c>
      <c r="M88" s="126"/>
      <c r="N88" s="126"/>
      <c r="O88" s="126"/>
      <c r="P88" s="126"/>
      <c r="Q88" s="127"/>
      <c r="R88" s="185"/>
      <c r="S88" s="126"/>
      <c r="T88" s="126"/>
      <c r="U88" s="126"/>
      <c r="V88" s="126"/>
      <c r="W88" s="126"/>
      <c r="X88" s="126"/>
      <c r="Y88" s="126"/>
      <c r="Z88" s="126"/>
      <c r="AA88" s="126"/>
      <c r="AB88" s="126"/>
      <c r="AC88" s="126"/>
    </row>
    <row r="89" spans="1:29" x14ac:dyDescent="0.25">
      <c r="A89" s="126" t="s">
        <v>9462</v>
      </c>
      <c r="B89" s="126" t="s">
        <v>8971</v>
      </c>
      <c r="C89" s="126"/>
      <c r="D89" s="126"/>
      <c r="E89" s="126"/>
      <c r="F89" s="126" t="s">
        <v>623</v>
      </c>
      <c r="G89" s="171">
        <v>4</v>
      </c>
      <c r="H89" s="171">
        <v>20</v>
      </c>
      <c r="I89" s="126" t="s">
        <v>9174</v>
      </c>
      <c r="J89" s="126" t="s">
        <v>8972</v>
      </c>
      <c r="K89" s="126"/>
      <c r="L89" s="180">
        <v>6</v>
      </c>
      <c r="M89" s="126"/>
      <c r="N89" s="126"/>
      <c r="O89" s="126"/>
      <c r="P89" s="126"/>
      <c r="Q89" s="127"/>
      <c r="R89" s="185"/>
      <c r="S89" s="126"/>
      <c r="T89" s="126"/>
      <c r="U89" s="126"/>
      <c r="V89" s="126"/>
      <c r="W89" s="126"/>
      <c r="X89" s="126"/>
      <c r="Y89" s="126"/>
      <c r="Z89" s="126"/>
      <c r="AA89" s="126"/>
      <c r="AB89" s="126"/>
      <c r="AC89" s="126"/>
    </row>
    <row r="90" spans="1:29" x14ac:dyDescent="0.25">
      <c r="A90" s="126" t="s">
        <v>9463</v>
      </c>
      <c r="B90" s="126" t="s">
        <v>8971</v>
      </c>
      <c r="C90" s="126"/>
      <c r="D90" s="126"/>
      <c r="E90" s="126"/>
      <c r="F90" s="126" t="s">
        <v>623</v>
      </c>
      <c r="G90" s="171">
        <v>4</v>
      </c>
      <c r="H90" s="171">
        <v>20</v>
      </c>
      <c r="I90" s="126" t="s">
        <v>9174</v>
      </c>
      <c r="J90" s="126" t="s">
        <v>8972</v>
      </c>
      <c r="K90" s="126"/>
      <c r="L90" s="180">
        <v>6</v>
      </c>
      <c r="M90" s="126"/>
      <c r="N90" s="126"/>
      <c r="O90" s="126"/>
      <c r="P90" s="126"/>
      <c r="Q90" s="127"/>
      <c r="R90" s="185"/>
      <c r="S90" s="126"/>
      <c r="T90" s="126"/>
      <c r="U90" s="126"/>
      <c r="V90" s="126"/>
      <c r="W90" s="126"/>
      <c r="X90" s="126"/>
      <c r="Y90" s="126"/>
      <c r="Z90" s="126"/>
      <c r="AA90" s="126"/>
      <c r="AB90" s="126"/>
      <c r="AC90" s="126"/>
    </row>
    <row r="91" spans="1:29" x14ac:dyDescent="0.25">
      <c r="A91" s="126" t="s">
        <v>9489</v>
      </c>
      <c r="B91" s="126" t="s">
        <v>9183</v>
      </c>
      <c r="C91" s="126"/>
      <c r="D91" s="126"/>
      <c r="E91" s="178"/>
      <c r="F91" s="178" t="s">
        <v>623</v>
      </c>
      <c r="G91" s="177"/>
      <c r="H91" s="169">
        <v>18</v>
      </c>
      <c r="I91" s="179" t="s">
        <v>9181</v>
      </c>
      <c r="J91" s="179" t="s">
        <v>9182</v>
      </c>
      <c r="K91" s="179"/>
      <c r="L91" s="180">
        <v>30</v>
      </c>
      <c r="M91" s="126"/>
      <c r="N91" s="126"/>
      <c r="O91" s="126"/>
      <c r="P91" s="126"/>
      <c r="Q91" s="127"/>
      <c r="R91" s="185"/>
      <c r="S91" s="126"/>
      <c r="T91" s="126"/>
      <c r="U91" s="126"/>
      <c r="V91" s="126"/>
      <c r="W91" s="126"/>
      <c r="X91" s="126"/>
      <c r="Y91" s="126"/>
      <c r="Z91" s="126"/>
      <c r="AA91" s="126"/>
      <c r="AB91" s="126"/>
      <c r="AC91" s="126"/>
    </row>
    <row r="92" spans="1:29" x14ac:dyDescent="0.25">
      <c r="A92" s="126" t="s">
        <v>9490</v>
      </c>
      <c r="B92" s="126" t="s">
        <v>9183</v>
      </c>
      <c r="C92" s="126"/>
      <c r="D92" s="126"/>
      <c r="E92" s="178"/>
      <c r="F92" s="178" t="s">
        <v>623</v>
      </c>
      <c r="G92" s="177"/>
      <c r="H92" s="169">
        <v>18</v>
      </c>
      <c r="I92" s="179" t="s">
        <v>9181</v>
      </c>
      <c r="J92" s="179" t="s">
        <v>9182</v>
      </c>
      <c r="K92" s="179"/>
      <c r="L92" s="180">
        <v>30</v>
      </c>
      <c r="M92" s="126"/>
      <c r="N92" s="126"/>
      <c r="O92" s="126"/>
      <c r="P92" s="126"/>
      <c r="Q92" s="127"/>
      <c r="R92" s="185"/>
      <c r="S92" s="126"/>
      <c r="T92" s="126"/>
      <c r="U92" s="126"/>
      <c r="V92" s="126"/>
      <c r="W92" s="126"/>
      <c r="X92" s="126"/>
      <c r="Y92" s="126"/>
      <c r="Z92" s="126"/>
      <c r="AA92" s="126"/>
      <c r="AB92" s="126"/>
      <c r="AC92" s="126"/>
    </row>
    <row r="93" spans="1:29" x14ac:dyDescent="0.25">
      <c r="A93" s="126" t="s">
        <v>9491</v>
      </c>
      <c r="B93" s="126" t="s">
        <v>9183</v>
      </c>
      <c r="C93" s="126"/>
      <c r="D93" s="126"/>
      <c r="E93" s="178"/>
      <c r="F93" s="178" t="s">
        <v>623</v>
      </c>
      <c r="G93" s="177"/>
      <c r="H93" s="169">
        <v>18</v>
      </c>
      <c r="I93" s="179" t="s">
        <v>9181</v>
      </c>
      <c r="J93" s="179" t="s">
        <v>9182</v>
      </c>
      <c r="K93" s="179"/>
      <c r="L93" s="180">
        <v>30</v>
      </c>
      <c r="M93" s="126"/>
      <c r="N93" s="126"/>
      <c r="O93" s="126"/>
      <c r="P93" s="126"/>
      <c r="Q93" s="127"/>
      <c r="R93" s="185"/>
      <c r="S93" s="126"/>
      <c r="T93" s="126"/>
      <c r="U93" s="126"/>
      <c r="V93" s="126"/>
      <c r="W93" s="126"/>
      <c r="X93" s="126"/>
      <c r="Y93" s="126"/>
      <c r="Z93" s="126"/>
      <c r="AA93" s="126"/>
      <c r="AB93" s="126"/>
      <c r="AC93" s="126"/>
    </row>
    <row r="94" spans="1:29" x14ac:dyDescent="0.25">
      <c r="A94" s="126" t="s">
        <v>9492</v>
      </c>
      <c r="B94" s="126" t="s">
        <v>9183</v>
      </c>
      <c r="C94" s="126"/>
      <c r="D94" s="126"/>
      <c r="E94" s="178"/>
      <c r="F94" s="178" t="s">
        <v>623</v>
      </c>
      <c r="G94" s="177"/>
      <c r="H94" s="169">
        <v>18</v>
      </c>
      <c r="I94" s="179" t="s">
        <v>9181</v>
      </c>
      <c r="J94" s="179" t="s">
        <v>9182</v>
      </c>
      <c r="K94" s="179"/>
      <c r="L94" s="180">
        <v>30</v>
      </c>
      <c r="M94" s="126"/>
      <c r="N94" s="126"/>
      <c r="O94" s="126"/>
      <c r="P94" s="126"/>
      <c r="Q94" s="127"/>
      <c r="R94" s="185"/>
      <c r="S94" s="126"/>
      <c r="T94" s="126"/>
      <c r="U94" s="126"/>
      <c r="V94" s="126"/>
      <c r="W94" s="126"/>
      <c r="X94" s="126"/>
      <c r="Y94" s="126"/>
      <c r="Z94" s="126"/>
      <c r="AA94" s="126"/>
      <c r="AB94" s="126"/>
      <c r="AC94" s="126"/>
    </row>
    <row r="95" spans="1:29" x14ac:dyDescent="0.25">
      <c r="A95" s="126" t="s">
        <v>9493</v>
      </c>
      <c r="B95" s="126" t="s">
        <v>9183</v>
      </c>
      <c r="C95" s="126"/>
      <c r="D95" s="126"/>
      <c r="E95" s="178"/>
      <c r="F95" s="178" t="s">
        <v>623</v>
      </c>
      <c r="G95" s="177"/>
      <c r="H95" s="169">
        <v>18</v>
      </c>
      <c r="I95" s="179" t="s">
        <v>9181</v>
      </c>
      <c r="J95" s="179" t="s">
        <v>9182</v>
      </c>
      <c r="K95" s="179"/>
      <c r="L95" s="180">
        <v>30</v>
      </c>
      <c r="M95" s="126"/>
      <c r="N95" s="126"/>
      <c r="O95" s="126"/>
      <c r="P95" s="126"/>
      <c r="Q95" s="127"/>
      <c r="R95" s="185"/>
      <c r="S95" s="126"/>
      <c r="T95" s="126"/>
      <c r="U95" s="126"/>
      <c r="V95" s="126"/>
      <c r="W95" s="126"/>
      <c r="X95" s="126"/>
      <c r="Y95" s="126"/>
      <c r="Z95" s="126"/>
      <c r="AA95" s="126"/>
      <c r="AB95" s="126"/>
      <c r="AC95" s="126"/>
    </row>
    <row r="96" spans="1:29" x14ac:dyDescent="0.25">
      <c r="A96" s="126" t="s">
        <v>9494</v>
      </c>
      <c r="B96" s="126" t="s">
        <v>9183</v>
      </c>
      <c r="C96" s="126"/>
      <c r="D96" s="126"/>
      <c r="E96" s="178"/>
      <c r="F96" s="178" t="s">
        <v>623</v>
      </c>
      <c r="G96" s="177"/>
      <c r="H96" s="169">
        <v>18</v>
      </c>
      <c r="I96" s="179" t="s">
        <v>9181</v>
      </c>
      <c r="J96" s="179" t="s">
        <v>9182</v>
      </c>
      <c r="K96" s="179"/>
      <c r="L96" s="180">
        <v>30</v>
      </c>
      <c r="M96" s="126"/>
      <c r="N96" s="126"/>
      <c r="O96" s="126"/>
      <c r="P96" s="126"/>
      <c r="Q96" s="127"/>
      <c r="R96" s="185"/>
      <c r="S96" s="126"/>
      <c r="T96" s="126"/>
      <c r="U96" s="126"/>
      <c r="V96" s="126"/>
      <c r="W96" s="126"/>
      <c r="X96" s="126"/>
      <c r="Y96" s="126"/>
      <c r="Z96" s="126"/>
      <c r="AA96" s="126"/>
      <c r="AB96" s="126"/>
      <c r="AC96" s="126"/>
    </row>
    <row r="97" spans="1:29" x14ac:dyDescent="0.25">
      <c r="A97" s="126" t="s">
        <v>9495</v>
      </c>
      <c r="B97" s="126" t="s">
        <v>9183</v>
      </c>
      <c r="C97" s="126"/>
      <c r="D97" s="126"/>
      <c r="E97" s="178"/>
      <c r="F97" s="178" t="s">
        <v>623</v>
      </c>
      <c r="G97" s="177"/>
      <c r="H97" s="169">
        <v>18</v>
      </c>
      <c r="I97" s="179" t="s">
        <v>9181</v>
      </c>
      <c r="J97" s="179" t="s">
        <v>9182</v>
      </c>
      <c r="K97" s="179"/>
      <c r="L97" s="180">
        <v>30</v>
      </c>
      <c r="M97" s="126"/>
      <c r="N97" s="126"/>
      <c r="O97" s="126"/>
      <c r="P97" s="126"/>
      <c r="Q97" s="127"/>
      <c r="R97" s="185"/>
      <c r="S97" s="126"/>
      <c r="T97" s="126"/>
      <c r="U97" s="126"/>
      <c r="V97" s="126"/>
      <c r="W97" s="126"/>
      <c r="X97" s="126"/>
      <c r="Y97" s="126"/>
      <c r="Z97" s="126"/>
      <c r="AA97" s="126"/>
      <c r="AB97" s="126"/>
      <c r="AC97" s="126"/>
    </row>
    <row r="98" spans="1:29" x14ac:dyDescent="0.25">
      <c r="A98" s="126" t="s">
        <v>9496</v>
      </c>
      <c r="B98" s="126" t="s">
        <v>9183</v>
      </c>
      <c r="C98" s="126"/>
      <c r="D98" s="126"/>
      <c r="E98" s="178"/>
      <c r="F98" s="178" t="s">
        <v>623</v>
      </c>
      <c r="G98" s="177"/>
      <c r="H98" s="169">
        <v>18</v>
      </c>
      <c r="I98" s="179" t="s">
        <v>9181</v>
      </c>
      <c r="J98" s="179" t="s">
        <v>9182</v>
      </c>
      <c r="K98" s="179"/>
      <c r="L98" s="180">
        <v>30</v>
      </c>
      <c r="M98" s="126"/>
      <c r="N98" s="126"/>
      <c r="O98" s="126"/>
      <c r="P98" s="126"/>
      <c r="Q98" s="127"/>
      <c r="R98" s="185"/>
      <c r="S98" s="126"/>
      <c r="T98" s="126"/>
      <c r="U98" s="126"/>
      <c r="V98" s="126"/>
      <c r="W98" s="126"/>
      <c r="X98" s="126"/>
      <c r="Y98" s="126"/>
      <c r="Z98" s="126"/>
      <c r="AA98" s="126"/>
      <c r="AB98" s="126"/>
      <c r="AC98" s="126"/>
    </row>
    <row r="99" spans="1:29" x14ac:dyDescent="0.25">
      <c r="A99" s="126" t="s">
        <v>9497</v>
      </c>
      <c r="B99" s="126" t="s">
        <v>9183</v>
      </c>
      <c r="C99" s="126"/>
      <c r="D99" s="126"/>
      <c r="E99" s="178"/>
      <c r="F99" s="178" t="s">
        <v>623</v>
      </c>
      <c r="G99" s="177"/>
      <c r="H99" s="169">
        <v>18</v>
      </c>
      <c r="I99" s="179" t="s">
        <v>9181</v>
      </c>
      <c r="J99" s="179" t="s">
        <v>9182</v>
      </c>
      <c r="K99" s="179"/>
      <c r="L99" s="180">
        <v>30</v>
      </c>
      <c r="M99" s="126"/>
      <c r="N99" s="126"/>
      <c r="O99" s="126"/>
      <c r="P99" s="126"/>
      <c r="Q99" s="127"/>
      <c r="R99" s="185"/>
      <c r="S99" s="126"/>
      <c r="T99" s="126"/>
      <c r="U99" s="126"/>
      <c r="V99" s="126"/>
      <c r="W99" s="126"/>
      <c r="X99" s="126"/>
      <c r="Y99" s="126"/>
      <c r="Z99" s="126"/>
      <c r="AA99" s="126"/>
      <c r="AB99" s="126"/>
      <c r="AC99" s="126"/>
    </row>
    <row r="100" spans="1:29" x14ac:dyDescent="0.25">
      <c r="A100" s="126" t="s">
        <v>9498</v>
      </c>
      <c r="B100" s="126" t="s">
        <v>9183</v>
      </c>
      <c r="C100" s="126"/>
      <c r="D100" s="126"/>
      <c r="E100" s="178"/>
      <c r="F100" s="178" t="s">
        <v>623</v>
      </c>
      <c r="G100" s="177"/>
      <c r="H100" s="169">
        <v>18</v>
      </c>
      <c r="I100" s="179" t="s">
        <v>9181</v>
      </c>
      <c r="J100" s="179" t="s">
        <v>9182</v>
      </c>
      <c r="K100" s="179"/>
      <c r="L100" s="180">
        <v>30</v>
      </c>
      <c r="M100" s="126"/>
      <c r="N100" s="126"/>
      <c r="O100" s="126"/>
      <c r="P100" s="126"/>
      <c r="Q100" s="127"/>
      <c r="R100" s="185"/>
      <c r="S100" s="126"/>
      <c r="T100" s="126"/>
      <c r="U100" s="126"/>
      <c r="V100" s="126"/>
      <c r="W100" s="126"/>
      <c r="X100" s="126"/>
      <c r="Y100" s="126"/>
      <c r="Z100" s="126"/>
      <c r="AA100" s="126"/>
      <c r="AB100" s="126"/>
      <c r="AC100" s="126"/>
    </row>
    <row r="101" spans="1:29" x14ac:dyDescent="0.25">
      <c r="A101" s="126" t="s">
        <v>9499</v>
      </c>
      <c r="B101" s="126" t="s">
        <v>9183</v>
      </c>
      <c r="C101" s="126"/>
      <c r="D101" s="126"/>
      <c r="E101" s="178"/>
      <c r="F101" s="178" t="s">
        <v>623</v>
      </c>
      <c r="G101" s="177"/>
      <c r="H101" s="169">
        <v>18</v>
      </c>
      <c r="I101" s="179" t="s">
        <v>9181</v>
      </c>
      <c r="J101" s="179" t="s">
        <v>9182</v>
      </c>
      <c r="K101" s="179"/>
      <c r="L101" s="180">
        <v>30</v>
      </c>
      <c r="M101" s="126"/>
      <c r="N101" s="126"/>
      <c r="O101" s="126"/>
      <c r="P101" s="126"/>
      <c r="Q101" s="127"/>
      <c r="R101" s="185"/>
      <c r="S101" s="126"/>
      <c r="T101" s="126"/>
      <c r="U101" s="126"/>
      <c r="V101" s="126"/>
      <c r="W101" s="126"/>
      <c r="X101" s="126"/>
      <c r="Y101" s="126"/>
      <c r="Z101" s="126"/>
      <c r="AA101" s="126"/>
      <c r="AB101" s="126"/>
      <c r="AC101" s="126"/>
    </row>
    <row r="102" spans="1:29" x14ac:dyDescent="0.25">
      <c r="A102" s="126" t="s">
        <v>9500</v>
      </c>
      <c r="B102" s="126" t="s">
        <v>9183</v>
      </c>
      <c r="C102" s="126"/>
      <c r="D102" s="126"/>
      <c r="E102" s="178"/>
      <c r="F102" s="178" t="s">
        <v>623</v>
      </c>
      <c r="G102" s="177"/>
      <c r="H102" s="169">
        <v>18</v>
      </c>
      <c r="I102" s="179" t="s">
        <v>9181</v>
      </c>
      <c r="J102" s="179" t="s">
        <v>9182</v>
      </c>
      <c r="K102" s="179"/>
      <c r="L102" s="180">
        <v>30</v>
      </c>
      <c r="M102" s="126"/>
      <c r="N102" s="126"/>
      <c r="O102" s="126"/>
      <c r="P102" s="126"/>
      <c r="Q102" s="127"/>
      <c r="R102" s="185"/>
      <c r="S102" s="126"/>
      <c r="T102" s="126"/>
      <c r="U102" s="126"/>
      <c r="V102" s="126"/>
      <c r="W102" s="126"/>
      <c r="X102" s="126"/>
      <c r="Y102" s="126"/>
      <c r="Z102" s="126"/>
      <c r="AA102" s="126"/>
      <c r="AB102" s="126"/>
      <c r="AC102" s="126"/>
    </row>
    <row r="103" spans="1:29" x14ac:dyDescent="0.25">
      <c r="A103" s="126" t="s">
        <v>9501</v>
      </c>
      <c r="B103" s="126" t="s">
        <v>9183</v>
      </c>
      <c r="C103" s="126"/>
      <c r="D103" s="126"/>
      <c r="E103" s="178"/>
      <c r="F103" s="178" t="s">
        <v>623</v>
      </c>
      <c r="G103" s="177"/>
      <c r="H103" s="169">
        <v>18</v>
      </c>
      <c r="I103" s="179" t="s">
        <v>9181</v>
      </c>
      <c r="J103" s="179" t="s">
        <v>9182</v>
      </c>
      <c r="K103" s="179"/>
      <c r="L103" s="180">
        <v>30</v>
      </c>
      <c r="M103" s="126"/>
      <c r="N103" s="126"/>
      <c r="O103" s="126"/>
      <c r="P103" s="126"/>
      <c r="Q103" s="127"/>
      <c r="R103" s="185"/>
      <c r="S103" s="126"/>
      <c r="T103" s="126"/>
      <c r="U103" s="126"/>
      <c r="V103" s="126"/>
      <c r="W103" s="126"/>
      <c r="X103" s="126"/>
      <c r="Y103" s="126"/>
      <c r="Z103" s="126"/>
      <c r="AA103" s="126"/>
      <c r="AB103" s="126"/>
      <c r="AC103" s="126"/>
    </row>
    <row r="104" spans="1:29" x14ac:dyDescent="0.25">
      <c r="A104" s="126" t="s">
        <v>9502</v>
      </c>
      <c r="B104" s="126" t="s">
        <v>9183</v>
      </c>
      <c r="C104" s="126"/>
      <c r="D104" s="126"/>
      <c r="E104" s="178"/>
      <c r="F104" s="178" t="s">
        <v>623</v>
      </c>
      <c r="G104" s="177"/>
      <c r="H104" s="169">
        <v>18</v>
      </c>
      <c r="I104" s="179" t="s">
        <v>9181</v>
      </c>
      <c r="J104" s="179" t="s">
        <v>9182</v>
      </c>
      <c r="K104" s="179"/>
      <c r="L104" s="180">
        <v>30</v>
      </c>
      <c r="M104" s="126"/>
      <c r="N104" s="126"/>
      <c r="O104" s="126"/>
      <c r="P104" s="126"/>
      <c r="Q104" s="127"/>
      <c r="R104" s="185"/>
      <c r="S104" s="126"/>
      <c r="T104" s="126"/>
      <c r="U104" s="126"/>
      <c r="V104" s="126"/>
      <c r="W104" s="126"/>
      <c r="X104" s="126"/>
      <c r="Y104" s="126"/>
      <c r="Z104" s="126"/>
      <c r="AA104" s="126"/>
      <c r="AB104" s="126"/>
      <c r="AC104" s="126"/>
    </row>
    <row r="105" spans="1:29" x14ac:dyDescent="0.25">
      <c r="A105" s="126" t="s">
        <v>9503</v>
      </c>
      <c r="B105" s="126" t="s">
        <v>9183</v>
      </c>
      <c r="C105" s="126"/>
      <c r="D105" s="126"/>
      <c r="E105" s="178"/>
      <c r="F105" s="178" t="s">
        <v>623</v>
      </c>
      <c r="G105" s="177"/>
      <c r="H105" s="169">
        <v>18</v>
      </c>
      <c r="I105" s="179" t="s">
        <v>9181</v>
      </c>
      <c r="J105" s="179" t="s">
        <v>9182</v>
      </c>
      <c r="K105" s="179"/>
      <c r="L105" s="180">
        <v>30</v>
      </c>
      <c r="M105" s="126"/>
      <c r="N105" s="126"/>
      <c r="O105" s="126"/>
      <c r="P105" s="126"/>
      <c r="Q105" s="127"/>
      <c r="R105" s="185"/>
      <c r="S105" s="126"/>
      <c r="T105" s="126"/>
      <c r="U105" s="126"/>
      <c r="V105" s="126"/>
      <c r="W105" s="126"/>
      <c r="X105" s="126"/>
      <c r="Y105" s="126"/>
      <c r="Z105" s="126"/>
      <c r="AA105" s="126"/>
      <c r="AB105" s="126"/>
      <c r="AC105" s="126"/>
    </row>
    <row r="106" spans="1:29" x14ac:dyDescent="0.25">
      <c r="A106" s="126" t="s">
        <v>9504</v>
      </c>
      <c r="B106" s="126" t="s">
        <v>9183</v>
      </c>
      <c r="C106" s="126"/>
      <c r="D106" s="126"/>
      <c r="E106" s="178"/>
      <c r="F106" s="178" t="s">
        <v>623</v>
      </c>
      <c r="G106" s="177"/>
      <c r="H106" s="169">
        <v>18</v>
      </c>
      <c r="I106" s="179" t="s">
        <v>9181</v>
      </c>
      <c r="J106" s="179" t="s">
        <v>9182</v>
      </c>
      <c r="K106" s="179"/>
      <c r="L106" s="180">
        <v>30</v>
      </c>
      <c r="M106" s="126"/>
      <c r="N106" s="126"/>
      <c r="O106" s="126"/>
      <c r="P106" s="126"/>
      <c r="Q106" s="127"/>
      <c r="R106" s="185"/>
      <c r="S106" s="126"/>
      <c r="T106" s="126"/>
      <c r="U106" s="126"/>
      <c r="V106" s="126"/>
      <c r="W106" s="126"/>
      <c r="X106" s="126"/>
      <c r="Y106" s="126"/>
      <c r="Z106" s="126"/>
      <c r="AA106" s="126"/>
      <c r="AB106" s="126"/>
      <c r="AC106" s="126"/>
    </row>
    <row r="107" spans="1:29" x14ac:dyDescent="0.25">
      <c r="A107" s="126" t="s">
        <v>9505</v>
      </c>
      <c r="B107" s="126" t="s">
        <v>9183</v>
      </c>
      <c r="C107" s="126"/>
      <c r="D107" s="126"/>
      <c r="E107" s="178"/>
      <c r="F107" s="178" t="s">
        <v>623</v>
      </c>
      <c r="G107" s="177"/>
      <c r="H107" s="169">
        <v>18</v>
      </c>
      <c r="I107" s="179" t="s">
        <v>9181</v>
      </c>
      <c r="J107" s="179" t="s">
        <v>9182</v>
      </c>
      <c r="K107" s="179"/>
      <c r="L107" s="180">
        <v>30</v>
      </c>
      <c r="M107" s="126"/>
      <c r="N107" s="126"/>
      <c r="O107" s="126"/>
      <c r="P107" s="126"/>
      <c r="Q107" s="127"/>
      <c r="R107" s="185"/>
      <c r="S107" s="126"/>
      <c r="T107" s="126"/>
      <c r="U107" s="126"/>
      <c r="V107" s="126"/>
      <c r="W107" s="126"/>
      <c r="X107" s="126"/>
      <c r="Y107" s="126"/>
      <c r="Z107" s="126"/>
      <c r="AA107" s="126"/>
      <c r="AB107" s="126"/>
      <c r="AC107" s="126"/>
    </row>
    <row r="108" spans="1:29" x14ac:dyDescent="0.25">
      <c r="A108" s="126" t="s">
        <v>9506</v>
      </c>
      <c r="B108" s="126" t="s">
        <v>9183</v>
      </c>
      <c r="C108" s="126"/>
      <c r="D108" s="126"/>
      <c r="E108" s="178"/>
      <c r="F108" s="178" t="s">
        <v>623</v>
      </c>
      <c r="G108" s="177"/>
      <c r="H108" s="169">
        <v>18</v>
      </c>
      <c r="I108" s="179" t="s">
        <v>9181</v>
      </c>
      <c r="J108" s="179" t="s">
        <v>9182</v>
      </c>
      <c r="K108" s="179"/>
      <c r="L108" s="180">
        <v>30</v>
      </c>
      <c r="M108" s="126"/>
      <c r="N108" s="126"/>
      <c r="O108" s="126"/>
      <c r="P108" s="126"/>
      <c r="Q108" s="127"/>
      <c r="R108" s="185"/>
      <c r="S108" s="126"/>
      <c r="T108" s="126"/>
      <c r="U108" s="126"/>
      <c r="V108" s="126"/>
      <c r="W108" s="126"/>
      <c r="X108" s="126"/>
      <c r="Y108" s="126"/>
      <c r="Z108" s="126"/>
      <c r="AA108" s="126"/>
      <c r="AB108" s="126"/>
      <c r="AC108" s="126"/>
    </row>
    <row r="109" spans="1:29" x14ac:dyDescent="0.25">
      <c r="A109" s="126" t="s">
        <v>9507</v>
      </c>
      <c r="B109" s="126" t="s">
        <v>9183</v>
      </c>
      <c r="C109" s="126"/>
      <c r="D109" s="126"/>
      <c r="E109" s="178"/>
      <c r="F109" s="178" t="s">
        <v>623</v>
      </c>
      <c r="G109" s="177"/>
      <c r="H109" s="169">
        <v>18</v>
      </c>
      <c r="I109" s="179" t="s">
        <v>9181</v>
      </c>
      <c r="J109" s="179" t="s">
        <v>9182</v>
      </c>
      <c r="K109" s="179"/>
      <c r="L109" s="180">
        <v>30</v>
      </c>
      <c r="M109" s="126"/>
      <c r="N109" s="126"/>
      <c r="O109" s="126"/>
      <c r="P109" s="126"/>
      <c r="Q109" s="127"/>
      <c r="R109" s="185"/>
      <c r="S109" s="126"/>
      <c r="T109" s="126"/>
      <c r="U109" s="126"/>
      <c r="V109" s="126"/>
      <c r="W109" s="126"/>
      <c r="X109" s="126"/>
      <c r="Y109" s="126"/>
      <c r="Z109" s="126"/>
      <c r="AA109" s="126"/>
      <c r="AB109" s="126"/>
      <c r="AC109" s="126"/>
    </row>
    <row r="110" spans="1:29" x14ac:dyDescent="0.25">
      <c r="A110" s="126" t="s">
        <v>9508</v>
      </c>
      <c r="B110" s="126" t="s">
        <v>9183</v>
      </c>
      <c r="C110" s="126"/>
      <c r="D110" s="126"/>
      <c r="E110" s="178"/>
      <c r="F110" s="178" t="s">
        <v>623</v>
      </c>
      <c r="G110" s="177"/>
      <c r="H110" s="169">
        <v>18</v>
      </c>
      <c r="I110" s="179" t="s">
        <v>9181</v>
      </c>
      <c r="J110" s="179" t="s">
        <v>9182</v>
      </c>
      <c r="K110" s="179"/>
      <c r="L110" s="180">
        <v>30</v>
      </c>
      <c r="M110" s="126"/>
      <c r="N110" s="126"/>
      <c r="O110" s="126"/>
      <c r="P110" s="126"/>
      <c r="Q110" s="127"/>
      <c r="R110" s="185"/>
      <c r="S110" s="126"/>
      <c r="T110" s="126"/>
      <c r="U110" s="126"/>
      <c r="V110" s="126"/>
      <c r="W110" s="126"/>
      <c r="X110" s="126"/>
      <c r="Y110" s="126"/>
      <c r="Z110" s="126"/>
      <c r="AA110" s="126"/>
      <c r="AB110" s="126"/>
      <c r="AC110" s="126"/>
    </row>
    <row r="111" spans="1:29" x14ac:dyDescent="0.25">
      <c r="A111" s="126" t="s">
        <v>9509</v>
      </c>
      <c r="B111" s="126" t="s">
        <v>9183</v>
      </c>
      <c r="C111" s="126"/>
      <c r="D111" s="126"/>
      <c r="E111" s="178"/>
      <c r="F111" s="178" t="s">
        <v>623</v>
      </c>
      <c r="G111" s="177"/>
      <c r="H111" s="169">
        <v>18</v>
      </c>
      <c r="I111" s="179" t="s">
        <v>9181</v>
      </c>
      <c r="J111" s="179" t="s">
        <v>9182</v>
      </c>
      <c r="K111" s="179"/>
      <c r="L111" s="180">
        <v>30</v>
      </c>
      <c r="M111" s="126"/>
      <c r="N111" s="126"/>
      <c r="O111" s="126"/>
      <c r="P111" s="126"/>
      <c r="Q111" s="127"/>
      <c r="R111" s="185"/>
      <c r="S111" s="126"/>
      <c r="T111" s="126"/>
      <c r="U111" s="126"/>
      <c r="V111" s="126"/>
      <c r="W111" s="126"/>
      <c r="X111" s="126"/>
      <c r="Y111" s="126"/>
      <c r="Z111" s="126"/>
      <c r="AA111" s="126"/>
      <c r="AB111" s="126"/>
      <c r="AC111" s="126"/>
    </row>
    <row r="112" spans="1:29" x14ac:dyDescent="0.25">
      <c r="A112" s="126" t="s">
        <v>9510</v>
      </c>
      <c r="B112" s="126" t="s">
        <v>9183</v>
      </c>
      <c r="C112" s="126"/>
      <c r="D112" s="126"/>
      <c r="E112" s="178"/>
      <c r="F112" s="178" t="s">
        <v>623</v>
      </c>
      <c r="G112" s="177"/>
      <c r="H112" s="169">
        <v>18</v>
      </c>
      <c r="I112" s="179" t="s">
        <v>9181</v>
      </c>
      <c r="J112" s="179" t="s">
        <v>9182</v>
      </c>
      <c r="K112" s="179"/>
      <c r="L112" s="180">
        <v>30</v>
      </c>
      <c r="M112" s="126"/>
      <c r="N112" s="126"/>
      <c r="O112" s="126"/>
      <c r="P112" s="126"/>
      <c r="Q112" s="127"/>
      <c r="R112" s="185"/>
      <c r="S112" s="126"/>
      <c r="T112" s="126"/>
      <c r="U112" s="126"/>
      <c r="V112" s="126"/>
      <c r="W112" s="126"/>
      <c r="X112" s="126"/>
      <c r="Y112" s="126"/>
      <c r="Z112" s="126"/>
      <c r="AA112" s="126"/>
      <c r="AB112" s="126"/>
      <c r="AC112" s="126"/>
    </row>
    <row r="113" spans="1:29" x14ac:dyDescent="0.25">
      <c r="A113" s="126" t="s">
        <v>9511</v>
      </c>
      <c r="B113" s="126" t="s">
        <v>9183</v>
      </c>
      <c r="C113" s="126"/>
      <c r="D113" s="126"/>
      <c r="E113" s="178"/>
      <c r="F113" s="178" t="s">
        <v>623</v>
      </c>
      <c r="G113" s="177"/>
      <c r="H113" s="169">
        <v>18</v>
      </c>
      <c r="I113" s="179" t="s">
        <v>9181</v>
      </c>
      <c r="J113" s="179" t="s">
        <v>9182</v>
      </c>
      <c r="K113" s="179"/>
      <c r="L113" s="180">
        <v>30</v>
      </c>
      <c r="M113" s="126"/>
      <c r="N113" s="126"/>
      <c r="O113" s="126"/>
      <c r="P113" s="126"/>
      <c r="Q113" s="127"/>
      <c r="R113" s="185"/>
      <c r="S113" s="126"/>
      <c r="T113" s="126"/>
      <c r="U113" s="126"/>
      <c r="V113" s="126"/>
      <c r="W113" s="126"/>
      <c r="X113" s="126"/>
      <c r="Y113" s="126"/>
      <c r="Z113" s="126"/>
      <c r="AA113" s="126"/>
      <c r="AB113" s="126"/>
      <c r="AC113" s="126"/>
    </row>
    <row r="114" spans="1:29" x14ac:dyDescent="0.25">
      <c r="A114" s="126" t="s">
        <v>9512</v>
      </c>
      <c r="B114" s="126" t="s">
        <v>9183</v>
      </c>
      <c r="C114" s="126"/>
      <c r="D114" s="126"/>
      <c r="E114" s="178"/>
      <c r="F114" s="178" t="s">
        <v>623</v>
      </c>
      <c r="G114" s="177"/>
      <c r="H114" s="169">
        <v>18</v>
      </c>
      <c r="I114" s="179" t="s">
        <v>9181</v>
      </c>
      <c r="J114" s="179" t="s">
        <v>9182</v>
      </c>
      <c r="K114" s="179"/>
      <c r="L114" s="180">
        <v>30</v>
      </c>
      <c r="M114" s="126"/>
      <c r="N114" s="126"/>
      <c r="O114" s="126"/>
      <c r="P114" s="126"/>
      <c r="Q114" s="127"/>
      <c r="R114" s="185"/>
      <c r="S114" s="126"/>
      <c r="T114" s="126"/>
      <c r="U114" s="126"/>
      <c r="V114" s="126"/>
      <c r="W114" s="126"/>
      <c r="X114" s="126"/>
      <c r="Y114" s="126"/>
      <c r="Z114" s="126"/>
      <c r="AA114" s="126"/>
      <c r="AB114" s="126"/>
      <c r="AC114" s="126"/>
    </row>
    <row r="115" spans="1:29" x14ac:dyDescent="0.25">
      <c r="A115" s="126" t="s">
        <v>9513</v>
      </c>
      <c r="B115" s="126" t="s">
        <v>9183</v>
      </c>
      <c r="C115" s="126"/>
      <c r="D115" s="126"/>
      <c r="E115" s="178"/>
      <c r="F115" s="178" t="s">
        <v>623</v>
      </c>
      <c r="G115" s="177"/>
      <c r="H115" s="169">
        <v>18</v>
      </c>
      <c r="I115" s="179" t="s">
        <v>9181</v>
      </c>
      <c r="J115" s="179" t="s">
        <v>9182</v>
      </c>
      <c r="K115" s="179"/>
      <c r="L115" s="180">
        <v>30</v>
      </c>
      <c r="M115" s="126"/>
      <c r="N115" s="126"/>
      <c r="O115" s="126"/>
      <c r="P115" s="126"/>
      <c r="Q115" s="127"/>
      <c r="R115" s="185"/>
      <c r="S115" s="126"/>
      <c r="T115" s="126"/>
      <c r="U115" s="126"/>
      <c r="V115" s="126"/>
      <c r="W115" s="126"/>
      <c r="X115" s="126"/>
      <c r="Y115" s="126"/>
      <c r="Z115" s="126"/>
      <c r="AA115" s="126"/>
      <c r="AB115" s="126"/>
      <c r="AC115" s="126"/>
    </row>
    <row r="116" spans="1:29" x14ac:dyDescent="0.25">
      <c r="A116" s="126" t="s">
        <v>9514</v>
      </c>
      <c r="B116" s="126" t="s">
        <v>9183</v>
      </c>
      <c r="C116" s="126"/>
      <c r="D116" s="126"/>
      <c r="E116" s="178"/>
      <c r="F116" s="178" t="s">
        <v>623</v>
      </c>
      <c r="G116" s="177"/>
      <c r="H116" s="169">
        <v>18</v>
      </c>
      <c r="I116" s="179" t="s">
        <v>9181</v>
      </c>
      <c r="J116" s="179" t="s">
        <v>9182</v>
      </c>
      <c r="K116" s="179"/>
      <c r="L116" s="180">
        <v>30</v>
      </c>
      <c r="M116" s="126"/>
      <c r="N116" s="126"/>
      <c r="O116" s="126"/>
      <c r="P116" s="126"/>
      <c r="Q116" s="127"/>
      <c r="R116" s="185"/>
      <c r="S116" s="126"/>
      <c r="T116" s="126"/>
      <c r="U116" s="126"/>
      <c r="V116" s="126"/>
      <c r="W116" s="126"/>
      <c r="X116" s="126"/>
      <c r="Y116" s="126"/>
      <c r="Z116" s="126"/>
      <c r="AA116" s="126"/>
      <c r="AB116" s="126"/>
      <c r="AC116" s="126"/>
    </row>
    <row r="117" spans="1:29" x14ac:dyDescent="0.25">
      <c r="A117" s="126" t="s">
        <v>9515</v>
      </c>
      <c r="B117" s="126" t="s">
        <v>9183</v>
      </c>
      <c r="C117" s="126"/>
      <c r="D117" s="126"/>
      <c r="E117" s="178"/>
      <c r="F117" s="178" t="s">
        <v>623</v>
      </c>
      <c r="G117" s="177"/>
      <c r="H117" s="169">
        <v>18</v>
      </c>
      <c r="I117" s="179" t="s">
        <v>9181</v>
      </c>
      <c r="J117" s="179" t="s">
        <v>9182</v>
      </c>
      <c r="K117" s="179"/>
      <c r="L117" s="180">
        <v>30</v>
      </c>
      <c r="M117" s="126"/>
      <c r="N117" s="126"/>
      <c r="O117" s="126"/>
      <c r="P117" s="126"/>
      <c r="Q117" s="127"/>
      <c r="R117" s="185"/>
      <c r="S117" s="126"/>
      <c r="T117" s="126"/>
      <c r="U117" s="126"/>
      <c r="V117" s="126"/>
      <c r="W117" s="126"/>
      <c r="X117" s="126"/>
      <c r="Y117" s="126"/>
      <c r="Z117" s="126"/>
      <c r="AA117" s="126"/>
      <c r="AB117" s="126"/>
      <c r="AC117" s="126"/>
    </row>
    <row r="118" spans="1:29" x14ac:dyDescent="0.25">
      <c r="A118" s="126" t="s">
        <v>9516</v>
      </c>
      <c r="B118" s="126" t="s">
        <v>9183</v>
      </c>
      <c r="C118" s="126"/>
      <c r="D118" s="126"/>
      <c r="E118" s="178"/>
      <c r="F118" s="178" t="s">
        <v>623</v>
      </c>
      <c r="G118" s="177"/>
      <c r="H118" s="169">
        <v>18</v>
      </c>
      <c r="I118" s="179" t="s">
        <v>9181</v>
      </c>
      <c r="J118" s="179" t="s">
        <v>9182</v>
      </c>
      <c r="K118" s="179"/>
      <c r="L118" s="180">
        <v>30</v>
      </c>
      <c r="M118" s="126"/>
      <c r="N118" s="126"/>
      <c r="O118" s="126"/>
      <c r="P118" s="126"/>
      <c r="Q118" s="127"/>
      <c r="R118" s="185"/>
      <c r="S118" s="126"/>
      <c r="T118" s="126"/>
      <c r="U118" s="126"/>
      <c r="V118" s="126"/>
      <c r="W118" s="126"/>
      <c r="X118" s="126"/>
      <c r="Y118" s="126"/>
      <c r="Z118" s="126"/>
      <c r="AA118" s="126"/>
      <c r="AB118" s="126"/>
      <c r="AC118" s="126"/>
    </row>
    <row r="119" spans="1:29" x14ac:dyDescent="0.25">
      <c r="A119" s="126" t="s">
        <v>9517</v>
      </c>
      <c r="B119" s="126" t="s">
        <v>9183</v>
      </c>
      <c r="C119" s="126"/>
      <c r="D119" s="126"/>
      <c r="E119" s="178"/>
      <c r="F119" s="178" t="s">
        <v>623</v>
      </c>
      <c r="G119" s="177"/>
      <c r="H119" s="169">
        <v>18</v>
      </c>
      <c r="I119" s="179" t="s">
        <v>9181</v>
      </c>
      <c r="J119" s="179" t="s">
        <v>9182</v>
      </c>
      <c r="K119" s="179"/>
      <c r="L119" s="180">
        <v>30</v>
      </c>
      <c r="M119" s="126"/>
      <c r="N119" s="126"/>
      <c r="O119" s="126"/>
      <c r="P119" s="126"/>
      <c r="Q119" s="127"/>
      <c r="R119" s="185"/>
      <c r="S119" s="126"/>
      <c r="T119" s="126"/>
      <c r="U119" s="126"/>
      <c r="V119" s="126"/>
      <c r="W119" s="126"/>
      <c r="X119" s="126"/>
      <c r="Y119" s="126"/>
      <c r="Z119" s="126"/>
      <c r="AA119" s="126"/>
      <c r="AB119" s="126"/>
      <c r="AC119" s="126"/>
    </row>
    <row r="120" spans="1:29" x14ac:dyDescent="0.25">
      <c r="A120" s="126" t="s">
        <v>9518</v>
      </c>
      <c r="B120" s="126" t="s">
        <v>9183</v>
      </c>
      <c r="C120" s="126"/>
      <c r="D120" s="126"/>
      <c r="E120" s="178"/>
      <c r="F120" s="178" t="s">
        <v>623</v>
      </c>
      <c r="G120" s="177"/>
      <c r="H120" s="169">
        <v>18</v>
      </c>
      <c r="I120" s="179" t="s">
        <v>9181</v>
      </c>
      <c r="J120" s="179" t="s">
        <v>9182</v>
      </c>
      <c r="K120" s="179"/>
      <c r="L120" s="180">
        <v>30</v>
      </c>
      <c r="M120" s="126"/>
      <c r="N120" s="126"/>
      <c r="O120" s="126"/>
      <c r="P120" s="126"/>
      <c r="Q120" s="127"/>
      <c r="R120" s="185"/>
      <c r="S120" s="126"/>
      <c r="T120" s="126"/>
      <c r="U120" s="126"/>
      <c r="V120" s="126"/>
      <c r="W120" s="126"/>
      <c r="X120" s="126"/>
      <c r="Y120" s="126"/>
      <c r="Z120" s="126"/>
      <c r="AA120" s="126"/>
      <c r="AB120" s="126"/>
      <c r="AC120" s="126"/>
    </row>
    <row r="121" spans="1:29" x14ac:dyDescent="0.25">
      <c r="A121" s="126" t="s">
        <v>9522</v>
      </c>
      <c r="B121" s="126" t="s">
        <v>9183</v>
      </c>
      <c r="C121" s="126"/>
      <c r="D121" s="126"/>
      <c r="E121" s="178"/>
      <c r="F121" s="178" t="s">
        <v>623</v>
      </c>
      <c r="G121" s="177"/>
      <c r="H121" s="169">
        <v>18</v>
      </c>
      <c r="I121" s="179" t="s">
        <v>9181</v>
      </c>
      <c r="J121" s="179" t="s">
        <v>9182</v>
      </c>
      <c r="K121" s="179"/>
      <c r="L121" s="180">
        <v>30</v>
      </c>
      <c r="M121" s="126"/>
      <c r="N121" s="126"/>
      <c r="O121" s="126"/>
      <c r="P121" s="126"/>
      <c r="Q121" s="127"/>
      <c r="R121" s="185"/>
      <c r="S121" s="126"/>
      <c r="T121" s="126"/>
      <c r="U121" s="126"/>
      <c r="V121" s="126"/>
      <c r="W121" s="126"/>
      <c r="X121" s="126"/>
      <c r="Y121" s="126"/>
      <c r="Z121" s="126"/>
      <c r="AA121" s="126"/>
      <c r="AB121" s="126"/>
      <c r="AC121" s="126"/>
    </row>
    <row r="122" spans="1:29" x14ac:dyDescent="0.25">
      <c r="A122" s="126" t="s">
        <v>9634</v>
      </c>
      <c r="B122" s="126" t="s">
        <v>9561</v>
      </c>
      <c r="C122" s="126"/>
      <c r="D122" s="126"/>
      <c r="E122" s="126" t="s">
        <v>588</v>
      </c>
      <c r="F122" s="178" t="s">
        <v>590</v>
      </c>
      <c r="G122" s="127">
        <v>4</v>
      </c>
      <c r="H122" s="127">
        <v>7</v>
      </c>
      <c r="I122" s="126" t="s">
        <v>9562</v>
      </c>
      <c r="J122" s="126" t="s">
        <v>9563</v>
      </c>
      <c r="K122" s="126"/>
      <c r="L122" s="127">
        <v>1</v>
      </c>
      <c r="M122" s="126"/>
      <c r="N122" s="126"/>
      <c r="O122" s="126"/>
      <c r="P122" s="126"/>
      <c r="Q122" s="127"/>
      <c r="R122" s="185"/>
      <c r="S122" s="126"/>
      <c r="T122" s="126"/>
      <c r="U122" s="126"/>
      <c r="V122" s="126"/>
      <c r="W122" s="126"/>
      <c r="X122" s="126"/>
      <c r="Y122" s="126"/>
      <c r="Z122" s="126"/>
      <c r="AA122" s="126"/>
      <c r="AB122" s="126"/>
      <c r="AC122" s="126"/>
    </row>
    <row r="123" spans="1:29" x14ac:dyDescent="0.25">
      <c r="A123" s="126" t="s">
        <v>9633</v>
      </c>
      <c r="B123" s="126" t="s">
        <v>8645</v>
      </c>
      <c r="C123" s="126"/>
      <c r="D123" s="126"/>
      <c r="E123" s="126" t="s">
        <v>588</v>
      </c>
      <c r="F123" s="178" t="s">
        <v>590</v>
      </c>
      <c r="G123" s="127">
        <v>6</v>
      </c>
      <c r="H123" s="127">
        <v>7</v>
      </c>
      <c r="I123" s="126" t="s">
        <v>9621</v>
      </c>
      <c r="J123" s="126" t="s">
        <v>9590</v>
      </c>
      <c r="K123" s="126"/>
      <c r="L123" s="127">
        <v>1</v>
      </c>
      <c r="M123" s="126" t="s">
        <v>9591</v>
      </c>
      <c r="N123" s="126"/>
      <c r="O123" s="126"/>
      <c r="P123" s="126"/>
      <c r="Q123" s="127"/>
      <c r="R123" s="185"/>
      <c r="S123" s="126"/>
      <c r="T123" s="126"/>
      <c r="U123" s="126"/>
      <c r="V123" s="126"/>
      <c r="W123" s="126"/>
      <c r="X123" s="126"/>
      <c r="Y123" s="126"/>
      <c r="Z123" s="126"/>
      <c r="AA123" s="126"/>
      <c r="AB123" s="126"/>
      <c r="AC123" s="126"/>
    </row>
    <row r="124" spans="1:29" x14ac:dyDescent="0.25">
      <c r="A124" s="126" t="s">
        <v>9802</v>
      </c>
      <c r="B124" s="126" t="s">
        <v>8645</v>
      </c>
      <c r="C124" s="126"/>
      <c r="D124" s="126"/>
      <c r="E124" s="126"/>
      <c r="F124" s="126" t="s">
        <v>590</v>
      </c>
      <c r="G124" s="127"/>
      <c r="H124" s="127">
        <v>10</v>
      </c>
      <c r="I124" s="126" t="s">
        <v>9636</v>
      </c>
      <c r="J124" s="126" t="s">
        <v>9637</v>
      </c>
      <c r="K124" s="126"/>
      <c r="L124" s="127">
        <v>1</v>
      </c>
      <c r="M124" s="126"/>
      <c r="N124" s="126"/>
      <c r="O124" s="126"/>
      <c r="P124" s="126"/>
      <c r="Q124" s="127"/>
      <c r="R124" s="185"/>
      <c r="S124" s="126"/>
      <c r="T124" s="126"/>
      <c r="U124" s="126"/>
      <c r="V124" s="126"/>
      <c r="W124" s="126"/>
      <c r="X124" s="126"/>
      <c r="Y124" s="126"/>
      <c r="Z124" s="126"/>
      <c r="AA124" s="126"/>
      <c r="AB124" s="126"/>
      <c r="AC124" s="126"/>
    </row>
    <row r="125" spans="1:29" x14ac:dyDescent="0.25">
      <c r="A125" s="126" t="s">
        <v>9803</v>
      </c>
      <c r="B125" s="126" t="s">
        <v>8645</v>
      </c>
      <c r="C125" s="126"/>
      <c r="D125" s="126"/>
      <c r="E125" s="126" t="s">
        <v>588</v>
      </c>
      <c r="F125" s="126" t="s">
        <v>590</v>
      </c>
      <c r="G125" s="127">
        <v>4</v>
      </c>
      <c r="H125" s="127"/>
      <c r="I125" s="126" t="s">
        <v>9739</v>
      </c>
      <c r="J125" s="126" t="s">
        <v>9692</v>
      </c>
      <c r="K125" s="126"/>
      <c r="L125" s="127">
        <v>1</v>
      </c>
      <c r="M125" s="126" t="s">
        <v>9693</v>
      </c>
      <c r="N125" s="126"/>
      <c r="O125" s="126"/>
      <c r="P125" s="126"/>
      <c r="Q125" s="127"/>
      <c r="R125" s="185"/>
      <c r="S125" s="126"/>
      <c r="T125" s="126"/>
      <c r="U125" s="126"/>
      <c r="V125" s="126"/>
      <c r="W125" s="126"/>
      <c r="X125" s="126"/>
      <c r="Y125" s="126"/>
      <c r="Z125" s="126"/>
      <c r="AA125" s="126"/>
      <c r="AB125" s="126"/>
      <c r="AC125" s="126"/>
    </row>
    <row r="126" spans="1:29" x14ac:dyDescent="0.25">
      <c r="A126" s="126" t="s">
        <v>9804</v>
      </c>
      <c r="B126" s="126" t="s">
        <v>8645</v>
      </c>
      <c r="C126" s="126"/>
      <c r="D126" s="126"/>
      <c r="E126" s="126"/>
      <c r="F126" s="126"/>
      <c r="G126" s="127"/>
      <c r="H126" s="127"/>
      <c r="I126" s="126"/>
      <c r="J126" s="126" t="s">
        <v>9751</v>
      </c>
      <c r="K126" s="126"/>
      <c r="L126" s="127"/>
      <c r="M126" s="126"/>
      <c r="N126" s="21">
        <v>45916</v>
      </c>
      <c r="O126" s="21">
        <v>45916</v>
      </c>
      <c r="P126" s="126"/>
      <c r="Q126" s="127"/>
      <c r="R126" s="185"/>
      <c r="S126" s="126"/>
      <c r="T126" s="126"/>
      <c r="U126" s="126"/>
      <c r="V126" s="126"/>
      <c r="W126" s="126"/>
      <c r="X126" s="126"/>
      <c r="Y126" s="126"/>
      <c r="Z126" s="126"/>
      <c r="AA126" s="126"/>
      <c r="AB126" s="126"/>
      <c r="AC126" s="126"/>
    </row>
    <row r="127" spans="1:29" x14ac:dyDescent="0.25">
      <c r="A127" s="126" t="s">
        <v>9814</v>
      </c>
      <c r="B127" s="126" t="s">
        <v>8645</v>
      </c>
      <c r="C127" s="126"/>
      <c r="D127" s="126"/>
      <c r="E127" s="126"/>
      <c r="F127" s="126"/>
      <c r="G127" s="127"/>
      <c r="H127" s="127"/>
      <c r="I127" s="126"/>
      <c r="J127" s="126" t="s">
        <v>9812</v>
      </c>
      <c r="K127" s="126"/>
      <c r="L127" s="127"/>
      <c r="M127" s="126"/>
      <c r="N127" s="126"/>
      <c r="O127" s="126"/>
      <c r="P127" s="126"/>
      <c r="Q127" s="127"/>
      <c r="R127" s="185"/>
      <c r="S127" s="126"/>
      <c r="T127" s="126"/>
      <c r="U127" s="126"/>
      <c r="V127" s="126"/>
      <c r="W127" s="126"/>
      <c r="X127" s="126"/>
      <c r="Y127" s="126"/>
      <c r="Z127" s="126"/>
      <c r="AA127" s="126"/>
      <c r="AB127" s="126"/>
      <c r="AC127" s="126"/>
    </row>
    <row r="128" spans="1:29" x14ac:dyDescent="0.25">
      <c r="A128" s="126" t="s">
        <v>9815</v>
      </c>
      <c r="B128" s="126" t="s">
        <v>8645</v>
      </c>
      <c r="C128" s="126"/>
      <c r="D128" s="126"/>
      <c r="E128" s="126"/>
      <c r="F128" s="126"/>
      <c r="G128" s="127"/>
      <c r="H128" s="127"/>
      <c r="I128" s="126"/>
      <c r="J128" s="126" t="s">
        <v>9812</v>
      </c>
      <c r="K128" s="126"/>
      <c r="L128" s="127"/>
      <c r="M128" s="126"/>
      <c r="N128" s="126"/>
      <c r="O128" s="126"/>
      <c r="P128" s="126"/>
      <c r="Q128" s="127"/>
      <c r="R128" s="185"/>
      <c r="S128" s="126"/>
      <c r="T128" s="126"/>
      <c r="U128" s="126"/>
      <c r="V128" s="126"/>
      <c r="W128" s="126"/>
      <c r="X128" s="126"/>
      <c r="Y128" s="126"/>
      <c r="Z128" s="126"/>
      <c r="AA128" s="126"/>
      <c r="AB128" s="126"/>
      <c r="AC128" s="126"/>
    </row>
    <row r="129" spans="1:29" x14ac:dyDescent="0.25">
      <c r="A129" s="126" t="s">
        <v>9816</v>
      </c>
      <c r="B129" s="126" t="s">
        <v>8645</v>
      </c>
      <c r="C129" s="126"/>
      <c r="D129" s="126"/>
      <c r="E129" s="126"/>
      <c r="F129" s="126"/>
      <c r="G129" s="127"/>
      <c r="H129" s="127"/>
      <c r="I129" s="126"/>
      <c r="J129" s="126" t="s">
        <v>9812</v>
      </c>
      <c r="K129" s="126"/>
      <c r="L129" s="127"/>
      <c r="M129" s="126"/>
      <c r="N129" s="126"/>
      <c r="O129" s="126"/>
      <c r="P129" s="126"/>
      <c r="Q129" s="127"/>
      <c r="R129" s="185"/>
      <c r="S129" s="126"/>
      <c r="T129" s="126"/>
      <c r="U129" s="126"/>
      <c r="V129" s="126"/>
      <c r="W129" s="126"/>
      <c r="X129" s="126"/>
      <c r="Y129" s="126"/>
      <c r="Z129" s="126"/>
      <c r="AA129" s="126"/>
      <c r="AB129" s="126"/>
      <c r="AC129" s="126"/>
    </row>
    <row r="130" spans="1:29" x14ac:dyDescent="0.25">
      <c r="A130" s="126" t="s">
        <v>9817</v>
      </c>
      <c r="B130" s="126" t="s">
        <v>8645</v>
      </c>
      <c r="C130" s="126"/>
      <c r="D130" s="126"/>
      <c r="E130" s="126"/>
      <c r="F130" s="126"/>
      <c r="G130" s="127"/>
      <c r="H130" s="127"/>
      <c r="I130" s="126"/>
      <c r="J130" s="126" t="s">
        <v>9812</v>
      </c>
      <c r="K130" s="126"/>
      <c r="L130" s="127"/>
      <c r="M130" s="126"/>
      <c r="N130" s="126"/>
      <c r="O130" s="126"/>
      <c r="P130" s="126"/>
      <c r="Q130" s="127"/>
      <c r="R130" s="185"/>
      <c r="S130" s="126"/>
      <c r="T130" s="126"/>
      <c r="U130" s="126"/>
      <c r="V130" s="126"/>
      <c r="W130" s="126"/>
      <c r="X130" s="126"/>
      <c r="Y130" s="126"/>
      <c r="Z130" s="126"/>
      <c r="AA130" s="126"/>
      <c r="AB130" s="126"/>
      <c r="AC130" s="126"/>
    </row>
    <row r="131" spans="1:29" x14ac:dyDescent="0.25">
      <c r="A131" s="126" t="s">
        <v>9818</v>
      </c>
      <c r="B131" s="126" t="s">
        <v>8645</v>
      </c>
      <c r="C131" s="126"/>
      <c r="D131" s="126"/>
      <c r="E131" s="126"/>
      <c r="F131" s="126"/>
      <c r="G131" s="127"/>
      <c r="H131" s="127"/>
      <c r="I131" s="126"/>
      <c r="J131" s="126" t="s">
        <v>9812</v>
      </c>
      <c r="K131" s="126"/>
      <c r="L131" s="127"/>
      <c r="M131" s="126"/>
      <c r="N131" s="126"/>
      <c r="O131" s="126"/>
      <c r="P131" s="126"/>
      <c r="Q131" s="127"/>
      <c r="R131" s="185"/>
      <c r="S131" s="126"/>
      <c r="T131" s="126"/>
      <c r="U131" s="126"/>
      <c r="V131" s="126"/>
      <c r="W131" s="126"/>
      <c r="X131" s="126"/>
      <c r="Y131" s="126"/>
      <c r="Z131" s="126"/>
      <c r="AA131" s="126"/>
      <c r="AB131" s="126"/>
      <c r="AC131" s="126"/>
    </row>
    <row r="132" spans="1:29" x14ac:dyDescent="0.25">
      <c r="A132" s="126" t="s">
        <v>9819</v>
      </c>
      <c r="B132" s="126" t="s">
        <v>8645</v>
      </c>
      <c r="C132" s="126"/>
      <c r="D132" s="126"/>
      <c r="E132" s="126"/>
      <c r="F132" s="126"/>
      <c r="G132" s="127"/>
      <c r="H132" s="127"/>
      <c r="I132" s="126"/>
      <c r="J132" s="126" t="s">
        <v>9812</v>
      </c>
      <c r="K132" s="126"/>
      <c r="L132" s="127"/>
      <c r="M132" s="126"/>
      <c r="N132" s="126"/>
      <c r="O132" s="126"/>
      <c r="P132" s="126"/>
      <c r="Q132" s="127"/>
      <c r="R132" s="185"/>
      <c r="S132" s="126"/>
      <c r="T132" s="126"/>
      <c r="U132" s="126"/>
      <c r="V132" s="126"/>
      <c r="W132" s="126"/>
      <c r="X132" s="126"/>
      <c r="Y132" s="126"/>
      <c r="Z132" s="126"/>
      <c r="AA132" s="126"/>
      <c r="AB132" s="126"/>
      <c r="AC132" s="126"/>
    </row>
    <row r="133" spans="1:29" x14ac:dyDescent="0.25">
      <c r="A133" s="126" t="s">
        <v>9820</v>
      </c>
      <c r="B133" s="126" t="s">
        <v>8645</v>
      </c>
      <c r="C133" s="126"/>
      <c r="D133" s="126"/>
      <c r="E133" s="126"/>
      <c r="F133" s="126"/>
      <c r="G133" s="127"/>
      <c r="H133" s="127"/>
      <c r="I133" s="126"/>
      <c r="J133" s="126" t="s">
        <v>9812</v>
      </c>
      <c r="K133" s="126"/>
      <c r="L133" s="127"/>
      <c r="M133" s="126"/>
      <c r="N133" s="126"/>
      <c r="O133" s="126"/>
      <c r="P133" s="126"/>
      <c r="Q133" s="127"/>
      <c r="R133" s="185"/>
      <c r="S133" s="126"/>
      <c r="T133" s="126"/>
      <c r="U133" s="126"/>
      <c r="V133" s="126"/>
      <c r="W133" s="126"/>
      <c r="X133" s="126"/>
      <c r="Y133" s="126"/>
      <c r="Z133" s="126"/>
      <c r="AA133" s="126"/>
      <c r="AB133" s="126"/>
      <c r="AC133" s="126"/>
    </row>
    <row r="134" spans="1:29" ht="15.75" x14ac:dyDescent="0.25">
      <c r="A134" s="126" t="s">
        <v>9821</v>
      </c>
      <c r="B134" s="126" t="s">
        <v>8645</v>
      </c>
      <c r="C134" s="126"/>
      <c r="D134" s="126"/>
      <c r="E134" s="126"/>
      <c r="F134" s="126"/>
      <c r="G134" s="127"/>
      <c r="H134" s="127"/>
      <c r="I134" s="126"/>
      <c r="J134" s="126" t="s">
        <v>9812</v>
      </c>
      <c r="K134" s="126"/>
      <c r="L134" s="127"/>
      <c r="M134" s="126"/>
      <c r="N134" s="126"/>
      <c r="O134" s="126"/>
      <c r="P134" s="126"/>
      <c r="Q134" s="127"/>
      <c r="R134" s="185"/>
      <c r="S134" s="126"/>
      <c r="T134" s="126"/>
      <c r="U134" s="126"/>
      <c r="V134" s="126"/>
      <c r="W134" s="126"/>
      <c r="X134" s="126"/>
      <c r="Y134" s="126"/>
      <c r="Z134" s="126"/>
      <c r="AA134" s="126"/>
      <c r="AB134" s="126"/>
      <c r="AC134" s="126"/>
    </row>
    <row r="135" spans="1:29" ht="15.75" x14ac:dyDescent="0.25">
      <c r="A135" s="126" t="s">
        <v>9822</v>
      </c>
      <c r="B135" s="126" t="s">
        <v>8645</v>
      </c>
      <c r="C135" s="126"/>
      <c r="D135" s="126"/>
      <c r="E135" s="126"/>
      <c r="F135" s="126"/>
      <c r="G135" s="127"/>
      <c r="H135" s="127"/>
      <c r="I135" s="126"/>
      <c r="J135" s="126" t="s">
        <v>9812</v>
      </c>
      <c r="K135" s="126"/>
      <c r="L135" s="127"/>
      <c r="M135" s="126"/>
      <c r="N135" s="126"/>
      <c r="O135" s="126"/>
      <c r="P135" s="126"/>
      <c r="Q135" s="127"/>
      <c r="R135" s="185"/>
      <c r="S135" s="126"/>
      <c r="T135" s="126"/>
      <c r="U135" s="126"/>
      <c r="V135" s="126"/>
      <c r="W135" s="126"/>
      <c r="X135" s="126"/>
      <c r="Y135" s="126"/>
      <c r="Z135" s="126"/>
      <c r="AA135" s="126"/>
      <c r="AB135" s="126"/>
      <c r="AC135" s="126"/>
    </row>
    <row r="136" spans="1:29" ht="15.75" x14ac:dyDescent="0.25">
      <c r="A136" s="126" t="s">
        <v>9823</v>
      </c>
      <c r="B136" s="126" t="s">
        <v>8645</v>
      </c>
      <c r="C136" s="126"/>
      <c r="D136" s="126"/>
      <c r="E136" s="126"/>
      <c r="F136" s="126"/>
      <c r="G136" s="127"/>
      <c r="H136" s="127"/>
      <c r="I136" s="126"/>
      <c r="J136" s="126" t="s">
        <v>9812</v>
      </c>
      <c r="K136" s="126"/>
      <c r="L136" s="127"/>
      <c r="M136" s="126"/>
      <c r="N136" s="126"/>
      <c r="O136" s="126"/>
      <c r="P136" s="126"/>
      <c r="Q136" s="127"/>
      <c r="R136" s="185"/>
      <c r="S136" s="126"/>
      <c r="T136" s="126"/>
      <c r="U136" s="126"/>
      <c r="V136" s="126"/>
      <c r="W136" s="126"/>
      <c r="X136" s="126"/>
      <c r="Y136" s="126"/>
      <c r="Z136" s="126"/>
      <c r="AA136" s="126"/>
      <c r="AB136" s="126"/>
      <c r="AC136" s="126"/>
    </row>
    <row r="137" spans="1:29" ht="15.75" x14ac:dyDescent="0.25">
      <c r="A137" s="126" t="s">
        <v>9824</v>
      </c>
      <c r="B137" s="126" t="s">
        <v>8645</v>
      </c>
      <c r="C137" s="126"/>
      <c r="D137" s="126"/>
      <c r="E137" s="126"/>
      <c r="F137" s="126"/>
      <c r="G137" s="127"/>
      <c r="H137" s="127"/>
      <c r="I137" s="126"/>
      <c r="J137" s="126" t="s">
        <v>9812</v>
      </c>
      <c r="K137" s="126"/>
      <c r="L137" s="127"/>
      <c r="M137" s="126"/>
      <c r="N137" s="126"/>
      <c r="O137" s="126"/>
      <c r="P137" s="126"/>
      <c r="Q137" s="127"/>
      <c r="R137" s="185"/>
      <c r="S137" s="126"/>
      <c r="T137" s="126"/>
      <c r="U137" s="126"/>
      <c r="V137" s="126"/>
      <c r="W137" s="126"/>
      <c r="X137" s="126"/>
      <c r="Y137" s="126"/>
      <c r="Z137" s="126"/>
      <c r="AA137" s="126"/>
      <c r="AB137" s="126"/>
      <c r="AC137" s="126"/>
    </row>
    <row r="138" spans="1:29" ht="15.75" x14ac:dyDescent="0.25">
      <c r="A138" s="126" t="s">
        <v>9825</v>
      </c>
      <c r="B138" s="126" t="s">
        <v>8645</v>
      </c>
      <c r="C138" s="126"/>
      <c r="D138" s="126"/>
      <c r="E138" s="126"/>
      <c r="F138" s="126"/>
      <c r="G138" s="127"/>
      <c r="H138" s="127"/>
      <c r="I138" s="126"/>
      <c r="J138" s="126" t="s">
        <v>9812</v>
      </c>
      <c r="K138" s="126"/>
      <c r="L138" s="127"/>
      <c r="M138" s="126"/>
      <c r="N138" s="126"/>
      <c r="O138" s="126"/>
      <c r="P138" s="126"/>
      <c r="Q138" s="127"/>
      <c r="R138" s="185"/>
      <c r="S138" s="126"/>
      <c r="T138" s="126"/>
      <c r="U138" s="126"/>
      <c r="V138" s="126"/>
      <c r="W138" s="126"/>
      <c r="X138" s="126"/>
      <c r="Y138" s="126"/>
      <c r="Z138" s="126"/>
      <c r="AA138" s="126"/>
      <c r="AB138" s="126"/>
      <c r="AC138" s="126"/>
    </row>
    <row r="139" spans="1:29" ht="15.75" x14ac:dyDescent="0.25">
      <c r="A139" s="126" t="s">
        <v>9826</v>
      </c>
      <c r="B139" s="126" t="s">
        <v>8645</v>
      </c>
      <c r="C139" s="126"/>
      <c r="D139" s="126"/>
      <c r="E139" s="126"/>
      <c r="F139" s="126"/>
      <c r="G139" s="127"/>
      <c r="H139" s="127"/>
      <c r="I139" s="126"/>
      <c r="J139" s="126" t="s">
        <v>9812</v>
      </c>
      <c r="K139" s="126"/>
      <c r="L139" s="127"/>
      <c r="M139" s="126"/>
      <c r="N139" s="126"/>
      <c r="O139" s="126"/>
      <c r="P139" s="126"/>
      <c r="Q139" s="127"/>
      <c r="R139" s="185"/>
      <c r="S139" s="126"/>
      <c r="T139" s="126"/>
      <c r="U139" s="126"/>
      <c r="V139" s="126"/>
      <c r="W139" s="126"/>
      <c r="X139" s="126"/>
      <c r="Y139" s="126"/>
      <c r="Z139" s="126"/>
      <c r="AA139" s="126"/>
      <c r="AB139" s="126"/>
      <c r="AC139" s="126"/>
    </row>
    <row r="140" spans="1:29" ht="15.75" x14ac:dyDescent="0.25">
      <c r="A140" s="126" t="s">
        <v>9827</v>
      </c>
      <c r="B140" s="126" t="s">
        <v>8645</v>
      </c>
      <c r="C140" s="126"/>
      <c r="D140" s="126"/>
      <c r="E140" s="126"/>
      <c r="F140" s="126"/>
      <c r="G140" s="127"/>
      <c r="H140" s="127"/>
      <c r="I140" s="126"/>
      <c r="J140" s="126" t="s">
        <v>9812</v>
      </c>
      <c r="K140" s="126"/>
      <c r="L140" s="127"/>
      <c r="M140" s="126"/>
      <c r="N140" s="126"/>
      <c r="O140" s="126"/>
      <c r="P140" s="126"/>
      <c r="Q140" s="127"/>
      <c r="R140" s="185"/>
      <c r="S140" s="126"/>
      <c r="T140" s="126"/>
      <c r="U140" s="126"/>
      <c r="V140" s="126"/>
      <c r="W140" s="126"/>
      <c r="X140" s="126"/>
      <c r="Y140" s="126"/>
      <c r="Z140" s="126"/>
      <c r="AA140" s="126"/>
      <c r="AB140" s="126"/>
      <c r="AC140" s="126"/>
    </row>
    <row r="141" spans="1:29" ht="15.75" x14ac:dyDescent="0.25">
      <c r="A141" s="126" t="s">
        <v>9828</v>
      </c>
      <c r="B141" s="126" t="s">
        <v>8645</v>
      </c>
      <c r="C141" s="126"/>
      <c r="D141" s="126"/>
      <c r="E141" s="126"/>
      <c r="F141" s="126"/>
      <c r="G141" s="127"/>
      <c r="H141" s="127"/>
      <c r="I141" s="126"/>
      <c r="J141" s="126" t="s">
        <v>9812</v>
      </c>
      <c r="K141" s="126"/>
      <c r="L141" s="127"/>
      <c r="M141" s="126"/>
      <c r="N141" s="126"/>
      <c r="O141" s="126"/>
      <c r="P141" s="126"/>
      <c r="Q141" s="127"/>
      <c r="R141" s="185"/>
      <c r="S141" s="126"/>
      <c r="T141" s="126"/>
      <c r="U141" s="126"/>
      <c r="V141" s="126"/>
      <c r="W141" s="126"/>
      <c r="X141" s="126"/>
      <c r="Y141" s="126"/>
      <c r="Z141" s="126"/>
      <c r="AA141" s="126"/>
      <c r="AB141" s="126"/>
      <c r="AC141" s="126"/>
    </row>
    <row r="142" spans="1:29" ht="15.75" x14ac:dyDescent="0.25">
      <c r="A142" s="126" t="s">
        <v>9829</v>
      </c>
      <c r="B142" s="126" t="s">
        <v>8645</v>
      </c>
      <c r="C142" s="126"/>
      <c r="D142" s="126"/>
      <c r="E142" s="126"/>
      <c r="F142" s="126"/>
      <c r="G142" s="127"/>
      <c r="H142" s="127"/>
      <c r="I142" s="126"/>
      <c r="J142" s="126" t="s">
        <v>9812</v>
      </c>
      <c r="K142" s="126"/>
      <c r="L142" s="127"/>
      <c r="M142" s="126"/>
      <c r="N142" s="126"/>
      <c r="O142" s="126"/>
      <c r="P142" s="126"/>
      <c r="Q142" s="127"/>
      <c r="R142" s="185"/>
      <c r="S142" s="126"/>
      <c r="T142" s="126"/>
      <c r="U142" s="126"/>
      <c r="V142" s="126"/>
      <c r="W142" s="126"/>
      <c r="X142" s="126"/>
      <c r="Y142" s="126"/>
      <c r="Z142" s="126"/>
      <c r="AA142" s="126"/>
      <c r="AB142" s="126"/>
      <c r="AC142" s="126"/>
    </row>
    <row r="143" spans="1:29" ht="15.75" x14ac:dyDescent="0.25">
      <c r="A143" s="126" t="s">
        <v>9830</v>
      </c>
      <c r="B143" s="126" t="s">
        <v>8645</v>
      </c>
      <c r="C143" s="126"/>
      <c r="D143" s="126"/>
      <c r="E143" s="126"/>
      <c r="F143" s="126"/>
      <c r="G143" s="127"/>
      <c r="H143" s="127"/>
      <c r="I143" s="126"/>
      <c r="J143" s="126" t="s">
        <v>9812</v>
      </c>
      <c r="K143" s="126"/>
      <c r="L143" s="127"/>
      <c r="M143" s="126"/>
      <c r="N143" s="126"/>
      <c r="O143" s="126"/>
      <c r="P143" s="126"/>
      <c r="Q143" s="127"/>
      <c r="R143" s="185"/>
      <c r="S143" s="126"/>
      <c r="T143" s="126"/>
      <c r="U143" s="126"/>
      <c r="V143" s="126"/>
      <c r="W143" s="126"/>
      <c r="X143" s="126"/>
      <c r="Y143" s="126"/>
      <c r="Z143" s="126"/>
      <c r="AA143" s="126"/>
      <c r="AB143" s="126"/>
      <c r="AC143" s="126"/>
    </row>
    <row r="144" spans="1:29" ht="15.75" x14ac:dyDescent="0.25">
      <c r="A144" s="126" t="s">
        <v>9831</v>
      </c>
      <c r="B144" s="126" t="s">
        <v>8645</v>
      </c>
      <c r="C144" s="126"/>
      <c r="D144" s="126"/>
      <c r="E144" s="126"/>
      <c r="F144" s="126"/>
      <c r="G144" s="127"/>
      <c r="H144" s="127"/>
      <c r="I144" s="126"/>
      <c r="J144" s="126" t="s">
        <v>9812</v>
      </c>
      <c r="K144" s="126"/>
      <c r="L144" s="127"/>
      <c r="M144" s="126"/>
      <c r="N144" s="126"/>
      <c r="O144" s="126"/>
      <c r="P144" s="126"/>
      <c r="Q144" s="127"/>
      <c r="R144" s="185"/>
      <c r="S144" s="126"/>
      <c r="T144" s="126"/>
      <c r="U144" s="126"/>
      <c r="V144" s="126"/>
      <c r="W144" s="126"/>
      <c r="X144" s="126"/>
      <c r="Y144" s="126"/>
      <c r="Z144" s="126"/>
      <c r="AA144" s="126"/>
      <c r="AB144" s="126"/>
      <c r="AC144" s="126"/>
    </row>
    <row r="145" spans="1:29" ht="15.75" x14ac:dyDescent="0.25">
      <c r="A145" s="126" t="s">
        <v>9832</v>
      </c>
      <c r="B145" s="126" t="s">
        <v>8645</v>
      </c>
      <c r="C145" s="126"/>
      <c r="D145" s="126"/>
      <c r="E145" s="126"/>
      <c r="F145" s="126"/>
      <c r="G145" s="127"/>
      <c r="H145" s="127"/>
      <c r="I145" s="126"/>
      <c r="J145" s="126" t="s">
        <v>9812</v>
      </c>
      <c r="K145" s="126"/>
      <c r="L145" s="127"/>
      <c r="M145" s="126"/>
      <c r="N145" s="126"/>
      <c r="O145" s="126"/>
      <c r="P145" s="126"/>
      <c r="Q145" s="127"/>
      <c r="R145" s="185"/>
      <c r="S145" s="126"/>
      <c r="T145" s="126"/>
      <c r="U145" s="126"/>
      <c r="V145" s="126"/>
      <c r="W145" s="126"/>
      <c r="X145" s="126"/>
      <c r="Y145" s="126"/>
      <c r="Z145" s="126"/>
      <c r="AA145" s="126"/>
      <c r="AB145" s="126"/>
      <c r="AC145" s="126"/>
    </row>
    <row r="146" spans="1:29" ht="15.75" x14ac:dyDescent="0.25">
      <c r="A146" s="126" t="s">
        <v>9833</v>
      </c>
      <c r="B146" s="126" t="s">
        <v>8645</v>
      </c>
      <c r="C146" s="126"/>
      <c r="D146" s="126"/>
      <c r="E146" s="126"/>
      <c r="F146" s="126"/>
      <c r="G146" s="127"/>
      <c r="H146" s="127"/>
      <c r="I146" s="126"/>
      <c r="J146" s="126" t="s">
        <v>9812</v>
      </c>
      <c r="K146" s="126"/>
      <c r="L146" s="127"/>
      <c r="M146" s="126"/>
      <c r="N146" s="126"/>
      <c r="O146" s="126"/>
      <c r="P146" s="126"/>
      <c r="Q146" s="127"/>
      <c r="R146" s="185"/>
      <c r="S146" s="126"/>
      <c r="T146" s="126"/>
      <c r="U146" s="126"/>
      <c r="V146" s="126"/>
      <c r="W146" s="126"/>
      <c r="X146" s="126"/>
      <c r="Y146" s="126"/>
      <c r="Z146" s="126"/>
      <c r="AA146" s="126"/>
      <c r="AB146" s="126"/>
      <c r="AC146" s="126"/>
    </row>
    <row r="147" spans="1:29" ht="15.75" x14ac:dyDescent="0.25">
      <c r="A147" s="126" t="s">
        <v>9834</v>
      </c>
      <c r="B147" s="126" t="s">
        <v>8645</v>
      </c>
      <c r="C147" s="126"/>
      <c r="D147" s="126"/>
      <c r="E147" s="126"/>
      <c r="F147" s="126"/>
      <c r="G147" s="127"/>
      <c r="H147" s="127"/>
      <c r="I147" s="126"/>
      <c r="J147" s="126" t="s">
        <v>9812</v>
      </c>
      <c r="K147" s="126"/>
      <c r="L147" s="127"/>
      <c r="M147" s="126"/>
      <c r="N147" s="126"/>
      <c r="O147" s="126"/>
      <c r="P147" s="126"/>
      <c r="Q147" s="127"/>
      <c r="R147" s="185"/>
      <c r="S147" s="126"/>
      <c r="T147" s="126"/>
      <c r="U147" s="126"/>
      <c r="V147" s="126"/>
      <c r="W147" s="126"/>
      <c r="X147" s="126"/>
      <c r="Y147" s="126"/>
      <c r="Z147" s="126"/>
      <c r="AA147" s="126"/>
      <c r="AB147" s="126"/>
      <c r="AC147" s="126"/>
    </row>
    <row r="148" spans="1:29" ht="15.75" x14ac:dyDescent="0.25">
      <c r="A148" s="126" t="s">
        <v>9811</v>
      </c>
      <c r="B148" s="126" t="s">
        <v>8645</v>
      </c>
      <c r="C148" s="126"/>
      <c r="D148" s="126"/>
      <c r="E148" s="126"/>
      <c r="F148" s="126"/>
      <c r="G148" s="127"/>
      <c r="H148" s="127"/>
      <c r="I148" s="126"/>
      <c r="J148" s="126" t="s">
        <v>9812</v>
      </c>
      <c r="K148" s="126"/>
      <c r="L148" s="127"/>
      <c r="M148" s="126"/>
      <c r="N148" s="126"/>
      <c r="O148" s="126"/>
      <c r="P148" s="126"/>
      <c r="Q148" s="127"/>
      <c r="R148" s="185"/>
      <c r="S148" s="126"/>
      <c r="T148" s="126"/>
      <c r="U148" s="126"/>
      <c r="V148" s="126"/>
      <c r="W148" s="126"/>
      <c r="X148" s="126"/>
      <c r="Y148" s="126"/>
      <c r="Z148" s="126"/>
      <c r="AA148" s="126"/>
      <c r="AB148" s="126"/>
      <c r="AC148" s="126"/>
    </row>
    <row r="149" spans="1:29" x14ac:dyDescent="0.25">
      <c r="A149" s="126" t="s">
        <v>9877</v>
      </c>
      <c r="B149" s="126" t="s">
        <v>8645</v>
      </c>
      <c r="C149" s="126"/>
      <c r="D149" s="126"/>
      <c r="E149" s="126"/>
      <c r="F149" s="126"/>
      <c r="G149" s="127"/>
      <c r="H149" s="127"/>
      <c r="I149" s="126" t="s">
        <v>7552</v>
      </c>
      <c r="J149" s="126" t="s">
        <v>9880</v>
      </c>
      <c r="K149" s="126"/>
      <c r="L149" s="127"/>
      <c r="M149" s="126"/>
      <c r="N149" s="126"/>
      <c r="O149" s="126"/>
      <c r="P149" s="126"/>
      <c r="Q149" s="127"/>
      <c r="R149" s="185"/>
      <c r="S149" s="126"/>
      <c r="T149" s="126"/>
      <c r="U149" s="126"/>
      <c r="V149" s="126"/>
      <c r="W149" s="126"/>
      <c r="X149" s="126"/>
      <c r="Y149" s="126"/>
      <c r="Z149" s="126"/>
      <c r="AA149" s="126"/>
      <c r="AB149" s="126"/>
      <c r="AC149" s="126"/>
    </row>
    <row r="150" spans="1:29" x14ac:dyDescent="0.25">
      <c r="A150" s="126" t="s">
        <v>9878</v>
      </c>
      <c r="B150" s="126" t="s">
        <v>8645</v>
      </c>
      <c r="C150" s="126"/>
      <c r="D150" s="126"/>
      <c r="E150" s="126"/>
      <c r="F150" s="126"/>
      <c r="G150" s="127"/>
      <c r="H150" s="127"/>
      <c r="I150" s="126" t="s">
        <v>7552</v>
      </c>
      <c r="J150" s="126" t="s">
        <v>9880</v>
      </c>
      <c r="K150" s="126"/>
      <c r="L150" s="127"/>
      <c r="M150" s="126"/>
      <c r="N150" s="126"/>
      <c r="O150" s="126"/>
      <c r="P150" s="126"/>
      <c r="Q150" s="127"/>
      <c r="R150" s="185"/>
      <c r="S150" s="126"/>
      <c r="T150" s="126"/>
      <c r="U150" s="126"/>
      <c r="V150" s="126"/>
      <c r="W150" s="126"/>
      <c r="X150" s="126"/>
      <c r="Y150" s="126"/>
      <c r="Z150" s="126"/>
      <c r="AA150" s="126"/>
      <c r="AB150" s="126"/>
      <c r="AC150" s="126"/>
    </row>
    <row r="151" spans="1:29" x14ac:dyDescent="0.25">
      <c r="A151" s="126" t="s">
        <v>9879</v>
      </c>
      <c r="B151" s="126" t="s">
        <v>8645</v>
      </c>
      <c r="C151" s="126"/>
      <c r="D151" s="126"/>
      <c r="E151" s="126"/>
      <c r="F151" s="126"/>
      <c r="G151" s="127"/>
      <c r="H151" s="127"/>
      <c r="I151" s="126" t="s">
        <v>7552</v>
      </c>
      <c r="J151" s="126" t="s">
        <v>9880</v>
      </c>
      <c r="K151" s="126"/>
      <c r="L151" s="127"/>
      <c r="M151" s="126"/>
      <c r="N151" s="126"/>
      <c r="O151" s="126"/>
      <c r="P151" s="126"/>
      <c r="Q151" s="127"/>
      <c r="R151" s="185"/>
      <c r="S151" s="126"/>
      <c r="T151" s="126"/>
      <c r="U151" s="126"/>
      <c r="V151" s="126"/>
      <c r="W151" s="126"/>
      <c r="X151" s="126"/>
      <c r="Y151" s="126"/>
      <c r="Z151" s="126"/>
      <c r="AA151" s="126"/>
      <c r="AB151" s="126"/>
      <c r="AC151" s="126"/>
    </row>
    <row r="152" spans="1:29" x14ac:dyDescent="0.25">
      <c r="A152" s="126" t="s">
        <v>9943</v>
      </c>
      <c r="B152" s="126" t="s">
        <v>8645</v>
      </c>
      <c r="C152" s="126"/>
      <c r="D152" s="126"/>
      <c r="E152" s="126"/>
      <c r="F152" s="126"/>
      <c r="G152" s="127"/>
      <c r="H152" s="127"/>
      <c r="I152" s="126"/>
      <c r="J152" s="126"/>
      <c r="K152" s="126"/>
      <c r="L152" s="127"/>
      <c r="M152" s="126"/>
      <c r="N152" s="126"/>
      <c r="O152" s="126"/>
      <c r="P152" s="126"/>
      <c r="Q152" s="127"/>
      <c r="R152" s="185"/>
      <c r="S152" s="126"/>
      <c r="T152" s="126"/>
      <c r="U152" s="126"/>
      <c r="V152" s="126"/>
      <c r="W152" s="126"/>
      <c r="X152" s="126"/>
      <c r="Y152" s="126"/>
      <c r="Z152" s="126"/>
      <c r="AA152" s="126"/>
      <c r="AB152" s="126"/>
      <c r="AC152" s="126"/>
    </row>
    <row r="153" spans="1:29" x14ac:dyDescent="0.25">
      <c r="A153" s="126" t="s">
        <v>9944</v>
      </c>
      <c r="B153" s="126" t="s">
        <v>8645</v>
      </c>
      <c r="C153" s="126"/>
      <c r="D153" s="126"/>
      <c r="E153" s="126"/>
      <c r="F153" s="126"/>
      <c r="G153" s="127"/>
      <c r="H153" s="127"/>
      <c r="I153" s="126"/>
      <c r="J153" s="126"/>
      <c r="K153" s="126"/>
      <c r="L153" s="127"/>
      <c r="M153" s="126"/>
      <c r="N153" s="126"/>
      <c r="O153" s="126"/>
      <c r="P153" s="126"/>
      <c r="Q153" s="127"/>
      <c r="R153" s="185"/>
      <c r="S153" s="126"/>
      <c r="T153" s="126"/>
      <c r="U153" s="126"/>
      <c r="V153" s="126"/>
      <c r="W153" s="126"/>
      <c r="X153" s="126"/>
      <c r="Y153" s="126"/>
      <c r="Z153" s="126"/>
      <c r="AA153" s="126"/>
      <c r="AB153" s="126"/>
      <c r="AC153" s="126"/>
    </row>
    <row r="154" spans="1:29" x14ac:dyDescent="0.25">
      <c r="A154" s="126" t="s">
        <v>9945</v>
      </c>
      <c r="B154" s="126" t="s">
        <v>8645</v>
      </c>
      <c r="C154" s="126"/>
      <c r="D154" s="126"/>
      <c r="E154" s="126"/>
      <c r="F154" s="178"/>
      <c r="G154" s="127"/>
      <c r="H154" s="127"/>
      <c r="I154" s="126"/>
      <c r="J154" s="126"/>
      <c r="K154" s="126"/>
      <c r="L154" s="127"/>
      <c r="M154" s="126"/>
      <c r="N154" s="126"/>
      <c r="O154" s="126"/>
      <c r="P154" s="126"/>
      <c r="Q154" s="127"/>
      <c r="R154" s="185"/>
      <c r="S154" s="126"/>
      <c r="T154" s="126"/>
      <c r="U154" s="126"/>
      <c r="V154" s="126"/>
      <c r="W154" s="126"/>
      <c r="X154" s="126"/>
      <c r="Y154" s="126"/>
      <c r="Z154" s="126"/>
      <c r="AA154" s="126"/>
      <c r="AB154" s="126"/>
      <c r="AC154" s="126"/>
    </row>
    <row r="155" spans="1:29" x14ac:dyDescent="0.25">
      <c r="A155" s="126" t="s">
        <v>9946</v>
      </c>
      <c r="B155" s="126" t="s">
        <v>8645</v>
      </c>
      <c r="C155" s="126"/>
      <c r="D155" s="126"/>
      <c r="E155" s="126"/>
      <c r="F155" s="178"/>
      <c r="G155" s="127"/>
      <c r="H155" s="127"/>
      <c r="I155" s="126"/>
      <c r="J155" s="126"/>
      <c r="K155" s="126"/>
      <c r="L155" s="127"/>
      <c r="M155" s="126"/>
      <c r="N155" s="126"/>
      <c r="O155" s="126"/>
      <c r="P155" s="126"/>
      <c r="Q155" s="127"/>
      <c r="R155" s="185"/>
      <c r="S155" s="126"/>
      <c r="T155" s="126"/>
      <c r="U155" s="126"/>
      <c r="V155" s="126"/>
      <c r="W155" s="126"/>
      <c r="X155" s="126"/>
      <c r="Y155" s="126"/>
      <c r="Z155" s="126"/>
      <c r="AA155" s="126"/>
      <c r="AB155" s="126"/>
      <c r="AC155" s="126"/>
    </row>
    <row r="156" spans="1:29" x14ac:dyDescent="0.25">
      <c r="A156" s="126" t="s">
        <v>9947</v>
      </c>
      <c r="B156" s="126" t="s">
        <v>8645</v>
      </c>
      <c r="C156" s="126"/>
      <c r="D156" s="126"/>
      <c r="E156" s="126"/>
      <c r="F156" s="126"/>
      <c r="G156" s="127"/>
      <c r="H156" s="127"/>
      <c r="I156" s="126"/>
      <c r="J156" s="126"/>
      <c r="K156" s="126"/>
      <c r="L156" s="127"/>
      <c r="M156" s="126"/>
      <c r="N156" s="126"/>
      <c r="O156" s="126"/>
      <c r="P156" s="126"/>
      <c r="Q156" s="127"/>
      <c r="R156" s="185"/>
      <c r="S156" s="126"/>
      <c r="T156" s="126"/>
      <c r="U156" s="126"/>
      <c r="V156" s="126"/>
      <c r="W156" s="126"/>
      <c r="X156" s="126"/>
      <c r="Y156" s="126"/>
      <c r="Z156" s="126"/>
      <c r="AA156" s="126"/>
      <c r="AB156" s="126"/>
      <c r="AC156" s="126"/>
    </row>
    <row r="157" spans="1:29" x14ac:dyDescent="0.25">
      <c r="A157" s="126" t="s">
        <v>9948</v>
      </c>
      <c r="B157" s="126"/>
      <c r="C157" s="126"/>
      <c r="D157" s="126"/>
      <c r="E157" s="126"/>
      <c r="F157" s="126"/>
      <c r="G157" s="127"/>
      <c r="H157" s="127"/>
      <c r="I157" s="126"/>
      <c r="J157" s="126"/>
      <c r="K157" s="126"/>
      <c r="L157" s="127"/>
      <c r="M157" s="126"/>
      <c r="N157" s="126"/>
      <c r="O157" s="126"/>
      <c r="P157" s="126"/>
      <c r="Q157" s="127"/>
      <c r="R157" s="185"/>
      <c r="S157" s="126"/>
      <c r="T157" s="126"/>
      <c r="U157" s="126"/>
      <c r="V157" s="126"/>
      <c r="W157" s="126"/>
      <c r="X157" s="126"/>
      <c r="Y157" s="126"/>
      <c r="Z157" s="126"/>
      <c r="AA157" s="126"/>
      <c r="AB157" s="126"/>
      <c r="AC157" s="126"/>
    </row>
    <row r="158" spans="1:29" x14ac:dyDescent="0.25">
      <c r="A158" s="126" t="s">
        <v>9949</v>
      </c>
      <c r="B158" s="126"/>
      <c r="C158" s="126"/>
      <c r="D158" s="126"/>
      <c r="E158" s="126"/>
      <c r="F158" s="126" t="s">
        <v>657</v>
      </c>
      <c r="G158" s="127"/>
      <c r="H158" s="127"/>
      <c r="I158" s="126"/>
      <c r="J158" s="126"/>
      <c r="K158" s="126"/>
      <c r="L158" s="127"/>
      <c r="M158" s="126"/>
      <c r="N158" s="126"/>
      <c r="O158" s="126"/>
      <c r="P158" s="126"/>
      <c r="Q158" s="127"/>
      <c r="R158" s="185"/>
      <c r="S158" s="126"/>
      <c r="T158" s="126"/>
      <c r="U158" s="126"/>
      <c r="V158" s="126"/>
      <c r="W158" s="126"/>
      <c r="X158" s="126"/>
      <c r="Y158" s="126"/>
      <c r="Z158" s="126"/>
      <c r="AA158" s="126"/>
      <c r="AB158" s="126"/>
      <c r="AC158" s="126"/>
    </row>
    <row r="159" spans="1:29" x14ac:dyDescent="0.25">
      <c r="A159" s="126" t="s">
        <v>9950</v>
      </c>
      <c r="B159" s="126"/>
      <c r="C159" s="126"/>
      <c r="D159" s="126"/>
      <c r="E159" s="126"/>
      <c r="F159" s="126"/>
      <c r="G159" s="127"/>
      <c r="H159" s="127"/>
      <c r="I159" s="126"/>
      <c r="J159" s="126"/>
      <c r="K159" s="126"/>
      <c r="L159" s="127"/>
      <c r="M159" s="126"/>
      <c r="N159" s="126"/>
      <c r="O159" s="126"/>
      <c r="P159" s="126"/>
      <c r="Q159" s="127"/>
      <c r="R159" s="185"/>
      <c r="S159" s="126"/>
      <c r="T159" s="126"/>
      <c r="U159" s="126"/>
      <c r="V159" s="126"/>
      <c r="W159" s="126"/>
      <c r="X159" s="126"/>
      <c r="Y159" s="126"/>
      <c r="Z159" s="126"/>
      <c r="AA159" s="126"/>
      <c r="AB159" s="126"/>
      <c r="AC159" s="126"/>
    </row>
    <row r="160" spans="1:29" x14ac:dyDescent="0.25">
      <c r="A160" s="126" t="s">
        <v>9951</v>
      </c>
      <c r="B160" s="126"/>
      <c r="C160" s="126"/>
      <c r="D160" s="126"/>
      <c r="E160" s="126"/>
      <c r="F160" s="126"/>
      <c r="G160" s="127"/>
      <c r="H160" s="127"/>
      <c r="I160" s="126"/>
      <c r="J160" s="126"/>
      <c r="K160" s="126"/>
      <c r="L160" s="127"/>
      <c r="M160" s="126"/>
      <c r="N160" s="126"/>
      <c r="O160" s="126"/>
      <c r="P160" s="126"/>
      <c r="Q160" s="127"/>
      <c r="R160" s="185"/>
      <c r="S160" s="126"/>
      <c r="T160" s="126"/>
      <c r="U160" s="126"/>
      <c r="V160" s="126"/>
      <c r="W160" s="126"/>
      <c r="X160" s="126"/>
      <c r="Y160" s="126"/>
      <c r="Z160" s="126"/>
      <c r="AA160" s="126"/>
      <c r="AB160" s="126"/>
      <c r="AC160" s="126"/>
    </row>
    <row r="161" spans="1:29" x14ac:dyDescent="0.25">
      <c r="A161" s="126" t="s">
        <v>9952</v>
      </c>
      <c r="B161" s="126"/>
      <c r="C161" s="126"/>
      <c r="D161" s="126"/>
      <c r="E161" s="126"/>
      <c r="F161" s="126"/>
      <c r="G161" s="127"/>
      <c r="H161" s="127"/>
      <c r="I161" s="126"/>
      <c r="J161" s="126"/>
      <c r="K161" s="126"/>
      <c r="L161" s="127"/>
      <c r="M161" s="126"/>
      <c r="N161" s="126"/>
      <c r="O161" s="126"/>
      <c r="P161" s="126"/>
      <c r="Q161" s="127"/>
      <c r="R161" s="185"/>
      <c r="S161" s="126"/>
      <c r="T161" s="126"/>
      <c r="U161" s="126"/>
      <c r="V161" s="126"/>
      <c r="W161" s="126"/>
      <c r="X161" s="126"/>
      <c r="Y161" s="126"/>
      <c r="Z161" s="126"/>
      <c r="AA161" s="126"/>
      <c r="AB161" s="126"/>
      <c r="AC161" s="126"/>
    </row>
    <row r="162" spans="1:29" x14ac:dyDescent="0.25">
      <c r="A162" s="126" t="s">
        <v>9953</v>
      </c>
      <c r="B162" s="126"/>
      <c r="C162" s="126"/>
      <c r="D162" s="126"/>
      <c r="E162" s="126"/>
      <c r="F162" s="126"/>
      <c r="G162" s="127"/>
      <c r="H162" s="127"/>
      <c r="I162" s="126"/>
      <c r="J162" s="126"/>
      <c r="K162" s="126"/>
      <c r="L162" s="127"/>
      <c r="M162" s="126"/>
      <c r="N162" s="126"/>
      <c r="O162" s="126"/>
      <c r="P162" s="126"/>
      <c r="Q162" s="127"/>
      <c r="R162" s="185"/>
      <c r="S162" s="126"/>
      <c r="T162" s="126"/>
      <c r="U162" s="126"/>
      <c r="V162" s="126"/>
      <c r="W162" s="126"/>
      <c r="X162" s="126"/>
      <c r="Y162" s="126"/>
      <c r="Z162" s="126"/>
      <c r="AA162" s="126"/>
      <c r="AB162" s="126"/>
      <c r="AC162" s="126"/>
    </row>
    <row r="163" spans="1:29" x14ac:dyDescent="0.25">
      <c r="A163" s="126" t="s">
        <v>9954</v>
      </c>
      <c r="B163" s="126"/>
      <c r="C163" s="126"/>
      <c r="D163" s="126"/>
      <c r="E163" s="126"/>
      <c r="F163" s="126"/>
      <c r="G163" s="127"/>
      <c r="H163" s="127"/>
      <c r="I163" s="126"/>
      <c r="J163" s="126"/>
      <c r="K163" s="126"/>
      <c r="L163" s="127"/>
      <c r="M163" s="126"/>
      <c r="N163" s="126"/>
      <c r="O163" s="126"/>
      <c r="P163" s="126"/>
      <c r="Q163" s="127"/>
      <c r="R163" s="185"/>
      <c r="S163" s="126"/>
      <c r="T163" s="126"/>
      <c r="U163" s="126"/>
      <c r="V163" s="126"/>
      <c r="W163" s="126"/>
      <c r="X163" s="126"/>
      <c r="Y163" s="126"/>
      <c r="Z163" s="126"/>
      <c r="AA163" s="126"/>
      <c r="AB163" s="126"/>
      <c r="AC163" s="126"/>
    </row>
    <row r="164" spans="1:29" x14ac:dyDescent="0.25">
      <c r="A164" s="126" t="s">
        <v>10001</v>
      </c>
      <c r="B164" s="126"/>
      <c r="C164" s="126"/>
      <c r="D164" s="126"/>
      <c r="E164" s="178" t="s">
        <v>623</v>
      </c>
      <c r="F164" s="127"/>
      <c r="G164" s="127"/>
      <c r="H164" s="126" t="s">
        <v>10002</v>
      </c>
      <c r="I164" s="126" t="s">
        <v>10003</v>
      </c>
      <c r="J164" s="126"/>
      <c r="K164" s="126"/>
      <c r="L164" s="127"/>
      <c r="M164" s="126"/>
      <c r="N164" s="126"/>
      <c r="O164" s="126"/>
      <c r="P164" s="126"/>
      <c r="Q164" s="127"/>
      <c r="R164" s="185"/>
      <c r="S164" s="126"/>
      <c r="T164" s="126"/>
      <c r="U164" s="126"/>
      <c r="V164" s="126"/>
      <c r="W164" s="126"/>
      <c r="X164" s="126"/>
      <c r="Y164" s="126"/>
      <c r="Z164" s="126"/>
      <c r="AA164" s="126"/>
      <c r="AB164" s="126"/>
      <c r="AC164" s="126"/>
    </row>
    <row r="165" spans="1:29" x14ac:dyDescent="0.25">
      <c r="A165" s="126" t="s">
        <v>10042</v>
      </c>
      <c r="B165" s="126"/>
      <c r="C165" s="126"/>
      <c r="D165" s="126"/>
      <c r="E165" s="178"/>
      <c r="F165" s="126"/>
      <c r="G165" s="127"/>
      <c r="H165" s="127"/>
      <c r="I165" s="126"/>
      <c r="J165" s="126"/>
      <c r="K165" s="126"/>
      <c r="L165" s="127"/>
      <c r="M165" s="126"/>
      <c r="N165" s="126"/>
      <c r="O165" s="126"/>
      <c r="P165" s="126"/>
      <c r="Q165" s="127"/>
      <c r="R165" s="185"/>
      <c r="S165" s="126"/>
      <c r="T165" s="126"/>
      <c r="U165" s="126"/>
      <c r="V165" s="126"/>
      <c r="W165" s="126"/>
      <c r="X165" s="126"/>
      <c r="Y165" s="126"/>
      <c r="Z165" s="126"/>
      <c r="AA165" s="126"/>
      <c r="AB165" s="126"/>
      <c r="AC165" s="126"/>
    </row>
    <row r="166" spans="1:29" x14ac:dyDescent="0.25">
      <c r="A166" s="126" t="s">
        <v>10043</v>
      </c>
      <c r="B166" s="126"/>
      <c r="C166" s="126"/>
      <c r="D166" s="126"/>
      <c r="E166" s="178"/>
      <c r="F166" s="126"/>
      <c r="G166" s="127"/>
      <c r="H166" s="127"/>
      <c r="I166" s="126"/>
      <c r="J166" s="126"/>
      <c r="K166" s="126"/>
      <c r="L166" s="127"/>
      <c r="M166" s="126"/>
      <c r="N166" s="126"/>
      <c r="O166" s="126"/>
      <c r="P166" s="126"/>
      <c r="Q166" s="127"/>
      <c r="R166" s="185"/>
      <c r="S166" s="126"/>
      <c r="T166" s="126"/>
      <c r="U166" s="126"/>
      <c r="V166" s="126"/>
      <c r="W166" s="126"/>
      <c r="X166" s="126"/>
      <c r="Y166" s="126"/>
      <c r="Z166" s="126"/>
      <c r="AA166" s="126"/>
      <c r="AB166" s="126"/>
      <c r="AC166" s="126"/>
    </row>
    <row r="167" spans="1:29" x14ac:dyDescent="0.25">
      <c r="A167" s="126" t="s">
        <v>10044</v>
      </c>
      <c r="B167" s="126"/>
      <c r="C167" s="126"/>
      <c r="D167" s="126"/>
      <c r="E167" s="178"/>
      <c r="F167" s="126"/>
      <c r="G167" s="127"/>
      <c r="H167" s="127"/>
      <c r="I167" s="126"/>
      <c r="J167" s="126"/>
      <c r="K167" s="126"/>
      <c r="L167" s="127"/>
      <c r="M167" s="126"/>
      <c r="N167" s="126"/>
      <c r="O167" s="126"/>
      <c r="P167" s="126"/>
      <c r="Q167" s="127"/>
      <c r="R167" s="185"/>
      <c r="S167" s="126"/>
      <c r="T167" s="126"/>
      <c r="U167" s="126"/>
      <c r="V167" s="126"/>
      <c r="W167" s="126"/>
      <c r="X167" s="126"/>
      <c r="Y167" s="126"/>
      <c r="Z167" s="126"/>
      <c r="AA167" s="126"/>
      <c r="AB167" s="126"/>
      <c r="AC167" s="126"/>
    </row>
    <row r="168" spans="1:29" x14ac:dyDescent="0.25">
      <c r="A168" s="126" t="s">
        <v>10045</v>
      </c>
      <c r="B168" s="126"/>
      <c r="C168" s="126"/>
      <c r="D168" s="126"/>
      <c r="E168" s="178"/>
      <c r="F168" s="126"/>
      <c r="G168" s="127"/>
      <c r="H168" s="127"/>
      <c r="I168" s="126"/>
      <c r="J168" s="126"/>
      <c r="K168" s="126"/>
      <c r="L168" s="127"/>
      <c r="M168" s="126"/>
      <c r="N168" s="126"/>
      <c r="O168" s="126"/>
      <c r="P168" s="126"/>
      <c r="Q168" s="127"/>
      <c r="R168" s="185"/>
      <c r="S168" s="126"/>
      <c r="T168" s="126"/>
      <c r="U168" s="126"/>
      <c r="V168" s="126"/>
      <c r="W168" s="126"/>
      <c r="X168" s="126"/>
      <c r="Y168" s="126"/>
      <c r="Z168" s="126"/>
      <c r="AA168" s="126"/>
      <c r="AB168" s="126"/>
      <c r="AC168" s="126"/>
    </row>
    <row r="169" spans="1:29" x14ac:dyDescent="0.25">
      <c r="A169" s="126" t="s">
        <v>10046</v>
      </c>
      <c r="B169" s="126"/>
      <c r="C169" s="126"/>
      <c r="D169" s="126"/>
      <c r="E169" s="178"/>
      <c r="F169" s="126"/>
      <c r="G169" s="127"/>
      <c r="H169" s="127"/>
      <c r="I169" s="126"/>
      <c r="J169" s="126"/>
      <c r="K169" s="126"/>
      <c r="L169" s="127"/>
      <c r="M169" s="126"/>
      <c r="N169" s="126"/>
      <c r="O169" s="126"/>
      <c r="P169" s="126"/>
      <c r="Q169" s="127"/>
      <c r="R169" s="185"/>
      <c r="S169" s="126"/>
      <c r="T169" s="126"/>
      <c r="U169" s="126"/>
      <c r="V169" s="126"/>
      <c r="W169" s="126"/>
      <c r="X169" s="126"/>
      <c r="Y169" s="126"/>
      <c r="Z169" s="126"/>
      <c r="AA169" s="126"/>
      <c r="AB169" s="126"/>
      <c r="AC169" s="126"/>
    </row>
    <row r="170" spans="1:29" x14ac:dyDescent="0.25">
      <c r="A170" s="126" t="s">
        <v>10047</v>
      </c>
      <c r="B170" s="126"/>
      <c r="C170" s="126"/>
      <c r="D170" s="126"/>
      <c r="E170" s="178"/>
      <c r="F170" s="126"/>
      <c r="G170" s="127"/>
      <c r="H170" s="127"/>
      <c r="I170" s="126"/>
      <c r="J170" s="126"/>
      <c r="K170" s="126"/>
      <c r="L170" s="127"/>
      <c r="M170" s="126"/>
      <c r="N170" s="126"/>
      <c r="O170" s="126"/>
      <c r="P170" s="126"/>
      <c r="Q170" s="127"/>
      <c r="R170" s="185"/>
      <c r="S170" s="126"/>
      <c r="T170" s="126"/>
      <c r="U170" s="126"/>
      <c r="V170" s="126"/>
      <c r="W170" s="126"/>
      <c r="X170" s="126"/>
      <c r="Y170" s="126"/>
      <c r="Z170" s="126"/>
      <c r="AA170" s="126"/>
      <c r="AB170" s="126"/>
      <c r="AC170" s="126"/>
    </row>
    <row r="171" spans="1:29" x14ac:dyDescent="0.25">
      <c r="A171" s="126" t="s">
        <v>10048</v>
      </c>
      <c r="B171" s="126"/>
      <c r="C171" s="126"/>
      <c r="D171" s="126"/>
      <c r="E171" s="178"/>
      <c r="F171" s="126"/>
      <c r="G171" s="127"/>
      <c r="H171" s="127"/>
      <c r="I171" s="126"/>
      <c r="J171" s="126"/>
      <c r="K171" s="126"/>
      <c r="L171" s="127"/>
      <c r="M171" s="126"/>
      <c r="N171" s="126"/>
      <c r="O171" s="126"/>
      <c r="P171" s="126"/>
      <c r="Q171" s="127"/>
      <c r="R171" s="185"/>
      <c r="S171" s="126"/>
      <c r="T171" s="126"/>
      <c r="U171" s="126"/>
      <c r="V171" s="126"/>
      <c r="W171" s="126"/>
      <c r="X171" s="126"/>
      <c r="Y171" s="126"/>
      <c r="Z171" s="126"/>
      <c r="AA171" s="126"/>
      <c r="AB171" s="126"/>
      <c r="AC171" s="126"/>
    </row>
    <row r="172" spans="1:29" x14ac:dyDescent="0.25">
      <c r="A172" s="126" t="s">
        <v>10049</v>
      </c>
      <c r="B172" s="126"/>
      <c r="C172" s="126"/>
      <c r="D172" s="126"/>
      <c r="E172" s="178"/>
      <c r="F172" s="126"/>
      <c r="G172" s="127"/>
      <c r="H172" s="127"/>
      <c r="I172" s="126"/>
      <c r="J172" s="126"/>
      <c r="K172" s="126"/>
      <c r="L172" s="127"/>
      <c r="M172" s="126"/>
      <c r="N172" s="126"/>
      <c r="O172" s="126"/>
      <c r="P172" s="126"/>
      <c r="Q172" s="127"/>
      <c r="R172" s="185"/>
      <c r="S172" s="126"/>
      <c r="T172" s="126"/>
      <c r="U172" s="126"/>
      <c r="V172" s="126"/>
      <c r="W172" s="126"/>
      <c r="X172" s="126"/>
      <c r="Y172" s="126"/>
      <c r="Z172" s="126"/>
      <c r="AA172" s="126"/>
      <c r="AB172" s="126"/>
      <c r="AC172" s="126"/>
    </row>
    <row r="173" spans="1:29" x14ac:dyDescent="0.25">
      <c r="A173" s="126" t="s">
        <v>10050</v>
      </c>
      <c r="B173" s="126"/>
      <c r="C173" s="126"/>
      <c r="D173" s="126"/>
      <c r="E173" s="178"/>
      <c r="F173" s="126"/>
      <c r="G173" s="127"/>
      <c r="H173" s="127"/>
      <c r="I173" s="126"/>
      <c r="J173" s="126"/>
      <c r="K173" s="126"/>
      <c r="L173" s="127"/>
      <c r="M173" s="126"/>
      <c r="N173" s="126"/>
      <c r="O173" s="126"/>
      <c r="P173" s="126"/>
      <c r="Q173" s="127"/>
      <c r="R173" s="185"/>
      <c r="S173" s="126"/>
      <c r="T173" s="126"/>
      <c r="U173" s="126"/>
      <c r="V173" s="126"/>
      <c r="W173" s="126"/>
      <c r="X173" s="126"/>
      <c r="Y173" s="126"/>
      <c r="Z173" s="126"/>
      <c r="AA173" s="126"/>
      <c r="AB173" s="126"/>
      <c r="AC173" s="126"/>
    </row>
    <row r="174" spans="1:29" x14ac:dyDescent="0.25">
      <c r="A174" s="126" t="s">
        <v>10051</v>
      </c>
      <c r="B174" s="126"/>
      <c r="C174" s="126"/>
      <c r="D174" s="126"/>
      <c r="E174" s="178"/>
      <c r="F174" s="126"/>
      <c r="G174" s="127"/>
      <c r="H174" s="127"/>
      <c r="I174" s="126"/>
      <c r="J174" s="126"/>
      <c r="K174" s="126"/>
      <c r="L174" s="127"/>
      <c r="M174" s="126"/>
      <c r="N174" s="126"/>
      <c r="O174" s="126"/>
      <c r="P174" s="126"/>
      <c r="Q174" s="127"/>
      <c r="R174" s="185"/>
      <c r="S174" s="126"/>
      <c r="T174" s="126"/>
      <c r="U174" s="126"/>
      <c r="V174" s="126"/>
      <c r="W174" s="126"/>
      <c r="X174" s="126"/>
      <c r="Y174" s="126"/>
      <c r="Z174" s="126"/>
      <c r="AA174" s="126"/>
      <c r="AB174" s="126"/>
      <c r="AC174" s="126"/>
    </row>
    <row r="175" spans="1:29" x14ac:dyDescent="0.25">
      <c r="A175" s="126" t="s">
        <v>10052</v>
      </c>
      <c r="B175" s="126"/>
      <c r="C175" s="126"/>
      <c r="D175" s="126"/>
      <c r="E175" s="178"/>
      <c r="F175" s="126"/>
      <c r="G175" s="127"/>
      <c r="H175" s="127"/>
      <c r="I175" s="126"/>
      <c r="J175" s="126"/>
      <c r="K175" s="126"/>
      <c r="L175" s="127"/>
      <c r="M175" s="126"/>
      <c r="N175" s="126"/>
      <c r="O175" s="126"/>
      <c r="P175" s="126"/>
      <c r="Q175" s="127"/>
      <c r="R175" s="185"/>
      <c r="S175" s="126"/>
      <c r="T175" s="126"/>
      <c r="U175" s="126"/>
      <c r="V175" s="126"/>
      <c r="W175" s="126"/>
      <c r="X175" s="126"/>
      <c r="Y175" s="126"/>
      <c r="Z175" s="126"/>
      <c r="AA175" s="126"/>
      <c r="AB175" s="126"/>
      <c r="AC175" s="126"/>
    </row>
    <row r="176" spans="1:29" x14ac:dyDescent="0.25">
      <c r="A176" s="126" t="s">
        <v>10053</v>
      </c>
      <c r="B176" s="126"/>
      <c r="C176" s="126"/>
      <c r="D176" s="126"/>
      <c r="E176" s="178"/>
      <c r="F176" s="126"/>
      <c r="G176" s="127"/>
      <c r="H176" s="127"/>
      <c r="I176" s="126"/>
      <c r="J176" s="126"/>
      <c r="K176" s="126"/>
      <c r="L176" s="127"/>
      <c r="M176" s="126"/>
      <c r="N176" s="126"/>
      <c r="O176" s="126"/>
      <c r="P176" s="126"/>
      <c r="Q176" s="127"/>
      <c r="R176" s="185"/>
      <c r="S176" s="126"/>
      <c r="T176" s="126"/>
      <c r="U176" s="126"/>
      <c r="V176" s="126"/>
      <c r="W176" s="126"/>
      <c r="X176" s="126"/>
      <c r="Y176" s="126"/>
      <c r="Z176" s="126"/>
      <c r="AA176" s="126"/>
      <c r="AB176" s="126"/>
      <c r="AC176" s="126"/>
    </row>
    <row r="177" spans="1:29" x14ac:dyDescent="0.25">
      <c r="A177" s="126" t="s">
        <v>10054</v>
      </c>
      <c r="B177" s="126"/>
      <c r="C177" s="126"/>
      <c r="D177" s="126"/>
      <c r="E177" s="178"/>
      <c r="F177" s="126"/>
      <c r="G177" s="127"/>
      <c r="H177" s="127"/>
      <c r="I177" s="126"/>
      <c r="J177" s="126"/>
      <c r="K177" s="126"/>
      <c r="L177" s="127"/>
      <c r="M177" s="126"/>
      <c r="N177" s="126"/>
      <c r="O177" s="126"/>
      <c r="P177" s="126"/>
      <c r="Q177" s="127"/>
      <c r="R177" s="185"/>
      <c r="S177" s="126"/>
      <c r="T177" s="126"/>
      <c r="U177" s="126"/>
      <c r="V177" s="126"/>
      <c r="W177" s="126"/>
      <c r="X177" s="126"/>
      <c r="Y177" s="126"/>
      <c r="Z177" s="126"/>
      <c r="AA177" s="126"/>
      <c r="AB177" s="126"/>
      <c r="AC177" s="126"/>
    </row>
    <row r="178" spans="1:29" x14ac:dyDescent="0.25">
      <c r="A178" s="126" t="s">
        <v>10055</v>
      </c>
      <c r="B178" s="126"/>
      <c r="C178" s="126"/>
      <c r="D178" s="126"/>
      <c r="E178" s="178"/>
      <c r="F178" s="126"/>
      <c r="G178" s="127"/>
      <c r="H178" s="127"/>
      <c r="I178" s="126"/>
      <c r="J178" s="126"/>
      <c r="K178" s="126"/>
      <c r="L178" s="127"/>
      <c r="M178" s="126"/>
      <c r="N178" s="126"/>
      <c r="O178" s="126"/>
      <c r="P178" s="126"/>
      <c r="Q178" s="127"/>
      <c r="R178" s="185"/>
      <c r="S178" s="126"/>
      <c r="T178" s="126"/>
      <c r="U178" s="126"/>
      <c r="V178" s="126"/>
      <c r="W178" s="126"/>
      <c r="X178" s="126"/>
      <c r="Y178" s="126"/>
      <c r="Z178" s="126"/>
      <c r="AA178" s="126"/>
      <c r="AB178" s="126"/>
      <c r="AC178" s="126"/>
    </row>
    <row r="179" spans="1:29" x14ac:dyDescent="0.25">
      <c r="A179" s="126" t="s">
        <v>10056</v>
      </c>
      <c r="B179" s="126"/>
      <c r="C179" s="126"/>
      <c r="D179" s="126"/>
      <c r="E179" s="178"/>
      <c r="F179" s="126"/>
      <c r="G179" s="127"/>
      <c r="H179" s="127"/>
      <c r="I179" s="126"/>
      <c r="J179" s="126"/>
      <c r="K179" s="126"/>
      <c r="L179" s="127"/>
      <c r="M179" s="126"/>
      <c r="N179" s="126"/>
      <c r="O179" s="126"/>
      <c r="P179" s="126"/>
      <c r="Q179" s="127"/>
      <c r="R179" s="185"/>
      <c r="S179" s="126"/>
      <c r="T179" s="126"/>
      <c r="U179" s="126"/>
      <c r="V179" s="126"/>
      <c r="W179" s="126"/>
      <c r="X179" s="126"/>
      <c r="Y179" s="126"/>
      <c r="Z179" s="126"/>
      <c r="AA179" s="126"/>
      <c r="AB179" s="126"/>
      <c r="AC179" s="126"/>
    </row>
    <row r="180" spans="1:29" x14ac:dyDescent="0.25">
      <c r="A180" s="126" t="s">
        <v>10057</v>
      </c>
      <c r="B180" s="126"/>
      <c r="C180" s="126"/>
      <c r="D180" s="126"/>
      <c r="E180" s="178"/>
      <c r="F180" s="126"/>
      <c r="G180" s="127"/>
      <c r="H180" s="127"/>
      <c r="I180" s="126"/>
      <c r="J180" s="126"/>
      <c r="K180" s="126"/>
      <c r="L180" s="127"/>
      <c r="M180" s="126"/>
      <c r="N180" s="126"/>
      <c r="O180" s="126"/>
      <c r="P180" s="126"/>
      <c r="Q180" s="127"/>
      <c r="R180" s="185"/>
      <c r="S180" s="126"/>
      <c r="T180" s="126"/>
      <c r="U180" s="126"/>
      <c r="V180" s="126"/>
      <c r="W180" s="126"/>
      <c r="X180" s="126"/>
      <c r="Y180" s="126"/>
      <c r="Z180" s="126"/>
      <c r="AA180" s="126"/>
      <c r="AB180" s="126"/>
      <c r="AC180" s="126"/>
    </row>
    <row r="181" spans="1:29" x14ac:dyDescent="0.25">
      <c r="A181" s="126" t="s">
        <v>10058</v>
      </c>
      <c r="B181" s="126"/>
      <c r="C181" s="126"/>
      <c r="D181" s="126"/>
      <c r="E181" s="178"/>
      <c r="F181" s="126"/>
      <c r="G181" s="127"/>
      <c r="H181" s="127"/>
      <c r="I181" s="126"/>
      <c r="J181" s="126"/>
      <c r="K181" s="126"/>
      <c r="L181" s="127"/>
      <c r="M181" s="126"/>
      <c r="N181" s="126"/>
      <c r="O181" s="126"/>
      <c r="P181" s="126"/>
      <c r="Q181" s="127"/>
      <c r="R181" s="185"/>
      <c r="S181" s="126"/>
      <c r="T181" s="126"/>
      <c r="U181" s="126"/>
      <c r="V181" s="126"/>
      <c r="W181" s="126"/>
      <c r="X181" s="126"/>
      <c r="Y181" s="126"/>
      <c r="Z181" s="126"/>
      <c r="AA181" s="126"/>
      <c r="AB181" s="126"/>
      <c r="AC181" s="126"/>
    </row>
    <row r="182" spans="1:29" x14ac:dyDescent="0.25">
      <c r="A182" s="126" t="s">
        <v>10059</v>
      </c>
      <c r="B182" s="126"/>
      <c r="C182" s="126"/>
      <c r="D182" s="126"/>
      <c r="E182" s="178"/>
      <c r="F182" s="126"/>
      <c r="G182" s="127"/>
      <c r="H182" s="127"/>
      <c r="I182" s="126"/>
      <c r="J182" s="126"/>
      <c r="K182" s="126"/>
      <c r="L182" s="127"/>
      <c r="M182" s="126"/>
      <c r="N182" s="126"/>
      <c r="O182" s="126"/>
      <c r="P182" s="126"/>
      <c r="Q182" s="127"/>
      <c r="R182" s="185"/>
      <c r="S182" s="126"/>
      <c r="T182" s="126"/>
      <c r="U182" s="126"/>
      <c r="V182" s="126"/>
      <c r="W182" s="126"/>
      <c r="X182" s="126"/>
      <c r="Y182" s="126"/>
      <c r="Z182" s="126"/>
      <c r="AA182" s="126"/>
      <c r="AB182" s="126"/>
      <c r="AC182" s="126"/>
    </row>
    <row r="183" spans="1:29" x14ac:dyDescent="0.25">
      <c r="A183" s="126" t="s">
        <v>10060</v>
      </c>
      <c r="B183" s="126"/>
      <c r="C183" s="126"/>
      <c r="D183" s="126"/>
      <c r="E183" s="178"/>
      <c r="F183" s="126"/>
      <c r="G183" s="127"/>
      <c r="H183" s="127"/>
      <c r="I183" s="126"/>
      <c r="J183" s="126"/>
      <c r="K183" s="126"/>
      <c r="L183" s="127"/>
      <c r="M183" s="126"/>
      <c r="N183" s="126"/>
      <c r="O183" s="126"/>
      <c r="P183" s="126"/>
      <c r="Q183" s="127"/>
      <c r="R183" s="185"/>
      <c r="S183" s="126"/>
      <c r="T183" s="126"/>
      <c r="U183" s="126"/>
      <c r="V183" s="126"/>
      <c r="W183" s="126"/>
      <c r="X183" s="126"/>
      <c r="Y183" s="126"/>
      <c r="Z183" s="126"/>
      <c r="AA183" s="126"/>
      <c r="AB183" s="126"/>
      <c r="AC183" s="126"/>
    </row>
    <row r="184" spans="1:29" x14ac:dyDescent="0.25">
      <c r="A184" s="126" t="s">
        <v>10061</v>
      </c>
      <c r="B184" s="126"/>
      <c r="C184" s="126"/>
      <c r="D184" s="126"/>
      <c r="E184" s="178"/>
      <c r="F184" s="126"/>
      <c r="G184" s="127"/>
      <c r="H184" s="127"/>
      <c r="I184" s="126"/>
      <c r="J184" s="126"/>
      <c r="K184" s="126"/>
      <c r="L184" s="127"/>
      <c r="M184" s="126"/>
      <c r="N184" s="126"/>
      <c r="O184" s="126"/>
      <c r="P184" s="126"/>
      <c r="Q184" s="127"/>
      <c r="R184" s="185"/>
      <c r="S184" s="126"/>
      <c r="T184" s="126"/>
      <c r="U184" s="126"/>
      <c r="V184" s="126"/>
      <c r="W184" s="126"/>
      <c r="X184" s="126"/>
      <c r="Y184" s="126"/>
      <c r="Z184" s="126"/>
      <c r="AA184" s="126"/>
      <c r="AB184" s="126"/>
      <c r="AC184" s="126"/>
    </row>
    <row r="185" spans="1:29" x14ac:dyDescent="0.25">
      <c r="A185" s="126" t="s">
        <v>10062</v>
      </c>
      <c r="B185" s="126"/>
      <c r="C185" s="126"/>
      <c r="D185" s="126"/>
      <c r="E185" s="178"/>
      <c r="F185" s="126"/>
      <c r="G185" s="127"/>
      <c r="H185" s="127"/>
      <c r="I185" s="126"/>
      <c r="J185" s="126"/>
      <c r="K185" s="126"/>
      <c r="L185" s="127"/>
      <c r="M185" s="126"/>
      <c r="N185" s="126"/>
      <c r="O185" s="126"/>
      <c r="P185" s="126"/>
      <c r="Q185" s="127"/>
      <c r="R185" s="185"/>
      <c r="S185" s="126"/>
      <c r="T185" s="126"/>
      <c r="U185" s="126"/>
      <c r="V185" s="126"/>
      <c r="W185" s="126"/>
      <c r="X185" s="126"/>
      <c r="Y185" s="126"/>
      <c r="Z185" s="126"/>
      <c r="AA185" s="126"/>
      <c r="AB185" s="126"/>
      <c r="AC185" s="126"/>
    </row>
    <row r="186" spans="1:29" x14ac:dyDescent="0.25">
      <c r="A186" s="126" t="s">
        <v>10063</v>
      </c>
      <c r="B186" s="126"/>
      <c r="C186" s="126"/>
      <c r="D186" s="126"/>
      <c r="E186" s="178"/>
      <c r="F186" s="126"/>
      <c r="G186" s="127"/>
      <c r="H186" s="127"/>
      <c r="I186" s="126"/>
      <c r="J186" s="126"/>
      <c r="K186" s="126"/>
      <c r="L186" s="127"/>
      <c r="M186" s="126"/>
      <c r="N186" s="126"/>
      <c r="O186" s="126"/>
      <c r="P186" s="126"/>
      <c r="Q186" s="127"/>
      <c r="R186" s="185"/>
      <c r="S186" s="126"/>
      <c r="T186" s="126"/>
      <c r="U186" s="126"/>
      <c r="V186" s="126"/>
      <c r="W186" s="126"/>
      <c r="X186" s="126"/>
      <c r="Y186" s="126"/>
      <c r="Z186" s="126"/>
      <c r="AA186" s="126"/>
      <c r="AB186" s="126"/>
      <c r="AC186" s="126"/>
    </row>
    <row r="187" spans="1:29" x14ac:dyDescent="0.25">
      <c r="A187" s="126" t="s">
        <v>10064</v>
      </c>
      <c r="B187" s="126"/>
      <c r="C187" s="126"/>
      <c r="D187" s="126"/>
      <c r="E187" s="178"/>
      <c r="F187" s="126"/>
      <c r="G187" s="127"/>
      <c r="H187" s="127"/>
      <c r="I187" s="126"/>
      <c r="J187" s="126"/>
      <c r="K187" s="126"/>
      <c r="L187" s="127"/>
      <c r="M187" s="126"/>
      <c r="N187" s="126"/>
      <c r="O187" s="126"/>
      <c r="P187" s="126"/>
      <c r="Q187" s="127"/>
      <c r="R187" s="185"/>
      <c r="S187" s="126"/>
      <c r="T187" s="126"/>
      <c r="U187" s="126"/>
      <c r="V187" s="126"/>
      <c r="W187" s="126"/>
      <c r="X187" s="126"/>
      <c r="Y187" s="126"/>
      <c r="Z187" s="126"/>
      <c r="AA187" s="126"/>
      <c r="AB187" s="126"/>
      <c r="AC187" s="126"/>
    </row>
    <row r="188" spans="1:29" x14ac:dyDescent="0.25">
      <c r="A188" s="126" t="s">
        <v>10065</v>
      </c>
      <c r="B188" s="126"/>
      <c r="C188" s="126"/>
      <c r="D188" s="126"/>
      <c r="E188" s="178"/>
      <c r="F188" s="126"/>
      <c r="G188" s="127"/>
      <c r="H188" s="127"/>
      <c r="I188" s="126"/>
      <c r="J188" s="126"/>
      <c r="K188" s="126"/>
      <c r="L188" s="127"/>
      <c r="M188" s="126"/>
      <c r="N188" s="126"/>
      <c r="O188" s="126"/>
      <c r="P188" s="126"/>
      <c r="Q188" s="127"/>
      <c r="R188" s="185"/>
      <c r="S188" s="126"/>
      <c r="T188" s="126"/>
      <c r="U188" s="126"/>
      <c r="V188" s="126"/>
      <c r="W188" s="126"/>
      <c r="X188" s="126"/>
      <c r="Y188" s="126"/>
      <c r="Z188" s="126"/>
      <c r="AA188" s="126"/>
      <c r="AB188" s="126"/>
      <c r="AC188" s="126"/>
    </row>
    <row r="189" spans="1:29" x14ac:dyDescent="0.25">
      <c r="A189" s="126" t="s">
        <v>10066</v>
      </c>
      <c r="B189" s="126"/>
      <c r="C189" s="126"/>
      <c r="D189" s="126"/>
      <c r="E189" s="178"/>
      <c r="F189" s="126"/>
      <c r="G189" s="127"/>
      <c r="H189" s="127"/>
      <c r="I189" s="126"/>
      <c r="J189" s="126"/>
      <c r="K189" s="126"/>
      <c r="L189" s="127"/>
      <c r="M189" s="126"/>
      <c r="N189" s="126"/>
      <c r="O189" s="126"/>
      <c r="P189" s="126"/>
      <c r="Q189" s="127"/>
      <c r="R189" s="185"/>
      <c r="S189" s="126"/>
      <c r="T189" s="126"/>
      <c r="U189" s="126"/>
      <c r="V189" s="126"/>
      <c r="W189" s="126"/>
      <c r="X189" s="126"/>
      <c r="Y189" s="126"/>
      <c r="Z189" s="126"/>
      <c r="AA189" s="126"/>
      <c r="AB189" s="126"/>
      <c r="AC189" s="126"/>
    </row>
    <row r="190" spans="1:29" x14ac:dyDescent="0.25">
      <c r="A190" s="126" t="s">
        <v>10067</v>
      </c>
      <c r="B190" s="126"/>
      <c r="C190" s="126"/>
      <c r="D190" s="126"/>
      <c r="E190" s="178"/>
      <c r="F190" s="126"/>
      <c r="G190" s="127"/>
      <c r="H190" s="127"/>
      <c r="I190" s="126"/>
      <c r="J190" s="126"/>
      <c r="K190" s="126"/>
      <c r="L190" s="127"/>
      <c r="M190" s="126"/>
      <c r="N190" s="126"/>
      <c r="O190" s="126"/>
      <c r="P190" s="126"/>
      <c r="Q190" s="127"/>
      <c r="R190" s="185"/>
      <c r="S190" s="126"/>
      <c r="T190" s="126"/>
      <c r="U190" s="126"/>
      <c r="V190" s="126"/>
      <c r="W190" s="126"/>
      <c r="X190" s="126"/>
      <c r="Y190" s="126"/>
      <c r="Z190" s="126"/>
      <c r="AA190" s="126"/>
      <c r="AB190" s="126"/>
      <c r="AC190" s="126"/>
    </row>
    <row r="191" spans="1:29" x14ac:dyDescent="0.25">
      <c r="A191" s="126" t="s">
        <v>10068</v>
      </c>
      <c r="B191" s="126"/>
      <c r="C191" s="126"/>
      <c r="D191" s="126"/>
      <c r="E191" s="178"/>
      <c r="F191" s="126"/>
      <c r="G191" s="127"/>
      <c r="H191" s="127"/>
      <c r="I191" s="126"/>
      <c r="J191" s="126"/>
      <c r="K191" s="126"/>
      <c r="L191" s="127"/>
      <c r="M191" s="126"/>
      <c r="N191" s="126"/>
      <c r="O191" s="126"/>
      <c r="P191" s="126"/>
      <c r="Q191" s="127"/>
      <c r="R191" s="185"/>
      <c r="S191" s="126"/>
      <c r="T191" s="126"/>
      <c r="U191" s="126"/>
      <c r="V191" s="126"/>
      <c r="W191" s="126"/>
      <c r="X191" s="126"/>
      <c r="Y191" s="126"/>
      <c r="Z191" s="126"/>
      <c r="AA191" s="126"/>
      <c r="AB191" s="126"/>
      <c r="AC191" s="126"/>
    </row>
    <row r="192" spans="1:29" x14ac:dyDescent="0.25">
      <c r="A192" s="126" t="s">
        <v>10069</v>
      </c>
      <c r="B192" s="126"/>
      <c r="C192" s="126"/>
      <c r="D192" s="126"/>
      <c r="E192" s="178"/>
      <c r="F192" s="126"/>
      <c r="G192" s="127"/>
      <c r="H192" s="127"/>
      <c r="I192" s="126"/>
      <c r="J192" s="126"/>
      <c r="K192" s="126"/>
      <c r="L192" s="127"/>
      <c r="M192" s="126"/>
      <c r="N192" s="126"/>
      <c r="O192" s="126"/>
      <c r="P192" s="126"/>
      <c r="Q192" s="127"/>
      <c r="R192" s="185"/>
      <c r="S192" s="126"/>
      <c r="T192" s="126"/>
      <c r="U192" s="126"/>
      <c r="V192" s="126"/>
      <c r="W192" s="126"/>
      <c r="X192" s="126"/>
      <c r="Y192" s="126"/>
      <c r="Z192" s="126"/>
      <c r="AA192" s="126"/>
      <c r="AB192" s="126"/>
      <c r="AC192" s="126"/>
    </row>
    <row r="193" spans="1:29" x14ac:dyDescent="0.25">
      <c r="A193" s="126" t="s">
        <v>10070</v>
      </c>
      <c r="B193" s="126"/>
      <c r="C193" s="126"/>
      <c r="D193" s="126"/>
      <c r="E193" s="178"/>
      <c r="F193" s="126"/>
      <c r="G193" s="127"/>
      <c r="H193" s="127"/>
      <c r="I193" s="126"/>
      <c r="J193" s="126"/>
      <c r="K193" s="126"/>
      <c r="L193" s="127"/>
      <c r="M193" s="126"/>
      <c r="N193" s="126"/>
      <c r="O193" s="126"/>
      <c r="P193" s="126"/>
      <c r="Q193" s="127"/>
      <c r="R193" s="185"/>
      <c r="S193" s="126"/>
      <c r="T193" s="126"/>
      <c r="U193" s="126"/>
      <c r="V193" s="126"/>
      <c r="W193" s="126"/>
      <c r="X193" s="126"/>
      <c r="Y193" s="126"/>
      <c r="Z193" s="126"/>
      <c r="AA193" s="126"/>
      <c r="AB193" s="126"/>
      <c r="AC193" s="126"/>
    </row>
    <row r="194" spans="1:29" x14ac:dyDescent="0.25">
      <c r="A194" s="126" t="s">
        <v>10071</v>
      </c>
      <c r="B194" s="126"/>
      <c r="C194" s="126"/>
      <c r="D194" s="126"/>
      <c r="E194" s="178"/>
      <c r="F194" s="126"/>
      <c r="G194" s="127"/>
      <c r="H194" s="127"/>
      <c r="I194" s="126"/>
      <c r="J194" s="126"/>
      <c r="K194" s="126"/>
      <c r="L194" s="127"/>
      <c r="M194" s="126"/>
      <c r="N194" s="126"/>
      <c r="O194" s="126"/>
      <c r="P194" s="126"/>
      <c r="Q194" s="127"/>
      <c r="R194" s="185"/>
      <c r="S194" s="126"/>
      <c r="T194" s="126"/>
      <c r="U194" s="126"/>
      <c r="V194" s="126"/>
      <c r="W194" s="126"/>
      <c r="X194" s="126"/>
      <c r="Y194" s="126"/>
      <c r="Z194" s="126"/>
      <c r="AA194" s="126"/>
      <c r="AB194" s="126"/>
      <c r="AC194" s="126"/>
    </row>
    <row r="195" spans="1:29" x14ac:dyDescent="0.25">
      <c r="A195" s="126" t="s">
        <v>10072</v>
      </c>
      <c r="B195" s="126"/>
      <c r="C195" s="126"/>
      <c r="D195" s="126"/>
      <c r="E195" s="178"/>
      <c r="F195" s="126"/>
      <c r="G195" s="127"/>
      <c r="H195" s="127"/>
      <c r="I195" s="126"/>
      <c r="J195" s="126"/>
      <c r="K195" s="126"/>
      <c r="L195" s="127"/>
      <c r="M195" s="126"/>
      <c r="N195" s="126"/>
      <c r="O195" s="126"/>
      <c r="P195" s="126"/>
      <c r="Q195" s="127"/>
      <c r="R195" s="185"/>
      <c r="S195" s="126"/>
      <c r="T195" s="126"/>
      <c r="U195" s="126"/>
      <c r="V195" s="126"/>
      <c r="W195" s="126"/>
      <c r="X195" s="126"/>
      <c r="Y195" s="126"/>
      <c r="Z195" s="126"/>
      <c r="AA195" s="126"/>
      <c r="AB195" s="126"/>
      <c r="AC195" s="126"/>
    </row>
    <row r="196" spans="1:29" x14ac:dyDescent="0.25">
      <c r="A196" s="126" t="s">
        <v>10073</v>
      </c>
      <c r="B196" s="126"/>
      <c r="C196" s="126"/>
      <c r="D196" s="126"/>
      <c r="E196" s="178"/>
      <c r="F196" s="126"/>
      <c r="G196" s="127"/>
      <c r="H196" s="127"/>
      <c r="I196" s="126"/>
      <c r="J196" s="126"/>
      <c r="K196" s="126"/>
      <c r="L196" s="127"/>
      <c r="M196" s="126"/>
      <c r="N196" s="126"/>
      <c r="O196" s="126"/>
      <c r="P196" s="126"/>
      <c r="Q196" s="127"/>
      <c r="R196" s="185"/>
      <c r="S196" s="126"/>
      <c r="T196" s="126"/>
      <c r="U196" s="126"/>
      <c r="V196" s="126"/>
      <c r="W196" s="126"/>
      <c r="X196" s="126"/>
      <c r="Y196" s="126"/>
      <c r="Z196" s="126"/>
      <c r="AA196" s="126"/>
      <c r="AB196" s="126"/>
      <c r="AC196" s="126"/>
    </row>
    <row r="197" spans="1:29" x14ac:dyDescent="0.25">
      <c r="A197" s="126" t="s">
        <v>10074</v>
      </c>
      <c r="B197" s="126"/>
      <c r="C197" s="126"/>
      <c r="D197" s="126"/>
      <c r="E197" s="178"/>
      <c r="F197" s="126"/>
      <c r="G197" s="127"/>
      <c r="H197" s="127"/>
      <c r="I197" s="126"/>
      <c r="J197" s="126"/>
      <c r="K197" s="126"/>
      <c r="L197" s="127"/>
      <c r="M197" s="126"/>
      <c r="N197" s="126"/>
      <c r="O197" s="126"/>
      <c r="P197" s="126"/>
      <c r="Q197" s="127"/>
      <c r="R197" s="185"/>
      <c r="S197" s="126"/>
      <c r="T197" s="126"/>
      <c r="U197" s="126"/>
      <c r="V197" s="126"/>
      <c r="W197" s="126"/>
      <c r="X197" s="126"/>
      <c r="Y197" s="126"/>
      <c r="Z197" s="126"/>
      <c r="AA197" s="126"/>
      <c r="AB197" s="126"/>
      <c r="AC197" s="126"/>
    </row>
    <row r="198" spans="1:29" x14ac:dyDescent="0.25">
      <c r="A198" s="126" t="s">
        <v>10075</v>
      </c>
      <c r="B198" s="126"/>
      <c r="C198" s="126"/>
      <c r="D198" s="126"/>
      <c r="E198" s="178"/>
      <c r="F198" s="126"/>
      <c r="G198" s="127"/>
      <c r="H198" s="127"/>
      <c r="I198" s="126"/>
      <c r="J198" s="126"/>
      <c r="K198" s="126"/>
      <c r="L198" s="127"/>
      <c r="M198" s="126"/>
      <c r="N198" s="126"/>
      <c r="O198" s="126"/>
      <c r="P198" s="126"/>
      <c r="Q198" s="127"/>
      <c r="R198" s="185"/>
      <c r="S198" s="126"/>
      <c r="T198" s="126"/>
      <c r="U198" s="126"/>
      <c r="V198" s="126"/>
      <c r="W198" s="126"/>
      <c r="X198" s="126"/>
      <c r="Y198" s="126"/>
      <c r="Z198" s="126"/>
      <c r="AA198" s="126"/>
      <c r="AB198" s="126"/>
      <c r="AC198" s="126"/>
    </row>
    <row r="199" spans="1:29" x14ac:dyDescent="0.25">
      <c r="A199" s="126" t="s">
        <v>10076</v>
      </c>
      <c r="B199" s="126"/>
      <c r="C199" s="126"/>
      <c r="D199" s="126"/>
      <c r="E199" s="178"/>
      <c r="F199" s="126"/>
      <c r="G199" s="127"/>
      <c r="H199" s="127"/>
      <c r="I199" s="126"/>
      <c r="J199" s="126"/>
      <c r="K199" s="126"/>
      <c r="L199" s="127"/>
      <c r="M199" s="126"/>
      <c r="N199" s="126"/>
      <c r="O199" s="126"/>
      <c r="P199" s="126"/>
      <c r="Q199" s="127"/>
      <c r="R199" s="185"/>
      <c r="S199" s="126"/>
      <c r="T199" s="126"/>
      <c r="U199" s="126"/>
      <c r="V199" s="126"/>
      <c r="W199" s="126"/>
      <c r="X199" s="126"/>
      <c r="Y199" s="126"/>
      <c r="Z199" s="126"/>
      <c r="AA199" s="126"/>
      <c r="AB199" s="126"/>
      <c r="AC199" s="126"/>
    </row>
    <row r="200" spans="1:29" x14ac:dyDescent="0.25">
      <c r="A200" s="126" t="s">
        <v>10077</v>
      </c>
      <c r="B200" s="126"/>
      <c r="C200" s="126"/>
      <c r="D200" s="126"/>
      <c r="E200" s="178"/>
      <c r="F200" s="126"/>
      <c r="G200" s="127"/>
      <c r="H200" s="127"/>
      <c r="I200" s="126"/>
      <c r="J200" s="126"/>
      <c r="K200" s="126"/>
      <c r="L200" s="127"/>
      <c r="M200" s="126"/>
      <c r="N200" s="126"/>
      <c r="O200" s="126"/>
      <c r="P200" s="126"/>
      <c r="Q200" s="127"/>
      <c r="R200" s="185"/>
      <c r="S200" s="126"/>
      <c r="T200" s="126"/>
      <c r="U200" s="126"/>
      <c r="V200" s="126"/>
      <c r="W200" s="126"/>
      <c r="X200" s="126"/>
      <c r="Y200" s="126"/>
      <c r="Z200" s="126"/>
      <c r="AA200" s="126"/>
      <c r="AB200" s="126"/>
      <c r="AC200" s="126"/>
    </row>
    <row r="201" spans="1:29" x14ac:dyDescent="0.25">
      <c r="A201" s="126" t="s">
        <v>10078</v>
      </c>
      <c r="B201" s="126"/>
      <c r="C201" s="126"/>
      <c r="D201" s="126"/>
      <c r="E201" s="178"/>
      <c r="F201" s="126"/>
      <c r="G201" s="127"/>
      <c r="H201" s="127"/>
      <c r="I201" s="126"/>
      <c r="J201" s="126"/>
      <c r="K201" s="126"/>
      <c r="L201" s="127"/>
      <c r="M201" s="126"/>
      <c r="N201" s="126"/>
      <c r="O201" s="126"/>
      <c r="P201" s="126"/>
      <c r="Q201" s="127"/>
      <c r="R201" s="185"/>
      <c r="S201" s="126"/>
      <c r="T201" s="126"/>
      <c r="U201" s="126"/>
      <c r="V201" s="126"/>
      <c r="W201" s="126"/>
      <c r="X201" s="126"/>
      <c r="Y201" s="126"/>
      <c r="Z201" s="126"/>
      <c r="AA201" s="126"/>
      <c r="AB201" s="126"/>
      <c r="AC201" s="126"/>
    </row>
    <row r="202" spans="1:29" x14ac:dyDescent="0.25">
      <c r="A202" s="126" t="s">
        <v>10079</v>
      </c>
      <c r="B202" s="126"/>
      <c r="C202" s="126"/>
      <c r="D202" s="126"/>
      <c r="E202" s="178"/>
      <c r="F202" s="126"/>
      <c r="G202" s="127"/>
      <c r="H202" s="127"/>
      <c r="I202" s="126"/>
      <c r="J202" s="126"/>
      <c r="K202" s="126"/>
      <c r="L202" s="127"/>
      <c r="M202" s="126"/>
      <c r="N202" s="126"/>
      <c r="O202" s="126"/>
      <c r="P202" s="126"/>
      <c r="Q202" s="127"/>
      <c r="R202" s="185"/>
      <c r="S202" s="126"/>
      <c r="T202" s="126"/>
      <c r="U202" s="126"/>
      <c r="V202" s="126"/>
      <c r="W202" s="126"/>
      <c r="X202" s="126"/>
      <c r="Y202" s="126"/>
      <c r="Z202" s="126"/>
      <c r="AA202" s="126"/>
      <c r="AB202" s="126"/>
      <c r="AC202" s="126"/>
    </row>
    <row r="203" spans="1:29" x14ac:dyDescent="0.25">
      <c r="A203" s="126" t="s">
        <v>10080</v>
      </c>
      <c r="B203" s="126"/>
      <c r="C203" s="126"/>
      <c r="D203" s="126"/>
      <c r="E203" s="178"/>
      <c r="F203" s="126"/>
      <c r="G203" s="127"/>
      <c r="H203" s="127"/>
      <c r="I203" s="126"/>
      <c r="J203" s="126"/>
      <c r="K203" s="126"/>
      <c r="L203" s="127"/>
      <c r="M203" s="126"/>
      <c r="N203" s="126"/>
      <c r="O203" s="126"/>
      <c r="P203" s="126"/>
      <c r="Q203" s="127"/>
      <c r="R203" s="185"/>
      <c r="S203" s="126"/>
      <c r="T203" s="126"/>
      <c r="U203" s="126"/>
      <c r="V203" s="126"/>
      <c r="W203" s="126"/>
      <c r="X203" s="126"/>
      <c r="Y203" s="126"/>
      <c r="Z203" s="126"/>
      <c r="AA203" s="126"/>
      <c r="AB203" s="126"/>
      <c r="AC203" s="126"/>
    </row>
    <row r="204" spans="1:29" x14ac:dyDescent="0.25">
      <c r="A204" s="126" t="s">
        <v>10123</v>
      </c>
      <c r="B204" s="126"/>
      <c r="C204" s="126"/>
      <c r="D204" s="126"/>
      <c r="E204" s="178"/>
      <c r="F204" s="126" t="s">
        <v>623</v>
      </c>
      <c r="G204" s="127">
        <v>3</v>
      </c>
      <c r="H204" s="127">
        <v>12</v>
      </c>
      <c r="I204" s="126" t="s">
        <v>10140</v>
      </c>
      <c r="J204" s="126"/>
      <c r="K204" s="126"/>
      <c r="L204" s="127"/>
      <c r="M204" s="126"/>
      <c r="N204" s="126"/>
      <c r="O204" s="126"/>
      <c r="P204" s="126"/>
      <c r="Q204" s="127"/>
      <c r="R204" s="185"/>
      <c r="S204" s="126"/>
      <c r="T204" s="126"/>
      <c r="U204" s="126"/>
      <c r="V204" s="126"/>
      <c r="W204" s="126"/>
      <c r="X204" s="126"/>
      <c r="Y204" s="126"/>
      <c r="Z204" s="126"/>
      <c r="AA204" s="126"/>
      <c r="AB204" s="126"/>
      <c r="AC204" s="126"/>
    </row>
    <row r="205" spans="1:29" x14ac:dyDescent="0.25">
      <c r="A205" s="126" t="s">
        <v>10124</v>
      </c>
      <c r="B205" s="126"/>
      <c r="C205" s="126"/>
      <c r="D205" s="126"/>
      <c r="E205" s="178"/>
      <c r="F205" s="126" t="s">
        <v>623</v>
      </c>
      <c r="G205" s="127">
        <v>3</v>
      </c>
      <c r="H205" s="127">
        <v>12</v>
      </c>
      <c r="I205" s="126" t="s">
        <v>10140</v>
      </c>
      <c r="J205" s="126"/>
      <c r="K205" s="126"/>
      <c r="L205" s="127"/>
      <c r="M205" s="126"/>
      <c r="N205" s="126"/>
      <c r="O205" s="126"/>
      <c r="P205" s="126"/>
      <c r="Q205" s="127"/>
      <c r="R205" s="185"/>
      <c r="S205" s="126"/>
      <c r="T205" s="126"/>
      <c r="U205" s="126"/>
      <c r="V205" s="126"/>
      <c r="W205" s="126"/>
      <c r="X205" s="126"/>
      <c r="Y205" s="126"/>
      <c r="Z205" s="126"/>
      <c r="AA205" s="126"/>
      <c r="AB205" s="126"/>
      <c r="AC205" s="126"/>
    </row>
    <row r="206" spans="1:29" x14ac:dyDescent="0.25">
      <c r="A206" s="126" t="s">
        <v>10125</v>
      </c>
      <c r="B206" s="126"/>
      <c r="C206" s="126"/>
      <c r="D206" s="126"/>
      <c r="E206" s="178"/>
      <c r="F206" s="126" t="s">
        <v>623</v>
      </c>
      <c r="G206" s="127">
        <v>3</v>
      </c>
      <c r="H206" s="127">
        <v>12</v>
      </c>
      <c r="I206" s="126" t="s">
        <v>10140</v>
      </c>
      <c r="J206" s="126"/>
      <c r="K206" s="126"/>
      <c r="L206" s="127"/>
      <c r="M206" s="126"/>
      <c r="N206" s="126"/>
      <c r="O206" s="126"/>
      <c r="P206" s="126"/>
      <c r="Q206" s="127"/>
      <c r="R206" s="185"/>
      <c r="S206" s="126"/>
      <c r="T206" s="126"/>
      <c r="U206" s="126"/>
      <c r="V206" s="126"/>
      <c r="W206" s="126"/>
      <c r="X206" s="126"/>
      <c r="Y206" s="126"/>
      <c r="Z206" s="126"/>
      <c r="AA206" s="126"/>
      <c r="AB206" s="126"/>
      <c r="AC206" s="126"/>
    </row>
    <row r="207" spans="1:29" x14ac:dyDescent="0.25">
      <c r="A207" s="126" t="s">
        <v>10160</v>
      </c>
      <c r="B207" s="126"/>
      <c r="C207" s="126"/>
      <c r="D207" s="126"/>
      <c r="E207" s="178"/>
      <c r="F207" s="126" t="s">
        <v>590</v>
      </c>
      <c r="G207" s="127"/>
      <c r="H207" s="127"/>
      <c r="I207" s="126"/>
      <c r="J207" s="126"/>
      <c r="K207" s="126"/>
      <c r="L207" s="127"/>
      <c r="M207" s="126"/>
      <c r="N207" s="126"/>
      <c r="O207" s="126"/>
      <c r="P207" s="126"/>
      <c r="Q207" s="127"/>
      <c r="R207" s="185"/>
      <c r="S207" s="126"/>
      <c r="T207" s="126"/>
      <c r="U207" s="126"/>
      <c r="V207" s="126"/>
      <c r="W207" s="126"/>
      <c r="X207" s="126"/>
      <c r="Y207" s="126"/>
      <c r="Z207" s="126"/>
      <c r="AA207" s="126"/>
      <c r="AB207" s="126"/>
      <c r="AC207" s="126"/>
    </row>
    <row r="208" spans="1:29" x14ac:dyDescent="0.25">
      <c r="A208" s="126" t="s">
        <v>10161</v>
      </c>
      <c r="B208" s="126"/>
      <c r="C208" s="126"/>
      <c r="D208" s="126"/>
      <c r="E208" s="178"/>
      <c r="F208" s="126" t="s">
        <v>590</v>
      </c>
      <c r="G208" s="127"/>
      <c r="H208" s="127"/>
      <c r="I208" s="126"/>
      <c r="J208" s="126"/>
      <c r="K208" s="126"/>
      <c r="L208" s="127"/>
      <c r="M208" s="126"/>
      <c r="N208" s="126"/>
      <c r="O208" s="126"/>
      <c r="P208" s="126"/>
      <c r="Q208" s="127"/>
      <c r="R208" s="185"/>
      <c r="S208" s="126"/>
      <c r="T208" s="126"/>
      <c r="U208" s="126"/>
      <c r="V208" s="126"/>
      <c r="W208" s="126"/>
      <c r="X208" s="126"/>
      <c r="Y208" s="126"/>
      <c r="Z208" s="126"/>
      <c r="AA208" s="126"/>
      <c r="AB208" s="126"/>
      <c r="AC208" s="126"/>
    </row>
    <row r="209" spans="1:29" x14ac:dyDescent="0.25">
      <c r="A209" s="126" t="s">
        <v>10162</v>
      </c>
      <c r="B209" s="126"/>
      <c r="C209" s="126"/>
      <c r="D209" s="126"/>
      <c r="E209" s="178"/>
      <c r="F209" s="126" t="s">
        <v>590</v>
      </c>
      <c r="G209" s="127"/>
      <c r="H209" s="127"/>
      <c r="I209" s="126"/>
      <c r="J209" s="126"/>
      <c r="K209" s="126"/>
      <c r="L209" s="127"/>
      <c r="M209" s="126"/>
      <c r="N209" s="126"/>
      <c r="O209" s="126"/>
      <c r="P209" s="126"/>
      <c r="Q209" s="127"/>
      <c r="R209" s="185"/>
      <c r="S209" s="126"/>
      <c r="T209" s="126"/>
      <c r="U209" s="126"/>
      <c r="V209" s="126"/>
      <c r="W209" s="126"/>
      <c r="X209" s="126"/>
      <c r="Y209" s="126"/>
      <c r="Z209" s="126"/>
      <c r="AA209" s="126"/>
      <c r="AB209" s="126"/>
      <c r="AC209" s="126"/>
    </row>
    <row r="210" spans="1:29" x14ac:dyDescent="0.25">
      <c r="A210" s="126" t="s">
        <v>10163</v>
      </c>
      <c r="B210" s="126"/>
      <c r="C210" s="126"/>
      <c r="D210" s="126"/>
      <c r="E210" s="178"/>
      <c r="F210" s="126" t="s">
        <v>590</v>
      </c>
      <c r="G210" s="127"/>
      <c r="H210" s="127"/>
      <c r="I210" s="126"/>
      <c r="J210" s="126"/>
      <c r="K210" s="126"/>
      <c r="L210" s="127"/>
      <c r="M210" s="126"/>
      <c r="N210" s="126"/>
      <c r="O210" s="126"/>
      <c r="P210" s="126"/>
      <c r="Q210" s="127"/>
      <c r="R210" s="185"/>
      <c r="S210" s="126"/>
      <c r="T210" s="126"/>
      <c r="U210" s="126"/>
      <c r="V210" s="126"/>
      <c r="W210" s="126"/>
      <c r="X210" s="126"/>
      <c r="Y210" s="126"/>
      <c r="Z210" s="126"/>
      <c r="AA210" s="126"/>
      <c r="AB210" s="126"/>
      <c r="AC210" s="126"/>
    </row>
    <row r="211" spans="1:29" x14ac:dyDescent="0.25">
      <c r="A211" s="126" t="s">
        <v>10164</v>
      </c>
      <c r="B211" s="126"/>
      <c r="C211" s="126"/>
      <c r="D211" s="126"/>
      <c r="E211" s="178"/>
      <c r="F211" s="126" t="s">
        <v>590</v>
      </c>
      <c r="G211" s="127"/>
      <c r="H211" s="127"/>
      <c r="I211" s="126"/>
      <c r="J211" s="126"/>
      <c r="K211" s="126"/>
      <c r="L211" s="127"/>
      <c r="M211" s="126"/>
      <c r="N211" s="126"/>
      <c r="O211" s="126"/>
      <c r="P211" s="126"/>
      <c r="Q211" s="127"/>
      <c r="R211" s="185"/>
      <c r="S211" s="126"/>
      <c r="T211" s="126"/>
      <c r="U211" s="126"/>
      <c r="V211" s="126"/>
      <c r="W211" s="126"/>
      <c r="X211" s="126"/>
      <c r="Y211" s="126"/>
      <c r="Z211" s="126"/>
      <c r="AA211" s="126"/>
      <c r="AB211" s="126"/>
      <c r="AC211" s="126"/>
    </row>
    <row r="212" spans="1:29" x14ac:dyDescent="0.25">
      <c r="A212" s="126" t="s">
        <v>10165</v>
      </c>
      <c r="B212" s="126"/>
      <c r="C212" s="126"/>
      <c r="D212" s="126"/>
      <c r="E212" s="178"/>
      <c r="F212" s="126" t="s">
        <v>590</v>
      </c>
      <c r="G212" s="127"/>
      <c r="H212" s="127"/>
      <c r="I212" s="126"/>
      <c r="J212" s="126"/>
      <c r="K212" s="126"/>
      <c r="L212" s="127"/>
      <c r="M212" s="126"/>
      <c r="N212" s="126"/>
      <c r="O212" s="126"/>
      <c r="P212" s="126"/>
      <c r="Q212" s="127"/>
      <c r="R212" s="185"/>
      <c r="S212" s="126"/>
      <c r="T212" s="126"/>
      <c r="U212" s="126"/>
      <c r="V212" s="126"/>
      <c r="W212" s="126"/>
      <c r="X212" s="126"/>
      <c r="Y212" s="126"/>
      <c r="Z212" s="126"/>
      <c r="AA212" s="126"/>
      <c r="AB212" s="126"/>
      <c r="AC212" s="126"/>
    </row>
    <row r="213" spans="1:29" x14ac:dyDescent="0.25">
      <c r="A213" s="126" t="s">
        <v>10214</v>
      </c>
      <c r="B213" s="126"/>
      <c r="C213" s="126"/>
      <c r="D213" s="126"/>
      <c r="E213" s="178"/>
      <c r="F213" s="126" t="s">
        <v>657</v>
      </c>
      <c r="G213" s="127"/>
      <c r="H213" s="127"/>
      <c r="I213" s="126"/>
      <c r="J213" s="126"/>
      <c r="K213" s="126"/>
      <c r="L213" s="127"/>
      <c r="M213" s="126"/>
      <c r="N213" s="126"/>
      <c r="O213" s="126"/>
      <c r="P213" s="126"/>
      <c r="Q213" s="127"/>
      <c r="R213" s="185"/>
      <c r="S213" s="126"/>
      <c r="T213" s="126"/>
      <c r="U213" s="126"/>
      <c r="V213" s="126"/>
      <c r="W213" s="126"/>
      <c r="X213" s="126"/>
      <c r="Y213" s="126"/>
      <c r="Z213" s="126"/>
      <c r="AA213" s="126"/>
      <c r="AB213" s="126"/>
      <c r="AC213" s="126"/>
    </row>
    <row r="214" spans="1:29" x14ac:dyDescent="0.25">
      <c r="A214" s="126" t="s">
        <v>10215</v>
      </c>
      <c r="B214" s="126"/>
      <c r="C214" s="126"/>
      <c r="D214" s="126"/>
      <c r="E214" s="178"/>
      <c r="F214" s="126" t="s">
        <v>657</v>
      </c>
      <c r="G214" s="127"/>
      <c r="H214" s="127"/>
      <c r="I214" s="126"/>
      <c r="J214" s="126"/>
      <c r="K214" s="126"/>
      <c r="L214" s="127"/>
      <c r="M214" s="126"/>
      <c r="N214" s="126"/>
      <c r="O214" s="126"/>
      <c r="P214" s="126"/>
      <c r="Q214" s="127"/>
      <c r="R214" s="185"/>
      <c r="S214" s="126"/>
      <c r="T214" s="126"/>
      <c r="U214" s="126"/>
      <c r="V214" s="126"/>
      <c r="W214" s="126"/>
      <c r="X214" s="126"/>
      <c r="Y214" s="126"/>
      <c r="Z214" s="126"/>
      <c r="AA214" s="126"/>
      <c r="AB214" s="126"/>
      <c r="AC214" s="126"/>
    </row>
    <row r="215" spans="1:29" x14ac:dyDescent="0.25">
      <c r="A215" s="126" t="s">
        <v>10216</v>
      </c>
      <c r="B215" s="126"/>
      <c r="C215" s="126"/>
      <c r="D215" s="126"/>
      <c r="E215" s="178"/>
      <c r="F215" s="126" t="s">
        <v>657</v>
      </c>
      <c r="G215" s="127"/>
      <c r="H215" s="127"/>
      <c r="I215" s="126"/>
      <c r="J215" s="126"/>
      <c r="K215" s="126"/>
      <c r="L215" s="127"/>
      <c r="M215" s="126"/>
      <c r="N215" s="126"/>
      <c r="O215" s="126"/>
      <c r="P215" s="126"/>
      <c r="Q215" s="127"/>
      <c r="R215" s="185"/>
      <c r="S215" s="126"/>
      <c r="T215" s="126"/>
      <c r="U215" s="126"/>
      <c r="V215" s="126"/>
      <c r="W215" s="126"/>
      <c r="X215" s="126"/>
      <c r="Y215" s="126"/>
      <c r="Z215" s="126"/>
      <c r="AA215" s="126"/>
      <c r="AB215" s="126"/>
      <c r="AC215" s="126"/>
    </row>
    <row r="216" spans="1:29" x14ac:dyDescent="0.25">
      <c r="A216" s="126" t="s">
        <v>10217</v>
      </c>
      <c r="B216" s="126"/>
      <c r="C216" s="126"/>
      <c r="D216" s="126"/>
      <c r="E216" s="178"/>
      <c r="F216" s="126" t="s">
        <v>657</v>
      </c>
      <c r="G216" s="127"/>
      <c r="H216" s="127"/>
      <c r="I216" s="126"/>
      <c r="J216" s="126"/>
      <c r="K216" s="126"/>
      <c r="L216" s="127"/>
      <c r="M216" s="126"/>
      <c r="N216" s="126"/>
      <c r="O216" s="126"/>
      <c r="P216" s="126"/>
      <c r="Q216" s="127"/>
      <c r="R216" s="185"/>
      <c r="S216" s="126"/>
      <c r="T216" s="126"/>
      <c r="U216" s="126"/>
      <c r="V216" s="126"/>
      <c r="W216" s="126"/>
      <c r="X216" s="126"/>
      <c r="Y216" s="126"/>
      <c r="Z216" s="126"/>
      <c r="AA216" s="126"/>
      <c r="AB216" s="126"/>
      <c r="AC216" s="126"/>
    </row>
    <row r="217" spans="1:29" x14ac:dyDescent="0.25">
      <c r="A217" s="126" t="s">
        <v>10218</v>
      </c>
      <c r="B217" s="126"/>
      <c r="C217" s="126"/>
      <c r="D217" s="126"/>
      <c r="E217" s="178"/>
      <c r="F217" s="126" t="s">
        <v>657</v>
      </c>
      <c r="G217" s="127"/>
      <c r="H217" s="127"/>
      <c r="I217" s="126"/>
      <c r="J217" s="126"/>
      <c r="K217" s="126"/>
      <c r="L217" s="127"/>
      <c r="M217" s="126"/>
      <c r="N217" s="126"/>
      <c r="O217" s="126"/>
      <c r="P217" s="126"/>
      <c r="Q217" s="127"/>
      <c r="R217" s="185"/>
      <c r="S217" s="126"/>
      <c r="T217" s="126"/>
      <c r="U217" s="126"/>
      <c r="V217" s="126"/>
      <c r="W217" s="126"/>
      <c r="X217" s="126"/>
      <c r="Y217" s="126"/>
      <c r="Z217" s="126"/>
      <c r="AA217" s="126"/>
      <c r="AB217" s="126"/>
      <c r="AC217" s="126"/>
    </row>
    <row r="218" spans="1:29" x14ac:dyDescent="0.25">
      <c r="A218" s="126" t="s">
        <v>10219</v>
      </c>
      <c r="B218" s="126"/>
      <c r="C218" s="126"/>
      <c r="D218" s="126"/>
      <c r="E218" s="178"/>
      <c r="F218" s="126" t="s">
        <v>657</v>
      </c>
      <c r="G218" s="127"/>
      <c r="H218" s="127"/>
      <c r="I218" s="126"/>
      <c r="J218" s="126"/>
      <c r="K218" s="126"/>
      <c r="L218" s="127"/>
      <c r="M218" s="126"/>
      <c r="N218" s="126"/>
      <c r="O218" s="126"/>
      <c r="P218" s="126"/>
      <c r="Q218" s="127"/>
      <c r="R218" s="185"/>
      <c r="S218" s="126"/>
      <c r="T218" s="126"/>
      <c r="U218" s="126"/>
      <c r="V218" s="126"/>
      <c r="W218" s="126"/>
      <c r="X218" s="126"/>
      <c r="Y218" s="126"/>
      <c r="Z218" s="126"/>
      <c r="AA218" s="126"/>
      <c r="AB218" s="126"/>
      <c r="AC218" s="126"/>
    </row>
    <row r="219" spans="1:29" x14ac:dyDescent="0.25">
      <c r="A219" s="126" t="s">
        <v>10220</v>
      </c>
      <c r="B219" s="126"/>
      <c r="C219" s="126"/>
      <c r="D219" s="126"/>
      <c r="E219" s="178"/>
      <c r="F219" s="126" t="s">
        <v>657</v>
      </c>
      <c r="G219" s="127"/>
      <c r="H219" s="127"/>
      <c r="I219" s="126"/>
      <c r="J219" s="126"/>
      <c r="K219" s="126"/>
      <c r="L219" s="127"/>
      <c r="M219" s="126"/>
      <c r="N219" s="126"/>
      <c r="O219" s="126"/>
      <c r="P219" s="126"/>
      <c r="Q219" s="127"/>
      <c r="R219" s="185"/>
      <c r="S219" s="126"/>
      <c r="T219" s="126"/>
      <c r="U219" s="126"/>
      <c r="V219" s="126"/>
      <c r="W219" s="126"/>
      <c r="X219" s="126"/>
      <c r="Y219" s="126"/>
      <c r="Z219" s="126"/>
      <c r="AA219" s="126"/>
      <c r="AB219" s="126"/>
      <c r="AC219" s="126"/>
    </row>
    <row r="220" spans="1:29" x14ac:dyDescent="0.25">
      <c r="A220" s="126" t="s">
        <v>10221</v>
      </c>
      <c r="B220" s="126"/>
      <c r="C220" s="126"/>
      <c r="D220" s="126"/>
      <c r="E220" s="178"/>
      <c r="F220" s="126" t="s">
        <v>657</v>
      </c>
      <c r="G220" s="127"/>
      <c r="H220" s="127"/>
      <c r="I220" s="126"/>
      <c r="J220" s="126"/>
      <c r="K220" s="126"/>
      <c r="L220" s="127"/>
      <c r="M220" s="126"/>
      <c r="N220" s="126"/>
      <c r="O220" s="126"/>
      <c r="P220" s="126"/>
      <c r="Q220" s="127"/>
      <c r="R220" s="185"/>
      <c r="S220" s="126"/>
      <c r="T220" s="126"/>
      <c r="U220" s="126"/>
      <c r="V220" s="126"/>
      <c r="W220" s="126"/>
      <c r="X220" s="126"/>
      <c r="Y220" s="126"/>
      <c r="Z220" s="126"/>
      <c r="AA220" s="126"/>
      <c r="AB220" s="126"/>
      <c r="AC220" s="126"/>
    </row>
    <row r="221" spans="1:29" x14ac:dyDescent="0.25">
      <c r="A221" s="126" t="s">
        <v>10222</v>
      </c>
      <c r="B221" s="126"/>
      <c r="C221" s="126"/>
      <c r="D221" s="126"/>
      <c r="E221" s="178"/>
      <c r="F221" s="126" t="s">
        <v>657</v>
      </c>
      <c r="G221" s="127"/>
      <c r="H221" s="127"/>
      <c r="I221" s="126"/>
      <c r="J221" s="126"/>
      <c r="K221" s="126"/>
      <c r="L221" s="127"/>
      <c r="M221" s="126"/>
      <c r="N221" s="126"/>
      <c r="O221" s="126"/>
      <c r="P221" s="126"/>
      <c r="Q221" s="127"/>
      <c r="R221" s="185"/>
      <c r="S221" s="126"/>
      <c r="T221" s="126"/>
      <c r="U221" s="126"/>
      <c r="V221" s="126"/>
      <c r="W221" s="126"/>
      <c r="X221" s="126"/>
      <c r="Y221" s="126"/>
      <c r="Z221" s="126"/>
      <c r="AA221" s="126"/>
      <c r="AB221" s="126"/>
      <c r="AC221" s="126"/>
    </row>
    <row r="222" spans="1:29" x14ac:dyDescent="0.25">
      <c r="A222" s="126" t="s">
        <v>10223</v>
      </c>
      <c r="B222" s="126"/>
      <c r="C222" s="126"/>
      <c r="D222" s="126"/>
      <c r="E222" s="178"/>
      <c r="F222" s="126" t="s">
        <v>657</v>
      </c>
      <c r="G222" s="127"/>
      <c r="H222" s="127"/>
      <c r="I222" s="126"/>
      <c r="J222" s="126"/>
      <c r="K222" s="126"/>
      <c r="L222" s="127"/>
      <c r="M222" s="126"/>
      <c r="N222" s="126"/>
      <c r="O222" s="126"/>
      <c r="P222" s="126"/>
      <c r="Q222" s="127"/>
      <c r="R222" s="185"/>
      <c r="S222" s="126"/>
      <c r="T222" s="126"/>
      <c r="U222" s="126"/>
      <c r="V222" s="126"/>
      <c r="W222" s="126"/>
      <c r="X222" s="126"/>
      <c r="Y222" s="126"/>
      <c r="Z222" s="126"/>
      <c r="AA222" s="126"/>
      <c r="AB222" s="126"/>
      <c r="AC222" s="126"/>
    </row>
    <row r="223" spans="1:29" x14ac:dyDescent="0.25">
      <c r="A223" s="126" t="s">
        <v>10224</v>
      </c>
      <c r="B223" s="126"/>
      <c r="C223" s="126"/>
      <c r="D223" s="126"/>
      <c r="E223" s="178"/>
      <c r="F223" s="126" t="s">
        <v>657</v>
      </c>
      <c r="G223" s="127"/>
      <c r="H223" s="127"/>
      <c r="I223" s="126"/>
      <c r="J223" s="126"/>
      <c r="K223" s="126"/>
      <c r="L223" s="127"/>
      <c r="M223" s="126"/>
      <c r="N223" s="126"/>
      <c r="O223" s="126"/>
      <c r="P223" s="126"/>
      <c r="Q223" s="127"/>
      <c r="R223" s="185"/>
      <c r="S223" s="126"/>
      <c r="T223" s="126"/>
      <c r="U223" s="126"/>
      <c r="V223" s="126"/>
      <c r="W223" s="126"/>
      <c r="X223" s="126"/>
      <c r="Y223" s="126"/>
      <c r="Z223" s="126"/>
      <c r="AA223" s="126"/>
      <c r="AB223" s="126"/>
      <c r="AC223" s="126"/>
    </row>
    <row r="224" spans="1:29" x14ac:dyDescent="0.25">
      <c r="A224" s="126" t="s">
        <v>10225</v>
      </c>
      <c r="B224" s="126"/>
      <c r="C224" s="126"/>
      <c r="D224" s="126"/>
      <c r="E224" s="178"/>
      <c r="F224" s="126" t="s">
        <v>657</v>
      </c>
      <c r="G224" s="127"/>
      <c r="H224" s="127"/>
      <c r="I224" s="126"/>
      <c r="J224" s="126"/>
      <c r="K224" s="126"/>
      <c r="L224" s="127"/>
      <c r="M224" s="126"/>
      <c r="N224" s="126"/>
      <c r="O224" s="126"/>
      <c r="P224" s="126"/>
      <c r="Q224" s="127"/>
      <c r="R224" s="185"/>
      <c r="S224" s="126"/>
      <c r="T224" s="126"/>
      <c r="U224" s="126"/>
      <c r="V224" s="126"/>
      <c r="W224" s="126"/>
      <c r="X224" s="126"/>
      <c r="Y224" s="126"/>
      <c r="Z224" s="126"/>
      <c r="AA224" s="126"/>
      <c r="AB224" s="126"/>
      <c r="AC224" s="126"/>
    </row>
    <row r="225" spans="1:29" x14ac:dyDescent="0.25">
      <c r="A225" s="126" t="s">
        <v>10248</v>
      </c>
      <c r="B225" s="126"/>
      <c r="C225" s="126"/>
      <c r="D225" s="126"/>
      <c r="E225" s="178"/>
      <c r="F225" s="126" t="s">
        <v>590</v>
      </c>
      <c r="G225" s="127"/>
      <c r="H225" s="127"/>
      <c r="I225" s="126"/>
      <c r="J225" s="126"/>
      <c r="K225" s="126"/>
      <c r="L225" s="127"/>
      <c r="M225" s="126"/>
      <c r="N225" s="126"/>
      <c r="O225" s="126"/>
      <c r="P225" s="126"/>
      <c r="Q225" s="127"/>
      <c r="R225" s="185"/>
      <c r="S225" s="126"/>
      <c r="T225" s="126"/>
      <c r="U225" s="126"/>
      <c r="V225" s="126"/>
      <c r="W225" s="126"/>
      <c r="X225" s="126"/>
      <c r="Y225" s="126"/>
      <c r="Z225" s="126"/>
      <c r="AA225" s="126"/>
      <c r="AB225" s="126"/>
      <c r="AC225" s="126"/>
    </row>
    <row r="226" spans="1:29" x14ac:dyDescent="0.25">
      <c r="A226" s="126" t="s">
        <v>10249</v>
      </c>
      <c r="B226" s="126"/>
      <c r="C226" s="126"/>
      <c r="D226" s="126"/>
      <c r="E226" s="178"/>
      <c r="F226" s="126" t="s">
        <v>590</v>
      </c>
      <c r="G226" s="127"/>
      <c r="H226" s="127"/>
      <c r="I226" s="126"/>
      <c r="J226" s="126"/>
      <c r="K226" s="126"/>
      <c r="L226" s="127"/>
      <c r="M226" s="126"/>
      <c r="N226" s="126"/>
      <c r="O226" s="126"/>
      <c r="P226" s="126"/>
      <c r="Q226" s="127"/>
      <c r="R226" s="185"/>
      <c r="S226" s="126"/>
      <c r="T226" s="126"/>
      <c r="U226" s="126"/>
      <c r="V226" s="126"/>
      <c r="W226" s="126"/>
      <c r="X226" s="126"/>
      <c r="Y226" s="126"/>
      <c r="Z226" s="126"/>
      <c r="AA226" s="126"/>
      <c r="AB226" s="126"/>
      <c r="AC226" s="126"/>
    </row>
    <row r="227" spans="1:29" x14ac:dyDescent="0.25">
      <c r="A227" s="126" t="s">
        <v>10250</v>
      </c>
      <c r="B227" s="126"/>
      <c r="C227" s="126"/>
      <c r="D227" s="126"/>
      <c r="E227" s="178"/>
      <c r="F227" s="126" t="s">
        <v>590</v>
      </c>
      <c r="G227" s="127"/>
      <c r="H227" s="127"/>
      <c r="I227" s="126"/>
      <c r="J227" s="126"/>
      <c r="K227" s="126"/>
      <c r="L227" s="127"/>
      <c r="M227" s="126"/>
      <c r="N227" s="126"/>
      <c r="O227" s="126"/>
      <c r="P227" s="126"/>
      <c r="Q227" s="127"/>
      <c r="R227" s="185"/>
      <c r="S227" s="126"/>
      <c r="T227" s="126"/>
      <c r="U227" s="126"/>
      <c r="V227" s="126"/>
      <c r="W227" s="126"/>
      <c r="X227" s="126"/>
      <c r="Y227" s="126"/>
      <c r="Z227" s="126"/>
      <c r="AA227" s="126"/>
      <c r="AB227" s="126"/>
      <c r="AC227" s="126"/>
    </row>
    <row r="228" spans="1:29" x14ac:dyDescent="0.25">
      <c r="A228" s="126" t="s">
        <v>10251</v>
      </c>
      <c r="B228" s="126"/>
      <c r="C228" s="126"/>
      <c r="D228" s="126"/>
      <c r="E228" s="178"/>
      <c r="F228" s="126" t="s">
        <v>590</v>
      </c>
      <c r="G228" s="127"/>
      <c r="H228" s="127"/>
      <c r="I228" s="126"/>
      <c r="J228" s="126"/>
      <c r="K228" s="126"/>
      <c r="L228" s="127"/>
      <c r="M228" s="126"/>
      <c r="N228" s="126"/>
      <c r="O228" s="126"/>
      <c r="P228" s="126"/>
      <c r="Q228" s="127"/>
      <c r="R228" s="185"/>
      <c r="S228" s="126"/>
      <c r="T228" s="126"/>
      <c r="U228" s="126"/>
      <c r="V228" s="126"/>
      <c r="W228" s="126"/>
      <c r="X228" s="126"/>
      <c r="Y228" s="126"/>
      <c r="Z228" s="126"/>
      <c r="AA228" s="126"/>
      <c r="AB228" s="126"/>
      <c r="AC228" s="126"/>
    </row>
    <row r="229" spans="1:29" x14ac:dyDescent="0.25">
      <c r="A229" s="126" t="s">
        <v>10252</v>
      </c>
      <c r="B229" s="126"/>
      <c r="C229" s="126"/>
      <c r="D229" s="126"/>
      <c r="E229" s="178"/>
      <c r="F229" s="126" t="s">
        <v>590</v>
      </c>
      <c r="G229" s="127"/>
      <c r="H229" s="127"/>
      <c r="I229" s="126"/>
      <c r="J229" s="126"/>
      <c r="K229" s="126"/>
      <c r="L229" s="127"/>
      <c r="M229" s="126"/>
      <c r="N229" s="126"/>
      <c r="O229" s="126"/>
      <c r="P229" s="126"/>
      <c r="Q229" s="127"/>
      <c r="R229" s="185"/>
      <c r="S229" s="126"/>
      <c r="T229" s="126"/>
      <c r="U229" s="126"/>
      <c r="V229" s="126"/>
      <c r="W229" s="126"/>
      <c r="X229" s="126"/>
      <c r="Y229" s="126"/>
      <c r="Z229" s="126"/>
      <c r="AA229" s="126"/>
      <c r="AB229" s="126"/>
      <c r="AC229" s="126"/>
    </row>
    <row r="230" spans="1:29" x14ac:dyDescent="0.25">
      <c r="A230" s="126" t="s">
        <v>10253</v>
      </c>
      <c r="B230" s="126"/>
      <c r="C230" s="126"/>
      <c r="D230" s="126"/>
      <c r="E230" s="178"/>
      <c r="F230" s="126" t="s">
        <v>590</v>
      </c>
      <c r="G230" s="127"/>
      <c r="H230" s="127"/>
      <c r="I230" s="126"/>
      <c r="J230" s="126"/>
      <c r="K230" s="126"/>
      <c r="L230" s="127"/>
      <c r="M230" s="126"/>
      <c r="N230" s="126"/>
      <c r="O230" s="126"/>
      <c r="P230" s="126"/>
      <c r="Q230" s="127"/>
      <c r="R230" s="185"/>
      <c r="S230" s="126"/>
      <c r="T230" s="126"/>
      <c r="U230" s="126"/>
      <c r="V230" s="126"/>
      <c r="W230" s="126"/>
      <c r="X230" s="126"/>
      <c r="Y230" s="126"/>
      <c r="Z230" s="126"/>
      <c r="AA230" s="126"/>
      <c r="AB230" s="126"/>
      <c r="AC230" s="126"/>
    </row>
    <row r="231" spans="1:29" x14ac:dyDescent="0.25">
      <c r="A231" s="126" t="s">
        <v>10254</v>
      </c>
      <c r="B231" s="126"/>
      <c r="C231" s="126"/>
      <c r="D231" s="126"/>
      <c r="E231" s="178"/>
      <c r="F231" s="126" t="s">
        <v>590</v>
      </c>
      <c r="G231" s="127"/>
      <c r="H231" s="127"/>
      <c r="I231" s="126"/>
      <c r="J231" s="126"/>
      <c r="K231" s="126"/>
      <c r="L231" s="127"/>
      <c r="M231" s="126"/>
      <c r="N231" s="126"/>
      <c r="O231" s="126"/>
      <c r="P231" s="126"/>
      <c r="Q231" s="127"/>
      <c r="R231" s="185"/>
      <c r="S231" s="126"/>
      <c r="T231" s="126"/>
      <c r="U231" s="126"/>
      <c r="V231" s="126"/>
      <c r="W231" s="126"/>
      <c r="X231" s="126"/>
      <c r="Y231" s="126"/>
      <c r="Z231" s="126"/>
      <c r="AA231" s="126"/>
      <c r="AB231" s="126"/>
      <c r="AC231" s="126"/>
    </row>
    <row r="232" spans="1:29" x14ac:dyDescent="0.25">
      <c r="A232" s="126" t="s">
        <v>10255</v>
      </c>
      <c r="B232" s="126"/>
      <c r="C232" s="126"/>
      <c r="D232" s="126"/>
      <c r="E232" s="178"/>
      <c r="F232" s="126" t="s">
        <v>590</v>
      </c>
      <c r="G232" s="127"/>
      <c r="H232" s="127"/>
      <c r="I232" s="126"/>
      <c r="J232" s="126"/>
      <c r="K232" s="126"/>
      <c r="L232" s="127"/>
      <c r="M232" s="126"/>
      <c r="N232" s="126"/>
      <c r="O232" s="126"/>
      <c r="P232" s="126"/>
      <c r="Q232" s="127"/>
      <c r="R232" s="185"/>
      <c r="S232" s="126"/>
      <c r="T232" s="126"/>
      <c r="U232" s="126"/>
      <c r="V232" s="126"/>
      <c r="W232" s="126"/>
      <c r="X232" s="126"/>
      <c r="Y232" s="126"/>
      <c r="Z232" s="126"/>
      <c r="AA232" s="126"/>
      <c r="AB232" s="126"/>
      <c r="AC232" s="126"/>
    </row>
    <row r="233" spans="1:29" x14ac:dyDescent="0.25">
      <c r="A233" s="126" t="s">
        <v>10256</v>
      </c>
      <c r="B233" s="126"/>
      <c r="C233" s="126"/>
      <c r="D233" s="126"/>
      <c r="E233" s="178"/>
      <c r="F233" s="126" t="s">
        <v>590</v>
      </c>
      <c r="G233" s="127"/>
      <c r="H233" s="127"/>
      <c r="I233" s="126"/>
      <c r="J233" s="126"/>
      <c r="K233" s="126"/>
      <c r="L233" s="127"/>
      <c r="M233" s="126"/>
      <c r="N233" s="126"/>
      <c r="O233" s="126"/>
      <c r="P233" s="126"/>
      <c r="Q233" s="127"/>
      <c r="R233" s="185"/>
      <c r="S233" s="126"/>
      <c r="T233" s="126"/>
      <c r="U233" s="126"/>
      <c r="V233" s="126"/>
      <c r="W233" s="126"/>
      <c r="X233" s="126"/>
      <c r="Y233" s="126"/>
      <c r="Z233" s="126"/>
      <c r="AA233" s="126"/>
      <c r="AB233" s="126"/>
      <c r="AC233" s="126"/>
    </row>
    <row r="234" spans="1:29" x14ac:dyDescent="0.25">
      <c r="A234" s="126" t="s">
        <v>10247</v>
      </c>
      <c r="B234" s="126"/>
      <c r="C234" s="126"/>
      <c r="D234" s="126"/>
      <c r="E234" s="178"/>
      <c r="F234" s="126" t="s">
        <v>590</v>
      </c>
      <c r="G234" s="127"/>
      <c r="H234" s="127"/>
      <c r="I234" s="126"/>
      <c r="J234" s="126"/>
      <c r="K234" s="126"/>
      <c r="L234" s="127"/>
      <c r="M234" s="126"/>
      <c r="N234" s="126"/>
      <c r="O234" s="126"/>
      <c r="P234" s="126"/>
      <c r="Q234" s="127"/>
      <c r="R234" s="185"/>
      <c r="S234" s="126"/>
      <c r="T234" s="126"/>
      <c r="U234" s="126"/>
      <c r="V234" s="126"/>
      <c r="W234" s="126"/>
      <c r="X234" s="126"/>
      <c r="Y234" s="126"/>
      <c r="Z234" s="126"/>
      <c r="AA234" s="126"/>
      <c r="AB234" s="126"/>
      <c r="AC234" s="126"/>
    </row>
    <row r="235" spans="1:29" x14ac:dyDescent="0.25">
      <c r="A235" s="126" t="s">
        <v>10257</v>
      </c>
      <c r="B235" s="126"/>
      <c r="C235" s="126"/>
      <c r="D235" s="126"/>
      <c r="E235" s="178"/>
      <c r="F235" s="126" t="s">
        <v>590</v>
      </c>
      <c r="G235" s="127"/>
      <c r="H235" s="127"/>
      <c r="I235" s="126"/>
      <c r="J235" s="126"/>
      <c r="K235" s="126"/>
      <c r="L235" s="127"/>
      <c r="M235" s="126"/>
      <c r="N235" s="126"/>
      <c r="O235" s="126"/>
      <c r="P235" s="126"/>
      <c r="Q235" s="127"/>
      <c r="R235" s="185"/>
      <c r="S235" s="126"/>
      <c r="T235" s="126"/>
      <c r="U235" s="126"/>
      <c r="V235" s="126"/>
      <c r="W235" s="126"/>
      <c r="X235" s="126"/>
      <c r="Y235" s="126"/>
      <c r="Z235" s="126"/>
      <c r="AA235" s="126"/>
      <c r="AB235" s="126"/>
      <c r="AC235" s="126"/>
    </row>
    <row r="236" spans="1:29" x14ac:dyDescent="0.25">
      <c r="A236" s="126" t="s">
        <v>10285</v>
      </c>
      <c r="B236" s="126"/>
      <c r="C236" s="126"/>
      <c r="D236" s="126"/>
      <c r="E236" s="178"/>
      <c r="F236" s="126" t="s">
        <v>590</v>
      </c>
      <c r="G236" s="127"/>
      <c r="H236" s="127"/>
      <c r="I236" s="126"/>
      <c r="J236" s="126"/>
      <c r="K236" s="126"/>
      <c r="L236" s="127"/>
      <c r="M236" s="126"/>
      <c r="N236" s="126"/>
      <c r="O236" s="126"/>
      <c r="P236" s="126"/>
      <c r="Q236" s="127"/>
      <c r="R236" s="185"/>
      <c r="S236" s="126"/>
      <c r="T236" s="126"/>
      <c r="U236" s="126"/>
      <c r="V236" s="126"/>
      <c r="W236" s="126"/>
      <c r="X236" s="126"/>
      <c r="Y236" s="126"/>
      <c r="Z236" s="126"/>
      <c r="AA236" s="126"/>
      <c r="AB236" s="126"/>
      <c r="AC236" s="126"/>
    </row>
    <row r="237" spans="1:29" x14ac:dyDescent="0.25">
      <c r="A237" s="126" t="s">
        <v>10294</v>
      </c>
      <c r="B237" s="126"/>
      <c r="C237" s="126"/>
      <c r="D237" s="126"/>
      <c r="E237" s="178"/>
      <c r="F237" s="126" t="s">
        <v>623</v>
      </c>
      <c r="G237" s="127"/>
      <c r="H237" s="127"/>
      <c r="I237" s="126" t="s">
        <v>9739</v>
      </c>
      <c r="J237" s="126"/>
      <c r="K237" s="126"/>
      <c r="L237" s="127"/>
      <c r="M237" s="126"/>
      <c r="N237" s="126"/>
      <c r="O237" s="126"/>
      <c r="P237" s="126"/>
      <c r="Q237" s="127"/>
      <c r="R237" s="185"/>
      <c r="S237" s="126"/>
      <c r="T237" s="126"/>
      <c r="U237" s="126"/>
      <c r="V237" s="126"/>
      <c r="W237" s="126"/>
      <c r="X237" s="126"/>
      <c r="Y237" s="126"/>
      <c r="Z237" s="126"/>
      <c r="AA237" s="126"/>
      <c r="AB237" s="126"/>
      <c r="AC237" s="126"/>
    </row>
    <row r="238" spans="1:29" x14ac:dyDescent="0.25">
      <c r="A238" s="126" t="s">
        <v>10295</v>
      </c>
      <c r="B238" s="126"/>
      <c r="C238" s="126"/>
      <c r="D238" s="126"/>
      <c r="E238" s="178"/>
      <c r="F238" s="126" t="s">
        <v>623</v>
      </c>
      <c r="G238" s="127"/>
      <c r="H238" s="127"/>
      <c r="I238" s="126" t="s">
        <v>9739</v>
      </c>
      <c r="J238" s="126"/>
      <c r="K238" s="126"/>
      <c r="L238" s="127"/>
      <c r="M238" s="126"/>
      <c r="N238" s="126"/>
      <c r="O238" s="126"/>
      <c r="P238" s="126"/>
      <c r="Q238" s="127"/>
      <c r="R238" s="185"/>
      <c r="S238" s="126"/>
      <c r="T238" s="126"/>
      <c r="U238" s="126"/>
      <c r="V238" s="126"/>
      <c r="W238" s="126"/>
      <c r="X238" s="126"/>
      <c r="Y238" s="126"/>
      <c r="Z238" s="126"/>
      <c r="AA238" s="126"/>
      <c r="AB238" s="126"/>
      <c r="AC238" s="126"/>
    </row>
    <row r="239" spans="1:29" x14ac:dyDescent="0.25">
      <c r="A239" s="126" t="s">
        <v>10342</v>
      </c>
      <c r="B239" s="126"/>
      <c r="C239" s="126"/>
      <c r="D239" s="126"/>
      <c r="E239" s="178"/>
      <c r="F239" s="126"/>
      <c r="G239" s="127"/>
      <c r="H239" s="127"/>
      <c r="I239" s="126"/>
      <c r="J239" s="126"/>
      <c r="K239" s="126"/>
      <c r="L239" s="127"/>
      <c r="M239" s="126"/>
      <c r="N239" s="126"/>
      <c r="O239" s="126"/>
      <c r="P239" s="126"/>
      <c r="Q239" s="127"/>
      <c r="R239" s="185"/>
      <c r="S239" s="126"/>
      <c r="T239" s="126"/>
      <c r="U239" s="126"/>
      <c r="V239" s="126"/>
      <c r="W239" s="126"/>
      <c r="X239" s="126"/>
      <c r="Y239" s="126"/>
      <c r="Z239" s="126"/>
      <c r="AA239" s="126"/>
      <c r="AB239" s="126"/>
      <c r="AC239" s="126"/>
    </row>
    <row r="240" spans="1:29" x14ac:dyDescent="0.25">
      <c r="A240" s="126" t="s">
        <v>10343</v>
      </c>
      <c r="B240" s="126"/>
      <c r="C240" s="126"/>
      <c r="D240" s="126"/>
      <c r="E240" s="178"/>
      <c r="F240" s="126"/>
      <c r="G240" s="127"/>
      <c r="H240" s="127"/>
      <c r="I240" s="126"/>
      <c r="J240" s="126"/>
      <c r="K240" s="126"/>
      <c r="L240" s="127"/>
      <c r="M240" s="126"/>
      <c r="N240" s="126"/>
      <c r="O240" s="126"/>
      <c r="P240" s="126"/>
      <c r="Q240" s="127"/>
      <c r="R240" s="185"/>
      <c r="S240" s="126"/>
      <c r="T240" s="126"/>
      <c r="U240" s="126"/>
      <c r="V240" s="126"/>
      <c r="W240" s="126"/>
      <c r="X240" s="126"/>
      <c r="Y240" s="126"/>
      <c r="Z240" s="126"/>
      <c r="AA240" s="126"/>
      <c r="AB240" s="126"/>
      <c r="AC240" s="126"/>
    </row>
    <row r="241" spans="1:29" x14ac:dyDescent="0.25">
      <c r="A241" s="126" t="s">
        <v>10344</v>
      </c>
      <c r="B241" s="126"/>
      <c r="C241" s="126"/>
      <c r="D241" s="126"/>
      <c r="E241" s="178"/>
      <c r="F241" s="126"/>
      <c r="G241" s="127"/>
      <c r="H241" s="127"/>
      <c r="I241" s="126"/>
      <c r="J241" s="126"/>
      <c r="K241" s="126"/>
      <c r="L241" s="127"/>
      <c r="M241" s="126"/>
      <c r="N241" s="126"/>
      <c r="O241" s="126"/>
      <c r="P241" s="126"/>
      <c r="Q241" s="127"/>
      <c r="R241" s="185"/>
      <c r="S241" s="126"/>
      <c r="T241" s="126"/>
      <c r="U241" s="126"/>
      <c r="V241" s="126"/>
      <c r="W241" s="126"/>
      <c r="X241" s="126"/>
      <c r="Y241" s="126"/>
      <c r="Z241" s="126"/>
      <c r="AA241" s="126"/>
      <c r="AB241" s="126"/>
      <c r="AC241" s="126"/>
    </row>
    <row r="242" spans="1:29" x14ac:dyDescent="0.25">
      <c r="A242" s="126" t="s">
        <v>10353</v>
      </c>
      <c r="B242" s="126"/>
      <c r="C242" s="126"/>
      <c r="D242" s="126"/>
      <c r="E242" s="178"/>
      <c r="F242" s="126"/>
      <c r="G242" s="127"/>
      <c r="H242" s="127"/>
      <c r="I242" s="126"/>
      <c r="J242" s="126"/>
      <c r="K242" s="126"/>
      <c r="L242" s="127"/>
      <c r="M242" s="126"/>
      <c r="N242" s="126"/>
      <c r="O242" s="126"/>
      <c r="P242" s="126"/>
      <c r="Q242" s="127"/>
      <c r="R242" s="185"/>
      <c r="S242" s="126"/>
      <c r="T242" s="126"/>
      <c r="U242" s="126"/>
      <c r="V242" s="126"/>
      <c r="W242" s="126"/>
      <c r="X242" s="126"/>
      <c r="Y242" s="126"/>
      <c r="Z242" s="126"/>
      <c r="AA242" s="126"/>
      <c r="AB242" s="126"/>
      <c r="AC242" s="126"/>
    </row>
    <row r="243" spans="1:29" x14ac:dyDescent="0.25">
      <c r="A243" s="126" t="s">
        <v>10345</v>
      </c>
      <c r="B243" s="126"/>
      <c r="C243" s="126"/>
      <c r="D243" s="126"/>
      <c r="E243" s="178"/>
      <c r="F243" s="126"/>
      <c r="G243" s="127"/>
      <c r="H243" s="127"/>
      <c r="I243" s="126"/>
      <c r="J243" s="126"/>
      <c r="K243" s="126"/>
      <c r="L243" s="127"/>
      <c r="M243" s="126"/>
      <c r="N243" s="126"/>
      <c r="O243" s="126"/>
      <c r="P243" s="126"/>
      <c r="Q243" s="127"/>
      <c r="R243" s="185"/>
      <c r="S243" s="126"/>
      <c r="T243" s="126"/>
      <c r="U243" s="126"/>
      <c r="V243" s="126"/>
      <c r="W243" s="126"/>
      <c r="X243" s="126"/>
      <c r="Y243" s="126"/>
      <c r="Z243" s="126"/>
      <c r="AA243" s="126"/>
      <c r="AB243" s="126"/>
      <c r="AC243" s="126"/>
    </row>
    <row r="244" spans="1:29" x14ac:dyDescent="0.25">
      <c r="A244" s="126" t="s">
        <v>10346</v>
      </c>
      <c r="B244" s="126"/>
      <c r="C244" s="126"/>
      <c r="D244" s="126"/>
      <c r="E244" s="178"/>
      <c r="F244" s="126"/>
      <c r="G244" s="127"/>
      <c r="H244" s="127"/>
      <c r="I244" s="126"/>
      <c r="J244" s="126"/>
      <c r="K244" s="126"/>
      <c r="L244" s="127"/>
      <c r="M244" s="126"/>
      <c r="N244" s="126"/>
      <c r="O244" s="126"/>
      <c r="P244" s="126"/>
      <c r="Q244" s="127"/>
      <c r="R244" s="185"/>
      <c r="S244" s="126"/>
      <c r="T244" s="126"/>
      <c r="U244" s="126"/>
      <c r="V244" s="126"/>
      <c r="W244" s="126"/>
      <c r="X244" s="126"/>
      <c r="Y244" s="126"/>
      <c r="Z244" s="126"/>
      <c r="AA244" s="126"/>
      <c r="AB244" s="126"/>
      <c r="AC244" s="126"/>
    </row>
    <row r="245" spans="1:29" x14ac:dyDescent="0.25">
      <c r="A245" s="126" t="s">
        <v>10347</v>
      </c>
      <c r="B245" s="126"/>
      <c r="C245" s="126"/>
      <c r="D245" s="126"/>
      <c r="E245" s="178"/>
      <c r="F245" s="126"/>
      <c r="G245" s="127"/>
      <c r="H245" s="127"/>
      <c r="I245" s="126"/>
      <c r="J245" s="126"/>
      <c r="K245" s="126"/>
      <c r="L245" s="127"/>
      <c r="M245" s="126"/>
      <c r="N245" s="126"/>
      <c r="O245" s="126"/>
      <c r="P245" s="126"/>
      <c r="Q245" s="127"/>
      <c r="R245" s="185"/>
      <c r="S245" s="126"/>
      <c r="T245" s="126"/>
      <c r="U245" s="126"/>
      <c r="V245" s="126"/>
      <c r="W245" s="126"/>
      <c r="X245" s="126"/>
      <c r="Y245" s="126"/>
      <c r="Z245" s="126"/>
      <c r="AA245" s="126"/>
      <c r="AB245" s="126"/>
      <c r="AC245" s="126"/>
    </row>
    <row r="246" spans="1:29" x14ac:dyDescent="0.25">
      <c r="A246" s="126" t="s">
        <v>10348</v>
      </c>
      <c r="B246" s="126"/>
      <c r="C246" s="126"/>
      <c r="D246" s="126"/>
      <c r="E246" s="178"/>
      <c r="F246" s="126"/>
      <c r="G246" s="127"/>
      <c r="H246" s="127"/>
      <c r="I246" s="126"/>
      <c r="J246" s="126"/>
      <c r="K246" s="126"/>
      <c r="L246" s="127"/>
      <c r="M246" s="126"/>
      <c r="N246" s="126"/>
      <c r="O246" s="126"/>
      <c r="P246" s="126"/>
      <c r="Q246" s="127"/>
      <c r="R246" s="185"/>
      <c r="S246" s="126"/>
      <c r="T246" s="126"/>
      <c r="U246" s="126"/>
      <c r="V246" s="126"/>
      <c r="W246" s="126"/>
      <c r="X246" s="126"/>
      <c r="Y246" s="126"/>
      <c r="Z246" s="126"/>
      <c r="AA246" s="126"/>
      <c r="AB246" s="126"/>
      <c r="AC246" s="126"/>
    </row>
    <row r="247" spans="1:29" x14ac:dyDescent="0.25">
      <c r="A247" s="126" t="s">
        <v>10349</v>
      </c>
      <c r="B247" s="126"/>
      <c r="C247" s="126"/>
      <c r="D247" s="126"/>
      <c r="E247" s="178"/>
      <c r="F247" s="126"/>
      <c r="G247" s="127"/>
      <c r="H247" s="127"/>
      <c r="I247" s="126"/>
      <c r="J247" s="126"/>
      <c r="K247" s="126"/>
      <c r="L247" s="127"/>
      <c r="M247" s="126"/>
      <c r="N247" s="126"/>
      <c r="O247" s="126"/>
      <c r="P247" s="126"/>
      <c r="Q247" s="127"/>
      <c r="R247" s="185"/>
      <c r="S247" s="126"/>
      <c r="T247" s="126"/>
      <c r="U247" s="126"/>
      <c r="V247" s="126"/>
      <c r="W247" s="126"/>
      <c r="X247" s="126"/>
      <c r="Y247" s="126"/>
      <c r="Z247" s="126"/>
      <c r="AA247" s="126"/>
      <c r="AB247" s="126"/>
      <c r="AC247" s="126"/>
    </row>
    <row r="248" spans="1:29" x14ac:dyDescent="0.25">
      <c r="A248" s="126" t="s">
        <v>10350</v>
      </c>
      <c r="B248" s="126"/>
      <c r="C248" s="126"/>
      <c r="D248" s="126"/>
      <c r="E248" s="178"/>
      <c r="F248" s="126"/>
      <c r="G248" s="127"/>
      <c r="H248" s="127"/>
      <c r="I248" s="126"/>
      <c r="J248" s="126"/>
      <c r="K248" s="126"/>
      <c r="L248" s="127"/>
      <c r="M248" s="126"/>
      <c r="N248" s="126"/>
      <c r="O248" s="126"/>
      <c r="P248" s="126"/>
      <c r="Q248" s="127"/>
      <c r="R248" s="185"/>
      <c r="S248" s="126"/>
      <c r="T248" s="126"/>
      <c r="U248" s="126"/>
      <c r="V248" s="126"/>
      <c r="W248" s="126"/>
      <c r="X248" s="126"/>
      <c r="Y248" s="126"/>
      <c r="Z248" s="126"/>
      <c r="AA248" s="126"/>
      <c r="AB248" s="126"/>
      <c r="AC248" s="126"/>
    </row>
    <row r="249" spans="1:29" x14ac:dyDescent="0.25">
      <c r="A249" s="126" t="s">
        <v>10351</v>
      </c>
      <c r="B249" s="126"/>
      <c r="C249" s="126"/>
      <c r="D249" s="126"/>
      <c r="E249" s="178"/>
      <c r="F249" s="126"/>
      <c r="G249" s="127"/>
      <c r="H249" s="127"/>
      <c r="I249" s="126"/>
      <c r="J249" s="126"/>
      <c r="K249" s="126"/>
      <c r="L249" s="127"/>
      <c r="M249" s="126"/>
      <c r="N249" s="126"/>
      <c r="O249" s="126"/>
      <c r="P249" s="126"/>
      <c r="Q249" s="127"/>
      <c r="R249" s="185"/>
      <c r="S249" s="126"/>
      <c r="T249" s="126"/>
      <c r="U249" s="126"/>
      <c r="V249" s="126"/>
      <c r="W249" s="126"/>
      <c r="X249" s="126"/>
      <c r="Y249" s="126"/>
      <c r="Z249" s="126"/>
      <c r="AA249" s="126"/>
      <c r="AB249" s="126"/>
      <c r="AC249" s="126"/>
    </row>
    <row r="250" spans="1:29" x14ac:dyDescent="0.25">
      <c r="A250" s="126" t="s">
        <v>10352</v>
      </c>
      <c r="B250" s="126"/>
      <c r="C250" s="126"/>
      <c r="D250" s="126"/>
      <c r="E250" s="178"/>
      <c r="F250" s="126"/>
      <c r="G250" s="127"/>
      <c r="H250" s="127"/>
      <c r="I250" s="126"/>
      <c r="J250" s="126"/>
      <c r="K250" s="126"/>
      <c r="L250" s="127"/>
      <c r="M250" s="126"/>
      <c r="N250" s="126"/>
      <c r="O250" s="126"/>
      <c r="P250" s="126"/>
      <c r="Q250" s="127"/>
      <c r="R250" s="185"/>
      <c r="S250" s="126"/>
      <c r="T250" s="126"/>
      <c r="U250" s="126"/>
      <c r="V250" s="126"/>
      <c r="W250" s="126"/>
      <c r="X250" s="126"/>
      <c r="Y250" s="126"/>
      <c r="Z250" s="126"/>
      <c r="AA250" s="126"/>
      <c r="AB250" s="126"/>
      <c r="AC250" s="126"/>
    </row>
    <row r="251" spans="1:29" x14ac:dyDescent="0.25">
      <c r="A251" s="126" t="s">
        <v>10354</v>
      </c>
      <c r="B251" s="126"/>
      <c r="C251" s="126"/>
      <c r="D251" s="126"/>
      <c r="E251" s="178"/>
      <c r="F251" s="126"/>
      <c r="G251" s="127"/>
      <c r="H251" s="127"/>
      <c r="I251" s="126"/>
      <c r="J251" s="126"/>
      <c r="K251" s="126"/>
      <c r="L251" s="127"/>
      <c r="M251" s="126"/>
      <c r="N251" s="126"/>
      <c r="O251" s="126"/>
      <c r="P251" s="126"/>
      <c r="Q251" s="127"/>
      <c r="R251" s="185"/>
      <c r="S251" s="126"/>
      <c r="T251" s="126"/>
      <c r="U251" s="126"/>
      <c r="V251" s="126"/>
      <c r="W251" s="126"/>
      <c r="X251" s="126"/>
      <c r="Y251" s="126"/>
      <c r="Z251" s="126"/>
      <c r="AA251" s="126"/>
      <c r="AB251" s="126"/>
      <c r="AC251" s="126"/>
    </row>
    <row r="252" spans="1:29" x14ac:dyDescent="0.25">
      <c r="A252" s="126" t="s">
        <v>10355</v>
      </c>
      <c r="B252" s="126"/>
      <c r="C252" s="126"/>
      <c r="D252" s="126"/>
      <c r="E252" s="178"/>
      <c r="F252" s="126"/>
      <c r="G252" s="127"/>
      <c r="H252" s="127"/>
      <c r="I252" s="126"/>
      <c r="J252" s="126"/>
      <c r="K252" s="126"/>
      <c r="L252" s="127"/>
      <c r="M252" s="126"/>
      <c r="N252" s="126"/>
      <c r="O252" s="126"/>
      <c r="P252" s="126"/>
      <c r="Q252" s="127"/>
      <c r="R252" s="185"/>
      <c r="S252" s="126"/>
      <c r="T252" s="126"/>
      <c r="U252" s="126"/>
      <c r="V252" s="126"/>
      <c r="W252" s="126"/>
      <c r="X252" s="126"/>
      <c r="Y252" s="126"/>
      <c r="Z252" s="126"/>
      <c r="AA252" s="126"/>
      <c r="AB252" s="126"/>
      <c r="AC252" s="126"/>
    </row>
    <row r="253" spans="1:29" x14ac:dyDescent="0.25">
      <c r="A253" s="126" t="s">
        <v>10356</v>
      </c>
      <c r="B253" s="126"/>
      <c r="C253" s="126"/>
      <c r="D253" s="126"/>
      <c r="E253" s="178"/>
      <c r="F253" s="126"/>
      <c r="G253" s="127"/>
      <c r="H253" s="127"/>
      <c r="I253" s="126"/>
      <c r="J253" s="126"/>
      <c r="K253" s="126"/>
      <c r="L253" s="127"/>
      <c r="M253" s="126"/>
      <c r="N253" s="126"/>
      <c r="O253" s="126"/>
      <c r="P253" s="126"/>
      <c r="Q253" s="127"/>
      <c r="R253" s="185"/>
      <c r="S253" s="126"/>
      <c r="T253" s="126"/>
      <c r="U253" s="126"/>
      <c r="V253" s="126"/>
      <c r="W253" s="126"/>
      <c r="X253" s="126"/>
      <c r="Y253" s="126"/>
      <c r="Z253" s="126"/>
      <c r="AA253" s="126"/>
      <c r="AB253" s="126"/>
      <c r="AC253" s="126"/>
    </row>
    <row r="254" spans="1:29" x14ac:dyDescent="0.25">
      <c r="A254" s="126" t="s">
        <v>10357</v>
      </c>
      <c r="B254" s="126"/>
      <c r="C254" s="126"/>
      <c r="D254" s="126"/>
      <c r="E254" s="178"/>
      <c r="F254" s="126"/>
      <c r="G254" s="127"/>
      <c r="H254" s="127"/>
      <c r="I254" s="126"/>
      <c r="J254" s="126"/>
      <c r="K254" s="126"/>
      <c r="L254" s="127"/>
      <c r="M254" s="126"/>
      <c r="N254" s="126"/>
      <c r="O254" s="126"/>
      <c r="P254" s="126"/>
      <c r="Q254" s="127"/>
      <c r="R254" s="185"/>
      <c r="S254" s="126"/>
      <c r="T254" s="126"/>
      <c r="U254" s="126"/>
      <c r="V254" s="126"/>
      <c r="W254" s="126"/>
      <c r="X254" s="126"/>
      <c r="Y254" s="126"/>
      <c r="Z254" s="126"/>
      <c r="AA254" s="126"/>
      <c r="AB254" s="126"/>
      <c r="AC254" s="126"/>
    </row>
    <row r="255" spans="1:29" x14ac:dyDescent="0.25">
      <c r="A255" s="126" t="s">
        <v>10358</v>
      </c>
      <c r="B255" s="126"/>
      <c r="C255" s="126"/>
      <c r="D255" s="126"/>
      <c r="E255" s="178"/>
      <c r="F255" s="126"/>
      <c r="G255" s="127"/>
      <c r="H255" s="127"/>
      <c r="I255" s="126"/>
      <c r="J255" s="126"/>
      <c r="K255" s="126"/>
      <c r="L255" s="127"/>
      <c r="M255" s="126"/>
      <c r="N255" s="126"/>
      <c r="O255" s="126"/>
      <c r="P255" s="126"/>
      <c r="Q255" s="127"/>
      <c r="R255" s="185"/>
      <c r="S255" s="126"/>
      <c r="T255" s="126"/>
      <c r="U255" s="126"/>
      <c r="V255" s="126"/>
      <c r="W255" s="126"/>
      <c r="X255" s="126"/>
      <c r="Y255" s="126"/>
      <c r="Z255" s="126"/>
      <c r="AA255" s="126"/>
      <c r="AB255" s="126"/>
      <c r="AC255" s="126"/>
    </row>
    <row r="256" spans="1:29" x14ac:dyDescent="0.25">
      <c r="A256" s="126" t="s">
        <v>10359</v>
      </c>
      <c r="B256" s="126"/>
      <c r="C256" s="126"/>
      <c r="D256" s="126"/>
      <c r="E256" s="178"/>
      <c r="F256" s="126"/>
      <c r="G256" s="127"/>
      <c r="H256" s="127"/>
      <c r="I256" s="126"/>
      <c r="J256" s="126"/>
      <c r="K256" s="126"/>
      <c r="L256" s="127"/>
      <c r="M256" s="126"/>
      <c r="N256" s="126"/>
      <c r="O256" s="126"/>
      <c r="P256" s="126"/>
      <c r="Q256" s="127"/>
      <c r="R256" s="185"/>
      <c r="S256" s="126"/>
      <c r="T256" s="126"/>
      <c r="U256" s="126"/>
      <c r="V256" s="126"/>
      <c r="W256" s="126"/>
      <c r="X256" s="126"/>
      <c r="Y256" s="126"/>
      <c r="Z256" s="126"/>
      <c r="AA256" s="126"/>
      <c r="AB256" s="126"/>
      <c r="AC256" s="126"/>
    </row>
    <row r="257" spans="1:29" x14ac:dyDescent="0.25">
      <c r="A257" s="126" t="s">
        <v>10360</v>
      </c>
      <c r="B257" s="126"/>
      <c r="C257" s="126"/>
      <c r="D257" s="126"/>
      <c r="E257" s="178"/>
      <c r="F257" s="126"/>
      <c r="G257" s="127"/>
      <c r="H257" s="127"/>
      <c r="I257" s="126"/>
      <c r="J257" s="126"/>
      <c r="K257" s="126"/>
      <c r="L257" s="127"/>
      <c r="M257" s="126"/>
      <c r="N257" s="126"/>
      <c r="O257" s="126"/>
      <c r="P257" s="126"/>
      <c r="Q257" s="127"/>
      <c r="R257" s="185"/>
      <c r="S257" s="126"/>
      <c r="T257" s="126"/>
      <c r="U257" s="126"/>
      <c r="V257" s="126"/>
      <c r="W257" s="126"/>
      <c r="X257" s="126"/>
      <c r="Y257" s="126"/>
      <c r="Z257" s="126"/>
      <c r="AA257" s="126"/>
      <c r="AB257" s="126"/>
      <c r="AC257" s="126"/>
    </row>
    <row r="258" spans="1:29" x14ac:dyDescent="0.25">
      <c r="A258" s="126" t="s">
        <v>10361</v>
      </c>
      <c r="B258" s="126"/>
      <c r="C258" s="126"/>
      <c r="D258" s="126"/>
      <c r="E258" s="178"/>
      <c r="F258" s="126"/>
      <c r="G258" s="127"/>
      <c r="H258" s="127"/>
      <c r="I258" s="126"/>
      <c r="J258" s="126"/>
      <c r="K258" s="126"/>
      <c r="L258" s="127"/>
      <c r="M258" s="126"/>
      <c r="N258" s="126"/>
      <c r="O258" s="126"/>
      <c r="P258" s="126"/>
      <c r="Q258" s="127"/>
      <c r="R258" s="185"/>
      <c r="S258" s="126"/>
      <c r="T258" s="126"/>
      <c r="U258" s="126"/>
      <c r="V258" s="126"/>
      <c r="W258" s="126"/>
      <c r="X258" s="126"/>
      <c r="Y258" s="126"/>
      <c r="Z258" s="126"/>
      <c r="AA258" s="126"/>
      <c r="AB258" s="126"/>
      <c r="AC258" s="126"/>
    </row>
    <row r="259" spans="1:29" x14ac:dyDescent="0.25">
      <c r="A259" s="126" t="s">
        <v>10362</v>
      </c>
      <c r="B259" s="126"/>
      <c r="C259" s="126"/>
      <c r="D259" s="126"/>
      <c r="E259" s="178"/>
      <c r="F259" s="126"/>
      <c r="G259" s="127"/>
      <c r="H259" s="127"/>
      <c r="I259" s="126"/>
      <c r="J259" s="126"/>
      <c r="K259" s="126"/>
      <c r="L259" s="127"/>
      <c r="M259" s="126"/>
      <c r="N259" s="126"/>
      <c r="O259" s="126"/>
      <c r="P259" s="126"/>
      <c r="Q259" s="127"/>
      <c r="R259" s="185"/>
      <c r="S259" s="126"/>
      <c r="T259" s="126"/>
      <c r="U259" s="126"/>
      <c r="V259" s="126"/>
      <c r="W259" s="126"/>
      <c r="X259" s="126"/>
      <c r="Y259" s="126"/>
      <c r="Z259" s="126"/>
      <c r="AA259" s="126"/>
      <c r="AB259" s="126"/>
      <c r="AC259" s="126"/>
    </row>
    <row r="260" spans="1:29" x14ac:dyDescent="0.25">
      <c r="A260" s="126" t="s">
        <v>10363</v>
      </c>
      <c r="B260" s="126"/>
      <c r="C260" s="126"/>
      <c r="D260" s="126"/>
      <c r="E260" s="178"/>
      <c r="F260" s="126"/>
      <c r="G260" s="127"/>
      <c r="H260" s="127"/>
      <c r="I260" s="126"/>
      <c r="J260" s="126"/>
      <c r="K260" s="126"/>
      <c r="L260" s="127"/>
      <c r="M260" s="126"/>
      <c r="N260" s="126"/>
      <c r="O260" s="126"/>
      <c r="P260" s="126"/>
      <c r="Q260" s="127"/>
      <c r="R260" s="185"/>
      <c r="S260" s="126"/>
      <c r="T260" s="126"/>
      <c r="U260" s="126"/>
      <c r="V260" s="126"/>
      <c r="W260" s="126"/>
      <c r="X260" s="126"/>
      <c r="Y260" s="126"/>
      <c r="Z260" s="126"/>
      <c r="AA260" s="126"/>
      <c r="AB260" s="126"/>
      <c r="AC260" s="126"/>
    </row>
    <row r="261" spans="1:29" x14ac:dyDescent="0.25">
      <c r="A261" s="126" t="s">
        <v>10364</v>
      </c>
      <c r="B261" s="126"/>
      <c r="C261" s="126"/>
      <c r="D261" s="126"/>
      <c r="E261" s="178"/>
      <c r="F261" s="126"/>
      <c r="G261" s="127"/>
      <c r="H261" s="127"/>
      <c r="I261" s="126"/>
      <c r="J261" s="126"/>
      <c r="K261" s="126"/>
      <c r="L261" s="127"/>
      <c r="M261" s="126"/>
      <c r="N261" s="126"/>
      <c r="O261" s="126"/>
      <c r="P261" s="126"/>
      <c r="Q261" s="127"/>
      <c r="R261" s="185"/>
      <c r="S261" s="126"/>
      <c r="T261" s="126"/>
      <c r="U261" s="126"/>
      <c r="V261" s="126"/>
      <c r="W261" s="126"/>
      <c r="X261" s="126"/>
      <c r="Y261" s="126"/>
      <c r="Z261" s="126"/>
      <c r="AA261" s="126"/>
      <c r="AB261" s="126"/>
      <c r="AC261" s="126"/>
    </row>
    <row r="262" spans="1:29" x14ac:dyDescent="0.25">
      <c r="A262" s="126" t="s">
        <v>10365</v>
      </c>
      <c r="B262" s="126"/>
      <c r="C262" s="126"/>
      <c r="D262" s="126"/>
      <c r="E262" s="178"/>
      <c r="F262" s="126"/>
      <c r="G262" s="127"/>
      <c r="H262" s="127"/>
      <c r="I262" s="126"/>
      <c r="J262" s="126"/>
      <c r="K262" s="126"/>
      <c r="L262" s="127"/>
      <c r="M262" s="126"/>
      <c r="N262" s="126"/>
      <c r="O262" s="126"/>
      <c r="P262" s="126"/>
      <c r="Q262" s="127"/>
      <c r="R262" s="185"/>
      <c r="S262" s="126"/>
      <c r="T262" s="126"/>
      <c r="U262" s="126"/>
      <c r="V262" s="126"/>
      <c r="W262" s="126"/>
      <c r="X262" s="126"/>
      <c r="Y262" s="126"/>
      <c r="Z262" s="126"/>
      <c r="AA262" s="126"/>
      <c r="AB262" s="126"/>
      <c r="AC262" s="126"/>
    </row>
    <row r="263" spans="1:29" x14ac:dyDescent="0.25">
      <c r="A263" s="126" t="s">
        <v>10366</v>
      </c>
      <c r="B263" s="126"/>
      <c r="C263" s="126"/>
      <c r="D263" s="126"/>
      <c r="E263" s="178"/>
      <c r="F263" s="126"/>
      <c r="G263" s="127"/>
      <c r="H263" s="127"/>
      <c r="I263" s="126"/>
      <c r="J263" s="126"/>
      <c r="K263" s="126"/>
      <c r="L263" s="127"/>
      <c r="M263" s="126"/>
      <c r="N263" s="126"/>
      <c r="O263" s="126"/>
      <c r="P263" s="126"/>
      <c r="Q263" s="127"/>
      <c r="R263" s="185"/>
      <c r="S263" s="126"/>
      <c r="T263" s="126"/>
      <c r="U263" s="126"/>
      <c r="V263" s="126"/>
      <c r="W263" s="126"/>
      <c r="X263" s="126"/>
      <c r="Y263" s="126"/>
      <c r="Z263" s="126"/>
      <c r="AA263" s="126"/>
      <c r="AB263" s="126"/>
      <c r="AC263" s="126"/>
    </row>
    <row r="264" spans="1:29" x14ac:dyDescent="0.25">
      <c r="A264" s="126" t="s">
        <v>10367</v>
      </c>
      <c r="B264" s="126"/>
      <c r="C264" s="126"/>
      <c r="D264" s="126"/>
      <c r="E264" s="178"/>
      <c r="F264" s="126"/>
      <c r="G264" s="127"/>
      <c r="H264" s="127"/>
      <c r="I264" s="126"/>
      <c r="J264" s="126"/>
      <c r="K264" s="126"/>
      <c r="L264" s="127"/>
      <c r="M264" s="126"/>
      <c r="N264" s="126"/>
      <c r="O264" s="126"/>
      <c r="P264" s="126"/>
      <c r="Q264" s="127"/>
      <c r="R264" s="185"/>
      <c r="S264" s="126"/>
      <c r="T264" s="126"/>
      <c r="U264" s="126"/>
      <c r="V264" s="126"/>
      <c r="W264" s="126"/>
      <c r="X264" s="126"/>
      <c r="Y264" s="126"/>
      <c r="Z264" s="126"/>
      <c r="AA264" s="126"/>
      <c r="AB264" s="126"/>
      <c r="AC264" s="126"/>
    </row>
    <row r="265" spans="1:29" x14ac:dyDescent="0.25">
      <c r="A265" s="126" t="s">
        <v>10368</v>
      </c>
      <c r="B265" s="126"/>
      <c r="C265" s="126"/>
      <c r="D265" s="126"/>
      <c r="E265" s="178"/>
      <c r="F265" s="126"/>
      <c r="G265" s="127"/>
      <c r="H265" s="127"/>
      <c r="I265" s="126"/>
      <c r="J265" s="126"/>
      <c r="K265" s="126"/>
      <c r="L265" s="127"/>
      <c r="M265" s="126"/>
      <c r="N265" s="126"/>
      <c r="O265" s="126"/>
      <c r="P265" s="126"/>
      <c r="Q265" s="127"/>
      <c r="R265" s="185"/>
      <c r="S265" s="126"/>
      <c r="T265" s="126"/>
      <c r="U265" s="126"/>
      <c r="V265" s="126"/>
      <c r="W265" s="126"/>
      <c r="X265" s="126"/>
      <c r="Y265" s="126"/>
      <c r="Z265" s="126"/>
      <c r="AA265" s="126"/>
      <c r="AB265" s="126"/>
      <c r="AC265" s="126"/>
    </row>
    <row r="266" spans="1:29" x14ac:dyDescent="0.25">
      <c r="A266" s="126" t="s">
        <v>10369</v>
      </c>
      <c r="B266" s="126"/>
      <c r="C266" s="126"/>
      <c r="D266" s="126"/>
      <c r="E266" s="178"/>
      <c r="F266" s="126"/>
      <c r="G266" s="127"/>
      <c r="H266" s="127"/>
      <c r="I266" s="126"/>
      <c r="J266" s="126"/>
      <c r="K266" s="126"/>
      <c r="L266" s="127"/>
      <c r="M266" s="126"/>
      <c r="N266" s="126"/>
      <c r="O266" s="126"/>
      <c r="P266" s="126"/>
      <c r="Q266" s="127"/>
      <c r="R266" s="185"/>
      <c r="S266" s="126"/>
      <c r="T266" s="126"/>
      <c r="U266" s="126"/>
      <c r="V266" s="126"/>
      <c r="W266" s="126"/>
      <c r="X266" s="126"/>
      <c r="Y266" s="126"/>
      <c r="Z266" s="126"/>
      <c r="AA266" s="126"/>
      <c r="AB266" s="126"/>
      <c r="AC266" s="126"/>
    </row>
    <row r="267" spans="1:29" x14ac:dyDescent="0.25">
      <c r="A267" s="126" t="s">
        <v>10370</v>
      </c>
      <c r="B267" s="126"/>
      <c r="C267" s="126"/>
      <c r="D267" s="126"/>
      <c r="E267" s="178"/>
      <c r="F267" s="126"/>
      <c r="G267" s="127"/>
      <c r="H267" s="127"/>
      <c r="I267" s="126"/>
      <c r="J267" s="126"/>
      <c r="K267" s="126"/>
      <c r="L267" s="127"/>
      <c r="M267" s="126"/>
      <c r="N267" s="126"/>
      <c r="O267" s="126"/>
      <c r="P267" s="126"/>
      <c r="Q267" s="127"/>
      <c r="R267" s="185"/>
      <c r="S267" s="126"/>
      <c r="T267" s="126"/>
      <c r="U267" s="126"/>
      <c r="V267" s="126"/>
      <c r="W267" s="126"/>
      <c r="X267" s="126"/>
      <c r="Y267" s="126"/>
      <c r="Z267" s="126"/>
      <c r="AA267" s="126"/>
      <c r="AB267" s="126"/>
      <c r="AC267" s="126"/>
    </row>
    <row r="268" spans="1:29" x14ac:dyDescent="0.25">
      <c r="A268" s="126" t="s">
        <v>10371</v>
      </c>
      <c r="B268" s="126"/>
      <c r="C268" s="126"/>
      <c r="D268" s="126"/>
      <c r="E268" s="178"/>
      <c r="F268" s="126"/>
      <c r="G268" s="127"/>
      <c r="H268" s="127"/>
      <c r="I268" s="126"/>
      <c r="J268" s="126"/>
      <c r="K268" s="126"/>
      <c r="L268" s="127"/>
      <c r="M268" s="126"/>
      <c r="N268" s="126"/>
      <c r="O268" s="126"/>
      <c r="P268" s="126"/>
      <c r="Q268" s="127"/>
      <c r="R268" s="185"/>
      <c r="S268" s="126"/>
      <c r="T268" s="126"/>
      <c r="U268" s="126"/>
      <c r="V268" s="126"/>
      <c r="W268" s="126"/>
      <c r="X268" s="126"/>
      <c r="Y268" s="126"/>
      <c r="Z268" s="126"/>
      <c r="AA268" s="126"/>
      <c r="AB268" s="126"/>
      <c r="AC268" s="126"/>
    </row>
    <row r="269" spans="1:29" x14ac:dyDescent="0.25">
      <c r="A269" s="126" t="s">
        <v>10372</v>
      </c>
      <c r="B269" s="126"/>
      <c r="C269" s="126"/>
      <c r="D269" s="126"/>
      <c r="E269" s="178"/>
      <c r="F269" s="126"/>
      <c r="G269" s="127"/>
      <c r="H269" s="127"/>
      <c r="I269" s="126"/>
      <c r="J269" s="126"/>
      <c r="K269" s="126"/>
      <c r="L269" s="127"/>
      <c r="M269" s="126"/>
      <c r="N269" s="126"/>
      <c r="O269" s="126"/>
      <c r="P269" s="126"/>
      <c r="Q269" s="127"/>
      <c r="R269" s="185"/>
      <c r="S269" s="126"/>
      <c r="T269" s="126"/>
      <c r="U269" s="126"/>
      <c r="V269" s="126"/>
      <c r="W269" s="126"/>
      <c r="X269" s="126"/>
      <c r="Y269" s="126"/>
      <c r="Z269" s="126"/>
      <c r="AA269" s="126"/>
      <c r="AB269" s="126"/>
      <c r="AC269" s="126"/>
    </row>
    <row r="270" spans="1:29" x14ac:dyDescent="0.25">
      <c r="A270" s="126" t="s">
        <v>10373</v>
      </c>
      <c r="B270" s="126"/>
      <c r="C270" s="126"/>
      <c r="D270" s="126"/>
      <c r="E270" s="178"/>
      <c r="F270" s="126"/>
      <c r="G270" s="127"/>
      <c r="H270" s="127"/>
      <c r="I270" s="126"/>
      <c r="J270" s="126"/>
      <c r="K270" s="126"/>
      <c r="L270" s="127"/>
      <c r="M270" s="126"/>
      <c r="N270" s="126"/>
      <c r="O270" s="126"/>
      <c r="P270" s="126"/>
      <c r="Q270" s="127"/>
      <c r="R270" s="185"/>
      <c r="S270" s="126"/>
      <c r="T270" s="126"/>
      <c r="U270" s="126"/>
      <c r="V270" s="126"/>
      <c r="W270" s="126"/>
      <c r="X270" s="126"/>
      <c r="Y270" s="126"/>
      <c r="Z270" s="126"/>
      <c r="AA270" s="126"/>
      <c r="AB270" s="126"/>
      <c r="AC270" s="126"/>
    </row>
    <row r="271" spans="1:29" x14ac:dyDescent="0.25">
      <c r="A271" s="126" t="s">
        <v>10374</v>
      </c>
      <c r="B271" s="126"/>
      <c r="C271" s="126"/>
      <c r="D271" s="126"/>
      <c r="E271" s="178"/>
      <c r="F271" s="126"/>
      <c r="G271" s="127"/>
      <c r="H271" s="127"/>
      <c r="I271" s="126"/>
      <c r="J271" s="126"/>
      <c r="K271" s="126"/>
      <c r="L271" s="127"/>
      <c r="M271" s="126"/>
      <c r="N271" s="126"/>
      <c r="O271" s="126"/>
      <c r="P271" s="126"/>
      <c r="Q271" s="127"/>
      <c r="R271" s="185"/>
      <c r="S271" s="126"/>
      <c r="T271" s="126"/>
      <c r="U271" s="126"/>
      <c r="V271" s="126"/>
      <c r="W271" s="126"/>
      <c r="X271" s="126"/>
      <c r="Y271" s="126"/>
      <c r="Z271" s="126"/>
      <c r="AA271" s="126"/>
      <c r="AB271" s="126"/>
      <c r="AC271" s="126"/>
    </row>
    <row r="272" spans="1:29" x14ac:dyDescent="0.25">
      <c r="A272" s="126" t="s">
        <v>10375</v>
      </c>
      <c r="B272" s="126"/>
      <c r="C272" s="126"/>
      <c r="D272" s="126"/>
      <c r="E272" s="178"/>
      <c r="F272" s="126"/>
      <c r="G272" s="127"/>
      <c r="H272" s="127"/>
      <c r="I272" s="126"/>
      <c r="J272" s="126"/>
      <c r="K272" s="126"/>
      <c r="L272" s="127"/>
      <c r="M272" s="126"/>
      <c r="N272" s="126"/>
      <c r="O272" s="126"/>
      <c r="P272" s="126"/>
      <c r="Q272" s="127"/>
      <c r="R272" s="185"/>
      <c r="S272" s="126"/>
      <c r="T272" s="126"/>
      <c r="U272" s="126"/>
      <c r="V272" s="126"/>
      <c r="W272" s="126"/>
      <c r="X272" s="126"/>
      <c r="Y272" s="126"/>
      <c r="Z272" s="126"/>
      <c r="AA272" s="126"/>
      <c r="AB272" s="126"/>
      <c r="AC272" s="126"/>
    </row>
    <row r="273" spans="1:29" ht="14.25" customHeight="1" x14ac:dyDescent="0.25">
      <c r="A273" s="126" t="s">
        <v>10376</v>
      </c>
      <c r="B273" s="126"/>
      <c r="C273" s="126"/>
      <c r="D273" s="126"/>
      <c r="E273" s="126"/>
      <c r="F273" s="126"/>
      <c r="G273" s="127"/>
      <c r="H273" s="127"/>
      <c r="I273" s="126"/>
      <c r="J273" s="126"/>
      <c r="K273" s="126"/>
      <c r="L273" s="127"/>
      <c r="M273" s="126"/>
      <c r="N273" s="126"/>
      <c r="O273" s="126"/>
      <c r="P273" s="126"/>
      <c r="Q273" s="127"/>
      <c r="R273" s="185"/>
      <c r="S273" s="126"/>
      <c r="T273" s="126"/>
      <c r="U273" s="126"/>
      <c r="V273" s="126"/>
      <c r="W273" s="126"/>
      <c r="X273" s="126"/>
      <c r="Y273" s="126"/>
      <c r="Z273" s="126"/>
      <c r="AA273" s="126"/>
      <c r="AB273" s="126"/>
      <c r="AC273" s="126"/>
    </row>
    <row r="274" spans="1:29" x14ac:dyDescent="0.25">
      <c r="A274" s="126" t="s">
        <v>10377</v>
      </c>
      <c r="B274" s="126"/>
      <c r="C274" s="126"/>
      <c r="D274" s="126"/>
      <c r="E274" s="126"/>
      <c r="F274" s="126"/>
      <c r="G274" s="127"/>
      <c r="H274" s="127"/>
      <c r="I274" s="126"/>
      <c r="J274" s="126"/>
      <c r="K274" s="126"/>
      <c r="L274" s="127"/>
      <c r="M274" s="126"/>
      <c r="N274" s="126"/>
      <c r="O274" s="126"/>
      <c r="P274" s="126"/>
      <c r="Q274" s="127"/>
      <c r="R274" s="185"/>
      <c r="S274" s="126"/>
      <c r="T274" s="126"/>
      <c r="U274" s="126"/>
      <c r="V274" s="126"/>
      <c r="W274" s="126"/>
      <c r="X274" s="126"/>
      <c r="Y274" s="126"/>
      <c r="Z274" s="126"/>
      <c r="AA274" s="126"/>
      <c r="AB274" s="126"/>
      <c r="AC274" s="126"/>
    </row>
    <row r="275" spans="1:29" x14ac:dyDescent="0.25">
      <c r="A275" s="126" t="s">
        <v>10378</v>
      </c>
      <c r="B275" s="126"/>
      <c r="C275" s="126"/>
      <c r="D275" s="126"/>
      <c r="E275" s="126"/>
      <c r="F275" s="126"/>
      <c r="G275" s="127"/>
      <c r="H275" s="127"/>
      <c r="I275" s="126"/>
      <c r="J275" s="126"/>
      <c r="K275" s="126"/>
      <c r="L275" s="127"/>
      <c r="M275" s="126"/>
      <c r="N275" s="126"/>
      <c r="O275" s="126"/>
      <c r="P275" s="126"/>
      <c r="Q275" s="127"/>
      <c r="R275" s="185"/>
      <c r="S275" s="126"/>
      <c r="T275" s="126"/>
      <c r="U275" s="126"/>
      <c r="V275" s="126"/>
      <c r="W275" s="126"/>
      <c r="X275" s="126"/>
      <c r="Y275" s="126"/>
      <c r="Z275" s="126"/>
      <c r="AA275" s="126"/>
      <c r="AB275" s="126"/>
      <c r="AC275" s="126"/>
    </row>
    <row r="276" spans="1:29" x14ac:dyDescent="0.25">
      <c r="A276" s="126" t="s">
        <v>10379</v>
      </c>
      <c r="B276" s="126"/>
      <c r="C276" s="126"/>
      <c r="D276" s="126"/>
      <c r="E276" s="126"/>
      <c r="F276" s="126"/>
      <c r="G276" s="127"/>
      <c r="H276" s="127"/>
      <c r="I276" s="126"/>
      <c r="J276" s="126"/>
      <c r="K276" s="126"/>
      <c r="L276" s="127"/>
      <c r="M276" s="126"/>
      <c r="N276" s="126"/>
      <c r="O276" s="126"/>
      <c r="P276" s="126"/>
      <c r="Q276" s="127"/>
      <c r="R276" s="185"/>
      <c r="S276" s="126"/>
      <c r="T276" s="126"/>
      <c r="U276" s="126"/>
      <c r="V276" s="126"/>
      <c r="W276" s="126"/>
      <c r="X276" s="126"/>
      <c r="Y276" s="126"/>
      <c r="Z276" s="126"/>
      <c r="AA276" s="126"/>
      <c r="AB276" s="126"/>
      <c r="AC276" s="126"/>
    </row>
    <row r="277" spans="1:29" x14ac:dyDescent="0.25">
      <c r="A277" s="126" t="s">
        <v>10380</v>
      </c>
      <c r="B277" s="126"/>
      <c r="C277" s="126"/>
      <c r="D277" s="126"/>
      <c r="E277" s="126"/>
      <c r="F277" s="126"/>
      <c r="G277" s="127"/>
      <c r="H277" s="127"/>
      <c r="I277" s="126"/>
      <c r="J277" s="126"/>
      <c r="K277" s="126"/>
      <c r="L277" s="127"/>
      <c r="M277" s="126"/>
      <c r="N277" s="126"/>
      <c r="O277" s="126"/>
      <c r="P277" s="126"/>
      <c r="Q277" s="127"/>
      <c r="R277" s="185"/>
      <c r="S277" s="126"/>
      <c r="T277" s="126"/>
      <c r="U277" s="126"/>
      <c r="V277" s="126"/>
      <c r="W277" s="126"/>
      <c r="X277" s="126"/>
      <c r="Y277" s="126"/>
      <c r="Z277" s="126"/>
      <c r="AA277" s="126"/>
      <c r="AB277" s="126"/>
      <c r="AC277" s="126"/>
    </row>
    <row r="278" spans="1:29" x14ac:dyDescent="0.25">
      <c r="A278" s="126" t="s">
        <v>10381</v>
      </c>
      <c r="B278" s="126"/>
      <c r="C278" s="126"/>
      <c r="D278" s="126"/>
      <c r="E278" s="126"/>
      <c r="F278" s="126"/>
      <c r="G278" s="127"/>
      <c r="H278" s="127"/>
      <c r="I278" s="126"/>
      <c r="J278" s="126"/>
      <c r="K278" s="126"/>
      <c r="L278" s="127"/>
      <c r="M278" s="126"/>
      <c r="N278" s="126"/>
      <c r="O278" s="126"/>
      <c r="P278" s="126"/>
      <c r="Q278" s="127"/>
      <c r="R278" s="185"/>
      <c r="S278" s="126"/>
      <c r="T278" s="126"/>
      <c r="U278" s="126"/>
      <c r="V278" s="126"/>
      <c r="W278" s="126"/>
      <c r="X278" s="126"/>
      <c r="Y278" s="126"/>
      <c r="Z278" s="126"/>
      <c r="AA278" s="126"/>
      <c r="AB278" s="126"/>
      <c r="AC278" s="126"/>
    </row>
    <row r="279" spans="1:29" x14ac:dyDescent="0.25">
      <c r="A279" s="126" t="s">
        <v>10382</v>
      </c>
      <c r="B279" s="126"/>
      <c r="C279" s="126"/>
      <c r="D279" s="126"/>
      <c r="E279" s="126"/>
      <c r="F279" s="126"/>
      <c r="G279" s="127"/>
      <c r="H279" s="127"/>
      <c r="I279" s="126"/>
      <c r="J279" s="126"/>
      <c r="K279" s="126"/>
      <c r="L279" s="127"/>
      <c r="M279" s="126"/>
      <c r="N279" s="126"/>
      <c r="O279" s="126"/>
      <c r="P279" s="126"/>
      <c r="Q279" s="127"/>
      <c r="R279" s="185"/>
      <c r="S279" s="126"/>
      <c r="T279" s="126"/>
      <c r="U279" s="126"/>
      <c r="V279" s="126"/>
      <c r="W279" s="126"/>
      <c r="X279" s="126"/>
      <c r="Y279" s="126"/>
      <c r="Z279" s="126"/>
      <c r="AA279" s="126"/>
      <c r="AB279" s="126"/>
      <c r="AC279" s="126"/>
    </row>
    <row r="280" spans="1:29" x14ac:dyDescent="0.25">
      <c r="A280" s="126" t="s">
        <v>10383</v>
      </c>
      <c r="B280" s="126"/>
      <c r="C280" s="126"/>
      <c r="D280" s="126"/>
      <c r="E280" s="126"/>
      <c r="F280" s="126"/>
      <c r="G280" s="127"/>
      <c r="H280" s="127"/>
      <c r="I280" s="126"/>
      <c r="J280" s="126"/>
      <c r="K280" s="126"/>
      <c r="L280" s="127"/>
      <c r="M280" s="126"/>
      <c r="N280" s="126"/>
      <c r="O280" s="126"/>
      <c r="P280" s="126"/>
      <c r="Q280" s="127"/>
      <c r="R280" s="185"/>
      <c r="S280" s="126"/>
      <c r="T280" s="126"/>
      <c r="U280" s="126"/>
      <c r="V280" s="126"/>
      <c r="W280" s="126"/>
      <c r="X280" s="126"/>
      <c r="Y280" s="126"/>
      <c r="Z280" s="126"/>
      <c r="AA280" s="126"/>
      <c r="AB280" s="126"/>
      <c r="AC280" s="126"/>
    </row>
    <row r="281" spans="1:29" x14ac:dyDescent="0.25">
      <c r="A281" s="126" t="s">
        <v>10384</v>
      </c>
      <c r="B281" s="126"/>
      <c r="C281" s="126"/>
      <c r="D281" s="126"/>
      <c r="E281" s="126"/>
      <c r="F281" s="126"/>
      <c r="G281" s="127"/>
      <c r="H281" s="127"/>
      <c r="I281" s="126"/>
      <c r="J281" s="126"/>
      <c r="K281" s="126"/>
      <c r="L281" s="127"/>
      <c r="M281" s="126"/>
      <c r="N281" s="126"/>
      <c r="O281" s="126"/>
      <c r="P281" s="126"/>
      <c r="Q281" s="127"/>
      <c r="R281" s="185"/>
      <c r="S281" s="126"/>
      <c r="T281" s="126"/>
      <c r="U281" s="126"/>
      <c r="V281" s="126"/>
      <c r="W281" s="126"/>
      <c r="X281" s="126"/>
      <c r="Y281" s="126"/>
      <c r="Z281" s="126"/>
      <c r="AA281" s="126"/>
      <c r="AB281" s="126"/>
      <c r="AC281" s="126"/>
    </row>
    <row r="282" spans="1:29" x14ac:dyDescent="0.25">
      <c r="A282" s="126" t="s">
        <v>10385</v>
      </c>
      <c r="B282" s="126"/>
      <c r="C282" s="126"/>
      <c r="D282" s="126"/>
      <c r="E282" s="126"/>
      <c r="F282" s="126"/>
      <c r="G282" s="127"/>
      <c r="H282" s="127"/>
      <c r="I282" s="126"/>
      <c r="J282" s="126"/>
      <c r="K282" s="126"/>
      <c r="L282" s="127"/>
      <c r="M282" s="126"/>
      <c r="N282" s="126"/>
      <c r="O282" s="126"/>
      <c r="P282" s="126"/>
      <c r="Q282" s="127"/>
      <c r="R282" s="185"/>
      <c r="S282" s="126"/>
      <c r="T282" s="126"/>
      <c r="U282" s="126"/>
      <c r="V282" s="126"/>
      <c r="W282" s="126"/>
      <c r="X282" s="126"/>
      <c r="Y282" s="126"/>
      <c r="Z282" s="126"/>
      <c r="AA282" s="126"/>
      <c r="AB282" s="126"/>
      <c r="AC282" s="126"/>
    </row>
    <row r="283" spans="1:29" x14ac:dyDescent="0.25">
      <c r="A283" s="126" t="s">
        <v>10386</v>
      </c>
      <c r="B283" s="126"/>
      <c r="C283" s="126"/>
      <c r="D283" s="126"/>
      <c r="E283" s="126"/>
      <c r="F283" s="126"/>
      <c r="G283" s="127"/>
      <c r="H283" s="127"/>
      <c r="I283" s="126"/>
      <c r="J283" s="126"/>
      <c r="K283" s="126"/>
      <c r="L283" s="127"/>
      <c r="M283" s="126"/>
      <c r="N283" s="126"/>
      <c r="O283" s="126"/>
      <c r="P283" s="126"/>
      <c r="Q283" s="127"/>
      <c r="R283" s="185"/>
      <c r="S283" s="126"/>
      <c r="T283" s="126"/>
      <c r="U283" s="126"/>
      <c r="V283" s="126"/>
      <c r="W283" s="126"/>
      <c r="X283" s="126"/>
      <c r="Y283" s="126"/>
      <c r="Z283" s="126"/>
      <c r="AA283" s="126"/>
      <c r="AB283" s="126"/>
      <c r="AC283" s="126"/>
    </row>
    <row r="284" spans="1:29" x14ac:dyDescent="0.25">
      <c r="A284" s="126" t="s">
        <v>10387</v>
      </c>
      <c r="B284" s="126"/>
      <c r="C284" s="126"/>
      <c r="D284" s="126"/>
      <c r="E284" s="126"/>
      <c r="F284" s="126"/>
      <c r="G284" s="127"/>
      <c r="H284" s="127"/>
      <c r="I284" s="126"/>
      <c r="J284" s="126"/>
      <c r="K284" s="126"/>
      <c r="L284" s="127"/>
      <c r="M284" s="126"/>
      <c r="N284" s="126"/>
      <c r="O284" s="126"/>
      <c r="P284" s="126"/>
      <c r="Q284" s="127"/>
      <c r="R284" s="185"/>
      <c r="S284" s="126"/>
      <c r="T284" s="126"/>
      <c r="U284" s="126"/>
      <c r="V284" s="126"/>
      <c r="W284" s="126"/>
      <c r="X284" s="126"/>
      <c r="Y284" s="126"/>
      <c r="Z284" s="126"/>
      <c r="AA284" s="126"/>
      <c r="AB284" s="126"/>
      <c r="AC284" s="126"/>
    </row>
    <row r="285" spans="1:29" x14ac:dyDescent="0.25">
      <c r="A285" s="126" t="s">
        <v>10388</v>
      </c>
      <c r="B285" s="126"/>
      <c r="C285" s="126"/>
      <c r="D285" s="126"/>
      <c r="E285" s="126"/>
      <c r="F285" s="126"/>
      <c r="G285" s="127"/>
      <c r="H285" s="127"/>
      <c r="I285" s="126"/>
      <c r="J285" s="126"/>
      <c r="K285" s="126"/>
      <c r="L285" s="127"/>
      <c r="M285" s="126"/>
      <c r="N285" s="126"/>
      <c r="O285" s="126"/>
      <c r="P285" s="126"/>
      <c r="Q285" s="127"/>
      <c r="R285" s="185"/>
      <c r="S285" s="126"/>
      <c r="T285" s="126"/>
      <c r="U285" s="126"/>
      <c r="V285" s="126"/>
      <c r="W285" s="126"/>
      <c r="X285" s="126"/>
      <c r="Y285" s="126"/>
      <c r="Z285" s="126"/>
      <c r="AA285" s="126"/>
      <c r="AB285" s="126"/>
      <c r="AC285" s="126"/>
    </row>
    <row r="286" spans="1:29" x14ac:dyDescent="0.25">
      <c r="A286" s="126" t="s">
        <v>10389</v>
      </c>
      <c r="B286" s="126"/>
      <c r="C286" s="126"/>
      <c r="D286" s="126"/>
      <c r="E286" s="126"/>
      <c r="F286" s="126"/>
      <c r="G286" s="127"/>
      <c r="H286" s="127"/>
      <c r="I286" s="126"/>
      <c r="J286" s="126"/>
      <c r="K286" s="126"/>
      <c r="L286" s="127"/>
      <c r="M286" s="126"/>
      <c r="N286" s="126"/>
      <c r="O286" s="126"/>
      <c r="P286" s="126"/>
      <c r="Q286" s="127"/>
      <c r="R286" s="185"/>
      <c r="S286" s="126"/>
      <c r="T286" s="126"/>
      <c r="U286" s="126"/>
      <c r="V286" s="126"/>
      <c r="W286" s="126"/>
      <c r="X286" s="126"/>
      <c r="Y286" s="126"/>
      <c r="Z286" s="126"/>
      <c r="AA286" s="126"/>
      <c r="AB286" s="126"/>
      <c r="AC286" s="126"/>
    </row>
    <row r="287" spans="1:29" x14ac:dyDescent="0.25">
      <c r="A287" s="126" t="s">
        <v>10390</v>
      </c>
      <c r="B287" s="126"/>
      <c r="C287" s="126"/>
      <c r="D287" s="126"/>
      <c r="E287" s="126"/>
      <c r="F287" s="126"/>
      <c r="G287" s="127"/>
      <c r="H287" s="127"/>
      <c r="I287" s="126"/>
      <c r="J287" s="126"/>
      <c r="K287" s="126"/>
      <c r="L287" s="127"/>
      <c r="M287" s="126"/>
      <c r="N287" s="126"/>
      <c r="O287" s="126"/>
      <c r="P287" s="126"/>
      <c r="Q287" s="127"/>
      <c r="R287" s="185"/>
      <c r="S287" s="126"/>
      <c r="T287" s="126"/>
      <c r="U287" s="126"/>
      <c r="V287" s="126"/>
      <c r="W287" s="126"/>
      <c r="X287" s="126"/>
      <c r="Y287" s="126"/>
      <c r="Z287" s="126"/>
      <c r="AA287" s="126"/>
      <c r="AB287" s="126"/>
      <c r="AC287" s="126"/>
    </row>
    <row r="288" spans="1:29" x14ac:dyDescent="0.25">
      <c r="A288" s="126" t="s">
        <v>10391</v>
      </c>
      <c r="B288" s="126"/>
      <c r="C288" s="126"/>
      <c r="D288" s="126"/>
      <c r="E288" s="126"/>
      <c r="F288" s="126"/>
      <c r="G288" s="127"/>
      <c r="H288" s="127"/>
      <c r="I288" s="126"/>
      <c r="J288" s="126"/>
      <c r="K288" s="126"/>
      <c r="L288" s="127"/>
      <c r="M288" s="126"/>
      <c r="N288" s="126"/>
      <c r="O288" s="126"/>
      <c r="P288" s="126"/>
      <c r="Q288" s="127"/>
      <c r="R288" s="185"/>
      <c r="S288" s="126"/>
      <c r="T288" s="126"/>
      <c r="U288" s="126"/>
      <c r="V288" s="126"/>
      <c r="W288" s="126"/>
      <c r="X288" s="126"/>
      <c r="Y288" s="126"/>
      <c r="Z288" s="126"/>
      <c r="AA288" s="126"/>
      <c r="AB288" s="126"/>
      <c r="AC288" s="126"/>
    </row>
    <row r="289" spans="1:29" x14ac:dyDescent="0.25">
      <c r="A289" s="126" t="s">
        <v>10517</v>
      </c>
      <c r="B289" s="126"/>
      <c r="C289" s="126"/>
      <c r="D289" s="126"/>
      <c r="E289" s="126"/>
      <c r="F289" s="126"/>
      <c r="G289" s="127"/>
      <c r="H289" s="127"/>
      <c r="I289" s="126"/>
      <c r="J289" s="126"/>
      <c r="K289" s="126"/>
      <c r="L289" s="127"/>
      <c r="M289" s="126"/>
      <c r="N289" s="126"/>
      <c r="O289" s="126"/>
      <c r="P289" s="126"/>
      <c r="Q289" s="127"/>
      <c r="R289" s="185"/>
      <c r="S289" s="126"/>
      <c r="T289" s="126"/>
      <c r="U289" s="126"/>
      <c r="V289" s="126"/>
      <c r="W289" s="126"/>
      <c r="X289" s="126"/>
      <c r="Y289" s="126"/>
      <c r="Z289" s="126"/>
      <c r="AA289" s="126"/>
      <c r="AB289" s="126"/>
      <c r="AC289" s="126"/>
    </row>
    <row r="290" spans="1:29" x14ac:dyDescent="0.25">
      <c r="A290" s="243" t="s">
        <v>10518</v>
      </c>
      <c r="B290" s="126"/>
      <c r="C290" s="126"/>
      <c r="D290" s="126"/>
      <c r="E290" s="126"/>
      <c r="F290" s="126"/>
      <c r="G290" s="127"/>
      <c r="H290" s="127"/>
      <c r="I290" s="126"/>
      <c r="J290" s="126"/>
      <c r="K290" s="126"/>
      <c r="L290" s="127"/>
      <c r="M290" s="126"/>
      <c r="N290" s="126"/>
      <c r="O290" s="126"/>
      <c r="P290" s="126"/>
      <c r="Q290" s="127"/>
      <c r="R290" s="185"/>
      <c r="S290" s="126"/>
      <c r="T290" s="126"/>
      <c r="U290" s="126"/>
      <c r="V290" s="126"/>
      <c r="W290" s="126"/>
      <c r="X290" s="126"/>
      <c r="Y290" s="126"/>
      <c r="Z290" s="126"/>
      <c r="AA290" s="126"/>
      <c r="AB290" s="126"/>
      <c r="AC290" s="126"/>
    </row>
    <row r="291" spans="1:29" ht="12.75" customHeight="1" x14ac:dyDescent="0.25">
      <c r="A291" s="243" t="s">
        <v>10519</v>
      </c>
      <c r="B291" s="126"/>
      <c r="C291" s="126"/>
      <c r="D291" s="126"/>
      <c r="E291" s="126"/>
      <c r="F291" s="126"/>
      <c r="G291" s="127"/>
      <c r="H291" s="127"/>
      <c r="I291" s="126"/>
      <c r="J291" s="126"/>
      <c r="K291" s="126"/>
      <c r="L291" s="127"/>
      <c r="M291" s="126"/>
      <c r="N291" s="126"/>
      <c r="O291" s="126"/>
      <c r="P291" s="126"/>
      <c r="Q291" s="127"/>
      <c r="R291" s="185"/>
      <c r="S291" s="126"/>
      <c r="T291" s="126"/>
      <c r="U291" s="126"/>
      <c r="V291" s="126"/>
      <c r="W291" s="126"/>
      <c r="X291" s="126"/>
      <c r="Y291" s="126"/>
      <c r="Z291" s="126"/>
      <c r="AA291" s="126"/>
      <c r="AB291" s="126"/>
      <c r="AC291" s="126"/>
    </row>
    <row r="292" spans="1:29" x14ac:dyDescent="0.25">
      <c r="A292" s="243" t="s">
        <v>10520</v>
      </c>
      <c r="B292" s="126"/>
      <c r="C292" s="126"/>
      <c r="D292" s="126"/>
      <c r="E292" s="126"/>
      <c r="F292" s="126"/>
      <c r="G292" s="127"/>
      <c r="H292" s="127"/>
      <c r="I292" s="126"/>
      <c r="J292" s="126"/>
      <c r="K292" s="126"/>
      <c r="L292" s="127"/>
      <c r="M292" s="126"/>
      <c r="N292" s="126"/>
      <c r="O292" s="126"/>
      <c r="P292" s="126"/>
      <c r="Q292" s="127"/>
      <c r="R292" s="185"/>
      <c r="S292" s="126"/>
      <c r="T292" s="126"/>
      <c r="U292" s="126"/>
      <c r="V292" s="126"/>
      <c r="W292" s="126"/>
      <c r="X292" s="126"/>
      <c r="Y292" s="126"/>
      <c r="Z292" s="126"/>
      <c r="AA292" s="126"/>
      <c r="AB292" s="126"/>
      <c r="AC292" s="126"/>
    </row>
    <row r="293" spans="1:29" s="236" customFormat="1" x14ac:dyDescent="0.25">
      <c r="A293" s="243"/>
      <c r="B293" s="243"/>
      <c r="C293" s="243"/>
      <c r="D293" s="243"/>
      <c r="E293" s="243"/>
      <c r="F293" s="243"/>
      <c r="G293" s="244"/>
      <c r="H293" s="244"/>
      <c r="I293" s="243"/>
      <c r="J293" s="243"/>
      <c r="K293" s="243"/>
      <c r="L293" s="244"/>
      <c r="M293" s="243"/>
      <c r="N293" s="243"/>
      <c r="O293" s="243"/>
      <c r="P293" s="243"/>
      <c r="Q293" s="244"/>
      <c r="R293" s="249"/>
      <c r="S293" s="243"/>
      <c r="T293" s="243"/>
      <c r="U293" s="243"/>
      <c r="V293" s="243"/>
      <c r="W293" s="243"/>
      <c r="X293" s="243"/>
      <c r="Y293" s="243"/>
      <c r="Z293" s="243"/>
      <c r="AA293" s="243"/>
      <c r="AB293" s="243"/>
      <c r="AC293" s="243"/>
    </row>
    <row r="294" spans="1:29" s="236" customFormat="1" x14ac:dyDescent="0.25">
      <c r="A294" s="243"/>
      <c r="B294" s="243"/>
      <c r="C294" s="243"/>
      <c r="D294" s="243"/>
      <c r="E294" s="243"/>
      <c r="F294" s="243"/>
      <c r="G294" s="244"/>
      <c r="H294" s="244"/>
      <c r="I294" s="243"/>
      <c r="J294" s="243"/>
      <c r="K294" s="243"/>
      <c r="L294" s="244"/>
      <c r="M294" s="243"/>
      <c r="N294" s="243"/>
      <c r="O294" s="243"/>
      <c r="P294" s="243"/>
      <c r="Q294" s="244"/>
      <c r="R294" s="249"/>
      <c r="S294" s="243"/>
      <c r="T294" s="243"/>
      <c r="U294" s="243"/>
      <c r="V294" s="243"/>
      <c r="W294" s="243"/>
      <c r="X294" s="243"/>
      <c r="Y294" s="243"/>
      <c r="Z294" s="243"/>
      <c r="AA294" s="243"/>
      <c r="AB294" s="243"/>
      <c r="AC294" s="243"/>
    </row>
    <row r="295" spans="1:29" s="236" customFormat="1" x14ac:dyDescent="0.25">
      <c r="A295" s="243"/>
      <c r="B295" s="243"/>
      <c r="C295" s="243"/>
      <c r="D295" s="243"/>
      <c r="E295" s="243"/>
      <c r="F295" s="243"/>
      <c r="G295" s="244"/>
      <c r="H295" s="244"/>
      <c r="I295" s="243"/>
      <c r="J295" s="243"/>
      <c r="K295" s="243"/>
      <c r="L295" s="244"/>
      <c r="M295" s="243"/>
      <c r="N295" s="243"/>
      <c r="O295" s="243"/>
      <c r="P295" s="243"/>
      <c r="Q295" s="244"/>
      <c r="R295" s="249"/>
      <c r="S295" s="243"/>
      <c r="T295" s="243"/>
      <c r="U295" s="243"/>
      <c r="V295" s="243"/>
      <c r="W295" s="243"/>
      <c r="X295" s="243"/>
      <c r="Y295" s="243"/>
      <c r="Z295" s="243"/>
      <c r="AA295" s="243"/>
      <c r="AB295" s="243"/>
      <c r="AC295" s="243"/>
    </row>
    <row r="296" spans="1:29" x14ac:dyDescent="0.25">
      <c r="A296" s="126"/>
      <c r="B296" s="126"/>
      <c r="C296" s="126"/>
      <c r="D296" s="126"/>
      <c r="E296" s="126"/>
      <c r="F296" s="126"/>
      <c r="G296" s="127"/>
      <c r="H296" s="127"/>
      <c r="I296" s="126"/>
      <c r="J296" s="126"/>
      <c r="K296" s="126"/>
      <c r="L296" s="127"/>
      <c r="M296" s="126"/>
      <c r="N296" s="126"/>
      <c r="O296" s="126"/>
      <c r="P296" s="126"/>
      <c r="Q296" s="127"/>
      <c r="R296" s="185"/>
      <c r="S296" s="126"/>
      <c r="T296" s="126"/>
      <c r="U296" s="126"/>
      <c r="V296" s="126"/>
      <c r="W296" s="126"/>
      <c r="X296" s="126"/>
      <c r="Y296" s="126"/>
      <c r="Z296" s="126"/>
      <c r="AA296" s="126"/>
      <c r="AB296" s="126"/>
      <c r="AC296" s="126"/>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D2E846F2-05CE-4580-BFDA-2D1CC49A5FA7}">
          <x14:formula1>
            <xm:f>DropDown!$F$3:$F$6</xm:f>
          </x14:formula1>
          <xm:sqref>F5:F163 F273:F296 F207:F241</xm:sqref>
        </x14:dataValidation>
        <x14:dataValidation type="list" allowBlank="1" showInputMessage="1" showErrorMessage="1" xr:uid="{52DB9A8D-2083-414D-BDB4-8284B0E58F34}">
          <x14:formula1>
            <xm:f>DropDown!$C$3:$C$8</xm:f>
          </x14:formula1>
          <xm:sqref>E5:E163 E273:E296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T138"/>
  <sheetViews>
    <sheetView topLeftCell="A71" zoomScaleNormal="100" workbookViewId="0">
      <pane xSplit="1" topLeftCell="B1" activePane="topRight" state="frozen"/>
      <selection pane="topRight" activeCell="A116" sqref="A86:A116"/>
    </sheetView>
  </sheetViews>
  <sheetFormatPr defaultColWidth="8.85546875" defaultRowHeight="15" x14ac:dyDescent="0.25"/>
  <cols>
    <col min="1" max="1" width="26" customWidth="1"/>
    <col min="2" max="2" width="41.140625" customWidth="1"/>
    <col min="3" max="26" width="20.7109375" customWidth="1"/>
  </cols>
  <sheetData>
    <row r="1" spans="1:20" ht="155.25" customHeight="1" x14ac:dyDescent="0.25">
      <c r="A1" s="215" t="s">
        <v>6597</v>
      </c>
      <c r="B1" s="215"/>
      <c r="C1" s="215"/>
      <c r="D1" s="215"/>
      <c r="E1" s="215"/>
      <c r="F1" s="215"/>
      <c r="G1" s="215"/>
      <c r="H1" s="215"/>
    </row>
    <row r="2" spans="1:20" ht="28.5" customHeight="1" x14ac:dyDescent="0.25">
      <c r="A2" s="88"/>
      <c r="B2" s="88"/>
      <c r="C2" s="89"/>
    </row>
    <row r="3" spans="1:20" s="16" customFormat="1" ht="32.25" customHeight="1" x14ac:dyDescent="0.25">
      <c r="A3" s="16" t="s">
        <v>1902</v>
      </c>
      <c r="B3" s="16" t="s">
        <v>1931</v>
      </c>
      <c r="C3" s="16" t="s">
        <v>1940</v>
      </c>
      <c r="D3" s="16" t="s">
        <v>1932</v>
      </c>
      <c r="E3" s="16" t="s">
        <v>1933</v>
      </c>
      <c r="F3" s="16" t="s">
        <v>1934</v>
      </c>
      <c r="G3" s="16" t="s">
        <v>8554</v>
      </c>
      <c r="H3" s="16" t="s">
        <v>8555</v>
      </c>
      <c r="I3" s="15" t="s">
        <v>1937</v>
      </c>
      <c r="J3" s="16" t="s">
        <v>6443</v>
      </c>
      <c r="K3" s="15" t="s">
        <v>1938</v>
      </c>
      <c r="L3" s="16" t="s">
        <v>1947</v>
      </c>
      <c r="M3" s="16" t="s">
        <v>8557</v>
      </c>
      <c r="N3" s="15" t="s">
        <v>8563</v>
      </c>
      <c r="O3" s="16" t="s">
        <v>8556</v>
      </c>
      <c r="P3" s="16" t="s">
        <v>8558</v>
      </c>
      <c r="Q3" s="16" t="s">
        <v>8559</v>
      </c>
      <c r="R3" s="16" t="s">
        <v>8560</v>
      </c>
      <c r="S3" s="16" t="s">
        <v>8562</v>
      </c>
      <c r="T3" s="16" t="s">
        <v>8564</v>
      </c>
    </row>
    <row r="4" spans="1:20" x14ac:dyDescent="0.25">
      <c r="A4" s="4" t="s">
        <v>202</v>
      </c>
      <c r="B4" s="4" t="s">
        <v>203</v>
      </c>
      <c r="C4" s="4" t="s">
        <v>3967</v>
      </c>
      <c r="D4" s="4" t="s">
        <v>204</v>
      </c>
      <c r="E4" s="4" t="s">
        <v>205</v>
      </c>
      <c r="F4" s="4" t="s">
        <v>206</v>
      </c>
      <c r="G4" s="4" t="s">
        <v>207</v>
      </c>
      <c r="H4" s="4" t="s">
        <v>208</v>
      </c>
      <c r="I4" s="4" t="s">
        <v>209</v>
      </c>
      <c r="J4" s="4" t="s">
        <v>3968</v>
      </c>
      <c r="K4" s="4" t="s">
        <v>210</v>
      </c>
      <c r="L4" s="4" t="s">
        <v>3969</v>
      </c>
      <c r="M4" s="4" t="s">
        <v>3970</v>
      </c>
      <c r="N4" s="4" t="s">
        <v>3971</v>
      </c>
      <c r="O4" s="4" t="s">
        <v>3953</v>
      </c>
      <c r="P4" s="4" t="s">
        <v>3955</v>
      </c>
      <c r="Q4" s="4" t="s">
        <v>3959</v>
      </c>
      <c r="R4" s="4" t="s">
        <v>3960</v>
      </c>
      <c r="S4" s="4" t="s">
        <v>3958</v>
      </c>
      <c r="T4" s="4" t="s">
        <v>3954</v>
      </c>
    </row>
    <row r="5" spans="1:20" x14ac:dyDescent="0.25">
      <c r="A5" s="126" t="s">
        <v>9225</v>
      </c>
      <c r="B5" s="126"/>
      <c r="C5" s="126" t="s">
        <v>8578</v>
      </c>
      <c r="D5" s="126" t="s">
        <v>1708</v>
      </c>
      <c r="E5" s="126" t="s">
        <v>8579</v>
      </c>
      <c r="F5" s="126" t="s">
        <v>8580</v>
      </c>
      <c r="G5" s="105">
        <v>39.450000000000003</v>
      </c>
      <c r="H5" s="105">
        <v>115.08</v>
      </c>
      <c r="I5" s="105">
        <v>42</v>
      </c>
      <c r="J5" s="21"/>
      <c r="K5" s="105">
        <v>80</v>
      </c>
      <c r="L5" s="105"/>
      <c r="M5" s="126"/>
      <c r="N5" s="126"/>
      <c r="O5" s="126"/>
      <c r="P5" s="126"/>
      <c r="Q5" s="126"/>
      <c r="R5" s="126"/>
      <c r="S5" s="126"/>
      <c r="T5" s="126"/>
    </row>
    <row r="6" spans="1:20" x14ac:dyDescent="0.25">
      <c r="A6" s="126" t="s">
        <v>9238</v>
      </c>
      <c r="B6" s="126"/>
      <c r="C6" s="126" t="s">
        <v>8602</v>
      </c>
      <c r="D6" s="126" t="s">
        <v>8565</v>
      </c>
      <c r="E6" s="126" t="s">
        <v>8600</v>
      </c>
      <c r="F6" s="126" t="s">
        <v>8601</v>
      </c>
      <c r="G6" s="105"/>
      <c r="H6" s="105"/>
      <c r="I6" s="105"/>
      <c r="J6" s="21"/>
      <c r="K6" s="105">
        <v>200</v>
      </c>
      <c r="L6" s="105"/>
      <c r="M6" s="126"/>
      <c r="N6" s="126"/>
      <c r="O6" s="126"/>
      <c r="P6" s="126"/>
      <c r="Q6" s="126"/>
      <c r="R6" s="126"/>
      <c r="S6" s="126"/>
      <c r="T6" s="126"/>
    </row>
    <row r="7" spans="1:20" x14ac:dyDescent="0.25">
      <c r="A7" s="126" t="s">
        <v>9245</v>
      </c>
      <c r="B7" s="126"/>
      <c r="C7" s="126" t="s">
        <v>8622</v>
      </c>
      <c r="D7" s="126" t="s">
        <v>1707</v>
      </c>
      <c r="E7" s="126" t="s">
        <v>8623</v>
      </c>
      <c r="F7" s="126"/>
      <c r="G7" s="105">
        <v>-39.78</v>
      </c>
      <c r="H7" s="105">
        <v>-73.23</v>
      </c>
      <c r="I7" s="105"/>
      <c r="J7" s="21"/>
      <c r="K7" s="105"/>
      <c r="L7" s="105"/>
      <c r="M7" s="126"/>
      <c r="N7" s="126"/>
      <c r="O7" s="126"/>
      <c r="P7" s="126"/>
      <c r="Q7" s="126"/>
      <c r="R7" s="126"/>
      <c r="S7" s="126"/>
      <c r="T7" s="126"/>
    </row>
    <row r="8" spans="1:20" x14ac:dyDescent="0.25">
      <c r="A8" s="126" t="s">
        <v>9304</v>
      </c>
      <c r="B8" s="126" t="s">
        <v>9304</v>
      </c>
      <c r="C8" s="126"/>
      <c r="D8" s="126"/>
      <c r="E8" s="126" t="s">
        <v>8649</v>
      </c>
      <c r="F8" s="126"/>
      <c r="G8" s="105">
        <v>41.45</v>
      </c>
      <c r="H8" s="105">
        <v>15.6</v>
      </c>
      <c r="I8" s="105">
        <v>90</v>
      </c>
      <c r="J8" s="21"/>
      <c r="K8" s="105"/>
      <c r="L8" s="105"/>
      <c r="M8" s="126"/>
      <c r="N8" s="126" t="s">
        <v>8650</v>
      </c>
      <c r="O8" s="126"/>
      <c r="P8" s="126"/>
      <c r="Q8" s="126"/>
      <c r="R8" s="126"/>
      <c r="S8" s="126"/>
      <c r="T8" s="126"/>
    </row>
    <row r="9" spans="1:20" x14ac:dyDescent="0.25">
      <c r="A9" s="126" t="s">
        <v>9358</v>
      </c>
      <c r="B9" s="126" t="s">
        <v>9358</v>
      </c>
      <c r="C9" s="126" t="s">
        <v>8684</v>
      </c>
      <c r="D9" s="126" t="s">
        <v>1681</v>
      </c>
      <c r="E9" s="126" t="s">
        <v>8574</v>
      </c>
      <c r="F9" s="126" t="s">
        <v>8575</v>
      </c>
      <c r="G9" s="105">
        <v>-36.75</v>
      </c>
      <c r="H9" s="105">
        <v>142.11000000000001</v>
      </c>
      <c r="I9" s="105">
        <v>128</v>
      </c>
      <c r="J9" s="21"/>
      <c r="K9" s="105"/>
      <c r="L9" s="105"/>
      <c r="M9" s="126"/>
      <c r="N9" s="126" t="s">
        <v>8685</v>
      </c>
      <c r="O9" s="126"/>
      <c r="P9" s="126"/>
      <c r="Q9" s="126"/>
      <c r="R9" s="126"/>
      <c r="S9" s="126"/>
      <c r="T9" s="126"/>
    </row>
    <row r="10" spans="1:20" x14ac:dyDescent="0.25">
      <c r="A10" s="126" t="s">
        <v>9385</v>
      </c>
      <c r="B10" s="126" t="s">
        <v>9383</v>
      </c>
      <c r="C10" s="126"/>
      <c r="D10" s="126" t="s">
        <v>1734</v>
      </c>
      <c r="E10" s="126" t="s">
        <v>8716</v>
      </c>
      <c r="F10" s="126"/>
      <c r="G10" s="105">
        <v>49.465000000000003</v>
      </c>
      <c r="H10" s="105">
        <v>2.0720000000000001</v>
      </c>
      <c r="I10" s="105">
        <v>112</v>
      </c>
      <c r="J10" s="21"/>
      <c r="K10" s="105"/>
      <c r="L10" s="105"/>
      <c r="M10" s="126"/>
      <c r="N10" s="126"/>
      <c r="O10" s="126"/>
      <c r="P10" s="126"/>
      <c r="Q10" s="126"/>
      <c r="R10" s="126"/>
      <c r="S10" s="126"/>
      <c r="T10" s="126"/>
    </row>
    <row r="11" spans="1:20" x14ac:dyDescent="0.25">
      <c r="A11" s="126" t="s">
        <v>9386</v>
      </c>
      <c r="B11" s="126" t="s">
        <v>9384</v>
      </c>
      <c r="C11" s="126"/>
      <c r="D11" s="126" t="s">
        <v>1734</v>
      </c>
      <c r="E11" s="126" t="s">
        <v>8715</v>
      </c>
      <c r="F11" s="126"/>
      <c r="G11" s="105">
        <v>49.543999999999997</v>
      </c>
      <c r="H11" s="105">
        <v>2.3879999999999999</v>
      </c>
      <c r="I11" s="105">
        <v>135</v>
      </c>
      <c r="J11" s="21"/>
      <c r="K11" s="105">
        <v>120</v>
      </c>
      <c r="L11" s="105"/>
      <c r="M11" s="126"/>
      <c r="N11" s="126"/>
      <c r="O11" s="126"/>
      <c r="P11" s="126"/>
      <c r="Q11" s="126"/>
      <c r="R11" s="126"/>
      <c r="S11" s="126"/>
      <c r="T11" s="126"/>
    </row>
    <row r="12" spans="1:20" x14ac:dyDescent="0.25">
      <c r="A12" s="126" t="s">
        <v>9414</v>
      </c>
      <c r="B12" s="126" t="s">
        <v>9414</v>
      </c>
      <c r="C12" s="126" t="s">
        <v>8726</v>
      </c>
      <c r="D12" s="126" t="s">
        <v>1708</v>
      </c>
      <c r="E12" s="126" t="s">
        <v>8727</v>
      </c>
      <c r="F12" s="126" t="s">
        <v>8728</v>
      </c>
      <c r="G12" s="105">
        <v>35.270000000000003</v>
      </c>
      <c r="H12" s="105">
        <v>107.5</v>
      </c>
      <c r="I12" s="105">
        <v>1254</v>
      </c>
      <c r="J12" s="21"/>
      <c r="K12" s="105">
        <v>150</v>
      </c>
      <c r="L12" s="105"/>
      <c r="M12" s="126"/>
      <c r="N12" s="126"/>
      <c r="O12" s="126"/>
      <c r="P12" s="126"/>
      <c r="Q12" s="126"/>
      <c r="R12" s="126"/>
      <c r="S12" s="126"/>
      <c r="T12" s="126"/>
    </row>
    <row r="13" spans="1:20" x14ac:dyDescent="0.25">
      <c r="A13" s="126" t="s">
        <v>9426</v>
      </c>
      <c r="B13" s="126" t="s">
        <v>9426</v>
      </c>
      <c r="C13" s="126" t="s">
        <v>8744</v>
      </c>
      <c r="D13" s="126" t="s">
        <v>1708</v>
      </c>
      <c r="E13" s="126"/>
      <c r="F13" s="126"/>
      <c r="G13" s="105">
        <v>37.880000000000003</v>
      </c>
      <c r="H13" s="105">
        <v>114.68</v>
      </c>
      <c r="I13" s="105">
        <v>50.1</v>
      </c>
      <c r="J13" s="21"/>
      <c r="K13" s="105"/>
      <c r="L13" s="105"/>
      <c r="M13" s="126"/>
      <c r="N13" s="126" t="s">
        <v>8745</v>
      </c>
      <c r="O13" s="126"/>
      <c r="P13" s="126"/>
      <c r="Q13" s="126"/>
      <c r="R13" s="126"/>
      <c r="S13" s="126"/>
      <c r="T13" s="126"/>
    </row>
    <row r="14" spans="1:20" x14ac:dyDescent="0.25">
      <c r="A14" s="126" t="s">
        <v>9453</v>
      </c>
      <c r="B14" s="126" t="s">
        <v>9453</v>
      </c>
      <c r="C14" s="126" t="s">
        <v>8649</v>
      </c>
      <c r="D14" s="126" t="s">
        <v>1756</v>
      </c>
      <c r="E14" s="126"/>
      <c r="F14" s="126"/>
      <c r="G14" s="105">
        <v>41.47</v>
      </c>
      <c r="H14" s="105">
        <v>15.53</v>
      </c>
      <c r="I14" s="105">
        <v>75</v>
      </c>
      <c r="J14" s="21"/>
      <c r="K14" s="105"/>
      <c r="L14" s="105"/>
      <c r="M14" s="126"/>
      <c r="N14" s="126"/>
      <c r="O14" s="126"/>
      <c r="P14" s="126"/>
      <c r="Q14" s="126"/>
      <c r="R14" s="126"/>
      <c r="S14" s="126"/>
      <c r="T14" s="126"/>
    </row>
    <row r="15" spans="1:20" x14ac:dyDescent="0.25">
      <c r="A15" s="126" t="s">
        <v>9464</v>
      </c>
      <c r="B15" s="126" t="s">
        <v>9464</v>
      </c>
      <c r="C15" s="126" t="s">
        <v>8973</v>
      </c>
      <c r="D15" s="126" t="s">
        <v>1799</v>
      </c>
      <c r="E15" s="126" t="s">
        <v>8975</v>
      </c>
      <c r="F15" s="126"/>
      <c r="G15" s="105">
        <v>43.75</v>
      </c>
      <c r="H15" s="105">
        <v>172.25</v>
      </c>
      <c r="I15" s="105"/>
      <c r="J15" s="21"/>
      <c r="K15" s="105"/>
      <c r="L15" s="105"/>
      <c r="M15" s="126"/>
      <c r="N15" s="126" t="s">
        <v>9175</v>
      </c>
      <c r="O15" s="126"/>
      <c r="P15" s="126"/>
      <c r="Q15" s="126"/>
      <c r="R15" s="126"/>
      <c r="S15" s="126"/>
      <c r="T15" s="126"/>
    </row>
    <row r="16" spans="1:20" x14ac:dyDescent="0.25">
      <c r="A16" s="126" t="s">
        <v>9464</v>
      </c>
      <c r="B16" s="126" t="s">
        <v>9464</v>
      </c>
      <c r="C16" s="126" t="s">
        <v>8974</v>
      </c>
      <c r="D16" s="126" t="s">
        <v>1799</v>
      </c>
      <c r="E16" s="126" t="s">
        <v>8975</v>
      </c>
      <c r="F16" s="126"/>
      <c r="G16" s="105">
        <v>43.97</v>
      </c>
      <c r="H16" s="105">
        <v>171.8</v>
      </c>
      <c r="I16" s="105"/>
      <c r="J16" s="21"/>
      <c r="K16" s="105"/>
      <c r="L16" s="105"/>
      <c r="M16" s="126"/>
      <c r="N16" s="126" t="s">
        <v>9175</v>
      </c>
      <c r="O16" s="126"/>
      <c r="P16" s="126"/>
      <c r="Q16" s="126"/>
      <c r="R16" s="126"/>
      <c r="S16" s="126"/>
      <c r="T16" s="126"/>
    </row>
    <row r="17" spans="1:20" x14ac:dyDescent="0.25">
      <c r="A17" s="126" t="s">
        <v>9519</v>
      </c>
      <c r="B17" s="126" t="s">
        <v>9519</v>
      </c>
      <c r="C17" s="126" t="s">
        <v>9185</v>
      </c>
      <c r="D17" s="126" t="s">
        <v>1756</v>
      </c>
      <c r="E17" s="126" t="s">
        <v>9186</v>
      </c>
      <c r="F17" s="126"/>
      <c r="G17" s="105">
        <v>39.4</v>
      </c>
      <c r="H17" s="105">
        <v>9.0833329999999997</v>
      </c>
      <c r="I17" s="105">
        <v>80</v>
      </c>
      <c r="J17" s="21"/>
      <c r="K17" s="105"/>
      <c r="L17" s="105"/>
      <c r="M17" s="126"/>
      <c r="N17" s="126" t="s">
        <v>9188</v>
      </c>
      <c r="O17" s="126"/>
      <c r="P17" s="126"/>
      <c r="Q17" s="126"/>
      <c r="R17" s="126"/>
      <c r="S17" s="126"/>
      <c r="T17" s="126"/>
    </row>
    <row r="18" spans="1:20" x14ac:dyDescent="0.25">
      <c r="A18" s="126" t="s">
        <v>9520</v>
      </c>
      <c r="B18" s="126" t="s">
        <v>9520</v>
      </c>
      <c r="C18" s="126" t="s">
        <v>9184</v>
      </c>
      <c r="D18" s="126" t="s">
        <v>1756</v>
      </c>
      <c r="E18" s="126" t="s">
        <v>9186</v>
      </c>
      <c r="F18" s="126"/>
      <c r="G18" s="105">
        <v>39.4</v>
      </c>
      <c r="H18" s="105">
        <v>9.0833329999999997</v>
      </c>
      <c r="I18" s="105">
        <v>114</v>
      </c>
      <c r="J18" s="21"/>
      <c r="K18" s="105"/>
      <c r="L18" s="105"/>
      <c r="M18" s="126"/>
      <c r="N18" s="126" t="s">
        <v>9187</v>
      </c>
      <c r="O18" s="126"/>
      <c r="P18" s="126"/>
      <c r="Q18" s="126"/>
      <c r="R18" s="126"/>
      <c r="S18" s="126"/>
      <c r="T18" s="126"/>
    </row>
    <row r="19" spans="1:20" x14ac:dyDescent="0.25">
      <c r="A19" s="126" t="s">
        <v>9634</v>
      </c>
      <c r="B19" s="126" t="s">
        <v>9634</v>
      </c>
      <c r="C19" s="126"/>
      <c r="D19" s="129" t="s">
        <v>1798</v>
      </c>
      <c r="E19" s="126"/>
      <c r="F19" s="126" t="s">
        <v>9564</v>
      </c>
      <c r="G19" s="105"/>
      <c r="H19" s="105"/>
      <c r="I19" s="105"/>
      <c r="J19" s="21"/>
      <c r="K19" s="105"/>
      <c r="L19" s="105"/>
      <c r="M19" s="126"/>
      <c r="N19" s="126" t="s">
        <v>9617</v>
      </c>
      <c r="O19" s="126"/>
      <c r="P19" s="126"/>
      <c r="Q19" s="126"/>
      <c r="R19" s="126"/>
      <c r="S19" s="126"/>
      <c r="T19" s="126"/>
    </row>
    <row r="20" spans="1:20" x14ac:dyDescent="0.25">
      <c r="A20" s="126" t="s">
        <v>9633</v>
      </c>
      <c r="B20" s="126" t="s">
        <v>9633</v>
      </c>
      <c r="C20" s="126"/>
      <c r="D20" s="129" t="s">
        <v>1798</v>
      </c>
      <c r="E20" s="126"/>
      <c r="F20" s="126" t="s">
        <v>9622</v>
      </c>
      <c r="G20" s="105"/>
      <c r="H20" s="105"/>
      <c r="I20" s="105"/>
      <c r="J20" s="21"/>
      <c r="K20" s="105"/>
      <c r="L20" s="105"/>
      <c r="M20" s="126"/>
      <c r="N20" s="126"/>
      <c r="O20" s="126"/>
      <c r="P20" s="126"/>
      <c r="Q20" s="126"/>
      <c r="R20" s="126"/>
      <c r="S20" s="126"/>
      <c r="T20" s="126"/>
    </row>
    <row r="21" spans="1:20" x14ac:dyDescent="0.25">
      <c r="A21" s="126" t="s">
        <v>9809</v>
      </c>
      <c r="B21" s="126" t="s">
        <v>9809</v>
      </c>
      <c r="C21" s="126"/>
      <c r="D21" s="129" t="s">
        <v>1734</v>
      </c>
      <c r="E21" s="126" t="s">
        <v>9638</v>
      </c>
      <c r="F21" s="126"/>
      <c r="G21" s="105">
        <v>43.53</v>
      </c>
      <c r="H21" s="105">
        <v>1.58</v>
      </c>
      <c r="I21" s="105"/>
      <c r="J21" s="21"/>
      <c r="K21" s="105">
        <v>3</v>
      </c>
      <c r="L21" s="105"/>
      <c r="M21" s="126"/>
      <c r="N21" s="126" t="s">
        <v>9639</v>
      </c>
      <c r="O21" s="126"/>
      <c r="P21" s="126"/>
      <c r="Q21" s="126"/>
      <c r="R21" s="126"/>
      <c r="S21" s="126"/>
      <c r="T21" s="126"/>
    </row>
    <row r="22" spans="1:20" x14ac:dyDescent="0.25">
      <c r="A22" s="126" t="s">
        <v>9808</v>
      </c>
      <c r="B22" s="126" t="s">
        <v>9808</v>
      </c>
      <c r="C22" s="126"/>
      <c r="D22" s="129" t="s">
        <v>9694</v>
      </c>
      <c r="E22" s="126" t="s">
        <v>9695</v>
      </c>
      <c r="F22" s="126"/>
      <c r="G22" s="105">
        <v>12.52</v>
      </c>
      <c r="H22" s="105">
        <v>-8.07</v>
      </c>
      <c r="I22" s="105"/>
      <c r="J22" s="21"/>
      <c r="K22" s="105"/>
      <c r="L22" s="105"/>
      <c r="M22" s="126"/>
      <c r="N22" s="126"/>
      <c r="O22" s="126"/>
      <c r="P22" s="126"/>
      <c r="Q22" s="126"/>
      <c r="R22" s="126"/>
      <c r="S22" s="126"/>
      <c r="T22" s="126"/>
    </row>
    <row r="23" spans="1:20" x14ac:dyDescent="0.25">
      <c r="A23" s="126" t="s">
        <v>9810</v>
      </c>
      <c r="B23" s="126" t="s">
        <v>9810</v>
      </c>
      <c r="C23" s="126" t="s">
        <v>9752</v>
      </c>
      <c r="D23" s="126"/>
      <c r="E23" s="126" t="s">
        <v>9753</v>
      </c>
      <c r="F23" s="126"/>
      <c r="G23" s="105">
        <v>9.1</v>
      </c>
      <c r="H23" s="105">
        <v>37.15</v>
      </c>
      <c r="I23" s="105"/>
      <c r="J23" s="21"/>
      <c r="K23" s="105"/>
      <c r="L23" s="105"/>
      <c r="M23" s="126"/>
      <c r="N23" s="126" t="s">
        <v>9786</v>
      </c>
      <c r="O23" s="126"/>
      <c r="P23" s="126"/>
      <c r="Q23" s="126"/>
      <c r="R23" s="126"/>
      <c r="S23" s="126"/>
      <c r="T23" s="126"/>
    </row>
    <row r="24" spans="1:20" x14ac:dyDescent="0.25">
      <c r="A24" s="126" t="s">
        <v>9814</v>
      </c>
      <c r="B24" s="126"/>
      <c r="C24" s="126" t="s">
        <v>9855</v>
      </c>
      <c r="D24" s="126"/>
      <c r="E24" s="126"/>
      <c r="F24" s="126"/>
      <c r="G24" s="105">
        <v>-22.68</v>
      </c>
      <c r="H24" s="105">
        <v>-47.63</v>
      </c>
      <c r="I24" s="105">
        <v>560</v>
      </c>
      <c r="J24" s="21"/>
      <c r="K24" s="105"/>
      <c r="L24" s="105"/>
      <c r="M24" s="126"/>
      <c r="N24" s="126"/>
      <c r="O24" s="126"/>
      <c r="P24" s="126"/>
      <c r="Q24" s="126"/>
      <c r="R24" s="126"/>
      <c r="S24" s="126"/>
      <c r="T24" s="126"/>
    </row>
    <row r="25" spans="1:20" x14ac:dyDescent="0.25">
      <c r="A25" s="126" t="s">
        <v>9815</v>
      </c>
      <c r="B25" s="126"/>
      <c r="C25" s="126" t="s">
        <v>9855</v>
      </c>
      <c r="D25" s="126"/>
      <c r="E25" s="126"/>
      <c r="F25" s="126"/>
      <c r="G25" s="105">
        <v>-22.68</v>
      </c>
      <c r="H25" s="105">
        <v>-47.63</v>
      </c>
      <c r="I25" s="105">
        <v>560</v>
      </c>
      <c r="J25" s="21"/>
      <c r="K25" s="105"/>
      <c r="L25" s="105"/>
      <c r="M25" s="126"/>
      <c r="N25" s="126"/>
      <c r="O25" s="126"/>
      <c r="P25" s="126"/>
      <c r="Q25" s="126"/>
      <c r="R25" s="126"/>
      <c r="S25" s="126"/>
      <c r="T25" s="126"/>
    </row>
    <row r="26" spans="1:20" x14ac:dyDescent="0.25">
      <c r="A26" s="126" t="s">
        <v>9816</v>
      </c>
      <c r="B26" s="126"/>
      <c r="C26" s="126" t="s">
        <v>9855</v>
      </c>
      <c r="D26" s="126"/>
      <c r="E26" s="126"/>
      <c r="F26" s="126"/>
      <c r="G26" s="105">
        <v>-22.68</v>
      </c>
      <c r="H26" s="105">
        <v>-47.63</v>
      </c>
      <c r="I26" s="105">
        <v>560</v>
      </c>
      <c r="J26" s="21"/>
      <c r="K26" s="105"/>
      <c r="L26" s="105"/>
      <c r="M26" s="126"/>
      <c r="N26" s="126"/>
      <c r="O26" s="126"/>
      <c r="P26" s="126"/>
      <c r="Q26" s="126"/>
      <c r="R26" s="126"/>
      <c r="S26" s="126"/>
      <c r="T26" s="126"/>
    </row>
    <row r="27" spans="1:20" x14ac:dyDescent="0.25">
      <c r="A27" s="126" t="s">
        <v>9817</v>
      </c>
      <c r="B27" s="126"/>
      <c r="C27" s="126" t="s">
        <v>9855</v>
      </c>
      <c r="D27" s="126"/>
      <c r="E27" s="126"/>
      <c r="F27" s="126"/>
      <c r="G27" s="105">
        <v>-22.68</v>
      </c>
      <c r="H27" s="105">
        <v>-47.63</v>
      </c>
      <c r="I27" s="105">
        <v>560</v>
      </c>
      <c r="J27" s="21"/>
      <c r="K27" s="105"/>
      <c r="L27" s="105"/>
      <c r="M27" s="126"/>
      <c r="N27" s="126"/>
      <c r="O27" s="126"/>
      <c r="P27" s="126"/>
      <c r="Q27" s="126"/>
      <c r="R27" s="126"/>
      <c r="S27" s="126"/>
      <c r="T27" s="126"/>
    </row>
    <row r="28" spans="1:20" x14ac:dyDescent="0.25">
      <c r="A28" s="126" t="s">
        <v>9818</v>
      </c>
      <c r="B28" s="126"/>
      <c r="C28" s="126" t="s">
        <v>9855</v>
      </c>
      <c r="D28" s="126"/>
      <c r="E28" s="126"/>
      <c r="F28" s="126"/>
      <c r="G28" s="105">
        <v>-22.68</v>
      </c>
      <c r="H28" s="105">
        <v>-47.63</v>
      </c>
      <c r="I28" s="105">
        <v>560</v>
      </c>
      <c r="J28" s="21"/>
      <c r="K28" s="105"/>
      <c r="L28" s="105"/>
      <c r="M28" s="126"/>
      <c r="N28" s="126"/>
      <c r="O28" s="126"/>
      <c r="P28" s="126"/>
      <c r="Q28" s="126"/>
      <c r="R28" s="126"/>
      <c r="S28" s="126"/>
      <c r="T28" s="126"/>
    </row>
    <row r="29" spans="1:20" x14ac:dyDescent="0.25">
      <c r="A29" s="126" t="s">
        <v>9819</v>
      </c>
      <c r="B29" s="126"/>
      <c r="C29" s="126" t="s">
        <v>9855</v>
      </c>
      <c r="D29" s="126"/>
      <c r="E29" s="126"/>
      <c r="F29" s="126"/>
      <c r="G29" s="105">
        <v>-22.68</v>
      </c>
      <c r="H29" s="105">
        <v>-47.63</v>
      </c>
      <c r="I29" s="105">
        <v>560</v>
      </c>
      <c r="J29" s="21"/>
      <c r="K29" s="105"/>
      <c r="L29" s="105"/>
      <c r="M29" s="126"/>
      <c r="N29" s="126"/>
      <c r="O29" s="126"/>
      <c r="P29" s="126"/>
      <c r="Q29" s="126"/>
      <c r="R29" s="126"/>
      <c r="S29" s="126"/>
      <c r="T29" s="126"/>
    </row>
    <row r="30" spans="1:20" x14ac:dyDescent="0.25">
      <c r="A30" s="126" t="s">
        <v>9820</v>
      </c>
      <c r="B30" s="126"/>
      <c r="C30" s="126" t="s">
        <v>9855</v>
      </c>
      <c r="D30" s="126"/>
      <c r="E30" s="126"/>
      <c r="F30" s="126"/>
      <c r="G30" s="105">
        <v>-22.68</v>
      </c>
      <c r="H30" s="105">
        <v>-47.63</v>
      </c>
      <c r="I30" s="105">
        <v>560</v>
      </c>
      <c r="J30" s="21"/>
      <c r="K30" s="105"/>
      <c r="L30" s="105"/>
      <c r="M30" s="126"/>
      <c r="N30" s="126"/>
      <c r="O30" s="126"/>
      <c r="P30" s="126"/>
      <c r="Q30" s="126"/>
      <c r="R30" s="126"/>
      <c r="S30" s="126"/>
      <c r="T30" s="126"/>
    </row>
    <row r="31" spans="1:20" ht="15.75" x14ac:dyDescent="0.25">
      <c r="A31" s="126" t="s">
        <v>9821</v>
      </c>
      <c r="B31" s="126"/>
      <c r="C31" s="126" t="s">
        <v>9855</v>
      </c>
      <c r="D31" s="126"/>
      <c r="E31" s="126"/>
      <c r="F31" s="126"/>
      <c r="G31" s="105">
        <v>-22.68</v>
      </c>
      <c r="H31" s="105">
        <v>-47.63</v>
      </c>
      <c r="I31" s="105">
        <v>560</v>
      </c>
      <c r="J31" s="21"/>
      <c r="K31" s="105"/>
      <c r="L31" s="105"/>
      <c r="M31" s="126"/>
      <c r="N31" s="126"/>
      <c r="O31" s="126"/>
      <c r="P31" s="126"/>
      <c r="Q31" s="126"/>
      <c r="R31" s="126"/>
      <c r="S31" s="126"/>
      <c r="T31" s="126"/>
    </row>
    <row r="32" spans="1:20" ht="15.75" x14ac:dyDescent="0.25">
      <c r="A32" s="126" t="s">
        <v>9822</v>
      </c>
      <c r="B32" s="126"/>
      <c r="C32" s="126" t="s">
        <v>9855</v>
      </c>
      <c r="D32" s="126"/>
      <c r="E32" s="126"/>
      <c r="F32" s="126"/>
      <c r="G32" s="105">
        <v>-22.68</v>
      </c>
      <c r="H32" s="105">
        <v>-47.63</v>
      </c>
      <c r="I32" s="105">
        <v>560</v>
      </c>
      <c r="J32" s="21"/>
      <c r="K32" s="105"/>
      <c r="L32" s="105"/>
      <c r="M32" s="126"/>
      <c r="N32" s="126"/>
      <c r="O32" s="126"/>
      <c r="P32" s="126"/>
      <c r="Q32" s="126"/>
      <c r="R32" s="126"/>
      <c r="S32" s="126"/>
      <c r="T32" s="126"/>
    </row>
    <row r="33" spans="1:20" ht="15.75" x14ac:dyDescent="0.25">
      <c r="A33" s="126" t="s">
        <v>9823</v>
      </c>
      <c r="B33" s="126"/>
      <c r="C33" s="126" t="s">
        <v>9855</v>
      </c>
      <c r="D33" s="126"/>
      <c r="E33" s="126"/>
      <c r="F33" s="126"/>
      <c r="G33" s="105">
        <v>-22.68</v>
      </c>
      <c r="H33" s="105">
        <v>-47.63</v>
      </c>
      <c r="I33" s="105">
        <v>560</v>
      </c>
      <c r="J33" s="21"/>
      <c r="K33" s="105"/>
      <c r="L33" s="105"/>
      <c r="M33" s="126"/>
      <c r="N33" s="126"/>
      <c r="O33" s="126"/>
      <c r="P33" s="126"/>
      <c r="Q33" s="126"/>
      <c r="R33" s="126"/>
      <c r="S33" s="126"/>
      <c r="T33" s="126"/>
    </row>
    <row r="34" spans="1:20" ht="15.75" x14ac:dyDescent="0.25">
      <c r="A34" s="126" t="s">
        <v>9824</v>
      </c>
      <c r="B34" s="126"/>
      <c r="C34" s="126" t="s">
        <v>9855</v>
      </c>
      <c r="D34" s="126"/>
      <c r="E34" s="126"/>
      <c r="F34" s="126"/>
      <c r="G34" s="105">
        <v>-22.68</v>
      </c>
      <c r="H34" s="105">
        <v>-47.63</v>
      </c>
      <c r="I34" s="105">
        <v>560</v>
      </c>
      <c r="J34" s="21"/>
      <c r="K34" s="105"/>
      <c r="L34" s="105"/>
      <c r="M34" s="126"/>
      <c r="N34" s="126"/>
      <c r="O34" s="126"/>
      <c r="P34" s="126"/>
      <c r="Q34" s="126"/>
      <c r="R34" s="126"/>
      <c r="S34" s="126"/>
      <c r="T34" s="126"/>
    </row>
    <row r="35" spans="1:20" ht="15.75" x14ac:dyDescent="0.25">
      <c r="A35" s="126" t="s">
        <v>9825</v>
      </c>
      <c r="B35" s="126"/>
      <c r="C35" s="126" t="s">
        <v>9851</v>
      </c>
      <c r="D35" s="126"/>
      <c r="E35" s="126"/>
      <c r="F35" s="126"/>
      <c r="G35" s="105">
        <v>-20.079999999999998</v>
      </c>
      <c r="H35" s="105">
        <v>-51.3</v>
      </c>
      <c r="I35" s="105">
        <v>335</v>
      </c>
      <c r="J35" s="21"/>
      <c r="K35" s="105"/>
      <c r="L35" s="105"/>
      <c r="M35" s="126"/>
      <c r="N35" s="126"/>
      <c r="O35" s="126"/>
      <c r="P35" s="126"/>
      <c r="Q35" s="126"/>
      <c r="R35" s="126"/>
      <c r="S35" s="126"/>
      <c r="T35" s="126"/>
    </row>
    <row r="36" spans="1:20" ht="15.75" x14ac:dyDescent="0.25">
      <c r="A36" s="126" t="s">
        <v>9826</v>
      </c>
      <c r="B36" s="126"/>
      <c r="C36" s="126" t="s">
        <v>9852</v>
      </c>
      <c r="D36" s="126"/>
      <c r="E36" s="126"/>
      <c r="F36" s="126"/>
      <c r="G36" s="105">
        <v>-48.32</v>
      </c>
      <c r="H36" s="105">
        <v>-48.32</v>
      </c>
      <c r="I36" s="105">
        <v>590</v>
      </c>
      <c r="J36" s="21"/>
      <c r="K36" s="105"/>
      <c r="L36" s="105"/>
      <c r="M36" s="126"/>
      <c r="N36" s="126"/>
      <c r="O36" s="126"/>
      <c r="P36" s="126"/>
      <c r="Q36" s="126"/>
      <c r="R36" s="126"/>
      <c r="S36" s="126"/>
      <c r="T36" s="126"/>
    </row>
    <row r="37" spans="1:20" ht="15.75" x14ac:dyDescent="0.25">
      <c r="A37" s="126" t="s">
        <v>9827</v>
      </c>
      <c r="B37" s="126"/>
      <c r="C37" s="126" t="s">
        <v>9853</v>
      </c>
      <c r="D37" s="126"/>
      <c r="E37" s="126"/>
      <c r="F37" s="126"/>
      <c r="G37" s="105">
        <v>-48.53</v>
      </c>
      <c r="H37" s="105">
        <v>-48.53</v>
      </c>
      <c r="I37" s="105">
        <v>500</v>
      </c>
      <c r="J37" s="21"/>
      <c r="K37" s="105"/>
      <c r="L37" s="105"/>
      <c r="M37" s="126"/>
      <c r="N37" s="126"/>
      <c r="O37" s="126"/>
      <c r="P37" s="126"/>
      <c r="Q37" s="126"/>
      <c r="R37" s="126"/>
      <c r="S37" s="126"/>
      <c r="T37" s="126"/>
    </row>
    <row r="38" spans="1:20" ht="15.75" x14ac:dyDescent="0.25">
      <c r="A38" s="126" t="s">
        <v>9828</v>
      </c>
      <c r="B38" s="126"/>
      <c r="C38" s="126" t="s">
        <v>9854</v>
      </c>
      <c r="D38" s="126"/>
      <c r="E38" s="126"/>
      <c r="F38" s="126"/>
      <c r="G38" s="105">
        <v>-22.68</v>
      </c>
      <c r="H38" s="105">
        <v>-36.17</v>
      </c>
      <c r="I38" s="105">
        <v>16</v>
      </c>
      <c r="J38" s="21"/>
      <c r="K38" s="105"/>
      <c r="L38" s="105"/>
      <c r="M38" s="126"/>
      <c r="N38" s="126"/>
      <c r="O38" s="126"/>
      <c r="P38" s="126"/>
      <c r="Q38" s="126"/>
      <c r="R38" s="126"/>
      <c r="S38" s="126"/>
      <c r="T38" s="126"/>
    </row>
    <row r="39" spans="1:20" ht="15.75" x14ac:dyDescent="0.25">
      <c r="A39" s="126" t="s">
        <v>9829</v>
      </c>
      <c r="B39" s="126"/>
      <c r="C39" s="126" t="s">
        <v>9855</v>
      </c>
      <c r="D39" s="126"/>
      <c r="E39" s="126"/>
      <c r="F39" s="126"/>
      <c r="G39" s="105">
        <v>-22.68</v>
      </c>
      <c r="H39" s="105">
        <v>-47.63</v>
      </c>
      <c r="I39" s="105">
        <v>560</v>
      </c>
      <c r="J39" s="21"/>
      <c r="K39" s="105"/>
      <c r="L39" s="105"/>
      <c r="M39" s="126"/>
      <c r="N39" s="126"/>
      <c r="O39" s="126"/>
      <c r="P39" s="126"/>
      <c r="Q39" s="126"/>
      <c r="R39" s="126"/>
      <c r="S39" s="126"/>
      <c r="T39" s="126"/>
    </row>
    <row r="40" spans="1:20" ht="15.75" x14ac:dyDescent="0.25">
      <c r="A40" s="126" t="s">
        <v>9830</v>
      </c>
      <c r="B40" s="126"/>
      <c r="C40" s="126" t="s">
        <v>9855</v>
      </c>
      <c r="D40" s="126"/>
      <c r="E40" s="126"/>
      <c r="F40" s="126"/>
      <c r="G40" s="105">
        <v>-22.68</v>
      </c>
      <c r="H40" s="105">
        <v>-47.63</v>
      </c>
      <c r="I40" s="105">
        <v>560</v>
      </c>
      <c r="J40" s="21"/>
      <c r="K40" s="105"/>
      <c r="L40" s="105"/>
      <c r="M40" s="126"/>
      <c r="N40" s="126"/>
      <c r="O40" s="126"/>
      <c r="P40" s="126"/>
      <c r="Q40" s="126"/>
      <c r="R40" s="126"/>
      <c r="S40" s="126"/>
      <c r="T40" s="126"/>
    </row>
    <row r="41" spans="1:20" ht="15.75" x14ac:dyDescent="0.25">
      <c r="A41" s="126" t="s">
        <v>9831</v>
      </c>
      <c r="B41" s="126"/>
      <c r="C41" s="126" t="s">
        <v>9855</v>
      </c>
      <c r="D41" s="126"/>
      <c r="E41" s="126"/>
      <c r="F41" s="126"/>
      <c r="G41" s="105">
        <v>-22.68</v>
      </c>
      <c r="H41" s="105">
        <v>-47.63</v>
      </c>
      <c r="I41" s="105">
        <v>560</v>
      </c>
      <c r="J41" s="21"/>
      <c r="K41" s="105"/>
      <c r="L41" s="105"/>
      <c r="M41" s="126"/>
      <c r="N41" s="126"/>
      <c r="O41" s="126"/>
      <c r="P41" s="126"/>
      <c r="Q41" s="126"/>
      <c r="R41" s="126"/>
      <c r="S41" s="126"/>
      <c r="T41" s="126"/>
    </row>
    <row r="42" spans="1:20" ht="15.75" x14ac:dyDescent="0.25">
      <c r="A42" s="126" t="s">
        <v>9832</v>
      </c>
      <c r="B42" s="126"/>
      <c r="C42" s="126" t="s">
        <v>9855</v>
      </c>
      <c r="D42" s="126"/>
      <c r="E42" s="126"/>
      <c r="F42" s="126"/>
      <c r="G42" s="105">
        <v>-22.68</v>
      </c>
      <c r="H42" s="105">
        <v>-47.63</v>
      </c>
      <c r="I42" s="105">
        <v>560</v>
      </c>
      <c r="J42" s="21"/>
      <c r="K42" s="105"/>
      <c r="L42" s="105"/>
      <c r="M42" s="126"/>
      <c r="N42" s="126"/>
      <c r="O42" s="126"/>
      <c r="P42" s="126"/>
      <c r="Q42" s="126"/>
      <c r="R42" s="126"/>
      <c r="S42" s="126"/>
      <c r="T42" s="126"/>
    </row>
    <row r="43" spans="1:20" ht="15.75" x14ac:dyDescent="0.25">
      <c r="A43" s="126" t="s">
        <v>9833</v>
      </c>
      <c r="B43" s="126"/>
      <c r="C43" s="126" t="s">
        <v>9855</v>
      </c>
      <c r="D43" s="126"/>
      <c r="E43" s="126"/>
      <c r="F43" s="126"/>
      <c r="G43" s="105">
        <v>-22.68</v>
      </c>
      <c r="H43" s="105">
        <v>-47.63</v>
      </c>
      <c r="I43" s="105">
        <v>560</v>
      </c>
      <c r="J43" s="21"/>
      <c r="K43" s="105"/>
      <c r="L43" s="105"/>
      <c r="M43" s="126"/>
      <c r="N43" s="126"/>
      <c r="O43" s="126"/>
      <c r="P43" s="126"/>
      <c r="Q43" s="126"/>
      <c r="R43" s="126"/>
      <c r="S43" s="126"/>
      <c r="T43" s="126"/>
    </row>
    <row r="44" spans="1:20" ht="15.75" x14ac:dyDescent="0.25">
      <c r="A44" s="126" t="s">
        <v>9834</v>
      </c>
      <c r="B44" s="126"/>
      <c r="C44" s="126" t="s">
        <v>9855</v>
      </c>
      <c r="D44" s="126"/>
      <c r="E44" s="126"/>
      <c r="F44" s="126"/>
      <c r="G44" s="105">
        <v>-22.68</v>
      </c>
      <c r="H44" s="105">
        <v>-47.63</v>
      </c>
      <c r="I44" s="105">
        <v>560</v>
      </c>
      <c r="J44" s="21"/>
      <c r="K44" s="105"/>
      <c r="L44" s="105"/>
      <c r="M44" s="126"/>
      <c r="N44" s="126"/>
      <c r="O44" s="126"/>
      <c r="P44" s="126"/>
      <c r="Q44" s="126"/>
      <c r="R44" s="126"/>
      <c r="S44" s="126"/>
      <c r="T44" s="126"/>
    </row>
    <row r="45" spans="1:20" ht="15.75" x14ac:dyDescent="0.25">
      <c r="A45" s="126" t="s">
        <v>9811</v>
      </c>
      <c r="B45" s="126"/>
      <c r="C45" s="126" t="s">
        <v>9855</v>
      </c>
      <c r="D45" s="126"/>
      <c r="E45" s="126"/>
      <c r="F45" s="126"/>
      <c r="G45" s="105">
        <v>-22.68</v>
      </c>
      <c r="H45" s="105">
        <v>-47.63</v>
      </c>
      <c r="I45" s="105">
        <v>560</v>
      </c>
      <c r="J45" s="21"/>
      <c r="K45" s="105"/>
      <c r="L45" s="105"/>
      <c r="M45" s="126"/>
      <c r="N45" s="126"/>
      <c r="O45" s="126"/>
      <c r="P45" s="126"/>
      <c r="Q45" s="126"/>
      <c r="R45" s="126"/>
      <c r="S45" s="126"/>
      <c r="T45" s="126"/>
    </row>
    <row r="46" spans="1:20" x14ac:dyDescent="0.25">
      <c r="A46" s="126" t="s">
        <v>10004</v>
      </c>
      <c r="B46" s="126" t="s">
        <v>10004</v>
      </c>
      <c r="C46" s="126"/>
      <c r="D46" s="129" t="s">
        <v>1731</v>
      </c>
      <c r="E46" s="126" t="s">
        <v>10005</v>
      </c>
      <c r="F46" s="126" t="s">
        <v>10006</v>
      </c>
      <c r="G46" s="105">
        <v>6.07</v>
      </c>
      <c r="H46" s="105">
        <v>37.57</v>
      </c>
      <c r="I46" s="105">
        <v>1203</v>
      </c>
      <c r="J46" s="21"/>
      <c r="K46" s="105"/>
      <c r="L46" s="105"/>
      <c r="M46" s="126"/>
      <c r="N46" s="126" t="s">
        <v>10007</v>
      </c>
      <c r="O46" s="126"/>
      <c r="P46" s="126"/>
      <c r="Q46" s="126"/>
      <c r="R46" s="126"/>
      <c r="S46" s="126"/>
      <c r="T46" s="126"/>
    </row>
    <row r="47" spans="1:20" x14ac:dyDescent="0.25">
      <c r="A47" s="126" t="s">
        <v>10081</v>
      </c>
      <c r="B47" s="126" t="s">
        <v>10081</v>
      </c>
      <c r="C47" s="126" t="s">
        <v>10082</v>
      </c>
      <c r="D47" s="126" t="s">
        <v>8565</v>
      </c>
      <c r="E47" s="129" t="s">
        <v>10083</v>
      </c>
      <c r="F47" s="126" t="s">
        <v>10084</v>
      </c>
      <c r="G47" s="105"/>
      <c r="H47" s="105"/>
      <c r="I47" s="105"/>
      <c r="J47" s="21"/>
      <c r="K47" s="105"/>
      <c r="L47" s="105">
        <v>0.03</v>
      </c>
      <c r="M47" s="126"/>
      <c r="N47" s="126" t="s">
        <v>10109</v>
      </c>
      <c r="O47" s="126"/>
      <c r="P47" s="126"/>
      <c r="Q47" s="126"/>
      <c r="R47" s="126"/>
      <c r="S47" s="126"/>
      <c r="T47" s="126"/>
    </row>
    <row r="48" spans="1:20" x14ac:dyDescent="0.25">
      <c r="A48" s="126" t="s">
        <v>10085</v>
      </c>
      <c r="B48" s="126" t="s">
        <v>10085</v>
      </c>
      <c r="C48" s="126" t="s">
        <v>10082</v>
      </c>
      <c r="D48" s="126" t="s">
        <v>8565</v>
      </c>
      <c r="E48" s="126" t="s">
        <v>10083</v>
      </c>
      <c r="F48" s="126" t="s">
        <v>10084</v>
      </c>
      <c r="G48" s="105"/>
      <c r="H48" s="105"/>
      <c r="I48" s="105"/>
      <c r="J48" s="21"/>
      <c r="K48" s="105"/>
      <c r="L48" s="105">
        <v>1.2999999999999999E-2</v>
      </c>
      <c r="M48" s="126"/>
      <c r="N48" s="126" t="s">
        <v>10110</v>
      </c>
      <c r="O48" s="126"/>
      <c r="P48" s="126"/>
      <c r="Q48" s="126"/>
      <c r="R48" s="126"/>
      <c r="S48" s="126"/>
      <c r="T48" s="126"/>
    </row>
    <row r="49" spans="1:20" x14ac:dyDescent="0.25">
      <c r="A49" s="126" t="s">
        <v>10104</v>
      </c>
      <c r="B49" s="126" t="s">
        <v>10104</v>
      </c>
      <c r="C49" s="126" t="s">
        <v>10105</v>
      </c>
      <c r="D49" s="126" t="s">
        <v>8565</v>
      </c>
      <c r="E49" s="126" t="s">
        <v>10106</v>
      </c>
      <c r="F49" s="126" t="s">
        <v>10107</v>
      </c>
      <c r="G49" s="105"/>
      <c r="H49" s="105"/>
      <c r="I49" s="105"/>
      <c r="J49" s="21"/>
      <c r="K49" s="105"/>
      <c r="L49" s="105">
        <v>0.9</v>
      </c>
      <c r="M49" s="126"/>
      <c r="N49" s="126" t="s">
        <v>10108</v>
      </c>
      <c r="O49" s="126"/>
      <c r="P49" s="126"/>
      <c r="Q49" s="126"/>
      <c r="R49" s="126"/>
      <c r="S49" s="126"/>
      <c r="T49" s="126"/>
    </row>
    <row r="50" spans="1:20" x14ac:dyDescent="0.25">
      <c r="A50" s="126" t="s">
        <v>10126</v>
      </c>
      <c r="B50" s="126" t="s">
        <v>10126</v>
      </c>
      <c r="C50" s="126"/>
      <c r="D50" s="129" t="s">
        <v>1750</v>
      </c>
      <c r="E50" s="126" t="s">
        <v>10127</v>
      </c>
      <c r="F50" s="126"/>
      <c r="G50" s="105">
        <v>22.32</v>
      </c>
      <c r="H50" s="105">
        <v>87.32</v>
      </c>
      <c r="I50" s="105">
        <v>48</v>
      </c>
      <c r="J50" s="21"/>
      <c r="K50" s="105"/>
      <c r="L50" s="105"/>
      <c r="M50" s="126"/>
      <c r="N50" s="126" t="s">
        <v>10128</v>
      </c>
      <c r="O50" s="126"/>
      <c r="P50" s="126"/>
      <c r="Q50" s="126"/>
      <c r="R50" s="126"/>
      <c r="S50" s="126"/>
      <c r="T50" s="126"/>
    </row>
    <row r="51" spans="1:20" x14ac:dyDescent="0.25">
      <c r="A51" s="126" t="s">
        <v>10160</v>
      </c>
      <c r="B51" s="126" t="s">
        <v>10160</v>
      </c>
      <c r="C51" s="126"/>
      <c r="D51" s="126" t="s">
        <v>10168</v>
      </c>
      <c r="E51" s="126" t="s">
        <v>8600</v>
      </c>
      <c r="F51" s="126" t="s">
        <v>10169</v>
      </c>
      <c r="G51" s="105">
        <v>33.07</v>
      </c>
      <c r="H51" s="105">
        <v>-111.98</v>
      </c>
      <c r="I51" s="105"/>
      <c r="J51" s="21"/>
      <c r="K51" s="105"/>
      <c r="L51" s="105"/>
      <c r="M51" s="126"/>
      <c r="N51" s="126"/>
      <c r="O51" s="126"/>
      <c r="P51" s="126"/>
      <c r="Q51" s="126"/>
      <c r="R51" s="126"/>
      <c r="S51" s="126"/>
      <c r="T51" s="126"/>
    </row>
    <row r="52" spans="1:20" x14ac:dyDescent="0.25">
      <c r="A52" s="126" t="s">
        <v>10161</v>
      </c>
      <c r="B52" s="126" t="s">
        <v>10161</v>
      </c>
      <c r="C52" s="126"/>
      <c r="D52" s="126" t="s">
        <v>10168</v>
      </c>
      <c r="E52" s="126" t="s">
        <v>8600</v>
      </c>
      <c r="F52" s="126" t="s">
        <v>10169</v>
      </c>
      <c r="G52" s="105">
        <v>33.07</v>
      </c>
      <c r="H52" s="105">
        <v>-111.98</v>
      </c>
      <c r="I52" s="105"/>
      <c r="J52" s="21"/>
      <c r="K52" s="105"/>
      <c r="L52" s="105"/>
      <c r="M52" s="126"/>
      <c r="N52" s="126"/>
      <c r="O52" s="126"/>
      <c r="P52" s="126"/>
      <c r="Q52" s="126"/>
      <c r="R52" s="126"/>
      <c r="S52" s="126"/>
      <c r="T52" s="126"/>
    </row>
    <row r="53" spans="1:20" x14ac:dyDescent="0.25">
      <c r="A53" s="126" t="s">
        <v>10162</v>
      </c>
      <c r="B53" s="126" t="s">
        <v>10162</v>
      </c>
      <c r="C53" s="126"/>
      <c r="D53" s="126" t="s">
        <v>1738</v>
      </c>
      <c r="E53" s="126"/>
      <c r="F53" s="126" t="s">
        <v>10166</v>
      </c>
      <c r="G53" s="105">
        <v>52.3</v>
      </c>
      <c r="H53" s="105">
        <v>10.43</v>
      </c>
      <c r="I53" s="105"/>
      <c r="J53" s="21"/>
      <c r="K53" s="105"/>
      <c r="L53" s="105"/>
      <c r="M53" s="126"/>
      <c r="N53" s="126" t="s">
        <v>10208</v>
      </c>
      <c r="O53" s="126"/>
      <c r="P53" s="126"/>
      <c r="Q53" s="126"/>
      <c r="R53" s="126"/>
      <c r="S53" s="126"/>
      <c r="T53" s="126"/>
    </row>
    <row r="54" spans="1:20" x14ac:dyDescent="0.25">
      <c r="A54" s="126" t="s">
        <v>10163</v>
      </c>
      <c r="B54" s="126" t="s">
        <v>10163</v>
      </c>
      <c r="C54" s="126"/>
      <c r="D54" s="126" t="s">
        <v>1738</v>
      </c>
      <c r="E54" s="126"/>
      <c r="F54" s="126" t="s">
        <v>10166</v>
      </c>
      <c r="G54" s="105">
        <v>52.3</v>
      </c>
      <c r="H54" s="105">
        <v>10.43</v>
      </c>
      <c r="I54" s="105"/>
      <c r="J54" s="21"/>
      <c r="K54" s="105"/>
      <c r="L54" s="105"/>
      <c r="M54" s="126"/>
      <c r="N54" s="126" t="s">
        <v>10208</v>
      </c>
      <c r="O54" s="126"/>
      <c r="P54" s="126"/>
      <c r="Q54" s="126"/>
      <c r="R54" s="126"/>
      <c r="S54" s="126"/>
      <c r="T54" s="126"/>
    </row>
    <row r="55" spans="1:20" x14ac:dyDescent="0.25">
      <c r="A55" s="126" t="s">
        <v>10164</v>
      </c>
      <c r="B55" s="126" t="s">
        <v>10164</v>
      </c>
      <c r="D55" s="126" t="s">
        <v>1738</v>
      </c>
      <c r="F55" t="s">
        <v>10167</v>
      </c>
      <c r="G55">
        <v>50.57</v>
      </c>
      <c r="H55">
        <v>8.67</v>
      </c>
      <c r="N55" s="126" t="s">
        <v>10208</v>
      </c>
    </row>
    <row r="56" spans="1:20" x14ac:dyDescent="0.25">
      <c r="A56" s="126" t="s">
        <v>10165</v>
      </c>
      <c r="B56" s="126" t="s">
        <v>10165</v>
      </c>
      <c r="D56" s="126" t="s">
        <v>1738</v>
      </c>
      <c r="F56" t="s">
        <v>10167</v>
      </c>
      <c r="G56">
        <v>50.57</v>
      </c>
      <c r="H56">
        <v>8.67</v>
      </c>
      <c r="N56" s="126" t="s">
        <v>10208</v>
      </c>
    </row>
    <row r="57" spans="1:20" x14ac:dyDescent="0.25">
      <c r="A57" s="126" t="s">
        <v>10214</v>
      </c>
      <c r="B57" s="126" t="s">
        <v>10214</v>
      </c>
      <c r="C57" s="126" t="s">
        <v>10226</v>
      </c>
      <c r="D57" s="126" t="s">
        <v>1836</v>
      </c>
      <c r="E57" s="126"/>
      <c r="F57" s="126" t="s">
        <v>10170</v>
      </c>
      <c r="G57" s="105">
        <v>37.31</v>
      </c>
      <c r="H57" s="105">
        <v>-4.0199999999999996</v>
      </c>
      <c r="I57" s="105"/>
      <c r="J57" s="21"/>
      <c r="K57" s="105"/>
      <c r="L57" s="105"/>
      <c r="M57" s="126"/>
      <c r="N57" s="126"/>
      <c r="O57" s="126"/>
      <c r="P57" s="126"/>
      <c r="Q57" s="126"/>
      <c r="R57" s="126"/>
      <c r="S57" s="126"/>
      <c r="T57" s="126"/>
    </row>
    <row r="58" spans="1:20" x14ac:dyDescent="0.25">
      <c r="A58" s="126" t="s">
        <v>10215</v>
      </c>
      <c r="B58" s="126" t="s">
        <v>10215</v>
      </c>
      <c r="C58" s="126" t="s">
        <v>10226</v>
      </c>
      <c r="D58" s="126" t="s">
        <v>1836</v>
      </c>
      <c r="E58" s="126"/>
      <c r="F58" s="126" t="s">
        <v>10170</v>
      </c>
      <c r="G58" s="105">
        <v>37.31</v>
      </c>
      <c r="H58" s="105">
        <v>-4.0199999999999996</v>
      </c>
      <c r="I58" s="105"/>
      <c r="J58" s="21"/>
      <c r="K58" s="105"/>
      <c r="L58" s="105"/>
      <c r="M58" s="126"/>
      <c r="N58" s="126"/>
      <c r="O58" s="126"/>
      <c r="P58" s="126"/>
      <c r="Q58" s="126"/>
      <c r="R58" s="126"/>
      <c r="S58" s="126"/>
      <c r="T58" s="126"/>
    </row>
    <row r="59" spans="1:20" x14ac:dyDescent="0.25">
      <c r="A59" s="126" t="s">
        <v>10216</v>
      </c>
      <c r="B59" s="126" t="s">
        <v>10216</v>
      </c>
      <c r="C59" s="126" t="s">
        <v>10226</v>
      </c>
      <c r="D59" s="126" t="s">
        <v>1836</v>
      </c>
      <c r="E59" s="126"/>
      <c r="F59" s="126" t="s">
        <v>10170</v>
      </c>
      <c r="G59" s="105">
        <v>37.31</v>
      </c>
      <c r="H59" s="105">
        <v>-4.0199999999999996</v>
      </c>
      <c r="I59" s="105"/>
      <c r="J59" s="21"/>
      <c r="K59" s="105"/>
      <c r="L59" s="105"/>
      <c r="M59" s="126"/>
      <c r="N59" s="126"/>
      <c r="O59" s="126"/>
      <c r="P59" s="126"/>
      <c r="Q59" s="126"/>
      <c r="R59" s="126"/>
      <c r="S59" s="126"/>
      <c r="T59" s="126"/>
    </row>
    <row r="60" spans="1:20" x14ac:dyDescent="0.25">
      <c r="A60" s="126" t="s">
        <v>10217</v>
      </c>
      <c r="B60" s="126" t="s">
        <v>10217</v>
      </c>
      <c r="C60" s="126" t="s">
        <v>10226</v>
      </c>
      <c r="D60" s="126" t="s">
        <v>1836</v>
      </c>
      <c r="E60" s="126"/>
      <c r="F60" s="126" t="s">
        <v>10170</v>
      </c>
      <c r="G60" s="105">
        <v>37.31</v>
      </c>
      <c r="H60" s="105">
        <v>-4.0199999999999996</v>
      </c>
      <c r="I60" s="105"/>
      <c r="J60" s="21"/>
      <c r="K60" s="105"/>
      <c r="L60" s="105"/>
      <c r="M60" s="126"/>
      <c r="N60" s="126"/>
      <c r="O60" s="126"/>
      <c r="P60" s="126"/>
      <c r="Q60" s="126"/>
      <c r="R60" s="126"/>
      <c r="S60" s="126"/>
      <c r="T60" s="126"/>
    </row>
    <row r="61" spans="1:20" x14ac:dyDescent="0.25">
      <c r="A61" s="126" t="s">
        <v>10218</v>
      </c>
      <c r="B61" s="126" t="s">
        <v>10218</v>
      </c>
      <c r="C61" s="126" t="s">
        <v>10226</v>
      </c>
      <c r="D61" s="126" t="s">
        <v>1836</v>
      </c>
      <c r="E61" s="126"/>
      <c r="F61" s="126" t="s">
        <v>10170</v>
      </c>
      <c r="G61" s="105">
        <v>37.31</v>
      </c>
      <c r="H61" s="105">
        <v>-4.0199999999999996</v>
      </c>
      <c r="I61" s="105"/>
      <c r="J61" s="21"/>
      <c r="K61" s="105"/>
      <c r="L61" s="105"/>
      <c r="M61" s="126"/>
      <c r="N61" s="126"/>
      <c r="O61" s="126"/>
      <c r="P61" s="126"/>
      <c r="Q61" s="126"/>
      <c r="R61" s="126"/>
      <c r="S61" s="126"/>
      <c r="T61" s="126"/>
    </row>
    <row r="62" spans="1:20" x14ac:dyDescent="0.25">
      <c r="A62" s="126" t="s">
        <v>10219</v>
      </c>
      <c r="B62" s="126" t="s">
        <v>10219</v>
      </c>
      <c r="C62" s="126" t="s">
        <v>10226</v>
      </c>
      <c r="D62" s="126" t="s">
        <v>1836</v>
      </c>
      <c r="E62" s="126"/>
      <c r="F62" s="126" t="s">
        <v>10170</v>
      </c>
      <c r="G62" s="105">
        <v>37.31</v>
      </c>
      <c r="H62" s="105">
        <v>-4.0199999999999996</v>
      </c>
      <c r="I62" s="105"/>
      <c r="J62" s="21"/>
      <c r="K62" s="105"/>
      <c r="L62" s="105"/>
      <c r="M62" s="126"/>
      <c r="N62" s="126"/>
      <c r="O62" s="126"/>
      <c r="P62" s="126"/>
      <c r="Q62" s="126"/>
      <c r="R62" s="126"/>
      <c r="S62" s="126"/>
      <c r="T62" s="126"/>
    </row>
    <row r="63" spans="1:20" x14ac:dyDescent="0.25">
      <c r="A63" s="126" t="s">
        <v>10220</v>
      </c>
      <c r="B63" s="126" t="s">
        <v>10220</v>
      </c>
      <c r="C63" s="126" t="s">
        <v>10226</v>
      </c>
      <c r="D63" s="126" t="s">
        <v>1836</v>
      </c>
      <c r="E63" s="126"/>
      <c r="F63" s="126" t="s">
        <v>10170</v>
      </c>
      <c r="G63" s="105">
        <v>37.31</v>
      </c>
      <c r="H63" s="105">
        <v>-4.0199999999999996</v>
      </c>
      <c r="I63" s="105"/>
      <c r="J63" s="21"/>
      <c r="K63" s="105"/>
      <c r="L63" s="105"/>
      <c r="M63" s="126"/>
      <c r="N63" s="126"/>
      <c r="O63" s="126"/>
      <c r="P63" s="126"/>
      <c r="Q63" s="126"/>
      <c r="R63" s="126"/>
      <c r="S63" s="126"/>
      <c r="T63" s="126"/>
    </row>
    <row r="64" spans="1:20" x14ac:dyDescent="0.25">
      <c r="A64" s="126" t="s">
        <v>10221</v>
      </c>
      <c r="B64" s="126" t="s">
        <v>10221</v>
      </c>
      <c r="C64" s="126" t="s">
        <v>10226</v>
      </c>
      <c r="D64" s="126" t="s">
        <v>1836</v>
      </c>
      <c r="E64" s="126"/>
      <c r="F64" s="126" t="s">
        <v>10170</v>
      </c>
      <c r="G64" s="105">
        <v>37.31</v>
      </c>
      <c r="H64" s="105">
        <v>-4.0199999999999996</v>
      </c>
      <c r="I64" s="105"/>
      <c r="J64" s="21"/>
      <c r="K64" s="105"/>
      <c r="L64" s="105"/>
      <c r="M64" s="126"/>
      <c r="N64" s="126"/>
      <c r="O64" s="126"/>
      <c r="P64" s="126"/>
      <c r="Q64" s="126"/>
      <c r="R64" s="126"/>
      <c r="S64" s="126"/>
      <c r="T64" s="126"/>
    </row>
    <row r="65" spans="1:20" x14ac:dyDescent="0.25">
      <c r="A65" s="126" t="s">
        <v>10222</v>
      </c>
      <c r="B65" s="126" t="s">
        <v>10222</v>
      </c>
      <c r="C65" s="126" t="s">
        <v>10226</v>
      </c>
      <c r="D65" s="126" t="s">
        <v>1836</v>
      </c>
      <c r="E65" s="126"/>
      <c r="F65" s="126" t="s">
        <v>10170</v>
      </c>
      <c r="G65" s="105">
        <v>37.31</v>
      </c>
      <c r="H65" s="105">
        <v>-4.0199999999999996</v>
      </c>
      <c r="I65" s="105"/>
      <c r="J65" s="21"/>
      <c r="K65" s="105"/>
      <c r="L65" s="105"/>
      <c r="M65" s="126"/>
      <c r="N65" s="126"/>
      <c r="O65" s="126"/>
      <c r="P65" s="126"/>
      <c r="Q65" s="126"/>
      <c r="R65" s="126"/>
      <c r="S65" s="126"/>
      <c r="T65" s="126"/>
    </row>
    <row r="66" spans="1:20" x14ac:dyDescent="0.25">
      <c r="A66" s="126" t="s">
        <v>10223</v>
      </c>
      <c r="B66" s="126" t="s">
        <v>10223</v>
      </c>
      <c r="C66" s="126" t="s">
        <v>10226</v>
      </c>
      <c r="D66" s="126" t="s">
        <v>1836</v>
      </c>
      <c r="E66" s="126"/>
      <c r="F66" s="126" t="s">
        <v>10170</v>
      </c>
      <c r="G66" s="105">
        <v>37.31</v>
      </c>
      <c r="H66" s="105">
        <v>-4.0199999999999996</v>
      </c>
      <c r="I66" s="105"/>
      <c r="J66" s="21"/>
      <c r="K66" s="105"/>
      <c r="L66" s="105"/>
      <c r="M66" s="126"/>
      <c r="N66" s="126"/>
      <c r="O66" s="126"/>
      <c r="P66" s="126"/>
      <c r="Q66" s="126"/>
      <c r="R66" s="126"/>
      <c r="S66" s="126"/>
      <c r="T66" s="126"/>
    </row>
    <row r="67" spans="1:20" x14ac:dyDescent="0.25">
      <c r="A67" s="126" t="s">
        <v>10224</v>
      </c>
      <c r="B67" s="126" t="s">
        <v>10224</v>
      </c>
      <c r="C67" s="126" t="s">
        <v>10226</v>
      </c>
      <c r="D67" s="126" t="s">
        <v>1836</v>
      </c>
      <c r="E67" s="126"/>
      <c r="F67" s="126" t="s">
        <v>10170</v>
      </c>
      <c r="G67" s="105">
        <v>37.31</v>
      </c>
      <c r="H67" s="105">
        <v>-4.0199999999999996</v>
      </c>
      <c r="I67" s="105"/>
      <c r="J67" s="21"/>
      <c r="K67" s="105"/>
      <c r="L67" s="105"/>
      <c r="M67" s="126"/>
      <c r="N67" s="126"/>
      <c r="O67" s="126"/>
      <c r="P67" s="126"/>
      <c r="Q67" s="126"/>
      <c r="R67" s="126"/>
      <c r="S67" s="126"/>
      <c r="T67" s="126"/>
    </row>
    <row r="68" spans="1:20" x14ac:dyDescent="0.25">
      <c r="A68" s="126" t="s">
        <v>10225</v>
      </c>
      <c r="B68" s="126" t="s">
        <v>10225</v>
      </c>
      <c r="C68" s="126" t="s">
        <v>10226</v>
      </c>
      <c r="D68" s="126" t="s">
        <v>1836</v>
      </c>
      <c r="E68" s="126"/>
      <c r="F68" s="126" t="s">
        <v>10170</v>
      </c>
      <c r="G68" s="105">
        <v>37.31</v>
      </c>
      <c r="H68" s="105">
        <v>-4.0199999999999996</v>
      </c>
      <c r="I68" s="105"/>
      <c r="J68" s="21"/>
      <c r="K68" s="105"/>
      <c r="L68" s="105"/>
      <c r="M68" s="126"/>
      <c r="N68" s="126"/>
      <c r="O68" s="126"/>
      <c r="P68" s="126"/>
      <c r="Q68" s="126"/>
      <c r="R68" s="126"/>
      <c r="S68" s="126"/>
      <c r="T68" s="126"/>
    </row>
    <row r="69" spans="1:20" x14ac:dyDescent="0.25">
      <c r="A69" s="126" t="s">
        <v>10248</v>
      </c>
      <c r="B69" s="126" t="s">
        <v>10248</v>
      </c>
      <c r="C69" s="126" t="s">
        <v>10259</v>
      </c>
      <c r="D69" s="126" t="s">
        <v>1696</v>
      </c>
      <c r="E69" s="126"/>
      <c r="F69" s="126"/>
      <c r="G69" s="105">
        <v>-27.35</v>
      </c>
      <c r="H69" s="105">
        <v>-53.38</v>
      </c>
      <c r="I69" s="105">
        <v>522</v>
      </c>
      <c r="J69" s="21"/>
      <c r="K69" s="105"/>
      <c r="L69" s="105"/>
      <c r="M69" s="126"/>
      <c r="N69" s="126"/>
      <c r="O69" s="126"/>
      <c r="P69" s="126"/>
      <c r="Q69" s="126"/>
      <c r="R69" s="126"/>
      <c r="S69" s="126"/>
      <c r="T69" s="126" t="s">
        <v>10278</v>
      </c>
    </row>
    <row r="70" spans="1:20" x14ac:dyDescent="0.25">
      <c r="A70" s="126" t="s">
        <v>10249</v>
      </c>
      <c r="B70" s="126" t="s">
        <v>10249</v>
      </c>
      <c r="C70" s="126" t="s">
        <v>10260</v>
      </c>
      <c r="D70" s="126" t="s">
        <v>1696</v>
      </c>
      <c r="E70" s="126"/>
      <c r="F70" s="126"/>
      <c r="G70" s="105">
        <v>-18</v>
      </c>
      <c r="H70" s="105">
        <v>-51.15</v>
      </c>
      <c r="I70" s="105">
        <v>585</v>
      </c>
      <c r="J70" s="21"/>
      <c r="K70" s="105"/>
      <c r="L70" s="105"/>
      <c r="M70" s="126"/>
      <c r="N70" s="126"/>
      <c r="O70" s="126"/>
      <c r="P70" s="126"/>
      <c r="Q70" s="126"/>
      <c r="R70" s="126"/>
      <c r="S70" s="126"/>
      <c r="T70" s="126" t="s">
        <v>10279</v>
      </c>
    </row>
    <row r="71" spans="1:20" x14ac:dyDescent="0.25">
      <c r="A71" s="126" t="s">
        <v>10250</v>
      </c>
      <c r="B71" s="126" t="s">
        <v>10250</v>
      </c>
      <c r="C71" s="126" t="s">
        <v>9855</v>
      </c>
      <c r="D71" s="126" t="s">
        <v>1696</v>
      </c>
      <c r="E71" s="126"/>
      <c r="F71" s="126"/>
      <c r="G71" s="105">
        <v>-22.72</v>
      </c>
      <c r="H71" s="105">
        <v>-47.48</v>
      </c>
      <c r="I71" s="105">
        <v>547</v>
      </c>
      <c r="J71" s="21"/>
      <c r="K71" s="105"/>
      <c r="L71" s="105"/>
      <c r="M71" s="126"/>
      <c r="N71" s="126"/>
      <c r="O71" s="126"/>
      <c r="P71" s="126"/>
      <c r="Q71" s="126"/>
      <c r="R71" s="126"/>
      <c r="S71" s="126"/>
      <c r="T71" s="126" t="s">
        <v>10280</v>
      </c>
    </row>
    <row r="72" spans="1:20" x14ac:dyDescent="0.25">
      <c r="A72" s="126" t="s">
        <v>10251</v>
      </c>
      <c r="B72" s="126" t="s">
        <v>10251</v>
      </c>
      <c r="C72" s="126" t="s">
        <v>10261</v>
      </c>
      <c r="D72" s="126" t="s">
        <v>1696</v>
      </c>
      <c r="E72" s="126"/>
      <c r="F72" s="126"/>
      <c r="G72" s="105"/>
      <c r="H72" s="105"/>
      <c r="I72" s="105"/>
      <c r="J72" s="21"/>
      <c r="K72" s="105"/>
      <c r="L72" s="105"/>
      <c r="M72" s="126"/>
      <c r="N72" s="126"/>
      <c r="O72" s="126"/>
      <c r="P72" s="126"/>
      <c r="Q72" s="126"/>
      <c r="R72" s="126"/>
      <c r="S72" s="126"/>
      <c r="T72" s="126" t="s">
        <v>10281</v>
      </c>
    </row>
    <row r="73" spans="1:20" x14ac:dyDescent="0.25">
      <c r="A73" s="126" t="s">
        <v>10252</v>
      </c>
      <c r="B73" s="126" t="s">
        <v>10252</v>
      </c>
      <c r="C73" s="126" t="s">
        <v>10262</v>
      </c>
      <c r="D73" s="126" t="s">
        <v>1696</v>
      </c>
      <c r="E73" s="126"/>
      <c r="F73" s="126"/>
      <c r="G73" s="105">
        <v>-23.05</v>
      </c>
      <c r="H73" s="105">
        <v>-54.18</v>
      </c>
      <c r="I73" s="105">
        <v>430</v>
      </c>
      <c r="J73" s="21"/>
      <c r="K73" s="105"/>
      <c r="L73" s="105"/>
      <c r="M73" s="126"/>
      <c r="N73" s="126"/>
      <c r="O73" s="126"/>
      <c r="P73" s="126"/>
      <c r="Q73" s="126"/>
      <c r="R73" s="126"/>
      <c r="S73" s="126"/>
      <c r="T73" s="126" t="s">
        <v>10282</v>
      </c>
    </row>
    <row r="74" spans="1:20" x14ac:dyDescent="0.25">
      <c r="A74" s="126" t="s">
        <v>10253</v>
      </c>
      <c r="B74" s="126" t="s">
        <v>10253</v>
      </c>
      <c r="C74" s="126" t="s">
        <v>10263</v>
      </c>
      <c r="D74" s="126" t="s">
        <v>1696</v>
      </c>
      <c r="E74" s="126"/>
      <c r="F74" s="126"/>
      <c r="G74" s="105"/>
      <c r="H74" s="105"/>
      <c r="I74" s="105"/>
      <c r="J74" s="21"/>
      <c r="K74" s="105"/>
      <c r="L74" s="105"/>
      <c r="M74" s="126"/>
      <c r="N74" s="126"/>
      <c r="O74" s="126"/>
      <c r="P74" s="126"/>
      <c r="Q74" s="126"/>
      <c r="R74" s="126"/>
      <c r="S74" s="126"/>
      <c r="T74" s="126" t="s">
        <v>10278</v>
      </c>
    </row>
    <row r="75" spans="1:20" x14ac:dyDescent="0.25">
      <c r="A75" s="126" t="s">
        <v>10254</v>
      </c>
      <c r="B75" s="126" t="s">
        <v>10254</v>
      </c>
      <c r="C75" s="126" t="s">
        <v>10264</v>
      </c>
      <c r="D75" s="126" t="s">
        <v>1696</v>
      </c>
      <c r="E75" s="126"/>
      <c r="F75" s="126"/>
      <c r="G75" s="105">
        <v>-22.18</v>
      </c>
      <c r="H75" s="105">
        <v>-55.93</v>
      </c>
      <c r="I75" s="105">
        <v>681</v>
      </c>
      <c r="J75" s="21"/>
      <c r="K75" s="105"/>
      <c r="L75" s="105"/>
      <c r="M75" s="126"/>
      <c r="N75" s="126"/>
      <c r="O75" s="126"/>
      <c r="P75" s="126"/>
      <c r="Q75" s="126"/>
      <c r="R75" s="126"/>
      <c r="S75" s="126"/>
      <c r="T75" s="126" t="s">
        <v>10278</v>
      </c>
    </row>
    <row r="76" spans="1:20" x14ac:dyDescent="0.25">
      <c r="A76" s="126" t="s">
        <v>10255</v>
      </c>
      <c r="B76" s="126" t="s">
        <v>10255</v>
      </c>
      <c r="C76" s="126" t="s">
        <v>10259</v>
      </c>
      <c r="D76" s="126" t="s">
        <v>1696</v>
      </c>
      <c r="E76" s="126"/>
      <c r="F76" s="126"/>
      <c r="G76" s="105">
        <v>-27.35</v>
      </c>
      <c r="H76" s="105">
        <v>-53.38</v>
      </c>
      <c r="I76" s="105">
        <v>522</v>
      </c>
      <c r="J76" s="21"/>
      <c r="K76" s="105"/>
      <c r="L76" s="105"/>
      <c r="M76" s="126"/>
      <c r="N76" s="126"/>
      <c r="O76" s="126"/>
      <c r="P76" s="126"/>
      <c r="Q76" s="126"/>
      <c r="R76" s="126"/>
      <c r="S76" s="126"/>
      <c r="T76" s="126" t="s">
        <v>10278</v>
      </c>
    </row>
    <row r="77" spans="1:20" x14ac:dyDescent="0.25">
      <c r="A77" s="126" t="s">
        <v>10256</v>
      </c>
      <c r="B77" s="126" t="s">
        <v>10256</v>
      </c>
      <c r="C77" s="126" t="s">
        <v>9855</v>
      </c>
      <c r="D77" s="126" t="s">
        <v>1696</v>
      </c>
      <c r="E77" s="126"/>
      <c r="F77" s="126"/>
      <c r="G77" s="105">
        <v>-22.72</v>
      </c>
      <c r="H77" s="105">
        <v>-47.48</v>
      </c>
      <c r="I77" s="105">
        <v>547</v>
      </c>
      <c r="J77" s="21"/>
      <c r="K77" s="105"/>
      <c r="L77" s="105"/>
      <c r="M77" s="126"/>
      <c r="N77" s="126"/>
      <c r="O77" s="126"/>
      <c r="P77" s="126"/>
      <c r="Q77" s="126"/>
      <c r="R77" s="126"/>
      <c r="S77" s="126"/>
      <c r="T77" s="126" t="s">
        <v>10279</v>
      </c>
    </row>
    <row r="78" spans="1:20" x14ac:dyDescent="0.25">
      <c r="A78" s="126" t="s">
        <v>10247</v>
      </c>
      <c r="B78" s="126" t="s">
        <v>10247</v>
      </c>
      <c r="C78" s="126"/>
      <c r="D78" s="126" t="s">
        <v>1696</v>
      </c>
      <c r="E78" s="126"/>
      <c r="F78" s="126"/>
      <c r="G78" s="105">
        <v>-22.22</v>
      </c>
      <c r="H78" s="105">
        <v>-54.8</v>
      </c>
      <c r="I78" s="105">
        <v>430</v>
      </c>
      <c r="J78" s="21"/>
      <c r="K78" s="105"/>
      <c r="L78" s="105"/>
      <c r="M78" s="126"/>
      <c r="N78" s="126"/>
      <c r="O78" s="126"/>
      <c r="P78" s="126"/>
      <c r="Q78" s="126"/>
      <c r="R78" s="126"/>
      <c r="S78" s="126"/>
      <c r="T78" s="126" t="s">
        <v>10282</v>
      </c>
    </row>
    <row r="79" spans="1:20" x14ac:dyDescent="0.25">
      <c r="A79" s="126" t="s">
        <v>10257</v>
      </c>
      <c r="B79" s="126" t="s">
        <v>10257</v>
      </c>
      <c r="C79" s="126"/>
      <c r="D79" s="126" t="s">
        <v>1696</v>
      </c>
      <c r="E79" s="126"/>
      <c r="F79" s="126"/>
      <c r="G79" s="105">
        <v>-19.38</v>
      </c>
      <c r="H79" s="105">
        <v>-54.55</v>
      </c>
      <c r="I79" s="105">
        <v>658</v>
      </c>
      <c r="J79" s="21"/>
      <c r="K79" s="105"/>
      <c r="L79" s="105"/>
      <c r="M79" s="126"/>
      <c r="N79" s="126"/>
      <c r="O79" s="126"/>
      <c r="P79" s="126"/>
      <c r="Q79" s="126"/>
      <c r="R79" s="126"/>
      <c r="S79" s="126"/>
      <c r="T79" s="126" t="s">
        <v>10278</v>
      </c>
    </row>
    <row r="80" spans="1:20" x14ac:dyDescent="0.25">
      <c r="A80" s="126" t="s">
        <v>10285</v>
      </c>
      <c r="B80" s="126" t="s">
        <v>10258</v>
      </c>
      <c r="C80" s="126"/>
      <c r="D80" s="126" t="s">
        <v>1696</v>
      </c>
      <c r="E80" s="126"/>
      <c r="F80" s="126"/>
      <c r="G80" s="105">
        <v>-22.72</v>
      </c>
      <c r="H80" s="105">
        <v>-47.63</v>
      </c>
      <c r="I80" s="105">
        <v>547</v>
      </c>
      <c r="J80" s="21"/>
      <c r="K80" s="105"/>
      <c r="L80" s="105"/>
      <c r="M80" s="126"/>
      <c r="N80" s="126"/>
      <c r="O80" s="126"/>
      <c r="P80" s="126"/>
      <c r="Q80" s="126"/>
      <c r="R80" s="126"/>
      <c r="S80" s="126"/>
      <c r="T80" s="126" t="s">
        <v>10279</v>
      </c>
    </row>
    <row r="81" spans="1:20" x14ac:dyDescent="0.25">
      <c r="A81" s="126" t="s">
        <v>10294</v>
      </c>
      <c r="B81" s="126" t="s">
        <v>10294</v>
      </c>
      <c r="C81" s="126"/>
      <c r="D81" s="126" t="s">
        <v>1750</v>
      </c>
      <c r="E81" s="126"/>
      <c r="F81" s="126"/>
      <c r="G81" s="105">
        <v>28.63</v>
      </c>
      <c r="H81" s="105">
        <v>77.16</v>
      </c>
      <c r="I81" s="105">
        <v>167.17</v>
      </c>
      <c r="J81" s="21"/>
      <c r="K81" s="105"/>
      <c r="L81" s="105"/>
      <c r="M81" s="126"/>
      <c r="N81" s="126"/>
      <c r="O81" s="126"/>
      <c r="P81" s="126"/>
      <c r="Q81" s="126"/>
      <c r="R81" s="126"/>
      <c r="S81" s="126"/>
      <c r="T81" s="126" t="s">
        <v>10312</v>
      </c>
    </row>
    <row r="82" spans="1:20" x14ac:dyDescent="0.25">
      <c r="A82" s="126" t="s">
        <v>10295</v>
      </c>
      <c r="B82" s="126" t="s">
        <v>10295</v>
      </c>
      <c r="C82" s="126"/>
      <c r="D82" s="126" t="s">
        <v>1750</v>
      </c>
      <c r="E82" s="126"/>
      <c r="F82" s="126" t="s">
        <v>10404</v>
      </c>
      <c r="G82" s="105">
        <v>28.63</v>
      </c>
      <c r="H82" s="105">
        <v>77.16</v>
      </c>
      <c r="I82" s="105">
        <v>167.17</v>
      </c>
      <c r="J82" s="21"/>
      <c r="K82" s="105"/>
      <c r="L82" s="105"/>
      <c r="M82" s="126"/>
      <c r="N82" s="126"/>
      <c r="O82" s="126"/>
      <c r="P82" s="126"/>
      <c r="Q82" s="126"/>
      <c r="R82" s="126"/>
      <c r="S82" s="126"/>
      <c r="T82" s="126" t="s">
        <v>10312</v>
      </c>
    </row>
    <row r="83" spans="1:20" x14ac:dyDescent="0.25">
      <c r="A83" s="126" t="s">
        <v>10342</v>
      </c>
      <c r="B83" s="126" t="s">
        <v>10392</v>
      </c>
      <c r="C83" s="126"/>
      <c r="D83" s="126" t="s">
        <v>1804</v>
      </c>
      <c r="E83" s="126"/>
      <c r="F83" s="126" t="s">
        <v>10404</v>
      </c>
      <c r="G83" s="105">
        <v>63.45</v>
      </c>
      <c r="H83" s="105">
        <v>10.95</v>
      </c>
      <c r="I83" s="105"/>
      <c r="J83" s="21"/>
      <c r="K83" s="105"/>
      <c r="L83" s="105"/>
      <c r="M83" s="126"/>
      <c r="N83" s="126"/>
      <c r="O83" s="126"/>
      <c r="P83" s="126"/>
      <c r="Q83" s="126"/>
      <c r="R83" s="126"/>
      <c r="S83" s="126"/>
      <c r="T83" s="126"/>
    </row>
    <row r="84" spans="1:20" x14ac:dyDescent="0.25">
      <c r="A84" s="126" t="s">
        <v>10343</v>
      </c>
      <c r="B84" s="126" t="s">
        <v>10392</v>
      </c>
      <c r="C84" s="126"/>
      <c r="D84" s="126" t="s">
        <v>1804</v>
      </c>
      <c r="E84" s="126"/>
      <c r="F84" s="126" t="s">
        <v>10404</v>
      </c>
      <c r="G84" s="105">
        <v>63.45</v>
      </c>
      <c r="H84" s="105">
        <v>10.95</v>
      </c>
      <c r="I84" s="105"/>
      <c r="J84" s="21"/>
      <c r="K84" s="105"/>
      <c r="L84" s="105"/>
      <c r="M84" s="126"/>
      <c r="N84" s="126"/>
      <c r="O84" s="126"/>
      <c r="P84" s="126"/>
      <c r="Q84" s="126"/>
      <c r="R84" s="126"/>
      <c r="S84" s="126"/>
      <c r="T84" s="126"/>
    </row>
    <row r="85" spans="1:20" x14ac:dyDescent="0.25">
      <c r="A85" s="126" t="s">
        <v>10344</v>
      </c>
      <c r="B85" s="126" t="s">
        <v>10392</v>
      </c>
      <c r="C85" s="126"/>
      <c r="D85" s="126" t="s">
        <v>1804</v>
      </c>
      <c r="E85" s="126"/>
      <c r="F85" s="126" t="s">
        <v>10404</v>
      </c>
      <c r="G85" s="105">
        <v>63.45</v>
      </c>
      <c r="H85" s="105">
        <v>10.95</v>
      </c>
      <c r="I85" s="105"/>
      <c r="J85" s="21"/>
      <c r="K85" s="105"/>
      <c r="L85" s="105"/>
      <c r="M85" s="126"/>
      <c r="N85" s="126"/>
      <c r="O85" s="126"/>
      <c r="P85" s="126"/>
      <c r="Q85" s="126"/>
      <c r="R85" s="126"/>
      <c r="S85" s="126"/>
      <c r="T85" s="126"/>
    </row>
    <row r="86" spans="1:20" x14ac:dyDescent="0.25">
      <c r="A86" s="126" t="s">
        <v>10353</v>
      </c>
      <c r="B86" s="126" t="s">
        <v>10392</v>
      </c>
      <c r="C86" s="126"/>
      <c r="D86" s="126" t="s">
        <v>1804</v>
      </c>
      <c r="E86" s="126"/>
      <c r="F86" s="126" t="s">
        <v>10404</v>
      </c>
      <c r="G86" s="105">
        <v>63.45</v>
      </c>
      <c r="H86" s="105">
        <v>10.95</v>
      </c>
      <c r="I86" s="105"/>
      <c r="J86" s="21"/>
      <c r="K86" s="105"/>
      <c r="L86" s="105"/>
      <c r="M86" s="126"/>
      <c r="N86" s="126"/>
      <c r="O86" s="126"/>
      <c r="P86" s="126"/>
      <c r="Q86" s="126"/>
      <c r="R86" s="126"/>
      <c r="S86" s="126"/>
      <c r="T86" s="126"/>
    </row>
    <row r="87" spans="1:20" x14ac:dyDescent="0.25">
      <c r="A87" s="126" t="s">
        <v>10345</v>
      </c>
      <c r="B87" s="126" t="s">
        <v>10393</v>
      </c>
      <c r="C87" s="126"/>
      <c r="D87" s="126" t="s">
        <v>1719</v>
      </c>
      <c r="E87" s="126"/>
      <c r="F87" s="126" t="s">
        <v>10405</v>
      </c>
      <c r="G87" s="105">
        <v>56.5</v>
      </c>
      <c r="H87" s="105">
        <v>9.57</v>
      </c>
      <c r="I87" s="105"/>
      <c r="J87" s="21"/>
      <c r="K87" s="105"/>
      <c r="L87" s="105"/>
      <c r="M87" s="126"/>
      <c r="N87" s="126"/>
      <c r="O87" s="126"/>
      <c r="P87" s="126"/>
      <c r="Q87" s="126"/>
      <c r="R87" s="126"/>
      <c r="S87" s="126"/>
      <c r="T87" s="126"/>
    </row>
    <row r="88" spans="1:20" x14ac:dyDescent="0.25">
      <c r="A88" s="126" t="s">
        <v>10346</v>
      </c>
      <c r="B88" s="126" t="s">
        <v>10393</v>
      </c>
      <c r="C88" s="126"/>
      <c r="D88" s="126" t="s">
        <v>1719</v>
      </c>
      <c r="E88" s="126"/>
      <c r="F88" s="126" t="s">
        <v>10405</v>
      </c>
      <c r="G88" s="105">
        <v>56.5</v>
      </c>
      <c r="H88" s="105">
        <v>9.57</v>
      </c>
      <c r="I88" s="105"/>
      <c r="J88" s="21"/>
      <c r="K88" s="105"/>
      <c r="L88" s="105"/>
      <c r="M88" s="126"/>
      <c r="N88" s="126"/>
      <c r="O88" s="126"/>
      <c r="P88" s="126"/>
      <c r="Q88" s="126"/>
      <c r="R88" s="126"/>
      <c r="S88" s="126"/>
      <c r="T88" s="126"/>
    </row>
    <row r="89" spans="1:20" x14ac:dyDescent="0.25">
      <c r="A89" s="126" t="s">
        <v>10347</v>
      </c>
      <c r="B89" s="126" t="s">
        <v>10393</v>
      </c>
      <c r="C89" s="126"/>
      <c r="D89" s="126" t="s">
        <v>1719</v>
      </c>
      <c r="E89" s="126"/>
      <c r="F89" s="126" t="s">
        <v>10405</v>
      </c>
      <c r="G89" s="105">
        <v>56.5</v>
      </c>
      <c r="H89" s="105">
        <v>9.57</v>
      </c>
      <c r="I89" s="105"/>
      <c r="J89" s="21"/>
      <c r="K89" s="105"/>
      <c r="L89" s="105"/>
      <c r="M89" s="126"/>
      <c r="N89" s="126"/>
      <c r="O89" s="126"/>
      <c r="P89" s="126"/>
      <c r="Q89" s="126"/>
      <c r="R89" s="126"/>
      <c r="S89" s="126"/>
      <c r="T89" s="126"/>
    </row>
    <row r="90" spans="1:20" x14ac:dyDescent="0.25">
      <c r="A90" s="126" t="s">
        <v>10348</v>
      </c>
      <c r="B90" s="126" t="s">
        <v>10393</v>
      </c>
      <c r="C90" s="126"/>
      <c r="D90" s="126" t="s">
        <v>1719</v>
      </c>
      <c r="E90" s="126"/>
      <c r="F90" s="126" t="s">
        <v>10405</v>
      </c>
      <c r="G90" s="105">
        <v>56.5</v>
      </c>
      <c r="H90" s="105">
        <v>9.57</v>
      </c>
      <c r="I90" s="105"/>
      <c r="J90" s="21"/>
      <c r="K90" s="105"/>
      <c r="L90" s="105"/>
      <c r="M90" s="126"/>
      <c r="N90" s="126"/>
      <c r="O90" s="126"/>
      <c r="P90" s="126"/>
      <c r="Q90" s="126"/>
      <c r="R90" s="126"/>
      <c r="S90" s="126"/>
      <c r="T90" s="126"/>
    </row>
    <row r="91" spans="1:20" x14ac:dyDescent="0.25">
      <c r="A91" s="126" t="s">
        <v>10349</v>
      </c>
      <c r="B91" s="126" t="s">
        <v>10393</v>
      </c>
      <c r="C91" s="126"/>
      <c r="D91" s="126" t="s">
        <v>1719</v>
      </c>
      <c r="E91" s="126"/>
      <c r="F91" s="126" t="s">
        <v>10405</v>
      </c>
      <c r="G91" s="105">
        <v>56.5</v>
      </c>
      <c r="H91" s="105">
        <v>9.57</v>
      </c>
      <c r="I91" s="105"/>
      <c r="J91" s="21"/>
      <c r="K91" s="105"/>
      <c r="L91" s="105"/>
      <c r="M91" s="126"/>
      <c r="N91" s="126"/>
      <c r="O91" s="126"/>
      <c r="P91" s="126"/>
      <c r="Q91" s="126"/>
      <c r="R91" s="126"/>
      <c r="S91" s="126"/>
      <c r="T91" s="126"/>
    </row>
    <row r="92" spans="1:20" x14ac:dyDescent="0.25">
      <c r="A92" s="126" t="s">
        <v>10350</v>
      </c>
      <c r="B92" s="126" t="s">
        <v>10393</v>
      </c>
      <c r="C92" s="126"/>
      <c r="D92" s="126" t="s">
        <v>1719</v>
      </c>
      <c r="E92" s="126"/>
      <c r="F92" s="126" t="s">
        <v>10405</v>
      </c>
      <c r="G92" s="105">
        <v>56.5</v>
      </c>
      <c r="H92" s="105">
        <v>9.57</v>
      </c>
      <c r="I92" s="105"/>
      <c r="J92" s="21"/>
      <c r="K92" s="105"/>
      <c r="L92" s="105"/>
      <c r="M92" s="126"/>
      <c r="N92" s="126"/>
      <c r="O92" s="126"/>
      <c r="P92" s="126"/>
      <c r="Q92" s="126"/>
      <c r="R92" s="126"/>
      <c r="S92" s="126"/>
      <c r="T92" s="126"/>
    </row>
    <row r="93" spans="1:20" x14ac:dyDescent="0.25">
      <c r="A93" s="126" t="s">
        <v>10351</v>
      </c>
      <c r="B93" s="126" t="s">
        <v>10393</v>
      </c>
      <c r="C93" s="126"/>
      <c r="D93" s="126" t="s">
        <v>1719</v>
      </c>
      <c r="E93" s="126"/>
      <c r="F93" s="126" t="s">
        <v>10405</v>
      </c>
      <c r="G93" s="105">
        <v>56.5</v>
      </c>
      <c r="H93" s="105">
        <v>9.57</v>
      </c>
      <c r="I93" s="105"/>
      <c r="J93" s="21"/>
      <c r="K93" s="105"/>
      <c r="L93" s="105"/>
      <c r="M93" s="126"/>
      <c r="N93" s="126"/>
      <c r="O93" s="126"/>
      <c r="P93" s="126"/>
      <c r="Q93" s="126"/>
      <c r="R93" s="126"/>
      <c r="S93" s="126"/>
      <c r="T93" s="126"/>
    </row>
    <row r="94" spans="1:20" x14ac:dyDescent="0.25">
      <c r="A94" s="126" t="s">
        <v>10352</v>
      </c>
      <c r="B94" s="126" t="s">
        <v>10393</v>
      </c>
      <c r="C94" s="126"/>
      <c r="D94" s="126" t="s">
        <v>1719</v>
      </c>
      <c r="E94" s="126"/>
      <c r="F94" s="126" t="s">
        <v>10405</v>
      </c>
      <c r="G94" s="105">
        <v>56.5</v>
      </c>
      <c r="H94" s="105">
        <v>9.57</v>
      </c>
      <c r="I94" s="105"/>
      <c r="J94" s="21"/>
      <c r="K94" s="105"/>
      <c r="L94" s="105"/>
      <c r="M94" s="126"/>
      <c r="N94" s="126"/>
      <c r="O94" s="126"/>
      <c r="P94" s="126"/>
      <c r="Q94" s="126"/>
      <c r="R94" s="126"/>
      <c r="S94" s="126"/>
      <c r="T94" s="126"/>
    </row>
    <row r="95" spans="1:20" x14ac:dyDescent="0.25">
      <c r="A95" s="126" t="s">
        <v>10354</v>
      </c>
      <c r="B95" s="126" t="s">
        <v>10394</v>
      </c>
      <c r="C95" s="126"/>
      <c r="D95" s="126" t="s">
        <v>1813</v>
      </c>
      <c r="E95" s="126"/>
      <c r="F95" s="126" t="s">
        <v>10403</v>
      </c>
      <c r="G95" s="105">
        <v>51.47</v>
      </c>
      <c r="H95" s="105">
        <v>22.05</v>
      </c>
      <c r="I95" s="105"/>
      <c r="J95" s="21"/>
      <c r="K95" s="105"/>
      <c r="L95" s="105"/>
      <c r="M95" s="126"/>
      <c r="N95" s="126"/>
      <c r="O95" s="126"/>
      <c r="P95" s="126"/>
      <c r="Q95" s="126"/>
      <c r="R95" s="126"/>
      <c r="S95" s="126"/>
      <c r="T95" s="126"/>
    </row>
    <row r="96" spans="1:20" x14ac:dyDescent="0.25">
      <c r="A96" s="126" t="s">
        <v>10355</v>
      </c>
      <c r="B96" s="126" t="s">
        <v>10394</v>
      </c>
      <c r="C96" s="126"/>
      <c r="D96" s="126" t="s">
        <v>1813</v>
      </c>
      <c r="E96" s="126"/>
      <c r="F96" s="126" t="s">
        <v>10403</v>
      </c>
      <c r="G96" s="105">
        <v>51.47</v>
      </c>
      <c r="H96" s="105">
        <v>22.05</v>
      </c>
      <c r="I96" s="105"/>
      <c r="J96" s="21"/>
      <c r="K96" s="105"/>
      <c r="L96" s="105"/>
      <c r="M96" s="126"/>
      <c r="N96" s="126"/>
      <c r="O96" s="126"/>
      <c r="P96" s="126"/>
      <c r="Q96" s="126"/>
      <c r="R96" s="126"/>
      <c r="S96" s="126"/>
      <c r="T96" s="126"/>
    </row>
    <row r="97" spans="1:20" x14ac:dyDescent="0.25">
      <c r="A97" s="126" t="s">
        <v>10356</v>
      </c>
      <c r="B97" s="126" t="s">
        <v>10394</v>
      </c>
      <c r="C97" s="126"/>
      <c r="D97" s="126" t="s">
        <v>1813</v>
      </c>
      <c r="E97" s="126"/>
      <c r="F97" s="126" t="s">
        <v>10403</v>
      </c>
      <c r="G97" s="105">
        <v>51.47</v>
      </c>
      <c r="H97" s="105">
        <v>22.05</v>
      </c>
      <c r="I97" s="105"/>
      <c r="J97" s="21"/>
      <c r="K97" s="105"/>
      <c r="L97" s="105"/>
      <c r="M97" s="126"/>
      <c r="N97" s="126"/>
      <c r="O97" s="126"/>
      <c r="P97" s="126"/>
      <c r="Q97" s="126"/>
      <c r="R97" s="126"/>
      <c r="S97" s="126"/>
      <c r="T97" s="126"/>
    </row>
    <row r="98" spans="1:20" x14ac:dyDescent="0.25">
      <c r="A98" s="126" t="s">
        <v>10357</v>
      </c>
      <c r="B98" s="126" t="s">
        <v>10394</v>
      </c>
      <c r="C98" s="126"/>
      <c r="D98" s="126" t="s">
        <v>1813</v>
      </c>
      <c r="E98" s="126"/>
      <c r="F98" s="126" t="s">
        <v>10403</v>
      </c>
      <c r="G98" s="105">
        <v>51.47</v>
      </c>
      <c r="H98" s="105">
        <v>22.05</v>
      </c>
      <c r="I98" s="105"/>
      <c r="J98" s="21"/>
      <c r="K98" s="105"/>
      <c r="L98" s="105"/>
      <c r="M98" s="126"/>
      <c r="N98" s="126"/>
      <c r="O98" s="126"/>
      <c r="P98" s="126"/>
      <c r="Q98" s="126"/>
      <c r="R98" s="126"/>
      <c r="S98" s="126"/>
      <c r="T98" s="126"/>
    </row>
    <row r="99" spans="1:20" x14ac:dyDescent="0.25">
      <c r="A99" s="126" t="s">
        <v>10358</v>
      </c>
      <c r="B99" s="126" t="s">
        <v>10394</v>
      </c>
      <c r="C99" s="126"/>
      <c r="D99" s="126" t="s">
        <v>1813</v>
      </c>
      <c r="E99" s="126"/>
      <c r="F99" s="126" t="s">
        <v>10403</v>
      </c>
      <c r="G99" s="105">
        <v>51.47</v>
      </c>
      <c r="H99" s="105">
        <v>22.05</v>
      </c>
      <c r="I99" s="105"/>
      <c r="J99" s="21"/>
      <c r="K99" s="105"/>
      <c r="L99" s="105"/>
      <c r="M99" s="126"/>
      <c r="N99" s="126"/>
      <c r="O99" s="126"/>
      <c r="P99" s="126"/>
      <c r="Q99" s="126"/>
      <c r="R99" s="126"/>
      <c r="S99" s="126"/>
      <c r="T99" s="126"/>
    </row>
    <row r="100" spans="1:20" x14ac:dyDescent="0.25">
      <c r="A100" s="126" t="s">
        <v>10359</v>
      </c>
      <c r="B100" s="126" t="s">
        <v>10394</v>
      </c>
      <c r="C100" s="126"/>
      <c r="D100" s="126" t="s">
        <v>1813</v>
      </c>
      <c r="E100" s="126"/>
      <c r="F100" s="126" t="s">
        <v>10403</v>
      </c>
      <c r="G100" s="105">
        <v>51.47</v>
      </c>
      <c r="H100" s="105">
        <v>22.05</v>
      </c>
      <c r="I100" s="105"/>
      <c r="J100" s="21"/>
      <c r="K100" s="105"/>
      <c r="L100" s="105"/>
      <c r="M100" s="126"/>
      <c r="N100" s="126"/>
      <c r="O100" s="126"/>
      <c r="P100" s="126"/>
      <c r="Q100" s="126"/>
      <c r="R100" s="126"/>
      <c r="S100" s="126"/>
      <c r="T100" s="126"/>
    </row>
    <row r="101" spans="1:20" x14ac:dyDescent="0.25">
      <c r="A101" s="126" t="s">
        <v>10360</v>
      </c>
      <c r="B101" s="126" t="s">
        <v>10394</v>
      </c>
      <c r="C101" s="126"/>
      <c r="D101" s="126" t="s">
        <v>1813</v>
      </c>
      <c r="E101" s="126"/>
      <c r="F101" s="126" t="s">
        <v>10403</v>
      </c>
      <c r="G101" s="105">
        <v>51.47</v>
      </c>
      <c r="H101" s="105">
        <v>22.05</v>
      </c>
      <c r="I101" s="105"/>
      <c r="J101" s="21"/>
      <c r="K101" s="105"/>
      <c r="L101" s="105"/>
      <c r="M101" s="126"/>
      <c r="N101" s="126"/>
      <c r="O101" s="126"/>
      <c r="P101" s="126"/>
      <c r="Q101" s="126"/>
      <c r="R101" s="126"/>
      <c r="S101" s="126"/>
      <c r="T101" s="126"/>
    </row>
    <row r="102" spans="1:20" x14ac:dyDescent="0.25">
      <c r="A102" s="126" t="s">
        <v>10361</v>
      </c>
      <c r="B102" s="126" t="s">
        <v>10394</v>
      </c>
      <c r="C102" s="126"/>
      <c r="D102" s="126" t="s">
        <v>1813</v>
      </c>
      <c r="E102" s="126"/>
      <c r="F102" s="126" t="s">
        <v>10403</v>
      </c>
      <c r="G102" s="105">
        <v>51.47</v>
      </c>
      <c r="H102" s="105">
        <v>22.05</v>
      </c>
      <c r="I102" s="105"/>
      <c r="J102" s="21"/>
      <c r="K102" s="105"/>
      <c r="L102" s="105"/>
      <c r="M102" s="126"/>
      <c r="N102" s="126"/>
      <c r="O102" s="126"/>
      <c r="P102" s="126"/>
      <c r="Q102" s="126"/>
      <c r="R102" s="126"/>
      <c r="S102" s="126"/>
      <c r="T102" s="126"/>
    </row>
    <row r="103" spans="1:20" x14ac:dyDescent="0.25">
      <c r="A103" s="126" t="s">
        <v>10362</v>
      </c>
      <c r="B103" s="126" t="s">
        <v>10394</v>
      </c>
      <c r="C103" s="126"/>
      <c r="D103" s="126" t="s">
        <v>1813</v>
      </c>
      <c r="E103" s="126"/>
      <c r="F103" s="126" t="s">
        <v>10403</v>
      </c>
      <c r="G103" s="105">
        <v>51.47</v>
      </c>
      <c r="H103" s="105">
        <v>22.05</v>
      </c>
      <c r="I103" s="105"/>
      <c r="J103" s="21"/>
      <c r="K103" s="105"/>
      <c r="L103" s="105"/>
      <c r="M103" s="126"/>
      <c r="N103" s="126"/>
      <c r="O103" s="126"/>
      <c r="P103" s="126"/>
      <c r="Q103" s="126"/>
      <c r="R103" s="126"/>
      <c r="S103" s="126"/>
      <c r="T103" s="126"/>
    </row>
    <row r="104" spans="1:20" x14ac:dyDescent="0.25">
      <c r="A104" s="126" t="s">
        <v>10363</v>
      </c>
      <c r="B104" s="126" t="s">
        <v>10394</v>
      </c>
      <c r="C104" s="126"/>
      <c r="D104" s="126" t="s">
        <v>1813</v>
      </c>
      <c r="E104" s="126"/>
      <c r="F104" s="126" t="s">
        <v>10403</v>
      </c>
      <c r="G104" s="105">
        <v>51.47</v>
      </c>
      <c r="H104" s="105">
        <v>22.05</v>
      </c>
      <c r="I104" s="105"/>
      <c r="J104" s="21"/>
      <c r="K104" s="105"/>
      <c r="L104" s="105"/>
      <c r="M104" s="126"/>
      <c r="N104" s="126"/>
      <c r="O104" s="126"/>
      <c r="P104" s="126"/>
      <c r="Q104" s="126"/>
      <c r="R104" s="126"/>
      <c r="S104" s="126"/>
      <c r="T104" s="126"/>
    </row>
    <row r="105" spans="1:20" x14ac:dyDescent="0.25">
      <c r="A105" s="126" t="s">
        <v>10364</v>
      </c>
      <c r="B105" s="126" t="s">
        <v>10394</v>
      </c>
      <c r="C105" s="126"/>
      <c r="D105" s="126" t="s">
        <v>1813</v>
      </c>
      <c r="E105" s="126"/>
      <c r="F105" s="126" t="s">
        <v>10403</v>
      </c>
      <c r="G105" s="105">
        <v>51.47</v>
      </c>
      <c r="H105" s="105">
        <v>22.05</v>
      </c>
      <c r="I105" s="105"/>
      <c r="J105" s="21"/>
      <c r="K105" s="105"/>
      <c r="L105" s="105"/>
      <c r="M105" s="126"/>
      <c r="N105" s="126"/>
      <c r="O105" s="126"/>
      <c r="P105" s="126"/>
      <c r="Q105" s="126"/>
      <c r="R105" s="126"/>
      <c r="S105" s="126"/>
      <c r="T105" s="126"/>
    </row>
    <row r="106" spans="1:20" x14ac:dyDescent="0.25">
      <c r="A106" s="126" t="s">
        <v>10365</v>
      </c>
      <c r="B106" s="126" t="s">
        <v>10394</v>
      </c>
      <c r="C106" s="126"/>
      <c r="D106" s="126" t="s">
        <v>1813</v>
      </c>
      <c r="E106" s="126"/>
      <c r="F106" s="126" t="s">
        <v>10403</v>
      </c>
      <c r="G106" s="105">
        <v>51.47</v>
      </c>
      <c r="H106" s="105">
        <v>22.05</v>
      </c>
      <c r="I106" s="105"/>
      <c r="J106" s="21"/>
      <c r="K106" s="105"/>
      <c r="L106" s="105"/>
      <c r="M106" s="126"/>
      <c r="N106" s="126"/>
      <c r="O106" s="126"/>
      <c r="P106" s="126"/>
      <c r="Q106" s="126"/>
      <c r="R106" s="126"/>
      <c r="S106" s="126"/>
      <c r="T106" s="126"/>
    </row>
    <row r="107" spans="1:20" x14ac:dyDescent="0.25">
      <c r="A107" s="126" t="s">
        <v>10366</v>
      </c>
      <c r="B107" s="126" t="s">
        <v>10394</v>
      </c>
      <c r="C107" s="126"/>
      <c r="D107" s="126" t="s">
        <v>1813</v>
      </c>
      <c r="E107" s="126"/>
      <c r="F107" s="126" t="s">
        <v>10403</v>
      </c>
      <c r="G107" s="105">
        <v>51.47</v>
      </c>
      <c r="H107" s="105">
        <v>22.05</v>
      </c>
      <c r="I107" s="105"/>
      <c r="J107" s="21"/>
      <c r="K107" s="105"/>
      <c r="L107" s="105"/>
      <c r="M107" s="126"/>
      <c r="N107" s="126"/>
      <c r="O107" s="126"/>
      <c r="P107" s="126"/>
      <c r="Q107" s="126"/>
      <c r="R107" s="126"/>
      <c r="S107" s="126"/>
      <c r="T107" s="126"/>
    </row>
    <row r="108" spans="1:20" x14ac:dyDescent="0.25">
      <c r="A108" s="126" t="s">
        <v>10367</v>
      </c>
      <c r="B108" s="126" t="s">
        <v>10395</v>
      </c>
      <c r="C108" s="126"/>
      <c r="D108" s="126" t="s">
        <v>1841</v>
      </c>
      <c r="E108" s="126"/>
      <c r="F108" s="126" t="s">
        <v>10399</v>
      </c>
      <c r="G108" s="105">
        <v>47.5</v>
      </c>
      <c r="H108" s="105">
        <v>8.02</v>
      </c>
      <c r="I108" s="105"/>
      <c r="J108" s="21"/>
      <c r="K108" s="105"/>
      <c r="L108" s="105"/>
      <c r="M108" s="126"/>
      <c r="N108" s="126"/>
      <c r="O108" s="126"/>
      <c r="P108" s="126"/>
      <c r="Q108" s="126"/>
      <c r="R108" s="126"/>
      <c r="S108" s="126"/>
      <c r="T108" s="126"/>
    </row>
    <row r="109" spans="1:20" x14ac:dyDescent="0.25">
      <c r="A109" s="126" t="s">
        <v>10368</v>
      </c>
      <c r="B109" s="126" t="s">
        <v>10395</v>
      </c>
      <c r="C109" s="126"/>
      <c r="D109" s="126" t="s">
        <v>1841</v>
      </c>
      <c r="E109" s="126"/>
      <c r="F109" s="126" t="s">
        <v>10399</v>
      </c>
      <c r="G109" s="105">
        <v>47.5</v>
      </c>
      <c r="H109" s="105">
        <v>8.02</v>
      </c>
      <c r="I109" s="105"/>
      <c r="J109" s="21"/>
      <c r="K109" s="105"/>
      <c r="L109" s="105"/>
      <c r="M109" s="126"/>
      <c r="N109" s="126"/>
      <c r="O109" s="126"/>
      <c r="P109" s="126"/>
      <c r="Q109" s="126"/>
      <c r="R109" s="126"/>
      <c r="S109" s="126"/>
      <c r="T109" s="126"/>
    </row>
    <row r="110" spans="1:20" x14ac:dyDescent="0.25">
      <c r="A110" s="126" t="s">
        <v>10369</v>
      </c>
      <c r="B110" s="126" t="s">
        <v>10395</v>
      </c>
      <c r="C110" s="126"/>
      <c r="D110" s="126" t="s">
        <v>1841</v>
      </c>
      <c r="E110" s="126"/>
      <c r="F110" s="126" t="s">
        <v>10399</v>
      </c>
      <c r="G110" s="105">
        <v>47.5</v>
      </c>
      <c r="H110" s="105">
        <v>8.02</v>
      </c>
      <c r="I110" s="105"/>
      <c r="J110" s="21"/>
      <c r="K110" s="105"/>
      <c r="L110" s="105"/>
      <c r="M110" s="126"/>
      <c r="N110" s="126"/>
      <c r="O110" s="126"/>
      <c r="P110" s="126"/>
      <c r="Q110" s="126"/>
      <c r="R110" s="126"/>
      <c r="S110" s="126"/>
      <c r="T110" s="126"/>
    </row>
    <row r="111" spans="1:20" x14ac:dyDescent="0.25">
      <c r="A111" s="126" t="s">
        <v>10370</v>
      </c>
      <c r="B111" s="126" t="s">
        <v>10395</v>
      </c>
      <c r="C111" s="126"/>
      <c r="D111" s="126" t="s">
        <v>1841</v>
      </c>
      <c r="E111" s="126"/>
      <c r="F111" s="126" t="s">
        <v>10399</v>
      </c>
      <c r="G111" s="105">
        <v>47.5</v>
      </c>
      <c r="H111" s="105">
        <v>8.02</v>
      </c>
      <c r="I111" s="105"/>
      <c r="J111" s="21"/>
      <c r="K111" s="105"/>
      <c r="L111" s="105"/>
      <c r="M111" s="126"/>
      <c r="N111" s="126"/>
      <c r="O111" s="126"/>
      <c r="P111" s="126"/>
      <c r="Q111" s="126"/>
      <c r="R111" s="126"/>
      <c r="S111" s="126"/>
      <c r="T111" s="126"/>
    </row>
    <row r="112" spans="1:20" x14ac:dyDescent="0.25">
      <c r="A112" s="126" t="s">
        <v>10371</v>
      </c>
      <c r="B112" s="126" t="s">
        <v>10395</v>
      </c>
      <c r="C112" s="126"/>
      <c r="D112" s="126" t="s">
        <v>1841</v>
      </c>
      <c r="E112" s="126"/>
      <c r="F112" s="126" t="s">
        <v>10399</v>
      </c>
      <c r="G112" s="105">
        <v>47.5</v>
      </c>
      <c r="H112" s="105">
        <v>8.02</v>
      </c>
      <c r="I112" s="105"/>
      <c r="J112" s="21"/>
      <c r="K112" s="105"/>
      <c r="L112" s="105"/>
      <c r="M112" s="126"/>
      <c r="N112" s="126"/>
      <c r="O112" s="126"/>
      <c r="P112" s="126"/>
      <c r="Q112" s="126"/>
      <c r="R112" s="126"/>
      <c r="S112" s="126"/>
      <c r="T112" s="126"/>
    </row>
    <row r="113" spans="1:20" x14ac:dyDescent="0.25">
      <c r="A113" s="126" t="s">
        <v>10372</v>
      </c>
      <c r="B113" s="126" t="s">
        <v>10395</v>
      </c>
      <c r="C113" s="126"/>
      <c r="D113" s="126" t="s">
        <v>1841</v>
      </c>
      <c r="E113" s="126"/>
      <c r="F113" s="126" t="s">
        <v>10399</v>
      </c>
      <c r="G113" s="105">
        <v>47.5</v>
      </c>
      <c r="H113" s="105">
        <v>8.02</v>
      </c>
      <c r="I113" s="105"/>
      <c r="J113" s="21"/>
      <c r="K113" s="105"/>
      <c r="L113" s="105"/>
      <c r="M113" s="126"/>
      <c r="N113" s="126"/>
      <c r="O113" s="126"/>
      <c r="P113" s="126"/>
      <c r="Q113" s="126"/>
      <c r="R113" s="126"/>
      <c r="S113" s="126"/>
      <c r="T113" s="126"/>
    </row>
    <row r="114" spans="1:20" x14ac:dyDescent="0.25">
      <c r="A114" s="126" t="s">
        <v>10373</v>
      </c>
      <c r="B114" s="126" t="s">
        <v>10395</v>
      </c>
      <c r="C114" s="126"/>
      <c r="D114" s="126" t="s">
        <v>1841</v>
      </c>
      <c r="E114" s="126"/>
      <c r="F114" s="126" t="s">
        <v>10399</v>
      </c>
      <c r="G114" s="105">
        <v>47.5</v>
      </c>
      <c r="H114" s="105">
        <v>8.02</v>
      </c>
      <c r="I114" s="105"/>
      <c r="J114" s="21"/>
      <c r="K114" s="105"/>
      <c r="L114" s="105"/>
      <c r="M114" s="126"/>
      <c r="N114" s="126"/>
      <c r="O114" s="126"/>
      <c r="P114" s="126"/>
      <c r="Q114" s="126"/>
      <c r="R114" s="126"/>
      <c r="S114" s="126"/>
      <c r="T114" s="126"/>
    </row>
    <row r="115" spans="1:20" x14ac:dyDescent="0.25">
      <c r="A115" s="126" t="s">
        <v>10374</v>
      </c>
      <c r="B115" s="126" t="s">
        <v>10395</v>
      </c>
      <c r="C115" s="126"/>
      <c r="D115" s="126" t="s">
        <v>1841</v>
      </c>
      <c r="E115" s="126"/>
      <c r="F115" s="126" t="s">
        <v>10399</v>
      </c>
      <c r="G115" s="105">
        <v>47.5</v>
      </c>
      <c r="H115" s="105">
        <v>8.02</v>
      </c>
      <c r="I115" s="105"/>
      <c r="J115" s="21"/>
      <c r="K115" s="105"/>
      <c r="L115" s="105"/>
      <c r="M115" s="126"/>
      <c r="N115" s="126"/>
      <c r="O115" s="126"/>
      <c r="P115" s="126"/>
      <c r="Q115" s="126"/>
      <c r="R115" s="126"/>
      <c r="S115" s="126"/>
      <c r="T115" s="126"/>
    </row>
    <row r="116" spans="1:20" x14ac:dyDescent="0.25">
      <c r="A116" s="126" t="s">
        <v>10375</v>
      </c>
      <c r="B116" s="126" t="s">
        <v>10395</v>
      </c>
      <c r="C116" s="126"/>
      <c r="D116" s="126" t="s">
        <v>1841</v>
      </c>
      <c r="E116" s="126"/>
      <c r="F116" s="126" t="s">
        <v>10399</v>
      </c>
      <c r="G116" s="105">
        <v>47.5</v>
      </c>
      <c r="H116" s="105">
        <v>8.02</v>
      </c>
      <c r="I116" s="105"/>
      <c r="J116" s="21"/>
      <c r="K116" s="105"/>
      <c r="L116" s="105"/>
      <c r="M116" s="126"/>
      <c r="N116" s="126"/>
      <c r="O116" s="126"/>
      <c r="P116" s="126"/>
      <c r="Q116" s="126"/>
      <c r="R116" s="126"/>
      <c r="S116" s="126"/>
      <c r="T116" s="126"/>
    </row>
    <row r="117" spans="1:20" x14ac:dyDescent="0.25">
      <c r="A117" s="126" t="s">
        <v>10376</v>
      </c>
      <c r="B117" s="126" t="s">
        <v>10395</v>
      </c>
      <c r="C117" s="126"/>
      <c r="D117" s="126" t="s">
        <v>1841</v>
      </c>
      <c r="E117" s="126"/>
      <c r="F117" s="126" t="s">
        <v>10399</v>
      </c>
      <c r="G117" s="105">
        <v>47.5</v>
      </c>
      <c r="H117" s="105">
        <v>8.02</v>
      </c>
      <c r="I117" s="105"/>
      <c r="J117" s="21"/>
      <c r="K117" s="105"/>
      <c r="L117" s="105"/>
      <c r="M117" s="126"/>
      <c r="N117" s="126"/>
      <c r="O117" s="126"/>
      <c r="P117" s="126"/>
      <c r="Q117" s="126"/>
      <c r="R117" s="126"/>
      <c r="S117" s="126"/>
      <c r="T117" s="126"/>
    </row>
    <row r="118" spans="1:20" x14ac:dyDescent="0.25">
      <c r="A118" s="126" t="s">
        <v>10377</v>
      </c>
      <c r="B118" s="126" t="s">
        <v>10395</v>
      </c>
      <c r="C118" s="126"/>
      <c r="D118" s="126" t="s">
        <v>1841</v>
      </c>
      <c r="E118" s="126"/>
      <c r="F118" s="126" t="s">
        <v>10399</v>
      </c>
      <c r="G118" s="105">
        <v>47.5</v>
      </c>
      <c r="H118" s="105">
        <v>8.02</v>
      </c>
      <c r="I118" s="105"/>
      <c r="J118" s="21"/>
      <c r="K118" s="105"/>
      <c r="L118" s="105"/>
      <c r="M118" s="126"/>
      <c r="N118" s="126"/>
      <c r="O118" s="126"/>
      <c r="P118" s="126"/>
      <c r="Q118" s="126"/>
      <c r="R118" s="126"/>
      <c r="S118" s="126"/>
      <c r="T118" s="126"/>
    </row>
    <row r="119" spans="1:20" x14ac:dyDescent="0.25">
      <c r="A119" s="126" t="s">
        <v>10378</v>
      </c>
      <c r="B119" s="126" t="s">
        <v>10395</v>
      </c>
      <c r="C119" s="126"/>
      <c r="D119" s="126" t="s">
        <v>1841</v>
      </c>
      <c r="E119" s="126"/>
      <c r="F119" s="126" t="s">
        <v>10399</v>
      </c>
      <c r="G119" s="105">
        <v>47.5</v>
      </c>
      <c r="H119" s="105">
        <v>8.02</v>
      </c>
      <c r="I119" s="105"/>
      <c r="J119" s="21"/>
      <c r="K119" s="105"/>
      <c r="L119" s="105"/>
      <c r="M119" s="126"/>
      <c r="N119" s="126"/>
      <c r="O119" s="126"/>
      <c r="P119" s="126"/>
      <c r="Q119" s="126"/>
      <c r="R119" s="126"/>
      <c r="S119" s="126"/>
      <c r="T119" s="126"/>
    </row>
    <row r="120" spans="1:20" x14ac:dyDescent="0.25">
      <c r="A120" s="126" t="s">
        <v>10379</v>
      </c>
      <c r="B120" s="126" t="s">
        <v>10396</v>
      </c>
      <c r="C120" s="126"/>
      <c r="D120" s="126" t="s">
        <v>1756</v>
      </c>
      <c r="E120" s="126" t="s">
        <v>10406</v>
      </c>
      <c r="F120" s="126" t="s">
        <v>10400</v>
      </c>
      <c r="G120" s="105">
        <v>43.67</v>
      </c>
      <c r="H120" s="105">
        <v>11.15</v>
      </c>
      <c r="I120" s="105"/>
      <c r="J120" s="21"/>
      <c r="K120" s="105"/>
      <c r="L120" s="105"/>
      <c r="M120" s="126"/>
      <c r="N120" s="126"/>
      <c r="O120" s="126"/>
      <c r="P120" s="126"/>
      <c r="Q120" s="126"/>
      <c r="R120" s="126"/>
      <c r="S120" s="126"/>
      <c r="T120" s="126"/>
    </row>
    <row r="121" spans="1:20" x14ac:dyDescent="0.25">
      <c r="A121" s="126" t="s">
        <v>10380</v>
      </c>
      <c r="B121" s="126" t="s">
        <v>10396</v>
      </c>
      <c r="C121" s="126"/>
      <c r="D121" s="126" t="s">
        <v>1756</v>
      </c>
      <c r="E121" s="126" t="s">
        <v>10406</v>
      </c>
      <c r="F121" s="126" t="s">
        <v>10400</v>
      </c>
      <c r="G121" s="105">
        <v>43.67</v>
      </c>
      <c r="H121" s="105">
        <v>11.15</v>
      </c>
      <c r="I121" s="105"/>
      <c r="J121" s="21"/>
      <c r="K121" s="105"/>
      <c r="L121" s="105"/>
      <c r="M121" s="126"/>
      <c r="N121" s="126"/>
      <c r="O121" s="126"/>
      <c r="P121" s="126"/>
      <c r="Q121" s="126"/>
      <c r="R121" s="126"/>
      <c r="S121" s="126"/>
      <c r="T121" s="126"/>
    </row>
    <row r="122" spans="1:20" x14ac:dyDescent="0.25">
      <c r="A122" s="126" t="s">
        <v>10381</v>
      </c>
      <c r="B122" s="126" t="s">
        <v>10396</v>
      </c>
      <c r="C122" s="126"/>
      <c r="D122" s="126" t="s">
        <v>1756</v>
      </c>
      <c r="E122" s="126" t="s">
        <v>10406</v>
      </c>
      <c r="F122" s="126" t="s">
        <v>10400</v>
      </c>
      <c r="G122" s="105">
        <v>43.67</v>
      </c>
      <c r="H122" s="105">
        <v>11.15</v>
      </c>
      <c r="I122" s="105"/>
      <c r="J122" s="21"/>
      <c r="K122" s="105"/>
      <c r="L122" s="105"/>
      <c r="M122" s="126"/>
      <c r="N122" s="126"/>
      <c r="O122" s="126"/>
      <c r="P122" s="126"/>
      <c r="Q122" s="126"/>
      <c r="R122" s="126"/>
      <c r="S122" s="126"/>
      <c r="T122" s="126"/>
    </row>
    <row r="123" spans="1:20" x14ac:dyDescent="0.25">
      <c r="A123" s="126" t="s">
        <v>10382</v>
      </c>
      <c r="B123" s="126" t="s">
        <v>10396</v>
      </c>
      <c r="C123" s="126"/>
      <c r="D123" s="126" t="s">
        <v>1756</v>
      </c>
      <c r="E123" s="126" t="s">
        <v>10406</v>
      </c>
      <c r="F123" s="126" t="s">
        <v>10400</v>
      </c>
      <c r="G123" s="105">
        <v>43.67</v>
      </c>
      <c r="H123" s="105">
        <v>11.15</v>
      </c>
      <c r="I123" s="105"/>
      <c r="J123" s="21"/>
      <c r="K123" s="105"/>
      <c r="L123" s="105"/>
      <c r="M123" s="126"/>
      <c r="N123" s="126"/>
      <c r="O123" s="126"/>
      <c r="P123" s="126"/>
      <c r="Q123" s="126"/>
      <c r="R123" s="126"/>
      <c r="S123" s="126"/>
      <c r="T123" s="126"/>
    </row>
    <row r="124" spans="1:20" x14ac:dyDescent="0.25">
      <c r="A124" s="126" t="s">
        <v>10383</v>
      </c>
      <c r="B124" s="126" t="s">
        <v>10396</v>
      </c>
      <c r="C124" s="126"/>
      <c r="D124" s="126" t="s">
        <v>1756</v>
      </c>
      <c r="E124" s="126" t="s">
        <v>10406</v>
      </c>
      <c r="F124" s="126" t="s">
        <v>10400</v>
      </c>
      <c r="G124" s="105">
        <v>43.67</v>
      </c>
      <c r="H124" s="105">
        <v>11.15</v>
      </c>
      <c r="I124" s="105"/>
      <c r="J124" s="21"/>
      <c r="K124" s="105"/>
      <c r="L124" s="105"/>
      <c r="M124" s="126"/>
      <c r="N124" s="126"/>
      <c r="O124" s="126"/>
      <c r="P124" s="126"/>
      <c r="Q124" s="126"/>
      <c r="R124" s="126"/>
      <c r="S124" s="126"/>
      <c r="T124" s="126"/>
    </row>
    <row r="125" spans="1:20" x14ac:dyDescent="0.25">
      <c r="A125" s="126" t="s">
        <v>10384</v>
      </c>
      <c r="B125" s="126" t="s">
        <v>10397</v>
      </c>
      <c r="C125" s="126"/>
      <c r="D125" s="126" t="s">
        <v>1836</v>
      </c>
      <c r="E125" s="126"/>
      <c r="F125" s="126" t="s">
        <v>10401</v>
      </c>
      <c r="G125" s="105">
        <v>43.48</v>
      </c>
      <c r="H125" s="105">
        <v>5.43</v>
      </c>
      <c r="I125" s="105"/>
      <c r="J125" s="21"/>
      <c r="K125" s="105"/>
      <c r="L125" s="105"/>
      <c r="M125" s="126"/>
      <c r="N125" s="126"/>
      <c r="O125" s="126"/>
      <c r="P125" s="126"/>
      <c r="Q125" s="126"/>
      <c r="R125" s="126"/>
      <c r="S125" s="126"/>
      <c r="T125" s="126"/>
    </row>
    <row r="126" spans="1:20" x14ac:dyDescent="0.25">
      <c r="A126" s="126" t="s">
        <v>10385</v>
      </c>
      <c r="B126" s="126" t="s">
        <v>10397</v>
      </c>
      <c r="C126" s="126"/>
      <c r="D126" s="126" t="s">
        <v>1836</v>
      </c>
      <c r="E126" s="126"/>
      <c r="F126" s="126" t="s">
        <v>10401</v>
      </c>
      <c r="G126" s="105">
        <v>43.48</v>
      </c>
      <c r="H126" s="105">
        <v>5.43</v>
      </c>
      <c r="I126" s="105"/>
      <c r="J126" s="21"/>
      <c r="K126" s="105"/>
      <c r="L126" s="105"/>
      <c r="M126" s="126"/>
      <c r="N126" s="126"/>
      <c r="O126" s="126"/>
      <c r="P126" s="126"/>
      <c r="Q126" s="126"/>
      <c r="R126" s="126"/>
      <c r="S126" s="126"/>
      <c r="T126" s="126"/>
    </row>
    <row r="127" spans="1:20" x14ac:dyDescent="0.25">
      <c r="A127" s="126" t="s">
        <v>10386</v>
      </c>
      <c r="B127" s="126" t="s">
        <v>10397</v>
      </c>
      <c r="C127" s="126"/>
      <c r="D127" s="126" t="s">
        <v>1836</v>
      </c>
      <c r="E127" s="126"/>
      <c r="F127" s="126" t="s">
        <v>10401</v>
      </c>
      <c r="G127" s="105">
        <v>43.48</v>
      </c>
      <c r="H127" s="105">
        <v>5.43</v>
      </c>
      <c r="I127" s="105"/>
      <c r="J127" s="21"/>
      <c r="K127" s="105"/>
      <c r="L127" s="105"/>
      <c r="M127" s="126"/>
      <c r="N127" s="126"/>
      <c r="O127" s="126"/>
      <c r="P127" s="126"/>
      <c r="Q127" s="126"/>
      <c r="R127" s="126"/>
      <c r="S127" s="126"/>
      <c r="T127" s="126"/>
    </row>
    <row r="128" spans="1:20" x14ac:dyDescent="0.25">
      <c r="A128" s="126" t="s">
        <v>10387</v>
      </c>
      <c r="B128" s="126" t="s">
        <v>10397</v>
      </c>
      <c r="C128" s="126"/>
      <c r="D128" s="126" t="s">
        <v>1836</v>
      </c>
      <c r="E128" s="126"/>
      <c r="F128" s="126" t="s">
        <v>10401</v>
      </c>
      <c r="G128" s="105">
        <v>43.48</v>
      </c>
      <c r="H128" s="105">
        <v>5.43</v>
      </c>
      <c r="I128" s="105"/>
      <c r="J128" s="21"/>
      <c r="K128" s="105"/>
      <c r="L128" s="105"/>
      <c r="M128" s="126"/>
      <c r="N128" s="126"/>
      <c r="O128" s="126"/>
      <c r="P128" s="126"/>
      <c r="Q128" s="126"/>
      <c r="R128" s="126"/>
      <c r="S128" s="126"/>
      <c r="T128" s="126"/>
    </row>
    <row r="129" spans="1:20" x14ac:dyDescent="0.25">
      <c r="A129" s="126" t="s">
        <v>10388</v>
      </c>
      <c r="B129" s="126" t="s">
        <v>10398</v>
      </c>
      <c r="C129" s="126"/>
      <c r="D129" s="126" t="s">
        <v>1836</v>
      </c>
      <c r="E129" s="126"/>
      <c r="F129" s="126" t="s">
        <v>10402</v>
      </c>
      <c r="G129" s="105">
        <v>43.38</v>
      </c>
      <c r="H129" s="105">
        <v>6.07</v>
      </c>
      <c r="I129" s="105"/>
      <c r="J129" s="21"/>
      <c r="K129" s="105"/>
      <c r="L129" s="105"/>
      <c r="M129" s="126"/>
      <c r="N129" s="126"/>
      <c r="O129" s="126"/>
      <c r="P129" s="126"/>
      <c r="Q129" s="126"/>
      <c r="R129" s="126"/>
      <c r="S129" s="126"/>
      <c r="T129" s="126"/>
    </row>
    <row r="130" spans="1:20" x14ac:dyDescent="0.25">
      <c r="A130" s="126" t="s">
        <v>10389</v>
      </c>
      <c r="B130" s="126" t="s">
        <v>10398</v>
      </c>
      <c r="C130" s="126"/>
      <c r="D130" s="126" t="s">
        <v>1836</v>
      </c>
      <c r="E130" s="126"/>
      <c r="F130" s="126" t="s">
        <v>10402</v>
      </c>
      <c r="G130" s="105">
        <v>43.38</v>
      </c>
      <c r="H130" s="105">
        <v>6.07</v>
      </c>
      <c r="I130" s="105"/>
      <c r="J130" s="21"/>
      <c r="K130" s="105"/>
      <c r="L130" s="105"/>
      <c r="M130" s="126"/>
      <c r="N130" s="126"/>
      <c r="O130" s="126"/>
      <c r="P130" s="126"/>
      <c r="Q130" s="126"/>
      <c r="R130" s="126"/>
      <c r="S130" s="126"/>
      <c r="T130" s="126"/>
    </row>
    <row r="131" spans="1:20" x14ac:dyDescent="0.25">
      <c r="A131" s="126" t="s">
        <v>10390</v>
      </c>
      <c r="B131" s="126" t="s">
        <v>10398</v>
      </c>
      <c r="C131" s="126"/>
      <c r="D131" s="126" t="s">
        <v>1836</v>
      </c>
      <c r="E131" s="126"/>
      <c r="F131" s="126" t="s">
        <v>10402</v>
      </c>
      <c r="G131" s="105">
        <v>43.38</v>
      </c>
      <c r="H131" s="105">
        <v>6.07</v>
      </c>
      <c r="I131" s="105"/>
      <c r="J131" s="21"/>
      <c r="K131" s="105"/>
      <c r="L131" s="105"/>
      <c r="M131" s="126"/>
      <c r="N131" s="126"/>
      <c r="O131" s="126"/>
      <c r="P131" s="126"/>
      <c r="Q131" s="126"/>
      <c r="R131" s="126"/>
      <c r="S131" s="126"/>
      <c r="T131" s="126"/>
    </row>
    <row r="132" spans="1:20" x14ac:dyDescent="0.25">
      <c r="A132" s="126" t="s">
        <v>10391</v>
      </c>
      <c r="B132" s="126" t="s">
        <v>10398</v>
      </c>
      <c r="C132" s="126"/>
      <c r="D132" s="126" t="s">
        <v>1836</v>
      </c>
      <c r="E132" s="126"/>
      <c r="F132" s="126" t="s">
        <v>10402</v>
      </c>
      <c r="G132" s="105">
        <v>43.38</v>
      </c>
      <c r="H132" s="105">
        <v>6.07</v>
      </c>
      <c r="I132" s="105"/>
      <c r="J132" s="21"/>
      <c r="K132" s="105"/>
      <c r="L132" s="105"/>
      <c r="M132" s="126"/>
      <c r="N132" s="126"/>
      <c r="O132" s="126"/>
      <c r="P132" s="126"/>
      <c r="Q132" s="126"/>
      <c r="R132" s="126"/>
      <c r="S132" s="126"/>
      <c r="T132" s="126"/>
    </row>
    <row r="133" spans="1:20" x14ac:dyDescent="0.25">
      <c r="A133" s="126"/>
      <c r="B133" s="126"/>
      <c r="C133" s="126"/>
      <c r="D133" s="126"/>
      <c r="E133" s="126"/>
      <c r="F133" s="126"/>
      <c r="G133" s="105"/>
      <c r="H133" s="105"/>
      <c r="I133" s="105"/>
      <c r="J133" s="21"/>
      <c r="K133" s="105"/>
      <c r="L133" s="105"/>
      <c r="M133" s="126"/>
      <c r="N133" s="126"/>
      <c r="O133" s="126"/>
      <c r="P133" s="126"/>
      <c r="Q133" s="126"/>
      <c r="R133" s="126"/>
      <c r="S133" s="126"/>
      <c r="T133" s="126"/>
    </row>
    <row r="134" spans="1:20" x14ac:dyDescent="0.25">
      <c r="A134" s="126"/>
      <c r="B134" s="126"/>
      <c r="C134" s="126"/>
      <c r="D134" s="126"/>
      <c r="E134" s="126"/>
      <c r="F134" s="126"/>
      <c r="G134" s="105"/>
      <c r="H134" s="105"/>
      <c r="I134" s="105"/>
      <c r="J134" s="21"/>
      <c r="K134" s="105"/>
      <c r="L134" s="105"/>
      <c r="M134" s="126"/>
      <c r="N134" s="126"/>
      <c r="O134" s="126"/>
      <c r="P134" s="126"/>
      <c r="Q134" s="126"/>
      <c r="R134" s="126"/>
      <c r="S134" s="126"/>
      <c r="T134" s="126"/>
    </row>
    <row r="135" spans="1:20" x14ac:dyDescent="0.25">
      <c r="A135" s="126"/>
      <c r="B135" s="126"/>
      <c r="C135" s="126"/>
      <c r="D135" s="126"/>
      <c r="E135" s="126"/>
      <c r="F135" s="126"/>
      <c r="G135" s="105"/>
      <c r="H135" s="105"/>
      <c r="I135" s="105"/>
      <c r="J135" s="21"/>
      <c r="K135" s="105"/>
      <c r="L135" s="105"/>
      <c r="M135" s="126"/>
      <c r="N135" s="126"/>
      <c r="O135" s="126"/>
      <c r="P135" s="126"/>
      <c r="Q135" s="126"/>
      <c r="R135" s="126"/>
      <c r="S135" s="126"/>
      <c r="T135" s="126"/>
    </row>
    <row r="136" spans="1:20" x14ac:dyDescent="0.25">
      <c r="A136" s="126"/>
      <c r="B136" s="126"/>
      <c r="C136" s="126"/>
      <c r="D136" s="126"/>
      <c r="E136" s="126"/>
      <c r="F136" s="126"/>
      <c r="G136" s="105"/>
      <c r="H136" s="105"/>
      <c r="I136" s="105"/>
      <c r="J136" s="21"/>
      <c r="K136" s="105"/>
      <c r="L136" s="105"/>
      <c r="M136" s="126"/>
      <c r="N136" s="126"/>
      <c r="O136" s="126"/>
      <c r="P136" s="126"/>
      <c r="Q136" s="126"/>
      <c r="R136" s="126"/>
      <c r="S136" s="126"/>
      <c r="T136" s="126"/>
    </row>
    <row r="137" spans="1:20" x14ac:dyDescent="0.25">
      <c r="A137" s="126"/>
      <c r="B137" s="126"/>
      <c r="C137" s="126"/>
      <c r="D137" s="126"/>
      <c r="E137" s="126"/>
      <c r="F137" s="126"/>
      <c r="G137" s="105"/>
      <c r="H137" s="105"/>
      <c r="I137" s="105"/>
      <c r="J137" s="21"/>
      <c r="K137" s="105"/>
      <c r="L137" s="105"/>
      <c r="M137" s="126"/>
      <c r="N137" s="126"/>
      <c r="O137" s="126"/>
      <c r="P137" s="126"/>
      <c r="Q137" s="126"/>
      <c r="R137" s="126"/>
      <c r="S137" s="126"/>
      <c r="T137" s="126"/>
    </row>
    <row r="138" spans="1:20" x14ac:dyDescent="0.25">
      <c r="A138" s="126"/>
      <c r="B138" s="126"/>
      <c r="C138" s="126"/>
      <c r="D138" s="126"/>
      <c r="E138" s="126"/>
      <c r="F138" s="126"/>
      <c r="G138" s="105"/>
      <c r="H138" s="105"/>
      <c r="I138" s="105"/>
      <c r="J138" s="21"/>
      <c r="K138" s="105"/>
      <c r="L138" s="105"/>
      <c r="M138" s="126"/>
      <c r="N138" s="126"/>
      <c r="O138" s="126"/>
      <c r="P138" s="126"/>
      <c r="Q138" s="126"/>
      <c r="R138" s="126"/>
      <c r="S138" s="126"/>
      <c r="T138" s="126"/>
    </row>
  </sheetData>
  <mergeCells count="1">
    <mergeCell ref="A1:H1"/>
  </mergeCells>
  <phoneticPr fontId="23" type="noConversion"/>
  <dataValidations count="1">
    <dataValidation type="list" allowBlank="1" showInputMessage="1" showErrorMessage="1" sqref="A82:B82" xr:uid="{BA62574C-615E-4B3C-BA30-F68136DF41B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Z61"/>
  <sheetViews>
    <sheetView zoomScaleNormal="100" workbookViewId="0">
      <pane ySplit="4" topLeftCell="A41" activePane="bottomLeft" state="frozen"/>
      <selection activeCell="F18" sqref="F18"/>
      <selection pane="bottomLeft" activeCell="A60" sqref="A60:XFD60"/>
    </sheetView>
  </sheetViews>
  <sheetFormatPr defaultColWidth="8.85546875" defaultRowHeight="15" x14ac:dyDescent="0.25"/>
  <cols>
    <col min="1" max="1" width="13.7109375" customWidth="1"/>
    <col min="2" max="5" width="20.7109375" customWidth="1"/>
    <col min="6" max="7" width="20.7109375" style="10" customWidth="1"/>
    <col min="8" max="26" width="20.7109375" customWidth="1"/>
  </cols>
  <sheetData>
    <row r="1" spans="1:26" ht="150" customHeight="1" x14ac:dyDescent="0.25">
      <c r="A1" s="215" t="s">
        <v>6600</v>
      </c>
      <c r="B1" s="215"/>
      <c r="C1" s="215"/>
      <c r="D1" s="215"/>
      <c r="E1" s="215"/>
      <c r="F1" s="215"/>
      <c r="G1" s="215"/>
      <c r="H1" s="215"/>
    </row>
    <row r="2" spans="1:26" ht="28.5" customHeight="1" x14ac:dyDescent="0.25">
      <c r="A2" s="88"/>
      <c r="B2" s="88"/>
      <c r="C2" s="89"/>
    </row>
    <row r="3" spans="1:26" s="16" customFormat="1" ht="32.25" customHeight="1" x14ac:dyDescent="0.25">
      <c r="A3" s="15" t="s">
        <v>8970</v>
      </c>
      <c r="B3" s="15" t="s">
        <v>1940</v>
      </c>
      <c r="C3" s="15" t="s">
        <v>1932</v>
      </c>
      <c r="D3" s="15" t="s">
        <v>7733</v>
      </c>
      <c r="E3" s="15" t="s">
        <v>1941</v>
      </c>
      <c r="F3" s="195" t="s">
        <v>8554</v>
      </c>
      <c r="G3" s="195" t="s">
        <v>8555</v>
      </c>
      <c r="H3" s="15" t="s">
        <v>1937</v>
      </c>
      <c r="I3" s="15" t="s">
        <v>6509</v>
      </c>
      <c r="J3" s="15" t="s">
        <v>6403</v>
      </c>
      <c r="K3" s="15" t="s">
        <v>6511</v>
      </c>
      <c r="L3" s="15" t="s">
        <v>6501</v>
      </c>
      <c r="M3" s="16" t="s">
        <v>4910</v>
      </c>
      <c r="N3" s="15" t="s">
        <v>4912</v>
      </c>
      <c r="O3" s="16" t="s">
        <v>6515</v>
      </c>
      <c r="P3" s="16" t="s">
        <v>6516</v>
      </c>
      <c r="Q3" s="16" t="s">
        <v>6517</v>
      </c>
      <c r="R3" s="16" t="s">
        <v>4987</v>
      </c>
      <c r="S3" s="16" t="s">
        <v>4951</v>
      </c>
      <c r="T3" s="16" t="s">
        <v>4989</v>
      </c>
      <c r="U3" s="16" t="s">
        <v>4953</v>
      </c>
      <c r="V3" s="16" t="s">
        <v>4955</v>
      </c>
      <c r="W3" s="16" t="s">
        <v>7487</v>
      </c>
      <c r="X3" s="16" t="s">
        <v>6525</v>
      </c>
      <c r="Y3" s="16" t="s">
        <v>6526</v>
      </c>
    </row>
    <row r="4" spans="1:26" x14ac:dyDescent="0.25">
      <c r="A4" s="4" t="s">
        <v>237</v>
      </c>
      <c r="B4" s="4" t="s">
        <v>238</v>
      </c>
      <c r="C4" s="4" t="s">
        <v>239</v>
      </c>
      <c r="D4" s="4" t="s">
        <v>240</v>
      </c>
      <c r="E4" s="4" t="s">
        <v>241</v>
      </c>
      <c r="F4" s="196" t="s">
        <v>242</v>
      </c>
      <c r="G4" s="196" t="s">
        <v>243</v>
      </c>
      <c r="H4" s="4" t="s">
        <v>244</v>
      </c>
      <c r="I4" s="4" t="s">
        <v>246</v>
      </c>
      <c r="J4" s="4" t="s">
        <v>247</v>
      </c>
      <c r="K4" s="4" t="s">
        <v>4050</v>
      </c>
      <c r="L4" s="4" t="s">
        <v>4046</v>
      </c>
      <c r="M4" s="4" t="s">
        <v>4039</v>
      </c>
      <c r="N4" s="4" t="s">
        <v>4040</v>
      </c>
      <c r="O4" s="4" t="s">
        <v>4053</v>
      </c>
      <c r="P4" s="4" t="s">
        <v>4054</v>
      </c>
      <c r="Q4" s="4" t="s">
        <v>4055</v>
      </c>
      <c r="R4" s="4" t="s">
        <v>4079</v>
      </c>
      <c r="S4" s="4" t="s">
        <v>4061</v>
      </c>
      <c r="T4" s="4" t="s">
        <v>4080</v>
      </c>
      <c r="U4" s="4" t="s">
        <v>4062</v>
      </c>
      <c r="V4" s="4" t="s">
        <v>4063</v>
      </c>
      <c r="W4" s="4" t="s">
        <v>4065</v>
      </c>
      <c r="X4" s="4" t="s">
        <v>4081</v>
      </c>
      <c r="Y4" s="4" t="s">
        <v>4064</v>
      </c>
    </row>
    <row r="5" spans="1:26" x14ac:dyDescent="0.25">
      <c r="A5" s="126" t="s">
        <v>9225</v>
      </c>
      <c r="B5" s="126"/>
      <c r="C5" s="130"/>
      <c r="D5" s="130"/>
      <c r="E5" s="130"/>
      <c r="F5" s="193"/>
      <c r="G5" s="194"/>
      <c r="H5" s="194"/>
      <c r="I5" s="105"/>
      <c r="J5" s="116"/>
      <c r="K5" s="116"/>
      <c r="L5" s="126" t="s">
        <v>8597</v>
      </c>
      <c r="M5" s="126"/>
      <c r="N5" s="126"/>
      <c r="O5" s="127"/>
      <c r="P5" s="127"/>
      <c r="Q5" s="127"/>
      <c r="R5" s="105"/>
      <c r="S5" s="105"/>
      <c r="T5" s="105"/>
      <c r="U5" s="105"/>
      <c r="V5" s="105"/>
      <c r="W5" s="126"/>
      <c r="X5" s="105"/>
      <c r="Y5" s="126"/>
    </row>
    <row r="6" spans="1:26" x14ac:dyDescent="0.25">
      <c r="A6" s="126" t="s">
        <v>9238</v>
      </c>
      <c r="B6" s="130" t="s">
        <v>8603</v>
      </c>
      <c r="C6" s="126" t="s">
        <v>8565</v>
      </c>
      <c r="D6" s="126" t="s">
        <v>8604</v>
      </c>
      <c r="E6" s="126"/>
      <c r="F6" s="194">
        <v>39.450000000000003</v>
      </c>
      <c r="G6" s="194">
        <v>115.08</v>
      </c>
      <c r="H6" s="194">
        <v>42</v>
      </c>
      <c r="I6" s="105"/>
      <c r="J6" s="105"/>
      <c r="K6" s="105"/>
      <c r="L6" s="126" t="s">
        <v>8605</v>
      </c>
      <c r="M6" s="126"/>
      <c r="N6" s="126"/>
      <c r="O6" s="127"/>
      <c r="P6" s="127"/>
      <c r="Q6" s="127"/>
      <c r="R6" s="105"/>
      <c r="S6" s="105"/>
      <c r="T6" s="105"/>
      <c r="U6" s="105"/>
      <c r="V6" s="105"/>
      <c r="W6" s="126"/>
      <c r="X6" s="105"/>
      <c r="Y6" s="126"/>
    </row>
    <row r="7" spans="1:26" x14ac:dyDescent="0.25">
      <c r="A7" s="126" t="s">
        <v>9245</v>
      </c>
      <c r="B7" s="130"/>
      <c r="C7" s="126"/>
      <c r="D7" s="126"/>
      <c r="E7" s="126"/>
      <c r="F7" s="194"/>
      <c r="G7" s="194"/>
      <c r="H7" s="194"/>
      <c r="I7" s="105"/>
      <c r="J7" s="105"/>
      <c r="K7" s="105"/>
      <c r="L7" s="126"/>
      <c r="M7" s="126"/>
      <c r="N7" s="126"/>
      <c r="O7" s="127"/>
      <c r="P7" s="127"/>
      <c r="Q7" s="127"/>
      <c r="R7" s="105"/>
      <c r="S7" s="105"/>
      <c r="T7" s="105"/>
      <c r="U7" s="105"/>
      <c r="V7" s="105"/>
      <c r="W7" s="126"/>
      <c r="X7" s="105"/>
      <c r="Y7" s="126"/>
      <c r="Z7" s="105"/>
    </row>
    <row r="8" spans="1:26" x14ac:dyDescent="0.25">
      <c r="A8" s="126" t="s">
        <v>9304</v>
      </c>
      <c r="B8" s="130"/>
      <c r="C8" s="126"/>
      <c r="D8" s="126"/>
      <c r="E8" s="126"/>
      <c r="F8" s="194"/>
      <c r="G8" s="194"/>
      <c r="H8" s="194"/>
      <c r="I8" s="105"/>
      <c r="J8" s="105"/>
      <c r="K8" s="105"/>
      <c r="L8" s="126" t="s">
        <v>8651</v>
      </c>
      <c r="M8" s="126"/>
      <c r="N8" s="126"/>
      <c r="O8" s="127"/>
      <c r="P8" s="127"/>
      <c r="Q8" s="127"/>
      <c r="R8" s="105"/>
      <c r="S8" s="105"/>
      <c r="T8" s="105"/>
      <c r="U8" s="105"/>
      <c r="V8" s="105"/>
      <c r="W8" s="126"/>
      <c r="X8" s="105"/>
      <c r="Y8" s="126"/>
    </row>
    <row r="9" spans="1:26" x14ac:dyDescent="0.25">
      <c r="A9" s="126" t="s">
        <v>9916</v>
      </c>
      <c r="B9" s="130"/>
      <c r="C9" s="126" t="s">
        <v>1734</v>
      </c>
      <c r="D9" s="126"/>
      <c r="E9" s="126"/>
      <c r="F9" s="194"/>
      <c r="G9" s="194"/>
      <c r="H9" s="194"/>
      <c r="I9" s="105"/>
      <c r="J9" s="105"/>
      <c r="K9" s="105"/>
      <c r="L9" s="126"/>
      <c r="M9" s="126"/>
      <c r="N9" s="126"/>
      <c r="O9" s="127"/>
      <c r="P9" s="127"/>
      <c r="Q9" s="127"/>
      <c r="R9" s="105"/>
      <c r="S9" s="105"/>
      <c r="T9" s="105"/>
      <c r="U9" s="105"/>
      <c r="V9" s="105"/>
      <c r="W9" s="126"/>
      <c r="X9" s="105"/>
      <c r="Y9" s="126"/>
    </row>
    <row r="10" spans="1:26" x14ac:dyDescent="0.25">
      <c r="A10" s="126" t="s">
        <v>9414</v>
      </c>
      <c r="B10" s="130" t="s">
        <v>8731</v>
      </c>
      <c r="C10" s="126" t="s">
        <v>1708</v>
      </c>
      <c r="D10" s="130" t="s">
        <v>8731</v>
      </c>
      <c r="E10" s="126"/>
      <c r="F10" s="194"/>
      <c r="G10" s="194"/>
      <c r="H10" s="194"/>
      <c r="I10" s="105"/>
      <c r="J10" s="105"/>
      <c r="K10" s="105"/>
      <c r="L10" s="126" t="s">
        <v>8732</v>
      </c>
      <c r="M10" s="126"/>
      <c r="N10" s="126"/>
      <c r="O10" s="127"/>
      <c r="P10" s="127"/>
      <c r="Q10" s="127"/>
      <c r="R10" s="105"/>
      <c r="S10" s="105"/>
      <c r="T10" s="105"/>
      <c r="U10" s="105"/>
      <c r="V10" s="105"/>
      <c r="W10" s="126"/>
      <c r="X10" s="105"/>
      <c r="Y10" s="126"/>
    </row>
    <row r="11" spans="1:26" x14ac:dyDescent="0.25">
      <c r="A11" s="126" t="s">
        <v>9464</v>
      </c>
      <c r="B11" s="126"/>
      <c r="C11" s="126"/>
      <c r="D11" s="126"/>
      <c r="E11" s="126"/>
      <c r="F11" s="194">
        <v>35.200000000000003</v>
      </c>
      <c r="G11" s="194">
        <v>107.8</v>
      </c>
      <c r="H11" s="194">
        <v>1207</v>
      </c>
      <c r="I11" s="105"/>
      <c r="J11" s="105"/>
      <c r="K11" s="105"/>
      <c r="L11" s="129" t="s">
        <v>9176</v>
      </c>
      <c r="M11" s="129"/>
      <c r="N11" s="129"/>
      <c r="O11" s="128"/>
      <c r="P11" s="128"/>
      <c r="Q11" s="128"/>
      <c r="R11" s="186"/>
      <c r="S11" s="186"/>
      <c r="T11" s="186"/>
      <c r="U11" s="186"/>
      <c r="V11" s="186"/>
      <c r="W11" s="129"/>
      <c r="X11" s="186"/>
      <c r="Y11" s="129"/>
    </row>
    <row r="12" spans="1:26" x14ac:dyDescent="0.25">
      <c r="A12" s="126" t="s">
        <v>9521</v>
      </c>
      <c r="B12" s="126"/>
      <c r="C12" s="126"/>
      <c r="D12" s="126"/>
      <c r="E12" s="126"/>
      <c r="F12" s="194"/>
      <c r="G12" s="194"/>
      <c r="H12" s="194"/>
      <c r="I12" s="105"/>
      <c r="J12" s="105"/>
      <c r="K12" s="187"/>
      <c r="L12" s="188" t="s">
        <v>9189</v>
      </c>
      <c r="M12" s="188"/>
      <c r="N12" s="188"/>
      <c r="O12" s="189"/>
      <c r="P12" s="189"/>
      <c r="Q12" s="189"/>
      <c r="R12" s="190"/>
      <c r="S12" s="190"/>
      <c r="T12" s="190"/>
      <c r="U12" s="190"/>
      <c r="V12" s="190"/>
      <c r="W12" s="188"/>
      <c r="X12" s="190"/>
      <c r="Y12" s="188"/>
    </row>
    <row r="13" spans="1:26" x14ac:dyDescent="0.25">
      <c r="A13" s="126" t="s">
        <v>9634</v>
      </c>
      <c r="B13" s="126"/>
      <c r="C13" s="126" t="s">
        <v>9565</v>
      </c>
      <c r="D13" s="126" t="s">
        <v>9564</v>
      </c>
      <c r="E13" s="126"/>
      <c r="F13" s="194"/>
      <c r="G13" s="194"/>
      <c r="H13" s="194"/>
      <c r="I13" s="105"/>
      <c r="J13" s="105"/>
      <c r="K13" s="105"/>
      <c r="L13" s="129"/>
      <c r="M13" s="129"/>
      <c r="N13" s="129"/>
      <c r="O13" s="128"/>
      <c r="P13" s="128"/>
      <c r="Q13" s="128"/>
      <c r="R13" s="186"/>
      <c r="S13" s="186"/>
      <c r="T13" s="186"/>
      <c r="U13" s="186"/>
      <c r="V13" s="186"/>
      <c r="W13" s="129"/>
      <c r="X13" s="186"/>
      <c r="Y13" s="129"/>
    </row>
    <row r="14" spans="1:26" x14ac:dyDescent="0.25">
      <c r="A14" s="126" t="s">
        <v>9633</v>
      </c>
      <c r="B14" s="126"/>
      <c r="C14" s="126" t="s">
        <v>9565</v>
      </c>
      <c r="D14" s="126" t="s">
        <v>9622</v>
      </c>
      <c r="E14" s="126"/>
      <c r="F14" s="194"/>
      <c r="G14" s="194"/>
      <c r="H14" s="194"/>
      <c r="I14" s="105"/>
      <c r="J14" s="105"/>
      <c r="K14" s="105"/>
      <c r="L14" s="188"/>
      <c r="M14" s="188"/>
      <c r="N14" s="188"/>
      <c r="O14" s="189"/>
      <c r="P14" s="189"/>
      <c r="Q14" s="189"/>
      <c r="R14" s="190"/>
      <c r="S14" s="190"/>
      <c r="T14" s="190"/>
      <c r="U14" s="190"/>
      <c r="V14" s="190"/>
      <c r="W14" s="188"/>
      <c r="X14" s="190"/>
      <c r="Y14" s="188"/>
    </row>
    <row r="15" spans="1:26" x14ac:dyDescent="0.25">
      <c r="A15" s="130" t="s">
        <v>9805</v>
      </c>
      <c r="B15" s="130"/>
      <c r="C15" s="130" t="s">
        <v>1734</v>
      </c>
      <c r="D15" s="130" t="s">
        <v>9638</v>
      </c>
      <c r="E15" s="130"/>
      <c r="F15" s="193">
        <v>43.53</v>
      </c>
      <c r="G15" s="193">
        <v>1.58</v>
      </c>
      <c r="H15" s="193"/>
      <c r="I15" s="116"/>
      <c r="J15" s="116"/>
      <c r="K15" s="116"/>
      <c r="L15" s="203" t="s">
        <v>9640</v>
      </c>
      <c r="M15" s="188"/>
      <c r="N15" s="188"/>
      <c r="O15" s="189"/>
      <c r="P15" s="189"/>
      <c r="Q15" s="189"/>
      <c r="R15" s="190"/>
      <c r="S15" s="190"/>
      <c r="T15" s="190"/>
      <c r="U15" s="190"/>
      <c r="V15" s="190"/>
      <c r="W15" s="188"/>
      <c r="X15" s="190"/>
      <c r="Y15" s="188"/>
    </row>
    <row r="16" spans="1:26" x14ac:dyDescent="0.25">
      <c r="A16" s="204" t="s">
        <v>9806</v>
      </c>
      <c r="B16" s="130"/>
      <c r="C16" s="130" t="s">
        <v>9694</v>
      </c>
      <c r="D16" s="130" t="s">
        <v>9695</v>
      </c>
      <c r="E16" s="126"/>
      <c r="F16" s="193">
        <v>12.52</v>
      </c>
      <c r="G16" s="193">
        <v>8.07</v>
      </c>
      <c r="H16" s="194"/>
      <c r="I16" s="105"/>
      <c r="J16" s="105"/>
      <c r="K16" s="105"/>
      <c r="L16" s="129"/>
      <c r="M16" s="188"/>
      <c r="N16" s="188"/>
      <c r="O16" s="189"/>
      <c r="P16" s="189"/>
      <c r="Q16" s="189"/>
      <c r="R16" s="190"/>
      <c r="S16" s="190"/>
      <c r="T16" s="190"/>
      <c r="U16" s="190"/>
      <c r="V16" s="190"/>
      <c r="W16" s="188"/>
      <c r="X16" s="190"/>
      <c r="Y16" s="188"/>
    </row>
    <row r="17" spans="1:25" x14ac:dyDescent="0.25">
      <c r="A17" s="126" t="s">
        <v>9807</v>
      </c>
      <c r="B17" s="126"/>
      <c r="C17" s="126"/>
      <c r="D17" s="126"/>
      <c r="E17" s="126" t="s">
        <v>9753</v>
      </c>
      <c r="F17" s="105" t="s">
        <v>9754</v>
      </c>
      <c r="G17" s="105" t="s">
        <v>9755</v>
      </c>
      <c r="H17" s="105"/>
      <c r="I17" s="105"/>
      <c r="J17" s="105"/>
      <c r="K17" s="105"/>
      <c r="L17" s="105"/>
      <c r="O17" s="189"/>
      <c r="P17" s="189"/>
      <c r="Q17" s="189"/>
      <c r="R17" s="190"/>
      <c r="S17" s="190"/>
      <c r="T17" s="190"/>
      <c r="U17" s="190"/>
      <c r="V17" s="190"/>
      <c r="W17" s="188"/>
      <c r="X17" s="190"/>
      <c r="Y17" s="188"/>
    </row>
    <row r="18" spans="1:25" x14ac:dyDescent="0.25">
      <c r="A18" s="126" t="s">
        <v>9881</v>
      </c>
      <c r="B18" s="126"/>
      <c r="C18" s="126"/>
      <c r="D18" s="126"/>
      <c r="E18" s="126"/>
      <c r="F18" s="105"/>
      <c r="G18" s="105"/>
      <c r="H18" s="105"/>
      <c r="I18" s="105"/>
      <c r="J18" s="105"/>
      <c r="K18" s="105"/>
      <c r="L18" s="129" t="s">
        <v>9882</v>
      </c>
      <c r="M18" s="188"/>
      <c r="N18" s="188"/>
      <c r="O18" s="189"/>
      <c r="P18" s="189"/>
      <c r="Q18" s="189"/>
      <c r="R18" s="190"/>
      <c r="S18" s="190"/>
      <c r="T18" s="190"/>
      <c r="U18" s="190"/>
      <c r="V18" s="190"/>
      <c r="W18" s="188"/>
      <c r="X18" s="190"/>
      <c r="Y18" s="188"/>
    </row>
    <row r="19" spans="1:25" x14ac:dyDescent="0.25">
      <c r="A19" s="126" t="s">
        <v>10001</v>
      </c>
      <c r="B19" s="126" t="s">
        <v>7463</v>
      </c>
      <c r="C19" s="127" cm="1">
        <f t="array" ref="C19">IF(ROW() &lt; ROW(INDEX([1]!institutions[resource_ID],ROWS([1]!institutions[resource_ID]))), COUNTIF(INDEX([1]!institutions[resource_ID],1):[1]!institutions[[#This Row],[resource_ID]],[1]!institutions[[#This Row],[resource_ID]]), "")</f>
        <v>2</v>
      </c>
      <c r="D19" s="126" t="s">
        <v>10008</v>
      </c>
      <c r="E19" s="221"/>
      <c r="F19" s="224"/>
      <c r="G19" s="224"/>
      <c r="H19" s="224"/>
      <c r="I19" s="225"/>
      <c r="J19" s="225"/>
      <c r="K19" s="225"/>
      <c r="L19" s="226"/>
      <c r="M19" s="227"/>
      <c r="N19" s="227"/>
      <c r="O19" s="228"/>
      <c r="P19" s="228"/>
      <c r="Q19" s="228"/>
      <c r="R19" s="229"/>
      <c r="S19" s="229"/>
      <c r="T19" s="229"/>
      <c r="U19" s="229"/>
      <c r="V19" s="229"/>
      <c r="W19" s="227"/>
      <c r="X19" s="229"/>
      <c r="Y19" s="227"/>
    </row>
    <row r="20" spans="1:25" x14ac:dyDescent="0.25">
      <c r="A20" s="126" t="s">
        <v>10001</v>
      </c>
      <c r="B20" s="126" t="s">
        <v>7463</v>
      </c>
      <c r="C20" s="127" cm="1">
        <f t="array" ref="C20">IF(ROW() &lt; ROW(INDEX([1]!institutions[resource_ID],ROWS([1]!institutions[resource_ID]))), COUNTIF(INDEX([1]!institutions[resource_ID],1):[1]!institutions[[#This Row],[resource_ID]],[1]!institutions[[#This Row],[resource_ID]]), "")</f>
        <v>3</v>
      </c>
      <c r="D20" s="126" t="s">
        <v>10009</v>
      </c>
      <c r="E20" s="221"/>
      <c r="F20" s="224"/>
      <c r="G20" s="224"/>
      <c r="H20" s="224"/>
      <c r="I20" s="225"/>
      <c r="J20" s="225"/>
      <c r="K20" s="225"/>
      <c r="L20" s="226"/>
      <c r="M20" s="227"/>
      <c r="N20" s="227"/>
      <c r="O20" s="228"/>
      <c r="P20" s="228"/>
      <c r="Q20" s="228"/>
      <c r="R20" s="229"/>
      <c r="S20" s="229"/>
      <c r="T20" s="229"/>
      <c r="U20" s="229"/>
      <c r="V20" s="229"/>
      <c r="W20" s="227"/>
      <c r="X20" s="229"/>
      <c r="Y20" s="227"/>
    </row>
    <row r="21" spans="1:25" x14ac:dyDescent="0.25">
      <c r="A21" s="126" t="s">
        <v>10042</v>
      </c>
      <c r="B21" s="126"/>
      <c r="C21" s="126"/>
      <c r="D21" s="126"/>
      <c r="E21" s="126"/>
      <c r="F21" s="105"/>
      <c r="G21" s="105"/>
      <c r="H21" s="105"/>
      <c r="I21" s="105"/>
      <c r="J21" s="105"/>
      <c r="K21" s="105"/>
      <c r="L21" s="129" t="s">
        <v>10086</v>
      </c>
      <c r="M21" s="188"/>
      <c r="N21" s="188"/>
      <c r="O21" s="189"/>
      <c r="P21" s="189"/>
      <c r="Q21" s="189"/>
      <c r="R21" s="190"/>
      <c r="S21" s="190"/>
      <c r="T21" s="190"/>
      <c r="U21" s="190"/>
      <c r="V21" s="190"/>
      <c r="W21" s="188"/>
      <c r="X21" s="190"/>
      <c r="Y21" s="188"/>
    </row>
    <row r="22" spans="1:25" x14ac:dyDescent="0.25">
      <c r="A22" s="126" t="s">
        <v>10043</v>
      </c>
      <c r="B22" s="126"/>
      <c r="C22" s="126"/>
      <c r="D22" s="126"/>
      <c r="E22" s="126"/>
      <c r="F22" s="105"/>
      <c r="G22" s="105"/>
      <c r="H22" s="105"/>
      <c r="I22" s="105"/>
      <c r="J22" s="105"/>
      <c r="K22" s="105"/>
      <c r="L22" s="129" t="s">
        <v>10086</v>
      </c>
      <c r="M22" s="188"/>
      <c r="N22" s="188"/>
      <c r="O22" s="189"/>
      <c r="P22" s="189"/>
      <c r="Q22" s="189"/>
      <c r="R22" s="190"/>
      <c r="S22" s="190"/>
      <c r="T22" s="190"/>
      <c r="U22" s="190"/>
      <c r="V22" s="190"/>
      <c r="W22" s="188"/>
      <c r="X22" s="190"/>
      <c r="Y22" s="188"/>
    </row>
    <row r="23" spans="1:25" x14ac:dyDescent="0.25">
      <c r="A23" s="126" t="s">
        <v>10044</v>
      </c>
      <c r="B23" s="126"/>
      <c r="C23" s="126"/>
      <c r="D23" s="126"/>
      <c r="E23" s="126"/>
      <c r="F23" s="105"/>
      <c r="G23" s="105"/>
      <c r="H23" s="105"/>
      <c r="I23" s="105"/>
      <c r="J23" s="105"/>
      <c r="K23" s="105"/>
      <c r="L23" s="129" t="s">
        <v>10086</v>
      </c>
      <c r="M23" s="188"/>
      <c r="N23" s="188"/>
      <c r="O23" s="189"/>
      <c r="P23" s="189"/>
      <c r="Q23" s="189"/>
      <c r="R23" s="190"/>
      <c r="S23" s="190"/>
      <c r="T23" s="190"/>
      <c r="U23" s="190"/>
      <c r="V23" s="190"/>
      <c r="W23" s="188"/>
      <c r="X23" s="190"/>
      <c r="Y23" s="188"/>
    </row>
    <row r="24" spans="1:25" x14ac:dyDescent="0.25">
      <c r="A24" s="126" t="s">
        <v>10045</v>
      </c>
      <c r="B24" s="126"/>
      <c r="C24" s="126"/>
      <c r="D24" s="126"/>
      <c r="E24" s="126"/>
      <c r="F24" s="105"/>
      <c r="G24" s="105"/>
      <c r="H24" s="105"/>
      <c r="I24" s="105"/>
      <c r="J24" s="105"/>
      <c r="K24" s="105"/>
      <c r="L24" s="129" t="s">
        <v>10086</v>
      </c>
      <c r="M24" s="188"/>
      <c r="N24" s="188"/>
      <c r="O24" s="189"/>
      <c r="P24" s="189"/>
      <c r="Q24" s="189"/>
      <c r="R24" s="190"/>
      <c r="S24" s="190"/>
      <c r="T24" s="190"/>
      <c r="U24" s="190"/>
      <c r="V24" s="190"/>
      <c r="W24" s="188"/>
      <c r="X24" s="190"/>
      <c r="Y24" s="188"/>
    </row>
    <row r="25" spans="1:25" x14ac:dyDescent="0.25">
      <c r="A25" s="126" t="s">
        <v>10046</v>
      </c>
      <c r="B25" s="126"/>
      <c r="C25" s="126"/>
      <c r="D25" s="126"/>
      <c r="E25" s="126"/>
      <c r="F25" s="105"/>
      <c r="G25" s="105"/>
      <c r="H25" s="105"/>
      <c r="I25" s="105"/>
      <c r="J25" s="105"/>
      <c r="K25" s="105"/>
      <c r="L25" s="129" t="s">
        <v>10086</v>
      </c>
      <c r="M25" s="188"/>
      <c r="N25" s="188"/>
      <c r="O25" s="189"/>
      <c r="P25" s="189"/>
      <c r="Q25" s="189"/>
      <c r="R25" s="190"/>
      <c r="S25" s="190"/>
      <c r="T25" s="190"/>
      <c r="U25" s="190"/>
      <c r="V25" s="190"/>
      <c r="W25" s="188"/>
      <c r="X25" s="190"/>
      <c r="Y25" s="188"/>
    </row>
    <row r="26" spans="1:25" x14ac:dyDescent="0.25">
      <c r="A26" s="126" t="s">
        <v>10047</v>
      </c>
      <c r="B26" s="126"/>
      <c r="C26" s="126"/>
      <c r="D26" s="126"/>
      <c r="E26" s="126"/>
      <c r="F26" s="105"/>
      <c r="G26" s="105"/>
      <c r="H26" s="105"/>
      <c r="I26" s="105"/>
      <c r="J26" s="105"/>
      <c r="K26" s="105"/>
      <c r="L26" s="129" t="s">
        <v>10086</v>
      </c>
      <c r="M26" s="129"/>
      <c r="N26" s="129"/>
      <c r="O26" s="128"/>
      <c r="P26" s="128"/>
      <c r="Q26" s="128"/>
      <c r="R26" s="186"/>
      <c r="S26" s="186"/>
      <c r="T26" s="186"/>
      <c r="U26" s="186"/>
      <c r="V26" s="186"/>
      <c r="W26" s="129"/>
      <c r="X26" s="186"/>
      <c r="Y26" s="129"/>
    </row>
    <row r="27" spans="1:25" x14ac:dyDescent="0.25">
      <c r="A27" s="126" t="s">
        <v>10048</v>
      </c>
      <c r="B27" s="126"/>
      <c r="C27" s="126"/>
      <c r="D27" s="126"/>
      <c r="E27" s="126"/>
      <c r="F27" s="105"/>
      <c r="G27" s="105"/>
      <c r="H27" s="105"/>
      <c r="I27" s="105"/>
      <c r="J27" s="105"/>
      <c r="K27" s="105"/>
      <c r="L27" s="129" t="s">
        <v>10086</v>
      </c>
      <c r="M27" s="126"/>
      <c r="N27" s="126"/>
      <c r="O27" s="127"/>
      <c r="P27" s="127"/>
      <c r="Q27" s="127"/>
      <c r="R27" s="105"/>
      <c r="S27" s="105"/>
      <c r="T27" s="105"/>
      <c r="U27" s="105"/>
      <c r="V27" s="105"/>
      <c r="W27" s="126"/>
      <c r="X27" s="105"/>
      <c r="Y27" s="126"/>
    </row>
    <row r="28" spans="1:25" x14ac:dyDescent="0.25">
      <c r="A28" s="126" t="s">
        <v>10049</v>
      </c>
      <c r="B28" s="126"/>
      <c r="C28" s="126"/>
      <c r="D28" s="126"/>
      <c r="E28" s="126"/>
      <c r="F28" s="105"/>
      <c r="G28" s="105"/>
      <c r="H28" s="105"/>
      <c r="I28" s="105"/>
      <c r="J28" s="105"/>
      <c r="K28" s="105"/>
      <c r="L28" s="129" t="s">
        <v>10086</v>
      </c>
      <c r="M28" s="126"/>
      <c r="N28" s="126"/>
      <c r="O28" s="127"/>
      <c r="P28" s="127"/>
      <c r="Q28" s="127"/>
      <c r="R28" s="105"/>
      <c r="S28" s="105"/>
      <c r="T28" s="105"/>
      <c r="U28" s="105"/>
      <c r="V28" s="105"/>
      <c r="W28" s="126"/>
      <c r="X28" s="105"/>
      <c r="Y28" s="126"/>
    </row>
    <row r="29" spans="1:25" x14ac:dyDescent="0.25">
      <c r="A29" s="126" t="s">
        <v>10050</v>
      </c>
      <c r="B29" s="126"/>
      <c r="C29" s="126"/>
      <c r="D29" s="126"/>
      <c r="E29" s="126"/>
      <c r="F29" s="105"/>
      <c r="G29" s="105"/>
      <c r="H29" s="105"/>
      <c r="I29" s="105"/>
      <c r="J29" s="105"/>
      <c r="K29" s="105"/>
      <c r="L29" s="129" t="s">
        <v>10086</v>
      </c>
      <c r="M29" s="126"/>
      <c r="N29" s="126"/>
      <c r="O29" s="127"/>
      <c r="P29" s="127"/>
      <c r="Q29" s="127"/>
      <c r="R29" s="105"/>
      <c r="S29" s="105"/>
      <c r="T29" s="105"/>
      <c r="U29" s="105"/>
      <c r="V29" s="105"/>
      <c r="W29" s="126"/>
      <c r="X29" s="105"/>
      <c r="Y29" s="126"/>
    </row>
    <row r="30" spans="1:25" x14ac:dyDescent="0.25">
      <c r="A30" s="126" t="s">
        <v>10051</v>
      </c>
      <c r="B30" s="126"/>
      <c r="C30" s="126"/>
      <c r="D30" s="126"/>
      <c r="E30" s="126"/>
      <c r="F30" s="105"/>
      <c r="G30" s="105"/>
      <c r="H30" s="105"/>
      <c r="I30" s="105"/>
      <c r="J30" s="105"/>
      <c r="K30" s="105"/>
      <c r="L30" s="129" t="s">
        <v>10086</v>
      </c>
      <c r="M30" s="126"/>
      <c r="N30" s="126"/>
      <c r="O30" s="127"/>
      <c r="P30" s="127"/>
      <c r="Q30" s="127"/>
      <c r="R30" s="105"/>
      <c r="S30" s="105"/>
      <c r="T30" s="105"/>
      <c r="U30" s="105"/>
      <c r="V30" s="105"/>
      <c r="W30" s="126"/>
      <c r="X30" s="105"/>
      <c r="Y30" s="126"/>
    </row>
    <row r="31" spans="1:25" x14ac:dyDescent="0.25">
      <c r="A31" s="126" t="s">
        <v>10052</v>
      </c>
      <c r="B31" s="126"/>
      <c r="C31" s="126"/>
      <c r="D31" s="126"/>
      <c r="E31" s="126"/>
      <c r="F31" s="105"/>
      <c r="G31" s="105"/>
      <c r="H31" s="105"/>
      <c r="I31" s="105"/>
      <c r="J31" s="105"/>
      <c r="K31" s="105"/>
      <c r="L31" s="129" t="s">
        <v>10086</v>
      </c>
      <c r="M31" s="126"/>
      <c r="N31" s="126"/>
      <c r="O31" s="127"/>
      <c r="P31" s="127"/>
      <c r="Q31" s="127"/>
      <c r="R31" s="105"/>
      <c r="S31" s="105"/>
      <c r="T31" s="105"/>
      <c r="U31" s="105"/>
      <c r="V31" s="105"/>
      <c r="W31" s="126"/>
      <c r="X31" s="105"/>
      <c r="Y31" s="126"/>
    </row>
    <row r="32" spans="1:25" x14ac:dyDescent="0.25">
      <c r="A32" s="126" t="s">
        <v>10053</v>
      </c>
      <c r="B32" s="126"/>
      <c r="C32" s="126"/>
      <c r="D32" s="126"/>
      <c r="E32" s="126"/>
      <c r="F32" s="105"/>
      <c r="G32" s="105"/>
      <c r="H32" s="105"/>
      <c r="I32" s="105"/>
      <c r="J32" s="105"/>
      <c r="K32" s="105"/>
      <c r="L32" s="129" t="s">
        <v>10086</v>
      </c>
      <c r="M32" s="126"/>
      <c r="N32" s="126"/>
      <c r="O32" s="127"/>
      <c r="P32" s="127"/>
      <c r="Q32" s="127"/>
      <c r="R32" s="105"/>
      <c r="S32" s="105"/>
      <c r="T32" s="105"/>
      <c r="U32" s="105"/>
      <c r="V32" s="105"/>
      <c r="W32" s="126"/>
      <c r="X32" s="105"/>
      <c r="Y32" s="126"/>
    </row>
    <row r="33" spans="1:25" x14ac:dyDescent="0.25">
      <c r="A33" s="126" t="s">
        <v>10054</v>
      </c>
      <c r="B33" s="126"/>
      <c r="C33" s="126"/>
      <c r="D33" s="126"/>
      <c r="E33" s="126"/>
      <c r="F33" s="105"/>
      <c r="G33" s="105"/>
      <c r="H33" s="105"/>
      <c r="I33" s="105"/>
      <c r="J33" s="105"/>
      <c r="K33" s="105"/>
      <c r="L33" s="129" t="s">
        <v>10086</v>
      </c>
      <c r="M33" s="126"/>
      <c r="N33" s="126"/>
      <c r="O33" s="127"/>
      <c r="P33" s="127"/>
      <c r="Q33" s="127"/>
      <c r="R33" s="105"/>
      <c r="S33" s="105"/>
      <c r="T33" s="105"/>
      <c r="U33" s="105"/>
      <c r="V33" s="105"/>
      <c r="W33" s="126"/>
      <c r="X33" s="105"/>
      <c r="Y33" s="126"/>
    </row>
    <row r="34" spans="1:25" x14ac:dyDescent="0.25">
      <c r="A34" s="126" t="s">
        <v>10055</v>
      </c>
      <c r="B34" s="126"/>
      <c r="C34" s="126"/>
      <c r="D34" s="126"/>
      <c r="E34" s="126"/>
      <c r="F34" s="105"/>
      <c r="G34" s="105"/>
      <c r="H34" s="105"/>
      <c r="I34" s="105"/>
      <c r="J34" s="105"/>
      <c r="K34" s="105"/>
      <c r="L34" s="129" t="s">
        <v>10086</v>
      </c>
      <c r="M34" s="126"/>
      <c r="N34" s="126"/>
      <c r="O34" s="127"/>
      <c r="P34" s="127"/>
      <c r="Q34" s="127"/>
      <c r="R34" s="105"/>
      <c r="S34" s="105"/>
      <c r="T34" s="105"/>
      <c r="U34" s="105"/>
      <c r="V34" s="105"/>
      <c r="W34" s="126"/>
      <c r="X34" s="105"/>
      <c r="Y34" s="126"/>
    </row>
    <row r="35" spans="1:25" x14ac:dyDescent="0.25">
      <c r="A35" s="126" t="s">
        <v>10056</v>
      </c>
      <c r="B35" s="126"/>
      <c r="C35" s="126"/>
      <c r="D35" s="126"/>
      <c r="E35" s="126"/>
      <c r="F35" s="105"/>
      <c r="G35" s="105"/>
      <c r="H35" s="105"/>
      <c r="I35" s="105"/>
      <c r="J35" s="105"/>
      <c r="K35" s="105"/>
      <c r="L35" s="129" t="s">
        <v>10086</v>
      </c>
      <c r="M35" s="126"/>
      <c r="N35" s="126"/>
      <c r="O35" s="127"/>
      <c r="P35" s="127"/>
      <c r="Q35" s="127"/>
      <c r="R35" s="105"/>
      <c r="S35" s="105"/>
      <c r="T35" s="105"/>
      <c r="U35" s="105"/>
      <c r="V35" s="105"/>
      <c r="W35" s="126"/>
      <c r="X35" s="105"/>
      <c r="Y35" s="126"/>
    </row>
    <row r="36" spans="1:25" x14ac:dyDescent="0.25">
      <c r="A36" s="126" t="s">
        <v>10057</v>
      </c>
      <c r="B36" s="126"/>
      <c r="C36" s="126"/>
      <c r="D36" s="126"/>
      <c r="E36" s="126"/>
      <c r="F36" s="105"/>
      <c r="G36" s="105"/>
      <c r="H36" s="105"/>
      <c r="I36" s="105"/>
      <c r="J36" s="105"/>
      <c r="K36" s="105"/>
      <c r="L36" s="129" t="s">
        <v>10086</v>
      </c>
      <c r="M36" s="126"/>
      <c r="N36" s="126"/>
      <c r="O36" s="127"/>
      <c r="P36" s="127"/>
      <c r="Q36" s="127"/>
      <c r="R36" s="105"/>
      <c r="S36" s="105"/>
      <c r="T36" s="105"/>
      <c r="U36" s="105"/>
      <c r="V36" s="105"/>
      <c r="W36" s="126"/>
      <c r="X36" s="105"/>
      <c r="Y36" s="126"/>
    </row>
    <row r="37" spans="1:25" x14ac:dyDescent="0.25">
      <c r="A37" s="126" t="s">
        <v>10058</v>
      </c>
      <c r="B37" s="126"/>
      <c r="C37" s="126"/>
      <c r="D37" s="126"/>
      <c r="E37" s="126"/>
      <c r="F37" s="105"/>
      <c r="G37" s="105"/>
      <c r="H37" s="105"/>
      <c r="I37" s="105"/>
      <c r="J37" s="105"/>
      <c r="K37" s="105"/>
      <c r="L37" s="129" t="s">
        <v>10086</v>
      </c>
      <c r="M37" s="126"/>
      <c r="N37" s="126"/>
      <c r="O37" s="127"/>
      <c r="P37" s="127"/>
      <c r="Q37" s="127"/>
      <c r="R37" s="105"/>
      <c r="S37" s="105"/>
      <c r="T37" s="105"/>
      <c r="U37" s="105"/>
      <c r="V37" s="105"/>
      <c r="W37" s="126"/>
      <c r="X37" s="105"/>
      <c r="Y37" s="126"/>
    </row>
    <row r="38" spans="1:25" x14ac:dyDescent="0.25">
      <c r="A38" s="126" t="s">
        <v>10059</v>
      </c>
      <c r="B38" s="126"/>
      <c r="C38" s="126"/>
      <c r="D38" s="126"/>
      <c r="E38" s="126"/>
      <c r="F38" s="105"/>
      <c r="G38" s="105"/>
      <c r="H38" s="105"/>
      <c r="I38" s="105"/>
      <c r="J38" s="105"/>
      <c r="K38" s="105"/>
      <c r="L38" s="129" t="s">
        <v>10086</v>
      </c>
      <c r="M38" s="126"/>
      <c r="N38" s="126"/>
      <c r="O38" s="127"/>
      <c r="P38" s="127"/>
      <c r="Q38" s="127"/>
      <c r="R38" s="105"/>
      <c r="S38" s="105"/>
      <c r="T38" s="105"/>
      <c r="U38" s="105"/>
      <c r="V38" s="105"/>
      <c r="W38" s="126"/>
      <c r="X38" s="105"/>
      <c r="Y38" s="126"/>
    </row>
    <row r="39" spans="1:25" x14ac:dyDescent="0.25">
      <c r="A39" s="126" t="s">
        <v>10060</v>
      </c>
      <c r="B39" s="126"/>
      <c r="C39" s="126"/>
      <c r="D39" s="126"/>
      <c r="E39" s="126"/>
      <c r="F39" s="105"/>
      <c r="G39" s="105"/>
      <c r="H39" s="105"/>
      <c r="I39" s="105"/>
      <c r="J39" s="105"/>
      <c r="K39" s="105"/>
      <c r="L39" s="129" t="s">
        <v>10086</v>
      </c>
      <c r="M39" s="126"/>
      <c r="N39" s="126"/>
      <c r="O39" s="127"/>
      <c r="P39" s="127"/>
      <c r="Q39" s="127"/>
      <c r="R39" s="105"/>
      <c r="S39" s="105"/>
      <c r="T39" s="105"/>
      <c r="U39" s="105"/>
      <c r="V39" s="105"/>
      <c r="W39" s="126"/>
      <c r="X39" s="105"/>
      <c r="Y39" s="126"/>
    </row>
    <row r="40" spans="1:25" x14ac:dyDescent="0.25">
      <c r="A40" s="126" t="s">
        <v>10061</v>
      </c>
      <c r="B40" s="126"/>
      <c r="C40" s="126"/>
      <c r="D40" s="126"/>
      <c r="E40" s="126"/>
      <c r="F40" s="105"/>
      <c r="G40" s="105"/>
      <c r="H40" s="105"/>
      <c r="I40" s="105"/>
      <c r="J40" s="105"/>
      <c r="K40" s="105"/>
      <c r="L40" s="129" t="s">
        <v>10086</v>
      </c>
      <c r="M40" s="126"/>
      <c r="N40" s="126"/>
      <c r="O40" s="127"/>
      <c r="P40" s="127"/>
      <c r="Q40" s="127"/>
      <c r="R40" s="105"/>
      <c r="S40" s="105"/>
      <c r="T40" s="105"/>
      <c r="U40" s="105"/>
      <c r="V40" s="105"/>
      <c r="W40" s="126"/>
      <c r="X40" s="105"/>
      <c r="Y40" s="126"/>
    </row>
    <row r="41" spans="1:25" x14ac:dyDescent="0.25">
      <c r="A41" s="126" t="s">
        <v>10062</v>
      </c>
      <c r="B41" s="126"/>
      <c r="C41" s="126"/>
      <c r="D41" s="126"/>
      <c r="E41" s="126"/>
      <c r="F41" s="105"/>
      <c r="G41" s="105"/>
      <c r="H41" s="105"/>
      <c r="I41" s="105"/>
      <c r="J41" s="105"/>
      <c r="K41" s="105"/>
      <c r="L41" s="129" t="s">
        <v>10086</v>
      </c>
      <c r="M41" s="126"/>
      <c r="N41" s="126"/>
      <c r="O41" s="127"/>
      <c r="P41" s="127"/>
      <c r="Q41" s="127"/>
      <c r="R41" s="105"/>
      <c r="S41" s="105"/>
      <c r="T41" s="105"/>
      <c r="U41" s="105"/>
      <c r="V41" s="105"/>
      <c r="W41" s="126"/>
      <c r="X41" s="105"/>
      <c r="Y41" s="126"/>
    </row>
    <row r="42" spans="1:25" x14ac:dyDescent="0.25">
      <c r="A42" s="126" t="s">
        <v>10063</v>
      </c>
      <c r="B42" s="126"/>
      <c r="C42" s="126"/>
      <c r="D42" s="126"/>
      <c r="E42" s="126"/>
      <c r="F42" s="105"/>
      <c r="G42" s="105"/>
      <c r="H42" s="105"/>
      <c r="I42" s="105"/>
      <c r="J42" s="105"/>
      <c r="K42" s="105"/>
      <c r="L42" s="129" t="s">
        <v>10086</v>
      </c>
      <c r="M42" s="126"/>
      <c r="N42" s="126"/>
      <c r="O42" s="127"/>
      <c r="P42" s="127"/>
      <c r="Q42" s="127"/>
      <c r="R42" s="105"/>
      <c r="S42" s="105"/>
      <c r="T42" s="105"/>
      <c r="U42" s="105"/>
      <c r="V42" s="105"/>
      <c r="W42" s="126"/>
      <c r="X42" s="105"/>
      <c r="Y42" s="126"/>
    </row>
    <row r="43" spans="1:25" x14ac:dyDescent="0.25">
      <c r="A43" s="126" t="s">
        <v>10064</v>
      </c>
      <c r="B43" s="126"/>
      <c r="C43" s="126"/>
      <c r="D43" s="126"/>
      <c r="E43" s="126"/>
      <c r="F43" s="105"/>
      <c r="G43" s="105"/>
      <c r="H43" s="105"/>
      <c r="I43" s="105"/>
      <c r="J43" s="105"/>
      <c r="K43" s="105"/>
      <c r="L43" s="129" t="s">
        <v>10086</v>
      </c>
      <c r="M43" s="126"/>
      <c r="N43" s="126"/>
      <c r="O43" s="127"/>
      <c r="P43" s="127"/>
      <c r="Q43" s="127"/>
      <c r="R43" s="105"/>
      <c r="S43" s="105"/>
      <c r="T43" s="105"/>
      <c r="U43" s="105"/>
      <c r="V43" s="105"/>
      <c r="W43" s="126"/>
      <c r="X43" s="105"/>
      <c r="Y43" s="126"/>
    </row>
    <row r="44" spans="1:25" x14ac:dyDescent="0.25">
      <c r="A44" s="126" t="s">
        <v>10065</v>
      </c>
      <c r="B44" s="126"/>
      <c r="C44" s="126"/>
      <c r="D44" s="126"/>
      <c r="E44" s="126"/>
      <c r="F44" s="105"/>
      <c r="G44" s="105"/>
      <c r="H44" s="105"/>
      <c r="I44" s="105"/>
      <c r="J44" s="105"/>
      <c r="K44" s="105"/>
      <c r="L44" s="129" t="s">
        <v>10086</v>
      </c>
      <c r="M44" s="126"/>
      <c r="N44" s="126"/>
      <c r="O44" s="127"/>
      <c r="P44" s="127"/>
      <c r="Q44" s="127"/>
      <c r="R44" s="105"/>
      <c r="S44" s="105"/>
      <c r="T44" s="105"/>
      <c r="U44" s="105"/>
      <c r="V44" s="105"/>
      <c r="W44" s="126"/>
      <c r="X44" s="105"/>
      <c r="Y44" s="126"/>
    </row>
    <row r="45" spans="1:25" x14ac:dyDescent="0.25">
      <c r="A45" s="126" t="s">
        <v>10066</v>
      </c>
      <c r="B45" s="126"/>
      <c r="C45" s="126"/>
      <c r="D45" s="126"/>
      <c r="E45" s="126"/>
      <c r="F45" s="105"/>
      <c r="G45" s="105"/>
      <c r="H45" s="105"/>
      <c r="I45" s="105"/>
      <c r="J45" s="105"/>
      <c r="K45" s="105"/>
      <c r="L45" s="129" t="s">
        <v>10087</v>
      </c>
      <c r="M45" s="126"/>
      <c r="N45" s="126"/>
      <c r="O45" s="127"/>
      <c r="P45" s="127"/>
      <c r="Q45" s="127"/>
      <c r="R45" s="105"/>
      <c r="S45" s="105"/>
      <c r="T45" s="105"/>
      <c r="U45" s="105"/>
      <c r="V45" s="105"/>
      <c r="W45" s="126"/>
      <c r="X45" s="105"/>
      <c r="Y45" s="126"/>
    </row>
    <row r="46" spans="1:25" x14ac:dyDescent="0.25">
      <c r="A46" s="126" t="s">
        <v>10067</v>
      </c>
      <c r="B46" s="126"/>
      <c r="C46" s="126"/>
      <c r="D46" s="126"/>
      <c r="E46" s="126"/>
      <c r="F46" s="105"/>
      <c r="G46" s="105"/>
      <c r="H46" s="105"/>
      <c r="I46" s="105"/>
      <c r="J46" s="105"/>
      <c r="K46" s="105"/>
      <c r="L46" s="129" t="s">
        <v>10087</v>
      </c>
      <c r="M46" s="126"/>
      <c r="N46" s="126"/>
      <c r="O46" s="127"/>
      <c r="P46" s="127"/>
      <c r="Q46" s="127"/>
      <c r="R46" s="105"/>
      <c r="S46" s="105"/>
      <c r="T46" s="105"/>
      <c r="U46" s="105"/>
      <c r="V46" s="105"/>
      <c r="W46" s="126"/>
      <c r="X46" s="105"/>
      <c r="Y46" s="126"/>
    </row>
    <row r="47" spans="1:25" x14ac:dyDescent="0.25">
      <c r="A47" s="126" t="s">
        <v>10068</v>
      </c>
      <c r="B47" s="126"/>
      <c r="C47" s="126"/>
      <c r="D47" s="126"/>
      <c r="E47" s="126"/>
      <c r="F47" s="105"/>
      <c r="G47" s="105"/>
      <c r="H47" s="105"/>
      <c r="I47" s="105"/>
      <c r="J47" s="105"/>
      <c r="K47" s="105"/>
      <c r="L47" s="129" t="s">
        <v>10087</v>
      </c>
      <c r="M47" s="126"/>
      <c r="N47" s="126"/>
      <c r="O47" s="127"/>
      <c r="P47" s="127"/>
      <c r="Q47" s="127"/>
      <c r="R47" s="105"/>
      <c r="S47" s="105"/>
      <c r="T47" s="105"/>
      <c r="U47" s="105"/>
      <c r="V47" s="105"/>
      <c r="W47" s="126"/>
      <c r="X47" s="105"/>
      <c r="Y47" s="126"/>
    </row>
    <row r="48" spans="1:25" x14ac:dyDescent="0.25">
      <c r="A48" s="126" t="s">
        <v>10069</v>
      </c>
      <c r="B48" s="126"/>
      <c r="C48" s="126"/>
      <c r="D48" s="126"/>
      <c r="E48" s="126"/>
      <c r="F48" s="105"/>
      <c r="G48" s="105"/>
      <c r="H48" s="105"/>
      <c r="I48" s="105"/>
      <c r="J48" s="105"/>
      <c r="K48" s="105"/>
      <c r="L48" s="129" t="s">
        <v>10087</v>
      </c>
      <c r="M48" s="126"/>
      <c r="N48" s="126"/>
      <c r="O48" s="127"/>
      <c r="P48" s="127"/>
      <c r="Q48" s="127"/>
      <c r="R48" s="105"/>
      <c r="S48" s="105"/>
      <c r="T48" s="105"/>
      <c r="U48" s="105"/>
      <c r="V48" s="105"/>
      <c r="W48" s="126"/>
      <c r="X48" s="105"/>
      <c r="Y48" s="126"/>
    </row>
    <row r="49" spans="1:25" x14ac:dyDescent="0.25">
      <c r="A49" s="126" t="s">
        <v>10070</v>
      </c>
      <c r="B49" s="126"/>
      <c r="C49" s="126"/>
      <c r="D49" s="126"/>
      <c r="E49" s="126"/>
      <c r="F49" s="105"/>
      <c r="G49" s="105"/>
      <c r="H49" s="105"/>
      <c r="I49" s="105"/>
      <c r="J49" s="105"/>
      <c r="K49" s="105"/>
      <c r="L49" s="129" t="s">
        <v>10087</v>
      </c>
      <c r="M49" s="126"/>
      <c r="N49" s="126"/>
      <c r="O49" s="127"/>
      <c r="P49" s="127"/>
      <c r="Q49" s="127"/>
      <c r="R49" s="105"/>
      <c r="S49" s="105"/>
      <c r="T49" s="105"/>
      <c r="U49" s="105"/>
      <c r="V49" s="105"/>
      <c r="W49" s="126"/>
      <c r="X49" s="105"/>
      <c r="Y49" s="126"/>
    </row>
    <row r="50" spans="1:25" x14ac:dyDescent="0.25">
      <c r="A50" s="126" t="s">
        <v>10071</v>
      </c>
      <c r="B50" s="126"/>
      <c r="C50" s="126"/>
      <c r="D50" s="126"/>
      <c r="E50" s="126"/>
      <c r="F50" s="105"/>
      <c r="G50" s="105"/>
      <c r="H50" s="105"/>
      <c r="I50" s="105"/>
      <c r="J50" s="105"/>
      <c r="K50" s="105"/>
      <c r="L50" s="129" t="s">
        <v>10087</v>
      </c>
      <c r="M50" s="126"/>
      <c r="N50" s="126"/>
      <c r="O50" s="127"/>
      <c r="P50" s="127"/>
      <c r="Q50" s="127"/>
      <c r="R50" s="105"/>
      <c r="S50" s="105"/>
      <c r="T50" s="105"/>
      <c r="U50" s="105"/>
      <c r="V50" s="105"/>
      <c r="W50" s="126"/>
      <c r="X50" s="105"/>
      <c r="Y50" s="126"/>
    </row>
    <row r="51" spans="1:25" x14ac:dyDescent="0.25">
      <c r="A51" s="126" t="s">
        <v>10072</v>
      </c>
      <c r="B51" s="126"/>
      <c r="C51" s="126"/>
      <c r="D51" s="126"/>
      <c r="E51" s="126"/>
      <c r="F51" s="105"/>
      <c r="G51" s="105"/>
      <c r="H51" s="105"/>
      <c r="I51" s="105"/>
      <c r="J51" s="105"/>
      <c r="K51" s="105"/>
      <c r="L51" s="129" t="s">
        <v>10087</v>
      </c>
      <c r="M51" s="126"/>
      <c r="N51" s="126"/>
      <c r="O51" s="127"/>
      <c r="P51" s="127"/>
      <c r="Q51" s="127"/>
      <c r="R51" s="105"/>
      <c r="S51" s="105"/>
      <c r="T51" s="105"/>
      <c r="U51" s="105"/>
      <c r="V51" s="105"/>
      <c r="W51" s="126"/>
      <c r="X51" s="105"/>
      <c r="Y51" s="126"/>
    </row>
    <row r="52" spans="1:25" x14ac:dyDescent="0.25">
      <c r="A52" s="126" t="s">
        <v>10073</v>
      </c>
      <c r="B52" s="126"/>
      <c r="C52" s="126"/>
      <c r="D52" s="126"/>
      <c r="E52" s="126"/>
      <c r="F52" s="105"/>
      <c r="G52" s="105"/>
      <c r="H52" s="105"/>
      <c r="I52" s="105"/>
      <c r="J52" s="105"/>
      <c r="K52" s="105"/>
      <c r="L52" s="129" t="s">
        <v>10087</v>
      </c>
      <c r="M52" s="126"/>
      <c r="N52" s="126"/>
      <c r="O52" s="127"/>
      <c r="P52" s="127"/>
      <c r="Q52" s="127"/>
      <c r="R52" s="105"/>
      <c r="S52" s="105"/>
      <c r="T52" s="105"/>
      <c r="U52" s="105"/>
      <c r="V52" s="105"/>
      <c r="W52" s="126"/>
      <c r="X52" s="105"/>
      <c r="Y52" s="126"/>
    </row>
    <row r="53" spans="1:25" x14ac:dyDescent="0.25">
      <c r="A53" s="126" t="s">
        <v>10074</v>
      </c>
      <c r="B53" s="126"/>
      <c r="C53" s="126"/>
      <c r="D53" s="126"/>
      <c r="E53" s="126"/>
      <c r="F53" s="105"/>
      <c r="G53" s="105"/>
      <c r="H53" s="105"/>
      <c r="I53" s="105"/>
      <c r="J53" s="105"/>
      <c r="K53" s="105"/>
      <c r="L53" s="129" t="s">
        <v>10087</v>
      </c>
      <c r="M53" s="126"/>
      <c r="N53" s="126"/>
      <c r="O53" s="127"/>
      <c r="P53" s="127"/>
      <c r="Q53" s="127"/>
      <c r="R53" s="105"/>
      <c r="S53" s="105"/>
      <c r="T53" s="105"/>
      <c r="U53" s="105"/>
      <c r="V53" s="105"/>
      <c r="W53" s="126"/>
      <c r="X53" s="105"/>
      <c r="Y53" s="126"/>
    </row>
    <row r="54" spans="1:25" x14ac:dyDescent="0.25">
      <c r="A54" s="126" t="s">
        <v>10075</v>
      </c>
      <c r="B54" s="126"/>
      <c r="C54" s="126"/>
      <c r="D54" s="126"/>
      <c r="E54" s="126"/>
      <c r="F54" s="105"/>
      <c r="G54" s="105"/>
      <c r="H54" s="105"/>
      <c r="I54" s="105"/>
      <c r="J54" s="105"/>
      <c r="K54" s="105"/>
      <c r="L54" s="129" t="s">
        <v>10087</v>
      </c>
      <c r="M54" s="126"/>
      <c r="N54" s="126"/>
      <c r="O54" s="127"/>
      <c r="P54" s="127"/>
      <c r="Q54" s="127"/>
      <c r="R54" s="105"/>
      <c r="S54" s="105"/>
      <c r="T54" s="105"/>
      <c r="U54" s="105"/>
      <c r="V54" s="105"/>
      <c r="W54" s="126"/>
      <c r="X54" s="105"/>
      <c r="Y54" s="126"/>
    </row>
    <row r="55" spans="1:25" x14ac:dyDescent="0.25">
      <c r="A55" s="126" t="s">
        <v>10076</v>
      </c>
      <c r="B55" s="126"/>
      <c r="C55" s="126"/>
      <c r="D55" s="126"/>
      <c r="E55" s="126"/>
      <c r="F55" s="105"/>
      <c r="G55" s="105"/>
      <c r="H55" s="105"/>
      <c r="I55" s="105"/>
      <c r="J55" s="105"/>
      <c r="K55" s="105"/>
      <c r="L55" s="129" t="s">
        <v>10087</v>
      </c>
      <c r="M55" s="126"/>
      <c r="N55" s="126"/>
      <c r="O55" s="127"/>
      <c r="P55" s="127"/>
      <c r="Q55" s="127"/>
      <c r="R55" s="105"/>
      <c r="S55" s="105"/>
      <c r="T55" s="105"/>
      <c r="U55" s="105"/>
      <c r="V55" s="105"/>
      <c r="W55" s="126"/>
      <c r="X55" s="105"/>
      <c r="Y55" s="126"/>
    </row>
    <row r="56" spans="1:25" x14ac:dyDescent="0.25">
      <c r="A56" s="126" t="s">
        <v>10077</v>
      </c>
      <c r="B56" s="126"/>
      <c r="C56" s="126"/>
      <c r="D56" s="126"/>
      <c r="E56" s="126"/>
      <c r="F56" s="105"/>
      <c r="G56" s="105"/>
      <c r="H56" s="105"/>
      <c r="I56" s="105"/>
      <c r="J56" s="105"/>
      <c r="K56" s="105"/>
      <c r="L56" s="129" t="s">
        <v>10087</v>
      </c>
      <c r="M56" s="126"/>
      <c r="N56" s="126"/>
      <c r="O56" s="127"/>
      <c r="P56" s="127"/>
      <c r="Q56" s="127"/>
      <c r="R56" s="105"/>
      <c r="S56" s="105"/>
      <c r="T56" s="105"/>
      <c r="U56" s="105"/>
      <c r="V56" s="105"/>
      <c r="W56" s="126"/>
      <c r="X56" s="105"/>
      <c r="Y56" s="126"/>
    </row>
    <row r="57" spans="1:25" x14ac:dyDescent="0.25">
      <c r="A57" s="126" t="s">
        <v>10078</v>
      </c>
      <c r="B57" s="126"/>
      <c r="C57" s="126"/>
      <c r="D57" s="126"/>
      <c r="E57" s="126"/>
      <c r="F57" s="105"/>
      <c r="G57" s="105"/>
      <c r="H57" s="105"/>
      <c r="I57" s="105"/>
      <c r="J57" s="105"/>
      <c r="K57" s="105"/>
      <c r="L57" s="129" t="s">
        <v>10087</v>
      </c>
      <c r="M57" s="126"/>
      <c r="N57" s="126"/>
      <c r="O57" s="127"/>
      <c r="P57" s="127"/>
      <c r="Q57" s="127"/>
      <c r="R57" s="105"/>
      <c r="S57" s="105"/>
      <c r="T57" s="105"/>
      <c r="U57" s="105"/>
      <c r="V57" s="105"/>
      <c r="W57" s="126"/>
      <c r="X57" s="105"/>
      <c r="Y57" s="126"/>
    </row>
    <row r="58" spans="1:25" x14ac:dyDescent="0.25">
      <c r="A58" s="126" t="s">
        <v>10079</v>
      </c>
      <c r="B58" s="126"/>
      <c r="C58" s="126"/>
      <c r="D58" s="126"/>
      <c r="E58" s="126"/>
      <c r="F58" s="105"/>
      <c r="G58" s="105"/>
      <c r="H58" s="105"/>
      <c r="I58" s="105"/>
      <c r="J58" s="105"/>
      <c r="K58" s="105"/>
      <c r="L58" s="129" t="s">
        <v>10087</v>
      </c>
      <c r="M58" s="126"/>
      <c r="N58" s="126"/>
      <c r="O58" s="127"/>
      <c r="P58" s="127"/>
      <c r="Q58" s="127"/>
      <c r="R58" s="105"/>
      <c r="S58" s="105"/>
      <c r="T58" s="105"/>
      <c r="U58" s="105"/>
      <c r="V58" s="105"/>
      <c r="W58" s="126"/>
      <c r="X58" s="105"/>
      <c r="Y58" s="126"/>
    </row>
    <row r="59" spans="1:25" x14ac:dyDescent="0.25">
      <c r="A59" s="126" t="s">
        <v>10080</v>
      </c>
      <c r="B59" s="126"/>
      <c r="C59" s="126"/>
      <c r="D59" s="126"/>
      <c r="E59" s="126"/>
      <c r="F59" s="105"/>
      <c r="G59" s="105"/>
      <c r="H59" s="105"/>
      <c r="I59" s="105"/>
      <c r="J59" s="105"/>
      <c r="K59" s="105"/>
      <c r="L59" s="129" t="s">
        <v>10087</v>
      </c>
      <c r="M59" s="221"/>
      <c r="N59" s="221"/>
      <c r="O59" s="219"/>
      <c r="P59" s="219"/>
      <c r="Q59" s="219"/>
      <c r="R59" s="225"/>
      <c r="S59" s="225"/>
      <c r="T59" s="225"/>
      <c r="U59" s="225"/>
      <c r="V59" s="225"/>
      <c r="W59" s="221"/>
      <c r="X59" s="225"/>
      <c r="Y59" s="221"/>
    </row>
    <row r="60" spans="1:25" x14ac:dyDescent="0.25">
      <c r="A60" s="221"/>
      <c r="B60" s="221"/>
      <c r="C60" s="221"/>
      <c r="D60" s="221"/>
      <c r="E60" s="221"/>
      <c r="F60" s="224"/>
      <c r="G60" s="224"/>
      <c r="H60" s="224"/>
      <c r="I60" s="225"/>
      <c r="J60" s="225"/>
      <c r="K60" s="225"/>
      <c r="L60" s="226"/>
      <c r="M60" s="221"/>
      <c r="N60" s="221"/>
      <c r="O60" s="219"/>
      <c r="P60" s="219"/>
      <c r="Q60" s="219"/>
      <c r="R60" s="225"/>
      <c r="S60" s="225"/>
      <c r="T60" s="225"/>
      <c r="U60" s="225"/>
      <c r="V60" s="225"/>
      <c r="W60" s="221"/>
      <c r="X60" s="225"/>
      <c r="Y60" s="221"/>
    </row>
    <row r="61" spans="1:25" x14ac:dyDescent="0.25">
      <c r="A61" s="221"/>
      <c r="B61" s="221"/>
      <c r="C61" s="221"/>
      <c r="D61" s="221"/>
      <c r="E61" s="221"/>
      <c r="F61" s="224"/>
      <c r="G61" s="224"/>
      <c r="H61" s="224"/>
      <c r="I61" s="225"/>
      <c r="J61" s="225"/>
      <c r="K61" s="225"/>
      <c r="L61" s="226"/>
      <c r="M61" s="126"/>
      <c r="N61" s="126"/>
      <c r="O61" s="127"/>
      <c r="P61" s="127"/>
      <c r="Q61" s="127"/>
      <c r="R61" s="105"/>
      <c r="S61" s="105"/>
      <c r="T61" s="105"/>
      <c r="U61" s="105"/>
      <c r="V61" s="105"/>
      <c r="W61" s="126"/>
      <c r="X61" s="105"/>
      <c r="Y61" s="126"/>
    </row>
  </sheetData>
  <mergeCells count="1">
    <mergeCell ref="A1:H1"/>
  </mergeCells>
  <phoneticPr fontId="23" type="noConversion"/>
  <dataValidations count="1">
    <dataValidation type="list" allowBlank="1" showInputMessage="1" showErrorMessage="1" sqref="A19:A20" xr:uid="{6BC4763C-929A-40C1-A300-CB62E585C773}">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1358"/>
  <sheetViews>
    <sheetView zoomScaleNormal="100" workbookViewId="0">
      <pane ySplit="4" topLeftCell="A960" activePane="bottomLeft" state="frozen"/>
      <selection activeCell="I19" sqref="I19"/>
      <selection pane="bottomLeft" activeCell="E977" sqref="E977"/>
    </sheetView>
  </sheetViews>
  <sheetFormatPr defaultColWidth="8.85546875" defaultRowHeight="15" x14ac:dyDescent="0.25"/>
  <cols>
    <col min="1" max="1" width="21.28515625" customWidth="1"/>
    <col min="2" max="2" width="13.7109375" customWidth="1"/>
    <col min="3" max="3" width="10.7109375" style="202" customWidth="1"/>
    <col min="4" max="4" width="31.42578125" bestFit="1" customWidth="1"/>
    <col min="5" max="5" width="33.42578125" bestFit="1" customWidth="1"/>
    <col min="6" max="6" width="26.85546875" bestFit="1" customWidth="1"/>
    <col min="7" max="7" width="25.85546875" bestFit="1" customWidth="1"/>
    <col min="8" max="27" width="20.7109375" customWidth="1"/>
  </cols>
  <sheetData>
    <row r="1" spans="1:9" ht="150" customHeight="1" x14ac:dyDescent="0.25">
      <c r="A1" s="215" t="s">
        <v>6578</v>
      </c>
      <c r="B1" s="215"/>
      <c r="C1" s="215"/>
      <c r="D1" s="215"/>
      <c r="E1" s="215"/>
      <c r="F1" s="215"/>
      <c r="G1" s="215"/>
      <c r="H1" s="215"/>
      <c r="I1" s="215"/>
    </row>
    <row r="2" spans="1:9" ht="28.5" customHeight="1" x14ac:dyDescent="0.25">
      <c r="A2" s="29"/>
      <c r="B2" s="29"/>
      <c r="C2" s="197"/>
    </row>
    <row r="3" spans="1:9" s="15" customFormat="1" ht="32.25" customHeight="1" x14ac:dyDescent="0.25">
      <c r="A3" s="15" t="s">
        <v>6610</v>
      </c>
      <c r="B3" s="15" t="s">
        <v>7461</v>
      </c>
      <c r="C3" s="198" t="s">
        <v>1922</v>
      </c>
      <c r="D3" s="15" t="s">
        <v>1924</v>
      </c>
      <c r="E3" s="15" t="s">
        <v>7533</v>
      </c>
      <c r="F3" s="15" t="s">
        <v>7534</v>
      </c>
      <c r="G3" s="15" t="s">
        <v>1895</v>
      </c>
    </row>
    <row r="4" spans="1:9" x14ac:dyDescent="0.25">
      <c r="A4" s="4" t="s">
        <v>6608</v>
      </c>
      <c r="B4" s="4" t="s">
        <v>6609</v>
      </c>
      <c r="C4" s="199" t="s">
        <v>106</v>
      </c>
      <c r="D4" s="4" t="s">
        <v>107</v>
      </c>
      <c r="E4" s="4" t="s">
        <v>109</v>
      </c>
      <c r="F4" s="4" t="s">
        <v>108</v>
      </c>
      <c r="G4" s="4" t="s">
        <v>3815</v>
      </c>
    </row>
    <row r="5" spans="1:9" x14ac:dyDescent="0.25">
      <c r="A5" s="126" t="s">
        <v>9223</v>
      </c>
      <c r="B5" s="126" t="s">
        <v>7463</v>
      </c>
      <c r="C5" s="200" cm="1">
        <f t="array" ref="C5">IF(ROW() &lt; ROW(INDEX(institutions[resource_ID],ROWS(institutions[resource_ID]))), COUNTIF(INDEX(institutions[resource_ID],1):institutions[[#This Row],[resource_ID]],institutions[[#This Row],[resource_ID]]), "")</f>
        <v>1</v>
      </c>
      <c r="D5" s="126" t="s">
        <v>8824</v>
      </c>
      <c r="E5" s="126"/>
      <c r="F5" s="126" t="s">
        <v>8823</v>
      </c>
      <c r="G5" s="126"/>
    </row>
    <row r="6" spans="1:9" x14ac:dyDescent="0.25">
      <c r="A6" s="126" t="s">
        <v>9223</v>
      </c>
      <c r="B6" s="126" t="s">
        <v>7463</v>
      </c>
      <c r="C6" s="200" cm="1">
        <f t="array" ref="C6">IF(ROW() &lt; ROW(INDEX(institutions[resource_ID],ROWS(institutions[resource_ID]))), COUNTIF(INDEX(institutions[resource_ID],1):institutions[[#This Row],[resource_ID]],institutions[[#This Row],[resource_ID]]), "")</f>
        <v>2</v>
      </c>
      <c r="D6" s="126" t="s">
        <v>8825</v>
      </c>
      <c r="E6" s="126"/>
      <c r="F6" s="126" t="s">
        <v>8823</v>
      </c>
      <c r="G6" s="126"/>
    </row>
    <row r="7" spans="1:9" x14ac:dyDescent="0.25">
      <c r="A7" s="126" t="s">
        <v>9223</v>
      </c>
      <c r="B7" s="126" t="s">
        <v>7463</v>
      </c>
      <c r="C7" s="200" cm="1">
        <f t="array" ref="C7">IF(ROW() &lt; ROW(INDEX(institutions[resource_ID],ROWS(institutions[resource_ID]))), COUNTIF(INDEX(institutions[resource_ID],1):institutions[[#This Row],[resource_ID]],institutions[[#This Row],[resource_ID]]), "")</f>
        <v>3</v>
      </c>
      <c r="D7" s="126" t="s">
        <v>8826</v>
      </c>
      <c r="E7" s="126"/>
      <c r="F7" s="126" t="s">
        <v>8823</v>
      </c>
      <c r="G7" s="126"/>
    </row>
    <row r="8" spans="1:9" x14ac:dyDescent="0.25">
      <c r="A8" s="126" t="s">
        <v>9223</v>
      </c>
      <c r="B8" s="126" t="s">
        <v>7463</v>
      </c>
      <c r="C8" s="200" cm="1">
        <f t="array" ref="C8">IF(ROW() &lt; ROW(INDEX(institutions[resource_ID],ROWS(institutions[resource_ID]))), COUNTIF(INDEX(institutions[resource_ID],1):institutions[[#This Row],[resource_ID]],institutions[[#This Row],[resource_ID]]), "")</f>
        <v>4</v>
      </c>
      <c r="D8" s="126" t="s">
        <v>8827</v>
      </c>
      <c r="E8" s="126"/>
      <c r="F8" s="126" t="s">
        <v>8828</v>
      </c>
      <c r="G8" s="126"/>
    </row>
    <row r="9" spans="1:9" x14ac:dyDescent="0.25">
      <c r="A9" s="126" t="s">
        <v>9224</v>
      </c>
      <c r="B9" s="126" t="s">
        <v>7463</v>
      </c>
      <c r="C9" s="200" cm="1">
        <f t="array" ref="C9">IF(ROW() &lt; ROW(INDEX(institutions[resource_ID],ROWS(institutions[resource_ID]))), COUNTIF(INDEX(institutions[resource_ID],1):institutions[[#This Row],[resource_ID]],institutions[[#This Row],[resource_ID]]), "")</f>
        <v>1</v>
      </c>
      <c r="D9" s="126" t="s">
        <v>8824</v>
      </c>
      <c r="E9" s="126"/>
      <c r="F9" s="126" t="s">
        <v>8823</v>
      </c>
      <c r="G9" s="126"/>
    </row>
    <row r="10" spans="1:9" x14ac:dyDescent="0.25">
      <c r="A10" s="126" t="s">
        <v>9224</v>
      </c>
      <c r="B10" s="126" t="s">
        <v>7463</v>
      </c>
      <c r="C10" s="200" cm="1">
        <f t="array" ref="C10">IF(ROW() &lt; ROW(INDEX(institutions[resource_ID],ROWS(institutions[resource_ID]))), COUNTIF(INDEX(institutions[resource_ID],1):institutions[[#This Row],[resource_ID]],institutions[[#This Row],[resource_ID]]), "")</f>
        <v>2</v>
      </c>
      <c r="D10" s="126" t="s">
        <v>8825</v>
      </c>
      <c r="E10" s="126"/>
      <c r="F10" s="126" t="s">
        <v>8823</v>
      </c>
      <c r="G10" s="126"/>
    </row>
    <row r="11" spans="1:9" x14ac:dyDescent="0.25">
      <c r="A11" s="126" t="s">
        <v>9224</v>
      </c>
      <c r="B11" s="126" t="s">
        <v>7463</v>
      </c>
      <c r="C11" s="200" cm="1">
        <f t="array" ref="C11">IF(ROW() &lt; ROW(INDEX(institutions[resource_ID],ROWS(institutions[resource_ID]))), COUNTIF(INDEX(institutions[resource_ID],1):institutions[[#This Row],[resource_ID]],institutions[[#This Row],[resource_ID]]), "")</f>
        <v>3</v>
      </c>
      <c r="D11" s="126" t="s">
        <v>8826</v>
      </c>
      <c r="E11" s="126"/>
      <c r="F11" s="126" t="s">
        <v>8823</v>
      </c>
      <c r="G11" s="126"/>
    </row>
    <row r="12" spans="1:9" x14ac:dyDescent="0.25">
      <c r="A12" s="126" t="s">
        <v>9224</v>
      </c>
      <c r="B12" s="126" t="s">
        <v>7463</v>
      </c>
      <c r="C12" s="200" cm="1">
        <f t="array" ref="C12">IF(ROW() &lt; ROW(INDEX(institutions[resource_ID],ROWS(institutions[resource_ID]))), COUNTIF(INDEX(institutions[resource_ID],1):institutions[[#This Row],[resource_ID]],institutions[[#This Row],[resource_ID]]), "")</f>
        <v>4</v>
      </c>
      <c r="D12" s="126" t="s">
        <v>8827</v>
      </c>
      <c r="E12" s="126"/>
      <c r="F12" s="126" t="s">
        <v>8828</v>
      </c>
      <c r="G12" s="126"/>
    </row>
    <row r="13" spans="1:9" x14ac:dyDescent="0.25">
      <c r="A13" s="126" t="s">
        <v>9236</v>
      </c>
      <c r="B13" s="126" t="s">
        <v>7463</v>
      </c>
      <c r="C13" s="200" cm="1">
        <f t="array" ref="C13">IF(ROW() &lt; ROW(INDEX(institutions[resource_ID],ROWS(institutions[resource_ID]))), COUNTIF(INDEX(institutions[resource_ID],1):institutions[[#This Row],[resource_ID]],institutions[[#This Row],[resource_ID]]), "")</f>
        <v>1</v>
      </c>
      <c r="D13" s="126" t="s">
        <v>8843</v>
      </c>
      <c r="E13" s="126"/>
      <c r="F13" s="126" t="s">
        <v>692</v>
      </c>
      <c r="G13" s="126"/>
    </row>
    <row r="14" spans="1:9" x14ac:dyDescent="0.25">
      <c r="A14" s="126" t="s">
        <v>9237</v>
      </c>
      <c r="B14" s="126" t="s">
        <v>7463</v>
      </c>
      <c r="C14" s="200" cm="1">
        <f t="array" ref="C14">IF(ROW() &lt; ROW(INDEX(institutions[resource_ID],ROWS(institutions[resource_ID]))), COUNTIF(INDEX(institutions[resource_ID],1):institutions[[#This Row],[resource_ID]],institutions[[#This Row],[resource_ID]]), "")</f>
        <v>1</v>
      </c>
      <c r="D14" s="126" t="s">
        <v>8843</v>
      </c>
      <c r="E14" s="126"/>
      <c r="F14" s="126" t="s">
        <v>692</v>
      </c>
      <c r="G14" s="126"/>
    </row>
    <row r="15" spans="1:9" x14ac:dyDescent="0.25">
      <c r="A15" s="126" t="s">
        <v>9243</v>
      </c>
      <c r="B15" s="126" t="s">
        <v>7463</v>
      </c>
      <c r="C15" s="200" cm="1">
        <f t="array" ref="C15">IF(ROW() &lt; ROW(INDEX(institutions[resource_ID],ROWS(institutions[resource_ID]))), COUNTIF(INDEX(institutions[resource_ID],1):institutions[[#This Row],[resource_ID]],institutions[[#This Row],[resource_ID]]), "")</f>
        <v>1</v>
      </c>
      <c r="D15" s="126" t="s">
        <v>8853</v>
      </c>
      <c r="E15" s="126"/>
      <c r="F15" s="126" t="s">
        <v>8823</v>
      </c>
      <c r="G15" s="126"/>
    </row>
    <row r="16" spans="1:9" x14ac:dyDescent="0.25">
      <c r="A16" s="126" t="s">
        <v>9243</v>
      </c>
      <c r="B16" s="126" t="s">
        <v>7463</v>
      </c>
      <c r="C16" s="200" cm="1">
        <f t="array" ref="C16">IF(ROW() &lt; ROW(INDEX(institutions[resource_ID],ROWS(institutions[resource_ID]))), COUNTIF(INDEX(institutions[resource_ID],1):institutions[[#This Row],[resource_ID]],institutions[[#This Row],[resource_ID]]), "")</f>
        <v>2</v>
      </c>
      <c r="D16" s="126" t="s">
        <v>8854</v>
      </c>
      <c r="E16" s="126"/>
      <c r="F16" s="126" t="s">
        <v>8823</v>
      </c>
      <c r="G16" s="126"/>
    </row>
    <row r="17" spans="1:7" x14ac:dyDescent="0.25">
      <c r="A17" s="126" t="s">
        <v>9243</v>
      </c>
      <c r="B17" s="126" t="s">
        <v>7463</v>
      </c>
      <c r="C17" s="200" cm="1">
        <f t="array" ref="C17">IF(ROW() &lt; ROW(INDEX(institutions[resource_ID],ROWS(institutions[resource_ID]))), COUNTIF(INDEX(institutions[resource_ID],1):institutions[[#This Row],[resource_ID]],institutions[[#This Row],[resource_ID]]), "")</f>
        <v>3</v>
      </c>
      <c r="D17" s="126" t="s">
        <v>8855</v>
      </c>
      <c r="E17" s="126"/>
      <c r="F17" s="126" t="s">
        <v>8856</v>
      </c>
      <c r="G17" s="126"/>
    </row>
    <row r="18" spans="1:7" x14ac:dyDescent="0.25">
      <c r="A18" s="126" t="s">
        <v>9244</v>
      </c>
      <c r="B18" s="126" t="s">
        <v>7463</v>
      </c>
      <c r="C18" s="200" cm="1">
        <f t="array" ref="C18">IF(ROW() &lt; ROW(INDEX(institutions[resource_ID],ROWS(institutions[resource_ID]))), COUNTIF(INDEX(institutions[resource_ID],1):institutions[[#This Row],[resource_ID]],institutions[[#This Row],[resource_ID]]), "")</f>
        <v>1</v>
      </c>
      <c r="D18" s="126" t="s">
        <v>8853</v>
      </c>
      <c r="E18" s="126"/>
      <c r="F18" s="126" t="s">
        <v>8823</v>
      </c>
      <c r="G18" s="126"/>
    </row>
    <row r="19" spans="1:7" x14ac:dyDescent="0.25">
      <c r="A19" s="126" t="s">
        <v>9244</v>
      </c>
      <c r="B19" s="126" t="s">
        <v>7463</v>
      </c>
      <c r="C19" s="200" cm="1">
        <f t="array" ref="C19">IF(ROW() &lt; ROW(INDEX(institutions[resource_ID],ROWS(institutions[resource_ID]))), COUNTIF(INDEX(institutions[resource_ID],1):institutions[[#This Row],[resource_ID]],institutions[[#This Row],[resource_ID]]), "")</f>
        <v>2</v>
      </c>
      <c r="D19" s="126" t="s">
        <v>8854</v>
      </c>
      <c r="E19" s="126"/>
      <c r="F19" s="126" t="s">
        <v>8823</v>
      </c>
      <c r="G19" s="126"/>
    </row>
    <row r="20" spans="1:7" x14ac:dyDescent="0.25">
      <c r="A20" s="126" t="s">
        <v>9244</v>
      </c>
      <c r="B20" s="126" t="s">
        <v>7463</v>
      </c>
      <c r="C20" s="200" cm="1">
        <f t="array" ref="C20">IF(ROW() &lt; ROW(INDEX(institutions[resource_ID],ROWS(institutions[resource_ID]))), COUNTIF(INDEX(institutions[resource_ID],1):institutions[[#This Row],[resource_ID]],institutions[[#This Row],[resource_ID]]), "")</f>
        <v>3</v>
      </c>
      <c r="D20" s="126" t="s">
        <v>8855</v>
      </c>
      <c r="E20" s="126"/>
      <c r="F20" s="126" t="s">
        <v>8856</v>
      </c>
      <c r="G20" s="126"/>
    </row>
    <row r="21" spans="1:7" x14ac:dyDescent="0.25">
      <c r="A21" s="126" t="s">
        <v>9246</v>
      </c>
      <c r="B21" s="126" t="s">
        <v>7463</v>
      </c>
      <c r="C21" s="200" cm="1">
        <f t="array" ref="C21">IF(ROW() &lt; ROW(INDEX(institutions[resource_ID],ROWS(institutions[resource_ID]))), COUNTIF(INDEX(institutions[resource_ID],1):institutions[[#This Row],[resource_ID]],institutions[[#This Row],[resource_ID]]), "")</f>
        <v>1</v>
      </c>
      <c r="D21" s="126" t="s">
        <v>8853</v>
      </c>
      <c r="E21" s="126"/>
      <c r="F21" s="126" t="s">
        <v>8823</v>
      </c>
      <c r="G21" s="126"/>
    </row>
    <row r="22" spans="1:7" x14ac:dyDescent="0.25">
      <c r="A22" s="126" t="s">
        <v>9246</v>
      </c>
      <c r="B22" s="126" t="s">
        <v>7463</v>
      </c>
      <c r="C22" s="200" cm="1">
        <f t="array" ref="C22">IF(ROW() &lt; ROW(INDEX(institutions[resource_ID],ROWS(institutions[resource_ID]))), COUNTIF(INDEX(institutions[resource_ID],1):institutions[[#This Row],[resource_ID]],institutions[[#This Row],[resource_ID]]), "")</f>
        <v>2</v>
      </c>
      <c r="D22" s="126" t="s">
        <v>8854</v>
      </c>
      <c r="E22" s="126"/>
      <c r="F22" s="126" t="s">
        <v>8823</v>
      </c>
      <c r="G22" s="126"/>
    </row>
    <row r="23" spans="1:7" x14ac:dyDescent="0.25">
      <c r="A23" s="126" t="s">
        <v>9246</v>
      </c>
      <c r="B23" s="126" t="s">
        <v>7463</v>
      </c>
      <c r="C23" s="200" cm="1">
        <f t="array" ref="C23">IF(ROW() &lt; ROW(INDEX(institutions[resource_ID],ROWS(institutions[resource_ID]))), COUNTIF(INDEX(institutions[resource_ID],1):institutions[[#This Row],[resource_ID]],institutions[[#This Row],[resource_ID]]), "")</f>
        <v>3</v>
      </c>
      <c r="D23" s="126" t="s">
        <v>8855</v>
      </c>
      <c r="E23" s="126"/>
      <c r="F23" s="126" t="s">
        <v>8856</v>
      </c>
      <c r="G23" s="126"/>
    </row>
    <row r="24" spans="1:7" x14ac:dyDescent="0.25">
      <c r="A24" s="126" t="s">
        <v>9268</v>
      </c>
      <c r="B24" s="126" t="s">
        <v>7463</v>
      </c>
      <c r="C24" s="200" cm="1">
        <f t="array" ref="C24">IF(ROW() &lt; ROW(INDEX(institutions[resource_ID],ROWS(institutions[resource_ID]))), COUNTIF(INDEX(institutions[resource_ID],1):institutions[[#This Row],[resource_ID]],institutions[[#This Row],[resource_ID]]), "")</f>
        <v>1</v>
      </c>
      <c r="D24" s="126" t="s">
        <v>8652</v>
      </c>
      <c r="E24" s="126"/>
      <c r="F24" s="126"/>
      <c r="G24" s="126"/>
    </row>
    <row r="25" spans="1:7" x14ac:dyDescent="0.25">
      <c r="A25" s="126" t="s">
        <v>9269</v>
      </c>
      <c r="B25" s="126" t="s">
        <v>7463</v>
      </c>
      <c r="C25" s="200" cm="1">
        <f t="array" ref="C25">IF(ROW() &lt; ROW(INDEX(institutions[resource_ID],ROWS(institutions[resource_ID]))), COUNTIF(INDEX(institutions[resource_ID],1):institutions[[#This Row],[resource_ID]],institutions[[#This Row],[resource_ID]]), "")</f>
        <v>1</v>
      </c>
      <c r="D25" s="126" t="s">
        <v>8652</v>
      </c>
      <c r="E25" s="126"/>
      <c r="F25" s="126"/>
      <c r="G25" s="126"/>
    </row>
    <row r="26" spans="1:7" x14ac:dyDescent="0.25">
      <c r="A26" s="126" t="s">
        <v>9270</v>
      </c>
      <c r="B26" s="126" t="s">
        <v>7463</v>
      </c>
      <c r="C26" s="200" cm="1">
        <f t="array" ref="C26">IF(ROW() &lt; ROW(INDEX(institutions[resource_ID],ROWS(institutions[resource_ID]))), COUNTIF(INDEX(institutions[resource_ID],1):institutions[[#This Row],[resource_ID]],institutions[[#This Row],[resource_ID]]), "")</f>
        <v>1</v>
      </c>
      <c r="D26" s="126" t="s">
        <v>8652</v>
      </c>
      <c r="E26" s="126"/>
      <c r="F26" s="126"/>
      <c r="G26" s="126"/>
    </row>
    <row r="27" spans="1:7" x14ac:dyDescent="0.25">
      <c r="A27" s="126" t="s">
        <v>9271</v>
      </c>
      <c r="B27" s="126" t="s">
        <v>7463</v>
      </c>
      <c r="C27" s="200" cm="1">
        <f t="array" ref="C27">IF(ROW() &lt; ROW(INDEX(institutions[resource_ID],ROWS(institutions[resource_ID]))), COUNTIF(INDEX(institutions[resource_ID],1):institutions[[#This Row],[resource_ID]],institutions[[#This Row],[resource_ID]]), "")</f>
        <v>1</v>
      </c>
      <c r="D27" s="126" t="s">
        <v>8652</v>
      </c>
      <c r="E27" s="126"/>
      <c r="F27" s="126"/>
      <c r="G27" s="126"/>
    </row>
    <row r="28" spans="1:7" x14ac:dyDescent="0.25">
      <c r="A28" s="126" t="s">
        <v>9272</v>
      </c>
      <c r="B28" s="126" t="s">
        <v>7463</v>
      </c>
      <c r="C28" s="200" cm="1">
        <f t="array" ref="C28">IF(ROW() &lt; ROW(INDEX(institutions[resource_ID],ROWS(institutions[resource_ID]))), COUNTIF(INDEX(institutions[resource_ID],1):institutions[[#This Row],[resource_ID]],institutions[[#This Row],[resource_ID]]), "")</f>
        <v>1</v>
      </c>
      <c r="D28" s="126" t="s">
        <v>8652</v>
      </c>
      <c r="E28" s="126"/>
      <c r="F28" s="126"/>
      <c r="G28" s="126"/>
    </row>
    <row r="29" spans="1:7" x14ac:dyDescent="0.25">
      <c r="A29" s="126" t="s">
        <v>9273</v>
      </c>
      <c r="B29" s="126" t="s">
        <v>7463</v>
      </c>
      <c r="C29" s="200" cm="1">
        <f t="array" ref="C29">IF(ROW() &lt; ROW(INDEX(institutions[resource_ID],ROWS(institutions[resource_ID]))), COUNTIF(INDEX(institutions[resource_ID],1):institutions[[#This Row],[resource_ID]],institutions[[#This Row],[resource_ID]]), "")</f>
        <v>1</v>
      </c>
      <c r="D29" s="126" t="s">
        <v>8652</v>
      </c>
      <c r="E29" s="126"/>
      <c r="F29" s="126"/>
      <c r="G29" s="126"/>
    </row>
    <row r="30" spans="1:7" x14ac:dyDescent="0.25">
      <c r="A30" s="126" t="s">
        <v>9274</v>
      </c>
      <c r="B30" s="126" t="s">
        <v>7463</v>
      </c>
      <c r="C30" s="200" cm="1">
        <f t="array" ref="C30">IF(ROW() &lt; ROW(INDEX(institutions[resource_ID],ROWS(institutions[resource_ID]))), COUNTIF(INDEX(institutions[resource_ID],1):institutions[[#This Row],[resource_ID]],institutions[[#This Row],[resource_ID]]), "")</f>
        <v>1</v>
      </c>
      <c r="D30" s="126" t="s">
        <v>8652</v>
      </c>
      <c r="E30" s="126"/>
      <c r="F30" s="126"/>
      <c r="G30" s="126"/>
    </row>
    <row r="31" spans="1:7" x14ac:dyDescent="0.25">
      <c r="A31" s="126" t="s">
        <v>9275</v>
      </c>
      <c r="B31" s="126" t="s">
        <v>7463</v>
      </c>
      <c r="C31" s="200" cm="1">
        <f t="array" ref="C31">IF(ROW() &lt; ROW(INDEX(institutions[resource_ID],ROWS(institutions[resource_ID]))), COUNTIF(INDEX(institutions[resource_ID],1):institutions[[#This Row],[resource_ID]],institutions[[#This Row],[resource_ID]]), "")</f>
        <v>1</v>
      </c>
      <c r="D31" s="126" t="s">
        <v>8652</v>
      </c>
      <c r="E31" s="126"/>
      <c r="F31" s="126"/>
      <c r="G31" s="126"/>
    </row>
    <row r="32" spans="1:7" x14ac:dyDescent="0.25">
      <c r="A32" s="126" t="s">
        <v>9276</v>
      </c>
      <c r="B32" s="126" t="s">
        <v>7463</v>
      </c>
      <c r="C32" s="200" cm="1">
        <f t="array" ref="C32">IF(ROW() &lt; ROW(INDEX(institutions[resource_ID],ROWS(institutions[resource_ID]))), COUNTIF(INDEX(institutions[resource_ID],1):institutions[[#This Row],[resource_ID]],institutions[[#This Row],[resource_ID]]), "")</f>
        <v>1</v>
      </c>
      <c r="D32" s="126" t="s">
        <v>8652</v>
      </c>
      <c r="E32" s="126"/>
      <c r="F32" s="126"/>
      <c r="G32" s="126"/>
    </row>
    <row r="33" spans="1:7" x14ac:dyDescent="0.25">
      <c r="A33" s="126" t="s">
        <v>9277</v>
      </c>
      <c r="B33" s="126" t="s">
        <v>7463</v>
      </c>
      <c r="C33" s="200" cm="1">
        <f t="array" ref="C33">IF(ROW() &lt; ROW(INDEX(institutions[resource_ID],ROWS(institutions[resource_ID]))), COUNTIF(INDEX(institutions[resource_ID],1):institutions[[#This Row],[resource_ID]],institutions[[#This Row],[resource_ID]]), "")</f>
        <v>1</v>
      </c>
      <c r="D33" s="126" t="s">
        <v>8652</v>
      </c>
      <c r="E33" s="126"/>
      <c r="F33" s="126"/>
      <c r="G33" s="126"/>
    </row>
    <row r="34" spans="1:7" x14ac:dyDescent="0.25">
      <c r="A34" s="126" t="s">
        <v>9278</v>
      </c>
      <c r="B34" s="126" t="s">
        <v>7463</v>
      </c>
      <c r="C34" s="200" cm="1">
        <f t="array" ref="C34">IF(ROW() &lt; ROW(INDEX(institutions[resource_ID],ROWS(institutions[resource_ID]))), COUNTIF(INDEX(institutions[resource_ID],1):institutions[[#This Row],[resource_ID]],institutions[[#This Row],[resource_ID]]), "")</f>
        <v>1</v>
      </c>
      <c r="D34" s="126" t="s">
        <v>8652</v>
      </c>
      <c r="E34" s="126"/>
      <c r="F34" s="126"/>
      <c r="G34" s="126"/>
    </row>
    <row r="35" spans="1:7" x14ac:dyDescent="0.25">
      <c r="A35" s="126" t="s">
        <v>9279</v>
      </c>
      <c r="B35" s="126" t="s">
        <v>7463</v>
      </c>
      <c r="C35" s="200" cm="1">
        <f t="array" ref="C35">IF(ROW() &lt; ROW(INDEX(institutions[resource_ID],ROWS(institutions[resource_ID]))), COUNTIF(INDEX(institutions[resource_ID],1):institutions[[#This Row],[resource_ID]],institutions[[#This Row],[resource_ID]]), "")</f>
        <v>1</v>
      </c>
      <c r="D35" s="126" t="s">
        <v>8652</v>
      </c>
      <c r="E35" s="126"/>
      <c r="F35" s="126"/>
      <c r="G35" s="126"/>
    </row>
    <row r="36" spans="1:7" x14ac:dyDescent="0.25">
      <c r="A36" s="126" t="s">
        <v>9280</v>
      </c>
      <c r="B36" s="126" t="s">
        <v>7463</v>
      </c>
      <c r="C36" s="200" cm="1">
        <f t="array" ref="C36">IF(ROW() &lt; ROW(INDEX(institutions[resource_ID],ROWS(institutions[resource_ID]))), COUNTIF(INDEX(institutions[resource_ID],1):institutions[[#This Row],[resource_ID]],institutions[[#This Row],[resource_ID]]), "")</f>
        <v>1</v>
      </c>
      <c r="D36" s="126" t="s">
        <v>8652</v>
      </c>
      <c r="E36" s="126"/>
      <c r="F36" s="126"/>
      <c r="G36" s="126"/>
    </row>
    <row r="37" spans="1:7" x14ac:dyDescent="0.25">
      <c r="A37" s="126" t="s">
        <v>9281</v>
      </c>
      <c r="B37" s="126" t="s">
        <v>7463</v>
      </c>
      <c r="C37" s="200" cm="1">
        <f t="array" ref="C37">IF(ROW() &lt; ROW(INDEX(institutions[resource_ID],ROWS(institutions[resource_ID]))), COUNTIF(INDEX(institutions[resource_ID],1):institutions[[#This Row],[resource_ID]],institutions[[#This Row],[resource_ID]]), "")</f>
        <v>1</v>
      </c>
      <c r="D37" s="126" t="s">
        <v>8652</v>
      </c>
      <c r="E37" s="126"/>
      <c r="F37" s="126"/>
      <c r="G37" s="126"/>
    </row>
    <row r="38" spans="1:7" x14ac:dyDescent="0.25">
      <c r="A38" s="126" t="s">
        <v>9282</v>
      </c>
      <c r="B38" s="126" t="s">
        <v>7463</v>
      </c>
      <c r="C38" s="200" cm="1">
        <f t="array" ref="C38">IF(ROW() &lt; ROW(INDEX(institutions[resource_ID],ROWS(institutions[resource_ID]))), COUNTIF(INDEX(institutions[resource_ID],1):institutions[[#This Row],[resource_ID]],institutions[[#This Row],[resource_ID]]), "")</f>
        <v>1</v>
      </c>
      <c r="D38" s="126" t="s">
        <v>8652</v>
      </c>
      <c r="E38" s="126"/>
      <c r="F38" s="126"/>
      <c r="G38" s="126"/>
    </row>
    <row r="39" spans="1:7" x14ac:dyDescent="0.25">
      <c r="A39" s="126" t="s">
        <v>9283</v>
      </c>
      <c r="B39" s="126" t="s">
        <v>7463</v>
      </c>
      <c r="C39" s="200" cm="1">
        <f t="array" ref="C39">IF(ROW() &lt; ROW(INDEX(institutions[resource_ID],ROWS(institutions[resource_ID]))), COUNTIF(INDEX(institutions[resource_ID],1):institutions[[#This Row],[resource_ID]],institutions[[#This Row],[resource_ID]]), "")</f>
        <v>1</v>
      </c>
      <c r="D39" s="126" t="s">
        <v>8652</v>
      </c>
      <c r="E39" s="126"/>
      <c r="F39" s="126"/>
      <c r="G39" s="126"/>
    </row>
    <row r="40" spans="1:7" x14ac:dyDescent="0.25">
      <c r="A40" s="126" t="s">
        <v>9284</v>
      </c>
      <c r="B40" s="126" t="s">
        <v>7463</v>
      </c>
      <c r="C40" s="200" cm="1">
        <f t="array" ref="C40">IF(ROW() &lt; ROW(INDEX(institutions[resource_ID],ROWS(institutions[resource_ID]))), COUNTIF(INDEX(institutions[resource_ID],1):institutions[[#This Row],[resource_ID]],institutions[[#This Row],[resource_ID]]), "")</f>
        <v>1</v>
      </c>
      <c r="D40" s="126" t="s">
        <v>8652</v>
      </c>
      <c r="E40" s="126"/>
      <c r="F40" s="126"/>
      <c r="G40" s="126"/>
    </row>
    <row r="41" spans="1:7" x14ac:dyDescent="0.25">
      <c r="A41" s="126" t="s">
        <v>9285</v>
      </c>
      <c r="B41" s="126" t="s">
        <v>7463</v>
      </c>
      <c r="C41" s="200" cm="1">
        <f t="array" ref="C41">IF(ROW() &lt; ROW(INDEX(institutions[resource_ID],ROWS(institutions[resource_ID]))), COUNTIF(INDEX(institutions[resource_ID],1):institutions[[#This Row],[resource_ID]],institutions[[#This Row],[resource_ID]]), "")</f>
        <v>1</v>
      </c>
      <c r="D41" s="126" t="s">
        <v>8652</v>
      </c>
      <c r="E41" s="126"/>
      <c r="F41" s="126"/>
      <c r="G41" s="126"/>
    </row>
    <row r="42" spans="1:7" x14ac:dyDescent="0.25">
      <c r="A42" s="126" t="s">
        <v>9286</v>
      </c>
      <c r="B42" s="126" t="s">
        <v>7463</v>
      </c>
      <c r="C42" s="200" cm="1">
        <f t="array" ref="C42">IF(ROW() &lt; ROW(INDEX(institutions[resource_ID],ROWS(institutions[resource_ID]))), COUNTIF(INDEX(institutions[resource_ID],1):institutions[[#This Row],[resource_ID]],institutions[[#This Row],[resource_ID]]), "")</f>
        <v>1</v>
      </c>
      <c r="D42" s="126" t="s">
        <v>8652</v>
      </c>
      <c r="E42" s="126"/>
      <c r="F42" s="126"/>
      <c r="G42" s="126"/>
    </row>
    <row r="43" spans="1:7" x14ac:dyDescent="0.25">
      <c r="A43" s="126" t="s">
        <v>9287</v>
      </c>
      <c r="B43" s="126" t="s">
        <v>7463</v>
      </c>
      <c r="C43" s="200" cm="1">
        <f t="array" ref="C43">IF(ROW() &lt; ROW(INDEX(institutions[resource_ID],ROWS(institutions[resource_ID]))), COUNTIF(INDEX(institutions[resource_ID],1):institutions[[#This Row],[resource_ID]],institutions[[#This Row],[resource_ID]]), "")</f>
        <v>1</v>
      </c>
      <c r="D43" s="126" t="s">
        <v>8652</v>
      </c>
      <c r="E43" s="126"/>
      <c r="F43" s="126"/>
      <c r="G43" s="126"/>
    </row>
    <row r="44" spans="1:7" x14ac:dyDescent="0.25">
      <c r="A44" s="126" t="s">
        <v>9288</v>
      </c>
      <c r="B44" s="126" t="s">
        <v>7463</v>
      </c>
      <c r="C44" s="200" cm="1">
        <f t="array" ref="C44">IF(ROW() &lt; ROW(INDEX(institutions[resource_ID],ROWS(institutions[resource_ID]))), COUNTIF(INDEX(institutions[resource_ID],1):institutions[[#This Row],[resource_ID]],institutions[[#This Row],[resource_ID]]), "")</f>
        <v>1</v>
      </c>
      <c r="D44" s="126" t="s">
        <v>8652</v>
      </c>
      <c r="E44" s="126"/>
      <c r="F44" s="126"/>
      <c r="G44" s="126"/>
    </row>
    <row r="45" spans="1:7" x14ac:dyDescent="0.25">
      <c r="A45" s="126" t="s">
        <v>9289</v>
      </c>
      <c r="B45" s="126" t="s">
        <v>7463</v>
      </c>
      <c r="C45" s="200" cm="1">
        <f t="array" ref="C45">IF(ROW() &lt; ROW(INDEX(institutions[resource_ID],ROWS(institutions[resource_ID]))), COUNTIF(INDEX(institutions[resource_ID],1):institutions[[#This Row],[resource_ID]],institutions[[#This Row],[resource_ID]]), "")</f>
        <v>1</v>
      </c>
      <c r="D45" s="126" t="s">
        <v>8652</v>
      </c>
      <c r="E45" s="126"/>
      <c r="F45" s="126"/>
      <c r="G45" s="126"/>
    </row>
    <row r="46" spans="1:7" x14ac:dyDescent="0.25">
      <c r="A46" s="126" t="s">
        <v>9290</v>
      </c>
      <c r="B46" s="126" t="s">
        <v>7463</v>
      </c>
      <c r="C46" s="200" cm="1">
        <f t="array" ref="C46">IF(ROW() &lt; ROW(INDEX(institutions[resource_ID],ROWS(institutions[resource_ID]))), COUNTIF(INDEX(institutions[resource_ID],1):institutions[[#This Row],[resource_ID]],institutions[[#This Row],[resource_ID]]), "")</f>
        <v>1</v>
      </c>
      <c r="D46" s="126" t="s">
        <v>8652</v>
      </c>
      <c r="E46" s="126"/>
      <c r="F46" s="126"/>
      <c r="G46" s="126"/>
    </row>
    <row r="47" spans="1:7" x14ac:dyDescent="0.25">
      <c r="A47" s="126" t="s">
        <v>9291</v>
      </c>
      <c r="B47" s="126" t="s">
        <v>7463</v>
      </c>
      <c r="C47" s="200" cm="1">
        <f t="array" ref="C47">IF(ROW() &lt; ROW(INDEX(institutions[resource_ID],ROWS(institutions[resource_ID]))), COUNTIF(INDEX(institutions[resource_ID],1):institutions[[#This Row],[resource_ID]],institutions[[#This Row],[resource_ID]]), "")</f>
        <v>1</v>
      </c>
      <c r="D47" s="126" t="s">
        <v>8652</v>
      </c>
      <c r="E47" s="126"/>
      <c r="F47" s="126"/>
      <c r="G47" s="126"/>
    </row>
    <row r="48" spans="1:7" x14ac:dyDescent="0.25">
      <c r="A48" s="126" t="s">
        <v>9292</v>
      </c>
      <c r="B48" s="126" t="s">
        <v>7463</v>
      </c>
      <c r="C48" s="200" cm="1">
        <f t="array" ref="C48">IF(ROW() &lt; ROW(INDEX(institutions[resource_ID],ROWS(institutions[resource_ID]))), COUNTIF(INDEX(institutions[resource_ID],1):institutions[[#This Row],[resource_ID]],institutions[[#This Row],[resource_ID]]), "")</f>
        <v>1</v>
      </c>
      <c r="D48" s="126" t="s">
        <v>8652</v>
      </c>
      <c r="E48" s="126"/>
      <c r="F48" s="126"/>
      <c r="G48" s="126"/>
    </row>
    <row r="49" spans="1:7" x14ac:dyDescent="0.25">
      <c r="A49" s="126" t="s">
        <v>9293</v>
      </c>
      <c r="B49" s="126" t="s">
        <v>7463</v>
      </c>
      <c r="C49" s="200" cm="1">
        <f t="array" ref="C49">IF(ROW() &lt; ROW(INDEX(institutions[resource_ID],ROWS(institutions[resource_ID]))), COUNTIF(INDEX(institutions[resource_ID],1):institutions[[#This Row],[resource_ID]],institutions[[#This Row],[resource_ID]]), "")</f>
        <v>1</v>
      </c>
      <c r="D49" s="126" t="s">
        <v>8652</v>
      </c>
      <c r="E49" s="126"/>
      <c r="F49" s="126"/>
      <c r="G49" s="126"/>
    </row>
    <row r="50" spans="1:7" x14ac:dyDescent="0.25">
      <c r="A50" s="126" t="s">
        <v>9294</v>
      </c>
      <c r="B50" s="126" t="s">
        <v>7463</v>
      </c>
      <c r="C50" s="200" cm="1">
        <f t="array" ref="C50">IF(ROW() &lt; ROW(INDEX(institutions[resource_ID],ROWS(institutions[resource_ID]))), COUNTIF(INDEX(institutions[resource_ID],1):institutions[[#This Row],[resource_ID]],institutions[[#This Row],[resource_ID]]), "")</f>
        <v>1</v>
      </c>
      <c r="D50" s="126" t="s">
        <v>8652</v>
      </c>
      <c r="E50" s="126"/>
      <c r="F50" s="126"/>
      <c r="G50" s="126"/>
    </row>
    <row r="51" spans="1:7" x14ac:dyDescent="0.25">
      <c r="A51" s="126" t="s">
        <v>9295</v>
      </c>
      <c r="B51" s="126" t="s">
        <v>7463</v>
      </c>
      <c r="C51" s="200" cm="1">
        <f t="array" ref="C51">IF(ROW() &lt; ROW(INDEX(institutions[resource_ID],ROWS(institutions[resource_ID]))), COUNTIF(INDEX(institutions[resource_ID],1):institutions[[#This Row],[resource_ID]],institutions[[#This Row],[resource_ID]]), "")</f>
        <v>1</v>
      </c>
      <c r="D51" s="126" t="s">
        <v>8652</v>
      </c>
      <c r="E51" s="126"/>
      <c r="F51" s="126"/>
      <c r="G51" s="126"/>
    </row>
    <row r="52" spans="1:7" x14ac:dyDescent="0.25">
      <c r="A52" s="126" t="s">
        <v>9296</v>
      </c>
      <c r="B52" s="126" t="s">
        <v>7463</v>
      </c>
      <c r="C52" s="200" cm="1">
        <f t="array" ref="C52">IF(ROW() &lt; ROW(INDEX(institutions[resource_ID],ROWS(institutions[resource_ID]))), COUNTIF(INDEX(institutions[resource_ID],1):institutions[[#This Row],[resource_ID]],institutions[[#This Row],[resource_ID]]), "")</f>
        <v>1</v>
      </c>
      <c r="D52" s="126" t="s">
        <v>8652</v>
      </c>
      <c r="E52" s="126"/>
      <c r="F52" s="126"/>
      <c r="G52" s="126"/>
    </row>
    <row r="53" spans="1:7" x14ac:dyDescent="0.25">
      <c r="A53" s="126" t="s">
        <v>9297</v>
      </c>
      <c r="B53" s="126" t="s">
        <v>7463</v>
      </c>
      <c r="C53" s="200" cm="1">
        <f t="array" ref="C53">IF(ROW() &lt; ROW(INDEX(institutions[resource_ID],ROWS(institutions[resource_ID]))), COUNTIF(INDEX(institutions[resource_ID],1):institutions[[#This Row],[resource_ID]],institutions[[#This Row],[resource_ID]]), "")</f>
        <v>1</v>
      </c>
      <c r="D53" s="126" t="s">
        <v>8652</v>
      </c>
      <c r="E53" s="126"/>
      <c r="F53" s="126"/>
      <c r="G53" s="126"/>
    </row>
    <row r="54" spans="1:7" x14ac:dyDescent="0.25">
      <c r="A54" s="126" t="s">
        <v>9298</v>
      </c>
      <c r="B54" s="126" t="s">
        <v>7463</v>
      </c>
      <c r="C54" s="200" cm="1">
        <f t="array" ref="C54">IF(ROW() &lt; ROW(INDEX(institutions[resource_ID],ROWS(institutions[resource_ID]))), COUNTIF(INDEX(institutions[resource_ID],1):institutions[[#This Row],[resource_ID]],institutions[[#This Row],[resource_ID]]), "")</f>
        <v>1</v>
      </c>
      <c r="D54" s="126" t="s">
        <v>8652</v>
      </c>
      <c r="E54" s="126"/>
      <c r="F54" s="126"/>
      <c r="G54" s="126"/>
    </row>
    <row r="55" spans="1:7" x14ac:dyDescent="0.25">
      <c r="A55" s="126" t="s">
        <v>9299</v>
      </c>
      <c r="B55" s="126" t="s">
        <v>7463</v>
      </c>
      <c r="C55" s="200" cm="1">
        <f t="array" ref="C55">IF(ROW() &lt; ROW(INDEX(institutions[resource_ID],ROWS(institutions[resource_ID]))), COUNTIF(INDEX(institutions[resource_ID],1):institutions[[#This Row],[resource_ID]],institutions[[#This Row],[resource_ID]]), "")</f>
        <v>1</v>
      </c>
      <c r="D55" s="126" t="s">
        <v>8652</v>
      </c>
      <c r="E55" s="126"/>
      <c r="F55" s="126"/>
      <c r="G55" s="126"/>
    </row>
    <row r="56" spans="1:7" x14ac:dyDescent="0.25">
      <c r="A56" s="126" t="s">
        <v>9300</v>
      </c>
      <c r="B56" s="126" t="s">
        <v>7463</v>
      </c>
      <c r="C56" s="200" cm="1">
        <f t="array" ref="C56">IF(ROW() &lt; ROW(INDEX(institutions[resource_ID],ROWS(institutions[resource_ID]))), COUNTIF(INDEX(institutions[resource_ID],1):institutions[[#This Row],[resource_ID]],institutions[[#This Row],[resource_ID]]), "")</f>
        <v>1</v>
      </c>
      <c r="D56" s="126" t="s">
        <v>8652</v>
      </c>
      <c r="E56" s="126"/>
      <c r="F56" s="126"/>
      <c r="G56" s="126"/>
    </row>
    <row r="57" spans="1:7" x14ac:dyDescent="0.25">
      <c r="A57" s="126" t="s">
        <v>9301</v>
      </c>
      <c r="B57" s="126" t="s">
        <v>7463</v>
      </c>
      <c r="C57" s="200" cm="1">
        <f t="array" ref="C57">IF(ROW() &lt; ROW(INDEX(institutions[resource_ID],ROWS(institutions[resource_ID]))), COUNTIF(INDEX(institutions[resource_ID],1):institutions[[#This Row],[resource_ID]],institutions[[#This Row],[resource_ID]]), "")</f>
        <v>1</v>
      </c>
      <c r="D57" s="126" t="s">
        <v>8652</v>
      </c>
      <c r="E57" s="126"/>
      <c r="F57" s="126"/>
      <c r="G57" s="126"/>
    </row>
    <row r="58" spans="1:7" x14ac:dyDescent="0.25">
      <c r="A58" s="126" t="s">
        <v>9302</v>
      </c>
      <c r="B58" s="126" t="s">
        <v>7463</v>
      </c>
      <c r="C58" s="200" cm="1">
        <f t="array" ref="C58">IF(ROW() &lt; ROW(INDEX(institutions[resource_ID],ROWS(institutions[resource_ID]))), COUNTIF(INDEX(institutions[resource_ID],1):institutions[[#This Row],[resource_ID]],institutions[[#This Row],[resource_ID]]), "")</f>
        <v>1</v>
      </c>
      <c r="D58" s="126" t="s">
        <v>8652</v>
      </c>
      <c r="E58" s="126"/>
      <c r="F58" s="126"/>
      <c r="G58" s="126"/>
    </row>
    <row r="59" spans="1:7" x14ac:dyDescent="0.25">
      <c r="A59" s="126" t="s">
        <v>9303</v>
      </c>
      <c r="B59" s="126" t="s">
        <v>7463</v>
      </c>
      <c r="C59" s="200" cm="1">
        <f t="array" ref="C59">IF(ROW() &lt; ROW(INDEX(institutions[resource_ID],ROWS(institutions[resource_ID]))), COUNTIF(INDEX(institutions[resource_ID],1):institutions[[#This Row],[resource_ID]],institutions[[#This Row],[resource_ID]]), "")</f>
        <v>1</v>
      </c>
      <c r="D59" s="126" t="s">
        <v>8652</v>
      </c>
      <c r="E59" s="126"/>
      <c r="F59" s="126"/>
      <c r="G59" s="126"/>
    </row>
    <row r="60" spans="1:7" x14ac:dyDescent="0.25">
      <c r="A60" s="126" t="s">
        <v>9355</v>
      </c>
      <c r="B60" s="126" t="s">
        <v>7463</v>
      </c>
      <c r="C60" s="200" cm="1">
        <f t="array" ref="C60">IF(ROW() &lt; ROW(INDEX(institutions[resource_ID],ROWS(institutions[resource_ID]))), COUNTIF(INDEX(institutions[resource_ID],1):institutions[[#This Row],[resource_ID]],institutions[[#This Row],[resource_ID]]), "")</f>
        <v>1</v>
      </c>
      <c r="D60" s="126" t="s">
        <v>8879</v>
      </c>
      <c r="E60" s="126"/>
      <c r="F60" s="126" t="s">
        <v>8823</v>
      </c>
      <c r="G60" s="126"/>
    </row>
    <row r="61" spans="1:7" x14ac:dyDescent="0.25">
      <c r="A61" s="126" t="s">
        <v>9355</v>
      </c>
      <c r="B61" s="126" t="s">
        <v>7463</v>
      </c>
      <c r="C61" s="200" cm="1">
        <f t="array" ref="C61">IF(ROW() &lt; ROW(INDEX(institutions[resource_ID],ROWS(institutions[resource_ID]))), COUNTIF(INDEX(institutions[resource_ID],1):institutions[[#This Row],[resource_ID]],institutions[[#This Row],[resource_ID]]), "")</f>
        <v>2</v>
      </c>
      <c r="D61" s="126" t="s">
        <v>8880</v>
      </c>
      <c r="E61" s="126"/>
      <c r="F61" s="126"/>
      <c r="G61" s="126"/>
    </row>
    <row r="62" spans="1:7" x14ac:dyDescent="0.25">
      <c r="A62" s="126" t="s">
        <v>9355</v>
      </c>
      <c r="B62" s="126" t="s">
        <v>7463</v>
      </c>
      <c r="C62" s="200" cm="1">
        <f t="array" ref="C62">IF(ROW() &lt; ROW(INDEX(institutions[resource_ID],ROWS(institutions[resource_ID]))), COUNTIF(INDEX(institutions[resource_ID],1):institutions[[#This Row],[resource_ID]],institutions[[#This Row],[resource_ID]]), "")</f>
        <v>3</v>
      </c>
      <c r="D62" s="126" t="s">
        <v>8881</v>
      </c>
      <c r="E62" s="126"/>
      <c r="F62" s="126" t="s">
        <v>8823</v>
      </c>
      <c r="G62" s="126"/>
    </row>
    <row r="63" spans="1:7" x14ac:dyDescent="0.25">
      <c r="A63" s="126" t="s">
        <v>9355</v>
      </c>
      <c r="B63" s="126" t="s">
        <v>7463</v>
      </c>
      <c r="C63" s="200" cm="1">
        <f t="array" ref="C63">IF(ROW() &lt; ROW(INDEX(institutions[resource_ID],ROWS(institutions[resource_ID]))), COUNTIF(INDEX(institutions[resource_ID],1):institutions[[#This Row],[resource_ID]],institutions[[#This Row],[resource_ID]]), "")</f>
        <v>4</v>
      </c>
      <c r="D63" s="126" t="s">
        <v>8882</v>
      </c>
      <c r="E63" s="126" t="s">
        <v>694</v>
      </c>
      <c r="F63" s="126"/>
      <c r="G63" s="126"/>
    </row>
    <row r="64" spans="1:7" x14ac:dyDescent="0.25">
      <c r="A64" s="126" t="s">
        <v>9356</v>
      </c>
      <c r="B64" s="126" t="s">
        <v>7463</v>
      </c>
      <c r="C64" s="200" cm="1">
        <f t="array" ref="C64">IF(ROW() &lt; ROW(INDEX(institutions[resource_ID],ROWS(institutions[resource_ID]))), COUNTIF(INDEX(institutions[resource_ID],1):institutions[[#This Row],[resource_ID]],institutions[[#This Row],[resource_ID]]), "")</f>
        <v>1</v>
      </c>
      <c r="D64" s="126" t="s">
        <v>8879</v>
      </c>
      <c r="E64" s="126"/>
      <c r="F64" s="126"/>
      <c r="G64" s="126"/>
    </row>
    <row r="65" spans="1:7" x14ac:dyDescent="0.25">
      <c r="A65" s="126" t="s">
        <v>9356</v>
      </c>
      <c r="B65" s="126" t="s">
        <v>7463</v>
      </c>
      <c r="C65" s="200" cm="1">
        <f t="array" ref="C65">IF(ROW() &lt; ROW(INDEX(institutions[resource_ID],ROWS(institutions[resource_ID]))), COUNTIF(INDEX(institutions[resource_ID],1):institutions[[#This Row],[resource_ID]],institutions[[#This Row],[resource_ID]]), "")</f>
        <v>2</v>
      </c>
      <c r="D65" s="126" t="s">
        <v>8880</v>
      </c>
      <c r="E65" s="126"/>
      <c r="F65" s="126"/>
      <c r="G65" s="126"/>
    </row>
    <row r="66" spans="1:7" x14ac:dyDescent="0.25">
      <c r="A66" s="126" t="s">
        <v>9356</v>
      </c>
      <c r="B66" s="126" t="s">
        <v>7463</v>
      </c>
      <c r="C66" s="200" cm="1">
        <f t="array" ref="C66">IF(ROW() &lt; ROW(INDEX(institutions[resource_ID],ROWS(institutions[resource_ID]))), COUNTIF(INDEX(institutions[resource_ID],1):institutions[[#This Row],[resource_ID]],institutions[[#This Row],[resource_ID]]), "")</f>
        <v>3</v>
      </c>
      <c r="D66" s="126" t="s">
        <v>8881</v>
      </c>
      <c r="E66" s="126"/>
      <c r="F66" s="126"/>
      <c r="G66" s="126"/>
    </row>
    <row r="67" spans="1:7" x14ac:dyDescent="0.25">
      <c r="A67" s="126" t="s">
        <v>9356</v>
      </c>
      <c r="B67" s="126" t="s">
        <v>7463</v>
      </c>
      <c r="C67" s="200" cm="1">
        <f t="array" ref="C67">IF(ROW() &lt; ROW(INDEX(institutions[resource_ID],ROWS(institutions[resource_ID]))), COUNTIF(INDEX(institutions[resource_ID],1):institutions[[#This Row],[resource_ID]],institutions[[#This Row],[resource_ID]]), "")</f>
        <v>4</v>
      </c>
      <c r="D67" s="126" t="s">
        <v>8882</v>
      </c>
      <c r="E67" s="126"/>
      <c r="F67" s="126"/>
      <c r="G67" s="126"/>
    </row>
    <row r="68" spans="1:7" x14ac:dyDescent="0.25">
      <c r="A68" s="126" t="s">
        <v>9357</v>
      </c>
      <c r="B68" s="126" t="s">
        <v>7463</v>
      </c>
      <c r="C68" s="200" cm="1">
        <f t="array" ref="C68">IF(ROW() &lt; ROW(INDEX(institutions[resource_ID],ROWS(institutions[resource_ID]))), COUNTIF(INDEX(institutions[resource_ID],1):institutions[[#This Row],[resource_ID]],institutions[[#This Row],[resource_ID]]), "")</f>
        <v>1</v>
      </c>
      <c r="D68" s="126" t="s">
        <v>8879</v>
      </c>
      <c r="E68" s="126"/>
      <c r="F68" s="126"/>
      <c r="G68" s="126"/>
    </row>
    <row r="69" spans="1:7" x14ac:dyDescent="0.25">
      <c r="A69" s="126" t="s">
        <v>9357</v>
      </c>
      <c r="B69" s="126" t="s">
        <v>7463</v>
      </c>
      <c r="C69" s="200" cm="1">
        <f t="array" ref="C69">IF(ROW() &lt; ROW(INDEX(institutions[resource_ID],ROWS(institutions[resource_ID]))), COUNTIF(INDEX(institutions[resource_ID],1):institutions[[#This Row],[resource_ID]],institutions[[#This Row],[resource_ID]]), "")</f>
        <v>2</v>
      </c>
      <c r="D69" s="126" t="s">
        <v>8880</v>
      </c>
      <c r="E69" s="126"/>
      <c r="F69" s="126"/>
      <c r="G69" s="126"/>
    </row>
    <row r="70" spans="1:7" x14ac:dyDescent="0.25">
      <c r="A70" s="126" t="s">
        <v>9357</v>
      </c>
      <c r="B70" s="126" t="s">
        <v>7463</v>
      </c>
      <c r="C70" s="200" cm="1">
        <f t="array" ref="C70">IF(ROW() &lt; ROW(INDEX(institutions[resource_ID],ROWS(institutions[resource_ID]))), COUNTIF(INDEX(institutions[resource_ID],1):institutions[[#This Row],[resource_ID]],institutions[[#This Row],[resource_ID]]), "")</f>
        <v>3</v>
      </c>
      <c r="D70" s="126" t="s">
        <v>8881</v>
      </c>
      <c r="E70" s="126"/>
      <c r="F70" s="126"/>
      <c r="G70" s="126"/>
    </row>
    <row r="71" spans="1:7" x14ac:dyDescent="0.25">
      <c r="A71" s="126" t="s">
        <v>9357</v>
      </c>
      <c r="B71" s="126" t="s">
        <v>7463</v>
      </c>
      <c r="C71" s="200" cm="1">
        <f t="array" ref="C71">IF(ROW() &lt; ROW(INDEX(institutions[resource_ID],ROWS(institutions[resource_ID]))), COUNTIF(INDEX(institutions[resource_ID],1):institutions[[#This Row],[resource_ID]],institutions[[#This Row],[resource_ID]]), "")</f>
        <v>4</v>
      </c>
      <c r="D71" s="126" t="s">
        <v>8882</v>
      </c>
      <c r="E71" s="126"/>
      <c r="F71" s="126"/>
      <c r="G71" s="126"/>
    </row>
    <row r="72" spans="1:7" x14ac:dyDescent="0.25">
      <c r="A72" s="126" t="s">
        <v>9916</v>
      </c>
      <c r="B72" s="126" t="s">
        <v>7463</v>
      </c>
      <c r="C72" s="200" cm="1">
        <f t="array" ref="C72">IF(ROW() &lt; ROW(INDEX(institutions[resource_ID],ROWS(institutions[resource_ID]))), COUNTIF(INDEX(institutions[resource_ID],1):institutions[[#This Row],[resource_ID]],institutions[[#This Row],[resource_ID]]), "")</f>
        <v>1</v>
      </c>
      <c r="D72" s="126" t="s">
        <v>8898</v>
      </c>
      <c r="E72" s="126"/>
      <c r="F72" s="126"/>
      <c r="G72" s="126"/>
    </row>
    <row r="73" spans="1:7" x14ac:dyDescent="0.25">
      <c r="A73" s="126" t="s">
        <v>9400</v>
      </c>
      <c r="B73" s="126" t="s">
        <v>7463</v>
      </c>
      <c r="C73" s="200" cm="1">
        <f t="array" ref="C73">IF(ROW() &lt; ROW(INDEX(institutions[resource_ID],ROWS(institutions[resource_ID]))), COUNTIF(INDEX(institutions[resource_ID],1):institutions[[#This Row],[resource_ID]],institutions[[#This Row],[resource_ID]]), "")</f>
        <v>1</v>
      </c>
      <c r="D73" s="126" t="s">
        <v>8910</v>
      </c>
      <c r="E73" s="126"/>
      <c r="F73" s="126" t="s">
        <v>8823</v>
      </c>
      <c r="G73" s="126"/>
    </row>
    <row r="74" spans="1:7" x14ac:dyDescent="0.25">
      <c r="A74" s="126" t="s">
        <v>9400</v>
      </c>
      <c r="B74" s="126" t="s">
        <v>7463</v>
      </c>
      <c r="C74" s="200" cm="1">
        <f t="array" ref="C74">IF(ROW() &lt; ROW(INDEX(institutions[resource_ID],ROWS(institutions[resource_ID]))), COUNTIF(INDEX(institutions[resource_ID],1):institutions[[#This Row],[resource_ID]],institutions[[#This Row],[resource_ID]]), "")</f>
        <v>2</v>
      </c>
      <c r="D74" s="126" t="s">
        <v>8911</v>
      </c>
      <c r="E74" s="126"/>
      <c r="F74" s="126"/>
      <c r="G74" s="126"/>
    </row>
    <row r="75" spans="1:7" x14ac:dyDescent="0.25">
      <c r="A75" s="126" t="s">
        <v>9400</v>
      </c>
      <c r="B75" s="126" t="s">
        <v>7463</v>
      </c>
      <c r="C75" s="200" cm="1">
        <f t="array" ref="C75">IF(ROW() &lt; ROW(INDEX(institutions[resource_ID],ROWS(institutions[resource_ID]))), COUNTIF(INDEX(institutions[resource_ID],1):institutions[[#This Row],[resource_ID]],institutions[[#This Row],[resource_ID]]), "")</f>
        <v>3</v>
      </c>
      <c r="D75" s="126" t="s">
        <v>8912</v>
      </c>
      <c r="E75" s="126"/>
      <c r="F75" s="126" t="s">
        <v>8823</v>
      </c>
      <c r="G75" s="126"/>
    </row>
    <row r="76" spans="1:7" x14ac:dyDescent="0.25">
      <c r="A76" s="126" t="s">
        <v>9401</v>
      </c>
      <c r="B76" s="126" t="s">
        <v>7463</v>
      </c>
      <c r="C76" s="200" cm="1">
        <f t="array" ref="C76">IF(ROW() &lt; ROW(INDEX(institutions[resource_ID],ROWS(institutions[resource_ID]))), COUNTIF(INDEX(institutions[resource_ID],1):institutions[[#This Row],[resource_ID]],institutions[[#This Row],[resource_ID]]), "")</f>
        <v>1</v>
      </c>
      <c r="D76" s="126" t="s">
        <v>8910</v>
      </c>
      <c r="E76" s="126"/>
      <c r="F76" s="126" t="s">
        <v>8823</v>
      </c>
      <c r="G76" s="126"/>
    </row>
    <row r="77" spans="1:7" x14ac:dyDescent="0.25">
      <c r="A77" s="126" t="s">
        <v>9401</v>
      </c>
      <c r="B77" s="126" t="s">
        <v>7463</v>
      </c>
      <c r="C77" s="200" cm="1">
        <f t="array" ref="C77">IF(ROW() &lt; ROW(INDEX(institutions[resource_ID],ROWS(institutions[resource_ID]))), COUNTIF(INDEX(institutions[resource_ID],1):institutions[[#This Row],[resource_ID]],institutions[[#This Row],[resource_ID]]), "")</f>
        <v>2</v>
      </c>
      <c r="D77" s="126" t="s">
        <v>8911</v>
      </c>
      <c r="E77" s="126"/>
      <c r="F77" s="126"/>
      <c r="G77" s="126"/>
    </row>
    <row r="78" spans="1:7" x14ac:dyDescent="0.25">
      <c r="A78" s="126" t="s">
        <v>9401</v>
      </c>
      <c r="B78" s="126" t="s">
        <v>7463</v>
      </c>
      <c r="C78" s="200" cm="1">
        <f t="array" ref="C78">IF(ROW() &lt; ROW(INDEX(institutions[resource_ID],ROWS(institutions[resource_ID]))), COUNTIF(INDEX(institutions[resource_ID],1):institutions[[#This Row],[resource_ID]],institutions[[#This Row],[resource_ID]]), "")</f>
        <v>3</v>
      </c>
      <c r="D78" s="126" t="s">
        <v>8912</v>
      </c>
      <c r="E78" s="126"/>
      <c r="F78" s="126" t="s">
        <v>8823</v>
      </c>
      <c r="G78" s="126"/>
    </row>
    <row r="79" spans="1:7" x14ac:dyDescent="0.25">
      <c r="A79" s="126" t="s">
        <v>9402</v>
      </c>
      <c r="B79" s="126" t="s">
        <v>7463</v>
      </c>
      <c r="C79" s="200" cm="1">
        <f t="array" ref="C79">IF(ROW() &lt; ROW(INDEX(institutions[resource_ID],ROWS(institutions[resource_ID]))), COUNTIF(INDEX(institutions[resource_ID],1):institutions[[#This Row],[resource_ID]],institutions[[#This Row],[resource_ID]]), "")</f>
        <v>1</v>
      </c>
      <c r="D79" s="126" t="s">
        <v>8910</v>
      </c>
      <c r="E79" s="126"/>
      <c r="F79" s="126" t="s">
        <v>8823</v>
      </c>
      <c r="G79" s="126"/>
    </row>
    <row r="80" spans="1:7" x14ac:dyDescent="0.25">
      <c r="A80" s="126" t="s">
        <v>9402</v>
      </c>
      <c r="B80" s="126" t="s">
        <v>7463</v>
      </c>
      <c r="C80" s="200" cm="1">
        <f t="array" ref="C80">IF(ROW() &lt; ROW(INDEX(institutions[resource_ID],ROWS(institutions[resource_ID]))), COUNTIF(INDEX(institutions[resource_ID],1):institutions[[#This Row],[resource_ID]],institutions[[#This Row],[resource_ID]]), "")</f>
        <v>2</v>
      </c>
      <c r="D80" s="126" t="s">
        <v>8911</v>
      </c>
      <c r="E80" s="126"/>
      <c r="F80" s="126"/>
      <c r="G80" s="126"/>
    </row>
    <row r="81" spans="1:7" x14ac:dyDescent="0.25">
      <c r="A81" s="126" t="s">
        <v>9402</v>
      </c>
      <c r="B81" s="126" t="s">
        <v>7463</v>
      </c>
      <c r="C81" s="200" cm="1">
        <f t="array" ref="C81">IF(ROW() &lt; ROW(INDEX(institutions[resource_ID],ROWS(institutions[resource_ID]))), COUNTIF(INDEX(institutions[resource_ID],1):institutions[[#This Row],[resource_ID]],institutions[[#This Row],[resource_ID]]), "")</f>
        <v>3</v>
      </c>
      <c r="D81" s="126" t="s">
        <v>8912</v>
      </c>
      <c r="E81" s="126"/>
      <c r="F81" s="126" t="s">
        <v>8823</v>
      </c>
      <c r="G81" s="126"/>
    </row>
    <row r="82" spans="1:7" x14ac:dyDescent="0.25">
      <c r="A82" s="126" t="s">
        <v>9403</v>
      </c>
      <c r="B82" s="126" t="s">
        <v>7463</v>
      </c>
      <c r="C82" s="200" cm="1">
        <f t="array" ref="C82">IF(ROW() &lt; ROW(INDEX(institutions[resource_ID],ROWS(institutions[resource_ID]))), COUNTIF(INDEX(institutions[resource_ID],1):institutions[[#This Row],[resource_ID]],institutions[[#This Row],[resource_ID]]), "")</f>
        <v>1</v>
      </c>
      <c r="D82" s="126" t="s">
        <v>8910</v>
      </c>
      <c r="E82" s="126"/>
      <c r="F82" s="126" t="s">
        <v>8823</v>
      </c>
      <c r="G82" s="126"/>
    </row>
    <row r="83" spans="1:7" x14ac:dyDescent="0.25">
      <c r="A83" s="126" t="s">
        <v>9403</v>
      </c>
      <c r="B83" s="126" t="s">
        <v>7463</v>
      </c>
      <c r="C83" s="200" cm="1">
        <f t="array" ref="C83">IF(ROW() &lt; ROW(INDEX(institutions[resource_ID],ROWS(institutions[resource_ID]))), COUNTIF(INDEX(institutions[resource_ID],1):institutions[[#This Row],[resource_ID]],institutions[[#This Row],[resource_ID]]), "")</f>
        <v>2</v>
      </c>
      <c r="D83" s="126" t="s">
        <v>8911</v>
      </c>
      <c r="E83" s="126"/>
      <c r="F83" s="126"/>
      <c r="G83" s="126"/>
    </row>
    <row r="84" spans="1:7" x14ac:dyDescent="0.25">
      <c r="A84" s="126" t="s">
        <v>9403</v>
      </c>
      <c r="B84" s="126" t="s">
        <v>7463</v>
      </c>
      <c r="C84" s="200" cm="1">
        <f t="array" ref="C84">IF(ROW() &lt; ROW(INDEX(institutions[resource_ID],ROWS(institutions[resource_ID]))), COUNTIF(INDEX(institutions[resource_ID],1):institutions[[#This Row],[resource_ID]],institutions[[#This Row],[resource_ID]]), "")</f>
        <v>3</v>
      </c>
      <c r="D84" s="126" t="s">
        <v>8912</v>
      </c>
      <c r="E84" s="126"/>
      <c r="F84" s="126" t="s">
        <v>8823</v>
      </c>
      <c r="G84" s="126"/>
    </row>
    <row r="85" spans="1:7" x14ac:dyDescent="0.25">
      <c r="A85" s="126" t="s">
        <v>9404</v>
      </c>
      <c r="B85" s="126" t="s">
        <v>7463</v>
      </c>
      <c r="C85" s="200" cm="1">
        <f t="array" ref="C85">IF(ROW() &lt; ROW(INDEX(institutions[resource_ID],ROWS(institutions[resource_ID]))), COUNTIF(INDEX(institutions[resource_ID],1):institutions[[#This Row],[resource_ID]],institutions[[#This Row],[resource_ID]]), "")</f>
        <v>1</v>
      </c>
      <c r="D85" s="126" t="s">
        <v>8910</v>
      </c>
      <c r="E85" s="126"/>
      <c r="F85" s="126" t="s">
        <v>8823</v>
      </c>
      <c r="G85" s="126"/>
    </row>
    <row r="86" spans="1:7" x14ac:dyDescent="0.25">
      <c r="A86" s="126" t="s">
        <v>9404</v>
      </c>
      <c r="B86" s="126" t="s">
        <v>7463</v>
      </c>
      <c r="C86" s="200" cm="1">
        <f t="array" ref="C86">IF(ROW() &lt; ROW(INDEX(institutions[resource_ID],ROWS(institutions[resource_ID]))), COUNTIF(INDEX(institutions[resource_ID],1):institutions[[#This Row],[resource_ID]],institutions[[#This Row],[resource_ID]]), "")</f>
        <v>2</v>
      </c>
      <c r="D86" s="126" t="s">
        <v>8911</v>
      </c>
      <c r="E86" s="126"/>
      <c r="F86" s="126"/>
      <c r="G86" s="126"/>
    </row>
    <row r="87" spans="1:7" x14ac:dyDescent="0.25">
      <c r="A87" s="126" t="s">
        <v>9404</v>
      </c>
      <c r="B87" s="126" t="s">
        <v>7463</v>
      </c>
      <c r="C87" s="200" cm="1">
        <f t="array" ref="C87">IF(ROW() &lt; ROW(INDEX(institutions[resource_ID],ROWS(institutions[resource_ID]))), COUNTIF(INDEX(institutions[resource_ID],1):institutions[[#This Row],[resource_ID]],institutions[[#This Row],[resource_ID]]), "")</f>
        <v>3</v>
      </c>
      <c r="D87" s="126" t="s">
        <v>8912</v>
      </c>
      <c r="E87" s="126"/>
      <c r="F87" s="126" t="s">
        <v>8823</v>
      </c>
      <c r="G87" s="126"/>
    </row>
    <row r="88" spans="1:7" x14ac:dyDescent="0.25">
      <c r="A88" s="126" t="s">
        <v>9405</v>
      </c>
      <c r="B88" s="126" t="s">
        <v>7463</v>
      </c>
      <c r="C88" s="200" cm="1">
        <f t="array" ref="C88">IF(ROW() &lt; ROW(INDEX(institutions[resource_ID],ROWS(institutions[resource_ID]))), COUNTIF(INDEX(institutions[resource_ID],1):institutions[[#This Row],[resource_ID]],institutions[[#This Row],[resource_ID]]), "")</f>
        <v>1</v>
      </c>
      <c r="D88" s="126" t="s">
        <v>8910</v>
      </c>
      <c r="E88" s="126"/>
      <c r="F88" s="126" t="s">
        <v>8823</v>
      </c>
      <c r="G88" s="126"/>
    </row>
    <row r="89" spans="1:7" x14ac:dyDescent="0.25">
      <c r="A89" s="126" t="s">
        <v>9405</v>
      </c>
      <c r="B89" s="126" t="s">
        <v>7463</v>
      </c>
      <c r="C89" s="200" cm="1">
        <f t="array" ref="C89">IF(ROW() &lt; ROW(INDEX(institutions[resource_ID],ROWS(institutions[resource_ID]))), COUNTIF(INDEX(institutions[resource_ID],1):institutions[[#This Row],[resource_ID]],institutions[[#This Row],[resource_ID]]), "")</f>
        <v>2</v>
      </c>
      <c r="D89" s="126" t="s">
        <v>8911</v>
      </c>
      <c r="E89" s="126"/>
      <c r="F89" s="126"/>
      <c r="G89" s="126"/>
    </row>
    <row r="90" spans="1:7" x14ac:dyDescent="0.25">
      <c r="A90" s="126" t="s">
        <v>9405</v>
      </c>
      <c r="B90" s="126" t="s">
        <v>7463</v>
      </c>
      <c r="C90" s="200" cm="1">
        <f t="array" ref="C90">IF(ROW() &lt; ROW(INDEX(institutions[resource_ID],ROWS(institutions[resource_ID]))), COUNTIF(INDEX(institutions[resource_ID],1):institutions[[#This Row],[resource_ID]],institutions[[#This Row],[resource_ID]]), "")</f>
        <v>3</v>
      </c>
      <c r="D90" s="126" t="s">
        <v>8912</v>
      </c>
      <c r="E90" s="126"/>
      <c r="F90" s="126" t="s">
        <v>8823</v>
      </c>
      <c r="G90" s="126"/>
    </row>
    <row r="91" spans="1:7" x14ac:dyDescent="0.25">
      <c r="A91" s="126" t="s">
        <v>9406</v>
      </c>
      <c r="B91" s="126" t="s">
        <v>7463</v>
      </c>
      <c r="C91" s="200" cm="1">
        <f t="array" ref="C91">IF(ROW() &lt; ROW(INDEX(institutions[resource_ID],ROWS(institutions[resource_ID]))), COUNTIF(INDEX(institutions[resource_ID],1):institutions[[#This Row],[resource_ID]],institutions[[#This Row],[resource_ID]]), "")</f>
        <v>1</v>
      </c>
      <c r="D91" s="126" t="s">
        <v>8910</v>
      </c>
      <c r="E91" s="126"/>
      <c r="F91" s="126" t="s">
        <v>8823</v>
      </c>
      <c r="G91" s="126"/>
    </row>
    <row r="92" spans="1:7" x14ac:dyDescent="0.25">
      <c r="A92" s="126" t="s">
        <v>9406</v>
      </c>
      <c r="B92" s="126" t="s">
        <v>7463</v>
      </c>
      <c r="C92" s="200" cm="1">
        <f t="array" ref="C92">IF(ROW() &lt; ROW(INDEX(institutions[resource_ID],ROWS(institutions[resource_ID]))), COUNTIF(INDEX(institutions[resource_ID],1):institutions[[#This Row],[resource_ID]],institutions[[#This Row],[resource_ID]]), "")</f>
        <v>2</v>
      </c>
      <c r="D92" s="126" t="s">
        <v>8911</v>
      </c>
      <c r="E92" s="126"/>
      <c r="F92" s="126"/>
      <c r="G92" s="126"/>
    </row>
    <row r="93" spans="1:7" x14ac:dyDescent="0.25">
      <c r="A93" s="126" t="s">
        <v>9406</v>
      </c>
      <c r="B93" s="126" t="s">
        <v>7463</v>
      </c>
      <c r="C93" s="200" cm="1">
        <f t="array" ref="C93">IF(ROW() &lt; ROW(INDEX(institutions[resource_ID],ROWS(institutions[resource_ID]))), COUNTIF(INDEX(institutions[resource_ID],1):institutions[[#This Row],[resource_ID]],institutions[[#This Row],[resource_ID]]), "")</f>
        <v>3</v>
      </c>
      <c r="D93" s="126" t="s">
        <v>8912</v>
      </c>
      <c r="E93" s="126"/>
      <c r="F93" s="126" t="s">
        <v>8823</v>
      </c>
      <c r="G93" s="126"/>
    </row>
    <row r="94" spans="1:7" x14ac:dyDescent="0.25">
      <c r="A94" s="126" t="s">
        <v>9407</v>
      </c>
      <c r="B94" s="126" t="s">
        <v>7463</v>
      </c>
      <c r="C94" s="200" cm="1">
        <f t="array" ref="C94">IF(ROW() &lt; ROW(INDEX(institutions[resource_ID],ROWS(institutions[resource_ID]))), COUNTIF(INDEX(institutions[resource_ID],1):institutions[[#This Row],[resource_ID]],institutions[[#This Row],[resource_ID]]), "")</f>
        <v>1</v>
      </c>
      <c r="D94" s="126" t="s">
        <v>8910</v>
      </c>
      <c r="E94" s="126"/>
      <c r="F94" s="126" t="s">
        <v>8823</v>
      </c>
      <c r="G94" s="126"/>
    </row>
    <row r="95" spans="1:7" x14ac:dyDescent="0.25">
      <c r="A95" s="126" t="s">
        <v>9407</v>
      </c>
      <c r="B95" s="126" t="s">
        <v>7463</v>
      </c>
      <c r="C95" s="200" cm="1">
        <f t="array" ref="C95">IF(ROW() &lt; ROW(INDEX(institutions[resource_ID],ROWS(institutions[resource_ID]))), COUNTIF(INDEX(institutions[resource_ID],1):institutions[[#This Row],[resource_ID]],institutions[[#This Row],[resource_ID]]), "")</f>
        <v>2</v>
      </c>
      <c r="D95" s="126" t="s">
        <v>8911</v>
      </c>
      <c r="E95" s="126"/>
      <c r="F95" s="126"/>
      <c r="G95" s="126"/>
    </row>
    <row r="96" spans="1:7" x14ac:dyDescent="0.25">
      <c r="A96" s="126" t="s">
        <v>9407</v>
      </c>
      <c r="B96" s="126" t="s">
        <v>7463</v>
      </c>
      <c r="C96" s="200" cm="1">
        <f t="array" ref="C96">IF(ROW() &lt; ROW(INDEX(institutions[resource_ID],ROWS(institutions[resource_ID]))), COUNTIF(INDEX(institutions[resource_ID],1):institutions[[#This Row],[resource_ID]],institutions[[#This Row],[resource_ID]]), "")</f>
        <v>3</v>
      </c>
      <c r="D96" s="126" t="s">
        <v>8912</v>
      </c>
      <c r="E96" s="126"/>
      <c r="F96" s="126" t="s">
        <v>8823</v>
      </c>
      <c r="G96" s="126"/>
    </row>
    <row r="97" spans="1:7" x14ac:dyDescent="0.25">
      <c r="A97" s="126" t="s">
        <v>9408</v>
      </c>
      <c r="B97" s="126" t="s">
        <v>7463</v>
      </c>
      <c r="C97" s="200" cm="1">
        <f t="array" ref="C97">IF(ROW() &lt; ROW(INDEX(institutions[resource_ID],ROWS(institutions[resource_ID]))), COUNTIF(INDEX(institutions[resource_ID],1):institutions[[#This Row],[resource_ID]],institutions[[#This Row],[resource_ID]]), "")</f>
        <v>1</v>
      </c>
      <c r="D97" s="126" t="s">
        <v>8910</v>
      </c>
      <c r="E97" s="126"/>
      <c r="F97" s="126" t="s">
        <v>8823</v>
      </c>
      <c r="G97" s="126"/>
    </row>
    <row r="98" spans="1:7" x14ac:dyDescent="0.25">
      <c r="A98" s="126" t="s">
        <v>9408</v>
      </c>
      <c r="B98" s="126" t="s">
        <v>7463</v>
      </c>
      <c r="C98" s="200" cm="1">
        <f t="array" ref="C98">IF(ROW() &lt; ROW(INDEX(institutions[resource_ID],ROWS(institutions[resource_ID]))), COUNTIF(INDEX(institutions[resource_ID],1):institutions[[#This Row],[resource_ID]],institutions[[#This Row],[resource_ID]]), "")</f>
        <v>2</v>
      </c>
      <c r="D98" s="126" t="s">
        <v>8911</v>
      </c>
      <c r="E98" s="126"/>
      <c r="F98" s="126"/>
      <c r="G98" s="126"/>
    </row>
    <row r="99" spans="1:7" x14ac:dyDescent="0.25">
      <c r="A99" s="126" t="s">
        <v>9408</v>
      </c>
      <c r="B99" s="126" t="s">
        <v>7463</v>
      </c>
      <c r="C99" s="200" cm="1">
        <f t="array" ref="C99">IF(ROW() &lt; ROW(INDEX(institutions[resource_ID],ROWS(institutions[resource_ID]))), COUNTIF(INDEX(institutions[resource_ID],1):institutions[[#This Row],[resource_ID]],institutions[[#This Row],[resource_ID]]), "")</f>
        <v>3</v>
      </c>
      <c r="D99" s="126" t="s">
        <v>8912</v>
      </c>
      <c r="E99" s="126"/>
      <c r="F99" s="126" t="s">
        <v>8823</v>
      </c>
      <c r="G99" s="126"/>
    </row>
    <row r="100" spans="1:7" x14ac:dyDescent="0.25">
      <c r="A100" s="126" t="s">
        <v>9409</v>
      </c>
      <c r="B100" s="126" t="s">
        <v>7463</v>
      </c>
      <c r="C100" s="200" cm="1">
        <f t="array" ref="C100">IF(ROW() &lt; ROW(INDEX(institutions[resource_ID],ROWS(institutions[resource_ID]))), COUNTIF(INDEX(institutions[resource_ID],1):institutions[[#This Row],[resource_ID]],institutions[[#This Row],[resource_ID]]), "")</f>
        <v>1</v>
      </c>
      <c r="D100" s="126" t="s">
        <v>8910</v>
      </c>
      <c r="E100" s="126"/>
      <c r="F100" s="126" t="s">
        <v>8823</v>
      </c>
      <c r="G100" s="126"/>
    </row>
    <row r="101" spans="1:7" x14ac:dyDescent="0.25">
      <c r="A101" s="126" t="s">
        <v>9409</v>
      </c>
      <c r="B101" s="126" t="s">
        <v>7463</v>
      </c>
      <c r="C101" s="200" cm="1">
        <f t="array" ref="C101">IF(ROW() &lt; ROW(INDEX(institutions[resource_ID],ROWS(institutions[resource_ID]))), COUNTIF(INDEX(institutions[resource_ID],1):institutions[[#This Row],[resource_ID]],institutions[[#This Row],[resource_ID]]), "")</f>
        <v>2</v>
      </c>
      <c r="D101" s="126" t="s">
        <v>8911</v>
      </c>
      <c r="E101" s="126"/>
      <c r="F101" s="126"/>
      <c r="G101" s="126"/>
    </row>
    <row r="102" spans="1:7" x14ac:dyDescent="0.25">
      <c r="A102" s="126" t="s">
        <v>9409</v>
      </c>
      <c r="B102" s="126" t="s">
        <v>7463</v>
      </c>
      <c r="C102" s="200" cm="1">
        <f t="array" ref="C102">IF(ROW() &lt; ROW(INDEX(institutions[resource_ID],ROWS(institutions[resource_ID]))), COUNTIF(INDEX(institutions[resource_ID],1):institutions[[#This Row],[resource_ID]],institutions[[#This Row],[resource_ID]]), "")</f>
        <v>3</v>
      </c>
      <c r="D102" s="126" t="s">
        <v>8912</v>
      </c>
      <c r="E102" s="126"/>
      <c r="F102" s="126" t="s">
        <v>8823</v>
      </c>
      <c r="G102" s="126"/>
    </row>
    <row r="103" spans="1:7" x14ac:dyDescent="0.25">
      <c r="A103" s="126" t="s">
        <v>9410</v>
      </c>
      <c r="B103" s="126" t="s">
        <v>7463</v>
      </c>
      <c r="C103" s="200" cm="1">
        <f t="array" ref="C103">IF(ROW() &lt; ROW(INDEX(institutions[resource_ID],ROWS(institutions[resource_ID]))), COUNTIF(INDEX(institutions[resource_ID],1):institutions[[#This Row],[resource_ID]],institutions[[#This Row],[resource_ID]]), "")</f>
        <v>1</v>
      </c>
      <c r="D103" s="126" t="s">
        <v>8910</v>
      </c>
      <c r="E103" s="126"/>
      <c r="F103" s="126" t="s">
        <v>8823</v>
      </c>
      <c r="G103" s="126"/>
    </row>
    <row r="104" spans="1:7" x14ac:dyDescent="0.25">
      <c r="A104" s="126" t="s">
        <v>9410</v>
      </c>
      <c r="B104" s="126" t="s">
        <v>7463</v>
      </c>
      <c r="C104" s="200" cm="1">
        <f t="array" ref="C104">IF(ROW() &lt; ROW(INDEX(institutions[resource_ID],ROWS(institutions[resource_ID]))), COUNTIF(INDEX(institutions[resource_ID],1):institutions[[#This Row],[resource_ID]],institutions[[#This Row],[resource_ID]]), "")</f>
        <v>2</v>
      </c>
      <c r="D104" s="126" t="s">
        <v>8911</v>
      </c>
      <c r="E104" s="126"/>
      <c r="F104" s="126"/>
      <c r="G104" s="126"/>
    </row>
    <row r="105" spans="1:7" x14ac:dyDescent="0.25">
      <c r="A105" s="126" t="s">
        <v>9410</v>
      </c>
      <c r="B105" s="126" t="s">
        <v>7463</v>
      </c>
      <c r="C105" s="200" cm="1">
        <f t="array" ref="C105">IF(ROW() &lt; ROW(INDEX(institutions[resource_ID],ROWS(institutions[resource_ID]))), COUNTIF(INDEX(institutions[resource_ID],1):institutions[[#This Row],[resource_ID]],institutions[[#This Row],[resource_ID]]), "")</f>
        <v>3</v>
      </c>
      <c r="D105" s="126" t="s">
        <v>8912</v>
      </c>
      <c r="E105" s="126"/>
      <c r="F105" s="126" t="s">
        <v>8823</v>
      </c>
      <c r="G105" s="126"/>
    </row>
    <row r="106" spans="1:7" x14ac:dyDescent="0.25">
      <c r="A106" s="126" t="s">
        <v>9411</v>
      </c>
      <c r="B106" s="126" t="s">
        <v>7463</v>
      </c>
      <c r="C106" s="200" cm="1">
        <f t="array" ref="C106">IF(ROW() &lt; ROW(INDEX(institutions[resource_ID],ROWS(institutions[resource_ID]))), COUNTIF(INDEX(institutions[resource_ID],1):institutions[[#This Row],[resource_ID]],institutions[[#This Row],[resource_ID]]), "")</f>
        <v>1</v>
      </c>
      <c r="D106" s="126" t="s">
        <v>8910</v>
      </c>
      <c r="E106" s="126"/>
      <c r="F106" s="126" t="s">
        <v>8823</v>
      </c>
      <c r="G106" s="126"/>
    </row>
    <row r="107" spans="1:7" x14ac:dyDescent="0.25">
      <c r="A107" s="126" t="s">
        <v>9411</v>
      </c>
      <c r="B107" s="126" t="s">
        <v>7463</v>
      </c>
      <c r="C107" s="200" cm="1">
        <f t="array" ref="C107">IF(ROW() &lt; ROW(INDEX(institutions[resource_ID],ROWS(institutions[resource_ID]))), COUNTIF(INDEX(institutions[resource_ID],1):institutions[[#This Row],[resource_ID]],institutions[[#This Row],[resource_ID]]), "")</f>
        <v>2</v>
      </c>
      <c r="D107" s="126" t="s">
        <v>8911</v>
      </c>
      <c r="E107" s="126"/>
      <c r="F107" s="126"/>
      <c r="G107" s="126"/>
    </row>
    <row r="108" spans="1:7" x14ac:dyDescent="0.25">
      <c r="A108" s="126" t="s">
        <v>9411</v>
      </c>
      <c r="B108" s="126" t="s">
        <v>7463</v>
      </c>
      <c r="C108" s="200" cm="1">
        <f t="array" ref="C108">IF(ROW() &lt; ROW(INDEX(institutions[resource_ID],ROWS(institutions[resource_ID]))), COUNTIF(INDEX(institutions[resource_ID],1):institutions[[#This Row],[resource_ID]],institutions[[#This Row],[resource_ID]]), "")</f>
        <v>3</v>
      </c>
      <c r="D108" s="126" t="s">
        <v>8912</v>
      </c>
      <c r="E108" s="126"/>
      <c r="F108" s="126" t="s">
        <v>8823</v>
      </c>
      <c r="G108" s="126"/>
    </row>
    <row r="109" spans="1:7" x14ac:dyDescent="0.25">
      <c r="A109" s="126" t="s">
        <v>9412</v>
      </c>
      <c r="B109" s="126" t="s">
        <v>7463</v>
      </c>
      <c r="C109" s="200" cm="1">
        <f t="array" ref="C109">IF(ROW() &lt; ROW(INDEX(institutions[resource_ID],ROWS(institutions[resource_ID]))), COUNTIF(INDEX(institutions[resource_ID],1):institutions[[#This Row],[resource_ID]],institutions[[#This Row],[resource_ID]]), "")</f>
        <v>1</v>
      </c>
      <c r="D109" s="126" t="s">
        <v>8910</v>
      </c>
      <c r="E109" s="126"/>
      <c r="F109" s="126" t="s">
        <v>8823</v>
      </c>
      <c r="G109" s="126"/>
    </row>
    <row r="110" spans="1:7" x14ac:dyDescent="0.25">
      <c r="A110" s="126" t="s">
        <v>9412</v>
      </c>
      <c r="B110" s="126" t="s">
        <v>7463</v>
      </c>
      <c r="C110" s="200" cm="1">
        <f t="array" ref="C110">IF(ROW() &lt; ROW(INDEX(institutions[resource_ID],ROWS(institutions[resource_ID]))), COUNTIF(INDEX(institutions[resource_ID],1):institutions[[#This Row],[resource_ID]],institutions[[#This Row],[resource_ID]]), "")</f>
        <v>2</v>
      </c>
      <c r="D110" s="126" t="s">
        <v>8911</v>
      </c>
      <c r="E110" s="126"/>
      <c r="F110" s="126"/>
      <c r="G110" s="126"/>
    </row>
    <row r="111" spans="1:7" x14ac:dyDescent="0.25">
      <c r="A111" s="126" t="s">
        <v>9412</v>
      </c>
      <c r="B111" s="126" t="s">
        <v>7463</v>
      </c>
      <c r="C111" s="200" cm="1">
        <f t="array" ref="C111">IF(ROW() &lt; ROW(INDEX(institutions[resource_ID],ROWS(institutions[resource_ID]))), COUNTIF(INDEX(institutions[resource_ID],1):institutions[[#This Row],[resource_ID]],institutions[[#This Row],[resource_ID]]), "")</f>
        <v>3</v>
      </c>
      <c r="D111" s="126" t="s">
        <v>8912</v>
      </c>
      <c r="E111" s="126"/>
      <c r="F111" s="126" t="s">
        <v>8823</v>
      </c>
      <c r="G111" s="126"/>
    </row>
    <row r="112" spans="1:7" x14ac:dyDescent="0.25">
      <c r="A112" s="126" t="s">
        <v>9413</v>
      </c>
      <c r="B112" s="126" t="s">
        <v>7463</v>
      </c>
      <c r="C112" s="200" cm="1">
        <f t="array" ref="C112">IF(ROW() &lt; ROW(INDEX(institutions[resource_ID],ROWS(institutions[resource_ID]))), COUNTIF(INDEX(institutions[resource_ID],1):institutions[[#This Row],[resource_ID]],institutions[[#This Row],[resource_ID]]), "")</f>
        <v>1</v>
      </c>
      <c r="D112" s="126" t="s">
        <v>8910</v>
      </c>
      <c r="E112" s="126"/>
      <c r="F112" s="126" t="s">
        <v>8823</v>
      </c>
      <c r="G112" s="126"/>
    </row>
    <row r="113" spans="1:7" x14ac:dyDescent="0.25">
      <c r="A113" s="126" t="s">
        <v>9413</v>
      </c>
      <c r="B113" s="126" t="s">
        <v>7463</v>
      </c>
      <c r="C113" s="200" cm="1">
        <f t="array" ref="C113">IF(ROW() &lt; ROW(INDEX(institutions[resource_ID],ROWS(institutions[resource_ID]))), COUNTIF(INDEX(institutions[resource_ID],1):institutions[[#This Row],[resource_ID]],institutions[[#This Row],[resource_ID]]), "")</f>
        <v>2</v>
      </c>
      <c r="D113" s="126" t="s">
        <v>8911</v>
      </c>
      <c r="E113" s="126"/>
      <c r="F113" s="126"/>
      <c r="G113" s="126"/>
    </row>
    <row r="114" spans="1:7" x14ac:dyDescent="0.25">
      <c r="A114" s="126" t="s">
        <v>9413</v>
      </c>
      <c r="B114" s="126" t="s">
        <v>7463</v>
      </c>
      <c r="C114" s="200" cm="1">
        <f t="array" ref="C114">IF(ROW() &lt; ROW(INDEX(institutions[resource_ID],ROWS(institutions[resource_ID]))), COUNTIF(INDEX(institutions[resource_ID],1):institutions[[#This Row],[resource_ID]],institutions[[#This Row],[resource_ID]]), "")</f>
        <v>3</v>
      </c>
      <c r="D114" s="126" t="s">
        <v>8912</v>
      </c>
      <c r="E114" s="126"/>
      <c r="F114" s="126" t="s">
        <v>8823</v>
      </c>
      <c r="G114" s="126"/>
    </row>
    <row r="115" spans="1:7" x14ac:dyDescent="0.25">
      <c r="A115" s="126" t="s">
        <v>9423</v>
      </c>
      <c r="B115" s="126" t="s">
        <v>7463</v>
      </c>
      <c r="C115" s="200" cm="1">
        <f t="array" ref="C115">IF(ROW() &lt; ROW(INDEX(institutions[resource_ID],ROWS(institutions[resource_ID]))), COUNTIF(INDEX(institutions[resource_ID],1):institutions[[#This Row],[resource_ID]],institutions[[#This Row],[resource_ID]]), "")</f>
        <v>1</v>
      </c>
      <c r="D115" s="126" t="s">
        <v>8919</v>
      </c>
      <c r="E115" s="126"/>
      <c r="F115" s="126"/>
      <c r="G115" s="126"/>
    </row>
    <row r="116" spans="1:7" x14ac:dyDescent="0.25">
      <c r="A116" s="126" t="s">
        <v>9423</v>
      </c>
      <c r="B116" s="126" t="s">
        <v>7463</v>
      </c>
      <c r="C116" s="200" cm="1">
        <f t="array" ref="C116">IF(ROW() &lt; ROW(INDEX(institutions[resource_ID],ROWS(institutions[resource_ID]))), COUNTIF(INDEX(institutions[resource_ID],1):institutions[[#This Row],[resource_ID]],institutions[[#This Row],[resource_ID]]), "")</f>
        <v>2</v>
      </c>
      <c r="D116" s="126" t="s">
        <v>8920</v>
      </c>
      <c r="E116" s="126"/>
      <c r="F116" s="126" t="s">
        <v>8823</v>
      </c>
      <c r="G116" s="126"/>
    </row>
    <row r="117" spans="1:7" x14ac:dyDescent="0.25">
      <c r="A117" s="126" t="s">
        <v>9423</v>
      </c>
      <c r="B117" s="126" t="s">
        <v>7463</v>
      </c>
      <c r="C117" s="200" cm="1">
        <f t="array" ref="C117">IF(ROW() &lt; ROW(INDEX(institutions[resource_ID],ROWS(institutions[resource_ID]))), COUNTIF(INDEX(institutions[resource_ID],1):institutions[[#This Row],[resource_ID]],institutions[[#This Row],[resource_ID]]), "")</f>
        <v>3</v>
      </c>
      <c r="D117" s="126" t="s">
        <v>8921</v>
      </c>
      <c r="E117" s="126"/>
      <c r="F117" s="126" t="s">
        <v>8823</v>
      </c>
      <c r="G117" s="126"/>
    </row>
    <row r="118" spans="1:7" x14ac:dyDescent="0.25">
      <c r="A118" s="126" t="s">
        <v>9423</v>
      </c>
      <c r="B118" s="126" t="s">
        <v>7463</v>
      </c>
      <c r="C118" s="200" cm="1">
        <f t="array" ref="C118">IF(ROW() &lt; ROW(INDEX(institutions[resource_ID],ROWS(institutions[resource_ID]))), COUNTIF(INDEX(institutions[resource_ID],1):institutions[[#This Row],[resource_ID]],institutions[[#This Row],[resource_ID]]), "")</f>
        <v>4</v>
      </c>
      <c r="D118" s="126" t="s">
        <v>8922</v>
      </c>
      <c r="E118" s="126"/>
      <c r="F118" s="126" t="s">
        <v>8823</v>
      </c>
      <c r="G118" s="126"/>
    </row>
    <row r="119" spans="1:7" x14ac:dyDescent="0.25">
      <c r="A119" s="126" t="s">
        <v>9424</v>
      </c>
      <c r="B119" s="126" t="s">
        <v>7463</v>
      </c>
      <c r="C119" s="200" cm="1">
        <f t="array" ref="C119">IF(ROW() &lt; ROW(INDEX(institutions[resource_ID],ROWS(institutions[resource_ID]))), COUNTIF(INDEX(institutions[resource_ID],1):institutions[[#This Row],[resource_ID]],institutions[[#This Row],[resource_ID]]), "")</f>
        <v>1</v>
      </c>
      <c r="D119" s="126" t="s">
        <v>8919</v>
      </c>
      <c r="E119" s="126"/>
      <c r="F119" s="126"/>
      <c r="G119" s="126"/>
    </row>
    <row r="120" spans="1:7" x14ac:dyDescent="0.25">
      <c r="A120" s="126" t="s">
        <v>9424</v>
      </c>
      <c r="B120" s="126" t="s">
        <v>7463</v>
      </c>
      <c r="C120" s="200" cm="1">
        <f t="array" ref="C120">IF(ROW() &lt; ROW(INDEX(institutions[resource_ID],ROWS(institutions[resource_ID]))), COUNTIF(INDEX(institutions[resource_ID],1):institutions[[#This Row],[resource_ID]],institutions[[#This Row],[resource_ID]]), "")</f>
        <v>2</v>
      </c>
      <c r="D120" s="126" t="s">
        <v>8920</v>
      </c>
      <c r="E120" s="126"/>
      <c r="F120" s="126"/>
      <c r="G120" s="126"/>
    </row>
    <row r="121" spans="1:7" x14ac:dyDescent="0.25">
      <c r="A121" s="126" t="s">
        <v>9424</v>
      </c>
      <c r="B121" s="126" t="s">
        <v>7463</v>
      </c>
      <c r="C121" s="200" cm="1">
        <f t="array" ref="C121">IF(ROW() &lt; ROW(INDEX(institutions[resource_ID],ROWS(institutions[resource_ID]))), COUNTIF(INDEX(institutions[resource_ID],1):institutions[[#This Row],[resource_ID]],institutions[[#This Row],[resource_ID]]), "")</f>
        <v>3</v>
      </c>
      <c r="D121" s="126" t="s">
        <v>8921</v>
      </c>
      <c r="E121" s="126"/>
      <c r="F121" s="126"/>
      <c r="G121" s="126"/>
    </row>
    <row r="122" spans="1:7" x14ac:dyDescent="0.25">
      <c r="A122" s="126" t="s">
        <v>9424</v>
      </c>
      <c r="B122" s="126" t="s">
        <v>7463</v>
      </c>
      <c r="C122" s="200" cm="1">
        <f t="array" ref="C122">IF(ROW() &lt; ROW(INDEX(institutions[resource_ID],ROWS(institutions[resource_ID]))), COUNTIF(INDEX(institutions[resource_ID],1):institutions[[#This Row],[resource_ID]],institutions[[#This Row],[resource_ID]]), "")</f>
        <v>4</v>
      </c>
      <c r="D122" s="126" t="s">
        <v>8922</v>
      </c>
      <c r="E122" s="126"/>
      <c r="F122" s="126"/>
      <c r="G122" s="126"/>
    </row>
    <row r="123" spans="1:7" x14ac:dyDescent="0.25">
      <c r="A123" s="126" t="s">
        <v>9425</v>
      </c>
      <c r="B123" s="126" t="s">
        <v>7463</v>
      </c>
      <c r="C123" s="200" cm="1">
        <f t="array" ref="C123">IF(ROW() &lt; ROW(INDEX(institutions[resource_ID],ROWS(institutions[resource_ID]))), COUNTIF(INDEX(institutions[resource_ID],1):institutions[[#This Row],[resource_ID]],institutions[[#This Row],[resource_ID]]), "")</f>
        <v>1</v>
      </c>
      <c r="D123" s="126" t="s">
        <v>8919</v>
      </c>
      <c r="E123" s="126"/>
      <c r="F123" s="126"/>
      <c r="G123" s="126"/>
    </row>
    <row r="124" spans="1:7" x14ac:dyDescent="0.25">
      <c r="A124" s="126" t="s">
        <v>9425</v>
      </c>
      <c r="B124" s="126" t="s">
        <v>7463</v>
      </c>
      <c r="C124" s="200" cm="1">
        <f t="array" ref="C124">IF(ROW() &lt; ROW(INDEX(institutions[resource_ID],ROWS(institutions[resource_ID]))), COUNTIF(INDEX(institutions[resource_ID],1):institutions[[#This Row],[resource_ID]],institutions[[#This Row],[resource_ID]]), "")</f>
        <v>2</v>
      </c>
      <c r="D124" s="126" t="s">
        <v>8920</v>
      </c>
      <c r="E124" s="126"/>
      <c r="F124" s="126"/>
      <c r="G124" s="126"/>
    </row>
    <row r="125" spans="1:7" x14ac:dyDescent="0.25">
      <c r="A125" s="126" t="s">
        <v>9425</v>
      </c>
      <c r="B125" s="126" t="s">
        <v>7463</v>
      </c>
      <c r="C125" s="200" cm="1">
        <f t="array" ref="C125">IF(ROW() &lt; ROW(INDEX(institutions[resource_ID],ROWS(institutions[resource_ID]))), COUNTIF(INDEX(institutions[resource_ID],1):institutions[[#This Row],[resource_ID]],institutions[[#This Row],[resource_ID]]), "")</f>
        <v>3</v>
      </c>
      <c r="D125" s="126" t="s">
        <v>8921</v>
      </c>
      <c r="E125" s="126"/>
      <c r="F125" s="126"/>
      <c r="G125" s="126"/>
    </row>
    <row r="126" spans="1:7" x14ac:dyDescent="0.25">
      <c r="A126" s="126" t="s">
        <v>9425</v>
      </c>
      <c r="B126" s="126" t="s">
        <v>7463</v>
      </c>
      <c r="C126" s="200" cm="1">
        <f t="array" ref="C126">IF(ROW() &lt; ROW(INDEX(institutions[resource_ID],ROWS(institutions[resource_ID]))), COUNTIF(INDEX(institutions[resource_ID],1):institutions[[#This Row],[resource_ID]],institutions[[#This Row],[resource_ID]]), "")</f>
        <v>4</v>
      </c>
      <c r="D126" s="126" t="s">
        <v>8922</v>
      </c>
      <c r="E126" s="126"/>
      <c r="F126" s="126"/>
      <c r="G126" s="126"/>
    </row>
    <row r="127" spans="1:7" x14ac:dyDescent="0.25">
      <c r="A127" s="126" t="s">
        <v>9437</v>
      </c>
      <c r="B127" s="126" t="s">
        <v>7463</v>
      </c>
      <c r="C127" s="200" cm="1">
        <f t="array" ref="C127">IF(ROW() &lt; ROW(INDEX(institutions[resource_ID],ROWS(institutions[resource_ID]))), COUNTIF(INDEX(institutions[resource_ID],1):institutions[[#This Row],[resource_ID]],institutions[[#This Row],[resource_ID]]), "")</f>
        <v>1</v>
      </c>
      <c r="D127" s="126" t="s">
        <v>8949</v>
      </c>
      <c r="E127" s="126"/>
      <c r="F127" s="126" t="s">
        <v>8823</v>
      </c>
      <c r="G127" s="126"/>
    </row>
    <row r="128" spans="1:7" x14ac:dyDescent="0.25">
      <c r="A128" s="126" t="s">
        <v>9437</v>
      </c>
      <c r="B128" s="126" t="s">
        <v>7463</v>
      </c>
      <c r="C128" s="200" cm="1">
        <f t="array" ref="C128">IF(ROW() &lt; ROW(INDEX(institutions[resource_ID],ROWS(institutions[resource_ID]))), COUNTIF(INDEX(institutions[resource_ID],1):institutions[[#This Row],[resource_ID]],institutions[[#This Row],[resource_ID]]), "")</f>
        <v>2</v>
      </c>
      <c r="D128" s="126" t="s">
        <v>8950</v>
      </c>
      <c r="E128" s="126"/>
      <c r="F128" s="126" t="s">
        <v>8823</v>
      </c>
      <c r="G128" s="126"/>
    </row>
    <row r="129" spans="1:7" x14ac:dyDescent="0.25">
      <c r="A129" s="126" t="s">
        <v>9437</v>
      </c>
      <c r="B129" s="126" t="s">
        <v>7463</v>
      </c>
      <c r="C129" s="200" cm="1">
        <f t="array" ref="C129">IF(ROW() &lt; ROW(INDEX(institutions[resource_ID],ROWS(institutions[resource_ID]))), COUNTIF(INDEX(institutions[resource_ID],1):institutions[[#This Row],[resource_ID]],institutions[[#This Row],[resource_ID]]), "")</f>
        <v>3</v>
      </c>
      <c r="D129" s="126" t="s">
        <v>8951</v>
      </c>
      <c r="E129" s="126"/>
      <c r="F129" s="126"/>
      <c r="G129" s="126"/>
    </row>
    <row r="130" spans="1:7" x14ac:dyDescent="0.25">
      <c r="A130" s="126" t="s">
        <v>9437</v>
      </c>
      <c r="B130" s="126" t="s">
        <v>7463</v>
      </c>
      <c r="C130" s="200" cm="1">
        <f t="array" ref="C130">IF(ROW() &lt; ROW(INDEX(institutions[resource_ID],ROWS(institutions[resource_ID]))), COUNTIF(INDEX(institutions[resource_ID],1):institutions[[#This Row],[resource_ID]],institutions[[#This Row],[resource_ID]]), "")</f>
        <v>4</v>
      </c>
      <c r="D130" s="126" t="s">
        <v>8952</v>
      </c>
      <c r="E130" s="126"/>
      <c r="F130" s="126" t="s">
        <v>8823</v>
      </c>
      <c r="G130" s="126"/>
    </row>
    <row r="131" spans="1:7" x14ac:dyDescent="0.25">
      <c r="A131" s="126" t="s">
        <v>9437</v>
      </c>
      <c r="B131" s="126" t="s">
        <v>7463</v>
      </c>
      <c r="C131" s="200" cm="1">
        <f t="array" ref="C131">IF(ROW() &lt; ROW(INDEX(institutions[resource_ID],ROWS(institutions[resource_ID]))), COUNTIF(INDEX(institutions[resource_ID],1):institutions[[#This Row],[resource_ID]],institutions[[#This Row],[resource_ID]]), "")</f>
        <v>5</v>
      </c>
      <c r="D131" s="126" t="s">
        <v>8953</v>
      </c>
      <c r="E131" s="126"/>
      <c r="F131" s="126" t="s">
        <v>8823</v>
      </c>
      <c r="G131" s="126"/>
    </row>
    <row r="132" spans="1:7" x14ac:dyDescent="0.25">
      <c r="A132" s="126" t="s">
        <v>9438</v>
      </c>
      <c r="B132" s="126" t="s">
        <v>7463</v>
      </c>
      <c r="C132" s="200" cm="1">
        <f t="array" ref="C132">IF(ROW() &lt; ROW(INDEX(institutions[resource_ID],ROWS(institutions[resource_ID]))), COUNTIF(INDEX(institutions[resource_ID],1):institutions[[#This Row],[resource_ID]],institutions[[#This Row],[resource_ID]]), "")</f>
        <v>1</v>
      </c>
      <c r="D132" s="126" t="s">
        <v>8949</v>
      </c>
      <c r="E132" s="126"/>
      <c r="F132" s="126"/>
      <c r="G132" s="126"/>
    </row>
    <row r="133" spans="1:7" x14ac:dyDescent="0.25">
      <c r="A133" s="126" t="s">
        <v>9438</v>
      </c>
      <c r="B133" s="126" t="s">
        <v>7463</v>
      </c>
      <c r="C133" s="200" cm="1">
        <f t="array" ref="C133">IF(ROW() &lt; ROW(INDEX(institutions[resource_ID],ROWS(institutions[resource_ID]))), COUNTIF(INDEX(institutions[resource_ID],1):institutions[[#This Row],[resource_ID]],institutions[[#This Row],[resource_ID]]), "")</f>
        <v>2</v>
      </c>
      <c r="D133" s="126" t="s">
        <v>8950</v>
      </c>
      <c r="E133" s="126"/>
      <c r="F133" s="126"/>
      <c r="G133" s="126"/>
    </row>
    <row r="134" spans="1:7" x14ac:dyDescent="0.25">
      <c r="A134" s="126" t="s">
        <v>9438</v>
      </c>
      <c r="B134" s="126" t="s">
        <v>7463</v>
      </c>
      <c r="C134" s="200" cm="1">
        <f t="array" ref="C134">IF(ROW() &lt; ROW(INDEX(institutions[resource_ID],ROWS(institutions[resource_ID]))), COUNTIF(INDEX(institutions[resource_ID],1):institutions[[#This Row],[resource_ID]],institutions[[#This Row],[resource_ID]]), "")</f>
        <v>3</v>
      </c>
      <c r="D134" s="126" t="s">
        <v>8951</v>
      </c>
      <c r="E134" s="126"/>
      <c r="F134" s="126"/>
      <c r="G134" s="126"/>
    </row>
    <row r="135" spans="1:7" x14ac:dyDescent="0.25">
      <c r="A135" s="126" t="s">
        <v>9438</v>
      </c>
      <c r="B135" s="126" t="s">
        <v>7463</v>
      </c>
      <c r="C135" s="200" cm="1">
        <f t="array" ref="C135">IF(ROW() &lt; ROW(INDEX(institutions[resource_ID],ROWS(institutions[resource_ID]))), COUNTIF(INDEX(institutions[resource_ID],1):institutions[[#This Row],[resource_ID]],institutions[[#This Row],[resource_ID]]), "")</f>
        <v>4</v>
      </c>
      <c r="D135" s="126" t="s">
        <v>8952</v>
      </c>
      <c r="E135" s="126"/>
      <c r="F135" s="126"/>
      <c r="G135" s="126"/>
    </row>
    <row r="136" spans="1:7" x14ac:dyDescent="0.25">
      <c r="A136" s="126" t="s">
        <v>9438</v>
      </c>
      <c r="B136" s="126" t="s">
        <v>7463</v>
      </c>
      <c r="C136" s="200" cm="1">
        <f t="array" ref="C136">IF(ROW() &lt; ROW(INDEX(institutions[resource_ID],ROWS(institutions[resource_ID]))), COUNTIF(INDEX(institutions[resource_ID],1):institutions[[#This Row],[resource_ID]],institutions[[#This Row],[resource_ID]]), "")</f>
        <v>5</v>
      </c>
      <c r="D136" s="126" t="s">
        <v>8953</v>
      </c>
      <c r="E136" s="126"/>
      <c r="F136" s="126"/>
      <c r="G136" s="126"/>
    </row>
    <row r="137" spans="1:7" x14ac:dyDescent="0.25">
      <c r="A137" s="126" t="s">
        <v>9439</v>
      </c>
      <c r="B137" s="126" t="s">
        <v>7463</v>
      </c>
      <c r="C137" s="200" cm="1">
        <f t="array" ref="C137">IF(ROW() &lt; ROW(INDEX(institutions[resource_ID],ROWS(institutions[resource_ID]))), COUNTIF(INDEX(institutions[resource_ID],1):institutions[[#This Row],[resource_ID]],institutions[[#This Row],[resource_ID]]), "")</f>
        <v>1</v>
      </c>
      <c r="D137" s="126" t="s">
        <v>8949</v>
      </c>
      <c r="E137" s="126"/>
      <c r="F137" s="126"/>
      <c r="G137" s="126"/>
    </row>
    <row r="138" spans="1:7" x14ac:dyDescent="0.25">
      <c r="A138" s="126" t="s">
        <v>9439</v>
      </c>
      <c r="B138" s="126" t="s">
        <v>7463</v>
      </c>
      <c r="C138" s="200" cm="1">
        <f t="array" ref="C138">IF(ROW() &lt; ROW(INDEX(institutions[resource_ID],ROWS(institutions[resource_ID]))), COUNTIF(INDEX(institutions[resource_ID],1):institutions[[#This Row],[resource_ID]],institutions[[#This Row],[resource_ID]]), "")</f>
        <v>2</v>
      </c>
      <c r="D138" s="126" t="s">
        <v>8950</v>
      </c>
      <c r="E138" s="126"/>
      <c r="F138" s="126"/>
      <c r="G138" s="126"/>
    </row>
    <row r="139" spans="1:7" x14ac:dyDescent="0.25">
      <c r="A139" s="126" t="s">
        <v>9439</v>
      </c>
      <c r="B139" s="126" t="s">
        <v>7463</v>
      </c>
      <c r="C139" s="200" cm="1">
        <f t="array" ref="C139">IF(ROW() &lt; ROW(INDEX(institutions[resource_ID],ROWS(institutions[resource_ID]))), COUNTIF(INDEX(institutions[resource_ID],1):institutions[[#This Row],[resource_ID]],institutions[[#This Row],[resource_ID]]), "")</f>
        <v>3</v>
      </c>
      <c r="D139" s="126" t="s">
        <v>8951</v>
      </c>
      <c r="E139" s="126"/>
      <c r="F139" s="126"/>
      <c r="G139" s="126"/>
    </row>
    <row r="140" spans="1:7" x14ac:dyDescent="0.25">
      <c r="A140" s="126" t="s">
        <v>9439</v>
      </c>
      <c r="B140" s="126" t="s">
        <v>7463</v>
      </c>
      <c r="C140" s="200" cm="1">
        <f t="array" ref="C140">IF(ROW() &lt; ROW(INDEX(institutions[resource_ID],ROWS(institutions[resource_ID]))), COUNTIF(INDEX(institutions[resource_ID],1):institutions[[#This Row],[resource_ID]],institutions[[#This Row],[resource_ID]]), "")</f>
        <v>4</v>
      </c>
      <c r="D140" s="126" t="s">
        <v>8952</v>
      </c>
      <c r="E140" s="126"/>
      <c r="F140" s="126"/>
      <c r="G140" s="126"/>
    </row>
    <row r="141" spans="1:7" x14ac:dyDescent="0.25">
      <c r="A141" s="126" t="s">
        <v>9439</v>
      </c>
      <c r="B141" s="126" t="s">
        <v>7463</v>
      </c>
      <c r="C141" s="200" cm="1">
        <f t="array" ref="C141">IF(ROW() &lt; ROW(INDEX(institutions[resource_ID],ROWS(institutions[resource_ID]))), COUNTIF(INDEX(institutions[resource_ID],1):institutions[[#This Row],[resource_ID]],institutions[[#This Row],[resource_ID]]), "")</f>
        <v>5</v>
      </c>
      <c r="D141" s="126" t="s">
        <v>8953</v>
      </c>
      <c r="E141" s="126"/>
      <c r="F141" s="126"/>
      <c r="G141" s="126"/>
    </row>
    <row r="142" spans="1:7" x14ac:dyDescent="0.25">
      <c r="A142" s="126" t="s">
        <v>9440</v>
      </c>
      <c r="B142" s="126" t="s">
        <v>7463</v>
      </c>
      <c r="C142" s="200" cm="1">
        <f t="array" ref="C142">IF(ROW() &lt; ROW(INDEX(institutions[resource_ID],ROWS(institutions[resource_ID]))), COUNTIF(INDEX(institutions[resource_ID],1):institutions[[#This Row],[resource_ID]],institutions[[#This Row],[resource_ID]]), "")</f>
        <v>1</v>
      </c>
      <c r="D142" s="126" t="s">
        <v>8949</v>
      </c>
      <c r="E142" s="126"/>
      <c r="F142" s="126"/>
      <c r="G142" s="126"/>
    </row>
    <row r="143" spans="1:7" x14ac:dyDescent="0.25">
      <c r="A143" s="126" t="s">
        <v>9440</v>
      </c>
      <c r="B143" s="126" t="s">
        <v>7463</v>
      </c>
      <c r="C143" s="200" cm="1">
        <f t="array" ref="C143">IF(ROW() &lt; ROW(INDEX(institutions[resource_ID],ROWS(institutions[resource_ID]))), COUNTIF(INDEX(institutions[resource_ID],1):institutions[[#This Row],[resource_ID]],institutions[[#This Row],[resource_ID]]), "")</f>
        <v>2</v>
      </c>
      <c r="D143" s="126" t="s">
        <v>8950</v>
      </c>
      <c r="E143" s="126"/>
      <c r="F143" s="126"/>
      <c r="G143" s="126"/>
    </row>
    <row r="144" spans="1:7" x14ac:dyDescent="0.25">
      <c r="A144" s="126" t="s">
        <v>9440</v>
      </c>
      <c r="B144" s="126" t="s">
        <v>7463</v>
      </c>
      <c r="C144" s="200" cm="1">
        <f t="array" ref="C144">IF(ROW() &lt; ROW(INDEX(institutions[resource_ID],ROWS(institutions[resource_ID]))), COUNTIF(INDEX(institutions[resource_ID],1):institutions[[#This Row],[resource_ID]],institutions[[#This Row],[resource_ID]]), "")</f>
        <v>3</v>
      </c>
      <c r="D144" s="126" t="s">
        <v>8951</v>
      </c>
      <c r="E144" s="126"/>
      <c r="F144" s="126"/>
      <c r="G144" s="126"/>
    </row>
    <row r="145" spans="1:7" x14ac:dyDescent="0.25">
      <c r="A145" s="126" t="s">
        <v>9440</v>
      </c>
      <c r="B145" s="126" t="s">
        <v>7463</v>
      </c>
      <c r="C145" s="200" cm="1">
        <f t="array" ref="C145">IF(ROW() &lt; ROW(INDEX(institutions[resource_ID],ROWS(institutions[resource_ID]))), COUNTIF(INDEX(institutions[resource_ID],1):institutions[[#This Row],[resource_ID]],institutions[[#This Row],[resource_ID]]), "")</f>
        <v>4</v>
      </c>
      <c r="D145" s="126" t="s">
        <v>8952</v>
      </c>
      <c r="E145" s="126"/>
      <c r="F145" s="126"/>
      <c r="G145" s="126"/>
    </row>
    <row r="146" spans="1:7" x14ac:dyDescent="0.25">
      <c r="A146" s="126" t="s">
        <v>9440</v>
      </c>
      <c r="B146" s="126" t="s">
        <v>7463</v>
      </c>
      <c r="C146" s="200" cm="1">
        <f t="array" ref="C146">IF(ROW() &lt; ROW(INDEX(institutions[resource_ID],ROWS(institutions[resource_ID]))), COUNTIF(INDEX(institutions[resource_ID],1):institutions[[#This Row],[resource_ID]],institutions[[#This Row],[resource_ID]]), "")</f>
        <v>5</v>
      </c>
      <c r="D146" s="126" t="s">
        <v>8953</v>
      </c>
      <c r="E146" s="126"/>
      <c r="F146" s="126"/>
      <c r="G146" s="126"/>
    </row>
    <row r="147" spans="1:7" x14ac:dyDescent="0.25">
      <c r="A147" s="126" t="s">
        <v>9441</v>
      </c>
      <c r="B147" s="126" t="s">
        <v>7463</v>
      </c>
      <c r="C147" s="200" cm="1">
        <f t="array" ref="C147">IF(ROW() &lt; ROW(INDEX(institutions[resource_ID],ROWS(institutions[resource_ID]))), COUNTIF(INDEX(institutions[resource_ID],1):institutions[[#This Row],[resource_ID]],institutions[[#This Row],[resource_ID]]), "")</f>
        <v>1</v>
      </c>
      <c r="D147" s="126" t="s">
        <v>8949</v>
      </c>
      <c r="E147" s="126"/>
      <c r="F147" s="126"/>
      <c r="G147" s="126"/>
    </row>
    <row r="148" spans="1:7" x14ac:dyDescent="0.25">
      <c r="A148" s="126" t="s">
        <v>9441</v>
      </c>
      <c r="B148" s="126" t="s">
        <v>7463</v>
      </c>
      <c r="C148" s="200" cm="1">
        <f t="array" ref="C148">IF(ROW() &lt; ROW(INDEX(institutions[resource_ID],ROWS(institutions[resource_ID]))), COUNTIF(INDEX(institutions[resource_ID],1):institutions[[#This Row],[resource_ID]],institutions[[#This Row],[resource_ID]]), "")</f>
        <v>2</v>
      </c>
      <c r="D148" s="126" t="s">
        <v>8950</v>
      </c>
      <c r="E148" s="126"/>
      <c r="F148" s="126"/>
      <c r="G148" s="126"/>
    </row>
    <row r="149" spans="1:7" x14ac:dyDescent="0.25">
      <c r="A149" s="126" t="s">
        <v>9441</v>
      </c>
      <c r="B149" s="126" t="s">
        <v>7463</v>
      </c>
      <c r="C149" s="200" cm="1">
        <f t="array" ref="C149">IF(ROW() &lt; ROW(INDEX(institutions[resource_ID],ROWS(institutions[resource_ID]))), COUNTIF(INDEX(institutions[resource_ID],1):institutions[[#This Row],[resource_ID]],institutions[[#This Row],[resource_ID]]), "")</f>
        <v>3</v>
      </c>
      <c r="D149" s="126" t="s">
        <v>8951</v>
      </c>
      <c r="E149" s="126"/>
      <c r="F149" s="126"/>
      <c r="G149" s="126"/>
    </row>
    <row r="150" spans="1:7" x14ac:dyDescent="0.25">
      <c r="A150" s="126" t="s">
        <v>9441</v>
      </c>
      <c r="B150" s="126" t="s">
        <v>7463</v>
      </c>
      <c r="C150" s="200" cm="1">
        <f t="array" ref="C150">IF(ROW() &lt; ROW(INDEX(institutions[resource_ID],ROWS(institutions[resource_ID]))), COUNTIF(INDEX(institutions[resource_ID],1):institutions[[#This Row],[resource_ID]],institutions[[#This Row],[resource_ID]]), "")</f>
        <v>4</v>
      </c>
      <c r="D150" s="126" t="s">
        <v>8952</v>
      </c>
      <c r="E150" s="126"/>
      <c r="F150" s="126"/>
      <c r="G150" s="126"/>
    </row>
    <row r="151" spans="1:7" x14ac:dyDescent="0.25">
      <c r="A151" s="126" t="s">
        <v>9441</v>
      </c>
      <c r="B151" s="126" t="s">
        <v>7463</v>
      </c>
      <c r="C151" s="200" cm="1">
        <f t="array" ref="C151">IF(ROW() &lt; ROW(INDEX(institutions[resource_ID],ROWS(institutions[resource_ID]))), COUNTIF(INDEX(institutions[resource_ID],1):institutions[[#This Row],[resource_ID]],institutions[[#This Row],[resource_ID]]), "")</f>
        <v>5</v>
      </c>
      <c r="D151" s="126" t="s">
        <v>8953</v>
      </c>
      <c r="E151" s="126"/>
      <c r="F151" s="126"/>
      <c r="G151" s="126"/>
    </row>
    <row r="152" spans="1:7" x14ac:dyDescent="0.25">
      <c r="A152" s="126" t="s">
        <v>9442</v>
      </c>
      <c r="B152" s="126" t="s">
        <v>7463</v>
      </c>
      <c r="C152" s="200" cm="1">
        <f t="array" ref="C152">IF(ROW() &lt; ROW(INDEX(institutions[resource_ID],ROWS(institutions[resource_ID]))), COUNTIF(INDEX(institutions[resource_ID],1):institutions[[#This Row],[resource_ID]],institutions[[#This Row],[resource_ID]]), "")</f>
        <v>1</v>
      </c>
      <c r="D152" s="126" t="s">
        <v>8949</v>
      </c>
      <c r="E152" s="126"/>
      <c r="F152" s="126"/>
      <c r="G152" s="126"/>
    </row>
    <row r="153" spans="1:7" x14ac:dyDescent="0.25">
      <c r="A153" s="126" t="s">
        <v>9442</v>
      </c>
      <c r="B153" s="126" t="s">
        <v>7463</v>
      </c>
      <c r="C153" s="200" cm="1">
        <f t="array" ref="C153">IF(ROW() &lt; ROW(INDEX(institutions[resource_ID],ROWS(institutions[resource_ID]))), COUNTIF(INDEX(institutions[resource_ID],1):institutions[[#This Row],[resource_ID]],institutions[[#This Row],[resource_ID]]), "")</f>
        <v>2</v>
      </c>
      <c r="D153" s="126" t="s">
        <v>8950</v>
      </c>
      <c r="E153" s="126"/>
      <c r="F153" s="126"/>
      <c r="G153" s="126"/>
    </row>
    <row r="154" spans="1:7" x14ac:dyDescent="0.25">
      <c r="A154" s="126" t="s">
        <v>9442</v>
      </c>
      <c r="B154" s="126" t="s">
        <v>7463</v>
      </c>
      <c r="C154" s="200" cm="1">
        <f t="array" ref="C154">IF(ROW() &lt; ROW(INDEX(institutions[resource_ID],ROWS(institutions[resource_ID]))), COUNTIF(INDEX(institutions[resource_ID],1):institutions[[#This Row],[resource_ID]],institutions[[#This Row],[resource_ID]]), "")</f>
        <v>3</v>
      </c>
      <c r="D154" s="126" t="s">
        <v>8951</v>
      </c>
      <c r="E154" s="126"/>
      <c r="F154" s="126"/>
      <c r="G154" s="126"/>
    </row>
    <row r="155" spans="1:7" x14ac:dyDescent="0.25">
      <c r="A155" s="126" t="s">
        <v>9442</v>
      </c>
      <c r="B155" s="126" t="s">
        <v>7463</v>
      </c>
      <c r="C155" s="200" cm="1">
        <f t="array" ref="C155">IF(ROW() &lt; ROW(INDEX(institutions[resource_ID],ROWS(institutions[resource_ID]))), COUNTIF(INDEX(institutions[resource_ID],1):institutions[[#This Row],[resource_ID]],institutions[[#This Row],[resource_ID]]), "")</f>
        <v>4</v>
      </c>
      <c r="D155" s="126" t="s">
        <v>8952</v>
      </c>
      <c r="E155" s="126"/>
      <c r="F155" s="126"/>
      <c r="G155" s="126"/>
    </row>
    <row r="156" spans="1:7" x14ac:dyDescent="0.25">
      <c r="A156" s="126" t="s">
        <v>9442</v>
      </c>
      <c r="B156" s="126" t="s">
        <v>7463</v>
      </c>
      <c r="C156" s="200" cm="1">
        <f t="array" ref="C156">IF(ROW() &lt; ROW(INDEX(institutions[resource_ID],ROWS(institutions[resource_ID]))), COUNTIF(INDEX(institutions[resource_ID],1):institutions[[#This Row],[resource_ID]],institutions[[#This Row],[resource_ID]]), "")</f>
        <v>5</v>
      </c>
      <c r="D156" s="126" t="s">
        <v>8953</v>
      </c>
      <c r="E156" s="126"/>
      <c r="F156" s="126"/>
      <c r="G156" s="126"/>
    </row>
    <row r="157" spans="1:7" x14ac:dyDescent="0.25">
      <c r="A157" s="126" t="s">
        <v>9443</v>
      </c>
      <c r="B157" s="126" t="s">
        <v>7463</v>
      </c>
      <c r="C157" s="200" cm="1">
        <f t="array" ref="C157">IF(ROW() &lt; ROW(INDEX(institutions[resource_ID],ROWS(institutions[resource_ID]))), COUNTIF(INDEX(institutions[resource_ID],1):institutions[[#This Row],[resource_ID]],institutions[[#This Row],[resource_ID]]), "")</f>
        <v>1</v>
      </c>
      <c r="D157" s="126" t="s">
        <v>8949</v>
      </c>
      <c r="E157" s="126"/>
      <c r="F157" s="126"/>
      <c r="G157" s="126"/>
    </row>
    <row r="158" spans="1:7" x14ac:dyDescent="0.25">
      <c r="A158" s="126" t="s">
        <v>9443</v>
      </c>
      <c r="B158" s="126" t="s">
        <v>7463</v>
      </c>
      <c r="C158" s="200" cm="1">
        <f t="array" ref="C158">IF(ROW() &lt; ROW(INDEX(institutions[resource_ID],ROWS(institutions[resource_ID]))), COUNTIF(INDEX(institutions[resource_ID],1):institutions[[#This Row],[resource_ID]],institutions[[#This Row],[resource_ID]]), "")</f>
        <v>2</v>
      </c>
      <c r="D158" s="126" t="s">
        <v>8950</v>
      </c>
      <c r="E158" s="126"/>
      <c r="F158" s="126"/>
      <c r="G158" s="126"/>
    </row>
    <row r="159" spans="1:7" x14ac:dyDescent="0.25">
      <c r="A159" s="126" t="s">
        <v>9443</v>
      </c>
      <c r="B159" s="126" t="s">
        <v>7463</v>
      </c>
      <c r="C159" s="200" cm="1">
        <f t="array" ref="C159">IF(ROW() &lt; ROW(INDEX(institutions[resource_ID],ROWS(institutions[resource_ID]))), COUNTIF(INDEX(institutions[resource_ID],1):institutions[[#This Row],[resource_ID]],institutions[[#This Row],[resource_ID]]), "")</f>
        <v>3</v>
      </c>
      <c r="D159" s="126" t="s">
        <v>8951</v>
      </c>
      <c r="E159" s="126"/>
      <c r="F159" s="126"/>
      <c r="G159" s="126"/>
    </row>
    <row r="160" spans="1:7" x14ac:dyDescent="0.25">
      <c r="A160" s="126" t="s">
        <v>9443</v>
      </c>
      <c r="B160" s="126" t="s">
        <v>7463</v>
      </c>
      <c r="C160" s="200" cm="1">
        <f t="array" ref="C160">IF(ROW() &lt; ROW(INDEX(institutions[resource_ID],ROWS(institutions[resource_ID]))), COUNTIF(INDEX(institutions[resource_ID],1):institutions[[#This Row],[resource_ID]],institutions[[#This Row],[resource_ID]]), "")</f>
        <v>4</v>
      </c>
      <c r="D160" s="126" t="s">
        <v>8952</v>
      </c>
      <c r="E160" s="126"/>
      <c r="F160" s="126"/>
      <c r="G160" s="126"/>
    </row>
    <row r="161" spans="1:7" x14ac:dyDescent="0.25">
      <c r="A161" s="126" t="s">
        <v>9443</v>
      </c>
      <c r="B161" s="126" t="s">
        <v>7463</v>
      </c>
      <c r="C161" s="200" cm="1">
        <f t="array" ref="C161">IF(ROW() &lt; ROW(INDEX(institutions[resource_ID],ROWS(institutions[resource_ID]))), COUNTIF(INDEX(institutions[resource_ID],1):institutions[[#This Row],[resource_ID]],institutions[[#This Row],[resource_ID]]), "")</f>
        <v>5</v>
      </c>
      <c r="D161" s="126" t="s">
        <v>8953</v>
      </c>
      <c r="E161" s="126"/>
      <c r="F161" s="126"/>
      <c r="G161" s="126"/>
    </row>
    <row r="162" spans="1:7" x14ac:dyDescent="0.25">
      <c r="A162" s="126" t="s">
        <v>9444</v>
      </c>
      <c r="B162" s="126" t="s">
        <v>7463</v>
      </c>
      <c r="C162" s="200" cm="1">
        <f t="array" ref="C162">IF(ROW() &lt; ROW(INDEX(institutions[resource_ID],ROWS(institutions[resource_ID]))), COUNTIF(INDEX(institutions[resource_ID],1):institutions[[#This Row],[resource_ID]],institutions[[#This Row],[resource_ID]]), "")</f>
        <v>1</v>
      </c>
      <c r="D162" s="126" t="s">
        <v>8949</v>
      </c>
      <c r="E162" s="126"/>
      <c r="F162" s="126"/>
      <c r="G162" s="126"/>
    </row>
    <row r="163" spans="1:7" x14ac:dyDescent="0.25">
      <c r="A163" s="126" t="s">
        <v>9444</v>
      </c>
      <c r="B163" s="126" t="s">
        <v>7463</v>
      </c>
      <c r="C163" s="200" cm="1">
        <f t="array" ref="C163">IF(ROW() &lt; ROW(INDEX(institutions[resource_ID],ROWS(institutions[resource_ID]))), COUNTIF(INDEX(institutions[resource_ID],1):institutions[[#This Row],[resource_ID]],institutions[[#This Row],[resource_ID]]), "")</f>
        <v>2</v>
      </c>
      <c r="D163" s="126" t="s">
        <v>8950</v>
      </c>
      <c r="E163" s="126"/>
      <c r="F163" s="126"/>
      <c r="G163" s="126"/>
    </row>
    <row r="164" spans="1:7" x14ac:dyDescent="0.25">
      <c r="A164" s="126" t="s">
        <v>9444</v>
      </c>
      <c r="B164" s="126" t="s">
        <v>7463</v>
      </c>
      <c r="C164" s="200" cm="1">
        <f t="array" ref="C164">IF(ROW() &lt; ROW(INDEX(institutions[resource_ID],ROWS(institutions[resource_ID]))), COUNTIF(INDEX(institutions[resource_ID],1):institutions[[#This Row],[resource_ID]],institutions[[#This Row],[resource_ID]]), "")</f>
        <v>3</v>
      </c>
      <c r="D164" s="126" t="s">
        <v>8951</v>
      </c>
      <c r="E164" s="126"/>
      <c r="F164" s="126"/>
      <c r="G164" s="126"/>
    </row>
    <row r="165" spans="1:7" x14ac:dyDescent="0.25">
      <c r="A165" s="126" t="s">
        <v>9444</v>
      </c>
      <c r="B165" s="126" t="s">
        <v>7463</v>
      </c>
      <c r="C165" s="200" cm="1">
        <f t="array" ref="C165">IF(ROW() &lt; ROW(INDEX(institutions[resource_ID],ROWS(institutions[resource_ID]))), COUNTIF(INDEX(institutions[resource_ID],1):institutions[[#This Row],[resource_ID]],institutions[[#This Row],[resource_ID]]), "")</f>
        <v>4</v>
      </c>
      <c r="D165" s="126" t="s">
        <v>8952</v>
      </c>
      <c r="E165" s="126"/>
      <c r="F165" s="126"/>
      <c r="G165" s="126"/>
    </row>
    <row r="166" spans="1:7" x14ac:dyDescent="0.25">
      <c r="A166" s="126" t="s">
        <v>9444</v>
      </c>
      <c r="B166" s="126" t="s">
        <v>7463</v>
      </c>
      <c r="C166" s="200" cm="1">
        <f t="array" ref="C166">IF(ROW() &lt; ROW(INDEX(institutions[resource_ID],ROWS(institutions[resource_ID]))), COUNTIF(INDEX(institutions[resource_ID],1):institutions[[#This Row],[resource_ID]],institutions[[#This Row],[resource_ID]]), "")</f>
        <v>5</v>
      </c>
      <c r="D166" s="126" t="s">
        <v>8953</v>
      </c>
      <c r="E166" s="126"/>
      <c r="F166" s="126"/>
      <c r="G166" s="126"/>
    </row>
    <row r="167" spans="1:7" x14ac:dyDescent="0.25">
      <c r="A167" s="126" t="s">
        <v>9445</v>
      </c>
      <c r="B167" s="126" t="s">
        <v>7463</v>
      </c>
      <c r="C167" s="200" cm="1">
        <f t="array" ref="C167">IF(ROW() &lt; ROW(INDEX(institutions[resource_ID],ROWS(institutions[resource_ID]))), COUNTIF(INDEX(institutions[resource_ID],1):institutions[[#This Row],[resource_ID]],institutions[[#This Row],[resource_ID]]), "")</f>
        <v>1</v>
      </c>
      <c r="D167" s="126" t="s">
        <v>8949</v>
      </c>
      <c r="E167" s="126"/>
      <c r="F167" s="126"/>
      <c r="G167" s="126"/>
    </row>
    <row r="168" spans="1:7" x14ac:dyDescent="0.25">
      <c r="A168" s="126" t="s">
        <v>9445</v>
      </c>
      <c r="B168" s="126" t="s">
        <v>7463</v>
      </c>
      <c r="C168" s="200" cm="1">
        <f t="array" ref="C168">IF(ROW() &lt; ROW(INDEX(institutions[resource_ID],ROWS(institutions[resource_ID]))), COUNTIF(INDEX(institutions[resource_ID],1):institutions[[#This Row],[resource_ID]],institutions[[#This Row],[resource_ID]]), "")</f>
        <v>2</v>
      </c>
      <c r="D168" s="126" t="s">
        <v>8950</v>
      </c>
      <c r="E168" s="126"/>
      <c r="F168" s="126"/>
      <c r="G168" s="126"/>
    </row>
    <row r="169" spans="1:7" x14ac:dyDescent="0.25">
      <c r="A169" s="126" t="s">
        <v>9445</v>
      </c>
      <c r="B169" s="126" t="s">
        <v>7463</v>
      </c>
      <c r="C169" s="200" cm="1">
        <f t="array" ref="C169">IF(ROW() &lt; ROW(INDEX(institutions[resource_ID],ROWS(institutions[resource_ID]))), COUNTIF(INDEX(institutions[resource_ID],1):institutions[[#This Row],[resource_ID]],institutions[[#This Row],[resource_ID]]), "")</f>
        <v>3</v>
      </c>
      <c r="D169" s="126" t="s">
        <v>8951</v>
      </c>
      <c r="E169" s="126"/>
      <c r="F169" s="126"/>
      <c r="G169" s="126"/>
    </row>
    <row r="170" spans="1:7" x14ac:dyDescent="0.25">
      <c r="A170" s="126" t="s">
        <v>9445</v>
      </c>
      <c r="B170" s="126" t="s">
        <v>7463</v>
      </c>
      <c r="C170" s="200" cm="1">
        <f t="array" ref="C170">IF(ROW() &lt; ROW(INDEX(institutions[resource_ID],ROWS(institutions[resource_ID]))), COUNTIF(INDEX(institutions[resource_ID],1):institutions[[#This Row],[resource_ID]],institutions[[#This Row],[resource_ID]]), "")</f>
        <v>4</v>
      </c>
      <c r="D170" s="126" t="s">
        <v>8952</v>
      </c>
      <c r="E170" s="126"/>
      <c r="F170" s="126"/>
      <c r="G170" s="126"/>
    </row>
    <row r="171" spans="1:7" x14ac:dyDescent="0.25">
      <c r="A171" s="126" t="s">
        <v>9445</v>
      </c>
      <c r="B171" s="126" t="s">
        <v>7463</v>
      </c>
      <c r="C171" s="200" cm="1">
        <f t="array" ref="C171">IF(ROW() &lt; ROW(INDEX(institutions[resource_ID],ROWS(institutions[resource_ID]))), COUNTIF(INDEX(institutions[resource_ID],1):institutions[[#This Row],[resource_ID]],institutions[[#This Row],[resource_ID]]), "")</f>
        <v>5</v>
      </c>
      <c r="D171" s="126" t="s">
        <v>8953</v>
      </c>
      <c r="E171" s="126"/>
      <c r="F171" s="126"/>
      <c r="G171" s="126"/>
    </row>
    <row r="172" spans="1:7" x14ac:dyDescent="0.25">
      <c r="A172" s="126" t="s">
        <v>9446</v>
      </c>
      <c r="B172" s="126" t="s">
        <v>7463</v>
      </c>
      <c r="C172" s="200" cm="1">
        <f t="array" ref="C172">IF(ROW() &lt; ROW(INDEX(institutions[resource_ID],ROWS(institutions[resource_ID]))), COUNTIF(INDEX(institutions[resource_ID],1):institutions[[#This Row],[resource_ID]],institutions[[#This Row],[resource_ID]]), "")</f>
        <v>1</v>
      </c>
      <c r="D172" s="126" t="s">
        <v>8949</v>
      </c>
      <c r="E172" s="126"/>
      <c r="F172" s="126"/>
      <c r="G172" s="126"/>
    </row>
    <row r="173" spans="1:7" x14ac:dyDescent="0.25">
      <c r="A173" s="126" t="s">
        <v>9446</v>
      </c>
      <c r="B173" s="126" t="s">
        <v>7463</v>
      </c>
      <c r="C173" s="200" cm="1">
        <f t="array" ref="C173">IF(ROW() &lt; ROW(INDEX(institutions[resource_ID],ROWS(institutions[resource_ID]))), COUNTIF(INDEX(institutions[resource_ID],1):institutions[[#This Row],[resource_ID]],institutions[[#This Row],[resource_ID]]), "")</f>
        <v>2</v>
      </c>
      <c r="D173" s="126" t="s">
        <v>8950</v>
      </c>
      <c r="E173" s="126"/>
      <c r="F173" s="126"/>
      <c r="G173" s="126"/>
    </row>
    <row r="174" spans="1:7" x14ac:dyDescent="0.25">
      <c r="A174" s="126" t="s">
        <v>9446</v>
      </c>
      <c r="B174" s="126" t="s">
        <v>7463</v>
      </c>
      <c r="C174" s="200" cm="1">
        <f t="array" ref="C174">IF(ROW() &lt; ROW(INDEX(institutions[resource_ID],ROWS(institutions[resource_ID]))), COUNTIF(INDEX(institutions[resource_ID],1):institutions[[#This Row],[resource_ID]],institutions[[#This Row],[resource_ID]]), "")</f>
        <v>3</v>
      </c>
      <c r="D174" s="126" t="s">
        <v>8951</v>
      </c>
      <c r="E174" s="126"/>
      <c r="F174" s="126"/>
      <c r="G174" s="126"/>
    </row>
    <row r="175" spans="1:7" x14ac:dyDescent="0.25">
      <c r="A175" s="126" t="s">
        <v>9446</v>
      </c>
      <c r="B175" s="126" t="s">
        <v>7463</v>
      </c>
      <c r="C175" s="200" cm="1">
        <f t="array" ref="C175">IF(ROW() &lt; ROW(INDEX(institutions[resource_ID],ROWS(institutions[resource_ID]))), COUNTIF(INDEX(institutions[resource_ID],1):institutions[[#This Row],[resource_ID]],institutions[[#This Row],[resource_ID]]), "")</f>
        <v>4</v>
      </c>
      <c r="D175" s="126" t="s">
        <v>8952</v>
      </c>
      <c r="E175" s="126"/>
      <c r="F175" s="126"/>
      <c r="G175" s="126"/>
    </row>
    <row r="176" spans="1:7" x14ac:dyDescent="0.25">
      <c r="A176" s="126" t="s">
        <v>9446</v>
      </c>
      <c r="B176" s="126" t="s">
        <v>7463</v>
      </c>
      <c r="C176" s="200" cm="1">
        <f t="array" ref="C176">IF(ROW() &lt; ROW(INDEX(institutions[resource_ID],ROWS(institutions[resource_ID]))), COUNTIF(INDEX(institutions[resource_ID],1):institutions[[#This Row],[resource_ID]],institutions[[#This Row],[resource_ID]]), "")</f>
        <v>5</v>
      </c>
      <c r="D176" s="126" t="s">
        <v>8953</v>
      </c>
      <c r="E176" s="126"/>
      <c r="F176" s="126"/>
      <c r="G176" s="126"/>
    </row>
    <row r="177" spans="1:7" x14ac:dyDescent="0.25">
      <c r="A177" s="126" t="s">
        <v>9447</v>
      </c>
      <c r="B177" s="126" t="s">
        <v>7463</v>
      </c>
      <c r="C177" s="200" cm="1">
        <f t="array" ref="C177">IF(ROW() &lt; ROW(INDEX(institutions[resource_ID],ROWS(institutions[resource_ID]))), COUNTIF(INDEX(institutions[resource_ID],1):institutions[[#This Row],[resource_ID]],institutions[[#This Row],[resource_ID]]), "")</f>
        <v>1</v>
      </c>
      <c r="D177" s="126" t="s">
        <v>8949</v>
      </c>
      <c r="E177" s="126"/>
      <c r="F177" s="126"/>
      <c r="G177" s="126"/>
    </row>
    <row r="178" spans="1:7" x14ac:dyDescent="0.25">
      <c r="A178" s="126" t="s">
        <v>9447</v>
      </c>
      <c r="B178" s="126" t="s">
        <v>7463</v>
      </c>
      <c r="C178" s="200" cm="1">
        <f t="array" ref="C178">IF(ROW() &lt; ROW(INDEX(institutions[resource_ID],ROWS(institutions[resource_ID]))), COUNTIF(INDEX(institutions[resource_ID],1):institutions[[#This Row],[resource_ID]],institutions[[#This Row],[resource_ID]]), "")</f>
        <v>2</v>
      </c>
      <c r="D178" s="126" t="s">
        <v>8950</v>
      </c>
      <c r="E178" s="126"/>
      <c r="F178" s="126"/>
      <c r="G178" s="126"/>
    </row>
    <row r="179" spans="1:7" x14ac:dyDescent="0.25">
      <c r="A179" s="126" t="s">
        <v>9447</v>
      </c>
      <c r="B179" s="126" t="s">
        <v>7463</v>
      </c>
      <c r="C179" s="200" cm="1">
        <f t="array" ref="C179">IF(ROW() &lt; ROW(INDEX(institutions[resource_ID],ROWS(institutions[resource_ID]))), COUNTIF(INDEX(institutions[resource_ID],1):institutions[[#This Row],[resource_ID]],institutions[[#This Row],[resource_ID]]), "")</f>
        <v>3</v>
      </c>
      <c r="D179" s="126" t="s">
        <v>8951</v>
      </c>
      <c r="E179" s="126"/>
      <c r="F179" s="126"/>
      <c r="G179" s="126"/>
    </row>
    <row r="180" spans="1:7" x14ac:dyDescent="0.25">
      <c r="A180" s="126" t="s">
        <v>9447</v>
      </c>
      <c r="B180" s="126" t="s">
        <v>7463</v>
      </c>
      <c r="C180" s="200" cm="1">
        <f t="array" ref="C180">IF(ROW() &lt; ROW(INDEX(institutions[resource_ID],ROWS(institutions[resource_ID]))), COUNTIF(INDEX(institutions[resource_ID],1):institutions[[#This Row],[resource_ID]],institutions[[#This Row],[resource_ID]]), "")</f>
        <v>4</v>
      </c>
      <c r="D180" s="126" t="s">
        <v>8952</v>
      </c>
      <c r="E180" s="126"/>
      <c r="F180" s="126"/>
      <c r="G180" s="126"/>
    </row>
    <row r="181" spans="1:7" x14ac:dyDescent="0.25">
      <c r="A181" s="126" t="s">
        <v>9447</v>
      </c>
      <c r="B181" s="126" t="s">
        <v>7463</v>
      </c>
      <c r="C181" s="200" cm="1">
        <f t="array" ref="C181">IF(ROW() &lt; ROW(INDEX(institutions[resource_ID],ROWS(institutions[resource_ID]))), COUNTIF(INDEX(institutions[resource_ID],1):institutions[[#This Row],[resource_ID]],institutions[[#This Row],[resource_ID]]), "")</f>
        <v>5</v>
      </c>
      <c r="D181" s="126" t="s">
        <v>8953</v>
      </c>
      <c r="E181" s="126"/>
      <c r="F181" s="126"/>
      <c r="G181" s="126"/>
    </row>
    <row r="182" spans="1:7" x14ac:dyDescent="0.25">
      <c r="A182" s="126" t="s">
        <v>9448</v>
      </c>
      <c r="B182" s="126" t="s">
        <v>7463</v>
      </c>
      <c r="C182" s="200" cm="1">
        <f t="array" ref="C182">IF(ROW() &lt; ROW(INDEX(institutions[resource_ID],ROWS(institutions[resource_ID]))), COUNTIF(INDEX(institutions[resource_ID],1):institutions[[#This Row],[resource_ID]],institutions[[#This Row],[resource_ID]]), "")</f>
        <v>1</v>
      </c>
      <c r="D182" s="126" t="s">
        <v>8949</v>
      </c>
      <c r="E182" s="126"/>
      <c r="F182" s="126"/>
      <c r="G182" s="126"/>
    </row>
    <row r="183" spans="1:7" x14ac:dyDescent="0.25">
      <c r="A183" s="126" t="s">
        <v>9448</v>
      </c>
      <c r="B183" s="126" t="s">
        <v>7463</v>
      </c>
      <c r="C183" s="200" cm="1">
        <f t="array" ref="C183">IF(ROW() &lt; ROW(INDEX(institutions[resource_ID],ROWS(institutions[resource_ID]))), COUNTIF(INDEX(institutions[resource_ID],1):institutions[[#This Row],[resource_ID]],institutions[[#This Row],[resource_ID]]), "")</f>
        <v>2</v>
      </c>
      <c r="D183" s="126" t="s">
        <v>8950</v>
      </c>
      <c r="E183" s="126"/>
      <c r="F183" s="126"/>
      <c r="G183" s="126"/>
    </row>
    <row r="184" spans="1:7" x14ac:dyDescent="0.25">
      <c r="A184" s="126" t="s">
        <v>9448</v>
      </c>
      <c r="B184" s="126" t="s">
        <v>7463</v>
      </c>
      <c r="C184" s="200" cm="1">
        <f t="array" ref="C184">IF(ROW() &lt; ROW(INDEX(institutions[resource_ID],ROWS(institutions[resource_ID]))), COUNTIF(INDEX(institutions[resource_ID],1):institutions[[#This Row],[resource_ID]],institutions[[#This Row],[resource_ID]]), "")</f>
        <v>3</v>
      </c>
      <c r="D184" s="126" t="s">
        <v>8951</v>
      </c>
      <c r="E184" s="126"/>
      <c r="F184" s="126"/>
      <c r="G184" s="126"/>
    </row>
    <row r="185" spans="1:7" x14ac:dyDescent="0.25">
      <c r="A185" s="126" t="s">
        <v>9448</v>
      </c>
      <c r="B185" s="126" t="s">
        <v>7463</v>
      </c>
      <c r="C185" s="200" cm="1">
        <f t="array" ref="C185">IF(ROW() &lt; ROW(INDEX(institutions[resource_ID],ROWS(institutions[resource_ID]))), COUNTIF(INDEX(institutions[resource_ID],1):institutions[[#This Row],[resource_ID]],institutions[[#This Row],[resource_ID]]), "")</f>
        <v>4</v>
      </c>
      <c r="D185" s="126" t="s">
        <v>8952</v>
      </c>
      <c r="E185" s="126"/>
      <c r="F185" s="126"/>
      <c r="G185" s="126"/>
    </row>
    <row r="186" spans="1:7" x14ac:dyDescent="0.25">
      <c r="A186" s="126" t="s">
        <v>9448</v>
      </c>
      <c r="B186" s="126" t="s">
        <v>7463</v>
      </c>
      <c r="C186" s="200" cm="1">
        <f t="array" ref="C186">IF(ROW() &lt; ROW(INDEX(institutions[resource_ID],ROWS(institutions[resource_ID]))), COUNTIF(INDEX(institutions[resource_ID],1):institutions[[#This Row],[resource_ID]],institutions[[#This Row],[resource_ID]]), "")</f>
        <v>5</v>
      </c>
      <c r="D186" s="126" t="s">
        <v>8953</v>
      </c>
      <c r="E186" s="126"/>
      <c r="F186" s="126"/>
      <c r="G186" s="126"/>
    </row>
    <row r="187" spans="1:7" x14ac:dyDescent="0.25">
      <c r="A187" s="126" t="s">
        <v>9449</v>
      </c>
      <c r="B187" s="126" t="s">
        <v>7463</v>
      </c>
      <c r="C187" s="200" cm="1">
        <f t="array" ref="C187">IF(ROW() &lt; ROW(INDEX(institutions[resource_ID],ROWS(institutions[resource_ID]))), COUNTIF(INDEX(institutions[resource_ID],1):institutions[[#This Row],[resource_ID]],institutions[[#This Row],[resource_ID]]), "")</f>
        <v>1</v>
      </c>
      <c r="D187" s="126" t="s">
        <v>8949</v>
      </c>
      <c r="E187" s="126"/>
      <c r="F187" s="126"/>
      <c r="G187" s="126"/>
    </row>
    <row r="188" spans="1:7" x14ac:dyDescent="0.25">
      <c r="A188" s="126" t="s">
        <v>9449</v>
      </c>
      <c r="B188" s="126" t="s">
        <v>7463</v>
      </c>
      <c r="C188" s="200" cm="1">
        <f t="array" ref="C188">IF(ROW() &lt; ROW(INDEX(institutions[resource_ID],ROWS(institutions[resource_ID]))), COUNTIF(INDEX(institutions[resource_ID],1):institutions[[#This Row],[resource_ID]],institutions[[#This Row],[resource_ID]]), "")</f>
        <v>2</v>
      </c>
      <c r="D188" s="126" t="s">
        <v>8950</v>
      </c>
      <c r="E188" s="126"/>
      <c r="F188" s="126"/>
      <c r="G188" s="126"/>
    </row>
    <row r="189" spans="1:7" x14ac:dyDescent="0.25">
      <c r="A189" s="126" t="s">
        <v>9449</v>
      </c>
      <c r="B189" s="126" t="s">
        <v>7463</v>
      </c>
      <c r="C189" s="200" cm="1">
        <f t="array" ref="C189">IF(ROW() &lt; ROW(INDEX(institutions[resource_ID],ROWS(institutions[resource_ID]))), COUNTIF(INDEX(institutions[resource_ID],1):institutions[[#This Row],[resource_ID]],institutions[[#This Row],[resource_ID]]), "")</f>
        <v>3</v>
      </c>
      <c r="D189" s="126" t="s">
        <v>8951</v>
      </c>
      <c r="E189" s="126"/>
      <c r="F189" s="126"/>
      <c r="G189" s="126"/>
    </row>
    <row r="190" spans="1:7" x14ac:dyDescent="0.25">
      <c r="A190" s="126" t="s">
        <v>9449</v>
      </c>
      <c r="B190" s="126" t="s">
        <v>7463</v>
      </c>
      <c r="C190" s="200" cm="1">
        <f t="array" ref="C190">IF(ROW() &lt; ROW(INDEX(institutions[resource_ID],ROWS(institutions[resource_ID]))), COUNTIF(INDEX(institutions[resource_ID],1):institutions[[#This Row],[resource_ID]],institutions[[#This Row],[resource_ID]]), "")</f>
        <v>4</v>
      </c>
      <c r="D190" s="126" t="s">
        <v>8952</v>
      </c>
      <c r="E190" s="126"/>
      <c r="F190" s="126"/>
      <c r="G190" s="126"/>
    </row>
    <row r="191" spans="1:7" x14ac:dyDescent="0.25">
      <c r="A191" s="126" t="s">
        <v>9449</v>
      </c>
      <c r="B191" s="126" t="s">
        <v>7463</v>
      </c>
      <c r="C191" s="200" cm="1">
        <f t="array" ref="C191">IF(ROW() &lt; ROW(INDEX(institutions[resource_ID],ROWS(institutions[resource_ID]))), COUNTIF(INDEX(institutions[resource_ID],1):institutions[[#This Row],[resource_ID]],institutions[[#This Row],[resource_ID]]), "")</f>
        <v>5</v>
      </c>
      <c r="D191" s="126" t="s">
        <v>8953</v>
      </c>
      <c r="E191" s="126"/>
      <c r="F191" s="126"/>
      <c r="G191" s="126"/>
    </row>
    <row r="192" spans="1:7" x14ac:dyDescent="0.25">
      <c r="A192" s="126" t="s">
        <v>9450</v>
      </c>
      <c r="B192" s="126" t="s">
        <v>7463</v>
      </c>
      <c r="C192" s="200" cm="1">
        <f t="array" ref="C192">IF(ROW() &lt; ROW(INDEX(institutions[resource_ID],ROWS(institutions[resource_ID]))), COUNTIF(INDEX(institutions[resource_ID],1):institutions[[#This Row],[resource_ID]],institutions[[#This Row],[resource_ID]]), "")</f>
        <v>1</v>
      </c>
      <c r="D192" s="126" t="s">
        <v>8949</v>
      </c>
      <c r="E192" s="126"/>
      <c r="F192" s="126"/>
      <c r="G192" s="126"/>
    </row>
    <row r="193" spans="1:7" x14ac:dyDescent="0.25">
      <c r="A193" s="126" t="s">
        <v>9450</v>
      </c>
      <c r="B193" s="126" t="s">
        <v>7463</v>
      </c>
      <c r="C193" s="200" cm="1">
        <f t="array" ref="C193">IF(ROW() &lt; ROW(INDEX(institutions[resource_ID],ROWS(institutions[resource_ID]))), COUNTIF(INDEX(institutions[resource_ID],1):institutions[[#This Row],[resource_ID]],institutions[[#This Row],[resource_ID]]), "")</f>
        <v>2</v>
      </c>
      <c r="D193" s="126" t="s">
        <v>8950</v>
      </c>
      <c r="E193" s="126"/>
      <c r="F193" s="126"/>
      <c r="G193" s="126"/>
    </row>
    <row r="194" spans="1:7" x14ac:dyDescent="0.25">
      <c r="A194" s="126" t="s">
        <v>9450</v>
      </c>
      <c r="B194" s="126" t="s">
        <v>7463</v>
      </c>
      <c r="C194" s="200" cm="1">
        <f t="array" ref="C194">IF(ROW() &lt; ROW(INDEX(institutions[resource_ID],ROWS(institutions[resource_ID]))), COUNTIF(INDEX(institutions[resource_ID],1):institutions[[#This Row],[resource_ID]],institutions[[#This Row],[resource_ID]]), "")</f>
        <v>3</v>
      </c>
      <c r="D194" s="126" t="s">
        <v>8951</v>
      </c>
      <c r="E194" s="126"/>
      <c r="F194" s="126"/>
      <c r="G194" s="126"/>
    </row>
    <row r="195" spans="1:7" x14ac:dyDescent="0.25">
      <c r="A195" s="126" t="s">
        <v>9450</v>
      </c>
      <c r="B195" s="126" t="s">
        <v>7463</v>
      </c>
      <c r="C195" s="200" cm="1">
        <f t="array" ref="C195">IF(ROW() &lt; ROW(INDEX(institutions[resource_ID],ROWS(institutions[resource_ID]))), COUNTIF(INDEX(institutions[resource_ID],1):institutions[[#This Row],[resource_ID]],institutions[[#This Row],[resource_ID]]), "")</f>
        <v>4</v>
      </c>
      <c r="D195" s="126" t="s">
        <v>8952</v>
      </c>
      <c r="E195" s="126"/>
      <c r="F195" s="126"/>
      <c r="G195" s="126"/>
    </row>
    <row r="196" spans="1:7" x14ac:dyDescent="0.25">
      <c r="A196" s="126" t="s">
        <v>9450</v>
      </c>
      <c r="B196" s="126" t="s">
        <v>7463</v>
      </c>
      <c r="C196" s="200" cm="1">
        <f t="array" ref="C196">IF(ROW() &lt; ROW(INDEX(institutions[resource_ID],ROWS(institutions[resource_ID]))), COUNTIF(INDEX(institutions[resource_ID],1):institutions[[#This Row],[resource_ID]],institutions[[#This Row],[resource_ID]]), "")</f>
        <v>5</v>
      </c>
      <c r="D196" s="126" t="s">
        <v>8953</v>
      </c>
      <c r="E196" s="126"/>
      <c r="F196" s="126"/>
      <c r="G196" s="126"/>
    </row>
    <row r="197" spans="1:7" x14ac:dyDescent="0.25">
      <c r="A197" s="126" t="s">
        <v>9451</v>
      </c>
      <c r="B197" s="126" t="s">
        <v>7463</v>
      </c>
      <c r="C197" s="200" cm="1">
        <f t="array" ref="C197">IF(ROW() &lt; ROW(INDEX(institutions[resource_ID],ROWS(institutions[resource_ID]))), COUNTIF(INDEX(institutions[resource_ID],1):institutions[[#This Row],[resource_ID]],institutions[[#This Row],[resource_ID]]), "")</f>
        <v>1</v>
      </c>
      <c r="D197" s="126" t="s">
        <v>8949</v>
      </c>
      <c r="E197" s="126"/>
      <c r="F197" s="126"/>
      <c r="G197" s="126"/>
    </row>
    <row r="198" spans="1:7" x14ac:dyDescent="0.25">
      <c r="A198" s="126" t="s">
        <v>9451</v>
      </c>
      <c r="B198" s="126" t="s">
        <v>7463</v>
      </c>
      <c r="C198" s="200" cm="1">
        <f t="array" ref="C198">IF(ROW() &lt; ROW(INDEX(institutions[resource_ID],ROWS(institutions[resource_ID]))), COUNTIF(INDEX(institutions[resource_ID],1):institutions[[#This Row],[resource_ID]],institutions[[#This Row],[resource_ID]]), "")</f>
        <v>2</v>
      </c>
      <c r="D198" s="126" t="s">
        <v>8950</v>
      </c>
      <c r="E198" s="126"/>
      <c r="F198" s="126"/>
      <c r="G198" s="126"/>
    </row>
    <row r="199" spans="1:7" x14ac:dyDescent="0.25">
      <c r="A199" s="126" t="s">
        <v>9451</v>
      </c>
      <c r="B199" s="126" t="s">
        <v>7463</v>
      </c>
      <c r="C199" s="200" cm="1">
        <f t="array" ref="C199">IF(ROW() &lt; ROW(INDEX(institutions[resource_ID],ROWS(institutions[resource_ID]))), COUNTIF(INDEX(institutions[resource_ID],1):institutions[[#This Row],[resource_ID]],institutions[[#This Row],[resource_ID]]), "")</f>
        <v>3</v>
      </c>
      <c r="D199" s="126" t="s">
        <v>8951</v>
      </c>
      <c r="E199" s="126"/>
      <c r="F199" s="126"/>
      <c r="G199" s="126"/>
    </row>
    <row r="200" spans="1:7" x14ac:dyDescent="0.25">
      <c r="A200" s="126" t="s">
        <v>9451</v>
      </c>
      <c r="B200" s="126" t="s">
        <v>7463</v>
      </c>
      <c r="C200" s="200" cm="1">
        <f t="array" ref="C200">IF(ROW() &lt; ROW(INDEX(institutions[resource_ID],ROWS(institutions[resource_ID]))), COUNTIF(INDEX(institutions[resource_ID],1):institutions[[#This Row],[resource_ID]],institutions[[#This Row],[resource_ID]]), "")</f>
        <v>4</v>
      </c>
      <c r="D200" s="126" t="s">
        <v>8952</v>
      </c>
      <c r="E200" s="126"/>
      <c r="F200" s="126"/>
      <c r="G200" s="126"/>
    </row>
    <row r="201" spans="1:7" x14ac:dyDescent="0.25">
      <c r="A201" s="126" t="s">
        <v>9451</v>
      </c>
      <c r="B201" s="126" t="s">
        <v>7463</v>
      </c>
      <c r="C201" s="200" cm="1">
        <f t="array" ref="C201">IF(ROW() &lt; ROW(INDEX(institutions[resource_ID],ROWS(institutions[resource_ID]))), COUNTIF(INDEX(institutions[resource_ID],1):institutions[[#This Row],[resource_ID]],institutions[[#This Row],[resource_ID]]), "")</f>
        <v>5</v>
      </c>
      <c r="D201" s="126" t="s">
        <v>8953</v>
      </c>
      <c r="E201" s="126"/>
      <c r="F201" s="126"/>
      <c r="G201" s="126"/>
    </row>
    <row r="202" spans="1:7" x14ac:dyDescent="0.25">
      <c r="A202" s="126" t="s">
        <v>9452</v>
      </c>
      <c r="B202" s="126" t="s">
        <v>7463</v>
      </c>
      <c r="C202" s="200" cm="1">
        <f t="array" ref="C202">IF(ROW() &lt; ROW(INDEX(institutions[resource_ID],ROWS(institutions[resource_ID]))), COUNTIF(INDEX(institutions[resource_ID],1):institutions[[#This Row],[resource_ID]],institutions[[#This Row],[resource_ID]]), "")</f>
        <v>1</v>
      </c>
      <c r="D202" s="126" t="s">
        <v>8949</v>
      </c>
      <c r="E202" s="126"/>
      <c r="F202" s="126"/>
      <c r="G202" s="126"/>
    </row>
    <row r="203" spans="1:7" x14ac:dyDescent="0.25">
      <c r="A203" s="126" t="s">
        <v>9452</v>
      </c>
      <c r="B203" s="126" t="s">
        <v>7463</v>
      </c>
      <c r="C203" s="200" cm="1">
        <f t="array" ref="C203">IF(ROW() &lt; ROW(INDEX(institutions[resource_ID],ROWS(institutions[resource_ID]))), COUNTIF(INDEX(institutions[resource_ID],1):institutions[[#This Row],[resource_ID]],institutions[[#This Row],[resource_ID]]), "")</f>
        <v>2</v>
      </c>
      <c r="D203" s="126" t="s">
        <v>8950</v>
      </c>
      <c r="E203" s="126"/>
      <c r="F203" s="126"/>
      <c r="G203" s="126"/>
    </row>
    <row r="204" spans="1:7" x14ac:dyDescent="0.25">
      <c r="A204" s="126" t="s">
        <v>9452</v>
      </c>
      <c r="B204" s="126" t="s">
        <v>7463</v>
      </c>
      <c r="C204" s="200" cm="1">
        <f t="array" ref="C204">IF(ROW() &lt; ROW(INDEX(institutions[resource_ID],ROWS(institutions[resource_ID]))), COUNTIF(INDEX(institutions[resource_ID],1):institutions[[#This Row],[resource_ID]],institutions[[#This Row],[resource_ID]]), "")</f>
        <v>3</v>
      </c>
      <c r="D204" s="126" t="s">
        <v>8951</v>
      </c>
      <c r="E204" s="126"/>
      <c r="F204" s="126"/>
      <c r="G204" s="126"/>
    </row>
    <row r="205" spans="1:7" x14ac:dyDescent="0.25">
      <c r="A205" s="126" t="s">
        <v>9452</v>
      </c>
      <c r="B205" s="126" t="s">
        <v>7463</v>
      </c>
      <c r="C205" s="200" cm="1">
        <f t="array" ref="C205">IF(ROW() &lt; ROW(INDEX(institutions[resource_ID],ROWS(institutions[resource_ID]))), COUNTIF(INDEX(institutions[resource_ID],1):institutions[[#This Row],[resource_ID]],institutions[[#This Row],[resource_ID]]), "")</f>
        <v>4</v>
      </c>
      <c r="D205" s="126" t="s">
        <v>8952</v>
      </c>
      <c r="E205" s="126"/>
      <c r="F205" s="126"/>
      <c r="G205" s="126"/>
    </row>
    <row r="206" spans="1:7" x14ac:dyDescent="0.25">
      <c r="A206" s="126" t="s">
        <v>9452</v>
      </c>
      <c r="B206" s="126" t="s">
        <v>7463</v>
      </c>
      <c r="C206" s="200" cm="1">
        <f t="array" ref="C206">IF(ROW() &lt; ROW(INDEX(institutions[resource_ID],ROWS(institutions[resource_ID]))), COUNTIF(INDEX(institutions[resource_ID],1):institutions[[#This Row],[resource_ID]],institutions[[#This Row],[resource_ID]]), "")</f>
        <v>5</v>
      </c>
      <c r="D206" s="126" t="s">
        <v>8953</v>
      </c>
      <c r="E206" s="126"/>
      <c r="F206" s="126"/>
      <c r="G206" s="126"/>
    </row>
    <row r="207" spans="1:7" x14ac:dyDescent="0.25">
      <c r="A207" s="126" t="s">
        <v>9458</v>
      </c>
      <c r="B207" s="126" t="s">
        <v>7463</v>
      </c>
      <c r="C207" s="200" cm="1">
        <f t="array" ref="C207">IF(ROW() &lt; ROW(INDEX(institutions[resource_ID],ROWS(institutions[resource_ID]))), COUNTIF(INDEX(institutions[resource_ID],1):institutions[[#This Row],[resource_ID]],institutions[[#This Row],[resource_ID]]), "")</f>
        <v>1</v>
      </c>
      <c r="D207" s="126" t="s">
        <v>8977</v>
      </c>
      <c r="E207" s="126"/>
      <c r="F207" s="126"/>
      <c r="G207" s="126"/>
    </row>
    <row r="208" spans="1:7" x14ac:dyDescent="0.25">
      <c r="A208" s="126" t="s">
        <v>9458</v>
      </c>
      <c r="B208" s="126" t="s">
        <v>7463</v>
      </c>
      <c r="C208" s="200" cm="1">
        <f t="array" ref="C208">IF(ROW() &lt; ROW(INDEX(institutions[resource_ID],ROWS(institutions[resource_ID]))), COUNTIF(INDEX(institutions[resource_ID],1):institutions[[#This Row],[resource_ID]],institutions[[#This Row],[resource_ID]]), "")</f>
        <v>2</v>
      </c>
      <c r="D208" s="126" t="s">
        <v>8978</v>
      </c>
      <c r="E208" s="126"/>
      <c r="F208" s="126"/>
      <c r="G208" s="126"/>
    </row>
    <row r="209" spans="1:7" x14ac:dyDescent="0.25">
      <c r="A209" s="126" t="s">
        <v>9458</v>
      </c>
      <c r="B209" s="126" t="s">
        <v>7463</v>
      </c>
      <c r="C209" s="200" cm="1">
        <f t="array" ref="C209">IF(ROW() &lt; ROW(INDEX(institutions[resource_ID],ROWS(institutions[resource_ID]))), COUNTIF(INDEX(institutions[resource_ID],1):institutions[[#This Row],[resource_ID]],institutions[[#This Row],[resource_ID]]), "")</f>
        <v>3</v>
      </c>
      <c r="D209" s="126" t="s">
        <v>8979</v>
      </c>
      <c r="E209" s="126"/>
      <c r="F209" s="126"/>
      <c r="G209" s="126"/>
    </row>
    <row r="210" spans="1:7" x14ac:dyDescent="0.25">
      <c r="A210" s="126" t="s">
        <v>9458</v>
      </c>
      <c r="B210" s="126" t="s">
        <v>7463</v>
      </c>
      <c r="C210" s="200" cm="1">
        <f t="array" ref="C210">IF(ROW() &lt; ROW(INDEX(institutions[resource_ID],ROWS(institutions[resource_ID]))), COUNTIF(INDEX(institutions[resource_ID],1):institutions[[#This Row],[resource_ID]],institutions[[#This Row],[resource_ID]]), "")</f>
        <v>4</v>
      </c>
      <c r="D210" s="126" t="s">
        <v>8980</v>
      </c>
      <c r="E210" s="126"/>
      <c r="F210" s="126"/>
      <c r="G210" s="126"/>
    </row>
    <row r="211" spans="1:7" x14ac:dyDescent="0.25">
      <c r="A211" s="126" t="s">
        <v>9458</v>
      </c>
      <c r="B211" s="126" t="s">
        <v>7463</v>
      </c>
      <c r="C211" s="200" cm="1">
        <f t="array" ref="C211">IF(ROW() &lt; ROW(INDEX(institutions[resource_ID],ROWS(institutions[resource_ID]))), COUNTIF(INDEX(institutions[resource_ID],1):institutions[[#This Row],[resource_ID]],institutions[[#This Row],[resource_ID]]), "")</f>
        <v>5</v>
      </c>
      <c r="D211" s="126" t="s">
        <v>8981</v>
      </c>
      <c r="E211" s="126"/>
      <c r="F211" s="126"/>
      <c r="G211" s="126"/>
    </row>
    <row r="212" spans="1:7" x14ac:dyDescent="0.25">
      <c r="A212" s="126" t="s">
        <v>9458</v>
      </c>
      <c r="B212" s="126" t="s">
        <v>7463</v>
      </c>
      <c r="C212" s="200" cm="1">
        <f t="array" ref="C212">IF(ROW() &lt; ROW(INDEX(institutions[resource_ID],ROWS(institutions[resource_ID]))), COUNTIF(INDEX(institutions[resource_ID],1):institutions[[#This Row],[resource_ID]],institutions[[#This Row],[resource_ID]]), "")</f>
        <v>6</v>
      </c>
      <c r="D212" s="126" t="s">
        <v>8982</v>
      </c>
      <c r="E212" s="126"/>
      <c r="F212" s="126"/>
      <c r="G212" s="126"/>
    </row>
    <row r="213" spans="1:7" x14ac:dyDescent="0.25">
      <c r="A213" s="126" t="s">
        <v>9458</v>
      </c>
      <c r="B213" s="126" t="s">
        <v>7463</v>
      </c>
      <c r="C213" s="200" cm="1">
        <f t="array" ref="C213">IF(ROW() &lt; ROW(INDEX(institutions[resource_ID],ROWS(institutions[resource_ID]))), COUNTIF(INDEX(institutions[resource_ID],1):institutions[[#This Row],[resource_ID]],institutions[[#This Row],[resource_ID]]), "")</f>
        <v>7</v>
      </c>
      <c r="D213" s="126" t="s">
        <v>8983</v>
      </c>
      <c r="E213" s="126"/>
      <c r="F213" s="126"/>
      <c r="G213" s="126"/>
    </row>
    <row r="214" spans="1:7" x14ac:dyDescent="0.25">
      <c r="A214" s="126" t="s">
        <v>9458</v>
      </c>
      <c r="B214" s="126" t="s">
        <v>7463</v>
      </c>
      <c r="C214" s="200" cm="1">
        <f t="array" ref="C214">IF(ROW() &lt; ROW(INDEX(institutions[resource_ID],ROWS(institutions[resource_ID]))), COUNTIF(INDEX(institutions[resource_ID],1):institutions[[#This Row],[resource_ID]],institutions[[#This Row],[resource_ID]]), "")</f>
        <v>8</v>
      </c>
      <c r="D214" s="126" t="s">
        <v>8984</v>
      </c>
      <c r="E214" s="126"/>
      <c r="F214" s="126"/>
      <c r="G214" s="126"/>
    </row>
    <row r="215" spans="1:7" x14ac:dyDescent="0.25">
      <c r="A215" s="126" t="s">
        <v>9458</v>
      </c>
      <c r="B215" s="126" t="s">
        <v>7463</v>
      </c>
      <c r="C215" s="200" cm="1">
        <f t="array" ref="C215">IF(ROW() &lt; ROW(INDEX(institutions[resource_ID],ROWS(institutions[resource_ID]))), COUNTIF(INDEX(institutions[resource_ID],1):institutions[[#This Row],[resource_ID]],institutions[[#This Row],[resource_ID]]), "")</f>
        <v>9</v>
      </c>
      <c r="D215" s="126" t="s">
        <v>8985</v>
      </c>
      <c r="E215" s="126"/>
      <c r="F215" s="126"/>
      <c r="G215" s="126"/>
    </row>
    <row r="216" spans="1:7" x14ac:dyDescent="0.25">
      <c r="A216" s="126" t="s">
        <v>9458</v>
      </c>
      <c r="B216" s="126" t="s">
        <v>7463</v>
      </c>
      <c r="C216" s="200" cm="1">
        <f t="array" ref="C216">IF(ROW() &lt; ROW(INDEX(institutions[resource_ID],ROWS(institutions[resource_ID]))), COUNTIF(INDEX(institutions[resource_ID],1):institutions[[#This Row],[resource_ID]],institutions[[#This Row],[resource_ID]]), "")</f>
        <v>10</v>
      </c>
      <c r="D216" s="126" t="s">
        <v>8986</v>
      </c>
      <c r="E216" s="126"/>
      <c r="F216" s="126"/>
      <c r="G216" s="126"/>
    </row>
    <row r="217" spans="1:7" x14ac:dyDescent="0.25">
      <c r="A217" s="126" t="s">
        <v>9458</v>
      </c>
      <c r="B217" s="126" t="s">
        <v>7463</v>
      </c>
      <c r="C217" s="200" cm="1">
        <f t="array" ref="C217">IF(ROW() &lt; ROW(INDEX(institutions[resource_ID],ROWS(institutions[resource_ID]))), COUNTIF(INDEX(institutions[resource_ID],1):institutions[[#This Row],[resource_ID]],institutions[[#This Row],[resource_ID]]), "")</f>
        <v>11</v>
      </c>
      <c r="D217" s="126" t="s">
        <v>8987</v>
      </c>
      <c r="E217" s="126"/>
      <c r="F217" s="126"/>
      <c r="G217" s="126"/>
    </row>
    <row r="218" spans="1:7" x14ac:dyDescent="0.25">
      <c r="A218" s="126" t="s">
        <v>9458</v>
      </c>
      <c r="B218" s="126" t="s">
        <v>7463</v>
      </c>
      <c r="C218" s="200" cm="1">
        <f t="array" ref="C218">IF(ROW() &lt; ROW(INDEX(institutions[resource_ID],ROWS(institutions[resource_ID]))), COUNTIF(INDEX(institutions[resource_ID],1):institutions[[#This Row],[resource_ID]],institutions[[#This Row],[resource_ID]]), "")</f>
        <v>12</v>
      </c>
      <c r="D218" s="126" t="s">
        <v>8988</v>
      </c>
      <c r="E218" s="126"/>
      <c r="F218" s="126"/>
      <c r="G218" s="126"/>
    </row>
    <row r="219" spans="1:7" x14ac:dyDescent="0.25">
      <c r="A219" s="126" t="s">
        <v>9458</v>
      </c>
      <c r="B219" s="126" t="s">
        <v>7463</v>
      </c>
      <c r="C219" s="200" cm="1">
        <f t="array" ref="C219">IF(ROW() &lt; ROW(INDEX(institutions[resource_ID],ROWS(institutions[resource_ID]))), COUNTIF(INDEX(institutions[resource_ID],1):institutions[[#This Row],[resource_ID]],institutions[[#This Row],[resource_ID]]), "")</f>
        <v>13</v>
      </c>
      <c r="D219" s="126" t="s">
        <v>8989</v>
      </c>
      <c r="E219" s="126"/>
      <c r="F219" s="126"/>
      <c r="G219" s="126"/>
    </row>
    <row r="220" spans="1:7" x14ac:dyDescent="0.25">
      <c r="A220" s="126" t="s">
        <v>9458</v>
      </c>
      <c r="B220" s="126" t="s">
        <v>7463</v>
      </c>
      <c r="C220" s="200" cm="1">
        <f t="array" ref="C220">IF(ROW() &lt; ROW(INDEX(institutions[resource_ID],ROWS(institutions[resource_ID]))), COUNTIF(INDEX(institutions[resource_ID],1):institutions[[#This Row],[resource_ID]],institutions[[#This Row],[resource_ID]]), "")</f>
        <v>14</v>
      </c>
      <c r="D220" s="126" t="s">
        <v>8990</v>
      </c>
      <c r="E220" s="126"/>
      <c r="F220" s="126"/>
      <c r="G220" s="126"/>
    </row>
    <row r="221" spans="1:7" x14ac:dyDescent="0.25">
      <c r="A221" s="126" t="s">
        <v>9458</v>
      </c>
      <c r="B221" s="126" t="s">
        <v>7463</v>
      </c>
      <c r="C221" s="200" cm="1">
        <f t="array" ref="C221">IF(ROW() &lt; ROW(INDEX(institutions[resource_ID],ROWS(institutions[resource_ID]))), COUNTIF(INDEX(institutions[resource_ID],1):institutions[[#This Row],[resource_ID]],institutions[[#This Row],[resource_ID]]), "")</f>
        <v>15</v>
      </c>
      <c r="D221" s="126" t="s">
        <v>8991</v>
      </c>
      <c r="E221" s="126"/>
      <c r="F221" s="126"/>
      <c r="G221" s="126"/>
    </row>
    <row r="222" spans="1:7" x14ac:dyDescent="0.25">
      <c r="A222" s="126" t="s">
        <v>9458</v>
      </c>
      <c r="B222" s="126" t="s">
        <v>7463</v>
      </c>
      <c r="C222" s="200" cm="1">
        <f t="array" ref="C222">IF(ROW() &lt; ROW(INDEX(institutions[resource_ID],ROWS(institutions[resource_ID]))), COUNTIF(INDEX(institutions[resource_ID],1):institutions[[#This Row],[resource_ID]],institutions[[#This Row],[resource_ID]]), "")</f>
        <v>16</v>
      </c>
      <c r="D222" s="126" t="s">
        <v>8992</v>
      </c>
      <c r="E222" s="126"/>
      <c r="F222" s="126"/>
      <c r="G222" s="126"/>
    </row>
    <row r="223" spans="1:7" x14ac:dyDescent="0.25">
      <c r="A223" s="126" t="s">
        <v>9458</v>
      </c>
      <c r="B223" s="126" t="s">
        <v>7463</v>
      </c>
      <c r="C223" s="200" cm="1">
        <f t="array" ref="C223">IF(ROW() &lt; ROW(INDEX(institutions[resource_ID],ROWS(institutions[resource_ID]))), COUNTIF(INDEX(institutions[resource_ID],1):institutions[[#This Row],[resource_ID]],institutions[[#This Row],[resource_ID]]), "")</f>
        <v>17</v>
      </c>
      <c r="D223" s="126" t="s">
        <v>8993</v>
      </c>
      <c r="E223" s="126"/>
      <c r="F223" s="126"/>
      <c r="G223" s="126"/>
    </row>
    <row r="224" spans="1:7" x14ac:dyDescent="0.25">
      <c r="A224" s="126" t="s">
        <v>9458</v>
      </c>
      <c r="B224" s="126" t="s">
        <v>7463</v>
      </c>
      <c r="C224" s="200" cm="1">
        <f t="array" ref="C224">IF(ROW() &lt; ROW(INDEX(institutions[resource_ID],ROWS(institutions[resource_ID]))), COUNTIF(INDEX(institutions[resource_ID],1):institutions[[#This Row],[resource_ID]],institutions[[#This Row],[resource_ID]]), "")</f>
        <v>18</v>
      </c>
      <c r="D224" s="126" t="s">
        <v>8994</v>
      </c>
      <c r="E224" s="126"/>
      <c r="F224" s="126"/>
      <c r="G224" s="126"/>
    </row>
    <row r="225" spans="1:7" x14ac:dyDescent="0.25">
      <c r="A225" s="126" t="s">
        <v>9458</v>
      </c>
      <c r="B225" s="126" t="s">
        <v>7463</v>
      </c>
      <c r="C225" s="200" cm="1">
        <f t="array" ref="C225">IF(ROW() &lt; ROW(INDEX(institutions[resource_ID],ROWS(institutions[resource_ID]))), COUNTIF(INDEX(institutions[resource_ID],1):institutions[[#This Row],[resource_ID]],institutions[[#This Row],[resource_ID]]), "")</f>
        <v>19</v>
      </c>
      <c r="D225" s="126" t="s">
        <v>8995</v>
      </c>
      <c r="E225" s="126"/>
      <c r="F225" s="126"/>
      <c r="G225" s="126"/>
    </row>
    <row r="226" spans="1:7" x14ac:dyDescent="0.25">
      <c r="A226" s="126" t="s">
        <v>9458</v>
      </c>
      <c r="B226" s="126" t="s">
        <v>7463</v>
      </c>
      <c r="C226" s="200" cm="1">
        <f t="array" ref="C226">IF(ROW() &lt; ROW(INDEX(institutions[resource_ID],ROWS(institutions[resource_ID]))), COUNTIF(INDEX(institutions[resource_ID],1):institutions[[#This Row],[resource_ID]],institutions[[#This Row],[resource_ID]]), "")</f>
        <v>20</v>
      </c>
      <c r="D226" s="126" t="s">
        <v>8996</v>
      </c>
      <c r="E226" s="126"/>
      <c r="F226" s="126"/>
      <c r="G226" s="126"/>
    </row>
    <row r="227" spans="1:7" x14ac:dyDescent="0.25">
      <c r="A227" s="126" t="s">
        <v>9458</v>
      </c>
      <c r="B227" s="126" t="s">
        <v>7463</v>
      </c>
      <c r="C227" s="200" cm="1">
        <f t="array" ref="C227">IF(ROW() &lt; ROW(INDEX(institutions[resource_ID],ROWS(institutions[resource_ID]))), COUNTIF(INDEX(institutions[resource_ID],1):institutions[[#This Row],[resource_ID]],institutions[[#This Row],[resource_ID]]), "")</f>
        <v>21</v>
      </c>
      <c r="D227" s="126" t="s">
        <v>8997</v>
      </c>
      <c r="E227" s="126"/>
      <c r="F227" s="126"/>
      <c r="G227" s="126"/>
    </row>
    <row r="228" spans="1:7" x14ac:dyDescent="0.25">
      <c r="A228" s="126" t="s">
        <v>9458</v>
      </c>
      <c r="B228" s="126" t="s">
        <v>7463</v>
      </c>
      <c r="C228" s="200" cm="1">
        <f t="array" ref="C228">IF(ROW() &lt; ROW(INDEX(institutions[resource_ID],ROWS(institutions[resource_ID]))), COUNTIF(INDEX(institutions[resource_ID],1):institutions[[#This Row],[resource_ID]],institutions[[#This Row],[resource_ID]]), "")</f>
        <v>22</v>
      </c>
      <c r="D228" s="126" t="s">
        <v>8998</v>
      </c>
      <c r="E228" s="126"/>
      <c r="F228" s="126"/>
      <c r="G228" s="126"/>
    </row>
    <row r="229" spans="1:7" x14ac:dyDescent="0.25">
      <c r="A229" s="126" t="s">
        <v>9458</v>
      </c>
      <c r="B229" s="126" t="s">
        <v>7463</v>
      </c>
      <c r="C229" s="200" cm="1">
        <f t="array" ref="C229">IF(ROW() &lt; ROW(INDEX(institutions[resource_ID],ROWS(institutions[resource_ID]))), COUNTIF(INDEX(institutions[resource_ID],1):institutions[[#This Row],[resource_ID]],institutions[[#This Row],[resource_ID]]), "")</f>
        <v>23</v>
      </c>
      <c r="D229" s="126" t="s">
        <v>8999</v>
      </c>
      <c r="E229" s="126"/>
      <c r="F229" s="126"/>
      <c r="G229" s="126"/>
    </row>
    <row r="230" spans="1:7" x14ac:dyDescent="0.25">
      <c r="A230" s="126" t="s">
        <v>9458</v>
      </c>
      <c r="B230" s="126" t="s">
        <v>7463</v>
      </c>
      <c r="C230" s="200" cm="1">
        <f t="array" ref="C230">IF(ROW() &lt; ROW(INDEX(institutions[resource_ID],ROWS(institutions[resource_ID]))), COUNTIF(INDEX(institutions[resource_ID],1):institutions[[#This Row],[resource_ID]],institutions[[#This Row],[resource_ID]]), "")</f>
        <v>24</v>
      </c>
      <c r="D230" s="126" t="s">
        <v>9000</v>
      </c>
      <c r="E230" s="126"/>
      <c r="F230" s="126"/>
      <c r="G230" s="126"/>
    </row>
    <row r="231" spans="1:7" x14ac:dyDescent="0.25">
      <c r="A231" s="126" t="s">
        <v>9458</v>
      </c>
      <c r="B231" s="126" t="s">
        <v>7463</v>
      </c>
      <c r="C231" s="200" cm="1">
        <f t="array" ref="C231">IF(ROW() &lt; ROW(INDEX(institutions[resource_ID],ROWS(institutions[resource_ID]))), COUNTIF(INDEX(institutions[resource_ID],1):institutions[[#This Row],[resource_ID]],institutions[[#This Row],[resource_ID]]), "")</f>
        <v>25</v>
      </c>
      <c r="D231" s="126" t="s">
        <v>9001</v>
      </c>
      <c r="E231" s="126"/>
      <c r="F231" s="126"/>
      <c r="G231" s="126"/>
    </row>
    <row r="232" spans="1:7" x14ac:dyDescent="0.25">
      <c r="A232" s="126" t="s">
        <v>9458</v>
      </c>
      <c r="B232" s="126" t="s">
        <v>7463</v>
      </c>
      <c r="C232" s="200" cm="1">
        <f t="array" ref="C232">IF(ROW() &lt; ROW(INDEX(institutions[resource_ID],ROWS(institutions[resource_ID]))), COUNTIF(INDEX(institutions[resource_ID],1):institutions[[#This Row],[resource_ID]],institutions[[#This Row],[resource_ID]]), "")</f>
        <v>26</v>
      </c>
      <c r="D232" s="126" t="s">
        <v>9002</v>
      </c>
      <c r="E232" s="126"/>
      <c r="F232" s="126"/>
      <c r="G232" s="126"/>
    </row>
    <row r="233" spans="1:7" x14ac:dyDescent="0.25">
      <c r="A233" s="126" t="s">
        <v>9458</v>
      </c>
      <c r="B233" s="126" t="s">
        <v>7463</v>
      </c>
      <c r="C233" s="200" cm="1">
        <f t="array" ref="C233">IF(ROW() &lt; ROW(INDEX(institutions[resource_ID],ROWS(institutions[resource_ID]))), COUNTIF(INDEX(institutions[resource_ID],1):institutions[[#This Row],[resource_ID]],institutions[[#This Row],[resource_ID]]), "")</f>
        <v>27</v>
      </c>
      <c r="D233" s="126" t="s">
        <v>9003</v>
      </c>
      <c r="E233" s="126"/>
      <c r="F233" s="126"/>
      <c r="G233" s="126"/>
    </row>
    <row r="234" spans="1:7" x14ac:dyDescent="0.25">
      <c r="A234" s="126" t="s">
        <v>9458</v>
      </c>
      <c r="B234" s="126" t="s">
        <v>7463</v>
      </c>
      <c r="C234" s="200" cm="1">
        <f t="array" ref="C234">IF(ROW() &lt; ROW(INDEX(institutions[resource_ID],ROWS(institutions[resource_ID]))), COUNTIF(INDEX(institutions[resource_ID],1):institutions[[#This Row],[resource_ID]],institutions[[#This Row],[resource_ID]]), "")</f>
        <v>28</v>
      </c>
      <c r="D234" s="126" t="s">
        <v>9004</v>
      </c>
      <c r="E234" s="126"/>
      <c r="F234" s="126"/>
      <c r="G234" s="126"/>
    </row>
    <row r="235" spans="1:7" x14ac:dyDescent="0.25">
      <c r="A235" s="126" t="s">
        <v>9458</v>
      </c>
      <c r="B235" s="126" t="s">
        <v>7463</v>
      </c>
      <c r="C235" s="200" cm="1">
        <f t="array" ref="C235">IF(ROW() &lt; ROW(INDEX(institutions[resource_ID],ROWS(institutions[resource_ID]))), COUNTIF(INDEX(institutions[resource_ID],1):institutions[[#This Row],[resource_ID]],institutions[[#This Row],[resource_ID]]), "")</f>
        <v>29</v>
      </c>
      <c r="D235" s="126" t="s">
        <v>9101</v>
      </c>
      <c r="E235" s="126"/>
      <c r="F235" s="126"/>
      <c r="G235" s="126"/>
    </row>
    <row r="236" spans="1:7" x14ac:dyDescent="0.25">
      <c r="A236" s="126" t="s">
        <v>9458</v>
      </c>
      <c r="B236" s="126" t="s">
        <v>7463</v>
      </c>
      <c r="C236" s="200" cm="1">
        <f t="array" ref="C236">IF(ROW() &lt; ROW(INDEX(institutions[resource_ID],ROWS(institutions[resource_ID]))), COUNTIF(INDEX(institutions[resource_ID],1):institutions[[#This Row],[resource_ID]],institutions[[#This Row],[resource_ID]]), "")</f>
        <v>30</v>
      </c>
      <c r="D236" s="126" t="s">
        <v>9102</v>
      </c>
      <c r="E236" s="126"/>
      <c r="F236" s="126"/>
      <c r="G236" s="126"/>
    </row>
    <row r="237" spans="1:7" x14ac:dyDescent="0.25">
      <c r="A237" s="126" t="s">
        <v>9458</v>
      </c>
      <c r="B237" s="126" t="s">
        <v>7463</v>
      </c>
      <c r="C237" s="200" cm="1">
        <f t="array" ref="C237">IF(ROW() &lt; ROW(INDEX(institutions[resource_ID],ROWS(institutions[resource_ID]))), COUNTIF(INDEX(institutions[resource_ID],1):institutions[[#This Row],[resource_ID]],institutions[[#This Row],[resource_ID]]), "")</f>
        <v>31</v>
      </c>
      <c r="D237" s="126" t="s">
        <v>9103</v>
      </c>
      <c r="E237" s="126"/>
      <c r="F237" s="126"/>
      <c r="G237" s="126"/>
    </row>
    <row r="238" spans="1:7" x14ac:dyDescent="0.25">
      <c r="A238" s="126" t="s">
        <v>9458</v>
      </c>
      <c r="B238" s="126" t="s">
        <v>7463</v>
      </c>
      <c r="C238" s="200" cm="1">
        <f t="array" ref="C238">IF(ROW() &lt; ROW(INDEX(institutions[resource_ID],ROWS(institutions[resource_ID]))), COUNTIF(INDEX(institutions[resource_ID],1):institutions[[#This Row],[resource_ID]],institutions[[#This Row],[resource_ID]]), "")</f>
        <v>32</v>
      </c>
      <c r="D238" s="126" t="s">
        <v>9104</v>
      </c>
      <c r="E238" s="126"/>
      <c r="F238" s="126"/>
      <c r="G238" s="126"/>
    </row>
    <row r="239" spans="1:7" x14ac:dyDescent="0.25">
      <c r="A239" s="126" t="s">
        <v>9458</v>
      </c>
      <c r="B239" s="126" t="s">
        <v>7463</v>
      </c>
      <c r="C239" s="200" cm="1">
        <f t="array" ref="C239">IF(ROW() &lt; ROW(INDEX(institutions[resource_ID],ROWS(institutions[resource_ID]))), COUNTIF(INDEX(institutions[resource_ID],1):institutions[[#This Row],[resource_ID]],institutions[[#This Row],[resource_ID]]), "")</f>
        <v>33</v>
      </c>
      <c r="D239" s="126" t="s">
        <v>9105</v>
      </c>
      <c r="E239" s="126"/>
      <c r="F239" s="126"/>
      <c r="G239" s="126"/>
    </row>
    <row r="240" spans="1:7" x14ac:dyDescent="0.25">
      <c r="A240" s="126" t="s">
        <v>9458</v>
      </c>
      <c r="B240" s="126" t="s">
        <v>7463</v>
      </c>
      <c r="C240" s="200" cm="1">
        <f t="array" ref="C240">IF(ROW() &lt; ROW(INDEX(institutions[resource_ID],ROWS(institutions[resource_ID]))), COUNTIF(INDEX(institutions[resource_ID],1):institutions[[#This Row],[resource_ID]],institutions[[#This Row],[resource_ID]]), "")</f>
        <v>34</v>
      </c>
      <c r="D240" s="126" t="s">
        <v>9106</v>
      </c>
      <c r="E240" s="126"/>
      <c r="F240" s="126"/>
      <c r="G240" s="126"/>
    </row>
    <row r="241" spans="1:7" x14ac:dyDescent="0.25">
      <c r="A241" s="126" t="s">
        <v>9458</v>
      </c>
      <c r="B241" s="126" t="s">
        <v>7463</v>
      </c>
      <c r="C241" s="200" cm="1">
        <f t="array" ref="C241">IF(ROW() &lt; ROW(INDEX(institutions[resource_ID],ROWS(institutions[resource_ID]))), COUNTIF(INDEX(institutions[resource_ID],1):institutions[[#This Row],[resource_ID]],institutions[[#This Row],[resource_ID]]), "")</f>
        <v>35</v>
      </c>
      <c r="D241" s="126" t="s">
        <v>9107</v>
      </c>
      <c r="E241" s="126"/>
      <c r="F241" s="126"/>
      <c r="G241" s="126"/>
    </row>
    <row r="242" spans="1:7" x14ac:dyDescent="0.25">
      <c r="A242" s="126" t="s">
        <v>9458</v>
      </c>
      <c r="B242" s="126" t="s">
        <v>7463</v>
      </c>
      <c r="C242" s="200" cm="1">
        <f t="array" ref="C242">IF(ROW() &lt; ROW(INDEX(institutions[resource_ID],ROWS(institutions[resource_ID]))), COUNTIF(INDEX(institutions[resource_ID],1):institutions[[#This Row],[resource_ID]],institutions[[#This Row],[resource_ID]]), "")</f>
        <v>36</v>
      </c>
      <c r="D242" s="126" t="s">
        <v>9108</v>
      </c>
      <c r="E242" s="126"/>
      <c r="F242" s="126"/>
      <c r="G242" s="126"/>
    </row>
    <row r="243" spans="1:7" x14ac:dyDescent="0.25">
      <c r="A243" s="126" t="s">
        <v>9458</v>
      </c>
      <c r="B243" s="126" t="s">
        <v>7463</v>
      </c>
      <c r="C243" s="200" cm="1">
        <f t="array" ref="C243">IF(ROW() &lt; ROW(INDEX(institutions[resource_ID],ROWS(institutions[resource_ID]))), COUNTIF(INDEX(institutions[resource_ID],1):institutions[[#This Row],[resource_ID]],institutions[[#This Row],[resource_ID]]), "")</f>
        <v>37</v>
      </c>
      <c r="D243" s="126" t="s">
        <v>9109</v>
      </c>
      <c r="E243" s="126"/>
      <c r="F243" s="126"/>
      <c r="G243" s="126"/>
    </row>
    <row r="244" spans="1:7" x14ac:dyDescent="0.25">
      <c r="A244" s="126" t="s">
        <v>9458</v>
      </c>
      <c r="B244" s="126" t="s">
        <v>7463</v>
      </c>
      <c r="C244" s="200" cm="1">
        <f t="array" ref="C244">IF(ROW() &lt; ROW(INDEX(institutions[resource_ID],ROWS(institutions[resource_ID]))), COUNTIF(INDEX(institutions[resource_ID],1):institutions[[#This Row],[resource_ID]],institutions[[#This Row],[resource_ID]]), "")</f>
        <v>38</v>
      </c>
      <c r="D244" s="126" t="s">
        <v>9110</v>
      </c>
      <c r="E244" s="126"/>
      <c r="F244" s="126"/>
      <c r="G244" s="126"/>
    </row>
    <row r="245" spans="1:7" x14ac:dyDescent="0.25">
      <c r="A245" s="126" t="s">
        <v>9458</v>
      </c>
      <c r="B245" s="126" t="s">
        <v>7463</v>
      </c>
      <c r="C245" s="200" cm="1">
        <f t="array" ref="C245">IF(ROW() &lt; ROW(INDEX(institutions[resource_ID],ROWS(institutions[resource_ID]))), COUNTIF(INDEX(institutions[resource_ID],1):institutions[[#This Row],[resource_ID]],institutions[[#This Row],[resource_ID]]), "")</f>
        <v>39</v>
      </c>
      <c r="D245" s="126" t="s">
        <v>9111</v>
      </c>
      <c r="E245" s="126"/>
      <c r="F245" s="126"/>
      <c r="G245" s="126"/>
    </row>
    <row r="246" spans="1:7" x14ac:dyDescent="0.25">
      <c r="A246" s="126" t="s">
        <v>9458</v>
      </c>
      <c r="B246" s="126" t="s">
        <v>7463</v>
      </c>
      <c r="C246" s="200" cm="1">
        <f t="array" ref="C246">IF(ROW() &lt; ROW(INDEX(institutions[resource_ID],ROWS(institutions[resource_ID]))), COUNTIF(INDEX(institutions[resource_ID],1):institutions[[#This Row],[resource_ID]],institutions[[#This Row],[resource_ID]]), "")</f>
        <v>40</v>
      </c>
      <c r="D246" s="126" t="s">
        <v>9158</v>
      </c>
      <c r="E246" s="126"/>
      <c r="F246" s="126"/>
      <c r="G246" s="126"/>
    </row>
    <row r="247" spans="1:7" x14ac:dyDescent="0.25">
      <c r="A247" s="126" t="s">
        <v>9458</v>
      </c>
      <c r="B247" s="126" t="s">
        <v>7463</v>
      </c>
      <c r="C247" s="200" cm="1">
        <f t="array" ref="C247">IF(ROW() &lt; ROW(INDEX(institutions[resource_ID],ROWS(institutions[resource_ID]))), COUNTIF(INDEX(institutions[resource_ID],1):institutions[[#This Row],[resource_ID]],institutions[[#This Row],[resource_ID]]), "")</f>
        <v>41</v>
      </c>
      <c r="D247" s="126" t="s">
        <v>9112</v>
      </c>
      <c r="E247" s="126"/>
      <c r="F247" s="126"/>
      <c r="G247" s="126"/>
    </row>
    <row r="248" spans="1:7" x14ac:dyDescent="0.25">
      <c r="A248" s="126" t="s">
        <v>9459</v>
      </c>
      <c r="B248" s="126" t="s">
        <v>7463</v>
      </c>
      <c r="C248" s="200" cm="1">
        <f t="array" ref="C248">IF(ROW() &lt; ROW(INDEX(institutions[resource_ID],ROWS(institutions[resource_ID]))), COUNTIF(INDEX(institutions[resource_ID],1):institutions[[#This Row],[resource_ID]],institutions[[#This Row],[resource_ID]]), "")</f>
        <v>1</v>
      </c>
      <c r="D248" s="126" t="s">
        <v>8977</v>
      </c>
      <c r="E248" s="126"/>
      <c r="F248" s="126"/>
      <c r="G248" s="126"/>
    </row>
    <row r="249" spans="1:7" x14ac:dyDescent="0.25">
      <c r="A249" s="126" t="s">
        <v>9459</v>
      </c>
      <c r="B249" s="126" t="s">
        <v>7463</v>
      </c>
      <c r="C249" s="200" cm="1">
        <f t="array" ref="C249">IF(ROW() &lt; ROW(INDEX(institutions[resource_ID],ROWS(institutions[resource_ID]))), COUNTIF(INDEX(institutions[resource_ID],1):institutions[[#This Row],[resource_ID]],institutions[[#This Row],[resource_ID]]), "")</f>
        <v>2</v>
      </c>
      <c r="D249" s="126" t="s">
        <v>8978</v>
      </c>
      <c r="E249" s="126"/>
      <c r="F249" s="126"/>
      <c r="G249" s="126"/>
    </row>
    <row r="250" spans="1:7" x14ac:dyDescent="0.25">
      <c r="A250" s="126" t="s">
        <v>9459</v>
      </c>
      <c r="B250" s="126" t="s">
        <v>7463</v>
      </c>
      <c r="C250" s="200" cm="1">
        <f t="array" ref="C250">IF(ROW() &lt; ROW(INDEX(institutions[resource_ID],ROWS(institutions[resource_ID]))), COUNTIF(INDEX(institutions[resource_ID],1):institutions[[#This Row],[resource_ID]],institutions[[#This Row],[resource_ID]]), "")</f>
        <v>3</v>
      </c>
      <c r="D250" s="126" t="s">
        <v>8979</v>
      </c>
      <c r="E250" s="126"/>
      <c r="F250" s="126"/>
      <c r="G250" s="126"/>
    </row>
    <row r="251" spans="1:7" x14ac:dyDescent="0.25">
      <c r="A251" s="126" t="s">
        <v>9459</v>
      </c>
      <c r="B251" s="126" t="s">
        <v>7463</v>
      </c>
      <c r="C251" s="200" cm="1">
        <f t="array" ref="C251">IF(ROW() &lt; ROW(INDEX(institutions[resource_ID],ROWS(institutions[resource_ID]))), COUNTIF(INDEX(institutions[resource_ID],1):institutions[[#This Row],[resource_ID]],institutions[[#This Row],[resource_ID]]), "")</f>
        <v>4</v>
      </c>
      <c r="D251" s="126" t="s">
        <v>8980</v>
      </c>
      <c r="E251" s="126"/>
      <c r="F251" s="126"/>
      <c r="G251" s="126"/>
    </row>
    <row r="252" spans="1:7" x14ac:dyDescent="0.25">
      <c r="A252" s="126" t="s">
        <v>9459</v>
      </c>
      <c r="B252" s="126" t="s">
        <v>7463</v>
      </c>
      <c r="C252" s="200" cm="1">
        <f t="array" ref="C252">IF(ROW() &lt; ROW(INDEX(institutions[resource_ID],ROWS(institutions[resource_ID]))), COUNTIF(INDEX(institutions[resource_ID],1):institutions[[#This Row],[resource_ID]],institutions[[#This Row],[resource_ID]]), "")</f>
        <v>5</v>
      </c>
      <c r="D252" s="126" t="s">
        <v>8981</v>
      </c>
      <c r="E252" s="126"/>
      <c r="F252" s="126"/>
      <c r="G252" s="126"/>
    </row>
    <row r="253" spans="1:7" x14ac:dyDescent="0.25">
      <c r="A253" s="126" t="s">
        <v>9459</v>
      </c>
      <c r="B253" s="126" t="s">
        <v>7463</v>
      </c>
      <c r="C253" s="200" cm="1">
        <f t="array" ref="C253">IF(ROW() &lt; ROW(INDEX(institutions[resource_ID],ROWS(institutions[resource_ID]))), COUNTIF(INDEX(institutions[resource_ID],1):institutions[[#This Row],[resource_ID]],institutions[[#This Row],[resource_ID]]), "")</f>
        <v>6</v>
      </c>
      <c r="D253" s="126" t="s">
        <v>8982</v>
      </c>
      <c r="E253" s="126"/>
      <c r="F253" s="126"/>
      <c r="G253" s="126"/>
    </row>
    <row r="254" spans="1:7" x14ac:dyDescent="0.25">
      <c r="A254" s="126" t="s">
        <v>9459</v>
      </c>
      <c r="B254" s="126" t="s">
        <v>7463</v>
      </c>
      <c r="C254" s="200" cm="1">
        <f t="array" ref="C254">IF(ROW() &lt; ROW(INDEX(institutions[resource_ID],ROWS(institutions[resource_ID]))), COUNTIF(INDEX(institutions[resource_ID],1):institutions[[#This Row],[resource_ID]],institutions[[#This Row],[resource_ID]]), "")</f>
        <v>7</v>
      </c>
      <c r="D254" s="126" t="s">
        <v>8983</v>
      </c>
      <c r="E254" s="126"/>
      <c r="F254" s="126"/>
      <c r="G254" s="126"/>
    </row>
    <row r="255" spans="1:7" x14ac:dyDescent="0.25">
      <c r="A255" s="126" t="s">
        <v>9459</v>
      </c>
      <c r="B255" s="126" t="s">
        <v>7463</v>
      </c>
      <c r="C255" s="200" cm="1">
        <f t="array" ref="C255">IF(ROW() &lt; ROW(INDEX(institutions[resource_ID],ROWS(institutions[resource_ID]))), COUNTIF(INDEX(institutions[resource_ID],1):institutions[[#This Row],[resource_ID]],institutions[[#This Row],[resource_ID]]), "")</f>
        <v>8</v>
      </c>
      <c r="D255" s="126" t="s">
        <v>8984</v>
      </c>
      <c r="E255" s="126"/>
      <c r="F255" s="126"/>
      <c r="G255" s="126"/>
    </row>
    <row r="256" spans="1:7" x14ac:dyDescent="0.25">
      <c r="A256" s="126" t="s">
        <v>9459</v>
      </c>
      <c r="B256" s="126" t="s">
        <v>7463</v>
      </c>
      <c r="C256" s="200" cm="1">
        <f t="array" ref="C256">IF(ROW() &lt; ROW(INDEX(institutions[resource_ID],ROWS(institutions[resource_ID]))), COUNTIF(INDEX(institutions[resource_ID],1):institutions[[#This Row],[resource_ID]],institutions[[#This Row],[resource_ID]]), "")</f>
        <v>9</v>
      </c>
      <c r="D256" s="126" t="s">
        <v>8985</v>
      </c>
      <c r="E256" s="126"/>
      <c r="F256" s="126"/>
      <c r="G256" s="126"/>
    </row>
    <row r="257" spans="1:7" x14ac:dyDescent="0.25">
      <c r="A257" s="126" t="s">
        <v>9459</v>
      </c>
      <c r="B257" s="126" t="s">
        <v>7463</v>
      </c>
      <c r="C257" s="200" cm="1">
        <f t="array" ref="C257">IF(ROW() &lt; ROW(INDEX(institutions[resource_ID],ROWS(institutions[resource_ID]))), COUNTIF(INDEX(institutions[resource_ID],1):institutions[[#This Row],[resource_ID]],institutions[[#This Row],[resource_ID]]), "")</f>
        <v>10</v>
      </c>
      <c r="D257" s="126" t="s">
        <v>8986</v>
      </c>
      <c r="E257" s="126"/>
      <c r="F257" s="126"/>
      <c r="G257" s="126"/>
    </row>
    <row r="258" spans="1:7" x14ac:dyDescent="0.25">
      <c r="A258" s="126" t="s">
        <v>9459</v>
      </c>
      <c r="B258" s="126" t="s">
        <v>7463</v>
      </c>
      <c r="C258" s="200" cm="1">
        <f t="array" ref="C258">IF(ROW() &lt; ROW(INDEX(institutions[resource_ID],ROWS(institutions[resource_ID]))), COUNTIF(INDEX(institutions[resource_ID],1):institutions[[#This Row],[resource_ID]],institutions[[#This Row],[resource_ID]]), "")</f>
        <v>11</v>
      </c>
      <c r="D258" s="126" t="s">
        <v>8987</v>
      </c>
      <c r="E258" s="126"/>
      <c r="F258" s="126"/>
      <c r="G258" s="126"/>
    </row>
    <row r="259" spans="1:7" x14ac:dyDescent="0.25">
      <c r="A259" s="126" t="s">
        <v>9459</v>
      </c>
      <c r="B259" s="126" t="s">
        <v>7463</v>
      </c>
      <c r="C259" s="200" cm="1">
        <f t="array" ref="C259">IF(ROW() &lt; ROW(INDEX(institutions[resource_ID],ROWS(institutions[resource_ID]))), COUNTIF(INDEX(institutions[resource_ID],1):institutions[[#This Row],[resource_ID]],institutions[[#This Row],[resource_ID]]), "")</f>
        <v>12</v>
      </c>
      <c r="D259" s="126" t="s">
        <v>8988</v>
      </c>
      <c r="E259" s="126"/>
      <c r="F259" s="126"/>
      <c r="G259" s="126"/>
    </row>
    <row r="260" spans="1:7" x14ac:dyDescent="0.25">
      <c r="A260" s="126" t="s">
        <v>9459</v>
      </c>
      <c r="B260" s="126" t="s">
        <v>7463</v>
      </c>
      <c r="C260" s="200" cm="1">
        <f t="array" ref="C260">IF(ROW() &lt; ROW(INDEX(institutions[resource_ID],ROWS(institutions[resource_ID]))), COUNTIF(INDEX(institutions[resource_ID],1):institutions[[#This Row],[resource_ID]],institutions[[#This Row],[resource_ID]]), "")</f>
        <v>13</v>
      </c>
      <c r="D260" s="126" t="s">
        <v>8989</v>
      </c>
      <c r="E260" s="126"/>
      <c r="F260" s="126"/>
      <c r="G260" s="126"/>
    </row>
    <row r="261" spans="1:7" x14ac:dyDescent="0.25">
      <c r="A261" s="126" t="s">
        <v>9459</v>
      </c>
      <c r="B261" s="126" t="s">
        <v>7463</v>
      </c>
      <c r="C261" s="200" cm="1">
        <f t="array" ref="C261">IF(ROW() &lt; ROW(INDEX(institutions[resource_ID],ROWS(institutions[resource_ID]))), COUNTIF(INDEX(institutions[resource_ID],1):institutions[[#This Row],[resource_ID]],institutions[[#This Row],[resource_ID]]), "")</f>
        <v>14</v>
      </c>
      <c r="D261" s="126" t="s">
        <v>8990</v>
      </c>
      <c r="E261" s="126"/>
      <c r="F261" s="126"/>
      <c r="G261" s="126"/>
    </row>
    <row r="262" spans="1:7" x14ac:dyDescent="0.25">
      <c r="A262" s="126" t="s">
        <v>9459</v>
      </c>
      <c r="B262" s="126" t="s">
        <v>7463</v>
      </c>
      <c r="C262" s="200" cm="1">
        <f t="array" ref="C262">IF(ROW() &lt; ROW(INDEX(institutions[resource_ID],ROWS(institutions[resource_ID]))), COUNTIF(INDEX(institutions[resource_ID],1):institutions[[#This Row],[resource_ID]],institutions[[#This Row],[resource_ID]]), "")</f>
        <v>15</v>
      </c>
      <c r="D262" s="126" t="s">
        <v>8991</v>
      </c>
      <c r="E262" s="126"/>
      <c r="F262" s="126"/>
      <c r="G262" s="126"/>
    </row>
    <row r="263" spans="1:7" x14ac:dyDescent="0.25">
      <c r="A263" s="126" t="s">
        <v>9459</v>
      </c>
      <c r="B263" s="126" t="s">
        <v>7463</v>
      </c>
      <c r="C263" s="200" cm="1">
        <f t="array" ref="C263">IF(ROW() &lt; ROW(INDEX(institutions[resource_ID],ROWS(institutions[resource_ID]))), COUNTIF(INDEX(institutions[resource_ID],1):institutions[[#This Row],[resource_ID]],institutions[[#This Row],[resource_ID]]), "")</f>
        <v>16</v>
      </c>
      <c r="D263" s="126" t="s">
        <v>8992</v>
      </c>
      <c r="E263" s="126"/>
      <c r="F263" s="126"/>
      <c r="G263" s="126"/>
    </row>
    <row r="264" spans="1:7" x14ac:dyDescent="0.25">
      <c r="A264" s="126" t="s">
        <v>9459</v>
      </c>
      <c r="B264" s="126" t="s">
        <v>7463</v>
      </c>
      <c r="C264" s="200" cm="1">
        <f t="array" ref="C264">IF(ROW() &lt; ROW(INDEX(institutions[resource_ID],ROWS(institutions[resource_ID]))), COUNTIF(INDEX(institutions[resource_ID],1):institutions[[#This Row],[resource_ID]],institutions[[#This Row],[resource_ID]]), "")</f>
        <v>17</v>
      </c>
      <c r="D264" s="126" t="s">
        <v>8993</v>
      </c>
      <c r="E264" s="126"/>
      <c r="F264" s="126"/>
      <c r="G264" s="126"/>
    </row>
    <row r="265" spans="1:7" x14ac:dyDescent="0.25">
      <c r="A265" s="126" t="s">
        <v>9459</v>
      </c>
      <c r="B265" s="126" t="s">
        <v>7463</v>
      </c>
      <c r="C265" s="200" cm="1">
        <f t="array" ref="C265">IF(ROW() &lt; ROW(INDEX(institutions[resource_ID],ROWS(institutions[resource_ID]))), COUNTIF(INDEX(institutions[resource_ID],1):institutions[[#This Row],[resource_ID]],institutions[[#This Row],[resource_ID]]), "")</f>
        <v>18</v>
      </c>
      <c r="D265" s="126" t="s">
        <v>8994</v>
      </c>
      <c r="E265" s="126"/>
      <c r="F265" s="126"/>
      <c r="G265" s="126"/>
    </row>
    <row r="266" spans="1:7" x14ac:dyDescent="0.25">
      <c r="A266" s="126" t="s">
        <v>9459</v>
      </c>
      <c r="B266" s="126" t="s">
        <v>7463</v>
      </c>
      <c r="C266" s="200" cm="1">
        <f t="array" ref="C266">IF(ROW() &lt; ROW(INDEX(institutions[resource_ID],ROWS(institutions[resource_ID]))), COUNTIF(INDEX(institutions[resource_ID],1):institutions[[#This Row],[resource_ID]],institutions[[#This Row],[resource_ID]]), "")</f>
        <v>19</v>
      </c>
      <c r="D266" s="126" t="s">
        <v>8995</v>
      </c>
      <c r="E266" s="126"/>
      <c r="F266" s="126"/>
      <c r="G266" s="126"/>
    </row>
    <row r="267" spans="1:7" x14ac:dyDescent="0.25">
      <c r="A267" s="126" t="s">
        <v>9459</v>
      </c>
      <c r="B267" s="126" t="s">
        <v>7463</v>
      </c>
      <c r="C267" s="200" cm="1">
        <f t="array" ref="C267">IF(ROW() &lt; ROW(INDEX(institutions[resource_ID],ROWS(institutions[resource_ID]))), COUNTIF(INDEX(institutions[resource_ID],1):institutions[[#This Row],[resource_ID]],institutions[[#This Row],[resource_ID]]), "")</f>
        <v>20</v>
      </c>
      <c r="D267" s="126" t="s">
        <v>8996</v>
      </c>
      <c r="E267" s="126"/>
      <c r="F267" s="126"/>
      <c r="G267" s="126"/>
    </row>
    <row r="268" spans="1:7" x14ac:dyDescent="0.25">
      <c r="A268" s="126" t="s">
        <v>9459</v>
      </c>
      <c r="B268" s="126" t="s">
        <v>7463</v>
      </c>
      <c r="C268" s="200" cm="1">
        <f t="array" ref="C268">IF(ROW() &lt; ROW(INDEX(institutions[resource_ID],ROWS(institutions[resource_ID]))), COUNTIF(INDEX(institutions[resource_ID],1):institutions[[#This Row],[resource_ID]],institutions[[#This Row],[resource_ID]]), "")</f>
        <v>21</v>
      </c>
      <c r="D268" s="126" t="s">
        <v>8997</v>
      </c>
      <c r="E268" s="126"/>
      <c r="F268" s="126"/>
      <c r="G268" s="126"/>
    </row>
    <row r="269" spans="1:7" x14ac:dyDescent="0.25">
      <c r="A269" s="126" t="s">
        <v>9459</v>
      </c>
      <c r="B269" s="126" t="s">
        <v>7463</v>
      </c>
      <c r="C269" s="200" cm="1">
        <f t="array" ref="C269">IF(ROW() &lt; ROW(INDEX(institutions[resource_ID],ROWS(institutions[resource_ID]))), COUNTIF(INDEX(institutions[resource_ID],1):institutions[[#This Row],[resource_ID]],institutions[[#This Row],[resource_ID]]), "")</f>
        <v>22</v>
      </c>
      <c r="D269" s="126" t="s">
        <v>8998</v>
      </c>
      <c r="E269" s="126"/>
      <c r="F269" s="126"/>
      <c r="G269" s="126"/>
    </row>
    <row r="270" spans="1:7" x14ac:dyDescent="0.25">
      <c r="A270" s="126" t="s">
        <v>9459</v>
      </c>
      <c r="B270" s="126" t="s">
        <v>7463</v>
      </c>
      <c r="C270" s="200" cm="1">
        <f t="array" ref="C270">IF(ROW() &lt; ROW(INDEX(institutions[resource_ID],ROWS(institutions[resource_ID]))), COUNTIF(INDEX(institutions[resource_ID],1):institutions[[#This Row],[resource_ID]],institutions[[#This Row],[resource_ID]]), "")</f>
        <v>23</v>
      </c>
      <c r="D270" s="126" t="s">
        <v>8999</v>
      </c>
      <c r="E270" s="126"/>
      <c r="F270" s="126"/>
      <c r="G270" s="126"/>
    </row>
    <row r="271" spans="1:7" x14ac:dyDescent="0.25">
      <c r="A271" s="126" t="s">
        <v>9459</v>
      </c>
      <c r="B271" s="126" t="s">
        <v>7463</v>
      </c>
      <c r="C271" s="200" cm="1">
        <f t="array" ref="C271">IF(ROW() &lt; ROW(INDEX(institutions[resource_ID],ROWS(institutions[resource_ID]))), COUNTIF(INDEX(institutions[resource_ID],1):institutions[[#This Row],[resource_ID]],institutions[[#This Row],[resource_ID]]), "")</f>
        <v>24</v>
      </c>
      <c r="D271" s="126" t="s">
        <v>9000</v>
      </c>
      <c r="E271" s="126"/>
      <c r="F271" s="126"/>
      <c r="G271" s="126"/>
    </row>
    <row r="272" spans="1:7" x14ac:dyDescent="0.25">
      <c r="A272" s="126" t="s">
        <v>9459</v>
      </c>
      <c r="B272" s="126" t="s">
        <v>7463</v>
      </c>
      <c r="C272" s="200" cm="1">
        <f t="array" ref="C272">IF(ROW() &lt; ROW(INDEX(institutions[resource_ID],ROWS(institutions[resource_ID]))), COUNTIF(INDEX(institutions[resource_ID],1):institutions[[#This Row],[resource_ID]],institutions[[#This Row],[resource_ID]]), "")</f>
        <v>25</v>
      </c>
      <c r="D272" s="126" t="s">
        <v>9001</v>
      </c>
      <c r="E272" s="126"/>
      <c r="F272" s="126"/>
      <c r="G272" s="126"/>
    </row>
    <row r="273" spans="1:7" x14ac:dyDescent="0.25">
      <c r="A273" s="126" t="s">
        <v>9459</v>
      </c>
      <c r="B273" s="126" t="s">
        <v>7463</v>
      </c>
      <c r="C273" s="200" cm="1">
        <f t="array" ref="C273">IF(ROW() &lt; ROW(INDEX(institutions[resource_ID],ROWS(institutions[resource_ID]))), COUNTIF(INDEX(institutions[resource_ID],1):institutions[[#This Row],[resource_ID]],institutions[[#This Row],[resource_ID]]), "")</f>
        <v>26</v>
      </c>
      <c r="D273" s="126" t="s">
        <v>9002</v>
      </c>
      <c r="E273" s="126"/>
      <c r="F273" s="126"/>
      <c r="G273" s="126"/>
    </row>
    <row r="274" spans="1:7" x14ac:dyDescent="0.25">
      <c r="A274" s="126" t="s">
        <v>9459</v>
      </c>
      <c r="B274" s="126" t="s">
        <v>7463</v>
      </c>
      <c r="C274" s="200" cm="1">
        <f t="array" ref="C274">IF(ROW() &lt; ROW(INDEX(institutions[resource_ID],ROWS(institutions[resource_ID]))), COUNTIF(INDEX(institutions[resource_ID],1):institutions[[#This Row],[resource_ID]],institutions[[#This Row],[resource_ID]]), "")</f>
        <v>27</v>
      </c>
      <c r="D274" s="126" t="s">
        <v>9003</v>
      </c>
      <c r="E274" s="126"/>
      <c r="F274" s="126"/>
      <c r="G274" s="126"/>
    </row>
    <row r="275" spans="1:7" x14ac:dyDescent="0.25">
      <c r="A275" s="126" t="s">
        <v>9459</v>
      </c>
      <c r="B275" s="126" t="s">
        <v>7463</v>
      </c>
      <c r="C275" s="200" cm="1">
        <f t="array" ref="C275">IF(ROW() &lt; ROW(INDEX(institutions[resource_ID],ROWS(institutions[resource_ID]))), COUNTIF(INDEX(institutions[resource_ID],1):institutions[[#This Row],[resource_ID]],institutions[[#This Row],[resource_ID]]), "")</f>
        <v>28</v>
      </c>
      <c r="D275" s="126" t="s">
        <v>9004</v>
      </c>
      <c r="E275" s="126"/>
      <c r="F275" s="126"/>
      <c r="G275" s="126"/>
    </row>
    <row r="276" spans="1:7" x14ac:dyDescent="0.25">
      <c r="A276" s="126" t="s">
        <v>9459</v>
      </c>
      <c r="B276" s="126" t="s">
        <v>7463</v>
      </c>
      <c r="C276" s="200" cm="1">
        <f t="array" ref="C276">IF(ROW() &lt; ROW(INDEX(institutions[resource_ID],ROWS(institutions[resource_ID]))), COUNTIF(INDEX(institutions[resource_ID],1):institutions[[#This Row],[resource_ID]],institutions[[#This Row],[resource_ID]]), "")</f>
        <v>29</v>
      </c>
      <c r="D276" s="126" t="s">
        <v>9101</v>
      </c>
      <c r="E276" s="126"/>
      <c r="F276" s="126"/>
      <c r="G276" s="126"/>
    </row>
    <row r="277" spans="1:7" x14ac:dyDescent="0.25">
      <c r="A277" s="126" t="s">
        <v>9459</v>
      </c>
      <c r="B277" s="126" t="s">
        <v>7463</v>
      </c>
      <c r="C277" s="200" cm="1">
        <f t="array" ref="C277">IF(ROW() &lt; ROW(INDEX(institutions[resource_ID],ROWS(institutions[resource_ID]))), COUNTIF(INDEX(institutions[resource_ID],1):institutions[[#This Row],[resource_ID]],institutions[[#This Row],[resource_ID]]), "")</f>
        <v>30</v>
      </c>
      <c r="D277" s="126" t="s">
        <v>9102</v>
      </c>
      <c r="E277" s="126"/>
      <c r="F277" s="126"/>
      <c r="G277" s="126"/>
    </row>
    <row r="278" spans="1:7" x14ac:dyDescent="0.25">
      <c r="A278" s="126" t="s">
        <v>9459</v>
      </c>
      <c r="B278" s="126" t="s">
        <v>7463</v>
      </c>
      <c r="C278" s="200" cm="1">
        <f t="array" ref="C278">IF(ROW() &lt; ROW(INDEX(institutions[resource_ID],ROWS(institutions[resource_ID]))), COUNTIF(INDEX(institutions[resource_ID],1):institutions[[#This Row],[resource_ID]],institutions[[#This Row],[resource_ID]]), "")</f>
        <v>31</v>
      </c>
      <c r="D278" s="126" t="s">
        <v>9103</v>
      </c>
      <c r="E278" s="126"/>
      <c r="F278" s="126"/>
      <c r="G278" s="126"/>
    </row>
    <row r="279" spans="1:7" x14ac:dyDescent="0.25">
      <c r="A279" s="126" t="s">
        <v>9459</v>
      </c>
      <c r="B279" s="126" t="s">
        <v>7463</v>
      </c>
      <c r="C279" s="200" cm="1">
        <f t="array" ref="C279">IF(ROW() &lt; ROW(INDEX(institutions[resource_ID],ROWS(institutions[resource_ID]))), COUNTIF(INDEX(institutions[resource_ID],1):institutions[[#This Row],[resource_ID]],institutions[[#This Row],[resource_ID]]), "")</f>
        <v>32</v>
      </c>
      <c r="D279" s="126" t="s">
        <v>9104</v>
      </c>
      <c r="E279" s="126"/>
      <c r="F279" s="126"/>
      <c r="G279" s="126"/>
    </row>
    <row r="280" spans="1:7" x14ac:dyDescent="0.25">
      <c r="A280" s="126" t="s">
        <v>9459</v>
      </c>
      <c r="B280" s="126" t="s">
        <v>7463</v>
      </c>
      <c r="C280" s="200" cm="1">
        <f t="array" ref="C280">IF(ROW() &lt; ROW(INDEX(institutions[resource_ID],ROWS(institutions[resource_ID]))), COUNTIF(INDEX(institutions[resource_ID],1):institutions[[#This Row],[resource_ID]],institutions[[#This Row],[resource_ID]]), "")</f>
        <v>33</v>
      </c>
      <c r="D280" s="126" t="s">
        <v>9105</v>
      </c>
      <c r="E280" s="126"/>
      <c r="F280" s="126"/>
      <c r="G280" s="126"/>
    </row>
    <row r="281" spans="1:7" x14ac:dyDescent="0.25">
      <c r="A281" s="126" t="s">
        <v>9459</v>
      </c>
      <c r="B281" s="126" t="s">
        <v>7463</v>
      </c>
      <c r="C281" s="200" cm="1">
        <f t="array" ref="C281">IF(ROW() &lt; ROW(INDEX(institutions[resource_ID],ROWS(institutions[resource_ID]))), COUNTIF(INDEX(institutions[resource_ID],1):institutions[[#This Row],[resource_ID]],institutions[[#This Row],[resource_ID]]), "")</f>
        <v>34</v>
      </c>
      <c r="D281" s="126" t="s">
        <v>9106</v>
      </c>
      <c r="E281" s="126"/>
      <c r="F281" s="126"/>
      <c r="G281" s="126"/>
    </row>
    <row r="282" spans="1:7" x14ac:dyDescent="0.25">
      <c r="A282" s="126" t="s">
        <v>9459</v>
      </c>
      <c r="B282" s="126" t="s">
        <v>7463</v>
      </c>
      <c r="C282" s="200" cm="1">
        <f t="array" ref="C282">IF(ROW() &lt; ROW(INDEX(institutions[resource_ID],ROWS(institutions[resource_ID]))), COUNTIF(INDEX(institutions[resource_ID],1):institutions[[#This Row],[resource_ID]],institutions[[#This Row],[resource_ID]]), "")</f>
        <v>35</v>
      </c>
      <c r="D282" s="126" t="s">
        <v>9107</v>
      </c>
      <c r="E282" s="126"/>
      <c r="F282" s="126"/>
      <c r="G282" s="126"/>
    </row>
    <row r="283" spans="1:7" x14ac:dyDescent="0.25">
      <c r="A283" s="126" t="s">
        <v>9459</v>
      </c>
      <c r="B283" s="126" t="s">
        <v>7463</v>
      </c>
      <c r="C283" s="200" cm="1">
        <f t="array" ref="C283">IF(ROW() &lt; ROW(INDEX(institutions[resource_ID],ROWS(institutions[resource_ID]))), COUNTIF(INDEX(institutions[resource_ID],1):institutions[[#This Row],[resource_ID]],institutions[[#This Row],[resource_ID]]), "")</f>
        <v>36</v>
      </c>
      <c r="D283" s="126" t="s">
        <v>9108</v>
      </c>
      <c r="E283" s="126"/>
      <c r="F283" s="126"/>
      <c r="G283" s="126"/>
    </row>
    <row r="284" spans="1:7" x14ac:dyDescent="0.25">
      <c r="A284" s="126" t="s">
        <v>9459</v>
      </c>
      <c r="B284" s="126" t="s">
        <v>7463</v>
      </c>
      <c r="C284" s="200" cm="1">
        <f t="array" ref="C284">IF(ROW() &lt; ROW(INDEX(institutions[resource_ID],ROWS(institutions[resource_ID]))), COUNTIF(INDEX(institutions[resource_ID],1):institutions[[#This Row],[resource_ID]],institutions[[#This Row],[resource_ID]]), "")</f>
        <v>37</v>
      </c>
      <c r="D284" s="126" t="s">
        <v>9109</v>
      </c>
      <c r="E284" s="126"/>
      <c r="F284" s="126"/>
      <c r="G284" s="126"/>
    </row>
    <row r="285" spans="1:7" x14ac:dyDescent="0.25">
      <c r="A285" s="126" t="s">
        <v>9459</v>
      </c>
      <c r="B285" s="126" t="s">
        <v>7463</v>
      </c>
      <c r="C285" s="200" cm="1">
        <f t="array" ref="C285">IF(ROW() &lt; ROW(INDEX(institutions[resource_ID],ROWS(institutions[resource_ID]))), COUNTIF(INDEX(institutions[resource_ID],1):institutions[[#This Row],[resource_ID]],institutions[[#This Row],[resource_ID]]), "")</f>
        <v>38</v>
      </c>
      <c r="D285" s="126" t="s">
        <v>9110</v>
      </c>
      <c r="E285" s="126"/>
      <c r="F285" s="126"/>
      <c r="G285" s="126"/>
    </row>
    <row r="286" spans="1:7" x14ac:dyDescent="0.25">
      <c r="A286" s="126" t="s">
        <v>9459</v>
      </c>
      <c r="B286" s="126" t="s">
        <v>7463</v>
      </c>
      <c r="C286" s="200" cm="1">
        <f t="array" ref="C286">IF(ROW() &lt; ROW(INDEX(institutions[resource_ID],ROWS(institutions[resource_ID]))), COUNTIF(INDEX(institutions[resource_ID],1):institutions[[#This Row],[resource_ID]],institutions[[#This Row],[resource_ID]]), "")</f>
        <v>39</v>
      </c>
      <c r="D286" s="126" t="s">
        <v>9111</v>
      </c>
      <c r="E286" s="126"/>
      <c r="F286" s="126"/>
      <c r="G286" s="126"/>
    </row>
    <row r="287" spans="1:7" x14ac:dyDescent="0.25">
      <c r="A287" s="126" t="s">
        <v>9459</v>
      </c>
      <c r="B287" s="126" t="s">
        <v>7463</v>
      </c>
      <c r="C287" s="200" cm="1">
        <f t="array" ref="C287">IF(ROW() &lt; ROW(INDEX(institutions[resource_ID],ROWS(institutions[resource_ID]))), COUNTIF(INDEX(institutions[resource_ID],1):institutions[[#This Row],[resource_ID]],institutions[[#This Row],[resource_ID]]), "")</f>
        <v>40</v>
      </c>
      <c r="D287" s="126" t="s">
        <v>9158</v>
      </c>
      <c r="E287" s="126"/>
      <c r="F287" s="126"/>
      <c r="G287" s="126"/>
    </row>
    <row r="288" spans="1:7" x14ac:dyDescent="0.25">
      <c r="A288" s="126" t="s">
        <v>9459</v>
      </c>
      <c r="B288" s="126" t="s">
        <v>7463</v>
      </c>
      <c r="C288" s="200" cm="1">
        <f t="array" ref="C288">IF(ROW() &lt; ROW(INDEX(institutions[resource_ID],ROWS(institutions[resource_ID]))), COUNTIF(INDEX(institutions[resource_ID],1):institutions[[#This Row],[resource_ID]],institutions[[#This Row],[resource_ID]]), "")</f>
        <v>41</v>
      </c>
      <c r="D288" s="126" t="s">
        <v>9112</v>
      </c>
      <c r="E288" s="126"/>
      <c r="F288" s="126"/>
      <c r="G288" s="126"/>
    </row>
    <row r="289" spans="1:7" x14ac:dyDescent="0.25">
      <c r="A289" s="126" t="s">
        <v>9460</v>
      </c>
      <c r="B289" s="126" t="s">
        <v>7463</v>
      </c>
      <c r="C289" s="200" cm="1">
        <f t="array" ref="C289">IF(ROW() &lt; ROW(INDEX(institutions[resource_ID],ROWS(institutions[resource_ID]))), COUNTIF(INDEX(institutions[resource_ID],1):institutions[[#This Row],[resource_ID]],institutions[[#This Row],[resource_ID]]), "")</f>
        <v>1</v>
      </c>
      <c r="D289" s="126" t="s">
        <v>8977</v>
      </c>
      <c r="E289" s="126"/>
      <c r="F289" s="126"/>
      <c r="G289" s="126"/>
    </row>
    <row r="290" spans="1:7" x14ac:dyDescent="0.25">
      <c r="A290" s="126" t="s">
        <v>9460</v>
      </c>
      <c r="B290" s="126" t="s">
        <v>7463</v>
      </c>
      <c r="C290" s="200" cm="1">
        <f t="array" ref="C290">IF(ROW() &lt; ROW(INDEX(institutions[resource_ID],ROWS(institutions[resource_ID]))), COUNTIF(INDEX(institutions[resource_ID],1):institutions[[#This Row],[resource_ID]],institutions[[#This Row],[resource_ID]]), "")</f>
        <v>2</v>
      </c>
      <c r="D290" s="126" t="s">
        <v>8978</v>
      </c>
      <c r="E290" s="126"/>
      <c r="F290" s="126"/>
      <c r="G290" s="126"/>
    </row>
    <row r="291" spans="1:7" x14ac:dyDescent="0.25">
      <c r="A291" s="126" t="s">
        <v>9460</v>
      </c>
      <c r="B291" s="126" t="s">
        <v>7463</v>
      </c>
      <c r="C291" s="200" cm="1">
        <f t="array" ref="C291">IF(ROW() &lt; ROW(INDEX(institutions[resource_ID],ROWS(institutions[resource_ID]))), COUNTIF(INDEX(institutions[resource_ID],1):institutions[[#This Row],[resource_ID]],institutions[[#This Row],[resource_ID]]), "")</f>
        <v>3</v>
      </c>
      <c r="D291" s="126" t="s">
        <v>8979</v>
      </c>
      <c r="E291" s="126"/>
      <c r="F291" s="126"/>
      <c r="G291" s="126"/>
    </row>
    <row r="292" spans="1:7" x14ac:dyDescent="0.25">
      <c r="A292" s="126" t="s">
        <v>9460</v>
      </c>
      <c r="B292" s="126" t="s">
        <v>7463</v>
      </c>
      <c r="C292" s="200" cm="1">
        <f t="array" ref="C292">IF(ROW() &lt; ROW(INDEX(institutions[resource_ID],ROWS(institutions[resource_ID]))), COUNTIF(INDEX(institutions[resource_ID],1):institutions[[#This Row],[resource_ID]],institutions[[#This Row],[resource_ID]]), "")</f>
        <v>4</v>
      </c>
      <c r="D292" s="126" t="s">
        <v>8980</v>
      </c>
      <c r="E292" s="126"/>
      <c r="F292" s="126"/>
      <c r="G292" s="126"/>
    </row>
    <row r="293" spans="1:7" x14ac:dyDescent="0.25">
      <c r="A293" s="126" t="s">
        <v>9460</v>
      </c>
      <c r="B293" s="126" t="s">
        <v>7463</v>
      </c>
      <c r="C293" s="200" cm="1">
        <f t="array" ref="C293">IF(ROW() &lt; ROW(INDEX(institutions[resource_ID],ROWS(institutions[resource_ID]))), COUNTIF(INDEX(institutions[resource_ID],1):institutions[[#This Row],[resource_ID]],institutions[[#This Row],[resource_ID]]), "")</f>
        <v>5</v>
      </c>
      <c r="D293" s="126" t="s">
        <v>8981</v>
      </c>
      <c r="E293" s="126"/>
      <c r="F293" s="126"/>
      <c r="G293" s="126"/>
    </row>
    <row r="294" spans="1:7" x14ac:dyDescent="0.25">
      <c r="A294" s="126" t="s">
        <v>9460</v>
      </c>
      <c r="B294" s="126" t="s">
        <v>7463</v>
      </c>
      <c r="C294" s="200" cm="1">
        <f t="array" ref="C294">IF(ROW() &lt; ROW(INDEX(institutions[resource_ID],ROWS(institutions[resource_ID]))), COUNTIF(INDEX(institutions[resource_ID],1):institutions[[#This Row],[resource_ID]],institutions[[#This Row],[resource_ID]]), "")</f>
        <v>6</v>
      </c>
      <c r="D294" s="126" t="s">
        <v>8982</v>
      </c>
      <c r="E294" s="126"/>
      <c r="F294" s="126"/>
      <c r="G294" s="126"/>
    </row>
    <row r="295" spans="1:7" x14ac:dyDescent="0.25">
      <c r="A295" s="126" t="s">
        <v>9460</v>
      </c>
      <c r="B295" s="126" t="s">
        <v>7463</v>
      </c>
      <c r="C295" s="200" cm="1">
        <f t="array" ref="C295">IF(ROW() &lt; ROW(INDEX(institutions[resource_ID],ROWS(institutions[resource_ID]))), COUNTIF(INDEX(institutions[resource_ID],1):institutions[[#This Row],[resource_ID]],institutions[[#This Row],[resource_ID]]), "")</f>
        <v>7</v>
      </c>
      <c r="D295" s="126" t="s">
        <v>8983</v>
      </c>
      <c r="E295" s="126"/>
      <c r="F295" s="126"/>
      <c r="G295" s="126"/>
    </row>
    <row r="296" spans="1:7" x14ac:dyDescent="0.25">
      <c r="A296" s="126" t="s">
        <v>9460</v>
      </c>
      <c r="B296" s="126" t="s">
        <v>7463</v>
      </c>
      <c r="C296" s="200" cm="1">
        <f t="array" ref="C296">IF(ROW() &lt; ROW(INDEX(institutions[resource_ID],ROWS(institutions[resource_ID]))), COUNTIF(INDEX(institutions[resource_ID],1):institutions[[#This Row],[resource_ID]],institutions[[#This Row],[resource_ID]]), "")</f>
        <v>8</v>
      </c>
      <c r="D296" s="126" t="s">
        <v>8984</v>
      </c>
      <c r="E296" s="126"/>
      <c r="F296" s="126"/>
      <c r="G296" s="126"/>
    </row>
    <row r="297" spans="1:7" x14ac:dyDescent="0.25">
      <c r="A297" s="126" t="s">
        <v>9460</v>
      </c>
      <c r="B297" s="126" t="s">
        <v>7463</v>
      </c>
      <c r="C297" s="200" cm="1">
        <f t="array" ref="C297">IF(ROW() &lt; ROW(INDEX(institutions[resource_ID],ROWS(institutions[resource_ID]))), COUNTIF(INDEX(institutions[resource_ID],1):institutions[[#This Row],[resource_ID]],institutions[[#This Row],[resource_ID]]), "")</f>
        <v>9</v>
      </c>
      <c r="D297" s="126" t="s">
        <v>8985</v>
      </c>
      <c r="E297" s="126"/>
      <c r="F297" s="126"/>
      <c r="G297" s="126"/>
    </row>
    <row r="298" spans="1:7" x14ac:dyDescent="0.25">
      <c r="A298" s="126" t="s">
        <v>9460</v>
      </c>
      <c r="B298" s="126" t="s">
        <v>7463</v>
      </c>
      <c r="C298" s="200" cm="1">
        <f t="array" ref="C298">IF(ROW() &lt; ROW(INDEX(institutions[resource_ID],ROWS(institutions[resource_ID]))), COUNTIF(INDEX(institutions[resource_ID],1):institutions[[#This Row],[resource_ID]],institutions[[#This Row],[resource_ID]]), "")</f>
        <v>10</v>
      </c>
      <c r="D298" s="126" t="s">
        <v>8986</v>
      </c>
      <c r="E298" s="126"/>
      <c r="F298" s="126"/>
      <c r="G298" s="126"/>
    </row>
    <row r="299" spans="1:7" x14ac:dyDescent="0.25">
      <c r="A299" s="126" t="s">
        <v>9460</v>
      </c>
      <c r="B299" s="126" t="s">
        <v>7463</v>
      </c>
      <c r="C299" s="200" cm="1">
        <f t="array" ref="C299">IF(ROW() &lt; ROW(INDEX(institutions[resource_ID],ROWS(institutions[resource_ID]))), COUNTIF(INDEX(institutions[resource_ID],1):institutions[[#This Row],[resource_ID]],institutions[[#This Row],[resource_ID]]), "")</f>
        <v>11</v>
      </c>
      <c r="D299" s="126" t="s">
        <v>8987</v>
      </c>
      <c r="E299" s="126"/>
      <c r="F299" s="126"/>
      <c r="G299" s="126"/>
    </row>
    <row r="300" spans="1:7" x14ac:dyDescent="0.25">
      <c r="A300" s="126" t="s">
        <v>9460</v>
      </c>
      <c r="B300" s="126" t="s">
        <v>7463</v>
      </c>
      <c r="C300" s="200" cm="1">
        <f t="array" ref="C300">IF(ROW() &lt; ROW(INDEX(institutions[resource_ID],ROWS(institutions[resource_ID]))), COUNTIF(INDEX(institutions[resource_ID],1):institutions[[#This Row],[resource_ID]],institutions[[#This Row],[resource_ID]]), "")</f>
        <v>12</v>
      </c>
      <c r="D300" s="126" t="s">
        <v>8988</v>
      </c>
      <c r="E300" s="126"/>
      <c r="F300" s="126"/>
      <c r="G300" s="126"/>
    </row>
    <row r="301" spans="1:7" x14ac:dyDescent="0.25">
      <c r="A301" s="126" t="s">
        <v>9460</v>
      </c>
      <c r="B301" s="126" t="s">
        <v>7463</v>
      </c>
      <c r="C301" s="200" cm="1">
        <f t="array" ref="C301">IF(ROW() &lt; ROW(INDEX(institutions[resource_ID],ROWS(institutions[resource_ID]))), COUNTIF(INDEX(institutions[resource_ID],1):institutions[[#This Row],[resource_ID]],institutions[[#This Row],[resource_ID]]), "")</f>
        <v>13</v>
      </c>
      <c r="D301" s="126" t="s">
        <v>8989</v>
      </c>
      <c r="E301" s="126"/>
      <c r="F301" s="126"/>
      <c r="G301" s="126"/>
    </row>
    <row r="302" spans="1:7" x14ac:dyDescent="0.25">
      <c r="A302" s="126" t="s">
        <v>9460</v>
      </c>
      <c r="B302" s="126" t="s">
        <v>7463</v>
      </c>
      <c r="C302" s="200" cm="1">
        <f t="array" ref="C302">IF(ROW() &lt; ROW(INDEX(institutions[resource_ID],ROWS(institutions[resource_ID]))), COUNTIF(INDEX(institutions[resource_ID],1):institutions[[#This Row],[resource_ID]],institutions[[#This Row],[resource_ID]]), "")</f>
        <v>14</v>
      </c>
      <c r="D302" s="126" t="s">
        <v>8990</v>
      </c>
      <c r="E302" s="126"/>
      <c r="F302" s="126"/>
      <c r="G302" s="126"/>
    </row>
    <row r="303" spans="1:7" x14ac:dyDescent="0.25">
      <c r="A303" s="126" t="s">
        <v>9460</v>
      </c>
      <c r="B303" s="126" t="s">
        <v>7463</v>
      </c>
      <c r="C303" s="200" cm="1">
        <f t="array" ref="C303">IF(ROW() &lt; ROW(INDEX(institutions[resource_ID],ROWS(institutions[resource_ID]))), COUNTIF(INDEX(institutions[resource_ID],1):institutions[[#This Row],[resource_ID]],institutions[[#This Row],[resource_ID]]), "")</f>
        <v>15</v>
      </c>
      <c r="D303" s="126" t="s">
        <v>8991</v>
      </c>
      <c r="E303" s="126"/>
      <c r="F303" s="126"/>
      <c r="G303" s="126"/>
    </row>
    <row r="304" spans="1:7" x14ac:dyDescent="0.25">
      <c r="A304" s="126" t="s">
        <v>9460</v>
      </c>
      <c r="B304" s="126" t="s">
        <v>7463</v>
      </c>
      <c r="C304" s="200" cm="1">
        <f t="array" ref="C304">IF(ROW() &lt; ROW(INDEX(institutions[resource_ID],ROWS(institutions[resource_ID]))), COUNTIF(INDEX(institutions[resource_ID],1):institutions[[#This Row],[resource_ID]],institutions[[#This Row],[resource_ID]]), "")</f>
        <v>16</v>
      </c>
      <c r="D304" s="126" t="s">
        <v>8992</v>
      </c>
      <c r="E304" s="126"/>
      <c r="F304" s="126"/>
      <c r="G304" s="126"/>
    </row>
    <row r="305" spans="1:7" x14ac:dyDescent="0.25">
      <c r="A305" s="126" t="s">
        <v>9460</v>
      </c>
      <c r="B305" s="126" t="s">
        <v>7463</v>
      </c>
      <c r="C305" s="200" cm="1">
        <f t="array" ref="C305">IF(ROW() &lt; ROW(INDEX(institutions[resource_ID],ROWS(institutions[resource_ID]))), COUNTIF(INDEX(institutions[resource_ID],1):institutions[[#This Row],[resource_ID]],institutions[[#This Row],[resource_ID]]), "")</f>
        <v>17</v>
      </c>
      <c r="D305" s="126" t="s">
        <v>8993</v>
      </c>
      <c r="E305" s="126"/>
      <c r="F305" s="126"/>
      <c r="G305" s="126"/>
    </row>
    <row r="306" spans="1:7" x14ac:dyDescent="0.25">
      <c r="A306" s="126" t="s">
        <v>9460</v>
      </c>
      <c r="B306" s="126" t="s">
        <v>7463</v>
      </c>
      <c r="C306" s="200" cm="1">
        <f t="array" ref="C306">IF(ROW() &lt; ROW(INDEX(institutions[resource_ID],ROWS(institutions[resource_ID]))), COUNTIF(INDEX(institutions[resource_ID],1):institutions[[#This Row],[resource_ID]],institutions[[#This Row],[resource_ID]]), "")</f>
        <v>18</v>
      </c>
      <c r="D306" s="126" t="s">
        <v>8994</v>
      </c>
      <c r="E306" s="126"/>
      <c r="F306" s="126"/>
      <c r="G306" s="126"/>
    </row>
    <row r="307" spans="1:7" x14ac:dyDescent="0.25">
      <c r="A307" s="126" t="s">
        <v>9460</v>
      </c>
      <c r="B307" s="126" t="s">
        <v>7463</v>
      </c>
      <c r="C307" s="200" cm="1">
        <f t="array" ref="C307">IF(ROW() &lt; ROW(INDEX(institutions[resource_ID],ROWS(institutions[resource_ID]))), COUNTIF(INDEX(institutions[resource_ID],1):institutions[[#This Row],[resource_ID]],institutions[[#This Row],[resource_ID]]), "")</f>
        <v>19</v>
      </c>
      <c r="D307" s="126" t="s">
        <v>8995</v>
      </c>
      <c r="E307" s="126"/>
      <c r="F307" s="126"/>
      <c r="G307" s="126"/>
    </row>
    <row r="308" spans="1:7" x14ac:dyDescent="0.25">
      <c r="A308" s="126" t="s">
        <v>9460</v>
      </c>
      <c r="B308" s="126" t="s">
        <v>7463</v>
      </c>
      <c r="C308" s="200" cm="1">
        <f t="array" ref="C308">IF(ROW() &lt; ROW(INDEX(institutions[resource_ID],ROWS(institutions[resource_ID]))), COUNTIF(INDEX(institutions[resource_ID],1):institutions[[#This Row],[resource_ID]],institutions[[#This Row],[resource_ID]]), "")</f>
        <v>20</v>
      </c>
      <c r="D308" s="126" t="s">
        <v>8996</v>
      </c>
      <c r="E308" s="126"/>
      <c r="F308" s="126"/>
      <c r="G308" s="126"/>
    </row>
    <row r="309" spans="1:7" x14ac:dyDescent="0.25">
      <c r="A309" s="126" t="s">
        <v>9460</v>
      </c>
      <c r="B309" s="126" t="s">
        <v>7463</v>
      </c>
      <c r="C309" s="200" cm="1">
        <f t="array" ref="C309">IF(ROW() &lt; ROW(INDEX(institutions[resource_ID],ROWS(institutions[resource_ID]))), COUNTIF(INDEX(institutions[resource_ID],1):institutions[[#This Row],[resource_ID]],institutions[[#This Row],[resource_ID]]), "")</f>
        <v>21</v>
      </c>
      <c r="D309" s="126" t="s">
        <v>8997</v>
      </c>
      <c r="E309" s="126"/>
      <c r="F309" s="126"/>
      <c r="G309" s="126"/>
    </row>
    <row r="310" spans="1:7" x14ac:dyDescent="0.25">
      <c r="A310" s="126" t="s">
        <v>9460</v>
      </c>
      <c r="B310" s="126" t="s">
        <v>7463</v>
      </c>
      <c r="C310" s="200" cm="1">
        <f t="array" ref="C310">IF(ROW() &lt; ROW(INDEX(institutions[resource_ID],ROWS(institutions[resource_ID]))), COUNTIF(INDEX(institutions[resource_ID],1):institutions[[#This Row],[resource_ID]],institutions[[#This Row],[resource_ID]]), "")</f>
        <v>22</v>
      </c>
      <c r="D310" s="126" t="s">
        <v>8998</v>
      </c>
      <c r="E310" s="126"/>
      <c r="F310" s="126"/>
      <c r="G310" s="126"/>
    </row>
    <row r="311" spans="1:7" x14ac:dyDescent="0.25">
      <c r="A311" s="126" t="s">
        <v>9460</v>
      </c>
      <c r="B311" s="126" t="s">
        <v>7463</v>
      </c>
      <c r="C311" s="200" cm="1">
        <f t="array" ref="C311">IF(ROW() &lt; ROW(INDEX(institutions[resource_ID],ROWS(institutions[resource_ID]))), COUNTIF(INDEX(institutions[resource_ID],1):institutions[[#This Row],[resource_ID]],institutions[[#This Row],[resource_ID]]), "")</f>
        <v>23</v>
      </c>
      <c r="D311" s="126" t="s">
        <v>8999</v>
      </c>
      <c r="E311" s="126"/>
      <c r="F311" s="126"/>
      <c r="G311" s="126"/>
    </row>
    <row r="312" spans="1:7" x14ac:dyDescent="0.25">
      <c r="A312" s="126" t="s">
        <v>9460</v>
      </c>
      <c r="B312" s="126" t="s">
        <v>7463</v>
      </c>
      <c r="C312" s="200" cm="1">
        <f t="array" ref="C312">IF(ROW() &lt; ROW(INDEX(institutions[resource_ID],ROWS(institutions[resource_ID]))), COUNTIF(INDEX(institutions[resource_ID],1):institutions[[#This Row],[resource_ID]],institutions[[#This Row],[resource_ID]]), "")</f>
        <v>24</v>
      </c>
      <c r="D312" s="126" t="s">
        <v>9000</v>
      </c>
      <c r="E312" s="126"/>
      <c r="F312" s="126"/>
      <c r="G312" s="126"/>
    </row>
    <row r="313" spans="1:7" x14ac:dyDescent="0.25">
      <c r="A313" s="126" t="s">
        <v>9460</v>
      </c>
      <c r="B313" s="126" t="s">
        <v>7463</v>
      </c>
      <c r="C313" s="200" cm="1">
        <f t="array" ref="C313">IF(ROW() &lt; ROW(INDEX(institutions[resource_ID],ROWS(institutions[resource_ID]))), COUNTIF(INDEX(institutions[resource_ID],1):institutions[[#This Row],[resource_ID]],institutions[[#This Row],[resource_ID]]), "")</f>
        <v>25</v>
      </c>
      <c r="D313" s="126" t="s">
        <v>9001</v>
      </c>
      <c r="E313" s="126"/>
      <c r="F313" s="126"/>
      <c r="G313" s="126"/>
    </row>
    <row r="314" spans="1:7" x14ac:dyDescent="0.25">
      <c r="A314" s="126" t="s">
        <v>9460</v>
      </c>
      <c r="B314" s="126" t="s">
        <v>7463</v>
      </c>
      <c r="C314" s="200" cm="1">
        <f t="array" ref="C314">IF(ROW() &lt; ROW(INDEX(institutions[resource_ID],ROWS(institutions[resource_ID]))), COUNTIF(INDEX(institutions[resource_ID],1):institutions[[#This Row],[resource_ID]],institutions[[#This Row],[resource_ID]]), "")</f>
        <v>26</v>
      </c>
      <c r="D314" s="126" t="s">
        <v>9002</v>
      </c>
      <c r="E314" s="126"/>
      <c r="F314" s="126"/>
      <c r="G314" s="126"/>
    </row>
    <row r="315" spans="1:7" x14ac:dyDescent="0.25">
      <c r="A315" s="126" t="s">
        <v>9460</v>
      </c>
      <c r="B315" s="126" t="s">
        <v>7463</v>
      </c>
      <c r="C315" s="200" cm="1">
        <f t="array" ref="C315">IF(ROW() &lt; ROW(INDEX(institutions[resource_ID],ROWS(institutions[resource_ID]))), COUNTIF(INDEX(institutions[resource_ID],1):institutions[[#This Row],[resource_ID]],institutions[[#This Row],[resource_ID]]), "")</f>
        <v>27</v>
      </c>
      <c r="D315" s="126" t="s">
        <v>9003</v>
      </c>
      <c r="E315" s="126"/>
      <c r="F315" s="126"/>
      <c r="G315" s="126"/>
    </row>
    <row r="316" spans="1:7" x14ac:dyDescent="0.25">
      <c r="A316" s="126" t="s">
        <v>9460</v>
      </c>
      <c r="B316" s="126" t="s">
        <v>7463</v>
      </c>
      <c r="C316" s="200" cm="1">
        <f t="array" ref="C316">IF(ROW() &lt; ROW(INDEX(institutions[resource_ID],ROWS(institutions[resource_ID]))), COUNTIF(INDEX(institutions[resource_ID],1):institutions[[#This Row],[resource_ID]],institutions[[#This Row],[resource_ID]]), "")</f>
        <v>28</v>
      </c>
      <c r="D316" s="126" t="s">
        <v>9004</v>
      </c>
      <c r="E316" s="126"/>
      <c r="F316" s="126"/>
      <c r="G316" s="126"/>
    </row>
    <row r="317" spans="1:7" x14ac:dyDescent="0.25">
      <c r="A317" s="126" t="s">
        <v>9460</v>
      </c>
      <c r="B317" s="126" t="s">
        <v>7463</v>
      </c>
      <c r="C317" s="200" cm="1">
        <f t="array" ref="C317">IF(ROW() &lt; ROW(INDEX(institutions[resource_ID],ROWS(institutions[resource_ID]))), COUNTIF(INDEX(institutions[resource_ID],1):institutions[[#This Row],[resource_ID]],institutions[[#This Row],[resource_ID]]), "")</f>
        <v>29</v>
      </c>
      <c r="D317" s="126" t="s">
        <v>9101</v>
      </c>
      <c r="E317" s="126"/>
      <c r="F317" s="126"/>
      <c r="G317" s="126"/>
    </row>
    <row r="318" spans="1:7" x14ac:dyDescent="0.25">
      <c r="A318" s="126" t="s">
        <v>9460</v>
      </c>
      <c r="B318" s="126" t="s">
        <v>7463</v>
      </c>
      <c r="C318" s="200" cm="1">
        <f t="array" ref="C318">IF(ROW() &lt; ROW(INDEX(institutions[resource_ID],ROWS(institutions[resource_ID]))), COUNTIF(INDEX(institutions[resource_ID],1):institutions[[#This Row],[resource_ID]],institutions[[#This Row],[resource_ID]]), "")</f>
        <v>30</v>
      </c>
      <c r="D318" s="126" t="s">
        <v>9102</v>
      </c>
      <c r="E318" s="126"/>
      <c r="F318" s="126"/>
      <c r="G318" s="126"/>
    </row>
    <row r="319" spans="1:7" x14ac:dyDescent="0.25">
      <c r="A319" s="126" t="s">
        <v>9460</v>
      </c>
      <c r="B319" s="126" t="s">
        <v>7463</v>
      </c>
      <c r="C319" s="200" cm="1">
        <f t="array" ref="C319">IF(ROW() &lt; ROW(INDEX(institutions[resource_ID],ROWS(institutions[resource_ID]))), COUNTIF(INDEX(institutions[resource_ID],1):institutions[[#This Row],[resource_ID]],institutions[[#This Row],[resource_ID]]), "")</f>
        <v>31</v>
      </c>
      <c r="D319" s="126" t="s">
        <v>9103</v>
      </c>
      <c r="E319" s="126"/>
      <c r="F319" s="126"/>
      <c r="G319" s="126"/>
    </row>
    <row r="320" spans="1:7" x14ac:dyDescent="0.25">
      <c r="A320" s="126" t="s">
        <v>9460</v>
      </c>
      <c r="B320" s="126" t="s">
        <v>7463</v>
      </c>
      <c r="C320" s="200" cm="1">
        <f t="array" ref="C320">IF(ROW() &lt; ROW(INDEX(institutions[resource_ID],ROWS(institutions[resource_ID]))), COUNTIF(INDEX(institutions[resource_ID],1):institutions[[#This Row],[resource_ID]],institutions[[#This Row],[resource_ID]]), "")</f>
        <v>32</v>
      </c>
      <c r="D320" s="126" t="s">
        <v>9104</v>
      </c>
      <c r="E320" s="126"/>
      <c r="F320" s="126"/>
      <c r="G320" s="126"/>
    </row>
    <row r="321" spans="1:7" x14ac:dyDescent="0.25">
      <c r="A321" s="126" t="s">
        <v>9460</v>
      </c>
      <c r="B321" s="126" t="s">
        <v>7463</v>
      </c>
      <c r="C321" s="200" cm="1">
        <f t="array" ref="C321">IF(ROW() &lt; ROW(INDEX(institutions[resource_ID],ROWS(institutions[resource_ID]))), COUNTIF(INDEX(institutions[resource_ID],1):institutions[[#This Row],[resource_ID]],institutions[[#This Row],[resource_ID]]), "")</f>
        <v>33</v>
      </c>
      <c r="D321" s="126" t="s">
        <v>9105</v>
      </c>
      <c r="E321" s="126"/>
      <c r="F321" s="126"/>
      <c r="G321" s="126"/>
    </row>
    <row r="322" spans="1:7" x14ac:dyDescent="0.25">
      <c r="A322" s="126" t="s">
        <v>9460</v>
      </c>
      <c r="B322" s="126" t="s">
        <v>7463</v>
      </c>
      <c r="C322" s="200" cm="1">
        <f t="array" ref="C322">IF(ROW() &lt; ROW(INDEX(institutions[resource_ID],ROWS(institutions[resource_ID]))), COUNTIF(INDEX(institutions[resource_ID],1):institutions[[#This Row],[resource_ID]],institutions[[#This Row],[resource_ID]]), "")</f>
        <v>34</v>
      </c>
      <c r="D322" s="126" t="s">
        <v>9106</v>
      </c>
      <c r="E322" s="126"/>
      <c r="F322" s="126"/>
      <c r="G322" s="126"/>
    </row>
    <row r="323" spans="1:7" x14ac:dyDescent="0.25">
      <c r="A323" s="126" t="s">
        <v>9460</v>
      </c>
      <c r="B323" s="126" t="s">
        <v>7463</v>
      </c>
      <c r="C323" s="200" cm="1">
        <f t="array" ref="C323">IF(ROW() &lt; ROW(INDEX(institutions[resource_ID],ROWS(institutions[resource_ID]))), COUNTIF(INDEX(institutions[resource_ID],1):institutions[[#This Row],[resource_ID]],institutions[[#This Row],[resource_ID]]), "")</f>
        <v>35</v>
      </c>
      <c r="D323" s="126" t="s">
        <v>9107</v>
      </c>
      <c r="E323" s="126"/>
      <c r="F323" s="126"/>
      <c r="G323" s="126"/>
    </row>
    <row r="324" spans="1:7" x14ac:dyDescent="0.25">
      <c r="A324" s="126" t="s">
        <v>9460</v>
      </c>
      <c r="B324" s="126" t="s">
        <v>7463</v>
      </c>
      <c r="C324" s="200" cm="1">
        <f t="array" ref="C324">IF(ROW() &lt; ROW(INDEX(institutions[resource_ID],ROWS(institutions[resource_ID]))), COUNTIF(INDEX(institutions[resource_ID],1):institutions[[#This Row],[resource_ID]],institutions[[#This Row],[resource_ID]]), "")</f>
        <v>36</v>
      </c>
      <c r="D324" s="126" t="s">
        <v>9108</v>
      </c>
      <c r="E324" s="126"/>
      <c r="F324" s="126"/>
      <c r="G324" s="126"/>
    </row>
    <row r="325" spans="1:7" x14ac:dyDescent="0.25">
      <c r="A325" s="126" t="s">
        <v>9460</v>
      </c>
      <c r="B325" s="126" t="s">
        <v>7463</v>
      </c>
      <c r="C325" s="200" cm="1">
        <f t="array" ref="C325">IF(ROW() &lt; ROW(INDEX(institutions[resource_ID],ROWS(institutions[resource_ID]))), COUNTIF(INDEX(institutions[resource_ID],1):institutions[[#This Row],[resource_ID]],institutions[[#This Row],[resource_ID]]), "")</f>
        <v>37</v>
      </c>
      <c r="D325" s="126" t="s">
        <v>9109</v>
      </c>
      <c r="E325" s="126"/>
      <c r="F325" s="126"/>
      <c r="G325" s="126"/>
    </row>
    <row r="326" spans="1:7" x14ac:dyDescent="0.25">
      <c r="A326" s="126" t="s">
        <v>9460</v>
      </c>
      <c r="B326" s="126" t="s">
        <v>7463</v>
      </c>
      <c r="C326" s="200" cm="1">
        <f t="array" ref="C326">IF(ROW() &lt; ROW(INDEX(institutions[resource_ID],ROWS(institutions[resource_ID]))), COUNTIF(INDEX(institutions[resource_ID],1):institutions[[#This Row],[resource_ID]],institutions[[#This Row],[resource_ID]]), "")</f>
        <v>38</v>
      </c>
      <c r="D326" s="126" t="s">
        <v>9110</v>
      </c>
      <c r="E326" s="126"/>
      <c r="F326" s="126"/>
      <c r="G326" s="126"/>
    </row>
    <row r="327" spans="1:7" x14ac:dyDescent="0.25">
      <c r="A327" s="126" t="s">
        <v>9460</v>
      </c>
      <c r="B327" s="126" t="s">
        <v>7463</v>
      </c>
      <c r="C327" s="200" cm="1">
        <f t="array" ref="C327">IF(ROW() &lt; ROW(INDEX(institutions[resource_ID],ROWS(institutions[resource_ID]))), COUNTIF(INDEX(institutions[resource_ID],1):institutions[[#This Row],[resource_ID]],institutions[[#This Row],[resource_ID]]), "")</f>
        <v>39</v>
      </c>
      <c r="D327" s="126" t="s">
        <v>9111</v>
      </c>
      <c r="E327" s="126"/>
      <c r="F327" s="126"/>
      <c r="G327" s="126"/>
    </row>
    <row r="328" spans="1:7" x14ac:dyDescent="0.25">
      <c r="A328" s="126" t="s">
        <v>9460</v>
      </c>
      <c r="B328" s="126" t="s">
        <v>7463</v>
      </c>
      <c r="C328" s="200" cm="1">
        <f t="array" ref="C328">IF(ROW() &lt; ROW(INDEX(institutions[resource_ID],ROWS(institutions[resource_ID]))), COUNTIF(INDEX(institutions[resource_ID],1):institutions[[#This Row],[resource_ID]],institutions[[#This Row],[resource_ID]]), "")</f>
        <v>40</v>
      </c>
      <c r="D328" s="126" t="s">
        <v>9158</v>
      </c>
      <c r="E328" s="126"/>
      <c r="F328" s="126"/>
      <c r="G328" s="126"/>
    </row>
    <row r="329" spans="1:7" x14ac:dyDescent="0.25">
      <c r="A329" s="126" t="s">
        <v>9460</v>
      </c>
      <c r="B329" s="126" t="s">
        <v>7463</v>
      </c>
      <c r="C329" s="200" cm="1">
        <f t="array" ref="C329">IF(ROW() &lt; ROW(INDEX(institutions[resource_ID],ROWS(institutions[resource_ID]))), COUNTIF(INDEX(institutions[resource_ID],1):institutions[[#This Row],[resource_ID]],institutions[[#This Row],[resource_ID]]), "")</f>
        <v>41</v>
      </c>
      <c r="D329" s="126" t="s">
        <v>9112</v>
      </c>
      <c r="E329" s="126"/>
      <c r="F329" s="126"/>
      <c r="G329" s="126"/>
    </row>
    <row r="330" spans="1:7" x14ac:dyDescent="0.25">
      <c r="A330" s="126" t="s">
        <v>9461</v>
      </c>
      <c r="B330" s="126" t="s">
        <v>7463</v>
      </c>
      <c r="C330" s="200" cm="1">
        <f t="array" ref="C330">IF(ROW() &lt; ROW(INDEX(institutions[resource_ID],ROWS(institutions[resource_ID]))), COUNTIF(INDEX(institutions[resource_ID],1):institutions[[#This Row],[resource_ID]],institutions[[#This Row],[resource_ID]]), "")</f>
        <v>1</v>
      </c>
      <c r="D330" s="126" t="s">
        <v>8977</v>
      </c>
      <c r="E330" s="126"/>
      <c r="F330" s="126"/>
      <c r="G330" s="126"/>
    </row>
    <row r="331" spans="1:7" x14ac:dyDescent="0.25">
      <c r="A331" s="126" t="s">
        <v>9461</v>
      </c>
      <c r="B331" s="126" t="s">
        <v>7463</v>
      </c>
      <c r="C331" s="200" cm="1">
        <f t="array" ref="C331">IF(ROW() &lt; ROW(INDEX(institutions[resource_ID],ROWS(institutions[resource_ID]))), COUNTIF(INDEX(institutions[resource_ID],1):institutions[[#This Row],[resource_ID]],institutions[[#This Row],[resource_ID]]), "")</f>
        <v>2</v>
      </c>
      <c r="D331" s="126" t="s">
        <v>8978</v>
      </c>
      <c r="E331" s="126"/>
      <c r="F331" s="126"/>
      <c r="G331" s="126"/>
    </row>
    <row r="332" spans="1:7" x14ac:dyDescent="0.25">
      <c r="A332" s="126" t="s">
        <v>9461</v>
      </c>
      <c r="B332" s="126" t="s">
        <v>7463</v>
      </c>
      <c r="C332" s="200" cm="1">
        <f t="array" ref="C332">IF(ROW() &lt; ROW(INDEX(institutions[resource_ID],ROWS(institutions[resource_ID]))), COUNTIF(INDEX(institutions[resource_ID],1):institutions[[#This Row],[resource_ID]],institutions[[#This Row],[resource_ID]]), "")</f>
        <v>3</v>
      </c>
      <c r="D332" s="126" t="s">
        <v>8979</v>
      </c>
      <c r="E332" s="126"/>
      <c r="F332" s="126"/>
      <c r="G332" s="126"/>
    </row>
    <row r="333" spans="1:7" x14ac:dyDescent="0.25">
      <c r="A333" s="126" t="s">
        <v>9461</v>
      </c>
      <c r="B333" s="126" t="s">
        <v>7463</v>
      </c>
      <c r="C333" s="200" cm="1">
        <f t="array" ref="C333">IF(ROW() &lt; ROW(INDEX(institutions[resource_ID],ROWS(institutions[resource_ID]))), COUNTIF(INDEX(institutions[resource_ID],1):institutions[[#This Row],[resource_ID]],institutions[[#This Row],[resource_ID]]), "")</f>
        <v>4</v>
      </c>
      <c r="D333" s="126" t="s">
        <v>8980</v>
      </c>
      <c r="E333" s="126"/>
      <c r="F333" s="126"/>
      <c r="G333" s="126"/>
    </row>
    <row r="334" spans="1:7" x14ac:dyDescent="0.25">
      <c r="A334" s="126" t="s">
        <v>9461</v>
      </c>
      <c r="B334" s="126" t="s">
        <v>7463</v>
      </c>
      <c r="C334" s="200" cm="1">
        <f t="array" ref="C334">IF(ROW() &lt; ROW(INDEX(institutions[resource_ID],ROWS(institutions[resource_ID]))), COUNTIF(INDEX(institutions[resource_ID],1):institutions[[#This Row],[resource_ID]],institutions[[#This Row],[resource_ID]]), "")</f>
        <v>5</v>
      </c>
      <c r="D334" s="126" t="s">
        <v>8981</v>
      </c>
      <c r="E334" s="126"/>
      <c r="F334" s="126"/>
      <c r="G334" s="126"/>
    </row>
    <row r="335" spans="1:7" x14ac:dyDescent="0.25">
      <c r="A335" s="126" t="s">
        <v>9461</v>
      </c>
      <c r="B335" s="126" t="s">
        <v>7463</v>
      </c>
      <c r="C335" s="200" cm="1">
        <f t="array" ref="C335">IF(ROW() &lt; ROW(INDEX(institutions[resource_ID],ROWS(institutions[resource_ID]))), COUNTIF(INDEX(institutions[resource_ID],1):institutions[[#This Row],[resource_ID]],institutions[[#This Row],[resource_ID]]), "")</f>
        <v>6</v>
      </c>
      <c r="D335" s="126" t="s">
        <v>8982</v>
      </c>
      <c r="E335" s="126"/>
      <c r="F335" s="126"/>
      <c r="G335" s="126"/>
    </row>
    <row r="336" spans="1:7" x14ac:dyDescent="0.25">
      <c r="A336" s="126" t="s">
        <v>9461</v>
      </c>
      <c r="B336" s="126" t="s">
        <v>7463</v>
      </c>
      <c r="C336" s="200" cm="1">
        <f t="array" ref="C336">IF(ROW() &lt; ROW(INDEX(institutions[resource_ID],ROWS(institutions[resource_ID]))), COUNTIF(INDEX(institutions[resource_ID],1):institutions[[#This Row],[resource_ID]],institutions[[#This Row],[resource_ID]]), "")</f>
        <v>7</v>
      </c>
      <c r="D336" s="126" t="s">
        <v>8983</v>
      </c>
      <c r="E336" s="126"/>
      <c r="F336" s="126"/>
      <c r="G336" s="126"/>
    </row>
    <row r="337" spans="1:7" x14ac:dyDescent="0.25">
      <c r="A337" s="126" t="s">
        <v>9461</v>
      </c>
      <c r="B337" s="126" t="s">
        <v>7463</v>
      </c>
      <c r="C337" s="200" cm="1">
        <f t="array" ref="C337">IF(ROW() &lt; ROW(INDEX(institutions[resource_ID],ROWS(institutions[resource_ID]))), COUNTIF(INDEX(institutions[resource_ID],1):institutions[[#This Row],[resource_ID]],institutions[[#This Row],[resource_ID]]), "")</f>
        <v>8</v>
      </c>
      <c r="D337" s="126" t="s">
        <v>8984</v>
      </c>
      <c r="E337" s="126"/>
      <c r="F337" s="126"/>
      <c r="G337" s="126"/>
    </row>
    <row r="338" spans="1:7" x14ac:dyDescent="0.25">
      <c r="A338" s="126" t="s">
        <v>9461</v>
      </c>
      <c r="B338" s="126" t="s">
        <v>7463</v>
      </c>
      <c r="C338" s="200" cm="1">
        <f t="array" ref="C338">IF(ROW() &lt; ROW(INDEX(institutions[resource_ID],ROWS(institutions[resource_ID]))), COUNTIF(INDEX(institutions[resource_ID],1):institutions[[#This Row],[resource_ID]],institutions[[#This Row],[resource_ID]]), "")</f>
        <v>9</v>
      </c>
      <c r="D338" s="126" t="s">
        <v>8985</v>
      </c>
      <c r="E338" s="126"/>
      <c r="F338" s="126"/>
      <c r="G338" s="126"/>
    </row>
    <row r="339" spans="1:7" x14ac:dyDescent="0.25">
      <c r="A339" s="126" t="s">
        <v>9461</v>
      </c>
      <c r="B339" s="126" t="s">
        <v>7463</v>
      </c>
      <c r="C339" s="200" cm="1">
        <f t="array" ref="C339">IF(ROW() &lt; ROW(INDEX(institutions[resource_ID],ROWS(institutions[resource_ID]))), COUNTIF(INDEX(institutions[resource_ID],1):institutions[[#This Row],[resource_ID]],institutions[[#This Row],[resource_ID]]), "")</f>
        <v>10</v>
      </c>
      <c r="D339" s="126" t="s">
        <v>8986</v>
      </c>
      <c r="E339" s="126"/>
      <c r="F339" s="126"/>
      <c r="G339" s="126"/>
    </row>
    <row r="340" spans="1:7" x14ac:dyDescent="0.25">
      <c r="A340" s="126" t="s">
        <v>9461</v>
      </c>
      <c r="B340" s="126" t="s">
        <v>7463</v>
      </c>
      <c r="C340" s="200" cm="1">
        <f t="array" ref="C340">IF(ROW() &lt; ROW(INDEX(institutions[resource_ID],ROWS(institutions[resource_ID]))), COUNTIF(INDEX(institutions[resource_ID],1):institutions[[#This Row],[resource_ID]],institutions[[#This Row],[resource_ID]]), "")</f>
        <v>11</v>
      </c>
      <c r="D340" s="126" t="s">
        <v>8987</v>
      </c>
      <c r="E340" s="126"/>
      <c r="F340" s="126"/>
      <c r="G340" s="126"/>
    </row>
    <row r="341" spans="1:7" x14ac:dyDescent="0.25">
      <c r="A341" s="126" t="s">
        <v>9461</v>
      </c>
      <c r="B341" s="126" t="s">
        <v>7463</v>
      </c>
      <c r="C341" s="200" cm="1">
        <f t="array" ref="C341">IF(ROW() &lt; ROW(INDEX(institutions[resource_ID],ROWS(institutions[resource_ID]))), COUNTIF(INDEX(institutions[resource_ID],1):institutions[[#This Row],[resource_ID]],institutions[[#This Row],[resource_ID]]), "")</f>
        <v>12</v>
      </c>
      <c r="D341" s="126" t="s">
        <v>8988</v>
      </c>
      <c r="E341" s="126"/>
      <c r="F341" s="126"/>
      <c r="G341" s="126"/>
    </row>
    <row r="342" spans="1:7" x14ac:dyDescent="0.25">
      <c r="A342" s="126" t="s">
        <v>9461</v>
      </c>
      <c r="B342" s="126" t="s">
        <v>7463</v>
      </c>
      <c r="C342" s="200" cm="1">
        <f t="array" ref="C342">IF(ROW() &lt; ROW(INDEX(institutions[resource_ID],ROWS(institutions[resource_ID]))), COUNTIF(INDEX(institutions[resource_ID],1):institutions[[#This Row],[resource_ID]],institutions[[#This Row],[resource_ID]]), "")</f>
        <v>13</v>
      </c>
      <c r="D342" s="126" t="s">
        <v>8989</v>
      </c>
      <c r="E342" s="126"/>
      <c r="F342" s="126"/>
      <c r="G342" s="126"/>
    </row>
    <row r="343" spans="1:7" x14ac:dyDescent="0.25">
      <c r="A343" s="126" t="s">
        <v>9461</v>
      </c>
      <c r="B343" s="126" t="s">
        <v>7463</v>
      </c>
      <c r="C343" s="200" cm="1">
        <f t="array" ref="C343">IF(ROW() &lt; ROW(INDEX(institutions[resource_ID],ROWS(institutions[resource_ID]))), COUNTIF(INDEX(institutions[resource_ID],1):institutions[[#This Row],[resource_ID]],institutions[[#This Row],[resource_ID]]), "")</f>
        <v>14</v>
      </c>
      <c r="D343" s="126" t="s">
        <v>8990</v>
      </c>
      <c r="E343" s="126"/>
      <c r="F343" s="126"/>
      <c r="G343" s="126"/>
    </row>
    <row r="344" spans="1:7" x14ac:dyDescent="0.25">
      <c r="A344" s="126" t="s">
        <v>9461</v>
      </c>
      <c r="B344" s="126" t="s">
        <v>7463</v>
      </c>
      <c r="C344" s="200" cm="1">
        <f t="array" ref="C344">IF(ROW() &lt; ROW(INDEX(institutions[resource_ID],ROWS(institutions[resource_ID]))), COUNTIF(INDEX(institutions[resource_ID],1):institutions[[#This Row],[resource_ID]],institutions[[#This Row],[resource_ID]]), "")</f>
        <v>15</v>
      </c>
      <c r="D344" s="126" t="s">
        <v>8991</v>
      </c>
      <c r="E344" s="126"/>
      <c r="F344" s="126"/>
      <c r="G344" s="126"/>
    </row>
    <row r="345" spans="1:7" x14ac:dyDescent="0.25">
      <c r="A345" s="126" t="s">
        <v>9461</v>
      </c>
      <c r="B345" s="126" t="s">
        <v>7463</v>
      </c>
      <c r="C345" s="200" cm="1">
        <f t="array" ref="C345">IF(ROW() &lt; ROW(INDEX(institutions[resource_ID],ROWS(institutions[resource_ID]))), COUNTIF(INDEX(institutions[resource_ID],1):institutions[[#This Row],[resource_ID]],institutions[[#This Row],[resource_ID]]), "")</f>
        <v>16</v>
      </c>
      <c r="D345" s="126" t="s">
        <v>8992</v>
      </c>
      <c r="E345" s="126"/>
      <c r="F345" s="126"/>
      <c r="G345" s="126"/>
    </row>
    <row r="346" spans="1:7" x14ac:dyDescent="0.25">
      <c r="A346" s="126" t="s">
        <v>9461</v>
      </c>
      <c r="B346" s="126" t="s">
        <v>7463</v>
      </c>
      <c r="C346" s="200" cm="1">
        <f t="array" ref="C346">IF(ROW() &lt; ROW(INDEX(institutions[resource_ID],ROWS(institutions[resource_ID]))), COUNTIF(INDEX(institutions[resource_ID],1):institutions[[#This Row],[resource_ID]],institutions[[#This Row],[resource_ID]]), "")</f>
        <v>17</v>
      </c>
      <c r="D346" s="126" t="s">
        <v>8993</v>
      </c>
      <c r="E346" s="126"/>
      <c r="F346" s="126"/>
      <c r="G346" s="126"/>
    </row>
    <row r="347" spans="1:7" x14ac:dyDescent="0.25">
      <c r="A347" s="126" t="s">
        <v>9461</v>
      </c>
      <c r="B347" s="126" t="s">
        <v>7463</v>
      </c>
      <c r="C347" s="200" cm="1">
        <f t="array" ref="C347">IF(ROW() &lt; ROW(INDEX(institutions[resource_ID],ROWS(institutions[resource_ID]))), COUNTIF(INDEX(institutions[resource_ID],1):institutions[[#This Row],[resource_ID]],institutions[[#This Row],[resource_ID]]), "")</f>
        <v>18</v>
      </c>
      <c r="D347" s="126" t="s">
        <v>8994</v>
      </c>
      <c r="E347" s="126"/>
      <c r="F347" s="126"/>
      <c r="G347" s="126"/>
    </row>
    <row r="348" spans="1:7" x14ac:dyDescent="0.25">
      <c r="A348" s="126" t="s">
        <v>9461</v>
      </c>
      <c r="B348" s="126" t="s">
        <v>7463</v>
      </c>
      <c r="C348" s="200" cm="1">
        <f t="array" ref="C348">IF(ROW() &lt; ROW(INDEX(institutions[resource_ID],ROWS(institutions[resource_ID]))), COUNTIF(INDEX(institutions[resource_ID],1):institutions[[#This Row],[resource_ID]],institutions[[#This Row],[resource_ID]]), "")</f>
        <v>19</v>
      </c>
      <c r="D348" s="126" t="s">
        <v>8995</v>
      </c>
      <c r="E348" s="126"/>
      <c r="F348" s="126"/>
      <c r="G348" s="126"/>
    </row>
    <row r="349" spans="1:7" x14ac:dyDescent="0.25">
      <c r="A349" s="126" t="s">
        <v>9461</v>
      </c>
      <c r="B349" s="126" t="s">
        <v>7463</v>
      </c>
      <c r="C349" s="200" cm="1">
        <f t="array" ref="C349">IF(ROW() &lt; ROW(INDEX(institutions[resource_ID],ROWS(institutions[resource_ID]))), COUNTIF(INDEX(institutions[resource_ID],1):institutions[[#This Row],[resource_ID]],institutions[[#This Row],[resource_ID]]), "")</f>
        <v>20</v>
      </c>
      <c r="D349" s="126" t="s">
        <v>8996</v>
      </c>
      <c r="E349" s="126"/>
      <c r="F349" s="126"/>
      <c r="G349" s="126"/>
    </row>
    <row r="350" spans="1:7" x14ac:dyDescent="0.25">
      <c r="A350" s="126" t="s">
        <v>9461</v>
      </c>
      <c r="B350" s="126" t="s">
        <v>7463</v>
      </c>
      <c r="C350" s="200" cm="1">
        <f t="array" ref="C350">IF(ROW() &lt; ROW(INDEX(institutions[resource_ID],ROWS(institutions[resource_ID]))), COUNTIF(INDEX(institutions[resource_ID],1):institutions[[#This Row],[resource_ID]],institutions[[#This Row],[resource_ID]]), "")</f>
        <v>21</v>
      </c>
      <c r="D350" s="126" t="s">
        <v>8997</v>
      </c>
      <c r="E350" s="126"/>
      <c r="F350" s="126"/>
      <c r="G350" s="126"/>
    </row>
    <row r="351" spans="1:7" x14ac:dyDescent="0.25">
      <c r="A351" s="126" t="s">
        <v>9461</v>
      </c>
      <c r="B351" s="126" t="s">
        <v>7463</v>
      </c>
      <c r="C351" s="200" cm="1">
        <f t="array" ref="C351">IF(ROW() &lt; ROW(INDEX(institutions[resource_ID],ROWS(institutions[resource_ID]))), COUNTIF(INDEX(institutions[resource_ID],1):institutions[[#This Row],[resource_ID]],institutions[[#This Row],[resource_ID]]), "")</f>
        <v>22</v>
      </c>
      <c r="D351" s="126" t="s">
        <v>8998</v>
      </c>
      <c r="E351" s="126"/>
      <c r="F351" s="126"/>
      <c r="G351" s="126"/>
    </row>
    <row r="352" spans="1:7" x14ac:dyDescent="0.25">
      <c r="A352" s="126" t="s">
        <v>9461</v>
      </c>
      <c r="B352" s="126" t="s">
        <v>7463</v>
      </c>
      <c r="C352" s="200" cm="1">
        <f t="array" ref="C352">IF(ROW() &lt; ROW(INDEX(institutions[resource_ID],ROWS(institutions[resource_ID]))), COUNTIF(INDEX(institutions[resource_ID],1):institutions[[#This Row],[resource_ID]],institutions[[#This Row],[resource_ID]]), "")</f>
        <v>23</v>
      </c>
      <c r="D352" s="126" t="s">
        <v>8999</v>
      </c>
      <c r="E352" s="126"/>
      <c r="F352" s="126"/>
      <c r="G352" s="126"/>
    </row>
    <row r="353" spans="1:7" x14ac:dyDescent="0.25">
      <c r="A353" s="126" t="s">
        <v>9461</v>
      </c>
      <c r="B353" s="126" t="s">
        <v>7463</v>
      </c>
      <c r="C353" s="200" cm="1">
        <f t="array" ref="C353">IF(ROW() &lt; ROW(INDEX(institutions[resource_ID],ROWS(institutions[resource_ID]))), COUNTIF(INDEX(institutions[resource_ID],1):institutions[[#This Row],[resource_ID]],institutions[[#This Row],[resource_ID]]), "")</f>
        <v>24</v>
      </c>
      <c r="D353" s="126" t="s">
        <v>9000</v>
      </c>
      <c r="E353" s="126"/>
      <c r="F353" s="126"/>
      <c r="G353" s="126"/>
    </row>
    <row r="354" spans="1:7" x14ac:dyDescent="0.25">
      <c r="A354" s="126" t="s">
        <v>9461</v>
      </c>
      <c r="B354" s="126" t="s">
        <v>7463</v>
      </c>
      <c r="C354" s="200" cm="1">
        <f t="array" ref="C354">IF(ROW() &lt; ROW(INDEX(institutions[resource_ID],ROWS(institutions[resource_ID]))), COUNTIF(INDEX(institutions[resource_ID],1):institutions[[#This Row],[resource_ID]],institutions[[#This Row],[resource_ID]]), "")</f>
        <v>25</v>
      </c>
      <c r="D354" s="126" t="s">
        <v>9001</v>
      </c>
      <c r="E354" s="126"/>
      <c r="F354" s="126"/>
      <c r="G354" s="126"/>
    </row>
    <row r="355" spans="1:7" x14ac:dyDescent="0.25">
      <c r="A355" s="126" t="s">
        <v>9461</v>
      </c>
      <c r="B355" s="126" t="s">
        <v>7463</v>
      </c>
      <c r="C355" s="200" cm="1">
        <f t="array" ref="C355">IF(ROW() &lt; ROW(INDEX(institutions[resource_ID],ROWS(institutions[resource_ID]))), COUNTIF(INDEX(institutions[resource_ID],1):institutions[[#This Row],[resource_ID]],institutions[[#This Row],[resource_ID]]), "")</f>
        <v>26</v>
      </c>
      <c r="D355" s="126" t="s">
        <v>9002</v>
      </c>
      <c r="E355" s="126"/>
      <c r="F355" s="126"/>
      <c r="G355" s="126"/>
    </row>
    <row r="356" spans="1:7" x14ac:dyDescent="0.25">
      <c r="A356" s="126" t="s">
        <v>9461</v>
      </c>
      <c r="B356" s="126" t="s">
        <v>7463</v>
      </c>
      <c r="C356" s="200" cm="1">
        <f t="array" ref="C356">IF(ROW() &lt; ROW(INDEX(institutions[resource_ID],ROWS(institutions[resource_ID]))), COUNTIF(INDEX(institutions[resource_ID],1):institutions[[#This Row],[resource_ID]],institutions[[#This Row],[resource_ID]]), "")</f>
        <v>27</v>
      </c>
      <c r="D356" s="126" t="s">
        <v>9003</v>
      </c>
      <c r="E356" s="126"/>
      <c r="F356" s="126"/>
      <c r="G356" s="126"/>
    </row>
    <row r="357" spans="1:7" x14ac:dyDescent="0.25">
      <c r="A357" s="126" t="s">
        <v>9461</v>
      </c>
      <c r="B357" s="126" t="s">
        <v>7463</v>
      </c>
      <c r="C357" s="200" cm="1">
        <f t="array" ref="C357">IF(ROW() &lt; ROW(INDEX(institutions[resource_ID],ROWS(institutions[resource_ID]))), COUNTIF(INDEX(institutions[resource_ID],1):institutions[[#This Row],[resource_ID]],institutions[[#This Row],[resource_ID]]), "")</f>
        <v>28</v>
      </c>
      <c r="D357" s="126" t="s">
        <v>9004</v>
      </c>
      <c r="E357" s="126"/>
      <c r="F357" s="126"/>
      <c r="G357" s="126"/>
    </row>
    <row r="358" spans="1:7" x14ac:dyDescent="0.25">
      <c r="A358" s="126" t="s">
        <v>9461</v>
      </c>
      <c r="B358" s="126" t="s">
        <v>7463</v>
      </c>
      <c r="C358" s="200" cm="1">
        <f t="array" ref="C358">IF(ROW() &lt; ROW(INDEX(institutions[resource_ID],ROWS(institutions[resource_ID]))), COUNTIF(INDEX(institutions[resource_ID],1):institutions[[#This Row],[resource_ID]],institutions[[#This Row],[resource_ID]]), "")</f>
        <v>29</v>
      </c>
      <c r="D358" s="126" t="s">
        <v>9101</v>
      </c>
      <c r="E358" s="126"/>
      <c r="F358" s="126"/>
      <c r="G358" s="126"/>
    </row>
    <row r="359" spans="1:7" x14ac:dyDescent="0.25">
      <c r="A359" s="126" t="s">
        <v>9461</v>
      </c>
      <c r="B359" s="126" t="s">
        <v>7463</v>
      </c>
      <c r="C359" s="200" cm="1">
        <f t="array" ref="C359">IF(ROW() &lt; ROW(INDEX(institutions[resource_ID],ROWS(institutions[resource_ID]))), COUNTIF(INDEX(institutions[resource_ID],1):institutions[[#This Row],[resource_ID]],institutions[[#This Row],[resource_ID]]), "")</f>
        <v>30</v>
      </c>
      <c r="D359" s="126" t="s">
        <v>9102</v>
      </c>
      <c r="E359" s="126"/>
      <c r="F359" s="126"/>
      <c r="G359" s="126"/>
    </row>
    <row r="360" spans="1:7" x14ac:dyDescent="0.25">
      <c r="A360" s="126" t="s">
        <v>9461</v>
      </c>
      <c r="B360" s="126" t="s">
        <v>7463</v>
      </c>
      <c r="C360" s="200" cm="1">
        <f t="array" ref="C360">IF(ROW() &lt; ROW(INDEX(institutions[resource_ID],ROWS(institutions[resource_ID]))), COUNTIF(INDEX(institutions[resource_ID],1):institutions[[#This Row],[resource_ID]],institutions[[#This Row],[resource_ID]]), "")</f>
        <v>31</v>
      </c>
      <c r="D360" s="126" t="s">
        <v>9103</v>
      </c>
      <c r="E360" s="126"/>
      <c r="F360" s="126"/>
      <c r="G360" s="126"/>
    </row>
    <row r="361" spans="1:7" x14ac:dyDescent="0.25">
      <c r="A361" s="126" t="s">
        <v>9461</v>
      </c>
      <c r="B361" s="126" t="s">
        <v>7463</v>
      </c>
      <c r="C361" s="200" cm="1">
        <f t="array" ref="C361">IF(ROW() &lt; ROW(INDEX(institutions[resource_ID],ROWS(institutions[resource_ID]))), COUNTIF(INDEX(institutions[resource_ID],1):institutions[[#This Row],[resource_ID]],institutions[[#This Row],[resource_ID]]), "")</f>
        <v>32</v>
      </c>
      <c r="D361" s="126" t="s">
        <v>9104</v>
      </c>
      <c r="E361" s="126"/>
      <c r="F361" s="126"/>
      <c r="G361" s="126"/>
    </row>
    <row r="362" spans="1:7" x14ac:dyDescent="0.25">
      <c r="A362" s="126" t="s">
        <v>9461</v>
      </c>
      <c r="B362" s="126" t="s">
        <v>7463</v>
      </c>
      <c r="C362" s="200" cm="1">
        <f t="array" ref="C362">IF(ROW() &lt; ROW(INDEX(institutions[resource_ID],ROWS(institutions[resource_ID]))), COUNTIF(INDEX(institutions[resource_ID],1):institutions[[#This Row],[resource_ID]],institutions[[#This Row],[resource_ID]]), "")</f>
        <v>33</v>
      </c>
      <c r="D362" s="126" t="s">
        <v>9105</v>
      </c>
      <c r="E362" s="126"/>
      <c r="F362" s="126"/>
      <c r="G362" s="126"/>
    </row>
    <row r="363" spans="1:7" x14ac:dyDescent="0.25">
      <c r="A363" s="126" t="s">
        <v>9461</v>
      </c>
      <c r="B363" s="126" t="s">
        <v>7463</v>
      </c>
      <c r="C363" s="200" cm="1">
        <f t="array" ref="C363">IF(ROW() &lt; ROW(INDEX(institutions[resource_ID],ROWS(institutions[resource_ID]))), COUNTIF(INDEX(institutions[resource_ID],1):institutions[[#This Row],[resource_ID]],institutions[[#This Row],[resource_ID]]), "")</f>
        <v>34</v>
      </c>
      <c r="D363" s="126" t="s">
        <v>9106</v>
      </c>
      <c r="E363" s="126"/>
      <c r="F363" s="126"/>
      <c r="G363" s="126"/>
    </row>
    <row r="364" spans="1:7" x14ac:dyDescent="0.25">
      <c r="A364" s="126" t="s">
        <v>9461</v>
      </c>
      <c r="B364" s="126" t="s">
        <v>7463</v>
      </c>
      <c r="C364" s="200" cm="1">
        <f t="array" ref="C364">IF(ROW() &lt; ROW(INDEX(institutions[resource_ID],ROWS(institutions[resource_ID]))), COUNTIF(INDEX(institutions[resource_ID],1):institutions[[#This Row],[resource_ID]],institutions[[#This Row],[resource_ID]]), "")</f>
        <v>35</v>
      </c>
      <c r="D364" s="126" t="s">
        <v>9107</v>
      </c>
      <c r="E364" s="126"/>
      <c r="F364" s="126"/>
      <c r="G364" s="126"/>
    </row>
    <row r="365" spans="1:7" x14ac:dyDescent="0.25">
      <c r="A365" s="126" t="s">
        <v>9461</v>
      </c>
      <c r="B365" s="126" t="s">
        <v>7463</v>
      </c>
      <c r="C365" s="200" cm="1">
        <f t="array" ref="C365">IF(ROW() &lt; ROW(INDEX(institutions[resource_ID],ROWS(institutions[resource_ID]))), COUNTIF(INDEX(institutions[resource_ID],1):institutions[[#This Row],[resource_ID]],institutions[[#This Row],[resource_ID]]), "")</f>
        <v>36</v>
      </c>
      <c r="D365" s="126" t="s">
        <v>9108</v>
      </c>
      <c r="E365" s="126"/>
      <c r="F365" s="126"/>
      <c r="G365" s="126"/>
    </row>
    <row r="366" spans="1:7" x14ac:dyDescent="0.25">
      <c r="A366" s="126" t="s">
        <v>9461</v>
      </c>
      <c r="B366" s="126" t="s">
        <v>7463</v>
      </c>
      <c r="C366" s="200" cm="1">
        <f t="array" ref="C366">IF(ROW() &lt; ROW(INDEX(institutions[resource_ID],ROWS(institutions[resource_ID]))), COUNTIF(INDEX(institutions[resource_ID],1):institutions[[#This Row],[resource_ID]],institutions[[#This Row],[resource_ID]]), "")</f>
        <v>37</v>
      </c>
      <c r="D366" s="126" t="s">
        <v>9109</v>
      </c>
      <c r="E366" s="126"/>
      <c r="F366" s="126"/>
      <c r="G366" s="126"/>
    </row>
    <row r="367" spans="1:7" x14ac:dyDescent="0.25">
      <c r="A367" s="126" t="s">
        <v>9461</v>
      </c>
      <c r="B367" s="126" t="s">
        <v>7463</v>
      </c>
      <c r="C367" s="200" cm="1">
        <f t="array" ref="C367">IF(ROW() &lt; ROW(INDEX(institutions[resource_ID],ROWS(institutions[resource_ID]))), COUNTIF(INDEX(institutions[resource_ID],1):institutions[[#This Row],[resource_ID]],institutions[[#This Row],[resource_ID]]), "")</f>
        <v>38</v>
      </c>
      <c r="D367" s="126" t="s">
        <v>9110</v>
      </c>
      <c r="E367" s="126"/>
      <c r="F367" s="126"/>
      <c r="G367" s="126"/>
    </row>
    <row r="368" spans="1:7" x14ac:dyDescent="0.25">
      <c r="A368" s="126" t="s">
        <v>9461</v>
      </c>
      <c r="B368" s="126" t="s">
        <v>7463</v>
      </c>
      <c r="C368" s="200" cm="1">
        <f t="array" ref="C368">IF(ROW() &lt; ROW(INDEX(institutions[resource_ID],ROWS(institutions[resource_ID]))), COUNTIF(INDEX(institutions[resource_ID],1):institutions[[#This Row],[resource_ID]],institutions[[#This Row],[resource_ID]]), "")</f>
        <v>39</v>
      </c>
      <c r="D368" s="126" t="s">
        <v>9111</v>
      </c>
      <c r="E368" s="126"/>
      <c r="F368" s="126"/>
      <c r="G368" s="126"/>
    </row>
    <row r="369" spans="1:7" x14ac:dyDescent="0.25">
      <c r="A369" s="126" t="s">
        <v>9461</v>
      </c>
      <c r="B369" s="126" t="s">
        <v>7463</v>
      </c>
      <c r="C369" s="200" cm="1">
        <f t="array" ref="C369">IF(ROW() &lt; ROW(INDEX(institutions[resource_ID],ROWS(institutions[resource_ID]))), COUNTIF(INDEX(institutions[resource_ID],1):institutions[[#This Row],[resource_ID]],institutions[[#This Row],[resource_ID]]), "")</f>
        <v>40</v>
      </c>
      <c r="D369" s="126" t="s">
        <v>9158</v>
      </c>
      <c r="E369" s="126"/>
      <c r="F369" s="126"/>
      <c r="G369" s="126"/>
    </row>
    <row r="370" spans="1:7" x14ac:dyDescent="0.25">
      <c r="A370" s="126" t="s">
        <v>9461</v>
      </c>
      <c r="B370" s="126" t="s">
        <v>7463</v>
      </c>
      <c r="C370" s="200" cm="1">
        <f t="array" ref="C370">IF(ROW() &lt; ROW(INDEX(institutions[resource_ID],ROWS(institutions[resource_ID]))), COUNTIF(INDEX(institutions[resource_ID],1):institutions[[#This Row],[resource_ID]],institutions[[#This Row],[resource_ID]]), "")</f>
        <v>41</v>
      </c>
      <c r="D370" s="126" t="s">
        <v>9112</v>
      </c>
      <c r="E370" s="126"/>
      <c r="F370" s="126"/>
      <c r="G370" s="126"/>
    </row>
    <row r="371" spans="1:7" x14ac:dyDescent="0.25">
      <c r="A371" s="126" t="s">
        <v>9462</v>
      </c>
      <c r="B371" s="126" t="s">
        <v>7463</v>
      </c>
      <c r="C371" s="200" cm="1">
        <f t="array" ref="C371">IF(ROW() &lt; ROW(INDEX(institutions[resource_ID],ROWS(institutions[resource_ID]))), COUNTIF(INDEX(institutions[resource_ID],1):institutions[[#This Row],[resource_ID]],institutions[[#This Row],[resource_ID]]), "")</f>
        <v>1</v>
      </c>
      <c r="D371" s="126" t="s">
        <v>8977</v>
      </c>
      <c r="E371" s="126"/>
      <c r="F371" s="126"/>
      <c r="G371" s="126"/>
    </row>
    <row r="372" spans="1:7" x14ac:dyDescent="0.25">
      <c r="A372" s="126" t="s">
        <v>9462</v>
      </c>
      <c r="B372" s="126" t="s">
        <v>7463</v>
      </c>
      <c r="C372" s="200" cm="1">
        <f t="array" ref="C372">IF(ROW() &lt; ROW(INDEX(institutions[resource_ID],ROWS(institutions[resource_ID]))), COUNTIF(INDEX(institutions[resource_ID],1):institutions[[#This Row],[resource_ID]],institutions[[#This Row],[resource_ID]]), "")</f>
        <v>2</v>
      </c>
      <c r="D372" s="126" t="s">
        <v>8978</v>
      </c>
      <c r="E372" s="126"/>
      <c r="F372" s="126"/>
      <c r="G372" s="126"/>
    </row>
    <row r="373" spans="1:7" x14ac:dyDescent="0.25">
      <c r="A373" s="126" t="s">
        <v>9462</v>
      </c>
      <c r="B373" s="126" t="s">
        <v>7463</v>
      </c>
      <c r="C373" s="200" cm="1">
        <f t="array" ref="C373">IF(ROW() &lt; ROW(INDEX(institutions[resource_ID],ROWS(institutions[resource_ID]))), COUNTIF(INDEX(institutions[resource_ID],1):institutions[[#This Row],[resource_ID]],institutions[[#This Row],[resource_ID]]), "")</f>
        <v>3</v>
      </c>
      <c r="D373" s="126" t="s">
        <v>8979</v>
      </c>
      <c r="E373" s="126"/>
      <c r="F373" s="126"/>
      <c r="G373" s="126"/>
    </row>
    <row r="374" spans="1:7" x14ac:dyDescent="0.25">
      <c r="A374" s="126" t="s">
        <v>9462</v>
      </c>
      <c r="B374" s="126" t="s">
        <v>7463</v>
      </c>
      <c r="C374" s="200" cm="1">
        <f t="array" ref="C374">IF(ROW() &lt; ROW(INDEX(institutions[resource_ID],ROWS(institutions[resource_ID]))), COUNTIF(INDEX(institutions[resource_ID],1):institutions[[#This Row],[resource_ID]],institutions[[#This Row],[resource_ID]]), "")</f>
        <v>4</v>
      </c>
      <c r="D374" s="126" t="s">
        <v>8980</v>
      </c>
      <c r="E374" s="126"/>
      <c r="F374" s="126"/>
      <c r="G374" s="126"/>
    </row>
    <row r="375" spans="1:7" x14ac:dyDescent="0.25">
      <c r="A375" s="126" t="s">
        <v>9462</v>
      </c>
      <c r="B375" s="126" t="s">
        <v>7463</v>
      </c>
      <c r="C375" s="200" cm="1">
        <f t="array" ref="C375">IF(ROW() &lt; ROW(INDEX(institutions[resource_ID],ROWS(institutions[resource_ID]))), COUNTIF(INDEX(institutions[resource_ID],1):institutions[[#This Row],[resource_ID]],institutions[[#This Row],[resource_ID]]), "")</f>
        <v>5</v>
      </c>
      <c r="D375" s="126" t="s">
        <v>8981</v>
      </c>
      <c r="E375" s="126"/>
      <c r="F375" s="126"/>
      <c r="G375" s="126"/>
    </row>
    <row r="376" spans="1:7" x14ac:dyDescent="0.25">
      <c r="A376" s="126" t="s">
        <v>9462</v>
      </c>
      <c r="B376" s="126" t="s">
        <v>7463</v>
      </c>
      <c r="C376" s="200" cm="1">
        <f t="array" ref="C376">IF(ROW() &lt; ROW(INDEX(institutions[resource_ID],ROWS(institutions[resource_ID]))), COUNTIF(INDEX(institutions[resource_ID],1):institutions[[#This Row],[resource_ID]],institutions[[#This Row],[resource_ID]]), "")</f>
        <v>6</v>
      </c>
      <c r="D376" s="126" t="s">
        <v>8982</v>
      </c>
      <c r="E376" s="126"/>
      <c r="F376" s="126"/>
      <c r="G376" s="126"/>
    </row>
    <row r="377" spans="1:7" x14ac:dyDescent="0.25">
      <c r="A377" s="126" t="s">
        <v>9462</v>
      </c>
      <c r="B377" s="126" t="s">
        <v>7463</v>
      </c>
      <c r="C377" s="200" cm="1">
        <f t="array" ref="C377">IF(ROW() &lt; ROW(INDEX(institutions[resource_ID],ROWS(institutions[resource_ID]))), COUNTIF(INDEX(institutions[resource_ID],1):institutions[[#This Row],[resource_ID]],institutions[[#This Row],[resource_ID]]), "")</f>
        <v>7</v>
      </c>
      <c r="D377" s="126" t="s">
        <v>8983</v>
      </c>
      <c r="E377" s="126"/>
      <c r="F377" s="126"/>
      <c r="G377" s="126"/>
    </row>
    <row r="378" spans="1:7" x14ac:dyDescent="0.25">
      <c r="A378" s="126" t="s">
        <v>9462</v>
      </c>
      <c r="B378" s="126" t="s">
        <v>7463</v>
      </c>
      <c r="C378" s="200" cm="1">
        <f t="array" ref="C378">IF(ROW() &lt; ROW(INDEX(institutions[resource_ID],ROWS(institutions[resource_ID]))), COUNTIF(INDEX(institutions[resource_ID],1):institutions[[#This Row],[resource_ID]],institutions[[#This Row],[resource_ID]]), "")</f>
        <v>8</v>
      </c>
      <c r="D378" s="126" t="s">
        <v>8984</v>
      </c>
      <c r="E378" s="126"/>
      <c r="F378" s="126"/>
      <c r="G378" s="126"/>
    </row>
    <row r="379" spans="1:7" x14ac:dyDescent="0.25">
      <c r="A379" s="126" t="s">
        <v>9462</v>
      </c>
      <c r="B379" s="126" t="s">
        <v>7463</v>
      </c>
      <c r="C379" s="200" cm="1">
        <f t="array" ref="C379">IF(ROW() &lt; ROW(INDEX(institutions[resource_ID],ROWS(institutions[resource_ID]))), COUNTIF(INDEX(institutions[resource_ID],1):institutions[[#This Row],[resource_ID]],institutions[[#This Row],[resource_ID]]), "")</f>
        <v>9</v>
      </c>
      <c r="D379" s="126" t="s">
        <v>8985</v>
      </c>
      <c r="E379" s="126"/>
      <c r="F379" s="126"/>
      <c r="G379" s="126"/>
    </row>
    <row r="380" spans="1:7" x14ac:dyDescent="0.25">
      <c r="A380" s="126" t="s">
        <v>9462</v>
      </c>
      <c r="B380" s="126" t="s">
        <v>7463</v>
      </c>
      <c r="C380" s="200" cm="1">
        <f t="array" ref="C380">IF(ROW() &lt; ROW(INDEX(institutions[resource_ID],ROWS(institutions[resource_ID]))), COUNTIF(INDEX(institutions[resource_ID],1):institutions[[#This Row],[resource_ID]],institutions[[#This Row],[resource_ID]]), "")</f>
        <v>10</v>
      </c>
      <c r="D380" s="126" t="s">
        <v>8986</v>
      </c>
      <c r="E380" s="126"/>
      <c r="F380" s="126"/>
      <c r="G380" s="126"/>
    </row>
    <row r="381" spans="1:7" x14ac:dyDescent="0.25">
      <c r="A381" s="126" t="s">
        <v>9462</v>
      </c>
      <c r="B381" s="126" t="s">
        <v>7463</v>
      </c>
      <c r="C381" s="200" cm="1">
        <f t="array" ref="C381">IF(ROW() &lt; ROW(INDEX(institutions[resource_ID],ROWS(institutions[resource_ID]))), COUNTIF(INDEX(institutions[resource_ID],1):institutions[[#This Row],[resource_ID]],institutions[[#This Row],[resource_ID]]), "")</f>
        <v>11</v>
      </c>
      <c r="D381" s="126" t="s">
        <v>8987</v>
      </c>
      <c r="E381" s="126"/>
      <c r="F381" s="126"/>
      <c r="G381" s="126"/>
    </row>
    <row r="382" spans="1:7" x14ac:dyDescent="0.25">
      <c r="A382" s="126" t="s">
        <v>9462</v>
      </c>
      <c r="B382" s="126" t="s">
        <v>7463</v>
      </c>
      <c r="C382" s="200" cm="1">
        <f t="array" ref="C382">IF(ROW() &lt; ROW(INDEX(institutions[resource_ID],ROWS(institutions[resource_ID]))), COUNTIF(INDEX(institutions[resource_ID],1):institutions[[#This Row],[resource_ID]],institutions[[#This Row],[resource_ID]]), "")</f>
        <v>12</v>
      </c>
      <c r="D382" s="126" t="s">
        <v>8988</v>
      </c>
      <c r="E382" s="126"/>
      <c r="F382" s="126"/>
      <c r="G382" s="126"/>
    </row>
    <row r="383" spans="1:7" x14ac:dyDescent="0.25">
      <c r="A383" s="126" t="s">
        <v>9462</v>
      </c>
      <c r="B383" s="126" t="s">
        <v>7463</v>
      </c>
      <c r="C383" s="200" cm="1">
        <f t="array" ref="C383">IF(ROW() &lt; ROW(INDEX(institutions[resource_ID],ROWS(institutions[resource_ID]))), COUNTIF(INDEX(institutions[resource_ID],1):institutions[[#This Row],[resource_ID]],institutions[[#This Row],[resource_ID]]), "")</f>
        <v>13</v>
      </c>
      <c r="D383" s="126" t="s">
        <v>8989</v>
      </c>
      <c r="E383" s="126"/>
      <c r="F383" s="126"/>
      <c r="G383" s="126"/>
    </row>
    <row r="384" spans="1:7" x14ac:dyDescent="0.25">
      <c r="A384" s="126" t="s">
        <v>9462</v>
      </c>
      <c r="B384" s="126" t="s">
        <v>7463</v>
      </c>
      <c r="C384" s="200" cm="1">
        <f t="array" ref="C384">IF(ROW() &lt; ROW(INDEX(institutions[resource_ID],ROWS(institutions[resource_ID]))), COUNTIF(INDEX(institutions[resource_ID],1):institutions[[#This Row],[resource_ID]],institutions[[#This Row],[resource_ID]]), "")</f>
        <v>14</v>
      </c>
      <c r="D384" s="126" t="s">
        <v>8990</v>
      </c>
      <c r="E384" s="126"/>
      <c r="F384" s="126"/>
      <c r="G384" s="126"/>
    </row>
    <row r="385" spans="1:7" x14ac:dyDescent="0.25">
      <c r="A385" s="126" t="s">
        <v>9462</v>
      </c>
      <c r="B385" s="126" t="s">
        <v>7463</v>
      </c>
      <c r="C385" s="200" cm="1">
        <f t="array" ref="C385">IF(ROW() &lt; ROW(INDEX(institutions[resource_ID],ROWS(institutions[resource_ID]))), COUNTIF(INDEX(institutions[resource_ID],1):institutions[[#This Row],[resource_ID]],institutions[[#This Row],[resource_ID]]), "")</f>
        <v>15</v>
      </c>
      <c r="D385" s="126" t="s">
        <v>8991</v>
      </c>
      <c r="E385" s="126"/>
      <c r="F385" s="126"/>
      <c r="G385" s="126"/>
    </row>
    <row r="386" spans="1:7" x14ac:dyDescent="0.25">
      <c r="A386" s="126" t="s">
        <v>9462</v>
      </c>
      <c r="B386" s="126" t="s">
        <v>7463</v>
      </c>
      <c r="C386" s="200" cm="1">
        <f t="array" ref="C386">IF(ROW() &lt; ROW(INDEX(institutions[resource_ID],ROWS(institutions[resource_ID]))), COUNTIF(INDEX(institutions[resource_ID],1):institutions[[#This Row],[resource_ID]],institutions[[#This Row],[resource_ID]]), "")</f>
        <v>16</v>
      </c>
      <c r="D386" s="126" t="s">
        <v>8992</v>
      </c>
      <c r="E386" s="126"/>
      <c r="F386" s="126"/>
      <c r="G386" s="126"/>
    </row>
    <row r="387" spans="1:7" x14ac:dyDescent="0.25">
      <c r="A387" s="126" t="s">
        <v>9462</v>
      </c>
      <c r="B387" s="126" t="s">
        <v>7463</v>
      </c>
      <c r="C387" s="200" cm="1">
        <f t="array" ref="C387">IF(ROW() &lt; ROW(INDEX(institutions[resource_ID],ROWS(institutions[resource_ID]))), COUNTIF(INDEX(institutions[resource_ID],1):institutions[[#This Row],[resource_ID]],institutions[[#This Row],[resource_ID]]), "")</f>
        <v>17</v>
      </c>
      <c r="D387" s="126" t="s">
        <v>8993</v>
      </c>
      <c r="E387" s="126"/>
      <c r="F387" s="126"/>
      <c r="G387" s="126"/>
    </row>
    <row r="388" spans="1:7" x14ac:dyDescent="0.25">
      <c r="A388" s="126" t="s">
        <v>9462</v>
      </c>
      <c r="B388" s="126" t="s">
        <v>7463</v>
      </c>
      <c r="C388" s="200" cm="1">
        <f t="array" ref="C388">IF(ROW() &lt; ROW(INDEX(institutions[resource_ID],ROWS(institutions[resource_ID]))), COUNTIF(INDEX(institutions[resource_ID],1):institutions[[#This Row],[resource_ID]],institutions[[#This Row],[resource_ID]]), "")</f>
        <v>18</v>
      </c>
      <c r="D388" s="126" t="s">
        <v>8994</v>
      </c>
      <c r="E388" s="126"/>
      <c r="F388" s="126"/>
      <c r="G388" s="126"/>
    </row>
    <row r="389" spans="1:7" x14ac:dyDescent="0.25">
      <c r="A389" s="126" t="s">
        <v>9462</v>
      </c>
      <c r="B389" s="126" t="s">
        <v>7463</v>
      </c>
      <c r="C389" s="200" cm="1">
        <f t="array" ref="C389">IF(ROW() &lt; ROW(INDEX(institutions[resource_ID],ROWS(institutions[resource_ID]))), COUNTIF(INDEX(institutions[resource_ID],1):institutions[[#This Row],[resource_ID]],institutions[[#This Row],[resource_ID]]), "")</f>
        <v>19</v>
      </c>
      <c r="D389" s="126" t="s">
        <v>8995</v>
      </c>
      <c r="E389" s="126"/>
      <c r="F389" s="126"/>
      <c r="G389" s="126"/>
    </row>
    <row r="390" spans="1:7" x14ac:dyDescent="0.25">
      <c r="A390" s="126" t="s">
        <v>9462</v>
      </c>
      <c r="B390" s="126" t="s">
        <v>7463</v>
      </c>
      <c r="C390" s="200" cm="1">
        <f t="array" ref="C390">IF(ROW() &lt; ROW(INDEX(institutions[resource_ID],ROWS(institutions[resource_ID]))), COUNTIF(INDEX(institutions[resource_ID],1):institutions[[#This Row],[resource_ID]],institutions[[#This Row],[resource_ID]]), "")</f>
        <v>20</v>
      </c>
      <c r="D390" s="126" t="s">
        <v>8996</v>
      </c>
      <c r="E390" s="126"/>
      <c r="F390" s="126"/>
      <c r="G390" s="126"/>
    </row>
    <row r="391" spans="1:7" x14ac:dyDescent="0.25">
      <c r="A391" s="126" t="s">
        <v>9462</v>
      </c>
      <c r="B391" s="126" t="s">
        <v>7463</v>
      </c>
      <c r="C391" s="200" cm="1">
        <f t="array" ref="C391">IF(ROW() &lt; ROW(INDEX(institutions[resource_ID],ROWS(institutions[resource_ID]))), COUNTIF(INDEX(institutions[resource_ID],1):institutions[[#This Row],[resource_ID]],institutions[[#This Row],[resource_ID]]), "")</f>
        <v>21</v>
      </c>
      <c r="D391" s="126" t="s">
        <v>8997</v>
      </c>
      <c r="E391" s="126"/>
      <c r="F391" s="126"/>
      <c r="G391" s="126"/>
    </row>
    <row r="392" spans="1:7" x14ac:dyDescent="0.25">
      <c r="A392" s="126" t="s">
        <v>9462</v>
      </c>
      <c r="B392" s="126" t="s">
        <v>7463</v>
      </c>
      <c r="C392" s="200" cm="1">
        <f t="array" ref="C392">IF(ROW() &lt; ROW(INDEX(institutions[resource_ID],ROWS(institutions[resource_ID]))), COUNTIF(INDEX(institutions[resource_ID],1):institutions[[#This Row],[resource_ID]],institutions[[#This Row],[resource_ID]]), "")</f>
        <v>22</v>
      </c>
      <c r="D392" s="126" t="s">
        <v>8998</v>
      </c>
      <c r="E392" s="126"/>
      <c r="F392" s="126"/>
      <c r="G392" s="126"/>
    </row>
    <row r="393" spans="1:7" x14ac:dyDescent="0.25">
      <c r="A393" s="126" t="s">
        <v>9462</v>
      </c>
      <c r="B393" s="126" t="s">
        <v>7463</v>
      </c>
      <c r="C393" s="200" cm="1">
        <f t="array" ref="C393">IF(ROW() &lt; ROW(INDEX(institutions[resource_ID],ROWS(institutions[resource_ID]))), COUNTIF(INDEX(institutions[resource_ID],1):institutions[[#This Row],[resource_ID]],institutions[[#This Row],[resource_ID]]), "")</f>
        <v>23</v>
      </c>
      <c r="D393" s="126" t="s">
        <v>8999</v>
      </c>
      <c r="E393" s="126"/>
      <c r="F393" s="126"/>
      <c r="G393" s="126"/>
    </row>
    <row r="394" spans="1:7" x14ac:dyDescent="0.25">
      <c r="A394" s="126" t="s">
        <v>9462</v>
      </c>
      <c r="B394" s="126" t="s">
        <v>7463</v>
      </c>
      <c r="C394" s="200" cm="1">
        <f t="array" ref="C394">IF(ROW() &lt; ROW(INDEX(institutions[resource_ID],ROWS(institutions[resource_ID]))), COUNTIF(INDEX(institutions[resource_ID],1):institutions[[#This Row],[resource_ID]],institutions[[#This Row],[resource_ID]]), "")</f>
        <v>24</v>
      </c>
      <c r="D394" s="126" t="s">
        <v>9000</v>
      </c>
      <c r="E394" s="126"/>
      <c r="F394" s="126"/>
      <c r="G394" s="126"/>
    </row>
    <row r="395" spans="1:7" x14ac:dyDescent="0.25">
      <c r="A395" s="126" t="s">
        <v>9462</v>
      </c>
      <c r="B395" s="126" t="s">
        <v>7463</v>
      </c>
      <c r="C395" s="200" cm="1">
        <f t="array" ref="C395">IF(ROW() &lt; ROW(INDEX(institutions[resource_ID],ROWS(institutions[resource_ID]))), COUNTIF(INDEX(institutions[resource_ID],1):institutions[[#This Row],[resource_ID]],institutions[[#This Row],[resource_ID]]), "")</f>
        <v>25</v>
      </c>
      <c r="D395" s="126" t="s">
        <v>9001</v>
      </c>
      <c r="E395" s="126"/>
      <c r="F395" s="126"/>
      <c r="G395" s="126"/>
    </row>
    <row r="396" spans="1:7" x14ac:dyDescent="0.25">
      <c r="A396" s="126" t="s">
        <v>9462</v>
      </c>
      <c r="B396" s="126" t="s">
        <v>7463</v>
      </c>
      <c r="C396" s="200" cm="1">
        <f t="array" ref="C396">IF(ROW() &lt; ROW(INDEX(institutions[resource_ID],ROWS(institutions[resource_ID]))), COUNTIF(INDEX(institutions[resource_ID],1):institutions[[#This Row],[resource_ID]],institutions[[#This Row],[resource_ID]]), "")</f>
        <v>26</v>
      </c>
      <c r="D396" s="126" t="s">
        <v>9002</v>
      </c>
      <c r="E396" s="126"/>
      <c r="F396" s="126"/>
      <c r="G396" s="126"/>
    </row>
    <row r="397" spans="1:7" x14ac:dyDescent="0.25">
      <c r="A397" s="126" t="s">
        <v>9462</v>
      </c>
      <c r="B397" s="126" t="s">
        <v>7463</v>
      </c>
      <c r="C397" s="200" cm="1">
        <f t="array" ref="C397">IF(ROW() &lt; ROW(INDEX(institutions[resource_ID],ROWS(institutions[resource_ID]))), COUNTIF(INDEX(institutions[resource_ID],1):institutions[[#This Row],[resource_ID]],institutions[[#This Row],[resource_ID]]), "")</f>
        <v>27</v>
      </c>
      <c r="D397" s="126" t="s">
        <v>9003</v>
      </c>
      <c r="E397" s="126"/>
      <c r="F397" s="126"/>
      <c r="G397" s="126"/>
    </row>
    <row r="398" spans="1:7" x14ac:dyDescent="0.25">
      <c r="A398" s="126" t="s">
        <v>9462</v>
      </c>
      <c r="B398" s="126" t="s">
        <v>7463</v>
      </c>
      <c r="C398" s="200" cm="1">
        <f t="array" ref="C398">IF(ROW() &lt; ROW(INDEX(institutions[resource_ID],ROWS(institutions[resource_ID]))), COUNTIF(INDEX(institutions[resource_ID],1):institutions[[#This Row],[resource_ID]],institutions[[#This Row],[resource_ID]]), "")</f>
        <v>28</v>
      </c>
      <c r="D398" s="126" t="s">
        <v>9004</v>
      </c>
      <c r="E398" s="126"/>
      <c r="F398" s="126"/>
      <c r="G398" s="126"/>
    </row>
    <row r="399" spans="1:7" x14ac:dyDescent="0.25">
      <c r="A399" s="126" t="s">
        <v>9462</v>
      </c>
      <c r="B399" s="126" t="s">
        <v>7463</v>
      </c>
      <c r="C399" s="200" cm="1">
        <f t="array" ref="C399">IF(ROW() &lt; ROW(INDEX(institutions[resource_ID],ROWS(institutions[resource_ID]))), COUNTIF(INDEX(institutions[resource_ID],1):institutions[[#This Row],[resource_ID]],institutions[[#This Row],[resource_ID]]), "")</f>
        <v>29</v>
      </c>
      <c r="D399" s="126" t="s">
        <v>9101</v>
      </c>
      <c r="E399" s="126"/>
      <c r="F399" s="126"/>
      <c r="G399" s="126"/>
    </row>
    <row r="400" spans="1:7" x14ac:dyDescent="0.25">
      <c r="A400" s="126" t="s">
        <v>9462</v>
      </c>
      <c r="B400" s="126" t="s">
        <v>7463</v>
      </c>
      <c r="C400" s="200" cm="1">
        <f t="array" ref="C400">IF(ROW() &lt; ROW(INDEX(institutions[resource_ID],ROWS(institutions[resource_ID]))), COUNTIF(INDEX(institutions[resource_ID],1):institutions[[#This Row],[resource_ID]],institutions[[#This Row],[resource_ID]]), "")</f>
        <v>30</v>
      </c>
      <c r="D400" s="126" t="s">
        <v>9102</v>
      </c>
      <c r="E400" s="126"/>
      <c r="F400" s="126"/>
      <c r="G400" s="126"/>
    </row>
    <row r="401" spans="1:7" x14ac:dyDescent="0.25">
      <c r="A401" s="126" t="s">
        <v>9462</v>
      </c>
      <c r="B401" s="126" t="s">
        <v>7463</v>
      </c>
      <c r="C401" s="200" cm="1">
        <f t="array" ref="C401">IF(ROW() &lt; ROW(INDEX(institutions[resource_ID],ROWS(institutions[resource_ID]))), COUNTIF(INDEX(institutions[resource_ID],1):institutions[[#This Row],[resource_ID]],institutions[[#This Row],[resource_ID]]), "")</f>
        <v>31</v>
      </c>
      <c r="D401" s="126" t="s">
        <v>9103</v>
      </c>
      <c r="E401" s="126"/>
      <c r="F401" s="126"/>
      <c r="G401" s="126"/>
    </row>
    <row r="402" spans="1:7" x14ac:dyDescent="0.25">
      <c r="A402" s="126" t="s">
        <v>9462</v>
      </c>
      <c r="B402" s="126" t="s">
        <v>7463</v>
      </c>
      <c r="C402" s="200" cm="1">
        <f t="array" ref="C402">IF(ROW() &lt; ROW(INDEX(institutions[resource_ID],ROWS(institutions[resource_ID]))), COUNTIF(INDEX(institutions[resource_ID],1):institutions[[#This Row],[resource_ID]],institutions[[#This Row],[resource_ID]]), "")</f>
        <v>32</v>
      </c>
      <c r="D402" s="126" t="s">
        <v>9104</v>
      </c>
      <c r="E402" s="126"/>
      <c r="F402" s="126"/>
      <c r="G402" s="126"/>
    </row>
    <row r="403" spans="1:7" x14ac:dyDescent="0.25">
      <c r="A403" s="126" t="s">
        <v>9462</v>
      </c>
      <c r="B403" s="126" t="s">
        <v>7463</v>
      </c>
      <c r="C403" s="200" cm="1">
        <f t="array" ref="C403">IF(ROW() &lt; ROW(INDEX(institutions[resource_ID],ROWS(institutions[resource_ID]))), COUNTIF(INDEX(institutions[resource_ID],1):institutions[[#This Row],[resource_ID]],institutions[[#This Row],[resource_ID]]), "")</f>
        <v>33</v>
      </c>
      <c r="D403" s="126" t="s">
        <v>9105</v>
      </c>
      <c r="E403" s="126"/>
      <c r="F403" s="126"/>
      <c r="G403" s="126"/>
    </row>
    <row r="404" spans="1:7" x14ac:dyDescent="0.25">
      <c r="A404" s="126" t="s">
        <v>9462</v>
      </c>
      <c r="B404" s="126" t="s">
        <v>7463</v>
      </c>
      <c r="C404" s="200" cm="1">
        <f t="array" ref="C404">IF(ROW() &lt; ROW(INDEX(institutions[resource_ID],ROWS(institutions[resource_ID]))), COUNTIF(INDEX(institutions[resource_ID],1):institutions[[#This Row],[resource_ID]],institutions[[#This Row],[resource_ID]]), "")</f>
        <v>34</v>
      </c>
      <c r="D404" s="126" t="s">
        <v>9106</v>
      </c>
      <c r="E404" s="126"/>
      <c r="F404" s="126"/>
      <c r="G404" s="126"/>
    </row>
    <row r="405" spans="1:7" x14ac:dyDescent="0.25">
      <c r="A405" s="126" t="s">
        <v>9462</v>
      </c>
      <c r="B405" s="126" t="s">
        <v>7463</v>
      </c>
      <c r="C405" s="200" cm="1">
        <f t="array" ref="C405">IF(ROW() &lt; ROW(INDEX(institutions[resource_ID],ROWS(institutions[resource_ID]))), COUNTIF(INDEX(institutions[resource_ID],1):institutions[[#This Row],[resource_ID]],institutions[[#This Row],[resource_ID]]), "")</f>
        <v>35</v>
      </c>
      <c r="D405" s="126" t="s">
        <v>9107</v>
      </c>
      <c r="E405" s="126"/>
      <c r="F405" s="126"/>
      <c r="G405" s="126"/>
    </row>
    <row r="406" spans="1:7" x14ac:dyDescent="0.25">
      <c r="A406" s="126" t="s">
        <v>9462</v>
      </c>
      <c r="B406" s="126" t="s">
        <v>7463</v>
      </c>
      <c r="C406" s="200" cm="1">
        <f t="array" ref="C406">IF(ROW() &lt; ROW(INDEX(institutions[resource_ID],ROWS(institutions[resource_ID]))), COUNTIF(INDEX(institutions[resource_ID],1):institutions[[#This Row],[resource_ID]],institutions[[#This Row],[resource_ID]]), "")</f>
        <v>36</v>
      </c>
      <c r="D406" s="126" t="s">
        <v>9108</v>
      </c>
      <c r="E406" s="126"/>
      <c r="F406" s="126"/>
      <c r="G406" s="126"/>
    </row>
    <row r="407" spans="1:7" x14ac:dyDescent="0.25">
      <c r="A407" s="126" t="s">
        <v>9462</v>
      </c>
      <c r="B407" s="126" t="s">
        <v>7463</v>
      </c>
      <c r="C407" s="200" cm="1">
        <f t="array" ref="C407">IF(ROW() &lt; ROW(INDEX(institutions[resource_ID],ROWS(institutions[resource_ID]))), COUNTIF(INDEX(institutions[resource_ID],1):institutions[[#This Row],[resource_ID]],institutions[[#This Row],[resource_ID]]), "")</f>
        <v>37</v>
      </c>
      <c r="D407" s="126" t="s">
        <v>9109</v>
      </c>
      <c r="E407" s="126"/>
      <c r="F407" s="126"/>
      <c r="G407" s="126"/>
    </row>
    <row r="408" spans="1:7" x14ac:dyDescent="0.25">
      <c r="A408" s="126" t="s">
        <v>9462</v>
      </c>
      <c r="B408" s="126" t="s">
        <v>7463</v>
      </c>
      <c r="C408" s="200" cm="1">
        <f t="array" ref="C408">IF(ROW() &lt; ROW(INDEX(institutions[resource_ID],ROWS(institutions[resource_ID]))), COUNTIF(INDEX(institutions[resource_ID],1):institutions[[#This Row],[resource_ID]],institutions[[#This Row],[resource_ID]]), "")</f>
        <v>38</v>
      </c>
      <c r="D408" s="126" t="s">
        <v>9110</v>
      </c>
      <c r="E408" s="126"/>
      <c r="F408" s="126"/>
      <c r="G408" s="126"/>
    </row>
    <row r="409" spans="1:7" x14ac:dyDescent="0.25">
      <c r="A409" s="126" t="s">
        <v>9462</v>
      </c>
      <c r="B409" s="126" t="s">
        <v>7463</v>
      </c>
      <c r="C409" s="200" cm="1">
        <f t="array" ref="C409">IF(ROW() &lt; ROW(INDEX(institutions[resource_ID],ROWS(institutions[resource_ID]))), COUNTIF(INDEX(institutions[resource_ID],1):institutions[[#This Row],[resource_ID]],institutions[[#This Row],[resource_ID]]), "")</f>
        <v>39</v>
      </c>
      <c r="D409" s="126" t="s">
        <v>9111</v>
      </c>
      <c r="E409" s="126"/>
      <c r="F409" s="126"/>
      <c r="G409" s="126"/>
    </row>
    <row r="410" spans="1:7" x14ac:dyDescent="0.25">
      <c r="A410" s="126" t="s">
        <v>9462</v>
      </c>
      <c r="B410" s="126" t="s">
        <v>7463</v>
      </c>
      <c r="C410" s="200" cm="1">
        <f t="array" ref="C410">IF(ROW() &lt; ROW(INDEX(institutions[resource_ID],ROWS(institutions[resource_ID]))), COUNTIF(INDEX(institutions[resource_ID],1):institutions[[#This Row],[resource_ID]],institutions[[#This Row],[resource_ID]]), "")</f>
        <v>40</v>
      </c>
      <c r="D410" s="126" t="s">
        <v>9158</v>
      </c>
      <c r="E410" s="126"/>
      <c r="F410" s="126"/>
      <c r="G410" s="126"/>
    </row>
    <row r="411" spans="1:7" x14ac:dyDescent="0.25">
      <c r="A411" s="126" t="s">
        <v>9462</v>
      </c>
      <c r="B411" s="126" t="s">
        <v>7463</v>
      </c>
      <c r="C411" s="200" cm="1">
        <f t="array" ref="C411">IF(ROW() &lt; ROW(INDEX(institutions[resource_ID],ROWS(institutions[resource_ID]))), COUNTIF(INDEX(institutions[resource_ID],1):institutions[[#This Row],[resource_ID]],institutions[[#This Row],[resource_ID]]), "")</f>
        <v>41</v>
      </c>
      <c r="D411" s="126" t="s">
        <v>9112</v>
      </c>
      <c r="E411" s="126"/>
      <c r="F411" s="126"/>
      <c r="G411" s="126"/>
    </row>
    <row r="412" spans="1:7" x14ac:dyDescent="0.25">
      <c r="A412" s="126" t="s">
        <v>9463</v>
      </c>
      <c r="B412" s="126" t="s">
        <v>7463</v>
      </c>
      <c r="C412" s="200" cm="1">
        <f t="array" ref="C412">IF(ROW() &lt; ROW(INDEX(institutions[resource_ID],ROWS(institutions[resource_ID]))), COUNTIF(INDEX(institutions[resource_ID],1):institutions[[#This Row],[resource_ID]],institutions[[#This Row],[resource_ID]]), "")</f>
        <v>1</v>
      </c>
      <c r="D412" s="126" t="s">
        <v>8977</v>
      </c>
      <c r="E412" s="126"/>
      <c r="F412" s="126"/>
      <c r="G412" s="126"/>
    </row>
    <row r="413" spans="1:7" x14ac:dyDescent="0.25">
      <c r="A413" s="126" t="s">
        <v>9463</v>
      </c>
      <c r="B413" s="126" t="s">
        <v>7463</v>
      </c>
      <c r="C413" s="200" cm="1">
        <f t="array" ref="C413">IF(ROW() &lt; ROW(INDEX(institutions[resource_ID],ROWS(institutions[resource_ID]))), COUNTIF(INDEX(institutions[resource_ID],1):institutions[[#This Row],[resource_ID]],institutions[[#This Row],[resource_ID]]), "")</f>
        <v>2</v>
      </c>
      <c r="D413" s="126" t="s">
        <v>8978</v>
      </c>
      <c r="E413" s="126"/>
      <c r="F413" s="126"/>
      <c r="G413" s="126"/>
    </row>
    <row r="414" spans="1:7" x14ac:dyDescent="0.25">
      <c r="A414" s="126" t="s">
        <v>9463</v>
      </c>
      <c r="B414" s="126" t="s">
        <v>7463</v>
      </c>
      <c r="C414" s="200" cm="1">
        <f t="array" ref="C414">IF(ROW() &lt; ROW(INDEX(institutions[resource_ID],ROWS(institutions[resource_ID]))), COUNTIF(INDEX(institutions[resource_ID],1):institutions[[#This Row],[resource_ID]],institutions[[#This Row],[resource_ID]]), "")</f>
        <v>3</v>
      </c>
      <c r="D414" s="126" t="s">
        <v>8979</v>
      </c>
      <c r="E414" s="126"/>
      <c r="F414" s="126"/>
      <c r="G414" s="126"/>
    </row>
    <row r="415" spans="1:7" x14ac:dyDescent="0.25">
      <c r="A415" s="126" t="s">
        <v>9463</v>
      </c>
      <c r="B415" s="126" t="s">
        <v>7463</v>
      </c>
      <c r="C415" s="200" cm="1">
        <f t="array" ref="C415">IF(ROW() &lt; ROW(INDEX(institutions[resource_ID],ROWS(institutions[resource_ID]))), COUNTIF(INDEX(institutions[resource_ID],1):institutions[[#This Row],[resource_ID]],institutions[[#This Row],[resource_ID]]), "")</f>
        <v>4</v>
      </c>
      <c r="D415" s="126" t="s">
        <v>8980</v>
      </c>
      <c r="E415" s="126"/>
      <c r="F415" s="126"/>
      <c r="G415" s="126"/>
    </row>
    <row r="416" spans="1:7" x14ac:dyDescent="0.25">
      <c r="A416" s="126" t="s">
        <v>9463</v>
      </c>
      <c r="B416" s="126" t="s">
        <v>7463</v>
      </c>
      <c r="C416" s="200" cm="1">
        <f t="array" ref="C416">IF(ROW() &lt; ROW(INDEX(institutions[resource_ID],ROWS(institutions[resource_ID]))), COUNTIF(INDEX(institutions[resource_ID],1):institutions[[#This Row],[resource_ID]],institutions[[#This Row],[resource_ID]]), "")</f>
        <v>5</v>
      </c>
      <c r="D416" s="126" t="s">
        <v>8981</v>
      </c>
      <c r="E416" s="126"/>
      <c r="F416" s="126"/>
      <c r="G416" s="126"/>
    </row>
    <row r="417" spans="1:7" x14ac:dyDescent="0.25">
      <c r="A417" s="126" t="s">
        <v>9463</v>
      </c>
      <c r="B417" s="126" t="s">
        <v>7463</v>
      </c>
      <c r="C417" s="200" cm="1">
        <f t="array" ref="C417">IF(ROW() &lt; ROW(INDEX(institutions[resource_ID],ROWS(institutions[resource_ID]))), COUNTIF(INDEX(institutions[resource_ID],1):institutions[[#This Row],[resource_ID]],institutions[[#This Row],[resource_ID]]), "")</f>
        <v>6</v>
      </c>
      <c r="D417" s="126" t="s">
        <v>8982</v>
      </c>
      <c r="E417" s="126"/>
      <c r="F417" s="126"/>
      <c r="G417" s="126"/>
    </row>
    <row r="418" spans="1:7" x14ac:dyDescent="0.25">
      <c r="A418" s="126" t="s">
        <v>9463</v>
      </c>
      <c r="B418" s="126" t="s">
        <v>7463</v>
      </c>
      <c r="C418" s="200" cm="1">
        <f t="array" ref="C418">IF(ROW() &lt; ROW(INDEX(institutions[resource_ID],ROWS(institutions[resource_ID]))), COUNTIF(INDEX(institutions[resource_ID],1):institutions[[#This Row],[resource_ID]],institutions[[#This Row],[resource_ID]]), "")</f>
        <v>7</v>
      </c>
      <c r="D418" s="126" t="s">
        <v>8983</v>
      </c>
      <c r="E418" s="126"/>
      <c r="F418" s="126"/>
      <c r="G418" s="126"/>
    </row>
    <row r="419" spans="1:7" x14ac:dyDescent="0.25">
      <c r="A419" s="126" t="s">
        <v>9463</v>
      </c>
      <c r="B419" s="126" t="s">
        <v>7463</v>
      </c>
      <c r="C419" s="200" cm="1">
        <f t="array" ref="C419">IF(ROW() &lt; ROW(INDEX(institutions[resource_ID],ROWS(institutions[resource_ID]))), COUNTIF(INDEX(institutions[resource_ID],1):institutions[[#This Row],[resource_ID]],institutions[[#This Row],[resource_ID]]), "")</f>
        <v>8</v>
      </c>
      <c r="D419" s="126" t="s">
        <v>8984</v>
      </c>
      <c r="E419" s="126"/>
      <c r="F419" s="126"/>
      <c r="G419" s="126"/>
    </row>
    <row r="420" spans="1:7" x14ac:dyDescent="0.25">
      <c r="A420" s="126" t="s">
        <v>9463</v>
      </c>
      <c r="B420" s="126" t="s">
        <v>7463</v>
      </c>
      <c r="C420" s="200" cm="1">
        <f t="array" ref="C420">IF(ROW() &lt; ROW(INDEX(institutions[resource_ID],ROWS(institutions[resource_ID]))), COUNTIF(INDEX(institutions[resource_ID],1):institutions[[#This Row],[resource_ID]],institutions[[#This Row],[resource_ID]]), "")</f>
        <v>9</v>
      </c>
      <c r="D420" s="126" t="s">
        <v>8985</v>
      </c>
      <c r="E420" s="126"/>
      <c r="F420" s="126"/>
      <c r="G420" s="126"/>
    </row>
    <row r="421" spans="1:7" x14ac:dyDescent="0.25">
      <c r="A421" s="126" t="s">
        <v>9463</v>
      </c>
      <c r="B421" s="126" t="s">
        <v>7463</v>
      </c>
      <c r="C421" s="200" cm="1">
        <f t="array" ref="C421">IF(ROW() &lt; ROW(INDEX(institutions[resource_ID],ROWS(institutions[resource_ID]))), COUNTIF(INDEX(institutions[resource_ID],1):institutions[[#This Row],[resource_ID]],institutions[[#This Row],[resource_ID]]), "")</f>
        <v>10</v>
      </c>
      <c r="D421" s="126" t="s">
        <v>8986</v>
      </c>
      <c r="E421" s="126"/>
      <c r="F421" s="126"/>
      <c r="G421" s="126"/>
    </row>
    <row r="422" spans="1:7" x14ac:dyDescent="0.25">
      <c r="A422" s="126" t="s">
        <v>9463</v>
      </c>
      <c r="B422" s="126" t="s">
        <v>7463</v>
      </c>
      <c r="C422" s="200" cm="1">
        <f t="array" ref="C422">IF(ROW() &lt; ROW(INDEX(institutions[resource_ID],ROWS(institutions[resource_ID]))), COUNTIF(INDEX(institutions[resource_ID],1):institutions[[#This Row],[resource_ID]],institutions[[#This Row],[resource_ID]]), "")</f>
        <v>11</v>
      </c>
      <c r="D422" s="126" t="s">
        <v>8987</v>
      </c>
      <c r="E422" s="126"/>
      <c r="F422" s="126"/>
      <c r="G422" s="126"/>
    </row>
    <row r="423" spans="1:7" x14ac:dyDescent="0.25">
      <c r="A423" s="126" t="s">
        <v>9463</v>
      </c>
      <c r="B423" s="126" t="s">
        <v>7463</v>
      </c>
      <c r="C423" s="200" cm="1">
        <f t="array" ref="C423">IF(ROW() &lt; ROW(INDEX(institutions[resource_ID],ROWS(institutions[resource_ID]))), COUNTIF(INDEX(institutions[resource_ID],1):institutions[[#This Row],[resource_ID]],institutions[[#This Row],[resource_ID]]), "")</f>
        <v>12</v>
      </c>
      <c r="D423" s="126" t="s">
        <v>8988</v>
      </c>
      <c r="E423" s="126"/>
      <c r="F423" s="126"/>
      <c r="G423" s="126"/>
    </row>
    <row r="424" spans="1:7" x14ac:dyDescent="0.25">
      <c r="A424" s="126" t="s">
        <v>9463</v>
      </c>
      <c r="B424" s="126" t="s">
        <v>7463</v>
      </c>
      <c r="C424" s="200" cm="1">
        <f t="array" ref="C424">IF(ROW() &lt; ROW(INDEX(institutions[resource_ID],ROWS(institutions[resource_ID]))), COUNTIF(INDEX(institutions[resource_ID],1):institutions[[#This Row],[resource_ID]],institutions[[#This Row],[resource_ID]]), "")</f>
        <v>13</v>
      </c>
      <c r="D424" s="126" t="s">
        <v>8989</v>
      </c>
      <c r="E424" s="126"/>
      <c r="F424" s="126"/>
      <c r="G424" s="126"/>
    </row>
    <row r="425" spans="1:7" x14ac:dyDescent="0.25">
      <c r="A425" s="126" t="s">
        <v>9463</v>
      </c>
      <c r="B425" s="126" t="s">
        <v>7463</v>
      </c>
      <c r="C425" s="200" cm="1">
        <f t="array" ref="C425">IF(ROW() &lt; ROW(INDEX(institutions[resource_ID],ROWS(institutions[resource_ID]))), COUNTIF(INDEX(institutions[resource_ID],1):institutions[[#This Row],[resource_ID]],institutions[[#This Row],[resource_ID]]), "")</f>
        <v>14</v>
      </c>
      <c r="D425" s="126" t="s">
        <v>8990</v>
      </c>
      <c r="E425" s="126"/>
      <c r="F425" s="126"/>
      <c r="G425" s="126"/>
    </row>
    <row r="426" spans="1:7" x14ac:dyDescent="0.25">
      <c r="A426" s="126" t="s">
        <v>9463</v>
      </c>
      <c r="B426" s="126" t="s">
        <v>7463</v>
      </c>
      <c r="C426" s="200" cm="1">
        <f t="array" ref="C426">IF(ROW() &lt; ROW(INDEX(institutions[resource_ID],ROWS(institutions[resource_ID]))), COUNTIF(INDEX(institutions[resource_ID],1):institutions[[#This Row],[resource_ID]],institutions[[#This Row],[resource_ID]]), "")</f>
        <v>15</v>
      </c>
      <c r="D426" s="126" t="s">
        <v>8991</v>
      </c>
      <c r="E426" s="126"/>
      <c r="F426" s="126"/>
      <c r="G426" s="126"/>
    </row>
    <row r="427" spans="1:7" x14ac:dyDescent="0.25">
      <c r="A427" s="126" t="s">
        <v>9463</v>
      </c>
      <c r="B427" s="126" t="s">
        <v>7463</v>
      </c>
      <c r="C427" s="200" cm="1">
        <f t="array" ref="C427">IF(ROW() &lt; ROW(INDEX(institutions[resource_ID],ROWS(institutions[resource_ID]))), COUNTIF(INDEX(institutions[resource_ID],1):institutions[[#This Row],[resource_ID]],institutions[[#This Row],[resource_ID]]), "")</f>
        <v>16</v>
      </c>
      <c r="D427" s="126" t="s">
        <v>8992</v>
      </c>
      <c r="E427" s="126"/>
      <c r="F427" s="126"/>
      <c r="G427" s="126"/>
    </row>
    <row r="428" spans="1:7" x14ac:dyDescent="0.25">
      <c r="A428" s="126" t="s">
        <v>9463</v>
      </c>
      <c r="B428" s="126" t="s">
        <v>7463</v>
      </c>
      <c r="C428" s="200" cm="1">
        <f t="array" ref="C428">IF(ROW() &lt; ROW(INDEX(institutions[resource_ID],ROWS(institutions[resource_ID]))), COUNTIF(INDEX(institutions[resource_ID],1):institutions[[#This Row],[resource_ID]],institutions[[#This Row],[resource_ID]]), "")</f>
        <v>17</v>
      </c>
      <c r="D428" s="126" t="s">
        <v>8993</v>
      </c>
      <c r="E428" s="126"/>
      <c r="F428" s="126"/>
      <c r="G428" s="126"/>
    </row>
    <row r="429" spans="1:7" x14ac:dyDescent="0.25">
      <c r="A429" s="126" t="s">
        <v>9463</v>
      </c>
      <c r="B429" s="126" t="s">
        <v>7463</v>
      </c>
      <c r="C429" s="200" cm="1">
        <f t="array" ref="C429">IF(ROW() &lt; ROW(INDEX(institutions[resource_ID],ROWS(institutions[resource_ID]))), COUNTIF(INDEX(institutions[resource_ID],1):institutions[[#This Row],[resource_ID]],institutions[[#This Row],[resource_ID]]), "")</f>
        <v>18</v>
      </c>
      <c r="D429" s="126" t="s">
        <v>8994</v>
      </c>
      <c r="E429" s="126"/>
      <c r="F429" s="126"/>
      <c r="G429" s="126"/>
    </row>
    <row r="430" spans="1:7" x14ac:dyDescent="0.25">
      <c r="A430" s="126" t="s">
        <v>9463</v>
      </c>
      <c r="B430" s="126" t="s">
        <v>7463</v>
      </c>
      <c r="C430" s="200" cm="1">
        <f t="array" ref="C430">IF(ROW() &lt; ROW(INDEX(institutions[resource_ID],ROWS(institutions[resource_ID]))), COUNTIF(INDEX(institutions[resource_ID],1):institutions[[#This Row],[resource_ID]],institutions[[#This Row],[resource_ID]]), "")</f>
        <v>19</v>
      </c>
      <c r="D430" s="126" t="s">
        <v>8995</v>
      </c>
      <c r="E430" s="126"/>
      <c r="F430" s="126"/>
      <c r="G430" s="126"/>
    </row>
    <row r="431" spans="1:7" x14ac:dyDescent="0.25">
      <c r="A431" s="126" t="s">
        <v>9463</v>
      </c>
      <c r="B431" s="126" t="s">
        <v>7463</v>
      </c>
      <c r="C431" s="200" cm="1">
        <f t="array" ref="C431">IF(ROW() &lt; ROW(INDEX(institutions[resource_ID],ROWS(institutions[resource_ID]))), COUNTIF(INDEX(institutions[resource_ID],1):institutions[[#This Row],[resource_ID]],institutions[[#This Row],[resource_ID]]), "")</f>
        <v>20</v>
      </c>
      <c r="D431" s="126" t="s">
        <v>8996</v>
      </c>
      <c r="E431" s="126"/>
      <c r="F431" s="126"/>
      <c r="G431" s="126"/>
    </row>
    <row r="432" spans="1:7" x14ac:dyDescent="0.25">
      <c r="A432" s="126" t="s">
        <v>9463</v>
      </c>
      <c r="B432" s="126" t="s">
        <v>7463</v>
      </c>
      <c r="C432" s="200" cm="1">
        <f t="array" ref="C432">IF(ROW() &lt; ROW(INDEX(institutions[resource_ID],ROWS(institutions[resource_ID]))), COUNTIF(INDEX(institutions[resource_ID],1):institutions[[#This Row],[resource_ID]],institutions[[#This Row],[resource_ID]]), "")</f>
        <v>21</v>
      </c>
      <c r="D432" s="126" t="s">
        <v>8997</v>
      </c>
      <c r="E432" s="126"/>
      <c r="F432" s="126"/>
      <c r="G432" s="126"/>
    </row>
    <row r="433" spans="1:7" x14ac:dyDescent="0.25">
      <c r="A433" s="126" t="s">
        <v>9463</v>
      </c>
      <c r="B433" s="126" t="s">
        <v>7463</v>
      </c>
      <c r="C433" s="200" cm="1">
        <f t="array" ref="C433">IF(ROW() &lt; ROW(INDEX(institutions[resource_ID],ROWS(institutions[resource_ID]))), COUNTIF(INDEX(institutions[resource_ID],1):institutions[[#This Row],[resource_ID]],institutions[[#This Row],[resource_ID]]), "")</f>
        <v>22</v>
      </c>
      <c r="D433" s="126" t="s">
        <v>8998</v>
      </c>
      <c r="E433" s="126"/>
      <c r="F433" s="126"/>
      <c r="G433" s="126"/>
    </row>
    <row r="434" spans="1:7" x14ac:dyDescent="0.25">
      <c r="A434" s="126" t="s">
        <v>9463</v>
      </c>
      <c r="B434" s="126" t="s">
        <v>7463</v>
      </c>
      <c r="C434" s="200" cm="1">
        <f t="array" ref="C434">IF(ROW() &lt; ROW(INDEX(institutions[resource_ID],ROWS(institutions[resource_ID]))), COUNTIF(INDEX(institutions[resource_ID],1):institutions[[#This Row],[resource_ID]],institutions[[#This Row],[resource_ID]]), "")</f>
        <v>23</v>
      </c>
      <c r="D434" s="126" t="s">
        <v>8999</v>
      </c>
      <c r="E434" s="126"/>
      <c r="F434" s="126"/>
      <c r="G434" s="126"/>
    </row>
    <row r="435" spans="1:7" x14ac:dyDescent="0.25">
      <c r="A435" s="126" t="s">
        <v>9463</v>
      </c>
      <c r="B435" s="126" t="s">
        <v>7463</v>
      </c>
      <c r="C435" s="200" cm="1">
        <f t="array" ref="C435">IF(ROW() &lt; ROW(INDEX(institutions[resource_ID],ROWS(institutions[resource_ID]))), COUNTIF(INDEX(institutions[resource_ID],1):institutions[[#This Row],[resource_ID]],institutions[[#This Row],[resource_ID]]), "")</f>
        <v>24</v>
      </c>
      <c r="D435" s="126" t="s">
        <v>9000</v>
      </c>
      <c r="E435" s="126"/>
      <c r="F435" s="126"/>
      <c r="G435" s="126"/>
    </row>
    <row r="436" spans="1:7" x14ac:dyDescent="0.25">
      <c r="A436" s="126" t="s">
        <v>9463</v>
      </c>
      <c r="B436" s="126" t="s">
        <v>7463</v>
      </c>
      <c r="C436" s="200" cm="1">
        <f t="array" ref="C436">IF(ROW() &lt; ROW(INDEX(institutions[resource_ID],ROWS(institutions[resource_ID]))), COUNTIF(INDEX(institutions[resource_ID],1):institutions[[#This Row],[resource_ID]],institutions[[#This Row],[resource_ID]]), "")</f>
        <v>25</v>
      </c>
      <c r="D436" s="126" t="s">
        <v>9001</v>
      </c>
      <c r="E436" s="126"/>
      <c r="F436" s="126"/>
      <c r="G436" s="126"/>
    </row>
    <row r="437" spans="1:7" x14ac:dyDescent="0.25">
      <c r="A437" s="126" t="s">
        <v>9463</v>
      </c>
      <c r="B437" s="126" t="s">
        <v>7463</v>
      </c>
      <c r="C437" s="200" cm="1">
        <f t="array" ref="C437">IF(ROW() &lt; ROW(INDEX(institutions[resource_ID],ROWS(institutions[resource_ID]))), COUNTIF(INDEX(institutions[resource_ID],1):institutions[[#This Row],[resource_ID]],institutions[[#This Row],[resource_ID]]), "")</f>
        <v>26</v>
      </c>
      <c r="D437" s="126" t="s">
        <v>9002</v>
      </c>
      <c r="E437" s="126"/>
      <c r="F437" s="126"/>
      <c r="G437" s="126"/>
    </row>
    <row r="438" spans="1:7" x14ac:dyDescent="0.25">
      <c r="A438" s="126" t="s">
        <v>9463</v>
      </c>
      <c r="B438" s="126" t="s">
        <v>7463</v>
      </c>
      <c r="C438" s="200" cm="1">
        <f t="array" ref="C438">IF(ROW() &lt; ROW(INDEX(institutions[resource_ID],ROWS(institutions[resource_ID]))), COUNTIF(INDEX(institutions[resource_ID],1):institutions[[#This Row],[resource_ID]],institutions[[#This Row],[resource_ID]]), "")</f>
        <v>27</v>
      </c>
      <c r="D438" s="126" t="s">
        <v>9003</v>
      </c>
      <c r="E438" s="126"/>
      <c r="F438" s="126"/>
      <c r="G438" s="126"/>
    </row>
    <row r="439" spans="1:7" x14ac:dyDescent="0.25">
      <c r="A439" s="126" t="s">
        <v>9463</v>
      </c>
      <c r="B439" s="126" t="s">
        <v>7463</v>
      </c>
      <c r="C439" s="200" cm="1">
        <f t="array" ref="C439">IF(ROW() &lt; ROW(INDEX(institutions[resource_ID],ROWS(institutions[resource_ID]))), COUNTIF(INDEX(institutions[resource_ID],1):institutions[[#This Row],[resource_ID]],institutions[[#This Row],[resource_ID]]), "")</f>
        <v>28</v>
      </c>
      <c r="D439" s="126" t="s">
        <v>9004</v>
      </c>
      <c r="E439" s="126"/>
      <c r="F439" s="126"/>
      <c r="G439" s="126"/>
    </row>
    <row r="440" spans="1:7" x14ac:dyDescent="0.25">
      <c r="A440" s="126" t="s">
        <v>9463</v>
      </c>
      <c r="B440" s="126" t="s">
        <v>7463</v>
      </c>
      <c r="C440" s="200" cm="1">
        <f t="array" ref="C440">IF(ROW() &lt; ROW(INDEX(institutions[resource_ID],ROWS(institutions[resource_ID]))), COUNTIF(INDEX(institutions[resource_ID],1):institutions[[#This Row],[resource_ID]],institutions[[#This Row],[resource_ID]]), "")</f>
        <v>29</v>
      </c>
      <c r="D440" s="126" t="s">
        <v>9101</v>
      </c>
      <c r="E440" s="126"/>
      <c r="F440" s="126"/>
      <c r="G440" s="126"/>
    </row>
    <row r="441" spans="1:7" x14ac:dyDescent="0.25">
      <c r="A441" s="126" t="s">
        <v>9463</v>
      </c>
      <c r="B441" s="126" t="s">
        <v>7463</v>
      </c>
      <c r="C441" s="200" cm="1">
        <f t="array" ref="C441">IF(ROW() &lt; ROW(INDEX(institutions[resource_ID],ROWS(institutions[resource_ID]))), COUNTIF(INDEX(institutions[resource_ID],1):institutions[[#This Row],[resource_ID]],institutions[[#This Row],[resource_ID]]), "")</f>
        <v>30</v>
      </c>
      <c r="D441" s="126" t="s">
        <v>9102</v>
      </c>
      <c r="E441" s="126"/>
      <c r="F441" s="126"/>
      <c r="G441" s="126"/>
    </row>
    <row r="442" spans="1:7" x14ac:dyDescent="0.25">
      <c r="A442" s="126" t="s">
        <v>9463</v>
      </c>
      <c r="B442" s="126" t="s">
        <v>7463</v>
      </c>
      <c r="C442" s="200" cm="1">
        <f t="array" ref="C442">IF(ROW() &lt; ROW(INDEX(institutions[resource_ID],ROWS(institutions[resource_ID]))), COUNTIF(INDEX(institutions[resource_ID],1):institutions[[#This Row],[resource_ID]],institutions[[#This Row],[resource_ID]]), "")</f>
        <v>31</v>
      </c>
      <c r="D442" s="126" t="s">
        <v>9103</v>
      </c>
      <c r="E442" s="126"/>
      <c r="F442" s="126"/>
      <c r="G442" s="126"/>
    </row>
    <row r="443" spans="1:7" x14ac:dyDescent="0.25">
      <c r="A443" s="126" t="s">
        <v>9463</v>
      </c>
      <c r="B443" s="126" t="s">
        <v>7463</v>
      </c>
      <c r="C443" s="200" cm="1">
        <f t="array" ref="C443">IF(ROW() &lt; ROW(INDEX(institutions[resource_ID],ROWS(institutions[resource_ID]))), COUNTIF(INDEX(institutions[resource_ID],1):institutions[[#This Row],[resource_ID]],institutions[[#This Row],[resource_ID]]), "")</f>
        <v>32</v>
      </c>
      <c r="D443" s="126" t="s">
        <v>9104</v>
      </c>
      <c r="E443" s="126"/>
      <c r="F443" s="126"/>
      <c r="G443" s="126"/>
    </row>
    <row r="444" spans="1:7" x14ac:dyDescent="0.25">
      <c r="A444" s="126" t="s">
        <v>9463</v>
      </c>
      <c r="B444" s="126" t="s">
        <v>7463</v>
      </c>
      <c r="C444" s="200" cm="1">
        <f t="array" ref="C444">IF(ROW() &lt; ROW(INDEX(institutions[resource_ID],ROWS(institutions[resource_ID]))), COUNTIF(INDEX(institutions[resource_ID],1):institutions[[#This Row],[resource_ID]],institutions[[#This Row],[resource_ID]]), "")</f>
        <v>33</v>
      </c>
      <c r="D444" s="126" t="s">
        <v>9105</v>
      </c>
      <c r="E444" s="126"/>
      <c r="F444" s="126"/>
      <c r="G444" s="126"/>
    </row>
    <row r="445" spans="1:7" x14ac:dyDescent="0.25">
      <c r="A445" s="126" t="s">
        <v>9463</v>
      </c>
      <c r="B445" s="126" t="s">
        <v>7463</v>
      </c>
      <c r="C445" s="200" cm="1">
        <f t="array" ref="C445">IF(ROW() &lt; ROW(INDEX(institutions[resource_ID],ROWS(institutions[resource_ID]))), COUNTIF(INDEX(institutions[resource_ID],1):institutions[[#This Row],[resource_ID]],institutions[[#This Row],[resource_ID]]), "")</f>
        <v>34</v>
      </c>
      <c r="D445" s="126" t="s">
        <v>9106</v>
      </c>
      <c r="E445" s="126"/>
      <c r="F445" s="126"/>
      <c r="G445" s="126"/>
    </row>
    <row r="446" spans="1:7" x14ac:dyDescent="0.25">
      <c r="A446" s="126" t="s">
        <v>9463</v>
      </c>
      <c r="B446" s="126" t="s">
        <v>7463</v>
      </c>
      <c r="C446" s="200" cm="1">
        <f t="array" ref="C446">IF(ROW() &lt; ROW(INDEX(institutions[resource_ID],ROWS(institutions[resource_ID]))), COUNTIF(INDEX(institutions[resource_ID],1):institutions[[#This Row],[resource_ID]],institutions[[#This Row],[resource_ID]]), "")</f>
        <v>35</v>
      </c>
      <c r="D446" s="126" t="s">
        <v>9107</v>
      </c>
      <c r="E446" s="126"/>
      <c r="F446" s="126"/>
      <c r="G446" s="126"/>
    </row>
    <row r="447" spans="1:7" x14ac:dyDescent="0.25">
      <c r="A447" s="126" t="s">
        <v>9463</v>
      </c>
      <c r="B447" s="126" t="s">
        <v>7463</v>
      </c>
      <c r="C447" s="200" cm="1">
        <f t="array" ref="C447">IF(ROW() &lt; ROW(INDEX(institutions[resource_ID],ROWS(institutions[resource_ID]))), COUNTIF(INDEX(institutions[resource_ID],1):institutions[[#This Row],[resource_ID]],institutions[[#This Row],[resource_ID]]), "")</f>
        <v>36</v>
      </c>
      <c r="D447" s="126" t="s">
        <v>9108</v>
      </c>
      <c r="E447" s="126"/>
      <c r="F447" s="126"/>
      <c r="G447" s="126"/>
    </row>
    <row r="448" spans="1:7" x14ac:dyDescent="0.25">
      <c r="A448" s="126" t="s">
        <v>9463</v>
      </c>
      <c r="B448" s="126" t="s">
        <v>7463</v>
      </c>
      <c r="C448" s="200" cm="1">
        <f t="array" ref="C448">IF(ROW() &lt; ROW(INDEX(institutions[resource_ID],ROWS(institutions[resource_ID]))), COUNTIF(INDEX(institutions[resource_ID],1):institutions[[#This Row],[resource_ID]],institutions[[#This Row],[resource_ID]]), "")</f>
        <v>37</v>
      </c>
      <c r="D448" s="126" t="s">
        <v>9109</v>
      </c>
      <c r="E448" s="126"/>
      <c r="F448" s="126"/>
      <c r="G448" s="126"/>
    </row>
    <row r="449" spans="1:7" x14ac:dyDescent="0.25">
      <c r="A449" s="126" t="s">
        <v>9463</v>
      </c>
      <c r="B449" s="126" t="s">
        <v>7463</v>
      </c>
      <c r="C449" s="200" cm="1">
        <f t="array" ref="C449">IF(ROW() &lt; ROW(INDEX(institutions[resource_ID],ROWS(institutions[resource_ID]))), COUNTIF(INDEX(institutions[resource_ID],1):institutions[[#This Row],[resource_ID]],institutions[[#This Row],[resource_ID]]), "")</f>
        <v>38</v>
      </c>
      <c r="D449" s="126" t="s">
        <v>9110</v>
      </c>
      <c r="E449" s="126"/>
      <c r="F449" s="126"/>
      <c r="G449" s="126"/>
    </row>
    <row r="450" spans="1:7" x14ac:dyDescent="0.25">
      <c r="A450" s="126" t="s">
        <v>9463</v>
      </c>
      <c r="B450" s="126" t="s">
        <v>7463</v>
      </c>
      <c r="C450" s="200" cm="1">
        <f t="array" ref="C450">IF(ROW() &lt; ROW(INDEX(institutions[resource_ID],ROWS(institutions[resource_ID]))), COUNTIF(INDEX(institutions[resource_ID],1):institutions[[#This Row],[resource_ID]],institutions[[#This Row],[resource_ID]]), "")</f>
        <v>39</v>
      </c>
      <c r="D450" s="126" t="s">
        <v>9111</v>
      </c>
      <c r="E450" s="126"/>
      <c r="F450" s="126"/>
      <c r="G450" s="126"/>
    </row>
    <row r="451" spans="1:7" x14ac:dyDescent="0.25">
      <c r="A451" s="126" t="s">
        <v>9463</v>
      </c>
      <c r="B451" s="126" t="s">
        <v>7463</v>
      </c>
      <c r="C451" s="200" cm="1">
        <f t="array" ref="C451">IF(ROW() &lt; ROW(INDEX(institutions[resource_ID],ROWS(institutions[resource_ID]))), COUNTIF(INDEX(institutions[resource_ID],1):institutions[[#This Row],[resource_ID]],institutions[[#This Row],[resource_ID]]), "")</f>
        <v>40</v>
      </c>
      <c r="D451" s="126" t="s">
        <v>9158</v>
      </c>
      <c r="E451" s="126"/>
      <c r="F451" s="126"/>
      <c r="G451" s="126"/>
    </row>
    <row r="452" spans="1:7" x14ac:dyDescent="0.25">
      <c r="A452" s="126" t="s">
        <v>9463</v>
      </c>
      <c r="B452" s="126" t="s">
        <v>7463</v>
      </c>
      <c r="C452" s="200" cm="1">
        <f t="array" ref="C452">IF(ROW() &lt; ROW(INDEX(institutions[resource_ID],ROWS(institutions[resource_ID]))), COUNTIF(INDEX(institutions[resource_ID],1):institutions[[#This Row],[resource_ID]],institutions[[#This Row],[resource_ID]]), "")</f>
        <v>41</v>
      </c>
      <c r="D452" s="126" t="s">
        <v>9112</v>
      </c>
      <c r="E452" s="126"/>
      <c r="F452" s="126"/>
      <c r="G452" s="126"/>
    </row>
    <row r="453" spans="1:7" x14ac:dyDescent="0.25">
      <c r="A453" s="126" t="s">
        <v>9489</v>
      </c>
      <c r="B453" s="126" t="s">
        <v>7463</v>
      </c>
      <c r="C453" s="200" cm="1">
        <f t="array" ref="C453">IF(ROW() &lt; ROW(INDEX(institutions[resource_ID],ROWS(institutions[resource_ID]))), COUNTIF(INDEX(institutions[resource_ID],1):institutions[[#This Row],[resource_ID]],institutions[[#This Row],[resource_ID]]), "")</f>
        <v>1</v>
      </c>
      <c r="D453" s="126" t="s">
        <v>9190</v>
      </c>
      <c r="E453" s="126"/>
      <c r="F453" s="126"/>
      <c r="G453" s="126"/>
    </row>
    <row r="454" spans="1:7" x14ac:dyDescent="0.25">
      <c r="A454" s="126" t="s">
        <v>9489</v>
      </c>
      <c r="B454" s="126" t="s">
        <v>7463</v>
      </c>
      <c r="C454" s="200" cm="1">
        <f t="array" ref="C454">IF(ROW() &lt; ROW(INDEX(institutions[resource_ID],ROWS(institutions[resource_ID]))), COUNTIF(INDEX(institutions[resource_ID],1):institutions[[#This Row],[resource_ID]],institutions[[#This Row],[resource_ID]]), "")</f>
        <v>2</v>
      </c>
      <c r="D454" s="126" t="s">
        <v>9191</v>
      </c>
      <c r="E454" s="126"/>
      <c r="F454" s="126"/>
      <c r="G454" s="126"/>
    </row>
    <row r="455" spans="1:7" x14ac:dyDescent="0.25">
      <c r="A455" s="126" t="s">
        <v>9490</v>
      </c>
      <c r="B455" s="126" t="s">
        <v>7463</v>
      </c>
      <c r="C455" s="200" cm="1">
        <f t="array" ref="C455">IF(ROW() &lt; ROW(INDEX(institutions[resource_ID],ROWS(institutions[resource_ID]))), COUNTIF(INDEX(institutions[resource_ID],1):institutions[[#This Row],[resource_ID]],institutions[[#This Row],[resource_ID]]), "")</f>
        <v>1</v>
      </c>
      <c r="D455" s="126" t="s">
        <v>9190</v>
      </c>
      <c r="E455" s="126"/>
      <c r="F455" s="126"/>
      <c r="G455" s="126"/>
    </row>
    <row r="456" spans="1:7" x14ac:dyDescent="0.25">
      <c r="A456" s="126" t="s">
        <v>9490</v>
      </c>
      <c r="B456" s="126" t="s">
        <v>7463</v>
      </c>
      <c r="C456" s="200" cm="1">
        <f t="array" ref="C456">IF(ROW() &lt; ROW(INDEX(institutions[resource_ID],ROWS(institutions[resource_ID]))), COUNTIF(INDEX(institutions[resource_ID],1):institutions[[#This Row],[resource_ID]],institutions[[#This Row],[resource_ID]]), "")</f>
        <v>2</v>
      </c>
      <c r="D456" s="126" t="s">
        <v>9191</v>
      </c>
      <c r="E456" s="126"/>
      <c r="F456" s="126"/>
      <c r="G456" s="126"/>
    </row>
    <row r="457" spans="1:7" x14ac:dyDescent="0.25">
      <c r="A457" s="126" t="s">
        <v>9491</v>
      </c>
      <c r="B457" s="126" t="s">
        <v>7463</v>
      </c>
      <c r="C457" s="200" cm="1">
        <f t="array" ref="C457">IF(ROW() &lt; ROW(INDEX(institutions[resource_ID],ROWS(institutions[resource_ID]))), COUNTIF(INDEX(institutions[resource_ID],1):institutions[[#This Row],[resource_ID]],institutions[[#This Row],[resource_ID]]), "")</f>
        <v>1</v>
      </c>
      <c r="D457" s="126" t="s">
        <v>9190</v>
      </c>
      <c r="E457" s="126"/>
      <c r="F457" s="126"/>
      <c r="G457" s="126"/>
    </row>
    <row r="458" spans="1:7" x14ac:dyDescent="0.25">
      <c r="A458" s="126" t="s">
        <v>9491</v>
      </c>
      <c r="B458" s="126" t="s">
        <v>7463</v>
      </c>
      <c r="C458" s="200" cm="1">
        <f t="array" ref="C458">IF(ROW() &lt; ROW(INDEX(institutions[resource_ID],ROWS(institutions[resource_ID]))), COUNTIF(INDEX(institutions[resource_ID],1):institutions[[#This Row],[resource_ID]],institutions[[#This Row],[resource_ID]]), "")</f>
        <v>2</v>
      </c>
      <c r="D458" s="126" t="s">
        <v>9191</v>
      </c>
      <c r="E458" s="126"/>
      <c r="F458" s="126"/>
      <c r="G458" s="126"/>
    </row>
    <row r="459" spans="1:7" x14ac:dyDescent="0.25">
      <c r="A459" s="126" t="s">
        <v>9492</v>
      </c>
      <c r="B459" s="126" t="s">
        <v>7463</v>
      </c>
      <c r="C459" s="200" cm="1">
        <f t="array" ref="C459">IF(ROW() &lt; ROW(INDEX(institutions[resource_ID],ROWS(institutions[resource_ID]))), COUNTIF(INDEX(institutions[resource_ID],1):institutions[[#This Row],[resource_ID]],institutions[[#This Row],[resource_ID]]), "")</f>
        <v>1</v>
      </c>
      <c r="D459" s="126" t="s">
        <v>9190</v>
      </c>
      <c r="E459" s="126"/>
      <c r="F459" s="126"/>
      <c r="G459" s="126"/>
    </row>
    <row r="460" spans="1:7" x14ac:dyDescent="0.25">
      <c r="A460" s="126" t="s">
        <v>9492</v>
      </c>
      <c r="B460" s="126" t="s">
        <v>7463</v>
      </c>
      <c r="C460" s="200" cm="1">
        <f t="array" ref="C460">IF(ROW() &lt; ROW(INDEX(institutions[resource_ID],ROWS(institutions[resource_ID]))), COUNTIF(INDEX(institutions[resource_ID],1):institutions[[#This Row],[resource_ID]],institutions[[#This Row],[resource_ID]]), "")</f>
        <v>2</v>
      </c>
      <c r="D460" s="126" t="s">
        <v>9191</v>
      </c>
      <c r="E460" s="126"/>
      <c r="F460" s="126"/>
      <c r="G460" s="126"/>
    </row>
    <row r="461" spans="1:7" x14ac:dyDescent="0.25">
      <c r="A461" s="126" t="s">
        <v>9493</v>
      </c>
      <c r="B461" s="126" t="s">
        <v>7463</v>
      </c>
      <c r="C461" s="200" cm="1">
        <f t="array" ref="C461">IF(ROW() &lt; ROW(INDEX(institutions[resource_ID],ROWS(institutions[resource_ID]))), COUNTIF(INDEX(institutions[resource_ID],1):institutions[[#This Row],[resource_ID]],institutions[[#This Row],[resource_ID]]), "")</f>
        <v>1</v>
      </c>
      <c r="D461" s="126" t="s">
        <v>9190</v>
      </c>
      <c r="E461" s="126"/>
      <c r="F461" s="126"/>
      <c r="G461" s="126"/>
    </row>
    <row r="462" spans="1:7" x14ac:dyDescent="0.25">
      <c r="A462" s="126" t="s">
        <v>9493</v>
      </c>
      <c r="B462" s="126" t="s">
        <v>7463</v>
      </c>
      <c r="C462" s="200" cm="1">
        <f t="array" ref="C462">IF(ROW() &lt; ROW(INDEX(institutions[resource_ID],ROWS(institutions[resource_ID]))), COUNTIF(INDEX(institutions[resource_ID],1):institutions[[#This Row],[resource_ID]],institutions[[#This Row],[resource_ID]]), "")</f>
        <v>2</v>
      </c>
      <c r="D462" s="126" t="s">
        <v>9191</v>
      </c>
      <c r="E462" s="126"/>
      <c r="F462" s="126"/>
      <c r="G462" s="126"/>
    </row>
    <row r="463" spans="1:7" x14ac:dyDescent="0.25">
      <c r="A463" s="126" t="s">
        <v>9494</v>
      </c>
      <c r="B463" s="126" t="s">
        <v>7463</v>
      </c>
      <c r="C463" s="200" cm="1">
        <f t="array" ref="C463">IF(ROW() &lt; ROW(INDEX(institutions[resource_ID],ROWS(institutions[resource_ID]))), COUNTIF(INDEX(institutions[resource_ID],1):institutions[[#This Row],[resource_ID]],institutions[[#This Row],[resource_ID]]), "")</f>
        <v>1</v>
      </c>
      <c r="D463" s="126" t="s">
        <v>9190</v>
      </c>
      <c r="E463" s="126"/>
      <c r="F463" s="126"/>
      <c r="G463" s="126"/>
    </row>
    <row r="464" spans="1:7" x14ac:dyDescent="0.25">
      <c r="A464" s="126" t="s">
        <v>9494</v>
      </c>
      <c r="B464" s="126" t="s">
        <v>7463</v>
      </c>
      <c r="C464" s="200" cm="1">
        <f t="array" ref="C464">IF(ROW() &lt; ROW(INDEX(institutions[resource_ID],ROWS(institutions[resource_ID]))), COUNTIF(INDEX(institutions[resource_ID],1):institutions[[#This Row],[resource_ID]],institutions[[#This Row],[resource_ID]]), "")</f>
        <v>2</v>
      </c>
      <c r="D464" s="126" t="s">
        <v>9191</v>
      </c>
      <c r="E464" s="126"/>
      <c r="F464" s="126"/>
      <c r="G464" s="126"/>
    </row>
    <row r="465" spans="1:7" x14ac:dyDescent="0.25">
      <c r="A465" s="126" t="s">
        <v>9495</v>
      </c>
      <c r="B465" s="126" t="s">
        <v>7463</v>
      </c>
      <c r="C465" s="200" cm="1">
        <f t="array" ref="C465">IF(ROW() &lt; ROW(INDEX(institutions[resource_ID],ROWS(institutions[resource_ID]))), COUNTIF(INDEX(institutions[resource_ID],1):institutions[[#This Row],[resource_ID]],institutions[[#This Row],[resource_ID]]), "")</f>
        <v>1</v>
      </c>
      <c r="D465" s="126" t="s">
        <v>9190</v>
      </c>
      <c r="E465" s="126"/>
      <c r="F465" s="126"/>
      <c r="G465" s="126"/>
    </row>
    <row r="466" spans="1:7" x14ac:dyDescent="0.25">
      <c r="A466" s="126" t="s">
        <v>9495</v>
      </c>
      <c r="B466" s="126" t="s">
        <v>7463</v>
      </c>
      <c r="C466" s="200" cm="1">
        <f t="array" ref="C466">IF(ROW() &lt; ROW(INDEX(institutions[resource_ID],ROWS(institutions[resource_ID]))), COUNTIF(INDEX(institutions[resource_ID],1):institutions[[#This Row],[resource_ID]],institutions[[#This Row],[resource_ID]]), "")</f>
        <v>2</v>
      </c>
      <c r="D466" s="126" t="s">
        <v>9191</v>
      </c>
      <c r="E466" s="126"/>
      <c r="F466" s="126"/>
      <c r="G466" s="126"/>
    </row>
    <row r="467" spans="1:7" x14ac:dyDescent="0.25">
      <c r="A467" s="126" t="s">
        <v>9496</v>
      </c>
      <c r="B467" s="126" t="s">
        <v>7463</v>
      </c>
      <c r="C467" s="200" cm="1">
        <f t="array" ref="C467">IF(ROW() &lt; ROW(INDEX(institutions[resource_ID],ROWS(institutions[resource_ID]))), COUNTIF(INDEX(institutions[resource_ID],1):institutions[[#This Row],[resource_ID]],institutions[[#This Row],[resource_ID]]), "")</f>
        <v>1</v>
      </c>
      <c r="D467" s="126" t="s">
        <v>9190</v>
      </c>
      <c r="E467" s="126"/>
      <c r="F467" s="126"/>
      <c r="G467" s="126"/>
    </row>
    <row r="468" spans="1:7" x14ac:dyDescent="0.25">
      <c r="A468" s="126" t="s">
        <v>9496</v>
      </c>
      <c r="B468" s="126" t="s">
        <v>7463</v>
      </c>
      <c r="C468" s="200" cm="1">
        <f t="array" ref="C468">IF(ROW() &lt; ROW(INDEX(institutions[resource_ID],ROWS(institutions[resource_ID]))), COUNTIF(INDEX(institutions[resource_ID],1):institutions[[#This Row],[resource_ID]],institutions[[#This Row],[resource_ID]]), "")</f>
        <v>2</v>
      </c>
      <c r="D468" s="126" t="s">
        <v>9191</v>
      </c>
      <c r="E468" s="126"/>
      <c r="F468" s="126"/>
      <c r="G468" s="126"/>
    </row>
    <row r="469" spans="1:7" x14ac:dyDescent="0.25">
      <c r="A469" s="126" t="s">
        <v>9497</v>
      </c>
      <c r="B469" s="126" t="s">
        <v>7463</v>
      </c>
      <c r="C469" s="200" cm="1">
        <f t="array" ref="C469">IF(ROW() &lt; ROW(INDEX(institutions[resource_ID],ROWS(institutions[resource_ID]))), COUNTIF(INDEX(institutions[resource_ID],1):institutions[[#This Row],[resource_ID]],institutions[[#This Row],[resource_ID]]), "")</f>
        <v>1</v>
      </c>
      <c r="D469" s="126" t="s">
        <v>9190</v>
      </c>
      <c r="E469" s="126"/>
      <c r="F469" s="126"/>
      <c r="G469" s="126"/>
    </row>
    <row r="470" spans="1:7" x14ac:dyDescent="0.25">
      <c r="A470" s="126" t="s">
        <v>9497</v>
      </c>
      <c r="B470" s="126" t="s">
        <v>7463</v>
      </c>
      <c r="C470" s="200" cm="1">
        <f t="array" ref="C470">IF(ROW() &lt; ROW(INDEX(institutions[resource_ID],ROWS(institutions[resource_ID]))), COUNTIF(INDEX(institutions[resource_ID],1):institutions[[#This Row],[resource_ID]],institutions[[#This Row],[resource_ID]]), "")</f>
        <v>2</v>
      </c>
      <c r="D470" s="126" t="s">
        <v>9191</v>
      </c>
      <c r="E470" s="126"/>
      <c r="F470" s="126"/>
      <c r="G470" s="126"/>
    </row>
    <row r="471" spans="1:7" x14ac:dyDescent="0.25">
      <c r="A471" s="126" t="s">
        <v>9498</v>
      </c>
      <c r="B471" s="126" t="s">
        <v>7463</v>
      </c>
      <c r="C471" s="200" cm="1">
        <f t="array" ref="C471">IF(ROW() &lt; ROW(INDEX(institutions[resource_ID],ROWS(institutions[resource_ID]))), COUNTIF(INDEX(institutions[resource_ID],1):institutions[[#This Row],[resource_ID]],institutions[[#This Row],[resource_ID]]), "")</f>
        <v>1</v>
      </c>
      <c r="D471" s="126" t="s">
        <v>9190</v>
      </c>
      <c r="E471" s="126"/>
      <c r="F471" s="126"/>
      <c r="G471" s="126"/>
    </row>
    <row r="472" spans="1:7" x14ac:dyDescent="0.25">
      <c r="A472" s="126" t="s">
        <v>9498</v>
      </c>
      <c r="B472" s="126" t="s">
        <v>7463</v>
      </c>
      <c r="C472" s="200" cm="1">
        <f t="array" ref="C472">IF(ROW() &lt; ROW(INDEX(institutions[resource_ID],ROWS(institutions[resource_ID]))), COUNTIF(INDEX(institutions[resource_ID],1):institutions[[#This Row],[resource_ID]],institutions[[#This Row],[resource_ID]]), "")</f>
        <v>2</v>
      </c>
      <c r="D472" s="126" t="s">
        <v>9191</v>
      </c>
      <c r="E472" s="126"/>
      <c r="F472" s="126"/>
      <c r="G472" s="126"/>
    </row>
    <row r="473" spans="1:7" x14ac:dyDescent="0.25">
      <c r="A473" s="126" t="s">
        <v>9499</v>
      </c>
      <c r="B473" s="126" t="s">
        <v>7463</v>
      </c>
      <c r="C473" s="200" cm="1">
        <f t="array" ref="C473">IF(ROW() &lt; ROW(INDEX(institutions[resource_ID],ROWS(institutions[resource_ID]))), COUNTIF(INDEX(institutions[resource_ID],1):institutions[[#This Row],[resource_ID]],institutions[[#This Row],[resource_ID]]), "")</f>
        <v>1</v>
      </c>
      <c r="D473" s="126" t="s">
        <v>9190</v>
      </c>
      <c r="E473" s="126"/>
      <c r="F473" s="126"/>
      <c r="G473" s="126"/>
    </row>
    <row r="474" spans="1:7" x14ac:dyDescent="0.25">
      <c r="A474" s="126" t="s">
        <v>9499</v>
      </c>
      <c r="B474" s="126" t="s">
        <v>7463</v>
      </c>
      <c r="C474" s="200" cm="1">
        <f t="array" ref="C474">IF(ROW() &lt; ROW(INDEX(institutions[resource_ID],ROWS(institutions[resource_ID]))), COUNTIF(INDEX(institutions[resource_ID],1):institutions[[#This Row],[resource_ID]],institutions[[#This Row],[resource_ID]]), "")</f>
        <v>2</v>
      </c>
      <c r="D474" s="126" t="s">
        <v>9191</v>
      </c>
      <c r="E474" s="126"/>
      <c r="F474" s="126"/>
      <c r="G474" s="126"/>
    </row>
    <row r="475" spans="1:7" x14ac:dyDescent="0.25">
      <c r="A475" s="126" t="s">
        <v>9500</v>
      </c>
      <c r="B475" s="126" t="s">
        <v>7463</v>
      </c>
      <c r="C475" s="200" cm="1">
        <f t="array" ref="C475">IF(ROW() &lt; ROW(INDEX(institutions[resource_ID],ROWS(institutions[resource_ID]))), COUNTIF(INDEX(institutions[resource_ID],1):institutions[[#This Row],[resource_ID]],institutions[[#This Row],[resource_ID]]), "")</f>
        <v>1</v>
      </c>
      <c r="D475" s="126" t="s">
        <v>9190</v>
      </c>
      <c r="E475" s="126"/>
      <c r="F475" s="126"/>
      <c r="G475" s="126"/>
    </row>
    <row r="476" spans="1:7" x14ac:dyDescent="0.25">
      <c r="A476" s="126" t="s">
        <v>9500</v>
      </c>
      <c r="B476" s="126" t="s">
        <v>7463</v>
      </c>
      <c r="C476" s="200" cm="1">
        <f t="array" ref="C476">IF(ROW() &lt; ROW(INDEX(institutions[resource_ID],ROWS(institutions[resource_ID]))), COUNTIF(INDEX(institutions[resource_ID],1):institutions[[#This Row],[resource_ID]],institutions[[#This Row],[resource_ID]]), "")</f>
        <v>2</v>
      </c>
      <c r="D476" s="126" t="s">
        <v>9191</v>
      </c>
      <c r="E476" s="126"/>
      <c r="F476" s="126"/>
      <c r="G476" s="126"/>
    </row>
    <row r="477" spans="1:7" x14ac:dyDescent="0.25">
      <c r="A477" s="126" t="s">
        <v>9501</v>
      </c>
      <c r="B477" s="126" t="s">
        <v>7463</v>
      </c>
      <c r="C477" s="200" cm="1">
        <f t="array" ref="C477">IF(ROW() &lt; ROW(INDEX(institutions[resource_ID],ROWS(institutions[resource_ID]))), COUNTIF(INDEX(institutions[resource_ID],1):institutions[[#This Row],[resource_ID]],institutions[[#This Row],[resource_ID]]), "")</f>
        <v>1</v>
      </c>
      <c r="D477" s="126" t="s">
        <v>9190</v>
      </c>
      <c r="E477" s="126"/>
      <c r="F477" s="126"/>
      <c r="G477" s="126"/>
    </row>
    <row r="478" spans="1:7" x14ac:dyDescent="0.25">
      <c r="A478" s="126" t="s">
        <v>9501</v>
      </c>
      <c r="B478" s="126" t="s">
        <v>7463</v>
      </c>
      <c r="C478" s="200" cm="1">
        <f t="array" ref="C478">IF(ROW() &lt; ROW(INDEX(institutions[resource_ID],ROWS(institutions[resource_ID]))), COUNTIF(INDEX(institutions[resource_ID],1):institutions[[#This Row],[resource_ID]],institutions[[#This Row],[resource_ID]]), "")</f>
        <v>2</v>
      </c>
      <c r="D478" s="126" t="s">
        <v>9191</v>
      </c>
      <c r="E478" s="126"/>
      <c r="F478" s="126"/>
      <c r="G478" s="126"/>
    </row>
    <row r="479" spans="1:7" x14ac:dyDescent="0.25">
      <c r="A479" s="126" t="s">
        <v>9502</v>
      </c>
      <c r="B479" s="126" t="s">
        <v>7463</v>
      </c>
      <c r="C479" s="200" cm="1">
        <f t="array" ref="C479">IF(ROW() &lt; ROW(INDEX(institutions[resource_ID],ROWS(institutions[resource_ID]))), COUNTIF(INDEX(institutions[resource_ID],1):institutions[[#This Row],[resource_ID]],institutions[[#This Row],[resource_ID]]), "")</f>
        <v>1</v>
      </c>
      <c r="D479" s="126" t="s">
        <v>9190</v>
      </c>
      <c r="E479" s="126"/>
      <c r="F479" s="126"/>
      <c r="G479" s="126"/>
    </row>
    <row r="480" spans="1:7" x14ac:dyDescent="0.25">
      <c r="A480" s="126" t="s">
        <v>9502</v>
      </c>
      <c r="B480" s="126" t="s">
        <v>7463</v>
      </c>
      <c r="C480" s="200" cm="1">
        <f t="array" ref="C480">IF(ROW() &lt; ROW(INDEX(institutions[resource_ID],ROWS(institutions[resource_ID]))), COUNTIF(INDEX(institutions[resource_ID],1):institutions[[#This Row],[resource_ID]],institutions[[#This Row],[resource_ID]]), "")</f>
        <v>2</v>
      </c>
      <c r="D480" s="126" t="s">
        <v>9191</v>
      </c>
      <c r="E480" s="126"/>
      <c r="F480" s="126"/>
      <c r="G480" s="126"/>
    </row>
    <row r="481" spans="1:7" x14ac:dyDescent="0.25">
      <c r="A481" s="126" t="s">
        <v>9503</v>
      </c>
      <c r="B481" s="126" t="s">
        <v>7463</v>
      </c>
      <c r="C481" s="200" cm="1">
        <f t="array" ref="C481">IF(ROW() &lt; ROW(INDEX(institutions[resource_ID],ROWS(institutions[resource_ID]))), COUNTIF(INDEX(institutions[resource_ID],1):institutions[[#This Row],[resource_ID]],institutions[[#This Row],[resource_ID]]), "")</f>
        <v>1</v>
      </c>
      <c r="D481" s="126" t="s">
        <v>9190</v>
      </c>
      <c r="E481" s="126"/>
      <c r="F481" s="126"/>
      <c r="G481" s="126"/>
    </row>
    <row r="482" spans="1:7" x14ac:dyDescent="0.25">
      <c r="A482" s="126" t="s">
        <v>9503</v>
      </c>
      <c r="B482" s="126" t="s">
        <v>7463</v>
      </c>
      <c r="C482" s="200" cm="1">
        <f t="array" ref="C482">IF(ROW() &lt; ROW(INDEX(institutions[resource_ID],ROWS(institutions[resource_ID]))), COUNTIF(INDEX(institutions[resource_ID],1):institutions[[#This Row],[resource_ID]],institutions[[#This Row],[resource_ID]]), "")</f>
        <v>2</v>
      </c>
      <c r="D482" s="126" t="s">
        <v>9191</v>
      </c>
      <c r="E482" s="126"/>
      <c r="F482" s="126"/>
      <c r="G482" s="126"/>
    </row>
    <row r="483" spans="1:7" x14ac:dyDescent="0.25">
      <c r="A483" s="126" t="s">
        <v>9504</v>
      </c>
      <c r="B483" s="126" t="s">
        <v>7463</v>
      </c>
      <c r="C483" s="200" cm="1">
        <f t="array" ref="C483">IF(ROW() &lt; ROW(INDEX(institutions[resource_ID],ROWS(institutions[resource_ID]))), COUNTIF(INDEX(institutions[resource_ID],1):institutions[[#This Row],[resource_ID]],institutions[[#This Row],[resource_ID]]), "")</f>
        <v>1</v>
      </c>
      <c r="D483" s="126" t="s">
        <v>9190</v>
      </c>
      <c r="E483" s="126"/>
      <c r="F483" s="126"/>
      <c r="G483" s="126"/>
    </row>
    <row r="484" spans="1:7" x14ac:dyDescent="0.25">
      <c r="A484" s="126" t="s">
        <v>9504</v>
      </c>
      <c r="B484" s="126" t="s">
        <v>7463</v>
      </c>
      <c r="C484" s="200" cm="1">
        <f t="array" ref="C484">IF(ROW() &lt; ROW(INDEX(institutions[resource_ID],ROWS(institutions[resource_ID]))), COUNTIF(INDEX(institutions[resource_ID],1):institutions[[#This Row],[resource_ID]],institutions[[#This Row],[resource_ID]]), "")</f>
        <v>2</v>
      </c>
      <c r="D484" s="126" t="s">
        <v>9191</v>
      </c>
      <c r="E484" s="126"/>
      <c r="F484" s="126"/>
      <c r="G484" s="126"/>
    </row>
    <row r="485" spans="1:7" x14ac:dyDescent="0.25">
      <c r="A485" s="126" t="s">
        <v>9505</v>
      </c>
      <c r="B485" s="126" t="s">
        <v>7463</v>
      </c>
      <c r="C485" s="200" cm="1">
        <f t="array" ref="C485">IF(ROW() &lt; ROW(INDEX(institutions[resource_ID],ROWS(institutions[resource_ID]))), COUNTIF(INDEX(institutions[resource_ID],1):institutions[[#This Row],[resource_ID]],institutions[[#This Row],[resource_ID]]), "")</f>
        <v>1</v>
      </c>
      <c r="D485" s="126" t="s">
        <v>9190</v>
      </c>
      <c r="E485" s="126"/>
      <c r="F485" s="126"/>
      <c r="G485" s="126"/>
    </row>
    <row r="486" spans="1:7" x14ac:dyDescent="0.25">
      <c r="A486" s="126" t="s">
        <v>9505</v>
      </c>
      <c r="B486" s="126" t="s">
        <v>7463</v>
      </c>
      <c r="C486" s="200" cm="1">
        <f t="array" ref="C486">IF(ROW() &lt; ROW(INDEX(institutions[resource_ID],ROWS(institutions[resource_ID]))), COUNTIF(INDEX(institutions[resource_ID],1):institutions[[#This Row],[resource_ID]],institutions[[#This Row],[resource_ID]]), "")</f>
        <v>2</v>
      </c>
      <c r="D486" s="126" t="s">
        <v>9191</v>
      </c>
      <c r="E486" s="126"/>
      <c r="F486" s="126"/>
      <c r="G486" s="126"/>
    </row>
    <row r="487" spans="1:7" x14ac:dyDescent="0.25">
      <c r="A487" s="126" t="s">
        <v>9506</v>
      </c>
      <c r="B487" s="126" t="s">
        <v>7463</v>
      </c>
      <c r="C487" s="200" cm="1">
        <f t="array" ref="C487">IF(ROW() &lt; ROW(INDEX(institutions[resource_ID],ROWS(institutions[resource_ID]))), COUNTIF(INDEX(institutions[resource_ID],1):institutions[[#This Row],[resource_ID]],institutions[[#This Row],[resource_ID]]), "")</f>
        <v>1</v>
      </c>
      <c r="D487" s="126" t="s">
        <v>9190</v>
      </c>
      <c r="E487" s="126"/>
      <c r="F487" s="126"/>
      <c r="G487" s="126"/>
    </row>
    <row r="488" spans="1:7" x14ac:dyDescent="0.25">
      <c r="A488" s="126" t="s">
        <v>9506</v>
      </c>
      <c r="B488" s="126" t="s">
        <v>7463</v>
      </c>
      <c r="C488" s="200" cm="1">
        <f t="array" ref="C488">IF(ROW() &lt; ROW(INDEX(institutions[resource_ID],ROWS(institutions[resource_ID]))), COUNTIF(INDEX(institutions[resource_ID],1):institutions[[#This Row],[resource_ID]],institutions[[#This Row],[resource_ID]]), "")</f>
        <v>2</v>
      </c>
      <c r="D488" s="126" t="s">
        <v>9191</v>
      </c>
      <c r="E488" s="126"/>
      <c r="F488" s="126"/>
      <c r="G488" s="126"/>
    </row>
    <row r="489" spans="1:7" x14ac:dyDescent="0.25">
      <c r="A489" s="126" t="s">
        <v>9507</v>
      </c>
      <c r="B489" s="126" t="s">
        <v>7463</v>
      </c>
      <c r="C489" s="200" cm="1">
        <f t="array" ref="C489">IF(ROW() &lt; ROW(INDEX(institutions[resource_ID],ROWS(institutions[resource_ID]))), COUNTIF(INDEX(institutions[resource_ID],1):institutions[[#This Row],[resource_ID]],institutions[[#This Row],[resource_ID]]), "")</f>
        <v>1</v>
      </c>
      <c r="D489" s="126" t="s">
        <v>9190</v>
      </c>
      <c r="E489" s="126"/>
      <c r="F489" s="126"/>
      <c r="G489" s="126"/>
    </row>
    <row r="490" spans="1:7" x14ac:dyDescent="0.25">
      <c r="A490" s="126" t="s">
        <v>9507</v>
      </c>
      <c r="B490" s="126" t="s">
        <v>7463</v>
      </c>
      <c r="C490" s="200" cm="1">
        <f t="array" ref="C490">IF(ROW() &lt; ROW(INDEX(institutions[resource_ID],ROWS(institutions[resource_ID]))), COUNTIF(INDEX(institutions[resource_ID],1):institutions[[#This Row],[resource_ID]],institutions[[#This Row],[resource_ID]]), "")</f>
        <v>2</v>
      </c>
      <c r="D490" s="126" t="s">
        <v>9191</v>
      </c>
      <c r="E490" s="126"/>
      <c r="F490" s="126"/>
      <c r="G490" s="126"/>
    </row>
    <row r="491" spans="1:7" x14ac:dyDescent="0.25">
      <c r="A491" s="126" t="s">
        <v>9508</v>
      </c>
      <c r="B491" s="126" t="s">
        <v>7463</v>
      </c>
      <c r="C491" s="200" cm="1">
        <f t="array" ref="C491">IF(ROW() &lt; ROW(INDEX(institutions[resource_ID],ROWS(institutions[resource_ID]))), COUNTIF(INDEX(institutions[resource_ID],1):institutions[[#This Row],[resource_ID]],institutions[[#This Row],[resource_ID]]), "")</f>
        <v>1</v>
      </c>
      <c r="D491" s="126" t="s">
        <v>9190</v>
      </c>
      <c r="E491" s="126"/>
      <c r="F491" s="126"/>
      <c r="G491" s="126"/>
    </row>
    <row r="492" spans="1:7" x14ac:dyDescent="0.25">
      <c r="A492" s="126" t="s">
        <v>9508</v>
      </c>
      <c r="B492" s="126" t="s">
        <v>7463</v>
      </c>
      <c r="C492" s="200" cm="1">
        <f t="array" ref="C492">IF(ROW() &lt; ROW(INDEX(institutions[resource_ID],ROWS(institutions[resource_ID]))), COUNTIF(INDEX(institutions[resource_ID],1):institutions[[#This Row],[resource_ID]],institutions[[#This Row],[resource_ID]]), "")</f>
        <v>2</v>
      </c>
      <c r="D492" s="126" t="s">
        <v>9191</v>
      </c>
      <c r="E492" s="126"/>
      <c r="F492" s="126"/>
      <c r="G492" s="126"/>
    </row>
    <row r="493" spans="1:7" x14ac:dyDescent="0.25">
      <c r="A493" s="126" t="s">
        <v>9509</v>
      </c>
      <c r="B493" s="126" t="s">
        <v>7463</v>
      </c>
      <c r="C493" s="200" cm="1">
        <f t="array" ref="C493">IF(ROW() &lt; ROW(INDEX(institutions[resource_ID],ROWS(institutions[resource_ID]))), COUNTIF(INDEX(institutions[resource_ID],1):institutions[[#This Row],[resource_ID]],institutions[[#This Row],[resource_ID]]), "")</f>
        <v>1</v>
      </c>
      <c r="D493" s="126" t="s">
        <v>9190</v>
      </c>
      <c r="E493" s="126"/>
      <c r="F493" s="126"/>
      <c r="G493" s="126"/>
    </row>
    <row r="494" spans="1:7" x14ac:dyDescent="0.25">
      <c r="A494" s="126" t="s">
        <v>9509</v>
      </c>
      <c r="B494" s="126" t="s">
        <v>7463</v>
      </c>
      <c r="C494" s="200" cm="1">
        <f t="array" ref="C494">IF(ROW() &lt; ROW(INDEX(institutions[resource_ID],ROWS(institutions[resource_ID]))), COUNTIF(INDEX(institutions[resource_ID],1):institutions[[#This Row],[resource_ID]],institutions[[#This Row],[resource_ID]]), "")</f>
        <v>2</v>
      </c>
      <c r="D494" s="126" t="s">
        <v>9191</v>
      </c>
      <c r="E494" s="126"/>
      <c r="F494" s="126"/>
      <c r="G494" s="126"/>
    </row>
    <row r="495" spans="1:7" x14ac:dyDescent="0.25">
      <c r="A495" s="126" t="s">
        <v>9510</v>
      </c>
      <c r="B495" s="126" t="s">
        <v>7463</v>
      </c>
      <c r="C495" s="200" cm="1">
        <f t="array" ref="C495">IF(ROW() &lt; ROW(INDEX(institutions[resource_ID],ROWS(institutions[resource_ID]))), COUNTIF(INDEX(institutions[resource_ID],1):institutions[[#This Row],[resource_ID]],institutions[[#This Row],[resource_ID]]), "")</f>
        <v>1</v>
      </c>
      <c r="D495" s="126" t="s">
        <v>9190</v>
      </c>
      <c r="E495" s="126"/>
      <c r="F495" s="126"/>
      <c r="G495" s="126"/>
    </row>
    <row r="496" spans="1:7" x14ac:dyDescent="0.25">
      <c r="A496" s="126" t="s">
        <v>9510</v>
      </c>
      <c r="B496" s="126" t="s">
        <v>7463</v>
      </c>
      <c r="C496" s="200" cm="1">
        <f t="array" ref="C496">IF(ROW() &lt; ROW(INDEX(institutions[resource_ID],ROWS(institutions[resource_ID]))), COUNTIF(INDEX(institutions[resource_ID],1):institutions[[#This Row],[resource_ID]],institutions[[#This Row],[resource_ID]]), "")</f>
        <v>2</v>
      </c>
      <c r="D496" s="126" t="s">
        <v>9191</v>
      </c>
      <c r="E496" s="126"/>
      <c r="F496" s="126"/>
      <c r="G496" s="126"/>
    </row>
    <row r="497" spans="1:7" x14ac:dyDescent="0.25">
      <c r="A497" s="126" t="s">
        <v>9511</v>
      </c>
      <c r="B497" s="126" t="s">
        <v>7463</v>
      </c>
      <c r="C497" s="200" cm="1">
        <f t="array" ref="C497">IF(ROW() &lt; ROW(INDEX(institutions[resource_ID],ROWS(institutions[resource_ID]))), COUNTIF(INDEX(institutions[resource_ID],1):institutions[[#This Row],[resource_ID]],institutions[[#This Row],[resource_ID]]), "")</f>
        <v>1</v>
      </c>
      <c r="D497" s="126" t="s">
        <v>9190</v>
      </c>
      <c r="E497" s="126"/>
      <c r="F497" s="126"/>
      <c r="G497" s="126"/>
    </row>
    <row r="498" spans="1:7" x14ac:dyDescent="0.25">
      <c r="A498" s="126" t="s">
        <v>9511</v>
      </c>
      <c r="B498" s="126" t="s">
        <v>7463</v>
      </c>
      <c r="C498" s="200" cm="1">
        <f t="array" ref="C498">IF(ROW() &lt; ROW(INDEX(institutions[resource_ID],ROWS(institutions[resource_ID]))), COUNTIF(INDEX(institutions[resource_ID],1):institutions[[#This Row],[resource_ID]],institutions[[#This Row],[resource_ID]]), "")</f>
        <v>2</v>
      </c>
      <c r="D498" s="126" t="s">
        <v>9191</v>
      </c>
      <c r="E498" s="126"/>
      <c r="F498" s="126"/>
      <c r="G498" s="126"/>
    </row>
    <row r="499" spans="1:7" x14ac:dyDescent="0.25">
      <c r="A499" s="126" t="s">
        <v>9512</v>
      </c>
      <c r="B499" s="126" t="s">
        <v>7463</v>
      </c>
      <c r="C499" s="200" cm="1">
        <f t="array" ref="C499">IF(ROW() &lt; ROW(INDEX(institutions[resource_ID],ROWS(institutions[resource_ID]))), COUNTIF(INDEX(institutions[resource_ID],1):institutions[[#This Row],[resource_ID]],institutions[[#This Row],[resource_ID]]), "")</f>
        <v>1</v>
      </c>
      <c r="D499" s="126" t="s">
        <v>9190</v>
      </c>
      <c r="E499" s="126"/>
      <c r="F499" s="126"/>
      <c r="G499" s="126"/>
    </row>
    <row r="500" spans="1:7" x14ac:dyDescent="0.25">
      <c r="A500" s="126" t="s">
        <v>9512</v>
      </c>
      <c r="B500" s="126" t="s">
        <v>7463</v>
      </c>
      <c r="C500" s="200" cm="1">
        <f t="array" ref="C500">IF(ROW() &lt; ROW(INDEX(institutions[resource_ID],ROWS(institutions[resource_ID]))), COUNTIF(INDEX(institutions[resource_ID],1):institutions[[#This Row],[resource_ID]],institutions[[#This Row],[resource_ID]]), "")</f>
        <v>2</v>
      </c>
      <c r="D500" s="126" t="s">
        <v>9191</v>
      </c>
      <c r="E500" s="126"/>
      <c r="F500" s="126"/>
      <c r="G500" s="126"/>
    </row>
    <row r="501" spans="1:7" x14ac:dyDescent="0.25">
      <c r="A501" s="126" t="s">
        <v>9513</v>
      </c>
      <c r="B501" s="126" t="s">
        <v>7463</v>
      </c>
      <c r="C501" s="200" cm="1">
        <f t="array" ref="C501">IF(ROW() &lt; ROW(INDEX(institutions[resource_ID],ROWS(institutions[resource_ID]))), COUNTIF(INDEX(institutions[resource_ID],1):institutions[[#This Row],[resource_ID]],institutions[[#This Row],[resource_ID]]), "")</f>
        <v>1</v>
      </c>
      <c r="D501" s="126" t="s">
        <v>9190</v>
      </c>
      <c r="E501" s="126"/>
      <c r="F501" s="126"/>
      <c r="G501" s="126"/>
    </row>
    <row r="502" spans="1:7" x14ac:dyDescent="0.25">
      <c r="A502" s="126" t="s">
        <v>9513</v>
      </c>
      <c r="B502" s="126" t="s">
        <v>7463</v>
      </c>
      <c r="C502" s="200" cm="1">
        <f t="array" ref="C502">IF(ROW() &lt; ROW(INDEX(institutions[resource_ID],ROWS(institutions[resource_ID]))), COUNTIF(INDEX(institutions[resource_ID],1):institutions[[#This Row],[resource_ID]],institutions[[#This Row],[resource_ID]]), "")</f>
        <v>2</v>
      </c>
      <c r="D502" s="126" t="s">
        <v>9191</v>
      </c>
      <c r="E502" s="126"/>
      <c r="F502" s="126"/>
      <c r="G502" s="126"/>
    </row>
    <row r="503" spans="1:7" x14ac:dyDescent="0.25">
      <c r="A503" s="126" t="s">
        <v>9514</v>
      </c>
      <c r="B503" s="126" t="s">
        <v>7463</v>
      </c>
      <c r="C503" s="200" cm="1">
        <f t="array" ref="C503">IF(ROW() &lt; ROW(INDEX(institutions[resource_ID],ROWS(institutions[resource_ID]))), COUNTIF(INDEX(institutions[resource_ID],1):institutions[[#This Row],[resource_ID]],institutions[[#This Row],[resource_ID]]), "")</f>
        <v>1</v>
      </c>
      <c r="D503" s="126" t="s">
        <v>9190</v>
      </c>
      <c r="E503" s="126"/>
      <c r="F503" s="126"/>
      <c r="G503" s="126"/>
    </row>
    <row r="504" spans="1:7" x14ac:dyDescent="0.25">
      <c r="A504" s="126" t="s">
        <v>9514</v>
      </c>
      <c r="B504" s="126" t="s">
        <v>7463</v>
      </c>
      <c r="C504" s="200" cm="1">
        <f t="array" ref="C504">IF(ROW() &lt; ROW(INDEX(institutions[resource_ID],ROWS(institutions[resource_ID]))), COUNTIF(INDEX(institutions[resource_ID],1):institutions[[#This Row],[resource_ID]],institutions[[#This Row],[resource_ID]]), "")</f>
        <v>2</v>
      </c>
      <c r="D504" s="126" t="s">
        <v>9191</v>
      </c>
      <c r="E504" s="126"/>
      <c r="F504" s="126"/>
      <c r="G504" s="126"/>
    </row>
    <row r="505" spans="1:7" x14ac:dyDescent="0.25">
      <c r="A505" s="126" t="s">
        <v>9515</v>
      </c>
      <c r="B505" s="126" t="s">
        <v>7463</v>
      </c>
      <c r="C505" s="200" cm="1">
        <f t="array" ref="C505">IF(ROW() &lt; ROW(INDEX(institutions[resource_ID],ROWS(institutions[resource_ID]))), COUNTIF(INDEX(institutions[resource_ID],1):institutions[[#This Row],[resource_ID]],institutions[[#This Row],[resource_ID]]), "")</f>
        <v>1</v>
      </c>
      <c r="D505" s="126" t="s">
        <v>9190</v>
      </c>
      <c r="E505" s="126"/>
      <c r="F505" s="126"/>
      <c r="G505" s="126"/>
    </row>
    <row r="506" spans="1:7" x14ac:dyDescent="0.25">
      <c r="A506" s="126" t="s">
        <v>9515</v>
      </c>
      <c r="B506" s="126" t="s">
        <v>7463</v>
      </c>
      <c r="C506" s="200" cm="1">
        <f t="array" ref="C506">IF(ROW() &lt; ROW(INDEX(institutions[resource_ID],ROWS(institutions[resource_ID]))), COUNTIF(INDEX(institutions[resource_ID],1):institutions[[#This Row],[resource_ID]],institutions[[#This Row],[resource_ID]]), "")</f>
        <v>2</v>
      </c>
      <c r="D506" s="126" t="s">
        <v>9191</v>
      </c>
      <c r="E506" s="126"/>
      <c r="F506" s="126"/>
      <c r="G506" s="126"/>
    </row>
    <row r="507" spans="1:7" x14ac:dyDescent="0.25">
      <c r="A507" s="126" t="s">
        <v>9516</v>
      </c>
      <c r="B507" s="126" t="s">
        <v>7463</v>
      </c>
      <c r="C507" s="200" cm="1">
        <f t="array" ref="C507">IF(ROW() &lt; ROW(INDEX(institutions[resource_ID],ROWS(institutions[resource_ID]))), COUNTIF(INDEX(institutions[resource_ID],1):institutions[[#This Row],[resource_ID]],institutions[[#This Row],[resource_ID]]), "")</f>
        <v>1</v>
      </c>
      <c r="D507" s="126" t="s">
        <v>9190</v>
      </c>
      <c r="E507" s="126"/>
      <c r="F507" s="126"/>
      <c r="G507" s="126"/>
    </row>
    <row r="508" spans="1:7" x14ac:dyDescent="0.25">
      <c r="A508" s="126" t="s">
        <v>9516</v>
      </c>
      <c r="B508" s="126" t="s">
        <v>7463</v>
      </c>
      <c r="C508" s="200" cm="1">
        <f t="array" ref="C508">IF(ROW() &lt; ROW(INDEX(institutions[resource_ID],ROWS(institutions[resource_ID]))), COUNTIF(INDEX(institutions[resource_ID],1):institutions[[#This Row],[resource_ID]],institutions[[#This Row],[resource_ID]]), "")</f>
        <v>2</v>
      </c>
      <c r="D508" s="126" t="s">
        <v>9191</v>
      </c>
      <c r="E508" s="126"/>
      <c r="F508" s="126"/>
      <c r="G508" s="126"/>
    </row>
    <row r="509" spans="1:7" x14ac:dyDescent="0.25">
      <c r="A509" s="126" t="s">
        <v>9517</v>
      </c>
      <c r="B509" s="126" t="s">
        <v>7463</v>
      </c>
      <c r="C509" s="200" cm="1">
        <f t="array" ref="C509">IF(ROW() &lt; ROW(INDEX(institutions[resource_ID],ROWS(institutions[resource_ID]))), COUNTIF(INDEX(institutions[resource_ID],1):institutions[[#This Row],[resource_ID]],institutions[[#This Row],[resource_ID]]), "")</f>
        <v>1</v>
      </c>
      <c r="D509" s="126" t="s">
        <v>9190</v>
      </c>
      <c r="E509" s="126"/>
      <c r="F509" s="126"/>
      <c r="G509" s="126"/>
    </row>
    <row r="510" spans="1:7" x14ac:dyDescent="0.25">
      <c r="A510" s="126" t="s">
        <v>9517</v>
      </c>
      <c r="B510" s="126" t="s">
        <v>7463</v>
      </c>
      <c r="C510" s="200" cm="1">
        <f t="array" ref="C510">IF(ROW() &lt; ROW(INDEX(institutions[resource_ID],ROWS(institutions[resource_ID]))), COUNTIF(INDEX(institutions[resource_ID],1):institutions[[#This Row],[resource_ID]],institutions[[#This Row],[resource_ID]]), "")</f>
        <v>2</v>
      </c>
      <c r="D510" s="126" t="s">
        <v>9191</v>
      </c>
      <c r="E510" s="126"/>
      <c r="F510" s="126"/>
      <c r="G510" s="126"/>
    </row>
    <row r="511" spans="1:7" x14ac:dyDescent="0.25">
      <c r="A511" s="126" t="s">
        <v>9518</v>
      </c>
      <c r="B511" s="126" t="s">
        <v>7463</v>
      </c>
      <c r="C511" s="200" cm="1">
        <f t="array" ref="C511">IF(ROW() &lt; ROW(INDEX(institutions[resource_ID],ROWS(institutions[resource_ID]))), COUNTIF(INDEX(institutions[resource_ID],1):institutions[[#This Row],[resource_ID]],institutions[[#This Row],[resource_ID]]), "")</f>
        <v>1</v>
      </c>
      <c r="D511" s="126" t="s">
        <v>9190</v>
      </c>
      <c r="E511" s="126"/>
      <c r="F511" s="126"/>
      <c r="G511" s="126"/>
    </row>
    <row r="512" spans="1:7" x14ac:dyDescent="0.25">
      <c r="A512" s="126" t="s">
        <v>9518</v>
      </c>
      <c r="B512" s="126" t="s">
        <v>7463</v>
      </c>
      <c r="C512" s="200" cm="1">
        <f t="array" ref="C512">IF(ROW() &lt; ROW(INDEX(institutions[resource_ID],ROWS(institutions[resource_ID]))), COUNTIF(INDEX(institutions[resource_ID],1):institutions[[#This Row],[resource_ID]],institutions[[#This Row],[resource_ID]]), "")</f>
        <v>2</v>
      </c>
      <c r="D512" s="126" t="s">
        <v>9191</v>
      </c>
      <c r="E512" s="126"/>
      <c r="F512" s="126"/>
      <c r="G512" s="126"/>
    </row>
    <row r="513" spans="1:7" x14ac:dyDescent="0.25">
      <c r="A513" s="126" t="s">
        <v>9522</v>
      </c>
      <c r="B513" s="126" t="s">
        <v>7463</v>
      </c>
      <c r="C513" s="200" cm="1">
        <f t="array" ref="C513">IF(ROW() &lt; ROW(INDEX(institutions[resource_ID],ROWS(institutions[resource_ID]))), COUNTIF(INDEX(institutions[resource_ID],1):institutions[[#This Row],[resource_ID]],institutions[[#This Row],[resource_ID]]), "")</f>
        <v>1</v>
      </c>
      <c r="D513" s="126" t="s">
        <v>9190</v>
      </c>
      <c r="E513" s="126"/>
      <c r="F513" s="126"/>
      <c r="G513" s="126"/>
    </row>
    <row r="514" spans="1:7" x14ac:dyDescent="0.25">
      <c r="A514" s="126" t="s">
        <v>9522</v>
      </c>
      <c r="B514" s="126" t="s">
        <v>7463</v>
      </c>
      <c r="C514" s="200" cm="1">
        <f t="array" ref="C514">IF(ROW() &lt; ROW(INDEX(institutions[resource_ID],ROWS(institutions[resource_ID]))), COUNTIF(INDEX(institutions[resource_ID],1):institutions[[#This Row],[resource_ID]],institutions[[#This Row],[resource_ID]]), "")</f>
        <v>2</v>
      </c>
      <c r="D514" s="126" t="s">
        <v>9191</v>
      </c>
      <c r="E514" s="126"/>
      <c r="F514" s="126"/>
      <c r="G514" s="126"/>
    </row>
    <row r="515" spans="1:7" x14ac:dyDescent="0.25">
      <c r="A515" s="126" t="s">
        <v>9634</v>
      </c>
      <c r="B515" s="126" t="s">
        <v>7463</v>
      </c>
      <c r="C515" s="201" cm="1">
        <f t="array" ref="C515">IF(ROW() &lt; ROW(INDEX(institutions[resource_ID],ROWS(institutions[resource_ID]))), COUNTIF(INDEX(institutions[resource_ID],1):institutions[[#This Row],[resource_ID]],institutions[[#This Row],[resource_ID]]), "")</f>
        <v>1</v>
      </c>
      <c r="D515" s="126" t="s">
        <v>9566</v>
      </c>
      <c r="E515" s="126"/>
      <c r="F515" s="126"/>
      <c r="G515" s="126"/>
    </row>
    <row r="516" spans="1:7" x14ac:dyDescent="0.25">
      <c r="A516" s="126" t="s">
        <v>9633</v>
      </c>
      <c r="B516" s="126" t="s">
        <v>7463</v>
      </c>
      <c r="C516" s="201" cm="1">
        <f t="array" ref="C516">IF(ROW() &lt; ROW(INDEX(institutions[resource_ID],ROWS(institutions[resource_ID]))), COUNTIF(INDEX(institutions[resource_ID],1):institutions[[#This Row],[resource_ID]],institutions[[#This Row],[resource_ID]]), "")</f>
        <v>1</v>
      </c>
      <c r="D516" s="126" t="s">
        <v>9592</v>
      </c>
      <c r="E516" s="126"/>
      <c r="F516" s="126"/>
      <c r="G516" s="126"/>
    </row>
    <row r="517" spans="1:7" x14ac:dyDescent="0.25">
      <c r="A517" s="126" t="s">
        <v>9802</v>
      </c>
      <c r="B517" s="126" t="s">
        <v>7463</v>
      </c>
      <c r="C517" s="201" cm="1">
        <f t="array" ref="C517">IF(ROW() &lt; ROW(INDEX(institutions[resource_ID],ROWS(institutions[resource_ID]))), COUNTIF(INDEX(institutions[resource_ID],1):institutions[[#This Row],[resource_ID]],institutions[[#This Row],[resource_ID]]), "")</f>
        <v>1</v>
      </c>
      <c r="D517" s="126" t="s">
        <v>9641</v>
      </c>
      <c r="E517" s="126" t="s">
        <v>694</v>
      </c>
      <c r="F517" s="126"/>
      <c r="G517" s="126"/>
    </row>
    <row r="518" spans="1:7" x14ac:dyDescent="0.25">
      <c r="A518" s="126" t="s">
        <v>9803</v>
      </c>
      <c r="B518" s="126"/>
      <c r="C518" s="200" cm="1">
        <f t="array" ref="C518">IF(ROW() &lt; ROW(INDEX(institutions[resource_ID],ROWS(institutions[resource_ID]))), COUNTIF(INDEX(institutions[resource_ID],1):institutions[[#This Row],[resource_ID]],institutions[[#This Row],[resource_ID]]), "")</f>
        <v>1</v>
      </c>
      <c r="D518" s="126" t="s">
        <v>9696</v>
      </c>
      <c r="E518" s="126"/>
      <c r="F518" s="126"/>
      <c r="G518" s="126"/>
    </row>
    <row r="519" spans="1:7" x14ac:dyDescent="0.25">
      <c r="A519" s="126" t="s">
        <v>9803</v>
      </c>
      <c r="B519" s="126"/>
      <c r="C519" s="200" cm="1">
        <f t="array" ref="C519">IF(ROW() &lt; ROW(INDEX(institutions[resource_ID],ROWS(institutions[resource_ID]))), COUNTIF(INDEX(institutions[resource_ID],1):institutions[[#This Row],[resource_ID]],institutions[[#This Row],[resource_ID]]), "")</f>
        <v>2</v>
      </c>
      <c r="D519" s="126" t="s">
        <v>9697</v>
      </c>
      <c r="E519" s="126"/>
      <c r="F519" s="126"/>
      <c r="G519" s="126"/>
    </row>
    <row r="520" spans="1:7" x14ac:dyDescent="0.25">
      <c r="A520" s="126" t="s">
        <v>9803</v>
      </c>
      <c r="B520" s="126"/>
      <c r="C520" s="200" cm="1">
        <f t="array" ref="C520">IF(ROW() &lt; ROW(INDEX(institutions[resource_ID],ROWS(institutions[resource_ID]))), COUNTIF(INDEX(institutions[resource_ID],1):institutions[[#This Row],[resource_ID]],institutions[[#This Row],[resource_ID]]), "")</f>
        <v>3</v>
      </c>
      <c r="D520" s="126" t="s">
        <v>9698</v>
      </c>
      <c r="E520" s="126"/>
      <c r="F520" s="126"/>
      <c r="G520" s="126"/>
    </row>
    <row r="521" spans="1:7" x14ac:dyDescent="0.25">
      <c r="A521" s="126" t="s">
        <v>9803</v>
      </c>
      <c r="B521" s="126"/>
      <c r="C521" s="200" cm="1">
        <f t="array" ref="C521">IF(ROW() &lt; ROW(INDEX(institutions[resource_ID],ROWS(institutions[resource_ID]))), COUNTIF(INDEX(institutions[resource_ID],1):institutions[[#This Row],[resource_ID]],institutions[[#This Row],[resource_ID]]), "")</f>
        <v>4</v>
      </c>
      <c r="D521" s="126" t="s">
        <v>9699</v>
      </c>
      <c r="E521" s="126"/>
      <c r="F521" s="126"/>
      <c r="G521" s="126"/>
    </row>
    <row r="522" spans="1:7" x14ac:dyDescent="0.25">
      <c r="A522" s="126" t="s">
        <v>9803</v>
      </c>
      <c r="B522" s="126"/>
      <c r="C522" s="200" cm="1">
        <f t="array" ref="C522">IF(ROW() &lt; ROW(INDEX(institutions[resource_ID],ROWS(institutions[resource_ID]))), COUNTIF(INDEX(institutions[resource_ID],1):institutions[[#This Row],[resource_ID]],institutions[[#This Row],[resource_ID]]), "")</f>
        <v>5</v>
      </c>
      <c r="D522" s="126" t="s">
        <v>9700</v>
      </c>
      <c r="E522" s="126"/>
      <c r="F522" s="126"/>
      <c r="G522" s="126"/>
    </row>
    <row r="523" spans="1:7" x14ac:dyDescent="0.25">
      <c r="A523" s="126" t="s">
        <v>9803</v>
      </c>
      <c r="B523" s="126"/>
      <c r="C523" s="200" cm="1">
        <f t="array" ref="C523">IF(ROW() &lt; ROW(INDEX(institutions[resource_ID],ROWS(institutions[resource_ID]))), COUNTIF(INDEX(institutions[resource_ID],1):institutions[[#This Row],[resource_ID]],institutions[[#This Row],[resource_ID]]), "")</f>
        <v>6</v>
      </c>
      <c r="D523" s="126" t="s">
        <v>9697</v>
      </c>
      <c r="E523" s="126"/>
      <c r="F523" s="126"/>
      <c r="G523" s="126"/>
    </row>
    <row r="524" spans="1:7" x14ac:dyDescent="0.25">
      <c r="A524" s="126" t="s">
        <v>9804</v>
      </c>
      <c r="B524" s="126"/>
      <c r="C524" s="200" cm="1">
        <f t="array" ref="C524">IF(ROW() &lt; ROW(INDEX(institutions[resource_ID],ROWS(institutions[resource_ID]))), COUNTIF(INDEX(institutions[resource_ID],1):institutions[[#This Row],[resource_ID]],institutions[[#This Row],[resource_ID]]), "")</f>
        <v>1</v>
      </c>
      <c r="D524" s="126" t="s">
        <v>9756</v>
      </c>
      <c r="E524" s="126"/>
      <c r="F524" s="126"/>
      <c r="G524" s="126"/>
    </row>
    <row r="525" spans="1:7" x14ac:dyDescent="0.25">
      <c r="A525" s="126" t="s">
        <v>9804</v>
      </c>
      <c r="B525" s="126"/>
      <c r="C525" s="200" cm="1">
        <f t="array" ref="C525">IF(ROW() &lt; ROW(INDEX(institutions[resource_ID],ROWS(institutions[resource_ID]))), COUNTIF(INDEX(institutions[resource_ID],1):institutions[[#This Row],[resource_ID]],institutions[[#This Row],[resource_ID]]), "")</f>
        <v>2</v>
      </c>
      <c r="D525" s="126" t="s">
        <v>9757</v>
      </c>
      <c r="E525" s="126"/>
      <c r="F525" s="126"/>
      <c r="G525" s="126"/>
    </row>
    <row r="526" spans="1:7" x14ac:dyDescent="0.25">
      <c r="A526" s="126" t="s">
        <v>9804</v>
      </c>
      <c r="B526" s="126"/>
      <c r="C526" s="200" cm="1">
        <f t="array" ref="C526">IF(ROW() &lt; ROW(INDEX(institutions[resource_ID],ROWS(institutions[resource_ID]))), COUNTIF(INDEX(institutions[resource_ID],1):institutions[[#This Row],[resource_ID]],institutions[[#This Row],[resource_ID]]), "")</f>
        <v>3</v>
      </c>
      <c r="D526" s="126" t="s">
        <v>9758</v>
      </c>
      <c r="E526" s="126"/>
      <c r="F526" s="126"/>
      <c r="G526" s="126"/>
    </row>
    <row r="527" spans="1:7" x14ac:dyDescent="0.25">
      <c r="A527" s="126" t="s">
        <v>9804</v>
      </c>
      <c r="B527" s="126"/>
      <c r="C527" s="200" cm="1">
        <f t="array" ref="C527">IF(ROW() &lt; ROW(INDEX(institutions[resource_ID],ROWS(institutions[resource_ID]))), COUNTIF(INDEX(institutions[resource_ID],1):institutions[[#This Row],[resource_ID]],institutions[[#This Row],[resource_ID]]), "")</f>
        <v>4</v>
      </c>
      <c r="D527" s="126" t="s">
        <v>9759</v>
      </c>
      <c r="E527" s="126"/>
      <c r="F527" s="126"/>
      <c r="G527" s="126"/>
    </row>
    <row r="528" spans="1:7" x14ac:dyDescent="0.25">
      <c r="A528" s="126" t="s">
        <v>9804</v>
      </c>
      <c r="B528" s="126"/>
      <c r="C528" s="200" cm="1">
        <f t="array" ref="C528">IF(ROW() &lt; ROW(INDEX(institutions[resource_ID],ROWS(institutions[resource_ID]))), COUNTIF(INDEX(institutions[resource_ID],1):institutions[[#This Row],[resource_ID]],institutions[[#This Row],[resource_ID]]), "")</f>
        <v>5</v>
      </c>
      <c r="D528" s="126" t="s">
        <v>9760</v>
      </c>
      <c r="E528" s="126"/>
      <c r="F528" s="126"/>
      <c r="G528" s="126"/>
    </row>
    <row r="529" spans="1:7" x14ac:dyDescent="0.25">
      <c r="A529" s="126" t="s">
        <v>9804</v>
      </c>
      <c r="B529" s="126"/>
      <c r="C529" s="200" cm="1">
        <f t="array" ref="C529">IF(ROW() &lt; ROW(INDEX(institutions[resource_ID],ROWS(institutions[resource_ID]))), COUNTIF(INDEX(institutions[resource_ID],1):institutions[[#This Row],[resource_ID]],institutions[[#This Row],[resource_ID]]), "")</f>
        <v>6</v>
      </c>
      <c r="D529" s="126" t="s">
        <v>9761</v>
      </c>
      <c r="E529" s="126"/>
      <c r="F529" s="126"/>
      <c r="G529" s="126"/>
    </row>
    <row r="530" spans="1:7" x14ac:dyDescent="0.25">
      <c r="A530" s="126" t="s">
        <v>9804</v>
      </c>
      <c r="B530" s="126"/>
      <c r="C530" s="200" cm="1">
        <f t="array" ref="C530">IF(ROW() &lt; ROW(INDEX(institutions[resource_ID],ROWS(institutions[resource_ID]))), COUNTIF(INDEX(institutions[resource_ID],1):institutions[[#This Row],[resource_ID]],institutions[[#This Row],[resource_ID]]), "")</f>
        <v>7</v>
      </c>
      <c r="D530" s="126" t="s">
        <v>9762</v>
      </c>
      <c r="E530" s="126"/>
      <c r="F530" s="126"/>
      <c r="G530" s="126"/>
    </row>
    <row r="531" spans="1:7" x14ac:dyDescent="0.25">
      <c r="A531" s="126" t="s">
        <v>9814</v>
      </c>
      <c r="B531" s="126"/>
      <c r="C531" s="200" cm="1">
        <f t="array" ref="C531">IF(ROW() &lt; ROW(INDEX(institutions[resource_ID],ROWS(institutions[resource_ID]))), COUNTIF(INDEX(institutions[resource_ID],1):institutions[[#This Row],[resource_ID]],institutions[[#This Row],[resource_ID]]), "")</f>
        <v>1</v>
      </c>
      <c r="D531" s="126" t="s">
        <v>9835</v>
      </c>
      <c r="E531" s="126"/>
      <c r="F531" s="126"/>
      <c r="G531" s="126"/>
    </row>
    <row r="532" spans="1:7" x14ac:dyDescent="0.25">
      <c r="A532" s="49" t="s">
        <v>9814</v>
      </c>
      <c r="B532" s="126"/>
      <c r="C532" s="200" cm="1">
        <f t="array" ref="C532">IF(ROW() &lt; ROW(INDEX(institutions[resource_ID],ROWS(institutions[resource_ID]))), COUNTIF(INDEX(institutions[resource_ID],1):institutions[[#This Row],[resource_ID]],institutions[[#This Row],[resource_ID]]), "")</f>
        <v>2</v>
      </c>
      <c r="D532" s="126" t="s">
        <v>9836</v>
      </c>
      <c r="E532" s="126"/>
      <c r="F532" s="126"/>
      <c r="G532" s="126"/>
    </row>
    <row r="533" spans="1:7" x14ac:dyDescent="0.25">
      <c r="A533" s="126" t="s">
        <v>9815</v>
      </c>
      <c r="B533" s="126"/>
      <c r="C533" s="200" cm="1">
        <f t="array" ref="C533">IF(ROW() &lt; ROW(INDEX(institutions[resource_ID],ROWS(institutions[resource_ID]))), COUNTIF(INDEX(institutions[resource_ID],1):institutions[[#This Row],[resource_ID]],institutions[[#This Row],[resource_ID]]), "")</f>
        <v>1</v>
      </c>
      <c r="D533" s="126" t="s">
        <v>9835</v>
      </c>
      <c r="E533" s="126"/>
      <c r="F533" s="126"/>
      <c r="G533" s="126"/>
    </row>
    <row r="534" spans="1:7" x14ac:dyDescent="0.25">
      <c r="A534" s="49" t="s">
        <v>9815</v>
      </c>
      <c r="B534" s="126"/>
      <c r="C534" s="200" cm="1">
        <f t="array" ref="C534">IF(ROW() &lt; ROW(INDEX(institutions[resource_ID],ROWS(institutions[resource_ID]))), COUNTIF(INDEX(institutions[resource_ID],1):institutions[[#This Row],[resource_ID]],institutions[[#This Row],[resource_ID]]), "")</f>
        <v>2</v>
      </c>
      <c r="D534" s="126" t="s">
        <v>9836</v>
      </c>
      <c r="E534" s="126"/>
      <c r="F534" s="126"/>
      <c r="G534" s="126"/>
    </row>
    <row r="535" spans="1:7" x14ac:dyDescent="0.25">
      <c r="A535" s="126" t="s">
        <v>9816</v>
      </c>
      <c r="B535" s="126"/>
      <c r="C535" s="200" cm="1">
        <f t="array" ref="C535">IF(ROW() &lt; ROW(INDEX(institutions[resource_ID],ROWS(institutions[resource_ID]))), COUNTIF(INDEX(institutions[resource_ID],1):institutions[[#This Row],[resource_ID]],institutions[[#This Row],[resource_ID]]), "")</f>
        <v>1</v>
      </c>
      <c r="D535" s="126" t="s">
        <v>9835</v>
      </c>
      <c r="E535" s="126"/>
      <c r="F535" s="126"/>
      <c r="G535" s="126"/>
    </row>
    <row r="536" spans="1:7" x14ac:dyDescent="0.25">
      <c r="A536" s="126" t="s">
        <v>9816</v>
      </c>
      <c r="B536" s="126"/>
      <c r="C536" s="200" cm="1">
        <f t="array" ref="C536">IF(ROW() &lt; ROW(INDEX(institutions[resource_ID],ROWS(institutions[resource_ID]))), COUNTIF(INDEX(institutions[resource_ID],1):institutions[[#This Row],[resource_ID]],institutions[[#This Row],[resource_ID]]), "")</f>
        <v>2</v>
      </c>
      <c r="D536" s="126" t="s">
        <v>9836</v>
      </c>
      <c r="E536" s="126"/>
      <c r="F536" s="126"/>
      <c r="G536" s="126"/>
    </row>
    <row r="537" spans="1:7" x14ac:dyDescent="0.25">
      <c r="A537" s="126" t="s">
        <v>9817</v>
      </c>
      <c r="B537" s="126"/>
      <c r="C537" s="200" cm="1">
        <f t="array" ref="C537">IF(ROW() &lt; ROW(INDEX(institutions[resource_ID],ROWS(institutions[resource_ID]))), COUNTIF(INDEX(institutions[resource_ID],1):institutions[[#This Row],[resource_ID]],institutions[[#This Row],[resource_ID]]), "")</f>
        <v>1</v>
      </c>
      <c r="D537" s="126" t="s">
        <v>9835</v>
      </c>
      <c r="E537" s="126"/>
      <c r="F537" s="126"/>
      <c r="G537" s="126"/>
    </row>
    <row r="538" spans="1:7" x14ac:dyDescent="0.25">
      <c r="A538" s="126" t="s">
        <v>9817</v>
      </c>
      <c r="B538" s="126"/>
      <c r="C538" s="200" cm="1">
        <f t="array" ref="C538">IF(ROW() &lt; ROW(INDEX(institutions[resource_ID],ROWS(institutions[resource_ID]))), COUNTIF(INDEX(institutions[resource_ID],1):institutions[[#This Row],[resource_ID]],institutions[[#This Row],[resource_ID]]), "")</f>
        <v>2</v>
      </c>
      <c r="D538" s="126" t="s">
        <v>9836</v>
      </c>
      <c r="E538" s="126"/>
      <c r="F538" s="126"/>
      <c r="G538" s="126"/>
    </row>
    <row r="539" spans="1:7" x14ac:dyDescent="0.25">
      <c r="A539" s="126" t="s">
        <v>9818</v>
      </c>
      <c r="B539" s="126"/>
      <c r="C539" s="200" cm="1">
        <f t="array" ref="C539">IF(ROW() &lt; ROW(INDEX(institutions[resource_ID],ROWS(institutions[resource_ID]))), COUNTIF(INDEX(institutions[resource_ID],1):institutions[[#This Row],[resource_ID]],institutions[[#This Row],[resource_ID]]), "")</f>
        <v>1</v>
      </c>
      <c r="D539" s="126" t="s">
        <v>9835</v>
      </c>
      <c r="E539" s="126"/>
      <c r="F539" s="126"/>
      <c r="G539" s="126"/>
    </row>
    <row r="540" spans="1:7" x14ac:dyDescent="0.25">
      <c r="A540" s="126" t="s">
        <v>9818</v>
      </c>
      <c r="B540" s="126"/>
      <c r="C540" s="200" cm="1">
        <f t="array" ref="C540">IF(ROW() &lt; ROW(INDEX(institutions[resource_ID],ROWS(institutions[resource_ID]))), COUNTIF(INDEX(institutions[resource_ID],1):institutions[[#This Row],[resource_ID]],institutions[[#This Row],[resource_ID]]), "")</f>
        <v>2</v>
      </c>
      <c r="D540" s="126" t="s">
        <v>9836</v>
      </c>
      <c r="E540" s="126"/>
      <c r="F540" s="126"/>
      <c r="G540" s="126"/>
    </row>
    <row r="541" spans="1:7" x14ac:dyDescent="0.25">
      <c r="A541" s="126" t="s">
        <v>9819</v>
      </c>
      <c r="B541" s="126"/>
      <c r="C541" s="200" cm="1">
        <f t="array" ref="C541">IF(ROW() &lt; ROW(INDEX(institutions[resource_ID],ROWS(institutions[resource_ID]))), COUNTIF(INDEX(institutions[resource_ID],1):institutions[[#This Row],[resource_ID]],institutions[[#This Row],[resource_ID]]), "")</f>
        <v>1</v>
      </c>
      <c r="D541" s="126" t="s">
        <v>9835</v>
      </c>
      <c r="E541" s="126"/>
      <c r="F541" s="126"/>
      <c r="G541" s="126"/>
    </row>
    <row r="542" spans="1:7" x14ac:dyDescent="0.25">
      <c r="A542" s="126" t="s">
        <v>9819</v>
      </c>
      <c r="B542" s="126"/>
      <c r="C542" s="200" cm="1">
        <f t="array" ref="C542">IF(ROW() &lt; ROW(INDEX(institutions[resource_ID],ROWS(institutions[resource_ID]))), COUNTIF(INDEX(institutions[resource_ID],1):institutions[[#This Row],[resource_ID]],institutions[[#This Row],[resource_ID]]), "")</f>
        <v>2</v>
      </c>
      <c r="D542" s="126" t="s">
        <v>9836</v>
      </c>
      <c r="E542" s="126"/>
      <c r="F542" s="126"/>
      <c r="G542" s="126"/>
    </row>
    <row r="543" spans="1:7" x14ac:dyDescent="0.25">
      <c r="A543" s="126" t="s">
        <v>9820</v>
      </c>
      <c r="B543" s="126"/>
      <c r="C543" s="200" cm="1">
        <f t="array" ref="C543">IF(ROW() &lt; ROW(INDEX(institutions[resource_ID],ROWS(institutions[resource_ID]))), COUNTIF(INDEX(institutions[resource_ID],1):institutions[[#This Row],[resource_ID]],institutions[[#This Row],[resource_ID]]), "")</f>
        <v>1</v>
      </c>
      <c r="D543" s="126" t="s">
        <v>9835</v>
      </c>
      <c r="E543" s="126"/>
      <c r="F543" s="126"/>
      <c r="G543" s="126"/>
    </row>
    <row r="544" spans="1:7" x14ac:dyDescent="0.25">
      <c r="A544" s="126" t="s">
        <v>9820</v>
      </c>
      <c r="B544" s="126"/>
      <c r="C544" s="200" cm="1">
        <f t="array" ref="C544">IF(ROW() &lt; ROW(INDEX(institutions[resource_ID],ROWS(institutions[resource_ID]))), COUNTIF(INDEX(institutions[resource_ID],1):institutions[[#This Row],[resource_ID]],institutions[[#This Row],[resource_ID]]), "")</f>
        <v>2</v>
      </c>
      <c r="D544" s="126" t="s">
        <v>9836</v>
      </c>
      <c r="E544" s="126"/>
      <c r="F544" s="126"/>
      <c r="G544" s="126"/>
    </row>
    <row r="545" spans="1:7" ht="15.75" x14ac:dyDescent="0.25">
      <c r="A545" s="126" t="s">
        <v>9821</v>
      </c>
      <c r="B545" s="126"/>
      <c r="C545" s="200" cm="1">
        <f t="array" ref="C545">IF(ROW() &lt; ROW(INDEX(institutions[resource_ID],ROWS(institutions[resource_ID]))), COUNTIF(INDEX(institutions[resource_ID],1):institutions[[#This Row],[resource_ID]],institutions[[#This Row],[resource_ID]]), "")</f>
        <v>1</v>
      </c>
      <c r="D545" s="126" t="s">
        <v>9835</v>
      </c>
      <c r="E545" s="126"/>
      <c r="F545" s="126"/>
      <c r="G545" s="126"/>
    </row>
    <row r="546" spans="1:7" ht="15.75" x14ac:dyDescent="0.25">
      <c r="A546" s="126" t="s">
        <v>9821</v>
      </c>
      <c r="B546" s="126"/>
      <c r="C546" s="200" cm="1">
        <f t="array" ref="C546">IF(ROW() &lt; ROW(INDEX(institutions[resource_ID],ROWS(institutions[resource_ID]))), COUNTIF(INDEX(institutions[resource_ID],1):institutions[[#This Row],[resource_ID]],institutions[[#This Row],[resource_ID]]), "")</f>
        <v>2</v>
      </c>
      <c r="D546" s="126" t="s">
        <v>9836</v>
      </c>
      <c r="E546" s="126"/>
      <c r="F546" s="126"/>
      <c r="G546" s="126"/>
    </row>
    <row r="547" spans="1:7" ht="15.75" x14ac:dyDescent="0.25">
      <c r="A547" s="126" t="s">
        <v>9822</v>
      </c>
      <c r="B547" s="126"/>
      <c r="C547" s="200" cm="1">
        <f t="array" ref="C547">IF(ROW() &lt; ROW(INDEX(institutions[resource_ID],ROWS(institutions[resource_ID]))), COUNTIF(INDEX(institutions[resource_ID],1):institutions[[#This Row],[resource_ID]],institutions[[#This Row],[resource_ID]]), "")</f>
        <v>1</v>
      </c>
      <c r="D547" s="126" t="s">
        <v>9835</v>
      </c>
      <c r="E547" s="126"/>
      <c r="F547" s="126"/>
      <c r="G547" s="126"/>
    </row>
    <row r="548" spans="1:7" ht="15.75" x14ac:dyDescent="0.25">
      <c r="A548" s="126" t="s">
        <v>9822</v>
      </c>
      <c r="B548" s="126"/>
      <c r="C548" s="200" cm="1">
        <f t="array" ref="C548">IF(ROW() &lt; ROW(INDEX(institutions[resource_ID],ROWS(institutions[resource_ID]))), COUNTIF(INDEX(institutions[resource_ID],1):institutions[[#This Row],[resource_ID]],institutions[[#This Row],[resource_ID]]), "")</f>
        <v>2</v>
      </c>
      <c r="D548" s="126" t="s">
        <v>9836</v>
      </c>
      <c r="E548" s="126"/>
      <c r="F548" s="126"/>
      <c r="G548" s="126"/>
    </row>
    <row r="549" spans="1:7" ht="15.75" x14ac:dyDescent="0.25">
      <c r="A549" s="126" t="s">
        <v>9823</v>
      </c>
      <c r="B549" s="126"/>
      <c r="C549" s="200" cm="1">
        <f t="array" ref="C549">IF(ROW() &lt; ROW(INDEX(institutions[resource_ID],ROWS(institutions[resource_ID]))), COUNTIF(INDEX(institutions[resource_ID],1):institutions[[#This Row],[resource_ID]],institutions[[#This Row],[resource_ID]]), "")</f>
        <v>1</v>
      </c>
      <c r="D549" s="126" t="s">
        <v>9835</v>
      </c>
      <c r="E549" s="126"/>
      <c r="F549" s="126"/>
      <c r="G549" s="126"/>
    </row>
    <row r="550" spans="1:7" ht="15.75" x14ac:dyDescent="0.25">
      <c r="A550" s="126" t="s">
        <v>9823</v>
      </c>
      <c r="B550" s="126"/>
      <c r="C550" s="200" cm="1">
        <f t="array" ref="C550">IF(ROW() &lt; ROW(INDEX(institutions[resource_ID],ROWS(institutions[resource_ID]))), COUNTIF(INDEX(institutions[resource_ID],1):institutions[[#This Row],[resource_ID]],institutions[[#This Row],[resource_ID]]), "")</f>
        <v>2</v>
      </c>
      <c r="D550" s="126" t="s">
        <v>9836</v>
      </c>
      <c r="E550" s="126"/>
      <c r="F550" s="126"/>
      <c r="G550" s="126"/>
    </row>
    <row r="551" spans="1:7" ht="15.75" x14ac:dyDescent="0.25">
      <c r="A551" s="126" t="s">
        <v>9824</v>
      </c>
      <c r="B551" s="126"/>
      <c r="C551" s="200" cm="1">
        <f t="array" ref="C551">IF(ROW() &lt; ROW(INDEX(institutions[resource_ID],ROWS(institutions[resource_ID]))), COUNTIF(INDEX(institutions[resource_ID],1):institutions[[#This Row],[resource_ID]],institutions[[#This Row],[resource_ID]]), "")</f>
        <v>1</v>
      </c>
      <c r="D551" s="126" t="s">
        <v>9835</v>
      </c>
      <c r="E551" s="126"/>
      <c r="F551" s="126"/>
      <c r="G551" s="126"/>
    </row>
    <row r="552" spans="1:7" ht="15.75" x14ac:dyDescent="0.25">
      <c r="A552" s="126" t="s">
        <v>9824</v>
      </c>
      <c r="B552" s="126"/>
      <c r="C552" s="200" cm="1">
        <f t="array" ref="C552">IF(ROW() &lt; ROW(INDEX(institutions[resource_ID],ROWS(institutions[resource_ID]))), COUNTIF(INDEX(institutions[resource_ID],1):institutions[[#This Row],[resource_ID]],institutions[[#This Row],[resource_ID]]), "")</f>
        <v>2</v>
      </c>
      <c r="D552" s="126" t="s">
        <v>9836</v>
      </c>
      <c r="E552" s="126"/>
      <c r="F552" s="126"/>
      <c r="G552" s="126"/>
    </row>
    <row r="553" spans="1:7" ht="15.75" x14ac:dyDescent="0.25">
      <c r="A553" s="126" t="s">
        <v>9825</v>
      </c>
      <c r="B553" s="126"/>
      <c r="C553" s="200" cm="1">
        <f t="array" ref="C553">IF(ROW() &lt; ROW(INDEX(institutions[resource_ID],ROWS(institutions[resource_ID]))), COUNTIF(INDEX(institutions[resource_ID],1):institutions[[#This Row],[resource_ID]],institutions[[#This Row],[resource_ID]]), "")</f>
        <v>1</v>
      </c>
      <c r="D553" s="126" t="s">
        <v>9835</v>
      </c>
      <c r="E553" s="126"/>
      <c r="F553" s="126"/>
      <c r="G553" s="126"/>
    </row>
    <row r="554" spans="1:7" ht="15.75" x14ac:dyDescent="0.25">
      <c r="A554" s="126" t="s">
        <v>9825</v>
      </c>
      <c r="B554" s="126"/>
      <c r="C554" s="200" cm="1">
        <f t="array" ref="C554">IF(ROW() &lt; ROW(INDEX(institutions[resource_ID],ROWS(institutions[resource_ID]))), COUNTIF(INDEX(institutions[resource_ID],1):institutions[[#This Row],[resource_ID]],institutions[[#This Row],[resource_ID]]), "")</f>
        <v>2</v>
      </c>
      <c r="D554" s="126" t="s">
        <v>9836</v>
      </c>
      <c r="E554" s="126"/>
      <c r="F554" s="126"/>
      <c r="G554" s="126"/>
    </row>
    <row r="555" spans="1:7" ht="15.75" x14ac:dyDescent="0.25">
      <c r="A555" s="126" t="s">
        <v>9826</v>
      </c>
      <c r="B555" s="126"/>
      <c r="C555" s="200" cm="1">
        <f t="array" ref="C555">IF(ROW() &lt; ROW(INDEX(institutions[resource_ID],ROWS(institutions[resource_ID]))), COUNTIF(INDEX(institutions[resource_ID],1):institutions[[#This Row],[resource_ID]],institutions[[#This Row],[resource_ID]]), "")</f>
        <v>1</v>
      </c>
      <c r="D555" s="126" t="s">
        <v>9835</v>
      </c>
      <c r="E555" s="126"/>
      <c r="F555" s="126"/>
      <c r="G555" s="126"/>
    </row>
    <row r="556" spans="1:7" ht="15.75" x14ac:dyDescent="0.25">
      <c r="A556" s="126" t="s">
        <v>9826</v>
      </c>
      <c r="B556" s="126"/>
      <c r="C556" s="200" cm="1">
        <f t="array" ref="C556">IF(ROW() &lt; ROW(INDEX(institutions[resource_ID],ROWS(institutions[resource_ID]))), COUNTIF(INDEX(institutions[resource_ID],1):institutions[[#This Row],[resource_ID]],institutions[[#This Row],[resource_ID]]), "")</f>
        <v>2</v>
      </c>
      <c r="D556" s="126" t="s">
        <v>9836</v>
      </c>
      <c r="E556" s="126"/>
      <c r="F556" s="126"/>
      <c r="G556" s="126"/>
    </row>
    <row r="557" spans="1:7" ht="14.25" customHeight="1" x14ac:dyDescent="0.25">
      <c r="A557" s="126" t="s">
        <v>9827</v>
      </c>
      <c r="B557" s="126"/>
      <c r="C557" s="200" cm="1">
        <f t="array" ref="C557">IF(ROW() &lt; ROW(INDEX(institutions[resource_ID],ROWS(institutions[resource_ID]))), COUNTIF(INDEX(institutions[resource_ID],1):institutions[[#This Row],[resource_ID]],institutions[[#This Row],[resource_ID]]), "")</f>
        <v>1</v>
      </c>
      <c r="D557" s="126" t="s">
        <v>9835</v>
      </c>
      <c r="E557" s="126"/>
      <c r="F557" s="126"/>
      <c r="G557" s="126"/>
    </row>
    <row r="558" spans="1:7" ht="14.25" customHeight="1" x14ac:dyDescent="0.25">
      <c r="A558" s="126" t="s">
        <v>9827</v>
      </c>
      <c r="B558" s="126"/>
      <c r="C558" s="200" cm="1">
        <f t="array" ref="C558">IF(ROW() &lt; ROW(INDEX(institutions[resource_ID],ROWS(institutions[resource_ID]))), COUNTIF(INDEX(institutions[resource_ID],1):institutions[[#This Row],[resource_ID]],institutions[[#This Row],[resource_ID]]), "")</f>
        <v>2</v>
      </c>
      <c r="D558" s="126" t="s">
        <v>9836</v>
      </c>
      <c r="E558" s="126"/>
      <c r="F558" s="126"/>
      <c r="G558" s="126"/>
    </row>
    <row r="559" spans="1:7" ht="15.75" x14ac:dyDescent="0.25">
      <c r="A559" s="126" t="s">
        <v>9828</v>
      </c>
      <c r="B559" s="126"/>
      <c r="C559" s="200" cm="1">
        <f t="array" ref="C559">IF(ROW() &lt; ROW(INDEX(institutions[resource_ID],ROWS(institutions[resource_ID]))), COUNTIF(INDEX(institutions[resource_ID],1):institutions[[#This Row],[resource_ID]],institutions[[#This Row],[resource_ID]]), "")</f>
        <v>1</v>
      </c>
      <c r="D559" s="126" t="s">
        <v>9835</v>
      </c>
      <c r="E559" s="126"/>
      <c r="F559" s="126"/>
      <c r="G559" s="126"/>
    </row>
    <row r="560" spans="1:7" ht="15.75" x14ac:dyDescent="0.25">
      <c r="A560" s="126" t="s">
        <v>9828</v>
      </c>
      <c r="B560" s="126"/>
      <c r="C560" s="200" cm="1">
        <f t="array" ref="C560">IF(ROW() &lt; ROW(INDEX(institutions[resource_ID],ROWS(institutions[resource_ID]))), COUNTIF(INDEX(institutions[resource_ID],1):institutions[[#This Row],[resource_ID]],institutions[[#This Row],[resource_ID]]), "")</f>
        <v>2</v>
      </c>
      <c r="D560" s="126" t="s">
        <v>9836</v>
      </c>
      <c r="E560" s="126"/>
      <c r="F560" s="126"/>
      <c r="G560" s="126"/>
    </row>
    <row r="561" spans="1:7" ht="15.75" x14ac:dyDescent="0.25">
      <c r="A561" s="126" t="s">
        <v>9829</v>
      </c>
      <c r="B561" s="126"/>
      <c r="C561" s="200" cm="1">
        <f t="array" ref="C561">IF(ROW() &lt; ROW(INDEX(institutions[resource_ID],ROWS(institutions[resource_ID]))), COUNTIF(INDEX(institutions[resource_ID],1):institutions[[#This Row],[resource_ID]],institutions[[#This Row],[resource_ID]]), "")</f>
        <v>1</v>
      </c>
      <c r="D561" s="126" t="s">
        <v>9835</v>
      </c>
      <c r="E561" s="126"/>
      <c r="F561" s="126"/>
      <c r="G561" s="126"/>
    </row>
    <row r="562" spans="1:7" ht="15.75" x14ac:dyDescent="0.25">
      <c r="A562" s="126" t="s">
        <v>9829</v>
      </c>
      <c r="B562" s="126"/>
      <c r="C562" s="200" cm="1">
        <f t="array" ref="C562">IF(ROW() &lt; ROW(INDEX(institutions[resource_ID],ROWS(institutions[resource_ID]))), COUNTIF(INDEX(institutions[resource_ID],1):institutions[[#This Row],[resource_ID]],institutions[[#This Row],[resource_ID]]), "")</f>
        <v>2</v>
      </c>
      <c r="D562" s="126" t="s">
        <v>9836</v>
      </c>
      <c r="E562" s="126"/>
      <c r="F562" s="126"/>
      <c r="G562" s="126"/>
    </row>
    <row r="563" spans="1:7" ht="15.75" x14ac:dyDescent="0.25">
      <c r="A563" s="126" t="s">
        <v>9830</v>
      </c>
      <c r="B563" s="126"/>
      <c r="C563" s="200" cm="1">
        <f t="array" ref="C563">IF(ROW() &lt; ROW(INDEX(institutions[resource_ID],ROWS(institutions[resource_ID]))), COUNTIF(INDEX(institutions[resource_ID],1):institutions[[#This Row],[resource_ID]],institutions[[#This Row],[resource_ID]]), "")</f>
        <v>1</v>
      </c>
      <c r="D563" s="126" t="s">
        <v>9835</v>
      </c>
      <c r="E563" s="126"/>
      <c r="F563" s="126"/>
      <c r="G563" s="126"/>
    </row>
    <row r="564" spans="1:7" ht="15.75" x14ac:dyDescent="0.25">
      <c r="A564" s="126" t="s">
        <v>9830</v>
      </c>
      <c r="B564" s="126"/>
      <c r="C564" s="200" cm="1">
        <f t="array" ref="C564">IF(ROW() &lt; ROW(INDEX(institutions[resource_ID],ROWS(institutions[resource_ID]))), COUNTIF(INDEX(institutions[resource_ID],1):institutions[[#This Row],[resource_ID]],institutions[[#This Row],[resource_ID]]), "")</f>
        <v>2</v>
      </c>
      <c r="D564" s="126" t="s">
        <v>9836</v>
      </c>
      <c r="E564" s="126"/>
      <c r="F564" s="126"/>
      <c r="G564" s="126"/>
    </row>
    <row r="565" spans="1:7" ht="15.75" x14ac:dyDescent="0.25">
      <c r="A565" s="126" t="s">
        <v>9831</v>
      </c>
      <c r="B565" s="126"/>
      <c r="C565" s="200" cm="1">
        <f t="array" ref="C565">IF(ROW() &lt; ROW(INDEX(institutions[resource_ID],ROWS(institutions[resource_ID]))), COUNTIF(INDEX(institutions[resource_ID],1):institutions[[#This Row],[resource_ID]],institutions[[#This Row],[resource_ID]]), "")</f>
        <v>1</v>
      </c>
      <c r="D565" s="126" t="s">
        <v>9835</v>
      </c>
      <c r="E565" s="126"/>
      <c r="F565" s="126"/>
      <c r="G565" s="126"/>
    </row>
    <row r="566" spans="1:7" ht="15.75" x14ac:dyDescent="0.25">
      <c r="A566" s="126" t="s">
        <v>9831</v>
      </c>
      <c r="B566" s="126"/>
      <c r="C566" s="200" cm="1">
        <f t="array" ref="C566">IF(ROW() &lt; ROW(INDEX(institutions[resource_ID],ROWS(institutions[resource_ID]))), COUNTIF(INDEX(institutions[resource_ID],1):institutions[[#This Row],[resource_ID]],institutions[[#This Row],[resource_ID]]), "")</f>
        <v>2</v>
      </c>
      <c r="D566" s="126" t="s">
        <v>9836</v>
      </c>
      <c r="E566" s="126"/>
      <c r="F566" s="126"/>
      <c r="G566" s="126"/>
    </row>
    <row r="567" spans="1:7" ht="15.75" x14ac:dyDescent="0.25">
      <c r="A567" s="126" t="s">
        <v>9832</v>
      </c>
      <c r="B567" s="126"/>
      <c r="C567" s="200" cm="1">
        <f t="array" ref="C567">IF(ROW() &lt; ROW(INDEX(institutions[resource_ID],ROWS(institutions[resource_ID]))), COUNTIF(INDEX(institutions[resource_ID],1):institutions[[#This Row],[resource_ID]],institutions[[#This Row],[resource_ID]]), "")</f>
        <v>1</v>
      </c>
      <c r="D567" s="126" t="s">
        <v>9835</v>
      </c>
      <c r="E567" s="126"/>
      <c r="F567" s="126"/>
      <c r="G567" s="126"/>
    </row>
    <row r="568" spans="1:7" ht="15.75" x14ac:dyDescent="0.25">
      <c r="A568" s="126" t="s">
        <v>9832</v>
      </c>
      <c r="B568" s="126"/>
      <c r="C568" s="200" cm="1">
        <f t="array" ref="C568">IF(ROW() &lt; ROW(INDEX(institutions[resource_ID],ROWS(institutions[resource_ID]))), COUNTIF(INDEX(institutions[resource_ID],1):institutions[[#This Row],[resource_ID]],institutions[[#This Row],[resource_ID]]), "")</f>
        <v>2</v>
      </c>
      <c r="D568" s="126" t="s">
        <v>9836</v>
      </c>
      <c r="E568" s="126"/>
      <c r="F568" s="126"/>
      <c r="G568" s="126"/>
    </row>
    <row r="569" spans="1:7" ht="15.75" x14ac:dyDescent="0.25">
      <c r="A569" s="126" t="s">
        <v>9833</v>
      </c>
      <c r="B569" s="126"/>
      <c r="C569" s="200" cm="1">
        <f t="array" ref="C569">IF(ROW() &lt; ROW(INDEX(institutions[resource_ID],ROWS(institutions[resource_ID]))), COUNTIF(INDEX(institutions[resource_ID],1):institutions[[#This Row],[resource_ID]],institutions[[#This Row],[resource_ID]]), "")</f>
        <v>1</v>
      </c>
      <c r="D569" s="126" t="s">
        <v>9835</v>
      </c>
      <c r="E569" s="126"/>
      <c r="F569" s="126"/>
      <c r="G569" s="126"/>
    </row>
    <row r="570" spans="1:7" ht="15.75" x14ac:dyDescent="0.25">
      <c r="A570" s="126" t="s">
        <v>9833</v>
      </c>
      <c r="B570" s="126"/>
      <c r="C570" s="200" cm="1">
        <f t="array" ref="C570">IF(ROW() &lt; ROW(INDEX(institutions[resource_ID],ROWS(institutions[resource_ID]))), COUNTIF(INDEX(institutions[resource_ID],1):institutions[[#This Row],[resource_ID]],institutions[[#This Row],[resource_ID]]), "")</f>
        <v>2</v>
      </c>
      <c r="D570" s="126" t="s">
        <v>9836</v>
      </c>
      <c r="E570" s="126"/>
      <c r="F570" s="126"/>
      <c r="G570" s="126"/>
    </row>
    <row r="571" spans="1:7" ht="15.75" x14ac:dyDescent="0.25">
      <c r="A571" s="126" t="s">
        <v>9834</v>
      </c>
      <c r="B571" s="126"/>
      <c r="C571" s="200" cm="1">
        <f t="array" ref="C571">IF(ROW() &lt; ROW(INDEX(institutions[resource_ID],ROWS(institutions[resource_ID]))), COUNTIF(INDEX(institutions[resource_ID],1):institutions[[#This Row],[resource_ID]],institutions[[#This Row],[resource_ID]]), "")</f>
        <v>1</v>
      </c>
      <c r="D571" s="126" t="s">
        <v>9835</v>
      </c>
      <c r="E571" s="126"/>
      <c r="F571" s="126"/>
      <c r="G571" s="126"/>
    </row>
    <row r="572" spans="1:7" ht="15.75" x14ac:dyDescent="0.25">
      <c r="A572" s="126" t="s">
        <v>9834</v>
      </c>
      <c r="B572" s="126"/>
      <c r="C572" s="200" cm="1">
        <f t="array" ref="C572">IF(ROW() &lt; ROW(INDEX(institutions[resource_ID],ROWS(institutions[resource_ID]))), COUNTIF(INDEX(institutions[resource_ID],1):institutions[[#This Row],[resource_ID]],institutions[[#This Row],[resource_ID]]), "")</f>
        <v>2</v>
      </c>
      <c r="D572" s="126" t="s">
        <v>9836</v>
      </c>
      <c r="E572" s="126"/>
      <c r="F572" s="126"/>
      <c r="G572" s="126"/>
    </row>
    <row r="573" spans="1:7" ht="15.75" x14ac:dyDescent="0.25">
      <c r="A573" s="126" t="s">
        <v>9811</v>
      </c>
      <c r="B573" s="126"/>
      <c r="C573" s="200" cm="1">
        <f t="array" ref="C573">IF(ROW() &lt; ROW(INDEX(institutions[resource_ID],ROWS(institutions[resource_ID]))), COUNTIF(INDEX(institutions[resource_ID],1):institutions[[#This Row],[resource_ID]],institutions[[#This Row],[resource_ID]]), "")</f>
        <v>1</v>
      </c>
      <c r="D573" s="126" t="s">
        <v>9835</v>
      </c>
      <c r="E573" s="126"/>
      <c r="F573" s="126"/>
      <c r="G573" s="126"/>
    </row>
    <row r="574" spans="1:7" ht="15.75" x14ac:dyDescent="0.25">
      <c r="A574" s="126" t="s">
        <v>9811</v>
      </c>
      <c r="B574" s="126"/>
      <c r="C574" s="200" cm="1">
        <f t="array" ref="C574">IF(ROW() &lt; ROW(INDEX(institutions[resource_ID],ROWS(institutions[resource_ID]))), COUNTIF(INDEX(institutions[resource_ID],1):institutions[[#This Row],[resource_ID]],institutions[[#This Row],[resource_ID]]), "")</f>
        <v>2</v>
      </c>
      <c r="D574" s="126" t="s">
        <v>9836</v>
      </c>
      <c r="E574" s="126"/>
      <c r="F574" s="126"/>
      <c r="G574" s="126"/>
    </row>
    <row r="575" spans="1:7" x14ac:dyDescent="0.25">
      <c r="A575" s="126" t="s">
        <v>9877</v>
      </c>
      <c r="B575" s="126" t="s">
        <v>7463</v>
      </c>
      <c r="C575" s="200" cm="1">
        <f t="array" ref="C575">IF(ROW() &lt; ROW(INDEX(institutions[resource_ID],ROWS(institutions[resource_ID]))), COUNTIF(INDEX(institutions[resource_ID],1):institutions[[#This Row],[resource_ID]],institutions[[#This Row],[resource_ID]]), "")</f>
        <v>1</v>
      </c>
      <c r="D575" s="126" t="s">
        <v>9883</v>
      </c>
      <c r="E575" s="126"/>
      <c r="F575" s="126"/>
      <c r="G575" s="126"/>
    </row>
    <row r="576" spans="1:7" x14ac:dyDescent="0.25">
      <c r="A576" s="126" t="s">
        <v>9877</v>
      </c>
      <c r="B576" s="126" t="s">
        <v>7463</v>
      </c>
      <c r="C576" s="200" cm="1">
        <f t="array" ref="C576">IF(ROW() &lt; ROW(INDEX(institutions[resource_ID],ROWS(institutions[resource_ID]))), COUNTIF(INDEX(institutions[resource_ID],1):institutions[[#This Row],[resource_ID]],institutions[[#This Row],[resource_ID]]), "")</f>
        <v>2</v>
      </c>
      <c r="D576" s="126" t="s">
        <v>9884</v>
      </c>
      <c r="E576" s="126"/>
      <c r="F576" s="126"/>
      <c r="G576" s="126"/>
    </row>
    <row r="577" spans="1:7" x14ac:dyDescent="0.25">
      <c r="A577" s="126" t="s">
        <v>9877</v>
      </c>
      <c r="B577" s="126" t="s">
        <v>7463</v>
      </c>
      <c r="C577" s="200" cm="1">
        <f t="array" ref="C577">IF(ROW() &lt; ROW(INDEX(institutions[resource_ID],ROWS(institutions[resource_ID]))), COUNTIF(INDEX(institutions[resource_ID],1):institutions[[#This Row],[resource_ID]],institutions[[#This Row],[resource_ID]]), "")</f>
        <v>3</v>
      </c>
      <c r="D577" s="126" t="s">
        <v>9885</v>
      </c>
      <c r="E577" s="126"/>
      <c r="F577" s="126"/>
      <c r="G577" s="126"/>
    </row>
    <row r="578" spans="1:7" x14ac:dyDescent="0.25">
      <c r="A578" s="126" t="s">
        <v>9877</v>
      </c>
      <c r="B578" s="126" t="s">
        <v>7463</v>
      </c>
      <c r="C578" s="200" cm="1">
        <f t="array" ref="C578">IF(ROW() &lt; ROW(INDEX(institutions[resource_ID],ROWS(institutions[resource_ID]))), COUNTIF(INDEX(institutions[resource_ID],1):institutions[[#This Row],[resource_ID]],institutions[[#This Row],[resource_ID]]), "")</f>
        <v>4</v>
      </c>
      <c r="D578" s="126" t="s">
        <v>9886</v>
      </c>
      <c r="E578" s="126"/>
      <c r="F578" s="126"/>
      <c r="G578" s="126"/>
    </row>
    <row r="579" spans="1:7" x14ac:dyDescent="0.25">
      <c r="A579" s="126" t="s">
        <v>9877</v>
      </c>
      <c r="B579" s="126" t="s">
        <v>7463</v>
      </c>
      <c r="C579" s="200" cm="1">
        <f t="array" ref="C579">IF(ROW() &lt; ROW(INDEX(institutions[resource_ID],ROWS(institutions[resource_ID]))), COUNTIF(INDEX(institutions[resource_ID],1):institutions[[#This Row],[resource_ID]],institutions[[#This Row],[resource_ID]]), "")</f>
        <v>5</v>
      </c>
      <c r="D579" s="126" t="s">
        <v>9887</v>
      </c>
      <c r="E579" s="126"/>
      <c r="F579" s="126"/>
      <c r="G579" s="126"/>
    </row>
    <row r="580" spans="1:7" x14ac:dyDescent="0.25">
      <c r="A580" s="126" t="s">
        <v>9877</v>
      </c>
      <c r="B580" s="126" t="s">
        <v>7463</v>
      </c>
      <c r="C580" s="200" cm="1">
        <f t="array" ref="C580">IF(ROW() &lt; ROW(INDEX(institutions[resource_ID],ROWS(institutions[resource_ID]))), COUNTIF(INDEX(institutions[resource_ID],1):institutions[[#This Row],[resource_ID]],institutions[[#This Row],[resource_ID]]), "")</f>
        <v>6</v>
      </c>
      <c r="D580" s="126" t="s">
        <v>9888</v>
      </c>
      <c r="E580" s="126"/>
      <c r="F580" s="126"/>
      <c r="G580" s="126"/>
    </row>
    <row r="581" spans="1:7" x14ac:dyDescent="0.25">
      <c r="A581" s="126" t="s">
        <v>9877</v>
      </c>
      <c r="B581" s="126" t="s">
        <v>7463</v>
      </c>
      <c r="C581" s="200" cm="1">
        <f t="array" ref="C581">IF(ROW() &lt; ROW(INDEX(institutions[resource_ID],ROWS(institutions[resource_ID]))), COUNTIF(INDEX(institutions[resource_ID],1):institutions[[#This Row],[resource_ID]],institutions[[#This Row],[resource_ID]]), "")</f>
        <v>7</v>
      </c>
      <c r="D581" s="126" t="s">
        <v>9889</v>
      </c>
      <c r="E581" s="126"/>
      <c r="F581" s="126"/>
      <c r="G581" s="126"/>
    </row>
    <row r="582" spans="1:7" x14ac:dyDescent="0.25">
      <c r="A582" s="126" t="s">
        <v>9878</v>
      </c>
      <c r="B582" s="126" t="s">
        <v>7463</v>
      </c>
      <c r="C582" s="200" cm="1">
        <f t="array" ref="C582">IF(ROW() &lt; ROW(INDEX(institutions[resource_ID],ROWS(institutions[resource_ID]))), COUNTIF(INDEX(institutions[resource_ID],1):institutions[[#This Row],[resource_ID]],institutions[[#This Row],[resource_ID]]), "")</f>
        <v>1</v>
      </c>
      <c r="D582" s="126" t="s">
        <v>9883</v>
      </c>
      <c r="E582" s="126"/>
      <c r="F582" s="126"/>
      <c r="G582" s="126"/>
    </row>
    <row r="583" spans="1:7" x14ac:dyDescent="0.25">
      <c r="A583" s="126" t="s">
        <v>9878</v>
      </c>
      <c r="B583" s="126" t="s">
        <v>7463</v>
      </c>
      <c r="C583" s="200" cm="1">
        <f t="array" ref="C583">IF(ROW() &lt; ROW(INDEX(institutions[resource_ID],ROWS(institutions[resource_ID]))), COUNTIF(INDEX(institutions[resource_ID],1):institutions[[#This Row],[resource_ID]],institutions[[#This Row],[resource_ID]]), "")</f>
        <v>2</v>
      </c>
      <c r="D583" s="126" t="s">
        <v>9884</v>
      </c>
      <c r="E583" s="126"/>
      <c r="F583" s="126"/>
      <c r="G583" s="126"/>
    </row>
    <row r="584" spans="1:7" x14ac:dyDescent="0.25">
      <c r="A584" s="126" t="s">
        <v>9878</v>
      </c>
      <c r="B584" s="126" t="s">
        <v>7463</v>
      </c>
      <c r="C584" s="200" cm="1">
        <f t="array" ref="C584">IF(ROW() &lt; ROW(INDEX(institutions[resource_ID],ROWS(institutions[resource_ID]))), COUNTIF(INDEX(institutions[resource_ID],1):institutions[[#This Row],[resource_ID]],institutions[[#This Row],[resource_ID]]), "")</f>
        <v>3</v>
      </c>
      <c r="D584" s="126" t="s">
        <v>9885</v>
      </c>
      <c r="E584" s="126"/>
      <c r="F584" s="126"/>
      <c r="G584" s="126"/>
    </row>
    <row r="585" spans="1:7" x14ac:dyDescent="0.25">
      <c r="A585" s="126" t="s">
        <v>9878</v>
      </c>
      <c r="B585" s="126" t="s">
        <v>7463</v>
      </c>
      <c r="C585" s="127" cm="1">
        <f t="array" ref="C585">IF(ROW() &lt; ROW(INDEX(institutions[resource_ID],ROWS(institutions[resource_ID]))), COUNTIF(INDEX(institutions[resource_ID],1):institutions[[#This Row],[resource_ID]],institutions[[#This Row],[resource_ID]]), "")</f>
        <v>4</v>
      </c>
      <c r="D585" s="126" t="s">
        <v>9886</v>
      </c>
      <c r="E585" s="126"/>
      <c r="F585" s="126"/>
      <c r="G585" s="126"/>
    </row>
    <row r="586" spans="1:7" x14ac:dyDescent="0.25">
      <c r="A586" s="126" t="s">
        <v>9878</v>
      </c>
      <c r="B586" s="126" t="s">
        <v>7463</v>
      </c>
      <c r="C586" s="127" cm="1">
        <f t="array" ref="C586">IF(ROW() &lt; ROW(INDEX(institutions[resource_ID],ROWS(institutions[resource_ID]))), COUNTIF(INDEX(institutions[resource_ID],1):institutions[[#This Row],[resource_ID]],institutions[[#This Row],[resource_ID]]), "")</f>
        <v>5</v>
      </c>
      <c r="D586" s="126" t="s">
        <v>9887</v>
      </c>
      <c r="E586" s="126"/>
      <c r="F586" s="126"/>
      <c r="G586" s="126"/>
    </row>
    <row r="587" spans="1:7" x14ac:dyDescent="0.25">
      <c r="A587" s="126" t="s">
        <v>9878</v>
      </c>
      <c r="B587" s="126" t="s">
        <v>7463</v>
      </c>
      <c r="C587" s="127" cm="1">
        <f t="array" ref="C587">IF(ROW() &lt; ROW(INDEX(institutions[resource_ID],ROWS(institutions[resource_ID]))), COUNTIF(INDEX(institutions[resource_ID],1):institutions[[#This Row],[resource_ID]],institutions[[#This Row],[resource_ID]]), "")</f>
        <v>6</v>
      </c>
      <c r="D587" s="126" t="s">
        <v>9888</v>
      </c>
      <c r="E587" s="126"/>
      <c r="F587" s="126"/>
      <c r="G587" s="126"/>
    </row>
    <row r="588" spans="1:7" x14ac:dyDescent="0.25">
      <c r="A588" s="126" t="s">
        <v>9878</v>
      </c>
      <c r="B588" s="126" t="s">
        <v>7463</v>
      </c>
      <c r="C588" s="127" cm="1">
        <f t="array" ref="C588">IF(ROW() &lt; ROW(INDEX(institutions[resource_ID],ROWS(institutions[resource_ID]))), COUNTIF(INDEX(institutions[resource_ID],1):institutions[[#This Row],[resource_ID]],institutions[[#This Row],[resource_ID]]), "")</f>
        <v>7</v>
      </c>
      <c r="D588" s="126" t="s">
        <v>9889</v>
      </c>
      <c r="E588" s="126"/>
      <c r="F588" s="126"/>
      <c r="G588" s="126"/>
    </row>
    <row r="589" spans="1:7" x14ac:dyDescent="0.25">
      <c r="A589" s="126" t="s">
        <v>9879</v>
      </c>
      <c r="B589" s="126" t="s">
        <v>7463</v>
      </c>
      <c r="C589" s="127" cm="1">
        <f t="array" ref="C589">IF(ROW() &lt; ROW(INDEX(institutions[resource_ID],ROWS(institutions[resource_ID]))), COUNTIF(INDEX(institutions[resource_ID],1):institutions[[#This Row],[resource_ID]],institutions[[#This Row],[resource_ID]]), "")</f>
        <v>1</v>
      </c>
      <c r="D589" s="126" t="s">
        <v>9883</v>
      </c>
      <c r="E589" s="126"/>
      <c r="F589" s="126"/>
      <c r="G589" s="126"/>
    </row>
    <row r="590" spans="1:7" x14ac:dyDescent="0.25">
      <c r="A590" s="126" t="s">
        <v>9879</v>
      </c>
      <c r="B590" s="126" t="s">
        <v>7463</v>
      </c>
      <c r="C590" s="127" cm="1">
        <f t="array" ref="C590">IF(ROW() &lt; ROW(INDEX(institutions[resource_ID],ROWS(institutions[resource_ID]))), COUNTIF(INDEX(institutions[resource_ID],1):institutions[[#This Row],[resource_ID]],institutions[[#This Row],[resource_ID]]), "")</f>
        <v>2</v>
      </c>
      <c r="D590" s="126" t="s">
        <v>9884</v>
      </c>
      <c r="E590" s="126"/>
      <c r="F590" s="126"/>
      <c r="G590" s="126"/>
    </row>
    <row r="591" spans="1:7" x14ac:dyDescent="0.25">
      <c r="A591" s="126" t="s">
        <v>9879</v>
      </c>
      <c r="B591" s="126" t="s">
        <v>7463</v>
      </c>
      <c r="C591" s="127" cm="1">
        <f t="array" ref="C591">IF(ROW() &lt; ROW(INDEX(institutions[resource_ID],ROWS(institutions[resource_ID]))), COUNTIF(INDEX(institutions[resource_ID],1):institutions[[#This Row],[resource_ID]],institutions[[#This Row],[resource_ID]]), "")</f>
        <v>3</v>
      </c>
      <c r="D591" s="126" t="s">
        <v>9885</v>
      </c>
      <c r="E591" s="126"/>
      <c r="F591" s="126"/>
      <c r="G591" s="126"/>
    </row>
    <row r="592" spans="1:7" x14ac:dyDescent="0.25">
      <c r="A592" s="126" t="s">
        <v>9879</v>
      </c>
      <c r="B592" s="126" t="s">
        <v>7463</v>
      </c>
      <c r="C592" s="127" cm="1">
        <f t="array" ref="C592">IF(ROW() &lt; ROW(INDEX(institutions[resource_ID],ROWS(institutions[resource_ID]))), COUNTIF(INDEX(institutions[resource_ID],1):institutions[[#This Row],[resource_ID]],institutions[[#This Row],[resource_ID]]), "")</f>
        <v>4</v>
      </c>
      <c r="D592" s="126" t="s">
        <v>9886</v>
      </c>
      <c r="E592" s="126"/>
      <c r="F592" s="126"/>
      <c r="G592" s="126"/>
    </row>
    <row r="593" spans="1:7" x14ac:dyDescent="0.25">
      <c r="A593" s="126" t="s">
        <v>9879</v>
      </c>
      <c r="B593" s="126" t="s">
        <v>7463</v>
      </c>
      <c r="C593" s="127" cm="1">
        <f t="array" ref="C593">IF(ROW() &lt; ROW(INDEX(institutions[resource_ID],ROWS(institutions[resource_ID]))), COUNTIF(INDEX(institutions[resource_ID],1):institutions[[#This Row],[resource_ID]],institutions[[#This Row],[resource_ID]]), "")</f>
        <v>5</v>
      </c>
      <c r="D593" s="126" t="s">
        <v>9887</v>
      </c>
      <c r="E593" s="126"/>
      <c r="F593" s="126"/>
      <c r="G593" s="126"/>
    </row>
    <row r="594" spans="1:7" x14ac:dyDescent="0.25">
      <c r="A594" s="126" t="s">
        <v>9879</v>
      </c>
      <c r="B594" s="126" t="s">
        <v>7463</v>
      </c>
      <c r="C594" s="127" cm="1">
        <f t="array" ref="C594">IF(ROW() &lt; ROW(INDEX(institutions[resource_ID],ROWS(institutions[resource_ID]))), COUNTIF(INDEX(institutions[resource_ID],1):institutions[[#This Row],[resource_ID]],institutions[[#This Row],[resource_ID]]), "")</f>
        <v>6</v>
      </c>
      <c r="D594" s="126" t="s">
        <v>9888</v>
      </c>
      <c r="E594" s="126"/>
      <c r="F594" s="126"/>
      <c r="G594" s="126"/>
    </row>
    <row r="595" spans="1:7" x14ac:dyDescent="0.25">
      <c r="A595" s="126" t="s">
        <v>9879</v>
      </c>
      <c r="B595" s="126" t="s">
        <v>7463</v>
      </c>
      <c r="C595" s="127" cm="1">
        <f t="array" ref="C595">IF(ROW() &lt; ROW(INDEX(institutions[resource_ID],ROWS(institutions[resource_ID]))), COUNTIF(INDEX(institutions[resource_ID],1):institutions[[#This Row],[resource_ID]],institutions[[#This Row],[resource_ID]]), "")</f>
        <v>7</v>
      </c>
      <c r="D595" s="126" t="s">
        <v>9889</v>
      </c>
      <c r="E595" s="126"/>
      <c r="F595" s="126"/>
      <c r="G595" s="126"/>
    </row>
    <row r="596" spans="1:7" x14ac:dyDescent="0.25">
      <c r="A596" s="126" t="s">
        <v>9943</v>
      </c>
      <c r="B596" s="126"/>
      <c r="C596" s="200" cm="1">
        <f t="array" ref="C596">IF(ROW() &lt; ROW(INDEX(institutions[resource_ID],ROWS(institutions[resource_ID]))), COUNTIF(INDEX(institutions[resource_ID],1):institutions[[#This Row],[resource_ID]],institutions[[#This Row],[resource_ID]]), "")</f>
        <v>1</v>
      </c>
      <c r="D596" s="126" t="s">
        <v>9955</v>
      </c>
      <c r="E596" s="126"/>
      <c r="F596" s="126"/>
      <c r="G596" s="126"/>
    </row>
    <row r="597" spans="1:7" x14ac:dyDescent="0.25">
      <c r="A597" s="126" t="s">
        <v>9943</v>
      </c>
      <c r="B597" s="126"/>
      <c r="C597" s="200" cm="1">
        <f t="array" ref="C597">IF(ROW() &lt; ROW(INDEX(institutions[resource_ID],ROWS(institutions[resource_ID]))), COUNTIF(INDEX(institutions[resource_ID],1):institutions[[#This Row],[resource_ID]],institutions[[#This Row],[resource_ID]]), "")</f>
        <v>2</v>
      </c>
      <c r="D597" s="126" t="s">
        <v>9956</v>
      </c>
      <c r="E597" s="126"/>
      <c r="F597" s="126"/>
      <c r="G597" s="126"/>
    </row>
    <row r="598" spans="1:7" x14ac:dyDescent="0.25">
      <c r="A598" s="126" t="s">
        <v>9943</v>
      </c>
      <c r="B598" s="126"/>
      <c r="C598" s="200" cm="1">
        <f t="array" ref="C598">IF(ROW() &lt; ROW(INDEX(institutions[resource_ID],ROWS(institutions[resource_ID]))), COUNTIF(INDEX(institutions[resource_ID],1):institutions[[#This Row],[resource_ID]],institutions[[#This Row],[resource_ID]]), "")</f>
        <v>3</v>
      </c>
      <c r="D598" s="126" t="s">
        <v>9957</v>
      </c>
      <c r="E598" s="126"/>
      <c r="F598" s="126"/>
      <c r="G598" s="126"/>
    </row>
    <row r="599" spans="1:7" x14ac:dyDescent="0.25">
      <c r="A599" s="126" t="s">
        <v>9943</v>
      </c>
      <c r="B599" s="126"/>
      <c r="C599" s="200" cm="1">
        <f t="array" ref="C599">IF(ROW() &lt; ROW(INDEX(institutions[resource_ID],ROWS(institutions[resource_ID]))), COUNTIF(INDEX(institutions[resource_ID],1):institutions[[#This Row],[resource_ID]],institutions[[#This Row],[resource_ID]]), "")</f>
        <v>4</v>
      </c>
      <c r="D599" s="126" t="s">
        <v>9958</v>
      </c>
      <c r="E599" s="126"/>
      <c r="F599" s="126"/>
      <c r="G599" s="126"/>
    </row>
    <row r="600" spans="1:7" x14ac:dyDescent="0.25">
      <c r="A600" s="126" t="s">
        <v>9943</v>
      </c>
      <c r="B600" s="126"/>
      <c r="C600" s="200" cm="1">
        <f t="array" ref="C600">IF(ROW() &lt; ROW(INDEX(institutions[resource_ID],ROWS(institutions[resource_ID]))), COUNTIF(INDEX(institutions[resource_ID],1):institutions[[#This Row],[resource_ID]],institutions[[#This Row],[resource_ID]]), "")</f>
        <v>5</v>
      </c>
      <c r="D600" s="126" t="s">
        <v>9959</v>
      </c>
      <c r="E600" s="126"/>
      <c r="F600" s="126"/>
      <c r="G600" s="126"/>
    </row>
    <row r="601" spans="1:7" x14ac:dyDescent="0.25">
      <c r="A601" s="126" t="s">
        <v>9944</v>
      </c>
      <c r="B601" s="126"/>
      <c r="C601" s="200" cm="1">
        <f t="array" ref="C601">IF(ROW() &lt; ROW(INDEX(institutions[resource_ID],ROWS(institutions[resource_ID]))), COUNTIF(INDEX(institutions[resource_ID],1):institutions[[#This Row],[resource_ID]],institutions[[#This Row],[resource_ID]]), "")</f>
        <v>1</v>
      </c>
      <c r="D601" s="126" t="s">
        <v>9955</v>
      </c>
      <c r="E601" s="126"/>
      <c r="F601" s="126"/>
      <c r="G601" s="126"/>
    </row>
    <row r="602" spans="1:7" x14ac:dyDescent="0.25">
      <c r="A602" s="126" t="s">
        <v>9944</v>
      </c>
      <c r="B602" s="126"/>
      <c r="C602" s="200" cm="1">
        <f t="array" ref="C602">IF(ROW() &lt; ROW(INDEX(institutions[resource_ID],ROWS(institutions[resource_ID]))), COUNTIF(INDEX(institutions[resource_ID],1):institutions[[#This Row],[resource_ID]],institutions[[#This Row],[resource_ID]]), "")</f>
        <v>2</v>
      </c>
      <c r="D602" s="126" t="s">
        <v>9956</v>
      </c>
      <c r="E602" s="126"/>
      <c r="F602" s="126"/>
      <c r="G602" s="126"/>
    </row>
    <row r="603" spans="1:7" x14ac:dyDescent="0.25">
      <c r="A603" s="126" t="s">
        <v>9944</v>
      </c>
      <c r="B603" s="126"/>
      <c r="C603" s="200" cm="1">
        <f t="array" ref="C603">IF(ROW() &lt; ROW(INDEX(institutions[resource_ID],ROWS(institutions[resource_ID]))), COUNTIF(INDEX(institutions[resource_ID],1):institutions[[#This Row],[resource_ID]],institutions[[#This Row],[resource_ID]]), "")</f>
        <v>3</v>
      </c>
      <c r="D603" s="126" t="s">
        <v>9957</v>
      </c>
      <c r="E603" s="126"/>
      <c r="F603" s="126"/>
      <c r="G603" s="126"/>
    </row>
    <row r="604" spans="1:7" x14ac:dyDescent="0.25">
      <c r="A604" s="126" t="s">
        <v>9944</v>
      </c>
      <c r="B604" s="126"/>
      <c r="C604" s="200" cm="1">
        <f t="array" ref="C604">IF(ROW() &lt; ROW(INDEX(institutions[resource_ID],ROWS(institutions[resource_ID]))), COUNTIF(INDEX(institutions[resource_ID],1):institutions[[#This Row],[resource_ID]],institutions[[#This Row],[resource_ID]]), "")</f>
        <v>4</v>
      </c>
      <c r="D604" s="126" t="s">
        <v>9958</v>
      </c>
      <c r="E604" s="126"/>
      <c r="F604" s="126"/>
      <c r="G604" s="126"/>
    </row>
    <row r="605" spans="1:7" x14ac:dyDescent="0.25">
      <c r="A605" s="126" t="s">
        <v>9944</v>
      </c>
      <c r="B605" s="126"/>
      <c r="C605" s="200" cm="1">
        <f t="array" ref="C605">IF(ROW() &lt; ROW(INDEX(institutions[resource_ID],ROWS(institutions[resource_ID]))), COUNTIF(INDEX(institutions[resource_ID],1):institutions[[#This Row],[resource_ID]],institutions[[#This Row],[resource_ID]]), "")</f>
        <v>5</v>
      </c>
      <c r="D605" s="126" t="s">
        <v>9959</v>
      </c>
      <c r="E605" s="126"/>
      <c r="F605" s="126"/>
      <c r="G605" s="126"/>
    </row>
    <row r="606" spans="1:7" x14ac:dyDescent="0.25">
      <c r="A606" s="126" t="s">
        <v>9945</v>
      </c>
      <c r="B606" s="126"/>
      <c r="C606" s="200" cm="1">
        <f t="array" ref="C606">IF(ROW() &lt; ROW(INDEX(institutions[resource_ID],ROWS(institutions[resource_ID]))), COUNTIF(INDEX(institutions[resource_ID],1):institutions[[#This Row],[resource_ID]],institutions[[#This Row],[resource_ID]]), "")</f>
        <v>1</v>
      </c>
      <c r="D606" s="126" t="s">
        <v>9955</v>
      </c>
      <c r="E606" s="126"/>
      <c r="F606" s="126"/>
      <c r="G606" s="126"/>
    </row>
    <row r="607" spans="1:7" x14ac:dyDescent="0.25">
      <c r="A607" s="126" t="s">
        <v>9945</v>
      </c>
      <c r="B607" s="126"/>
      <c r="C607" s="200" cm="1">
        <f t="array" ref="C607">IF(ROW() &lt; ROW(INDEX(institutions[resource_ID],ROWS(institutions[resource_ID]))), COUNTIF(INDEX(institutions[resource_ID],1):institutions[[#This Row],[resource_ID]],institutions[[#This Row],[resource_ID]]), "")</f>
        <v>2</v>
      </c>
      <c r="D607" s="126" t="s">
        <v>9956</v>
      </c>
      <c r="E607" s="126"/>
      <c r="F607" s="126"/>
      <c r="G607" s="126"/>
    </row>
    <row r="608" spans="1:7" x14ac:dyDescent="0.25">
      <c r="A608" s="126" t="s">
        <v>9945</v>
      </c>
      <c r="B608" s="126"/>
      <c r="C608" s="200" cm="1">
        <f t="array" ref="C608">IF(ROW() &lt; ROW(INDEX(institutions[resource_ID],ROWS(institutions[resource_ID]))), COUNTIF(INDEX(institutions[resource_ID],1):institutions[[#This Row],[resource_ID]],institutions[[#This Row],[resource_ID]]), "")</f>
        <v>3</v>
      </c>
      <c r="D608" s="126" t="s">
        <v>9957</v>
      </c>
      <c r="E608" s="126"/>
      <c r="F608" s="126"/>
      <c r="G608" s="126"/>
    </row>
    <row r="609" spans="1:7" x14ac:dyDescent="0.25">
      <c r="A609" s="126" t="s">
        <v>9945</v>
      </c>
      <c r="B609" s="126"/>
      <c r="C609" s="200" cm="1">
        <f t="array" ref="C609">IF(ROW() &lt; ROW(INDEX(institutions[resource_ID],ROWS(institutions[resource_ID]))), COUNTIF(INDEX(institutions[resource_ID],1):institutions[[#This Row],[resource_ID]],institutions[[#This Row],[resource_ID]]), "")</f>
        <v>4</v>
      </c>
      <c r="D609" s="126" t="s">
        <v>9958</v>
      </c>
      <c r="E609" s="126"/>
      <c r="F609" s="126"/>
      <c r="G609" s="126"/>
    </row>
    <row r="610" spans="1:7" x14ac:dyDescent="0.25">
      <c r="A610" s="126" t="s">
        <v>9945</v>
      </c>
      <c r="B610" s="126"/>
      <c r="C610" s="200" cm="1">
        <f t="array" ref="C610">IF(ROW() &lt; ROW(INDEX(institutions[resource_ID],ROWS(institutions[resource_ID]))), COUNTIF(INDEX(institutions[resource_ID],1):institutions[[#This Row],[resource_ID]],institutions[[#This Row],[resource_ID]]), "")</f>
        <v>5</v>
      </c>
      <c r="D610" s="126" t="s">
        <v>9959</v>
      </c>
      <c r="E610" s="126"/>
      <c r="F610" s="126"/>
      <c r="G610" s="126"/>
    </row>
    <row r="611" spans="1:7" x14ac:dyDescent="0.25">
      <c r="A611" s="126" t="s">
        <v>9946</v>
      </c>
      <c r="B611" s="126"/>
      <c r="C611" s="200" cm="1">
        <f t="array" ref="C611">IF(ROW() &lt; ROW(INDEX(institutions[resource_ID],ROWS(institutions[resource_ID]))), COUNTIF(INDEX(institutions[resource_ID],1):institutions[[#This Row],[resource_ID]],institutions[[#This Row],[resource_ID]]), "")</f>
        <v>1</v>
      </c>
      <c r="D611" s="126" t="s">
        <v>9955</v>
      </c>
      <c r="E611" s="126"/>
      <c r="F611" s="126"/>
      <c r="G611" s="126"/>
    </row>
    <row r="612" spans="1:7" x14ac:dyDescent="0.25">
      <c r="A612" s="126" t="s">
        <v>9946</v>
      </c>
      <c r="B612" s="126"/>
      <c r="C612" s="200" cm="1">
        <f t="array" ref="C612">IF(ROW() &lt; ROW(INDEX(institutions[resource_ID],ROWS(institutions[resource_ID]))), COUNTIF(INDEX(institutions[resource_ID],1):institutions[[#This Row],[resource_ID]],institutions[[#This Row],[resource_ID]]), "")</f>
        <v>2</v>
      </c>
      <c r="D612" s="126" t="s">
        <v>9956</v>
      </c>
      <c r="E612" s="126"/>
      <c r="F612" s="126"/>
      <c r="G612" s="126"/>
    </row>
    <row r="613" spans="1:7" x14ac:dyDescent="0.25">
      <c r="A613" s="126" t="s">
        <v>9946</v>
      </c>
      <c r="B613" s="126"/>
      <c r="C613" s="200" cm="1">
        <f t="array" ref="C613">IF(ROW() &lt; ROW(INDEX(institutions[resource_ID],ROWS(institutions[resource_ID]))), COUNTIF(INDEX(institutions[resource_ID],1):institutions[[#This Row],[resource_ID]],institutions[[#This Row],[resource_ID]]), "")</f>
        <v>3</v>
      </c>
      <c r="D613" s="126" t="s">
        <v>9957</v>
      </c>
      <c r="E613" s="126"/>
      <c r="F613" s="126"/>
      <c r="G613" s="126"/>
    </row>
    <row r="614" spans="1:7" x14ac:dyDescent="0.25">
      <c r="A614" s="126" t="s">
        <v>9946</v>
      </c>
      <c r="B614" s="126"/>
      <c r="C614" s="200" cm="1">
        <f t="array" ref="C614">IF(ROW() &lt; ROW(INDEX(institutions[resource_ID],ROWS(institutions[resource_ID]))), COUNTIF(INDEX(institutions[resource_ID],1):institutions[[#This Row],[resource_ID]],institutions[[#This Row],[resource_ID]]), "")</f>
        <v>4</v>
      </c>
      <c r="D614" s="126" t="s">
        <v>9958</v>
      </c>
      <c r="E614" s="126"/>
      <c r="F614" s="126"/>
      <c r="G614" s="126"/>
    </row>
    <row r="615" spans="1:7" x14ac:dyDescent="0.25">
      <c r="A615" s="126" t="s">
        <v>9946</v>
      </c>
      <c r="B615" s="126"/>
      <c r="C615" s="200" cm="1">
        <f t="array" ref="C615">IF(ROW() &lt; ROW(INDEX(institutions[resource_ID],ROWS(institutions[resource_ID]))), COUNTIF(INDEX(institutions[resource_ID],1):institutions[[#This Row],[resource_ID]],institutions[[#This Row],[resource_ID]]), "")</f>
        <v>5</v>
      </c>
      <c r="D615" s="126" t="s">
        <v>9959</v>
      </c>
      <c r="E615" s="126"/>
      <c r="F615" s="126"/>
      <c r="G615" s="126"/>
    </row>
    <row r="616" spans="1:7" x14ac:dyDescent="0.25">
      <c r="A616" s="126" t="s">
        <v>9947</v>
      </c>
      <c r="B616" s="126"/>
      <c r="C616" s="200" cm="1">
        <f t="array" ref="C616">IF(ROW() &lt; ROW(INDEX(institutions[resource_ID],ROWS(institutions[resource_ID]))), COUNTIF(INDEX(institutions[resource_ID],1):institutions[[#This Row],[resource_ID]],institutions[[#This Row],[resource_ID]]), "")</f>
        <v>1</v>
      </c>
      <c r="D616" s="126" t="s">
        <v>9955</v>
      </c>
      <c r="E616" s="126"/>
      <c r="F616" s="126"/>
      <c r="G616" s="126"/>
    </row>
    <row r="617" spans="1:7" x14ac:dyDescent="0.25">
      <c r="A617" s="126" t="s">
        <v>9947</v>
      </c>
      <c r="B617" s="126"/>
      <c r="C617" s="200" cm="1">
        <f t="array" ref="C617">IF(ROW() &lt; ROW(INDEX(institutions[resource_ID],ROWS(institutions[resource_ID]))), COUNTIF(INDEX(institutions[resource_ID],1):institutions[[#This Row],[resource_ID]],institutions[[#This Row],[resource_ID]]), "")</f>
        <v>2</v>
      </c>
      <c r="D617" s="126" t="s">
        <v>9956</v>
      </c>
      <c r="E617" s="126"/>
      <c r="F617" s="126"/>
      <c r="G617" s="126"/>
    </row>
    <row r="618" spans="1:7" x14ac:dyDescent="0.25">
      <c r="A618" s="126" t="s">
        <v>9947</v>
      </c>
      <c r="B618" s="126"/>
      <c r="C618" s="200" cm="1">
        <f t="array" ref="C618">IF(ROW() &lt; ROW(INDEX(institutions[resource_ID],ROWS(institutions[resource_ID]))), COUNTIF(INDEX(institutions[resource_ID],1):institutions[[#This Row],[resource_ID]],institutions[[#This Row],[resource_ID]]), "")</f>
        <v>3</v>
      </c>
      <c r="D618" s="126" t="s">
        <v>9957</v>
      </c>
      <c r="E618" s="126"/>
      <c r="F618" s="126"/>
      <c r="G618" s="126"/>
    </row>
    <row r="619" spans="1:7" x14ac:dyDescent="0.25">
      <c r="A619" s="126" t="s">
        <v>9947</v>
      </c>
      <c r="B619" s="126"/>
      <c r="C619" s="200" cm="1">
        <f t="array" ref="C619">IF(ROW() &lt; ROW(INDEX(institutions[resource_ID],ROWS(institutions[resource_ID]))), COUNTIF(INDEX(institutions[resource_ID],1):institutions[[#This Row],[resource_ID]],institutions[[#This Row],[resource_ID]]), "")</f>
        <v>4</v>
      </c>
      <c r="D619" s="126" t="s">
        <v>9958</v>
      </c>
      <c r="E619" s="126"/>
      <c r="F619" s="126"/>
      <c r="G619" s="126"/>
    </row>
    <row r="620" spans="1:7" x14ac:dyDescent="0.25">
      <c r="A620" s="126" t="s">
        <v>9947</v>
      </c>
      <c r="B620" s="126"/>
      <c r="C620" s="200" cm="1">
        <f t="array" ref="C620">IF(ROW() &lt; ROW(INDEX(institutions[resource_ID],ROWS(institutions[resource_ID]))), COUNTIF(INDEX(institutions[resource_ID],1):institutions[[#This Row],[resource_ID]],institutions[[#This Row],[resource_ID]]), "")</f>
        <v>5</v>
      </c>
      <c r="D620" s="126" t="s">
        <v>9959</v>
      </c>
      <c r="E620" s="126"/>
      <c r="F620" s="126"/>
      <c r="G620" s="126"/>
    </row>
    <row r="621" spans="1:7" x14ac:dyDescent="0.25">
      <c r="A621" s="126" t="s">
        <v>9948</v>
      </c>
      <c r="B621" s="126"/>
      <c r="C621" s="200" cm="1">
        <f t="array" ref="C621">IF(ROW() &lt; ROW(INDEX(institutions[resource_ID],ROWS(institutions[resource_ID]))), COUNTIF(INDEX(institutions[resource_ID],1):institutions[[#This Row],[resource_ID]],institutions[[#This Row],[resource_ID]]), "")</f>
        <v>1</v>
      </c>
      <c r="D621" s="126" t="s">
        <v>9955</v>
      </c>
      <c r="E621" s="126"/>
      <c r="F621" s="126"/>
      <c r="G621" s="126"/>
    </row>
    <row r="622" spans="1:7" x14ac:dyDescent="0.25">
      <c r="A622" s="126" t="s">
        <v>9948</v>
      </c>
      <c r="B622" s="126"/>
      <c r="C622" s="200" cm="1">
        <f t="array" ref="C622">IF(ROW() &lt; ROW(INDEX(institutions[resource_ID],ROWS(institutions[resource_ID]))), COUNTIF(INDEX(institutions[resource_ID],1):institutions[[#This Row],[resource_ID]],institutions[[#This Row],[resource_ID]]), "")</f>
        <v>2</v>
      </c>
      <c r="D622" s="126" t="s">
        <v>9956</v>
      </c>
      <c r="E622" s="126"/>
      <c r="F622" s="126"/>
      <c r="G622" s="126"/>
    </row>
    <row r="623" spans="1:7" x14ac:dyDescent="0.25">
      <c r="A623" s="126" t="s">
        <v>9948</v>
      </c>
      <c r="B623" s="126"/>
      <c r="C623" s="200" cm="1">
        <f t="array" ref="C623">IF(ROW() &lt; ROW(INDEX(institutions[resource_ID],ROWS(institutions[resource_ID]))), COUNTIF(INDEX(institutions[resource_ID],1):institutions[[#This Row],[resource_ID]],institutions[[#This Row],[resource_ID]]), "")</f>
        <v>3</v>
      </c>
      <c r="D623" s="126" t="s">
        <v>9957</v>
      </c>
      <c r="E623" s="126"/>
      <c r="F623" s="126"/>
      <c r="G623" s="126"/>
    </row>
    <row r="624" spans="1:7" x14ac:dyDescent="0.25">
      <c r="A624" s="126" t="s">
        <v>9948</v>
      </c>
      <c r="B624" s="126"/>
      <c r="C624" s="200" cm="1">
        <f t="array" ref="C624">IF(ROW() &lt; ROW(INDEX(institutions[resource_ID],ROWS(institutions[resource_ID]))), COUNTIF(INDEX(institutions[resource_ID],1):institutions[[#This Row],[resource_ID]],institutions[[#This Row],[resource_ID]]), "")</f>
        <v>4</v>
      </c>
      <c r="D624" s="126" t="s">
        <v>9958</v>
      </c>
      <c r="E624" s="126"/>
      <c r="F624" s="126"/>
      <c r="G624" s="126"/>
    </row>
    <row r="625" spans="1:7" x14ac:dyDescent="0.25">
      <c r="A625" s="126" t="s">
        <v>9948</v>
      </c>
      <c r="B625" s="126"/>
      <c r="C625" s="200" cm="1">
        <f t="array" ref="C625">IF(ROW() &lt; ROW(INDEX(institutions[resource_ID],ROWS(institutions[resource_ID]))), COUNTIF(INDEX(institutions[resource_ID],1):institutions[[#This Row],[resource_ID]],institutions[[#This Row],[resource_ID]]), "")</f>
        <v>5</v>
      </c>
      <c r="D625" s="126" t="s">
        <v>9959</v>
      </c>
      <c r="E625" s="126"/>
      <c r="F625" s="126"/>
      <c r="G625" s="126"/>
    </row>
    <row r="626" spans="1:7" x14ac:dyDescent="0.25">
      <c r="A626" s="126" t="s">
        <v>9949</v>
      </c>
      <c r="B626" s="126"/>
      <c r="C626" s="200" cm="1">
        <f t="array" ref="C626">IF(ROW() &lt; ROW(INDEX(institutions[resource_ID],ROWS(institutions[resource_ID]))), COUNTIF(INDEX(institutions[resource_ID],1):institutions[[#This Row],[resource_ID]],institutions[[#This Row],[resource_ID]]), "")</f>
        <v>1</v>
      </c>
      <c r="D626" s="126" t="s">
        <v>9955</v>
      </c>
      <c r="E626" s="126"/>
      <c r="F626" s="126"/>
      <c r="G626" s="126"/>
    </row>
    <row r="627" spans="1:7" x14ac:dyDescent="0.25">
      <c r="A627" s="126" t="s">
        <v>9949</v>
      </c>
      <c r="B627" s="126"/>
      <c r="C627" s="200" cm="1">
        <f t="array" ref="C627">IF(ROW() &lt; ROW(INDEX(institutions[resource_ID],ROWS(institutions[resource_ID]))), COUNTIF(INDEX(institutions[resource_ID],1):institutions[[#This Row],[resource_ID]],institutions[[#This Row],[resource_ID]]), "")</f>
        <v>2</v>
      </c>
      <c r="D627" s="126" t="s">
        <v>9956</v>
      </c>
      <c r="E627" s="126"/>
      <c r="F627" s="126"/>
      <c r="G627" s="126"/>
    </row>
    <row r="628" spans="1:7" x14ac:dyDescent="0.25">
      <c r="A628" s="126" t="s">
        <v>9949</v>
      </c>
      <c r="B628" s="126"/>
      <c r="C628" s="200" cm="1">
        <f t="array" ref="C628">IF(ROW() &lt; ROW(INDEX(institutions[resource_ID],ROWS(institutions[resource_ID]))), COUNTIF(INDEX(institutions[resource_ID],1):institutions[[#This Row],[resource_ID]],institutions[[#This Row],[resource_ID]]), "")</f>
        <v>3</v>
      </c>
      <c r="D628" s="126" t="s">
        <v>9957</v>
      </c>
      <c r="E628" s="126"/>
      <c r="F628" s="126"/>
      <c r="G628" s="126"/>
    </row>
    <row r="629" spans="1:7" x14ac:dyDescent="0.25">
      <c r="A629" s="126" t="s">
        <v>9949</v>
      </c>
      <c r="B629" s="126"/>
      <c r="C629" s="200" cm="1">
        <f t="array" ref="C629">IF(ROW() &lt; ROW(INDEX(institutions[resource_ID],ROWS(institutions[resource_ID]))), COUNTIF(INDEX(institutions[resource_ID],1):institutions[[#This Row],[resource_ID]],institutions[[#This Row],[resource_ID]]), "")</f>
        <v>4</v>
      </c>
      <c r="D629" s="126" t="s">
        <v>9958</v>
      </c>
      <c r="E629" s="126"/>
      <c r="F629" s="126"/>
      <c r="G629" s="126"/>
    </row>
    <row r="630" spans="1:7" x14ac:dyDescent="0.25">
      <c r="A630" s="126" t="s">
        <v>9949</v>
      </c>
      <c r="B630" s="126"/>
      <c r="C630" s="200" cm="1">
        <f t="array" ref="C630">IF(ROW() &lt; ROW(INDEX(institutions[resource_ID],ROWS(institutions[resource_ID]))), COUNTIF(INDEX(institutions[resource_ID],1):institutions[[#This Row],[resource_ID]],institutions[[#This Row],[resource_ID]]), "")</f>
        <v>5</v>
      </c>
      <c r="D630" s="126" t="s">
        <v>9959</v>
      </c>
      <c r="E630" s="126"/>
      <c r="F630" s="126"/>
      <c r="G630" s="126"/>
    </row>
    <row r="631" spans="1:7" x14ac:dyDescent="0.25">
      <c r="A631" s="126" t="s">
        <v>9950</v>
      </c>
      <c r="B631" s="126"/>
      <c r="C631" s="200" cm="1">
        <f t="array" ref="C631">IF(ROW() &lt; ROW(INDEX(institutions[resource_ID],ROWS(institutions[resource_ID]))), COUNTIF(INDEX(institutions[resource_ID],1):institutions[[#This Row],[resource_ID]],institutions[[#This Row],[resource_ID]]), "")</f>
        <v>1</v>
      </c>
      <c r="D631" s="126" t="s">
        <v>9955</v>
      </c>
      <c r="E631" s="126"/>
      <c r="F631" s="126"/>
      <c r="G631" s="126"/>
    </row>
    <row r="632" spans="1:7" x14ac:dyDescent="0.25">
      <c r="A632" s="126" t="s">
        <v>9950</v>
      </c>
      <c r="B632" s="126"/>
      <c r="C632" s="200" cm="1">
        <f t="array" ref="C632">IF(ROW() &lt; ROW(INDEX(institutions[resource_ID],ROWS(institutions[resource_ID]))), COUNTIF(INDEX(institutions[resource_ID],1):institutions[[#This Row],[resource_ID]],institutions[[#This Row],[resource_ID]]), "")</f>
        <v>2</v>
      </c>
      <c r="D632" s="126" t="s">
        <v>9956</v>
      </c>
      <c r="E632" s="126"/>
      <c r="F632" s="126"/>
      <c r="G632" s="126"/>
    </row>
    <row r="633" spans="1:7" x14ac:dyDescent="0.25">
      <c r="A633" s="126" t="s">
        <v>9950</v>
      </c>
      <c r="B633" s="126"/>
      <c r="C633" s="200" cm="1">
        <f t="array" ref="C633">IF(ROW() &lt; ROW(INDEX(institutions[resource_ID],ROWS(institutions[resource_ID]))), COUNTIF(INDEX(institutions[resource_ID],1):institutions[[#This Row],[resource_ID]],institutions[[#This Row],[resource_ID]]), "")</f>
        <v>3</v>
      </c>
      <c r="D633" s="126" t="s">
        <v>9957</v>
      </c>
      <c r="E633" s="126"/>
      <c r="F633" s="126"/>
      <c r="G633" s="126"/>
    </row>
    <row r="634" spans="1:7" x14ac:dyDescent="0.25">
      <c r="A634" s="126" t="s">
        <v>9950</v>
      </c>
      <c r="B634" s="126"/>
      <c r="C634" s="200" cm="1">
        <f t="array" ref="C634">IF(ROW() &lt; ROW(INDEX(institutions[resource_ID],ROWS(institutions[resource_ID]))), COUNTIF(INDEX(institutions[resource_ID],1):institutions[[#This Row],[resource_ID]],institutions[[#This Row],[resource_ID]]), "")</f>
        <v>4</v>
      </c>
      <c r="D634" s="126" t="s">
        <v>9958</v>
      </c>
      <c r="E634" s="126"/>
      <c r="F634" s="126"/>
      <c r="G634" s="126"/>
    </row>
    <row r="635" spans="1:7" x14ac:dyDescent="0.25">
      <c r="A635" s="126" t="s">
        <v>9950</v>
      </c>
      <c r="B635" s="126"/>
      <c r="C635" s="200" cm="1">
        <f t="array" ref="C635">IF(ROW() &lt; ROW(INDEX(institutions[resource_ID],ROWS(institutions[resource_ID]))), COUNTIF(INDEX(institutions[resource_ID],1):institutions[[#This Row],[resource_ID]],institutions[[#This Row],[resource_ID]]), "")</f>
        <v>5</v>
      </c>
      <c r="D635" s="126" t="s">
        <v>9959</v>
      </c>
      <c r="E635" s="126"/>
      <c r="F635" s="126"/>
      <c r="G635" s="126"/>
    </row>
    <row r="636" spans="1:7" x14ac:dyDescent="0.25">
      <c r="A636" s="126" t="s">
        <v>9951</v>
      </c>
      <c r="B636" s="126"/>
      <c r="C636" s="200" cm="1">
        <f t="array" ref="C636">IF(ROW() &lt; ROW(INDEX(institutions[resource_ID],ROWS(institutions[resource_ID]))), COUNTIF(INDEX(institutions[resource_ID],1):institutions[[#This Row],[resource_ID]],institutions[[#This Row],[resource_ID]]), "")</f>
        <v>1</v>
      </c>
      <c r="D636" s="126" t="s">
        <v>9955</v>
      </c>
      <c r="E636" s="126"/>
      <c r="F636" s="126"/>
      <c r="G636" s="126"/>
    </row>
    <row r="637" spans="1:7" x14ac:dyDescent="0.25">
      <c r="A637" s="126" t="s">
        <v>9951</v>
      </c>
      <c r="B637" s="126"/>
      <c r="C637" s="200" cm="1">
        <f t="array" ref="C637">IF(ROW() &lt; ROW(INDEX(institutions[resource_ID],ROWS(institutions[resource_ID]))), COUNTIF(INDEX(institutions[resource_ID],1):institutions[[#This Row],[resource_ID]],institutions[[#This Row],[resource_ID]]), "")</f>
        <v>2</v>
      </c>
      <c r="D637" s="126" t="s">
        <v>9956</v>
      </c>
      <c r="E637" s="126"/>
      <c r="F637" s="126"/>
      <c r="G637" s="126"/>
    </row>
    <row r="638" spans="1:7" x14ac:dyDescent="0.25">
      <c r="A638" s="126" t="s">
        <v>9951</v>
      </c>
      <c r="B638" s="126"/>
      <c r="C638" s="200" cm="1">
        <f t="array" ref="C638">IF(ROW() &lt; ROW(INDEX(institutions[resource_ID],ROWS(institutions[resource_ID]))), COUNTIF(INDEX(institutions[resource_ID],1):institutions[[#This Row],[resource_ID]],institutions[[#This Row],[resource_ID]]), "")</f>
        <v>3</v>
      </c>
      <c r="D638" s="126" t="s">
        <v>9957</v>
      </c>
      <c r="E638" s="126"/>
      <c r="F638" s="126"/>
      <c r="G638" s="126"/>
    </row>
    <row r="639" spans="1:7" x14ac:dyDescent="0.25">
      <c r="A639" s="126" t="s">
        <v>9951</v>
      </c>
      <c r="B639" s="126"/>
      <c r="C639" s="200" cm="1">
        <f t="array" ref="C639">IF(ROW() &lt; ROW(INDEX(institutions[resource_ID],ROWS(institutions[resource_ID]))), COUNTIF(INDEX(institutions[resource_ID],1):institutions[[#This Row],[resource_ID]],institutions[[#This Row],[resource_ID]]), "")</f>
        <v>4</v>
      </c>
      <c r="D639" s="126" t="s">
        <v>9958</v>
      </c>
      <c r="E639" s="126"/>
      <c r="F639" s="126"/>
      <c r="G639" s="126"/>
    </row>
    <row r="640" spans="1:7" x14ac:dyDescent="0.25">
      <c r="A640" s="126" t="s">
        <v>9951</v>
      </c>
      <c r="B640" s="126"/>
      <c r="C640" s="200" cm="1">
        <f t="array" ref="C640">IF(ROW() &lt; ROW(INDEX(institutions[resource_ID],ROWS(institutions[resource_ID]))), COUNTIF(INDEX(institutions[resource_ID],1):institutions[[#This Row],[resource_ID]],institutions[[#This Row],[resource_ID]]), "")</f>
        <v>5</v>
      </c>
      <c r="D640" s="126" t="s">
        <v>9959</v>
      </c>
      <c r="E640" s="126"/>
      <c r="F640" s="126"/>
      <c r="G640" s="126"/>
    </row>
    <row r="641" spans="1:7" x14ac:dyDescent="0.25">
      <c r="A641" s="126" t="s">
        <v>9952</v>
      </c>
      <c r="B641" s="126"/>
      <c r="C641" s="200" cm="1">
        <f t="array" ref="C641">IF(ROW() &lt; ROW(INDEX(institutions[resource_ID],ROWS(institutions[resource_ID]))), COUNTIF(INDEX(institutions[resource_ID],1):institutions[[#This Row],[resource_ID]],institutions[[#This Row],[resource_ID]]), "")</f>
        <v>1</v>
      </c>
      <c r="D641" s="126" t="s">
        <v>9955</v>
      </c>
      <c r="E641" s="126"/>
      <c r="F641" s="126"/>
      <c r="G641" s="126"/>
    </row>
    <row r="642" spans="1:7" x14ac:dyDescent="0.25">
      <c r="A642" s="126" t="s">
        <v>9952</v>
      </c>
      <c r="B642" s="126"/>
      <c r="C642" s="200" cm="1">
        <f t="array" ref="C642">IF(ROW() &lt; ROW(INDEX(institutions[resource_ID],ROWS(institutions[resource_ID]))), COUNTIF(INDEX(institutions[resource_ID],1):institutions[[#This Row],[resource_ID]],institutions[[#This Row],[resource_ID]]), "")</f>
        <v>2</v>
      </c>
      <c r="D642" s="126" t="s">
        <v>9956</v>
      </c>
      <c r="E642" s="126"/>
      <c r="F642" s="126"/>
      <c r="G642" s="126"/>
    </row>
    <row r="643" spans="1:7" x14ac:dyDescent="0.25">
      <c r="A643" s="126" t="s">
        <v>9952</v>
      </c>
      <c r="B643" s="126"/>
      <c r="C643" s="200" cm="1">
        <f t="array" ref="C643">IF(ROW() &lt; ROW(INDEX(institutions[resource_ID],ROWS(institutions[resource_ID]))), COUNTIF(INDEX(institutions[resource_ID],1):institutions[[#This Row],[resource_ID]],institutions[[#This Row],[resource_ID]]), "")</f>
        <v>3</v>
      </c>
      <c r="D643" s="126" t="s">
        <v>9957</v>
      </c>
      <c r="E643" s="126"/>
      <c r="F643" s="126"/>
      <c r="G643" s="126"/>
    </row>
    <row r="644" spans="1:7" x14ac:dyDescent="0.25">
      <c r="A644" s="126" t="s">
        <v>9952</v>
      </c>
      <c r="B644" s="126"/>
      <c r="C644" s="200" cm="1">
        <f t="array" ref="C644">IF(ROW() &lt; ROW(INDEX(institutions[resource_ID],ROWS(institutions[resource_ID]))), COUNTIF(INDEX(institutions[resource_ID],1):institutions[[#This Row],[resource_ID]],institutions[[#This Row],[resource_ID]]), "")</f>
        <v>4</v>
      </c>
      <c r="D644" s="126" t="s">
        <v>9958</v>
      </c>
      <c r="E644" s="126"/>
      <c r="F644" s="126"/>
      <c r="G644" s="126"/>
    </row>
    <row r="645" spans="1:7" x14ac:dyDescent="0.25">
      <c r="A645" s="126" t="s">
        <v>9952</v>
      </c>
      <c r="B645" s="126"/>
      <c r="C645" s="200" cm="1">
        <f t="array" ref="C645">IF(ROW() &lt; ROW(INDEX(institutions[resource_ID],ROWS(institutions[resource_ID]))), COUNTIF(INDEX(institutions[resource_ID],1):institutions[[#This Row],[resource_ID]],institutions[[#This Row],[resource_ID]]), "")</f>
        <v>5</v>
      </c>
      <c r="D645" s="126" t="s">
        <v>9959</v>
      </c>
      <c r="E645" s="126"/>
      <c r="F645" s="126"/>
      <c r="G645" s="126"/>
    </row>
    <row r="646" spans="1:7" x14ac:dyDescent="0.25">
      <c r="A646" s="126" t="s">
        <v>9953</v>
      </c>
      <c r="B646" s="126"/>
      <c r="C646" s="200" cm="1">
        <f t="array" ref="C646">IF(ROW() &lt; ROW(INDEX(institutions[resource_ID],ROWS(institutions[resource_ID]))), COUNTIF(INDEX(institutions[resource_ID],1):institutions[[#This Row],[resource_ID]],institutions[[#This Row],[resource_ID]]), "")</f>
        <v>1</v>
      </c>
      <c r="D646" s="126" t="s">
        <v>9955</v>
      </c>
      <c r="E646" s="126"/>
      <c r="F646" s="126"/>
      <c r="G646" s="126"/>
    </row>
    <row r="647" spans="1:7" x14ac:dyDescent="0.25">
      <c r="A647" s="126" t="s">
        <v>9953</v>
      </c>
      <c r="B647" s="126"/>
      <c r="C647" s="200" cm="1">
        <f t="array" ref="C647">IF(ROW() &lt; ROW(INDEX(institutions[resource_ID],ROWS(institutions[resource_ID]))), COUNTIF(INDEX(institutions[resource_ID],1):institutions[[#This Row],[resource_ID]],institutions[[#This Row],[resource_ID]]), "")</f>
        <v>2</v>
      </c>
      <c r="D647" s="126" t="s">
        <v>9956</v>
      </c>
      <c r="E647" s="126"/>
      <c r="F647" s="126"/>
      <c r="G647" s="126"/>
    </row>
    <row r="648" spans="1:7" x14ac:dyDescent="0.25">
      <c r="A648" s="126" t="s">
        <v>9953</v>
      </c>
      <c r="B648" s="126"/>
      <c r="C648" s="200" cm="1">
        <f t="array" ref="C648">IF(ROW() &lt; ROW(INDEX(institutions[resource_ID],ROWS(institutions[resource_ID]))), COUNTIF(INDEX(institutions[resource_ID],1):institutions[[#This Row],[resource_ID]],institutions[[#This Row],[resource_ID]]), "")</f>
        <v>3</v>
      </c>
      <c r="D648" s="126" t="s">
        <v>9957</v>
      </c>
      <c r="E648" s="126"/>
      <c r="F648" s="126"/>
      <c r="G648" s="126"/>
    </row>
    <row r="649" spans="1:7" x14ac:dyDescent="0.25">
      <c r="A649" s="126" t="s">
        <v>9953</v>
      </c>
      <c r="B649" s="126"/>
      <c r="C649" s="200" cm="1">
        <f t="array" ref="C649">IF(ROW() &lt; ROW(INDEX(institutions[resource_ID],ROWS(institutions[resource_ID]))), COUNTIF(INDEX(institutions[resource_ID],1):institutions[[#This Row],[resource_ID]],institutions[[#This Row],[resource_ID]]), "")</f>
        <v>4</v>
      </c>
      <c r="D649" s="126" t="s">
        <v>9958</v>
      </c>
      <c r="E649" s="126"/>
      <c r="F649" s="126"/>
      <c r="G649" s="126"/>
    </row>
    <row r="650" spans="1:7" x14ac:dyDescent="0.25">
      <c r="A650" s="126" t="s">
        <v>9953</v>
      </c>
      <c r="B650" s="126"/>
      <c r="C650" s="200" cm="1">
        <f t="array" ref="C650">IF(ROW() &lt; ROW(INDEX(institutions[resource_ID],ROWS(institutions[resource_ID]))), COUNTIF(INDEX(institutions[resource_ID],1):institutions[[#This Row],[resource_ID]],institutions[[#This Row],[resource_ID]]), "")</f>
        <v>5</v>
      </c>
      <c r="D650" s="126" t="s">
        <v>9959</v>
      </c>
      <c r="E650" s="126"/>
      <c r="F650" s="126"/>
      <c r="G650" s="126"/>
    </row>
    <row r="651" spans="1:7" x14ac:dyDescent="0.25">
      <c r="A651" s="126" t="s">
        <v>9954</v>
      </c>
      <c r="B651" s="126"/>
      <c r="C651" s="200" cm="1">
        <f t="array" ref="C651">IF(ROW() &lt; ROW(INDEX(institutions[resource_ID],ROWS(institutions[resource_ID]))), COUNTIF(INDEX(institutions[resource_ID],1):institutions[[#This Row],[resource_ID]],institutions[[#This Row],[resource_ID]]), "")</f>
        <v>1</v>
      </c>
      <c r="D651" s="126" t="s">
        <v>9955</v>
      </c>
      <c r="E651" s="126"/>
      <c r="F651" s="126"/>
      <c r="G651" s="126"/>
    </row>
    <row r="652" spans="1:7" x14ac:dyDescent="0.25">
      <c r="A652" s="126" t="s">
        <v>9954</v>
      </c>
      <c r="B652" s="126"/>
      <c r="C652" s="200" cm="1">
        <f t="array" ref="C652">IF(ROW() &lt; ROW(INDEX(institutions[resource_ID],ROWS(institutions[resource_ID]))), COUNTIF(INDEX(institutions[resource_ID],1):institutions[[#This Row],[resource_ID]],institutions[[#This Row],[resource_ID]]), "")</f>
        <v>2</v>
      </c>
      <c r="D652" s="126" t="s">
        <v>9956</v>
      </c>
      <c r="E652" s="126"/>
      <c r="F652" s="126"/>
      <c r="G652" s="126"/>
    </row>
    <row r="653" spans="1:7" x14ac:dyDescent="0.25">
      <c r="A653" s="126" t="s">
        <v>9954</v>
      </c>
      <c r="B653" s="126"/>
      <c r="C653" s="200" cm="1">
        <f t="array" ref="C653">IF(ROW() &lt; ROW(INDEX(institutions[resource_ID],ROWS(institutions[resource_ID]))), COUNTIF(INDEX(institutions[resource_ID],1):institutions[[#This Row],[resource_ID]],institutions[[#This Row],[resource_ID]]), "")</f>
        <v>3</v>
      </c>
      <c r="D653" s="126" t="s">
        <v>9957</v>
      </c>
      <c r="E653" s="126"/>
      <c r="F653" s="126"/>
      <c r="G653" s="126"/>
    </row>
    <row r="654" spans="1:7" x14ac:dyDescent="0.25">
      <c r="A654" s="126" t="s">
        <v>9954</v>
      </c>
      <c r="B654" s="126"/>
      <c r="C654" s="200" cm="1">
        <f t="array" ref="C654">IF(ROW() &lt; ROW(INDEX(institutions[resource_ID],ROWS(institutions[resource_ID]))), COUNTIF(INDEX(institutions[resource_ID],1):institutions[[#This Row],[resource_ID]],institutions[[#This Row],[resource_ID]]), "")</f>
        <v>4</v>
      </c>
      <c r="D654" s="126" t="s">
        <v>9958</v>
      </c>
      <c r="E654" s="126"/>
      <c r="F654" s="126"/>
      <c r="G654" s="126"/>
    </row>
    <row r="655" spans="1:7" x14ac:dyDescent="0.25">
      <c r="A655" s="126" t="s">
        <v>9954</v>
      </c>
      <c r="B655" s="126"/>
      <c r="C655" s="200" cm="1">
        <f t="array" ref="C655">IF(ROW() &lt; ROW(INDEX(institutions[resource_ID],ROWS(institutions[resource_ID]))), COUNTIF(INDEX(institutions[resource_ID],1):institutions[[#This Row],[resource_ID]],institutions[[#This Row],[resource_ID]]), "")</f>
        <v>5</v>
      </c>
      <c r="D655" s="126" t="s">
        <v>9959</v>
      </c>
      <c r="E655" s="126"/>
      <c r="F655" s="126"/>
      <c r="G655" s="126"/>
    </row>
    <row r="656" spans="1:7" x14ac:dyDescent="0.25">
      <c r="A656" s="126" t="s">
        <v>10001</v>
      </c>
      <c r="B656" s="126" t="s">
        <v>7463</v>
      </c>
      <c r="C656" s="127" cm="1">
        <f t="array" ref="C656">IF(ROW() &lt; ROW(INDEX(institutions[resource_ID],ROWS(institutions[resource_ID]))), COUNTIF(INDEX(institutions[resource_ID],1):institutions[[#This Row],[resource_ID]],institutions[[#This Row],[resource_ID]]), "")</f>
        <v>1</v>
      </c>
      <c r="D656" s="126" t="s">
        <v>10008</v>
      </c>
      <c r="E656" s="126"/>
      <c r="F656" s="126"/>
      <c r="G656" s="126"/>
    </row>
    <row r="657" spans="1:7" x14ac:dyDescent="0.25">
      <c r="A657" s="126" t="s">
        <v>10001</v>
      </c>
      <c r="B657" s="126" t="s">
        <v>7463</v>
      </c>
      <c r="C657" s="127" cm="1">
        <f t="array" ref="C657">IF(ROW() &lt; ROW(INDEX(institutions[resource_ID],ROWS(institutions[resource_ID]))), COUNTIF(INDEX(institutions[resource_ID],1):institutions[[#This Row],[resource_ID]],institutions[[#This Row],[resource_ID]]), "")</f>
        <v>2</v>
      </c>
      <c r="D657" s="126" t="s">
        <v>10009</v>
      </c>
      <c r="E657" s="126"/>
      <c r="F657" s="126"/>
      <c r="G657" s="126"/>
    </row>
    <row r="658" spans="1:7" x14ac:dyDescent="0.25">
      <c r="A658" s="126" t="s">
        <v>10042</v>
      </c>
      <c r="B658" s="126"/>
      <c r="C658" s="200" cm="1">
        <f t="array" ref="C658">IF(ROW() &lt; ROW(INDEX(institutions[resource_ID],ROWS(institutions[resource_ID]))), COUNTIF(INDEX(institutions[resource_ID],1):institutions[[#This Row],[resource_ID]],institutions[[#This Row],[resource_ID]]), "")</f>
        <v>1</v>
      </c>
      <c r="D658" s="126" t="s">
        <v>10088</v>
      </c>
      <c r="E658" s="126"/>
      <c r="F658" s="126"/>
      <c r="G658" s="126"/>
    </row>
    <row r="659" spans="1:7" x14ac:dyDescent="0.25">
      <c r="A659" s="126" t="s">
        <v>10042</v>
      </c>
      <c r="B659" s="126"/>
      <c r="C659" s="200" cm="1">
        <f t="array" ref="C659">IF(ROW() &lt; ROW(INDEX(institutions[resource_ID],ROWS(institutions[resource_ID]))), COUNTIF(INDEX(institutions[resource_ID],1):institutions[[#This Row],[resource_ID]],institutions[[#This Row],[resource_ID]]), "")</f>
        <v>2</v>
      </c>
      <c r="D659" s="126" t="s">
        <v>10089</v>
      </c>
      <c r="E659" s="126"/>
      <c r="F659" s="126"/>
      <c r="G659" s="126"/>
    </row>
    <row r="660" spans="1:7" x14ac:dyDescent="0.25">
      <c r="A660" s="126" t="s">
        <v>10043</v>
      </c>
      <c r="B660" s="126"/>
      <c r="C660" s="200" cm="1">
        <f t="array" ref="C660">IF(ROW() &lt; ROW(INDEX(institutions[resource_ID],ROWS(institutions[resource_ID]))), COUNTIF(INDEX(institutions[resource_ID],1):institutions[[#This Row],[resource_ID]],institutions[[#This Row],[resource_ID]]), "")</f>
        <v>1</v>
      </c>
      <c r="D660" s="126" t="s">
        <v>10088</v>
      </c>
      <c r="E660" s="126"/>
      <c r="F660" s="126"/>
      <c r="G660" s="126"/>
    </row>
    <row r="661" spans="1:7" x14ac:dyDescent="0.25">
      <c r="A661" s="126" t="s">
        <v>10043</v>
      </c>
      <c r="B661" s="126"/>
      <c r="C661" s="200" cm="1">
        <f t="array" ref="C661">IF(ROW() &lt; ROW(INDEX(institutions[resource_ID],ROWS(institutions[resource_ID]))), COUNTIF(INDEX(institutions[resource_ID],1):institutions[[#This Row],[resource_ID]],institutions[[#This Row],[resource_ID]]), "")</f>
        <v>2</v>
      </c>
      <c r="D661" s="126" t="s">
        <v>10089</v>
      </c>
      <c r="E661" s="126"/>
      <c r="F661" s="126"/>
      <c r="G661" s="126"/>
    </row>
    <row r="662" spans="1:7" x14ac:dyDescent="0.25">
      <c r="A662" s="126" t="s">
        <v>10044</v>
      </c>
      <c r="B662" s="126"/>
      <c r="C662" s="200" cm="1">
        <f t="array" ref="C662">IF(ROW() &lt; ROW(INDEX(institutions[resource_ID],ROWS(institutions[resource_ID]))), COUNTIF(INDEX(institutions[resource_ID],1):institutions[[#This Row],[resource_ID]],institutions[[#This Row],[resource_ID]]), "")</f>
        <v>1</v>
      </c>
      <c r="D662" s="126" t="s">
        <v>10088</v>
      </c>
      <c r="E662" s="126"/>
      <c r="F662" s="126"/>
      <c r="G662" s="126"/>
    </row>
    <row r="663" spans="1:7" x14ac:dyDescent="0.25">
      <c r="A663" s="126" t="s">
        <v>10044</v>
      </c>
      <c r="B663" s="126"/>
      <c r="C663" s="200" cm="1">
        <f t="array" ref="C663">IF(ROW() &lt; ROW(INDEX(institutions[resource_ID],ROWS(institutions[resource_ID]))), COUNTIF(INDEX(institutions[resource_ID],1):institutions[[#This Row],[resource_ID]],institutions[[#This Row],[resource_ID]]), "")</f>
        <v>2</v>
      </c>
      <c r="D663" s="126" t="s">
        <v>10089</v>
      </c>
      <c r="E663" s="126"/>
      <c r="F663" s="126"/>
      <c r="G663" s="126"/>
    </row>
    <row r="664" spans="1:7" x14ac:dyDescent="0.25">
      <c r="A664" s="126" t="s">
        <v>10045</v>
      </c>
      <c r="B664" s="126"/>
      <c r="C664" s="200" cm="1">
        <f t="array" ref="C664">IF(ROW() &lt; ROW(INDEX(institutions[resource_ID],ROWS(institutions[resource_ID]))), COUNTIF(INDEX(institutions[resource_ID],1):institutions[[#This Row],[resource_ID]],institutions[[#This Row],[resource_ID]]), "")</f>
        <v>1</v>
      </c>
      <c r="D664" s="126" t="s">
        <v>10088</v>
      </c>
      <c r="E664" s="126"/>
      <c r="F664" s="126"/>
      <c r="G664" s="126"/>
    </row>
    <row r="665" spans="1:7" x14ac:dyDescent="0.25">
      <c r="A665" s="126" t="s">
        <v>10045</v>
      </c>
      <c r="B665" s="126"/>
      <c r="C665" s="200" cm="1">
        <f t="array" ref="C665">IF(ROW() &lt; ROW(INDEX(institutions[resource_ID],ROWS(institutions[resource_ID]))), COUNTIF(INDEX(institutions[resource_ID],1):institutions[[#This Row],[resource_ID]],institutions[[#This Row],[resource_ID]]), "")</f>
        <v>2</v>
      </c>
      <c r="D665" s="126" t="s">
        <v>10089</v>
      </c>
      <c r="E665" s="126"/>
      <c r="F665" s="126"/>
      <c r="G665" s="126"/>
    </row>
    <row r="666" spans="1:7" x14ac:dyDescent="0.25">
      <c r="A666" s="126" t="s">
        <v>10046</v>
      </c>
      <c r="B666" s="126"/>
      <c r="C666" s="200" cm="1">
        <f t="array" ref="C666">IF(ROW() &lt; ROW(INDEX(institutions[resource_ID],ROWS(institutions[resource_ID]))), COUNTIF(INDEX(institutions[resource_ID],1):institutions[[#This Row],[resource_ID]],institutions[[#This Row],[resource_ID]]), "")</f>
        <v>1</v>
      </c>
      <c r="D666" s="126" t="s">
        <v>10088</v>
      </c>
      <c r="E666" s="126"/>
      <c r="F666" s="126"/>
      <c r="G666" s="126"/>
    </row>
    <row r="667" spans="1:7" x14ac:dyDescent="0.25">
      <c r="A667" s="126" t="s">
        <v>10046</v>
      </c>
      <c r="B667" s="126"/>
      <c r="C667" s="200" cm="1">
        <f t="array" ref="C667">IF(ROW() &lt; ROW(INDEX(institutions[resource_ID],ROWS(institutions[resource_ID]))), COUNTIF(INDEX(institutions[resource_ID],1):institutions[[#This Row],[resource_ID]],institutions[[#This Row],[resource_ID]]), "")</f>
        <v>2</v>
      </c>
      <c r="D667" s="126" t="s">
        <v>10089</v>
      </c>
      <c r="E667" s="126"/>
      <c r="F667" s="126"/>
      <c r="G667" s="126"/>
    </row>
    <row r="668" spans="1:7" x14ac:dyDescent="0.25">
      <c r="A668" s="126" t="s">
        <v>10047</v>
      </c>
      <c r="B668" s="126"/>
      <c r="C668" s="200" cm="1">
        <f t="array" ref="C668">IF(ROW() &lt; ROW(INDEX(institutions[resource_ID],ROWS(institutions[resource_ID]))), COUNTIF(INDEX(institutions[resource_ID],1):institutions[[#This Row],[resource_ID]],institutions[[#This Row],[resource_ID]]), "")</f>
        <v>1</v>
      </c>
      <c r="D668" s="126" t="s">
        <v>10088</v>
      </c>
      <c r="E668" s="126"/>
      <c r="F668" s="126"/>
      <c r="G668" s="126"/>
    </row>
    <row r="669" spans="1:7" x14ac:dyDescent="0.25">
      <c r="A669" s="126" t="s">
        <v>10047</v>
      </c>
      <c r="B669" s="126"/>
      <c r="C669" s="200" cm="1">
        <f t="array" ref="C669">IF(ROW() &lt; ROW(INDEX(institutions[resource_ID],ROWS(institutions[resource_ID]))), COUNTIF(INDEX(institutions[resource_ID],1):institutions[[#This Row],[resource_ID]],institutions[[#This Row],[resource_ID]]), "")</f>
        <v>2</v>
      </c>
      <c r="D669" s="126" t="s">
        <v>10089</v>
      </c>
      <c r="E669" s="126"/>
      <c r="F669" s="126"/>
      <c r="G669" s="126"/>
    </row>
    <row r="670" spans="1:7" x14ac:dyDescent="0.25">
      <c r="A670" s="126" t="s">
        <v>10048</v>
      </c>
      <c r="B670" s="126"/>
      <c r="C670" s="200" cm="1">
        <f t="array" ref="C670">IF(ROW() &lt; ROW(INDEX(institutions[resource_ID],ROWS(institutions[resource_ID]))), COUNTIF(INDEX(institutions[resource_ID],1):institutions[[#This Row],[resource_ID]],institutions[[#This Row],[resource_ID]]), "")</f>
        <v>1</v>
      </c>
      <c r="D670" s="126" t="s">
        <v>10088</v>
      </c>
      <c r="E670" s="126"/>
      <c r="F670" s="126"/>
      <c r="G670" s="126"/>
    </row>
    <row r="671" spans="1:7" x14ac:dyDescent="0.25">
      <c r="A671" s="126" t="s">
        <v>10048</v>
      </c>
      <c r="B671" s="126"/>
      <c r="C671" s="200" cm="1">
        <f t="array" ref="C671">IF(ROW() &lt; ROW(INDEX(institutions[resource_ID],ROWS(institutions[resource_ID]))), COUNTIF(INDEX(institutions[resource_ID],1):institutions[[#This Row],[resource_ID]],institutions[[#This Row],[resource_ID]]), "")</f>
        <v>2</v>
      </c>
      <c r="D671" s="126" t="s">
        <v>10089</v>
      </c>
      <c r="E671" s="126"/>
      <c r="F671" s="126"/>
      <c r="G671" s="126"/>
    </row>
    <row r="672" spans="1:7" x14ac:dyDescent="0.25">
      <c r="A672" s="126" t="s">
        <v>10049</v>
      </c>
      <c r="B672" s="126"/>
      <c r="C672" s="200" cm="1">
        <f t="array" ref="C672">IF(ROW() &lt; ROW(INDEX(institutions[resource_ID],ROWS(institutions[resource_ID]))), COUNTIF(INDEX(institutions[resource_ID],1):institutions[[#This Row],[resource_ID]],institutions[[#This Row],[resource_ID]]), "")</f>
        <v>1</v>
      </c>
      <c r="D672" s="126" t="s">
        <v>10088</v>
      </c>
      <c r="E672" s="126"/>
      <c r="F672" s="126"/>
      <c r="G672" s="126"/>
    </row>
    <row r="673" spans="1:7" x14ac:dyDescent="0.25">
      <c r="A673" s="126" t="s">
        <v>10049</v>
      </c>
      <c r="B673" s="126"/>
      <c r="C673" s="200" cm="1">
        <f t="array" ref="C673">IF(ROW() &lt; ROW(INDEX(institutions[resource_ID],ROWS(institutions[resource_ID]))), COUNTIF(INDEX(institutions[resource_ID],1):institutions[[#This Row],[resource_ID]],institutions[[#This Row],[resource_ID]]), "")</f>
        <v>2</v>
      </c>
      <c r="D673" s="126" t="s">
        <v>10089</v>
      </c>
      <c r="E673" s="126"/>
      <c r="F673" s="126"/>
      <c r="G673" s="126"/>
    </row>
    <row r="674" spans="1:7" x14ac:dyDescent="0.25">
      <c r="A674" s="126" t="s">
        <v>10050</v>
      </c>
      <c r="B674" s="126"/>
      <c r="C674" s="200" cm="1">
        <f t="array" ref="C674">IF(ROW() &lt; ROW(INDEX(institutions[resource_ID],ROWS(institutions[resource_ID]))), COUNTIF(INDEX(institutions[resource_ID],1):institutions[[#This Row],[resource_ID]],institutions[[#This Row],[resource_ID]]), "")</f>
        <v>1</v>
      </c>
      <c r="D674" s="126" t="s">
        <v>10088</v>
      </c>
      <c r="E674" s="126"/>
      <c r="F674" s="126"/>
      <c r="G674" s="126"/>
    </row>
    <row r="675" spans="1:7" x14ac:dyDescent="0.25">
      <c r="A675" s="126" t="s">
        <v>10050</v>
      </c>
      <c r="B675" s="126"/>
      <c r="C675" s="200" cm="1">
        <f t="array" ref="C675">IF(ROW() &lt; ROW(INDEX(institutions[resource_ID],ROWS(institutions[resource_ID]))), COUNTIF(INDEX(institutions[resource_ID],1):institutions[[#This Row],[resource_ID]],institutions[[#This Row],[resource_ID]]), "")</f>
        <v>2</v>
      </c>
      <c r="D675" s="126" t="s">
        <v>10089</v>
      </c>
      <c r="E675" s="126"/>
      <c r="F675" s="126"/>
      <c r="G675" s="126"/>
    </row>
    <row r="676" spans="1:7" x14ac:dyDescent="0.25">
      <c r="A676" s="126" t="s">
        <v>10051</v>
      </c>
      <c r="B676" s="126"/>
      <c r="C676" s="200" cm="1">
        <f t="array" ref="C676">IF(ROW() &lt; ROW(INDEX(institutions[resource_ID],ROWS(institutions[resource_ID]))), COUNTIF(INDEX(institutions[resource_ID],1):institutions[[#This Row],[resource_ID]],institutions[[#This Row],[resource_ID]]), "")</f>
        <v>1</v>
      </c>
      <c r="D676" s="126" t="s">
        <v>10088</v>
      </c>
      <c r="E676" s="126"/>
      <c r="F676" s="126"/>
      <c r="G676" s="126"/>
    </row>
    <row r="677" spans="1:7" x14ac:dyDescent="0.25">
      <c r="A677" s="126" t="s">
        <v>10051</v>
      </c>
      <c r="B677" s="126"/>
      <c r="C677" s="200" cm="1">
        <f t="array" ref="C677">IF(ROW() &lt; ROW(INDEX(institutions[resource_ID],ROWS(institutions[resource_ID]))), COUNTIF(INDEX(institutions[resource_ID],1):institutions[[#This Row],[resource_ID]],institutions[[#This Row],[resource_ID]]), "")</f>
        <v>2</v>
      </c>
      <c r="D677" s="126" t="s">
        <v>10089</v>
      </c>
      <c r="E677" s="126"/>
      <c r="F677" s="126"/>
      <c r="G677" s="126"/>
    </row>
    <row r="678" spans="1:7" x14ac:dyDescent="0.25">
      <c r="A678" s="126" t="s">
        <v>10052</v>
      </c>
      <c r="B678" s="126"/>
      <c r="C678" s="200" cm="1">
        <f t="array" ref="C678">IF(ROW() &lt; ROW(INDEX(institutions[resource_ID],ROWS(institutions[resource_ID]))), COUNTIF(INDEX(institutions[resource_ID],1):institutions[[#This Row],[resource_ID]],institutions[[#This Row],[resource_ID]]), "")</f>
        <v>1</v>
      </c>
      <c r="D678" s="126" t="s">
        <v>10088</v>
      </c>
      <c r="E678" s="126"/>
      <c r="F678" s="126"/>
      <c r="G678" s="126"/>
    </row>
    <row r="679" spans="1:7" x14ac:dyDescent="0.25">
      <c r="A679" s="126" t="s">
        <v>10052</v>
      </c>
      <c r="B679" s="126"/>
      <c r="C679" s="200" cm="1">
        <f t="array" ref="C679">IF(ROW() &lt; ROW(INDEX(institutions[resource_ID],ROWS(institutions[resource_ID]))), COUNTIF(INDEX(institutions[resource_ID],1):institutions[[#This Row],[resource_ID]],institutions[[#This Row],[resource_ID]]), "")</f>
        <v>2</v>
      </c>
      <c r="D679" s="126" t="s">
        <v>10089</v>
      </c>
      <c r="E679" s="126"/>
      <c r="F679" s="126"/>
      <c r="G679" s="126"/>
    </row>
    <row r="680" spans="1:7" x14ac:dyDescent="0.25">
      <c r="A680" s="126" t="s">
        <v>10053</v>
      </c>
      <c r="B680" s="126"/>
      <c r="C680" s="200" cm="1">
        <f t="array" ref="C680">IF(ROW() &lt; ROW(INDEX(institutions[resource_ID],ROWS(institutions[resource_ID]))), COUNTIF(INDEX(institutions[resource_ID],1):institutions[[#This Row],[resource_ID]],institutions[[#This Row],[resource_ID]]), "")</f>
        <v>1</v>
      </c>
      <c r="D680" s="126" t="s">
        <v>10088</v>
      </c>
      <c r="E680" s="126"/>
      <c r="F680" s="126"/>
      <c r="G680" s="126"/>
    </row>
    <row r="681" spans="1:7" x14ac:dyDescent="0.25">
      <c r="A681" s="126" t="s">
        <v>10053</v>
      </c>
      <c r="B681" s="126"/>
      <c r="C681" s="200" cm="1">
        <f t="array" ref="C681">IF(ROW() &lt; ROW(INDEX(institutions[resource_ID],ROWS(institutions[resource_ID]))), COUNTIF(INDEX(institutions[resource_ID],1):institutions[[#This Row],[resource_ID]],institutions[[#This Row],[resource_ID]]), "")</f>
        <v>2</v>
      </c>
      <c r="D681" s="126" t="s">
        <v>10089</v>
      </c>
      <c r="E681" s="126"/>
      <c r="F681" s="126"/>
      <c r="G681" s="126"/>
    </row>
    <row r="682" spans="1:7" x14ac:dyDescent="0.25">
      <c r="A682" s="126" t="s">
        <v>10054</v>
      </c>
      <c r="B682" s="126"/>
      <c r="C682" s="200" cm="1">
        <f t="array" ref="C682">IF(ROW() &lt; ROW(INDEX(institutions[resource_ID],ROWS(institutions[resource_ID]))), COUNTIF(INDEX(institutions[resource_ID],1):institutions[[#This Row],[resource_ID]],institutions[[#This Row],[resource_ID]]), "")</f>
        <v>1</v>
      </c>
      <c r="D682" s="126" t="s">
        <v>10088</v>
      </c>
      <c r="E682" s="126"/>
      <c r="F682" s="126"/>
      <c r="G682" s="126"/>
    </row>
    <row r="683" spans="1:7" x14ac:dyDescent="0.25">
      <c r="A683" s="126" t="s">
        <v>10054</v>
      </c>
      <c r="B683" s="126"/>
      <c r="C683" s="200" cm="1">
        <f t="array" ref="C683">IF(ROW() &lt; ROW(INDEX(institutions[resource_ID],ROWS(institutions[resource_ID]))), COUNTIF(INDEX(institutions[resource_ID],1):institutions[[#This Row],[resource_ID]],institutions[[#This Row],[resource_ID]]), "")</f>
        <v>2</v>
      </c>
      <c r="D683" s="126" t="s">
        <v>10089</v>
      </c>
      <c r="E683" s="126"/>
      <c r="F683" s="126"/>
      <c r="G683" s="126"/>
    </row>
    <row r="684" spans="1:7" x14ac:dyDescent="0.25">
      <c r="A684" s="126" t="s">
        <v>10055</v>
      </c>
      <c r="B684" s="126"/>
      <c r="C684" s="200" cm="1">
        <f t="array" ref="C684">IF(ROW() &lt; ROW(INDEX(institutions[resource_ID],ROWS(institutions[resource_ID]))), COUNTIF(INDEX(institutions[resource_ID],1):institutions[[#This Row],[resource_ID]],institutions[[#This Row],[resource_ID]]), "")</f>
        <v>1</v>
      </c>
      <c r="D684" s="126" t="s">
        <v>10088</v>
      </c>
      <c r="E684" s="126"/>
      <c r="F684" s="126"/>
      <c r="G684" s="126"/>
    </row>
    <row r="685" spans="1:7" x14ac:dyDescent="0.25">
      <c r="A685" s="126" t="s">
        <v>10055</v>
      </c>
      <c r="B685" s="126"/>
      <c r="C685" s="200" cm="1">
        <f t="array" ref="C685">IF(ROW() &lt; ROW(INDEX(institutions[resource_ID],ROWS(institutions[resource_ID]))), COUNTIF(INDEX(institutions[resource_ID],1):institutions[[#This Row],[resource_ID]],institutions[[#This Row],[resource_ID]]), "")</f>
        <v>2</v>
      </c>
      <c r="D685" s="126" t="s">
        <v>10089</v>
      </c>
      <c r="E685" s="126"/>
      <c r="F685" s="126"/>
      <c r="G685" s="126"/>
    </row>
    <row r="686" spans="1:7" x14ac:dyDescent="0.25">
      <c r="A686" s="126" t="s">
        <v>10056</v>
      </c>
      <c r="B686" s="126"/>
      <c r="C686" s="200" cm="1">
        <f t="array" ref="C686">IF(ROW() &lt; ROW(INDEX(institutions[resource_ID],ROWS(institutions[resource_ID]))), COUNTIF(INDEX(institutions[resource_ID],1):institutions[[#This Row],[resource_ID]],institutions[[#This Row],[resource_ID]]), "")</f>
        <v>1</v>
      </c>
      <c r="D686" s="126" t="s">
        <v>10088</v>
      </c>
      <c r="E686" s="126"/>
      <c r="F686" s="126"/>
      <c r="G686" s="126"/>
    </row>
    <row r="687" spans="1:7" x14ac:dyDescent="0.25">
      <c r="A687" s="126" t="s">
        <v>10056</v>
      </c>
      <c r="B687" s="126"/>
      <c r="C687" s="200" cm="1">
        <f t="array" ref="C687">IF(ROW() &lt; ROW(INDEX(institutions[resource_ID],ROWS(institutions[resource_ID]))), COUNTIF(INDEX(institutions[resource_ID],1):institutions[[#This Row],[resource_ID]],institutions[[#This Row],[resource_ID]]), "")</f>
        <v>2</v>
      </c>
      <c r="D687" s="126" t="s">
        <v>10089</v>
      </c>
      <c r="E687" s="126"/>
      <c r="F687" s="126"/>
      <c r="G687" s="126"/>
    </row>
    <row r="688" spans="1:7" x14ac:dyDescent="0.25">
      <c r="A688" s="126" t="s">
        <v>10057</v>
      </c>
      <c r="B688" s="126"/>
      <c r="C688" s="200" cm="1">
        <f t="array" ref="C688">IF(ROW() &lt; ROW(INDEX(institutions[resource_ID],ROWS(institutions[resource_ID]))), COUNTIF(INDEX(institutions[resource_ID],1):institutions[[#This Row],[resource_ID]],institutions[[#This Row],[resource_ID]]), "")</f>
        <v>1</v>
      </c>
      <c r="D688" s="126" t="s">
        <v>10088</v>
      </c>
      <c r="E688" s="126"/>
      <c r="F688" s="126"/>
      <c r="G688" s="126"/>
    </row>
    <row r="689" spans="1:7" x14ac:dyDescent="0.25">
      <c r="A689" s="126" t="s">
        <v>10057</v>
      </c>
      <c r="B689" s="126"/>
      <c r="C689" s="200" cm="1">
        <f t="array" ref="C689">IF(ROW() &lt; ROW(INDEX(institutions[resource_ID],ROWS(institutions[resource_ID]))), COUNTIF(INDEX(institutions[resource_ID],1):institutions[[#This Row],[resource_ID]],institutions[[#This Row],[resource_ID]]), "")</f>
        <v>2</v>
      </c>
      <c r="D689" s="126" t="s">
        <v>10089</v>
      </c>
      <c r="E689" s="126"/>
      <c r="F689" s="126"/>
      <c r="G689" s="126"/>
    </row>
    <row r="690" spans="1:7" x14ac:dyDescent="0.25">
      <c r="A690" s="126" t="s">
        <v>10058</v>
      </c>
      <c r="B690" s="126"/>
      <c r="C690" s="200" cm="1">
        <f t="array" ref="C690">IF(ROW() &lt; ROW(INDEX(institutions[resource_ID],ROWS(institutions[resource_ID]))), COUNTIF(INDEX(institutions[resource_ID],1):institutions[[#This Row],[resource_ID]],institutions[[#This Row],[resource_ID]]), "")</f>
        <v>1</v>
      </c>
      <c r="D690" s="126" t="s">
        <v>10088</v>
      </c>
      <c r="E690" s="126"/>
      <c r="F690" s="126"/>
      <c r="G690" s="126"/>
    </row>
    <row r="691" spans="1:7" x14ac:dyDescent="0.25">
      <c r="A691" s="126" t="s">
        <v>10058</v>
      </c>
      <c r="B691" s="126"/>
      <c r="C691" s="200" cm="1">
        <f t="array" ref="C691">IF(ROW() &lt; ROW(INDEX(institutions[resource_ID],ROWS(institutions[resource_ID]))), COUNTIF(INDEX(institutions[resource_ID],1):institutions[[#This Row],[resource_ID]],institutions[[#This Row],[resource_ID]]), "")</f>
        <v>2</v>
      </c>
      <c r="D691" s="126" t="s">
        <v>10089</v>
      </c>
      <c r="E691" s="126"/>
      <c r="F691" s="126"/>
      <c r="G691" s="126"/>
    </row>
    <row r="692" spans="1:7" x14ac:dyDescent="0.25">
      <c r="A692" s="126" t="s">
        <v>10059</v>
      </c>
      <c r="B692" s="126"/>
      <c r="C692" s="200" cm="1">
        <f t="array" ref="C692">IF(ROW() &lt; ROW(INDEX(institutions[resource_ID],ROWS(institutions[resource_ID]))), COUNTIF(INDEX(institutions[resource_ID],1):institutions[[#This Row],[resource_ID]],institutions[[#This Row],[resource_ID]]), "")</f>
        <v>1</v>
      </c>
      <c r="D692" s="126" t="s">
        <v>10088</v>
      </c>
      <c r="E692" s="126"/>
      <c r="F692" s="126"/>
      <c r="G692" s="126"/>
    </row>
    <row r="693" spans="1:7" x14ac:dyDescent="0.25">
      <c r="A693" s="126" t="s">
        <v>10059</v>
      </c>
      <c r="B693" s="126"/>
      <c r="C693" s="200" cm="1">
        <f t="array" ref="C693">IF(ROW() &lt; ROW(INDEX(institutions[resource_ID],ROWS(institutions[resource_ID]))), COUNTIF(INDEX(institutions[resource_ID],1):institutions[[#This Row],[resource_ID]],institutions[[#This Row],[resource_ID]]), "")</f>
        <v>2</v>
      </c>
      <c r="D693" s="126" t="s">
        <v>10089</v>
      </c>
      <c r="E693" s="126"/>
      <c r="F693" s="126"/>
      <c r="G693" s="126"/>
    </row>
    <row r="694" spans="1:7" x14ac:dyDescent="0.25">
      <c r="A694" s="126" t="s">
        <v>10060</v>
      </c>
      <c r="B694" s="126"/>
      <c r="C694" s="200" cm="1">
        <f t="array" ref="C694">IF(ROW() &lt; ROW(INDEX(institutions[resource_ID],ROWS(institutions[resource_ID]))), COUNTIF(INDEX(institutions[resource_ID],1):institutions[[#This Row],[resource_ID]],institutions[[#This Row],[resource_ID]]), "")</f>
        <v>1</v>
      </c>
      <c r="D694" s="126" t="s">
        <v>10088</v>
      </c>
      <c r="E694" s="126"/>
      <c r="F694" s="126"/>
      <c r="G694" s="126"/>
    </row>
    <row r="695" spans="1:7" x14ac:dyDescent="0.25">
      <c r="A695" s="126" t="s">
        <v>10060</v>
      </c>
      <c r="B695" s="126"/>
      <c r="C695" s="200" cm="1">
        <f t="array" ref="C695">IF(ROW() &lt; ROW(INDEX(institutions[resource_ID],ROWS(institutions[resource_ID]))), COUNTIF(INDEX(institutions[resource_ID],1):institutions[[#This Row],[resource_ID]],institutions[[#This Row],[resource_ID]]), "")</f>
        <v>2</v>
      </c>
      <c r="D695" s="126" t="s">
        <v>10089</v>
      </c>
      <c r="E695" s="126"/>
      <c r="F695" s="126"/>
      <c r="G695" s="126"/>
    </row>
    <row r="696" spans="1:7" x14ac:dyDescent="0.25">
      <c r="A696" s="126" t="s">
        <v>10061</v>
      </c>
      <c r="B696" s="126"/>
      <c r="C696" s="200" cm="1">
        <f t="array" ref="C696">IF(ROW() &lt; ROW(INDEX(institutions[resource_ID],ROWS(institutions[resource_ID]))), COUNTIF(INDEX(institutions[resource_ID],1):institutions[[#This Row],[resource_ID]],institutions[[#This Row],[resource_ID]]), "")</f>
        <v>1</v>
      </c>
      <c r="D696" s="126" t="s">
        <v>10088</v>
      </c>
      <c r="E696" s="126"/>
      <c r="F696" s="126"/>
      <c r="G696" s="126"/>
    </row>
    <row r="697" spans="1:7" x14ac:dyDescent="0.25">
      <c r="A697" s="126" t="s">
        <v>10061</v>
      </c>
      <c r="B697" s="126"/>
      <c r="C697" s="200"/>
      <c r="D697" s="126" t="s">
        <v>10089</v>
      </c>
      <c r="E697" s="126"/>
      <c r="F697" s="126"/>
      <c r="G697" s="126"/>
    </row>
    <row r="698" spans="1:7" x14ac:dyDescent="0.25">
      <c r="A698" s="126" t="s">
        <v>10062</v>
      </c>
      <c r="B698" s="126"/>
      <c r="C698" s="200" cm="1">
        <f t="array" ref="C698">IF(ROW() &lt; ROW(INDEX(institutions[resource_ID],ROWS(institutions[resource_ID]))), COUNTIF(INDEX(institutions[resource_ID],1):institutions[[#This Row],[resource_ID]],institutions[[#This Row],[resource_ID]]), "")</f>
        <v>1</v>
      </c>
      <c r="D698" s="126" t="s">
        <v>10088</v>
      </c>
      <c r="E698" s="126"/>
      <c r="F698" s="126"/>
      <c r="G698" s="126"/>
    </row>
    <row r="699" spans="1:7" x14ac:dyDescent="0.25">
      <c r="A699" s="126" t="s">
        <v>10062</v>
      </c>
      <c r="B699" s="126"/>
      <c r="C699" s="200" cm="1">
        <f t="array" ref="C699">IF(ROW() &lt; ROW(INDEX(institutions[resource_ID],ROWS(institutions[resource_ID]))), COUNTIF(INDEX(institutions[resource_ID],1):institutions[[#This Row],[resource_ID]],institutions[[#This Row],[resource_ID]]), "")</f>
        <v>2</v>
      </c>
      <c r="D699" s="126" t="s">
        <v>10089</v>
      </c>
      <c r="E699" s="126"/>
      <c r="F699" s="126"/>
      <c r="G699" s="126"/>
    </row>
    <row r="700" spans="1:7" x14ac:dyDescent="0.25">
      <c r="A700" s="126" t="s">
        <v>10063</v>
      </c>
      <c r="B700" s="126"/>
      <c r="C700" s="200" cm="1">
        <f t="array" ref="C700">IF(ROW() &lt; ROW(INDEX(institutions[resource_ID],ROWS(institutions[resource_ID]))), COUNTIF(INDEX(institutions[resource_ID],1):institutions[[#This Row],[resource_ID]],institutions[[#This Row],[resource_ID]]), "")</f>
        <v>1</v>
      </c>
      <c r="D700" s="126" t="s">
        <v>10088</v>
      </c>
      <c r="E700" s="126"/>
      <c r="F700" s="126"/>
      <c r="G700" s="126"/>
    </row>
    <row r="701" spans="1:7" x14ac:dyDescent="0.25">
      <c r="A701" s="126" t="s">
        <v>10063</v>
      </c>
      <c r="B701" s="126"/>
      <c r="C701" s="200" cm="1">
        <f t="array" ref="C701">IF(ROW() &lt; ROW(INDEX(institutions[resource_ID],ROWS(institutions[resource_ID]))), COUNTIF(INDEX(institutions[resource_ID],1):institutions[[#This Row],[resource_ID]],institutions[[#This Row],[resource_ID]]), "")</f>
        <v>2</v>
      </c>
      <c r="D701" s="126" t="s">
        <v>10089</v>
      </c>
      <c r="E701" s="126"/>
      <c r="F701" s="126"/>
      <c r="G701" s="126"/>
    </row>
    <row r="702" spans="1:7" x14ac:dyDescent="0.25">
      <c r="A702" s="126" t="s">
        <v>10064</v>
      </c>
      <c r="B702" s="126"/>
      <c r="C702" s="200" cm="1">
        <f t="array" ref="C702">IF(ROW() &lt; ROW(INDEX(institutions[resource_ID],ROWS(institutions[resource_ID]))), COUNTIF(INDEX(institutions[resource_ID],1):institutions[[#This Row],[resource_ID]],institutions[[#This Row],[resource_ID]]), "")</f>
        <v>1</v>
      </c>
      <c r="D702" s="126" t="s">
        <v>10088</v>
      </c>
      <c r="E702" s="126"/>
      <c r="F702" s="126"/>
      <c r="G702" s="126"/>
    </row>
    <row r="703" spans="1:7" x14ac:dyDescent="0.25">
      <c r="A703" s="126" t="s">
        <v>10064</v>
      </c>
      <c r="B703" s="126"/>
      <c r="C703" s="200" cm="1">
        <f t="array" ref="C703">IF(ROW() &lt; ROW(INDEX(institutions[resource_ID],ROWS(institutions[resource_ID]))), COUNTIF(INDEX(institutions[resource_ID],1):institutions[[#This Row],[resource_ID]],institutions[[#This Row],[resource_ID]]), "")</f>
        <v>2</v>
      </c>
      <c r="D703" s="126" t="s">
        <v>10089</v>
      </c>
      <c r="E703" s="126"/>
      <c r="F703" s="126"/>
      <c r="G703" s="126"/>
    </row>
    <row r="704" spans="1:7" x14ac:dyDescent="0.25">
      <c r="A704" s="126" t="s">
        <v>10065</v>
      </c>
      <c r="B704" s="126"/>
      <c r="C704" s="200" cm="1">
        <f t="array" ref="C704">IF(ROW() &lt; ROW(INDEX(institutions[resource_ID],ROWS(institutions[resource_ID]))), COUNTIF(INDEX(institutions[resource_ID],1):institutions[[#This Row],[resource_ID]],institutions[[#This Row],[resource_ID]]), "")</f>
        <v>1</v>
      </c>
      <c r="D704" s="126" t="s">
        <v>10088</v>
      </c>
      <c r="E704" s="126"/>
      <c r="F704" s="126"/>
      <c r="G704" s="126"/>
    </row>
    <row r="705" spans="1:7" x14ac:dyDescent="0.25">
      <c r="A705" s="126" t="s">
        <v>10065</v>
      </c>
      <c r="B705" s="126"/>
      <c r="C705" s="200" cm="1">
        <f t="array" ref="C705">IF(ROW() &lt; ROW(INDEX(institutions[resource_ID],ROWS(institutions[resource_ID]))), COUNTIF(INDEX(institutions[resource_ID],1):institutions[[#This Row],[resource_ID]],institutions[[#This Row],[resource_ID]]), "")</f>
        <v>2</v>
      </c>
      <c r="D705" s="126" t="s">
        <v>10089</v>
      </c>
      <c r="E705" s="126"/>
      <c r="F705" s="126"/>
      <c r="G705" s="126"/>
    </row>
    <row r="706" spans="1:7" x14ac:dyDescent="0.25">
      <c r="A706" s="126" t="s">
        <v>10066</v>
      </c>
      <c r="B706" s="126"/>
      <c r="C706" s="200" cm="1">
        <f t="array" ref="C706">IF(ROW() &lt; ROW(INDEX(institutions[resource_ID],ROWS(institutions[resource_ID]))), COUNTIF(INDEX(institutions[resource_ID],1):institutions[[#This Row],[resource_ID]],institutions[[#This Row],[resource_ID]]), "")</f>
        <v>1</v>
      </c>
      <c r="D706" s="126" t="s">
        <v>10088</v>
      </c>
      <c r="E706" s="126"/>
      <c r="F706" s="126"/>
      <c r="G706" s="126"/>
    </row>
    <row r="707" spans="1:7" x14ac:dyDescent="0.25">
      <c r="A707" s="126" t="s">
        <v>10066</v>
      </c>
      <c r="B707" s="126"/>
      <c r="C707" s="200" cm="1">
        <f t="array" ref="C707">IF(ROW() &lt; ROW(INDEX(institutions[resource_ID],ROWS(institutions[resource_ID]))), COUNTIF(INDEX(institutions[resource_ID],1):institutions[[#This Row],[resource_ID]],institutions[[#This Row],[resource_ID]]), "")</f>
        <v>2</v>
      </c>
      <c r="D707" s="126" t="s">
        <v>10089</v>
      </c>
      <c r="E707" s="126"/>
      <c r="F707" s="126"/>
      <c r="G707" s="126"/>
    </row>
    <row r="708" spans="1:7" x14ac:dyDescent="0.25">
      <c r="A708" s="126" t="s">
        <v>10067</v>
      </c>
      <c r="B708" s="126"/>
      <c r="C708" s="200" cm="1">
        <f t="array" ref="C708">IF(ROW() &lt; ROW(INDEX(institutions[resource_ID],ROWS(institutions[resource_ID]))), COUNTIF(INDEX(institutions[resource_ID],1):institutions[[#This Row],[resource_ID]],institutions[[#This Row],[resource_ID]]), "")</f>
        <v>1</v>
      </c>
      <c r="D708" s="126" t="s">
        <v>10088</v>
      </c>
      <c r="E708" s="126"/>
      <c r="F708" s="126"/>
      <c r="G708" s="126"/>
    </row>
    <row r="709" spans="1:7" x14ac:dyDescent="0.25">
      <c r="A709" s="126" t="s">
        <v>10067</v>
      </c>
      <c r="B709" s="126"/>
      <c r="C709" s="200" cm="1">
        <f t="array" ref="C709">IF(ROW() &lt; ROW(INDEX(institutions[resource_ID],ROWS(institutions[resource_ID]))), COUNTIF(INDEX(institutions[resource_ID],1):institutions[[#This Row],[resource_ID]],institutions[[#This Row],[resource_ID]]), "")</f>
        <v>2</v>
      </c>
      <c r="D709" s="126" t="s">
        <v>10089</v>
      </c>
      <c r="E709" s="126"/>
      <c r="F709" s="126"/>
      <c r="G709" s="126"/>
    </row>
    <row r="710" spans="1:7" x14ac:dyDescent="0.25">
      <c r="A710" s="126" t="s">
        <v>10068</v>
      </c>
      <c r="B710" s="126"/>
      <c r="C710" s="200" cm="1">
        <f t="array" ref="C710">IF(ROW() &lt; ROW(INDEX(institutions[resource_ID],ROWS(institutions[resource_ID]))), COUNTIF(INDEX(institutions[resource_ID],1):institutions[[#This Row],[resource_ID]],institutions[[#This Row],[resource_ID]]), "")</f>
        <v>1</v>
      </c>
      <c r="D710" s="126" t="s">
        <v>10088</v>
      </c>
      <c r="E710" s="126"/>
      <c r="F710" s="126"/>
      <c r="G710" s="126"/>
    </row>
    <row r="711" spans="1:7" x14ac:dyDescent="0.25">
      <c r="A711" s="126" t="s">
        <v>10068</v>
      </c>
      <c r="B711" s="126"/>
      <c r="C711" s="200" cm="1">
        <f t="array" ref="C711">IF(ROW() &lt; ROW(INDEX(institutions[resource_ID],ROWS(institutions[resource_ID]))), COUNTIF(INDEX(institutions[resource_ID],1):institutions[[#This Row],[resource_ID]],institutions[[#This Row],[resource_ID]]), "")</f>
        <v>2</v>
      </c>
      <c r="D711" s="126" t="s">
        <v>10089</v>
      </c>
      <c r="E711" s="126"/>
      <c r="F711" s="126"/>
      <c r="G711" s="126"/>
    </row>
    <row r="712" spans="1:7" x14ac:dyDescent="0.25">
      <c r="A712" s="126" t="s">
        <v>10069</v>
      </c>
      <c r="B712" s="126"/>
      <c r="C712" s="200" cm="1">
        <f t="array" ref="C712">IF(ROW() &lt; ROW(INDEX(institutions[resource_ID],ROWS(institutions[resource_ID]))), COUNTIF(INDEX(institutions[resource_ID],1):institutions[[#This Row],[resource_ID]],institutions[[#This Row],[resource_ID]]), "")</f>
        <v>1</v>
      </c>
      <c r="D712" s="126" t="s">
        <v>10088</v>
      </c>
      <c r="E712" s="126"/>
      <c r="F712" s="126"/>
      <c r="G712" s="126"/>
    </row>
    <row r="713" spans="1:7" x14ac:dyDescent="0.25">
      <c r="A713" s="126" t="s">
        <v>10069</v>
      </c>
      <c r="B713" s="126"/>
      <c r="C713" s="200" cm="1">
        <f t="array" ref="C713">IF(ROW() &lt; ROW(INDEX(institutions[resource_ID],ROWS(institutions[resource_ID]))), COUNTIF(INDEX(institutions[resource_ID],1):institutions[[#This Row],[resource_ID]],institutions[[#This Row],[resource_ID]]), "")</f>
        <v>2</v>
      </c>
      <c r="D713" s="126" t="s">
        <v>10089</v>
      </c>
      <c r="E713" s="126"/>
      <c r="F713" s="126"/>
      <c r="G713" s="126"/>
    </row>
    <row r="714" spans="1:7" x14ac:dyDescent="0.25">
      <c r="A714" s="126" t="s">
        <v>10070</v>
      </c>
      <c r="B714" s="126"/>
      <c r="C714" s="200" cm="1">
        <f t="array" ref="C714">IF(ROW() &lt; ROW(INDEX(institutions[resource_ID],ROWS(institutions[resource_ID]))), COUNTIF(INDEX(institutions[resource_ID],1):institutions[[#This Row],[resource_ID]],institutions[[#This Row],[resource_ID]]), "")</f>
        <v>1</v>
      </c>
      <c r="D714" s="126" t="s">
        <v>10088</v>
      </c>
      <c r="E714" s="126"/>
      <c r="F714" s="126"/>
      <c r="G714" s="126"/>
    </row>
    <row r="715" spans="1:7" x14ac:dyDescent="0.25">
      <c r="A715" s="126" t="s">
        <v>10070</v>
      </c>
      <c r="B715" s="126"/>
      <c r="C715" s="200" cm="1">
        <f t="array" ref="C715">IF(ROW() &lt; ROW(INDEX(institutions[resource_ID],ROWS(institutions[resource_ID]))), COUNTIF(INDEX(institutions[resource_ID],1):institutions[[#This Row],[resource_ID]],institutions[[#This Row],[resource_ID]]), "")</f>
        <v>2</v>
      </c>
      <c r="D715" s="126" t="s">
        <v>10089</v>
      </c>
      <c r="E715" s="126"/>
      <c r="F715" s="126"/>
      <c r="G715" s="126"/>
    </row>
    <row r="716" spans="1:7" x14ac:dyDescent="0.25">
      <c r="A716" s="126" t="s">
        <v>10071</v>
      </c>
      <c r="B716" s="126"/>
      <c r="C716" s="200" cm="1">
        <f t="array" ref="C716">IF(ROW() &lt; ROW(INDEX(institutions[resource_ID],ROWS(institutions[resource_ID]))), COUNTIF(INDEX(institutions[resource_ID],1):institutions[[#This Row],[resource_ID]],institutions[[#This Row],[resource_ID]]), "")</f>
        <v>1</v>
      </c>
      <c r="D716" s="126" t="s">
        <v>10088</v>
      </c>
      <c r="E716" s="126"/>
      <c r="F716" s="126"/>
      <c r="G716" s="126"/>
    </row>
    <row r="717" spans="1:7" x14ac:dyDescent="0.25">
      <c r="A717" s="126" t="s">
        <v>10071</v>
      </c>
      <c r="B717" s="126"/>
      <c r="C717" s="200" cm="1">
        <f t="array" ref="C717">IF(ROW() &lt; ROW(INDEX(institutions[resource_ID],ROWS(institutions[resource_ID]))), COUNTIF(INDEX(institutions[resource_ID],1):institutions[[#This Row],[resource_ID]],institutions[[#This Row],[resource_ID]]), "")</f>
        <v>2</v>
      </c>
      <c r="D717" s="126" t="s">
        <v>10089</v>
      </c>
      <c r="E717" s="126"/>
      <c r="F717" s="126"/>
      <c r="G717" s="126"/>
    </row>
    <row r="718" spans="1:7" x14ac:dyDescent="0.25">
      <c r="A718" s="126" t="s">
        <v>10072</v>
      </c>
      <c r="B718" s="126"/>
      <c r="C718" s="200" cm="1">
        <f t="array" ref="C718">IF(ROW() &lt; ROW(INDEX(institutions[resource_ID],ROWS(institutions[resource_ID]))), COUNTIF(INDEX(institutions[resource_ID],1):institutions[[#This Row],[resource_ID]],institutions[[#This Row],[resource_ID]]), "")</f>
        <v>1</v>
      </c>
      <c r="D718" s="126" t="s">
        <v>10088</v>
      </c>
      <c r="E718" s="126"/>
      <c r="F718" s="126"/>
      <c r="G718" s="126"/>
    </row>
    <row r="719" spans="1:7" x14ac:dyDescent="0.25">
      <c r="A719" s="126" t="s">
        <v>10072</v>
      </c>
      <c r="B719" s="126"/>
      <c r="C719" s="200" cm="1">
        <f t="array" ref="C719">IF(ROW() &lt; ROW(INDEX(institutions[resource_ID],ROWS(institutions[resource_ID]))), COUNTIF(INDEX(institutions[resource_ID],1):institutions[[#This Row],[resource_ID]],institutions[[#This Row],[resource_ID]]), "")</f>
        <v>2</v>
      </c>
      <c r="D719" s="126" t="s">
        <v>10089</v>
      </c>
      <c r="E719" s="126"/>
      <c r="F719" s="126"/>
      <c r="G719" s="126"/>
    </row>
    <row r="720" spans="1:7" x14ac:dyDescent="0.25">
      <c r="A720" s="126" t="s">
        <v>10073</v>
      </c>
      <c r="B720" s="126"/>
      <c r="C720" s="200" cm="1">
        <f t="array" ref="C720">IF(ROW() &lt; ROW(INDEX(institutions[resource_ID],ROWS(institutions[resource_ID]))), COUNTIF(INDEX(institutions[resource_ID],1):institutions[[#This Row],[resource_ID]],institutions[[#This Row],[resource_ID]]), "")</f>
        <v>1</v>
      </c>
      <c r="D720" s="126" t="s">
        <v>10088</v>
      </c>
      <c r="E720" s="126"/>
      <c r="F720" s="126"/>
      <c r="G720" s="126"/>
    </row>
    <row r="721" spans="1:7" x14ac:dyDescent="0.25">
      <c r="A721" s="126" t="s">
        <v>10073</v>
      </c>
      <c r="B721" s="126"/>
      <c r="C721" s="200" cm="1">
        <f t="array" ref="C721">IF(ROW() &lt; ROW(INDEX(institutions[resource_ID],ROWS(institutions[resource_ID]))), COUNTIF(INDEX(institutions[resource_ID],1):institutions[[#This Row],[resource_ID]],institutions[[#This Row],[resource_ID]]), "")</f>
        <v>2</v>
      </c>
      <c r="D721" s="126" t="s">
        <v>10089</v>
      </c>
      <c r="E721" s="126"/>
      <c r="F721" s="126"/>
      <c r="G721" s="126"/>
    </row>
    <row r="722" spans="1:7" x14ac:dyDescent="0.25">
      <c r="A722" s="126" t="s">
        <v>10074</v>
      </c>
      <c r="B722" s="126"/>
      <c r="C722" s="200" cm="1">
        <f t="array" ref="C722">IF(ROW() &lt; ROW(INDEX(institutions[resource_ID],ROWS(institutions[resource_ID]))), COUNTIF(INDEX(institutions[resource_ID],1):institutions[[#This Row],[resource_ID]],institutions[[#This Row],[resource_ID]]), "")</f>
        <v>1</v>
      </c>
      <c r="D722" s="126" t="s">
        <v>10088</v>
      </c>
      <c r="E722" s="126"/>
      <c r="F722" s="126"/>
      <c r="G722" s="126"/>
    </row>
    <row r="723" spans="1:7" x14ac:dyDescent="0.25">
      <c r="A723" s="126" t="s">
        <v>10074</v>
      </c>
      <c r="B723" s="126"/>
      <c r="C723" s="200" cm="1">
        <f t="array" ref="C723">IF(ROW() &lt; ROW(INDEX(institutions[resource_ID],ROWS(institutions[resource_ID]))), COUNTIF(INDEX(institutions[resource_ID],1):institutions[[#This Row],[resource_ID]],institutions[[#This Row],[resource_ID]]), "")</f>
        <v>2</v>
      </c>
      <c r="D723" s="126" t="s">
        <v>10089</v>
      </c>
      <c r="E723" s="126"/>
      <c r="F723" s="126"/>
      <c r="G723" s="126"/>
    </row>
    <row r="724" spans="1:7" x14ac:dyDescent="0.25">
      <c r="A724" s="126" t="s">
        <v>10075</v>
      </c>
      <c r="B724" s="126"/>
      <c r="C724" s="200" cm="1">
        <f t="array" ref="C724">IF(ROW() &lt; ROW(INDEX(institutions[resource_ID],ROWS(institutions[resource_ID]))), COUNTIF(INDEX(institutions[resource_ID],1):institutions[[#This Row],[resource_ID]],institutions[[#This Row],[resource_ID]]), "")</f>
        <v>1</v>
      </c>
      <c r="D724" s="126" t="s">
        <v>10088</v>
      </c>
      <c r="E724" s="126"/>
      <c r="F724" s="126"/>
      <c r="G724" s="126"/>
    </row>
    <row r="725" spans="1:7" x14ac:dyDescent="0.25">
      <c r="A725" s="126" t="s">
        <v>10075</v>
      </c>
      <c r="B725" s="126"/>
      <c r="C725" s="200" cm="1">
        <f t="array" ref="C725">IF(ROW() &lt; ROW(INDEX(institutions[resource_ID],ROWS(institutions[resource_ID]))), COUNTIF(INDEX(institutions[resource_ID],1):institutions[[#This Row],[resource_ID]],institutions[[#This Row],[resource_ID]]), "")</f>
        <v>2</v>
      </c>
      <c r="D725" s="126" t="s">
        <v>10089</v>
      </c>
      <c r="E725" s="126"/>
      <c r="F725" s="126"/>
      <c r="G725" s="126"/>
    </row>
    <row r="726" spans="1:7" x14ac:dyDescent="0.25">
      <c r="A726" s="126" t="s">
        <v>10076</v>
      </c>
      <c r="B726" s="126"/>
      <c r="C726" s="200" cm="1">
        <f t="array" ref="C726">IF(ROW() &lt; ROW(INDEX(institutions[resource_ID],ROWS(institutions[resource_ID]))), COUNTIF(INDEX(institutions[resource_ID],1):institutions[[#This Row],[resource_ID]],institutions[[#This Row],[resource_ID]]), "")</f>
        <v>1</v>
      </c>
      <c r="D726" s="126" t="s">
        <v>10088</v>
      </c>
      <c r="E726" s="126"/>
      <c r="F726" s="126"/>
      <c r="G726" s="126"/>
    </row>
    <row r="727" spans="1:7" x14ac:dyDescent="0.25">
      <c r="A727" s="126" t="s">
        <v>10076</v>
      </c>
      <c r="B727" s="126"/>
      <c r="C727" s="200" cm="1">
        <f t="array" ref="C727">IF(ROW() &lt; ROW(INDEX(institutions[resource_ID],ROWS(institutions[resource_ID]))), COUNTIF(INDEX(institutions[resource_ID],1):institutions[[#This Row],[resource_ID]],institutions[[#This Row],[resource_ID]]), "")</f>
        <v>2</v>
      </c>
      <c r="D727" s="126" t="s">
        <v>10089</v>
      </c>
      <c r="E727" s="126"/>
      <c r="F727" s="126"/>
      <c r="G727" s="126"/>
    </row>
    <row r="728" spans="1:7" x14ac:dyDescent="0.25">
      <c r="A728" s="126" t="s">
        <v>10077</v>
      </c>
      <c r="B728" s="126"/>
      <c r="C728" s="200" cm="1">
        <f t="array" ref="C728">IF(ROW() &lt; ROW(INDEX(institutions[resource_ID],ROWS(institutions[resource_ID]))), COUNTIF(INDEX(institutions[resource_ID],1):institutions[[#This Row],[resource_ID]],institutions[[#This Row],[resource_ID]]), "")</f>
        <v>1</v>
      </c>
      <c r="D728" s="126" t="s">
        <v>10088</v>
      </c>
      <c r="E728" s="126"/>
      <c r="F728" s="126"/>
      <c r="G728" s="126"/>
    </row>
    <row r="729" spans="1:7" x14ac:dyDescent="0.25">
      <c r="A729" s="126" t="s">
        <v>10077</v>
      </c>
      <c r="B729" s="126"/>
      <c r="C729" s="200" cm="1">
        <f t="array" ref="C729">IF(ROW() &lt; ROW(INDEX(institutions[resource_ID],ROWS(institutions[resource_ID]))), COUNTIF(INDEX(institutions[resource_ID],1):institutions[[#This Row],[resource_ID]],institutions[[#This Row],[resource_ID]]), "")</f>
        <v>2</v>
      </c>
      <c r="D729" s="126" t="s">
        <v>10089</v>
      </c>
      <c r="E729" s="126"/>
      <c r="F729" s="126"/>
      <c r="G729" s="126"/>
    </row>
    <row r="730" spans="1:7" x14ac:dyDescent="0.25">
      <c r="A730" s="126" t="s">
        <v>10078</v>
      </c>
      <c r="B730" s="126"/>
      <c r="C730" s="200" cm="1">
        <f t="array" ref="C730">IF(ROW() &lt; ROW(INDEX(institutions[resource_ID],ROWS(institutions[resource_ID]))), COUNTIF(INDEX(institutions[resource_ID],1):institutions[[#This Row],[resource_ID]],institutions[[#This Row],[resource_ID]]), "")</f>
        <v>1</v>
      </c>
      <c r="D730" s="126" t="s">
        <v>10088</v>
      </c>
      <c r="E730" s="126"/>
      <c r="F730" s="126"/>
      <c r="G730" s="126"/>
    </row>
    <row r="731" spans="1:7" x14ac:dyDescent="0.25">
      <c r="A731" s="126" t="s">
        <v>10078</v>
      </c>
      <c r="B731" s="126"/>
      <c r="C731" s="200" cm="1">
        <f t="array" ref="C731">IF(ROW() &lt; ROW(INDEX(institutions[resource_ID],ROWS(institutions[resource_ID]))), COUNTIF(INDEX(institutions[resource_ID],1):institutions[[#This Row],[resource_ID]],institutions[[#This Row],[resource_ID]]), "")</f>
        <v>2</v>
      </c>
      <c r="D731" s="126" t="s">
        <v>10089</v>
      </c>
      <c r="E731" s="126"/>
      <c r="F731" s="126"/>
      <c r="G731" s="126"/>
    </row>
    <row r="732" spans="1:7" x14ac:dyDescent="0.25">
      <c r="A732" s="126" t="s">
        <v>10079</v>
      </c>
      <c r="B732" s="126"/>
      <c r="C732" s="200" cm="1">
        <f t="array" ref="C732">IF(ROW() &lt; ROW(INDEX(institutions[resource_ID],ROWS(institutions[resource_ID]))), COUNTIF(INDEX(institutions[resource_ID],1):institutions[[#This Row],[resource_ID]],institutions[[#This Row],[resource_ID]]), "")</f>
        <v>1</v>
      </c>
      <c r="D732" s="126" t="s">
        <v>10088</v>
      </c>
      <c r="E732" s="126"/>
      <c r="F732" s="126"/>
      <c r="G732" s="126"/>
    </row>
    <row r="733" spans="1:7" x14ac:dyDescent="0.25">
      <c r="A733" s="126" t="s">
        <v>10079</v>
      </c>
      <c r="B733" s="126"/>
      <c r="C733" s="200" cm="1">
        <f t="array" ref="C733">IF(ROW() &lt; ROW(INDEX(institutions[resource_ID],ROWS(institutions[resource_ID]))), COUNTIF(INDEX(institutions[resource_ID],1):institutions[[#This Row],[resource_ID]],institutions[[#This Row],[resource_ID]]), "")</f>
        <v>2</v>
      </c>
      <c r="D733" s="126" t="s">
        <v>10089</v>
      </c>
      <c r="E733" s="126"/>
      <c r="F733" s="126"/>
      <c r="G733" s="126"/>
    </row>
    <row r="734" spans="1:7" x14ac:dyDescent="0.25">
      <c r="A734" s="126" t="s">
        <v>10080</v>
      </c>
      <c r="B734" s="126"/>
      <c r="C734" s="200" cm="1">
        <f t="array" ref="C734">IF(ROW() &lt; ROW(INDEX(institutions[resource_ID],ROWS(institutions[resource_ID]))), COUNTIF(INDEX(institutions[resource_ID],1):institutions[[#This Row],[resource_ID]],institutions[[#This Row],[resource_ID]]), "")</f>
        <v>1</v>
      </c>
      <c r="D734" s="126" t="s">
        <v>10088</v>
      </c>
      <c r="E734" s="126"/>
      <c r="F734" s="126"/>
      <c r="G734" s="126"/>
    </row>
    <row r="735" spans="1:7" x14ac:dyDescent="0.25">
      <c r="A735" s="126" t="s">
        <v>10080</v>
      </c>
      <c r="B735" s="126"/>
      <c r="C735" s="200" cm="1">
        <f t="array" ref="C735">IF(ROW() &lt; ROW(INDEX(institutions[resource_ID],ROWS(institutions[resource_ID]))), COUNTIF(INDEX(institutions[resource_ID],1):institutions[[#This Row],[resource_ID]],institutions[[#This Row],[resource_ID]]), "")</f>
        <v>2</v>
      </c>
      <c r="D735" s="126" t="s">
        <v>10089</v>
      </c>
      <c r="E735" s="126"/>
      <c r="F735" s="126"/>
      <c r="G735" s="126"/>
    </row>
    <row r="736" spans="1:7" x14ac:dyDescent="0.25">
      <c r="A736" s="126" t="s">
        <v>10123</v>
      </c>
      <c r="B736" s="126" t="s">
        <v>7463</v>
      </c>
      <c r="C736" s="200" cm="1">
        <f t="array" ref="C736">IF(ROW() &lt; ROW(INDEX(institutions[resource_ID],ROWS(institutions[resource_ID]))), COUNTIF(INDEX(institutions[resource_ID],1):institutions[[#This Row],[resource_ID]],institutions[[#This Row],[resource_ID]]), "")</f>
        <v>1</v>
      </c>
      <c r="D736" s="126" t="s">
        <v>10129</v>
      </c>
      <c r="E736" s="126"/>
      <c r="F736" s="126"/>
      <c r="G736" s="126"/>
    </row>
    <row r="737" spans="1:7" x14ac:dyDescent="0.25">
      <c r="A737" s="126" t="s">
        <v>10124</v>
      </c>
      <c r="B737" s="126" t="s">
        <v>7463</v>
      </c>
      <c r="C737" s="200" cm="1">
        <f t="array" ref="C737">IF(ROW() &lt; ROW(INDEX(institutions[resource_ID],ROWS(institutions[resource_ID]))), COUNTIF(INDEX(institutions[resource_ID],1):institutions[[#This Row],[resource_ID]],institutions[[#This Row],[resource_ID]]), "")</f>
        <v>1</v>
      </c>
      <c r="D737" s="126" t="s">
        <v>10129</v>
      </c>
      <c r="E737" s="126"/>
      <c r="F737" s="126"/>
      <c r="G737" s="126"/>
    </row>
    <row r="738" spans="1:7" x14ac:dyDescent="0.25">
      <c r="A738" s="126" t="s">
        <v>10125</v>
      </c>
      <c r="B738" s="126" t="s">
        <v>7463</v>
      </c>
      <c r="C738" s="200" cm="1">
        <f t="array" ref="C738">IF(ROW() &lt; ROW(INDEX(institutions[resource_ID],ROWS(institutions[resource_ID]))), COUNTIF(INDEX(institutions[resource_ID],1):institutions[[#This Row],[resource_ID]],institutions[[#This Row],[resource_ID]]), "")</f>
        <v>1</v>
      </c>
      <c r="D738" s="126" t="s">
        <v>10129</v>
      </c>
      <c r="E738" s="126"/>
      <c r="F738" s="126"/>
      <c r="G738" s="126"/>
    </row>
    <row r="739" spans="1:7" x14ac:dyDescent="0.25">
      <c r="A739" s="126" t="s">
        <v>10160</v>
      </c>
      <c r="B739" s="126"/>
      <c r="C739" s="200" cm="1">
        <f t="array" ref="C739">IF(ROW() &lt; ROW(INDEX(institutions[resource_ID],ROWS(institutions[resource_ID]))), COUNTIF(INDEX(institutions[resource_ID],1):institutions[[#This Row],[resource_ID]],institutions[[#This Row],[resource_ID]]), "")</f>
        <v>1</v>
      </c>
      <c r="D739" s="126" t="s">
        <v>10171</v>
      </c>
      <c r="E739" s="126"/>
      <c r="F739" s="126"/>
      <c r="G739" s="126"/>
    </row>
    <row r="740" spans="1:7" x14ac:dyDescent="0.25">
      <c r="A740" s="126" t="s">
        <v>10160</v>
      </c>
      <c r="B740" s="126"/>
      <c r="C740" s="200" cm="1">
        <f t="array" ref="C740">IF(ROW() &lt; ROW(INDEX(institutions[resource_ID],ROWS(institutions[resource_ID]))), COUNTIF(INDEX(institutions[resource_ID],1):institutions[[#This Row],[resource_ID]],institutions[[#This Row],[resource_ID]]), "")</f>
        <v>2</v>
      </c>
      <c r="D740" s="126" t="s">
        <v>10172</v>
      </c>
      <c r="E740" s="126"/>
      <c r="F740" s="126"/>
      <c r="G740" s="126"/>
    </row>
    <row r="741" spans="1:7" x14ac:dyDescent="0.25">
      <c r="A741" s="126" t="s">
        <v>10160</v>
      </c>
      <c r="B741" s="126"/>
      <c r="C741" s="200" cm="1">
        <f t="array" ref="C741">IF(ROW() &lt; ROW(INDEX(institutions[resource_ID],ROWS(institutions[resource_ID]))), COUNTIF(INDEX(institutions[resource_ID],1):institutions[[#This Row],[resource_ID]],institutions[[#This Row],[resource_ID]]), "")</f>
        <v>3</v>
      </c>
      <c r="D741" s="126" t="s">
        <v>10173</v>
      </c>
      <c r="E741" s="126"/>
      <c r="F741" s="126"/>
      <c r="G741" s="126"/>
    </row>
    <row r="742" spans="1:7" x14ac:dyDescent="0.25">
      <c r="A742" s="126" t="s">
        <v>10160</v>
      </c>
      <c r="B742" s="126"/>
      <c r="C742" s="200" cm="1">
        <f t="array" ref="C742">IF(ROW() &lt; ROW(INDEX(institutions[resource_ID],ROWS(institutions[resource_ID]))), COUNTIF(INDEX(institutions[resource_ID],1):institutions[[#This Row],[resource_ID]],institutions[[#This Row],[resource_ID]]), "")</f>
        <v>4</v>
      </c>
      <c r="D742" s="126" t="s">
        <v>10174</v>
      </c>
      <c r="E742" s="126"/>
      <c r="F742" s="126"/>
      <c r="G742" s="126"/>
    </row>
    <row r="743" spans="1:7" x14ac:dyDescent="0.25">
      <c r="A743" s="126" t="s">
        <v>10160</v>
      </c>
      <c r="B743" s="126"/>
      <c r="C743" s="200" cm="1">
        <f t="array" ref="C743">IF(ROW() &lt; ROW(INDEX(institutions[resource_ID],ROWS(institutions[resource_ID]))), COUNTIF(INDEX(institutions[resource_ID],1):institutions[[#This Row],[resource_ID]],institutions[[#This Row],[resource_ID]]), "")</f>
        <v>5</v>
      </c>
      <c r="D743" s="126" t="s">
        <v>10175</v>
      </c>
      <c r="E743" s="126"/>
      <c r="F743" s="126"/>
      <c r="G743" s="126"/>
    </row>
    <row r="744" spans="1:7" x14ac:dyDescent="0.25">
      <c r="A744" s="126" t="s">
        <v>10160</v>
      </c>
      <c r="B744" s="126"/>
      <c r="C744" s="200" cm="1">
        <f t="array" ref="C744">IF(ROW() &lt; ROW(INDEX(institutions[resource_ID],ROWS(institutions[resource_ID]))), COUNTIF(INDEX(institutions[resource_ID],1):institutions[[#This Row],[resource_ID]],institutions[[#This Row],[resource_ID]]), "")</f>
        <v>6</v>
      </c>
      <c r="D744" s="126" t="s">
        <v>10176</v>
      </c>
      <c r="E744" s="126"/>
      <c r="F744" s="126"/>
      <c r="G744" s="126"/>
    </row>
    <row r="745" spans="1:7" x14ac:dyDescent="0.25">
      <c r="A745" s="126" t="s">
        <v>10160</v>
      </c>
      <c r="B745" s="126"/>
      <c r="C745" s="200" cm="1">
        <f t="array" ref="C745">IF(ROW() &lt; ROW(INDEX(institutions[resource_ID],ROWS(institutions[resource_ID]))), COUNTIF(INDEX(institutions[resource_ID],1):institutions[[#This Row],[resource_ID]],institutions[[#This Row],[resource_ID]]), "")</f>
        <v>7</v>
      </c>
      <c r="D745" s="126" t="s">
        <v>10177</v>
      </c>
      <c r="E745" s="126"/>
      <c r="F745" s="126"/>
      <c r="G745" s="126"/>
    </row>
    <row r="746" spans="1:7" x14ac:dyDescent="0.25">
      <c r="A746" s="126" t="s">
        <v>10160</v>
      </c>
      <c r="B746" s="126"/>
      <c r="C746" s="200" cm="1">
        <f t="array" ref="C746">IF(ROW() &lt; ROW(INDEX(institutions[resource_ID],ROWS(institutions[resource_ID]))), COUNTIF(INDEX(institutions[resource_ID],1):institutions[[#This Row],[resource_ID]],institutions[[#This Row],[resource_ID]]), "")</f>
        <v>8</v>
      </c>
      <c r="D746" s="126" t="s">
        <v>10178</v>
      </c>
      <c r="E746" s="126"/>
      <c r="F746" s="126"/>
      <c r="G746" s="126"/>
    </row>
    <row r="747" spans="1:7" x14ac:dyDescent="0.25">
      <c r="A747" s="126" t="s">
        <v>10160</v>
      </c>
      <c r="B747" s="126"/>
      <c r="C747" s="200" cm="1">
        <f t="array" ref="C747">IF(ROW() &lt; ROW(INDEX(institutions[resource_ID],ROWS(institutions[resource_ID]))), COUNTIF(INDEX(institutions[resource_ID],1):institutions[[#This Row],[resource_ID]],institutions[[#This Row],[resource_ID]]), "")</f>
        <v>9</v>
      </c>
      <c r="D747" s="126" t="s">
        <v>10179</v>
      </c>
      <c r="E747" s="126"/>
      <c r="F747" s="126"/>
      <c r="G747" s="126"/>
    </row>
    <row r="748" spans="1:7" x14ac:dyDescent="0.25">
      <c r="A748" s="126" t="s">
        <v>10160</v>
      </c>
      <c r="B748" s="126"/>
      <c r="C748" s="200" cm="1">
        <f t="array" ref="C748">IF(ROW() &lt; ROW(INDEX(institutions[resource_ID],ROWS(institutions[resource_ID]))), COUNTIF(INDEX(institutions[resource_ID],1):institutions[[#This Row],[resource_ID]],institutions[[#This Row],[resource_ID]]), "")</f>
        <v>10</v>
      </c>
      <c r="D748" s="126" t="s">
        <v>10180</v>
      </c>
      <c r="E748" s="126"/>
      <c r="F748" s="126"/>
      <c r="G748" s="126"/>
    </row>
    <row r="749" spans="1:7" x14ac:dyDescent="0.25">
      <c r="A749" s="126" t="s">
        <v>10161</v>
      </c>
      <c r="B749" s="126"/>
      <c r="C749" s="200" cm="1">
        <f t="array" ref="C749">IF(ROW() &lt; ROW(INDEX(institutions[resource_ID],ROWS(institutions[resource_ID]))), COUNTIF(INDEX(institutions[resource_ID],1):institutions[[#This Row],[resource_ID]],institutions[[#This Row],[resource_ID]]), "")</f>
        <v>1</v>
      </c>
      <c r="D749" s="126" t="s">
        <v>10171</v>
      </c>
      <c r="E749" s="126"/>
      <c r="F749" s="126"/>
      <c r="G749" s="126"/>
    </row>
    <row r="750" spans="1:7" x14ac:dyDescent="0.25">
      <c r="A750" s="126" t="s">
        <v>10161</v>
      </c>
      <c r="B750" s="126"/>
      <c r="C750" s="200" cm="1">
        <f t="array" ref="C750">IF(ROW() &lt; ROW(INDEX(institutions[resource_ID],ROWS(institutions[resource_ID]))), COUNTIF(INDEX(institutions[resource_ID],1):institutions[[#This Row],[resource_ID]],institutions[[#This Row],[resource_ID]]), "")</f>
        <v>2</v>
      </c>
      <c r="D750" s="126" t="s">
        <v>10172</v>
      </c>
      <c r="E750" s="126"/>
      <c r="F750" s="126"/>
      <c r="G750" s="126"/>
    </row>
    <row r="751" spans="1:7" x14ac:dyDescent="0.25">
      <c r="A751" s="126" t="s">
        <v>10161</v>
      </c>
      <c r="B751" s="126"/>
      <c r="C751" s="200" cm="1">
        <f t="array" ref="C751">IF(ROW() &lt; ROW(INDEX(institutions[resource_ID],ROWS(institutions[resource_ID]))), COUNTIF(INDEX(institutions[resource_ID],1):institutions[[#This Row],[resource_ID]],institutions[[#This Row],[resource_ID]]), "")</f>
        <v>3</v>
      </c>
      <c r="D751" s="126" t="s">
        <v>10173</v>
      </c>
      <c r="E751" s="126"/>
      <c r="F751" s="126"/>
      <c r="G751" s="126"/>
    </row>
    <row r="752" spans="1:7" x14ac:dyDescent="0.25">
      <c r="A752" s="126" t="s">
        <v>10161</v>
      </c>
      <c r="B752" s="126"/>
      <c r="C752" s="200" cm="1">
        <f t="array" ref="C752">IF(ROW() &lt; ROW(INDEX(institutions[resource_ID],ROWS(institutions[resource_ID]))), COUNTIF(INDEX(institutions[resource_ID],1):institutions[[#This Row],[resource_ID]],institutions[[#This Row],[resource_ID]]), "")</f>
        <v>4</v>
      </c>
      <c r="D752" s="126" t="s">
        <v>10174</v>
      </c>
      <c r="E752" s="126"/>
      <c r="F752" s="126"/>
      <c r="G752" s="126"/>
    </row>
    <row r="753" spans="1:7" x14ac:dyDescent="0.25">
      <c r="A753" s="126" t="s">
        <v>10161</v>
      </c>
      <c r="B753" s="126"/>
      <c r="C753" s="200" cm="1">
        <f t="array" ref="C753">IF(ROW() &lt; ROW(INDEX(institutions[resource_ID],ROWS(institutions[resource_ID]))), COUNTIF(INDEX(institutions[resource_ID],1):institutions[[#This Row],[resource_ID]],institutions[[#This Row],[resource_ID]]), "")</f>
        <v>5</v>
      </c>
      <c r="D753" s="126" t="s">
        <v>10175</v>
      </c>
      <c r="E753" s="126"/>
      <c r="F753" s="126"/>
      <c r="G753" s="126"/>
    </row>
    <row r="754" spans="1:7" x14ac:dyDescent="0.25">
      <c r="A754" s="126" t="s">
        <v>10161</v>
      </c>
      <c r="B754" s="126"/>
      <c r="C754" s="200" cm="1">
        <f t="array" ref="C754">IF(ROW() &lt; ROW(INDEX(institutions[resource_ID],ROWS(institutions[resource_ID]))), COUNTIF(INDEX(institutions[resource_ID],1):institutions[[#This Row],[resource_ID]],institutions[[#This Row],[resource_ID]]), "")</f>
        <v>6</v>
      </c>
      <c r="D754" s="126" t="s">
        <v>10176</v>
      </c>
      <c r="E754" s="126"/>
      <c r="F754" s="126"/>
      <c r="G754" s="126"/>
    </row>
    <row r="755" spans="1:7" x14ac:dyDescent="0.25">
      <c r="A755" s="126" t="s">
        <v>10161</v>
      </c>
      <c r="B755" s="126"/>
      <c r="C755" s="200" cm="1">
        <f t="array" ref="C755">IF(ROW() &lt; ROW(INDEX(institutions[resource_ID],ROWS(institutions[resource_ID]))), COUNTIF(INDEX(institutions[resource_ID],1):institutions[[#This Row],[resource_ID]],institutions[[#This Row],[resource_ID]]), "")</f>
        <v>7</v>
      </c>
      <c r="D755" s="126" t="s">
        <v>10177</v>
      </c>
      <c r="E755" s="126"/>
      <c r="F755" s="126"/>
      <c r="G755" s="126"/>
    </row>
    <row r="756" spans="1:7" x14ac:dyDescent="0.25">
      <c r="A756" s="126" t="s">
        <v>10161</v>
      </c>
      <c r="B756" s="126"/>
      <c r="C756" s="200" cm="1">
        <f t="array" ref="C756">IF(ROW() &lt; ROW(INDEX(institutions[resource_ID],ROWS(institutions[resource_ID]))), COUNTIF(INDEX(institutions[resource_ID],1):institutions[[#This Row],[resource_ID]],institutions[[#This Row],[resource_ID]]), "")</f>
        <v>8</v>
      </c>
      <c r="D756" s="126" t="s">
        <v>10178</v>
      </c>
      <c r="E756" s="126"/>
      <c r="F756" s="126"/>
      <c r="G756" s="126"/>
    </row>
    <row r="757" spans="1:7" x14ac:dyDescent="0.25">
      <c r="A757" s="126" t="s">
        <v>10161</v>
      </c>
      <c r="B757" s="126"/>
      <c r="C757" s="200" cm="1">
        <f t="array" ref="C757">IF(ROW() &lt; ROW(INDEX(institutions[resource_ID],ROWS(institutions[resource_ID]))), COUNTIF(INDEX(institutions[resource_ID],1):institutions[[#This Row],[resource_ID]],institutions[[#This Row],[resource_ID]]), "")</f>
        <v>9</v>
      </c>
      <c r="D757" s="126" t="s">
        <v>10179</v>
      </c>
      <c r="E757" s="126"/>
      <c r="F757" s="126"/>
      <c r="G757" s="126"/>
    </row>
    <row r="758" spans="1:7" x14ac:dyDescent="0.25">
      <c r="A758" s="126" t="s">
        <v>10161</v>
      </c>
      <c r="B758" s="126"/>
      <c r="C758" s="200" cm="1">
        <f t="array" ref="C758">IF(ROW() &lt; ROW(INDEX(institutions[resource_ID],ROWS(institutions[resource_ID]))), COUNTIF(INDEX(institutions[resource_ID],1):institutions[[#This Row],[resource_ID]],institutions[[#This Row],[resource_ID]]), "")</f>
        <v>10</v>
      </c>
      <c r="D758" s="126" t="s">
        <v>10180</v>
      </c>
      <c r="E758" s="126"/>
      <c r="F758" s="126"/>
      <c r="G758" s="126"/>
    </row>
    <row r="759" spans="1:7" x14ac:dyDescent="0.25">
      <c r="A759" s="126" t="s">
        <v>10162</v>
      </c>
      <c r="B759" s="126"/>
      <c r="C759" s="200" cm="1">
        <f t="array" ref="C759">IF(ROW() &lt; ROW(INDEX(institutions[resource_ID],ROWS(institutions[resource_ID]))), COUNTIF(INDEX(institutions[resource_ID],1):institutions[[#This Row],[resource_ID]],institutions[[#This Row],[resource_ID]]), "")</f>
        <v>1</v>
      </c>
      <c r="D759" s="126" t="s">
        <v>10171</v>
      </c>
      <c r="E759" s="126"/>
      <c r="F759" s="126"/>
      <c r="G759" s="126"/>
    </row>
    <row r="760" spans="1:7" x14ac:dyDescent="0.25">
      <c r="A760" s="126" t="s">
        <v>10162</v>
      </c>
      <c r="B760" s="126"/>
      <c r="C760" s="200" cm="1">
        <f t="array" ref="C760">IF(ROW() &lt; ROW(INDEX(institutions[resource_ID],ROWS(institutions[resource_ID]))), COUNTIF(INDEX(institutions[resource_ID],1):institutions[[#This Row],[resource_ID]],institutions[[#This Row],[resource_ID]]), "")</f>
        <v>2</v>
      </c>
      <c r="D760" s="126" t="s">
        <v>10172</v>
      </c>
      <c r="E760" s="126"/>
      <c r="F760" s="126"/>
      <c r="G760" s="126"/>
    </row>
    <row r="761" spans="1:7" x14ac:dyDescent="0.25">
      <c r="A761" s="126" t="s">
        <v>10162</v>
      </c>
      <c r="B761" s="126"/>
      <c r="C761" s="200" cm="1">
        <f t="array" ref="C761">IF(ROW() &lt; ROW(INDEX(institutions[resource_ID],ROWS(institutions[resource_ID]))), COUNTIF(INDEX(institutions[resource_ID],1):institutions[[#This Row],[resource_ID]],institutions[[#This Row],[resource_ID]]), "")</f>
        <v>3</v>
      </c>
      <c r="D761" s="126" t="s">
        <v>10173</v>
      </c>
      <c r="E761" s="126"/>
      <c r="F761" s="126"/>
      <c r="G761" s="126"/>
    </row>
    <row r="762" spans="1:7" x14ac:dyDescent="0.25">
      <c r="A762" s="126" t="s">
        <v>10162</v>
      </c>
      <c r="B762" s="126"/>
      <c r="C762" s="200" cm="1">
        <f t="array" ref="C762">IF(ROW() &lt; ROW(INDEX(institutions[resource_ID],ROWS(institutions[resource_ID]))), COUNTIF(INDEX(institutions[resource_ID],1):institutions[[#This Row],[resource_ID]],institutions[[#This Row],[resource_ID]]), "")</f>
        <v>4</v>
      </c>
      <c r="D762" s="126" t="s">
        <v>10174</v>
      </c>
      <c r="E762" s="126"/>
      <c r="F762" s="126"/>
      <c r="G762" s="126"/>
    </row>
    <row r="763" spans="1:7" x14ac:dyDescent="0.25">
      <c r="A763" s="126" t="s">
        <v>10162</v>
      </c>
      <c r="B763" s="126"/>
      <c r="C763" s="200" cm="1">
        <f t="array" ref="C763">IF(ROW() &lt; ROW(INDEX(institutions[resource_ID],ROWS(institutions[resource_ID]))), COUNTIF(INDEX(institutions[resource_ID],1):institutions[[#This Row],[resource_ID]],institutions[[#This Row],[resource_ID]]), "")</f>
        <v>5</v>
      </c>
      <c r="D763" s="126" t="s">
        <v>10175</v>
      </c>
      <c r="E763" s="126"/>
      <c r="F763" s="126"/>
      <c r="G763" s="126"/>
    </row>
    <row r="764" spans="1:7" x14ac:dyDescent="0.25">
      <c r="A764" s="126" t="s">
        <v>10162</v>
      </c>
      <c r="B764" s="126"/>
      <c r="C764" s="200" cm="1">
        <f t="array" ref="C764">IF(ROW() &lt; ROW(INDEX(institutions[resource_ID],ROWS(institutions[resource_ID]))), COUNTIF(INDEX(institutions[resource_ID],1):institutions[[#This Row],[resource_ID]],institutions[[#This Row],[resource_ID]]), "")</f>
        <v>6</v>
      </c>
      <c r="D764" s="126" t="s">
        <v>10176</v>
      </c>
      <c r="E764" s="126"/>
      <c r="F764" s="126"/>
      <c r="G764" s="126"/>
    </row>
    <row r="765" spans="1:7" x14ac:dyDescent="0.25">
      <c r="A765" s="126" t="s">
        <v>10162</v>
      </c>
      <c r="B765" s="126"/>
      <c r="C765" s="200" cm="1">
        <f t="array" ref="C765">IF(ROW() &lt; ROW(INDEX(institutions[resource_ID],ROWS(institutions[resource_ID]))), COUNTIF(INDEX(institutions[resource_ID],1):institutions[[#This Row],[resource_ID]],institutions[[#This Row],[resource_ID]]), "")</f>
        <v>7</v>
      </c>
      <c r="D765" s="126" t="s">
        <v>10177</v>
      </c>
      <c r="E765" s="126"/>
      <c r="F765" s="126"/>
      <c r="G765" s="126"/>
    </row>
    <row r="766" spans="1:7" x14ac:dyDescent="0.25">
      <c r="A766" s="126" t="s">
        <v>10162</v>
      </c>
      <c r="B766" s="126"/>
      <c r="C766" s="200" cm="1">
        <f t="array" ref="C766">IF(ROW() &lt; ROW(INDEX(institutions[resource_ID],ROWS(institutions[resource_ID]))), COUNTIF(INDEX(institutions[resource_ID],1):institutions[[#This Row],[resource_ID]],institutions[[#This Row],[resource_ID]]), "")</f>
        <v>8</v>
      </c>
      <c r="D766" s="126" t="s">
        <v>10178</v>
      </c>
      <c r="E766" s="126"/>
      <c r="F766" s="126"/>
      <c r="G766" s="126"/>
    </row>
    <row r="767" spans="1:7" x14ac:dyDescent="0.25">
      <c r="A767" s="126" t="s">
        <v>10162</v>
      </c>
      <c r="B767" s="126"/>
      <c r="C767" s="200" cm="1">
        <f t="array" ref="C767">IF(ROW() &lt; ROW(INDEX(institutions[resource_ID],ROWS(institutions[resource_ID]))), COUNTIF(INDEX(institutions[resource_ID],1):institutions[[#This Row],[resource_ID]],institutions[[#This Row],[resource_ID]]), "")</f>
        <v>9</v>
      </c>
      <c r="D767" s="126" t="s">
        <v>10179</v>
      </c>
      <c r="E767" s="126"/>
      <c r="F767" s="126"/>
      <c r="G767" s="126"/>
    </row>
    <row r="768" spans="1:7" x14ac:dyDescent="0.25">
      <c r="A768" s="126" t="s">
        <v>10162</v>
      </c>
      <c r="B768" s="126"/>
      <c r="C768" s="200" cm="1">
        <f t="array" ref="C768">IF(ROW() &lt; ROW(INDEX(institutions[resource_ID],ROWS(institutions[resource_ID]))), COUNTIF(INDEX(institutions[resource_ID],1):institutions[[#This Row],[resource_ID]],institutions[[#This Row],[resource_ID]]), "")</f>
        <v>10</v>
      </c>
      <c r="D768" s="126" t="s">
        <v>10180</v>
      </c>
      <c r="E768" s="126"/>
      <c r="F768" s="126"/>
      <c r="G768" s="126"/>
    </row>
    <row r="769" spans="1:7" x14ac:dyDescent="0.25">
      <c r="A769" s="126" t="s">
        <v>10163</v>
      </c>
      <c r="B769" s="126"/>
      <c r="C769" s="200" cm="1">
        <f t="array" ref="C769">IF(ROW() &lt; ROW(INDEX(institutions[resource_ID],ROWS(institutions[resource_ID]))), COUNTIF(INDEX(institutions[resource_ID],1):institutions[[#This Row],[resource_ID]],institutions[[#This Row],[resource_ID]]), "")</f>
        <v>1</v>
      </c>
      <c r="D769" s="126" t="s">
        <v>10171</v>
      </c>
      <c r="E769" s="126"/>
      <c r="F769" s="126"/>
      <c r="G769" s="126"/>
    </row>
    <row r="770" spans="1:7" x14ac:dyDescent="0.25">
      <c r="A770" s="126" t="s">
        <v>10163</v>
      </c>
      <c r="B770" s="126"/>
      <c r="C770" s="200" cm="1">
        <f t="array" ref="C770">IF(ROW() &lt; ROW(INDEX(institutions[resource_ID],ROWS(institutions[resource_ID]))), COUNTIF(INDEX(institutions[resource_ID],1):institutions[[#This Row],[resource_ID]],institutions[[#This Row],[resource_ID]]), "")</f>
        <v>2</v>
      </c>
      <c r="D770" s="126" t="s">
        <v>10172</v>
      </c>
      <c r="E770" s="126"/>
      <c r="F770" s="126"/>
      <c r="G770" s="126"/>
    </row>
    <row r="771" spans="1:7" x14ac:dyDescent="0.25">
      <c r="A771" s="126" t="s">
        <v>10163</v>
      </c>
      <c r="B771" s="126"/>
      <c r="C771" s="200" cm="1">
        <f t="array" ref="C771">IF(ROW() &lt; ROW(INDEX(institutions[resource_ID],ROWS(institutions[resource_ID]))), COUNTIF(INDEX(institutions[resource_ID],1):institutions[[#This Row],[resource_ID]],institutions[[#This Row],[resource_ID]]), "")</f>
        <v>3</v>
      </c>
      <c r="D771" s="126" t="s">
        <v>10173</v>
      </c>
      <c r="E771" s="126"/>
      <c r="F771" s="126"/>
      <c r="G771" s="126"/>
    </row>
    <row r="772" spans="1:7" x14ac:dyDescent="0.25">
      <c r="A772" s="126" t="s">
        <v>10163</v>
      </c>
      <c r="B772" s="126"/>
      <c r="C772" s="200" cm="1">
        <f t="array" ref="C772">IF(ROW() &lt; ROW(INDEX(institutions[resource_ID],ROWS(institutions[resource_ID]))), COUNTIF(INDEX(institutions[resource_ID],1):institutions[[#This Row],[resource_ID]],institutions[[#This Row],[resource_ID]]), "")</f>
        <v>4</v>
      </c>
      <c r="D772" s="126" t="s">
        <v>10174</v>
      </c>
      <c r="E772" s="126"/>
      <c r="F772" s="126"/>
      <c r="G772" s="126"/>
    </row>
    <row r="773" spans="1:7" x14ac:dyDescent="0.25">
      <c r="A773" s="126" t="s">
        <v>10163</v>
      </c>
      <c r="B773" s="126"/>
      <c r="C773" s="200" cm="1">
        <f t="array" ref="C773">IF(ROW() &lt; ROW(INDEX(institutions[resource_ID],ROWS(institutions[resource_ID]))), COUNTIF(INDEX(institutions[resource_ID],1):institutions[[#This Row],[resource_ID]],institutions[[#This Row],[resource_ID]]), "")</f>
        <v>5</v>
      </c>
      <c r="D773" s="126" t="s">
        <v>10175</v>
      </c>
      <c r="E773" s="126"/>
      <c r="F773" s="126"/>
      <c r="G773" s="126"/>
    </row>
    <row r="774" spans="1:7" x14ac:dyDescent="0.25">
      <c r="A774" s="126" t="s">
        <v>10163</v>
      </c>
      <c r="B774" s="126"/>
      <c r="C774" s="200" cm="1">
        <f t="array" ref="C774">IF(ROW() &lt; ROW(INDEX(institutions[resource_ID],ROWS(institutions[resource_ID]))), COUNTIF(INDEX(institutions[resource_ID],1):institutions[[#This Row],[resource_ID]],institutions[[#This Row],[resource_ID]]), "")</f>
        <v>6</v>
      </c>
      <c r="D774" s="126" t="s">
        <v>10176</v>
      </c>
      <c r="E774" s="126"/>
      <c r="F774" s="126"/>
      <c r="G774" s="126"/>
    </row>
    <row r="775" spans="1:7" x14ac:dyDescent="0.25">
      <c r="A775" s="126" t="s">
        <v>10163</v>
      </c>
      <c r="B775" s="126"/>
      <c r="C775" s="200" cm="1">
        <f t="array" ref="C775">IF(ROW() &lt; ROW(INDEX(institutions[resource_ID],ROWS(institutions[resource_ID]))), COUNTIF(INDEX(institutions[resource_ID],1):institutions[[#This Row],[resource_ID]],institutions[[#This Row],[resource_ID]]), "")</f>
        <v>7</v>
      </c>
      <c r="D775" s="126" t="s">
        <v>10177</v>
      </c>
      <c r="E775" s="126"/>
      <c r="F775" s="126"/>
      <c r="G775" s="126"/>
    </row>
    <row r="776" spans="1:7" x14ac:dyDescent="0.25">
      <c r="A776" s="126" t="s">
        <v>10163</v>
      </c>
      <c r="B776" s="126"/>
      <c r="C776" s="200" cm="1">
        <f t="array" ref="C776">IF(ROW() &lt; ROW(INDEX(institutions[resource_ID],ROWS(institutions[resource_ID]))), COUNTIF(INDEX(institutions[resource_ID],1):institutions[[#This Row],[resource_ID]],institutions[[#This Row],[resource_ID]]), "")</f>
        <v>8</v>
      </c>
      <c r="D776" s="126" t="s">
        <v>10178</v>
      </c>
      <c r="E776" s="126"/>
      <c r="F776" s="126"/>
      <c r="G776" s="126"/>
    </row>
    <row r="777" spans="1:7" x14ac:dyDescent="0.25">
      <c r="A777" s="126" t="s">
        <v>10163</v>
      </c>
      <c r="B777" s="126"/>
      <c r="C777" s="200" cm="1">
        <f t="array" ref="C777">IF(ROW() &lt; ROW(INDEX(institutions[resource_ID],ROWS(institutions[resource_ID]))), COUNTIF(INDEX(institutions[resource_ID],1):institutions[[#This Row],[resource_ID]],institutions[[#This Row],[resource_ID]]), "")</f>
        <v>9</v>
      </c>
      <c r="D777" s="126" t="s">
        <v>10179</v>
      </c>
      <c r="E777" s="126"/>
      <c r="F777" s="126"/>
      <c r="G777" s="126"/>
    </row>
    <row r="778" spans="1:7" x14ac:dyDescent="0.25">
      <c r="A778" s="126" t="s">
        <v>10163</v>
      </c>
      <c r="B778" s="126"/>
      <c r="C778" s="200" cm="1">
        <f t="array" ref="C778">IF(ROW() &lt; ROW(INDEX(institutions[resource_ID],ROWS(institutions[resource_ID]))), COUNTIF(INDEX(institutions[resource_ID],1):institutions[[#This Row],[resource_ID]],institutions[[#This Row],[resource_ID]]), "")</f>
        <v>10</v>
      </c>
      <c r="D778" s="126" t="s">
        <v>10180</v>
      </c>
      <c r="E778" s="126"/>
      <c r="F778" s="126"/>
      <c r="G778" s="126"/>
    </row>
    <row r="779" spans="1:7" x14ac:dyDescent="0.25">
      <c r="A779" s="126" t="s">
        <v>10164</v>
      </c>
      <c r="B779" s="126"/>
      <c r="C779" s="200" cm="1">
        <f t="array" ref="C779">IF(ROW() &lt; ROW(INDEX(institutions[resource_ID],ROWS(institutions[resource_ID]))), COUNTIF(INDEX(institutions[resource_ID],1):institutions[[#This Row],[resource_ID]],institutions[[#This Row],[resource_ID]]), "")</f>
        <v>1</v>
      </c>
      <c r="D779" s="126" t="s">
        <v>10171</v>
      </c>
      <c r="E779" s="126"/>
      <c r="F779" s="126"/>
      <c r="G779" s="126"/>
    </row>
    <row r="780" spans="1:7" x14ac:dyDescent="0.25">
      <c r="A780" s="126" t="s">
        <v>10164</v>
      </c>
      <c r="B780" s="126"/>
      <c r="C780" s="200" cm="1">
        <f t="array" ref="C780">IF(ROW() &lt; ROW(INDEX(institutions[resource_ID],ROWS(institutions[resource_ID]))), COUNTIF(INDEX(institutions[resource_ID],1):institutions[[#This Row],[resource_ID]],institutions[[#This Row],[resource_ID]]), "")</f>
        <v>2</v>
      </c>
      <c r="D780" s="126" t="s">
        <v>10172</v>
      </c>
      <c r="E780" s="126"/>
      <c r="F780" s="126"/>
      <c r="G780" s="126"/>
    </row>
    <row r="781" spans="1:7" x14ac:dyDescent="0.25">
      <c r="A781" s="126" t="s">
        <v>10164</v>
      </c>
      <c r="B781" s="126"/>
      <c r="C781" s="200" cm="1">
        <f t="array" ref="C781">IF(ROW() &lt; ROW(INDEX(institutions[resource_ID],ROWS(institutions[resource_ID]))), COUNTIF(INDEX(institutions[resource_ID],1):institutions[[#This Row],[resource_ID]],institutions[[#This Row],[resource_ID]]), "")</f>
        <v>3</v>
      </c>
      <c r="D781" s="126" t="s">
        <v>10173</v>
      </c>
      <c r="E781" s="126"/>
      <c r="F781" s="126"/>
      <c r="G781" s="126"/>
    </row>
    <row r="782" spans="1:7" x14ac:dyDescent="0.25">
      <c r="A782" s="126" t="s">
        <v>10164</v>
      </c>
      <c r="B782" s="126"/>
      <c r="C782" s="200" cm="1">
        <f t="array" ref="C782">IF(ROW() &lt; ROW(INDEX(institutions[resource_ID],ROWS(institutions[resource_ID]))), COUNTIF(INDEX(institutions[resource_ID],1):institutions[[#This Row],[resource_ID]],institutions[[#This Row],[resource_ID]]), "")</f>
        <v>4</v>
      </c>
      <c r="D782" s="126" t="s">
        <v>10174</v>
      </c>
      <c r="E782" s="126"/>
      <c r="F782" s="126"/>
      <c r="G782" s="126"/>
    </row>
    <row r="783" spans="1:7" x14ac:dyDescent="0.25">
      <c r="A783" s="126" t="s">
        <v>10164</v>
      </c>
      <c r="B783" s="126"/>
      <c r="C783" s="200" cm="1">
        <f t="array" ref="C783">IF(ROW() &lt; ROW(INDEX(institutions[resource_ID],ROWS(institutions[resource_ID]))), COUNTIF(INDEX(institutions[resource_ID],1):institutions[[#This Row],[resource_ID]],institutions[[#This Row],[resource_ID]]), "")</f>
        <v>5</v>
      </c>
      <c r="D783" s="126" t="s">
        <v>10175</v>
      </c>
      <c r="E783" s="126"/>
      <c r="F783" s="126"/>
      <c r="G783" s="126"/>
    </row>
    <row r="784" spans="1:7" x14ac:dyDescent="0.25">
      <c r="A784" s="126" t="s">
        <v>10164</v>
      </c>
      <c r="B784" s="126"/>
      <c r="C784" s="200" cm="1">
        <f t="array" ref="C784">IF(ROW() &lt; ROW(INDEX(institutions[resource_ID],ROWS(institutions[resource_ID]))), COUNTIF(INDEX(institutions[resource_ID],1):institutions[[#This Row],[resource_ID]],institutions[[#This Row],[resource_ID]]), "")</f>
        <v>6</v>
      </c>
      <c r="D784" s="126" t="s">
        <v>10176</v>
      </c>
      <c r="E784" s="126"/>
      <c r="F784" s="126"/>
      <c r="G784" s="126"/>
    </row>
    <row r="785" spans="1:7" x14ac:dyDescent="0.25">
      <c r="A785" s="126" t="s">
        <v>10164</v>
      </c>
      <c r="B785" s="126"/>
      <c r="C785" s="200" cm="1">
        <f t="array" ref="C785">IF(ROW() &lt; ROW(INDEX(institutions[resource_ID],ROWS(institutions[resource_ID]))), COUNTIF(INDEX(institutions[resource_ID],1):institutions[[#This Row],[resource_ID]],institutions[[#This Row],[resource_ID]]), "")</f>
        <v>7</v>
      </c>
      <c r="D785" s="126" t="s">
        <v>10177</v>
      </c>
      <c r="E785" s="126"/>
      <c r="F785" s="126"/>
      <c r="G785" s="126"/>
    </row>
    <row r="786" spans="1:7" x14ac:dyDescent="0.25">
      <c r="A786" s="126" t="s">
        <v>10164</v>
      </c>
      <c r="B786" s="126"/>
      <c r="C786" s="200" cm="1">
        <f t="array" ref="C786">IF(ROW() &lt; ROW(INDEX(institutions[resource_ID],ROWS(institutions[resource_ID]))), COUNTIF(INDEX(institutions[resource_ID],1):institutions[[#This Row],[resource_ID]],institutions[[#This Row],[resource_ID]]), "")</f>
        <v>8</v>
      </c>
      <c r="D786" s="126" t="s">
        <v>10178</v>
      </c>
      <c r="E786" s="126"/>
      <c r="F786" s="126"/>
      <c r="G786" s="126"/>
    </row>
    <row r="787" spans="1:7" x14ac:dyDescent="0.25">
      <c r="A787" s="126" t="s">
        <v>10164</v>
      </c>
      <c r="B787" s="126"/>
      <c r="C787" s="200" cm="1">
        <f t="array" ref="C787">IF(ROW() &lt; ROW(INDEX(institutions[resource_ID],ROWS(institutions[resource_ID]))), COUNTIF(INDEX(institutions[resource_ID],1):institutions[[#This Row],[resource_ID]],institutions[[#This Row],[resource_ID]]), "")</f>
        <v>9</v>
      </c>
      <c r="D787" s="126" t="s">
        <v>10179</v>
      </c>
      <c r="E787" s="126"/>
      <c r="F787" s="126"/>
      <c r="G787" s="126"/>
    </row>
    <row r="788" spans="1:7" x14ac:dyDescent="0.25">
      <c r="A788" s="126" t="s">
        <v>10164</v>
      </c>
      <c r="B788" s="126"/>
      <c r="C788" s="200" cm="1">
        <f t="array" ref="C788">IF(ROW() &lt; ROW(INDEX(institutions[resource_ID],ROWS(institutions[resource_ID]))), COUNTIF(INDEX(institutions[resource_ID],1):institutions[[#This Row],[resource_ID]],institutions[[#This Row],[resource_ID]]), "")</f>
        <v>10</v>
      </c>
      <c r="D788" s="126" t="s">
        <v>10180</v>
      </c>
      <c r="E788" s="126"/>
      <c r="F788" s="126"/>
      <c r="G788" s="126"/>
    </row>
    <row r="789" spans="1:7" x14ac:dyDescent="0.25">
      <c r="A789" s="126" t="s">
        <v>10165</v>
      </c>
      <c r="B789" s="126"/>
      <c r="C789" s="200" cm="1">
        <f t="array" ref="C789">IF(ROW() &lt; ROW(INDEX(institutions[resource_ID],ROWS(institutions[resource_ID]))), COUNTIF(INDEX(institutions[resource_ID],1):institutions[[#This Row],[resource_ID]],institutions[[#This Row],[resource_ID]]), "")</f>
        <v>1</v>
      </c>
      <c r="D789" s="126" t="s">
        <v>10171</v>
      </c>
      <c r="E789" s="126"/>
      <c r="F789" s="126"/>
      <c r="G789" s="126"/>
    </row>
    <row r="790" spans="1:7" x14ac:dyDescent="0.25">
      <c r="A790" s="126" t="s">
        <v>10165</v>
      </c>
      <c r="B790" s="126"/>
      <c r="C790" s="200" cm="1">
        <f t="array" ref="C790">IF(ROW() &lt; ROW(INDEX(institutions[resource_ID],ROWS(institutions[resource_ID]))), COUNTIF(INDEX(institutions[resource_ID],1):institutions[[#This Row],[resource_ID]],institutions[[#This Row],[resource_ID]]), "")</f>
        <v>2</v>
      </c>
      <c r="D790" s="126" t="s">
        <v>10172</v>
      </c>
      <c r="E790" s="126"/>
      <c r="F790" s="126"/>
      <c r="G790" s="126"/>
    </row>
    <row r="791" spans="1:7" x14ac:dyDescent="0.25">
      <c r="A791" s="126" t="s">
        <v>10165</v>
      </c>
      <c r="B791" s="126"/>
      <c r="C791" s="200" cm="1">
        <f t="array" ref="C791">IF(ROW() &lt; ROW(INDEX(institutions[resource_ID],ROWS(institutions[resource_ID]))), COUNTIF(INDEX(institutions[resource_ID],1):institutions[[#This Row],[resource_ID]],institutions[[#This Row],[resource_ID]]), "")</f>
        <v>3</v>
      </c>
      <c r="D791" s="126" t="s">
        <v>10173</v>
      </c>
      <c r="E791" s="126"/>
      <c r="F791" s="126"/>
      <c r="G791" s="126"/>
    </row>
    <row r="792" spans="1:7" x14ac:dyDescent="0.25">
      <c r="A792" s="126" t="s">
        <v>10165</v>
      </c>
      <c r="B792" s="126"/>
      <c r="C792" s="200" cm="1">
        <f t="array" ref="C792">IF(ROW() &lt; ROW(INDEX(institutions[resource_ID],ROWS(institutions[resource_ID]))), COUNTIF(INDEX(institutions[resource_ID],1):institutions[[#This Row],[resource_ID]],institutions[[#This Row],[resource_ID]]), "")</f>
        <v>4</v>
      </c>
      <c r="D792" s="126" t="s">
        <v>10174</v>
      </c>
      <c r="E792" s="126"/>
      <c r="F792" s="126"/>
      <c r="G792" s="126"/>
    </row>
    <row r="793" spans="1:7" x14ac:dyDescent="0.25">
      <c r="A793" s="126" t="s">
        <v>10165</v>
      </c>
      <c r="B793" s="126"/>
      <c r="C793" s="200" cm="1">
        <f t="array" ref="C793">IF(ROW() &lt; ROW(INDEX(institutions[resource_ID],ROWS(institutions[resource_ID]))), COUNTIF(INDEX(institutions[resource_ID],1):institutions[[#This Row],[resource_ID]],institutions[[#This Row],[resource_ID]]), "")</f>
        <v>5</v>
      </c>
      <c r="D793" s="126" t="s">
        <v>10175</v>
      </c>
      <c r="E793" s="126"/>
      <c r="F793" s="126"/>
      <c r="G793" s="126"/>
    </row>
    <row r="794" spans="1:7" x14ac:dyDescent="0.25">
      <c r="A794" s="126" t="s">
        <v>10165</v>
      </c>
      <c r="B794" s="126"/>
      <c r="C794" s="200" cm="1">
        <f t="array" ref="C794">IF(ROW() &lt; ROW(INDEX(institutions[resource_ID],ROWS(institutions[resource_ID]))), COUNTIF(INDEX(institutions[resource_ID],1):institutions[[#This Row],[resource_ID]],institutions[[#This Row],[resource_ID]]), "")</f>
        <v>6</v>
      </c>
      <c r="D794" s="126" t="s">
        <v>10176</v>
      </c>
      <c r="E794" s="126"/>
      <c r="F794" s="126"/>
      <c r="G794" s="126"/>
    </row>
    <row r="795" spans="1:7" x14ac:dyDescent="0.25">
      <c r="A795" s="126" t="s">
        <v>10165</v>
      </c>
      <c r="B795" s="126"/>
      <c r="C795" s="200" cm="1">
        <f t="array" ref="C795">IF(ROW() &lt; ROW(INDEX(institutions[resource_ID],ROWS(institutions[resource_ID]))), COUNTIF(INDEX(institutions[resource_ID],1):institutions[[#This Row],[resource_ID]],institutions[[#This Row],[resource_ID]]), "")</f>
        <v>7</v>
      </c>
      <c r="D795" s="126" t="s">
        <v>10177</v>
      </c>
      <c r="E795" s="126"/>
      <c r="F795" s="126"/>
      <c r="G795" s="126"/>
    </row>
    <row r="796" spans="1:7" x14ac:dyDescent="0.25">
      <c r="A796" s="126" t="s">
        <v>10165</v>
      </c>
      <c r="B796" s="126"/>
      <c r="C796" s="200" cm="1">
        <f t="array" ref="C796">IF(ROW() &lt; ROW(INDEX(institutions[resource_ID],ROWS(institutions[resource_ID]))), COUNTIF(INDEX(institutions[resource_ID],1):institutions[[#This Row],[resource_ID]],institutions[[#This Row],[resource_ID]]), "")</f>
        <v>8</v>
      </c>
      <c r="D796" s="126" t="s">
        <v>10178</v>
      </c>
      <c r="E796" s="126"/>
      <c r="F796" s="126"/>
      <c r="G796" s="126"/>
    </row>
    <row r="797" spans="1:7" x14ac:dyDescent="0.25">
      <c r="A797" s="126" t="s">
        <v>10165</v>
      </c>
      <c r="B797" s="126"/>
      <c r="C797" s="200" cm="1">
        <f t="array" ref="C797">IF(ROW() &lt; ROW(INDEX(institutions[resource_ID],ROWS(institutions[resource_ID]))), COUNTIF(INDEX(institutions[resource_ID],1):institutions[[#This Row],[resource_ID]],institutions[[#This Row],[resource_ID]]), "")</f>
        <v>9</v>
      </c>
      <c r="D797" s="126" t="s">
        <v>10179</v>
      </c>
      <c r="E797" s="126"/>
      <c r="F797" s="126"/>
      <c r="G797" s="126"/>
    </row>
    <row r="798" spans="1:7" x14ac:dyDescent="0.25">
      <c r="A798" s="126" t="s">
        <v>10165</v>
      </c>
      <c r="B798" s="126"/>
      <c r="C798" s="200" cm="1">
        <f t="array" ref="C798">IF(ROW() &lt; ROW(INDEX(institutions[resource_ID],ROWS(institutions[resource_ID]))), COUNTIF(INDEX(institutions[resource_ID],1):institutions[[#This Row],[resource_ID]],institutions[[#This Row],[resource_ID]]), "")</f>
        <v>10</v>
      </c>
      <c r="D798" s="126" t="s">
        <v>10180</v>
      </c>
      <c r="E798" s="126"/>
      <c r="F798" s="126"/>
      <c r="G798" s="126"/>
    </row>
    <row r="799" spans="1:7" x14ac:dyDescent="0.25">
      <c r="A799" s="126" t="s">
        <v>10214</v>
      </c>
      <c r="B799" s="126"/>
      <c r="C799" s="200" cm="1">
        <f t="array" ref="C799">IF(ROW() &lt; ROW(INDEX(institutions[resource_ID],ROWS(institutions[resource_ID]))), COUNTIF(INDEX(institutions[resource_ID],1):institutions[[#This Row],[resource_ID]],institutions[[#This Row],[resource_ID]]), "")</f>
        <v>1</v>
      </c>
      <c r="D799" s="126" t="s">
        <v>10171</v>
      </c>
      <c r="E799" s="126"/>
      <c r="F799" s="126"/>
      <c r="G799" s="126"/>
    </row>
    <row r="800" spans="1:7" x14ac:dyDescent="0.25">
      <c r="A800" s="126" t="s">
        <v>10214</v>
      </c>
      <c r="B800" s="126"/>
      <c r="C800" s="200" cm="1">
        <f t="array" ref="C800">IF(ROW() &lt; ROW(INDEX(institutions[resource_ID],ROWS(institutions[resource_ID]))), COUNTIF(INDEX(institutions[resource_ID],1):institutions[[#This Row],[resource_ID]],institutions[[#This Row],[resource_ID]]), "")</f>
        <v>2</v>
      </c>
      <c r="D800" s="126" t="s">
        <v>10172</v>
      </c>
      <c r="E800" s="126"/>
      <c r="F800" s="126"/>
      <c r="G800" s="126"/>
    </row>
    <row r="801" spans="1:7" x14ac:dyDescent="0.25">
      <c r="A801" s="126" t="s">
        <v>10214</v>
      </c>
      <c r="B801" s="126"/>
      <c r="C801" s="200" cm="1">
        <f t="array" ref="C801">IF(ROW() &lt; ROW(INDEX(institutions[resource_ID],ROWS(institutions[resource_ID]))), COUNTIF(INDEX(institutions[resource_ID],1):institutions[[#This Row],[resource_ID]],institutions[[#This Row],[resource_ID]]), "")</f>
        <v>3</v>
      </c>
      <c r="D801" s="126" t="s">
        <v>10173</v>
      </c>
      <c r="E801" s="126"/>
      <c r="F801" s="126"/>
      <c r="G801" s="126"/>
    </row>
    <row r="802" spans="1:7" x14ac:dyDescent="0.25">
      <c r="A802" s="126" t="s">
        <v>10214</v>
      </c>
      <c r="B802" s="126"/>
      <c r="C802" s="200" cm="1">
        <f t="array" ref="C802">IF(ROW() &lt; ROW(INDEX(institutions[resource_ID],ROWS(institutions[resource_ID]))), COUNTIF(INDEX(institutions[resource_ID],1):institutions[[#This Row],[resource_ID]],institutions[[#This Row],[resource_ID]]), "")</f>
        <v>4</v>
      </c>
      <c r="D802" s="126" t="s">
        <v>10174</v>
      </c>
      <c r="E802" s="126"/>
      <c r="F802" s="126"/>
      <c r="G802" s="126"/>
    </row>
    <row r="803" spans="1:7" x14ac:dyDescent="0.25">
      <c r="A803" s="126" t="s">
        <v>10214</v>
      </c>
      <c r="B803" s="126"/>
      <c r="C803" s="200" cm="1">
        <f t="array" ref="C803">IF(ROW() &lt; ROW(INDEX(institutions[resource_ID],ROWS(institutions[resource_ID]))), COUNTIF(INDEX(institutions[resource_ID],1):institutions[[#This Row],[resource_ID]],institutions[[#This Row],[resource_ID]]), "")</f>
        <v>5</v>
      </c>
      <c r="D803" s="126" t="s">
        <v>10175</v>
      </c>
      <c r="E803" s="126"/>
      <c r="F803" s="126"/>
      <c r="G803" s="126"/>
    </row>
    <row r="804" spans="1:7" x14ac:dyDescent="0.25">
      <c r="A804" s="126" t="s">
        <v>10214</v>
      </c>
      <c r="B804" s="126"/>
      <c r="C804" s="200" cm="1">
        <f t="array" ref="C804">IF(ROW() &lt; ROW(INDEX(institutions[resource_ID],ROWS(institutions[resource_ID]))), COUNTIF(INDEX(institutions[resource_ID],1):institutions[[#This Row],[resource_ID]],institutions[[#This Row],[resource_ID]]), "")</f>
        <v>6</v>
      </c>
      <c r="D804" s="126" t="s">
        <v>10176</v>
      </c>
      <c r="E804" s="126"/>
      <c r="F804" s="126"/>
      <c r="G804" s="126"/>
    </row>
    <row r="805" spans="1:7" x14ac:dyDescent="0.25">
      <c r="A805" s="126" t="s">
        <v>10214</v>
      </c>
      <c r="B805" s="126"/>
      <c r="C805" s="200" cm="1">
        <f t="array" ref="C805">IF(ROW() &lt; ROW(INDEX(institutions[resource_ID],ROWS(institutions[resource_ID]))), COUNTIF(INDEX(institutions[resource_ID],1):institutions[[#This Row],[resource_ID]],institutions[[#This Row],[resource_ID]]), "")</f>
        <v>7</v>
      </c>
      <c r="D805" s="126" t="s">
        <v>10177</v>
      </c>
      <c r="E805" s="126"/>
      <c r="F805" s="126"/>
      <c r="G805" s="126"/>
    </row>
    <row r="806" spans="1:7" x14ac:dyDescent="0.25">
      <c r="A806" s="126" t="s">
        <v>10214</v>
      </c>
      <c r="B806" s="126"/>
      <c r="C806" s="200" cm="1">
        <f t="array" ref="C806">IF(ROW() &lt; ROW(INDEX(institutions[resource_ID],ROWS(institutions[resource_ID]))), COUNTIF(INDEX(institutions[resource_ID],1):institutions[[#This Row],[resource_ID]],institutions[[#This Row],[resource_ID]]), "")</f>
        <v>8</v>
      </c>
      <c r="D806" s="126" t="s">
        <v>10178</v>
      </c>
      <c r="E806" s="126"/>
      <c r="F806" s="126"/>
      <c r="G806" s="126"/>
    </row>
    <row r="807" spans="1:7" x14ac:dyDescent="0.25">
      <c r="A807" s="126" t="s">
        <v>10214</v>
      </c>
      <c r="B807" s="126"/>
      <c r="C807" s="200" cm="1">
        <f t="array" ref="C807">IF(ROW() &lt; ROW(INDEX(institutions[resource_ID],ROWS(institutions[resource_ID]))), COUNTIF(INDEX(institutions[resource_ID],1):institutions[[#This Row],[resource_ID]],institutions[[#This Row],[resource_ID]]), "")</f>
        <v>9</v>
      </c>
      <c r="D807" s="126" t="s">
        <v>10179</v>
      </c>
      <c r="E807" s="126"/>
      <c r="F807" s="126"/>
      <c r="G807" s="126"/>
    </row>
    <row r="808" spans="1:7" x14ac:dyDescent="0.25">
      <c r="A808" s="126" t="s">
        <v>10214</v>
      </c>
      <c r="B808" s="126"/>
      <c r="C808" s="200" cm="1">
        <f t="array" ref="C808">IF(ROW() &lt; ROW(INDEX(institutions[resource_ID],ROWS(institutions[resource_ID]))), COUNTIF(INDEX(institutions[resource_ID],1):institutions[[#This Row],[resource_ID]],institutions[[#This Row],[resource_ID]]), "")</f>
        <v>10</v>
      </c>
      <c r="D808" s="126" t="s">
        <v>10180</v>
      </c>
      <c r="E808" s="126"/>
      <c r="F808" s="126"/>
      <c r="G808" s="126"/>
    </row>
    <row r="809" spans="1:7" x14ac:dyDescent="0.25">
      <c r="A809" s="126" t="s">
        <v>10215</v>
      </c>
      <c r="B809" s="126"/>
      <c r="C809" s="200" cm="1">
        <f t="array" ref="C809">IF(ROW() &lt; ROW(INDEX(institutions[resource_ID],ROWS(institutions[resource_ID]))), COUNTIF(INDEX(institutions[resource_ID],1):institutions[[#This Row],[resource_ID]],institutions[[#This Row],[resource_ID]]), "")</f>
        <v>1</v>
      </c>
      <c r="D809" s="126" t="s">
        <v>10171</v>
      </c>
      <c r="E809" s="126"/>
      <c r="F809" s="126"/>
      <c r="G809" s="126"/>
    </row>
    <row r="810" spans="1:7" x14ac:dyDescent="0.25">
      <c r="A810" s="126" t="s">
        <v>10215</v>
      </c>
      <c r="B810" s="126"/>
      <c r="C810" s="200" cm="1">
        <f t="array" ref="C810">IF(ROW() &lt; ROW(INDEX(institutions[resource_ID],ROWS(institutions[resource_ID]))), COUNTIF(INDEX(institutions[resource_ID],1):institutions[[#This Row],[resource_ID]],institutions[[#This Row],[resource_ID]]), "")</f>
        <v>2</v>
      </c>
      <c r="D810" s="126" t="s">
        <v>10172</v>
      </c>
      <c r="E810" s="126"/>
      <c r="F810" s="126"/>
      <c r="G810" s="126"/>
    </row>
    <row r="811" spans="1:7" x14ac:dyDescent="0.25">
      <c r="A811" s="126" t="s">
        <v>10215</v>
      </c>
      <c r="B811" s="126"/>
      <c r="C811" s="200" cm="1">
        <f t="array" ref="C811">IF(ROW() &lt; ROW(INDEX(institutions[resource_ID],ROWS(institutions[resource_ID]))), COUNTIF(INDEX(institutions[resource_ID],1):institutions[[#This Row],[resource_ID]],institutions[[#This Row],[resource_ID]]), "")</f>
        <v>3</v>
      </c>
      <c r="D811" s="126" t="s">
        <v>10173</v>
      </c>
      <c r="E811" s="126"/>
      <c r="F811" s="126"/>
      <c r="G811" s="126"/>
    </row>
    <row r="812" spans="1:7" x14ac:dyDescent="0.25">
      <c r="A812" s="126" t="s">
        <v>10215</v>
      </c>
      <c r="B812" s="126"/>
      <c r="C812" s="200" cm="1">
        <f t="array" ref="C812">IF(ROW() &lt; ROW(INDEX(institutions[resource_ID],ROWS(institutions[resource_ID]))), COUNTIF(INDEX(institutions[resource_ID],1):institutions[[#This Row],[resource_ID]],institutions[[#This Row],[resource_ID]]), "")</f>
        <v>4</v>
      </c>
      <c r="D812" s="126" t="s">
        <v>10174</v>
      </c>
      <c r="E812" s="126"/>
      <c r="F812" s="126"/>
      <c r="G812" s="126"/>
    </row>
    <row r="813" spans="1:7" x14ac:dyDescent="0.25">
      <c r="A813" s="126" t="s">
        <v>10215</v>
      </c>
      <c r="B813" s="126"/>
      <c r="C813" s="200" cm="1">
        <f t="array" ref="C813">IF(ROW() &lt; ROW(INDEX(institutions[resource_ID],ROWS(institutions[resource_ID]))), COUNTIF(INDEX(institutions[resource_ID],1):institutions[[#This Row],[resource_ID]],institutions[[#This Row],[resource_ID]]), "")</f>
        <v>5</v>
      </c>
      <c r="D813" s="126" t="s">
        <v>10175</v>
      </c>
      <c r="E813" s="126"/>
      <c r="F813" s="126"/>
      <c r="G813" s="126"/>
    </row>
    <row r="814" spans="1:7" x14ac:dyDescent="0.25">
      <c r="A814" s="126" t="s">
        <v>10215</v>
      </c>
      <c r="B814" s="126"/>
      <c r="C814" s="200" cm="1">
        <f t="array" ref="C814">IF(ROW() &lt; ROW(INDEX(institutions[resource_ID],ROWS(institutions[resource_ID]))), COUNTIF(INDEX(institutions[resource_ID],1):institutions[[#This Row],[resource_ID]],institutions[[#This Row],[resource_ID]]), "")</f>
        <v>6</v>
      </c>
      <c r="D814" s="126" t="s">
        <v>10176</v>
      </c>
      <c r="E814" s="126"/>
      <c r="F814" s="126"/>
      <c r="G814" s="126"/>
    </row>
    <row r="815" spans="1:7" x14ac:dyDescent="0.25">
      <c r="A815" s="126" t="s">
        <v>10215</v>
      </c>
      <c r="B815" s="126"/>
      <c r="C815" s="200" cm="1">
        <f t="array" ref="C815">IF(ROW() &lt; ROW(INDEX(institutions[resource_ID],ROWS(institutions[resource_ID]))), COUNTIF(INDEX(institutions[resource_ID],1):institutions[[#This Row],[resource_ID]],institutions[[#This Row],[resource_ID]]), "")</f>
        <v>7</v>
      </c>
      <c r="D815" s="126" t="s">
        <v>10177</v>
      </c>
      <c r="E815" s="126"/>
      <c r="F815" s="126"/>
      <c r="G815" s="126"/>
    </row>
    <row r="816" spans="1:7" x14ac:dyDescent="0.25">
      <c r="A816" s="126" t="s">
        <v>10215</v>
      </c>
      <c r="B816" s="126"/>
      <c r="C816" s="200" cm="1">
        <f t="array" ref="C816">IF(ROW() &lt; ROW(INDEX(institutions[resource_ID],ROWS(institutions[resource_ID]))), COUNTIF(INDEX(institutions[resource_ID],1):institutions[[#This Row],[resource_ID]],institutions[[#This Row],[resource_ID]]), "")</f>
        <v>8</v>
      </c>
      <c r="D816" s="126" t="s">
        <v>10178</v>
      </c>
      <c r="E816" s="126"/>
      <c r="F816" s="126"/>
      <c r="G816" s="126"/>
    </row>
    <row r="817" spans="1:7" x14ac:dyDescent="0.25">
      <c r="A817" s="126" t="s">
        <v>10215</v>
      </c>
      <c r="B817" s="126"/>
      <c r="C817" s="200" cm="1">
        <f t="array" ref="C817">IF(ROW() &lt; ROW(INDEX(institutions[resource_ID],ROWS(institutions[resource_ID]))), COUNTIF(INDEX(institutions[resource_ID],1):institutions[[#This Row],[resource_ID]],institutions[[#This Row],[resource_ID]]), "")</f>
        <v>9</v>
      </c>
      <c r="D817" s="126" t="s">
        <v>10179</v>
      </c>
      <c r="E817" s="126"/>
      <c r="F817" s="126"/>
      <c r="G817" s="126"/>
    </row>
    <row r="818" spans="1:7" x14ac:dyDescent="0.25">
      <c r="A818" s="126" t="s">
        <v>10215</v>
      </c>
      <c r="B818" s="126"/>
      <c r="C818" s="200" cm="1">
        <f t="array" ref="C818">IF(ROW() &lt; ROW(INDEX(institutions[resource_ID],ROWS(institutions[resource_ID]))), COUNTIF(INDEX(institutions[resource_ID],1):institutions[[#This Row],[resource_ID]],institutions[[#This Row],[resource_ID]]), "")</f>
        <v>10</v>
      </c>
      <c r="D818" s="126" t="s">
        <v>10180</v>
      </c>
      <c r="E818" s="126"/>
      <c r="F818" s="126"/>
      <c r="G818" s="126"/>
    </row>
    <row r="819" spans="1:7" x14ac:dyDescent="0.25">
      <c r="A819" s="126" t="s">
        <v>10216</v>
      </c>
      <c r="B819" s="126"/>
      <c r="C819" s="200" cm="1">
        <f t="array" ref="C819">IF(ROW() &lt; ROW(INDEX(institutions[resource_ID],ROWS(institutions[resource_ID]))), COUNTIF(INDEX(institutions[resource_ID],1):institutions[[#This Row],[resource_ID]],institutions[[#This Row],[resource_ID]]), "")</f>
        <v>1</v>
      </c>
      <c r="D819" s="126" t="s">
        <v>10171</v>
      </c>
      <c r="E819" s="126"/>
      <c r="F819" s="126"/>
      <c r="G819" s="126"/>
    </row>
    <row r="820" spans="1:7" x14ac:dyDescent="0.25">
      <c r="A820" s="126" t="s">
        <v>10216</v>
      </c>
      <c r="B820" s="126"/>
      <c r="C820" s="200" cm="1">
        <f t="array" ref="C820">IF(ROW() &lt; ROW(INDEX(institutions[resource_ID],ROWS(institutions[resource_ID]))), COUNTIF(INDEX(institutions[resource_ID],1):institutions[[#This Row],[resource_ID]],institutions[[#This Row],[resource_ID]]), "")</f>
        <v>2</v>
      </c>
      <c r="D820" s="126" t="s">
        <v>10172</v>
      </c>
      <c r="E820" s="126"/>
      <c r="F820" s="126"/>
      <c r="G820" s="126"/>
    </row>
    <row r="821" spans="1:7" x14ac:dyDescent="0.25">
      <c r="A821" s="126" t="s">
        <v>10216</v>
      </c>
      <c r="B821" s="126"/>
      <c r="C821" s="200" cm="1">
        <f t="array" ref="C821">IF(ROW() &lt; ROW(INDEX(institutions[resource_ID],ROWS(institutions[resource_ID]))), COUNTIF(INDEX(institutions[resource_ID],1):institutions[[#This Row],[resource_ID]],institutions[[#This Row],[resource_ID]]), "")</f>
        <v>3</v>
      </c>
      <c r="D821" s="126" t="s">
        <v>10173</v>
      </c>
      <c r="E821" s="126"/>
      <c r="F821" s="126"/>
      <c r="G821" s="126"/>
    </row>
    <row r="822" spans="1:7" x14ac:dyDescent="0.25">
      <c r="A822" s="126" t="s">
        <v>10216</v>
      </c>
      <c r="B822" s="126"/>
      <c r="C822" s="200" cm="1">
        <f t="array" ref="C822">IF(ROW() &lt; ROW(INDEX(institutions[resource_ID],ROWS(institutions[resource_ID]))), COUNTIF(INDEX(institutions[resource_ID],1):institutions[[#This Row],[resource_ID]],institutions[[#This Row],[resource_ID]]), "")</f>
        <v>4</v>
      </c>
      <c r="D822" s="126" t="s">
        <v>10174</v>
      </c>
      <c r="E822" s="126"/>
      <c r="F822" s="126"/>
      <c r="G822" s="126"/>
    </row>
    <row r="823" spans="1:7" x14ac:dyDescent="0.25">
      <c r="A823" s="126" t="s">
        <v>10216</v>
      </c>
      <c r="B823" s="126"/>
      <c r="C823" s="200" cm="1">
        <f t="array" ref="C823">IF(ROW() &lt; ROW(INDEX(institutions[resource_ID],ROWS(institutions[resource_ID]))), COUNTIF(INDEX(institutions[resource_ID],1):institutions[[#This Row],[resource_ID]],institutions[[#This Row],[resource_ID]]), "")</f>
        <v>5</v>
      </c>
      <c r="D823" s="126" t="s">
        <v>10175</v>
      </c>
      <c r="E823" s="126"/>
      <c r="F823" s="126"/>
      <c r="G823" s="126"/>
    </row>
    <row r="824" spans="1:7" x14ac:dyDescent="0.25">
      <c r="A824" s="126" t="s">
        <v>10216</v>
      </c>
      <c r="B824" s="126"/>
      <c r="C824" s="200" cm="1">
        <f t="array" ref="C824">IF(ROW() &lt; ROW(INDEX(institutions[resource_ID],ROWS(institutions[resource_ID]))), COUNTIF(INDEX(institutions[resource_ID],1):institutions[[#This Row],[resource_ID]],institutions[[#This Row],[resource_ID]]), "")</f>
        <v>6</v>
      </c>
      <c r="D824" s="126" t="s">
        <v>10176</v>
      </c>
      <c r="E824" s="126"/>
      <c r="F824" s="126"/>
      <c r="G824" s="126"/>
    </row>
    <row r="825" spans="1:7" x14ac:dyDescent="0.25">
      <c r="A825" s="126" t="s">
        <v>10216</v>
      </c>
      <c r="B825" s="126"/>
      <c r="C825" s="200" cm="1">
        <f t="array" ref="C825">IF(ROW() &lt; ROW(INDEX(institutions[resource_ID],ROWS(institutions[resource_ID]))), COUNTIF(INDEX(institutions[resource_ID],1):institutions[[#This Row],[resource_ID]],institutions[[#This Row],[resource_ID]]), "")</f>
        <v>7</v>
      </c>
      <c r="D825" s="126" t="s">
        <v>10177</v>
      </c>
      <c r="E825" s="126"/>
      <c r="F825" s="126"/>
      <c r="G825" s="126"/>
    </row>
    <row r="826" spans="1:7" x14ac:dyDescent="0.25">
      <c r="A826" s="126" t="s">
        <v>10216</v>
      </c>
      <c r="B826" s="126"/>
      <c r="C826" s="200" cm="1">
        <f t="array" ref="C826">IF(ROW() &lt; ROW(INDEX(institutions[resource_ID],ROWS(institutions[resource_ID]))), COUNTIF(INDEX(institutions[resource_ID],1):institutions[[#This Row],[resource_ID]],institutions[[#This Row],[resource_ID]]), "")</f>
        <v>8</v>
      </c>
      <c r="D826" s="126" t="s">
        <v>10178</v>
      </c>
      <c r="E826" s="126"/>
      <c r="F826" s="126"/>
      <c r="G826" s="126"/>
    </row>
    <row r="827" spans="1:7" x14ac:dyDescent="0.25">
      <c r="A827" s="126" t="s">
        <v>10216</v>
      </c>
      <c r="B827" s="126"/>
      <c r="C827" s="200" cm="1">
        <f t="array" ref="C827">IF(ROW() &lt; ROW(INDEX(institutions[resource_ID],ROWS(institutions[resource_ID]))), COUNTIF(INDEX(institutions[resource_ID],1):institutions[[#This Row],[resource_ID]],institutions[[#This Row],[resource_ID]]), "")</f>
        <v>9</v>
      </c>
      <c r="D827" s="126" t="s">
        <v>10179</v>
      </c>
      <c r="E827" s="126"/>
      <c r="F827" s="126"/>
      <c r="G827" s="126"/>
    </row>
    <row r="828" spans="1:7" x14ac:dyDescent="0.25">
      <c r="A828" s="126" t="s">
        <v>10216</v>
      </c>
      <c r="B828" s="126"/>
      <c r="C828" s="200" cm="1">
        <f t="array" ref="C828">IF(ROW() &lt; ROW(INDEX(institutions[resource_ID],ROWS(institutions[resource_ID]))), COUNTIF(INDEX(institutions[resource_ID],1):institutions[[#This Row],[resource_ID]],institutions[[#This Row],[resource_ID]]), "")</f>
        <v>10</v>
      </c>
      <c r="D828" s="126" t="s">
        <v>10180</v>
      </c>
      <c r="E828" s="126"/>
      <c r="F828" s="126"/>
      <c r="G828" s="126"/>
    </row>
    <row r="829" spans="1:7" x14ac:dyDescent="0.25">
      <c r="A829" s="126" t="s">
        <v>10217</v>
      </c>
      <c r="B829" s="126"/>
      <c r="C829" s="200" cm="1">
        <f t="array" ref="C829">IF(ROW() &lt; ROW(INDEX(institutions[resource_ID],ROWS(institutions[resource_ID]))), COUNTIF(INDEX(institutions[resource_ID],1):institutions[[#This Row],[resource_ID]],institutions[[#This Row],[resource_ID]]), "")</f>
        <v>1</v>
      </c>
      <c r="D829" s="126" t="s">
        <v>10171</v>
      </c>
      <c r="E829" s="126"/>
      <c r="F829" s="126"/>
      <c r="G829" s="126"/>
    </row>
    <row r="830" spans="1:7" x14ac:dyDescent="0.25">
      <c r="A830" s="126" t="s">
        <v>10217</v>
      </c>
      <c r="B830" s="126"/>
      <c r="C830" s="200" cm="1">
        <f t="array" ref="C830">IF(ROW() &lt; ROW(INDEX(institutions[resource_ID],ROWS(institutions[resource_ID]))), COUNTIF(INDEX(institutions[resource_ID],1):institutions[[#This Row],[resource_ID]],institutions[[#This Row],[resource_ID]]), "")</f>
        <v>2</v>
      </c>
      <c r="D830" s="126" t="s">
        <v>10172</v>
      </c>
      <c r="E830" s="126"/>
      <c r="F830" s="126"/>
      <c r="G830" s="126"/>
    </row>
    <row r="831" spans="1:7" x14ac:dyDescent="0.25">
      <c r="A831" s="126" t="s">
        <v>10217</v>
      </c>
      <c r="B831" s="126"/>
      <c r="C831" s="200" cm="1">
        <f t="array" ref="C831">IF(ROW() &lt; ROW(INDEX(institutions[resource_ID],ROWS(institutions[resource_ID]))), COUNTIF(INDEX(institutions[resource_ID],1):institutions[[#This Row],[resource_ID]],institutions[[#This Row],[resource_ID]]), "")</f>
        <v>3</v>
      </c>
      <c r="D831" s="126" t="s">
        <v>10173</v>
      </c>
      <c r="E831" s="126"/>
      <c r="F831" s="126"/>
      <c r="G831" s="126"/>
    </row>
    <row r="832" spans="1:7" x14ac:dyDescent="0.25">
      <c r="A832" s="126" t="s">
        <v>10217</v>
      </c>
      <c r="B832" s="126"/>
      <c r="C832" s="200" cm="1">
        <f t="array" ref="C832">IF(ROW() &lt; ROW(INDEX(institutions[resource_ID],ROWS(institutions[resource_ID]))), COUNTIF(INDEX(institutions[resource_ID],1):institutions[[#This Row],[resource_ID]],institutions[[#This Row],[resource_ID]]), "")</f>
        <v>4</v>
      </c>
      <c r="D832" s="126" t="s">
        <v>10174</v>
      </c>
      <c r="E832" s="126"/>
      <c r="F832" s="126"/>
      <c r="G832" s="126"/>
    </row>
    <row r="833" spans="1:7" x14ac:dyDescent="0.25">
      <c r="A833" s="126" t="s">
        <v>10217</v>
      </c>
      <c r="B833" s="126"/>
      <c r="C833" s="200" cm="1">
        <f t="array" ref="C833">IF(ROW() &lt; ROW(INDEX(institutions[resource_ID],ROWS(institutions[resource_ID]))), COUNTIF(INDEX(institutions[resource_ID],1):institutions[[#This Row],[resource_ID]],institutions[[#This Row],[resource_ID]]), "")</f>
        <v>5</v>
      </c>
      <c r="D833" s="126" t="s">
        <v>10175</v>
      </c>
      <c r="E833" s="126"/>
      <c r="F833" s="126"/>
      <c r="G833" s="126"/>
    </row>
    <row r="834" spans="1:7" x14ac:dyDescent="0.25">
      <c r="A834" s="126" t="s">
        <v>10217</v>
      </c>
      <c r="B834" s="126"/>
      <c r="C834" s="200" cm="1">
        <f t="array" ref="C834">IF(ROW() &lt; ROW(INDEX(institutions[resource_ID],ROWS(institutions[resource_ID]))), COUNTIF(INDEX(institutions[resource_ID],1):institutions[[#This Row],[resource_ID]],institutions[[#This Row],[resource_ID]]), "")</f>
        <v>6</v>
      </c>
      <c r="D834" s="126" t="s">
        <v>10176</v>
      </c>
      <c r="E834" s="126"/>
      <c r="F834" s="126"/>
      <c r="G834" s="126"/>
    </row>
    <row r="835" spans="1:7" x14ac:dyDescent="0.25">
      <c r="A835" s="126" t="s">
        <v>10217</v>
      </c>
      <c r="B835" s="126"/>
      <c r="C835" s="200" cm="1">
        <f t="array" ref="C835">IF(ROW() &lt; ROW(INDEX(institutions[resource_ID],ROWS(institutions[resource_ID]))), COUNTIF(INDEX(institutions[resource_ID],1):institutions[[#This Row],[resource_ID]],institutions[[#This Row],[resource_ID]]), "")</f>
        <v>7</v>
      </c>
      <c r="D835" s="126" t="s">
        <v>10177</v>
      </c>
      <c r="E835" s="126"/>
      <c r="F835" s="126"/>
      <c r="G835" s="126"/>
    </row>
    <row r="836" spans="1:7" x14ac:dyDescent="0.25">
      <c r="A836" s="126" t="s">
        <v>10217</v>
      </c>
      <c r="B836" s="126"/>
      <c r="C836" s="200" cm="1">
        <f t="array" ref="C836">IF(ROW() &lt; ROW(INDEX(institutions[resource_ID],ROWS(institutions[resource_ID]))), COUNTIF(INDEX(institutions[resource_ID],1):institutions[[#This Row],[resource_ID]],institutions[[#This Row],[resource_ID]]), "")</f>
        <v>8</v>
      </c>
      <c r="D836" s="126" t="s">
        <v>10178</v>
      </c>
      <c r="E836" s="126"/>
      <c r="F836" s="126"/>
      <c r="G836" s="126"/>
    </row>
    <row r="837" spans="1:7" x14ac:dyDescent="0.25">
      <c r="A837" s="126" t="s">
        <v>10217</v>
      </c>
      <c r="B837" s="126"/>
      <c r="C837" s="200" cm="1">
        <f t="array" ref="C837">IF(ROW() &lt; ROW(INDEX(institutions[resource_ID],ROWS(institutions[resource_ID]))), COUNTIF(INDEX(institutions[resource_ID],1):institutions[[#This Row],[resource_ID]],institutions[[#This Row],[resource_ID]]), "")</f>
        <v>9</v>
      </c>
      <c r="D837" s="126" t="s">
        <v>10179</v>
      </c>
      <c r="E837" s="126"/>
      <c r="F837" s="126"/>
      <c r="G837" s="126"/>
    </row>
    <row r="838" spans="1:7" x14ac:dyDescent="0.25">
      <c r="A838" s="126" t="s">
        <v>10217</v>
      </c>
      <c r="B838" s="126"/>
      <c r="C838" s="200" cm="1">
        <f t="array" ref="C838">IF(ROW() &lt; ROW(INDEX(institutions[resource_ID],ROWS(institutions[resource_ID]))), COUNTIF(INDEX(institutions[resource_ID],1):institutions[[#This Row],[resource_ID]],institutions[[#This Row],[resource_ID]]), "")</f>
        <v>10</v>
      </c>
      <c r="D838" s="126" t="s">
        <v>10180</v>
      </c>
      <c r="E838" s="126"/>
      <c r="F838" s="126"/>
      <c r="G838" s="126"/>
    </row>
    <row r="839" spans="1:7" x14ac:dyDescent="0.25">
      <c r="A839" s="126" t="s">
        <v>10218</v>
      </c>
      <c r="B839" s="126"/>
      <c r="C839" s="200" cm="1">
        <f t="array" ref="C839">IF(ROW() &lt; ROW(INDEX(institutions[resource_ID],ROWS(institutions[resource_ID]))), COUNTIF(INDEX(institutions[resource_ID],1):institutions[[#This Row],[resource_ID]],institutions[[#This Row],[resource_ID]]), "")</f>
        <v>1</v>
      </c>
      <c r="D839" s="126" t="s">
        <v>10171</v>
      </c>
      <c r="E839" s="126"/>
      <c r="F839" s="126"/>
      <c r="G839" s="126"/>
    </row>
    <row r="840" spans="1:7" x14ac:dyDescent="0.25">
      <c r="A840" s="126" t="s">
        <v>10218</v>
      </c>
      <c r="B840" s="126"/>
      <c r="C840" s="200" cm="1">
        <f t="array" ref="C840">IF(ROW() &lt; ROW(INDEX(institutions[resource_ID],ROWS(institutions[resource_ID]))), COUNTIF(INDEX(institutions[resource_ID],1):institutions[[#This Row],[resource_ID]],institutions[[#This Row],[resource_ID]]), "")</f>
        <v>2</v>
      </c>
      <c r="D840" s="126" t="s">
        <v>10172</v>
      </c>
      <c r="E840" s="126"/>
      <c r="F840" s="126"/>
      <c r="G840" s="126"/>
    </row>
    <row r="841" spans="1:7" x14ac:dyDescent="0.25">
      <c r="A841" s="126" t="s">
        <v>10218</v>
      </c>
      <c r="B841" s="126"/>
      <c r="C841" s="200" cm="1">
        <f t="array" ref="C841">IF(ROW() &lt; ROW(INDEX(institutions[resource_ID],ROWS(institutions[resource_ID]))), COUNTIF(INDEX(institutions[resource_ID],1):institutions[[#This Row],[resource_ID]],institutions[[#This Row],[resource_ID]]), "")</f>
        <v>3</v>
      </c>
      <c r="D841" s="126" t="s">
        <v>10173</v>
      </c>
      <c r="E841" s="126"/>
      <c r="F841" s="126"/>
      <c r="G841" s="126"/>
    </row>
    <row r="842" spans="1:7" x14ac:dyDescent="0.25">
      <c r="A842" s="126" t="s">
        <v>10218</v>
      </c>
      <c r="B842" s="126"/>
      <c r="C842" s="200" cm="1">
        <f t="array" ref="C842">IF(ROW() &lt; ROW(INDEX(institutions[resource_ID],ROWS(institutions[resource_ID]))), COUNTIF(INDEX(institutions[resource_ID],1):institutions[[#This Row],[resource_ID]],institutions[[#This Row],[resource_ID]]), "")</f>
        <v>4</v>
      </c>
      <c r="D842" s="126" t="s">
        <v>10174</v>
      </c>
      <c r="E842" s="126"/>
      <c r="F842" s="126"/>
      <c r="G842" s="126"/>
    </row>
    <row r="843" spans="1:7" x14ac:dyDescent="0.25">
      <c r="A843" s="126" t="s">
        <v>10218</v>
      </c>
      <c r="B843" s="126"/>
      <c r="C843" s="200" cm="1">
        <f t="array" ref="C843">IF(ROW() &lt; ROW(INDEX(institutions[resource_ID],ROWS(institutions[resource_ID]))), COUNTIF(INDEX(institutions[resource_ID],1):institutions[[#This Row],[resource_ID]],institutions[[#This Row],[resource_ID]]), "")</f>
        <v>5</v>
      </c>
      <c r="D843" s="126" t="s">
        <v>10175</v>
      </c>
      <c r="E843" s="126"/>
      <c r="F843" s="126"/>
      <c r="G843" s="126"/>
    </row>
    <row r="844" spans="1:7" x14ac:dyDescent="0.25">
      <c r="A844" s="126" t="s">
        <v>10218</v>
      </c>
      <c r="B844" s="126"/>
      <c r="C844" s="200" cm="1">
        <f t="array" ref="C844">IF(ROW() &lt; ROW(INDEX(institutions[resource_ID],ROWS(institutions[resource_ID]))), COUNTIF(INDEX(institutions[resource_ID],1):institutions[[#This Row],[resource_ID]],institutions[[#This Row],[resource_ID]]), "")</f>
        <v>6</v>
      </c>
      <c r="D844" s="126" t="s">
        <v>10176</v>
      </c>
      <c r="E844" s="126"/>
      <c r="F844" s="126"/>
      <c r="G844" s="126"/>
    </row>
    <row r="845" spans="1:7" x14ac:dyDescent="0.25">
      <c r="A845" s="126" t="s">
        <v>10218</v>
      </c>
      <c r="B845" s="126"/>
      <c r="C845" s="200" cm="1">
        <f t="array" ref="C845">IF(ROW() &lt; ROW(INDEX(institutions[resource_ID],ROWS(institutions[resource_ID]))), COUNTIF(INDEX(institutions[resource_ID],1):institutions[[#This Row],[resource_ID]],institutions[[#This Row],[resource_ID]]), "")</f>
        <v>7</v>
      </c>
      <c r="D845" s="126" t="s">
        <v>10177</v>
      </c>
      <c r="E845" s="126"/>
      <c r="F845" s="126"/>
      <c r="G845" s="126"/>
    </row>
    <row r="846" spans="1:7" x14ac:dyDescent="0.25">
      <c r="A846" s="126" t="s">
        <v>10218</v>
      </c>
      <c r="B846" s="126"/>
      <c r="C846" s="200" cm="1">
        <f t="array" ref="C846">IF(ROW() &lt; ROW(INDEX(institutions[resource_ID],ROWS(institutions[resource_ID]))), COUNTIF(INDEX(institutions[resource_ID],1):institutions[[#This Row],[resource_ID]],institutions[[#This Row],[resource_ID]]), "")</f>
        <v>8</v>
      </c>
      <c r="D846" s="126" t="s">
        <v>10178</v>
      </c>
      <c r="E846" s="126"/>
      <c r="F846" s="126"/>
      <c r="G846" s="126"/>
    </row>
    <row r="847" spans="1:7" x14ac:dyDescent="0.25">
      <c r="A847" s="126" t="s">
        <v>10218</v>
      </c>
      <c r="B847" s="126"/>
      <c r="C847" s="200" cm="1">
        <f t="array" ref="C847">IF(ROW() &lt; ROW(INDEX(institutions[resource_ID],ROWS(institutions[resource_ID]))), COUNTIF(INDEX(institutions[resource_ID],1):institutions[[#This Row],[resource_ID]],institutions[[#This Row],[resource_ID]]), "")</f>
        <v>9</v>
      </c>
      <c r="D847" s="126" t="s">
        <v>10179</v>
      </c>
      <c r="E847" s="126"/>
      <c r="F847" s="126"/>
      <c r="G847" s="126"/>
    </row>
    <row r="848" spans="1:7" x14ac:dyDescent="0.25">
      <c r="A848" s="126" t="s">
        <v>10218</v>
      </c>
      <c r="B848" s="126"/>
      <c r="C848" s="200" cm="1">
        <f t="array" ref="C848">IF(ROW() &lt; ROW(INDEX(institutions[resource_ID],ROWS(institutions[resource_ID]))), COUNTIF(INDEX(institutions[resource_ID],1):institutions[[#This Row],[resource_ID]],institutions[[#This Row],[resource_ID]]), "")</f>
        <v>10</v>
      </c>
      <c r="D848" s="126" t="s">
        <v>10180</v>
      </c>
      <c r="E848" s="126"/>
      <c r="F848" s="126"/>
      <c r="G848" s="126"/>
    </row>
    <row r="849" spans="1:7" x14ac:dyDescent="0.25">
      <c r="A849" s="126" t="s">
        <v>10219</v>
      </c>
      <c r="B849" s="126"/>
      <c r="C849" s="200" cm="1">
        <f t="array" ref="C849">IF(ROW() &lt; ROW(INDEX(institutions[resource_ID],ROWS(institutions[resource_ID]))), COUNTIF(INDEX(institutions[resource_ID],1):institutions[[#This Row],[resource_ID]],institutions[[#This Row],[resource_ID]]), "")</f>
        <v>1</v>
      </c>
      <c r="D849" s="126" t="s">
        <v>10171</v>
      </c>
      <c r="E849" s="126"/>
      <c r="F849" s="126"/>
      <c r="G849" s="126"/>
    </row>
    <row r="850" spans="1:7" x14ac:dyDescent="0.25">
      <c r="A850" s="126" t="s">
        <v>10219</v>
      </c>
      <c r="B850" s="126"/>
      <c r="C850" s="200" cm="1">
        <f t="array" ref="C850">IF(ROW() &lt; ROW(INDEX(institutions[resource_ID],ROWS(institutions[resource_ID]))), COUNTIF(INDEX(institutions[resource_ID],1):institutions[[#This Row],[resource_ID]],institutions[[#This Row],[resource_ID]]), "")</f>
        <v>2</v>
      </c>
      <c r="D850" s="126" t="s">
        <v>10172</v>
      </c>
      <c r="E850" s="126"/>
      <c r="F850" s="126"/>
      <c r="G850" s="126"/>
    </row>
    <row r="851" spans="1:7" x14ac:dyDescent="0.25">
      <c r="A851" s="126" t="s">
        <v>10219</v>
      </c>
      <c r="B851" s="126"/>
      <c r="C851" s="200" cm="1">
        <f t="array" ref="C851">IF(ROW() &lt; ROW(INDEX(institutions[resource_ID],ROWS(institutions[resource_ID]))), COUNTIF(INDEX(institutions[resource_ID],1):institutions[[#This Row],[resource_ID]],institutions[[#This Row],[resource_ID]]), "")</f>
        <v>3</v>
      </c>
      <c r="D851" s="126" t="s">
        <v>10173</v>
      </c>
      <c r="E851" s="126"/>
      <c r="F851" s="126"/>
      <c r="G851" s="126"/>
    </row>
    <row r="852" spans="1:7" x14ac:dyDescent="0.25">
      <c r="A852" s="126" t="s">
        <v>10219</v>
      </c>
      <c r="B852" s="126"/>
      <c r="C852" s="200" cm="1">
        <f t="array" ref="C852">IF(ROW() &lt; ROW(INDEX(institutions[resource_ID],ROWS(institutions[resource_ID]))), COUNTIF(INDEX(institutions[resource_ID],1):institutions[[#This Row],[resource_ID]],institutions[[#This Row],[resource_ID]]), "")</f>
        <v>4</v>
      </c>
      <c r="D852" s="126" t="s">
        <v>10174</v>
      </c>
      <c r="E852" s="126"/>
      <c r="F852" s="126"/>
      <c r="G852" s="126"/>
    </row>
    <row r="853" spans="1:7" x14ac:dyDescent="0.25">
      <c r="A853" s="126" t="s">
        <v>10219</v>
      </c>
      <c r="B853" s="126"/>
      <c r="C853" s="200" cm="1">
        <f t="array" ref="C853">IF(ROW() &lt; ROW(INDEX(institutions[resource_ID],ROWS(institutions[resource_ID]))), COUNTIF(INDEX(institutions[resource_ID],1):institutions[[#This Row],[resource_ID]],institutions[[#This Row],[resource_ID]]), "")</f>
        <v>5</v>
      </c>
      <c r="D853" s="126" t="s">
        <v>10175</v>
      </c>
      <c r="E853" s="126"/>
      <c r="F853" s="126"/>
      <c r="G853" s="126"/>
    </row>
    <row r="854" spans="1:7" x14ac:dyDescent="0.25">
      <c r="A854" s="126" t="s">
        <v>10219</v>
      </c>
      <c r="B854" s="126"/>
      <c r="C854" s="200" cm="1">
        <f t="array" ref="C854">IF(ROW() &lt; ROW(INDEX(institutions[resource_ID],ROWS(institutions[resource_ID]))), COUNTIF(INDEX(institutions[resource_ID],1):institutions[[#This Row],[resource_ID]],institutions[[#This Row],[resource_ID]]), "")</f>
        <v>6</v>
      </c>
      <c r="D854" s="126" t="s">
        <v>10176</v>
      </c>
      <c r="E854" s="126"/>
      <c r="F854" s="126"/>
      <c r="G854" s="126"/>
    </row>
    <row r="855" spans="1:7" x14ac:dyDescent="0.25">
      <c r="A855" s="126" t="s">
        <v>10219</v>
      </c>
      <c r="B855" s="126"/>
      <c r="C855" s="200" cm="1">
        <f t="array" ref="C855">IF(ROW() &lt; ROW(INDEX(institutions[resource_ID],ROWS(institutions[resource_ID]))), COUNTIF(INDEX(institutions[resource_ID],1):institutions[[#This Row],[resource_ID]],institutions[[#This Row],[resource_ID]]), "")</f>
        <v>7</v>
      </c>
      <c r="D855" s="126" t="s">
        <v>10177</v>
      </c>
      <c r="E855" s="126"/>
      <c r="F855" s="126"/>
      <c r="G855" s="126"/>
    </row>
    <row r="856" spans="1:7" x14ac:dyDescent="0.25">
      <c r="A856" s="126" t="s">
        <v>10219</v>
      </c>
      <c r="B856" s="126"/>
      <c r="C856" s="200" cm="1">
        <f t="array" ref="C856">IF(ROW() &lt; ROW(INDEX(institutions[resource_ID],ROWS(institutions[resource_ID]))), COUNTIF(INDEX(institutions[resource_ID],1):institutions[[#This Row],[resource_ID]],institutions[[#This Row],[resource_ID]]), "")</f>
        <v>8</v>
      </c>
      <c r="D856" s="126" t="s">
        <v>10178</v>
      </c>
      <c r="E856" s="126"/>
      <c r="F856" s="126"/>
      <c r="G856" s="126"/>
    </row>
    <row r="857" spans="1:7" x14ac:dyDescent="0.25">
      <c r="A857" s="126" t="s">
        <v>10219</v>
      </c>
      <c r="B857" s="126"/>
      <c r="C857" s="200" cm="1">
        <f t="array" ref="C857">IF(ROW() &lt; ROW(INDEX(institutions[resource_ID],ROWS(institutions[resource_ID]))), COUNTIF(INDEX(institutions[resource_ID],1):institutions[[#This Row],[resource_ID]],institutions[[#This Row],[resource_ID]]), "")</f>
        <v>9</v>
      </c>
      <c r="D857" s="126" t="s">
        <v>10179</v>
      </c>
      <c r="E857" s="126"/>
      <c r="F857" s="126"/>
      <c r="G857" s="126"/>
    </row>
    <row r="858" spans="1:7" x14ac:dyDescent="0.25">
      <c r="A858" s="126" t="s">
        <v>10219</v>
      </c>
      <c r="B858" s="126"/>
      <c r="C858" s="200" cm="1">
        <f t="array" ref="C858">IF(ROW() &lt; ROW(INDEX(institutions[resource_ID],ROWS(institutions[resource_ID]))), COUNTIF(INDEX(institutions[resource_ID],1):institutions[[#This Row],[resource_ID]],institutions[[#This Row],[resource_ID]]), "")</f>
        <v>10</v>
      </c>
      <c r="D858" s="126" t="s">
        <v>10180</v>
      </c>
      <c r="E858" s="126"/>
      <c r="F858" s="126"/>
      <c r="G858" s="126"/>
    </row>
    <row r="859" spans="1:7" x14ac:dyDescent="0.25">
      <c r="A859" s="126" t="s">
        <v>10220</v>
      </c>
      <c r="B859" s="126"/>
      <c r="C859" s="200" cm="1">
        <f t="array" ref="C859">IF(ROW() &lt; ROW(INDEX(institutions[resource_ID],ROWS(institutions[resource_ID]))), COUNTIF(INDEX(institutions[resource_ID],1):institutions[[#This Row],[resource_ID]],institutions[[#This Row],[resource_ID]]), "")</f>
        <v>1</v>
      </c>
      <c r="D859" s="126" t="s">
        <v>10171</v>
      </c>
      <c r="E859" s="126"/>
      <c r="F859" s="126"/>
      <c r="G859" s="126"/>
    </row>
    <row r="860" spans="1:7" x14ac:dyDescent="0.25">
      <c r="A860" s="126" t="s">
        <v>10220</v>
      </c>
      <c r="B860" s="126"/>
      <c r="C860" s="200" cm="1">
        <f t="array" ref="C860">IF(ROW() &lt; ROW(INDEX(institutions[resource_ID],ROWS(institutions[resource_ID]))), COUNTIF(INDEX(institutions[resource_ID],1):institutions[[#This Row],[resource_ID]],institutions[[#This Row],[resource_ID]]), "")</f>
        <v>2</v>
      </c>
      <c r="D860" s="126" t="s">
        <v>10172</v>
      </c>
      <c r="E860" s="126"/>
      <c r="F860" s="126"/>
      <c r="G860" s="126"/>
    </row>
    <row r="861" spans="1:7" x14ac:dyDescent="0.25">
      <c r="A861" s="126" t="s">
        <v>10220</v>
      </c>
      <c r="B861" s="126"/>
      <c r="C861" s="200" cm="1">
        <f t="array" ref="C861">IF(ROW() &lt; ROW(INDEX(institutions[resource_ID],ROWS(institutions[resource_ID]))), COUNTIF(INDEX(institutions[resource_ID],1):institutions[[#This Row],[resource_ID]],institutions[[#This Row],[resource_ID]]), "")</f>
        <v>3</v>
      </c>
      <c r="D861" s="126" t="s">
        <v>10173</v>
      </c>
      <c r="E861" s="126"/>
      <c r="F861" s="126"/>
      <c r="G861" s="126"/>
    </row>
    <row r="862" spans="1:7" x14ac:dyDescent="0.25">
      <c r="A862" s="126" t="s">
        <v>10220</v>
      </c>
      <c r="B862" s="126"/>
      <c r="C862" s="200" cm="1">
        <f t="array" ref="C862">IF(ROW() &lt; ROW(INDEX(institutions[resource_ID],ROWS(institutions[resource_ID]))), COUNTIF(INDEX(institutions[resource_ID],1):institutions[[#This Row],[resource_ID]],institutions[[#This Row],[resource_ID]]), "")</f>
        <v>4</v>
      </c>
      <c r="D862" s="126" t="s">
        <v>10174</v>
      </c>
      <c r="E862" s="126"/>
      <c r="F862" s="126"/>
      <c r="G862" s="126"/>
    </row>
    <row r="863" spans="1:7" x14ac:dyDescent="0.25">
      <c r="A863" s="126" t="s">
        <v>10220</v>
      </c>
      <c r="B863" s="126"/>
      <c r="C863" s="200" cm="1">
        <f t="array" ref="C863">IF(ROW() &lt; ROW(INDEX(institutions[resource_ID],ROWS(institutions[resource_ID]))), COUNTIF(INDEX(institutions[resource_ID],1):institutions[[#This Row],[resource_ID]],institutions[[#This Row],[resource_ID]]), "")</f>
        <v>5</v>
      </c>
      <c r="D863" s="126" t="s">
        <v>10175</v>
      </c>
      <c r="E863" s="126"/>
      <c r="F863" s="126"/>
      <c r="G863" s="126"/>
    </row>
    <row r="864" spans="1:7" x14ac:dyDescent="0.25">
      <c r="A864" s="126" t="s">
        <v>10220</v>
      </c>
      <c r="B864" s="126"/>
      <c r="C864" s="200" cm="1">
        <f t="array" ref="C864">IF(ROW() &lt; ROW(INDEX(institutions[resource_ID],ROWS(institutions[resource_ID]))), COUNTIF(INDEX(institutions[resource_ID],1):institutions[[#This Row],[resource_ID]],institutions[[#This Row],[resource_ID]]), "")</f>
        <v>6</v>
      </c>
      <c r="D864" s="126" t="s">
        <v>10176</v>
      </c>
      <c r="E864" s="126"/>
      <c r="F864" s="126"/>
      <c r="G864" s="126"/>
    </row>
    <row r="865" spans="1:7" x14ac:dyDescent="0.25">
      <c r="A865" s="126" t="s">
        <v>10220</v>
      </c>
      <c r="B865" s="126"/>
      <c r="C865" s="200" cm="1">
        <f t="array" ref="C865">IF(ROW() &lt; ROW(INDEX(institutions[resource_ID],ROWS(institutions[resource_ID]))), COUNTIF(INDEX(institutions[resource_ID],1):institutions[[#This Row],[resource_ID]],institutions[[#This Row],[resource_ID]]), "")</f>
        <v>7</v>
      </c>
      <c r="D865" s="126" t="s">
        <v>10177</v>
      </c>
      <c r="E865" s="126"/>
      <c r="F865" s="126"/>
      <c r="G865" s="126"/>
    </row>
    <row r="866" spans="1:7" x14ac:dyDescent="0.25">
      <c r="A866" s="126" t="s">
        <v>10220</v>
      </c>
      <c r="C866" s="200" cm="1">
        <f t="array" ref="C866">IF(ROW() &lt; ROW(INDEX(institutions[resource_ID],ROWS(institutions[resource_ID]))), COUNTIF(INDEX(institutions[resource_ID],1):institutions[[#This Row],[resource_ID]],institutions[[#This Row],[resource_ID]]), "")</f>
        <v>8</v>
      </c>
      <c r="D866" s="126" t="s">
        <v>10178</v>
      </c>
    </row>
    <row r="867" spans="1:7" x14ac:dyDescent="0.25">
      <c r="A867" s="126" t="s">
        <v>10220</v>
      </c>
      <c r="B867" s="126"/>
      <c r="C867" s="200" cm="1">
        <f t="array" ref="C867">IF(ROW() &lt; ROW(INDEX(institutions[resource_ID],ROWS(institutions[resource_ID]))), COUNTIF(INDEX(institutions[resource_ID],1):institutions[[#This Row],[resource_ID]],institutions[[#This Row],[resource_ID]]), "")</f>
        <v>9</v>
      </c>
      <c r="D867" s="126" t="s">
        <v>10179</v>
      </c>
      <c r="E867" s="126"/>
      <c r="F867" s="126"/>
      <c r="G867" s="126"/>
    </row>
    <row r="868" spans="1:7" x14ac:dyDescent="0.25">
      <c r="A868" s="126" t="s">
        <v>10220</v>
      </c>
      <c r="B868" s="126"/>
      <c r="C868" s="200" cm="1">
        <f t="array" ref="C868">IF(ROW() &lt; ROW(INDEX(institutions[resource_ID],ROWS(institutions[resource_ID]))), COUNTIF(INDEX(institutions[resource_ID],1):institutions[[#This Row],[resource_ID]],institutions[[#This Row],[resource_ID]]), "")</f>
        <v>10</v>
      </c>
      <c r="D868" s="126" t="s">
        <v>10180</v>
      </c>
      <c r="E868" s="126"/>
      <c r="F868" s="126"/>
      <c r="G868" s="126"/>
    </row>
    <row r="869" spans="1:7" x14ac:dyDescent="0.25">
      <c r="A869" s="126" t="s">
        <v>10221</v>
      </c>
      <c r="B869" s="126"/>
      <c r="C869" s="200" cm="1">
        <f t="array" ref="C869">IF(ROW() &lt; ROW(INDEX(institutions[resource_ID],ROWS(institutions[resource_ID]))), COUNTIF(INDEX(institutions[resource_ID],1):institutions[[#This Row],[resource_ID]],institutions[[#This Row],[resource_ID]]), "")</f>
        <v>1</v>
      </c>
      <c r="D869" s="126" t="s">
        <v>10171</v>
      </c>
      <c r="E869" s="126"/>
      <c r="F869" s="126"/>
      <c r="G869" s="126"/>
    </row>
    <row r="870" spans="1:7" x14ac:dyDescent="0.25">
      <c r="A870" s="126" t="s">
        <v>10221</v>
      </c>
      <c r="B870" s="126"/>
      <c r="C870" s="200" cm="1">
        <f t="array" ref="C870">IF(ROW() &lt; ROW(INDEX(institutions[resource_ID],ROWS(institutions[resource_ID]))), COUNTIF(INDEX(institutions[resource_ID],1):institutions[[#This Row],[resource_ID]],institutions[[#This Row],[resource_ID]]), "")</f>
        <v>2</v>
      </c>
      <c r="D870" s="126" t="s">
        <v>10172</v>
      </c>
      <c r="E870" s="126"/>
      <c r="F870" s="126"/>
      <c r="G870" s="126"/>
    </row>
    <row r="871" spans="1:7" x14ac:dyDescent="0.25">
      <c r="A871" s="126" t="s">
        <v>10221</v>
      </c>
      <c r="B871" s="126"/>
      <c r="C871" s="200" cm="1">
        <f t="array" ref="C871">IF(ROW() &lt; ROW(INDEX(institutions[resource_ID],ROWS(institutions[resource_ID]))), COUNTIF(INDEX(institutions[resource_ID],1):institutions[[#This Row],[resource_ID]],institutions[[#This Row],[resource_ID]]), "")</f>
        <v>3</v>
      </c>
      <c r="D871" s="126" t="s">
        <v>10173</v>
      </c>
      <c r="E871" s="126"/>
      <c r="F871" s="126"/>
      <c r="G871" s="126"/>
    </row>
    <row r="872" spans="1:7" x14ac:dyDescent="0.25">
      <c r="A872" s="126" t="s">
        <v>10221</v>
      </c>
      <c r="B872" s="126"/>
      <c r="C872" s="200" cm="1">
        <f t="array" ref="C872">IF(ROW() &lt; ROW(INDEX(institutions[resource_ID],ROWS(institutions[resource_ID]))), COUNTIF(INDEX(institutions[resource_ID],1):institutions[[#This Row],[resource_ID]],institutions[[#This Row],[resource_ID]]), "")</f>
        <v>4</v>
      </c>
      <c r="D872" s="126" t="s">
        <v>10174</v>
      </c>
      <c r="E872" s="126"/>
      <c r="F872" s="126"/>
      <c r="G872" s="126"/>
    </row>
    <row r="873" spans="1:7" x14ac:dyDescent="0.25">
      <c r="A873" s="126" t="s">
        <v>10221</v>
      </c>
      <c r="B873" s="126"/>
      <c r="C873" s="200" cm="1">
        <f t="array" ref="C873">IF(ROW() &lt; ROW(INDEX(institutions[resource_ID],ROWS(institutions[resource_ID]))), COUNTIF(INDEX(institutions[resource_ID],1):institutions[[#This Row],[resource_ID]],institutions[[#This Row],[resource_ID]]), "")</f>
        <v>5</v>
      </c>
      <c r="D873" s="126" t="s">
        <v>10175</v>
      </c>
      <c r="E873" s="126"/>
      <c r="F873" s="126"/>
      <c r="G873" s="126"/>
    </row>
    <row r="874" spans="1:7" x14ac:dyDescent="0.25">
      <c r="A874" s="126" t="s">
        <v>10221</v>
      </c>
      <c r="B874" s="126"/>
      <c r="C874" s="200" cm="1">
        <f t="array" ref="C874">IF(ROW() &lt; ROW(INDEX(institutions[resource_ID],ROWS(institutions[resource_ID]))), COUNTIF(INDEX(institutions[resource_ID],1):institutions[[#This Row],[resource_ID]],institutions[[#This Row],[resource_ID]]), "")</f>
        <v>6</v>
      </c>
      <c r="D874" s="126" t="s">
        <v>10176</v>
      </c>
      <c r="E874" s="126"/>
      <c r="F874" s="126"/>
      <c r="G874" s="126"/>
    </row>
    <row r="875" spans="1:7" x14ac:dyDescent="0.25">
      <c r="A875" s="126" t="s">
        <v>10221</v>
      </c>
      <c r="B875" s="126"/>
      <c r="C875" s="200" cm="1">
        <f t="array" ref="C875">IF(ROW() &lt; ROW(INDEX(institutions[resource_ID],ROWS(institutions[resource_ID]))), COUNTIF(INDEX(institutions[resource_ID],1):institutions[[#This Row],[resource_ID]],institutions[[#This Row],[resource_ID]]), "")</f>
        <v>7</v>
      </c>
      <c r="D875" s="126" t="s">
        <v>10177</v>
      </c>
      <c r="E875" s="126"/>
      <c r="F875" s="126"/>
      <c r="G875" s="126"/>
    </row>
    <row r="876" spans="1:7" x14ac:dyDescent="0.25">
      <c r="A876" s="126" t="s">
        <v>10221</v>
      </c>
      <c r="B876" s="126"/>
      <c r="C876" s="200" cm="1">
        <f t="array" ref="C876">IF(ROW() &lt; ROW(INDEX(institutions[resource_ID],ROWS(institutions[resource_ID]))), COUNTIF(INDEX(institutions[resource_ID],1):institutions[[#This Row],[resource_ID]],institutions[[#This Row],[resource_ID]]), "")</f>
        <v>8</v>
      </c>
      <c r="D876" s="126" t="s">
        <v>10178</v>
      </c>
      <c r="E876" s="126"/>
      <c r="F876" s="126"/>
      <c r="G876" s="126"/>
    </row>
    <row r="877" spans="1:7" x14ac:dyDescent="0.25">
      <c r="A877" s="126" t="s">
        <v>10221</v>
      </c>
      <c r="B877" s="126"/>
      <c r="C877" s="200" cm="1">
        <f t="array" ref="C877">IF(ROW() &lt; ROW(INDEX(institutions[resource_ID],ROWS(institutions[resource_ID]))), COUNTIF(INDEX(institutions[resource_ID],1):institutions[[#This Row],[resource_ID]],institutions[[#This Row],[resource_ID]]), "")</f>
        <v>9</v>
      </c>
      <c r="D877" s="126" t="s">
        <v>10179</v>
      </c>
      <c r="E877" s="126"/>
      <c r="F877" s="126"/>
      <c r="G877" s="126"/>
    </row>
    <row r="878" spans="1:7" x14ac:dyDescent="0.25">
      <c r="A878" s="126" t="s">
        <v>10221</v>
      </c>
      <c r="B878" s="126"/>
      <c r="C878" s="200" cm="1">
        <f t="array" ref="C878">IF(ROW() &lt; ROW(INDEX(institutions[resource_ID],ROWS(institutions[resource_ID]))), COUNTIF(INDEX(institutions[resource_ID],1):institutions[[#This Row],[resource_ID]],institutions[[#This Row],[resource_ID]]), "")</f>
        <v>10</v>
      </c>
      <c r="D878" s="126" t="s">
        <v>10180</v>
      </c>
      <c r="E878" s="126"/>
      <c r="F878" s="126"/>
      <c r="G878" s="126"/>
    </row>
    <row r="879" spans="1:7" x14ac:dyDescent="0.25">
      <c r="A879" s="126" t="s">
        <v>10222</v>
      </c>
      <c r="B879" s="126"/>
      <c r="C879" s="200" cm="1">
        <f t="array" ref="C879">IF(ROW() &lt; ROW(INDEX(institutions[resource_ID],ROWS(institutions[resource_ID]))), COUNTIF(INDEX(institutions[resource_ID],1):institutions[[#This Row],[resource_ID]],institutions[[#This Row],[resource_ID]]), "")</f>
        <v>1</v>
      </c>
      <c r="D879" s="126" t="s">
        <v>10171</v>
      </c>
      <c r="E879" s="126"/>
      <c r="F879" s="126"/>
      <c r="G879" s="126"/>
    </row>
    <row r="880" spans="1:7" x14ac:dyDescent="0.25">
      <c r="A880" s="126" t="s">
        <v>10222</v>
      </c>
      <c r="B880" s="126"/>
      <c r="C880" s="200" cm="1">
        <f t="array" ref="C880">IF(ROW() &lt; ROW(INDEX(institutions[resource_ID],ROWS(institutions[resource_ID]))), COUNTIF(INDEX(institutions[resource_ID],1):institutions[[#This Row],[resource_ID]],institutions[[#This Row],[resource_ID]]), "")</f>
        <v>2</v>
      </c>
      <c r="D880" s="126" t="s">
        <v>10172</v>
      </c>
      <c r="E880" s="126"/>
      <c r="F880" s="126"/>
      <c r="G880" s="126"/>
    </row>
    <row r="881" spans="1:7" x14ac:dyDescent="0.25">
      <c r="A881" s="126" t="s">
        <v>10222</v>
      </c>
      <c r="B881" s="126"/>
      <c r="C881" s="200" cm="1">
        <f t="array" ref="C881">IF(ROW() &lt; ROW(INDEX(institutions[resource_ID],ROWS(institutions[resource_ID]))), COUNTIF(INDEX(institutions[resource_ID],1):institutions[[#This Row],[resource_ID]],institutions[[#This Row],[resource_ID]]), "")</f>
        <v>3</v>
      </c>
      <c r="D881" s="126" t="s">
        <v>10173</v>
      </c>
      <c r="E881" s="126"/>
      <c r="F881" s="126"/>
      <c r="G881" s="126"/>
    </row>
    <row r="882" spans="1:7" x14ac:dyDescent="0.25">
      <c r="A882" s="126" t="s">
        <v>10222</v>
      </c>
      <c r="C882" s="200" cm="1">
        <f t="array" ref="C882">IF(ROW() &lt; ROW(INDEX(institutions[resource_ID],ROWS(institutions[resource_ID]))), COUNTIF(INDEX(institutions[resource_ID],1):institutions[[#This Row],[resource_ID]],institutions[[#This Row],[resource_ID]]), "")</f>
        <v>4</v>
      </c>
      <c r="D882" s="126" t="s">
        <v>10174</v>
      </c>
    </row>
    <row r="883" spans="1:7" x14ac:dyDescent="0.25">
      <c r="A883" s="126" t="s">
        <v>10222</v>
      </c>
      <c r="B883" s="126"/>
      <c r="C883" s="200" cm="1">
        <f t="array" ref="C883">IF(ROW() &lt; ROW(INDEX(institutions[resource_ID],ROWS(institutions[resource_ID]))), COUNTIF(INDEX(institutions[resource_ID],1):institutions[[#This Row],[resource_ID]],institutions[[#This Row],[resource_ID]]), "")</f>
        <v>5</v>
      </c>
      <c r="D883" s="126" t="s">
        <v>10175</v>
      </c>
      <c r="E883" s="126"/>
      <c r="F883" s="126"/>
      <c r="G883" s="126"/>
    </row>
    <row r="884" spans="1:7" x14ac:dyDescent="0.25">
      <c r="A884" s="126" t="s">
        <v>10222</v>
      </c>
      <c r="B884" s="126"/>
      <c r="C884" s="200" cm="1">
        <f t="array" ref="C884">IF(ROW() &lt; ROW(INDEX(institutions[resource_ID],ROWS(institutions[resource_ID]))), COUNTIF(INDEX(institutions[resource_ID],1):institutions[[#This Row],[resource_ID]],institutions[[#This Row],[resource_ID]]), "")</f>
        <v>6</v>
      </c>
      <c r="D884" s="126" t="s">
        <v>10176</v>
      </c>
      <c r="E884" s="126"/>
      <c r="F884" s="126"/>
      <c r="G884" s="126"/>
    </row>
    <row r="885" spans="1:7" x14ac:dyDescent="0.25">
      <c r="A885" s="126" t="s">
        <v>10222</v>
      </c>
      <c r="B885" s="126"/>
      <c r="C885" s="200" cm="1">
        <f t="array" ref="C885">IF(ROW() &lt; ROW(INDEX(institutions[resource_ID],ROWS(institutions[resource_ID]))), COUNTIF(INDEX(institutions[resource_ID],1):institutions[[#This Row],[resource_ID]],institutions[[#This Row],[resource_ID]]), "")</f>
        <v>7</v>
      </c>
      <c r="D885" s="126" t="s">
        <v>10177</v>
      </c>
      <c r="E885" s="126"/>
      <c r="F885" s="126"/>
      <c r="G885" s="126"/>
    </row>
    <row r="886" spans="1:7" x14ac:dyDescent="0.25">
      <c r="A886" s="126" t="s">
        <v>10222</v>
      </c>
      <c r="B886" s="126"/>
      <c r="C886" s="200" cm="1">
        <f t="array" ref="C886">IF(ROW() &lt; ROW(INDEX(institutions[resource_ID],ROWS(institutions[resource_ID]))), COUNTIF(INDEX(institutions[resource_ID],1):institutions[[#This Row],[resource_ID]],institutions[[#This Row],[resource_ID]]), "")</f>
        <v>8</v>
      </c>
      <c r="D886" s="126" t="s">
        <v>10178</v>
      </c>
      <c r="E886" s="126"/>
      <c r="F886" s="126"/>
      <c r="G886" s="126"/>
    </row>
    <row r="887" spans="1:7" x14ac:dyDescent="0.25">
      <c r="A887" s="126" t="s">
        <v>10222</v>
      </c>
      <c r="B887" s="126"/>
      <c r="C887" s="200" cm="1">
        <f t="array" ref="C887">IF(ROW() &lt; ROW(INDEX(institutions[resource_ID],ROWS(institutions[resource_ID]))), COUNTIF(INDEX(institutions[resource_ID],1):institutions[[#This Row],[resource_ID]],institutions[[#This Row],[resource_ID]]), "")</f>
        <v>9</v>
      </c>
      <c r="D887" s="126" t="s">
        <v>10179</v>
      </c>
      <c r="E887" s="126"/>
      <c r="F887" s="126"/>
      <c r="G887" s="126"/>
    </row>
    <row r="888" spans="1:7" x14ac:dyDescent="0.25">
      <c r="A888" s="126" t="s">
        <v>10222</v>
      </c>
      <c r="B888" s="126"/>
      <c r="C888" s="200" cm="1">
        <f t="array" ref="C888">IF(ROW() &lt; ROW(INDEX(institutions[resource_ID],ROWS(institutions[resource_ID]))), COUNTIF(INDEX(institutions[resource_ID],1):institutions[[#This Row],[resource_ID]],institutions[[#This Row],[resource_ID]]), "")</f>
        <v>10</v>
      </c>
      <c r="D888" s="126" t="s">
        <v>10180</v>
      </c>
      <c r="E888" s="126"/>
      <c r="F888" s="126"/>
      <c r="G888" s="126"/>
    </row>
    <row r="889" spans="1:7" x14ac:dyDescent="0.25">
      <c r="A889" s="49" t="s">
        <v>10223</v>
      </c>
      <c r="C889" s="200" cm="1">
        <f t="array" ref="C889">IF(ROW() &lt; ROW(INDEX(institutions[resource_ID],ROWS(institutions[resource_ID]))), COUNTIF(INDEX(institutions[resource_ID],1):institutions[[#This Row],[resource_ID]],institutions[[#This Row],[resource_ID]]), "")</f>
        <v>1</v>
      </c>
      <c r="D889" t="s">
        <v>10171</v>
      </c>
    </row>
    <row r="890" spans="1:7" x14ac:dyDescent="0.25">
      <c r="A890" s="49" t="s">
        <v>10223</v>
      </c>
      <c r="C890" s="200" cm="1">
        <f t="array" ref="C890">IF(ROW() &lt; ROW(INDEX(institutions[resource_ID],ROWS(institutions[resource_ID]))), COUNTIF(INDEX(institutions[resource_ID],1):institutions[[#This Row],[resource_ID]],institutions[[#This Row],[resource_ID]]), "")</f>
        <v>2</v>
      </c>
      <c r="D890" t="s">
        <v>10172</v>
      </c>
    </row>
    <row r="891" spans="1:7" x14ac:dyDescent="0.25">
      <c r="A891" s="49" t="s">
        <v>10223</v>
      </c>
      <c r="B891" s="126"/>
      <c r="C891" s="200" cm="1">
        <f t="array" ref="C891">IF(ROW() &lt; ROW(INDEX(institutions[resource_ID],ROWS(institutions[resource_ID]))), COUNTIF(INDEX(institutions[resource_ID],1):institutions[[#This Row],[resource_ID]],institutions[[#This Row],[resource_ID]]), "")</f>
        <v>3</v>
      </c>
      <c r="D891" s="49" t="s">
        <v>10173</v>
      </c>
      <c r="E891" s="126"/>
      <c r="F891" s="126"/>
      <c r="G891" s="126"/>
    </row>
    <row r="892" spans="1:7" x14ac:dyDescent="0.25">
      <c r="A892" s="49" t="s">
        <v>10223</v>
      </c>
      <c r="B892" s="126"/>
      <c r="C892" s="200" cm="1">
        <f t="array" ref="C892">IF(ROW() &lt; ROW(INDEX(institutions[resource_ID],ROWS(institutions[resource_ID]))), COUNTIF(INDEX(institutions[resource_ID],1):institutions[[#This Row],[resource_ID]],institutions[[#This Row],[resource_ID]]), "")</f>
        <v>4</v>
      </c>
      <c r="D892" s="49" t="s">
        <v>10174</v>
      </c>
      <c r="E892" s="126"/>
      <c r="F892" s="126"/>
      <c r="G892" s="126"/>
    </row>
    <row r="893" spans="1:7" x14ac:dyDescent="0.25">
      <c r="A893" s="49" t="s">
        <v>10223</v>
      </c>
      <c r="B893" s="126"/>
      <c r="C893" s="200" cm="1">
        <f t="array" ref="C893">IF(ROW() &lt; ROW(INDEX(institutions[resource_ID],ROWS(institutions[resource_ID]))), COUNTIF(INDEX(institutions[resource_ID],1):institutions[[#This Row],[resource_ID]],institutions[[#This Row],[resource_ID]]), "")</f>
        <v>5</v>
      </c>
      <c r="D893" s="49" t="s">
        <v>10175</v>
      </c>
      <c r="E893" s="126"/>
      <c r="F893" s="126"/>
      <c r="G893" s="126"/>
    </row>
    <row r="894" spans="1:7" x14ac:dyDescent="0.25">
      <c r="A894" s="49" t="s">
        <v>10223</v>
      </c>
      <c r="B894" s="126"/>
      <c r="C894" s="200" cm="1">
        <f t="array" ref="C894">IF(ROW() &lt; ROW(INDEX(institutions[resource_ID],ROWS(institutions[resource_ID]))), COUNTIF(INDEX(institutions[resource_ID],1):institutions[[#This Row],[resource_ID]],institutions[[#This Row],[resource_ID]]), "")</f>
        <v>6</v>
      </c>
      <c r="D894" s="49" t="s">
        <v>10176</v>
      </c>
      <c r="E894" s="126"/>
      <c r="F894" s="126"/>
      <c r="G894" s="126"/>
    </row>
    <row r="895" spans="1:7" x14ac:dyDescent="0.25">
      <c r="A895" s="49" t="s">
        <v>10223</v>
      </c>
      <c r="B895" s="126"/>
      <c r="C895" s="200" cm="1">
        <f t="array" ref="C895">IF(ROW() &lt; ROW(INDEX(institutions[resource_ID],ROWS(institutions[resource_ID]))), COUNTIF(INDEX(institutions[resource_ID],1):institutions[[#This Row],[resource_ID]],institutions[[#This Row],[resource_ID]]), "")</f>
        <v>7</v>
      </c>
      <c r="D895" s="49" t="s">
        <v>10177</v>
      </c>
      <c r="E895" s="126"/>
      <c r="F895" s="126"/>
      <c r="G895" s="126"/>
    </row>
    <row r="896" spans="1:7" x14ac:dyDescent="0.25">
      <c r="A896" s="49" t="s">
        <v>10223</v>
      </c>
      <c r="B896" s="126"/>
      <c r="C896" s="200" cm="1">
        <f t="array" ref="C896">IF(ROW() &lt; ROW(INDEX(institutions[resource_ID],ROWS(institutions[resource_ID]))), COUNTIF(INDEX(institutions[resource_ID],1):institutions[[#This Row],[resource_ID]],institutions[[#This Row],[resource_ID]]), "")</f>
        <v>8</v>
      </c>
      <c r="D896" s="49" t="s">
        <v>10178</v>
      </c>
      <c r="E896" s="126"/>
      <c r="F896" s="126"/>
      <c r="G896" s="126"/>
    </row>
    <row r="897" spans="1:7" x14ac:dyDescent="0.25">
      <c r="A897" s="49" t="s">
        <v>10223</v>
      </c>
      <c r="B897" s="126"/>
      <c r="C897" s="200" cm="1">
        <f t="array" ref="C897">IF(ROW() &lt; ROW(INDEX(institutions[resource_ID],ROWS(institutions[resource_ID]))), COUNTIF(INDEX(institutions[resource_ID],1):institutions[[#This Row],[resource_ID]],institutions[[#This Row],[resource_ID]]), "")</f>
        <v>9</v>
      </c>
      <c r="D897" s="49" t="s">
        <v>10179</v>
      </c>
      <c r="E897" s="126"/>
      <c r="F897" s="126"/>
      <c r="G897" s="126"/>
    </row>
    <row r="898" spans="1:7" x14ac:dyDescent="0.25">
      <c r="A898" s="49" t="s">
        <v>10223</v>
      </c>
      <c r="B898" s="126"/>
      <c r="C898" s="200" cm="1">
        <f t="array" ref="C898">IF(ROW() &lt; ROW(INDEX(institutions[resource_ID],ROWS(institutions[resource_ID]))), COUNTIF(INDEX(institutions[resource_ID],1):institutions[[#This Row],[resource_ID]],institutions[[#This Row],[resource_ID]]), "")</f>
        <v>10</v>
      </c>
      <c r="D898" s="49" t="s">
        <v>10180</v>
      </c>
      <c r="E898" s="126"/>
      <c r="F898" s="126"/>
      <c r="G898" s="126"/>
    </row>
    <row r="899" spans="1:7" x14ac:dyDescent="0.25">
      <c r="A899" s="126" t="s">
        <v>10224</v>
      </c>
      <c r="B899" s="126"/>
      <c r="C899" s="200" cm="1">
        <f t="array" ref="C899">IF(ROW() &lt; ROW(INDEX(institutions[resource_ID],ROWS(institutions[resource_ID]))), COUNTIF(INDEX(institutions[resource_ID],1):institutions[[#This Row],[resource_ID]],institutions[[#This Row],[resource_ID]]), "")</f>
        <v>1</v>
      </c>
      <c r="D899" t="s">
        <v>10171</v>
      </c>
      <c r="E899" s="126"/>
      <c r="F899" s="126"/>
      <c r="G899" s="126"/>
    </row>
    <row r="900" spans="1:7" x14ac:dyDescent="0.25">
      <c r="A900" s="126" t="s">
        <v>10224</v>
      </c>
      <c r="B900" s="126"/>
      <c r="C900" s="200" cm="1">
        <f t="array" ref="C900">IF(ROW() &lt; ROW(INDEX(institutions[resource_ID],ROWS(institutions[resource_ID]))), COUNTIF(INDEX(institutions[resource_ID],1):institutions[[#This Row],[resource_ID]],institutions[[#This Row],[resource_ID]]), "")</f>
        <v>2</v>
      </c>
      <c r="D900" t="s">
        <v>10172</v>
      </c>
      <c r="E900" s="126"/>
      <c r="F900" s="126"/>
      <c r="G900" s="126"/>
    </row>
    <row r="901" spans="1:7" x14ac:dyDescent="0.25">
      <c r="A901" s="126" t="s">
        <v>10224</v>
      </c>
      <c r="C901" s="200" cm="1">
        <f t="array" ref="C901">IF(ROW() &lt; ROW(INDEX(institutions[resource_ID],ROWS(institutions[resource_ID]))), COUNTIF(INDEX(institutions[resource_ID],1):institutions[[#This Row],[resource_ID]],institutions[[#This Row],[resource_ID]]), "")</f>
        <v>3</v>
      </c>
      <c r="D901" s="49" t="s">
        <v>10173</v>
      </c>
    </row>
    <row r="902" spans="1:7" x14ac:dyDescent="0.25">
      <c r="A902" s="126" t="s">
        <v>10224</v>
      </c>
      <c r="C902" s="200" cm="1">
        <f t="array" ref="C902">IF(ROW() &lt; ROW(INDEX(institutions[resource_ID],ROWS(institutions[resource_ID]))), COUNTIF(INDEX(institutions[resource_ID],1):institutions[[#This Row],[resource_ID]],institutions[[#This Row],[resource_ID]]), "")</f>
        <v>4</v>
      </c>
      <c r="D902" s="49" t="s">
        <v>10174</v>
      </c>
    </row>
    <row r="903" spans="1:7" x14ac:dyDescent="0.25">
      <c r="A903" s="126" t="s">
        <v>10224</v>
      </c>
      <c r="C903" s="200" cm="1">
        <f t="array" ref="C903">IF(ROW() &lt; ROW(INDEX(institutions[resource_ID],ROWS(institutions[resource_ID]))), COUNTIF(INDEX(institutions[resource_ID],1):institutions[[#This Row],[resource_ID]],institutions[[#This Row],[resource_ID]]), "")</f>
        <v>5</v>
      </c>
      <c r="D903" s="49" t="s">
        <v>10175</v>
      </c>
    </row>
    <row r="904" spans="1:7" x14ac:dyDescent="0.25">
      <c r="A904" s="126" t="s">
        <v>10224</v>
      </c>
      <c r="C904" s="200" cm="1">
        <f t="array" ref="C904">IF(ROW() &lt; ROW(INDEX(institutions[resource_ID],ROWS(institutions[resource_ID]))), COUNTIF(INDEX(institutions[resource_ID],1):institutions[[#This Row],[resource_ID]],institutions[[#This Row],[resource_ID]]), "")</f>
        <v>6</v>
      </c>
      <c r="D904" s="49" t="s">
        <v>10176</v>
      </c>
    </row>
    <row r="905" spans="1:7" x14ac:dyDescent="0.25">
      <c r="A905" s="126" t="s">
        <v>10224</v>
      </c>
      <c r="C905" s="200" cm="1">
        <f t="array" ref="C905">IF(ROW() &lt; ROW(INDEX(institutions[resource_ID],ROWS(institutions[resource_ID]))), COUNTIF(INDEX(institutions[resource_ID],1):institutions[[#This Row],[resource_ID]],institutions[[#This Row],[resource_ID]]), "")</f>
        <v>7</v>
      </c>
      <c r="D905" s="49" t="s">
        <v>10177</v>
      </c>
    </row>
    <row r="906" spans="1:7" x14ac:dyDescent="0.25">
      <c r="A906" s="126" t="s">
        <v>10224</v>
      </c>
      <c r="C906" s="200" cm="1">
        <f t="array" ref="C906">IF(ROW() &lt; ROW(INDEX(institutions[resource_ID],ROWS(institutions[resource_ID]))), COUNTIF(INDEX(institutions[resource_ID],1):institutions[[#This Row],[resource_ID]],institutions[[#This Row],[resource_ID]]), "")</f>
        <v>8</v>
      </c>
      <c r="D906" s="49" t="s">
        <v>10178</v>
      </c>
    </row>
    <row r="907" spans="1:7" x14ac:dyDescent="0.25">
      <c r="A907" s="126" t="s">
        <v>10224</v>
      </c>
      <c r="C907" s="200" cm="1">
        <f t="array" ref="C907">IF(ROW() &lt; ROW(INDEX(institutions[resource_ID],ROWS(institutions[resource_ID]))), COUNTIF(INDEX(institutions[resource_ID],1):institutions[[#This Row],[resource_ID]],institutions[[#This Row],[resource_ID]]), "")</f>
        <v>9</v>
      </c>
      <c r="D907" s="49" t="s">
        <v>10179</v>
      </c>
    </row>
    <row r="908" spans="1:7" x14ac:dyDescent="0.25">
      <c r="A908" s="126" t="s">
        <v>10224</v>
      </c>
      <c r="C908" s="200" cm="1">
        <f t="array" ref="C908">IF(ROW() &lt; ROW(INDEX(institutions[resource_ID],ROWS(institutions[resource_ID]))), COUNTIF(INDEX(institutions[resource_ID],1):institutions[[#This Row],[resource_ID]],institutions[[#This Row],[resource_ID]]), "")</f>
        <v>10</v>
      </c>
      <c r="D908" s="49" t="s">
        <v>10180</v>
      </c>
    </row>
    <row r="909" spans="1:7" x14ac:dyDescent="0.25">
      <c r="A909" s="126" t="s">
        <v>10225</v>
      </c>
      <c r="C909" s="200" cm="1">
        <f t="array" ref="C909">IF(ROW() &lt; ROW(INDEX(institutions[resource_ID],ROWS(institutions[resource_ID]))), COUNTIF(INDEX(institutions[resource_ID],1):institutions[[#This Row],[resource_ID]],institutions[[#This Row],[resource_ID]]), "")</f>
        <v>1</v>
      </c>
      <c r="D909" t="s">
        <v>10171</v>
      </c>
    </row>
    <row r="910" spans="1:7" x14ac:dyDescent="0.25">
      <c r="A910" s="126" t="s">
        <v>10225</v>
      </c>
      <c r="C910" s="200" cm="1">
        <f t="array" ref="C910">IF(ROW() &lt; ROW(INDEX(institutions[resource_ID],ROWS(institutions[resource_ID]))), COUNTIF(INDEX(institutions[resource_ID],1):institutions[[#This Row],[resource_ID]],institutions[[#This Row],[resource_ID]]), "")</f>
        <v>2</v>
      </c>
      <c r="D910" t="s">
        <v>10172</v>
      </c>
    </row>
    <row r="911" spans="1:7" x14ac:dyDescent="0.25">
      <c r="A911" s="126" t="s">
        <v>10225</v>
      </c>
      <c r="C911" s="200" cm="1">
        <f t="array" ref="C911">IF(ROW() &lt; ROW(INDEX(institutions[resource_ID],ROWS(institutions[resource_ID]))), COUNTIF(INDEX(institutions[resource_ID],1):institutions[[#This Row],[resource_ID]],institutions[[#This Row],[resource_ID]]), "")</f>
        <v>3</v>
      </c>
      <c r="D911" s="49" t="s">
        <v>10173</v>
      </c>
    </row>
    <row r="912" spans="1:7" x14ac:dyDescent="0.25">
      <c r="A912" s="126" t="s">
        <v>10225</v>
      </c>
      <c r="C912" s="200" cm="1">
        <f t="array" ref="C912">IF(ROW() &lt; ROW(INDEX(institutions[resource_ID],ROWS(institutions[resource_ID]))), COUNTIF(INDEX(institutions[resource_ID],1):institutions[[#This Row],[resource_ID]],institutions[[#This Row],[resource_ID]]), "")</f>
        <v>4</v>
      </c>
      <c r="D912" s="49" t="s">
        <v>10174</v>
      </c>
    </row>
    <row r="913" spans="1:7" x14ac:dyDescent="0.25">
      <c r="A913" s="126" t="s">
        <v>10225</v>
      </c>
      <c r="C913" s="200" cm="1">
        <f t="array" ref="C913">IF(ROW() &lt; ROW(INDEX(institutions[resource_ID],ROWS(institutions[resource_ID]))), COUNTIF(INDEX(institutions[resource_ID],1):institutions[[#This Row],[resource_ID]],institutions[[#This Row],[resource_ID]]), "")</f>
        <v>5</v>
      </c>
      <c r="D913" s="49" t="s">
        <v>10175</v>
      </c>
    </row>
    <row r="914" spans="1:7" x14ac:dyDescent="0.25">
      <c r="A914" s="126" t="s">
        <v>10225</v>
      </c>
      <c r="C914" s="200" cm="1">
        <f t="array" ref="C914">IF(ROW() &lt; ROW(INDEX(institutions[resource_ID],ROWS(institutions[resource_ID]))), COUNTIF(INDEX(institutions[resource_ID],1):institutions[[#This Row],[resource_ID]],institutions[[#This Row],[resource_ID]]), "")</f>
        <v>6</v>
      </c>
      <c r="D914" s="49" t="s">
        <v>10176</v>
      </c>
    </row>
    <row r="915" spans="1:7" x14ac:dyDescent="0.25">
      <c r="A915" s="126" t="s">
        <v>10225</v>
      </c>
      <c r="C915" s="200" cm="1">
        <f t="array" ref="C915">IF(ROW() &lt; ROW(INDEX(institutions[resource_ID],ROWS(institutions[resource_ID]))), COUNTIF(INDEX(institutions[resource_ID],1):institutions[[#This Row],[resource_ID]],institutions[[#This Row],[resource_ID]]), "")</f>
        <v>7</v>
      </c>
      <c r="D915" s="49" t="s">
        <v>10177</v>
      </c>
    </row>
    <row r="916" spans="1:7" x14ac:dyDescent="0.25">
      <c r="A916" s="126" t="s">
        <v>10225</v>
      </c>
      <c r="B916" s="126"/>
      <c r="C916" s="200" cm="1">
        <f t="array" ref="C916">IF(ROW() &lt; ROW(INDEX(institutions[resource_ID],ROWS(institutions[resource_ID]))), COUNTIF(INDEX(institutions[resource_ID],1):institutions[[#This Row],[resource_ID]],institutions[[#This Row],[resource_ID]]), "")</f>
        <v>8</v>
      </c>
      <c r="D916" s="49" t="s">
        <v>10178</v>
      </c>
      <c r="E916" s="126"/>
      <c r="F916" s="126"/>
      <c r="G916" s="126"/>
    </row>
    <row r="917" spans="1:7" x14ac:dyDescent="0.25">
      <c r="A917" s="126" t="s">
        <v>10225</v>
      </c>
      <c r="B917" s="126"/>
      <c r="C917" s="200" cm="1">
        <f t="array" ref="C917">IF(ROW() &lt; ROW(INDEX(institutions[resource_ID],ROWS(institutions[resource_ID]))), COUNTIF(INDEX(institutions[resource_ID],1):institutions[[#This Row],[resource_ID]],institutions[[#This Row],[resource_ID]]), "")</f>
        <v>9</v>
      </c>
      <c r="D917" s="49" t="s">
        <v>10179</v>
      </c>
      <c r="E917" s="126"/>
      <c r="F917" s="126"/>
      <c r="G917" s="126"/>
    </row>
    <row r="918" spans="1:7" x14ac:dyDescent="0.25">
      <c r="A918" s="126" t="s">
        <v>10225</v>
      </c>
      <c r="B918" s="126"/>
      <c r="C918" s="200" cm="1">
        <f t="array" ref="C918">IF(ROW() &lt; ROW(INDEX(institutions[resource_ID],ROWS(institutions[resource_ID]))), COUNTIF(INDEX(institutions[resource_ID],1):institutions[[#This Row],[resource_ID]],institutions[[#This Row],[resource_ID]]), "")</f>
        <v>10</v>
      </c>
      <c r="D918" s="49" t="s">
        <v>10180</v>
      </c>
      <c r="E918" s="126"/>
      <c r="F918" s="126"/>
      <c r="G918" s="126"/>
    </row>
    <row r="919" spans="1:7" x14ac:dyDescent="0.25">
      <c r="A919" s="126" t="s">
        <v>10248</v>
      </c>
      <c r="B919" s="126"/>
      <c r="C919" s="200" cm="1">
        <f t="array" ref="C919">IF(ROW() &lt; ROW(INDEX(institutions[resource_ID],ROWS(institutions[resource_ID]))), COUNTIF(INDEX(institutions[resource_ID],1):institutions[[#This Row],[resource_ID]],institutions[[#This Row],[resource_ID]]), "")</f>
        <v>1</v>
      </c>
      <c r="D919" s="230" t="s">
        <v>10265</v>
      </c>
      <c r="E919" s="126"/>
      <c r="F919" s="126"/>
      <c r="G919" s="126"/>
    </row>
    <row r="920" spans="1:7" x14ac:dyDescent="0.25">
      <c r="A920" s="126" t="s">
        <v>10248</v>
      </c>
      <c r="B920" s="126"/>
      <c r="C920" s="200" cm="1">
        <f t="array" ref="C920">IF(ROW() &lt; ROW(INDEX(institutions[resource_ID],ROWS(institutions[resource_ID]))), COUNTIF(INDEX(institutions[resource_ID],1):institutions[[#This Row],[resource_ID]],institutions[[#This Row],[resource_ID]]), "")</f>
        <v>2</v>
      </c>
      <c r="D920" s="230" t="s">
        <v>10266</v>
      </c>
      <c r="E920" s="126"/>
      <c r="F920" s="126"/>
      <c r="G920" s="126"/>
    </row>
    <row r="921" spans="1:7" x14ac:dyDescent="0.25">
      <c r="A921" s="126" t="s">
        <v>10249</v>
      </c>
      <c r="B921" s="126"/>
      <c r="C921" s="200" cm="1">
        <f t="array" ref="C921">IF(ROW() &lt; ROW(INDEX(institutions[resource_ID],ROWS(institutions[resource_ID]))), COUNTIF(INDEX(institutions[resource_ID],1):institutions[[#This Row],[resource_ID]],institutions[[#This Row],[resource_ID]]), "")</f>
        <v>1</v>
      </c>
      <c r="D921" s="230" t="s">
        <v>10265</v>
      </c>
      <c r="E921" s="126"/>
      <c r="F921" s="126"/>
      <c r="G921" s="126"/>
    </row>
    <row r="922" spans="1:7" x14ac:dyDescent="0.25">
      <c r="A922" s="126" t="s">
        <v>10249</v>
      </c>
      <c r="B922" s="126"/>
      <c r="C922" s="200" cm="1">
        <f t="array" ref="C922">IF(ROW() &lt; ROW(INDEX(institutions[resource_ID],ROWS(institutions[resource_ID]))), COUNTIF(INDEX(institutions[resource_ID],1):institutions[[#This Row],[resource_ID]],institutions[[#This Row],[resource_ID]]), "")</f>
        <v>2</v>
      </c>
      <c r="D922" s="230" t="s">
        <v>10266</v>
      </c>
      <c r="E922" s="126"/>
      <c r="F922" s="126"/>
      <c r="G922" s="126"/>
    </row>
    <row r="923" spans="1:7" x14ac:dyDescent="0.25">
      <c r="A923" s="126" t="s">
        <v>10250</v>
      </c>
      <c r="B923" s="126"/>
      <c r="C923" s="200" cm="1">
        <f t="array" ref="C923">IF(ROW() &lt; ROW(INDEX(institutions[resource_ID],ROWS(institutions[resource_ID]))), COUNTIF(INDEX(institutions[resource_ID],1):institutions[[#This Row],[resource_ID]],institutions[[#This Row],[resource_ID]]), "")</f>
        <v>1</v>
      </c>
      <c r="D923" s="230" t="s">
        <v>10265</v>
      </c>
      <c r="E923" s="126"/>
      <c r="F923" s="126"/>
      <c r="G923" s="126"/>
    </row>
    <row r="924" spans="1:7" x14ac:dyDescent="0.25">
      <c r="A924" s="126" t="s">
        <v>10250</v>
      </c>
      <c r="B924" s="126"/>
      <c r="C924" s="200" cm="1">
        <f t="array" ref="C924">IF(ROW() &lt; ROW(INDEX(institutions[resource_ID],ROWS(institutions[resource_ID]))), COUNTIF(INDEX(institutions[resource_ID],1):institutions[[#This Row],[resource_ID]],institutions[[#This Row],[resource_ID]]), "")</f>
        <v>2</v>
      </c>
      <c r="D924" s="230" t="s">
        <v>10266</v>
      </c>
      <c r="E924" s="126"/>
      <c r="F924" s="126"/>
      <c r="G924" s="126"/>
    </row>
    <row r="925" spans="1:7" x14ac:dyDescent="0.25">
      <c r="A925" s="126" t="s">
        <v>10251</v>
      </c>
      <c r="B925" s="126"/>
      <c r="C925" s="200" cm="1">
        <f t="array" ref="C925">IF(ROW() &lt; ROW(INDEX(institutions[resource_ID],ROWS(institutions[resource_ID]))), COUNTIF(INDEX(institutions[resource_ID],1):institutions[[#This Row],[resource_ID]],institutions[[#This Row],[resource_ID]]), "")</f>
        <v>1</v>
      </c>
      <c r="D925" s="230" t="s">
        <v>10265</v>
      </c>
      <c r="E925" s="126"/>
      <c r="F925" s="126"/>
      <c r="G925" s="126"/>
    </row>
    <row r="926" spans="1:7" x14ac:dyDescent="0.25">
      <c r="A926" s="126" t="s">
        <v>10251</v>
      </c>
      <c r="B926" s="126"/>
      <c r="C926" s="200" cm="1">
        <f t="array" ref="C926">IF(ROW() &lt; ROW(INDEX(institutions[resource_ID],ROWS(institutions[resource_ID]))), COUNTIF(INDEX(institutions[resource_ID],1):institutions[[#This Row],[resource_ID]],institutions[[#This Row],[resource_ID]]), "")</f>
        <v>2</v>
      </c>
      <c r="D926" s="230" t="s">
        <v>10266</v>
      </c>
      <c r="E926" s="126"/>
      <c r="F926" s="126"/>
      <c r="G926" s="126"/>
    </row>
    <row r="927" spans="1:7" x14ac:dyDescent="0.25">
      <c r="A927" s="126" t="s">
        <v>10252</v>
      </c>
      <c r="B927" s="126"/>
      <c r="C927" s="200" cm="1">
        <f t="array" ref="C927">IF(ROW() &lt; ROW(INDEX(institutions[resource_ID],ROWS(institutions[resource_ID]))), COUNTIF(INDEX(institutions[resource_ID],1):institutions[[#This Row],[resource_ID]],institutions[[#This Row],[resource_ID]]), "")</f>
        <v>1</v>
      </c>
      <c r="D927" s="230" t="s">
        <v>10265</v>
      </c>
      <c r="E927" s="126"/>
      <c r="F927" s="126"/>
      <c r="G927" s="126"/>
    </row>
    <row r="928" spans="1:7" x14ac:dyDescent="0.25">
      <c r="A928" s="126" t="s">
        <v>10252</v>
      </c>
      <c r="B928" s="126"/>
      <c r="C928" s="200" cm="1">
        <f t="array" ref="C928">IF(ROW() &lt; ROW(INDEX(institutions[resource_ID],ROWS(institutions[resource_ID]))), COUNTIF(INDEX(institutions[resource_ID],1):institutions[[#This Row],[resource_ID]],institutions[[#This Row],[resource_ID]]), "")</f>
        <v>2</v>
      </c>
      <c r="D928" s="230" t="s">
        <v>10266</v>
      </c>
      <c r="E928" s="126"/>
      <c r="F928" s="126"/>
      <c r="G928" s="126"/>
    </row>
    <row r="929" spans="1:7" x14ac:dyDescent="0.25">
      <c r="A929" s="126" t="s">
        <v>10253</v>
      </c>
      <c r="B929" s="126"/>
      <c r="C929" s="200" cm="1">
        <f t="array" ref="C929">IF(ROW() &lt; ROW(INDEX(institutions[resource_ID],ROWS(institutions[resource_ID]))), COUNTIF(INDEX(institutions[resource_ID],1):institutions[[#This Row],[resource_ID]],institutions[[#This Row],[resource_ID]]), "")</f>
        <v>1</v>
      </c>
      <c r="D929" s="230" t="s">
        <v>10265</v>
      </c>
      <c r="E929" s="126"/>
      <c r="F929" s="126"/>
      <c r="G929" s="126"/>
    </row>
    <row r="930" spans="1:7" x14ac:dyDescent="0.25">
      <c r="A930" s="126" t="s">
        <v>10253</v>
      </c>
      <c r="B930" s="126"/>
      <c r="C930" s="200" cm="1">
        <f t="array" ref="C930">IF(ROW() &lt; ROW(INDEX(institutions[resource_ID],ROWS(institutions[resource_ID]))), COUNTIF(INDEX(institutions[resource_ID],1):institutions[[#This Row],[resource_ID]],institutions[[#This Row],[resource_ID]]), "")</f>
        <v>2</v>
      </c>
      <c r="D930" s="230" t="s">
        <v>10266</v>
      </c>
      <c r="E930" s="126"/>
      <c r="F930" s="126"/>
      <c r="G930" s="126"/>
    </row>
    <row r="931" spans="1:7" x14ac:dyDescent="0.25">
      <c r="A931" s="126" t="s">
        <v>10254</v>
      </c>
      <c r="B931" s="126"/>
      <c r="C931" s="200" cm="1">
        <f t="array" ref="C931">IF(ROW() &lt; ROW(INDEX(institutions[resource_ID],ROWS(institutions[resource_ID]))), COUNTIF(INDEX(institutions[resource_ID],1):institutions[[#This Row],[resource_ID]],institutions[[#This Row],[resource_ID]]), "")</f>
        <v>1</v>
      </c>
      <c r="D931" s="230" t="s">
        <v>10265</v>
      </c>
      <c r="E931" s="126"/>
      <c r="F931" s="126"/>
      <c r="G931" s="126"/>
    </row>
    <row r="932" spans="1:7" x14ac:dyDescent="0.25">
      <c r="A932" s="126" t="s">
        <v>10254</v>
      </c>
      <c r="B932" s="126"/>
      <c r="C932" s="200" cm="1">
        <f t="array" ref="C932">IF(ROW() &lt; ROW(INDEX(institutions[resource_ID],ROWS(institutions[resource_ID]))), COUNTIF(INDEX(institutions[resource_ID],1):institutions[[#This Row],[resource_ID]],institutions[[#This Row],[resource_ID]]), "")</f>
        <v>2</v>
      </c>
      <c r="D932" s="230" t="s">
        <v>10266</v>
      </c>
      <c r="E932" s="126"/>
      <c r="F932" s="126"/>
      <c r="G932" s="126"/>
    </row>
    <row r="933" spans="1:7" x14ac:dyDescent="0.25">
      <c r="A933" s="126" t="s">
        <v>10255</v>
      </c>
      <c r="B933" s="126"/>
      <c r="C933" s="200" cm="1">
        <f t="array" ref="C933">IF(ROW() &lt; ROW(INDEX(institutions[resource_ID],ROWS(institutions[resource_ID]))), COUNTIF(INDEX(institutions[resource_ID],1):institutions[[#This Row],[resource_ID]],institutions[[#This Row],[resource_ID]]), "")</f>
        <v>1</v>
      </c>
      <c r="D933" s="230" t="s">
        <v>10265</v>
      </c>
      <c r="E933" s="126"/>
      <c r="F933" s="126"/>
      <c r="G933" s="126"/>
    </row>
    <row r="934" spans="1:7" x14ac:dyDescent="0.25">
      <c r="A934" s="126" t="s">
        <v>10255</v>
      </c>
      <c r="B934" s="126"/>
      <c r="C934" s="200" cm="1">
        <f t="array" ref="C934">IF(ROW() &lt; ROW(INDEX(institutions[resource_ID],ROWS(institutions[resource_ID]))), COUNTIF(INDEX(institutions[resource_ID],1):institutions[[#This Row],[resource_ID]],institutions[[#This Row],[resource_ID]]), "")</f>
        <v>2</v>
      </c>
      <c r="D934" s="230" t="s">
        <v>10266</v>
      </c>
      <c r="E934" s="126"/>
      <c r="F934" s="126"/>
      <c r="G934" s="126"/>
    </row>
    <row r="935" spans="1:7" x14ac:dyDescent="0.25">
      <c r="A935" s="126" t="s">
        <v>10256</v>
      </c>
      <c r="B935" s="126"/>
      <c r="C935" s="200" cm="1">
        <f t="array" ref="C935">IF(ROW() &lt; ROW(INDEX(institutions[resource_ID],ROWS(institutions[resource_ID]))), COUNTIF(INDEX(institutions[resource_ID],1):institutions[[#This Row],[resource_ID]],institutions[[#This Row],[resource_ID]]), "")</f>
        <v>1</v>
      </c>
      <c r="D935" s="230" t="s">
        <v>10265</v>
      </c>
      <c r="E935" s="126"/>
      <c r="F935" s="126"/>
      <c r="G935" s="126"/>
    </row>
    <row r="936" spans="1:7" x14ac:dyDescent="0.25">
      <c r="A936" s="126" t="s">
        <v>10256</v>
      </c>
      <c r="B936" s="126"/>
      <c r="C936" s="200" cm="1">
        <f t="array" ref="C936">IF(ROW() &lt; ROW(INDEX(institutions[resource_ID],ROWS(institutions[resource_ID]))), COUNTIF(INDEX(institutions[resource_ID],1):institutions[[#This Row],[resource_ID]],institutions[[#This Row],[resource_ID]]), "")</f>
        <v>2</v>
      </c>
      <c r="D936" s="230" t="s">
        <v>10266</v>
      </c>
      <c r="E936" s="126"/>
      <c r="F936" s="126"/>
      <c r="G936" s="126"/>
    </row>
    <row r="937" spans="1:7" x14ac:dyDescent="0.25">
      <c r="A937" s="126" t="s">
        <v>10247</v>
      </c>
      <c r="B937" s="126"/>
      <c r="C937" s="200" cm="1">
        <f t="array" ref="C937">IF(ROW() &lt; ROW(INDEX(institutions[resource_ID],ROWS(institutions[resource_ID]))), COUNTIF(INDEX(institutions[resource_ID],1):institutions[[#This Row],[resource_ID]],institutions[[#This Row],[resource_ID]]), "")</f>
        <v>1</v>
      </c>
      <c r="D937" s="230" t="s">
        <v>10265</v>
      </c>
      <c r="E937" s="126"/>
      <c r="F937" s="126"/>
      <c r="G937" s="126"/>
    </row>
    <row r="938" spans="1:7" x14ac:dyDescent="0.25">
      <c r="A938" s="126" t="s">
        <v>10247</v>
      </c>
      <c r="B938" s="126"/>
      <c r="C938" s="200" cm="1">
        <f t="array" ref="C938">IF(ROW() &lt; ROW(INDEX(institutions[resource_ID],ROWS(institutions[resource_ID]))), COUNTIF(INDEX(institutions[resource_ID],1):institutions[[#This Row],[resource_ID]],institutions[[#This Row],[resource_ID]]), "")</f>
        <v>2</v>
      </c>
      <c r="D938" s="230" t="s">
        <v>10266</v>
      </c>
      <c r="E938" s="126"/>
      <c r="F938" s="126"/>
      <c r="G938" s="126"/>
    </row>
    <row r="939" spans="1:7" x14ac:dyDescent="0.25">
      <c r="A939" s="126" t="s">
        <v>10257</v>
      </c>
      <c r="B939" s="126"/>
      <c r="C939" s="200" cm="1">
        <f t="array" ref="C939">IF(ROW() &lt; ROW(INDEX(institutions[resource_ID],ROWS(institutions[resource_ID]))), COUNTIF(INDEX(institutions[resource_ID],1):institutions[[#This Row],[resource_ID]],institutions[[#This Row],[resource_ID]]), "")</f>
        <v>1</v>
      </c>
      <c r="D939" s="230" t="s">
        <v>10265</v>
      </c>
      <c r="E939" s="126"/>
      <c r="F939" s="126"/>
      <c r="G939" s="126"/>
    </row>
    <row r="940" spans="1:7" x14ac:dyDescent="0.25">
      <c r="A940" s="126" t="s">
        <v>10257</v>
      </c>
      <c r="B940" s="126"/>
      <c r="C940" s="200" cm="1">
        <f t="array" ref="C940">IF(ROW() &lt; ROW(INDEX(institutions[resource_ID],ROWS(institutions[resource_ID]))), COUNTIF(INDEX(institutions[resource_ID],1):institutions[[#This Row],[resource_ID]],institutions[[#This Row],[resource_ID]]), "")</f>
        <v>2</v>
      </c>
      <c r="D940" s="230" t="s">
        <v>10266</v>
      </c>
      <c r="E940" s="126"/>
      <c r="F940" s="126"/>
      <c r="G940" s="126"/>
    </row>
    <row r="941" spans="1:7" x14ac:dyDescent="0.25">
      <c r="A941" s="126" t="s">
        <v>10285</v>
      </c>
      <c r="B941" s="126"/>
      <c r="C941" s="200" cm="1">
        <f t="array" ref="C941">IF(ROW() &lt; ROW(INDEX(institutions[resource_ID],ROWS(institutions[resource_ID]))), COUNTIF(INDEX(institutions[resource_ID],1):institutions[[#This Row],[resource_ID]],institutions[[#This Row],[resource_ID]]), "")</f>
        <v>1</v>
      </c>
      <c r="D941" s="230" t="s">
        <v>10265</v>
      </c>
      <c r="E941" s="126"/>
      <c r="F941" s="126"/>
      <c r="G941" s="126"/>
    </row>
    <row r="942" spans="1:7" x14ac:dyDescent="0.25">
      <c r="A942" s="126" t="s">
        <v>10285</v>
      </c>
      <c r="B942" s="126"/>
      <c r="C942" s="200" cm="1">
        <f t="array" ref="C942">IF(ROW() &lt; ROW(INDEX(institutions[resource_ID],ROWS(institutions[resource_ID]))), COUNTIF(INDEX(institutions[resource_ID],1):institutions[[#This Row],[resource_ID]],institutions[[#This Row],[resource_ID]]), "")</f>
        <v>2</v>
      </c>
      <c r="D942" s="230" t="s">
        <v>10266</v>
      </c>
      <c r="E942" s="126"/>
      <c r="F942" s="126"/>
      <c r="G942" s="126"/>
    </row>
    <row r="943" spans="1:7" x14ac:dyDescent="0.25">
      <c r="A943" s="126" t="s">
        <v>10294</v>
      </c>
      <c r="B943" s="126"/>
      <c r="C943" s="200" cm="1">
        <f t="array" ref="C943">IF(ROW() &lt; ROW(INDEX(institutions[resource_ID],ROWS(institutions[resource_ID]))), COUNTIF(INDEX(institutions[resource_ID],1):institutions[[#This Row],[resource_ID]],institutions[[#This Row],[resource_ID]]), "")</f>
        <v>1</v>
      </c>
      <c r="D943" s="230" t="s">
        <v>10325</v>
      </c>
      <c r="E943" s="126"/>
      <c r="F943" s="126"/>
      <c r="G943" s="126"/>
    </row>
    <row r="944" spans="1:7" x14ac:dyDescent="0.25">
      <c r="A944" s="126" t="s">
        <v>10294</v>
      </c>
      <c r="B944" s="126"/>
      <c r="C944" s="200" cm="1">
        <f t="array" ref="C944">IF(ROW() &lt; ROW(INDEX(institutions[resource_ID],ROWS(institutions[resource_ID]))), COUNTIF(INDEX(institutions[resource_ID],1):institutions[[#This Row],[resource_ID]],institutions[[#This Row],[resource_ID]]), "")</f>
        <v>2</v>
      </c>
      <c r="D944" s="230" t="s">
        <v>10324</v>
      </c>
      <c r="E944" s="126"/>
      <c r="F944" s="126"/>
      <c r="G944" s="126"/>
    </row>
    <row r="945" spans="1:7" x14ac:dyDescent="0.25">
      <c r="A945" s="126" t="s">
        <v>10294</v>
      </c>
      <c r="B945" s="126"/>
      <c r="C945" s="200" cm="1">
        <f t="array" ref="C945">IF(ROW() &lt; ROW(INDEX(institutions[resource_ID],ROWS(institutions[resource_ID]))), COUNTIF(INDEX(institutions[resource_ID],1):institutions[[#This Row],[resource_ID]],institutions[[#This Row],[resource_ID]]), "")</f>
        <v>3</v>
      </c>
      <c r="D945" s="230" t="s">
        <v>10326</v>
      </c>
      <c r="E945" s="126"/>
      <c r="F945" s="126"/>
      <c r="G945" s="126"/>
    </row>
    <row r="946" spans="1:7" x14ac:dyDescent="0.25">
      <c r="A946" s="126" t="s">
        <v>10294</v>
      </c>
      <c r="B946" s="126"/>
      <c r="C946" s="200" cm="1">
        <f t="array" ref="C946">IF(ROW() &lt; ROW(INDEX(institutions[resource_ID],ROWS(institutions[resource_ID]))), COUNTIF(INDEX(institutions[resource_ID],1):institutions[[#This Row],[resource_ID]],institutions[[#This Row],[resource_ID]]), "")</f>
        <v>4</v>
      </c>
      <c r="D946" s="230" t="s">
        <v>10327</v>
      </c>
      <c r="E946" s="126"/>
      <c r="F946" s="126"/>
      <c r="G946" s="126"/>
    </row>
    <row r="947" spans="1:7" x14ac:dyDescent="0.25">
      <c r="A947" s="126" t="s">
        <v>10295</v>
      </c>
      <c r="B947" s="126"/>
      <c r="C947" s="200" cm="1">
        <f t="array" ref="C947">IF(ROW() &lt; ROW(INDEX(institutions[resource_ID],ROWS(institutions[resource_ID]))), COUNTIF(INDEX(institutions[resource_ID],1):institutions[[#This Row],[resource_ID]],institutions[[#This Row],[resource_ID]]), "")</f>
        <v>1</v>
      </c>
      <c r="D947" s="230" t="s">
        <v>10325</v>
      </c>
      <c r="E947" s="126"/>
      <c r="F947" s="126"/>
      <c r="G947" s="126"/>
    </row>
    <row r="948" spans="1:7" x14ac:dyDescent="0.25">
      <c r="A948" s="126" t="s">
        <v>10295</v>
      </c>
      <c r="B948" s="126"/>
      <c r="C948" s="200" cm="1">
        <f t="array" ref="C948">IF(ROW() &lt; ROW(INDEX(institutions[resource_ID],ROWS(institutions[resource_ID]))), COUNTIF(INDEX(institutions[resource_ID],1):institutions[[#This Row],[resource_ID]],institutions[[#This Row],[resource_ID]]), "")</f>
        <v>2</v>
      </c>
      <c r="D948" s="230" t="s">
        <v>10324</v>
      </c>
      <c r="E948" s="126"/>
      <c r="F948" s="126"/>
      <c r="G948" s="126"/>
    </row>
    <row r="949" spans="1:7" x14ac:dyDescent="0.25">
      <c r="A949" s="126" t="s">
        <v>10295</v>
      </c>
      <c r="B949" s="126"/>
      <c r="C949" s="200" cm="1">
        <f t="array" ref="C949">IF(ROW() &lt; ROW(INDEX(institutions[resource_ID],ROWS(institutions[resource_ID]))), COUNTIF(INDEX(institutions[resource_ID],1):institutions[[#This Row],[resource_ID]],institutions[[#This Row],[resource_ID]]), "")</f>
        <v>3</v>
      </c>
      <c r="D949" s="230" t="s">
        <v>10326</v>
      </c>
      <c r="E949" s="126"/>
      <c r="F949" s="126"/>
      <c r="G949" s="126"/>
    </row>
    <row r="950" spans="1:7" x14ac:dyDescent="0.25">
      <c r="A950" s="126" t="s">
        <v>10295</v>
      </c>
      <c r="B950" s="126"/>
      <c r="C950" s="200" cm="1">
        <f t="array" ref="C950">IF(ROW() &lt; ROW(INDEX(institutions[resource_ID],ROWS(institutions[resource_ID]))), COUNTIF(INDEX(institutions[resource_ID],1):institutions[[#This Row],[resource_ID]],institutions[[#This Row],[resource_ID]]), "")</f>
        <v>4</v>
      </c>
      <c r="D950" s="230" t="s">
        <v>10327</v>
      </c>
      <c r="E950" s="126"/>
      <c r="F950" s="126"/>
      <c r="G950" s="126"/>
    </row>
    <row r="951" spans="1:7" x14ac:dyDescent="0.25">
      <c r="A951" s="243" t="s">
        <v>10342</v>
      </c>
      <c r="B951" s="126"/>
      <c r="C951" s="200" cm="1">
        <f t="array" ref="C951">IF(ROW() &lt; ROW(INDEX(institutions[resource_ID],ROWS(institutions[resource_ID]))), COUNTIF(INDEX(institutions[resource_ID],1):institutions[[#This Row],[resource_ID]],institutions[[#This Row],[resource_ID]]), "")</f>
        <v>1</v>
      </c>
      <c r="D951" s="230" t="s">
        <v>10459</v>
      </c>
      <c r="E951" s="126"/>
      <c r="F951" s="126"/>
      <c r="G951" s="126"/>
    </row>
    <row r="952" spans="1:7" s="236" customFormat="1" x14ac:dyDescent="0.25">
      <c r="A952" s="243" t="s">
        <v>10342</v>
      </c>
      <c r="B952" s="243"/>
      <c r="C952" s="250" cm="1">
        <f t="array" ref="C952">IF(ROW() &lt; ROW(INDEX(institutions[resource_ID],ROWS(institutions[resource_ID]))), COUNTIF(INDEX(institutions[resource_ID],1):institutions[[#This Row],[resource_ID]],institutions[[#This Row],[resource_ID]]), "")</f>
        <v>2</v>
      </c>
      <c r="D952" s="257" t="s">
        <v>10460</v>
      </c>
      <c r="E952" s="243"/>
      <c r="F952" s="243"/>
      <c r="G952" s="243"/>
    </row>
    <row r="953" spans="1:7" s="236" customFormat="1" x14ac:dyDescent="0.25">
      <c r="A953" s="243" t="s">
        <v>10342</v>
      </c>
      <c r="B953" s="243"/>
      <c r="C953" s="250" cm="1">
        <f t="array" ref="C953">IF(ROW() &lt; ROW(INDEX(institutions[resource_ID],ROWS(institutions[resource_ID]))), COUNTIF(INDEX(institutions[resource_ID],1):institutions[[#This Row],[resource_ID]],institutions[[#This Row],[resource_ID]]), "")</f>
        <v>3</v>
      </c>
      <c r="D953" s="257" t="s">
        <v>10461</v>
      </c>
      <c r="E953" s="243"/>
      <c r="F953" s="243"/>
      <c r="G953" s="243"/>
    </row>
    <row r="954" spans="1:7" s="236" customFormat="1" x14ac:dyDescent="0.25">
      <c r="A954" s="243" t="s">
        <v>10342</v>
      </c>
      <c r="B954" s="243"/>
      <c r="C954" s="250" cm="1">
        <f t="array" ref="C954">IF(ROW() &lt; ROW(INDEX(institutions[resource_ID],ROWS(institutions[resource_ID]))), COUNTIF(INDEX(institutions[resource_ID],1):institutions[[#This Row],[resource_ID]],institutions[[#This Row],[resource_ID]]), "")</f>
        <v>4</v>
      </c>
      <c r="D954" s="257" t="s">
        <v>10462</v>
      </c>
      <c r="E954" s="243"/>
      <c r="F954" s="243"/>
      <c r="G954" s="243"/>
    </row>
    <row r="955" spans="1:7" s="236" customFormat="1" x14ac:dyDescent="0.25">
      <c r="A955" s="243" t="s">
        <v>10342</v>
      </c>
      <c r="B955" s="243"/>
      <c r="C955" s="250" cm="1">
        <f t="array" ref="C955">IF(ROW() &lt; ROW(INDEX(institutions[resource_ID],ROWS(institutions[resource_ID]))), COUNTIF(INDEX(institutions[resource_ID],1):institutions[[#This Row],[resource_ID]],institutions[[#This Row],[resource_ID]]), "")</f>
        <v>5</v>
      </c>
      <c r="D955" s="257" t="s">
        <v>10463</v>
      </c>
      <c r="E955" s="243"/>
      <c r="F955" s="243"/>
      <c r="G955" s="243"/>
    </row>
    <row r="956" spans="1:7" s="236" customFormat="1" x14ac:dyDescent="0.25">
      <c r="A956" s="243" t="s">
        <v>10342</v>
      </c>
      <c r="B956" s="243"/>
      <c r="C956" s="250" cm="1">
        <f t="array" ref="C956">IF(ROW() &lt; ROW(INDEX(institutions[resource_ID],ROWS(institutions[resource_ID]))), COUNTIF(INDEX(institutions[resource_ID],1):institutions[[#This Row],[resource_ID]],institutions[[#This Row],[resource_ID]]), "")</f>
        <v>6</v>
      </c>
      <c r="D956" s="257" t="s">
        <v>10464</v>
      </c>
      <c r="E956" s="243"/>
      <c r="F956" s="243"/>
      <c r="G956" s="243"/>
    </row>
    <row r="957" spans="1:7" s="236" customFormat="1" x14ac:dyDescent="0.25">
      <c r="A957" s="243" t="s">
        <v>10342</v>
      </c>
      <c r="B957" s="243"/>
      <c r="C957" s="250" cm="1">
        <f t="array" ref="C957">IF(ROW() &lt; ROW(INDEX(institutions[resource_ID],ROWS(institutions[resource_ID]))), COUNTIF(INDEX(institutions[resource_ID],1):institutions[[#This Row],[resource_ID]],institutions[[#This Row],[resource_ID]]), "")</f>
        <v>7</v>
      </c>
      <c r="D957" s="257" t="s">
        <v>10465</v>
      </c>
      <c r="E957" s="243"/>
      <c r="F957" s="243"/>
      <c r="G957" s="243"/>
    </row>
    <row r="958" spans="1:7" s="236" customFormat="1" x14ac:dyDescent="0.25">
      <c r="A958" s="243" t="s">
        <v>10342</v>
      </c>
      <c r="B958" s="243"/>
      <c r="C958" s="250" cm="1">
        <f t="array" ref="C958">IF(ROW() &lt; ROW(INDEX(institutions[resource_ID],ROWS(institutions[resource_ID]))), COUNTIF(INDEX(institutions[resource_ID],1):institutions[[#This Row],[resource_ID]],institutions[[#This Row],[resource_ID]]), "")</f>
        <v>8</v>
      </c>
      <c r="D958" s="257" t="s">
        <v>10466</v>
      </c>
      <c r="E958" s="243"/>
      <c r="F958" s="243"/>
      <c r="G958" s="243"/>
    </row>
    <row r="959" spans="1:7" s="236" customFormat="1" x14ac:dyDescent="0.25">
      <c r="A959" s="49" t="s">
        <v>10343</v>
      </c>
      <c r="B959" s="243"/>
      <c r="C959" s="250" cm="1">
        <f t="array" ref="C959">IF(ROW() &lt; ROW(INDEX(institutions[resource_ID],ROWS(institutions[resource_ID]))), COUNTIF(INDEX(institutions[resource_ID],1):institutions[[#This Row],[resource_ID]],institutions[[#This Row],[resource_ID]]), "")</f>
        <v>1</v>
      </c>
      <c r="D959" s="257" t="s">
        <v>10459</v>
      </c>
      <c r="E959" s="243"/>
      <c r="F959" s="243"/>
      <c r="G959" s="243"/>
    </row>
    <row r="960" spans="1:7" s="236" customFormat="1" x14ac:dyDescent="0.25">
      <c r="A960" s="243" t="s">
        <v>10343</v>
      </c>
      <c r="B960" s="243"/>
      <c r="C960" s="250" cm="1">
        <f t="array" ref="C960">IF(ROW() &lt; ROW(INDEX(institutions[resource_ID],ROWS(institutions[resource_ID]))), COUNTIF(INDEX(institutions[resource_ID],1):institutions[[#This Row],[resource_ID]],institutions[[#This Row],[resource_ID]]), "")</f>
        <v>2</v>
      </c>
      <c r="D960" s="257" t="s">
        <v>10460</v>
      </c>
      <c r="E960" s="243"/>
      <c r="F960" s="243"/>
      <c r="G960" s="243"/>
    </row>
    <row r="961" spans="1:7" s="236" customFormat="1" x14ac:dyDescent="0.25">
      <c r="A961" s="239" t="s">
        <v>10343</v>
      </c>
      <c r="B961" s="243"/>
      <c r="C961" s="250" cm="1">
        <f t="array" ref="C961">IF(ROW() &lt; ROW(INDEX(institutions[resource_ID],ROWS(institutions[resource_ID]))), COUNTIF(INDEX(institutions[resource_ID],1):institutions[[#This Row],[resource_ID]],institutions[[#This Row],[resource_ID]]), "")</f>
        <v>3</v>
      </c>
      <c r="D961" s="257" t="s">
        <v>10461</v>
      </c>
      <c r="E961" s="243"/>
      <c r="F961" s="243"/>
      <c r="G961" s="243"/>
    </row>
    <row r="962" spans="1:7" s="236" customFormat="1" x14ac:dyDescent="0.25">
      <c r="A962" s="239" t="s">
        <v>10343</v>
      </c>
      <c r="B962" s="243"/>
      <c r="C962" s="250" cm="1">
        <f t="array" ref="C962">IF(ROW() &lt; ROW(INDEX(institutions[resource_ID],ROWS(institutions[resource_ID]))), COUNTIF(INDEX(institutions[resource_ID],1):institutions[[#This Row],[resource_ID]],institutions[[#This Row],[resource_ID]]), "")</f>
        <v>4</v>
      </c>
      <c r="D962" s="257" t="s">
        <v>10462</v>
      </c>
      <c r="E962" s="243"/>
      <c r="F962" s="243"/>
      <c r="G962" s="243"/>
    </row>
    <row r="963" spans="1:7" s="236" customFormat="1" x14ac:dyDescent="0.25">
      <c r="A963" s="239" t="s">
        <v>10343</v>
      </c>
      <c r="B963" s="243"/>
      <c r="C963" s="250" cm="1">
        <f t="array" ref="C963">IF(ROW() &lt; ROW(INDEX(institutions[resource_ID],ROWS(institutions[resource_ID]))), COUNTIF(INDEX(institutions[resource_ID],1):institutions[[#This Row],[resource_ID]],institutions[[#This Row],[resource_ID]]), "")</f>
        <v>5</v>
      </c>
      <c r="D963" s="257" t="s">
        <v>10463</v>
      </c>
      <c r="E963" s="243"/>
      <c r="F963" s="243"/>
      <c r="G963" s="243"/>
    </row>
    <row r="964" spans="1:7" s="236" customFormat="1" x14ac:dyDescent="0.25">
      <c r="A964" s="239" t="s">
        <v>10343</v>
      </c>
      <c r="B964" s="243"/>
      <c r="C964" s="250" cm="1">
        <f t="array" ref="C964">IF(ROW() &lt; ROW(INDEX(institutions[resource_ID],ROWS(institutions[resource_ID]))), COUNTIF(INDEX(institutions[resource_ID],1):institutions[[#This Row],[resource_ID]],institutions[[#This Row],[resource_ID]]), "")</f>
        <v>6</v>
      </c>
      <c r="D964" s="257" t="s">
        <v>10464</v>
      </c>
      <c r="E964" s="243"/>
      <c r="F964" s="243"/>
      <c r="G964" s="243"/>
    </row>
    <row r="965" spans="1:7" s="236" customFormat="1" x14ac:dyDescent="0.25">
      <c r="A965" s="239" t="s">
        <v>10343</v>
      </c>
      <c r="B965" s="243"/>
      <c r="C965" s="250" cm="1">
        <f t="array" ref="C965">IF(ROW() &lt; ROW(INDEX(institutions[resource_ID],ROWS(institutions[resource_ID]))), COUNTIF(INDEX(institutions[resource_ID],1):institutions[[#This Row],[resource_ID]],institutions[[#This Row],[resource_ID]]), "")</f>
        <v>7</v>
      </c>
      <c r="D965" s="257" t="s">
        <v>10465</v>
      </c>
      <c r="E965" s="243"/>
      <c r="F965" s="243"/>
      <c r="G965" s="243"/>
    </row>
    <row r="966" spans="1:7" s="236" customFormat="1" x14ac:dyDescent="0.25">
      <c r="A966" s="239" t="s">
        <v>10343</v>
      </c>
      <c r="B966" s="243"/>
      <c r="C966" s="250" cm="1">
        <f t="array" ref="C966">IF(ROW() &lt; ROW(INDEX(institutions[resource_ID],ROWS(institutions[resource_ID]))), COUNTIF(INDEX(institutions[resource_ID],1):institutions[[#This Row],[resource_ID]],institutions[[#This Row],[resource_ID]]), "")</f>
        <v>8</v>
      </c>
      <c r="D966" s="257" t="s">
        <v>10466</v>
      </c>
      <c r="E966" s="243"/>
      <c r="F966" s="243"/>
      <c r="G966" s="243"/>
    </row>
    <row r="967" spans="1:7" s="236" customFormat="1" x14ac:dyDescent="0.25">
      <c r="A967" s="243" t="s">
        <v>10344</v>
      </c>
      <c r="B967" s="243"/>
      <c r="C967" s="250" cm="1">
        <f t="array" ref="C967">IF(ROW() &lt; ROW(INDEX(institutions[resource_ID],ROWS(institutions[resource_ID]))), COUNTIF(INDEX(institutions[resource_ID],1):institutions[[#This Row],[resource_ID]],institutions[[#This Row],[resource_ID]]), "")</f>
        <v>1</v>
      </c>
      <c r="D967" s="257" t="s">
        <v>10459</v>
      </c>
      <c r="E967" s="243"/>
      <c r="F967" s="243"/>
      <c r="G967" s="243"/>
    </row>
    <row r="968" spans="1:7" s="236" customFormat="1" x14ac:dyDescent="0.25">
      <c r="A968" s="243" t="s">
        <v>10344</v>
      </c>
      <c r="B968" s="243"/>
      <c r="C968" s="250" cm="1">
        <f t="array" ref="C968">IF(ROW() &lt; ROW(INDEX(institutions[resource_ID],ROWS(institutions[resource_ID]))), COUNTIF(INDEX(institutions[resource_ID],1):institutions[[#This Row],[resource_ID]],institutions[[#This Row],[resource_ID]]), "")</f>
        <v>2</v>
      </c>
      <c r="D968" s="257" t="s">
        <v>10460</v>
      </c>
      <c r="E968" s="243"/>
      <c r="F968" s="243"/>
      <c r="G968" s="243"/>
    </row>
    <row r="969" spans="1:7" s="236" customFormat="1" x14ac:dyDescent="0.25">
      <c r="A969" s="243" t="s">
        <v>10344</v>
      </c>
      <c r="B969" s="243"/>
      <c r="C969" s="250" cm="1">
        <f t="array" ref="C969">IF(ROW() &lt; ROW(INDEX(institutions[resource_ID],ROWS(institutions[resource_ID]))), COUNTIF(INDEX(institutions[resource_ID],1):institutions[[#This Row],[resource_ID]],institutions[[#This Row],[resource_ID]]), "")</f>
        <v>3</v>
      </c>
      <c r="D969" s="257" t="s">
        <v>10461</v>
      </c>
      <c r="E969" s="243"/>
      <c r="F969" s="243"/>
      <c r="G969" s="243"/>
    </row>
    <row r="970" spans="1:7" s="236" customFormat="1" x14ac:dyDescent="0.25">
      <c r="A970" s="243" t="s">
        <v>10344</v>
      </c>
      <c r="B970" s="243"/>
      <c r="C970" s="250" cm="1">
        <f t="array" ref="C970">IF(ROW() &lt; ROW(INDEX(institutions[resource_ID],ROWS(institutions[resource_ID]))), COUNTIF(INDEX(institutions[resource_ID],1):institutions[[#This Row],[resource_ID]],institutions[[#This Row],[resource_ID]]), "")</f>
        <v>4</v>
      </c>
      <c r="D970" s="257" t="s">
        <v>10462</v>
      </c>
      <c r="E970" s="243"/>
      <c r="F970" s="243"/>
      <c r="G970" s="243"/>
    </row>
    <row r="971" spans="1:7" s="236" customFormat="1" x14ac:dyDescent="0.25">
      <c r="A971" s="243" t="s">
        <v>10344</v>
      </c>
      <c r="B971" s="243"/>
      <c r="C971" s="250" cm="1">
        <f t="array" ref="C971">IF(ROW() &lt; ROW(INDEX(institutions[resource_ID],ROWS(institutions[resource_ID]))), COUNTIF(INDEX(institutions[resource_ID],1):institutions[[#This Row],[resource_ID]],institutions[[#This Row],[resource_ID]]), "")</f>
        <v>5</v>
      </c>
      <c r="D971" s="257" t="s">
        <v>10463</v>
      </c>
      <c r="E971" s="243"/>
      <c r="F971" s="243"/>
      <c r="G971" s="243"/>
    </row>
    <row r="972" spans="1:7" s="236" customFormat="1" x14ac:dyDescent="0.25">
      <c r="A972" s="243" t="s">
        <v>10344</v>
      </c>
      <c r="B972" s="243"/>
      <c r="C972" s="250" cm="1">
        <f t="array" ref="C972">IF(ROW() &lt; ROW(INDEX(institutions[resource_ID],ROWS(institutions[resource_ID]))), COUNTIF(INDEX(institutions[resource_ID],1):institutions[[#This Row],[resource_ID]],institutions[[#This Row],[resource_ID]]), "")</f>
        <v>6</v>
      </c>
      <c r="D972" s="257" t="s">
        <v>10464</v>
      </c>
      <c r="E972" s="243"/>
      <c r="F972" s="243"/>
      <c r="G972" s="243"/>
    </row>
    <row r="973" spans="1:7" s="236" customFormat="1" x14ac:dyDescent="0.25">
      <c r="A973" s="243" t="s">
        <v>10344</v>
      </c>
      <c r="B973" s="243"/>
      <c r="C973" s="250" cm="1">
        <f t="array" ref="C973">IF(ROW() &lt; ROW(INDEX(institutions[resource_ID],ROWS(institutions[resource_ID]))), COUNTIF(INDEX(institutions[resource_ID],1):institutions[[#This Row],[resource_ID]],institutions[[#This Row],[resource_ID]]), "")</f>
        <v>7</v>
      </c>
      <c r="D973" s="257" t="s">
        <v>10465</v>
      </c>
      <c r="E973" s="243"/>
      <c r="F973" s="243"/>
      <c r="G973" s="243"/>
    </row>
    <row r="974" spans="1:7" s="236" customFormat="1" x14ac:dyDescent="0.25">
      <c r="A974" s="243" t="s">
        <v>10344</v>
      </c>
      <c r="B974" s="243"/>
      <c r="C974" s="250" cm="1">
        <f t="array" ref="C974">IF(ROW() &lt; ROW(INDEX(institutions[resource_ID],ROWS(institutions[resource_ID]))), COUNTIF(INDEX(institutions[resource_ID],1):institutions[[#This Row],[resource_ID]],institutions[[#This Row],[resource_ID]]), "")</f>
        <v>8</v>
      </c>
      <c r="D974" s="257" t="s">
        <v>10466</v>
      </c>
      <c r="E974" s="243"/>
      <c r="F974" s="243"/>
      <c r="G974" s="243"/>
    </row>
    <row r="975" spans="1:7" s="236" customFormat="1" x14ac:dyDescent="0.25">
      <c r="A975" s="243" t="s">
        <v>10353</v>
      </c>
      <c r="B975" s="243"/>
      <c r="C975" s="250" cm="1">
        <f t="array" ref="C975">IF(ROW() &lt; ROW(INDEX(institutions[resource_ID],ROWS(institutions[resource_ID]))), COUNTIF(INDEX(institutions[resource_ID],1):institutions[[#This Row],[resource_ID]],institutions[[#This Row],[resource_ID]]), "")</f>
        <v>1</v>
      </c>
      <c r="D975" s="257" t="s">
        <v>10459</v>
      </c>
      <c r="E975" s="243"/>
      <c r="F975" s="243"/>
      <c r="G975" s="243"/>
    </row>
    <row r="976" spans="1:7" s="236" customFormat="1" x14ac:dyDescent="0.25">
      <c r="A976" s="243" t="s">
        <v>10353</v>
      </c>
      <c r="B976" s="243"/>
      <c r="C976" s="250" cm="1">
        <f t="array" ref="C976">IF(ROW() &lt; ROW(INDEX(institutions[resource_ID],ROWS(institutions[resource_ID]))), COUNTIF(INDEX(institutions[resource_ID],1):institutions[[#This Row],[resource_ID]],institutions[[#This Row],[resource_ID]]), "")</f>
        <v>2</v>
      </c>
      <c r="D976" s="257" t="s">
        <v>10460</v>
      </c>
      <c r="E976" s="243"/>
      <c r="F976" s="243"/>
      <c r="G976" s="243"/>
    </row>
    <row r="977" spans="1:7" s="236" customFormat="1" x14ac:dyDescent="0.25">
      <c r="A977" s="243" t="s">
        <v>10353</v>
      </c>
      <c r="B977" s="243"/>
      <c r="C977" s="250" cm="1">
        <f t="array" ref="C977">IF(ROW() &lt; ROW(INDEX(institutions[resource_ID],ROWS(institutions[resource_ID]))), COUNTIF(INDEX(institutions[resource_ID],1):institutions[[#This Row],[resource_ID]],institutions[[#This Row],[resource_ID]]), "")</f>
        <v>3</v>
      </c>
      <c r="D977" s="257" t="s">
        <v>10461</v>
      </c>
      <c r="E977" s="243"/>
      <c r="F977" s="243"/>
      <c r="G977" s="243"/>
    </row>
    <row r="978" spans="1:7" s="236" customFormat="1" x14ac:dyDescent="0.25">
      <c r="A978" s="243" t="s">
        <v>10353</v>
      </c>
      <c r="B978" s="243"/>
      <c r="C978" s="250" cm="1">
        <f t="array" ref="C978">IF(ROW() &lt; ROW(INDEX(institutions[resource_ID],ROWS(institutions[resource_ID]))), COUNTIF(INDEX(institutions[resource_ID],1):institutions[[#This Row],[resource_ID]],institutions[[#This Row],[resource_ID]]), "")</f>
        <v>4</v>
      </c>
      <c r="D978" s="257" t="s">
        <v>10462</v>
      </c>
      <c r="E978" s="243"/>
      <c r="F978" s="243"/>
      <c r="G978" s="243"/>
    </row>
    <row r="979" spans="1:7" s="236" customFormat="1" x14ac:dyDescent="0.25">
      <c r="A979" s="243" t="s">
        <v>10353</v>
      </c>
      <c r="B979" s="243"/>
      <c r="C979" s="250" cm="1">
        <f t="array" ref="C979">IF(ROW() &lt; ROW(INDEX(institutions[resource_ID],ROWS(institutions[resource_ID]))), COUNTIF(INDEX(institutions[resource_ID],1):institutions[[#This Row],[resource_ID]],institutions[[#This Row],[resource_ID]]), "")</f>
        <v>5</v>
      </c>
      <c r="D979" s="257" t="s">
        <v>10463</v>
      </c>
      <c r="E979" s="243"/>
      <c r="F979" s="243"/>
      <c r="G979" s="243"/>
    </row>
    <row r="980" spans="1:7" s="236" customFormat="1" x14ac:dyDescent="0.25">
      <c r="A980" s="243" t="s">
        <v>10353</v>
      </c>
      <c r="B980" s="243"/>
      <c r="C980" s="250" cm="1">
        <f t="array" ref="C980">IF(ROW() &lt; ROW(INDEX(institutions[resource_ID],ROWS(institutions[resource_ID]))), COUNTIF(INDEX(institutions[resource_ID],1):institutions[[#This Row],[resource_ID]],institutions[[#This Row],[resource_ID]]), "")</f>
        <v>6</v>
      </c>
      <c r="D980" s="257" t="s">
        <v>10464</v>
      </c>
      <c r="E980" s="243"/>
      <c r="F980" s="243"/>
      <c r="G980" s="243"/>
    </row>
    <row r="981" spans="1:7" s="236" customFormat="1" x14ac:dyDescent="0.25">
      <c r="A981" s="243" t="s">
        <v>10353</v>
      </c>
      <c r="B981" s="243"/>
      <c r="C981" s="250" cm="1">
        <f t="array" ref="C981">IF(ROW() &lt; ROW(INDEX(institutions[resource_ID],ROWS(institutions[resource_ID]))), COUNTIF(INDEX(institutions[resource_ID],1):institutions[[#This Row],[resource_ID]],institutions[[#This Row],[resource_ID]]), "")</f>
        <v>7</v>
      </c>
      <c r="D981" s="257" t="s">
        <v>10465</v>
      </c>
      <c r="E981" s="243"/>
      <c r="F981" s="243"/>
      <c r="G981" s="243"/>
    </row>
    <row r="982" spans="1:7" s="236" customFormat="1" x14ac:dyDescent="0.25">
      <c r="A982" s="243" t="s">
        <v>10353</v>
      </c>
      <c r="B982" s="243"/>
      <c r="C982" s="250" cm="1">
        <f t="array" ref="C982">IF(ROW() &lt; ROW(INDEX(institutions[resource_ID],ROWS(institutions[resource_ID]))), COUNTIF(INDEX(institutions[resource_ID],1):institutions[[#This Row],[resource_ID]],institutions[[#This Row],[resource_ID]]), "")</f>
        <v>8</v>
      </c>
      <c r="D982" s="257" t="s">
        <v>10466</v>
      </c>
      <c r="E982" s="243"/>
      <c r="F982" s="243"/>
      <c r="G982" s="243"/>
    </row>
    <row r="983" spans="1:7" s="236" customFormat="1" x14ac:dyDescent="0.25">
      <c r="A983" s="243" t="s">
        <v>10345</v>
      </c>
      <c r="B983" s="243"/>
      <c r="C983" s="250" cm="1">
        <f t="array" ref="C983">IF(ROW() &lt; ROW(INDEX(institutions[resource_ID],ROWS(institutions[resource_ID]))), COUNTIF(INDEX(institutions[resource_ID],1):institutions[[#This Row],[resource_ID]],institutions[[#This Row],[resource_ID]]), "")</f>
        <v>1</v>
      </c>
      <c r="D983" s="257" t="s">
        <v>10459</v>
      </c>
      <c r="E983" s="243"/>
      <c r="F983" s="243"/>
      <c r="G983" s="243"/>
    </row>
    <row r="984" spans="1:7" s="236" customFormat="1" x14ac:dyDescent="0.25">
      <c r="A984" s="243" t="s">
        <v>10345</v>
      </c>
      <c r="B984" s="243"/>
      <c r="C984" s="250" cm="1">
        <f t="array" ref="C984">IF(ROW() &lt; ROW(INDEX(institutions[resource_ID],ROWS(institutions[resource_ID]))), COUNTIF(INDEX(institutions[resource_ID],1):institutions[[#This Row],[resource_ID]],institutions[[#This Row],[resource_ID]]), "")</f>
        <v>2</v>
      </c>
      <c r="D984" s="257" t="s">
        <v>10460</v>
      </c>
      <c r="E984" s="243"/>
      <c r="F984" s="243"/>
      <c r="G984" s="243"/>
    </row>
    <row r="985" spans="1:7" s="236" customFormat="1" x14ac:dyDescent="0.25">
      <c r="A985" s="243" t="s">
        <v>10345</v>
      </c>
      <c r="B985" s="243"/>
      <c r="C985" s="250" cm="1">
        <f t="array" ref="C985">IF(ROW() &lt; ROW(INDEX(institutions[resource_ID],ROWS(institutions[resource_ID]))), COUNTIF(INDEX(institutions[resource_ID],1):institutions[[#This Row],[resource_ID]],institutions[[#This Row],[resource_ID]]), "")</f>
        <v>3</v>
      </c>
      <c r="D985" s="257" t="s">
        <v>10461</v>
      </c>
      <c r="E985" s="243"/>
      <c r="F985" s="243"/>
      <c r="G985" s="243"/>
    </row>
    <row r="986" spans="1:7" s="236" customFormat="1" x14ac:dyDescent="0.25">
      <c r="A986" s="243" t="s">
        <v>10345</v>
      </c>
      <c r="B986" s="243"/>
      <c r="C986" s="250" cm="1">
        <f t="array" ref="C986">IF(ROW() &lt; ROW(INDEX(institutions[resource_ID],ROWS(institutions[resource_ID]))), COUNTIF(INDEX(institutions[resource_ID],1):institutions[[#This Row],[resource_ID]],institutions[[#This Row],[resource_ID]]), "")</f>
        <v>4</v>
      </c>
      <c r="D986" s="257" t="s">
        <v>10462</v>
      </c>
      <c r="E986" s="243"/>
      <c r="F986" s="243"/>
      <c r="G986" s="243"/>
    </row>
    <row r="987" spans="1:7" s="236" customFormat="1" x14ac:dyDescent="0.25">
      <c r="A987" s="243" t="s">
        <v>10345</v>
      </c>
      <c r="B987" s="243"/>
      <c r="C987" s="250" cm="1">
        <f t="array" ref="C987">IF(ROW() &lt; ROW(INDEX(institutions[resource_ID],ROWS(institutions[resource_ID]))), COUNTIF(INDEX(institutions[resource_ID],1):institutions[[#This Row],[resource_ID]],institutions[[#This Row],[resource_ID]]), "")</f>
        <v>5</v>
      </c>
      <c r="D987" s="257" t="s">
        <v>10463</v>
      </c>
      <c r="E987" s="243"/>
      <c r="F987" s="243"/>
      <c r="G987" s="243"/>
    </row>
    <row r="988" spans="1:7" s="236" customFormat="1" x14ac:dyDescent="0.25">
      <c r="A988" s="243" t="s">
        <v>10345</v>
      </c>
      <c r="B988" s="243"/>
      <c r="C988" s="250" cm="1">
        <f t="array" ref="C988">IF(ROW() &lt; ROW(INDEX(institutions[resource_ID],ROWS(institutions[resource_ID]))), COUNTIF(INDEX(institutions[resource_ID],1):institutions[[#This Row],[resource_ID]],institutions[[#This Row],[resource_ID]]), "")</f>
        <v>6</v>
      </c>
      <c r="D988" s="257" t="s">
        <v>10464</v>
      </c>
      <c r="E988" s="243"/>
      <c r="F988" s="243"/>
      <c r="G988" s="243"/>
    </row>
    <row r="989" spans="1:7" s="236" customFormat="1" x14ac:dyDescent="0.25">
      <c r="A989" s="243" t="s">
        <v>10345</v>
      </c>
      <c r="B989" s="243"/>
      <c r="C989" s="250" cm="1">
        <f t="array" ref="C989">IF(ROW() &lt; ROW(INDEX(institutions[resource_ID],ROWS(institutions[resource_ID]))), COUNTIF(INDEX(institutions[resource_ID],1):institutions[[#This Row],[resource_ID]],institutions[[#This Row],[resource_ID]]), "")</f>
        <v>7</v>
      </c>
      <c r="D989" s="257" t="s">
        <v>10465</v>
      </c>
      <c r="E989" s="243"/>
      <c r="F989" s="243"/>
      <c r="G989" s="243"/>
    </row>
    <row r="990" spans="1:7" s="236" customFormat="1" x14ac:dyDescent="0.25">
      <c r="A990" s="243" t="s">
        <v>10345</v>
      </c>
      <c r="B990" s="243"/>
      <c r="C990" s="250" cm="1">
        <f t="array" ref="C990">IF(ROW() &lt; ROW(INDEX(institutions[resource_ID],ROWS(institutions[resource_ID]))), COUNTIF(INDEX(institutions[resource_ID],1):institutions[[#This Row],[resource_ID]],institutions[[#This Row],[resource_ID]]), "")</f>
        <v>8</v>
      </c>
      <c r="D990" s="257" t="s">
        <v>10466</v>
      </c>
      <c r="E990" s="243"/>
      <c r="F990" s="243"/>
      <c r="G990" s="243"/>
    </row>
    <row r="991" spans="1:7" s="236" customFormat="1" x14ac:dyDescent="0.25">
      <c r="A991" s="243" t="s">
        <v>10346</v>
      </c>
      <c r="B991" s="243"/>
      <c r="C991" s="250" cm="1">
        <f t="array" ref="C991">IF(ROW() &lt; ROW(INDEX(institutions[resource_ID],ROWS(institutions[resource_ID]))), COUNTIF(INDEX(institutions[resource_ID],1):institutions[[#This Row],[resource_ID]],institutions[[#This Row],[resource_ID]]), "")</f>
        <v>1</v>
      </c>
      <c r="D991" s="257" t="s">
        <v>10459</v>
      </c>
      <c r="E991" s="243"/>
      <c r="F991" s="243"/>
      <c r="G991" s="243"/>
    </row>
    <row r="992" spans="1:7" s="236" customFormat="1" x14ac:dyDescent="0.25">
      <c r="A992" s="243" t="s">
        <v>10346</v>
      </c>
      <c r="B992" s="243"/>
      <c r="C992" s="250" cm="1">
        <f t="array" ref="C992">IF(ROW() &lt; ROW(INDEX(institutions[resource_ID],ROWS(institutions[resource_ID]))), COUNTIF(INDEX(institutions[resource_ID],1):institutions[[#This Row],[resource_ID]],institutions[[#This Row],[resource_ID]]), "")</f>
        <v>2</v>
      </c>
      <c r="D992" s="257" t="s">
        <v>10460</v>
      </c>
      <c r="E992" s="243"/>
      <c r="F992" s="243"/>
      <c r="G992" s="243"/>
    </row>
    <row r="993" spans="1:7" s="236" customFormat="1" x14ac:dyDescent="0.25">
      <c r="A993" s="243" t="s">
        <v>10346</v>
      </c>
      <c r="B993" s="243"/>
      <c r="C993" s="250" cm="1">
        <f t="array" ref="C993">IF(ROW() &lt; ROW(INDEX(institutions[resource_ID],ROWS(institutions[resource_ID]))), COUNTIF(INDEX(institutions[resource_ID],1):institutions[[#This Row],[resource_ID]],institutions[[#This Row],[resource_ID]]), "")</f>
        <v>3</v>
      </c>
      <c r="D993" s="257" t="s">
        <v>10461</v>
      </c>
      <c r="E993" s="243"/>
      <c r="F993" s="243"/>
      <c r="G993" s="243"/>
    </row>
    <row r="994" spans="1:7" s="236" customFormat="1" x14ac:dyDescent="0.25">
      <c r="A994" s="243" t="s">
        <v>10346</v>
      </c>
      <c r="B994" s="243"/>
      <c r="C994" s="250" cm="1">
        <f t="array" ref="C994">IF(ROW() &lt; ROW(INDEX(institutions[resource_ID],ROWS(institutions[resource_ID]))), COUNTIF(INDEX(institutions[resource_ID],1):institutions[[#This Row],[resource_ID]],institutions[[#This Row],[resource_ID]]), "")</f>
        <v>4</v>
      </c>
      <c r="D994" s="257" t="s">
        <v>10462</v>
      </c>
      <c r="E994" s="243"/>
      <c r="F994" s="243"/>
      <c r="G994" s="243"/>
    </row>
    <row r="995" spans="1:7" s="236" customFormat="1" x14ac:dyDescent="0.25">
      <c r="A995" s="243" t="s">
        <v>10346</v>
      </c>
      <c r="B995" s="243"/>
      <c r="C995" s="250" cm="1">
        <f t="array" ref="C995">IF(ROW() &lt; ROW(INDEX(institutions[resource_ID],ROWS(institutions[resource_ID]))), COUNTIF(INDEX(institutions[resource_ID],1):institutions[[#This Row],[resource_ID]],institutions[[#This Row],[resource_ID]]), "")</f>
        <v>5</v>
      </c>
      <c r="D995" s="257" t="s">
        <v>10463</v>
      </c>
      <c r="E995" s="243"/>
      <c r="F995" s="243"/>
      <c r="G995" s="243"/>
    </row>
    <row r="996" spans="1:7" s="236" customFormat="1" x14ac:dyDescent="0.25">
      <c r="A996" s="243" t="s">
        <v>10346</v>
      </c>
      <c r="B996" s="243"/>
      <c r="C996" s="250" cm="1">
        <f t="array" ref="C996">IF(ROW() &lt; ROW(INDEX(institutions[resource_ID],ROWS(institutions[resource_ID]))), COUNTIF(INDEX(institutions[resource_ID],1):institutions[[#This Row],[resource_ID]],institutions[[#This Row],[resource_ID]]), "")</f>
        <v>6</v>
      </c>
      <c r="D996" s="257" t="s">
        <v>10464</v>
      </c>
      <c r="E996" s="243"/>
      <c r="F996" s="243"/>
      <c r="G996" s="243"/>
    </row>
    <row r="997" spans="1:7" s="236" customFormat="1" x14ac:dyDescent="0.25">
      <c r="A997" s="243" t="s">
        <v>10346</v>
      </c>
      <c r="B997" s="243"/>
      <c r="C997" s="250" cm="1">
        <f t="array" ref="C997">IF(ROW() &lt; ROW(INDEX(institutions[resource_ID],ROWS(institutions[resource_ID]))), COUNTIF(INDEX(institutions[resource_ID],1):institutions[[#This Row],[resource_ID]],institutions[[#This Row],[resource_ID]]), "")</f>
        <v>7</v>
      </c>
      <c r="D997" s="257" t="s">
        <v>10465</v>
      </c>
      <c r="E997" s="243"/>
      <c r="F997" s="243"/>
      <c r="G997" s="243"/>
    </row>
    <row r="998" spans="1:7" s="236" customFormat="1" x14ac:dyDescent="0.25">
      <c r="A998" s="243" t="s">
        <v>10346</v>
      </c>
      <c r="B998" s="243"/>
      <c r="C998" s="250" cm="1">
        <f t="array" ref="C998">IF(ROW() &lt; ROW(INDEX(institutions[resource_ID],ROWS(institutions[resource_ID]))), COUNTIF(INDEX(institutions[resource_ID],1):institutions[[#This Row],[resource_ID]],institutions[[#This Row],[resource_ID]]), "")</f>
        <v>8</v>
      </c>
      <c r="D998" s="257" t="s">
        <v>10466</v>
      </c>
      <c r="E998" s="243"/>
      <c r="F998" s="243"/>
      <c r="G998" s="243"/>
    </row>
    <row r="999" spans="1:7" s="236" customFormat="1" x14ac:dyDescent="0.25">
      <c r="A999" s="243" t="s">
        <v>10347</v>
      </c>
      <c r="B999" s="243"/>
      <c r="C999" s="250" cm="1">
        <f t="array" ref="C999">IF(ROW() &lt; ROW(INDEX(institutions[resource_ID],ROWS(institutions[resource_ID]))), COUNTIF(INDEX(institutions[resource_ID],1):institutions[[#This Row],[resource_ID]],institutions[[#This Row],[resource_ID]]), "")</f>
        <v>1</v>
      </c>
      <c r="D999" s="257" t="s">
        <v>10459</v>
      </c>
      <c r="E999" s="243"/>
      <c r="F999" s="243"/>
      <c r="G999" s="243"/>
    </row>
    <row r="1000" spans="1:7" s="236" customFormat="1" x14ac:dyDescent="0.25">
      <c r="A1000" s="243" t="s">
        <v>10347</v>
      </c>
      <c r="B1000" s="243"/>
      <c r="C1000" s="250" cm="1">
        <f t="array" ref="C1000">IF(ROW() &lt; ROW(INDEX(institutions[resource_ID],ROWS(institutions[resource_ID]))), COUNTIF(INDEX(institutions[resource_ID],1):institutions[[#This Row],[resource_ID]],institutions[[#This Row],[resource_ID]]), "")</f>
        <v>2</v>
      </c>
      <c r="D1000" s="257" t="s">
        <v>10460</v>
      </c>
      <c r="E1000" s="243"/>
      <c r="F1000" s="243"/>
      <c r="G1000" s="243"/>
    </row>
    <row r="1001" spans="1:7" s="236" customFormat="1" x14ac:dyDescent="0.25">
      <c r="A1001" s="243" t="s">
        <v>10347</v>
      </c>
      <c r="B1001" s="243"/>
      <c r="C1001" s="250" cm="1">
        <f t="array" ref="C1001">IF(ROW() &lt; ROW(INDEX(institutions[resource_ID],ROWS(institutions[resource_ID]))), COUNTIF(INDEX(institutions[resource_ID],1):institutions[[#This Row],[resource_ID]],institutions[[#This Row],[resource_ID]]), "")</f>
        <v>3</v>
      </c>
      <c r="D1001" s="257" t="s">
        <v>10461</v>
      </c>
      <c r="E1001" s="243"/>
      <c r="F1001" s="243"/>
      <c r="G1001" s="243"/>
    </row>
    <row r="1002" spans="1:7" s="236" customFormat="1" x14ac:dyDescent="0.25">
      <c r="A1002" s="243" t="s">
        <v>10347</v>
      </c>
      <c r="B1002" s="243"/>
      <c r="C1002" s="250" cm="1">
        <f t="array" ref="C1002">IF(ROW() &lt; ROW(INDEX(institutions[resource_ID],ROWS(institutions[resource_ID]))), COUNTIF(INDEX(institutions[resource_ID],1):institutions[[#This Row],[resource_ID]],institutions[[#This Row],[resource_ID]]), "")</f>
        <v>4</v>
      </c>
      <c r="D1002" s="257" t="s">
        <v>10462</v>
      </c>
      <c r="E1002" s="243"/>
      <c r="F1002" s="243"/>
      <c r="G1002" s="243"/>
    </row>
    <row r="1003" spans="1:7" s="236" customFormat="1" x14ac:dyDescent="0.25">
      <c r="A1003" s="243" t="s">
        <v>10347</v>
      </c>
      <c r="B1003" s="243"/>
      <c r="C1003" s="250" cm="1">
        <f t="array" ref="C1003">IF(ROW() &lt; ROW(INDEX(institutions[resource_ID],ROWS(institutions[resource_ID]))), COUNTIF(INDEX(institutions[resource_ID],1):institutions[[#This Row],[resource_ID]],institutions[[#This Row],[resource_ID]]), "")</f>
        <v>5</v>
      </c>
      <c r="D1003" s="257" t="s">
        <v>10463</v>
      </c>
      <c r="E1003" s="243"/>
      <c r="F1003" s="243"/>
      <c r="G1003" s="243"/>
    </row>
    <row r="1004" spans="1:7" s="236" customFormat="1" x14ac:dyDescent="0.25">
      <c r="A1004" s="243" t="s">
        <v>10347</v>
      </c>
      <c r="B1004" s="243"/>
      <c r="C1004" s="250" cm="1">
        <f t="array" ref="C1004">IF(ROW() &lt; ROW(INDEX(institutions[resource_ID],ROWS(institutions[resource_ID]))), COUNTIF(INDEX(institutions[resource_ID],1):institutions[[#This Row],[resource_ID]],institutions[[#This Row],[resource_ID]]), "")</f>
        <v>6</v>
      </c>
      <c r="D1004" s="257" t="s">
        <v>10464</v>
      </c>
      <c r="E1004" s="243"/>
      <c r="F1004" s="243"/>
      <c r="G1004" s="243"/>
    </row>
    <row r="1005" spans="1:7" s="236" customFormat="1" x14ac:dyDescent="0.25">
      <c r="A1005" s="243" t="s">
        <v>10347</v>
      </c>
      <c r="B1005" s="243"/>
      <c r="C1005" s="250" cm="1">
        <f t="array" ref="C1005">IF(ROW() &lt; ROW(INDEX(institutions[resource_ID],ROWS(institutions[resource_ID]))), COUNTIF(INDEX(institutions[resource_ID],1):institutions[[#This Row],[resource_ID]],institutions[[#This Row],[resource_ID]]), "")</f>
        <v>7</v>
      </c>
      <c r="D1005" s="257" t="s">
        <v>10465</v>
      </c>
      <c r="E1005" s="243"/>
      <c r="F1005" s="243"/>
      <c r="G1005" s="243"/>
    </row>
    <row r="1006" spans="1:7" s="236" customFormat="1" x14ac:dyDescent="0.25">
      <c r="A1006" s="243" t="s">
        <v>10347</v>
      </c>
      <c r="B1006" s="243"/>
      <c r="C1006" s="250" cm="1">
        <f t="array" ref="C1006">IF(ROW() &lt; ROW(INDEX(institutions[resource_ID],ROWS(institutions[resource_ID]))), COUNTIF(INDEX(institutions[resource_ID],1):institutions[[#This Row],[resource_ID]],institutions[[#This Row],[resource_ID]]), "")</f>
        <v>8</v>
      </c>
      <c r="D1006" s="257" t="s">
        <v>10466</v>
      </c>
      <c r="E1006" s="243"/>
      <c r="F1006" s="243"/>
      <c r="G1006" s="243"/>
    </row>
    <row r="1007" spans="1:7" s="236" customFormat="1" x14ac:dyDescent="0.25">
      <c r="A1007" s="243" t="s">
        <v>10348</v>
      </c>
      <c r="B1007" s="243"/>
      <c r="C1007" s="250" cm="1">
        <f t="array" ref="C1007">IF(ROW() &lt; ROW(INDEX(institutions[resource_ID],ROWS(institutions[resource_ID]))), COUNTIF(INDEX(institutions[resource_ID],1):institutions[[#This Row],[resource_ID]],institutions[[#This Row],[resource_ID]]), "")</f>
        <v>1</v>
      </c>
      <c r="D1007" s="257" t="s">
        <v>10459</v>
      </c>
      <c r="E1007" s="243"/>
      <c r="F1007" s="243"/>
      <c r="G1007" s="243"/>
    </row>
    <row r="1008" spans="1:7" s="236" customFormat="1" x14ac:dyDescent="0.25">
      <c r="A1008" s="243" t="s">
        <v>10348</v>
      </c>
      <c r="B1008" s="243"/>
      <c r="C1008" s="250" cm="1">
        <f t="array" ref="C1008">IF(ROW() &lt; ROW(INDEX(institutions[resource_ID],ROWS(institutions[resource_ID]))), COUNTIF(INDEX(institutions[resource_ID],1):institutions[[#This Row],[resource_ID]],institutions[[#This Row],[resource_ID]]), "")</f>
        <v>2</v>
      </c>
      <c r="D1008" s="257" t="s">
        <v>10460</v>
      </c>
      <c r="E1008" s="243"/>
      <c r="F1008" s="243"/>
      <c r="G1008" s="243"/>
    </row>
    <row r="1009" spans="1:7" s="236" customFormat="1" x14ac:dyDescent="0.25">
      <c r="A1009" s="243" t="s">
        <v>10348</v>
      </c>
      <c r="B1009" s="243"/>
      <c r="C1009" s="250" cm="1">
        <f t="array" ref="C1009">IF(ROW() &lt; ROW(INDEX(institutions[resource_ID],ROWS(institutions[resource_ID]))), COUNTIF(INDEX(institutions[resource_ID],1):institutions[[#This Row],[resource_ID]],institutions[[#This Row],[resource_ID]]), "")</f>
        <v>3</v>
      </c>
      <c r="D1009" s="257" t="s">
        <v>10461</v>
      </c>
      <c r="E1009" s="243"/>
      <c r="F1009" s="243"/>
      <c r="G1009" s="243"/>
    </row>
    <row r="1010" spans="1:7" s="236" customFormat="1" x14ac:dyDescent="0.25">
      <c r="A1010" s="243" t="s">
        <v>10348</v>
      </c>
      <c r="B1010" s="243"/>
      <c r="C1010" s="250" cm="1">
        <f t="array" ref="C1010">IF(ROW() &lt; ROW(INDEX(institutions[resource_ID],ROWS(institutions[resource_ID]))), COUNTIF(INDEX(institutions[resource_ID],1):institutions[[#This Row],[resource_ID]],institutions[[#This Row],[resource_ID]]), "")</f>
        <v>4</v>
      </c>
      <c r="D1010" s="257" t="s">
        <v>10462</v>
      </c>
      <c r="E1010" s="243"/>
      <c r="F1010" s="243"/>
      <c r="G1010" s="243"/>
    </row>
    <row r="1011" spans="1:7" s="236" customFormat="1" x14ac:dyDescent="0.25">
      <c r="A1011" s="243" t="s">
        <v>10348</v>
      </c>
      <c r="B1011" s="243"/>
      <c r="C1011" s="250" cm="1">
        <f t="array" ref="C1011">IF(ROW() &lt; ROW(INDEX(institutions[resource_ID],ROWS(institutions[resource_ID]))), COUNTIF(INDEX(institutions[resource_ID],1):institutions[[#This Row],[resource_ID]],institutions[[#This Row],[resource_ID]]), "")</f>
        <v>5</v>
      </c>
      <c r="D1011" s="257" t="s">
        <v>10463</v>
      </c>
      <c r="E1011" s="243"/>
      <c r="F1011" s="243"/>
      <c r="G1011" s="243"/>
    </row>
    <row r="1012" spans="1:7" s="236" customFormat="1" x14ac:dyDescent="0.25">
      <c r="A1012" s="243" t="s">
        <v>10348</v>
      </c>
      <c r="B1012" s="243"/>
      <c r="C1012" s="250" cm="1">
        <f t="array" ref="C1012">IF(ROW() &lt; ROW(INDEX(institutions[resource_ID],ROWS(institutions[resource_ID]))), COUNTIF(INDEX(institutions[resource_ID],1):institutions[[#This Row],[resource_ID]],institutions[[#This Row],[resource_ID]]), "")</f>
        <v>6</v>
      </c>
      <c r="D1012" s="257" t="s">
        <v>10464</v>
      </c>
      <c r="E1012" s="243"/>
      <c r="F1012" s="243"/>
      <c r="G1012" s="243"/>
    </row>
    <row r="1013" spans="1:7" s="236" customFormat="1" x14ac:dyDescent="0.25">
      <c r="A1013" s="243" t="s">
        <v>10348</v>
      </c>
      <c r="B1013" s="243"/>
      <c r="C1013" s="250" cm="1">
        <f t="array" ref="C1013">IF(ROW() &lt; ROW(INDEX(institutions[resource_ID],ROWS(institutions[resource_ID]))), COUNTIF(INDEX(institutions[resource_ID],1):institutions[[#This Row],[resource_ID]],institutions[[#This Row],[resource_ID]]), "")</f>
        <v>7</v>
      </c>
      <c r="D1013" s="257" t="s">
        <v>10465</v>
      </c>
      <c r="E1013" s="243"/>
      <c r="F1013" s="243"/>
      <c r="G1013" s="243"/>
    </row>
    <row r="1014" spans="1:7" s="236" customFormat="1" x14ac:dyDescent="0.25">
      <c r="A1014" s="243" t="s">
        <v>10348</v>
      </c>
      <c r="B1014" s="243"/>
      <c r="C1014" s="250" cm="1">
        <f t="array" ref="C1014">IF(ROW() &lt; ROW(INDEX(institutions[resource_ID],ROWS(institutions[resource_ID]))), COUNTIF(INDEX(institutions[resource_ID],1):institutions[[#This Row],[resource_ID]],institutions[[#This Row],[resource_ID]]), "")</f>
        <v>8</v>
      </c>
      <c r="D1014" s="257" t="s">
        <v>10466</v>
      </c>
      <c r="E1014" s="243"/>
      <c r="F1014" s="243"/>
      <c r="G1014" s="243"/>
    </row>
    <row r="1015" spans="1:7" s="236" customFormat="1" x14ac:dyDescent="0.25">
      <c r="A1015" s="243" t="s">
        <v>10349</v>
      </c>
      <c r="B1015" s="243"/>
      <c r="C1015" s="250" cm="1">
        <f t="array" ref="C1015">IF(ROW() &lt; ROW(INDEX(institutions[resource_ID],ROWS(institutions[resource_ID]))), COUNTIF(INDEX(institutions[resource_ID],1):institutions[[#This Row],[resource_ID]],institutions[[#This Row],[resource_ID]]), "")</f>
        <v>1</v>
      </c>
      <c r="D1015" s="257" t="s">
        <v>10459</v>
      </c>
      <c r="E1015" s="243"/>
      <c r="F1015" s="243"/>
      <c r="G1015" s="243"/>
    </row>
    <row r="1016" spans="1:7" s="236" customFormat="1" x14ac:dyDescent="0.25">
      <c r="A1016" s="243" t="s">
        <v>10349</v>
      </c>
      <c r="B1016" s="243"/>
      <c r="C1016" s="250" cm="1">
        <f t="array" ref="C1016">IF(ROW() &lt; ROW(INDEX(institutions[resource_ID],ROWS(institutions[resource_ID]))), COUNTIF(INDEX(institutions[resource_ID],1):institutions[[#This Row],[resource_ID]],institutions[[#This Row],[resource_ID]]), "")</f>
        <v>2</v>
      </c>
      <c r="D1016" s="257" t="s">
        <v>10460</v>
      </c>
      <c r="E1016" s="243"/>
      <c r="F1016" s="243"/>
      <c r="G1016" s="243"/>
    </row>
    <row r="1017" spans="1:7" s="236" customFormat="1" x14ac:dyDescent="0.25">
      <c r="A1017" s="243" t="s">
        <v>10349</v>
      </c>
      <c r="B1017" s="243"/>
      <c r="C1017" s="250" cm="1">
        <f t="array" ref="C1017">IF(ROW() &lt; ROW(INDEX(institutions[resource_ID],ROWS(institutions[resource_ID]))), COUNTIF(INDEX(institutions[resource_ID],1):institutions[[#This Row],[resource_ID]],institutions[[#This Row],[resource_ID]]), "")</f>
        <v>3</v>
      </c>
      <c r="D1017" s="257" t="s">
        <v>10461</v>
      </c>
      <c r="E1017" s="243"/>
      <c r="F1017" s="243"/>
      <c r="G1017" s="243"/>
    </row>
    <row r="1018" spans="1:7" s="236" customFormat="1" x14ac:dyDescent="0.25">
      <c r="A1018" s="243" t="s">
        <v>10349</v>
      </c>
      <c r="B1018" s="243"/>
      <c r="C1018" s="250" cm="1">
        <f t="array" ref="C1018">IF(ROW() &lt; ROW(INDEX(institutions[resource_ID],ROWS(institutions[resource_ID]))), COUNTIF(INDEX(institutions[resource_ID],1):institutions[[#This Row],[resource_ID]],institutions[[#This Row],[resource_ID]]), "")</f>
        <v>4</v>
      </c>
      <c r="D1018" s="257" t="s">
        <v>10462</v>
      </c>
      <c r="E1018" s="243"/>
      <c r="F1018" s="243"/>
      <c r="G1018" s="243"/>
    </row>
    <row r="1019" spans="1:7" s="236" customFormat="1" x14ac:dyDescent="0.25">
      <c r="A1019" s="243" t="s">
        <v>10349</v>
      </c>
      <c r="B1019" s="243"/>
      <c r="C1019" s="250" cm="1">
        <f t="array" ref="C1019">IF(ROW() &lt; ROW(INDEX(institutions[resource_ID],ROWS(institutions[resource_ID]))), COUNTIF(INDEX(institutions[resource_ID],1):institutions[[#This Row],[resource_ID]],institutions[[#This Row],[resource_ID]]), "")</f>
        <v>5</v>
      </c>
      <c r="D1019" s="257" t="s">
        <v>10463</v>
      </c>
      <c r="E1019" s="243"/>
      <c r="F1019" s="243"/>
      <c r="G1019" s="243"/>
    </row>
    <row r="1020" spans="1:7" s="236" customFormat="1" x14ac:dyDescent="0.25">
      <c r="A1020" s="243" t="s">
        <v>10349</v>
      </c>
      <c r="B1020" s="243"/>
      <c r="C1020" s="250" cm="1">
        <f t="array" ref="C1020">IF(ROW() &lt; ROW(INDEX(institutions[resource_ID],ROWS(institutions[resource_ID]))), COUNTIF(INDEX(institutions[resource_ID],1):institutions[[#This Row],[resource_ID]],institutions[[#This Row],[resource_ID]]), "")</f>
        <v>6</v>
      </c>
      <c r="D1020" s="257" t="s">
        <v>10464</v>
      </c>
      <c r="E1020" s="243"/>
      <c r="F1020" s="243"/>
      <c r="G1020" s="243"/>
    </row>
    <row r="1021" spans="1:7" s="236" customFormat="1" x14ac:dyDescent="0.25">
      <c r="A1021" s="243" t="s">
        <v>10349</v>
      </c>
      <c r="B1021" s="243"/>
      <c r="C1021" s="250" cm="1">
        <f t="array" ref="C1021">IF(ROW() &lt; ROW(INDEX(institutions[resource_ID],ROWS(institutions[resource_ID]))), COUNTIF(INDEX(institutions[resource_ID],1):institutions[[#This Row],[resource_ID]],institutions[[#This Row],[resource_ID]]), "")</f>
        <v>7</v>
      </c>
      <c r="D1021" s="257" t="s">
        <v>10465</v>
      </c>
      <c r="E1021" s="243"/>
      <c r="F1021" s="243"/>
      <c r="G1021" s="243"/>
    </row>
    <row r="1022" spans="1:7" s="236" customFormat="1" x14ac:dyDescent="0.25">
      <c r="A1022" s="243" t="s">
        <v>10349</v>
      </c>
      <c r="B1022" s="243"/>
      <c r="C1022" s="250" cm="1">
        <f t="array" ref="C1022">IF(ROW() &lt; ROW(INDEX(institutions[resource_ID],ROWS(institutions[resource_ID]))), COUNTIF(INDEX(institutions[resource_ID],1):institutions[[#This Row],[resource_ID]],institutions[[#This Row],[resource_ID]]), "")</f>
        <v>8</v>
      </c>
      <c r="D1022" s="257" t="s">
        <v>10466</v>
      </c>
      <c r="E1022" s="243"/>
      <c r="F1022" s="243"/>
      <c r="G1022" s="243"/>
    </row>
    <row r="1023" spans="1:7" s="236" customFormat="1" x14ac:dyDescent="0.25">
      <c r="A1023" s="243" t="s">
        <v>10350</v>
      </c>
      <c r="B1023" s="243"/>
      <c r="C1023" s="250" cm="1">
        <f t="array" ref="C1023">IF(ROW() &lt; ROW(INDEX(institutions[resource_ID],ROWS(institutions[resource_ID]))), COUNTIF(INDEX(institutions[resource_ID],1):institutions[[#This Row],[resource_ID]],institutions[[#This Row],[resource_ID]]), "")</f>
        <v>1</v>
      </c>
      <c r="D1023" s="257" t="s">
        <v>10459</v>
      </c>
      <c r="E1023" s="243"/>
      <c r="F1023" s="243"/>
      <c r="G1023" s="243"/>
    </row>
    <row r="1024" spans="1:7" s="236" customFormat="1" x14ac:dyDescent="0.25">
      <c r="A1024" s="243" t="s">
        <v>10350</v>
      </c>
      <c r="B1024" s="243"/>
      <c r="C1024" s="250" cm="1">
        <f t="array" ref="C1024">IF(ROW() &lt; ROW(INDEX(institutions[resource_ID],ROWS(institutions[resource_ID]))), COUNTIF(INDEX(institutions[resource_ID],1):institutions[[#This Row],[resource_ID]],institutions[[#This Row],[resource_ID]]), "")</f>
        <v>2</v>
      </c>
      <c r="D1024" s="257" t="s">
        <v>10460</v>
      </c>
      <c r="E1024" s="243"/>
      <c r="F1024" s="243"/>
      <c r="G1024" s="243"/>
    </row>
    <row r="1025" spans="1:7" s="236" customFormat="1" x14ac:dyDescent="0.25">
      <c r="A1025" s="243" t="s">
        <v>10350</v>
      </c>
      <c r="B1025" s="243"/>
      <c r="C1025" s="250" cm="1">
        <f t="array" ref="C1025">IF(ROW() &lt; ROW(INDEX(institutions[resource_ID],ROWS(institutions[resource_ID]))), COUNTIF(INDEX(institutions[resource_ID],1):institutions[[#This Row],[resource_ID]],institutions[[#This Row],[resource_ID]]), "")</f>
        <v>3</v>
      </c>
      <c r="D1025" s="257" t="s">
        <v>10461</v>
      </c>
      <c r="E1025" s="243"/>
      <c r="F1025" s="243"/>
      <c r="G1025" s="243"/>
    </row>
    <row r="1026" spans="1:7" s="236" customFormat="1" x14ac:dyDescent="0.25">
      <c r="A1026" s="243" t="s">
        <v>10350</v>
      </c>
      <c r="B1026" s="243"/>
      <c r="C1026" s="250" cm="1">
        <f t="array" ref="C1026">IF(ROW() &lt; ROW(INDEX(institutions[resource_ID],ROWS(institutions[resource_ID]))), COUNTIF(INDEX(institutions[resource_ID],1):institutions[[#This Row],[resource_ID]],institutions[[#This Row],[resource_ID]]), "")</f>
        <v>4</v>
      </c>
      <c r="D1026" s="257" t="s">
        <v>10462</v>
      </c>
      <c r="E1026" s="243"/>
      <c r="F1026" s="243"/>
      <c r="G1026" s="243"/>
    </row>
    <row r="1027" spans="1:7" s="236" customFormat="1" x14ac:dyDescent="0.25">
      <c r="A1027" s="243" t="s">
        <v>10350</v>
      </c>
      <c r="B1027" s="243"/>
      <c r="C1027" s="250" cm="1">
        <f t="array" ref="C1027">IF(ROW() &lt; ROW(INDEX(institutions[resource_ID],ROWS(institutions[resource_ID]))), COUNTIF(INDEX(institutions[resource_ID],1):institutions[[#This Row],[resource_ID]],institutions[[#This Row],[resource_ID]]), "")</f>
        <v>5</v>
      </c>
      <c r="D1027" s="257" t="s">
        <v>10463</v>
      </c>
      <c r="E1027" s="243"/>
      <c r="F1027" s="243"/>
      <c r="G1027" s="243"/>
    </row>
    <row r="1028" spans="1:7" s="236" customFormat="1" x14ac:dyDescent="0.25">
      <c r="A1028" s="243" t="s">
        <v>10350</v>
      </c>
      <c r="B1028" s="243"/>
      <c r="C1028" s="250" cm="1">
        <f t="array" ref="C1028">IF(ROW() &lt; ROW(INDEX(institutions[resource_ID],ROWS(institutions[resource_ID]))), COUNTIF(INDEX(institutions[resource_ID],1):institutions[[#This Row],[resource_ID]],institutions[[#This Row],[resource_ID]]), "")</f>
        <v>6</v>
      </c>
      <c r="D1028" s="257" t="s">
        <v>10464</v>
      </c>
      <c r="E1028" s="243"/>
      <c r="F1028" s="243"/>
      <c r="G1028" s="243"/>
    </row>
    <row r="1029" spans="1:7" s="236" customFormat="1" x14ac:dyDescent="0.25">
      <c r="A1029" s="243" t="s">
        <v>10350</v>
      </c>
      <c r="B1029" s="243"/>
      <c r="C1029" s="250" cm="1">
        <f t="array" ref="C1029">IF(ROW() &lt; ROW(INDEX(institutions[resource_ID],ROWS(institutions[resource_ID]))), COUNTIF(INDEX(institutions[resource_ID],1):institutions[[#This Row],[resource_ID]],institutions[[#This Row],[resource_ID]]), "")</f>
        <v>7</v>
      </c>
      <c r="D1029" s="257" t="s">
        <v>10465</v>
      </c>
      <c r="E1029" s="243"/>
      <c r="F1029" s="243"/>
      <c r="G1029" s="243"/>
    </row>
    <row r="1030" spans="1:7" s="236" customFormat="1" x14ac:dyDescent="0.25">
      <c r="A1030" s="243" t="s">
        <v>10350</v>
      </c>
      <c r="B1030" s="243"/>
      <c r="C1030" s="250" cm="1">
        <f t="array" ref="C1030">IF(ROW() &lt; ROW(INDEX(institutions[resource_ID],ROWS(institutions[resource_ID]))), COUNTIF(INDEX(institutions[resource_ID],1):institutions[[#This Row],[resource_ID]],institutions[[#This Row],[resource_ID]]), "")</f>
        <v>8</v>
      </c>
      <c r="D1030" s="257" t="s">
        <v>10466</v>
      </c>
      <c r="E1030" s="243"/>
      <c r="F1030" s="243"/>
      <c r="G1030" s="243"/>
    </row>
    <row r="1031" spans="1:7" s="236" customFormat="1" x14ac:dyDescent="0.25">
      <c r="A1031" s="243" t="s">
        <v>10351</v>
      </c>
      <c r="B1031" s="243"/>
      <c r="C1031" s="250" cm="1">
        <f t="array" ref="C1031">IF(ROW() &lt; ROW(INDEX(institutions[resource_ID],ROWS(institutions[resource_ID]))), COUNTIF(INDEX(institutions[resource_ID],1):institutions[[#This Row],[resource_ID]],institutions[[#This Row],[resource_ID]]), "")</f>
        <v>1</v>
      </c>
      <c r="D1031" s="257" t="s">
        <v>10459</v>
      </c>
      <c r="E1031" s="243"/>
      <c r="F1031" s="243"/>
      <c r="G1031" s="243"/>
    </row>
    <row r="1032" spans="1:7" s="236" customFormat="1" x14ac:dyDescent="0.25">
      <c r="A1032" s="243" t="s">
        <v>10351</v>
      </c>
      <c r="B1032" s="243"/>
      <c r="C1032" s="250" cm="1">
        <f t="array" ref="C1032">IF(ROW() &lt; ROW(INDEX(institutions[resource_ID],ROWS(institutions[resource_ID]))), COUNTIF(INDEX(institutions[resource_ID],1):institutions[[#This Row],[resource_ID]],institutions[[#This Row],[resource_ID]]), "")</f>
        <v>2</v>
      </c>
      <c r="D1032" s="257" t="s">
        <v>10460</v>
      </c>
      <c r="E1032" s="243"/>
      <c r="F1032" s="243"/>
      <c r="G1032" s="243"/>
    </row>
    <row r="1033" spans="1:7" s="236" customFormat="1" x14ac:dyDescent="0.25">
      <c r="A1033" s="243" t="s">
        <v>10351</v>
      </c>
      <c r="B1033" s="243"/>
      <c r="C1033" s="250" cm="1">
        <f t="array" ref="C1033">IF(ROW() &lt; ROW(INDEX(institutions[resource_ID],ROWS(institutions[resource_ID]))), COUNTIF(INDEX(institutions[resource_ID],1):institutions[[#This Row],[resource_ID]],institutions[[#This Row],[resource_ID]]), "")</f>
        <v>3</v>
      </c>
      <c r="D1033" s="257" t="s">
        <v>10461</v>
      </c>
      <c r="E1033" s="243"/>
      <c r="F1033" s="243"/>
      <c r="G1033" s="243"/>
    </row>
    <row r="1034" spans="1:7" s="236" customFormat="1" x14ac:dyDescent="0.25">
      <c r="A1034" s="243" t="s">
        <v>10351</v>
      </c>
      <c r="B1034" s="243"/>
      <c r="C1034" s="250" cm="1">
        <f t="array" ref="C1034">IF(ROW() &lt; ROW(INDEX(institutions[resource_ID],ROWS(institutions[resource_ID]))), COUNTIF(INDEX(institutions[resource_ID],1):institutions[[#This Row],[resource_ID]],institutions[[#This Row],[resource_ID]]), "")</f>
        <v>4</v>
      </c>
      <c r="D1034" s="257" t="s">
        <v>10462</v>
      </c>
      <c r="E1034" s="243"/>
      <c r="F1034" s="243"/>
      <c r="G1034" s="243"/>
    </row>
    <row r="1035" spans="1:7" s="236" customFormat="1" x14ac:dyDescent="0.25">
      <c r="A1035" s="243" t="s">
        <v>10351</v>
      </c>
      <c r="B1035" s="243"/>
      <c r="C1035" s="250" cm="1">
        <f t="array" ref="C1035">IF(ROW() &lt; ROW(INDEX(institutions[resource_ID],ROWS(institutions[resource_ID]))), COUNTIF(INDEX(institutions[resource_ID],1):institutions[[#This Row],[resource_ID]],institutions[[#This Row],[resource_ID]]), "")</f>
        <v>5</v>
      </c>
      <c r="D1035" s="257" t="s">
        <v>10463</v>
      </c>
      <c r="E1035" s="243"/>
      <c r="F1035" s="243"/>
      <c r="G1035" s="243"/>
    </row>
    <row r="1036" spans="1:7" s="236" customFormat="1" x14ac:dyDescent="0.25">
      <c r="A1036" s="243" t="s">
        <v>10351</v>
      </c>
      <c r="B1036" s="243"/>
      <c r="C1036" s="250" cm="1">
        <f t="array" ref="C1036">IF(ROW() &lt; ROW(INDEX(institutions[resource_ID],ROWS(institutions[resource_ID]))), COUNTIF(INDEX(institutions[resource_ID],1):institutions[[#This Row],[resource_ID]],institutions[[#This Row],[resource_ID]]), "")</f>
        <v>6</v>
      </c>
      <c r="D1036" s="257" t="s">
        <v>10464</v>
      </c>
      <c r="E1036" s="243"/>
      <c r="F1036" s="243"/>
      <c r="G1036" s="243"/>
    </row>
    <row r="1037" spans="1:7" s="236" customFormat="1" x14ac:dyDescent="0.25">
      <c r="A1037" s="243" t="s">
        <v>10351</v>
      </c>
      <c r="B1037" s="243"/>
      <c r="C1037" s="250" cm="1">
        <f t="array" ref="C1037">IF(ROW() &lt; ROW(INDEX(institutions[resource_ID],ROWS(institutions[resource_ID]))), COUNTIF(INDEX(institutions[resource_ID],1):institutions[[#This Row],[resource_ID]],institutions[[#This Row],[resource_ID]]), "")</f>
        <v>7</v>
      </c>
      <c r="D1037" s="257" t="s">
        <v>10465</v>
      </c>
      <c r="E1037" s="243"/>
      <c r="F1037" s="243"/>
      <c r="G1037" s="243"/>
    </row>
    <row r="1038" spans="1:7" s="236" customFormat="1" x14ac:dyDescent="0.25">
      <c r="A1038" s="243" t="s">
        <v>10351</v>
      </c>
      <c r="B1038" s="243"/>
      <c r="C1038" s="250" cm="1">
        <f t="array" ref="C1038">IF(ROW() &lt; ROW(INDEX(institutions[resource_ID],ROWS(institutions[resource_ID]))), COUNTIF(INDEX(institutions[resource_ID],1):institutions[[#This Row],[resource_ID]],institutions[[#This Row],[resource_ID]]), "")</f>
        <v>8</v>
      </c>
      <c r="D1038" s="257" t="s">
        <v>10466</v>
      </c>
      <c r="E1038" s="243"/>
      <c r="F1038" s="243"/>
      <c r="G1038" s="243"/>
    </row>
    <row r="1039" spans="1:7" s="236" customFormat="1" x14ac:dyDescent="0.25">
      <c r="A1039" s="243" t="s">
        <v>10352</v>
      </c>
      <c r="B1039" s="243"/>
      <c r="C1039" s="250" cm="1">
        <f t="array" ref="C1039">IF(ROW() &lt; ROW(INDEX(institutions[resource_ID],ROWS(institutions[resource_ID]))), COUNTIF(INDEX(institutions[resource_ID],1):institutions[[#This Row],[resource_ID]],institutions[[#This Row],[resource_ID]]), "")</f>
        <v>1</v>
      </c>
      <c r="D1039" s="257" t="s">
        <v>10459</v>
      </c>
      <c r="E1039" s="243"/>
      <c r="F1039" s="243"/>
      <c r="G1039" s="243"/>
    </row>
    <row r="1040" spans="1:7" s="236" customFormat="1" x14ac:dyDescent="0.25">
      <c r="A1040" s="243" t="s">
        <v>10352</v>
      </c>
      <c r="B1040" s="243"/>
      <c r="C1040" s="250" cm="1">
        <f t="array" ref="C1040">IF(ROW() &lt; ROW(INDEX(institutions[resource_ID],ROWS(institutions[resource_ID]))), COUNTIF(INDEX(institutions[resource_ID],1):institutions[[#This Row],[resource_ID]],institutions[[#This Row],[resource_ID]]), "")</f>
        <v>2</v>
      </c>
      <c r="D1040" s="257" t="s">
        <v>10460</v>
      </c>
      <c r="E1040" s="243"/>
      <c r="F1040" s="243"/>
      <c r="G1040" s="243"/>
    </row>
    <row r="1041" spans="1:7" s="236" customFormat="1" x14ac:dyDescent="0.25">
      <c r="A1041" s="243" t="s">
        <v>10352</v>
      </c>
      <c r="B1041" s="243"/>
      <c r="C1041" s="250" cm="1">
        <f t="array" ref="C1041">IF(ROW() &lt; ROW(INDEX(institutions[resource_ID],ROWS(institutions[resource_ID]))), COUNTIF(INDEX(institutions[resource_ID],1):institutions[[#This Row],[resource_ID]],institutions[[#This Row],[resource_ID]]), "")</f>
        <v>3</v>
      </c>
      <c r="D1041" s="257" t="s">
        <v>10461</v>
      </c>
      <c r="E1041" s="243"/>
      <c r="F1041" s="243"/>
      <c r="G1041" s="243"/>
    </row>
    <row r="1042" spans="1:7" s="236" customFormat="1" x14ac:dyDescent="0.25">
      <c r="A1042" s="243" t="s">
        <v>10352</v>
      </c>
      <c r="B1042" s="243"/>
      <c r="C1042" s="250" cm="1">
        <f t="array" ref="C1042">IF(ROW() &lt; ROW(INDEX(institutions[resource_ID],ROWS(institutions[resource_ID]))), COUNTIF(INDEX(institutions[resource_ID],1):institutions[[#This Row],[resource_ID]],institutions[[#This Row],[resource_ID]]), "")</f>
        <v>4</v>
      </c>
      <c r="D1042" s="257" t="s">
        <v>10462</v>
      </c>
      <c r="E1042" s="243"/>
      <c r="F1042" s="243"/>
      <c r="G1042" s="243"/>
    </row>
    <row r="1043" spans="1:7" s="236" customFormat="1" x14ac:dyDescent="0.25">
      <c r="A1043" s="243" t="s">
        <v>10352</v>
      </c>
      <c r="B1043" s="243"/>
      <c r="C1043" s="250" cm="1">
        <f t="array" ref="C1043">IF(ROW() &lt; ROW(INDEX(institutions[resource_ID],ROWS(institutions[resource_ID]))), COUNTIF(INDEX(institutions[resource_ID],1):institutions[[#This Row],[resource_ID]],institutions[[#This Row],[resource_ID]]), "")</f>
        <v>5</v>
      </c>
      <c r="D1043" s="257" t="s">
        <v>10463</v>
      </c>
      <c r="E1043" s="243"/>
      <c r="F1043" s="243"/>
      <c r="G1043" s="243"/>
    </row>
    <row r="1044" spans="1:7" s="236" customFormat="1" x14ac:dyDescent="0.25">
      <c r="A1044" s="243" t="s">
        <v>10352</v>
      </c>
      <c r="B1044" s="243"/>
      <c r="C1044" s="250" cm="1">
        <f t="array" ref="C1044">IF(ROW() &lt; ROW(INDEX(institutions[resource_ID],ROWS(institutions[resource_ID]))), COUNTIF(INDEX(institutions[resource_ID],1):institutions[[#This Row],[resource_ID]],institutions[[#This Row],[resource_ID]]), "")</f>
        <v>6</v>
      </c>
      <c r="D1044" s="257" t="s">
        <v>10464</v>
      </c>
      <c r="E1044" s="243"/>
      <c r="F1044" s="243"/>
      <c r="G1044" s="243"/>
    </row>
    <row r="1045" spans="1:7" s="236" customFormat="1" x14ac:dyDescent="0.25">
      <c r="A1045" s="243" t="s">
        <v>10352</v>
      </c>
      <c r="B1045" s="243"/>
      <c r="C1045" s="250" cm="1">
        <f t="array" ref="C1045">IF(ROW() &lt; ROW(INDEX(institutions[resource_ID],ROWS(institutions[resource_ID]))), COUNTIF(INDEX(institutions[resource_ID],1):institutions[[#This Row],[resource_ID]],institutions[[#This Row],[resource_ID]]), "")</f>
        <v>7</v>
      </c>
      <c r="D1045" s="257" t="s">
        <v>10465</v>
      </c>
      <c r="E1045" s="243"/>
      <c r="F1045" s="243"/>
      <c r="G1045" s="243"/>
    </row>
    <row r="1046" spans="1:7" s="236" customFormat="1" x14ac:dyDescent="0.25">
      <c r="A1046" s="243" t="s">
        <v>10352</v>
      </c>
      <c r="B1046" s="243"/>
      <c r="C1046" s="250" cm="1">
        <f t="array" ref="C1046">IF(ROW() &lt; ROW(INDEX(institutions[resource_ID],ROWS(institutions[resource_ID]))), COUNTIF(INDEX(institutions[resource_ID],1):institutions[[#This Row],[resource_ID]],institutions[[#This Row],[resource_ID]]), "")</f>
        <v>8</v>
      </c>
      <c r="D1046" s="257" t="s">
        <v>10466</v>
      </c>
      <c r="E1046" s="243"/>
      <c r="F1046" s="243"/>
      <c r="G1046" s="243"/>
    </row>
    <row r="1047" spans="1:7" s="236" customFormat="1" x14ac:dyDescent="0.25">
      <c r="A1047" s="243" t="s">
        <v>10354</v>
      </c>
      <c r="B1047" s="243"/>
      <c r="C1047" s="250" cm="1">
        <f t="array" ref="C1047">IF(ROW() &lt; ROW(INDEX(institutions[resource_ID],ROWS(institutions[resource_ID]))), COUNTIF(INDEX(institutions[resource_ID],1):institutions[[#This Row],[resource_ID]],institutions[[#This Row],[resource_ID]]), "")</f>
        <v>1</v>
      </c>
      <c r="D1047" s="257" t="s">
        <v>10459</v>
      </c>
      <c r="E1047" s="243"/>
      <c r="F1047" s="243"/>
      <c r="G1047" s="243"/>
    </row>
    <row r="1048" spans="1:7" s="236" customFormat="1" x14ac:dyDescent="0.25">
      <c r="A1048" s="243" t="s">
        <v>10354</v>
      </c>
      <c r="B1048" s="243"/>
      <c r="C1048" s="250" cm="1">
        <f t="array" ref="C1048">IF(ROW() &lt; ROW(INDEX(institutions[resource_ID],ROWS(institutions[resource_ID]))), COUNTIF(INDEX(institutions[resource_ID],1):institutions[[#This Row],[resource_ID]],institutions[[#This Row],[resource_ID]]), "")</f>
        <v>2</v>
      </c>
      <c r="D1048" s="257" t="s">
        <v>10460</v>
      </c>
      <c r="E1048" s="243"/>
      <c r="F1048" s="243"/>
      <c r="G1048" s="243"/>
    </row>
    <row r="1049" spans="1:7" s="236" customFormat="1" x14ac:dyDescent="0.25">
      <c r="A1049" s="243" t="s">
        <v>10354</v>
      </c>
      <c r="B1049" s="243"/>
      <c r="C1049" s="250" cm="1">
        <f t="array" ref="C1049">IF(ROW() &lt; ROW(INDEX(institutions[resource_ID],ROWS(institutions[resource_ID]))), COUNTIF(INDEX(institutions[resource_ID],1):institutions[[#This Row],[resource_ID]],institutions[[#This Row],[resource_ID]]), "")</f>
        <v>3</v>
      </c>
      <c r="D1049" s="257" t="s">
        <v>10461</v>
      </c>
      <c r="E1049" s="243"/>
      <c r="F1049" s="243"/>
      <c r="G1049" s="243"/>
    </row>
    <row r="1050" spans="1:7" s="236" customFormat="1" x14ac:dyDescent="0.25">
      <c r="A1050" s="243" t="s">
        <v>10354</v>
      </c>
      <c r="B1050" s="243"/>
      <c r="C1050" s="250" cm="1">
        <f t="array" ref="C1050">IF(ROW() &lt; ROW(INDEX(institutions[resource_ID],ROWS(institutions[resource_ID]))), COUNTIF(INDEX(institutions[resource_ID],1):institutions[[#This Row],[resource_ID]],institutions[[#This Row],[resource_ID]]), "")</f>
        <v>4</v>
      </c>
      <c r="D1050" s="257" t="s">
        <v>10462</v>
      </c>
      <c r="E1050" s="243"/>
      <c r="F1050" s="243"/>
      <c r="G1050" s="243"/>
    </row>
    <row r="1051" spans="1:7" s="236" customFormat="1" x14ac:dyDescent="0.25">
      <c r="A1051" s="243" t="s">
        <v>10354</v>
      </c>
      <c r="B1051" s="243"/>
      <c r="C1051" s="250" cm="1">
        <f t="array" ref="C1051">IF(ROW() &lt; ROW(INDEX(institutions[resource_ID],ROWS(institutions[resource_ID]))), COUNTIF(INDEX(institutions[resource_ID],1):institutions[[#This Row],[resource_ID]],institutions[[#This Row],[resource_ID]]), "")</f>
        <v>5</v>
      </c>
      <c r="D1051" s="257" t="s">
        <v>10463</v>
      </c>
      <c r="E1051" s="243"/>
      <c r="F1051" s="243"/>
      <c r="G1051" s="243"/>
    </row>
    <row r="1052" spans="1:7" s="236" customFormat="1" x14ac:dyDescent="0.25">
      <c r="A1052" s="243" t="s">
        <v>10354</v>
      </c>
      <c r="B1052" s="243"/>
      <c r="C1052" s="250" cm="1">
        <f t="array" ref="C1052">IF(ROW() &lt; ROW(INDEX(institutions[resource_ID],ROWS(institutions[resource_ID]))), COUNTIF(INDEX(institutions[resource_ID],1):institutions[[#This Row],[resource_ID]],institutions[[#This Row],[resource_ID]]), "")</f>
        <v>6</v>
      </c>
      <c r="D1052" s="257" t="s">
        <v>10464</v>
      </c>
      <c r="E1052" s="243"/>
      <c r="F1052" s="243"/>
      <c r="G1052" s="243"/>
    </row>
    <row r="1053" spans="1:7" s="236" customFormat="1" x14ac:dyDescent="0.25">
      <c r="A1053" s="243" t="s">
        <v>10354</v>
      </c>
      <c r="B1053" s="243"/>
      <c r="C1053" s="250" cm="1">
        <f t="array" ref="C1053">IF(ROW() &lt; ROW(INDEX(institutions[resource_ID],ROWS(institutions[resource_ID]))), COUNTIF(INDEX(institutions[resource_ID],1):institutions[[#This Row],[resource_ID]],institutions[[#This Row],[resource_ID]]), "")</f>
        <v>7</v>
      </c>
      <c r="D1053" s="257" t="s">
        <v>10465</v>
      </c>
      <c r="E1053" s="243"/>
      <c r="F1053" s="243"/>
      <c r="G1053" s="243"/>
    </row>
    <row r="1054" spans="1:7" s="236" customFormat="1" x14ac:dyDescent="0.25">
      <c r="A1054" s="243" t="s">
        <v>10354</v>
      </c>
      <c r="B1054" s="243"/>
      <c r="C1054" s="250" cm="1">
        <f t="array" ref="C1054">IF(ROW() &lt; ROW(INDEX(institutions[resource_ID],ROWS(institutions[resource_ID]))), COUNTIF(INDEX(institutions[resource_ID],1):institutions[[#This Row],[resource_ID]],institutions[[#This Row],[resource_ID]]), "")</f>
        <v>8</v>
      </c>
      <c r="D1054" s="257" t="s">
        <v>10466</v>
      </c>
      <c r="E1054" s="243"/>
      <c r="F1054" s="243"/>
      <c r="G1054" s="243"/>
    </row>
    <row r="1055" spans="1:7" s="236" customFormat="1" x14ac:dyDescent="0.25">
      <c r="A1055" s="243" t="s">
        <v>10355</v>
      </c>
      <c r="B1055" s="243"/>
      <c r="C1055" s="250" cm="1">
        <f t="array" ref="C1055">IF(ROW() &lt; ROW(INDEX(institutions[resource_ID],ROWS(institutions[resource_ID]))), COUNTIF(INDEX(institutions[resource_ID],1):institutions[[#This Row],[resource_ID]],institutions[[#This Row],[resource_ID]]), "")</f>
        <v>1</v>
      </c>
      <c r="D1055" s="257" t="s">
        <v>10459</v>
      </c>
      <c r="E1055" s="243"/>
      <c r="F1055" s="243"/>
      <c r="G1055" s="243"/>
    </row>
    <row r="1056" spans="1:7" s="236" customFormat="1" x14ac:dyDescent="0.25">
      <c r="A1056" s="243" t="s">
        <v>10355</v>
      </c>
      <c r="B1056" s="243"/>
      <c r="C1056" s="250" cm="1">
        <f t="array" ref="C1056">IF(ROW() &lt; ROW(INDEX(institutions[resource_ID],ROWS(institutions[resource_ID]))), COUNTIF(INDEX(institutions[resource_ID],1):institutions[[#This Row],[resource_ID]],institutions[[#This Row],[resource_ID]]), "")</f>
        <v>2</v>
      </c>
      <c r="D1056" s="257" t="s">
        <v>10460</v>
      </c>
      <c r="E1056" s="243"/>
      <c r="F1056" s="243"/>
      <c r="G1056" s="243"/>
    </row>
    <row r="1057" spans="1:7" s="236" customFormat="1" x14ac:dyDescent="0.25">
      <c r="A1057" s="243" t="s">
        <v>10355</v>
      </c>
      <c r="B1057" s="243"/>
      <c r="C1057" s="250" cm="1">
        <f t="array" ref="C1057">IF(ROW() &lt; ROW(INDEX(institutions[resource_ID],ROWS(institutions[resource_ID]))), COUNTIF(INDEX(institutions[resource_ID],1):institutions[[#This Row],[resource_ID]],institutions[[#This Row],[resource_ID]]), "")</f>
        <v>3</v>
      </c>
      <c r="D1057" s="257" t="s">
        <v>10461</v>
      </c>
      <c r="E1057" s="243"/>
      <c r="F1057" s="243"/>
      <c r="G1057" s="243"/>
    </row>
    <row r="1058" spans="1:7" s="236" customFormat="1" x14ac:dyDescent="0.25">
      <c r="A1058" s="243" t="s">
        <v>10355</v>
      </c>
      <c r="B1058" s="243"/>
      <c r="C1058" s="250" cm="1">
        <f t="array" ref="C1058">IF(ROW() &lt; ROW(INDEX(institutions[resource_ID],ROWS(institutions[resource_ID]))), COUNTIF(INDEX(institutions[resource_ID],1):institutions[[#This Row],[resource_ID]],institutions[[#This Row],[resource_ID]]), "")</f>
        <v>4</v>
      </c>
      <c r="D1058" s="257" t="s">
        <v>10462</v>
      </c>
      <c r="E1058" s="243"/>
      <c r="F1058" s="243"/>
      <c r="G1058" s="243"/>
    </row>
    <row r="1059" spans="1:7" s="236" customFormat="1" x14ac:dyDescent="0.25">
      <c r="A1059" s="243" t="s">
        <v>10355</v>
      </c>
      <c r="B1059" s="243"/>
      <c r="C1059" s="250" cm="1">
        <f t="array" ref="C1059">IF(ROW() &lt; ROW(INDEX(institutions[resource_ID],ROWS(institutions[resource_ID]))), COUNTIF(INDEX(institutions[resource_ID],1):institutions[[#This Row],[resource_ID]],institutions[[#This Row],[resource_ID]]), "")</f>
        <v>5</v>
      </c>
      <c r="D1059" s="257" t="s">
        <v>10463</v>
      </c>
      <c r="E1059" s="243"/>
      <c r="F1059" s="243"/>
      <c r="G1059" s="243"/>
    </row>
    <row r="1060" spans="1:7" s="236" customFormat="1" x14ac:dyDescent="0.25">
      <c r="A1060" s="243" t="s">
        <v>10355</v>
      </c>
      <c r="B1060" s="243"/>
      <c r="C1060" s="250" cm="1">
        <f t="array" ref="C1060">IF(ROW() &lt; ROW(INDEX(institutions[resource_ID],ROWS(institutions[resource_ID]))), COUNTIF(INDEX(institutions[resource_ID],1):institutions[[#This Row],[resource_ID]],institutions[[#This Row],[resource_ID]]), "")</f>
        <v>6</v>
      </c>
      <c r="D1060" s="257" t="s">
        <v>10464</v>
      </c>
      <c r="E1060" s="243"/>
      <c r="F1060" s="243"/>
      <c r="G1060" s="243"/>
    </row>
    <row r="1061" spans="1:7" s="236" customFormat="1" x14ac:dyDescent="0.25">
      <c r="A1061" s="243" t="s">
        <v>10355</v>
      </c>
      <c r="B1061" s="243"/>
      <c r="C1061" s="250" cm="1">
        <f t="array" ref="C1061">IF(ROW() &lt; ROW(INDEX(institutions[resource_ID],ROWS(institutions[resource_ID]))), COUNTIF(INDEX(institutions[resource_ID],1):institutions[[#This Row],[resource_ID]],institutions[[#This Row],[resource_ID]]), "")</f>
        <v>7</v>
      </c>
      <c r="D1061" s="257" t="s">
        <v>10465</v>
      </c>
      <c r="E1061" s="243"/>
      <c r="F1061" s="243"/>
      <c r="G1061" s="243"/>
    </row>
    <row r="1062" spans="1:7" s="236" customFormat="1" x14ac:dyDescent="0.25">
      <c r="A1062" s="243" t="s">
        <v>10355</v>
      </c>
      <c r="B1062" s="243"/>
      <c r="C1062" s="250" cm="1">
        <f t="array" ref="C1062">IF(ROW() &lt; ROW(INDEX(institutions[resource_ID],ROWS(institutions[resource_ID]))), COUNTIF(INDEX(institutions[resource_ID],1):institutions[[#This Row],[resource_ID]],institutions[[#This Row],[resource_ID]]), "")</f>
        <v>8</v>
      </c>
      <c r="D1062" s="257" t="s">
        <v>10466</v>
      </c>
      <c r="E1062" s="243"/>
      <c r="F1062" s="243"/>
      <c r="G1062" s="243"/>
    </row>
    <row r="1063" spans="1:7" s="236" customFormat="1" x14ac:dyDescent="0.25">
      <c r="A1063" s="243" t="s">
        <v>10356</v>
      </c>
      <c r="B1063" s="243"/>
      <c r="C1063" s="250" cm="1">
        <f t="array" ref="C1063">IF(ROW() &lt; ROW(INDEX(institutions[resource_ID],ROWS(institutions[resource_ID]))), COUNTIF(INDEX(institutions[resource_ID],1):institutions[[#This Row],[resource_ID]],institutions[[#This Row],[resource_ID]]), "")</f>
        <v>1</v>
      </c>
      <c r="D1063" s="257" t="s">
        <v>10459</v>
      </c>
      <c r="E1063" s="243"/>
      <c r="F1063" s="243"/>
      <c r="G1063" s="243"/>
    </row>
    <row r="1064" spans="1:7" s="236" customFormat="1" x14ac:dyDescent="0.25">
      <c r="A1064" s="243" t="s">
        <v>10356</v>
      </c>
      <c r="B1064" s="243"/>
      <c r="C1064" s="250" cm="1">
        <f t="array" ref="C1064">IF(ROW() &lt; ROW(INDEX(institutions[resource_ID],ROWS(institutions[resource_ID]))), COUNTIF(INDEX(institutions[resource_ID],1):institutions[[#This Row],[resource_ID]],institutions[[#This Row],[resource_ID]]), "")</f>
        <v>2</v>
      </c>
      <c r="D1064" s="257" t="s">
        <v>10460</v>
      </c>
      <c r="E1064" s="243"/>
      <c r="F1064" s="243"/>
      <c r="G1064" s="243"/>
    </row>
    <row r="1065" spans="1:7" s="236" customFormat="1" x14ac:dyDescent="0.25">
      <c r="A1065" s="243" t="s">
        <v>10356</v>
      </c>
      <c r="B1065" s="243"/>
      <c r="C1065" s="250" cm="1">
        <f t="array" ref="C1065">IF(ROW() &lt; ROW(INDEX(institutions[resource_ID],ROWS(institutions[resource_ID]))), COUNTIF(INDEX(institutions[resource_ID],1):institutions[[#This Row],[resource_ID]],institutions[[#This Row],[resource_ID]]), "")</f>
        <v>3</v>
      </c>
      <c r="D1065" s="257" t="s">
        <v>10461</v>
      </c>
      <c r="E1065" s="243"/>
      <c r="F1065" s="243"/>
      <c r="G1065" s="243"/>
    </row>
    <row r="1066" spans="1:7" s="236" customFormat="1" x14ac:dyDescent="0.25">
      <c r="A1066" s="243" t="s">
        <v>10356</v>
      </c>
      <c r="B1066" s="243"/>
      <c r="C1066" s="250" cm="1">
        <f t="array" ref="C1066">IF(ROW() &lt; ROW(INDEX(institutions[resource_ID],ROWS(institutions[resource_ID]))), COUNTIF(INDEX(institutions[resource_ID],1):institutions[[#This Row],[resource_ID]],institutions[[#This Row],[resource_ID]]), "")</f>
        <v>4</v>
      </c>
      <c r="D1066" s="257" t="s">
        <v>10462</v>
      </c>
      <c r="E1066" s="243"/>
      <c r="F1066" s="243"/>
      <c r="G1066" s="243"/>
    </row>
    <row r="1067" spans="1:7" s="236" customFormat="1" x14ac:dyDescent="0.25">
      <c r="A1067" s="243" t="s">
        <v>10356</v>
      </c>
      <c r="B1067" s="243"/>
      <c r="C1067" s="250" cm="1">
        <f t="array" ref="C1067">IF(ROW() &lt; ROW(INDEX(institutions[resource_ID],ROWS(institutions[resource_ID]))), COUNTIF(INDEX(institutions[resource_ID],1):institutions[[#This Row],[resource_ID]],institutions[[#This Row],[resource_ID]]), "")</f>
        <v>5</v>
      </c>
      <c r="D1067" s="257" t="s">
        <v>10463</v>
      </c>
      <c r="E1067" s="243"/>
      <c r="F1067" s="243"/>
      <c r="G1067" s="243"/>
    </row>
    <row r="1068" spans="1:7" s="236" customFormat="1" x14ac:dyDescent="0.25">
      <c r="A1068" s="243" t="s">
        <v>10356</v>
      </c>
      <c r="B1068" s="243"/>
      <c r="C1068" s="250" cm="1">
        <f t="array" ref="C1068">IF(ROW() &lt; ROW(INDEX(institutions[resource_ID],ROWS(institutions[resource_ID]))), COUNTIF(INDEX(institutions[resource_ID],1):institutions[[#This Row],[resource_ID]],institutions[[#This Row],[resource_ID]]), "")</f>
        <v>6</v>
      </c>
      <c r="D1068" s="257" t="s">
        <v>10464</v>
      </c>
      <c r="E1068" s="243"/>
      <c r="F1068" s="243"/>
      <c r="G1068" s="243"/>
    </row>
    <row r="1069" spans="1:7" s="236" customFormat="1" x14ac:dyDescent="0.25">
      <c r="A1069" s="243" t="s">
        <v>10356</v>
      </c>
      <c r="B1069" s="243"/>
      <c r="C1069" s="250" cm="1">
        <f t="array" ref="C1069">IF(ROW() &lt; ROW(INDEX(institutions[resource_ID],ROWS(institutions[resource_ID]))), COUNTIF(INDEX(institutions[resource_ID],1):institutions[[#This Row],[resource_ID]],institutions[[#This Row],[resource_ID]]), "")</f>
        <v>7</v>
      </c>
      <c r="D1069" s="257" t="s">
        <v>10465</v>
      </c>
      <c r="E1069" s="243"/>
      <c r="F1069" s="243"/>
      <c r="G1069" s="243"/>
    </row>
    <row r="1070" spans="1:7" s="236" customFormat="1" x14ac:dyDescent="0.25">
      <c r="A1070" s="243" t="s">
        <v>10356</v>
      </c>
      <c r="B1070" s="243"/>
      <c r="C1070" s="250" cm="1">
        <f t="array" ref="C1070">IF(ROW() &lt; ROW(INDEX(institutions[resource_ID],ROWS(institutions[resource_ID]))), COUNTIF(INDEX(institutions[resource_ID],1):institutions[[#This Row],[resource_ID]],institutions[[#This Row],[resource_ID]]), "")</f>
        <v>8</v>
      </c>
      <c r="D1070" s="257" t="s">
        <v>10466</v>
      </c>
      <c r="E1070" s="243"/>
      <c r="F1070" s="243"/>
      <c r="G1070" s="243"/>
    </row>
    <row r="1071" spans="1:7" s="236" customFormat="1" x14ac:dyDescent="0.25">
      <c r="A1071" s="243" t="s">
        <v>10357</v>
      </c>
      <c r="B1071" s="243"/>
      <c r="C1071" s="250" cm="1">
        <f t="array" ref="C1071">IF(ROW() &lt; ROW(INDEX(institutions[resource_ID],ROWS(institutions[resource_ID]))), COUNTIF(INDEX(institutions[resource_ID],1):institutions[[#This Row],[resource_ID]],institutions[[#This Row],[resource_ID]]), "")</f>
        <v>1</v>
      </c>
      <c r="D1071" s="257" t="s">
        <v>10459</v>
      </c>
      <c r="E1071" s="243"/>
      <c r="F1071" s="243"/>
      <c r="G1071" s="243"/>
    </row>
    <row r="1072" spans="1:7" s="236" customFormat="1" x14ac:dyDescent="0.25">
      <c r="A1072" s="243" t="s">
        <v>10357</v>
      </c>
      <c r="B1072" s="243"/>
      <c r="C1072" s="250" cm="1">
        <f t="array" ref="C1072">IF(ROW() &lt; ROW(INDEX(institutions[resource_ID],ROWS(institutions[resource_ID]))), COUNTIF(INDEX(institutions[resource_ID],1):institutions[[#This Row],[resource_ID]],institutions[[#This Row],[resource_ID]]), "")</f>
        <v>2</v>
      </c>
      <c r="D1072" s="257" t="s">
        <v>10460</v>
      </c>
      <c r="E1072" s="243"/>
      <c r="F1072" s="243"/>
      <c r="G1072" s="243"/>
    </row>
    <row r="1073" spans="1:7" s="236" customFormat="1" x14ac:dyDescent="0.25">
      <c r="A1073" s="243" t="s">
        <v>10357</v>
      </c>
      <c r="B1073" s="243"/>
      <c r="C1073" s="250" cm="1">
        <f t="array" ref="C1073">IF(ROW() &lt; ROW(INDEX(institutions[resource_ID],ROWS(institutions[resource_ID]))), COUNTIF(INDEX(institutions[resource_ID],1):institutions[[#This Row],[resource_ID]],institutions[[#This Row],[resource_ID]]), "")</f>
        <v>3</v>
      </c>
      <c r="D1073" s="257" t="s">
        <v>10461</v>
      </c>
      <c r="E1073" s="243"/>
      <c r="F1073" s="243"/>
      <c r="G1073" s="243"/>
    </row>
    <row r="1074" spans="1:7" s="236" customFormat="1" x14ac:dyDescent="0.25">
      <c r="A1074" s="243" t="s">
        <v>10357</v>
      </c>
      <c r="B1074" s="243"/>
      <c r="C1074" s="250" cm="1">
        <f t="array" ref="C1074">IF(ROW() &lt; ROW(INDEX(institutions[resource_ID],ROWS(institutions[resource_ID]))), COUNTIF(INDEX(institutions[resource_ID],1):institutions[[#This Row],[resource_ID]],institutions[[#This Row],[resource_ID]]), "")</f>
        <v>4</v>
      </c>
      <c r="D1074" s="257" t="s">
        <v>10462</v>
      </c>
      <c r="E1074" s="243"/>
      <c r="F1074" s="243"/>
      <c r="G1074" s="243"/>
    </row>
    <row r="1075" spans="1:7" s="236" customFormat="1" x14ac:dyDescent="0.25">
      <c r="A1075" s="243" t="s">
        <v>10357</v>
      </c>
      <c r="B1075" s="243"/>
      <c r="C1075" s="250" cm="1">
        <f t="array" ref="C1075">IF(ROW() &lt; ROW(INDEX(institutions[resource_ID],ROWS(institutions[resource_ID]))), COUNTIF(INDEX(institutions[resource_ID],1):institutions[[#This Row],[resource_ID]],institutions[[#This Row],[resource_ID]]), "")</f>
        <v>5</v>
      </c>
      <c r="D1075" s="257" t="s">
        <v>10463</v>
      </c>
      <c r="E1075" s="243"/>
      <c r="F1075" s="243"/>
      <c r="G1075" s="243"/>
    </row>
    <row r="1076" spans="1:7" s="236" customFormat="1" x14ac:dyDescent="0.25">
      <c r="A1076" s="243" t="s">
        <v>10357</v>
      </c>
      <c r="B1076" s="243"/>
      <c r="C1076" s="250" cm="1">
        <f t="array" ref="C1076">IF(ROW() &lt; ROW(INDEX(institutions[resource_ID],ROWS(institutions[resource_ID]))), COUNTIF(INDEX(institutions[resource_ID],1):institutions[[#This Row],[resource_ID]],institutions[[#This Row],[resource_ID]]), "")</f>
        <v>6</v>
      </c>
      <c r="D1076" s="257" t="s">
        <v>10464</v>
      </c>
      <c r="E1076" s="243"/>
      <c r="F1076" s="243"/>
      <c r="G1076" s="243"/>
    </row>
    <row r="1077" spans="1:7" s="236" customFormat="1" x14ac:dyDescent="0.25">
      <c r="A1077" s="243" t="s">
        <v>10357</v>
      </c>
      <c r="B1077" s="243"/>
      <c r="C1077" s="250" cm="1">
        <f t="array" ref="C1077">IF(ROW() &lt; ROW(INDEX(institutions[resource_ID],ROWS(institutions[resource_ID]))), COUNTIF(INDEX(institutions[resource_ID],1):institutions[[#This Row],[resource_ID]],institutions[[#This Row],[resource_ID]]), "")</f>
        <v>7</v>
      </c>
      <c r="D1077" s="257" t="s">
        <v>10465</v>
      </c>
      <c r="E1077" s="243"/>
      <c r="F1077" s="243"/>
      <c r="G1077" s="243"/>
    </row>
    <row r="1078" spans="1:7" s="236" customFormat="1" x14ac:dyDescent="0.25">
      <c r="A1078" s="243" t="s">
        <v>10357</v>
      </c>
      <c r="B1078" s="243"/>
      <c r="C1078" s="250" cm="1">
        <f t="array" ref="C1078">IF(ROW() &lt; ROW(INDEX(institutions[resource_ID],ROWS(institutions[resource_ID]))), COUNTIF(INDEX(institutions[resource_ID],1):institutions[[#This Row],[resource_ID]],institutions[[#This Row],[resource_ID]]), "")</f>
        <v>8</v>
      </c>
      <c r="D1078" s="257" t="s">
        <v>10466</v>
      </c>
      <c r="E1078" s="243"/>
      <c r="F1078" s="243"/>
      <c r="G1078" s="243"/>
    </row>
    <row r="1079" spans="1:7" s="236" customFormat="1" x14ac:dyDescent="0.25">
      <c r="A1079" s="243" t="s">
        <v>10358</v>
      </c>
      <c r="B1079" s="243"/>
      <c r="C1079" s="250" cm="1">
        <f t="array" ref="C1079">IF(ROW() &lt; ROW(INDEX(institutions[resource_ID],ROWS(institutions[resource_ID]))), COUNTIF(INDEX(institutions[resource_ID],1):institutions[[#This Row],[resource_ID]],institutions[[#This Row],[resource_ID]]), "")</f>
        <v>1</v>
      </c>
      <c r="D1079" s="257" t="s">
        <v>10459</v>
      </c>
      <c r="E1079" s="243"/>
      <c r="F1079" s="243"/>
      <c r="G1079" s="243"/>
    </row>
    <row r="1080" spans="1:7" s="236" customFormat="1" x14ac:dyDescent="0.25">
      <c r="A1080" s="243" t="s">
        <v>10358</v>
      </c>
      <c r="B1080" s="243"/>
      <c r="C1080" s="250" cm="1">
        <f t="array" ref="C1080">IF(ROW() &lt; ROW(INDEX(institutions[resource_ID],ROWS(institutions[resource_ID]))), COUNTIF(INDEX(institutions[resource_ID],1):institutions[[#This Row],[resource_ID]],institutions[[#This Row],[resource_ID]]), "")</f>
        <v>2</v>
      </c>
      <c r="D1080" s="257" t="s">
        <v>10460</v>
      </c>
      <c r="E1080" s="243"/>
      <c r="F1080" s="243"/>
      <c r="G1080" s="243"/>
    </row>
    <row r="1081" spans="1:7" s="236" customFormat="1" x14ac:dyDescent="0.25">
      <c r="A1081" s="243" t="s">
        <v>10358</v>
      </c>
      <c r="B1081" s="243"/>
      <c r="C1081" s="250" cm="1">
        <f t="array" ref="C1081">IF(ROW() &lt; ROW(INDEX(institutions[resource_ID],ROWS(institutions[resource_ID]))), COUNTIF(INDEX(institutions[resource_ID],1):institutions[[#This Row],[resource_ID]],institutions[[#This Row],[resource_ID]]), "")</f>
        <v>3</v>
      </c>
      <c r="D1081" s="257" t="s">
        <v>10461</v>
      </c>
      <c r="E1081" s="243"/>
      <c r="F1081" s="243"/>
      <c r="G1081" s="243"/>
    </row>
    <row r="1082" spans="1:7" s="236" customFormat="1" x14ac:dyDescent="0.25">
      <c r="A1082" s="243" t="s">
        <v>10358</v>
      </c>
      <c r="B1082" s="243"/>
      <c r="C1082" s="250" cm="1">
        <f t="array" ref="C1082">IF(ROW() &lt; ROW(INDEX(institutions[resource_ID],ROWS(institutions[resource_ID]))), COUNTIF(INDEX(institutions[resource_ID],1):institutions[[#This Row],[resource_ID]],institutions[[#This Row],[resource_ID]]), "")</f>
        <v>4</v>
      </c>
      <c r="D1082" s="257" t="s">
        <v>10462</v>
      </c>
      <c r="E1082" s="243"/>
      <c r="F1082" s="243"/>
      <c r="G1082" s="243"/>
    </row>
    <row r="1083" spans="1:7" s="236" customFormat="1" x14ac:dyDescent="0.25">
      <c r="A1083" s="243" t="s">
        <v>10358</v>
      </c>
      <c r="B1083" s="243"/>
      <c r="C1083" s="250" cm="1">
        <f t="array" ref="C1083">IF(ROW() &lt; ROW(INDEX(institutions[resource_ID],ROWS(institutions[resource_ID]))), COUNTIF(INDEX(institutions[resource_ID],1):institutions[[#This Row],[resource_ID]],institutions[[#This Row],[resource_ID]]), "")</f>
        <v>5</v>
      </c>
      <c r="D1083" s="257" t="s">
        <v>10463</v>
      </c>
      <c r="E1083" s="243"/>
      <c r="F1083" s="243"/>
      <c r="G1083" s="243"/>
    </row>
    <row r="1084" spans="1:7" s="236" customFormat="1" x14ac:dyDescent="0.25">
      <c r="A1084" s="243" t="s">
        <v>10358</v>
      </c>
      <c r="B1084" s="243"/>
      <c r="C1084" s="250" cm="1">
        <f t="array" ref="C1084">IF(ROW() &lt; ROW(INDEX(institutions[resource_ID],ROWS(institutions[resource_ID]))), COUNTIF(INDEX(institutions[resource_ID],1):institutions[[#This Row],[resource_ID]],institutions[[#This Row],[resource_ID]]), "")</f>
        <v>6</v>
      </c>
      <c r="D1084" s="257" t="s">
        <v>10464</v>
      </c>
      <c r="E1084" s="243"/>
      <c r="F1084" s="243"/>
      <c r="G1084" s="243"/>
    </row>
    <row r="1085" spans="1:7" s="236" customFormat="1" x14ac:dyDescent="0.25">
      <c r="A1085" s="243" t="s">
        <v>10358</v>
      </c>
      <c r="B1085" s="243"/>
      <c r="C1085" s="250" cm="1">
        <f t="array" ref="C1085">IF(ROW() &lt; ROW(INDEX(institutions[resource_ID],ROWS(institutions[resource_ID]))), COUNTIF(INDEX(institutions[resource_ID],1):institutions[[#This Row],[resource_ID]],institutions[[#This Row],[resource_ID]]), "")</f>
        <v>7</v>
      </c>
      <c r="D1085" s="257" t="s">
        <v>10465</v>
      </c>
      <c r="E1085" s="243"/>
      <c r="F1085" s="243"/>
      <c r="G1085" s="243"/>
    </row>
    <row r="1086" spans="1:7" s="236" customFormat="1" x14ac:dyDescent="0.25">
      <c r="A1086" s="243" t="s">
        <v>10358</v>
      </c>
      <c r="B1086" s="243"/>
      <c r="C1086" s="250" cm="1">
        <f t="array" ref="C1086">IF(ROW() &lt; ROW(INDEX(institutions[resource_ID],ROWS(institutions[resource_ID]))), COUNTIF(INDEX(institutions[resource_ID],1):institutions[[#This Row],[resource_ID]],institutions[[#This Row],[resource_ID]]), "")</f>
        <v>8</v>
      </c>
      <c r="D1086" s="257" t="s">
        <v>10466</v>
      </c>
      <c r="E1086" s="243"/>
      <c r="F1086" s="243"/>
      <c r="G1086" s="243"/>
    </row>
    <row r="1087" spans="1:7" s="236" customFormat="1" x14ac:dyDescent="0.25">
      <c r="A1087" s="243" t="s">
        <v>10359</v>
      </c>
      <c r="B1087" s="243"/>
      <c r="C1087" s="250" cm="1">
        <f t="array" ref="C1087">IF(ROW() &lt; ROW(INDEX(institutions[resource_ID],ROWS(institutions[resource_ID]))), COUNTIF(INDEX(institutions[resource_ID],1):institutions[[#This Row],[resource_ID]],institutions[[#This Row],[resource_ID]]), "")</f>
        <v>1</v>
      </c>
      <c r="D1087" s="257" t="s">
        <v>10459</v>
      </c>
      <c r="E1087" s="243"/>
      <c r="F1087" s="243"/>
      <c r="G1087" s="243"/>
    </row>
    <row r="1088" spans="1:7" s="236" customFormat="1" x14ac:dyDescent="0.25">
      <c r="A1088" s="243" t="s">
        <v>10359</v>
      </c>
      <c r="B1088" s="243"/>
      <c r="C1088" s="250" cm="1">
        <f t="array" ref="C1088">IF(ROW() &lt; ROW(INDEX(institutions[resource_ID],ROWS(institutions[resource_ID]))), COUNTIF(INDEX(institutions[resource_ID],1):institutions[[#This Row],[resource_ID]],institutions[[#This Row],[resource_ID]]), "")</f>
        <v>2</v>
      </c>
      <c r="D1088" s="257" t="s">
        <v>10460</v>
      </c>
      <c r="E1088" s="243"/>
      <c r="F1088" s="243"/>
      <c r="G1088" s="243"/>
    </row>
    <row r="1089" spans="1:7" s="236" customFormat="1" x14ac:dyDescent="0.25">
      <c r="A1089" s="243" t="s">
        <v>10359</v>
      </c>
      <c r="B1089" s="243"/>
      <c r="C1089" s="250" cm="1">
        <f t="array" ref="C1089">IF(ROW() &lt; ROW(INDEX(institutions[resource_ID],ROWS(institutions[resource_ID]))), COUNTIF(INDEX(institutions[resource_ID],1):institutions[[#This Row],[resource_ID]],institutions[[#This Row],[resource_ID]]), "")</f>
        <v>3</v>
      </c>
      <c r="D1089" s="257" t="s">
        <v>10461</v>
      </c>
      <c r="E1089" s="243"/>
      <c r="F1089" s="243"/>
      <c r="G1089" s="243"/>
    </row>
    <row r="1090" spans="1:7" s="236" customFormat="1" x14ac:dyDescent="0.25">
      <c r="A1090" s="243" t="s">
        <v>10359</v>
      </c>
      <c r="B1090" s="243"/>
      <c r="C1090" s="250" cm="1">
        <f t="array" ref="C1090">IF(ROW() &lt; ROW(INDEX(institutions[resource_ID],ROWS(institutions[resource_ID]))), COUNTIF(INDEX(institutions[resource_ID],1):institutions[[#This Row],[resource_ID]],institutions[[#This Row],[resource_ID]]), "")</f>
        <v>4</v>
      </c>
      <c r="D1090" s="257" t="s">
        <v>10462</v>
      </c>
      <c r="E1090" s="243"/>
      <c r="F1090" s="243"/>
      <c r="G1090" s="243"/>
    </row>
    <row r="1091" spans="1:7" s="236" customFormat="1" x14ac:dyDescent="0.25">
      <c r="A1091" s="243" t="s">
        <v>10359</v>
      </c>
      <c r="B1091" s="243"/>
      <c r="C1091" s="250" cm="1">
        <f t="array" ref="C1091">IF(ROW() &lt; ROW(INDEX(institutions[resource_ID],ROWS(institutions[resource_ID]))), COUNTIF(INDEX(institutions[resource_ID],1):institutions[[#This Row],[resource_ID]],institutions[[#This Row],[resource_ID]]), "")</f>
        <v>5</v>
      </c>
      <c r="D1091" s="257" t="s">
        <v>10463</v>
      </c>
      <c r="E1091" s="243"/>
      <c r="F1091" s="243"/>
      <c r="G1091" s="243"/>
    </row>
    <row r="1092" spans="1:7" s="236" customFormat="1" x14ac:dyDescent="0.25">
      <c r="A1092" s="243" t="s">
        <v>10359</v>
      </c>
      <c r="B1092" s="243"/>
      <c r="C1092" s="250" cm="1">
        <f t="array" ref="C1092">IF(ROW() &lt; ROW(INDEX(institutions[resource_ID],ROWS(institutions[resource_ID]))), COUNTIF(INDEX(institutions[resource_ID],1):institutions[[#This Row],[resource_ID]],institutions[[#This Row],[resource_ID]]), "")</f>
        <v>6</v>
      </c>
      <c r="D1092" s="257" t="s">
        <v>10464</v>
      </c>
      <c r="E1092" s="243"/>
      <c r="F1092" s="243"/>
      <c r="G1092" s="243"/>
    </row>
    <row r="1093" spans="1:7" s="236" customFormat="1" x14ac:dyDescent="0.25">
      <c r="A1093" s="243" t="s">
        <v>10359</v>
      </c>
      <c r="B1093" s="243"/>
      <c r="C1093" s="250" cm="1">
        <f t="array" ref="C1093">IF(ROW() &lt; ROW(INDEX(institutions[resource_ID],ROWS(institutions[resource_ID]))), COUNTIF(INDEX(institutions[resource_ID],1):institutions[[#This Row],[resource_ID]],institutions[[#This Row],[resource_ID]]), "")</f>
        <v>7</v>
      </c>
      <c r="D1093" s="257" t="s">
        <v>10465</v>
      </c>
      <c r="E1093" s="243"/>
      <c r="F1093" s="243"/>
      <c r="G1093" s="243"/>
    </row>
    <row r="1094" spans="1:7" s="236" customFormat="1" x14ac:dyDescent="0.25">
      <c r="A1094" s="243" t="s">
        <v>10359</v>
      </c>
      <c r="B1094" s="243"/>
      <c r="C1094" s="250" cm="1">
        <f t="array" ref="C1094">IF(ROW() &lt; ROW(INDEX(institutions[resource_ID],ROWS(institutions[resource_ID]))), COUNTIF(INDEX(institutions[resource_ID],1):institutions[[#This Row],[resource_ID]],institutions[[#This Row],[resource_ID]]), "")</f>
        <v>8</v>
      </c>
      <c r="D1094" s="257" t="s">
        <v>10466</v>
      </c>
      <c r="E1094" s="243"/>
      <c r="F1094" s="243"/>
      <c r="G1094" s="243"/>
    </row>
    <row r="1095" spans="1:7" x14ac:dyDescent="0.25">
      <c r="A1095" s="243" t="s">
        <v>10360</v>
      </c>
      <c r="B1095" s="126"/>
      <c r="C1095" s="200" cm="1">
        <f t="array" ref="C1095">IF(ROW() &lt; ROW(INDEX(institutions[resource_ID],ROWS(institutions[resource_ID]))), COUNTIF(INDEX(institutions[resource_ID],1):institutions[[#This Row],[resource_ID]],institutions[[#This Row],[resource_ID]]), "")</f>
        <v>1</v>
      </c>
      <c r="D1095" s="257" t="s">
        <v>10459</v>
      </c>
      <c r="E1095" s="126"/>
      <c r="F1095" s="126"/>
      <c r="G1095" s="126"/>
    </row>
    <row r="1096" spans="1:7" s="236" customFormat="1" x14ac:dyDescent="0.25">
      <c r="A1096" s="243" t="s">
        <v>10360</v>
      </c>
      <c r="B1096" s="243"/>
      <c r="C1096" s="250" cm="1">
        <f t="array" ref="C1096">IF(ROW() &lt; ROW(INDEX(institutions[resource_ID],ROWS(institutions[resource_ID]))), COUNTIF(INDEX(institutions[resource_ID],1):institutions[[#This Row],[resource_ID]],institutions[[#This Row],[resource_ID]]), "")</f>
        <v>2</v>
      </c>
      <c r="D1096" s="257" t="s">
        <v>10460</v>
      </c>
      <c r="E1096" s="243"/>
      <c r="F1096" s="243"/>
      <c r="G1096" s="243"/>
    </row>
    <row r="1097" spans="1:7" s="236" customFormat="1" x14ac:dyDescent="0.25">
      <c r="A1097" s="243" t="s">
        <v>10360</v>
      </c>
      <c r="B1097" s="243"/>
      <c r="C1097" s="250" cm="1">
        <f t="array" ref="C1097">IF(ROW() &lt; ROW(INDEX(institutions[resource_ID],ROWS(institutions[resource_ID]))), COUNTIF(INDEX(institutions[resource_ID],1):institutions[[#This Row],[resource_ID]],institutions[[#This Row],[resource_ID]]), "")</f>
        <v>3</v>
      </c>
      <c r="D1097" s="257" t="s">
        <v>10461</v>
      </c>
      <c r="E1097" s="243"/>
      <c r="F1097" s="243"/>
      <c r="G1097" s="243"/>
    </row>
    <row r="1098" spans="1:7" s="236" customFormat="1" x14ac:dyDescent="0.25">
      <c r="A1098" s="243" t="s">
        <v>10360</v>
      </c>
      <c r="B1098" s="243"/>
      <c r="C1098" s="250" cm="1">
        <f t="array" ref="C1098">IF(ROW() &lt; ROW(INDEX(institutions[resource_ID],ROWS(institutions[resource_ID]))), COUNTIF(INDEX(institutions[resource_ID],1):institutions[[#This Row],[resource_ID]],institutions[[#This Row],[resource_ID]]), "")</f>
        <v>4</v>
      </c>
      <c r="D1098" s="257" t="s">
        <v>10462</v>
      </c>
      <c r="E1098" s="243"/>
      <c r="F1098" s="243"/>
      <c r="G1098" s="243"/>
    </row>
    <row r="1099" spans="1:7" s="236" customFormat="1" x14ac:dyDescent="0.25">
      <c r="A1099" s="243" t="s">
        <v>10360</v>
      </c>
      <c r="B1099" s="243"/>
      <c r="C1099" s="250" cm="1">
        <f t="array" ref="C1099">IF(ROW() &lt; ROW(INDEX(institutions[resource_ID],ROWS(institutions[resource_ID]))), COUNTIF(INDEX(institutions[resource_ID],1):institutions[[#This Row],[resource_ID]],institutions[[#This Row],[resource_ID]]), "")</f>
        <v>5</v>
      </c>
      <c r="D1099" s="257" t="s">
        <v>10463</v>
      </c>
      <c r="E1099" s="243"/>
      <c r="F1099" s="243"/>
      <c r="G1099" s="243"/>
    </row>
    <row r="1100" spans="1:7" s="236" customFormat="1" x14ac:dyDescent="0.25">
      <c r="A1100" s="243" t="s">
        <v>10360</v>
      </c>
      <c r="B1100" s="243"/>
      <c r="C1100" s="250" cm="1">
        <f t="array" ref="C1100">IF(ROW() &lt; ROW(INDEX(institutions[resource_ID],ROWS(institutions[resource_ID]))), COUNTIF(INDEX(institutions[resource_ID],1):institutions[[#This Row],[resource_ID]],institutions[[#This Row],[resource_ID]]), "")</f>
        <v>6</v>
      </c>
      <c r="D1100" s="257" t="s">
        <v>10464</v>
      </c>
      <c r="E1100" s="243"/>
      <c r="F1100" s="243"/>
      <c r="G1100" s="243"/>
    </row>
    <row r="1101" spans="1:7" s="236" customFormat="1" x14ac:dyDescent="0.25">
      <c r="A1101" s="243" t="s">
        <v>10360</v>
      </c>
      <c r="B1101" s="243"/>
      <c r="C1101" s="250" cm="1">
        <f t="array" ref="C1101">IF(ROW() &lt; ROW(INDEX(institutions[resource_ID],ROWS(institutions[resource_ID]))), COUNTIF(INDEX(institutions[resource_ID],1):institutions[[#This Row],[resource_ID]],institutions[[#This Row],[resource_ID]]), "")</f>
        <v>7</v>
      </c>
      <c r="D1101" s="257" t="s">
        <v>10465</v>
      </c>
      <c r="E1101" s="243"/>
      <c r="F1101" s="243"/>
      <c r="G1101" s="243"/>
    </row>
    <row r="1102" spans="1:7" s="236" customFormat="1" x14ac:dyDescent="0.25">
      <c r="A1102" s="243" t="s">
        <v>10360</v>
      </c>
      <c r="B1102" s="243"/>
      <c r="C1102" s="250" cm="1">
        <f t="array" ref="C1102">IF(ROW() &lt; ROW(INDEX(institutions[resource_ID],ROWS(institutions[resource_ID]))), COUNTIF(INDEX(institutions[resource_ID],1):institutions[[#This Row],[resource_ID]],institutions[[#This Row],[resource_ID]]), "")</f>
        <v>8</v>
      </c>
      <c r="D1102" s="257" t="s">
        <v>10466</v>
      </c>
      <c r="E1102" s="243"/>
      <c r="F1102" s="243"/>
      <c r="G1102" s="243"/>
    </row>
    <row r="1103" spans="1:7" x14ac:dyDescent="0.25">
      <c r="A1103" s="243" t="s">
        <v>10361</v>
      </c>
      <c r="B1103" s="126"/>
      <c r="C1103" s="200" cm="1">
        <f t="array" ref="C1103">IF(ROW() &lt; ROW(INDEX(institutions[resource_ID],ROWS(institutions[resource_ID]))), COUNTIF(INDEX(institutions[resource_ID],1):institutions[[#This Row],[resource_ID]],institutions[[#This Row],[resource_ID]]), "")</f>
        <v>1</v>
      </c>
      <c r="D1103" s="257" t="s">
        <v>10459</v>
      </c>
      <c r="E1103" s="126"/>
      <c r="F1103" s="126"/>
      <c r="G1103" s="126"/>
    </row>
    <row r="1104" spans="1:7" s="236" customFormat="1" x14ac:dyDescent="0.25">
      <c r="A1104" s="243" t="s">
        <v>10361</v>
      </c>
      <c r="B1104" s="243"/>
      <c r="C1104" s="250" cm="1">
        <f t="array" ref="C1104">IF(ROW() &lt; ROW(INDEX(institutions[resource_ID],ROWS(institutions[resource_ID]))), COUNTIF(INDEX(institutions[resource_ID],1):institutions[[#This Row],[resource_ID]],institutions[[#This Row],[resource_ID]]), "")</f>
        <v>2</v>
      </c>
      <c r="D1104" s="257" t="s">
        <v>10460</v>
      </c>
      <c r="E1104" s="243"/>
      <c r="F1104" s="243"/>
      <c r="G1104" s="243"/>
    </row>
    <row r="1105" spans="1:7" s="236" customFormat="1" x14ac:dyDescent="0.25">
      <c r="A1105" s="243" t="s">
        <v>10361</v>
      </c>
      <c r="B1105" s="243"/>
      <c r="C1105" s="250" cm="1">
        <f t="array" ref="C1105">IF(ROW() &lt; ROW(INDEX(institutions[resource_ID],ROWS(institutions[resource_ID]))), COUNTIF(INDEX(institutions[resource_ID],1):institutions[[#This Row],[resource_ID]],institutions[[#This Row],[resource_ID]]), "")</f>
        <v>3</v>
      </c>
      <c r="D1105" s="257" t="s">
        <v>10461</v>
      </c>
      <c r="E1105" s="243"/>
      <c r="F1105" s="243"/>
      <c r="G1105" s="243"/>
    </row>
    <row r="1106" spans="1:7" s="236" customFormat="1" x14ac:dyDescent="0.25">
      <c r="A1106" s="243" t="s">
        <v>10361</v>
      </c>
      <c r="B1106" s="243"/>
      <c r="C1106" s="250" cm="1">
        <f t="array" ref="C1106">IF(ROW() &lt; ROW(INDEX(institutions[resource_ID],ROWS(institutions[resource_ID]))), COUNTIF(INDEX(institutions[resource_ID],1):institutions[[#This Row],[resource_ID]],institutions[[#This Row],[resource_ID]]), "")</f>
        <v>4</v>
      </c>
      <c r="D1106" s="257" t="s">
        <v>10462</v>
      </c>
      <c r="E1106" s="243"/>
      <c r="F1106" s="243"/>
      <c r="G1106" s="243"/>
    </row>
    <row r="1107" spans="1:7" s="236" customFormat="1" x14ac:dyDescent="0.25">
      <c r="A1107" s="243" t="s">
        <v>10361</v>
      </c>
      <c r="B1107" s="243"/>
      <c r="C1107" s="250" cm="1">
        <f t="array" ref="C1107">IF(ROW() &lt; ROW(INDEX(institutions[resource_ID],ROWS(institutions[resource_ID]))), COUNTIF(INDEX(institutions[resource_ID],1):institutions[[#This Row],[resource_ID]],institutions[[#This Row],[resource_ID]]), "")</f>
        <v>5</v>
      </c>
      <c r="D1107" s="257" t="s">
        <v>10463</v>
      </c>
      <c r="E1107" s="243"/>
      <c r="F1107" s="243"/>
      <c r="G1107" s="243"/>
    </row>
    <row r="1108" spans="1:7" s="236" customFormat="1" x14ac:dyDescent="0.25">
      <c r="A1108" s="243" t="s">
        <v>10361</v>
      </c>
      <c r="B1108" s="243"/>
      <c r="C1108" s="250" cm="1">
        <f t="array" ref="C1108">IF(ROW() &lt; ROW(INDEX(institutions[resource_ID],ROWS(institutions[resource_ID]))), COUNTIF(INDEX(institutions[resource_ID],1):institutions[[#This Row],[resource_ID]],institutions[[#This Row],[resource_ID]]), "")</f>
        <v>6</v>
      </c>
      <c r="D1108" s="257" t="s">
        <v>10464</v>
      </c>
      <c r="E1108" s="243"/>
      <c r="F1108" s="243"/>
      <c r="G1108" s="243"/>
    </row>
    <row r="1109" spans="1:7" s="236" customFormat="1" x14ac:dyDescent="0.25">
      <c r="A1109" s="243" t="s">
        <v>10361</v>
      </c>
      <c r="B1109" s="243"/>
      <c r="C1109" s="250" cm="1">
        <f t="array" ref="C1109">IF(ROW() &lt; ROW(INDEX(institutions[resource_ID],ROWS(institutions[resource_ID]))), COUNTIF(INDEX(institutions[resource_ID],1):institutions[[#This Row],[resource_ID]],institutions[[#This Row],[resource_ID]]), "")</f>
        <v>7</v>
      </c>
      <c r="D1109" s="257" t="s">
        <v>10465</v>
      </c>
      <c r="E1109" s="243"/>
      <c r="F1109" s="243"/>
      <c r="G1109" s="243"/>
    </row>
    <row r="1110" spans="1:7" s="236" customFormat="1" x14ac:dyDescent="0.25">
      <c r="A1110" s="243" t="s">
        <v>10361</v>
      </c>
      <c r="B1110" s="243"/>
      <c r="C1110" s="250" cm="1">
        <f t="array" ref="C1110">IF(ROW() &lt; ROW(INDEX(institutions[resource_ID],ROWS(institutions[resource_ID]))), COUNTIF(INDEX(institutions[resource_ID],1):institutions[[#This Row],[resource_ID]],institutions[[#This Row],[resource_ID]]), "")</f>
        <v>8</v>
      </c>
      <c r="D1110" s="257" t="s">
        <v>10466</v>
      </c>
      <c r="E1110" s="243"/>
      <c r="F1110" s="243"/>
      <c r="G1110" s="243"/>
    </row>
    <row r="1111" spans="1:7" x14ac:dyDescent="0.25">
      <c r="A1111" s="243" t="s">
        <v>10362</v>
      </c>
      <c r="B1111" s="126"/>
      <c r="C1111" s="200" cm="1">
        <f t="array" ref="C1111">IF(ROW() &lt; ROW(INDEX(institutions[resource_ID],ROWS(institutions[resource_ID]))), COUNTIF(INDEX(institutions[resource_ID],1):institutions[[#This Row],[resource_ID]],institutions[[#This Row],[resource_ID]]), "")</f>
        <v>1</v>
      </c>
      <c r="D1111" s="257" t="s">
        <v>10459</v>
      </c>
      <c r="E1111" s="126"/>
      <c r="F1111" s="126"/>
      <c r="G1111" s="126"/>
    </row>
    <row r="1112" spans="1:7" s="236" customFormat="1" x14ac:dyDescent="0.25">
      <c r="A1112" s="243" t="s">
        <v>10362</v>
      </c>
      <c r="B1112" s="243"/>
      <c r="C1112" s="250" cm="1">
        <f t="array" ref="C1112">IF(ROW() &lt; ROW(INDEX(institutions[resource_ID],ROWS(institutions[resource_ID]))), COUNTIF(INDEX(institutions[resource_ID],1):institutions[[#This Row],[resource_ID]],institutions[[#This Row],[resource_ID]]), "")</f>
        <v>2</v>
      </c>
      <c r="D1112" s="257" t="s">
        <v>10460</v>
      </c>
      <c r="E1112" s="243"/>
      <c r="F1112" s="243"/>
      <c r="G1112" s="243"/>
    </row>
    <row r="1113" spans="1:7" s="236" customFormat="1" x14ac:dyDescent="0.25">
      <c r="A1113" s="243" t="s">
        <v>10362</v>
      </c>
      <c r="B1113" s="243"/>
      <c r="C1113" s="250" cm="1">
        <f t="array" ref="C1113">IF(ROW() &lt; ROW(INDEX(institutions[resource_ID],ROWS(institutions[resource_ID]))), COUNTIF(INDEX(institutions[resource_ID],1):institutions[[#This Row],[resource_ID]],institutions[[#This Row],[resource_ID]]), "")</f>
        <v>3</v>
      </c>
      <c r="D1113" s="257" t="s">
        <v>10461</v>
      </c>
      <c r="E1113" s="243"/>
      <c r="F1113" s="243"/>
      <c r="G1113" s="243"/>
    </row>
    <row r="1114" spans="1:7" s="236" customFormat="1" x14ac:dyDescent="0.25">
      <c r="A1114" s="243" t="s">
        <v>10362</v>
      </c>
      <c r="B1114" s="243"/>
      <c r="C1114" s="250" cm="1">
        <f t="array" ref="C1114">IF(ROW() &lt; ROW(INDEX(institutions[resource_ID],ROWS(institutions[resource_ID]))), COUNTIF(INDEX(institutions[resource_ID],1):institutions[[#This Row],[resource_ID]],institutions[[#This Row],[resource_ID]]), "")</f>
        <v>4</v>
      </c>
      <c r="D1114" s="257" t="s">
        <v>10462</v>
      </c>
      <c r="E1114" s="243"/>
      <c r="F1114" s="243"/>
      <c r="G1114" s="243"/>
    </row>
    <row r="1115" spans="1:7" s="236" customFormat="1" x14ac:dyDescent="0.25">
      <c r="A1115" s="243" t="s">
        <v>10362</v>
      </c>
      <c r="B1115" s="243"/>
      <c r="C1115" s="250" cm="1">
        <f t="array" ref="C1115">IF(ROW() &lt; ROW(INDEX(institutions[resource_ID],ROWS(institutions[resource_ID]))), COUNTIF(INDEX(institutions[resource_ID],1):institutions[[#This Row],[resource_ID]],institutions[[#This Row],[resource_ID]]), "")</f>
        <v>5</v>
      </c>
      <c r="D1115" s="257" t="s">
        <v>10463</v>
      </c>
      <c r="E1115" s="243"/>
      <c r="F1115" s="243"/>
      <c r="G1115" s="243"/>
    </row>
    <row r="1116" spans="1:7" s="236" customFormat="1" x14ac:dyDescent="0.25">
      <c r="A1116" s="243" t="s">
        <v>10362</v>
      </c>
      <c r="B1116" s="243"/>
      <c r="C1116" s="250" cm="1">
        <f t="array" ref="C1116">IF(ROW() &lt; ROW(INDEX(institutions[resource_ID],ROWS(institutions[resource_ID]))), COUNTIF(INDEX(institutions[resource_ID],1):institutions[[#This Row],[resource_ID]],institutions[[#This Row],[resource_ID]]), "")</f>
        <v>6</v>
      </c>
      <c r="D1116" s="257" t="s">
        <v>10464</v>
      </c>
      <c r="E1116" s="243"/>
      <c r="F1116" s="243"/>
      <c r="G1116" s="243"/>
    </row>
    <row r="1117" spans="1:7" s="236" customFormat="1" x14ac:dyDescent="0.25">
      <c r="A1117" s="243" t="s">
        <v>10362</v>
      </c>
      <c r="B1117" s="243"/>
      <c r="C1117" s="250" cm="1">
        <f t="array" ref="C1117">IF(ROW() &lt; ROW(INDEX(institutions[resource_ID],ROWS(institutions[resource_ID]))), COUNTIF(INDEX(institutions[resource_ID],1):institutions[[#This Row],[resource_ID]],institutions[[#This Row],[resource_ID]]), "")</f>
        <v>7</v>
      </c>
      <c r="D1117" s="257" t="s">
        <v>10465</v>
      </c>
      <c r="E1117" s="243"/>
      <c r="F1117" s="243"/>
      <c r="G1117" s="243"/>
    </row>
    <row r="1118" spans="1:7" s="236" customFormat="1" x14ac:dyDescent="0.25">
      <c r="A1118" s="243" t="s">
        <v>10362</v>
      </c>
      <c r="B1118" s="243"/>
      <c r="C1118" s="250" cm="1">
        <f t="array" ref="C1118">IF(ROW() &lt; ROW(INDEX(institutions[resource_ID],ROWS(institutions[resource_ID]))), COUNTIF(INDEX(institutions[resource_ID],1):institutions[[#This Row],[resource_ID]],institutions[[#This Row],[resource_ID]]), "")</f>
        <v>8</v>
      </c>
      <c r="D1118" s="257" t="s">
        <v>10466</v>
      </c>
      <c r="E1118" s="243"/>
      <c r="F1118" s="243"/>
      <c r="G1118" s="243"/>
    </row>
    <row r="1119" spans="1:7" x14ac:dyDescent="0.25">
      <c r="A1119" s="243" t="s">
        <v>10363</v>
      </c>
      <c r="B1119" s="126"/>
      <c r="C1119" s="200" cm="1">
        <f t="array" ref="C1119">IF(ROW() &lt; ROW(INDEX(institutions[resource_ID],ROWS(institutions[resource_ID]))), COUNTIF(INDEX(institutions[resource_ID],1):institutions[[#This Row],[resource_ID]],institutions[[#This Row],[resource_ID]]), "")</f>
        <v>1</v>
      </c>
      <c r="D1119" s="257" t="s">
        <v>10459</v>
      </c>
      <c r="E1119" s="126"/>
      <c r="F1119" s="126"/>
      <c r="G1119" s="126"/>
    </row>
    <row r="1120" spans="1:7" s="236" customFormat="1" x14ac:dyDescent="0.25">
      <c r="A1120" s="243" t="s">
        <v>10363</v>
      </c>
      <c r="B1120" s="243"/>
      <c r="C1120" s="250" cm="1">
        <f t="array" ref="C1120">IF(ROW() &lt; ROW(INDEX(institutions[resource_ID],ROWS(institutions[resource_ID]))), COUNTIF(INDEX(institutions[resource_ID],1):institutions[[#This Row],[resource_ID]],institutions[[#This Row],[resource_ID]]), "")</f>
        <v>2</v>
      </c>
      <c r="D1120" s="257" t="s">
        <v>10460</v>
      </c>
      <c r="E1120" s="243"/>
      <c r="F1120" s="243"/>
      <c r="G1120" s="243"/>
    </row>
    <row r="1121" spans="1:7" s="236" customFormat="1" x14ac:dyDescent="0.25">
      <c r="A1121" s="243" t="s">
        <v>10363</v>
      </c>
      <c r="B1121" s="243"/>
      <c r="C1121" s="250" cm="1">
        <f t="array" ref="C1121">IF(ROW() &lt; ROW(INDEX(institutions[resource_ID],ROWS(institutions[resource_ID]))), COUNTIF(INDEX(institutions[resource_ID],1):institutions[[#This Row],[resource_ID]],institutions[[#This Row],[resource_ID]]), "")</f>
        <v>3</v>
      </c>
      <c r="D1121" s="257" t="s">
        <v>10461</v>
      </c>
      <c r="E1121" s="243"/>
      <c r="F1121" s="243"/>
      <c r="G1121" s="243"/>
    </row>
    <row r="1122" spans="1:7" s="236" customFormat="1" x14ac:dyDescent="0.25">
      <c r="A1122" s="243" t="s">
        <v>10363</v>
      </c>
      <c r="B1122" s="243"/>
      <c r="C1122" s="250" cm="1">
        <f t="array" ref="C1122">IF(ROW() &lt; ROW(INDEX(institutions[resource_ID],ROWS(institutions[resource_ID]))), COUNTIF(INDEX(institutions[resource_ID],1):institutions[[#This Row],[resource_ID]],institutions[[#This Row],[resource_ID]]), "")</f>
        <v>4</v>
      </c>
      <c r="D1122" s="257" t="s">
        <v>10462</v>
      </c>
      <c r="E1122" s="243"/>
      <c r="F1122" s="243"/>
      <c r="G1122" s="243"/>
    </row>
    <row r="1123" spans="1:7" s="236" customFormat="1" x14ac:dyDescent="0.25">
      <c r="A1123" s="243" t="s">
        <v>10363</v>
      </c>
      <c r="B1123" s="243"/>
      <c r="C1123" s="250" cm="1">
        <f t="array" ref="C1123">IF(ROW() &lt; ROW(INDEX(institutions[resource_ID],ROWS(institutions[resource_ID]))), COUNTIF(INDEX(institutions[resource_ID],1):institutions[[#This Row],[resource_ID]],institutions[[#This Row],[resource_ID]]), "")</f>
        <v>5</v>
      </c>
      <c r="D1123" s="257" t="s">
        <v>10463</v>
      </c>
      <c r="E1123" s="243"/>
      <c r="F1123" s="243"/>
      <c r="G1123" s="243"/>
    </row>
    <row r="1124" spans="1:7" s="236" customFormat="1" x14ac:dyDescent="0.25">
      <c r="A1124" s="243" t="s">
        <v>10363</v>
      </c>
      <c r="B1124" s="243"/>
      <c r="C1124" s="250" cm="1">
        <f t="array" ref="C1124">IF(ROW() &lt; ROW(INDEX(institutions[resource_ID],ROWS(institutions[resource_ID]))), COUNTIF(INDEX(institutions[resource_ID],1):institutions[[#This Row],[resource_ID]],institutions[[#This Row],[resource_ID]]), "")</f>
        <v>6</v>
      </c>
      <c r="D1124" s="257" t="s">
        <v>10464</v>
      </c>
      <c r="E1124" s="243"/>
      <c r="F1124" s="243"/>
      <c r="G1124" s="243"/>
    </row>
    <row r="1125" spans="1:7" s="236" customFormat="1" x14ac:dyDescent="0.25">
      <c r="A1125" s="243" t="s">
        <v>10363</v>
      </c>
      <c r="B1125" s="243"/>
      <c r="C1125" s="250" cm="1">
        <f t="array" ref="C1125">IF(ROW() &lt; ROW(INDEX(institutions[resource_ID],ROWS(institutions[resource_ID]))), COUNTIF(INDEX(institutions[resource_ID],1):institutions[[#This Row],[resource_ID]],institutions[[#This Row],[resource_ID]]), "")</f>
        <v>7</v>
      </c>
      <c r="D1125" s="257" t="s">
        <v>10465</v>
      </c>
      <c r="E1125" s="243"/>
      <c r="F1125" s="243"/>
      <c r="G1125" s="243"/>
    </row>
    <row r="1126" spans="1:7" s="236" customFormat="1" x14ac:dyDescent="0.25">
      <c r="A1126" s="243" t="s">
        <v>10363</v>
      </c>
      <c r="B1126" s="243"/>
      <c r="C1126" s="250" cm="1">
        <f t="array" ref="C1126">IF(ROW() &lt; ROW(INDEX(institutions[resource_ID],ROWS(institutions[resource_ID]))), COUNTIF(INDEX(institutions[resource_ID],1):institutions[[#This Row],[resource_ID]],institutions[[#This Row],[resource_ID]]), "")</f>
        <v>8</v>
      </c>
      <c r="D1126" s="257" t="s">
        <v>10466</v>
      </c>
      <c r="E1126" s="243"/>
      <c r="F1126" s="243"/>
      <c r="G1126" s="243"/>
    </row>
    <row r="1127" spans="1:7" x14ac:dyDescent="0.25">
      <c r="A1127" s="243" t="s">
        <v>10364</v>
      </c>
      <c r="B1127" s="126"/>
      <c r="C1127" s="200" cm="1">
        <f t="array" ref="C1127">IF(ROW() &lt; ROW(INDEX(institutions[resource_ID],ROWS(institutions[resource_ID]))), COUNTIF(INDEX(institutions[resource_ID],1):institutions[[#This Row],[resource_ID]],institutions[[#This Row],[resource_ID]]), "")</f>
        <v>1</v>
      </c>
      <c r="D1127" s="257" t="s">
        <v>10459</v>
      </c>
      <c r="E1127" s="126"/>
      <c r="F1127" s="126"/>
      <c r="G1127" s="126"/>
    </row>
    <row r="1128" spans="1:7" s="236" customFormat="1" x14ac:dyDescent="0.25">
      <c r="A1128" s="243" t="s">
        <v>10364</v>
      </c>
      <c r="B1128" s="243"/>
      <c r="C1128" s="250" cm="1">
        <f t="array" ref="C1128">IF(ROW() &lt; ROW(INDEX(institutions[resource_ID],ROWS(institutions[resource_ID]))), COUNTIF(INDEX(institutions[resource_ID],1):institutions[[#This Row],[resource_ID]],institutions[[#This Row],[resource_ID]]), "")</f>
        <v>2</v>
      </c>
      <c r="D1128" s="257" t="s">
        <v>10460</v>
      </c>
      <c r="E1128" s="243"/>
      <c r="F1128" s="243"/>
      <c r="G1128" s="243"/>
    </row>
    <row r="1129" spans="1:7" s="236" customFormat="1" x14ac:dyDescent="0.25">
      <c r="A1129" s="243" t="s">
        <v>10364</v>
      </c>
      <c r="B1129" s="243"/>
      <c r="C1129" s="250" cm="1">
        <f t="array" ref="C1129">IF(ROW() &lt; ROW(INDEX(institutions[resource_ID],ROWS(institutions[resource_ID]))), COUNTIF(INDEX(institutions[resource_ID],1):institutions[[#This Row],[resource_ID]],institutions[[#This Row],[resource_ID]]), "")</f>
        <v>3</v>
      </c>
      <c r="D1129" s="257" t="s">
        <v>10461</v>
      </c>
      <c r="E1129" s="243"/>
      <c r="F1129" s="243"/>
      <c r="G1129" s="243"/>
    </row>
    <row r="1130" spans="1:7" s="236" customFormat="1" x14ac:dyDescent="0.25">
      <c r="A1130" s="243" t="s">
        <v>10364</v>
      </c>
      <c r="B1130" s="243"/>
      <c r="C1130" s="250" cm="1">
        <f t="array" ref="C1130">IF(ROW() &lt; ROW(INDEX(institutions[resource_ID],ROWS(institutions[resource_ID]))), COUNTIF(INDEX(institutions[resource_ID],1):institutions[[#This Row],[resource_ID]],institutions[[#This Row],[resource_ID]]), "")</f>
        <v>4</v>
      </c>
      <c r="D1130" s="257" t="s">
        <v>10462</v>
      </c>
      <c r="E1130" s="243"/>
      <c r="F1130" s="243"/>
      <c r="G1130" s="243"/>
    </row>
    <row r="1131" spans="1:7" s="236" customFormat="1" x14ac:dyDescent="0.25">
      <c r="A1131" s="243" t="s">
        <v>10364</v>
      </c>
      <c r="B1131" s="243"/>
      <c r="C1131" s="250" cm="1">
        <f t="array" ref="C1131">IF(ROW() &lt; ROW(INDEX(institutions[resource_ID],ROWS(institutions[resource_ID]))), COUNTIF(INDEX(institutions[resource_ID],1):institutions[[#This Row],[resource_ID]],institutions[[#This Row],[resource_ID]]), "")</f>
        <v>5</v>
      </c>
      <c r="D1131" s="257" t="s">
        <v>10463</v>
      </c>
      <c r="E1131" s="243"/>
      <c r="F1131" s="243"/>
      <c r="G1131" s="243"/>
    </row>
    <row r="1132" spans="1:7" s="236" customFormat="1" x14ac:dyDescent="0.25">
      <c r="A1132" s="243" t="s">
        <v>10364</v>
      </c>
      <c r="B1132" s="243"/>
      <c r="C1132" s="250" cm="1">
        <f t="array" ref="C1132">IF(ROW() &lt; ROW(INDEX(institutions[resource_ID],ROWS(institutions[resource_ID]))), COUNTIF(INDEX(institutions[resource_ID],1):institutions[[#This Row],[resource_ID]],institutions[[#This Row],[resource_ID]]), "")</f>
        <v>6</v>
      </c>
      <c r="D1132" s="257" t="s">
        <v>10464</v>
      </c>
      <c r="E1132" s="243"/>
      <c r="F1132" s="243"/>
      <c r="G1132" s="243"/>
    </row>
    <row r="1133" spans="1:7" s="236" customFormat="1" x14ac:dyDescent="0.25">
      <c r="A1133" s="243" t="s">
        <v>10364</v>
      </c>
      <c r="B1133" s="243"/>
      <c r="C1133" s="250" cm="1">
        <f t="array" ref="C1133">IF(ROW() &lt; ROW(INDEX(institutions[resource_ID],ROWS(institutions[resource_ID]))), COUNTIF(INDEX(institutions[resource_ID],1):institutions[[#This Row],[resource_ID]],institutions[[#This Row],[resource_ID]]), "")</f>
        <v>7</v>
      </c>
      <c r="D1133" s="257" t="s">
        <v>10465</v>
      </c>
      <c r="E1133" s="243"/>
      <c r="F1133" s="243"/>
      <c r="G1133" s="243"/>
    </row>
    <row r="1134" spans="1:7" s="236" customFormat="1" x14ac:dyDescent="0.25">
      <c r="A1134" s="243" t="s">
        <v>10364</v>
      </c>
      <c r="B1134" s="243"/>
      <c r="C1134" s="250" cm="1">
        <f t="array" ref="C1134">IF(ROW() &lt; ROW(INDEX(institutions[resource_ID],ROWS(institutions[resource_ID]))), COUNTIF(INDEX(institutions[resource_ID],1):institutions[[#This Row],[resource_ID]],institutions[[#This Row],[resource_ID]]), "")</f>
        <v>8</v>
      </c>
      <c r="D1134" s="257" t="s">
        <v>10466</v>
      </c>
      <c r="E1134" s="243"/>
      <c r="F1134" s="243"/>
      <c r="G1134" s="243"/>
    </row>
    <row r="1135" spans="1:7" x14ac:dyDescent="0.25">
      <c r="A1135" s="243" t="s">
        <v>10365</v>
      </c>
      <c r="B1135" s="243"/>
      <c r="C1135" s="250" cm="1">
        <f t="array" ref="C1135">IF(ROW() &lt; ROW(INDEX(institutions[resource_ID],ROWS(institutions[resource_ID]))), COUNTIF(INDEX(institutions[resource_ID],1):institutions[[#This Row],[resource_ID]],institutions[[#This Row],[resource_ID]]), "")</f>
        <v>1</v>
      </c>
      <c r="D1135" s="257" t="s">
        <v>10459</v>
      </c>
      <c r="E1135" s="243"/>
      <c r="F1135" s="243"/>
      <c r="G1135" s="243"/>
    </row>
    <row r="1136" spans="1:7" s="236" customFormat="1" x14ac:dyDescent="0.25">
      <c r="A1136" s="243" t="s">
        <v>10365</v>
      </c>
      <c r="B1136" s="243"/>
      <c r="C1136" s="250" cm="1">
        <f t="array" ref="C1136">IF(ROW() &lt; ROW(INDEX(institutions[resource_ID],ROWS(institutions[resource_ID]))), COUNTIF(INDEX(institutions[resource_ID],1):institutions[[#This Row],[resource_ID]],institutions[[#This Row],[resource_ID]]), "")</f>
        <v>2</v>
      </c>
      <c r="D1136" s="257" t="s">
        <v>10460</v>
      </c>
      <c r="E1136" s="243"/>
      <c r="F1136" s="243"/>
      <c r="G1136" s="243"/>
    </row>
    <row r="1137" spans="1:7" s="236" customFormat="1" x14ac:dyDescent="0.25">
      <c r="A1137" s="243" t="s">
        <v>10365</v>
      </c>
      <c r="B1137" s="243"/>
      <c r="C1137" s="250" cm="1">
        <f t="array" ref="C1137">IF(ROW() &lt; ROW(INDEX(institutions[resource_ID],ROWS(institutions[resource_ID]))), COUNTIF(INDEX(institutions[resource_ID],1):institutions[[#This Row],[resource_ID]],institutions[[#This Row],[resource_ID]]), "")</f>
        <v>3</v>
      </c>
      <c r="D1137" s="257" t="s">
        <v>10461</v>
      </c>
      <c r="E1137" s="243"/>
      <c r="F1137" s="243"/>
      <c r="G1137" s="243"/>
    </row>
    <row r="1138" spans="1:7" s="236" customFormat="1" x14ac:dyDescent="0.25">
      <c r="A1138" s="243" t="s">
        <v>10365</v>
      </c>
      <c r="B1138" s="243"/>
      <c r="C1138" s="250" cm="1">
        <f t="array" ref="C1138">IF(ROW() &lt; ROW(INDEX(institutions[resource_ID],ROWS(institutions[resource_ID]))), COUNTIF(INDEX(institutions[resource_ID],1):institutions[[#This Row],[resource_ID]],institutions[[#This Row],[resource_ID]]), "")</f>
        <v>4</v>
      </c>
      <c r="D1138" s="257" t="s">
        <v>10462</v>
      </c>
      <c r="E1138" s="243"/>
      <c r="F1138" s="243"/>
      <c r="G1138" s="243"/>
    </row>
    <row r="1139" spans="1:7" s="236" customFormat="1" x14ac:dyDescent="0.25">
      <c r="A1139" s="243" t="s">
        <v>10365</v>
      </c>
      <c r="B1139" s="243"/>
      <c r="C1139" s="250" cm="1">
        <f t="array" ref="C1139">IF(ROW() &lt; ROW(INDEX(institutions[resource_ID],ROWS(institutions[resource_ID]))), COUNTIF(INDEX(institutions[resource_ID],1):institutions[[#This Row],[resource_ID]],institutions[[#This Row],[resource_ID]]), "")</f>
        <v>5</v>
      </c>
      <c r="D1139" s="257" t="s">
        <v>10463</v>
      </c>
      <c r="E1139" s="243"/>
      <c r="F1139" s="243"/>
      <c r="G1139" s="243"/>
    </row>
    <row r="1140" spans="1:7" s="236" customFormat="1" x14ac:dyDescent="0.25">
      <c r="A1140" s="243" t="s">
        <v>10365</v>
      </c>
      <c r="B1140" s="243"/>
      <c r="C1140" s="250" cm="1">
        <f t="array" ref="C1140">IF(ROW() &lt; ROW(INDEX(institutions[resource_ID],ROWS(institutions[resource_ID]))), COUNTIF(INDEX(institutions[resource_ID],1):institutions[[#This Row],[resource_ID]],institutions[[#This Row],[resource_ID]]), "")</f>
        <v>6</v>
      </c>
      <c r="D1140" s="257" t="s">
        <v>10464</v>
      </c>
      <c r="E1140" s="243"/>
      <c r="F1140" s="243"/>
      <c r="G1140" s="243"/>
    </row>
    <row r="1141" spans="1:7" s="236" customFormat="1" x14ac:dyDescent="0.25">
      <c r="A1141" s="243" t="s">
        <v>10365</v>
      </c>
      <c r="B1141" s="243"/>
      <c r="C1141" s="250" cm="1">
        <f t="array" ref="C1141">IF(ROW() &lt; ROW(INDEX(institutions[resource_ID],ROWS(institutions[resource_ID]))), COUNTIF(INDEX(institutions[resource_ID],1):institutions[[#This Row],[resource_ID]],institutions[[#This Row],[resource_ID]]), "")</f>
        <v>7</v>
      </c>
      <c r="D1141" s="257" t="s">
        <v>10465</v>
      </c>
      <c r="E1141" s="243"/>
      <c r="F1141" s="243"/>
      <c r="G1141" s="243"/>
    </row>
    <row r="1142" spans="1:7" s="236" customFormat="1" x14ac:dyDescent="0.25">
      <c r="A1142" s="243" t="s">
        <v>10365</v>
      </c>
      <c r="B1142" s="243"/>
      <c r="C1142" s="250" cm="1">
        <f t="array" ref="C1142">IF(ROW() &lt; ROW(INDEX(institutions[resource_ID],ROWS(institutions[resource_ID]))), COUNTIF(INDEX(institutions[resource_ID],1):institutions[[#This Row],[resource_ID]],institutions[[#This Row],[resource_ID]]), "")</f>
        <v>8</v>
      </c>
      <c r="D1142" s="257" t="s">
        <v>10466</v>
      </c>
      <c r="E1142" s="243"/>
      <c r="F1142" s="243"/>
      <c r="G1142" s="243"/>
    </row>
    <row r="1143" spans="1:7" x14ac:dyDescent="0.25">
      <c r="A1143" s="243" t="s">
        <v>10366</v>
      </c>
      <c r="B1143" s="243"/>
      <c r="C1143" s="250" cm="1">
        <f t="array" ref="C1143">IF(ROW() &lt; ROW(INDEX(institutions[resource_ID],ROWS(institutions[resource_ID]))), COUNTIF(INDEX(institutions[resource_ID],1):institutions[[#This Row],[resource_ID]],institutions[[#This Row],[resource_ID]]), "")</f>
        <v>1</v>
      </c>
      <c r="D1143" s="257" t="s">
        <v>10459</v>
      </c>
      <c r="E1143" s="243"/>
      <c r="F1143" s="243"/>
      <c r="G1143" s="243"/>
    </row>
    <row r="1144" spans="1:7" s="236" customFormat="1" x14ac:dyDescent="0.25">
      <c r="A1144" s="243" t="s">
        <v>10366</v>
      </c>
      <c r="B1144" s="243"/>
      <c r="C1144" s="250" cm="1">
        <f t="array" ref="C1144">IF(ROW() &lt; ROW(INDEX(institutions[resource_ID],ROWS(institutions[resource_ID]))), COUNTIF(INDEX(institutions[resource_ID],1):institutions[[#This Row],[resource_ID]],institutions[[#This Row],[resource_ID]]), "")</f>
        <v>2</v>
      </c>
      <c r="D1144" s="257" t="s">
        <v>10460</v>
      </c>
      <c r="E1144" s="243"/>
      <c r="F1144" s="243"/>
      <c r="G1144" s="243"/>
    </row>
    <row r="1145" spans="1:7" s="236" customFormat="1" x14ac:dyDescent="0.25">
      <c r="A1145" s="243" t="s">
        <v>10366</v>
      </c>
      <c r="B1145" s="243"/>
      <c r="C1145" s="250" cm="1">
        <f t="array" ref="C1145">IF(ROW() &lt; ROW(INDEX(institutions[resource_ID],ROWS(institutions[resource_ID]))), COUNTIF(INDEX(institutions[resource_ID],1):institutions[[#This Row],[resource_ID]],institutions[[#This Row],[resource_ID]]), "")</f>
        <v>3</v>
      </c>
      <c r="D1145" s="257" t="s">
        <v>10461</v>
      </c>
      <c r="E1145" s="243"/>
      <c r="F1145" s="243"/>
      <c r="G1145" s="243"/>
    </row>
    <row r="1146" spans="1:7" s="236" customFormat="1" x14ac:dyDescent="0.25">
      <c r="A1146" s="243" t="s">
        <v>10366</v>
      </c>
      <c r="B1146" s="243"/>
      <c r="C1146" s="250" cm="1">
        <f t="array" ref="C1146">IF(ROW() &lt; ROW(INDEX(institutions[resource_ID],ROWS(institutions[resource_ID]))), COUNTIF(INDEX(institutions[resource_ID],1):institutions[[#This Row],[resource_ID]],institutions[[#This Row],[resource_ID]]), "")</f>
        <v>4</v>
      </c>
      <c r="D1146" s="257" t="s">
        <v>10462</v>
      </c>
      <c r="E1146" s="243"/>
      <c r="F1146" s="243"/>
      <c r="G1146" s="243"/>
    </row>
    <row r="1147" spans="1:7" s="236" customFormat="1" x14ac:dyDescent="0.25">
      <c r="A1147" s="243" t="s">
        <v>10366</v>
      </c>
      <c r="B1147" s="243"/>
      <c r="C1147" s="250" cm="1">
        <f t="array" ref="C1147">IF(ROW() &lt; ROW(INDEX(institutions[resource_ID],ROWS(institutions[resource_ID]))), COUNTIF(INDEX(institutions[resource_ID],1):institutions[[#This Row],[resource_ID]],institutions[[#This Row],[resource_ID]]), "")</f>
        <v>5</v>
      </c>
      <c r="D1147" s="257" t="s">
        <v>10463</v>
      </c>
      <c r="E1147" s="243"/>
      <c r="F1147" s="243"/>
      <c r="G1147" s="243"/>
    </row>
    <row r="1148" spans="1:7" s="236" customFormat="1" x14ac:dyDescent="0.25">
      <c r="A1148" s="243" t="s">
        <v>10366</v>
      </c>
      <c r="B1148" s="243"/>
      <c r="C1148" s="250" cm="1">
        <f t="array" ref="C1148">IF(ROW() &lt; ROW(INDEX(institutions[resource_ID],ROWS(institutions[resource_ID]))), COUNTIF(INDEX(institutions[resource_ID],1):institutions[[#This Row],[resource_ID]],institutions[[#This Row],[resource_ID]]), "")</f>
        <v>6</v>
      </c>
      <c r="D1148" s="257" t="s">
        <v>10464</v>
      </c>
      <c r="E1148" s="243"/>
      <c r="F1148" s="243"/>
      <c r="G1148" s="243"/>
    </row>
    <row r="1149" spans="1:7" s="236" customFormat="1" x14ac:dyDescent="0.25">
      <c r="A1149" s="243" t="s">
        <v>10366</v>
      </c>
      <c r="B1149" s="243"/>
      <c r="C1149" s="250" cm="1">
        <f t="array" ref="C1149">IF(ROW() &lt; ROW(INDEX(institutions[resource_ID],ROWS(institutions[resource_ID]))), COUNTIF(INDEX(institutions[resource_ID],1):institutions[[#This Row],[resource_ID]],institutions[[#This Row],[resource_ID]]), "")</f>
        <v>7</v>
      </c>
      <c r="D1149" s="257" t="s">
        <v>10465</v>
      </c>
      <c r="E1149" s="243"/>
      <c r="F1149" s="243"/>
      <c r="G1149" s="243"/>
    </row>
    <row r="1150" spans="1:7" s="236" customFormat="1" x14ac:dyDescent="0.25">
      <c r="A1150" s="243" t="s">
        <v>10366</v>
      </c>
      <c r="B1150" s="243"/>
      <c r="C1150" s="250" cm="1">
        <f t="array" ref="C1150">IF(ROW() &lt; ROW(INDEX(institutions[resource_ID],ROWS(institutions[resource_ID]))), COUNTIF(INDEX(institutions[resource_ID],1):institutions[[#This Row],[resource_ID]],institutions[[#This Row],[resource_ID]]), "")</f>
        <v>8</v>
      </c>
      <c r="D1150" s="257" t="s">
        <v>10466</v>
      </c>
      <c r="E1150" s="243"/>
      <c r="F1150" s="243"/>
      <c r="G1150" s="243"/>
    </row>
    <row r="1151" spans="1:7" x14ac:dyDescent="0.25">
      <c r="A1151" s="243" t="s">
        <v>10367</v>
      </c>
      <c r="B1151" s="243"/>
      <c r="C1151" s="250" cm="1">
        <f t="array" ref="C1151">IF(ROW() &lt; ROW(INDEX(institutions[resource_ID],ROWS(institutions[resource_ID]))), COUNTIF(INDEX(institutions[resource_ID],1):institutions[[#This Row],[resource_ID]],institutions[[#This Row],[resource_ID]]), "")</f>
        <v>1</v>
      </c>
      <c r="D1151" s="257" t="s">
        <v>10459</v>
      </c>
      <c r="E1151" s="243"/>
      <c r="F1151" s="243"/>
      <c r="G1151" s="243"/>
    </row>
    <row r="1152" spans="1:7" s="236" customFormat="1" x14ac:dyDescent="0.25">
      <c r="A1152" s="243" t="s">
        <v>10367</v>
      </c>
      <c r="B1152" s="243"/>
      <c r="C1152" s="250" cm="1">
        <f t="array" ref="C1152">IF(ROW() &lt; ROW(INDEX(institutions[resource_ID],ROWS(institutions[resource_ID]))), COUNTIF(INDEX(institutions[resource_ID],1):institutions[[#This Row],[resource_ID]],institutions[[#This Row],[resource_ID]]), "")</f>
        <v>2</v>
      </c>
      <c r="D1152" s="257" t="s">
        <v>10460</v>
      </c>
      <c r="E1152" s="243"/>
      <c r="F1152" s="243"/>
      <c r="G1152" s="243"/>
    </row>
    <row r="1153" spans="1:7" s="236" customFormat="1" x14ac:dyDescent="0.25">
      <c r="A1153" s="243" t="s">
        <v>10367</v>
      </c>
      <c r="B1153" s="243"/>
      <c r="C1153" s="250" cm="1">
        <f t="array" ref="C1153">IF(ROW() &lt; ROW(INDEX(institutions[resource_ID],ROWS(institutions[resource_ID]))), COUNTIF(INDEX(institutions[resource_ID],1):institutions[[#This Row],[resource_ID]],institutions[[#This Row],[resource_ID]]), "")</f>
        <v>3</v>
      </c>
      <c r="D1153" s="257" t="s">
        <v>10461</v>
      </c>
      <c r="E1153" s="243"/>
      <c r="F1153" s="243"/>
      <c r="G1153" s="243"/>
    </row>
    <row r="1154" spans="1:7" s="236" customFormat="1" x14ac:dyDescent="0.25">
      <c r="A1154" s="243" t="s">
        <v>10367</v>
      </c>
      <c r="B1154" s="243"/>
      <c r="C1154" s="250" cm="1">
        <f t="array" ref="C1154">IF(ROW() &lt; ROW(INDEX(institutions[resource_ID],ROWS(institutions[resource_ID]))), COUNTIF(INDEX(institutions[resource_ID],1):institutions[[#This Row],[resource_ID]],institutions[[#This Row],[resource_ID]]), "")</f>
        <v>4</v>
      </c>
      <c r="D1154" s="257" t="s">
        <v>10462</v>
      </c>
      <c r="E1154" s="243"/>
      <c r="F1154" s="243"/>
      <c r="G1154" s="243"/>
    </row>
    <row r="1155" spans="1:7" s="236" customFormat="1" x14ac:dyDescent="0.25">
      <c r="A1155" s="243" t="s">
        <v>10367</v>
      </c>
      <c r="B1155" s="243"/>
      <c r="C1155" s="250" cm="1">
        <f t="array" ref="C1155">IF(ROW() &lt; ROW(INDEX(institutions[resource_ID],ROWS(institutions[resource_ID]))), COUNTIF(INDEX(institutions[resource_ID],1):institutions[[#This Row],[resource_ID]],institutions[[#This Row],[resource_ID]]), "")</f>
        <v>5</v>
      </c>
      <c r="D1155" s="257" t="s">
        <v>10463</v>
      </c>
      <c r="E1155" s="243"/>
      <c r="F1155" s="243"/>
      <c r="G1155" s="243"/>
    </row>
    <row r="1156" spans="1:7" s="236" customFormat="1" x14ac:dyDescent="0.25">
      <c r="A1156" s="243" t="s">
        <v>10367</v>
      </c>
      <c r="B1156" s="243"/>
      <c r="C1156" s="250" cm="1">
        <f t="array" ref="C1156">IF(ROW() &lt; ROW(INDEX(institutions[resource_ID],ROWS(institutions[resource_ID]))), COUNTIF(INDEX(institutions[resource_ID],1):institutions[[#This Row],[resource_ID]],institutions[[#This Row],[resource_ID]]), "")</f>
        <v>6</v>
      </c>
      <c r="D1156" s="257" t="s">
        <v>10464</v>
      </c>
      <c r="E1156" s="243"/>
      <c r="F1156" s="243"/>
      <c r="G1156" s="243"/>
    </row>
    <row r="1157" spans="1:7" s="236" customFormat="1" x14ac:dyDescent="0.25">
      <c r="A1157" s="243" t="s">
        <v>10367</v>
      </c>
      <c r="B1157" s="243"/>
      <c r="C1157" s="250" cm="1">
        <f t="array" ref="C1157">IF(ROW() &lt; ROW(INDEX(institutions[resource_ID],ROWS(institutions[resource_ID]))), COUNTIF(INDEX(institutions[resource_ID],1):institutions[[#This Row],[resource_ID]],institutions[[#This Row],[resource_ID]]), "")</f>
        <v>7</v>
      </c>
      <c r="D1157" s="257" t="s">
        <v>10465</v>
      </c>
      <c r="E1157" s="243"/>
      <c r="F1157" s="243"/>
      <c r="G1157" s="243"/>
    </row>
    <row r="1158" spans="1:7" x14ac:dyDescent="0.25">
      <c r="A1158" s="243" t="s">
        <v>10367</v>
      </c>
      <c r="B1158" s="243"/>
      <c r="C1158" s="250" cm="1">
        <f t="array" ref="C1158">IF(ROW() &lt; ROW(INDEX(institutions[resource_ID],ROWS(institutions[resource_ID]))), COUNTIF(INDEX(institutions[resource_ID],1):institutions[[#This Row],[resource_ID]],institutions[[#This Row],[resource_ID]]), "")</f>
        <v>8</v>
      </c>
      <c r="D1158" s="257" t="s">
        <v>10466</v>
      </c>
      <c r="E1158" s="243"/>
      <c r="F1158" s="243"/>
      <c r="G1158" s="243"/>
    </row>
    <row r="1159" spans="1:7" s="236" customFormat="1" x14ac:dyDescent="0.25">
      <c r="A1159" s="243" t="s">
        <v>10368</v>
      </c>
      <c r="B1159" s="243"/>
      <c r="C1159" s="250" cm="1">
        <f t="array" ref="C1159">IF(ROW() &lt; ROW(INDEX(institutions[resource_ID],ROWS(institutions[resource_ID]))), COUNTIF(INDEX(institutions[resource_ID],1):institutions[[#This Row],[resource_ID]],institutions[[#This Row],[resource_ID]]), "")</f>
        <v>1</v>
      </c>
      <c r="D1159" s="257" t="s">
        <v>10459</v>
      </c>
      <c r="E1159" s="243"/>
      <c r="F1159" s="243"/>
      <c r="G1159" s="243"/>
    </row>
    <row r="1160" spans="1:7" s="236" customFormat="1" x14ac:dyDescent="0.25">
      <c r="A1160" s="243" t="s">
        <v>10368</v>
      </c>
      <c r="B1160" s="243"/>
      <c r="C1160" s="250" cm="1">
        <f t="array" ref="C1160">IF(ROW() &lt; ROW(INDEX(institutions[resource_ID],ROWS(institutions[resource_ID]))), COUNTIF(INDEX(institutions[resource_ID],1):institutions[[#This Row],[resource_ID]],institutions[[#This Row],[resource_ID]]), "")</f>
        <v>2</v>
      </c>
      <c r="D1160" s="257" t="s">
        <v>10460</v>
      </c>
      <c r="E1160" s="243"/>
      <c r="F1160" s="243"/>
      <c r="G1160" s="243"/>
    </row>
    <row r="1161" spans="1:7" s="236" customFormat="1" x14ac:dyDescent="0.25">
      <c r="A1161" s="243" t="s">
        <v>10368</v>
      </c>
      <c r="B1161" s="243"/>
      <c r="C1161" s="250" cm="1">
        <f t="array" ref="C1161">IF(ROW() &lt; ROW(INDEX(institutions[resource_ID],ROWS(institutions[resource_ID]))), COUNTIF(INDEX(institutions[resource_ID],1):institutions[[#This Row],[resource_ID]],institutions[[#This Row],[resource_ID]]), "")</f>
        <v>3</v>
      </c>
      <c r="D1161" s="257" t="s">
        <v>10461</v>
      </c>
      <c r="E1161" s="243"/>
      <c r="F1161" s="243"/>
      <c r="G1161" s="243"/>
    </row>
    <row r="1162" spans="1:7" s="236" customFormat="1" x14ac:dyDescent="0.25">
      <c r="A1162" s="243" t="s">
        <v>10368</v>
      </c>
      <c r="B1162" s="243"/>
      <c r="C1162" s="250" cm="1">
        <f t="array" ref="C1162">IF(ROW() &lt; ROW(INDEX(institutions[resource_ID],ROWS(institutions[resource_ID]))), COUNTIF(INDEX(institutions[resource_ID],1):institutions[[#This Row],[resource_ID]],institutions[[#This Row],[resource_ID]]), "")</f>
        <v>4</v>
      </c>
      <c r="D1162" s="257" t="s">
        <v>10462</v>
      </c>
      <c r="E1162" s="243"/>
      <c r="F1162" s="243"/>
      <c r="G1162" s="243"/>
    </row>
    <row r="1163" spans="1:7" s="236" customFormat="1" x14ac:dyDescent="0.25">
      <c r="A1163" s="243" t="s">
        <v>10368</v>
      </c>
      <c r="B1163" s="243"/>
      <c r="C1163" s="250" cm="1">
        <f t="array" ref="C1163">IF(ROW() &lt; ROW(INDEX(institutions[resource_ID],ROWS(institutions[resource_ID]))), COUNTIF(INDEX(institutions[resource_ID],1):institutions[[#This Row],[resource_ID]],institutions[[#This Row],[resource_ID]]), "")</f>
        <v>5</v>
      </c>
      <c r="D1163" s="257" t="s">
        <v>10463</v>
      </c>
      <c r="E1163" s="243"/>
      <c r="F1163" s="243"/>
      <c r="G1163" s="243"/>
    </row>
    <row r="1164" spans="1:7" s="236" customFormat="1" x14ac:dyDescent="0.25">
      <c r="A1164" s="243" t="s">
        <v>10368</v>
      </c>
      <c r="B1164" s="243"/>
      <c r="C1164" s="250" cm="1">
        <f t="array" ref="C1164">IF(ROW() &lt; ROW(INDEX(institutions[resource_ID],ROWS(institutions[resource_ID]))), COUNTIF(INDEX(institutions[resource_ID],1):institutions[[#This Row],[resource_ID]],institutions[[#This Row],[resource_ID]]), "")</f>
        <v>6</v>
      </c>
      <c r="D1164" s="257" t="s">
        <v>10464</v>
      </c>
      <c r="E1164" s="243"/>
      <c r="F1164" s="243"/>
      <c r="G1164" s="243"/>
    </row>
    <row r="1165" spans="1:7" s="236" customFormat="1" x14ac:dyDescent="0.25">
      <c r="A1165" s="243" t="s">
        <v>10368</v>
      </c>
      <c r="B1165" s="243"/>
      <c r="C1165" s="250" cm="1">
        <f t="array" ref="C1165">IF(ROW() &lt; ROW(INDEX(institutions[resource_ID],ROWS(institutions[resource_ID]))), COUNTIF(INDEX(institutions[resource_ID],1):institutions[[#This Row],[resource_ID]],institutions[[#This Row],[resource_ID]]), "")</f>
        <v>7</v>
      </c>
      <c r="D1165" s="257" t="s">
        <v>10465</v>
      </c>
      <c r="E1165" s="243"/>
      <c r="F1165" s="243"/>
      <c r="G1165" s="243"/>
    </row>
    <row r="1166" spans="1:7" s="236" customFormat="1" x14ac:dyDescent="0.25">
      <c r="A1166" s="243" t="s">
        <v>10368</v>
      </c>
      <c r="B1166" s="243"/>
      <c r="C1166" s="250" cm="1">
        <f t="array" ref="C1166">IF(ROW() &lt; ROW(INDEX(institutions[resource_ID],ROWS(institutions[resource_ID]))), COUNTIF(INDEX(institutions[resource_ID],1):institutions[[#This Row],[resource_ID]],institutions[[#This Row],[resource_ID]]), "")</f>
        <v>8</v>
      </c>
      <c r="D1166" s="257" t="s">
        <v>10466</v>
      </c>
      <c r="E1166" s="243"/>
      <c r="F1166" s="243"/>
      <c r="G1166" s="243"/>
    </row>
    <row r="1167" spans="1:7" x14ac:dyDescent="0.25">
      <c r="A1167" s="243" t="s">
        <v>10369</v>
      </c>
      <c r="B1167" s="243"/>
      <c r="C1167" s="250" cm="1">
        <f t="array" ref="C1167">IF(ROW() &lt; ROW(INDEX(institutions[resource_ID],ROWS(institutions[resource_ID]))), COUNTIF(INDEX(institutions[resource_ID],1):institutions[[#This Row],[resource_ID]],institutions[[#This Row],[resource_ID]]), "")</f>
        <v>1</v>
      </c>
      <c r="D1167" s="257" t="s">
        <v>10459</v>
      </c>
      <c r="E1167" s="243"/>
      <c r="F1167" s="243"/>
      <c r="G1167" s="243"/>
    </row>
    <row r="1168" spans="1:7" s="236" customFormat="1" x14ac:dyDescent="0.25">
      <c r="A1168" s="243" t="s">
        <v>10369</v>
      </c>
      <c r="B1168" s="243"/>
      <c r="C1168" s="250" cm="1">
        <f t="array" ref="C1168">IF(ROW() &lt; ROW(INDEX(institutions[resource_ID],ROWS(institutions[resource_ID]))), COUNTIF(INDEX(institutions[resource_ID],1):institutions[[#This Row],[resource_ID]],institutions[[#This Row],[resource_ID]]), "")</f>
        <v>2</v>
      </c>
      <c r="D1168" s="257" t="s">
        <v>10460</v>
      </c>
      <c r="E1168" s="243"/>
      <c r="F1168" s="243"/>
      <c r="G1168" s="243"/>
    </row>
    <row r="1169" spans="1:7" s="236" customFormat="1" x14ac:dyDescent="0.25">
      <c r="A1169" s="243" t="s">
        <v>10369</v>
      </c>
      <c r="B1169" s="243"/>
      <c r="C1169" s="250" cm="1">
        <f t="array" ref="C1169">IF(ROW() &lt; ROW(INDEX(institutions[resource_ID],ROWS(institutions[resource_ID]))), COUNTIF(INDEX(institutions[resource_ID],1):institutions[[#This Row],[resource_ID]],institutions[[#This Row],[resource_ID]]), "")</f>
        <v>3</v>
      </c>
      <c r="D1169" s="257" t="s">
        <v>10461</v>
      </c>
      <c r="E1169" s="243"/>
      <c r="F1169" s="243"/>
      <c r="G1169" s="243"/>
    </row>
    <row r="1170" spans="1:7" s="236" customFormat="1" x14ac:dyDescent="0.25">
      <c r="A1170" s="243" t="s">
        <v>10369</v>
      </c>
      <c r="B1170" s="243"/>
      <c r="C1170" s="250" cm="1">
        <f t="array" ref="C1170">IF(ROW() &lt; ROW(INDEX(institutions[resource_ID],ROWS(institutions[resource_ID]))), COUNTIF(INDEX(institutions[resource_ID],1):institutions[[#This Row],[resource_ID]],institutions[[#This Row],[resource_ID]]), "")</f>
        <v>4</v>
      </c>
      <c r="D1170" s="257" t="s">
        <v>10462</v>
      </c>
      <c r="E1170" s="243"/>
      <c r="F1170" s="243"/>
      <c r="G1170" s="243"/>
    </row>
    <row r="1171" spans="1:7" s="236" customFormat="1" x14ac:dyDescent="0.25">
      <c r="A1171" s="243" t="s">
        <v>10369</v>
      </c>
      <c r="B1171" s="243"/>
      <c r="C1171" s="250" cm="1">
        <f t="array" ref="C1171">IF(ROW() &lt; ROW(INDEX(institutions[resource_ID],ROWS(institutions[resource_ID]))), COUNTIF(INDEX(institutions[resource_ID],1):institutions[[#This Row],[resource_ID]],institutions[[#This Row],[resource_ID]]), "")</f>
        <v>5</v>
      </c>
      <c r="D1171" s="257" t="s">
        <v>10463</v>
      </c>
      <c r="E1171" s="243"/>
      <c r="F1171" s="243"/>
      <c r="G1171" s="243"/>
    </row>
    <row r="1172" spans="1:7" s="236" customFormat="1" x14ac:dyDescent="0.25">
      <c r="A1172" s="243" t="s">
        <v>10369</v>
      </c>
      <c r="B1172" s="243"/>
      <c r="C1172" s="250" cm="1">
        <f t="array" ref="C1172">IF(ROW() &lt; ROW(INDEX(institutions[resource_ID],ROWS(institutions[resource_ID]))), COUNTIF(INDEX(institutions[resource_ID],1):institutions[[#This Row],[resource_ID]],institutions[[#This Row],[resource_ID]]), "")</f>
        <v>6</v>
      </c>
      <c r="D1172" s="257" t="s">
        <v>10464</v>
      </c>
      <c r="E1172" s="243"/>
      <c r="F1172" s="243"/>
      <c r="G1172" s="243"/>
    </row>
    <row r="1173" spans="1:7" s="236" customFormat="1" x14ac:dyDescent="0.25">
      <c r="A1173" s="243" t="s">
        <v>10369</v>
      </c>
      <c r="B1173" s="243"/>
      <c r="C1173" s="250" cm="1">
        <f t="array" ref="C1173">IF(ROW() &lt; ROW(INDEX(institutions[resource_ID],ROWS(institutions[resource_ID]))), COUNTIF(INDEX(institutions[resource_ID],1):institutions[[#This Row],[resource_ID]],institutions[[#This Row],[resource_ID]]), "")</f>
        <v>7</v>
      </c>
      <c r="D1173" s="257" t="s">
        <v>10465</v>
      </c>
      <c r="E1173" s="243"/>
      <c r="F1173" s="243"/>
      <c r="G1173" s="243"/>
    </row>
    <row r="1174" spans="1:7" s="236" customFormat="1" x14ac:dyDescent="0.25">
      <c r="A1174" s="243" t="s">
        <v>10369</v>
      </c>
      <c r="B1174" s="243"/>
      <c r="C1174" s="250" cm="1">
        <f t="array" ref="C1174">IF(ROW() &lt; ROW(INDEX(institutions[resource_ID],ROWS(institutions[resource_ID]))), COUNTIF(INDEX(institutions[resource_ID],1):institutions[[#This Row],[resource_ID]],institutions[[#This Row],[resource_ID]]), "")</f>
        <v>8</v>
      </c>
      <c r="D1174" s="257" t="s">
        <v>10466</v>
      </c>
      <c r="E1174" s="243"/>
      <c r="F1174" s="243"/>
      <c r="G1174" s="243"/>
    </row>
    <row r="1175" spans="1:7" x14ac:dyDescent="0.25">
      <c r="A1175" s="243" t="s">
        <v>10370</v>
      </c>
      <c r="B1175" s="243"/>
      <c r="C1175" s="250" cm="1">
        <f t="array" ref="C1175">IF(ROW() &lt; ROW(INDEX(institutions[resource_ID],ROWS(institutions[resource_ID]))), COUNTIF(INDEX(institutions[resource_ID],1):institutions[[#This Row],[resource_ID]],institutions[[#This Row],[resource_ID]]), "")</f>
        <v>1</v>
      </c>
      <c r="D1175" s="257" t="s">
        <v>10459</v>
      </c>
      <c r="E1175" s="243"/>
      <c r="F1175" s="243"/>
      <c r="G1175" s="243"/>
    </row>
    <row r="1176" spans="1:7" s="236" customFormat="1" x14ac:dyDescent="0.25">
      <c r="A1176" s="243" t="s">
        <v>10370</v>
      </c>
      <c r="B1176" s="243"/>
      <c r="C1176" s="250" cm="1">
        <f t="array" ref="C1176">IF(ROW() &lt; ROW(INDEX(institutions[resource_ID],ROWS(institutions[resource_ID]))), COUNTIF(INDEX(institutions[resource_ID],1):institutions[[#This Row],[resource_ID]],institutions[[#This Row],[resource_ID]]), "")</f>
        <v>2</v>
      </c>
      <c r="D1176" s="257" t="s">
        <v>10460</v>
      </c>
      <c r="E1176" s="243"/>
      <c r="F1176" s="243"/>
      <c r="G1176" s="243"/>
    </row>
    <row r="1177" spans="1:7" s="236" customFormat="1" x14ac:dyDescent="0.25">
      <c r="A1177" s="243" t="s">
        <v>10370</v>
      </c>
      <c r="B1177" s="243"/>
      <c r="C1177" s="250" cm="1">
        <f t="array" ref="C1177">IF(ROW() &lt; ROW(INDEX(institutions[resource_ID],ROWS(institutions[resource_ID]))), COUNTIF(INDEX(institutions[resource_ID],1):institutions[[#This Row],[resource_ID]],institutions[[#This Row],[resource_ID]]), "")</f>
        <v>3</v>
      </c>
      <c r="D1177" s="257" t="s">
        <v>10461</v>
      </c>
      <c r="E1177" s="243"/>
      <c r="F1177" s="243"/>
      <c r="G1177" s="243"/>
    </row>
    <row r="1178" spans="1:7" s="236" customFormat="1" x14ac:dyDescent="0.25">
      <c r="A1178" s="243" t="s">
        <v>10370</v>
      </c>
      <c r="B1178" s="243"/>
      <c r="C1178" s="250" cm="1">
        <f t="array" ref="C1178">IF(ROW() &lt; ROW(INDEX(institutions[resource_ID],ROWS(institutions[resource_ID]))), COUNTIF(INDEX(institutions[resource_ID],1):institutions[[#This Row],[resource_ID]],institutions[[#This Row],[resource_ID]]), "")</f>
        <v>4</v>
      </c>
      <c r="D1178" s="257" t="s">
        <v>10462</v>
      </c>
      <c r="E1178" s="243"/>
      <c r="F1178" s="243"/>
      <c r="G1178" s="243"/>
    </row>
    <row r="1179" spans="1:7" s="236" customFormat="1" x14ac:dyDescent="0.25">
      <c r="A1179" s="243" t="s">
        <v>10370</v>
      </c>
      <c r="B1179" s="243"/>
      <c r="C1179" s="250" cm="1">
        <f t="array" ref="C1179">IF(ROW() &lt; ROW(INDEX(institutions[resource_ID],ROWS(institutions[resource_ID]))), COUNTIF(INDEX(institutions[resource_ID],1):institutions[[#This Row],[resource_ID]],institutions[[#This Row],[resource_ID]]), "")</f>
        <v>5</v>
      </c>
      <c r="D1179" s="257" t="s">
        <v>10463</v>
      </c>
      <c r="E1179" s="243"/>
      <c r="F1179" s="243"/>
      <c r="G1179" s="243"/>
    </row>
    <row r="1180" spans="1:7" s="236" customFormat="1" x14ac:dyDescent="0.25">
      <c r="A1180" s="243" t="s">
        <v>10370</v>
      </c>
      <c r="B1180" s="243"/>
      <c r="C1180" s="250" cm="1">
        <f t="array" ref="C1180">IF(ROW() &lt; ROW(INDEX(institutions[resource_ID],ROWS(institutions[resource_ID]))), COUNTIF(INDEX(institutions[resource_ID],1):institutions[[#This Row],[resource_ID]],institutions[[#This Row],[resource_ID]]), "")</f>
        <v>6</v>
      </c>
      <c r="D1180" s="257" t="s">
        <v>10464</v>
      </c>
      <c r="E1180" s="243"/>
      <c r="F1180" s="243"/>
      <c r="G1180" s="243"/>
    </row>
    <row r="1181" spans="1:7" s="236" customFormat="1" x14ac:dyDescent="0.25">
      <c r="A1181" s="243" t="s">
        <v>10370</v>
      </c>
      <c r="B1181" s="243"/>
      <c r="C1181" s="250" cm="1">
        <f t="array" ref="C1181">IF(ROW() &lt; ROW(INDEX(institutions[resource_ID],ROWS(institutions[resource_ID]))), COUNTIF(INDEX(institutions[resource_ID],1):institutions[[#This Row],[resource_ID]],institutions[[#This Row],[resource_ID]]), "")</f>
        <v>7</v>
      </c>
      <c r="D1181" s="257" t="s">
        <v>10465</v>
      </c>
      <c r="E1181" s="243"/>
      <c r="F1181" s="243"/>
      <c r="G1181" s="243"/>
    </row>
    <row r="1182" spans="1:7" s="236" customFormat="1" x14ac:dyDescent="0.25">
      <c r="A1182" s="243" t="s">
        <v>10370</v>
      </c>
      <c r="B1182" s="243"/>
      <c r="C1182" s="250" cm="1">
        <f t="array" ref="C1182">IF(ROW() &lt; ROW(INDEX(institutions[resource_ID],ROWS(institutions[resource_ID]))), COUNTIF(INDEX(institutions[resource_ID],1):institutions[[#This Row],[resource_ID]],institutions[[#This Row],[resource_ID]]), "")</f>
        <v>8</v>
      </c>
      <c r="D1182" s="257" t="s">
        <v>10466</v>
      </c>
      <c r="E1182" s="243"/>
      <c r="F1182" s="243"/>
      <c r="G1182" s="243"/>
    </row>
    <row r="1183" spans="1:7" x14ac:dyDescent="0.25">
      <c r="A1183" s="243" t="s">
        <v>10371</v>
      </c>
      <c r="B1183" s="243"/>
      <c r="C1183" s="250" cm="1">
        <f t="array" ref="C1183">IF(ROW() &lt; ROW(INDEX(institutions[resource_ID],ROWS(institutions[resource_ID]))), COUNTIF(INDEX(institutions[resource_ID],1):institutions[[#This Row],[resource_ID]],institutions[[#This Row],[resource_ID]]), "")</f>
        <v>1</v>
      </c>
      <c r="D1183" s="257" t="s">
        <v>10459</v>
      </c>
      <c r="E1183" s="243"/>
      <c r="F1183" s="243"/>
      <c r="G1183" s="243"/>
    </row>
    <row r="1184" spans="1:7" s="236" customFormat="1" x14ac:dyDescent="0.25">
      <c r="A1184" s="243" t="s">
        <v>10371</v>
      </c>
      <c r="B1184" s="243"/>
      <c r="C1184" s="250" cm="1">
        <f t="array" ref="C1184">IF(ROW() &lt; ROW(INDEX(institutions[resource_ID],ROWS(institutions[resource_ID]))), COUNTIF(INDEX(institutions[resource_ID],1):institutions[[#This Row],[resource_ID]],institutions[[#This Row],[resource_ID]]), "")</f>
        <v>2</v>
      </c>
      <c r="D1184" s="257" t="s">
        <v>10460</v>
      </c>
      <c r="E1184" s="243"/>
      <c r="F1184" s="243"/>
      <c r="G1184" s="243"/>
    </row>
    <row r="1185" spans="1:7" s="236" customFormat="1" x14ac:dyDescent="0.25">
      <c r="A1185" s="243" t="s">
        <v>10371</v>
      </c>
      <c r="B1185" s="243"/>
      <c r="C1185" s="250" cm="1">
        <f t="array" ref="C1185">IF(ROW() &lt; ROW(INDEX(institutions[resource_ID],ROWS(institutions[resource_ID]))), COUNTIF(INDEX(institutions[resource_ID],1):institutions[[#This Row],[resource_ID]],institutions[[#This Row],[resource_ID]]), "")</f>
        <v>3</v>
      </c>
      <c r="D1185" s="257" t="s">
        <v>10461</v>
      </c>
      <c r="E1185" s="243"/>
      <c r="F1185" s="243"/>
      <c r="G1185" s="243"/>
    </row>
    <row r="1186" spans="1:7" s="236" customFormat="1" x14ac:dyDescent="0.25">
      <c r="A1186" s="243" t="s">
        <v>10371</v>
      </c>
      <c r="B1186" s="243"/>
      <c r="C1186" s="250" cm="1">
        <f t="array" ref="C1186">IF(ROW() &lt; ROW(INDEX(institutions[resource_ID],ROWS(institutions[resource_ID]))), COUNTIF(INDEX(institutions[resource_ID],1):institutions[[#This Row],[resource_ID]],institutions[[#This Row],[resource_ID]]), "")</f>
        <v>4</v>
      </c>
      <c r="D1186" s="257" t="s">
        <v>10462</v>
      </c>
      <c r="E1186" s="243"/>
      <c r="F1186" s="243"/>
      <c r="G1186" s="243"/>
    </row>
    <row r="1187" spans="1:7" s="236" customFormat="1" x14ac:dyDescent="0.25">
      <c r="A1187" s="243" t="s">
        <v>10371</v>
      </c>
      <c r="B1187" s="243"/>
      <c r="C1187" s="250" cm="1">
        <f t="array" ref="C1187">IF(ROW() &lt; ROW(INDEX(institutions[resource_ID],ROWS(institutions[resource_ID]))), COUNTIF(INDEX(institutions[resource_ID],1):institutions[[#This Row],[resource_ID]],institutions[[#This Row],[resource_ID]]), "")</f>
        <v>5</v>
      </c>
      <c r="D1187" s="257" t="s">
        <v>10463</v>
      </c>
      <c r="E1187" s="243"/>
      <c r="F1187" s="243"/>
      <c r="G1187" s="243"/>
    </row>
    <row r="1188" spans="1:7" s="236" customFormat="1" x14ac:dyDescent="0.25">
      <c r="A1188" s="243" t="s">
        <v>10371</v>
      </c>
      <c r="B1188" s="243"/>
      <c r="C1188" s="250" cm="1">
        <f t="array" ref="C1188">IF(ROW() &lt; ROW(INDEX(institutions[resource_ID],ROWS(institutions[resource_ID]))), COUNTIF(INDEX(institutions[resource_ID],1):institutions[[#This Row],[resource_ID]],institutions[[#This Row],[resource_ID]]), "")</f>
        <v>6</v>
      </c>
      <c r="D1188" s="257" t="s">
        <v>10464</v>
      </c>
      <c r="E1188" s="243"/>
      <c r="F1188" s="243"/>
      <c r="G1188" s="243"/>
    </row>
    <row r="1189" spans="1:7" s="236" customFormat="1" x14ac:dyDescent="0.25">
      <c r="A1189" s="243" t="s">
        <v>10371</v>
      </c>
      <c r="B1189" s="243"/>
      <c r="C1189" s="250" cm="1">
        <f t="array" ref="C1189">IF(ROW() &lt; ROW(INDEX(institutions[resource_ID],ROWS(institutions[resource_ID]))), COUNTIF(INDEX(institutions[resource_ID],1):institutions[[#This Row],[resource_ID]],institutions[[#This Row],[resource_ID]]), "")</f>
        <v>7</v>
      </c>
      <c r="D1189" s="257" t="s">
        <v>10465</v>
      </c>
      <c r="E1189" s="243"/>
      <c r="F1189" s="243"/>
      <c r="G1189" s="243"/>
    </row>
    <row r="1190" spans="1:7" s="236" customFormat="1" x14ac:dyDescent="0.25">
      <c r="A1190" s="243" t="s">
        <v>10371</v>
      </c>
      <c r="B1190" s="243"/>
      <c r="C1190" s="250" cm="1">
        <f t="array" ref="C1190">IF(ROW() &lt; ROW(INDEX(institutions[resource_ID],ROWS(institutions[resource_ID]))), COUNTIF(INDEX(institutions[resource_ID],1):institutions[[#This Row],[resource_ID]],institutions[[#This Row],[resource_ID]]), "")</f>
        <v>8</v>
      </c>
      <c r="D1190" s="257" t="s">
        <v>10466</v>
      </c>
      <c r="E1190" s="243"/>
      <c r="F1190" s="243"/>
      <c r="G1190" s="243"/>
    </row>
    <row r="1191" spans="1:7" x14ac:dyDescent="0.25">
      <c r="A1191" s="243" t="s">
        <v>10372</v>
      </c>
      <c r="B1191" s="243"/>
      <c r="C1191" s="250" cm="1">
        <f t="array" ref="C1191">IF(ROW() &lt; ROW(INDEX(institutions[resource_ID],ROWS(institutions[resource_ID]))), COUNTIF(INDEX(institutions[resource_ID],1):institutions[[#This Row],[resource_ID]],institutions[[#This Row],[resource_ID]]), "")</f>
        <v>1</v>
      </c>
      <c r="D1191" s="257" t="s">
        <v>10459</v>
      </c>
      <c r="E1191" s="243"/>
      <c r="F1191" s="243"/>
      <c r="G1191" s="243"/>
    </row>
    <row r="1192" spans="1:7" s="236" customFormat="1" x14ac:dyDescent="0.25">
      <c r="A1192" s="243" t="s">
        <v>10372</v>
      </c>
      <c r="B1192" s="243"/>
      <c r="C1192" s="250" cm="1">
        <f t="array" ref="C1192">IF(ROW() &lt; ROW(INDEX(institutions[resource_ID],ROWS(institutions[resource_ID]))), COUNTIF(INDEX(institutions[resource_ID],1):institutions[[#This Row],[resource_ID]],institutions[[#This Row],[resource_ID]]), "")</f>
        <v>2</v>
      </c>
      <c r="D1192" s="257" t="s">
        <v>10460</v>
      </c>
      <c r="E1192" s="243"/>
      <c r="F1192" s="243"/>
      <c r="G1192" s="243"/>
    </row>
    <row r="1193" spans="1:7" s="236" customFormat="1" x14ac:dyDescent="0.25">
      <c r="A1193" s="243" t="s">
        <v>10372</v>
      </c>
      <c r="B1193" s="243"/>
      <c r="C1193" s="250" cm="1">
        <f t="array" ref="C1193">IF(ROW() &lt; ROW(INDEX(institutions[resource_ID],ROWS(institutions[resource_ID]))), COUNTIF(INDEX(institutions[resource_ID],1):institutions[[#This Row],[resource_ID]],institutions[[#This Row],[resource_ID]]), "")</f>
        <v>3</v>
      </c>
      <c r="D1193" s="257" t="s">
        <v>10461</v>
      </c>
      <c r="E1193" s="243"/>
      <c r="F1193" s="243"/>
      <c r="G1193" s="243"/>
    </row>
    <row r="1194" spans="1:7" s="236" customFormat="1" x14ac:dyDescent="0.25">
      <c r="A1194" s="243" t="s">
        <v>10372</v>
      </c>
      <c r="B1194" s="243"/>
      <c r="C1194" s="250" cm="1">
        <f t="array" ref="C1194">IF(ROW() &lt; ROW(INDEX(institutions[resource_ID],ROWS(institutions[resource_ID]))), COUNTIF(INDEX(institutions[resource_ID],1):institutions[[#This Row],[resource_ID]],institutions[[#This Row],[resource_ID]]), "")</f>
        <v>4</v>
      </c>
      <c r="D1194" s="257" t="s">
        <v>10462</v>
      </c>
      <c r="E1194" s="243"/>
      <c r="F1194" s="243"/>
      <c r="G1194" s="243"/>
    </row>
    <row r="1195" spans="1:7" s="236" customFormat="1" x14ac:dyDescent="0.25">
      <c r="A1195" s="243" t="s">
        <v>10372</v>
      </c>
      <c r="B1195" s="243"/>
      <c r="C1195" s="250" cm="1">
        <f t="array" ref="C1195">IF(ROW() &lt; ROW(INDEX(institutions[resource_ID],ROWS(institutions[resource_ID]))), COUNTIF(INDEX(institutions[resource_ID],1):institutions[[#This Row],[resource_ID]],institutions[[#This Row],[resource_ID]]), "")</f>
        <v>5</v>
      </c>
      <c r="D1195" s="257" t="s">
        <v>10463</v>
      </c>
      <c r="E1195" s="243"/>
      <c r="F1195" s="243"/>
      <c r="G1195" s="243"/>
    </row>
    <row r="1196" spans="1:7" s="236" customFormat="1" x14ac:dyDescent="0.25">
      <c r="A1196" s="243" t="s">
        <v>10372</v>
      </c>
      <c r="B1196" s="243"/>
      <c r="C1196" s="250" cm="1">
        <f t="array" ref="C1196">IF(ROW() &lt; ROW(INDEX(institutions[resource_ID],ROWS(institutions[resource_ID]))), COUNTIF(INDEX(institutions[resource_ID],1):institutions[[#This Row],[resource_ID]],institutions[[#This Row],[resource_ID]]), "")</f>
        <v>6</v>
      </c>
      <c r="D1196" s="257" t="s">
        <v>10464</v>
      </c>
      <c r="E1196" s="243"/>
      <c r="F1196" s="243"/>
      <c r="G1196" s="243"/>
    </row>
    <row r="1197" spans="1:7" s="236" customFormat="1" x14ac:dyDescent="0.25">
      <c r="A1197" s="243" t="s">
        <v>10372</v>
      </c>
      <c r="B1197" s="243"/>
      <c r="C1197" s="250" cm="1">
        <f t="array" ref="C1197">IF(ROW() &lt; ROW(INDEX(institutions[resource_ID],ROWS(institutions[resource_ID]))), COUNTIF(INDEX(institutions[resource_ID],1):institutions[[#This Row],[resource_ID]],institutions[[#This Row],[resource_ID]]), "")</f>
        <v>7</v>
      </c>
      <c r="D1197" s="257" t="s">
        <v>10465</v>
      </c>
      <c r="E1197" s="243"/>
      <c r="F1197" s="243"/>
      <c r="G1197" s="243"/>
    </row>
    <row r="1198" spans="1:7" s="236" customFormat="1" x14ac:dyDescent="0.25">
      <c r="A1198" s="243" t="s">
        <v>10372</v>
      </c>
      <c r="B1198" s="243"/>
      <c r="C1198" s="250" cm="1">
        <f t="array" ref="C1198">IF(ROW() &lt; ROW(INDEX(institutions[resource_ID],ROWS(institutions[resource_ID]))), COUNTIF(INDEX(institutions[resource_ID],1):institutions[[#This Row],[resource_ID]],institutions[[#This Row],[resource_ID]]), "")</f>
        <v>8</v>
      </c>
      <c r="D1198" s="257" t="s">
        <v>10466</v>
      </c>
      <c r="E1198" s="243"/>
      <c r="F1198" s="243"/>
      <c r="G1198" s="243"/>
    </row>
    <row r="1199" spans="1:7" x14ac:dyDescent="0.25">
      <c r="A1199" s="243" t="s">
        <v>10373</v>
      </c>
      <c r="B1199" s="243"/>
      <c r="C1199" s="250" cm="1">
        <f t="array" ref="C1199">IF(ROW() &lt; ROW(INDEX(institutions[resource_ID],ROWS(institutions[resource_ID]))), COUNTIF(INDEX(institutions[resource_ID],1):institutions[[#This Row],[resource_ID]],institutions[[#This Row],[resource_ID]]), "")</f>
        <v>1</v>
      </c>
      <c r="D1199" s="257" t="s">
        <v>10459</v>
      </c>
      <c r="E1199" s="243"/>
      <c r="F1199" s="243"/>
      <c r="G1199" s="243"/>
    </row>
    <row r="1200" spans="1:7" s="236" customFormat="1" x14ac:dyDescent="0.25">
      <c r="A1200" s="243" t="s">
        <v>10373</v>
      </c>
      <c r="B1200" s="243"/>
      <c r="C1200" s="250" cm="1">
        <f t="array" ref="C1200">IF(ROW() &lt; ROW(INDEX(institutions[resource_ID],ROWS(institutions[resource_ID]))), COUNTIF(INDEX(institutions[resource_ID],1):institutions[[#This Row],[resource_ID]],institutions[[#This Row],[resource_ID]]), "")</f>
        <v>2</v>
      </c>
      <c r="D1200" s="257" t="s">
        <v>10460</v>
      </c>
      <c r="E1200" s="243"/>
      <c r="F1200" s="243"/>
      <c r="G1200" s="243"/>
    </row>
    <row r="1201" spans="1:7" s="236" customFormat="1" x14ac:dyDescent="0.25">
      <c r="A1201" s="243" t="s">
        <v>10373</v>
      </c>
      <c r="B1201" s="243"/>
      <c r="C1201" s="250" cm="1">
        <f t="array" ref="C1201">IF(ROW() &lt; ROW(INDEX(institutions[resource_ID],ROWS(institutions[resource_ID]))), COUNTIF(INDEX(institutions[resource_ID],1):institutions[[#This Row],[resource_ID]],institutions[[#This Row],[resource_ID]]), "")</f>
        <v>3</v>
      </c>
      <c r="D1201" s="257" t="s">
        <v>10461</v>
      </c>
      <c r="E1201" s="243"/>
      <c r="F1201" s="243"/>
      <c r="G1201" s="243"/>
    </row>
    <row r="1202" spans="1:7" s="236" customFormat="1" x14ac:dyDescent="0.25">
      <c r="A1202" s="243" t="s">
        <v>10373</v>
      </c>
      <c r="B1202" s="243"/>
      <c r="C1202" s="250" cm="1">
        <f t="array" ref="C1202">IF(ROW() &lt; ROW(INDEX(institutions[resource_ID],ROWS(institutions[resource_ID]))), COUNTIF(INDEX(institutions[resource_ID],1):institutions[[#This Row],[resource_ID]],institutions[[#This Row],[resource_ID]]), "")</f>
        <v>4</v>
      </c>
      <c r="D1202" s="257" t="s">
        <v>10462</v>
      </c>
      <c r="E1202" s="243"/>
      <c r="F1202" s="243"/>
      <c r="G1202" s="243"/>
    </row>
    <row r="1203" spans="1:7" s="236" customFormat="1" x14ac:dyDescent="0.25">
      <c r="A1203" s="243" t="s">
        <v>10373</v>
      </c>
      <c r="B1203" s="243"/>
      <c r="C1203" s="250" cm="1">
        <f t="array" ref="C1203">IF(ROW() &lt; ROW(INDEX(institutions[resource_ID],ROWS(institutions[resource_ID]))), COUNTIF(INDEX(institutions[resource_ID],1):institutions[[#This Row],[resource_ID]],institutions[[#This Row],[resource_ID]]), "")</f>
        <v>5</v>
      </c>
      <c r="D1203" s="257" t="s">
        <v>10463</v>
      </c>
      <c r="E1203" s="243"/>
      <c r="F1203" s="243"/>
      <c r="G1203" s="243"/>
    </row>
    <row r="1204" spans="1:7" s="236" customFormat="1" x14ac:dyDescent="0.25">
      <c r="A1204" s="243" t="s">
        <v>10373</v>
      </c>
      <c r="B1204" s="243"/>
      <c r="C1204" s="250" cm="1">
        <f t="array" ref="C1204">IF(ROW() &lt; ROW(INDEX(institutions[resource_ID],ROWS(institutions[resource_ID]))), COUNTIF(INDEX(institutions[resource_ID],1):institutions[[#This Row],[resource_ID]],institutions[[#This Row],[resource_ID]]), "")</f>
        <v>6</v>
      </c>
      <c r="D1204" s="257" t="s">
        <v>10464</v>
      </c>
      <c r="E1204" s="243"/>
      <c r="F1204" s="243"/>
      <c r="G1204" s="243"/>
    </row>
    <row r="1205" spans="1:7" s="236" customFormat="1" x14ac:dyDescent="0.25">
      <c r="A1205" s="243" t="s">
        <v>10373</v>
      </c>
      <c r="B1205" s="243"/>
      <c r="C1205" s="250" cm="1">
        <f t="array" ref="C1205">IF(ROW() &lt; ROW(INDEX(institutions[resource_ID],ROWS(institutions[resource_ID]))), COUNTIF(INDEX(institutions[resource_ID],1):institutions[[#This Row],[resource_ID]],institutions[[#This Row],[resource_ID]]), "")</f>
        <v>7</v>
      </c>
      <c r="D1205" s="257" t="s">
        <v>10465</v>
      </c>
      <c r="E1205" s="243"/>
      <c r="F1205" s="243"/>
      <c r="G1205" s="243"/>
    </row>
    <row r="1206" spans="1:7" s="236" customFormat="1" x14ac:dyDescent="0.25">
      <c r="A1206" s="243" t="s">
        <v>10373</v>
      </c>
      <c r="B1206" s="243"/>
      <c r="C1206" s="250" cm="1">
        <f t="array" ref="C1206">IF(ROW() &lt; ROW(INDEX(institutions[resource_ID],ROWS(institutions[resource_ID]))), COUNTIF(INDEX(institutions[resource_ID],1):institutions[[#This Row],[resource_ID]],institutions[[#This Row],[resource_ID]]), "")</f>
        <v>8</v>
      </c>
      <c r="D1206" s="257" t="s">
        <v>10466</v>
      </c>
      <c r="E1206" s="243"/>
      <c r="F1206" s="243"/>
      <c r="G1206" s="243"/>
    </row>
    <row r="1207" spans="1:7" x14ac:dyDescent="0.25">
      <c r="A1207" s="243" t="s">
        <v>10374</v>
      </c>
      <c r="B1207" s="243"/>
      <c r="C1207" s="250" cm="1">
        <f t="array" ref="C1207">IF(ROW() &lt; ROW(INDEX(institutions[resource_ID],ROWS(institutions[resource_ID]))), COUNTIF(INDEX(institutions[resource_ID],1):institutions[[#This Row],[resource_ID]],institutions[[#This Row],[resource_ID]]), "")</f>
        <v>1</v>
      </c>
      <c r="D1207" s="257" t="s">
        <v>10459</v>
      </c>
      <c r="E1207" s="243"/>
      <c r="F1207" s="243"/>
      <c r="G1207" s="243"/>
    </row>
    <row r="1208" spans="1:7" s="236" customFormat="1" x14ac:dyDescent="0.25">
      <c r="A1208" s="243" t="s">
        <v>10374</v>
      </c>
      <c r="B1208" s="243"/>
      <c r="C1208" s="250" cm="1">
        <f t="array" ref="C1208">IF(ROW() &lt; ROW(INDEX(institutions[resource_ID],ROWS(institutions[resource_ID]))), COUNTIF(INDEX(institutions[resource_ID],1):institutions[[#This Row],[resource_ID]],institutions[[#This Row],[resource_ID]]), "")</f>
        <v>2</v>
      </c>
      <c r="D1208" s="257" t="s">
        <v>10460</v>
      </c>
      <c r="E1208" s="243"/>
      <c r="F1208" s="243"/>
      <c r="G1208" s="243"/>
    </row>
    <row r="1209" spans="1:7" s="236" customFormat="1" x14ac:dyDescent="0.25">
      <c r="A1209" s="243" t="s">
        <v>10374</v>
      </c>
      <c r="B1209" s="243"/>
      <c r="C1209" s="250" cm="1">
        <f t="array" ref="C1209">IF(ROW() &lt; ROW(INDEX(institutions[resource_ID],ROWS(institutions[resource_ID]))), COUNTIF(INDEX(institutions[resource_ID],1):institutions[[#This Row],[resource_ID]],institutions[[#This Row],[resource_ID]]), "")</f>
        <v>3</v>
      </c>
      <c r="D1209" s="257" t="s">
        <v>10461</v>
      </c>
      <c r="E1209" s="243"/>
      <c r="F1209" s="243"/>
      <c r="G1209" s="243"/>
    </row>
    <row r="1210" spans="1:7" s="236" customFormat="1" x14ac:dyDescent="0.25">
      <c r="A1210" s="243" t="s">
        <v>10374</v>
      </c>
      <c r="B1210" s="243"/>
      <c r="C1210" s="250" cm="1">
        <f t="array" ref="C1210">IF(ROW() &lt; ROW(INDEX(institutions[resource_ID],ROWS(institutions[resource_ID]))), COUNTIF(INDEX(institutions[resource_ID],1):institutions[[#This Row],[resource_ID]],institutions[[#This Row],[resource_ID]]), "")</f>
        <v>4</v>
      </c>
      <c r="D1210" s="257" t="s">
        <v>10462</v>
      </c>
      <c r="E1210" s="243"/>
      <c r="F1210" s="243"/>
      <c r="G1210" s="243"/>
    </row>
    <row r="1211" spans="1:7" s="236" customFormat="1" x14ac:dyDescent="0.25">
      <c r="A1211" s="243" t="s">
        <v>10374</v>
      </c>
      <c r="B1211" s="243"/>
      <c r="C1211" s="250" cm="1">
        <f t="array" ref="C1211">IF(ROW() &lt; ROW(INDEX(institutions[resource_ID],ROWS(institutions[resource_ID]))), COUNTIF(INDEX(institutions[resource_ID],1):institutions[[#This Row],[resource_ID]],institutions[[#This Row],[resource_ID]]), "")</f>
        <v>5</v>
      </c>
      <c r="D1211" s="257" t="s">
        <v>10463</v>
      </c>
      <c r="E1211" s="243"/>
      <c r="F1211" s="243"/>
      <c r="G1211" s="243"/>
    </row>
    <row r="1212" spans="1:7" s="236" customFormat="1" x14ac:dyDescent="0.25">
      <c r="A1212" s="243" t="s">
        <v>10374</v>
      </c>
      <c r="B1212" s="243"/>
      <c r="C1212" s="250" cm="1">
        <f t="array" ref="C1212">IF(ROW() &lt; ROW(INDEX(institutions[resource_ID],ROWS(institutions[resource_ID]))), COUNTIF(INDEX(institutions[resource_ID],1):institutions[[#This Row],[resource_ID]],institutions[[#This Row],[resource_ID]]), "")</f>
        <v>6</v>
      </c>
      <c r="D1212" s="257" t="s">
        <v>10464</v>
      </c>
      <c r="E1212" s="243"/>
      <c r="F1212" s="243"/>
      <c r="G1212" s="243"/>
    </row>
    <row r="1213" spans="1:7" s="236" customFormat="1" x14ac:dyDescent="0.25">
      <c r="A1213" s="243" t="s">
        <v>10374</v>
      </c>
      <c r="B1213" s="243"/>
      <c r="C1213" s="250" cm="1">
        <f t="array" ref="C1213">IF(ROW() &lt; ROW(INDEX(institutions[resource_ID],ROWS(institutions[resource_ID]))), COUNTIF(INDEX(institutions[resource_ID],1):institutions[[#This Row],[resource_ID]],institutions[[#This Row],[resource_ID]]), "")</f>
        <v>7</v>
      </c>
      <c r="D1213" s="257" t="s">
        <v>10465</v>
      </c>
      <c r="E1213" s="243"/>
      <c r="F1213" s="243"/>
      <c r="G1213" s="243"/>
    </row>
    <row r="1214" spans="1:7" s="236" customFormat="1" x14ac:dyDescent="0.25">
      <c r="A1214" s="243" t="s">
        <v>10374</v>
      </c>
      <c r="B1214" s="243"/>
      <c r="C1214" s="250" cm="1">
        <f t="array" ref="C1214">IF(ROW() &lt; ROW(INDEX(institutions[resource_ID],ROWS(institutions[resource_ID]))), COUNTIF(INDEX(institutions[resource_ID],1):institutions[[#This Row],[resource_ID]],institutions[[#This Row],[resource_ID]]), "")</f>
        <v>8</v>
      </c>
      <c r="D1214" s="257" t="s">
        <v>10466</v>
      </c>
      <c r="E1214" s="243"/>
      <c r="F1214" s="243"/>
      <c r="G1214" s="243"/>
    </row>
    <row r="1215" spans="1:7" x14ac:dyDescent="0.25">
      <c r="A1215" s="243" t="s">
        <v>10375</v>
      </c>
      <c r="B1215" s="243"/>
      <c r="C1215" s="250" cm="1">
        <f t="array" ref="C1215">IF(ROW() &lt; ROW(INDEX(institutions[resource_ID],ROWS(institutions[resource_ID]))), COUNTIF(INDEX(institutions[resource_ID],1):institutions[[#This Row],[resource_ID]],institutions[[#This Row],[resource_ID]]), "")</f>
        <v>1</v>
      </c>
      <c r="D1215" s="257" t="s">
        <v>10459</v>
      </c>
      <c r="E1215" s="243"/>
      <c r="F1215" s="243"/>
      <c r="G1215" s="243"/>
    </row>
    <row r="1216" spans="1:7" s="236" customFormat="1" x14ac:dyDescent="0.25">
      <c r="A1216" s="243" t="s">
        <v>10375</v>
      </c>
      <c r="B1216" s="243"/>
      <c r="C1216" s="250" cm="1">
        <f t="array" ref="C1216">IF(ROW() &lt; ROW(INDEX(institutions[resource_ID],ROWS(institutions[resource_ID]))), COUNTIF(INDEX(institutions[resource_ID],1):institutions[[#This Row],[resource_ID]],institutions[[#This Row],[resource_ID]]), "")</f>
        <v>2</v>
      </c>
      <c r="D1216" s="257" t="s">
        <v>10460</v>
      </c>
      <c r="E1216" s="243"/>
      <c r="F1216" s="243"/>
      <c r="G1216" s="243"/>
    </row>
    <row r="1217" spans="1:7" s="236" customFormat="1" x14ac:dyDescent="0.25">
      <c r="A1217" s="243" t="s">
        <v>10375</v>
      </c>
      <c r="B1217" s="243"/>
      <c r="C1217" s="250" cm="1">
        <f t="array" ref="C1217">IF(ROW() &lt; ROW(INDEX(institutions[resource_ID],ROWS(institutions[resource_ID]))), COUNTIF(INDEX(institutions[resource_ID],1):institutions[[#This Row],[resource_ID]],institutions[[#This Row],[resource_ID]]), "")</f>
        <v>3</v>
      </c>
      <c r="D1217" s="257" t="s">
        <v>10461</v>
      </c>
      <c r="E1217" s="243"/>
      <c r="F1217" s="243"/>
      <c r="G1217" s="243"/>
    </row>
    <row r="1218" spans="1:7" s="236" customFormat="1" x14ac:dyDescent="0.25">
      <c r="A1218" s="243" t="s">
        <v>10375</v>
      </c>
      <c r="B1218" s="243"/>
      <c r="C1218" s="250" cm="1">
        <f t="array" ref="C1218">IF(ROW() &lt; ROW(INDEX(institutions[resource_ID],ROWS(institutions[resource_ID]))), COUNTIF(INDEX(institutions[resource_ID],1):institutions[[#This Row],[resource_ID]],institutions[[#This Row],[resource_ID]]), "")</f>
        <v>4</v>
      </c>
      <c r="D1218" s="257" t="s">
        <v>10462</v>
      </c>
      <c r="E1218" s="243"/>
      <c r="F1218" s="243"/>
      <c r="G1218" s="243"/>
    </row>
    <row r="1219" spans="1:7" s="236" customFormat="1" x14ac:dyDescent="0.25">
      <c r="A1219" s="243" t="s">
        <v>10375</v>
      </c>
      <c r="B1219" s="243"/>
      <c r="C1219" s="250" cm="1">
        <f t="array" ref="C1219">IF(ROW() &lt; ROW(INDEX(institutions[resource_ID],ROWS(institutions[resource_ID]))), COUNTIF(INDEX(institutions[resource_ID],1):institutions[[#This Row],[resource_ID]],institutions[[#This Row],[resource_ID]]), "")</f>
        <v>5</v>
      </c>
      <c r="D1219" s="257" t="s">
        <v>10463</v>
      </c>
      <c r="E1219" s="243"/>
      <c r="F1219" s="243"/>
      <c r="G1219" s="243"/>
    </row>
    <row r="1220" spans="1:7" s="236" customFormat="1" x14ac:dyDescent="0.25">
      <c r="A1220" s="243" t="s">
        <v>10375</v>
      </c>
      <c r="B1220" s="243"/>
      <c r="C1220" s="250" cm="1">
        <f t="array" ref="C1220">IF(ROW() &lt; ROW(INDEX(institutions[resource_ID],ROWS(institutions[resource_ID]))), COUNTIF(INDEX(institutions[resource_ID],1):institutions[[#This Row],[resource_ID]],institutions[[#This Row],[resource_ID]]), "")</f>
        <v>6</v>
      </c>
      <c r="D1220" s="257" t="s">
        <v>10464</v>
      </c>
      <c r="E1220" s="243"/>
      <c r="F1220" s="243"/>
      <c r="G1220" s="243"/>
    </row>
    <row r="1221" spans="1:7" s="236" customFormat="1" x14ac:dyDescent="0.25">
      <c r="A1221" s="243" t="s">
        <v>10375</v>
      </c>
      <c r="B1221" s="243"/>
      <c r="C1221" s="250" cm="1">
        <f t="array" ref="C1221">IF(ROW() &lt; ROW(INDEX(institutions[resource_ID],ROWS(institutions[resource_ID]))), COUNTIF(INDEX(institutions[resource_ID],1):institutions[[#This Row],[resource_ID]],institutions[[#This Row],[resource_ID]]), "")</f>
        <v>7</v>
      </c>
      <c r="D1221" s="257" t="s">
        <v>10465</v>
      </c>
      <c r="E1221" s="243"/>
      <c r="F1221" s="243"/>
      <c r="G1221" s="243"/>
    </row>
    <row r="1222" spans="1:7" s="236" customFormat="1" x14ac:dyDescent="0.25">
      <c r="A1222" s="243" t="s">
        <v>10375</v>
      </c>
      <c r="B1222" s="243"/>
      <c r="C1222" s="250" cm="1">
        <f t="array" ref="C1222">IF(ROW() &lt; ROW(INDEX(institutions[resource_ID],ROWS(institutions[resource_ID]))), COUNTIF(INDEX(institutions[resource_ID],1):institutions[[#This Row],[resource_ID]],institutions[[#This Row],[resource_ID]]), "")</f>
        <v>8</v>
      </c>
      <c r="D1222" s="257" t="s">
        <v>10466</v>
      </c>
      <c r="E1222" s="243"/>
      <c r="F1222" s="243"/>
      <c r="G1222" s="243"/>
    </row>
    <row r="1223" spans="1:7" x14ac:dyDescent="0.25">
      <c r="A1223" s="243" t="s">
        <v>10376</v>
      </c>
      <c r="B1223" s="243"/>
      <c r="C1223" s="250" cm="1">
        <f t="array" ref="C1223">IF(ROW() &lt; ROW(INDEX(institutions[resource_ID],ROWS(institutions[resource_ID]))), COUNTIF(INDEX(institutions[resource_ID],1):institutions[[#This Row],[resource_ID]],institutions[[#This Row],[resource_ID]]), "")</f>
        <v>1</v>
      </c>
      <c r="D1223" s="257" t="s">
        <v>10459</v>
      </c>
      <c r="E1223" s="243"/>
      <c r="F1223" s="243"/>
      <c r="G1223" s="243"/>
    </row>
    <row r="1224" spans="1:7" s="236" customFormat="1" x14ac:dyDescent="0.25">
      <c r="A1224" s="243" t="s">
        <v>10376</v>
      </c>
      <c r="B1224" s="243"/>
      <c r="C1224" s="250" cm="1">
        <f t="array" ref="C1224">IF(ROW() &lt; ROW(INDEX(institutions[resource_ID],ROWS(institutions[resource_ID]))), COUNTIF(INDEX(institutions[resource_ID],1):institutions[[#This Row],[resource_ID]],institutions[[#This Row],[resource_ID]]), "")</f>
        <v>2</v>
      </c>
      <c r="D1224" s="257" t="s">
        <v>10460</v>
      </c>
      <c r="E1224" s="243"/>
      <c r="F1224" s="243"/>
      <c r="G1224" s="243"/>
    </row>
    <row r="1225" spans="1:7" s="236" customFormat="1" x14ac:dyDescent="0.25">
      <c r="A1225" s="243" t="s">
        <v>10376</v>
      </c>
      <c r="B1225" s="243"/>
      <c r="C1225" s="250" cm="1">
        <f t="array" ref="C1225">IF(ROW() &lt; ROW(INDEX(institutions[resource_ID],ROWS(institutions[resource_ID]))), COUNTIF(INDEX(institutions[resource_ID],1):institutions[[#This Row],[resource_ID]],institutions[[#This Row],[resource_ID]]), "")</f>
        <v>3</v>
      </c>
      <c r="D1225" s="257" t="s">
        <v>10461</v>
      </c>
      <c r="E1225" s="243"/>
      <c r="F1225" s="243"/>
      <c r="G1225" s="243"/>
    </row>
    <row r="1226" spans="1:7" s="236" customFormat="1" x14ac:dyDescent="0.25">
      <c r="A1226" s="243" t="s">
        <v>10376</v>
      </c>
      <c r="B1226" s="243"/>
      <c r="C1226" s="250" cm="1">
        <f t="array" ref="C1226">IF(ROW() &lt; ROW(INDEX(institutions[resource_ID],ROWS(institutions[resource_ID]))), COUNTIF(INDEX(institutions[resource_ID],1):institutions[[#This Row],[resource_ID]],institutions[[#This Row],[resource_ID]]), "")</f>
        <v>4</v>
      </c>
      <c r="D1226" s="257" t="s">
        <v>10462</v>
      </c>
      <c r="E1226" s="243"/>
      <c r="F1226" s="243"/>
      <c r="G1226" s="243"/>
    </row>
    <row r="1227" spans="1:7" s="236" customFormat="1" x14ac:dyDescent="0.25">
      <c r="A1227" s="243" t="s">
        <v>10376</v>
      </c>
      <c r="B1227" s="243"/>
      <c r="C1227" s="250" cm="1">
        <f t="array" ref="C1227">IF(ROW() &lt; ROW(INDEX(institutions[resource_ID],ROWS(institutions[resource_ID]))), COUNTIF(INDEX(institutions[resource_ID],1):institutions[[#This Row],[resource_ID]],institutions[[#This Row],[resource_ID]]), "")</f>
        <v>5</v>
      </c>
      <c r="D1227" s="257" t="s">
        <v>10463</v>
      </c>
      <c r="E1227" s="243"/>
      <c r="F1227" s="243"/>
      <c r="G1227" s="243"/>
    </row>
    <row r="1228" spans="1:7" s="236" customFormat="1" x14ac:dyDescent="0.25">
      <c r="A1228" s="243" t="s">
        <v>10376</v>
      </c>
      <c r="B1228" s="243"/>
      <c r="C1228" s="250" cm="1">
        <f t="array" ref="C1228">IF(ROW() &lt; ROW(INDEX(institutions[resource_ID],ROWS(institutions[resource_ID]))), COUNTIF(INDEX(institutions[resource_ID],1):institutions[[#This Row],[resource_ID]],institutions[[#This Row],[resource_ID]]), "")</f>
        <v>6</v>
      </c>
      <c r="D1228" s="257" t="s">
        <v>10464</v>
      </c>
      <c r="E1228" s="243"/>
      <c r="F1228" s="243"/>
      <c r="G1228" s="243"/>
    </row>
    <row r="1229" spans="1:7" s="236" customFormat="1" x14ac:dyDescent="0.25">
      <c r="A1229" s="243" t="s">
        <v>10376</v>
      </c>
      <c r="B1229" s="243"/>
      <c r="C1229" s="250" cm="1">
        <f t="array" ref="C1229">IF(ROW() &lt; ROW(INDEX(institutions[resource_ID],ROWS(institutions[resource_ID]))), COUNTIF(INDEX(institutions[resource_ID],1):institutions[[#This Row],[resource_ID]],institutions[[#This Row],[resource_ID]]), "")</f>
        <v>7</v>
      </c>
      <c r="D1229" s="257" t="s">
        <v>10465</v>
      </c>
      <c r="E1229" s="243"/>
      <c r="F1229" s="243"/>
      <c r="G1229" s="243"/>
    </row>
    <row r="1230" spans="1:7" s="236" customFormat="1" x14ac:dyDescent="0.25">
      <c r="A1230" s="243" t="s">
        <v>10376</v>
      </c>
      <c r="B1230" s="243"/>
      <c r="C1230" s="250" cm="1">
        <f t="array" ref="C1230">IF(ROW() &lt; ROW(INDEX(institutions[resource_ID],ROWS(institutions[resource_ID]))), COUNTIF(INDEX(institutions[resource_ID],1):institutions[[#This Row],[resource_ID]],institutions[[#This Row],[resource_ID]]), "")</f>
        <v>8</v>
      </c>
      <c r="D1230" s="257" t="s">
        <v>10466</v>
      </c>
      <c r="E1230" s="243"/>
      <c r="F1230" s="243"/>
      <c r="G1230" s="243"/>
    </row>
    <row r="1231" spans="1:7" x14ac:dyDescent="0.25">
      <c r="A1231" s="243" t="s">
        <v>10377</v>
      </c>
      <c r="B1231" s="243"/>
      <c r="C1231" s="250" cm="1">
        <f t="array" ref="C1231">IF(ROW() &lt; ROW(INDEX(institutions[resource_ID],ROWS(institutions[resource_ID]))), COUNTIF(INDEX(institutions[resource_ID],1):institutions[[#This Row],[resource_ID]],institutions[[#This Row],[resource_ID]]), "")</f>
        <v>1</v>
      </c>
      <c r="D1231" s="257" t="s">
        <v>10459</v>
      </c>
      <c r="E1231" s="243"/>
      <c r="F1231" s="243"/>
      <c r="G1231" s="243"/>
    </row>
    <row r="1232" spans="1:7" s="236" customFormat="1" x14ac:dyDescent="0.25">
      <c r="A1232" s="243" t="s">
        <v>10377</v>
      </c>
      <c r="B1232" s="243"/>
      <c r="C1232" s="250" cm="1">
        <f t="array" ref="C1232">IF(ROW() &lt; ROW(INDEX(institutions[resource_ID],ROWS(institutions[resource_ID]))), COUNTIF(INDEX(institutions[resource_ID],1):institutions[[#This Row],[resource_ID]],institutions[[#This Row],[resource_ID]]), "")</f>
        <v>2</v>
      </c>
      <c r="D1232" s="257" t="s">
        <v>10460</v>
      </c>
      <c r="E1232" s="243"/>
      <c r="F1232" s="243"/>
      <c r="G1232" s="243"/>
    </row>
    <row r="1233" spans="1:7" s="236" customFormat="1" x14ac:dyDescent="0.25">
      <c r="A1233" s="243" t="s">
        <v>10377</v>
      </c>
      <c r="B1233" s="243"/>
      <c r="C1233" s="250" cm="1">
        <f t="array" ref="C1233">IF(ROW() &lt; ROW(INDEX(institutions[resource_ID],ROWS(institutions[resource_ID]))), COUNTIF(INDEX(institutions[resource_ID],1):institutions[[#This Row],[resource_ID]],institutions[[#This Row],[resource_ID]]), "")</f>
        <v>3</v>
      </c>
      <c r="D1233" s="257" t="s">
        <v>10461</v>
      </c>
      <c r="E1233" s="243"/>
      <c r="F1233" s="243"/>
      <c r="G1233" s="243"/>
    </row>
    <row r="1234" spans="1:7" s="236" customFormat="1" x14ac:dyDescent="0.25">
      <c r="A1234" s="243" t="s">
        <v>10377</v>
      </c>
      <c r="B1234" s="243"/>
      <c r="C1234" s="250" cm="1">
        <f t="array" ref="C1234">IF(ROW() &lt; ROW(INDEX(institutions[resource_ID],ROWS(institutions[resource_ID]))), COUNTIF(INDEX(institutions[resource_ID],1):institutions[[#This Row],[resource_ID]],institutions[[#This Row],[resource_ID]]), "")</f>
        <v>4</v>
      </c>
      <c r="D1234" s="257" t="s">
        <v>10462</v>
      </c>
      <c r="E1234" s="243"/>
      <c r="F1234" s="243"/>
      <c r="G1234" s="243"/>
    </row>
    <row r="1235" spans="1:7" s="236" customFormat="1" x14ac:dyDescent="0.25">
      <c r="A1235" s="243" t="s">
        <v>10377</v>
      </c>
      <c r="B1235" s="243"/>
      <c r="C1235" s="250" cm="1">
        <f t="array" ref="C1235">IF(ROW() &lt; ROW(INDEX(institutions[resource_ID],ROWS(institutions[resource_ID]))), COUNTIF(INDEX(institutions[resource_ID],1):institutions[[#This Row],[resource_ID]],institutions[[#This Row],[resource_ID]]), "")</f>
        <v>5</v>
      </c>
      <c r="D1235" s="257" t="s">
        <v>10463</v>
      </c>
      <c r="E1235" s="243"/>
      <c r="F1235" s="243"/>
      <c r="G1235" s="243"/>
    </row>
    <row r="1236" spans="1:7" s="236" customFormat="1" x14ac:dyDescent="0.25">
      <c r="A1236" s="243" t="s">
        <v>10377</v>
      </c>
      <c r="B1236" s="243"/>
      <c r="C1236" s="250" cm="1">
        <f t="array" ref="C1236">IF(ROW() &lt; ROW(INDEX(institutions[resource_ID],ROWS(institutions[resource_ID]))), COUNTIF(INDEX(institutions[resource_ID],1):institutions[[#This Row],[resource_ID]],institutions[[#This Row],[resource_ID]]), "")</f>
        <v>6</v>
      </c>
      <c r="D1236" s="257" t="s">
        <v>10464</v>
      </c>
      <c r="E1236" s="243"/>
      <c r="F1236" s="243"/>
      <c r="G1236" s="243"/>
    </row>
    <row r="1237" spans="1:7" s="236" customFormat="1" x14ac:dyDescent="0.25">
      <c r="A1237" s="243" t="s">
        <v>10377</v>
      </c>
      <c r="B1237" s="243"/>
      <c r="C1237" s="250" cm="1">
        <f t="array" ref="C1237">IF(ROW() &lt; ROW(INDEX(institutions[resource_ID],ROWS(institutions[resource_ID]))), COUNTIF(INDEX(institutions[resource_ID],1):institutions[[#This Row],[resource_ID]],institutions[[#This Row],[resource_ID]]), "")</f>
        <v>7</v>
      </c>
      <c r="D1237" s="257" t="s">
        <v>10465</v>
      </c>
      <c r="E1237" s="243"/>
      <c r="F1237" s="243"/>
      <c r="G1237" s="243"/>
    </row>
    <row r="1238" spans="1:7" s="236" customFormat="1" x14ac:dyDescent="0.25">
      <c r="A1238" s="243" t="s">
        <v>10377</v>
      </c>
      <c r="B1238" s="243"/>
      <c r="C1238" s="250" cm="1">
        <f t="array" ref="C1238">IF(ROW() &lt; ROW(INDEX(institutions[resource_ID],ROWS(institutions[resource_ID]))), COUNTIF(INDEX(institutions[resource_ID],1):institutions[[#This Row],[resource_ID]],institutions[[#This Row],[resource_ID]]), "")</f>
        <v>8</v>
      </c>
      <c r="D1238" s="257" t="s">
        <v>10466</v>
      </c>
      <c r="E1238" s="243"/>
      <c r="F1238" s="243"/>
      <c r="G1238" s="243"/>
    </row>
    <row r="1239" spans="1:7" x14ac:dyDescent="0.25">
      <c r="A1239" s="243" t="s">
        <v>10378</v>
      </c>
      <c r="B1239" s="243"/>
      <c r="C1239" s="250" cm="1">
        <f t="array" ref="C1239">IF(ROW() &lt; ROW(INDEX(institutions[resource_ID],ROWS(institutions[resource_ID]))), COUNTIF(INDEX(institutions[resource_ID],1):institutions[[#This Row],[resource_ID]],institutions[[#This Row],[resource_ID]]), "")</f>
        <v>1</v>
      </c>
      <c r="D1239" s="257" t="s">
        <v>10459</v>
      </c>
      <c r="E1239" s="243"/>
      <c r="F1239" s="243"/>
      <c r="G1239" s="243"/>
    </row>
    <row r="1240" spans="1:7" s="236" customFormat="1" x14ac:dyDescent="0.25">
      <c r="A1240" s="243" t="s">
        <v>10378</v>
      </c>
      <c r="B1240" s="243"/>
      <c r="C1240" s="250" cm="1">
        <f t="array" ref="C1240">IF(ROW() &lt; ROW(INDEX(institutions[resource_ID],ROWS(institutions[resource_ID]))), COUNTIF(INDEX(institutions[resource_ID],1):institutions[[#This Row],[resource_ID]],institutions[[#This Row],[resource_ID]]), "")</f>
        <v>2</v>
      </c>
      <c r="D1240" s="257" t="s">
        <v>10460</v>
      </c>
      <c r="E1240" s="243"/>
      <c r="F1240" s="243"/>
      <c r="G1240" s="243"/>
    </row>
    <row r="1241" spans="1:7" s="236" customFormat="1" x14ac:dyDescent="0.25">
      <c r="A1241" s="243" t="s">
        <v>10378</v>
      </c>
      <c r="B1241" s="243"/>
      <c r="C1241" s="250" cm="1">
        <f t="array" ref="C1241">IF(ROW() &lt; ROW(INDEX(institutions[resource_ID],ROWS(institutions[resource_ID]))), COUNTIF(INDEX(institutions[resource_ID],1):institutions[[#This Row],[resource_ID]],institutions[[#This Row],[resource_ID]]), "")</f>
        <v>3</v>
      </c>
      <c r="D1241" s="257" t="s">
        <v>10461</v>
      </c>
      <c r="E1241" s="243"/>
      <c r="F1241" s="243"/>
      <c r="G1241" s="243"/>
    </row>
    <row r="1242" spans="1:7" s="236" customFormat="1" x14ac:dyDescent="0.25">
      <c r="A1242" s="243" t="s">
        <v>10378</v>
      </c>
      <c r="B1242" s="243"/>
      <c r="C1242" s="250" cm="1">
        <f t="array" ref="C1242">IF(ROW() &lt; ROW(INDEX(institutions[resource_ID],ROWS(institutions[resource_ID]))), COUNTIF(INDEX(institutions[resource_ID],1):institutions[[#This Row],[resource_ID]],institutions[[#This Row],[resource_ID]]), "")</f>
        <v>4</v>
      </c>
      <c r="D1242" s="257" t="s">
        <v>10462</v>
      </c>
      <c r="E1242" s="243"/>
      <c r="F1242" s="243"/>
      <c r="G1242" s="243"/>
    </row>
    <row r="1243" spans="1:7" s="236" customFormat="1" x14ac:dyDescent="0.25">
      <c r="A1243" s="243" t="s">
        <v>10378</v>
      </c>
      <c r="B1243" s="243"/>
      <c r="C1243" s="250" cm="1">
        <f t="array" ref="C1243">IF(ROW() &lt; ROW(INDEX(institutions[resource_ID],ROWS(institutions[resource_ID]))), COUNTIF(INDEX(institutions[resource_ID],1):institutions[[#This Row],[resource_ID]],institutions[[#This Row],[resource_ID]]), "")</f>
        <v>5</v>
      </c>
      <c r="D1243" s="257" t="s">
        <v>10463</v>
      </c>
      <c r="E1243" s="243"/>
      <c r="F1243" s="243"/>
      <c r="G1243" s="243"/>
    </row>
    <row r="1244" spans="1:7" s="236" customFormat="1" x14ac:dyDescent="0.25">
      <c r="A1244" s="243" t="s">
        <v>10378</v>
      </c>
      <c r="B1244" s="243"/>
      <c r="C1244" s="250" cm="1">
        <f t="array" ref="C1244">IF(ROW() &lt; ROW(INDEX(institutions[resource_ID],ROWS(institutions[resource_ID]))), COUNTIF(INDEX(institutions[resource_ID],1):institutions[[#This Row],[resource_ID]],institutions[[#This Row],[resource_ID]]), "")</f>
        <v>6</v>
      </c>
      <c r="D1244" s="257" t="s">
        <v>10464</v>
      </c>
      <c r="E1244" s="243"/>
      <c r="F1244" s="243"/>
      <c r="G1244" s="243"/>
    </row>
    <row r="1245" spans="1:7" s="236" customFormat="1" x14ac:dyDescent="0.25">
      <c r="A1245" s="243" t="s">
        <v>10378</v>
      </c>
      <c r="B1245" s="243"/>
      <c r="C1245" s="250" cm="1">
        <f t="array" ref="C1245">IF(ROW() &lt; ROW(INDEX(institutions[resource_ID],ROWS(institutions[resource_ID]))), COUNTIF(INDEX(institutions[resource_ID],1):institutions[[#This Row],[resource_ID]],institutions[[#This Row],[resource_ID]]), "")</f>
        <v>7</v>
      </c>
      <c r="D1245" s="257" t="s">
        <v>10465</v>
      </c>
      <c r="E1245" s="243"/>
      <c r="F1245" s="243"/>
      <c r="G1245" s="243"/>
    </row>
    <row r="1246" spans="1:7" x14ac:dyDescent="0.25">
      <c r="A1246" s="243" t="s">
        <v>10378</v>
      </c>
      <c r="B1246" s="243"/>
      <c r="C1246" s="250" cm="1">
        <f t="array" ref="C1246">IF(ROW() &lt; ROW(INDEX(institutions[resource_ID],ROWS(institutions[resource_ID]))), COUNTIF(INDEX(institutions[resource_ID],1):institutions[[#This Row],[resource_ID]],institutions[[#This Row],[resource_ID]]), "")</f>
        <v>8</v>
      </c>
      <c r="D1246" s="257" t="s">
        <v>10466</v>
      </c>
      <c r="E1246" s="243"/>
      <c r="F1246" s="243"/>
      <c r="G1246" s="243"/>
    </row>
    <row r="1247" spans="1:7" s="236" customFormat="1" x14ac:dyDescent="0.25">
      <c r="A1247" s="243" t="s">
        <v>10379</v>
      </c>
      <c r="B1247" s="243"/>
      <c r="C1247" s="250" cm="1">
        <f t="array" ref="C1247">IF(ROW() &lt; ROW(INDEX(institutions[resource_ID],ROWS(institutions[resource_ID]))), COUNTIF(INDEX(institutions[resource_ID],1):institutions[[#This Row],[resource_ID]],institutions[[#This Row],[resource_ID]]), "")</f>
        <v>1</v>
      </c>
      <c r="D1247" s="257" t="s">
        <v>10459</v>
      </c>
      <c r="E1247" s="243"/>
      <c r="F1247" s="243"/>
      <c r="G1247" s="243"/>
    </row>
    <row r="1248" spans="1:7" s="236" customFormat="1" x14ac:dyDescent="0.25">
      <c r="A1248" s="243" t="s">
        <v>10379</v>
      </c>
      <c r="B1248" s="243"/>
      <c r="C1248" s="250" cm="1">
        <f t="array" ref="C1248">IF(ROW() &lt; ROW(INDEX(institutions[resource_ID],ROWS(institutions[resource_ID]))), COUNTIF(INDEX(institutions[resource_ID],1):institutions[[#This Row],[resource_ID]],institutions[[#This Row],[resource_ID]]), "")</f>
        <v>2</v>
      </c>
      <c r="D1248" s="257" t="s">
        <v>10460</v>
      </c>
      <c r="E1248" s="243"/>
      <c r="F1248" s="243"/>
      <c r="G1248" s="243"/>
    </row>
    <row r="1249" spans="1:7" s="236" customFormat="1" x14ac:dyDescent="0.25">
      <c r="A1249" s="243" t="s">
        <v>10379</v>
      </c>
      <c r="B1249" s="243"/>
      <c r="C1249" s="250" cm="1">
        <f t="array" ref="C1249">IF(ROW() &lt; ROW(INDEX(institutions[resource_ID],ROWS(institutions[resource_ID]))), COUNTIF(INDEX(institutions[resource_ID],1):institutions[[#This Row],[resource_ID]],institutions[[#This Row],[resource_ID]]), "")</f>
        <v>3</v>
      </c>
      <c r="D1249" s="257" t="s">
        <v>10461</v>
      </c>
      <c r="E1249" s="243"/>
      <c r="F1249" s="243"/>
      <c r="G1249" s="243"/>
    </row>
    <row r="1250" spans="1:7" s="236" customFormat="1" x14ac:dyDescent="0.25">
      <c r="A1250" s="243" t="s">
        <v>10379</v>
      </c>
      <c r="B1250" s="243"/>
      <c r="C1250" s="250" cm="1">
        <f t="array" ref="C1250">IF(ROW() &lt; ROW(INDEX(institutions[resource_ID],ROWS(institutions[resource_ID]))), COUNTIF(INDEX(institutions[resource_ID],1):institutions[[#This Row],[resource_ID]],institutions[[#This Row],[resource_ID]]), "")</f>
        <v>4</v>
      </c>
      <c r="D1250" s="257" t="s">
        <v>10462</v>
      </c>
      <c r="E1250" s="243"/>
      <c r="F1250" s="243"/>
      <c r="G1250" s="243"/>
    </row>
    <row r="1251" spans="1:7" s="236" customFormat="1" x14ac:dyDescent="0.25">
      <c r="A1251" s="243" t="s">
        <v>10379</v>
      </c>
      <c r="B1251" s="243"/>
      <c r="C1251" s="250" cm="1">
        <f t="array" ref="C1251">IF(ROW() &lt; ROW(INDEX(institutions[resource_ID],ROWS(institutions[resource_ID]))), COUNTIF(INDEX(institutions[resource_ID],1):institutions[[#This Row],[resource_ID]],institutions[[#This Row],[resource_ID]]), "")</f>
        <v>5</v>
      </c>
      <c r="D1251" s="257" t="s">
        <v>10463</v>
      </c>
      <c r="E1251" s="243"/>
      <c r="F1251" s="243"/>
      <c r="G1251" s="243"/>
    </row>
    <row r="1252" spans="1:7" s="236" customFormat="1" x14ac:dyDescent="0.25">
      <c r="A1252" s="243" t="s">
        <v>10379</v>
      </c>
      <c r="B1252" s="243"/>
      <c r="C1252" s="250" cm="1">
        <f t="array" ref="C1252">IF(ROW() &lt; ROW(INDEX(institutions[resource_ID],ROWS(institutions[resource_ID]))), COUNTIF(INDEX(institutions[resource_ID],1):institutions[[#This Row],[resource_ID]],institutions[[#This Row],[resource_ID]]), "")</f>
        <v>6</v>
      </c>
      <c r="D1252" s="257" t="s">
        <v>10464</v>
      </c>
      <c r="E1252" s="243"/>
      <c r="F1252" s="243"/>
      <c r="G1252" s="243"/>
    </row>
    <row r="1253" spans="1:7" s="236" customFormat="1" x14ac:dyDescent="0.25">
      <c r="A1253" s="243" t="s">
        <v>10379</v>
      </c>
      <c r="B1253" s="243"/>
      <c r="C1253" s="250" cm="1">
        <f t="array" ref="C1253">IF(ROW() &lt; ROW(INDEX(institutions[resource_ID],ROWS(institutions[resource_ID]))), COUNTIF(INDEX(institutions[resource_ID],1):institutions[[#This Row],[resource_ID]],institutions[[#This Row],[resource_ID]]), "")</f>
        <v>7</v>
      </c>
      <c r="D1253" s="257" t="s">
        <v>10465</v>
      </c>
      <c r="E1253" s="243"/>
      <c r="F1253" s="243"/>
      <c r="G1253" s="243"/>
    </row>
    <row r="1254" spans="1:7" s="236" customFormat="1" x14ac:dyDescent="0.25">
      <c r="A1254" s="243" t="s">
        <v>10379</v>
      </c>
      <c r="B1254" s="243"/>
      <c r="C1254" s="250" cm="1">
        <f t="array" ref="C1254">IF(ROW() &lt; ROW(INDEX(institutions[resource_ID],ROWS(institutions[resource_ID]))), COUNTIF(INDEX(institutions[resource_ID],1):institutions[[#This Row],[resource_ID]],institutions[[#This Row],[resource_ID]]), "")</f>
        <v>8</v>
      </c>
      <c r="D1254" s="257" t="s">
        <v>10466</v>
      </c>
      <c r="E1254" s="243"/>
      <c r="F1254" s="243"/>
      <c r="G1254" s="243"/>
    </row>
    <row r="1255" spans="1:7" x14ac:dyDescent="0.25">
      <c r="A1255" s="243" t="s">
        <v>10380</v>
      </c>
      <c r="B1255" s="243"/>
      <c r="C1255" s="250" cm="1">
        <f t="array" ref="C1255">IF(ROW() &lt; ROW(INDEX(institutions[resource_ID],ROWS(institutions[resource_ID]))), COUNTIF(INDEX(institutions[resource_ID],1):institutions[[#This Row],[resource_ID]],institutions[[#This Row],[resource_ID]]), "")</f>
        <v>1</v>
      </c>
      <c r="D1255" s="257" t="s">
        <v>10459</v>
      </c>
      <c r="E1255" s="243"/>
      <c r="F1255" s="243"/>
      <c r="G1255" s="243"/>
    </row>
    <row r="1256" spans="1:7" s="236" customFormat="1" x14ac:dyDescent="0.25">
      <c r="A1256" s="243" t="s">
        <v>10380</v>
      </c>
      <c r="B1256" s="243"/>
      <c r="C1256" s="250" cm="1">
        <f t="array" ref="C1256">IF(ROW() &lt; ROW(INDEX(institutions[resource_ID],ROWS(institutions[resource_ID]))), COUNTIF(INDEX(institutions[resource_ID],1):institutions[[#This Row],[resource_ID]],institutions[[#This Row],[resource_ID]]), "")</f>
        <v>2</v>
      </c>
      <c r="D1256" s="257" t="s">
        <v>10460</v>
      </c>
      <c r="E1256" s="243"/>
      <c r="F1256" s="243"/>
      <c r="G1256" s="243"/>
    </row>
    <row r="1257" spans="1:7" s="236" customFormat="1" x14ac:dyDescent="0.25">
      <c r="A1257" s="243" t="s">
        <v>10380</v>
      </c>
      <c r="B1257" s="243"/>
      <c r="C1257" s="250" cm="1">
        <f t="array" ref="C1257">IF(ROW() &lt; ROW(INDEX(institutions[resource_ID],ROWS(institutions[resource_ID]))), COUNTIF(INDEX(institutions[resource_ID],1):institutions[[#This Row],[resource_ID]],institutions[[#This Row],[resource_ID]]), "")</f>
        <v>3</v>
      </c>
      <c r="D1257" s="257" t="s">
        <v>10461</v>
      </c>
      <c r="E1257" s="243"/>
      <c r="F1257" s="243"/>
      <c r="G1257" s="243"/>
    </row>
    <row r="1258" spans="1:7" s="236" customFormat="1" x14ac:dyDescent="0.25">
      <c r="A1258" s="243" t="s">
        <v>10380</v>
      </c>
      <c r="B1258" s="243"/>
      <c r="C1258" s="250" cm="1">
        <f t="array" ref="C1258">IF(ROW() &lt; ROW(INDEX(institutions[resource_ID],ROWS(institutions[resource_ID]))), COUNTIF(INDEX(institutions[resource_ID],1):institutions[[#This Row],[resource_ID]],institutions[[#This Row],[resource_ID]]), "")</f>
        <v>4</v>
      </c>
      <c r="D1258" s="257" t="s">
        <v>10462</v>
      </c>
      <c r="E1258" s="243"/>
      <c r="F1258" s="243"/>
      <c r="G1258" s="243"/>
    </row>
    <row r="1259" spans="1:7" s="236" customFormat="1" x14ac:dyDescent="0.25">
      <c r="A1259" s="243" t="s">
        <v>10380</v>
      </c>
      <c r="B1259" s="243"/>
      <c r="C1259" s="250" cm="1">
        <f t="array" ref="C1259">IF(ROW() &lt; ROW(INDEX(institutions[resource_ID],ROWS(institutions[resource_ID]))), COUNTIF(INDEX(institutions[resource_ID],1):institutions[[#This Row],[resource_ID]],institutions[[#This Row],[resource_ID]]), "")</f>
        <v>5</v>
      </c>
      <c r="D1259" s="257" t="s">
        <v>10463</v>
      </c>
      <c r="E1259" s="243"/>
      <c r="F1259" s="243"/>
      <c r="G1259" s="243"/>
    </row>
    <row r="1260" spans="1:7" s="236" customFormat="1" x14ac:dyDescent="0.25">
      <c r="A1260" s="243" t="s">
        <v>10380</v>
      </c>
      <c r="B1260" s="243"/>
      <c r="C1260" s="250" cm="1">
        <f t="array" ref="C1260">IF(ROW() &lt; ROW(INDEX(institutions[resource_ID],ROWS(institutions[resource_ID]))), COUNTIF(INDEX(institutions[resource_ID],1):institutions[[#This Row],[resource_ID]],institutions[[#This Row],[resource_ID]]), "")</f>
        <v>6</v>
      </c>
      <c r="D1260" s="257" t="s">
        <v>10464</v>
      </c>
      <c r="E1260" s="243"/>
      <c r="F1260" s="243"/>
      <c r="G1260" s="243"/>
    </row>
    <row r="1261" spans="1:7" s="236" customFormat="1" x14ac:dyDescent="0.25">
      <c r="A1261" s="243" t="s">
        <v>10380</v>
      </c>
      <c r="B1261" s="243"/>
      <c r="C1261" s="250" cm="1">
        <f t="array" ref="C1261">IF(ROW() &lt; ROW(INDEX(institutions[resource_ID],ROWS(institutions[resource_ID]))), COUNTIF(INDEX(institutions[resource_ID],1):institutions[[#This Row],[resource_ID]],institutions[[#This Row],[resource_ID]]), "")</f>
        <v>7</v>
      </c>
      <c r="D1261" s="257" t="s">
        <v>10465</v>
      </c>
      <c r="E1261" s="243"/>
      <c r="F1261" s="243"/>
      <c r="G1261" s="243"/>
    </row>
    <row r="1262" spans="1:7" s="236" customFormat="1" x14ac:dyDescent="0.25">
      <c r="A1262" s="243" t="s">
        <v>10380</v>
      </c>
      <c r="B1262" s="243"/>
      <c r="C1262" s="250" cm="1">
        <f t="array" ref="C1262">IF(ROW() &lt; ROW(INDEX(institutions[resource_ID],ROWS(institutions[resource_ID]))), COUNTIF(INDEX(institutions[resource_ID],1):institutions[[#This Row],[resource_ID]],institutions[[#This Row],[resource_ID]]), "")</f>
        <v>8</v>
      </c>
      <c r="D1262" s="257" t="s">
        <v>10466</v>
      </c>
      <c r="E1262" s="243"/>
      <c r="F1262" s="243"/>
      <c r="G1262" s="243"/>
    </row>
    <row r="1263" spans="1:7" x14ac:dyDescent="0.25">
      <c r="A1263" s="243" t="s">
        <v>10381</v>
      </c>
      <c r="B1263" s="243"/>
      <c r="C1263" s="250" cm="1">
        <f t="array" ref="C1263">IF(ROW() &lt; ROW(INDEX(institutions[resource_ID],ROWS(institutions[resource_ID]))), COUNTIF(INDEX(institutions[resource_ID],1):institutions[[#This Row],[resource_ID]],institutions[[#This Row],[resource_ID]]), "")</f>
        <v>1</v>
      </c>
      <c r="D1263" s="257" t="s">
        <v>10459</v>
      </c>
      <c r="E1263" s="243"/>
      <c r="F1263" s="243"/>
      <c r="G1263" s="243"/>
    </row>
    <row r="1264" spans="1:7" s="236" customFormat="1" x14ac:dyDescent="0.25">
      <c r="A1264" s="243" t="s">
        <v>10381</v>
      </c>
      <c r="B1264" s="243"/>
      <c r="C1264" s="250" cm="1">
        <f t="array" ref="C1264">IF(ROW() &lt; ROW(INDEX(institutions[resource_ID],ROWS(institutions[resource_ID]))), COUNTIF(INDEX(institutions[resource_ID],1):institutions[[#This Row],[resource_ID]],institutions[[#This Row],[resource_ID]]), "")</f>
        <v>2</v>
      </c>
      <c r="D1264" s="257" t="s">
        <v>10460</v>
      </c>
      <c r="E1264" s="243"/>
      <c r="F1264" s="243"/>
      <c r="G1264" s="243"/>
    </row>
    <row r="1265" spans="1:7" s="236" customFormat="1" x14ac:dyDescent="0.25">
      <c r="A1265" s="243" t="s">
        <v>10381</v>
      </c>
      <c r="B1265" s="243"/>
      <c r="C1265" s="250" cm="1">
        <f t="array" ref="C1265">IF(ROW() &lt; ROW(INDEX(institutions[resource_ID],ROWS(institutions[resource_ID]))), COUNTIF(INDEX(institutions[resource_ID],1):institutions[[#This Row],[resource_ID]],institutions[[#This Row],[resource_ID]]), "")</f>
        <v>3</v>
      </c>
      <c r="D1265" s="257" t="s">
        <v>10461</v>
      </c>
      <c r="E1265" s="243"/>
      <c r="F1265" s="243"/>
      <c r="G1265" s="243"/>
    </row>
    <row r="1266" spans="1:7" s="236" customFormat="1" x14ac:dyDescent="0.25">
      <c r="A1266" s="243" t="s">
        <v>10381</v>
      </c>
      <c r="B1266" s="243"/>
      <c r="C1266" s="250" cm="1">
        <f t="array" ref="C1266">IF(ROW() &lt; ROW(INDEX(institutions[resource_ID],ROWS(institutions[resource_ID]))), COUNTIF(INDEX(institutions[resource_ID],1):institutions[[#This Row],[resource_ID]],institutions[[#This Row],[resource_ID]]), "")</f>
        <v>4</v>
      </c>
      <c r="D1266" s="257" t="s">
        <v>10462</v>
      </c>
      <c r="E1266" s="243"/>
      <c r="F1266" s="243"/>
      <c r="G1266" s="243"/>
    </row>
    <row r="1267" spans="1:7" s="236" customFormat="1" x14ac:dyDescent="0.25">
      <c r="A1267" s="243" t="s">
        <v>10381</v>
      </c>
      <c r="B1267" s="243"/>
      <c r="C1267" s="250" cm="1">
        <f t="array" ref="C1267">IF(ROW() &lt; ROW(INDEX(institutions[resource_ID],ROWS(institutions[resource_ID]))), COUNTIF(INDEX(institutions[resource_ID],1):institutions[[#This Row],[resource_ID]],institutions[[#This Row],[resource_ID]]), "")</f>
        <v>5</v>
      </c>
      <c r="D1267" s="257" t="s">
        <v>10463</v>
      </c>
      <c r="E1267" s="243"/>
      <c r="F1267" s="243"/>
      <c r="G1267" s="243"/>
    </row>
    <row r="1268" spans="1:7" s="236" customFormat="1" x14ac:dyDescent="0.25">
      <c r="A1268" s="243" t="s">
        <v>10381</v>
      </c>
      <c r="B1268" s="243"/>
      <c r="C1268" s="250" cm="1">
        <f t="array" ref="C1268">IF(ROW() &lt; ROW(INDEX(institutions[resource_ID],ROWS(institutions[resource_ID]))), COUNTIF(INDEX(institutions[resource_ID],1):institutions[[#This Row],[resource_ID]],institutions[[#This Row],[resource_ID]]), "")</f>
        <v>6</v>
      </c>
      <c r="D1268" s="257" t="s">
        <v>10464</v>
      </c>
      <c r="E1268" s="243"/>
      <c r="F1268" s="243"/>
      <c r="G1268" s="243"/>
    </row>
    <row r="1269" spans="1:7" s="236" customFormat="1" x14ac:dyDescent="0.25">
      <c r="A1269" s="243" t="s">
        <v>10381</v>
      </c>
      <c r="B1269" s="243"/>
      <c r="C1269" s="250" cm="1">
        <f t="array" ref="C1269">IF(ROW() &lt; ROW(INDEX(institutions[resource_ID],ROWS(institutions[resource_ID]))), COUNTIF(INDEX(institutions[resource_ID],1):institutions[[#This Row],[resource_ID]],institutions[[#This Row],[resource_ID]]), "")</f>
        <v>7</v>
      </c>
      <c r="D1269" s="257" t="s">
        <v>10465</v>
      </c>
      <c r="E1269" s="243"/>
      <c r="F1269" s="243"/>
      <c r="G1269" s="243"/>
    </row>
    <row r="1270" spans="1:7" s="236" customFormat="1" x14ac:dyDescent="0.25">
      <c r="A1270" s="243" t="s">
        <v>10381</v>
      </c>
      <c r="B1270" s="243"/>
      <c r="C1270" s="250" cm="1">
        <f t="array" ref="C1270">IF(ROW() &lt; ROW(INDEX(institutions[resource_ID],ROWS(institutions[resource_ID]))), COUNTIF(INDEX(institutions[resource_ID],1):institutions[[#This Row],[resource_ID]],institutions[[#This Row],[resource_ID]]), "")</f>
        <v>8</v>
      </c>
      <c r="D1270" s="257" t="s">
        <v>10466</v>
      </c>
      <c r="E1270" s="243"/>
      <c r="F1270" s="243"/>
      <c r="G1270" s="243"/>
    </row>
    <row r="1271" spans="1:7" x14ac:dyDescent="0.25">
      <c r="A1271" s="243" t="s">
        <v>10382</v>
      </c>
      <c r="B1271" s="243"/>
      <c r="C1271" s="250" cm="1">
        <f t="array" ref="C1271">IF(ROW() &lt; ROW(INDEX(institutions[resource_ID],ROWS(institutions[resource_ID]))), COUNTIF(INDEX(institutions[resource_ID],1):institutions[[#This Row],[resource_ID]],institutions[[#This Row],[resource_ID]]), "")</f>
        <v>1</v>
      </c>
      <c r="D1271" s="257" t="s">
        <v>10459</v>
      </c>
      <c r="E1271" s="243"/>
      <c r="F1271" s="243"/>
      <c r="G1271" s="243"/>
    </row>
    <row r="1272" spans="1:7" s="236" customFormat="1" x14ac:dyDescent="0.25">
      <c r="A1272" s="243" t="s">
        <v>10382</v>
      </c>
      <c r="B1272" s="243"/>
      <c r="C1272" s="250" cm="1">
        <f t="array" ref="C1272">IF(ROW() &lt; ROW(INDEX(institutions[resource_ID],ROWS(institutions[resource_ID]))), COUNTIF(INDEX(institutions[resource_ID],1):institutions[[#This Row],[resource_ID]],institutions[[#This Row],[resource_ID]]), "")</f>
        <v>2</v>
      </c>
      <c r="D1272" s="257" t="s">
        <v>10460</v>
      </c>
      <c r="E1272" s="243"/>
      <c r="F1272" s="243"/>
      <c r="G1272" s="243"/>
    </row>
    <row r="1273" spans="1:7" s="236" customFormat="1" x14ac:dyDescent="0.25">
      <c r="A1273" s="243" t="s">
        <v>10382</v>
      </c>
      <c r="B1273" s="243"/>
      <c r="C1273" s="250" cm="1">
        <f t="array" ref="C1273">IF(ROW() &lt; ROW(INDEX(institutions[resource_ID],ROWS(institutions[resource_ID]))), COUNTIF(INDEX(institutions[resource_ID],1):institutions[[#This Row],[resource_ID]],institutions[[#This Row],[resource_ID]]), "")</f>
        <v>3</v>
      </c>
      <c r="D1273" s="257" t="s">
        <v>10461</v>
      </c>
      <c r="E1273" s="243"/>
      <c r="F1273" s="243"/>
      <c r="G1273" s="243"/>
    </row>
    <row r="1274" spans="1:7" s="236" customFormat="1" x14ac:dyDescent="0.25">
      <c r="A1274" s="243" t="s">
        <v>10382</v>
      </c>
      <c r="B1274" s="243"/>
      <c r="C1274" s="250" cm="1">
        <f t="array" ref="C1274">IF(ROW() &lt; ROW(INDEX(institutions[resource_ID],ROWS(institutions[resource_ID]))), COUNTIF(INDEX(institutions[resource_ID],1):institutions[[#This Row],[resource_ID]],institutions[[#This Row],[resource_ID]]), "")</f>
        <v>4</v>
      </c>
      <c r="D1274" s="257" t="s">
        <v>10462</v>
      </c>
      <c r="E1274" s="243"/>
      <c r="F1274" s="243"/>
      <c r="G1274" s="243"/>
    </row>
    <row r="1275" spans="1:7" s="236" customFormat="1" x14ac:dyDescent="0.25">
      <c r="A1275" s="243" t="s">
        <v>10382</v>
      </c>
      <c r="B1275" s="243"/>
      <c r="C1275" s="250" cm="1">
        <f t="array" ref="C1275">IF(ROW() &lt; ROW(INDEX(institutions[resource_ID],ROWS(institutions[resource_ID]))), COUNTIF(INDEX(institutions[resource_ID],1):institutions[[#This Row],[resource_ID]],institutions[[#This Row],[resource_ID]]), "")</f>
        <v>5</v>
      </c>
      <c r="D1275" s="257" t="s">
        <v>10463</v>
      </c>
      <c r="E1275" s="243"/>
      <c r="F1275" s="243"/>
      <c r="G1275" s="243"/>
    </row>
    <row r="1276" spans="1:7" s="236" customFormat="1" x14ac:dyDescent="0.25">
      <c r="A1276" s="243" t="s">
        <v>10382</v>
      </c>
      <c r="B1276" s="243"/>
      <c r="C1276" s="250" cm="1">
        <f t="array" ref="C1276">IF(ROW() &lt; ROW(INDEX(institutions[resource_ID],ROWS(institutions[resource_ID]))), COUNTIF(INDEX(institutions[resource_ID],1):institutions[[#This Row],[resource_ID]],institutions[[#This Row],[resource_ID]]), "")</f>
        <v>6</v>
      </c>
      <c r="D1276" s="257" t="s">
        <v>10464</v>
      </c>
      <c r="E1276" s="243"/>
      <c r="F1276" s="243"/>
      <c r="G1276" s="243"/>
    </row>
    <row r="1277" spans="1:7" s="236" customFormat="1" x14ac:dyDescent="0.25">
      <c r="A1277" s="243" t="s">
        <v>10382</v>
      </c>
      <c r="B1277" s="243"/>
      <c r="C1277" s="250" cm="1">
        <f t="array" ref="C1277">IF(ROW() &lt; ROW(INDEX(institutions[resource_ID],ROWS(institutions[resource_ID]))), COUNTIF(INDEX(institutions[resource_ID],1):institutions[[#This Row],[resource_ID]],institutions[[#This Row],[resource_ID]]), "")</f>
        <v>7</v>
      </c>
      <c r="D1277" s="257" t="s">
        <v>10465</v>
      </c>
      <c r="E1277" s="243"/>
      <c r="F1277" s="243"/>
      <c r="G1277" s="243"/>
    </row>
    <row r="1278" spans="1:7" x14ac:dyDescent="0.25">
      <c r="A1278" s="243" t="s">
        <v>10382</v>
      </c>
      <c r="B1278" s="243"/>
      <c r="C1278" s="250" cm="1">
        <f t="array" ref="C1278">IF(ROW() &lt; ROW(INDEX(institutions[resource_ID],ROWS(institutions[resource_ID]))), COUNTIF(INDEX(institutions[resource_ID],1):institutions[[#This Row],[resource_ID]],institutions[[#This Row],[resource_ID]]), "")</f>
        <v>8</v>
      </c>
      <c r="D1278" s="257" t="s">
        <v>10466</v>
      </c>
      <c r="E1278" s="243"/>
      <c r="F1278" s="243"/>
      <c r="G1278" s="243"/>
    </row>
    <row r="1279" spans="1:7" s="236" customFormat="1" x14ac:dyDescent="0.25">
      <c r="A1279" s="243" t="s">
        <v>10383</v>
      </c>
      <c r="B1279" s="243"/>
      <c r="C1279" s="250" cm="1">
        <f t="array" ref="C1279">IF(ROW() &lt; ROW(INDEX(institutions[resource_ID],ROWS(institutions[resource_ID]))), COUNTIF(INDEX(institutions[resource_ID],1):institutions[[#This Row],[resource_ID]],institutions[[#This Row],[resource_ID]]), "")</f>
        <v>1</v>
      </c>
      <c r="D1279" s="257" t="s">
        <v>10459</v>
      </c>
      <c r="E1279" s="243"/>
      <c r="F1279" s="243"/>
      <c r="G1279" s="243"/>
    </row>
    <row r="1280" spans="1:7" s="236" customFormat="1" x14ac:dyDescent="0.25">
      <c r="A1280" s="243" t="s">
        <v>10383</v>
      </c>
      <c r="B1280" s="243"/>
      <c r="C1280" s="250" cm="1">
        <f t="array" ref="C1280">IF(ROW() &lt; ROW(INDEX(institutions[resource_ID],ROWS(institutions[resource_ID]))), COUNTIF(INDEX(institutions[resource_ID],1):institutions[[#This Row],[resource_ID]],institutions[[#This Row],[resource_ID]]), "")</f>
        <v>2</v>
      </c>
      <c r="D1280" s="257" t="s">
        <v>10460</v>
      </c>
      <c r="E1280" s="243"/>
      <c r="F1280" s="243"/>
      <c r="G1280" s="243"/>
    </row>
    <row r="1281" spans="1:7" s="236" customFormat="1" x14ac:dyDescent="0.25">
      <c r="A1281" s="243" t="s">
        <v>10383</v>
      </c>
      <c r="B1281" s="243"/>
      <c r="C1281" s="250" cm="1">
        <f t="array" ref="C1281">IF(ROW() &lt; ROW(INDEX(institutions[resource_ID],ROWS(institutions[resource_ID]))), COUNTIF(INDEX(institutions[resource_ID],1):institutions[[#This Row],[resource_ID]],institutions[[#This Row],[resource_ID]]), "")</f>
        <v>3</v>
      </c>
      <c r="D1281" s="257" t="s">
        <v>10461</v>
      </c>
      <c r="E1281" s="243"/>
      <c r="F1281" s="243"/>
      <c r="G1281" s="243"/>
    </row>
    <row r="1282" spans="1:7" s="236" customFormat="1" x14ac:dyDescent="0.25">
      <c r="A1282" s="243" t="s">
        <v>10383</v>
      </c>
      <c r="B1282" s="243"/>
      <c r="C1282" s="250" cm="1">
        <f t="array" ref="C1282">IF(ROW() &lt; ROW(INDEX(institutions[resource_ID],ROWS(institutions[resource_ID]))), COUNTIF(INDEX(institutions[resource_ID],1):institutions[[#This Row],[resource_ID]],institutions[[#This Row],[resource_ID]]), "")</f>
        <v>4</v>
      </c>
      <c r="D1282" s="257" t="s">
        <v>10462</v>
      </c>
      <c r="E1282" s="243"/>
      <c r="F1282" s="243"/>
      <c r="G1282" s="243"/>
    </row>
    <row r="1283" spans="1:7" s="236" customFormat="1" x14ac:dyDescent="0.25">
      <c r="A1283" s="243" t="s">
        <v>10383</v>
      </c>
      <c r="B1283" s="243"/>
      <c r="C1283" s="250" cm="1">
        <f t="array" ref="C1283">IF(ROW() &lt; ROW(INDEX(institutions[resource_ID],ROWS(institutions[resource_ID]))), COUNTIF(INDEX(institutions[resource_ID],1):institutions[[#This Row],[resource_ID]],institutions[[#This Row],[resource_ID]]), "")</f>
        <v>5</v>
      </c>
      <c r="D1283" s="257" t="s">
        <v>10463</v>
      </c>
      <c r="E1283" s="243"/>
      <c r="F1283" s="243"/>
      <c r="G1283" s="243"/>
    </row>
    <row r="1284" spans="1:7" s="236" customFormat="1" x14ac:dyDescent="0.25">
      <c r="A1284" s="243" t="s">
        <v>10383</v>
      </c>
      <c r="B1284" s="243"/>
      <c r="C1284" s="250" cm="1">
        <f t="array" ref="C1284">IF(ROW() &lt; ROW(INDEX(institutions[resource_ID],ROWS(institutions[resource_ID]))), COUNTIF(INDEX(institutions[resource_ID],1):institutions[[#This Row],[resource_ID]],institutions[[#This Row],[resource_ID]]), "")</f>
        <v>6</v>
      </c>
      <c r="D1284" s="257" t="s">
        <v>10464</v>
      </c>
      <c r="E1284" s="243"/>
      <c r="F1284" s="243"/>
      <c r="G1284" s="243"/>
    </row>
    <row r="1285" spans="1:7" s="236" customFormat="1" x14ac:dyDescent="0.25">
      <c r="A1285" s="243" t="s">
        <v>10383</v>
      </c>
      <c r="B1285" s="243"/>
      <c r="C1285" s="250" cm="1">
        <f t="array" ref="C1285">IF(ROW() &lt; ROW(INDEX(institutions[resource_ID],ROWS(institutions[resource_ID]))), COUNTIF(INDEX(institutions[resource_ID],1):institutions[[#This Row],[resource_ID]],institutions[[#This Row],[resource_ID]]), "")</f>
        <v>7</v>
      </c>
      <c r="D1285" s="257" t="s">
        <v>10465</v>
      </c>
      <c r="E1285" s="243"/>
      <c r="F1285" s="243"/>
      <c r="G1285" s="243"/>
    </row>
    <row r="1286" spans="1:7" s="236" customFormat="1" x14ac:dyDescent="0.25">
      <c r="A1286" s="243" t="s">
        <v>10383</v>
      </c>
      <c r="B1286" s="243"/>
      <c r="C1286" s="250" cm="1">
        <f t="array" ref="C1286">IF(ROW() &lt; ROW(INDEX(institutions[resource_ID],ROWS(institutions[resource_ID]))), COUNTIF(INDEX(institutions[resource_ID],1):institutions[[#This Row],[resource_ID]],institutions[[#This Row],[resource_ID]]), "")</f>
        <v>8</v>
      </c>
      <c r="D1286" s="257" t="s">
        <v>10466</v>
      </c>
      <c r="E1286" s="243"/>
      <c r="F1286" s="243"/>
      <c r="G1286" s="243"/>
    </row>
    <row r="1287" spans="1:7" x14ac:dyDescent="0.25">
      <c r="A1287" s="243" t="s">
        <v>10384</v>
      </c>
      <c r="B1287" s="243"/>
      <c r="C1287" s="250" cm="1">
        <f t="array" ref="C1287">IF(ROW() &lt; ROW(INDEX(institutions[resource_ID],ROWS(institutions[resource_ID]))), COUNTIF(INDEX(institutions[resource_ID],1):institutions[[#This Row],[resource_ID]],institutions[[#This Row],[resource_ID]]), "")</f>
        <v>1</v>
      </c>
      <c r="D1287" s="257" t="s">
        <v>10459</v>
      </c>
      <c r="E1287" s="243"/>
      <c r="F1287" s="243"/>
      <c r="G1287" s="243"/>
    </row>
    <row r="1288" spans="1:7" s="236" customFormat="1" x14ac:dyDescent="0.25">
      <c r="A1288" s="243" t="s">
        <v>10384</v>
      </c>
      <c r="B1288" s="243"/>
      <c r="C1288" s="250" cm="1">
        <f t="array" ref="C1288">IF(ROW() &lt; ROW(INDEX(institutions[resource_ID],ROWS(institutions[resource_ID]))), COUNTIF(INDEX(institutions[resource_ID],1):institutions[[#This Row],[resource_ID]],institutions[[#This Row],[resource_ID]]), "")</f>
        <v>2</v>
      </c>
      <c r="D1288" s="257" t="s">
        <v>10460</v>
      </c>
      <c r="E1288" s="243"/>
      <c r="F1288" s="243"/>
      <c r="G1288" s="243"/>
    </row>
    <row r="1289" spans="1:7" s="236" customFormat="1" x14ac:dyDescent="0.25">
      <c r="A1289" s="243" t="s">
        <v>10384</v>
      </c>
      <c r="B1289" s="243"/>
      <c r="C1289" s="250" cm="1">
        <f t="array" ref="C1289">IF(ROW() &lt; ROW(INDEX(institutions[resource_ID],ROWS(institutions[resource_ID]))), COUNTIF(INDEX(institutions[resource_ID],1):institutions[[#This Row],[resource_ID]],institutions[[#This Row],[resource_ID]]), "")</f>
        <v>3</v>
      </c>
      <c r="D1289" s="257" t="s">
        <v>10461</v>
      </c>
      <c r="E1289" s="243"/>
      <c r="F1289" s="243"/>
      <c r="G1289" s="243"/>
    </row>
    <row r="1290" spans="1:7" s="236" customFormat="1" x14ac:dyDescent="0.25">
      <c r="A1290" s="243" t="s">
        <v>10384</v>
      </c>
      <c r="B1290" s="243"/>
      <c r="C1290" s="250" cm="1">
        <f t="array" ref="C1290">IF(ROW() &lt; ROW(INDEX(institutions[resource_ID],ROWS(institutions[resource_ID]))), COUNTIF(INDEX(institutions[resource_ID],1):institutions[[#This Row],[resource_ID]],institutions[[#This Row],[resource_ID]]), "")</f>
        <v>4</v>
      </c>
      <c r="D1290" s="257" t="s">
        <v>10462</v>
      </c>
      <c r="E1290" s="243"/>
      <c r="F1290" s="243"/>
      <c r="G1290" s="243"/>
    </row>
    <row r="1291" spans="1:7" s="236" customFormat="1" x14ac:dyDescent="0.25">
      <c r="A1291" s="243" t="s">
        <v>10384</v>
      </c>
      <c r="B1291" s="243"/>
      <c r="C1291" s="250" cm="1">
        <f t="array" ref="C1291">IF(ROW() &lt; ROW(INDEX(institutions[resource_ID],ROWS(institutions[resource_ID]))), COUNTIF(INDEX(institutions[resource_ID],1):institutions[[#This Row],[resource_ID]],institutions[[#This Row],[resource_ID]]), "")</f>
        <v>5</v>
      </c>
      <c r="D1291" s="257" t="s">
        <v>10463</v>
      </c>
      <c r="E1291" s="243"/>
      <c r="F1291" s="243"/>
      <c r="G1291" s="243"/>
    </row>
    <row r="1292" spans="1:7" s="236" customFormat="1" x14ac:dyDescent="0.25">
      <c r="A1292" s="243" t="s">
        <v>10384</v>
      </c>
      <c r="B1292" s="243"/>
      <c r="C1292" s="250" cm="1">
        <f t="array" ref="C1292">IF(ROW() &lt; ROW(INDEX(institutions[resource_ID],ROWS(institutions[resource_ID]))), COUNTIF(INDEX(institutions[resource_ID],1):institutions[[#This Row],[resource_ID]],institutions[[#This Row],[resource_ID]]), "")</f>
        <v>6</v>
      </c>
      <c r="D1292" s="257" t="s">
        <v>10464</v>
      </c>
      <c r="E1292" s="243"/>
      <c r="F1292" s="243"/>
      <c r="G1292" s="243"/>
    </row>
    <row r="1293" spans="1:7" s="236" customFormat="1" x14ac:dyDescent="0.25">
      <c r="A1293" s="243" t="s">
        <v>10384</v>
      </c>
      <c r="B1293" s="243"/>
      <c r="C1293" s="250" cm="1">
        <f t="array" ref="C1293">IF(ROW() &lt; ROW(INDEX(institutions[resource_ID],ROWS(institutions[resource_ID]))), COUNTIF(INDEX(institutions[resource_ID],1):institutions[[#This Row],[resource_ID]],institutions[[#This Row],[resource_ID]]), "")</f>
        <v>7</v>
      </c>
      <c r="D1293" s="257" t="s">
        <v>10465</v>
      </c>
      <c r="E1293" s="243"/>
      <c r="F1293" s="243"/>
      <c r="G1293" s="243"/>
    </row>
    <row r="1294" spans="1:7" s="236" customFormat="1" x14ac:dyDescent="0.25">
      <c r="A1294" s="243" t="s">
        <v>10384</v>
      </c>
      <c r="B1294" s="243"/>
      <c r="C1294" s="250" cm="1">
        <f t="array" ref="C1294">IF(ROW() &lt; ROW(INDEX(institutions[resource_ID],ROWS(institutions[resource_ID]))), COUNTIF(INDEX(institutions[resource_ID],1):institutions[[#This Row],[resource_ID]],institutions[[#This Row],[resource_ID]]), "")</f>
        <v>8</v>
      </c>
      <c r="D1294" s="257" t="s">
        <v>10466</v>
      </c>
      <c r="E1294" s="243"/>
      <c r="F1294" s="243"/>
      <c r="G1294" s="243"/>
    </row>
    <row r="1295" spans="1:7" x14ac:dyDescent="0.25">
      <c r="A1295" s="243" t="s">
        <v>10385</v>
      </c>
      <c r="B1295" s="243"/>
      <c r="C1295" s="250" cm="1">
        <f t="array" ref="C1295">IF(ROW() &lt; ROW(INDEX(institutions[resource_ID],ROWS(institutions[resource_ID]))), COUNTIF(INDEX(institutions[resource_ID],1):institutions[[#This Row],[resource_ID]],institutions[[#This Row],[resource_ID]]), "")</f>
        <v>1</v>
      </c>
      <c r="D1295" s="257" t="s">
        <v>10459</v>
      </c>
      <c r="E1295" s="243"/>
      <c r="F1295" s="243"/>
      <c r="G1295" s="243"/>
    </row>
    <row r="1296" spans="1:7" s="236" customFormat="1" x14ac:dyDescent="0.25">
      <c r="A1296" s="243" t="s">
        <v>10385</v>
      </c>
      <c r="B1296" s="243"/>
      <c r="C1296" s="250" cm="1">
        <f t="array" ref="C1296">IF(ROW() &lt; ROW(INDEX(institutions[resource_ID],ROWS(institutions[resource_ID]))), COUNTIF(INDEX(institutions[resource_ID],1):institutions[[#This Row],[resource_ID]],institutions[[#This Row],[resource_ID]]), "")</f>
        <v>2</v>
      </c>
      <c r="D1296" s="257" t="s">
        <v>10460</v>
      </c>
      <c r="E1296" s="243"/>
      <c r="F1296" s="243"/>
      <c r="G1296" s="243"/>
    </row>
    <row r="1297" spans="1:7" s="236" customFormat="1" x14ac:dyDescent="0.25">
      <c r="A1297" s="243" t="s">
        <v>10385</v>
      </c>
      <c r="B1297" s="243"/>
      <c r="C1297" s="250" cm="1">
        <f t="array" ref="C1297">IF(ROW() &lt; ROW(INDEX(institutions[resource_ID],ROWS(institutions[resource_ID]))), COUNTIF(INDEX(institutions[resource_ID],1):institutions[[#This Row],[resource_ID]],institutions[[#This Row],[resource_ID]]), "")</f>
        <v>3</v>
      </c>
      <c r="D1297" s="257" t="s">
        <v>10461</v>
      </c>
      <c r="E1297" s="243"/>
      <c r="F1297" s="243"/>
      <c r="G1297" s="243"/>
    </row>
    <row r="1298" spans="1:7" s="236" customFormat="1" x14ac:dyDescent="0.25">
      <c r="A1298" s="243" t="s">
        <v>10385</v>
      </c>
      <c r="B1298" s="243"/>
      <c r="C1298" s="250" cm="1">
        <f t="array" ref="C1298">IF(ROW() &lt; ROW(INDEX(institutions[resource_ID],ROWS(institutions[resource_ID]))), COUNTIF(INDEX(institutions[resource_ID],1):institutions[[#This Row],[resource_ID]],institutions[[#This Row],[resource_ID]]), "")</f>
        <v>4</v>
      </c>
      <c r="D1298" s="257" t="s">
        <v>10462</v>
      </c>
      <c r="E1298" s="243"/>
      <c r="F1298" s="243"/>
      <c r="G1298" s="243"/>
    </row>
    <row r="1299" spans="1:7" s="236" customFormat="1" x14ac:dyDescent="0.25">
      <c r="A1299" s="243" t="s">
        <v>10385</v>
      </c>
      <c r="B1299" s="243"/>
      <c r="C1299" s="250" cm="1">
        <f t="array" ref="C1299">IF(ROW() &lt; ROW(INDEX(institutions[resource_ID],ROWS(institutions[resource_ID]))), COUNTIF(INDEX(institutions[resource_ID],1):institutions[[#This Row],[resource_ID]],institutions[[#This Row],[resource_ID]]), "")</f>
        <v>5</v>
      </c>
      <c r="D1299" s="257" t="s">
        <v>10463</v>
      </c>
      <c r="E1299" s="243"/>
      <c r="F1299" s="243"/>
      <c r="G1299" s="243"/>
    </row>
    <row r="1300" spans="1:7" s="236" customFormat="1" x14ac:dyDescent="0.25">
      <c r="A1300" s="243" t="s">
        <v>10385</v>
      </c>
      <c r="B1300" s="243"/>
      <c r="C1300" s="250" cm="1">
        <f t="array" ref="C1300">IF(ROW() &lt; ROW(INDEX(institutions[resource_ID],ROWS(institutions[resource_ID]))), COUNTIF(INDEX(institutions[resource_ID],1):institutions[[#This Row],[resource_ID]],institutions[[#This Row],[resource_ID]]), "")</f>
        <v>6</v>
      </c>
      <c r="D1300" s="257" t="s">
        <v>10464</v>
      </c>
      <c r="E1300" s="243"/>
      <c r="F1300" s="243"/>
      <c r="G1300" s="243"/>
    </row>
    <row r="1301" spans="1:7" s="236" customFormat="1" x14ac:dyDescent="0.25">
      <c r="A1301" s="243" t="s">
        <v>10385</v>
      </c>
      <c r="B1301" s="243"/>
      <c r="C1301" s="250" cm="1">
        <f t="array" ref="C1301">IF(ROW() &lt; ROW(INDEX(institutions[resource_ID],ROWS(institutions[resource_ID]))), COUNTIF(INDEX(institutions[resource_ID],1):institutions[[#This Row],[resource_ID]],institutions[[#This Row],[resource_ID]]), "")</f>
        <v>7</v>
      </c>
      <c r="D1301" s="257" t="s">
        <v>10465</v>
      </c>
      <c r="E1301" s="243"/>
      <c r="F1301" s="243"/>
      <c r="G1301" s="243"/>
    </row>
    <row r="1302" spans="1:7" s="236" customFormat="1" x14ac:dyDescent="0.25">
      <c r="A1302" s="243" t="s">
        <v>10385</v>
      </c>
      <c r="B1302" s="243"/>
      <c r="C1302" s="250" cm="1">
        <f t="array" ref="C1302">IF(ROW() &lt; ROW(INDEX(institutions[resource_ID],ROWS(institutions[resource_ID]))), COUNTIF(INDEX(institutions[resource_ID],1):institutions[[#This Row],[resource_ID]],institutions[[#This Row],[resource_ID]]), "")</f>
        <v>8</v>
      </c>
      <c r="D1302" s="257" t="s">
        <v>10466</v>
      </c>
      <c r="E1302" s="243"/>
      <c r="F1302" s="243"/>
      <c r="G1302" s="243"/>
    </row>
    <row r="1303" spans="1:7" x14ac:dyDescent="0.25">
      <c r="A1303" s="243" t="s">
        <v>10386</v>
      </c>
      <c r="B1303" s="243"/>
      <c r="C1303" s="250" cm="1">
        <f t="array" ref="C1303">IF(ROW() &lt; ROW(INDEX(institutions[resource_ID],ROWS(institutions[resource_ID]))), COUNTIF(INDEX(institutions[resource_ID],1):institutions[[#This Row],[resource_ID]],institutions[[#This Row],[resource_ID]]), "")</f>
        <v>1</v>
      </c>
      <c r="D1303" s="257" t="s">
        <v>10459</v>
      </c>
      <c r="E1303" s="243"/>
      <c r="F1303" s="243"/>
      <c r="G1303" s="243"/>
    </row>
    <row r="1304" spans="1:7" s="236" customFormat="1" x14ac:dyDescent="0.25">
      <c r="A1304" s="243" t="s">
        <v>10386</v>
      </c>
      <c r="B1304" s="243"/>
      <c r="C1304" s="250" cm="1">
        <f t="array" ref="C1304">IF(ROW() &lt; ROW(INDEX(institutions[resource_ID],ROWS(institutions[resource_ID]))), COUNTIF(INDEX(institutions[resource_ID],1):institutions[[#This Row],[resource_ID]],institutions[[#This Row],[resource_ID]]), "")</f>
        <v>2</v>
      </c>
      <c r="D1304" s="257" t="s">
        <v>10460</v>
      </c>
      <c r="E1304" s="243"/>
      <c r="F1304" s="243"/>
      <c r="G1304" s="243"/>
    </row>
    <row r="1305" spans="1:7" s="236" customFormat="1" x14ac:dyDescent="0.25">
      <c r="A1305" s="243" t="s">
        <v>10386</v>
      </c>
      <c r="B1305" s="243"/>
      <c r="C1305" s="250" cm="1">
        <f t="array" ref="C1305">IF(ROW() &lt; ROW(INDEX(institutions[resource_ID],ROWS(institutions[resource_ID]))), COUNTIF(INDEX(institutions[resource_ID],1):institutions[[#This Row],[resource_ID]],institutions[[#This Row],[resource_ID]]), "")</f>
        <v>3</v>
      </c>
      <c r="D1305" s="257" t="s">
        <v>10461</v>
      </c>
      <c r="E1305" s="243"/>
      <c r="F1305" s="243"/>
      <c r="G1305" s="243"/>
    </row>
    <row r="1306" spans="1:7" s="236" customFormat="1" x14ac:dyDescent="0.25">
      <c r="A1306" s="243" t="s">
        <v>10386</v>
      </c>
      <c r="B1306" s="243"/>
      <c r="C1306" s="250" cm="1">
        <f t="array" ref="C1306">IF(ROW() &lt; ROW(INDEX(institutions[resource_ID],ROWS(institutions[resource_ID]))), COUNTIF(INDEX(institutions[resource_ID],1):institutions[[#This Row],[resource_ID]],institutions[[#This Row],[resource_ID]]), "")</f>
        <v>4</v>
      </c>
      <c r="D1306" s="257" t="s">
        <v>10462</v>
      </c>
      <c r="E1306" s="243"/>
      <c r="F1306" s="243"/>
      <c r="G1306" s="243"/>
    </row>
    <row r="1307" spans="1:7" s="236" customFormat="1" x14ac:dyDescent="0.25">
      <c r="A1307" s="243" t="s">
        <v>10386</v>
      </c>
      <c r="B1307" s="243"/>
      <c r="C1307" s="250" cm="1">
        <f t="array" ref="C1307">IF(ROW() &lt; ROW(INDEX(institutions[resource_ID],ROWS(institutions[resource_ID]))), COUNTIF(INDEX(institutions[resource_ID],1):institutions[[#This Row],[resource_ID]],institutions[[#This Row],[resource_ID]]), "")</f>
        <v>5</v>
      </c>
      <c r="D1307" s="257" t="s">
        <v>10463</v>
      </c>
      <c r="E1307" s="243"/>
      <c r="F1307" s="243"/>
      <c r="G1307" s="243"/>
    </row>
    <row r="1308" spans="1:7" s="236" customFormat="1" x14ac:dyDescent="0.25">
      <c r="A1308" s="243" t="s">
        <v>10386</v>
      </c>
      <c r="B1308" s="243"/>
      <c r="C1308" s="250" cm="1">
        <f t="array" ref="C1308">IF(ROW() &lt; ROW(INDEX(institutions[resource_ID],ROWS(institutions[resource_ID]))), COUNTIF(INDEX(institutions[resource_ID],1):institutions[[#This Row],[resource_ID]],institutions[[#This Row],[resource_ID]]), "")</f>
        <v>6</v>
      </c>
      <c r="D1308" s="257" t="s">
        <v>10464</v>
      </c>
      <c r="E1308" s="243"/>
      <c r="F1308" s="243"/>
      <c r="G1308" s="243"/>
    </row>
    <row r="1309" spans="1:7" s="236" customFormat="1" x14ac:dyDescent="0.25">
      <c r="A1309" s="243" t="s">
        <v>10386</v>
      </c>
      <c r="B1309" s="243"/>
      <c r="C1309" s="250" cm="1">
        <f t="array" ref="C1309">IF(ROW() &lt; ROW(INDEX(institutions[resource_ID],ROWS(institutions[resource_ID]))), COUNTIF(INDEX(institutions[resource_ID],1):institutions[[#This Row],[resource_ID]],institutions[[#This Row],[resource_ID]]), "")</f>
        <v>7</v>
      </c>
      <c r="D1309" s="257" t="s">
        <v>10465</v>
      </c>
      <c r="E1309" s="243"/>
      <c r="F1309" s="243"/>
      <c r="G1309" s="243"/>
    </row>
    <row r="1310" spans="1:7" s="236" customFormat="1" x14ac:dyDescent="0.25">
      <c r="A1310" s="243" t="s">
        <v>10386</v>
      </c>
      <c r="B1310" s="243"/>
      <c r="C1310" s="250" cm="1">
        <f t="array" ref="C1310">IF(ROW() &lt; ROW(INDEX(institutions[resource_ID],ROWS(institutions[resource_ID]))), COUNTIF(INDEX(institutions[resource_ID],1):institutions[[#This Row],[resource_ID]],institutions[[#This Row],[resource_ID]]), "")</f>
        <v>8</v>
      </c>
      <c r="D1310" s="257" t="s">
        <v>10466</v>
      </c>
      <c r="E1310" s="243"/>
      <c r="F1310" s="243"/>
      <c r="G1310" s="243"/>
    </row>
    <row r="1311" spans="1:7" ht="13.5" customHeight="1" x14ac:dyDescent="0.25">
      <c r="A1311" s="243" t="s">
        <v>10387</v>
      </c>
      <c r="B1311" s="243"/>
      <c r="C1311" s="250" cm="1">
        <f t="array" ref="C1311">IF(ROW() &lt; ROW(INDEX(institutions[resource_ID],ROWS(institutions[resource_ID]))), COUNTIF(INDEX(institutions[resource_ID],1):institutions[[#This Row],[resource_ID]],institutions[[#This Row],[resource_ID]]), "")</f>
        <v>1</v>
      </c>
      <c r="D1311" s="257" t="s">
        <v>10459</v>
      </c>
      <c r="E1311" s="243"/>
      <c r="F1311" s="243"/>
      <c r="G1311" s="243"/>
    </row>
    <row r="1312" spans="1:7" s="236" customFormat="1" ht="13.5" customHeight="1" x14ac:dyDescent="0.25">
      <c r="A1312" s="243" t="s">
        <v>10387</v>
      </c>
      <c r="B1312" s="243"/>
      <c r="C1312" s="250" cm="1">
        <f t="array" ref="C1312">IF(ROW() &lt; ROW(INDEX(institutions[resource_ID],ROWS(institutions[resource_ID]))), COUNTIF(INDEX(institutions[resource_ID],1):institutions[[#This Row],[resource_ID]],institutions[[#This Row],[resource_ID]]), "")</f>
        <v>2</v>
      </c>
      <c r="D1312" s="257" t="s">
        <v>10460</v>
      </c>
      <c r="E1312" s="243"/>
      <c r="F1312" s="243"/>
      <c r="G1312" s="243"/>
    </row>
    <row r="1313" spans="1:7" s="236" customFormat="1" ht="13.5" customHeight="1" x14ac:dyDescent="0.25">
      <c r="A1313" s="243" t="s">
        <v>10387</v>
      </c>
      <c r="B1313" s="243"/>
      <c r="C1313" s="250" cm="1">
        <f t="array" ref="C1313">IF(ROW() &lt; ROW(INDEX(institutions[resource_ID],ROWS(institutions[resource_ID]))), COUNTIF(INDEX(institutions[resource_ID],1):institutions[[#This Row],[resource_ID]],institutions[[#This Row],[resource_ID]]), "")</f>
        <v>3</v>
      </c>
      <c r="D1313" s="257" t="s">
        <v>10461</v>
      </c>
      <c r="E1313" s="243"/>
      <c r="F1313" s="243"/>
      <c r="G1313" s="243"/>
    </row>
    <row r="1314" spans="1:7" s="236" customFormat="1" ht="13.5" customHeight="1" x14ac:dyDescent="0.25">
      <c r="A1314" s="243" t="s">
        <v>10387</v>
      </c>
      <c r="B1314" s="243"/>
      <c r="C1314" s="250" cm="1">
        <f t="array" ref="C1314">IF(ROW() &lt; ROW(INDEX(institutions[resource_ID],ROWS(institutions[resource_ID]))), COUNTIF(INDEX(institutions[resource_ID],1):institutions[[#This Row],[resource_ID]],institutions[[#This Row],[resource_ID]]), "")</f>
        <v>4</v>
      </c>
      <c r="D1314" s="257" t="s">
        <v>10462</v>
      </c>
      <c r="E1314" s="243"/>
      <c r="F1314" s="243"/>
      <c r="G1314" s="243"/>
    </row>
    <row r="1315" spans="1:7" s="236" customFormat="1" ht="13.5" customHeight="1" x14ac:dyDescent="0.25">
      <c r="A1315" s="243" t="s">
        <v>10387</v>
      </c>
      <c r="B1315" s="243"/>
      <c r="C1315" s="250" cm="1">
        <f t="array" ref="C1315">IF(ROW() &lt; ROW(INDEX(institutions[resource_ID],ROWS(institutions[resource_ID]))), COUNTIF(INDEX(institutions[resource_ID],1):institutions[[#This Row],[resource_ID]],institutions[[#This Row],[resource_ID]]), "")</f>
        <v>5</v>
      </c>
      <c r="D1315" s="257" t="s">
        <v>10463</v>
      </c>
      <c r="E1315" s="243"/>
      <c r="F1315" s="243"/>
      <c r="G1315" s="243"/>
    </row>
    <row r="1316" spans="1:7" s="236" customFormat="1" ht="13.5" customHeight="1" x14ac:dyDescent="0.25">
      <c r="A1316" s="243" t="s">
        <v>10387</v>
      </c>
      <c r="B1316" s="243"/>
      <c r="C1316" s="250" cm="1">
        <f t="array" ref="C1316">IF(ROW() &lt; ROW(INDEX(institutions[resource_ID],ROWS(institutions[resource_ID]))), COUNTIF(INDEX(institutions[resource_ID],1):institutions[[#This Row],[resource_ID]],institutions[[#This Row],[resource_ID]]), "")</f>
        <v>6</v>
      </c>
      <c r="D1316" s="257" t="s">
        <v>10464</v>
      </c>
      <c r="E1316" s="243"/>
      <c r="F1316" s="243"/>
      <c r="G1316" s="243"/>
    </row>
    <row r="1317" spans="1:7" s="236" customFormat="1" ht="13.5" customHeight="1" x14ac:dyDescent="0.25">
      <c r="A1317" s="243" t="s">
        <v>10387</v>
      </c>
      <c r="B1317" s="243"/>
      <c r="C1317" s="250" cm="1">
        <f t="array" ref="C1317">IF(ROW() &lt; ROW(INDEX(institutions[resource_ID],ROWS(institutions[resource_ID]))), COUNTIF(INDEX(institutions[resource_ID],1):institutions[[#This Row],[resource_ID]],institutions[[#This Row],[resource_ID]]), "")</f>
        <v>7</v>
      </c>
      <c r="D1317" s="257" t="s">
        <v>10465</v>
      </c>
      <c r="E1317" s="243"/>
      <c r="F1317" s="243"/>
      <c r="G1317" s="243"/>
    </row>
    <row r="1318" spans="1:7" s="236" customFormat="1" ht="13.5" customHeight="1" x14ac:dyDescent="0.25">
      <c r="A1318" s="243" t="s">
        <v>10387</v>
      </c>
      <c r="B1318" s="243"/>
      <c r="C1318" s="250" cm="1">
        <f t="array" ref="C1318">IF(ROW() &lt; ROW(INDEX(institutions[resource_ID],ROWS(institutions[resource_ID]))), COUNTIF(INDEX(institutions[resource_ID],1):institutions[[#This Row],[resource_ID]],institutions[[#This Row],[resource_ID]]), "")</f>
        <v>8</v>
      </c>
      <c r="D1318" s="257" t="s">
        <v>10466</v>
      </c>
      <c r="E1318" s="243"/>
      <c r="F1318" s="243"/>
      <c r="G1318" s="243"/>
    </row>
    <row r="1319" spans="1:7" x14ac:dyDescent="0.25">
      <c r="A1319" s="243" t="s">
        <v>10388</v>
      </c>
      <c r="B1319" s="243"/>
      <c r="C1319" s="250" cm="1">
        <f t="array" ref="C1319">IF(ROW() &lt; ROW(INDEX(institutions[resource_ID],ROWS(institutions[resource_ID]))), COUNTIF(INDEX(institutions[resource_ID],1):institutions[[#This Row],[resource_ID]],institutions[[#This Row],[resource_ID]]), "")</f>
        <v>1</v>
      </c>
      <c r="D1319" s="257" t="s">
        <v>10459</v>
      </c>
      <c r="E1319" s="243"/>
      <c r="F1319" s="243"/>
      <c r="G1319" s="243"/>
    </row>
    <row r="1320" spans="1:7" s="236" customFormat="1" x14ac:dyDescent="0.25">
      <c r="A1320" s="243" t="s">
        <v>10388</v>
      </c>
      <c r="B1320" s="243"/>
      <c r="C1320" s="250" cm="1">
        <f t="array" ref="C1320">IF(ROW() &lt; ROW(INDEX(institutions[resource_ID],ROWS(institutions[resource_ID]))), COUNTIF(INDEX(institutions[resource_ID],1):institutions[[#This Row],[resource_ID]],institutions[[#This Row],[resource_ID]]), "")</f>
        <v>2</v>
      </c>
      <c r="D1320" s="257" t="s">
        <v>10460</v>
      </c>
      <c r="E1320" s="243"/>
      <c r="F1320" s="243"/>
      <c r="G1320" s="243"/>
    </row>
    <row r="1321" spans="1:7" s="236" customFormat="1" x14ac:dyDescent="0.25">
      <c r="A1321" s="243" t="s">
        <v>10388</v>
      </c>
      <c r="B1321" s="243"/>
      <c r="C1321" s="250" cm="1">
        <f t="array" ref="C1321">IF(ROW() &lt; ROW(INDEX(institutions[resource_ID],ROWS(institutions[resource_ID]))), COUNTIF(INDEX(institutions[resource_ID],1):institutions[[#This Row],[resource_ID]],institutions[[#This Row],[resource_ID]]), "")</f>
        <v>3</v>
      </c>
      <c r="D1321" s="257" t="s">
        <v>10461</v>
      </c>
      <c r="E1321" s="243"/>
      <c r="F1321" s="243"/>
      <c r="G1321" s="243"/>
    </row>
    <row r="1322" spans="1:7" s="236" customFormat="1" x14ac:dyDescent="0.25">
      <c r="A1322" s="243" t="s">
        <v>10388</v>
      </c>
      <c r="B1322" s="243"/>
      <c r="C1322" s="250" cm="1">
        <f t="array" ref="C1322">IF(ROW() &lt; ROW(INDEX(institutions[resource_ID],ROWS(institutions[resource_ID]))), COUNTIF(INDEX(institutions[resource_ID],1):institutions[[#This Row],[resource_ID]],institutions[[#This Row],[resource_ID]]), "")</f>
        <v>4</v>
      </c>
      <c r="D1322" s="257" t="s">
        <v>10462</v>
      </c>
      <c r="E1322" s="243"/>
      <c r="F1322" s="243"/>
      <c r="G1322" s="243"/>
    </row>
    <row r="1323" spans="1:7" s="236" customFormat="1" x14ac:dyDescent="0.25">
      <c r="A1323" s="243" t="s">
        <v>10388</v>
      </c>
      <c r="B1323" s="243"/>
      <c r="C1323" s="250" cm="1">
        <f t="array" ref="C1323">IF(ROW() &lt; ROW(INDEX(institutions[resource_ID],ROWS(institutions[resource_ID]))), COUNTIF(INDEX(institutions[resource_ID],1):institutions[[#This Row],[resource_ID]],institutions[[#This Row],[resource_ID]]), "")</f>
        <v>5</v>
      </c>
      <c r="D1323" s="257" t="s">
        <v>10463</v>
      </c>
      <c r="E1323" s="243"/>
      <c r="F1323" s="243"/>
      <c r="G1323" s="243"/>
    </row>
    <row r="1324" spans="1:7" s="236" customFormat="1" x14ac:dyDescent="0.25">
      <c r="A1324" s="243" t="s">
        <v>10388</v>
      </c>
      <c r="B1324" s="243"/>
      <c r="C1324" s="250" cm="1">
        <f t="array" ref="C1324">IF(ROW() &lt; ROW(INDEX(institutions[resource_ID],ROWS(institutions[resource_ID]))), COUNTIF(INDEX(institutions[resource_ID],1):institutions[[#This Row],[resource_ID]],institutions[[#This Row],[resource_ID]]), "")</f>
        <v>6</v>
      </c>
      <c r="D1324" s="257" t="s">
        <v>10464</v>
      </c>
      <c r="E1324" s="243"/>
      <c r="F1324" s="243"/>
      <c r="G1324" s="243"/>
    </row>
    <row r="1325" spans="1:7" s="236" customFormat="1" x14ac:dyDescent="0.25">
      <c r="A1325" s="243" t="s">
        <v>10388</v>
      </c>
      <c r="B1325" s="243"/>
      <c r="C1325" s="250" cm="1">
        <f t="array" ref="C1325">IF(ROW() &lt; ROW(INDEX(institutions[resource_ID],ROWS(institutions[resource_ID]))), COUNTIF(INDEX(institutions[resource_ID],1):institutions[[#This Row],[resource_ID]],institutions[[#This Row],[resource_ID]]), "")</f>
        <v>7</v>
      </c>
      <c r="D1325" s="257" t="s">
        <v>10465</v>
      </c>
      <c r="E1325" s="243"/>
      <c r="F1325" s="243"/>
      <c r="G1325" s="243"/>
    </row>
    <row r="1326" spans="1:7" s="236" customFormat="1" x14ac:dyDescent="0.25">
      <c r="A1326" s="243" t="s">
        <v>10388</v>
      </c>
      <c r="B1326" s="243"/>
      <c r="C1326" s="250" cm="1">
        <f t="array" ref="C1326">IF(ROW() &lt; ROW(INDEX(institutions[resource_ID],ROWS(institutions[resource_ID]))), COUNTIF(INDEX(institutions[resource_ID],1):institutions[[#This Row],[resource_ID]],institutions[[#This Row],[resource_ID]]), "")</f>
        <v>8</v>
      </c>
      <c r="D1326" s="257" t="s">
        <v>10466</v>
      </c>
      <c r="E1326" s="243"/>
      <c r="F1326" s="243"/>
      <c r="G1326" s="243"/>
    </row>
    <row r="1327" spans="1:7" x14ac:dyDescent="0.25">
      <c r="A1327" s="243" t="s">
        <v>10389</v>
      </c>
      <c r="B1327" s="243"/>
      <c r="C1327" s="250" cm="1">
        <f t="array" ref="C1327">IF(ROW() &lt; ROW(INDEX(institutions[resource_ID],ROWS(institutions[resource_ID]))), COUNTIF(INDEX(institutions[resource_ID],1):institutions[[#This Row],[resource_ID]],institutions[[#This Row],[resource_ID]]), "")</f>
        <v>1</v>
      </c>
      <c r="D1327" s="257" t="s">
        <v>10459</v>
      </c>
      <c r="E1327" s="243"/>
      <c r="F1327" s="243"/>
      <c r="G1327" s="243"/>
    </row>
    <row r="1328" spans="1:7" s="236" customFormat="1" x14ac:dyDescent="0.25">
      <c r="A1328" s="243" t="s">
        <v>10389</v>
      </c>
      <c r="B1328" s="243"/>
      <c r="C1328" s="250" cm="1">
        <f t="array" ref="C1328">IF(ROW() &lt; ROW(INDEX(institutions[resource_ID],ROWS(institutions[resource_ID]))), COUNTIF(INDEX(institutions[resource_ID],1):institutions[[#This Row],[resource_ID]],institutions[[#This Row],[resource_ID]]), "")</f>
        <v>2</v>
      </c>
      <c r="D1328" s="257" t="s">
        <v>10460</v>
      </c>
      <c r="E1328" s="243"/>
      <c r="F1328" s="243"/>
      <c r="G1328" s="243"/>
    </row>
    <row r="1329" spans="1:7" s="236" customFormat="1" x14ac:dyDescent="0.25">
      <c r="A1329" s="243" t="s">
        <v>10389</v>
      </c>
      <c r="B1329" s="243"/>
      <c r="C1329" s="250" cm="1">
        <f t="array" ref="C1329">IF(ROW() &lt; ROW(INDEX(institutions[resource_ID],ROWS(institutions[resource_ID]))), COUNTIF(INDEX(institutions[resource_ID],1):institutions[[#This Row],[resource_ID]],institutions[[#This Row],[resource_ID]]), "")</f>
        <v>3</v>
      </c>
      <c r="D1329" s="257" t="s">
        <v>10461</v>
      </c>
      <c r="E1329" s="243"/>
      <c r="F1329" s="243"/>
      <c r="G1329" s="243"/>
    </row>
    <row r="1330" spans="1:7" s="236" customFormat="1" x14ac:dyDescent="0.25">
      <c r="A1330" s="243" t="s">
        <v>10389</v>
      </c>
      <c r="B1330" s="243"/>
      <c r="C1330" s="250" cm="1">
        <f t="array" ref="C1330">IF(ROW() &lt; ROW(INDEX(institutions[resource_ID],ROWS(institutions[resource_ID]))), COUNTIF(INDEX(institutions[resource_ID],1):institutions[[#This Row],[resource_ID]],institutions[[#This Row],[resource_ID]]), "")</f>
        <v>4</v>
      </c>
      <c r="D1330" s="257" t="s">
        <v>10462</v>
      </c>
      <c r="E1330" s="243"/>
      <c r="F1330" s="243"/>
      <c r="G1330" s="243"/>
    </row>
    <row r="1331" spans="1:7" s="236" customFormat="1" x14ac:dyDescent="0.25">
      <c r="A1331" s="243" t="s">
        <v>10389</v>
      </c>
      <c r="B1331" s="243"/>
      <c r="C1331" s="250" cm="1">
        <f t="array" ref="C1331">IF(ROW() &lt; ROW(INDEX(institutions[resource_ID],ROWS(institutions[resource_ID]))), COUNTIF(INDEX(institutions[resource_ID],1):institutions[[#This Row],[resource_ID]],institutions[[#This Row],[resource_ID]]), "")</f>
        <v>5</v>
      </c>
      <c r="D1331" s="257" t="s">
        <v>10463</v>
      </c>
      <c r="E1331" s="243"/>
      <c r="F1331" s="243"/>
      <c r="G1331" s="243"/>
    </row>
    <row r="1332" spans="1:7" s="236" customFormat="1" x14ac:dyDescent="0.25">
      <c r="A1332" s="243" t="s">
        <v>10389</v>
      </c>
      <c r="B1332" s="243"/>
      <c r="C1332" s="250" cm="1">
        <f t="array" ref="C1332">IF(ROW() &lt; ROW(INDEX(institutions[resource_ID],ROWS(institutions[resource_ID]))), COUNTIF(INDEX(institutions[resource_ID],1):institutions[[#This Row],[resource_ID]],institutions[[#This Row],[resource_ID]]), "")</f>
        <v>6</v>
      </c>
      <c r="D1332" s="257" t="s">
        <v>10464</v>
      </c>
      <c r="E1332" s="243"/>
      <c r="F1332" s="243"/>
      <c r="G1332" s="243"/>
    </row>
    <row r="1333" spans="1:7" s="236" customFormat="1" x14ac:dyDescent="0.25">
      <c r="A1333" s="243" t="s">
        <v>10389</v>
      </c>
      <c r="B1333" s="243"/>
      <c r="C1333" s="250" cm="1">
        <f t="array" ref="C1333">IF(ROW() &lt; ROW(INDEX(institutions[resource_ID],ROWS(institutions[resource_ID]))), COUNTIF(INDEX(institutions[resource_ID],1):institutions[[#This Row],[resource_ID]],institutions[[#This Row],[resource_ID]]), "")</f>
        <v>7</v>
      </c>
      <c r="D1333" s="257" t="s">
        <v>10465</v>
      </c>
      <c r="E1333" s="243"/>
      <c r="F1333" s="243"/>
      <c r="G1333" s="243"/>
    </row>
    <row r="1334" spans="1:7" s="236" customFormat="1" x14ac:dyDescent="0.25">
      <c r="A1334" s="243" t="s">
        <v>10389</v>
      </c>
      <c r="B1334" s="243"/>
      <c r="C1334" s="250" cm="1">
        <f t="array" ref="C1334">IF(ROW() &lt; ROW(INDEX(institutions[resource_ID],ROWS(institutions[resource_ID]))), COUNTIF(INDEX(institutions[resource_ID],1):institutions[[#This Row],[resource_ID]],institutions[[#This Row],[resource_ID]]), "")</f>
        <v>8</v>
      </c>
      <c r="D1334" s="257" t="s">
        <v>10466</v>
      </c>
      <c r="E1334" s="243"/>
      <c r="F1334" s="243"/>
      <c r="G1334" s="243"/>
    </row>
    <row r="1335" spans="1:7" x14ac:dyDescent="0.25">
      <c r="A1335" s="243" t="s">
        <v>10390</v>
      </c>
      <c r="B1335" s="243"/>
      <c r="C1335" s="250" cm="1">
        <f t="array" ref="C1335">IF(ROW() &lt; ROW(INDEX(institutions[resource_ID],ROWS(institutions[resource_ID]))), COUNTIF(INDEX(institutions[resource_ID],1):institutions[[#This Row],[resource_ID]],institutions[[#This Row],[resource_ID]]), "")</f>
        <v>1</v>
      </c>
      <c r="D1335" s="257" t="s">
        <v>10459</v>
      </c>
      <c r="E1335" s="243"/>
      <c r="F1335" s="243"/>
      <c r="G1335" s="243"/>
    </row>
    <row r="1336" spans="1:7" s="236" customFormat="1" x14ac:dyDescent="0.25">
      <c r="A1336" s="243" t="s">
        <v>10390</v>
      </c>
      <c r="B1336" s="243"/>
      <c r="C1336" s="250" cm="1">
        <f t="array" ref="C1336">IF(ROW() &lt; ROW(INDEX(institutions[resource_ID],ROWS(institutions[resource_ID]))), COUNTIF(INDEX(institutions[resource_ID],1):institutions[[#This Row],[resource_ID]],institutions[[#This Row],[resource_ID]]), "")</f>
        <v>2</v>
      </c>
      <c r="D1336" s="257" t="s">
        <v>10460</v>
      </c>
      <c r="E1336" s="243"/>
      <c r="F1336" s="243"/>
      <c r="G1336" s="243"/>
    </row>
    <row r="1337" spans="1:7" s="236" customFormat="1" x14ac:dyDescent="0.25">
      <c r="A1337" s="243" t="s">
        <v>10390</v>
      </c>
      <c r="B1337" s="243"/>
      <c r="C1337" s="250" cm="1">
        <f t="array" ref="C1337">IF(ROW() &lt; ROW(INDEX(institutions[resource_ID],ROWS(institutions[resource_ID]))), COUNTIF(INDEX(institutions[resource_ID],1):institutions[[#This Row],[resource_ID]],institutions[[#This Row],[resource_ID]]), "")</f>
        <v>3</v>
      </c>
      <c r="D1337" s="257" t="s">
        <v>10461</v>
      </c>
      <c r="E1337" s="243"/>
      <c r="F1337" s="243"/>
      <c r="G1337" s="243"/>
    </row>
    <row r="1338" spans="1:7" s="236" customFormat="1" x14ac:dyDescent="0.25">
      <c r="A1338" s="243" t="s">
        <v>10390</v>
      </c>
      <c r="B1338" s="243"/>
      <c r="C1338" s="250" cm="1">
        <f t="array" ref="C1338">IF(ROW() &lt; ROW(INDEX(institutions[resource_ID],ROWS(institutions[resource_ID]))), COUNTIF(INDEX(institutions[resource_ID],1):institutions[[#This Row],[resource_ID]],institutions[[#This Row],[resource_ID]]), "")</f>
        <v>4</v>
      </c>
      <c r="D1338" s="257" t="s">
        <v>10462</v>
      </c>
      <c r="E1338" s="243"/>
      <c r="F1338" s="243"/>
      <c r="G1338" s="243"/>
    </row>
    <row r="1339" spans="1:7" s="236" customFormat="1" x14ac:dyDescent="0.25">
      <c r="A1339" s="243" t="s">
        <v>10390</v>
      </c>
      <c r="B1339" s="243"/>
      <c r="C1339" s="250" cm="1">
        <f t="array" ref="C1339">IF(ROW() &lt; ROW(INDEX(institutions[resource_ID],ROWS(institutions[resource_ID]))), COUNTIF(INDEX(institutions[resource_ID],1):institutions[[#This Row],[resource_ID]],institutions[[#This Row],[resource_ID]]), "")</f>
        <v>5</v>
      </c>
      <c r="D1339" s="257" t="s">
        <v>10463</v>
      </c>
      <c r="E1339" s="243"/>
      <c r="F1339" s="243"/>
      <c r="G1339" s="243"/>
    </row>
    <row r="1340" spans="1:7" s="236" customFormat="1" x14ac:dyDescent="0.25">
      <c r="A1340" s="243" t="s">
        <v>10390</v>
      </c>
      <c r="B1340" s="243"/>
      <c r="C1340" s="250" cm="1">
        <f t="array" ref="C1340">IF(ROW() &lt; ROW(INDEX(institutions[resource_ID],ROWS(institutions[resource_ID]))), COUNTIF(INDEX(institutions[resource_ID],1):institutions[[#This Row],[resource_ID]],institutions[[#This Row],[resource_ID]]), "")</f>
        <v>6</v>
      </c>
      <c r="D1340" s="257" t="s">
        <v>10464</v>
      </c>
      <c r="E1340" s="243"/>
      <c r="F1340" s="243"/>
      <c r="G1340" s="243"/>
    </row>
    <row r="1341" spans="1:7" s="236" customFormat="1" x14ac:dyDescent="0.25">
      <c r="A1341" s="243" t="s">
        <v>10390</v>
      </c>
      <c r="B1341" s="243"/>
      <c r="C1341" s="250" cm="1">
        <f t="array" ref="C1341">IF(ROW() &lt; ROW(INDEX(institutions[resource_ID],ROWS(institutions[resource_ID]))), COUNTIF(INDEX(institutions[resource_ID],1):institutions[[#This Row],[resource_ID]],institutions[[#This Row],[resource_ID]]), "")</f>
        <v>7</v>
      </c>
      <c r="D1341" s="257" t="s">
        <v>10465</v>
      </c>
      <c r="E1341" s="243"/>
      <c r="F1341" s="243"/>
      <c r="G1341" s="243"/>
    </row>
    <row r="1342" spans="1:7" s="236" customFormat="1" x14ac:dyDescent="0.25">
      <c r="A1342" s="243" t="s">
        <v>10390</v>
      </c>
      <c r="B1342" s="243"/>
      <c r="C1342" s="250" cm="1">
        <f t="array" ref="C1342">IF(ROW() &lt; ROW(INDEX(institutions[resource_ID],ROWS(institutions[resource_ID]))), COUNTIF(INDEX(institutions[resource_ID],1):institutions[[#This Row],[resource_ID]],institutions[[#This Row],[resource_ID]]), "")</f>
        <v>8</v>
      </c>
      <c r="D1342" s="257" t="s">
        <v>10466</v>
      </c>
      <c r="E1342" s="243"/>
      <c r="F1342" s="243"/>
      <c r="G1342" s="243"/>
    </row>
    <row r="1343" spans="1:7" s="236" customFormat="1" x14ac:dyDescent="0.25">
      <c r="A1343" s="243" t="s">
        <v>10391</v>
      </c>
      <c r="B1343" s="243"/>
      <c r="C1343" s="250" cm="1">
        <f t="array" ref="C1343">IF(ROW() &lt; ROW(INDEX(institutions[resource_ID],ROWS(institutions[resource_ID]))), COUNTIF(INDEX(institutions[resource_ID],1):institutions[[#This Row],[resource_ID]],institutions[[#This Row],[resource_ID]]), "")</f>
        <v>1</v>
      </c>
      <c r="D1343" s="257" t="s">
        <v>10459</v>
      </c>
      <c r="E1343" s="243"/>
      <c r="F1343" s="243"/>
      <c r="G1343" s="243"/>
    </row>
    <row r="1344" spans="1:7" s="236" customFormat="1" x14ac:dyDescent="0.25">
      <c r="A1344" s="243" t="s">
        <v>10391</v>
      </c>
      <c r="B1344" s="243"/>
      <c r="C1344" s="250" cm="1">
        <f t="array" ref="C1344">IF(ROW() &lt; ROW(INDEX(institutions[resource_ID],ROWS(institutions[resource_ID]))), COUNTIF(INDEX(institutions[resource_ID],1):institutions[[#This Row],[resource_ID]],institutions[[#This Row],[resource_ID]]), "")</f>
        <v>2</v>
      </c>
      <c r="D1344" s="257" t="s">
        <v>10460</v>
      </c>
      <c r="E1344" s="243"/>
      <c r="F1344" s="243"/>
      <c r="G1344" s="243"/>
    </row>
    <row r="1345" spans="1:7" s="236" customFormat="1" x14ac:dyDescent="0.25">
      <c r="A1345" s="243" t="s">
        <v>10391</v>
      </c>
      <c r="B1345" s="243"/>
      <c r="C1345" s="250" cm="1">
        <f t="array" ref="C1345">IF(ROW() &lt; ROW(INDEX(institutions[resource_ID],ROWS(institutions[resource_ID]))), COUNTIF(INDEX(institutions[resource_ID],1):institutions[[#This Row],[resource_ID]],institutions[[#This Row],[resource_ID]]), "")</f>
        <v>3</v>
      </c>
      <c r="D1345" s="257" t="s">
        <v>10461</v>
      </c>
      <c r="E1345" s="243"/>
      <c r="F1345" s="243"/>
      <c r="G1345" s="243"/>
    </row>
    <row r="1346" spans="1:7" s="236" customFormat="1" x14ac:dyDescent="0.25">
      <c r="A1346" s="243" t="s">
        <v>10391</v>
      </c>
      <c r="B1346" s="243"/>
      <c r="C1346" s="250" cm="1">
        <f t="array" ref="C1346">IF(ROW() &lt; ROW(INDEX(institutions[resource_ID],ROWS(institutions[resource_ID]))), COUNTIF(INDEX(institutions[resource_ID],1):institutions[[#This Row],[resource_ID]],institutions[[#This Row],[resource_ID]]), "")</f>
        <v>4</v>
      </c>
      <c r="D1346" s="257" t="s">
        <v>10462</v>
      </c>
      <c r="E1346" s="243"/>
      <c r="F1346" s="243"/>
      <c r="G1346" s="243"/>
    </row>
    <row r="1347" spans="1:7" s="236" customFormat="1" x14ac:dyDescent="0.25">
      <c r="A1347" s="243" t="s">
        <v>10391</v>
      </c>
      <c r="B1347" s="243"/>
      <c r="C1347" s="250" cm="1">
        <f t="array" ref="C1347">IF(ROW() &lt; ROW(INDEX(institutions[resource_ID],ROWS(institutions[resource_ID]))), COUNTIF(INDEX(institutions[resource_ID],1):institutions[[#This Row],[resource_ID]],institutions[[#This Row],[resource_ID]]), "")</f>
        <v>5</v>
      </c>
      <c r="D1347" s="257" t="s">
        <v>10463</v>
      </c>
      <c r="E1347" s="243"/>
      <c r="F1347" s="243"/>
      <c r="G1347" s="243"/>
    </row>
    <row r="1348" spans="1:7" s="236" customFormat="1" x14ac:dyDescent="0.25">
      <c r="A1348" s="243" t="s">
        <v>10391</v>
      </c>
      <c r="B1348" s="243"/>
      <c r="C1348" s="250" cm="1">
        <f t="array" ref="C1348">IF(ROW() &lt; ROW(INDEX(institutions[resource_ID],ROWS(institutions[resource_ID]))), COUNTIF(INDEX(institutions[resource_ID],1):institutions[[#This Row],[resource_ID]],institutions[[#This Row],[resource_ID]]), "")</f>
        <v>6</v>
      </c>
      <c r="D1348" s="257" t="s">
        <v>10464</v>
      </c>
      <c r="E1348" s="243"/>
      <c r="F1348" s="243"/>
      <c r="G1348" s="243"/>
    </row>
    <row r="1349" spans="1:7" s="236" customFormat="1" x14ac:dyDescent="0.25">
      <c r="A1349" s="243" t="s">
        <v>10391</v>
      </c>
      <c r="B1349" s="243"/>
      <c r="C1349" s="250" cm="1">
        <f t="array" ref="C1349">IF(ROW() &lt; ROW(INDEX(institutions[resource_ID],ROWS(institutions[resource_ID]))), COUNTIF(INDEX(institutions[resource_ID],1):institutions[[#This Row],[resource_ID]],institutions[[#This Row],[resource_ID]]), "")</f>
        <v>7</v>
      </c>
      <c r="D1349" s="257" t="s">
        <v>10465</v>
      </c>
      <c r="E1349" s="243"/>
      <c r="F1349" s="243"/>
      <c r="G1349" s="243"/>
    </row>
    <row r="1350" spans="1:7" s="236" customFormat="1" x14ac:dyDescent="0.25">
      <c r="A1350" s="243" t="s">
        <v>10391</v>
      </c>
      <c r="B1350" s="243"/>
      <c r="C1350" s="250" cm="1">
        <f t="array" ref="C1350">IF(ROW() &lt; ROW(INDEX(institutions[resource_ID],ROWS(institutions[resource_ID]))), COUNTIF(INDEX(institutions[resource_ID],1):institutions[[#This Row],[resource_ID]],institutions[[#This Row],[resource_ID]]), "")</f>
        <v>8</v>
      </c>
      <c r="D1350" s="257" t="s">
        <v>10466</v>
      </c>
      <c r="E1350" s="243"/>
      <c r="F1350" s="243"/>
      <c r="G1350" s="243"/>
    </row>
    <row r="1351" spans="1:7" s="236" customFormat="1" x14ac:dyDescent="0.25">
      <c r="A1351" s="243"/>
      <c r="B1351" s="243"/>
      <c r="C1351" s="250" cm="1">
        <f t="array" ref="C1351">IF(ROW() &lt; ROW(INDEX(institutions[resource_ID],ROWS(institutions[resource_ID]))), COUNTIF(INDEX(institutions[resource_ID],1):institutions[[#This Row],[resource_ID]],institutions[[#This Row],[resource_ID]]), "")</f>
        <v>0</v>
      </c>
      <c r="D1351" s="257"/>
      <c r="E1351" s="243"/>
      <c r="F1351" s="243"/>
      <c r="G1351" s="243"/>
    </row>
    <row r="1352" spans="1:7" s="236" customFormat="1" x14ac:dyDescent="0.25">
      <c r="A1352" s="243"/>
      <c r="B1352" s="243"/>
      <c r="C1352" s="250" cm="1">
        <f t="array" ref="C1352">IF(ROW() &lt; ROW(INDEX(institutions[resource_ID],ROWS(institutions[resource_ID]))), COUNTIF(INDEX(institutions[resource_ID],1):institutions[[#This Row],[resource_ID]],institutions[[#This Row],[resource_ID]]), "")</f>
        <v>0</v>
      </c>
      <c r="D1352" s="257"/>
      <c r="E1352" s="243"/>
      <c r="F1352" s="243"/>
      <c r="G1352" s="243"/>
    </row>
    <row r="1353" spans="1:7" s="236" customFormat="1" x14ac:dyDescent="0.25">
      <c r="A1353" s="243"/>
      <c r="B1353" s="243"/>
      <c r="C1353" s="250" cm="1">
        <f t="array" ref="C1353">IF(ROW() &lt; ROW(INDEX(institutions[resource_ID],ROWS(institutions[resource_ID]))), COUNTIF(INDEX(institutions[resource_ID],1):institutions[[#This Row],[resource_ID]],institutions[[#This Row],[resource_ID]]), "")</f>
        <v>0</v>
      </c>
      <c r="D1353" s="257"/>
      <c r="E1353" s="243"/>
      <c r="F1353" s="243"/>
      <c r="G1353" s="243"/>
    </row>
    <row r="1354" spans="1:7" s="236" customFormat="1" x14ac:dyDescent="0.25">
      <c r="A1354" s="243"/>
      <c r="B1354" s="243"/>
      <c r="C1354" s="250" cm="1">
        <f t="array" ref="C1354">IF(ROW() &lt; ROW(INDEX(institutions[resource_ID],ROWS(institutions[resource_ID]))), COUNTIF(INDEX(institutions[resource_ID],1):institutions[[#This Row],[resource_ID]],institutions[[#This Row],[resource_ID]]), "")</f>
        <v>0</v>
      </c>
      <c r="D1354" s="257"/>
      <c r="E1354" s="243"/>
      <c r="F1354" s="243"/>
      <c r="G1354" s="243"/>
    </row>
    <row r="1355" spans="1:7" s="236" customFormat="1" x14ac:dyDescent="0.25">
      <c r="A1355" s="243"/>
      <c r="B1355" s="243"/>
      <c r="C1355" s="250" cm="1">
        <f t="array" ref="C1355">IF(ROW() &lt; ROW(INDEX(institutions[resource_ID],ROWS(institutions[resource_ID]))), COUNTIF(INDEX(institutions[resource_ID],1):institutions[[#This Row],[resource_ID]],institutions[[#This Row],[resource_ID]]), "")</f>
        <v>0</v>
      </c>
      <c r="D1355" s="257"/>
      <c r="E1355" s="243"/>
      <c r="F1355" s="243"/>
      <c r="G1355" s="243"/>
    </row>
    <row r="1356" spans="1:7" s="236" customFormat="1" x14ac:dyDescent="0.25">
      <c r="A1356" s="243"/>
      <c r="B1356" s="243"/>
      <c r="C1356" s="250" cm="1">
        <f t="array" ref="C1356">IF(ROW() &lt; ROW(INDEX(institutions[resource_ID],ROWS(institutions[resource_ID]))), COUNTIF(INDEX(institutions[resource_ID],1):institutions[[#This Row],[resource_ID]],institutions[[#This Row],[resource_ID]]), "")</f>
        <v>0</v>
      </c>
      <c r="D1356" s="257"/>
      <c r="E1356" s="243"/>
      <c r="F1356" s="243"/>
      <c r="G1356" s="243"/>
    </row>
    <row r="1357" spans="1:7" s="236" customFormat="1" x14ac:dyDescent="0.25">
      <c r="A1357" s="243"/>
      <c r="B1357" s="243"/>
      <c r="C1357" s="250" cm="1">
        <f t="array" ref="C1357">IF(ROW() &lt; ROW(INDEX(institutions[resource_ID],ROWS(institutions[resource_ID]))), COUNTIF(INDEX(institutions[resource_ID],1):institutions[[#This Row],[resource_ID]],institutions[[#This Row],[resource_ID]]), "")</f>
        <v>0</v>
      </c>
      <c r="D1357" s="257"/>
      <c r="E1357" s="243"/>
      <c r="F1357" s="243"/>
      <c r="G1357" s="243"/>
    </row>
    <row r="1358" spans="1:7" x14ac:dyDescent="0.25">
      <c r="A1358" s="243"/>
      <c r="B1358" s="243"/>
      <c r="C1358" s="250" t="str" cm="1">
        <f t="array" ref="C1358">IF(ROW() &lt; ROW(INDEX(institutions[resource_ID],ROWS(institutions[resource_ID]))), COUNTIF(INDEX(institutions[resource_ID],1):institutions[[#This Row],[resource_ID]],institutions[[#This Row],[resource_ID]]), "")</f>
        <v/>
      </c>
      <c r="D1358" s="243"/>
      <c r="E1358" s="243"/>
      <c r="F1358" s="243"/>
      <c r="G1358" s="243"/>
    </row>
  </sheetData>
  <mergeCells count="1">
    <mergeCell ref="A1:I1"/>
  </mergeCells>
  <phoneticPr fontId="23" type="noConversion"/>
  <dataValidations count="2">
    <dataValidation type="list" allowBlank="1" showInputMessage="1" showErrorMessage="1" sqref="A5:A530 A575:A657" xr:uid="{2F4BE63B-3B57-4423-B535-849029068950}">
      <formula1>ddl_resources</formula1>
    </dataValidation>
    <dataValidation type="list" allowBlank="1" showInputMessage="1" showErrorMessage="1" sqref="A947:A950" xr:uid="{3B89F41F-5FEC-42A8-B7A2-491F98DF8EF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E5:E514 E565:E566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N2276"/>
  <sheetViews>
    <sheetView zoomScaleNormal="100" workbookViewId="0">
      <pane ySplit="3" topLeftCell="A1753" activePane="bottomLeft" state="frozen"/>
      <selection pane="bottomLeft" activeCell="H1770" sqref="H1770"/>
    </sheetView>
  </sheetViews>
  <sheetFormatPr defaultColWidth="8.85546875" defaultRowHeight="15" x14ac:dyDescent="0.25"/>
  <cols>
    <col min="1" max="1" width="23.7109375" customWidth="1"/>
    <col min="2" max="2" width="13.7109375" customWidth="1"/>
    <col min="3" max="3" width="10.7109375" style="10" customWidth="1"/>
    <col min="4" max="4" width="34.140625" customWidth="1"/>
    <col min="5" max="28" width="20.7109375" customWidth="1"/>
  </cols>
  <sheetData>
    <row r="1" spans="1:11" ht="150" customHeight="1" x14ac:dyDescent="0.25">
      <c r="A1" s="215" t="s">
        <v>6577</v>
      </c>
      <c r="B1" s="215"/>
      <c r="C1" s="215"/>
      <c r="D1" s="215"/>
      <c r="E1" s="215"/>
      <c r="F1" s="215"/>
      <c r="G1" s="215"/>
      <c r="H1" s="215"/>
      <c r="I1" s="215"/>
      <c r="J1" s="215"/>
    </row>
    <row r="2" spans="1:11" ht="28.5" customHeight="1" x14ac:dyDescent="0.25">
      <c r="A2" s="29"/>
      <c r="B2" s="29"/>
      <c r="C2" s="28"/>
      <c r="D2" s="29"/>
    </row>
    <row r="3" spans="1:11" s="15" customFormat="1" ht="32.25" customHeight="1" x14ac:dyDescent="0.25">
      <c r="A3" s="15" t="s">
        <v>6610</v>
      </c>
      <c r="B3" s="15" t="s">
        <v>7461</v>
      </c>
      <c r="C3" s="195" t="s">
        <v>1922</v>
      </c>
      <c r="D3" s="15" t="s">
        <v>7465</v>
      </c>
      <c r="E3" s="15" t="s">
        <v>1919</v>
      </c>
      <c r="F3" s="15" t="s">
        <v>1918</v>
      </c>
      <c r="G3" s="15" t="s">
        <v>7464</v>
      </c>
      <c r="H3" s="15" t="s">
        <v>1921</v>
      </c>
      <c r="I3" s="15" t="s">
        <v>6387</v>
      </c>
      <c r="J3" s="15" t="s">
        <v>1895</v>
      </c>
      <c r="K3" s="15" t="s">
        <v>6386</v>
      </c>
    </row>
    <row r="4" spans="1:11" x14ac:dyDescent="0.25">
      <c r="A4" t="s">
        <v>6608</v>
      </c>
      <c r="B4" t="s">
        <v>6609</v>
      </c>
      <c r="C4" s="10" t="s">
        <v>101</v>
      </c>
      <c r="D4" t="s">
        <v>106</v>
      </c>
      <c r="E4" t="s">
        <v>103</v>
      </c>
      <c r="F4" t="s">
        <v>102</v>
      </c>
      <c r="G4" t="s">
        <v>104</v>
      </c>
      <c r="H4" t="s">
        <v>105</v>
      </c>
      <c r="I4" t="s">
        <v>3814</v>
      </c>
      <c r="J4" t="s">
        <v>3813</v>
      </c>
      <c r="K4" t="s">
        <v>3812</v>
      </c>
    </row>
    <row r="5" spans="1:11" x14ac:dyDescent="0.25">
      <c r="A5" s="126" t="s">
        <v>9223</v>
      </c>
      <c r="B5" s="126" t="s">
        <v>7463</v>
      </c>
      <c r="C5" s="217" cm="1">
        <f t="array" ref="C5">IF(ROW() &lt; ROW(INDEX(persons[resource_ID],ROWS(persons[resource_ID]))), COUNTIF(INDEX(persons[resource_ID],1):persons[[#This Row],[resource_ID]],persons[[#This Row],[resource_ID]]), "")</f>
        <v>1</v>
      </c>
      <c r="D5" s="127" t="s">
        <v>8829</v>
      </c>
      <c r="E5" s="126" t="s">
        <v>8830</v>
      </c>
      <c r="F5" s="126" t="s">
        <v>8831</v>
      </c>
      <c r="G5" s="126" t="s">
        <v>8832</v>
      </c>
      <c r="H5" s="166"/>
      <c r="I5" s="126"/>
      <c r="J5" s="126"/>
      <c r="K5" s="126"/>
    </row>
    <row r="6" spans="1:11" x14ac:dyDescent="0.25">
      <c r="A6" s="126" t="s">
        <v>9223</v>
      </c>
      <c r="B6" s="126" t="s">
        <v>7463</v>
      </c>
      <c r="C6" s="217" cm="1">
        <f t="array" ref="C6">IF(ROW() &lt; ROW(INDEX(persons[resource_ID],ROWS(persons[resource_ID]))), COUNTIF(INDEX(persons[resource_ID],1):persons[[#This Row],[resource_ID]],persons[[#This Row],[resource_ID]]), "")</f>
        <v>2</v>
      </c>
      <c r="D6" s="127" t="s">
        <v>8829</v>
      </c>
      <c r="E6" s="126" t="s">
        <v>8833</v>
      </c>
      <c r="F6" s="126" t="s">
        <v>8834</v>
      </c>
      <c r="G6" s="126"/>
      <c r="H6" s="166"/>
      <c r="I6" s="175"/>
      <c r="J6" s="126"/>
      <c r="K6" s="126"/>
    </row>
    <row r="7" spans="1:11" x14ac:dyDescent="0.25">
      <c r="A7" s="126" t="s">
        <v>9223</v>
      </c>
      <c r="B7" s="126" t="s">
        <v>7463</v>
      </c>
      <c r="C7" s="217" cm="1">
        <f t="array" ref="C7">IF(ROW() &lt; ROW(INDEX(persons[resource_ID],ROWS(persons[resource_ID]))), COUNTIF(INDEX(persons[resource_ID],1):persons[[#This Row],[resource_ID]],persons[[#This Row],[resource_ID]]), "")</f>
        <v>3</v>
      </c>
      <c r="D7" s="127" t="s">
        <v>8840</v>
      </c>
      <c r="E7" s="126" t="s">
        <v>8830</v>
      </c>
      <c r="F7" s="126" t="s">
        <v>8835</v>
      </c>
      <c r="G7" s="126"/>
      <c r="H7" s="166"/>
      <c r="I7" s="175"/>
      <c r="J7" s="126"/>
      <c r="K7" s="126"/>
    </row>
    <row r="8" spans="1:11" x14ac:dyDescent="0.25">
      <c r="A8" s="126" t="s">
        <v>9223</v>
      </c>
      <c r="B8" s="126" t="s">
        <v>7463</v>
      </c>
      <c r="C8" s="217" cm="1">
        <f t="array" ref="C8">IF(ROW() &lt; ROW(INDEX(persons[resource_ID],ROWS(persons[resource_ID]))), COUNTIF(INDEX(persons[resource_ID],1):persons[[#This Row],[resource_ID]],persons[[#This Row],[resource_ID]]), "")</f>
        <v>4</v>
      </c>
      <c r="D8" s="127" t="s">
        <v>8829</v>
      </c>
      <c r="E8" s="126" t="s">
        <v>8836</v>
      </c>
      <c r="F8" s="126" t="s">
        <v>8837</v>
      </c>
      <c r="G8" s="126"/>
      <c r="H8" s="166"/>
      <c r="I8" s="175"/>
      <c r="J8" s="126"/>
      <c r="K8" s="126"/>
    </row>
    <row r="9" spans="1:11" x14ac:dyDescent="0.25">
      <c r="A9" s="126" t="s">
        <v>9223</v>
      </c>
      <c r="B9" s="126" t="s">
        <v>7463</v>
      </c>
      <c r="C9" s="217" cm="1">
        <f t="array" ref="C9">IF(ROW() &lt; ROW(INDEX(persons[resource_ID],ROWS(persons[resource_ID]))), COUNTIF(INDEX(persons[resource_ID],1):persons[[#This Row],[resource_ID]],persons[[#This Row],[resource_ID]]), "")</f>
        <v>5</v>
      </c>
      <c r="D9" s="127" t="s">
        <v>8841</v>
      </c>
      <c r="E9" s="126" t="s">
        <v>8838</v>
      </c>
      <c r="F9" s="126" t="s">
        <v>8839</v>
      </c>
      <c r="G9" s="126"/>
      <c r="H9" s="166"/>
      <c r="I9" s="175"/>
      <c r="J9" s="126"/>
      <c r="K9" s="126"/>
    </row>
    <row r="10" spans="1:11" x14ac:dyDescent="0.25">
      <c r="A10" s="126" t="s">
        <v>9223</v>
      </c>
      <c r="B10" s="126" t="s">
        <v>7463</v>
      </c>
      <c r="C10" s="217" cm="1">
        <f t="array" ref="C10">IF(ROW() &lt; ROW(INDEX(persons[resource_ID],ROWS(persons[resource_ID]))), COUNTIF(INDEX(persons[resource_ID],1):persons[[#This Row],[resource_ID]],persons[[#This Row],[resource_ID]]), "")</f>
        <v>6</v>
      </c>
      <c r="D10" s="127" t="s">
        <v>8829</v>
      </c>
      <c r="E10" s="126" t="s">
        <v>8775</v>
      </c>
      <c r="F10" s="126" t="s">
        <v>8776</v>
      </c>
      <c r="G10" s="126"/>
      <c r="H10" s="166"/>
      <c r="I10" s="165" t="s">
        <v>8777</v>
      </c>
      <c r="J10" s="126"/>
      <c r="K10" s="126"/>
    </row>
    <row r="11" spans="1:11" x14ac:dyDescent="0.25">
      <c r="A11" s="126" t="s">
        <v>9223</v>
      </c>
      <c r="B11" s="126" t="s">
        <v>7463</v>
      </c>
      <c r="C11" s="217" cm="1">
        <f t="array" ref="C11">IF(ROW() &lt; ROW(INDEX(persons[resource_ID],ROWS(persons[resource_ID]))), COUNTIF(INDEX(persons[resource_ID],1):persons[[#This Row],[resource_ID]],persons[[#This Row],[resource_ID]]), "")</f>
        <v>7</v>
      </c>
      <c r="D11" s="127" t="s">
        <v>8842</v>
      </c>
      <c r="E11" s="126" t="s">
        <v>8775</v>
      </c>
      <c r="F11" s="126" t="s">
        <v>8776</v>
      </c>
      <c r="G11" s="126"/>
      <c r="H11" s="166"/>
      <c r="I11" s="165" t="s">
        <v>8777</v>
      </c>
      <c r="J11" s="126"/>
      <c r="K11" s="126"/>
    </row>
    <row r="12" spans="1:11" x14ac:dyDescent="0.25">
      <c r="A12" s="126" t="s">
        <v>9224</v>
      </c>
      <c r="B12" s="126" t="s">
        <v>7463</v>
      </c>
      <c r="C12" s="217" cm="1">
        <f t="array" ref="C12">IF(ROW() &lt; ROW(INDEX(persons[resource_ID],ROWS(persons[resource_ID]))), COUNTIF(INDEX(persons[resource_ID],1):persons[[#This Row],[resource_ID]],persons[[#This Row],[resource_ID]]), "")</f>
        <v>1</v>
      </c>
      <c r="D12" s="127" t="s">
        <v>8829</v>
      </c>
      <c r="E12" s="126" t="s">
        <v>8830</v>
      </c>
      <c r="F12" s="126" t="s">
        <v>8831</v>
      </c>
      <c r="G12" s="126" t="s">
        <v>8832</v>
      </c>
      <c r="H12" s="166"/>
      <c r="I12" s="126"/>
      <c r="J12" s="126"/>
      <c r="K12" s="126"/>
    </row>
    <row r="13" spans="1:11" x14ac:dyDescent="0.25">
      <c r="A13" s="126" t="s">
        <v>9224</v>
      </c>
      <c r="B13" s="126" t="s">
        <v>7463</v>
      </c>
      <c r="C13" s="217" cm="1">
        <f t="array" ref="C13">IF(ROW() &lt; ROW(INDEX(persons[resource_ID],ROWS(persons[resource_ID]))), COUNTIF(INDEX(persons[resource_ID],1):persons[[#This Row],[resource_ID]],persons[[#This Row],[resource_ID]]), "")</f>
        <v>2</v>
      </c>
      <c r="D13" s="127" t="s">
        <v>8829</v>
      </c>
      <c r="E13" s="126" t="s">
        <v>8833</v>
      </c>
      <c r="F13" s="126" t="s">
        <v>8834</v>
      </c>
      <c r="G13" s="126"/>
      <c r="H13" s="166"/>
      <c r="I13" s="175"/>
      <c r="J13" s="126"/>
      <c r="K13" s="126"/>
    </row>
    <row r="14" spans="1:11" x14ac:dyDescent="0.25">
      <c r="A14" s="126" t="s">
        <v>9224</v>
      </c>
      <c r="B14" s="126" t="s">
        <v>7463</v>
      </c>
      <c r="C14" s="217" cm="1">
        <f t="array" ref="C14">IF(ROW() &lt; ROW(INDEX(persons[resource_ID],ROWS(persons[resource_ID]))), COUNTIF(INDEX(persons[resource_ID],1):persons[[#This Row],[resource_ID]],persons[[#This Row],[resource_ID]]), "")</f>
        <v>3</v>
      </c>
      <c r="D14" s="127" t="s">
        <v>8840</v>
      </c>
      <c r="E14" s="126" t="s">
        <v>8830</v>
      </c>
      <c r="F14" s="126" t="s">
        <v>8835</v>
      </c>
      <c r="G14" s="126"/>
      <c r="H14" s="166"/>
      <c r="I14" s="175"/>
      <c r="J14" s="126"/>
      <c r="K14" s="126"/>
    </row>
    <row r="15" spans="1:11" x14ac:dyDescent="0.25">
      <c r="A15" s="126" t="s">
        <v>9224</v>
      </c>
      <c r="B15" s="126" t="s">
        <v>7463</v>
      </c>
      <c r="C15" s="217" cm="1">
        <f t="array" ref="C15">IF(ROW() &lt; ROW(INDEX(persons[resource_ID],ROWS(persons[resource_ID]))), COUNTIF(INDEX(persons[resource_ID],1):persons[[#This Row],[resource_ID]],persons[[#This Row],[resource_ID]]), "")</f>
        <v>4</v>
      </c>
      <c r="D15" s="127" t="s">
        <v>8829</v>
      </c>
      <c r="E15" s="126" t="s">
        <v>8836</v>
      </c>
      <c r="F15" s="126" t="s">
        <v>8837</v>
      </c>
      <c r="G15" s="126"/>
      <c r="H15" s="166"/>
      <c r="I15" s="175"/>
      <c r="J15" s="126"/>
      <c r="K15" s="126"/>
    </row>
    <row r="16" spans="1:11" x14ac:dyDescent="0.25">
      <c r="A16" s="126" t="s">
        <v>9224</v>
      </c>
      <c r="B16" s="126" t="s">
        <v>7463</v>
      </c>
      <c r="C16" s="217" cm="1">
        <f t="array" ref="C16">IF(ROW() &lt; ROW(INDEX(persons[resource_ID],ROWS(persons[resource_ID]))), COUNTIF(INDEX(persons[resource_ID],1):persons[[#This Row],[resource_ID]],persons[[#This Row],[resource_ID]]), "")</f>
        <v>5</v>
      </c>
      <c r="D16" s="127" t="s">
        <v>8841</v>
      </c>
      <c r="E16" s="126" t="s">
        <v>8838</v>
      </c>
      <c r="F16" s="126" t="s">
        <v>8839</v>
      </c>
      <c r="G16" s="126"/>
      <c r="H16" s="166"/>
      <c r="I16" s="175"/>
      <c r="J16" s="126"/>
      <c r="K16" s="126"/>
    </row>
    <row r="17" spans="1:11" x14ac:dyDescent="0.25">
      <c r="A17" s="126" t="s">
        <v>9224</v>
      </c>
      <c r="B17" s="126" t="s">
        <v>7463</v>
      </c>
      <c r="C17" s="217" cm="1">
        <f t="array" ref="C17">IF(ROW() &lt; ROW(INDEX(persons[resource_ID],ROWS(persons[resource_ID]))), COUNTIF(INDEX(persons[resource_ID],1):persons[[#This Row],[resource_ID]],persons[[#This Row],[resource_ID]]), "")</f>
        <v>6</v>
      </c>
      <c r="D17" s="127" t="s">
        <v>8829</v>
      </c>
      <c r="E17" s="126" t="s">
        <v>8775</v>
      </c>
      <c r="F17" s="126" t="s">
        <v>8776</v>
      </c>
      <c r="G17" s="126"/>
      <c r="H17" s="166"/>
      <c r="I17" s="165" t="s">
        <v>8777</v>
      </c>
      <c r="J17" s="126"/>
      <c r="K17" s="126"/>
    </row>
    <row r="18" spans="1:11" x14ac:dyDescent="0.25">
      <c r="A18" s="126" t="s">
        <v>9224</v>
      </c>
      <c r="B18" s="126" t="s">
        <v>7463</v>
      </c>
      <c r="C18" s="217" cm="1">
        <f t="array" ref="C18">IF(ROW() &lt; ROW(INDEX(persons[resource_ID],ROWS(persons[resource_ID]))), COUNTIF(INDEX(persons[resource_ID],1):persons[[#This Row],[resource_ID]],persons[[#This Row],[resource_ID]]), "")</f>
        <v>7</v>
      </c>
      <c r="D18" s="127" t="s">
        <v>8842</v>
      </c>
      <c r="E18" s="126" t="s">
        <v>8775</v>
      </c>
      <c r="F18" s="126" t="s">
        <v>8776</v>
      </c>
      <c r="G18" s="126"/>
      <c r="H18" s="166"/>
      <c r="I18" s="165" t="s">
        <v>8777</v>
      </c>
      <c r="J18" s="126"/>
      <c r="K18" s="126"/>
    </row>
    <row r="19" spans="1:11" x14ac:dyDescent="0.25">
      <c r="A19" s="126" t="s">
        <v>9236</v>
      </c>
      <c r="B19" s="126" t="s">
        <v>7463</v>
      </c>
      <c r="C19" s="217" cm="1">
        <f t="array" ref="C19">IF(ROW() &lt; ROW(INDEX(persons[resource_ID],ROWS(persons[resource_ID]))), COUNTIF(INDEX(persons[resource_ID],1):persons[[#This Row],[resource_ID]],persons[[#This Row],[resource_ID]]), "")</f>
        <v>1</v>
      </c>
      <c r="D19" s="127" t="s">
        <v>8844</v>
      </c>
      <c r="E19" s="126" t="s">
        <v>8778</v>
      </c>
      <c r="F19" s="126" t="s">
        <v>8779</v>
      </c>
      <c r="G19" s="126" t="s">
        <v>7491</v>
      </c>
      <c r="H19" s="166"/>
      <c r="I19" s="126"/>
      <c r="J19" s="126"/>
      <c r="K19" s="126"/>
    </row>
    <row r="20" spans="1:11" x14ac:dyDescent="0.25">
      <c r="A20" s="126" t="s">
        <v>9236</v>
      </c>
      <c r="B20" s="126" t="s">
        <v>7463</v>
      </c>
      <c r="C20" s="217" cm="1">
        <f t="array" ref="C20">IF(ROW() &lt; ROW(INDEX(persons[resource_ID],ROWS(persons[resource_ID]))), COUNTIF(INDEX(persons[resource_ID],1):persons[[#This Row],[resource_ID]],persons[[#This Row],[resource_ID]]), "")</f>
        <v>2</v>
      </c>
      <c r="D20" s="127" t="s">
        <v>8844</v>
      </c>
      <c r="E20" s="126" t="s">
        <v>8845</v>
      </c>
      <c r="F20" s="126" t="s">
        <v>8846</v>
      </c>
      <c r="G20" s="126" t="s">
        <v>6832</v>
      </c>
      <c r="H20" s="166"/>
      <c r="I20" s="175"/>
      <c r="J20" s="126"/>
      <c r="K20" s="126"/>
    </row>
    <row r="21" spans="1:11" ht="14.1" customHeight="1" x14ac:dyDescent="0.25">
      <c r="A21" s="126" t="s">
        <v>9236</v>
      </c>
      <c r="B21" s="126" t="s">
        <v>7463</v>
      </c>
      <c r="C21" s="217" cm="1">
        <f t="array" ref="C21">IF(ROW() &lt; ROW(INDEX(persons[resource_ID],ROWS(persons[resource_ID]))), COUNTIF(INDEX(persons[resource_ID],1):persons[[#This Row],[resource_ID]],persons[[#This Row],[resource_ID]]), "")</f>
        <v>3</v>
      </c>
      <c r="D21" s="127" t="s">
        <v>8844</v>
      </c>
      <c r="E21" s="126" t="s">
        <v>8847</v>
      </c>
      <c r="F21" s="126" t="s">
        <v>8848</v>
      </c>
      <c r="G21" s="126" t="s">
        <v>7491</v>
      </c>
      <c r="H21" s="126"/>
      <c r="I21" s="175"/>
      <c r="J21" s="126"/>
      <c r="K21" s="126"/>
    </row>
    <row r="22" spans="1:11" x14ac:dyDescent="0.25">
      <c r="A22" s="126" t="s">
        <v>9236</v>
      </c>
      <c r="B22" s="126" t="s">
        <v>7463</v>
      </c>
      <c r="C22" s="217" cm="1">
        <f t="array" ref="C22">IF(ROW() &lt; ROW(INDEX(persons[resource_ID],ROWS(persons[resource_ID]))), COUNTIF(INDEX(persons[resource_ID],1):persons[[#This Row],[resource_ID]],persons[[#This Row],[resource_ID]]), "")</f>
        <v>4</v>
      </c>
      <c r="D22" s="127" t="s">
        <v>8844</v>
      </c>
      <c r="E22" s="126" t="s">
        <v>8570</v>
      </c>
      <c r="F22" s="126" t="s">
        <v>8849</v>
      </c>
      <c r="G22" s="126" t="s">
        <v>8571</v>
      </c>
      <c r="H22" s="166"/>
      <c r="I22" s="175"/>
      <c r="J22" s="126"/>
      <c r="K22" s="126"/>
    </row>
    <row r="23" spans="1:11" x14ac:dyDescent="0.25">
      <c r="A23" s="126" t="s">
        <v>9236</v>
      </c>
      <c r="B23" s="126" t="s">
        <v>7463</v>
      </c>
      <c r="C23" s="217" cm="1">
        <f t="array" ref="C23">IF(ROW() &lt; ROW(INDEX(persons[resource_ID],ROWS(persons[resource_ID]))), COUNTIF(INDEX(persons[resource_ID],1):persons[[#This Row],[resource_ID]],persons[[#This Row],[resource_ID]]), "")</f>
        <v>5</v>
      </c>
      <c r="D23" s="127" t="s">
        <v>8844</v>
      </c>
      <c r="E23" s="126" t="s">
        <v>8850</v>
      </c>
      <c r="F23" s="126" t="s">
        <v>8851</v>
      </c>
      <c r="G23" s="126" t="s">
        <v>8852</v>
      </c>
      <c r="H23" s="166"/>
      <c r="I23" s="165" t="s">
        <v>8780</v>
      </c>
      <c r="J23" s="126"/>
      <c r="K23" s="126"/>
    </row>
    <row r="24" spans="1:11" x14ac:dyDescent="0.25">
      <c r="A24" s="126" t="s">
        <v>9237</v>
      </c>
      <c r="B24" s="126" t="s">
        <v>7463</v>
      </c>
      <c r="C24" s="217" cm="1">
        <f t="array" ref="C24">IF(ROW() &lt; ROW(INDEX(persons[resource_ID],ROWS(persons[resource_ID]))), COUNTIF(INDEX(persons[resource_ID],1):persons[[#This Row],[resource_ID]],persons[[#This Row],[resource_ID]]), "")</f>
        <v>1</v>
      </c>
      <c r="D24" s="127" t="s">
        <v>8844</v>
      </c>
      <c r="E24" s="126" t="s">
        <v>8778</v>
      </c>
      <c r="F24" s="126" t="s">
        <v>8779</v>
      </c>
      <c r="G24" s="126" t="s">
        <v>7491</v>
      </c>
      <c r="H24" s="166"/>
      <c r="I24" s="126"/>
      <c r="J24" s="126"/>
      <c r="K24" s="126"/>
    </row>
    <row r="25" spans="1:11" x14ac:dyDescent="0.25">
      <c r="A25" s="126" t="s">
        <v>9237</v>
      </c>
      <c r="B25" s="126" t="s">
        <v>7463</v>
      </c>
      <c r="C25" s="217" cm="1">
        <f t="array" ref="C25">IF(ROW() &lt; ROW(INDEX(persons[resource_ID],ROWS(persons[resource_ID]))), COUNTIF(INDEX(persons[resource_ID],1):persons[[#This Row],[resource_ID]],persons[[#This Row],[resource_ID]]), "")</f>
        <v>2</v>
      </c>
      <c r="D25" s="127" t="s">
        <v>8844</v>
      </c>
      <c r="E25" s="126" t="s">
        <v>8845</v>
      </c>
      <c r="F25" s="126" t="s">
        <v>8846</v>
      </c>
      <c r="G25" s="126" t="s">
        <v>6832</v>
      </c>
      <c r="H25" s="166"/>
      <c r="I25" s="175"/>
      <c r="J25" s="126"/>
      <c r="K25" s="126"/>
    </row>
    <row r="26" spans="1:11" x14ac:dyDescent="0.25">
      <c r="A26" s="126" t="s">
        <v>9237</v>
      </c>
      <c r="B26" s="126" t="s">
        <v>7463</v>
      </c>
      <c r="C26" s="217" cm="1">
        <f t="array" ref="C26">IF(ROW() &lt; ROW(INDEX(persons[resource_ID],ROWS(persons[resource_ID]))), COUNTIF(INDEX(persons[resource_ID],1):persons[[#This Row],[resource_ID]],persons[[#This Row],[resource_ID]]), "")</f>
        <v>3</v>
      </c>
      <c r="D26" s="127" t="s">
        <v>8844</v>
      </c>
      <c r="E26" s="126" t="s">
        <v>8847</v>
      </c>
      <c r="F26" s="126" t="s">
        <v>8848</v>
      </c>
      <c r="G26" s="126" t="s">
        <v>7491</v>
      </c>
      <c r="H26" s="126"/>
      <c r="I26" s="175"/>
      <c r="J26" s="126"/>
      <c r="K26" s="126"/>
    </row>
    <row r="27" spans="1:11" x14ac:dyDescent="0.25">
      <c r="A27" s="126" t="s">
        <v>9237</v>
      </c>
      <c r="B27" s="126" t="s">
        <v>7463</v>
      </c>
      <c r="C27" s="217" cm="1">
        <f t="array" ref="C27">IF(ROW() &lt; ROW(INDEX(persons[resource_ID],ROWS(persons[resource_ID]))), COUNTIF(INDEX(persons[resource_ID],1):persons[[#This Row],[resource_ID]],persons[[#This Row],[resource_ID]]), "")</f>
        <v>4</v>
      </c>
      <c r="D27" s="127" t="s">
        <v>8844</v>
      </c>
      <c r="E27" s="126" t="s">
        <v>8570</v>
      </c>
      <c r="F27" s="126" t="s">
        <v>8849</v>
      </c>
      <c r="G27" s="126" t="s">
        <v>8571</v>
      </c>
      <c r="H27" s="166"/>
      <c r="I27" s="175"/>
      <c r="J27" s="126"/>
      <c r="K27" s="126"/>
    </row>
    <row r="28" spans="1:11" x14ac:dyDescent="0.25">
      <c r="A28" s="126" t="s">
        <v>9237</v>
      </c>
      <c r="B28" s="126" t="s">
        <v>7463</v>
      </c>
      <c r="C28" s="217" cm="1">
        <f t="array" ref="C28">IF(ROW() &lt; ROW(INDEX(persons[resource_ID],ROWS(persons[resource_ID]))), COUNTIF(INDEX(persons[resource_ID],1):persons[[#This Row],[resource_ID]],persons[[#This Row],[resource_ID]]), "")</f>
        <v>5</v>
      </c>
      <c r="D28" s="127" t="s">
        <v>8844</v>
      </c>
      <c r="E28" s="126" t="s">
        <v>8850</v>
      </c>
      <c r="F28" s="126" t="s">
        <v>8851</v>
      </c>
      <c r="G28" s="126" t="s">
        <v>8852</v>
      </c>
      <c r="H28" s="166"/>
      <c r="I28" s="165" t="s">
        <v>8780</v>
      </c>
      <c r="J28" s="126"/>
      <c r="K28" s="126"/>
    </row>
    <row r="29" spans="1:11" x14ac:dyDescent="0.25">
      <c r="A29" s="126" t="s">
        <v>9243</v>
      </c>
      <c r="B29" s="126" t="s">
        <v>7463</v>
      </c>
      <c r="C29" s="217" cm="1">
        <f t="array" ref="C29">IF(ROW() &lt; ROW(INDEX(persons[resource_ID],ROWS(persons[resource_ID]))), COUNTIF(INDEX(persons[resource_ID],1):persons[[#This Row],[resource_ID]],persons[[#This Row],[resource_ID]]), "")</f>
        <v>1</v>
      </c>
      <c r="D29" s="127" t="s">
        <v>8861</v>
      </c>
      <c r="E29" s="126" t="s">
        <v>8857</v>
      </c>
      <c r="F29" s="126" t="s">
        <v>8858</v>
      </c>
      <c r="G29" s="126" t="s">
        <v>8859</v>
      </c>
      <c r="H29" s="126"/>
      <c r="I29" s="126"/>
      <c r="J29" s="126"/>
      <c r="K29" s="126"/>
    </row>
    <row r="30" spans="1:11" x14ac:dyDescent="0.25">
      <c r="A30" s="126" t="s">
        <v>9243</v>
      </c>
      <c r="B30" s="126" t="s">
        <v>7463</v>
      </c>
      <c r="C30" s="217" cm="1">
        <f t="array" ref="C30">IF(ROW() &lt; ROW(INDEX(persons[resource_ID],ROWS(persons[resource_ID]))), COUNTIF(INDEX(persons[resource_ID],1):persons[[#This Row],[resource_ID]],persons[[#This Row],[resource_ID]]), "")</f>
        <v>2</v>
      </c>
      <c r="D30" s="127" t="s">
        <v>8860</v>
      </c>
      <c r="E30" s="126" t="s">
        <v>8857</v>
      </c>
      <c r="F30" s="126" t="s">
        <v>8858</v>
      </c>
      <c r="G30" s="126" t="s">
        <v>8859</v>
      </c>
      <c r="H30" s="166"/>
      <c r="I30" s="126"/>
      <c r="J30" s="126"/>
      <c r="K30" s="126"/>
    </row>
    <row r="31" spans="1:11" x14ac:dyDescent="0.25">
      <c r="A31" s="126" t="s">
        <v>9243</v>
      </c>
      <c r="B31" s="126" t="s">
        <v>7463</v>
      </c>
      <c r="C31" s="217" cm="1">
        <f t="array" ref="C31">IF(ROW() &lt; ROW(INDEX(persons[resource_ID],ROWS(persons[resource_ID]))), COUNTIF(INDEX(persons[resource_ID],1):persons[[#This Row],[resource_ID]],persons[[#This Row],[resource_ID]]), "")</f>
        <v>3</v>
      </c>
      <c r="D31" s="127" t="s">
        <v>8861</v>
      </c>
      <c r="E31" s="126" t="s">
        <v>8862</v>
      </c>
      <c r="F31" s="126" t="s">
        <v>8863</v>
      </c>
      <c r="G31" s="126" t="s">
        <v>8864</v>
      </c>
      <c r="H31" s="166"/>
      <c r="I31" s="126"/>
      <c r="J31" s="126"/>
      <c r="K31" s="126"/>
    </row>
    <row r="32" spans="1:11" x14ac:dyDescent="0.25">
      <c r="A32" s="126" t="s">
        <v>9243</v>
      </c>
      <c r="B32" s="126" t="s">
        <v>7463</v>
      </c>
      <c r="C32" s="217" cm="1">
        <f t="array" ref="C32">IF(ROW() &lt; ROW(INDEX(persons[resource_ID],ROWS(persons[resource_ID]))), COUNTIF(INDEX(persons[resource_ID],1):persons[[#This Row],[resource_ID]],persons[[#This Row],[resource_ID]]), "")</f>
        <v>4</v>
      </c>
      <c r="D32" s="127" t="s">
        <v>8860</v>
      </c>
      <c r="E32" s="126" t="s">
        <v>8862</v>
      </c>
      <c r="F32" s="126" t="s">
        <v>8863</v>
      </c>
      <c r="G32" s="126" t="s">
        <v>8864</v>
      </c>
      <c r="H32" s="166"/>
      <c r="I32" s="126"/>
      <c r="J32" s="126"/>
      <c r="K32" s="126"/>
    </row>
    <row r="33" spans="1:11" x14ac:dyDescent="0.25">
      <c r="A33" s="126" t="s">
        <v>9243</v>
      </c>
      <c r="B33" s="126" t="s">
        <v>7463</v>
      </c>
      <c r="C33" s="217" cm="1">
        <f t="array" ref="C33">IF(ROW() &lt; ROW(INDEX(persons[resource_ID],ROWS(persons[resource_ID]))), COUNTIF(INDEX(persons[resource_ID],1):persons[[#This Row],[resource_ID]],persons[[#This Row],[resource_ID]]), "")</f>
        <v>5</v>
      </c>
      <c r="D33" s="127" t="s">
        <v>8865</v>
      </c>
      <c r="E33" s="126" t="s">
        <v>8866</v>
      </c>
      <c r="F33" s="126" t="s">
        <v>8867</v>
      </c>
      <c r="G33" s="126" t="s">
        <v>8868</v>
      </c>
      <c r="H33" s="166"/>
      <c r="I33" s="126"/>
      <c r="J33" s="126"/>
      <c r="K33" s="126"/>
    </row>
    <row r="34" spans="1:11" x14ac:dyDescent="0.25">
      <c r="A34" s="126" t="s">
        <v>9243</v>
      </c>
      <c r="B34" s="126" t="s">
        <v>7463</v>
      </c>
      <c r="C34" s="217" cm="1">
        <f t="array" ref="C34">IF(ROW() &lt; ROW(INDEX(persons[resource_ID],ROWS(persons[resource_ID]))), COUNTIF(INDEX(persons[resource_ID],1):persons[[#This Row],[resource_ID]],persons[[#This Row],[resource_ID]]), "")</f>
        <v>6</v>
      </c>
      <c r="D34" s="127" t="s">
        <v>8860</v>
      </c>
      <c r="E34" s="126" t="s">
        <v>8781</v>
      </c>
      <c r="F34" s="126" t="s">
        <v>8782</v>
      </c>
      <c r="G34" s="126" t="s">
        <v>8783</v>
      </c>
      <c r="H34" s="166"/>
      <c r="I34" s="126" t="s">
        <v>8784</v>
      </c>
      <c r="J34" s="126"/>
      <c r="K34" s="126"/>
    </row>
    <row r="35" spans="1:11" x14ac:dyDescent="0.25">
      <c r="A35" s="126" t="s">
        <v>9244</v>
      </c>
      <c r="B35" s="126" t="s">
        <v>7463</v>
      </c>
      <c r="C35" s="217" cm="1">
        <f t="array" ref="C35">IF(ROW() &lt; ROW(INDEX(persons[resource_ID],ROWS(persons[resource_ID]))), COUNTIF(INDEX(persons[resource_ID],1):persons[[#This Row],[resource_ID]],persons[[#This Row],[resource_ID]]), "")</f>
        <v>1</v>
      </c>
      <c r="D35" s="127" t="s">
        <v>8861</v>
      </c>
      <c r="E35" s="126" t="s">
        <v>8857</v>
      </c>
      <c r="F35" s="126" t="s">
        <v>8858</v>
      </c>
      <c r="G35" s="126" t="s">
        <v>8859</v>
      </c>
      <c r="H35" s="126"/>
      <c r="I35" s="126"/>
      <c r="J35" s="126"/>
      <c r="K35" s="126"/>
    </row>
    <row r="36" spans="1:11" x14ac:dyDescent="0.25">
      <c r="A36" s="126" t="s">
        <v>9244</v>
      </c>
      <c r="B36" s="126" t="s">
        <v>7463</v>
      </c>
      <c r="C36" s="217" cm="1">
        <f t="array" ref="C36">IF(ROW() &lt; ROW(INDEX(persons[resource_ID],ROWS(persons[resource_ID]))), COUNTIF(INDEX(persons[resource_ID],1):persons[[#This Row],[resource_ID]],persons[[#This Row],[resource_ID]]), "")</f>
        <v>2</v>
      </c>
      <c r="D36" s="127" t="s">
        <v>8860</v>
      </c>
      <c r="E36" s="126" t="s">
        <v>8857</v>
      </c>
      <c r="F36" s="126" t="s">
        <v>8858</v>
      </c>
      <c r="G36" s="126" t="s">
        <v>8859</v>
      </c>
      <c r="H36" s="166"/>
      <c r="I36" s="126"/>
      <c r="J36" s="126"/>
      <c r="K36" s="126"/>
    </row>
    <row r="37" spans="1:11" x14ac:dyDescent="0.25">
      <c r="A37" s="126" t="s">
        <v>9244</v>
      </c>
      <c r="B37" s="126" t="s">
        <v>7463</v>
      </c>
      <c r="C37" s="217" cm="1">
        <f t="array" ref="C37">IF(ROW() &lt; ROW(INDEX(persons[resource_ID],ROWS(persons[resource_ID]))), COUNTIF(INDEX(persons[resource_ID],1):persons[[#This Row],[resource_ID]],persons[[#This Row],[resource_ID]]), "")</f>
        <v>3</v>
      </c>
      <c r="D37" s="127" t="s">
        <v>8861</v>
      </c>
      <c r="E37" s="126" t="s">
        <v>8862</v>
      </c>
      <c r="F37" s="126" t="s">
        <v>8863</v>
      </c>
      <c r="G37" s="126" t="s">
        <v>8864</v>
      </c>
      <c r="H37" s="166"/>
      <c r="I37" s="126"/>
      <c r="J37" s="126"/>
      <c r="K37" s="126"/>
    </row>
    <row r="38" spans="1:11" x14ac:dyDescent="0.25">
      <c r="A38" s="126" t="s">
        <v>9244</v>
      </c>
      <c r="B38" s="126" t="s">
        <v>7463</v>
      </c>
      <c r="C38" s="217" cm="1">
        <f t="array" ref="C38">IF(ROW() &lt; ROW(INDEX(persons[resource_ID],ROWS(persons[resource_ID]))), COUNTIF(INDEX(persons[resource_ID],1):persons[[#This Row],[resource_ID]],persons[[#This Row],[resource_ID]]), "")</f>
        <v>4</v>
      </c>
      <c r="D38" s="127" t="s">
        <v>8860</v>
      </c>
      <c r="E38" s="126" t="s">
        <v>8862</v>
      </c>
      <c r="F38" s="126" t="s">
        <v>8863</v>
      </c>
      <c r="G38" s="126" t="s">
        <v>8864</v>
      </c>
      <c r="H38" s="166"/>
      <c r="I38" s="126"/>
      <c r="J38" s="126"/>
      <c r="K38" s="126"/>
    </row>
    <row r="39" spans="1:11" x14ac:dyDescent="0.25">
      <c r="A39" s="126" t="s">
        <v>9244</v>
      </c>
      <c r="B39" s="126" t="s">
        <v>7463</v>
      </c>
      <c r="C39" s="217" cm="1">
        <f t="array" ref="C39">IF(ROW() &lt; ROW(INDEX(persons[resource_ID],ROWS(persons[resource_ID]))), COUNTIF(INDEX(persons[resource_ID],1):persons[[#This Row],[resource_ID]],persons[[#This Row],[resource_ID]]), "")</f>
        <v>5</v>
      </c>
      <c r="D39" s="127" t="s">
        <v>8865</v>
      </c>
      <c r="E39" s="126" t="s">
        <v>8866</v>
      </c>
      <c r="F39" s="126" t="s">
        <v>8867</v>
      </c>
      <c r="G39" s="126" t="s">
        <v>8868</v>
      </c>
      <c r="H39" s="166"/>
      <c r="I39" s="126"/>
      <c r="J39" s="126"/>
      <c r="K39" s="126"/>
    </row>
    <row r="40" spans="1:11" x14ac:dyDescent="0.25">
      <c r="A40" s="126" t="s">
        <v>9244</v>
      </c>
      <c r="B40" s="126" t="s">
        <v>7463</v>
      </c>
      <c r="C40" s="217" cm="1">
        <f t="array" ref="C40">IF(ROW() &lt; ROW(INDEX(persons[resource_ID],ROWS(persons[resource_ID]))), COUNTIF(INDEX(persons[resource_ID],1):persons[[#This Row],[resource_ID]],persons[[#This Row],[resource_ID]]), "")</f>
        <v>6</v>
      </c>
      <c r="D40" s="127" t="s">
        <v>8860</v>
      </c>
      <c r="E40" s="126" t="s">
        <v>8781</v>
      </c>
      <c r="F40" s="126" t="s">
        <v>8782</v>
      </c>
      <c r="G40" s="126" t="s">
        <v>8783</v>
      </c>
      <c r="H40" s="166"/>
      <c r="I40" s="126" t="s">
        <v>8784</v>
      </c>
      <c r="J40" s="126"/>
      <c r="K40" s="126"/>
    </row>
    <row r="41" spans="1:11" x14ac:dyDescent="0.25">
      <c r="A41" s="126" t="s">
        <v>9246</v>
      </c>
      <c r="B41" s="126" t="s">
        <v>7463</v>
      </c>
      <c r="C41" s="217" cm="1">
        <f t="array" ref="C41">IF(ROW() &lt; ROW(INDEX(persons[resource_ID],ROWS(persons[resource_ID]))), COUNTIF(INDEX(persons[resource_ID],1):persons[[#This Row],[resource_ID]],persons[[#This Row],[resource_ID]]), "")</f>
        <v>1</v>
      </c>
      <c r="D41" s="127"/>
      <c r="E41" s="126" t="s">
        <v>8857</v>
      </c>
      <c r="F41" s="126" t="s">
        <v>8858</v>
      </c>
      <c r="G41" s="126" t="s">
        <v>8859</v>
      </c>
      <c r="H41" s="126"/>
      <c r="I41" s="126"/>
      <c r="J41" s="126"/>
      <c r="K41" s="126"/>
    </row>
    <row r="42" spans="1:11" x14ac:dyDescent="0.25">
      <c r="A42" s="126" t="s">
        <v>9246</v>
      </c>
      <c r="B42" s="126" t="s">
        <v>7463</v>
      </c>
      <c r="C42" s="217" cm="1">
        <f t="array" ref="C42">IF(ROW() &lt; ROW(INDEX(persons[resource_ID],ROWS(persons[resource_ID]))), COUNTIF(INDEX(persons[resource_ID],1):persons[[#This Row],[resource_ID]],persons[[#This Row],[resource_ID]]), "")</f>
        <v>2</v>
      </c>
      <c r="D42" s="127"/>
      <c r="E42" s="126" t="s">
        <v>8857</v>
      </c>
      <c r="F42" s="126" t="s">
        <v>8858</v>
      </c>
      <c r="G42" s="126" t="s">
        <v>8859</v>
      </c>
      <c r="H42" s="166"/>
      <c r="I42" s="126"/>
      <c r="J42" s="126"/>
      <c r="K42" s="126"/>
    </row>
    <row r="43" spans="1:11" x14ac:dyDescent="0.25">
      <c r="A43" s="126" t="s">
        <v>9246</v>
      </c>
      <c r="B43" s="126" t="s">
        <v>7463</v>
      </c>
      <c r="C43" s="217" cm="1">
        <f t="array" ref="C43">IF(ROW() &lt; ROW(INDEX(persons[resource_ID],ROWS(persons[resource_ID]))), COUNTIF(INDEX(persons[resource_ID],1):persons[[#This Row],[resource_ID]],persons[[#This Row],[resource_ID]]), "")</f>
        <v>3</v>
      </c>
      <c r="D43" s="127"/>
      <c r="E43" s="126" t="s">
        <v>8862</v>
      </c>
      <c r="F43" s="126" t="s">
        <v>8863</v>
      </c>
      <c r="G43" s="126" t="s">
        <v>8864</v>
      </c>
      <c r="H43" s="166"/>
      <c r="I43" s="126"/>
      <c r="J43" s="126"/>
      <c r="K43" s="126"/>
    </row>
    <row r="44" spans="1:11" x14ac:dyDescent="0.25">
      <c r="A44" s="126" t="s">
        <v>9246</v>
      </c>
      <c r="B44" s="126" t="s">
        <v>7463</v>
      </c>
      <c r="C44" s="217" cm="1">
        <f t="array" ref="C44">IF(ROW() &lt; ROW(INDEX(persons[resource_ID],ROWS(persons[resource_ID]))), COUNTIF(INDEX(persons[resource_ID],1):persons[[#This Row],[resource_ID]],persons[[#This Row],[resource_ID]]), "")</f>
        <v>4</v>
      </c>
      <c r="D44" s="127"/>
      <c r="E44" s="126" t="s">
        <v>8862</v>
      </c>
      <c r="F44" s="126" t="s">
        <v>8863</v>
      </c>
      <c r="G44" s="126" t="s">
        <v>8864</v>
      </c>
      <c r="H44" s="166"/>
      <c r="I44" s="126"/>
      <c r="J44" s="126"/>
      <c r="K44" s="126"/>
    </row>
    <row r="45" spans="1:11" x14ac:dyDescent="0.25">
      <c r="A45" s="126" t="s">
        <v>9246</v>
      </c>
      <c r="B45" s="126" t="s">
        <v>7463</v>
      </c>
      <c r="C45" s="217" cm="1">
        <f t="array" ref="C45">IF(ROW() &lt; ROW(INDEX(persons[resource_ID],ROWS(persons[resource_ID]))), COUNTIF(INDEX(persons[resource_ID],1):persons[[#This Row],[resource_ID]],persons[[#This Row],[resource_ID]]), "")</f>
        <v>5</v>
      </c>
      <c r="D45" s="127"/>
      <c r="E45" s="126" t="s">
        <v>8866</v>
      </c>
      <c r="F45" s="126" t="s">
        <v>8867</v>
      </c>
      <c r="G45" s="126" t="s">
        <v>8868</v>
      </c>
      <c r="H45" s="166"/>
      <c r="I45" s="126"/>
      <c r="J45" s="126"/>
      <c r="K45" s="126"/>
    </row>
    <row r="46" spans="1:11" x14ac:dyDescent="0.25">
      <c r="A46" s="126" t="s">
        <v>9246</v>
      </c>
      <c r="B46" s="126" t="s">
        <v>7463</v>
      </c>
      <c r="C46" s="217" cm="1">
        <f t="array" ref="C46">IF(ROW() &lt; ROW(INDEX(persons[resource_ID],ROWS(persons[resource_ID]))), COUNTIF(INDEX(persons[resource_ID],1):persons[[#This Row],[resource_ID]],persons[[#This Row],[resource_ID]]), "")</f>
        <v>6</v>
      </c>
      <c r="D46" s="127"/>
      <c r="E46" s="126" t="s">
        <v>8781</v>
      </c>
      <c r="F46" s="126" t="s">
        <v>8782</v>
      </c>
      <c r="G46" s="126" t="s">
        <v>8783</v>
      </c>
      <c r="H46" s="166"/>
      <c r="I46" s="126" t="s">
        <v>8784</v>
      </c>
      <c r="J46" s="126"/>
      <c r="K46" s="126"/>
    </row>
    <row r="47" spans="1:11" x14ac:dyDescent="0.25">
      <c r="A47" s="126" t="s">
        <v>9268</v>
      </c>
      <c r="B47" s="126" t="s">
        <v>7463</v>
      </c>
      <c r="C47" s="217" cm="1">
        <f t="array" ref="C47">IF(ROW() &lt; ROW(INDEX(persons[resource_ID],ROWS(persons[resource_ID]))), COUNTIF(INDEX(persons[resource_ID],1):persons[[#This Row],[resource_ID]],persons[[#This Row],[resource_ID]]), "")</f>
        <v>1</v>
      </c>
      <c r="D47" s="127" t="s">
        <v>8774</v>
      </c>
      <c r="E47" s="126" t="s">
        <v>8785</v>
      </c>
      <c r="F47" s="126" t="s">
        <v>8786</v>
      </c>
      <c r="G47" s="126"/>
      <c r="H47" s="166"/>
      <c r="I47" s="165" t="s">
        <v>8787</v>
      </c>
      <c r="J47" s="126"/>
      <c r="K47" s="126"/>
    </row>
    <row r="48" spans="1:11" x14ac:dyDescent="0.25">
      <c r="A48" s="126" t="s">
        <v>9268</v>
      </c>
      <c r="B48" s="126" t="s">
        <v>7463</v>
      </c>
      <c r="C48" s="217" cm="1">
        <f t="array" ref="C48">IF(ROW() &lt; ROW(INDEX(persons[resource_ID],ROWS(persons[resource_ID]))), COUNTIF(INDEX(persons[resource_ID],1):persons[[#This Row],[resource_ID]],persons[[#This Row],[resource_ID]]), "")</f>
        <v>2</v>
      </c>
      <c r="D48" s="127" t="s">
        <v>8774</v>
      </c>
      <c r="E48" s="126" t="s">
        <v>8870</v>
      </c>
      <c r="F48" s="126" t="s">
        <v>8871</v>
      </c>
      <c r="G48" s="126" t="s">
        <v>8872</v>
      </c>
      <c r="H48" s="166"/>
      <c r="I48" s="175" t="s">
        <v>8900</v>
      </c>
      <c r="J48" s="126"/>
      <c r="K48" s="126"/>
    </row>
    <row r="49" spans="1:11" x14ac:dyDescent="0.25">
      <c r="A49" s="126" t="s">
        <v>9268</v>
      </c>
      <c r="B49" s="126" t="s">
        <v>7463</v>
      </c>
      <c r="C49" s="217" cm="1">
        <f t="array" ref="C49">IF(ROW() &lt; ROW(INDEX(persons[resource_ID],ROWS(persons[resource_ID]))), COUNTIF(INDEX(persons[resource_ID],1):persons[[#This Row],[resource_ID]],persons[[#This Row],[resource_ID]]), "")</f>
        <v>3</v>
      </c>
      <c r="D49" s="127" t="s">
        <v>8774</v>
      </c>
      <c r="E49" s="126" t="s">
        <v>8873</v>
      </c>
      <c r="F49" s="126" t="s">
        <v>8874</v>
      </c>
      <c r="G49" s="126"/>
      <c r="H49" s="166"/>
      <c r="I49" s="175" t="s">
        <v>8901</v>
      </c>
      <c r="J49" s="126"/>
      <c r="K49" s="126"/>
    </row>
    <row r="50" spans="1:11" x14ac:dyDescent="0.25">
      <c r="A50" s="126" t="s">
        <v>9268</v>
      </c>
      <c r="B50" s="126" t="s">
        <v>7463</v>
      </c>
      <c r="C50" s="217" cm="1">
        <f t="array" ref="C50">IF(ROW() &lt; ROW(INDEX(persons[resource_ID],ROWS(persons[resource_ID]))), COUNTIF(INDEX(persons[resource_ID],1):persons[[#This Row],[resource_ID]],persons[[#This Row],[resource_ID]]), "")</f>
        <v>4</v>
      </c>
      <c r="D50" s="127" t="s">
        <v>8774</v>
      </c>
      <c r="E50" s="126" t="s">
        <v>8875</v>
      </c>
      <c r="F50" s="126" t="s">
        <v>8876</v>
      </c>
      <c r="G50" s="126"/>
      <c r="H50" s="166"/>
      <c r="I50" s="175" t="s">
        <v>8902</v>
      </c>
      <c r="J50" s="126"/>
      <c r="K50" s="126"/>
    </row>
    <row r="51" spans="1:11" x14ac:dyDescent="0.25">
      <c r="A51" s="126" t="s">
        <v>9268</v>
      </c>
      <c r="B51" s="126" t="s">
        <v>7463</v>
      </c>
      <c r="C51" s="217" cm="1">
        <f t="array" ref="C51">IF(ROW() &lt; ROW(INDEX(persons[resource_ID],ROWS(persons[resource_ID]))), COUNTIF(INDEX(persons[resource_ID],1):persons[[#This Row],[resource_ID]],persons[[#This Row],[resource_ID]]), "")</f>
        <v>5</v>
      </c>
      <c r="D51" s="127" t="s">
        <v>8774</v>
      </c>
      <c r="E51" s="126" t="s">
        <v>8877</v>
      </c>
      <c r="F51" s="126" t="s">
        <v>8878</v>
      </c>
      <c r="G51" s="126"/>
      <c r="H51" s="166"/>
      <c r="I51" s="175" t="s">
        <v>8903</v>
      </c>
      <c r="J51" s="126"/>
      <c r="K51" s="126"/>
    </row>
    <row r="52" spans="1:11" x14ac:dyDescent="0.25">
      <c r="A52" s="126" t="s">
        <v>9269</v>
      </c>
      <c r="B52" s="126" t="s">
        <v>7463</v>
      </c>
      <c r="C52" s="217" cm="1">
        <f t="array" ref="C52">IF(ROW() &lt; ROW(INDEX(persons[resource_ID],ROWS(persons[resource_ID]))), COUNTIF(INDEX(persons[resource_ID],1):persons[[#This Row],[resource_ID]],persons[[#This Row],[resource_ID]]), "")</f>
        <v>1</v>
      </c>
      <c r="D52" s="127" t="s">
        <v>8774</v>
      </c>
      <c r="E52" s="126" t="s">
        <v>8785</v>
      </c>
      <c r="F52" s="126" t="s">
        <v>8786</v>
      </c>
      <c r="G52" s="126"/>
      <c r="H52" s="166"/>
      <c r="I52" s="165" t="s">
        <v>8787</v>
      </c>
      <c r="J52" s="126"/>
      <c r="K52" s="126"/>
    </row>
    <row r="53" spans="1:11" x14ac:dyDescent="0.25">
      <c r="A53" s="126" t="s">
        <v>9269</v>
      </c>
      <c r="B53" s="126" t="s">
        <v>7463</v>
      </c>
      <c r="C53" s="217" cm="1">
        <f t="array" ref="C53">IF(ROW() &lt; ROW(INDEX(persons[resource_ID],ROWS(persons[resource_ID]))), COUNTIF(INDEX(persons[resource_ID],1):persons[[#This Row],[resource_ID]],persons[[#This Row],[resource_ID]]), "")</f>
        <v>2</v>
      </c>
      <c r="D53" s="127" t="s">
        <v>8774</v>
      </c>
      <c r="E53" s="126" t="s">
        <v>8870</v>
      </c>
      <c r="F53" s="126" t="s">
        <v>8871</v>
      </c>
      <c r="G53" s="126" t="s">
        <v>8872</v>
      </c>
      <c r="H53" s="166"/>
      <c r="I53" s="175" t="s">
        <v>8900</v>
      </c>
      <c r="J53" s="126"/>
      <c r="K53" s="126"/>
    </row>
    <row r="54" spans="1:11" x14ac:dyDescent="0.25">
      <c r="A54" s="126" t="s">
        <v>9269</v>
      </c>
      <c r="B54" s="126" t="s">
        <v>7463</v>
      </c>
      <c r="C54" s="217" cm="1">
        <f t="array" ref="C54">IF(ROW() &lt; ROW(INDEX(persons[resource_ID],ROWS(persons[resource_ID]))), COUNTIF(INDEX(persons[resource_ID],1):persons[[#This Row],[resource_ID]],persons[[#This Row],[resource_ID]]), "")</f>
        <v>3</v>
      </c>
      <c r="D54" s="127" t="s">
        <v>8774</v>
      </c>
      <c r="E54" s="126" t="s">
        <v>8873</v>
      </c>
      <c r="F54" s="126" t="s">
        <v>8874</v>
      </c>
      <c r="G54" s="126"/>
      <c r="H54" s="166"/>
      <c r="I54" s="175" t="s">
        <v>8901</v>
      </c>
      <c r="J54" s="126"/>
      <c r="K54" s="126"/>
    </row>
    <row r="55" spans="1:11" x14ac:dyDescent="0.25">
      <c r="A55" s="126" t="s">
        <v>9269</v>
      </c>
      <c r="B55" s="126" t="s">
        <v>7463</v>
      </c>
      <c r="C55" s="217" cm="1">
        <f t="array" ref="C55">IF(ROW() &lt; ROW(INDEX(persons[resource_ID],ROWS(persons[resource_ID]))), COUNTIF(INDEX(persons[resource_ID],1):persons[[#This Row],[resource_ID]],persons[[#This Row],[resource_ID]]), "")</f>
        <v>4</v>
      </c>
      <c r="D55" s="127" t="s">
        <v>8774</v>
      </c>
      <c r="E55" s="126" t="s">
        <v>8875</v>
      </c>
      <c r="F55" s="126" t="s">
        <v>8876</v>
      </c>
      <c r="G55" s="126"/>
      <c r="H55" s="166"/>
      <c r="I55" s="175" t="s">
        <v>8902</v>
      </c>
      <c r="J55" s="126"/>
      <c r="K55" s="126"/>
    </row>
    <row r="56" spans="1:11" x14ac:dyDescent="0.25">
      <c r="A56" s="126" t="s">
        <v>9269</v>
      </c>
      <c r="B56" s="126" t="s">
        <v>7463</v>
      </c>
      <c r="C56" s="217" cm="1">
        <f t="array" ref="C56">IF(ROW() &lt; ROW(INDEX(persons[resource_ID],ROWS(persons[resource_ID]))), COUNTIF(INDEX(persons[resource_ID],1):persons[[#This Row],[resource_ID]],persons[[#This Row],[resource_ID]]), "")</f>
        <v>5</v>
      </c>
      <c r="D56" s="127" t="s">
        <v>8774</v>
      </c>
      <c r="E56" s="126" t="s">
        <v>8877</v>
      </c>
      <c r="F56" s="126" t="s">
        <v>8878</v>
      </c>
      <c r="G56" s="126"/>
      <c r="H56" s="166"/>
      <c r="I56" s="175" t="s">
        <v>8903</v>
      </c>
      <c r="J56" s="126"/>
      <c r="K56" s="126"/>
    </row>
    <row r="57" spans="1:11" x14ac:dyDescent="0.25">
      <c r="A57" s="126" t="s">
        <v>9270</v>
      </c>
      <c r="B57" s="126" t="s">
        <v>7463</v>
      </c>
      <c r="C57" s="217" cm="1">
        <f t="array" ref="C57">IF(ROW() &lt; ROW(INDEX(persons[resource_ID],ROWS(persons[resource_ID]))), COUNTIF(INDEX(persons[resource_ID],1):persons[[#This Row],[resource_ID]],persons[[#This Row],[resource_ID]]), "")</f>
        <v>1</v>
      </c>
      <c r="D57" s="127" t="s">
        <v>8774</v>
      </c>
      <c r="E57" s="126" t="s">
        <v>8785</v>
      </c>
      <c r="F57" s="126" t="s">
        <v>8786</v>
      </c>
      <c r="G57" s="126"/>
      <c r="H57" s="166"/>
      <c r="I57" s="165" t="s">
        <v>8787</v>
      </c>
      <c r="J57" s="126"/>
      <c r="K57" s="126"/>
    </row>
    <row r="58" spans="1:11" x14ac:dyDescent="0.25">
      <c r="A58" s="126" t="s">
        <v>9270</v>
      </c>
      <c r="B58" s="126" t="s">
        <v>7463</v>
      </c>
      <c r="C58" s="217" cm="1">
        <f t="array" ref="C58">IF(ROW() &lt; ROW(INDEX(persons[resource_ID],ROWS(persons[resource_ID]))), COUNTIF(INDEX(persons[resource_ID],1):persons[[#This Row],[resource_ID]],persons[[#This Row],[resource_ID]]), "")</f>
        <v>2</v>
      </c>
      <c r="D58" s="127" t="s">
        <v>8774</v>
      </c>
      <c r="E58" s="126" t="s">
        <v>8870</v>
      </c>
      <c r="F58" s="126" t="s">
        <v>8871</v>
      </c>
      <c r="G58" s="126" t="s">
        <v>8872</v>
      </c>
      <c r="H58" s="166"/>
      <c r="I58" s="175" t="s">
        <v>8900</v>
      </c>
      <c r="J58" s="126"/>
      <c r="K58" s="126"/>
    </row>
    <row r="59" spans="1:11" x14ac:dyDescent="0.25">
      <c r="A59" s="126" t="s">
        <v>9270</v>
      </c>
      <c r="B59" s="126" t="s">
        <v>7463</v>
      </c>
      <c r="C59" s="217" cm="1">
        <f t="array" ref="C59">IF(ROW() &lt; ROW(INDEX(persons[resource_ID],ROWS(persons[resource_ID]))), COUNTIF(INDEX(persons[resource_ID],1):persons[[#This Row],[resource_ID]],persons[[#This Row],[resource_ID]]), "")</f>
        <v>3</v>
      </c>
      <c r="D59" s="127" t="s">
        <v>8774</v>
      </c>
      <c r="E59" s="126" t="s">
        <v>8873</v>
      </c>
      <c r="F59" s="126" t="s">
        <v>8874</v>
      </c>
      <c r="G59" s="126"/>
      <c r="H59" s="166"/>
      <c r="I59" s="175" t="s">
        <v>8901</v>
      </c>
      <c r="J59" s="126"/>
      <c r="K59" s="126"/>
    </row>
    <row r="60" spans="1:11" x14ac:dyDescent="0.25">
      <c r="A60" s="126" t="s">
        <v>9270</v>
      </c>
      <c r="B60" s="126" t="s">
        <v>7463</v>
      </c>
      <c r="C60" s="217" cm="1">
        <f t="array" ref="C60">IF(ROW() &lt; ROW(INDEX(persons[resource_ID],ROWS(persons[resource_ID]))), COUNTIF(INDEX(persons[resource_ID],1):persons[[#This Row],[resource_ID]],persons[[#This Row],[resource_ID]]), "")</f>
        <v>4</v>
      </c>
      <c r="D60" s="127" t="s">
        <v>8774</v>
      </c>
      <c r="E60" s="126" t="s">
        <v>8875</v>
      </c>
      <c r="F60" s="126" t="s">
        <v>8876</v>
      </c>
      <c r="G60" s="126"/>
      <c r="H60" s="166"/>
      <c r="I60" s="175" t="s">
        <v>8902</v>
      </c>
      <c r="J60" s="126"/>
      <c r="K60" s="126"/>
    </row>
    <row r="61" spans="1:11" x14ac:dyDescent="0.25">
      <c r="A61" s="126" t="s">
        <v>9270</v>
      </c>
      <c r="B61" s="126" t="s">
        <v>7463</v>
      </c>
      <c r="C61" s="217" cm="1">
        <f t="array" ref="C61">IF(ROW() &lt; ROW(INDEX(persons[resource_ID],ROWS(persons[resource_ID]))), COUNTIF(INDEX(persons[resource_ID],1):persons[[#This Row],[resource_ID]],persons[[#This Row],[resource_ID]]), "")</f>
        <v>5</v>
      </c>
      <c r="D61" s="127" t="s">
        <v>8774</v>
      </c>
      <c r="E61" s="126" t="s">
        <v>8877</v>
      </c>
      <c r="F61" s="126" t="s">
        <v>8878</v>
      </c>
      <c r="G61" s="126"/>
      <c r="H61" s="166"/>
      <c r="I61" s="175" t="s">
        <v>8903</v>
      </c>
      <c r="J61" s="126"/>
      <c r="K61" s="126"/>
    </row>
    <row r="62" spans="1:11" x14ac:dyDescent="0.25">
      <c r="A62" s="126" t="s">
        <v>9271</v>
      </c>
      <c r="B62" s="126" t="s">
        <v>7463</v>
      </c>
      <c r="C62" s="217" cm="1">
        <f t="array" ref="C62">IF(ROW() &lt; ROW(INDEX(persons[resource_ID],ROWS(persons[resource_ID]))), COUNTIF(INDEX(persons[resource_ID],1):persons[[#This Row],[resource_ID]],persons[[#This Row],[resource_ID]]), "")</f>
        <v>1</v>
      </c>
      <c r="D62" s="127" t="s">
        <v>8774</v>
      </c>
      <c r="E62" s="126" t="s">
        <v>8785</v>
      </c>
      <c r="F62" s="126" t="s">
        <v>8786</v>
      </c>
      <c r="G62" s="126"/>
      <c r="H62" s="166"/>
      <c r="I62" s="165" t="s">
        <v>8787</v>
      </c>
      <c r="J62" s="126"/>
      <c r="K62" s="126"/>
    </row>
    <row r="63" spans="1:11" x14ac:dyDescent="0.25">
      <c r="A63" s="126" t="s">
        <v>9271</v>
      </c>
      <c r="B63" s="126" t="s">
        <v>7463</v>
      </c>
      <c r="C63" s="217" cm="1">
        <f t="array" ref="C63">IF(ROW() &lt; ROW(INDEX(persons[resource_ID],ROWS(persons[resource_ID]))), COUNTIF(INDEX(persons[resource_ID],1):persons[[#This Row],[resource_ID]],persons[[#This Row],[resource_ID]]), "")</f>
        <v>2</v>
      </c>
      <c r="D63" s="127" t="s">
        <v>8774</v>
      </c>
      <c r="E63" s="126" t="s">
        <v>8870</v>
      </c>
      <c r="F63" s="126" t="s">
        <v>8871</v>
      </c>
      <c r="G63" s="126" t="s">
        <v>8872</v>
      </c>
      <c r="H63" s="166"/>
      <c r="I63" s="175" t="s">
        <v>8900</v>
      </c>
      <c r="J63" s="126"/>
      <c r="K63" s="126"/>
    </row>
    <row r="64" spans="1:11" x14ac:dyDescent="0.25">
      <c r="A64" s="126" t="s">
        <v>9271</v>
      </c>
      <c r="B64" s="126" t="s">
        <v>7463</v>
      </c>
      <c r="C64" s="217" cm="1">
        <f t="array" ref="C64">IF(ROW() &lt; ROW(INDEX(persons[resource_ID],ROWS(persons[resource_ID]))), COUNTIF(INDEX(persons[resource_ID],1):persons[[#This Row],[resource_ID]],persons[[#This Row],[resource_ID]]), "")</f>
        <v>3</v>
      </c>
      <c r="D64" s="127" t="s">
        <v>8774</v>
      </c>
      <c r="E64" s="126" t="s">
        <v>8873</v>
      </c>
      <c r="F64" s="126" t="s">
        <v>8874</v>
      </c>
      <c r="G64" s="126"/>
      <c r="H64" s="166"/>
      <c r="I64" s="175" t="s">
        <v>8901</v>
      </c>
      <c r="J64" s="126"/>
      <c r="K64" s="126"/>
    </row>
    <row r="65" spans="1:11" x14ac:dyDescent="0.25">
      <c r="A65" s="126" t="s">
        <v>9271</v>
      </c>
      <c r="B65" s="126" t="s">
        <v>7463</v>
      </c>
      <c r="C65" s="217" cm="1">
        <f t="array" ref="C65">IF(ROW() &lt; ROW(INDEX(persons[resource_ID],ROWS(persons[resource_ID]))), COUNTIF(INDEX(persons[resource_ID],1):persons[[#This Row],[resource_ID]],persons[[#This Row],[resource_ID]]), "")</f>
        <v>4</v>
      </c>
      <c r="D65" s="127" t="s">
        <v>8774</v>
      </c>
      <c r="E65" s="126" t="s">
        <v>8875</v>
      </c>
      <c r="F65" s="126" t="s">
        <v>8876</v>
      </c>
      <c r="G65" s="126"/>
      <c r="H65" s="166"/>
      <c r="I65" s="175" t="s">
        <v>8902</v>
      </c>
      <c r="J65" s="126"/>
      <c r="K65" s="126"/>
    </row>
    <row r="66" spans="1:11" x14ac:dyDescent="0.25">
      <c r="A66" s="126" t="s">
        <v>9271</v>
      </c>
      <c r="B66" s="126" t="s">
        <v>7463</v>
      </c>
      <c r="C66" s="217" cm="1">
        <f t="array" ref="C66">IF(ROW() &lt; ROW(INDEX(persons[resource_ID],ROWS(persons[resource_ID]))), COUNTIF(INDEX(persons[resource_ID],1):persons[[#This Row],[resource_ID]],persons[[#This Row],[resource_ID]]), "")</f>
        <v>5</v>
      </c>
      <c r="D66" s="127" t="s">
        <v>8774</v>
      </c>
      <c r="E66" s="126" t="s">
        <v>8877</v>
      </c>
      <c r="F66" s="126" t="s">
        <v>8878</v>
      </c>
      <c r="G66" s="126"/>
      <c r="H66" s="166"/>
      <c r="I66" s="175" t="s">
        <v>8903</v>
      </c>
      <c r="J66" s="126"/>
      <c r="K66" s="126"/>
    </row>
    <row r="67" spans="1:11" x14ac:dyDescent="0.25">
      <c r="A67" s="126" t="s">
        <v>9272</v>
      </c>
      <c r="B67" s="126" t="s">
        <v>7463</v>
      </c>
      <c r="C67" s="217" cm="1">
        <f t="array" ref="C67">IF(ROW() &lt; ROW(INDEX(persons[resource_ID],ROWS(persons[resource_ID]))), COUNTIF(INDEX(persons[resource_ID],1):persons[[#This Row],[resource_ID]],persons[[#This Row],[resource_ID]]), "")</f>
        <v>1</v>
      </c>
      <c r="D67" s="127" t="s">
        <v>8774</v>
      </c>
      <c r="E67" s="126" t="s">
        <v>8785</v>
      </c>
      <c r="F67" s="126" t="s">
        <v>8786</v>
      </c>
      <c r="G67" s="126"/>
      <c r="H67" s="166"/>
      <c r="I67" s="165" t="s">
        <v>8787</v>
      </c>
      <c r="J67" s="126"/>
      <c r="K67" s="126"/>
    </row>
    <row r="68" spans="1:11" x14ac:dyDescent="0.25">
      <c r="A68" s="126" t="s">
        <v>9272</v>
      </c>
      <c r="B68" s="126" t="s">
        <v>7463</v>
      </c>
      <c r="C68" s="217" cm="1">
        <f t="array" ref="C68">IF(ROW() &lt; ROW(INDEX(persons[resource_ID],ROWS(persons[resource_ID]))), COUNTIF(INDEX(persons[resource_ID],1):persons[[#This Row],[resource_ID]],persons[[#This Row],[resource_ID]]), "")</f>
        <v>2</v>
      </c>
      <c r="D68" s="127" t="s">
        <v>8774</v>
      </c>
      <c r="E68" s="126" t="s">
        <v>8870</v>
      </c>
      <c r="F68" s="126" t="s">
        <v>8871</v>
      </c>
      <c r="G68" s="126" t="s">
        <v>8872</v>
      </c>
      <c r="H68" s="166"/>
      <c r="I68" s="175" t="s">
        <v>8900</v>
      </c>
      <c r="J68" s="126"/>
      <c r="K68" s="126"/>
    </row>
    <row r="69" spans="1:11" x14ac:dyDescent="0.25">
      <c r="A69" s="126" t="s">
        <v>9272</v>
      </c>
      <c r="B69" s="126" t="s">
        <v>7463</v>
      </c>
      <c r="C69" s="217" cm="1">
        <f t="array" ref="C69">IF(ROW() &lt; ROW(INDEX(persons[resource_ID],ROWS(persons[resource_ID]))), COUNTIF(INDEX(persons[resource_ID],1):persons[[#This Row],[resource_ID]],persons[[#This Row],[resource_ID]]), "")</f>
        <v>3</v>
      </c>
      <c r="D69" s="127" t="s">
        <v>8774</v>
      </c>
      <c r="E69" s="126" t="s">
        <v>8873</v>
      </c>
      <c r="F69" s="126" t="s">
        <v>8874</v>
      </c>
      <c r="G69" s="126"/>
      <c r="H69" s="166"/>
      <c r="I69" s="175" t="s">
        <v>8901</v>
      </c>
      <c r="J69" s="126"/>
      <c r="K69" s="126"/>
    </row>
    <row r="70" spans="1:11" x14ac:dyDescent="0.25">
      <c r="A70" s="126" t="s">
        <v>9272</v>
      </c>
      <c r="B70" s="126" t="s">
        <v>7463</v>
      </c>
      <c r="C70" s="217" cm="1">
        <f t="array" ref="C70">IF(ROW() &lt; ROW(INDEX(persons[resource_ID],ROWS(persons[resource_ID]))), COUNTIF(INDEX(persons[resource_ID],1):persons[[#This Row],[resource_ID]],persons[[#This Row],[resource_ID]]), "")</f>
        <v>4</v>
      </c>
      <c r="D70" s="127" t="s">
        <v>8774</v>
      </c>
      <c r="E70" s="126" t="s">
        <v>8875</v>
      </c>
      <c r="F70" s="126" t="s">
        <v>8876</v>
      </c>
      <c r="G70" s="126"/>
      <c r="H70" s="166"/>
      <c r="I70" s="175" t="s">
        <v>8902</v>
      </c>
      <c r="J70" s="126"/>
      <c r="K70" s="126"/>
    </row>
    <row r="71" spans="1:11" x14ac:dyDescent="0.25">
      <c r="A71" s="126" t="s">
        <v>9272</v>
      </c>
      <c r="B71" s="126" t="s">
        <v>7463</v>
      </c>
      <c r="C71" s="217" cm="1">
        <f t="array" ref="C71">IF(ROW() &lt; ROW(INDEX(persons[resource_ID],ROWS(persons[resource_ID]))), COUNTIF(INDEX(persons[resource_ID],1):persons[[#This Row],[resource_ID]],persons[[#This Row],[resource_ID]]), "")</f>
        <v>5</v>
      </c>
      <c r="D71" s="127" t="s">
        <v>8774</v>
      </c>
      <c r="E71" s="126" t="s">
        <v>8877</v>
      </c>
      <c r="F71" s="126" t="s">
        <v>8878</v>
      </c>
      <c r="G71" s="126"/>
      <c r="H71" s="166"/>
      <c r="I71" s="175" t="s">
        <v>8903</v>
      </c>
      <c r="J71" s="126"/>
      <c r="K71" s="126"/>
    </row>
    <row r="72" spans="1:11" x14ac:dyDescent="0.25">
      <c r="A72" s="126" t="s">
        <v>9273</v>
      </c>
      <c r="B72" s="126" t="s">
        <v>7463</v>
      </c>
      <c r="C72" s="217" cm="1">
        <f t="array" ref="C72">IF(ROW() &lt; ROW(INDEX(persons[resource_ID],ROWS(persons[resource_ID]))), COUNTIF(INDEX(persons[resource_ID],1):persons[[#This Row],[resource_ID]],persons[[#This Row],[resource_ID]]), "")</f>
        <v>1</v>
      </c>
      <c r="D72" s="127" t="s">
        <v>8774</v>
      </c>
      <c r="E72" s="126" t="s">
        <v>8785</v>
      </c>
      <c r="F72" s="126" t="s">
        <v>8786</v>
      </c>
      <c r="G72" s="126"/>
      <c r="H72" s="166"/>
      <c r="I72" s="165" t="s">
        <v>8787</v>
      </c>
      <c r="J72" s="126"/>
      <c r="K72" s="126"/>
    </row>
    <row r="73" spans="1:11" x14ac:dyDescent="0.25">
      <c r="A73" s="126" t="s">
        <v>9273</v>
      </c>
      <c r="B73" s="126" t="s">
        <v>7463</v>
      </c>
      <c r="C73" s="217" cm="1">
        <f t="array" ref="C73">IF(ROW() &lt; ROW(INDEX(persons[resource_ID],ROWS(persons[resource_ID]))), COUNTIF(INDEX(persons[resource_ID],1):persons[[#This Row],[resource_ID]],persons[[#This Row],[resource_ID]]), "")</f>
        <v>2</v>
      </c>
      <c r="D73" s="127" t="s">
        <v>8774</v>
      </c>
      <c r="E73" s="126" t="s">
        <v>8870</v>
      </c>
      <c r="F73" s="126" t="s">
        <v>8871</v>
      </c>
      <c r="G73" s="126" t="s">
        <v>8872</v>
      </c>
      <c r="H73" s="166"/>
      <c r="I73" s="175" t="s">
        <v>8900</v>
      </c>
      <c r="J73" s="126"/>
      <c r="K73" s="126"/>
    </row>
    <row r="74" spans="1:11" x14ac:dyDescent="0.25">
      <c r="A74" s="126" t="s">
        <v>9273</v>
      </c>
      <c r="B74" s="126" t="s">
        <v>7463</v>
      </c>
      <c r="C74" s="217" cm="1">
        <f t="array" ref="C74">IF(ROW() &lt; ROW(INDEX(persons[resource_ID],ROWS(persons[resource_ID]))), COUNTIF(INDEX(persons[resource_ID],1):persons[[#This Row],[resource_ID]],persons[[#This Row],[resource_ID]]), "")</f>
        <v>3</v>
      </c>
      <c r="D74" s="127" t="s">
        <v>8774</v>
      </c>
      <c r="E74" s="126" t="s">
        <v>8873</v>
      </c>
      <c r="F74" s="126" t="s">
        <v>8874</v>
      </c>
      <c r="G74" s="126"/>
      <c r="H74" s="166"/>
      <c r="I74" s="175" t="s">
        <v>8901</v>
      </c>
      <c r="J74" s="126"/>
      <c r="K74" s="126"/>
    </row>
    <row r="75" spans="1:11" x14ac:dyDescent="0.25">
      <c r="A75" s="126" t="s">
        <v>9273</v>
      </c>
      <c r="B75" s="126" t="s">
        <v>7463</v>
      </c>
      <c r="C75" s="217" cm="1">
        <f t="array" ref="C75">IF(ROW() &lt; ROW(INDEX(persons[resource_ID],ROWS(persons[resource_ID]))), COUNTIF(INDEX(persons[resource_ID],1):persons[[#This Row],[resource_ID]],persons[[#This Row],[resource_ID]]), "")</f>
        <v>4</v>
      </c>
      <c r="D75" s="127" t="s">
        <v>8774</v>
      </c>
      <c r="E75" s="126" t="s">
        <v>8875</v>
      </c>
      <c r="F75" s="126" t="s">
        <v>8876</v>
      </c>
      <c r="G75" s="126"/>
      <c r="H75" s="166"/>
      <c r="I75" s="175" t="s">
        <v>8902</v>
      </c>
      <c r="J75" s="126"/>
      <c r="K75" s="126"/>
    </row>
    <row r="76" spans="1:11" x14ac:dyDescent="0.25">
      <c r="A76" s="126" t="s">
        <v>9273</v>
      </c>
      <c r="B76" s="126" t="s">
        <v>7463</v>
      </c>
      <c r="C76" s="217" cm="1">
        <f t="array" ref="C76">IF(ROW() &lt; ROW(INDEX(persons[resource_ID],ROWS(persons[resource_ID]))), COUNTIF(INDEX(persons[resource_ID],1):persons[[#This Row],[resource_ID]],persons[[#This Row],[resource_ID]]), "")</f>
        <v>5</v>
      </c>
      <c r="D76" s="127" t="s">
        <v>8774</v>
      </c>
      <c r="E76" s="126" t="s">
        <v>8877</v>
      </c>
      <c r="F76" s="126" t="s">
        <v>8878</v>
      </c>
      <c r="G76" s="126"/>
      <c r="H76" s="166"/>
      <c r="I76" s="175" t="s">
        <v>8903</v>
      </c>
      <c r="J76" s="126"/>
      <c r="K76" s="126"/>
    </row>
    <row r="77" spans="1:11" x14ac:dyDescent="0.25">
      <c r="A77" s="126" t="s">
        <v>9274</v>
      </c>
      <c r="B77" s="126" t="s">
        <v>7463</v>
      </c>
      <c r="C77" s="217" cm="1">
        <f t="array" ref="C77">IF(ROW() &lt; ROW(INDEX(persons[resource_ID],ROWS(persons[resource_ID]))), COUNTIF(INDEX(persons[resource_ID],1):persons[[#This Row],[resource_ID]],persons[[#This Row],[resource_ID]]), "")</f>
        <v>1</v>
      </c>
      <c r="D77" s="127" t="s">
        <v>8774</v>
      </c>
      <c r="E77" s="126" t="s">
        <v>8785</v>
      </c>
      <c r="F77" s="126" t="s">
        <v>8786</v>
      </c>
      <c r="G77" s="126"/>
      <c r="H77" s="166"/>
      <c r="I77" s="165" t="s">
        <v>8787</v>
      </c>
      <c r="J77" s="126"/>
      <c r="K77" s="126"/>
    </row>
    <row r="78" spans="1:11" x14ac:dyDescent="0.25">
      <c r="A78" s="126" t="s">
        <v>9274</v>
      </c>
      <c r="B78" s="126" t="s">
        <v>7463</v>
      </c>
      <c r="C78" s="217" cm="1">
        <f t="array" ref="C78">IF(ROW() &lt; ROW(INDEX(persons[resource_ID],ROWS(persons[resource_ID]))), COUNTIF(INDEX(persons[resource_ID],1):persons[[#This Row],[resource_ID]],persons[[#This Row],[resource_ID]]), "")</f>
        <v>2</v>
      </c>
      <c r="D78" s="127" t="s">
        <v>8774</v>
      </c>
      <c r="E78" s="126" t="s">
        <v>8870</v>
      </c>
      <c r="F78" s="126" t="s">
        <v>8871</v>
      </c>
      <c r="G78" s="126" t="s">
        <v>8872</v>
      </c>
      <c r="H78" s="166"/>
      <c r="I78" s="175" t="s">
        <v>8900</v>
      </c>
      <c r="J78" s="126"/>
      <c r="K78" s="126"/>
    </row>
    <row r="79" spans="1:11" x14ac:dyDescent="0.25">
      <c r="A79" s="126" t="s">
        <v>9274</v>
      </c>
      <c r="B79" s="126" t="s">
        <v>7463</v>
      </c>
      <c r="C79" s="217" cm="1">
        <f t="array" ref="C79">IF(ROW() &lt; ROW(INDEX(persons[resource_ID],ROWS(persons[resource_ID]))), COUNTIF(INDEX(persons[resource_ID],1):persons[[#This Row],[resource_ID]],persons[[#This Row],[resource_ID]]), "")</f>
        <v>3</v>
      </c>
      <c r="D79" s="127" t="s">
        <v>8774</v>
      </c>
      <c r="E79" s="126" t="s">
        <v>8873</v>
      </c>
      <c r="F79" s="126" t="s">
        <v>8874</v>
      </c>
      <c r="G79" s="126"/>
      <c r="H79" s="166"/>
      <c r="I79" s="175" t="s">
        <v>8901</v>
      </c>
      <c r="J79" s="126"/>
      <c r="K79" s="126"/>
    </row>
    <row r="80" spans="1:11" x14ac:dyDescent="0.25">
      <c r="A80" s="126" t="s">
        <v>9274</v>
      </c>
      <c r="B80" s="126" t="s">
        <v>7463</v>
      </c>
      <c r="C80" s="217" cm="1">
        <f t="array" ref="C80">IF(ROW() &lt; ROW(INDEX(persons[resource_ID],ROWS(persons[resource_ID]))), COUNTIF(INDEX(persons[resource_ID],1):persons[[#This Row],[resource_ID]],persons[[#This Row],[resource_ID]]), "")</f>
        <v>4</v>
      </c>
      <c r="D80" s="127" t="s">
        <v>8774</v>
      </c>
      <c r="E80" s="126" t="s">
        <v>8875</v>
      </c>
      <c r="F80" s="126" t="s">
        <v>8876</v>
      </c>
      <c r="G80" s="126"/>
      <c r="H80" s="166"/>
      <c r="I80" s="175" t="s">
        <v>8902</v>
      </c>
      <c r="J80" s="126"/>
      <c r="K80" s="126"/>
    </row>
    <row r="81" spans="1:11" x14ac:dyDescent="0.25">
      <c r="A81" s="126" t="s">
        <v>9274</v>
      </c>
      <c r="B81" s="126" t="s">
        <v>7463</v>
      </c>
      <c r="C81" s="217" cm="1">
        <f t="array" ref="C81">IF(ROW() &lt; ROW(INDEX(persons[resource_ID],ROWS(persons[resource_ID]))), COUNTIF(INDEX(persons[resource_ID],1):persons[[#This Row],[resource_ID]],persons[[#This Row],[resource_ID]]), "")</f>
        <v>5</v>
      </c>
      <c r="D81" s="127" t="s">
        <v>8774</v>
      </c>
      <c r="E81" s="126" t="s">
        <v>8877</v>
      </c>
      <c r="F81" s="126" t="s">
        <v>8878</v>
      </c>
      <c r="G81" s="126"/>
      <c r="H81" s="166"/>
      <c r="I81" s="175" t="s">
        <v>8903</v>
      </c>
      <c r="J81" s="126"/>
      <c r="K81" s="126"/>
    </row>
    <row r="82" spans="1:11" x14ac:dyDescent="0.25">
      <c r="A82" s="126" t="s">
        <v>9275</v>
      </c>
      <c r="B82" s="126" t="s">
        <v>7463</v>
      </c>
      <c r="C82" s="217" cm="1">
        <f t="array" ref="C82">IF(ROW() &lt; ROW(INDEX(persons[resource_ID],ROWS(persons[resource_ID]))), COUNTIF(INDEX(persons[resource_ID],1):persons[[#This Row],[resource_ID]],persons[[#This Row],[resource_ID]]), "")</f>
        <v>1</v>
      </c>
      <c r="D82" s="127" t="s">
        <v>8774</v>
      </c>
      <c r="E82" s="126" t="s">
        <v>8785</v>
      </c>
      <c r="F82" s="126" t="s">
        <v>8786</v>
      </c>
      <c r="G82" s="126"/>
      <c r="H82" s="166"/>
      <c r="I82" s="165" t="s">
        <v>8787</v>
      </c>
      <c r="J82" s="126"/>
      <c r="K82" s="126"/>
    </row>
    <row r="83" spans="1:11" x14ac:dyDescent="0.25">
      <c r="A83" s="126" t="s">
        <v>9275</v>
      </c>
      <c r="B83" s="126" t="s">
        <v>7463</v>
      </c>
      <c r="C83" s="217" cm="1">
        <f t="array" ref="C83">IF(ROW() &lt; ROW(INDEX(persons[resource_ID],ROWS(persons[resource_ID]))), COUNTIF(INDEX(persons[resource_ID],1):persons[[#This Row],[resource_ID]],persons[[#This Row],[resource_ID]]), "")</f>
        <v>2</v>
      </c>
      <c r="D83" s="127" t="s">
        <v>8774</v>
      </c>
      <c r="E83" s="126" t="s">
        <v>8870</v>
      </c>
      <c r="F83" s="126" t="s">
        <v>8871</v>
      </c>
      <c r="G83" s="126" t="s">
        <v>8872</v>
      </c>
      <c r="H83" s="166"/>
      <c r="I83" s="175" t="s">
        <v>8900</v>
      </c>
      <c r="J83" s="126"/>
      <c r="K83" s="126"/>
    </row>
    <row r="84" spans="1:11" x14ac:dyDescent="0.25">
      <c r="A84" s="126" t="s">
        <v>9275</v>
      </c>
      <c r="B84" s="126" t="s">
        <v>7463</v>
      </c>
      <c r="C84" s="217" cm="1">
        <f t="array" ref="C84">IF(ROW() &lt; ROW(INDEX(persons[resource_ID],ROWS(persons[resource_ID]))), COUNTIF(INDEX(persons[resource_ID],1):persons[[#This Row],[resource_ID]],persons[[#This Row],[resource_ID]]), "")</f>
        <v>3</v>
      </c>
      <c r="D84" s="127" t="s">
        <v>8774</v>
      </c>
      <c r="E84" s="126" t="s">
        <v>8873</v>
      </c>
      <c r="F84" s="126" t="s">
        <v>8874</v>
      </c>
      <c r="G84" s="126"/>
      <c r="H84" s="166"/>
      <c r="I84" s="175" t="s">
        <v>8901</v>
      </c>
      <c r="J84" s="126"/>
      <c r="K84" s="126"/>
    </row>
    <row r="85" spans="1:11" x14ac:dyDescent="0.25">
      <c r="A85" s="126" t="s">
        <v>9275</v>
      </c>
      <c r="B85" s="126" t="s">
        <v>7463</v>
      </c>
      <c r="C85" s="217" cm="1">
        <f t="array" ref="C85">IF(ROW() &lt; ROW(INDEX(persons[resource_ID],ROWS(persons[resource_ID]))), COUNTIF(INDEX(persons[resource_ID],1):persons[[#This Row],[resource_ID]],persons[[#This Row],[resource_ID]]), "")</f>
        <v>4</v>
      </c>
      <c r="D85" s="127" t="s">
        <v>8774</v>
      </c>
      <c r="E85" s="126" t="s">
        <v>8875</v>
      </c>
      <c r="F85" s="126" t="s">
        <v>8876</v>
      </c>
      <c r="G85" s="126"/>
      <c r="H85" s="166"/>
      <c r="I85" s="175" t="s">
        <v>8902</v>
      </c>
      <c r="J85" s="126"/>
      <c r="K85" s="126"/>
    </row>
    <row r="86" spans="1:11" x14ac:dyDescent="0.25">
      <c r="A86" s="126" t="s">
        <v>9275</v>
      </c>
      <c r="B86" s="126" t="s">
        <v>7463</v>
      </c>
      <c r="C86" s="217" cm="1">
        <f t="array" ref="C86">IF(ROW() &lt; ROW(INDEX(persons[resource_ID],ROWS(persons[resource_ID]))), COUNTIF(INDEX(persons[resource_ID],1):persons[[#This Row],[resource_ID]],persons[[#This Row],[resource_ID]]), "")</f>
        <v>5</v>
      </c>
      <c r="D86" s="127" t="s">
        <v>8774</v>
      </c>
      <c r="E86" s="126" t="s">
        <v>8877</v>
      </c>
      <c r="F86" s="126" t="s">
        <v>8878</v>
      </c>
      <c r="G86" s="126"/>
      <c r="H86" s="166"/>
      <c r="I86" s="175" t="s">
        <v>8903</v>
      </c>
      <c r="J86" s="126"/>
      <c r="K86" s="126"/>
    </row>
    <row r="87" spans="1:11" x14ac:dyDescent="0.25">
      <c r="A87" s="126" t="s">
        <v>9276</v>
      </c>
      <c r="B87" s="126" t="s">
        <v>7463</v>
      </c>
      <c r="C87" s="217" cm="1">
        <f t="array" ref="C87">IF(ROW() &lt; ROW(INDEX(persons[resource_ID],ROWS(persons[resource_ID]))), COUNTIF(INDEX(persons[resource_ID],1):persons[[#This Row],[resource_ID]],persons[[#This Row],[resource_ID]]), "")</f>
        <v>1</v>
      </c>
      <c r="D87" s="127" t="s">
        <v>8774</v>
      </c>
      <c r="E87" s="126" t="s">
        <v>8785</v>
      </c>
      <c r="F87" s="126" t="s">
        <v>8786</v>
      </c>
      <c r="G87" s="126"/>
      <c r="H87" s="166"/>
      <c r="I87" s="165" t="s">
        <v>8787</v>
      </c>
      <c r="J87" s="126"/>
      <c r="K87" s="126"/>
    </row>
    <row r="88" spans="1:11" x14ac:dyDescent="0.25">
      <c r="A88" s="126" t="s">
        <v>9276</v>
      </c>
      <c r="B88" s="126" t="s">
        <v>7463</v>
      </c>
      <c r="C88" s="217" cm="1">
        <f t="array" ref="C88">IF(ROW() &lt; ROW(INDEX(persons[resource_ID],ROWS(persons[resource_ID]))), COUNTIF(INDEX(persons[resource_ID],1):persons[[#This Row],[resource_ID]],persons[[#This Row],[resource_ID]]), "")</f>
        <v>2</v>
      </c>
      <c r="D88" s="127" t="s">
        <v>8774</v>
      </c>
      <c r="E88" s="126" t="s">
        <v>8870</v>
      </c>
      <c r="F88" s="126" t="s">
        <v>8871</v>
      </c>
      <c r="G88" s="126" t="s">
        <v>8872</v>
      </c>
      <c r="H88" s="166"/>
      <c r="I88" s="175" t="s">
        <v>8900</v>
      </c>
      <c r="J88" s="126"/>
      <c r="K88" s="126"/>
    </row>
    <row r="89" spans="1:11" x14ac:dyDescent="0.25">
      <c r="A89" s="126" t="s">
        <v>9276</v>
      </c>
      <c r="B89" s="126" t="s">
        <v>7463</v>
      </c>
      <c r="C89" s="217" cm="1">
        <f t="array" ref="C89">IF(ROW() &lt; ROW(INDEX(persons[resource_ID],ROWS(persons[resource_ID]))), COUNTIF(INDEX(persons[resource_ID],1):persons[[#This Row],[resource_ID]],persons[[#This Row],[resource_ID]]), "")</f>
        <v>3</v>
      </c>
      <c r="D89" s="127" t="s">
        <v>8774</v>
      </c>
      <c r="E89" s="126" t="s">
        <v>8873</v>
      </c>
      <c r="F89" s="126" t="s">
        <v>8874</v>
      </c>
      <c r="G89" s="126"/>
      <c r="H89" s="166"/>
      <c r="I89" s="175" t="s">
        <v>8901</v>
      </c>
      <c r="J89" s="126"/>
      <c r="K89" s="126"/>
    </row>
    <row r="90" spans="1:11" x14ac:dyDescent="0.25">
      <c r="A90" s="126" t="s">
        <v>9276</v>
      </c>
      <c r="B90" s="126" t="s">
        <v>7463</v>
      </c>
      <c r="C90" s="217" cm="1">
        <f t="array" ref="C90">IF(ROW() &lt; ROW(INDEX(persons[resource_ID],ROWS(persons[resource_ID]))), COUNTIF(INDEX(persons[resource_ID],1):persons[[#This Row],[resource_ID]],persons[[#This Row],[resource_ID]]), "")</f>
        <v>4</v>
      </c>
      <c r="D90" s="127" t="s">
        <v>8774</v>
      </c>
      <c r="E90" s="126" t="s">
        <v>8875</v>
      </c>
      <c r="F90" s="126" t="s">
        <v>8876</v>
      </c>
      <c r="G90" s="126"/>
      <c r="H90" s="166"/>
      <c r="I90" s="175" t="s">
        <v>8902</v>
      </c>
      <c r="J90" s="126"/>
      <c r="K90" s="126"/>
    </row>
    <row r="91" spans="1:11" x14ac:dyDescent="0.25">
      <c r="A91" s="126" t="s">
        <v>9276</v>
      </c>
      <c r="B91" s="126" t="s">
        <v>7463</v>
      </c>
      <c r="C91" s="217" cm="1">
        <f t="array" ref="C91">IF(ROW() &lt; ROW(INDEX(persons[resource_ID],ROWS(persons[resource_ID]))), COUNTIF(INDEX(persons[resource_ID],1):persons[[#This Row],[resource_ID]],persons[[#This Row],[resource_ID]]), "")</f>
        <v>5</v>
      </c>
      <c r="D91" s="127" t="s">
        <v>8774</v>
      </c>
      <c r="E91" s="126" t="s">
        <v>8877</v>
      </c>
      <c r="F91" s="126" t="s">
        <v>8878</v>
      </c>
      <c r="G91" s="126"/>
      <c r="H91" s="166"/>
      <c r="I91" s="175" t="s">
        <v>8903</v>
      </c>
      <c r="J91" s="126"/>
      <c r="K91" s="126"/>
    </row>
    <row r="92" spans="1:11" x14ac:dyDescent="0.25">
      <c r="A92" s="126" t="s">
        <v>9277</v>
      </c>
      <c r="B92" s="126" t="s">
        <v>7463</v>
      </c>
      <c r="C92" s="217" cm="1">
        <f t="array" ref="C92">IF(ROW() &lt; ROW(INDEX(persons[resource_ID],ROWS(persons[resource_ID]))), COUNTIF(INDEX(persons[resource_ID],1):persons[[#This Row],[resource_ID]],persons[[#This Row],[resource_ID]]), "")</f>
        <v>1</v>
      </c>
      <c r="D92" s="127" t="s">
        <v>8774</v>
      </c>
      <c r="E92" s="126" t="s">
        <v>8785</v>
      </c>
      <c r="F92" s="126" t="s">
        <v>8786</v>
      </c>
      <c r="G92" s="126"/>
      <c r="H92" s="166"/>
      <c r="I92" s="165" t="s">
        <v>8787</v>
      </c>
      <c r="J92" s="126"/>
      <c r="K92" s="126"/>
    </row>
    <row r="93" spans="1:11" x14ac:dyDescent="0.25">
      <c r="A93" s="126" t="s">
        <v>9277</v>
      </c>
      <c r="B93" s="126" t="s">
        <v>7463</v>
      </c>
      <c r="C93" s="217" cm="1">
        <f t="array" ref="C93">IF(ROW() &lt; ROW(INDEX(persons[resource_ID],ROWS(persons[resource_ID]))), COUNTIF(INDEX(persons[resource_ID],1):persons[[#This Row],[resource_ID]],persons[[#This Row],[resource_ID]]), "")</f>
        <v>2</v>
      </c>
      <c r="D93" s="127" t="s">
        <v>8774</v>
      </c>
      <c r="E93" s="126" t="s">
        <v>8870</v>
      </c>
      <c r="F93" s="126" t="s">
        <v>8871</v>
      </c>
      <c r="G93" s="126" t="s">
        <v>8872</v>
      </c>
      <c r="H93" s="166"/>
      <c r="I93" s="175" t="s">
        <v>8900</v>
      </c>
      <c r="J93" s="126"/>
      <c r="K93" s="126"/>
    </row>
    <row r="94" spans="1:11" x14ac:dyDescent="0.25">
      <c r="A94" s="126" t="s">
        <v>9277</v>
      </c>
      <c r="B94" s="126" t="s">
        <v>7463</v>
      </c>
      <c r="C94" s="217" cm="1">
        <f t="array" ref="C94">IF(ROW() &lt; ROW(INDEX(persons[resource_ID],ROWS(persons[resource_ID]))), COUNTIF(INDEX(persons[resource_ID],1):persons[[#This Row],[resource_ID]],persons[[#This Row],[resource_ID]]), "")</f>
        <v>3</v>
      </c>
      <c r="D94" s="127" t="s">
        <v>8774</v>
      </c>
      <c r="E94" s="126" t="s">
        <v>8873</v>
      </c>
      <c r="F94" s="126" t="s">
        <v>8874</v>
      </c>
      <c r="G94" s="126"/>
      <c r="H94" s="166"/>
      <c r="I94" s="175" t="s">
        <v>8901</v>
      </c>
      <c r="J94" s="126"/>
      <c r="K94" s="126"/>
    </row>
    <row r="95" spans="1:11" x14ac:dyDescent="0.25">
      <c r="A95" s="126" t="s">
        <v>9277</v>
      </c>
      <c r="B95" s="126" t="s">
        <v>7463</v>
      </c>
      <c r="C95" s="217" cm="1">
        <f t="array" ref="C95">IF(ROW() &lt; ROW(INDEX(persons[resource_ID],ROWS(persons[resource_ID]))), COUNTIF(INDEX(persons[resource_ID],1):persons[[#This Row],[resource_ID]],persons[[#This Row],[resource_ID]]), "")</f>
        <v>4</v>
      </c>
      <c r="D95" s="127" t="s">
        <v>8774</v>
      </c>
      <c r="E95" s="126" t="s">
        <v>8875</v>
      </c>
      <c r="F95" s="126" t="s">
        <v>8876</v>
      </c>
      <c r="G95" s="126"/>
      <c r="H95" s="166"/>
      <c r="I95" s="175" t="s">
        <v>8902</v>
      </c>
      <c r="J95" s="126"/>
      <c r="K95" s="126"/>
    </row>
    <row r="96" spans="1:11" x14ac:dyDescent="0.25">
      <c r="A96" s="126" t="s">
        <v>9277</v>
      </c>
      <c r="B96" s="126" t="s">
        <v>7463</v>
      </c>
      <c r="C96" s="217" cm="1">
        <f t="array" ref="C96">IF(ROW() &lt; ROW(INDEX(persons[resource_ID],ROWS(persons[resource_ID]))), COUNTIF(INDEX(persons[resource_ID],1):persons[[#This Row],[resource_ID]],persons[[#This Row],[resource_ID]]), "")</f>
        <v>5</v>
      </c>
      <c r="D96" s="127" t="s">
        <v>8774</v>
      </c>
      <c r="E96" s="126" t="s">
        <v>8877</v>
      </c>
      <c r="F96" s="126" t="s">
        <v>8878</v>
      </c>
      <c r="G96" s="126"/>
      <c r="H96" s="166"/>
      <c r="I96" s="175" t="s">
        <v>8903</v>
      </c>
      <c r="J96" s="126"/>
      <c r="K96" s="126"/>
    </row>
    <row r="97" spans="1:11" x14ac:dyDescent="0.25">
      <c r="A97" s="126" t="s">
        <v>9278</v>
      </c>
      <c r="B97" s="126" t="s">
        <v>7463</v>
      </c>
      <c r="C97" s="217" cm="1">
        <f t="array" ref="C97">IF(ROW() &lt; ROW(INDEX(persons[resource_ID],ROWS(persons[resource_ID]))), COUNTIF(INDEX(persons[resource_ID],1):persons[[#This Row],[resource_ID]],persons[[#This Row],[resource_ID]]), "")</f>
        <v>1</v>
      </c>
      <c r="D97" s="127" t="s">
        <v>8774</v>
      </c>
      <c r="E97" s="126" t="s">
        <v>8785</v>
      </c>
      <c r="F97" s="126" t="s">
        <v>8786</v>
      </c>
      <c r="G97" s="126"/>
      <c r="H97" s="166"/>
      <c r="I97" s="165" t="s">
        <v>8787</v>
      </c>
      <c r="J97" s="126"/>
      <c r="K97" s="126"/>
    </row>
    <row r="98" spans="1:11" x14ac:dyDescent="0.25">
      <c r="A98" s="126" t="s">
        <v>9278</v>
      </c>
      <c r="B98" s="126" t="s">
        <v>7463</v>
      </c>
      <c r="C98" s="217" cm="1">
        <f t="array" ref="C98">IF(ROW() &lt; ROW(INDEX(persons[resource_ID],ROWS(persons[resource_ID]))), COUNTIF(INDEX(persons[resource_ID],1):persons[[#This Row],[resource_ID]],persons[[#This Row],[resource_ID]]), "")</f>
        <v>2</v>
      </c>
      <c r="D98" s="127" t="s">
        <v>8774</v>
      </c>
      <c r="E98" s="126" t="s">
        <v>8870</v>
      </c>
      <c r="F98" s="126" t="s">
        <v>8871</v>
      </c>
      <c r="G98" s="126" t="s">
        <v>8872</v>
      </c>
      <c r="H98" s="166"/>
      <c r="I98" s="175" t="s">
        <v>8900</v>
      </c>
      <c r="J98" s="126"/>
      <c r="K98" s="126"/>
    </row>
    <row r="99" spans="1:11" x14ac:dyDescent="0.25">
      <c r="A99" s="126" t="s">
        <v>9278</v>
      </c>
      <c r="B99" s="126" t="s">
        <v>7463</v>
      </c>
      <c r="C99" s="217" cm="1">
        <f t="array" ref="C99">IF(ROW() &lt; ROW(INDEX(persons[resource_ID],ROWS(persons[resource_ID]))), COUNTIF(INDEX(persons[resource_ID],1):persons[[#This Row],[resource_ID]],persons[[#This Row],[resource_ID]]), "")</f>
        <v>3</v>
      </c>
      <c r="D99" s="127" t="s">
        <v>8774</v>
      </c>
      <c r="E99" s="126" t="s">
        <v>8873</v>
      </c>
      <c r="F99" s="126" t="s">
        <v>8874</v>
      </c>
      <c r="G99" s="126"/>
      <c r="H99" s="166"/>
      <c r="I99" s="175" t="s">
        <v>8901</v>
      </c>
      <c r="J99" s="126"/>
      <c r="K99" s="126"/>
    </row>
    <row r="100" spans="1:11" x14ac:dyDescent="0.25">
      <c r="A100" s="126" t="s">
        <v>9278</v>
      </c>
      <c r="B100" s="126" t="s">
        <v>7463</v>
      </c>
      <c r="C100" s="217" cm="1">
        <f t="array" ref="C100">IF(ROW() &lt; ROW(INDEX(persons[resource_ID],ROWS(persons[resource_ID]))), COUNTIF(INDEX(persons[resource_ID],1):persons[[#This Row],[resource_ID]],persons[[#This Row],[resource_ID]]), "")</f>
        <v>4</v>
      </c>
      <c r="D100" s="127" t="s">
        <v>8774</v>
      </c>
      <c r="E100" s="126" t="s">
        <v>8875</v>
      </c>
      <c r="F100" s="126" t="s">
        <v>8876</v>
      </c>
      <c r="G100" s="126"/>
      <c r="H100" s="166"/>
      <c r="I100" s="175" t="s">
        <v>8902</v>
      </c>
      <c r="J100" s="126"/>
      <c r="K100" s="126"/>
    </row>
    <row r="101" spans="1:11" x14ac:dyDescent="0.25">
      <c r="A101" s="126" t="s">
        <v>9278</v>
      </c>
      <c r="B101" s="126" t="s">
        <v>7463</v>
      </c>
      <c r="C101" s="217" cm="1">
        <f t="array" ref="C101">IF(ROW() &lt; ROW(INDEX(persons[resource_ID],ROWS(persons[resource_ID]))), COUNTIF(INDEX(persons[resource_ID],1):persons[[#This Row],[resource_ID]],persons[[#This Row],[resource_ID]]), "")</f>
        <v>5</v>
      </c>
      <c r="D101" s="127" t="s">
        <v>8774</v>
      </c>
      <c r="E101" s="126" t="s">
        <v>8877</v>
      </c>
      <c r="F101" s="126" t="s">
        <v>8878</v>
      </c>
      <c r="G101" s="126"/>
      <c r="H101" s="166"/>
      <c r="I101" s="175" t="s">
        <v>8903</v>
      </c>
      <c r="J101" s="126"/>
      <c r="K101" s="126"/>
    </row>
    <row r="102" spans="1:11" x14ac:dyDescent="0.25">
      <c r="A102" s="126" t="s">
        <v>9279</v>
      </c>
      <c r="B102" s="126" t="s">
        <v>7463</v>
      </c>
      <c r="C102" s="217" cm="1">
        <f t="array" ref="C102">IF(ROW() &lt; ROW(INDEX(persons[resource_ID],ROWS(persons[resource_ID]))), COUNTIF(INDEX(persons[resource_ID],1):persons[[#This Row],[resource_ID]],persons[[#This Row],[resource_ID]]), "")</f>
        <v>1</v>
      </c>
      <c r="D102" s="127" t="s">
        <v>8774</v>
      </c>
      <c r="E102" s="126" t="s">
        <v>8785</v>
      </c>
      <c r="F102" s="126" t="s">
        <v>8786</v>
      </c>
      <c r="G102" s="126"/>
      <c r="H102" s="166"/>
      <c r="I102" s="165" t="s">
        <v>8787</v>
      </c>
      <c r="J102" s="126"/>
      <c r="K102" s="126"/>
    </row>
    <row r="103" spans="1:11" x14ac:dyDescent="0.25">
      <c r="A103" s="126" t="s">
        <v>9279</v>
      </c>
      <c r="B103" s="126" t="s">
        <v>7463</v>
      </c>
      <c r="C103" s="217" cm="1">
        <f t="array" ref="C103">IF(ROW() &lt; ROW(INDEX(persons[resource_ID],ROWS(persons[resource_ID]))), COUNTIF(INDEX(persons[resource_ID],1):persons[[#This Row],[resource_ID]],persons[[#This Row],[resource_ID]]), "")</f>
        <v>2</v>
      </c>
      <c r="D103" s="127" t="s">
        <v>8774</v>
      </c>
      <c r="E103" s="126" t="s">
        <v>8870</v>
      </c>
      <c r="F103" s="126" t="s">
        <v>8871</v>
      </c>
      <c r="G103" s="126" t="s">
        <v>8872</v>
      </c>
      <c r="H103" s="166"/>
      <c r="I103" s="175" t="s">
        <v>8900</v>
      </c>
      <c r="J103" s="126"/>
      <c r="K103" s="126"/>
    </row>
    <row r="104" spans="1:11" x14ac:dyDescent="0.25">
      <c r="A104" s="126" t="s">
        <v>9279</v>
      </c>
      <c r="B104" s="126" t="s">
        <v>7463</v>
      </c>
      <c r="C104" s="217" cm="1">
        <f t="array" ref="C104">IF(ROW() &lt; ROW(INDEX(persons[resource_ID],ROWS(persons[resource_ID]))), COUNTIF(INDEX(persons[resource_ID],1):persons[[#This Row],[resource_ID]],persons[[#This Row],[resource_ID]]), "")</f>
        <v>3</v>
      </c>
      <c r="D104" s="127" t="s">
        <v>8774</v>
      </c>
      <c r="E104" s="126" t="s">
        <v>8873</v>
      </c>
      <c r="F104" s="126" t="s">
        <v>8874</v>
      </c>
      <c r="G104" s="126"/>
      <c r="H104" s="166"/>
      <c r="I104" s="175" t="s">
        <v>8901</v>
      </c>
      <c r="J104" s="126"/>
      <c r="K104" s="126"/>
    </row>
    <row r="105" spans="1:11" x14ac:dyDescent="0.25">
      <c r="A105" s="126" t="s">
        <v>9279</v>
      </c>
      <c r="B105" s="126" t="s">
        <v>7463</v>
      </c>
      <c r="C105" s="217" cm="1">
        <f t="array" ref="C105">IF(ROW() &lt; ROW(INDEX(persons[resource_ID],ROWS(persons[resource_ID]))), COUNTIF(INDEX(persons[resource_ID],1):persons[[#This Row],[resource_ID]],persons[[#This Row],[resource_ID]]), "")</f>
        <v>4</v>
      </c>
      <c r="D105" s="127" t="s">
        <v>8774</v>
      </c>
      <c r="E105" s="126" t="s">
        <v>8875</v>
      </c>
      <c r="F105" s="126" t="s">
        <v>8876</v>
      </c>
      <c r="G105" s="126"/>
      <c r="H105" s="166"/>
      <c r="I105" s="175" t="s">
        <v>8902</v>
      </c>
      <c r="J105" s="126"/>
      <c r="K105" s="126"/>
    </row>
    <row r="106" spans="1:11" x14ac:dyDescent="0.25">
      <c r="A106" s="126" t="s">
        <v>9279</v>
      </c>
      <c r="B106" s="126" t="s">
        <v>7463</v>
      </c>
      <c r="C106" s="217" cm="1">
        <f t="array" ref="C106">IF(ROW() &lt; ROW(INDEX(persons[resource_ID],ROWS(persons[resource_ID]))), COUNTIF(INDEX(persons[resource_ID],1):persons[[#This Row],[resource_ID]],persons[[#This Row],[resource_ID]]), "")</f>
        <v>5</v>
      </c>
      <c r="D106" s="127" t="s">
        <v>8774</v>
      </c>
      <c r="E106" s="126" t="s">
        <v>8877</v>
      </c>
      <c r="F106" s="126" t="s">
        <v>8878</v>
      </c>
      <c r="G106" s="126"/>
      <c r="H106" s="166"/>
      <c r="I106" s="175" t="s">
        <v>8903</v>
      </c>
      <c r="J106" s="126"/>
      <c r="K106" s="126"/>
    </row>
    <row r="107" spans="1:11" x14ac:dyDescent="0.25">
      <c r="A107" s="126" t="s">
        <v>9280</v>
      </c>
      <c r="B107" s="126" t="s">
        <v>7463</v>
      </c>
      <c r="C107" s="217" cm="1">
        <f t="array" ref="C107">IF(ROW() &lt; ROW(INDEX(persons[resource_ID],ROWS(persons[resource_ID]))), COUNTIF(INDEX(persons[resource_ID],1):persons[[#This Row],[resource_ID]],persons[[#This Row],[resource_ID]]), "")</f>
        <v>1</v>
      </c>
      <c r="D107" s="127" t="s">
        <v>8774</v>
      </c>
      <c r="E107" s="126" t="s">
        <v>8785</v>
      </c>
      <c r="F107" s="126" t="s">
        <v>8786</v>
      </c>
      <c r="G107" s="126"/>
      <c r="H107" s="166"/>
      <c r="I107" s="165" t="s">
        <v>8787</v>
      </c>
      <c r="J107" s="126"/>
      <c r="K107" s="126"/>
    </row>
    <row r="108" spans="1:11" x14ac:dyDescent="0.25">
      <c r="A108" s="126" t="s">
        <v>9280</v>
      </c>
      <c r="B108" s="126" t="s">
        <v>7463</v>
      </c>
      <c r="C108" s="217" cm="1">
        <f t="array" ref="C108">IF(ROW() &lt; ROW(INDEX(persons[resource_ID],ROWS(persons[resource_ID]))), COUNTIF(INDEX(persons[resource_ID],1):persons[[#This Row],[resource_ID]],persons[[#This Row],[resource_ID]]), "")</f>
        <v>2</v>
      </c>
      <c r="D108" s="127" t="s">
        <v>8774</v>
      </c>
      <c r="E108" s="126" t="s">
        <v>8870</v>
      </c>
      <c r="F108" s="126" t="s">
        <v>8871</v>
      </c>
      <c r="G108" s="126" t="s">
        <v>8872</v>
      </c>
      <c r="H108" s="166"/>
      <c r="I108" s="175" t="s">
        <v>8900</v>
      </c>
      <c r="J108" s="126"/>
      <c r="K108" s="126"/>
    </row>
    <row r="109" spans="1:11" x14ac:dyDescent="0.25">
      <c r="A109" s="126" t="s">
        <v>9280</v>
      </c>
      <c r="B109" s="126" t="s">
        <v>7463</v>
      </c>
      <c r="C109" s="217" cm="1">
        <f t="array" ref="C109">IF(ROW() &lt; ROW(INDEX(persons[resource_ID],ROWS(persons[resource_ID]))), COUNTIF(INDEX(persons[resource_ID],1):persons[[#This Row],[resource_ID]],persons[[#This Row],[resource_ID]]), "")</f>
        <v>3</v>
      </c>
      <c r="D109" s="127" t="s">
        <v>8774</v>
      </c>
      <c r="E109" s="126" t="s">
        <v>8873</v>
      </c>
      <c r="F109" s="126" t="s">
        <v>8874</v>
      </c>
      <c r="G109" s="126"/>
      <c r="H109" s="166"/>
      <c r="I109" s="175" t="s">
        <v>8901</v>
      </c>
      <c r="J109" s="126"/>
      <c r="K109" s="126"/>
    </row>
    <row r="110" spans="1:11" x14ac:dyDescent="0.25">
      <c r="A110" s="126" t="s">
        <v>9280</v>
      </c>
      <c r="B110" s="126" t="s">
        <v>7463</v>
      </c>
      <c r="C110" s="217" cm="1">
        <f t="array" ref="C110">IF(ROW() &lt; ROW(INDEX(persons[resource_ID],ROWS(persons[resource_ID]))), COUNTIF(INDEX(persons[resource_ID],1):persons[[#This Row],[resource_ID]],persons[[#This Row],[resource_ID]]), "")</f>
        <v>4</v>
      </c>
      <c r="D110" s="127" t="s">
        <v>8774</v>
      </c>
      <c r="E110" s="126" t="s">
        <v>8875</v>
      </c>
      <c r="F110" s="126" t="s">
        <v>8876</v>
      </c>
      <c r="G110" s="126"/>
      <c r="H110" s="166"/>
      <c r="I110" s="175" t="s">
        <v>8902</v>
      </c>
      <c r="J110" s="126"/>
      <c r="K110" s="126"/>
    </row>
    <row r="111" spans="1:11" x14ac:dyDescent="0.25">
      <c r="A111" s="126" t="s">
        <v>9280</v>
      </c>
      <c r="B111" s="126" t="s">
        <v>7463</v>
      </c>
      <c r="C111" s="217" cm="1">
        <f t="array" ref="C111">IF(ROW() &lt; ROW(INDEX(persons[resource_ID],ROWS(persons[resource_ID]))), COUNTIF(INDEX(persons[resource_ID],1):persons[[#This Row],[resource_ID]],persons[[#This Row],[resource_ID]]), "")</f>
        <v>5</v>
      </c>
      <c r="D111" s="127" t="s">
        <v>8774</v>
      </c>
      <c r="E111" s="126" t="s">
        <v>8877</v>
      </c>
      <c r="F111" s="126" t="s">
        <v>8878</v>
      </c>
      <c r="G111" s="126"/>
      <c r="H111" s="166"/>
      <c r="I111" s="175" t="s">
        <v>8903</v>
      </c>
      <c r="J111" s="126"/>
      <c r="K111" s="126"/>
    </row>
    <row r="112" spans="1:11" x14ac:dyDescent="0.25">
      <c r="A112" s="126" t="s">
        <v>9281</v>
      </c>
      <c r="B112" s="126" t="s">
        <v>7463</v>
      </c>
      <c r="C112" s="217" cm="1">
        <f t="array" ref="C112">IF(ROW() &lt; ROW(INDEX(persons[resource_ID],ROWS(persons[resource_ID]))), COUNTIF(INDEX(persons[resource_ID],1):persons[[#This Row],[resource_ID]],persons[[#This Row],[resource_ID]]), "")</f>
        <v>1</v>
      </c>
      <c r="D112" s="127" t="s">
        <v>8774</v>
      </c>
      <c r="E112" s="126" t="s">
        <v>8785</v>
      </c>
      <c r="F112" s="126" t="s">
        <v>8786</v>
      </c>
      <c r="G112" s="126"/>
      <c r="H112" s="166"/>
      <c r="I112" s="165" t="s">
        <v>8787</v>
      </c>
      <c r="J112" s="126"/>
      <c r="K112" s="126"/>
    </row>
    <row r="113" spans="1:11" x14ac:dyDescent="0.25">
      <c r="A113" s="126" t="s">
        <v>9281</v>
      </c>
      <c r="B113" s="126" t="s">
        <v>7463</v>
      </c>
      <c r="C113" s="217" cm="1">
        <f t="array" ref="C113">IF(ROW() &lt; ROW(INDEX(persons[resource_ID],ROWS(persons[resource_ID]))), COUNTIF(INDEX(persons[resource_ID],1):persons[[#This Row],[resource_ID]],persons[[#This Row],[resource_ID]]), "")</f>
        <v>2</v>
      </c>
      <c r="D113" s="127" t="s">
        <v>8774</v>
      </c>
      <c r="E113" s="126" t="s">
        <v>8870</v>
      </c>
      <c r="F113" s="126" t="s">
        <v>8871</v>
      </c>
      <c r="G113" s="126" t="s">
        <v>8872</v>
      </c>
      <c r="H113" s="166"/>
      <c r="I113" s="175" t="s">
        <v>8900</v>
      </c>
      <c r="J113" s="126"/>
      <c r="K113" s="126"/>
    </row>
    <row r="114" spans="1:11" x14ac:dyDescent="0.25">
      <c r="A114" s="126" t="s">
        <v>9281</v>
      </c>
      <c r="B114" s="126" t="s">
        <v>7463</v>
      </c>
      <c r="C114" s="217" cm="1">
        <f t="array" ref="C114">IF(ROW() &lt; ROW(INDEX(persons[resource_ID],ROWS(persons[resource_ID]))), COUNTIF(INDEX(persons[resource_ID],1):persons[[#This Row],[resource_ID]],persons[[#This Row],[resource_ID]]), "")</f>
        <v>3</v>
      </c>
      <c r="D114" s="127" t="s">
        <v>8774</v>
      </c>
      <c r="E114" s="126" t="s">
        <v>8873</v>
      </c>
      <c r="F114" s="126" t="s">
        <v>8874</v>
      </c>
      <c r="G114" s="126"/>
      <c r="H114" s="166"/>
      <c r="I114" s="175" t="s">
        <v>8901</v>
      </c>
      <c r="J114" s="126"/>
      <c r="K114" s="126"/>
    </row>
    <row r="115" spans="1:11" x14ac:dyDescent="0.25">
      <c r="A115" s="126" t="s">
        <v>9281</v>
      </c>
      <c r="B115" s="126" t="s">
        <v>7463</v>
      </c>
      <c r="C115" s="217" cm="1">
        <f t="array" ref="C115">IF(ROW() &lt; ROW(INDEX(persons[resource_ID],ROWS(persons[resource_ID]))), COUNTIF(INDEX(persons[resource_ID],1):persons[[#This Row],[resource_ID]],persons[[#This Row],[resource_ID]]), "")</f>
        <v>4</v>
      </c>
      <c r="D115" s="127" t="s">
        <v>8774</v>
      </c>
      <c r="E115" s="126" t="s">
        <v>8875</v>
      </c>
      <c r="F115" s="126" t="s">
        <v>8876</v>
      </c>
      <c r="G115" s="126"/>
      <c r="H115" s="166"/>
      <c r="I115" s="175" t="s">
        <v>8902</v>
      </c>
      <c r="J115" s="126"/>
      <c r="K115" s="126"/>
    </row>
    <row r="116" spans="1:11" x14ac:dyDescent="0.25">
      <c r="A116" s="126" t="s">
        <v>9281</v>
      </c>
      <c r="B116" s="126" t="s">
        <v>7463</v>
      </c>
      <c r="C116" s="217" cm="1">
        <f t="array" ref="C116">IF(ROW() &lt; ROW(INDEX(persons[resource_ID],ROWS(persons[resource_ID]))), COUNTIF(INDEX(persons[resource_ID],1):persons[[#This Row],[resource_ID]],persons[[#This Row],[resource_ID]]), "")</f>
        <v>5</v>
      </c>
      <c r="D116" s="127" t="s">
        <v>8774</v>
      </c>
      <c r="E116" s="126" t="s">
        <v>8877</v>
      </c>
      <c r="F116" s="126" t="s">
        <v>8878</v>
      </c>
      <c r="G116" s="126"/>
      <c r="H116" s="166"/>
      <c r="I116" s="175" t="s">
        <v>8903</v>
      </c>
      <c r="J116" s="126"/>
      <c r="K116" s="126"/>
    </row>
    <row r="117" spans="1:11" x14ac:dyDescent="0.25">
      <c r="A117" s="126" t="s">
        <v>9282</v>
      </c>
      <c r="B117" s="126" t="s">
        <v>7463</v>
      </c>
      <c r="C117" s="217" cm="1">
        <f t="array" ref="C117">IF(ROW() &lt; ROW(INDEX(persons[resource_ID],ROWS(persons[resource_ID]))), COUNTIF(INDEX(persons[resource_ID],1):persons[[#This Row],[resource_ID]],persons[[#This Row],[resource_ID]]), "")</f>
        <v>1</v>
      </c>
      <c r="D117" s="127" t="s">
        <v>8774</v>
      </c>
      <c r="E117" s="126" t="s">
        <v>8785</v>
      </c>
      <c r="F117" s="126" t="s">
        <v>8786</v>
      </c>
      <c r="G117" s="126"/>
      <c r="H117" s="166"/>
      <c r="I117" s="165" t="s">
        <v>8787</v>
      </c>
      <c r="J117" s="126"/>
      <c r="K117" s="126"/>
    </row>
    <row r="118" spans="1:11" x14ac:dyDescent="0.25">
      <c r="A118" s="126" t="s">
        <v>9282</v>
      </c>
      <c r="B118" s="126" t="s">
        <v>7463</v>
      </c>
      <c r="C118" s="217" cm="1">
        <f t="array" ref="C118">IF(ROW() &lt; ROW(INDEX(persons[resource_ID],ROWS(persons[resource_ID]))), COUNTIF(INDEX(persons[resource_ID],1):persons[[#This Row],[resource_ID]],persons[[#This Row],[resource_ID]]), "")</f>
        <v>2</v>
      </c>
      <c r="D118" s="127" t="s">
        <v>8774</v>
      </c>
      <c r="E118" s="126" t="s">
        <v>8870</v>
      </c>
      <c r="F118" s="126" t="s">
        <v>8871</v>
      </c>
      <c r="G118" s="126" t="s">
        <v>8872</v>
      </c>
      <c r="H118" s="166"/>
      <c r="I118" s="175" t="s">
        <v>8900</v>
      </c>
      <c r="J118" s="126"/>
      <c r="K118" s="126"/>
    </row>
    <row r="119" spans="1:11" x14ac:dyDescent="0.25">
      <c r="A119" s="126" t="s">
        <v>9282</v>
      </c>
      <c r="B119" s="126" t="s">
        <v>7463</v>
      </c>
      <c r="C119" s="217" cm="1">
        <f t="array" ref="C119">IF(ROW() &lt; ROW(INDEX(persons[resource_ID],ROWS(persons[resource_ID]))), COUNTIF(INDEX(persons[resource_ID],1):persons[[#This Row],[resource_ID]],persons[[#This Row],[resource_ID]]), "")</f>
        <v>3</v>
      </c>
      <c r="D119" s="127" t="s">
        <v>8774</v>
      </c>
      <c r="E119" s="126" t="s">
        <v>8873</v>
      </c>
      <c r="F119" s="126" t="s">
        <v>8874</v>
      </c>
      <c r="G119" s="126"/>
      <c r="H119" s="166"/>
      <c r="I119" s="175" t="s">
        <v>8901</v>
      </c>
      <c r="J119" s="126"/>
      <c r="K119" s="126"/>
    </row>
    <row r="120" spans="1:11" x14ac:dyDescent="0.25">
      <c r="A120" s="126" t="s">
        <v>9282</v>
      </c>
      <c r="B120" s="126" t="s">
        <v>7463</v>
      </c>
      <c r="C120" s="217" cm="1">
        <f t="array" ref="C120">IF(ROW() &lt; ROW(INDEX(persons[resource_ID],ROWS(persons[resource_ID]))), COUNTIF(INDEX(persons[resource_ID],1):persons[[#This Row],[resource_ID]],persons[[#This Row],[resource_ID]]), "")</f>
        <v>4</v>
      </c>
      <c r="D120" s="127" t="s">
        <v>8774</v>
      </c>
      <c r="E120" s="126" t="s">
        <v>8875</v>
      </c>
      <c r="F120" s="126" t="s">
        <v>8876</v>
      </c>
      <c r="G120" s="126"/>
      <c r="H120" s="166"/>
      <c r="I120" s="175" t="s">
        <v>8902</v>
      </c>
      <c r="J120" s="126"/>
      <c r="K120" s="126"/>
    </row>
    <row r="121" spans="1:11" x14ac:dyDescent="0.25">
      <c r="A121" s="126" t="s">
        <v>9282</v>
      </c>
      <c r="B121" s="126" t="s">
        <v>7463</v>
      </c>
      <c r="C121" s="217" cm="1">
        <f t="array" ref="C121">IF(ROW() &lt; ROW(INDEX(persons[resource_ID],ROWS(persons[resource_ID]))), COUNTIF(INDEX(persons[resource_ID],1):persons[[#This Row],[resource_ID]],persons[[#This Row],[resource_ID]]), "")</f>
        <v>5</v>
      </c>
      <c r="D121" s="127" t="s">
        <v>8774</v>
      </c>
      <c r="E121" s="126" t="s">
        <v>8877</v>
      </c>
      <c r="F121" s="126" t="s">
        <v>8878</v>
      </c>
      <c r="G121" s="126"/>
      <c r="H121" s="166"/>
      <c r="I121" s="175" t="s">
        <v>8903</v>
      </c>
      <c r="J121" s="126"/>
      <c r="K121" s="126"/>
    </row>
    <row r="122" spans="1:11" x14ac:dyDescent="0.25">
      <c r="A122" s="126" t="s">
        <v>9283</v>
      </c>
      <c r="B122" s="126" t="s">
        <v>7463</v>
      </c>
      <c r="C122" s="217" cm="1">
        <f t="array" ref="C122">IF(ROW() &lt; ROW(INDEX(persons[resource_ID],ROWS(persons[resource_ID]))), COUNTIF(INDEX(persons[resource_ID],1):persons[[#This Row],[resource_ID]],persons[[#This Row],[resource_ID]]), "")</f>
        <v>1</v>
      </c>
      <c r="D122" s="127" t="s">
        <v>8774</v>
      </c>
      <c r="E122" s="126" t="s">
        <v>8785</v>
      </c>
      <c r="F122" s="126" t="s">
        <v>8786</v>
      </c>
      <c r="G122" s="126"/>
      <c r="H122" s="166"/>
      <c r="I122" s="165" t="s">
        <v>8787</v>
      </c>
      <c r="J122" s="126"/>
      <c r="K122" s="126"/>
    </row>
    <row r="123" spans="1:11" x14ac:dyDescent="0.25">
      <c r="A123" s="126" t="s">
        <v>9283</v>
      </c>
      <c r="B123" s="126" t="s">
        <v>7463</v>
      </c>
      <c r="C123" s="217" cm="1">
        <f t="array" ref="C123">IF(ROW() &lt; ROW(INDEX(persons[resource_ID],ROWS(persons[resource_ID]))), COUNTIF(INDEX(persons[resource_ID],1):persons[[#This Row],[resource_ID]],persons[[#This Row],[resource_ID]]), "")</f>
        <v>2</v>
      </c>
      <c r="D123" s="127" t="s">
        <v>8774</v>
      </c>
      <c r="E123" s="126" t="s">
        <v>8870</v>
      </c>
      <c r="F123" s="126" t="s">
        <v>8871</v>
      </c>
      <c r="G123" s="126" t="s">
        <v>8872</v>
      </c>
      <c r="H123" s="166"/>
      <c r="I123" s="175" t="s">
        <v>8900</v>
      </c>
      <c r="J123" s="126"/>
      <c r="K123" s="126"/>
    </row>
    <row r="124" spans="1:11" x14ac:dyDescent="0.25">
      <c r="A124" s="126" t="s">
        <v>9283</v>
      </c>
      <c r="B124" s="126" t="s">
        <v>7463</v>
      </c>
      <c r="C124" s="217" cm="1">
        <f t="array" ref="C124">IF(ROW() &lt; ROW(INDEX(persons[resource_ID],ROWS(persons[resource_ID]))), COUNTIF(INDEX(persons[resource_ID],1):persons[[#This Row],[resource_ID]],persons[[#This Row],[resource_ID]]), "")</f>
        <v>3</v>
      </c>
      <c r="D124" s="127" t="s">
        <v>8774</v>
      </c>
      <c r="E124" s="126" t="s">
        <v>8873</v>
      </c>
      <c r="F124" s="126" t="s">
        <v>8874</v>
      </c>
      <c r="G124" s="126"/>
      <c r="H124" s="166"/>
      <c r="I124" s="175" t="s">
        <v>8901</v>
      </c>
      <c r="J124" s="126"/>
      <c r="K124" s="126"/>
    </row>
    <row r="125" spans="1:11" x14ac:dyDescent="0.25">
      <c r="A125" s="126" t="s">
        <v>9283</v>
      </c>
      <c r="B125" s="126" t="s">
        <v>7463</v>
      </c>
      <c r="C125" s="217" cm="1">
        <f t="array" ref="C125">IF(ROW() &lt; ROW(INDEX(persons[resource_ID],ROWS(persons[resource_ID]))), COUNTIF(INDEX(persons[resource_ID],1):persons[[#This Row],[resource_ID]],persons[[#This Row],[resource_ID]]), "")</f>
        <v>4</v>
      </c>
      <c r="D125" s="127" t="s">
        <v>8774</v>
      </c>
      <c r="E125" s="126" t="s">
        <v>8875</v>
      </c>
      <c r="F125" s="126" t="s">
        <v>8876</v>
      </c>
      <c r="G125" s="126"/>
      <c r="H125" s="166"/>
      <c r="I125" s="175" t="s">
        <v>8902</v>
      </c>
      <c r="J125" s="126"/>
      <c r="K125" s="126"/>
    </row>
    <row r="126" spans="1:11" x14ac:dyDescent="0.25">
      <c r="A126" s="126" t="s">
        <v>9283</v>
      </c>
      <c r="B126" s="126" t="s">
        <v>7463</v>
      </c>
      <c r="C126" s="217" cm="1">
        <f t="array" ref="C126">IF(ROW() &lt; ROW(INDEX(persons[resource_ID],ROWS(persons[resource_ID]))), COUNTIF(INDEX(persons[resource_ID],1):persons[[#This Row],[resource_ID]],persons[[#This Row],[resource_ID]]), "")</f>
        <v>5</v>
      </c>
      <c r="D126" s="127" t="s">
        <v>8774</v>
      </c>
      <c r="E126" s="126" t="s">
        <v>8877</v>
      </c>
      <c r="F126" s="126" t="s">
        <v>8878</v>
      </c>
      <c r="G126" s="126"/>
      <c r="H126" s="166"/>
      <c r="I126" s="175" t="s">
        <v>8903</v>
      </c>
      <c r="J126" s="126"/>
      <c r="K126" s="126"/>
    </row>
    <row r="127" spans="1:11" x14ac:dyDescent="0.25">
      <c r="A127" s="126" t="s">
        <v>9284</v>
      </c>
      <c r="B127" s="126" t="s">
        <v>7463</v>
      </c>
      <c r="C127" s="217" cm="1">
        <f t="array" ref="C127">IF(ROW() &lt; ROW(INDEX(persons[resource_ID],ROWS(persons[resource_ID]))), COUNTIF(INDEX(persons[resource_ID],1):persons[[#This Row],[resource_ID]],persons[[#This Row],[resource_ID]]), "")</f>
        <v>1</v>
      </c>
      <c r="D127" s="127" t="s">
        <v>8774</v>
      </c>
      <c r="E127" s="126" t="s">
        <v>8785</v>
      </c>
      <c r="F127" s="126" t="s">
        <v>8786</v>
      </c>
      <c r="G127" s="126"/>
      <c r="H127" s="166"/>
      <c r="I127" s="165" t="s">
        <v>8787</v>
      </c>
      <c r="J127" s="126"/>
      <c r="K127" s="126"/>
    </row>
    <row r="128" spans="1:11" x14ac:dyDescent="0.25">
      <c r="A128" s="126" t="s">
        <v>9284</v>
      </c>
      <c r="B128" s="126" t="s">
        <v>7463</v>
      </c>
      <c r="C128" s="217" cm="1">
        <f t="array" ref="C128">IF(ROW() &lt; ROW(INDEX(persons[resource_ID],ROWS(persons[resource_ID]))), COUNTIF(INDEX(persons[resource_ID],1):persons[[#This Row],[resource_ID]],persons[[#This Row],[resource_ID]]), "")</f>
        <v>2</v>
      </c>
      <c r="D128" s="127" t="s">
        <v>8774</v>
      </c>
      <c r="E128" s="126" t="s">
        <v>8870</v>
      </c>
      <c r="F128" s="126" t="s">
        <v>8871</v>
      </c>
      <c r="G128" s="126" t="s">
        <v>8872</v>
      </c>
      <c r="H128" s="166"/>
      <c r="I128" s="175" t="s">
        <v>8900</v>
      </c>
      <c r="J128" s="126"/>
      <c r="K128" s="126"/>
    </row>
    <row r="129" spans="1:11" x14ac:dyDescent="0.25">
      <c r="A129" s="126" t="s">
        <v>9284</v>
      </c>
      <c r="B129" s="126" t="s">
        <v>7463</v>
      </c>
      <c r="C129" s="217" cm="1">
        <f t="array" ref="C129">IF(ROW() &lt; ROW(INDEX(persons[resource_ID],ROWS(persons[resource_ID]))), COUNTIF(INDEX(persons[resource_ID],1):persons[[#This Row],[resource_ID]],persons[[#This Row],[resource_ID]]), "")</f>
        <v>3</v>
      </c>
      <c r="D129" s="127" t="s">
        <v>8774</v>
      </c>
      <c r="E129" s="126" t="s">
        <v>8873</v>
      </c>
      <c r="F129" s="126" t="s">
        <v>8874</v>
      </c>
      <c r="G129" s="126"/>
      <c r="H129" s="166"/>
      <c r="I129" s="175" t="s">
        <v>8901</v>
      </c>
      <c r="J129" s="126"/>
      <c r="K129" s="126"/>
    </row>
    <row r="130" spans="1:11" x14ac:dyDescent="0.25">
      <c r="A130" s="126" t="s">
        <v>9284</v>
      </c>
      <c r="B130" s="126" t="s">
        <v>7463</v>
      </c>
      <c r="C130" s="217" cm="1">
        <f t="array" ref="C130">IF(ROW() &lt; ROW(INDEX(persons[resource_ID],ROWS(persons[resource_ID]))), COUNTIF(INDEX(persons[resource_ID],1):persons[[#This Row],[resource_ID]],persons[[#This Row],[resource_ID]]), "")</f>
        <v>4</v>
      </c>
      <c r="D130" s="127" t="s">
        <v>8774</v>
      </c>
      <c r="E130" s="126" t="s">
        <v>8875</v>
      </c>
      <c r="F130" s="126" t="s">
        <v>8876</v>
      </c>
      <c r="G130" s="126"/>
      <c r="H130" s="166"/>
      <c r="I130" s="175" t="s">
        <v>8902</v>
      </c>
      <c r="J130" s="126"/>
      <c r="K130" s="126"/>
    </row>
    <row r="131" spans="1:11" x14ac:dyDescent="0.25">
      <c r="A131" s="126" t="s">
        <v>9284</v>
      </c>
      <c r="B131" s="126" t="s">
        <v>7463</v>
      </c>
      <c r="C131" s="217" cm="1">
        <f t="array" ref="C131">IF(ROW() &lt; ROW(INDEX(persons[resource_ID],ROWS(persons[resource_ID]))), COUNTIF(INDEX(persons[resource_ID],1):persons[[#This Row],[resource_ID]],persons[[#This Row],[resource_ID]]), "")</f>
        <v>5</v>
      </c>
      <c r="D131" s="127" t="s">
        <v>8774</v>
      </c>
      <c r="E131" s="126" t="s">
        <v>8877</v>
      </c>
      <c r="F131" s="126" t="s">
        <v>8878</v>
      </c>
      <c r="G131" s="126"/>
      <c r="H131" s="166"/>
      <c r="I131" s="175" t="s">
        <v>8903</v>
      </c>
      <c r="J131" s="126"/>
      <c r="K131" s="126"/>
    </row>
    <row r="132" spans="1:11" x14ac:dyDescent="0.25">
      <c r="A132" s="126" t="s">
        <v>9285</v>
      </c>
      <c r="B132" s="126" t="s">
        <v>7463</v>
      </c>
      <c r="C132" s="217" cm="1">
        <f t="array" ref="C132">IF(ROW() &lt; ROW(INDEX(persons[resource_ID],ROWS(persons[resource_ID]))), COUNTIF(INDEX(persons[resource_ID],1):persons[[#This Row],[resource_ID]],persons[[#This Row],[resource_ID]]), "")</f>
        <v>1</v>
      </c>
      <c r="D132" s="127" t="s">
        <v>8774</v>
      </c>
      <c r="E132" s="126" t="s">
        <v>8785</v>
      </c>
      <c r="F132" s="126" t="s">
        <v>8786</v>
      </c>
      <c r="G132" s="126"/>
      <c r="H132" s="166"/>
      <c r="I132" s="165" t="s">
        <v>8787</v>
      </c>
      <c r="J132" s="126"/>
      <c r="K132" s="126"/>
    </row>
    <row r="133" spans="1:11" x14ac:dyDescent="0.25">
      <c r="A133" s="126" t="s">
        <v>9285</v>
      </c>
      <c r="B133" s="126" t="s">
        <v>7463</v>
      </c>
      <c r="C133" s="217" cm="1">
        <f t="array" ref="C133">IF(ROW() &lt; ROW(INDEX(persons[resource_ID],ROWS(persons[resource_ID]))), COUNTIF(INDEX(persons[resource_ID],1):persons[[#This Row],[resource_ID]],persons[[#This Row],[resource_ID]]), "")</f>
        <v>2</v>
      </c>
      <c r="D133" s="127" t="s">
        <v>8774</v>
      </c>
      <c r="E133" s="126" t="s">
        <v>8870</v>
      </c>
      <c r="F133" s="126" t="s">
        <v>8871</v>
      </c>
      <c r="G133" s="126" t="s">
        <v>8872</v>
      </c>
      <c r="H133" s="166"/>
      <c r="I133" s="175" t="s">
        <v>8900</v>
      </c>
      <c r="J133" s="126"/>
      <c r="K133" s="126"/>
    </row>
    <row r="134" spans="1:11" x14ac:dyDescent="0.25">
      <c r="A134" s="126" t="s">
        <v>9285</v>
      </c>
      <c r="B134" s="126" t="s">
        <v>7463</v>
      </c>
      <c r="C134" s="217" cm="1">
        <f t="array" ref="C134">IF(ROW() &lt; ROW(INDEX(persons[resource_ID],ROWS(persons[resource_ID]))), COUNTIF(INDEX(persons[resource_ID],1):persons[[#This Row],[resource_ID]],persons[[#This Row],[resource_ID]]), "")</f>
        <v>3</v>
      </c>
      <c r="D134" s="127" t="s">
        <v>8774</v>
      </c>
      <c r="E134" s="126" t="s">
        <v>8873</v>
      </c>
      <c r="F134" s="126" t="s">
        <v>8874</v>
      </c>
      <c r="G134" s="126"/>
      <c r="H134" s="166"/>
      <c r="I134" s="175" t="s">
        <v>8901</v>
      </c>
      <c r="J134" s="126"/>
      <c r="K134" s="126"/>
    </row>
    <row r="135" spans="1:11" x14ac:dyDescent="0.25">
      <c r="A135" s="126" t="s">
        <v>9285</v>
      </c>
      <c r="B135" s="126" t="s">
        <v>7463</v>
      </c>
      <c r="C135" s="217" cm="1">
        <f t="array" ref="C135">IF(ROW() &lt; ROW(INDEX(persons[resource_ID],ROWS(persons[resource_ID]))), COUNTIF(INDEX(persons[resource_ID],1):persons[[#This Row],[resource_ID]],persons[[#This Row],[resource_ID]]), "")</f>
        <v>4</v>
      </c>
      <c r="D135" s="127" t="s">
        <v>8774</v>
      </c>
      <c r="E135" s="126" t="s">
        <v>8875</v>
      </c>
      <c r="F135" s="126" t="s">
        <v>8876</v>
      </c>
      <c r="G135" s="126"/>
      <c r="H135" s="166"/>
      <c r="I135" s="175" t="s">
        <v>8902</v>
      </c>
      <c r="J135" s="126"/>
      <c r="K135" s="126"/>
    </row>
    <row r="136" spans="1:11" x14ac:dyDescent="0.25">
      <c r="A136" s="126" t="s">
        <v>9285</v>
      </c>
      <c r="B136" s="126" t="s">
        <v>7463</v>
      </c>
      <c r="C136" s="217" cm="1">
        <f t="array" ref="C136">IF(ROW() &lt; ROW(INDEX(persons[resource_ID],ROWS(persons[resource_ID]))), COUNTIF(INDEX(persons[resource_ID],1):persons[[#This Row],[resource_ID]],persons[[#This Row],[resource_ID]]), "")</f>
        <v>5</v>
      </c>
      <c r="D136" s="127" t="s">
        <v>8774</v>
      </c>
      <c r="E136" s="126" t="s">
        <v>8877</v>
      </c>
      <c r="F136" s="126" t="s">
        <v>8878</v>
      </c>
      <c r="G136" s="126"/>
      <c r="H136" s="166"/>
      <c r="I136" s="175" t="s">
        <v>8903</v>
      </c>
      <c r="J136" s="126"/>
      <c r="K136" s="126"/>
    </row>
    <row r="137" spans="1:11" x14ac:dyDescent="0.25">
      <c r="A137" s="126" t="s">
        <v>9286</v>
      </c>
      <c r="B137" s="126" t="s">
        <v>7463</v>
      </c>
      <c r="C137" s="217" cm="1">
        <f t="array" ref="C137">IF(ROW() &lt; ROW(INDEX(persons[resource_ID],ROWS(persons[resource_ID]))), COUNTIF(INDEX(persons[resource_ID],1):persons[[#This Row],[resource_ID]],persons[[#This Row],[resource_ID]]), "")</f>
        <v>1</v>
      </c>
      <c r="D137" s="127" t="s">
        <v>8774</v>
      </c>
      <c r="E137" s="126" t="s">
        <v>8785</v>
      </c>
      <c r="F137" s="126" t="s">
        <v>8786</v>
      </c>
      <c r="G137" s="126"/>
      <c r="H137" s="166"/>
      <c r="I137" s="165" t="s">
        <v>8787</v>
      </c>
      <c r="J137" s="126"/>
      <c r="K137" s="126"/>
    </row>
    <row r="138" spans="1:11" x14ac:dyDescent="0.25">
      <c r="A138" s="126" t="s">
        <v>9286</v>
      </c>
      <c r="B138" s="126" t="s">
        <v>7463</v>
      </c>
      <c r="C138" s="217" cm="1">
        <f t="array" ref="C138">IF(ROW() &lt; ROW(INDEX(persons[resource_ID],ROWS(persons[resource_ID]))), COUNTIF(INDEX(persons[resource_ID],1):persons[[#This Row],[resource_ID]],persons[[#This Row],[resource_ID]]), "")</f>
        <v>2</v>
      </c>
      <c r="D138" s="127" t="s">
        <v>8774</v>
      </c>
      <c r="E138" s="126" t="s">
        <v>8870</v>
      </c>
      <c r="F138" s="126" t="s">
        <v>8871</v>
      </c>
      <c r="G138" s="126" t="s">
        <v>8872</v>
      </c>
      <c r="H138" s="166"/>
      <c r="I138" s="175" t="s">
        <v>8900</v>
      </c>
      <c r="J138" s="126"/>
      <c r="K138" s="126"/>
    </row>
    <row r="139" spans="1:11" x14ac:dyDescent="0.25">
      <c r="A139" s="126" t="s">
        <v>9286</v>
      </c>
      <c r="B139" s="126" t="s">
        <v>7463</v>
      </c>
      <c r="C139" s="217" cm="1">
        <f t="array" ref="C139">IF(ROW() &lt; ROW(INDEX(persons[resource_ID],ROWS(persons[resource_ID]))), COUNTIF(INDEX(persons[resource_ID],1):persons[[#This Row],[resource_ID]],persons[[#This Row],[resource_ID]]), "")</f>
        <v>3</v>
      </c>
      <c r="D139" s="127" t="s">
        <v>8774</v>
      </c>
      <c r="E139" s="126" t="s">
        <v>8873</v>
      </c>
      <c r="F139" s="126" t="s">
        <v>8874</v>
      </c>
      <c r="G139" s="126"/>
      <c r="H139" s="166"/>
      <c r="I139" s="175" t="s">
        <v>8901</v>
      </c>
      <c r="J139" s="126"/>
      <c r="K139" s="126"/>
    </row>
    <row r="140" spans="1:11" x14ac:dyDescent="0.25">
      <c r="A140" s="126" t="s">
        <v>9286</v>
      </c>
      <c r="B140" s="126" t="s">
        <v>7463</v>
      </c>
      <c r="C140" s="217" cm="1">
        <f t="array" ref="C140">IF(ROW() &lt; ROW(INDEX(persons[resource_ID],ROWS(persons[resource_ID]))), COUNTIF(INDEX(persons[resource_ID],1):persons[[#This Row],[resource_ID]],persons[[#This Row],[resource_ID]]), "")</f>
        <v>4</v>
      </c>
      <c r="D140" s="127" t="s">
        <v>8774</v>
      </c>
      <c r="E140" s="126" t="s">
        <v>8875</v>
      </c>
      <c r="F140" s="126" t="s">
        <v>8876</v>
      </c>
      <c r="G140" s="126"/>
      <c r="H140" s="166"/>
      <c r="I140" s="175" t="s">
        <v>8902</v>
      </c>
      <c r="J140" s="126"/>
      <c r="K140" s="126"/>
    </row>
    <row r="141" spans="1:11" x14ac:dyDescent="0.25">
      <c r="A141" s="126" t="s">
        <v>9286</v>
      </c>
      <c r="B141" s="126" t="s">
        <v>7463</v>
      </c>
      <c r="C141" s="217" cm="1">
        <f t="array" ref="C141">IF(ROW() &lt; ROW(INDEX(persons[resource_ID],ROWS(persons[resource_ID]))), COUNTIF(INDEX(persons[resource_ID],1):persons[[#This Row],[resource_ID]],persons[[#This Row],[resource_ID]]), "")</f>
        <v>5</v>
      </c>
      <c r="D141" s="127" t="s">
        <v>8774</v>
      </c>
      <c r="E141" s="126" t="s">
        <v>8877</v>
      </c>
      <c r="F141" s="126" t="s">
        <v>8878</v>
      </c>
      <c r="G141" s="126"/>
      <c r="H141" s="166"/>
      <c r="I141" s="175" t="s">
        <v>8903</v>
      </c>
      <c r="J141" s="126"/>
      <c r="K141" s="126"/>
    </row>
    <row r="142" spans="1:11" x14ac:dyDescent="0.25">
      <c r="A142" s="126" t="s">
        <v>9287</v>
      </c>
      <c r="B142" s="126" t="s">
        <v>7463</v>
      </c>
      <c r="C142" s="217" cm="1">
        <f t="array" ref="C142">IF(ROW() &lt; ROW(INDEX(persons[resource_ID],ROWS(persons[resource_ID]))), COUNTIF(INDEX(persons[resource_ID],1):persons[[#This Row],[resource_ID]],persons[[#This Row],[resource_ID]]), "")</f>
        <v>1</v>
      </c>
      <c r="D142" s="127" t="s">
        <v>8774</v>
      </c>
      <c r="E142" s="126" t="s">
        <v>8785</v>
      </c>
      <c r="F142" s="126" t="s">
        <v>8786</v>
      </c>
      <c r="G142" s="126"/>
      <c r="H142" s="166"/>
      <c r="I142" s="165" t="s">
        <v>8787</v>
      </c>
      <c r="J142" s="126"/>
      <c r="K142" s="126"/>
    </row>
    <row r="143" spans="1:11" x14ac:dyDescent="0.25">
      <c r="A143" s="126" t="s">
        <v>9287</v>
      </c>
      <c r="B143" s="126" t="s">
        <v>7463</v>
      </c>
      <c r="C143" s="217" cm="1">
        <f t="array" ref="C143">IF(ROW() &lt; ROW(INDEX(persons[resource_ID],ROWS(persons[resource_ID]))), COUNTIF(INDEX(persons[resource_ID],1):persons[[#This Row],[resource_ID]],persons[[#This Row],[resource_ID]]), "")</f>
        <v>2</v>
      </c>
      <c r="D143" s="127" t="s">
        <v>8774</v>
      </c>
      <c r="E143" s="126" t="s">
        <v>8870</v>
      </c>
      <c r="F143" s="126" t="s">
        <v>8871</v>
      </c>
      <c r="G143" s="126" t="s">
        <v>8872</v>
      </c>
      <c r="H143" s="166"/>
      <c r="I143" s="175" t="s">
        <v>8900</v>
      </c>
      <c r="J143" s="126"/>
      <c r="K143" s="126"/>
    </row>
    <row r="144" spans="1:11" x14ac:dyDescent="0.25">
      <c r="A144" s="126" t="s">
        <v>9287</v>
      </c>
      <c r="B144" s="126" t="s">
        <v>7463</v>
      </c>
      <c r="C144" s="217" cm="1">
        <f t="array" ref="C144">IF(ROW() &lt; ROW(INDEX(persons[resource_ID],ROWS(persons[resource_ID]))), COUNTIF(INDEX(persons[resource_ID],1):persons[[#This Row],[resource_ID]],persons[[#This Row],[resource_ID]]), "")</f>
        <v>3</v>
      </c>
      <c r="D144" s="127" t="s">
        <v>8774</v>
      </c>
      <c r="E144" s="126" t="s">
        <v>8873</v>
      </c>
      <c r="F144" s="126" t="s">
        <v>8874</v>
      </c>
      <c r="G144" s="126"/>
      <c r="H144" s="166"/>
      <c r="I144" s="175" t="s">
        <v>8901</v>
      </c>
      <c r="J144" s="126"/>
      <c r="K144" s="126"/>
    </row>
    <row r="145" spans="1:11" x14ac:dyDescent="0.25">
      <c r="A145" s="126" t="s">
        <v>9287</v>
      </c>
      <c r="B145" s="126" t="s">
        <v>7463</v>
      </c>
      <c r="C145" s="217" cm="1">
        <f t="array" ref="C145">IF(ROW() &lt; ROW(INDEX(persons[resource_ID],ROWS(persons[resource_ID]))), COUNTIF(INDEX(persons[resource_ID],1):persons[[#This Row],[resource_ID]],persons[[#This Row],[resource_ID]]), "")</f>
        <v>4</v>
      </c>
      <c r="D145" s="127" t="s">
        <v>8774</v>
      </c>
      <c r="E145" s="126" t="s">
        <v>8875</v>
      </c>
      <c r="F145" s="126" t="s">
        <v>8876</v>
      </c>
      <c r="G145" s="126"/>
      <c r="H145" s="166"/>
      <c r="I145" s="175" t="s">
        <v>8902</v>
      </c>
      <c r="J145" s="126"/>
      <c r="K145" s="126"/>
    </row>
    <row r="146" spans="1:11" x14ac:dyDescent="0.25">
      <c r="A146" s="126" t="s">
        <v>9287</v>
      </c>
      <c r="B146" s="126" t="s">
        <v>7463</v>
      </c>
      <c r="C146" s="217" cm="1">
        <f t="array" ref="C146">IF(ROW() &lt; ROW(INDEX(persons[resource_ID],ROWS(persons[resource_ID]))), COUNTIF(INDEX(persons[resource_ID],1):persons[[#This Row],[resource_ID]],persons[[#This Row],[resource_ID]]), "")</f>
        <v>5</v>
      </c>
      <c r="D146" s="127" t="s">
        <v>8774</v>
      </c>
      <c r="E146" s="126" t="s">
        <v>8877</v>
      </c>
      <c r="F146" s="126" t="s">
        <v>8878</v>
      </c>
      <c r="G146" s="126"/>
      <c r="H146" s="166"/>
      <c r="I146" s="175" t="s">
        <v>8903</v>
      </c>
      <c r="J146" s="126"/>
      <c r="K146" s="126"/>
    </row>
    <row r="147" spans="1:11" x14ac:dyDescent="0.25">
      <c r="A147" s="126" t="s">
        <v>9288</v>
      </c>
      <c r="B147" s="126" t="s">
        <v>7463</v>
      </c>
      <c r="C147" s="217" cm="1">
        <f t="array" ref="C147">IF(ROW() &lt; ROW(INDEX(persons[resource_ID],ROWS(persons[resource_ID]))), COUNTIF(INDEX(persons[resource_ID],1):persons[[#This Row],[resource_ID]],persons[[#This Row],[resource_ID]]), "")</f>
        <v>1</v>
      </c>
      <c r="D147" s="127" t="s">
        <v>8774</v>
      </c>
      <c r="E147" s="126" t="s">
        <v>8785</v>
      </c>
      <c r="F147" s="126" t="s">
        <v>8786</v>
      </c>
      <c r="G147" s="126"/>
      <c r="H147" s="166"/>
      <c r="I147" s="165" t="s">
        <v>8787</v>
      </c>
      <c r="J147" s="126"/>
      <c r="K147" s="126"/>
    </row>
    <row r="148" spans="1:11" x14ac:dyDescent="0.25">
      <c r="A148" s="126" t="s">
        <v>9288</v>
      </c>
      <c r="B148" s="126" t="s">
        <v>7463</v>
      </c>
      <c r="C148" s="217" cm="1">
        <f t="array" ref="C148">IF(ROW() &lt; ROW(INDEX(persons[resource_ID],ROWS(persons[resource_ID]))), COUNTIF(INDEX(persons[resource_ID],1):persons[[#This Row],[resource_ID]],persons[[#This Row],[resource_ID]]), "")</f>
        <v>2</v>
      </c>
      <c r="D148" s="127" t="s">
        <v>8774</v>
      </c>
      <c r="E148" s="126" t="s">
        <v>8870</v>
      </c>
      <c r="F148" s="126" t="s">
        <v>8871</v>
      </c>
      <c r="G148" s="126" t="s">
        <v>8872</v>
      </c>
      <c r="H148" s="166"/>
      <c r="I148" s="175" t="s">
        <v>8900</v>
      </c>
      <c r="J148" s="126"/>
      <c r="K148" s="126"/>
    </row>
    <row r="149" spans="1:11" x14ac:dyDescent="0.25">
      <c r="A149" s="126" t="s">
        <v>9288</v>
      </c>
      <c r="B149" s="126" t="s">
        <v>7463</v>
      </c>
      <c r="C149" s="217" cm="1">
        <f t="array" ref="C149">IF(ROW() &lt; ROW(INDEX(persons[resource_ID],ROWS(persons[resource_ID]))), COUNTIF(INDEX(persons[resource_ID],1):persons[[#This Row],[resource_ID]],persons[[#This Row],[resource_ID]]), "")</f>
        <v>3</v>
      </c>
      <c r="D149" s="127" t="s">
        <v>8774</v>
      </c>
      <c r="E149" s="126" t="s">
        <v>8873</v>
      </c>
      <c r="F149" s="126" t="s">
        <v>8874</v>
      </c>
      <c r="G149" s="126"/>
      <c r="H149" s="166"/>
      <c r="I149" s="175" t="s">
        <v>8901</v>
      </c>
      <c r="J149" s="126"/>
      <c r="K149" s="126"/>
    </row>
    <row r="150" spans="1:11" x14ac:dyDescent="0.25">
      <c r="A150" s="126" t="s">
        <v>9288</v>
      </c>
      <c r="B150" s="126" t="s">
        <v>7463</v>
      </c>
      <c r="C150" s="217" cm="1">
        <f t="array" ref="C150">IF(ROW() &lt; ROW(INDEX(persons[resource_ID],ROWS(persons[resource_ID]))), COUNTIF(INDEX(persons[resource_ID],1):persons[[#This Row],[resource_ID]],persons[[#This Row],[resource_ID]]), "")</f>
        <v>4</v>
      </c>
      <c r="D150" s="127" t="s">
        <v>8774</v>
      </c>
      <c r="E150" s="126" t="s">
        <v>8875</v>
      </c>
      <c r="F150" s="126" t="s">
        <v>8876</v>
      </c>
      <c r="G150" s="126"/>
      <c r="H150" s="166"/>
      <c r="I150" s="175" t="s">
        <v>8902</v>
      </c>
      <c r="J150" s="126"/>
      <c r="K150" s="126"/>
    </row>
    <row r="151" spans="1:11" x14ac:dyDescent="0.25">
      <c r="A151" s="126" t="s">
        <v>9288</v>
      </c>
      <c r="B151" s="126" t="s">
        <v>7463</v>
      </c>
      <c r="C151" s="217" cm="1">
        <f t="array" ref="C151">IF(ROW() &lt; ROW(INDEX(persons[resource_ID],ROWS(persons[resource_ID]))), COUNTIF(INDEX(persons[resource_ID],1):persons[[#This Row],[resource_ID]],persons[[#This Row],[resource_ID]]), "")</f>
        <v>5</v>
      </c>
      <c r="D151" s="127" t="s">
        <v>8774</v>
      </c>
      <c r="E151" s="126" t="s">
        <v>8877</v>
      </c>
      <c r="F151" s="126" t="s">
        <v>8878</v>
      </c>
      <c r="G151" s="126"/>
      <c r="H151" s="166"/>
      <c r="I151" s="175" t="s">
        <v>8903</v>
      </c>
      <c r="J151" s="126"/>
      <c r="K151" s="126"/>
    </row>
    <row r="152" spans="1:11" x14ac:dyDescent="0.25">
      <c r="A152" s="126" t="s">
        <v>9289</v>
      </c>
      <c r="B152" s="126" t="s">
        <v>7463</v>
      </c>
      <c r="C152" s="217" cm="1">
        <f t="array" ref="C152">IF(ROW() &lt; ROW(INDEX(persons[resource_ID],ROWS(persons[resource_ID]))), COUNTIF(INDEX(persons[resource_ID],1):persons[[#This Row],[resource_ID]],persons[[#This Row],[resource_ID]]), "")</f>
        <v>1</v>
      </c>
      <c r="D152" s="127" t="s">
        <v>8774</v>
      </c>
      <c r="E152" s="126" t="s">
        <v>8785</v>
      </c>
      <c r="F152" s="126" t="s">
        <v>8786</v>
      </c>
      <c r="G152" s="126"/>
      <c r="H152" s="166"/>
      <c r="I152" s="165" t="s">
        <v>8787</v>
      </c>
      <c r="J152" s="126"/>
      <c r="K152" s="126"/>
    </row>
    <row r="153" spans="1:11" x14ac:dyDescent="0.25">
      <c r="A153" s="126" t="s">
        <v>9289</v>
      </c>
      <c r="B153" s="126" t="s">
        <v>7463</v>
      </c>
      <c r="C153" s="217" cm="1">
        <f t="array" ref="C153">IF(ROW() &lt; ROW(INDEX(persons[resource_ID],ROWS(persons[resource_ID]))), COUNTIF(INDEX(persons[resource_ID],1):persons[[#This Row],[resource_ID]],persons[[#This Row],[resource_ID]]), "")</f>
        <v>2</v>
      </c>
      <c r="D153" s="127" t="s">
        <v>8774</v>
      </c>
      <c r="E153" s="126" t="s">
        <v>8870</v>
      </c>
      <c r="F153" s="126" t="s">
        <v>8871</v>
      </c>
      <c r="G153" s="126" t="s">
        <v>8872</v>
      </c>
      <c r="H153" s="166"/>
      <c r="I153" s="175" t="s">
        <v>8900</v>
      </c>
      <c r="J153" s="126"/>
      <c r="K153" s="126"/>
    </row>
    <row r="154" spans="1:11" x14ac:dyDescent="0.25">
      <c r="A154" s="126" t="s">
        <v>9289</v>
      </c>
      <c r="B154" s="126" t="s">
        <v>7463</v>
      </c>
      <c r="C154" s="217" cm="1">
        <f t="array" ref="C154">IF(ROW() &lt; ROW(INDEX(persons[resource_ID],ROWS(persons[resource_ID]))), COUNTIF(INDEX(persons[resource_ID],1):persons[[#This Row],[resource_ID]],persons[[#This Row],[resource_ID]]), "")</f>
        <v>3</v>
      </c>
      <c r="D154" s="127" t="s">
        <v>8774</v>
      </c>
      <c r="E154" s="126" t="s">
        <v>8873</v>
      </c>
      <c r="F154" s="126" t="s">
        <v>8874</v>
      </c>
      <c r="G154" s="126"/>
      <c r="H154" s="166"/>
      <c r="I154" s="175" t="s">
        <v>8901</v>
      </c>
      <c r="J154" s="126"/>
      <c r="K154" s="126"/>
    </row>
    <row r="155" spans="1:11" x14ac:dyDescent="0.25">
      <c r="A155" s="126" t="s">
        <v>9289</v>
      </c>
      <c r="B155" s="126" t="s">
        <v>7463</v>
      </c>
      <c r="C155" s="217" cm="1">
        <f t="array" ref="C155">IF(ROW() &lt; ROW(INDEX(persons[resource_ID],ROWS(persons[resource_ID]))), COUNTIF(INDEX(persons[resource_ID],1):persons[[#This Row],[resource_ID]],persons[[#This Row],[resource_ID]]), "")</f>
        <v>4</v>
      </c>
      <c r="D155" s="127" t="s">
        <v>8774</v>
      </c>
      <c r="E155" s="126" t="s">
        <v>8875</v>
      </c>
      <c r="F155" s="126" t="s">
        <v>8876</v>
      </c>
      <c r="G155" s="126"/>
      <c r="H155" s="166"/>
      <c r="I155" s="175" t="s">
        <v>8902</v>
      </c>
      <c r="J155" s="126"/>
      <c r="K155" s="126"/>
    </row>
    <row r="156" spans="1:11" x14ac:dyDescent="0.25">
      <c r="A156" s="126" t="s">
        <v>9289</v>
      </c>
      <c r="B156" s="126" t="s">
        <v>7463</v>
      </c>
      <c r="C156" s="217" cm="1">
        <f t="array" ref="C156">IF(ROW() &lt; ROW(INDEX(persons[resource_ID],ROWS(persons[resource_ID]))), COUNTIF(INDEX(persons[resource_ID],1):persons[[#This Row],[resource_ID]],persons[[#This Row],[resource_ID]]), "")</f>
        <v>5</v>
      </c>
      <c r="D156" s="127" t="s">
        <v>8774</v>
      </c>
      <c r="E156" s="126" t="s">
        <v>8877</v>
      </c>
      <c r="F156" s="126" t="s">
        <v>8878</v>
      </c>
      <c r="G156" s="126"/>
      <c r="H156" s="166"/>
      <c r="I156" s="175" t="s">
        <v>8903</v>
      </c>
      <c r="J156" s="126"/>
      <c r="K156" s="126"/>
    </row>
    <row r="157" spans="1:11" x14ac:dyDescent="0.25">
      <c r="A157" s="126" t="s">
        <v>9290</v>
      </c>
      <c r="B157" s="126" t="s">
        <v>7463</v>
      </c>
      <c r="C157" s="217" cm="1">
        <f t="array" ref="C157">IF(ROW() &lt; ROW(INDEX(persons[resource_ID],ROWS(persons[resource_ID]))), COUNTIF(INDEX(persons[resource_ID],1):persons[[#This Row],[resource_ID]],persons[[#This Row],[resource_ID]]), "")</f>
        <v>1</v>
      </c>
      <c r="D157" s="127" t="s">
        <v>8774</v>
      </c>
      <c r="E157" s="126" t="s">
        <v>8785</v>
      </c>
      <c r="F157" s="126" t="s">
        <v>8786</v>
      </c>
      <c r="G157" s="126"/>
      <c r="H157" s="166"/>
      <c r="I157" s="165" t="s">
        <v>8787</v>
      </c>
      <c r="J157" s="126"/>
      <c r="K157" s="126"/>
    </row>
    <row r="158" spans="1:11" x14ac:dyDescent="0.25">
      <c r="A158" s="126" t="s">
        <v>9290</v>
      </c>
      <c r="B158" s="126" t="s">
        <v>7463</v>
      </c>
      <c r="C158" s="217" cm="1">
        <f t="array" ref="C158">IF(ROW() &lt; ROW(INDEX(persons[resource_ID],ROWS(persons[resource_ID]))), COUNTIF(INDEX(persons[resource_ID],1):persons[[#This Row],[resource_ID]],persons[[#This Row],[resource_ID]]), "")</f>
        <v>2</v>
      </c>
      <c r="D158" s="127" t="s">
        <v>8774</v>
      </c>
      <c r="E158" s="126" t="s">
        <v>8870</v>
      </c>
      <c r="F158" s="126" t="s">
        <v>8871</v>
      </c>
      <c r="G158" s="126" t="s">
        <v>8872</v>
      </c>
      <c r="H158" s="166"/>
      <c r="I158" s="175" t="s">
        <v>8900</v>
      </c>
      <c r="J158" s="126"/>
      <c r="K158" s="126"/>
    </row>
    <row r="159" spans="1:11" x14ac:dyDescent="0.25">
      <c r="A159" s="126" t="s">
        <v>9290</v>
      </c>
      <c r="B159" s="126" t="s">
        <v>7463</v>
      </c>
      <c r="C159" s="217" cm="1">
        <f t="array" ref="C159">IF(ROW() &lt; ROW(INDEX(persons[resource_ID],ROWS(persons[resource_ID]))), COUNTIF(INDEX(persons[resource_ID],1):persons[[#This Row],[resource_ID]],persons[[#This Row],[resource_ID]]), "")</f>
        <v>3</v>
      </c>
      <c r="D159" s="127" t="s">
        <v>8774</v>
      </c>
      <c r="E159" s="126" t="s">
        <v>8873</v>
      </c>
      <c r="F159" s="126" t="s">
        <v>8874</v>
      </c>
      <c r="G159" s="126"/>
      <c r="H159" s="166"/>
      <c r="I159" s="175" t="s">
        <v>8901</v>
      </c>
      <c r="J159" s="126"/>
      <c r="K159" s="126"/>
    </row>
    <row r="160" spans="1:11" x14ac:dyDescent="0.25">
      <c r="A160" s="126" t="s">
        <v>9290</v>
      </c>
      <c r="B160" s="126" t="s">
        <v>7463</v>
      </c>
      <c r="C160" s="217" cm="1">
        <f t="array" ref="C160">IF(ROW() &lt; ROW(INDEX(persons[resource_ID],ROWS(persons[resource_ID]))), COUNTIF(INDEX(persons[resource_ID],1):persons[[#This Row],[resource_ID]],persons[[#This Row],[resource_ID]]), "")</f>
        <v>4</v>
      </c>
      <c r="D160" s="127" t="s">
        <v>8774</v>
      </c>
      <c r="E160" s="126" t="s">
        <v>8875</v>
      </c>
      <c r="F160" s="126" t="s">
        <v>8876</v>
      </c>
      <c r="G160" s="126"/>
      <c r="H160" s="166"/>
      <c r="I160" s="175" t="s">
        <v>8902</v>
      </c>
      <c r="J160" s="126"/>
      <c r="K160" s="126"/>
    </row>
    <row r="161" spans="1:11" x14ac:dyDescent="0.25">
      <c r="A161" s="126" t="s">
        <v>9290</v>
      </c>
      <c r="B161" s="126" t="s">
        <v>7463</v>
      </c>
      <c r="C161" s="217" cm="1">
        <f t="array" ref="C161">IF(ROW() &lt; ROW(INDEX(persons[resource_ID],ROWS(persons[resource_ID]))), COUNTIF(INDEX(persons[resource_ID],1):persons[[#This Row],[resource_ID]],persons[[#This Row],[resource_ID]]), "")</f>
        <v>5</v>
      </c>
      <c r="D161" s="127" t="s">
        <v>8774</v>
      </c>
      <c r="E161" s="126" t="s">
        <v>8877</v>
      </c>
      <c r="F161" s="126" t="s">
        <v>8878</v>
      </c>
      <c r="G161" s="126"/>
      <c r="H161" s="166"/>
      <c r="I161" s="175" t="s">
        <v>8903</v>
      </c>
      <c r="J161" s="126"/>
      <c r="K161" s="126"/>
    </row>
    <row r="162" spans="1:11" x14ac:dyDescent="0.25">
      <c r="A162" s="126" t="s">
        <v>9291</v>
      </c>
      <c r="B162" s="126" t="s">
        <v>7463</v>
      </c>
      <c r="C162" s="217" cm="1">
        <f t="array" ref="C162">IF(ROW() &lt; ROW(INDEX(persons[resource_ID],ROWS(persons[resource_ID]))), COUNTIF(INDEX(persons[resource_ID],1):persons[[#This Row],[resource_ID]],persons[[#This Row],[resource_ID]]), "")</f>
        <v>1</v>
      </c>
      <c r="D162" s="127" t="s">
        <v>8774</v>
      </c>
      <c r="E162" s="126" t="s">
        <v>8785</v>
      </c>
      <c r="F162" s="126" t="s">
        <v>8786</v>
      </c>
      <c r="G162" s="126"/>
      <c r="H162" s="166"/>
      <c r="I162" s="165" t="s">
        <v>8787</v>
      </c>
      <c r="J162" s="126"/>
      <c r="K162" s="126"/>
    </row>
    <row r="163" spans="1:11" x14ac:dyDescent="0.25">
      <c r="A163" s="126" t="s">
        <v>9291</v>
      </c>
      <c r="B163" s="126" t="s">
        <v>7463</v>
      </c>
      <c r="C163" s="217" cm="1">
        <f t="array" ref="C163">IF(ROW() &lt; ROW(INDEX(persons[resource_ID],ROWS(persons[resource_ID]))), COUNTIF(INDEX(persons[resource_ID],1):persons[[#This Row],[resource_ID]],persons[[#This Row],[resource_ID]]), "")</f>
        <v>2</v>
      </c>
      <c r="D163" s="127" t="s">
        <v>8774</v>
      </c>
      <c r="E163" s="126" t="s">
        <v>8870</v>
      </c>
      <c r="F163" s="126" t="s">
        <v>8871</v>
      </c>
      <c r="G163" s="126" t="s">
        <v>8872</v>
      </c>
      <c r="H163" s="166"/>
      <c r="I163" s="175" t="s">
        <v>8900</v>
      </c>
      <c r="J163" s="126"/>
      <c r="K163" s="126"/>
    </row>
    <row r="164" spans="1:11" x14ac:dyDescent="0.25">
      <c r="A164" s="126" t="s">
        <v>9291</v>
      </c>
      <c r="B164" s="126" t="s">
        <v>7463</v>
      </c>
      <c r="C164" s="217" cm="1">
        <f t="array" ref="C164">IF(ROW() &lt; ROW(INDEX(persons[resource_ID],ROWS(persons[resource_ID]))), COUNTIF(INDEX(persons[resource_ID],1):persons[[#This Row],[resource_ID]],persons[[#This Row],[resource_ID]]), "")</f>
        <v>3</v>
      </c>
      <c r="D164" s="127" t="s">
        <v>8774</v>
      </c>
      <c r="E164" s="126" t="s">
        <v>8873</v>
      </c>
      <c r="F164" s="126" t="s">
        <v>8874</v>
      </c>
      <c r="G164" s="126"/>
      <c r="H164" s="166"/>
      <c r="I164" s="175" t="s">
        <v>8901</v>
      </c>
      <c r="J164" s="126"/>
      <c r="K164" s="126"/>
    </row>
    <row r="165" spans="1:11" x14ac:dyDescent="0.25">
      <c r="A165" s="126" t="s">
        <v>9291</v>
      </c>
      <c r="B165" s="126" t="s">
        <v>7463</v>
      </c>
      <c r="C165" s="217" cm="1">
        <f t="array" ref="C165">IF(ROW() &lt; ROW(INDEX(persons[resource_ID],ROWS(persons[resource_ID]))), COUNTIF(INDEX(persons[resource_ID],1):persons[[#This Row],[resource_ID]],persons[[#This Row],[resource_ID]]), "")</f>
        <v>4</v>
      </c>
      <c r="D165" s="127" t="s">
        <v>8774</v>
      </c>
      <c r="E165" s="126" t="s">
        <v>8875</v>
      </c>
      <c r="F165" s="126" t="s">
        <v>8876</v>
      </c>
      <c r="G165" s="126"/>
      <c r="H165" s="166"/>
      <c r="I165" s="175" t="s">
        <v>8902</v>
      </c>
      <c r="J165" s="126"/>
      <c r="K165" s="126"/>
    </row>
    <row r="166" spans="1:11" x14ac:dyDescent="0.25">
      <c r="A166" s="126" t="s">
        <v>9291</v>
      </c>
      <c r="B166" s="126" t="s">
        <v>7463</v>
      </c>
      <c r="C166" s="217" cm="1">
        <f t="array" ref="C166">IF(ROW() &lt; ROW(INDEX(persons[resource_ID],ROWS(persons[resource_ID]))), COUNTIF(INDEX(persons[resource_ID],1):persons[[#This Row],[resource_ID]],persons[[#This Row],[resource_ID]]), "")</f>
        <v>5</v>
      </c>
      <c r="D166" s="127" t="s">
        <v>8774</v>
      </c>
      <c r="E166" s="126" t="s">
        <v>8877</v>
      </c>
      <c r="F166" s="126" t="s">
        <v>8878</v>
      </c>
      <c r="G166" s="126"/>
      <c r="H166" s="166"/>
      <c r="I166" s="175" t="s">
        <v>8903</v>
      </c>
      <c r="J166" s="126"/>
      <c r="K166" s="126"/>
    </row>
    <row r="167" spans="1:11" x14ac:dyDescent="0.25">
      <c r="A167" s="126" t="s">
        <v>9292</v>
      </c>
      <c r="B167" s="126" t="s">
        <v>7463</v>
      </c>
      <c r="C167" s="217" cm="1">
        <f t="array" ref="C167">IF(ROW() &lt; ROW(INDEX(persons[resource_ID],ROWS(persons[resource_ID]))), COUNTIF(INDEX(persons[resource_ID],1):persons[[#This Row],[resource_ID]],persons[[#This Row],[resource_ID]]), "")</f>
        <v>1</v>
      </c>
      <c r="D167" s="127" t="s">
        <v>8774</v>
      </c>
      <c r="E167" s="126" t="s">
        <v>8785</v>
      </c>
      <c r="F167" s="126" t="s">
        <v>8786</v>
      </c>
      <c r="G167" s="126"/>
      <c r="H167" s="166"/>
      <c r="I167" s="165" t="s">
        <v>8787</v>
      </c>
      <c r="J167" s="126"/>
      <c r="K167" s="126"/>
    </row>
    <row r="168" spans="1:11" x14ac:dyDescent="0.25">
      <c r="A168" s="126" t="s">
        <v>9292</v>
      </c>
      <c r="B168" s="126" t="s">
        <v>7463</v>
      </c>
      <c r="C168" s="217" cm="1">
        <f t="array" ref="C168">IF(ROW() &lt; ROW(INDEX(persons[resource_ID],ROWS(persons[resource_ID]))), COUNTIF(INDEX(persons[resource_ID],1):persons[[#This Row],[resource_ID]],persons[[#This Row],[resource_ID]]), "")</f>
        <v>2</v>
      </c>
      <c r="D168" s="127" t="s">
        <v>8774</v>
      </c>
      <c r="E168" s="126" t="s">
        <v>8870</v>
      </c>
      <c r="F168" s="126" t="s">
        <v>8871</v>
      </c>
      <c r="G168" s="126" t="s">
        <v>8872</v>
      </c>
      <c r="H168" s="166"/>
      <c r="I168" s="175" t="s">
        <v>8900</v>
      </c>
      <c r="J168" s="126"/>
      <c r="K168" s="126"/>
    </row>
    <row r="169" spans="1:11" x14ac:dyDescent="0.25">
      <c r="A169" s="126" t="s">
        <v>9292</v>
      </c>
      <c r="B169" s="126" t="s">
        <v>7463</v>
      </c>
      <c r="C169" s="217" cm="1">
        <f t="array" ref="C169">IF(ROW() &lt; ROW(INDEX(persons[resource_ID],ROWS(persons[resource_ID]))), COUNTIF(INDEX(persons[resource_ID],1):persons[[#This Row],[resource_ID]],persons[[#This Row],[resource_ID]]), "")</f>
        <v>3</v>
      </c>
      <c r="D169" s="127" t="s">
        <v>8774</v>
      </c>
      <c r="E169" s="126" t="s">
        <v>8873</v>
      </c>
      <c r="F169" s="126" t="s">
        <v>8874</v>
      </c>
      <c r="G169" s="126"/>
      <c r="H169" s="166"/>
      <c r="I169" s="175" t="s">
        <v>8901</v>
      </c>
      <c r="J169" s="126"/>
      <c r="K169" s="126"/>
    </row>
    <row r="170" spans="1:11" x14ac:dyDescent="0.25">
      <c r="A170" s="126" t="s">
        <v>9292</v>
      </c>
      <c r="B170" s="126" t="s">
        <v>7463</v>
      </c>
      <c r="C170" s="217" cm="1">
        <f t="array" ref="C170">IF(ROW() &lt; ROW(INDEX(persons[resource_ID],ROWS(persons[resource_ID]))), COUNTIF(INDEX(persons[resource_ID],1):persons[[#This Row],[resource_ID]],persons[[#This Row],[resource_ID]]), "")</f>
        <v>4</v>
      </c>
      <c r="D170" s="127" t="s">
        <v>8774</v>
      </c>
      <c r="E170" s="126" t="s">
        <v>8875</v>
      </c>
      <c r="F170" s="126" t="s">
        <v>8876</v>
      </c>
      <c r="G170" s="126"/>
      <c r="H170" s="166"/>
      <c r="I170" s="175" t="s">
        <v>8902</v>
      </c>
      <c r="J170" s="126"/>
      <c r="K170" s="126"/>
    </row>
    <row r="171" spans="1:11" x14ac:dyDescent="0.25">
      <c r="A171" s="126" t="s">
        <v>9292</v>
      </c>
      <c r="B171" s="126" t="s">
        <v>7463</v>
      </c>
      <c r="C171" s="217" cm="1">
        <f t="array" ref="C171">IF(ROW() &lt; ROW(INDEX(persons[resource_ID],ROWS(persons[resource_ID]))), COUNTIF(INDEX(persons[resource_ID],1):persons[[#This Row],[resource_ID]],persons[[#This Row],[resource_ID]]), "")</f>
        <v>5</v>
      </c>
      <c r="D171" s="127" t="s">
        <v>8774</v>
      </c>
      <c r="E171" s="126" t="s">
        <v>8877</v>
      </c>
      <c r="F171" s="126" t="s">
        <v>8878</v>
      </c>
      <c r="G171" s="126"/>
      <c r="H171" s="166"/>
      <c r="I171" s="175" t="s">
        <v>8903</v>
      </c>
      <c r="J171" s="126"/>
      <c r="K171" s="126"/>
    </row>
    <row r="172" spans="1:11" x14ac:dyDescent="0.25">
      <c r="A172" s="126" t="s">
        <v>9293</v>
      </c>
      <c r="B172" s="126" t="s">
        <v>7463</v>
      </c>
      <c r="C172" s="217" cm="1">
        <f t="array" ref="C172">IF(ROW() &lt; ROW(INDEX(persons[resource_ID],ROWS(persons[resource_ID]))), COUNTIF(INDEX(persons[resource_ID],1):persons[[#This Row],[resource_ID]],persons[[#This Row],[resource_ID]]), "")</f>
        <v>1</v>
      </c>
      <c r="D172" s="127" t="s">
        <v>8774</v>
      </c>
      <c r="E172" s="126" t="s">
        <v>8785</v>
      </c>
      <c r="F172" s="126" t="s">
        <v>8786</v>
      </c>
      <c r="G172" s="126"/>
      <c r="H172" s="166"/>
      <c r="I172" s="165" t="s">
        <v>8787</v>
      </c>
      <c r="J172" s="126"/>
      <c r="K172" s="126"/>
    </row>
    <row r="173" spans="1:11" x14ac:dyDescent="0.25">
      <c r="A173" s="126" t="s">
        <v>9293</v>
      </c>
      <c r="B173" s="126" t="s">
        <v>7463</v>
      </c>
      <c r="C173" s="217" cm="1">
        <f t="array" ref="C173">IF(ROW() &lt; ROW(INDEX(persons[resource_ID],ROWS(persons[resource_ID]))), COUNTIF(INDEX(persons[resource_ID],1):persons[[#This Row],[resource_ID]],persons[[#This Row],[resource_ID]]), "")</f>
        <v>2</v>
      </c>
      <c r="D173" s="127" t="s">
        <v>8774</v>
      </c>
      <c r="E173" s="126" t="s">
        <v>8870</v>
      </c>
      <c r="F173" s="126" t="s">
        <v>8871</v>
      </c>
      <c r="G173" s="126" t="s">
        <v>8872</v>
      </c>
      <c r="H173" s="166"/>
      <c r="I173" s="175" t="s">
        <v>8900</v>
      </c>
      <c r="J173" s="126"/>
      <c r="K173" s="126"/>
    </row>
    <row r="174" spans="1:11" x14ac:dyDescent="0.25">
      <c r="A174" s="126" t="s">
        <v>9293</v>
      </c>
      <c r="B174" s="126" t="s">
        <v>7463</v>
      </c>
      <c r="C174" s="217" cm="1">
        <f t="array" ref="C174">IF(ROW() &lt; ROW(INDEX(persons[resource_ID],ROWS(persons[resource_ID]))), COUNTIF(INDEX(persons[resource_ID],1):persons[[#This Row],[resource_ID]],persons[[#This Row],[resource_ID]]), "")</f>
        <v>3</v>
      </c>
      <c r="D174" s="127" t="s">
        <v>8774</v>
      </c>
      <c r="E174" s="126" t="s">
        <v>8873</v>
      </c>
      <c r="F174" s="126" t="s">
        <v>8874</v>
      </c>
      <c r="G174" s="126"/>
      <c r="H174" s="166"/>
      <c r="I174" s="175" t="s">
        <v>8901</v>
      </c>
      <c r="J174" s="126"/>
      <c r="K174" s="126"/>
    </row>
    <row r="175" spans="1:11" x14ac:dyDescent="0.25">
      <c r="A175" s="126" t="s">
        <v>9293</v>
      </c>
      <c r="B175" s="126" t="s">
        <v>7463</v>
      </c>
      <c r="C175" s="217" cm="1">
        <f t="array" ref="C175">IF(ROW() &lt; ROW(INDEX(persons[resource_ID],ROWS(persons[resource_ID]))), COUNTIF(INDEX(persons[resource_ID],1):persons[[#This Row],[resource_ID]],persons[[#This Row],[resource_ID]]), "")</f>
        <v>4</v>
      </c>
      <c r="D175" s="127" t="s">
        <v>8774</v>
      </c>
      <c r="E175" s="126" t="s">
        <v>8875</v>
      </c>
      <c r="F175" s="126" t="s">
        <v>8876</v>
      </c>
      <c r="G175" s="126"/>
      <c r="H175" s="166"/>
      <c r="I175" s="175" t="s">
        <v>8902</v>
      </c>
      <c r="J175" s="126"/>
      <c r="K175" s="126"/>
    </row>
    <row r="176" spans="1:11" x14ac:dyDescent="0.25">
      <c r="A176" s="126" t="s">
        <v>9293</v>
      </c>
      <c r="B176" s="126" t="s">
        <v>7463</v>
      </c>
      <c r="C176" s="217" cm="1">
        <f t="array" ref="C176">IF(ROW() &lt; ROW(INDEX(persons[resource_ID],ROWS(persons[resource_ID]))), COUNTIF(INDEX(persons[resource_ID],1):persons[[#This Row],[resource_ID]],persons[[#This Row],[resource_ID]]), "")</f>
        <v>5</v>
      </c>
      <c r="D176" s="127" t="s">
        <v>8774</v>
      </c>
      <c r="E176" s="126" t="s">
        <v>8877</v>
      </c>
      <c r="F176" s="126" t="s">
        <v>8878</v>
      </c>
      <c r="G176" s="126"/>
      <c r="H176" s="166"/>
      <c r="I176" s="175" t="s">
        <v>8903</v>
      </c>
      <c r="J176" s="126"/>
      <c r="K176" s="126"/>
    </row>
    <row r="177" spans="1:11" x14ac:dyDescent="0.25">
      <c r="A177" s="126" t="s">
        <v>9294</v>
      </c>
      <c r="B177" s="126" t="s">
        <v>7463</v>
      </c>
      <c r="C177" s="217" cm="1">
        <f t="array" ref="C177">IF(ROW() &lt; ROW(INDEX(persons[resource_ID],ROWS(persons[resource_ID]))), COUNTIF(INDEX(persons[resource_ID],1):persons[[#This Row],[resource_ID]],persons[[#This Row],[resource_ID]]), "")</f>
        <v>1</v>
      </c>
      <c r="D177" s="127" t="s">
        <v>8774</v>
      </c>
      <c r="E177" s="126" t="s">
        <v>8785</v>
      </c>
      <c r="F177" s="126" t="s">
        <v>8786</v>
      </c>
      <c r="G177" s="126"/>
      <c r="H177" s="166"/>
      <c r="I177" s="165" t="s">
        <v>8787</v>
      </c>
      <c r="J177" s="126"/>
      <c r="K177" s="126"/>
    </row>
    <row r="178" spans="1:11" x14ac:dyDescent="0.25">
      <c r="A178" s="126" t="s">
        <v>9294</v>
      </c>
      <c r="B178" s="126" t="s">
        <v>7463</v>
      </c>
      <c r="C178" s="217" cm="1">
        <f t="array" ref="C178">IF(ROW() &lt; ROW(INDEX(persons[resource_ID],ROWS(persons[resource_ID]))), COUNTIF(INDEX(persons[resource_ID],1):persons[[#This Row],[resource_ID]],persons[[#This Row],[resource_ID]]), "")</f>
        <v>2</v>
      </c>
      <c r="D178" s="127" t="s">
        <v>8774</v>
      </c>
      <c r="E178" s="126" t="s">
        <v>8870</v>
      </c>
      <c r="F178" s="126" t="s">
        <v>8871</v>
      </c>
      <c r="G178" s="126" t="s">
        <v>8872</v>
      </c>
      <c r="H178" s="166"/>
      <c r="I178" s="175" t="s">
        <v>8900</v>
      </c>
      <c r="J178" s="126"/>
      <c r="K178" s="126"/>
    </row>
    <row r="179" spans="1:11" x14ac:dyDescent="0.25">
      <c r="A179" s="126" t="s">
        <v>9294</v>
      </c>
      <c r="B179" s="126" t="s">
        <v>7463</v>
      </c>
      <c r="C179" s="217" cm="1">
        <f t="array" ref="C179">IF(ROW() &lt; ROW(INDEX(persons[resource_ID],ROWS(persons[resource_ID]))), COUNTIF(INDEX(persons[resource_ID],1):persons[[#This Row],[resource_ID]],persons[[#This Row],[resource_ID]]), "")</f>
        <v>3</v>
      </c>
      <c r="D179" s="127" t="s">
        <v>8774</v>
      </c>
      <c r="E179" s="126" t="s">
        <v>8873</v>
      </c>
      <c r="F179" s="126" t="s">
        <v>8874</v>
      </c>
      <c r="G179" s="126"/>
      <c r="H179" s="166"/>
      <c r="I179" s="175" t="s">
        <v>8901</v>
      </c>
      <c r="J179" s="126"/>
      <c r="K179" s="126"/>
    </row>
    <row r="180" spans="1:11" x14ac:dyDescent="0.25">
      <c r="A180" s="126" t="s">
        <v>9294</v>
      </c>
      <c r="B180" s="126" t="s">
        <v>7463</v>
      </c>
      <c r="C180" s="217" cm="1">
        <f t="array" ref="C180">IF(ROW() &lt; ROW(INDEX(persons[resource_ID],ROWS(persons[resource_ID]))), COUNTIF(INDEX(persons[resource_ID],1):persons[[#This Row],[resource_ID]],persons[[#This Row],[resource_ID]]), "")</f>
        <v>4</v>
      </c>
      <c r="D180" s="127" t="s">
        <v>8774</v>
      </c>
      <c r="E180" s="126" t="s">
        <v>8875</v>
      </c>
      <c r="F180" s="126" t="s">
        <v>8876</v>
      </c>
      <c r="G180" s="126"/>
      <c r="H180" s="166"/>
      <c r="I180" s="175" t="s">
        <v>8902</v>
      </c>
      <c r="J180" s="126"/>
      <c r="K180" s="126"/>
    </row>
    <row r="181" spans="1:11" x14ac:dyDescent="0.25">
      <c r="A181" s="126" t="s">
        <v>9294</v>
      </c>
      <c r="B181" s="126" t="s">
        <v>7463</v>
      </c>
      <c r="C181" s="217" cm="1">
        <f t="array" ref="C181">IF(ROW() &lt; ROW(INDEX(persons[resource_ID],ROWS(persons[resource_ID]))), COUNTIF(INDEX(persons[resource_ID],1):persons[[#This Row],[resource_ID]],persons[[#This Row],[resource_ID]]), "")</f>
        <v>5</v>
      </c>
      <c r="D181" s="127" t="s">
        <v>8774</v>
      </c>
      <c r="E181" s="126" t="s">
        <v>8877</v>
      </c>
      <c r="F181" s="126" t="s">
        <v>8878</v>
      </c>
      <c r="G181" s="126"/>
      <c r="H181" s="166"/>
      <c r="I181" s="175" t="s">
        <v>8903</v>
      </c>
      <c r="J181" s="126"/>
      <c r="K181" s="126"/>
    </row>
    <row r="182" spans="1:11" x14ac:dyDescent="0.25">
      <c r="A182" s="126" t="s">
        <v>9295</v>
      </c>
      <c r="B182" s="126" t="s">
        <v>7463</v>
      </c>
      <c r="C182" s="217" cm="1">
        <f t="array" ref="C182">IF(ROW() &lt; ROW(INDEX(persons[resource_ID],ROWS(persons[resource_ID]))), COUNTIF(INDEX(persons[resource_ID],1):persons[[#This Row],[resource_ID]],persons[[#This Row],[resource_ID]]), "")</f>
        <v>1</v>
      </c>
      <c r="D182" s="127" t="s">
        <v>8774</v>
      </c>
      <c r="E182" s="126" t="s">
        <v>8785</v>
      </c>
      <c r="F182" s="126" t="s">
        <v>8786</v>
      </c>
      <c r="G182" s="126"/>
      <c r="H182" s="166"/>
      <c r="I182" s="165" t="s">
        <v>8787</v>
      </c>
      <c r="J182" s="126"/>
      <c r="K182" s="126"/>
    </row>
    <row r="183" spans="1:11" x14ac:dyDescent="0.25">
      <c r="A183" s="126" t="s">
        <v>9295</v>
      </c>
      <c r="B183" s="126" t="s">
        <v>7463</v>
      </c>
      <c r="C183" s="217" cm="1">
        <f t="array" ref="C183">IF(ROW() &lt; ROW(INDEX(persons[resource_ID],ROWS(persons[resource_ID]))), COUNTIF(INDEX(persons[resource_ID],1):persons[[#This Row],[resource_ID]],persons[[#This Row],[resource_ID]]), "")</f>
        <v>2</v>
      </c>
      <c r="D183" s="127" t="s">
        <v>8774</v>
      </c>
      <c r="E183" s="126" t="s">
        <v>8870</v>
      </c>
      <c r="F183" s="126" t="s">
        <v>8871</v>
      </c>
      <c r="G183" s="126" t="s">
        <v>8872</v>
      </c>
      <c r="H183" s="166"/>
      <c r="I183" s="175" t="s">
        <v>8900</v>
      </c>
      <c r="J183" s="126"/>
      <c r="K183" s="126"/>
    </row>
    <row r="184" spans="1:11" x14ac:dyDescent="0.25">
      <c r="A184" s="126" t="s">
        <v>9295</v>
      </c>
      <c r="B184" s="126" t="s">
        <v>7463</v>
      </c>
      <c r="C184" s="217" cm="1">
        <f t="array" ref="C184">IF(ROW() &lt; ROW(INDEX(persons[resource_ID],ROWS(persons[resource_ID]))), COUNTIF(INDEX(persons[resource_ID],1):persons[[#This Row],[resource_ID]],persons[[#This Row],[resource_ID]]), "")</f>
        <v>3</v>
      </c>
      <c r="D184" s="127" t="s">
        <v>8774</v>
      </c>
      <c r="E184" s="126" t="s">
        <v>8873</v>
      </c>
      <c r="F184" s="126" t="s">
        <v>8874</v>
      </c>
      <c r="G184" s="126"/>
      <c r="H184" s="166"/>
      <c r="I184" s="175" t="s">
        <v>8901</v>
      </c>
      <c r="J184" s="126"/>
      <c r="K184" s="126"/>
    </row>
    <row r="185" spans="1:11" x14ac:dyDescent="0.25">
      <c r="A185" s="126" t="s">
        <v>9295</v>
      </c>
      <c r="B185" s="126" t="s">
        <v>7463</v>
      </c>
      <c r="C185" s="217" cm="1">
        <f t="array" ref="C185">IF(ROW() &lt; ROW(INDEX(persons[resource_ID],ROWS(persons[resource_ID]))), COUNTIF(INDEX(persons[resource_ID],1):persons[[#This Row],[resource_ID]],persons[[#This Row],[resource_ID]]), "")</f>
        <v>4</v>
      </c>
      <c r="D185" s="127" t="s">
        <v>8774</v>
      </c>
      <c r="E185" s="126" t="s">
        <v>8875</v>
      </c>
      <c r="F185" s="126" t="s">
        <v>8876</v>
      </c>
      <c r="G185" s="126"/>
      <c r="H185" s="166"/>
      <c r="I185" s="175" t="s">
        <v>8902</v>
      </c>
      <c r="J185" s="126"/>
      <c r="K185" s="126"/>
    </row>
    <row r="186" spans="1:11" x14ac:dyDescent="0.25">
      <c r="A186" s="126" t="s">
        <v>9295</v>
      </c>
      <c r="B186" s="126" t="s">
        <v>7463</v>
      </c>
      <c r="C186" s="217" cm="1">
        <f t="array" ref="C186">IF(ROW() &lt; ROW(INDEX(persons[resource_ID],ROWS(persons[resource_ID]))), COUNTIF(INDEX(persons[resource_ID],1):persons[[#This Row],[resource_ID]],persons[[#This Row],[resource_ID]]), "")</f>
        <v>5</v>
      </c>
      <c r="D186" s="127" t="s">
        <v>8774</v>
      </c>
      <c r="E186" s="126" t="s">
        <v>8877</v>
      </c>
      <c r="F186" s="126" t="s">
        <v>8878</v>
      </c>
      <c r="G186" s="126"/>
      <c r="H186" s="166"/>
      <c r="I186" s="175" t="s">
        <v>8903</v>
      </c>
      <c r="J186" s="126"/>
      <c r="K186" s="126"/>
    </row>
    <row r="187" spans="1:11" x14ac:dyDescent="0.25">
      <c r="A187" s="126" t="s">
        <v>9296</v>
      </c>
      <c r="B187" s="126" t="s">
        <v>7463</v>
      </c>
      <c r="C187" s="217" cm="1">
        <f t="array" ref="C187">IF(ROW() &lt; ROW(INDEX(persons[resource_ID],ROWS(persons[resource_ID]))), COUNTIF(INDEX(persons[resource_ID],1):persons[[#This Row],[resource_ID]],persons[[#This Row],[resource_ID]]), "")</f>
        <v>1</v>
      </c>
      <c r="D187" s="127" t="s">
        <v>8774</v>
      </c>
      <c r="E187" s="126" t="s">
        <v>8785</v>
      </c>
      <c r="F187" s="126" t="s">
        <v>8786</v>
      </c>
      <c r="G187" s="126"/>
      <c r="H187" s="166"/>
      <c r="I187" s="165" t="s">
        <v>8787</v>
      </c>
      <c r="J187" s="126"/>
      <c r="K187" s="126"/>
    </row>
    <row r="188" spans="1:11" x14ac:dyDescent="0.25">
      <c r="A188" s="126" t="s">
        <v>9296</v>
      </c>
      <c r="B188" s="126" t="s">
        <v>7463</v>
      </c>
      <c r="C188" s="217" cm="1">
        <f t="array" ref="C188">IF(ROW() &lt; ROW(INDEX(persons[resource_ID],ROWS(persons[resource_ID]))), COUNTIF(INDEX(persons[resource_ID],1):persons[[#This Row],[resource_ID]],persons[[#This Row],[resource_ID]]), "")</f>
        <v>2</v>
      </c>
      <c r="D188" s="127" t="s">
        <v>8774</v>
      </c>
      <c r="E188" s="126" t="s">
        <v>8870</v>
      </c>
      <c r="F188" s="126" t="s">
        <v>8871</v>
      </c>
      <c r="G188" s="126" t="s">
        <v>8872</v>
      </c>
      <c r="H188" s="166"/>
      <c r="I188" s="175" t="s">
        <v>8900</v>
      </c>
      <c r="J188" s="126"/>
      <c r="K188" s="126"/>
    </row>
    <row r="189" spans="1:11" x14ac:dyDescent="0.25">
      <c r="A189" s="126" t="s">
        <v>9296</v>
      </c>
      <c r="B189" s="126" t="s">
        <v>7463</v>
      </c>
      <c r="C189" s="217" cm="1">
        <f t="array" ref="C189">IF(ROW() &lt; ROW(INDEX(persons[resource_ID],ROWS(persons[resource_ID]))), COUNTIF(INDEX(persons[resource_ID],1):persons[[#This Row],[resource_ID]],persons[[#This Row],[resource_ID]]), "")</f>
        <v>3</v>
      </c>
      <c r="D189" s="127" t="s">
        <v>8774</v>
      </c>
      <c r="E189" s="126" t="s">
        <v>8873</v>
      </c>
      <c r="F189" s="126" t="s">
        <v>8874</v>
      </c>
      <c r="G189" s="126"/>
      <c r="H189" s="166"/>
      <c r="I189" s="175" t="s">
        <v>8901</v>
      </c>
      <c r="J189" s="126"/>
      <c r="K189" s="126"/>
    </row>
    <row r="190" spans="1:11" x14ac:dyDescent="0.25">
      <c r="A190" s="126" t="s">
        <v>9296</v>
      </c>
      <c r="B190" s="126" t="s">
        <v>7463</v>
      </c>
      <c r="C190" s="217" cm="1">
        <f t="array" ref="C190">IF(ROW() &lt; ROW(INDEX(persons[resource_ID],ROWS(persons[resource_ID]))), COUNTIF(INDEX(persons[resource_ID],1):persons[[#This Row],[resource_ID]],persons[[#This Row],[resource_ID]]), "")</f>
        <v>4</v>
      </c>
      <c r="D190" s="127" t="s">
        <v>8774</v>
      </c>
      <c r="E190" s="126" t="s">
        <v>8875</v>
      </c>
      <c r="F190" s="126" t="s">
        <v>8876</v>
      </c>
      <c r="G190" s="126"/>
      <c r="H190" s="166"/>
      <c r="I190" s="175" t="s">
        <v>8902</v>
      </c>
      <c r="J190" s="126"/>
      <c r="K190" s="126"/>
    </row>
    <row r="191" spans="1:11" x14ac:dyDescent="0.25">
      <c r="A191" s="126" t="s">
        <v>9296</v>
      </c>
      <c r="B191" s="126" t="s">
        <v>7463</v>
      </c>
      <c r="C191" s="217" cm="1">
        <f t="array" ref="C191">IF(ROW() &lt; ROW(INDEX(persons[resource_ID],ROWS(persons[resource_ID]))), COUNTIF(INDEX(persons[resource_ID],1):persons[[#This Row],[resource_ID]],persons[[#This Row],[resource_ID]]), "")</f>
        <v>5</v>
      </c>
      <c r="D191" s="127" t="s">
        <v>8774</v>
      </c>
      <c r="E191" s="126" t="s">
        <v>8877</v>
      </c>
      <c r="F191" s="126" t="s">
        <v>8878</v>
      </c>
      <c r="G191" s="126"/>
      <c r="H191" s="166"/>
      <c r="I191" s="175" t="s">
        <v>8903</v>
      </c>
      <c r="J191" s="126"/>
      <c r="K191" s="126"/>
    </row>
    <row r="192" spans="1:11" x14ac:dyDescent="0.25">
      <c r="A192" s="126" t="s">
        <v>9297</v>
      </c>
      <c r="B192" s="126" t="s">
        <v>7463</v>
      </c>
      <c r="C192" s="217" cm="1">
        <f t="array" ref="C192">IF(ROW() &lt; ROW(INDEX(persons[resource_ID],ROWS(persons[resource_ID]))), COUNTIF(INDEX(persons[resource_ID],1):persons[[#This Row],[resource_ID]],persons[[#This Row],[resource_ID]]), "")</f>
        <v>1</v>
      </c>
      <c r="D192" s="127" t="s">
        <v>8774</v>
      </c>
      <c r="E192" s="126" t="s">
        <v>8785</v>
      </c>
      <c r="F192" s="126" t="s">
        <v>8786</v>
      </c>
      <c r="G192" s="126"/>
      <c r="H192" s="166"/>
      <c r="I192" s="165" t="s">
        <v>8787</v>
      </c>
      <c r="J192" s="126"/>
      <c r="K192" s="126"/>
    </row>
    <row r="193" spans="1:11" x14ac:dyDescent="0.25">
      <c r="A193" s="126" t="s">
        <v>9297</v>
      </c>
      <c r="B193" s="126" t="s">
        <v>7463</v>
      </c>
      <c r="C193" s="217" cm="1">
        <f t="array" ref="C193">IF(ROW() &lt; ROW(INDEX(persons[resource_ID],ROWS(persons[resource_ID]))), COUNTIF(INDEX(persons[resource_ID],1):persons[[#This Row],[resource_ID]],persons[[#This Row],[resource_ID]]), "")</f>
        <v>2</v>
      </c>
      <c r="D193" s="127" t="s">
        <v>8774</v>
      </c>
      <c r="E193" s="126" t="s">
        <v>8870</v>
      </c>
      <c r="F193" s="126" t="s">
        <v>8871</v>
      </c>
      <c r="G193" s="126" t="s">
        <v>8872</v>
      </c>
      <c r="H193" s="166"/>
      <c r="I193" s="175" t="s">
        <v>8900</v>
      </c>
      <c r="J193" s="126"/>
      <c r="K193" s="126"/>
    </row>
    <row r="194" spans="1:11" x14ac:dyDescent="0.25">
      <c r="A194" s="126" t="s">
        <v>9297</v>
      </c>
      <c r="B194" s="126" t="s">
        <v>7463</v>
      </c>
      <c r="C194" s="217" cm="1">
        <f t="array" ref="C194">IF(ROW() &lt; ROW(INDEX(persons[resource_ID],ROWS(persons[resource_ID]))), COUNTIF(INDEX(persons[resource_ID],1):persons[[#This Row],[resource_ID]],persons[[#This Row],[resource_ID]]), "")</f>
        <v>3</v>
      </c>
      <c r="D194" s="127" t="s">
        <v>8774</v>
      </c>
      <c r="E194" s="126" t="s">
        <v>8873</v>
      </c>
      <c r="F194" s="126" t="s">
        <v>8874</v>
      </c>
      <c r="G194" s="126"/>
      <c r="H194" s="166"/>
      <c r="I194" s="175" t="s">
        <v>8901</v>
      </c>
      <c r="J194" s="126"/>
      <c r="K194" s="126"/>
    </row>
    <row r="195" spans="1:11" x14ac:dyDescent="0.25">
      <c r="A195" s="126" t="s">
        <v>9297</v>
      </c>
      <c r="B195" s="126" t="s">
        <v>7463</v>
      </c>
      <c r="C195" s="217" cm="1">
        <f t="array" ref="C195">IF(ROW() &lt; ROW(INDEX(persons[resource_ID],ROWS(persons[resource_ID]))), COUNTIF(INDEX(persons[resource_ID],1):persons[[#This Row],[resource_ID]],persons[[#This Row],[resource_ID]]), "")</f>
        <v>4</v>
      </c>
      <c r="D195" s="127" t="s">
        <v>8774</v>
      </c>
      <c r="E195" s="126" t="s">
        <v>8875</v>
      </c>
      <c r="F195" s="126" t="s">
        <v>8876</v>
      </c>
      <c r="G195" s="126"/>
      <c r="H195" s="166"/>
      <c r="I195" s="175" t="s">
        <v>8902</v>
      </c>
      <c r="J195" s="126"/>
      <c r="K195" s="126"/>
    </row>
    <row r="196" spans="1:11" x14ac:dyDescent="0.25">
      <c r="A196" s="126" t="s">
        <v>9297</v>
      </c>
      <c r="B196" s="126" t="s">
        <v>7463</v>
      </c>
      <c r="C196" s="217" cm="1">
        <f t="array" ref="C196">IF(ROW() &lt; ROW(INDEX(persons[resource_ID],ROWS(persons[resource_ID]))), COUNTIF(INDEX(persons[resource_ID],1):persons[[#This Row],[resource_ID]],persons[[#This Row],[resource_ID]]), "")</f>
        <v>5</v>
      </c>
      <c r="D196" s="127" t="s">
        <v>8774</v>
      </c>
      <c r="E196" s="126" t="s">
        <v>8877</v>
      </c>
      <c r="F196" s="126" t="s">
        <v>8878</v>
      </c>
      <c r="G196" s="126"/>
      <c r="H196" s="166"/>
      <c r="I196" s="175" t="s">
        <v>8903</v>
      </c>
      <c r="J196" s="126"/>
      <c r="K196" s="126"/>
    </row>
    <row r="197" spans="1:11" x14ac:dyDescent="0.25">
      <c r="A197" s="126" t="s">
        <v>9298</v>
      </c>
      <c r="B197" s="126" t="s">
        <v>7463</v>
      </c>
      <c r="C197" s="217" cm="1">
        <f t="array" ref="C197">IF(ROW() &lt; ROW(INDEX(persons[resource_ID],ROWS(persons[resource_ID]))), COUNTIF(INDEX(persons[resource_ID],1):persons[[#This Row],[resource_ID]],persons[[#This Row],[resource_ID]]), "")</f>
        <v>1</v>
      </c>
      <c r="D197" s="127" t="s">
        <v>8774</v>
      </c>
      <c r="E197" s="126" t="s">
        <v>8785</v>
      </c>
      <c r="F197" s="126" t="s">
        <v>8786</v>
      </c>
      <c r="G197" s="126"/>
      <c r="H197" s="166"/>
      <c r="I197" s="165" t="s">
        <v>8787</v>
      </c>
      <c r="J197" s="126"/>
      <c r="K197" s="126"/>
    </row>
    <row r="198" spans="1:11" x14ac:dyDescent="0.25">
      <c r="A198" s="126" t="s">
        <v>9298</v>
      </c>
      <c r="B198" s="126" t="s">
        <v>7463</v>
      </c>
      <c r="C198" s="217" cm="1">
        <f t="array" ref="C198">IF(ROW() &lt; ROW(INDEX(persons[resource_ID],ROWS(persons[resource_ID]))), COUNTIF(INDEX(persons[resource_ID],1):persons[[#This Row],[resource_ID]],persons[[#This Row],[resource_ID]]), "")</f>
        <v>2</v>
      </c>
      <c r="D198" s="127" t="s">
        <v>8774</v>
      </c>
      <c r="E198" s="126" t="s">
        <v>8870</v>
      </c>
      <c r="F198" s="126" t="s">
        <v>8871</v>
      </c>
      <c r="G198" s="126" t="s">
        <v>8872</v>
      </c>
      <c r="H198" s="166"/>
      <c r="I198" s="175" t="s">
        <v>8900</v>
      </c>
      <c r="J198" s="126"/>
      <c r="K198" s="126"/>
    </row>
    <row r="199" spans="1:11" x14ac:dyDescent="0.25">
      <c r="A199" s="126" t="s">
        <v>9298</v>
      </c>
      <c r="B199" s="126" t="s">
        <v>7463</v>
      </c>
      <c r="C199" s="217" cm="1">
        <f t="array" ref="C199">IF(ROW() &lt; ROW(INDEX(persons[resource_ID],ROWS(persons[resource_ID]))), COUNTIF(INDEX(persons[resource_ID],1):persons[[#This Row],[resource_ID]],persons[[#This Row],[resource_ID]]), "")</f>
        <v>3</v>
      </c>
      <c r="D199" s="127" t="s">
        <v>8774</v>
      </c>
      <c r="E199" s="126" t="s">
        <v>8873</v>
      </c>
      <c r="F199" s="126" t="s">
        <v>8874</v>
      </c>
      <c r="G199" s="126"/>
      <c r="H199" s="166"/>
      <c r="I199" s="175" t="s">
        <v>8901</v>
      </c>
      <c r="J199" s="126"/>
      <c r="K199" s="126"/>
    </row>
    <row r="200" spans="1:11" x14ac:dyDescent="0.25">
      <c r="A200" s="126" t="s">
        <v>9298</v>
      </c>
      <c r="B200" s="126" t="s">
        <v>7463</v>
      </c>
      <c r="C200" s="217" cm="1">
        <f t="array" ref="C200">IF(ROW() &lt; ROW(INDEX(persons[resource_ID],ROWS(persons[resource_ID]))), COUNTIF(INDEX(persons[resource_ID],1):persons[[#This Row],[resource_ID]],persons[[#This Row],[resource_ID]]), "")</f>
        <v>4</v>
      </c>
      <c r="D200" s="127" t="s">
        <v>8774</v>
      </c>
      <c r="E200" s="126" t="s">
        <v>8875</v>
      </c>
      <c r="F200" s="126" t="s">
        <v>8876</v>
      </c>
      <c r="G200" s="126"/>
      <c r="H200" s="166"/>
      <c r="I200" s="175" t="s">
        <v>8902</v>
      </c>
      <c r="J200" s="126"/>
      <c r="K200" s="126"/>
    </row>
    <row r="201" spans="1:11" x14ac:dyDescent="0.25">
      <c r="A201" s="126" t="s">
        <v>9298</v>
      </c>
      <c r="B201" s="126" t="s">
        <v>7463</v>
      </c>
      <c r="C201" s="217" cm="1">
        <f t="array" ref="C201">IF(ROW() &lt; ROW(INDEX(persons[resource_ID],ROWS(persons[resource_ID]))), COUNTIF(INDEX(persons[resource_ID],1):persons[[#This Row],[resource_ID]],persons[[#This Row],[resource_ID]]), "")</f>
        <v>5</v>
      </c>
      <c r="D201" s="127" t="s">
        <v>8774</v>
      </c>
      <c r="E201" s="126" t="s">
        <v>8877</v>
      </c>
      <c r="F201" s="126" t="s">
        <v>8878</v>
      </c>
      <c r="G201" s="126"/>
      <c r="H201" s="166"/>
      <c r="I201" s="175" t="s">
        <v>8903</v>
      </c>
      <c r="J201" s="126"/>
      <c r="K201" s="126"/>
    </row>
    <row r="202" spans="1:11" x14ac:dyDescent="0.25">
      <c r="A202" s="126" t="s">
        <v>9299</v>
      </c>
      <c r="B202" s="126" t="s">
        <v>7463</v>
      </c>
      <c r="C202" s="217" cm="1">
        <f t="array" ref="C202">IF(ROW() &lt; ROW(INDEX(persons[resource_ID],ROWS(persons[resource_ID]))), COUNTIF(INDEX(persons[resource_ID],1):persons[[#This Row],[resource_ID]],persons[[#This Row],[resource_ID]]), "")</f>
        <v>1</v>
      </c>
      <c r="D202" s="127" t="s">
        <v>8774</v>
      </c>
      <c r="E202" s="126" t="s">
        <v>8785</v>
      </c>
      <c r="F202" s="126" t="s">
        <v>8786</v>
      </c>
      <c r="G202" s="126"/>
      <c r="H202" s="166"/>
      <c r="I202" s="165" t="s">
        <v>8787</v>
      </c>
      <c r="J202" s="126"/>
      <c r="K202" s="126"/>
    </row>
    <row r="203" spans="1:11" x14ac:dyDescent="0.25">
      <c r="A203" s="126" t="s">
        <v>9299</v>
      </c>
      <c r="B203" s="126" t="s">
        <v>7463</v>
      </c>
      <c r="C203" s="217" cm="1">
        <f t="array" ref="C203">IF(ROW() &lt; ROW(INDEX(persons[resource_ID],ROWS(persons[resource_ID]))), COUNTIF(INDEX(persons[resource_ID],1):persons[[#This Row],[resource_ID]],persons[[#This Row],[resource_ID]]), "")</f>
        <v>2</v>
      </c>
      <c r="D203" s="127" t="s">
        <v>8774</v>
      </c>
      <c r="E203" s="126" t="s">
        <v>8870</v>
      </c>
      <c r="F203" s="126" t="s">
        <v>8871</v>
      </c>
      <c r="G203" s="126" t="s">
        <v>8872</v>
      </c>
      <c r="H203" s="166"/>
      <c r="I203" s="175" t="s">
        <v>8900</v>
      </c>
      <c r="J203" s="126"/>
      <c r="K203" s="126"/>
    </row>
    <row r="204" spans="1:11" x14ac:dyDescent="0.25">
      <c r="A204" s="126" t="s">
        <v>9299</v>
      </c>
      <c r="B204" s="126" t="s">
        <v>7463</v>
      </c>
      <c r="C204" s="217" cm="1">
        <f t="array" ref="C204">IF(ROW() &lt; ROW(INDEX(persons[resource_ID],ROWS(persons[resource_ID]))), COUNTIF(INDEX(persons[resource_ID],1):persons[[#This Row],[resource_ID]],persons[[#This Row],[resource_ID]]), "")</f>
        <v>3</v>
      </c>
      <c r="D204" s="127" t="s">
        <v>8774</v>
      </c>
      <c r="E204" s="126" t="s">
        <v>8873</v>
      </c>
      <c r="F204" s="126" t="s">
        <v>8874</v>
      </c>
      <c r="G204" s="126"/>
      <c r="H204" s="166"/>
      <c r="I204" s="175" t="s">
        <v>8901</v>
      </c>
      <c r="J204" s="126"/>
      <c r="K204" s="126"/>
    </row>
    <row r="205" spans="1:11" x14ac:dyDescent="0.25">
      <c r="A205" s="126" t="s">
        <v>9299</v>
      </c>
      <c r="B205" s="126" t="s">
        <v>7463</v>
      </c>
      <c r="C205" s="217" cm="1">
        <f t="array" ref="C205">IF(ROW() &lt; ROW(INDEX(persons[resource_ID],ROWS(persons[resource_ID]))), COUNTIF(INDEX(persons[resource_ID],1):persons[[#This Row],[resource_ID]],persons[[#This Row],[resource_ID]]), "")</f>
        <v>4</v>
      </c>
      <c r="D205" s="127" t="s">
        <v>8774</v>
      </c>
      <c r="E205" s="126" t="s">
        <v>8875</v>
      </c>
      <c r="F205" s="126" t="s">
        <v>8876</v>
      </c>
      <c r="G205" s="126"/>
      <c r="H205" s="166"/>
      <c r="I205" s="175" t="s">
        <v>8902</v>
      </c>
      <c r="J205" s="126"/>
      <c r="K205" s="126"/>
    </row>
    <row r="206" spans="1:11" x14ac:dyDescent="0.25">
      <c r="A206" s="126" t="s">
        <v>9299</v>
      </c>
      <c r="B206" s="126" t="s">
        <v>7463</v>
      </c>
      <c r="C206" s="217" cm="1">
        <f t="array" ref="C206">IF(ROW() &lt; ROW(INDEX(persons[resource_ID],ROWS(persons[resource_ID]))), COUNTIF(INDEX(persons[resource_ID],1):persons[[#This Row],[resource_ID]],persons[[#This Row],[resource_ID]]), "")</f>
        <v>5</v>
      </c>
      <c r="D206" s="127" t="s">
        <v>8774</v>
      </c>
      <c r="E206" s="126" t="s">
        <v>8877</v>
      </c>
      <c r="F206" s="126" t="s">
        <v>8878</v>
      </c>
      <c r="G206" s="126"/>
      <c r="H206" s="166"/>
      <c r="I206" s="175" t="s">
        <v>8903</v>
      </c>
      <c r="J206" s="126"/>
      <c r="K206" s="126"/>
    </row>
    <row r="207" spans="1:11" x14ac:dyDescent="0.25">
      <c r="A207" s="126" t="s">
        <v>9300</v>
      </c>
      <c r="B207" s="126" t="s">
        <v>7463</v>
      </c>
      <c r="C207" s="217" cm="1">
        <f t="array" ref="C207">IF(ROW() &lt; ROW(INDEX(persons[resource_ID],ROWS(persons[resource_ID]))), COUNTIF(INDEX(persons[resource_ID],1):persons[[#This Row],[resource_ID]],persons[[#This Row],[resource_ID]]), "")</f>
        <v>1</v>
      </c>
      <c r="D207" s="127" t="s">
        <v>8774</v>
      </c>
      <c r="E207" s="126" t="s">
        <v>8785</v>
      </c>
      <c r="F207" s="126" t="s">
        <v>8786</v>
      </c>
      <c r="G207" s="126"/>
      <c r="H207" s="166"/>
      <c r="I207" s="165" t="s">
        <v>8787</v>
      </c>
      <c r="J207" s="126"/>
      <c r="K207" s="126"/>
    </row>
    <row r="208" spans="1:11" x14ac:dyDescent="0.25">
      <c r="A208" s="126" t="s">
        <v>9300</v>
      </c>
      <c r="B208" s="126" t="s">
        <v>7463</v>
      </c>
      <c r="C208" s="217" cm="1">
        <f t="array" ref="C208">IF(ROW() &lt; ROW(INDEX(persons[resource_ID],ROWS(persons[resource_ID]))), COUNTIF(INDEX(persons[resource_ID],1):persons[[#This Row],[resource_ID]],persons[[#This Row],[resource_ID]]), "")</f>
        <v>2</v>
      </c>
      <c r="D208" s="127" t="s">
        <v>8774</v>
      </c>
      <c r="E208" s="126" t="s">
        <v>8870</v>
      </c>
      <c r="F208" s="126" t="s">
        <v>8871</v>
      </c>
      <c r="G208" s="126" t="s">
        <v>8872</v>
      </c>
      <c r="H208" s="166"/>
      <c r="I208" s="175" t="s">
        <v>8900</v>
      </c>
      <c r="J208" s="126"/>
      <c r="K208" s="126"/>
    </row>
    <row r="209" spans="1:11" x14ac:dyDescent="0.25">
      <c r="A209" s="126" t="s">
        <v>9300</v>
      </c>
      <c r="B209" s="126" t="s">
        <v>7463</v>
      </c>
      <c r="C209" s="217" cm="1">
        <f t="array" ref="C209">IF(ROW() &lt; ROW(INDEX(persons[resource_ID],ROWS(persons[resource_ID]))), COUNTIF(INDEX(persons[resource_ID],1):persons[[#This Row],[resource_ID]],persons[[#This Row],[resource_ID]]), "")</f>
        <v>3</v>
      </c>
      <c r="D209" s="127" t="s">
        <v>8774</v>
      </c>
      <c r="E209" s="126" t="s">
        <v>8873</v>
      </c>
      <c r="F209" s="126" t="s">
        <v>8874</v>
      </c>
      <c r="G209" s="126"/>
      <c r="H209" s="166"/>
      <c r="I209" s="175" t="s">
        <v>8901</v>
      </c>
      <c r="J209" s="126"/>
      <c r="K209" s="126"/>
    </row>
    <row r="210" spans="1:11" x14ac:dyDescent="0.25">
      <c r="A210" s="126" t="s">
        <v>9300</v>
      </c>
      <c r="B210" s="126" t="s">
        <v>7463</v>
      </c>
      <c r="C210" s="217" cm="1">
        <f t="array" ref="C210">IF(ROW() &lt; ROW(INDEX(persons[resource_ID],ROWS(persons[resource_ID]))), COUNTIF(INDEX(persons[resource_ID],1):persons[[#This Row],[resource_ID]],persons[[#This Row],[resource_ID]]), "")</f>
        <v>4</v>
      </c>
      <c r="D210" s="127" t="s">
        <v>8774</v>
      </c>
      <c r="E210" s="126" t="s">
        <v>8875</v>
      </c>
      <c r="F210" s="126" t="s">
        <v>8876</v>
      </c>
      <c r="G210" s="126"/>
      <c r="H210" s="166"/>
      <c r="I210" s="175" t="s">
        <v>8902</v>
      </c>
      <c r="J210" s="126"/>
      <c r="K210" s="126"/>
    </row>
    <row r="211" spans="1:11" x14ac:dyDescent="0.25">
      <c r="A211" s="126" t="s">
        <v>9300</v>
      </c>
      <c r="B211" s="126" t="s">
        <v>7463</v>
      </c>
      <c r="C211" s="217" cm="1">
        <f t="array" ref="C211">IF(ROW() &lt; ROW(INDEX(persons[resource_ID],ROWS(persons[resource_ID]))), COUNTIF(INDEX(persons[resource_ID],1):persons[[#This Row],[resource_ID]],persons[[#This Row],[resource_ID]]), "")</f>
        <v>5</v>
      </c>
      <c r="D211" s="127" t="s">
        <v>8774</v>
      </c>
      <c r="E211" s="126" t="s">
        <v>8877</v>
      </c>
      <c r="F211" s="126" t="s">
        <v>8878</v>
      </c>
      <c r="G211" s="126"/>
      <c r="H211" s="166"/>
      <c r="I211" s="175" t="s">
        <v>8903</v>
      </c>
      <c r="J211" s="126"/>
      <c r="K211" s="126"/>
    </row>
    <row r="212" spans="1:11" x14ac:dyDescent="0.25">
      <c r="A212" s="126" t="s">
        <v>9301</v>
      </c>
      <c r="B212" s="126" t="s">
        <v>7463</v>
      </c>
      <c r="C212" s="217" cm="1">
        <f t="array" ref="C212">IF(ROW() &lt; ROW(INDEX(persons[resource_ID],ROWS(persons[resource_ID]))), COUNTIF(INDEX(persons[resource_ID],1):persons[[#This Row],[resource_ID]],persons[[#This Row],[resource_ID]]), "")</f>
        <v>1</v>
      </c>
      <c r="D212" s="127" t="s">
        <v>8774</v>
      </c>
      <c r="E212" s="126" t="s">
        <v>8785</v>
      </c>
      <c r="F212" s="126" t="s">
        <v>8786</v>
      </c>
      <c r="G212" s="126"/>
      <c r="H212" s="166"/>
      <c r="I212" s="165" t="s">
        <v>8787</v>
      </c>
      <c r="J212" s="126"/>
      <c r="K212" s="126"/>
    </row>
    <row r="213" spans="1:11" x14ac:dyDescent="0.25">
      <c r="A213" s="126" t="s">
        <v>9301</v>
      </c>
      <c r="B213" s="126" t="s">
        <v>7463</v>
      </c>
      <c r="C213" s="217" cm="1">
        <f t="array" ref="C213">IF(ROW() &lt; ROW(INDEX(persons[resource_ID],ROWS(persons[resource_ID]))), COUNTIF(INDEX(persons[resource_ID],1):persons[[#This Row],[resource_ID]],persons[[#This Row],[resource_ID]]), "")</f>
        <v>2</v>
      </c>
      <c r="D213" s="127" t="s">
        <v>8774</v>
      </c>
      <c r="E213" s="126" t="s">
        <v>8870</v>
      </c>
      <c r="F213" s="126" t="s">
        <v>8871</v>
      </c>
      <c r="G213" s="126" t="s">
        <v>8872</v>
      </c>
      <c r="H213" s="166"/>
      <c r="I213" s="175" t="s">
        <v>8900</v>
      </c>
      <c r="J213" s="126"/>
      <c r="K213" s="126"/>
    </row>
    <row r="214" spans="1:11" x14ac:dyDescent="0.25">
      <c r="A214" s="126" t="s">
        <v>9301</v>
      </c>
      <c r="B214" s="126" t="s">
        <v>7463</v>
      </c>
      <c r="C214" s="217" cm="1">
        <f t="array" ref="C214">IF(ROW() &lt; ROW(INDEX(persons[resource_ID],ROWS(persons[resource_ID]))), COUNTIF(INDEX(persons[resource_ID],1):persons[[#This Row],[resource_ID]],persons[[#This Row],[resource_ID]]), "")</f>
        <v>3</v>
      </c>
      <c r="D214" s="127" t="s">
        <v>8774</v>
      </c>
      <c r="E214" s="126" t="s">
        <v>8873</v>
      </c>
      <c r="F214" s="126" t="s">
        <v>8874</v>
      </c>
      <c r="G214" s="126"/>
      <c r="H214" s="166"/>
      <c r="I214" s="175" t="s">
        <v>8901</v>
      </c>
      <c r="J214" s="126"/>
      <c r="K214" s="126"/>
    </row>
    <row r="215" spans="1:11" x14ac:dyDescent="0.25">
      <c r="A215" s="126" t="s">
        <v>9301</v>
      </c>
      <c r="B215" s="126" t="s">
        <v>7463</v>
      </c>
      <c r="C215" s="217" cm="1">
        <f t="array" ref="C215">IF(ROW() &lt; ROW(INDEX(persons[resource_ID],ROWS(persons[resource_ID]))), COUNTIF(INDEX(persons[resource_ID],1):persons[[#This Row],[resource_ID]],persons[[#This Row],[resource_ID]]), "")</f>
        <v>4</v>
      </c>
      <c r="D215" s="127" t="s">
        <v>8774</v>
      </c>
      <c r="E215" s="126" t="s">
        <v>8875</v>
      </c>
      <c r="F215" s="126" t="s">
        <v>8876</v>
      </c>
      <c r="G215" s="126"/>
      <c r="H215" s="166"/>
      <c r="I215" s="175" t="s">
        <v>8902</v>
      </c>
      <c r="J215" s="126"/>
      <c r="K215" s="126"/>
    </row>
    <row r="216" spans="1:11" x14ac:dyDescent="0.25">
      <c r="A216" s="126" t="s">
        <v>9301</v>
      </c>
      <c r="B216" s="126" t="s">
        <v>7463</v>
      </c>
      <c r="C216" s="217" cm="1">
        <f t="array" ref="C216">IF(ROW() &lt; ROW(INDEX(persons[resource_ID],ROWS(persons[resource_ID]))), COUNTIF(INDEX(persons[resource_ID],1):persons[[#This Row],[resource_ID]],persons[[#This Row],[resource_ID]]), "")</f>
        <v>5</v>
      </c>
      <c r="D216" s="127" t="s">
        <v>8774</v>
      </c>
      <c r="E216" s="126" t="s">
        <v>8877</v>
      </c>
      <c r="F216" s="126" t="s">
        <v>8878</v>
      </c>
      <c r="G216" s="126"/>
      <c r="H216" s="166"/>
      <c r="I216" s="175" t="s">
        <v>8903</v>
      </c>
      <c r="J216" s="126"/>
      <c r="K216" s="126"/>
    </row>
    <row r="217" spans="1:11" x14ac:dyDescent="0.25">
      <c r="A217" s="126" t="s">
        <v>9302</v>
      </c>
      <c r="B217" s="126" t="s">
        <v>7463</v>
      </c>
      <c r="C217" s="217" cm="1">
        <f t="array" ref="C217">IF(ROW() &lt; ROW(INDEX(persons[resource_ID],ROWS(persons[resource_ID]))), COUNTIF(INDEX(persons[resource_ID],1):persons[[#This Row],[resource_ID]],persons[[#This Row],[resource_ID]]), "")</f>
        <v>1</v>
      </c>
      <c r="D217" s="127" t="s">
        <v>8774</v>
      </c>
      <c r="E217" s="126" t="s">
        <v>8785</v>
      </c>
      <c r="F217" s="126" t="s">
        <v>8786</v>
      </c>
      <c r="G217" s="126"/>
      <c r="H217" s="166"/>
      <c r="I217" s="165" t="s">
        <v>8787</v>
      </c>
      <c r="J217" s="126"/>
      <c r="K217" s="126"/>
    </row>
    <row r="218" spans="1:11" x14ac:dyDescent="0.25">
      <c r="A218" s="126" t="s">
        <v>9302</v>
      </c>
      <c r="B218" s="126" t="s">
        <v>7463</v>
      </c>
      <c r="C218" s="217" cm="1">
        <f t="array" ref="C218">IF(ROW() &lt; ROW(INDEX(persons[resource_ID],ROWS(persons[resource_ID]))), COUNTIF(INDEX(persons[resource_ID],1):persons[[#This Row],[resource_ID]],persons[[#This Row],[resource_ID]]), "")</f>
        <v>2</v>
      </c>
      <c r="D218" s="127" t="s">
        <v>8774</v>
      </c>
      <c r="E218" s="126" t="s">
        <v>8870</v>
      </c>
      <c r="F218" s="126" t="s">
        <v>8871</v>
      </c>
      <c r="G218" s="126" t="s">
        <v>8872</v>
      </c>
      <c r="H218" s="166"/>
      <c r="I218" s="175" t="s">
        <v>8900</v>
      </c>
      <c r="J218" s="126"/>
      <c r="K218" s="126"/>
    </row>
    <row r="219" spans="1:11" x14ac:dyDescent="0.25">
      <c r="A219" s="126" t="s">
        <v>9302</v>
      </c>
      <c r="B219" s="126" t="s">
        <v>7463</v>
      </c>
      <c r="C219" s="217" cm="1">
        <f t="array" ref="C219">IF(ROW() &lt; ROW(INDEX(persons[resource_ID],ROWS(persons[resource_ID]))), COUNTIF(INDEX(persons[resource_ID],1):persons[[#This Row],[resource_ID]],persons[[#This Row],[resource_ID]]), "")</f>
        <v>3</v>
      </c>
      <c r="D219" s="127" t="s">
        <v>8774</v>
      </c>
      <c r="E219" s="126" t="s">
        <v>8873</v>
      </c>
      <c r="F219" s="126" t="s">
        <v>8874</v>
      </c>
      <c r="G219" s="126"/>
      <c r="H219" s="166"/>
      <c r="I219" s="175" t="s">
        <v>8901</v>
      </c>
      <c r="J219" s="126"/>
      <c r="K219" s="126"/>
    </row>
    <row r="220" spans="1:11" x14ac:dyDescent="0.25">
      <c r="A220" s="126" t="s">
        <v>9302</v>
      </c>
      <c r="B220" s="126" t="s">
        <v>7463</v>
      </c>
      <c r="C220" s="217" cm="1">
        <f t="array" ref="C220">IF(ROW() &lt; ROW(INDEX(persons[resource_ID],ROWS(persons[resource_ID]))), COUNTIF(INDEX(persons[resource_ID],1):persons[[#This Row],[resource_ID]],persons[[#This Row],[resource_ID]]), "")</f>
        <v>4</v>
      </c>
      <c r="D220" s="127" t="s">
        <v>8774</v>
      </c>
      <c r="E220" s="126" t="s">
        <v>8875</v>
      </c>
      <c r="F220" s="126" t="s">
        <v>8876</v>
      </c>
      <c r="G220" s="126"/>
      <c r="H220" s="166"/>
      <c r="I220" s="175" t="s">
        <v>8902</v>
      </c>
      <c r="J220" s="126"/>
      <c r="K220" s="126"/>
    </row>
    <row r="221" spans="1:11" x14ac:dyDescent="0.25">
      <c r="A221" s="126" t="s">
        <v>9302</v>
      </c>
      <c r="B221" s="126" t="s">
        <v>7463</v>
      </c>
      <c r="C221" s="217" cm="1">
        <f t="array" ref="C221">IF(ROW() &lt; ROW(INDEX(persons[resource_ID],ROWS(persons[resource_ID]))), COUNTIF(INDEX(persons[resource_ID],1):persons[[#This Row],[resource_ID]],persons[[#This Row],[resource_ID]]), "")</f>
        <v>5</v>
      </c>
      <c r="D221" s="127" t="s">
        <v>8774</v>
      </c>
      <c r="E221" s="126" t="s">
        <v>8877</v>
      </c>
      <c r="F221" s="126" t="s">
        <v>8878</v>
      </c>
      <c r="G221" s="126"/>
      <c r="H221" s="166"/>
      <c r="I221" s="175" t="s">
        <v>8903</v>
      </c>
      <c r="J221" s="126"/>
      <c r="K221" s="126"/>
    </row>
    <row r="222" spans="1:11" x14ac:dyDescent="0.25">
      <c r="A222" s="126" t="s">
        <v>9303</v>
      </c>
      <c r="B222" s="126" t="s">
        <v>7463</v>
      </c>
      <c r="C222" s="217" cm="1">
        <f t="array" ref="C222">IF(ROW() &lt; ROW(INDEX(persons[resource_ID],ROWS(persons[resource_ID]))), COUNTIF(INDEX(persons[resource_ID],1):persons[[#This Row],[resource_ID]],persons[[#This Row],[resource_ID]]), "")</f>
        <v>1</v>
      </c>
      <c r="D222" s="127" t="s">
        <v>8774</v>
      </c>
      <c r="E222" s="126" t="s">
        <v>8785</v>
      </c>
      <c r="F222" s="126" t="s">
        <v>8786</v>
      </c>
      <c r="G222" s="126"/>
      <c r="H222" s="166"/>
      <c r="I222" s="165" t="s">
        <v>8787</v>
      </c>
      <c r="J222" s="126"/>
      <c r="K222" s="126"/>
    </row>
    <row r="223" spans="1:11" x14ac:dyDescent="0.25">
      <c r="A223" s="126" t="s">
        <v>9303</v>
      </c>
      <c r="B223" s="126" t="s">
        <v>7463</v>
      </c>
      <c r="C223" s="217" cm="1">
        <f t="array" ref="C223">IF(ROW() &lt; ROW(INDEX(persons[resource_ID],ROWS(persons[resource_ID]))), COUNTIF(INDEX(persons[resource_ID],1):persons[[#This Row],[resource_ID]],persons[[#This Row],[resource_ID]]), "")</f>
        <v>2</v>
      </c>
      <c r="D223" s="127" t="s">
        <v>8774</v>
      </c>
      <c r="E223" s="126" t="s">
        <v>8870</v>
      </c>
      <c r="F223" s="126" t="s">
        <v>8871</v>
      </c>
      <c r="G223" s="126" t="s">
        <v>8872</v>
      </c>
      <c r="H223" s="166"/>
      <c r="I223" s="175" t="s">
        <v>8900</v>
      </c>
      <c r="J223" s="126"/>
      <c r="K223" s="126"/>
    </row>
    <row r="224" spans="1:11" x14ac:dyDescent="0.25">
      <c r="A224" s="126" t="s">
        <v>9303</v>
      </c>
      <c r="B224" s="126" t="s">
        <v>7463</v>
      </c>
      <c r="C224" s="217" cm="1">
        <f t="array" ref="C224">IF(ROW() &lt; ROW(INDEX(persons[resource_ID],ROWS(persons[resource_ID]))), COUNTIF(INDEX(persons[resource_ID],1):persons[[#This Row],[resource_ID]],persons[[#This Row],[resource_ID]]), "")</f>
        <v>3</v>
      </c>
      <c r="D224" s="127" t="s">
        <v>8774</v>
      </c>
      <c r="E224" s="126" t="s">
        <v>8873</v>
      </c>
      <c r="F224" s="126" t="s">
        <v>8874</v>
      </c>
      <c r="G224" s="126"/>
      <c r="H224" s="166"/>
      <c r="I224" s="175" t="s">
        <v>8901</v>
      </c>
      <c r="J224" s="126"/>
      <c r="K224" s="126"/>
    </row>
    <row r="225" spans="1:11" x14ac:dyDescent="0.25">
      <c r="A225" s="126" t="s">
        <v>9303</v>
      </c>
      <c r="B225" s="126" t="s">
        <v>7463</v>
      </c>
      <c r="C225" s="217" cm="1">
        <f t="array" ref="C225">IF(ROW() &lt; ROW(INDEX(persons[resource_ID],ROWS(persons[resource_ID]))), COUNTIF(INDEX(persons[resource_ID],1):persons[[#This Row],[resource_ID]],persons[[#This Row],[resource_ID]]), "")</f>
        <v>4</v>
      </c>
      <c r="D225" s="127" t="s">
        <v>8774</v>
      </c>
      <c r="E225" s="126" t="s">
        <v>8875</v>
      </c>
      <c r="F225" s="126" t="s">
        <v>8876</v>
      </c>
      <c r="G225" s="126"/>
      <c r="H225" s="166"/>
      <c r="I225" s="175" t="s">
        <v>8902</v>
      </c>
      <c r="J225" s="126"/>
      <c r="K225" s="126"/>
    </row>
    <row r="226" spans="1:11" x14ac:dyDescent="0.25">
      <c r="A226" s="126" t="s">
        <v>9303</v>
      </c>
      <c r="B226" s="126" t="s">
        <v>7463</v>
      </c>
      <c r="C226" s="217" cm="1">
        <f t="array" ref="C226">IF(ROW() &lt; ROW(INDEX(persons[resource_ID],ROWS(persons[resource_ID]))), COUNTIF(INDEX(persons[resource_ID],1):persons[[#This Row],[resource_ID]],persons[[#This Row],[resource_ID]]), "")</f>
        <v>5</v>
      </c>
      <c r="D226" s="127" t="s">
        <v>8774</v>
      </c>
      <c r="E226" s="126" t="s">
        <v>8877</v>
      </c>
      <c r="F226" s="126" t="s">
        <v>8878</v>
      </c>
      <c r="G226" s="126"/>
      <c r="H226" s="166"/>
      <c r="I226" s="175" t="s">
        <v>8903</v>
      </c>
      <c r="J226" s="126"/>
      <c r="K226" s="126"/>
    </row>
    <row r="227" spans="1:11" x14ac:dyDescent="0.25">
      <c r="A227" s="126" t="s">
        <v>9355</v>
      </c>
      <c r="B227" s="126" t="s">
        <v>7463</v>
      </c>
      <c r="C227" s="217" cm="1">
        <f t="array" ref="C227">IF(ROW() &lt; ROW(INDEX(persons[resource_ID],ROWS(persons[resource_ID]))), COUNTIF(INDEX(persons[resource_ID],1):persons[[#This Row],[resource_ID]],persons[[#This Row],[resource_ID]]), "")</f>
        <v>1</v>
      </c>
      <c r="D227" s="127" t="s">
        <v>8883</v>
      </c>
      <c r="E227" s="126" t="s">
        <v>8887</v>
      </c>
      <c r="F227" s="126" t="s">
        <v>8888</v>
      </c>
      <c r="G227" s="126"/>
      <c r="H227" s="166"/>
      <c r="I227" s="175"/>
      <c r="J227" s="126"/>
      <c r="K227" s="126"/>
    </row>
    <row r="228" spans="1:11" x14ac:dyDescent="0.25">
      <c r="A228" s="126" t="s">
        <v>9355</v>
      </c>
      <c r="B228" s="126" t="s">
        <v>7463</v>
      </c>
      <c r="C228" s="217" cm="1">
        <f t="array" ref="C228">IF(ROW() &lt; ROW(INDEX(persons[resource_ID],ROWS(persons[resource_ID]))), COUNTIF(INDEX(persons[resource_ID],1):persons[[#This Row],[resource_ID]],persons[[#This Row],[resource_ID]]), "")</f>
        <v>2</v>
      </c>
      <c r="D228" s="127" t="s">
        <v>8884</v>
      </c>
      <c r="E228" s="126" t="s">
        <v>8889</v>
      </c>
      <c r="F228" s="126" t="s">
        <v>8890</v>
      </c>
      <c r="G228" s="126"/>
      <c r="H228" s="166"/>
      <c r="I228" s="175"/>
      <c r="J228" s="126"/>
      <c r="K228" s="126"/>
    </row>
    <row r="229" spans="1:11" x14ac:dyDescent="0.25">
      <c r="A229" s="126" t="s">
        <v>9355</v>
      </c>
      <c r="B229" s="126" t="s">
        <v>7463</v>
      </c>
      <c r="C229" s="217" cm="1">
        <f t="array" ref="C229">IF(ROW() &lt; ROW(INDEX(persons[resource_ID],ROWS(persons[resource_ID]))), COUNTIF(INDEX(persons[resource_ID],1):persons[[#This Row],[resource_ID]],persons[[#This Row],[resource_ID]]), "")</f>
        <v>3</v>
      </c>
      <c r="D229" s="127" t="s">
        <v>8885</v>
      </c>
      <c r="E229" s="126" t="s">
        <v>8891</v>
      </c>
      <c r="F229" s="126" t="s">
        <v>8892</v>
      </c>
      <c r="G229" s="126"/>
      <c r="H229" s="166"/>
      <c r="I229" s="175"/>
      <c r="J229" s="126"/>
      <c r="K229" s="126"/>
    </row>
    <row r="230" spans="1:11" x14ac:dyDescent="0.25">
      <c r="A230" s="126" t="s">
        <v>9355</v>
      </c>
      <c r="B230" s="126" t="s">
        <v>7463</v>
      </c>
      <c r="C230" s="217" cm="1">
        <f t="array" ref="C230">IF(ROW() &lt; ROW(INDEX(persons[resource_ID],ROWS(persons[resource_ID]))), COUNTIF(INDEX(persons[resource_ID],1):persons[[#This Row],[resource_ID]],persons[[#This Row],[resource_ID]]), "")</f>
        <v>4</v>
      </c>
      <c r="D230" s="127" t="s">
        <v>8886</v>
      </c>
      <c r="E230" s="126" t="s">
        <v>8893</v>
      </c>
      <c r="F230" s="126" t="s">
        <v>8894</v>
      </c>
      <c r="G230" s="126" t="s">
        <v>3543</v>
      </c>
      <c r="H230" s="166"/>
      <c r="I230" s="175"/>
      <c r="J230" s="126"/>
      <c r="K230" s="126"/>
    </row>
    <row r="231" spans="1:11" x14ac:dyDescent="0.25">
      <c r="A231" s="126" t="s">
        <v>9355</v>
      </c>
      <c r="B231" s="126" t="s">
        <v>7463</v>
      </c>
      <c r="C231" s="217" cm="1">
        <f t="array" ref="C231">IF(ROW() &lt; ROW(INDEX(persons[resource_ID],ROWS(persons[resource_ID]))), COUNTIF(INDEX(persons[resource_ID],1):persons[[#This Row],[resource_ID]],persons[[#This Row],[resource_ID]]), "")</f>
        <v>5</v>
      </c>
      <c r="D231" s="127" t="s">
        <v>8884</v>
      </c>
      <c r="E231" s="126" t="s">
        <v>8895</v>
      </c>
      <c r="F231" s="126" t="s">
        <v>8896</v>
      </c>
      <c r="G231" s="126"/>
      <c r="H231" s="166"/>
      <c r="I231" s="175"/>
      <c r="J231" s="126"/>
      <c r="K231" s="126"/>
    </row>
    <row r="232" spans="1:11" x14ac:dyDescent="0.25">
      <c r="A232" s="126" t="s">
        <v>9355</v>
      </c>
      <c r="B232" s="126" t="s">
        <v>7463</v>
      </c>
      <c r="C232" s="217" cm="1">
        <f t="array" ref="C232">IF(ROW() &lt; ROW(INDEX(persons[resource_ID],ROWS(persons[resource_ID]))), COUNTIF(INDEX(persons[resource_ID],1):persons[[#This Row],[resource_ID]],persons[[#This Row],[resource_ID]]), "")</f>
        <v>6</v>
      </c>
      <c r="D232" s="127" t="s">
        <v>8884</v>
      </c>
      <c r="E232" s="126" t="s">
        <v>8897</v>
      </c>
      <c r="F232" s="126" t="s">
        <v>8569</v>
      </c>
      <c r="G232" s="126" t="s">
        <v>7491</v>
      </c>
      <c r="H232" s="166"/>
      <c r="I232" s="175"/>
      <c r="J232" s="126"/>
      <c r="K232" s="126"/>
    </row>
    <row r="233" spans="1:11" x14ac:dyDescent="0.25">
      <c r="A233" s="126" t="s">
        <v>9355</v>
      </c>
      <c r="B233" s="126" t="s">
        <v>7463</v>
      </c>
      <c r="C233" s="217" cm="1">
        <f t="array" ref="C233">IF(ROW() &lt; ROW(INDEX(persons[resource_ID],ROWS(persons[resource_ID]))), COUNTIF(INDEX(persons[resource_ID],1):persons[[#This Row],[resource_ID]],persons[[#This Row],[resource_ID]]), "")</f>
        <v>7</v>
      </c>
      <c r="D233" s="127" t="s">
        <v>8883</v>
      </c>
      <c r="E233" s="126" t="s">
        <v>8788</v>
      </c>
      <c r="F233" s="126" t="s">
        <v>8789</v>
      </c>
      <c r="G233" s="126"/>
      <c r="H233" s="166"/>
      <c r="I233" s="175"/>
      <c r="J233" s="126"/>
      <c r="K233" s="126"/>
    </row>
    <row r="234" spans="1:11" x14ac:dyDescent="0.25">
      <c r="A234" s="126" t="s">
        <v>9356</v>
      </c>
      <c r="B234" s="126" t="s">
        <v>7463</v>
      </c>
      <c r="C234" s="217" cm="1">
        <f t="array" ref="C234">IF(ROW() &lt; ROW(INDEX(persons[resource_ID],ROWS(persons[resource_ID]))), COUNTIF(INDEX(persons[resource_ID],1):persons[[#This Row],[resource_ID]],persons[[#This Row],[resource_ID]]), "")</f>
        <v>1</v>
      </c>
      <c r="D234" s="127" t="s">
        <v>8883</v>
      </c>
      <c r="E234" s="126" t="s">
        <v>8887</v>
      </c>
      <c r="F234" s="126" t="s">
        <v>8888</v>
      </c>
      <c r="G234" s="126"/>
      <c r="H234" s="166"/>
      <c r="I234" s="175"/>
      <c r="J234" s="126"/>
      <c r="K234" s="126"/>
    </row>
    <row r="235" spans="1:11" x14ac:dyDescent="0.25">
      <c r="A235" s="126" t="s">
        <v>9356</v>
      </c>
      <c r="B235" s="126" t="s">
        <v>7463</v>
      </c>
      <c r="C235" s="217" cm="1">
        <f t="array" ref="C235">IF(ROW() &lt; ROW(INDEX(persons[resource_ID],ROWS(persons[resource_ID]))), COUNTIF(INDEX(persons[resource_ID],1):persons[[#This Row],[resource_ID]],persons[[#This Row],[resource_ID]]), "")</f>
        <v>2</v>
      </c>
      <c r="D235" s="127" t="s">
        <v>8884</v>
      </c>
      <c r="E235" s="126" t="s">
        <v>8889</v>
      </c>
      <c r="F235" s="126" t="s">
        <v>8890</v>
      </c>
      <c r="G235" s="126"/>
      <c r="H235" s="166"/>
      <c r="I235" s="175"/>
      <c r="J235" s="126"/>
      <c r="K235" s="126"/>
    </row>
    <row r="236" spans="1:11" x14ac:dyDescent="0.25">
      <c r="A236" s="126" t="s">
        <v>9356</v>
      </c>
      <c r="B236" s="126" t="s">
        <v>7463</v>
      </c>
      <c r="C236" s="217" cm="1">
        <f t="array" ref="C236">IF(ROW() &lt; ROW(INDEX(persons[resource_ID],ROWS(persons[resource_ID]))), COUNTIF(INDEX(persons[resource_ID],1):persons[[#This Row],[resource_ID]],persons[[#This Row],[resource_ID]]), "")</f>
        <v>3</v>
      </c>
      <c r="D236" s="127" t="s">
        <v>8885</v>
      </c>
      <c r="E236" s="126" t="s">
        <v>8891</v>
      </c>
      <c r="F236" s="126" t="s">
        <v>8892</v>
      </c>
      <c r="G236" s="126"/>
      <c r="H236" s="166"/>
      <c r="I236" s="175"/>
      <c r="J236" s="126"/>
      <c r="K236" s="126"/>
    </row>
    <row r="237" spans="1:11" x14ac:dyDescent="0.25">
      <c r="A237" s="126" t="s">
        <v>9356</v>
      </c>
      <c r="B237" s="126" t="s">
        <v>7463</v>
      </c>
      <c r="C237" s="217" cm="1">
        <f t="array" ref="C237">IF(ROW() &lt; ROW(INDEX(persons[resource_ID],ROWS(persons[resource_ID]))), COUNTIF(INDEX(persons[resource_ID],1):persons[[#This Row],[resource_ID]],persons[[#This Row],[resource_ID]]), "")</f>
        <v>4</v>
      </c>
      <c r="D237" s="127" t="s">
        <v>8886</v>
      </c>
      <c r="E237" s="126" t="s">
        <v>8893</v>
      </c>
      <c r="F237" s="126" t="s">
        <v>8894</v>
      </c>
      <c r="G237" s="126" t="s">
        <v>3543</v>
      </c>
      <c r="H237" s="166"/>
      <c r="I237" s="175"/>
      <c r="J237" s="126"/>
      <c r="K237" s="126"/>
    </row>
    <row r="238" spans="1:11" x14ac:dyDescent="0.25">
      <c r="A238" s="126" t="s">
        <v>9356</v>
      </c>
      <c r="B238" s="126" t="s">
        <v>7463</v>
      </c>
      <c r="C238" s="217" cm="1">
        <f t="array" ref="C238">IF(ROW() &lt; ROW(INDEX(persons[resource_ID],ROWS(persons[resource_ID]))), COUNTIF(INDEX(persons[resource_ID],1):persons[[#This Row],[resource_ID]],persons[[#This Row],[resource_ID]]), "")</f>
        <v>5</v>
      </c>
      <c r="D238" s="127" t="s">
        <v>8884</v>
      </c>
      <c r="E238" s="126" t="s">
        <v>8895</v>
      </c>
      <c r="F238" s="126" t="s">
        <v>8896</v>
      </c>
      <c r="G238" s="126"/>
      <c r="H238" s="166"/>
      <c r="I238" s="175"/>
      <c r="J238" s="126"/>
      <c r="K238" s="126"/>
    </row>
    <row r="239" spans="1:11" x14ac:dyDescent="0.25">
      <c r="A239" s="126" t="s">
        <v>9356</v>
      </c>
      <c r="B239" s="126" t="s">
        <v>7463</v>
      </c>
      <c r="C239" s="217" cm="1">
        <f t="array" ref="C239">IF(ROW() &lt; ROW(INDEX(persons[resource_ID],ROWS(persons[resource_ID]))), COUNTIF(INDEX(persons[resource_ID],1):persons[[#This Row],[resource_ID]],persons[[#This Row],[resource_ID]]), "")</f>
        <v>6</v>
      </c>
      <c r="D239" s="127" t="s">
        <v>8884</v>
      </c>
      <c r="E239" s="126" t="s">
        <v>8897</v>
      </c>
      <c r="F239" s="126" t="s">
        <v>8569</v>
      </c>
      <c r="G239" s="126" t="s">
        <v>7491</v>
      </c>
      <c r="H239" s="166"/>
      <c r="I239" s="175"/>
      <c r="J239" s="126"/>
      <c r="K239" s="126"/>
    </row>
    <row r="240" spans="1:11" x14ac:dyDescent="0.25">
      <c r="A240" s="126" t="s">
        <v>9356</v>
      </c>
      <c r="B240" s="126" t="s">
        <v>7463</v>
      </c>
      <c r="C240" s="217" cm="1">
        <f t="array" ref="C240">IF(ROW() &lt; ROW(INDEX(persons[resource_ID],ROWS(persons[resource_ID]))), COUNTIF(INDEX(persons[resource_ID],1):persons[[#This Row],[resource_ID]],persons[[#This Row],[resource_ID]]), "")</f>
        <v>7</v>
      </c>
      <c r="D240" s="127" t="s">
        <v>8883</v>
      </c>
      <c r="E240" s="126" t="s">
        <v>8788</v>
      </c>
      <c r="F240" s="126" t="s">
        <v>8789</v>
      </c>
      <c r="G240" s="126"/>
      <c r="H240" s="166"/>
      <c r="I240" s="175"/>
      <c r="J240" s="126"/>
      <c r="K240" s="126"/>
    </row>
    <row r="241" spans="1:11" x14ac:dyDescent="0.25">
      <c r="A241" s="126" t="s">
        <v>9357</v>
      </c>
      <c r="B241" s="126" t="s">
        <v>7463</v>
      </c>
      <c r="C241" s="217" cm="1">
        <f t="array" ref="C241">IF(ROW() &lt; ROW(INDEX(persons[resource_ID],ROWS(persons[resource_ID]))), COUNTIF(INDEX(persons[resource_ID],1):persons[[#This Row],[resource_ID]],persons[[#This Row],[resource_ID]]), "")</f>
        <v>1</v>
      </c>
      <c r="D241" s="127" t="s">
        <v>8883</v>
      </c>
      <c r="E241" s="126" t="s">
        <v>8887</v>
      </c>
      <c r="F241" s="126" t="s">
        <v>8888</v>
      </c>
      <c r="G241" s="126"/>
      <c r="H241" s="166"/>
      <c r="I241" s="175"/>
      <c r="J241" s="126"/>
      <c r="K241" s="126"/>
    </row>
    <row r="242" spans="1:11" x14ac:dyDescent="0.25">
      <c r="A242" s="126" t="s">
        <v>9357</v>
      </c>
      <c r="B242" s="126" t="s">
        <v>7463</v>
      </c>
      <c r="C242" s="217" cm="1">
        <f t="array" ref="C242">IF(ROW() &lt; ROW(INDEX(persons[resource_ID],ROWS(persons[resource_ID]))), COUNTIF(INDEX(persons[resource_ID],1):persons[[#This Row],[resource_ID]],persons[[#This Row],[resource_ID]]), "")</f>
        <v>2</v>
      </c>
      <c r="D242" s="127" t="s">
        <v>8884</v>
      </c>
      <c r="E242" s="126" t="s">
        <v>8889</v>
      </c>
      <c r="F242" s="126" t="s">
        <v>8890</v>
      </c>
      <c r="G242" s="126"/>
      <c r="H242" s="166"/>
      <c r="I242" s="175"/>
      <c r="J242" s="126"/>
      <c r="K242" s="126"/>
    </row>
    <row r="243" spans="1:11" x14ac:dyDescent="0.25">
      <c r="A243" s="126" t="s">
        <v>9357</v>
      </c>
      <c r="B243" s="126" t="s">
        <v>7463</v>
      </c>
      <c r="C243" s="217" cm="1">
        <f t="array" ref="C243">IF(ROW() &lt; ROW(INDEX(persons[resource_ID],ROWS(persons[resource_ID]))), COUNTIF(INDEX(persons[resource_ID],1):persons[[#This Row],[resource_ID]],persons[[#This Row],[resource_ID]]), "")</f>
        <v>3</v>
      </c>
      <c r="D243" s="127" t="s">
        <v>8885</v>
      </c>
      <c r="E243" s="126" t="s">
        <v>8891</v>
      </c>
      <c r="F243" s="126" t="s">
        <v>8892</v>
      </c>
      <c r="G243" s="126"/>
      <c r="H243" s="166"/>
      <c r="I243" s="175"/>
      <c r="J243" s="126"/>
      <c r="K243" s="126"/>
    </row>
    <row r="244" spans="1:11" x14ac:dyDescent="0.25">
      <c r="A244" s="126" t="s">
        <v>9357</v>
      </c>
      <c r="B244" s="126" t="s">
        <v>7463</v>
      </c>
      <c r="C244" s="217" cm="1">
        <f t="array" ref="C244">IF(ROW() &lt; ROW(INDEX(persons[resource_ID],ROWS(persons[resource_ID]))), COUNTIF(INDEX(persons[resource_ID],1):persons[[#This Row],[resource_ID]],persons[[#This Row],[resource_ID]]), "")</f>
        <v>4</v>
      </c>
      <c r="D244" s="127" t="s">
        <v>8886</v>
      </c>
      <c r="E244" s="126" t="s">
        <v>8893</v>
      </c>
      <c r="F244" s="126" t="s">
        <v>8894</v>
      </c>
      <c r="G244" s="126" t="s">
        <v>3543</v>
      </c>
      <c r="H244" s="166"/>
      <c r="I244" s="175"/>
      <c r="J244" s="126"/>
      <c r="K244" s="126"/>
    </row>
    <row r="245" spans="1:11" x14ac:dyDescent="0.25">
      <c r="A245" s="126" t="s">
        <v>9357</v>
      </c>
      <c r="B245" s="126" t="s">
        <v>7463</v>
      </c>
      <c r="C245" s="217" cm="1">
        <f t="array" ref="C245">IF(ROW() &lt; ROW(INDEX(persons[resource_ID],ROWS(persons[resource_ID]))), COUNTIF(INDEX(persons[resource_ID],1):persons[[#This Row],[resource_ID]],persons[[#This Row],[resource_ID]]), "")</f>
        <v>5</v>
      </c>
      <c r="D245" s="127" t="s">
        <v>8884</v>
      </c>
      <c r="E245" s="126" t="s">
        <v>8895</v>
      </c>
      <c r="F245" s="126" t="s">
        <v>8896</v>
      </c>
      <c r="G245" s="126"/>
      <c r="H245" s="166"/>
      <c r="I245" s="175"/>
      <c r="J245" s="126"/>
      <c r="K245" s="126"/>
    </row>
    <row r="246" spans="1:11" x14ac:dyDescent="0.25">
      <c r="A246" s="126" t="s">
        <v>9357</v>
      </c>
      <c r="B246" s="126" t="s">
        <v>7463</v>
      </c>
      <c r="C246" s="217" cm="1">
        <f t="array" ref="C246">IF(ROW() &lt; ROW(INDEX(persons[resource_ID],ROWS(persons[resource_ID]))), COUNTIF(INDEX(persons[resource_ID],1):persons[[#This Row],[resource_ID]],persons[[#This Row],[resource_ID]]), "")</f>
        <v>6</v>
      </c>
      <c r="D246" s="127" t="s">
        <v>8884</v>
      </c>
      <c r="E246" s="126" t="s">
        <v>8897</v>
      </c>
      <c r="F246" s="126" t="s">
        <v>8569</v>
      </c>
      <c r="G246" s="126" t="s">
        <v>7491</v>
      </c>
      <c r="H246" s="166"/>
      <c r="I246" s="175"/>
      <c r="J246" s="126"/>
      <c r="K246" s="126"/>
    </row>
    <row r="247" spans="1:11" x14ac:dyDescent="0.25">
      <c r="A247" s="126" t="s">
        <v>9357</v>
      </c>
      <c r="B247" s="126" t="s">
        <v>7463</v>
      </c>
      <c r="C247" s="217" cm="1">
        <f t="array" ref="C247">IF(ROW() &lt; ROW(INDEX(persons[resource_ID],ROWS(persons[resource_ID]))), COUNTIF(INDEX(persons[resource_ID],1):persons[[#This Row],[resource_ID]],persons[[#This Row],[resource_ID]]), "")</f>
        <v>7</v>
      </c>
      <c r="D247" s="127" t="s">
        <v>8883</v>
      </c>
      <c r="E247" s="126" t="s">
        <v>8788</v>
      </c>
      <c r="F247" s="126" t="s">
        <v>8789</v>
      </c>
      <c r="G247" s="126"/>
      <c r="H247" s="166"/>
      <c r="I247" s="175"/>
      <c r="J247" s="126"/>
      <c r="K247" s="126"/>
    </row>
    <row r="248" spans="1:11" x14ac:dyDescent="0.25">
      <c r="A248" s="126" t="s">
        <v>9916</v>
      </c>
      <c r="B248" s="126" t="s">
        <v>7463</v>
      </c>
      <c r="C248" s="217" cm="1">
        <f t="array" ref="C248">IF(ROW() &lt; ROW(INDEX(persons[resource_ID],ROWS(persons[resource_ID]))), COUNTIF(INDEX(persons[resource_ID],1):persons[[#This Row],[resource_ID]],persons[[#This Row],[resource_ID]]), "")</f>
        <v>1</v>
      </c>
      <c r="D248" s="127" t="s">
        <v>8899</v>
      </c>
      <c r="E248" s="126" t="s">
        <v>8790</v>
      </c>
      <c r="F248" s="126" t="s">
        <v>8791</v>
      </c>
      <c r="G248" s="126"/>
      <c r="H248" s="166"/>
      <c r="I248" s="165" t="s">
        <v>8792</v>
      </c>
      <c r="J248" s="126"/>
      <c r="K248" s="126"/>
    </row>
    <row r="249" spans="1:11" x14ac:dyDescent="0.25">
      <c r="A249" s="126" t="s">
        <v>9916</v>
      </c>
      <c r="B249" s="126" t="s">
        <v>7463</v>
      </c>
      <c r="C249" s="217" cm="1">
        <f t="array" ref="C249">IF(ROW() &lt; ROW(INDEX(persons[resource_ID],ROWS(persons[resource_ID]))), COUNTIF(INDEX(persons[resource_ID],1):persons[[#This Row],[resource_ID]],persons[[#This Row],[resource_ID]]), "")</f>
        <v>2</v>
      </c>
      <c r="D249" s="127" t="s">
        <v>8899</v>
      </c>
      <c r="E249" s="126" t="s">
        <v>8904</v>
      </c>
      <c r="F249" s="126" t="s">
        <v>8905</v>
      </c>
      <c r="G249" s="126"/>
      <c r="H249" s="166"/>
      <c r="I249" s="175"/>
      <c r="J249" s="126"/>
      <c r="K249" s="126"/>
    </row>
    <row r="250" spans="1:11" x14ac:dyDescent="0.25">
      <c r="A250" s="126" t="s">
        <v>9916</v>
      </c>
      <c r="B250" s="126" t="s">
        <v>7463</v>
      </c>
      <c r="C250" s="217" cm="1">
        <f t="array" ref="C250">IF(ROW() &lt; ROW(INDEX(persons[resource_ID],ROWS(persons[resource_ID]))), COUNTIF(INDEX(persons[resource_ID],1):persons[[#This Row],[resource_ID]],persons[[#This Row],[resource_ID]]), "")</f>
        <v>3</v>
      </c>
      <c r="D250" s="127" t="s">
        <v>8899</v>
      </c>
      <c r="E250" s="126" t="s">
        <v>8906</v>
      </c>
      <c r="F250" s="126" t="s">
        <v>8907</v>
      </c>
      <c r="G250" s="126"/>
      <c r="H250" s="166"/>
      <c r="I250" s="175"/>
      <c r="J250" s="126"/>
      <c r="K250" s="126"/>
    </row>
    <row r="251" spans="1:11" x14ac:dyDescent="0.25">
      <c r="A251" s="126" t="s">
        <v>9916</v>
      </c>
      <c r="B251" s="126" t="s">
        <v>7463</v>
      </c>
      <c r="C251" s="217" cm="1">
        <f t="array" ref="C251">IF(ROW() &lt; ROW(INDEX(persons[resource_ID],ROWS(persons[resource_ID]))), COUNTIF(INDEX(persons[resource_ID],1):persons[[#This Row],[resource_ID]],persons[[#This Row],[resource_ID]]), "")</f>
        <v>4</v>
      </c>
      <c r="D251" s="127" t="s">
        <v>8899</v>
      </c>
      <c r="E251" s="126" t="s">
        <v>8908</v>
      </c>
      <c r="F251" s="126" t="s">
        <v>8909</v>
      </c>
      <c r="G251" s="126"/>
      <c r="H251" s="166"/>
      <c r="I251" s="175"/>
      <c r="J251" s="126"/>
      <c r="K251" s="126"/>
    </row>
    <row r="252" spans="1:11" x14ac:dyDescent="0.25">
      <c r="A252" s="126" t="s">
        <v>9400</v>
      </c>
      <c r="B252" s="126" t="s">
        <v>7463</v>
      </c>
      <c r="C252" s="217" cm="1">
        <f t="array" ref="C252">IF(ROW() &lt; ROW(INDEX(persons[resource_ID],ROWS(persons[resource_ID]))), COUNTIF(INDEX(persons[resource_ID],1):persons[[#This Row],[resource_ID]],persons[[#This Row],[resource_ID]]), "")</f>
        <v>1</v>
      </c>
      <c r="D252" s="127" t="s">
        <v>9387</v>
      </c>
      <c r="E252" s="126" t="s">
        <v>7491</v>
      </c>
      <c r="F252" s="126" t="s">
        <v>8794</v>
      </c>
      <c r="G252" s="126" t="s">
        <v>8793</v>
      </c>
      <c r="H252" s="166"/>
      <c r="I252" s="165" t="s">
        <v>8795</v>
      </c>
      <c r="J252" s="126"/>
      <c r="K252" s="126"/>
    </row>
    <row r="253" spans="1:11" x14ac:dyDescent="0.25">
      <c r="A253" s="126" t="s">
        <v>9400</v>
      </c>
      <c r="B253" s="126" t="s">
        <v>7463</v>
      </c>
      <c r="C253" s="217" cm="1">
        <f t="array" ref="C253">IF(ROW() &lt; ROW(INDEX(persons[resource_ID],ROWS(persons[resource_ID]))), COUNTIF(INDEX(persons[resource_ID],1):persons[[#This Row],[resource_ID]],persons[[#This Row],[resource_ID]]), "")</f>
        <v>2</v>
      </c>
      <c r="D253" s="127" t="s">
        <v>8913</v>
      </c>
      <c r="E253" s="126" t="s">
        <v>8915</v>
      </c>
      <c r="F253" s="126" t="s">
        <v>8916</v>
      </c>
      <c r="G253" s="126"/>
      <c r="H253" s="166"/>
      <c r="I253" s="175"/>
      <c r="J253" s="126"/>
      <c r="K253" s="126"/>
    </row>
    <row r="254" spans="1:11" x14ac:dyDescent="0.25">
      <c r="A254" s="126" t="s">
        <v>9400</v>
      </c>
      <c r="B254" s="126" t="s">
        <v>7463</v>
      </c>
      <c r="C254" s="217" cm="1">
        <f t="array" ref="C254">IF(ROW() &lt; ROW(INDEX(persons[resource_ID],ROWS(persons[resource_ID]))), COUNTIF(INDEX(persons[resource_ID],1):persons[[#This Row],[resource_ID]],persons[[#This Row],[resource_ID]]), "")</f>
        <v>3</v>
      </c>
      <c r="D254" s="127" t="s">
        <v>8913</v>
      </c>
      <c r="E254" s="126" t="s">
        <v>7491</v>
      </c>
      <c r="F254" s="126" t="s">
        <v>8794</v>
      </c>
      <c r="G254" s="126" t="s">
        <v>8793</v>
      </c>
      <c r="H254" s="166"/>
      <c r="I254" s="175"/>
      <c r="J254" s="126"/>
      <c r="K254" s="126"/>
    </row>
    <row r="255" spans="1:11" x14ac:dyDescent="0.25">
      <c r="A255" s="126" t="s">
        <v>9400</v>
      </c>
      <c r="B255" s="126" t="s">
        <v>7463</v>
      </c>
      <c r="C255" s="217" cm="1">
        <f t="array" ref="C255">IF(ROW() &lt; ROW(INDEX(persons[resource_ID],ROWS(persons[resource_ID]))), COUNTIF(INDEX(persons[resource_ID],1):persons[[#This Row],[resource_ID]],persons[[#This Row],[resource_ID]]), "")</f>
        <v>4</v>
      </c>
      <c r="D255" s="127" t="s">
        <v>8913</v>
      </c>
      <c r="E255" s="126" t="s">
        <v>8917</v>
      </c>
      <c r="F255" s="126" t="s">
        <v>8918</v>
      </c>
      <c r="G255" s="126" t="s">
        <v>8783</v>
      </c>
      <c r="H255" s="166"/>
      <c r="I255" s="175"/>
      <c r="J255" s="126"/>
      <c r="K255" s="126"/>
    </row>
    <row r="256" spans="1:11" x14ac:dyDescent="0.25">
      <c r="A256" s="126" t="s">
        <v>9400</v>
      </c>
      <c r="B256" s="126" t="s">
        <v>7463</v>
      </c>
      <c r="C256" s="217" cm="1">
        <f t="array" ref="C256">IF(ROW() &lt; ROW(INDEX(persons[resource_ID],ROWS(persons[resource_ID]))), COUNTIF(INDEX(persons[resource_ID],1):persons[[#This Row],[resource_ID]],persons[[#This Row],[resource_ID]]), "")</f>
        <v>5</v>
      </c>
      <c r="D256" s="127" t="s">
        <v>8914</v>
      </c>
      <c r="E256" s="126" t="s">
        <v>8572</v>
      </c>
      <c r="F256" s="126" t="s">
        <v>8839</v>
      </c>
      <c r="G256" s="126"/>
      <c r="H256" s="166"/>
      <c r="I256" s="175"/>
      <c r="J256" s="126"/>
      <c r="K256" s="126"/>
    </row>
    <row r="257" spans="1:11" x14ac:dyDescent="0.25">
      <c r="A257" s="126" t="s">
        <v>9401</v>
      </c>
      <c r="B257" s="126" t="s">
        <v>7463</v>
      </c>
      <c r="C257" s="217" cm="1">
        <f t="array" ref="C257">IF(ROW() &lt; ROW(INDEX(persons[resource_ID],ROWS(persons[resource_ID]))), COUNTIF(INDEX(persons[resource_ID],1):persons[[#This Row],[resource_ID]],persons[[#This Row],[resource_ID]]), "")</f>
        <v>1</v>
      </c>
      <c r="D257" s="127" t="s">
        <v>9387</v>
      </c>
      <c r="E257" s="126" t="s">
        <v>7491</v>
      </c>
      <c r="F257" s="126" t="s">
        <v>8794</v>
      </c>
      <c r="G257" s="126" t="s">
        <v>8793</v>
      </c>
      <c r="H257" s="166"/>
      <c r="I257" s="165" t="s">
        <v>8795</v>
      </c>
      <c r="J257" s="126"/>
      <c r="K257" s="126"/>
    </row>
    <row r="258" spans="1:11" x14ac:dyDescent="0.25">
      <c r="A258" s="126" t="s">
        <v>9401</v>
      </c>
      <c r="B258" s="126" t="s">
        <v>7463</v>
      </c>
      <c r="C258" s="217" cm="1">
        <f t="array" ref="C258">IF(ROW() &lt; ROW(INDEX(persons[resource_ID],ROWS(persons[resource_ID]))), COUNTIF(INDEX(persons[resource_ID],1):persons[[#This Row],[resource_ID]],persons[[#This Row],[resource_ID]]), "")</f>
        <v>2</v>
      </c>
      <c r="D258" s="127" t="s">
        <v>8913</v>
      </c>
      <c r="E258" s="126" t="s">
        <v>8915</v>
      </c>
      <c r="F258" s="126" t="s">
        <v>8916</v>
      </c>
      <c r="G258" s="126"/>
      <c r="H258" s="166"/>
      <c r="I258" s="175"/>
      <c r="J258" s="126"/>
      <c r="K258" s="126"/>
    </row>
    <row r="259" spans="1:11" x14ac:dyDescent="0.25">
      <c r="A259" s="126" t="s">
        <v>9401</v>
      </c>
      <c r="B259" s="126" t="s">
        <v>7463</v>
      </c>
      <c r="C259" s="217" cm="1">
        <f t="array" ref="C259">IF(ROW() &lt; ROW(INDEX(persons[resource_ID],ROWS(persons[resource_ID]))), COUNTIF(INDEX(persons[resource_ID],1):persons[[#This Row],[resource_ID]],persons[[#This Row],[resource_ID]]), "")</f>
        <v>3</v>
      </c>
      <c r="D259" s="127" t="s">
        <v>8913</v>
      </c>
      <c r="E259" s="126" t="s">
        <v>7491</v>
      </c>
      <c r="F259" s="126" t="s">
        <v>8794</v>
      </c>
      <c r="G259" s="126" t="s">
        <v>8793</v>
      </c>
      <c r="H259" s="166"/>
      <c r="I259" s="175"/>
      <c r="J259" s="126"/>
      <c r="K259" s="126"/>
    </row>
    <row r="260" spans="1:11" x14ac:dyDescent="0.25">
      <c r="A260" s="126" t="s">
        <v>9401</v>
      </c>
      <c r="B260" s="126" t="s">
        <v>7463</v>
      </c>
      <c r="C260" s="217" cm="1">
        <f t="array" ref="C260">IF(ROW() &lt; ROW(INDEX(persons[resource_ID],ROWS(persons[resource_ID]))), COUNTIF(INDEX(persons[resource_ID],1):persons[[#This Row],[resource_ID]],persons[[#This Row],[resource_ID]]), "")</f>
        <v>4</v>
      </c>
      <c r="D260" s="127" t="s">
        <v>8913</v>
      </c>
      <c r="E260" s="126" t="s">
        <v>8917</v>
      </c>
      <c r="F260" s="126" t="s">
        <v>8918</v>
      </c>
      <c r="G260" s="126" t="s">
        <v>8783</v>
      </c>
      <c r="H260" s="166"/>
      <c r="I260" s="175"/>
      <c r="J260" s="126"/>
      <c r="K260" s="126"/>
    </row>
    <row r="261" spans="1:11" x14ac:dyDescent="0.25">
      <c r="A261" s="126" t="s">
        <v>9401</v>
      </c>
      <c r="B261" s="126" t="s">
        <v>7463</v>
      </c>
      <c r="C261" s="217" cm="1">
        <f t="array" ref="C261">IF(ROW() &lt; ROW(INDEX(persons[resource_ID],ROWS(persons[resource_ID]))), COUNTIF(INDEX(persons[resource_ID],1):persons[[#This Row],[resource_ID]],persons[[#This Row],[resource_ID]]), "")</f>
        <v>5</v>
      </c>
      <c r="D261" s="127" t="s">
        <v>8914</v>
      </c>
      <c r="E261" s="126" t="s">
        <v>8572</v>
      </c>
      <c r="F261" s="126" t="s">
        <v>8839</v>
      </c>
      <c r="G261" s="126"/>
      <c r="H261" s="166"/>
      <c r="I261" s="175"/>
      <c r="J261" s="126"/>
      <c r="K261" s="126"/>
    </row>
    <row r="262" spans="1:11" x14ac:dyDescent="0.25">
      <c r="A262" s="126" t="s">
        <v>9402</v>
      </c>
      <c r="B262" s="126" t="s">
        <v>7463</v>
      </c>
      <c r="C262" s="217" cm="1">
        <f t="array" ref="C262">IF(ROW() &lt; ROW(INDEX(persons[resource_ID],ROWS(persons[resource_ID]))), COUNTIF(INDEX(persons[resource_ID],1):persons[[#This Row],[resource_ID]],persons[[#This Row],[resource_ID]]), "")</f>
        <v>1</v>
      </c>
      <c r="D262" s="127" t="s">
        <v>9387</v>
      </c>
      <c r="E262" s="126" t="s">
        <v>7491</v>
      </c>
      <c r="F262" s="126" t="s">
        <v>8794</v>
      </c>
      <c r="G262" s="126" t="s">
        <v>8793</v>
      </c>
      <c r="H262" s="166"/>
      <c r="I262" s="165" t="s">
        <v>8795</v>
      </c>
      <c r="J262" s="126"/>
      <c r="K262" s="126"/>
    </row>
    <row r="263" spans="1:11" x14ac:dyDescent="0.25">
      <c r="A263" s="126" t="s">
        <v>9402</v>
      </c>
      <c r="B263" s="126" t="s">
        <v>7463</v>
      </c>
      <c r="C263" s="217" cm="1">
        <f t="array" ref="C263">IF(ROW() &lt; ROW(INDEX(persons[resource_ID],ROWS(persons[resource_ID]))), COUNTIF(INDEX(persons[resource_ID],1):persons[[#This Row],[resource_ID]],persons[[#This Row],[resource_ID]]), "")</f>
        <v>2</v>
      </c>
      <c r="D263" s="127" t="s">
        <v>8913</v>
      </c>
      <c r="E263" s="126" t="s">
        <v>8915</v>
      </c>
      <c r="F263" s="126" t="s">
        <v>8916</v>
      </c>
      <c r="G263" s="126"/>
      <c r="H263" s="166"/>
      <c r="I263" s="175"/>
      <c r="J263" s="126"/>
      <c r="K263" s="126"/>
    </row>
    <row r="264" spans="1:11" x14ac:dyDescent="0.25">
      <c r="A264" s="126" t="s">
        <v>9402</v>
      </c>
      <c r="B264" s="126" t="s">
        <v>7463</v>
      </c>
      <c r="C264" s="217" cm="1">
        <f t="array" ref="C264">IF(ROW() &lt; ROW(INDEX(persons[resource_ID],ROWS(persons[resource_ID]))), COUNTIF(INDEX(persons[resource_ID],1):persons[[#This Row],[resource_ID]],persons[[#This Row],[resource_ID]]), "")</f>
        <v>3</v>
      </c>
      <c r="D264" s="127" t="s">
        <v>8913</v>
      </c>
      <c r="E264" s="126" t="s">
        <v>7491</v>
      </c>
      <c r="F264" s="126" t="s">
        <v>8794</v>
      </c>
      <c r="G264" s="126" t="s">
        <v>8793</v>
      </c>
      <c r="H264" s="166"/>
      <c r="I264" s="175"/>
      <c r="J264" s="126"/>
      <c r="K264" s="126"/>
    </row>
    <row r="265" spans="1:11" x14ac:dyDescent="0.25">
      <c r="A265" s="126" t="s">
        <v>9402</v>
      </c>
      <c r="B265" s="126" t="s">
        <v>7463</v>
      </c>
      <c r="C265" s="217" cm="1">
        <f t="array" ref="C265">IF(ROW() &lt; ROW(INDEX(persons[resource_ID],ROWS(persons[resource_ID]))), COUNTIF(INDEX(persons[resource_ID],1):persons[[#This Row],[resource_ID]],persons[[#This Row],[resource_ID]]), "")</f>
        <v>4</v>
      </c>
      <c r="D265" s="127" t="s">
        <v>8913</v>
      </c>
      <c r="E265" s="126" t="s">
        <v>8917</v>
      </c>
      <c r="F265" s="126" t="s">
        <v>8918</v>
      </c>
      <c r="G265" s="126" t="s">
        <v>8783</v>
      </c>
      <c r="H265" s="166"/>
      <c r="I265" s="175"/>
      <c r="J265" s="126"/>
      <c r="K265" s="126"/>
    </row>
    <row r="266" spans="1:11" x14ac:dyDescent="0.25">
      <c r="A266" s="126" t="s">
        <v>9402</v>
      </c>
      <c r="B266" s="126" t="s">
        <v>7463</v>
      </c>
      <c r="C266" s="217" cm="1">
        <f t="array" ref="C266">IF(ROW() &lt; ROW(INDEX(persons[resource_ID],ROWS(persons[resource_ID]))), COUNTIF(INDEX(persons[resource_ID],1):persons[[#This Row],[resource_ID]],persons[[#This Row],[resource_ID]]), "")</f>
        <v>5</v>
      </c>
      <c r="D266" s="127" t="s">
        <v>8914</v>
      </c>
      <c r="E266" s="126" t="s">
        <v>8572</v>
      </c>
      <c r="F266" s="126" t="s">
        <v>8839</v>
      </c>
      <c r="G266" s="126"/>
      <c r="H266" s="166"/>
      <c r="I266" s="175"/>
      <c r="J266" s="126"/>
      <c r="K266" s="126"/>
    </row>
    <row r="267" spans="1:11" x14ac:dyDescent="0.25">
      <c r="A267" s="126" t="s">
        <v>9403</v>
      </c>
      <c r="B267" s="126" t="s">
        <v>7463</v>
      </c>
      <c r="C267" s="217" cm="1">
        <f t="array" ref="C267">IF(ROW() &lt; ROW(INDEX(persons[resource_ID],ROWS(persons[resource_ID]))), COUNTIF(INDEX(persons[resource_ID],1):persons[[#This Row],[resource_ID]],persons[[#This Row],[resource_ID]]), "")</f>
        <v>1</v>
      </c>
      <c r="D267" s="127" t="s">
        <v>9387</v>
      </c>
      <c r="E267" s="126" t="s">
        <v>7491</v>
      </c>
      <c r="F267" s="126" t="s">
        <v>8794</v>
      </c>
      <c r="G267" s="126" t="s">
        <v>8793</v>
      </c>
      <c r="H267" s="166"/>
      <c r="I267" s="165" t="s">
        <v>8795</v>
      </c>
      <c r="J267" s="126"/>
      <c r="K267" s="126"/>
    </row>
    <row r="268" spans="1:11" x14ac:dyDescent="0.25">
      <c r="A268" s="126" t="s">
        <v>9403</v>
      </c>
      <c r="B268" s="126" t="s">
        <v>7463</v>
      </c>
      <c r="C268" s="217" cm="1">
        <f t="array" ref="C268">IF(ROW() &lt; ROW(INDEX(persons[resource_ID],ROWS(persons[resource_ID]))), COUNTIF(INDEX(persons[resource_ID],1):persons[[#This Row],[resource_ID]],persons[[#This Row],[resource_ID]]), "")</f>
        <v>2</v>
      </c>
      <c r="D268" s="127" t="s">
        <v>8913</v>
      </c>
      <c r="E268" s="126" t="s">
        <v>8915</v>
      </c>
      <c r="F268" s="126" t="s">
        <v>8916</v>
      </c>
      <c r="G268" s="126"/>
      <c r="H268" s="166"/>
      <c r="I268" s="175"/>
      <c r="J268" s="126"/>
      <c r="K268" s="126"/>
    </row>
    <row r="269" spans="1:11" x14ac:dyDescent="0.25">
      <c r="A269" s="126" t="s">
        <v>9403</v>
      </c>
      <c r="B269" s="126" t="s">
        <v>7463</v>
      </c>
      <c r="C269" s="217" cm="1">
        <f t="array" ref="C269">IF(ROW() &lt; ROW(INDEX(persons[resource_ID],ROWS(persons[resource_ID]))), COUNTIF(INDEX(persons[resource_ID],1):persons[[#This Row],[resource_ID]],persons[[#This Row],[resource_ID]]), "")</f>
        <v>3</v>
      </c>
      <c r="D269" s="127" t="s">
        <v>8913</v>
      </c>
      <c r="E269" s="126" t="s">
        <v>7491</v>
      </c>
      <c r="F269" s="126" t="s">
        <v>8794</v>
      </c>
      <c r="G269" s="126" t="s">
        <v>8793</v>
      </c>
      <c r="H269" s="166"/>
      <c r="I269" s="175"/>
      <c r="J269" s="126"/>
      <c r="K269" s="126"/>
    </row>
    <row r="270" spans="1:11" x14ac:dyDescent="0.25">
      <c r="A270" s="126" t="s">
        <v>9403</v>
      </c>
      <c r="B270" s="126" t="s">
        <v>7463</v>
      </c>
      <c r="C270" s="217" cm="1">
        <f t="array" ref="C270">IF(ROW() &lt; ROW(INDEX(persons[resource_ID],ROWS(persons[resource_ID]))), COUNTIF(INDEX(persons[resource_ID],1):persons[[#This Row],[resource_ID]],persons[[#This Row],[resource_ID]]), "")</f>
        <v>4</v>
      </c>
      <c r="D270" s="127" t="s">
        <v>8913</v>
      </c>
      <c r="E270" s="126" t="s">
        <v>8917</v>
      </c>
      <c r="F270" s="126" t="s">
        <v>8918</v>
      </c>
      <c r="G270" s="126" t="s">
        <v>8783</v>
      </c>
      <c r="H270" s="166"/>
      <c r="I270" s="175"/>
      <c r="J270" s="126"/>
      <c r="K270" s="126"/>
    </row>
    <row r="271" spans="1:11" x14ac:dyDescent="0.25">
      <c r="A271" s="126" t="s">
        <v>9403</v>
      </c>
      <c r="B271" s="126" t="s">
        <v>7463</v>
      </c>
      <c r="C271" s="217" cm="1">
        <f t="array" ref="C271">IF(ROW() &lt; ROW(INDEX(persons[resource_ID],ROWS(persons[resource_ID]))), COUNTIF(INDEX(persons[resource_ID],1):persons[[#This Row],[resource_ID]],persons[[#This Row],[resource_ID]]), "")</f>
        <v>5</v>
      </c>
      <c r="D271" s="127" t="s">
        <v>8914</v>
      </c>
      <c r="E271" s="126" t="s">
        <v>8572</v>
      </c>
      <c r="F271" s="126" t="s">
        <v>8839</v>
      </c>
      <c r="G271" s="126"/>
      <c r="H271" s="166"/>
      <c r="I271" s="175"/>
      <c r="J271" s="126"/>
      <c r="K271" s="126"/>
    </row>
    <row r="272" spans="1:11" x14ac:dyDescent="0.25">
      <c r="A272" s="126" t="s">
        <v>9404</v>
      </c>
      <c r="B272" s="126" t="s">
        <v>7463</v>
      </c>
      <c r="C272" s="217" cm="1">
        <f t="array" ref="C272">IF(ROW() &lt; ROW(INDEX(persons[resource_ID],ROWS(persons[resource_ID]))), COUNTIF(INDEX(persons[resource_ID],1):persons[[#This Row],[resource_ID]],persons[[#This Row],[resource_ID]]), "")</f>
        <v>1</v>
      </c>
      <c r="D272" s="127" t="s">
        <v>9387</v>
      </c>
      <c r="E272" s="126" t="s">
        <v>7491</v>
      </c>
      <c r="F272" s="126" t="s">
        <v>8794</v>
      </c>
      <c r="G272" s="126" t="s">
        <v>8793</v>
      </c>
      <c r="H272" s="166"/>
      <c r="I272" s="165" t="s">
        <v>8795</v>
      </c>
      <c r="J272" s="126"/>
      <c r="K272" s="126"/>
    </row>
    <row r="273" spans="1:11" x14ac:dyDescent="0.25">
      <c r="A273" s="126" t="s">
        <v>9404</v>
      </c>
      <c r="B273" s="126" t="s">
        <v>7463</v>
      </c>
      <c r="C273" s="217" cm="1">
        <f t="array" ref="C273">IF(ROW() &lt; ROW(INDEX(persons[resource_ID],ROWS(persons[resource_ID]))), COUNTIF(INDEX(persons[resource_ID],1):persons[[#This Row],[resource_ID]],persons[[#This Row],[resource_ID]]), "")</f>
        <v>2</v>
      </c>
      <c r="D273" s="127" t="s">
        <v>8913</v>
      </c>
      <c r="E273" s="126" t="s">
        <v>8915</v>
      </c>
      <c r="F273" s="126" t="s">
        <v>8916</v>
      </c>
      <c r="G273" s="126"/>
      <c r="H273" s="166"/>
      <c r="I273" s="175"/>
      <c r="J273" s="126"/>
      <c r="K273" s="126"/>
    </row>
    <row r="274" spans="1:11" x14ac:dyDescent="0.25">
      <c r="A274" s="126" t="s">
        <v>9404</v>
      </c>
      <c r="B274" s="126" t="s">
        <v>7463</v>
      </c>
      <c r="C274" s="217" cm="1">
        <f t="array" ref="C274">IF(ROW() &lt; ROW(INDEX(persons[resource_ID],ROWS(persons[resource_ID]))), COUNTIF(INDEX(persons[resource_ID],1):persons[[#This Row],[resource_ID]],persons[[#This Row],[resource_ID]]), "")</f>
        <v>3</v>
      </c>
      <c r="D274" s="127" t="s">
        <v>8913</v>
      </c>
      <c r="E274" s="126" t="s">
        <v>7491</v>
      </c>
      <c r="F274" s="126" t="s">
        <v>8794</v>
      </c>
      <c r="G274" s="126" t="s">
        <v>8793</v>
      </c>
      <c r="H274" s="166"/>
      <c r="I274" s="175"/>
      <c r="J274" s="126"/>
      <c r="K274" s="126"/>
    </row>
    <row r="275" spans="1:11" x14ac:dyDescent="0.25">
      <c r="A275" s="126" t="s">
        <v>9404</v>
      </c>
      <c r="B275" s="126" t="s">
        <v>7463</v>
      </c>
      <c r="C275" s="217" cm="1">
        <f t="array" ref="C275">IF(ROW() &lt; ROW(INDEX(persons[resource_ID],ROWS(persons[resource_ID]))), COUNTIF(INDEX(persons[resource_ID],1):persons[[#This Row],[resource_ID]],persons[[#This Row],[resource_ID]]), "")</f>
        <v>4</v>
      </c>
      <c r="D275" s="127" t="s">
        <v>8913</v>
      </c>
      <c r="E275" s="126" t="s">
        <v>8917</v>
      </c>
      <c r="F275" s="126" t="s">
        <v>8918</v>
      </c>
      <c r="G275" s="126" t="s">
        <v>8783</v>
      </c>
      <c r="H275" s="166"/>
      <c r="I275" s="175"/>
      <c r="J275" s="126"/>
      <c r="K275" s="126"/>
    </row>
    <row r="276" spans="1:11" x14ac:dyDescent="0.25">
      <c r="A276" s="126" t="s">
        <v>9404</v>
      </c>
      <c r="B276" s="126" t="s">
        <v>7463</v>
      </c>
      <c r="C276" s="217" cm="1">
        <f t="array" ref="C276">IF(ROW() &lt; ROW(INDEX(persons[resource_ID],ROWS(persons[resource_ID]))), COUNTIF(INDEX(persons[resource_ID],1):persons[[#This Row],[resource_ID]],persons[[#This Row],[resource_ID]]), "")</f>
        <v>5</v>
      </c>
      <c r="D276" s="127" t="s">
        <v>8914</v>
      </c>
      <c r="E276" s="126" t="s">
        <v>8572</v>
      </c>
      <c r="F276" s="126" t="s">
        <v>8839</v>
      </c>
      <c r="G276" s="126"/>
      <c r="H276" s="166"/>
      <c r="I276" s="175"/>
      <c r="J276" s="126"/>
      <c r="K276" s="126"/>
    </row>
    <row r="277" spans="1:11" x14ac:dyDescent="0.25">
      <c r="A277" s="126" t="s">
        <v>9405</v>
      </c>
      <c r="B277" s="126" t="s">
        <v>7463</v>
      </c>
      <c r="C277" s="217" cm="1">
        <f t="array" ref="C277">IF(ROW() &lt; ROW(INDEX(persons[resource_ID],ROWS(persons[resource_ID]))), COUNTIF(INDEX(persons[resource_ID],1):persons[[#This Row],[resource_ID]],persons[[#This Row],[resource_ID]]), "")</f>
        <v>1</v>
      </c>
      <c r="D277" s="127" t="s">
        <v>9387</v>
      </c>
      <c r="E277" s="126" t="s">
        <v>7491</v>
      </c>
      <c r="F277" s="126" t="s">
        <v>8794</v>
      </c>
      <c r="G277" s="126" t="s">
        <v>8793</v>
      </c>
      <c r="H277" s="166"/>
      <c r="I277" s="165" t="s">
        <v>8795</v>
      </c>
      <c r="J277" s="126"/>
      <c r="K277" s="126"/>
    </row>
    <row r="278" spans="1:11" x14ac:dyDescent="0.25">
      <c r="A278" s="126" t="s">
        <v>9405</v>
      </c>
      <c r="B278" s="126" t="s">
        <v>7463</v>
      </c>
      <c r="C278" s="217" cm="1">
        <f t="array" ref="C278">IF(ROW() &lt; ROW(INDEX(persons[resource_ID],ROWS(persons[resource_ID]))), COUNTIF(INDEX(persons[resource_ID],1):persons[[#This Row],[resource_ID]],persons[[#This Row],[resource_ID]]), "")</f>
        <v>2</v>
      </c>
      <c r="D278" s="127" t="s">
        <v>8913</v>
      </c>
      <c r="E278" s="126" t="s">
        <v>8915</v>
      </c>
      <c r="F278" s="126" t="s">
        <v>8916</v>
      </c>
      <c r="G278" s="126"/>
      <c r="H278" s="166"/>
      <c r="I278" s="175"/>
      <c r="J278" s="126"/>
      <c r="K278" s="126"/>
    </row>
    <row r="279" spans="1:11" x14ac:dyDescent="0.25">
      <c r="A279" s="126" t="s">
        <v>9405</v>
      </c>
      <c r="B279" s="126" t="s">
        <v>7463</v>
      </c>
      <c r="C279" s="217" cm="1">
        <f t="array" ref="C279">IF(ROW() &lt; ROW(INDEX(persons[resource_ID],ROWS(persons[resource_ID]))), COUNTIF(INDEX(persons[resource_ID],1):persons[[#This Row],[resource_ID]],persons[[#This Row],[resource_ID]]), "")</f>
        <v>3</v>
      </c>
      <c r="D279" s="127" t="s">
        <v>8913</v>
      </c>
      <c r="E279" s="126" t="s">
        <v>7491</v>
      </c>
      <c r="F279" s="126" t="s">
        <v>8794</v>
      </c>
      <c r="G279" s="126" t="s">
        <v>8793</v>
      </c>
      <c r="H279" s="166"/>
      <c r="I279" s="175"/>
      <c r="J279" s="126"/>
      <c r="K279" s="126"/>
    </row>
    <row r="280" spans="1:11" x14ac:dyDescent="0.25">
      <c r="A280" s="126" t="s">
        <v>9405</v>
      </c>
      <c r="B280" s="126" t="s">
        <v>7463</v>
      </c>
      <c r="C280" s="217" cm="1">
        <f t="array" ref="C280">IF(ROW() &lt; ROW(INDEX(persons[resource_ID],ROWS(persons[resource_ID]))), COUNTIF(INDEX(persons[resource_ID],1):persons[[#This Row],[resource_ID]],persons[[#This Row],[resource_ID]]), "")</f>
        <v>4</v>
      </c>
      <c r="D280" s="127" t="s">
        <v>8913</v>
      </c>
      <c r="E280" s="126" t="s">
        <v>8917</v>
      </c>
      <c r="F280" s="126" t="s">
        <v>8918</v>
      </c>
      <c r="G280" s="126" t="s">
        <v>8783</v>
      </c>
      <c r="H280" s="166"/>
      <c r="I280" s="175"/>
      <c r="J280" s="126"/>
      <c r="K280" s="126"/>
    </row>
    <row r="281" spans="1:11" x14ac:dyDescent="0.25">
      <c r="A281" s="126" t="s">
        <v>9405</v>
      </c>
      <c r="B281" s="126" t="s">
        <v>7463</v>
      </c>
      <c r="C281" s="217" cm="1">
        <f t="array" ref="C281">IF(ROW() &lt; ROW(INDEX(persons[resource_ID],ROWS(persons[resource_ID]))), COUNTIF(INDEX(persons[resource_ID],1):persons[[#This Row],[resource_ID]],persons[[#This Row],[resource_ID]]), "")</f>
        <v>5</v>
      </c>
      <c r="D281" s="127" t="s">
        <v>8914</v>
      </c>
      <c r="E281" s="126" t="s">
        <v>8572</v>
      </c>
      <c r="F281" s="126" t="s">
        <v>8839</v>
      </c>
      <c r="G281" s="126"/>
      <c r="H281" s="166"/>
      <c r="I281" s="175"/>
      <c r="J281" s="126"/>
      <c r="K281" s="126"/>
    </row>
    <row r="282" spans="1:11" x14ac:dyDescent="0.25">
      <c r="A282" s="126" t="s">
        <v>9406</v>
      </c>
      <c r="B282" s="126" t="s">
        <v>7463</v>
      </c>
      <c r="C282" s="217" cm="1">
        <f t="array" ref="C282">IF(ROW() &lt; ROW(INDEX(persons[resource_ID],ROWS(persons[resource_ID]))), COUNTIF(INDEX(persons[resource_ID],1):persons[[#This Row],[resource_ID]],persons[[#This Row],[resource_ID]]), "")</f>
        <v>1</v>
      </c>
      <c r="D282" s="127" t="s">
        <v>9387</v>
      </c>
      <c r="E282" s="126" t="s">
        <v>7491</v>
      </c>
      <c r="F282" s="126" t="s">
        <v>8794</v>
      </c>
      <c r="G282" s="126" t="s">
        <v>8793</v>
      </c>
      <c r="H282" s="166"/>
      <c r="I282" s="165" t="s">
        <v>8795</v>
      </c>
      <c r="J282" s="126"/>
      <c r="K282" s="126"/>
    </row>
    <row r="283" spans="1:11" x14ac:dyDescent="0.25">
      <c r="A283" s="126" t="s">
        <v>9406</v>
      </c>
      <c r="B283" s="126" t="s">
        <v>7463</v>
      </c>
      <c r="C283" s="217" cm="1">
        <f t="array" ref="C283">IF(ROW() &lt; ROW(INDEX(persons[resource_ID],ROWS(persons[resource_ID]))), COUNTIF(INDEX(persons[resource_ID],1):persons[[#This Row],[resource_ID]],persons[[#This Row],[resource_ID]]), "")</f>
        <v>2</v>
      </c>
      <c r="D283" s="127" t="s">
        <v>8913</v>
      </c>
      <c r="E283" s="126" t="s">
        <v>8915</v>
      </c>
      <c r="F283" s="126" t="s">
        <v>8916</v>
      </c>
      <c r="G283" s="126"/>
      <c r="H283" s="166"/>
      <c r="I283" s="175"/>
      <c r="J283" s="126"/>
      <c r="K283" s="126"/>
    </row>
    <row r="284" spans="1:11" x14ac:dyDescent="0.25">
      <c r="A284" s="126" t="s">
        <v>9406</v>
      </c>
      <c r="B284" s="126" t="s">
        <v>7463</v>
      </c>
      <c r="C284" s="217" cm="1">
        <f t="array" ref="C284">IF(ROW() &lt; ROW(INDEX(persons[resource_ID],ROWS(persons[resource_ID]))), COUNTIF(INDEX(persons[resource_ID],1):persons[[#This Row],[resource_ID]],persons[[#This Row],[resource_ID]]), "")</f>
        <v>3</v>
      </c>
      <c r="D284" s="127" t="s">
        <v>8913</v>
      </c>
      <c r="E284" s="126" t="s">
        <v>7491</v>
      </c>
      <c r="F284" s="126" t="s">
        <v>8794</v>
      </c>
      <c r="G284" s="126" t="s">
        <v>8793</v>
      </c>
      <c r="H284" s="166"/>
      <c r="I284" s="175"/>
      <c r="J284" s="126"/>
      <c r="K284" s="126"/>
    </row>
    <row r="285" spans="1:11" x14ac:dyDescent="0.25">
      <c r="A285" s="126" t="s">
        <v>9406</v>
      </c>
      <c r="B285" s="126" t="s">
        <v>7463</v>
      </c>
      <c r="C285" s="217" cm="1">
        <f t="array" ref="C285">IF(ROW() &lt; ROW(INDEX(persons[resource_ID],ROWS(persons[resource_ID]))), COUNTIF(INDEX(persons[resource_ID],1):persons[[#This Row],[resource_ID]],persons[[#This Row],[resource_ID]]), "")</f>
        <v>4</v>
      </c>
      <c r="D285" s="127" t="s">
        <v>8913</v>
      </c>
      <c r="E285" s="126" t="s">
        <v>8917</v>
      </c>
      <c r="F285" s="126" t="s">
        <v>8918</v>
      </c>
      <c r="G285" s="126" t="s">
        <v>8783</v>
      </c>
      <c r="H285" s="166"/>
      <c r="I285" s="175"/>
      <c r="J285" s="126"/>
      <c r="K285" s="126"/>
    </row>
    <row r="286" spans="1:11" x14ac:dyDescent="0.25">
      <c r="A286" s="126" t="s">
        <v>9406</v>
      </c>
      <c r="B286" s="126" t="s">
        <v>7463</v>
      </c>
      <c r="C286" s="217" cm="1">
        <f t="array" ref="C286">IF(ROW() &lt; ROW(INDEX(persons[resource_ID],ROWS(persons[resource_ID]))), COUNTIF(INDEX(persons[resource_ID],1):persons[[#This Row],[resource_ID]],persons[[#This Row],[resource_ID]]), "")</f>
        <v>5</v>
      </c>
      <c r="D286" s="127" t="s">
        <v>8914</v>
      </c>
      <c r="E286" s="126" t="s">
        <v>8572</v>
      </c>
      <c r="F286" s="126" t="s">
        <v>8839</v>
      </c>
      <c r="G286" s="126"/>
      <c r="H286" s="166"/>
      <c r="I286" s="175"/>
      <c r="J286" s="126"/>
      <c r="K286" s="126"/>
    </row>
    <row r="287" spans="1:11" x14ac:dyDescent="0.25">
      <c r="A287" s="126" t="s">
        <v>9407</v>
      </c>
      <c r="B287" s="126" t="s">
        <v>7463</v>
      </c>
      <c r="C287" s="217" cm="1">
        <f t="array" ref="C287">IF(ROW() &lt; ROW(INDEX(persons[resource_ID],ROWS(persons[resource_ID]))), COUNTIF(INDEX(persons[resource_ID],1):persons[[#This Row],[resource_ID]],persons[[#This Row],[resource_ID]]), "")</f>
        <v>1</v>
      </c>
      <c r="D287" s="127" t="s">
        <v>9387</v>
      </c>
      <c r="E287" s="126" t="s">
        <v>7491</v>
      </c>
      <c r="F287" s="126" t="s">
        <v>8794</v>
      </c>
      <c r="G287" s="126" t="s">
        <v>8793</v>
      </c>
      <c r="H287" s="166"/>
      <c r="I287" s="165" t="s">
        <v>8795</v>
      </c>
      <c r="J287" s="126"/>
      <c r="K287" s="126"/>
    </row>
    <row r="288" spans="1:11" x14ac:dyDescent="0.25">
      <c r="A288" s="126" t="s">
        <v>9407</v>
      </c>
      <c r="B288" s="126" t="s">
        <v>7463</v>
      </c>
      <c r="C288" s="217" cm="1">
        <f t="array" ref="C288">IF(ROW() &lt; ROW(INDEX(persons[resource_ID],ROWS(persons[resource_ID]))), COUNTIF(INDEX(persons[resource_ID],1):persons[[#This Row],[resource_ID]],persons[[#This Row],[resource_ID]]), "")</f>
        <v>2</v>
      </c>
      <c r="D288" s="127" t="s">
        <v>8913</v>
      </c>
      <c r="E288" s="126" t="s">
        <v>8915</v>
      </c>
      <c r="F288" s="126" t="s">
        <v>8916</v>
      </c>
      <c r="G288" s="126"/>
      <c r="H288" s="166"/>
      <c r="I288" s="175"/>
      <c r="J288" s="126"/>
      <c r="K288" s="126"/>
    </row>
    <row r="289" spans="1:11" x14ac:dyDescent="0.25">
      <c r="A289" s="126" t="s">
        <v>9407</v>
      </c>
      <c r="B289" s="126" t="s">
        <v>7463</v>
      </c>
      <c r="C289" s="217" cm="1">
        <f t="array" ref="C289">IF(ROW() &lt; ROW(INDEX(persons[resource_ID],ROWS(persons[resource_ID]))), COUNTIF(INDEX(persons[resource_ID],1):persons[[#This Row],[resource_ID]],persons[[#This Row],[resource_ID]]), "")</f>
        <v>3</v>
      </c>
      <c r="D289" s="127" t="s">
        <v>8913</v>
      </c>
      <c r="E289" s="126" t="s">
        <v>7491</v>
      </c>
      <c r="F289" s="126" t="s">
        <v>8794</v>
      </c>
      <c r="G289" s="126" t="s">
        <v>8793</v>
      </c>
      <c r="H289" s="166"/>
      <c r="I289" s="175"/>
      <c r="J289" s="126"/>
      <c r="K289" s="126"/>
    </row>
    <row r="290" spans="1:11" x14ac:dyDescent="0.25">
      <c r="A290" s="126" t="s">
        <v>9407</v>
      </c>
      <c r="B290" s="126" t="s">
        <v>7463</v>
      </c>
      <c r="C290" s="217" cm="1">
        <f t="array" ref="C290">IF(ROW() &lt; ROW(INDEX(persons[resource_ID],ROWS(persons[resource_ID]))), COUNTIF(INDEX(persons[resource_ID],1):persons[[#This Row],[resource_ID]],persons[[#This Row],[resource_ID]]), "")</f>
        <v>4</v>
      </c>
      <c r="D290" s="127" t="s">
        <v>8913</v>
      </c>
      <c r="E290" s="126" t="s">
        <v>8917</v>
      </c>
      <c r="F290" s="126" t="s">
        <v>8918</v>
      </c>
      <c r="G290" s="126" t="s">
        <v>8783</v>
      </c>
      <c r="H290" s="166"/>
      <c r="I290" s="175"/>
      <c r="J290" s="126"/>
      <c r="K290" s="126"/>
    </row>
    <row r="291" spans="1:11" x14ac:dyDescent="0.25">
      <c r="A291" s="126" t="s">
        <v>9407</v>
      </c>
      <c r="B291" s="126" t="s">
        <v>7463</v>
      </c>
      <c r="C291" s="217" cm="1">
        <f t="array" ref="C291">IF(ROW() &lt; ROW(INDEX(persons[resource_ID],ROWS(persons[resource_ID]))), COUNTIF(INDEX(persons[resource_ID],1):persons[[#This Row],[resource_ID]],persons[[#This Row],[resource_ID]]), "")</f>
        <v>5</v>
      </c>
      <c r="D291" s="127" t="s">
        <v>8914</v>
      </c>
      <c r="E291" s="126" t="s">
        <v>8572</v>
      </c>
      <c r="F291" s="126" t="s">
        <v>8839</v>
      </c>
      <c r="G291" s="126"/>
      <c r="H291" s="166"/>
      <c r="I291" s="175"/>
      <c r="J291" s="126"/>
      <c r="K291" s="126"/>
    </row>
    <row r="292" spans="1:11" x14ac:dyDescent="0.25">
      <c r="A292" s="126" t="s">
        <v>9408</v>
      </c>
      <c r="B292" s="126" t="s">
        <v>7463</v>
      </c>
      <c r="C292" s="217" cm="1">
        <f t="array" ref="C292">IF(ROW() &lt; ROW(INDEX(persons[resource_ID],ROWS(persons[resource_ID]))), COUNTIF(INDEX(persons[resource_ID],1):persons[[#This Row],[resource_ID]],persons[[#This Row],[resource_ID]]), "")</f>
        <v>1</v>
      </c>
      <c r="D292" s="127" t="s">
        <v>9387</v>
      </c>
      <c r="E292" s="126" t="s">
        <v>7491</v>
      </c>
      <c r="F292" s="126" t="s">
        <v>8794</v>
      </c>
      <c r="G292" s="126" t="s">
        <v>8793</v>
      </c>
      <c r="H292" s="166"/>
      <c r="I292" s="165" t="s">
        <v>8795</v>
      </c>
      <c r="J292" s="126"/>
      <c r="K292" s="126"/>
    </row>
    <row r="293" spans="1:11" x14ac:dyDescent="0.25">
      <c r="A293" s="126" t="s">
        <v>9408</v>
      </c>
      <c r="B293" s="126" t="s">
        <v>7463</v>
      </c>
      <c r="C293" s="217" cm="1">
        <f t="array" ref="C293">IF(ROW() &lt; ROW(INDEX(persons[resource_ID],ROWS(persons[resource_ID]))), COUNTIF(INDEX(persons[resource_ID],1):persons[[#This Row],[resource_ID]],persons[[#This Row],[resource_ID]]), "")</f>
        <v>2</v>
      </c>
      <c r="D293" s="127" t="s">
        <v>8913</v>
      </c>
      <c r="E293" s="126" t="s">
        <v>8915</v>
      </c>
      <c r="F293" s="126" t="s">
        <v>8916</v>
      </c>
      <c r="G293" s="126"/>
      <c r="H293" s="166"/>
      <c r="I293" s="175"/>
      <c r="J293" s="126"/>
      <c r="K293" s="126"/>
    </row>
    <row r="294" spans="1:11" x14ac:dyDescent="0.25">
      <c r="A294" s="126" t="s">
        <v>9408</v>
      </c>
      <c r="B294" s="126" t="s">
        <v>7463</v>
      </c>
      <c r="C294" s="217" cm="1">
        <f t="array" ref="C294">IF(ROW() &lt; ROW(INDEX(persons[resource_ID],ROWS(persons[resource_ID]))), COUNTIF(INDEX(persons[resource_ID],1):persons[[#This Row],[resource_ID]],persons[[#This Row],[resource_ID]]), "")</f>
        <v>3</v>
      </c>
      <c r="D294" s="127" t="s">
        <v>8913</v>
      </c>
      <c r="E294" s="126" t="s">
        <v>7491</v>
      </c>
      <c r="F294" s="126" t="s">
        <v>8794</v>
      </c>
      <c r="G294" s="126" t="s">
        <v>8793</v>
      </c>
      <c r="H294" s="166"/>
      <c r="I294" s="175"/>
      <c r="J294" s="126"/>
      <c r="K294" s="126"/>
    </row>
    <row r="295" spans="1:11" x14ac:dyDescent="0.25">
      <c r="A295" s="126" t="s">
        <v>9408</v>
      </c>
      <c r="B295" s="126" t="s">
        <v>7463</v>
      </c>
      <c r="C295" s="217" cm="1">
        <f t="array" ref="C295">IF(ROW() &lt; ROW(INDEX(persons[resource_ID],ROWS(persons[resource_ID]))), COUNTIF(INDEX(persons[resource_ID],1):persons[[#This Row],[resource_ID]],persons[[#This Row],[resource_ID]]), "")</f>
        <v>4</v>
      </c>
      <c r="D295" s="127" t="s">
        <v>8913</v>
      </c>
      <c r="E295" s="126" t="s">
        <v>8917</v>
      </c>
      <c r="F295" s="126" t="s">
        <v>8918</v>
      </c>
      <c r="G295" s="126" t="s">
        <v>8783</v>
      </c>
      <c r="H295" s="166"/>
      <c r="I295" s="175"/>
      <c r="J295" s="126"/>
      <c r="K295" s="126"/>
    </row>
    <row r="296" spans="1:11" x14ac:dyDescent="0.25">
      <c r="A296" s="126" t="s">
        <v>9408</v>
      </c>
      <c r="B296" s="126" t="s">
        <v>7463</v>
      </c>
      <c r="C296" s="217" cm="1">
        <f t="array" ref="C296">IF(ROW() &lt; ROW(INDEX(persons[resource_ID],ROWS(persons[resource_ID]))), COUNTIF(INDEX(persons[resource_ID],1):persons[[#This Row],[resource_ID]],persons[[#This Row],[resource_ID]]), "")</f>
        <v>5</v>
      </c>
      <c r="D296" s="127" t="s">
        <v>8914</v>
      </c>
      <c r="E296" s="126" t="s">
        <v>8572</v>
      </c>
      <c r="F296" s="126" t="s">
        <v>8839</v>
      </c>
      <c r="G296" s="126"/>
      <c r="H296" s="166"/>
      <c r="I296" s="175"/>
      <c r="J296" s="126"/>
      <c r="K296" s="126"/>
    </row>
    <row r="297" spans="1:11" x14ac:dyDescent="0.25">
      <c r="A297" s="126" t="s">
        <v>9409</v>
      </c>
      <c r="B297" s="126" t="s">
        <v>7463</v>
      </c>
      <c r="C297" s="217" cm="1">
        <f t="array" ref="C297">IF(ROW() &lt; ROW(INDEX(persons[resource_ID],ROWS(persons[resource_ID]))), COUNTIF(INDEX(persons[resource_ID],1):persons[[#This Row],[resource_ID]],persons[[#This Row],[resource_ID]]), "")</f>
        <v>1</v>
      </c>
      <c r="D297" s="127" t="s">
        <v>9387</v>
      </c>
      <c r="E297" s="126" t="s">
        <v>7491</v>
      </c>
      <c r="F297" s="126" t="s">
        <v>8794</v>
      </c>
      <c r="G297" s="126" t="s">
        <v>8793</v>
      </c>
      <c r="H297" s="166"/>
      <c r="I297" s="165" t="s">
        <v>8795</v>
      </c>
      <c r="J297" s="126"/>
      <c r="K297" s="126"/>
    </row>
    <row r="298" spans="1:11" x14ac:dyDescent="0.25">
      <c r="A298" s="126" t="s">
        <v>9409</v>
      </c>
      <c r="B298" s="126" t="s">
        <v>7463</v>
      </c>
      <c r="C298" s="217" cm="1">
        <f t="array" ref="C298">IF(ROW() &lt; ROW(INDEX(persons[resource_ID],ROWS(persons[resource_ID]))), COUNTIF(INDEX(persons[resource_ID],1):persons[[#This Row],[resource_ID]],persons[[#This Row],[resource_ID]]), "")</f>
        <v>2</v>
      </c>
      <c r="D298" s="127" t="s">
        <v>8913</v>
      </c>
      <c r="E298" s="126" t="s">
        <v>8915</v>
      </c>
      <c r="F298" s="126" t="s">
        <v>8916</v>
      </c>
      <c r="G298" s="126"/>
      <c r="H298" s="166"/>
      <c r="I298" s="175"/>
      <c r="J298" s="126"/>
      <c r="K298" s="126"/>
    </row>
    <row r="299" spans="1:11" x14ac:dyDescent="0.25">
      <c r="A299" s="126" t="s">
        <v>9409</v>
      </c>
      <c r="B299" s="126" t="s">
        <v>7463</v>
      </c>
      <c r="C299" s="217" cm="1">
        <f t="array" ref="C299">IF(ROW() &lt; ROW(INDEX(persons[resource_ID],ROWS(persons[resource_ID]))), COUNTIF(INDEX(persons[resource_ID],1):persons[[#This Row],[resource_ID]],persons[[#This Row],[resource_ID]]), "")</f>
        <v>3</v>
      </c>
      <c r="D299" s="127" t="s">
        <v>8913</v>
      </c>
      <c r="E299" s="126" t="s">
        <v>7491</v>
      </c>
      <c r="F299" s="126" t="s">
        <v>8794</v>
      </c>
      <c r="G299" s="126" t="s">
        <v>8793</v>
      </c>
      <c r="H299" s="166"/>
      <c r="I299" s="175"/>
      <c r="J299" s="126"/>
      <c r="K299" s="126"/>
    </row>
    <row r="300" spans="1:11" x14ac:dyDescent="0.25">
      <c r="A300" s="126" t="s">
        <v>9409</v>
      </c>
      <c r="B300" s="126" t="s">
        <v>7463</v>
      </c>
      <c r="C300" s="217" cm="1">
        <f t="array" ref="C300">IF(ROW() &lt; ROW(INDEX(persons[resource_ID],ROWS(persons[resource_ID]))), COUNTIF(INDEX(persons[resource_ID],1):persons[[#This Row],[resource_ID]],persons[[#This Row],[resource_ID]]), "")</f>
        <v>4</v>
      </c>
      <c r="D300" s="127" t="s">
        <v>8913</v>
      </c>
      <c r="E300" s="126" t="s">
        <v>8917</v>
      </c>
      <c r="F300" s="126" t="s">
        <v>8918</v>
      </c>
      <c r="G300" s="126" t="s">
        <v>8783</v>
      </c>
      <c r="H300" s="166"/>
      <c r="I300" s="175"/>
      <c r="J300" s="126"/>
      <c r="K300" s="126"/>
    </row>
    <row r="301" spans="1:11" x14ac:dyDescent="0.25">
      <c r="A301" s="126" t="s">
        <v>9409</v>
      </c>
      <c r="B301" s="126" t="s">
        <v>7463</v>
      </c>
      <c r="C301" s="217" cm="1">
        <f t="array" ref="C301">IF(ROW() &lt; ROW(INDEX(persons[resource_ID],ROWS(persons[resource_ID]))), COUNTIF(INDEX(persons[resource_ID],1):persons[[#This Row],[resource_ID]],persons[[#This Row],[resource_ID]]), "")</f>
        <v>5</v>
      </c>
      <c r="D301" s="127" t="s">
        <v>8914</v>
      </c>
      <c r="E301" s="126" t="s">
        <v>8572</v>
      </c>
      <c r="F301" s="126" t="s">
        <v>8839</v>
      </c>
      <c r="G301" s="126"/>
      <c r="H301" s="166"/>
      <c r="I301" s="175"/>
      <c r="J301" s="126"/>
      <c r="K301" s="126"/>
    </row>
    <row r="302" spans="1:11" x14ac:dyDescent="0.25">
      <c r="A302" s="126" t="s">
        <v>9410</v>
      </c>
      <c r="B302" s="126" t="s">
        <v>7463</v>
      </c>
      <c r="C302" s="217" cm="1">
        <f t="array" ref="C302">IF(ROW() &lt; ROW(INDEX(persons[resource_ID],ROWS(persons[resource_ID]))), COUNTIF(INDEX(persons[resource_ID],1):persons[[#This Row],[resource_ID]],persons[[#This Row],[resource_ID]]), "")</f>
        <v>1</v>
      </c>
      <c r="D302" s="127" t="s">
        <v>9387</v>
      </c>
      <c r="E302" s="126" t="s">
        <v>7491</v>
      </c>
      <c r="F302" s="126" t="s">
        <v>8794</v>
      </c>
      <c r="G302" s="126" t="s">
        <v>8793</v>
      </c>
      <c r="H302" s="166"/>
      <c r="I302" s="165" t="s">
        <v>8795</v>
      </c>
      <c r="J302" s="126"/>
      <c r="K302" s="126"/>
    </row>
    <row r="303" spans="1:11" x14ac:dyDescent="0.25">
      <c r="A303" s="126" t="s">
        <v>9410</v>
      </c>
      <c r="B303" s="126" t="s">
        <v>7463</v>
      </c>
      <c r="C303" s="217" cm="1">
        <f t="array" ref="C303">IF(ROW() &lt; ROW(INDEX(persons[resource_ID],ROWS(persons[resource_ID]))), COUNTIF(INDEX(persons[resource_ID],1):persons[[#This Row],[resource_ID]],persons[[#This Row],[resource_ID]]), "")</f>
        <v>2</v>
      </c>
      <c r="D303" s="127" t="s">
        <v>8913</v>
      </c>
      <c r="E303" s="126" t="s">
        <v>8915</v>
      </c>
      <c r="F303" s="126" t="s">
        <v>8916</v>
      </c>
      <c r="G303" s="126"/>
      <c r="H303" s="166"/>
      <c r="I303" s="175"/>
      <c r="J303" s="126"/>
      <c r="K303" s="126"/>
    </row>
    <row r="304" spans="1:11" x14ac:dyDescent="0.25">
      <c r="A304" s="126" t="s">
        <v>9410</v>
      </c>
      <c r="B304" s="126" t="s">
        <v>7463</v>
      </c>
      <c r="C304" s="217" cm="1">
        <f t="array" ref="C304">IF(ROW() &lt; ROW(INDEX(persons[resource_ID],ROWS(persons[resource_ID]))), COUNTIF(INDEX(persons[resource_ID],1):persons[[#This Row],[resource_ID]],persons[[#This Row],[resource_ID]]), "")</f>
        <v>3</v>
      </c>
      <c r="D304" s="127" t="s">
        <v>8913</v>
      </c>
      <c r="E304" s="126" t="s">
        <v>7491</v>
      </c>
      <c r="F304" s="126" t="s">
        <v>8794</v>
      </c>
      <c r="G304" s="126" t="s">
        <v>8793</v>
      </c>
      <c r="H304" s="166"/>
      <c r="I304" s="175"/>
      <c r="J304" s="126"/>
      <c r="K304" s="126"/>
    </row>
    <row r="305" spans="1:11" x14ac:dyDescent="0.25">
      <c r="A305" s="126" t="s">
        <v>9410</v>
      </c>
      <c r="B305" s="126" t="s">
        <v>7463</v>
      </c>
      <c r="C305" s="217" cm="1">
        <f t="array" ref="C305">IF(ROW() &lt; ROW(INDEX(persons[resource_ID],ROWS(persons[resource_ID]))), COUNTIF(INDEX(persons[resource_ID],1):persons[[#This Row],[resource_ID]],persons[[#This Row],[resource_ID]]), "")</f>
        <v>4</v>
      </c>
      <c r="D305" s="127" t="s">
        <v>8913</v>
      </c>
      <c r="E305" s="126" t="s">
        <v>8917</v>
      </c>
      <c r="F305" s="126" t="s">
        <v>8918</v>
      </c>
      <c r="G305" s="126" t="s">
        <v>8783</v>
      </c>
      <c r="H305" s="166"/>
      <c r="I305" s="175"/>
      <c r="J305" s="126"/>
      <c r="K305" s="126"/>
    </row>
    <row r="306" spans="1:11" x14ac:dyDescent="0.25">
      <c r="A306" s="126" t="s">
        <v>9410</v>
      </c>
      <c r="B306" s="126" t="s">
        <v>7463</v>
      </c>
      <c r="C306" s="217" cm="1">
        <f t="array" ref="C306">IF(ROW() &lt; ROW(INDEX(persons[resource_ID],ROWS(persons[resource_ID]))), COUNTIF(INDEX(persons[resource_ID],1):persons[[#This Row],[resource_ID]],persons[[#This Row],[resource_ID]]), "")</f>
        <v>5</v>
      </c>
      <c r="D306" s="127" t="s">
        <v>8914</v>
      </c>
      <c r="E306" s="126" t="s">
        <v>8572</v>
      </c>
      <c r="F306" s="126" t="s">
        <v>8839</v>
      </c>
      <c r="G306" s="126"/>
      <c r="H306" s="166"/>
      <c r="I306" s="175"/>
      <c r="J306" s="126"/>
      <c r="K306" s="126"/>
    </row>
    <row r="307" spans="1:11" x14ac:dyDescent="0.25">
      <c r="A307" s="126" t="s">
        <v>9411</v>
      </c>
      <c r="B307" s="126" t="s">
        <v>7463</v>
      </c>
      <c r="C307" s="217" cm="1">
        <f t="array" ref="C307">IF(ROW() &lt; ROW(INDEX(persons[resource_ID],ROWS(persons[resource_ID]))), COUNTIF(INDEX(persons[resource_ID],1):persons[[#This Row],[resource_ID]],persons[[#This Row],[resource_ID]]), "")</f>
        <v>1</v>
      </c>
      <c r="D307" s="127" t="s">
        <v>9387</v>
      </c>
      <c r="E307" s="126" t="s">
        <v>7491</v>
      </c>
      <c r="F307" s="126" t="s">
        <v>8794</v>
      </c>
      <c r="G307" s="126" t="s">
        <v>8793</v>
      </c>
      <c r="H307" s="166"/>
      <c r="I307" s="165" t="s">
        <v>8795</v>
      </c>
      <c r="J307" s="126"/>
      <c r="K307" s="126"/>
    </row>
    <row r="308" spans="1:11" x14ac:dyDescent="0.25">
      <c r="A308" s="126" t="s">
        <v>9411</v>
      </c>
      <c r="B308" s="126" t="s">
        <v>7463</v>
      </c>
      <c r="C308" s="217" cm="1">
        <f t="array" ref="C308">IF(ROW() &lt; ROW(INDEX(persons[resource_ID],ROWS(persons[resource_ID]))), COUNTIF(INDEX(persons[resource_ID],1):persons[[#This Row],[resource_ID]],persons[[#This Row],[resource_ID]]), "")</f>
        <v>2</v>
      </c>
      <c r="D308" s="127" t="s">
        <v>8913</v>
      </c>
      <c r="E308" s="126" t="s">
        <v>8915</v>
      </c>
      <c r="F308" s="126" t="s">
        <v>8916</v>
      </c>
      <c r="G308" s="126"/>
      <c r="H308" s="166"/>
      <c r="I308" s="175"/>
      <c r="J308" s="126"/>
      <c r="K308" s="126"/>
    </row>
    <row r="309" spans="1:11" x14ac:dyDescent="0.25">
      <c r="A309" s="126" t="s">
        <v>9411</v>
      </c>
      <c r="B309" s="126" t="s">
        <v>7463</v>
      </c>
      <c r="C309" s="217" cm="1">
        <f t="array" ref="C309">IF(ROW() &lt; ROW(INDEX(persons[resource_ID],ROWS(persons[resource_ID]))), COUNTIF(INDEX(persons[resource_ID],1):persons[[#This Row],[resource_ID]],persons[[#This Row],[resource_ID]]), "")</f>
        <v>3</v>
      </c>
      <c r="D309" s="127" t="s">
        <v>8913</v>
      </c>
      <c r="E309" s="126" t="s">
        <v>7491</v>
      </c>
      <c r="F309" s="126" t="s">
        <v>8794</v>
      </c>
      <c r="G309" s="126" t="s">
        <v>8793</v>
      </c>
      <c r="H309" s="166"/>
      <c r="I309" s="175"/>
      <c r="J309" s="126"/>
      <c r="K309" s="126"/>
    </row>
    <row r="310" spans="1:11" x14ac:dyDescent="0.25">
      <c r="A310" s="126" t="s">
        <v>9411</v>
      </c>
      <c r="B310" s="126" t="s">
        <v>7463</v>
      </c>
      <c r="C310" s="217" cm="1">
        <f t="array" ref="C310">IF(ROW() &lt; ROW(INDEX(persons[resource_ID],ROWS(persons[resource_ID]))), COUNTIF(INDEX(persons[resource_ID],1):persons[[#This Row],[resource_ID]],persons[[#This Row],[resource_ID]]), "")</f>
        <v>4</v>
      </c>
      <c r="D310" s="127" t="s">
        <v>8913</v>
      </c>
      <c r="E310" s="126" t="s">
        <v>8917</v>
      </c>
      <c r="F310" s="126" t="s">
        <v>8918</v>
      </c>
      <c r="G310" s="126" t="s">
        <v>8783</v>
      </c>
      <c r="H310" s="166"/>
      <c r="I310" s="175"/>
      <c r="J310" s="126"/>
      <c r="K310" s="126"/>
    </row>
    <row r="311" spans="1:11" x14ac:dyDescent="0.25">
      <c r="A311" s="126" t="s">
        <v>9411</v>
      </c>
      <c r="B311" s="126" t="s">
        <v>7463</v>
      </c>
      <c r="C311" s="217" cm="1">
        <f t="array" ref="C311">IF(ROW() &lt; ROW(INDEX(persons[resource_ID],ROWS(persons[resource_ID]))), COUNTIF(INDEX(persons[resource_ID],1):persons[[#This Row],[resource_ID]],persons[[#This Row],[resource_ID]]), "")</f>
        <v>5</v>
      </c>
      <c r="D311" s="127" t="s">
        <v>8914</v>
      </c>
      <c r="E311" s="126" t="s">
        <v>8572</v>
      </c>
      <c r="F311" s="126" t="s">
        <v>8839</v>
      </c>
      <c r="G311" s="126"/>
      <c r="H311" s="166"/>
      <c r="I311" s="175"/>
      <c r="J311" s="126"/>
      <c r="K311" s="126"/>
    </row>
    <row r="312" spans="1:11" x14ac:dyDescent="0.25">
      <c r="A312" s="126" t="s">
        <v>9412</v>
      </c>
      <c r="B312" s="126" t="s">
        <v>7463</v>
      </c>
      <c r="C312" s="217" cm="1">
        <f t="array" ref="C312">IF(ROW() &lt; ROW(INDEX(persons[resource_ID],ROWS(persons[resource_ID]))), COUNTIF(INDEX(persons[resource_ID],1):persons[[#This Row],[resource_ID]],persons[[#This Row],[resource_ID]]), "")</f>
        <v>1</v>
      </c>
      <c r="D312" s="127" t="s">
        <v>9387</v>
      </c>
      <c r="E312" s="126" t="s">
        <v>7491</v>
      </c>
      <c r="F312" s="126" t="s">
        <v>8794</v>
      </c>
      <c r="G312" s="126" t="s">
        <v>8793</v>
      </c>
      <c r="H312" s="166"/>
      <c r="I312" s="165" t="s">
        <v>8795</v>
      </c>
      <c r="J312" s="126"/>
      <c r="K312" s="126"/>
    </row>
    <row r="313" spans="1:11" x14ac:dyDescent="0.25">
      <c r="A313" s="126" t="s">
        <v>9412</v>
      </c>
      <c r="B313" s="126" t="s">
        <v>7463</v>
      </c>
      <c r="C313" s="217" cm="1">
        <f t="array" ref="C313">IF(ROW() &lt; ROW(INDEX(persons[resource_ID],ROWS(persons[resource_ID]))), COUNTIF(INDEX(persons[resource_ID],1):persons[[#This Row],[resource_ID]],persons[[#This Row],[resource_ID]]), "")</f>
        <v>2</v>
      </c>
      <c r="D313" s="127" t="s">
        <v>8913</v>
      </c>
      <c r="E313" s="126" t="s">
        <v>8915</v>
      </c>
      <c r="F313" s="126" t="s">
        <v>8916</v>
      </c>
      <c r="G313" s="126"/>
      <c r="H313" s="166"/>
      <c r="I313" s="175"/>
      <c r="J313" s="126"/>
      <c r="K313" s="126"/>
    </row>
    <row r="314" spans="1:11" x14ac:dyDescent="0.25">
      <c r="A314" s="126" t="s">
        <v>9412</v>
      </c>
      <c r="B314" s="126" t="s">
        <v>7463</v>
      </c>
      <c r="C314" s="217" cm="1">
        <f t="array" ref="C314">IF(ROW() &lt; ROW(INDEX(persons[resource_ID],ROWS(persons[resource_ID]))), COUNTIF(INDEX(persons[resource_ID],1):persons[[#This Row],[resource_ID]],persons[[#This Row],[resource_ID]]), "")</f>
        <v>3</v>
      </c>
      <c r="D314" s="127" t="s">
        <v>8913</v>
      </c>
      <c r="E314" s="126" t="s">
        <v>7491</v>
      </c>
      <c r="F314" s="126" t="s">
        <v>8794</v>
      </c>
      <c r="G314" s="126" t="s">
        <v>8793</v>
      </c>
      <c r="H314" s="166"/>
      <c r="I314" s="175"/>
      <c r="J314" s="126"/>
      <c r="K314" s="126"/>
    </row>
    <row r="315" spans="1:11" x14ac:dyDescent="0.25">
      <c r="A315" s="126" t="s">
        <v>9412</v>
      </c>
      <c r="B315" s="126" t="s">
        <v>7463</v>
      </c>
      <c r="C315" s="217" cm="1">
        <f t="array" ref="C315">IF(ROW() &lt; ROW(INDEX(persons[resource_ID],ROWS(persons[resource_ID]))), COUNTIF(INDEX(persons[resource_ID],1):persons[[#This Row],[resource_ID]],persons[[#This Row],[resource_ID]]), "")</f>
        <v>4</v>
      </c>
      <c r="D315" s="127" t="s">
        <v>8913</v>
      </c>
      <c r="E315" s="126" t="s">
        <v>8917</v>
      </c>
      <c r="F315" s="126" t="s">
        <v>8918</v>
      </c>
      <c r="G315" s="126" t="s">
        <v>8783</v>
      </c>
      <c r="H315" s="166"/>
      <c r="I315" s="175"/>
      <c r="J315" s="126"/>
      <c r="K315" s="126"/>
    </row>
    <row r="316" spans="1:11" x14ac:dyDescent="0.25">
      <c r="A316" s="126" t="s">
        <v>9412</v>
      </c>
      <c r="B316" s="126" t="s">
        <v>7463</v>
      </c>
      <c r="C316" s="217" cm="1">
        <f t="array" ref="C316">IF(ROW() &lt; ROW(INDEX(persons[resource_ID],ROWS(persons[resource_ID]))), COUNTIF(INDEX(persons[resource_ID],1):persons[[#This Row],[resource_ID]],persons[[#This Row],[resource_ID]]), "")</f>
        <v>5</v>
      </c>
      <c r="D316" s="127" t="s">
        <v>8914</v>
      </c>
      <c r="E316" s="126" t="s">
        <v>8572</v>
      </c>
      <c r="F316" s="126" t="s">
        <v>8839</v>
      </c>
      <c r="G316" s="126"/>
      <c r="H316" s="166"/>
      <c r="I316" s="175"/>
      <c r="J316" s="126"/>
      <c r="K316" s="126"/>
    </row>
    <row r="317" spans="1:11" x14ac:dyDescent="0.25">
      <c r="A317" s="126" t="s">
        <v>9413</v>
      </c>
      <c r="B317" s="126" t="s">
        <v>7463</v>
      </c>
      <c r="C317" s="217" cm="1">
        <f t="array" ref="C317">IF(ROW() &lt; ROW(INDEX(persons[resource_ID],ROWS(persons[resource_ID]))), COUNTIF(INDEX(persons[resource_ID],1):persons[[#This Row],[resource_ID]],persons[[#This Row],[resource_ID]]), "")</f>
        <v>1</v>
      </c>
      <c r="D317" s="127" t="s">
        <v>9387</v>
      </c>
      <c r="E317" s="126" t="s">
        <v>7491</v>
      </c>
      <c r="F317" s="126" t="s">
        <v>8794</v>
      </c>
      <c r="G317" s="126" t="s">
        <v>8793</v>
      </c>
      <c r="H317" s="166"/>
      <c r="I317" s="165" t="s">
        <v>8795</v>
      </c>
      <c r="J317" s="126"/>
      <c r="K317" s="126"/>
    </row>
    <row r="318" spans="1:11" x14ac:dyDescent="0.25">
      <c r="A318" s="126" t="s">
        <v>9413</v>
      </c>
      <c r="B318" s="126" t="s">
        <v>7463</v>
      </c>
      <c r="C318" s="217" cm="1">
        <f t="array" ref="C318">IF(ROW() &lt; ROW(INDEX(persons[resource_ID],ROWS(persons[resource_ID]))), COUNTIF(INDEX(persons[resource_ID],1):persons[[#This Row],[resource_ID]],persons[[#This Row],[resource_ID]]), "")</f>
        <v>2</v>
      </c>
      <c r="D318" s="127" t="s">
        <v>8913</v>
      </c>
      <c r="E318" s="126" t="s">
        <v>8915</v>
      </c>
      <c r="F318" s="126" t="s">
        <v>8916</v>
      </c>
      <c r="G318" s="126"/>
      <c r="H318" s="166"/>
      <c r="I318" s="175"/>
      <c r="J318" s="126"/>
      <c r="K318" s="126"/>
    </row>
    <row r="319" spans="1:11" x14ac:dyDescent="0.25">
      <c r="A319" s="126" t="s">
        <v>9413</v>
      </c>
      <c r="B319" s="126" t="s">
        <v>7463</v>
      </c>
      <c r="C319" s="217" cm="1">
        <f t="array" ref="C319">IF(ROW() &lt; ROW(INDEX(persons[resource_ID],ROWS(persons[resource_ID]))), COUNTIF(INDEX(persons[resource_ID],1):persons[[#This Row],[resource_ID]],persons[[#This Row],[resource_ID]]), "")</f>
        <v>3</v>
      </c>
      <c r="D319" s="127" t="s">
        <v>8913</v>
      </c>
      <c r="E319" s="126" t="s">
        <v>7491</v>
      </c>
      <c r="F319" s="126" t="s">
        <v>8794</v>
      </c>
      <c r="G319" s="126" t="s">
        <v>8793</v>
      </c>
      <c r="H319" s="166"/>
      <c r="I319" s="175"/>
      <c r="J319" s="126"/>
      <c r="K319" s="126"/>
    </row>
    <row r="320" spans="1:11" x14ac:dyDescent="0.25">
      <c r="A320" s="126" t="s">
        <v>9413</v>
      </c>
      <c r="B320" s="126" t="s">
        <v>7463</v>
      </c>
      <c r="C320" s="217" cm="1">
        <f t="array" ref="C320">IF(ROW() &lt; ROW(INDEX(persons[resource_ID],ROWS(persons[resource_ID]))), COUNTIF(INDEX(persons[resource_ID],1):persons[[#This Row],[resource_ID]],persons[[#This Row],[resource_ID]]), "")</f>
        <v>4</v>
      </c>
      <c r="D320" s="127" t="s">
        <v>8913</v>
      </c>
      <c r="E320" s="126" t="s">
        <v>8917</v>
      </c>
      <c r="F320" s="126" t="s">
        <v>8918</v>
      </c>
      <c r="G320" s="126" t="s">
        <v>8783</v>
      </c>
      <c r="H320" s="166"/>
      <c r="I320" s="175"/>
      <c r="J320" s="126"/>
      <c r="K320" s="126"/>
    </row>
    <row r="321" spans="1:11" x14ac:dyDescent="0.25">
      <c r="A321" s="126" t="s">
        <v>9413</v>
      </c>
      <c r="B321" s="126" t="s">
        <v>7463</v>
      </c>
      <c r="C321" s="217" cm="1">
        <f t="array" ref="C321">IF(ROW() &lt; ROW(INDEX(persons[resource_ID],ROWS(persons[resource_ID]))), COUNTIF(INDEX(persons[resource_ID],1):persons[[#This Row],[resource_ID]],persons[[#This Row],[resource_ID]]), "")</f>
        <v>5</v>
      </c>
      <c r="D321" s="127" t="s">
        <v>8914</v>
      </c>
      <c r="E321" s="126" t="s">
        <v>8572</v>
      </c>
      <c r="F321" s="126" t="s">
        <v>8839</v>
      </c>
      <c r="G321" s="126"/>
      <c r="H321" s="166"/>
      <c r="I321" s="175"/>
      <c r="J321" s="126"/>
      <c r="K321" s="126"/>
    </row>
    <row r="322" spans="1:11" x14ac:dyDescent="0.25">
      <c r="A322" s="126" t="s">
        <v>9423</v>
      </c>
      <c r="B322" s="126" t="s">
        <v>7463</v>
      </c>
      <c r="C322" s="217" cm="1">
        <f t="array" ref="C322">IF(ROW() &lt; ROW(INDEX(persons[resource_ID],ROWS(persons[resource_ID]))), COUNTIF(INDEX(persons[resource_ID],1):persons[[#This Row],[resource_ID]],persons[[#This Row],[resource_ID]]), "")</f>
        <v>1</v>
      </c>
      <c r="D322" s="127" t="s">
        <v>8923</v>
      </c>
      <c r="E322" s="126" t="s">
        <v>8796</v>
      </c>
      <c r="F322" s="126" t="s">
        <v>8798</v>
      </c>
      <c r="G322" s="126" t="s">
        <v>8797</v>
      </c>
      <c r="H322" s="166"/>
      <c r="I322" s="165" t="s">
        <v>8799</v>
      </c>
      <c r="J322" s="126"/>
      <c r="K322" s="126"/>
    </row>
    <row r="323" spans="1:11" x14ac:dyDescent="0.25">
      <c r="A323" s="126" t="s">
        <v>9423</v>
      </c>
      <c r="B323" s="126" t="s">
        <v>7463</v>
      </c>
      <c r="C323" s="217" cm="1">
        <f t="array" ref="C323">IF(ROW() &lt; ROW(INDEX(persons[resource_ID],ROWS(persons[resource_ID]))), COUNTIF(INDEX(persons[resource_ID],1):persons[[#This Row],[resource_ID]],persons[[#This Row],[resource_ID]]), "")</f>
        <v>2</v>
      </c>
      <c r="D323" s="127" t="s">
        <v>8923</v>
      </c>
      <c r="E323" s="126" t="s">
        <v>8924</v>
      </c>
      <c r="F323" s="126" t="s">
        <v>8925</v>
      </c>
      <c r="G323" s="126"/>
      <c r="H323" s="166"/>
      <c r="I323" s="173" t="s">
        <v>8942</v>
      </c>
      <c r="J323" s="126"/>
      <c r="K323" s="126"/>
    </row>
    <row r="324" spans="1:11" x14ac:dyDescent="0.25">
      <c r="A324" s="126" t="s">
        <v>9423</v>
      </c>
      <c r="B324" s="126" t="s">
        <v>7463</v>
      </c>
      <c r="C324" s="217" cm="1">
        <f t="array" ref="C324">IF(ROW() &lt; ROW(INDEX(persons[resource_ID],ROWS(persons[resource_ID]))), COUNTIF(INDEX(persons[resource_ID],1):persons[[#This Row],[resource_ID]],persons[[#This Row],[resource_ID]]), "")</f>
        <v>3</v>
      </c>
      <c r="D324" s="127" t="s">
        <v>8939</v>
      </c>
      <c r="E324" s="126" t="s">
        <v>8926</v>
      </c>
      <c r="F324" s="126" t="s">
        <v>8927</v>
      </c>
      <c r="G324" s="126"/>
      <c r="H324" s="166"/>
      <c r="I324" s="173" t="s">
        <v>8943</v>
      </c>
      <c r="J324" s="126"/>
      <c r="K324" s="126"/>
    </row>
    <row r="325" spans="1:11" x14ac:dyDescent="0.25">
      <c r="A325" s="126" t="s">
        <v>9423</v>
      </c>
      <c r="B325" s="126" t="s">
        <v>7463</v>
      </c>
      <c r="C325" s="217" cm="1">
        <f t="array" ref="C325">IF(ROW() &lt; ROW(INDEX(persons[resource_ID],ROWS(persons[resource_ID]))), COUNTIF(INDEX(persons[resource_ID],1):persons[[#This Row],[resource_ID]],persons[[#This Row],[resource_ID]]), "")</f>
        <v>4</v>
      </c>
      <c r="D325" s="127" t="s">
        <v>8923</v>
      </c>
      <c r="E325" s="126" t="s">
        <v>8928</v>
      </c>
      <c r="F325" s="126" t="s">
        <v>8929</v>
      </c>
      <c r="G325" s="126"/>
      <c r="H325" s="166"/>
      <c r="I325" s="173" t="s">
        <v>8944</v>
      </c>
      <c r="J325" s="126"/>
      <c r="K325" s="126"/>
    </row>
    <row r="326" spans="1:11" x14ac:dyDescent="0.25">
      <c r="A326" s="126" t="s">
        <v>9423</v>
      </c>
      <c r="B326" s="126" t="s">
        <v>7463</v>
      </c>
      <c r="C326" s="217" cm="1">
        <f t="array" ref="C326">IF(ROW() &lt; ROW(INDEX(persons[resource_ID],ROWS(persons[resource_ID]))), COUNTIF(INDEX(persons[resource_ID],1):persons[[#This Row],[resource_ID]],persons[[#This Row],[resource_ID]]), "")</f>
        <v>5</v>
      </c>
      <c r="D326" s="127" t="s">
        <v>8923</v>
      </c>
      <c r="E326" s="126" t="s">
        <v>8930</v>
      </c>
      <c r="F326" s="126" t="s">
        <v>8931</v>
      </c>
      <c r="G326" s="126"/>
      <c r="H326" s="166"/>
      <c r="I326" s="173" t="s">
        <v>8945</v>
      </c>
      <c r="J326" s="126"/>
      <c r="K326" s="126"/>
    </row>
    <row r="327" spans="1:11" x14ac:dyDescent="0.25">
      <c r="A327" s="126" t="s">
        <v>9423</v>
      </c>
      <c r="B327" s="126" t="s">
        <v>7463</v>
      </c>
      <c r="C327" s="217" cm="1">
        <f t="array" ref="C327">IF(ROW() &lt; ROW(INDEX(persons[resource_ID],ROWS(persons[resource_ID]))), COUNTIF(INDEX(persons[resource_ID],1):persons[[#This Row],[resource_ID]],persons[[#This Row],[resource_ID]]), "")</f>
        <v>6</v>
      </c>
      <c r="D327" s="127" t="s">
        <v>8940</v>
      </c>
      <c r="E327" s="126" t="s">
        <v>8932</v>
      </c>
      <c r="F327" s="126" t="s">
        <v>8933</v>
      </c>
      <c r="G327" s="126"/>
      <c r="H327" s="166"/>
      <c r="I327" s="173" t="s">
        <v>8946</v>
      </c>
      <c r="J327" s="126"/>
      <c r="K327" s="126"/>
    </row>
    <row r="328" spans="1:11" x14ac:dyDescent="0.25">
      <c r="A328" s="126" t="s">
        <v>9423</v>
      </c>
      <c r="B328" s="126" t="s">
        <v>7463</v>
      </c>
      <c r="C328" s="217" cm="1">
        <f t="array" ref="C328">IF(ROW() &lt; ROW(INDEX(persons[resource_ID],ROWS(persons[resource_ID]))), COUNTIF(INDEX(persons[resource_ID],1):persons[[#This Row],[resource_ID]],persons[[#This Row],[resource_ID]]), "")</f>
        <v>7</v>
      </c>
      <c r="D328" s="127" t="s">
        <v>8941</v>
      </c>
      <c r="E328" s="126" t="s">
        <v>8934</v>
      </c>
      <c r="F328" s="126" t="s">
        <v>8935</v>
      </c>
      <c r="G328" s="126"/>
      <c r="H328" s="166"/>
      <c r="I328" s="173" t="s">
        <v>8947</v>
      </c>
      <c r="J328" s="126"/>
      <c r="K328" s="126"/>
    </row>
    <row r="329" spans="1:11" x14ac:dyDescent="0.25">
      <c r="A329" s="126" t="s">
        <v>9423</v>
      </c>
      <c r="B329" s="126" t="s">
        <v>7463</v>
      </c>
      <c r="C329" s="217" cm="1">
        <f t="array" ref="C329">IF(ROW() &lt; ROW(INDEX(persons[resource_ID],ROWS(persons[resource_ID]))), COUNTIF(INDEX(persons[resource_ID],1):persons[[#This Row],[resource_ID]],persons[[#This Row],[resource_ID]]), "")</f>
        <v>8</v>
      </c>
      <c r="D329" s="127" t="s">
        <v>8941</v>
      </c>
      <c r="E329" s="126" t="s">
        <v>8936</v>
      </c>
      <c r="F329" s="126" t="s">
        <v>8937</v>
      </c>
      <c r="G329" s="126" t="s">
        <v>8938</v>
      </c>
      <c r="H329" s="166"/>
      <c r="I329" s="173" t="s">
        <v>8948</v>
      </c>
      <c r="J329" s="126"/>
      <c r="K329" s="126"/>
    </row>
    <row r="330" spans="1:11" x14ac:dyDescent="0.25">
      <c r="A330" s="126" t="s">
        <v>9424</v>
      </c>
      <c r="B330" s="126" t="s">
        <v>7463</v>
      </c>
      <c r="C330" s="217" cm="1">
        <f t="array" ref="C330">IF(ROW() &lt; ROW(INDEX(persons[resource_ID],ROWS(persons[resource_ID]))), COUNTIF(INDEX(persons[resource_ID],1):persons[[#This Row],[resource_ID]],persons[[#This Row],[resource_ID]]), "")</f>
        <v>1</v>
      </c>
      <c r="D330" s="127" t="s">
        <v>8923</v>
      </c>
      <c r="E330" s="126" t="s">
        <v>8796</v>
      </c>
      <c r="F330" s="126" t="s">
        <v>8798</v>
      </c>
      <c r="G330" s="126" t="s">
        <v>8797</v>
      </c>
      <c r="H330" s="166"/>
      <c r="I330" s="165" t="s">
        <v>8799</v>
      </c>
      <c r="J330" s="126"/>
      <c r="K330" s="126"/>
    </row>
    <row r="331" spans="1:11" x14ac:dyDescent="0.25">
      <c r="A331" s="126" t="s">
        <v>9424</v>
      </c>
      <c r="B331" s="126" t="s">
        <v>7463</v>
      </c>
      <c r="C331" s="217" cm="1">
        <f t="array" ref="C331">IF(ROW() &lt; ROW(INDEX(persons[resource_ID],ROWS(persons[resource_ID]))), COUNTIF(INDEX(persons[resource_ID],1):persons[[#This Row],[resource_ID]],persons[[#This Row],[resource_ID]]), "")</f>
        <v>2</v>
      </c>
      <c r="D331" s="127" t="s">
        <v>8923</v>
      </c>
      <c r="E331" s="126" t="s">
        <v>8924</v>
      </c>
      <c r="F331" s="126" t="s">
        <v>8925</v>
      </c>
      <c r="G331" s="126"/>
      <c r="H331" s="166"/>
      <c r="I331" s="173" t="s">
        <v>8942</v>
      </c>
      <c r="J331" s="126"/>
      <c r="K331" s="126"/>
    </row>
    <row r="332" spans="1:11" x14ac:dyDescent="0.25">
      <c r="A332" s="126" t="s">
        <v>9424</v>
      </c>
      <c r="B332" s="126" t="s">
        <v>7463</v>
      </c>
      <c r="C332" s="217" cm="1">
        <f t="array" ref="C332">IF(ROW() &lt; ROW(INDEX(persons[resource_ID],ROWS(persons[resource_ID]))), COUNTIF(INDEX(persons[resource_ID],1):persons[[#This Row],[resource_ID]],persons[[#This Row],[resource_ID]]), "")</f>
        <v>3</v>
      </c>
      <c r="D332" s="127" t="s">
        <v>8939</v>
      </c>
      <c r="E332" s="126" t="s">
        <v>8926</v>
      </c>
      <c r="F332" s="126" t="s">
        <v>8927</v>
      </c>
      <c r="G332" s="126"/>
      <c r="H332" s="166"/>
      <c r="I332" s="173" t="s">
        <v>8943</v>
      </c>
      <c r="J332" s="126"/>
      <c r="K332" s="126"/>
    </row>
    <row r="333" spans="1:11" x14ac:dyDescent="0.25">
      <c r="A333" s="126" t="s">
        <v>9424</v>
      </c>
      <c r="B333" s="126" t="s">
        <v>7463</v>
      </c>
      <c r="C333" s="217" cm="1">
        <f t="array" ref="C333">IF(ROW() &lt; ROW(INDEX(persons[resource_ID],ROWS(persons[resource_ID]))), COUNTIF(INDEX(persons[resource_ID],1):persons[[#This Row],[resource_ID]],persons[[#This Row],[resource_ID]]), "")</f>
        <v>4</v>
      </c>
      <c r="D333" s="127" t="s">
        <v>8923</v>
      </c>
      <c r="E333" s="126" t="s">
        <v>8928</v>
      </c>
      <c r="F333" s="126" t="s">
        <v>8929</v>
      </c>
      <c r="G333" s="126"/>
      <c r="H333" s="166"/>
      <c r="I333" s="173" t="s">
        <v>8944</v>
      </c>
      <c r="J333" s="126"/>
      <c r="K333" s="126"/>
    </row>
    <row r="334" spans="1:11" x14ac:dyDescent="0.25">
      <c r="A334" s="126" t="s">
        <v>9424</v>
      </c>
      <c r="B334" s="126" t="s">
        <v>7463</v>
      </c>
      <c r="C334" s="217" cm="1">
        <f t="array" ref="C334">IF(ROW() &lt; ROW(INDEX(persons[resource_ID],ROWS(persons[resource_ID]))), COUNTIF(INDEX(persons[resource_ID],1):persons[[#This Row],[resource_ID]],persons[[#This Row],[resource_ID]]), "")</f>
        <v>5</v>
      </c>
      <c r="D334" s="127" t="s">
        <v>8923</v>
      </c>
      <c r="E334" s="126" t="s">
        <v>8930</v>
      </c>
      <c r="F334" s="126" t="s">
        <v>8931</v>
      </c>
      <c r="G334" s="126"/>
      <c r="H334" s="166"/>
      <c r="I334" s="173" t="s">
        <v>8945</v>
      </c>
      <c r="J334" s="126"/>
      <c r="K334" s="126"/>
    </row>
    <row r="335" spans="1:11" x14ac:dyDescent="0.25">
      <c r="A335" s="126" t="s">
        <v>9424</v>
      </c>
      <c r="B335" s="126" t="s">
        <v>7463</v>
      </c>
      <c r="C335" s="217" cm="1">
        <f t="array" ref="C335">IF(ROW() &lt; ROW(INDEX(persons[resource_ID],ROWS(persons[resource_ID]))), COUNTIF(INDEX(persons[resource_ID],1):persons[[#This Row],[resource_ID]],persons[[#This Row],[resource_ID]]), "")</f>
        <v>6</v>
      </c>
      <c r="D335" s="127" t="s">
        <v>8940</v>
      </c>
      <c r="E335" s="126" t="s">
        <v>8932</v>
      </c>
      <c r="F335" s="126" t="s">
        <v>8933</v>
      </c>
      <c r="G335" s="126"/>
      <c r="H335" s="166"/>
      <c r="I335" s="173" t="s">
        <v>8946</v>
      </c>
      <c r="J335" s="126"/>
      <c r="K335" s="126"/>
    </row>
    <row r="336" spans="1:11" x14ac:dyDescent="0.25">
      <c r="A336" s="126" t="s">
        <v>9424</v>
      </c>
      <c r="B336" s="126" t="s">
        <v>7463</v>
      </c>
      <c r="C336" s="217" cm="1">
        <f t="array" ref="C336">IF(ROW() &lt; ROW(INDEX(persons[resource_ID],ROWS(persons[resource_ID]))), COUNTIF(INDEX(persons[resource_ID],1):persons[[#This Row],[resource_ID]],persons[[#This Row],[resource_ID]]), "")</f>
        <v>7</v>
      </c>
      <c r="D336" s="127" t="s">
        <v>8941</v>
      </c>
      <c r="E336" s="126" t="s">
        <v>8934</v>
      </c>
      <c r="F336" s="126" t="s">
        <v>8935</v>
      </c>
      <c r="G336" s="126"/>
      <c r="H336" s="166"/>
      <c r="I336" s="173" t="s">
        <v>8947</v>
      </c>
      <c r="J336" s="126"/>
      <c r="K336" s="126"/>
    </row>
    <row r="337" spans="1:11" x14ac:dyDescent="0.25">
      <c r="A337" s="126" t="s">
        <v>9424</v>
      </c>
      <c r="B337" s="126" t="s">
        <v>7463</v>
      </c>
      <c r="C337" s="217" cm="1">
        <f t="array" ref="C337">IF(ROW() &lt; ROW(INDEX(persons[resource_ID],ROWS(persons[resource_ID]))), COUNTIF(INDEX(persons[resource_ID],1):persons[[#This Row],[resource_ID]],persons[[#This Row],[resource_ID]]), "")</f>
        <v>8</v>
      </c>
      <c r="D337" s="127" t="s">
        <v>8941</v>
      </c>
      <c r="E337" s="126" t="s">
        <v>8936</v>
      </c>
      <c r="F337" s="126" t="s">
        <v>8937</v>
      </c>
      <c r="G337" s="126" t="s">
        <v>8938</v>
      </c>
      <c r="H337" s="166"/>
      <c r="I337" s="173" t="s">
        <v>8948</v>
      </c>
      <c r="J337" s="126"/>
      <c r="K337" s="126"/>
    </row>
    <row r="338" spans="1:11" x14ac:dyDescent="0.25">
      <c r="A338" s="126" t="s">
        <v>9425</v>
      </c>
      <c r="B338" s="126" t="s">
        <v>7463</v>
      </c>
      <c r="C338" s="217" cm="1">
        <f t="array" ref="C338">IF(ROW() &lt; ROW(INDEX(persons[resource_ID],ROWS(persons[resource_ID]))), COUNTIF(INDEX(persons[resource_ID],1):persons[[#This Row],[resource_ID]],persons[[#This Row],[resource_ID]]), "")</f>
        <v>1</v>
      </c>
      <c r="D338" s="127" t="s">
        <v>8923</v>
      </c>
      <c r="E338" s="126" t="s">
        <v>8796</v>
      </c>
      <c r="F338" s="126" t="s">
        <v>8798</v>
      </c>
      <c r="G338" s="126" t="s">
        <v>8797</v>
      </c>
      <c r="H338" s="166"/>
      <c r="I338" s="165" t="s">
        <v>8799</v>
      </c>
      <c r="J338" s="126"/>
      <c r="K338" s="126"/>
    </row>
    <row r="339" spans="1:11" x14ac:dyDescent="0.25">
      <c r="A339" s="126" t="s">
        <v>9425</v>
      </c>
      <c r="B339" s="126" t="s">
        <v>7463</v>
      </c>
      <c r="C339" s="217" cm="1">
        <f t="array" ref="C339">IF(ROW() &lt; ROW(INDEX(persons[resource_ID],ROWS(persons[resource_ID]))), COUNTIF(INDEX(persons[resource_ID],1):persons[[#This Row],[resource_ID]],persons[[#This Row],[resource_ID]]), "")</f>
        <v>2</v>
      </c>
      <c r="D339" s="127" t="s">
        <v>8923</v>
      </c>
      <c r="E339" s="126" t="s">
        <v>8924</v>
      </c>
      <c r="F339" s="126" t="s">
        <v>8925</v>
      </c>
      <c r="G339" s="126"/>
      <c r="H339" s="166"/>
      <c r="I339" s="173" t="s">
        <v>8942</v>
      </c>
      <c r="J339" s="126"/>
      <c r="K339" s="126"/>
    </row>
    <row r="340" spans="1:11" x14ac:dyDescent="0.25">
      <c r="A340" s="126" t="s">
        <v>9425</v>
      </c>
      <c r="B340" s="126" t="s">
        <v>7463</v>
      </c>
      <c r="C340" s="217" cm="1">
        <f t="array" ref="C340">IF(ROW() &lt; ROW(INDEX(persons[resource_ID],ROWS(persons[resource_ID]))), COUNTIF(INDEX(persons[resource_ID],1):persons[[#This Row],[resource_ID]],persons[[#This Row],[resource_ID]]), "")</f>
        <v>3</v>
      </c>
      <c r="D340" s="127" t="s">
        <v>8939</v>
      </c>
      <c r="E340" s="126" t="s">
        <v>8926</v>
      </c>
      <c r="F340" s="126" t="s">
        <v>8927</v>
      </c>
      <c r="G340" s="126"/>
      <c r="H340" s="166"/>
      <c r="I340" s="173" t="s">
        <v>8943</v>
      </c>
      <c r="J340" s="126"/>
      <c r="K340" s="126"/>
    </row>
    <row r="341" spans="1:11" x14ac:dyDescent="0.25">
      <c r="A341" s="126" t="s">
        <v>9425</v>
      </c>
      <c r="B341" s="126" t="s">
        <v>7463</v>
      </c>
      <c r="C341" s="217" cm="1">
        <f t="array" ref="C341">IF(ROW() &lt; ROW(INDEX(persons[resource_ID],ROWS(persons[resource_ID]))), COUNTIF(INDEX(persons[resource_ID],1):persons[[#This Row],[resource_ID]],persons[[#This Row],[resource_ID]]), "")</f>
        <v>4</v>
      </c>
      <c r="D341" s="127" t="s">
        <v>8923</v>
      </c>
      <c r="E341" s="126" t="s">
        <v>8928</v>
      </c>
      <c r="F341" s="126" t="s">
        <v>8929</v>
      </c>
      <c r="G341" s="126"/>
      <c r="H341" s="166"/>
      <c r="I341" s="173" t="s">
        <v>8944</v>
      </c>
      <c r="J341" s="126"/>
      <c r="K341" s="126"/>
    </row>
    <row r="342" spans="1:11" x14ac:dyDescent="0.25">
      <c r="A342" s="126" t="s">
        <v>9425</v>
      </c>
      <c r="B342" s="126" t="s">
        <v>7463</v>
      </c>
      <c r="C342" s="217" cm="1">
        <f t="array" ref="C342">IF(ROW() &lt; ROW(INDEX(persons[resource_ID],ROWS(persons[resource_ID]))), COUNTIF(INDEX(persons[resource_ID],1):persons[[#This Row],[resource_ID]],persons[[#This Row],[resource_ID]]), "")</f>
        <v>5</v>
      </c>
      <c r="D342" s="127" t="s">
        <v>8923</v>
      </c>
      <c r="E342" s="126" t="s">
        <v>8930</v>
      </c>
      <c r="F342" s="126" t="s">
        <v>8931</v>
      </c>
      <c r="G342" s="126"/>
      <c r="H342" s="166"/>
      <c r="I342" s="173" t="s">
        <v>8945</v>
      </c>
      <c r="J342" s="126"/>
      <c r="K342" s="126"/>
    </row>
    <row r="343" spans="1:11" x14ac:dyDescent="0.25">
      <c r="A343" s="126" t="s">
        <v>9425</v>
      </c>
      <c r="B343" s="126" t="s">
        <v>7463</v>
      </c>
      <c r="C343" s="217" cm="1">
        <f t="array" ref="C343">IF(ROW() &lt; ROW(INDEX(persons[resource_ID],ROWS(persons[resource_ID]))), COUNTIF(INDEX(persons[resource_ID],1):persons[[#This Row],[resource_ID]],persons[[#This Row],[resource_ID]]), "")</f>
        <v>6</v>
      </c>
      <c r="D343" s="127" t="s">
        <v>8940</v>
      </c>
      <c r="E343" s="126" t="s">
        <v>8932</v>
      </c>
      <c r="F343" s="126" t="s">
        <v>8933</v>
      </c>
      <c r="G343" s="126"/>
      <c r="H343" s="166"/>
      <c r="I343" s="173" t="s">
        <v>8946</v>
      </c>
      <c r="J343" s="126"/>
      <c r="K343" s="126"/>
    </row>
    <row r="344" spans="1:11" x14ac:dyDescent="0.25">
      <c r="A344" s="126" t="s">
        <v>9425</v>
      </c>
      <c r="B344" s="126" t="s">
        <v>7463</v>
      </c>
      <c r="C344" s="217" cm="1">
        <f t="array" ref="C344">IF(ROW() &lt; ROW(INDEX(persons[resource_ID],ROWS(persons[resource_ID]))), COUNTIF(INDEX(persons[resource_ID],1):persons[[#This Row],[resource_ID]],persons[[#This Row],[resource_ID]]), "")</f>
        <v>7</v>
      </c>
      <c r="D344" s="127" t="s">
        <v>8941</v>
      </c>
      <c r="E344" s="126" t="s">
        <v>8934</v>
      </c>
      <c r="F344" s="126" t="s">
        <v>8935</v>
      </c>
      <c r="G344" s="126"/>
      <c r="H344" s="166"/>
      <c r="I344" s="173" t="s">
        <v>8947</v>
      </c>
      <c r="J344" s="126"/>
      <c r="K344" s="126"/>
    </row>
    <row r="345" spans="1:11" x14ac:dyDescent="0.25">
      <c r="A345" s="126" t="s">
        <v>9437</v>
      </c>
      <c r="B345" s="126" t="s">
        <v>7463</v>
      </c>
      <c r="C345" s="217" cm="1">
        <f t="array" ref="C345">IF(ROW() &lt; ROW(INDEX(persons[resource_ID],ROWS(persons[resource_ID]))), COUNTIF(INDEX(persons[resource_ID],1):persons[[#This Row],[resource_ID]],persons[[#This Row],[resource_ID]]), "")</f>
        <v>1</v>
      </c>
      <c r="D345" s="127" t="s">
        <v>8954</v>
      </c>
      <c r="E345" s="126" t="s">
        <v>8936</v>
      </c>
      <c r="F345" s="126" t="s">
        <v>8937</v>
      </c>
      <c r="G345" s="126" t="s">
        <v>8938</v>
      </c>
      <c r="H345" s="166"/>
      <c r="I345" s="173" t="s">
        <v>8948</v>
      </c>
      <c r="J345" s="126"/>
      <c r="K345" s="126"/>
    </row>
    <row r="346" spans="1:11" x14ac:dyDescent="0.25">
      <c r="A346" s="126" t="s">
        <v>9437</v>
      </c>
      <c r="B346" s="126" t="s">
        <v>7463</v>
      </c>
      <c r="C346" s="217" cm="1">
        <f t="array" ref="C346">IF(ROW() &lt; ROW(INDEX(persons[resource_ID],ROWS(persons[resource_ID]))), COUNTIF(INDEX(persons[resource_ID],1):persons[[#This Row],[resource_ID]],persons[[#This Row],[resource_ID]]), "")</f>
        <v>2</v>
      </c>
      <c r="D346" s="127" t="s">
        <v>8955</v>
      </c>
      <c r="E346" s="126" t="s">
        <v>8566</v>
      </c>
      <c r="F346" s="126" t="s">
        <v>8567</v>
      </c>
      <c r="G346" s="126"/>
      <c r="H346" s="126"/>
      <c r="I346" s="126"/>
      <c r="J346" s="126"/>
      <c r="K346" s="126"/>
    </row>
    <row r="347" spans="1:11" x14ac:dyDescent="0.25">
      <c r="A347" s="126" t="s">
        <v>9437</v>
      </c>
      <c r="B347" s="126" t="s">
        <v>7463</v>
      </c>
      <c r="C347" s="217" cm="1">
        <f t="array" ref="C347">IF(ROW() &lt; ROW(INDEX(persons[resource_ID],ROWS(persons[resource_ID]))), COUNTIF(INDEX(persons[resource_ID],1):persons[[#This Row],[resource_ID]],persons[[#This Row],[resource_ID]]), "")</f>
        <v>3</v>
      </c>
      <c r="D347" s="127" t="s">
        <v>8956</v>
      </c>
      <c r="E347" s="126" t="s">
        <v>8959</v>
      </c>
      <c r="F347" s="126" t="s">
        <v>8960</v>
      </c>
      <c r="G347" s="126"/>
      <c r="H347" s="126"/>
      <c r="I347" s="126"/>
      <c r="J347" s="126"/>
      <c r="K347" s="126"/>
    </row>
    <row r="348" spans="1:11" x14ac:dyDescent="0.25">
      <c r="A348" s="126" t="s">
        <v>9437</v>
      </c>
      <c r="B348" s="126" t="s">
        <v>7463</v>
      </c>
      <c r="C348" s="217" cm="1">
        <f t="array" ref="C348">IF(ROW() &lt; ROW(INDEX(persons[resource_ID],ROWS(persons[resource_ID]))), COUNTIF(INDEX(persons[resource_ID],1):persons[[#This Row],[resource_ID]],persons[[#This Row],[resource_ID]]), "")</f>
        <v>4</v>
      </c>
      <c r="D348" s="127" t="s">
        <v>8957</v>
      </c>
      <c r="E348" s="126" t="s">
        <v>8961</v>
      </c>
      <c r="F348" s="126" t="s">
        <v>8962</v>
      </c>
      <c r="G348" s="126"/>
      <c r="H348" s="126"/>
      <c r="I348" s="126"/>
      <c r="J348" s="126"/>
      <c r="K348" s="126"/>
    </row>
    <row r="349" spans="1:11" x14ac:dyDescent="0.25">
      <c r="A349" s="126" t="s">
        <v>9437</v>
      </c>
      <c r="B349" s="126" t="s">
        <v>7463</v>
      </c>
      <c r="C349" s="217" cm="1">
        <f t="array" ref="C349">IF(ROW() &lt; ROW(INDEX(persons[resource_ID],ROWS(persons[resource_ID]))), COUNTIF(INDEX(persons[resource_ID],1):persons[[#This Row],[resource_ID]],persons[[#This Row],[resource_ID]]), "")</f>
        <v>5</v>
      </c>
      <c r="D349" s="127" t="s">
        <v>8958</v>
      </c>
      <c r="E349" s="126" t="s">
        <v>8889</v>
      </c>
      <c r="F349" s="126" t="s">
        <v>8963</v>
      </c>
      <c r="G349" s="126" t="s">
        <v>8573</v>
      </c>
      <c r="H349" s="126"/>
      <c r="I349" s="126"/>
      <c r="J349" s="126"/>
      <c r="K349" s="126"/>
    </row>
    <row r="350" spans="1:11" x14ac:dyDescent="0.25">
      <c r="A350" s="126" t="s">
        <v>9438</v>
      </c>
      <c r="B350" s="126" t="s">
        <v>7463</v>
      </c>
      <c r="C350" s="217" cm="1">
        <f t="array" ref="C350">IF(ROW() &lt; ROW(INDEX(persons[resource_ID],ROWS(persons[resource_ID]))), COUNTIF(INDEX(persons[resource_ID],1):persons[[#This Row],[resource_ID]],persons[[#This Row],[resource_ID]]), "")</f>
        <v>1</v>
      </c>
      <c r="D350" s="127" t="s">
        <v>8954</v>
      </c>
      <c r="E350" s="126" t="s">
        <v>8936</v>
      </c>
      <c r="F350" s="126" t="s">
        <v>8937</v>
      </c>
      <c r="G350" s="126" t="s">
        <v>8938</v>
      </c>
      <c r="H350" s="166"/>
      <c r="I350" s="173" t="s">
        <v>8948</v>
      </c>
      <c r="J350" s="126"/>
      <c r="K350" s="126"/>
    </row>
    <row r="351" spans="1:11" x14ac:dyDescent="0.25">
      <c r="A351" s="126" t="s">
        <v>9438</v>
      </c>
      <c r="B351" s="126" t="s">
        <v>7463</v>
      </c>
      <c r="C351" s="217" cm="1">
        <f t="array" ref="C351">IF(ROW() &lt; ROW(INDEX(persons[resource_ID],ROWS(persons[resource_ID]))), COUNTIF(INDEX(persons[resource_ID],1):persons[[#This Row],[resource_ID]],persons[[#This Row],[resource_ID]]), "")</f>
        <v>2</v>
      </c>
      <c r="D351" s="127" t="s">
        <v>8955</v>
      </c>
      <c r="E351" s="126" t="s">
        <v>8566</v>
      </c>
      <c r="F351" s="126" t="s">
        <v>8567</v>
      </c>
      <c r="G351" s="126"/>
      <c r="H351" s="126"/>
      <c r="I351" s="126"/>
      <c r="J351" s="126"/>
      <c r="K351" s="126"/>
    </row>
    <row r="352" spans="1:11" x14ac:dyDescent="0.25">
      <c r="A352" s="126" t="s">
        <v>9438</v>
      </c>
      <c r="B352" s="126" t="s">
        <v>7463</v>
      </c>
      <c r="C352" s="217" cm="1">
        <f t="array" ref="C352">IF(ROW() &lt; ROW(INDEX(persons[resource_ID],ROWS(persons[resource_ID]))), COUNTIF(INDEX(persons[resource_ID],1):persons[[#This Row],[resource_ID]],persons[[#This Row],[resource_ID]]), "")</f>
        <v>3</v>
      </c>
      <c r="D352" s="127" t="s">
        <v>8956</v>
      </c>
      <c r="E352" s="126" t="s">
        <v>8959</v>
      </c>
      <c r="F352" s="126" t="s">
        <v>8960</v>
      </c>
      <c r="G352" s="126"/>
      <c r="H352" s="126"/>
      <c r="I352" s="126"/>
      <c r="J352" s="126"/>
      <c r="K352" s="126"/>
    </row>
    <row r="353" spans="1:11" x14ac:dyDescent="0.25">
      <c r="A353" s="126" t="s">
        <v>9438</v>
      </c>
      <c r="B353" s="126" t="s">
        <v>7463</v>
      </c>
      <c r="C353" s="217" cm="1">
        <f t="array" ref="C353">IF(ROW() &lt; ROW(INDEX(persons[resource_ID],ROWS(persons[resource_ID]))), COUNTIF(INDEX(persons[resource_ID],1):persons[[#This Row],[resource_ID]],persons[[#This Row],[resource_ID]]), "")</f>
        <v>4</v>
      </c>
      <c r="D353" s="127" t="s">
        <v>8957</v>
      </c>
      <c r="E353" s="126" t="s">
        <v>8961</v>
      </c>
      <c r="F353" s="126" t="s">
        <v>8962</v>
      </c>
      <c r="G353" s="126"/>
      <c r="H353" s="126"/>
      <c r="I353" s="126"/>
      <c r="J353" s="126"/>
      <c r="K353" s="126"/>
    </row>
    <row r="354" spans="1:11" x14ac:dyDescent="0.25">
      <c r="A354" s="126" t="s">
        <v>9438</v>
      </c>
      <c r="B354" s="126" t="s">
        <v>7463</v>
      </c>
      <c r="C354" s="217" cm="1">
        <f t="array" ref="C354">IF(ROW() &lt; ROW(INDEX(persons[resource_ID],ROWS(persons[resource_ID]))), COUNTIF(INDEX(persons[resource_ID],1):persons[[#This Row],[resource_ID]],persons[[#This Row],[resource_ID]]), "")</f>
        <v>5</v>
      </c>
      <c r="D354" s="127" t="s">
        <v>8958</v>
      </c>
      <c r="E354" s="126" t="s">
        <v>8889</v>
      </c>
      <c r="F354" s="126" t="s">
        <v>8963</v>
      </c>
      <c r="G354" s="126" t="s">
        <v>8573</v>
      </c>
      <c r="H354" s="126"/>
      <c r="I354" s="126"/>
      <c r="J354" s="126"/>
      <c r="K354" s="126"/>
    </row>
    <row r="355" spans="1:11" x14ac:dyDescent="0.25">
      <c r="A355" s="126" t="s">
        <v>9439</v>
      </c>
      <c r="B355" s="126" t="s">
        <v>7463</v>
      </c>
      <c r="C355" s="217" cm="1">
        <f t="array" ref="C355">IF(ROW() &lt; ROW(INDEX(persons[resource_ID],ROWS(persons[resource_ID]))), COUNTIF(INDEX(persons[resource_ID],1):persons[[#This Row],[resource_ID]],persons[[#This Row],[resource_ID]]), "")</f>
        <v>1</v>
      </c>
      <c r="D355" s="127" t="s">
        <v>8954</v>
      </c>
      <c r="E355" s="126" t="s">
        <v>8936</v>
      </c>
      <c r="F355" s="126" t="s">
        <v>8937</v>
      </c>
      <c r="G355" s="126" t="s">
        <v>8938</v>
      </c>
      <c r="H355" s="166"/>
      <c r="I355" s="173" t="s">
        <v>8948</v>
      </c>
      <c r="J355" s="126"/>
      <c r="K355" s="126"/>
    </row>
    <row r="356" spans="1:11" x14ac:dyDescent="0.25">
      <c r="A356" s="126" t="s">
        <v>9439</v>
      </c>
      <c r="B356" s="126" t="s">
        <v>7463</v>
      </c>
      <c r="C356" s="217" cm="1">
        <f t="array" ref="C356">IF(ROW() &lt; ROW(INDEX(persons[resource_ID],ROWS(persons[resource_ID]))), COUNTIF(INDEX(persons[resource_ID],1):persons[[#This Row],[resource_ID]],persons[[#This Row],[resource_ID]]), "")</f>
        <v>2</v>
      </c>
      <c r="D356" s="127" t="s">
        <v>8955</v>
      </c>
      <c r="E356" s="126" t="s">
        <v>8566</v>
      </c>
      <c r="F356" s="126" t="s">
        <v>8567</v>
      </c>
      <c r="G356" s="126"/>
      <c r="H356" s="126"/>
      <c r="I356" s="126"/>
      <c r="J356" s="126"/>
      <c r="K356" s="126"/>
    </row>
    <row r="357" spans="1:11" x14ac:dyDescent="0.25">
      <c r="A357" s="126" t="s">
        <v>9439</v>
      </c>
      <c r="B357" s="126" t="s">
        <v>7463</v>
      </c>
      <c r="C357" s="217" cm="1">
        <f t="array" ref="C357">IF(ROW() &lt; ROW(INDEX(persons[resource_ID],ROWS(persons[resource_ID]))), COUNTIF(INDEX(persons[resource_ID],1):persons[[#This Row],[resource_ID]],persons[[#This Row],[resource_ID]]), "")</f>
        <v>3</v>
      </c>
      <c r="D357" s="127" t="s">
        <v>8956</v>
      </c>
      <c r="E357" s="126" t="s">
        <v>8959</v>
      </c>
      <c r="F357" s="126" t="s">
        <v>8960</v>
      </c>
      <c r="G357" s="126"/>
      <c r="H357" s="126"/>
      <c r="I357" s="126"/>
      <c r="J357" s="126"/>
      <c r="K357" s="126"/>
    </row>
    <row r="358" spans="1:11" x14ac:dyDescent="0.25">
      <c r="A358" s="126" t="s">
        <v>9439</v>
      </c>
      <c r="B358" s="126" t="s">
        <v>7463</v>
      </c>
      <c r="C358" s="217" cm="1">
        <f t="array" ref="C358">IF(ROW() &lt; ROW(INDEX(persons[resource_ID],ROWS(persons[resource_ID]))), COUNTIF(INDEX(persons[resource_ID],1):persons[[#This Row],[resource_ID]],persons[[#This Row],[resource_ID]]), "")</f>
        <v>4</v>
      </c>
      <c r="D358" s="127" t="s">
        <v>8957</v>
      </c>
      <c r="E358" s="126" t="s">
        <v>8961</v>
      </c>
      <c r="F358" s="126" t="s">
        <v>8962</v>
      </c>
      <c r="G358" s="126"/>
      <c r="H358" s="126"/>
      <c r="I358" s="126"/>
      <c r="J358" s="126"/>
      <c r="K358" s="126"/>
    </row>
    <row r="359" spans="1:11" x14ac:dyDescent="0.25">
      <c r="A359" s="126" t="s">
        <v>9439</v>
      </c>
      <c r="B359" s="126" t="s">
        <v>7463</v>
      </c>
      <c r="C359" s="217" cm="1">
        <f t="array" ref="C359">IF(ROW() &lt; ROW(INDEX(persons[resource_ID],ROWS(persons[resource_ID]))), COUNTIF(INDEX(persons[resource_ID],1):persons[[#This Row],[resource_ID]],persons[[#This Row],[resource_ID]]), "")</f>
        <v>5</v>
      </c>
      <c r="D359" s="127" t="s">
        <v>8958</v>
      </c>
      <c r="E359" s="126" t="s">
        <v>8889</v>
      </c>
      <c r="F359" s="126" t="s">
        <v>8963</v>
      </c>
      <c r="G359" s="126" t="s">
        <v>8573</v>
      </c>
      <c r="H359" s="126"/>
      <c r="I359" s="126"/>
      <c r="J359" s="126"/>
      <c r="K359" s="126"/>
    </row>
    <row r="360" spans="1:11" x14ac:dyDescent="0.25">
      <c r="A360" s="126" t="s">
        <v>9440</v>
      </c>
      <c r="B360" s="126" t="s">
        <v>7463</v>
      </c>
      <c r="C360" s="217" cm="1">
        <f t="array" ref="C360">IF(ROW() &lt; ROW(INDEX(persons[resource_ID],ROWS(persons[resource_ID]))), COUNTIF(INDEX(persons[resource_ID],1):persons[[#This Row],[resource_ID]],persons[[#This Row],[resource_ID]]), "")</f>
        <v>1</v>
      </c>
      <c r="D360" s="127" t="s">
        <v>8954</v>
      </c>
      <c r="E360" s="126" t="s">
        <v>8936</v>
      </c>
      <c r="F360" s="126" t="s">
        <v>8937</v>
      </c>
      <c r="G360" s="126" t="s">
        <v>8938</v>
      </c>
      <c r="H360" s="166"/>
      <c r="I360" s="173" t="s">
        <v>8948</v>
      </c>
      <c r="J360" s="126"/>
      <c r="K360" s="126"/>
    </row>
    <row r="361" spans="1:11" x14ac:dyDescent="0.25">
      <c r="A361" s="126" t="s">
        <v>9440</v>
      </c>
      <c r="B361" s="126" t="s">
        <v>7463</v>
      </c>
      <c r="C361" s="217" cm="1">
        <f t="array" ref="C361">IF(ROW() &lt; ROW(INDEX(persons[resource_ID],ROWS(persons[resource_ID]))), COUNTIF(INDEX(persons[resource_ID],1):persons[[#This Row],[resource_ID]],persons[[#This Row],[resource_ID]]), "")</f>
        <v>2</v>
      </c>
      <c r="D361" s="127" t="s">
        <v>8955</v>
      </c>
      <c r="E361" s="126" t="s">
        <v>8566</v>
      </c>
      <c r="F361" s="126" t="s">
        <v>8567</v>
      </c>
      <c r="G361" s="126"/>
      <c r="H361" s="126"/>
      <c r="I361" s="126"/>
      <c r="J361" s="126"/>
      <c r="K361" s="126"/>
    </row>
    <row r="362" spans="1:11" x14ac:dyDescent="0.25">
      <c r="A362" s="126" t="s">
        <v>9440</v>
      </c>
      <c r="B362" s="126" t="s">
        <v>7463</v>
      </c>
      <c r="C362" s="217" cm="1">
        <f t="array" ref="C362">IF(ROW() &lt; ROW(INDEX(persons[resource_ID],ROWS(persons[resource_ID]))), COUNTIF(INDEX(persons[resource_ID],1):persons[[#This Row],[resource_ID]],persons[[#This Row],[resource_ID]]), "")</f>
        <v>3</v>
      </c>
      <c r="D362" s="127" t="s">
        <v>8956</v>
      </c>
      <c r="E362" s="126" t="s">
        <v>8959</v>
      </c>
      <c r="F362" s="126" t="s">
        <v>8960</v>
      </c>
      <c r="G362" s="126"/>
      <c r="H362" s="126"/>
      <c r="I362" s="126"/>
      <c r="J362" s="126"/>
      <c r="K362" s="126"/>
    </row>
    <row r="363" spans="1:11" x14ac:dyDescent="0.25">
      <c r="A363" s="126" t="s">
        <v>9440</v>
      </c>
      <c r="B363" s="126" t="s">
        <v>7463</v>
      </c>
      <c r="C363" s="217" cm="1">
        <f t="array" ref="C363">IF(ROW() &lt; ROW(INDEX(persons[resource_ID],ROWS(persons[resource_ID]))), COUNTIF(INDEX(persons[resource_ID],1):persons[[#This Row],[resource_ID]],persons[[#This Row],[resource_ID]]), "")</f>
        <v>4</v>
      </c>
      <c r="D363" s="127" t="s">
        <v>8957</v>
      </c>
      <c r="E363" s="126" t="s">
        <v>8961</v>
      </c>
      <c r="F363" s="126" t="s">
        <v>8962</v>
      </c>
      <c r="G363" s="126"/>
      <c r="H363" s="126"/>
      <c r="I363" s="126"/>
      <c r="J363" s="126"/>
      <c r="K363" s="126"/>
    </row>
    <row r="364" spans="1:11" x14ac:dyDescent="0.25">
      <c r="A364" s="126" t="s">
        <v>9440</v>
      </c>
      <c r="B364" s="126" t="s">
        <v>7463</v>
      </c>
      <c r="C364" s="217" cm="1">
        <f t="array" ref="C364">IF(ROW() &lt; ROW(INDEX(persons[resource_ID],ROWS(persons[resource_ID]))), COUNTIF(INDEX(persons[resource_ID],1):persons[[#This Row],[resource_ID]],persons[[#This Row],[resource_ID]]), "")</f>
        <v>5</v>
      </c>
      <c r="D364" s="127" t="s">
        <v>8958</v>
      </c>
      <c r="E364" s="126" t="s">
        <v>8889</v>
      </c>
      <c r="F364" s="126" t="s">
        <v>8963</v>
      </c>
      <c r="G364" s="126" t="s">
        <v>8573</v>
      </c>
      <c r="H364" s="126"/>
      <c r="I364" s="126"/>
      <c r="J364" s="126"/>
      <c r="K364" s="126"/>
    </row>
    <row r="365" spans="1:11" x14ac:dyDescent="0.25">
      <c r="A365" s="126" t="s">
        <v>9441</v>
      </c>
      <c r="B365" s="126" t="s">
        <v>7463</v>
      </c>
      <c r="C365" s="217" cm="1">
        <f t="array" ref="C365">IF(ROW() &lt; ROW(INDEX(persons[resource_ID],ROWS(persons[resource_ID]))), COUNTIF(INDEX(persons[resource_ID],1):persons[[#This Row],[resource_ID]],persons[[#This Row],[resource_ID]]), "")</f>
        <v>1</v>
      </c>
      <c r="D365" s="127" t="s">
        <v>8954</v>
      </c>
      <c r="E365" s="126" t="s">
        <v>8936</v>
      </c>
      <c r="F365" s="126" t="s">
        <v>8937</v>
      </c>
      <c r="G365" s="126" t="s">
        <v>8938</v>
      </c>
      <c r="H365" s="166"/>
      <c r="I365" s="173" t="s">
        <v>8948</v>
      </c>
      <c r="J365" s="126"/>
      <c r="K365" s="126"/>
    </row>
    <row r="366" spans="1:11" x14ac:dyDescent="0.25">
      <c r="A366" s="126" t="s">
        <v>9441</v>
      </c>
      <c r="B366" s="126" t="s">
        <v>7463</v>
      </c>
      <c r="C366" s="217" cm="1">
        <f t="array" ref="C366">IF(ROW() &lt; ROW(INDEX(persons[resource_ID],ROWS(persons[resource_ID]))), COUNTIF(INDEX(persons[resource_ID],1):persons[[#This Row],[resource_ID]],persons[[#This Row],[resource_ID]]), "")</f>
        <v>2</v>
      </c>
      <c r="D366" s="127" t="s">
        <v>8955</v>
      </c>
      <c r="E366" s="126" t="s">
        <v>8566</v>
      </c>
      <c r="F366" s="126" t="s">
        <v>8567</v>
      </c>
      <c r="G366" s="126"/>
      <c r="H366" s="126"/>
      <c r="I366" s="126"/>
      <c r="J366" s="126"/>
      <c r="K366" s="126"/>
    </row>
    <row r="367" spans="1:11" x14ac:dyDescent="0.25">
      <c r="A367" s="126" t="s">
        <v>9441</v>
      </c>
      <c r="B367" s="126" t="s">
        <v>7463</v>
      </c>
      <c r="C367" s="217" cm="1">
        <f t="array" ref="C367">IF(ROW() &lt; ROW(INDEX(persons[resource_ID],ROWS(persons[resource_ID]))), COUNTIF(INDEX(persons[resource_ID],1):persons[[#This Row],[resource_ID]],persons[[#This Row],[resource_ID]]), "")</f>
        <v>3</v>
      </c>
      <c r="D367" s="127" t="s">
        <v>8956</v>
      </c>
      <c r="E367" s="126" t="s">
        <v>8959</v>
      </c>
      <c r="F367" s="126" t="s">
        <v>8960</v>
      </c>
      <c r="G367" s="126"/>
      <c r="H367" s="126"/>
      <c r="I367" s="126"/>
      <c r="J367" s="126"/>
      <c r="K367" s="126"/>
    </row>
    <row r="368" spans="1:11" x14ac:dyDescent="0.25">
      <c r="A368" s="126" t="s">
        <v>9441</v>
      </c>
      <c r="B368" s="126" t="s">
        <v>7463</v>
      </c>
      <c r="C368" s="217" cm="1">
        <f t="array" ref="C368">IF(ROW() &lt; ROW(INDEX(persons[resource_ID],ROWS(persons[resource_ID]))), COUNTIF(INDEX(persons[resource_ID],1):persons[[#This Row],[resource_ID]],persons[[#This Row],[resource_ID]]), "")</f>
        <v>4</v>
      </c>
      <c r="D368" s="127" t="s">
        <v>8957</v>
      </c>
      <c r="E368" s="126" t="s">
        <v>8961</v>
      </c>
      <c r="F368" s="126" t="s">
        <v>8962</v>
      </c>
      <c r="G368" s="126"/>
      <c r="H368" s="126"/>
      <c r="I368" s="126"/>
      <c r="J368" s="126"/>
      <c r="K368" s="126"/>
    </row>
    <row r="369" spans="1:11" x14ac:dyDescent="0.25">
      <c r="A369" s="126" t="s">
        <v>9441</v>
      </c>
      <c r="B369" s="126" t="s">
        <v>7463</v>
      </c>
      <c r="C369" s="217" cm="1">
        <f t="array" ref="C369">IF(ROW() &lt; ROW(INDEX(persons[resource_ID],ROWS(persons[resource_ID]))), COUNTIF(INDEX(persons[resource_ID],1):persons[[#This Row],[resource_ID]],persons[[#This Row],[resource_ID]]), "")</f>
        <v>5</v>
      </c>
      <c r="D369" s="127" t="s">
        <v>8958</v>
      </c>
      <c r="E369" s="126" t="s">
        <v>8889</v>
      </c>
      <c r="F369" s="126" t="s">
        <v>8963</v>
      </c>
      <c r="G369" s="126" t="s">
        <v>8573</v>
      </c>
      <c r="H369" s="126"/>
      <c r="I369" s="126"/>
      <c r="J369" s="126"/>
      <c r="K369" s="126"/>
    </row>
    <row r="370" spans="1:11" x14ac:dyDescent="0.25">
      <c r="A370" s="126" t="s">
        <v>9442</v>
      </c>
      <c r="B370" s="126" t="s">
        <v>7463</v>
      </c>
      <c r="C370" s="217" cm="1">
        <f t="array" ref="C370">IF(ROW() &lt; ROW(INDEX(persons[resource_ID],ROWS(persons[resource_ID]))), COUNTIF(INDEX(persons[resource_ID],1):persons[[#This Row],[resource_ID]],persons[[#This Row],[resource_ID]]), "")</f>
        <v>1</v>
      </c>
      <c r="D370" s="127" t="s">
        <v>8954</v>
      </c>
      <c r="E370" s="126" t="s">
        <v>8936</v>
      </c>
      <c r="F370" s="126" t="s">
        <v>8937</v>
      </c>
      <c r="G370" s="126" t="s">
        <v>8938</v>
      </c>
      <c r="H370" s="166"/>
      <c r="I370" s="173" t="s">
        <v>8948</v>
      </c>
      <c r="J370" s="126"/>
      <c r="K370" s="126"/>
    </row>
    <row r="371" spans="1:11" x14ac:dyDescent="0.25">
      <c r="A371" s="126" t="s">
        <v>9442</v>
      </c>
      <c r="B371" s="126" t="s">
        <v>7463</v>
      </c>
      <c r="C371" s="217" cm="1">
        <f t="array" ref="C371">IF(ROW() &lt; ROW(INDEX(persons[resource_ID],ROWS(persons[resource_ID]))), COUNTIF(INDEX(persons[resource_ID],1):persons[[#This Row],[resource_ID]],persons[[#This Row],[resource_ID]]), "")</f>
        <v>2</v>
      </c>
      <c r="D371" s="127" t="s">
        <v>8955</v>
      </c>
      <c r="E371" s="126" t="s">
        <v>8566</v>
      </c>
      <c r="F371" s="126" t="s">
        <v>8567</v>
      </c>
      <c r="G371" s="126"/>
      <c r="H371" s="126"/>
      <c r="I371" s="126"/>
      <c r="J371" s="126"/>
      <c r="K371" s="126"/>
    </row>
    <row r="372" spans="1:11" x14ac:dyDescent="0.25">
      <c r="A372" s="126" t="s">
        <v>9442</v>
      </c>
      <c r="B372" s="126" t="s">
        <v>7463</v>
      </c>
      <c r="C372" s="217" cm="1">
        <f t="array" ref="C372">IF(ROW() &lt; ROW(INDEX(persons[resource_ID],ROWS(persons[resource_ID]))), COUNTIF(INDEX(persons[resource_ID],1):persons[[#This Row],[resource_ID]],persons[[#This Row],[resource_ID]]), "")</f>
        <v>3</v>
      </c>
      <c r="D372" s="127" t="s">
        <v>8956</v>
      </c>
      <c r="E372" s="126" t="s">
        <v>8959</v>
      </c>
      <c r="F372" s="126" t="s">
        <v>8960</v>
      </c>
      <c r="G372" s="126"/>
      <c r="H372" s="126"/>
      <c r="I372" s="126"/>
      <c r="J372" s="126"/>
      <c r="K372" s="126"/>
    </row>
    <row r="373" spans="1:11" x14ac:dyDescent="0.25">
      <c r="A373" s="126" t="s">
        <v>9442</v>
      </c>
      <c r="B373" s="126" t="s">
        <v>7463</v>
      </c>
      <c r="C373" s="217" cm="1">
        <f t="array" ref="C373">IF(ROW() &lt; ROW(INDEX(persons[resource_ID],ROWS(persons[resource_ID]))), COUNTIF(INDEX(persons[resource_ID],1):persons[[#This Row],[resource_ID]],persons[[#This Row],[resource_ID]]), "")</f>
        <v>4</v>
      </c>
      <c r="D373" s="127" t="s">
        <v>8957</v>
      </c>
      <c r="E373" s="126" t="s">
        <v>8961</v>
      </c>
      <c r="F373" s="126" t="s">
        <v>8962</v>
      </c>
      <c r="G373" s="126"/>
      <c r="H373" s="126"/>
      <c r="I373" s="126"/>
      <c r="J373" s="126"/>
      <c r="K373" s="126"/>
    </row>
    <row r="374" spans="1:11" x14ac:dyDescent="0.25">
      <c r="A374" s="126" t="s">
        <v>9442</v>
      </c>
      <c r="B374" s="126" t="s">
        <v>7463</v>
      </c>
      <c r="C374" s="217" cm="1">
        <f t="array" ref="C374">IF(ROW() &lt; ROW(INDEX(persons[resource_ID],ROWS(persons[resource_ID]))), COUNTIF(INDEX(persons[resource_ID],1):persons[[#This Row],[resource_ID]],persons[[#This Row],[resource_ID]]), "")</f>
        <v>5</v>
      </c>
      <c r="D374" s="127" t="s">
        <v>8958</v>
      </c>
      <c r="E374" s="126" t="s">
        <v>8889</v>
      </c>
      <c r="F374" s="126" t="s">
        <v>8963</v>
      </c>
      <c r="G374" s="126" t="s">
        <v>8573</v>
      </c>
      <c r="H374" s="126"/>
      <c r="I374" s="126"/>
      <c r="J374" s="126"/>
      <c r="K374" s="126"/>
    </row>
    <row r="375" spans="1:11" x14ac:dyDescent="0.25">
      <c r="A375" s="126" t="s">
        <v>9443</v>
      </c>
      <c r="B375" s="126" t="s">
        <v>7463</v>
      </c>
      <c r="C375" s="217" cm="1">
        <f t="array" ref="C375">IF(ROW() &lt; ROW(INDEX(persons[resource_ID],ROWS(persons[resource_ID]))), COUNTIF(INDEX(persons[resource_ID],1):persons[[#This Row],[resource_ID]],persons[[#This Row],[resource_ID]]), "")</f>
        <v>1</v>
      </c>
      <c r="D375" s="127" t="s">
        <v>8954</v>
      </c>
      <c r="E375" s="126" t="s">
        <v>8936</v>
      </c>
      <c r="F375" s="126" t="s">
        <v>8937</v>
      </c>
      <c r="G375" s="126" t="s">
        <v>8938</v>
      </c>
      <c r="H375" s="166"/>
      <c r="I375" s="173" t="s">
        <v>8948</v>
      </c>
      <c r="J375" s="126"/>
      <c r="K375" s="126"/>
    </row>
    <row r="376" spans="1:11" x14ac:dyDescent="0.25">
      <c r="A376" s="126" t="s">
        <v>9443</v>
      </c>
      <c r="B376" s="126" t="s">
        <v>7463</v>
      </c>
      <c r="C376" s="217" cm="1">
        <f t="array" ref="C376">IF(ROW() &lt; ROW(INDEX(persons[resource_ID],ROWS(persons[resource_ID]))), COUNTIF(INDEX(persons[resource_ID],1):persons[[#This Row],[resource_ID]],persons[[#This Row],[resource_ID]]), "")</f>
        <v>2</v>
      </c>
      <c r="D376" s="127" t="s">
        <v>8955</v>
      </c>
      <c r="E376" s="126" t="s">
        <v>8566</v>
      </c>
      <c r="F376" s="126" t="s">
        <v>8567</v>
      </c>
      <c r="G376" s="126"/>
      <c r="H376" s="126"/>
      <c r="I376" s="126"/>
      <c r="J376" s="126"/>
      <c r="K376" s="126"/>
    </row>
    <row r="377" spans="1:11" x14ac:dyDescent="0.25">
      <c r="A377" s="126" t="s">
        <v>9443</v>
      </c>
      <c r="B377" s="126" t="s">
        <v>7463</v>
      </c>
      <c r="C377" s="217" cm="1">
        <f t="array" ref="C377">IF(ROW() &lt; ROW(INDEX(persons[resource_ID],ROWS(persons[resource_ID]))), COUNTIF(INDEX(persons[resource_ID],1):persons[[#This Row],[resource_ID]],persons[[#This Row],[resource_ID]]), "")</f>
        <v>3</v>
      </c>
      <c r="D377" s="127" t="s">
        <v>8956</v>
      </c>
      <c r="E377" s="126" t="s">
        <v>8959</v>
      </c>
      <c r="F377" s="126" t="s">
        <v>8960</v>
      </c>
      <c r="G377" s="126"/>
      <c r="H377" s="126"/>
      <c r="I377" s="126"/>
      <c r="J377" s="126"/>
      <c r="K377" s="126"/>
    </row>
    <row r="378" spans="1:11" x14ac:dyDescent="0.25">
      <c r="A378" s="126" t="s">
        <v>9443</v>
      </c>
      <c r="B378" s="126" t="s">
        <v>7463</v>
      </c>
      <c r="C378" s="217" cm="1">
        <f t="array" ref="C378">IF(ROW() &lt; ROW(INDEX(persons[resource_ID],ROWS(persons[resource_ID]))), COUNTIF(INDEX(persons[resource_ID],1):persons[[#This Row],[resource_ID]],persons[[#This Row],[resource_ID]]), "")</f>
        <v>4</v>
      </c>
      <c r="D378" s="127" t="s">
        <v>8957</v>
      </c>
      <c r="E378" s="126" t="s">
        <v>8961</v>
      </c>
      <c r="F378" s="126" t="s">
        <v>8962</v>
      </c>
      <c r="G378" s="126"/>
      <c r="H378" s="126"/>
      <c r="I378" s="126"/>
      <c r="J378" s="126"/>
      <c r="K378" s="126"/>
    </row>
    <row r="379" spans="1:11" x14ac:dyDescent="0.25">
      <c r="A379" s="126" t="s">
        <v>9443</v>
      </c>
      <c r="B379" s="126" t="s">
        <v>7463</v>
      </c>
      <c r="C379" s="217" cm="1">
        <f t="array" ref="C379">IF(ROW() &lt; ROW(INDEX(persons[resource_ID],ROWS(persons[resource_ID]))), COUNTIF(INDEX(persons[resource_ID],1):persons[[#This Row],[resource_ID]],persons[[#This Row],[resource_ID]]), "")</f>
        <v>5</v>
      </c>
      <c r="D379" s="127" t="s">
        <v>8958</v>
      </c>
      <c r="E379" s="126" t="s">
        <v>8889</v>
      </c>
      <c r="F379" s="126" t="s">
        <v>8963</v>
      </c>
      <c r="G379" s="126" t="s">
        <v>8573</v>
      </c>
      <c r="H379" s="126"/>
      <c r="I379" s="126"/>
      <c r="J379" s="126"/>
      <c r="K379" s="126"/>
    </row>
    <row r="380" spans="1:11" x14ac:dyDescent="0.25">
      <c r="A380" s="126" t="s">
        <v>9444</v>
      </c>
      <c r="B380" s="126" t="s">
        <v>7463</v>
      </c>
      <c r="C380" s="217" cm="1">
        <f t="array" ref="C380">IF(ROW() &lt; ROW(INDEX(persons[resource_ID],ROWS(persons[resource_ID]))), COUNTIF(INDEX(persons[resource_ID],1):persons[[#This Row],[resource_ID]],persons[[#This Row],[resource_ID]]), "")</f>
        <v>1</v>
      </c>
      <c r="D380" s="127" t="s">
        <v>8954</v>
      </c>
      <c r="E380" s="126" t="s">
        <v>8936</v>
      </c>
      <c r="F380" s="126" t="s">
        <v>8937</v>
      </c>
      <c r="G380" s="126" t="s">
        <v>8938</v>
      </c>
      <c r="H380" s="166"/>
      <c r="I380" s="173" t="s">
        <v>8948</v>
      </c>
      <c r="J380" s="126"/>
      <c r="K380" s="126"/>
    </row>
    <row r="381" spans="1:11" x14ac:dyDescent="0.25">
      <c r="A381" s="126" t="s">
        <v>9444</v>
      </c>
      <c r="B381" s="126" t="s">
        <v>7463</v>
      </c>
      <c r="C381" s="217" cm="1">
        <f t="array" ref="C381">IF(ROW() &lt; ROW(INDEX(persons[resource_ID],ROWS(persons[resource_ID]))), COUNTIF(INDEX(persons[resource_ID],1):persons[[#This Row],[resource_ID]],persons[[#This Row],[resource_ID]]), "")</f>
        <v>2</v>
      </c>
      <c r="D381" s="127" t="s">
        <v>8955</v>
      </c>
      <c r="E381" s="126" t="s">
        <v>8566</v>
      </c>
      <c r="F381" s="126" t="s">
        <v>8567</v>
      </c>
      <c r="G381" s="126"/>
      <c r="H381" s="126"/>
      <c r="I381" s="126"/>
      <c r="J381" s="126"/>
      <c r="K381" s="126"/>
    </row>
    <row r="382" spans="1:11" x14ac:dyDescent="0.25">
      <c r="A382" s="126" t="s">
        <v>9444</v>
      </c>
      <c r="B382" s="126" t="s">
        <v>7463</v>
      </c>
      <c r="C382" s="217" cm="1">
        <f t="array" ref="C382">IF(ROW() &lt; ROW(INDEX(persons[resource_ID],ROWS(persons[resource_ID]))), COUNTIF(INDEX(persons[resource_ID],1):persons[[#This Row],[resource_ID]],persons[[#This Row],[resource_ID]]), "")</f>
        <v>3</v>
      </c>
      <c r="D382" s="127" t="s">
        <v>8956</v>
      </c>
      <c r="E382" s="126" t="s">
        <v>8959</v>
      </c>
      <c r="F382" s="126" t="s">
        <v>8960</v>
      </c>
      <c r="G382" s="126"/>
      <c r="H382" s="126"/>
      <c r="I382" s="126"/>
      <c r="J382" s="126"/>
      <c r="K382" s="126"/>
    </row>
    <row r="383" spans="1:11" x14ac:dyDescent="0.25">
      <c r="A383" s="126" t="s">
        <v>9444</v>
      </c>
      <c r="B383" s="126" t="s">
        <v>7463</v>
      </c>
      <c r="C383" s="217" cm="1">
        <f t="array" ref="C383">IF(ROW() &lt; ROW(INDEX(persons[resource_ID],ROWS(persons[resource_ID]))), COUNTIF(INDEX(persons[resource_ID],1):persons[[#This Row],[resource_ID]],persons[[#This Row],[resource_ID]]), "")</f>
        <v>4</v>
      </c>
      <c r="D383" s="127" t="s">
        <v>8957</v>
      </c>
      <c r="E383" s="126" t="s">
        <v>8961</v>
      </c>
      <c r="F383" s="126" t="s">
        <v>8962</v>
      </c>
      <c r="G383" s="126"/>
      <c r="H383" s="126"/>
      <c r="I383" s="126"/>
      <c r="J383" s="126"/>
      <c r="K383" s="126"/>
    </row>
    <row r="384" spans="1:11" x14ac:dyDescent="0.25">
      <c r="A384" s="126" t="s">
        <v>9444</v>
      </c>
      <c r="B384" s="126" t="s">
        <v>7463</v>
      </c>
      <c r="C384" s="217" cm="1">
        <f t="array" ref="C384">IF(ROW() &lt; ROW(INDEX(persons[resource_ID],ROWS(persons[resource_ID]))), COUNTIF(INDEX(persons[resource_ID],1):persons[[#This Row],[resource_ID]],persons[[#This Row],[resource_ID]]), "")</f>
        <v>5</v>
      </c>
      <c r="D384" s="127" t="s">
        <v>8958</v>
      </c>
      <c r="E384" s="126" t="s">
        <v>8889</v>
      </c>
      <c r="F384" s="126" t="s">
        <v>8963</v>
      </c>
      <c r="G384" s="126" t="s">
        <v>8573</v>
      </c>
      <c r="H384" s="126"/>
      <c r="I384" s="126"/>
      <c r="J384" s="126"/>
      <c r="K384" s="126"/>
    </row>
    <row r="385" spans="1:11" x14ac:dyDescent="0.25">
      <c r="A385" s="126" t="s">
        <v>9445</v>
      </c>
      <c r="B385" s="126" t="s">
        <v>7463</v>
      </c>
      <c r="C385" s="217" cm="1">
        <f t="array" ref="C385">IF(ROW() &lt; ROW(INDEX(persons[resource_ID],ROWS(persons[resource_ID]))), COUNTIF(INDEX(persons[resource_ID],1):persons[[#This Row],[resource_ID]],persons[[#This Row],[resource_ID]]), "")</f>
        <v>1</v>
      </c>
      <c r="D385" s="127" t="s">
        <v>8954</v>
      </c>
      <c r="E385" s="126" t="s">
        <v>8936</v>
      </c>
      <c r="F385" s="126" t="s">
        <v>8937</v>
      </c>
      <c r="G385" s="126" t="s">
        <v>8938</v>
      </c>
      <c r="H385" s="166"/>
      <c r="I385" s="173" t="s">
        <v>8948</v>
      </c>
      <c r="J385" s="126"/>
      <c r="K385" s="126"/>
    </row>
    <row r="386" spans="1:11" x14ac:dyDescent="0.25">
      <c r="A386" s="126" t="s">
        <v>9445</v>
      </c>
      <c r="B386" s="126" t="s">
        <v>7463</v>
      </c>
      <c r="C386" s="217" cm="1">
        <f t="array" ref="C386">IF(ROW() &lt; ROW(INDEX(persons[resource_ID],ROWS(persons[resource_ID]))), COUNTIF(INDEX(persons[resource_ID],1):persons[[#This Row],[resource_ID]],persons[[#This Row],[resource_ID]]), "")</f>
        <v>2</v>
      </c>
      <c r="D386" s="127" t="s">
        <v>8955</v>
      </c>
      <c r="E386" s="126" t="s">
        <v>8566</v>
      </c>
      <c r="F386" s="126" t="s">
        <v>8567</v>
      </c>
      <c r="G386" s="126"/>
      <c r="H386" s="126"/>
      <c r="I386" s="126"/>
      <c r="J386" s="126"/>
      <c r="K386" s="126"/>
    </row>
    <row r="387" spans="1:11" x14ac:dyDescent="0.25">
      <c r="A387" s="126" t="s">
        <v>9445</v>
      </c>
      <c r="B387" s="126" t="s">
        <v>7463</v>
      </c>
      <c r="C387" s="217" cm="1">
        <f t="array" ref="C387">IF(ROW() &lt; ROW(INDEX(persons[resource_ID],ROWS(persons[resource_ID]))), COUNTIF(INDEX(persons[resource_ID],1):persons[[#This Row],[resource_ID]],persons[[#This Row],[resource_ID]]), "")</f>
        <v>3</v>
      </c>
      <c r="D387" s="127" t="s">
        <v>8956</v>
      </c>
      <c r="E387" s="126" t="s">
        <v>8959</v>
      </c>
      <c r="F387" s="126" t="s">
        <v>8960</v>
      </c>
      <c r="G387" s="126"/>
      <c r="H387" s="126"/>
      <c r="I387" s="126"/>
      <c r="J387" s="126"/>
      <c r="K387" s="126"/>
    </row>
    <row r="388" spans="1:11" x14ac:dyDescent="0.25">
      <c r="A388" s="126" t="s">
        <v>9445</v>
      </c>
      <c r="B388" s="126" t="s">
        <v>7463</v>
      </c>
      <c r="C388" s="217" cm="1">
        <f t="array" ref="C388">IF(ROW() &lt; ROW(INDEX(persons[resource_ID],ROWS(persons[resource_ID]))), COUNTIF(INDEX(persons[resource_ID],1):persons[[#This Row],[resource_ID]],persons[[#This Row],[resource_ID]]), "")</f>
        <v>4</v>
      </c>
      <c r="D388" s="127" t="s">
        <v>8957</v>
      </c>
      <c r="E388" s="126" t="s">
        <v>8961</v>
      </c>
      <c r="F388" s="126" t="s">
        <v>8962</v>
      </c>
      <c r="G388" s="126"/>
      <c r="H388" s="126"/>
      <c r="I388" s="126"/>
      <c r="J388" s="126"/>
      <c r="K388" s="126"/>
    </row>
    <row r="389" spans="1:11" x14ac:dyDescent="0.25">
      <c r="A389" s="126" t="s">
        <v>9445</v>
      </c>
      <c r="B389" s="126" t="s">
        <v>7463</v>
      </c>
      <c r="C389" s="217" cm="1">
        <f t="array" ref="C389">IF(ROW() &lt; ROW(INDEX(persons[resource_ID],ROWS(persons[resource_ID]))), COUNTIF(INDEX(persons[resource_ID],1):persons[[#This Row],[resource_ID]],persons[[#This Row],[resource_ID]]), "")</f>
        <v>5</v>
      </c>
      <c r="D389" s="127" t="s">
        <v>8958</v>
      </c>
      <c r="E389" s="126" t="s">
        <v>8889</v>
      </c>
      <c r="F389" s="126" t="s">
        <v>8963</v>
      </c>
      <c r="G389" s="126" t="s">
        <v>8573</v>
      </c>
      <c r="H389" s="126"/>
      <c r="I389" s="126"/>
      <c r="J389" s="126"/>
      <c r="K389" s="126"/>
    </row>
    <row r="390" spans="1:11" x14ac:dyDescent="0.25">
      <c r="A390" s="126" t="s">
        <v>9446</v>
      </c>
      <c r="B390" s="126" t="s">
        <v>7463</v>
      </c>
      <c r="C390" s="217" cm="1">
        <f t="array" ref="C390">IF(ROW() &lt; ROW(INDEX(persons[resource_ID],ROWS(persons[resource_ID]))), COUNTIF(INDEX(persons[resource_ID],1):persons[[#This Row],[resource_ID]],persons[[#This Row],[resource_ID]]), "")</f>
        <v>1</v>
      </c>
      <c r="D390" s="127" t="s">
        <v>8954</v>
      </c>
      <c r="E390" s="126" t="s">
        <v>8936</v>
      </c>
      <c r="F390" s="126" t="s">
        <v>8937</v>
      </c>
      <c r="G390" s="126" t="s">
        <v>8938</v>
      </c>
      <c r="H390" s="166"/>
      <c r="I390" s="173" t="s">
        <v>8948</v>
      </c>
      <c r="J390" s="126"/>
      <c r="K390" s="126"/>
    </row>
    <row r="391" spans="1:11" x14ac:dyDescent="0.25">
      <c r="A391" s="126" t="s">
        <v>9446</v>
      </c>
      <c r="B391" s="126" t="s">
        <v>7463</v>
      </c>
      <c r="C391" s="217" cm="1">
        <f t="array" ref="C391">IF(ROW() &lt; ROW(INDEX(persons[resource_ID],ROWS(persons[resource_ID]))), COUNTIF(INDEX(persons[resource_ID],1):persons[[#This Row],[resource_ID]],persons[[#This Row],[resource_ID]]), "")</f>
        <v>2</v>
      </c>
      <c r="D391" s="127" t="s">
        <v>8955</v>
      </c>
      <c r="E391" s="126" t="s">
        <v>8566</v>
      </c>
      <c r="F391" s="126" t="s">
        <v>8567</v>
      </c>
      <c r="G391" s="126"/>
      <c r="H391" s="126"/>
      <c r="I391" s="126"/>
      <c r="J391" s="126"/>
      <c r="K391" s="126"/>
    </row>
    <row r="392" spans="1:11" x14ac:dyDescent="0.25">
      <c r="A392" s="126" t="s">
        <v>9446</v>
      </c>
      <c r="B392" s="126" t="s">
        <v>7463</v>
      </c>
      <c r="C392" s="217" cm="1">
        <f t="array" ref="C392">IF(ROW() &lt; ROW(INDEX(persons[resource_ID],ROWS(persons[resource_ID]))), COUNTIF(INDEX(persons[resource_ID],1):persons[[#This Row],[resource_ID]],persons[[#This Row],[resource_ID]]), "")</f>
        <v>3</v>
      </c>
      <c r="D392" s="127" t="s">
        <v>8956</v>
      </c>
      <c r="E392" s="126" t="s">
        <v>8959</v>
      </c>
      <c r="F392" s="126" t="s">
        <v>8960</v>
      </c>
      <c r="G392" s="126"/>
      <c r="H392" s="126"/>
      <c r="I392" s="126"/>
      <c r="J392" s="126"/>
      <c r="K392" s="126"/>
    </row>
    <row r="393" spans="1:11" x14ac:dyDescent="0.25">
      <c r="A393" s="126" t="s">
        <v>9446</v>
      </c>
      <c r="B393" s="126" t="s">
        <v>7463</v>
      </c>
      <c r="C393" s="217" cm="1">
        <f t="array" ref="C393">IF(ROW() &lt; ROW(INDEX(persons[resource_ID],ROWS(persons[resource_ID]))), COUNTIF(INDEX(persons[resource_ID],1):persons[[#This Row],[resource_ID]],persons[[#This Row],[resource_ID]]), "")</f>
        <v>4</v>
      </c>
      <c r="D393" s="127" t="s">
        <v>8957</v>
      </c>
      <c r="E393" s="126" t="s">
        <v>8961</v>
      </c>
      <c r="F393" s="126" t="s">
        <v>8962</v>
      </c>
      <c r="G393" s="126"/>
      <c r="H393" s="126"/>
      <c r="I393" s="126"/>
      <c r="J393" s="126"/>
      <c r="K393" s="126"/>
    </row>
    <row r="394" spans="1:11" x14ac:dyDescent="0.25">
      <c r="A394" s="126" t="s">
        <v>9446</v>
      </c>
      <c r="B394" s="126" t="s">
        <v>7463</v>
      </c>
      <c r="C394" s="217" cm="1">
        <f t="array" ref="C394">IF(ROW() &lt; ROW(INDEX(persons[resource_ID],ROWS(persons[resource_ID]))), COUNTIF(INDEX(persons[resource_ID],1):persons[[#This Row],[resource_ID]],persons[[#This Row],[resource_ID]]), "")</f>
        <v>5</v>
      </c>
      <c r="D394" s="127" t="s">
        <v>8958</v>
      </c>
      <c r="E394" s="126" t="s">
        <v>8889</v>
      </c>
      <c r="F394" s="126" t="s">
        <v>8963</v>
      </c>
      <c r="G394" s="126" t="s">
        <v>8573</v>
      </c>
      <c r="H394" s="126"/>
      <c r="I394" s="126"/>
      <c r="J394" s="126"/>
      <c r="K394" s="126"/>
    </row>
    <row r="395" spans="1:11" x14ac:dyDescent="0.25">
      <c r="A395" s="126" t="s">
        <v>9447</v>
      </c>
      <c r="B395" s="126" t="s">
        <v>7463</v>
      </c>
      <c r="C395" s="217" cm="1">
        <f t="array" ref="C395">IF(ROW() &lt; ROW(INDEX(persons[resource_ID],ROWS(persons[resource_ID]))), COUNTIF(INDEX(persons[resource_ID],1):persons[[#This Row],[resource_ID]],persons[[#This Row],[resource_ID]]), "")</f>
        <v>1</v>
      </c>
      <c r="D395" s="127" t="s">
        <v>8954</v>
      </c>
      <c r="E395" s="126" t="s">
        <v>8936</v>
      </c>
      <c r="F395" s="126" t="s">
        <v>8937</v>
      </c>
      <c r="G395" s="126" t="s">
        <v>8938</v>
      </c>
      <c r="H395" s="166"/>
      <c r="I395" s="173" t="s">
        <v>8948</v>
      </c>
      <c r="J395" s="126"/>
      <c r="K395" s="126"/>
    </row>
    <row r="396" spans="1:11" x14ac:dyDescent="0.25">
      <c r="A396" s="126" t="s">
        <v>9447</v>
      </c>
      <c r="B396" s="126" t="s">
        <v>7463</v>
      </c>
      <c r="C396" s="217" cm="1">
        <f t="array" ref="C396">IF(ROW() &lt; ROW(INDEX(persons[resource_ID],ROWS(persons[resource_ID]))), COUNTIF(INDEX(persons[resource_ID],1):persons[[#This Row],[resource_ID]],persons[[#This Row],[resource_ID]]), "")</f>
        <v>2</v>
      </c>
      <c r="D396" s="127" t="s">
        <v>8955</v>
      </c>
      <c r="E396" s="126" t="s">
        <v>8566</v>
      </c>
      <c r="F396" s="126" t="s">
        <v>8567</v>
      </c>
      <c r="G396" s="126"/>
      <c r="H396" s="126"/>
      <c r="I396" s="126"/>
      <c r="J396" s="126"/>
      <c r="K396" s="126"/>
    </row>
    <row r="397" spans="1:11" x14ac:dyDescent="0.25">
      <c r="A397" s="126" t="s">
        <v>9447</v>
      </c>
      <c r="B397" s="126" t="s">
        <v>7463</v>
      </c>
      <c r="C397" s="217" cm="1">
        <f t="array" ref="C397">IF(ROW() &lt; ROW(INDEX(persons[resource_ID],ROWS(persons[resource_ID]))), COUNTIF(INDEX(persons[resource_ID],1):persons[[#This Row],[resource_ID]],persons[[#This Row],[resource_ID]]), "")</f>
        <v>3</v>
      </c>
      <c r="D397" s="127" t="s">
        <v>8956</v>
      </c>
      <c r="E397" s="126" t="s">
        <v>8959</v>
      </c>
      <c r="F397" s="126" t="s">
        <v>8960</v>
      </c>
      <c r="G397" s="126"/>
      <c r="H397" s="126"/>
      <c r="I397" s="126"/>
      <c r="J397" s="126"/>
      <c r="K397" s="126"/>
    </row>
    <row r="398" spans="1:11" x14ac:dyDescent="0.25">
      <c r="A398" s="126" t="s">
        <v>9447</v>
      </c>
      <c r="B398" s="126" t="s">
        <v>7463</v>
      </c>
      <c r="C398" s="217" cm="1">
        <f t="array" ref="C398">IF(ROW() &lt; ROW(INDEX(persons[resource_ID],ROWS(persons[resource_ID]))), COUNTIF(INDEX(persons[resource_ID],1):persons[[#This Row],[resource_ID]],persons[[#This Row],[resource_ID]]), "")</f>
        <v>4</v>
      </c>
      <c r="D398" s="127" t="s">
        <v>8957</v>
      </c>
      <c r="E398" s="126" t="s">
        <v>8961</v>
      </c>
      <c r="F398" s="126" t="s">
        <v>8962</v>
      </c>
      <c r="G398" s="126"/>
      <c r="H398" s="126"/>
      <c r="I398" s="126"/>
      <c r="J398" s="126"/>
      <c r="K398" s="126"/>
    </row>
    <row r="399" spans="1:11" x14ac:dyDescent="0.25">
      <c r="A399" s="126" t="s">
        <v>9447</v>
      </c>
      <c r="B399" s="126" t="s">
        <v>7463</v>
      </c>
      <c r="C399" s="217" cm="1">
        <f t="array" ref="C399">IF(ROW() &lt; ROW(INDEX(persons[resource_ID],ROWS(persons[resource_ID]))), COUNTIF(INDEX(persons[resource_ID],1):persons[[#This Row],[resource_ID]],persons[[#This Row],[resource_ID]]), "")</f>
        <v>5</v>
      </c>
      <c r="D399" s="127" t="s">
        <v>8958</v>
      </c>
      <c r="E399" s="126" t="s">
        <v>8889</v>
      </c>
      <c r="F399" s="126" t="s">
        <v>8963</v>
      </c>
      <c r="G399" s="126" t="s">
        <v>8573</v>
      </c>
      <c r="H399" s="126"/>
      <c r="I399" s="126"/>
      <c r="J399" s="126"/>
      <c r="K399" s="126"/>
    </row>
    <row r="400" spans="1:11" x14ac:dyDescent="0.25">
      <c r="A400" s="126" t="s">
        <v>9448</v>
      </c>
      <c r="B400" s="126" t="s">
        <v>7463</v>
      </c>
      <c r="C400" s="217" cm="1">
        <f t="array" ref="C400">IF(ROW() &lt; ROW(INDEX(persons[resource_ID],ROWS(persons[resource_ID]))), COUNTIF(INDEX(persons[resource_ID],1):persons[[#This Row],[resource_ID]],persons[[#This Row],[resource_ID]]), "")</f>
        <v>1</v>
      </c>
      <c r="D400" s="127" t="s">
        <v>8954</v>
      </c>
      <c r="E400" s="126" t="s">
        <v>8936</v>
      </c>
      <c r="F400" s="126" t="s">
        <v>8937</v>
      </c>
      <c r="G400" s="126" t="s">
        <v>8938</v>
      </c>
      <c r="H400" s="166"/>
      <c r="I400" s="173" t="s">
        <v>8948</v>
      </c>
      <c r="J400" s="126"/>
      <c r="K400" s="126"/>
    </row>
    <row r="401" spans="1:11" x14ac:dyDescent="0.25">
      <c r="A401" s="126" t="s">
        <v>9448</v>
      </c>
      <c r="B401" s="126" t="s">
        <v>7463</v>
      </c>
      <c r="C401" s="217" cm="1">
        <f t="array" ref="C401">IF(ROW() &lt; ROW(INDEX(persons[resource_ID],ROWS(persons[resource_ID]))), COUNTIF(INDEX(persons[resource_ID],1):persons[[#This Row],[resource_ID]],persons[[#This Row],[resource_ID]]), "")</f>
        <v>2</v>
      </c>
      <c r="D401" s="127" t="s">
        <v>8955</v>
      </c>
      <c r="E401" s="126" t="s">
        <v>8566</v>
      </c>
      <c r="F401" s="126" t="s">
        <v>8567</v>
      </c>
      <c r="G401" s="126"/>
      <c r="H401" s="126"/>
      <c r="I401" s="126"/>
      <c r="J401" s="126"/>
      <c r="K401" s="126"/>
    </row>
    <row r="402" spans="1:11" x14ac:dyDescent="0.25">
      <c r="A402" s="126" t="s">
        <v>9448</v>
      </c>
      <c r="B402" s="126" t="s">
        <v>7463</v>
      </c>
      <c r="C402" s="217" cm="1">
        <f t="array" ref="C402">IF(ROW() &lt; ROW(INDEX(persons[resource_ID],ROWS(persons[resource_ID]))), COUNTIF(INDEX(persons[resource_ID],1):persons[[#This Row],[resource_ID]],persons[[#This Row],[resource_ID]]), "")</f>
        <v>3</v>
      </c>
      <c r="D402" s="127" t="s">
        <v>8956</v>
      </c>
      <c r="E402" s="126" t="s">
        <v>8959</v>
      </c>
      <c r="F402" s="126" t="s">
        <v>8960</v>
      </c>
      <c r="G402" s="126"/>
      <c r="H402" s="126"/>
      <c r="I402" s="126"/>
      <c r="J402" s="126"/>
      <c r="K402" s="126"/>
    </row>
    <row r="403" spans="1:11" x14ac:dyDescent="0.25">
      <c r="A403" s="126" t="s">
        <v>9448</v>
      </c>
      <c r="B403" s="126" t="s">
        <v>7463</v>
      </c>
      <c r="C403" s="217" cm="1">
        <f t="array" ref="C403">IF(ROW() &lt; ROW(INDEX(persons[resource_ID],ROWS(persons[resource_ID]))), COUNTIF(INDEX(persons[resource_ID],1):persons[[#This Row],[resource_ID]],persons[[#This Row],[resource_ID]]), "")</f>
        <v>4</v>
      </c>
      <c r="D403" s="127" t="s">
        <v>8957</v>
      </c>
      <c r="E403" s="126" t="s">
        <v>8961</v>
      </c>
      <c r="F403" s="126" t="s">
        <v>8962</v>
      </c>
      <c r="G403" s="126"/>
      <c r="H403" s="126"/>
      <c r="I403" s="126"/>
      <c r="J403" s="126"/>
      <c r="K403" s="126"/>
    </row>
    <row r="404" spans="1:11" x14ac:dyDescent="0.25">
      <c r="A404" s="126" t="s">
        <v>9448</v>
      </c>
      <c r="B404" s="126" t="s">
        <v>7463</v>
      </c>
      <c r="C404" s="217" cm="1">
        <f t="array" ref="C404">IF(ROW() &lt; ROW(INDEX(persons[resource_ID],ROWS(persons[resource_ID]))), COUNTIF(INDEX(persons[resource_ID],1):persons[[#This Row],[resource_ID]],persons[[#This Row],[resource_ID]]), "")</f>
        <v>5</v>
      </c>
      <c r="D404" s="127" t="s">
        <v>8958</v>
      </c>
      <c r="E404" s="126" t="s">
        <v>8889</v>
      </c>
      <c r="F404" s="126" t="s">
        <v>8963</v>
      </c>
      <c r="G404" s="126" t="s">
        <v>8573</v>
      </c>
      <c r="H404" s="126"/>
      <c r="I404" s="126"/>
      <c r="J404" s="126"/>
      <c r="K404" s="126"/>
    </row>
    <row r="405" spans="1:11" x14ac:dyDescent="0.25">
      <c r="A405" s="126" t="s">
        <v>9449</v>
      </c>
      <c r="B405" s="126" t="s">
        <v>7463</v>
      </c>
      <c r="C405" s="217" cm="1">
        <f t="array" ref="C405">IF(ROW() &lt; ROW(INDEX(persons[resource_ID],ROWS(persons[resource_ID]))), COUNTIF(INDEX(persons[resource_ID],1):persons[[#This Row],[resource_ID]],persons[[#This Row],[resource_ID]]), "")</f>
        <v>1</v>
      </c>
      <c r="D405" s="127" t="s">
        <v>8954</v>
      </c>
      <c r="E405" s="126" t="s">
        <v>8936</v>
      </c>
      <c r="F405" s="126" t="s">
        <v>8937</v>
      </c>
      <c r="G405" s="126" t="s">
        <v>8938</v>
      </c>
      <c r="H405" s="166"/>
      <c r="I405" s="173" t="s">
        <v>8948</v>
      </c>
      <c r="J405" s="126"/>
      <c r="K405" s="126"/>
    </row>
    <row r="406" spans="1:11" x14ac:dyDescent="0.25">
      <c r="A406" s="126" t="s">
        <v>9449</v>
      </c>
      <c r="B406" s="126" t="s">
        <v>7463</v>
      </c>
      <c r="C406" s="217" cm="1">
        <f t="array" ref="C406">IF(ROW() &lt; ROW(INDEX(persons[resource_ID],ROWS(persons[resource_ID]))), COUNTIF(INDEX(persons[resource_ID],1):persons[[#This Row],[resource_ID]],persons[[#This Row],[resource_ID]]), "")</f>
        <v>2</v>
      </c>
      <c r="D406" s="127" t="s">
        <v>8955</v>
      </c>
      <c r="E406" s="126" t="s">
        <v>8566</v>
      </c>
      <c r="F406" s="126" t="s">
        <v>8567</v>
      </c>
      <c r="G406" s="126"/>
      <c r="H406" s="126"/>
      <c r="I406" s="126"/>
      <c r="J406" s="126"/>
      <c r="K406" s="126"/>
    </row>
    <row r="407" spans="1:11" x14ac:dyDescent="0.25">
      <c r="A407" s="126" t="s">
        <v>9449</v>
      </c>
      <c r="B407" s="126" t="s">
        <v>7463</v>
      </c>
      <c r="C407" s="217" cm="1">
        <f t="array" ref="C407">IF(ROW() &lt; ROW(INDEX(persons[resource_ID],ROWS(persons[resource_ID]))), COUNTIF(INDEX(persons[resource_ID],1):persons[[#This Row],[resource_ID]],persons[[#This Row],[resource_ID]]), "")</f>
        <v>3</v>
      </c>
      <c r="D407" s="127" t="s">
        <v>8956</v>
      </c>
      <c r="E407" s="126" t="s">
        <v>8959</v>
      </c>
      <c r="F407" s="126" t="s">
        <v>8960</v>
      </c>
      <c r="G407" s="126"/>
      <c r="H407" s="126"/>
      <c r="I407" s="126"/>
      <c r="J407" s="126"/>
      <c r="K407" s="126"/>
    </row>
    <row r="408" spans="1:11" x14ac:dyDescent="0.25">
      <c r="A408" s="126" t="s">
        <v>9449</v>
      </c>
      <c r="B408" s="126" t="s">
        <v>7463</v>
      </c>
      <c r="C408" s="217" cm="1">
        <f t="array" ref="C408">IF(ROW() &lt; ROW(INDEX(persons[resource_ID],ROWS(persons[resource_ID]))), COUNTIF(INDEX(persons[resource_ID],1):persons[[#This Row],[resource_ID]],persons[[#This Row],[resource_ID]]), "")</f>
        <v>4</v>
      </c>
      <c r="D408" s="127" t="s">
        <v>8957</v>
      </c>
      <c r="E408" s="126" t="s">
        <v>8961</v>
      </c>
      <c r="F408" s="126" t="s">
        <v>8962</v>
      </c>
      <c r="G408" s="126"/>
      <c r="H408" s="126"/>
      <c r="I408" s="126"/>
      <c r="J408" s="126"/>
      <c r="K408" s="126"/>
    </row>
    <row r="409" spans="1:11" x14ac:dyDescent="0.25">
      <c r="A409" s="126" t="s">
        <v>9449</v>
      </c>
      <c r="B409" s="126" t="s">
        <v>7463</v>
      </c>
      <c r="C409" s="217" cm="1">
        <f t="array" ref="C409">IF(ROW() &lt; ROW(INDEX(persons[resource_ID],ROWS(persons[resource_ID]))), COUNTIF(INDEX(persons[resource_ID],1):persons[[#This Row],[resource_ID]],persons[[#This Row],[resource_ID]]), "")</f>
        <v>5</v>
      </c>
      <c r="D409" s="127" t="s">
        <v>8958</v>
      </c>
      <c r="E409" s="126" t="s">
        <v>8889</v>
      </c>
      <c r="F409" s="126" t="s">
        <v>8963</v>
      </c>
      <c r="G409" s="126" t="s">
        <v>8573</v>
      </c>
      <c r="H409" s="126"/>
      <c r="I409" s="126"/>
      <c r="J409" s="126"/>
      <c r="K409" s="126"/>
    </row>
    <row r="410" spans="1:11" x14ac:dyDescent="0.25">
      <c r="A410" s="126" t="s">
        <v>9450</v>
      </c>
      <c r="B410" s="126" t="s">
        <v>7463</v>
      </c>
      <c r="C410" s="217" cm="1">
        <f t="array" ref="C410">IF(ROW() &lt; ROW(INDEX(persons[resource_ID],ROWS(persons[resource_ID]))), COUNTIF(INDEX(persons[resource_ID],1):persons[[#This Row],[resource_ID]],persons[[#This Row],[resource_ID]]), "")</f>
        <v>1</v>
      </c>
      <c r="D410" s="127" t="s">
        <v>8954</v>
      </c>
      <c r="E410" s="126" t="s">
        <v>8936</v>
      </c>
      <c r="F410" s="126" t="s">
        <v>8937</v>
      </c>
      <c r="G410" s="126" t="s">
        <v>8938</v>
      </c>
      <c r="H410" s="166"/>
      <c r="I410" s="173" t="s">
        <v>8948</v>
      </c>
      <c r="J410" s="126"/>
      <c r="K410" s="126"/>
    </row>
    <row r="411" spans="1:11" x14ac:dyDescent="0.25">
      <c r="A411" s="126" t="s">
        <v>9450</v>
      </c>
      <c r="B411" s="126" t="s">
        <v>7463</v>
      </c>
      <c r="C411" s="217" cm="1">
        <f t="array" ref="C411">IF(ROW() &lt; ROW(INDEX(persons[resource_ID],ROWS(persons[resource_ID]))), COUNTIF(INDEX(persons[resource_ID],1):persons[[#This Row],[resource_ID]],persons[[#This Row],[resource_ID]]), "")</f>
        <v>2</v>
      </c>
      <c r="D411" s="127" t="s">
        <v>8955</v>
      </c>
      <c r="E411" s="126" t="s">
        <v>8566</v>
      </c>
      <c r="F411" s="126" t="s">
        <v>8567</v>
      </c>
      <c r="G411" s="126"/>
      <c r="H411" s="126"/>
      <c r="I411" s="126"/>
      <c r="J411" s="126"/>
      <c r="K411" s="126"/>
    </row>
    <row r="412" spans="1:11" x14ac:dyDescent="0.25">
      <c r="A412" s="126" t="s">
        <v>9450</v>
      </c>
      <c r="B412" s="126" t="s">
        <v>7463</v>
      </c>
      <c r="C412" s="217" cm="1">
        <f t="array" ref="C412">IF(ROW() &lt; ROW(INDEX(persons[resource_ID],ROWS(persons[resource_ID]))), COUNTIF(INDEX(persons[resource_ID],1):persons[[#This Row],[resource_ID]],persons[[#This Row],[resource_ID]]), "")</f>
        <v>3</v>
      </c>
      <c r="D412" s="127" t="s">
        <v>8956</v>
      </c>
      <c r="E412" s="126" t="s">
        <v>8959</v>
      </c>
      <c r="F412" s="126" t="s">
        <v>8960</v>
      </c>
      <c r="G412" s="126"/>
      <c r="H412" s="126"/>
      <c r="I412" s="126"/>
      <c r="J412" s="126"/>
      <c r="K412" s="126"/>
    </row>
    <row r="413" spans="1:11" x14ac:dyDescent="0.25">
      <c r="A413" s="126" t="s">
        <v>9450</v>
      </c>
      <c r="B413" s="126" t="s">
        <v>7463</v>
      </c>
      <c r="C413" s="217" cm="1">
        <f t="array" ref="C413">IF(ROW() &lt; ROW(INDEX(persons[resource_ID],ROWS(persons[resource_ID]))), COUNTIF(INDEX(persons[resource_ID],1):persons[[#This Row],[resource_ID]],persons[[#This Row],[resource_ID]]), "")</f>
        <v>4</v>
      </c>
      <c r="D413" s="127" t="s">
        <v>8957</v>
      </c>
      <c r="E413" s="126" t="s">
        <v>8961</v>
      </c>
      <c r="F413" s="126" t="s">
        <v>8962</v>
      </c>
      <c r="G413" s="126"/>
      <c r="H413" s="126"/>
      <c r="I413" s="126"/>
      <c r="J413" s="126"/>
      <c r="K413" s="126"/>
    </row>
    <row r="414" spans="1:11" x14ac:dyDescent="0.25">
      <c r="A414" s="126" t="s">
        <v>9450</v>
      </c>
      <c r="B414" s="126" t="s">
        <v>7463</v>
      </c>
      <c r="C414" s="217" cm="1">
        <f t="array" ref="C414">IF(ROW() &lt; ROW(INDEX(persons[resource_ID],ROWS(persons[resource_ID]))), COUNTIF(INDEX(persons[resource_ID],1):persons[[#This Row],[resource_ID]],persons[[#This Row],[resource_ID]]), "")</f>
        <v>5</v>
      </c>
      <c r="D414" s="127" t="s">
        <v>8958</v>
      </c>
      <c r="E414" s="126" t="s">
        <v>8889</v>
      </c>
      <c r="F414" s="126" t="s">
        <v>8963</v>
      </c>
      <c r="G414" s="126" t="s">
        <v>8573</v>
      </c>
      <c r="H414" s="126"/>
      <c r="I414" s="126"/>
      <c r="J414" s="126"/>
      <c r="K414" s="126"/>
    </row>
    <row r="415" spans="1:11" x14ac:dyDescent="0.25">
      <c r="A415" s="126" t="s">
        <v>9451</v>
      </c>
      <c r="B415" s="126" t="s">
        <v>7463</v>
      </c>
      <c r="C415" s="217" cm="1">
        <f t="array" ref="C415">IF(ROW() &lt; ROW(INDEX(persons[resource_ID],ROWS(persons[resource_ID]))), COUNTIF(INDEX(persons[resource_ID],1):persons[[#This Row],[resource_ID]],persons[[#This Row],[resource_ID]]), "")</f>
        <v>1</v>
      </c>
      <c r="D415" s="127" t="s">
        <v>8954</v>
      </c>
      <c r="E415" s="126" t="s">
        <v>8936</v>
      </c>
      <c r="F415" s="126" t="s">
        <v>8937</v>
      </c>
      <c r="G415" s="126" t="s">
        <v>8938</v>
      </c>
      <c r="H415" s="166"/>
      <c r="I415" s="173" t="s">
        <v>8948</v>
      </c>
      <c r="J415" s="126"/>
      <c r="K415" s="126"/>
    </row>
    <row r="416" spans="1:11" x14ac:dyDescent="0.25">
      <c r="A416" s="126" t="s">
        <v>9451</v>
      </c>
      <c r="B416" s="126" t="s">
        <v>7463</v>
      </c>
      <c r="C416" s="217" cm="1">
        <f t="array" ref="C416">IF(ROW() &lt; ROW(INDEX(persons[resource_ID],ROWS(persons[resource_ID]))), COUNTIF(INDEX(persons[resource_ID],1):persons[[#This Row],[resource_ID]],persons[[#This Row],[resource_ID]]), "")</f>
        <v>2</v>
      </c>
      <c r="D416" s="127" t="s">
        <v>8955</v>
      </c>
      <c r="E416" s="126" t="s">
        <v>8566</v>
      </c>
      <c r="F416" s="126" t="s">
        <v>8567</v>
      </c>
      <c r="G416" s="126"/>
      <c r="H416" s="126"/>
      <c r="I416" s="126"/>
      <c r="J416" s="126"/>
      <c r="K416" s="126"/>
    </row>
    <row r="417" spans="1:11" x14ac:dyDescent="0.25">
      <c r="A417" s="126" t="s">
        <v>9451</v>
      </c>
      <c r="B417" s="126" t="s">
        <v>7463</v>
      </c>
      <c r="C417" s="217" cm="1">
        <f t="array" ref="C417">IF(ROW() &lt; ROW(INDEX(persons[resource_ID],ROWS(persons[resource_ID]))), COUNTIF(INDEX(persons[resource_ID],1):persons[[#This Row],[resource_ID]],persons[[#This Row],[resource_ID]]), "")</f>
        <v>3</v>
      </c>
      <c r="D417" s="127" t="s">
        <v>8956</v>
      </c>
      <c r="E417" s="126" t="s">
        <v>8959</v>
      </c>
      <c r="F417" s="126" t="s">
        <v>8960</v>
      </c>
      <c r="G417" s="126"/>
      <c r="H417" s="126"/>
      <c r="I417" s="126"/>
      <c r="J417" s="126"/>
      <c r="K417" s="126"/>
    </row>
    <row r="418" spans="1:11" x14ac:dyDescent="0.25">
      <c r="A418" s="126" t="s">
        <v>9451</v>
      </c>
      <c r="B418" s="126" t="s">
        <v>7463</v>
      </c>
      <c r="C418" s="217" cm="1">
        <f t="array" ref="C418">IF(ROW() &lt; ROW(INDEX(persons[resource_ID],ROWS(persons[resource_ID]))), COUNTIF(INDEX(persons[resource_ID],1):persons[[#This Row],[resource_ID]],persons[[#This Row],[resource_ID]]), "")</f>
        <v>4</v>
      </c>
      <c r="D418" s="127" t="s">
        <v>8957</v>
      </c>
      <c r="E418" s="126" t="s">
        <v>8961</v>
      </c>
      <c r="F418" s="126" t="s">
        <v>8962</v>
      </c>
      <c r="G418" s="126"/>
      <c r="H418" s="126"/>
      <c r="I418" s="126"/>
      <c r="J418" s="126"/>
      <c r="K418" s="126"/>
    </row>
    <row r="419" spans="1:11" x14ac:dyDescent="0.25">
      <c r="A419" s="126" t="s">
        <v>9451</v>
      </c>
      <c r="B419" s="126" t="s">
        <v>7463</v>
      </c>
      <c r="C419" s="217" cm="1">
        <f t="array" ref="C419">IF(ROW() &lt; ROW(INDEX(persons[resource_ID],ROWS(persons[resource_ID]))), COUNTIF(INDEX(persons[resource_ID],1):persons[[#This Row],[resource_ID]],persons[[#This Row],[resource_ID]]), "")</f>
        <v>5</v>
      </c>
      <c r="D419" s="127" t="s">
        <v>8958</v>
      </c>
      <c r="E419" s="126" t="s">
        <v>8889</v>
      </c>
      <c r="F419" s="126" t="s">
        <v>8963</v>
      </c>
      <c r="G419" s="126" t="s">
        <v>8573</v>
      </c>
      <c r="H419" s="126"/>
      <c r="I419" s="126"/>
      <c r="J419" s="126"/>
      <c r="K419" s="126"/>
    </row>
    <row r="420" spans="1:11" x14ac:dyDescent="0.25">
      <c r="A420" s="126" t="s">
        <v>9452</v>
      </c>
      <c r="B420" s="126" t="s">
        <v>7463</v>
      </c>
      <c r="C420" s="217" cm="1">
        <f t="array" ref="C420">IF(ROW() &lt; ROW(INDEX(persons[resource_ID],ROWS(persons[resource_ID]))), COUNTIF(INDEX(persons[resource_ID],1):persons[[#This Row],[resource_ID]],persons[[#This Row],[resource_ID]]), "")</f>
        <v>1</v>
      </c>
      <c r="D420" s="127" t="s">
        <v>8954</v>
      </c>
      <c r="E420" s="126" t="s">
        <v>8936</v>
      </c>
      <c r="F420" s="126" t="s">
        <v>8937</v>
      </c>
      <c r="G420" s="126" t="s">
        <v>8938</v>
      </c>
      <c r="H420" s="166"/>
      <c r="I420" s="173" t="s">
        <v>8948</v>
      </c>
      <c r="J420" s="126"/>
      <c r="K420" s="126"/>
    </row>
    <row r="421" spans="1:11" x14ac:dyDescent="0.25">
      <c r="A421" s="126" t="s">
        <v>9452</v>
      </c>
      <c r="B421" s="126" t="s">
        <v>7463</v>
      </c>
      <c r="C421" s="217" cm="1">
        <f t="array" ref="C421">IF(ROW() &lt; ROW(INDEX(persons[resource_ID],ROWS(persons[resource_ID]))), COUNTIF(INDEX(persons[resource_ID],1):persons[[#This Row],[resource_ID]],persons[[#This Row],[resource_ID]]), "")</f>
        <v>2</v>
      </c>
      <c r="D421" s="127" t="s">
        <v>8955</v>
      </c>
      <c r="E421" s="126" t="s">
        <v>8566</v>
      </c>
      <c r="F421" s="126" t="s">
        <v>8567</v>
      </c>
      <c r="G421" s="126"/>
      <c r="H421" s="126"/>
      <c r="I421" s="126"/>
      <c r="J421" s="126"/>
      <c r="K421" s="126"/>
    </row>
    <row r="422" spans="1:11" x14ac:dyDescent="0.25">
      <c r="A422" s="126" t="s">
        <v>9452</v>
      </c>
      <c r="B422" s="126" t="s">
        <v>7463</v>
      </c>
      <c r="C422" s="217" cm="1">
        <f t="array" ref="C422">IF(ROW() &lt; ROW(INDEX(persons[resource_ID],ROWS(persons[resource_ID]))), COUNTIF(INDEX(persons[resource_ID],1):persons[[#This Row],[resource_ID]],persons[[#This Row],[resource_ID]]), "")</f>
        <v>3</v>
      </c>
      <c r="D422" s="127" t="s">
        <v>8956</v>
      </c>
      <c r="E422" s="126" t="s">
        <v>8959</v>
      </c>
      <c r="F422" s="126" t="s">
        <v>8960</v>
      </c>
      <c r="G422" s="126"/>
      <c r="H422" s="126"/>
      <c r="I422" s="126"/>
      <c r="J422" s="126"/>
      <c r="K422" s="126"/>
    </row>
    <row r="423" spans="1:11" x14ac:dyDescent="0.25">
      <c r="A423" s="126" t="s">
        <v>9452</v>
      </c>
      <c r="B423" s="126" t="s">
        <v>7463</v>
      </c>
      <c r="C423" s="217" cm="1">
        <f t="array" ref="C423">IF(ROW() &lt; ROW(INDEX(persons[resource_ID],ROWS(persons[resource_ID]))), COUNTIF(INDEX(persons[resource_ID],1):persons[[#This Row],[resource_ID]],persons[[#This Row],[resource_ID]]), "")</f>
        <v>4</v>
      </c>
      <c r="D423" s="127" t="s">
        <v>8957</v>
      </c>
      <c r="E423" s="126" t="s">
        <v>8961</v>
      </c>
      <c r="F423" s="126" t="s">
        <v>8962</v>
      </c>
      <c r="G423" s="126"/>
      <c r="H423" s="126"/>
      <c r="I423" s="126"/>
      <c r="J423" s="126"/>
      <c r="K423" s="126"/>
    </row>
    <row r="424" spans="1:11" x14ac:dyDescent="0.25">
      <c r="A424" s="126" t="s">
        <v>9452</v>
      </c>
      <c r="B424" s="126" t="s">
        <v>7463</v>
      </c>
      <c r="C424" s="217" cm="1">
        <f t="array" ref="C424">IF(ROW() &lt; ROW(INDEX(persons[resource_ID],ROWS(persons[resource_ID]))), COUNTIF(INDEX(persons[resource_ID],1):persons[[#This Row],[resource_ID]],persons[[#This Row],[resource_ID]]), "")</f>
        <v>5</v>
      </c>
      <c r="D424" s="127" t="s">
        <v>8958</v>
      </c>
      <c r="E424" s="126" t="s">
        <v>8889</v>
      </c>
      <c r="F424" s="126" t="s">
        <v>8963</v>
      </c>
      <c r="G424" s="126" t="s">
        <v>8573</v>
      </c>
      <c r="H424" s="126"/>
      <c r="I424" s="126"/>
      <c r="J424" s="126"/>
      <c r="K424" s="126"/>
    </row>
    <row r="425" spans="1:11" x14ac:dyDescent="0.25">
      <c r="A425" s="126" t="s">
        <v>9458</v>
      </c>
      <c r="B425" s="126" t="s">
        <v>7463</v>
      </c>
      <c r="C425" s="217" cm="1">
        <f t="array" ref="C425">IF(ROW() &lt; ROW(INDEX(persons[resource_ID],ROWS(persons[resource_ID]))), COUNTIF(INDEX(persons[resource_ID],1):persons[[#This Row],[resource_ID]],persons[[#This Row],[resource_ID]]), "")</f>
        <v>1</v>
      </c>
      <c r="D425" s="127" t="s">
        <v>9005</v>
      </c>
      <c r="E425" s="126" t="s">
        <v>9006</v>
      </c>
      <c r="F425" s="126" t="s">
        <v>9007</v>
      </c>
      <c r="G425" s="126"/>
      <c r="H425" s="126"/>
      <c r="I425" s="126"/>
      <c r="J425" s="126"/>
      <c r="K425" s="126"/>
    </row>
    <row r="426" spans="1:11" x14ac:dyDescent="0.25">
      <c r="A426" s="126" t="s">
        <v>9458</v>
      </c>
      <c r="B426" s="126" t="s">
        <v>7463</v>
      </c>
      <c r="C426" s="217" cm="1">
        <f t="array" ref="C426">IF(ROW() &lt; ROW(INDEX(persons[resource_ID],ROWS(persons[resource_ID]))), COUNTIF(INDEX(persons[resource_ID],1):persons[[#This Row],[resource_ID]],persons[[#This Row],[resource_ID]]), "")</f>
        <v>2</v>
      </c>
      <c r="D426" s="128" t="s">
        <v>9008</v>
      </c>
      <c r="E426" s="126" t="s">
        <v>9010</v>
      </c>
      <c r="F426" s="126" t="s">
        <v>3646</v>
      </c>
      <c r="G426" s="126"/>
      <c r="H426" s="126"/>
      <c r="I426" s="126"/>
      <c r="J426" s="126"/>
      <c r="K426" s="126"/>
    </row>
    <row r="427" spans="1:11" x14ac:dyDescent="0.25">
      <c r="A427" s="126" t="s">
        <v>9458</v>
      </c>
      <c r="B427" s="126" t="s">
        <v>7463</v>
      </c>
      <c r="C427" s="217" cm="1">
        <f t="array" ref="C427">IF(ROW() &lt; ROW(INDEX(persons[resource_ID],ROWS(persons[resource_ID]))), COUNTIF(INDEX(persons[resource_ID],1):persons[[#This Row],[resource_ID]],persons[[#This Row],[resource_ID]]), "")</f>
        <v>3</v>
      </c>
      <c r="D427" s="127" t="s">
        <v>9009</v>
      </c>
      <c r="E427" s="126" t="s">
        <v>9011</v>
      </c>
      <c r="F427" s="126" t="s">
        <v>9012</v>
      </c>
      <c r="G427" s="126"/>
      <c r="H427" s="126"/>
      <c r="I427" s="126"/>
      <c r="J427" s="126"/>
      <c r="K427" s="126"/>
    </row>
    <row r="428" spans="1:11" x14ac:dyDescent="0.25">
      <c r="A428" s="126" t="s">
        <v>9458</v>
      </c>
      <c r="B428" s="126" t="s">
        <v>7463</v>
      </c>
      <c r="C428" s="217" cm="1">
        <f t="array" ref="C428">IF(ROW() &lt; ROW(INDEX(persons[resource_ID],ROWS(persons[resource_ID]))), COUNTIF(INDEX(persons[resource_ID],1):persons[[#This Row],[resource_ID]],persons[[#This Row],[resource_ID]]), "")</f>
        <v>4</v>
      </c>
      <c r="D428" s="128" t="s">
        <v>9013</v>
      </c>
      <c r="E428" s="126" t="s">
        <v>9015</v>
      </c>
      <c r="F428" s="126" t="s">
        <v>9016</v>
      </c>
      <c r="G428" s="126"/>
      <c r="H428" s="126"/>
      <c r="I428" s="126"/>
      <c r="J428" s="126"/>
      <c r="K428" s="126"/>
    </row>
    <row r="429" spans="1:11" x14ac:dyDescent="0.25">
      <c r="A429" s="126" t="s">
        <v>9458</v>
      </c>
      <c r="B429" s="126" t="s">
        <v>7463</v>
      </c>
      <c r="C429" s="217" cm="1">
        <f t="array" ref="C429">IF(ROW() &lt; ROW(INDEX(persons[resource_ID],ROWS(persons[resource_ID]))), COUNTIF(INDEX(persons[resource_ID],1):persons[[#This Row],[resource_ID]],persons[[#This Row],[resource_ID]]), "")</f>
        <v>5</v>
      </c>
      <c r="D429" s="127" t="s">
        <v>9014</v>
      </c>
      <c r="E429" s="126" t="s">
        <v>9015</v>
      </c>
      <c r="F429" s="126" t="s">
        <v>9016</v>
      </c>
      <c r="G429" s="126"/>
      <c r="H429" s="126"/>
      <c r="I429" s="126"/>
      <c r="J429" s="126"/>
      <c r="K429" s="126"/>
    </row>
    <row r="430" spans="1:11" x14ac:dyDescent="0.25">
      <c r="A430" s="126" t="s">
        <v>9458</v>
      </c>
      <c r="B430" s="126" t="s">
        <v>7463</v>
      </c>
      <c r="C430" s="217" cm="1">
        <f t="array" ref="C430">IF(ROW() &lt; ROW(INDEX(persons[resource_ID],ROWS(persons[resource_ID]))), COUNTIF(INDEX(persons[resource_ID],1):persons[[#This Row],[resource_ID]],persons[[#This Row],[resource_ID]]), "")</f>
        <v>6</v>
      </c>
      <c r="D430" s="128" t="s">
        <v>9014</v>
      </c>
      <c r="E430" s="126" t="s">
        <v>9018</v>
      </c>
      <c r="F430" s="126" t="s">
        <v>9019</v>
      </c>
      <c r="G430" s="126"/>
      <c r="H430" s="126"/>
      <c r="I430" s="126"/>
      <c r="J430" s="126"/>
      <c r="K430" s="126"/>
    </row>
    <row r="431" spans="1:11" x14ac:dyDescent="0.25">
      <c r="A431" s="126" t="s">
        <v>9458</v>
      </c>
      <c r="B431" s="126" t="s">
        <v>7463</v>
      </c>
      <c r="C431" s="217" cm="1">
        <f t="array" ref="C431">IF(ROW() &lt; ROW(INDEX(persons[resource_ID],ROWS(persons[resource_ID]))), COUNTIF(INDEX(persons[resource_ID],1):persons[[#This Row],[resource_ID]],persons[[#This Row],[resource_ID]]), "")</f>
        <v>7</v>
      </c>
      <c r="D431" s="127" t="s">
        <v>9017</v>
      </c>
      <c r="E431" s="126" t="s">
        <v>9018</v>
      </c>
      <c r="F431" s="126" t="s">
        <v>9019</v>
      </c>
      <c r="G431" s="126"/>
      <c r="H431" s="126"/>
      <c r="I431" s="126"/>
      <c r="J431" s="126"/>
      <c r="K431" s="126"/>
    </row>
    <row r="432" spans="1:11" x14ac:dyDescent="0.25">
      <c r="A432" s="126" t="s">
        <v>9458</v>
      </c>
      <c r="B432" s="126" t="s">
        <v>7463</v>
      </c>
      <c r="C432" s="217" cm="1">
        <f t="array" ref="C432">IF(ROW() &lt; ROW(INDEX(persons[resource_ID],ROWS(persons[resource_ID]))), COUNTIF(INDEX(persons[resource_ID],1):persons[[#This Row],[resource_ID]],persons[[#This Row],[resource_ID]]), "")</f>
        <v>8</v>
      </c>
      <c r="D432" s="128" t="s">
        <v>9008</v>
      </c>
      <c r="E432" s="126" t="s">
        <v>9020</v>
      </c>
      <c r="F432" s="126" t="s">
        <v>9021</v>
      </c>
      <c r="G432" s="126"/>
      <c r="H432" s="126"/>
      <c r="I432" s="126"/>
      <c r="J432" s="126"/>
      <c r="K432" s="126"/>
    </row>
    <row r="433" spans="1:11" x14ac:dyDescent="0.25">
      <c r="A433" s="126" t="s">
        <v>9458</v>
      </c>
      <c r="B433" s="126" t="s">
        <v>7463</v>
      </c>
      <c r="C433" s="217" cm="1">
        <f t="array" ref="C433">IF(ROW() &lt; ROW(INDEX(persons[resource_ID],ROWS(persons[resource_ID]))), COUNTIF(INDEX(persons[resource_ID],1):persons[[#This Row],[resource_ID]],persons[[#This Row],[resource_ID]]), "")</f>
        <v>9</v>
      </c>
      <c r="D433" s="127" t="s">
        <v>9022</v>
      </c>
      <c r="E433" s="126" t="s">
        <v>9026</v>
      </c>
      <c r="F433" s="126" t="s">
        <v>9027</v>
      </c>
      <c r="G433" s="126"/>
      <c r="H433" s="126"/>
      <c r="I433" s="126"/>
      <c r="J433" s="126"/>
      <c r="K433" s="126"/>
    </row>
    <row r="434" spans="1:11" x14ac:dyDescent="0.25">
      <c r="A434" s="126" t="s">
        <v>9458</v>
      </c>
      <c r="B434" s="126" t="s">
        <v>7463</v>
      </c>
      <c r="C434" s="217" cm="1">
        <f t="array" ref="C434">IF(ROW() &lt; ROW(INDEX(persons[resource_ID],ROWS(persons[resource_ID]))), COUNTIF(INDEX(persons[resource_ID],1):persons[[#This Row],[resource_ID]],persons[[#This Row],[resource_ID]]), "")</f>
        <v>10</v>
      </c>
      <c r="D434" s="128" t="s">
        <v>9023</v>
      </c>
      <c r="E434" s="126" t="s">
        <v>9028</v>
      </c>
      <c r="F434" s="126" t="s">
        <v>9030</v>
      </c>
      <c r="G434" s="126" t="s">
        <v>9029</v>
      </c>
      <c r="H434" s="126"/>
      <c r="I434" s="126"/>
      <c r="J434" s="126"/>
      <c r="K434" s="126"/>
    </row>
    <row r="435" spans="1:11" x14ac:dyDescent="0.25">
      <c r="A435" s="126" t="s">
        <v>9458</v>
      </c>
      <c r="B435" s="126" t="s">
        <v>7463</v>
      </c>
      <c r="C435" s="217" cm="1">
        <f t="array" ref="C435">IF(ROW() &lt; ROW(INDEX(persons[resource_ID],ROWS(persons[resource_ID]))), COUNTIF(INDEX(persons[resource_ID],1):persons[[#This Row],[resource_ID]],persons[[#This Row],[resource_ID]]), "")</f>
        <v>11</v>
      </c>
      <c r="D435" s="127" t="s">
        <v>9024</v>
      </c>
      <c r="E435" s="126" t="s">
        <v>9028</v>
      </c>
      <c r="F435" s="126" t="s">
        <v>9030</v>
      </c>
      <c r="G435" s="126" t="s">
        <v>9029</v>
      </c>
      <c r="H435" s="126"/>
      <c r="I435" s="126"/>
      <c r="J435" s="126"/>
      <c r="K435" s="126"/>
    </row>
    <row r="436" spans="1:11" x14ac:dyDescent="0.25">
      <c r="A436" s="126" t="s">
        <v>9458</v>
      </c>
      <c r="B436" s="126" t="s">
        <v>7463</v>
      </c>
      <c r="C436" s="217" cm="1">
        <f t="array" ref="C436">IF(ROW() &lt; ROW(INDEX(persons[resource_ID],ROWS(persons[resource_ID]))), COUNTIF(INDEX(persons[resource_ID],1):persons[[#This Row],[resource_ID]],persons[[#This Row],[resource_ID]]), "")</f>
        <v>12</v>
      </c>
      <c r="D436" s="128" t="s">
        <v>9025</v>
      </c>
      <c r="E436" s="126" t="s">
        <v>9028</v>
      </c>
      <c r="F436" s="126" t="s">
        <v>9030</v>
      </c>
      <c r="G436" s="126" t="s">
        <v>9029</v>
      </c>
      <c r="H436" s="126"/>
      <c r="I436" s="126"/>
      <c r="J436" s="126"/>
      <c r="K436" s="126"/>
    </row>
    <row r="437" spans="1:11" x14ac:dyDescent="0.25">
      <c r="A437" s="126" t="s">
        <v>9458</v>
      </c>
      <c r="B437" s="126" t="s">
        <v>7463</v>
      </c>
      <c r="C437" s="217" cm="1">
        <f t="array" ref="C437">IF(ROW() &lt; ROW(INDEX(persons[resource_ID],ROWS(persons[resource_ID]))), COUNTIF(INDEX(persons[resource_ID],1):persons[[#This Row],[resource_ID]],persons[[#This Row],[resource_ID]]), "")</f>
        <v>13</v>
      </c>
      <c r="D437" s="127" t="s">
        <v>9034</v>
      </c>
      <c r="E437" s="126" t="s">
        <v>9031</v>
      </c>
      <c r="F437" s="126" t="s">
        <v>9033</v>
      </c>
      <c r="G437" s="126" t="s">
        <v>9032</v>
      </c>
      <c r="H437" s="126"/>
      <c r="I437" s="126"/>
      <c r="J437" s="126"/>
      <c r="K437" s="126"/>
    </row>
    <row r="438" spans="1:11" x14ac:dyDescent="0.25">
      <c r="A438" s="126" t="s">
        <v>9458</v>
      </c>
      <c r="B438" s="126" t="s">
        <v>7463</v>
      </c>
      <c r="C438" s="217" cm="1">
        <f t="array" ref="C438">IF(ROW() &lt; ROW(INDEX(persons[resource_ID],ROWS(persons[resource_ID]))), COUNTIF(INDEX(persons[resource_ID],1):persons[[#This Row],[resource_ID]],persons[[#This Row],[resource_ID]]), "")</f>
        <v>14</v>
      </c>
      <c r="D438" s="128" t="s">
        <v>9013</v>
      </c>
      <c r="E438" s="126" t="s">
        <v>9035</v>
      </c>
      <c r="F438" s="126" t="s">
        <v>9036</v>
      </c>
      <c r="G438" s="126"/>
      <c r="H438" s="126"/>
      <c r="I438" s="126"/>
      <c r="J438" s="126"/>
      <c r="K438" s="126"/>
    </row>
    <row r="439" spans="1:11" x14ac:dyDescent="0.25">
      <c r="A439" s="126" t="s">
        <v>9458</v>
      </c>
      <c r="B439" s="126" t="s">
        <v>7463</v>
      </c>
      <c r="C439" s="217" cm="1">
        <f t="array" ref="C439">IF(ROW() &lt; ROW(INDEX(persons[resource_ID],ROWS(persons[resource_ID]))), COUNTIF(INDEX(persons[resource_ID],1):persons[[#This Row],[resource_ID]],persons[[#This Row],[resource_ID]]), "")</f>
        <v>15</v>
      </c>
      <c r="D439" s="127" t="s">
        <v>9014</v>
      </c>
      <c r="E439" s="126" t="s">
        <v>9035</v>
      </c>
      <c r="F439" s="126" t="s">
        <v>9036</v>
      </c>
      <c r="G439" s="126"/>
      <c r="H439" s="126"/>
      <c r="I439" s="126"/>
      <c r="J439" s="126"/>
      <c r="K439" s="126"/>
    </row>
    <row r="440" spans="1:11" x14ac:dyDescent="0.25">
      <c r="A440" s="126" t="s">
        <v>9458</v>
      </c>
      <c r="B440" s="126" t="s">
        <v>7463</v>
      </c>
      <c r="C440" s="217" cm="1">
        <f t="array" ref="C440">IF(ROW() &lt; ROW(INDEX(persons[resource_ID],ROWS(persons[resource_ID]))), COUNTIF(INDEX(persons[resource_ID],1):persons[[#This Row],[resource_ID]],persons[[#This Row],[resource_ID]]), "")</f>
        <v>16</v>
      </c>
      <c r="D440" s="128" t="s">
        <v>9039</v>
      </c>
      <c r="E440" s="126" t="s">
        <v>9037</v>
      </c>
      <c r="F440" s="126" t="s">
        <v>9038</v>
      </c>
      <c r="G440" s="126"/>
      <c r="H440" s="126"/>
      <c r="I440" s="126"/>
      <c r="J440" s="126"/>
      <c r="K440" s="126"/>
    </row>
    <row r="441" spans="1:11" x14ac:dyDescent="0.25">
      <c r="A441" s="126" t="s">
        <v>9458</v>
      </c>
      <c r="B441" s="126" t="s">
        <v>7463</v>
      </c>
      <c r="C441" s="217" cm="1">
        <f t="array" ref="C441">IF(ROW() &lt; ROW(INDEX(persons[resource_ID],ROWS(persons[resource_ID]))), COUNTIF(INDEX(persons[resource_ID],1):persons[[#This Row],[resource_ID]],persons[[#This Row],[resource_ID]]), "")</f>
        <v>17</v>
      </c>
      <c r="D441" s="127" t="s">
        <v>9040</v>
      </c>
      <c r="E441" s="126" t="s">
        <v>9037</v>
      </c>
      <c r="F441" s="126" t="s">
        <v>9038</v>
      </c>
      <c r="G441" s="126"/>
      <c r="H441" s="126"/>
      <c r="I441" s="126"/>
      <c r="J441" s="126"/>
      <c r="K441" s="126"/>
    </row>
    <row r="442" spans="1:11" x14ac:dyDescent="0.25">
      <c r="A442" s="126" t="s">
        <v>9458</v>
      </c>
      <c r="B442" s="126" t="s">
        <v>7463</v>
      </c>
      <c r="C442" s="217" cm="1">
        <f t="array" ref="C442">IF(ROW() &lt; ROW(INDEX(persons[resource_ID],ROWS(persons[resource_ID]))), COUNTIF(INDEX(persons[resource_ID],1):persons[[#This Row],[resource_ID]],persons[[#This Row],[resource_ID]]), "")</f>
        <v>18</v>
      </c>
      <c r="D442" s="128" t="s">
        <v>9045</v>
      </c>
      <c r="E442" s="126" t="s">
        <v>9042</v>
      </c>
      <c r="F442" s="126" t="s">
        <v>9044</v>
      </c>
      <c r="G442" s="126" t="s">
        <v>9043</v>
      </c>
      <c r="H442" s="126"/>
      <c r="I442" s="126"/>
      <c r="J442" s="126"/>
      <c r="K442" s="126"/>
    </row>
    <row r="443" spans="1:11" x14ac:dyDescent="0.25">
      <c r="A443" s="126" t="s">
        <v>9458</v>
      </c>
      <c r="B443" s="126" t="s">
        <v>7463</v>
      </c>
      <c r="C443" s="217" cm="1">
        <f t="array" ref="C443">IF(ROW() &lt; ROW(INDEX(persons[resource_ID],ROWS(persons[resource_ID]))), COUNTIF(INDEX(persons[resource_ID],1):persons[[#This Row],[resource_ID]],persons[[#This Row],[resource_ID]]), "")</f>
        <v>19</v>
      </c>
      <c r="D443" s="127" t="s">
        <v>9046</v>
      </c>
      <c r="E443" s="126" t="s">
        <v>9041</v>
      </c>
      <c r="F443" s="126" t="s">
        <v>8568</v>
      </c>
      <c r="G443" s="126"/>
      <c r="H443" s="126"/>
      <c r="I443" s="126"/>
      <c r="J443" s="126"/>
      <c r="K443" s="126"/>
    </row>
    <row r="444" spans="1:11" x14ac:dyDescent="0.25">
      <c r="A444" s="126" t="s">
        <v>9458</v>
      </c>
      <c r="B444" s="126" t="s">
        <v>7463</v>
      </c>
      <c r="C444" s="217" cm="1">
        <f t="array" ref="C444">IF(ROW() &lt; ROW(INDEX(persons[resource_ID],ROWS(persons[resource_ID]))), COUNTIF(INDEX(persons[resource_ID],1):persons[[#This Row],[resource_ID]],persons[[#This Row],[resource_ID]]), "")</f>
        <v>20</v>
      </c>
      <c r="D444" s="128" t="s">
        <v>9047</v>
      </c>
      <c r="E444" s="126" t="s">
        <v>9041</v>
      </c>
      <c r="F444" s="126" t="s">
        <v>8568</v>
      </c>
      <c r="G444" s="126"/>
      <c r="H444" s="126"/>
      <c r="I444" s="126"/>
      <c r="J444" s="126"/>
      <c r="K444" s="126"/>
    </row>
    <row r="445" spans="1:11" x14ac:dyDescent="0.25">
      <c r="A445" s="126" t="s">
        <v>9458</v>
      </c>
      <c r="B445" s="126" t="s">
        <v>7463</v>
      </c>
      <c r="C445" s="217" cm="1">
        <f t="array" ref="C445">IF(ROW() &lt; ROW(INDEX(persons[resource_ID],ROWS(persons[resource_ID]))), COUNTIF(INDEX(persons[resource_ID],1):persons[[#This Row],[resource_ID]],persons[[#This Row],[resource_ID]]), "")</f>
        <v>21</v>
      </c>
      <c r="D445" s="127" t="s">
        <v>9051</v>
      </c>
      <c r="E445" s="126" t="s">
        <v>9048</v>
      </c>
      <c r="F445" s="126" t="s">
        <v>9050</v>
      </c>
      <c r="G445" s="126" t="s">
        <v>9049</v>
      </c>
      <c r="H445" s="126"/>
      <c r="I445" s="126"/>
      <c r="J445" s="126"/>
      <c r="K445" s="126"/>
    </row>
    <row r="446" spans="1:11" x14ac:dyDescent="0.25">
      <c r="A446" s="126" t="s">
        <v>9458</v>
      </c>
      <c r="B446" s="126" t="s">
        <v>7463</v>
      </c>
      <c r="C446" s="217" cm="1">
        <f t="array" ref="C446">IF(ROW() &lt; ROW(INDEX(persons[resource_ID],ROWS(persons[resource_ID]))), COUNTIF(INDEX(persons[resource_ID],1):persons[[#This Row],[resource_ID]],persons[[#This Row],[resource_ID]]), "")</f>
        <v>22</v>
      </c>
      <c r="D446" s="128" t="s">
        <v>9056</v>
      </c>
      <c r="E446" s="126" t="s">
        <v>9052</v>
      </c>
      <c r="F446" s="126" t="s">
        <v>9054</v>
      </c>
      <c r="G446" s="126" t="s">
        <v>9053</v>
      </c>
      <c r="H446" s="126"/>
      <c r="I446" s="126"/>
      <c r="J446" s="126"/>
      <c r="K446" s="126"/>
    </row>
    <row r="447" spans="1:11" x14ac:dyDescent="0.25">
      <c r="A447" s="126" t="s">
        <v>9458</v>
      </c>
      <c r="B447" s="126" t="s">
        <v>7463</v>
      </c>
      <c r="C447" s="217" cm="1">
        <f t="array" ref="C447">IF(ROW() &lt; ROW(INDEX(persons[resource_ID],ROWS(persons[resource_ID]))), COUNTIF(INDEX(persons[resource_ID],1):persons[[#This Row],[resource_ID]],persons[[#This Row],[resource_ID]]), "")</f>
        <v>23</v>
      </c>
      <c r="D447" s="127" t="s">
        <v>9055</v>
      </c>
      <c r="E447" s="126" t="s">
        <v>8566</v>
      </c>
      <c r="F447" s="126" t="s">
        <v>9057</v>
      </c>
      <c r="G447" s="126"/>
      <c r="H447" s="126"/>
      <c r="I447" s="126"/>
      <c r="J447" s="126"/>
      <c r="K447" s="126"/>
    </row>
    <row r="448" spans="1:11" x14ac:dyDescent="0.25">
      <c r="A448" s="126" t="s">
        <v>9458</v>
      </c>
      <c r="B448" s="126" t="s">
        <v>7463</v>
      </c>
      <c r="C448" s="217" cm="1">
        <f t="array" ref="C448">IF(ROW() &lt; ROW(INDEX(persons[resource_ID],ROWS(persons[resource_ID]))), COUNTIF(INDEX(persons[resource_ID],1):persons[[#This Row],[resource_ID]],persons[[#This Row],[resource_ID]]), "")</f>
        <v>24</v>
      </c>
      <c r="D448" s="128" t="s">
        <v>9058</v>
      </c>
      <c r="E448" s="126" t="s">
        <v>9061</v>
      </c>
      <c r="F448" s="126" t="s">
        <v>8962</v>
      </c>
      <c r="G448" s="126"/>
      <c r="H448" s="126"/>
      <c r="I448" s="126"/>
      <c r="J448" s="126"/>
      <c r="K448" s="126"/>
    </row>
    <row r="449" spans="1:11" x14ac:dyDescent="0.25">
      <c r="A449" s="126" t="s">
        <v>9458</v>
      </c>
      <c r="B449" s="126" t="s">
        <v>7463</v>
      </c>
      <c r="C449" s="217" cm="1">
        <f t="array" ref="C449">IF(ROW() &lt; ROW(INDEX(persons[resource_ID],ROWS(persons[resource_ID]))), COUNTIF(INDEX(persons[resource_ID],1):persons[[#This Row],[resource_ID]],persons[[#This Row],[resource_ID]]), "")</f>
        <v>25</v>
      </c>
      <c r="D449" s="127" t="s">
        <v>9059</v>
      </c>
      <c r="E449" s="126" t="s">
        <v>9062</v>
      </c>
      <c r="F449" s="126" t="s">
        <v>9063</v>
      </c>
      <c r="G449" s="126"/>
      <c r="H449" s="126"/>
      <c r="I449" s="126"/>
      <c r="J449" s="126"/>
      <c r="K449" s="126"/>
    </row>
    <row r="450" spans="1:11" x14ac:dyDescent="0.25">
      <c r="A450" s="126" t="s">
        <v>9458</v>
      </c>
      <c r="B450" s="126" t="s">
        <v>7463</v>
      </c>
      <c r="C450" s="217" cm="1">
        <f t="array" ref="C450">IF(ROW() &lt; ROW(INDEX(persons[resource_ID],ROWS(persons[resource_ID]))), COUNTIF(INDEX(persons[resource_ID],1):persons[[#This Row],[resource_ID]],persons[[#This Row],[resource_ID]]), "")</f>
        <v>26</v>
      </c>
      <c r="D450" s="128" t="s">
        <v>9014</v>
      </c>
      <c r="E450" s="126" t="s">
        <v>9064</v>
      </c>
      <c r="F450" s="126" t="s">
        <v>9066</v>
      </c>
      <c r="G450" s="126" t="s">
        <v>9065</v>
      </c>
      <c r="H450" s="126"/>
      <c r="I450" s="126"/>
      <c r="J450" s="126"/>
      <c r="K450" s="126"/>
    </row>
    <row r="451" spans="1:11" x14ac:dyDescent="0.25">
      <c r="A451" s="126" t="s">
        <v>9458</v>
      </c>
      <c r="B451" s="126" t="s">
        <v>7463</v>
      </c>
      <c r="C451" s="217" cm="1">
        <f t="array" ref="C451">IF(ROW() &lt; ROW(INDEX(persons[resource_ID],ROWS(persons[resource_ID]))), COUNTIF(INDEX(persons[resource_ID],1):persons[[#This Row],[resource_ID]],persons[[#This Row],[resource_ID]]), "")</f>
        <v>27</v>
      </c>
      <c r="D451" s="127" t="s">
        <v>9060</v>
      </c>
      <c r="E451" s="126" t="s">
        <v>9067</v>
      </c>
      <c r="F451" s="126" t="s">
        <v>9068</v>
      </c>
      <c r="G451" s="126"/>
      <c r="H451" s="126"/>
      <c r="I451" s="126"/>
      <c r="J451" s="126"/>
      <c r="K451" s="126"/>
    </row>
    <row r="452" spans="1:11" x14ac:dyDescent="0.25">
      <c r="A452" s="126" t="s">
        <v>9458</v>
      </c>
      <c r="B452" s="126" t="s">
        <v>7463</v>
      </c>
      <c r="C452" s="217" cm="1">
        <f t="array" ref="C452">IF(ROW() &lt; ROW(INDEX(persons[resource_ID],ROWS(persons[resource_ID]))), COUNTIF(INDEX(persons[resource_ID],1):persons[[#This Row],[resource_ID]],persons[[#This Row],[resource_ID]]), "")</f>
        <v>28</v>
      </c>
      <c r="D452" s="128" t="s">
        <v>9069</v>
      </c>
      <c r="E452" s="126" t="s">
        <v>9070</v>
      </c>
      <c r="F452" s="126" t="s">
        <v>9071</v>
      </c>
      <c r="G452" s="126"/>
      <c r="H452" s="126"/>
      <c r="I452" s="126"/>
      <c r="J452" s="126"/>
      <c r="K452" s="126"/>
    </row>
    <row r="453" spans="1:11" x14ac:dyDescent="0.25">
      <c r="A453" s="126" t="s">
        <v>9458</v>
      </c>
      <c r="B453" s="126" t="s">
        <v>7463</v>
      </c>
      <c r="C453" s="217" cm="1">
        <f t="array" ref="C453">IF(ROW() &lt; ROW(INDEX(persons[resource_ID],ROWS(persons[resource_ID]))), COUNTIF(INDEX(persons[resource_ID],1):persons[[#This Row],[resource_ID]],persons[[#This Row],[resource_ID]]), "")</f>
        <v>29</v>
      </c>
      <c r="D453" s="127" t="s">
        <v>9013</v>
      </c>
      <c r="E453" s="126" t="s">
        <v>9072</v>
      </c>
      <c r="F453" s="126" t="s">
        <v>9073</v>
      </c>
      <c r="G453" s="126"/>
      <c r="H453" s="126"/>
      <c r="I453" s="126"/>
      <c r="J453" s="126"/>
      <c r="K453" s="126"/>
    </row>
    <row r="454" spans="1:11" x14ac:dyDescent="0.25">
      <c r="A454" s="126" t="s">
        <v>9458</v>
      </c>
      <c r="B454" s="126" t="s">
        <v>7463</v>
      </c>
      <c r="C454" s="217" cm="1">
        <f t="array" ref="C454">IF(ROW() &lt; ROW(INDEX(persons[resource_ID],ROWS(persons[resource_ID]))), COUNTIF(INDEX(persons[resource_ID],1):persons[[#This Row],[resource_ID]],persons[[#This Row],[resource_ID]]), "")</f>
        <v>30</v>
      </c>
      <c r="D454" s="128" t="s">
        <v>9023</v>
      </c>
      <c r="E454" s="126" t="s">
        <v>9074</v>
      </c>
      <c r="F454" s="126" t="s">
        <v>9075</v>
      </c>
      <c r="G454" s="126"/>
      <c r="H454" s="126"/>
      <c r="I454" s="126"/>
      <c r="J454" s="126"/>
      <c r="K454" s="126"/>
    </row>
    <row r="455" spans="1:11" x14ac:dyDescent="0.25">
      <c r="A455" s="126" t="s">
        <v>9458</v>
      </c>
      <c r="B455" s="126" t="s">
        <v>7463</v>
      </c>
      <c r="C455" s="217" cm="1">
        <f t="array" ref="C455">IF(ROW() &lt; ROW(INDEX(persons[resource_ID],ROWS(persons[resource_ID]))), COUNTIF(INDEX(persons[resource_ID],1):persons[[#This Row],[resource_ID]],persons[[#This Row],[resource_ID]]), "")</f>
        <v>31</v>
      </c>
      <c r="D455" s="127" t="s">
        <v>9060</v>
      </c>
      <c r="E455" s="126" t="s">
        <v>9076</v>
      </c>
      <c r="F455" s="126" t="s">
        <v>9077</v>
      </c>
      <c r="G455" s="126"/>
      <c r="H455" s="126"/>
      <c r="I455" s="126"/>
      <c r="J455" s="126"/>
      <c r="K455" s="126"/>
    </row>
    <row r="456" spans="1:11" x14ac:dyDescent="0.25">
      <c r="A456" s="126" t="s">
        <v>9458</v>
      </c>
      <c r="B456" s="126" t="s">
        <v>7463</v>
      </c>
      <c r="C456" s="217" cm="1">
        <f t="array" ref="C456">IF(ROW() &lt; ROW(INDEX(persons[resource_ID],ROWS(persons[resource_ID]))), COUNTIF(INDEX(persons[resource_ID],1):persons[[#This Row],[resource_ID]],persons[[#This Row],[resource_ID]]), "")</f>
        <v>32</v>
      </c>
      <c r="D456" s="128" t="s">
        <v>9078</v>
      </c>
      <c r="E456" s="126" t="s">
        <v>9082</v>
      </c>
      <c r="F456" s="126" t="s">
        <v>9083</v>
      </c>
      <c r="G456" s="126"/>
      <c r="H456" s="126"/>
      <c r="I456" s="126"/>
      <c r="J456" s="126"/>
      <c r="K456" s="126"/>
    </row>
    <row r="457" spans="1:11" x14ac:dyDescent="0.25">
      <c r="A457" s="126" t="s">
        <v>9458</v>
      </c>
      <c r="B457" s="126" t="s">
        <v>7463</v>
      </c>
      <c r="C457" s="217" cm="1">
        <f t="array" ref="C457">IF(ROW() &lt; ROW(INDEX(persons[resource_ID],ROWS(persons[resource_ID]))), COUNTIF(INDEX(persons[resource_ID],1):persons[[#This Row],[resource_ID]],persons[[#This Row],[resource_ID]]), "")</f>
        <v>33</v>
      </c>
      <c r="D457" s="127" t="s">
        <v>9079</v>
      </c>
      <c r="E457" s="126" t="s">
        <v>9084</v>
      </c>
      <c r="F457" s="126" t="s">
        <v>9085</v>
      </c>
      <c r="G457" s="126"/>
      <c r="H457" s="126"/>
      <c r="I457" s="126"/>
      <c r="J457" s="126"/>
      <c r="K457" s="126"/>
    </row>
    <row r="458" spans="1:11" x14ac:dyDescent="0.25">
      <c r="A458" s="126" t="s">
        <v>9458</v>
      </c>
      <c r="B458" s="126" t="s">
        <v>7463</v>
      </c>
      <c r="C458" s="217" cm="1">
        <f t="array" ref="C458">IF(ROW() &lt; ROW(INDEX(persons[resource_ID],ROWS(persons[resource_ID]))), COUNTIF(INDEX(persons[resource_ID],1):persons[[#This Row],[resource_ID]],persons[[#This Row],[resource_ID]]), "")</f>
        <v>34</v>
      </c>
      <c r="D458" s="128" t="s">
        <v>9023</v>
      </c>
      <c r="E458" s="126" t="s">
        <v>9086</v>
      </c>
      <c r="F458" s="126" t="s">
        <v>8839</v>
      </c>
      <c r="G458" s="126"/>
      <c r="H458" s="126"/>
      <c r="I458" s="126"/>
      <c r="J458" s="126"/>
      <c r="K458" s="126"/>
    </row>
    <row r="459" spans="1:11" x14ac:dyDescent="0.25">
      <c r="A459" s="126" t="s">
        <v>9458</v>
      </c>
      <c r="B459" s="126" t="s">
        <v>7463</v>
      </c>
      <c r="C459" s="217" cm="1">
        <f t="array" ref="C459">IF(ROW() &lt; ROW(INDEX(persons[resource_ID],ROWS(persons[resource_ID]))), COUNTIF(INDEX(persons[resource_ID],1):persons[[#This Row],[resource_ID]],persons[[#This Row],[resource_ID]]), "")</f>
        <v>35</v>
      </c>
      <c r="D459" s="127" t="s">
        <v>9080</v>
      </c>
      <c r="E459" s="126" t="s">
        <v>9086</v>
      </c>
      <c r="F459" s="126" t="s">
        <v>8839</v>
      </c>
      <c r="G459" s="126"/>
      <c r="H459" s="126"/>
      <c r="I459" s="126"/>
      <c r="J459" s="126"/>
      <c r="K459" s="126"/>
    </row>
    <row r="460" spans="1:11" x14ac:dyDescent="0.25">
      <c r="A460" s="126" t="s">
        <v>9458</v>
      </c>
      <c r="B460" s="126" t="s">
        <v>7463</v>
      </c>
      <c r="C460" s="217" cm="1">
        <f t="array" ref="C460">IF(ROW() &lt; ROW(INDEX(persons[resource_ID],ROWS(persons[resource_ID]))), COUNTIF(INDEX(persons[resource_ID],1):persons[[#This Row],[resource_ID]],persons[[#This Row],[resource_ID]]), "")</f>
        <v>36</v>
      </c>
      <c r="D460" s="128" t="s">
        <v>9014</v>
      </c>
      <c r="E460" s="126" t="s">
        <v>9087</v>
      </c>
      <c r="F460" s="126" t="s">
        <v>9089</v>
      </c>
      <c r="G460" s="126" t="s">
        <v>9088</v>
      </c>
      <c r="H460" s="126"/>
      <c r="I460" s="126"/>
      <c r="J460" s="126"/>
      <c r="K460" s="126"/>
    </row>
    <row r="461" spans="1:11" x14ac:dyDescent="0.25">
      <c r="A461" s="126" t="s">
        <v>9458</v>
      </c>
      <c r="B461" s="126" t="s">
        <v>7463</v>
      </c>
      <c r="C461" s="217" cm="1">
        <f t="array" ref="C461">IF(ROW() &lt; ROW(INDEX(persons[resource_ID],ROWS(persons[resource_ID]))), COUNTIF(INDEX(persons[resource_ID],1):persons[[#This Row],[resource_ID]],persons[[#This Row],[resource_ID]]), "")</f>
        <v>37</v>
      </c>
      <c r="D461" s="127" t="s">
        <v>9056</v>
      </c>
      <c r="E461" s="126" t="s">
        <v>9087</v>
      </c>
      <c r="F461" s="126" t="s">
        <v>9089</v>
      </c>
      <c r="G461" s="126" t="s">
        <v>9088</v>
      </c>
      <c r="H461" s="126"/>
      <c r="I461" s="126"/>
      <c r="J461" s="126"/>
      <c r="K461" s="126"/>
    </row>
    <row r="462" spans="1:11" x14ac:dyDescent="0.25">
      <c r="A462" s="126" t="s">
        <v>9458</v>
      </c>
      <c r="B462" s="126" t="s">
        <v>7463</v>
      </c>
      <c r="C462" s="217" cm="1">
        <f t="array" ref="C462">IF(ROW() &lt; ROW(INDEX(persons[resource_ID],ROWS(persons[resource_ID]))), COUNTIF(INDEX(persons[resource_ID],1):persons[[#This Row],[resource_ID]],persons[[#This Row],[resource_ID]]), "")</f>
        <v>38</v>
      </c>
      <c r="D462" s="128" t="s">
        <v>9081</v>
      </c>
      <c r="E462" s="126" t="s">
        <v>9087</v>
      </c>
      <c r="F462" s="126" t="s">
        <v>9089</v>
      </c>
      <c r="G462" s="126" t="s">
        <v>9088</v>
      </c>
      <c r="H462" s="126"/>
      <c r="I462" s="126"/>
      <c r="J462" s="126"/>
      <c r="K462" s="126"/>
    </row>
    <row r="463" spans="1:11" x14ac:dyDescent="0.25">
      <c r="A463" s="126" t="s">
        <v>9458</v>
      </c>
      <c r="B463" s="126" t="s">
        <v>7463</v>
      </c>
      <c r="C463" s="217" cm="1">
        <f t="array" ref="C463">IF(ROW() &lt; ROW(INDEX(persons[resource_ID],ROWS(persons[resource_ID]))), COUNTIF(INDEX(persons[resource_ID],1):persons[[#This Row],[resource_ID]],persons[[#This Row],[resource_ID]]), "")</f>
        <v>39</v>
      </c>
      <c r="D463" s="127" t="s">
        <v>9014</v>
      </c>
      <c r="E463" s="126" t="s">
        <v>9090</v>
      </c>
      <c r="F463" s="126"/>
      <c r="G463" s="126" t="s">
        <v>9091</v>
      </c>
      <c r="H463" s="126"/>
      <c r="I463" s="126"/>
      <c r="J463" s="126"/>
      <c r="K463" s="126"/>
    </row>
    <row r="464" spans="1:11" x14ac:dyDescent="0.25">
      <c r="A464" s="126" t="s">
        <v>9458</v>
      </c>
      <c r="B464" s="126" t="s">
        <v>7463</v>
      </c>
      <c r="C464" s="217" cm="1">
        <f t="array" ref="C464">IF(ROW() &lt; ROW(INDEX(persons[resource_ID],ROWS(persons[resource_ID]))), COUNTIF(INDEX(persons[resource_ID],1):persons[[#This Row],[resource_ID]],persons[[#This Row],[resource_ID]]), "")</f>
        <v>40</v>
      </c>
      <c r="D464" s="128" t="s">
        <v>9081</v>
      </c>
      <c r="E464" s="126" t="s">
        <v>9090</v>
      </c>
      <c r="F464" s="126"/>
      <c r="G464" s="126" t="s">
        <v>9091</v>
      </c>
      <c r="H464" s="126"/>
      <c r="I464" s="126"/>
      <c r="J464" s="126"/>
      <c r="K464" s="126"/>
    </row>
    <row r="465" spans="1:11" x14ac:dyDescent="0.25">
      <c r="A465" s="126" t="s">
        <v>9458</v>
      </c>
      <c r="B465" s="126" t="s">
        <v>7463</v>
      </c>
      <c r="C465" s="217" cm="1">
        <f t="array" ref="C465">IF(ROW() &lt; ROW(INDEX(persons[resource_ID],ROWS(persons[resource_ID]))), COUNTIF(INDEX(persons[resource_ID],1):persons[[#This Row],[resource_ID]],persons[[#This Row],[resource_ID]]), "")</f>
        <v>41</v>
      </c>
      <c r="D465" s="127" t="s">
        <v>9092</v>
      </c>
      <c r="E465" s="126" t="s">
        <v>9090</v>
      </c>
      <c r="F465" s="126"/>
      <c r="G465" s="126" t="s">
        <v>9091</v>
      </c>
      <c r="H465" s="126"/>
      <c r="I465" s="126"/>
      <c r="J465" s="126"/>
      <c r="K465" s="126"/>
    </row>
    <row r="466" spans="1:11" x14ac:dyDescent="0.25">
      <c r="A466" s="126" t="s">
        <v>9458</v>
      </c>
      <c r="B466" s="126" t="s">
        <v>7463</v>
      </c>
      <c r="C466" s="217" cm="1">
        <f t="array" ref="C466">IF(ROW() &lt; ROW(INDEX(persons[resource_ID],ROWS(persons[resource_ID]))), COUNTIF(INDEX(persons[resource_ID],1):persons[[#This Row],[resource_ID]],persons[[#This Row],[resource_ID]]), "")</f>
        <v>42</v>
      </c>
      <c r="D466" s="128" t="s">
        <v>9055</v>
      </c>
      <c r="E466" s="126" t="s">
        <v>9093</v>
      </c>
      <c r="F466" s="126" t="s">
        <v>8869</v>
      </c>
      <c r="G466" s="126" t="s">
        <v>9094</v>
      </c>
      <c r="H466" s="126"/>
      <c r="I466" s="126"/>
      <c r="J466" s="126"/>
      <c r="K466" s="126"/>
    </row>
    <row r="467" spans="1:11" x14ac:dyDescent="0.25">
      <c r="A467" s="126" t="s">
        <v>9458</v>
      </c>
      <c r="B467" s="126" t="s">
        <v>7463</v>
      </c>
      <c r="C467" s="217" cm="1">
        <f t="array" ref="C467">IF(ROW() &lt; ROW(INDEX(persons[resource_ID],ROWS(persons[resource_ID]))), COUNTIF(INDEX(persons[resource_ID],1):persons[[#This Row],[resource_ID]],persons[[#This Row],[resource_ID]]), "")</f>
        <v>43</v>
      </c>
      <c r="D467" s="127" t="s">
        <v>9081</v>
      </c>
      <c r="E467" s="126" t="s">
        <v>9093</v>
      </c>
      <c r="F467" s="126" t="s">
        <v>8869</v>
      </c>
      <c r="G467" s="126" t="s">
        <v>9094</v>
      </c>
      <c r="H467" s="126"/>
      <c r="I467" s="126"/>
      <c r="J467" s="126"/>
      <c r="K467" s="126"/>
    </row>
    <row r="468" spans="1:11" x14ac:dyDescent="0.25">
      <c r="A468" s="126" t="s">
        <v>9458</v>
      </c>
      <c r="B468" s="126" t="s">
        <v>7463</v>
      </c>
      <c r="C468" s="217" cm="1">
        <f t="array" ref="C468">IF(ROW() &lt; ROW(INDEX(persons[resource_ID],ROWS(persons[resource_ID]))), COUNTIF(INDEX(persons[resource_ID],1):persons[[#This Row],[resource_ID]],persons[[#This Row],[resource_ID]]), "")</f>
        <v>44</v>
      </c>
      <c r="D468" s="128" t="s">
        <v>9069</v>
      </c>
      <c r="E468" s="126" t="s">
        <v>9095</v>
      </c>
      <c r="F468" s="126" t="s">
        <v>9096</v>
      </c>
      <c r="G468" s="126"/>
      <c r="H468" s="126"/>
      <c r="I468" s="126"/>
      <c r="J468" s="126"/>
      <c r="K468" s="126"/>
    </row>
    <row r="469" spans="1:11" x14ac:dyDescent="0.25">
      <c r="A469" s="126" t="s">
        <v>9458</v>
      </c>
      <c r="B469" s="126" t="s">
        <v>7463</v>
      </c>
      <c r="C469" s="217" cm="1">
        <f t="array" ref="C469">IF(ROW() &lt; ROW(INDEX(persons[resource_ID],ROWS(persons[resource_ID]))), COUNTIF(INDEX(persons[resource_ID],1):persons[[#This Row],[resource_ID]],persons[[#This Row],[resource_ID]]), "")</f>
        <v>45</v>
      </c>
      <c r="D469" s="127" t="s">
        <v>9114</v>
      </c>
      <c r="E469" s="126" t="s">
        <v>9097</v>
      </c>
      <c r="F469" s="126" t="s">
        <v>9098</v>
      </c>
      <c r="G469" s="126"/>
      <c r="H469" s="126"/>
      <c r="I469" s="126"/>
      <c r="J469" s="126"/>
      <c r="K469" s="126"/>
    </row>
    <row r="470" spans="1:11" x14ac:dyDescent="0.25">
      <c r="A470" s="126" t="s">
        <v>9458</v>
      </c>
      <c r="B470" s="126" t="s">
        <v>7463</v>
      </c>
      <c r="C470" s="217" cm="1">
        <f t="array" ref="C470">IF(ROW() &lt; ROW(INDEX(persons[resource_ID],ROWS(persons[resource_ID]))), COUNTIF(INDEX(persons[resource_ID],1):persons[[#This Row],[resource_ID]],persons[[#This Row],[resource_ID]]), "")</f>
        <v>46</v>
      </c>
      <c r="D470" s="128" t="s">
        <v>9113</v>
      </c>
      <c r="E470" s="126" t="s">
        <v>9099</v>
      </c>
      <c r="F470" s="126" t="s">
        <v>9100</v>
      </c>
      <c r="G470" s="126"/>
      <c r="H470" s="126"/>
      <c r="I470" s="126"/>
      <c r="J470" s="126"/>
      <c r="K470" s="126"/>
    </row>
    <row r="471" spans="1:11" x14ac:dyDescent="0.25">
      <c r="A471" s="126" t="s">
        <v>9458</v>
      </c>
      <c r="B471" s="126" t="s">
        <v>7463</v>
      </c>
      <c r="C471" s="217" cm="1">
        <f t="array" ref="C471">IF(ROW() &lt; ROW(INDEX(persons[resource_ID],ROWS(persons[resource_ID]))), COUNTIF(INDEX(persons[resource_ID],1):persons[[#This Row],[resource_ID]],persons[[#This Row],[resource_ID]]), "")</f>
        <v>47</v>
      </c>
      <c r="D471" s="127" t="s">
        <v>9055</v>
      </c>
      <c r="E471" s="126" t="s">
        <v>9117</v>
      </c>
      <c r="F471" s="126" t="s">
        <v>9119</v>
      </c>
      <c r="G471" s="126" t="s">
        <v>9118</v>
      </c>
      <c r="H471" s="126"/>
      <c r="I471" s="126"/>
      <c r="J471" s="126"/>
      <c r="K471" s="126"/>
    </row>
    <row r="472" spans="1:11" x14ac:dyDescent="0.25">
      <c r="A472" s="126" t="s">
        <v>9458</v>
      </c>
      <c r="B472" s="126" t="s">
        <v>7463</v>
      </c>
      <c r="C472" s="217" cm="1">
        <f t="array" ref="C472">IF(ROW() &lt; ROW(INDEX(persons[resource_ID],ROWS(persons[resource_ID]))), COUNTIF(INDEX(persons[resource_ID],1):persons[[#This Row],[resource_ID]],persons[[#This Row],[resource_ID]]), "")</f>
        <v>48</v>
      </c>
      <c r="D472" s="128" t="s">
        <v>9115</v>
      </c>
      <c r="E472" s="126" t="s">
        <v>9120</v>
      </c>
      <c r="F472" s="126" t="s">
        <v>9121</v>
      </c>
      <c r="G472" s="126"/>
      <c r="H472" s="126"/>
      <c r="I472" s="126"/>
      <c r="J472" s="126"/>
      <c r="K472" s="126"/>
    </row>
    <row r="473" spans="1:11" x14ac:dyDescent="0.25">
      <c r="A473" s="126" t="s">
        <v>9458</v>
      </c>
      <c r="B473" s="126" t="s">
        <v>7463</v>
      </c>
      <c r="C473" s="217" cm="1">
        <f t="array" ref="C473">IF(ROW() &lt; ROW(INDEX(persons[resource_ID],ROWS(persons[resource_ID]))), COUNTIF(INDEX(persons[resource_ID],1):persons[[#This Row],[resource_ID]],persons[[#This Row],[resource_ID]]), "")</f>
        <v>49</v>
      </c>
      <c r="D473" s="127" t="s">
        <v>9116</v>
      </c>
      <c r="E473" s="126" t="s">
        <v>9120</v>
      </c>
      <c r="F473" s="126" t="s">
        <v>9121</v>
      </c>
      <c r="G473" s="126"/>
      <c r="H473" s="126"/>
      <c r="I473" s="126"/>
      <c r="J473" s="126"/>
      <c r="K473" s="126"/>
    </row>
    <row r="474" spans="1:11" x14ac:dyDescent="0.25">
      <c r="A474" s="126" t="s">
        <v>9458</v>
      </c>
      <c r="B474" s="126" t="s">
        <v>7463</v>
      </c>
      <c r="C474" s="217" cm="1">
        <f t="array" ref="C474">IF(ROW() &lt; ROW(INDEX(persons[resource_ID],ROWS(persons[resource_ID]))), COUNTIF(INDEX(persons[resource_ID],1):persons[[#This Row],[resource_ID]],persons[[#This Row],[resource_ID]]), "")</f>
        <v>50</v>
      </c>
      <c r="D474" s="128" t="s">
        <v>9056</v>
      </c>
      <c r="E474" s="126" t="s">
        <v>9122</v>
      </c>
      <c r="F474" s="126" t="s">
        <v>9124</v>
      </c>
      <c r="G474" s="126" t="s">
        <v>9123</v>
      </c>
      <c r="H474" s="126"/>
      <c r="I474" s="126"/>
      <c r="J474" s="126"/>
      <c r="K474" s="126"/>
    </row>
    <row r="475" spans="1:11" x14ac:dyDescent="0.25">
      <c r="A475" s="126" t="s">
        <v>9458</v>
      </c>
      <c r="B475" s="126" t="s">
        <v>7463</v>
      </c>
      <c r="C475" s="217" cm="1">
        <f t="array" ref="C475">IF(ROW() &lt; ROW(INDEX(persons[resource_ID],ROWS(persons[resource_ID]))), COUNTIF(INDEX(persons[resource_ID],1):persons[[#This Row],[resource_ID]],persons[[#This Row],[resource_ID]]), "")</f>
        <v>51</v>
      </c>
      <c r="D475" s="127" t="s">
        <v>9125</v>
      </c>
      <c r="E475" s="126" t="s">
        <v>9122</v>
      </c>
      <c r="F475" s="126" t="s">
        <v>9124</v>
      </c>
      <c r="G475" s="126" t="s">
        <v>9123</v>
      </c>
      <c r="H475" s="126"/>
      <c r="I475" s="126"/>
      <c r="J475" s="126"/>
      <c r="K475" s="126"/>
    </row>
    <row r="476" spans="1:11" x14ac:dyDescent="0.25">
      <c r="A476" s="126" t="s">
        <v>9458</v>
      </c>
      <c r="B476" s="126" t="s">
        <v>7463</v>
      </c>
      <c r="C476" s="217" cm="1">
        <f t="array" ref="C476">IF(ROW() &lt; ROW(INDEX(persons[resource_ID],ROWS(persons[resource_ID]))), COUNTIF(INDEX(persons[resource_ID],1):persons[[#This Row],[resource_ID]],persons[[#This Row],[resource_ID]]), "")</f>
        <v>52</v>
      </c>
      <c r="D476" s="128" t="s">
        <v>9115</v>
      </c>
      <c r="E476" s="126" t="s">
        <v>9076</v>
      </c>
      <c r="F476" s="126" t="s">
        <v>9126</v>
      </c>
      <c r="G476" s="126" t="s">
        <v>9127</v>
      </c>
      <c r="H476" s="126"/>
      <c r="I476" s="126"/>
      <c r="J476" s="126"/>
      <c r="K476" s="126"/>
    </row>
    <row r="477" spans="1:11" x14ac:dyDescent="0.25">
      <c r="A477" s="126" t="s">
        <v>9458</v>
      </c>
      <c r="B477" s="126" t="s">
        <v>7463</v>
      </c>
      <c r="C477" s="217" cm="1">
        <f t="array" ref="C477">IF(ROW() &lt; ROW(INDEX(persons[resource_ID],ROWS(persons[resource_ID]))), COUNTIF(INDEX(persons[resource_ID],1):persons[[#This Row],[resource_ID]],persons[[#This Row],[resource_ID]]), "")</f>
        <v>53</v>
      </c>
      <c r="D477" s="127" t="s">
        <v>9131</v>
      </c>
      <c r="E477" s="126" t="s">
        <v>9128</v>
      </c>
      <c r="F477" s="126" t="s">
        <v>9130</v>
      </c>
      <c r="G477" s="126" t="s">
        <v>9129</v>
      </c>
      <c r="H477" s="126"/>
      <c r="I477" s="126"/>
      <c r="J477" s="126"/>
      <c r="K477" s="126"/>
    </row>
    <row r="478" spans="1:11" x14ac:dyDescent="0.25">
      <c r="A478" s="126" t="s">
        <v>9458</v>
      </c>
      <c r="B478" s="126" t="s">
        <v>7463</v>
      </c>
      <c r="C478" s="217" cm="1">
        <f t="array" ref="C478">IF(ROW() &lt; ROW(INDEX(persons[resource_ID],ROWS(persons[resource_ID]))), COUNTIF(INDEX(persons[resource_ID],1):persons[[#This Row],[resource_ID]],persons[[#This Row],[resource_ID]]), "")</f>
        <v>54</v>
      </c>
      <c r="D478" s="128" t="s">
        <v>9131</v>
      </c>
      <c r="E478" s="126" t="s">
        <v>9132</v>
      </c>
      <c r="F478" s="126" t="s">
        <v>9133</v>
      </c>
      <c r="G478" s="126"/>
      <c r="H478" s="126"/>
      <c r="I478" s="126"/>
      <c r="J478" s="126"/>
      <c r="K478" s="126"/>
    </row>
    <row r="479" spans="1:11" x14ac:dyDescent="0.25">
      <c r="A479" s="126" t="s">
        <v>9458</v>
      </c>
      <c r="B479" s="126" t="s">
        <v>7463</v>
      </c>
      <c r="C479" s="217" cm="1">
        <f t="array" ref="C479">IF(ROW() &lt; ROW(INDEX(persons[resource_ID],ROWS(persons[resource_ID]))), COUNTIF(INDEX(persons[resource_ID],1):persons[[#This Row],[resource_ID]],persons[[#This Row],[resource_ID]]), "")</f>
        <v>55</v>
      </c>
      <c r="D479" s="127" t="s">
        <v>9125</v>
      </c>
      <c r="E479" s="126" t="s">
        <v>9135</v>
      </c>
      <c r="F479" s="126" t="s">
        <v>9136</v>
      </c>
      <c r="G479" s="126"/>
      <c r="H479" s="126"/>
      <c r="I479" s="126"/>
      <c r="J479" s="126"/>
      <c r="K479" s="126"/>
    </row>
    <row r="480" spans="1:11" x14ac:dyDescent="0.25">
      <c r="A480" s="126" t="s">
        <v>9458</v>
      </c>
      <c r="B480" s="126" t="s">
        <v>7463</v>
      </c>
      <c r="C480" s="217" cm="1">
        <f t="array" ref="C480">IF(ROW() &lt; ROW(INDEX(persons[resource_ID],ROWS(persons[resource_ID]))), COUNTIF(INDEX(persons[resource_ID],1):persons[[#This Row],[resource_ID]],persons[[#This Row],[resource_ID]]), "")</f>
        <v>56</v>
      </c>
      <c r="D480" s="128" t="s">
        <v>9134</v>
      </c>
      <c r="E480" s="126" t="s">
        <v>9135</v>
      </c>
      <c r="F480" s="126" t="s">
        <v>9136</v>
      </c>
      <c r="G480" s="126"/>
      <c r="H480" s="126"/>
      <c r="I480" s="126"/>
      <c r="J480" s="126"/>
      <c r="K480" s="126"/>
    </row>
    <row r="481" spans="1:11" x14ac:dyDescent="0.25">
      <c r="A481" s="126" t="s">
        <v>9458</v>
      </c>
      <c r="B481" s="126" t="s">
        <v>7463</v>
      </c>
      <c r="C481" s="217" cm="1">
        <f t="array" ref="C481">IF(ROW() &lt; ROW(INDEX(persons[resource_ID],ROWS(persons[resource_ID]))), COUNTIF(INDEX(persons[resource_ID],1):persons[[#This Row],[resource_ID]],persons[[#This Row],[resource_ID]]), "")</f>
        <v>57</v>
      </c>
      <c r="D481" s="127" t="s">
        <v>9013</v>
      </c>
      <c r="E481" s="126" t="s">
        <v>9137</v>
      </c>
      <c r="F481" s="126" t="s">
        <v>9139</v>
      </c>
      <c r="G481" s="126" t="s">
        <v>9138</v>
      </c>
      <c r="H481" s="126"/>
      <c r="I481" s="126"/>
      <c r="J481" s="126"/>
      <c r="K481" s="126"/>
    </row>
    <row r="482" spans="1:11" x14ac:dyDescent="0.25">
      <c r="A482" s="126" t="s">
        <v>9458</v>
      </c>
      <c r="B482" s="126" t="s">
        <v>7463</v>
      </c>
      <c r="C482" s="217" cm="1">
        <f t="array" ref="C482">IF(ROW() &lt; ROW(INDEX(persons[resource_ID],ROWS(persons[resource_ID]))), COUNTIF(INDEX(persons[resource_ID],1):persons[[#This Row],[resource_ID]],persons[[#This Row],[resource_ID]]), "")</f>
        <v>58</v>
      </c>
      <c r="D482" s="128" t="s">
        <v>9142</v>
      </c>
      <c r="E482" s="126" t="s">
        <v>9140</v>
      </c>
      <c r="F482" s="126" t="s">
        <v>9141</v>
      </c>
      <c r="G482" s="126"/>
      <c r="H482" s="126"/>
      <c r="I482" s="126"/>
      <c r="J482" s="126"/>
      <c r="K482" s="126"/>
    </row>
    <row r="483" spans="1:11" x14ac:dyDescent="0.25">
      <c r="A483" s="126" t="s">
        <v>9458</v>
      </c>
      <c r="B483" s="126" t="s">
        <v>7463</v>
      </c>
      <c r="C483" s="217" cm="1">
        <f t="array" ref="C483">IF(ROW() &lt; ROW(INDEX(persons[resource_ID],ROWS(persons[resource_ID]))), COUNTIF(INDEX(persons[resource_ID],1):persons[[#This Row],[resource_ID]],persons[[#This Row],[resource_ID]]), "")</f>
        <v>59</v>
      </c>
      <c r="D483" s="127" t="s">
        <v>9145</v>
      </c>
      <c r="E483" s="126" t="s">
        <v>9143</v>
      </c>
      <c r="F483" s="126" t="s">
        <v>9144</v>
      </c>
      <c r="G483" s="126"/>
      <c r="H483" s="126"/>
      <c r="I483" s="126"/>
      <c r="J483" s="126"/>
      <c r="K483" s="126"/>
    </row>
    <row r="484" spans="1:11" x14ac:dyDescent="0.25">
      <c r="A484" s="126" t="s">
        <v>9458</v>
      </c>
      <c r="B484" s="126" t="s">
        <v>7463</v>
      </c>
      <c r="C484" s="217" cm="1">
        <f t="array" ref="C484">IF(ROW() &lt; ROW(INDEX(persons[resource_ID],ROWS(persons[resource_ID]))), COUNTIF(INDEX(persons[resource_ID],1):persons[[#This Row],[resource_ID]],persons[[#This Row],[resource_ID]]), "")</f>
        <v>60</v>
      </c>
      <c r="D484" s="128" t="s">
        <v>9058</v>
      </c>
      <c r="E484" s="126" t="s">
        <v>9146</v>
      </c>
      <c r="F484" s="126" t="s">
        <v>9147</v>
      </c>
      <c r="G484" s="126"/>
      <c r="H484" s="126"/>
      <c r="I484" s="126"/>
      <c r="J484" s="126"/>
      <c r="K484" s="126"/>
    </row>
    <row r="485" spans="1:11" x14ac:dyDescent="0.25">
      <c r="A485" s="126" t="s">
        <v>9458</v>
      </c>
      <c r="B485" s="126" t="s">
        <v>7463</v>
      </c>
      <c r="C485" s="217" cm="1">
        <f t="array" ref="C485">IF(ROW() &lt; ROW(INDEX(persons[resource_ID],ROWS(persons[resource_ID]))), COUNTIF(INDEX(persons[resource_ID],1):persons[[#This Row],[resource_ID]],persons[[#This Row],[resource_ID]]), "")</f>
        <v>61</v>
      </c>
      <c r="D485" s="127" t="s">
        <v>9114</v>
      </c>
      <c r="E485" s="126" t="s">
        <v>9146</v>
      </c>
      <c r="F485" s="126" t="s">
        <v>9147</v>
      </c>
      <c r="G485" s="126"/>
      <c r="H485" s="126"/>
      <c r="I485" s="126"/>
      <c r="J485" s="126"/>
      <c r="K485" s="126"/>
    </row>
    <row r="486" spans="1:11" x14ac:dyDescent="0.25">
      <c r="A486" s="126" t="s">
        <v>9458</v>
      </c>
      <c r="B486" s="126" t="s">
        <v>7463</v>
      </c>
      <c r="C486" s="217" cm="1">
        <f t="array" ref="C486">IF(ROW() &lt; ROW(INDEX(persons[resource_ID],ROWS(persons[resource_ID]))), COUNTIF(INDEX(persons[resource_ID],1):persons[[#This Row],[resource_ID]],persons[[#This Row],[resource_ID]]), "")</f>
        <v>62</v>
      </c>
      <c r="D486" s="128" t="s">
        <v>9079</v>
      </c>
      <c r="E486" s="126" t="s">
        <v>9148</v>
      </c>
      <c r="F486" s="126" t="s">
        <v>9149</v>
      </c>
      <c r="G486" s="126"/>
      <c r="H486" s="126"/>
      <c r="I486" s="126"/>
      <c r="J486" s="126"/>
      <c r="K486" s="126"/>
    </row>
    <row r="487" spans="1:11" x14ac:dyDescent="0.25">
      <c r="A487" s="126" t="s">
        <v>9458</v>
      </c>
      <c r="B487" s="126" t="s">
        <v>7463</v>
      </c>
      <c r="C487" s="217" cm="1">
        <f t="array" ref="C487">IF(ROW() &lt; ROW(INDEX(persons[resource_ID],ROWS(persons[resource_ID]))), COUNTIF(INDEX(persons[resource_ID],1):persons[[#This Row],[resource_ID]],persons[[#This Row],[resource_ID]]), "")</f>
        <v>63</v>
      </c>
      <c r="D487" s="127" t="s">
        <v>9154</v>
      </c>
      <c r="E487" s="126" t="s">
        <v>9150</v>
      </c>
      <c r="F487" s="126" t="s">
        <v>8834</v>
      </c>
      <c r="G487" s="126"/>
      <c r="H487" s="126"/>
      <c r="I487" s="126"/>
      <c r="J487" s="126"/>
      <c r="K487" s="126"/>
    </row>
    <row r="488" spans="1:11" x14ac:dyDescent="0.25">
      <c r="A488" s="126" t="s">
        <v>9458</v>
      </c>
      <c r="B488" s="126" t="s">
        <v>7463</v>
      </c>
      <c r="C488" s="217" cm="1">
        <f t="array" ref="C488">IF(ROW() &lt; ROW(INDEX(persons[resource_ID],ROWS(persons[resource_ID]))), COUNTIF(INDEX(persons[resource_ID],1):persons[[#This Row],[resource_ID]],persons[[#This Row],[resource_ID]]), "")</f>
        <v>64</v>
      </c>
      <c r="D488" s="128" t="s">
        <v>9078</v>
      </c>
      <c r="E488" s="126" t="s">
        <v>9151</v>
      </c>
      <c r="F488" s="126" t="s">
        <v>9153</v>
      </c>
      <c r="G488" s="126" t="s">
        <v>9152</v>
      </c>
      <c r="H488" s="126"/>
      <c r="I488" s="126"/>
      <c r="J488" s="126"/>
      <c r="K488" s="126"/>
    </row>
    <row r="489" spans="1:11" x14ac:dyDescent="0.25">
      <c r="A489" s="126" t="s">
        <v>9458</v>
      </c>
      <c r="B489" s="126" t="s">
        <v>7463</v>
      </c>
      <c r="C489" s="217" cm="1">
        <f t="array" ref="C489">IF(ROW() &lt; ROW(INDEX(persons[resource_ID],ROWS(persons[resource_ID]))), COUNTIF(INDEX(persons[resource_ID],1):persons[[#This Row],[resource_ID]],persons[[#This Row],[resource_ID]]), "")</f>
        <v>65</v>
      </c>
      <c r="D489" s="127" t="s">
        <v>9155</v>
      </c>
      <c r="E489" s="126" t="s">
        <v>9156</v>
      </c>
      <c r="F489" s="126" t="s">
        <v>9157</v>
      </c>
      <c r="G489" s="126"/>
      <c r="H489" s="126"/>
      <c r="I489" s="126"/>
      <c r="J489" s="126"/>
      <c r="K489" s="126"/>
    </row>
    <row r="490" spans="1:11" x14ac:dyDescent="0.25">
      <c r="A490" s="126" t="s">
        <v>9458</v>
      </c>
      <c r="B490" s="126" t="s">
        <v>7463</v>
      </c>
      <c r="C490" s="217" cm="1">
        <f t="array" ref="C490">IF(ROW() &lt; ROW(INDEX(persons[resource_ID],ROWS(persons[resource_ID]))), COUNTIF(INDEX(persons[resource_ID],1):persons[[#This Row],[resource_ID]],persons[[#This Row],[resource_ID]]), "")</f>
        <v>66</v>
      </c>
      <c r="D490" s="128" t="s">
        <v>9159</v>
      </c>
      <c r="E490" s="126" t="s">
        <v>9156</v>
      </c>
      <c r="F490" s="126" t="s">
        <v>9157</v>
      </c>
      <c r="G490" s="126"/>
      <c r="H490" s="126"/>
      <c r="I490" s="126"/>
      <c r="J490" s="126"/>
      <c r="K490" s="126"/>
    </row>
    <row r="491" spans="1:11" x14ac:dyDescent="0.25">
      <c r="A491" s="126" t="s">
        <v>9458</v>
      </c>
      <c r="B491" s="126" t="s">
        <v>7463</v>
      </c>
      <c r="C491" s="217" cm="1">
        <f t="array" ref="C491">IF(ROW() &lt; ROW(INDEX(persons[resource_ID],ROWS(persons[resource_ID]))), COUNTIF(INDEX(persons[resource_ID],1):persons[[#This Row],[resource_ID]],persons[[#This Row],[resource_ID]]), "")</f>
        <v>67</v>
      </c>
      <c r="D491" s="127" t="s">
        <v>9162</v>
      </c>
      <c r="E491" s="126" t="s">
        <v>9160</v>
      </c>
      <c r="F491" s="126" t="s">
        <v>9161</v>
      </c>
      <c r="G491" s="126"/>
      <c r="H491" s="126"/>
      <c r="I491" s="126"/>
      <c r="J491" s="126"/>
      <c r="K491" s="126"/>
    </row>
    <row r="492" spans="1:11" x14ac:dyDescent="0.25">
      <c r="A492" s="126" t="s">
        <v>9458</v>
      </c>
      <c r="B492" s="126" t="s">
        <v>7463</v>
      </c>
      <c r="C492" s="217" cm="1">
        <f t="array" ref="C492">IF(ROW() &lt; ROW(INDEX(persons[resource_ID],ROWS(persons[resource_ID]))), COUNTIF(INDEX(persons[resource_ID],1):persons[[#This Row],[resource_ID]],persons[[#This Row],[resource_ID]]), "")</f>
        <v>68</v>
      </c>
      <c r="D492" s="128" t="s">
        <v>9055</v>
      </c>
      <c r="E492" s="126" t="s">
        <v>9163</v>
      </c>
      <c r="F492" s="126" t="s">
        <v>9164</v>
      </c>
      <c r="G492" s="126"/>
      <c r="H492" s="126"/>
      <c r="I492" s="126"/>
      <c r="J492" s="126"/>
      <c r="K492" s="126"/>
    </row>
    <row r="493" spans="1:11" x14ac:dyDescent="0.25">
      <c r="A493" s="126" t="s">
        <v>9458</v>
      </c>
      <c r="B493" s="126" t="s">
        <v>7463</v>
      </c>
      <c r="C493" s="217" cm="1">
        <f t="array" ref="C493">IF(ROW() &lt; ROW(INDEX(persons[resource_ID],ROWS(persons[resource_ID]))), COUNTIF(INDEX(persons[resource_ID],1):persons[[#This Row],[resource_ID]],persons[[#This Row],[resource_ID]]), "")</f>
        <v>69</v>
      </c>
      <c r="D493" s="127" t="s">
        <v>9162</v>
      </c>
      <c r="E493" s="126"/>
      <c r="F493" s="126"/>
      <c r="G493" s="126"/>
      <c r="H493" s="126"/>
      <c r="I493" s="126"/>
      <c r="J493" s="126"/>
      <c r="K493" s="126"/>
    </row>
    <row r="494" spans="1:11" x14ac:dyDescent="0.25">
      <c r="A494" s="126" t="s">
        <v>9458</v>
      </c>
      <c r="B494" s="126" t="s">
        <v>7463</v>
      </c>
      <c r="C494" s="217" cm="1">
        <f t="array" ref="C494">IF(ROW() &lt; ROW(INDEX(persons[resource_ID],ROWS(persons[resource_ID]))), COUNTIF(INDEX(persons[resource_ID],1):persons[[#This Row],[resource_ID]],persons[[#This Row],[resource_ID]]), "")</f>
        <v>70</v>
      </c>
      <c r="D494" s="128" t="s">
        <v>9154</v>
      </c>
      <c r="E494" s="126" t="s">
        <v>9165</v>
      </c>
      <c r="F494" s="126" t="s">
        <v>9161</v>
      </c>
      <c r="G494" s="126"/>
      <c r="H494" s="126"/>
      <c r="I494" s="126"/>
      <c r="J494" s="126"/>
      <c r="K494" s="126"/>
    </row>
    <row r="495" spans="1:11" x14ac:dyDescent="0.25">
      <c r="A495" s="126" t="s">
        <v>9458</v>
      </c>
      <c r="B495" s="126" t="s">
        <v>7463</v>
      </c>
      <c r="C495" s="217" cm="1">
        <f t="array" ref="C495">IF(ROW() &lt; ROW(INDEX(persons[resource_ID],ROWS(persons[resource_ID]))), COUNTIF(INDEX(persons[resource_ID],1):persons[[#This Row],[resource_ID]],persons[[#This Row],[resource_ID]]), "")</f>
        <v>71</v>
      </c>
      <c r="D495" s="127" t="s">
        <v>9159</v>
      </c>
      <c r="E495" s="126" t="s">
        <v>9166</v>
      </c>
      <c r="F495" s="126" t="s">
        <v>9167</v>
      </c>
      <c r="G495" s="126"/>
      <c r="H495" s="126"/>
      <c r="I495" s="126"/>
      <c r="J495" s="126"/>
      <c r="K495" s="126"/>
    </row>
    <row r="496" spans="1:11" x14ac:dyDescent="0.25">
      <c r="A496" s="126" t="s">
        <v>9458</v>
      </c>
      <c r="B496" s="126" t="s">
        <v>7463</v>
      </c>
      <c r="C496" s="217" cm="1">
        <f t="array" ref="C496">IF(ROW() &lt; ROW(INDEX(persons[resource_ID],ROWS(persons[resource_ID]))), COUNTIF(INDEX(persons[resource_ID],1):persons[[#This Row],[resource_ID]],persons[[#This Row],[resource_ID]]), "")</f>
        <v>72</v>
      </c>
      <c r="D496" s="128" t="s">
        <v>9005</v>
      </c>
      <c r="E496" s="126" t="s">
        <v>9168</v>
      </c>
      <c r="F496" s="126" t="s">
        <v>9169</v>
      </c>
      <c r="G496" s="126"/>
      <c r="H496" s="126"/>
      <c r="I496" s="126" t="s">
        <v>9200</v>
      </c>
      <c r="J496" s="126"/>
      <c r="K496" s="126"/>
    </row>
    <row r="497" spans="1:11" x14ac:dyDescent="0.25">
      <c r="A497" s="126" t="s">
        <v>9459</v>
      </c>
      <c r="B497" s="126" t="s">
        <v>7463</v>
      </c>
      <c r="C497" s="217" cm="1">
        <f t="array" ref="C497">IF(ROW() &lt; ROW(INDEX(persons[resource_ID],ROWS(persons[resource_ID]))), COUNTIF(INDEX(persons[resource_ID],1):persons[[#This Row],[resource_ID]],persons[[#This Row],[resource_ID]]), "")</f>
        <v>1</v>
      </c>
      <c r="D497" s="127" t="s">
        <v>9005</v>
      </c>
      <c r="E497" s="126" t="s">
        <v>9006</v>
      </c>
      <c r="F497" s="126" t="s">
        <v>9007</v>
      </c>
      <c r="G497" s="126"/>
      <c r="H497" s="126"/>
      <c r="I497" s="126"/>
      <c r="J497" s="126"/>
      <c r="K497" s="126"/>
    </row>
    <row r="498" spans="1:11" x14ac:dyDescent="0.25">
      <c r="A498" s="126" t="s">
        <v>9459</v>
      </c>
      <c r="B498" s="126" t="s">
        <v>7463</v>
      </c>
      <c r="C498" s="217" cm="1">
        <f t="array" ref="C498">IF(ROW() &lt; ROW(INDEX(persons[resource_ID],ROWS(persons[resource_ID]))), COUNTIF(INDEX(persons[resource_ID],1):persons[[#This Row],[resource_ID]],persons[[#This Row],[resource_ID]]), "")</f>
        <v>2</v>
      </c>
      <c r="D498" s="128" t="s">
        <v>9008</v>
      </c>
      <c r="E498" s="126" t="s">
        <v>9010</v>
      </c>
      <c r="F498" s="126" t="s">
        <v>3646</v>
      </c>
      <c r="G498" s="126"/>
      <c r="H498" s="126"/>
      <c r="I498" s="126"/>
      <c r="J498" s="126"/>
      <c r="K498" s="126"/>
    </row>
    <row r="499" spans="1:11" x14ac:dyDescent="0.25">
      <c r="A499" s="126" t="s">
        <v>9459</v>
      </c>
      <c r="B499" s="126" t="s">
        <v>7463</v>
      </c>
      <c r="C499" s="217" cm="1">
        <f t="array" ref="C499">IF(ROW() &lt; ROW(INDEX(persons[resource_ID],ROWS(persons[resource_ID]))), COUNTIF(INDEX(persons[resource_ID],1):persons[[#This Row],[resource_ID]],persons[[#This Row],[resource_ID]]), "")</f>
        <v>3</v>
      </c>
      <c r="D499" s="127" t="s">
        <v>9009</v>
      </c>
      <c r="E499" s="126" t="s">
        <v>9011</v>
      </c>
      <c r="F499" s="126" t="s">
        <v>9012</v>
      </c>
      <c r="G499" s="126"/>
      <c r="H499" s="126"/>
      <c r="I499" s="126"/>
      <c r="J499" s="126"/>
      <c r="K499" s="126"/>
    </row>
    <row r="500" spans="1:11" x14ac:dyDescent="0.25">
      <c r="A500" s="126" t="s">
        <v>9459</v>
      </c>
      <c r="B500" s="126" t="s">
        <v>7463</v>
      </c>
      <c r="C500" s="217" cm="1">
        <f t="array" ref="C500">IF(ROW() &lt; ROW(INDEX(persons[resource_ID],ROWS(persons[resource_ID]))), COUNTIF(INDEX(persons[resource_ID],1):persons[[#This Row],[resource_ID]],persons[[#This Row],[resource_ID]]), "")</f>
        <v>4</v>
      </c>
      <c r="D500" s="128" t="s">
        <v>9013</v>
      </c>
      <c r="E500" s="126" t="s">
        <v>9015</v>
      </c>
      <c r="F500" s="126" t="s">
        <v>9016</v>
      </c>
      <c r="G500" s="126"/>
      <c r="H500" s="126"/>
      <c r="I500" s="126"/>
      <c r="J500" s="126"/>
      <c r="K500" s="126"/>
    </row>
    <row r="501" spans="1:11" x14ac:dyDescent="0.25">
      <c r="A501" s="126" t="s">
        <v>9459</v>
      </c>
      <c r="B501" s="126" t="s">
        <v>7463</v>
      </c>
      <c r="C501" s="217" cm="1">
        <f t="array" ref="C501">IF(ROW() &lt; ROW(INDEX(persons[resource_ID],ROWS(persons[resource_ID]))), COUNTIF(INDEX(persons[resource_ID],1):persons[[#This Row],[resource_ID]],persons[[#This Row],[resource_ID]]), "")</f>
        <v>5</v>
      </c>
      <c r="D501" s="127" t="s">
        <v>9014</v>
      </c>
      <c r="E501" s="126" t="s">
        <v>9015</v>
      </c>
      <c r="F501" s="126" t="s">
        <v>9016</v>
      </c>
      <c r="G501" s="126"/>
      <c r="H501" s="126"/>
      <c r="I501" s="126"/>
      <c r="J501" s="126"/>
      <c r="K501" s="126"/>
    </row>
    <row r="502" spans="1:11" x14ac:dyDescent="0.25">
      <c r="A502" s="126" t="s">
        <v>9459</v>
      </c>
      <c r="B502" s="126" t="s">
        <v>7463</v>
      </c>
      <c r="C502" s="217" cm="1">
        <f t="array" ref="C502">IF(ROW() &lt; ROW(INDEX(persons[resource_ID],ROWS(persons[resource_ID]))), COUNTIF(INDEX(persons[resource_ID],1):persons[[#This Row],[resource_ID]],persons[[#This Row],[resource_ID]]), "")</f>
        <v>6</v>
      </c>
      <c r="D502" s="128" t="s">
        <v>9014</v>
      </c>
      <c r="E502" s="126" t="s">
        <v>9018</v>
      </c>
      <c r="F502" s="126" t="s">
        <v>9019</v>
      </c>
      <c r="G502" s="126"/>
      <c r="H502" s="126"/>
      <c r="I502" s="126"/>
      <c r="J502" s="126"/>
      <c r="K502" s="126"/>
    </row>
    <row r="503" spans="1:11" x14ac:dyDescent="0.25">
      <c r="A503" s="126" t="s">
        <v>9459</v>
      </c>
      <c r="B503" s="126" t="s">
        <v>7463</v>
      </c>
      <c r="C503" s="217" cm="1">
        <f t="array" ref="C503">IF(ROW() &lt; ROW(INDEX(persons[resource_ID],ROWS(persons[resource_ID]))), COUNTIF(INDEX(persons[resource_ID],1):persons[[#This Row],[resource_ID]],persons[[#This Row],[resource_ID]]), "")</f>
        <v>7</v>
      </c>
      <c r="D503" s="127" t="s">
        <v>9017</v>
      </c>
      <c r="E503" s="126" t="s">
        <v>9018</v>
      </c>
      <c r="F503" s="126" t="s">
        <v>9019</v>
      </c>
      <c r="G503" s="126"/>
      <c r="H503" s="126"/>
      <c r="I503" s="126"/>
      <c r="J503" s="126"/>
      <c r="K503" s="126"/>
    </row>
    <row r="504" spans="1:11" x14ac:dyDescent="0.25">
      <c r="A504" s="126" t="s">
        <v>9459</v>
      </c>
      <c r="B504" s="126" t="s">
        <v>7463</v>
      </c>
      <c r="C504" s="217" cm="1">
        <f t="array" ref="C504">IF(ROW() &lt; ROW(INDEX(persons[resource_ID],ROWS(persons[resource_ID]))), COUNTIF(INDEX(persons[resource_ID],1):persons[[#This Row],[resource_ID]],persons[[#This Row],[resource_ID]]), "")</f>
        <v>8</v>
      </c>
      <c r="D504" s="128" t="s">
        <v>9008</v>
      </c>
      <c r="E504" s="126" t="s">
        <v>9020</v>
      </c>
      <c r="F504" s="126" t="s">
        <v>9021</v>
      </c>
      <c r="G504" s="126"/>
      <c r="H504" s="126"/>
      <c r="I504" s="126"/>
      <c r="J504" s="126"/>
      <c r="K504" s="126"/>
    </row>
    <row r="505" spans="1:11" x14ac:dyDescent="0.25">
      <c r="A505" s="126" t="s">
        <v>9459</v>
      </c>
      <c r="B505" s="126" t="s">
        <v>7463</v>
      </c>
      <c r="C505" s="217" cm="1">
        <f t="array" ref="C505">IF(ROW() &lt; ROW(INDEX(persons[resource_ID],ROWS(persons[resource_ID]))), COUNTIF(INDEX(persons[resource_ID],1):persons[[#This Row],[resource_ID]],persons[[#This Row],[resource_ID]]), "")</f>
        <v>9</v>
      </c>
      <c r="D505" s="127" t="s">
        <v>9022</v>
      </c>
      <c r="E505" s="126" t="s">
        <v>9026</v>
      </c>
      <c r="F505" s="126" t="s">
        <v>9027</v>
      </c>
      <c r="G505" s="126"/>
      <c r="H505" s="126"/>
      <c r="I505" s="126"/>
      <c r="J505" s="126"/>
      <c r="K505" s="126"/>
    </row>
    <row r="506" spans="1:11" x14ac:dyDescent="0.25">
      <c r="A506" s="126" t="s">
        <v>9459</v>
      </c>
      <c r="B506" s="126" t="s">
        <v>7463</v>
      </c>
      <c r="C506" s="217" cm="1">
        <f t="array" ref="C506">IF(ROW() &lt; ROW(INDEX(persons[resource_ID],ROWS(persons[resource_ID]))), COUNTIF(INDEX(persons[resource_ID],1):persons[[#This Row],[resource_ID]],persons[[#This Row],[resource_ID]]), "")</f>
        <v>10</v>
      </c>
      <c r="D506" s="128" t="s">
        <v>9023</v>
      </c>
      <c r="E506" s="126" t="s">
        <v>9028</v>
      </c>
      <c r="F506" s="126" t="s">
        <v>9030</v>
      </c>
      <c r="G506" s="126" t="s">
        <v>9029</v>
      </c>
      <c r="H506" s="126"/>
      <c r="I506" s="126"/>
      <c r="J506" s="126"/>
      <c r="K506" s="126"/>
    </row>
    <row r="507" spans="1:11" x14ac:dyDescent="0.25">
      <c r="A507" s="126" t="s">
        <v>9459</v>
      </c>
      <c r="B507" s="126" t="s">
        <v>7463</v>
      </c>
      <c r="C507" s="217" cm="1">
        <f t="array" ref="C507">IF(ROW() &lt; ROW(INDEX(persons[resource_ID],ROWS(persons[resource_ID]))), COUNTIF(INDEX(persons[resource_ID],1):persons[[#This Row],[resource_ID]],persons[[#This Row],[resource_ID]]), "")</f>
        <v>11</v>
      </c>
      <c r="D507" s="127" t="s">
        <v>9024</v>
      </c>
      <c r="E507" s="126" t="s">
        <v>9028</v>
      </c>
      <c r="F507" s="126" t="s">
        <v>9030</v>
      </c>
      <c r="G507" s="126" t="s">
        <v>9029</v>
      </c>
      <c r="H507" s="126"/>
      <c r="I507" s="126"/>
      <c r="J507" s="126"/>
      <c r="K507" s="126"/>
    </row>
    <row r="508" spans="1:11" x14ac:dyDescent="0.25">
      <c r="A508" s="126" t="s">
        <v>9459</v>
      </c>
      <c r="B508" s="126" t="s">
        <v>7463</v>
      </c>
      <c r="C508" s="217" cm="1">
        <f t="array" ref="C508">IF(ROW() &lt; ROW(INDEX(persons[resource_ID],ROWS(persons[resource_ID]))), COUNTIF(INDEX(persons[resource_ID],1):persons[[#This Row],[resource_ID]],persons[[#This Row],[resource_ID]]), "")</f>
        <v>12</v>
      </c>
      <c r="D508" s="128" t="s">
        <v>9025</v>
      </c>
      <c r="E508" s="126" t="s">
        <v>9028</v>
      </c>
      <c r="F508" s="126" t="s">
        <v>9030</v>
      </c>
      <c r="G508" s="126" t="s">
        <v>9029</v>
      </c>
      <c r="H508" s="126"/>
      <c r="I508" s="126"/>
      <c r="J508" s="126"/>
      <c r="K508" s="126"/>
    </row>
    <row r="509" spans="1:11" x14ac:dyDescent="0.25">
      <c r="A509" s="126" t="s">
        <v>9459</v>
      </c>
      <c r="B509" s="126" t="s">
        <v>7463</v>
      </c>
      <c r="C509" s="217" cm="1">
        <f t="array" ref="C509">IF(ROW() &lt; ROW(INDEX(persons[resource_ID],ROWS(persons[resource_ID]))), COUNTIF(INDEX(persons[resource_ID],1):persons[[#This Row],[resource_ID]],persons[[#This Row],[resource_ID]]), "")</f>
        <v>13</v>
      </c>
      <c r="D509" s="127" t="s">
        <v>9034</v>
      </c>
      <c r="E509" s="126" t="s">
        <v>9031</v>
      </c>
      <c r="F509" s="126" t="s">
        <v>9033</v>
      </c>
      <c r="G509" s="126" t="s">
        <v>9032</v>
      </c>
      <c r="H509" s="126"/>
      <c r="I509" s="126"/>
      <c r="J509" s="126"/>
      <c r="K509" s="126"/>
    </row>
    <row r="510" spans="1:11" x14ac:dyDescent="0.25">
      <c r="A510" s="126" t="s">
        <v>9459</v>
      </c>
      <c r="B510" s="126" t="s">
        <v>7463</v>
      </c>
      <c r="C510" s="217" cm="1">
        <f t="array" ref="C510">IF(ROW() &lt; ROW(INDEX(persons[resource_ID],ROWS(persons[resource_ID]))), COUNTIF(INDEX(persons[resource_ID],1):persons[[#This Row],[resource_ID]],persons[[#This Row],[resource_ID]]), "")</f>
        <v>14</v>
      </c>
      <c r="D510" s="128" t="s">
        <v>9013</v>
      </c>
      <c r="E510" s="126" t="s">
        <v>9035</v>
      </c>
      <c r="F510" s="126" t="s">
        <v>9036</v>
      </c>
      <c r="G510" s="126"/>
      <c r="H510" s="126"/>
      <c r="I510" s="126"/>
      <c r="J510" s="126"/>
      <c r="K510" s="126"/>
    </row>
    <row r="511" spans="1:11" x14ac:dyDescent="0.25">
      <c r="A511" s="126" t="s">
        <v>9459</v>
      </c>
      <c r="B511" s="126" t="s">
        <v>7463</v>
      </c>
      <c r="C511" s="217" cm="1">
        <f t="array" ref="C511">IF(ROW() &lt; ROW(INDEX(persons[resource_ID],ROWS(persons[resource_ID]))), COUNTIF(INDEX(persons[resource_ID],1):persons[[#This Row],[resource_ID]],persons[[#This Row],[resource_ID]]), "")</f>
        <v>15</v>
      </c>
      <c r="D511" s="127" t="s">
        <v>9014</v>
      </c>
      <c r="E511" s="126" t="s">
        <v>9035</v>
      </c>
      <c r="F511" s="126" t="s">
        <v>9036</v>
      </c>
      <c r="G511" s="126"/>
      <c r="H511" s="126"/>
      <c r="I511" s="126"/>
      <c r="J511" s="126"/>
      <c r="K511" s="126"/>
    </row>
    <row r="512" spans="1:11" x14ac:dyDescent="0.25">
      <c r="A512" s="126" t="s">
        <v>9459</v>
      </c>
      <c r="B512" s="126" t="s">
        <v>7463</v>
      </c>
      <c r="C512" s="217" cm="1">
        <f t="array" ref="C512">IF(ROW() &lt; ROW(INDEX(persons[resource_ID],ROWS(persons[resource_ID]))), COUNTIF(INDEX(persons[resource_ID],1):persons[[#This Row],[resource_ID]],persons[[#This Row],[resource_ID]]), "")</f>
        <v>16</v>
      </c>
      <c r="D512" s="128" t="s">
        <v>9039</v>
      </c>
      <c r="E512" s="126" t="s">
        <v>9037</v>
      </c>
      <c r="F512" s="126" t="s">
        <v>9038</v>
      </c>
      <c r="G512" s="126"/>
      <c r="H512" s="126"/>
      <c r="I512" s="126"/>
      <c r="J512" s="126"/>
      <c r="K512" s="126"/>
    </row>
    <row r="513" spans="1:11" x14ac:dyDescent="0.25">
      <c r="A513" s="126" t="s">
        <v>9459</v>
      </c>
      <c r="B513" s="126" t="s">
        <v>7463</v>
      </c>
      <c r="C513" s="217" cm="1">
        <f t="array" ref="C513">IF(ROW() &lt; ROW(INDEX(persons[resource_ID],ROWS(persons[resource_ID]))), COUNTIF(INDEX(persons[resource_ID],1):persons[[#This Row],[resource_ID]],persons[[#This Row],[resource_ID]]), "")</f>
        <v>17</v>
      </c>
      <c r="D513" s="127" t="s">
        <v>9040</v>
      </c>
      <c r="E513" s="126" t="s">
        <v>9037</v>
      </c>
      <c r="F513" s="126" t="s">
        <v>9038</v>
      </c>
      <c r="G513" s="126"/>
      <c r="H513" s="126"/>
      <c r="I513" s="126"/>
      <c r="J513" s="126"/>
      <c r="K513" s="126"/>
    </row>
    <row r="514" spans="1:11" x14ac:dyDescent="0.25">
      <c r="A514" s="126" t="s">
        <v>9459</v>
      </c>
      <c r="B514" s="126" t="s">
        <v>7463</v>
      </c>
      <c r="C514" s="217" cm="1">
        <f t="array" ref="C514">IF(ROW() &lt; ROW(INDEX(persons[resource_ID],ROWS(persons[resource_ID]))), COUNTIF(INDEX(persons[resource_ID],1):persons[[#This Row],[resource_ID]],persons[[#This Row],[resource_ID]]), "")</f>
        <v>18</v>
      </c>
      <c r="D514" s="128" t="s">
        <v>9045</v>
      </c>
      <c r="E514" s="126" t="s">
        <v>9042</v>
      </c>
      <c r="F514" s="126" t="s">
        <v>9044</v>
      </c>
      <c r="G514" s="126" t="s">
        <v>9043</v>
      </c>
      <c r="H514" s="126"/>
      <c r="I514" s="126"/>
      <c r="J514" s="126"/>
      <c r="K514" s="126"/>
    </row>
    <row r="515" spans="1:11" x14ac:dyDescent="0.25">
      <c r="A515" s="126" t="s">
        <v>9459</v>
      </c>
      <c r="B515" s="126" t="s">
        <v>7463</v>
      </c>
      <c r="C515" s="217" cm="1">
        <f t="array" ref="C515">IF(ROW() &lt; ROW(INDEX(persons[resource_ID],ROWS(persons[resource_ID]))), COUNTIF(INDEX(persons[resource_ID],1):persons[[#This Row],[resource_ID]],persons[[#This Row],[resource_ID]]), "")</f>
        <v>19</v>
      </c>
      <c r="D515" s="127" t="s">
        <v>9046</v>
      </c>
      <c r="E515" s="126" t="s">
        <v>9041</v>
      </c>
      <c r="F515" s="126" t="s">
        <v>8568</v>
      </c>
      <c r="G515" s="126"/>
      <c r="H515" s="126"/>
      <c r="I515" s="126"/>
      <c r="J515" s="126"/>
      <c r="K515" s="126"/>
    </row>
    <row r="516" spans="1:11" x14ac:dyDescent="0.25">
      <c r="A516" s="126" t="s">
        <v>9459</v>
      </c>
      <c r="B516" s="126" t="s">
        <v>7463</v>
      </c>
      <c r="C516" s="217" cm="1">
        <f t="array" ref="C516">IF(ROW() &lt; ROW(INDEX(persons[resource_ID],ROWS(persons[resource_ID]))), COUNTIF(INDEX(persons[resource_ID],1):persons[[#This Row],[resource_ID]],persons[[#This Row],[resource_ID]]), "")</f>
        <v>20</v>
      </c>
      <c r="D516" s="128" t="s">
        <v>9047</v>
      </c>
      <c r="E516" s="126" t="s">
        <v>9041</v>
      </c>
      <c r="F516" s="126" t="s">
        <v>8568</v>
      </c>
      <c r="G516" s="126"/>
      <c r="H516" s="126"/>
      <c r="I516" s="126"/>
      <c r="J516" s="126"/>
      <c r="K516" s="126"/>
    </row>
    <row r="517" spans="1:11" x14ac:dyDescent="0.25">
      <c r="A517" s="126" t="s">
        <v>9459</v>
      </c>
      <c r="B517" s="126" t="s">
        <v>7463</v>
      </c>
      <c r="C517" s="217" cm="1">
        <f t="array" ref="C517">IF(ROW() &lt; ROW(INDEX(persons[resource_ID],ROWS(persons[resource_ID]))), COUNTIF(INDEX(persons[resource_ID],1):persons[[#This Row],[resource_ID]],persons[[#This Row],[resource_ID]]), "")</f>
        <v>21</v>
      </c>
      <c r="D517" s="127" t="s">
        <v>9051</v>
      </c>
      <c r="E517" s="126" t="s">
        <v>9048</v>
      </c>
      <c r="F517" s="126" t="s">
        <v>9050</v>
      </c>
      <c r="G517" s="126" t="s">
        <v>9049</v>
      </c>
      <c r="H517" s="126"/>
      <c r="I517" s="126"/>
      <c r="J517" s="126"/>
      <c r="K517" s="126"/>
    </row>
    <row r="518" spans="1:11" x14ac:dyDescent="0.25">
      <c r="A518" s="126" t="s">
        <v>9459</v>
      </c>
      <c r="B518" s="126" t="s">
        <v>7463</v>
      </c>
      <c r="C518" s="217" cm="1">
        <f t="array" ref="C518">IF(ROW() &lt; ROW(INDEX(persons[resource_ID],ROWS(persons[resource_ID]))), COUNTIF(INDEX(persons[resource_ID],1):persons[[#This Row],[resource_ID]],persons[[#This Row],[resource_ID]]), "")</f>
        <v>22</v>
      </c>
      <c r="D518" s="128" t="s">
        <v>9056</v>
      </c>
      <c r="E518" s="126" t="s">
        <v>9052</v>
      </c>
      <c r="F518" s="126" t="s">
        <v>9054</v>
      </c>
      <c r="G518" s="126" t="s">
        <v>9053</v>
      </c>
      <c r="H518" s="126"/>
      <c r="I518" s="126"/>
      <c r="J518" s="126"/>
      <c r="K518" s="126"/>
    </row>
    <row r="519" spans="1:11" x14ac:dyDescent="0.25">
      <c r="A519" s="126" t="s">
        <v>9459</v>
      </c>
      <c r="B519" s="126" t="s">
        <v>7463</v>
      </c>
      <c r="C519" s="217" cm="1">
        <f t="array" ref="C519">IF(ROW() &lt; ROW(INDEX(persons[resource_ID],ROWS(persons[resource_ID]))), COUNTIF(INDEX(persons[resource_ID],1):persons[[#This Row],[resource_ID]],persons[[#This Row],[resource_ID]]), "")</f>
        <v>23</v>
      </c>
      <c r="D519" s="127" t="s">
        <v>9055</v>
      </c>
      <c r="E519" s="126" t="s">
        <v>8566</v>
      </c>
      <c r="F519" s="126" t="s">
        <v>9057</v>
      </c>
      <c r="G519" s="126"/>
      <c r="H519" s="126"/>
      <c r="I519" s="126"/>
      <c r="J519" s="126"/>
      <c r="K519" s="126"/>
    </row>
    <row r="520" spans="1:11" x14ac:dyDescent="0.25">
      <c r="A520" s="126" t="s">
        <v>9459</v>
      </c>
      <c r="B520" s="126" t="s">
        <v>7463</v>
      </c>
      <c r="C520" s="217" cm="1">
        <f t="array" ref="C520">IF(ROW() &lt; ROW(INDEX(persons[resource_ID],ROWS(persons[resource_ID]))), COUNTIF(INDEX(persons[resource_ID],1):persons[[#This Row],[resource_ID]],persons[[#This Row],[resource_ID]]), "")</f>
        <v>24</v>
      </c>
      <c r="D520" s="128" t="s">
        <v>9058</v>
      </c>
      <c r="E520" s="126" t="s">
        <v>9061</v>
      </c>
      <c r="F520" s="126" t="s">
        <v>8962</v>
      </c>
      <c r="G520" s="126"/>
      <c r="H520" s="126"/>
      <c r="I520" s="126"/>
      <c r="J520" s="126"/>
      <c r="K520" s="126"/>
    </row>
    <row r="521" spans="1:11" x14ac:dyDescent="0.25">
      <c r="A521" s="126" t="s">
        <v>9459</v>
      </c>
      <c r="B521" s="126" t="s">
        <v>7463</v>
      </c>
      <c r="C521" s="217" cm="1">
        <f t="array" ref="C521">IF(ROW() &lt; ROW(INDEX(persons[resource_ID],ROWS(persons[resource_ID]))), COUNTIF(INDEX(persons[resource_ID],1):persons[[#This Row],[resource_ID]],persons[[#This Row],[resource_ID]]), "")</f>
        <v>25</v>
      </c>
      <c r="D521" s="127" t="s">
        <v>9059</v>
      </c>
      <c r="E521" s="126" t="s">
        <v>9062</v>
      </c>
      <c r="F521" s="126" t="s">
        <v>9063</v>
      </c>
      <c r="G521" s="126"/>
      <c r="H521" s="126"/>
      <c r="I521" s="126"/>
      <c r="J521" s="126"/>
      <c r="K521" s="126"/>
    </row>
    <row r="522" spans="1:11" x14ac:dyDescent="0.25">
      <c r="A522" s="126" t="s">
        <v>9459</v>
      </c>
      <c r="B522" s="126" t="s">
        <v>7463</v>
      </c>
      <c r="C522" s="217" cm="1">
        <f t="array" ref="C522">IF(ROW() &lt; ROW(INDEX(persons[resource_ID],ROWS(persons[resource_ID]))), COUNTIF(INDEX(persons[resource_ID],1):persons[[#This Row],[resource_ID]],persons[[#This Row],[resource_ID]]), "")</f>
        <v>26</v>
      </c>
      <c r="D522" s="128" t="s">
        <v>9014</v>
      </c>
      <c r="E522" s="126" t="s">
        <v>9064</v>
      </c>
      <c r="F522" s="126" t="s">
        <v>9066</v>
      </c>
      <c r="G522" s="126" t="s">
        <v>9065</v>
      </c>
      <c r="H522" s="126"/>
      <c r="I522" s="126"/>
      <c r="J522" s="126"/>
      <c r="K522" s="126"/>
    </row>
    <row r="523" spans="1:11" x14ac:dyDescent="0.25">
      <c r="A523" s="126" t="s">
        <v>9459</v>
      </c>
      <c r="B523" s="126" t="s">
        <v>7463</v>
      </c>
      <c r="C523" s="217" cm="1">
        <f t="array" ref="C523">IF(ROW() &lt; ROW(INDEX(persons[resource_ID],ROWS(persons[resource_ID]))), COUNTIF(INDEX(persons[resource_ID],1):persons[[#This Row],[resource_ID]],persons[[#This Row],[resource_ID]]), "")</f>
        <v>27</v>
      </c>
      <c r="D523" s="127" t="s">
        <v>9060</v>
      </c>
      <c r="E523" s="126" t="s">
        <v>9067</v>
      </c>
      <c r="F523" s="126" t="s">
        <v>9068</v>
      </c>
      <c r="G523" s="126"/>
      <c r="H523" s="126"/>
      <c r="I523" s="126"/>
      <c r="J523" s="126"/>
      <c r="K523" s="126"/>
    </row>
    <row r="524" spans="1:11" x14ac:dyDescent="0.25">
      <c r="A524" s="126" t="s">
        <v>9459</v>
      </c>
      <c r="B524" s="126" t="s">
        <v>7463</v>
      </c>
      <c r="C524" s="217" cm="1">
        <f t="array" ref="C524">IF(ROW() &lt; ROW(INDEX(persons[resource_ID],ROWS(persons[resource_ID]))), COUNTIF(INDEX(persons[resource_ID],1):persons[[#This Row],[resource_ID]],persons[[#This Row],[resource_ID]]), "")</f>
        <v>28</v>
      </c>
      <c r="D524" s="128" t="s">
        <v>9069</v>
      </c>
      <c r="E524" s="126" t="s">
        <v>9070</v>
      </c>
      <c r="F524" s="126" t="s">
        <v>9071</v>
      </c>
      <c r="G524" s="126"/>
      <c r="H524" s="126"/>
      <c r="I524" s="126"/>
      <c r="J524" s="126"/>
      <c r="K524" s="126"/>
    </row>
    <row r="525" spans="1:11" x14ac:dyDescent="0.25">
      <c r="A525" s="126" t="s">
        <v>9459</v>
      </c>
      <c r="B525" s="126" t="s">
        <v>7463</v>
      </c>
      <c r="C525" s="217" cm="1">
        <f t="array" ref="C525">IF(ROW() &lt; ROW(INDEX(persons[resource_ID],ROWS(persons[resource_ID]))), COUNTIF(INDEX(persons[resource_ID],1):persons[[#This Row],[resource_ID]],persons[[#This Row],[resource_ID]]), "")</f>
        <v>29</v>
      </c>
      <c r="D525" s="127" t="s">
        <v>9013</v>
      </c>
      <c r="E525" s="126" t="s">
        <v>9072</v>
      </c>
      <c r="F525" s="126" t="s">
        <v>9073</v>
      </c>
      <c r="G525" s="126"/>
      <c r="H525" s="126"/>
      <c r="I525" s="126"/>
      <c r="J525" s="126"/>
      <c r="K525" s="126"/>
    </row>
    <row r="526" spans="1:11" x14ac:dyDescent="0.25">
      <c r="A526" s="126" t="s">
        <v>9459</v>
      </c>
      <c r="B526" s="126" t="s">
        <v>7463</v>
      </c>
      <c r="C526" s="217" cm="1">
        <f t="array" ref="C526">IF(ROW() &lt; ROW(INDEX(persons[resource_ID],ROWS(persons[resource_ID]))), COUNTIF(INDEX(persons[resource_ID],1):persons[[#This Row],[resource_ID]],persons[[#This Row],[resource_ID]]), "")</f>
        <v>30</v>
      </c>
      <c r="D526" s="128" t="s">
        <v>9023</v>
      </c>
      <c r="E526" s="126" t="s">
        <v>9074</v>
      </c>
      <c r="F526" s="126" t="s">
        <v>9075</v>
      </c>
      <c r="G526" s="126"/>
      <c r="H526" s="126"/>
      <c r="I526" s="126"/>
      <c r="J526" s="126"/>
      <c r="K526" s="126"/>
    </row>
    <row r="527" spans="1:11" x14ac:dyDescent="0.25">
      <c r="A527" s="126" t="s">
        <v>9459</v>
      </c>
      <c r="B527" s="126" t="s">
        <v>7463</v>
      </c>
      <c r="C527" s="217" cm="1">
        <f t="array" ref="C527">IF(ROW() &lt; ROW(INDEX(persons[resource_ID],ROWS(persons[resource_ID]))), COUNTIF(INDEX(persons[resource_ID],1):persons[[#This Row],[resource_ID]],persons[[#This Row],[resource_ID]]), "")</f>
        <v>31</v>
      </c>
      <c r="D527" s="127" t="s">
        <v>9060</v>
      </c>
      <c r="E527" s="126" t="s">
        <v>9076</v>
      </c>
      <c r="F527" s="126" t="s">
        <v>9077</v>
      </c>
      <c r="G527" s="126"/>
      <c r="H527" s="126"/>
      <c r="I527" s="126"/>
      <c r="J527" s="126"/>
      <c r="K527" s="126"/>
    </row>
    <row r="528" spans="1:11" x14ac:dyDescent="0.25">
      <c r="A528" s="126" t="s">
        <v>9459</v>
      </c>
      <c r="B528" s="126" t="s">
        <v>7463</v>
      </c>
      <c r="C528" s="217" cm="1">
        <f t="array" ref="C528">IF(ROW() &lt; ROW(INDEX(persons[resource_ID],ROWS(persons[resource_ID]))), COUNTIF(INDEX(persons[resource_ID],1):persons[[#This Row],[resource_ID]],persons[[#This Row],[resource_ID]]), "")</f>
        <v>32</v>
      </c>
      <c r="D528" s="128" t="s">
        <v>9078</v>
      </c>
      <c r="E528" s="126" t="s">
        <v>9082</v>
      </c>
      <c r="F528" s="126" t="s">
        <v>9083</v>
      </c>
      <c r="G528" s="126"/>
      <c r="H528" s="126"/>
      <c r="I528" s="126"/>
      <c r="J528" s="126"/>
      <c r="K528" s="126"/>
    </row>
    <row r="529" spans="1:11" x14ac:dyDescent="0.25">
      <c r="A529" s="126" t="s">
        <v>9459</v>
      </c>
      <c r="B529" s="126" t="s">
        <v>7463</v>
      </c>
      <c r="C529" s="217" cm="1">
        <f t="array" ref="C529">IF(ROW() &lt; ROW(INDEX(persons[resource_ID],ROWS(persons[resource_ID]))), COUNTIF(INDEX(persons[resource_ID],1):persons[[#This Row],[resource_ID]],persons[[#This Row],[resource_ID]]), "")</f>
        <v>33</v>
      </c>
      <c r="D529" s="127" t="s">
        <v>9079</v>
      </c>
      <c r="E529" s="126" t="s">
        <v>9084</v>
      </c>
      <c r="F529" s="126" t="s">
        <v>9085</v>
      </c>
      <c r="G529" s="126"/>
      <c r="H529" s="126"/>
      <c r="I529" s="126"/>
      <c r="J529" s="126"/>
      <c r="K529" s="126"/>
    </row>
    <row r="530" spans="1:11" x14ac:dyDescent="0.25">
      <c r="A530" s="126" t="s">
        <v>9459</v>
      </c>
      <c r="B530" s="126" t="s">
        <v>7463</v>
      </c>
      <c r="C530" s="217" cm="1">
        <f t="array" ref="C530">IF(ROW() &lt; ROW(INDEX(persons[resource_ID],ROWS(persons[resource_ID]))), COUNTIF(INDEX(persons[resource_ID],1):persons[[#This Row],[resource_ID]],persons[[#This Row],[resource_ID]]), "")</f>
        <v>34</v>
      </c>
      <c r="D530" s="128" t="s">
        <v>9023</v>
      </c>
      <c r="E530" s="126" t="s">
        <v>9086</v>
      </c>
      <c r="F530" s="126" t="s">
        <v>8839</v>
      </c>
      <c r="G530" s="126"/>
      <c r="H530" s="126"/>
      <c r="I530" s="126"/>
      <c r="J530" s="126"/>
      <c r="K530" s="126"/>
    </row>
    <row r="531" spans="1:11" x14ac:dyDescent="0.25">
      <c r="A531" s="126" t="s">
        <v>9459</v>
      </c>
      <c r="B531" s="126" t="s">
        <v>7463</v>
      </c>
      <c r="C531" s="217" cm="1">
        <f t="array" ref="C531">IF(ROW() &lt; ROW(INDEX(persons[resource_ID],ROWS(persons[resource_ID]))), COUNTIF(INDEX(persons[resource_ID],1):persons[[#This Row],[resource_ID]],persons[[#This Row],[resource_ID]]), "")</f>
        <v>35</v>
      </c>
      <c r="D531" s="127" t="s">
        <v>9080</v>
      </c>
      <c r="E531" s="126" t="s">
        <v>9086</v>
      </c>
      <c r="F531" s="126" t="s">
        <v>8839</v>
      </c>
      <c r="G531" s="126"/>
      <c r="H531" s="126"/>
      <c r="I531" s="126"/>
      <c r="J531" s="126"/>
      <c r="K531" s="126"/>
    </row>
    <row r="532" spans="1:11" x14ac:dyDescent="0.25">
      <c r="A532" s="126" t="s">
        <v>9459</v>
      </c>
      <c r="B532" s="126" t="s">
        <v>7463</v>
      </c>
      <c r="C532" s="217" cm="1">
        <f t="array" ref="C532">IF(ROW() &lt; ROW(INDEX(persons[resource_ID],ROWS(persons[resource_ID]))), COUNTIF(INDEX(persons[resource_ID],1):persons[[#This Row],[resource_ID]],persons[[#This Row],[resource_ID]]), "")</f>
        <v>36</v>
      </c>
      <c r="D532" s="128" t="s">
        <v>9014</v>
      </c>
      <c r="E532" s="126" t="s">
        <v>9087</v>
      </c>
      <c r="F532" s="126" t="s">
        <v>9089</v>
      </c>
      <c r="G532" s="126" t="s">
        <v>9088</v>
      </c>
      <c r="H532" s="126"/>
      <c r="I532" s="126"/>
      <c r="J532" s="126"/>
      <c r="K532" s="126"/>
    </row>
    <row r="533" spans="1:11" x14ac:dyDescent="0.25">
      <c r="A533" s="126" t="s">
        <v>9459</v>
      </c>
      <c r="B533" s="126" t="s">
        <v>7463</v>
      </c>
      <c r="C533" s="217" cm="1">
        <f t="array" ref="C533">IF(ROW() &lt; ROW(INDEX(persons[resource_ID],ROWS(persons[resource_ID]))), COUNTIF(INDEX(persons[resource_ID],1):persons[[#This Row],[resource_ID]],persons[[#This Row],[resource_ID]]), "")</f>
        <v>37</v>
      </c>
      <c r="D533" s="127" t="s">
        <v>9056</v>
      </c>
      <c r="E533" s="126" t="s">
        <v>9087</v>
      </c>
      <c r="F533" s="126" t="s">
        <v>9089</v>
      </c>
      <c r="G533" s="126" t="s">
        <v>9088</v>
      </c>
      <c r="H533" s="126"/>
      <c r="I533" s="126"/>
      <c r="J533" s="126"/>
      <c r="K533" s="126"/>
    </row>
    <row r="534" spans="1:11" x14ac:dyDescent="0.25">
      <c r="A534" s="126" t="s">
        <v>9459</v>
      </c>
      <c r="B534" s="126" t="s">
        <v>7463</v>
      </c>
      <c r="C534" s="217" cm="1">
        <f t="array" ref="C534">IF(ROW() &lt; ROW(INDEX(persons[resource_ID],ROWS(persons[resource_ID]))), COUNTIF(INDEX(persons[resource_ID],1):persons[[#This Row],[resource_ID]],persons[[#This Row],[resource_ID]]), "")</f>
        <v>38</v>
      </c>
      <c r="D534" s="128" t="s">
        <v>9081</v>
      </c>
      <c r="E534" s="126" t="s">
        <v>9087</v>
      </c>
      <c r="F534" s="126" t="s">
        <v>9089</v>
      </c>
      <c r="G534" s="126" t="s">
        <v>9088</v>
      </c>
      <c r="H534" s="126"/>
      <c r="I534" s="126"/>
      <c r="J534" s="126"/>
      <c r="K534" s="126"/>
    </row>
    <row r="535" spans="1:11" x14ac:dyDescent="0.25">
      <c r="A535" s="126" t="s">
        <v>9459</v>
      </c>
      <c r="B535" s="126" t="s">
        <v>7463</v>
      </c>
      <c r="C535" s="217" cm="1">
        <f t="array" ref="C535">IF(ROW() &lt; ROW(INDEX(persons[resource_ID],ROWS(persons[resource_ID]))), COUNTIF(INDEX(persons[resource_ID],1):persons[[#This Row],[resource_ID]],persons[[#This Row],[resource_ID]]), "")</f>
        <v>39</v>
      </c>
      <c r="D535" s="127" t="s">
        <v>9014</v>
      </c>
      <c r="E535" s="126" t="s">
        <v>9090</v>
      </c>
      <c r="F535" s="126"/>
      <c r="G535" s="126" t="s">
        <v>9091</v>
      </c>
      <c r="H535" s="126"/>
      <c r="I535" s="126"/>
      <c r="J535" s="126"/>
      <c r="K535" s="126"/>
    </row>
    <row r="536" spans="1:11" x14ac:dyDescent="0.25">
      <c r="A536" s="126" t="s">
        <v>9459</v>
      </c>
      <c r="B536" s="126" t="s">
        <v>7463</v>
      </c>
      <c r="C536" s="217" cm="1">
        <f t="array" ref="C536">IF(ROW() &lt; ROW(INDEX(persons[resource_ID],ROWS(persons[resource_ID]))), COUNTIF(INDEX(persons[resource_ID],1):persons[[#This Row],[resource_ID]],persons[[#This Row],[resource_ID]]), "")</f>
        <v>40</v>
      </c>
      <c r="D536" s="128" t="s">
        <v>9081</v>
      </c>
      <c r="E536" s="126" t="s">
        <v>9090</v>
      </c>
      <c r="F536" s="126"/>
      <c r="G536" s="126" t="s">
        <v>9091</v>
      </c>
      <c r="H536" s="126"/>
      <c r="I536" s="126"/>
      <c r="J536" s="126"/>
      <c r="K536" s="126"/>
    </row>
    <row r="537" spans="1:11" x14ac:dyDescent="0.25">
      <c r="A537" s="126" t="s">
        <v>9459</v>
      </c>
      <c r="B537" s="126" t="s">
        <v>7463</v>
      </c>
      <c r="C537" s="217" cm="1">
        <f t="array" ref="C537">IF(ROW() &lt; ROW(INDEX(persons[resource_ID],ROWS(persons[resource_ID]))), COUNTIF(INDEX(persons[resource_ID],1):persons[[#This Row],[resource_ID]],persons[[#This Row],[resource_ID]]), "")</f>
        <v>41</v>
      </c>
      <c r="D537" s="127" t="s">
        <v>9092</v>
      </c>
      <c r="E537" s="126" t="s">
        <v>9090</v>
      </c>
      <c r="F537" s="126"/>
      <c r="G537" s="126" t="s">
        <v>9091</v>
      </c>
      <c r="H537" s="126"/>
      <c r="I537" s="126"/>
      <c r="J537" s="126"/>
      <c r="K537" s="126"/>
    </row>
    <row r="538" spans="1:11" x14ac:dyDescent="0.25">
      <c r="A538" s="126" t="s">
        <v>9459</v>
      </c>
      <c r="B538" s="126" t="s">
        <v>7463</v>
      </c>
      <c r="C538" s="217" cm="1">
        <f t="array" ref="C538">IF(ROW() &lt; ROW(INDEX(persons[resource_ID],ROWS(persons[resource_ID]))), COUNTIF(INDEX(persons[resource_ID],1):persons[[#This Row],[resource_ID]],persons[[#This Row],[resource_ID]]), "")</f>
        <v>42</v>
      </c>
      <c r="D538" s="128" t="s">
        <v>9055</v>
      </c>
      <c r="E538" s="126" t="s">
        <v>9093</v>
      </c>
      <c r="F538" s="126" t="s">
        <v>8869</v>
      </c>
      <c r="G538" s="126" t="s">
        <v>9094</v>
      </c>
      <c r="H538" s="126"/>
      <c r="I538" s="126"/>
      <c r="J538" s="126"/>
      <c r="K538" s="126"/>
    </row>
    <row r="539" spans="1:11" x14ac:dyDescent="0.25">
      <c r="A539" s="126" t="s">
        <v>9459</v>
      </c>
      <c r="B539" s="126" t="s">
        <v>7463</v>
      </c>
      <c r="C539" s="217" cm="1">
        <f t="array" ref="C539">IF(ROW() &lt; ROW(INDEX(persons[resource_ID],ROWS(persons[resource_ID]))), COUNTIF(INDEX(persons[resource_ID],1):persons[[#This Row],[resource_ID]],persons[[#This Row],[resource_ID]]), "")</f>
        <v>43</v>
      </c>
      <c r="D539" s="127" t="s">
        <v>9081</v>
      </c>
      <c r="E539" s="126" t="s">
        <v>9093</v>
      </c>
      <c r="F539" s="126" t="s">
        <v>8869</v>
      </c>
      <c r="G539" s="126" t="s">
        <v>9094</v>
      </c>
      <c r="H539" s="126"/>
      <c r="I539" s="126"/>
      <c r="J539" s="126"/>
      <c r="K539" s="126"/>
    </row>
    <row r="540" spans="1:11" x14ac:dyDescent="0.25">
      <c r="A540" s="126" t="s">
        <v>9459</v>
      </c>
      <c r="B540" s="126" t="s">
        <v>7463</v>
      </c>
      <c r="C540" s="217" cm="1">
        <f t="array" ref="C540">IF(ROW() &lt; ROW(INDEX(persons[resource_ID],ROWS(persons[resource_ID]))), COUNTIF(INDEX(persons[resource_ID],1):persons[[#This Row],[resource_ID]],persons[[#This Row],[resource_ID]]), "")</f>
        <v>44</v>
      </c>
      <c r="D540" s="128" t="s">
        <v>9069</v>
      </c>
      <c r="E540" s="126" t="s">
        <v>9095</v>
      </c>
      <c r="F540" s="126" t="s">
        <v>9096</v>
      </c>
      <c r="G540" s="126"/>
      <c r="H540" s="126"/>
      <c r="I540" s="126"/>
      <c r="J540" s="126"/>
      <c r="K540" s="126"/>
    </row>
    <row r="541" spans="1:11" x14ac:dyDescent="0.25">
      <c r="A541" s="126" t="s">
        <v>9459</v>
      </c>
      <c r="B541" s="126" t="s">
        <v>7463</v>
      </c>
      <c r="C541" s="217" cm="1">
        <f t="array" ref="C541">IF(ROW() &lt; ROW(INDEX(persons[resource_ID],ROWS(persons[resource_ID]))), COUNTIF(INDEX(persons[resource_ID],1):persons[[#This Row],[resource_ID]],persons[[#This Row],[resource_ID]]), "")</f>
        <v>45</v>
      </c>
      <c r="D541" s="127" t="s">
        <v>9114</v>
      </c>
      <c r="E541" s="126" t="s">
        <v>9097</v>
      </c>
      <c r="F541" s="126" t="s">
        <v>9098</v>
      </c>
      <c r="G541" s="126"/>
      <c r="H541" s="126"/>
      <c r="I541" s="126"/>
      <c r="J541" s="126"/>
      <c r="K541" s="126"/>
    </row>
    <row r="542" spans="1:11" x14ac:dyDescent="0.25">
      <c r="A542" s="126" t="s">
        <v>9459</v>
      </c>
      <c r="B542" s="126" t="s">
        <v>7463</v>
      </c>
      <c r="C542" s="217" cm="1">
        <f t="array" ref="C542">IF(ROW() &lt; ROW(INDEX(persons[resource_ID],ROWS(persons[resource_ID]))), COUNTIF(INDEX(persons[resource_ID],1):persons[[#This Row],[resource_ID]],persons[[#This Row],[resource_ID]]), "")</f>
        <v>46</v>
      </c>
      <c r="D542" s="128" t="s">
        <v>9113</v>
      </c>
      <c r="E542" s="126" t="s">
        <v>9099</v>
      </c>
      <c r="F542" s="126" t="s">
        <v>9100</v>
      </c>
      <c r="G542" s="126"/>
      <c r="H542" s="126"/>
      <c r="I542" s="126"/>
      <c r="J542" s="126"/>
      <c r="K542" s="126"/>
    </row>
    <row r="543" spans="1:11" x14ac:dyDescent="0.25">
      <c r="A543" s="126" t="s">
        <v>9459</v>
      </c>
      <c r="B543" s="126" t="s">
        <v>7463</v>
      </c>
      <c r="C543" s="217" cm="1">
        <f t="array" ref="C543">IF(ROW() &lt; ROW(INDEX(persons[resource_ID],ROWS(persons[resource_ID]))), COUNTIF(INDEX(persons[resource_ID],1):persons[[#This Row],[resource_ID]],persons[[#This Row],[resource_ID]]), "")</f>
        <v>47</v>
      </c>
      <c r="D543" s="127" t="s">
        <v>9055</v>
      </c>
      <c r="E543" s="126" t="s">
        <v>9117</v>
      </c>
      <c r="F543" s="126" t="s">
        <v>9119</v>
      </c>
      <c r="G543" s="126" t="s">
        <v>9118</v>
      </c>
      <c r="H543" s="126"/>
      <c r="I543" s="126"/>
      <c r="J543" s="126"/>
      <c r="K543" s="126"/>
    </row>
    <row r="544" spans="1:11" x14ac:dyDescent="0.25">
      <c r="A544" s="126" t="s">
        <v>9459</v>
      </c>
      <c r="B544" s="126" t="s">
        <v>7463</v>
      </c>
      <c r="C544" s="217" cm="1">
        <f t="array" ref="C544">IF(ROW() &lt; ROW(INDEX(persons[resource_ID],ROWS(persons[resource_ID]))), COUNTIF(INDEX(persons[resource_ID],1):persons[[#This Row],[resource_ID]],persons[[#This Row],[resource_ID]]), "")</f>
        <v>48</v>
      </c>
      <c r="D544" s="128" t="s">
        <v>9115</v>
      </c>
      <c r="E544" s="126" t="s">
        <v>9120</v>
      </c>
      <c r="F544" s="126" t="s">
        <v>9121</v>
      </c>
      <c r="G544" s="126"/>
      <c r="H544" s="126"/>
      <c r="I544" s="126"/>
      <c r="J544" s="126"/>
      <c r="K544" s="126"/>
    </row>
    <row r="545" spans="1:11" x14ac:dyDescent="0.25">
      <c r="A545" s="126" t="s">
        <v>9459</v>
      </c>
      <c r="B545" s="126" t="s">
        <v>7463</v>
      </c>
      <c r="C545" s="217" cm="1">
        <f t="array" ref="C545">IF(ROW() &lt; ROW(INDEX(persons[resource_ID],ROWS(persons[resource_ID]))), COUNTIF(INDEX(persons[resource_ID],1):persons[[#This Row],[resource_ID]],persons[[#This Row],[resource_ID]]), "")</f>
        <v>49</v>
      </c>
      <c r="D545" s="127" t="s">
        <v>9116</v>
      </c>
      <c r="E545" s="126" t="s">
        <v>9120</v>
      </c>
      <c r="F545" s="126" t="s">
        <v>9121</v>
      </c>
      <c r="G545" s="126"/>
      <c r="H545" s="126"/>
      <c r="I545" s="126"/>
      <c r="J545" s="126"/>
      <c r="K545" s="126"/>
    </row>
    <row r="546" spans="1:11" x14ac:dyDescent="0.25">
      <c r="A546" s="126" t="s">
        <v>9459</v>
      </c>
      <c r="B546" s="126" t="s">
        <v>7463</v>
      </c>
      <c r="C546" s="217" cm="1">
        <f t="array" ref="C546">IF(ROW() &lt; ROW(INDEX(persons[resource_ID],ROWS(persons[resource_ID]))), COUNTIF(INDEX(persons[resource_ID],1):persons[[#This Row],[resource_ID]],persons[[#This Row],[resource_ID]]), "")</f>
        <v>50</v>
      </c>
      <c r="D546" s="128" t="s">
        <v>9056</v>
      </c>
      <c r="E546" s="126" t="s">
        <v>9122</v>
      </c>
      <c r="F546" s="126" t="s">
        <v>9124</v>
      </c>
      <c r="G546" s="126" t="s">
        <v>9123</v>
      </c>
      <c r="H546" s="126"/>
      <c r="I546" s="126"/>
      <c r="J546" s="126"/>
      <c r="K546" s="126"/>
    </row>
    <row r="547" spans="1:11" x14ac:dyDescent="0.25">
      <c r="A547" s="126" t="s">
        <v>9459</v>
      </c>
      <c r="B547" s="126" t="s">
        <v>7463</v>
      </c>
      <c r="C547" s="217" cm="1">
        <f t="array" ref="C547">IF(ROW() &lt; ROW(INDEX(persons[resource_ID],ROWS(persons[resource_ID]))), COUNTIF(INDEX(persons[resource_ID],1):persons[[#This Row],[resource_ID]],persons[[#This Row],[resource_ID]]), "")</f>
        <v>51</v>
      </c>
      <c r="D547" s="127" t="s">
        <v>9125</v>
      </c>
      <c r="E547" s="126" t="s">
        <v>9122</v>
      </c>
      <c r="F547" s="126" t="s">
        <v>9124</v>
      </c>
      <c r="G547" s="126" t="s">
        <v>9123</v>
      </c>
      <c r="H547" s="126"/>
      <c r="I547" s="126"/>
      <c r="J547" s="126"/>
      <c r="K547" s="126"/>
    </row>
    <row r="548" spans="1:11" x14ac:dyDescent="0.25">
      <c r="A548" s="126" t="s">
        <v>9459</v>
      </c>
      <c r="B548" s="126" t="s">
        <v>7463</v>
      </c>
      <c r="C548" s="217" cm="1">
        <f t="array" ref="C548">IF(ROW() &lt; ROW(INDEX(persons[resource_ID],ROWS(persons[resource_ID]))), COUNTIF(INDEX(persons[resource_ID],1):persons[[#This Row],[resource_ID]],persons[[#This Row],[resource_ID]]), "")</f>
        <v>52</v>
      </c>
      <c r="D548" s="128" t="s">
        <v>9115</v>
      </c>
      <c r="E548" s="126" t="s">
        <v>9076</v>
      </c>
      <c r="F548" s="126" t="s">
        <v>9126</v>
      </c>
      <c r="G548" s="126" t="s">
        <v>9127</v>
      </c>
      <c r="H548" s="126"/>
      <c r="I548" s="126"/>
      <c r="J548" s="126"/>
      <c r="K548" s="126"/>
    </row>
    <row r="549" spans="1:11" x14ac:dyDescent="0.25">
      <c r="A549" s="126" t="s">
        <v>9459</v>
      </c>
      <c r="B549" s="126" t="s">
        <v>7463</v>
      </c>
      <c r="C549" s="217" cm="1">
        <f t="array" ref="C549">IF(ROW() &lt; ROW(INDEX(persons[resource_ID],ROWS(persons[resource_ID]))), COUNTIF(INDEX(persons[resource_ID],1):persons[[#This Row],[resource_ID]],persons[[#This Row],[resource_ID]]), "")</f>
        <v>53</v>
      </c>
      <c r="D549" s="127" t="s">
        <v>9131</v>
      </c>
      <c r="E549" s="126" t="s">
        <v>9128</v>
      </c>
      <c r="F549" s="126" t="s">
        <v>9130</v>
      </c>
      <c r="G549" s="126" t="s">
        <v>9129</v>
      </c>
      <c r="H549" s="126"/>
      <c r="I549" s="126"/>
      <c r="J549" s="126"/>
      <c r="K549" s="126"/>
    </row>
    <row r="550" spans="1:11" x14ac:dyDescent="0.25">
      <c r="A550" s="126" t="s">
        <v>9459</v>
      </c>
      <c r="B550" s="126" t="s">
        <v>7463</v>
      </c>
      <c r="C550" s="217" cm="1">
        <f t="array" ref="C550">IF(ROW() &lt; ROW(INDEX(persons[resource_ID],ROWS(persons[resource_ID]))), COUNTIF(INDEX(persons[resource_ID],1):persons[[#This Row],[resource_ID]],persons[[#This Row],[resource_ID]]), "")</f>
        <v>54</v>
      </c>
      <c r="D550" s="128" t="s">
        <v>9131</v>
      </c>
      <c r="E550" s="126" t="s">
        <v>9132</v>
      </c>
      <c r="F550" s="126" t="s">
        <v>9133</v>
      </c>
      <c r="G550" s="126"/>
      <c r="H550" s="126"/>
      <c r="I550" s="126"/>
      <c r="J550" s="126"/>
      <c r="K550" s="126"/>
    </row>
    <row r="551" spans="1:11" x14ac:dyDescent="0.25">
      <c r="A551" s="126" t="s">
        <v>9459</v>
      </c>
      <c r="B551" s="126" t="s">
        <v>7463</v>
      </c>
      <c r="C551" s="217" cm="1">
        <f t="array" ref="C551">IF(ROW() &lt; ROW(INDEX(persons[resource_ID],ROWS(persons[resource_ID]))), COUNTIF(INDEX(persons[resource_ID],1):persons[[#This Row],[resource_ID]],persons[[#This Row],[resource_ID]]), "")</f>
        <v>55</v>
      </c>
      <c r="D551" s="127" t="s">
        <v>9125</v>
      </c>
      <c r="E551" s="126" t="s">
        <v>9135</v>
      </c>
      <c r="F551" s="126" t="s">
        <v>9136</v>
      </c>
      <c r="G551" s="126"/>
      <c r="H551" s="126"/>
      <c r="I551" s="126"/>
      <c r="J551" s="126"/>
      <c r="K551" s="126"/>
    </row>
    <row r="552" spans="1:11" x14ac:dyDescent="0.25">
      <c r="A552" s="126" t="s">
        <v>9459</v>
      </c>
      <c r="B552" s="126" t="s">
        <v>7463</v>
      </c>
      <c r="C552" s="217" cm="1">
        <f t="array" ref="C552">IF(ROW() &lt; ROW(INDEX(persons[resource_ID],ROWS(persons[resource_ID]))), COUNTIF(INDEX(persons[resource_ID],1):persons[[#This Row],[resource_ID]],persons[[#This Row],[resource_ID]]), "")</f>
        <v>56</v>
      </c>
      <c r="D552" s="128" t="s">
        <v>9134</v>
      </c>
      <c r="E552" s="126" t="s">
        <v>9135</v>
      </c>
      <c r="F552" s="126" t="s">
        <v>9136</v>
      </c>
      <c r="G552" s="126"/>
      <c r="H552" s="126"/>
      <c r="I552" s="126"/>
      <c r="J552" s="126"/>
      <c r="K552" s="126"/>
    </row>
    <row r="553" spans="1:11" x14ac:dyDescent="0.25">
      <c r="A553" s="126" t="s">
        <v>9459</v>
      </c>
      <c r="B553" s="126" t="s">
        <v>7463</v>
      </c>
      <c r="C553" s="217" cm="1">
        <f t="array" ref="C553">IF(ROW() &lt; ROW(INDEX(persons[resource_ID],ROWS(persons[resource_ID]))), COUNTIF(INDEX(persons[resource_ID],1):persons[[#This Row],[resource_ID]],persons[[#This Row],[resource_ID]]), "")</f>
        <v>57</v>
      </c>
      <c r="D553" s="127" t="s">
        <v>9013</v>
      </c>
      <c r="E553" s="126" t="s">
        <v>9137</v>
      </c>
      <c r="F553" s="126" t="s">
        <v>9139</v>
      </c>
      <c r="G553" s="126" t="s">
        <v>9138</v>
      </c>
      <c r="H553" s="126"/>
      <c r="I553" s="126"/>
      <c r="J553" s="126"/>
      <c r="K553" s="126"/>
    </row>
    <row r="554" spans="1:11" x14ac:dyDescent="0.25">
      <c r="A554" s="126" t="s">
        <v>9459</v>
      </c>
      <c r="B554" s="126" t="s">
        <v>7463</v>
      </c>
      <c r="C554" s="217" cm="1">
        <f t="array" ref="C554">IF(ROW() &lt; ROW(INDEX(persons[resource_ID],ROWS(persons[resource_ID]))), COUNTIF(INDEX(persons[resource_ID],1):persons[[#This Row],[resource_ID]],persons[[#This Row],[resource_ID]]), "")</f>
        <v>58</v>
      </c>
      <c r="D554" s="128" t="s">
        <v>9142</v>
      </c>
      <c r="E554" s="126" t="s">
        <v>9140</v>
      </c>
      <c r="F554" s="126" t="s">
        <v>9141</v>
      </c>
      <c r="G554" s="126"/>
      <c r="H554" s="126"/>
      <c r="I554" s="126"/>
      <c r="J554" s="126"/>
      <c r="K554" s="126"/>
    </row>
    <row r="555" spans="1:11" x14ac:dyDescent="0.25">
      <c r="A555" s="126" t="s">
        <v>9459</v>
      </c>
      <c r="B555" s="126" t="s">
        <v>7463</v>
      </c>
      <c r="C555" s="217" cm="1">
        <f t="array" ref="C555">IF(ROW() &lt; ROW(INDEX(persons[resource_ID],ROWS(persons[resource_ID]))), COUNTIF(INDEX(persons[resource_ID],1):persons[[#This Row],[resource_ID]],persons[[#This Row],[resource_ID]]), "")</f>
        <v>59</v>
      </c>
      <c r="D555" s="127" t="s">
        <v>9145</v>
      </c>
      <c r="E555" s="126" t="s">
        <v>9143</v>
      </c>
      <c r="F555" s="126" t="s">
        <v>9144</v>
      </c>
      <c r="G555" s="126"/>
      <c r="H555" s="126"/>
      <c r="I555" s="126"/>
      <c r="J555" s="126"/>
      <c r="K555" s="126"/>
    </row>
    <row r="556" spans="1:11" x14ac:dyDescent="0.25">
      <c r="A556" s="126" t="s">
        <v>9459</v>
      </c>
      <c r="B556" s="126" t="s">
        <v>7463</v>
      </c>
      <c r="C556" s="217" cm="1">
        <f t="array" ref="C556">IF(ROW() &lt; ROW(INDEX(persons[resource_ID],ROWS(persons[resource_ID]))), COUNTIF(INDEX(persons[resource_ID],1):persons[[#This Row],[resource_ID]],persons[[#This Row],[resource_ID]]), "")</f>
        <v>60</v>
      </c>
      <c r="D556" s="128" t="s">
        <v>9058</v>
      </c>
      <c r="E556" s="126" t="s">
        <v>9146</v>
      </c>
      <c r="F556" s="126" t="s">
        <v>9147</v>
      </c>
      <c r="G556" s="126"/>
      <c r="H556" s="126"/>
      <c r="I556" s="126"/>
      <c r="J556" s="126"/>
      <c r="K556" s="126"/>
    </row>
    <row r="557" spans="1:11" x14ac:dyDescent="0.25">
      <c r="A557" s="126" t="s">
        <v>9459</v>
      </c>
      <c r="B557" s="126" t="s">
        <v>7463</v>
      </c>
      <c r="C557" s="217" cm="1">
        <f t="array" ref="C557">IF(ROW() &lt; ROW(INDEX(persons[resource_ID],ROWS(persons[resource_ID]))), COUNTIF(INDEX(persons[resource_ID],1):persons[[#This Row],[resource_ID]],persons[[#This Row],[resource_ID]]), "")</f>
        <v>61</v>
      </c>
      <c r="D557" s="127" t="s">
        <v>9114</v>
      </c>
      <c r="E557" s="126" t="s">
        <v>9146</v>
      </c>
      <c r="F557" s="126" t="s">
        <v>9147</v>
      </c>
      <c r="G557" s="126"/>
      <c r="H557" s="126"/>
      <c r="I557" s="126"/>
      <c r="J557" s="126"/>
      <c r="K557" s="126"/>
    </row>
    <row r="558" spans="1:11" x14ac:dyDescent="0.25">
      <c r="A558" s="126" t="s">
        <v>9459</v>
      </c>
      <c r="B558" s="126" t="s">
        <v>7463</v>
      </c>
      <c r="C558" s="217" cm="1">
        <f t="array" ref="C558">IF(ROW() &lt; ROW(INDEX(persons[resource_ID],ROWS(persons[resource_ID]))), COUNTIF(INDEX(persons[resource_ID],1):persons[[#This Row],[resource_ID]],persons[[#This Row],[resource_ID]]), "")</f>
        <v>62</v>
      </c>
      <c r="D558" s="128" t="s">
        <v>9079</v>
      </c>
      <c r="E558" s="126" t="s">
        <v>9148</v>
      </c>
      <c r="F558" s="126" t="s">
        <v>9149</v>
      </c>
      <c r="G558" s="126"/>
      <c r="H558" s="126"/>
      <c r="I558" s="126"/>
      <c r="J558" s="126"/>
      <c r="K558" s="126"/>
    </row>
    <row r="559" spans="1:11" x14ac:dyDescent="0.25">
      <c r="A559" s="126" t="s">
        <v>9459</v>
      </c>
      <c r="B559" s="126" t="s">
        <v>7463</v>
      </c>
      <c r="C559" s="217" cm="1">
        <f t="array" ref="C559">IF(ROW() &lt; ROW(INDEX(persons[resource_ID],ROWS(persons[resource_ID]))), COUNTIF(INDEX(persons[resource_ID],1):persons[[#This Row],[resource_ID]],persons[[#This Row],[resource_ID]]), "")</f>
        <v>63</v>
      </c>
      <c r="D559" s="127" t="s">
        <v>9154</v>
      </c>
      <c r="E559" s="126" t="s">
        <v>9150</v>
      </c>
      <c r="F559" s="126" t="s">
        <v>8834</v>
      </c>
      <c r="G559" s="126"/>
      <c r="H559" s="126"/>
      <c r="I559" s="126"/>
      <c r="J559" s="126"/>
      <c r="K559" s="126"/>
    </row>
    <row r="560" spans="1:11" x14ac:dyDescent="0.25">
      <c r="A560" s="126" t="s">
        <v>9459</v>
      </c>
      <c r="B560" s="126" t="s">
        <v>7463</v>
      </c>
      <c r="C560" s="217" cm="1">
        <f t="array" ref="C560">IF(ROW() &lt; ROW(INDEX(persons[resource_ID],ROWS(persons[resource_ID]))), COUNTIF(INDEX(persons[resource_ID],1):persons[[#This Row],[resource_ID]],persons[[#This Row],[resource_ID]]), "")</f>
        <v>64</v>
      </c>
      <c r="D560" s="128" t="s">
        <v>9078</v>
      </c>
      <c r="E560" s="126" t="s">
        <v>9151</v>
      </c>
      <c r="F560" s="126" t="s">
        <v>9153</v>
      </c>
      <c r="G560" s="126" t="s">
        <v>9152</v>
      </c>
      <c r="H560" s="126"/>
      <c r="I560" s="126"/>
      <c r="J560" s="126"/>
      <c r="K560" s="126"/>
    </row>
    <row r="561" spans="1:11" x14ac:dyDescent="0.25">
      <c r="A561" s="126" t="s">
        <v>9459</v>
      </c>
      <c r="B561" s="126" t="s">
        <v>7463</v>
      </c>
      <c r="C561" s="217" cm="1">
        <f t="array" ref="C561">IF(ROW() &lt; ROW(INDEX(persons[resource_ID],ROWS(persons[resource_ID]))), COUNTIF(INDEX(persons[resource_ID],1):persons[[#This Row],[resource_ID]],persons[[#This Row],[resource_ID]]), "")</f>
        <v>65</v>
      </c>
      <c r="D561" s="127" t="s">
        <v>9155</v>
      </c>
      <c r="E561" s="126" t="s">
        <v>9156</v>
      </c>
      <c r="F561" s="126" t="s">
        <v>9157</v>
      </c>
      <c r="G561" s="126"/>
      <c r="H561" s="126"/>
      <c r="I561" s="126"/>
      <c r="J561" s="126"/>
      <c r="K561" s="126"/>
    </row>
    <row r="562" spans="1:11" x14ac:dyDescent="0.25">
      <c r="A562" s="126" t="s">
        <v>9459</v>
      </c>
      <c r="B562" s="126" t="s">
        <v>7463</v>
      </c>
      <c r="C562" s="217" cm="1">
        <f t="array" ref="C562">IF(ROW() &lt; ROW(INDEX(persons[resource_ID],ROWS(persons[resource_ID]))), COUNTIF(INDEX(persons[resource_ID],1):persons[[#This Row],[resource_ID]],persons[[#This Row],[resource_ID]]), "")</f>
        <v>66</v>
      </c>
      <c r="D562" s="128" t="s">
        <v>9159</v>
      </c>
      <c r="E562" s="126" t="s">
        <v>9156</v>
      </c>
      <c r="F562" s="126" t="s">
        <v>9157</v>
      </c>
      <c r="G562" s="126"/>
      <c r="H562" s="126"/>
      <c r="I562" s="126"/>
      <c r="J562" s="126"/>
      <c r="K562" s="126"/>
    </row>
    <row r="563" spans="1:11" x14ac:dyDescent="0.25">
      <c r="A563" s="126" t="s">
        <v>9459</v>
      </c>
      <c r="B563" s="126" t="s">
        <v>7463</v>
      </c>
      <c r="C563" s="217" cm="1">
        <f t="array" ref="C563">IF(ROW() &lt; ROW(INDEX(persons[resource_ID],ROWS(persons[resource_ID]))), COUNTIF(INDEX(persons[resource_ID],1):persons[[#This Row],[resource_ID]],persons[[#This Row],[resource_ID]]), "")</f>
        <v>67</v>
      </c>
      <c r="D563" s="127" t="s">
        <v>9162</v>
      </c>
      <c r="E563" s="126" t="s">
        <v>9160</v>
      </c>
      <c r="F563" s="126" t="s">
        <v>9161</v>
      </c>
      <c r="G563" s="126"/>
      <c r="H563" s="126"/>
      <c r="I563" s="126"/>
      <c r="J563" s="126"/>
      <c r="K563" s="126"/>
    </row>
    <row r="564" spans="1:11" x14ac:dyDescent="0.25">
      <c r="A564" s="126" t="s">
        <v>9459</v>
      </c>
      <c r="B564" s="126" t="s">
        <v>7463</v>
      </c>
      <c r="C564" s="217" cm="1">
        <f t="array" ref="C564">IF(ROW() &lt; ROW(INDEX(persons[resource_ID],ROWS(persons[resource_ID]))), COUNTIF(INDEX(persons[resource_ID],1):persons[[#This Row],[resource_ID]],persons[[#This Row],[resource_ID]]), "")</f>
        <v>68</v>
      </c>
      <c r="D564" s="128" t="s">
        <v>9055</v>
      </c>
      <c r="E564" s="126" t="s">
        <v>9163</v>
      </c>
      <c r="F564" s="126" t="s">
        <v>9164</v>
      </c>
      <c r="G564" s="126"/>
      <c r="H564" s="126"/>
      <c r="I564" s="126"/>
      <c r="J564" s="126"/>
      <c r="K564" s="126"/>
    </row>
    <row r="565" spans="1:11" x14ac:dyDescent="0.25">
      <c r="A565" s="126" t="s">
        <v>9459</v>
      </c>
      <c r="B565" s="126" t="s">
        <v>7463</v>
      </c>
      <c r="C565" s="217" cm="1">
        <f t="array" ref="C565">IF(ROW() &lt; ROW(INDEX(persons[resource_ID],ROWS(persons[resource_ID]))), COUNTIF(INDEX(persons[resource_ID],1):persons[[#This Row],[resource_ID]],persons[[#This Row],[resource_ID]]), "")</f>
        <v>69</v>
      </c>
      <c r="D565" s="127" t="s">
        <v>9162</v>
      </c>
      <c r="E565" s="126"/>
      <c r="F565" s="126"/>
      <c r="G565" s="126"/>
      <c r="H565" s="126"/>
      <c r="I565" s="126"/>
      <c r="J565" s="126"/>
      <c r="K565" s="126"/>
    </row>
    <row r="566" spans="1:11" x14ac:dyDescent="0.25">
      <c r="A566" s="126" t="s">
        <v>9459</v>
      </c>
      <c r="B566" s="126" t="s">
        <v>7463</v>
      </c>
      <c r="C566" s="217" cm="1">
        <f t="array" ref="C566">IF(ROW() &lt; ROW(INDEX(persons[resource_ID],ROWS(persons[resource_ID]))), COUNTIF(INDEX(persons[resource_ID],1):persons[[#This Row],[resource_ID]],persons[[#This Row],[resource_ID]]), "")</f>
        <v>70</v>
      </c>
      <c r="D566" s="128" t="s">
        <v>9154</v>
      </c>
      <c r="E566" s="126" t="s">
        <v>9165</v>
      </c>
      <c r="F566" s="126" t="s">
        <v>9161</v>
      </c>
      <c r="G566" s="126"/>
      <c r="H566" s="126"/>
      <c r="I566" s="126"/>
      <c r="J566" s="126"/>
      <c r="K566" s="126"/>
    </row>
    <row r="567" spans="1:11" x14ac:dyDescent="0.25">
      <c r="A567" s="126" t="s">
        <v>9459</v>
      </c>
      <c r="B567" s="126" t="s">
        <v>7463</v>
      </c>
      <c r="C567" s="217" cm="1">
        <f t="array" ref="C567">IF(ROW() &lt; ROW(INDEX(persons[resource_ID],ROWS(persons[resource_ID]))), COUNTIF(INDEX(persons[resource_ID],1):persons[[#This Row],[resource_ID]],persons[[#This Row],[resource_ID]]), "")</f>
        <v>71</v>
      </c>
      <c r="D567" s="127" t="s">
        <v>9159</v>
      </c>
      <c r="E567" s="126" t="s">
        <v>9166</v>
      </c>
      <c r="F567" s="126" t="s">
        <v>9167</v>
      </c>
      <c r="G567" s="126"/>
      <c r="H567" s="126"/>
      <c r="I567" s="126"/>
      <c r="J567" s="126"/>
      <c r="K567" s="126"/>
    </row>
    <row r="568" spans="1:11" x14ac:dyDescent="0.25">
      <c r="A568" s="126" t="s">
        <v>9459</v>
      </c>
      <c r="B568" s="126" t="s">
        <v>7463</v>
      </c>
      <c r="C568" s="217" cm="1">
        <f t="array" ref="C568">IF(ROW() &lt; ROW(INDEX(persons[resource_ID],ROWS(persons[resource_ID]))), COUNTIF(INDEX(persons[resource_ID],1):persons[[#This Row],[resource_ID]],persons[[#This Row],[resource_ID]]), "")</f>
        <v>72</v>
      </c>
      <c r="D568" s="128" t="s">
        <v>9005</v>
      </c>
      <c r="E568" s="126" t="s">
        <v>9168</v>
      </c>
      <c r="F568" s="126" t="s">
        <v>9169</v>
      </c>
      <c r="G568" s="126"/>
      <c r="H568" s="126"/>
      <c r="I568" s="126" t="s">
        <v>9200</v>
      </c>
      <c r="J568" s="126"/>
      <c r="K568" s="126"/>
    </row>
    <row r="569" spans="1:11" x14ac:dyDescent="0.25">
      <c r="A569" s="126" t="s">
        <v>9460</v>
      </c>
      <c r="B569" s="126" t="s">
        <v>7463</v>
      </c>
      <c r="C569" s="217" cm="1">
        <f t="array" ref="C569">IF(ROW() &lt; ROW(INDEX(persons[resource_ID],ROWS(persons[resource_ID]))), COUNTIF(INDEX(persons[resource_ID],1):persons[[#This Row],[resource_ID]],persons[[#This Row],[resource_ID]]), "")</f>
        <v>1</v>
      </c>
      <c r="D569" s="127" t="s">
        <v>9005</v>
      </c>
      <c r="E569" s="126" t="s">
        <v>9006</v>
      </c>
      <c r="F569" s="126" t="s">
        <v>9007</v>
      </c>
      <c r="G569" s="126"/>
      <c r="H569" s="126"/>
      <c r="I569" s="126"/>
      <c r="J569" s="126"/>
      <c r="K569" s="126"/>
    </row>
    <row r="570" spans="1:11" x14ac:dyDescent="0.25">
      <c r="A570" s="126" t="s">
        <v>9460</v>
      </c>
      <c r="B570" s="126" t="s">
        <v>7463</v>
      </c>
      <c r="C570" s="217" cm="1">
        <f t="array" ref="C570">IF(ROW() &lt; ROW(INDEX(persons[resource_ID],ROWS(persons[resource_ID]))), COUNTIF(INDEX(persons[resource_ID],1):persons[[#This Row],[resource_ID]],persons[[#This Row],[resource_ID]]), "")</f>
        <v>2</v>
      </c>
      <c r="D570" s="128" t="s">
        <v>9008</v>
      </c>
      <c r="E570" s="126" t="s">
        <v>9010</v>
      </c>
      <c r="F570" s="126" t="s">
        <v>3646</v>
      </c>
      <c r="G570" s="126"/>
      <c r="H570" s="126"/>
      <c r="I570" s="126"/>
      <c r="J570" s="126"/>
      <c r="K570" s="126"/>
    </row>
    <row r="571" spans="1:11" x14ac:dyDescent="0.25">
      <c r="A571" s="126" t="s">
        <v>9460</v>
      </c>
      <c r="B571" s="126" t="s">
        <v>7463</v>
      </c>
      <c r="C571" s="217" cm="1">
        <f t="array" ref="C571">IF(ROW() &lt; ROW(INDEX(persons[resource_ID],ROWS(persons[resource_ID]))), COUNTIF(INDEX(persons[resource_ID],1):persons[[#This Row],[resource_ID]],persons[[#This Row],[resource_ID]]), "")</f>
        <v>3</v>
      </c>
      <c r="D571" s="127" t="s">
        <v>9009</v>
      </c>
      <c r="E571" s="126" t="s">
        <v>9011</v>
      </c>
      <c r="F571" s="126" t="s">
        <v>9012</v>
      </c>
      <c r="G571" s="126"/>
      <c r="H571" s="126"/>
      <c r="I571" s="126"/>
      <c r="J571" s="126"/>
      <c r="K571" s="126"/>
    </row>
    <row r="572" spans="1:11" x14ac:dyDescent="0.25">
      <c r="A572" s="126" t="s">
        <v>9460</v>
      </c>
      <c r="B572" s="126" t="s">
        <v>7463</v>
      </c>
      <c r="C572" s="217" cm="1">
        <f t="array" ref="C572">IF(ROW() &lt; ROW(INDEX(persons[resource_ID],ROWS(persons[resource_ID]))), COUNTIF(INDEX(persons[resource_ID],1):persons[[#This Row],[resource_ID]],persons[[#This Row],[resource_ID]]), "")</f>
        <v>4</v>
      </c>
      <c r="D572" s="128" t="s">
        <v>9013</v>
      </c>
      <c r="E572" s="126" t="s">
        <v>9015</v>
      </c>
      <c r="F572" s="126" t="s">
        <v>9016</v>
      </c>
      <c r="G572" s="126"/>
      <c r="H572" s="126"/>
      <c r="I572" s="126"/>
      <c r="J572" s="126"/>
      <c r="K572" s="126"/>
    </row>
    <row r="573" spans="1:11" x14ac:dyDescent="0.25">
      <c r="A573" s="126" t="s">
        <v>9460</v>
      </c>
      <c r="B573" s="126" t="s">
        <v>7463</v>
      </c>
      <c r="C573" s="217" cm="1">
        <f t="array" ref="C573">IF(ROW() &lt; ROW(INDEX(persons[resource_ID],ROWS(persons[resource_ID]))), COUNTIF(INDEX(persons[resource_ID],1):persons[[#This Row],[resource_ID]],persons[[#This Row],[resource_ID]]), "")</f>
        <v>5</v>
      </c>
      <c r="D573" s="127" t="s">
        <v>9014</v>
      </c>
      <c r="E573" s="126" t="s">
        <v>9015</v>
      </c>
      <c r="F573" s="126" t="s">
        <v>9016</v>
      </c>
      <c r="G573" s="126"/>
      <c r="H573" s="126"/>
      <c r="I573" s="126"/>
      <c r="J573" s="126"/>
      <c r="K573" s="126"/>
    </row>
    <row r="574" spans="1:11" x14ac:dyDescent="0.25">
      <c r="A574" s="126" t="s">
        <v>9460</v>
      </c>
      <c r="B574" s="126" t="s">
        <v>7463</v>
      </c>
      <c r="C574" s="217" cm="1">
        <f t="array" ref="C574">IF(ROW() &lt; ROW(INDEX(persons[resource_ID],ROWS(persons[resource_ID]))), COUNTIF(INDEX(persons[resource_ID],1):persons[[#This Row],[resource_ID]],persons[[#This Row],[resource_ID]]), "")</f>
        <v>6</v>
      </c>
      <c r="D574" s="128" t="s">
        <v>9014</v>
      </c>
      <c r="E574" s="126" t="s">
        <v>9018</v>
      </c>
      <c r="F574" s="126" t="s">
        <v>9019</v>
      </c>
      <c r="G574" s="126"/>
      <c r="H574" s="126"/>
      <c r="I574" s="126"/>
      <c r="J574" s="126"/>
      <c r="K574" s="126"/>
    </row>
    <row r="575" spans="1:11" x14ac:dyDescent="0.25">
      <c r="A575" s="126" t="s">
        <v>9460</v>
      </c>
      <c r="B575" s="126" t="s">
        <v>7463</v>
      </c>
      <c r="C575" s="217" cm="1">
        <f t="array" ref="C575">IF(ROW() &lt; ROW(INDEX(persons[resource_ID],ROWS(persons[resource_ID]))), COUNTIF(INDEX(persons[resource_ID],1):persons[[#This Row],[resource_ID]],persons[[#This Row],[resource_ID]]), "")</f>
        <v>7</v>
      </c>
      <c r="D575" s="127" t="s">
        <v>9017</v>
      </c>
      <c r="E575" s="126" t="s">
        <v>9018</v>
      </c>
      <c r="F575" s="126" t="s">
        <v>9019</v>
      </c>
      <c r="G575" s="126"/>
      <c r="H575" s="126"/>
      <c r="I575" s="126"/>
      <c r="J575" s="126"/>
      <c r="K575" s="126"/>
    </row>
    <row r="576" spans="1:11" x14ac:dyDescent="0.25">
      <c r="A576" s="126" t="s">
        <v>9460</v>
      </c>
      <c r="B576" s="126" t="s">
        <v>7463</v>
      </c>
      <c r="C576" s="217" cm="1">
        <f t="array" ref="C576">IF(ROW() &lt; ROW(INDEX(persons[resource_ID],ROWS(persons[resource_ID]))), COUNTIF(INDEX(persons[resource_ID],1):persons[[#This Row],[resource_ID]],persons[[#This Row],[resource_ID]]), "")</f>
        <v>8</v>
      </c>
      <c r="D576" s="128" t="s">
        <v>9008</v>
      </c>
      <c r="E576" s="126" t="s">
        <v>9020</v>
      </c>
      <c r="F576" s="126" t="s">
        <v>9021</v>
      </c>
      <c r="G576" s="126"/>
      <c r="H576" s="126"/>
      <c r="I576" s="126"/>
      <c r="J576" s="126"/>
      <c r="K576" s="126"/>
    </row>
    <row r="577" spans="1:11" x14ac:dyDescent="0.25">
      <c r="A577" s="126" t="s">
        <v>9460</v>
      </c>
      <c r="B577" s="126" t="s">
        <v>7463</v>
      </c>
      <c r="C577" s="217" cm="1">
        <f t="array" ref="C577">IF(ROW() &lt; ROW(INDEX(persons[resource_ID],ROWS(persons[resource_ID]))), COUNTIF(INDEX(persons[resource_ID],1):persons[[#This Row],[resource_ID]],persons[[#This Row],[resource_ID]]), "")</f>
        <v>9</v>
      </c>
      <c r="D577" s="127" t="s">
        <v>9022</v>
      </c>
      <c r="E577" s="126" t="s">
        <v>9026</v>
      </c>
      <c r="F577" s="126" t="s">
        <v>9027</v>
      </c>
      <c r="G577" s="126"/>
      <c r="H577" s="126"/>
      <c r="I577" s="126"/>
      <c r="J577" s="126"/>
      <c r="K577" s="126"/>
    </row>
    <row r="578" spans="1:11" x14ac:dyDescent="0.25">
      <c r="A578" s="126" t="s">
        <v>9460</v>
      </c>
      <c r="B578" s="126" t="s">
        <v>7463</v>
      </c>
      <c r="C578" s="217" cm="1">
        <f t="array" ref="C578">IF(ROW() &lt; ROW(INDEX(persons[resource_ID],ROWS(persons[resource_ID]))), COUNTIF(INDEX(persons[resource_ID],1):persons[[#This Row],[resource_ID]],persons[[#This Row],[resource_ID]]), "")</f>
        <v>10</v>
      </c>
      <c r="D578" s="128" t="s">
        <v>9023</v>
      </c>
      <c r="E578" s="126" t="s">
        <v>9028</v>
      </c>
      <c r="F578" s="126" t="s">
        <v>9030</v>
      </c>
      <c r="G578" s="126" t="s">
        <v>9029</v>
      </c>
      <c r="H578" s="126"/>
      <c r="I578" s="126"/>
      <c r="J578" s="126"/>
      <c r="K578" s="126"/>
    </row>
    <row r="579" spans="1:11" x14ac:dyDescent="0.25">
      <c r="A579" s="126" t="s">
        <v>9460</v>
      </c>
      <c r="B579" s="126" t="s">
        <v>7463</v>
      </c>
      <c r="C579" s="217" cm="1">
        <f t="array" ref="C579">IF(ROW() &lt; ROW(INDEX(persons[resource_ID],ROWS(persons[resource_ID]))), COUNTIF(INDEX(persons[resource_ID],1):persons[[#This Row],[resource_ID]],persons[[#This Row],[resource_ID]]), "")</f>
        <v>11</v>
      </c>
      <c r="D579" s="127" t="s">
        <v>9024</v>
      </c>
      <c r="E579" s="126" t="s">
        <v>9028</v>
      </c>
      <c r="F579" s="126" t="s">
        <v>9030</v>
      </c>
      <c r="G579" s="126" t="s">
        <v>9029</v>
      </c>
      <c r="H579" s="126"/>
      <c r="I579" s="126"/>
      <c r="J579" s="126"/>
      <c r="K579" s="126"/>
    </row>
    <row r="580" spans="1:11" x14ac:dyDescent="0.25">
      <c r="A580" s="126" t="s">
        <v>9460</v>
      </c>
      <c r="B580" s="126" t="s">
        <v>7463</v>
      </c>
      <c r="C580" s="217" cm="1">
        <f t="array" ref="C580">IF(ROW() &lt; ROW(INDEX(persons[resource_ID],ROWS(persons[resource_ID]))), COUNTIF(INDEX(persons[resource_ID],1):persons[[#This Row],[resource_ID]],persons[[#This Row],[resource_ID]]), "")</f>
        <v>12</v>
      </c>
      <c r="D580" s="128" t="s">
        <v>9025</v>
      </c>
      <c r="E580" s="126" t="s">
        <v>9028</v>
      </c>
      <c r="F580" s="126" t="s">
        <v>9030</v>
      </c>
      <c r="G580" s="126" t="s">
        <v>9029</v>
      </c>
      <c r="H580" s="126"/>
      <c r="I580" s="126"/>
      <c r="J580" s="126"/>
      <c r="K580" s="126"/>
    </row>
    <row r="581" spans="1:11" x14ac:dyDescent="0.25">
      <c r="A581" s="126" t="s">
        <v>9460</v>
      </c>
      <c r="B581" s="126" t="s">
        <v>7463</v>
      </c>
      <c r="C581" s="217" cm="1">
        <f t="array" ref="C581">IF(ROW() &lt; ROW(INDEX(persons[resource_ID],ROWS(persons[resource_ID]))), COUNTIF(INDEX(persons[resource_ID],1):persons[[#This Row],[resource_ID]],persons[[#This Row],[resource_ID]]), "")</f>
        <v>13</v>
      </c>
      <c r="D581" s="127" t="s">
        <v>9034</v>
      </c>
      <c r="E581" s="126" t="s">
        <v>9031</v>
      </c>
      <c r="F581" s="126" t="s">
        <v>9033</v>
      </c>
      <c r="G581" s="126" t="s">
        <v>9032</v>
      </c>
      <c r="H581" s="126"/>
      <c r="I581" s="126"/>
      <c r="J581" s="126"/>
      <c r="K581" s="126"/>
    </row>
    <row r="582" spans="1:11" x14ac:dyDescent="0.25">
      <c r="A582" s="126" t="s">
        <v>9460</v>
      </c>
      <c r="B582" s="126" t="s">
        <v>7463</v>
      </c>
      <c r="C582" s="217" cm="1">
        <f t="array" ref="C582">IF(ROW() &lt; ROW(INDEX(persons[resource_ID],ROWS(persons[resource_ID]))), COUNTIF(INDEX(persons[resource_ID],1):persons[[#This Row],[resource_ID]],persons[[#This Row],[resource_ID]]), "")</f>
        <v>14</v>
      </c>
      <c r="D582" s="128" t="s">
        <v>9013</v>
      </c>
      <c r="E582" s="126" t="s">
        <v>9035</v>
      </c>
      <c r="F582" s="126" t="s">
        <v>9036</v>
      </c>
      <c r="G582" s="126"/>
      <c r="H582" s="126"/>
      <c r="I582" s="126"/>
      <c r="J582" s="126"/>
      <c r="K582" s="126"/>
    </row>
    <row r="583" spans="1:11" x14ac:dyDescent="0.25">
      <c r="A583" s="126" t="s">
        <v>9460</v>
      </c>
      <c r="B583" s="126" t="s">
        <v>7463</v>
      </c>
      <c r="C583" s="217" cm="1">
        <f t="array" ref="C583">IF(ROW() &lt; ROW(INDEX(persons[resource_ID],ROWS(persons[resource_ID]))), COUNTIF(INDEX(persons[resource_ID],1):persons[[#This Row],[resource_ID]],persons[[#This Row],[resource_ID]]), "")</f>
        <v>15</v>
      </c>
      <c r="D583" s="127" t="s">
        <v>9014</v>
      </c>
      <c r="E583" s="126" t="s">
        <v>9035</v>
      </c>
      <c r="F583" s="126" t="s">
        <v>9036</v>
      </c>
      <c r="G583" s="126"/>
      <c r="H583" s="126"/>
      <c r="I583" s="126"/>
      <c r="J583" s="126"/>
      <c r="K583" s="126"/>
    </row>
    <row r="584" spans="1:11" x14ac:dyDescent="0.25">
      <c r="A584" s="126" t="s">
        <v>9460</v>
      </c>
      <c r="B584" s="126" t="s">
        <v>7463</v>
      </c>
      <c r="C584" s="217" cm="1">
        <f t="array" ref="C584">IF(ROW() &lt; ROW(INDEX(persons[resource_ID],ROWS(persons[resource_ID]))), COUNTIF(INDEX(persons[resource_ID],1):persons[[#This Row],[resource_ID]],persons[[#This Row],[resource_ID]]), "")</f>
        <v>16</v>
      </c>
      <c r="D584" s="128" t="s">
        <v>9039</v>
      </c>
      <c r="E584" s="126" t="s">
        <v>9037</v>
      </c>
      <c r="F584" s="126" t="s">
        <v>9038</v>
      </c>
      <c r="G584" s="126"/>
      <c r="H584" s="126"/>
      <c r="I584" s="126"/>
      <c r="J584" s="126"/>
      <c r="K584" s="126"/>
    </row>
    <row r="585" spans="1:11" x14ac:dyDescent="0.25">
      <c r="A585" s="126" t="s">
        <v>9460</v>
      </c>
      <c r="B585" s="126" t="s">
        <v>7463</v>
      </c>
      <c r="C585" s="217" cm="1">
        <f t="array" ref="C585">IF(ROW() &lt; ROW(INDEX(persons[resource_ID],ROWS(persons[resource_ID]))), COUNTIF(INDEX(persons[resource_ID],1):persons[[#This Row],[resource_ID]],persons[[#This Row],[resource_ID]]), "")</f>
        <v>17</v>
      </c>
      <c r="D585" s="127" t="s">
        <v>9040</v>
      </c>
      <c r="E585" s="126" t="s">
        <v>9037</v>
      </c>
      <c r="F585" s="126" t="s">
        <v>9038</v>
      </c>
      <c r="G585" s="126"/>
      <c r="H585" s="126"/>
      <c r="I585" s="126"/>
      <c r="J585" s="126"/>
      <c r="K585" s="126"/>
    </row>
    <row r="586" spans="1:11" x14ac:dyDescent="0.25">
      <c r="A586" s="126" t="s">
        <v>9460</v>
      </c>
      <c r="B586" s="126" t="s">
        <v>7463</v>
      </c>
      <c r="C586" s="217" cm="1">
        <f t="array" ref="C586">IF(ROW() &lt; ROW(INDEX(persons[resource_ID],ROWS(persons[resource_ID]))), COUNTIF(INDEX(persons[resource_ID],1):persons[[#This Row],[resource_ID]],persons[[#This Row],[resource_ID]]), "")</f>
        <v>18</v>
      </c>
      <c r="D586" s="128" t="s">
        <v>9045</v>
      </c>
      <c r="E586" s="126" t="s">
        <v>9042</v>
      </c>
      <c r="F586" s="126" t="s">
        <v>9044</v>
      </c>
      <c r="G586" s="126" t="s">
        <v>9043</v>
      </c>
      <c r="H586" s="126"/>
      <c r="I586" s="126"/>
      <c r="J586" s="126"/>
      <c r="K586" s="126"/>
    </row>
    <row r="587" spans="1:11" x14ac:dyDescent="0.25">
      <c r="A587" s="126" t="s">
        <v>9460</v>
      </c>
      <c r="B587" s="126" t="s">
        <v>7463</v>
      </c>
      <c r="C587" s="217" cm="1">
        <f t="array" ref="C587">IF(ROW() &lt; ROW(INDEX(persons[resource_ID],ROWS(persons[resource_ID]))), COUNTIF(INDEX(persons[resource_ID],1):persons[[#This Row],[resource_ID]],persons[[#This Row],[resource_ID]]), "")</f>
        <v>19</v>
      </c>
      <c r="D587" s="127" t="s">
        <v>9046</v>
      </c>
      <c r="E587" s="126" t="s">
        <v>9041</v>
      </c>
      <c r="F587" s="126" t="s">
        <v>8568</v>
      </c>
      <c r="G587" s="126"/>
      <c r="H587" s="126"/>
      <c r="I587" s="126"/>
      <c r="J587" s="126"/>
      <c r="K587" s="126"/>
    </row>
    <row r="588" spans="1:11" x14ac:dyDescent="0.25">
      <c r="A588" s="126" t="s">
        <v>9460</v>
      </c>
      <c r="B588" s="126" t="s">
        <v>7463</v>
      </c>
      <c r="C588" s="217" cm="1">
        <f t="array" ref="C588">IF(ROW() &lt; ROW(INDEX(persons[resource_ID],ROWS(persons[resource_ID]))), COUNTIF(INDEX(persons[resource_ID],1):persons[[#This Row],[resource_ID]],persons[[#This Row],[resource_ID]]), "")</f>
        <v>20</v>
      </c>
      <c r="D588" s="128" t="s">
        <v>9047</v>
      </c>
      <c r="E588" s="126" t="s">
        <v>9041</v>
      </c>
      <c r="F588" s="126" t="s">
        <v>8568</v>
      </c>
      <c r="G588" s="126"/>
      <c r="H588" s="126"/>
      <c r="I588" s="126"/>
      <c r="J588" s="126"/>
      <c r="K588" s="126"/>
    </row>
    <row r="589" spans="1:11" x14ac:dyDescent="0.25">
      <c r="A589" s="126" t="s">
        <v>9460</v>
      </c>
      <c r="B589" s="126" t="s">
        <v>7463</v>
      </c>
      <c r="C589" s="217" cm="1">
        <f t="array" ref="C589">IF(ROW() &lt; ROW(INDEX(persons[resource_ID],ROWS(persons[resource_ID]))), COUNTIF(INDEX(persons[resource_ID],1):persons[[#This Row],[resource_ID]],persons[[#This Row],[resource_ID]]), "")</f>
        <v>21</v>
      </c>
      <c r="D589" s="127" t="s">
        <v>9051</v>
      </c>
      <c r="E589" s="126" t="s">
        <v>9048</v>
      </c>
      <c r="F589" s="126" t="s">
        <v>9050</v>
      </c>
      <c r="G589" s="126" t="s">
        <v>9049</v>
      </c>
      <c r="H589" s="126"/>
      <c r="I589" s="126"/>
      <c r="J589" s="126"/>
      <c r="K589" s="126"/>
    </row>
    <row r="590" spans="1:11" x14ac:dyDescent="0.25">
      <c r="A590" s="126" t="s">
        <v>9460</v>
      </c>
      <c r="B590" s="126" t="s">
        <v>7463</v>
      </c>
      <c r="C590" s="217" cm="1">
        <f t="array" ref="C590">IF(ROW() &lt; ROW(INDEX(persons[resource_ID],ROWS(persons[resource_ID]))), COUNTIF(INDEX(persons[resource_ID],1):persons[[#This Row],[resource_ID]],persons[[#This Row],[resource_ID]]), "")</f>
        <v>22</v>
      </c>
      <c r="D590" s="128" t="s">
        <v>9056</v>
      </c>
      <c r="E590" s="126" t="s">
        <v>9052</v>
      </c>
      <c r="F590" s="126" t="s">
        <v>9054</v>
      </c>
      <c r="G590" s="126" t="s">
        <v>9053</v>
      </c>
      <c r="H590" s="126"/>
      <c r="I590" s="126"/>
      <c r="J590" s="126"/>
      <c r="K590" s="126"/>
    </row>
    <row r="591" spans="1:11" x14ac:dyDescent="0.25">
      <c r="A591" s="126" t="s">
        <v>9460</v>
      </c>
      <c r="B591" s="126" t="s">
        <v>7463</v>
      </c>
      <c r="C591" s="217" cm="1">
        <f t="array" ref="C591">IF(ROW() &lt; ROW(INDEX(persons[resource_ID],ROWS(persons[resource_ID]))), COUNTIF(INDEX(persons[resource_ID],1):persons[[#This Row],[resource_ID]],persons[[#This Row],[resource_ID]]), "")</f>
        <v>23</v>
      </c>
      <c r="D591" s="127" t="s">
        <v>9055</v>
      </c>
      <c r="E591" s="126" t="s">
        <v>8566</v>
      </c>
      <c r="F591" s="126" t="s">
        <v>9057</v>
      </c>
      <c r="G591" s="126"/>
      <c r="H591" s="126"/>
      <c r="I591" s="126"/>
      <c r="J591" s="126"/>
      <c r="K591" s="126"/>
    </row>
    <row r="592" spans="1:11" x14ac:dyDescent="0.25">
      <c r="A592" s="126" t="s">
        <v>9460</v>
      </c>
      <c r="B592" s="126" t="s">
        <v>7463</v>
      </c>
      <c r="C592" s="217" cm="1">
        <f t="array" ref="C592">IF(ROW() &lt; ROW(INDEX(persons[resource_ID],ROWS(persons[resource_ID]))), COUNTIF(INDEX(persons[resource_ID],1):persons[[#This Row],[resource_ID]],persons[[#This Row],[resource_ID]]), "")</f>
        <v>24</v>
      </c>
      <c r="D592" s="128" t="s">
        <v>9058</v>
      </c>
      <c r="E592" s="126" t="s">
        <v>9061</v>
      </c>
      <c r="F592" s="126" t="s">
        <v>8962</v>
      </c>
      <c r="G592" s="126"/>
      <c r="H592" s="126"/>
      <c r="I592" s="126"/>
      <c r="J592" s="126"/>
      <c r="K592" s="126"/>
    </row>
    <row r="593" spans="1:11" x14ac:dyDescent="0.25">
      <c r="A593" s="126" t="s">
        <v>9460</v>
      </c>
      <c r="B593" s="126" t="s">
        <v>7463</v>
      </c>
      <c r="C593" s="217" cm="1">
        <f t="array" ref="C593">IF(ROW() &lt; ROW(INDEX(persons[resource_ID],ROWS(persons[resource_ID]))), COUNTIF(INDEX(persons[resource_ID],1):persons[[#This Row],[resource_ID]],persons[[#This Row],[resource_ID]]), "")</f>
        <v>25</v>
      </c>
      <c r="D593" s="127" t="s">
        <v>9059</v>
      </c>
      <c r="E593" s="126" t="s">
        <v>9062</v>
      </c>
      <c r="F593" s="126" t="s">
        <v>9063</v>
      </c>
      <c r="G593" s="126"/>
      <c r="H593" s="126"/>
      <c r="I593" s="126"/>
      <c r="J593" s="126"/>
      <c r="K593" s="126"/>
    </row>
    <row r="594" spans="1:11" x14ac:dyDescent="0.25">
      <c r="A594" s="126" t="s">
        <v>9460</v>
      </c>
      <c r="B594" s="126" t="s">
        <v>7463</v>
      </c>
      <c r="C594" s="217" cm="1">
        <f t="array" ref="C594">IF(ROW() &lt; ROW(INDEX(persons[resource_ID],ROWS(persons[resource_ID]))), COUNTIF(INDEX(persons[resource_ID],1):persons[[#This Row],[resource_ID]],persons[[#This Row],[resource_ID]]), "")</f>
        <v>26</v>
      </c>
      <c r="D594" s="128" t="s">
        <v>9014</v>
      </c>
      <c r="E594" s="126" t="s">
        <v>9064</v>
      </c>
      <c r="F594" s="126" t="s">
        <v>9066</v>
      </c>
      <c r="G594" s="126" t="s">
        <v>9065</v>
      </c>
      <c r="H594" s="126"/>
      <c r="I594" s="126"/>
      <c r="J594" s="126"/>
      <c r="K594" s="126"/>
    </row>
    <row r="595" spans="1:11" x14ac:dyDescent="0.25">
      <c r="A595" s="126" t="s">
        <v>9460</v>
      </c>
      <c r="B595" s="126" t="s">
        <v>7463</v>
      </c>
      <c r="C595" s="217" cm="1">
        <f t="array" ref="C595">IF(ROW() &lt; ROW(INDEX(persons[resource_ID],ROWS(persons[resource_ID]))), COUNTIF(INDEX(persons[resource_ID],1):persons[[#This Row],[resource_ID]],persons[[#This Row],[resource_ID]]), "")</f>
        <v>27</v>
      </c>
      <c r="D595" s="127" t="s">
        <v>9060</v>
      </c>
      <c r="E595" s="126" t="s">
        <v>9067</v>
      </c>
      <c r="F595" s="126" t="s">
        <v>9068</v>
      </c>
      <c r="G595" s="126"/>
      <c r="H595" s="126"/>
      <c r="I595" s="126"/>
      <c r="J595" s="126"/>
      <c r="K595" s="126"/>
    </row>
    <row r="596" spans="1:11" x14ac:dyDescent="0.25">
      <c r="A596" s="126" t="s">
        <v>9460</v>
      </c>
      <c r="B596" s="126" t="s">
        <v>7463</v>
      </c>
      <c r="C596" s="217" cm="1">
        <f t="array" ref="C596">IF(ROW() &lt; ROW(INDEX(persons[resource_ID],ROWS(persons[resource_ID]))), COUNTIF(INDEX(persons[resource_ID],1):persons[[#This Row],[resource_ID]],persons[[#This Row],[resource_ID]]), "")</f>
        <v>28</v>
      </c>
      <c r="D596" s="128" t="s">
        <v>9069</v>
      </c>
      <c r="E596" s="126" t="s">
        <v>9070</v>
      </c>
      <c r="F596" s="126" t="s">
        <v>9071</v>
      </c>
      <c r="G596" s="126"/>
      <c r="H596" s="126"/>
      <c r="I596" s="126"/>
      <c r="J596" s="126"/>
      <c r="K596" s="126"/>
    </row>
    <row r="597" spans="1:11" x14ac:dyDescent="0.25">
      <c r="A597" s="126" t="s">
        <v>9460</v>
      </c>
      <c r="B597" s="126" t="s">
        <v>7463</v>
      </c>
      <c r="C597" s="217" cm="1">
        <f t="array" ref="C597">IF(ROW() &lt; ROW(INDEX(persons[resource_ID],ROWS(persons[resource_ID]))), COUNTIF(INDEX(persons[resource_ID],1):persons[[#This Row],[resource_ID]],persons[[#This Row],[resource_ID]]), "")</f>
        <v>29</v>
      </c>
      <c r="D597" s="127" t="s">
        <v>9013</v>
      </c>
      <c r="E597" s="126" t="s">
        <v>9072</v>
      </c>
      <c r="F597" s="126" t="s">
        <v>9073</v>
      </c>
      <c r="G597" s="126"/>
      <c r="H597" s="126"/>
      <c r="I597" s="126"/>
      <c r="J597" s="126"/>
      <c r="K597" s="126"/>
    </row>
    <row r="598" spans="1:11" x14ac:dyDescent="0.25">
      <c r="A598" s="126" t="s">
        <v>9460</v>
      </c>
      <c r="B598" s="126" t="s">
        <v>7463</v>
      </c>
      <c r="C598" s="217" cm="1">
        <f t="array" ref="C598">IF(ROW() &lt; ROW(INDEX(persons[resource_ID],ROWS(persons[resource_ID]))), COUNTIF(INDEX(persons[resource_ID],1):persons[[#This Row],[resource_ID]],persons[[#This Row],[resource_ID]]), "")</f>
        <v>30</v>
      </c>
      <c r="D598" s="128" t="s">
        <v>9023</v>
      </c>
      <c r="E598" s="126" t="s">
        <v>9074</v>
      </c>
      <c r="F598" s="126" t="s">
        <v>9075</v>
      </c>
      <c r="G598" s="126"/>
      <c r="H598" s="126"/>
      <c r="I598" s="126"/>
      <c r="J598" s="126"/>
      <c r="K598" s="126"/>
    </row>
    <row r="599" spans="1:11" x14ac:dyDescent="0.25">
      <c r="A599" s="126" t="s">
        <v>9460</v>
      </c>
      <c r="B599" s="126" t="s">
        <v>7463</v>
      </c>
      <c r="C599" s="217" cm="1">
        <f t="array" ref="C599">IF(ROW() &lt; ROW(INDEX(persons[resource_ID],ROWS(persons[resource_ID]))), COUNTIF(INDEX(persons[resource_ID],1):persons[[#This Row],[resource_ID]],persons[[#This Row],[resource_ID]]), "")</f>
        <v>31</v>
      </c>
      <c r="D599" s="127" t="s">
        <v>9060</v>
      </c>
      <c r="E599" s="126" t="s">
        <v>9076</v>
      </c>
      <c r="F599" s="126" t="s">
        <v>9077</v>
      </c>
      <c r="G599" s="126"/>
      <c r="H599" s="126"/>
      <c r="I599" s="126"/>
      <c r="J599" s="126"/>
      <c r="K599" s="126"/>
    </row>
    <row r="600" spans="1:11" x14ac:dyDescent="0.25">
      <c r="A600" s="126" t="s">
        <v>9460</v>
      </c>
      <c r="B600" s="126" t="s">
        <v>7463</v>
      </c>
      <c r="C600" s="217" cm="1">
        <f t="array" ref="C600">IF(ROW() &lt; ROW(INDEX(persons[resource_ID],ROWS(persons[resource_ID]))), COUNTIF(INDEX(persons[resource_ID],1):persons[[#This Row],[resource_ID]],persons[[#This Row],[resource_ID]]), "")</f>
        <v>32</v>
      </c>
      <c r="D600" s="128" t="s">
        <v>9078</v>
      </c>
      <c r="E600" s="126" t="s">
        <v>9082</v>
      </c>
      <c r="F600" s="126" t="s">
        <v>9083</v>
      </c>
      <c r="G600" s="126"/>
      <c r="H600" s="126"/>
      <c r="I600" s="126"/>
      <c r="J600" s="126"/>
      <c r="K600" s="126"/>
    </row>
    <row r="601" spans="1:11" x14ac:dyDescent="0.25">
      <c r="A601" s="126" t="s">
        <v>9460</v>
      </c>
      <c r="B601" s="126" t="s">
        <v>7463</v>
      </c>
      <c r="C601" s="217" cm="1">
        <f t="array" ref="C601">IF(ROW() &lt; ROW(INDEX(persons[resource_ID],ROWS(persons[resource_ID]))), COUNTIF(INDEX(persons[resource_ID],1):persons[[#This Row],[resource_ID]],persons[[#This Row],[resource_ID]]), "")</f>
        <v>33</v>
      </c>
      <c r="D601" s="127" t="s">
        <v>9079</v>
      </c>
      <c r="E601" s="126" t="s">
        <v>9084</v>
      </c>
      <c r="F601" s="126" t="s">
        <v>9085</v>
      </c>
      <c r="G601" s="126"/>
      <c r="H601" s="126"/>
      <c r="I601" s="126"/>
      <c r="J601" s="126"/>
      <c r="K601" s="126"/>
    </row>
    <row r="602" spans="1:11" x14ac:dyDescent="0.25">
      <c r="A602" s="126" t="s">
        <v>9460</v>
      </c>
      <c r="B602" s="126" t="s">
        <v>7463</v>
      </c>
      <c r="C602" s="217" cm="1">
        <f t="array" ref="C602">IF(ROW() &lt; ROW(INDEX(persons[resource_ID],ROWS(persons[resource_ID]))), COUNTIF(INDEX(persons[resource_ID],1):persons[[#This Row],[resource_ID]],persons[[#This Row],[resource_ID]]), "")</f>
        <v>34</v>
      </c>
      <c r="D602" s="128" t="s">
        <v>9023</v>
      </c>
      <c r="E602" s="126" t="s">
        <v>9086</v>
      </c>
      <c r="F602" s="126" t="s">
        <v>8839</v>
      </c>
      <c r="G602" s="126"/>
      <c r="H602" s="126"/>
      <c r="I602" s="126"/>
      <c r="J602" s="126"/>
      <c r="K602" s="126"/>
    </row>
    <row r="603" spans="1:11" x14ac:dyDescent="0.25">
      <c r="A603" s="126" t="s">
        <v>9460</v>
      </c>
      <c r="B603" s="126" t="s">
        <v>7463</v>
      </c>
      <c r="C603" s="217" cm="1">
        <f t="array" ref="C603">IF(ROW() &lt; ROW(INDEX(persons[resource_ID],ROWS(persons[resource_ID]))), COUNTIF(INDEX(persons[resource_ID],1):persons[[#This Row],[resource_ID]],persons[[#This Row],[resource_ID]]), "")</f>
        <v>35</v>
      </c>
      <c r="D603" s="127" t="s">
        <v>9080</v>
      </c>
      <c r="E603" s="126" t="s">
        <v>9086</v>
      </c>
      <c r="F603" s="126" t="s">
        <v>8839</v>
      </c>
      <c r="G603" s="126"/>
      <c r="H603" s="126"/>
      <c r="I603" s="126"/>
      <c r="J603" s="126"/>
      <c r="K603" s="126"/>
    </row>
    <row r="604" spans="1:11" x14ac:dyDescent="0.25">
      <c r="A604" s="126" t="s">
        <v>9460</v>
      </c>
      <c r="B604" s="126" t="s">
        <v>7463</v>
      </c>
      <c r="C604" s="217" cm="1">
        <f t="array" ref="C604">IF(ROW() &lt; ROW(INDEX(persons[resource_ID],ROWS(persons[resource_ID]))), COUNTIF(INDEX(persons[resource_ID],1):persons[[#This Row],[resource_ID]],persons[[#This Row],[resource_ID]]), "")</f>
        <v>36</v>
      </c>
      <c r="D604" s="128" t="s">
        <v>9014</v>
      </c>
      <c r="E604" s="126" t="s">
        <v>9087</v>
      </c>
      <c r="F604" s="126" t="s">
        <v>9089</v>
      </c>
      <c r="G604" s="126" t="s">
        <v>9088</v>
      </c>
      <c r="H604" s="126"/>
      <c r="I604" s="126"/>
      <c r="J604" s="126"/>
      <c r="K604" s="126"/>
    </row>
    <row r="605" spans="1:11" x14ac:dyDescent="0.25">
      <c r="A605" s="126" t="s">
        <v>9460</v>
      </c>
      <c r="B605" s="126" t="s">
        <v>7463</v>
      </c>
      <c r="C605" s="217" cm="1">
        <f t="array" ref="C605">IF(ROW() &lt; ROW(INDEX(persons[resource_ID],ROWS(persons[resource_ID]))), COUNTIF(INDEX(persons[resource_ID],1):persons[[#This Row],[resource_ID]],persons[[#This Row],[resource_ID]]), "")</f>
        <v>37</v>
      </c>
      <c r="D605" s="127" t="s">
        <v>9056</v>
      </c>
      <c r="E605" s="126" t="s">
        <v>9087</v>
      </c>
      <c r="F605" s="126" t="s">
        <v>9089</v>
      </c>
      <c r="G605" s="126" t="s">
        <v>9088</v>
      </c>
      <c r="H605" s="126"/>
      <c r="I605" s="126"/>
      <c r="J605" s="126"/>
      <c r="K605" s="126"/>
    </row>
    <row r="606" spans="1:11" x14ac:dyDescent="0.25">
      <c r="A606" s="126" t="s">
        <v>9460</v>
      </c>
      <c r="B606" s="126" t="s">
        <v>7463</v>
      </c>
      <c r="C606" s="217" cm="1">
        <f t="array" ref="C606">IF(ROW() &lt; ROW(INDEX(persons[resource_ID],ROWS(persons[resource_ID]))), COUNTIF(INDEX(persons[resource_ID],1):persons[[#This Row],[resource_ID]],persons[[#This Row],[resource_ID]]), "")</f>
        <v>38</v>
      </c>
      <c r="D606" s="128" t="s">
        <v>9081</v>
      </c>
      <c r="E606" s="126" t="s">
        <v>9087</v>
      </c>
      <c r="F606" s="126" t="s">
        <v>9089</v>
      </c>
      <c r="G606" s="126" t="s">
        <v>9088</v>
      </c>
      <c r="H606" s="126"/>
      <c r="I606" s="126"/>
      <c r="J606" s="126"/>
      <c r="K606" s="126"/>
    </row>
    <row r="607" spans="1:11" x14ac:dyDescent="0.25">
      <c r="A607" s="126" t="s">
        <v>9460</v>
      </c>
      <c r="B607" s="126" t="s">
        <v>7463</v>
      </c>
      <c r="C607" s="217" cm="1">
        <f t="array" ref="C607">IF(ROW() &lt; ROW(INDEX(persons[resource_ID],ROWS(persons[resource_ID]))), COUNTIF(INDEX(persons[resource_ID],1):persons[[#This Row],[resource_ID]],persons[[#This Row],[resource_ID]]), "")</f>
        <v>39</v>
      </c>
      <c r="D607" s="127" t="s">
        <v>9014</v>
      </c>
      <c r="E607" s="126" t="s">
        <v>9090</v>
      </c>
      <c r="F607" s="126"/>
      <c r="G607" s="126" t="s">
        <v>9091</v>
      </c>
      <c r="H607" s="126"/>
      <c r="I607" s="126"/>
      <c r="J607" s="126"/>
      <c r="K607" s="126"/>
    </row>
    <row r="608" spans="1:11" x14ac:dyDescent="0.25">
      <c r="A608" s="126" t="s">
        <v>9460</v>
      </c>
      <c r="B608" s="126" t="s">
        <v>7463</v>
      </c>
      <c r="C608" s="217" cm="1">
        <f t="array" ref="C608">IF(ROW() &lt; ROW(INDEX(persons[resource_ID],ROWS(persons[resource_ID]))), COUNTIF(INDEX(persons[resource_ID],1):persons[[#This Row],[resource_ID]],persons[[#This Row],[resource_ID]]), "")</f>
        <v>40</v>
      </c>
      <c r="D608" s="128" t="s">
        <v>9081</v>
      </c>
      <c r="E608" s="126" t="s">
        <v>9090</v>
      </c>
      <c r="F608" s="126"/>
      <c r="G608" s="126" t="s">
        <v>9091</v>
      </c>
      <c r="H608" s="126"/>
      <c r="I608" s="126"/>
      <c r="J608" s="126"/>
      <c r="K608" s="126"/>
    </row>
    <row r="609" spans="1:11" x14ac:dyDescent="0.25">
      <c r="A609" s="126" t="s">
        <v>9460</v>
      </c>
      <c r="B609" s="126" t="s">
        <v>7463</v>
      </c>
      <c r="C609" s="217" cm="1">
        <f t="array" ref="C609">IF(ROW() &lt; ROW(INDEX(persons[resource_ID],ROWS(persons[resource_ID]))), COUNTIF(INDEX(persons[resource_ID],1):persons[[#This Row],[resource_ID]],persons[[#This Row],[resource_ID]]), "")</f>
        <v>41</v>
      </c>
      <c r="D609" s="127" t="s">
        <v>9092</v>
      </c>
      <c r="E609" s="126" t="s">
        <v>9090</v>
      </c>
      <c r="F609" s="126"/>
      <c r="G609" s="126" t="s">
        <v>9091</v>
      </c>
      <c r="H609" s="126"/>
      <c r="I609" s="126"/>
      <c r="J609" s="126"/>
      <c r="K609" s="126"/>
    </row>
    <row r="610" spans="1:11" x14ac:dyDescent="0.25">
      <c r="A610" s="126" t="s">
        <v>9460</v>
      </c>
      <c r="B610" s="126" t="s">
        <v>7463</v>
      </c>
      <c r="C610" s="217" cm="1">
        <f t="array" ref="C610">IF(ROW() &lt; ROW(INDEX(persons[resource_ID],ROWS(persons[resource_ID]))), COUNTIF(INDEX(persons[resource_ID],1):persons[[#This Row],[resource_ID]],persons[[#This Row],[resource_ID]]), "")</f>
        <v>42</v>
      </c>
      <c r="D610" s="128" t="s">
        <v>9055</v>
      </c>
      <c r="E610" s="126" t="s">
        <v>9093</v>
      </c>
      <c r="F610" s="126" t="s">
        <v>8869</v>
      </c>
      <c r="G610" s="126" t="s">
        <v>9094</v>
      </c>
      <c r="H610" s="126"/>
      <c r="I610" s="126"/>
      <c r="J610" s="126"/>
      <c r="K610" s="126"/>
    </row>
    <row r="611" spans="1:11" x14ac:dyDescent="0.25">
      <c r="A611" s="126" t="s">
        <v>9460</v>
      </c>
      <c r="B611" s="126" t="s">
        <v>7463</v>
      </c>
      <c r="C611" s="217" cm="1">
        <f t="array" ref="C611">IF(ROW() &lt; ROW(INDEX(persons[resource_ID],ROWS(persons[resource_ID]))), COUNTIF(INDEX(persons[resource_ID],1):persons[[#This Row],[resource_ID]],persons[[#This Row],[resource_ID]]), "")</f>
        <v>43</v>
      </c>
      <c r="D611" s="127" t="s">
        <v>9081</v>
      </c>
      <c r="E611" s="126" t="s">
        <v>9093</v>
      </c>
      <c r="F611" s="126" t="s">
        <v>8869</v>
      </c>
      <c r="G611" s="126" t="s">
        <v>9094</v>
      </c>
      <c r="H611" s="126"/>
      <c r="I611" s="126"/>
      <c r="J611" s="126"/>
      <c r="K611" s="126"/>
    </row>
    <row r="612" spans="1:11" x14ac:dyDescent="0.25">
      <c r="A612" s="126" t="s">
        <v>9460</v>
      </c>
      <c r="B612" s="126" t="s">
        <v>7463</v>
      </c>
      <c r="C612" s="217" cm="1">
        <f t="array" ref="C612">IF(ROW() &lt; ROW(INDEX(persons[resource_ID],ROWS(persons[resource_ID]))), COUNTIF(INDEX(persons[resource_ID],1):persons[[#This Row],[resource_ID]],persons[[#This Row],[resource_ID]]), "")</f>
        <v>44</v>
      </c>
      <c r="D612" s="128" t="s">
        <v>9069</v>
      </c>
      <c r="E612" s="126" t="s">
        <v>9095</v>
      </c>
      <c r="F612" s="126" t="s">
        <v>9096</v>
      </c>
      <c r="G612" s="126"/>
      <c r="H612" s="126"/>
      <c r="I612" s="126"/>
      <c r="J612" s="126"/>
      <c r="K612" s="126"/>
    </row>
    <row r="613" spans="1:11" x14ac:dyDescent="0.25">
      <c r="A613" s="126" t="s">
        <v>9460</v>
      </c>
      <c r="B613" s="126" t="s">
        <v>7463</v>
      </c>
      <c r="C613" s="217" cm="1">
        <f t="array" ref="C613">IF(ROW() &lt; ROW(INDEX(persons[resource_ID],ROWS(persons[resource_ID]))), COUNTIF(INDEX(persons[resource_ID],1):persons[[#This Row],[resource_ID]],persons[[#This Row],[resource_ID]]), "")</f>
        <v>45</v>
      </c>
      <c r="D613" s="127" t="s">
        <v>9114</v>
      </c>
      <c r="E613" s="126" t="s">
        <v>9097</v>
      </c>
      <c r="F613" s="126" t="s">
        <v>9098</v>
      </c>
      <c r="G613" s="126"/>
      <c r="H613" s="126"/>
      <c r="I613" s="126"/>
      <c r="J613" s="126"/>
      <c r="K613" s="126"/>
    </row>
    <row r="614" spans="1:11" x14ac:dyDescent="0.25">
      <c r="A614" s="126" t="s">
        <v>9460</v>
      </c>
      <c r="B614" s="126" t="s">
        <v>7463</v>
      </c>
      <c r="C614" s="217" cm="1">
        <f t="array" ref="C614">IF(ROW() &lt; ROW(INDEX(persons[resource_ID],ROWS(persons[resource_ID]))), COUNTIF(INDEX(persons[resource_ID],1):persons[[#This Row],[resource_ID]],persons[[#This Row],[resource_ID]]), "")</f>
        <v>46</v>
      </c>
      <c r="D614" s="128" t="s">
        <v>9113</v>
      </c>
      <c r="E614" s="126" t="s">
        <v>9099</v>
      </c>
      <c r="F614" s="126" t="s">
        <v>9100</v>
      </c>
      <c r="G614" s="126"/>
      <c r="H614" s="126"/>
      <c r="I614" s="126"/>
      <c r="J614" s="126"/>
      <c r="K614" s="126"/>
    </row>
    <row r="615" spans="1:11" x14ac:dyDescent="0.25">
      <c r="A615" s="126" t="s">
        <v>9460</v>
      </c>
      <c r="B615" s="126" t="s">
        <v>7463</v>
      </c>
      <c r="C615" s="217" cm="1">
        <f t="array" ref="C615">IF(ROW() &lt; ROW(INDEX(persons[resource_ID],ROWS(persons[resource_ID]))), COUNTIF(INDEX(persons[resource_ID],1):persons[[#This Row],[resource_ID]],persons[[#This Row],[resource_ID]]), "")</f>
        <v>47</v>
      </c>
      <c r="D615" s="127" t="s">
        <v>9055</v>
      </c>
      <c r="E615" s="126" t="s">
        <v>9117</v>
      </c>
      <c r="F615" s="126" t="s">
        <v>9119</v>
      </c>
      <c r="G615" s="126" t="s">
        <v>9118</v>
      </c>
      <c r="H615" s="126"/>
      <c r="I615" s="126"/>
      <c r="J615" s="126"/>
      <c r="K615" s="126"/>
    </row>
    <row r="616" spans="1:11" x14ac:dyDescent="0.25">
      <c r="A616" s="126" t="s">
        <v>9460</v>
      </c>
      <c r="B616" s="126" t="s">
        <v>7463</v>
      </c>
      <c r="C616" s="217" cm="1">
        <f t="array" ref="C616">IF(ROW() &lt; ROW(INDEX(persons[resource_ID],ROWS(persons[resource_ID]))), COUNTIF(INDEX(persons[resource_ID],1):persons[[#This Row],[resource_ID]],persons[[#This Row],[resource_ID]]), "")</f>
        <v>48</v>
      </c>
      <c r="D616" s="128" t="s">
        <v>9115</v>
      </c>
      <c r="E616" s="126" t="s">
        <v>9120</v>
      </c>
      <c r="F616" s="126" t="s">
        <v>9121</v>
      </c>
      <c r="G616" s="126"/>
      <c r="H616" s="126"/>
      <c r="I616" s="126"/>
      <c r="J616" s="126"/>
      <c r="K616" s="126"/>
    </row>
    <row r="617" spans="1:11" x14ac:dyDescent="0.25">
      <c r="A617" s="126" t="s">
        <v>9460</v>
      </c>
      <c r="B617" s="126" t="s">
        <v>7463</v>
      </c>
      <c r="C617" s="217" cm="1">
        <f t="array" ref="C617">IF(ROW() &lt; ROW(INDEX(persons[resource_ID],ROWS(persons[resource_ID]))), COUNTIF(INDEX(persons[resource_ID],1):persons[[#This Row],[resource_ID]],persons[[#This Row],[resource_ID]]), "")</f>
        <v>49</v>
      </c>
      <c r="D617" s="127" t="s">
        <v>9116</v>
      </c>
      <c r="E617" s="126" t="s">
        <v>9120</v>
      </c>
      <c r="F617" s="126" t="s">
        <v>9121</v>
      </c>
      <c r="G617" s="126"/>
      <c r="H617" s="126"/>
      <c r="I617" s="126"/>
      <c r="J617" s="126"/>
      <c r="K617" s="126"/>
    </row>
    <row r="618" spans="1:11" x14ac:dyDescent="0.25">
      <c r="A618" s="126" t="s">
        <v>9460</v>
      </c>
      <c r="B618" s="126" t="s">
        <v>7463</v>
      </c>
      <c r="C618" s="217" cm="1">
        <f t="array" ref="C618">IF(ROW() &lt; ROW(INDEX(persons[resource_ID],ROWS(persons[resource_ID]))), COUNTIF(INDEX(persons[resource_ID],1):persons[[#This Row],[resource_ID]],persons[[#This Row],[resource_ID]]), "")</f>
        <v>50</v>
      </c>
      <c r="D618" s="128" t="s">
        <v>9056</v>
      </c>
      <c r="E618" s="126" t="s">
        <v>9122</v>
      </c>
      <c r="F618" s="126" t="s">
        <v>9124</v>
      </c>
      <c r="G618" s="126" t="s">
        <v>9123</v>
      </c>
      <c r="H618" s="126"/>
      <c r="I618" s="126"/>
      <c r="J618" s="126"/>
      <c r="K618" s="126"/>
    </row>
    <row r="619" spans="1:11" x14ac:dyDescent="0.25">
      <c r="A619" s="126" t="s">
        <v>9460</v>
      </c>
      <c r="B619" s="126" t="s">
        <v>7463</v>
      </c>
      <c r="C619" s="217" cm="1">
        <f t="array" ref="C619">IF(ROW() &lt; ROW(INDEX(persons[resource_ID],ROWS(persons[resource_ID]))), COUNTIF(INDEX(persons[resource_ID],1):persons[[#This Row],[resource_ID]],persons[[#This Row],[resource_ID]]), "")</f>
        <v>51</v>
      </c>
      <c r="D619" s="127" t="s">
        <v>9125</v>
      </c>
      <c r="E619" s="126" t="s">
        <v>9122</v>
      </c>
      <c r="F619" s="126" t="s">
        <v>9124</v>
      </c>
      <c r="G619" s="126" t="s">
        <v>9123</v>
      </c>
      <c r="H619" s="126"/>
      <c r="I619" s="126"/>
      <c r="J619" s="126"/>
      <c r="K619" s="126"/>
    </row>
    <row r="620" spans="1:11" x14ac:dyDescent="0.25">
      <c r="A620" s="126" t="s">
        <v>9460</v>
      </c>
      <c r="B620" s="126" t="s">
        <v>7463</v>
      </c>
      <c r="C620" s="217" cm="1">
        <f t="array" ref="C620">IF(ROW() &lt; ROW(INDEX(persons[resource_ID],ROWS(persons[resource_ID]))), COUNTIF(INDEX(persons[resource_ID],1):persons[[#This Row],[resource_ID]],persons[[#This Row],[resource_ID]]), "")</f>
        <v>52</v>
      </c>
      <c r="D620" s="128" t="s">
        <v>9115</v>
      </c>
      <c r="E620" s="126" t="s">
        <v>9076</v>
      </c>
      <c r="F620" s="126" t="s">
        <v>9126</v>
      </c>
      <c r="G620" s="126" t="s">
        <v>9127</v>
      </c>
      <c r="H620" s="126"/>
      <c r="I620" s="126"/>
      <c r="J620" s="126"/>
      <c r="K620" s="126"/>
    </row>
    <row r="621" spans="1:11" x14ac:dyDescent="0.25">
      <c r="A621" s="126" t="s">
        <v>9460</v>
      </c>
      <c r="B621" s="126" t="s">
        <v>7463</v>
      </c>
      <c r="C621" s="217" cm="1">
        <f t="array" ref="C621">IF(ROW() &lt; ROW(INDEX(persons[resource_ID],ROWS(persons[resource_ID]))), COUNTIF(INDEX(persons[resource_ID],1):persons[[#This Row],[resource_ID]],persons[[#This Row],[resource_ID]]), "")</f>
        <v>53</v>
      </c>
      <c r="D621" s="127" t="s">
        <v>9131</v>
      </c>
      <c r="E621" s="126" t="s">
        <v>9128</v>
      </c>
      <c r="F621" s="126" t="s">
        <v>9130</v>
      </c>
      <c r="G621" s="126" t="s">
        <v>9129</v>
      </c>
      <c r="H621" s="126"/>
      <c r="I621" s="126"/>
      <c r="J621" s="126"/>
      <c r="K621" s="126"/>
    </row>
    <row r="622" spans="1:11" x14ac:dyDescent="0.25">
      <c r="A622" s="126" t="s">
        <v>9460</v>
      </c>
      <c r="B622" s="126" t="s">
        <v>7463</v>
      </c>
      <c r="C622" s="217" cm="1">
        <f t="array" ref="C622">IF(ROW() &lt; ROW(INDEX(persons[resource_ID],ROWS(persons[resource_ID]))), COUNTIF(INDEX(persons[resource_ID],1):persons[[#This Row],[resource_ID]],persons[[#This Row],[resource_ID]]), "")</f>
        <v>54</v>
      </c>
      <c r="D622" s="128" t="s">
        <v>9131</v>
      </c>
      <c r="E622" s="126" t="s">
        <v>9132</v>
      </c>
      <c r="F622" s="126" t="s">
        <v>9133</v>
      </c>
      <c r="G622" s="126"/>
      <c r="H622" s="126"/>
      <c r="I622" s="126"/>
      <c r="J622" s="126"/>
      <c r="K622" s="126"/>
    </row>
    <row r="623" spans="1:11" x14ac:dyDescent="0.25">
      <c r="A623" s="126" t="s">
        <v>9460</v>
      </c>
      <c r="B623" s="126" t="s">
        <v>7463</v>
      </c>
      <c r="C623" s="217" cm="1">
        <f t="array" ref="C623">IF(ROW() &lt; ROW(INDEX(persons[resource_ID],ROWS(persons[resource_ID]))), COUNTIF(INDEX(persons[resource_ID],1):persons[[#This Row],[resource_ID]],persons[[#This Row],[resource_ID]]), "")</f>
        <v>55</v>
      </c>
      <c r="D623" s="127" t="s">
        <v>9125</v>
      </c>
      <c r="E623" s="126" t="s">
        <v>9135</v>
      </c>
      <c r="F623" s="126" t="s">
        <v>9136</v>
      </c>
      <c r="G623" s="126"/>
      <c r="H623" s="126"/>
      <c r="I623" s="126"/>
      <c r="J623" s="126"/>
      <c r="K623" s="126"/>
    </row>
    <row r="624" spans="1:11" x14ac:dyDescent="0.25">
      <c r="A624" s="126" t="s">
        <v>9460</v>
      </c>
      <c r="B624" s="126" t="s">
        <v>7463</v>
      </c>
      <c r="C624" s="217" cm="1">
        <f t="array" ref="C624">IF(ROW() &lt; ROW(INDEX(persons[resource_ID],ROWS(persons[resource_ID]))), COUNTIF(INDEX(persons[resource_ID],1):persons[[#This Row],[resource_ID]],persons[[#This Row],[resource_ID]]), "")</f>
        <v>56</v>
      </c>
      <c r="D624" s="128" t="s">
        <v>9134</v>
      </c>
      <c r="E624" s="126" t="s">
        <v>9135</v>
      </c>
      <c r="F624" s="126" t="s">
        <v>9136</v>
      </c>
      <c r="G624" s="126"/>
      <c r="H624" s="126"/>
      <c r="I624" s="126"/>
      <c r="J624" s="126"/>
      <c r="K624" s="126"/>
    </row>
    <row r="625" spans="1:11" x14ac:dyDescent="0.25">
      <c r="A625" s="126" t="s">
        <v>9460</v>
      </c>
      <c r="B625" s="126" t="s">
        <v>7463</v>
      </c>
      <c r="C625" s="217" cm="1">
        <f t="array" ref="C625">IF(ROW() &lt; ROW(INDEX(persons[resource_ID],ROWS(persons[resource_ID]))), COUNTIF(INDEX(persons[resource_ID],1):persons[[#This Row],[resource_ID]],persons[[#This Row],[resource_ID]]), "")</f>
        <v>57</v>
      </c>
      <c r="D625" s="127" t="s">
        <v>9013</v>
      </c>
      <c r="E625" s="126" t="s">
        <v>9137</v>
      </c>
      <c r="F625" s="126" t="s">
        <v>9139</v>
      </c>
      <c r="G625" s="126" t="s">
        <v>9138</v>
      </c>
      <c r="H625" s="126"/>
      <c r="I625" s="126"/>
      <c r="J625" s="126"/>
      <c r="K625" s="126"/>
    </row>
    <row r="626" spans="1:11" x14ac:dyDescent="0.25">
      <c r="A626" s="126" t="s">
        <v>9460</v>
      </c>
      <c r="B626" s="126" t="s">
        <v>7463</v>
      </c>
      <c r="C626" s="217" cm="1">
        <f t="array" ref="C626">IF(ROW() &lt; ROW(INDEX(persons[resource_ID],ROWS(persons[resource_ID]))), COUNTIF(INDEX(persons[resource_ID],1):persons[[#This Row],[resource_ID]],persons[[#This Row],[resource_ID]]), "")</f>
        <v>58</v>
      </c>
      <c r="D626" s="128" t="s">
        <v>9142</v>
      </c>
      <c r="E626" s="126" t="s">
        <v>9140</v>
      </c>
      <c r="F626" s="126" t="s">
        <v>9141</v>
      </c>
      <c r="G626" s="126"/>
      <c r="H626" s="126"/>
      <c r="I626" s="126"/>
      <c r="J626" s="126"/>
      <c r="K626" s="126"/>
    </row>
    <row r="627" spans="1:11" x14ac:dyDescent="0.25">
      <c r="A627" s="126" t="s">
        <v>9460</v>
      </c>
      <c r="B627" s="126" t="s">
        <v>7463</v>
      </c>
      <c r="C627" s="217" cm="1">
        <f t="array" ref="C627">IF(ROW() &lt; ROW(INDEX(persons[resource_ID],ROWS(persons[resource_ID]))), COUNTIF(INDEX(persons[resource_ID],1):persons[[#This Row],[resource_ID]],persons[[#This Row],[resource_ID]]), "")</f>
        <v>59</v>
      </c>
      <c r="D627" s="127" t="s">
        <v>9145</v>
      </c>
      <c r="E627" s="126" t="s">
        <v>9143</v>
      </c>
      <c r="F627" s="126" t="s">
        <v>9144</v>
      </c>
      <c r="G627" s="126"/>
      <c r="H627" s="126"/>
      <c r="I627" s="126"/>
      <c r="J627" s="126"/>
      <c r="K627" s="126"/>
    </row>
    <row r="628" spans="1:11" x14ac:dyDescent="0.25">
      <c r="A628" s="126" t="s">
        <v>9460</v>
      </c>
      <c r="B628" s="126" t="s">
        <v>7463</v>
      </c>
      <c r="C628" s="217" cm="1">
        <f t="array" ref="C628">IF(ROW() &lt; ROW(INDEX(persons[resource_ID],ROWS(persons[resource_ID]))), COUNTIF(INDEX(persons[resource_ID],1):persons[[#This Row],[resource_ID]],persons[[#This Row],[resource_ID]]), "")</f>
        <v>60</v>
      </c>
      <c r="D628" s="128" t="s">
        <v>9058</v>
      </c>
      <c r="E628" s="126" t="s">
        <v>9146</v>
      </c>
      <c r="F628" s="126" t="s">
        <v>9147</v>
      </c>
      <c r="G628" s="126"/>
      <c r="H628" s="126"/>
      <c r="I628" s="126"/>
      <c r="J628" s="126"/>
      <c r="K628" s="126"/>
    </row>
    <row r="629" spans="1:11" x14ac:dyDescent="0.25">
      <c r="A629" s="126" t="s">
        <v>9460</v>
      </c>
      <c r="B629" s="126" t="s">
        <v>7463</v>
      </c>
      <c r="C629" s="217" cm="1">
        <f t="array" ref="C629">IF(ROW() &lt; ROW(INDEX(persons[resource_ID],ROWS(persons[resource_ID]))), COUNTIF(INDEX(persons[resource_ID],1):persons[[#This Row],[resource_ID]],persons[[#This Row],[resource_ID]]), "")</f>
        <v>61</v>
      </c>
      <c r="D629" s="127" t="s">
        <v>9114</v>
      </c>
      <c r="E629" s="126" t="s">
        <v>9146</v>
      </c>
      <c r="F629" s="126" t="s">
        <v>9147</v>
      </c>
      <c r="G629" s="126"/>
      <c r="H629" s="126"/>
      <c r="I629" s="126"/>
      <c r="J629" s="126"/>
      <c r="K629" s="126"/>
    </row>
    <row r="630" spans="1:11" x14ac:dyDescent="0.25">
      <c r="A630" s="126" t="s">
        <v>9460</v>
      </c>
      <c r="B630" s="126" t="s">
        <v>7463</v>
      </c>
      <c r="C630" s="217" cm="1">
        <f t="array" ref="C630">IF(ROW() &lt; ROW(INDEX(persons[resource_ID],ROWS(persons[resource_ID]))), COUNTIF(INDEX(persons[resource_ID],1):persons[[#This Row],[resource_ID]],persons[[#This Row],[resource_ID]]), "")</f>
        <v>62</v>
      </c>
      <c r="D630" s="128" t="s">
        <v>9079</v>
      </c>
      <c r="E630" s="126" t="s">
        <v>9148</v>
      </c>
      <c r="F630" s="126" t="s">
        <v>9149</v>
      </c>
      <c r="G630" s="126"/>
      <c r="H630" s="126"/>
      <c r="I630" s="126"/>
      <c r="J630" s="126"/>
      <c r="K630" s="126"/>
    </row>
    <row r="631" spans="1:11" x14ac:dyDescent="0.25">
      <c r="A631" s="126" t="s">
        <v>9460</v>
      </c>
      <c r="B631" s="126" t="s">
        <v>7463</v>
      </c>
      <c r="C631" s="217" cm="1">
        <f t="array" ref="C631">IF(ROW() &lt; ROW(INDEX(persons[resource_ID],ROWS(persons[resource_ID]))), COUNTIF(INDEX(persons[resource_ID],1):persons[[#This Row],[resource_ID]],persons[[#This Row],[resource_ID]]), "")</f>
        <v>63</v>
      </c>
      <c r="D631" s="127" t="s">
        <v>9154</v>
      </c>
      <c r="E631" s="126" t="s">
        <v>9150</v>
      </c>
      <c r="F631" s="126" t="s">
        <v>8834</v>
      </c>
      <c r="G631" s="126"/>
      <c r="H631" s="126"/>
      <c r="I631" s="126"/>
      <c r="J631" s="126"/>
      <c r="K631" s="126"/>
    </row>
    <row r="632" spans="1:11" x14ac:dyDescent="0.25">
      <c r="A632" s="126" t="s">
        <v>9460</v>
      </c>
      <c r="B632" s="126" t="s">
        <v>7463</v>
      </c>
      <c r="C632" s="217" cm="1">
        <f t="array" ref="C632">IF(ROW() &lt; ROW(INDEX(persons[resource_ID],ROWS(persons[resource_ID]))), COUNTIF(INDEX(persons[resource_ID],1):persons[[#This Row],[resource_ID]],persons[[#This Row],[resource_ID]]), "")</f>
        <v>64</v>
      </c>
      <c r="D632" s="128" t="s">
        <v>9078</v>
      </c>
      <c r="E632" s="126" t="s">
        <v>9151</v>
      </c>
      <c r="F632" s="126" t="s">
        <v>9153</v>
      </c>
      <c r="G632" s="126" t="s">
        <v>9152</v>
      </c>
      <c r="H632" s="126"/>
      <c r="I632" s="126"/>
      <c r="J632" s="126"/>
      <c r="K632" s="126"/>
    </row>
    <row r="633" spans="1:11" x14ac:dyDescent="0.25">
      <c r="A633" s="126" t="s">
        <v>9460</v>
      </c>
      <c r="B633" s="126" t="s">
        <v>7463</v>
      </c>
      <c r="C633" s="217" cm="1">
        <f t="array" ref="C633">IF(ROW() &lt; ROW(INDEX(persons[resource_ID],ROWS(persons[resource_ID]))), COUNTIF(INDEX(persons[resource_ID],1):persons[[#This Row],[resource_ID]],persons[[#This Row],[resource_ID]]), "")</f>
        <v>65</v>
      </c>
      <c r="D633" s="127" t="s">
        <v>9155</v>
      </c>
      <c r="E633" s="126" t="s">
        <v>9156</v>
      </c>
      <c r="F633" s="126" t="s">
        <v>9157</v>
      </c>
      <c r="G633" s="126"/>
      <c r="H633" s="126"/>
      <c r="I633" s="126"/>
      <c r="J633" s="126"/>
      <c r="K633" s="126"/>
    </row>
    <row r="634" spans="1:11" x14ac:dyDescent="0.25">
      <c r="A634" s="126" t="s">
        <v>9460</v>
      </c>
      <c r="B634" s="126" t="s">
        <v>7463</v>
      </c>
      <c r="C634" s="217" cm="1">
        <f t="array" ref="C634">IF(ROW() &lt; ROW(INDEX(persons[resource_ID],ROWS(persons[resource_ID]))), COUNTIF(INDEX(persons[resource_ID],1):persons[[#This Row],[resource_ID]],persons[[#This Row],[resource_ID]]), "")</f>
        <v>66</v>
      </c>
      <c r="D634" s="128" t="s">
        <v>9159</v>
      </c>
      <c r="E634" s="126" t="s">
        <v>9156</v>
      </c>
      <c r="F634" s="126" t="s">
        <v>9157</v>
      </c>
      <c r="G634" s="126"/>
      <c r="H634" s="126"/>
      <c r="I634" s="126"/>
      <c r="J634" s="126"/>
      <c r="K634" s="126"/>
    </row>
    <row r="635" spans="1:11" x14ac:dyDescent="0.25">
      <c r="A635" s="126" t="s">
        <v>9460</v>
      </c>
      <c r="B635" s="126" t="s">
        <v>7463</v>
      </c>
      <c r="C635" s="217" cm="1">
        <f t="array" ref="C635">IF(ROW() &lt; ROW(INDEX(persons[resource_ID],ROWS(persons[resource_ID]))), COUNTIF(INDEX(persons[resource_ID],1):persons[[#This Row],[resource_ID]],persons[[#This Row],[resource_ID]]), "")</f>
        <v>67</v>
      </c>
      <c r="D635" s="127" t="s">
        <v>9162</v>
      </c>
      <c r="E635" s="126" t="s">
        <v>9160</v>
      </c>
      <c r="F635" s="126" t="s">
        <v>9161</v>
      </c>
      <c r="G635" s="126"/>
      <c r="H635" s="126"/>
      <c r="I635" s="126"/>
      <c r="J635" s="126"/>
      <c r="K635" s="126"/>
    </row>
    <row r="636" spans="1:11" x14ac:dyDescent="0.25">
      <c r="A636" s="126" t="s">
        <v>9460</v>
      </c>
      <c r="B636" s="126" t="s">
        <v>7463</v>
      </c>
      <c r="C636" s="217" cm="1">
        <f t="array" ref="C636">IF(ROW() &lt; ROW(INDEX(persons[resource_ID],ROWS(persons[resource_ID]))), COUNTIF(INDEX(persons[resource_ID],1):persons[[#This Row],[resource_ID]],persons[[#This Row],[resource_ID]]), "")</f>
        <v>68</v>
      </c>
      <c r="D636" s="128" t="s">
        <v>9055</v>
      </c>
      <c r="E636" s="126" t="s">
        <v>9163</v>
      </c>
      <c r="F636" s="126" t="s">
        <v>9164</v>
      </c>
      <c r="G636" s="126"/>
      <c r="H636" s="126"/>
      <c r="I636" s="126"/>
      <c r="J636" s="126"/>
      <c r="K636" s="126"/>
    </row>
    <row r="637" spans="1:11" x14ac:dyDescent="0.25">
      <c r="A637" s="126" t="s">
        <v>9460</v>
      </c>
      <c r="B637" s="126" t="s">
        <v>7463</v>
      </c>
      <c r="C637" s="217" cm="1">
        <f t="array" ref="C637">IF(ROW() &lt; ROW(INDEX(persons[resource_ID],ROWS(persons[resource_ID]))), COUNTIF(INDEX(persons[resource_ID],1):persons[[#This Row],[resource_ID]],persons[[#This Row],[resource_ID]]), "")</f>
        <v>69</v>
      </c>
      <c r="D637" s="127" t="s">
        <v>9162</v>
      </c>
      <c r="E637" s="126"/>
      <c r="F637" s="126"/>
      <c r="G637" s="126"/>
      <c r="H637" s="126"/>
      <c r="I637" s="126"/>
      <c r="J637" s="126"/>
      <c r="K637" s="126"/>
    </row>
    <row r="638" spans="1:11" x14ac:dyDescent="0.25">
      <c r="A638" s="126" t="s">
        <v>9460</v>
      </c>
      <c r="B638" s="126" t="s">
        <v>7463</v>
      </c>
      <c r="C638" s="217" cm="1">
        <f t="array" ref="C638">IF(ROW() &lt; ROW(INDEX(persons[resource_ID],ROWS(persons[resource_ID]))), COUNTIF(INDEX(persons[resource_ID],1):persons[[#This Row],[resource_ID]],persons[[#This Row],[resource_ID]]), "")</f>
        <v>70</v>
      </c>
      <c r="D638" s="128" t="s">
        <v>9154</v>
      </c>
      <c r="E638" s="126" t="s">
        <v>9165</v>
      </c>
      <c r="F638" s="126" t="s">
        <v>9161</v>
      </c>
      <c r="G638" s="126"/>
      <c r="H638" s="126"/>
      <c r="I638" s="126"/>
      <c r="J638" s="126"/>
      <c r="K638" s="126"/>
    </row>
    <row r="639" spans="1:11" x14ac:dyDescent="0.25">
      <c r="A639" s="126" t="s">
        <v>9460</v>
      </c>
      <c r="B639" s="126" t="s">
        <v>7463</v>
      </c>
      <c r="C639" s="217" cm="1">
        <f t="array" ref="C639">IF(ROW() &lt; ROW(INDEX(persons[resource_ID],ROWS(persons[resource_ID]))), COUNTIF(INDEX(persons[resource_ID],1):persons[[#This Row],[resource_ID]],persons[[#This Row],[resource_ID]]), "")</f>
        <v>71</v>
      </c>
      <c r="D639" s="127" t="s">
        <v>9159</v>
      </c>
      <c r="E639" s="126" t="s">
        <v>9166</v>
      </c>
      <c r="F639" s="126" t="s">
        <v>9167</v>
      </c>
      <c r="G639" s="126"/>
      <c r="H639" s="126"/>
      <c r="I639" s="126"/>
      <c r="J639" s="126"/>
      <c r="K639" s="126"/>
    </row>
    <row r="640" spans="1:11" x14ac:dyDescent="0.25">
      <c r="A640" s="126" t="s">
        <v>9460</v>
      </c>
      <c r="B640" s="126" t="s">
        <v>7463</v>
      </c>
      <c r="C640" s="217" cm="1">
        <f t="array" ref="C640">IF(ROW() &lt; ROW(INDEX(persons[resource_ID],ROWS(persons[resource_ID]))), COUNTIF(INDEX(persons[resource_ID],1):persons[[#This Row],[resource_ID]],persons[[#This Row],[resource_ID]]), "")</f>
        <v>72</v>
      </c>
      <c r="D640" s="128" t="s">
        <v>9005</v>
      </c>
      <c r="E640" s="126" t="s">
        <v>9168</v>
      </c>
      <c r="F640" s="126" t="s">
        <v>9169</v>
      </c>
      <c r="G640" s="126"/>
      <c r="H640" s="126"/>
      <c r="I640" s="126" t="s">
        <v>9200</v>
      </c>
      <c r="J640" s="126"/>
      <c r="K640" s="126"/>
    </row>
    <row r="641" spans="1:11" x14ac:dyDescent="0.25">
      <c r="A641" s="126" t="s">
        <v>9461</v>
      </c>
      <c r="B641" s="126" t="s">
        <v>7463</v>
      </c>
      <c r="C641" s="217" cm="1">
        <f t="array" ref="C641">IF(ROW() &lt; ROW(INDEX(persons[resource_ID],ROWS(persons[resource_ID]))), COUNTIF(INDEX(persons[resource_ID],1):persons[[#This Row],[resource_ID]],persons[[#This Row],[resource_ID]]), "")</f>
        <v>1</v>
      </c>
      <c r="D641" s="127" t="s">
        <v>9005</v>
      </c>
      <c r="E641" s="126" t="s">
        <v>9006</v>
      </c>
      <c r="F641" s="126" t="s">
        <v>9007</v>
      </c>
      <c r="G641" s="126"/>
      <c r="H641" s="126"/>
      <c r="I641" s="126"/>
      <c r="J641" s="126"/>
      <c r="K641" s="126"/>
    </row>
    <row r="642" spans="1:11" x14ac:dyDescent="0.25">
      <c r="A642" s="126" t="s">
        <v>9461</v>
      </c>
      <c r="B642" s="126" t="s">
        <v>7463</v>
      </c>
      <c r="C642" s="217" cm="1">
        <f t="array" ref="C642">IF(ROW() &lt; ROW(INDEX(persons[resource_ID],ROWS(persons[resource_ID]))), COUNTIF(INDEX(persons[resource_ID],1):persons[[#This Row],[resource_ID]],persons[[#This Row],[resource_ID]]), "")</f>
        <v>2</v>
      </c>
      <c r="D642" s="128" t="s">
        <v>9008</v>
      </c>
      <c r="E642" s="126" t="s">
        <v>9010</v>
      </c>
      <c r="F642" s="126" t="s">
        <v>3646</v>
      </c>
      <c r="G642" s="126"/>
      <c r="H642" s="126"/>
      <c r="I642" s="126"/>
      <c r="J642" s="126"/>
      <c r="K642" s="126"/>
    </row>
    <row r="643" spans="1:11" x14ac:dyDescent="0.25">
      <c r="A643" s="126" t="s">
        <v>9461</v>
      </c>
      <c r="B643" s="126" t="s">
        <v>7463</v>
      </c>
      <c r="C643" s="217" cm="1">
        <f t="array" ref="C643">IF(ROW() &lt; ROW(INDEX(persons[resource_ID],ROWS(persons[resource_ID]))), COUNTIF(INDEX(persons[resource_ID],1):persons[[#This Row],[resource_ID]],persons[[#This Row],[resource_ID]]), "")</f>
        <v>3</v>
      </c>
      <c r="D643" s="127" t="s">
        <v>9009</v>
      </c>
      <c r="E643" s="126" t="s">
        <v>9011</v>
      </c>
      <c r="F643" s="126" t="s">
        <v>9012</v>
      </c>
      <c r="G643" s="126"/>
      <c r="H643" s="126"/>
      <c r="I643" s="126"/>
      <c r="J643" s="126"/>
      <c r="K643" s="126"/>
    </row>
    <row r="644" spans="1:11" x14ac:dyDescent="0.25">
      <c r="A644" s="126" t="s">
        <v>9461</v>
      </c>
      <c r="B644" s="126" t="s">
        <v>7463</v>
      </c>
      <c r="C644" s="217" cm="1">
        <f t="array" ref="C644">IF(ROW() &lt; ROW(INDEX(persons[resource_ID],ROWS(persons[resource_ID]))), COUNTIF(INDEX(persons[resource_ID],1):persons[[#This Row],[resource_ID]],persons[[#This Row],[resource_ID]]), "")</f>
        <v>4</v>
      </c>
      <c r="D644" s="128" t="s">
        <v>9013</v>
      </c>
      <c r="E644" s="126" t="s">
        <v>9015</v>
      </c>
      <c r="F644" s="126" t="s">
        <v>9016</v>
      </c>
      <c r="G644" s="126"/>
      <c r="H644" s="126"/>
      <c r="I644" s="126"/>
      <c r="J644" s="126"/>
      <c r="K644" s="126"/>
    </row>
    <row r="645" spans="1:11" x14ac:dyDescent="0.25">
      <c r="A645" s="126" t="s">
        <v>9461</v>
      </c>
      <c r="B645" s="126" t="s">
        <v>7463</v>
      </c>
      <c r="C645" s="217" cm="1">
        <f t="array" ref="C645">IF(ROW() &lt; ROW(INDEX(persons[resource_ID],ROWS(persons[resource_ID]))), COUNTIF(INDEX(persons[resource_ID],1):persons[[#This Row],[resource_ID]],persons[[#This Row],[resource_ID]]), "")</f>
        <v>5</v>
      </c>
      <c r="D645" s="127" t="s">
        <v>9014</v>
      </c>
      <c r="E645" s="126" t="s">
        <v>9015</v>
      </c>
      <c r="F645" s="126" t="s">
        <v>9016</v>
      </c>
      <c r="G645" s="126"/>
      <c r="H645" s="126"/>
      <c r="I645" s="126"/>
      <c r="J645" s="126"/>
      <c r="K645" s="126"/>
    </row>
    <row r="646" spans="1:11" x14ac:dyDescent="0.25">
      <c r="A646" s="126" t="s">
        <v>9461</v>
      </c>
      <c r="B646" s="126" t="s">
        <v>7463</v>
      </c>
      <c r="C646" s="217" cm="1">
        <f t="array" ref="C646">IF(ROW() &lt; ROW(INDEX(persons[resource_ID],ROWS(persons[resource_ID]))), COUNTIF(INDEX(persons[resource_ID],1):persons[[#This Row],[resource_ID]],persons[[#This Row],[resource_ID]]), "")</f>
        <v>6</v>
      </c>
      <c r="D646" s="128" t="s">
        <v>9014</v>
      </c>
      <c r="E646" s="126" t="s">
        <v>9018</v>
      </c>
      <c r="F646" s="126" t="s">
        <v>9019</v>
      </c>
      <c r="G646" s="126"/>
      <c r="H646" s="126"/>
      <c r="I646" s="126"/>
      <c r="J646" s="126"/>
      <c r="K646" s="126"/>
    </row>
    <row r="647" spans="1:11" x14ac:dyDescent="0.25">
      <c r="A647" s="126" t="s">
        <v>9461</v>
      </c>
      <c r="B647" s="126" t="s">
        <v>7463</v>
      </c>
      <c r="C647" s="217" cm="1">
        <f t="array" ref="C647">IF(ROW() &lt; ROW(INDEX(persons[resource_ID],ROWS(persons[resource_ID]))), COUNTIF(INDEX(persons[resource_ID],1):persons[[#This Row],[resource_ID]],persons[[#This Row],[resource_ID]]), "")</f>
        <v>7</v>
      </c>
      <c r="D647" s="127" t="s">
        <v>9017</v>
      </c>
      <c r="E647" s="126" t="s">
        <v>9018</v>
      </c>
      <c r="F647" s="126" t="s">
        <v>9019</v>
      </c>
      <c r="G647" s="126"/>
      <c r="H647" s="126"/>
      <c r="I647" s="126"/>
      <c r="J647" s="126"/>
      <c r="K647" s="126"/>
    </row>
    <row r="648" spans="1:11" x14ac:dyDescent="0.25">
      <c r="A648" s="126" t="s">
        <v>9461</v>
      </c>
      <c r="B648" s="126" t="s">
        <v>7463</v>
      </c>
      <c r="C648" s="217" cm="1">
        <f t="array" ref="C648">IF(ROW() &lt; ROW(INDEX(persons[resource_ID],ROWS(persons[resource_ID]))), COUNTIF(INDEX(persons[resource_ID],1):persons[[#This Row],[resource_ID]],persons[[#This Row],[resource_ID]]), "")</f>
        <v>8</v>
      </c>
      <c r="D648" s="128" t="s">
        <v>9008</v>
      </c>
      <c r="E648" s="126" t="s">
        <v>9020</v>
      </c>
      <c r="F648" s="126" t="s">
        <v>9021</v>
      </c>
      <c r="G648" s="126"/>
      <c r="H648" s="126"/>
      <c r="I648" s="126"/>
      <c r="J648" s="126"/>
      <c r="K648" s="126"/>
    </row>
    <row r="649" spans="1:11" x14ac:dyDescent="0.25">
      <c r="A649" s="126" t="s">
        <v>9461</v>
      </c>
      <c r="B649" s="126" t="s">
        <v>7463</v>
      </c>
      <c r="C649" s="217" cm="1">
        <f t="array" ref="C649">IF(ROW() &lt; ROW(INDEX(persons[resource_ID],ROWS(persons[resource_ID]))), COUNTIF(INDEX(persons[resource_ID],1):persons[[#This Row],[resource_ID]],persons[[#This Row],[resource_ID]]), "")</f>
        <v>9</v>
      </c>
      <c r="D649" s="127" t="s">
        <v>9022</v>
      </c>
      <c r="E649" s="126" t="s">
        <v>9026</v>
      </c>
      <c r="F649" s="126" t="s">
        <v>9027</v>
      </c>
      <c r="G649" s="126"/>
      <c r="H649" s="126"/>
      <c r="I649" s="126"/>
      <c r="J649" s="126"/>
      <c r="K649" s="126"/>
    </row>
    <row r="650" spans="1:11" x14ac:dyDescent="0.25">
      <c r="A650" s="126" t="s">
        <v>9461</v>
      </c>
      <c r="B650" s="126" t="s">
        <v>7463</v>
      </c>
      <c r="C650" s="217" cm="1">
        <f t="array" ref="C650">IF(ROW() &lt; ROW(INDEX(persons[resource_ID],ROWS(persons[resource_ID]))), COUNTIF(INDEX(persons[resource_ID],1):persons[[#This Row],[resource_ID]],persons[[#This Row],[resource_ID]]), "")</f>
        <v>10</v>
      </c>
      <c r="D650" s="128" t="s">
        <v>9023</v>
      </c>
      <c r="E650" s="126" t="s">
        <v>9028</v>
      </c>
      <c r="F650" s="126" t="s">
        <v>9030</v>
      </c>
      <c r="G650" s="126" t="s">
        <v>9029</v>
      </c>
      <c r="H650" s="126"/>
      <c r="I650" s="126"/>
      <c r="J650" s="126"/>
      <c r="K650" s="126"/>
    </row>
    <row r="651" spans="1:11" x14ac:dyDescent="0.25">
      <c r="A651" s="126" t="s">
        <v>9461</v>
      </c>
      <c r="B651" s="126" t="s">
        <v>7463</v>
      </c>
      <c r="C651" s="217" cm="1">
        <f t="array" ref="C651">IF(ROW() &lt; ROW(INDEX(persons[resource_ID],ROWS(persons[resource_ID]))), COUNTIF(INDEX(persons[resource_ID],1):persons[[#This Row],[resource_ID]],persons[[#This Row],[resource_ID]]), "")</f>
        <v>11</v>
      </c>
      <c r="D651" s="127" t="s">
        <v>9024</v>
      </c>
      <c r="E651" s="126" t="s">
        <v>9028</v>
      </c>
      <c r="F651" s="126" t="s">
        <v>9030</v>
      </c>
      <c r="G651" s="126" t="s">
        <v>9029</v>
      </c>
      <c r="H651" s="126"/>
      <c r="I651" s="126"/>
      <c r="J651" s="126"/>
      <c r="K651" s="126"/>
    </row>
    <row r="652" spans="1:11" x14ac:dyDescent="0.25">
      <c r="A652" s="126" t="s">
        <v>9461</v>
      </c>
      <c r="B652" s="126" t="s">
        <v>7463</v>
      </c>
      <c r="C652" s="217" cm="1">
        <f t="array" ref="C652">IF(ROW() &lt; ROW(INDEX(persons[resource_ID],ROWS(persons[resource_ID]))), COUNTIF(INDEX(persons[resource_ID],1):persons[[#This Row],[resource_ID]],persons[[#This Row],[resource_ID]]), "")</f>
        <v>12</v>
      </c>
      <c r="D652" s="128" t="s">
        <v>9025</v>
      </c>
      <c r="E652" s="126" t="s">
        <v>9028</v>
      </c>
      <c r="F652" s="126" t="s">
        <v>9030</v>
      </c>
      <c r="G652" s="126" t="s">
        <v>9029</v>
      </c>
      <c r="H652" s="126"/>
      <c r="I652" s="126"/>
      <c r="J652" s="126"/>
      <c r="K652" s="126"/>
    </row>
    <row r="653" spans="1:11" x14ac:dyDescent="0.25">
      <c r="A653" s="126" t="s">
        <v>9461</v>
      </c>
      <c r="B653" s="126" t="s">
        <v>7463</v>
      </c>
      <c r="C653" s="217" cm="1">
        <f t="array" ref="C653">IF(ROW() &lt; ROW(INDEX(persons[resource_ID],ROWS(persons[resource_ID]))), COUNTIF(INDEX(persons[resource_ID],1):persons[[#This Row],[resource_ID]],persons[[#This Row],[resource_ID]]), "")</f>
        <v>13</v>
      </c>
      <c r="D653" s="127" t="s">
        <v>9034</v>
      </c>
      <c r="E653" s="126" t="s">
        <v>9031</v>
      </c>
      <c r="F653" s="126" t="s">
        <v>9033</v>
      </c>
      <c r="G653" s="126" t="s">
        <v>9032</v>
      </c>
      <c r="H653" s="126"/>
      <c r="I653" s="126"/>
      <c r="J653" s="126"/>
      <c r="K653" s="126"/>
    </row>
    <row r="654" spans="1:11" x14ac:dyDescent="0.25">
      <c r="A654" s="126" t="s">
        <v>9461</v>
      </c>
      <c r="B654" s="126" t="s">
        <v>7463</v>
      </c>
      <c r="C654" s="217" cm="1">
        <f t="array" ref="C654">IF(ROW() &lt; ROW(INDEX(persons[resource_ID],ROWS(persons[resource_ID]))), COUNTIF(INDEX(persons[resource_ID],1):persons[[#This Row],[resource_ID]],persons[[#This Row],[resource_ID]]), "")</f>
        <v>14</v>
      </c>
      <c r="D654" s="128" t="s">
        <v>9013</v>
      </c>
      <c r="E654" s="126" t="s">
        <v>9035</v>
      </c>
      <c r="F654" s="126" t="s">
        <v>9036</v>
      </c>
      <c r="G654" s="126"/>
      <c r="H654" s="126"/>
      <c r="I654" s="126"/>
      <c r="J654" s="126"/>
      <c r="K654" s="126"/>
    </row>
    <row r="655" spans="1:11" x14ac:dyDescent="0.25">
      <c r="A655" s="126" t="s">
        <v>9461</v>
      </c>
      <c r="B655" s="126" t="s">
        <v>7463</v>
      </c>
      <c r="C655" s="217" cm="1">
        <f t="array" ref="C655">IF(ROW() &lt; ROW(INDEX(persons[resource_ID],ROWS(persons[resource_ID]))), COUNTIF(INDEX(persons[resource_ID],1):persons[[#This Row],[resource_ID]],persons[[#This Row],[resource_ID]]), "")</f>
        <v>15</v>
      </c>
      <c r="D655" s="127" t="s">
        <v>9014</v>
      </c>
      <c r="E655" s="126" t="s">
        <v>9035</v>
      </c>
      <c r="F655" s="126" t="s">
        <v>9036</v>
      </c>
      <c r="G655" s="126"/>
      <c r="H655" s="126"/>
      <c r="I655" s="126"/>
      <c r="J655" s="126"/>
      <c r="K655" s="126"/>
    </row>
    <row r="656" spans="1:11" x14ac:dyDescent="0.25">
      <c r="A656" s="126" t="s">
        <v>9461</v>
      </c>
      <c r="B656" s="126" t="s">
        <v>7463</v>
      </c>
      <c r="C656" s="217" cm="1">
        <f t="array" ref="C656">IF(ROW() &lt; ROW(INDEX(persons[resource_ID],ROWS(persons[resource_ID]))), COUNTIF(INDEX(persons[resource_ID],1):persons[[#This Row],[resource_ID]],persons[[#This Row],[resource_ID]]), "")</f>
        <v>16</v>
      </c>
      <c r="D656" s="128" t="s">
        <v>9039</v>
      </c>
      <c r="E656" s="126" t="s">
        <v>9037</v>
      </c>
      <c r="F656" s="126" t="s">
        <v>9038</v>
      </c>
      <c r="G656" s="126"/>
      <c r="H656" s="126"/>
      <c r="I656" s="126"/>
      <c r="J656" s="126"/>
      <c r="K656" s="126"/>
    </row>
    <row r="657" spans="1:11" x14ac:dyDescent="0.25">
      <c r="A657" s="126" t="s">
        <v>9461</v>
      </c>
      <c r="B657" s="126" t="s">
        <v>7463</v>
      </c>
      <c r="C657" s="217" cm="1">
        <f t="array" ref="C657">IF(ROW() &lt; ROW(INDEX(persons[resource_ID],ROWS(persons[resource_ID]))), COUNTIF(INDEX(persons[resource_ID],1):persons[[#This Row],[resource_ID]],persons[[#This Row],[resource_ID]]), "")</f>
        <v>17</v>
      </c>
      <c r="D657" s="127" t="s">
        <v>9040</v>
      </c>
      <c r="E657" s="126" t="s">
        <v>9037</v>
      </c>
      <c r="F657" s="126" t="s">
        <v>9038</v>
      </c>
      <c r="G657" s="126"/>
      <c r="H657" s="126"/>
      <c r="I657" s="126"/>
      <c r="J657" s="126"/>
      <c r="K657" s="126"/>
    </row>
    <row r="658" spans="1:11" x14ac:dyDescent="0.25">
      <c r="A658" s="126" t="s">
        <v>9461</v>
      </c>
      <c r="B658" s="126" t="s">
        <v>7463</v>
      </c>
      <c r="C658" s="217" cm="1">
        <f t="array" ref="C658">IF(ROW() &lt; ROW(INDEX(persons[resource_ID],ROWS(persons[resource_ID]))), COUNTIF(INDEX(persons[resource_ID],1):persons[[#This Row],[resource_ID]],persons[[#This Row],[resource_ID]]), "")</f>
        <v>18</v>
      </c>
      <c r="D658" s="128" t="s">
        <v>9045</v>
      </c>
      <c r="E658" s="126" t="s">
        <v>9042</v>
      </c>
      <c r="F658" s="126" t="s">
        <v>9044</v>
      </c>
      <c r="G658" s="126" t="s">
        <v>9043</v>
      </c>
      <c r="H658" s="126"/>
      <c r="I658" s="126"/>
      <c r="J658" s="126"/>
      <c r="K658" s="126"/>
    </row>
    <row r="659" spans="1:11" x14ac:dyDescent="0.25">
      <c r="A659" s="126" t="s">
        <v>9461</v>
      </c>
      <c r="B659" s="126" t="s">
        <v>7463</v>
      </c>
      <c r="C659" s="217" cm="1">
        <f t="array" ref="C659">IF(ROW() &lt; ROW(INDEX(persons[resource_ID],ROWS(persons[resource_ID]))), COUNTIF(INDEX(persons[resource_ID],1):persons[[#This Row],[resource_ID]],persons[[#This Row],[resource_ID]]), "")</f>
        <v>19</v>
      </c>
      <c r="D659" s="127" t="s">
        <v>9046</v>
      </c>
      <c r="E659" s="126" t="s">
        <v>9041</v>
      </c>
      <c r="F659" s="126" t="s">
        <v>8568</v>
      </c>
      <c r="G659" s="126"/>
      <c r="H659" s="126"/>
      <c r="I659" s="126"/>
      <c r="J659" s="126"/>
      <c r="K659" s="126"/>
    </row>
    <row r="660" spans="1:11" x14ac:dyDescent="0.25">
      <c r="A660" s="126" t="s">
        <v>9461</v>
      </c>
      <c r="B660" s="126" t="s">
        <v>7463</v>
      </c>
      <c r="C660" s="217" cm="1">
        <f t="array" ref="C660">IF(ROW() &lt; ROW(INDEX(persons[resource_ID],ROWS(persons[resource_ID]))), COUNTIF(INDEX(persons[resource_ID],1):persons[[#This Row],[resource_ID]],persons[[#This Row],[resource_ID]]), "")</f>
        <v>20</v>
      </c>
      <c r="D660" s="128" t="s">
        <v>9047</v>
      </c>
      <c r="E660" s="126" t="s">
        <v>9041</v>
      </c>
      <c r="F660" s="126" t="s">
        <v>8568</v>
      </c>
      <c r="G660" s="126"/>
      <c r="H660" s="126"/>
      <c r="I660" s="126"/>
      <c r="J660" s="126"/>
      <c r="K660" s="126"/>
    </row>
    <row r="661" spans="1:11" x14ac:dyDescent="0.25">
      <c r="A661" s="126" t="s">
        <v>9461</v>
      </c>
      <c r="B661" s="126" t="s">
        <v>7463</v>
      </c>
      <c r="C661" s="217" cm="1">
        <f t="array" ref="C661">IF(ROW() &lt; ROW(INDEX(persons[resource_ID],ROWS(persons[resource_ID]))), COUNTIF(INDEX(persons[resource_ID],1):persons[[#This Row],[resource_ID]],persons[[#This Row],[resource_ID]]), "")</f>
        <v>21</v>
      </c>
      <c r="D661" s="127" t="s">
        <v>9051</v>
      </c>
      <c r="E661" s="126" t="s">
        <v>9048</v>
      </c>
      <c r="F661" s="126" t="s">
        <v>9050</v>
      </c>
      <c r="G661" s="126" t="s">
        <v>9049</v>
      </c>
      <c r="H661" s="126"/>
      <c r="I661" s="126"/>
      <c r="J661" s="126"/>
      <c r="K661" s="126"/>
    </row>
    <row r="662" spans="1:11" x14ac:dyDescent="0.25">
      <c r="A662" s="126" t="s">
        <v>9461</v>
      </c>
      <c r="B662" s="126" t="s">
        <v>7463</v>
      </c>
      <c r="C662" s="217" cm="1">
        <f t="array" ref="C662">IF(ROW() &lt; ROW(INDEX(persons[resource_ID],ROWS(persons[resource_ID]))), COUNTIF(INDEX(persons[resource_ID],1):persons[[#This Row],[resource_ID]],persons[[#This Row],[resource_ID]]), "")</f>
        <v>22</v>
      </c>
      <c r="D662" s="128" t="s">
        <v>9056</v>
      </c>
      <c r="E662" s="126" t="s">
        <v>9052</v>
      </c>
      <c r="F662" s="126" t="s">
        <v>9054</v>
      </c>
      <c r="G662" s="126" t="s">
        <v>9053</v>
      </c>
      <c r="H662" s="126"/>
      <c r="I662" s="126"/>
      <c r="J662" s="126"/>
      <c r="K662" s="126"/>
    </row>
    <row r="663" spans="1:11" x14ac:dyDescent="0.25">
      <c r="A663" s="126" t="s">
        <v>9461</v>
      </c>
      <c r="B663" s="126" t="s">
        <v>7463</v>
      </c>
      <c r="C663" s="217" cm="1">
        <f t="array" ref="C663">IF(ROW() &lt; ROW(INDEX(persons[resource_ID],ROWS(persons[resource_ID]))), COUNTIF(INDEX(persons[resource_ID],1):persons[[#This Row],[resource_ID]],persons[[#This Row],[resource_ID]]), "")</f>
        <v>23</v>
      </c>
      <c r="D663" s="127" t="s">
        <v>9055</v>
      </c>
      <c r="E663" s="126" t="s">
        <v>8566</v>
      </c>
      <c r="F663" s="126" t="s">
        <v>9057</v>
      </c>
      <c r="G663" s="126"/>
      <c r="H663" s="126"/>
      <c r="I663" s="126"/>
      <c r="J663" s="126"/>
      <c r="K663" s="126"/>
    </row>
    <row r="664" spans="1:11" x14ac:dyDescent="0.25">
      <c r="A664" s="126" t="s">
        <v>9461</v>
      </c>
      <c r="B664" s="126" t="s">
        <v>7463</v>
      </c>
      <c r="C664" s="217" cm="1">
        <f t="array" ref="C664">IF(ROW() &lt; ROW(INDEX(persons[resource_ID],ROWS(persons[resource_ID]))), COUNTIF(INDEX(persons[resource_ID],1):persons[[#This Row],[resource_ID]],persons[[#This Row],[resource_ID]]), "")</f>
        <v>24</v>
      </c>
      <c r="D664" s="128" t="s">
        <v>9058</v>
      </c>
      <c r="E664" s="126" t="s">
        <v>9061</v>
      </c>
      <c r="F664" s="126" t="s">
        <v>8962</v>
      </c>
      <c r="G664" s="126"/>
      <c r="H664" s="126"/>
      <c r="I664" s="126"/>
      <c r="J664" s="126"/>
      <c r="K664" s="126"/>
    </row>
    <row r="665" spans="1:11" x14ac:dyDescent="0.25">
      <c r="A665" s="126" t="s">
        <v>9461</v>
      </c>
      <c r="B665" s="126" t="s">
        <v>7463</v>
      </c>
      <c r="C665" s="217" cm="1">
        <f t="array" ref="C665">IF(ROW() &lt; ROW(INDEX(persons[resource_ID],ROWS(persons[resource_ID]))), COUNTIF(INDEX(persons[resource_ID],1):persons[[#This Row],[resource_ID]],persons[[#This Row],[resource_ID]]), "")</f>
        <v>25</v>
      </c>
      <c r="D665" s="127" t="s">
        <v>9059</v>
      </c>
      <c r="E665" s="126" t="s">
        <v>9062</v>
      </c>
      <c r="F665" s="126" t="s">
        <v>9063</v>
      </c>
      <c r="G665" s="126"/>
      <c r="H665" s="126"/>
      <c r="I665" s="126"/>
      <c r="J665" s="126"/>
      <c r="K665" s="126"/>
    </row>
    <row r="666" spans="1:11" x14ac:dyDescent="0.25">
      <c r="A666" s="126" t="s">
        <v>9461</v>
      </c>
      <c r="B666" s="126" t="s">
        <v>7463</v>
      </c>
      <c r="C666" s="217" cm="1">
        <f t="array" ref="C666">IF(ROW() &lt; ROW(INDEX(persons[resource_ID],ROWS(persons[resource_ID]))), COUNTIF(INDEX(persons[resource_ID],1):persons[[#This Row],[resource_ID]],persons[[#This Row],[resource_ID]]), "")</f>
        <v>26</v>
      </c>
      <c r="D666" s="128" t="s">
        <v>9014</v>
      </c>
      <c r="E666" s="126" t="s">
        <v>9064</v>
      </c>
      <c r="F666" s="126" t="s">
        <v>9066</v>
      </c>
      <c r="G666" s="126" t="s">
        <v>9065</v>
      </c>
      <c r="H666" s="126"/>
      <c r="I666" s="126"/>
      <c r="J666" s="126"/>
      <c r="K666" s="126"/>
    </row>
    <row r="667" spans="1:11" x14ac:dyDescent="0.25">
      <c r="A667" s="126" t="s">
        <v>9461</v>
      </c>
      <c r="B667" s="126" t="s">
        <v>7463</v>
      </c>
      <c r="C667" s="217" cm="1">
        <f t="array" ref="C667">IF(ROW() &lt; ROW(INDEX(persons[resource_ID],ROWS(persons[resource_ID]))), COUNTIF(INDEX(persons[resource_ID],1):persons[[#This Row],[resource_ID]],persons[[#This Row],[resource_ID]]), "")</f>
        <v>27</v>
      </c>
      <c r="D667" s="127" t="s">
        <v>9060</v>
      </c>
      <c r="E667" s="126" t="s">
        <v>9067</v>
      </c>
      <c r="F667" s="126" t="s">
        <v>9068</v>
      </c>
      <c r="G667" s="126"/>
      <c r="H667" s="126"/>
      <c r="I667" s="126"/>
      <c r="J667" s="126"/>
      <c r="K667" s="126"/>
    </row>
    <row r="668" spans="1:11" x14ac:dyDescent="0.25">
      <c r="A668" s="126" t="s">
        <v>9461</v>
      </c>
      <c r="B668" s="126" t="s">
        <v>7463</v>
      </c>
      <c r="C668" s="217" cm="1">
        <f t="array" ref="C668">IF(ROW() &lt; ROW(INDEX(persons[resource_ID],ROWS(persons[resource_ID]))), COUNTIF(INDEX(persons[resource_ID],1):persons[[#This Row],[resource_ID]],persons[[#This Row],[resource_ID]]), "")</f>
        <v>28</v>
      </c>
      <c r="D668" s="128" t="s">
        <v>9069</v>
      </c>
      <c r="E668" s="126" t="s">
        <v>9070</v>
      </c>
      <c r="F668" s="126" t="s">
        <v>9071</v>
      </c>
      <c r="G668" s="126"/>
      <c r="H668" s="126"/>
      <c r="I668" s="126"/>
      <c r="J668" s="126"/>
      <c r="K668" s="126"/>
    </row>
    <row r="669" spans="1:11" x14ac:dyDescent="0.25">
      <c r="A669" s="126" t="s">
        <v>9461</v>
      </c>
      <c r="B669" s="126" t="s">
        <v>7463</v>
      </c>
      <c r="C669" s="217" cm="1">
        <f t="array" ref="C669">IF(ROW() &lt; ROW(INDEX(persons[resource_ID],ROWS(persons[resource_ID]))), COUNTIF(INDEX(persons[resource_ID],1):persons[[#This Row],[resource_ID]],persons[[#This Row],[resource_ID]]), "")</f>
        <v>29</v>
      </c>
      <c r="D669" s="127" t="s">
        <v>9013</v>
      </c>
      <c r="E669" s="126" t="s">
        <v>9072</v>
      </c>
      <c r="F669" s="126" t="s">
        <v>9073</v>
      </c>
      <c r="G669" s="126"/>
      <c r="H669" s="126"/>
      <c r="I669" s="126"/>
      <c r="J669" s="126"/>
      <c r="K669" s="126"/>
    </row>
    <row r="670" spans="1:11" x14ac:dyDescent="0.25">
      <c r="A670" s="126" t="s">
        <v>9461</v>
      </c>
      <c r="B670" s="126" t="s">
        <v>7463</v>
      </c>
      <c r="C670" s="217" cm="1">
        <f t="array" ref="C670">IF(ROW() &lt; ROW(INDEX(persons[resource_ID],ROWS(persons[resource_ID]))), COUNTIF(INDEX(persons[resource_ID],1):persons[[#This Row],[resource_ID]],persons[[#This Row],[resource_ID]]), "")</f>
        <v>30</v>
      </c>
      <c r="D670" s="128" t="s">
        <v>9023</v>
      </c>
      <c r="E670" s="126" t="s">
        <v>9074</v>
      </c>
      <c r="F670" s="126" t="s">
        <v>9075</v>
      </c>
      <c r="G670" s="126"/>
      <c r="H670" s="126"/>
      <c r="I670" s="126"/>
      <c r="J670" s="126"/>
      <c r="K670" s="126"/>
    </row>
    <row r="671" spans="1:11" x14ac:dyDescent="0.25">
      <c r="A671" s="126" t="s">
        <v>9461</v>
      </c>
      <c r="B671" s="126" t="s">
        <v>7463</v>
      </c>
      <c r="C671" s="217" cm="1">
        <f t="array" ref="C671">IF(ROW() &lt; ROW(INDEX(persons[resource_ID],ROWS(persons[resource_ID]))), COUNTIF(INDEX(persons[resource_ID],1):persons[[#This Row],[resource_ID]],persons[[#This Row],[resource_ID]]), "")</f>
        <v>31</v>
      </c>
      <c r="D671" s="127" t="s">
        <v>9060</v>
      </c>
      <c r="E671" s="126" t="s">
        <v>9076</v>
      </c>
      <c r="F671" s="126" t="s">
        <v>9077</v>
      </c>
      <c r="G671" s="126"/>
      <c r="H671" s="126"/>
      <c r="I671" s="126"/>
      <c r="J671" s="126"/>
      <c r="K671" s="126"/>
    </row>
    <row r="672" spans="1:11" x14ac:dyDescent="0.25">
      <c r="A672" s="126" t="s">
        <v>9461</v>
      </c>
      <c r="B672" s="126" t="s">
        <v>7463</v>
      </c>
      <c r="C672" s="217" cm="1">
        <f t="array" ref="C672">IF(ROW() &lt; ROW(INDEX(persons[resource_ID],ROWS(persons[resource_ID]))), COUNTIF(INDEX(persons[resource_ID],1):persons[[#This Row],[resource_ID]],persons[[#This Row],[resource_ID]]), "")</f>
        <v>32</v>
      </c>
      <c r="D672" s="128" t="s">
        <v>9078</v>
      </c>
      <c r="E672" s="126" t="s">
        <v>9082</v>
      </c>
      <c r="F672" s="126" t="s">
        <v>9083</v>
      </c>
      <c r="G672" s="126"/>
      <c r="H672" s="126"/>
      <c r="I672" s="126"/>
      <c r="J672" s="126"/>
      <c r="K672" s="126"/>
    </row>
    <row r="673" spans="1:11" x14ac:dyDescent="0.25">
      <c r="A673" s="126" t="s">
        <v>9461</v>
      </c>
      <c r="B673" s="126" t="s">
        <v>7463</v>
      </c>
      <c r="C673" s="217" cm="1">
        <f t="array" ref="C673">IF(ROW() &lt; ROW(INDEX(persons[resource_ID],ROWS(persons[resource_ID]))), COUNTIF(INDEX(persons[resource_ID],1):persons[[#This Row],[resource_ID]],persons[[#This Row],[resource_ID]]), "")</f>
        <v>33</v>
      </c>
      <c r="D673" s="127" t="s">
        <v>9079</v>
      </c>
      <c r="E673" s="126" t="s">
        <v>9084</v>
      </c>
      <c r="F673" s="126" t="s">
        <v>9085</v>
      </c>
      <c r="G673" s="126"/>
      <c r="H673" s="126"/>
      <c r="I673" s="126"/>
      <c r="J673" s="126"/>
      <c r="K673" s="126"/>
    </row>
    <row r="674" spans="1:11" x14ac:dyDescent="0.25">
      <c r="A674" s="126" t="s">
        <v>9461</v>
      </c>
      <c r="B674" s="126" t="s">
        <v>7463</v>
      </c>
      <c r="C674" s="217" cm="1">
        <f t="array" ref="C674">IF(ROW() &lt; ROW(INDEX(persons[resource_ID],ROWS(persons[resource_ID]))), COUNTIF(INDEX(persons[resource_ID],1):persons[[#This Row],[resource_ID]],persons[[#This Row],[resource_ID]]), "")</f>
        <v>34</v>
      </c>
      <c r="D674" s="128" t="s">
        <v>9023</v>
      </c>
      <c r="E674" s="126" t="s">
        <v>9086</v>
      </c>
      <c r="F674" s="126" t="s">
        <v>8839</v>
      </c>
      <c r="G674" s="126"/>
      <c r="H674" s="126"/>
      <c r="I674" s="126"/>
      <c r="J674" s="126"/>
      <c r="K674" s="126"/>
    </row>
    <row r="675" spans="1:11" x14ac:dyDescent="0.25">
      <c r="A675" s="126" t="s">
        <v>9461</v>
      </c>
      <c r="B675" s="126" t="s">
        <v>7463</v>
      </c>
      <c r="C675" s="217" cm="1">
        <f t="array" ref="C675">IF(ROW() &lt; ROW(INDEX(persons[resource_ID],ROWS(persons[resource_ID]))), COUNTIF(INDEX(persons[resource_ID],1):persons[[#This Row],[resource_ID]],persons[[#This Row],[resource_ID]]), "")</f>
        <v>35</v>
      </c>
      <c r="D675" s="127" t="s">
        <v>9080</v>
      </c>
      <c r="E675" s="126" t="s">
        <v>9086</v>
      </c>
      <c r="F675" s="126" t="s">
        <v>8839</v>
      </c>
      <c r="G675" s="126"/>
      <c r="H675" s="126"/>
      <c r="I675" s="126"/>
      <c r="J675" s="126"/>
      <c r="K675" s="126"/>
    </row>
    <row r="676" spans="1:11" x14ac:dyDescent="0.25">
      <c r="A676" s="126" t="s">
        <v>9461</v>
      </c>
      <c r="B676" s="126" t="s">
        <v>7463</v>
      </c>
      <c r="C676" s="217" cm="1">
        <f t="array" ref="C676">IF(ROW() &lt; ROW(INDEX(persons[resource_ID],ROWS(persons[resource_ID]))), COUNTIF(INDEX(persons[resource_ID],1):persons[[#This Row],[resource_ID]],persons[[#This Row],[resource_ID]]), "")</f>
        <v>36</v>
      </c>
      <c r="D676" s="128" t="s">
        <v>9014</v>
      </c>
      <c r="E676" s="126" t="s">
        <v>9087</v>
      </c>
      <c r="F676" s="126" t="s">
        <v>9089</v>
      </c>
      <c r="G676" s="126" t="s">
        <v>9088</v>
      </c>
      <c r="H676" s="126"/>
      <c r="I676" s="126"/>
      <c r="J676" s="126"/>
      <c r="K676" s="126"/>
    </row>
    <row r="677" spans="1:11" x14ac:dyDescent="0.25">
      <c r="A677" s="126" t="s">
        <v>9461</v>
      </c>
      <c r="B677" s="126" t="s">
        <v>7463</v>
      </c>
      <c r="C677" s="217" cm="1">
        <f t="array" ref="C677">IF(ROW() &lt; ROW(INDEX(persons[resource_ID],ROWS(persons[resource_ID]))), COUNTIF(INDEX(persons[resource_ID],1):persons[[#This Row],[resource_ID]],persons[[#This Row],[resource_ID]]), "")</f>
        <v>37</v>
      </c>
      <c r="D677" s="127" t="s">
        <v>9056</v>
      </c>
      <c r="E677" s="126" t="s">
        <v>9087</v>
      </c>
      <c r="F677" s="126" t="s">
        <v>9089</v>
      </c>
      <c r="G677" s="126" t="s">
        <v>9088</v>
      </c>
      <c r="H677" s="126"/>
      <c r="I677" s="126"/>
      <c r="J677" s="126"/>
      <c r="K677" s="126"/>
    </row>
    <row r="678" spans="1:11" x14ac:dyDescent="0.25">
      <c r="A678" s="126" t="s">
        <v>9461</v>
      </c>
      <c r="B678" s="126" t="s">
        <v>7463</v>
      </c>
      <c r="C678" s="217" cm="1">
        <f t="array" ref="C678">IF(ROW() &lt; ROW(INDEX(persons[resource_ID],ROWS(persons[resource_ID]))), COUNTIF(INDEX(persons[resource_ID],1):persons[[#This Row],[resource_ID]],persons[[#This Row],[resource_ID]]), "")</f>
        <v>38</v>
      </c>
      <c r="D678" s="128" t="s">
        <v>9081</v>
      </c>
      <c r="E678" s="126" t="s">
        <v>9087</v>
      </c>
      <c r="F678" s="126" t="s">
        <v>9089</v>
      </c>
      <c r="G678" s="126" t="s">
        <v>9088</v>
      </c>
      <c r="H678" s="126"/>
      <c r="I678" s="126"/>
      <c r="J678" s="126"/>
      <c r="K678" s="126"/>
    </row>
    <row r="679" spans="1:11" x14ac:dyDescent="0.25">
      <c r="A679" s="126" t="s">
        <v>9461</v>
      </c>
      <c r="B679" s="126" t="s">
        <v>7463</v>
      </c>
      <c r="C679" s="217" cm="1">
        <f t="array" ref="C679">IF(ROW() &lt; ROW(INDEX(persons[resource_ID],ROWS(persons[resource_ID]))), COUNTIF(INDEX(persons[resource_ID],1):persons[[#This Row],[resource_ID]],persons[[#This Row],[resource_ID]]), "")</f>
        <v>39</v>
      </c>
      <c r="D679" s="127" t="s">
        <v>9014</v>
      </c>
      <c r="E679" s="126" t="s">
        <v>9090</v>
      </c>
      <c r="F679" s="126"/>
      <c r="G679" s="126" t="s">
        <v>9091</v>
      </c>
      <c r="H679" s="126"/>
      <c r="I679" s="126"/>
      <c r="J679" s="126"/>
      <c r="K679" s="126"/>
    </row>
    <row r="680" spans="1:11" x14ac:dyDescent="0.25">
      <c r="A680" s="126" t="s">
        <v>9461</v>
      </c>
      <c r="B680" s="126" t="s">
        <v>7463</v>
      </c>
      <c r="C680" s="217" cm="1">
        <f t="array" ref="C680">IF(ROW() &lt; ROW(INDEX(persons[resource_ID],ROWS(persons[resource_ID]))), COUNTIF(INDEX(persons[resource_ID],1):persons[[#This Row],[resource_ID]],persons[[#This Row],[resource_ID]]), "")</f>
        <v>40</v>
      </c>
      <c r="D680" s="128" t="s">
        <v>9081</v>
      </c>
      <c r="E680" s="126" t="s">
        <v>9090</v>
      </c>
      <c r="F680" s="126"/>
      <c r="G680" s="126" t="s">
        <v>9091</v>
      </c>
      <c r="H680" s="126"/>
      <c r="I680" s="126"/>
      <c r="J680" s="126"/>
      <c r="K680" s="126"/>
    </row>
    <row r="681" spans="1:11" x14ac:dyDescent="0.25">
      <c r="A681" s="126" t="s">
        <v>9461</v>
      </c>
      <c r="B681" s="126" t="s">
        <v>7463</v>
      </c>
      <c r="C681" s="217" cm="1">
        <f t="array" ref="C681">IF(ROW() &lt; ROW(INDEX(persons[resource_ID],ROWS(persons[resource_ID]))), COUNTIF(INDEX(persons[resource_ID],1):persons[[#This Row],[resource_ID]],persons[[#This Row],[resource_ID]]), "")</f>
        <v>41</v>
      </c>
      <c r="D681" s="127" t="s">
        <v>9092</v>
      </c>
      <c r="E681" s="126" t="s">
        <v>9090</v>
      </c>
      <c r="F681" s="126"/>
      <c r="G681" s="126" t="s">
        <v>9091</v>
      </c>
      <c r="H681" s="126"/>
      <c r="I681" s="126"/>
      <c r="J681" s="126"/>
      <c r="K681" s="126"/>
    </row>
    <row r="682" spans="1:11" x14ac:dyDescent="0.25">
      <c r="A682" s="126" t="s">
        <v>9461</v>
      </c>
      <c r="B682" s="126" t="s">
        <v>7463</v>
      </c>
      <c r="C682" s="217" cm="1">
        <f t="array" ref="C682">IF(ROW() &lt; ROW(INDEX(persons[resource_ID],ROWS(persons[resource_ID]))), COUNTIF(INDEX(persons[resource_ID],1):persons[[#This Row],[resource_ID]],persons[[#This Row],[resource_ID]]), "")</f>
        <v>42</v>
      </c>
      <c r="D682" s="128" t="s">
        <v>9055</v>
      </c>
      <c r="E682" s="126" t="s">
        <v>9093</v>
      </c>
      <c r="F682" s="126" t="s">
        <v>8869</v>
      </c>
      <c r="G682" s="126" t="s">
        <v>9094</v>
      </c>
      <c r="H682" s="126"/>
      <c r="I682" s="126"/>
      <c r="J682" s="126"/>
      <c r="K682" s="126"/>
    </row>
    <row r="683" spans="1:11" x14ac:dyDescent="0.25">
      <c r="A683" s="126" t="s">
        <v>9461</v>
      </c>
      <c r="B683" s="126" t="s">
        <v>7463</v>
      </c>
      <c r="C683" s="217" cm="1">
        <f t="array" ref="C683">IF(ROW() &lt; ROW(INDEX(persons[resource_ID],ROWS(persons[resource_ID]))), COUNTIF(INDEX(persons[resource_ID],1):persons[[#This Row],[resource_ID]],persons[[#This Row],[resource_ID]]), "")</f>
        <v>43</v>
      </c>
      <c r="D683" s="127" t="s">
        <v>9081</v>
      </c>
      <c r="E683" s="126" t="s">
        <v>9093</v>
      </c>
      <c r="F683" s="126" t="s">
        <v>8869</v>
      </c>
      <c r="G683" s="126" t="s">
        <v>9094</v>
      </c>
      <c r="H683" s="126"/>
      <c r="I683" s="126"/>
      <c r="J683" s="126"/>
      <c r="K683" s="126"/>
    </row>
    <row r="684" spans="1:11" x14ac:dyDescent="0.25">
      <c r="A684" s="126" t="s">
        <v>9461</v>
      </c>
      <c r="B684" s="126" t="s">
        <v>7463</v>
      </c>
      <c r="C684" s="217" cm="1">
        <f t="array" ref="C684">IF(ROW() &lt; ROW(INDEX(persons[resource_ID],ROWS(persons[resource_ID]))), COUNTIF(INDEX(persons[resource_ID],1):persons[[#This Row],[resource_ID]],persons[[#This Row],[resource_ID]]), "")</f>
        <v>44</v>
      </c>
      <c r="D684" s="128" t="s">
        <v>9069</v>
      </c>
      <c r="E684" s="126" t="s">
        <v>9095</v>
      </c>
      <c r="F684" s="126" t="s">
        <v>9096</v>
      </c>
      <c r="G684" s="126"/>
      <c r="H684" s="126"/>
      <c r="I684" s="126"/>
      <c r="J684" s="126"/>
      <c r="K684" s="126"/>
    </row>
    <row r="685" spans="1:11" x14ac:dyDescent="0.25">
      <c r="A685" s="126" t="s">
        <v>9461</v>
      </c>
      <c r="B685" s="126" t="s">
        <v>7463</v>
      </c>
      <c r="C685" s="217" cm="1">
        <f t="array" ref="C685">IF(ROW() &lt; ROW(INDEX(persons[resource_ID],ROWS(persons[resource_ID]))), COUNTIF(INDEX(persons[resource_ID],1):persons[[#This Row],[resource_ID]],persons[[#This Row],[resource_ID]]), "")</f>
        <v>45</v>
      </c>
      <c r="D685" s="127" t="s">
        <v>9114</v>
      </c>
      <c r="E685" s="126" t="s">
        <v>9097</v>
      </c>
      <c r="F685" s="126" t="s">
        <v>9098</v>
      </c>
      <c r="G685" s="126"/>
      <c r="H685" s="126"/>
      <c r="I685" s="126"/>
      <c r="J685" s="126"/>
      <c r="K685" s="126"/>
    </row>
    <row r="686" spans="1:11" x14ac:dyDescent="0.25">
      <c r="A686" s="126" t="s">
        <v>9461</v>
      </c>
      <c r="B686" s="126" t="s">
        <v>7463</v>
      </c>
      <c r="C686" s="217" cm="1">
        <f t="array" ref="C686">IF(ROW() &lt; ROW(INDEX(persons[resource_ID],ROWS(persons[resource_ID]))), COUNTIF(INDEX(persons[resource_ID],1):persons[[#This Row],[resource_ID]],persons[[#This Row],[resource_ID]]), "")</f>
        <v>46</v>
      </c>
      <c r="D686" s="128" t="s">
        <v>9113</v>
      </c>
      <c r="E686" s="126" t="s">
        <v>9099</v>
      </c>
      <c r="F686" s="126" t="s">
        <v>9100</v>
      </c>
      <c r="G686" s="126"/>
      <c r="H686" s="126"/>
      <c r="I686" s="126"/>
      <c r="J686" s="126"/>
      <c r="K686" s="126"/>
    </row>
    <row r="687" spans="1:11" x14ac:dyDescent="0.25">
      <c r="A687" s="126" t="s">
        <v>9461</v>
      </c>
      <c r="B687" s="126" t="s">
        <v>7463</v>
      </c>
      <c r="C687" s="217" cm="1">
        <f t="array" ref="C687">IF(ROW() &lt; ROW(INDEX(persons[resource_ID],ROWS(persons[resource_ID]))), COUNTIF(INDEX(persons[resource_ID],1):persons[[#This Row],[resource_ID]],persons[[#This Row],[resource_ID]]), "")</f>
        <v>47</v>
      </c>
      <c r="D687" s="127" t="s">
        <v>9055</v>
      </c>
      <c r="E687" s="126" t="s">
        <v>9117</v>
      </c>
      <c r="F687" s="126" t="s">
        <v>9119</v>
      </c>
      <c r="G687" s="126" t="s">
        <v>9118</v>
      </c>
      <c r="H687" s="126"/>
      <c r="I687" s="126"/>
      <c r="J687" s="126"/>
      <c r="K687" s="126"/>
    </row>
    <row r="688" spans="1:11" x14ac:dyDescent="0.25">
      <c r="A688" s="126" t="s">
        <v>9461</v>
      </c>
      <c r="B688" s="126" t="s">
        <v>7463</v>
      </c>
      <c r="C688" s="217" cm="1">
        <f t="array" ref="C688">IF(ROW() &lt; ROW(INDEX(persons[resource_ID],ROWS(persons[resource_ID]))), COUNTIF(INDEX(persons[resource_ID],1):persons[[#This Row],[resource_ID]],persons[[#This Row],[resource_ID]]), "")</f>
        <v>48</v>
      </c>
      <c r="D688" s="128" t="s">
        <v>9115</v>
      </c>
      <c r="E688" s="126" t="s">
        <v>9120</v>
      </c>
      <c r="F688" s="126" t="s">
        <v>9121</v>
      </c>
      <c r="G688" s="126"/>
      <c r="H688" s="126"/>
      <c r="I688" s="126"/>
      <c r="J688" s="126"/>
      <c r="K688" s="126"/>
    </row>
    <row r="689" spans="1:11" x14ac:dyDescent="0.25">
      <c r="A689" s="126" t="s">
        <v>9461</v>
      </c>
      <c r="B689" s="126" t="s">
        <v>7463</v>
      </c>
      <c r="C689" s="217" cm="1">
        <f t="array" ref="C689">IF(ROW() &lt; ROW(INDEX(persons[resource_ID],ROWS(persons[resource_ID]))), COUNTIF(INDEX(persons[resource_ID],1):persons[[#This Row],[resource_ID]],persons[[#This Row],[resource_ID]]), "")</f>
        <v>49</v>
      </c>
      <c r="D689" s="127" t="s">
        <v>9116</v>
      </c>
      <c r="E689" s="126" t="s">
        <v>9120</v>
      </c>
      <c r="F689" s="126" t="s">
        <v>9121</v>
      </c>
      <c r="G689" s="126"/>
      <c r="H689" s="126"/>
      <c r="I689" s="126"/>
      <c r="J689" s="126"/>
      <c r="K689" s="126"/>
    </row>
    <row r="690" spans="1:11" x14ac:dyDescent="0.25">
      <c r="A690" s="126" t="s">
        <v>9461</v>
      </c>
      <c r="B690" s="126" t="s">
        <v>7463</v>
      </c>
      <c r="C690" s="217" cm="1">
        <f t="array" ref="C690">IF(ROW() &lt; ROW(INDEX(persons[resource_ID],ROWS(persons[resource_ID]))), COUNTIF(INDEX(persons[resource_ID],1):persons[[#This Row],[resource_ID]],persons[[#This Row],[resource_ID]]), "")</f>
        <v>50</v>
      </c>
      <c r="D690" s="128" t="s">
        <v>9056</v>
      </c>
      <c r="E690" s="126" t="s">
        <v>9122</v>
      </c>
      <c r="F690" s="126" t="s">
        <v>9124</v>
      </c>
      <c r="G690" s="126" t="s">
        <v>9123</v>
      </c>
      <c r="H690" s="126"/>
      <c r="I690" s="126"/>
      <c r="J690" s="126"/>
      <c r="K690" s="126"/>
    </row>
    <row r="691" spans="1:11" x14ac:dyDescent="0.25">
      <c r="A691" s="126" t="s">
        <v>9461</v>
      </c>
      <c r="B691" s="126" t="s">
        <v>7463</v>
      </c>
      <c r="C691" s="217" cm="1">
        <f t="array" ref="C691">IF(ROW() &lt; ROW(INDEX(persons[resource_ID],ROWS(persons[resource_ID]))), COUNTIF(INDEX(persons[resource_ID],1):persons[[#This Row],[resource_ID]],persons[[#This Row],[resource_ID]]), "")</f>
        <v>51</v>
      </c>
      <c r="D691" s="127" t="s">
        <v>9125</v>
      </c>
      <c r="E691" s="126" t="s">
        <v>9122</v>
      </c>
      <c r="F691" s="126" t="s">
        <v>9124</v>
      </c>
      <c r="G691" s="126" t="s">
        <v>9123</v>
      </c>
      <c r="H691" s="126"/>
      <c r="I691" s="126"/>
      <c r="J691" s="126"/>
      <c r="K691" s="126"/>
    </row>
    <row r="692" spans="1:11" x14ac:dyDescent="0.25">
      <c r="A692" s="126" t="s">
        <v>9461</v>
      </c>
      <c r="B692" s="126" t="s">
        <v>7463</v>
      </c>
      <c r="C692" s="217" cm="1">
        <f t="array" ref="C692">IF(ROW() &lt; ROW(INDEX(persons[resource_ID],ROWS(persons[resource_ID]))), COUNTIF(INDEX(persons[resource_ID],1):persons[[#This Row],[resource_ID]],persons[[#This Row],[resource_ID]]), "")</f>
        <v>52</v>
      </c>
      <c r="D692" s="128" t="s">
        <v>9115</v>
      </c>
      <c r="E692" s="126" t="s">
        <v>9076</v>
      </c>
      <c r="F692" s="126" t="s">
        <v>9126</v>
      </c>
      <c r="G692" s="126" t="s">
        <v>9127</v>
      </c>
      <c r="H692" s="126"/>
      <c r="I692" s="126"/>
      <c r="J692" s="126"/>
      <c r="K692" s="126"/>
    </row>
    <row r="693" spans="1:11" x14ac:dyDescent="0.25">
      <c r="A693" s="126" t="s">
        <v>9461</v>
      </c>
      <c r="B693" s="126" t="s">
        <v>7463</v>
      </c>
      <c r="C693" s="217" cm="1">
        <f t="array" ref="C693">IF(ROW() &lt; ROW(INDEX(persons[resource_ID],ROWS(persons[resource_ID]))), COUNTIF(INDEX(persons[resource_ID],1):persons[[#This Row],[resource_ID]],persons[[#This Row],[resource_ID]]), "")</f>
        <v>53</v>
      </c>
      <c r="D693" s="127" t="s">
        <v>9131</v>
      </c>
      <c r="E693" s="126" t="s">
        <v>9128</v>
      </c>
      <c r="F693" s="126" t="s">
        <v>9130</v>
      </c>
      <c r="G693" s="126" t="s">
        <v>9129</v>
      </c>
      <c r="H693" s="126"/>
      <c r="I693" s="126"/>
      <c r="J693" s="126"/>
      <c r="K693" s="126"/>
    </row>
    <row r="694" spans="1:11" x14ac:dyDescent="0.25">
      <c r="A694" s="126" t="s">
        <v>9461</v>
      </c>
      <c r="B694" s="126" t="s">
        <v>7463</v>
      </c>
      <c r="C694" s="217" cm="1">
        <f t="array" ref="C694">IF(ROW() &lt; ROW(INDEX(persons[resource_ID],ROWS(persons[resource_ID]))), COUNTIF(INDEX(persons[resource_ID],1):persons[[#This Row],[resource_ID]],persons[[#This Row],[resource_ID]]), "")</f>
        <v>54</v>
      </c>
      <c r="D694" s="128" t="s">
        <v>9131</v>
      </c>
      <c r="E694" s="126" t="s">
        <v>9132</v>
      </c>
      <c r="F694" s="126" t="s">
        <v>9133</v>
      </c>
      <c r="G694" s="126"/>
      <c r="H694" s="126"/>
      <c r="I694" s="126"/>
      <c r="J694" s="126"/>
      <c r="K694" s="126"/>
    </row>
    <row r="695" spans="1:11" x14ac:dyDescent="0.25">
      <c r="A695" s="126" t="s">
        <v>9461</v>
      </c>
      <c r="B695" s="126" t="s">
        <v>7463</v>
      </c>
      <c r="C695" s="217" cm="1">
        <f t="array" ref="C695">IF(ROW() &lt; ROW(INDEX(persons[resource_ID],ROWS(persons[resource_ID]))), COUNTIF(INDEX(persons[resource_ID],1):persons[[#This Row],[resource_ID]],persons[[#This Row],[resource_ID]]), "")</f>
        <v>55</v>
      </c>
      <c r="D695" s="127" t="s">
        <v>9125</v>
      </c>
      <c r="E695" s="126" t="s">
        <v>9135</v>
      </c>
      <c r="F695" s="126" t="s">
        <v>9136</v>
      </c>
      <c r="G695" s="126"/>
      <c r="H695" s="126"/>
      <c r="I695" s="126"/>
      <c r="J695" s="126"/>
      <c r="K695" s="126"/>
    </row>
    <row r="696" spans="1:11" x14ac:dyDescent="0.25">
      <c r="A696" s="126" t="s">
        <v>9461</v>
      </c>
      <c r="B696" s="126" t="s">
        <v>7463</v>
      </c>
      <c r="C696" s="217" cm="1">
        <f t="array" ref="C696">IF(ROW() &lt; ROW(INDEX(persons[resource_ID],ROWS(persons[resource_ID]))), COUNTIF(INDEX(persons[resource_ID],1):persons[[#This Row],[resource_ID]],persons[[#This Row],[resource_ID]]), "")</f>
        <v>56</v>
      </c>
      <c r="D696" s="128" t="s">
        <v>9134</v>
      </c>
      <c r="E696" s="126" t="s">
        <v>9135</v>
      </c>
      <c r="F696" s="126" t="s">
        <v>9136</v>
      </c>
      <c r="G696" s="126"/>
      <c r="H696" s="126"/>
      <c r="I696" s="126"/>
      <c r="J696" s="126"/>
      <c r="K696" s="126"/>
    </row>
    <row r="697" spans="1:11" x14ac:dyDescent="0.25">
      <c r="A697" s="126" t="s">
        <v>9461</v>
      </c>
      <c r="B697" s="126" t="s">
        <v>7463</v>
      </c>
      <c r="C697" s="217" cm="1">
        <f t="array" ref="C697">IF(ROW() &lt; ROW(INDEX(persons[resource_ID],ROWS(persons[resource_ID]))), COUNTIF(INDEX(persons[resource_ID],1):persons[[#This Row],[resource_ID]],persons[[#This Row],[resource_ID]]), "")</f>
        <v>57</v>
      </c>
      <c r="D697" s="127" t="s">
        <v>9013</v>
      </c>
      <c r="E697" s="126" t="s">
        <v>9137</v>
      </c>
      <c r="F697" s="126" t="s">
        <v>9139</v>
      </c>
      <c r="G697" s="126" t="s">
        <v>9138</v>
      </c>
      <c r="H697" s="126"/>
      <c r="I697" s="126"/>
      <c r="J697" s="126"/>
      <c r="K697" s="126"/>
    </row>
    <row r="698" spans="1:11" x14ac:dyDescent="0.25">
      <c r="A698" s="126" t="s">
        <v>9461</v>
      </c>
      <c r="B698" s="126" t="s">
        <v>7463</v>
      </c>
      <c r="C698" s="217" cm="1">
        <f t="array" ref="C698">IF(ROW() &lt; ROW(INDEX(persons[resource_ID],ROWS(persons[resource_ID]))), COUNTIF(INDEX(persons[resource_ID],1):persons[[#This Row],[resource_ID]],persons[[#This Row],[resource_ID]]), "")</f>
        <v>58</v>
      </c>
      <c r="D698" s="128" t="s">
        <v>9142</v>
      </c>
      <c r="E698" s="126" t="s">
        <v>9140</v>
      </c>
      <c r="F698" s="126" t="s">
        <v>9141</v>
      </c>
      <c r="G698" s="126"/>
      <c r="H698" s="126"/>
      <c r="I698" s="126"/>
      <c r="J698" s="126"/>
      <c r="K698" s="126"/>
    </row>
    <row r="699" spans="1:11" x14ac:dyDescent="0.25">
      <c r="A699" s="126" t="s">
        <v>9461</v>
      </c>
      <c r="B699" s="126" t="s">
        <v>7463</v>
      </c>
      <c r="C699" s="217" cm="1">
        <f t="array" ref="C699">IF(ROW() &lt; ROW(INDEX(persons[resource_ID],ROWS(persons[resource_ID]))), COUNTIF(INDEX(persons[resource_ID],1):persons[[#This Row],[resource_ID]],persons[[#This Row],[resource_ID]]), "")</f>
        <v>59</v>
      </c>
      <c r="D699" s="127" t="s">
        <v>9145</v>
      </c>
      <c r="E699" s="126" t="s">
        <v>9143</v>
      </c>
      <c r="F699" s="126" t="s">
        <v>9144</v>
      </c>
      <c r="G699" s="126"/>
      <c r="H699" s="126"/>
      <c r="I699" s="126"/>
      <c r="J699" s="126"/>
      <c r="K699" s="126"/>
    </row>
    <row r="700" spans="1:11" x14ac:dyDescent="0.25">
      <c r="A700" s="126" t="s">
        <v>9461</v>
      </c>
      <c r="B700" s="126" t="s">
        <v>7463</v>
      </c>
      <c r="C700" s="217" cm="1">
        <f t="array" ref="C700">IF(ROW() &lt; ROW(INDEX(persons[resource_ID],ROWS(persons[resource_ID]))), COUNTIF(INDEX(persons[resource_ID],1):persons[[#This Row],[resource_ID]],persons[[#This Row],[resource_ID]]), "")</f>
        <v>60</v>
      </c>
      <c r="D700" s="128" t="s">
        <v>9058</v>
      </c>
      <c r="E700" s="126" t="s">
        <v>9146</v>
      </c>
      <c r="F700" s="126" t="s">
        <v>9147</v>
      </c>
      <c r="G700" s="126"/>
      <c r="H700" s="126"/>
      <c r="I700" s="126"/>
      <c r="J700" s="126"/>
      <c r="K700" s="126"/>
    </row>
    <row r="701" spans="1:11" x14ac:dyDescent="0.25">
      <c r="A701" s="126" t="s">
        <v>9461</v>
      </c>
      <c r="B701" s="126" t="s">
        <v>7463</v>
      </c>
      <c r="C701" s="217" cm="1">
        <f t="array" ref="C701">IF(ROW() &lt; ROW(INDEX(persons[resource_ID],ROWS(persons[resource_ID]))), COUNTIF(INDEX(persons[resource_ID],1):persons[[#This Row],[resource_ID]],persons[[#This Row],[resource_ID]]), "")</f>
        <v>61</v>
      </c>
      <c r="D701" s="127" t="s">
        <v>9114</v>
      </c>
      <c r="E701" s="126" t="s">
        <v>9146</v>
      </c>
      <c r="F701" s="126" t="s">
        <v>9147</v>
      </c>
      <c r="G701" s="126"/>
      <c r="H701" s="126"/>
      <c r="I701" s="126"/>
      <c r="J701" s="126"/>
      <c r="K701" s="126"/>
    </row>
    <row r="702" spans="1:11" x14ac:dyDescent="0.25">
      <c r="A702" s="126" t="s">
        <v>9461</v>
      </c>
      <c r="B702" s="126" t="s">
        <v>7463</v>
      </c>
      <c r="C702" s="217" cm="1">
        <f t="array" ref="C702">IF(ROW() &lt; ROW(INDEX(persons[resource_ID],ROWS(persons[resource_ID]))), COUNTIF(INDEX(persons[resource_ID],1):persons[[#This Row],[resource_ID]],persons[[#This Row],[resource_ID]]), "")</f>
        <v>62</v>
      </c>
      <c r="D702" s="128" t="s">
        <v>9079</v>
      </c>
      <c r="E702" s="126" t="s">
        <v>9148</v>
      </c>
      <c r="F702" s="126" t="s">
        <v>9149</v>
      </c>
      <c r="G702" s="126"/>
      <c r="H702" s="126"/>
      <c r="I702" s="126"/>
      <c r="J702" s="126"/>
      <c r="K702" s="126"/>
    </row>
    <row r="703" spans="1:11" x14ac:dyDescent="0.25">
      <c r="A703" s="126" t="s">
        <v>9461</v>
      </c>
      <c r="B703" s="126" t="s">
        <v>7463</v>
      </c>
      <c r="C703" s="217" cm="1">
        <f t="array" ref="C703">IF(ROW() &lt; ROW(INDEX(persons[resource_ID],ROWS(persons[resource_ID]))), COUNTIF(INDEX(persons[resource_ID],1):persons[[#This Row],[resource_ID]],persons[[#This Row],[resource_ID]]), "")</f>
        <v>63</v>
      </c>
      <c r="D703" s="127" t="s">
        <v>9154</v>
      </c>
      <c r="E703" s="126" t="s">
        <v>9150</v>
      </c>
      <c r="F703" s="126" t="s">
        <v>8834</v>
      </c>
      <c r="G703" s="126"/>
      <c r="H703" s="126"/>
      <c r="I703" s="126"/>
      <c r="J703" s="126"/>
      <c r="K703" s="126"/>
    </row>
    <row r="704" spans="1:11" x14ac:dyDescent="0.25">
      <c r="A704" s="126" t="s">
        <v>9461</v>
      </c>
      <c r="B704" s="126" t="s">
        <v>7463</v>
      </c>
      <c r="C704" s="217" cm="1">
        <f t="array" ref="C704">IF(ROW() &lt; ROW(INDEX(persons[resource_ID],ROWS(persons[resource_ID]))), COUNTIF(INDEX(persons[resource_ID],1):persons[[#This Row],[resource_ID]],persons[[#This Row],[resource_ID]]), "")</f>
        <v>64</v>
      </c>
      <c r="D704" s="128" t="s">
        <v>9078</v>
      </c>
      <c r="E704" s="126" t="s">
        <v>9151</v>
      </c>
      <c r="F704" s="126" t="s">
        <v>9153</v>
      </c>
      <c r="G704" s="126" t="s">
        <v>9152</v>
      </c>
      <c r="H704" s="126"/>
      <c r="I704" s="126"/>
      <c r="J704" s="126"/>
      <c r="K704" s="126"/>
    </row>
    <row r="705" spans="1:11" x14ac:dyDescent="0.25">
      <c r="A705" s="126" t="s">
        <v>9461</v>
      </c>
      <c r="B705" s="126" t="s">
        <v>7463</v>
      </c>
      <c r="C705" s="217" cm="1">
        <f t="array" ref="C705">IF(ROW() &lt; ROW(INDEX(persons[resource_ID],ROWS(persons[resource_ID]))), COUNTIF(INDEX(persons[resource_ID],1):persons[[#This Row],[resource_ID]],persons[[#This Row],[resource_ID]]), "")</f>
        <v>65</v>
      </c>
      <c r="D705" s="127" t="s">
        <v>9155</v>
      </c>
      <c r="E705" s="126" t="s">
        <v>9156</v>
      </c>
      <c r="F705" s="126" t="s">
        <v>9157</v>
      </c>
      <c r="G705" s="126"/>
      <c r="H705" s="126"/>
      <c r="I705" s="126"/>
      <c r="J705" s="126"/>
      <c r="K705" s="126"/>
    </row>
    <row r="706" spans="1:11" x14ac:dyDescent="0.25">
      <c r="A706" s="126" t="s">
        <v>9461</v>
      </c>
      <c r="B706" s="126" t="s">
        <v>7463</v>
      </c>
      <c r="C706" s="217" cm="1">
        <f t="array" ref="C706">IF(ROW() &lt; ROW(INDEX(persons[resource_ID],ROWS(persons[resource_ID]))), COUNTIF(INDEX(persons[resource_ID],1):persons[[#This Row],[resource_ID]],persons[[#This Row],[resource_ID]]), "")</f>
        <v>66</v>
      </c>
      <c r="D706" s="128" t="s">
        <v>9159</v>
      </c>
      <c r="E706" s="126" t="s">
        <v>9156</v>
      </c>
      <c r="F706" s="126" t="s">
        <v>9157</v>
      </c>
      <c r="G706" s="126"/>
      <c r="H706" s="126"/>
      <c r="I706" s="126"/>
      <c r="J706" s="126"/>
      <c r="K706" s="126"/>
    </row>
    <row r="707" spans="1:11" x14ac:dyDescent="0.25">
      <c r="A707" s="126" t="s">
        <v>9461</v>
      </c>
      <c r="B707" s="126" t="s">
        <v>7463</v>
      </c>
      <c r="C707" s="217" cm="1">
        <f t="array" ref="C707">IF(ROW() &lt; ROW(INDEX(persons[resource_ID],ROWS(persons[resource_ID]))), COUNTIF(INDEX(persons[resource_ID],1):persons[[#This Row],[resource_ID]],persons[[#This Row],[resource_ID]]), "")</f>
        <v>67</v>
      </c>
      <c r="D707" s="127" t="s">
        <v>9162</v>
      </c>
      <c r="E707" s="126" t="s">
        <v>9160</v>
      </c>
      <c r="F707" s="126" t="s">
        <v>9161</v>
      </c>
      <c r="G707" s="126"/>
      <c r="H707" s="126"/>
      <c r="I707" s="126"/>
      <c r="J707" s="126"/>
      <c r="K707" s="126"/>
    </row>
    <row r="708" spans="1:11" x14ac:dyDescent="0.25">
      <c r="A708" s="126" t="s">
        <v>9461</v>
      </c>
      <c r="B708" s="126" t="s">
        <v>7463</v>
      </c>
      <c r="C708" s="217" cm="1">
        <f t="array" ref="C708">IF(ROW() &lt; ROW(INDEX(persons[resource_ID],ROWS(persons[resource_ID]))), COUNTIF(INDEX(persons[resource_ID],1):persons[[#This Row],[resource_ID]],persons[[#This Row],[resource_ID]]), "")</f>
        <v>68</v>
      </c>
      <c r="D708" s="128" t="s">
        <v>9055</v>
      </c>
      <c r="E708" s="126" t="s">
        <v>9163</v>
      </c>
      <c r="F708" s="126" t="s">
        <v>9164</v>
      </c>
      <c r="G708" s="126"/>
      <c r="H708" s="126"/>
      <c r="I708" s="126"/>
      <c r="J708" s="126"/>
      <c r="K708" s="126"/>
    </row>
    <row r="709" spans="1:11" x14ac:dyDescent="0.25">
      <c r="A709" s="126" t="s">
        <v>9461</v>
      </c>
      <c r="B709" s="126" t="s">
        <v>7463</v>
      </c>
      <c r="C709" s="217" cm="1">
        <f t="array" ref="C709">IF(ROW() &lt; ROW(INDEX(persons[resource_ID],ROWS(persons[resource_ID]))), COUNTIF(INDEX(persons[resource_ID],1):persons[[#This Row],[resource_ID]],persons[[#This Row],[resource_ID]]), "")</f>
        <v>69</v>
      </c>
      <c r="D709" s="127" t="s">
        <v>9162</v>
      </c>
      <c r="E709" s="126"/>
      <c r="F709" s="126"/>
      <c r="G709" s="126"/>
      <c r="H709" s="126"/>
      <c r="I709" s="126"/>
      <c r="J709" s="126"/>
      <c r="K709" s="126"/>
    </row>
    <row r="710" spans="1:11" x14ac:dyDescent="0.25">
      <c r="A710" s="126" t="s">
        <v>9461</v>
      </c>
      <c r="B710" s="126" t="s">
        <v>7463</v>
      </c>
      <c r="C710" s="217" cm="1">
        <f t="array" ref="C710">IF(ROW() &lt; ROW(INDEX(persons[resource_ID],ROWS(persons[resource_ID]))), COUNTIF(INDEX(persons[resource_ID],1):persons[[#This Row],[resource_ID]],persons[[#This Row],[resource_ID]]), "")</f>
        <v>70</v>
      </c>
      <c r="D710" s="128" t="s">
        <v>9154</v>
      </c>
      <c r="E710" s="126" t="s">
        <v>9165</v>
      </c>
      <c r="F710" s="126" t="s">
        <v>9161</v>
      </c>
      <c r="G710" s="126"/>
      <c r="H710" s="126"/>
      <c r="I710" s="126"/>
      <c r="J710" s="126"/>
      <c r="K710" s="126"/>
    </row>
    <row r="711" spans="1:11" x14ac:dyDescent="0.25">
      <c r="A711" s="126" t="s">
        <v>9461</v>
      </c>
      <c r="B711" s="126" t="s">
        <v>7463</v>
      </c>
      <c r="C711" s="217" cm="1">
        <f t="array" ref="C711">IF(ROW() &lt; ROW(INDEX(persons[resource_ID],ROWS(persons[resource_ID]))), COUNTIF(INDEX(persons[resource_ID],1):persons[[#This Row],[resource_ID]],persons[[#This Row],[resource_ID]]), "")</f>
        <v>71</v>
      </c>
      <c r="D711" s="127" t="s">
        <v>9159</v>
      </c>
      <c r="E711" s="126" t="s">
        <v>9166</v>
      </c>
      <c r="F711" s="126" t="s">
        <v>9167</v>
      </c>
      <c r="G711" s="126"/>
      <c r="H711" s="126"/>
      <c r="I711" s="126"/>
      <c r="J711" s="126"/>
      <c r="K711" s="126"/>
    </row>
    <row r="712" spans="1:11" x14ac:dyDescent="0.25">
      <c r="A712" s="126" t="s">
        <v>9461</v>
      </c>
      <c r="B712" s="126" t="s">
        <v>7463</v>
      </c>
      <c r="C712" s="217" cm="1">
        <f t="array" ref="C712">IF(ROW() &lt; ROW(INDEX(persons[resource_ID],ROWS(persons[resource_ID]))), COUNTIF(INDEX(persons[resource_ID],1):persons[[#This Row],[resource_ID]],persons[[#This Row],[resource_ID]]), "")</f>
        <v>72</v>
      </c>
      <c r="D712" s="128" t="s">
        <v>9005</v>
      </c>
      <c r="E712" s="126" t="s">
        <v>9168</v>
      </c>
      <c r="F712" s="126" t="s">
        <v>9169</v>
      </c>
      <c r="G712" s="126"/>
      <c r="H712" s="126"/>
      <c r="I712" s="126" t="s">
        <v>9200</v>
      </c>
      <c r="J712" s="126"/>
      <c r="K712" s="126"/>
    </row>
    <row r="713" spans="1:11" x14ac:dyDescent="0.25">
      <c r="A713" s="126" t="s">
        <v>9462</v>
      </c>
      <c r="B713" s="126" t="s">
        <v>7463</v>
      </c>
      <c r="C713" s="217" cm="1">
        <f t="array" ref="C713">IF(ROW() &lt; ROW(INDEX(persons[resource_ID],ROWS(persons[resource_ID]))), COUNTIF(INDEX(persons[resource_ID],1):persons[[#This Row],[resource_ID]],persons[[#This Row],[resource_ID]]), "")</f>
        <v>1</v>
      </c>
      <c r="D713" s="127" t="s">
        <v>9005</v>
      </c>
      <c r="E713" s="126" t="s">
        <v>9006</v>
      </c>
      <c r="F713" s="126" t="s">
        <v>9007</v>
      </c>
      <c r="G713" s="126"/>
      <c r="H713" s="126"/>
      <c r="I713" s="126"/>
      <c r="J713" s="126"/>
      <c r="K713" s="126"/>
    </row>
    <row r="714" spans="1:11" x14ac:dyDescent="0.25">
      <c r="A714" s="126" t="s">
        <v>9462</v>
      </c>
      <c r="B714" s="126" t="s">
        <v>7463</v>
      </c>
      <c r="C714" s="217" cm="1">
        <f t="array" ref="C714">IF(ROW() &lt; ROW(INDEX(persons[resource_ID],ROWS(persons[resource_ID]))), COUNTIF(INDEX(persons[resource_ID],1):persons[[#This Row],[resource_ID]],persons[[#This Row],[resource_ID]]), "")</f>
        <v>2</v>
      </c>
      <c r="D714" s="128" t="s">
        <v>9008</v>
      </c>
      <c r="E714" s="126" t="s">
        <v>9010</v>
      </c>
      <c r="F714" s="126" t="s">
        <v>3646</v>
      </c>
      <c r="G714" s="126"/>
      <c r="H714" s="126"/>
      <c r="I714" s="126"/>
      <c r="J714" s="126"/>
      <c r="K714" s="126"/>
    </row>
    <row r="715" spans="1:11" x14ac:dyDescent="0.25">
      <c r="A715" s="126" t="s">
        <v>9462</v>
      </c>
      <c r="B715" s="126" t="s">
        <v>7463</v>
      </c>
      <c r="C715" s="217" cm="1">
        <f t="array" ref="C715">IF(ROW() &lt; ROW(INDEX(persons[resource_ID],ROWS(persons[resource_ID]))), COUNTIF(INDEX(persons[resource_ID],1):persons[[#This Row],[resource_ID]],persons[[#This Row],[resource_ID]]), "")</f>
        <v>3</v>
      </c>
      <c r="D715" s="127" t="s">
        <v>9009</v>
      </c>
      <c r="E715" s="126" t="s">
        <v>9011</v>
      </c>
      <c r="F715" s="126" t="s">
        <v>9012</v>
      </c>
      <c r="G715" s="126"/>
      <c r="H715" s="126"/>
      <c r="I715" s="126"/>
      <c r="J715" s="126"/>
      <c r="K715" s="126"/>
    </row>
    <row r="716" spans="1:11" x14ac:dyDescent="0.25">
      <c r="A716" s="126" t="s">
        <v>9462</v>
      </c>
      <c r="B716" s="126" t="s">
        <v>7463</v>
      </c>
      <c r="C716" s="217" cm="1">
        <f t="array" ref="C716">IF(ROW() &lt; ROW(INDEX(persons[resource_ID],ROWS(persons[resource_ID]))), COUNTIF(INDEX(persons[resource_ID],1):persons[[#This Row],[resource_ID]],persons[[#This Row],[resource_ID]]), "")</f>
        <v>4</v>
      </c>
      <c r="D716" s="128" t="s">
        <v>9013</v>
      </c>
      <c r="E716" s="126" t="s">
        <v>9015</v>
      </c>
      <c r="F716" s="126" t="s">
        <v>9016</v>
      </c>
      <c r="G716" s="126"/>
      <c r="H716" s="126"/>
      <c r="I716" s="126"/>
      <c r="J716" s="126"/>
      <c r="K716" s="126"/>
    </row>
    <row r="717" spans="1:11" x14ac:dyDescent="0.25">
      <c r="A717" s="126" t="s">
        <v>9462</v>
      </c>
      <c r="B717" s="126" t="s">
        <v>7463</v>
      </c>
      <c r="C717" s="217" cm="1">
        <f t="array" ref="C717">IF(ROW() &lt; ROW(INDEX(persons[resource_ID],ROWS(persons[resource_ID]))), COUNTIF(INDEX(persons[resource_ID],1):persons[[#This Row],[resource_ID]],persons[[#This Row],[resource_ID]]), "")</f>
        <v>5</v>
      </c>
      <c r="D717" s="127" t="s">
        <v>9014</v>
      </c>
      <c r="E717" s="126" t="s">
        <v>9015</v>
      </c>
      <c r="F717" s="126" t="s">
        <v>9016</v>
      </c>
      <c r="G717" s="126"/>
      <c r="H717" s="126"/>
      <c r="I717" s="126"/>
      <c r="J717" s="126"/>
      <c r="K717" s="126"/>
    </row>
    <row r="718" spans="1:11" x14ac:dyDescent="0.25">
      <c r="A718" s="126" t="s">
        <v>9462</v>
      </c>
      <c r="B718" s="126" t="s">
        <v>7463</v>
      </c>
      <c r="C718" s="217" cm="1">
        <f t="array" ref="C718">IF(ROW() &lt; ROW(INDEX(persons[resource_ID],ROWS(persons[resource_ID]))), COUNTIF(INDEX(persons[resource_ID],1):persons[[#This Row],[resource_ID]],persons[[#This Row],[resource_ID]]), "")</f>
        <v>6</v>
      </c>
      <c r="D718" s="128" t="s">
        <v>9014</v>
      </c>
      <c r="E718" s="126" t="s">
        <v>9018</v>
      </c>
      <c r="F718" s="126" t="s">
        <v>9019</v>
      </c>
      <c r="G718" s="126"/>
      <c r="H718" s="126"/>
      <c r="I718" s="126"/>
      <c r="J718" s="126"/>
      <c r="K718" s="126"/>
    </row>
    <row r="719" spans="1:11" x14ac:dyDescent="0.25">
      <c r="A719" s="126" t="s">
        <v>9462</v>
      </c>
      <c r="B719" s="126" t="s">
        <v>7463</v>
      </c>
      <c r="C719" s="217" cm="1">
        <f t="array" ref="C719">IF(ROW() &lt; ROW(INDEX(persons[resource_ID],ROWS(persons[resource_ID]))), COUNTIF(INDEX(persons[resource_ID],1):persons[[#This Row],[resource_ID]],persons[[#This Row],[resource_ID]]), "")</f>
        <v>7</v>
      </c>
      <c r="D719" s="127" t="s">
        <v>9017</v>
      </c>
      <c r="E719" s="126" t="s">
        <v>9018</v>
      </c>
      <c r="F719" s="126" t="s">
        <v>9019</v>
      </c>
      <c r="G719" s="126"/>
      <c r="H719" s="126"/>
      <c r="I719" s="126"/>
      <c r="J719" s="126"/>
      <c r="K719" s="126"/>
    </row>
    <row r="720" spans="1:11" x14ac:dyDescent="0.25">
      <c r="A720" s="126" t="s">
        <v>9462</v>
      </c>
      <c r="B720" s="126" t="s">
        <v>7463</v>
      </c>
      <c r="C720" s="217" cm="1">
        <f t="array" ref="C720">IF(ROW() &lt; ROW(INDEX(persons[resource_ID],ROWS(persons[resource_ID]))), COUNTIF(INDEX(persons[resource_ID],1):persons[[#This Row],[resource_ID]],persons[[#This Row],[resource_ID]]), "")</f>
        <v>8</v>
      </c>
      <c r="D720" s="128" t="s">
        <v>9008</v>
      </c>
      <c r="E720" s="126" t="s">
        <v>9020</v>
      </c>
      <c r="F720" s="126" t="s">
        <v>9021</v>
      </c>
      <c r="G720" s="126"/>
      <c r="H720" s="126"/>
      <c r="I720" s="126"/>
      <c r="J720" s="126"/>
      <c r="K720" s="126"/>
    </row>
    <row r="721" spans="1:11" x14ac:dyDescent="0.25">
      <c r="A721" s="126" t="s">
        <v>9462</v>
      </c>
      <c r="B721" s="126" t="s">
        <v>7463</v>
      </c>
      <c r="C721" s="217" cm="1">
        <f t="array" ref="C721">IF(ROW() &lt; ROW(INDEX(persons[resource_ID],ROWS(persons[resource_ID]))), COUNTIF(INDEX(persons[resource_ID],1):persons[[#This Row],[resource_ID]],persons[[#This Row],[resource_ID]]), "")</f>
        <v>9</v>
      </c>
      <c r="D721" s="127" t="s">
        <v>9022</v>
      </c>
      <c r="E721" s="126" t="s">
        <v>9026</v>
      </c>
      <c r="F721" s="126" t="s">
        <v>9027</v>
      </c>
      <c r="G721" s="126"/>
      <c r="H721" s="126"/>
      <c r="I721" s="126"/>
      <c r="J721" s="126"/>
      <c r="K721" s="126"/>
    </row>
    <row r="722" spans="1:11" x14ac:dyDescent="0.25">
      <c r="A722" s="126" t="s">
        <v>9462</v>
      </c>
      <c r="B722" s="126" t="s">
        <v>7463</v>
      </c>
      <c r="C722" s="217" cm="1">
        <f t="array" ref="C722">IF(ROW() &lt; ROW(INDEX(persons[resource_ID],ROWS(persons[resource_ID]))), COUNTIF(INDEX(persons[resource_ID],1):persons[[#This Row],[resource_ID]],persons[[#This Row],[resource_ID]]), "")</f>
        <v>10</v>
      </c>
      <c r="D722" s="128" t="s">
        <v>9023</v>
      </c>
      <c r="E722" s="126" t="s">
        <v>9028</v>
      </c>
      <c r="F722" s="126" t="s">
        <v>9030</v>
      </c>
      <c r="G722" s="126" t="s">
        <v>9029</v>
      </c>
      <c r="H722" s="126"/>
      <c r="I722" s="126"/>
      <c r="J722" s="126"/>
      <c r="K722" s="126"/>
    </row>
    <row r="723" spans="1:11" x14ac:dyDescent="0.25">
      <c r="A723" s="126" t="s">
        <v>9462</v>
      </c>
      <c r="B723" s="126" t="s">
        <v>7463</v>
      </c>
      <c r="C723" s="217" cm="1">
        <f t="array" ref="C723">IF(ROW() &lt; ROW(INDEX(persons[resource_ID],ROWS(persons[resource_ID]))), COUNTIF(INDEX(persons[resource_ID],1):persons[[#This Row],[resource_ID]],persons[[#This Row],[resource_ID]]), "")</f>
        <v>11</v>
      </c>
      <c r="D723" s="127" t="s">
        <v>9024</v>
      </c>
      <c r="E723" s="126" t="s">
        <v>9028</v>
      </c>
      <c r="F723" s="126" t="s">
        <v>9030</v>
      </c>
      <c r="G723" s="126" t="s">
        <v>9029</v>
      </c>
      <c r="H723" s="126"/>
      <c r="I723" s="126"/>
      <c r="J723" s="126"/>
      <c r="K723" s="126"/>
    </row>
    <row r="724" spans="1:11" x14ac:dyDescent="0.25">
      <c r="A724" s="126" t="s">
        <v>9462</v>
      </c>
      <c r="B724" s="126" t="s">
        <v>7463</v>
      </c>
      <c r="C724" s="217" cm="1">
        <f t="array" ref="C724">IF(ROW() &lt; ROW(INDEX(persons[resource_ID],ROWS(persons[resource_ID]))), COUNTIF(INDEX(persons[resource_ID],1):persons[[#This Row],[resource_ID]],persons[[#This Row],[resource_ID]]), "")</f>
        <v>12</v>
      </c>
      <c r="D724" s="128" t="s">
        <v>9025</v>
      </c>
      <c r="E724" s="126" t="s">
        <v>9028</v>
      </c>
      <c r="F724" s="126" t="s">
        <v>9030</v>
      </c>
      <c r="G724" s="126" t="s">
        <v>9029</v>
      </c>
      <c r="H724" s="126"/>
      <c r="I724" s="126"/>
      <c r="J724" s="126"/>
      <c r="K724" s="126"/>
    </row>
    <row r="725" spans="1:11" x14ac:dyDescent="0.25">
      <c r="A725" s="126" t="s">
        <v>9462</v>
      </c>
      <c r="B725" s="126" t="s">
        <v>7463</v>
      </c>
      <c r="C725" s="217" cm="1">
        <f t="array" ref="C725">IF(ROW() &lt; ROW(INDEX(persons[resource_ID],ROWS(persons[resource_ID]))), COUNTIF(INDEX(persons[resource_ID],1):persons[[#This Row],[resource_ID]],persons[[#This Row],[resource_ID]]), "")</f>
        <v>13</v>
      </c>
      <c r="D725" s="127" t="s">
        <v>9034</v>
      </c>
      <c r="E725" s="126" t="s">
        <v>9031</v>
      </c>
      <c r="F725" s="126" t="s">
        <v>9033</v>
      </c>
      <c r="G725" s="126" t="s">
        <v>9032</v>
      </c>
      <c r="H725" s="126"/>
      <c r="I725" s="126"/>
      <c r="J725" s="126"/>
      <c r="K725" s="126"/>
    </row>
    <row r="726" spans="1:11" x14ac:dyDescent="0.25">
      <c r="A726" s="126" t="s">
        <v>9462</v>
      </c>
      <c r="B726" s="126" t="s">
        <v>7463</v>
      </c>
      <c r="C726" s="217" cm="1">
        <f t="array" ref="C726">IF(ROW() &lt; ROW(INDEX(persons[resource_ID],ROWS(persons[resource_ID]))), COUNTIF(INDEX(persons[resource_ID],1):persons[[#This Row],[resource_ID]],persons[[#This Row],[resource_ID]]), "")</f>
        <v>14</v>
      </c>
      <c r="D726" s="128" t="s">
        <v>9013</v>
      </c>
      <c r="E726" s="126" t="s">
        <v>9035</v>
      </c>
      <c r="F726" s="126" t="s">
        <v>9036</v>
      </c>
      <c r="G726" s="126"/>
      <c r="H726" s="126"/>
      <c r="I726" s="126"/>
      <c r="J726" s="126"/>
      <c r="K726" s="126"/>
    </row>
    <row r="727" spans="1:11" x14ac:dyDescent="0.25">
      <c r="A727" s="126" t="s">
        <v>9462</v>
      </c>
      <c r="B727" s="126" t="s">
        <v>7463</v>
      </c>
      <c r="C727" s="217" cm="1">
        <f t="array" ref="C727">IF(ROW() &lt; ROW(INDEX(persons[resource_ID],ROWS(persons[resource_ID]))), COUNTIF(INDEX(persons[resource_ID],1):persons[[#This Row],[resource_ID]],persons[[#This Row],[resource_ID]]), "")</f>
        <v>15</v>
      </c>
      <c r="D727" s="127" t="s">
        <v>9014</v>
      </c>
      <c r="E727" s="126" t="s">
        <v>9035</v>
      </c>
      <c r="F727" s="126" t="s">
        <v>9036</v>
      </c>
      <c r="G727" s="126"/>
      <c r="H727" s="126"/>
      <c r="I727" s="126"/>
      <c r="J727" s="126"/>
      <c r="K727" s="126"/>
    </row>
    <row r="728" spans="1:11" x14ac:dyDescent="0.25">
      <c r="A728" s="126" t="s">
        <v>9462</v>
      </c>
      <c r="B728" s="126" t="s">
        <v>7463</v>
      </c>
      <c r="C728" s="217" cm="1">
        <f t="array" ref="C728">IF(ROW() &lt; ROW(INDEX(persons[resource_ID],ROWS(persons[resource_ID]))), COUNTIF(INDEX(persons[resource_ID],1):persons[[#This Row],[resource_ID]],persons[[#This Row],[resource_ID]]), "")</f>
        <v>16</v>
      </c>
      <c r="D728" s="128" t="s">
        <v>9039</v>
      </c>
      <c r="E728" s="126" t="s">
        <v>9037</v>
      </c>
      <c r="F728" s="126" t="s">
        <v>9038</v>
      </c>
      <c r="G728" s="126"/>
      <c r="H728" s="126"/>
      <c r="I728" s="126"/>
      <c r="J728" s="126"/>
      <c r="K728" s="126"/>
    </row>
    <row r="729" spans="1:11" x14ac:dyDescent="0.25">
      <c r="A729" s="126" t="s">
        <v>9462</v>
      </c>
      <c r="B729" s="126" t="s">
        <v>7463</v>
      </c>
      <c r="C729" s="217" cm="1">
        <f t="array" ref="C729">IF(ROW() &lt; ROW(INDEX(persons[resource_ID],ROWS(persons[resource_ID]))), COUNTIF(INDEX(persons[resource_ID],1):persons[[#This Row],[resource_ID]],persons[[#This Row],[resource_ID]]), "")</f>
        <v>17</v>
      </c>
      <c r="D729" s="127" t="s">
        <v>9040</v>
      </c>
      <c r="E729" s="126" t="s">
        <v>9037</v>
      </c>
      <c r="F729" s="126" t="s">
        <v>9038</v>
      </c>
      <c r="G729" s="126"/>
      <c r="H729" s="126"/>
      <c r="I729" s="126"/>
      <c r="J729" s="126"/>
      <c r="K729" s="126"/>
    </row>
    <row r="730" spans="1:11" x14ac:dyDescent="0.25">
      <c r="A730" s="126" t="s">
        <v>9462</v>
      </c>
      <c r="B730" s="126" t="s">
        <v>7463</v>
      </c>
      <c r="C730" s="217" cm="1">
        <f t="array" ref="C730">IF(ROW() &lt; ROW(INDEX(persons[resource_ID],ROWS(persons[resource_ID]))), COUNTIF(INDEX(persons[resource_ID],1):persons[[#This Row],[resource_ID]],persons[[#This Row],[resource_ID]]), "")</f>
        <v>18</v>
      </c>
      <c r="D730" s="128" t="s">
        <v>9045</v>
      </c>
      <c r="E730" s="126" t="s">
        <v>9042</v>
      </c>
      <c r="F730" s="126" t="s">
        <v>9044</v>
      </c>
      <c r="G730" s="126" t="s">
        <v>9043</v>
      </c>
      <c r="H730" s="126"/>
      <c r="I730" s="126"/>
      <c r="J730" s="126"/>
      <c r="K730" s="126"/>
    </row>
    <row r="731" spans="1:11" x14ac:dyDescent="0.25">
      <c r="A731" s="126" t="s">
        <v>9462</v>
      </c>
      <c r="B731" s="126" t="s">
        <v>7463</v>
      </c>
      <c r="C731" s="217" cm="1">
        <f t="array" ref="C731">IF(ROW() &lt; ROW(INDEX(persons[resource_ID],ROWS(persons[resource_ID]))), COUNTIF(INDEX(persons[resource_ID],1):persons[[#This Row],[resource_ID]],persons[[#This Row],[resource_ID]]), "")</f>
        <v>19</v>
      </c>
      <c r="D731" s="127" t="s">
        <v>9046</v>
      </c>
      <c r="E731" s="126" t="s">
        <v>9041</v>
      </c>
      <c r="F731" s="126" t="s">
        <v>8568</v>
      </c>
      <c r="G731" s="126"/>
      <c r="H731" s="126"/>
      <c r="I731" s="126"/>
      <c r="J731" s="126"/>
      <c r="K731" s="126"/>
    </row>
    <row r="732" spans="1:11" x14ac:dyDescent="0.25">
      <c r="A732" s="126" t="s">
        <v>9462</v>
      </c>
      <c r="B732" s="126" t="s">
        <v>7463</v>
      </c>
      <c r="C732" s="217" cm="1">
        <f t="array" ref="C732">IF(ROW() &lt; ROW(INDEX(persons[resource_ID],ROWS(persons[resource_ID]))), COUNTIF(INDEX(persons[resource_ID],1):persons[[#This Row],[resource_ID]],persons[[#This Row],[resource_ID]]), "")</f>
        <v>20</v>
      </c>
      <c r="D732" s="128" t="s">
        <v>9047</v>
      </c>
      <c r="E732" s="126" t="s">
        <v>9041</v>
      </c>
      <c r="F732" s="126" t="s">
        <v>8568</v>
      </c>
      <c r="G732" s="126"/>
      <c r="H732" s="126"/>
      <c r="I732" s="126"/>
      <c r="J732" s="126"/>
      <c r="K732" s="126"/>
    </row>
    <row r="733" spans="1:11" x14ac:dyDescent="0.25">
      <c r="A733" s="126" t="s">
        <v>9462</v>
      </c>
      <c r="B733" s="126" t="s">
        <v>7463</v>
      </c>
      <c r="C733" s="217" cm="1">
        <f t="array" ref="C733">IF(ROW() &lt; ROW(INDEX(persons[resource_ID],ROWS(persons[resource_ID]))), COUNTIF(INDEX(persons[resource_ID],1):persons[[#This Row],[resource_ID]],persons[[#This Row],[resource_ID]]), "")</f>
        <v>21</v>
      </c>
      <c r="D733" s="127" t="s">
        <v>9051</v>
      </c>
      <c r="E733" s="126" t="s">
        <v>9048</v>
      </c>
      <c r="F733" s="126" t="s">
        <v>9050</v>
      </c>
      <c r="G733" s="126" t="s">
        <v>9049</v>
      </c>
      <c r="H733" s="126"/>
      <c r="I733" s="126"/>
      <c r="J733" s="126"/>
      <c r="K733" s="126"/>
    </row>
    <row r="734" spans="1:11" x14ac:dyDescent="0.25">
      <c r="A734" s="126" t="s">
        <v>9462</v>
      </c>
      <c r="B734" s="126" t="s">
        <v>7463</v>
      </c>
      <c r="C734" s="217" cm="1">
        <f t="array" ref="C734">IF(ROW() &lt; ROW(INDEX(persons[resource_ID],ROWS(persons[resource_ID]))), COUNTIF(INDEX(persons[resource_ID],1):persons[[#This Row],[resource_ID]],persons[[#This Row],[resource_ID]]), "")</f>
        <v>22</v>
      </c>
      <c r="D734" s="128" t="s">
        <v>9056</v>
      </c>
      <c r="E734" s="126" t="s">
        <v>9052</v>
      </c>
      <c r="F734" s="126" t="s">
        <v>9054</v>
      </c>
      <c r="G734" s="126" t="s">
        <v>9053</v>
      </c>
      <c r="H734" s="126"/>
      <c r="I734" s="126"/>
      <c r="J734" s="126"/>
      <c r="K734" s="126"/>
    </row>
    <row r="735" spans="1:11" x14ac:dyDescent="0.25">
      <c r="A735" s="126" t="s">
        <v>9462</v>
      </c>
      <c r="B735" s="126" t="s">
        <v>7463</v>
      </c>
      <c r="C735" s="217" cm="1">
        <f t="array" ref="C735">IF(ROW() &lt; ROW(INDEX(persons[resource_ID],ROWS(persons[resource_ID]))), COUNTIF(INDEX(persons[resource_ID],1):persons[[#This Row],[resource_ID]],persons[[#This Row],[resource_ID]]), "")</f>
        <v>23</v>
      </c>
      <c r="D735" s="127" t="s">
        <v>9055</v>
      </c>
      <c r="E735" s="126" t="s">
        <v>8566</v>
      </c>
      <c r="F735" s="126" t="s">
        <v>9057</v>
      </c>
      <c r="G735" s="126"/>
      <c r="H735" s="126"/>
      <c r="I735" s="126"/>
      <c r="J735" s="126"/>
      <c r="K735" s="126"/>
    </row>
    <row r="736" spans="1:11" x14ac:dyDescent="0.25">
      <c r="A736" s="126" t="s">
        <v>9462</v>
      </c>
      <c r="B736" s="126" t="s">
        <v>7463</v>
      </c>
      <c r="C736" s="217" cm="1">
        <f t="array" ref="C736">IF(ROW() &lt; ROW(INDEX(persons[resource_ID],ROWS(persons[resource_ID]))), COUNTIF(INDEX(persons[resource_ID],1):persons[[#This Row],[resource_ID]],persons[[#This Row],[resource_ID]]), "")</f>
        <v>24</v>
      </c>
      <c r="D736" s="128" t="s">
        <v>9058</v>
      </c>
      <c r="E736" s="126" t="s">
        <v>9061</v>
      </c>
      <c r="F736" s="126" t="s">
        <v>8962</v>
      </c>
      <c r="G736" s="126"/>
      <c r="H736" s="126"/>
      <c r="I736" s="126"/>
      <c r="J736" s="126"/>
      <c r="K736" s="126"/>
    </row>
    <row r="737" spans="1:11" x14ac:dyDescent="0.25">
      <c r="A737" s="126" t="s">
        <v>9462</v>
      </c>
      <c r="B737" s="126" t="s">
        <v>7463</v>
      </c>
      <c r="C737" s="217" cm="1">
        <f t="array" ref="C737">IF(ROW() &lt; ROW(INDEX(persons[resource_ID],ROWS(persons[resource_ID]))), COUNTIF(INDEX(persons[resource_ID],1):persons[[#This Row],[resource_ID]],persons[[#This Row],[resource_ID]]), "")</f>
        <v>25</v>
      </c>
      <c r="D737" s="127" t="s">
        <v>9059</v>
      </c>
      <c r="E737" s="126" t="s">
        <v>9062</v>
      </c>
      <c r="F737" s="126" t="s">
        <v>9063</v>
      </c>
      <c r="G737" s="126"/>
      <c r="H737" s="126"/>
      <c r="I737" s="126"/>
      <c r="J737" s="126"/>
      <c r="K737" s="126"/>
    </row>
    <row r="738" spans="1:11" x14ac:dyDescent="0.25">
      <c r="A738" s="126" t="s">
        <v>9462</v>
      </c>
      <c r="B738" s="126" t="s">
        <v>7463</v>
      </c>
      <c r="C738" s="217" cm="1">
        <f t="array" ref="C738">IF(ROW() &lt; ROW(INDEX(persons[resource_ID],ROWS(persons[resource_ID]))), COUNTIF(INDEX(persons[resource_ID],1):persons[[#This Row],[resource_ID]],persons[[#This Row],[resource_ID]]), "")</f>
        <v>26</v>
      </c>
      <c r="D738" s="128" t="s">
        <v>9014</v>
      </c>
      <c r="E738" s="126" t="s">
        <v>9064</v>
      </c>
      <c r="F738" s="126" t="s">
        <v>9066</v>
      </c>
      <c r="G738" s="126" t="s">
        <v>9065</v>
      </c>
      <c r="H738" s="126"/>
      <c r="I738" s="126"/>
      <c r="J738" s="126"/>
      <c r="K738" s="126"/>
    </row>
    <row r="739" spans="1:11" x14ac:dyDescent="0.25">
      <c r="A739" s="126" t="s">
        <v>9462</v>
      </c>
      <c r="B739" s="126" t="s">
        <v>7463</v>
      </c>
      <c r="C739" s="217" cm="1">
        <f t="array" ref="C739">IF(ROW() &lt; ROW(INDEX(persons[resource_ID],ROWS(persons[resource_ID]))), COUNTIF(INDEX(persons[resource_ID],1):persons[[#This Row],[resource_ID]],persons[[#This Row],[resource_ID]]), "")</f>
        <v>27</v>
      </c>
      <c r="D739" s="127" t="s">
        <v>9060</v>
      </c>
      <c r="E739" s="126" t="s">
        <v>9067</v>
      </c>
      <c r="F739" s="126" t="s">
        <v>9068</v>
      </c>
      <c r="G739" s="126"/>
      <c r="H739" s="126"/>
      <c r="I739" s="126"/>
      <c r="J739" s="126"/>
      <c r="K739" s="126"/>
    </row>
    <row r="740" spans="1:11" x14ac:dyDescent="0.25">
      <c r="A740" s="126" t="s">
        <v>9462</v>
      </c>
      <c r="B740" s="126" t="s">
        <v>7463</v>
      </c>
      <c r="C740" s="217" cm="1">
        <f t="array" ref="C740">IF(ROW() &lt; ROW(INDEX(persons[resource_ID],ROWS(persons[resource_ID]))), COUNTIF(INDEX(persons[resource_ID],1):persons[[#This Row],[resource_ID]],persons[[#This Row],[resource_ID]]), "")</f>
        <v>28</v>
      </c>
      <c r="D740" s="128" t="s">
        <v>9069</v>
      </c>
      <c r="E740" s="126" t="s">
        <v>9070</v>
      </c>
      <c r="F740" s="126" t="s">
        <v>9071</v>
      </c>
      <c r="G740" s="126"/>
      <c r="H740" s="126"/>
      <c r="I740" s="126"/>
      <c r="J740" s="126"/>
      <c r="K740" s="126"/>
    </row>
    <row r="741" spans="1:11" x14ac:dyDescent="0.25">
      <c r="A741" s="126" t="s">
        <v>9462</v>
      </c>
      <c r="B741" s="126" t="s">
        <v>7463</v>
      </c>
      <c r="C741" s="217" cm="1">
        <f t="array" ref="C741">IF(ROW() &lt; ROW(INDEX(persons[resource_ID],ROWS(persons[resource_ID]))), COUNTIF(INDEX(persons[resource_ID],1):persons[[#This Row],[resource_ID]],persons[[#This Row],[resource_ID]]), "")</f>
        <v>29</v>
      </c>
      <c r="D741" s="127" t="s">
        <v>9013</v>
      </c>
      <c r="E741" s="126" t="s">
        <v>9072</v>
      </c>
      <c r="F741" s="126" t="s">
        <v>9073</v>
      </c>
      <c r="G741" s="126"/>
      <c r="H741" s="126"/>
      <c r="I741" s="126"/>
      <c r="J741" s="126"/>
      <c r="K741" s="126"/>
    </row>
    <row r="742" spans="1:11" x14ac:dyDescent="0.25">
      <c r="A742" s="126" t="s">
        <v>9462</v>
      </c>
      <c r="B742" s="126" t="s">
        <v>7463</v>
      </c>
      <c r="C742" s="217" cm="1">
        <f t="array" ref="C742">IF(ROW() &lt; ROW(INDEX(persons[resource_ID],ROWS(persons[resource_ID]))), COUNTIF(INDEX(persons[resource_ID],1):persons[[#This Row],[resource_ID]],persons[[#This Row],[resource_ID]]), "")</f>
        <v>30</v>
      </c>
      <c r="D742" s="128" t="s">
        <v>9023</v>
      </c>
      <c r="E742" s="126" t="s">
        <v>9074</v>
      </c>
      <c r="F742" s="126" t="s">
        <v>9075</v>
      </c>
      <c r="G742" s="126"/>
      <c r="H742" s="126"/>
      <c r="I742" s="126"/>
      <c r="J742" s="126"/>
      <c r="K742" s="126"/>
    </row>
    <row r="743" spans="1:11" x14ac:dyDescent="0.25">
      <c r="A743" s="126" t="s">
        <v>9462</v>
      </c>
      <c r="B743" s="126" t="s">
        <v>7463</v>
      </c>
      <c r="C743" s="217" cm="1">
        <f t="array" ref="C743">IF(ROW() &lt; ROW(INDEX(persons[resource_ID],ROWS(persons[resource_ID]))), COUNTIF(INDEX(persons[resource_ID],1):persons[[#This Row],[resource_ID]],persons[[#This Row],[resource_ID]]), "")</f>
        <v>31</v>
      </c>
      <c r="D743" s="127" t="s">
        <v>9060</v>
      </c>
      <c r="E743" s="126" t="s">
        <v>9076</v>
      </c>
      <c r="F743" s="126" t="s">
        <v>9077</v>
      </c>
      <c r="G743" s="126"/>
      <c r="H743" s="126"/>
      <c r="I743" s="126"/>
      <c r="J743" s="126"/>
      <c r="K743" s="126"/>
    </row>
    <row r="744" spans="1:11" x14ac:dyDescent="0.25">
      <c r="A744" s="126" t="s">
        <v>9462</v>
      </c>
      <c r="B744" s="126" t="s">
        <v>7463</v>
      </c>
      <c r="C744" s="217" cm="1">
        <f t="array" ref="C744">IF(ROW() &lt; ROW(INDEX(persons[resource_ID],ROWS(persons[resource_ID]))), COUNTIF(INDEX(persons[resource_ID],1):persons[[#This Row],[resource_ID]],persons[[#This Row],[resource_ID]]), "")</f>
        <v>32</v>
      </c>
      <c r="D744" s="128" t="s">
        <v>9078</v>
      </c>
      <c r="E744" s="126" t="s">
        <v>9082</v>
      </c>
      <c r="F744" s="126" t="s">
        <v>9083</v>
      </c>
      <c r="G744" s="126"/>
      <c r="H744" s="126"/>
      <c r="I744" s="126"/>
      <c r="J744" s="126"/>
      <c r="K744" s="126"/>
    </row>
    <row r="745" spans="1:11" x14ac:dyDescent="0.25">
      <c r="A745" s="126" t="s">
        <v>9462</v>
      </c>
      <c r="B745" s="126" t="s">
        <v>7463</v>
      </c>
      <c r="C745" s="217" cm="1">
        <f t="array" ref="C745">IF(ROW() &lt; ROW(INDEX(persons[resource_ID],ROWS(persons[resource_ID]))), COUNTIF(INDEX(persons[resource_ID],1):persons[[#This Row],[resource_ID]],persons[[#This Row],[resource_ID]]), "")</f>
        <v>33</v>
      </c>
      <c r="D745" s="127" t="s">
        <v>9079</v>
      </c>
      <c r="E745" s="126" t="s">
        <v>9084</v>
      </c>
      <c r="F745" s="126" t="s">
        <v>9085</v>
      </c>
      <c r="G745" s="126"/>
      <c r="H745" s="126"/>
      <c r="I745" s="126"/>
      <c r="J745" s="126"/>
      <c r="K745" s="126"/>
    </row>
    <row r="746" spans="1:11" x14ac:dyDescent="0.25">
      <c r="A746" s="126" t="s">
        <v>9462</v>
      </c>
      <c r="B746" s="126" t="s">
        <v>7463</v>
      </c>
      <c r="C746" s="217" cm="1">
        <f t="array" ref="C746">IF(ROW() &lt; ROW(INDEX(persons[resource_ID],ROWS(persons[resource_ID]))), COUNTIF(INDEX(persons[resource_ID],1):persons[[#This Row],[resource_ID]],persons[[#This Row],[resource_ID]]), "")</f>
        <v>34</v>
      </c>
      <c r="D746" s="128" t="s">
        <v>9023</v>
      </c>
      <c r="E746" s="126" t="s">
        <v>9086</v>
      </c>
      <c r="F746" s="126" t="s">
        <v>8839</v>
      </c>
      <c r="G746" s="126"/>
      <c r="H746" s="126"/>
      <c r="I746" s="126"/>
      <c r="J746" s="126"/>
      <c r="K746" s="126"/>
    </row>
    <row r="747" spans="1:11" x14ac:dyDescent="0.25">
      <c r="A747" s="126" t="s">
        <v>9462</v>
      </c>
      <c r="B747" s="126" t="s">
        <v>7463</v>
      </c>
      <c r="C747" s="217" cm="1">
        <f t="array" ref="C747">IF(ROW() &lt; ROW(INDEX(persons[resource_ID],ROWS(persons[resource_ID]))), COUNTIF(INDEX(persons[resource_ID],1):persons[[#This Row],[resource_ID]],persons[[#This Row],[resource_ID]]), "")</f>
        <v>35</v>
      </c>
      <c r="D747" s="127" t="s">
        <v>9080</v>
      </c>
      <c r="E747" s="126" t="s">
        <v>9086</v>
      </c>
      <c r="F747" s="126" t="s">
        <v>8839</v>
      </c>
      <c r="G747" s="126"/>
      <c r="H747" s="126"/>
      <c r="I747" s="126"/>
      <c r="J747" s="126"/>
      <c r="K747" s="126"/>
    </row>
    <row r="748" spans="1:11" x14ac:dyDescent="0.25">
      <c r="A748" s="126" t="s">
        <v>9462</v>
      </c>
      <c r="B748" s="126" t="s">
        <v>7463</v>
      </c>
      <c r="C748" s="217" cm="1">
        <f t="array" ref="C748">IF(ROW() &lt; ROW(INDEX(persons[resource_ID],ROWS(persons[resource_ID]))), COUNTIF(INDEX(persons[resource_ID],1):persons[[#This Row],[resource_ID]],persons[[#This Row],[resource_ID]]), "")</f>
        <v>36</v>
      </c>
      <c r="D748" s="128" t="s">
        <v>9014</v>
      </c>
      <c r="E748" s="126" t="s">
        <v>9087</v>
      </c>
      <c r="F748" s="126" t="s">
        <v>9089</v>
      </c>
      <c r="G748" s="126" t="s">
        <v>9088</v>
      </c>
      <c r="H748" s="126"/>
      <c r="I748" s="126"/>
      <c r="J748" s="126"/>
      <c r="K748" s="126"/>
    </row>
    <row r="749" spans="1:11" x14ac:dyDescent="0.25">
      <c r="A749" s="126" t="s">
        <v>9462</v>
      </c>
      <c r="B749" s="126" t="s">
        <v>7463</v>
      </c>
      <c r="C749" s="217" cm="1">
        <f t="array" ref="C749">IF(ROW() &lt; ROW(INDEX(persons[resource_ID],ROWS(persons[resource_ID]))), COUNTIF(INDEX(persons[resource_ID],1):persons[[#This Row],[resource_ID]],persons[[#This Row],[resource_ID]]), "")</f>
        <v>37</v>
      </c>
      <c r="D749" s="127" t="s">
        <v>9056</v>
      </c>
      <c r="E749" s="126" t="s">
        <v>9087</v>
      </c>
      <c r="F749" s="126" t="s">
        <v>9089</v>
      </c>
      <c r="G749" s="126" t="s">
        <v>9088</v>
      </c>
      <c r="H749" s="126"/>
      <c r="I749" s="126"/>
      <c r="J749" s="126"/>
      <c r="K749" s="126"/>
    </row>
    <row r="750" spans="1:11" x14ac:dyDescent="0.25">
      <c r="A750" s="126" t="s">
        <v>9462</v>
      </c>
      <c r="B750" s="126" t="s">
        <v>7463</v>
      </c>
      <c r="C750" s="217" cm="1">
        <f t="array" ref="C750">IF(ROW() &lt; ROW(INDEX(persons[resource_ID],ROWS(persons[resource_ID]))), COUNTIF(INDEX(persons[resource_ID],1):persons[[#This Row],[resource_ID]],persons[[#This Row],[resource_ID]]), "")</f>
        <v>38</v>
      </c>
      <c r="D750" s="128" t="s">
        <v>9081</v>
      </c>
      <c r="E750" s="126" t="s">
        <v>9087</v>
      </c>
      <c r="F750" s="126" t="s">
        <v>9089</v>
      </c>
      <c r="G750" s="126" t="s">
        <v>9088</v>
      </c>
      <c r="H750" s="126"/>
      <c r="I750" s="126"/>
      <c r="J750" s="126"/>
      <c r="K750" s="126"/>
    </row>
    <row r="751" spans="1:11" x14ac:dyDescent="0.25">
      <c r="A751" s="126" t="s">
        <v>9462</v>
      </c>
      <c r="B751" s="126" t="s">
        <v>7463</v>
      </c>
      <c r="C751" s="217" cm="1">
        <f t="array" ref="C751">IF(ROW() &lt; ROW(INDEX(persons[resource_ID],ROWS(persons[resource_ID]))), COUNTIF(INDEX(persons[resource_ID],1):persons[[#This Row],[resource_ID]],persons[[#This Row],[resource_ID]]), "")</f>
        <v>39</v>
      </c>
      <c r="D751" s="127" t="s">
        <v>9014</v>
      </c>
      <c r="E751" s="126" t="s">
        <v>9090</v>
      </c>
      <c r="F751" s="126"/>
      <c r="G751" s="126" t="s">
        <v>9091</v>
      </c>
      <c r="H751" s="126"/>
      <c r="I751" s="126"/>
      <c r="J751" s="126"/>
      <c r="K751" s="126"/>
    </row>
    <row r="752" spans="1:11" x14ac:dyDescent="0.25">
      <c r="A752" s="126" t="s">
        <v>9462</v>
      </c>
      <c r="B752" s="126" t="s">
        <v>7463</v>
      </c>
      <c r="C752" s="217" cm="1">
        <f t="array" ref="C752">IF(ROW() &lt; ROW(INDEX(persons[resource_ID],ROWS(persons[resource_ID]))), COUNTIF(INDEX(persons[resource_ID],1):persons[[#This Row],[resource_ID]],persons[[#This Row],[resource_ID]]), "")</f>
        <v>40</v>
      </c>
      <c r="D752" s="128" t="s">
        <v>9081</v>
      </c>
      <c r="E752" s="126" t="s">
        <v>9090</v>
      </c>
      <c r="F752" s="126"/>
      <c r="G752" s="126" t="s">
        <v>9091</v>
      </c>
      <c r="H752" s="126"/>
      <c r="I752" s="126"/>
      <c r="J752" s="126"/>
      <c r="K752" s="126"/>
    </row>
    <row r="753" spans="1:11" x14ac:dyDescent="0.25">
      <c r="A753" s="126" t="s">
        <v>9462</v>
      </c>
      <c r="B753" s="126" t="s">
        <v>7463</v>
      </c>
      <c r="C753" s="217" cm="1">
        <f t="array" ref="C753">IF(ROW() &lt; ROW(INDEX(persons[resource_ID],ROWS(persons[resource_ID]))), COUNTIF(INDEX(persons[resource_ID],1):persons[[#This Row],[resource_ID]],persons[[#This Row],[resource_ID]]), "")</f>
        <v>41</v>
      </c>
      <c r="D753" s="127" t="s">
        <v>9092</v>
      </c>
      <c r="E753" s="126" t="s">
        <v>9090</v>
      </c>
      <c r="F753" s="126"/>
      <c r="G753" s="126" t="s">
        <v>9091</v>
      </c>
      <c r="H753" s="126"/>
      <c r="I753" s="126"/>
      <c r="J753" s="126"/>
      <c r="K753" s="126"/>
    </row>
    <row r="754" spans="1:11" x14ac:dyDescent="0.25">
      <c r="A754" s="126" t="s">
        <v>9462</v>
      </c>
      <c r="B754" s="126" t="s">
        <v>7463</v>
      </c>
      <c r="C754" s="217" cm="1">
        <f t="array" ref="C754">IF(ROW() &lt; ROW(INDEX(persons[resource_ID],ROWS(persons[resource_ID]))), COUNTIF(INDEX(persons[resource_ID],1):persons[[#This Row],[resource_ID]],persons[[#This Row],[resource_ID]]), "")</f>
        <v>42</v>
      </c>
      <c r="D754" s="128" t="s">
        <v>9055</v>
      </c>
      <c r="E754" s="126" t="s">
        <v>9093</v>
      </c>
      <c r="F754" s="126" t="s">
        <v>8869</v>
      </c>
      <c r="G754" s="126" t="s">
        <v>9094</v>
      </c>
      <c r="H754" s="126"/>
      <c r="I754" s="126"/>
      <c r="J754" s="126"/>
      <c r="K754" s="126"/>
    </row>
    <row r="755" spans="1:11" x14ac:dyDescent="0.25">
      <c r="A755" s="126" t="s">
        <v>9462</v>
      </c>
      <c r="B755" s="126" t="s">
        <v>7463</v>
      </c>
      <c r="C755" s="217" cm="1">
        <f t="array" ref="C755">IF(ROW() &lt; ROW(INDEX(persons[resource_ID],ROWS(persons[resource_ID]))), COUNTIF(INDEX(persons[resource_ID],1):persons[[#This Row],[resource_ID]],persons[[#This Row],[resource_ID]]), "")</f>
        <v>43</v>
      </c>
      <c r="D755" s="127" t="s">
        <v>9081</v>
      </c>
      <c r="E755" s="126" t="s">
        <v>9093</v>
      </c>
      <c r="F755" s="126" t="s">
        <v>8869</v>
      </c>
      <c r="G755" s="126" t="s">
        <v>9094</v>
      </c>
      <c r="H755" s="126"/>
      <c r="I755" s="126"/>
      <c r="J755" s="126"/>
      <c r="K755" s="126"/>
    </row>
    <row r="756" spans="1:11" x14ac:dyDescent="0.25">
      <c r="A756" s="126" t="s">
        <v>9462</v>
      </c>
      <c r="B756" s="126" t="s">
        <v>7463</v>
      </c>
      <c r="C756" s="217" cm="1">
        <f t="array" ref="C756">IF(ROW() &lt; ROW(INDEX(persons[resource_ID],ROWS(persons[resource_ID]))), COUNTIF(INDEX(persons[resource_ID],1):persons[[#This Row],[resource_ID]],persons[[#This Row],[resource_ID]]), "")</f>
        <v>44</v>
      </c>
      <c r="D756" s="128" t="s">
        <v>9069</v>
      </c>
      <c r="E756" s="126" t="s">
        <v>9095</v>
      </c>
      <c r="F756" s="126" t="s">
        <v>9096</v>
      </c>
      <c r="G756" s="126"/>
      <c r="H756" s="126"/>
      <c r="I756" s="126"/>
      <c r="J756" s="126"/>
      <c r="K756" s="126"/>
    </row>
    <row r="757" spans="1:11" x14ac:dyDescent="0.25">
      <c r="A757" s="126" t="s">
        <v>9462</v>
      </c>
      <c r="B757" s="126" t="s">
        <v>7463</v>
      </c>
      <c r="C757" s="217" cm="1">
        <f t="array" ref="C757">IF(ROW() &lt; ROW(INDEX(persons[resource_ID],ROWS(persons[resource_ID]))), COUNTIF(INDEX(persons[resource_ID],1):persons[[#This Row],[resource_ID]],persons[[#This Row],[resource_ID]]), "")</f>
        <v>45</v>
      </c>
      <c r="D757" s="127" t="s">
        <v>9114</v>
      </c>
      <c r="E757" s="126" t="s">
        <v>9097</v>
      </c>
      <c r="F757" s="126" t="s">
        <v>9098</v>
      </c>
      <c r="G757" s="126"/>
      <c r="H757" s="126"/>
      <c r="I757" s="126"/>
      <c r="J757" s="126"/>
      <c r="K757" s="126"/>
    </row>
    <row r="758" spans="1:11" x14ac:dyDescent="0.25">
      <c r="A758" s="126" t="s">
        <v>9462</v>
      </c>
      <c r="B758" s="126" t="s">
        <v>7463</v>
      </c>
      <c r="C758" s="217" cm="1">
        <f t="array" ref="C758">IF(ROW() &lt; ROW(INDEX(persons[resource_ID],ROWS(persons[resource_ID]))), COUNTIF(INDEX(persons[resource_ID],1):persons[[#This Row],[resource_ID]],persons[[#This Row],[resource_ID]]), "")</f>
        <v>46</v>
      </c>
      <c r="D758" s="128" t="s">
        <v>9113</v>
      </c>
      <c r="E758" s="126" t="s">
        <v>9099</v>
      </c>
      <c r="F758" s="126" t="s">
        <v>9100</v>
      </c>
      <c r="G758" s="126"/>
      <c r="H758" s="126"/>
      <c r="I758" s="126"/>
      <c r="J758" s="126"/>
      <c r="K758" s="126"/>
    </row>
    <row r="759" spans="1:11" x14ac:dyDescent="0.25">
      <c r="A759" s="126" t="s">
        <v>9462</v>
      </c>
      <c r="B759" s="126" t="s">
        <v>7463</v>
      </c>
      <c r="C759" s="217" cm="1">
        <f t="array" ref="C759">IF(ROW() &lt; ROW(INDEX(persons[resource_ID],ROWS(persons[resource_ID]))), COUNTIF(INDEX(persons[resource_ID],1):persons[[#This Row],[resource_ID]],persons[[#This Row],[resource_ID]]), "")</f>
        <v>47</v>
      </c>
      <c r="D759" s="127" t="s">
        <v>9055</v>
      </c>
      <c r="E759" s="126" t="s">
        <v>9117</v>
      </c>
      <c r="F759" s="126" t="s">
        <v>9119</v>
      </c>
      <c r="G759" s="126" t="s">
        <v>9118</v>
      </c>
      <c r="H759" s="126"/>
      <c r="I759" s="126"/>
      <c r="J759" s="126"/>
      <c r="K759" s="126"/>
    </row>
    <row r="760" spans="1:11" x14ac:dyDescent="0.25">
      <c r="A760" s="126" t="s">
        <v>9462</v>
      </c>
      <c r="B760" s="126" t="s">
        <v>7463</v>
      </c>
      <c r="C760" s="217" cm="1">
        <f t="array" ref="C760">IF(ROW() &lt; ROW(INDEX(persons[resource_ID],ROWS(persons[resource_ID]))), COUNTIF(INDEX(persons[resource_ID],1):persons[[#This Row],[resource_ID]],persons[[#This Row],[resource_ID]]), "")</f>
        <v>48</v>
      </c>
      <c r="D760" s="128" t="s">
        <v>9115</v>
      </c>
      <c r="E760" s="126" t="s">
        <v>9120</v>
      </c>
      <c r="F760" s="126" t="s">
        <v>9121</v>
      </c>
      <c r="G760" s="126"/>
      <c r="H760" s="126"/>
      <c r="I760" s="126"/>
      <c r="J760" s="126"/>
      <c r="K760" s="126"/>
    </row>
    <row r="761" spans="1:11" x14ac:dyDescent="0.25">
      <c r="A761" s="126" t="s">
        <v>9462</v>
      </c>
      <c r="B761" s="126" t="s">
        <v>7463</v>
      </c>
      <c r="C761" s="217" cm="1">
        <f t="array" ref="C761">IF(ROW() &lt; ROW(INDEX(persons[resource_ID],ROWS(persons[resource_ID]))), COUNTIF(INDEX(persons[resource_ID],1):persons[[#This Row],[resource_ID]],persons[[#This Row],[resource_ID]]), "")</f>
        <v>49</v>
      </c>
      <c r="D761" s="127" t="s">
        <v>9116</v>
      </c>
      <c r="E761" s="126" t="s">
        <v>9120</v>
      </c>
      <c r="F761" s="126" t="s">
        <v>9121</v>
      </c>
      <c r="G761" s="126"/>
      <c r="H761" s="126"/>
      <c r="I761" s="126"/>
      <c r="J761" s="126"/>
      <c r="K761" s="126"/>
    </row>
    <row r="762" spans="1:11" x14ac:dyDescent="0.25">
      <c r="A762" s="126" t="s">
        <v>9462</v>
      </c>
      <c r="B762" s="126" t="s">
        <v>7463</v>
      </c>
      <c r="C762" s="217" cm="1">
        <f t="array" ref="C762">IF(ROW() &lt; ROW(INDEX(persons[resource_ID],ROWS(persons[resource_ID]))), COUNTIF(INDEX(persons[resource_ID],1):persons[[#This Row],[resource_ID]],persons[[#This Row],[resource_ID]]), "")</f>
        <v>50</v>
      </c>
      <c r="D762" s="128" t="s">
        <v>9056</v>
      </c>
      <c r="E762" s="126" t="s">
        <v>9122</v>
      </c>
      <c r="F762" s="126" t="s">
        <v>9124</v>
      </c>
      <c r="G762" s="126" t="s">
        <v>9123</v>
      </c>
      <c r="H762" s="126"/>
      <c r="I762" s="126"/>
      <c r="J762" s="126"/>
      <c r="K762" s="126"/>
    </row>
    <row r="763" spans="1:11" x14ac:dyDescent="0.25">
      <c r="A763" s="126" t="s">
        <v>9462</v>
      </c>
      <c r="B763" s="126" t="s">
        <v>7463</v>
      </c>
      <c r="C763" s="217" cm="1">
        <f t="array" ref="C763">IF(ROW() &lt; ROW(INDEX(persons[resource_ID],ROWS(persons[resource_ID]))), COUNTIF(INDEX(persons[resource_ID],1):persons[[#This Row],[resource_ID]],persons[[#This Row],[resource_ID]]), "")</f>
        <v>51</v>
      </c>
      <c r="D763" s="127" t="s">
        <v>9125</v>
      </c>
      <c r="E763" s="126" t="s">
        <v>9122</v>
      </c>
      <c r="F763" s="126" t="s">
        <v>9124</v>
      </c>
      <c r="G763" s="126" t="s">
        <v>9123</v>
      </c>
      <c r="H763" s="126"/>
      <c r="I763" s="126"/>
      <c r="J763" s="126"/>
      <c r="K763" s="126"/>
    </row>
    <row r="764" spans="1:11" x14ac:dyDescent="0.25">
      <c r="A764" s="126" t="s">
        <v>9462</v>
      </c>
      <c r="B764" s="126" t="s">
        <v>7463</v>
      </c>
      <c r="C764" s="217" cm="1">
        <f t="array" ref="C764">IF(ROW() &lt; ROW(INDEX(persons[resource_ID],ROWS(persons[resource_ID]))), COUNTIF(INDEX(persons[resource_ID],1):persons[[#This Row],[resource_ID]],persons[[#This Row],[resource_ID]]), "")</f>
        <v>52</v>
      </c>
      <c r="D764" s="128" t="s">
        <v>9115</v>
      </c>
      <c r="E764" s="126" t="s">
        <v>9076</v>
      </c>
      <c r="F764" s="126" t="s">
        <v>9126</v>
      </c>
      <c r="G764" s="126" t="s">
        <v>9127</v>
      </c>
      <c r="H764" s="126"/>
      <c r="I764" s="126"/>
      <c r="J764" s="126"/>
      <c r="K764" s="126"/>
    </row>
    <row r="765" spans="1:11" x14ac:dyDescent="0.25">
      <c r="A765" s="126" t="s">
        <v>9462</v>
      </c>
      <c r="B765" s="126" t="s">
        <v>7463</v>
      </c>
      <c r="C765" s="217" cm="1">
        <f t="array" ref="C765">IF(ROW() &lt; ROW(INDEX(persons[resource_ID],ROWS(persons[resource_ID]))), COUNTIF(INDEX(persons[resource_ID],1):persons[[#This Row],[resource_ID]],persons[[#This Row],[resource_ID]]), "")</f>
        <v>53</v>
      </c>
      <c r="D765" s="127" t="s">
        <v>9131</v>
      </c>
      <c r="E765" s="126" t="s">
        <v>9128</v>
      </c>
      <c r="F765" s="126" t="s">
        <v>9130</v>
      </c>
      <c r="G765" s="126" t="s">
        <v>9129</v>
      </c>
      <c r="H765" s="126"/>
      <c r="I765" s="126"/>
      <c r="J765" s="126"/>
      <c r="K765" s="126"/>
    </row>
    <row r="766" spans="1:11" x14ac:dyDescent="0.25">
      <c r="A766" s="126" t="s">
        <v>9462</v>
      </c>
      <c r="B766" s="126" t="s">
        <v>7463</v>
      </c>
      <c r="C766" s="217" cm="1">
        <f t="array" ref="C766">IF(ROW() &lt; ROW(INDEX(persons[resource_ID],ROWS(persons[resource_ID]))), COUNTIF(INDEX(persons[resource_ID],1):persons[[#This Row],[resource_ID]],persons[[#This Row],[resource_ID]]), "")</f>
        <v>54</v>
      </c>
      <c r="D766" s="128" t="s">
        <v>9131</v>
      </c>
      <c r="E766" s="126" t="s">
        <v>9132</v>
      </c>
      <c r="F766" s="126" t="s">
        <v>9133</v>
      </c>
      <c r="G766" s="126"/>
      <c r="H766" s="126"/>
      <c r="I766" s="126"/>
      <c r="J766" s="126"/>
      <c r="K766" s="126"/>
    </row>
    <row r="767" spans="1:11" x14ac:dyDescent="0.25">
      <c r="A767" s="126" t="s">
        <v>9462</v>
      </c>
      <c r="B767" s="126" t="s">
        <v>7463</v>
      </c>
      <c r="C767" s="217" cm="1">
        <f t="array" ref="C767">IF(ROW() &lt; ROW(INDEX(persons[resource_ID],ROWS(persons[resource_ID]))), COUNTIF(INDEX(persons[resource_ID],1):persons[[#This Row],[resource_ID]],persons[[#This Row],[resource_ID]]), "")</f>
        <v>55</v>
      </c>
      <c r="D767" s="127" t="s">
        <v>9125</v>
      </c>
      <c r="E767" s="126" t="s">
        <v>9135</v>
      </c>
      <c r="F767" s="126" t="s">
        <v>9136</v>
      </c>
      <c r="G767" s="126"/>
      <c r="H767" s="126"/>
      <c r="I767" s="126"/>
      <c r="J767" s="126"/>
      <c r="K767" s="126"/>
    </row>
    <row r="768" spans="1:11" x14ac:dyDescent="0.25">
      <c r="A768" s="126" t="s">
        <v>9462</v>
      </c>
      <c r="B768" s="126" t="s">
        <v>7463</v>
      </c>
      <c r="C768" s="217" cm="1">
        <f t="array" ref="C768">IF(ROW() &lt; ROW(INDEX(persons[resource_ID],ROWS(persons[resource_ID]))), COUNTIF(INDEX(persons[resource_ID],1):persons[[#This Row],[resource_ID]],persons[[#This Row],[resource_ID]]), "")</f>
        <v>56</v>
      </c>
      <c r="D768" s="128" t="s">
        <v>9134</v>
      </c>
      <c r="E768" s="126" t="s">
        <v>9135</v>
      </c>
      <c r="F768" s="126" t="s">
        <v>9136</v>
      </c>
      <c r="G768" s="126"/>
      <c r="H768" s="126"/>
      <c r="I768" s="126"/>
      <c r="J768" s="126"/>
      <c r="K768" s="126"/>
    </row>
    <row r="769" spans="1:11" x14ac:dyDescent="0.25">
      <c r="A769" s="126" t="s">
        <v>9462</v>
      </c>
      <c r="B769" s="126" t="s">
        <v>7463</v>
      </c>
      <c r="C769" s="217" cm="1">
        <f t="array" ref="C769">IF(ROW() &lt; ROW(INDEX(persons[resource_ID],ROWS(persons[resource_ID]))), COUNTIF(INDEX(persons[resource_ID],1):persons[[#This Row],[resource_ID]],persons[[#This Row],[resource_ID]]), "")</f>
        <v>57</v>
      </c>
      <c r="D769" s="127" t="s">
        <v>9013</v>
      </c>
      <c r="E769" s="126" t="s">
        <v>9137</v>
      </c>
      <c r="F769" s="126" t="s">
        <v>9139</v>
      </c>
      <c r="G769" s="126" t="s">
        <v>9138</v>
      </c>
      <c r="H769" s="126"/>
      <c r="I769" s="126"/>
      <c r="J769" s="126"/>
      <c r="K769" s="126"/>
    </row>
    <row r="770" spans="1:11" x14ac:dyDescent="0.25">
      <c r="A770" s="126" t="s">
        <v>9462</v>
      </c>
      <c r="B770" s="126" t="s">
        <v>7463</v>
      </c>
      <c r="C770" s="217" cm="1">
        <f t="array" ref="C770">IF(ROW() &lt; ROW(INDEX(persons[resource_ID],ROWS(persons[resource_ID]))), COUNTIF(INDEX(persons[resource_ID],1):persons[[#This Row],[resource_ID]],persons[[#This Row],[resource_ID]]), "")</f>
        <v>58</v>
      </c>
      <c r="D770" s="128" t="s">
        <v>9142</v>
      </c>
      <c r="E770" s="126" t="s">
        <v>9140</v>
      </c>
      <c r="F770" s="126" t="s">
        <v>9141</v>
      </c>
      <c r="G770" s="126"/>
      <c r="H770" s="126"/>
      <c r="I770" s="126"/>
      <c r="J770" s="126"/>
      <c r="K770" s="126"/>
    </row>
    <row r="771" spans="1:11" x14ac:dyDescent="0.25">
      <c r="A771" s="126" t="s">
        <v>9462</v>
      </c>
      <c r="B771" s="126" t="s">
        <v>7463</v>
      </c>
      <c r="C771" s="217" cm="1">
        <f t="array" ref="C771">IF(ROW() &lt; ROW(INDEX(persons[resource_ID],ROWS(persons[resource_ID]))), COUNTIF(INDEX(persons[resource_ID],1):persons[[#This Row],[resource_ID]],persons[[#This Row],[resource_ID]]), "")</f>
        <v>59</v>
      </c>
      <c r="D771" s="127" t="s">
        <v>9145</v>
      </c>
      <c r="E771" s="126" t="s">
        <v>9143</v>
      </c>
      <c r="F771" s="126" t="s">
        <v>9144</v>
      </c>
      <c r="G771" s="126"/>
      <c r="H771" s="126"/>
      <c r="I771" s="126"/>
      <c r="J771" s="126"/>
      <c r="K771" s="126"/>
    </row>
    <row r="772" spans="1:11" x14ac:dyDescent="0.25">
      <c r="A772" s="126" t="s">
        <v>9462</v>
      </c>
      <c r="B772" s="126" t="s">
        <v>7463</v>
      </c>
      <c r="C772" s="217" cm="1">
        <f t="array" ref="C772">IF(ROW() &lt; ROW(INDEX(persons[resource_ID],ROWS(persons[resource_ID]))), COUNTIF(INDEX(persons[resource_ID],1):persons[[#This Row],[resource_ID]],persons[[#This Row],[resource_ID]]), "")</f>
        <v>60</v>
      </c>
      <c r="D772" s="128" t="s">
        <v>9058</v>
      </c>
      <c r="E772" s="126" t="s">
        <v>9146</v>
      </c>
      <c r="F772" s="126" t="s">
        <v>9147</v>
      </c>
      <c r="G772" s="126"/>
      <c r="H772" s="126"/>
      <c r="I772" s="126"/>
      <c r="J772" s="126"/>
      <c r="K772" s="126"/>
    </row>
    <row r="773" spans="1:11" x14ac:dyDescent="0.25">
      <c r="A773" s="126" t="s">
        <v>9462</v>
      </c>
      <c r="B773" s="126" t="s">
        <v>7463</v>
      </c>
      <c r="C773" s="217" cm="1">
        <f t="array" ref="C773">IF(ROW() &lt; ROW(INDEX(persons[resource_ID],ROWS(persons[resource_ID]))), COUNTIF(INDEX(persons[resource_ID],1):persons[[#This Row],[resource_ID]],persons[[#This Row],[resource_ID]]), "")</f>
        <v>61</v>
      </c>
      <c r="D773" s="127" t="s">
        <v>9114</v>
      </c>
      <c r="E773" s="126" t="s">
        <v>9146</v>
      </c>
      <c r="F773" s="126" t="s">
        <v>9147</v>
      </c>
      <c r="G773" s="126"/>
      <c r="H773" s="126"/>
      <c r="I773" s="126"/>
      <c r="J773" s="126"/>
      <c r="K773" s="126"/>
    </row>
    <row r="774" spans="1:11" x14ac:dyDescent="0.25">
      <c r="A774" s="126" t="s">
        <v>9462</v>
      </c>
      <c r="B774" s="126" t="s">
        <v>7463</v>
      </c>
      <c r="C774" s="217" cm="1">
        <f t="array" ref="C774">IF(ROW() &lt; ROW(INDEX(persons[resource_ID],ROWS(persons[resource_ID]))), COUNTIF(INDEX(persons[resource_ID],1):persons[[#This Row],[resource_ID]],persons[[#This Row],[resource_ID]]), "")</f>
        <v>62</v>
      </c>
      <c r="D774" s="128" t="s">
        <v>9079</v>
      </c>
      <c r="E774" s="126" t="s">
        <v>9148</v>
      </c>
      <c r="F774" s="126" t="s">
        <v>9149</v>
      </c>
      <c r="G774" s="126"/>
      <c r="H774" s="126"/>
      <c r="I774" s="126"/>
      <c r="J774" s="126"/>
      <c r="K774" s="126"/>
    </row>
    <row r="775" spans="1:11" x14ac:dyDescent="0.25">
      <c r="A775" s="126" t="s">
        <v>9462</v>
      </c>
      <c r="B775" s="126" t="s">
        <v>7463</v>
      </c>
      <c r="C775" s="217" cm="1">
        <f t="array" ref="C775">IF(ROW() &lt; ROW(INDEX(persons[resource_ID],ROWS(persons[resource_ID]))), COUNTIF(INDEX(persons[resource_ID],1):persons[[#This Row],[resource_ID]],persons[[#This Row],[resource_ID]]), "")</f>
        <v>63</v>
      </c>
      <c r="D775" s="127" t="s">
        <v>9154</v>
      </c>
      <c r="E775" s="126" t="s">
        <v>9150</v>
      </c>
      <c r="F775" s="126" t="s">
        <v>8834</v>
      </c>
      <c r="G775" s="126"/>
      <c r="H775" s="126"/>
      <c r="I775" s="126"/>
      <c r="J775" s="126"/>
      <c r="K775" s="126"/>
    </row>
    <row r="776" spans="1:11" x14ac:dyDescent="0.25">
      <c r="A776" s="126" t="s">
        <v>9462</v>
      </c>
      <c r="B776" s="126" t="s">
        <v>7463</v>
      </c>
      <c r="C776" s="217" cm="1">
        <f t="array" ref="C776">IF(ROW() &lt; ROW(INDEX(persons[resource_ID],ROWS(persons[resource_ID]))), COUNTIF(INDEX(persons[resource_ID],1):persons[[#This Row],[resource_ID]],persons[[#This Row],[resource_ID]]), "")</f>
        <v>64</v>
      </c>
      <c r="D776" s="128" t="s">
        <v>9078</v>
      </c>
      <c r="E776" s="126" t="s">
        <v>9151</v>
      </c>
      <c r="F776" s="126" t="s">
        <v>9153</v>
      </c>
      <c r="G776" s="126" t="s">
        <v>9152</v>
      </c>
      <c r="H776" s="126"/>
      <c r="I776" s="126"/>
      <c r="J776" s="126"/>
      <c r="K776" s="126"/>
    </row>
    <row r="777" spans="1:11" x14ac:dyDescent="0.25">
      <c r="A777" s="126" t="s">
        <v>9462</v>
      </c>
      <c r="B777" s="126" t="s">
        <v>7463</v>
      </c>
      <c r="C777" s="217" cm="1">
        <f t="array" ref="C777">IF(ROW() &lt; ROW(INDEX(persons[resource_ID],ROWS(persons[resource_ID]))), COUNTIF(INDEX(persons[resource_ID],1):persons[[#This Row],[resource_ID]],persons[[#This Row],[resource_ID]]), "")</f>
        <v>65</v>
      </c>
      <c r="D777" s="127" t="s">
        <v>9155</v>
      </c>
      <c r="E777" s="126" t="s">
        <v>9156</v>
      </c>
      <c r="F777" s="126" t="s">
        <v>9157</v>
      </c>
      <c r="G777" s="126"/>
      <c r="H777" s="126"/>
      <c r="I777" s="126"/>
      <c r="J777" s="126"/>
      <c r="K777" s="126"/>
    </row>
    <row r="778" spans="1:11" x14ac:dyDescent="0.25">
      <c r="A778" s="126" t="s">
        <v>9462</v>
      </c>
      <c r="B778" s="126" t="s">
        <v>7463</v>
      </c>
      <c r="C778" s="217" cm="1">
        <f t="array" ref="C778">IF(ROW() &lt; ROW(INDEX(persons[resource_ID],ROWS(persons[resource_ID]))), COUNTIF(INDEX(persons[resource_ID],1):persons[[#This Row],[resource_ID]],persons[[#This Row],[resource_ID]]), "")</f>
        <v>66</v>
      </c>
      <c r="D778" s="128" t="s">
        <v>9159</v>
      </c>
      <c r="E778" s="126" t="s">
        <v>9156</v>
      </c>
      <c r="F778" s="126" t="s">
        <v>9157</v>
      </c>
      <c r="G778" s="126"/>
      <c r="H778" s="126"/>
      <c r="I778" s="126"/>
      <c r="J778" s="126"/>
      <c r="K778" s="126"/>
    </row>
    <row r="779" spans="1:11" x14ac:dyDescent="0.25">
      <c r="A779" s="126" t="s">
        <v>9462</v>
      </c>
      <c r="B779" s="126" t="s">
        <v>7463</v>
      </c>
      <c r="C779" s="217" cm="1">
        <f t="array" ref="C779">IF(ROW() &lt; ROW(INDEX(persons[resource_ID],ROWS(persons[resource_ID]))), COUNTIF(INDEX(persons[resource_ID],1):persons[[#This Row],[resource_ID]],persons[[#This Row],[resource_ID]]), "")</f>
        <v>67</v>
      </c>
      <c r="D779" s="127" t="s">
        <v>9162</v>
      </c>
      <c r="E779" s="126" t="s">
        <v>9160</v>
      </c>
      <c r="F779" s="126" t="s">
        <v>9161</v>
      </c>
      <c r="G779" s="126"/>
      <c r="H779" s="126"/>
      <c r="I779" s="126"/>
      <c r="J779" s="126"/>
      <c r="K779" s="126"/>
    </row>
    <row r="780" spans="1:11" x14ac:dyDescent="0.25">
      <c r="A780" s="126" t="s">
        <v>9462</v>
      </c>
      <c r="B780" s="126" t="s">
        <v>7463</v>
      </c>
      <c r="C780" s="217" cm="1">
        <f t="array" ref="C780">IF(ROW() &lt; ROW(INDEX(persons[resource_ID],ROWS(persons[resource_ID]))), COUNTIF(INDEX(persons[resource_ID],1):persons[[#This Row],[resource_ID]],persons[[#This Row],[resource_ID]]), "")</f>
        <v>68</v>
      </c>
      <c r="D780" s="128" t="s">
        <v>9055</v>
      </c>
      <c r="E780" s="126" t="s">
        <v>9163</v>
      </c>
      <c r="F780" s="126" t="s">
        <v>9164</v>
      </c>
      <c r="G780" s="126"/>
      <c r="H780" s="126"/>
      <c r="I780" s="126"/>
      <c r="J780" s="126"/>
      <c r="K780" s="126"/>
    </row>
    <row r="781" spans="1:11" x14ac:dyDescent="0.25">
      <c r="A781" s="126" t="s">
        <v>9462</v>
      </c>
      <c r="B781" s="126" t="s">
        <v>7463</v>
      </c>
      <c r="C781" s="217" cm="1">
        <f t="array" ref="C781">IF(ROW() &lt; ROW(INDEX(persons[resource_ID],ROWS(persons[resource_ID]))), COUNTIF(INDEX(persons[resource_ID],1):persons[[#This Row],[resource_ID]],persons[[#This Row],[resource_ID]]), "")</f>
        <v>69</v>
      </c>
      <c r="D781" s="127" t="s">
        <v>9162</v>
      </c>
      <c r="E781" s="126"/>
      <c r="F781" s="126"/>
      <c r="G781" s="126"/>
      <c r="H781" s="126"/>
      <c r="I781" s="126"/>
      <c r="J781" s="126"/>
      <c r="K781" s="126"/>
    </row>
    <row r="782" spans="1:11" x14ac:dyDescent="0.25">
      <c r="A782" s="126" t="s">
        <v>9462</v>
      </c>
      <c r="B782" s="126" t="s">
        <v>7463</v>
      </c>
      <c r="C782" s="217" cm="1">
        <f t="array" ref="C782">IF(ROW() &lt; ROW(INDEX(persons[resource_ID],ROWS(persons[resource_ID]))), COUNTIF(INDEX(persons[resource_ID],1):persons[[#This Row],[resource_ID]],persons[[#This Row],[resource_ID]]), "")</f>
        <v>70</v>
      </c>
      <c r="D782" s="128" t="s">
        <v>9154</v>
      </c>
      <c r="E782" s="126" t="s">
        <v>9165</v>
      </c>
      <c r="F782" s="126" t="s">
        <v>9161</v>
      </c>
      <c r="G782" s="126"/>
      <c r="H782" s="126"/>
      <c r="I782" s="126"/>
      <c r="J782" s="126"/>
      <c r="K782" s="126"/>
    </row>
    <row r="783" spans="1:11" x14ac:dyDescent="0.25">
      <c r="A783" s="126" t="s">
        <v>9462</v>
      </c>
      <c r="B783" s="126" t="s">
        <v>7463</v>
      </c>
      <c r="C783" s="217" cm="1">
        <f t="array" ref="C783">IF(ROW() &lt; ROW(INDEX(persons[resource_ID],ROWS(persons[resource_ID]))), COUNTIF(INDEX(persons[resource_ID],1):persons[[#This Row],[resource_ID]],persons[[#This Row],[resource_ID]]), "")</f>
        <v>71</v>
      </c>
      <c r="D783" s="127" t="s">
        <v>9159</v>
      </c>
      <c r="E783" s="126" t="s">
        <v>9166</v>
      </c>
      <c r="F783" s="126" t="s">
        <v>9167</v>
      </c>
      <c r="G783" s="126"/>
      <c r="H783" s="126"/>
      <c r="I783" s="126"/>
      <c r="J783" s="126"/>
      <c r="K783" s="126"/>
    </row>
    <row r="784" spans="1:11" x14ac:dyDescent="0.25">
      <c r="A784" s="126" t="s">
        <v>9462</v>
      </c>
      <c r="B784" s="126" t="s">
        <v>7463</v>
      </c>
      <c r="C784" s="217" cm="1">
        <f t="array" ref="C784">IF(ROW() &lt; ROW(INDEX(persons[resource_ID],ROWS(persons[resource_ID]))), COUNTIF(INDEX(persons[resource_ID],1):persons[[#This Row],[resource_ID]],persons[[#This Row],[resource_ID]]), "")</f>
        <v>72</v>
      </c>
      <c r="D784" s="128" t="s">
        <v>9005</v>
      </c>
      <c r="E784" s="126" t="s">
        <v>9168</v>
      </c>
      <c r="F784" s="126" t="s">
        <v>9169</v>
      </c>
      <c r="G784" s="126"/>
      <c r="H784" s="126"/>
      <c r="I784" s="126" t="s">
        <v>9200</v>
      </c>
      <c r="J784" s="126"/>
      <c r="K784" s="126"/>
    </row>
    <row r="785" spans="1:11" x14ac:dyDescent="0.25">
      <c r="A785" s="126" t="s">
        <v>9463</v>
      </c>
      <c r="B785" s="126" t="s">
        <v>7463</v>
      </c>
      <c r="C785" s="217" cm="1">
        <f t="array" ref="C785">IF(ROW() &lt; ROW(INDEX(persons[resource_ID],ROWS(persons[resource_ID]))), COUNTIF(INDEX(persons[resource_ID],1):persons[[#This Row],[resource_ID]],persons[[#This Row],[resource_ID]]), "")</f>
        <v>1</v>
      </c>
      <c r="D785" s="127" t="s">
        <v>9005</v>
      </c>
      <c r="E785" s="126" t="s">
        <v>9006</v>
      </c>
      <c r="F785" s="126" t="s">
        <v>9007</v>
      </c>
      <c r="G785" s="126"/>
      <c r="H785" s="126"/>
      <c r="I785" s="126"/>
      <c r="J785" s="126"/>
      <c r="K785" s="126"/>
    </row>
    <row r="786" spans="1:11" x14ac:dyDescent="0.25">
      <c r="A786" s="126" t="s">
        <v>9463</v>
      </c>
      <c r="B786" s="126" t="s">
        <v>7463</v>
      </c>
      <c r="C786" s="217" cm="1">
        <f t="array" ref="C786">IF(ROW() &lt; ROW(INDEX(persons[resource_ID],ROWS(persons[resource_ID]))), COUNTIF(INDEX(persons[resource_ID],1):persons[[#This Row],[resource_ID]],persons[[#This Row],[resource_ID]]), "")</f>
        <v>2</v>
      </c>
      <c r="D786" s="128" t="s">
        <v>9008</v>
      </c>
      <c r="E786" s="126" t="s">
        <v>9010</v>
      </c>
      <c r="F786" s="126" t="s">
        <v>3646</v>
      </c>
      <c r="G786" s="126"/>
      <c r="H786" s="126"/>
      <c r="I786" s="126"/>
      <c r="J786" s="126"/>
      <c r="K786" s="126"/>
    </row>
    <row r="787" spans="1:11" x14ac:dyDescent="0.25">
      <c r="A787" s="126" t="s">
        <v>9463</v>
      </c>
      <c r="B787" s="126" t="s">
        <v>7463</v>
      </c>
      <c r="C787" s="217" cm="1">
        <f t="array" ref="C787">IF(ROW() &lt; ROW(INDEX(persons[resource_ID],ROWS(persons[resource_ID]))), COUNTIF(INDEX(persons[resource_ID],1):persons[[#This Row],[resource_ID]],persons[[#This Row],[resource_ID]]), "")</f>
        <v>3</v>
      </c>
      <c r="D787" s="127" t="s">
        <v>9009</v>
      </c>
      <c r="E787" s="126" t="s">
        <v>9011</v>
      </c>
      <c r="F787" s="126" t="s">
        <v>9012</v>
      </c>
      <c r="G787" s="126"/>
      <c r="H787" s="126"/>
      <c r="I787" s="126"/>
      <c r="J787" s="126"/>
      <c r="K787" s="126"/>
    </row>
    <row r="788" spans="1:11" x14ac:dyDescent="0.25">
      <c r="A788" s="126" t="s">
        <v>9463</v>
      </c>
      <c r="B788" s="126" t="s">
        <v>7463</v>
      </c>
      <c r="C788" s="217" cm="1">
        <f t="array" ref="C788">IF(ROW() &lt; ROW(INDEX(persons[resource_ID],ROWS(persons[resource_ID]))), COUNTIF(INDEX(persons[resource_ID],1):persons[[#This Row],[resource_ID]],persons[[#This Row],[resource_ID]]), "")</f>
        <v>4</v>
      </c>
      <c r="D788" s="128" t="s">
        <v>9013</v>
      </c>
      <c r="E788" s="126" t="s">
        <v>9015</v>
      </c>
      <c r="F788" s="126" t="s">
        <v>9016</v>
      </c>
      <c r="G788" s="126"/>
      <c r="H788" s="126"/>
      <c r="I788" s="126"/>
      <c r="J788" s="126"/>
      <c r="K788" s="126"/>
    </row>
    <row r="789" spans="1:11" x14ac:dyDescent="0.25">
      <c r="A789" s="126" t="s">
        <v>9463</v>
      </c>
      <c r="B789" s="126" t="s">
        <v>7463</v>
      </c>
      <c r="C789" s="217" cm="1">
        <f t="array" ref="C789">IF(ROW() &lt; ROW(INDEX(persons[resource_ID],ROWS(persons[resource_ID]))), COUNTIF(INDEX(persons[resource_ID],1):persons[[#This Row],[resource_ID]],persons[[#This Row],[resource_ID]]), "")</f>
        <v>5</v>
      </c>
      <c r="D789" s="127" t="s">
        <v>9014</v>
      </c>
      <c r="E789" s="126" t="s">
        <v>9015</v>
      </c>
      <c r="F789" s="126" t="s">
        <v>9016</v>
      </c>
      <c r="G789" s="126"/>
      <c r="H789" s="126"/>
      <c r="I789" s="126"/>
      <c r="J789" s="126"/>
      <c r="K789" s="126"/>
    </row>
    <row r="790" spans="1:11" x14ac:dyDescent="0.25">
      <c r="A790" s="126" t="s">
        <v>9463</v>
      </c>
      <c r="B790" s="126" t="s">
        <v>7463</v>
      </c>
      <c r="C790" s="217" cm="1">
        <f t="array" ref="C790">IF(ROW() &lt; ROW(INDEX(persons[resource_ID],ROWS(persons[resource_ID]))), COUNTIF(INDEX(persons[resource_ID],1):persons[[#This Row],[resource_ID]],persons[[#This Row],[resource_ID]]), "")</f>
        <v>6</v>
      </c>
      <c r="D790" s="128" t="s">
        <v>9014</v>
      </c>
      <c r="E790" s="126" t="s">
        <v>9018</v>
      </c>
      <c r="F790" s="126" t="s">
        <v>9019</v>
      </c>
      <c r="G790" s="126"/>
      <c r="H790" s="126"/>
      <c r="I790" s="126"/>
      <c r="J790" s="126"/>
      <c r="K790" s="126"/>
    </row>
    <row r="791" spans="1:11" x14ac:dyDescent="0.25">
      <c r="A791" s="126" t="s">
        <v>9463</v>
      </c>
      <c r="B791" s="126" t="s">
        <v>7463</v>
      </c>
      <c r="C791" s="217" cm="1">
        <f t="array" ref="C791">IF(ROW() &lt; ROW(INDEX(persons[resource_ID],ROWS(persons[resource_ID]))), COUNTIF(INDEX(persons[resource_ID],1):persons[[#This Row],[resource_ID]],persons[[#This Row],[resource_ID]]), "")</f>
        <v>7</v>
      </c>
      <c r="D791" s="127" t="s">
        <v>9017</v>
      </c>
      <c r="E791" s="126" t="s">
        <v>9018</v>
      </c>
      <c r="F791" s="126" t="s">
        <v>9019</v>
      </c>
      <c r="G791" s="126"/>
      <c r="H791" s="126"/>
      <c r="I791" s="126"/>
      <c r="J791" s="126"/>
      <c r="K791" s="126"/>
    </row>
    <row r="792" spans="1:11" x14ac:dyDescent="0.25">
      <c r="A792" s="126" t="s">
        <v>9463</v>
      </c>
      <c r="B792" s="126" t="s">
        <v>7463</v>
      </c>
      <c r="C792" s="217" cm="1">
        <f t="array" ref="C792">IF(ROW() &lt; ROW(INDEX(persons[resource_ID],ROWS(persons[resource_ID]))), COUNTIF(INDEX(persons[resource_ID],1):persons[[#This Row],[resource_ID]],persons[[#This Row],[resource_ID]]), "")</f>
        <v>8</v>
      </c>
      <c r="D792" s="128" t="s">
        <v>9008</v>
      </c>
      <c r="E792" s="126" t="s">
        <v>9020</v>
      </c>
      <c r="F792" s="126" t="s">
        <v>9021</v>
      </c>
      <c r="G792" s="126"/>
      <c r="H792" s="126"/>
      <c r="I792" s="126"/>
      <c r="J792" s="126"/>
      <c r="K792" s="126"/>
    </row>
    <row r="793" spans="1:11" x14ac:dyDescent="0.25">
      <c r="A793" s="126" t="s">
        <v>9463</v>
      </c>
      <c r="B793" s="126" t="s">
        <v>7463</v>
      </c>
      <c r="C793" s="217" cm="1">
        <f t="array" ref="C793">IF(ROW() &lt; ROW(INDEX(persons[resource_ID],ROWS(persons[resource_ID]))), COUNTIF(INDEX(persons[resource_ID],1):persons[[#This Row],[resource_ID]],persons[[#This Row],[resource_ID]]), "")</f>
        <v>9</v>
      </c>
      <c r="D793" s="127" t="s">
        <v>9022</v>
      </c>
      <c r="E793" s="126" t="s">
        <v>9026</v>
      </c>
      <c r="F793" s="126" t="s">
        <v>9027</v>
      </c>
      <c r="G793" s="126"/>
      <c r="H793" s="126"/>
      <c r="I793" s="126"/>
      <c r="J793" s="126"/>
      <c r="K793" s="126"/>
    </row>
    <row r="794" spans="1:11" x14ac:dyDescent="0.25">
      <c r="A794" s="126" t="s">
        <v>9463</v>
      </c>
      <c r="B794" s="126" t="s">
        <v>7463</v>
      </c>
      <c r="C794" s="217" cm="1">
        <f t="array" ref="C794">IF(ROW() &lt; ROW(INDEX(persons[resource_ID],ROWS(persons[resource_ID]))), COUNTIF(INDEX(persons[resource_ID],1):persons[[#This Row],[resource_ID]],persons[[#This Row],[resource_ID]]), "")</f>
        <v>10</v>
      </c>
      <c r="D794" s="128" t="s">
        <v>9023</v>
      </c>
      <c r="E794" s="126" t="s">
        <v>9028</v>
      </c>
      <c r="F794" s="126" t="s">
        <v>9030</v>
      </c>
      <c r="G794" s="126" t="s">
        <v>9029</v>
      </c>
      <c r="H794" s="126"/>
      <c r="I794" s="126"/>
      <c r="J794" s="126"/>
      <c r="K794" s="126"/>
    </row>
    <row r="795" spans="1:11" x14ac:dyDescent="0.25">
      <c r="A795" s="126" t="s">
        <v>9463</v>
      </c>
      <c r="B795" s="126" t="s">
        <v>7463</v>
      </c>
      <c r="C795" s="217" cm="1">
        <f t="array" ref="C795">IF(ROW() &lt; ROW(INDEX(persons[resource_ID],ROWS(persons[resource_ID]))), COUNTIF(INDEX(persons[resource_ID],1):persons[[#This Row],[resource_ID]],persons[[#This Row],[resource_ID]]), "")</f>
        <v>11</v>
      </c>
      <c r="D795" s="127" t="s">
        <v>9024</v>
      </c>
      <c r="E795" s="126" t="s">
        <v>9028</v>
      </c>
      <c r="F795" s="126" t="s">
        <v>9030</v>
      </c>
      <c r="G795" s="126" t="s">
        <v>9029</v>
      </c>
      <c r="H795" s="126"/>
      <c r="I795" s="126"/>
      <c r="J795" s="126"/>
      <c r="K795" s="126"/>
    </row>
    <row r="796" spans="1:11" x14ac:dyDescent="0.25">
      <c r="A796" s="126" t="s">
        <v>9463</v>
      </c>
      <c r="B796" s="126" t="s">
        <v>7463</v>
      </c>
      <c r="C796" s="217" cm="1">
        <f t="array" ref="C796">IF(ROW() &lt; ROW(INDEX(persons[resource_ID],ROWS(persons[resource_ID]))), COUNTIF(INDEX(persons[resource_ID],1):persons[[#This Row],[resource_ID]],persons[[#This Row],[resource_ID]]), "")</f>
        <v>12</v>
      </c>
      <c r="D796" s="128" t="s">
        <v>9025</v>
      </c>
      <c r="E796" s="126" t="s">
        <v>9028</v>
      </c>
      <c r="F796" s="126" t="s">
        <v>9030</v>
      </c>
      <c r="G796" s="126" t="s">
        <v>9029</v>
      </c>
      <c r="H796" s="126"/>
      <c r="I796" s="126"/>
      <c r="J796" s="126"/>
      <c r="K796" s="126"/>
    </row>
    <row r="797" spans="1:11" x14ac:dyDescent="0.25">
      <c r="A797" s="126" t="s">
        <v>9463</v>
      </c>
      <c r="B797" s="126" t="s">
        <v>7463</v>
      </c>
      <c r="C797" s="217" cm="1">
        <f t="array" ref="C797">IF(ROW() &lt; ROW(INDEX(persons[resource_ID],ROWS(persons[resource_ID]))), COUNTIF(INDEX(persons[resource_ID],1):persons[[#This Row],[resource_ID]],persons[[#This Row],[resource_ID]]), "")</f>
        <v>13</v>
      </c>
      <c r="D797" s="127" t="s">
        <v>9034</v>
      </c>
      <c r="E797" s="126" t="s">
        <v>9031</v>
      </c>
      <c r="F797" s="126" t="s">
        <v>9033</v>
      </c>
      <c r="G797" s="126" t="s">
        <v>9032</v>
      </c>
      <c r="H797" s="126"/>
      <c r="I797" s="126"/>
      <c r="J797" s="126"/>
      <c r="K797" s="126"/>
    </row>
    <row r="798" spans="1:11" x14ac:dyDescent="0.25">
      <c r="A798" s="126" t="s">
        <v>9463</v>
      </c>
      <c r="B798" s="126" t="s">
        <v>7463</v>
      </c>
      <c r="C798" s="217" cm="1">
        <f t="array" ref="C798">IF(ROW() &lt; ROW(INDEX(persons[resource_ID],ROWS(persons[resource_ID]))), COUNTIF(INDEX(persons[resource_ID],1):persons[[#This Row],[resource_ID]],persons[[#This Row],[resource_ID]]), "")</f>
        <v>14</v>
      </c>
      <c r="D798" s="128" t="s">
        <v>9013</v>
      </c>
      <c r="E798" s="126" t="s">
        <v>9035</v>
      </c>
      <c r="F798" s="126" t="s">
        <v>9036</v>
      </c>
      <c r="G798" s="126"/>
      <c r="H798" s="126"/>
      <c r="I798" s="126"/>
      <c r="J798" s="126"/>
      <c r="K798" s="126"/>
    </row>
    <row r="799" spans="1:11" x14ac:dyDescent="0.25">
      <c r="A799" s="126" t="s">
        <v>9463</v>
      </c>
      <c r="B799" s="126" t="s">
        <v>7463</v>
      </c>
      <c r="C799" s="217" cm="1">
        <f t="array" ref="C799">IF(ROW() &lt; ROW(INDEX(persons[resource_ID],ROWS(persons[resource_ID]))), COUNTIF(INDEX(persons[resource_ID],1):persons[[#This Row],[resource_ID]],persons[[#This Row],[resource_ID]]), "")</f>
        <v>15</v>
      </c>
      <c r="D799" s="127" t="s">
        <v>9014</v>
      </c>
      <c r="E799" s="126" t="s">
        <v>9035</v>
      </c>
      <c r="F799" s="126" t="s">
        <v>9036</v>
      </c>
      <c r="G799" s="126"/>
      <c r="H799" s="126"/>
      <c r="I799" s="126"/>
      <c r="J799" s="126"/>
      <c r="K799" s="126"/>
    </row>
    <row r="800" spans="1:11" x14ac:dyDescent="0.25">
      <c r="A800" s="126" t="s">
        <v>9463</v>
      </c>
      <c r="B800" s="126" t="s">
        <v>7463</v>
      </c>
      <c r="C800" s="217" cm="1">
        <f t="array" ref="C800">IF(ROW() &lt; ROW(INDEX(persons[resource_ID],ROWS(persons[resource_ID]))), COUNTIF(INDEX(persons[resource_ID],1):persons[[#This Row],[resource_ID]],persons[[#This Row],[resource_ID]]), "")</f>
        <v>16</v>
      </c>
      <c r="D800" s="128" t="s">
        <v>9039</v>
      </c>
      <c r="E800" s="126" t="s">
        <v>9037</v>
      </c>
      <c r="F800" s="126" t="s">
        <v>9038</v>
      </c>
      <c r="G800" s="126"/>
      <c r="H800" s="126"/>
      <c r="I800" s="126"/>
      <c r="J800" s="126"/>
      <c r="K800" s="126"/>
    </row>
    <row r="801" spans="1:11" x14ac:dyDescent="0.25">
      <c r="A801" s="126" t="s">
        <v>9463</v>
      </c>
      <c r="B801" s="126" t="s">
        <v>7463</v>
      </c>
      <c r="C801" s="217" cm="1">
        <f t="array" ref="C801">IF(ROW() &lt; ROW(INDEX(persons[resource_ID],ROWS(persons[resource_ID]))), COUNTIF(INDEX(persons[resource_ID],1):persons[[#This Row],[resource_ID]],persons[[#This Row],[resource_ID]]), "")</f>
        <v>17</v>
      </c>
      <c r="D801" s="127" t="s">
        <v>9040</v>
      </c>
      <c r="E801" s="126" t="s">
        <v>9037</v>
      </c>
      <c r="F801" s="126" t="s">
        <v>9038</v>
      </c>
      <c r="G801" s="126"/>
      <c r="H801" s="126"/>
      <c r="I801" s="126"/>
      <c r="J801" s="126"/>
      <c r="K801" s="126"/>
    </row>
    <row r="802" spans="1:11" x14ac:dyDescent="0.25">
      <c r="A802" s="126" t="s">
        <v>9463</v>
      </c>
      <c r="B802" s="126" t="s">
        <v>7463</v>
      </c>
      <c r="C802" s="217" cm="1">
        <f t="array" ref="C802">IF(ROW() &lt; ROW(INDEX(persons[resource_ID],ROWS(persons[resource_ID]))), COUNTIF(INDEX(persons[resource_ID],1):persons[[#This Row],[resource_ID]],persons[[#This Row],[resource_ID]]), "")</f>
        <v>18</v>
      </c>
      <c r="D802" s="128" t="s">
        <v>9045</v>
      </c>
      <c r="E802" s="126" t="s">
        <v>9042</v>
      </c>
      <c r="F802" s="126" t="s">
        <v>9044</v>
      </c>
      <c r="G802" s="126" t="s">
        <v>9043</v>
      </c>
      <c r="H802" s="126"/>
      <c r="I802" s="126"/>
      <c r="J802" s="126"/>
      <c r="K802" s="126"/>
    </row>
    <row r="803" spans="1:11" x14ac:dyDescent="0.25">
      <c r="A803" s="126" t="s">
        <v>9463</v>
      </c>
      <c r="B803" s="126" t="s">
        <v>7463</v>
      </c>
      <c r="C803" s="217" cm="1">
        <f t="array" ref="C803">IF(ROW() &lt; ROW(INDEX(persons[resource_ID],ROWS(persons[resource_ID]))), COUNTIF(INDEX(persons[resource_ID],1):persons[[#This Row],[resource_ID]],persons[[#This Row],[resource_ID]]), "")</f>
        <v>19</v>
      </c>
      <c r="D803" s="127" t="s">
        <v>9046</v>
      </c>
      <c r="E803" s="126" t="s">
        <v>9041</v>
      </c>
      <c r="F803" s="126" t="s">
        <v>8568</v>
      </c>
      <c r="G803" s="126"/>
      <c r="H803" s="126"/>
      <c r="I803" s="126"/>
      <c r="J803" s="126"/>
      <c r="K803" s="126"/>
    </row>
    <row r="804" spans="1:11" x14ac:dyDescent="0.25">
      <c r="A804" s="126" t="s">
        <v>9463</v>
      </c>
      <c r="B804" s="126" t="s">
        <v>7463</v>
      </c>
      <c r="C804" s="217" cm="1">
        <f t="array" ref="C804">IF(ROW() &lt; ROW(INDEX(persons[resource_ID],ROWS(persons[resource_ID]))), COUNTIF(INDEX(persons[resource_ID],1):persons[[#This Row],[resource_ID]],persons[[#This Row],[resource_ID]]), "")</f>
        <v>20</v>
      </c>
      <c r="D804" s="128" t="s">
        <v>9047</v>
      </c>
      <c r="E804" s="126" t="s">
        <v>9041</v>
      </c>
      <c r="F804" s="126" t="s">
        <v>8568</v>
      </c>
      <c r="G804" s="126"/>
      <c r="H804" s="126"/>
      <c r="I804" s="126"/>
      <c r="J804" s="126"/>
      <c r="K804" s="126"/>
    </row>
    <row r="805" spans="1:11" x14ac:dyDescent="0.25">
      <c r="A805" s="126" t="s">
        <v>9463</v>
      </c>
      <c r="B805" s="126" t="s">
        <v>7463</v>
      </c>
      <c r="C805" s="217" cm="1">
        <f t="array" ref="C805">IF(ROW() &lt; ROW(INDEX(persons[resource_ID],ROWS(persons[resource_ID]))), COUNTIF(INDEX(persons[resource_ID],1):persons[[#This Row],[resource_ID]],persons[[#This Row],[resource_ID]]), "")</f>
        <v>21</v>
      </c>
      <c r="D805" s="127" t="s">
        <v>9051</v>
      </c>
      <c r="E805" s="126" t="s">
        <v>9048</v>
      </c>
      <c r="F805" s="126" t="s">
        <v>9050</v>
      </c>
      <c r="G805" s="126" t="s">
        <v>9049</v>
      </c>
      <c r="H805" s="126"/>
      <c r="I805" s="126"/>
      <c r="J805" s="126"/>
      <c r="K805" s="126"/>
    </row>
    <row r="806" spans="1:11" x14ac:dyDescent="0.25">
      <c r="A806" s="126" t="s">
        <v>9463</v>
      </c>
      <c r="B806" s="126" t="s">
        <v>7463</v>
      </c>
      <c r="C806" s="217" cm="1">
        <f t="array" ref="C806">IF(ROW() &lt; ROW(INDEX(persons[resource_ID],ROWS(persons[resource_ID]))), COUNTIF(INDEX(persons[resource_ID],1):persons[[#This Row],[resource_ID]],persons[[#This Row],[resource_ID]]), "")</f>
        <v>22</v>
      </c>
      <c r="D806" s="128" t="s">
        <v>9056</v>
      </c>
      <c r="E806" s="126" t="s">
        <v>9052</v>
      </c>
      <c r="F806" s="126" t="s">
        <v>9054</v>
      </c>
      <c r="G806" s="126" t="s">
        <v>9053</v>
      </c>
      <c r="H806" s="126"/>
      <c r="I806" s="126"/>
      <c r="J806" s="126"/>
      <c r="K806" s="126"/>
    </row>
    <row r="807" spans="1:11" x14ac:dyDescent="0.25">
      <c r="A807" s="126" t="s">
        <v>9463</v>
      </c>
      <c r="B807" s="126" t="s">
        <v>7463</v>
      </c>
      <c r="C807" s="217" cm="1">
        <f t="array" ref="C807">IF(ROW() &lt; ROW(INDEX(persons[resource_ID],ROWS(persons[resource_ID]))), COUNTIF(INDEX(persons[resource_ID],1):persons[[#This Row],[resource_ID]],persons[[#This Row],[resource_ID]]), "")</f>
        <v>23</v>
      </c>
      <c r="D807" s="127" t="s">
        <v>9055</v>
      </c>
      <c r="E807" s="126" t="s">
        <v>8566</v>
      </c>
      <c r="F807" s="126" t="s">
        <v>9057</v>
      </c>
      <c r="G807" s="126"/>
      <c r="H807" s="126"/>
      <c r="I807" s="126"/>
      <c r="J807" s="126"/>
      <c r="K807" s="126"/>
    </row>
    <row r="808" spans="1:11" x14ac:dyDescent="0.25">
      <c r="A808" s="126" t="s">
        <v>9463</v>
      </c>
      <c r="B808" s="126" t="s">
        <v>7463</v>
      </c>
      <c r="C808" s="217" cm="1">
        <f t="array" ref="C808">IF(ROW() &lt; ROW(INDEX(persons[resource_ID],ROWS(persons[resource_ID]))), COUNTIF(INDEX(persons[resource_ID],1):persons[[#This Row],[resource_ID]],persons[[#This Row],[resource_ID]]), "")</f>
        <v>24</v>
      </c>
      <c r="D808" s="128" t="s">
        <v>9058</v>
      </c>
      <c r="E808" s="126" t="s">
        <v>9061</v>
      </c>
      <c r="F808" s="126" t="s">
        <v>8962</v>
      </c>
      <c r="G808" s="126"/>
      <c r="H808" s="126"/>
      <c r="I808" s="126"/>
      <c r="J808" s="126"/>
      <c r="K808" s="126"/>
    </row>
    <row r="809" spans="1:11" x14ac:dyDescent="0.25">
      <c r="A809" s="126" t="s">
        <v>9463</v>
      </c>
      <c r="B809" s="126" t="s">
        <v>7463</v>
      </c>
      <c r="C809" s="217" cm="1">
        <f t="array" ref="C809">IF(ROW() &lt; ROW(INDEX(persons[resource_ID],ROWS(persons[resource_ID]))), COUNTIF(INDEX(persons[resource_ID],1):persons[[#This Row],[resource_ID]],persons[[#This Row],[resource_ID]]), "")</f>
        <v>25</v>
      </c>
      <c r="D809" s="127" t="s">
        <v>9059</v>
      </c>
      <c r="E809" s="126" t="s">
        <v>9062</v>
      </c>
      <c r="F809" s="126" t="s">
        <v>9063</v>
      </c>
      <c r="G809" s="126"/>
      <c r="H809" s="126"/>
      <c r="I809" s="126"/>
      <c r="J809" s="126"/>
      <c r="K809" s="126"/>
    </row>
    <row r="810" spans="1:11" x14ac:dyDescent="0.25">
      <c r="A810" s="126" t="s">
        <v>9463</v>
      </c>
      <c r="B810" s="126" t="s">
        <v>7463</v>
      </c>
      <c r="C810" s="217" cm="1">
        <f t="array" ref="C810">IF(ROW() &lt; ROW(INDEX(persons[resource_ID],ROWS(persons[resource_ID]))), COUNTIF(INDEX(persons[resource_ID],1):persons[[#This Row],[resource_ID]],persons[[#This Row],[resource_ID]]), "")</f>
        <v>26</v>
      </c>
      <c r="D810" s="128" t="s">
        <v>9014</v>
      </c>
      <c r="E810" s="126" t="s">
        <v>9064</v>
      </c>
      <c r="F810" s="126" t="s">
        <v>9066</v>
      </c>
      <c r="G810" s="126" t="s">
        <v>9065</v>
      </c>
      <c r="H810" s="126"/>
      <c r="I810" s="126"/>
      <c r="J810" s="126"/>
      <c r="K810" s="126"/>
    </row>
    <row r="811" spans="1:11" x14ac:dyDescent="0.25">
      <c r="A811" s="126" t="s">
        <v>9463</v>
      </c>
      <c r="B811" s="126" t="s">
        <v>7463</v>
      </c>
      <c r="C811" s="217" cm="1">
        <f t="array" ref="C811">IF(ROW() &lt; ROW(INDEX(persons[resource_ID],ROWS(persons[resource_ID]))), COUNTIF(INDEX(persons[resource_ID],1):persons[[#This Row],[resource_ID]],persons[[#This Row],[resource_ID]]), "")</f>
        <v>27</v>
      </c>
      <c r="D811" s="127" t="s">
        <v>9060</v>
      </c>
      <c r="E811" s="126" t="s">
        <v>9067</v>
      </c>
      <c r="F811" s="126" t="s">
        <v>9068</v>
      </c>
      <c r="G811" s="126"/>
      <c r="H811" s="126"/>
      <c r="I811" s="126"/>
      <c r="J811" s="126"/>
      <c r="K811" s="126"/>
    </row>
    <row r="812" spans="1:11" x14ac:dyDescent="0.25">
      <c r="A812" s="126" t="s">
        <v>9463</v>
      </c>
      <c r="B812" s="126" t="s">
        <v>7463</v>
      </c>
      <c r="C812" s="217" cm="1">
        <f t="array" ref="C812">IF(ROW() &lt; ROW(INDEX(persons[resource_ID],ROWS(persons[resource_ID]))), COUNTIF(INDEX(persons[resource_ID],1):persons[[#This Row],[resource_ID]],persons[[#This Row],[resource_ID]]), "")</f>
        <v>28</v>
      </c>
      <c r="D812" s="128" t="s">
        <v>9069</v>
      </c>
      <c r="E812" s="126" t="s">
        <v>9070</v>
      </c>
      <c r="F812" s="126" t="s">
        <v>9071</v>
      </c>
      <c r="G812" s="126"/>
      <c r="H812" s="126"/>
      <c r="I812" s="126"/>
      <c r="J812" s="126"/>
      <c r="K812" s="126"/>
    </row>
    <row r="813" spans="1:11" x14ac:dyDescent="0.25">
      <c r="A813" s="126" t="s">
        <v>9463</v>
      </c>
      <c r="B813" s="126" t="s">
        <v>7463</v>
      </c>
      <c r="C813" s="217" cm="1">
        <f t="array" ref="C813">IF(ROW() &lt; ROW(INDEX(persons[resource_ID],ROWS(persons[resource_ID]))), COUNTIF(INDEX(persons[resource_ID],1):persons[[#This Row],[resource_ID]],persons[[#This Row],[resource_ID]]), "")</f>
        <v>29</v>
      </c>
      <c r="D813" s="127" t="s">
        <v>9013</v>
      </c>
      <c r="E813" s="126" t="s">
        <v>9072</v>
      </c>
      <c r="F813" s="126" t="s">
        <v>9073</v>
      </c>
      <c r="G813" s="126"/>
      <c r="H813" s="126"/>
      <c r="I813" s="126"/>
      <c r="J813" s="126"/>
      <c r="K813" s="126"/>
    </row>
    <row r="814" spans="1:11" x14ac:dyDescent="0.25">
      <c r="A814" s="126" t="s">
        <v>9463</v>
      </c>
      <c r="B814" s="126" t="s">
        <v>7463</v>
      </c>
      <c r="C814" s="217" cm="1">
        <f t="array" ref="C814">IF(ROW() &lt; ROW(INDEX(persons[resource_ID],ROWS(persons[resource_ID]))), COUNTIF(INDEX(persons[resource_ID],1):persons[[#This Row],[resource_ID]],persons[[#This Row],[resource_ID]]), "")</f>
        <v>30</v>
      </c>
      <c r="D814" s="128" t="s">
        <v>9023</v>
      </c>
      <c r="E814" s="126" t="s">
        <v>9074</v>
      </c>
      <c r="F814" s="126" t="s">
        <v>9075</v>
      </c>
      <c r="G814" s="126"/>
      <c r="H814" s="126"/>
      <c r="I814" s="126"/>
      <c r="J814" s="126"/>
      <c r="K814" s="126"/>
    </row>
    <row r="815" spans="1:11" x14ac:dyDescent="0.25">
      <c r="A815" s="126" t="s">
        <v>9463</v>
      </c>
      <c r="B815" s="126" t="s">
        <v>7463</v>
      </c>
      <c r="C815" s="217" cm="1">
        <f t="array" ref="C815">IF(ROW() &lt; ROW(INDEX(persons[resource_ID],ROWS(persons[resource_ID]))), COUNTIF(INDEX(persons[resource_ID],1):persons[[#This Row],[resource_ID]],persons[[#This Row],[resource_ID]]), "")</f>
        <v>31</v>
      </c>
      <c r="D815" s="127" t="s">
        <v>9060</v>
      </c>
      <c r="E815" s="126" t="s">
        <v>9076</v>
      </c>
      <c r="F815" s="126" t="s">
        <v>9077</v>
      </c>
      <c r="G815" s="126"/>
      <c r="H815" s="126"/>
      <c r="I815" s="126"/>
      <c r="J815" s="126"/>
      <c r="K815" s="126"/>
    </row>
    <row r="816" spans="1:11" x14ac:dyDescent="0.25">
      <c r="A816" s="126" t="s">
        <v>9463</v>
      </c>
      <c r="B816" s="126" t="s">
        <v>7463</v>
      </c>
      <c r="C816" s="217" cm="1">
        <f t="array" ref="C816">IF(ROW() &lt; ROW(INDEX(persons[resource_ID],ROWS(persons[resource_ID]))), COUNTIF(INDEX(persons[resource_ID],1):persons[[#This Row],[resource_ID]],persons[[#This Row],[resource_ID]]), "")</f>
        <v>32</v>
      </c>
      <c r="D816" s="128" t="s">
        <v>9078</v>
      </c>
      <c r="E816" s="126" t="s">
        <v>9082</v>
      </c>
      <c r="F816" s="126" t="s">
        <v>9083</v>
      </c>
      <c r="G816" s="126"/>
      <c r="H816" s="126"/>
      <c r="I816" s="126"/>
      <c r="J816" s="126"/>
      <c r="K816" s="126"/>
    </row>
    <row r="817" spans="1:11" x14ac:dyDescent="0.25">
      <c r="A817" s="126" t="s">
        <v>9463</v>
      </c>
      <c r="B817" s="126" t="s">
        <v>7463</v>
      </c>
      <c r="C817" s="217" cm="1">
        <f t="array" ref="C817">IF(ROW() &lt; ROW(INDEX(persons[resource_ID],ROWS(persons[resource_ID]))), COUNTIF(INDEX(persons[resource_ID],1):persons[[#This Row],[resource_ID]],persons[[#This Row],[resource_ID]]), "")</f>
        <v>33</v>
      </c>
      <c r="D817" s="127" t="s">
        <v>9079</v>
      </c>
      <c r="E817" s="126" t="s">
        <v>9084</v>
      </c>
      <c r="F817" s="126" t="s">
        <v>9085</v>
      </c>
      <c r="G817" s="126"/>
      <c r="H817" s="126"/>
      <c r="I817" s="126"/>
      <c r="J817" s="126"/>
      <c r="K817" s="126"/>
    </row>
    <row r="818" spans="1:11" x14ac:dyDescent="0.25">
      <c r="A818" s="126" t="s">
        <v>9463</v>
      </c>
      <c r="B818" s="126" t="s">
        <v>7463</v>
      </c>
      <c r="C818" s="217" cm="1">
        <f t="array" ref="C818">IF(ROW() &lt; ROW(INDEX(persons[resource_ID],ROWS(persons[resource_ID]))), COUNTIF(INDEX(persons[resource_ID],1):persons[[#This Row],[resource_ID]],persons[[#This Row],[resource_ID]]), "")</f>
        <v>34</v>
      </c>
      <c r="D818" s="128" t="s">
        <v>9023</v>
      </c>
      <c r="E818" s="126" t="s">
        <v>9086</v>
      </c>
      <c r="F818" s="126" t="s">
        <v>8839</v>
      </c>
      <c r="G818" s="126"/>
      <c r="H818" s="126"/>
      <c r="I818" s="126"/>
      <c r="J818" s="126"/>
      <c r="K818" s="126"/>
    </row>
    <row r="819" spans="1:11" x14ac:dyDescent="0.25">
      <c r="A819" s="126" t="s">
        <v>9463</v>
      </c>
      <c r="B819" s="126" t="s">
        <v>7463</v>
      </c>
      <c r="C819" s="217" cm="1">
        <f t="array" ref="C819">IF(ROW() &lt; ROW(INDEX(persons[resource_ID],ROWS(persons[resource_ID]))), COUNTIF(INDEX(persons[resource_ID],1):persons[[#This Row],[resource_ID]],persons[[#This Row],[resource_ID]]), "")</f>
        <v>35</v>
      </c>
      <c r="D819" s="127" t="s">
        <v>9080</v>
      </c>
      <c r="E819" s="126" t="s">
        <v>9086</v>
      </c>
      <c r="F819" s="126" t="s">
        <v>8839</v>
      </c>
      <c r="G819" s="126"/>
      <c r="H819" s="126"/>
      <c r="I819" s="126"/>
      <c r="J819" s="126"/>
      <c r="K819" s="126"/>
    </row>
    <row r="820" spans="1:11" x14ac:dyDescent="0.25">
      <c r="A820" s="126" t="s">
        <v>9463</v>
      </c>
      <c r="B820" s="126" t="s">
        <v>7463</v>
      </c>
      <c r="C820" s="217" cm="1">
        <f t="array" ref="C820">IF(ROW() &lt; ROW(INDEX(persons[resource_ID],ROWS(persons[resource_ID]))), COUNTIF(INDEX(persons[resource_ID],1):persons[[#This Row],[resource_ID]],persons[[#This Row],[resource_ID]]), "")</f>
        <v>36</v>
      </c>
      <c r="D820" s="128" t="s">
        <v>9014</v>
      </c>
      <c r="E820" s="126" t="s">
        <v>9087</v>
      </c>
      <c r="F820" s="126" t="s">
        <v>9089</v>
      </c>
      <c r="G820" s="126" t="s">
        <v>9088</v>
      </c>
      <c r="H820" s="126"/>
      <c r="I820" s="126"/>
      <c r="J820" s="126"/>
      <c r="K820" s="126"/>
    </row>
    <row r="821" spans="1:11" x14ac:dyDescent="0.25">
      <c r="A821" s="126" t="s">
        <v>9463</v>
      </c>
      <c r="B821" s="126" t="s">
        <v>7463</v>
      </c>
      <c r="C821" s="217" cm="1">
        <f t="array" ref="C821">IF(ROW() &lt; ROW(INDEX(persons[resource_ID],ROWS(persons[resource_ID]))), COUNTIF(INDEX(persons[resource_ID],1):persons[[#This Row],[resource_ID]],persons[[#This Row],[resource_ID]]), "")</f>
        <v>37</v>
      </c>
      <c r="D821" s="127" t="s">
        <v>9056</v>
      </c>
      <c r="E821" s="126" t="s">
        <v>9087</v>
      </c>
      <c r="F821" s="126" t="s">
        <v>9089</v>
      </c>
      <c r="G821" s="126" t="s">
        <v>9088</v>
      </c>
      <c r="H821" s="126"/>
      <c r="I821" s="126"/>
      <c r="J821" s="126"/>
      <c r="K821" s="126"/>
    </row>
    <row r="822" spans="1:11" x14ac:dyDescent="0.25">
      <c r="A822" s="126" t="s">
        <v>9463</v>
      </c>
      <c r="B822" s="126" t="s">
        <v>7463</v>
      </c>
      <c r="C822" s="217" cm="1">
        <f t="array" ref="C822">IF(ROW() &lt; ROW(INDEX(persons[resource_ID],ROWS(persons[resource_ID]))), COUNTIF(INDEX(persons[resource_ID],1):persons[[#This Row],[resource_ID]],persons[[#This Row],[resource_ID]]), "")</f>
        <v>38</v>
      </c>
      <c r="D822" s="128" t="s">
        <v>9081</v>
      </c>
      <c r="E822" s="126" t="s">
        <v>9087</v>
      </c>
      <c r="F822" s="126" t="s">
        <v>9089</v>
      </c>
      <c r="G822" s="126" t="s">
        <v>9088</v>
      </c>
      <c r="H822" s="126"/>
      <c r="I822" s="126"/>
      <c r="J822" s="126"/>
      <c r="K822" s="126"/>
    </row>
    <row r="823" spans="1:11" x14ac:dyDescent="0.25">
      <c r="A823" s="126" t="s">
        <v>9463</v>
      </c>
      <c r="B823" s="126" t="s">
        <v>7463</v>
      </c>
      <c r="C823" s="217" cm="1">
        <f t="array" ref="C823">IF(ROW() &lt; ROW(INDEX(persons[resource_ID],ROWS(persons[resource_ID]))), COUNTIF(INDEX(persons[resource_ID],1):persons[[#This Row],[resource_ID]],persons[[#This Row],[resource_ID]]), "")</f>
        <v>39</v>
      </c>
      <c r="D823" s="127" t="s">
        <v>9014</v>
      </c>
      <c r="E823" s="126" t="s">
        <v>9090</v>
      </c>
      <c r="F823" s="126"/>
      <c r="G823" s="126" t="s">
        <v>9091</v>
      </c>
      <c r="H823" s="126"/>
      <c r="I823" s="126"/>
      <c r="J823" s="126"/>
      <c r="K823" s="126"/>
    </row>
    <row r="824" spans="1:11" x14ac:dyDescent="0.25">
      <c r="A824" s="126" t="s">
        <v>9463</v>
      </c>
      <c r="B824" s="126" t="s">
        <v>7463</v>
      </c>
      <c r="C824" s="217" cm="1">
        <f t="array" ref="C824">IF(ROW() &lt; ROW(INDEX(persons[resource_ID],ROWS(persons[resource_ID]))), COUNTIF(INDEX(persons[resource_ID],1):persons[[#This Row],[resource_ID]],persons[[#This Row],[resource_ID]]), "")</f>
        <v>40</v>
      </c>
      <c r="D824" s="128" t="s">
        <v>9081</v>
      </c>
      <c r="E824" s="126" t="s">
        <v>9090</v>
      </c>
      <c r="F824" s="126"/>
      <c r="G824" s="126" t="s">
        <v>9091</v>
      </c>
      <c r="H824" s="126"/>
      <c r="I824" s="126"/>
      <c r="J824" s="126"/>
      <c r="K824" s="126"/>
    </row>
    <row r="825" spans="1:11" x14ac:dyDescent="0.25">
      <c r="A825" s="126" t="s">
        <v>9463</v>
      </c>
      <c r="B825" s="126" t="s">
        <v>7463</v>
      </c>
      <c r="C825" s="217" cm="1">
        <f t="array" ref="C825">IF(ROW() &lt; ROW(INDEX(persons[resource_ID],ROWS(persons[resource_ID]))), COUNTIF(INDEX(persons[resource_ID],1):persons[[#This Row],[resource_ID]],persons[[#This Row],[resource_ID]]), "")</f>
        <v>41</v>
      </c>
      <c r="D825" s="127" t="s">
        <v>9092</v>
      </c>
      <c r="E825" s="126" t="s">
        <v>9090</v>
      </c>
      <c r="F825" s="126"/>
      <c r="G825" s="126" t="s">
        <v>9091</v>
      </c>
      <c r="H825" s="126"/>
      <c r="I825" s="126"/>
      <c r="J825" s="126"/>
      <c r="K825" s="126"/>
    </row>
    <row r="826" spans="1:11" x14ac:dyDescent="0.25">
      <c r="A826" s="126" t="s">
        <v>9463</v>
      </c>
      <c r="B826" s="126" t="s">
        <v>7463</v>
      </c>
      <c r="C826" s="217" cm="1">
        <f t="array" ref="C826">IF(ROW() &lt; ROW(INDEX(persons[resource_ID],ROWS(persons[resource_ID]))), COUNTIF(INDEX(persons[resource_ID],1):persons[[#This Row],[resource_ID]],persons[[#This Row],[resource_ID]]), "")</f>
        <v>42</v>
      </c>
      <c r="D826" s="128" t="s">
        <v>9055</v>
      </c>
      <c r="E826" s="126" t="s">
        <v>9093</v>
      </c>
      <c r="F826" s="126" t="s">
        <v>8869</v>
      </c>
      <c r="G826" s="126" t="s">
        <v>9094</v>
      </c>
      <c r="H826" s="126"/>
      <c r="I826" s="126"/>
      <c r="J826" s="126"/>
      <c r="K826" s="126"/>
    </row>
    <row r="827" spans="1:11" x14ac:dyDescent="0.25">
      <c r="A827" s="126" t="s">
        <v>9463</v>
      </c>
      <c r="B827" s="126" t="s">
        <v>7463</v>
      </c>
      <c r="C827" s="217" cm="1">
        <f t="array" ref="C827">IF(ROW() &lt; ROW(INDEX(persons[resource_ID],ROWS(persons[resource_ID]))), COUNTIF(INDEX(persons[resource_ID],1):persons[[#This Row],[resource_ID]],persons[[#This Row],[resource_ID]]), "")</f>
        <v>43</v>
      </c>
      <c r="D827" s="127" t="s">
        <v>9081</v>
      </c>
      <c r="E827" s="126" t="s">
        <v>9093</v>
      </c>
      <c r="F827" s="126" t="s">
        <v>8869</v>
      </c>
      <c r="G827" s="126" t="s">
        <v>9094</v>
      </c>
      <c r="H827" s="126"/>
      <c r="I827" s="126"/>
      <c r="J827" s="126"/>
      <c r="K827" s="126"/>
    </row>
    <row r="828" spans="1:11" x14ac:dyDescent="0.25">
      <c r="A828" s="126" t="s">
        <v>9463</v>
      </c>
      <c r="B828" s="126" t="s">
        <v>7463</v>
      </c>
      <c r="C828" s="217" cm="1">
        <f t="array" ref="C828">IF(ROW() &lt; ROW(INDEX(persons[resource_ID],ROWS(persons[resource_ID]))), COUNTIF(INDEX(persons[resource_ID],1):persons[[#This Row],[resource_ID]],persons[[#This Row],[resource_ID]]), "")</f>
        <v>44</v>
      </c>
      <c r="D828" s="128" t="s">
        <v>9069</v>
      </c>
      <c r="E828" s="126" t="s">
        <v>9095</v>
      </c>
      <c r="F828" s="126" t="s">
        <v>9096</v>
      </c>
      <c r="G828" s="126"/>
      <c r="H828" s="126"/>
      <c r="I828" s="126"/>
      <c r="J828" s="126"/>
      <c r="K828" s="126"/>
    </row>
    <row r="829" spans="1:11" x14ac:dyDescent="0.25">
      <c r="A829" s="126" t="s">
        <v>9463</v>
      </c>
      <c r="B829" s="126" t="s">
        <v>7463</v>
      </c>
      <c r="C829" s="217" cm="1">
        <f t="array" ref="C829">IF(ROW() &lt; ROW(INDEX(persons[resource_ID],ROWS(persons[resource_ID]))), COUNTIF(INDEX(persons[resource_ID],1):persons[[#This Row],[resource_ID]],persons[[#This Row],[resource_ID]]), "")</f>
        <v>45</v>
      </c>
      <c r="D829" s="127" t="s">
        <v>9114</v>
      </c>
      <c r="E829" s="126" t="s">
        <v>9097</v>
      </c>
      <c r="F829" s="126" t="s">
        <v>9098</v>
      </c>
      <c r="G829" s="126"/>
      <c r="H829" s="126"/>
      <c r="I829" s="126"/>
      <c r="J829" s="126"/>
      <c r="K829" s="126"/>
    </row>
    <row r="830" spans="1:11" x14ac:dyDescent="0.25">
      <c r="A830" s="126" t="s">
        <v>9463</v>
      </c>
      <c r="B830" s="126" t="s">
        <v>7463</v>
      </c>
      <c r="C830" s="217" cm="1">
        <f t="array" ref="C830">IF(ROW() &lt; ROW(INDEX(persons[resource_ID],ROWS(persons[resource_ID]))), COUNTIF(INDEX(persons[resource_ID],1):persons[[#This Row],[resource_ID]],persons[[#This Row],[resource_ID]]), "")</f>
        <v>46</v>
      </c>
      <c r="D830" s="128" t="s">
        <v>9113</v>
      </c>
      <c r="E830" s="126" t="s">
        <v>9099</v>
      </c>
      <c r="F830" s="126" t="s">
        <v>9100</v>
      </c>
      <c r="G830" s="126"/>
      <c r="H830" s="126"/>
      <c r="I830" s="126"/>
      <c r="J830" s="126"/>
      <c r="K830" s="126"/>
    </row>
    <row r="831" spans="1:11" x14ac:dyDescent="0.25">
      <c r="A831" s="126" t="s">
        <v>9463</v>
      </c>
      <c r="B831" s="126" t="s">
        <v>7463</v>
      </c>
      <c r="C831" s="217" cm="1">
        <f t="array" ref="C831">IF(ROW() &lt; ROW(INDEX(persons[resource_ID],ROWS(persons[resource_ID]))), COUNTIF(INDEX(persons[resource_ID],1):persons[[#This Row],[resource_ID]],persons[[#This Row],[resource_ID]]), "")</f>
        <v>47</v>
      </c>
      <c r="D831" s="127" t="s">
        <v>9055</v>
      </c>
      <c r="E831" s="126" t="s">
        <v>9117</v>
      </c>
      <c r="F831" s="126" t="s">
        <v>9119</v>
      </c>
      <c r="G831" s="126" t="s">
        <v>9118</v>
      </c>
      <c r="H831" s="126"/>
      <c r="I831" s="126"/>
      <c r="J831" s="126"/>
      <c r="K831" s="126"/>
    </row>
    <row r="832" spans="1:11" x14ac:dyDescent="0.25">
      <c r="A832" s="126" t="s">
        <v>9463</v>
      </c>
      <c r="B832" s="126" t="s">
        <v>7463</v>
      </c>
      <c r="C832" s="217" cm="1">
        <f t="array" ref="C832">IF(ROW() &lt; ROW(INDEX(persons[resource_ID],ROWS(persons[resource_ID]))), COUNTIF(INDEX(persons[resource_ID],1):persons[[#This Row],[resource_ID]],persons[[#This Row],[resource_ID]]), "")</f>
        <v>48</v>
      </c>
      <c r="D832" s="128" t="s">
        <v>9115</v>
      </c>
      <c r="E832" s="126" t="s">
        <v>9120</v>
      </c>
      <c r="F832" s="126" t="s">
        <v>9121</v>
      </c>
      <c r="G832" s="126"/>
      <c r="H832" s="126"/>
      <c r="I832" s="126"/>
      <c r="J832" s="126"/>
      <c r="K832" s="126"/>
    </row>
    <row r="833" spans="1:11" x14ac:dyDescent="0.25">
      <c r="A833" s="126" t="s">
        <v>9463</v>
      </c>
      <c r="B833" s="126" t="s">
        <v>7463</v>
      </c>
      <c r="C833" s="217" cm="1">
        <f t="array" ref="C833">IF(ROW() &lt; ROW(INDEX(persons[resource_ID],ROWS(persons[resource_ID]))), COUNTIF(INDEX(persons[resource_ID],1):persons[[#This Row],[resource_ID]],persons[[#This Row],[resource_ID]]), "")</f>
        <v>49</v>
      </c>
      <c r="D833" s="127" t="s">
        <v>9116</v>
      </c>
      <c r="E833" s="126" t="s">
        <v>9120</v>
      </c>
      <c r="F833" s="126" t="s">
        <v>9121</v>
      </c>
      <c r="G833" s="126"/>
      <c r="H833" s="126"/>
      <c r="I833" s="126"/>
      <c r="J833" s="126"/>
      <c r="K833" s="126"/>
    </row>
    <row r="834" spans="1:11" x14ac:dyDescent="0.25">
      <c r="A834" s="126" t="s">
        <v>9463</v>
      </c>
      <c r="B834" s="126" t="s">
        <v>7463</v>
      </c>
      <c r="C834" s="217" cm="1">
        <f t="array" ref="C834">IF(ROW() &lt; ROW(INDEX(persons[resource_ID],ROWS(persons[resource_ID]))), COUNTIF(INDEX(persons[resource_ID],1):persons[[#This Row],[resource_ID]],persons[[#This Row],[resource_ID]]), "")</f>
        <v>50</v>
      </c>
      <c r="D834" s="128" t="s">
        <v>9056</v>
      </c>
      <c r="E834" s="126" t="s">
        <v>9122</v>
      </c>
      <c r="F834" s="126" t="s">
        <v>9124</v>
      </c>
      <c r="G834" s="126" t="s">
        <v>9123</v>
      </c>
      <c r="H834" s="126"/>
      <c r="I834" s="126"/>
      <c r="J834" s="126"/>
      <c r="K834" s="126"/>
    </row>
    <row r="835" spans="1:11" x14ac:dyDescent="0.25">
      <c r="A835" s="126" t="s">
        <v>9463</v>
      </c>
      <c r="B835" s="126" t="s">
        <v>7463</v>
      </c>
      <c r="C835" s="217" cm="1">
        <f t="array" ref="C835">IF(ROW() &lt; ROW(INDEX(persons[resource_ID],ROWS(persons[resource_ID]))), COUNTIF(INDEX(persons[resource_ID],1):persons[[#This Row],[resource_ID]],persons[[#This Row],[resource_ID]]), "")</f>
        <v>51</v>
      </c>
      <c r="D835" s="127" t="s">
        <v>9125</v>
      </c>
      <c r="E835" s="126" t="s">
        <v>9122</v>
      </c>
      <c r="F835" s="126" t="s">
        <v>9124</v>
      </c>
      <c r="G835" s="126" t="s">
        <v>9123</v>
      </c>
      <c r="H835" s="126"/>
      <c r="I835" s="126"/>
      <c r="J835" s="126"/>
      <c r="K835" s="126"/>
    </row>
    <row r="836" spans="1:11" x14ac:dyDescent="0.25">
      <c r="A836" s="126" t="s">
        <v>9463</v>
      </c>
      <c r="B836" s="126" t="s">
        <v>7463</v>
      </c>
      <c r="C836" s="217" cm="1">
        <f t="array" ref="C836">IF(ROW() &lt; ROW(INDEX(persons[resource_ID],ROWS(persons[resource_ID]))), COUNTIF(INDEX(persons[resource_ID],1):persons[[#This Row],[resource_ID]],persons[[#This Row],[resource_ID]]), "")</f>
        <v>52</v>
      </c>
      <c r="D836" s="128" t="s">
        <v>9115</v>
      </c>
      <c r="E836" s="126" t="s">
        <v>9076</v>
      </c>
      <c r="F836" s="126" t="s">
        <v>9126</v>
      </c>
      <c r="G836" s="126" t="s">
        <v>9127</v>
      </c>
      <c r="H836" s="126"/>
      <c r="I836" s="126"/>
      <c r="J836" s="126"/>
      <c r="K836" s="126"/>
    </row>
    <row r="837" spans="1:11" x14ac:dyDescent="0.25">
      <c r="A837" s="126" t="s">
        <v>9463</v>
      </c>
      <c r="B837" s="126" t="s">
        <v>7463</v>
      </c>
      <c r="C837" s="217" cm="1">
        <f t="array" ref="C837">IF(ROW() &lt; ROW(INDEX(persons[resource_ID],ROWS(persons[resource_ID]))), COUNTIF(INDEX(persons[resource_ID],1):persons[[#This Row],[resource_ID]],persons[[#This Row],[resource_ID]]), "")</f>
        <v>53</v>
      </c>
      <c r="D837" s="127" t="s">
        <v>9131</v>
      </c>
      <c r="E837" s="126" t="s">
        <v>9128</v>
      </c>
      <c r="F837" s="126" t="s">
        <v>9130</v>
      </c>
      <c r="G837" s="126" t="s">
        <v>9129</v>
      </c>
      <c r="H837" s="126"/>
      <c r="I837" s="126"/>
      <c r="J837" s="126"/>
      <c r="K837" s="126"/>
    </row>
    <row r="838" spans="1:11" x14ac:dyDescent="0.25">
      <c r="A838" s="126" t="s">
        <v>9463</v>
      </c>
      <c r="B838" s="126" t="s">
        <v>7463</v>
      </c>
      <c r="C838" s="217" cm="1">
        <f t="array" ref="C838">IF(ROW() &lt; ROW(INDEX(persons[resource_ID],ROWS(persons[resource_ID]))), COUNTIF(INDEX(persons[resource_ID],1):persons[[#This Row],[resource_ID]],persons[[#This Row],[resource_ID]]), "")</f>
        <v>54</v>
      </c>
      <c r="D838" s="128" t="s">
        <v>9131</v>
      </c>
      <c r="E838" s="126" t="s">
        <v>9132</v>
      </c>
      <c r="F838" s="126" t="s">
        <v>9133</v>
      </c>
      <c r="G838" s="126"/>
      <c r="H838" s="126"/>
      <c r="I838" s="126"/>
      <c r="J838" s="126"/>
      <c r="K838" s="126"/>
    </row>
    <row r="839" spans="1:11" x14ac:dyDescent="0.25">
      <c r="A839" s="126" t="s">
        <v>9463</v>
      </c>
      <c r="B839" s="126" t="s">
        <v>7463</v>
      </c>
      <c r="C839" s="217" cm="1">
        <f t="array" ref="C839">IF(ROW() &lt; ROW(INDEX(persons[resource_ID],ROWS(persons[resource_ID]))), COUNTIF(INDEX(persons[resource_ID],1):persons[[#This Row],[resource_ID]],persons[[#This Row],[resource_ID]]), "")</f>
        <v>55</v>
      </c>
      <c r="D839" s="127" t="s">
        <v>9125</v>
      </c>
      <c r="E839" s="126" t="s">
        <v>9135</v>
      </c>
      <c r="F839" s="126" t="s">
        <v>9136</v>
      </c>
      <c r="G839" s="126"/>
      <c r="H839" s="126"/>
      <c r="I839" s="126"/>
      <c r="J839" s="126"/>
      <c r="K839" s="126"/>
    </row>
    <row r="840" spans="1:11" x14ac:dyDescent="0.25">
      <c r="A840" s="126" t="s">
        <v>9463</v>
      </c>
      <c r="B840" s="126" t="s">
        <v>7463</v>
      </c>
      <c r="C840" s="217" cm="1">
        <f t="array" ref="C840">IF(ROW() &lt; ROW(INDEX(persons[resource_ID],ROWS(persons[resource_ID]))), COUNTIF(INDEX(persons[resource_ID],1):persons[[#This Row],[resource_ID]],persons[[#This Row],[resource_ID]]), "")</f>
        <v>56</v>
      </c>
      <c r="D840" s="128" t="s">
        <v>9134</v>
      </c>
      <c r="E840" s="126" t="s">
        <v>9135</v>
      </c>
      <c r="F840" s="126" t="s">
        <v>9136</v>
      </c>
      <c r="G840" s="126"/>
      <c r="H840" s="126"/>
      <c r="I840" s="126"/>
      <c r="J840" s="126"/>
      <c r="K840" s="126"/>
    </row>
    <row r="841" spans="1:11" x14ac:dyDescent="0.25">
      <c r="A841" s="126" t="s">
        <v>9463</v>
      </c>
      <c r="B841" s="126" t="s">
        <v>7463</v>
      </c>
      <c r="C841" s="217" cm="1">
        <f t="array" ref="C841">IF(ROW() &lt; ROW(INDEX(persons[resource_ID],ROWS(persons[resource_ID]))), COUNTIF(INDEX(persons[resource_ID],1):persons[[#This Row],[resource_ID]],persons[[#This Row],[resource_ID]]), "")</f>
        <v>57</v>
      </c>
      <c r="D841" s="127" t="s">
        <v>9013</v>
      </c>
      <c r="E841" s="126" t="s">
        <v>9137</v>
      </c>
      <c r="F841" s="126" t="s">
        <v>9139</v>
      </c>
      <c r="G841" s="126" t="s">
        <v>9138</v>
      </c>
      <c r="H841" s="126"/>
      <c r="I841" s="126"/>
      <c r="J841" s="126"/>
      <c r="K841" s="126"/>
    </row>
    <row r="842" spans="1:11" x14ac:dyDescent="0.25">
      <c r="A842" s="126" t="s">
        <v>9463</v>
      </c>
      <c r="B842" s="126" t="s">
        <v>7463</v>
      </c>
      <c r="C842" s="217" cm="1">
        <f t="array" ref="C842">IF(ROW() &lt; ROW(INDEX(persons[resource_ID],ROWS(persons[resource_ID]))), COUNTIF(INDEX(persons[resource_ID],1):persons[[#This Row],[resource_ID]],persons[[#This Row],[resource_ID]]), "")</f>
        <v>58</v>
      </c>
      <c r="D842" s="128" t="s">
        <v>9142</v>
      </c>
      <c r="E842" s="126" t="s">
        <v>9140</v>
      </c>
      <c r="F842" s="126" t="s">
        <v>9141</v>
      </c>
      <c r="G842" s="126"/>
      <c r="H842" s="126"/>
      <c r="I842" s="126"/>
      <c r="J842" s="126"/>
      <c r="K842" s="126"/>
    </row>
    <row r="843" spans="1:11" x14ac:dyDescent="0.25">
      <c r="A843" s="126" t="s">
        <v>9463</v>
      </c>
      <c r="B843" s="126" t="s">
        <v>7463</v>
      </c>
      <c r="C843" s="217" cm="1">
        <f t="array" ref="C843">IF(ROW() &lt; ROW(INDEX(persons[resource_ID],ROWS(persons[resource_ID]))), COUNTIF(INDEX(persons[resource_ID],1):persons[[#This Row],[resource_ID]],persons[[#This Row],[resource_ID]]), "")</f>
        <v>59</v>
      </c>
      <c r="D843" s="127" t="s">
        <v>9145</v>
      </c>
      <c r="E843" s="126" t="s">
        <v>9143</v>
      </c>
      <c r="F843" s="126" t="s">
        <v>9144</v>
      </c>
      <c r="G843" s="126"/>
      <c r="H843" s="126"/>
      <c r="I843" s="126"/>
      <c r="J843" s="126"/>
      <c r="K843" s="126"/>
    </row>
    <row r="844" spans="1:11" x14ac:dyDescent="0.25">
      <c r="A844" s="126" t="s">
        <v>9463</v>
      </c>
      <c r="B844" s="126" t="s">
        <v>7463</v>
      </c>
      <c r="C844" s="217" cm="1">
        <f t="array" ref="C844">IF(ROW() &lt; ROW(INDEX(persons[resource_ID],ROWS(persons[resource_ID]))), COUNTIF(INDEX(persons[resource_ID],1):persons[[#This Row],[resource_ID]],persons[[#This Row],[resource_ID]]), "")</f>
        <v>60</v>
      </c>
      <c r="D844" s="128" t="s">
        <v>9058</v>
      </c>
      <c r="E844" s="126" t="s">
        <v>9146</v>
      </c>
      <c r="F844" s="126" t="s">
        <v>9147</v>
      </c>
      <c r="G844" s="126"/>
      <c r="H844" s="126"/>
      <c r="I844" s="126"/>
      <c r="J844" s="126"/>
      <c r="K844" s="126"/>
    </row>
    <row r="845" spans="1:11" x14ac:dyDescent="0.25">
      <c r="A845" s="126" t="s">
        <v>9463</v>
      </c>
      <c r="B845" s="126" t="s">
        <v>7463</v>
      </c>
      <c r="C845" s="217" cm="1">
        <f t="array" ref="C845">IF(ROW() &lt; ROW(INDEX(persons[resource_ID],ROWS(persons[resource_ID]))), COUNTIF(INDEX(persons[resource_ID],1):persons[[#This Row],[resource_ID]],persons[[#This Row],[resource_ID]]), "")</f>
        <v>61</v>
      </c>
      <c r="D845" s="127" t="s">
        <v>9114</v>
      </c>
      <c r="E845" s="126" t="s">
        <v>9146</v>
      </c>
      <c r="F845" s="126" t="s">
        <v>9147</v>
      </c>
      <c r="G845" s="126"/>
      <c r="H845" s="126"/>
      <c r="I845" s="126"/>
      <c r="J845" s="126"/>
      <c r="K845" s="126"/>
    </row>
    <row r="846" spans="1:11" x14ac:dyDescent="0.25">
      <c r="A846" s="126" t="s">
        <v>9463</v>
      </c>
      <c r="B846" s="126" t="s">
        <v>7463</v>
      </c>
      <c r="C846" s="217" cm="1">
        <f t="array" ref="C846">IF(ROW() &lt; ROW(INDEX(persons[resource_ID],ROWS(persons[resource_ID]))), COUNTIF(INDEX(persons[resource_ID],1):persons[[#This Row],[resource_ID]],persons[[#This Row],[resource_ID]]), "")</f>
        <v>62</v>
      </c>
      <c r="D846" s="128" t="s">
        <v>9079</v>
      </c>
      <c r="E846" s="126" t="s">
        <v>9148</v>
      </c>
      <c r="F846" s="126" t="s">
        <v>9149</v>
      </c>
      <c r="G846" s="126"/>
      <c r="H846" s="126"/>
      <c r="I846" s="126"/>
      <c r="J846" s="126"/>
      <c r="K846" s="126"/>
    </row>
    <row r="847" spans="1:11" x14ac:dyDescent="0.25">
      <c r="A847" s="126" t="s">
        <v>9463</v>
      </c>
      <c r="B847" s="126" t="s">
        <v>7463</v>
      </c>
      <c r="C847" s="217" cm="1">
        <f t="array" ref="C847">IF(ROW() &lt; ROW(INDEX(persons[resource_ID],ROWS(persons[resource_ID]))), COUNTIF(INDEX(persons[resource_ID],1):persons[[#This Row],[resource_ID]],persons[[#This Row],[resource_ID]]), "")</f>
        <v>63</v>
      </c>
      <c r="D847" s="127" t="s">
        <v>9154</v>
      </c>
      <c r="E847" s="126" t="s">
        <v>9150</v>
      </c>
      <c r="F847" s="126" t="s">
        <v>8834</v>
      </c>
      <c r="G847" s="126"/>
      <c r="H847" s="126"/>
      <c r="I847" s="126"/>
      <c r="J847" s="126"/>
      <c r="K847" s="126"/>
    </row>
    <row r="848" spans="1:11" x14ac:dyDescent="0.25">
      <c r="A848" s="126" t="s">
        <v>9463</v>
      </c>
      <c r="B848" s="126" t="s">
        <v>7463</v>
      </c>
      <c r="C848" s="217" cm="1">
        <f t="array" ref="C848">IF(ROW() &lt; ROW(INDEX(persons[resource_ID],ROWS(persons[resource_ID]))), COUNTIF(INDEX(persons[resource_ID],1):persons[[#This Row],[resource_ID]],persons[[#This Row],[resource_ID]]), "")</f>
        <v>64</v>
      </c>
      <c r="D848" s="128" t="s">
        <v>9078</v>
      </c>
      <c r="E848" s="126" t="s">
        <v>9151</v>
      </c>
      <c r="F848" s="126" t="s">
        <v>9153</v>
      </c>
      <c r="G848" s="126" t="s">
        <v>9152</v>
      </c>
      <c r="H848" s="126"/>
      <c r="I848" s="126"/>
      <c r="J848" s="126"/>
      <c r="K848" s="126"/>
    </row>
    <row r="849" spans="1:14" x14ac:dyDescent="0.25">
      <c r="A849" s="126" t="s">
        <v>9463</v>
      </c>
      <c r="B849" s="126" t="s">
        <v>7463</v>
      </c>
      <c r="C849" s="217" cm="1">
        <f t="array" ref="C849">IF(ROW() &lt; ROW(INDEX(persons[resource_ID],ROWS(persons[resource_ID]))), COUNTIF(INDEX(persons[resource_ID],1):persons[[#This Row],[resource_ID]],persons[[#This Row],[resource_ID]]), "")</f>
        <v>65</v>
      </c>
      <c r="D849" s="127" t="s">
        <v>9155</v>
      </c>
      <c r="E849" s="126" t="s">
        <v>9156</v>
      </c>
      <c r="F849" s="126" t="s">
        <v>9157</v>
      </c>
      <c r="G849" s="126"/>
      <c r="H849" s="126"/>
      <c r="I849" s="126"/>
      <c r="J849" s="126"/>
      <c r="K849" s="126"/>
    </row>
    <row r="850" spans="1:14" x14ac:dyDescent="0.25">
      <c r="A850" s="126" t="s">
        <v>9463</v>
      </c>
      <c r="B850" s="126" t="s">
        <v>7463</v>
      </c>
      <c r="C850" s="217" cm="1">
        <f t="array" ref="C850">IF(ROW() &lt; ROW(INDEX(persons[resource_ID],ROWS(persons[resource_ID]))), COUNTIF(INDEX(persons[resource_ID],1):persons[[#This Row],[resource_ID]],persons[[#This Row],[resource_ID]]), "")</f>
        <v>66</v>
      </c>
      <c r="D850" s="128" t="s">
        <v>9159</v>
      </c>
      <c r="E850" s="126" t="s">
        <v>9156</v>
      </c>
      <c r="F850" s="126" t="s">
        <v>9157</v>
      </c>
      <c r="G850" s="126"/>
      <c r="H850" s="126"/>
      <c r="I850" s="126"/>
      <c r="J850" s="126"/>
      <c r="K850" s="126"/>
    </row>
    <row r="851" spans="1:14" x14ac:dyDescent="0.25">
      <c r="A851" s="126" t="s">
        <v>9463</v>
      </c>
      <c r="B851" s="126" t="s">
        <v>7463</v>
      </c>
      <c r="C851" s="217" cm="1">
        <f t="array" ref="C851">IF(ROW() &lt; ROW(INDEX(persons[resource_ID],ROWS(persons[resource_ID]))), COUNTIF(INDEX(persons[resource_ID],1):persons[[#This Row],[resource_ID]],persons[[#This Row],[resource_ID]]), "")</f>
        <v>67</v>
      </c>
      <c r="D851" s="127" t="s">
        <v>9162</v>
      </c>
      <c r="E851" s="126" t="s">
        <v>9160</v>
      </c>
      <c r="F851" s="126" t="s">
        <v>9161</v>
      </c>
      <c r="G851" s="126"/>
      <c r="H851" s="126"/>
      <c r="I851" s="126"/>
      <c r="J851" s="126"/>
      <c r="K851" s="126"/>
    </row>
    <row r="852" spans="1:14" x14ac:dyDescent="0.25">
      <c r="A852" s="126" t="s">
        <v>9463</v>
      </c>
      <c r="B852" s="126" t="s">
        <v>7463</v>
      </c>
      <c r="C852" s="217" cm="1">
        <f t="array" ref="C852">IF(ROW() &lt; ROW(INDEX(persons[resource_ID],ROWS(persons[resource_ID]))), COUNTIF(INDEX(persons[resource_ID],1):persons[[#This Row],[resource_ID]],persons[[#This Row],[resource_ID]]), "")</f>
        <v>68</v>
      </c>
      <c r="D852" s="128" t="s">
        <v>9055</v>
      </c>
      <c r="E852" s="126" t="s">
        <v>9163</v>
      </c>
      <c r="F852" s="126" t="s">
        <v>9164</v>
      </c>
      <c r="G852" s="126"/>
      <c r="H852" s="126"/>
      <c r="I852" s="126"/>
      <c r="J852" s="126"/>
      <c r="K852" s="126"/>
    </row>
    <row r="853" spans="1:14" x14ac:dyDescent="0.25">
      <c r="A853" s="126" t="s">
        <v>9463</v>
      </c>
      <c r="B853" s="126" t="s">
        <v>7463</v>
      </c>
      <c r="C853" s="217" cm="1">
        <f t="array" ref="C853">IF(ROW() &lt; ROW(INDEX(persons[resource_ID],ROWS(persons[resource_ID]))), COUNTIF(INDEX(persons[resource_ID],1):persons[[#This Row],[resource_ID]],persons[[#This Row],[resource_ID]]), "")</f>
        <v>69</v>
      </c>
      <c r="D853" s="127" t="s">
        <v>9162</v>
      </c>
      <c r="E853" s="126"/>
      <c r="F853" s="126"/>
      <c r="G853" s="126"/>
      <c r="H853" s="126"/>
      <c r="I853" s="126"/>
      <c r="J853" s="126"/>
      <c r="K853" s="126"/>
    </row>
    <row r="854" spans="1:14" x14ac:dyDescent="0.25">
      <c r="A854" s="126" t="s">
        <v>9463</v>
      </c>
      <c r="B854" s="126" t="s">
        <v>7463</v>
      </c>
      <c r="C854" s="217" cm="1">
        <f t="array" ref="C854">IF(ROW() &lt; ROW(INDEX(persons[resource_ID],ROWS(persons[resource_ID]))), COUNTIF(INDEX(persons[resource_ID],1):persons[[#This Row],[resource_ID]],persons[[#This Row],[resource_ID]]), "")</f>
        <v>70</v>
      </c>
      <c r="D854" s="128" t="s">
        <v>9154</v>
      </c>
      <c r="E854" s="126" t="s">
        <v>9165</v>
      </c>
      <c r="F854" s="126" t="s">
        <v>9161</v>
      </c>
      <c r="G854" s="126"/>
      <c r="H854" s="126"/>
      <c r="I854" s="126"/>
      <c r="J854" s="126"/>
      <c r="K854" s="126"/>
    </row>
    <row r="855" spans="1:14" x14ac:dyDescent="0.25">
      <c r="A855" s="126" t="s">
        <v>9463</v>
      </c>
      <c r="B855" s="126" t="s">
        <v>7463</v>
      </c>
      <c r="C855" s="217" cm="1">
        <f t="array" ref="C855">IF(ROW() &lt; ROW(INDEX(persons[resource_ID],ROWS(persons[resource_ID]))), COUNTIF(INDEX(persons[resource_ID],1):persons[[#This Row],[resource_ID]],persons[[#This Row],[resource_ID]]), "")</f>
        <v>71</v>
      </c>
      <c r="D855" s="127" t="s">
        <v>9159</v>
      </c>
      <c r="E855" s="126" t="s">
        <v>9166</v>
      </c>
      <c r="F855" s="126" t="s">
        <v>9167</v>
      </c>
      <c r="G855" s="126"/>
      <c r="H855" s="126"/>
      <c r="I855" s="126"/>
      <c r="J855" s="126"/>
      <c r="K855" s="126"/>
    </row>
    <row r="856" spans="1:14" x14ac:dyDescent="0.25">
      <c r="A856" s="126" t="s">
        <v>9463</v>
      </c>
      <c r="B856" s="126" t="s">
        <v>7463</v>
      </c>
      <c r="C856" s="217" cm="1">
        <f t="array" ref="C856">IF(ROW() &lt; ROW(INDEX(persons[resource_ID],ROWS(persons[resource_ID]))), COUNTIF(INDEX(persons[resource_ID],1):persons[[#This Row],[resource_ID]],persons[[#This Row],[resource_ID]]), "")</f>
        <v>72</v>
      </c>
      <c r="D856" s="128" t="s">
        <v>9005</v>
      </c>
      <c r="E856" s="126" t="s">
        <v>9168</v>
      </c>
      <c r="F856" s="126" t="s">
        <v>9169</v>
      </c>
      <c r="G856" s="126"/>
      <c r="H856" s="126"/>
      <c r="I856" s="126" t="s">
        <v>9200</v>
      </c>
      <c r="J856" s="126"/>
      <c r="K856" s="126"/>
    </row>
    <row r="857" spans="1:14" x14ac:dyDescent="0.25">
      <c r="A857" s="126" t="s">
        <v>9489</v>
      </c>
      <c r="B857" s="126" t="s">
        <v>7463</v>
      </c>
      <c r="C857" s="217" cm="1">
        <f t="array" ref="C857">IF(ROW() &lt; ROW(INDEX(persons[resource_ID],ROWS(persons[resource_ID]))), COUNTIF(INDEX(persons[resource_ID],1):persons[[#This Row],[resource_ID]],persons[[#This Row],[resource_ID]]), "")</f>
        <v>1</v>
      </c>
      <c r="D857" s="127" t="s">
        <v>9193</v>
      </c>
      <c r="E857" s="126" t="s">
        <v>9194</v>
      </c>
      <c r="F857" s="126" t="s">
        <v>9195</v>
      </c>
      <c r="G857" s="126"/>
      <c r="H857" s="126"/>
      <c r="I857" s="175" t="s">
        <v>9201</v>
      </c>
      <c r="J857" s="126"/>
      <c r="K857" s="126"/>
      <c r="L857" s="126"/>
      <c r="M857" s="126"/>
      <c r="N857" s="126"/>
    </row>
    <row r="858" spans="1:14" x14ac:dyDescent="0.25">
      <c r="A858" s="126" t="s">
        <v>9489</v>
      </c>
      <c r="B858" s="126" t="s">
        <v>7463</v>
      </c>
      <c r="C858" s="217" cm="1">
        <f t="array" ref="C858">IF(ROW() &lt; ROW(INDEX(persons[resource_ID],ROWS(persons[resource_ID]))), COUNTIF(INDEX(persons[resource_ID],1):persons[[#This Row],[resource_ID]],persons[[#This Row],[resource_ID]]), "")</f>
        <v>2</v>
      </c>
      <c r="D858" s="127" t="s">
        <v>9192</v>
      </c>
      <c r="E858" s="126" t="s">
        <v>9196</v>
      </c>
      <c r="F858" s="126" t="s">
        <v>9197</v>
      </c>
      <c r="G858" s="126"/>
      <c r="H858" s="126"/>
      <c r="I858" s="126" t="s">
        <v>9202</v>
      </c>
      <c r="J858" s="126"/>
      <c r="K858" s="126"/>
      <c r="L858" s="126"/>
      <c r="M858" s="126"/>
      <c r="N858" s="126"/>
    </row>
    <row r="859" spans="1:14" x14ac:dyDescent="0.25">
      <c r="A859" s="126" t="s">
        <v>9489</v>
      </c>
      <c r="B859" s="126" t="s">
        <v>7463</v>
      </c>
      <c r="C859" s="217" cm="1">
        <f t="array" ref="C859">IF(ROW() &lt; ROW(INDEX(persons[resource_ID],ROWS(persons[resource_ID]))), COUNTIF(INDEX(persons[resource_ID],1):persons[[#This Row],[resource_ID]],persons[[#This Row],[resource_ID]]), "")</f>
        <v>3</v>
      </c>
      <c r="D859" s="127" t="s">
        <v>9192</v>
      </c>
      <c r="E859" s="126" t="s">
        <v>9198</v>
      </c>
      <c r="F859" s="126" t="s">
        <v>9199</v>
      </c>
      <c r="G859" s="126"/>
      <c r="H859" s="126"/>
      <c r="I859" s="126"/>
      <c r="J859" s="126"/>
      <c r="K859" s="126"/>
      <c r="L859" s="126"/>
      <c r="M859" s="126"/>
      <c r="N859" s="126"/>
    </row>
    <row r="860" spans="1:14" x14ac:dyDescent="0.25">
      <c r="A860" s="126" t="s">
        <v>9490</v>
      </c>
      <c r="B860" s="126" t="s">
        <v>7463</v>
      </c>
      <c r="C860" s="217" cm="1">
        <f t="array" ref="C860">IF(ROW() &lt; ROW(INDEX(persons[resource_ID],ROWS(persons[resource_ID]))), COUNTIF(INDEX(persons[resource_ID],1):persons[[#This Row],[resource_ID]],persons[[#This Row],[resource_ID]]), "")</f>
        <v>1</v>
      </c>
      <c r="D860" s="127" t="s">
        <v>9193</v>
      </c>
      <c r="E860" s="126" t="s">
        <v>9194</v>
      </c>
      <c r="F860" s="126" t="s">
        <v>9195</v>
      </c>
      <c r="G860" s="126"/>
      <c r="H860" s="126"/>
      <c r="I860" s="175" t="s">
        <v>9201</v>
      </c>
      <c r="J860" s="126"/>
      <c r="K860" s="126"/>
    </row>
    <row r="861" spans="1:14" x14ac:dyDescent="0.25">
      <c r="A861" s="126" t="s">
        <v>9490</v>
      </c>
      <c r="B861" s="126" t="s">
        <v>7463</v>
      </c>
      <c r="C861" s="217" cm="1">
        <f t="array" ref="C861">IF(ROW() &lt; ROW(INDEX(persons[resource_ID],ROWS(persons[resource_ID]))), COUNTIF(INDEX(persons[resource_ID],1):persons[[#This Row],[resource_ID]],persons[[#This Row],[resource_ID]]), "")</f>
        <v>2</v>
      </c>
      <c r="D861" s="127" t="s">
        <v>9192</v>
      </c>
      <c r="E861" s="126" t="s">
        <v>9196</v>
      </c>
      <c r="F861" s="126" t="s">
        <v>9197</v>
      </c>
      <c r="G861" s="126"/>
      <c r="H861" s="126"/>
      <c r="I861" s="126" t="s">
        <v>9202</v>
      </c>
      <c r="J861" s="126"/>
      <c r="K861" s="126"/>
    </row>
    <row r="862" spans="1:14" x14ac:dyDescent="0.25">
      <c r="A862" s="126" t="s">
        <v>9490</v>
      </c>
      <c r="B862" s="126" t="s">
        <v>7463</v>
      </c>
      <c r="C862" s="217" cm="1">
        <f t="array" ref="C862">IF(ROW() &lt; ROW(INDEX(persons[resource_ID],ROWS(persons[resource_ID]))), COUNTIF(INDEX(persons[resource_ID],1):persons[[#This Row],[resource_ID]],persons[[#This Row],[resource_ID]]), "")</f>
        <v>3</v>
      </c>
      <c r="D862" s="127" t="s">
        <v>9192</v>
      </c>
      <c r="E862" s="126" t="s">
        <v>9198</v>
      </c>
      <c r="F862" s="126" t="s">
        <v>9199</v>
      </c>
      <c r="G862" s="126"/>
      <c r="H862" s="126"/>
      <c r="I862" s="126"/>
      <c r="J862" s="126"/>
      <c r="K862" s="126"/>
    </row>
    <row r="863" spans="1:14" x14ac:dyDescent="0.25">
      <c r="A863" s="126" t="s">
        <v>9491</v>
      </c>
      <c r="B863" s="126" t="s">
        <v>7463</v>
      </c>
      <c r="C863" s="217" cm="1">
        <f t="array" ref="C863">IF(ROW() &lt; ROW(INDEX(persons[resource_ID],ROWS(persons[resource_ID]))), COUNTIF(INDEX(persons[resource_ID],1):persons[[#This Row],[resource_ID]],persons[[#This Row],[resource_ID]]), "")</f>
        <v>1</v>
      </c>
      <c r="D863" s="127" t="s">
        <v>9193</v>
      </c>
      <c r="E863" s="126" t="s">
        <v>9194</v>
      </c>
      <c r="F863" s="126" t="s">
        <v>9195</v>
      </c>
      <c r="G863" s="126"/>
      <c r="H863" s="126"/>
      <c r="I863" s="175" t="s">
        <v>9201</v>
      </c>
      <c r="J863" s="126"/>
      <c r="K863" s="126"/>
    </row>
    <row r="864" spans="1:14" x14ac:dyDescent="0.25">
      <c r="A864" s="126" t="s">
        <v>9491</v>
      </c>
      <c r="B864" s="126" t="s">
        <v>7463</v>
      </c>
      <c r="C864" s="217" cm="1">
        <f t="array" ref="C864">IF(ROW() &lt; ROW(INDEX(persons[resource_ID],ROWS(persons[resource_ID]))), COUNTIF(INDEX(persons[resource_ID],1):persons[[#This Row],[resource_ID]],persons[[#This Row],[resource_ID]]), "")</f>
        <v>2</v>
      </c>
      <c r="D864" s="127" t="s">
        <v>9192</v>
      </c>
      <c r="E864" s="126" t="s">
        <v>9196</v>
      </c>
      <c r="F864" s="126" t="s">
        <v>9197</v>
      </c>
      <c r="G864" s="126"/>
      <c r="H864" s="126"/>
      <c r="I864" s="126" t="s">
        <v>9202</v>
      </c>
      <c r="J864" s="126"/>
      <c r="K864" s="126"/>
    </row>
    <row r="865" spans="1:11" x14ac:dyDescent="0.25">
      <c r="A865" s="126" t="s">
        <v>9491</v>
      </c>
      <c r="B865" s="126" t="s">
        <v>7463</v>
      </c>
      <c r="C865" s="217" cm="1">
        <f t="array" ref="C865">IF(ROW() &lt; ROW(INDEX(persons[resource_ID],ROWS(persons[resource_ID]))), COUNTIF(INDEX(persons[resource_ID],1):persons[[#This Row],[resource_ID]],persons[[#This Row],[resource_ID]]), "")</f>
        <v>3</v>
      </c>
      <c r="D865" s="127" t="s">
        <v>9192</v>
      </c>
      <c r="E865" s="126" t="s">
        <v>9198</v>
      </c>
      <c r="F865" s="126" t="s">
        <v>9199</v>
      </c>
      <c r="G865" s="126"/>
      <c r="H865" s="126"/>
      <c r="I865" s="126"/>
      <c r="J865" s="126"/>
      <c r="K865" s="126"/>
    </row>
    <row r="866" spans="1:11" x14ac:dyDescent="0.25">
      <c r="A866" s="126" t="s">
        <v>9492</v>
      </c>
      <c r="B866" s="126" t="s">
        <v>7463</v>
      </c>
      <c r="C866" s="217" cm="1">
        <f t="array" ref="C866">IF(ROW() &lt; ROW(INDEX(persons[resource_ID],ROWS(persons[resource_ID]))), COUNTIF(INDEX(persons[resource_ID],1):persons[[#This Row],[resource_ID]],persons[[#This Row],[resource_ID]]), "")</f>
        <v>1</v>
      </c>
      <c r="D866" s="127" t="s">
        <v>9193</v>
      </c>
      <c r="E866" s="126" t="s">
        <v>9194</v>
      </c>
      <c r="F866" s="126" t="s">
        <v>9195</v>
      </c>
      <c r="G866" s="126"/>
      <c r="H866" s="126"/>
      <c r="I866" s="175" t="s">
        <v>9201</v>
      </c>
      <c r="J866" s="126"/>
      <c r="K866" s="126"/>
    </row>
    <row r="867" spans="1:11" x14ac:dyDescent="0.25">
      <c r="A867" s="126" t="s">
        <v>9492</v>
      </c>
      <c r="B867" s="126" t="s">
        <v>7463</v>
      </c>
      <c r="C867" s="217" cm="1">
        <f t="array" ref="C867">IF(ROW() &lt; ROW(INDEX(persons[resource_ID],ROWS(persons[resource_ID]))), COUNTIF(INDEX(persons[resource_ID],1):persons[[#This Row],[resource_ID]],persons[[#This Row],[resource_ID]]), "")</f>
        <v>2</v>
      </c>
      <c r="D867" s="127" t="s">
        <v>9192</v>
      </c>
      <c r="E867" s="126" t="s">
        <v>9196</v>
      </c>
      <c r="F867" s="126" t="s">
        <v>9197</v>
      </c>
      <c r="G867" s="126"/>
      <c r="H867" s="126"/>
      <c r="I867" s="126" t="s">
        <v>9202</v>
      </c>
      <c r="J867" s="126"/>
      <c r="K867" s="126"/>
    </row>
    <row r="868" spans="1:11" x14ac:dyDescent="0.25">
      <c r="A868" s="126" t="s">
        <v>9492</v>
      </c>
      <c r="B868" s="126" t="s">
        <v>7463</v>
      </c>
      <c r="C868" s="217" cm="1">
        <f t="array" ref="C868">IF(ROW() &lt; ROW(INDEX(persons[resource_ID],ROWS(persons[resource_ID]))), COUNTIF(INDEX(persons[resource_ID],1):persons[[#This Row],[resource_ID]],persons[[#This Row],[resource_ID]]), "")</f>
        <v>3</v>
      </c>
      <c r="D868" s="127" t="s">
        <v>9192</v>
      </c>
      <c r="E868" s="126" t="s">
        <v>9198</v>
      </c>
      <c r="F868" s="126" t="s">
        <v>9199</v>
      </c>
      <c r="G868" s="126"/>
      <c r="H868" s="126"/>
      <c r="I868" s="126"/>
      <c r="J868" s="126"/>
      <c r="K868" s="126"/>
    </row>
    <row r="869" spans="1:11" x14ac:dyDescent="0.25">
      <c r="A869" s="126" t="s">
        <v>9493</v>
      </c>
      <c r="B869" s="126" t="s">
        <v>7463</v>
      </c>
      <c r="C869" s="217" cm="1">
        <f t="array" ref="C869">IF(ROW() &lt; ROW(INDEX(persons[resource_ID],ROWS(persons[resource_ID]))), COUNTIF(INDEX(persons[resource_ID],1):persons[[#This Row],[resource_ID]],persons[[#This Row],[resource_ID]]), "")</f>
        <v>1</v>
      </c>
      <c r="D869" s="127" t="s">
        <v>9193</v>
      </c>
      <c r="E869" s="126" t="s">
        <v>9194</v>
      </c>
      <c r="F869" s="126" t="s">
        <v>9195</v>
      </c>
      <c r="G869" s="126"/>
      <c r="H869" s="126"/>
      <c r="I869" s="175" t="s">
        <v>9201</v>
      </c>
      <c r="J869" s="126"/>
      <c r="K869" s="126"/>
    </row>
    <row r="870" spans="1:11" x14ac:dyDescent="0.25">
      <c r="A870" s="126" t="s">
        <v>9493</v>
      </c>
      <c r="B870" s="126" t="s">
        <v>7463</v>
      </c>
      <c r="C870" s="217" cm="1">
        <f t="array" ref="C870">IF(ROW() &lt; ROW(INDEX(persons[resource_ID],ROWS(persons[resource_ID]))), COUNTIF(INDEX(persons[resource_ID],1):persons[[#This Row],[resource_ID]],persons[[#This Row],[resource_ID]]), "")</f>
        <v>2</v>
      </c>
      <c r="D870" s="127" t="s">
        <v>9192</v>
      </c>
      <c r="E870" s="126" t="s">
        <v>9196</v>
      </c>
      <c r="F870" s="126" t="s">
        <v>9197</v>
      </c>
      <c r="G870" s="126"/>
      <c r="H870" s="126"/>
      <c r="I870" s="126" t="s">
        <v>9202</v>
      </c>
      <c r="J870" s="126"/>
      <c r="K870" s="126"/>
    </row>
    <row r="871" spans="1:11" x14ac:dyDescent="0.25">
      <c r="A871" s="126" t="s">
        <v>9493</v>
      </c>
      <c r="B871" s="126" t="s">
        <v>7463</v>
      </c>
      <c r="C871" s="217" cm="1">
        <f t="array" ref="C871">IF(ROW() &lt; ROW(INDEX(persons[resource_ID],ROWS(persons[resource_ID]))), COUNTIF(INDEX(persons[resource_ID],1):persons[[#This Row],[resource_ID]],persons[[#This Row],[resource_ID]]), "")</f>
        <v>3</v>
      </c>
      <c r="D871" s="127" t="s">
        <v>9192</v>
      </c>
      <c r="E871" s="126" t="s">
        <v>9198</v>
      </c>
      <c r="F871" s="126" t="s">
        <v>9199</v>
      </c>
      <c r="G871" s="126"/>
      <c r="H871" s="126"/>
      <c r="I871" s="126"/>
      <c r="J871" s="126"/>
      <c r="K871" s="126"/>
    </row>
    <row r="872" spans="1:11" x14ac:dyDescent="0.25">
      <c r="A872" s="126" t="s">
        <v>9494</v>
      </c>
      <c r="B872" s="126" t="s">
        <v>7463</v>
      </c>
      <c r="C872" s="217" cm="1">
        <f t="array" ref="C872">IF(ROW() &lt; ROW(INDEX(persons[resource_ID],ROWS(persons[resource_ID]))), COUNTIF(INDEX(persons[resource_ID],1):persons[[#This Row],[resource_ID]],persons[[#This Row],[resource_ID]]), "")</f>
        <v>1</v>
      </c>
      <c r="D872" s="127" t="s">
        <v>9193</v>
      </c>
      <c r="E872" s="126" t="s">
        <v>9194</v>
      </c>
      <c r="F872" s="126" t="s">
        <v>9195</v>
      </c>
      <c r="G872" s="126"/>
      <c r="H872" s="126"/>
      <c r="I872" s="175" t="s">
        <v>9201</v>
      </c>
      <c r="J872" s="126"/>
      <c r="K872" s="126"/>
    </row>
    <row r="873" spans="1:11" x14ac:dyDescent="0.25">
      <c r="A873" s="126" t="s">
        <v>9494</v>
      </c>
      <c r="B873" s="126" t="s">
        <v>7463</v>
      </c>
      <c r="C873" s="217" cm="1">
        <f t="array" ref="C873">IF(ROW() &lt; ROW(INDEX(persons[resource_ID],ROWS(persons[resource_ID]))), COUNTIF(INDEX(persons[resource_ID],1):persons[[#This Row],[resource_ID]],persons[[#This Row],[resource_ID]]), "")</f>
        <v>2</v>
      </c>
      <c r="D873" s="127" t="s">
        <v>9192</v>
      </c>
      <c r="E873" s="126" t="s">
        <v>9196</v>
      </c>
      <c r="F873" s="126" t="s">
        <v>9197</v>
      </c>
      <c r="G873" s="126"/>
      <c r="H873" s="126"/>
      <c r="I873" s="126" t="s">
        <v>9202</v>
      </c>
      <c r="J873" s="126"/>
      <c r="K873" s="126"/>
    </row>
    <row r="874" spans="1:11" x14ac:dyDescent="0.25">
      <c r="A874" s="126" t="s">
        <v>9494</v>
      </c>
      <c r="B874" s="126" t="s">
        <v>7463</v>
      </c>
      <c r="C874" s="217" cm="1">
        <f t="array" ref="C874">IF(ROW() &lt; ROW(INDEX(persons[resource_ID],ROWS(persons[resource_ID]))), COUNTIF(INDEX(persons[resource_ID],1):persons[[#This Row],[resource_ID]],persons[[#This Row],[resource_ID]]), "")</f>
        <v>3</v>
      </c>
      <c r="D874" s="127" t="s">
        <v>9192</v>
      </c>
      <c r="E874" s="126" t="s">
        <v>9198</v>
      </c>
      <c r="F874" s="126" t="s">
        <v>9199</v>
      </c>
      <c r="G874" s="126"/>
      <c r="H874" s="126"/>
      <c r="I874" s="126"/>
      <c r="J874" s="126"/>
      <c r="K874" s="126"/>
    </row>
    <row r="875" spans="1:11" x14ac:dyDescent="0.25">
      <c r="A875" s="126" t="s">
        <v>9495</v>
      </c>
      <c r="B875" s="126" t="s">
        <v>7463</v>
      </c>
      <c r="C875" s="217" cm="1">
        <f t="array" ref="C875">IF(ROW() &lt; ROW(INDEX(persons[resource_ID],ROWS(persons[resource_ID]))), COUNTIF(INDEX(persons[resource_ID],1):persons[[#This Row],[resource_ID]],persons[[#This Row],[resource_ID]]), "")</f>
        <v>1</v>
      </c>
      <c r="D875" s="127" t="s">
        <v>9193</v>
      </c>
      <c r="E875" s="126" t="s">
        <v>9194</v>
      </c>
      <c r="F875" s="126" t="s">
        <v>9195</v>
      </c>
      <c r="G875" s="126"/>
      <c r="H875" s="126"/>
      <c r="I875" s="175" t="s">
        <v>9201</v>
      </c>
      <c r="J875" s="126"/>
      <c r="K875" s="126"/>
    </row>
    <row r="876" spans="1:11" x14ac:dyDescent="0.25">
      <c r="A876" s="126" t="s">
        <v>9495</v>
      </c>
      <c r="B876" s="126" t="s">
        <v>7463</v>
      </c>
      <c r="C876" s="217" cm="1">
        <f t="array" ref="C876">IF(ROW() &lt; ROW(INDEX(persons[resource_ID],ROWS(persons[resource_ID]))), COUNTIF(INDEX(persons[resource_ID],1):persons[[#This Row],[resource_ID]],persons[[#This Row],[resource_ID]]), "")</f>
        <v>2</v>
      </c>
      <c r="D876" s="127" t="s">
        <v>9192</v>
      </c>
      <c r="E876" s="126" t="s">
        <v>9196</v>
      </c>
      <c r="F876" s="126" t="s">
        <v>9197</v>
      </c>
      <c r="G876" s="126"/>
      <c r="H876" s="126"/>
      <c r="I876" s="126" t="s">
        <v>9202</v>
      </c>
      <c r="J876" s="126"/>
      <c r="K876" s="126"/>
    </row>
    <row r="877" spans="1:11" x14ac:dyDescent="0.25">
      <c r="A877" s="126" t="s">
        <v>9495</v>
      </c>
      <c r="B877" s="126" t="s">
        <v>7463</v>
      </c>
      <c r="C877" s="217" cm="1">
        <f t="array" ref="C877">IF(ROW() &lt; ROW(INDEX(persons[resource_ID],ROWS(persons[resource_ID]))), COUNTIF(INDEX(persons[resource_ID],1):persons[[#This Row],[resource_ID]],persons[[#This Row],[resource_ID]]), "")</f>
        <v>3</v>
      </c>
      <c r="D877" s="127" t="s">
        <v>9192</v>
      </c>
      <c r="E877" s="126" t="s">
        <v>9198</v>
      </c>
      <c r="F877" s="126" t="s">
        <v>9199</v>
      </c>
      <c r="G877" s="126"/>
      <c r="H877" s="126"/>
      <c r="I877" s="126"/>
      <c r="J877" s="126"/>
      <c r="K877" s="126"/>
    </row>
    <row r="878" spans="1:11" x14ac:dyDescent="0.25">
      <c r="A878" s="126" t="s">
        <v>9496</v>
      </c>
      <c r="B878" s="126" t="s">
        <v>7463</v>
      </c>
      <c r="C878" s="217" cm="1">
        <f t="array" ref="C878">IF(ROW() &lt; ROW(INDEX(persons[resource_ID],ROWS(persons[resource_ID]))), COUNTIF(INDEX(persons[resource_ID],1):persons[[#This Row],[resource_ID]],persons[[#This Row],[resource_ID]]), "")</f>
        <v>1</v>
      </c>
      <c r="D878" s="127" t="s">
        <v>9193</v>
      </c>
      <c r="E878" s="126" t="s">
        <v>9194</v>
      </c>
      <c r="F878" s="126" t="s">
        <v>9195</v>
      </c>
      <c r="G878" s="126"/>
      <c r="H878" s="126"/>
      <c r="I878" s="175" t="s">
        <v>9201</v>
      </c>
      <c r="J878" s="126"/>
      <c r="K878" s="126"/>
    </row>
    <row r="879" spans="1:11" x14ac:dyDescent="0.25">
      <c r="A879" s="126" t="s">
        <v>9496</v>
      </c>
      <c r="B879" s="126" t="s">
        <v>7463</v>
      </c>
      <c r="C879" s="217" cm="1">
        <f t="array" ref="C879">IF(ROW() &lt; ROW(INDEX(persons[resource_ID],ROWS(persons[resource_ID]))), COUNTIF(INDEX(persons[resource_ID],1):persons[[#This Row],[resource_ID]],persons[[#This Row],[resource_ID]]), "")</f>
        <v>2</v>
      </c>
      <c r="D879" s="127" t="s">
        <v>9192</v>
      </c>
      <c r="E879" s="126" t="s">
        <v>9196</v>
      </c>
      <c r="F879" s="126" t="s">
        <v>9197</v>
      </c>
      <c r="G879" s="126"/>
      <c r="H879" s="126"/>
      <c r="I879" s="126" t="s">
        <v>9202</v>
      </c>
      <c r="J879" s="126"/>
      <c r="K879" s="126"/>
    </row>
    <row r="880" spans="1:11" x14ac:dyDescent="0.25">
      <c r="A880" s="126" t="s">
        <v>9496</v>
      </c>
      <c r="B880" s="126" t="s">
        <v>7463</v>
      </c>
      <c r="C880" s="217" cm="1">
        <f t="array" ref="C880">IF(ROW() &lt; ROW(INDEX(persons[resource_ID],ROWS(persons[resource_ID]))), COUNTIF(INDEX(persons[resource_ID],1):persons[[#This Row],[resource_ID]],persons[[#This Row],[resource_ID]]), "")</f>
        <v>3</v>
      </c>
      <c r="D880" s="127" t="s">
        <v>9192</v>
      </c>
      <c r="E880" s="126" t="s">
        <v>9198</v>
      </c>
      <c r="F880" s="126" t="s">
        <v>9199</v>
      </c>
      <c r="G880" s="126"/>
      <c r="H880" s="126"/>
      <c r="I880" s="126"/>
      <c r="J880" s="126"/>
      <c r="K880" s="126"/>
    </row>
    <row r="881" spans="1:11" x14ac:dyDescent="0.25">
      <c r="A881" s="126" t="s">
        <v>9497</v>
      </c>
      <c r="B881" s="126" t="s">
        <v>7463</v>
      </c>
      <c r="C881" s="217" cm="1">
        <f t="array" ref="C881">IF(ROW() &lt; ROW(INDEX(persons[resource_ID],ROWS(persons[resource_ID]))), COUNTIF(INDEX(persons[resource_ID],1):persons[[#This Row],[resource_ID]],persons[[#This Row],[resource_ID]]), "")</f>
        <v>1</v>
      </c>
      <c r="D881" s="127" t="s">
        <v>9193</v>
      </c>
      <c r="E881" s="126" t="s">
        <v>9194</v>
      </c>
      <c r="F881" s="126" t="s">
        <v>9195</v>
      </c>
      <c r="G881" s="126"/>
      <c r="H881" s="126"/>
      <c r="I881" s="175" t="s">
        <v>9201</v>
      </c>
      <c r="J881" s="126"/>
      <c r="K881" s="126"/>
    </row>
    <row r="882" spans="1:11" x14ac:dyDescent="0.25">
      <c r="A882" s="126" t="s">
        <v>9497</v>
      </c>
      <c r="B882" s="126" t="s">
        <v>7463</v>
      </c>
      <c r="C882" s="217" cm="1">
        <f t="array" ref="C882">IF(ROW() &lt; ROW(INDEX(persons[resource_ID],ROWS(persons[resource_ID]))), COUNTIF(INDEX(persons[resource_ID],1):persons[[#This Row],[resource_ID]],persons[[#This Row],[resource_ID]]), "")</f>
        <v>2</v>
      </c>
      <c r="D882" s="127" t="s">
        <v>9192</v>
      </c>
      <c r="E882" s="126" t="s">
        <v>9196</v>
      </c>
      <c r="F882" s="126" t="s">
        <v>9197</v>
      </c>
      <c r="G882" s="126"/>
      <c r="H882" s="126"/>
      <c r="I882" s="126" t="s">
        <v>9202</v>
      </c>
      <c r="J882" s="126"/>
      <c r="K882" s="126"/>
    </row>
    <row r="883" spans="1:11" x14ac:dyDescent="0.25">
      <c r="A883" s="126" t="s">
        <v>9497</v>
      </c>
      <c r="B883" s="126" t="s">
        <v>7463</v>
      </c>
      <c r="C883" s="217" cm="1">
        <f t="array" ref="C883">IF(ROW() &lt; ROW(INDEX(persons[resource_ID],ROWS(persons[resource_ID]))), COUNTIF(INDEX(persons[resource_ID],1):persons[[#This Row],[resource_ID]],persons[[#This Row],[resource_ID]]), "")</f>
        <v>3</v>
      </c>
      <c r="D883" s="127" t="s">
        <v>9192</v>
      </c>
      <c r="E883" s="126" t="s">
        <v>9198</v>
      </c>
      <c r="F883" s="126" t="s">
        <v>9199</v>
      </c>
      <c r="G883" s="126"/>
      <c r="H883" s="126"/>
      <c r="I883" s="126"/>
      <c r="J883" s="126"/>
      <c r="K883" s="126"/>
    </row>
    <row r="884" spans="1:11" x14ac:dyDescent="0.25">
      <c r="A884" s="126" t="s">
        <v>9498</v>
      </c>
      <c r="B884" s="126" t="s">
        <v>7463</v>
      </c>
      <c r="C884" s="217" cm="1">
        <f t="array" ref="C884">IF(ROW() &lt; ROW(INDEX(persons[resource_ID],ROWS(persons[resource_ID]))), COUNTIF(INDEX(persons[resource_ID],1):persons[[#This Row],[resource_ID]],persons[[#This Row],[resource_ID]]), "")</f>
        <v>1</v>
      </c>
      <c r="D884" s="127" t="s">
        <v>9193</v>
      </c>
      <c r="E884" s="126" t="s">
        <v>9194</v>
      </c>
      <c r="F884" s="126" t="s">
        <v>9195</v>
      </c>
      <c r="G884" s="126"/>
      <c r="H884" s="126"/>
      <c r="I884" s="175" t="s">
        <v>9201</v>
      </c>
      <c r="J884" s="126"/>
      <c r="K884" s="126"/>
    </row>
    <row r="885" spans="1:11" x14ac:dyDescent="0.25">
      <c r="A885" s="126" t="s">
        <v>9498</v>
      </c>
      <c r="B885" s="126" t="s">
        <v>7463</v>
      </c>
      <c r="C885" s="217" cm="1">
        <f t="array" ref="C885">IF(ROW() &lt; ROW(INDEX(persons[resource_ID],ROWS(persons[resource_ID]))), COUNTIF(INDEX(persons[resource_ID],1):persons[[#This Row],[resource_ID]],persons[[#This Row],[resource_ID]]), "")</f>
        <v>2</v>
      </c>
      <c r="D885" s="127" t="s">
        <v>9192</v>
      </c>
      <c r="E885" s="126" t="s">
        <v>9196</v>
      </c>
      <c r="F885" s="126" t="s">
        <v>9197</v>
      </c>
      <c r="G885" s="126"/>
      <c r="H885" s="126"/>
      <c r="I885" s="126" t="s">
        <v>9202</v>
      </c>
      <c r="J885" s="126"/>
      <c r="K885" s="126"/>
    </row>
    <row r="886" spans="1:11" x14ac:dyDescent="0.25">
      <c r="A886" s="126" t="s">
        <v>9498</v>
      </c>
      <c r="B886" s="126" t="s">
        <v>7463</v>
      </c>
      <c r="C886" s="217" cm="1">
        <f t="array" ref="C886">IF(ROW() &lt; ROW(INDEX(persons[resource_ID],ROWS(persons[resource_ID]))), COUNTIF(INDEX(persons[resource_ID],1):persons[[#This Row],[resource_ID]],persons[[#This Row],[resource_ID]]), "")</f>
        <v>3</v>
      </c>
      <c r="D886" s="127" t="s">
        <v>9192</v>
      </c>
      <c r="E886" s="126" t="s">
        <v>9198</v>
      </c>
      <c r="F886" s="126" t="s">
        <v>9199</v>
      </c>
      <c r="G886" s="126"/>
      <c r="H886" s="126"/>
      <c r="I886" s="126"/>
      <c r="J886" s="126"/>
      <c r="K886" s="126"/>
    </row>
    <row r="887" spans="1:11" x14ac:dyDescent="0.25">
      <c r="A887" s="126" t="s">
        <v>9499</v>
      </c>
      <c r="B887" s="126" t="s">
        <v>7463</v>
      </c>
      <c r="C887" s="217" cm="1">
        <f t="array" ref="C887">IF(ROW() &lt; ROW(INDEX(persons[resource_ID],ROWS(persons[resource_ID]))), COUNTIF(INDEX(persons[resource_ID],1):persons[[#This Row],[resource_ID]],persons[[#This Row],[resource_ID]]), "")</f>
        <v>1</v>
      </c>
      <c r="D887" s="127" t="s">
        <v>9193</v>
      </c>
      <c r="E887" s="126" t="s">
        <v>9194</v>
      </c>
      <c r="F887" s="126" t="s">
        <v>9195</v>
      </c>
      <c r="G887" s="126"/>
      <c r="H887" s="126"/>
      <c r="I887" s="175" t="s">
        <v>9201</v>
      </c>
      <c r="J887" s="126"/>
      <c r="K887" s="126"/>
    </row>
    <row r="888" spans="1:11" x14ac:dyDescent="0.25">
      <c r="A888" s="126" t="s">
        <v>9499</v>
      </c>
      <c r="B888" s="126" t="s">
        <v>7463</v>
      </c>
      <c r="C888" s="217" cm="1">
        <f t="array" ref="C888">IF(ROW() &lt; ROW(INDEX(persons[resource_ID],ROWS(persons[resource_ID]))), COUNTIF(INDEX(persons[resource_ID],1):persons[[#This Row],[resource_ID]],persons[[#This Row],[resource_ID]]), "")</f>
        <v>2</v>
      </c>
      <c r="D888" s="127" t="s">
        <v>9192</v>
      </c>
      <c r="E888" s="126" t="s">
        <v>9196</v>
      </c>
      <c r="F888" s="126" t="s">
        <v>9197</v>
      </c>
      <c r="G888" s="126"/>
      <c r="H888" s="126"/>
      <c r="I888" s="126" t="s">
        <v>9202</v>
      </c>
      <c r="J888" s="126"/>
      <c r="K888" s="126"/>
    </row>
    <row r="889" spans="1:11" x14ac:dyDescent="0.25">
      <c r="A889" s="126" t="s">
        <v>9499</v>
      </c>
      <c r="B889" s="126" t="s">
        <v>7463</v>
      </c>
      <c r="C889" s="217" cm="1">
        <f t="array" ref="C889">IF(ROW() &lt; ROW(INDEX(persons[resource_ID],ROWS(persons[resource_ID]))), COUNTIF(INDEX(persons[resource_ID],1):persons[[#This Row],[resource_ID]],persons[[#This Row],[resource_ID]]), "")</f>
        <v>3</v>
      </c>
      <c r="D889" s="127" t="s">
        <v>9192</v>
      </c>
      <c r="E889" s="126" t="s">
        <v>9198</v>
      </c>
      <c r="F889" s="126" t="s">
        <v>9199</v>
      </c>
      <c r="G889" s="126"/>
      <c r="H889" s="126"/>
      <c r="I889" s="126"/>
      <c r="J889" s="126"/>
      <c r="K889" s="126"/>
    </row>
    <row r="890" spans="1:11" x14ac:dyDescent="0.25">
      <c r="A890" s="126" t="s">
        <v>9500</v>
      </c>
      <c r="B890" s="126" t="s">
        <v>7463</v>
      </c>
      <c r="C890" s="217" cm="1">
        <f t="array" ref="C890">IF(ROW() &lt; ROW(INDEX(persons[resource_ID],ROWS(persons[resource_ID]))), COUNTIF(INDEX(persons[resource_ID],1):persons[[#This Row],[resource_ID]],persons[[#This Row],[resource_ID]]), "")</f>
        <v>1</v>
      </c>
      <c r="D890" s="127" t="s">
        <v>9193</v>
      </c>
      <c r="E890" s="126" t="s">
        <v>9194</v>
      </c>
      <c r="F890" s="126" t="s">
        <v>9195</v>
      </c>
      <c r="G890" s="126"/>
      <c r="H890" s="126"/>
      <c r="I890" s="175" t="s">
        <v>9201</v>
      </c>
      <c r="J890" s="126"/>
      <c r="K890" s="126"/>
    </row>
    <row r="891" spans="1:11" x14ac:dyDescent="0.25">
      <c r="A891" s="126" t="s">
        <v>9500</v>
      </c>
      <c r="B891" s="126" t="s">
        <v>7463</v>
      </c>
      <c r="C891" s="217" cm="1">
        <f t="array" ref="C891">IF(ROW() &lt; ROW(INDEX(persons[resource_ID],ROWS(persons[resource_ID]))), COUNTIF(INDEX(persons[resource_ID],1):persons[[#This Row],[resource_ID]],persons[[#This Row],[resource_ID]]), "")</f>
        <v>2</v>
      </c>
      <c r="D891" s="127" t="s">
        <v>9192</v>
      </c>
      <c r="E891" s="126" t="s">
        <v>9196</v>
      </c>
      <c r="F891" s="126" t="s">
        <v>9197</v>
      </c>
      <c r="G891" s="126"/>
      <c r="H891" s="126"/>
      <c r="I891" s="126" t="s">
        <v>9202</v>
      </c>
      <c r="J891" s="126"/>
      <c r="K891" s="126"/>
    </row>
    <row r="892" spans="1:11" x14ac:dyDescent="0.25">
      <c r="A892" s="126" t="s">
        <v>9500</v>
      </c>
      <c r="B892" s="126" t="s">
        <v>7463</v>
      </c>
      <c r="C892" s="217" cm="1">
        <f t="array" ref="C892">IF(ROW() &lt; ROW(INDEX(persons[resource_ID],ROWS(persons[resource_ID]))), COUNTIF(INDEX(persons[resource_ID],1):persons[[#This Row],[resource_ID]],persons[[#This Row],[resource_ID]]), "")</f>
        <v>3</v>
      </c>
      <c r="D892" s="127" t="s">
        <v>9192</v>
      </c>
      <c r="E892" s="126" t="s">
        <v>9198</v>
      </c>
      <c r="F892" s="126" t="s">
        <v>9199</v>
      </c>
      <c r="G892" s="126"/>
      <c r="H892" s="126"/>
      <c r="I892" s="126"/>
      <c r="J892" s="126"/>
      <c r="K892" s="126"/>
    </row>
    <row r="893" spans="1:11" x14ac:dyDescent="0.25">
      <c r="A893" s="126" t="s">
        <v>9501</v>
      </c>
      <c r="B893" s="126" t="s">
        <v>7463</v>
      </c>
      <c r="C893" s="217" cm="1">
        <f t="array" ref="C893">IF(ROW() &lt; ROW(INDEX(persons[resource_ID],ROWS(persons[resource_ID]))), COUNTIF(INDEX(persons[resource_ID],1):persons[[#This Row],[resource_ID]],persons[[#This Row],[resource_ID]]), "")</f>
        <v>1</v>
      </c>
      <c r="D893" s="127" t="s">
        <v>9193</v>
      </c>
      <c r="E893" s="126" t="s">
        <v>9194</v>
      </c>
      <c r="F893" s="126" t="s">
        <v>9195</v>
      </c>
      <c r="G893" s="126"/>
      <c r="H893" s="126"/>
      <c r="I893" s="175" t="s">
        <v>9201</v>
      </c>
      <c r="J893" s="126"/>
      <c r="K893" s="126"/>
    </row>
    <row r="894" spans="1:11" x14ac:dyDescent="0.25">
      <c r="A894" s="126" t="s">
        <v>9501</v>
      </c>
      <c r="B894" s="126" t="s">
        <v>7463</v>
      </c>
      <c r="C894" s="217" cm="1">
        <f t="array" ref="C894">IF(ROW() &lt; ROW(INDEX(persons[resource_ID],ROWS(persons[resource_ID]))), COUNTIF(INDEX(persons[resource_ID],1):persons[[#This Row],[resource_ID]],persons[[#This Row],[resource_ID]]), "")</f>
        <v>2</v>
      </c>
      <c r="D894" s="127" t="s">
        <v>9192</v>
      </c>
      <c r="E894" s="126" t="s">
        <v>9196</v>
      </c>
      <c r="F894" s="126" t="s">
        <v>9197</v>
      </c>
      <c r="G894" s="126"/>
      <c r="H894" s="126"/>
      <c r="I894" s="126" t="s">
        <v>9202</v>
      </c>
      <c r="J894" s="126"/>
      <c r="K894" s="126"/>
    </row>
    <row r="895" spans="1:11" x14ac:dyDescent="0.25">
      <c r="A895" s="126" t="s">
        <v>9501</v>
      </c>
      <c r="B895" s="126" t="s">
        <v>7463</v>
      </c>
      <c r="C895" s="217" cm="1">
        <f t="array" ref="C895">IF(ROW() &lt; ROW(INDEX(persons[resource_ID],ROWS(persons[resource_ID]))), COUNTIF(INDEX(persons[resource_ID],1):persons[[#This Row],[resource_ID]],persons[[#This Row],[resource_ID]]), "")</f>
        <v>3</v>
      </c>
      <c r="D895" s="127" t="s">
        <v>9192</v>
      </c>
      <c r="E895" s="126" t="s">
        <v>9198</v>
      </c>
      <c r="F895" s="126" t="s">
        <v>9199</v>
      </c>
      <c r="G895" s="126"/>
      <c r="H895" s="126"/>
      <c r="I895" s="126"/>
      <c r="J895" s="126"/>
      <c r="K895" s="126"/>
    </row>
    <row r="896" spans="1:11" x14ac:dyDescent="0.25">
      <c r="A896" s="126" t="s">
        <v>9502</v>
      </c>
      <c r="B896" s="126" t="s">
        <v>7463</v>
      </c>
      <c r="C896" s="217" cm="1">
        <f t="array" ref="C896">IF(ROW() &lt; ROW(INDEX(persons[resource_ID],ROWS(persons[resource_ID]))), COUNTIF(INDEX(persons[resource_ID],1):persons[[#This Row],[resource_ID]],persons[[#This Row],[resource_ID]]), "")</f>
        <v>1</v>
      </c>
      <c r="D896" s="127" t="s">
        <v>9193</v>
      </c>
      <c r="E896" s="126" t="s">
        <v>9194</v>
      </c>
      <c r="F896" s="126" t="s">
        <v>9195</v>
      </c>
      <c r="G896" s="126"/>
      <c r="H896" s="126"/>
      <c r="I896" s="175" t="s">
        <v>9201</v>
      </c>
      <c r="J896" s="126"/>
      <c r="K896" s="126"/>
    </row>
    <row r="897" spans="1:11" x14ac:dyDescent="0.25">
      <c r="A897" s="126" t="s">
        <v>9502</v>
      </c>
      <c r="B897" s="126" t="s">
        <v>7463</v>
      </c>
      <c r="C897" s="217" cm="1">
        <f t="array" ref="C897">IF(ROW() &lt; ROW(INDEX(persons[resource_ID],ROWS(persons[resource_ID]))), COUNTIF(INDEX(persons[resource_ID],1):persons[[#This Row],[resource_ID]],persons[[#This Row],[resource_ID]]), "")</f>
        <v>2</v>
      </c>
      <c r="D897" s="127" t="s">
        <v>9192</v>
      </c>
      <c r="E897" s="126" t="s">
        <v>9196</v>
      </c>
      <c r="F897" s="126" t="s">
        <v>9197</v>
      </c>
      <c r="G897" s="126"/>
      <c r="H897" s="126"/>
      <c r="I897" s="126" t="s">
        <v>9202</v>
      </c>
      <c r="J897" s="126"/>
      <c r="K897" s="126"/>
    </row>
    <row r="898" spans="1:11" x14ac:dyDescent="0.25">
      <c r="A898" s="126" t="s">
        <v>9502</v>
      </c>
      <c r="B898" s="126" t="s">
        <v>7463</v>
      </c>
      <c r="C898" s="217" cm="1">
        <f t="array" ref="C898">IF(ROW() &lt; ROW(INDEX(persons[resource_ID],ROWS(persons[resource_ID]))), COUNTIF(INDEX(persons[resource_ID],1):persons[[#This Row],[resource_ID]],persons[[#This Row],[resource_ID]]), "")</f>
        <v>3</v>
      </c>
      <c r="D898" s="127" t="s">
        <v>9192</v>
      </c>
      <c r="E898" s="126" t="s">
        <v>9198</v>
      </c>
      <c r="F898" s="126" t="s">
        <v>9199</v>
      </c>
      <c r="G898" s="126"/>
      <c r="H898" s="126"/>
      <c r="I898" s="126"/>
      <c r="J898" s="126"/>
      <c r="K898" s="126"/>
    </row>
    <row r="899" spans="1:11" x14ac:dyDescent="0.25">
      <c r="A899" s="126" t="s">
        <v>9503</v>
      </c>
      <c r="B899" s="126" t="s">
        <v>7463</v>
      </c>
      <c r="C899" s="217" cm="1">
        <f t="array" ref="C899">IF(ROW() &lt; ROW(INDEX(persons[resource_ID],ROWS(persons[resource_ID]))), COUNTIF(INDEX(persons[resource_ID],1):persons[[#This Row],[resource_ID]],persons[[#This Row],[resource_ID]]), "")</f>
        <v>1</v>
      </c>
      <c r="D899" s="127" t="s">
        <v>9193</v>
      </c>
      <c r="E899" s="126" t="s">
        <v>9194</v>
      </c>
      <c r="F899" s="126" t="s">
        <v>9195</v>
      </c>
      <c r="G899" s="126"/>
      <c r="H899" s="126"/>
      <c r="I899" s="175" t="s">
        <v>9201</v>
      </c>
      <c r="J899" s="126"/>
      <c r="K899" s="126"/>
    </row>
    <row r="900" spans="1:11" x14ac:dyDescent="0.25">
      <c r="A900" s="126" t="s">
        <v>9503</v>
      </c>
      <c r="B900" s="126" t="s">
        <v>7463</v>
      </c>
      <c r="C900" s="217" cm="1">
        <f t="array" ref="C900">IF(ROW() &lt; ROW(INDEX(persons[resource_ID],ROWS(persons[resource_ID]))), COUNTIF(INDEX(persons[resource_ID],1):persons[[#This Row],[resource_ID]],persons[[#This Row],[resource_ID]]), "")</f>
        <v>2</v>
      </c>
      <c r="D900" s="127" t="s">
        <v>9192</v>
      </c>
      <c r="E900" s="126" t="s">
        <v>9196</v>
      </c>
      <c r="F900" s="126" t="s">
        <v>9197</v>
      </c>
      <c r="G900" s="126"/>
      <c r="H900" s="126"/>
      <c r="I900" s="126" t="s">
        <v>9202</v>
      </c>
      <c r="J900" s="126"/>
      <c r="K900" s="126"/>
    </row>
    <row r="901" spans="1:11" x14ac:dyDescent="0.25">
      <c r="A901" s="126" t="s">
        <v>9503</v>
      </c>
      <c r="B901" s="126" t="s">
        <v>7463</v>
      </c>
      <c r="C901" s="217" cm="1">
        <f t="array" ref="C901">IF(ROW() &lt; ROW(INDEX(persons[resource_ID],ROWS(persons[resource_ID]))), COUNTIF(INDEX(persons[resource_ID],1):persons[[#This Row],[resource_ID]],persons[[#This Row],[resource_ID]]), "")</f>
        <v>3</v>
      </c>
      <c r="D901" s="127" t="s">
        <v>9192</v>
      </c>
      <c r="E901" s="126" t="s">
        <v>9198</v>
      </c>
      <c r="F901" s="126" t="s">
        <v>9199</v>
      </c>
      <c r="G901" s="126"/>
      <c r="H901" s="126"/>
      <c r="I901" s="126"/>
      <c r="J901" s="126"/>
      <c r="K901" s="126"/>
    </row>
    <row r="902" spans="1:11" x14ac:dyDescent="0.25">
      <c r="A902" s="126" t="s">
        <v>9504</v>
      </c>
      <c r="B902" s="126" t="s">
        <v>7463</v>
      </c>
      <c r="C902" s="217" cm="1">
        <f t="array" ref="C902">IF(ROW() &lt; ROW(INDEX(persons[resource_ID],ROWS(persons[resource_ID]))), COUNTIF(INDEX(persons[resource_ID],1):persons[[#This Row],[resource_ID]],persons[[#This Row],[resource_ID]]), "")</f>
        <v>1</v>
      </c>
      <c r="D902" s="127" t="s">
        <v>9193</v>
      </c>
      <c r="E902" s="126" t="s">
        <v>9194</v>
      </c>
      <c r="F902" s="126" t="s">
        <v>9195</v>
      </c>
      <c r="G902" s="126"/>
      <c r="H902" s="126"/>
      <c r="I902" s="175" t="s">
        <v>9201</v>
      </c>
      <c r="J902" s="126"/>
      <c r="K902" s="126"/>
    </row>
    <row r="903" spans="1:11" x14ac:dyDescent="0.25">
      <c r="A903" s="126" t="s">
        <v>9504</v>
      </c>
      <c r="B903" s="126" t="s">
        <v>7463</v>
      </c>
      <c r="C903" s="217" cm="1">
        <f t="array" ref="C903">IF(ROW() &lt; ROW(INDEX(persons[resource_ID],ROWS(persons[resource_ID]))), COUNTIF(INDEX(persons[resource_ID],1):persons[[#This Row],[resource_ID]],persons[[#This Row],[resource_ID]]), "")</f>
        <v>2</v>
      </c>
      <c r="D903" s="127" t="s">
        <v>9192</v>
      </c>
      <c r="E903" s="126" t="s">
        <v>9196</v>
      </c>
      <c r="F903" s="126" t="s">
        <v>9197</v>
      </c>
      <c r="G903" s="126"/>
      <c r="H903" s="126"/>
      <c r="I903" s="126" t="s">
        <v>9202</v>
      </c>
      <c r="J903" s="126"/>
      <c r="K903" s="126"/>
    </row>
    <row r="904" spans="1:11" x14ac:dyDescent="0.25">
      <c r="A904" s="126" t="s">
        <v>9504</v>
      </c>
      <c r="B904" s="126" t="s">
        <v>7463</v>
      </c>
      <c r="C904" s="217" cm="1">
        <f t="array" ref="C904">IF(ROW() &lt; ROW(INDEX(persons[resource_ID],ROWS(persons[resource_ID]))), COUNTIF(INDEX(persons[resource_ID],1):persons[[#This Row],[resource_ID]],persons[[#This Row],[resource_ID]]), "")</f>
        <v>3</v>
      </c>
      <c r="D904" s="127" t="s">
        <v>9192</v>
      </c>
      <c r="E904" s="126" t="s">
        <v>9198</v>
      </c>
      <c r="F904" s="126" t="s">
        <v>9199</v>
      </c>
      <c r="G904" s="126"/>
      <c r="H904" s="126"/>
      <c r="I904" s="126"/>
      <c r="J904" s="126"/>
      <c r="K904" s="126"/>
    </row>
    <row r="905" spans="1:11" x14ac:dyDescent="0.25">
      <c r="A905" s="126" t="s">
        <v>9505</v>
      </c>
      <c r="B905" s="126" t="s">
        <v>7463</v>
      </c>
      <c r="C905" s="217" cm="1">
        <f t="array" ref="C905">IF(ROW() &lt; ROW(INDEX(persons[resource_ID],ROWS(persons[resource_ID]))), COUNTIF(INDEX(persons[resource_ID],1):persons[[#This Row],[resource_ID]],persons[[#This Row],[resource_ID]]), "")</f>
        <v>1</v>
      </c>
      <c r="D905" s="127" t="s">
        <v>9193</v>
      </c>
      <c r="E905" s="126" t="s">
        <v>9194</v>
      </c>
      <c r="F905" s="126" t="s">
        <v>9195</v>
      </c>
      <c r="G905" s="126"/>
      <c r="H905" s="126"/>
      <c r="I905" s="175" t="s">
        <v>9201</v>
      </c>
      <c r="J905" s="126"/>
      <c r="K905" s="126"/>
    </row>
    <row r="906" spans="1:11" x14ac:dyDescent="0.25">
      <c r="A906" s="126" t="s">
        <v>9505</v>
      </c>
      <c r="B906" s="126" t="s">
        <v>7463</v>
      </c>
      <c r="C906" s="217" cm="1">
        <f t="array" ref="C906">IF(ROW() &lt; ROW(INDEX(persons[resource_ID],ROWS(persons[resource_ID]))), COUNTIF(INDEX(persons[resource_ID],1):persons[[#This Row],[resource_ID]],persons[[#This Row],[resource_ID]]), "")</f>
        <v>2</v>
      </c>
      <c r="D906" s="127" t="s">
        <v>9192</v>
      </c>
      <c r="E906" s="126" t="s">
        <v>9196</v>
      </c>
      <c r="F906" s="126" t="s">
        <v>9197</v>
      </c>
      <c r="G906" s="126"/>
      <c r="H906" s="126"/>
      <c r="I906" s="126" t="s">
        <v>9202</v>
      </c>
      <c r="J906" s="126"/>
      <c r="K906" s="126"/>
    </row>
    <row r="907" spans="1:11" x14ac:dyDescent="0.25">
      <c r="A907" s="126" t="s">
        <v>9505</v>
      </c>
      <c r="B907" s="126" t="s">
        <v>7463</v>
      </c>
      <c r="C907" s="217" cm="1">
        <f t="array" ref="C907">IF(ROW() &lt; ROW(INDEX(persons[resource_ID],ROWS(persons[resource_ID]))), COUNTIF(INDEX(persons[resource_ID],1):persons[[#This Row],[resource_ID]],persons[[#This Row],[resource_ID]]), "")</f>
        <v>3</v>
      </c>
      <c r="D907" s="127" t="s">
        <v>9192</v>
      </c>
      <c r="E907" s="126" t="s">
        <v>9198</v>
      </c>
      <c r="F907" s="126" t="s">
        <v>9199</v>
      </c>
      <c r="G907" s="126"/>
      <c r="H907" s="126"/>
      <c r="I907" s="126"/>
      <c r="J907" s="126"/>
      <c r="K907" s="126"/>
    </row>
    <row r="908" spans="1:11" x14ac:dyDescent="0.25">
      <c r="A908" s="126" t="s">
        <v>9506</v>
      </c>
      <c r="B908" s="126" t="s">
        <v>7463</v>
      </c>
      <c r="C908" s="217" cm="1">
        <f t="array" ref="C908">IF(ROW() &lt; ROW(INDEX(persons[resource_ID],ROWS(persons[resource_ID]))), COUNTIF(INDEX(persons[resource_ID],1):persons[[#This Row],[resource_ID]],persons[[#This Row],[resource_ID]]), "")</f>
        <v>1</v>
      </c>
      <c r="D908" s="127" t="s">
        <v>9193</v>
      </c>
      <c r="E908" s="126" t="s">
        <v>9194</v>
      </c>
      <c r="F908" s="126" t="s">
        <v>9195</v>
      </c>
      <c r="G908" s="126"/>
      <c r="H908" s="126"/>
      <c r="I908" s="175" t="s">
        <v>9201</v>
      </c>
      <c r="J908" s="126"/>
      <c r="K908" s="126"/>
    </row>
    <row r="909" spans="1:11" x14ac:dyDescent="0.25">
      <c r="A909" s="126" t="s">
        <v>9506</v>
      </c>
      <c r="B909" s="126" t="s">
        <v>7463</v>
      </c>
      <c r="C909" s="217" cm="1">
        <f t="array" ref="C909">IF(ROW() &lt; ROW(INDEX(persons[resource_ID],ROWS(persons[resource_ID]))), COUNTIF(INDEX(persons[resource_ID],1):persons[[#This Row],[resource_ID]],persons[[#This Row],[resource_ID]]), "")</f>
        <v>2</v>
      </c>
      <c r="D909" s="127" t="s">
        <v>9192</v>
      </c>
      <c r="E909" s="126" t="s">
        <v>9196</v>
      </c>
      <c r="F909" s="126" t="s">
        <v>9197</v>
      </c>
      <c r="G909" s="126"/>
      <c r="H909" s="126"/>
      <c r="I909" s="126" t="s">
        <v>9202</v>
      </c>
      <c r="J909" s="126"/>
      <c r="K909" s="126"/>
    </row>
    <row r="910" spans="1:11" x14ac:dyDescent="0.25">
      <c r="A910" s="126" t="s">
        <v>9506</v>
      </c>
      <c r="B910" s="126" t="s">
        <v>7463</v>
      </c>
      <c r="C910" s="217" cm="1">
        <f t="array" ref="C910">IF(ROW() &lt; ROW(INDEX(persons[resource_ID],ROWS(persons[resource_ID]))), COUNTIF(INDEX(persons[resource_ID],1):persons[[#This Row],[resource_ID]],persons[[#This Row],[resource_ID]]), "")</f>
        <v>3</v>
      </c>
      <c r="D910" s="127" t="s">
        <v>9192</v>
      </c>
      <c r="E910" s="126" t="s">
        <v>9198</v>
      </c>
      <c r="F910" s="126" t="s">
        <v>9199</v>
      </c>
      <c r="G910" s="126"/>
      <c r="H910" s="126"/>
      <c r="I910" s="126"/>
      <c r="J910" s="126"/>
      <c r="K910" s="126"/>
    </row>
    <row r="911" spans="1:11" x14ac:dyDescent="0.25">
      <c r="A911" s="126" t="s">
        <v>9507</v>
      </c>
      <c r="B911" s="126" t="s">
        <v>7463</v>
      </c>
      <c r="C911" s="217" cm="1">
        <f t="array" ref="C911">IF(ROW() &lt; ROW(INDEX(persons[resource_ID],ROWS(persons[resource_ID]))), COUNTIF(INDEX(persons[resource_ID],1):persons[[#This Row],[resource_ID]],persons[[#This Row],[resource_ID]]), "")</f>
        <v>1</v>
      </c>
      <c r="D911" s="127" t="s">
        <v>9193</v>
      </c>
      <c r="E911" s="126" t="s">
        <v>9194</v>
      </c>
      <c r="F911" s="126" t="s">
        <v>9195</v>
      </c>
      <c r="G911" s="126"/>
      <c r="H911" s="126"/>
      <c r="I911" s="175" t="s">
        <v>9201</v>
      </c>
      <c r="J911" s="126"/>
      <c r="K911" s="126"/>
    </row>
    <row r="912" spans="1:11" x14ac:dyDescent="0.25">
      <c r="A912" s="126" t="s">
        <v>9507</v>
      </c>
      <c r="B912" s="126" t="s">
        <v>7463</v>
      </c>
      <c r="C912" s="217" cm="1">
        <f t="array" ref="C912">IF(ROW() &lt; ROW(INDEX(persons[resource_ID],ROWS(persons[resource_ID]))), COUNTIF(INDEX(persons[resource_ID],1):persons[[#This Row],[resource_ID]],persons[[#This Row],[resource_ID]]), "")</f>
        <v>2</v>
      </c>
      <c r="D912" s="127" t="s">
        <v>9192</v>
      </c>
      <c r="E912" s="126" t="s">
        <v>9196</v>
      </c>
      <c r="F912" s="126" t="s">
        <v>9197</v>
      </c>
      <c r="G912" s="126"/>
      <c r="H912" s="126"/>
      <c r="I912" s="126" t="s">
        <v>9202</v>
      </c>
      <c r="J912" s="126"/>
      <c r="K912" s="126"/>
    </row>
    <row r="913" spans="1:11" x14ac:dyDescent="0.25">
      <c r="A913" s="126" t="s">
        <v>9507</v>
      </c>
      <c r="B913" s="126" t="s">
        <v>7463</v>
      </c>
      <c r="C913" s="217" cm="1">
        <f t="array" ref="C913">IF(ROW() &lt; ROW(INDEX(persons[resource_ID],ROWS(persons[resource_ID]))), COUNTIF(INDEX(persons[resource_ID],1):persons[[#This Row],[resource_ID]],persons[[#This Row],[resource_ID]]), "")</f>
        <v>3</v>
      </c>
      <c r="D913" s="127" t="s">
        <v>9192</v>
      </c>
      <c r="E913" s="126" t="s">
        <v>9198</v>
      </c>
      <c r="F913" s="126" t="s">
        <v>9199</v>
      </c>
      <c r="G913" s="126"/>
      <c r="H913" s="126"/>
      <c r="I913" s="126"/>
      <c r="J913" s="126"/>
      <c r="K913" s="126"/>
    </row>
    <row r="914" spans="1:11" x14ac:dyDescent="0.25">
      <c r="A914" s="126" t="s">
        <v>9508</v>
      </c>
      <c r="B914" s="126" t="s">
        <v>7463</v>
      </c>
      <c r="C914" s="217" cm="1">
        <f t="array" ref="C914">IF(ROW() &lt; ROW(INDEX(persons[resource_ID],ROWS(persons[resource_ID]))), COUNTIF(INDEX(persons[resource_ID],1):persons[[#This Row],[resource_ID]],persons[[#This Row],[resource_ID]]), "")</f>
        <v>1</v>
      </c>
      <c r="D914" s="127" t="s">
        <v>9193</v>
      </c>
      <c r="E914" s="126" t="s">
        <v>9194</v>
      </c>
      <c r="F914" s="126" t="s">
        <v>9195</v>
      </c>
      <c r="G914" s="126"/>
      <c r="H914" s="126"/>
      <c r="I914" s="175" t="s">
        <v>9201</v>
      </c>
      <c r="J914" s="126"/>
      <c r="K914" s="126"/>
    </row>
    <row r="915" spans="1:11" x14ac:dyDescent="0.25">
      <c r="A915" s="126" t="s">
        <v>9508</v>
      </c>
      <c r="B915" s="126" t="s">
        <v>7463</v>
      </c>
      <c r="C915" s="217" cm="1">
        <f t="array" ref="C915">IF(ROW() &lt; ROW(INDEX(persons[resource_ID],ROWS(persons[resource_ID]))), COUNTIF(INDEX(persons[resource_ID],1):persons[[#This Row],[resource_ID]],persons[[#This Row],[resource_ID]]), "")</f>
        <v>2</v>
      </c>
      <c r="D915" s="127" t="s">
        <v>9192</v>
      </c>
      <c r="E915" s="126" t="s">
        <v>9196</v>
      </c>
      <c r="F915" s="126" t="s">
        <v>9197</v>
      </c>
      <c r="G915" s="126"/>
      <c r="H915" s="126"/>
      <c r="I915" s="126" t="s">
        <v>9202</v>
      </c>
      <c r="J915" s="126"/>
      <c r="K915" s="126"/>
    </row>
    <row r="916" spans="1:11" x14ac:dyDescent="0.25">
      <c r="A916" s="126" t="s">
        <v>9508</v>
      </c>
      <c r="B916" s="126" t="s">
        <v>7463</v>
      </c>
      <c r="C916" s="217" cm="1">
        <f t="array" ref="C916">IF(ROW() &lt; ROW(INDEX(persons[resource_ID],ROWS(persons[resource_ID]))), COUNTIF(INDEX(persons[resource_ID],1):persons[[#This Row],[resource_ID]],persons[[#This Row],[resource_ID]]), "")</f>
        <v>3</v>
      </c>
      <c r="D916" s="127" t="s">
        <v>9192</v>
      </c>
      <c r="E916" s="126" t="s">
        <v>9198</v>
      </c>
      <c r="F916" s="126" t="s">
        <v>9199</v>
      </c>
      <c r="G916" s="126"/>
      <c r="H916" s="126"/>
      <c r="I916" s="126"/>
      <c r="J916" s="126"/>
      <c r="K916" s="126"/>
    </row>
    <row r="917" spans="1:11" x14ac:dyDescent="0.25">
      <c r="A917" s="126" t="s">
        <v>9509</v>
      </c>
      <c r="B917" s="126" t="s">
        <v>7463</v>
      </c>
      <c r="C917" s="217" cm="1">
        <f t="array" ref="C917">IF(ROW() &lt; ROW(INDEX(persons[resource_ID],ROWS(persons[resource_ID]))), COUNTIF(INDEX(persons[resource_ID],1):persons[[#This Row],[resource_ID]],persons[[#This Row],[resource_ID]]), "")</f>
        <v>1</v>
      </c>
      <c r="D917" s="127" t="s">
        <v>9193</v>
      </c>
      <c r="E917" s="126" t="s">
        <v>9194</v>
      </c>
      <c r="F917" s="126" t="s">
        <v>9195</v>
      </c>
      <c r="G917" s="126"/>
      <c r="H917" s="126"/>
      <c r="I917" s="175" t="s">
        <v>9201</v>
      </c>
      <c r="J917" s="126"/>
      <c r="K917" s="126"/>
    </row>
    <row r="918" spans="1:11" x14ac:dyDescent="0.25">
      <c r="A918" s="126" t="s">
        <v>9509</v>
      </c>
      <c r="B918" s="126" t="s">
        <v>7463</v>
      </c>
      <c r="C918" s="217" cm="1">
        <f t="array" ref="C918">IF(ROW() &lt; ROW(INDEX(persons[resource_ID],ROWS(persons[resource_ID]))), COUNTIF(INDEX(persons[resource_ID],1):persons[[#This Row],[resource_ID]],persons[[#This Row],[resource_ID]]), "")</f>
        <v>2</v>
      </c>
      <c r="D918" s="127" t="s">
        <v>9192</v>
      </c>
      <c r="E918" s="126" t="s">
        <v>9196</v>
      </c>
      <c r="F918" s="126" t="s">
        <v>9197</v>
      </c>
      <c r="G918" s="126"/>
      <c r="H918" s="126"/>
      <c r="I918" s="126" t="s">
        <v>9202</v>
      </c>
      <c r="J918" s="126"/>
      <c r="K918" s="126"/>
    </row>
    <row r="919" spans="1:11" x14ac:dyDescent="0.25">
      <c r="A919" s="126" t="s">
        <v>9509</v>
      </c>
      <c r="B919" s="126" t="s">
        <v>7463</v>
      </c>
      <c r="C919" s="217" cm="1">
        <f t="array" ref="C919">IF(ROW() &lt; ROW(INDEX(persons[resource_ID],ROWS(persons[resource_ID]))), COUNTIF(INDEX(persons[resource_ID],1):persons[[#This Row],[resource_ID]],persons[[#This Row],[resource_ID]]), "")</f>
        <v>3</v>
      </c>
      <c r="D919" s="127" t="s">
        <v>9192</v>
      </c>
      <c r="E919" s="126" t="s">
        <v>9198</v>
      </c>
      <c r="F919" s="126" t="s">
        <v>9199</v>
      </c>
      <c r="G919" s="126"/>
      <c r="H919" s="126"/>
      <c r="I919" s="126"/>
      <c r="J919" s="126"/>
      <c r="K919" s="126"/>
    </row>
    <row r="920" spans="1:11" x14ac:dyDescent="0.25">
      <c r="A920" s="126" t="s">
        <v>9510</v>
      </c>
      <c r="B920" s="126" t="s">
        <v>7463</v>
      </c>
      <c r="C920" s="217" cm="1">
        <f t="array" ref="C920">IF(ROW() &lt; ROW(INDEX(persons[resource_ID],ROWS(persons[resource_ID]))), COUNTIF(INDEX(persons[resource_ID],1):persons[[#This Row],[resource_ID]],persons[[#This Row],[resource_ID]]), "")</f>
        <v>1</v>
      </c>
      <c r="D920" s="127" t="s">
        <v>9193</v>
      </c>
      <c r="E920" s="126" t="s">
        <v>9194</v>
      </c>
      <c r="F920" s="126" t="s">
        <v>9195</v>
      </c>
      <c r="G920" s="126"/>
      <c r="H920" s="126"/>
      <c r="I920" s="175" t="s">
        <v>9201</v>
      </c>
      <c r="J920" s="126"/>
      <c r="K920" s="126"/>
    </row>
    <row r="921" spans="1:11" x14ac:dyDescent="0.25">
      <c r="A921" s="126" t="s">
        <v>9510</v>
      </c>
      <c r="B921" s="126" t="s">
        <v>7463</v>
      </c>
      <c r="C921" s="217" cm="1">
        <f t="array" ref="C921">IF(ROW() &lt; ROW(INDEX(persons[resource_ID],ROWS(persons[resource_ID]))), COUNTIF(INDEX(persons[resource_ID],1):persons[[#This Row],[resource_ID]],persons[[#This Row],[resource_ID]]), "")</f>
        <v>2</v>
      </c>
      <c r="D921" s="127" t="s">
        <v>9192</v>
      </c>
      <c r="E921" s="126" t="s">
        <v>9196</v>
      </c>
      <c r="F921" s="126" t="s">
        <v>9197</v>
      </c>
      <c r="G921" s="126"/>
      <c r="H921" s="126"/>
      <c r="I921" s="126" t="s">
        <v>9202</v>
      </c>
      <c r="J921" s="126"/>
      <c r="K921" s="126"/>
    </row>
    <row r="922" spans="1:11" x14ac:dyDescent="0.25">
      <c r="A922" s="126" t="s">
        <v>9510</v>
      </c>
      <c r="B922" s="126" t="s">
        <v>7463</v>
      </c>
      <c r="C922" s="217" cm="1">
        <f t="array" ref="C922">IF(ROW() &lt; ROW(INDEX(persons[resource_ID],ROWS(persons[resource_ID]))), COUNTIF(INDEX(persons[resource_ID],1):persons[[#This Row],[resource_ID]],persons[[#This Row],[resource_ID]]), "")</f>
        <v>3</v>
      </c>
      <c r="D922" s="127" t="s">
        <v>9192</v>
      </c>
      <c r="E922" s="126" t="s">
        <v>9198</v>
      </c>
      <c r="F922" s="126" t="s">
        <v>9199</v>
      </c>
      <c r="G922" s="126"/>
      <c r="H922" s="126"/>
      <c r="I922" s="126"/>
      <c r="J922" s="126"/>
      <c r="K922" s="126"/>
    </row>
    <row r="923" spans="1:11" x14ac:dyDescent="0.25">
      <c r="A923" s="126" t="s">
        <v>9511</v>
      </c>
      <c r="B923" s="126" t="s">
        <v>7463</v>
      </c>
      <c r="C923" s="217" cm="1">
        <f t="array" ref="C923">IF(ROW() &lt; ROW(INDEX(persons[resource_ID],ROWS(persons[resource_ID]))), COUNTIF(INDEX(persons[resource_ID],1):persons[[#This Row],[resource_ID]],persons[[#This Row],[resource_ID]]), "")</f>
        <v>1</v>
      </c>
      <c r="D923" s="127" t="s">
        <v>9193</v>
      </c>
      <c r="E923" s="126" t="s">
        <v>9194</v>
      </c>
      <c r="F923" s="126" t="s">
        <v>9195</v>
      </c>
      <c r="G923" s="126"/>
      <c r="H923" s="126"/>
      <c r="I923" s="175" t="s">
        <v>9201</v>
      </c>
      <c r="J923" s="126"/>
      <c r="K923" s="126"/>
    </row>
    <row r="924" spans="1:11" x14ac:dyDescent="0.25">
      <c r="A924" s="126" t="s">
        <v>9511</v>
      </c>
      <c r="B924" s="126" t="s">
        <v>7463</v>
      </c>
      <c r="C924" s="217" cm="1">
        <f t="array" ref="C924">IF(ROW() &lt; ROW(INDEX(persons[resource_ID],ROWS(persons[resource_ID]))), COUNTIF(INDEX(persons[resource_ID],1):persons[[#This Row],[resource_ID]],persons[[#This Row],[resource_ID]]), "")</f>
        <v>2</v>
      </c>
      <c r="D924" s="127" t="s">
        <v>9192</v>
      </c>
      <c r="E924" s="126" t="s">
        <v>9196</v>
      </c>
      <c r="F924" s="126" t="s">
        <v>9197</v>
      </c>
      <c r="G924" s="126"/>
      <c r="H924" s="126"/>
      <c r="I924" s="126" t="s">
        <v>9202</v>
      </c>
      <c r="J924" s="126"/>
      <c r="K924" s="126"/>
    </row>
    <row r="925" spans="1:11" x14ac:dyDescent="0.25">
      <c r="A925" s="126" t="s">
        <v>9511</v>
      </c>
      <c r="B925" s="126" t="s">
        <v>7463</v>
      </c>
      <c r="C925" s="217" cm="1">
        <f t="array" ref="C925">IF(ROW() &lt; ROW(INDEX(persons[resource_ID],ROWS(persons[resource_ID]))), COUNTIF(INDEX(persons[resource_ID],1):persons[[#This Row],[resource_ID]],persons[[#This Row],[resource_ID]]), "")</f>
        <v>3</v>
      </c>
      <c r="D925" s="127" t="s">
        <v>9192</v>
      </c>
      <c r="E925" s="126" t="s">
        <v>9198</v>
      </c>
      <c r="F925" s="126" t="s">
        <v>9199</v>
      </c>
      <c r="G925" s="126"/>
      <c r="H925" s="126"/>
      <c r="I925" s="126"/>
      <c r="J925" s="126"/>
      <c r="K925" s="126"/>
    </row>
    <row r="926" spans="1:11" x14ac:dyDescent="0.25">
      <c r="A926" s="126" t="s">
        <v>9512</v>
      </c>
      <c r="B926" s="126" t="s">
        <v>7463</v>
      </c>
      <c r="C926" s="217" cm="1">
        <f t="array" ref="C926">IF(ROW() &lt; ROW(INDEX(persons[resource_ID],ROWS(persons[resource_ID]))), COUNTIF(INDEX(persons[resource_ID],1):persons[[#This Row],[resource_ID]],persons[[#This Row],[resource_ID]]), "")</f>
        <v>1</v>
      </c>
      <c r="D926" s="127" t="s">
        <v>9193</v>
      </c>
      <c r="E926" s="126" t="s">
        <v>9194</v>
      </c>
      <c r="F926" s="126" t="s">
        <v>9195</v>
      </c>
      <c r="G926" s="126"/>
      <c r="H926" s="126"/>
      <c r="I926" s="175" t="s">
        <v>9201</v>
      </c>
      <c r="J926" s="126"/>
      <c r="K926" s="126"/>
    </row>
    <row r="927" spans="1:11" x14ac:dyDescent="0.25">
      <c r="A927" s="126" t="s">
        <v>9512</v>
      </c>
      <c r="B927" s="126" t="s">
        <v>7463</v>
      </c>
      <c r="C927" s="217" cm="1">
        <f t="array" ref="C927">IF(ROW() &lt; ROW(INDEX(persons[resource_ID],ROWS(persons[resource_ID]))), COUNTIF(INDEX(persons[resource_ID],1):persons[[#This Row],[resource_ID]],persons[[#This Row],[resource_ID]]), "")</f>
        <v>2</v>
      </c>
      <c r="D927" s="127" t="s">
        <v>9192</v>
      </c>
      <c r="E927" s="126" t="s">
        <v>9196</v>
      </c>
      <c r="F927" s="126" t="s">
        <v>9197</v>
      </c>
      <c r="G927" s="126"/>
      <c r="H927" s="126"/>
      <c r="I927" s="126" t="s">
        <v>9202</v>
      </c>
      <c r="J927" s="126"/>
      <c r="K927" s="126"/>
    </row>
    <row r="928" spans="1:11" x14ac:dyDescent="0.25">
      <c r="A928" s="126" t="s">
        <v>9512</v>
      </c>
      <c r="B928" s="126" t="s">
        <v>7463</v>
      </c>
      <c r="C928" s="217" cm="1">
        <f t="array" ref="C928">IF(ROW() &lt; ROW(INDEX(persons[resource_ID],ROWS(persons[resource_ID]))), COUNTIF(INDEX(persons[resource_ID],1):persons[[#This Row],[resource_ID]],persons[[#This Row],[resource_ID]]), "")</f>
        <v>3</v>
      </c>
      <c r="D928" s="127" t="s">
        <v>9192</v>
      </c>
      <c r="E928" s="126" t="s">
        <v>9198</v>
      </c>
      <c r="F928" s="126" t="s">
        <v>9199</v>
      </c>
      <c r="G928" s="126"/>
      <c r="H928" s="126"/>
      <c r="I928" s="126"/>
      <c r="J928" s="126"/>
      <c r="K928" s="126"/>
    </row>
    <row r="929" spans="1:11" x14ac:dyDescent="0.25">
      <c r="A929" s="126" t="s">
        <v>9513</v>
      </c>
      <c r="B929" s="126" t="s">
        <v>7463</v>
      </c>
      <c r="C929" s="217" cm="1">
        <f t="array" ref="C929">IF(ROW() &lt; ROW(INDEX(persons[resource_ID],ROWS(persons[resource_ID]))), COUNTIF(INDEX(persons[resource_ID],1):persons[[#This Row],[resource_ID]],persons[[#This Row],[resource_ID]]), "")</f>
        <v>1</v>
      </c>
      <c r="D929" s="127" t="s">
        <v>9193</v>
      </c>
      <c r="E929" s="126" t="s">
        <v>9194</v>
      </c>
      <c r="F929" s="126" t="s">
        <v>9195</v>
      </c>
      <c r="G929" s="126"/>
      <c r="H929" s="126"/>
      <c r="I929" s="175" t="s">
        <v>9201</v>
      </c>
      <c r="J929" s="126"/>
      <c r="K929" s="126"/>
    </row>
    <row r="930" spans="1:11" x14ac:dyDescent="0.25">
      <c r="A930" s="126" t="s">
        <v>9513</v>
      </c>
      <c r="B930" s="126" t="s">
        <v>7463</v>
      </c>
      <c r="C930" s="217" cm="1">
        <f t="array" ref="C930">IF(ROW() &lt; ROW(INDEX(persons[resource_ID],ROWS(persons[resource_ID]))), COUNTIF(INDEX(persons[resource_ID],1):persons[[#This Row],[resource_ID]],persons[[#This Row],[resource_ID]]), "")</f>
        <v>2</v>
      </c>
      <c r="D930" s="127" t="s">
        <v>9192</v>
      </c>
      <c r="E930" s="126" t="s">
        <v>9196</v>
      </c>
      <c r="F930" s="126" t="s">
        <v>9197</v>
      </c>
      <c r="G930" s="126"/>
      <c r="H930" s="126"/>
      <c r="I930" s="126" t="s">
        <v>9202</v>
      </c>
      <c r="J930" s="126"/>
      <c r="K930" s="126"/>
    </row>
    <row r="931" spans="1:11" x14ac:dyDescent="0.25">
      <c r="A931" s="126" t="s">
        <v>9513</v>
      </c>
      <c r="B931" s="126" t="s">
        <v>7463</v>
      </c>
      <c r="C931" s="217" cm="1">
        <f t="array" ref="C931">IF(ROW() &lt; ROW(INDEX(persons[resource_ID],ROWS(persons[resource_ID]))), COUNTIF(INDEX(persons[resource_ID],1):persons[[#This Row],[resource_ID]],persons[[#This Row],[resource_ID]]), "")</f>
        <v>3</v>
      </c>
      <c r="D931" s="127" t="s">
        <v>9192</v>
      </c>
      <c r="E931" s="126" t="s">
        <v>9198</v>
      </c>
      <c r="F931" s="126" t="s">
        <v>9199</v>
      </c>
      <c r="G931" s="126"/>
      <c r="H931" s="126"/>
      <c r="I931" s="126"/>
      <c r="J931" s="126"/>
      <c r="K931" s="126"/>
    </row>
    <row r="932" spans="1:11" x14ac:dyDescent="0.25">
      <c r="A932" s="126" t="s">
        <v>9514</v>
      </c>
      <c r="B932" s="126" t="s">
        <v>7463</v>
      </c>
      <c r="C932" s="217" cm="1">
        <f t="array" ref="C932">IF(ROW() &lt; ROW(INDEX(persons[resource_ID],ROWS(persons[resource_ID]))), COUNTIF(INDEX(persons[resource_ID],1):persons[[#This Row],[resource_ID]],persons[[#This Row],[resource_ID]]), "")</f>
        <v>1</v>
      </c>
      <c r="D932" s="127" t="s">
        <v>9193</v>
      </c>
      <c r="E932" s="126" t="s">
        <v>9194</v>
      </c>
      <c r="F932" s="126" t="s">
        <v>9195</v>
      </c>
      <c r="G932" s="126"/>
      <c r="H932" s="126"/>
      <c r="I932" s="175" t="s">
        <v>9201</v>
      </c>
      <c r="J932" s="126"/>
      <c r="K932" s="126"/>
    </row>
    <row r="933" spans="1:11" x14ac:dyDescent="0.25">
      <c r="A933" s="126" t="s">
        <v>9514</v>
      </c>
      <c r="B933" s="126" t="s">
        <v>7463</v>
      </c>
      <c r="C933" s="217" cm="1">
        <f t="array" ref="C933">IF(ROW() &lt; ROW(INDEX(persons[resource_ID],ROWS(persons[resource_ID]))), COUNTIF(INDEX(persons[resource_ID],1):persons[[#This Row],[resource_ID]],persons[[#This Row],[resource_ID]]), "")</f>
        <v>2</v>
      </c>
      <c r="D933" s="127" t="s">
        <v>9192</v>
      </c>
      <c r="E933" s="126" t="s">
        <v>9196</v>
      </c>
      <c r="F933" s="126" t="s">
        <v>9197</v>
      </c>
      <c r="G933" s="126"/>
      <c r="H933" s="126"/>
      <c r="I933" s="126" t="s">
        <v>9202</v>
      </c>
      <c r="J933" s="126"/>
      <c r="K933" s="126"/>
    </row>
    <row r="934" spans="1:11" x14ac:dyDescent="0.25">
      <c r="A934" s="126" t="s">
        <v>9514</v>
      </c>
      <c r="B934" s="126" t="s">
        <v>7463</v>
      </c>
      <c r="C934" s="217" cm="1">
        <f t="array" ref="C934">IF(ROW() &lt; ROW(INDEX(persons[resource_ID],ROWS(persons[resource_ID]))), COUNTIF(INDEX(persons[resource_ID],1):persons[[#This Row],[resource_ID]],persons[[#This Row],[resource_ID]]), "")</f>
        <v>3</v>
      </c>
      <c r="D934" s="127" t="s">
        <v>9192</v>
      </c>
      <c r="E934" s="126" t="s">
        <v>9198</v>
      </c>
      <c r="F934" s="126" t="s">
        <v>9199</v>
      </c>
      <c r="G934" s="126"/>
      <c r="H934" s="126"/>
      <c r="I934" s="126"/>
      <c r="J934" s="126"/>
      <c r="K934" s="126"/>
    </row>
    <row r="935" spans="1:11" x14ac:dyDescent="0.25">
      <c r="A935" s="126" t="s">
        <v>9515</v>
      </c>
      <c r="B935" s="126" t="s">
        <v>7463</v>
      </c>
      <c r="C935" s="217" cm="1">
        <f t="array" ref="C935">IF(ROW() &lt; ROW(INDEX(persons[resource_ID],ROWS(persons[resource_ID]))), COUNTIF(INDEX(persons[resource_ID],1):persons[[#This Row],[resource_ID]],persons[[#This Row],[resource_ID]]), "")</f>
        <v>1</v>
      </c>
      <c r="D935" s="127" t="s">
        <v>9193</v>
      </c>
      <c r="E935" s="126" t="s">
        <v>9194</v>
      </c>
      <c r="F935" s="126" t="s">
        <v>9195</v>
      </c>
      <c r="G935" s="126"/>
      <c r="H935" s="126"/>
      <c r="I935" s="175" t="s">
        <v>9201</v>
      </c>
      <c r="J935" s="126"/>
      <c r="K935" s="126"/>
    </row>
    <row r="936" spans="1:11" x14ac:dyDescent="0.25">
      <c r="A936" s="126" t="s">
        <v>9515</v>
      </c>
      <c r="B936" s="126" t="s">
        <v>7463</v>
      </c>
      <c r="C936" s="217" cm="1">
        <f t="array" ref="C936">IF(ROW() &lt; ROW(INDEX(persons[resource_ID],ROWS(persons[resource_ID]))), COUNTIF(INDEX(persons[resource_ID],1):persons[[#This Row],[resource_ID]],persons[[#This Row],[resource_ID]]), "")</f>
        <v>2</v>
      </c>
      <c r="D936" s="127" t="s">
        <v>9192</v>
      </c>
      <c r="E936" s="126" t="s">
        <v>9196</v>
      </c>
      <c r="F936" s="126" t="s">
        <v>9197</v>
      </c>
      <c r="G936" s="126"/>
      <c r="H936" s="126"/>
      <c r="I936" s="126" t="s">
        <v>9202</v>
      </c>
      <c r="J936" s="126"/>
      <c r="K936" s="126"/>
    </row>
    <row r="937" spans="1:11" x14ac:dyDescent="0.25">
      <c r="A937" s="126" t="s">
        <v>9515</v>
      </c>
      <c r="B937" s="126" t="s">
        <v>7463</v>
      </c>
      <c r="C937" s="217" cm="1">
        <f t="array" ref="C937">IF(ROW() &lt; ROW(INDEX(persons[resource_ID],ROWS(persons[resource_ID]))), COUNTIF(INDEX(persons[resource_ID],1):persons[[#This Row],[resource_ID]],persons[[#This Row],[resource_ID]]), "")</f>
        <v>3</v>
      </c>
      <c r="D937" s="127" t="s">
        <v>9192</v>
      </c>
      <c r="E937" s="126" t="s">
        <v>9198</v>
      </c>
      <c r="F937" s="126" t="s">
        <v>9199</v>
      </c>
      <c r="G937" s="126"/>
      <c r="H937" s="126"/>
      <c r="I937" s="126"/>
      <c r="J937" s="126"/>
      <c r="K937" s="126"/>
    </row>
    <row r="938" spans="1:11" x14ac:dyDescent="0.25">
      <c r="A938" s="126" t="s">
        <v>9516</v>
      </c>
      <c r="B938" s="126" t="s">
        <v>7463</v>
      </c>
      <c r="C938" s="217" cm="1">
        <f t="array" ref="C938">IF(ROW() &lt; ROW(INDEX(persons[resource_ID],ROWS(persons[resource_ID]))), COUNTIF(INDEX(persons[resource_ID],1):persons[[#This Row],[resource_ID]],persons[[#This Row],[resource_ID]]), "")</f>
        <v>1</v>
      </c>
      <c r="D938" s="127" t="s">
        <v>9193</v>
      </c>
      <c r="E938" s="126" t="s">
        <v>9194</v>
      </c>
      <c r="F938" s="126" t="s">
        <v>9195</v>
      </c>
      <c r="G938" s="126"/>
      <c r="H938" s="126"/>
      <c r="I938" s="175" t="s">
        <v>9201</v>
      </c>
      <c r="J938" s="126"/>
      <c r="K938" s="126"/>
    </row>
    <row r="939" spans="1:11" x14ac:dyDescent="0.25">
      <c r="A939" s="126" t="s">
        <v>9516</v>
      </c>
      <c r="B939" s="126" t="s">
        <v>7463</v>
      </c>
      <c r="C939" s="217" cm="1">
        <f t="array" ref="C939">IF(ROW() &lt; ROW(INDEX(persons[resource_ID],ROWS(persons[resource_ID]))), COUNTIF(INDEX(persons[resource_ID],1):persons[[#This Row],[resource_ID]],persons[[#This Row],[resource_ID]]), "")</f>
        <v>2</v>
      </c>
      <c r="D939" s="127" t="s">
        <v>9192</v>
      </c>
      <c r="E939" s="126" t="s">
        <v>9196</v>
      </c>
      <c r="F939" s="126" t="s">
        <v>9197</v>
      </c>
      <c r="G939" s="126"/>
      <c r="H939" s="126"/>
      <c r="I939" s="126" t="s">
        <v>9202</v>
      </c>
      <c r="J939" s="126"/>
      <c r="K939" s="126"/>
    </row>
    <row r="940" spans="1:11" x14ac:dyDescent="0.25">
      <c r="A940" s="126" t="s">
        <v>9516</v>
      </c>
      <c r="B940" s="126" t="s">
        <v>7463</v>
      </c>
      <c r="C940" s="217" cm="1">
        <f t="array" ref="C940">IF(ROW() &lt; ROW(INDEX(persons[resource_ID],ROWS(persons[resource_ID]))), COUNTIF(INDEX(persons[resource_ID],1):persons[[#This Row],[resource_ID]],persons[[#This Row],[resource_ID]]), "")</f>
        <v>3</v>
      </c>
      <c r="D940" s="127" t="s">
        <v>9192</v>
      </c>
      <c r="E940" s="126" t="s">
        <v>9198</v>
      </c>
      <c r="F940" s="126" t="s">
        <v>9199</v>
      </c>
      <c r="G940" s="126"/>
      <c r="H940" s="126"/>
      <c r="I940" s="126"/>
      <c r="J940" s="126"/>
      <c r="K940" s="126"/>
    </row>
    <row r="941" spans="1:11" x14ac:dyDescent="0.25">
      <c r="A941" s="126" t="s">
        <v>9517</v>
      </c>
      <c r="B941" s="126" t="s">
        <v>7463</v>
      </c>
      <c r="C941" s="217" cm="1">
        <f t="array" ref="C941">IF(ROW() &lt; ROW(INDEX(persons[resource_ID],ROWS(persons[resource_ID]))), COUNTIF(INDEX(persons[resource_ID],1):persons[[#This Row],[resource_ID]],persons[[#This Row],[resource_ID]]), "")</f>
        <v>1</v>
      </c>
      <c r="D941" s="127" t="s">
        <v>9193</v>
      </c>
      <c r="E941" s="126" t="s">
        <v>9194</v>
      </c>
      <c r="F941" s="126" t="s">
        <v>9195</v>
      </c>
      <c r="G941" s="126"/>
      <c r="H941" s="126"/>
      <c r="I941" s="175" t="s">
        <v>9201</v>
      </c>
      <c r="J941" s="126"/>
      <c r="K941" s="126"/>
    </row>
    <row r="942" spans="1:11" x14ac:dyDescent="0.25">
      <c r="A942" s="126" t="s">
        <v>9517</v>
      </c>
      <c r="B942" s="126" t="s">
        <v>7463</v>
      </c>
      <c r="C942" s="217" cm="1">
        <f t="array" ref="C942">IF(ROW() &lt; ROW(INDEX(persons[resource_ID],ROWS(persons[resource_ID]))), COUNTIF(INDEX(persons[resource_ID],1):persons[[#This Row],[resource_ID]],persons[[#This Row],[resource_ID]]), "")</f>
        <v>2</v>
      </c>
      <c r="D942" s="127" t="s">
        <v>9192</v>
      </c>
      <c r="E942" s="126" t="s">
        <v>9196</v>
      </c>
      <c r="F942" s="126" t="s">
        <v>9197</v>
      </c>
      <c r="G942" s="126"/>
      <c r="H942" s="126"/>
      <c r="I942" s="126" t="s">
        <v>9202</v>
      </c>
      <c r="J942" s="126"/>
      <c r="K942" s="126"/>
    </row>
    <row r="943" spans="1:11" x14ac:dyDescent="0.25">
      <c r="A943" s="126" t="s">
        <v>9517</v>
      </c>
      <c r="B943" s="126" t="s">
        <v>7463</v>
      </c>
      <c r="C943" s="217" cm="1">
        <f t="array" ref="C943">IF(ROW() &lt; ROW(INDEX(persons[resource_ID],ROWS(persons[resource_ID]))), COUNTIF(INDEX(persons[resource_ID],1):persons[[#This Row],[resource_ID]],persons[[#This Row],[resource_ID]]), "")</f>
        <v>3</v>
      </c>
      <c r="D943" s="127" t="s">
        <v>9192</v>
      </c>
      <c r="E943" s="126" t="s">
        <v>9198</v>
      </c>
      <c r="F943" s="126" t="s">
        <v>9199</v>
      </c>
      <c r="G943" s="126"/>
      <c r="H943" s="126"/>
      <c r="I943" s="126"/>
      <c r="J943" s="126"/>
      <c r="K943" s="126"/>
    </row>
    <row r="944" spans="1:11" x14ac:dyDescent="0.25">
      <c r="A944" s="126" t="s">
        <v>9518</v>
      </c>
      <c r="B944" s="126" t="s">
        <v>7463</v>
      </c>
      <c r="C944" s="217" cm="1">
        <f t="array" ref="C944">IF(ROW() &lt; ROW(INDEX(persons[resource_ID],ROWS(persons[resource_ID]))), COUNTIF(INDEX(persons[resource_ID],1):persons[[#This Row],[resource_ID]],persons[[#This Row],[resource_ID]]), "")</f>
        <v>1</v>
      </c>
      <c r="D944" s="127" t="s">
        <v>9193</v>
      </c>
      <c r="E944" s="126" t="s">
        <v>9194</v>
      </c>
      <c r="F944" s="126" t="s">
        <v>9195</v>
      </c>
      <c r="G944" s="126"/>
      <c r="H944" s="126"/>
      <c r="I944" s="175" t="s">
        <v>9201</v>
      </c>
      <c r="J944" s="126"/>
      <c r="K944" s="126"/>
    </row>
    <row r="945" spans="1:11" x14ac:dyDescent="0.25">
      <c r="A945" s="126" t="s">
        <v>9518</v>
      </c>
      <c r="B945" s="126" t="s">
        <v>7463</v>
      </c>
      <c r="C945" s="217" cm="1">
        <f t="array" ref="C945">IF(ROW() &lt; ROW(INDEX(persons[resource_ID],ROWS(persons[resource_ID]))), COUNTIF(INDEX(persons[resource_ID],1):persons[[#This Row],[resource_ID]],persons[[#This Row],[resource_ID]]), "")</f>
        <v>2</v>
      </c>
      <c r="D945" s="127" t="s">
        <v>9192</v>
      </c>
      <c r="E945" s="126" t="s">
        <v>9196</v>
      </c>
      <c r="F945" s="126" t="s">
        <v>9197</v>
      </c>
      <c r="G945" s="126"/>
      <c r="H945" s="126"/>
      <c r="I945" s="126" t="s">
        <v>9202</v>
      </c>
      <c r="J945" s="126"/>
      <c r="K945" s="126"/>
    </row>
    <row r="946" spans="1:11" x14ac:dyDescent="0.25">
      <c r="A946" s="126" t="s">
        <v>9518</v>
      </c>
      <c r="B946" s="126" t="s">
        <v>7463</v>
      </c>
      <c r="C946" s="217" cm="1">
        <f t="array" ref="C946">IF(ROW() &lt; ROW(INDEX(persons[resource_ID],ROWS(persons[resource_ID]))), COUNTIF(INDEX(persons[resource_ID],1):persons[[#This Row],[resource_ID]],persons[[#This Row],[resource_ID]]), "")</f>
        <v>3</v>
      </c>
      <c r="D946" s="127" t="s">
        <v>9192</v>
      </c>
      <c r="E946" s="126" t="s">
        <v>9198</v>
      </c>
      <c r="F946" s="126" t="s">
        <v>9199</v>
      </c>
      <c r="G946" s="126"/>
      <c r="H946" s="126"/>
      <c r="I946" s="126"/>
      <c r="J946" s="126"/>
      <c r="K946" s="126"/>
    </row>
    <row r="947" spans="1:11" x14ac:dyDescent="0.25">
      <c r="A947" s="126" t="s">
        <v>9522</v>
      </c>
      <c r="B947" s="126" t="s">
        <v>7463</v>
      </c>
      <c r="C947" s="217" cm="1">
        <f t="array" ref="C947">IF(ROW() &lt; ROW(INDEX(persons[resource_ID],ROWS(persons[resource_ID]))), COUNTIF(INDEX(persons[resource_ID],1):persons[[#This Row],[resource_ID]],persons[[#This Row],[resource_ID]]), "")</f>
        <v>1</v>
      </c>
      <c r="D947" s="127" t="s">
        <v>9193</v>
      </c>
      <c r="E947" s="126" t="s">
        <v>9194</v>
      </c>
      <c r="F947" s="126" t="s">
        <v>9195</v>
      </c>
      <c r="G947" s="126"/>
      <c r="H947" s="126"/>
      <c r="I947" s="175" t="s">
        <v>9201</v>
      </c>
      <c r="J947" s="126"/>
      <c r="K947" s="126"/>
    </row>
    <row r="948" spans="1:11" x14ac:dyDescent="0.25">
      <c r="A948" s="126" t="s">
        <v>9522</v>
      </c>
      <c r="B948" s="126" t="s">
        <v>7463</v>
      </c>
      <c r="C948" s="217" cm="1">
        <f t="array" ref="C948">IF(ROW() &lt; ROW(INDEX(persons[resource_ID],ROWS(persons[resource_ID]))), COUNTIF(INDEX(persons[resource_ID],1):persons[[#This Row],[resource_ID]],persons[[#This Row],[resource_ID]]), "")</f>
        <v>2</v>
      </c>
      <c r="D948" s="127" t="s">
        <v>9192</v>
      </c>
      <c r="E948" s="126" t="s">
        <v>9196</v>
      </c>
      <c r="F948" s="126" t="s">
        <v>9197</v>
      </c>
      <c r="G948" s="126"/>
      <c r="H948" s="126"/>
      <c r="I948" s="126" t="s">
        <v>9202</v>
      </c>
      <c r="J948" s="126"/>
      <c r="K948" s="126"/>
    </row>
    <row r="949" spans="1:11" x14ac:dyDescent="0.25">
      <c r="A949" s="126" t="s">
        <v>9522</v>
      </c>
      <c r="B949" s="126" t="s">
        <v>7463</v>
      </c>
      <c r="C949" s="217" cm="1">
        <f t="array" ref="C949">IF(ROW() &lt; ROW(INDEX(persons[resource_ID],ROWS(persons[resource_ID]))), COUNTIF(INDEX(persons[resource_ID],1):persons[[#This Row],[resource_ID]],persons[[#This Row],[resource_ID]]), "")</f>
        <v>3</v>
      </c>
      <c r="D949" s="127" t="s">
        <v>9192</v>
      </c>
      <c r="E949" s="126" t="s">
        <v>9198</v>
      </c>
      <c r="F949" s="126" t="s">
        <v>9199</v>
      </c>
      <c r="G949" s="126"/>
      <c r="H949" s="126"/>
      <c r="I949" s="126"/>
      <c r="J949" s="126"/>
      <c r="K949" s="126"/>
    </row>
    <row r="950" spans="1:11" x14ac:dyDescent="0.25">
      <c r="A950" s="126" t="s">
        <v>9634</v>
      </c>
      <c r="B950" s="126" t="s">
        <v>7463</v>
      </c>
      <c r="C950" s="217" cm="1">
        <f t="array" ref="C950">IF(ROW() &lt; ROW(INDEX(persons[resource_ID],ROWS(persons[resource_ID]))), COUNTIF(INDEX(persons[resource_ID],1):persons[[#This Row],[resource_ID]],persons[[#This Row],[resource_ID]]), "")</f>
        <v>1</v>
      </c>
      <c r="D950" s="127" t="s">
        <v>9567</v>
      </c>
      <c r="E950" s="126" t="s">
        <v>6832</v>
      </c>
      <c r="F950" s="126" t="s">
        <v>9568</v>
      </c>
      <c r="G950" s="126"/>
      <c r="H950" s="126"/>
      <c r="I950" s="126"/>
      <c r="J950" s="126"/>
      <c r="K950" s="126"/>
    </row>
    <row r="951" spans="1:11" x14ac:dyDescent="0.25">
      <c r="A951" s="126" t="s">
        <v>9633</v>
      </c>
      <c r="B951" s="126" t="s">
        <v>7463</v>
      </c>
      <c r="C951" s="217" cm="1">
        <f t="array" ref="C951">IF(ROW() &lt; ROW(INDEX(persons[resource_ID],ROWS(persons[resource_ID]))), COUNTIF(INDEX(persons[resource_ID],1):persons[[#This Row],[resource_ID]],persons[[#This Row],[resource_ID]]), "")</f>
        <v>1</v>
      </c>
      <c r="D951" s="127" t="s">
        <v>9594</v>
      </c>
      <c r="E951" s="126" t="s">
        <v>9619</v>
      </c>
      <c r="F951" s="126" t="s">
        <v>9620</v>
      </c>
      <c r="G951" s="126"/>
      <c r="H951" s="126"/>
      <c r="I951" s="126"/>
      <c r="J951" s="126"/>
      <c r="K951" s="126"/>
    </row>
    <row r="952" spans="1:11" x14ac:dyDescent="0.25">
      <c r="A952" s="126" t="s">
        <v>9633</v>
      </c>
      <c r="B952" s="126" t="s">
        <v>7463</v>
      </c>
      <c r="C952" s="217" cm="1">
        <f t="array" ref="C952">IF(ROW() &lt; ROW(INDEX(persons[resource_ID],ROWS(persons[resource_ID]))), COUNTIF(INDEX(persons[resource_ID],1):persons[[#This Row],[resource_ID]],persons[[#This Row],[resource_ID]]), "")</f>
        <v>2</v>
      </c>
      <c r="D952" s="127" t="s">
        <v>9594</v>
      </c>
      <c r="E952" s="126" t="s">
        <v>9618</v>
      </c>
      <c r="F952" s="126" t="s">
        <v>9593</v>
      </c>
      <c r="G952" s="126"/>
      <c r="H952" s="126"/>
      <c r="I952" s="126"/>
      <c r="J952" s="126"/>
      <c r="K952" s="126"/>
    </row>
    <row r="953" spans="1:11" x14ac:dyDescent="0.25">
      <c r="A953" s="126" t="s">
        <v>9802</v>
      </c>
      <c r="B953" s="126" t="s">
        <v>7463</v>
      </c>
      <c r="C953" s="217" cm="1">
        <f t="array" ref="C953">IF(ROW() &lt; ROW(INDEX(persons[resource_ID],ROWS(persons[resource_ID]))), COUNTIF(INDEX(persons[resource_ID],1):persons[[#This Row],[resource_ID]],persons[[#This Row],[resource_ID]]), "")</f>
        <v>1</v>
      </c>
      <c r="D953" s="127" t="s">
        <v>9648</v>
      </c>
      <c r="E953" s="126" t="s">
        <v>9642</v>
      </c>
      <c r="F953" s="126" t="s">
        <v>9643</v>
      </c>
      <c r="G953" s="126"/>
      <c r="H953" s="126"/>
      <c r="I953" s="126"/>
      <c r="J953" s="126"/>
      <c r="K953" s="126"/>
    </row>
    <row r="954" spans="1:11" x14ac:dyDescent="0.25">
      <c r="A954" s="126" t="s">
        <v>9802</v>
      </c>
      <c r="B954" s="126" t="s">
        <v>7463</v>
      </c>
      <c r="C954" s="217" cm="1">
        <f t="array" ref="C954">IF(ROW() &lt; ROW(INDEX(persons[resource_ID],ROWS(persons[resource_ID]))), COUNTIF(INDEX(persons[resource_ID],1):persons[[#This Row],[resource_ID]],persons[[#This Row],[resource_ID]]), "")</f>
        <v>2</v>
      </c>
      <c r="D954" s="127" t="s">
        <v>9648</v>
      </c>
      <c r="E954" s="126" t="s">
        <v>9644</v>
      </c>
      <c r="F954" s="126" t="s">
        <v>9645</v>
      </c>
      <c r="G954" s="126"/>
      <c r="H954" s="126"/>
      <c r="I954" s="126"/>
      <c r="J954" s="126"/>
      <c r="K954" s="126"/>
    </row>
    <row r="955" spans="1:11" x14ac:dyDescent="0.25">
      <c r="A955" s="126" t="s">
        <v>9802</v>
      </c>
      <c r="B955" s="126" t="s">
        <v>7463</v>
      </c>
      <c r="C955" s="217" cm="1">
        <f t="array" ref="C955">IF(ROW() &lt; ROW(INDEX(persons[resource_ID],ROWS(persons[resource_ID]))), COUNTIF(INDEX(persons[resource_ID],1):persons[[#This Row],[resource_ID]],persons[[#This Row],[resource_ID]]), "")</f>
        <v>3</v>
      </c>
      <c r="D955" s="127" t="s">
        <v>9648</v>
      </c>
      <c r="E955" s="126" t="s">
        <v>9646</v>
      </c>
      <c r="F955" s="126" t="s">
        <v>9647</v>
      </c>
      <c r="G955" s="126"/>
      <c r="H955" s="126"/>
      <c r="I955" s="126"/>
      <c r="J955" s="126"/>
      <c r="K955" s="126"/>
    </row>
    <row r="956" spans="1:11" x14ac:dyDescent="0.25">
      <c r="A956" s="126" t="s">
        <v>9803</v>
      </c>
      <c r="B956" s="126"/>
      <c r="C956" s="217" cm="1">
        <f t="array" ref="C956">IF(ROW() &lt; ROW(INDEX(persons[resource_ID],ROWS(persons[resource_ID]))), COUNTIF(INDEX(persons[resource_ID],1):persons[[#This Row],[resource_ID]],persons[[#This Row],[resource_ID]]), "")</f>
        <v>1</v>
      </c>
      <c r="D956" s="127" t="s">
        <v>9701</v>
      </c>
      <c r="E956" s="126" t="s">
        <v>9702</v>
      </c>
      <c r="F956" s="126" t="s">
        <v>9703</v>
      </c>
      <c r="G956" s="126"/>
      <c r="H956" s="126"/>
      <c r="I956" s="126"/>
      <c r="J956" s="126"/>
      <c r="K956" s="126"/>
    </row>
    <row r="957" spans="1:11" x14ac:dyDescent="0.25">
      <c r="A957" s="126" t="s">
        <v>9803</v>
      </c>
      <c r="B957" s="126"/>
      <c r="C957" s="217" cm="1">
        <f t="array" ref="C957">IF(ROW() &lt; ROW(INDEX(persons[resource_ID],ROWS(persons[resource_ID]))), COUNTIF(INDEX(persons[resource_ID],1):persons[[#This Row],[resource_ID]],persons[[#This Row],[resource_ID]]), "")</f>
        <v>2</v>
      </c>
      <c r="D957" s="127" t="s">
        <v>9704</v>
      </c>
      <c r="E957" s="126" t="s">
        <v>9702</v>
      </c>
      <c r="F957" s="126" t="s">
        <v>9703</v>
      </c>
      <c r="G957" s="126"/>
      <c r="H957" s="126"/>
      <c r="I957" s="126"/>
      <c r="J957" s="126"/>
      <c r="K957" s="126"/>
    </row>
    <row r="958" spans="1:11" x14ac:dyDescent="0.25">
      <c r="A958" s="126" t="s">
        <v>9803</v>
      </c>
      <c r="B958" s="126"/>
      <c r="C958" s="217" cm="1">
        <f t="array" ref="C958">IF(ROW() &lt; ROW(INDEX(persons[resource_ID],ROWS(persons[resource_ID]))), COUNTIF(INDEX(persons[resource_ID],1):persons[[#This Row],[resource_ID]],persons[[#This Row],[resource_ID]]), "")</f>
        <v>3</v>
      </c>
      <c r="D958" s="127" t="s">
        <v>9704</v>
      </c>
      <c r="E958" s="126" t="s">
        <v>8796</v>
      </c>
      <c r="F958" s="126" t="s">
        <v>9705</v>
      </c>
      <c r="G958" s="126"/>
      <c r="H958" s="126"/>
      <c r="I958" s="126"/>
      <c r="J958" s="126"/>
      <c r="K958" s="126"/>
    </row>
    <row r="959" spans="1:11" x14ac:dyDescent="0.25">
      <c r="A959" s="126" t="s">
        <v>9803</v>
      </c>
      <c r="B959" s="126"/>
      <c r="C959" s="217" cm="1">
        <f t="array" ref="C959">IF(ROW() &lt; ROW(INDEX(persons[resource_ID],ROWS(persons[resource_ID]))), COUNTIF(INDEX(persons[resource_ID],1):persons[[#This Row],[resource_ID]],persons[[#This Row],[resource_ID]]), "")</f>
        <v>4</v>
      </c>
      <c r="D959" s="127" t="s">
        <v>9706</v>
      </c>
      <c r="E959" s="126" t="s">
        <v>8796</v>
      </c>
      <c r="F959" s="126" t="s">
        <v>9705</v>
      </c>
      <c r="G959" s="126"/>
      <c r="H959" s="126"/>
      <c r="I959" s="126"/>
      <c r="J959" s="126"/>
      <c r="K959" s="126"/>
    </row>
    <row r="960" spans="1:11" x14ac:dyDescent="0.25">
      <c r="A960" s="126" t="s">
        <v>9803</v>
      </c>
      <c r="B960" s="126"/>
      <c r="C960" s="217" cm="1">
        <f t="array" ref="C960">IF(ROW() &lt; ROW(INDEX(persons[resource_ID],ROWS(persons[resource_ID]))), COUNTIF(INDEX(persons[resource_ID],1):persons[[#This Row],[resource_ID]],persons[[#This Row],[resource_ID]]), "")</f>
        <v>5</v>
      </c>
      <c r="D960" s="127" t="s">
        <v>9707</v>
      </c>
      <c r="E960" s="126" t="s">
        <v>9708</v>
      </c>
      <c r="F960" s="126" t="s">
        <v>9709</v>
      </c>
      <c r="G960" s="126"/>
      <c r="H960" s="126"/>
      <c r="I960" s="126"/>
      <c r="J960" s="126"/>
      <c r="K960" s="126"/>
    </row>
    <row r="961" spans="1:11" x14ac:dyDescent="0.25">
      <c r="A961" s="126" t="s">
        <v>9803</v>
      </c>
      <c r="B961" s="126"/>
      <c r="C961" s="217" cm="1">
        <f t="array" ref="C961">IF(ROW() &lt; ROW(INDEX(persons[resource_ID],ROWS(persons[resource_ID]))), COUNTIF(INDEX(persons[resource_ID],1):persons[[#This Row],[resource_ID]],persons[[#This Row],[resource_ID]]), "")</f>
        <v>6</v>
      </c>
      <c r="D961" s="127" t="s">
        <v>9710</v>
      </c>
      <c r="E961" s="126" t="s">
        <v>9711</v>
      </c>
      <c r="F961" s="126" t="s">
        <v>9712</v>
      </c>
      <c r="G961" s="126"/>
      <c r="H961" s="126"/>
      <c r="I961" s="126"/>
      <c r="J961" s="126"/>
      <c r="K961" s="126"/>
    </row>
    <row r="962" spans="1:11" x14ac:dyDescent="0.25">
      <c r="A962" s="126" t="s">
        <v>9803</v>
      </c>
      <c r="B962" s="126"/>
      <c r="C962" s="217" cm="1">
        <f t="array" ref="C962">IF(ROW() &lt; ROW(INDEX(persons[resource_ID],ROWS(persons[resource_ID]))), COUNTIF(INDEX(persons[resource_ID],1):persons[[#This Row],[resource_ID]],persons[[#This Row],[resource_ID]]), "")</f>
        <v>7</v>
      </c>
      <c r="D962" s="127" t="s">
        <v>9704</v>
      </c>
      <c r="E962" s="126" t="s">
        <v>9713</v>
      </c>
      <c r="F962" s="126" t="s">
        <v>9714</v>
      </c>
      <c r="G962" s="126"/>
      <c r="H962" s="126"/>
      <c r="I962" s="126"/>
      <c r="J962" s="126"/>
      <c r="K962" s="126"/>
    </row>
    <row r="963" spans="1:11" x14ac:dyDescent="0.25">
      <c r="A963" s="126" t="s">
        <v>9803</v>
      </c>
      <c r="B963" s="126"/>
      <c r="C963" s="217" cm="1">
        <f t="array" ref="C963">IF(ROW() &lt; ROW(INDEX(persons[resource_ID],ROWS(persons[resource_ID]))), COUNTIF(INDEX(persons[resource_ID],1):persons[[#This Row],[resource_ID]],persons[[#This Row],[resource_ID]]), "")</f>
        <v>8</v>
      </c>
      <c r="D963" s="127" t="s">
        <v>9710</v>
      </c>
      <c r="E963" s="126" t="s">
        <v>9715</v>
      </c>
      <c r="F963" s="126" t="s">
        <v>9716</v>
      </c>
      <c r="G963" s="126"/>
      <c r="H963" s="126"/>
      <c r="I963" s="126"/>
      <c r="J963" s="126"/>
      <c r="K963" s="126"/>
    </row>
    <row r="964" spans="1:11" x14ac:dyDescent="0.25">
      <c r="A964" s="126" t="s">
        <v>9803</v>
      </c>
      <c r="B964" s="126"/>
      <c r="C964" s="217" cm="1">
        <f t="array" ref="C964">IF(ROW() &lt; ROW(INDEX(persons[resource_ID],ROWS(persons[resource_ID]))), COUNTIF(INDEX(persons[resource_ID],1):persons[[#This Row],[resource_ID]],persons[[#This Row],[resource_ID]]), "")</f>
        <v>9</v>
      </c>
      <c r="D964" s="127" t="s">
        <v>9717</v>
      </c>
      <c r="E964" s="126" t="s">
        <v>9715</v>
      </c>
      <c r="F964" s="126" t="s">
        <v>9716</v>
      </c>
      <c r="G964" s="126"/>
      <c r="H964" s="126"/>
      <c r="I964" s="126"/>
      <c r="J964" s="126"/>
      <c r="K964" s="126"/>
    </row>
    <row r="965" spans="1:11" x14ac:dyDescent="0.25">
      <c r="A965" s="126" t="s">
        <v>9804</v>
      </c>
      <c r="B965" s="126"/>
      <c r="C965" s="217" cm="1">
        <f t="array" ref="C965">IF(ROW() &lt; ROW(INDEX(persons[resource_ID],ROWS(persons[resource_ID]))), COUNTIF(INDEX(persons[resource_ID],1):persons[[#This Row],[resource_ID]],persons[[#This Row],[resource_ID]]), "")</f>
        <v>1</v>
      </c>
      <c r="D965" s="127" t="s">
        <v>9763</v>
      </c>
      <c r="E965" s="126" t="s">
        <v>9764</v>
      </c>
      <c r="F965" s="126" t="s">
        <v>9765</v>
      </c>
      <c r="G965" s="126"/>
      <c r="H965" s="126"/>
      <c r="I965" s="126"/>
      <c r="J965" s="126"/>
      <c r="K965" s="126"/>
    </row>
    <row r="966" spans="1:11" x14ac:dyDescent="0.25">
      <c r="A966" s="126" t="s">
        <v>9804</v>
      </c>
      <c r="B966" s="126"/>
      <c r="C966" s="217" cm="1">
        <f t="array" ref="C966">IF(ROW() &lt; ROW(INDEX(persons[resource_ID],ROWS(persons[resource_ID]))), COUNTIF(INDEX(persons[resource_ID],1):persons[[#This Row],[resource_ID]],persons[[#This Row],[resource_ID]]), "")</f>
        <v>2</v>
      </c>
      <c r="D966" s="127" t="s">
        <v>9766</v>
      </c>
      <c r="E966" s="126" t="s">
        <v>9767</v>
      </c>
      <c r="F966" s="126" t="s">
        <v>8839</v>
      </c>
      <c r="G966" s="126"/>
      <c r="H966" s="126"/>
      <c r="I966" s="126"/>
      <c r="J966" s="126"/>
      <c r="K966" s="126"/>
    </row>
    <row r="967" spans="1:11" x14ac:dyDescent="0.25">
      <c r="A967" s="126" t="s">
        <v>9804</v>
      </c>
      <c r="B967" s="126"/>
      <c r="C967" s="217" cm="1">
        <f t="array" ref="C967">IF(ROW() &lt; ROW(INDEX(persons[resource_ID],ROWS(persons[resource_ID]))), COUNTIF(INDEX(persons[resource_ID],1):persons[[#This Row],[resource_ID]],persons[[#This Row],[resource_ID]]), "")</f>
        <v>3</v>
      </c>
      <c r="D967" s="127" t="s">
        <v>9768</v>
      </c>
      <c r="E967" s="126" t="s">
        <v>9769</v>
      </c>
      <c r="F967" s="126" t="s">
        <v>9770</v>
      </c>
      <c r="G967" s="126"/>
      <c r="H967" s="126"/>
      <c r="I967" s="126"/>
      <c r="J967" s="126"/>
      <c r="K967" s="126"/>
    </row>
    <row r="968" spans="1:11" x14ac:dyDescent="0.25">
      <c r="A968" s="126" t="s">
        <v>9804</v>
      </c>
      <c r="B968" s="126"/>
      <c r="C968" s="217" cm="1">
        <f t="array" ref="C968">IF(ROW() &lt; ROW(INDEX(persons[resource_ID],ROWS(persons[resource_ID]))), COUNTIF(INDEX(persons[resource_ID],1):persons[[#This Row],[resource_ID]],persons[[#This Row],[resource_ID]]), "")</f>
        <v>4</v>
      </c>
      <c r="D968" s="127" t="s">
        <v>9771</v>
      </c>
      <c r="E968" s="126" t="s">
        <v>9769</v>
      </c>
      <c r="F968" s="126" t="s">
        <v>9770</v>
      </c>
      <c r="G968" s="126"/>
      <c r="H968" s="126"/>
      <c r="I968" s="126"/>
      <c r="J968" s="126"/>
      <c r="K968" s="126"/>
    </row>
    <row r="969" spans="1:11" x14ac:dyDescent="0.25">
      <c r="A969" s="126" t="s">
        <v>9804</v>
      </c>
      <c r="B969" s="126"/>
      <c r="C969" s="217" cm="1">
        <f t="array" ref="C969">IF(ROW() &lt; ROW(INDEX(persons[resource_ID],ROWS(persons[resource_ID]))), COUNTIF(INDEX(persons[resource_ID],1):persons[[#This Row],[resource_ID]],persons[[#This Row],[resource_ID]]), "")</f>
        <v>5</v>
      </c>
      <c r="D969" s="127" t="s">
        <v>9772</v>
      </c>
      <c r="E969" s="126" t="s">
        <v>9773</v>
      </c>
      <c r="F969" s="126" t="s">
        <v>9774</v>
      </c>
      <c r="G969" s="126"/>
      <c r="H969" s="126"/>
      <c r="I969" s="126"/>
      <c r="J969" s="126"/>
      <c r="K969" s="126"/>
    </row>
    <row r="970" spans="1:11" x14ac:dyDescent="0.25">
      <c r="A970" s="126" t="s">
        <v>9804</v>
      </c>
      <c r="B970" s="126"/>
      <c r="C970" s="217" cm="1">
        <f t="array" ref="C970">IF(ROW() &lt; ROW(INDEX(persons[resource_ID],ROWS(persons[resource_ID]))), COUNTIF(INDEX(persons[resource_ID],1):persons[[#This Row],[resource_ID]],persons[[#This Row],[resource_ID]]), "")</f>
        <v>6</v>
      </c>
      <c r="D970" s="127" t="s">
        <v>9775</v>
      </c>
      <c r="E970" s="126" t="s">
        <v>9776</v>
      </c>
      <c r="F970" s="126" t="s">
        <v>9777</v>
      </c>
      <c r="G970" s="126"/>
      <c r="H970" s="126"/>
      <c r="I970" s="126"/>
      <c r="J970" s="126"/>
      <c r="K970" s="126"/>
    </row>
    <row r="971" spans="1:11" x14ac:dyDescent="0.25">
      <c r="A971" s="126" t="s">
        <v>9804</v>
      </c>
      <c r="B971" s="126"/>
      <c r="C971" s="217" cm="1">
        <f t="array" ref="C971">IF(ROW() &lt; ROW(INDEX(persons[resource_ID],ROWS(persons[resource_ID]))), COUNTIF(INDEX(persons[resource_ID],1):persons[[#This Row],[resource_ID]],persons[[#This Row],[resource_ID]]), "")</f>
        <v>7</v>
      </c>
      <c r="D971" s="127" t="s">
        <v>9778</v>
      </c>
      <c r="E971" s="126" t="s">
        <v>9779</v>
      </c>
      <c r="F971" s="126" t="s">
        <v>9780</v>
      </c>
      <c r="G971" s="126"/>
      <c r="H971" s="126"/>
      <c r="I971" s="126"/>
      <c r="J971" s="126"/>
      <c r="K971" s="126"/>
    </row>
    <row r="972" spans="1:11" x14ac:dyDescent="0.25">
      <c r="A972" s="126" t="s">
        <v>9814</v>
      </c>
      <c r="B972" s="126"/>
      <c r="C972" s="217" cm="1">
        <f t="array" ref="C972">IF(ROW() &lt; ROW(INDEX(persons[resource_ID],ROWS(persons[resource_ID]))), COUNTIF(INDEX(persons[resource_ID],1):persons[[#This Row],[resource_ID]],persons[[#This Row],[resource_ID]]), "")</f>
        <v>1</v>
      </c>
      <c r="D972" s="127" t="s">
        <v>9837</v>
      </c>
      <c r="E972" s="126" t="s">
        <v>9838</v>
      </c>
      <c r="F972" s="126" t="s">
        <v>9839</v>
      </c>
      <c r="G972" s="126" t="s">
        <v>9840</v>
      </c>
      <c r="H972" s="126"/>
      <c r="I972" s="126"/>
      <c r="J972" s="126"/>
      <c r="K972" s="126"/>
    </row>
    <row r="973" spans="1:11" x14ac:dyDescent="0.25">
      <c r="A973" s="126" t="s">
        <v>9814</v>
      </c>
      <c r="B973" s="126"/>
      <c r="C973" s="217" cm="1">
        <f t="array" ref="C973">IF(ROW() &lt; ROW(INDEX(persons[resource_ID],ROWS(persons[resource_ID]))), COUNTIF(INDEX(persons[resource_ID],1):persons[[#This Row],[resource_ID]],persons[[#This Row],[resource_ID]]), "")</f>
        <v>2</v>
      </c>
      <c r="D973" s="127" t="s">
        <v>9841</v>
      </c>
      <c r="E973" s="126" t="s">
        <v>9842</v>
      </c>
      <c r="F973" s="126" t="s">
        <v>9843</v>
      </c>
      <c r="G973" s="126" t="s">
        <v>9844</v>
      </c>
      <c r="H973" s="126"/>
      <c r="I973" s="126"/>
      <c r="J973" s="126"/>
      <c r="K973" s="126"/>
    </row>
    <row r="974" spans="1:11" x14ac:dyDescent="0.25">
      <c r="A974" s="126" t="s">
        <v>9814</v>
      </c>
      <c r="B974" s="126"/>
      <c r="C974" s="217" cm="1">
        <f t="array" ref="C974">IF(ROW() &lt; ROW(INDEX(persons[resource_ID],ROWS(persons[resource_ID]))), COUNTIF(INDEX(persons[resource_ID],1):persons[[#This Row],[resource_ID]],persons[[#This Row],[resource_ID]]), "")</f>
        <v>3</v>
      </c>
      <c r="D974" s="127" t="s">
        <v>9837</v>
      </c>
      <c r="E974" s="126" t="s">
        <v>9845</v>
      </c>
      <c r="F974" s="126" t="s">
        <v>9846</v>
      </c>
      <c r="G974" s="126" t="s">
        <v>9847</v>
      </c>
      <c r="H974" s="126"/>
      <c r="I974" s="126"/>
      <c r="J974" s="126"/>
      <c r="K974" s="126"/>
    </row>
    <row r="975" spans="1:11" x14ac:dyDescent="0.25">
      <c r="A975" s="126" t="s">
        <v>9815</v>
      </c>
      <c r="B975" s="126"/>
      <c r="C975" s="217" cm="1">
        <f t="array" ref="C975">IF(ROW() &lt; ROW(INDEX(persons[resource_ID],ROWS(persons[resource_ID]))), COUNTIF(INDEX(persons[resource_ID],1):persons[[#This Row],[resource_ID]],persons[[#This Row],[resource_ID]]), "")</f>
        <v>1</v>
      </c>
      <c r="D975" s="127" t="s">
        <v>9837</v>
      </c>
      <c r="E975" s="126" t="s">
        <v>9838</v>
      </c>
      <c r="F975" s="126" t="s">
        <v>9839</v>
      </c>
      <c r="G975" s="126" t="s">
        <v>9840</v>
      </c>
      <c r="H975" s="126"/>
      <c r="I975" s="126"/>
      <c r="J975" s="126"/>
      <c r="K975" s="126"/>
    </row>
    <row r="976" spans="1:11" x14ac:dyDescent="0.25">
      <c r="A976" s="126" t="s">
        <v>9815</v>
      </c>
      <c r="B976" s="126"/>
      <c r="C976" s="217" cm="1">
        <f t="array" ref="C976">IF(ROW() &lt; ROW(INDEX(persons[resource_ID],ROWS(persons[resource_ID]))), COUNTIF(INDEX(persons[resource_ID],1):persons[[#This Row],[resource_ID]],persons[[#This Row],[resource_ID]]), "")</f>
        <v>2</v>
      </c>
      <c r="D976" s="127" t="s">
        <v>9841</v>
      </c>
      <c r="E976" s="126" t="s">
        <v>9842</v>
      </c>
      <c r="F976" s="126" t="s">
        <v>9843</v>
      </c>
      <c r="G976" s="126" t="s">
        <v>9844</v>
      </c>
      <c r="H976" s="126"/>
      <c r="I976" s="126"/>
      <c r="J976" s="126"/>
      <c r="K976" s="126"/>
    </row>
    <row r="977" spans="1:11" x14ac:dyDescent="0.25">
      <c r="A977" s="126" t="s">
        <v>9815</v>
      </c>
      <c r="B977" s="126"/>
      <c r="C977" s="217" cm="1">
        <f t="array" ref="C977">IF(ROW() &lt; ROW(INDEX(persons[resource_ID],ROWS(persons[resource_ID]))), COUNTIF(INDEX(persons[resource_ID],1):persons[[#This Row],[resource_ID]],persons[[#This Row],[resource_ID]]), "")</f>
        <v>3</v>
      </c>
      <c r="D977" s="127" t="s">
        <v>9837</v>
      </c>
      <c r="E977" s="126" t="s">
        <v>9845</v>
      </c>
      <c r="F977" s="126" t="s">
        <v>9846</v>
      </c>
      <c r="G977" s="126" t="s">
        <v>9847</v>
      </c>
      <c r="H977" s="126"/>
      <c r="I977" s="126"/>
      <c r="J977" s="126"/>
      <c r="K977" s="126"/>
    </row>
    <row r="978" spans="1:11" x14ac:dyDescent="0.25">
      <c r="A978" s="126" t="s">
        <v>9816</v>
      </c>
      <c r="B978" s="126"/>
      <c r="C978" s="217" cm="1">
        <f t="array" ref="C978">IF(ROW() &lt; ROW(INDEX(persons[resource_ID],ROWS(persons[resource_ID]))), COUNTIF(INDEX(persons[resource_ID],1):persons[[#This Row],[resource_ID]],persons[[#This Row],[resource_ID]]), "")</f>
        <v>1</v>
      </c>
      <c r="D978" s="127" t="s">
        <v>9837</v>
      </c>
      <c r="E978" s="126" t="s">
        <v>9838</v>
      </c>
      <c r="F978" s="126" t="s">
        <v>9839</v>
      </c>
      <c r="G978" s="126" t="s">
        <v>9840</v>
      </c>
      <c r="H978" s="126"/>
      <c r="I978" s="126"/>
      <c r="J978" s="126"/>
      <c r="K978" s="126"/>
    </row>
    <row r="979" spans="1:11" x14ac:dyDescent="0.25">
      <c r="A979" s="126" t="s">
        <v>9816</v>
      </c>
      <c r="B979" s="126"/>
      <c r="C979" s="217" cm="1">
        <f t="array" ref="C979">IF(ROW() &lt; ROW(INDEX(persons[resource_ID],ROWS(persons[resource_ID]))), COUNTIF(INDEX(persons[resource_ID],1):persons[[#This Row],[resource_ID]],persons[[#This Row],[resource_ID]]), "")</f>
        <v>2</v>
      </c>
      <c r="D979" s="127" t="s">
        <v>9841</v>
      </c>
      <c r="E979" s="126" t="s">
        <v>9842</v>
      </c>
      <c r="F979" s="126" t="s">
        <v>9843</v>
      </c>
      <c r="G979" s="126" t="s">
        <v>9844</v>
      </c>
      <c r="H979" s="126"/>
      <c r="I979" s="126"/>
      <c r="J979" s="126"/>
      <c r="K979" s="126"/>
    </row>
    <row r="980" spans="1:11" x14ac:dyDescent="0.25">
      <c r="A980" s="126" t="s">
        <v>9816</v>
      </c>
      <c r="B980" s="126"/>
      <c r="C980" s="217" cm="1">
        <f t="array" ref="C980">IF(ROW() &lt; ROW(INDEX(persons[resource_ID],ROWS(persons[resource_ID]))), COUNTIF(INDEX(persons[resource_ID],1):persons[[#This Row],[resource_ID]],persons[[#This Row],[resource_ID]]), "")</f>
        <v>3</v>
      </c>
      <c r="D980" s="127" t="s">
        <v>9837</v>
      </c>
      <c r="E980" s="126" t="s">
        <v>9845</v>
      </c>
      <c r="F980" s="126" t="s">
        <v>9846</v>
      </c>
      <c r="G980" s="126" t="s">
        <v>9847</v>
      </c>
      <c r="H980" s="126"/>
      <c r="I980" s="126"/>
      <c r="J980" s="126"/>
      <c r="K980" s="126"/>
    </row>
    <row r="981" spans="1:11" x14ac:dyDescent="0.25">
      <c r="A981" s="126" t="s">
        <v>9817</v>
      </c>
      <c r="B981" s="126"/>
      <c r="C981" s="217" cm="1">
        <f t="array" ref="C981">IF(ROW() &lt; ROW(INDEX(persons[resource_ID],ROWS(persons[resource_ID]))), COUNTIF(INDEX(persons[resource_ID],1):persons[[#This Row],[resource_ID]],persons[[#This Row],[resource_ID]]), "")</f>
        <v>1</v>
      </c>
      <c r="D981" s="127" t="s">
        <v>9837</v>
      </c>
      <c r="E981" s="126" t="s">
        <v>9838</v>
      </c>
      <c r="F981" s="126" t="s">
        <v>9839</v>
      </c>
      <c r="G981" s="126" t="s">
        <v>9840</v>
      </c>
      <c r="H981" s="126"/>
      <c r="I981" s="126"/>
      <c r="J981" s="126"/>
      <c r="K981" s="126"/>
    </row>
    <row r="982" spans="1:11" x14ac:dyDescent="0.25">
      <c r="A982" s="126" t="s">
        <v>9817</v>
      </c>
      <c r="B982" s="126"/>
      <c r="C982" s="217" cm="1">
        <f t="array" ref="C982">IF(ROW() &lt; ROW(INDEX(persons[resource_ID],ROWS(persons[resource_ID]))), COUNTIF(INDEX(persons[resource_ID],1):persons[[#This Row],[resource_ID]],persons[[#This Row],[resource_ID]]), "")</f>
        <v>2</v>
      </c>
      <c r="D982" s="127" t="s">
        <v>9841</v>
      </c>
      <c r="E982" s="126" t="s">
        <v>9842</v>
      </c>
      <c r="F982" s="126" t="s">
        <v>9843</v>
      </c>
      <c r="G982" s="126" t="s">
        <v>9844</v>
      </c>
      <c r="H982" s="126"/>
      <c r="I982" s="126"/>
      <c r="J982" s="126"/>
      <c r="K982" s="126"/>
    </row>
    <row r="983" spans="1:11" x14ac:dyDescent="0.25">
      <c r="A983" s="126" t="s">
        <v>9817</v>
      </c>
      <c r="B983" s="126"/>
      <c r="C983" s="217" cm="1">
        <f t="array" ref="C983">IF(ROW() &lt; ROW(INDEX(persons[resource_ID],ROWS(persons[resource_ID]))), COUNTIF(INDEX(persons[resource_ID],1):persons[[#This Row],[resource_ID]],persons[[#This Row],[resource_ID]]), "")</f>
        <v>3</v>
      </c>
      <c r="D983" s="127" t="s">
        <v>9837</v>
      </c>
      <c r="E983" s="126" t="s">
        <v>9845</v>
      </c>
      <c r="F983" s="126" t="s">
        <v>9846</v>
      </c>
      <c r="G983" s="126" t="s">
        <v>9847</v>
      </c>
      <c r="H983" s="126"/>
      <c r="I983" s="126"/>
      <c r="J983" s="126"/>
      <c r="K983" s="126"/>
    </row>
    <row r="984" spans="1:11" x14ac:dyDescent="0.25">
      <c r="A984" s="126" t="s">
        <v>9818</v>
      </c>
      <c r="B984" s="126"/>
      <c r="C984" s="217" cm="1">
        <f t="array" ref="C984">IF(ROW() &lt; ROW(INDEX(persons[resource_ID],ROWS(persons[resource_ID]))), COUNTIF(INDEX(persons[resource_ID],1):persons[[#This Row],[resource_ID]],persons[[#This Row],[resource_ID]]), "")</f>
        <v>1</v>
      </c>
      <c r="D984" s="127" t="s">
        <v>9837</v>
      </c>
      <c r="E984" s="126" t="s">
        <v>9838</v>
      </c>
      <c r="F984" s="126" t="s">
        <v>9839</v>
      </c>
      <c r="G984" s="126" t="s">
        <v>9840</v>
      </c>
      <c r="H984" s="126"/>
      <c r="I984" s="126"/>
      <c r="J984" s="126"/>
      <c r="K984" s="126"/>
    </row>
    <row r="985" spans="1:11" x14ac:dyDescent="0.25">
      <c r="A985" s="126" t="s">
        <v>9818</v>
      </c>
      <c r="B985" s="126"/>
      <c r="C985" s="217" cm="1">
        <f t="array" ref="C985">IF(ROW() &lt; ROW(INDEX(persons[resource_ID],ROWS(persons[resource_ID]))), COUNTIF(INDEX(persons[resource_ID],1):persons[[#This Row],[resource_ID]],persons[[#This Row],[resource_ID]]), "")</f>
        <v>2</v>
      </c>
      <c r="D985" s="127" t="s">
        <v>9841</v>
      </c>
      <c r="E985" s="126" t="s">
        <v>9842</v>
      </c>
      <c r="F985" s="126" t="s">
        <v>9843</v>
      </c>
      <c r="G985" s="126" t="s">
        <v>9844</v>
      </c>
      <c r="H985" s="126"/>
      <c r="I985" s="126"/>
      <c r="J985" s="126"/>
      <c r="K985" s="126"/>
    </row>
    <row r="986" spans="1:11" x14ac:dyDescent="0.25">
      <c r="A986" s="126" t="s">
        <v>9818</v>
      </c>
      <c r="B986" s="126"/>
      <c r="C986" s="217" cm="1">
        <f t="array" ref="C986">IF(ROW() &lt; ROW(INDEX(persons[resource_ID],ROWS(persons[resource_ID]))), COUNTIF(INDEX(persons[resource_ID],1):persons[[#This Row],[resource_ID]],persons[[#This Row],[resource_ID]]), "")</f>
        <v>3</v>
      </c>
      <c r="D986" s="127" t="s">
        <v>9837</v>
      </c>
      <c r="E986" s="126" t="s">
        <v>9845</v>
      </c>
      <c r="F986" s="126" t="s">
        <v>9846</v>
      </c>
      <c r="G986" s="126" t="s">
        <v>9847</v>
      </c>
      <c r="H986" s="126"/>
      <c r="I986" s="126"/>
      <c r="J986" s="126"/>
      <c r="K986" s="126"/>
    </row>
    <row r="987" spans="1:11" x14ac:dyDescent="0.25">
      <c r="A987" s="126" t="s">
        <v>9819</v>
      </c>
      <c r="B987" s="126"/>
      <c r="C987" s="217" cm="1">
        <f t="array" ref="C987">IF(ROW() &lt; ROW(INDEX(persons[resource_ID],ROWS(persons[resource_ID]))), COUNTIF(INDEX(persons[resource_ID],1):persons[[#This Row],[resource_ID]],persons[[#This Row],[resource_ID]]), "")</f>
        <v>1</v>
      </c>
      <c r="D987" s="127" t="s">
        <v>9837</v>
      </c>
      <c r="E987" s="126" t="s">
        <v>9838</v>
      </c>
      <c r="F987" s="126" t="s">
        <v>9839</v>
      </c>
      <c r="G987" s="126" t="s">
        <v>9840</v>
      </c>
      <c r="H987" s="126"/>
      <c r="I987" s="126"/>
      <c r="J987" s="126"/>
      <c r="K987" s="126"/>
    </row>
    <row r="988" spans="1:11" x14ac:dyDescent="0.25">
      <c r="A988" s="126" t="s">
        <v>9819</v>
      </c>
      <c r="B988" s="126"/>
      <c r="C988" s="217" cm="1">
        <f t="array" ref="C988">IF(ROW() &lt; ROW(INDEX(persons[resource_ID],ROWS(persons[resource_ID]))), COUNTIF(INDEX(persons[resource_ID],1):persons[[#This Row],[resource_ID]],persons[[#This Row],[resource_ID]]), "")</f>
        <v>2</v>
      </c>
      <c r="D988" s="127" t="s">
        <v>9841</v>
      </c>
      <c r="E988" s="126" t="s">
        <v>9842</v>
      </c>
      <c r="F988" s="126" t="s">
        <v>9843</v>
      </c>
      <c r="G988" s="126" t="s">
        <v>9844</v>
      </c>
      <c r="H988" s="126"/>
      <c r="I988" s="126"/>
      <c r="J988" s="126"/>
      <c r="K988" s="126"/>
    </row>
    <row r="989" spans="1:11" x14ac:dyDescent="0.25">
      <c r="A989" s="126" t="s">
        <v>9819</v>
      </c>
      <c r="B989" s="126"/>
      <c r="C989" s="217" cm="1">
        <f t="array" ref="C989">IF(ROW() &lt; ROW(INDEX(persons[resource_ID],ROWS(persons[resource_ID]))), COUNTIF(INDEX(persons[resource_ID],1):persons[[#This Row],[resource_ID]],persons[[#This Row],[resource_ID]]), "")</f>
        <v>3</v>
      </c>
      <c r="D989" s="127" t="s">
        <v>9837</v>
      </c>
      <c r="E989" s="126" t="s">
        <v>9845</v>
      </c>
      <c r="F989" s="126" t="s">
        <v>9846</v>
      </c>
      <c r="G989" s="126" t="s">
        <v>9847</v>
      </c>
      <c r="H989" s="126"/>
      <c r="I989" s="126"/>
      <c r="J989" s="126"/>
      <c r="K989" s="126"/>
    </row>
    <row r="990" spans="1:11" x14ac:dyDescent="0.25">
      <c r="A990" s="126" t="s">
        <v>9820</v>
      </c>
      <c r="B990" s="126"/>
      <c r="C990" s="217" cm="1">
        <f t="array" ref="C990">IF(ROW() &lt; ROW(INDEX(persons[resource_ID],ROWS(persons[resource_ID]))), COUNTIF(INDEX(persons[resource_ID],1):persons[[#This Row],[resource_ID]],persons[[#This Row],[resource_ID]]), "")</f>
        <v>1</v>
      </c>
      <c r="D990" s="127" t="s">
        <v>9837</v>
      </c>
      <c r="E990" s="126" t="s">
        <v>9838</v>
      </c>
      <c r="F990" s="126" t="s">
        <v>9839</v>
      </c>
      <c r="G990" s="126" t="s">
        <v>9840</v>
      </c>
      <c r="H990" s="126"/>
      <c r="I990" s="126"/>
      <c r="J990" s="126"/>
      <c r="K990" s="126"/>
    </row>
    <row r="991" spans="1:11" x14ac:dyDescent="0.25">
      <c r="A991" s="126" t="s">
        <v>9820</v>
      </c>
      <c r="B991" s="126"/>
      <c r="C991" s="217" cm="1">
        <f t="array" ref="C991">IF(ROW() &lt; ROW(INDEX(persons[resource_ID],ROWS(persons[resource_ID]))), COUNTIF(INDEX(persons[resource_ID],1):persons[[#This Row],[resource_ID]],persons[[#This Row],[resource_ID]]), "")</f>
        <v>2</v>
      </c>
      <c r="D991" s="127" t="s">
        <v>9841</v>
      </c>
      <c r="E991" s="126" t="s">
        <v>9842</v>
      </c>
      <c r="F991" s="126" t="s">
        <v>9843</v>
      </c>
      <c r="G991" s="126" t="s">
        <v>9844</v>
      </c>
      <c r="H991" s="126"/>
      <c r="I991" s="126"/>
      <c r="J991" s="126"/>
      <c r="K991" s="126"/>
    </row>
    <row r="992" spans="1:11" x14ac:dyDescent="0.25">
      <c r="A992" s="126" t="s">
        <v>9820</v>
      </c>
      <c r="B992" s="126"/>
      <c r="C992" s="217" cm="1">
        <f t="array" ref="C992">IF(ROW() &lt; ROW(INDEX(persons[resource_ID],ROWS(persons[resource_ID]))), COUNTIF(INDEX(persons[resource_ID],1):persons[[#This Row],[resource_ID]],persons[[#This Row],[resource_ID]]), "")</f>
        <v>3</v>
      </c>
      <c r="D992" s="127" t="s">
        <v>9837</v>
      </c>
      <c r="E992" s="126" t="s">
        <v>9845</v>
      </c>
      <c r="F992" s="126" t="s">
        <v>9846</v>
      </c>
      <c r="G992" s="126" t="s">
        <v>9847</v>
      </c>
      <c r="H992" s="126"/>
      <c r="I992" s="126"/>
      <c r="J992" s="126"/>
      <c r="K992" s="126"/>
    </row>
    <row r="993" spans="1:11" ht="15.75" x14ac:dyDescent="0.25">
      <c r="A993" s="126" t="s">
        <v>9821</v>
      </c>
      <c r="B993" s="126"/>
      <c r="C993" s="217" cm="1">
        <f t="array" ref="C993">IF(ROW() &lt; ROW(INDEX(persons[resource_ID],ROWS(persons[resource_ID]))), COUNTIF(INDEX(persons[resource_ID],1):persons[[#This Row],[resource_ID]],persons[[#This Row],[resource_ID]]), "")</f>
        <v>1</v>
      </c>
      <c r="D993" s="127" t="s">
        <v>9837</v>
      </c>
      <c r="E993" s="126" t="s">
        <v>9838</v>
      </c>
      <c r="F993" s="126" t="s">
        <v>9839</v>
      </c>
      <c r="G993" s="126" t="s">
        <v>9840</v>
      </c>
      <c r="H993" s="126"/>
      <c r="I993" s="126"/>
      <c r="J993" s="126"/>
      <c r="K993" s="126"/>
    </row>
    <row r="994" spans="1:11" ht="15.75" x14ac:dyDescent="0.25">
      <c r="A994" s="126" t="s">
        <v>9821</v>
      </c>
      <c r="B994" s="126"/>
      <c r="C994" s="217" cm="1">
        <f t="array" ref="C994">IF(ROW() &lt; ROW(INDEX(persons[resource_ID],ROWS(persons[resource_ID]))), COUNTIF(INDEX(persons[resource_ID],1):persons[[#This Row],[resource_ID]],persons[[#This Row],[resource_ID]]), "")</f>
        <v>2</v>
      </c>
      <c r="D994" s="127" t="s">
        <v>9841</v>
      </c>
      <c r="E994" s="126" t="s">
        <v>9842</v>
      </c>
      <c r="F994" s="126" t="s">
        <v>9843</v>
      </c>
      <c r="G994" s="126" t="s">
        <v>9844</v>
      </c>
      <c r="H994" s="126"/>
      <c r="I994" s="126"/>
      <c r="J994" s="126"/>
      <c r="K994" s="126"/>
    </row>
    <row r="995" spans="1:11" ht="15.75" x14ac:dyDescent="0.25">
      <c r="A995" s="126" t="s">
        <v>9821</v>
      </c>
      <c r="B995" s="126"/>
      <c r="C995" s="217" cm="1">
        <f t="array" ref="C995">IF(ROW() &lt; ROW(INDEX(persons[resource_ID],ROWS(persons[resource_ID]))), COUNTIF(INDEX(persons[resource_ID],1):persons[[#This Row],[resource_ID]],persons[[#This Row],[resource_ID]]), "")</f>
        <v>3</v>
      </c>
      <c r="D995" s="127" t="s">
        <v>9837</v>
      </c>
      <c r="E995" s="126" t="s">
        <v>9845</v>
      </c>
      <c r="F995" s="126" t="s">
        <v>9846</v>
      </c>
      <c r="G995" s="126" t="s">
        <v>9847</v>
      </c>
      <c r="H995" s="126"/>
      <c r="I995" s="126"/>
      <c r="J995" s="126"/>
      <c r="K995" s="126"/>
    </row>
    <row r="996" spans="1:11" ht="15.75" x14ac:dyDescent="0.25">
      <c r="A996" s="126" t="s">
        <v>9822</v>
      </c>
      <c r="B996" s="126"/>
      <c r="C996" s="217" cm="1">
        <f t="array" ref="C996">IF(ROW() &lt; ROW(INDEX(persons[resource_ID],ROWS(persons[resource_ID]))), COUNTIF(INDEX(persons[resource_ID],1):persons[[#This Row],[resource_ID]],persons[[#This Row],[resource_ID]]), "")</f>
        <v>1</v>
      </c>
      <c r="D996" s="127" t="s">
        <v>9837</v>
      </c>
      <c r="E996" s="126" t="s">
        <v>9838</v>
      </c>
      <c r="F996" s="126" t="s">
        <v>9839</v>
      </c>
      <c r="G996" s="126" t="s">
        <v>9840</v>
      </c>
      <c r="H996" s="126"/>
      <c r="I996" s="126"/>
      <c r="J996" s="126"/>
      <c r="K996" s="126"/>
    </row>
    <row r="997" spans="1:11" ht="15.75" x14ac:dyDescent="0.25">
      <c r="A997" s="126" t="s">
        <v>9822</v>
      </c>
      <c r="B997" s="126"/>
      <c r="C997" s="217" cm="1">
        <f t="array" ref="C997">IF(ROW() &lt; ROW(INDEX(persons[resource_ID],ROWS(persons[resource_ID]))), COUNTIF(INDEX(persons[resource_ID],1):persons[[#This Row],[resource_ID]],persons[[#This Row],[resource_ID]]), "")</f>
        <v>2</v>
      </c>
      <c r="D997" s="127" t="s">
        <v>9841</v>
      </c>
      <c r="E997" s="126" t="s">
        <v>9842</v>
      </c>
      <c r="F997" s="126" t="s">
        <v>9843</v>
      </c>
      <c r="G997" s="126" t="s">
        <v>9844</v>
      </c>
      <c r="H997" s="126"/>
      <c r="I997" s="126"/>
      <c r="J997" s="126"/>
      <c r="K997" s="126"/>
    </row>
    <row r="998" spans="1:11" ht="15.75" x14ac:dyDescent="0.25">
      <c r="A998" s="126" t="s">
        <v>9822</v>
      </c>
      <c r="B998" s="126"/>
      <c r="C998" s="217" cm="1">
        <f t="array" ref="C998">IF(ROW() &lt; ROW(INDEX(persons[resource_ID],ROWS(persons[resource_ID]))), COUNTIF(INDEX(persons[resource_ID],1):persons[[#This Row],[resource_ID]],persons[[#This Row],[resource_ID]]), "")</f>
        <v>3</v>
      </c>
      <c r="D998" s="127" t="s">
        <v>9837</v>
      </c>
      <c r="E998" s="126" t="s">
        <v>9845</v>
      </c>
      <c r="F998" s="126" t="s">
        <v>9846</v>
      </c>
      <c r="G998" s="126" t="s">
        <v>9847</v>
      </c>
      <c r="H998" s="126"/>
      <c r="I998" s="126"/>
      <c r="J998" s="126"/>
      <c r="K998" s="126"/>
    </row>
    <row r="999" spans="1:11" ht="15.75" x14ac:dyDescent="0.25">
      <c r="A999" s="126" t="s">
        <v>9823</v>
      </c>
      <c r="B999" s="126"/>
      <c r="C999" s="217" cm="1">
        <f t="array" ref="C999">IF(ROW() &lt; ROW(INDEX(persons[resource_ID],ROWS(persons[resource_ID]))), COUNTIF(INDEX(persons[resource_ID],1):persons[[#This Row],[resource_ID]],persons[[#This Row],[resource_ID]]), "")</f>
        <v>1</v>
      </c>
      <c r="D999" s="127" t="s">
        <v>9837</v>
      </c>
      <c r="E999" s="126" t="s">
        <v>9838</v>
      </c>
      <c r="F999" s="126" t="s">
        <v>9839</v>
      </c>
      <c r="G999" s="126" t="s">
        <v>9840</v>
      </c>
      <c r="H999" s="126"/>
      <c r="I999" s="126"/>
      <c r="J999" s="126"/>
      <c r="K999" s="126"/>
    </row>
    <row r="1000" spans="1:11" ht="15.75" x14ac:dyDescent="0.25">
      <c r="A1000" s="126" t="s">
        <v>9823</v>
      </c>
      <c r="B1000" s="126"/>
      <c r="C1000" s="217" cm="1">
        <f t="array" ref="C1000">IF(ROW() &lt; ROW(INDEX(persons[resource_ID],ROWS(persons[resource_ID]))), COUNTIF(INDEX(persons[resource_ID],1):persons[[#This Row],[resource_ID]],persons[[#This Row],[resource_ID]]), "")</f>
        <v>2</v>
      </c>
      <c r="D1000" s="127" t="s">
        <v>9841</v>
      </c>
      <c r="E1000" s="126" t="s">
        <v>9842</v>
      </c>
      <c r="F1000" s="126" t="s">
        <v>9843</v>
      </c>
      <c r="G1000" s="126" t="s">
        <v>9844</v>
      </c>
      <c r="H1000" s="126"/>
      <c r="I1000" s="126"/>
      <c r="J1000" s="126"/>
      <c r="K1000" s="126"/>
    </row>
    <row r="1001" spans="1:11" ht="15.75" x14ac:dyDescent="0.25">
      <c r="A1001" s="126" t="s">
        <v>9823</v>
      </c>
      <c r="B1001" s="126"/>
      <c r="C1001" s="217" cm="1">
        <f t="array" ref="C1001">IF(ROW() &lt; ROW(INDEX(persons[resource_ID],ROWS(persons[resource_ID]))), COUNTIF(INDEX(persons[resource_ID],1):persons[[#This Row],[resource_ID]],persons[[#This Row],[resource_ID]]), "")</f>
        <v>3</v>
      </c>
      <c r="D1001" s="127" t="s">
        <v>9837</v>
      </c>
      <c r="E1001" s="126" t="s">
        <v>9845</v>
      </c>
      <c r="F1001" s="126" t="s">
        <v>9846</v>
      </c>
      <c r="G1001" s="126" t="s">
        <v>9847</v>
      </c>
      <c r="H1001" s="126"/>
      <c r="I1001" s="126"/>
      <c r="J1001" s="126"/>
      <c r="K1001" s="126"/>
    </row>
    <row r="1002" spans="1:11" ht="15.75" x14ac:dyDescent="0.25">
      <c r="A1002" s="126" t="s">
        <v>9824</v>
      </c>
      <c r="B1002" s="126"/>
      <c r="C1002" s="217" cm="1">
        <f t="array" ref="C1002">IF(ROW() &lt; ROW(INDEX(persons[resource_ID],ROWS(persons[resource_ID]))), COUNTIF(INDEX(persons[resource_ID],1):persons[[#This Row],[resource_ID]],persons[[#This Row],[resource_ID]]), "")</f>
        <v>1</v>
      </c>
      <c r="D1002" s="127" t="s">
        <v>9837</v>
      </c>
      <c r="E1002" s="126" t="s">
        <v>9838</v>
      </c>
      <c r="F1002" s="126" t="s">
        <v>9839</v>
      </c>
      <c r="G1002" s="126" t="s">
        <v>9840</v>
      </c>
      <c r="H1002" s="126"/>
      <c r="I1002" s="126"/>
      <c r="J1002" s="126"/>
      <c r="K1002" s="126"/>
    </row>
    <row r="1003" spans="1:11" ht="15.75" x14ac:dyDescent="0.25">
      <c r="A1003" s="126" t="s">
        <v>9824</v>
      </c>
      <c r="B1003" s="126"/>
      <c r="C1003" s="217" cm="1">
        <f t="array" ref="C1003">IF(ROW() &lt; ROW(INDEX(persons[resource_ID],ROWS(persons[resource_ID]))), COUNTIF(INDEX(persons[resource_ID],1):persons[[#This Row],[resource_ID]],persons[[#This Row],[resource_ID]]), "")</f>
        <v>2</v>
      </c>
      <c r="D1003" s="127" t="s">
        <v>9841</v>
      </c>
      <c r="E1003" s="126" t="s">
        <v>9842</v>
      </c>
      <c r="F1003" s="126" t="s">
        <v>9843</v>
      </c>
      <c r="G1003" s="126" t="s">
        <v>9844</v>
      </c>
      <c r="H1003" s="126"/>
      <c r="I1003" s="126"/>
      <c r="J1003" s="126"/>
      <c r="K1003" s="126"/>
    </row>
    <row r="1004" spans="1:11" ht="15.75" x14ac:dyDescent="0.25">
      <c r="A1004" s="126" t="s">
        <v>9824</v>
      </c>
      <c r="B1004" s="126"/>
      <c r="C1004" s="217" cm="1">
        <f t="array" ref="C1004">IF(ROW() &lt; ROW(INDEX(persons[resource_ID],ROWS(persons[resource_ID]))), COUNTIF(INDEX(persons[resource_ID],1):persons[[#This Row],[resource_ID]],persons[[#This Row],[resource_ID]]), "")</f>
        <v>3</v>
      </c>
      <c r="D1004" s="127" t="s">
        <v>9837</v>
      </c>
      <c r="E1004" s="126" t="s">
        <v>9845</v>
      </c>
      <c r="F1004" s="126" t="s">
        <v>9846</v>
      </c>
      <c r="G1004" s="126" t="s">
        <v>9847</v>
      </c>
      <c r="H1004" s="126"/>
      <c r="I1004" s="126"/>
      <c r="J1004" s="126"/>
      <c r="K1004" s="126"/>
    </row>
    <row r="1005" spans="1:11" ht="15.75" x14ac:dyDescent="0.25">
      <c r="A1005" s="126" t="s">
        <v>9825</v>
      </c>
      <c r="B1005" s="126"/>
      <c r="C1005" s="217" cm="1">
        <f t="array" ref="C1005">IF(ROW() &lt; ROW(INDEX(persons[resource_ID],ROWS(persons[resource_ID]))), COUNTIF(INDEX(persons[resource_ID],1):persons[[#This Row],[resource_ID]],persons[[#This Row],[resource_ID]]), "")</f>
        <v>1</v>
      </c>
      <c r="D1005" s="127" t="s">
        <v>9837</v>
      </c>
      <c r="E1005" s="126" t="s">
        <v>9838</v>
      </c>
      <c r="F1005" s="126" t="s">
        <v>9839</v>
      </c>
      <c r="G1005" s="126" t="s">
        <v>9840</v>
      </c>
      <c r="H1005" s="126"/>
      <c r="I1005" s="126"/>
      <c r="J1005" s="126"/>
      <c r="K1005" s="126"/>
    </row>
    <row r="1006" spans="1:11" ht="15.75" x14ac:dyDescent="0.25">
      <c r="A1006" s="126" t="s">
        <v>9825</v>
      </c>
      <c r="B1006" s="126"/>
      <c r="C1006" s="217" cm="1">
        <f t="array" ref="C1006">IF(ROW() &lt; ROW(INDEX(persons[resource_ID],ROWS(persons[resource_ID]))), COUNTIF(INDEX(persons[resource_ID],1):persons[[#This Row],[resource_ID]],persons[[#This Row],[resource_ID]]), "")</f>
        <v>2</v>
      </c>
      <c r="D1006" s="127" t="s">
        <v>9841</v>
      </c>
      <c r="E1006" s="126" t="s">
        <v>9842</v>
      </c>
      <c r="F1006" s="126" t="s">
        <v>9843</v>
      </c>
      <c r="G1006" s="126" t="s">
        <v>9844</v>
      </c>
      <c r="H1006" s="126"/>
      <c r="I1006" s="126"/>
      <c r="J1006" s="126"/>
      <c r="K1006" s="126"/>
    </row>
    <row r="1007" spans="1:11" ht="15.75" x14ac:dyDescent="0.25">
      <c r="A1007" s="126" t="s">
        <v>9825</v>
      </c>
      <c r="B1007" s="126"/>
      <c r="C1007" s="217" cm="1">
        <f t="array" ref="C1007">IF(ROW() &lt; ROW(INDEX(persons[resource_ID],ROWS(persons[resource_ID]))), COUNTIF(INDEX(persons[resource_ID],1):persons[[#This Row],[resource_ID]],persons[[#This Row],[resource_ID]]), "")</f>
        <v>3</v>
      </c>
      <c r="D1007" s="127" t="s">
        <v>9837</v>
      </c>
      <c r="E1007" s="126" t="s">
        <v>9845</v>
      </c>
      <c r="F1007" s="126" t="s">
        <v>9846</v>
      </c>
      <c r="G1007" s="126" t="s">
        <v>9847</v>
      </c>
      <c r="H1007" s="126"/>
      <c r="I1007" s="126"/>
      <c r="J1007" s="126"/>
      <c r="K1007" s="126"/>
    </row>
    <row r="1008" spans="1:11" ht="15.75" x14ac:dyDescent="0.25">
      <c r="A1008" s="126" t="s">
        <v>9826</v>
      </c>
      <c r="B1008" s="126"/>
      <c r="C1008" s="217" cm="1">
        <f t="array" ref="C1008">IF(ROW() &lt; ROW(INDEX(persons[resource_ID],ROWS(persons[resource_ID]))), COUNTIF(INDEX(persons[resource_ID],1):persons[[#This Row],[resource_ID]],persons[[#This Row],[resource_ID]]), "")</f>
        <v>1</v>
      </c>
      <c r="D1008" s="127" t="s">
        <v>9837</v>
      </c>
      <c r="E1008" s="126" t="s">
        <v>9838</v>
      </c>
      <c r="F1008" s="126" t="s">
        <v>9839</v>
      </c>
      <c r="G1008" s="126" t="s">
        <v>9840</v>
      </c>
      <c r="H1008" s="126"/>
      <c r="I1008" s="126"/>
      <c r="J1008" s="126"/>
      <c r="K1008" s="126"/>
    </row>
    <row r="1009" spans="1:11" s="126" customFormat="1" ht="15.75" x14ac:dyDescent="0.25">
      <c r="A1009" s="126" t="s">
        <v>9826</v>
      </c>
      <c r="C1009" s="217" cm="1">
        <f t="array" ref="C1009">IF(ROW() &lt; ROW(INDEX(persons[resource_ID],ROWS(persons[resource_ID]))), COUNTIF(INDEX(persons[resource_ID],1):persons[[#This Row],[resource_ID]],persons[[#This Row],[resource_ID]]), "")</f>
        <v>2</v>
      </c>
      <c r="D1009" s="127" t="s">
        <v>9841</v>
      </c>
      <c r="E1009" s="126" t="s">
        <v>9842</v>
      </c>
      <c r="F1009" s="126" t="s">
        <v>9843</v>
      </c>
      <c r="G1009" s="126" t="s">
        <v>9844</v>
      </c>
    </row>
    <row r="1010" spans="1:11" s="126" customFormat="1" ht="15.75" x14ac:dyDescent="0.25">
      <c r="A1010" s="126" t="s">
        <v>9826</v>
      </c>
      <c r="C1010" s="167" cm="1">
        <f t="array" ref="C1010">IF(ROW() &lt; ROW(INDEX(persons[resource_ID],ROWS(persons[resource_ID]))), COUNTIF(INDEX(persons[resource_ID],1):persons[[#This Row],[resource_ID]],persons[[#This Row],[resource_ID]]), "")</f>
        <v>3</v>
      </c>
      <c r="D1010" s="127" t="s">
        <v>9837</v>
      </c>
      <c r="E1010" s="126" t="s">
        <v>9845</v>
      </c>
      <c r="F1010" s="126" t="s">
        <v>9846</v>
      </c>
      <c r="G1010" s="126" t="s">
        <v>9847</v>
      </c>
    </row>
    <row r="1011" spans="1:11" ht="15.75" x14ac:dyDescent="0.25">
      <c r="A1011" s="126" t="s">
        <v>9827</v>
      </c>
      <c r="B1011" s="126"/>
      <c r="C1011" s="217" cm="1">
        <f t="array" ref="C1011">IF(ROW() &lt; ROW(INDEX(persons[resource_ID],ROWS(persons[resource_ID]))), COUNTIF(INDEX(persons[resource_ID],1):persons[[#This Row],[resource_ID]],persons[[#This Row],[resource_ID]]), "")</f>
        <v>1</v>
      </c>
      <c r="D1011" s="127" t="s">
        <v>9837</v>
      </c>
      <c r="E1011" s="126" t="s">
        <v>9838</v>
      </c>
      <c r="F1011" s="126" t="s">
        <v>9839</v>
      </c>
      <c r="G1011" s="126" t="s">
        <v>9840</v>
      </c>
      <c r="H1011" s="126"/>
      <c r="I1011" s="126"/>
      <c r="J1011" s="126"/>
      <c r="K1011" s="126"/>
    </row>
    <row r="1012" spans="1:11" s="126" customFormat="1" ht="15.75" x14ac:dyDescent="0.25">
      <c r="A1012" s="126" t="s">
        <v>9827</v>
      </c>
      <c r="C1012" s="217" cm="1">
        <f t="array" ref="C1012">IF(ROW() &lt; ROW(INDEX(persons[resource_ID],ROWS(persons[resource_ID]))), COUNTIF(INDEX(persons[resource_ID],1):persons[[#This Row],[resource_ID]],persons[[#This Row],[resource_ID]]), "")</f>
        <v>2</v>
      </c>
      <c r="D1012" s="127" t="s">
        <v>9841</v>
      </c>
      <c r="E1012" s="126" t="s">
        <v>9842</v>
      </c>
      <c r="F1012" s="126" t="s">
        <v>9843</v>
      </c>
      <c r="G1012" s="126" t="s">
        <v>9844</v>
      </c>
    </row>
    <row r="1013" spans="1:11" s="126" customFormat="1" ht="15.75" x14ac:dyDescent="0.25">
      <c r="A1013" s="126" t="s">
        <v>9827</v>
      </c>
      <c r="C1013" s="167" cm="1">
        <f t="array" ref="C1013">IF(ROW() &lt; ROW(INDEX(persons[resource_ID],ROWS(persons[resource_ID]))), COUNTIF(INDEX(persons[resource_ID],1):persons[[#This Row],[resource_ID]],persons[[#This Row],[resource_ID]]), "")</f>
        <v>3</v>
      </c>
      <c r="D1013" s="127" t="s">
        <v>9837</v>
      </c>
      <c r="E1013" s="126" t="s">
        <v>9845</v>
      </c>
      <c r="F1013" s="126" t="s">
        <v>9846</v>
      </c>
      <c r="G1013" s="126" t="s">
        <v>9847</v>
      </c>
    </row>
    <row r="1014" spans="1:11" ht="15.75" x14ac:dyDescent="0.25">
      <c r="A1014" s="126" t="s">
        <v>9828</v>
      </c>
      <c r="B1014" s="126"/>
      <c r="C1014" s="217" cm="1">
        <f t="array" ref="C1014">IF(ROW() &lt; ROW(INDEX(persons[resource_ID],ROWS(persons[resource_ID]))), COUNTIF(INDEX(persons[resource_ID],1):persons[[#This Row],[resource_ID]],persons[[#This Row],[resource_ID]]), "")</f>
        <v>1</v>
      </c>
      <c r="D1014" s="127" t="s">
        <v>9837</v>
      </c>
      <c r="E1014" s="126" t="s">
        <v>9838</v>
      </c>
      <c r="F1014" s="126" t="s">
        <v>9839</v>
      </c>
      <c r="G1014" s="126" t="s">
        <v>9840</v>
      </c>
      <c r="H1014" s="126"/>
      <c r="I1014" s="126"/>
      <c r="J1014" s="126"/>
      <c r="K1014" s="126"/>
    </row>
    <row r="1015" spans="1:11" s="126" customFormat="1" ht="15.75" x14ac:dyDescent="0.25">
      <c r="A1015" s="126" t="s">
        <v>9828</v>
      </c>
      <c r="C1015" s="217" cm="1">
        <f t="array" ref="C1015">IF(ROW() &lt; ROW(INDEX(persons[resource_ID],ROWS(persons[resource_ID]))), COUNTIF(INDEX(persons[resource_ID],1):persons[[#This Row],[resource_ID]],persons[[#This Row],[resource_ID]]), "")</f>
        <v>2</v>
      </c>
      <c r="D1015" s="127" t="s">
        <v>9841</v>
      </c>
      <c r="E1015" s="126" t="s">
        <v>9842</v>
      </c>
      <c r="F1015" s="126" t="s">
        <v>9843</v>
      </c>
      <c r="G1015" s="126" t="s">
        <v>9844</v>
      </c>
    </row>
    <row r="1016" spans="1:11" s="126" customFormat="1" ht="15.75" x14ac:dyDescent="0.25">
      <c r="A1016" s="126" t="s">
        <v>9828</v>
      </c>
      <c r="C1016" s="167" cm="1">
        <f t="array" ref="C1016">IF(ROW() &lt; ROW(INDEX(persons[resource_ID],ROWS(persons[resource_ID]))), COUNTIF(INDEX(persons[resource_ID],1):persons[[#This Row],[resource_ID]],persons[[#This Row],[resource_ID]]), "")</f>
        <v>3</v>
      </c>
      <c r="D1016" s="127" t="s">
        <v>9837</v>
      </c>
      <c r="E1016" s="126" t="s">
        <v>9845</v>
      </c>
      <c r="F1016" s="126" t="s">
        <v>9846</v>
      </c>
      <c r="G1016" s="126" t="s">
        <v>9847</v>
      </c>
    </row>
    <row r="1017" spans="1:11" ht="15.75" x14ac:dyDescent="0.25">
      <c r="A1017" s="126" t="s">
        <v>9829</v>
      </c>
      <c r="B1017" s="126"/>
      <c r="C1017" s="217" cm="1">
        <f t="array" ref="C1017">IF(ROW() &lt; ROW(INDEX(persons[resource_ID],ROWS(persons[resource_ID]))), COUNTIF(INDEX(persons[resource_ID],1):persons[[#This Row],[resource_ID]],persons[[#This Row],[resource_ID]]), "")</f>
        <v>1</v>
      </c>
      <c r="D1017" s="127" t="s">
        <v>9837</v>
      </c>
      <c r="E1017" s="126" t="s">
        <v>9838</v>
      </c>
      <c r="F1017" s="126" t="s">
        <v>9839</v>
      </c>
      <c r="G1017" s="126" t="s">
        <v>9840</v>
      </c>
      <c r="H1017" s="126"/>
      <c r="I1017" s="126"/>
      <c r="J1017" s="126"/>
      <c r="K1017" s="126"/>
    </row>
    <row r="1018" spans="1:11" ht="15.75" x14ac:dyDescent="0.25">
      <c r="A1018" s="126" t="s">
        <v>9829</v>
      </c>
      <c r="B1018" s="126"/>
      <c r="C1018" s="217" cm="1">
        <f t="array" ref="C1018">IF(ROW() &lt; ROW(INDEX(persons[resource_ID],ROWS(persons[resource_ID]))), COUNTIF(INDEX(persons[resource_ID],1):persons[[#This Row],[resource_ID]],persons[[#This Row],[resource_ID]]), "")</f>
        <v>2</v>
      </c>
      <c r="D1018" s="127" t="s">
        <v>9841</v>
      </c>
      <c r="E1018" s="126" t="s">
        <v>9842</v>
      </c>
      <c r="F1018" s="126" t="s">
        <v>9843</v>
      </c>
      <c r="G1018" s="126" t="s">
        <v>9844</v>
      </c>
      <c r="H1018" s="126"/>
      <c r="I1018" s="126"/>
      <c r="J1018" s="126"/>
      <c r="K1018" s="126"/>
    </row>
    <row r="1019" spans="1:11" ht="15.75" x14ac:dyDescent="0.25">
      <c r="A1019" s="126" t="s">
        <v>9829</v>
      </c>
      <c r="B1019" s="126"/>
      <c r="C1019" s="217" cm="1">
        <f t="array" ref="C1019">IF(ROW() &lt; ROW(INDEX(persons[resource_ID],ROWS(persons[resource_ID]))), COUNTIF(INDEX(persons[resource_ID],1):persons[[#This Row],[resource_ID]],persons[[#This Row],[resource_ID]]), "")</f>
        <v>3</v>
      </c>
      <c r="D1019" s="127" t="s">
        <v>9837</v>
      </c>
      <c r="E1019" s="126" t="s">
        <v>9845</v>
      </c>
      <c r="F1019" s="126" t="s">
        <v>9846</v>
      </c>
      <c r="G1019" s="126" t="s">
        <v>9847</v>
      </c>
      <c r="H1019" s="126"/>
      <c r="I1019" s="126"/>
      <c r="J1019" s="126"/>
      <c r="K1019" s="126"/>
    </row>
    <row r="1020" spans="1:11" ht="15.75" x14ac:dyDescent="0.25">
      <c r="A1020" s="126" t="s">
        <v>9830</v>
      </c>
      <c r="B1020" s="126"/>
      <c r="C1020" s="217" cm="1">
        <f t="array" ref="C1020">IF(ROW() &lt; ROW(INDEX(persons[resource_ID],ROWS(persons[resource_ID]))), COUNTIF(INDEX(persons[resource_ID],1):persons[[#This Row],[resource_ID]],persons[[#This Row],[resource_ID]]), "")</f>
        <v>1</v>
      </c>
      <c r="D1020" s="127" t="s">
        <v>9837</v>
      </c>
      <c r="E1020" s="126" t="s">
        <v>9838</v>
      </c>
      <c r="F1020" s="126" t="s">
        <v>9839</v>
      </c>
      <c r="G1020" s="126" t="s">
        <v>9840</v>
      </c>
      <c r="H1020" s="126"/>
      <c r="I1020" s="126"/>
      <c r="J1020" s="126"/>
      <c r="K1020" s="126"/>
    </row>
    <row r="1021" spans="1:11" ht="15.75" x14ac:dyDescent="0.25">
      <c r="A1021" s="126" t="s">
        <v>9830</v>
      </c>
      <c r="B1021" s="126"/>
      <c r="C1021" s="217" cm="1">
        <f t="array" ref="C1021">IF(ROW() &lt; ROW(INDEX(persons[resource_ID],ROWS(persons[resource_ID]))), COUNTIF(INDEX(persons[resource_ID],1):persons[[#This Row],[resource_ID]],persons[[#This Row],[resource_ID]]), "")</f>
        <v>2</v>
      </c>
      <c r="D1021" s="127" t="s">
        <v>9841</v>
      </c>
      <c r="E1021" s="126" t="s">
        <v>9842</v>
      </c>
      <c r="F1021" s="126" t="s">
        <v>9843</v>
      </c>
      <c r="G1021" s="126" t="s">
        <v>9844</v>
      </c>
      <c r="H1021" s="126"/>
      <c r="I1021" s="126"/>
      <c r="J1021" s="126"/>
      <c r="K1021" s="126"/>
    </row>
    <row r="1022" spans="1:11" ht="15.75" x14ac:dyDescent="0.25">
      <c r="A1022" s="126" t="s">
        <v>9830</v>
      </c>
      <c r="B1022" s="126"/>
      <c r="C1022" s="217" cm="1">
        <f t="array" ref="C1022">IF(ROW() &lt; ROW(INDEX(persons[resource_ID],ROWS(persons[resource_ID]))), COUNTIF(INDEX(persons[resource_ID],1):persons[[#This Row],[resource_ID]],persons[[#This Row],[resource_ID]]), "")</f>
        <v>3</v>
      </c>
      <c r="D1022" s="127" t="s">
        <v>9837</v>
      </c>
      <c r="E1022" s="126" t="s">
        <v>9845</v>
      </c>
      <c r="F1022" s="126" t="s">
        <v>9846</v>
      </c>
      <c r="G1022" s="126" t="s">
        <v>9847</v>
      </c>
      <c r="H1022" s="126"/>
      <c r="I1022" s="126"/>
      <c r="J1022" s="126"/>
      <c r="K1022" s="126"/>
    </row>
    <row r="1023" spans="1:11" ht="15.75" x14ac:dyDescent="0.25">
      <c r="A1023" s="126" t="s">
        <v>9831</v>
      </c>
      <c r="B1023" s="126"/>
      <c r="C1023" s="217" cm="1">
        <f t="array" ref="C1023">IF(ROW() &lt; ROW(INDEX(persons[resource_ID],ROWS(persons[resource_ID]))), COUNTIF(INDEX(persons[resource_ID],1):persons[[#This Row],[resource_ID]],persons[[#This Row],[resource_ID]]), "")</f>
        <v>1</v>
      </c>
      <c r="D1023" s="127" t="s">
        <v>9837</v>
      </c>
      <c r="E1023" s="126" t="s">
        <v>9838</v>
      </c>
      <c r="F1023" s="126" t="s">
        <v>9839</v>
      </c>
      <c r="G1023" s="126" t="s">
        <v>9840</v>
      </c>
      <c r="H1023" s="126"/>
      <c r="I1023" s="126"/>
      <c r="J1023" s="126"/>
      <c r="K1023" s="126"/>
    </row>
    <row r="1024" spans="1:11" ht="15.75" x14ac:dyDescent="0.25">
      <c r="A1024" s="126" t="s">
        <v>9831</v>
      </c>
      <c r="B1024" s="126"/>
      <c r="C1024" s="217" cm="1">
        <f t="array" ref="C1024">IF(ROW() &lt; ROW(INDEX(persons[resource_ID],ROWS(persons[resource_ID]))), COUNTIF(INDEX(persons[resource_ID],1):persons[[#This Row],[resource_ID]],persons[[#This Row],[resource_ID]]), "")</f>
        <v>2</v>
      </c>
      <c r="D1024" s="127" t="s">
        <v>9841</v>
      </c>
      <c r="E1024" s="126" t="s">
        <v>9842</v>
      </c>
      <c r="F1024" s="126" t="s">
        <v>9843</v>
      </c>
      <c r="G1024" s="126" t="s">
        <v>9844</v>
      </c>
      <c r="H1024" s="126"/>
      <c r="I1024" s="126"/>
      <c r="J1024" s="126"/>
      <c r="K1024" s="126"/>
    </row>
    <row r="1025" spans="1:11" ht="15.75" x14ac:dyDescent="0.25">
      <c r="A1025" s="126" t="s">
        <v>9831</v>
      </c>
      <c r="B1025" s="126"/>
      <c r="C1025" s="217" cm="1">
        <f t="array" ref="C1025">IF(ROW() &lt; ROW(INDEX(persons[resource_ID],ROWS(persons[resource_ID]))), COUNTIF(INDEX(persons[resource_ID],1):persons[[#This Row],[resource_ID]],persons[[#This Row],[resource_ID]]), "")</f>
        <v>3</v>
      </c>
      <c r="D1025" s="127" t="s">
        <v>9837</v>
      </c>
      <c r="E1025" s="126" t="s">
        <v>9845</v>
      </c>
      <c r="F1025" s="126" t="s">
        <v>9846</v>
      </c>
      <c r="G1025" s="126" t="s">
        <v>9847</v>
      </c>
      <c r="H1025" s="126"/>
      <c r="I1025" s="126"/>
      <c r="J1025" s="126"/>
      <c r="K1025" s="126"/>
    </row>
    <row r="1026" spans="1:11" ht="15.75" x14ac:dyDescent="0.25">
      <c r="A1026" s="126" t="s">
        <v>9832</v>
      </c>
      <c r="B1026" s="126"/>
      <c r="C1026" s="217" cm="1">
        <f t="array" ref="C1026">IF(ROW() &lt; ROW(INDEX(persons[resource_ID],ROWS(persons[resource_ID]))), COUNTIF(INDEX(persons[resource_ID],1):persons[[#This Row],[resource_ID]],persons[[#This Row],[resource_ID]]), "")</f>
        <v>1</v>
      </c>
      <c r="D1026" s="127" t="s">
        <v>9837</v>
      </c>
      <c r="E1026" s="126" t="s">
        <v>9838</v>
      </c>
      <c r="F1026" s="126" t="s">
        <v>9839</v>
      </c>
      <c r="G1026" s="126" t="s">
        <v>9840</v>
      </c>
      <c r="H1026" s="126"/>
      <c r="I1026" s="126"/>
      <c r="J1026" s="126"/>
      <c r="K1026" s="126"/>
    </row>
    <row r="1027" spans="1:11" s="126" customFormat="1" ht="15.75" x14ac:dyDescent="0.25">
      <c r="A1027" s="126" t="s">
        <v>9832</v>
      </c>
      <c r="C1027" s="217" cm="1">
        <f t="array" ref="C1027">IF(ROW() &lt; ROW(INDEX(persons[resource_ID],ROWS(persons[resource_ID]))), COUNTIF(INDEX(persons[resource_ID],1):persons[[#This Row],[resource_ID]],persons[[#This Row],[resource_ID]]), "")</f>
        <v>2</v>
      </c>
      <c r="D1027" s="127" t="s">
        <v>9841</v>
      </c>
      <c r="E1027" s="126" t="s">
        <v>9842</v>
      </c>
      <c r="F1027" s="126" t="s">
        <v>9843</v>
      </c>
      <c r="G1027" s="126" t="s">
        <v>9844</v>
      </c>
    </row>
    <row r="1028" spans="1:11" s="126" customFormat="1" ht="15.75" x14ac:dyDescent="0.25">
      <c r="A1028" s="126" t="s">
        <v>9832</v>
      </c>
      <c r="C1028" s="167" cm="1">
        <f t="array" ref="C1028">IF(ROW() &lt; ROW(INDEX(persons[resource_ID],ROWS(persons[resource_ID]))), COUNTIF(INDEX(persons[resource_ID],1):persons[[#This Row],[resource_ID]],persons[[#This Row],[resource_ID]]), "")</f>
        <v>3</v>
      </c>
      <c r="D1028" s="127" t="s">
        <v>9837</v>
      </c>
      <c r="E1028" s="126" t="s">
        <v>9845</v>
      </c>
      <c r="F1028" s="126" t="s">
        <v>9846</v>
      </c>
      <c r="G1028" s="126" t="s">
        <v>9847</v>
      </c>
    </row>
    <row r="1029" spans="1:11" ht="15.75" x14ac:dyDescent="0.25">
      <c r="A1029" s="126" t="s">
        <v>9833</v>
      </c>
      <c r="B1029" s="126"/>
      <c r="C1029" s="217" cm="1">
        <f t="array" ref="C1029">IF(ROW() &lt; ROW(INDEX(persons[resource_ID],ROWS(persons[resource_ID]))), COUNTIF(INDEX(persons[resource_ID],1):persons[[#This Row],[resource_ID]],persons[[#This Row],[resource_ID]]), "")</f>
        <v>1</v>
      </c>
      <c r="D1029" s="127" t="s">
        <v>9837</v>
      </c>
      <c r="E1029" s="126" t="s">
        <v>9838</v>
      </c>
      <c r="F1029" s="126" t="s">
        <v>9839</v>
      </c>
      <c r="G1029" s="126" t="s">
        <v>9840</v>
      </c>
      <c r="H1029" s="126"/>
      <c r="I1029" s="126"/>
      <c r="J1029" s="126"/>
      <c r="K1029" s="126"/>
    </row>
    <row r="1030" spans="1:11" s="126" customFormat="1" ht="15.75" x14ac:dyDescent="0.25">
      <c r="A1030" s="126" t="s">
        <v>9833</v>
      </c>
      <c r="C1030" s="217" cm="1">
        <f t="array" ref="C1030">IF(ROW() &lt; ROW(INDEX(persons[resource_ID],ROWS(persons[resource_ID]))), COUNTIF(INDEX(persons[resource_ID],1):persons[[#This Row],[resource_ID]],persons[[#This Row],[resource_ID]]), "")</f>
        <v>2</v>
      </c>
      <c r="D1030" s="127" t="s">
        <v>9841</v>
      </c>
      <c r="E1030" s="126" t="s">
        <v>9842</v>
      </c>
      <c r="F1030" s="126" t="s">
        <v>9843</v>
      </c>
      <c r="G1030" s="126" t="s">
        <v>9844</v>
      </c>
    </row>
    <row r="1031" spans="1:11" s="126" customFormat="1" ht="15.75" x14ac:dyDescent="0.25">
      <c r="A1031" s="126" t="s">
        <v>9833</v>
      </c>
      <c r="C1031" s="167" cm="1">
        <f t="array" ref="C1031">IF(ROW() &lt; ROW(INDEX(persons[resource_ID],ROWS(persons[resource_ID]))), COUNTIF(INDEX(persons[resource_ID],1):persons[[#This Row],[resource_ID]],persons[[#This Row],[resource_ID]]), "")</f>
        <v>3</v>
      </c>
      <c r="D1031" s="127" t="s">
        <v>9837</v>
      </c>
      <c r="E1031" s="126" t="s">
        <v>9845</v>
      </c>
      <c r="F1031" s="126" t="s">
        <v>9846</v>
      </c>
      <c r="G1031" s="126" t="s">
        <v>9847</v>
      </c>
    </row>
    <row r="1032" spans="1:11" ht="15.75" x14ac:dyDescent="0.25">
      <c r="A1032" s="126" t="s">
        <v>9834</v>
      </c>
      <c r="B1032" s="126"/>
      <c r="C1032" s="217" cm="1">
        <f t="array" ref="C1032">IF(ROW() &lt; ROW(INDEX(persons[resource_ID],ROWS(persons[resource_ID]))), COUNTIF(INDEX(persons[resource_ID],1):persons[[#This Row],[resource_ID]],persons[[#This Row],[resource_ID]]), "")</f>
        <v>1</v>
      </c>
      <c r="D1032" s="127" t="s">
        <v>9837</v>
      </c>
      <c r="E1032" s="126" t="s">
        <v>9838</v>
      </c>
      <c r="F1032" s="126" t="s">
        <v>9839</v>
      </c>
      <c r="G1032" s="126" t="s">
        <v>9840</v>
      </c>
      <c r="H1032" s="126"/>
      <c r="I1032" s="126"/>
      <c r="J1032" s="126"/>
      <c r="K1032" s="126"/>
    </row>
    <row r="1033" spans="1:11" s="126" customFormat="1" ht="15.75" x14ac:dyDescent="0.25">
      <c r="A1033" s="126" t="s">
        <v>9834</v>
      </c>
      <c r="C1033" s="217" cm="1">
        <f t="array" ref="C1033">IF(ROW() &lt; ROW(INDEX(persons[resource_ID],ROWS(persons[resource_ID]))), COUNTIF(INDEX(persons[resource_ID],1):persons[[#This Row],[resource_ID]],persons[[#This Row],[resource_ID]]), "")</f>
        <v>2</v>
      </c>
      <c r="D1033" s="127" t="s">
        <v>9841</v>
      </c>
      <c r="E1033" s="126" t="s">
        <v>9842</v>
      </c>
      <c r="F1033" s="126" t="s">
        <v>9843</v>
      </c>
      <c r="G1033" s="126" t="s">
        <v>9844</v>
      </c>
    </row>
    <row r="1034" spans="1:11" s="126" customFormat="1" ht="15.75" x14ac:dyDescent="0.25">
      <c r="A1034" s="126" t="s">
        <v>9834</v>
      </c>
      <c r="C1034" s="167" cm="1">
        <f t="array" ref="C1034">IF(ROW() &lt; ROW(INDEX(persons[resource_ID],ROWS(persons[resource_ID]))), COUNTIF(INDEX(persons[resource_ID],1):persons[[#This Row],[resource_ID]],persons[[#This Row],[resource_ID]]), "")</f>
        <v>3</v>
      </c>
      <c r="D1034" s="127" t="s">
        <v>9837</v>
      </c>
      <c r="E1034" s="126" t="s">
        <v>9845</v>
      </c>
      <c r="F1034" s="126" t="s">
        <v>9846</v>
      </c>
      <c r="G1034" s="126" t="s">
        <v>9847</v>
      </c>
    </row>
    <row r="1035" spans="1:11" s="126" customFormat="1" ht="15.75" x14ac:dyDescent="0.25">
      <c r="A1035" s="126" t="s">
        <v>9811</v>
      </c>
      <c r="C1035" s="167" cm="1">
        <f t="array" ref="C1035">IF(ROW() &lt; ROW(INDEX(persons[resource_ID],ROWS(persons[resource_ID]))), COUNTIF(INDEX(persons[resource_ID],1):persons[[#This Row],[resource_ID]],persons[[#This Row],[resource_ID]]), "")</f>
        <v>1</v>
      </c>
      <c r="D1035" s="127" t="s">
        <v>9837</v>
      </c>
      <c r="E1035" s="126" t="s">
        <v>9838</v>
      </c>
      <c r="F1035" s="126" t="s">
        <v>9839</v>
      </c>
      <c r="G1035" s="126" t="s">
        <v>9840</v>
      </c>
    </row>
    <row r="1036" spans="1:11" s="126" customFormat="1" ht="15.75" x14ac:dyDescent="0.25">
      <c r="A1036" s="126" t="s">
        <v>9811</v>
      </c>
      <c r="C1036" s="167" cm="1">
        <f t="array" ref="C1036">IF(ROW() &lt; ROW(INDEX(persons[resource_ID],ROWS(persons[resource_ID]))), COUNTIF(INDEX(persons[resource_ID],1):persons[[#This Row],[resource_ID]],persons[[#This Row],[resource_ID]]), "")</f>
        <v>2</v>
      </c>
      <c r="D1036" s="127" t="s">
        <v>9841</v>
      </c>
      <c r="E1036" s="126" t="s">
        <v>9842</v>
      </c>
      <c r="F1036" s="126" t="s">
        <v>9843</v>
      </c>
      <c r="G1036" s="126" t="s">
        <v>9844</v>
      </c>
    </row>
    <row r="1037" spans="1:11" s="126" customFormat="1" ht="15.75" x14ac:dyDescent="0.25">
      <c r="A1037" s="126" t="s">
        <v>9811</v>
      </c>
      <c r="C1037" s="167" cm="1">
        <f t="array" ref="C1037">IF(ROW() &lt; ROW(INDEX(persons[resource_ID],ROWS(persons[resource_ID]))), COUNTIF(INDEX(persons[resource_ID],1):persons[[#This Row],[resource_ID]],persons[[#This Row],[resource_ID]]), "")</f>
        <v>3</v>
      </c>
      <c r="D1037" s="127" t="s">
        <v>9837</v>
      </c>
      <c r="E1037" s="126" t="s">
        <v>9845</v>
      </c>
      <c r="F1037" s="126" t="s">
        <v>9846</v>
      </c>
      <c r="G1037" s="126" t="s">
        <v>9847</v>
      </c>
    </row>
    <row r="1038" spans="1:11" s="126" customFormat="1" x14ac:dyDescent="0.25">
      <c r="A1038" s="126" t="s">
        <v>9877</v>
      </c>
      <c r="C1038" s="218" cm="1">
        <f t="array" ref="C1038">IF(ROW() &lt; ROW(INDEX(persons[resource_ID],ROWS(persons[resource_ID]))), COUNTIF(INDEX(persons[resource_ID],1):persons[[#This Row],[resource_ID]],persons[[#This Row],[resource_ID]]), "")</f>
        <v>1</v>
      </c>
      <c r="D1038" s="127" t="s">
        <v>9890</v>
      </c>
      <c r="E1038" s="126" t="s">
        <v>9891</v>
      </c>
      <c r="F1038" s="126" t="s">
        <v>9892</v>
      </c>
    </row>
    <row r="1039" spans="1:11" s="126" customFormat="1" x14ac:dyDescent="0.25">
      <c r="A1039" s="126" t="s">
        <v>9877</v>
      </c>
      <c r="C1039" s="218" cm="1">
        <f t="array" ref="C1039">IF(ROW() &lt; ROW(INDEX(persons[resource_ID],ROWS(persons[resource_ID]))), COUNTIF(INDEX(persons[resource_ID],1):persons[[#This Row],[resource_ID]],persons[[#This Row],[resource_ID]]), "")</f>
        <v>2</v>
      </c>
      <c r="D1039" s="127" t="s">
        <v>9893</v>
      </c>
      <c r="E1039" s="126" t="s">
        <v>9891</v>
      </c>
      <c r="F1039" s="126" t="s">
        <v>9892</v>
      </c>
    </row>
    <row r="1040" spans="1:11" s="126" customFormat="1" x14ac:dyDescent="0.25">
      <c r="A1040" s="126" t="s">
        <v>9877</v>
      </c>
      <c r="C1040" s="218" cm="1">
        <f t="array" ref="C1040">IF(ROW() &lt; ROW(INDEX(persons[resource_ID],ROWS(persons[resource_ID]))), COUNTIF(INDEX(persons[resource_ID],1):persons[[#This Row],[resource_ID]],persons[[#This Row],[resource_ID]]), "")</f>
        <v>3</v>
      </c>
      <c r="D1040" s="127" t="s">
        <v>9894</v>
      </c>
      <c r="E1040" s="126" t="s">
        <v>9891</v>
      </c>
      <c r="F1040" s="126" t="s">
        <v>9892</v>
      </c>
    </row>
    <row r="1041" spans="1:9" s="126" customFormat="1" x14ac:dyDescent="0.25">
      <c r="A1041" s="126" t="s">
        <v>9877</v>
      </c>
      <c r="C1041" s="218" cm="1">
        <f t="array" ref="C1041">IF(ROW() &lt; ROW(INDEX(persons[resource_ID],ROWS(persons[resource_ID]))), COUNTIF(INDEX(persons[resource_ID],1):persons[[#This Row],[resource_ID]],persons[[#This Row],[resource_ID]]), "")</f>
        <v>4</v>
      </c>
      <c r="D1041" s="127" t="s">
        <v>9895</v>
      </c>
      <c r="E1041" s="126" t="s">
        <v>9891</v>
      </c>
      <c r="F1041" s="126" t="s">
        <v>9892</v>
      </c>
    </row>
    <row r="1042" spans="1:9" s="126" customFormat="1" x14ac:dyDescent="0.25">
      <c r="A1042" s="126" t="s">
        <v>9877</v>
      </c>
      <c r="C1042" s="218" cm="1">
        <f t="array" ref="C1042">IF(ROW() &lt; ROW(INDEX(persons[resource_ID],ROWS(persons[resource_ID]))), COUNTIF(INDEX(persons[resource_ID],1):persons[[#This Row],[resource_ID]],persons[[#This Row],[resource_ID]]), "")</f>
        <v>5</v>
      </c>
      <c r="D1042" s="127" t="s">
        <v>9890</v>
      </c>
      <c r="E1042" s="126" t="s">
        <v>9896</v>
      </c>
      <c r="F1042" s="126" t="s">
        <v>9897</v>
      </c>
      <c r="I1042" s="173" t="s">
        <v>9898</v>
      </c>
    </row>
    <row r="1043" spans="1:9" s="126" customFormat="1" x14ac:dyDescent="0.25">
      <c r="A1043" s="126" t="s">
        <v>9877</v>
      </c>
      <c r="C1043" s="218" cm="1">
        <f t="array" ref="C1043">IF(ROW() &lt; ROW(INDEX(persons[resource_ID],ROWS(persons[resource_ID]))), COUNTIF(INDEX(persons[resource_ID],1):persons[[#This Row],[resource_ID]],persons[[#This Row],[resource_ID]]), "")</f>
        <v>6</v>
      </c>
      <c r="D1043" s="127" t="s">
        <v>9893</v>
      </c>
      <c r="E1043" s="126" t="s">
        <v>3543</v>
      </c>
      <c r="F1043" s="126" t="s">
        <v>9899</v>
      </c>
    </row>
    <row r="1044" spans="1:9" s="126" customFormat="1" x14ac:dyDescent="0.25">
      <c r="A1044" s="126" t="s">
        <v>9877</v>
      </c>
      <c r="C1044" s="218" cm="1">
        <f t="array" ref="C1044">IF(ROW() &lt; ROW(INDEX(persons[resource_ID],ROWS(persons[resource_ID]))), COUNTIF(INDEX(persons[resource_ID],1):persons[[#This Row],[resource_ID]],persons[[#This Row],[resource_ID]]), "")</f>
        <v>7</v>
      </c>
      <c r="D1044" s="127" t="s">
        <v>9895</v>
      </c>
      <c r="E1044" s="126" t="s">
        <v>3543</v>
      </c>
      <c r="F1044" s="126" t="s">
        <v>9899</v>
      </c>
    </row>
    <row r="1045" spans="1:9" s="126" customFormat="1" x14ac:dyDescent="0.25">
      <c r="A1045" s="126" t="s">
        <v>9877</v>
      </c>
      <c r="C1045" s="218" cm="1">
        <f t="array" ref="C1045">IF(ROW() &lt; ROW(INDEX(persons[resource_ID],ROWS(persons[resource_ID]))), COUNTIF(INDEX(persons[resource_ID],1):persons[[#This Row],[resource_ID]],persons[[#This Row],[resource_ID]]), "")</f>
        <v>8</v>
      </c>
      <c r="D1045" s="127" t="s">
        <v>9893</v>
      </c>
      <c r="E1045" s="126" t="s">
        <v>9900</v>
      </c>
      <c r="F1045" s="126" t="s">
        <v>9127</v>
      </c>
    </row>
    <row r="1046" spans="1:9" s="126" customFormat="1" x14ac:dyDescent="0.25">
      <c r="A1046" s="126" t="s">
        <v>9877</v>
      </c>
      <c r="C1046" s="218" cm="1">
        <f t="array" ref="C1046">IF(ROW() &lt; ROW(INDEX(persons[resource_ID],ROWS(persons[resource_ID]))), COUNTIF(INDEX(persons[resource_ID],1):persons[[#This Row],[resource_ID]],persons[[#This Row],[resource_ID]]), "")</f>
        <v>9</v>
      </c>
      <c r="D1046" s="127" t="s">
        <v>9895</v>
      </c>
      <c r="E1046" s="126" t="s">
        <v>9900</v>
      </c>
      <c r="F1046" s="126" t="s">
        <v>9127</v>
      </c>
    </row>
    <row r="1047" spans="1:9" s="126" customFormat="1" x14ac:dyDescent="0.25">
      <c r="A1047" s="126" t="s">
        <v>9877</v>
      </c>
      <c r="C1047" s="218" cm="1">
        <f t="array" ref="C1047">IF(ROW() &lt; ROW(INDEX(persons[resource_ID],ROWS(persons[resource_ID]))), COUNTIF(INDEX(persons[resource_ID],1):persons[[#This Row],[resource_ID]],persons[[#This Row],[resource_ID]]), "")</f>
        <v>10</v>
      </c>
      <c r="D1047" s="127" t="s">
        <v>9901</v>
      </c>
      <c r="E1047" s="126" t="s">
        <v>9900</v>
      </c>
      <c r="F1047" s="126" t="s">
        <v>9127</v>
      </c>
    </row>
    <row r="1048" spans="1:9" s="126" customFormat="1" x14ac:dyDescent="0.25">
      <c r="A1048" s="126" t="s">
        <v>9877</v>
      </c>
      <c r="C1048" s="218" cm="1">
        <f t="array" ref="C1048">IF(ROW() &lt; ROW(INDEX(persons[resource_ID],ROWS(persons[resource_ID]))), COUNTIF(INDEX(persons[resource_ID],1):persons[[#This Row],[resource_ID]],persons[[#This Row],[resource_ID]]), "")</f>
        <v>11</v>
      </c>
      <c r="D1048" s="127" t="s">
        <v>9902</v>
      </c>
      <c r="E1048" s="126" t="s">
        <v>9900</v>
      </c>
      <c r="F1048" s="126" t="s">
        <v>9127</v>
      </c>
    </row>
    <row r="1049" spans="1:9" s="126" customFormat="1" x14ac:dyDescent="0.25">
      <c r="A1049" s="126" t="s">
        <v>9877</v>
      </c>
      <c r="C1049" s="218" cm="1">
        <f t="array" ref="C1049">IF(ROW() &lt; ROW(INDEX(persons[resource_ID],ROWS(persons[resource_ID]))), COUNTIF(INDEX(persons[resource_ID],1):persons[[#This Row],[resource_ID]],persons[[#This Row],[resource_ID]]), "")</f>
        <v>12</v>
      </c>
      <c r="D1049" s="127" t="s">
        <v>9893</v>
      </c>
      <c r="E1049" s="126" t="s">
        <v>9903</v>
      </c>
      <c r="F1049" s="126" t="s">
        <v>9904</v>
      </c>
      <c r="G1049" s="126" t="s">
        <v>9138</v>
      </c>
    </row>
    <row r="1050" spans="1:9" s="126" customFormat="1" x14ac:dyDescent="0.25">
      <c r="A1050" s="126" t="s">
        <v>9877</v>
      </c>
      <c r="C1050" s="218" cm="1">
        <f t="array" ref="C1050">IF(ROW() &lt; ROW(INDEX(persons[resource_ID],ROWS(persons[resource_ID]))), COUNTIF(INDEX(persons[resource_ID],1):persons[[#This Row],[resource_ID]],persons[[#This Row],[resource_ID]]), "")</f>
        <v>13</v>
      </c>
      <c r="D1050" s="127" t="s">
        <v>9895</v>
      </c>
      <c r="E1050" s="126" t="s">
        <v>9903</v>
      </c>
      <c r="F1050" s="126" t="s">
        <v>9904</v>
      </c>
      <c r="G1050" s="126" t="s">
        <v>9138</v>
      </c>
    </row>
    <row r="1051" spans="1:9" s="126" customFormat="1" x14ac:dyDescent="0.25">
      <c r="A1051" s="126" t="s">
        <v>9877</v>
      </c>
      <c r="C1051" s="218" cm="1">
        <f t="array" ref="C1051">IF(ROW() &lt; ROW(INDEX(persons[resource_ID],ROWS(persons[resource_ID]))), COUNTIF(INDEX(persons[resource_ID],1):persons[[#This Row],[resource_ID]],persons[[#This Row],[resource_ID]]), "")</f>
        <v>14</v>
      </c>
      <c r="D1051" s="127" t="s">
        <v>9905</v>
      </c>
      <c r="E1051" s="126" t="s">
        <v>9903</v>
      </c>
      <c r="F1051" s="126" t="s">
        <v>9904</v>
      </c>
      <c r="G1051" s="126" t="s">
        <v>9138</v>
      </c>
    </row>
    <row r="1052" spans="1:9" s="126" customFormat="1" x14ac:dyDescent="0.25">
      <c r="A1052" s="126" t="s">
        <v>9877</v>
      </c>
      <c r="C1052" s="218" cm="1">
        <f t="array" ref="C1052">IF(ROW() &lt; ROW(INDEX(persons[resource_ID],ROWS(persons[resource_ID]))), COUNTIF(INDEX(persons[resource_ID],1):persons[[#This Row],[resource_ID]],persons[[#This Row],[resource_ID]]), "")</f>
        <v>15</v>
      </c>
      <c r="D1052" s="127" t="s">
        <v>9890</v>
      </c>
      <c r="E1052" s="126" t="s">
        <v>9906</v>
      </c>
      <c r="F1052" s="126" t="s">
        <v>9907</v>
      </c>
    </row>
    <row r="1053" spans="1:9" s="126" customFormat="1" x14ac:dyDescent="0.25">
      <c r="A1053" s="126" t="s">
        <v>9878</v>
      </c>
      <c r="C1053" s="218" cm="1">
        <f t="array" ref="C1053">IF(ROW() &lt; ROW(INDEX(persons[resource_ID],ROWS(persons[resource_ID]))), COUNTIF(INDEX(persons[resource_ID],1):persons[[#This Row],[resource_ID]],persons[[#This Row],[resource_ID]]), "")</f>
        <v>1</v>
      </c>
      <c r="D1053" s="127" t="s">
        <v>9890</v>
      </c>
      <c r="E1053" s="126" t="s">
        <v>9891</v>
      </c>
      <c r="F1053" s="126" t="s">
        <v>9892</v>
      </c>
    </row>
    <row r="1054" spans="1:9" s="126" customFormat="1" x14ac:dyDescent="0.25">
      <c r="A1054" s="126" t="s">
        <v>9878</v>
      </c>
      <c r="C1054" s="218" cm="1">
        <f t="array" ref="C1054">IF(ROW() &lt; ROW(INDEX(persons[resource_ID],ROWS(persons[resource_ID]))), COUNTIF(INDEX(persons[resource_ID],1):persons[[#This Row],[resource_ID]],persons[[#This Row],[resource_ID]]), "")</f>
        <v>2</v>
      </c>
      <c r="D1054" s="127" t="s">
        <v>9893</v>
      </c>
      <c r="E1054" s="126" t="s">
        <v>9891</v>
      </c>
      <c r="F1054" s="126" t="s">
        <v>9892</v>
      </c>
    </row>
    <row r="1055" spans="1:9" s="126" customFormat="1" x14ac:dyDescent="0.25">
      <c r="A1055" s="126" t="s">
        <v>9878</v>
      </c>
      <c r="C1055" s="218" cm="1">
        <f t="array" ref="C1055">IF(ROW() &lt; ROW(INDEX(persons[resource_ID],ROWS(persons[resource_ID]))), COUNTIF(INDEX(persons[resource_ID],1):persons[[#This Row],[resource_ID]],persons[[#This Row],[resource_ID]]), "")</f>
        <v>3</v>
      </c>
      <c r="D1055" s="127" t="s">
        <v>9894</v>
      </c>
      <c r="E1055" s="126" t="s">
        <v>9891</v>
      </c>
      <c r="F1055" s="126" t="s">
        <v>9892</v>
      </c>
    </row>
    <row r="1056" spans="1:9" s="126" customFormat="1" x14ac:dyDescent="0.25">
      <c r="A1056" s="126" t="s">
        <v>9878</v>
      </c>
      <c r="C1056" s="218" cm="1">
        <f t="array" ref="C1056">IF(ROW() &lt; ROW(INDEX(persons[resource_ID],ROWS(persons[resource_ID]))), COUNTIF(INDEX(persons[resource_ID],1):persons[[#This Row],[resource_ID]],persons[[#This Row],[resource_ID]]), "")</f>
        <v>4</v>
      </c>
      <c r="D1056" s="127" t="s">
        <v>9895</v>
      </c>
      <c r="E1056" s="126" t="s">
        <v>9891</v>
      </c>
      <c r="F1056" s="126" t="s">
        <v>9892</v>
      </c>
    </row>
    <row r="1057" spans="1:11" s="126" customFormat="1" x14ac:dyDescent="0.25">
      <c r="A1057" s="126" t="s">
        <v>9878</v>
      </c>
      <c r="C1057" s="218" cm="1">
        <f t="array" ref="C1057">IF(ROW() &lt; ROW(INDEX(persons[resource_ID],ROWS(persons[resource_ID]))), COUNTIF(INDEX(persons[resource_ID],1):persons[[#This Row],[resource_ID]],persons[[#This Row],[resource_ID]]), "")</f>
        <v>5</v>
      </c>
      <c r="D1057" s="127" t="s">
        <v>9890</v>
      </c>
      <c r="E1057" s="126" t="s">
        <v>9896</v>
      </c>
      <c r="F1057" s="126" t="s">
        <v>9897</v>
      </c>
      <c r="I1057" s="173" t="s">
        <v>9898</v>
      </c>
    </row>
    <row r="1058" spans="1:11" s="126" customFormat="1" x14ac:dyDescent="0.25">
      <c r="A1058" s="126" t="s">
        <v>9878</v>
      </c>
      <c r="C1058" s="218" cm="1">
        <f t="array" ref="C1058">IF(ROW() &lt; ROW(INDEX(persons[resource_ID],ROWS(persons[resource_ID]))), COUNTIF(INDEX(persons[resource_ID],1):persons[[#This Row],[resource_ID]],persons[[#This Row],[resource_ID]]), "")</f>
        <v>6</v>
      </c>
      <c r="D1058" s="127" t="s">
        <v>9893</v>
      </c>
      <c r="E1058" s="126" t="s">
        <v>3543</v>
      </c>
      <c r="F1058" s="126" t="s">
        <v>9899</v>
      </c>
    </row>
    <row r="1059" spans="1:11" s="126" customFormat="1" x14ac:dyDescent="0.25">
      <c r="A1059" s="126" t="s">
        <v>9878</v>
      </c>
      <c r="C1059" s="218" cm="1">
        <f t="array" ref="C1059">IF(ROW() &lt; ROW(INDEX(persons[resource_ID],ROWS(persons[resource_ID]))), COUNTIF(INDEX(persons[resource_ID],1):persons[[#This Row],[resource_ID]],persons[[#This Row],[resource_ID]]), "")</f>
        <v>7</v>
      </c>
      <c r="D1059" s="127" t="s">
        <v>9895</v>
      </c>
      <c r="E1059" s="126" t="s">
        <v>3543</v>
      </c>
      <c r="F1059" s="126" t="s">
        <v>9899</v>
      </c>
    </row>
    <row r="1060" spans="1:11" s="126" customFormat="1" x14ac:dyDescent="0.25">
      <c r="A1060" s="126" t="s">
        <v>9878</v>
      </c>
      <c r="C1060" s="218" cm="1">
        <f t="array" ref="C1060">IF(ROW() &lt; ROW(INDEX(persons[resource_ID],ROWS(persons[resource_ID]))), COUNTIF(INDEX(persons[resource_ID],1):persons[[#This Row],[resource_ID]],persons[[#This Row],[resource_ID]]), "")</f>
        <v>8</v>
      </c>
      <c r="D1060" s="127" t="s">
        <v>9893</v>
      </c>
      <c r="E1060" s="126" t="s">
        <v>9900</v>
      </c>
      <c r="F1060" s="126" t="s">
        <v>9127</v>
      </c>
    </row>
    <row r="1061" spans="1:11" s="126" customFormat="1" x14ac:dyDescent="0.25">
      <c r="A1061" s="126" t="s">
        <v>9878</v>
      </c>
      <c r="C1061" s="218" cm="1">
        <f t="array" ref="C1061">IF(ROW() &lt; ROW(INDEX(persons[resource_ID],ROWS(persons[resource_ID]))), COUNTIF(INDEX(persons[resource_ID],1):persons[[#This Row],[resource_ID]],persons[[#This Row],[resource_ID]]), "")</f>
        <v>9</v>
      </c>
      <c r="D1061" s="127" t="s">
        <v>9895</v>
      </c>
      <c r="E1061" s="126" t="s">
        <v>9900</v>
      </c>
      <c r="F1061" s="126" t="s">
        <v>9127</v>
      </c>
    </row>
    <row r="1062" spans="1:11" s="126" customFormat="1" x14ac:dyDescent="0.25">
      <c r="A1062" s="126" t="s">
        <v>9878</v>
      </c>
      <c r="C1062" s="218" cm="1">
        <f t="array" ref="C1062">IF(ROW() &lt; ROW(INDEX(persons[resource_ID],ROWS(persons[resource_ID]))), COUNTIF(INDEX(persons[resource_ID],1):persons[[#This Row],[resource_ID]],persons[[#This Row],[resource_ID]]), "")</f>
        <v>10</v>
      </c>
      <c r="D1062" s="127" t="s">
        <v>9901</v>
      </c>
      <c r="E1062" s="126" t="s">
        <v>9900</v>
      </c>
      <c r="F1062" s="126" t="s">
        <v>9127</v>
      </c>
    </row>
    <row r="1063" spans="1:11" s="126" customFormat="1" x14ac:dyDescent="0.25">
      <c r="A1063" s="126" t="s">
        <v>9878</v>
      </c>
      <c r="C1063" s="218" cm="1">
        <f t="array" ref="C1063">IF(ROW() &lt; ROW(INDEX(persons[resource_ID],ROWS(persons[resource_ID]))), COUNTIF(INDEX(persons[resource_ID],1):persons[[#This Row],[resource_ID]],persons[[#This Row],[resource_ID]]), "")</f>
        <v>11</v>
      </c>
      <c r="D1063" s="127" t="s">
        <v>9902</v>
      </c>
      <c r="E1063" s="126" t="s">
        <v>9900</v>
      </c>
      <c r="F1063" s="126" t="s">
        <v>9127</v>
      </c>
    </row>
    <row r="1064" spans="1:11" s="126" customFormat="1" x14ac:dyDescent="0.25">
      <c r="A1064" s="126" t="s">
        <v>9878</v>
      </c>
      <c r="C1064" s="218" cm="1">
        <f t="array" ref="C1064">IF(ROW() &lt; ROW(INDEX(persons[resource_ID],ROWS(persons[resource_ID]))), COUNTIF(INDEX(persons[resource_ID],1):persons[[#This Row],[resource_ID]],persons[[#This Row],[resource_ID]]), "")</f>
        <v>12</v>
      </c>
      <c r="D1064" s="127" t="s">
        <v>9893</v>
      </c>
      <c r="E1064" s="126" t="s">
        <v>9903</v>
      </c>
      <c r="F1064" s="126" t="s">
        <v>9904</v>
      </c>
      <c r="G1064" s="126" t="s">
        <v>9138</v>
      </c>
    </row>
    <row r="1065" spans="1:11" s="126" customFormat="1" x14ac:dyDescent="0.25">
      <c r="A1065" s="126" t="s">
        <v>9878</v>
      </c>
      <c r="C1065" s="218" cm="1">
        <f t="array" ref="C1065">IF(ROW() &lt; ROW(INDEX(persons[resource_ID],ROWS(persons[resource_ID]))), COUNTIF(INDEX(persons[resource_ID],1):persons[[#This Row],[resource_ID]],persons[[#This Row],[resource_ID]]), "")</f>
        <v>13</v>
      </c>
      <c r="D1065" s="127" t="s">
        <v>9895</v>
      </c>
      <c r="E1065" s="126" t="s">
        <v>9903</v>
      </c>
      <c r="F1065" s="126" t="s">
        <v>9904</v>
      </c>
      <c r="G1065" s="126" t="s">
        <v>9138</v>
      </c>
    </row>
    <row r="1066" spans="1:11" s="126" customFormat="1" x14ac:dyDescent="0.25">
      <c r="A1066" s="126" t="s">
        <v>9878</v>
      </c>
      <c r="C1066" s="218" cm="1">
        <f t="array" ref="C1066">IF(ROW() &lt; ROW(INDEX(persons[resource_ID],ROWS(persons[resource_ID]))), COUNTIF(INDEX(persons[resource_ID],1):persons[[#This Row],[resource_ID]],persons[[#This Row],[resource_ID]]), "")</f>
        <v>14</v>
      </c>
      <c r="D1066" s="127" t="s">
        <v>9905</v>
      </c>
      <c r="E1066" s="126" t="s">
        <v>9903</v>
      </c>
      <c r="F1066" s="126" t="s">
        <v>9904</v>
      </c>
      <c r="G1066" s="126" t="s">
        <v>9138</v>
      </c>
    </row>
    <row r="1067" spans="1:11" s="126" customFormat="1" x14ac:dyDescent="0.25">
      <c r="A1067" s="126" t="s">
        <v>9878</v>
      </c>
      <c r="C1067" s="218" cm="1">
        <f t="array" ref="C1067">IF(ROW() &lt; ROW(INDEX(persons[resource_ID],ROWS(persons[resource_ID]))), COUNTIF(INDEX(persons[resource_ID],1):persons[[#This Row],[resource_ID]],persons[[#This Row],[resource_ID]]), "")</f>
        <v>15</v>
      </c>
      <c r="D1067" s="127" t="s">
        <v>9890</v>
      </c>
      <c r="E1067" s="126" t="s">
        <v>9906</v>
      </c>
      <c r="F1067" s="126" t="s">
        <v>9907</v>
      </c>
    </row>
    <row r="1068" spans="1:11" s="126" customFormat="1" x14ac:dyDescent="0.25">
      <c r="A1068" s="126" t="s">
        <v>9879</v>
      </c>
      <c r="C1068" s="218" cm="1">
        <f t="array" ref="C1068">IF(ROW() &lt; ROW(INDEX(persons[resource_ID],ROWS(persons[resource_ID]))), COUNTIF(INDEX(persons[resource_ID],1):persons[[#This Row],[resource_ID]],persons[[#This Row],[resource_ID]]), "")</f>
        <v>1</v>
      </c>
      <c r="D1068" s="127" t="s">
        <v>9890</v>
      </c>
      <c r="E1068" s="126" t="s">
        <v>9891</v>
      </c>
      <c r="F1068" s="126" t="s">
        <v>9892</v>
      </c>
    </row>
    <row r="1069" spans="1:11" s="126" customFormat="1" x14ac:dyDescent="0.25">
      <c r="A1069" s="126" t="s">
        <v>9879</v>
      </c>
      <c r="C1069" s="218" cm="1">
        <f t="array" ref="C1069">IF(ROW() &lt; ROW(INDEX(persons[resource_ID],ROWS(persons[resource_ID]))), COUNTIF(INDEX(persons[resource_ID],1):persons[[#This Row],[resource_ID]],persons[[#This Row],[resource_ID]]), "")</f>
        <v>2</v>
      </c>
      <c r="D1069" s="127" t="s">
        <v>9893</v>
      </c>
      <c r="E1069" s="126" t="s">
        <v>9891</v>
      </c>
      <c r="F1069" s="126" t="s">
        <v>9892</v>
      </c>
    </row>
    <row r="1070" spans="1:11" s="126" customFormat="1" x14ac:dyDescent="0.25">
      <c r="A1070" s="126" t="s">
        <v>9879</v>
      </c>
      <c r="C1070" s="167" cm="1">
        <f t="array" ref="C1070">IF(ROW() &lt; ROW(INDEX(persons[resource_ID],ROWS(persons[resource_ID]))), COUNTIF(INDEX(persons[resource_ID],1):persons[[#This Row],[resource_ID]],persons[[#This Row],[resource_ID]]), "")</f>
        <v>3</v>
      </c>
      <c r="D1070" s="127" t="s">
        <v>9894</v>
      </c>
      <c r="E1070" s="126" t="s">
        <v>9891</v>
      </c>
      <c r="F1070" s="126" t="s">
        <v>9892</v>
      </c>
    </row>
    <row r="1071" spans="1:11" x14ac:dyDescent="0.25">
      <c r="A1071" s="126" t="s">
        <v>9879</v>
      </c>
      <c r="B1071" s="126"/>
      <c r="C1071" s="217" cm="1">
        <f t="array" ref="C1071">IF(ROW() &lt; ROW(INDEX(persons[resource_ID],ROWS(persons[resource_ID]))), COUNTIF(INDEX(persons[resource_ID],1):persons[[#This Row],[resource_ID]],persons[[#This Row],[resource_ID]]), "")</f>
        <v>4</v>
      </c>
      <c r="D1071" s="127" t="s">
        <v>9895</v>
      </c>
      <c r="E1071" s="126" t="s">
        <v>9891</v>
      </c>
      <c r="F1071" s="126" t="s">
        <v>9892</v>
      </c>
      <c r="G1071" s="126"/>
      <c r="H1071" s="126"/>
      <c r="I1071" s="126"/>
      <c r="J1071" s="126"/>
      <c r="K1071" s="126"/>
    </row>
    <row r="1072" spans="1:11" x14ac:dyDescent="0.25">
      <c r="A1072" s="126" t="s">
        <v>9879</v>
      </c>
      <c r="B1072" s="126"/>
      <c r="C1072" s="218" cm="1">
        <f t="array" ref="C1072">IF(ROW() &lt; ROW(INDEX(persons[resource_ID],ROWS(persons[resource_ID]))), COUNTIF(INDEX(persons[resource_ID],1):persons[[#This Row],[resource_ID]],persons[[#This Row],[resource_ID]]), "")</f>
        <v>5</v>
      </c>
      <c r="D1072" s="127" t="s">
        <v>9890</v>
      </c>
      <c r="E1072" s="126" t="s">
        <v>9896</v>
      </c>
      <c r="F1072" s="126" t="s">
        <v>9897</v>
      </c>
      <c r="G1072" s="126"/>
      <c r="H1072" s="126"/>
      <c r="I1072" s="173" t="s">
        <v>9898</v>
      </c>
      <c r="J1072" s="126"/>
      <c r="K1072" s="126"/>
    </row>
    <row r="1073" spans="1:11" x14ac:dyDescent="0.25">
      <c r="A1073" s="126" t="s">
        <v>9879</v>
      </c>
      <c r="B1073" s="126"/>
      <c r="C1073" s="218" cm="1">
        <f t="array" ref="C1073">IF(ROW() &lt; ROW(INDEX(persons[resource_ID],ROWS(persons[resource_ID]))), COUNTIF(INDEX(persons[resource_ID],1):persons[[#This Row],[resource_ID]],persons[[#This Row],[resource_ID]]), "")</f>
        <v>6</v>
      </c>
      <c r="D1073" s="127" t="s">
        <v>9893</v>
      </c>
      <c r="E1073" s="126" t="s">
        <v>3543</v>
      </c>
      <c r="F1073" s="126" t="s">
        <v>9899</v>
      </c>
      <c r="G1073" s="126"/>
      <c r="H1073" s="126"/>
      <c r="I1073" s="126"/>
      <c r="J1073" s="126"/>
      <c r="K1073" s="126"/>
    </row>
    <row r="1074" spans="1:11" x14ac:dyDescent="0.25">
      <c r="A1074" s="126" t="s">
        <v>9879</v>
      </c>
      <c r="B1074" s="126"/>
      <c r="C1074" s="218" cm="1">
        <f t="array" ref="C1074">IF(ROW() &lt; ROW(INDEX(persons[resource_ID],ROWS(persons[resource_ID]))), COUNTIF(INDEX(persons[resource_ID],1):persons[[#This Row],[resource_ID]],persons[[#This Row],[resource_ID]]), "")</f>
        <v>7</v>
      </c>
      <c r="D1074" s="127" t="s">
        <v>9895</v>
      </c>
      <c r="E1074" s="126" t="s">
        <v>3543</v>
      </c>
      <c r="F1074" s="126" t="s">
        <v>9899</v>
      </c>
      <c r="G1074" s="126"/>
      <c r="H1074" s="126"/>
      <c r="I1074" s="126"/>
      <c r="J1074" s="126"/>
      <c r="K1074" s="126"/>
    </row>
    <row r="1075" spans="1:11" x14ac:dyDescent="0.25">
      <c r="A1075" s="126" t="s">
        <v>9879</v>
      </c>
      <c r="B1075" s="126"/>
      <c r="C1075" s="218" cm="1">
        <f t="array" ref="C1075">IF(ROW() &lt; ROW(INDEX(persons[resource_ID],ROWS(persons[resource_ID]))), COUNTIF(INDEX(persons[resource_ID],1):persons[[#This Row],[resource_ID]],persons[[#This Row],[resource_ID]]), "")</f>
        <v>8</v>
      </c>
      <c r="D1075" s="127" t="s">
        <v>9893</v>
      </c>
      <c r="E1075" s="126" t="s">
        <v>9900</v>
      </c>
      <c r="F1075" s="126" t="s">
        <v>9127</v>
      </c>
      <c r="G1075" s="126"/>
      <c r="H1075" s="126"/>
      <c r="I1075" s="126"/>
      <c r="J1075" s="126"/>
      <c r="K1075" s="126"/>
    </row>
    <row r="1076" spans="1:11" x14ac:dyDescent="0.25">
      <c r="A1076" s="126" t="s">
        <v>9879</v>
      </c>
      <c r="B1076" s="126"/>
      <c r="C1076" s="218" cm="1">
        <f t="array" ref="C1076">IF(ROW() &lt; ROW(INDEX(persons[resource_ID],ROWS(persons[resource_ID]))), COUNTIF(INDEX(persons[resource_ID],1):persons[[#This Row],[resource_ID]],persons[[#This Row],[resource_ID]]), "")</f>
        <v>9</v>
      </c>
      <c r="D1076" s="127" t="s">
        <v>9895</v>
      </c>
      <c r="E1076" s="126" t="s">
        <v>9900</v>
      </c>
      <c r="F1076" s="126" t="s">
        <v>9127</v>
      </c>
      <c r="G1076" s="126"/>
      <c r="H1076" s="126"/>
      <c r="I1076" s="126"/>
      <c r="J1076" s="126"/>
      <c r="K1076" s="126"/>
    </row>
    <row r="1077" spans="1:11" x14ac:dyDescent="0.25">
      <c r="A1077" s="126" t="s">
        <v>9879</v>
      </c>
      <c r="B1077" s="126"/>
      <c r="C1077" s="218" cm="1">
        <f t="array" ref="C1077">IF(ROW() &lt; ROW(INDEX(persons[resource_ID],ROWS(persons[resource_ID]))), COUNTIF(INDEX(persons[resource_ID],1):persons[[#This Row],[resource_ID]],persons[[#This Row],[resource_ID]]), "")</f>
        <v>10</v>
      </c>
      <c r="D1077" s="127" t="s">
        <v>9901</v>
      </c>
      <c r="E1077" s="126" t="s">
        <v>9900</v>
      </c>
      <c r="F1077" s="126" t="s">
        <v>9127</v>
      </c>
      <c r="G1077" s="126"/>
      <c r="H1077" s="126"/>
      <c r="I1077" s="126"/>
      <c r="J1077" s="126"/>
      <c r="K1077" s="126"/>
    </row>
    <row r="1078" spans="1:11" x14ac:dyDescent="0.25">
      <c r="A1078" s="126" t="s">
        <v>9879</v>
      </c>
      <c r="B1078" s="126"/>
      <c r="C1078" s="218" cm="1">
        <f t="array" ref="C1078">IF(ROW() &lt; ROW(INDEX(persons[resource_ID],ROWS(persons[resource_ID]))), COUNTIF(INDEX(persons[resource_ID],1):persons[[#This Row],[resource_ID]],persons[[#This Row],[resource_ID]]), "")</f>
        <v>11</v>
      </c>
      <c r="D1078" s="127" t="s">
        <v>9902</v>
      </c>
      <c r="E1078" s="126" t="s">
        <v>9900</v>
      </c>
      <c r="F1078" s="126" t="s">
        <v>9127</v>
      </c>
      <c r="G1078" s="126"/>
      <c r="H1078" s="126"/>
      <c r="I1078" s="126"/>
      <c r="J1078" s="126"/>
      <c r="K1078" s="126"/>
    </row>
    <row r="1079" spans="1:11" x14ac:dyDescent="0.25">
      <c r="A1079" s="126" t="s">
        <v>9879</v>
      </c>
      <c r="B1079" s="126"/>
      <c r="C1079" s="218" cm="1">
        <f t="array" ref="C1079">IF(ROW() &lt; ROW(INDEX(persons[resource_ID],ROWS(persons[resource_ID]))), COUNTIF(INDEX(persons[resource_ID],1):persons[[#This Row],[resource_ID]],persons[[#This Row],[resource_ID]]), "")</f>
        <v>12</v>
      </c>
      <c r="D1079" s="127" t="s">
        <v>9893</v>
      </c>
      <c r="E1079" s="126" t="s">
        <v>9903</v>
      </c>
      <c r="F1079" s="126" t="s">
        <v>9904</v>
      </c>
      <c r="G1079" s="126" t="s">
        <v>9138</v>
      </c>
      <c r="H1079" s="126"/>
      <c r="I1079" s="126"/>
      <c r="J1079" s="126"/>
      <c r="K1079" s="126"/>
    </row>
    <row r="1080" spans="1:11" x14ac:dyDescent="0.25">
      <c r="A1080" s="126" t="s">
        <v>9879</v>
      </c>
      <c r="B1080" s="126"/>
      <c r="C1080" s="218" cm="1">
        <f t="array" ref="C1080">IF(ROW() &lt; ROW(INDEX(persons[resource_ID],ROWS(persons[resource_ID]))), COUNTIF(INDEX(persons[resource_ID],1):persons[[#This Row],[resource_ID]],persons[[#This Row],[resource_ID]]), "")</f>
        <v>13</v>
      </c>
      <c r="D1080" s="127" t="s">
        <v>9895</v>
      </c>
      <c r="E1080" s="126" t="s">
        <v>9903</v>
      </c>
      <c r="F1080" s="126" t="s">
        <v>9904</v>
      </c>
      <c r="G1080" s="126" t="s">
        <v>9138</v>
      </c>
      <c r="H1080" s="126"/>
      <c r="I1080" s="126"/>
      <c r="J1080" s="126"/>
      <c r="K1080" s="126"/>
    </row>
    <row r="1081" spans="1:11" x14ac:dyDescent="0.25">
      <c r="A1081" s="126" t="s">
        <v>9879</v>
      </c>
      <c r="B1081" s="126"/>
      <c r="C1081" s="218" cm="1">
        <f t="array" ref="C1081">IF(ROW() &lt; ROW(INDEX(persons[resource_ID],ROWS(persons[resource_ID]))), COUNTIF(INDEX(persons[resource_ID],1):persons[[#This Row],[resource_ID]],persons[[#This Row],[resource_ID]]), "")</f>
        <v>14</v>
      </c>
      <c r="D1081" s="127" t="s">
        <v>9905</v>
      </c>
      <c r="E1081" s="126" t="s">
        <v>9903</v>
      </c>
      <c r="F1081" s="126" t="s">
        <v>9904</v>
      </c>
      <c r="G1081" s="126" t="s">
        <v>9138</v>
      </c>
      <c r="H1081" s="126"/>
      <c r="I1081" s="126"/>
      <c r="J1081" s="126"/>
      <c r="K1081" s="126"/>
    </row>
    <row r="1082" spans="1:11" x14ac:dyDescent="0.25">
      <c r="A1082" s="126" t="s">
        <v>9879</v>
      </c>
      <c r="B1082" s="126"/>
      <c r="C1082" s="218" cm="1">
        <f t="array" ref="C1082">IF(ROW() &lt; ROW(INDEX(persons[resource_ID],ROWS(persons[resource_ID]))), COUNTIF(INDEX(persons[resource_ID],1):persons[[#This Row],[resource_ID]],persons[[#This Row],[resource_ID]]), "")</f>
        <v>15</v>
      </c>
      <c r="D1082" s="127" t="s">
        <v>9890</v>
      </c>
      <c r="E1082" s="126" t="s">
        <v>9906</v>
      </c>
      <c r="F1082" s="126" t="s">
        <v>9907</v>
      </c>
      <c r="G1082" s="126"/>
      <c r="H1082" s="126"/>
      <c r="I1082" s="126"/>
      <c r="J1082" s="126"/>
      <c r="K1082" s="126"/>
    </row>
    <row r="1083" spans="1:11" x14ac:dyDescent="0.25">
      <c r="A1083" s="126" t="s">
        <v>9943</v>
      </c>
      <c r="B1083" s="126"/>
      <c r="C1083" s="218" cm="1">
        <f t="array" ref="C1083">IF(ROW() &lt; ROW(INDEX(persons[resource_ID],ROWS(persons[resource_ID]))), COUNTIF(INDEX(persons[resource_ID],1):persons[[#This Row],[resource_ID]],persons[[#This Row],[resource_ID]]), "")</f>
        <v>1</v>
      </c>
      <c r="D1083" s="127" t="s">
        <v>9960</v>
      </c>
      <c r="E1083" s="126" t="s">
        <v>605</v>
      </c>
      <c r="F1083" s="126" t="s">
        <v>9961</v>
      </c>
      <c r="G1083" s="126"/>
      <c r="H1083" s="126"/>
      <c r="I1083" s="126" t="s">
        <v>9962</v>
      </c>
      <c r="J1083" s="216"/>
      <c r="K1083" s="216"/>
    </row>
    <row r="1084" spans="1:11" x14ac:dyDescent="0.25">
      <c r="A1084" s="126" t="s">
        <v>9943</v>
      </c>
      <c r="B1084" s="126"/>
      <c r="C1084" s="218" cm="1">
        <f t="array" ref="C1084">IF(ROW() &lt; ROW(INDEX(persons[resource_ID],ROWS(persons[resource_ID]))), COUNTIF(INDEX(persons[resource_ID],1):persons[[#This Row],[resource_ID]],persons[[#This Row],[resource_ID]]), "")</f>
        <v>2</v>
      </c>
      <c r="D1084" s="127" t="s">
        <v>9963</v>
      </c>
      <c r="E1084" s="126" t="s">
        <v>605</v>
      </c>
      <c r="F1084" s="126" t="s">
        <v>9961</v>
      </c>
      <c r="G1084" s="126"/>
      <c r="H1084" s="126"/>
      <c r="I1084" s="126" t="s">
        <v>9962</v>
      </c>
      <c r="J1084" s="216"/>
      <c r="K1084" s="216"/>
    </row>
    <row r="1085" spans="1:11" x14ac:dyDescent="0.25">
      <c r="A1085" s="126" t="s">
        <v>9943</v>
      </c>
      <c r="B1085" s="126"/>
      <c r="C1085" s="218" cm="1">
        <f t="array" ref="C1085">IF(ROW() &lt; ROW(INDEX(persons[resource_ID],ROWS(persons[resource_ID]))), COUNTIF(INDEX(persons[resource_ID],1):persons[[#This Row],[resource_ID]],persons[[#This Row],[resource_ID]]), "")</f>
        <v>3</v>
      </c>
      <c r="D1085" s="127" t="s">
        <v>9960</v>
      </c>
      <c r="E1085" s="126" t="s">
        <v>3541</v>
      </c>
      <c r="F1085" s="126" t="s">
        <v>9964</v>
      </c>
      <c r="G1085" s="126"/>
      <c r="H1085" s="126"/>
      <c r="I1085" s="126"/>
      <c r="J1085" s="216"/>
      <c r="K1085" s="216"/>
    </row>
    <row r="1086" spans="1:11" x14ac:dyDescent="0.25">
      <c r="A1086" s="126" t="s">
        <v>9943</v>
      </c>
      <c r="B1086" s="126"/>
      <c r="C1086" s="218" cm="1">
        <f t="array" ref="C1086">IF(ROW() &lt; ROW(INDEX(persons[resource_ID],ROWS(persons[resource_ID]))), COUNTIF(INDEX(persons[resource_ID],1):persons[[#This Row],[resource_ID]],persons[[#This Row],[resource_ID]]), "")</f>
        <v>4</v>
      </c>
      <c r="D1086" s="127" t="s">
        <v>9963</v>
      </c>
      <c r="E1086" s="126" t="s">
        <v>3541</v>
      </c>
      <c r="F1086" s="126" t="s">
        <v>9964</v>
      </c>
      <c r="G1086" s="126"/>
      <c r="H1086" s="126"/>
      <c r="I1086" s="126"/>
      <c r="J1086" s="216"/>
      <c r="K1086" s="216"/>
    </row>
    <row r="1087" spans="1:11" x14ac:dyDescent="0.25">
      <c r="A1087" s="126" t="s">
        <v>9943</v>
      </c>
      <c r="B1087" s="126"/>
      <c r="C1087" s="218" cm="1">
        <f t="array" ref="C1087">IF(ROW() &lt; ROW(INDEX(persons[resource_ID],ROWS(persons[resource_ID]))), COUNTIF(INDEX(persons[resource_ID],1):persons[[#This Row],[resource_ID]],persons[[#This Row],[resource_ID]]), "")</f>
        <v>5</v>
      </c>
      <c r="D1087" s="127" t="s">
        <v>9965</v>
      </c>
      <c r="E1087" s="126" t="s">
        <v>9966</v>
      </c>
      <c r="F1087" s="126" t="s">
        <v>9967</v>
      </c>
      <c r="G1087" s="126" t="s">
        <v>814</v>
      </c>
      <c r="H1087" s="126"/>
      <c r="I1087" s="126"/>
      <c r="J1087" s="216"/>
      <c r="K1087" s="216"/>
    </row>
    <row r="1088" spans="1:11" x14ac:dyDescent="0.25">
      <c r="A1088" s="126" t="s">
        <v>9943</v>
      </c>
      <c r="B1088" s="126"/>
      <c r="C1088" s="218" cm="1">
        <f t="array" ref="C1088">IF(ROW() &lt; ROW(INDEX(persons[resource_ID],ROWS(persons[resource_ID]))), COUNTIF(INDEX(persons[resource_ID],1):persons[[#This Row],[resource_ID]],persons[[#This Row],[resource_ID]]), "")</f>
        <v>6</v>
      </c>
      <c r="D1088" s="127" t="s">
        <v>9965</v>
      </c>
      <c r="E1088" s="126" t="s">
        <v>3766</v>
      </c>
      <c r="F1088" s="126" t="s">
        <v>9968</v>
      </c>
      <c r="G1088" s="126"/>
      <c r="H1088" s="126"/>
      <c r="I1088" s="126"/>
      <c r="J1088" s="216"/>
      <c r="K1088" s="216"/>
    </row>
    <row r="1089" spans="1:11" x14ac:dyDescent="0.25">
      <c r="A1089" s="126" t="s">
        <v>9943</v>
      </c>
      <c r="B1089" s="126"/>
      <c r="C1089" s="218" cm="1">
        <f t="array" ref="C1089">IF(ROW() &lt; ROW(INDEX(persons[resource_ID],ROWS(persons[resource_ID]))), COUNTIF(INDEX(persons[resource_ID],1):persons[[#This Row],[resource_ID]],persons[[#This Row],[resource_ID]]), "")</f>
        <v>7</v>
      </c>
      <c r="D1089" s="127" t="s">
        <v>9969</v>
      </c>
      <c r="E1089" s="126" t="s">
        <v>605</v>
      </c>
      <c r="F1089" s="126" t="s">
        <v>9970</v>
      </c>
      <c r="G1089" s="126"/>
      <c r="H1089" s="126"/>
      <c r="I1089" s="126"/>
      <c r="J1089" s="216"/>
      <c r="K1089" s="216"/>
    </row>
    <row r="1090" spans="1:11" x14ac:dyDescent="0.25">
      <c r="A1090" s="126" t="s">
        <v>9943</v>
      </c>
      <c r="B1090" s="126"/>
      <c r="C1090" s="218" cm="1">
        <f t="array" ref="C1090">IF(ROW() &lt; ROW(INDEX(persons[resource_ID],ROWS(persons[resource_ID]))), COUNTIF(INDEX(persons[resource_ID],1):persons[[#This Row],[resource_ID]],persons[[#This Row],[resource_ID]]), "")</f>
        <v>8</v>
      </c>
      <c r="D1090" s="127" t="s">
        <v>9960</v>
      </c>
      <c r="E1090" s="126" t="s">
        <v>605</v>
      </c>
      <c r="F1090" s="126" t="s">
        <v>9971</v>
      </c>
      <c r="G1090" s="126"/>
      <c r="H1090" s="126"/>
      <c r="I1090" s="126"/>
      <c r="J1090" s="216"/>
      <c r="K1090" s="216"/>
    </row>
    <row r="1091" spans="1:11" x14ac:dyDescent="0.25">
      <c r="A1091" s="126" t="s">
        <v>9943</v>
      </c>
      <c r="B1091" s="126"/>
      <c r="C1091" s="218" cm="1">
        <f t="array" ref="C1091">IF(ROW() &lt; ROW(INDEX(persons[resource_ID],ROWS(persons[resource_ID]))), COUNTIF(INDEX(persons[resource_ID],1):persons[[#This Row],[resource_ID]],persons[[#This Row],[resource_ID]]), "")</f>
        <v>9</v>
      </c>
      <c r="D1091" s="127" t="s">
        <v>9963</v>
      </c>
      <c r="E1091" s="126" t="s">
        <v>605</v>
      </c>
      <c r="F1091" s="126" t="s">
        <v>9971</v>
      </c>
      <c r="G1091" s="126"/>
      <c r="H1091" s="126"/>
      <c r="I1091" s="126"/>
      <c r="J1091" s="216"/>
      <c r="K1091" s="216"/>
    </row>
    <row r="1092" spans="1:11" x14ac:dyDescent="0.25">
      <c r="A1092" s="126" t="s">
        <v>9943</v>
      </c>
      <c r="B1092" s="126"/>
      <c r="C1092" s="218" cm="1">
        <f t="array" ref="C1092">IF(ROW() &lt; ROW(INDEX(persons[resource_ID],ROWS(persons[resource_ID]))), COUNTIF(INDEX(persons[resource_ID],1):persons[[#This Row],[resource_ID]],persons[[#This Row],[resource_ID]]), "")</f>
        <v>10</v>
      </c>
      <c r="D1092" s="127" t="s">
        <v>9960</v>
      </c>
      <c r="E1092" s="126" t="s">
        <v>3541</v>
      </c>
      <c r="F1092" s="126" t="s">
        <v>9972</v>
      </c>
      <c r="G1092" s="126"/>
      <c r="H1092" s="126"/>
      <c r="I1092" s="126"/>
      <c r="J1092" s="216"/>
      <c r="K1092" s="216"/>
    </row>
    <row r="1093" spans="1:11" x14ac:dyDescent="0.25">
      <c r="A1093" s="126" t="s">
        <v>9943</v>
      </c>
      <c r="B1093" s="126"/>
      <c r="C1093" s="218" cm="1">
        <f t="array" ref="C1093">IF(ROW() &lt; ROW(INDEX(persons[resource_ID],ROWS(persons[resource_ID]))), COUNTIF(INDEX(persons[resource_ID],1):persons[[#This Row],[resource_ID]],persons[[#This Row],[resource_ID]]), "")</f>
        <v>11</v>
      </c>
      <c r="D1093" s="127" t="s">
        <v>9963</v>
      </c>
      <c r="E1093" s="126" t="s">
        <v>3541</v>
      </c>
      <c r="F1093" s="126" t="s">
        <v>9972</v>
      </c>
      <c r="G1093" s="126"/>
      <c r="H1093" s="126"/>
      <c r="I1093" s="126"/>
      <c r="J1093" s="216"/>
      <c r="K1093" s="216"/>
    </row>
    <row r="1094" spans="1:11" x14ac:dyDescent="0.25">
      <c r="A1094" s="126" t="s">
        <v>9943</v>
      </c>
      <c r="B1094" s="126"/>
      <c r="C1094" s="218" cm="1">
        <f t="array" ref="C1094">IF(ROW() &lt; ROW(INDEX(persons[resource_ID],ROWS(persons[resource_ID]))), COUNTIF(INDEX(persons[resource_ID],1):persons[[#This Row],[resource_ID]],persons[[#This Row],[resource_ID]]), "")</f>
        <v>12</v>
      </c>
      <c r="D1094" s="127" t="s">
        <v>9973</v>
      </c>
      <c r="E1094" s="126" t="s">
        <v>3765</v>
      </c>
      <c r="F1094" s="126" t="s">
        <v>9974</v>
      </c>
      <c r="G1094" s="126"/>
      <c r="H1094" s="126"/>
      <c r="I1094" s="126"/>
      <c r="J1094" s="216"/>
      <c r="K1094" s="216"/>
    </row>
    <row r="1095" spans="1:11" x14ac:dyDescent="0.25">
      <c r="A1095" s="126" t="s">
        <v>9943</v>
      </c>
      <c r="B1095" s="126"/>
      <c r="C1095" s="218" cm="1">
        <f t="array" ref="C1095">IF(ROW() &lt; ROW(INDEX(persons[resource_ID],ROWS(persons[resource_ID]))), COUNTIF(INDEX(persons[resource_ID],1):persons[[#This Row],[resource_ID]],persons[[#This Row],[resource_ID]]), "")</f>
        <v>13</v>
      </c>
      <c r="D1095" s="127" t="s">
        <v>9960</v>
      </c>
      <c r="E1095" s="126" t="s">
        <v>605</v>
      </c>
      <c r="F1095" s="126" t="s">
        <v>9897</v>
      </c>
      <c r="G1095" s="126"/>
      <c r="H1095" s="126"/>
      <c r="I1095" s="126"/>
      <c r="J1095" s="216"/>
      <c r="K1095" s="216"/>
    </row>
    <row r="1096" spans="1:11" x14ac:dyDescent="0.25">
      <c r="A1096" s="126" t="s">
        <v>9943</v>
      </c>
      <c r="B1096" s="126"/>
      <c r="C1096" s="218" cm="1">
        <f t="array" ref="C1096">IF(ROW() &lt; ROW(INDEX(persons[resource_ID],ROWS(persons[resource_ID]))), COUNTIF(INDEX(persons[resource_ID],1):persons[[#This Row],[resource_ID]],persons[[#This Row],[resource_ID]]), "")</f>
        <v>14</v>
      </c>
      <c r="D1096" s="127" t="s">
        <v>9963</v>
      </c>
      <c r="E1096" s="126" t="s">
        <v>605</v>
      </c>
      <c r="F1096" s="126" t="s">
        <v>9897</v>
      </c>
      <c r="G1096" s="126"/>
      <c r="H1096" s="126"/>
      <c r="I1096" s="126"/>
      <c r="J1096" s="216"/>
      <c r="K1096" s="216"/>
    </row>
    <row r="1097" spans="1:11" x14ac:dyDescent="0.25">
      <c r="A1097" s="126" t="s">
        <v>9943</v>
      </c>
      <c r="B1097" s="126"/>
      <c r="C1097" s="218" cm="1">
        <f t="array" ref="C1097">IF(ROW() &lt; ROW(INDEX(persons[resource_ID],ROWS(persons[resource_ID]))), COUNTIF(INDEX(persons[resource_ID],1):persons[[#This Row],[resource_ID]],persons[[#This Row],[resource_ID]]), "")</f>
        <v>15</v>
      </c>
      <c r="D1097" s="127" t="s">
        <v>9960</v>
      </c>
      <c r="E1097" s="126" t="s">
        <v>756</v>
      </c>
      <c r="F1097" s="126" t="s">
        <v>9975</v>
      </c>
      <c r="G1097" s="126"/>
      <c r="H1097" s="126"/>
      <c r="I1097" s="126"/>
      <c r="J1097" s="216"/>
      <c r="K1097" s="216"/>
    </row>
    <row r="1098" spans="1:11" x14ac:dyDescent="0.25">
      <c r="A1098" s="126" t="s">
        <v>9943</v>
      </c>
      <c r="B1098" s="126"/>
      <c r="C1098" s="218" cm="1">
        <f t="array" ref="C1098">IF(ROW() &lt; ROW(INDEX(persons[resource_ID],ROWS(persons[resource_ID]))), COUNTIF(INDEX(persons[resource_ID],1):persons[[#This Row],[resource_ID]],persons[[#This Row],[resource_ID]]), "")</f>
        <v>16</v>
      </c>
      <c r="D1098" s="127" t="s">
        <v>9963</v>
      </c>
      <c r="E1098" s="126" t="s">
        <v>756</v>
      </c>
      <c r="F1098" s="126" t="s">
        <v>9975</v>
      </c>
      <c r="G1098" s="126"/>
      <c r="H1098" s="126"/>
      <c r="I1098" s="126"/>
      <c r="J1098" s="216"/>
      <c r="K1098" s="216"/>
    </row>
    <row r="1099" spans="1:11" x14ac:dyDescent="0.25">
      <c r="A1099" s="126" t="s">
        <v>9943</v>
      </c>
      <c r="B1099" s="126"/>
      <c r="C1099" s="218" cm="1">
        <f t="array" ref="C1099">IF(ROW() &lt; ROW(INDEX(persons[resource_ID],ROWS(persons[resource_ID]))), COUNTIF(INDEX(persons[resource_ID],1):persons[[#This Row],[resource_ID]],persons[[#This Row],[resource_ID]]), "")</f>
        <v>17</v>
      </c>
      <c r="D1099" s="127" t="s">
        <v>9960</v>
      </c>
      <c r="E1099" s="126" t="s">
        <v>644</v>
      </c>
      <c r="F1099" s="126" t="s">
        <v>9976</v>
      </c>
      <c r="G1099" s="126"/>
      <c r="H1099" s="126"/>
      <c r="I1099" s="126"/>
      <c r="J1099" s="216"/>
      <c r="K1099" s="216"/>
    </row>
    <row r="1100" spans="1:11" x14ac:dyDescent="0.25">
      <c r="A1100" s="126" t="s">
        <v>9943</v>
      </c>
      <c r="B1100" s="126"/>
      <c r="C1100" s="218" cm="1">
        <f t="array" ref="C1100">IF(ROW() &lt; ROW(INDEX(persons[resource_ID],ROWS(persons[resource_ID]))), COUNTIF(INDEX(persons[resource_ID],1):persons[[#This Row],[resource_ID]],persons[[#This Row],[resource_ID]]), "")</f>
        <v>18</v>
      </c>
      <c r="D1100" s="127" t="s">
        <v>9963</v>
      </c>
      <c r="E1100" s="126" t="s">
        <v>644</v>
      </c>
      <c r="F1100" s="126" t="s">
        <v>9976</v>
      </c>
      <c r="G1100" s="126"/>
      <c r="H1100" s="126"/>
      <c r="I1100" s="126"/>
      <c r="J1100" s="216"/>
      <c r="K1100" s="216"/>
    </row>
    <row r="1101" spans="1:11" x14ac:dyDescent="0.25">
      <c r="A1101" s="126" t="s">
        <v>9943</v>
      </c>
      <c r="B1101" s="126"/>
      <c r="C1101" s="218" cm="1">
        <f t="array" ref="C1101">IF(ROW() &lt; ROW(INDEX(persons[resource_ID],ROWS(persons[resource_ID]))), COUNTIF(INDEX(persons[resource_ID],1):persons[[#This Row],[resource_ID]],persons[[#This Row],[resource_ID]]), "")</f>
        <v>19</v>
      </c>
      <c r="D1101" s="127" t="s">
        <v>9960</v>
      </c>
      <c r="E1101" s="126" t="s">
        <v>9977</v>
      </c>
      <c r="F1101" s="126" t="s">
        <v>9978</v>
      </c>
      <c r="G1101" s="126"/>
      <c r="H1101" s="126"/>
      <c r="I1101" s="126"/>
      <c r="J1101" s="216"/>
      <c r="K1101" s="216"/>
    </row>
    <row r="1102" spans="1:11" x14ac:dyDescent="0.25">
      <c r="A1102" s="126" t="s">
        <v>9943</v>
      </c>
      <c r="B1102" s="126"/>
      <c r="C1102" s="218" cm="1">
        <f t="array" ref="C1102">IF(ROW() &lt; ROW(INDEX(persons[resource_ID],ROWS(persons[resource_ID]))), COUNTIF(INDEX(persons[resource_ID],1):persons[[#This Row],[resource_ID]],persons[[#This Row],[resource_ID]]), "")</f>
        <v>20</v>
      </c>
      <c r="D1102" s="127" t="s">
        <v>9963</v>
      </c>
      <c r="E1102" s="126" t="s">
        <v>9977</v>
      </c>
      <c r="F1102" s="126" t="s">
        <v>9978</v>
      </c>
      <c r="G1102" s="126"/>
      <c r="H1102" s="126"/>
      <c r="I1102" s="126"/>
      <c r="J1102" s="216"/>
      <c r="K1102" s="216"/>
    </row>
    <row r="1103" spans="1:11" x14ac:dyDescent="0.25">
      <c r="A1103" s="126" t="s">
        <v>9944</v>
      </c>
      <c r="B1103" s="126"/>
      <c r="C1103" s="218" cm="1">
        <f t="array" ref="C1103">IF(ROW() &lt; ROW(INDEX(persons[resource_ID],ROWS(persons[resource_ID]))), COUNTIF(INDEX(persons[resource_ID],1):persons[[#This Row],[resource_ID]],persons[[#This Row],[resource_ID]]), "")</f>
        <v>1</v>
      </c>
      <c r="D1103" s="127" t="s">
        <v>9960</v>
      </c>
      <c r="E1103" s="126" t="s">
        <v>605</v>
      </c>
      <c r="F1103" s="126" t="s">
        <v>9961</v>
      </c>
      <c r="G1103" s="126"/>
      <c r="H1103" s="126"/>
      <c r="I1103" s="126" t="s">
        <v>9962</v>
      </c>
      <c r="J1103" s="216"/>
      <c r="K1103" s="216"/>
    </row>
    <row r="1104" spans="1:11" x14ac:dyDescent="0.25">
      <c r="A1104" s="126" t="s">
        <v>9944</v>
      </c>
      <c r="B1104" s="126"/>
      <c r="C1104" s="218" cm="1">
        <f t="array" ref="C1104">IF(ROW() &lt; ROW(INDEX(persons[resource_ID],ROWS(persons[resource_ID]))), COUNTIF(INDEX(persons[resource_ID],1):persons[[#This Row],[resource_ID]],persons[[#This Row],[resource_ID]]), "")</f>
        <v>2</v>
      </c>
      <c r="D1104" s="127" t="s">
        <v>9963</v>
      </c>
      <c r="E1104" s="126" t="s">
        <v>605</v>
      </c>
      <c r="F1104" s="126" t="s">
        <v>9961</v>
      </c>
      <c r="G1104" s="126"/>
      <c r="H1104" s="126"/>
      <c r="I1104" s="126" t="s">
        <v>9962</v>
      </c>
      <c r="J1104" s="216"/>
      <c r="K1104" s="216"/>
    </row>
    <row r="1105" spans="1:11" x14ac:dyDescent="0.25">
      <c r="A1105" s="126" t="s">
        <v>9944</v>
      </c>
      <c r="B1105" s="126"/>
      <c r="C1105" s="218" cm="1">
        <f t="array" ref="C1105">IF(ROW() &lt; ROW(INDEX(persons[resource_ID],ROWS(persons[resource_ID]))), COUNTIF(INDEX(persons[resource_ID],1):persons[[#This Row],[resource_ID]],persons[[#This Row],[resource_ID]]), "")</f>
        <v>3</v>
      </c>
      <c r="D1105" s="127" t="s">
        <v>9960</v>
      </c>
      <c r="E1105" s="126" t="s">
        <v>3541</v>
      </c>
      <c r="F1105" s="126" t="s">
        <v>9964</v>
      </c>
      <c r="G1105" s="126"/>
      <c r="H1105" s="126"/>
      <c r="I1105" s="126"/>
      <c r="J1105" s="216"/>
      <c r="K1105" s="216"/>
    </row>
    <row r="1106" spans="1:11" x14ac:dyDescent="0.25">
      <c r="A1106" s="126" t="s">
        <v>9944</v>
      </c>
      <c r="B1106" s="126"/>
      <c r="C1106" s="218" cm="1">
        <f t="array" ref="C1106">IF(ROW() &lt; ROW(INDEX(persons[resource_ID],ROWS(persons[resource_ID]))), COUNTIF(INDEX(persons[resource_ID],1):persons[[#This Row],[resource_ID]],persons[[#This Row],[resource_ID]]), "")</f>
        <v>4</v>
      </c>
      <c r="D1106" s="127" t="s">
        <v>9963</v>
      </c>
      <c r="E1106" s="126" t="s">
        <v>3541</v>
      </c>
      <c r="F1106" s="126" t="s">
        <v>9964</v>
      </c>
      <c r="G1106" s="126"/>
      <c r="H1106" s="126"/>
      <c r="I1106" s="126"/>
      <c r="J1106" s="216"/>
      <c r="K1106" s="216"/>
    </row>
    <row r="1107" spans="1:11" x14ac:dyDescent="0.25">
      <c r="A1107" s="126" t="s">
        <v>9944</v>
      </c>
      <c r="B1107" s="126"/>
      <c r="C1107" s="218" cm="1">
        <f t="array" ref="C1107">IF(ROW() &lt; ROW(INDEX(persons[resource_ID],ROWS(persons[resource_ID]))), COUNTIF(INDEX(persons[resource_ID],1):persons[[#This Row],[resource_ID]],persons[[#This Row],[resource_ID]]), "")</f>
        <v>5</v>
      </c>
      <c r="D1107" s="127" t="s">
        <v>9965</v>
      </c>
      <c r="E1107" s="126" t="s">
        <v>9966</v>
      </c>
      <c r="F1107" s="126" t="s">
        <v>9967</v>
      </c>
      <c r="G1107" s="126"/>
      <c r="H1107" s="126"/>
      <c r="I1107" s="126"/>
      <c r="J1107" s="216"/>
      <c r="K1107" s="216"/>
    </row>
    <row r="1108" spans="1:11" x14ac:dyDescent="0.25">
      <c r="A1108" s="126" t="s">
        <v>9944</v>
      </c>
      <c r="B1108" s="126"/>
      <c r="C1108" s="218" cm="1">
        <f t="array" ref="C1108">IF(ROW() &lt; ROW(INDEX(persons[resource_ID],ROWS(persons[resource_ID]))), COUNTIF(INDEX(persons[resource_ID],1):persons[[#This Row],[resource_ID]],persons[[#This Row],[resource_ID]]), "")</f>
        <v>6</v>
      </c>
      <c r="D1108" s="127" t="s">
        <v>9965</v>
      </c>
      <c r="E1108" s="126" t="s">
        <v>3766</v>
      </c>
      <c r="F1108" s="126" t="s">
        <v>9968</v>
      </c>
      <c r="G1108" s="126"/>
      <c r="H1108" s="126"/>
      <c r="I1108" s="126"/>
      <c r="J1108" s="216"/>
      <c r="K1108" s="216"/>
    </row>
    <row r="1109" spans="1:11" x14ac:dyDescent="0.25">
      <c r="A1109" s="126" t="s">
        <v>9944</v>
      </c>
      <c r="B1109" s="126"/>
      <c r="C1109" s="218" cm="1">
        <f t="array" ref="C1109">IF(ROW() &lt; ROW(INDEX(persons[resource_ID],ROWS(persons[resource_ID]))), COUNTIF(INDEX(persons[resource_ID],1):persons[[#This Row],[resource_ID]],persons[[#This Row],[resource_ID]]), "")</f>
        <v>7</v>
      </c>
      <c r="D1109" s="127" t="s">
        <v>9969</v>
      </c>
      <c r="E1109" s="126" t="s">
        <v>605</v>
      </c>
      <c r="F1109" s="126" t="s">
        <v>9970</v>
      </c>
      <c r="G1109" s="126"/>
      <c r="H1109" s="126"/>
      <c r="I1109" s="126"/>
      <c r="J1109" s="216"/>
      <c r="K1109" s="216"/>
    </row>
    <row r="1110" spans="1:11" x14ac:dyDescent="0.25">
      <c r="A1110" s="126" t="s">
        <v>9944</v>
      </c>
      <c r="B1110" s="126"/>
      <c r="C1110" s="218" cm="1">
        <f t="array" ref="C1110">IF(ROW() &lt; ROW(INDEX(persons[resource_ID],ROWS(persons[resource_ID]))), COUNTIF(INDEX(persons[resource_ID],1):persons[[#This Row],[resource_ID]],persons[[#This Row],[resource_ID]]), "")</f>
        <v>8</v>
      </c>
      <c r="D1110" s="127" t="s">
        <v>9960</v>
      </c>
      <c r="E1110" s="126" t="s">
        <v>605</v>
      </c>
      <c r="F1110" s="126" t="s">
        <v>9971</v>
      </c>
      <c r="G1110" s="126"/>
      <c r="H1110" s="126"/>
      <c r="I1110" s="126"/>
      <c r="J1110" s="216"/>
      <c r="K1110" s="216"/>
    </row>
    <row r="1111" spans="1:11" x14ac:dyDescent="0.25">
      <c r="A1111" s="126" t="s">
        <v>9944</v>
      </c>
      <c r="B1111" s="126"/>
      <c r="C1111" s="218" cm="1">
        <f t="array" ref="C1111">IF(ROW() &lt; ROW(INDEX(persons[resource_ID],ROWS(persons[resource_ID]))), COUNTIF(INDEX(persons[resource_ID],1):persons[[#This Row],[resource_ID]],persons[[#This Row],[resource_ID]]), "")</f>
        <v>9</v>
      </c>
      <c r="D1111" s="127" t="s">
        <v>9963</v>
      </c>
      <c r="E1111" s="126" t="s">
        <v>605</v>
      </c>
      <c r="F1111" s="126" t="s">
        <v>9971</v>
      </c>
      <c r="G1111" s="126"/>
      <c r="H1111" s="126"/>
      <c r="I1111" s="126"/>
      <c r="J1111" s="216"/>
      <c r="K1111" s="216"/>
    </row>
    <row r="1112" spans="1:11" x14ac:dyDescent="0.25">
      <c r="A1112" s="126" t="s">
        <v>9944</v>
      </c>
      <c r="B1112" s="126"/>
      <c r="C1112" s="218" cm="1">
        <f t="array" ref="C1112">IF(ROW() &lt; ROW(INDEX(persons[resource_ID],ROWS(persons[resource_ID]))), COUNTIF(INDEX(persons[resource_ID],1):persons[[#This Row],[resource_ID]],persons[[#This Row],[resource_ID]]), "")</f>
        <v>10</v>
      </c>
      <c r="D1112" s="127" t="s">
        <v>9960</v>
      </c>
      <c r="E1112" s="126" t="s">
        <v>3541</v>
      </c>
      <c r="F1112" s="126" t="s">
        <v>9972</v>
      </c>
      <c r="G1112" s="126"/>
      <c r="H1112" s="126"/>
      <c r="I1112" s="126"/>
      <c r="J1112" s="216"/>
      <c r="K1112" s="216"/>
    </row>
    <row r="1113" spans="1:11" x14ac:dyDescent="0.25">
      <c r="A1113" s="126" t="s">
        <v>9944</v>
      </c>
      <c r="B1113" s="126"/>
      <c r="C1113" s="218" cm="1">
        <f t="array" ref="C1113">IF(ROW() &lt; ROW(INDEX(persons[resource_ID],ROWS(persons[resource_ID]))), COUNTIF(INDEX(persons[resource_ID],1):persons[[#This Row],[resource_ID]],persons[[#This Row],[resource_ID]]), "")</f>
        <v>11</v>
      </c>
      <c r="D1113" s="127" t="s">
        <v>9963</v>
      </c>
      <c r="E1113" s="126" t="s">
        <v>3541</v>
      </c>
      <c r="F1113" s="126" t="s">
        <v>9972</v>
      </c>
      <c r="G1113" s="126"/>
      <c r="H1113" s="126"/>
      <c r="I1113" s="126"/>
      <c r="J1113" s="216"/>
      <c r="K1113" s="216"/>
    </row>
    <row r="1114" spans="1:11" x14ac:dyDescent="0.25">
      <c r="A1114" s="126" t="s">
        <v>9944</v>
      </c>
      <c r="B1114" s="126"/>
      <c r="C1114" s="218" cm="1">
        <f t="array" ref="C1114">IF(ROW() &lt; ROW(INDEX(persons[resource_ID],ROWS(persons[resource_ID]))), COUNTIF(INDEX(persons[resource_ID],1):persons[[#This Row],[resource_ID]],persons[[#This Row],[resource_ID]]), "")</f>
        <v>12</v>
      </c>
      <c r="D1114" s="127" t="s">
        <v>9973</v>
      </c>
      <c r="E1114" s="126" t="s">
        <v>3765</v>
      </c>
      <c r="F1114" s="126" t="s">
        <v>9974</v>
      </c>
      <c r="G1114" s="126"/>
      <c r="H1114" s="126"/>
      <c r="I1114" s="126"/>
      <c r="J1114" s="216"/>
      <c r="K1114" s="216"/>
    </row>
    <row r="1115" spans="1:11" x14ac:dyDescent="0.25">
      <c r="A1115" s="126" t="s">
        <v>9944</v>
      </c>
      <c r="B1115" s="126"/>
      <c r="C1115" s="218" cm="1">
        <f t="array" ref="C1115">IF(ROW() &lt; ROW(INDEX(persons[resource_ID],ROWS(persons[resource_ID]))), COUNTIF(INDEX(persons[resource_ID],1):persons[[#This Row],[resource_ID]],persons[[#This Row],[resource_ID]]), "")</f>
        <v>13</v>
      </c>
      <c r="D1115" s="127" t="s">
        <v>9960</v>
      </c>
      <c r="E1115" s="126" t="s">
        <v>605</v>
      </c>
      <c r="F1115" s="126" t="s">
        <v>9897</v>
      </c>
      <c r="G1115" s="126"/>
      <c r="H1115" s="126"/>
      <c r="I1115" s="126"/>
      <c r="J1115" s="216"/>
      <c r="K1115" s="216"/>
    </row>
    <row r="1116" spans="1:11" x14ac:dyDescent="0.25">
      <c r="A1116" s="126" t="s">
        <v>9944</v>
      </c>
      <c r="B1116" s="126"/>
      <c r="C1116" s="218" cm="1">
        <f t="array" ref="C1116">IF(ROW() &lt; ROW(INDEX(persons[resource_ID],ROWS(persons[resource_ID]))), COUNTIF(INDEX(persons[resource_ID],1):persons[[#This Row],[resource_ID]],persons[[#This Row],[resource_ID]]), "")</f>
        <v>14</v>
      </c>
      <c r="D1116" s="127" t="s">
        <v>9963</v>
      </c>
      <c r="E1116" s="126" t="s">
        <v>605</v>
      </c>
      <c r="F1116" s="126" t="s">
        <v>9897</v>
      </c>
      <c r="G1116" s="126"/>
      <c r="H1116" s="126"/>
      <c r="I1116" s="126"/>
      <c r="J1116" s="216"/>
      <c r="K1116" s="216"/>
    </row>
    <row r="1117" spans="1:11" x14ac:dyDescent="0.25">
      <c r="A1117" s="126" t="s">
        <v>9944</v>
      </c>
      <c r="B1117" s="126"/>
      <c r="C1117" s="218" cm="1">
        <f t="array" ref="C1117">IF(ROW() &lt; ROW(INDEX(persons[resource_ID],ROWS(persons[resource_ID]))), COUNTIF(INDEX(persons[resource_ID],1):persons[[#This Row],[resource_ID]],persons[[#This Row],[resource_ID]]), "")</f>
        <v>15</v>
      </c>
      <c r="D1117" s="127" t="s">
        <v>9960</v>
      </c>
      <c r="E1117" s="126" t="s">
        <v>756</v>
      </c>
      <c r="F1117" s="126" t="s">
        <v>9975</v>
      </c>
      <c r="G1117" s="126"/>
      <c r="H1117" s="126"/>
      <c r="I1117" s="126"/>
      <c r="J1117" s="216"/>
      <c r="K1117" s="216"/>
    </row>
    <row r="1118" spans="1:11" x14ac:dyDescent="0.25">
      <c r="A1118" s="126" t="s">
        <v>9944</v>
      </c>
      <c r="B1118" s="126"/>
      <c r="C1118" s="218" cm="1">
        <f t="array" ref="C1118">IF(ROW() &lt; ROW(INDEX(persons[resource_ID],ROWS(persons[resource_ID]))), COUNTIF(INDEX(persons[resource_ID],1):persons[[#This Row],[resource_ID]],persons[[#This Row],[resource_ID]]), "")</f>
        <v>16</v>
      </c>
      <c r="D1118" s="127" t="s">
        <v>9963</v>
      </c>
      <c r="E1118" s="126" t="s">
        <v>756</v>
      </c>
      <c r="F1118" s="126" t="s">
        <v>9975</v>
      </c>
      <c r="G1118" s="126"/>
      <c r="H1118" s="126"/>
      <c r="I1118" s="126"/>
      <c r="J1118" s="216"/>
      <c r="K1118" s="216"/>
    </row>
    <row r="1119" spans="1:11" x14ac:dyDescent="0.25">
      <c r="A1119" s="126" t="s">
        <v>9944</v>
      </c>
      <c r="B1119" s="126"/>
      <c r="C1119" s="218" cm="1">
        <f t="array" ref="C1119">IF(ROW() &lt; ROW(INDEX(persons[resource_ID],ROWS(persons[resource_ID]))), COUNTIF(INDEX(persons[resource_ID],1):persons[[#This Row],[resource_ID]],persons[[#This Row],[resource_ID]]), "")</f>
        <v>17</v>
      </c>
      <c r="D1119" s="127" t="s">
        <v>9960</v>
      </c>
      <c r="E1119" s="126" t="s">
        <v>644</v>
      </c>
      <c r="F1119" s="126" t="s">
        <v>9976</v>
      </c>
      <c r="G1119" s="126"/>
      <c r="H1119" s="126"/>
      <c r="I1119" s="126"/>
      <c r="J1119" s="216"/>
      <c r="K1119" s="216"/>
    </row>
    <row r="1120" spans="1:11" x14ac:dyDescent="0.25">
      <c r="A1120" s="126" t="s">
        <v>9944</v>
      </c>
      <c r="B1120" s="126"/>
      <c r="C1120" s="218" cm="1">
        <f t="array" ref="C1120">IF(ROW() &lt; ROW(INDEX(persons[resource_ID],ROWS(persons[resource_ID]))), COUNTIF(INDEX(persons[resource_ID],1):persons[[#This Row],[resource_ID]],persons[[#This Row],[resource_ID]]), "")</f>
        <v>18</v>
      </c>
      <c r="D1120" s="127" t="s">
        <v>9963</v>
      </c>
      <c r="E1120" s="126" t="s">
        <v>644</v>
      </c>
      <c r="F1120" s="126" t="s">
        <v>9976</v>
      </c>
      <c r="G1120" s="126"/>
      <c r="H1120" s="126"/>
      <c r="I1120" s="126"/>
      <c r="J1120" s="216"/>
      <c r="K1120" s="216"/>
    </row>
    <row r="1121" spans="1:11" x14ac:dyDescent="0.25">
      <c r="A1121" s="126" t="s">
        <v>9944</v>
      </c>
      <c r="B1121" s="126"/>
      <c r="C1121" s="218" cm="1">
        <f t="array" ref="C1121">IF(ROW() &lt; ROW(INDEX(persons[resource_ID],ROWS(persons[resource_ID]))), COUNTIF(INDEX(persons[resource_ID],1):persons[[#This Row],[resource_ID]],persons[[#This Row],[resource_ID]]), "")</f>
        <v>19</v>
      </c>
      <c r="D1121" s="127" t="s">
        <v>9960</v>
      </c>
      <c r="E1121" s="126" t="s">
        <v>9977</v>
      </c>
      <c r="F1121" s="126" t="s">
        <v>9978</v>
      </c>
      <c r="G1121" s="126"/>
      <c r="H1121" s="126"/>
      <c r="I1121" s="126"/>
      <c r="J1121" s="216"/>
      <c r="K1121" s="216"/>
    </row>
    <row r="1122" spans="1:11" x14ac:dyDescent="0.25">
      <c r="A1122" s="126" t="s">
        <v>9944</v>
      </c>
      <c r="B1122" s="126"/>
      <c r="C1122" s="218" cm="1">
        <f t="array" ref="C1122">IF(ROW() &lt; ROW(INDEX(persons[resource_ID],ROWS(persons[resource_ID]))), COUNTIF(INDEX(persons[resource_ID],1):persons[[#This Row],[resource_ID]],persons[[#This Row],[resource_ID]]), "")</f>
        <v>20</v>
      </c>
      <c r="D1122" s="127" t="s">
        <v>9963</v>
      </c>
      <c r="E1122" s="126" t="s">
        <v>9977</v>
      </c>
      <c r="F1122" s="126" t="s">
        <v>9978</v>
      </c>
      <c r="G1122" s="126"/>
      <c r="H1122" s="126"/>
      <c r="I1122" s="126"/>
      <c r="J1122" s="216"/>
      <c r="K1122" s="216"/>
    </row>
    <row r="1123" spans="1:11" x14ac:dyDescent="0.25">
      <c r="A1123" s="126" t="s">
        <v>9945</v>
      </c>
      <c r="B1123" s="126"/>
      <c r="C1123" s="218" cm="1">
        <f t="array" ref="C1123">IF(ROW() &lt; ROW(INDEX(persons[resource_ID],ROWS(persons[resource_ID]))), COUNTIF(INDEX(persons[resource_ID],1):persons[[#This Row],[resource_ID]],persons[[#This Row],[resource_ID]]), "")</f>
        <v>1</v>
      </c>
      <c r="D1123" s="127" t="s">
        <v>9960</v>
      </c>
      <c r="E1123" s="126" t="s">
        <v>605</v>
      </c>
      <c r="F1123" s="126" t="s">
        <v>9961</v>
      </c>
      <c r="G1123" s="126"/>
      <c r="H1123" s="126"/>
      <c r="I1123" s="126" t="s">
        <v>9962</v>
      </c>
      <c r="J1123" s="216"/>
      <c r="K1123" s="216"/>
    </row>
    <row r="1124" spans="1:11" x14ac:dyDescent="0.25">
      <c r="A1124" s="126" t="s">
        <v>9945</v>
      </c>
      <c r="B1124" s="126"/>
      <c r="C1124" s="218" cm="1">
        <f t="array" ref="C1124">IF(ROW() &lt; ROW(INDEX(persons[resource_ID],ROWS(persons[resource_ID]))), COUNTIF(INDEX(persons[resource_ID],1):persons[[#This Row],[resource_ID]],persons[[#This Row],[resource_ID]]), "")</f>
        <v>2</v>
      </c>
      <c r="D1124" s="127" t="s">
        <v>9963</v>
      </c>
      <c r="E1124" s="126" t="s">
        <v>605</v>
      </c>
      <c r="F1124" s="126" t="s">
        <v>9961</v>
      </c>
      <c r="G1124" s="126"/>
      <c r="H1124" s="126"/>
      <c r="I1124" s="126" t="s">
        <v>9962</v>
      </c>
      <c r="J1124" s="216"/>
      <c r="K1124" s="216"/>
    </row>
    <row r="1125" spans="1:11" x14ac:dyDescent="0.25">
      <c r="A1125" s="126" t="s">
        <v>9945</v>
      </c>
      <c r="B1125" s="126"/>
      <c r="C1125" s="218" cm="1">
        <f t="array" ref="C1125">IF(ROW() &lt; ROW(INDEX(persons[resource_ID],ROWS(persons[resource_ID]))), COUNTIF(INDEX(persons[resource_ID],1):persons[[#This Row],[resource_ID]],persons[[#This Row],[resource_ID]]), "")</f>
        <v>3</v>
      </c>
      <c r="D1125" s="127" t="s">
        <v>9960</v>
      </c>
      <c r="E1125" s="126" t="s">
        <v>3541</v>
      </c>
      <c r="F1125" s="126" t="s">
        <v>9964</v>
      </c>
      <c r="G1125" s="126"/>
      <c r="H1125" s="126"/>
      <c r="I1125" s="126"/>
      <c r="J1125" s="216"/>
      <c r="K1125" s="216"/>
    </row>
    <row r="1126" spans="1:11" x14ac:dyDescent="0.25">
      <c r="A1126" s="126" t="s">
        <v>9945</v>
      </c>
      <c r="B1126" s="126"/>
      <c r="C1126" s="218" cm="1">
        <f t="array" ref="C1126">IF(ROW() &lt; ROW(INDEX(persons[resource_ID],ROWS(persons[resource_ID]))), COUNTIF(INDEX(persons[resource_ID],1):persons[[#This Row],[resource_ID]],persons[[#This Row],[resource_ID]]), "")</f>
        <v>4</v>
      </c>
      <c r="D1126" s="127" t="s">
        <v>9963</v>
      </c>
      <c r="E1126" s="126" t="s">
        <v>3541</v>
      </c>
      <c r="F1126" s="126" t="s">
        <v>9964</v>
      </c>
      <c r="G1126" s="126"/>
      <c r="H1126" s="126"/>
      <c r="I1126" s="126"/>
      <c r="J1126" s="216"/>
      <c r="K1126" s="216"/>
    </row>
    <row r="1127" spans="1:11" x14ac:dyDescent="0.25">
      <c r="A1127" s="126" t="s">
        <v>9945</v>
      </c>
      <c r="B1127" s="126"/>
      <c r="C1127" s="218" cm="1">
        <f t="array" ref="C1127">IF(ROW() &lt; ROW(INDEX(persons[resource_ID],ROWS(persons[resource_ID]))), COUNTIF(INDEX(persons[resource_ID],1):persons[[#This Row],[resource_ID]],persons[[#This Row],[resource_ID]]), "")</f>
        <v>5</v>
      </c>
      <c r="D1127" s="127" t="s">
        <v>9965</v>
      </c>
      <c r="E1127" s="126" t="s">
        <v>9966</v>
      </c>
      <c r="F1127" s="126" t="s">
        <v>9967</v>
      </c>
      <c r="G1127" s="126"/>
      <c r="H1127" s="126"/>
      <c r="I1127" s="126"/>
      <c r="J1127" s="216"/>
      <c r="K1127" s="216"/>
    </row>
    <row r="1128" spans="1:11" x14ac:dyDescent="0.25">
      <c r="A1128" s="126" t="s">
        <v>9945</v>
      </c>
      <c r="B1128" s="126"/>
      <c r="C1128" s="218" cm="1">
        <f t="array" ref="C1128">IF(ROW() &lt; ROW(INDEX(persons[resource_ID],ROWS(persons[resource_ID]))), COUNTIF(INDEX(persons[resource_ID],1):persons[[#This Row],[resource_ID]],persons[[#This Row],[resource_ID]]), "")</f>
        <v>6</v>
      </c>
      <c r="D1128" s="127" t="s">
        <v>9965</v>
      </c>
      <c r="E1128" s="126" t="s">
        <v>3766</v>
      </c>
      <c r="F1128" s="126" t="s">
        <v>9968</v>
      </c>
      <c r="G1128" s="126"/>
      <c r="H1128" s="126"/>
      <c r="I1128" s="126"/>
      <c r="J1128" s="216"/>
      <c r="K1128" s="216"/>
    </row>
    <row r="1129" spans="1:11" x14ac:dyDescent="0.25">
      <c r="A1129" s="126" t="s">
        <v>9945</v>
      </c>
      <c r="B1129" s="126"/>
      <c r="C1129" s="218" cm="1">
        <f t="array" ref="C1129">IF(ROW() &lt; ROW(INDEX(persons[resource_ID],ROWS(persons[resource_ID]))), COUNTIF(INDEX(persons[resource_ID],1):persons[[#This Row],[resource_ID]],persons[[#This Row],[resource_ID]]), "")</f>
        <v>7</v>
      </c>
      <c r="D1129" s="127" t="s">
        <v>9969</v>
      </c>
      <c r="E1129" s="126" t="s">
        <v>605</v>
      </c>
      <c r="F1129" s="126" t="s">
        <v>9970</v>
      </c>
      <c r="G1129" s="126"/>
      <c r="H1129" s="126"/>
      <c r="I1129" s="126"/>
      <c r="J1129" s="216"/>
      <c r="K1129" s="216"/>
    </row>
    <row r="1130" spans="1:11" x14ac:dyDescent="0.25">
      <c r="A1130" s="126" t="s">
        <v>9945</v>
      </c>
      <c r="B1130" s="126"/>
      <c r="C1130" s="218" cm="1">
        <f t="array" ref="C1130">IF(ROW() &lt; ROW(INDEX(persons[resource_ID],ROWS(persons[resource_ID]))), COUNTIF(INDEX(persons[resource_ID],1):persons[[#This Row],[resource_ID]],persons[[#This Row],[resource_ID]]), "")</f>
        <v>8</v>
      </c>
      <c r="D1130" s="127" t="s">
        <v>9960</v>
      </c>
      <c r="E1130" s="126" t="s">
        <v>605</v>
      </c>
      <c r="F1130" s="126" t="s">
        <v>9971</v>
      </c>
      <c r="G1130" s="126"/>
      <c r="H1130" s="126"/>
      <c r="I1130" s="126"/>
      <c r="J1130" s="216"/>
      <c r="K1130" s="216"/>
    </row>
    <row r="1131" spans="1:11" x14ac:dyDescent="0.25">
      <c r="A1131" s="126" t="s">
        <v>9945</v>
      </c>
      <c r="B1131" s="126"/>
      <c r="C1131" s="218" cm="1">
        <f t="array" ref="C1131">IF(ROW() &lt; ROW(INDEX(persons[resource_ID],ROWS(persons[resource_ID]))), COUNTIF(INDEX(persons[resource_ID],1):persons[[#This Row],[resource_ID]],persons[[#This Row],[resource_ID]]), "")</f>
        <v>9</v>
      </c>
      <c r="D1131" s="127" t="s">
        <v>9963</v>
      </c>
      <c r="E1131" s="126" t="s">
        <v>605</v>
      </c>
      <c r="F1131" s="126" t="s">
        <v>9971</v>
      </c>
      <c r="G1131" s="126"/>
      <c r="H1131" s="126"/>
      <c r="I1131" s="126"/>
      <c r="J1131" s="216"/>
      <c r="K1131" s="216"/>
    </row>
    <row r="1132" spans="1:11" x14ac:dyDescent="0.25">
      <c r="A1132" s="126" t="s">
        <v>9945</v>
      </c>
      <c r="B1132" s="126"/>
      <c r="C1132" s="218" cm="1">
        <f t="array" ref="C1132">IF(ROW() &lt; ROW(INDEX(persons[resource_ID],ROWS(persons[resource_ID]))), COUNTIF(INDEX(persons[resource_ID],1):persons[[#This Row],[resource_ID]],persons[[#This Row],[resource_ID]]), "")</f>
        <v>10</v>
      </c>
      <c r="D1132" s="127" t="s">
        <v>9960</v>
      </c>
      <c r="E1132" s="126" t="s">
        <v>3541</v>
      </c>
      <c r="F1132" s="126" t="s">
        <v>9972</v>
      </c>
      <c r="G1132" s="126"/>
      <c r="H1132" s="126"/>
      <c r="I1132" s="126"/>
      <c r="J1132" s="216"/>
      <c r="K1132" s="216"/>
    </row>
    <row r="1133" spans="1:11" x14ac:dyDescent="0.25">
      <c r="A1133" s="126" t="s">
        <v>9945</v>
      </c>
      <c r="B1133" s="126"/>
      <c r="C1133" s="218" cm="1">
        <f t="array" ref="C1133">IF(ROW() &lt; ROW(INDEX(persons[resource_ID],ROWS(persons[resource_ID]))), COUNTIF(INDEX(persons[resource_ID],1):persons[[#This Row],[resource_ID]],persons[[#This Row],[resource_ID]]), "")</f>
        <v>11</v>
      </c>
      <c r="D1133" s="127" t="s">
        <v>9963</v>
      </c>
      <c r="E1133" s="126" t="s">
        <v>3541</v>
      </c>
      <c r="F1133" s="126" t="s">
        <v>9972</v>
      </c>
      <c r="G1133" s="126"/>
      <c r="H1133" s="126"/>
      <c r="I1133" s="126"/>
      <c r="J1133" s="216"/>
      <c r="K1133" s="216"/>
    </row>
    <row r="1134" spans="1:11" x14ac:dyDescent="0.25">
      <c r="A1134" s="126" t="s">
        <v>9945</v>
      </c>
      <c r="B1134" s="126"/>
      <c r="C1134" s="218" cm="1">
        <f t="array" ref="C1134">IF(ROW() &lt; ROW(INDEX(persons[resource_ID],ROWS(persons[resource_ID]))), COUNTIF(INDEX(persons[resource_ID],1):persons[[#This Row],[resource_ID]],persons[[#This Row],[resource_ID]]), "")</f>
        <v>12</v>
      </c>
      <c r="D1134" s="127" t="s">
        <v>9973</v>
      </c>
      <c r="E1134" s="126" t="s">
        <v>3765</v>
      </c>
      <c r="F1134" s="126" t="s">
        <v>9974</v>
      </c>
      <c r="G1134" s="126"/>
      <c r="H1134" s="126"/>
      <c r="I1134" s="126"/>
      <c r="J1134" s="216"/>
      <c r="K1134" s="216"/>
    </row>
    <row r="1135" spans="1:11" x14ac:dyDescent="0.25">
      <c r="A1135" s="126" t="s">
        <v>9945</v>
      </c>
      <c r="B1135" s="126"/>
      <c r="C1135" s="218" cm="1">
        <f t="array" ref="C1135">IF(ROW() &lt; ROW(INDEX(persons[resource_ID],ROWS(persons[resource_ID]))), COUNTIF(INDEX(persons[resource_ID],1):persons[[#This Row],[resource_ID]],persons[[#This Row],[resource_ID]]), "")</f>
        <v>13</v>
      </c>
      <c r="D1135" s="127" t="s">
        <v>9960</v>
      </c>
      <c r="E1135" s="126" t="s">
        <v>605</v>
      </c>
      <c r="F1135" s="126" t="s">
        <v>9897</v>
      </c>
      <c r="G1135" s="126"/>
      <c r="H1135" s="126"/>
      <c r="I1135" s="126"/>
      <c r="J1135" s="216"/>
      <c r="K1135" s="216"/>
    </row>
    <row r="1136" spans="1:11" x14ac:dyDescent="0.25">
      <c r="A1136" s="126" t="s">
        <v>9945</v>
      </c>
      <c r="B1136" s="126"/>
      <c r="C1136" s="218" cm="1">
        <f t="array" ref="C1136">IF(ROW() &lt; ROW(INDEX(persons[resource_ID],ROWS(persons[resource_ID]))), COUNTIF(INDEX(persons[resource_ID],1):persons[[#This Row],[resource_ID]],persons[[#This Row],[resource_ID]]), "")</f>
        <v>14</v>
      </c>
      <c r="D1136" s="127" t="s">
        <v>9963</v>
      </c>
      <c r="E1136" s="126" t="s">
        <v>605</v>
      </c>
      <c r="F1136" s="126" t="s">
        <v>9897</v>
      </c>
      <c r="G1136" s="126"/>
      <c r="H1136" s="126"/>
      <c r="I1136" s="126"/>
      <c r="J1136" s="216"/>
      <c r="K1136" s="216"/>
    </row>
    <row r="1137" spans="1:11" x14ac:dyDescent="0.25">
      <c r="A1137" s="126" t="s">
        <v>9945</v>
      </c>
      <c r="B1137" s="126"/>
      <c r="C1137" s="218" cm="1">
        <f t="array" ref="C1137">IF(ROW() &lt; ROW(INDEX(persons[resource_ID],ROWS(persons[resource_ID]))), COUNTIF(INDEX(persons[resource_ID],1):persons[[#This Row],[resource_ID]],persons[[#This Row],[resource_ID]]), "")</f>
        <v>15</v>
      </c>
      <c r="D1137" s="127" t="s">
        <v>9960</v>
      </c>
      <c r="E1137" s="126" t="s">
        <v>756</v>
      </c>
      <c r="F1137" s="126" t="s">
        <v>9975</v>
      </c>
      <c r="G1137" s="126"/>
      <c r="H1137" s="126"/>
      <c r="I1137" s="126"/>
      <c r="J1137" s="216"/>
      <c r="K1137" s="216"/>
    </row>
    <row r="1138" spans="1:11" x14ac:dyDescent="0.25">
      <c r="A1138" s="126" t="s">
        <v>9945</v>
      </c>
      <c r="B1138" s="126"/>
      <c r="C1138" s="218" cm="1">
        <f t="array" ref="C1138">IF(ROW() &lt; ROW(INDEX(persons[resource_ID],ROWS(persons[resource_ID]))), COUNTIF(INDEX(persons[resource_ID],1):persons[[#This Row],[resource_ID]],persons[[#This Row],[resource_ID]]), "")</f>
        <v>16</v>
      </c>
      <c r="D1138" s="127" t="s">
        <v>9963</v>
      </c>
      <c r="E1138" s="126" t="s">
        <v>756</v>
      </c>
      <c r="F1138" s="126" t="s">
        <v>9975</v>
      </c>
      <c r="G1138" s="126"/>
      <c r="H1138" s="126"/>
      <c r="I1138" s="126"/>
      <c r="J1138" s="216"/>
      <c r="K1138" s="216"/>
    </row>
    <row r="1139" spans="1:11" x14ac:dyDescent="0.25">
      <c r="A1139" s="126" t="s">
        <v>9945</v>
      </c>
      <c r="B1139" s="126"/>
      <c r="C1139" s="218" cm="1">
        <f t="array" ref="C1139">IF(ROW() &lt; ROW(INDEX(persons[resource_ID],ROWS(persons[resource_ID]))), COUNTIF(INDEX(persons[resource_ID],1):persons[[#This Row],[resource_ID]],persons[[#This Row],[resource_ID]]), "")</f>
        <v>17</v>
      </c>
      <c r="D1139" s="127" t="s">
        <v>9960</v>
      </c>
      <c r="E1139" s="126" t="s">
        <v>644</v>
      </c>
      <c r="F1139" s="126" t="s">
        <v>9976</v>
      </c>
      <c r="G1139" s="126"/>
      <c r="H1139" s="126"/>
      <c r="I1139" s="126"/>
      <c r="J1139" s="216"/>
      <c r="K1139" s="216"/>
    </row>
    <row r="1140" spans="1:11" x14ac:dyDescent="0.25">
      <c r="A1140" s="126" t="s">
        <v>9945</v>
      </c>
      <c r="B1140" s="126"/>
      <c r="C1140" s="218" cm="1">
        <f t="array" ref="C1140">IF(ROW() &lt; ROW(INDEX(persons[resource_ID],ROWS(persons[resource_ID]))), COUNTIF(INDEX(persons[resource_ID],1):persons[[#This Row],[resource_ID]],persons[[#This Row],[resource_ID]]), "")</f>
        <v>18</v>
      </c>
      <c r="D1140" s="127" t="s">
        <v>9963</v>
      </c>
      <c r="E1140" s="126" t="s">
        <v>644</v>
      </c>
      <c r="F1140" s="126" t="s">
        <v>9976</v>
      </c>
      <c r="G1140" s="126"/>
      <c r="H1140" s="126"/>
      <c r="I1140" s="126"/>
      <c r="J1140" s="216"/>
      <c r="K1140" s="216"/>
    </row>
    <row r="1141" spans="1:11" x14ac:dyDescent="0.25">
      <c r="A1141" s="126" t="s">
        <v>9945</v>
      </c>
      <c r="B1141" s="126"/>
      <c r="C1141" s="218" cm="1">
        <f t="array" ref="C1141">IF(ROW() &lt; ROW(INDEX(persons[resource_ID],ROWS(persons[resource_ID]))), COUNTIF(INDEX(persons[resource_ID],1):persons[[#This Row],[resource_ID]],persons[[#This Row],[resource_ID]]), "")</f>
        <v>19</v>
      </c>
      <c r="D1141" s="127" t="s">
        <v>9960</v>
      </c>
      <c r="E1141" s="126" t="s">
        <v>9977</v>
      </c>
      <c r="F1141" s="126" t="s">
        <v>9978</v>
      </c>
      <c r="G1141" s="126"/>
      <c r="H1141" s="126"/>
      <c r="I1141" s="126"/>
      <c r="J1141" s="216"/>
      <c r="K1141" s="216"/>
    </row>
    <row r="1142" spans="1:11" x14ac:dyDescent="0.25">
      <c r="A1142" s="126" t="s">
        <v>9945</v>
      </c>
      <c r="B1142" s="126"/>
      <c r="C1142" s="218" cm="1">
        <f t="array" ref="C1142">IF(ROW() &lt; ROW(INDEX(persons[resource_ID],ROWS(persons[resource_ID]))), COUNTIF(INDEX(persons[resource_ID],1):persons[[#This Row],[resource_ID]],persons[[#This Row],[resource_ID]]), "")</f>
        <v>20</v>
      </c>
      <c r="D1142" s="127" t="s">
        <v>9963</v>
      </c>
      <c r="E1142" s="126" t="s">
        <v>9977</v>
      </c>
      <c r="F1142" s="126" t="s">
        <v>9978</v>
      </c>
      <c r="G1142" s="126"/>
      <c r="H1142" s="126"/>
      <c r="I1142" s="126"/>
      <c r="J1142" s="216"/>
      <c r="K1142" s="216"/>
    </row>
    <row r="1143" spans="1:11" x14ac:dyDescent="0.25">
      <c r="A1143" s="126" t="s">
        <v>9946</v>
      </c>
      <c r="B1143" s="126"/>
      <c r="C1143" s="218" cm="1">
        <f t="array" ref="C1143">IF(ROW() &lt; ROW(INDEX(persons[resource_ID],ROWS(persons[resource_ID]))), COUNTIF(INDEX(persons[resource_ID],1):persons[[#This Row],[resource_ID]],persons[[#This Row],[resource_ID]]), "")</f>
        <v>1</v>
      </c>
      <c r="D1143" s="127" t="s">
        <v>9960</v>
      </c>
      <c r="E1143" s="126" t="s">
        <v>605</v>
      </c>
      <c r="F1143" s="126" t="s">
        <v>9961</v>
      </c>
      <c r="G1143" s="126"/>
      <c r="H1143" s="126"/>
      <c r="I1143" s="126" t="s">
        <v>9962</v>
      </c>
      <c r="J1143" s="216"/>
      <c r="K1143" s="216"/>
    </row>
    <row r="1144" spans="1:11" x14ac:dyDescent="0.25">
      <c r="A1144" s="126" t="s">
        <v>9946</v>
      </c>
      <c r="B1144" s="126"/>
      <c r="C1144" s="218" cm="1">
        <f t="array" ref="C1144">IF(ROW() &lt; ROW(INDEX(persons[resource_ID],ROWS(persons[resource_ID]))), COUNTIF(INDEX(persons[resource_ID],1):persons[[#This Row],[resource_ID]],persons[[#This Row],[resource_ID]]), "")</f>
        <v>2</v>
      </c>
      <c r="D1144" s="127" t="s">
        <v>9963</v>
      </c>
      <c r="E1144" s="126" t="s">
        <v>605</v>
      </c>
      <c r="F1144" s="126" t="s">
        <v>9961</v>
      </c>
      <c r="G1144" s="126"/>
      <c r="H1144" s="126"/>
      <c r="I1144" s="126" t="s">
        <v>9962</v>
      </c>
      <c r="J1144" s="216"/>
      <c r="K1144" s="216"/>
    </row>
    <row r="1145" spans="1:11" x14ac:dyDescent="0.25">
      <c r="A1145" s="126" t="s">
        <v>9946</v>
      </c>
      <c r="B1145" s="126"/>
      <c r="C1145" s="218" cm="1">
        <f t="array" ref="C1145">IF(ROW() &lt; ROW(INDEX(persons[resource_ID],ROWS(persons[resource_ID]))), COUNTIF(INDEX(persons[resource_ID],1):persons[[#This Row],[resource_ID]],persons[[#This Row],[resource_ID]]), "")</f>
        <v>3</v>
      </c>
      <c r="D1145" s="127" t="s">
        <v>9960</v>
      </c>
      <c r="E1145" s="126" t="s">
        <v>3541</v>
      </c>
      <c r="F1145" s="126" t="s">
        <v>9964</v>
      </c>
      <c r="G1145" s="126"/>
      <c r="H1145" s="126"/>
      <c r="I1145" s="126"/>
      <c r="J1145" s="216"/>
      <c r="K1145" s="216"/>
    </row>
    <row r="1146" spans="1:11" x14ac:dyDescent="0.25">
      <c r="A1146" s="126" t="s">
        <v>9946</v>
      </c>
      <c r="B1146" s="126"/>
      <c r="C1146" s="218" cm="1">
        <f t="array" ref="C1146">IF(ROW() &lt; ROW(INDEX(persons[resource_ID],ROWS(persons[resource_ID]))), COUNTIF(INDEX(persons[resource_ID],1):persons[[#This Row],[resource_ID]],persons[[#This Row],[resource_ID]]), "")</f>
        <v>4</v>
      </c>
      <c r="D1146" s="127" t="s">
        <v>9963</v>
      </c>
      <c r="E1146" s="126" t="s">
        <v>3541</v>
      </c>
      <c r="F1146" s="126" t="s">
        <v>9964</v>
      </c>
      <c r="G1146" s="126"/>
      <c r="H1146" s="126"/>
      <c r="I1146" s="126"/>
      <c r="J1146" s="216"/>
      <c r="K1146" s="216"/>
    </row>
    <row r="1147" spans="1:11" x14ac:dyDescent="0.25">
      <c r="A1147" s="126" t="s">
        <v>9946</v>
      </c>
      <c r="B1147" s="126"/>
      <c r="C1147" s="218" cm="1">
        <f t="array" ref="C1147">IF(ROW() &lt; ROW(INDEX(persons[resource_ID],ROWS(persons[resource_ID]))), COUNTIF(INDEX(persons[resource_ID],1):persons[[#This Row],[resource_ID]],persons[[#This Row],[resource_ID]]), "")</f>
        <v>5</v>
      </c>
      <c r="D1147" s="127" t="s">
        <v>9965</v>
      </c>
      <c r="E1147" s="126" t="s">
        <v>9966</v>
      </c>
      <c r="F1147" s="126" t="s">
        <v>9967</v>
      </c>
      <c r="G1147" s="126"/>
      <c r="H1147" s="126"/>
      <c r="I1147" s="126"/>
      <c r="J1147" s="216"/>
      <c r="K1147" s="216"/>
    </row>
    <row r="1148" spans="1:11" x14ac:dyDescent="0.25">
      <c r="A1148" s="126" t="s">
        <v>9946</v>
      </c>
      <c r="B1148" s="126"/>
      <c r="C1148" s="218" cm="1">
        <f t="array" ref="C1148">IF(ROW() &lt; ROW(INDEX(persons[resource_ID],ROWS(persons[resource_ID]))), COUNTIF(INDEX(persons[resource_ID],1):persons[[#This Row],[resource_ID]],persons[[#This Row],[resource_ID]]), "")</f>
        <v>6</v>
      </c>
      <c r="D1148" s="127" t="s">
        <v>9965</v>
      </c>
      <c r="E1148" s="126" t="s">
        <v>3766</v>
      </c>
      <c r="F1148" s="126" t="s">
        <v>9968</v>
      </c>
      <c r="G1148" s="126"/>
      <c r="H1148" s="126"/>
      <c r="I1148" s="126"/>
      <c r="J1148" s="216"/>
      <c r="K1148" s="216"/>
    </row>
    <row r="1149" spans="1:11" x14ac:dyDescent="0.25">
      <c r="A1149" s="126" t="s">
        <v>9946</v>
      </c>
      <c r="B1149" s="126"/>
      <c r="C1149" s="218" cm="1">
        <f t="array" ref="C1149">IF(ROW() &lt; ROW(INDEX(persons[resource_ID],ROWS(persons[resource_ID]))), COUNTIF(INDEX(persons[resource_ID],1):persons[[#This Row],[resource_ID]],persons[[#This Row],[resource_ID]]), "")</f>
        <v>7</v>
      </c>
      <c r="D1149" s="127" t="s">
        <v>9969</v>
      </c>
      <c r="E1149" s="126" t="s">
        <v>605</v>
      </c>
      <c r="F1149" s="126" t="s">
        <v>9970</v>
      </c>
      <c r="G1149" s="126"/>
      <c r="H1149" s="126"/>
      <c r="I1149" s="126"/>
      <c r="J1149" s="216"/>
      <c r="K1149" s="216"/>
    </row>
    <row r="1150" spans="1:11" x14ac:dyDescent="0.25">
      <c r="A1150" s="126" t="s">
        <v>9946</v>
      </c>
      <c r="B1150" s="126"/>
      <c r="C1150" s="218" cm="1">
        <f t="array" ref="C1150">IF(ROW() &lt; ROW(INDEX(persons[resource_ID],ROWS(persons[resource_ID]))), COUNTIF(INDEX(persons[resource_ID],1):persons[[#This Row],[resource_ID]],persons[[#This Row],[resource_ID]]), "")</f>
        <v>8</v>
      </c>
      <c r="D1150" s="127" t="s">
        <v>9960</v>
      </c>
      <c r="E1150" s="126" t="s">
        <v>605</v>
      </c>
      <c r="F1150" s="126" t="s">
        <v>9971</v>
      </c>
      <c r="G1150" s="126"/>
      <c r="H1150" s="126"/>
      <c r="I1150" s="126"/>
      <c r="J1150" s="216"/>
      <c r="K1150" s="216"/>
    </row>
    <row r="1151" spans="1:11" x14ac:dyDescent="0.25">
      <c r="A1151" s="126" t="s">
        <v>9946</v>
      </c>
      <c r="B1151" s="126"/>
      <c r="C1151" s="218" cm="1">
        <f t="array" ref="C1151">IF(ROW() &lt; ROW(INDEX(persons[resource_ID],ROWS(persons[resource_ID]))), COUNTIF(INDEX(persons[resource_ID],1):persons[[#This Row],[resource_ID]],persons[[#This Row],[resource_ID]]), "")</f>
        <v>9</v>
      </c>
      <c r="D1151" s="127" t="s">
        <v>9963</v>
      </c>
      <c r="E1151" s="126" t="s">
        <v>605</v>
      </c>
      <c r="F1151" s="126" t="s">
        <v>9971</v>
      </c>
      <c r="G1151" s="126"/>
      <c r="H1151" s="126"/>
      <c r="I1151" s="126"/>
      <c r="J1151" s="216"/>
      <c r="K1151" s="216"/>
    </row>
    <row r="1152" spans="1:11" x14ac:dyDescent="0.25">
      <c r="A1152" s="126" t="s">
        <v>9946</v>
      </c>
      <c r="B1152" s="126"/>
      <c r="C1152" s="218" cm="1">
        <f t="array" ref="C1152">IF(ROW() &lt; ROW(INDEX(persons[resource_ID],ROWS(persons[resource_ID]))), COUNTIF(INDEX(persons[resource_ID],1):persons[[#This Row],[resource_ID]],persons[[#This Row],[resource_ID]]), "")</f>
        <v>10</v>
      </c>
      <c r="D1152" s="127" t="s">
        <v>9960</v>
      </c>
      <c r="E1152" s="126" t="s">
        <v>3541</v>
      </c>
      <c r="F1152" s="126" t="s">
        <v>9972</v>
      </c>
      <c r="G1152" s="126"/>
      <c r="H1152" s="126"/>
      <c r="I1152" s="126"/>
      <c r="J1152" s="216"/>
      <c r="K1152" s="216"/>
    </row>
    <row r="1153" spans="1:11" x14ac:dyDescent="0.25">
      <c r="A1153" s="126" t="s">
        <v>9946</v>
      </c>
      <c r="B1153" s="126"/>
      <c r="C1153" s="218" cm="1">
        <f t="array" ref="C1153">IF(ROW() &lt; ROW(INDEX(persons[resource_ID],ROWS(persons[resource_ID]))), COUNTIF(INDEX(persons[resource_ID],1):persons[[#This Row],[resource_ID]],persons[[#This Row],[resource_ID]]), "")</f>
        <v>11</v>
      </c>
      <c r="D1153" s="127" t="s">
        <v>9963</v>
      </c>
      <c r="E1153" s="126" t="s">
        <v>3541</v>
      </c>
      <c r="F1153" s="126" t="s">
        <v>9972</v>
      </c>
      <c r="G1153" s="126"/>
      <c r="H1153" s="126"/>
      <c r="I1153" s="126"/>
      <c r="J1153" s="216"/>
      <c r="K1153" s="216"/>
    </row>
    <row r="1154" spans="1:11" x14ac:dyDescent="0.25">
      <c r="A1154" s="126" t="s">
        <v>9946</v>
      </c>
      <c r="B1154" s="126"/>
      <c r="C1154" s="218" cm="1">
        <f t="array" ref="C1154">IF(ROW() &lt; ROW(INDEX(persons[resource_ID],ROWS(persons[resource_ID]))), COUNTIF(INDEX(persons[resource_ID],1):persons[[#This Row],[resource_ID]],persons[[#This Row],[resource_ID]]), "")</f>
        <v>12</v>
      </c>
      <c r="D1154" s="127" t="s">
        <v>9973</v>
      </c>
      <c r="E1154" s="126" t="s">
        <v>3765</v>
      </c>
      <c r="F1154" s="126" t="s">
        <v>9974</v>
      </c>
      <c r="G1154" s="126"/>
      <c r="H1154" s="126"/>
      <c r="I1154" s="126"/>
      <c r="J1154" s="216"/>
      <c r="K1154" s="216"/>
    </row>
    <row r="1155" spans="1:11" x14ac:dyDescent="0.25">
      <c r="A1155" s="126" t="s">
        <v>9946</v>
      </c>
      <c r="B1155" s="126"/>
      <c r="C1155" s="218" cm="1">
        <f t="array" ref="C1155">IF(ROW() &lt; ROW(INDEX(persons[resource_ID],ROWS(persons[resource_ID]))), COUNTIF(INDEX(persons[resource_ID],1):persons[[#This Row],[resource_ID]],persons[[#This Row],[resource_ID]]), "")</f>
        <v>13</v>
      </c>
      <c r="D1155" s="127" t="s">
        <v>9960</v>
      </c>
      <c r="E1155" s="126" t="s">
        <v>605</v>
      </c>
      <c r="F1155" s="126" t="s">
        <v>9897</v>
      </c>
      <c r="G1155" s="126"/>
      <c r="H1155" s="126"/>
      <c r="I1155" s="126"/>
      <c r="J1155" s="216"/>
      <c r="K1155" s="216"/>
    </row>
    <row r="1156" spans="1:11" x14ac:dyDescent="0.25">
      <c r="A1156" s="126" t="s">
        <v>9946</v>
      </c>
      <c r="B1156" s="126"/>
      <c r="C1156" s="218" cm="1">
        <f t="array" ref="C1156">IF(ROW() &lt; ROW(INDEX(persons[resource_ID],ROWS(persons[resource_ID]))), COUNTIF(INDEX(persons[resource_ID],1):persons[[#This Row],[resource_ID]],persons[[#This Row],[resource_ID]]), "")</f>
        <v>14</v>
      </c>
      <c r="D1156" s="127" t="s">
        <v>9963</v>
      </c>
      <c r="E1156" s="126" t="s">
        <v>605</v>
      </c>
      <c r="F1156" s="126" t="s">
        <v>9897</v>
      </c>
      <c r="G1156" s="126"/>
      <c r="H1156" s="126"/>
      <c r="I1156" s="126"/>
      <c r="J1156" s="216"/>
      <c r="K1156" s="216"/>
    </row>
    <row r="1157" spans="1:11" x14ac:dyDescent="0.25">
      <c r="A1157" s="126" t="s">
        <v>9946</v>
      </c>
      <c r="B1157" s="126"/>
      <c r="C1157" s="218" cm="1">
        <f t="array" ref="C1157">IF(ROW() &lt; ROW(INDEX(persons[resource_ID],ROWS(persons[resource_ID]))), COUNTIF(INDEX(persons[resource_ID],1):persons[[#This Row],[resource_ID]],persons[[#This Row],[resource_ID]]), "")</f>
        <v>15</v>
      </c>
      <c r="D1157" s="127" t="s">
        <v>9960</v>
      </c>
      <c r="E1157" s="126" t="s">
        <v>756</v>
      </c>
      <c r="F1157" s="126" t="s">
        <v>9975</v>
      </c>
      <c r="G1157" s="126"/>
      <c r="H1157" s="126"/>
      <c r="I1157" s="126"/>
      <c r="J1157" s="216"/>
      <c r="K1157" s="216"/>
    </row>
    <row r="1158" spans="1:11" x14ac:dyDescent="0.25">
      <c r="A1158" s="126" t="s">
        <v>9946</v>
      </c>
      <c r="B1158" s="126"/>
      <c r="C1158" s="218" cm="1">
        <f t="array" ref="C1158">IF(ROW() &lt; ROW(INDEX(persons[resource_ID],ROWS(persons[resource_ID]))), COUNTIF(INDEX(persons[resource_ID],1):persons[[#This Row],[resource_ID]],persons[[#This Row],[resource_ID]]), "")</f>
        <v>16</v>
      </c>
      <c r="D1158" s="127" t="s">
        <v>9963</v>
      </c>
      <c r="E1158" s="126" t="s">
        <v>756</v>
      </c>
      <c r="F1158" s="126" t="s">
        <v>9975</v>
      </c>
      <c r="G1158" s="126"/>
      <c r="H1158" s="126"/>
      <c r="I1158" s="126"/>
      <c r="J1158" s="216"/>
      <c r="K1158" s="216"/>
    </row>
    <row r="1159" spans="1:11" x14ac:dyDescent="0.25">
      <c r="A1159" s="126" t="s">
        <v>9946</v>
      </c>
      <c r="B1159" s="126"/>
      <c r="C1159" s="218" cm="1">
        <f t="array" ref="C1159">IF(ROW() &lt; ROW(INDEX(persons[resource_ID],ROWS(persons[resource_ID]))), COUNTIF(INDEX(persons[resource_ID],1):persons[[#This Row],[resource_ID]],persons[[#This Row],[resource_ID]]), "")</f>
        <v>17</v>
      </c>
      <c r="D1159" s="127" t="s">
        <v>9960</v>
      </c>
      <c r="E1159" s="126" t="s">
        <v>644</v>
      </c>
      <c r="F1159" s="126" t="s">
        <v>9976</v>
      </c>
      <c r="G1159" s="126"/>
      <c r="H1159" s="126"/>
      <c r="I1159" s="126"/>
      <c r="J1159" s="216"/>
      <c r="K1159" s="216"/>
    </row>
    <row r="1160" spans="1:11" x14ac:dyDescent="0.25">
      <c r="A1160" s="126" t="s">
        <v>9946</v>
      </c>
      <c r="B1160" s="126"/>
      <c r="C1160" s="218" cm="1">
        <f t="array" ref="C1160">IF(ROW() &lt; ROW(INDEX(persons[resource_ID],ROWS(persons[resource_ID]))), COUNTIF(INDEX(persons[resource_ID],1):persons[[#This Row],[resource_ID]],persons[[#This Row],[resource_ID]]), "")</f>
        <v>18</v>
      </c>
      <c r="D1160" s="127" t="s">
        <v>9963</v>
      </c>
      <c r="E1160" s="126" t="s">
        <v>644</v>
      </c>
      <c r="F1160" s="126" t="s">
        <v>9976</v>
      </c>
      <c r="G1160" s="126"/>
      <c r="H1160" s="126"/>
      <c r="I1160" s="126"/>
      <c r="J1160" s="216"/>
      <c r="K1160" s="216"/>
    </row>
    <row r="1161" spans="1:11" x14ac:dyDescent="0.25">
      <c r="A1161" s="126" t="s">
        <v>9946</v>
      </c>
      <c r="B1161" s="126"/>
      <c r="C1161" s="218" cm="1">
        <f t="array" ref="C1161">IF(ROW() &lt; ROW(INDEX(persons[resource_ID],ROWS(persons[resource_ID]))), COUNTIF(INDEX(persons[resource_ID],1):persons[[#This Row],[resource_ID]],persons[[#This Row],[resource_ID]]), "")</f>
        <v>19</v>
      </c>
      <c r="D1161" s="127" t="s">
        <v>9960</v>
      </c>
      <c r="E1161" s="126" t="s">
        <v>9977</v>
      </c>
      <c r="F1161" s="126" t="s">
        <v>9978</v>
      </c>
      <c r="G1161" s="126"/>
      <c r="H1161" s="126"/>
      <c r="I1161" s="126"/>
      <c r="J1161" s="216"/>
      <c r="K1161" s="216"/>
    </row>
    <row r="1162" spans="1:11" x14ac:dyDescent="0.25">
      <c r="A1162" s="126" t="s">
        <v>9946</v>
      </c>
      <c r="B1162" s="126"/>
      <c r="C1162" s="218" cm="1">
        <f t="array" ref="C1162">IF(ROW() &lt; ROW(INDEX(persons[resource_ID],ROWS(persons[resource_ID]))), COUNTIF(INDEX(persons[resource_ID],1):persons[[#This Row],[resource_ID]],persons[[#This Row],[resource_ID]]), "")</f>
        <v>20</v>
      </c>
      <c r="D1162" s="127" t="s">
        <v>9963</v>
      </c>
      <c r="E1162" s="126" t="s">
        <v>9977</v>
      </c>
      <c r="F1162" s="126" t="s">
        <v>9978</v>
      </c>
      <c r="G1162" s="126"/>
      <c r="H1162" s="126"/>
      <c r="I1162" s="126"/>
      <c r="J1162" s="216"/>
      <c r="K1162" s="216"/>
    </row>
    <row r="1163" spans="1:11" x14ac:dyDescent="0.25">
      <c r="A1163" s="126" t="s">
        <v>9947</v>
      </c>
      <c r="B1163" s="126"/>
      <c r="C1163" s="218" cm="1">
        <f t="array" ref="C1163">IF(ROW() &lt; ROW(INDEX(persons[resource_ID],ROWS(persons[resource_ID]))), COUNTIF(INDEX(persons[resource_ID],1):persons[[#This Row],[resource_ID]],persons[[#This Row],[resource_ID]]), "")</f>
        <v>1</v>
      </c>
      <c r="D1163" s="127" t="s">
        <v>9960</v>
      </c>
      <c r="E1163" s="126" t="s">
        <v>605</v>
      </c>
      <c r="F1163" s="126" t="s">
        <v>9961</v>
      </c>
      <c r="G1163" s="126"/>
      <c r="H1163" s="126"/>
      <c r="I1163" s="126" t="s">
        <v>9962</v>
      </c>
      <c r="J1163" s="216"/>
      <c r="K1163" s="216"/>
    </row>
    <row r="1164" spans="1:11" x14ac:dyDescent="0.25">
      <c r="A1164" s="126" t="s">
        <v>9947</v>
      </c>
      <c r="B1164" s="126"/>
      <c r="C1164" s="218" cm="1">
        <f t="array" ref="C1164">IF(ROW() &lt; ROW(INDEX(persons[resource_ID],ROWS(persons[resource_ID]))), COUNTIF(INDEX(persons[resource_ID],1):persons[[#This Row],[resource_ID]],persons[[#This Row],[resource_ID]]), "")</f>
        <v>2</v>
      </c>
      <c r="D1164" s="127" t="s">
        <v>9963</v>
      </c>
      <c r="E1164" s="126" t="s">
        <v>605</v>
      </c>
      <c r="F1164" s="126" t="s">
        <v>9961</v>
      </c>
      <c r="G1164" s="126"/>
      <c r="H1164" s="126"/>
      <c r="I1164" s="126" t="s">
        <v>9962</v>
      </c>
      <c r="J1164" s="216"/>
      <c r="K1164" s="216"/>
    </row>
    <row r="1165" spans="1:11" x14ac:dyDescent="0.25">
      <c r="A1165" s="126" t="s">
        <v>9947</v>
      </c>
      <c r="B1165" s="126"/>
      <c r="C1165" s="218" cm="1">
        <f t="array" ref="C1165">IF(ROW() &lt; ROW(INDEX(persons[resource_ID],ROWS(persons[resource_ID]))), COUNTIF(INDEX(persons[resource_ID],1):persons[[#This Row],[resource_ID]],persons[[#This Row],[resource_ID]]), "")</f>
        <v>3</v>
      </c>
      <c r="D1165" s="127" t="s">
        <v>9960</v>
      </c>
      <c r="E1165" s="126" t="s">
        <v>3541</v>
      </c>
      <c r="F1165" s="126" t="s">
        <v>9964</v>
      </c>
      <c r="G1165" s="126"/>
      <c r="H1165" s="126"/>
      <c r="I1165" s="126"/>
      <c r="J1165" s="216"/>
      <c r="K1165" s="216"/>
    </row>
    <row r="1166" spans="1:11" x14ac:dyDescent="0.25">
      <c r="A1166" s="126" t="s">
        <v>9947</v>
      </c>
      <c r="B1166" s="126"/>
      <c r="C1166" s="218" cm="1">
        <f t="array" ref="C1166">IF(ROW() &lt; ROW(INDEX(persons[resource_ID],ROWS(persons[resource_ID]))), COUNTIF(INDEX(persons[resource_ID],1):persons[[#This Row],[resource_ID]],persons[[#This Row],[resource_ID]]), "")</f>
        <v>4</v>
      </c>
      <c r="D1166" s="127" t="s">
        <v>9963</v>
      </c>
      <c r="E1166" s="126" t="s">
        <v>3541</v>
      </c>
      <c r="F1166" s="126" t="s">
        <v>9964</v>
      </c>
      <c r="G1166" s="126"/>
      <c r="H1166" s="126"/>
      <c r="I1166" s="126"/>
      <c r="J1166" s="216"/>
      <c r="K1166" s="216"/>
    </row>
    <row r="1167" spans="1:11" x14ac:dyDescent="0.25">
      <c r="A1167" s="126" t="s">
        <v>9947</v>
      </c>
      <c r="B1167" s="126"/>
      <c r="C1167" s="218" cm="1">
        <f t="array" ref="C1167">IF(ROW() &lt; ROW(INDEX(persons[resource_ID],ROWS(persons[resource_ID]))), COUNTIF(INDEX(persons[resource_ID],1):persons[[#This Row],[resource_ID]],persons[[#This Row],[resource_ID]]), "")</f>
        <v>5</v>
      </c>
      <c r="D1167" s="127" t="s">
        <v>9965</v>
      </c>
      <c r="E1167" s="126" t="s">
        <v>9966</v>
      </c>
      <c r="F1167" s="126" t="s">
        <v>9967</v>
      </c>
      <c r="G1167" s="126"/>
      <c r="H1167" s="126"/>
      <c r="I1167" s="126"/>
      <c r="J1167" s="216"/>
      <c r="K1167" s="216"/>
    </row>
    <row r="1168" spans="1:11" x14ac:dyDescent="0.25">
      <c r="A1168" s="126" t="s">
        <v>9947</v>
      </c>
      <c r="B1168" s="126"/>
      <c r="C1168" s="218" cm="1">
        <f t="array" ref="C1168">IF(ROW() &lt; ROW(INDEX(persons[resource_ID],ROWS(persons[resource_ID]))), COUNTIF(INDEX(persons[resource_ID],1):persons[[#This Row],[resource_ID]],persons[[#This Row],[resource_ID]]), "")</f>
        <v>6</v>
      </c>
      <c r="D1168" s="127" t="s">
        <v>9965</v>
      </c>
      <c r="E1168" s="126" t="s">
        <v>3766</v>
      </c>
      <c r="F1168" s="126" t="s">
        <v>9968</v>
      </c>
      <c r="G1168" s="126"/>
      <c r="H1168" s="126"/>
      <c r="I1168" s="126"/>
      <c r="J1168" s="216"/>
      <c r="K1168" s="216"/>
    </row>
    <row r="1169" spans="1:11" x14ac:dyDescent="0.25">
      <c r="A1169" s="126" t="s">
        <v>9947</v>
      </c>
      <c r="B1169" s="126"/>
      <c r="C1169" s="218" cm="1">
        <f t="array" ref="C1169">IF(ROW() &lt; ROW(INDEX(persons[resource_ID],ROWS(persons[resource_ID]))), COUNTIF(INDEX(persons[resource_ID],1):persons[[#This Row],[resource_ID]],persons[[#This Row],[resource_ID]]), "")</f>
        <v>7</v>
      </c>
      <c r="D1169" s="127" t="s">
        <v>9969</v>
      </c>
      <c r="E1169" s="126" t="s">
        <v>605</v>
      </c>
      <c r="F1169" s="126" t="s">
        <v>9970</v>
      </c>
      <c r="G1169" s="126"/>
      <c r="H1169" s="126"/>
      <c r="I1169" s="126"/>
      <c r="J1169" s="216"/>
      <c r="K1169" s="216"/>
    </row>
    <row r="1170" spans="1:11" x14ac:dyDescent="0.25">
      <c r="A1170" s="126" t="s">
        <v>9947</v>
      </c>
      <c r="B1170" s="126"/>
      <c r="C1170" s="218" cm="1">
        <f t="array" ref="C1170">IF(ROW() &lt; ROW(INDEX(persons[resource_ID],ROWS(persons[resource_ID]))), COUNTIF(INDEX(persons[resource_ID],1):persons[[#This Row],[resource_ID]],persons[[#This Row],[resource_ID]]), "")</f>
        <v>8</v>
      </c>
      <c r="D1170" s="127" t="s">
        <v>9960</v>
      </c>
      <c r="E1170" s="126" t="s">
        <v>605</v>
      </c>
      <c r="F1170" s="126" t="s">
        <v>9971</v>
      </c>
      <c r="G1170" s="126"/>
      <c r="H1170" s="126"/>
      <c r="I1170" s="126"/>
      <c r="J1170" s="216"/>
      <c r="K1170" s="216"/>
    </row>
    <row r="1171" spans="1:11" x14ac:dyDescent="0.25">
      <c r="A1171" s="126" t="s">
        <v>9947</v>
      </c>
      <c r="B1171" s="126"/>
      <c r="C1171" s="218" cm="1">
        <f t="array" ref="C1171">IF(ROW() &lt; ROW(INDEX(persons[resource_ID],ROWS(persons[resource_ID]))), COUNTIF(INDEX(persons[resource_ID],1):persons[[#This Row],[resource_ID]],persons[[#This Row],[resource_ID]]), "")</f>
        <v>9</v>
      </c>
      <c r="D1171" s="127" t="s">
        <v>9963</v>
      </c>
      <c r="E1171" s="126" t="s">
        <v>605</v>
      </c>
      <c r="F1171" s="126" t="s">
        <v>9971</v>
      </c>
      <c r="G1171" s="126"/>
      <c r="H1171" s="126"/>
      <c r="I1171" s="126"/>
      <c r="J1171" s="216"/>
      <c r="K1171" s="216"/>
    </row>
    <row r="1172" spans="1:11" x14ac:dyDescent="0.25">
      <c r="A1172" s="126" t="s">
        <v>9947</v>
      </c>
      <c r="B1172" s="126"/>
      <c r="C1172" s="218" cm="1">
        <f t="array" ref="C1172">IF(ROW() &lt; ROW(INDEX(persons[resource_ID],ROWS(persons[resource_ID]))), COUNTIF(INDEX(persons[resource_ID],1):persons[[#This Row],[resource_ID]],persons[[#This Row],[resource_ID]]), "")</f>
        <v>10</v>
      </c>
      <c r="D1172" s="127" t="s">
        <v>9960</v>
      </c>
      <c r="E1172" s="126" t="s">
        <v>3541</v>
      </c>
      <c r="F1172" s="126" t="s">
        <v>9972</v>
      </c>
      <c r="G1172" s="126"/>
      <c r="H1172" s="126"/>
      <c r="I1172" s="126"/>
      <c r="J1172" s="216"/>
      <c r="K1172" s="216"/>
    </row>
    <row r="1173" spans="1:11" x14ac:dyDescent="0.25">
      <c r="A1173" s="126" t="s">
        <v>9947</v>
      </c>
      <c r="B1173" s="126"/>
      <c r="C1173" s="218" cm="1">
        <f t="array" ref="C1173">IF(ROW() &lt; ROW(INDEX(persons[resource_ID],ROWS(persons[resource_ID]))), COUNTIF(INDEX(persons[resource_ID],1):persons[[#This Row],[resource_ID]],persons[[#This Row],[resource_ID]]), "")</f>
        <v>11</v>
      </c>
      <c r="D1173" s="127" t="s">
        <v>9963</v>
      </c>
      <c r="E1173" s="126" t="s">
        <v>3541</v>
      </c>
      <c r="F1173" s="126" t="s">
        <v>9972</v>
      </c>
      <c r="G1173" s="126"/>
      <c r="H1173" s="126"/>
      <c r="I1173" s="126"/>
      <c r="J1173" s="216"/>
      <c r="K1173" s="216"/>
    </row>
    <row r="1174" spans="1:11" x14ac:dyDescent="0.25">
      <c r="A1174" s="126" t="s">
        <v>9947</v>
      </c>
      <c r="B1174" s="126"/>
      <c r="C1174" s="218" cm="1">
        <f t="array" ref="C1174">IF(ROW() &lt; ROW(INDEX(persons[resource_ID],ROWS(persons[resource_ID]))), COUNTIF(INDEX(persons[resource_ID],1):persons[[#This Row],[resource_ID]],persons[[#This Row],[resource_ID]]), "")</f>
        <v>12</v>
      </c>
      <c r="D1174" s="127" t="s">
        <v>9973</v>
      </c>
      <c r="E1174" s="126" t="s">
        <v>3765</v>
      </c>
      <c r="F1174" s="126" t="s">
        <v>9974</v>
      </c>
      <c r="G1174" s="126"/>
      <c r="H1174" s="126"/>
      <c r="I1174" s="126"/>
      <c r="J1174" s="216"/>
      <c r="K1174" s="216"/>
    </row>
    <row r="1175" spans="1:11" x14ac:dyDescent="0.25">
      <c r="A1175" s="126" t="s">
        <v>9947</v>
      </c>
      <c r="B1175" s="126"/>
      <c r="C1175" s="218" cm="1">
        <f t="array" ref="C1175">IF(ROW() &lt; ROW(INDEX(persons[resource_ID],ROWS(persons[resource_ID]))), COUNTIF(INDEX(persons[resource_ID],1):persons[[#This Row],[resource_ID]],persons[[#This Row],[resource_ID]]), "")</f>
        <v>13</v>
      </c>
      <c r="D1175" s="127" t="s">
        <v>9960</v>
      </c>
      <c r="E1175" s="126" t="s">
        <v>605</v>
      </c>
      <c r="F1175" s="126" t="s">
        <v>9897</v>
      </c>
      <c r="G1175" s="126"/>
      <c r="H1175" s="126"/>
      <c r="I1175" s="126"/>
      <c r="J1175" s="216"/>
      <c r="K1175" s="216"/>
    </row>
    <row r="1176" spans="1:11" x14ac:dyDescent="0.25">
      <c r="A1176" s="126" t="s">
        <v>9947</v>
      </c>
      <c r="B1176" s="126"/>
      <c r="C1176" s="218" cm="1">
        <f t="array" ref="C1176">IF(ROW() &lt; ROW(INDEX(persons[resource_ID],ROWS(persons[resource_ID]))), COUNTIF(INDEX(persons[resource_ID],1):persons[[#This Row],[resource_ID]],persons[[#This Row],[resource_ID]]), "")</f>
        <v>14</v>
      </c>
      <c r="D1176" s="127" t="s">
        <v>9963</v>
      </c>
      <c r="E1176" s="126" t="s">
        <v>605</v>
      </c>
      <c r="F1176" s="126" t="s">
        <v>9897</v>
      </c>
      <c r="G1176" s="126"/>
      <c r="H1176" s="126"/>
      <c r="I1176" s="126"/>
      <c r="J1176" s="216"/>
      <c r="K1176" s="216"/>
    </row>
    <row r="1177" spans="1:11" x14ac:dyDescent="0.25">
      <c r="A1177" s="126" t="s">
        <v>9947</v>
      </c>
      <c r="B1177" s="126"/>
      <c r="C1177" s="218" cm="1">
        <f t="array" ref="C1177">IF(ROW() &lt; ROW(INDEX(persons[resource_ID],ROWS(persons[resource_ID]))), COUNTIF(INDEX(persons[resource_ID],1):persons[[#This Row],[resource_ID]],persons[[#This Row],[resource_ID]]), "")</f>
        <v>15</v>
      </c>
      <c r="D1177" s="127" t="s">
        <v>9960</v>
      </c>
      <c r="E1177" s="126" t="s">
        <v>756</v>
      </c>
      <c r="F1177" s="126" t="s">
        <v>9975</v>
      </c>
      <c r="G1177" s="126"/>
      <c r="H1177" s="126"/>
      <c r="I1177" s="126"/>
      <c r="J1177" s="216"/>
      <c r="K1177" s="216"/>
    </row>
    <row r="1178" spans="1:11" x14ac:dyDescent="0.25">
      <c r="A1178" s="126" t="s">
        <v>9947</v>
      </c>
      <c r="B1178" s="126"/>
      <c r="C1178" s="218" cm="1">
        <f t="array" ref="C1178">IF(ROW() &lt; ROW(INDEX(persons[resource_ID],ROWS(persons[resource_ID]))), COUNTIF(INDEX(persons[resource_ID],1):persons[[#This Row],[resource_ID]],persons[[#This Row],[resource_ID]]), "")</f>
        <v>16</v>
      </c>
      <c r="D1178" s="127" t="s">
        <v>9963</v>
      </c>
      <c r="E1178" s="126" t="s">
        <v>756</v>
      </c>
      <c r="F1178" s="126" t="s">
        <v>9975</v>
      </c>
      <c r="G1178" s="126"/>
      <c r="H1178" s="126"/>
      <c r="I1178" s="126"/>
      <c r="J1178" s="216"/>
      <c r="K1178" s="216"/>
    </row>
    <row r="1179" spans="1:11" x14ac:dyDescent="0.25">
      <c r="A1179" s="126" t="s">
        <v>9947</v>
      </c>
      <c r="B1179" s="126"/>
      <c r="C1179" s="218" cm="1">
        <f t="array" ref="C1179">IF(ROW() &lt; ROW(INDEX(persons[resource_ID],ROWS(persons[resource_ID]))), COUNTIF(INDEX(persons[resource_ID],1):persons[[#This Row],[resource_ID]],persons[[#This Row],[resource_ID]]), "")</f>
        <v>17</v>
      </c>
      <c r="D1179" s="127" t="s">
        <v>9960</v>
      </c>
      <c r="E1179" s="126" t="s">
        <v>644</v>
      </c>
      <c r="F1179" s="126" t="s">
        <v>9976</v>
      </c>
      <c r="G1179" s="126"/>
      <c r="H1179" s="126"/>
      <c r="I1179" s="126"/>
      <c r="J1179" s="216"/>
      <c r="K1179" s="216"/>
    </row>
    <row r="1180" spans="1:11" x14ac:dyDescent="0.25">
      <c r="A1180" s="126" t="s">
        <v>9947</v>
      </c>
      <c r="B1180" s="126"/>
      <c r="C1180" s="218" cm="1">
        <f t="array" ref="C1180">IF(ROW() &lt; ROW(INDEX(persons[resource_ID],ROWS(persons[resource_ID]))), COUNTIF(INDEX(persons[resource_ID],1):persons[[#This Row],[resource_ID]],persons[[#This Row],[resource_ID]]), "")</f>
        <v>18</v>
      </c>
      <c r="D1180" s="127" t="s">
        <v>9963</v>
      </c>
      <c r="E1180" s="126" t="s">
        <v>644</v>
      </c>
      <c r="F1180" s="126" t="s">
        <v>9976</v>
      </c>
      <c r="G1180" s="126"/>
      <c r="H1180" s="126"/>
      <c r="I1180" s="126"/>
      <c r="J1180" s="216"/>
      <c r="K1180" s="216"/>
    </row>
    <row r="1181" spans="1:11" x14ac:dyDescent="0.25">
      <c r="A1181" s="126" t="s">
        <v>9947</v>
      </c>
      <c r="B1181" s="126"/>
      <c r="C1181" s="218" cm="1">
        <f t="array" ref="C1181">IF(ROW() &lt; ROW(INDEX(persons[resource_ID],ROWS(persons[resource_ID]))), COUNTIF(INDEX(persons[resource_ID],1):persons[[#This Row],[resource_ID]],persons[[#This Row],[resource_ID]]), "")</f>
        <v>19</v>
      </c>
      <c r="D1181" s="127" t="s">
        <v>9960</v>
      </c>
      <c r="E1181" s="126" t="s">
        <v>9977</v>
      </c>
      <c r="F1181" s="126" t="s">
        <v>9978</v>
      </c>
      <c r="G1181" s="126"/>
      <c r="H1181" s="126"/>
      <c r="I1181" s="126"/>
      <c r="J1181" s="216"/>
      <c r="K1181" s="216"/>
    </row>
    <row r="1182" spans="1:11" x14ac:dyDescent="0.25">
      <c r="A1182" s="126" t="s">
        <v>9947</v>
      </c>
      <c r="B1182" s="126"/>
      <c r="C1182" s="218" cm="1">
        <f t="array" ref="C1182">IF(ROW() &lt; ROW(INDEX(persons[resource_ID],ROWS(persons[resource_ID]))), COUNTIF(INDEX(persons[resource_ID],1):persons[[#This Row],[resource_ID]],persons[[#This Row],[resource_ID]]), "")</f>
        <v>20</v>
      </c>
      <c r="D1182" s="127" t="s">
        <v>9963</v>
      </c>
      <c r="E1182" s="126" t="s">
        <v>9977</v>
      </c>
      <c r="F1182" s="126" t="s">
        <v>9978</v>
      </c>
      <c r="G1182" s="126"/>
      <c r="H1182" s="126"/>
      <c r="I1182" s="126"/>
      <c r="J1182" s="216"/>
      <c r="K1182" s="216"/>
    </row>
    <row r="1183" spans="1:11" x14ac:dyDescent="0.25">
      <c r="A1183" s="126" t="s">
        <v>9948</v>
      </c>
      <c r="B1183" s="126"/>
      <c r="C1183" s="218" cm="1">
        <f t="array" ref="C1183">IF(ROW() &lt; ROW(INDEX(persons[resource_ID],ROWS(persons[resource_ID]))), COUNTIF(INDEX(persons[resource_ID],1):persons[[#This Row],[resource_ID]],persons[[#This Row],[resource_ID]]), "")</f>
        <v>1</v>
      </c>
      <c r="D1183" s="127" t="s">
        <v>9960</v>
      </c>
      <c r="E1183" s="126" t="s">
        <v>605</v>
      </c>
      <c r="F1183" s="126" t="s">
        <v>9961</v>
      </c>
      <c r="G1183" s="126"/>
      <c r="H1183" s="126"/>
      <c r="I1183" s="126" t="s">
        <v>9962</v>
      </c>
      <c r="J1183" s="216"/>
      <c r="K1183" s="216"/>
    </row>
    <row r="1184" spans="1:11" x14ac:dyDescent="0.25">
      <c r="A1184" s="126" t="s">
        <v>9948</v>
      </c>
      <c r="B1184" s="126"/>
      <c r="C1184" s="218" cm="1">
        <f t="array" ref="C1184">IF(ROW() &lt; ROW(INDEX(persons[resource_ID],ROWS(persons[resource_ID]))), COUNTIF(INDEX(persons[resource_ID],1):persons[[#This Row],[resource_ID]],persons[[#This Row],[resource_ID]]), "")</f>
        <v>2</v>
      </c>
      <c r="D1184" s="127" t="s">
        <v>9963</v>
      </c>
      <c r="E1184" s="126" t="s">
        <v>605</v>
      </c>
      <c r="F1184" s="126" t="s">
        <v>9961</v>
      </c>
      <c r="G1184" s="126"/>
      <c r="H1184" s="126"/>
      <c r="I1184" s="126" t="s">
        <v>9962</v>
      </c>
      <c r="J1184" s="216"/>
      <c r="K1184" s="216"/>
    </row>
    <row r="1185" spans="1:11" x14ac:dyDescent="0.25">
      <c r="A1185" s="126" t="s">
        <v>9948</v>
      </c>
      <c r="B1185" s="126"/>
      <c r="C1185" s="218" cm="1">
        <f t="array" ref="C1185">IF(ROW() &lt; ROW(INDEX(persons[resource_ID],ROWS(persons[resource_ID]))), COUNTIF(INDEX(persons[resource_ID],1):persons[[#This Row],[resource_ID]],persons[[#This Row],[resource_ID]]), "")</f>
        <v>3</v>
      </c>
      <c r="D1185" s="127" t="s">
        <v>9960</v>
      </c>
      <c r="E1185" s="126" t="s">
        <v>3541</v>
      </c>
      <c r="F1185" s="126" t="s">
        <v>9964</v>
      </c>
      <c r="G1185" s="126"/>
      <c r="H1185" s="126"/>
      <c r="I1185" s="126"/>
      <c r="J1185" s="216"/>
      <c r="K1185" s="216"/>
    </row>
    <row r="1186" spans="1:11" x14ac:dyDescent="0.25">
      <c r="A1186" s="126" t="s">
        <v>9948</v>
      </c>
      <c r="B1186" s="126"/>
      <c r="C1186" s="218" cm="1">
        <f t="array" ref="C1186">IF(ROW() &lt; ROW(INDEX(persons[resource_ID],ROWS(persons[resource_ID]))), COUNTIF(INDEX(persons[resource_ID],1):persons[[#This Row],[resource_ID]],persons[[#This Row],[resource_ID]]), "")</f>
        <v>4</v>
      </c>
      <c r="D1186" s="127" t="s">
        <v>9963</v>
      </c>
      <c r="E1186" s="126" t="s">
        <v>3541</v>
      </c>
      <c r="F1186" s="126" t="s">
        <v>9964</v>
      </c>
      <c r="G1186" s="126"/>
      <c r="H1186" s="126"/>
      <c r="I1186" s="126"/>
      <c r="J1186" s="216"/>
      <c r="K1186" s="216"/>
    </row>
    <row r="1187" spans="1:11" x14ac:dyDescent="0.25">
      <c r="A1187" s="126" t="s">
        <v>9948</v>
      </c>
      <c r="B1187" s="126"/>
      <c r="C1187" s="218" cm="1">
        <f t="array" ref="C1187">IF(ROW() &lt; ROW(INDEX(persons[resource_ID],ROWS(persons[resource_ID]))), COUNTIF(INDEX(persons[resource_ID],1):persons[[#This Row],[resource_ID]],persons[[#This Row],[resource_ID]]), "")</f>
        <v>5</v>
      </c>
      <c r="D1187" s="127" t="s">
        <v>9965</v>
      </c>
      <c r="E1187" s="126" t="s">
        <v>9966</v>
      </c>
      <c r="F1187" s="126" t="s">
        <v>9967</v>
      </c>
      <c r="G1187" s="126"/>
      <c r="H1187" s="126"/>
      <c r="I1187" s="126"/>
      <c r="J1187" s="216"/>
      <c r="K1187" s="216"/>
    </row>
    <row r="1188" spans="1:11" x14ac:dyDescent="0.25">
      <c r="A1188" s="126" t="s">
        <v>9948</v>
      </c>
      <c r="B1188" s="126"/>
      <c r="C1188" s="218" cm="1">
        <f t="array" ref="C1188">IF(ROW() &lt; ROW(INDEX(persons[resource_ID],ROWS(persons[resource_ID]))), COUNTIF(INDEX(persons[resource_ID],1):persons[[#This Row],[resource_ID]],persons[[#This Row],[resource_ID]]), "")</f>
        <v>6</v>
      </c>
      <c r="D1188" s="127" t="s">
        <v>9965</v>
      </c>
      <c r="E1188" s="126" t="s">
        <v>3766</v>
      </c>
      <c r="F1188" s="126" t="s">
        <v>9968</v>
      </c>
      <c r="G1188" s="126"/>
      <c r="H1188" s="126"/>
      <c r="I1188" s="126"/>
      <c r="J1188" s="216"/>
      <c r="K1188" s="216"/>
    </row>
    <row r="1189" spans="1:11" x14ac:dyDescent="0.25">
      <c r="A1189" s="126" t="s">
        <v>9948</v>
      </c>
      <c r="B1189" s="126"/>
      <c r="C1189" s="218" cm="1">
        <f t="array" ref="C1189">IF(ROW() &lt; ROW(INDEX(persons[resource_ID],ROWS(persons[resource_ID]))), COUNTIF(INDEX(persons[resource_ID],1):persons[[#This Row],[resource_ID]],persons[[#This Row],[resource_ID]]), "")</f>
        <v>7</v>
      </c>
      <c r="D1189" s="127" t="s">
        <v>9969</v>
      </c>
      <c r="E1189" s="126" t="s">
        <v>605</v>
      </c>
      <c r="F1189" s="126" t="s">
        <v>9970</v>
      </c>
      <c r="G1189" s="126"/>
      <c r="H1189" s="126"/>
      <c r="I1189" s="126"/>
      <c r="J1189" s="216"/>
      <c r="K1189" s="216"/>
    </row>
    <row r="1190" spans="1:11" x14ac:dyDescent="0.25">
      <c r="A1190" s="126" t="s">
        <v>9948</v>
      </c>
      <c r="B1190" s="126"/>
      <c r="C1190" s="218" cm="1">
        <f t="array" ref="C1190">IF(ROW() &lt; ROW(INDEX(persons[resource_ID],ROWS(persons[resource_ID]))), COUNTIF(INDEX(persons[resource_ID],1):persons[[#This Row],[resource_ID]],persons[[#This Row],[resource_ID]]), "")</f>
        <v>8</v>
      </c>
      <c r="D1190" s="127" t="s">
        <v>9960</v>
      </c>
      <c r="E1190" s="126" t="s">
        <v>605</v>
      </c>
      <c r="F1190" s="126" t="s">
        <v>9971</v>
      </c>
      <c r="G1190" s="126"/>
      <c r="H1190" s="126"/>
      <c r="I1190" s="126"/>
      <c r="J1190" s="216"/>
      <c r="K1190" s="216"/>
    </row>
    <row r="1191" spans="1:11" x14ac:dyDescent="0.25">
      <c r="A1191" s="126" t="s">
        <v>9948</v>
      </c>
      <c r="B1191" s="126"/>
      <c r="C1191" s="218" cm="1">
        <f t="array" ref="C1191">IF(ROW() &lt; ROW(INDEX(persons[resource_ID],ROWS(persons[resource_ID]))), COUNTIF(INDEX(persons[resource_ID],1):persons[[#This Row],[resource_ID]],persons[[#This Row],[resource_ID]]), "")</f>
        <v>9</v>
      </c>
      <c r="D1191" s="127" t="s">
        <v>9963</v>
      </c>
      <c r="E1191" s="126" t="s">
        <v>605</v>
      </c>
      <c r="F1191" s="126" t="s">
        <v>9971</v>
      </c>
      <c r="G1191" s="126"/>
      <c r="H1191" s="126"/>
      <c r="I1191" s="126"/>
      <c r="J1191" s="216"/>
      <c r="K1191" s="216"/>
    </row>
    <row r="1192" spans="1:11" x14ac:dyDescent="0.25">
      <c r="A1192" s="126" t="s">
        <v>9948</v>
      </c>
      <c r="B1192" s="126"/>
      <c r="C1192" s="218" cm="1">
        <f t="array" ref="C1192">IF(ROW() &lt; ROW(INDEX(persons[resource_ID],ROWS(persons[resource_ID]))), COUNTIF(INDEX(persons[resource_ID],1):persons[[#This Row],[resource_ID]],persons[[#This Row],[resource_ID]]), "")</f>
        <v>10</v>
      </c>
      <c r="D1192" s="127" t="s">
        <v>9960</v>
      </c>
      <c r="E1192" s="126" t="s">
        <v>3541</v>
      </c>
      <c r="F1192" s="126" t="s">
        <v>9972</v>
      </c>
      <c r="G1192" s="126"/>
      <c r="H1192" s="126"/>
      <c r="I1192" s="126"/>
      <c r="J1192" s="216"/>
      <c r="K1192" s="216"/>
    </row>
    <row r="1193" spans="1:11" x14ac:dyDescent="0.25">
      <c r="A1193" s="126" t="s">
        <v>9948</v>
      </c>
      <c r="B1193" s="126"/>
      <c r="C1193" s="218" cm="1">
        <f t="array" ref="C1193">IF(ROW() &lt; ROW(INDEX(persons[resource_ID],ROWS(persons[resource_ID]))), COUNTIF(INDEX(persons[resource_ID],1):persons[[#This Row],[resource_ID]],persons[[#This Row],[resource_ID]]), "")</f>
        <v>11</v>
      </c>
      <c r="D1193" s="127" t="s">
        <v>9963</v>
      </c>
      <c r="E1193" s="126" t="s">
        <v>3541</v>
      </c>
      <c r="F1193" s="126" t="s">
        <v>9972</v>
      </c>
      <c r="G1193" s="126"/>
      <c r="H1193" s="126"/>
      <c r="I1193" s="126"/>
      <c r="J1193" s="216"/>
      <c r="K1193" s="216"/>
    </row>
    <row r="1194" spans="1:11" x14ac:dyDescent="0.25">
      <c r="A1194" s="126" t="s">
        <v>9948</v>
      </c>
      <c r="B1194" s="126"/>
      <c r="C1194" s="218" cm="1">
        <f t="array" ref="C1194">IF(ROW() &lt; ROW(INDEX(persons[resource_ID],ROWS(persons[resource_ID]))), COUNTIF(INDEX(persons[resource_ID],1):persons[[#This Row],[resource_ID]],persons[[#This Row],[resource_ID]]), "")</f>
        <v>12</v>
      </c>
      <c r="D1194" s="127" t="s">
        <v>9973</v>
      </c>
      <c r="E1194" s="126" t="s">
        <v>3765</v>
      </c>
      <c r="F1194" s="126" t="s">
        <v>9974</v>
      </c>
      <c r="G1194" s="126"/>
      <c r="H1194" s="126"/>
      <c r="I1194" s="126"/>
      <c r="J1194" s="216"/>
      <c r="K1194" s="216"/>
    </row>
    <row r="1195" spans="1:11" x14ac:dyDescent="0.25">
      <c r="A1195" s="126" t="s">
        <v>9948</v>
      </c>
      <c r="B1195" s="126"/>
      <c r="C1195" s="218" cm="1">
        <f t="array" ref="C1195">IF(ROW() &lt; ROW(INDEX(persons[resource_ID],ROWS(persons[resource_ID]))), COUNTIF(INDEX(persons[resource_ID],1):persons[[#This Row],[resource_ID]],persons[[#This Row],[resource_ID]]), "")</f>
        <v>13</v>
      </c>
      <c r="D1195" s="127" t="s">
        <v>9960</v>
      </c>
      <c r="E1195" s="126" t="s">
        <v>605</v>
      </c>
      <c r="F1195" s="126" t="s">
        <v>9897</v>
      </c>
      <c r="G1195" s="126"/>
      <c r="H1195" s="126"/>
      <c r="I1195" s="126"/>
      <c r="J1195" s="216"/>
      <c r="K1195" s="216"/>
    </row>
    <row r="1196" spans="1:11" x14ac:dyDescent="0.25">
      <c r="A1196" s="126" t="s">
        <v>9948</v>
      </c>
      <c r="B1196" s="126"/>
      <c r="C1196" s="218" cm="1">
        <f t="array" ref="C1196">IF(ROW() &lt; ROW(INDEX(persons[resource_ID],ROWS(persons[resource_ID]))), COUNTIF(INDEX(persons[resource_ID],1):persons[[#This Row],[resource_ID]],persons[[#This Row],[resource_ID]]), "")</f>
        <v>14</v>
      </c>
      <c r="D1196" s="127" t="s">
        <v>9963</v>
      </c>
      <c r="E1196" s="126" t="s">
        <v>605</v>
      </c>
      <c r="F1196" s="126" t="s">
        <v>9897</v>
      </c>
      <c r="G1196" s="126"/>
      <c r="H1196" s="126"/>
      <c r="I1196" s="126"/>
      <c r="J1196" s="216"/>
      <c r="K1196" s="216"/>
    </row>
    <row r="1197" spans="1:11" x14ac:dyDescent="0.25">
      <c r="A1197" s="126" t="s">
        <v>9948</v>
      </c>
      <c r="B1197" s="126"/>
      <c r="C1197" s="218" cm="1">
        <f t="array" ref="C1197">IF(ROW() &lt; ROW(INDEX(persons[resource_ID],ROWS(persons[resource_ID]))), COUNTIF(INDEX(persons[resource_ID],1):persons[[#This Row],[resource_ID]],persons[[#This Row],[resource_ID]]), "")</f>
        <v>15</v>
      </c>
      <c r="D1197" s="127" t="s">
        <v>9960</v>
      </c>
      <c r="E1197" s="126" t="s">
        <v>756</v>
      </c>
      <c r="F1197" s="126" t="s">
        <v>9975</v>
      </c>
      <c r="G1197" s="126"/>
      <c r="H1197" s="126"/>
      <c r="I1197" s="126"/>
      <c r="J1197" s="216"/>
      <c r="K1197" s="216"/>
    </row>
    <row r="1198" spans="1:11" x14ac:dyDescent="0.25">
      <c r="A1198" s="126" t="s">
        <v>9948</v>
      </c>
      <c r="B1198" s="126"/>
      <c r="C1198" s="218" cm="1">
        <f t="array" ref="C1198">IF(ROW() &lt; ROW(INDEX(persons[resource_ID],ROWS(persons[resource_ID]))), COUNTIF(INDEX(persons[resource_ID],1):persons[[#This Row],[resource_ID]],persons[[#This Row],[resource_ID]]), "")</f>
        <v>16</v>
      </c>
      <c r="D1198" s="127" t="s">
        <v>9963</v>
      </c>
      <c r="E1198" s="126" t="s">
        <v>756</v>
      </c>
      <c r="F1198" s="126" t="s">
        <v>9975</v>
      </c>
      <c r="G1198" s="126"/>
      <c r="H1198" s="126"/>
      <c r="I1198" s="126"/>
      <c r="J1198" s="216"/>
      <c r="K1198" s="216"/>
    </row>
    <row r="1199" spans="1:11" x14ac:dyDescent="0.25">
      <c r="A1199" s="126" t="s">
        <v>9948</v>
      </c>
      <c r="B1199" s="126"/>
      <c r="C1199" s="218" cm="1">
        <f t="array" ref="C1199">IF(ROW() &lt; ROW(INDEX(persons[resource_ID],ROWS(persons[resource_ID]))), COUNTIF(INDEX(persons[resource_ID],1):persons[[#This Row],[resource_ID]],persons[[#This Row],[resource_ID]]), "")</f>
        <v>17</v>
      </c>
      <c r="D1199" s="127" t="s">
        <v>9960</v>
      </c>
      <c r="E1199" s="126" t="s">
        <v>644</v>
      </c>
      <c r="F1199" s="126" t="s">
        <v>9976</v>
      </c>
      <c r="G1199" s="126"/>
      <c r="H1199" s="126"/>
      <c r="I1199" s="126"/>
      <c r="J1199" s="216"/>
      <c r="K1199" s="216"/>
    </row>
    <row r="1200" spans="1:11" x14ac:dyDescent="0.25">
      <c r="A1200" s="126" t="s">
        <v>9948</v>
      </c>
      <c r="B1200" s="126"/>
      <c r="C1200" s="218" cm="1">
        <f t="array" ref="C1200">IF(ROW() &lt; ROW(INDEX(persons[resource_ID],ROWS(persons[resource_ID]))), COUNTIF(INDEX(persons[resource_ID],1):persons[[#This Row],[resource_ID]],persons[[#This Row],[resource_ID]]), "")</f>
        <v>18</v>
      </c>
      <c r="D1200" s="127" t="s">
        <v>9963</v>
      </c>
      <c r="E1200" s="126" t="s">
        <v>644</v>
      </c>
      <c r="F1200" s="126" t="s">
        <v>9976</v>
      </c>
      <c r="G1200" s="126"/>
      <c r="H1200" s="126"/>
      <c r="I1200" s="126"/>
      <c r="J1200" s="216"/>
      <c r="K1200" s="216"/>
    </row>
    <row r="1201" spans="1:11" x14ac:dyDescent="0.25">
      <c r="A1201" s="126" t="s">
        <v>9948</v>
      </c>
      <c r="B1201" s="126"/>
      <c r="C1201" s="218" cm="1">
        <f t="array" ref="C1201">IF(ROW() &lt; ROW(INDEX(persons[resource_ID],ROWS(persons[resource_ID]))), COUNTIF(INDEX(persons[resource_ID],1):persons[[#This Row],[resource_ID]],persons[[#This Row],[resource_ID]]), "")</f>
        <v>19</v>
      </c>
      <c r="D1201" s="127" t="s">
        <v>9960</v>
      </c>
      <c r="E1201" s="126" t="s">
        <v>9977</v>
      </c>
      <c r="F1201" s="126" t="s">
        <v>9978</v>
      </c>
      <c r="G1201" s="126"/>
      <c r="H1201" s="126"/>
      <c r="I1201" s="126"/>
      <c r="J1201" s="216"/>
      <c r="K1201" s="216"/>
    </row>
    <row r="1202" spans="1:11" x14ac:dyDescent="0.25">
      <c r="A1202" s="126" t="s">
        <v>9948</v>
      </c>
      <c r="B1202" s="126"/>
      <c r="C1202" s="218" cm="1">
        <f t="array" ref="C1202">IF(ROW() &lt; ROW(INDEX(persons[resource_ID],ROWS(persons[resource_ID]))), COUNTIF(INDEX(persons[resource_ID],1):persons[[#This Row],[resource_ID]],persons[[#This Row],[resource_ID]]), "")</f>
        <v>20</v>
      </c>
      <c r="D1202" s="127" t="s">
        <v>9963</v>
      </c>
      <c r="E1202" s="126" t="s">
        <v>9977</v>
      </c>
      <c r="F1202" s="126" t="s">
        <v>9978</v>
      </c>
      <c r="G1202" s="126"/>
      <c r="H1202" s="126"/>
      <c r="I1202" s="126"/>
      <c r="J1202" s="216"/>
      <c r="K1202" s="216"/>
    </row>
    <row r="1203" spans="1:11" x14ac:dyDescent="0.25">
      <c r="A1203" s="126" t="s">
        <v>9949</v>
      </c>
      <c r="B1203" s="126"/>
      <c r="C1203" s="218" cm="1">
        <f t="array" ref="C1203">IF(ROW() &lt; ROW(INDEX(persons[resource_ID],ROWS(persons[resource_ID]))), COUNTIF(INDEX(persons[resource_ID],1):persons[[#This Row],[resource_ID]],persons[[#This Row],[resource_ID]]), "")</f>
        <v>1</v>
      </c>
      <c r="D1203" s="127" t="s">
        <v>9960</v>
      </c>
      <c r="E1203" s="126" t="s">
        <v>605</v>
      </c>
      <c r="F1203" s="126" t="s">
        <v>9961</v>
      </c>
      <c r="G1203" s="126"/>
      <c r="H1203" s="126"/>
      <c r="I1203" s="126" t="s">
        <v>9962</v>
      </c>
      <c r="J1203" s="216"/>
      <c r="K1203" s="216"/>
    </row>
    <row r="1204" spans="1:11" x14ac:dyDescent="0.25">
      <c r="A1204" s="126" t="s">
        <v>9949</v>
      </c>
      <c r="B1204" s="126"/>
      <c r="C1204" s="218" cm="1">
        <f t="array" ref="C1204">IF(ROW() &lt; ROW(INDEX(persons[resource_ID],ROWS(persons[resource_ID]))), COUNTIF(INDEX(persons[resource_ID],1):persons[[#This Row],[resource_ID]],persons[[#This Row],[resource_ID]]), "")</f>
        <v>2</v>
      </c>
      <c r="D1204" s="127" t="s">
        <v>9963</v>
      </c>
      <c r="E1204" s="126" t="s">
        <v>605</v>
      </c>
      <c r="F1204" s="126" t="s">
        <v>9961</v>
      </c>
      <c r="G1204" s="126"/>
      <c r="H1204" s="126"/>
      <c r="I1204" s="126" t="s">
        <v>9962</v>
      </c>
      <c r="J1204" s="216"/>
      <c r="K1204" s="216"/>
    </row>
    <row r="1205" spans="1:11" x14ac:dyDescent="0.25">
      <c r="A1205" s="126" t="s">
        <v>9949</v>
      </c>
      <c r="B1205" s="126"/>
      <c r="C1205" s="218" cm="1">
        <f t="array" ref="C1205">IF(ROW() &lt; ROW(INDEX(persons[resource_ID],ROWS(persons[resource_ID]))), COUNTIF(INDEX(persons[resource_ID],1):persons[[#This Row],[resource_ID]],persons[[#This Row],[resource_ID]]), "")</f>
        <v>3</v>
      </c>
      <c r="D1205" s="127" t="s">
        <v>9960</v>
      </c>
      <c r="E1205" s="126" t="s">
        <v>3541</v>
      </c>
      <c r="F1205" s="126" t="s">
        <v>9964</v>
      </c>
      <c r="G1205" s="126"/>
      <c r="H1205" s="126"/>
      <c r="I1205" s="126"/>
      <c r="J1205" s="216"/>
      <c r="K1205" s="216"/>
    </row>
    <row r="1206" spans="1:11" x14ac:dyDescent="0.25">
      <c r="A1206" s="126" t="s">
        <v>9949</v>
      </c>
      <c r="B1206" s="126"/>
      <c r="C1206" s="218" cm="1">
        <f t="array" ref="C1206">IF(ROW() &lt; ROW(INDEX(persons[resource_ID],ROWS(persons[resource_ID]))), COUNTIF(INDEX(persons[resource_ID],1):persons[[#This Row],[resource_ID]],persons[[#This Row],[resource_ID]]), "")</f>
        <v>4</v>
      </c>
      <c r="D1206" s="127" t="s">
        <v>9963</v>
      </c>
      <c r="E1206" s="126" t="s">
        <v>3541</v>
      </c>
      <c r="F1206" s="126" t="s">
        <v>9964</v>
      </c>
      <c r="G1206" s="126"/>
      <c r="H1206" s="126"/>
      <c r="I1206" s="126"/>
      <c r="J1206" s="216"/>
      <c r="K1206" s="216"/>
    </row>
    <row r="1207" spans="1:11" x14ac:dyDescent="0.25">
      <c r="A1207" s="126" t="s">
        <v>9949</v>
      </c>
      <c r="B1207" s="126"/>
      <c r="C1207" s="218" cm="1">
        <f t="array" ref="C1207">IF(ROW() &lt; ROW(INDEX(persons[resource_ID],ROWS(persons[resource_ID]))), COUNTIF(INDEX(persons[resource_ID],1):persons[[#This Row],[resource_ID]],persons[[#This Row],[resource_ID]]), "")</f>
        <v>5</v>
      </c>
      <c r="D1207" s="127" t="s">
        <v>9965</v>
      </c>
      <c r="E1207" s="126" t="s">
        <v>9966</v>
      </c>
      <c r="F1207" s="126" t="s">
        <v>9967</v>
      </c>
      <c r="G1207" s="126"/>
      <c r="H1207" s="126"/>
      <c r="I1207" s="126"/>
      <c r="J1207" s="216"/>
      <c r="K1207" s="216"/>
    </row>
    <row r="1208" spans="1:11" x14ac:dyDescent="0.25">
      <c r="A1208" s="126" t="s">
        <v>9949</v>
      </c>
      <c r="B1208" s="126"/>
      <c r="C1208" s="218" cm="1">
        <f t="array" ref="C1208">IF(ROW() &lt; ROW(INDEX(persons[resource_ID],ROWS(persons[resource_ID]))), COUNTIF(INDEX(persons[resource_ID],1):persons[[#This Row],[resource_ID]],persons[[#This Row],[resource_ID]]), "")</f>
        <v>6</v>
      </c>
      <c r="D1208" s="127" t="s">
        <v>9965</v>
      </c>
      <c r="E1208" s="126" t="s">
        <v>3766</v>
      </c>
      <c r="F1208" s="126" t="s">
        <v>9968</v>
      </c>
      <c r="G1208" s="126"/>
      <c r="H1208" s="126"/>
      <c r="I1208" s="126"/>
      <c r="J1208" s="216"/>
      <c r="K1208" s="216"/>
    </row>
    <row r="1209" spans="1:11" x14ac:dyDescent="0.25">
      <c r="A1209" s="126" t="s">
        <v>9949</v>
      </c>
      <c r="B1209" s="126"/>
      <c r="C1209" s="218" cm="1">
        <f t="array" ref="C1209">IF(ROW() &lt; ROW(INDEX(persons[resource_ID],ROWS(persons[resource_ID]))), COUNTIF(INDEX(persons[resource_ID],1):persons[[#This Row],[resource_ID]],persons[[#This Row],[resource_ID]]), "")</f>
        <v>7</v>
      </c>
      <c r="D1209" s="127" t="s">
        <v>9969</v>
      </c>
      <c r="E1209" s="126" t="s">
        <v>605</v>
      </c>
      <c r="F1209" s="126" t="s">
        <v>9970</v>
      </c>
      <c r="G1209" s="126"/>
      <c r="H1209" s="126"/>
      <c r="I1209" s="126"/>
      <c r="J1209" s="216"/>
      <c r="K1209" s="216"/>
    </row>
    <row r="1210" spans="1:11" x14ac:dyDescent="0.25">
      <c r="A1210" s="126" t="s">
        <v>9949</v>
      </c>
      <c r="B1210" s="126"/>
      <c r="C1210" s="218" cm="1">
        <f t="array" ref="C1210">IF(ROW() &lt; ROW(INDEX(persons[resource_ID],ROWS(persons[resource_ID]))), COUNTIF(INDEX(persons[resource_ID],1):persons[[#This Row],[resource_ID]],persons[[#This Row],[resource_ID]]), "")</f>
        <v>8</v>
      </c>
      <c r="D1210" s="127" t="s">
        <v>9960</v>
      </c>
      <c r="E1210" s="126" t="s">
        <v>605</v>
      </c>
      <c r="F1210" s="126" t="s">
        <v>9971</v>
      </c>
      <c r="G1210" s="126"/>
      <c r="H1210" s="126"/>
      <c r="I1210" s="126"/>
      <c r="J1210" s="216"/>
      <c r="K1210" s="216"/>
    </row>
    <row r="1211" spans="1:11" x14ac:dyDescent="0.25">
      <c r="A1211" s="126" t="s">
        <v>9949</v>
      </c>
      <c r="B1211" s="126"/>
      <c r="C1211" s="218" cm="1">
        <f t="array" ref="C1211">IF(ROW() &lt; ROW(INDEX(persons[resource_ID],ROWS(persons[resource_ID]))), COUNTIF(INDEX(persons[resource_ID],1):persons[[#This Row],[resource_ID]],persons[[#This Row],[resource_ID]]), "")</f>
        <v>9</v>
      </c>
      <c r="D1211" s="127" t="s">
        <v>9963</v>
      </c>
      <c r="E1211" s="126" t="s">
        <v>605</v>
      </c>
      <c r="F1211" s="126" t="s">
        <v>9971</v>
      </c>
      <c r="G1211" s="126"/>
      <c r="H1211" s="126"/>
      <c r="I1211" s="126"/>
      <c r="J1211" s="216"/>
      <c r="K1211" s="216"/>
    </row>
    <row r="1212" spans="1:11" x14ac:dyDescent="0.25">
      <c r="A1212" s="126" t="s">
        <v>9949</v>
      </c>
      <c r="B1212" s="126"/>
      <c r="C1212" s="218" cm="1">
        <f t="array" ref="C1212">IF(ROW() &lt; ROW(INDEX(persons[resource_ID],ROWS(persons[resource_ID]))), COUNTIF(INDEX(persons[resource_ID],1):persons[[#This Row],[resource_ID]],persons[[#This Row],[resource_ID]]), "")</f>
        <v>10</v>
      </c>
      <c r="D1212" s="127" t="s">
        <v>9960</v>
      </c>
      <c r="E1212" s="126" t="s">
        <v>3541</v>
      </c>
      <c r="F1212" s="126" t="s">
        <v>9972</v>
      </c>
      <c r="G1212" s="126"/>
      <c r="H1212" s="126"/>
      <c r="I1212" s="126"/>
      <c r="J1212" s="216"/>
      <c r="K1212" s="216"/>
    </row>
    <row r="1213" spans="1:11" x14ac:dyDescent="0.25">
      <c r="A1213" s="126" t="s">
        <v>9949</v>
      </c>
      <c r="B1213" s="126"/>
      <c r="C1213" s="218" cm="1">
        <f t="array" ref="C1213">IF(ROW() &lt; ROW(INDEX(persons[resource_ID],ROWS(persons[resource_ID]))), COUNTIF(INDEX(persons[resource_ID],1):persons[[#This Row],[resource_ID]],persons[[#This Row],[resource_ID]]), "")</f>
        <v>11</v>
      </c>
      <c r="D1213" s="127" t="s">
        <v>9963</v>
      </c>
      <c r="E1213" s="126" t="s">
        <v>3541</v>
      </c>
      <c r="F1213" s="126" t="s">
        <v>9972</v>
      </c>
      <c r="G1213" s="126"/>
      <c r="H1213" s="126"/>
      <c r="I1213" s="126"/>
      <c r="J1213" s="216"/>
      <c r="K1213" s="216"/>
    </row>
    <row r="1214" spans="1:11" x14ac:dyDescent="0.25">
      <c r="A1214" s="126" t="s">
        <v>9949</v>
      </c>
      <c r="B1214" s="126"/>
      <c r="C1214" s="218" cm="1">
        <f t="array" ref="C1214">IF(ROW() &lt; ROW(INDEX(persons[resource_ID],ROWS(persons[resource_ID]))), COUNTIF(INDEX(persons[resource_ID],1):persons[[#This Row],[resource_ID]],persons[[#This Row],[resource_ID]]), "")</f>
        <v>12</v>
      </c>
      <c r="D1214" s="127" t="s">
        <v>9973</v>
      </c>
      <c r="E1214" s="126" t="s">
        <v>3765</v>
      </c>
      <c r="F1214" s="126" t="s">
        <v>9974</v>
      </c>
      <c r="G1214" s="126"/>
      <c r="H1214" s="126"/>
      <c r="I1214" s="126"/>
      <c r="J1214" s="216"/>
      <c r="K1214" s="216"/>
    </row>
    <row r="1215" spans="1:11" x14ac:dyDescent="0.25">
      <c r="A1215" s="126" t="s">
        <v>9949</v>
      </c>
      <c r="B1215" s="126"/>
      <c r="C1215" s="218" cm="1">
        <f t="array" ref="C1215">IF(ROW() &lt; ROW(INDEX(persons[resource_ID],ROWS(persons[resource_ID]))), COUNTIF(INDEX(persons[resource_ID],1):persons[[#This Row],[resource_ID]],persons[[#This Row],[resource_ID]]), "")</f>
        <v>13</v>
      </c>
      <c r="D1215" s="127" t="s">
        <v>9960</v>
      </c>
      <c r="E1215" s="126" t="s">
        <v>605</v>
      </c>
      <c r="F1215" s="126" t="s">
        <v>9897</v>
      </c>
      <c r="G1215" s="126"/>
      <c r="H1215" s="126"/>
      <c r="I1215" s="126"/>
      <c r="J1215" s="216"/>
      <c r="K1215" s="216"/>
    </row>
    <row r="1216" spans="1:11" x14ac:dyDescent="0.25">
      <c r="A1216" s="126" t="s">
        <v>9949</v>
      </c>
      <c r="B1216" s="126"/>
      <c r="C1216" s="218" cm="1">
        <f t="array" ref="C1216">IF(ROW() &lt; ROW(INDEX(persons[resource_ID],ROWS(persons[resource_ID]))), COUNTIF(INDEX(persons[resource_ID],1):persons[[#This Row],[resource_ID]],persons[[#This Row],[resource_ID]]), "")</f>
        <v>14</v>
      </c>
      <c r="D1216" s="127" t="s">
        <v>9963</v>
      </c>
      <c r="E1216" s="126" t="s">
        <v>605</v>
      </c>
      <c r="F1216" s="126" t="s">
        <v>9897</v>
      </c>
      <c r="G1216" s="126"/>
      <c r="H1216" s="126"/>
      <c r="I1216" s="126"/>
      <c r="J1216" s="216"/>
      <c r="K1216" s="216"/>
    </row>
    <row r="1217" spans="1:11" x14ac:dyDescent="0.25">
      <c r="A1217" s="126" t="s">
        <v>9949</v>
      </c>
      <c r="B1217" s="126"/>
      <c r="C1217" s="218" cm="1">
        <f t="array" ref="C1217">IF(ROW() &lt; ROW(INDEX(persons[resource_ID],ROWS(persons[resource_ID]))), COUNTIF(INDEX(persons[resource_ID],1):persons[[#This Row],[resource_ID]],persons[[#This Row],[resource_ID]]), "")</f>
        <v>15</v>
      </c>
      <c r="D1217" s="127" t="s">
        <v>9960</v>
      </c>
      <c r="E1217" s="126" t="s">
        <v>756</v>
      </c>
      <c r="F1217" s="126" t="s">
        <v>9975</v>
      </c>
      <c r="G1217" s="126"/>
      <c r="H1217" s="126"/>
      <c r="I1217" s="126"/>
      <c r="J1217" s="216"/>
      <c r="K1217" s="216"/>
    </row>
    <row r="1218" spans="1:11" x14ac:dyDescent="0.25">
      <c r="A1218" s="126" t="s">
        <v>9949</v>
      </c>
      <c r="B1218" s="126"/>
      <c r="C1218" s="218" cm="1">
        <f t="array" ref="C1218">IF(ROW() &lt; ROW(INDEX(persons[resource_ID],ROWS(persons[resource_ID]))), COUNTIF(INDEX(persons[resource_ID],1):persons[[#This Row],[resource_ID]],persons[[#This Row],[resource_ID]]), "")</f>
        <v>16</v>
      </c>
      <c r="D1218" s="127" t="s">
        <v>9963</v>
      </c>
      <c r="E1218" s="126" t="s">
        <v>756</v>
      </c>
      <c r="F1218" s="126" t="s">
        <v>9975</v>
      </c>
      <c r="G1218" s="126"/>
      <c r="H1218" s="126"/>
      <c r="I1218" s="126"/>
      <c r="J1218" s="216"/>
      <c r="K1218" s="216"/>
    </row>
    <row r="1219" spans="1:11" x14ac:dyDescent="0.25">
      <c r="A1219" s="126" t="s">
        <v>9949</v>
      </c>
      <c r="B1219" s="126"/>
      <c r="C1219" s="218" cm="1">
        <f t="array" ref="C1219">IF(ROW() &lt; ROW(INDEX(persons[resource_ID],ROWS(persons[resource_ID]))), COUNTIF(INDEX(persons[resource_ID],1):persons[[#This Row],[resource_ID]],persons[[#This Row],[resource_ID]]), "")</f>
        <v>17</v>
      </c>
      <c r="D1219" s="127" t="s">
        <v>9960</v>
      </c>
      <c r="E1219" s="126" t="s">
        <v>644</v>
      </c>
      <c r="F1219" s="126" t="s">
        <v>9976</v>
      </c>
      <c r="G1219" s="126"/>
      <c r="H1219" s="126"/>
      <c r="I1219" s="126"/>
      <c r="J1219" s="216"/>
      <c r="K1219" s="216"/>
    </row>
    <row r="1220" spans="1:11" x14ac:dyDescent="0.25">
      <c r="A1220" s="126" t="s">
        <v>9949</v>
      </c>
      <c r="B1220" s="126"/>
      <c r="C1220" s="218" cm="1">
        <f t="array" ref="C1220">IF(ROW() &lt; ROW(INDEX(persons[resource_ID],ROWS(persons[resource_ID]))), COUNTIF(INDEX(persons[resource_ID],1):persons[[#This Row],[resource_ID]],persons[[#This Row],[resource_ID]]), "")</f>
        <v>18</v>
      </c>
      <c r="D1220" s="127" t="s">
        <v>9963</v>
      </c>
      <c r="E1220" s="126" t="s">
        <v>644</v>
      </c>
      <c r="F1220" s="126" t="s">
        <v>9976</v>
      </c>
      <c r="G1220" s="126"/>
      <c r="H1220" s="126"/>
      <c r="I1220" s="126"/>
      <c r="J1220" s="216"/>
      <c r="K1220" s="216"/>
    </row>
    <row r="1221" spans="1:11" x14ac:dyDescent="0.25">
      <c r="A1221" s="126" t="s">
        <v>9949</v>
      </c>
      <c r="B1221" s="126"/>
      <c r="C1221" s="218" cm="1">
        <f t="array" ref="C1221">IF(ROW() &lt; ROW(INDEX(persons[resource_ID],ROWS(persons[resource_ID]))), COUNTIF(INDEX(persons[resource_ID],1):persons[[#This Row],[resource_ID]],persons[[#This Row],[resource_ID]]), "")</f>
        <v>19</v>
      </c>
      <c r="D1221" s="127" t="s">
        <v>9960</v>
      </c>
      <c r="E1221" s="126" t="s">
        <v>9977</v>
      </c>
      <c r="F1221" s="126" t="s">
        <v>9978</v>
      </c>
      <c r="G1221" s="126"/>
      <c r="H1221" s="126"/>
      <c r="I1221" s="126"/>
      <c r="J1221" s="216"/>
      <c r="K1221" s="216"/>
    </row>
    <row r="1222" spans="1:11" x14ac:dyDescent="0.25">
      <c r="A1222" s="126" t="s">
        <v>9949</v>
      </c>
      <c r="B1222" s="126"/>
      <c r="C1222" s="218" cm="1">
        <f t="array" ref="C1222">IF(ROW() &lt; ROW(INDEX(persons[resource_ID],ROWS(persons[resource_ID]))), COUNTIF(INDEX(persons[resource_ID],1):persons[[#This Row],[resource_ID]],persons[[#This Row],[resource_ID]]), "")</f>
        <v>20</v>
      </c>
      <c r="D1222" s="127" t="s">
        <v>9963</v>
      </c>
      <c r="E1222" s="126" t="s">
        <v>9977</v>
      </c>
      <c r="F1222" s="126" t="s">
        <v>9978</v>
      </c>
      <c r="G1222" s="126"/>
      <c r="H1222" s="126"/>
      <c r="I1222" s="126"/>
      <c r="J1222" s="216"/>
      <c r="K1222" s="216"/>
    </row>
    <row r="1223" spans="1:11" x14ac:dyDescent="0.25">
      <c r="A1223" s="126" t="s">
        <v>9950</v>
      </c>
      <c r="B1223" s="126"/>
      <c r="C1223" s="218" cm="1">
        <f t="array" ref="C1223">IF(ROW() &lt; ROW(INDEX(persons[resource_ID],ROWS(persons[resource_ID]))), COUNTIF(INDEX(persons[resource_ID],1):persons[[#This Row],[resource_ID]],persons[[#This Row],[resource_ID]]), "")</f>
        <v>1</v>
      </c>
      <c r="D1223" s="127" t="s">
        <v>9960</v>
      </c>
      <c r="E1223" s="126" t="s">
        <v>605</v>
      </c>
      <c r="F1223" s="126" t="s">
        <v>9961</v>
      </c>
      <c r="G1223" s="126"/>
      <c r="H1223" s="126"/>
      <c r="I1223" s="126" t="s">
        <v>9962</v>
      </c>
      <c r="J1223" s="216"/>
      <c r="K1223" s="216"/>
    </row>
    <row r="1224" spans="1:11" x14ac:dyDescent="0.25">
      <c r="A1224" s="126" t="s">
        <v>9950</v>
      </c>
      <c r="B1224" s="126"/>
      <c r="C1224" s="218" cm="1">
        <f t="array" ref="C1224">IF(ROW() &lt; ROW(INDEX(persons[resource_ID],ROWS(persons[resource_ID]))), COUNTIF(INDEX(persons[resource_ID],1):persons[[#This Row],[resource_ID]],persons[[#This Row],[resource_ID]]), "")</f>
        <v>2</v>
      </c>
      <c r="D1224" s="127" t="s">
        <v>9963</v>
      </c>
      <c r="E1224" s="126" t="s">
        <v>605</v>
      </c>
      <c r="F1224" s="126" t="s">
        <v>9961</v>
      </c>
      <c r="G1224" s="126"/>
      <c r="H1224" s="126"/>
      <c r="I1224" s="126" t="s">
        <v>9962</v>
      </c>
      <c r="J1224" s="216"/>
      <c r="K1224" s="216"/>
    </row>
    <row r="1225" spans="1:11" x14ac:dyDescent="0.25">
      <c r="A1225" s="126" t="s">
        <v>9950</v>
      </c>
      <c r="B1225" s="126"/>
      <c r="C1225" s="218" cm="1">
        <f t="array" ref="C1225">IF(ROW() &lt; ROW(INDEX(persons[resource_ID],ROWS(persons[resource_ID]))), COUNTIF(INDEX(persons[resource_ID],1):persons[[#This Row],[resource_ID]],persons[[#This Row],[resource_ID]]), "")</f>
        <v>3</v>
      </c>
      <c r="D1225" s="127" t="s">
        <v>9960</v>
      </c>
      <c r="E1225" s="126" t="s">
        <v>3541</v>
      </c>
      <c r="F1225" s="126" t="s">
        <v>9964</v>
      </c>
      <c r="G1225" s="126"/>
      <c r="H1225" s="126"/>
      <c r="I1225" s="126"/>
      <c r="J1225" s="216"/>
      <c r="K1225" s="216"/>
    </row>
    <row r="1226" spans="1:11" x14ac:dyDescent="0.25">
      <c r="A1226" s="126" t="s">
        <v>9950</v>
      </c>
      <c r="B1226" s="126"/>
      <c r="C1226" s="218" cm="1">
        <f t="array" ref="C1226">IF(ROW() &lt; ROW(INDEX(persons[resource_ID],ROWS(persons[resource_ID]))), COUNTIF(INDEX(persons[resource_ID],1):persons[[#This Row],[resource_ID]],persons[[#This Row],[resource_ID]]), "")</f>
        <v>4</v>
      </c>
      <c r="D1226" s="127" t="s">
        <v>9963</v>
      </c>
      <c r="E1226" s="126" t="s">
        <v>3541</v>
      </c>
      <c r="F1226" s="126" t="s">
        <v>9964</v>
      </c>
      <c r="G1226" s="126"/>
      <c r="H1226" s="126"/>
      <c r="I1226" s="126"/>
      <c r="J1226" s="216"/>
      <c r="K1226" s="216"/>
    </row>
    <row r="1227" spans="1:11" x14ac:dyDescent="0.25">
      <c r="A1227" s="126" t="s">
        <v>9950</v>
      </c>
      <c r="B1227" s="126"/>
      <c r="C1227" s="218" cm="1">
        <f t="array" ref="C1227">IF(ROW() &lt; ROW(INDEX(persons[resource_ID],ROWS(persons[resource_ID]))), COUNTIF(INDEX(persons[resource_ID],1):persons[[#This Row],[resource_ID]],persons[[#This Row],[resource_ID]]), "")</f>
        <v>5</v>
      </c>
      <c r="D1227" s="127" t="s">
        <v>9965</v>
      </c>
      <c r="E1227" s="126" t="s">
        <v>9966</v>
      </c>
      <c r="F1227" s="126" t="s">
        <v>9967</v>
      </c>
      <c r="G1227" s="126"/>
      <c r="H1227" s="126"/>
      <c r="I1227" s="126"/>
      <c r="J1227" s="216"/>
      <c r="K1227" s="216"/>
    </row>
    <row r="1228" spans="1:11" x14ac:dyDescent="0.25">
      <c r="A1228" s="126" t="s">
        <v>9950</v>
      </c>
      <c r="B1228" s="126"/>
      <c r="C1228" s="218" cm="1">
        <f t="array" ref="C1228">IF(ROW() &lt; ROW(INDEX(persons[resource_ID],ROWS(persons[resource_ID]))), COUNTIF(INDEX(persons[resource_ID],1):persons[[#This Row],[resource_ID]],persons[[#This Row],[resource_ID]]), "")</f>
        <v>6</v>
      </c>
      <c r="D1228" s="127" t="s">
        <v>9965</v>
      </c>
      <c r="E1228" s="126" t="s">
        <v>3766</v>
      </c>
      <c r="F1228" s="126" t="s">
        <v>9968</v>
      </c>
      <c r="G1228" s="126"/>
      <c r="H1228" s="126"/>
      <c r="I1228" s="126"/>
      <c r="J1228" s="216"/>
      <c r="K1228" s="216"/>
    </row>
    <row r="1229" spans="1:11" x14ac:dyDescent="0.25">
      <c r="A1229" s="126" t="s">
        <v>9950</v>
      </c>
      <c r="B1229" s="126"/>
      <c r="C1229" s="218" cm="1">
        <f t="array" ref="C1229">IF(ROW() &lt; ROW(INDEX(persons[resource_ID],ROWS(persons[resource_ID]))), COUNTIF(INDEX(persons[resource_ID],1):persons[[#This Row],[resource_ID]],persons[[#This Row],[resource_ID]]), "")</f>
        <v>7</v>
      </c>
      <c r="D1229" s="127" t="s">
        <v>9969</v>
      </c>
      <c r="E1229" s="126" t="s">
        <v>605</v>
      </c>
      <c r="F1229" s="126" t="s">
        <v>9970</v>
      </c>
      <c r="G1229" s="126"/>
      <c r="H1229" s="126"/>
      <c r="I1229" s="126"/>
      <c r="J1229" s="216"/>
      <c r="K1229" s="216"/>
    </row>
    <row r="1230" spans="1:11" x14ac:dyDescent="0.25">
      <c r="A1230" s="126" t="s">
        <v>9950</v>
      </c>
      <c r="B1230" s="126"/>
      <c r="C1230" s="218" cm="1">
        <f t="array" ref="C1230">IF(ROW() &lt; ROW(INDEX(persons[resource_ID],ROWS(persons[resource_ID]))), COUNTIF(INDEX(persons[resource_ID],1):persons[[#This Row],[resource_ID]],persons[[#This Row],[resource_ID]]), "")</f>
        <v>8</v>
      </c>
      <c r="D1230" s="127" t="s">
        <v>9960</v>
      </c>
      <c r="E1230" s="126" t="s">
        <v>605</v>
      </c>
      <c r="F1230" s="126" t="s">
        <v>9971</v>
      </c>
      <c r="G1230" s="126"/>
      <c r="H1230" s="126"/>
      <c r="I1230" s="126"/>
      <c r="J1230" s="216"/>
      <c r="K1230" s="216"/>
    </row>
    <row r="1231" spans="1:11" x14ac:dyDescent="0.25">
      <c r="A1231" s="126" t="s">
        <v>9950</v>
      </c>
      <c r="B1231" s="126"/>
      <c r="C1231" s="218" cm="1">
        <f t="array" ref="C1231">IF(ROW() &lt; ROW(INDEX(persons[resource_ID],ROWS(persons[resource_ID]))), COUNTIF(INDEX(persons[resource_ID],1):persons[[#This Row],[resource_ID]],persons[[#This Row],[resource_ID]]), "")</f>
        <v>9</v>
      </c>
      <c r="D1231" s="127" t="s">
        <v>9963</v>
      </c>
      <c r="E1231" s="126" t="s">
        <v>605</v>
      </c>
      <c r="F1231" s="126" t="s">
        <v>9971</v>
      </c>
      <c r="G1231" s="126"/>
      <c r="H1231" s="126"/>
      <c r="I1231" s="126"/>
      <c r="J1231" s="216"/>
      <c r="K1231" s="216"/>
    </row>
    <row r="1232" spans="1:11" x14ac:dyDescent="0.25">
      <c r="A1232" s="126" t="s">
        <v>9950</v>
      </c>
      <c r="B1232" s="126"/>
      <c r="C1232" s="218" cm="1">
        <f t="array" ref="C1232">IF(ROW() &lt; ROW(INDEX(persons[resource_ID],ROWS(persons[resource_ID]))), COUNTIF(INDEX(persons[resource_ID],1):persons[[#This Row],[resource_ID]],persons[[#This Row],[resource_ID]]), "")</f>
        <v>10</v>
      </c>
      <c r="D1232" s="127" t="s">
        <v>9960</v>
      </c>
      <c r="E1232" s="126" t="s">
        <v>3541</v>
      </c>
      <c r="F1232" s="126" t="s">
        <v>9972</v>
      </c>
      <c r="G1232" s="126"/>
      <c r="H1232" s="126"/>
      <c r="I1232" s="126"/>
      <c r="J1232" s="216"/>
      <c r="K1232" s="216"/>
    </row>
    <row r="1233" spans="1:11" x14ac:dyDescent="0.25">
      <c r="A1233" s="126" t="s">
        <v>9950</v>
      </c>
      <c r="B1233" s="126"/>
      <c r="C1233" s="218" cm="1">
        <f t="array" ref="C1233">IF(ROW() &lt; ROW(INDEX(persons[resource_ID],ROWS(persons[resource_ID]))), COUNTIF(INDEX(persons[resource_ID],1):persons[[#This Row],[resource_ID]],persons[[#This Row],[resource_ID]]), "")</f>
        <v>11</v>
      </c>
      <c r="D1233" s="127" t="s">
        <v>9963</v>
      </c>
      <c r="E1233" s="126" t="s">
        <v>3541</v>
      </c>
      <c r="F1233" s="126" t="s">
        <v>9972</v>
      </c>
      <c r="G1233" s="126"/>
      <c r="H1233" s="126"/>
      <c r="I1233" s="126"/>
      <c r="J1233" s="216"/>
      <c r="K1233" s="216"/>
    </row>
    <row r="1234" spans="1:11" x14ac:dyDescent="0.25">
      <c r="A1234" s="126" t="s">
        <v>9950</v>
      </c>
      <c r="B1234" s="126"/>
      <c r="C1234" s="218" cm="1">
        <f t="array" ref="C1234">IF(ROW() &lt; ROW(INDEX(persons[resource_ID],ROWS(persons[resource_ID]))), COUNTIF(INDEX(persons[resource_ID],1):persons[[#This Row],[resource_ID]],persons[[#This Row],[resource_ID]]), "")</f>
        <v>12</v>
      </c>
      <c r="D1234" s="127" t="s">
        <v>9973</v>
      </c>
      <c r="E1234" s="126" t="s">
        <v>3765</v>
      </c>
      <c r="F1234" s="126" t="s">
        <v>9974</v>
      </c>
      <c r="G1234" s="126"/>
      <c r="H1234" s="126"/>
      <c r="I1234" s="126"/>
      <c r="J1234" s="216"/>
      <c r="K1234" s="216"/>
    </row>
    <row r="1235" spans="1:11" x14ac:dyDescent="0.25">
      <c r="A1235" s="126" t="s">
        <v>9950</v>
      </c>
      <c r="B1235" s="126"/>
      <c r="C1235" s="218" cm="1">
        <f t="array" ref="C1235">IF(ROW() &lt; ROW(INDEX(persons[resource_ID],ROWS(persons[resource_ID]))), COUNTIF(INDEX(persons[resource_ID],1):persons[[#This Row],[resource_ID]],persons[[#This Row],[resource_ID]]), "")</f>
        <v>13</v>
      </c>
      <c r="D1235" s="127" t="s">
        <v>9960</v>
      </c>
      <c r="E1235" s="126" t="s">
        <v>605</v>
      </c>
      <c r="F1235" s="126" t="s">
        <v>9897</v>
      </c>
      <c r="G1235" s="126"/>
      <c r="H1235" s="126"/>
      <c r="I1235" s="126"/>
      <c r="J1235" s="216"/>
      <c r="K1235" s="216"/>
    </row>
    <row r="1236" spans="1:11" x14ac:dyDescent="0.25">
      <c r="A1236" s="126" t="s">
        <v>9950</v>
      </c>
      <c r="B1236" s="126"/>
      <c r="C1236" s="218" cm="1">
        <f t="array" ref="C1236">IF(ROW() &lt; ROW(INDEX(persons[resource_ID],ROWS(persons[resource_ID]))), COUNTIF(INDEX(persons[resource_ID],1):persons[[#This Row],[resource_ID]],persons[[#This Row],[resource_ID]]), "")</f>
        <v>14</v>
      </c>
      <c r="D1236" s="127" t="s">
        <v>9963</v>
      </c>
      <c r="E1236" s="126" t="s">
        <v>605</v>
      </c>
      <c r="F1236" s="126" t="s">
        <v>9897</v>
      </c>
      <c r="G1236" s="126"/>
      <c r="H1236" s="126"/>
      <c r="I1236" s="126"/>
      <c r="J1236" s="216"/>
      <c r="K1236" s="216"/>
    </row>
    <row r="1237" spans="1:11" x14ac:dyDescent="0.25">
      <c r="A1237" s="126" t="s">
        <v>9950</v>
      </c>
      <c r="B1237" s="126"/>
      <c r="C1237" s="218" cm="1">
        <f t="array" ref="C1237">IF(ROW() &lt; ROW(INDEX(persons[resource_ID],ROWS(persons[resource_ID]))), COUNTIF(INDEX(persons[resource_ID],1):persons[[#This Row],[resource_ID]],persons[[#This Row],[resource_ID]]), "")</f>
        <v>15</v>
      </c>
      <c r="D1237" s="127" t="s">
        <v>9960</v>
      </c>
      <c r="E1237" s="126" t="s">
        <v>756</v>
      </c>
      <c r="F1237" s="126" t="s">
        <v>9975</v>
      </c>
      <c r="G1237" s="126"/>
      <c r="H1237" s="126"/>
      <c r="I1237" s="126"/>
      <c r="J1237" s="216"/>
      <c r="K1237" s="216"/>
    </row>
    <row r="1238" spans="1:11" x14ac:dyDescent="0.25">
      <c r="A1238" s="126" t="s">
        <v>9950</v>
      </c>
      <c r="B1238" s="126"/>
      <c r="C1238" s="218" cm="1">
        <f t="array" ref="C1238">IF(ROW() &lt; ROW(INDEX(persons[resource_ID],ROWS(persons[resource_ID]))), COUNTIF(INDEX(persons[resource_ID],1):persons[[#This Row],[resource_ID]],persons[[#This Row],[resource_ID]]), "")</f>
        <v>16</v>
      </c>
      <c r="D1238" s="127" t="s">
        <v>9963</v>
      </c>
      <c r="E1238" s="126" t="s">
        <v>756</v>
      </c>
      <c r="F1238" s="126" t="s">
        <v>9975</v>
      </c>
      <c r="G1238" s="126"/>
      <c r="H1238" s="126"/>
      <c r="I1238" s="126"/>
      <c r="J1238" s="216"/>
      <c r="K1238" s="216"/>
    </row>
    <row r="1239" spans="1:11" x14ac:dyDescent="0.25">
      <c r="A1239" s="126" t="s">
        <v>9950</v>
      </c>
      <c r="B1239" s="126"/>
      <c r="C1239" s="218" cm="1">
        <f t="array" ref="C1239">IF(ROW() &lt; ROW(INDEX(persons[resource_ID],ROWS(persons[resource_ID]))), COUNTIF(INDEX(persons[resource_ID],1):persons[[#This Row],[resource_ID]],persons[[#This Row],[resource_ID]]), "")</f>
        <v>17</v>
      </c>
      <c r="D1239" s="127" t="s">
        <v>9960</v>
      </c>
      <c r="E1239" s="126" t="s">
        <v>644</v>
      </c>
      <c r="F1239" s="126" t="s">
        <v>9976</v>
      </c>
      <c r="G1239" s="126"/>
      <c r="H1239" s="126"/>
      <c r="I1239" s="126"/>
      <c r="J1239" s="216"/>
      <c r="K1239" s="216"/>
    </row>
    <row r="1240" spans="1:11" x14ac:dyDescent="0.25">
      <c r="A1240" s="126" t="s">
        <v>9950</v>
      </c>
      <c r="B1240" s="126"/>
      <c r="C1240" s="218" cm="1">
        <f t="array" ref="C1240">IF(ROW() &lt; ROW(INDEX(persons[resource_ID],ROWS(persons[resource_ID]))), COUNTIF(INDEX(persons[resource_ID],1):persons[[#This Row],[resource_ID]],persons[[#This Row],[resource_ID]]), "")</f>
        <v>18</v>
      </c>
      <c r="D1240" s="127" t="s">
        <v>9963</v>
      </c>
      <c r="E1240" s="126" t="s">
        <v>644</v>
      </c>
      <c r="F1240" s="126" t="s">
        <v>9976</v>
      </c>
      <c r="G1240" s="126"/>
      <c r="H1240" s="126"/>
      <c r="I1240" s="126"/>
      <c r="J1240" s="216"/>
      <c r="K1240" s="216"/>
    </row>
    <row r="1241" spans="1:11" x14ac:dyDescent="0.25">
      <c r="A1241" s="126" t="s">
        <v>9950</v>
      </c>
      <c r="B1241" s="126"/>
      <c r="C1241" s="218" cm="1">
        <f t="array" ref="C1241">IF(ROW() &lt; ROW(INDEX(persons[resource_ID],ROWS(persons[resource_ID]))), COUNTIF(INDEX(persons[resource_ID],1):persons[[#This Row],[resource_ID]],persons[[#This Row],[resource_ID]]), "")</f>
        <v>19</v>
      </c>
      <c r="D1241" s="127" t="s">
        <v>9960</v>
      </c>
      <c r="E1241" s="126" t="s">
        <v>9977</v>
      </c>
      <c r="F1241" s="126" t="s">
        <v>9978</v>
      </c>
      <c r="G1241" s="126"/>
      <c r="H1241" s="126"/>
      <c r="I1241" s="126"/>
      <c r="J1241" s="216"/>
      <c r="K1241" s="216"/>
    </row>
    <row r="1242" spans="1:11" x14ac:dyDescent="0.25">
      <c r="A1242" s="126" t="s">
        <v>9950</v>
      </c>
      <c r="B1242" s="126"/>
      <c r="C1242" s="218" cm="1">
        <f t="array" ref="C1242">IF(ROW() &lt; ROW(INDEX(persons[resource_ID],ROWS(persons[resource_ID]))), COUNTIF(INDEX(persons[resource_ID],1):persons[[#This Row],[resource_ID]],persons[[#This Row],[resource_ID]]), "")</f>
        <v>20</v>
      </c>
      <c r="D1242" s="127" t="s">
        <v>9963</v>
      </c>
      <c r="E1242" s="126" t="s">
        <v>9977</v>
      </c>
      <c r="F1242" s="126" t="s">
        <v>9978</v>
      </c>
      <c r="G1242" s="126"/>
      <c r="H1242" s="126"/>
      <c r="I1242" s="126"/>
      <c r="J1242" s="216"/>
      <c r="K1242" s="216"/>
    </row>
    <row r="1243" spans="1:11" x14ac:dyDescent="0.25">
      <c r="A1243" s="126" t="s">
        <v>9951</v>
      </c>
      <c r="B1243" s="126"/>
      <c r="C1243" s="218" cm="1">
        <f t="array" ref="C1243">IF(ROW() &lt; ROW(INDEX(persons[resource_ID],ROWS(persons[resource_ID]))), COUNTIF(INDEX(persons[resource_ID],1):persons[[#This Row],[resource_ID]],persons[[#This Row],[resource_ID]]), "")</f>
        <v>1</v>
      </c>
      <c r="D1243" s="127" t="s">
        <v>9960</v>
      </c>
      <c r="E1243" s="126" t="s">
        <v>605</v>
      </c>
      <c r="F1243" s="126" t="s">
        <v>9961</v>
      </c>
      <c r="G1243" s="126"/>
      <c r="H1243" s="126"/>
      <c r="I1243" s="126" t="s">
        <v>9962</v>
      </c>
      <c r="J1243" s="216"/>
      <c r="K1243" s="216"/>
    </row>
    <row r="1244" spans="1:11" x14ac:dyDescent="0.25">
      <c r="A1244" s="126" t="s">
        <v>9951</v>
      </c>
      <c r="B1244" s="126"/>
      <c r="C1244" s="218" cm="1">
        <f t="array" ref="C1244">IF(ROW() &lt; ROW(INDEX(persons[resource_ID],ROWS(persons[resource_ID]))), COUNTIF(INDEX(persons[resource_ID],1):persons[[#This Row],[resource_ID]],persons[[#This Row],[resource_ID]]), "")</f>
        <v>2</v>
      </c>
      <c r="D1244" s="127" t="s">
        <v>9963</v>
      </c>
      <c r="E1244" s="126" t="s">
        <v>605</v>
      </c>
      <c r="F1244" s="126" t="s">
        <v>9961</v>
      </c>
      <c r="G1244" s="126"/>
      <c r="H1244" s="126"/>
      <c r="I1244" s="126" t="s">
        <v>9962</v>
      </c>
      <c r="J1244" s="216"/>
      <c r="K1244" s="216"/>
    </row>
    <row r="1245" spans="1:11" x14ac:dyDescent="0.25">
      <c r="A1245" s="126" t="s">
        <v>9951</v>
      </c>
      <c r="B1245" s="126"/>
      <c r="C1245" s="218" cm="1">
        <f t="array" ref="C1245">IF(ROW() &lt; ROW(INDEX(persons[resource_ID],ROWS(persons[resource_ID]))), COUNTIF(INDEX(persons[resource_ID],1):persons[[#This Row],[resource_ID]],persons[[#This Row],[resource_ID]]), "")</f>
        <v>3</v>
      </c>
      <c r="D1245" s="127" t="s">
        <v>9960</v>
      </c>
      <c r="E1245" s="126" t="s">
        <v>3541</v>
      </c>
      <c r="F1245" s="126" t="s">
        <v>9964</v>
      </c>
      <c r="G1245" s="126"/>
      <c r="H1245" s="126"/>
      <c r="I1245" s="126"/>
      <c r="J1245" s="216"/>
      <c r="K1245" s="216"/>
    </row>
    <row r="1246" spans="1:11" x14ac:dyDescent="0.25">
      <c r="A1246" s="126" t="s">
        <v>9951</v>
      </c>
      <c r="B1246" s="126"/>
      <c r="C1246" s="218" cm="1">
        <f t="array" ref="C1246">IF(ROW() &lt; ROW(INDEX(persons[resource_ID],ROWS(persons[resource_ID]))), COUNTIF(INDEX(persons[resource_ID],1):persons[[#This Row],[resource_ID]],persons[[#This Row],[resource_ID]]), "")</f>
        <v>4</v>
      </c>
      <c r="D1246" s="127" t="s">
        <v>9963</v>
      </c>
      <c r="E1246" s="126" t="s">
        <v>3541</v>
      </c>
      <c r="F1246" s="126" t="s">
        <v>9964</v>
      </c>
      <c r="G1246" s="126"/>
      <c r="H1246" s="126"/>
      <c r="I1246" s="126"/>
      <c r="J1246" s="216"/>
      <c r="K1246" s="216"/>
    </row>
    <row r="1247" spans="1:11" x14ac:dyDescent="0.25">
      <c r="A1247" s="126" t="s">
        <v>9951</v>
      </c>
      <c r="B1247" s="126"/>
      <c r="C1247" s="218" cm="1">
        <f t="array" ref="C1247">IF(ROW() &lt; ROW(INDEX(persons[resource_ID],ROWS(persons[resource_ID]))), COUNTIF(INDEX(persons[resource_ID],1):persons[[#This Row],[resource_ID]],persons[[#This Row],[resource_ID]]), "")</f>
        <v>5</v>
      </c>
      <c r="D1247" s="127" t="s">
        <v>9965</v>
      </c>
      <c r="E1247" s="126" t="s">
        <v>9966</v>
      </c>
      <c r="F1247" s="126" t="s">
        <v>9967</v>
      </c>
      <c r="G1247" s="126"/>
      <c r="H1247" s="126"/>
      <c r="I1247" s="126"/>
      <c r="J1247" s="216"/>
      <c r="K1247" s="216"/>
    </row>
    <row r="1248" spans="1:11" x14ac:dyDescent="0.25">
      <c r="A1248" s="126" t="s">
        <v>9951</v>
      </c>
      <c r="B1248" s="126"/>
      <c r="C1248" s="218" cm="1">
        <f t="array" ref="C1248">IF(ROW() &lt; ROW(INDEX(persons[resource_ID],ROWS(persons[resource_ID]))), COUNTIF(INDEX(persons[resource_ID],1):persons[[#This Row],[resource_ID]],persons[[#This Row],[resource_ID]]), "")</f>
        <v>6</v>
      </c>
      <c r="D1248" s="127" t="s">
        <v>9965</v>
      </c>
      <c r="E1248" s="126" t="s">
        <v>3766</v>
      </c>
      <c r="F1248" s="126" t="s">
        <v>9968</v>
      </c>
      <c r="G1248" s="126"/>
      <c r="H1248" s="126"/>
      <c r="I1248" s="126"/>
      <c r="J1248" s="216"/>
      <c r="K1248" s="216"/>
    </row>
    <row r="1249" spans="1:11" x14ac:dyDescent="0.25">
      <c r="A1249" s="126" t="s">
        <v>9951</v>
      </c>
      <c r="B1249" s="126"/>
      <c r="C1249" s="218" cm="1">
        <f t="array" ref="C1249">IF(ROW() &lt; ROW(INDEX(persons[resource_ID],ROWS(persons[resource_ID]))), COUNTIF(INDEX(persons[resource_ID],1):persons[[#This Row],[resource_ID]],persons[[#This Row],[resource_ID]]), "")</f>
        <v>7</v>
      </c>
      <c r="D1249" s="127" t="s">
        <v>9969</v>
      </c>
      <c r="E1249" s="126" t="s">
        <v>605</v>
      </c>
      <c r="F1249" s="126" t="s">
        <v>9970</v>
      </c>
      <c r="G1249" s="126"/>
      <c r="H1249" s="126"/>
      <c r="I1249" s="126"/>
      <c r="J1249" s="216"/>
      <c r="K1249" s="216"/>
    </row>
    <row r="1250" spans="1:11" x14ac:dyDescent="0.25">
      <c r="A1250" s="126" t="s">
        <v>9951</v>
      </c>
      <c r="B1250" s="126"/>
      <c r="C1250" s="218" cm="1">
        <f t="array" ref="C1250">IF(ROW() &lt; ROW(INDEX(persons[resource_ID],ROWS(persons[resource_ID]))), COUNTIF(INDEX(persons[resource_ID],1):persons[[#This Row],[resource_ID]],persons[[#This Row],[resource_ID]]), "")</f>
        <v>8</v>
      </c>
      <c r="D1250" s="127" t="s">
        <v>9960</v>
      </c>
      <c r="E1250" s="126" t="s">
        <v>605</v>
      </c>
      <c r="F1250" s="126" t="s">
        <v>9971</v>
      </c>
      <c r="G1250" s="126"/>
      <c r="H1250" s="126"/>
      <c r="I1250" s="126"/>
      <c r="J1250" s="216"/>
      <c r="K1250" s="216"/>
    </row>
    <row r="1251" spans="1:11" x14ac:dyDescent="0.25">
      <c r="A1251" s="126" t="s">
        <v>9951</v>
      </c>
      <c r="B1251" s="126"/>
      <c r="C1251" s="218" cm="1">
        <f t="array" ref="C1251">IF(ROW() &lt; ROW(INDEX(persons[resource_ID],ROWS(persons[resource_ID]))), COUNTIF(INDEX(persons[resource_ID],1):persons[[#This Row],[resource_ID]],persons[[#This Row],[resource_ID]]), "")</f>
        <v>9</v>
      </c>
      <c r="D1251" s="127" t="s">
        <v>9963</v>
      </c>
      <c r="E1251" s="126" t="s">
        <v>605</v>
      </c>
      <c r="F1251" s="126" t="s">
        <v>9971</v>
      </c>
      <c r="G1251" s="126"/>
      <c r="H1251" s="126"/>
      <c r="I1251" s="126"/>
      <c r="J1251" s="216"/>
      <c r="K1251" s="216"/>
    </row>
    <row r="1252" spans="1:11" x14ac:dyDescent="0.25">
      <c r="A1252" s="126" t="s">
        <v>9951</v>
      </c>
      <c r="B1252" s="126"/>
      <c r="C1252" s="218" cm="1">
        <f t="array" ref="C1252">IF(ROW() &lt; ROW(INDEX(persons[resource_ID],ROWS(persons[resource_ID]))), COUNTIF(INDEX(persons[resource_ID],1):persons[[#This Row],[resource_ID]],persons[[#This Row],[resource_ID]]), "")</f>
        <v>10</v>
      </c>
      <c r="D1252" s="127" t="s">
        <v>9960</v>
      </c>
      <c r="E1252" s="126" t="s">
        <v>3541</v>
      </c>
      <c r="F1252" s="126" t="s">
        <v>9972</v>
      </c>
      <c r="G1252" s="126"/>
      <c r="H1252" s="126"/>
      <c r="I1252" s="126"/>
      <c r="J1252" s="216"/>
      <c r="K1252" s="216"/>
    </row>
    <row r="1253" spans="1:11" x14ac:dyDescent="0.25">
      <c r="A1253" s="126" t="s">
        <v>9951</v>
      </c>
      <c r="B1253" s="126"/>
      <c r="C1253" s="218" cm="1">
        <f t="array" ref="C1253">IF(ROW() &lt; ROW(INDEX(persons[resource_ID],ROWS(persons[resource_ID]))), COUNTIF(INDEX(persons[resource_ID],1):persons[[#This Row],[resource_ID]],persons[[#This Row],[resource_ID]]), "")</f>
        <v>11</v>
      </c>
      <c r="D1253" s="127" t="s">
        <v>9963</v>
      </c>
      <c r="E1253" s="126" t="s">
        <v>3541</v>
      </c>
      <c r="F1253" s="126" t="s">
        <v>9972</v>
      </c>
      <c r="G1253" s="126"/>
      <c r="H1253" s="126"/>
      <c r="I1253" s="126"/>
      <c r="J1253" s="216"/>
      <c r="K1253" s="216"/>
    </row>
    <row r="1254" spans="1:11" x14ac:dyDescent="0.25">
      <c r="A1254" s="126" t="s">
        <v>9951</v>
      </c>
      <c r="B1254" s="126"/>
      <c r="C1254" s="218" cm="1">
        <f t="array" ref="C1254">IF(ROW() &lt; ROW(INDEX(persons[resource_ID],ROWS(persons[resource_ID]))), COUNTIF(INDEX(persons[resource_ID],1):persons[[#This Row],[resource_ID]],persons[[#This Row],[resource_ID]]), "")</f>
        <v>12</v>
      </c>
      <c r="D1254" s="127" t="s">
        <v>9973</v>
      </c>
      <c r="E1254" s="126" t="s">
        <v>3765</v>
      </c>
      <c r="F1254" s="126" t="s">
        <v>9974</v>
      </c>
      <c r="G1254" s="126"/>
      <c r="H1254" s="126"/>
      <c r="I1254" s="126"/>
      <c r="J1254" s="216"/>
      <c r="K1254" s="216"/>
    </row>
    <row r="1255" spans="1:11" x14ac:dyDescent="0.25">
      <c r="A1255" s="126" t="s">
        <v>9951</v>
      </c>
      <c r="B1255" s="126"/>
      <c r="C1255" s="218" cm="1">
        <f t="array" ref="C1255">IF(ROW() &lt; ROW(INDEX(persons[resource_ID],ROWS(persons[resource_ID]))), COUNTIF(INDEX(persons[resource_ID],1):persons[[#This Row],[resource_ID]],persons[[#This Row],[resource_ID]]), "")</f>
        <v>13</v>
      </c>
      <c r="D1255" s="127" t="s">
        <v>9960</v>
      </c>
      <c r="E1255" s="126" t="s">
        <v>605</v>
      </c>
      <c r="F1255" s="126" t="s">
        <v>9897</v>
      </c>
      <c r="G1255" s="126"/>
      <c r="H1255" s="126"/>
      <c r="I1255" s="126"/>
      <c r="J1255" s="216"/>
      <c r="K1255" s="216"/>
    </row>
    <row r="1256" spans="1:11" x14ac:dyDescent="0.25">
      <c r="A1256" s="126" t="s">
        <v>9951</v>
      </c>
      <c r="B1256" s="126"/>
      <c r="C1256" s="218" cm="1">
        <f t="array" ref="C1256">IF(ROW() &lt; ROW(INDEX(persons[resource_ID],ROWS(persons[resource_ID]))), COUNTIF(INDEX(persons[resource_ID],1):persons[[#This Row],[resource_ID]],persons[[#This Row],[resource_ID]]), "")</f>
        <v>14</v>
      </c>
      <c r="D1256" s="127" t="s">
        <v>9963</v>
      </c>
      <c r="E1256" s="126" t="s">
        <v>605</v>
      </c>
      <c r="F1256" s="126" t="s">
        <v>9897</v>
      </c>
      <c r="G1256" s="126"/>
      <c r="H1256" s="126"/>
      <c r="I1256" s="126"/>
      <c r="J1256" s="216"/>
      <c r="K1256" s="216"/>
    </row>
    <row r="1257" spans="1:11" x14ac:dyDescent="0.25">
      <c r="A1257" s="126" t="s">
        <v>9951</v>
      </c>
      <c r="B1257" s="126"/>
      <c r="C1257" s="218" cm="1">
        <f t="array" ref="C1257">IF(ROW() &lt; ROW(INDEX(persons[resource_ID],ROWS(persons[resource_ID]))), COUNTIF(INDEX(persons[resource_ID],1):persons[[#This Row],[resource_ID]],persons[[#This Row],[resource_ID]]), "")</f>
        <v>15</v>
      </c>
      <c r="D1257" s="127" t="s">
        <v>9960</v>
      </c>
      <c r="E1257" s="126" t="s">
        <v>756</v>
      </c>
      <c r="F1257" s="126" t="s">
        <v>9975</v>
      </c>
      <c r="G1257" s="126"/>
      <c r="H1257" s="126"/>
      <c r="I1257" s="126"/>
      <c r="J1257" s="216"/>
      <c r="K1257" s="216"/>
    </row>
    <row r="1258" spans="1:11" x14ac:dyDescent="0.25">
      <c r="A1258" s="126" t="s">
        <v>9951</v>
      </c>
      <c r="B1258" s="126"/>
      <c r="C1258" s="218" cm="1">
        <f t="array" ref="C1258">IF(ROW() &lt; ROW(INDEX(persons[resource_ID],ROWS(persons[resource_ID]))), COUNTIF(INDEX(persons[resource_ID],1):persons[[#This Row],[resource_ID]],persons[[#This Row],[resource_ID]]), "")</f>
        <v>16</v>
      </c>
      <c r="D1258" s="127" t="s">
        <v>9963</v>
      </c>
      <c r="E1258" s="126" t="s">
        <v>756</v>
      </c>
      <c r="F1258" s="126" t="s">
        <v>9975</v>
      </c>
      <c r="G1258" s="126"/>
      <c r="H1258" s="126"/>
      <c r="I1258" s="126"/>
      <c r="J1258" s="216"/>
      <c r="K1258" s="216"/>
    </row>
    <row r="1259" spans="1:11" x14ac:dyDescent="0.25">
      <c r="A1259" s="126" t="s">
        <v>9951</v>
      </c>
      <c r="B1259" s="126"/>
      <c r="C1259" s="218" cm="1">
        <f t="array" ref="C1259">IF(ROW() &lt; ROW(INDEX(persons[resource_ID],ROWS(persons[resource_ID]))), COUNTIF(INDEX(persons[resource_ID],1):persons[[#This Row],[resource_ID]],persons[[#This Row],[resource_ID]]), "")</f>
        <v>17</v>
      </c>
      <c r="D1259" s="127" t="s">
        <v>9960</v>
      </c>
      <c r="E1259" s="126" t="s">
        <v>644</v>
      </c>
      <c r="F1259" s="126" t="s">
        <v>9976</v>
      </c>
      <c r="G1259" s="126"/>
      <c r="H1259" s="126"/>
      <c r="I1259" s="126"/>
      <c r="J1259" s="216"/>
      <c r="K1259" s="216"/>
    </row>
    <row r="1260" spans="1:11" x14ac:dyDescent="0.25">
      <c r="A1260" s="126" t="s">
        <v>9951</v>
      </c>
      <c r="B1260" s="126"/>
      <c r="C1260" s="218" cm="1">
        <f t="array" ref="C1260">IF(ROW() &lt; ROW(INDEX(persons[resource_ID],ROWS(persons[resource_ID]))), COUNTIF(INDEX(persons[resource_ID],1):persons[[#This Row],[resource_ID]],persons[[#This Row],[resource_ID]]), "")</f>
        <v>18</v>
      </c>
      <c r="D1260" s="127" t="s">
        <v>9963</v>
      </c>
      <c r="E1260" s="126" t="s">
        <v>644</v>
      </c>
      <c r="F1260" s="126" t="s">
        <v>9976</v>
      </c>
      <c r="G1260" s="126"/>
      <c r="H1260" s="126"/>
      <c r="I1260" s="126"/>
      <c r="J1260" s="216"/>
      <c r="K1260" s="216"/>
    </row>
    <row r="1261" spans="1:11" x14ac:dyDescent="0.25">
      <c r="A1261" s="126" t="s">
        <v>9951</v>
      </c>
      <c r="B1261" s="126"/>
      <c r="C1261" s="218" cm="1">
        <f t="array" ref="C1261">IF(ROW() &lt; ROW(INDEX(persons[resource_ID],ROWS(persons[resource_ID]))), COUNTIF(INDEX(persons[resource_ID],1):persons[[#This Row],[resource_ID]],persons[[#This Row],[resource_ID]]), "")</f>
        <v>19</v>
      </c>
      <c r="D1261" s="127" t="s">
        <v>9960</v>
      </c>
      <c r="E1261" s="126" t="s">
        <v>9977</v>
      </c>
      <c r="F1261" s="126" t="s">
        <v>9978</v>
      </c>
      <c r="G1261" s="126"/>
      <c r="H1261" s="126"/>
      <c r="I1261" s="126"/>
      <c r="J1261" s="216"/>
      <c r="K1261" s="216"/>
    </row>
    <row r="1262" spans="1:11" x14ac:dyDescent="0.25">
      <c r="A1262" s="126" t="s">
        <v>9951</v>
      </c>
      <c r="B1262" s="126"/>
      <c r="C1262" s="218" cm="1">
        <f t="array" ref="C1262">IF(ROW() &lt; ROW(INDEX(persons[resource_ID],ROWS(persons[resource_ID]))), COUNTIF(INDEX(persons[resource_ID],1):persons[[#This Row],[resource_ID]],persons[[#This Row],[resource_ID]]), "")</f>
        <v>20</v>
      </c>
      <c r="D1262" s="127" t="s">
        <v>9963</v>
      </c>
      <c r="E1262" s="126" t="s">
        <v>9977</v>
      </c>
      <c r="F1262" s="126" t="s">
        <v>9978</v>
      </c>
      <c r="G1262" s="126"/>
      <c r="H1262" s="126"/>
      <c r="I1262" s="126"/>
      <c r="J1262" s="216"/>
      <c r="K1262" s="216"/>
    </row>
    <row r="1263" spans="1:11" x14ac:dyDescent="0.25">
      <c r="A1263" s="126" t="s">
        <v>9952</v>
      </c>
      <c r="B1263" s="126"/>
      <c r="C1263" s="218" cm="1">
        <f t="array" ref="C1263">IF(ROW() &lt; ROW(INDEX(persons[resource_ID],ROWS(persons[resource_ID]))), COUNTIF(INDEX(persons[resource_ID],1):persons[[#This Row],[resource_ID]],persons[[#This Row],[resource_ID]]), "")</f>
        <v>1</v>
      </c>
      <c r="D1263" s="127" t="s">
        <v>9960</v>
      </c>
      <c r="E1263" s="126" t="s">
        <v>605</v>
      </c>
      <c r="F1263" s="126" t="s">
        <v>9961</v>
      </c>
      <c r="G1263" s="126"/>
      <c r="H1263" s="126"/>
      <c r="I1263" s="126" t="s">
        <v>9962</v>
      </c>
      <c r="J1263" s="216"/>
      <c r="K1263" s="216"/>
    </row>
    <row r="1264" spans="1:11" x14ac:dyDescent="0.25">
      <c r="A1264" s="126" t="s">
        <v>9952</v>
      </c>
      <c r="B1264" s="126"/>
      <c r="C1264" s="218" cm="1">
        <f t="array" ref="C1264">IF(ROW() &lt; ROW(INDEX(persons[resource_ID],ROWS(persons[resource_ID]))), COUNTIF(INDEX(persons[resource_ID],1):persons[[#This Row],[resource_ID]],persons[[#This Row],[resource_ID]]), "")</f>
        <v>2</v>
      </c>
      <c r="D1264" s="127" t="s">
        <v>9963</v>
      </c>
      <c r="E1264" s="126" t="s">
        <v>605</v>
      </c>
      <c r="F1264" s="126" t="s">
        <v>9961</v>
      </c>
      <c r="G1264" s="126"/>
      <c r="H1264" s="126"/>
      <c r="I1264" s="126" t="s">
        <v>9962</v>
      </c>
      <c r="J1264" s="216"/>
      <c r="K1264" s="216"/>
    </row>
    <row r="1265" spans="1:11" x14ac:dyDescent="0.25">
      <c r="A1265" s="126" t="s">
        <v>9952</v>
      </c>
      <c r="B1265" s="126"/>
      <c r="C1265" s="218" cm="1">
        <f t="array" ref="C1265">IF(ROW() &lt; ROW(INDEX(persons[resource_ID],ROWS(persons[resource_ID]))), COUNTIF(INDEX(persons[resource_ID],1):persons[[#This Row],[resource_ID]],persons[[#This Row],[resource_ID]]), "")</f>
        <v>3</v>
      </c>
      <c r="D1265" s="127" t="s">
        <v>9960</v>
      </c>
      <c r="E1265" s="126" t="s">
        <v>3541</v>
      </c>
      <c r="F1265" s="126" t="s">
        <v>9964</v>
      </c>
      <c r="G1265" s="126"/>
      <c r="H1265" s="126"/>
      <c r="I1265" s="126"/>
      <c r="J1265" s="216"/>
      <c r="K1265" s="216"/>
    </row>
    <row r="1266" spans="1:11" x14ac:dyDescent="0.25">
      <c r="A1266" s="126" t="s">
        <v>9952</v>
      </c>
      <c r="B1266" s="126"/>
      <c r="C1266" s="218" cm="1">
        <f t="array" ref="C1266">IF(ROW() &lt; ROW(INDEX(persons[resource_ID],ROWS(persons[resource_ID]))), COUNTIF(INDEX(persons[resource_ID],1):persons[[#This Row],[resource_ID]],persons[[#This Row],[resource_ID]]), "")</f>
        <v>4</v>
      </c>
      <c r="D1266" s="127" t="s">
        <v>9963</v>
      </c>
      <c r="E1266" s="126" t="s">
        <v>3541</v>
      </c>
      <c r="F1266" s="126" t="s">
        <v>9964</v>
      </c>
      <c r="G1266" s="126"/>
      <c r="H1266" s="126"/>
      <c r="I1266" s="126"/>
      <c r="J1266" s="216"/>
      <c r="K1266" s="216"/>
    </row>
    <row r="1267" spans="1:11" x14ac:dyDescent="0.25">
      <c r="A1267" s="126" t="s">
        <v>9952</v>
      </c>
      <c r="B1267" s="126"/>
      <c r="C1267" s="218" cm="1">
        <f t="array" ref="C1267">IF(ROW() &lt; ROW(INDEX(persons[resource_ID],ROWS(persons[resource_ID]))), COUNTIF(INDEX(persons[resource_ID],1):persons[[#This Row],[resource_ID]],persons[[#This Row],[resource_ID]]), "")</f>
        <v>5</v>
      </c>
      <c r="D1267" s="127" t="s">
        <v>9965</v>
      </c>
      <c r="E1267" s="126" t="s">
        <v>9966</v>
      </c>
      <c r="F1267" s="126" t="s">
        <v>9967</v>
      </c>
      <c r="G1267" s="126"/>
      <c r="H1267" s="126"/>
      <c r="I1267" s="126"/>
      <c r="J1267" s="216"/>
      <c r="K1267" s="216"/>
    </row>
    <row r="1268" spans="1:11" x14ac:dyDescent="0.25">
      <c r="A1268" s="126" t="s">
        <v>9952</v>
      </c>
      <c r="B1268" s="126"/>
      <c r="C1268" s="218" cm="1">
        <f t="array" ref="C1268">IF(ROW() &lt; ROW(INDEX(persons[resource_ID],ROWS(persons[resource_ID]))), COUNTIF(INDEX(persons[resource_ID],1):persons[[#This Row],[resource_ID]],persons[[#This Row],[resource_ID]]), "")</f>
        <v>6</v>
      </c>
      <c r="D1268" s="127" t="s">
        <v>9965</v>
      </c>
      <c r="E1268" s="126" t="s">
        <v>3766</v>
      </c>
      <c r="F1268" s="126" t="s">
        <v>9968</v>
      </c>
      <c r="G1268" s="126"/>
      <c r="H1268" s="126"/>
      <c r="I1268" s="126"/>
      <c r="J1268" s="216"/>
      <c r="K1268" s="216"/>
    </row>
    <row r="1269" spans="1:11" x14ac:dyDescent="0.25">
      <c r="A1269" s="126" t="s">
        <v>9952</v>
      </c>
      <c r="B1269" s="126"/>
      <c r="C1269" s="218" cm="1">
        <f t="array" ref="C1269">IF(ROW() &lt; ROW(INDEX(persons[resource_ID],ROWS(persons[resource_ID]))), COUNTIF(INDEX(persons[resource_ID],1):persons[[#This Row],[resource_ID]],persons[[#This Row],[resource_ID]]), "")</f>
        <v>7</v>
      </c>
      <c r="D1269" s="127" t="s">
        <v>9969</v>
      </c>
      <c r="E1269" s="126" t="s">
        <v>605</v>
      </c>
      <c r="F1269" s="126" t="s">
        <v>9970</v>
      </c>
      <c r="G1269" s="126"/>
      <c r="H1269" s="126"/>
      <c r="I1269" s="126"/>
      <c r="J1269" s="216"/>
      <c r="K1269" s="216"/>
    </row>
    <row r="1270" spans="1:11" x14ac:dyDescent="0.25">
      <c r="A1270" s="126" t="s">
        <v>9952</v>
      </c>
      <c r="B1270" s="126"/>
      <c r="C1270" s="218" cm="1">
        <f t="array" ref="C1270">IF(ROW() &lt; ROW(INDEX(persons[resource_ID],ROWS(persons[resource_ID]))), COUNTIF(INDEX(persons[resource_ID],1):persons[[#This Row],[resource_ID]],persons[[#This Row],[resource_ID]]), "")</f>
        <v>8</v>
      </c>
      <c r="D1270" s="127" t="s">
        <v>9960</v>
      </c>
      <c r="E1270" s="126" t="s">
        <v>605</v>
      </c>
      <c r="F1270" s="126" t="s">
        <v>9971</v>
      </c>
      <c r="G1270" s="126"/>
      <c r="H1270" s="126"/>
      <c r="I1270" s="126"/>
      <c r="J1270" s="216"/>
      <c r="K1270" s="216"/>
    </row>
    <row r="1271" spans="1:11" x14ac:dyDescent="0.25">
      <c r="A1271" s="126" t="s">
        <v>9952</v>
      </c>
      <c r="B1271" s="126"/>
      <c r="C1271" s="218" cm="1">
        <f t="array" ref="C1271">IF(ROW() &lt; ROW(INDEX(persons[resource_ID],ROWS(persons[resource_ID]))), COUNTIF(INDEX(persons[resource_ID],1):persons[[#This Row],[resource_ID]],persons[[#This Row],[resource_ID]]), "")</f>
        <v>9</v>
      </c>
      <c r="D1271" s="127" t="s">
        <v>9963</v>
      </c>
      <c r="E1271" s="126" t="s">
        <v>605</v>
      </c>
      <c r="F1271" s="126" t="s">
        <v>9971</v>
      </c>
      <c r="G1271" s="126"/>
      <c r="H1271" s="126"/>
      <c r="I1271" s="126"/>
      <c r="J1271" s="216"/>
      <c r="K1271" s="216"/>
    </row>
    <row r="1272" spans="1:11" x14ac:dyDescent="0.25">
      <c r="A1272" s="126" t="s">
        <v>9952</v>
      </c>
      <c r="B1272" s="126"/>
      <c r="C1272" s="218" cm="1">
        <f t="array" ref="C1272">IF(ROW() &lt; ROW(INDEX(persons[resource_ID],ROWS(persons[resource_ID]))), COUNTIF(INDEX(persons[resource_ID],1):persons[[#This Row],[resource_ID]],persons[[#This Row],[resource_ID]]), "")</f>
        <v>10</v>
      </c>
      <c r="D1272" s="127" t="s">
        <v>9960</v>
      </c>
      <c r="E1272" s="126" t="s">
        <v>3541</v>
      </c>
      <c r="F1272" s="126" t="s">
        <v>9972</v>
      </c>
      <c r="G1272" s="126"/>
      <c r="H1272" s="126"/>
      <c r="I1272" s="126"/>
      <c r="J1272" s="216"/>
      <c r="K1272" s="216"/>
    </row>
    <row r="1273" spans="1:11" x14ac:dyDescent="0.25">
      <c r="A1273" s="126" t="s">
        <v>9952</v>
      </c>
      <c r="B1273" s="126"/>
      <c r="C1273" s="218" cm="1">
        <f t="array" ref="C1273">IF(ROW() &lt; ROW(INDEX(persons[resource_ID],ROWS(persons[resource_ID]))), COUNTIF(INDEX(persons[resource_ID],1):persons[[#This Row],[resource_ID]],persons[[#This Row],[resource_ID]]), "")</f>
        <v>11</v>
      </c>
      <c r="D1273" s="127" t="s">
        <v>9963</v>
      </c>
      <c r="E1273" s="126" t="s">
        <v>3541</v>
      </c>
      <c r="F1273" s="126" t="s">
        <v>9972</v>
      </c>
      <c r="G1273" s="126"/>
      <c r="H1273" s="126"/>
      <c r="I1273" s="126"/>
      <c r="J1273" s="216"/>
      <c r="K1273" s="216"/>
    </row>
    <row r="1274" spans="1:11" x14ac:dyDescent="0.25">
      <c r="A1274" s="126" t="s">
        <v>9952</v>
      </c>
      <c r="B1274" s="126"/>
      <c r="C1274" s="218" cm="1">
        <f t="array" ref="C1274">IF(ROW() &lt; ROW(INDEX(persons[resource_ID],ROWS(persons[resource_ID]))), COUNTIF(INDEX(persons[resource_ID],1):persons[[#This Row],[resource_ID]],persons[[#This Row],[resource_ID]]), "")</f>
        <v>12</v>
      </c>
      <c r="D1274" s="127" t="s">
        <v>9973</v>
      </c>
      <c r="E1274" s="126" t="s">
        <v>3765</v>
      </c>
      <c r="F1274" s="126" t="s">
        <v>9974</v>
      </c>
      <c r="G1274" s="126"/>
      <c r="H1274" s="126"/>
      <c r="I1274" s="126"/>
      <c r="J1274" s="216"/>
      <c r="K1274" s="216"/>
    </row>
    <row r="1275" spans="1:11" x14ac:dyDescent="0.25">
      <c r="A1275" s="126" t="s">
        <v>9952</v>
      </c>
      <c r="B1275" s="126"/>
      <c r="C1275" s="218" cm="1">
        <f t="array" ref="C1275">IF(ROW() &lt; ROW(INDEX(persons[resource_ID],ROWS(persons[resource_ID]))), COUNTIF(INDEX(persons[resource_ID],1):persons[[#This Row],[resource_ID]],persons[[#This Row],[resource_ID]]), "")</f>
        <v>13</v>
      </c>
      <c r="D1275" s="127" t="s">
        <v>9960</v>
      </c>
      <c r="E1275" s="126" t="s">
        <v>605</v>
      </c>
      <c r="F1275" s="126" t="s">
        <v>9897</v>
      </c>
      <c r="G1275" s="126"/>
      <c r="H1275" s="126"/>
      <c r="I1275" s="126"/>
      <c r="J1275" s="216"/>
      <c r="K1275" s="216"/>
    </row>
    <row r="1276" spans="1:11" x14ac:dyDescent="0.25">
      <c r="A1276" s="126" t="s">
        <v>9952</v>
      </c>
      <c r="B1276" s="126"/>
      <c r="C1276" s="218" cm="1">
        <f t="array" ref="C1276">IF(ROW() &lt; ROW(INDEX(persons[resource_ID],ROWS(persons[resource_ID]))), COUNTIF(INDEX(persons[resource_ID],1):persons[[#This Row],[resource_ID]],persons[[#This Row],[resource_ID]]), "")</f>
        <v>14</v>
      </c>
      <c r="D1276" s="127" t="s">
        <v>9963</v>
      </c>
      <c r="E1276" s="126" t="s">
        <v>605</v>
      </c>
      <c r="F1276" s="126" t="s">
        <v>9897</v>
      </c>
      <c r="G1276" s="126"/>
      <c r="H1276" s="126"/>
      <c r="I1276" s="126"/>
      <c r="J1276" s="216"/>
      <c r="K1276" s="216"/>
    </row>
    <row r="1277" spans="1:11" x14ac:dyDescent="0.25">
      <c r="A1277" s="126" t="s">
        <v>9952</v>
      </c>
      <c r="B1277" s="126"/>
      <c r="C1277" s="218" cm="1">
        <f t="array" ref="C1277">IF(ROW() &lt; ROW(INDEX(persons[resource_ID],ROWS(persons[resource_ID]))), COUNTIF(INDEX(persons[resource_ID],1):persons[[#This Row],[resource_ID]],persons[[#This Row],[resource_ID]]), "")</f>
        <v>15</v>
      </c>
      <c r="D1277" s="127" t="s">
        <v>9960</v>
      </c>
      <c r="E1277" s="126" t="s">
        <v>756</v>
      </c>
      <c r="F1277" s="126" t="s">
        <v>9975</v>
      </c>
      <c r="G1277" s="126"/>
      <c r="H1277" s="126"/>
      <c r="I1277" s="126"/>
      <c r="J1277" s="216"/>
      <c r="K1277" s="216"/>
    </row>
    <row r="1278" spans="1:11" x14ac:dyDescent="0.25">
      <c r="A1278" s="126" t="s">
        <v>9952</v>
      </c>
      <c r="B1278" s="126"/>
      <c r="C1278" s="218" cm="1">
        <f t="array" ref="C1278">IF(ROW() &lt; ROW(INDEX(persons[resource_ID],ROWS(persons[resource_ID]))), COUNTIF(INDEX(persons[resource_ID],1):persons[[#This Row],[resource_ID]],persons[[#This Row],[resource_ID]]), "")</f>
        <v>16</v>
      </c>
      <c r="D1278" s="127" t="s">
        <v>9963</v>
      </c>
      <c r="E1278" s="126" t="s">
        <v>756</v>
      </c>
      <c r="F1278" s="126" t="s">
        <v>9975</v>
      </c>
      <c r="G1278" s="126"/>
      <c r="H1278" s="126"/>
      <c r="I1278" s="126"/>
      <c r="J1278" s="216"/>
      <c r="K1278" s="216"/>
    </row>
    <row r="1279" spans="1:11" x14ac:dyDescent="0.25">
      <c r="A1279" s="126" t="s">
        <v>9952</v>
      </c>
      <c r="B1279" s="126"/>
      <c r="C1279" s="218" cm="1">
        <f t="array" ref="C1279">IF(ROW() &lt; ROW(INDEX(persons[resource_ID],ROWS(persons[resource_ID]))), COUNTIF(INDEX(persons[resource_ID],1):persons[[#This Row],[resource_ID]],persons[[#This Row],[resource_ID]]), "")</f>
        <v>17</v>
      </c>
      <c r="D1279" s="127" t="s">
        <v>9960</v>
      </c>
      <c r="E1279" s="126" t="s">
        <v>644</v>
      </c>
      <c r="F1279" s="126" t="s">
        <v>9976</v>
      </c>
      <c r="G1279" s="126"/>
      <c r="H1279" s="126"/>
      <c r="I1279" s="126"/>
      <c r="J1279" s="216"/>
      <c r="K1279" s="216"/>
    </row>
    <row r="1280" spans="1:11" x14ac:dyDescent="0.25">
      <c r="A1280" s="126" t="s">
        <v>9952</v>
      </c>
      <c r="B1280" s="126"/>
      <c r="C1280" s="218" cm="1">
        <f t="array" ref="C1280">IF(ROW() &lt; ROW(INDEX(persons[resource_ID],ROWS(persons[resource_ID]))), COUNTIF(INDEX(persons[resource_ID],1):persons[[#This Row],[resource_ID]],persons[[#This Row],[resource_ID]]), "")</f>
        <v>18</v>
      </c>
      <c r="D1280" s="127" t="s">
        <v>9963</v>
      </c>
      <c r="E1280" s="126" t="s">
        <v>644</v>
      </c>
      <c r="F1280" s="126" t="s">
        <v>9976</v>
      </c>
      <c r="G1280" s="126"/>
      <c r="H1280" s="126"/>
      <c r="I1280" s="126"/>
      <c r="J1280" s="216"/>
      <c r="K1280" s="216"/>
    </row>
    <row r="1281" spans="1:11" x14ac:dyDescent="0.25">
      <c r="A1281" s="126" t="s">
        <v>9952</v>
      </c>
      <c r="B1281" s="126"/>
      <c r="C1281" s="218" cm="1">
        <f t="array" ref="C1281">IF(ROW() &lt; ROW(INDEX(persons[resource_ID],ROWS(persons[resource_ID]))), COUNTIF(INDEX(persons[resource_ID],1):persons[[#This Row],[resource_ID]],persons[[#This Row],[resource_ID]]), "")</f>
        <v>19</v>
      </c>
      <c r="D1281" s="127" t="s">
        <v>9960</v>
      </c>
      <c r="E1281" s="126" t="s">
        <v>9977</v>
      </c>
      <c r="F1281" s="126" t="s">
        <v>9978</v>
      </c>
      <c r="G1281" s="126"/>
      <c r="H1281" s="126"/>
      <c r="I1281" s="126"/>
      <c r="J1281" s="216"/>
      <c r="K1281" s="216"/>
    </row>
    <row r="1282" spans="1:11" x14ac:dyDescent="0.25">
      <c r="A1282" s="126" t="s">
        <v>9952</v>
      </c>
      <c r="B1282" s="126"/>
      <c r="C1282" s="218" cm="1">
        <f t="array" ref="C1282">IF(ROW() &lt; ROW(INDEX(persons[resource_ID],ROWS(persons[resource_ID]))), COUNTIF(INDEX(persons[resource_ID],1):persons[[#This Row],[resource_ID]],persons[[#This Row],[resource_ID]]), "")</f>
        <v>20</v>
      </c>
      <c r="D1282" s="127" t="s">
        <v>9963</v>
      </c>
      <c r="E1282" s="126" t="s">
        <v>9977</v>
      </c>
      <c r="F1282" s="126" t="s">
        <v>9978</v>
      </c>
      <c r="G1282" s="126"/>
      <c r="H1282" s="126"/>
      <c r="I1282" s="126"/>
      <c r="J1282" s="216"/>
      <c r="K1282" s="216"/>
    </row>
    <row r="1283" spans="1:11" x14ac:dyDescent="0.25">
      <c r="A1283" s="126" t="s">
        <v>9953</v>
      </c>
      <c r="B1283" s="126"/>
      <c r="C1283" s="218" cm="1">
        <f t="array" ref="C1283">IF(ROW() &lt; ROW(INDEX(persons[resource_ID],ROWS(persons[resource_ID]))), COUNTIF(INDEX(persons[resource_ID],1):persons[[#This Row],[resource_ID]],persons[[#This Row],[resource_ID]]), "")</f>
        <v>1</v>
      </c>
      <c r="D1283" s="127" t="s">
        <v>9960</v>
      </c>
      <c r="E1283" s="126" t="s">
        <v>605</v>
      </c>
      <c r="F1283" s="126" t="s">
        <v>9961</v>
      </c>
      <c r="G1283" s="126"/>
      <c r="H1283" s="126"/>
      <c r="I1283" s="126" t="s">
        <v>9962</v>
      </c>
      <c r="J1283" s="216"/>
      <c r="K1283" s="216"/>
    </row>
    <row r="1284" spans="1:11" x14ac:dyDescent="0.25">
      <c r="A1284" s="126" t="s">
        <v>9953</v>
      </c>
      <c r="B1284" s="126"/>
      <c r="C1284" s="218" cm="1">
        <f t="array" ref="C1284">IF(ROW() &lt; ROW(INDEX(persons[resource_ID],ROWS(persons[resource_ID]))), COUNTIF(INDEX(persons[resource_ID],1):persons[[#This Row],[resource_ID]],persons[[#This Row],[resource_ID]]), "")</f>
        <v>2</v>
      </c>
      <c r="D1284" s="127" t="s">
        <v>9963</v>
      </c>
      <c r="E1284" s="126" t="s">
        <v>605</v>
      </c>
      <c r="F1284" s="126" t="s">
        <v>9961</v>
      </c>
      <c r="G1284" s="126"/>
      <c r="H1284" s="126"/>
      <c r="I1284" s="126" t="s">
        <v>9962</v>
      </c>
      <c r="J1284" s="216"/>
      <c r="K1284" s="216"/>
    </row>
    <row r="1285" spans="1:11" x14ac:dyDescent="0.25">
      <c r="A1285" s="126" t="s">
        <v>9953</v>
      </c>
      <c r="B1285" s="126"/>
      <c r="C1285" s="218" cm="1">
        <f t="array" ref="C1285">IF(ROW() &lt; ROW(INDEX(persons[resource_ID],ROWS(persons[resource_ID]))), COUNTIF(INDEX(persons[resource_ID],1):persons[[#This Row],[resource_ID]],persons[[#This Row],[resource_ID]]), "")</f>
        <v>3</v>
      </c>
      <c r="D1285" s="127" t="s">
        <v>9960</v>
      </c>
      <c r="E1285" s="126" t="s">
        <v>3541</v>
      </c>
      <c r="F1285" s="126" t="s">
        <v>9964</v>
      </c>
      <c r="G1285" s="126"/>
      <c r="H1285" s="126"/>
      <c r="I1285" s="126"/>
      <c r="J1285" s="216"/>
      <c r="K1285" s="216"/>
    </row>
    <row r="1286" spans="1:11" x14ac:dyDescent="0.25">
      <c r="A1286" s="126" t="s">
        <v>9953</v>
      </c>
      <c r="B1286" s="126"/>
      <c r="C1286" s="218" cm="1">
        <f t="array" ref="C1286">IF(ROW() &lt; ROW(INDEX(persons[resource_ID],ROWS(persons[resource_ID]))), COUNTIF(INDEX(persons[resource_ID],1):persons[[#This Row],[resource_ID]],persons[[#This Row],[resource_ID]]), "")</f>
        <v>4</v>
      </c>
      <c r="D1286" s="127" t="s">
        <v>9963</v>
      </c>
      <c r="E1286" s="126" t="s">
        <v>3541</v>
      </c>
      <c r="F1286" s="126" t="s">
        <v>9964</v>
      </c>
      <c r="G1286" s="126"/>
      <c r="H1286" s="126"/>
      <c r="I1286" s="126"/>
      <c r="J1286" s="216"/>
      <c r="K1286" s="216"/>
    </row>
    <row r="1287" spans="1:11" x14ac:dyDescent="0.25">
      <c r="A1287" s="126" t="s">
        <v>9953</v>
      </c>
      <c r="B1287" s="126"/>
      <c r="C1287" s="218" cm="1">
        <f t="array" ref="C1287">IF(ROW() &lt; ROW(INDEX(persons[resource_ID],ROWS(persons[resource_ID]))), COUNTIF(INDEX(persons[resource_ID],1):persons[[#This Row],[resource_ID]],persons[[#This Row],[resource_ID]]), "")</f>
        <v>5</v>
      </c>
      <c r="D1287" s="127" t="s">
        <v>9965</v>
      </c>
      <c r="E1287" s="126" t="s">
        <v>9966</v>
      </c>
      <c r="F1287" s="126" t="s">
        <v>9967</v>
      </c>
      <c r="G1287" s="126"/>
      <c r="H1287" s="126"/>
      <c r="I1287" s="126"/>
      <c r="J1287" s="216"/>
      <c r="K1287" s="216"/>
    </row>
    <row r="1288" spans="1:11" x14ac:dyDescent="0.25">
      <c r="A1288" s="126" t="s">
        <v>9953</v>
      </c>
      <c r="B1288" s="126"/>
      <c r="C1288" s="218" cm="1">
        <f t="array" ref="C1288">IF(ROW() &lt; ROW(INDEX(persons[resource_ID],ROWS(persons[resource_ID]))), COUNTIF(INDEX(persons[resource_ID],1):persons[[#This Row],[resource_ID]],persons[[#This Row],[resource_ID]]), "")</f>
        <v>6</v>
      </c>
      <c r="D1288" s="127" t="s">
        <v>9965</v>
      </c>
      <c r="E1288" s="126" t="s">
        <v>3766</v>
      </c>
      <c r="F1288" s="126" t="s">
        <v>9968</v>
      </c>
      <c r="G1288" s="126"/>
      <c r="H1288" s="126"/>
      <c r="I1288" s="126"/>
      <c r="J1288" s="216"/>
      <c r="K1288" s="216"/>
    </row>
    <row r="1289" spans="1:11" x14ac:dyDescent="0.25">
      <c r="A1289" s="126" t="s">
        <v>9953</v>
      </c>
      <c r="B1289" s="126"/>
      <c r="C1289" s="218" cm="1">
        <f t="array" ref="C1289">IF(ROW() &lt; ROW(INDEX(persons[resource_ID],ROWS(persons[resource_ID]))), COUNTIF(INDEX(persons[resource_ID],1):persons[[#This Row],[resource_ID]],persons[[#This Row],[resource_ID]]), "")</f>
        <v>7</v>
      </c>
      <c r="D1289" s="127" t="s">
        <v>9969</v>
      </c>
      <c r="E1289" s="126" t="s">
        <v>605</v>
      </c>
      <c r="F1289" s="126" t="s">
        <v>9970</v>
      </c>
      <c r="G1289" s="126"/>
      <c r="H1289" s="126"/>
      <c r="I1289" s="126"/>
      <c r="J1289" s="216"/>
      <c r="K1289" s="216"/>
    </row>
    <row r="1290" spans="1:11" x14ac:dyDescent="0.25">
      <c r="A1290" s="126" t="s">
        <v>9953</v>
      </c>
      <c r="B1290" s="126"/>
      <c r="C1290" s="218" cm="1">
        <f t="array" ref="C1290">IF(ROW() &lt; ROW(INDEX(persons[resource_ID],ROWS(persons[resource_ID]))), COUNTIF(INDEX(persons[resource_ID],1):persons[[#This Row],[resource_ID]],persons[[#This Row],[resource_ID]]), "")</f>
        <v>8</v>
      </c>
      <c r="D1290" s="127" t="s">
        <v>9960</v>
      </c>
      <c r="E1290" s="126" t="s">
        <v>605</v>
      </c>
      <c r="F1290" s="126" t="s">
        <v>9971</v>
      </c>
      <c r="G1290" s="126"/>
      <c r="H1290" s="126"/>
      <c r="I1290" s="126"/>
      <c r="J1290" s="216"/>
      <c r="K1290" s="216"/>
    </row>
    <row r="1291" spans="1:11" x14ac:dyDescent="0.25">
      <c r="A1291" s="126" t="s">
        <v>9953</v>
      </c>
      <c r="B1291" s="126"/>
      <c r="C1291" s="218" cm="1">
        <f t="array" ref="C1291">IF(ROW() &lt; ROW(INDEX(persons[resource_ID],ROWS(persons[resource_ID]))), COUNTIF(INDEX(persons[resource_ID],1):persons[[#This Row],[resource_ID]],persons[[#This Row],[resource_ID]]), "")</f>
        <v>9</v>
      </c>
      <c r="D1291" s="127" t="s">
        <v>9963</v>
      </c>
      <c r="E1291" s="126" t="s">
        <v>605</v>
      </c>
      <c r="F1291" s="126" t="s">
        <v>9971</v>
      </c>
      <c r="G1291" s="126"/>
      <c r="H1291" s="126"/>
      <c r="I1291" s="126"/>
      <c r="J1291" s="216"/>
      <c r="K1291" s="216"/>
    </row>
    <row r="1292" spans="1:11" x14ac:dyDescent="0.25">
      <c r="A1292" s="126" t="s">
        <v>9953</v>
      </c>
      <c r="B1292" s="126"/>
      <c r="C1292" s="218" cm="1">
        <f t="array" ref="C1292">IF(ROW() &lt; ROW(INDEX(persons[resource_ID],ROWS(persons[resource_ID]))), COUNTIF(INDEX(persons[resource_ID],1):persons[[#This Row],[resource_ID]],persons[[#This Row],[resource_ID]]), "")</f>
        <v>10</v>
      </c>
      <c r="D1292" s="127" t="s">
        <v>9960</v>
      </c>
      <c r="E1292" s="126" t="s">
        <v>3541</v>
      </c>
      <c r="F1292" s="126" t="s">
        <v>9972</v>
      </c>
      <c r="G1292" s="126"/>
      <c r="H1292" s="126"/>
      <c r="I1292" s="126"/>
      <c r="J1292" s="216"/>
      <c r="K1292" s="216"/>
    </row>
    <row r="1293" spans="1:11" x14ac:dyDescent="0.25">
      <c r="A1293" s="126" t="s">
        <v>9953</v>
      </c>
      <c r="B1293" s="126"/>
      <c r="C1293" s="218" cm="1">
        <f t="array" ref="C1293">IF(ROW() &lt; ROW(INDEX(persons[resource_ID],ROWS(persons[resource_ID]))), COUNTIF(INDEX(persons[resource_ID],1):persons[[#This Row],[resource_ID]],persons[[#This Row],[resource_ID]]), "")</f>
        <v>11</v>
      </c>
      <c r="D1293" s="127" t="s">
        <v>9963</v>
      </c>
      <c r="E1293" s="126" t="s">
        <v>3541</v>
      </c>
      <c r="F1293" s="126" t="s">
        <v>9972</v>
      </c>
      <c r="G1293" s="126"/>
      <c r="H1293" s="126"/>
      <c r="I1293" s="126"/>
      <c r="J1293" s="216"/>
      <c r="K1293" s="216"/>
    </row>
    <row r="1294" spans="1:11" x14ac:dyDescent="0.25">
      <c r="A1294" s="126" t="s">
        <v>9953</v>
      </c>
      <c r="B1294" s="126"/>
      <c r="C1294" s="218" cm="1">
        <f t="array" ref="C1294">IF(ROW() &lt; ROW(INDEX(persons[resource_ID],ROWS(persons[resource_ID]))), COUNTIF(INDEX(persons[resource_ID],1):persons[[#This Row],[resource_ID]],persons[[#This Row],[resource_ID]]), "")</f>
        <v>12</v>
      </c>
      <c r="D1294" s="127" t="s">
        <v>9973</v>
      </c>
      <c r="E1294" s="126" t="s">
        <v>3765</v>
      </c>
      <c r="F1294" s="126" t="s">
        <v>9974</v>
      </c>
      <c r="G1294" s="126"/>
      <c r="H1294" s="126"/>
      <c r="I1294" s="126"/>
      <c r="J1294" s="216"/>
      <c r="K1294" s="216"/>
    </row>
    <row r="1295" spans="1:11" x14ac:dyDescent="0.25">
      <c r="A1295" s="126" t="s">
        <v>9953</v>
      </c>
      <c r="B1295" s="126"/>
      <c r="C1295" s="218" cm="1">
        <f t="array" ref="C1295">IF(ROW() &lt; ROW(INDEX(persons[resource_ID],ROWS(persons[resource_ID]))), COUNTIF(INDEX(persons[resource_ID],1):persons[[#This Row],[resource_ID]],persons[[#This Row],[resource_ID]]), "")</f>
        <v>13</v>
      </c>
      <c r="D1295" s="127" t="s">
        <v>9960</v>
      </c>
      <c r="E1295" s="126" t="s">
        <v>605</v>
      </c>
      <c r="F1295" s="126" t="s">
        <v>9897</v>
      </c>
      <c r="G1295" s="126"/>
      <c r="H1295" s="126"/>
      <c r="I1295" s="126"/>
      <c r="J1295" s="216"/>
      <c r="K1295" s="216"/>
    </row>
    <row r="1296" spans="1:11" x14ac:dyDescent="0.25">
      <c r="A1296" s="126" t="s">
        <v>9953</v>
      </c>
      <c r="B1296" s="126"/>
      <c r="C1296" s="218" cm="1">
        <f t="array" ref="C1296">IF(ROW() &lt; ROW(INDEX(persons[resource_ID],ROWS(persons[resource_ID]))), COUNTIF(INDEX(persons[resource_ID],1):persons[[#This Row],[resource_ID]],persons[[#This Row],[resource_ID]]), "")</f>
        <v>14</v>
      </c>
      <c r="D1296" s="127" t="s">
        <v>9963</v>
      </c>
      <c r="E1296" s="126" t="s">
        <v>605</v>
      </c>
      <c r="F1296" s="126" t="s">
        <v>9897</v>
      </c>
      <c r="G1296" s="126"/>
      <c r="H1296" s="126"/>
      <c r="I1296" s="126"/>
      <c r="J1296" s="216"/>
      <c r="K1296" s="216"/>
    </row>
    <row r="1297" spans="1:11" x14ac:dyDescent="0.25">
      <c r="A1297" s="126" t="s">
        <v>9953</v>
      </c>
      <c r="B1297" s="126"/>
      <c r="C1297" s="218" cm="1">
        <f t="array" ref="C1297">IF(ROW() &lt; ROW(INDEX(persons[resource_ID],ROWS(persons[resource_ID]))), COUNTIF(INDEX(persons[resource_ID],1):persons[[#This Row],[resource_ID]],persons[[#This Row],[resource_ID]]), "")</f>
        <v>15</v>
      </c>
      <c r="D1297" s="127" t="s">
        <v>9960</v>
      </c>
      <c r="E1297" s="126" t="s">
        <v>756</v>
      </c>
      <c r="F1297" s="126" t="s">
        <v>9975</v>
      </c>
      <c r="G1297" s="126"/>
      <c r="H1297" s="126"/>
      <c r="I1297" s="126"/>
      <c r="J1297" s="216"/>
      <c r="K1297" s="216"/>
    </row>
    <row r="1298" spans="1:11" x14ac:dyDescent="0.25">
      <c r="A1298" s="126" t="s">
        <v>9953</v>
      </c>
      <c r="B1298" s="126"/>
      <c r="C1298" s="218" cm="1">
        <f t="array" ref="C1298">IF(ROW() &lt; ROW(INDEX(persons[resource_ID],ROWS(persons[resource_ID]))), COUNTIF(INDEX(persons[resource_ID],1):persons[[#This Row],[resource_ID]],persons[[#This Row],[resource_ID]]), "")</f>
        <v>16</v>
      </c>
      <c r="D1298" s="127" t="s">
        <v>9963</v>
      </c>
      <c r="E1298" s="126" t="s">
        <v>756</v>
      </c>
      <c r="F1298" s="126" t="s">
        <v>9975</v>
      </c>
      <c r="G1298" s="126"/>
      <c r="H1298" s="126"/>
      <c r="I1298" s="126"/>
      <c r="J1298" s="216"/>
      <c r="K1298" s="216"/>
    </row>
    <row r="1299" spans="1:11" x14ac:dyDescent="0.25">
      <c r="A1299" s="126" t="s">
        <v>9953</v>
      </c>
      <c r="B1299" s="126"/>
      <c r="C1299" s="218" cm="1">
        <f t="array" ref="C1299">IF(ROW() &lt; ROW(INDEX(persons[resource_ID],ROWS(persons[resource_ID]))), COUNTIF(INDEX(persons[resource_ID],1):persons[[#This Row],[resource_ID]],persons[[#This Row],[resource_ID]]), "")</f>
        <v>17</v>
      </c>
      <c r="D1299" s="127" t="s">
        <v>9960</v>
      </c>
      <c r="E1299" s="126" t="s">
        <v>644</v>
      </c>
      <c r="F1299" s="126" t="s">
        <v>9976</v>
      </c>
      <c r="G1299" s="126"/>
      <c r="H1299" s="126"/>
      <c r="I1299" s="126"/>
      <c r="J1299" s="216"/>
      <c r="K1299" s="216"/>
    </row>
    <row r="1300" spans="1:11" x14ac:dyDescent="0.25">
      <c r="A1300" s="126" t="s">
        <v>9953</v>
      </c>
      <c r="B1300" s="126"/>
      <c r="C1300" s="218" cm="1">
        <f t="array" ref="C1300">IF(ROW() &lt; ROW(INDEX(persons[resource_ID],ROWS(persons[resource_ID]))), COUNTIF(INDEX(persons[resource_ID],1):persons[[#This Row],[resource_ID]],persons[[#This Row],[resource_ID]]), "")</f>
        <v>18</v>
      </c>
      <c r="D1300" s="127" t="s">
        <v>9963</v>
      </c>
      <c r="E1300" s="126" t="s">
        <v>644</v>
      </c>
      <c r="F1300" s="126" t="s">
        <v>9976</v>
      </c>
      <c r="G1300" s="126"/>
      <c r="H1300" s="126"/>
      <c r="I1300" s="126"/>
      <c r="J1300" s="216"/>
      <c r="K1300" s="216"/>
    </row>
    <row r="1301" spans="1:11" x14ac:dyDescent="0.25">
      <c r="A1301" s="126" t="s">
        <v>9953</v>
      </c>
      <c r="B1301" s="126"/>
      <c r="C1301" s="218" cm="1">
        <f t="array" ref="C1301">IF(ROW() &lt; ROW(INDEX(persons[resource_ID],ROWS(persons[resource_ID]))), COUNTIF(INDEX(persons[resource_ID],1):persons[[#This Row],[resource_ID]],persons[[#This Row],[resource_ID]]), "")</f>
        <v>19</v>
      </c>
      <c r="D1301" s="127" t="s">
        <v>9960</v>
      </c>
      <c r="E1301" s="126" t="s">
        <v>9977</v>
      </c>
      <c r="F1301" s="126" t="s">
        <v>9978</v>
      </c>
      <c r="G1301" s="126"/>
      <c r="H1301" s="126"/>
      <c r="I1301" s="126"/>
      <c r="J1301" s="216"/>
      <c r="K1301" s="216"/>
    </row>
    <row r="1302" spans="1:11" x14ac:dyDescent="0.25">
      <c r="A1302" s="126" t="s">
        <v>9953</v>
      </c>
      <c r="B1302" s="126"/>
      <c r="C1302" s="218" cm="1">
        <f t="array" ref="C1302">IF(ROW() &lt; ROW(INDEX(persons[resource_ID],ROWS(persons[resource_ID]))), COUNTIF(INDEX(persons[resource_ID],1):persons[[#This Row],[resource_ID]],persons[[#This Row],[resource_ID]]), "")</f>
        <v>20</v>
      </c>
      <c r="D1302" s="127" t="s">
        <v>9963</v>
      </c>
      <c r="E1302" s="126" t="s">
        <v>9977</v>
      </c>
      <c r="F1302" s="126" t="s">
        <v>9978</v>
      </c>
      <c r="G1302" s="126"/>
      <c r="H1302" s="126"/>
      <c r="I1302" s="126"/>
      <c r="J1302" s="216"/>
      <c r="K1302" s="216"/>
    </row>
    <row r="1303" spans="1:11" x14ac:dyDescent="0.25">
      <c r="A1303" s="126" t="s">
        <v>9954</v>
      </c>
      <c r="B1303" s="126"/>
      <c r="C1303" s="218" cm="1">
        <f t="array" ref="C1303">IF(ROW() &lt; ROW(INDEX(persons[resource_ID],ROWS(persons[resource_ID]))), COUNTIF(INDEX(persons[resource_ID],1):persons[[#This Row],[resource_ID]],persons[[#This Row],[resource_ID]]), "")</f>
        <v>1</v>
      </c>
      <c r="D1303" s="127" t="s">
        <v>9960</v>
      </c>
      <c r="E1303" s="126" t="s">
        <v>605</v>
      </c>
      <c r="F1303" s="126" t="s">
        <v>9961</v>
      </c>
      <c r="G1303" s="126"/>
      <c r="H1303" s="126"/>
      <c r="I1303" s="126" t="s">
        <v>9962</v>
      </c>
      <c r="J1303" s="216"/>
      <c r="K1303" s="216"/>
    </row>
    <row r="1304" spans="1:11" x14ac:dyDescent="0.25">
      <c r="A1304" s="126" t="s">
        <v>9954</v>
      </c>
      <c r="B1304" s="126"/>
      <c r="C1304" s="218" cm="1">
        <f t="array" ref="C1304">IF(ROW() &lt; ROW(INDEX(persons[resource_ID],ROWS(persons[resource_ID]))), COUNTIF(INDEX(persons[resource_ID],1):persons[[#This Row],[resource_ID]],persons[[#This Row],[resource_ID]]), "")</f>
        <v>2</v>
      </c>
      <c r="D1304" s="127" t="s">
        <v>9963</v>
      </c>
      <c r="E1304" s="126" t="s">
        <v>605</v>
      </c>
      <c r="F1304" s="126" t="s">
        <v>9961</v>
      </c>
      <c r="G1304" s="126"/>
      <c r="H1304" s="126"/>
      <c r="I1304" s="126" t="s">
        <v>9962</v>
      </c>
      <c r="J1304" s="216"/>
      <c r="K1304" s="216"/>
    </row>
    <row r="1305" spans="1:11" x14ac:dyDescent="0.25">
      <c r="A1305" s="126" t="s">
        <v>9954</v>
      </c>
      <c r="B1305" s="126"/>
      <c r="C1305" s="218" cm="1">
        <f t="array" ref="C1305">IF(ROW() &lt; ROW(INDEX(persons[resource_ID],ROWS(persons[resource_ID]))), COUNTIF(INDEX(persons[resource_ID],1):persons[[#This Row],[resource_ID]],persons[[#This Row],[resource_ID]]), "")</f>
        <v>3</v>
      </c>
      <c r="D1305" s="127" t="s">
        <v>9960</v>
      </c>
      <c r="E1305" s="126" t="s">
        <v>3541</v>
      </c>
      <c r="F1305" s="126" t="s">
        <v>9964</v>
      </c>
      <c r="G1305" s="126"/>
      <c r="H1305" s="126"/>
      <c r="I1305" s="126"/>
      <c r="J1305" s="216"/>
      <c r="K1305" s="216"/>
    </row>
    <row r="1306" spans="1:11" x14ac:dyDescent="0.25">
      <c r="A1306" s="126" t="s">
        <v>9954</v>
      </c>
      <c r="B1306" s="126"/>
      <c r="C1306" s="218" cm="1">
        <f t="array" ref="C1306">IF(ROW() &lt; ROW(INDEX(persons[resource_ID],ROWS(persons[resource_ID]))), COUNTIF(INDEX(persons[resource_ID],1):persons[[#This Row],[resource_ID]],persons[[#This Row],[resource_ID]]), "")</f>
        <v>4</v>
      </c>
      <c r="D1306" s="127" t="s">
        <v>9963</v>
      </c>
      <c r="E1306" s="126" t="s">
        <v>3541</v>
      </c>
      <c r="F1306" s="126" t="s">
        <v>9964</v>
      </c>
      <c r="G1306" s="126"/>
      <c r="H1306" s="126"/>
      <c r="I1306" s="126"/>
      <c r="J1306" s="216"/>
      <c r="K1306" s="216"/>
    </row>
    <row r="1307" spans="1:11" x14ac:dyDescent="0.25">
      <c r="A1307" s="126" t="s">
        <v>9954</v>
      </c>
      <c r="B1307" s="126"/>
      <c r="C1307" s="218" cm="1">
        <f t="array" ref="C1307">IF(ROW() &lt; ROW(INDEX(persons[resource_ID],ROWS(persons[resource_ID]))), COUNTIF(INDEX(persons[resource_ID],1):persons[[#This Row],[resource_ID]],persons[[#This Row],[resource_ID]]), "")</f>
        <v>5</v>
      </c>
      <c r="D1307" s="127" t="s">
        <v>9965</v>
      </c>
      <c r="E1307" s="126" t="s">
        <v>9966</v>
      </c>
      <c r="F1307" s="126" t="s">
        <v>9967</v>
      </c>
      <c r="G1307" s="126"/>
      <c r="H1307" s="126"/>
      <c r="I1307" s="126"/>
      <c r="J1307" s="216"/>
      <c r="K1307" s="216"/>
    </row>
    <row r="1308" spans="1:11" x14ac:dyDescent="0.25">
      <c r="A1308" s="126" t="s">
        <v>9954</v>
      </c>
      <c r="B1308" s="126"/>
      <c r="C1308" s="218" cm="1">
        <f t="array" ref="C1308">IF(ROW() &lt; ROW(INDEX(persons[resource_ID],ROWS(persons[resource_ID]))), COUNTIF(INDEX(persons[resource_ID],1):persons[[#This Row],[resource_ID]],persons[[#This Row],[resource_ID]]), "")</f>
        <v>6</v>
      </c>
      <c r="D1308" s="127" t="s">
        <v>9965</v>
      </c>
      <c r="E1308" s="126" t="s">
        <v>3766</v>
      </c>
      <c r="F1308" s="126" t="s">
        <v>9968</v>
      </c>
      <c r="G1308" s="126"/>
      <c r="H1308" s="126"/>
      <c r="I1308" s="126"/>
      <c r="J1308" s="216"/>
      <c r="K1308" s="216"/>
    </row>
    <row r="1309" spans="1:11" x14ac:dyDescent="0.25">
      <c r="A1309" s="126" t="s">
        <v>9954</v>
      </c>
      <c r="B1309" s="126"/>
      <c r="C1309" s="218" cm="1">
        <f t="array" ref="C1309">IF(ROW() &lt; ROW(INDEX(persons[resource_ID],ROWS(persons[resource_ID]))), COUNTIF(INDEX(persons[resource_ID],1):persons[[#This Row],[resource_ID]],persons[[#This Row],[resource_ID]]), "")</f>
        <v>7</v>
      </c>
      <c r="D1309" s="127" t="s">
        <v>9969</v>
      </c>
      <c r="E1309" s="126" t="s">
        <v>605</v>
      </c>
      <c r="F1309" s="126" t="s">
        <v>9970</v>
      </c>
      <c r="G1309" s="126"/>
      <c r="H1309" s="126"/>
      <c r="I1309" s="126"/>
      <c r="J1309" s="216"/>
      <c r="K1309" s="216"/>
    </row>
    <row r="1310" spans="1:11" x14ac:dyDescent="0.25">
      <c r="A1310" s="126" t="s">
        <v>9954</v>
      </c>
      <c r="B1310" s="126"/>
      <c r="C1310" s="218" cm="1">
        <f t="array" ref="C1310">IF(ROW() &lt; ROW(INDEX(persons[resource_ID],ROWS(persons[resource_ID]))), COUNTIF(INDEX(persons[resource_ID],1):persons[[#This Row],[resource_ID]],persons[[#This Row],[resource_ID]]), "")</f>
        <v>8</v>
      </c>
      <c r="D1310" s="127" t="s">
        <v>9960</v>
      </c>
      <c r="E1310" s="126" t="s">
        <v>605</v>
      </c>
      <c r="F1310" s="126" t="s">
        <v>9971</v>
      </c>
      <c r="G1310" s="126"/>
      <c r="H1310" s="126"/>
      <c r="I1310" s="126"/>
      <c r="J1310" s="216"/>
      <c r="K1310" s="216"/>
    </row>
    <row r="1311" spans="1:11" x14ac:dyDescent="0.25">
      <c r="A1311" s="126" t="s">
        <v>9954</v>
      </c>
      <c r="B1311" s="126"/>
      <c r="C1311" s="218" cm="1">
        <f t="array" ref="C1311">IF(ROW() &lt; ROW(INDEX(persons[resource_ID],ROWS(persons[resource_ID]))), COUNTIF(INDEX(persons[resource_ID],1):persons[[#This Row],[resource_ID]],persons[[#This Row],[resource_ID]]), "")</f>
        <v>9</v>
      </c>
      <c r="D1311" s="127" t="s">
        <v>9963</v>
      </c>
      <c r="E1311" s="126" t="s">
        <v>605</v>
      </c>
      <c r="F1311" s="126" t="s">
        <v>9971</v>
      </c>
      <c r="G1311" s="126"/>
      <c r="H1311" s="126"/>
      <c r="I1311" s="126"/>
      <c r="J1311" s="216"/>
      <c r="K1311" s="216"/>
    </row>
    <row r="1312" spans="1:11" x14ac:dyDescent="0.25">
      <c r="A1312" s="126" t="s">
        <v>9954</v>
      </c>
      <c r="B1312" s="126"/>
      <c r="C1312" s="218" cm="1">
        <f t="array" ref="C1312">IF(ROW() &lt; ROW(INDEX(persons[resource_ID],ROWS(persons[resource_ID]))), COUNTIF(INDEX(persons[resource_ID],1):persons[[#This Row],[resource_ID]],persons[[#This Row],[resource_ID]]), "")</f>
        <v>10</v>
      </c>
      <c r="D1312" s="127" t="s">
        <v>9960</v>
      </c>
      <c r="E1312" s="126" t="s">
        <v>3541</v>
      </c>
      <c r="F1312" s="126" t="s">
        <v>9972</v>
      </c>
      <c r="G1312" s="126"/>
      <c r="H1312" s="126"/>
      <c r="I1312" s="126"/>
      <c r="J1312" s="216"/>
      <c r="K1312" s="216"/>
    </row>
    <row r="1313" spans="1:11" x14ac:dyDescent="0.25">
      <c r="A1313" s="126" t="s">
        <v>9954</v>
      </c>
      <c r="B1313" s="126"/>
      <c r="C1313" s="218" cm="1">
        <f t="array" ref="C1313">IF(ROW() &lt; ROW(INDEX(persons[resource_ID],ROWS(persons[resource_ID]))), COUNTIF(INDEX(persons[resource_ID],1):persons[[#This Row],[resource_ID]],persons[[#This Row],[resource_ID]]), "")</f>
        <v>11</v>
      </c>
      <c r="D1313" s="127" t="s">
        <v>9963</v>
      </c>
      <c r="E1313" s="126" t="s">
        <v>3541</v>
      </c>
      <c r="F1313" s="126" t="s">
        <v>9972</v>
      </c>
      <c r="G1313" s="126"/>
      <c r="H1313" s="126"/>
      <c r="I1313" s="126"/>
      <c r="J1313" s="216"/>
      <c r="K1313" s="216"/>
    </row>
    <row r="1314" spans="1:11" x14ac:dyDescent="0.25">
      <c r="A1314" s="126" t="s">
        <v>9954</v>
      </c>
      <c r="B1314" s="126"/>
      <c r="C1314" s="218" cm="1">
        <f t="array" ref="C1314">IF(ROW() &lt; ROW(INDEX(persons[resource_ID],ROWS(persons[resource_ID]))), COUNTIF(INDEX(persons[resource_ID],1):persons[[#This Row],[resource_ID]],persons[[#This Row],[resource_ID]]), "")</f>
        <v>12</v>
      </c>
      <c r="D1314" s="127" t="s">
        <v>9973</v>
      </c>
      <c r="E1314" s="126" t="s">
        <v>3765</v>
      </c>
      <c r="F1314" s="126" t="s">
        <v>9974</v>
      </c>
      <c r="G1314" s="126"/>
      <c r="H1314" s="126"/>
      <c r="I1314" s="126"/>
      <c r="J1314" s="216"/>
      <c r="K1314" s="216"/>
    </row>
    <row r="1315" spans="1:11" x14ac:dyDescent="0.25">
      <c r="A1315" s="126" t="s">
        <v>9954</v>
      </c>
      <c r="B1315" s="126"/>
      <c r="C1315" s="218" cm="1">
        <f t="array" ref="C1315">IF(ROW() &lt; ROW(INDEX(persons[resource_ID],ROWS(persons[resource_ID]))), COUNTIF(INDEX(persons[resource_ID],1):persons[[#This Row],[resource_ID]],persons[[#This Row],[resource_ID]]), "")</f>
        <v>13</v>
      </c>
      <c r="D1315" s="127" t="s">
        <v>9960</v>
      </c>
      <c r="E1315" s="126" t="s">
        <v>605</v>
      </c>
      <c r="F1315" s="126" t="s">
        <v>9897</v>
      </c>
      <c r="G1315" s="126"/>
      <c r="H1315" s="126"/>
      <c r="I1315" s="126"/>
      <c r="J1315" s="216"/>
      <c r="K1315" s="216"/>
    </row>
    <row r="1316" spans="1:11" x14ac:dyDescent="0.25">
      <c r="A1316" s="126" t="s">
        <v>9954</v>
      </c>
      <c r="B1316" s="126"/>
      <c r="C1316" s="218" cm="1">
        <f t="array" ref="C1316">IF(ROW() &lt; ROW(INDEX(persons[resource_ID],ROWS(persons[resource_ID]))), COUNTIF(INDEX(persons[resource_ID],1):persons[[#This Row],[resource_ID]],persons[[#This Row],[resource_ID]]), "")</f>
        <v>14</v>
      </c>
      <c r="D1316" s="127" t="s">
        <v>9963</v>
      </c>
      <c r="E1316" s="126" t="s">
        <v>605</v>
      </c>
      <c r="F1316" s="126" t="s">
        <v>9897</v>
      </c>
      <c r="G1316" s="126"/>
      <c r="H1316" s="126"/>
      <c r="I1316" s="126"/>
      <c r="J1316" s="216"/>
      <c r="K1316" s="216"/>
    </row>
    <row r="1317" spans="1:11" x14ac:dyDescent="0.25">
      <c r="A1317" s="126" t="s">
        <v>9954</v>
      </c>
      <c r="B1317" s="126"/>
      <c r="C1317" s="218" cm="1">
        <f t="array" ref="C1317">IF(ROW() &lt; ROW(INDEX(persons[resource_ID],ROWS(persons[resource_ID]))), COUNTIF(INDEX(persons[resource_ID],1):persons[[#This Row],[resource_ID]],persons[[#This Row],[resource_ID]]), "")</f>
        <v>15</v>
      </c>
      <c r="D1317" s="127" t="s">
        <v>9960</v>
      </c>
      <c r="E1317" s="126" t="s">
        <v>756</v>
      </c>
      <c r="F1317" s="126" t="s">
        <v>9975</v>
      </c>
      <c r="G1317" s="126"/>
      <c r="H1317" s="126"/>
      <c r="I1317" s="126"/>
      <c r="J1317" s="216"/>
      <c r="K1317" s="216"/>
    </row>
    <row r="1318" spans="1:11" x14ac:dyDescent="0.25">
      <c r="A1318" s="126" t="s">
        <v>9954</v>
      </c>
      <c r="B1318" s="126"/>
      <c r="C1318" s="218" cm="1">
        <f t="array" ref="C1318">IF(ROW() &lt; ROW(INDEX(persons[resource_ID],ROWS(persons[resource_ID]))), COUNTIF(INDEX(persons[resource_ID],1):persons[[#This Row],[resource_ID]],persons[[#This Row],[resource_ID]]), "")</f>
        <v>16</v>
      </c>
      <c r="D1318" s="127" t="s">
        <v>9963</v>
      </c>
      <c r="E1318" s="126" t="s">
        <v>756</v>
      </c>
      <c r="F1318" s="126" t="s">
        <v>9975</v>
      </c>
      <c r="G1318" s="126"/>
      <c r="H1318" s="126"/>
      <c r="I1318" s="126"/>
      <c r="J1318" s="216"/>
      <c r="K1318" s="216"/>
    </row>
    <row r="1319" spans="1:11" x14ac:dyDescent="0.25">
      <c r="A1319" s="126" t="s">
        <v>9954</v>
      </c>
      <c r="B1319" s="126"/>
      <c r="C1319" s="218" cm="1">
        <f t="array" ref="C1319">IF(ROW() &lt; ROW(INDEX(persons[resource_ID],ROWS(persons[resource_ID]))), COUNTIF(INDEX(persons[resource_ID],1):persons[[#This Row],[resource_ID]],persons[[#This Row],[resource_ID]]), "")</f>
        <v>17</v>
      </c>
      <c r="D1319" s="127" t="s">
        <v>9960</v>
      </c>
      <c r="E1319" s="126" t="s">
        <v>644</v>
      </c>
      <c r="F1319" s="126" t="s">
        <v>9976</v>
      </c>
      <c r="G1319" s="126"/>
      <c r="H1319" s="126"/>
      <c r="I1319" s="126"/>
      <c r="J1319" s="216"/>
      <c r="K1319" s="216"/>
    </row>
    <row r="1320" spans="1:11" x14ac:dyDescent="0.25">
      <c r="A1320" s="126" t="s">
        <v>9954</v>
      </c>
      <c r="B1320" s="126"/>
      <c r="C1320" s="218" cm="1">
        <f t="array" ref="C1320">IF(ROW() &lt; ROW(INDEX(persons[resource_ID],ROWS(persons[resource_ID]))), COUNTIF(INDEX(persons[resource_ID],1):persons[[#This Row],[resource_ID]],persons[[#This Row],[resource_ID]]), "")</f>
        <v>18</v>
      </c>
      <c r="D1320" s="127" t="s">
        <v>9963</v>
      </c>
      <c r="E1320" s="126" t="s">
        <v>644</v>
      </c>
      <c r="F1320" s="126" t="s">
        <v>9976</v>
      </c>
      <c r="G1320" s="126"/>
      <c r="H1320" s="126"/>
      <c r="I1320" s="126"/>
      <c r="J1320" s="216"/>
      <c r="K1320" s="216"/>
    </row>
    <row r="1321" spans="1:11" x14ac:dyDescent="0.25">
      <c r="A1321" s="126" t="s">
        <v>9954</v>
      </c>
      <c r="B1321" s="126"/>
      <c r="C1321" s="218" cm="1">
        <f t="array" ref="C1321">IF(ROW() &lt; ROW(INDEX(persons[resource_ID],ROWS(persons[resource_ID]))), COUNTIF(INDEX(persons[resource_ID],1):persons[[#This Row],[resource_ID]],persons[[#This Row],[resource_ID]]), "")</f>
        <v>19</v>
      </c>
      <c r="D1321" s="127" t="s">
        <v>9960</v>
      </c>
      <c r="E1321" s="126" t="s">
        <v>9977</v>
      </c>
      <c r="F1321" s="126" t="s">
        <v>9978</v>
      </c>
      <c r="G1321" s="126"/>
      <c r="H1321" s="126"/>
      <c r="I1321" s="126"/>
      <c r="J1321" s="216"/>
      <c r="K1321" s="216"/>
    </row>
    <row r="1322" spans="1:11" x14ac:dyDescent="0.25">
      <c r="A1322" s="126" t="s">
        <v>9954</v>
      </c>
      <c r="B1322" s="126"/>
      <c r="C1322" s="218" cm="1">
        <f t="array" ref="C1322">IF(ROW() &lt; ROW(INDEX(persons[resource_ID],ROWS(persons[resource_ID]))), COUNTIF(INDEX(persons[resource_ID],1):persons[[#This Row],[resource_ID]],persons[[#This Row],[resource_ID]]), "")</f>
        <v>20</v>
      </c>
      <c r="D1322" s="127" t="s">
        <v>9963</v>
      </c>
      <c r="E1322" s="126" t="s">
        <v>9977</v>
      </c>
      <c r="F1322" s="126" t="s">
        <v>9978</v>
      </c>
      <c r="G1322" s="126"/>
      <c r="H1322" s="126"/>
      <c r="I1322" s="126"/>
      <c r="J1322" s="216"/>
      <c r="K1322" s="216"/>
    </row>
    <row r="1323" spans="1:11" x14ac:dyDescent="0.25">
      <c r="A1323" s="126" t="s">
        <v>10001</v>
      </c>
      <c r="B1323" s="126"/>
      <c r="C1323" s="218" cm="1">
        <f t="array" ref="C1323">IF(ROW() &lt; ROW(INDEX(persons[resource_ID],ROWS(persons[resource_ID]))), COUNTIF(INDEX(persons[resource_ID],1):persons[[#This Row],[resource_ID]],persons[[#This Row],[resource_ID]]), "")</f>
        <v>1</v>
      </c>
      <c r="D1323" s="127" t="s">
        <v>10010</v>
      </c>
      <c r="E1323" s="126" t="s">
        <v>10011</v>
      </c>
      <c r="F1323" s="126" t="s">
        <v>10012</v>
      </c>
      <c r="G1323" s="126"/>
      <c r="H1323" s="126"/>
      <c r="I1323" s="126" t="s">
        <v>10013</v>
      </c>
      <c r="J1323" s="216"/>
      <c r="K1323" s="216"/>
    </row>
    <row r="1324" spans="1:11" x14ac:dyDescent="0.25">
      <c r="A1324" s="126" t="s">
        <v>10001</v>
      </c>
      <c r="B1324" s="126"/>
      <c r="C1324" s="218" cm="1">
        <f t="array" ref="C1324">IF(ROW() &lt; ROW(INDEX(persons[resource_ID],ROWS(persons[resource_ID]))), COUNTIF(INDEX(persons[resource_ID],1):persons[[#This Row],[resource_ID]],persons[[#This Row],[resource_ID]]), "")</f>
        <v>2</v>
      </c>
      <c r="D1324" s="127" t="s">
        <v>10014</v>
      </c>
      <c r="E1324" s="126" t="s">
        <v>10015</v>
      </c>
      <c r="F1324" s="126" t="s">
        <v>10016</v>
      </c>
      <c r="G1324" s="126"/>
      <c r="H1324" s="126"/>
      <c r="I1324" s="126"/>
      <c r="J1324" s="216"/>
      <c r="K1324" s="216"/>
    </row>
    <row r="1325" spans="1:11" x14ac:dyDescent="0.25">
      <c r="A1325" s="126" t="s">
        <v>10001</v>
      </c>
      <c r="B1325" s="126"/>
      <c r="C1325" s="218" cm="1">
        <f t="array" ref="C1325">IF(ROW() &lt; ROW(INDEX(persons[resource_ID],ROWS(persons[resource_ID]))), COUNTIF(INDEX(persons[resource_ID],1):persons[[#This Row],[resource_ID]],persons[[#This Row],[resource_ID]]), "")</f>
        <v>3</v>
      </c>
      <c r="D1325" s="127" t="s">
        <v>10014</v>
      </c>
      <c r="E1325" s="126" t="s">
        <v>10017</v>
      </c>
      <c r="F1325" s="126" t="s">
        <v>10018</v>
      </c>
      <c r="G1325" s="126"/>
      <c r="H1325" s="126"/>
      <c r="I1325" s="126"/>
      <c r="J1325" s="216"/>
      <c r="K1325" s="216"/>
    </row>
    <row r="1326" spans="1:11" x14ac:dyDescent="0.25">
      <c r="A1326" s="126" t="s">
        <v>10042</v>
      </c>
      <c r="B1326" s="126"/>
      <c r="C1326" s="218" cm="1">
        <f t="array" ref="C1326">IF(ROW() &lt; ROW(INDEX(persons[resource_ID],ROWS(persons[resource_ID]))), COUNTIF(INDEX(persons[resource_ID],1):persons[[#This Row],[resource_ID]],persons[[#This Row],[resource_ID]]), "")</f>
        <v>1</v>
      </c>
      <c r="D1326" s="127" t="s">
        <v>10090</v>
      </c>
      <c r="E1326" s="126" t="s">
        <v>10098</v>
      </c>
      <c r="F1326" s="126" t="s">
        <v>10099</v>
      </c>
      <c r="G1326" s="126"/>
      <c r="H1326" s="126"/>
      <c r="I1326" s="173" t="s">
        <v>10100</v>
      </c>
      <c r="J1326" s="216"/>
      <c r="K1326" s="216"/>
    </row>
    <row r="1327" spans="1:11" x14ac:dyDescent="0.25">
      <c r="A1327" s="126" t="s">
        <v>10042</v>
      </c>
      <c r="B1327" s="126"/>
      <c r="C1327" s="218" cm="1">
        <f t="array" ref="C1327">IF(ROW() &lt; ROW(INDEX(persons[resource_ID],ROWS(persons[resource_ID]))), COUNTIF(INDEX(persons[resource_ID],1):persons[[#This Row],[resource_ID]],persons[[#This Row],[resource_ID]]), "")</f>
        <v>2</v>
      </c>
      <c r="D1327" s="127" t="s">
        <v>10090</v>
      </c>
      <c r="E1327" s="126" t="s">
        <v>10091</v>
      </c>
      <c r="F1327" s="126" t="s">
        <v>10092</v>
      </c>
      <c r="G1327" s="126" t="s">
        <v>48</v>
      </c>
      <c r="H1327" s="126"/>
      <c r="I1327" s="175" t="s">
        <v>10093</v>
      </c>
      <c r="J1327" s="126"/>
      <c r="K1327" s="216"/>
    </row>
    <row r="1328" spans="1:11" x14ac:dyDescent="0.25">
      <c r="A1328" s="126" t="s">
        <v>10042</v>
      </c>
      <c r="B1328" s="126"/>
      <c r="C1328" s="218" cm="1">
        <f t="array" ref="C1328">IF(ROW() &lt; ROW(INDEX(persons[resource_ID],ROWS(persons[resource_ID]))), COUNTIF(INDEX(persons[resource_ID],1):persons[[#This Row],[resource_ID]],persons[[#This Row],[resource_ID]]), "")</f>
        <v>3</v>
      </c>
      <c r="D1328" s="127" t="s">
        <v>10094</v>
      </c>
      <c r="E1328" s="126" t="s">
        <v>10095</v>
      </c>
      <c r="F1328" s="126" t="s">
        <v>10096</v>
      </c>
      <c r="G1328" s="126"/>
      <c r="H1328" s="126"/>
      <c r="I1328" s="175" t="s">
        <v>10097</v>
      </c>
      <c r="J1328" s="126"/>
      <c r="K1328" s="216"/>
    </row>
    <row r="1329" spans="1:11" x14ac:dyDescent="0.25">
      <c r="A1329" s="126" t="s">
        <v>10043</v>
      </c>
      <c r="B1329" s="126"/>
      <c r="C1329" s="218" cm="1">
        <f t="array" ref="C1329">IF(ROW() &lt; ROW(INDEX(persons[resource_ID],ROWS(persons[resource_ID]))), COUNTIF(INDEX(persons[resource_ID],1):persons[[#This Row],[resource_ID]],persons[[#This Row],[resource_ID]]), "")</f>
        <v>1</v>
      </c>
      <c r="D1329" s="127" t="s">
        <v>10090</v>
      </c>
      <c r="E1329" s="126" t="s">
        <v>10098</v>
      </c>
      <c r="F1329" s="126" t="s">
        <v>10099</v>
      </c>
      <c r="G1329" s="126"/>
      <c r="H1329" s="126"/>
      <c r="I1329" s="175" t="s">
        <v>10100</v>
      </c>
      <c r="J1329" s="126"/>
      <c r="K1329" s="216"/>
    </row>
    <row r="1330" spans="1:11" x14ac:dyDescent="0.25">
      <c r="A1330" s="126" t="s">
        <v>10043</v>
      </c>
      <c r="B1330" s="126"/>
      <c r="C1330" s="218" cm="1">
        <f t="array" ref="C1330">IF(ROW() &lt; ROW(INDEX(persons[resource_ID],ROWS(persons[resource_ID]))), COUNTIF(INDEX(persons[resource_ID],1):persons[[#This Row],[resource_ID]],persons[[#This Row],[resource_ID]]), "")</f>
        <v>2</v>
      </c>
      <c r="D1330" s="127" t="s">
        <v>10090</v>
      </c>
      <c r="E1330" s="126" t="s">
        <v>10091</v>
      </c>
      <c r="F1330" s="126" t="s">
        <v>10092</v>
      </c>
      <c r="G1330" s="126" t="s">
        <v>48</v>
      </c>
      <c r="H1330" s="126"/>
      <c r="I1330" s="175" t="s">
        <v>10093</v>
      </c>
      <c r="J1330" s="126"/>
      <c r="K1330" s="216"/>
    </row>
    <row r="1331" spans="1:11" x14ac:dyDescent="0.25">
      <c r="A1331" s="126" t="s">
        <v>10043</v>
      </c>
      <c r="B1331" s="126"/>
      <c r="C1331" s="218" cm="1">
        <f t="array" ref="C1331">IF(ROW() &lt; ROW(INDEX(persons[resource_ID],ROWS(persons[resource_ID]))), COUNTIF(INDEX(persons[resource_ID],1):persons[[#This Row],[resource_ID]],persons[[#This Row],[resource_ID]]), "")</f>
        <v>3</v>
      </c>
      <c r="D1331" s="127" t="s">
        <v>10094</v>
      </c>
      <c r="E1331" s="126" t="s">
        <v>10095</v>
      </c>
      <c r="F1331" s="126" t="s">
        <v>10096</v>
      </c>
      <c r="G1331" s="126"/>
      <c r="H1331" s="126"/>
      <c r="I1331" s="175" t="s">
        <v>10097</v>
      </c>
      <c r="J1331" s="126"/>
      <c r="K1331" s="216"/>
    </row>
    <row r="1332" spans="1:11" x14ac:dyDescent="0.25">
      <c r="A1332" s="126" t="s">
        <v>10044</v>
      </c>
      <c r="B1332" s="126"/>
      <c r="C1332" s="218" cm="1">
        <f t="array" ref="C1332">IF(ROW() &lt; ROW(INDEX(persons[resource_ID],ROWS(persons[resource_ID]))), COUNTIF(INDEX(persons[resource_ID],1):persons[[#This Row],[resource_ID]],persons[[#This Row],[resource_ID]]), "")</f>
        <v>1</v>
      </c>
      <c r="D1332" s="127" t="s">
        <v>10090</v>
      </c>
      <c r="E1332" s="126" t="s">
        <v>10098</v>
      </c>
      <c r="F1332" s="126" t="s">
        <v>10099</v>
      </c>
      <c r="G1332" s="126"/>
      <c r="H1332" s="126"/>
      <c r="I1332" s="175" t="s">
        <v>10100</v>
      </c>
      <c r="J1332" s="126"/>
      <c r="K1332" s="216"/>
    </row>
    <row r="1333" spans="1:11" x14ac:dyDescent="0.25">
      <c r="A1333" s="126" t="s">
        <v>10044</v>
      </c>
      <c r="B1333" s="126"/>
      <c r="C1333" s="218" cm="1">
        <f t="array" ref="C1333">IF(ROW() &lt; ROW(INDEX(persons[resource_ID],ROWS(persons[resource_ID]))), COUNTIF(INDEX(persons[resource_ID],1):persons[[#This Row],[resource_ID]],persons[[#This Row],[resource_ID]]), "")</f>
        <v>2</v>
      </c>
      <c r="D1333" s="127" t="s">
        <v>10090</v>
      </c>
      <c r="E1333" s="126" t="s">
        <v>10091</v>
      </c>
      <c r="F1333" s="126" t="s">
        <v>10092</v>
      </c>
      <c r="G1333" s="126" t="s">
        <v>48</v>
      </c>
      <c r="H1333" s="126"/>
      <c r="I1333" s="175" t="s">
        <v>10093</v>
      </c>
      <c r="J1333" s="126"/>
      <c r="K1333" s="216"/>
    </row>
    <row r="1334" spans="1:11" x14ac:dyDescent="0.25">
      <c r="A1334" s="126" t="s">
        <v>10044</v>
      </c>
      <c r="B1334" s="126"/>
      <c r="C1334" s="218" cm="1">
        <f t="array" ref="C1334">IF(ROW() &lt; ROW(INDEX(persons[resource_ID],ROWS(persons[resource_ID]))), COUNTIF(INDEX(persons[resource_ID],1):persons[[#This Row],[resource_ID]],persons[[#This Row],[resource_ID]]), "")</f>
        <v>3</v>
      </c>
      <c r="D1334" s="127" t="s">
        <v>10094</v>
      </c>
      <c r="E1334" s="126" t="s">
        <v>10095</v>
      </c>
      <c r="F1334" s="126" t="s">
        <v>10096</v>
      </c>
      <c r="G1334" s="126"/>
      <c r="H1334" s="126"/>
      <c r="I1334" s="175" t="s">
        <v>10097</v>
      </c>
      <c r="J1334" s="126"/>
      <c r="K1334" s="216"/>
    </row>
    <row r="1335" spans="1:11" x14ac:dyDescent="0.25">
      <c r="A1335" s="126" t="s">
        <v>10045</v>
      </c>
      <c r="B1335" s="126"/>
      <c r="C1335" s="218" cm="1">
        <f t="array" ref="C1335">IF(ROW() &lt; ROW(INDEX(persons[resource_ID],ROWS(persons[resource_ID]))), COUNTIF(INDEX(persons[resource_ID],1):persons[[#This Row],[resource_ID]],persons[[#This Row],[resource_ID]]), "")</f>
        <v>1</v>
      </c>
      <c r="D1335" s="127" t="s">
        <v>10090</v>
      </c>
      <c r="E1335" s="126" t="s">
        <v>10098</v>
      </c>
      <c r="F1335" s="126" t="s">
        <v>10099</v>
      </c>
      <c r="G1335" s="126"/>
      <c r="H1335" s="126"/>
      <c r="I1335" s="175" t="s">
        <v>10100</v>
      </c>
      <c r="J1335" s="126"/>
      <c r="K1335" s="216"/>
    </row>
    <row r="1336" spans="1:11" x14ac:dyDescent="0.25">
      <c r="A1336" s="126" t="s">
        <v>10045</v>
      </c>
      <c r="B1336" s="126"/>
      <c r="C1336" s="218" cm="1">
        <f t="array" ref="C1336">IF(ROW() &lt; ROW(INDEX(persons[resource_ID],ROWS(persons[resource_ID]))), COUNTIF(INDEX(persons[resource_ID],1):persons[[#This Row],[resource_ID]],persons[[#This Row],[resource_ID]]), "")</f>
        <v>2</v>
      </c>
      <c r="D1336" s="127" t="s">
        <v>10090</v>
      </c>
      <c r="E1336" s="126" t="s">
        <v>10091</v>
      </c>
      <c r="F1336" s="126" t="s">
        <v>10092</v>
      </c>
      <c r="G1336" s="126" t="s">
        <v>48</v>
      </c>
      <c r="H1336" s="126"/>
      <c r="I1336" s="175" t="s">
        <v>10093</v>
      </c>
      <c r="J1336" s="126"/>
      <c r="K1336" s="216"/>
    </row>
    <row r="1337" spans="1:11" x14ac:dyDescent="0.25">
      <c r="A1337" s="126" t="s">
        <v>10045</v>
      </c>
      <c r="B1337" s="126"/>
      <c r="C1337" s="218" cm="1">
        <f t="array" ref="C1337">IF(ROW() &lt; ROW(INDEX(persons[resource_ID],ROWS(persons[resource_ID]))), COUNTIF(INDEX(persons[resource_ID],1):persons[[#This Row],[resource_ID]],persons[[#This Row],[resource_ID]]), "")</f>
        <v>3</v>
      </c>
      <c r="D1337" s="127" t="s">
        <v>10094</v>
      </c>
      <c r="E1337" s="126" t="s">
        <v>10095</v>
      </c>
      <c r="F1337" s="126" t="s">
        <v>10096</v>
      </c>
      <c r="G1337" s="126"/>
      <c r="H1337" s="126"/>
      <c r="I1337" s="175" t="s">
        <v>10097</v>
      </c>
      <c r="J1337" s="126"/>
      <c r="K1337" s="216"/>
    </row>
    <row r="1338" spans="1:11" x14ac:dyDescent="0.25">
      <c r="A1338" s="126" t="s">
        <v>10046</v>
      </c>
      <c r="B1338" s="126"/>
      <c r="C1338" s="218" cm="1">
        <f t="array" ref="C1338">IF(ROW() &lt; ROW(INDEX(persons[resource_ID],ROWS(persons[resource_ID]))), COUNTIF(INDEX(persons[resource_ID],1):persons[[#This Row],[resource_ID]],persons[[#This Row],[resource_ID]]), "")</f>
        <v>1</v>
      </c>
      <c r="D1338" s="127" t="s">
        <v>10090</v>
      </c>
      <c r="E1338" s="126" t="s">
        <v>10098</v>
      </c>
      <c r="F1338" s="126" t="s">
        <v>10099</v>
      </c>
      <c r="G1338" s="126"/>
      <c r="H1338" s="126"/>
      <c r="I1338" s="175" t="s">
        <v>10100</v>
      </c>
      <c r="J1338" s="126"/>
      <c r="K1338" s="216"/>
    </row>
    <row r="1339" spans="1:11" x14ac:dyDescent="0.25">
      <c r="A1339" s="126" t="s">
        <v>10046</v>
      </c>
      <c r="B1339" s="126"/>
      <c r="C1339" s="218" cm="1">
        <f t="array" ref="C1339">IF(ROW() &lt; ROW(INDEX(persons[resource_ID],ROWS(persons[resource_ID]))), COUNTIF(INDEX(persons[resource_ID],1):persons[[#This Row],[resource_ID]],persons[[#This Row],[resource_ID]]), "")</f>
        <v>2</v>
      </c>
      <c r="D1339" s="127" t="s">
        <v>10090</v>
      </c>
      <c r="E1339" s="126" t="s">
        <v>10091</v>
      </c>
      <c r="F1339" s="126" t="s">
        <v>10092</v>
      </c>
      <c r="G1339" s="126" t="s">
        <v>48</v>
      </c>
      <c r="H1339" s="126"/>
      <c r="I1339" s="175" t="s">
        <v>10093</v>
      </c>
      <c r="J1339" s="126"/>
      <c r="K1339" s="216"/>
    </row>
    <row r="1340" spans="1:11" x14ac:dyDescent="0.25">
      <c r="A1340" s="126" t="s">
        <v>10046</v>
      </c>
      <c r="B1340" s="126"/>
      <c r="C1340" s="218" cm="1">
        <f t="array" ref="C1340">IF(ROW() &lt; ROW(INDEX(persons[resource_ID],ROWS(persons[resource_ID]))), COUNTIF(INDEX(persons[resource_ID],1):persons[[#This Row],[resource_ID]],persons[[#This Row],[resource_ID]]), "")</f>
        <v>3</v>
      </c>
      <c r="D1340" s="127" t="s">
        <v>10094</v>
      </c>
      <c r="E1340" s="126" t="s">
        <v>10095</v>
      </c>
      <c r="F1340" s="126" t="s">
        <v>10096</v>
      </c>
      <c r="G1340" s="126"/>
      <c r="H1340" s="126"/>
      <c r="I1340" s="175" t="s">
        <v>10097</v>
      </c>
      <c r="J1340" s="126"/>
      <c r="K1340" s="216"/>
    </row>
    <row r="1341" spans="1:11" x14ac:dyDescent="0.25">
      <c r="A1341" s="126" t="s">
        <v>10047</v>
      </c>
      <c r="B1341" s="126"/>
      <c r="C1341" s="218" cm="1">
        <f t="array" ref="C1341">IF(ROW() &lt; ROW(INDEX(persons[resource_ID],ROWS(persons[resource_ID]))), COUNTIF(INDEX(persons[resource_ID],1):persons[[#This Row],[resource_ID]],persons[[#This Row],[resource_ID]]), "")</f>
        <v>1</v>
      </c>
      <c r="D1341" s="127" t="s">
        <v>10090</v>
      </c>
      <c r="E1341" s="126" t="s">
        <v>10098</v>
      </c>
      <c r="F1341" s="126" t="s">
        <v>10099</v>
      </c>
      <c r="G1341" s="126"/>
      <c r="H1341" s="126"/>
      <c r="I1341" s="175" t="s">
        <v>10100</v>
      </c>
      <c r="J1341" s="126"/>
      <c r="K1341" s="216"/>
    </row>
    <row r="1342" spans="1:11" x14ac:dyDescent="0.25">
      <c r="A1342" s="126" t="s">
        <v>10047</v>
      </c>
      <c r="B1342" s="126"/>
      <c r="C1342" s="218" cm="1">
        <f t="array" ref="C1342">IF(ROW() &lt; ROW(INDEX(persons[resource_ID],ROWS(persons[resource_ID]))), COUNTIF(INDEX(persons[resource_ID],1):persons[[#This Row],[resource_ID]],persons[[#This Row],[resource_ID]]), "")</f>
        <v>2</v>
      </c>
      <c r="D1342" s="127" t="s">
        <v>10090</v>
      </c>
      <c r="E1342" s="126" t="s">
        <v>10091</v>
      </c>
      <c r="F1342" s="126" t="s">
        <v>10092</v>
      </c>
      <c r="G1342" s="126" t="s">
        <v>48</v>
      </c>
      <c r="H1342" s="126"/>
      <c r="I1342" s="175" t="s">
        <v>10093</v>
      </c>
      <c r="J1342" s="126"/>
      <c r="K1342" s="216"/>
    </row>
    <row r="1343" spans="1:11" x14ac:dyDescent="0.25">
      <c r="A1343" s="126" t="s">
        <v>10047</v>
      </c>
      <c r="B1343" s="126"/>
      <c r="C1343" s="218" cm="1">
        <f t="array" ref="C1343">IF(ROW() &lt; ROW(INDEX(persons[resource_ID],ROWS(persons[resource_ID]))), COUNTIF(INDEX(persons[resource_ID],1):persons[[#This Row],[resource_ID]],persons[[#This Row],[resource_ID]]), "")</f>
        <v>3</v>
      </c>
      <c r="D1343" s="127" t="s">
        <v>10094</v>
      </c>
      <c r="E1343" s="126" t="s">
        <v>10095</v>
      </c>
      <c r="F1343" s="126" t="s">
        <v>10096</v>
      </c>
      <c r="G1343" s="126"/>
      <c r="H1343" s="126"/>
      <c r="I1343" s="175" t="s">
        <v>10097</v>
      </c>
      <c r="J1343" s="126"/>
      <c r="K1343" s="216"/>
    </row>
    <row r="1344" spans="1:11" x14ac:dyDescent="0.25">
      <c r="A1344" s="126" t="s">
        <v>10048</v>
      </c>
      <c r="B1344" s="126"/>
      <c r="C1344" s="218" cm="1">
        <f t="array" ref="C1344">IF(ROW() &lt; ROW(INDEX(persons[resource_ID],ROWS(persons[resource_ID]))), COUNTIF(INDEX(persons[resource_ID],1):persons[[#This Row],[resource_ID]],persons[[#This Row],[resource_ID]]), "")</f>
        <v>1</v>
      </c>
      <c r="D1344" s="127" t="s">
        <v>10090</v>
      </c>
      <c r="E1344" s="126" t="s">
        <v>10098</v>
      </c>
      <c r="F1344" s="126" t="s">
        <v>10099</v>
      </c>
      <c r="G1344" s="126"/>
      <c r="H1344" s="126"/>
      <c r="I1344" s="175" t="s">
        <v>10100</v>
      </c>
      <c r="J1344" s="126"/>
      <c r="K1344" s="216"/>
    </row>
    <row r="1345" spans="1:11" x14ac:dyDescent="0.25">
      <c r="A1345" s="126" t="s">
        <v>10048</v>
      </c>
      <c r="B1345" s="126"/>
      <c r="C1345" s="218" cm="1">
        <f t="array" ref="C1345">IF(ROW() &lt; ROW(INDEX(persons[resource_ID],ROWS(persons[resource_ID]))), COUNTIF(INDEX(persons[resource_ID],1):persons[[#This Row],[resource_ID]],persons[[#This Row],[resource_ID]]), "")</f>
        <v>2</v>
      </c>
      <c r="D1345" s="127" t="s">
        <v>10090</v>
      </c>
      <c r="E1345" s="126" t="s">
        <v>10091</v>
      </c>
      <c r="F1345" s="126" t="s">
        <v>10092</v>
      </c>
      <c r="G1345" s="126" t="s">
        <v>48</v>
      </c>
      <c r="H1345" s="126"/>
      <c r="I1345" s="175" t="s">
        <v>10093</v>
      </c>
      <c r="J1345" s="126"/>
      <c r="K1345" s="216"/>
    </row>
    <row r="1346" spans="1:11" x14ac:dyDescent="0.25">
      <c r="A1346" s="126" t="s">
        <v>10048</v>
      </c>
      <c r="B1346" s="126"/>
      <c r="C1346" s="218" cm="1">
        <f t="array" ref="C1346">IF(ROW() &lt; ROW(INDEX(persons[resource_ID],ROWS(persons[resource_ID]))), COUNTIF(INDEX(persons[resource_ID],1):persons[[#This Row],[resource_ID]],persons[[#This Row],[resource_ID]]), "")</f>
        <v>3</v>
      </c>
      <c r="D1346" s="127" t="s">
        <v>10094</v>
      </c>
      <c r="E1346" s="126" t="s">
        <v>10095</v>
      </c>
      <c r="F1346" s="126" t="s">
        <v>10096</v>
      </c>
      <c r="G1346" s="126"/>
      <c r="H1346" s="126"/>
      <c r="I1346" s="175" t="s">
        <v>10097</v>
      </c>
      <c r="J1346" s="126"/>
      <c r="K1346" s="216"/>
    </row>
    <row r="1347" spans="1:11" x14ac:dyDescent="0.25">
      <c r="A1347" s="126" t="s">
        <v>10049</v>
      </c>
      <c r="B1347" s="126"/>
      <c r="C1347" s="218" cm="1">
        <f t="array" ref="C1347">IF(ROW() &lt; ROW(INDEX(persons[resource_ID],ROWS(persons[resource_ID]))), COUNTIF(INDEX(persons[resource_ID],1):persons[[#This Row],[resource_ID]],persons[[#This Row],[resource_ID]]), "")</f>
        <v>1</v>
      </c>
      <c r="D1347" s="127" t="s">
        <v>10090</v>
      </c>
      <c r="E1347" s="126" t="s">
        <v>10098</v>
      </c>
      <c r="F1347" s="126" t="s">
        <v>10099</v>
      </c>
      <c r="G1347" s="126"/>
      <c r="H1347" s="126"/>
      <c r="I1347" s="175" t="s">
        <v>10100</v>
      </c>
      <c r="J1347" s="126"/>
      <c r="K1347" s="216"/>
    </row>
    <row r="1348" spans="1:11" x14ac:dyDescent="0.25">
      <c r="A1348" s="126" t="s">
        <v>10049</v>
      </c>
      <c r="B1348" s="126"/>
      <c r="C1348" s="218" cm="1">
        <f t="array" ref="C1348">IF(ROW() &lt; ROW(INDEX(persons[resource_ID],ROWS(persons[resource_ID]))), COUNTIF(INDEX(persons[resource_ID],1):persons[[#This Row],[resource_ID]],persons[[#This Row],[resource_ID]]), "")</f>
        <v>2</v>
      </c>
      <c r="D1348" s="127" t="s">
        <v>10090</v>
      </c>
      <c r="E1348" s="126" t="s">
        <v>10091</v>
      </c>
      <c r="F1348" s="126" t="s">
        <v>10092</v>
      </c>
      <c r="G1348" s="126" t="s">
        <v>48</v>
      </c>
      <c r="H1348" s="126"/>
      <c r="I1348" s="175" t="s">
        <v>10093</v>
      </c>
      <c r="J1348" s="126"/>
      <c r="K1348" s="216"/>
    </row>
    <row r="1349" spans="1:11" x14ac:dyDescent="0.25">
      <c r="A1349" s="126" t="s">
        <v>10049</v>
      </c>
      <c r="B1349" s="126"/>
      <c r="C1349" s="218" cm="1">
        <f t="array" ref="C1349">IF(ROW() &lt; ROW(INDEX(persons[resource_ID],ROWS(persons[resource_ID]))), COUNTIF(INDEX(persons[resource_ID],1):persons[[#This Row],[resource_ID]],persons[[#This Row],[resource_ID]]), "")</f>
        <v>3</v>
      </c>
      <c r="D1349" s="127" t="s">
        <v>10094</v>
      </c>
      <c r="E1349" s="126" t="s">
        <v>10095</v>
      </c>
      <c r="F1349" s="126" t="s">
        <v>10096</v>
      </c>
      <c r="G1349" s="126"/>
      <c r="H1349" s="126"/>
      <c r="I1349" s="175" t="s">
        <v>10097</v>
      </c>
      <c r="J1349" s="126"/>
      <c r="K1349" s="216"/>
    </row>
    <row r="1350" spans="1:11" x14ac:dyDescent="0.25">
      <c r="A1350" s="126" t="s">
        <v>10050</v>
      </c>
      <c r="B1350" s="126"/>
      <c r="C1350" s="218" cm="1">
        <f t="array" ref="C1350">IF(ROW() &lt; ROW(INDEX(persons[resource_ID],ROWS(persons[resource_ID]))), COUNTIF(INDEX(persons[resource_ID],1):persons[[#This Row],[resource_ID]],persons[[#This Row],[resource_ID]]), "")</f>
        <v>1</v>
      </c>
      <c r="D1350" s="127" t="s">
        <v>10090</v>
      </c>
      <c r="E1350" s="126" t="s">
        <v>10098</v>
      </c>
      <c r="F1350" s="126" t="s">
        <v>10099</v>
      </c>
      <c r="G1350" s="126"/>
      <c r="H1350" s="126"/>
      <c r="I1350" s="175" t="s">
        <v>10100</v>
      </c>
      <c r="J1350" s="126"/>
      <c r="K1350" s="216"/>
    </row>
    <row r="1351" spans="1:11" x14ac:dyDescent="0.25">
      <c r="A1351" s="126" t="s">
        <v>10050</v>
      </c>
      <c r="B1351" s="126"/>
      <c r="C1351" s="218" cm="1">
        <f t="array" ref="C1351">IF(ROW() &lt; ROW(INDEX(persons[resource_ID],ROWS(persons[resource_ID]))), COUNTIF(INDEX(persons[resource_ID],1):persons[[#This Row],[resource_ID]],persons[[#This Row],[resource_ID]]), "")</f>
        <v>2</v>
      </c>
      <c r="D1351" s="127" t="s">
        <v>10090</v>
      </c>
      <c r="E1351" s="126" t="s">
        <v>10091</v>
      </c>
      <c r="F1351" s="126" t="s">
        <v>10092</v>
      </c>
      <c r="G1351" s="126" t="s">
        <v>48</v>
      </c>
      <c r="H1351" s="126"/>
      <c r="I1351" s="175" t="s">
        <v>10093</v>
      </c>
      <c r="J1351" s="126"/>
      <c r="K1351" s="216"/>
    </row>
    <row r="1352" spans="1:11" x14ac:dyDescent="0.25">
      <c r="A1352" s="126" t="s">
        <v>10050</v>
      </c>
      <c r="B1352" s="126"/>
      <c r="C1352" s="218" cm="1">
        <f t="array" ref="C1352">IF(ROW() &lt; ROW(INDEX(persons[resource_ID],ROWS(persons[resource_ID]))), COUNTIF(INDEX(persons[resource_ID],1):persons[[#This Row],[resource_ID]],persons[[#This Row],[resource_ID]]), "")</f>
        <v>3</v>
      </c>
      <c r="D1352" s="127" t="s">
        <v>10094</v>
      </c>
      <c r="E1352" s="126" t="s">
        <v>10095</v>
      </c>
      <c r="F1352" s="126" t="s">
        <v>10096</v>
      </c>
      <c r="G1352" s="126"/>
      <c r="H1352" s="126"/>
      <c r="I1352" s="175" t="s">
        <v>10097</v>
      </c>
      <c r="J1352" s="126"/>
      <c r="K1352" s="216"/>
    </row>
    <row r="1353" spans="1:11" x14ac:dyDescent="0.25">
      <c r="A1353" s="126" t="s">
        <v>10051</v>
      </c>
      <c r="B1353" s="126"/>
      <c r="C1353" s="218" cm="1">
        <f t="array" ref="C1353">IF(ROW() &lt; ROW(INDEX(persons[resource_ID],ROWS(persons[resource_ID]))), COUNTIF(INDEX(persons[resource_ID],1):persons[[#This Row],[resource_ID]],persons[[#This Row],[resource_ID]]), "")</f>
        <v>1</v>
      </c>
      <c r="D1353" s="127" t="s">
        <v>10090</v>
      </c>
      <c r="E1353" s="126" t="s">
        <v>10098</v>
      </c>
      <c r="F1353" s="126" t="s">
        <v>10099</v>
      </c>
      <c r="G1353" s="126"/>
      <c r="H1353" s="126"/>
      <c r="I1353" s="175" t="s">
        <v>10100</v>
      </c>
      <c r="J1353" s="126"/>
      <c r="K1353" s="216"/>
    </row>
    <row r="1354" spans="1:11" x14ac:dyDescent="0.25">
      <c r="A1354" s="126" t="s">
        <v>10051</v>
      </c>
      <c r="B1354" s="126"/>
      <c r="C1354" s="218" cm="1">
        <f t="array" ref="C1354">IF(ROW() &lt; ROW(INDEX(persons[resource_ID],ROWS(persons[resource_ID]))), COUNTIF(INDEX(persons[resource_ID],1):persons[[#This Row],[resource_ID]],persons[[#This Row],[resource_ID]]), "")</f>
        <v>2</v>
      </c>
      <c r="D1354" s="127" t="s">
        <v>10090</v>
      </c>
      <c r="E1354" s="126" t="s">
        <v>10091</v>
      </c>
      <c r="F1354" s="126" t="s">
        <v>10092</v>
      </c>
      <c r="G1354" s="126" t="s">
        <v>48</v>
      </c>
      <c r="H1354" s="126"/>
      <c r="I1354" s="175" t="s">
        <v>10093</v>
      </c>
      <c r="J1354" s="126"/>
      <c r="K1354" s="216"/>
    </row>
    <row r="1355" spans="1:11" x14ac:dyDescent="0.25">
      <c r="A1355" s="126" t="s">
        <v>10051</v>
      </c>
      <c r="B1355" s="126"/>
      <c r="C1355" s="218" cm="1">
        <f t="array" ref="C1355">IF(ROW() &lt; ROW(INDEX(persons[resource_ID],ROWS(persons[resource_ID]))), COUNTIF(INDEX(persons[resource_ID],1):persons[[#This Row],[resource_ID]],persons[[#This Row],[resource_ID]]), "")</f>
        <v>3</v>
      </c>
      <c r="D1355" s="127" t="s">
        <v>10094</v>
      </c>
      <c r="E1355" s="126" t="s">
        <v>10095</v>
      </c>
      <c r="F1355" s="126" t="s">
        <v>10096</v>
      </c>
      <c r="G1355" s="126"/>
      <c r="H1355" s="126"/>
      <c r="I1355" s="175" t="s">
        <v>10097</v>
      </c>
      <c r="J1355" s="126"/>
      <c r="K1355" s="216"/>
    </row>
    <row r="1356" spans="1:11" x14ac:dyDescent="0.25">
      <c r="A1356" s="126" t="s">
        <v>10052</v>
      </c>
      <c r="B1356" s="126"/>
      <c r="C1356" s="218" cm="1">
        <f t="array" ref="C1356">IF(ROW() &lt; ROW(INDEX(persons[resource_ID],ROWS(persons[resource_ID]))), COUNTIF(INDEX(persons[resource_ID],1):persons[[#This Row],[resource_ID]],persons[[#This Row],[resource_ID]]), "")</f>
        <v>1</v>
      </c>
      <c r="D1356" s="127" t="s">
        <v>10090</v>
      </c>
      <c r="E1356" s="126" t="s">
        <v>10098</v>
      </c>
      <c r="F1356" s="126" t="s">
        <v>10099</v>
      </c>
      <c r="G1356" s="126"/>
      <c r="H1356" s="126"/>
      <c r="I1356" s="175" t="s">
        <v>10100</v>
      </c>
      <c r="J1356" s="126"/>
      <c r="K1356" s="216"/>
    </row>
    <row r="1357" spans="1:11" x14ac:dyDescent="0.25">
      <c r="A1357" s="126" t="s">
        <v>10052</v>
      </c>
      <c r="B1357" s="126"/>
      <c r="C1357" s="218" cm="1">
        <f t="array" ref="C1357">IF(ROW() &lt; ROW(INDEX(persons[resource_ID],ROWS(persons[resource_ID]))), COUNTIF(INDEX(persons[resource_ID],1):persons[[#This Row],[resource_ID]],persons[[#This Row],[resource_ID]]), "")</f>
        <v>2</v>
      </c>
      <c r="D1357" s="127" t="s">
        <v>10090</v>
      </c>
      <c r="E1357" s="126" t="s">
        <v>10091</v>
      </c>
      <c r="F1357" s="126" t="s">
        <v>10092</v>
      </c>
      <c r="G1357" s="126" t="s">
        <v>48</v>
      </c>
      <c r="H1357" s="126"/>
      <c r="I1357" s="175" t="s">
        <v>10093</v>
      </c>
      <c r="J1357" s="126"/>
      <c r="K1357" s="216"/>
    </row>
    <row r="1358" spans="1:11" x14ac:dyDescent="0.25">
      <c r="A1358" s="126" t="s">
        <v>10052</v>
      </c>
      <c r="B1358" s="126"/>
      <c r="C1358" s="218" cm="1">
        <f t="array" ref="C1358">IF(ROW() &lt; ROW(INDEX(persons[resource_ID],ROWS(persons[resource_ID]))), COUNTIF(INDEX(persons[resource_ID],1):persons[[#This Row],[resource_ID]],persons[[#This Row],[resource_ID]]), "")</f>
        <v>3</v>
      </c>
      <c r="D1358" s="127" t="s">
        <v>10094</v>
      </c>
      <c r="E1358" s="126" t="s">
        <v>10095</v>
      </c>
      <c r="F1358" s="126" t="s">
        <v>10096</v>
      </c>
      <c r="G1358" s="126"/>
      <c r="H1358" s="126"/>
      <c r="I1358" s="175" t="s">
        <v>10097</v>
      </c>
      <c r="J1358" s="126"/>
      <c r="K1358" s="216"/>
    </row>
    <row r="1359" spans="1:11" x14ac:dyDescent="0.25">
      <c r="A1359" s="126" t="s">
        <v>10053</v>
      </c>
      <c r="B1359" s="126"/>
      <c r="C1359" s="218" cm="1">
        <f t="array" ref="C1359">IF(ROW() &lt; ROW(INDEX(persons[resource_ID],ROWS(persons[resource_ID]))), COUNTIF(INDEX(persons[resource_ID],1):persons[[#This Row],[resource_ID]],persons[[#This Row],[resource_ID]]), "")</f>
        <v>1</v>
      </c>
      <c r="D1359" s="127" t="s">
        <v>10090</v>
      </c>
      <c r="E1359" s="126" t="s">
        <v>10098</v>
      </c>
      <c r="F1359" s="126" t="s">
        <v>10099</v>
      </c>
      <c r="G1359" s="126"/>
      <c r="H1359" s="126"/>
      <c r="I1359" s="175" t="s">
        <v>10100</v>
      </c>
      <c r="J1359" s="126"/>
      <c r="K1359" s="216"/>
    </row>
    <row r="1360" spans="1:11" x14ac:dyDescent="0.25">
      <c r="A1360" s="126" t="s">
        <v>10053</v>
      </c>
      <c r="B1360" s="126"/>
      <c r="C1360" s="218" cm="1">
        <f t="array" ref="C1360">IF(ROW() &lt; ROW(INDEX(persons[resource_ID],ROWS(persons[resource_ID]))), COUNTIF(INDEX(persons[resource_ID],1):persons[[#This Row],[resource_ID]],persons[[#This Row],[resource_ID]]), "")</f>
        <v>2</v>
      </c>
      <c r="D1360" s="127" t="s">
        <v>10090</v>
      </c>
      <c r="E1360" s="126" t="s">
        <v>10091</v>
      </c>
      <c r="F1360" s="126" t="s">
        <v>10092</v>
      </c>
      <c r="G1360" s="126" t="s">
        <v>48</v>
      </c>
      <c r="H1360" s="126"/>
      <c r="I1360" s="175" t="s">
        <v>10093</v>
      </c>
      <c r="J1360" s="126"/>
      <c r="K1360" s="216"/>
    </row>
    <row r="1361" spans="1:11" x14ac:dyDescent="0.25">
      <c r="A1361" s="126" t="s">
        <v>10053</v>
      </c>
      <c r="B1361" s="126"/>
      <c r="C1361" s="218" cm="1">
        <f t="array" ref="C1361">IF(ROW() &lt; ROW(INDEX(persons[resource_ID],ROWS(persons[resource_ID]))), COUNTIF(INDEX(persons[resource_ID],1):persons[[#This Row],[resource_ID]],persons[[#This Row],[resource_ID]]), "")</f>
        <v>3</v>
      </c>
      <c r="D1361" s="127" t="s">
        <v>10094</v>
      </c>
      <c r="E1361" s="126" t="s">
        <v>10095</v>
      </c>
      <c r="F1361" s="126" t="s">
        <v>10096</v>
      </c>
      <c r="G1361" s="126"/>
      <c r="H1361" s="126"/>
      <c r="I1361" s="175" t="s">
        <v>10097</v>
      </c>
      <c r="J1361" s="126"/>
      <c r="K1361" s="216"/>
    </row>
    <row r="1362" spans="1:11" x14ac:dyDescent="0.25">
      <c r="A1362" s="126" t="s">
        <v>10054</v>
      </c>
      <c r="B1362" s="126"/>
      <c r="C1362" s="218" cm="1">
        <f t="array" ref="C1362">IF(ROW() &lt; ROW(INDEX(persons[resource_ID],ROWS(persons[resource_ID]))), COUNTIF(INDEX(persons[resource_ID],1):persons[[#This Row],[resource_ID]],persons[[#This Row],[resource_ID]]), "")</f>
        <v>1</v>
      </c>
      <c r="D1362" s="127" t="s">
        <v>10090</v>
      </c>
      <c r="E1362" s="126" t="s">
        <v>10098</v>
      </c>
      <c r="F1362" s="126" t="s">
        <v>10099</v>
      </c>
      <c r="G1362" s="126"/>
      <c r="H1362" s="126"/>
      <c r="I1362" s="175" t="s">
        <v>10100</v>
      </c>
      <c r="J1362" s="126"/>
      <c r="K1362" s="216"/>
    </row>
    <row r="1363" spans="1:11" x14ac:dyDescent="0.25">
      <c r="A1363" s="126" t="s">
        <v>10054</v>
      </c>
      <c r="B1363" s="126"/>
      <c r="C1363" s="218" cm="1">
        <f t="array" ref="C1363">IF(ROW() &lt; ROW(INDEX(persons[resource_ID],ROWS(persons[resource_ID]))), COUNTIF(INDEX(persons[resource_ID],1):persons[[#This Row],[resource_ID]],persons[[#This Row],[resource_ID]]), "")</f>
        <v>2</v>
      </c>
      <c r="D1363" s="127" t="s">
        <v>10090</v>
      </c>
      <c r="E1363" s="126" t="s">
        <v>10091</v>
      </c>
      <c r="F1363" s="126" t="s">
        <v>10092</v>
      </c>
      <c r="G1363" s="126" t="s">
        <v>48</v>
      </c>
      <c r="H1363" s="126"/>
      <c r="I1363" s="175" t="s">
        <v>10093</v>
      </c>
      <c r="J1363" s="126"/>
      <c r="K1363" s="216"/>
    </row>
    <row r="1364" spans="1:11" x14ac:dyDescent="0.25">
      <c r="A1364" s="126" t="s">
        <v>10054</v>
      </c>
      <c r="B1364" s="126"/>
      <c r="C1364" s="218" cm="1">
        <f t="array" ref="C1364">IF(ROW() &lt; ROW(INDEX(persons[resource_ID],ROWS(persons[resource_ID]))), COUNTIF(INDEX(persons[resource_ID],1):persons[[#This Row],[resource_ID]],persons[[#This Row],[resource_ID]]), "")</f>
        <v>3</v>
      </c>
      <c r="D1364" s="127" t="s">
        <v>10094</v>
      </c>
      <c r="E1364" s="126" t="s">
        <v>10095</v>
      </c>
      <c r="F1364" s="126" t="s">
        <v>10096</v>
      </c>
      <c r="G1364" s="126"/>
      <c r="H1364" s="126"/>
      <c r="I1364" s="175" t="s">
        <v>10097</v>
      </c>
      <c r="J1364" s="126"/>
      <c r="K1364" s="216"/>
    </row>
    <row r="1365" spans="1:11" x14ac:dyDescent="0.25">
      <c r="A1365" s="126" t="s">
        <v>10055</v>
      </c>
      <c r="B1365" s="126"/>
      <c r="C1365" s="218" cm="1">
        <f t="array" ref="C1365">IF(ROW() &lt; ROW(INDEX(persons[resource_ID],ROWS(persons[resource_ID]))), COUNTIF(INDEX(persons[resource_ID],1):persons[[#This Row],[resource_ID]],persons[[#This Row],[resource_ID]]), "")</f>
        <v>1</v>
      </c>
      <c r="D1365" s="127" t="s">
        <v>10090</v>
      </c>
      <c r="E1365" s="126" t="s">
        <v>10098</v>
      </c>
      <c r="F1365" s="126" t="s">
        <v>10099</v>
      </c>
      <c r="G1365" s="126"/>
      <c r="H1365" s="126"/>
      <c r="I1365" s="175" t="s">
        <v>10100</v>
      </c>
      <c r="J1365" s="126"/>
      <c r="K1365" s="216"/>
    </row>
    <row r="1366" spans="1:11" x14ac:dyDescent="0.25">
      <c r="A1366" s="126" t="s">
        <v>10055</v>
      </c>
      <c r="B1366" s="126"/>
      <c r="C1366" s="218" cm="1">
        <f t="array" ref="C1366">IF(ROW() &lt; ROW(INDEX(persons[resource_ID],ROWS(persons[resource_ID]))), COUNTIF(INDEX(persons[resource_ID],1):persons[[#This Row],[resource_ID]],persons[[#This Row],[resource_ID]]), "")</f>
        <v>2</v>
      </c>
      <c r="D1366" s="127" t="s">
        <v>10090</v>
      </c>
      <c r="E1366" s="126" t="s">
        <v>10091</v>
      </c>
      <c r="F1366" s="126" t="s">
        <v>10092</v>
      </c>
      <c r="G1366" s="126" t="s">
        <v>48</v>
      </c>
      <c r="H1366" s="126"/>
      <c r="I1366" s="175" t="s">
        <v>10093</v>
      </c>
      <c r="J1366" s="126"/>
      <c r="K1366" s="216"/>
    </row>
    <row r="1367" spans="1:11" x14ac:dyDescent="0.25">
      <c r="A1367" s="126" t="s">
        <v>10055</v>
      </c>
      <c r="B1367" s="126"/>
      <c r="C1367" s="218" cm="1">
        <f t="array" ref="C1367">IF(ROW() &lt; ROW(INDEX(persons[resource_ID],ROWS(persons[resource_ID]))), COUNTIF(INDEX(persons[resource_ID],1):persons[[#This Row],[resource_ID]],persons[[#This Row],[resource_ID]]), "")</f>
        <v>3</v>
      </c>
      <c r="D1367" s="127" t="s">
        <v>10094</v>
      </c>
      <c r="E1367" s="126" t="s">
        <v>10095</v>
      </c>
      <c r="F1367" s="126" t="s">
        <v>10096</v>
      </c>
      <c r="G1367" s="126"/>
      <c r="H1367" s="126"/>
      <c r="I1367" s="175" t="s">
        <v>10097</v>
      </c>
      <c r="J1367" s="126"/>
      <c r="K1367" s="216"/>
    </row>
    <row r="1368" spans="1:11" x14ac:dyDescent="0.25">
      <c r="A1368" s="126" t="s">
        <v>10056</v>
      </c>
      <c r="B1368" s="126"/>
      <c r="C1368" s="218" cm="1">
        <f t="array" ref="C1368">IF(ROW() &lt; ROW(INDEX(persons[resource_ID],ROWS(persons[resource_ID]))), COUNTIF(INDEX(persons[resource_ID],1):persons[[#This Row],[resource_ID]],persons[[#This Row],[resource_ID]]), "")</f>
        <v>1</v>
      </c>
      <c r="D1368" s="127" t="s">
        <v>10090</v>
      </c>
      <c r="E1368" s="126" t="s">
        <v>10098</v>
      </c>
      <c r="F1368" s="126" t="s">
        <v>10099</v>
      </c>
      <c r="G1368" s="126"/>
      <c r="H1368" s="126"/>
      <c r="I1368" s="175" t="s">
        <v>10100</v>
      </c>
      <c r="J1368" s="126"/>
      <c r="K1368" s="216"/>
    </row>
    <row r="1369" spans="1:11" x14ac:dyDescent="0.25">
      <c r="A1369" s="126" t="s">
        <v>10056</v>
      </c>
      <c r="B1369" s="126"/>
      <c r="C1369" s="218" cm="1">
        <f t="array" ref="C1369">IF(ROW() &lt; ROW(INDEX(persons[resource_ID],ROWS(persons[resource_ID]))), COUNTIF(INDEX(persons[resource_ID],1):persons[[#This Row],[resource_ID]],persons[[#This Row],[resource_ID]]), "")</f>
        <v>2</v>
      </c>
      <c r="D1369" s="127" t="s">
        <v>10090</v>
      </c>
      <c r="E1369" s="126" t="s">
        <v>10091</v>
      </c>
      <c r="F1369" s="126" t="s">
        <v>10092</v>
      </c>
      <c r="G1369" s="126" t="s">
        <v>48</v>
      </c>
      <c r="H1369" s="126"/>
      <c r="I1369" s="175" t="s">
        <v>10093</v>
      </c>
      <c r="J1369" s="126"/>
      <c r="K1369" s="216"/>
    </row>
    <row r="1370" spans="1:11" x14ac:dyDescent="0.25">
      <c r="A1370" s="126" t="s">
        <v>10056</v>
      </c>
      <c r="B1370" s="126"/>
      <c r="C1370" s="218" cm="1">
        <f t="array" ref="C1370">IF(ROW() &lt; ROW(INDEX(persons[resource_ID],ROWS(persons[resource_ID]))), COUNTIF(INDEX(persons[resource_ID],1):persons[[#This Row],[resource_ID]],persons[[#This Row],[resource_ID]]), "")</f>
        <v>3</v>
      </c>
      <c r="D1370" s="127" t="s">
        <v>10094</v>
      </c>
      <c r="E1370" s="126" t="s">
        <v>10095</v>
      </c>
      <c r="F1370" s="126" t="s">
        <v>10096</v>
      </c>
      <c r="G1370" s="126"/>
      <c r="H1370" s="126"/>
      <c r="I1370" s="175" t="s">
        <v>10097</v>
      </c>
      <c r="J1370" s="126"/>
      <c r="K1370" s="216"/>
    </row>
    <row r="1371" spans="1:11" x14ac:dyDescent="0.25">
      <c r="A1371" s="126" t="s">
        <v>10057</v>
      </c>
      <c r="B1371" s="126"/>
      <c r="C1371" s="218" cm="1">
        <f t="array" ref="C1371">IF(ROW() &lt; ROW(INDEX(persons[resource_ID],ROWS(persons[resource_ID]))), COUNTIF(INDEX(persons[resource_ID],1):persons[[#This Row],[resource_ID]],persons[[#This Row],[resource_ID]]), "")</f>
        <v>1</v>
      </c>
      <c r="D1371" s="127" t="s">
        <v>10090</v>
      </c>
      <c r="E1371" s="126" t="s">
        <v>10098</v>
      </c>
      <c r="F1371" s="126" t="s">
        <v>10099</v>
      </c>
      <c r="G1371" s="126"/>
      <c r="H1371" s="126"/>
      <c r="I1371" s="175" t="s">
        <v>10100</v>
      </c>
      <c r="J1371" s="126"/>
      <c r="K1371" s="216"/>
    </row>
    <row r="1372" spans="1:11" x14ac:dyDescent="0.25">
      <c r="A1372" s="126" t="s">
        <v>10057</v>
      </c>
      <c r="B1372" s="126"/>
      <c r="C1372" s="218" cm="1">
        <f t="array" ref="C1372">IF(ROW() &lt; ROW(INDEX(persons[resource_ID],ROWS(persons[resource_ID]))), COUNTIF(INDEX(persons[resource_ID],1):persons[[#This Row],[resource_ID]],persons[[#This Row],[resource_ID]]), "")</f>
        <v>2</v>
      </c>
      <c r="D1372" s="127" t="s">
        <v>10090</v>
      </c>
      <c r="E1372" s="126" t="s">
        <v>10091</v>
      </c>
      <c r="F1372" s="126" t="s">
        <v>10092</v>
      </c>
      <c r="G1372" s="126" t="s">
        <v>48</v>
      </c>
      <c r="H1372" s="126"/>
      <c r="I1372" s="175" t="s">
        <v>10093</v>
      </c>
      <c r="J1372" s="126"/>
      <c r="K1372" s="216"/>
    </row>
    <row r="1373" spans="1:11" x14ac:dyDescent="0.25">
      <c r="A1373" s="126" t="s">
        <v>10057</v>
      </c>
      <c r="B1373" s="126"/>
      <c r="C1373" s="218" cm="1">
        <f t="array" ref="C1373">IF(ROW() &lt; ROW(INDEX(persons[resource_ID],ROWS(persons[resource_ID]))), COUNTIF(INDEX(persons[resource_ID],1):persons[[#This Row],[resource_ID]],persons[[#This Row],[resource_ID]]), "")</f>
        <v>3</v>
      </c>
      <c r="D1373" s="127" t="s">
        <v>10094</v>
      </c>
      <c r="E1373" s="126" t="s">
        <v>10095</v>
      </c>
      <c r="F1373" s="126" t="s">
        <v>10096</v>
      </c>
      <c r="G1373" s="126"/>
      <c r="H1373" s="126"/>
      <c r="I1373" s="175" t="s">
        <v>10097</v>
      </c>
      <c r="J1373" s="126"/>
      <c r="K1373" s="216"/>
    </row>
    <row r="1374" spans="1:11" x14ac:dyDescent="0.25">
      <c r="A1374" s="126" t="s">
        <v>10058</v>
      </c>
      <c r="B1374" s="126"/>
      <c r="C1374" s="218" cm="1">
        <f t="array" ref="C1374">IF(ROW() &lt; ROW(INDEX(persons[resource_ID],ROWS(persons[resource_ID]))), COUNTIF(INDEX(persons[resource_ID],1):persons[[#This Row],[resource_ID]],persons[[#This Row],[resource_ID]]), "")</f>
        <v>1</v>
      </c>
      <c r="D1374" s="127" t="s">
        <v>10090</v>
      </c>
      <c r="E1374" s="126" t="s">
        <v>10098</v>
      </c>
      <c r="F1374" s="126" t="s">
        <v>10099</v>
      </c>
      <c r="G1374" s="126"/>
      <c r="H1374" s="126"/>
      <c r="I1374" s="175" t="s">
        <v>10100</v>
      </c>
      <c r="J1374" s="126"/>
      <c r="K1374" s="216"/>
    </row>
    <row r="1375" spans="1:11" x14ac:dyDescent="0.25">
      <c r="A1375" s="126" t="s">
        <v>10058</v>
      </c>
      <c r="B1375" s="126"/>
      <c r="C1375" s="218" cm="1">
        <f t="array" ref="C1375">IF(ROW() &lt; ROW(INDEX(persons[resource_ID],ROWS(persons[resource_ID]))), COUNTIF(INDEX(persons[resource_ID],1):persons[[#This Row],[resource_ID]],persons[[#This Row],[resource_ID]]), "")</f>
        <v>2</v>
      </c>
      <c r="D1375" s="127" t="s">
        <v>10090</v>
      </c>
      <c r="E1375" s="126" t="s">
        <v>10091</v>
      </c>
      <c r="F1375" s="126" t="s">
        <v>10092</v>
      </c>
      <c r="G1375" s="126" t="s">
        <v>48</v>
      </c>
      <c r="H1375" s="126"/>
      <c r="I1375" s="175" t="s">
        <v>10093</v>
      </c>
      <c r="J1375" s="126"/>
      <c r="K1375" s="216"/>
    </row>
    <row r="1376" spans="1:11" x14ac:dyDescent="0.25">
      <c r="A1376" s="126" t="s">
        <v>10058</v>
      </c>
      <c r="B1376" s="126"/>
      <c r="C1376" s="218" cm="1">
        <f t="array" ref="C1376">IF(ROW() &lt; ROW(INDEX(persons[resource_ID],ROWS(persons[resource_ID]))), COUNTIF(INDEX(persons[resource_ID],1):persons[[#This Row],[resource_ID]],persons[[#This Row],[resource_ID]]), "")</f>
        <v>3</v>
      </c>
      <c r="D1376" s="127" t="s">
        <v>10094</v>
      </c>
      <c r="E1376" s="126" t="s">
        <v>10095</v>
      </c>
      <c r="F1376" s="126" t="s">
        <v>10096</v>
      </c>
      <c r="G1376" s="126"/>
      <c r="H1376" s="126"/>
      <c r="I1376" s="175" t="s">
        <v>10097</v>
      </c>
      <c r="J1376" s="126"/>
      <c r="K1376" s="216"/>
    </row>
    <row r="1377" spans="1:11" x14ac:dyDescent="0.25">
      <c r="A1377" s="126" t="s">
        <v>10059</v>
      </c>
      <c r="B1377" s="126"/>
      <c r="C1377" s="218" cm="1">
        <f t="array" ref="C1377">IF(ROW() &lt; ROW(INDEX(persons[resource_ID],ROWS(persons[resource_ID]))), COUNTIF(INDEX(persons[resource_ID],1):persons[[#This Row],[resource_ID]],persons[[#This Row],[resource_ID]]), "")</f>
        <v>1</v>
      </c>
      <c r="D1377" s="127" t="s">
        <v>10090</v>
      </c>
      <c r="E1377" s="126" t="s">
        <v>10098</v>
      </c>
      <c r="F1377" s="126" t="s">
        <v>10099</v>
      </c>
      <c r="G1377" s="126"/>
      <c r="H1377" s="126"/>
      <c r="I1377" s="175" t="s">
        <v>10100</v>
      </c>
      <c r="J1377" s="126"/>
      <c r="K1377" s="216"/>
    </row>
    <row r="1378" spans="1:11" x14ac:dyDescent="0.25">
      <c r="A1378" s="126" t="s">
        <v>10059</v>
      </c>
      <c r="B1378" s="126"/>
      <c r="C1378" s="218" cm="1">
        <f t="array" ref="C1378">IF(ROW() &lt; ROW(INDEX(persons[resource_ID],ROWS(persons[resource_ID]))), COUNTIF(INDEX(persons[resource_ID],1):persons[[#This Row],[resource_ID]],persons[[#This Row],[resource_ID]]), "")</f>
        <v>2</v>
      </c>
      <c r="D1378" s="127" t="s">
        <v>10090</v>
      </c>
      <c r="E1378" s="126" t="s">
        <v>10091</v>
      </c>
      <c r="F1378" s="126" t="s">
        <v>10092</v>
      </c>
      <c r="G1378" s="126" t="s">
        <v>48</v>
      </c>
      <c r="H1378" s="126"/>
      <c r="I1378" s="175" t="s">
        <v>10093</v>
      </c>
      <c r="J1378" s="126"/>
      <c r="K1378" s="216"/>
    </row>
    <row r="1379" spans="1:11" x14ac:dyDescent="0.25">
      <c r="A1379" s="126" t="s">
        <v>10059</v>
      </c>
      <c r="B1379" s="126"/>
      <c r="C1379" s="218" cm="1">
        <f t="array" ref="C1379">IF(ROW() &lt; ROW(INDEX(persons[resource_ID],ROWS(persons[resource_ID]))), COUNTIF(INDEX(persons[resource_ID],1):persons[[#This Row],[resource_ID]],persons[[#This Row],[resource_ID]]), "")</f>
        <v>3</v>
      </c>
      <c r="D1379" s="127" t="s">
        <v>10094</v>
      </c>
      <c r="E1379" s="126" t="s">
        <v>10095</v>
      </c>
      <c r="F1379" s="126" t="s">
        <v>10096</v>
      </c>
      <c r="G1379" s="126"/>
      <c r="H1379" s="126"/>
      <c r="I1379" s="175" t="s">
        <v>10097</v>
      </c>
      <c r="J1379" s="126"/>
      <c r="K1379" s="216"/>
    </row>
    <row r="1380" spans="1:11" x14ac:dyDescent="0.25">
      <c r="A1380" s="126" t="s">
        <v>10060</v>
      </c>
      <c r="B1380" s="126"/>
      <c r="C1380" s="218" cm="1">
        <f t="array" ref="C1380">IF(ROW() &lt; ROW(INDEX(persons[resource_ID],ROWS(persons[resource_ID]))), COUNTIF(INDEX(persons[resource_ID],1):persons[[#This Row],[resource_ID]],persons[[#This Row],[resource_ID]]), "")</f>
        <v>1</v>
      </c>
      <c r="D1380" s="127" t="s">
        <v>10090</v>
      </c>
      <c r="E1380" s="126" t="s">
        <v>10098</v>
      </c>
      <c r="F1380" s="126" t="s">
        <v>10099</v>
      </c>
      <c r="G1380" s="126"/>
      <c r="H1380" s="126"/>
      <c r="I1380" s="175" t="s">
        <v>10100</v>
      </c>
      <c r="J1380" s="126"/>
      <c r="K1380" s="216"/>
    </row>
    <row r="1381" spans="1:11" x14ac:dyDescent="0.25">
      <c r="A1381" s="126" t="s">
        <v>10060</v>
      </c>
      <c r="B1381" s="126"/>
      <c r="C1381" s="218" cm="1">
        <f t="array" ref="C1381">IF(ROW() &lt; ROW(INDEX(persons[resource_ID],ROWS(persons[resource_ID]))), COUNTIF(INDEX(persons[resource_ID],1):persons[[#This Row],[resource_ID]],persons[[#This Row],[resource_ID]]), "")</f>
        <v>2</v>
      </c>
      <c r="D1381" s="127" t="s">
        <v>10090</v>
      </c>
      <c r="E1381" s="126" t="s">
        <v>10091</v>
      </c>
      <c r="F1381" s="126" t="s">
        <v>10092</v>
      </c>
      <c r="G1381" s="126" t="s">
        <v>48</v>
      </c>
      <c r="H1381" s="126"/>
      <c r="I1381" s="175" t="s">
        <v>10093</v>
      </c>
      <c r="J1381" s="126"/>
      <c r="K1381" s="216"/>
    </row>
    <row r="1382" spans="1:11" x14ac:dyDescent="0.25">
      <c r="A1382" s="126" t="s">
        <v>10060</v>
      </c>
      <c r="B1382" s="126"/>
      <c r="C1382" s="218" cm="1">
        <f t="array" ref="C1382">IF(ROW() &lt; ROW(INDEX(persons[resource_ID],ROWS(persons[resource_ID]))), COUNTIF(INDEX(persons[resource_ID],1):persons[[#This Row],[resource_ID]],persons[[#This Row],[resource_ID]]), "")</f>
        <v>3</v>
      </c>
      <c r="D1382" s="127" t="s">
        <v>10094</v>
      </c>
      <c r="E1382" s="126" t="s">
        <v>10095</v>
      </c>
      <c r="F1382" s="126" t="s">
        <v>10096</v>
      </c>
      <c r="G1382" s="126"/>
      <c r="H1382" s="126"/>
      <c r="I1382" s="175" t="s">
        <v>10097</v>
      </c>
      <c r="J1382" s="126"/>
      <c r="K1382" s="216"/>
    </row>
    <row r="1383" spans="1:11" x14ac:dyDescent="0.25">
      <c r="A1383" s="126" t="s">
        <v>10061</v>
      </c>
      <c r="B1383" s="126"/>
      <c r="C1383" s="218" cm="1">
        <f t="array" ref="C1383">IF(ROW() &lt; ROW(INDEX(persons[resource_ID],ROWS(persons[resource_ID]))), COUNTIF(INDEX(persons[resource_ID],1):persons[[#This Row],[resource_ID]],persons[[#This Row],[resource_ID]]), "")</f>
        <v>1</v>
      </c>
      <c r="D1383" s="127" t="s">
        <v>10090</v>
      </c>
      <c r="E1383" s="126" t="s">
        <v>10098</v>
      </c>
      <c r="F1383" s="126" t="s">
        <v>10099</v>
      </c>
      <c r="G1383" s="126"/>
      <c r="H1383" s="126"/>
      <c r="I1383" s="175" t="s">
        <v>10100</v>
      </c>
      <c r="J1383" s="126"/>
      <c r="K1383" s="216"/>
    </row>
    <row r="1384" spans="1:11" x14ac:dyDescent="0.25">
      <c r="A1384" s="126" t="s">
        <v>10061</v>
      </c>
      <c r="B1384" s="126"/>
      <c r="C1384" s="218" cm="1">
        <f t="array" ref="C1384">IF(ROW() &lt; ROW(INDEX(persons[resource_ID],ROWS(persons[resource_ID]))), COUNTIF(INDEX(persons[resource_ID],1):persons[[#This Row],[resource_ID]],persons[[#This Row],[resource_ID]]), "")</f>
        <v>2</v>
      </c>
      <c r="D1384" s="127" t="s">
        <v>10090</v>
      </c>
      <c r="E1384" s="126" t="s">
        <v>10091</v>
      </c>
      <c r="F1384" s="126" t="s">
        <v>10092</v>
      </c>
      <c r="G1384" s="126" t="s">
        <v>48</v>
      </c>
      <c r="H1384" s="126"/>
      <c r="I1384" s="175" t="s">
        <v>10093</v>
      </c>
      <c r="J1384" s="126"/>
      <c r="K1384" s="216"/>
    </row>
    <row r="1385" spans="1:11" x14ac:dyDescent="0.25">
      <c r="A1385" s="126" t="s">
        <v>10061</v>
      </c>
      <c r="B1385" s="126"/>
      <c r="C1385" s="218" cm="1">
        <f t="array" ref="C1385">IF(ROW() &lt; ROW(INDEX(persons[resource_ID],ROWS(persons[resource_ID]))), COUNTIF(INDEX(persons[resource_ID],1):persons[[#This Row],[resource_ID]],persons[[#This Row],[resource_ID]]), "")</f>
        <v>3</v>
      </c>
      <c r="D1385" s="127" t="s">
        <v>10094</v>
      </c>
      <c r="E1385" s="126" t="s">
        <v>10095</v>
      </c>
      <c r="F1385" s="126" t="s">
        <v>10096</v>
      </c>
      <c r="G1385" s="126"/>
      <c r="H1385" s="126"/>
      <c r="I1385" s="175" t="s">
        <v>10097</v>
      </c>
      <c r="J1385" s="126"/>
      <c r="K1385" s="216"/>
    </row>
    <row r="1386" spans="1:11" x14ac:dyDescent="0.25">
      <c r="A1386" s="126" t="s">
        <v>10062</v>
      </c>
      <c r="B1386" s="126"/>
      <c r="C1386" s="218" cm="1">
        <f t="array" ref="C1386">IF(ROW() &lt; ROW(INDEX(persons[resource_ID],ROWS(persons[resource_ID]))), COUNTIF(INDEX(persons[resource_ID],1):persons[[#This Row],[resource_ID]],persons[[#This Row],[resource_ID]]), "")</f>
        <v>1</v>
      </c>
      <c r="D1386" s="127" t="s">
        <v>10090</v>
      </c>
      <c r="E1386" s="126" t="s">
        <v>10098</v>
      </c>
      <c r="F1386" s="126" t="s">
        <v>10099</v>
      </c>
      <c r="G1386" s="126"/>
      <c r="H1386" s="126"/>
      <c r="I1386" s="175" t="s">
        <v>10100</v>
      </c>
      <c r="J1386" s="126"/>
      <c r="K1386" s="216"/>
    </row>
    <row r="1387" spans="1:11" x14ac:dyDescent="0.25">
      <c r="A1387" s="126" t="s">
        <v>10062</v>
      </c>
      <c r="B1387" s="126"/>
      <c r="C1387" s="218" cm="1">
        <f t="array" ref="C1387">IF(ROW() &lt; ROW(INDEX(persons[resource_ID],ROWS(persons[resource_ID]))), COUNTIF(INDEX(persons[resource_ID],1):persons[[#This Row],[resource_ID]],persons[[#This Row],[resource_ID]]), "")</f>
        <v>2</v>
      </c>
      <c r="D1387" s="127" t="s">
        <v>10090</v>
      </c>
      <c r="E1387" s="126" t="s">
        <v>10091</v>
      </c>
      <c r="F1387" s="126" t="s">
        <v>10092</v>
      </c>
      <c r="G1387" s="126" t="s">
        <v>48</v>
      </c>
      <c r="H1387" s="126"/>
      <c r="I1387" s="175" t="s">
        <v>10093</v>
      </c>
      <c r="J1387" s="126"/>
      <c r="K1387" s="216"/>
    </row>
    <row r="1388" spans="1:11" x14ac:dyDescent="0.25">
      <c r="A1388" s="126" t="s">
        <v>10062</v>
      </c>
      <c r="B1388" s="126"/>
      <c r="C1388" s="218" cm="1">
        <f t="array" ref="C1388">IF(ROW() &lt; ROW(INDEX(persons[resource_ID],ROWS(persons[resource_ID]))), COUNTIF(INDEX(persons[resource_ID],1):persons[[#This Row],[resource_ID]],persons[[#This Row],[resource_ID]]), "")</f>
        <v>3</v>
      </c>
      <c r="D1388" s="127" t="s">
        <v>10094</v>
      </c>
      <c r="E1388" s="126" t="s">
        <v>10095</v>
      </c>
      <c r="F1388" s="126" t="s">
        <v>10096</v>
      </c>
      <c r="G1388" s="126"/>
      <c r="H1388" s="126"/>
      <c r="I1388" s="175" t="s">
        <v>10097</v>
      </c>
      <c r="J1388" s="126"/>
      <c r="K1388" s="216"/>
    </row>
    <row r="1389" spans="1:11" x14ac:dyDescent="0.25">
      <c r="A1389" s="126" t="s">
        <v>10063</v>
      </c>
      <c r="B1389" s="126"/>
      <c r="C1389" s="218" cm="1">
        <f t="array" ref="C1389">IF(ROW() &lt; ROW(INDEX(persons[resource_ID],ROWS(persons[resource_ID]))), COUNTIF(INDEX(persons[resource_ID],1):persons[[#This Row],[resource_ID]],persons[[#This Row],[resource_ID]]), "")</f>
        <v>1</v>
      </c>
      <c r="D1389" s="127" t="s">
        <v>10090</v>
      </c>
      <c r="E1389" s="126" t="s">
        <v>10098</v>
      </c>
      <c r="F1389" s="126" t="s">
        <v>10099</v>
      </c>
      <c r="G1389" s="126"/>
      <c r="H1389" s="126"/>
      <c r="I1389" s="175" t="s">
        <v>10100</v>
      </c>
      <c r="J1389" s="126"/>
      <c r="K1389" s="216"/>
    </row>
    <row r="1390" spans="1:11" x14ac:dyDescent="0.25">
      <c r="A1390" s="126" t="s">
        <v>10063</v>
      </c>
      <c r="B1390" s="126"/>
      <c r="C1390" s="218" cm="1">
        <f t="array" ref="C1390">IF(ROW() &lt; ROW(INDEX(persons[resource_ID],ROWS(persons[resource_ID]))), COUNTIF(INDEX(persons[resource_ID],1):persons[[#This Row],[resource_ID]],persons[[#This Row],[resource_ID]]), "")</f>
        <v>2</v>
      </c>
      <c r="D1390" s="127" t="s">
        <v>10090</v>
      </c>
      <c r="E1390" s="126" t="s">
        <v>10091</v>
      </c>
      <c r="F1390" s="126" t="s">
        <v>10092</v>
      </c>
      <c r="G1390" s="126" t="s">
        <v>48</v>
      </c>
      <c r="H1390" s="126"/>
      <c r="I1390" s="175" t="s">
        <v>10093</v>
      </c>
      <c r="J1390" s="126"/>
      <c r="K1390" s="216"/>
    </row>
    <row r="1391" spans="1:11" x14ac:dyDescent="0.25">
      <c r="A1391" s="126" t="s">
        <v>10063</v>
      </c>
      <c r="B1391" s="126"/>
      <c r="C1391" s="218" cm="1">
        <f t="array" ref="C1391">IF(ROW() &lt; ROW(INDEX(persons[resource_ID],ROWS(persons[resource_ID]))), COUNTIF(INDEX(persons[resource_ID],1):persons[[#This Row],[resource_ID]],persons[[#This Row],[resource_ID]]), "")</f>
        <v>3</v>
      </c>
      <c r="D1391" s="127" t="s">
        <v>10094</v>
      </c>
      <c r="E1391" s="126" t="s">
        <v>10095</v>
      </c>
      <c r="F1391" s="126" t="s">
        <v>10096</v>
      </c>
      <c r="G1391" s="126"/>
      <c r="H1391" s="126"/>
      <c r="I1391" s="175" t="s">
        <v>10097</v>
      </c>
      <c r="J1391" s="126"/>
      <c r="K1391" s="216"/>
    </row>
    <row r="1392" spans="1:11" x14ac:dyDescent="0.25">
      <c r="A1392" s="126" t="s">
        <v>10064</v>
      </c>
      <c r="B1392" s="126"/>
      <c r="C1392" s="218" cm="1">
        <f t="array" ref="C1392">IF(ROW() &lt; ROW(INDEX(persons[resource_ID],ROWS(persons[resource_ID]))), COUNTIF(INDEX(persons[resource_ID],1):persons[[#This Row],[resource_ID]],persons[[#This Row],[resource_ID]]), "")</f>
        <v>1</v>
      </c>
      <c r="D1392" s="127" t="s">
        <v>10090</v>
      </c>
      <c r="E1392" s="126" t="s">
        <v>10098</v>
      </c>
      <c r="F1392" s="126" t="s">
        <v>10099</v>
      </c>
      <c r="G1392" s="126"/>
      <c r="H1392" s="126"/>
      <c r="I1392" s="175" t="s">
        <v>10100</v>
      </c>
      <c r="J1392" s="126"/>
      <c r="K1392" s="216"/>
    </row>
    <row r="1393" spans="1:11" x14ac:dyDescent="0.25">
      <c r="A1393" s="126" t="s">
        <v>10064</v>
      </c>
      <c r="B1393" s="126"/>
      <c r="C1393" s="218" cm="1">
        <f t="array" ref="C1393">IF(ROW() &lt; ROW(INDEX(persons[resource_ID],ROWS(persons[resource_ID]))), COUNTIF(INDEX(persons[resource_ID],1):persons[[#This Row],[resource_ID]],persons[[#This Row],[resource_ID]]), "")</f>
        <v>2</v>
      </c>
      <c r="D1393" s="127" t="s">
        <v>10090</v>
      </c>
      <c r="E1393" s="126" t="s">
        <v>10091</v>
      </c>
      <c r="F1393" s="126" t="s">
        <v>10092</v>
      </c>
      <c r="G1393" s="126" t="s">
        <v>48</v>
      </c>
      <c r="H1393" s="126"/>
      <c r="I1393" s="175" t="s">
        <v>10093</v>
      </c>
      <c r="J1393" s="126"/>
      <c r="K1393" s="216"/>
    </row>
    <row r="1394" spans="1:11" x14ac:dyDescent="0.25">
      <c r="A1394" s="126" t="s">
        <v>10064</v>
      </c>
      <c r="B1394" s="126"/>
      <c r="C1394" s="218" cm="1">
        <f t="array" ref="C1394">IF(ROW() &lt; ROW(INDEX(persons[resource_ID],ROWS(persons[resource_ID]))), COUNTIF(INDEX(persons[resource_ID],1):persons[[#This Row],[resource_ID]],persons[[#This Row],[resource_ID]]), "")</f>
        <v>3</v>
      </c>
      <c r="D1394" s="127" t="s">
        <v>10094</v>
      </c>
      <c r="E1394" s="126" t="s">
        <v>10095</v>
      </c>
      <c r="F1394" s="126" t="s">
        <v>10096</v>
      </c>
      <c r="G1394" s="126"/>
      <c r="H1394" s="126"/>
      <c r="I1394" s="175" t="s">
        <v>10097</v>
      </c>
      <c r="J1394" s="126"/>
      <c r="K1394" s="216"/>
    </row>
    <row r="1395" spans="1:11" x14ac:dyDescent="0.25">
      <c r="A1395" s="126" t="s">
        <v>10065</v>
      </c>
      <c r="B1395" s="126"/>
      <c r="C1395" s="218" cm="1">
        <f t="array" ref="C1395">IF(ROW() &lt; ROW(INDEX(persons[resource_ID],ROWS(persons[resource_ID]))), COUNTIF(INDEX(persons[resource_ID],1):persons[[#This Row],[resource_ID]],persons[[#This Row],[resource_ID]]), "")</f>
        <v>1</v>
      </c>
      <c r="D1395" s="127" t="s">
        <v>10090</v>
      </c>
      <c r="E1395" s="126" t="s">
        <v>10098</v>
      </c>
      <c r="F1395" s="126" t="s">
        <v>10099</v>
      </c>
      <c r="G1395" s="126"/>
      <c r="H1395" s="126"/>
      <c r="I1395" s="175" t="s">
        <v>10100</v>
      </c>
      <c r="J1395" s="126"/>
      <c r="K1395" s="216"/>
    </row>
    <row r="1396" spans="1:11" x14ac:dyDescent="0.25">
      <c r="A1396" s="126" t="s">
        <v>10065</v>
      </c>
      <c r="B1396" s="126"/>
      <c r="C1396" s="218" cm="1">
        <f t="array" ref="C1396">IF(ROW() &lt; ROW(INDEX(persons[resource_ID],ROWS(persons[resource_ID]))), COUNTIF(INDEX(persons[resource_ID],1):persons[[#This Row],[resource_ID]],persons[[#This Row],[resource_ID]]), "")</f>
        <v>2</v>
      </c>
      <c r="D1396" s="127" t="s">
        <v>10090</v>
      </c>
      <c r="E1396" s="126" t="s">
        <v>10091</v>
      </c>
      <c r="F1396" s="126" t="s">
        <v>10092</v>
      </c>
      <c r="G1396" s="126" t="s">
        <v>48</v>
      </c>
      <c r="H1396" s="126"/>
      <c r="I1396" s="175" t="s">
        <v>10093</v>
      </c>
      <c r="J1396" s="126"/>
      <c r="K1396" s="216"/>
    </row>
    <row r="1397" spans="1:11" x14ac:dyDescent="0.25">
      <c r="A1397" s="126" t="s">
        <v>10065</v>
      </c>
      <c r="B1397" s="126"/>
      <c r="C1397" s="218" cm="1">
        <f t="array" ref="C1397">IF(ROW() &lt; ROW(INDEX(persons[resource_ID],ROWS(persons[resource_ID]))), COUNTIF(INDEX(persons[resource_ID],1):persons[[#This Row],[resource_ID]],persons[[#This Row],[resource_ID]]), "")</f>
        <v>3</v>
      </c>
      <c r="D1397" s="127" t="s">
        <v>10094</v>
      </c>
      <c r="E1397" s="126" t="s">
        <v>10095</v>
      </c>
      <c r="F1397" s="126" t="s">
        <v>10096</v>
      </c>
      <c r="G1397" s="126"/>
      <c r="H1397" s="126"/>
      <c r="I1397" s="175" t="s">
        <v>10097</v>
      </c>
      <c r="J1397" s="126"/>
      <c r="K1397" s="216"/>
    </row>
    <row r="1398" spans="1:11" x14ac:dyDescent="0.25">
      <c r="A1398" s="126" t="s">
        <v>10066</v>
      </c>
      <c r="B1398" s="126"/>
      <c r="C1398" s="218" cm="1">
        <f t="array" ref="C1398">IF(ROW() &lt; ROW(INDEX(persons[resource_ID],ROWS(persons[resource_ID]))), COUNTIF(INDEX(persons[resource_ID],1):persons[[#This Row],[resource_ID]],persons[[#This Row],[resource_ID]]), "")</f>
        <v>1</v>
      </c>
      <c r="D1398" s="127" t="s">
        <v>10090</v>
      </c>
      <c r="E1398" s="126" t="s">
        <v>10098</v>
      </c>
      <c r="F1398" s="126" t="s">
        <v>10099</v>
      </c>
      <c r="G1398" s="126"/>
      <c r="I1398" s="175" t="s">
        <v>10100</v>
      </c>
      <c r="K1398" s="216"/>
    </row>
    <row r="1399" spans="1:11" x14ac:dyDescent="0.25">
      <c r="A1399" s="126" t="s">
        <v>10066</v>
      </c>
      <c r="B1399" s="126"/>
      <c r="C1399" s="218" cm="1">
        <f t="array" ref="C1399">IF(ROW() &lt; ROW(INDEX(persons[resource_ID],ROWS(persons[resource_ID]))), COUNTIF(INDEX(persons[resource_ID],1):persons[[#This Row],[resource_ID]],persons[[#This Row],[resource_ID]]), "")</f>
        <v>2</v>
      </c>
      <c r="D1399" s="127" t="s">
        <v>10090</v>
      </c>
      <c r="E1399" s="126" t="s">
        <v>10091</v>
      </c>
      <c r="F1399" s="126" t="s">
        <v>10092</v>
      </c>
      <c r="G1399" s="126" t="s">
        <v>48</v>
      </c>
      <c r="H1399" s="126"/>
      <c r="I1399" s="175" t="s">
        <v>10093</v>
      </c>
      <c r="J1399" s="126"/>
      <c r="K1399" s="216"/>
    </row>
    <row r="1400" spans="1:11" x14ac:dyDescent="0.25">
      <c r="A1400" s="126" t="s">
        <v>10066</v>
      </c>
      <c r="B1400" s="126"/>
      <c r="C1400" s="218" cm="1">
        <f t="array" ref="C1400">IF(ROW() &lt; ROW(INDEX(persons[resource_ID],ROWS(persons[resource_ID]))), COUNTIF(INDEX(persons[resource_ID],1):persons[[#This Row],[resource_ID]],persons[[#This Row],[resource_ID]]), "")</f>
        <v>3</v>
      </c>
      <c r="D1400" s="127" t="s">
        <v>10094</v>
      </c>
      <c r="E1400" s="126" t="s">
        <v>10095</v>
      </c>
      <c r="F1400" s="126" t="s">
        <v>10096</v>
      </c>
      <c r="G1400" s="126"/>
      <c r="H1400" s="126"/>
      <c r="I1400" s="175" t="s">
        <v>10097</v>
      </c>
      <c r="J1400" s="126"/>
      <c r="K1400" s="216"/>
    </row>
    <row r="1401" spans="1:11" x14ac:dyDescent="0.25">
      <c r="A1401" s="126" t="s">
        <v>10067</v>
      </c>
      <c r="B1401" s="126"/>
      <c r="C1401" s="218" cm="1">
        <f t="array" ref="C1401">IF(ROW() &lt; ROW(INDEX(persons[resource_ID],ROWS(persons[resource_ID]))), COUNTIF(INDEX(persons[resource_ID],1):persons[[#This Row],[resource_ID]],persons[[#This Row],[resource_ID]]), "")</f>
        <v>1</v>
      </c>
      <c r="D1401" s="127" t="s">
        <v>10090</v>
      </c>
      <c r="E1401" s="126" t="s">
        <v>10098</v>
      </c>
      <c r="F1401" s="126" t="s">
        <v>10099</v>
      </c>
      <c r="G1401" s="126"/>
      <c r="H1401" s="126"/>
      <c r="I1401" s="175" t="s">
        <v>10100</v>
      </c>
      <c r="J1401" s="126"/>
      <c r="K1401" s="216"/>
    </row>
    <row r="1402" spans="1:11" x14ac:dyDescent="0.25">
      <c r="A1402" s="126" t="s">
        <v>10067</v>
      </c>
      <c r="B1402" s="126"/>
      <c r="C1402" s="218" cm="1">
        <f t="array" ref="C1402">IF(ROW() &lt; ROW(INDEX(persons[resource_ID],ROWS(persons[resource_ID]))), COUNTIF(INDEX(persons[resource_ID],1):persons[[#This Row],[resource_ID]],persons[[#This Row],[resource_ID]]), "")</f>
        <v>2</v>
      </c>
      <c r="D1402" s="127" t="s">
        <v>10090</v>
      </c>
      <c r="E1402" s="126" t="s">
        <v>10091</v>
      </c>
      <c r="F1402" s="126" t="s">
        <v>10092</v>
      </c>
      <c r="G1402" s="126" t="s">
        <v>48</v>
      </c>
      <c r="H1402" s="126"/>
      <c r="I1402" s="175" t="s">
        <v>10093</v>
      </c>
      <c r="J1402" s="126"/>
      <c r="K1402" s="216"/>
    </row>
    <row r="1403" spans="1:11" x14ac:dyDescent="0.25">
      <c r="A1403" s="126" t="s">
        <v>10067</v>
      </c>
      <c r="B1403" s="126"/>
      <c r="C1403" s="218" cm="1">
        <f t="array" ref="C1403">IF(ROW() &lt; ROW(INDEX(persons[resource_ID],ROWS(persons[resource_ID]))), COUNTIF(INDEX(persons[resource_ID],1):persons[[#This Row],[resource_ID]],persons[[#This Row],[resource_ID]]), "")</f>
        <v>3</v>
      </c>
      <c r="D1403" s="127" t="s">
        <v>10094</v>
      </c>
      <c r="E1403" s="126" t="s">
        <v>10095</v>
      </c>
      <c r="F1403" s="126" t="s">
        <v>10096</v>
      </c>
      <c r="G1403" s="126"/>
      <c r="H1403" s="126"/>
      <c r="I1403" s="175" t="s">
        <v>10097</v>
      </c>
      <c r="J1403" s="126"/>
      <c r="K1403" s="216"/>
    </row>
    <row r="1404" spans="1:11" x14ac:dyDescent="0.25">
      <c r="A1404" s="126" t="s">
        <v>10068</v>
      </c>
      <c r="B1404" s="126"/>
      <c r="C1404" s="218" cm="1">
        <f t="array" ref="C1404">IF(ROW() &lt; ROW(INDEX(persons[resource_ID],ROWS(persons[resource_ID]))), COUNTIF(INDEX(persons[resource_ID],1):persons[[#This Row],[resource_ID]],persons[[#This Row],[resource_ID]]), "")</f>
        <v>1</v>
      </c>
      <c r="D1404" s="127" t="s">
        <v>10090</v>
      </c>
      <c r="E1404" s="126" t="s">
        <v>10098</v>
      </c>
      <c r="F1404" s="126" t="s">
        <v>10099</v>
      </c>
      <c r="G1404" s="126"/>
      <c r="H1404" s="126"/>
      <c r="I1404" s="175" t="s">
        <v>10100</v>
      </c>
      <c r="J1404" s="126"/>
      <c r="K1404" s="216"/>
    </row>
    <row r="1405" spans="1:11" x14ac:dyDescent="0.25">
      <c r="A1405" s="126" t="s">
        <v>10068</v>
      </c>
      <c r="B1405" s="126"/>
      <c r="C1405" s="218" cm="1">
        <f t="array" ref="C1405">IF(ROW() &lt; ROW(INDEX(persons[resource_ID],ROWS(persons[resource_ID]))), COUNTIF(INDEX(persons[resource_ID],1):persons[[#This Row],[resource_ID]],persons[[#This Row],[resource_ID]]), "")</f>
        <v>2</v>
      </c>
      <c r="D1405" s="127" t="s">
        <v>10090</v>
      </c>
      <c r="E1405" s="126" t="s">
        <v>10091</v>
      </c>
      <c r="F1405" s="126" t="s">
        <v>10092</v>
      </c>
      <c r="G1405" s="126" t="s">
        <v>48</v>
      </c>
      <c r="H1405" s="126"/>
      <c r="I1405" s="175" t="s">
        <v>10093</v>
      </c>
      <c r="J1405" s="126"/>
      <c r="K1405" s="216"/>
    </row>
    <row r="1406" spans="1:11" x14ac:dyDescent="0.25">
      <c r="A1406" s="126" t="s">
        <v>10068</v>
      </c>
      <c r="B1406" s="126"/>
      <c r="C1406" s="218" cm="1">
        <f t="array" ref="C1406">IF(ROW() &lt; ROW(INDEX(persons[resource_ID],ROWS(persons[resource_ID]))), COUNTIF(INDEX(persons[resource_ID],1):persons[[#This Row],[resource_ID]],persons[[#This Row],[resource_ID]]), "")</f>
        <v>3</v>
      </c>
      <c r="D1406" s="127" t="s">
        <v>10094</v>
      </c>
      <c r="E1406" s="126" t="s">
        <v>10095</v>
      </c>
      <c r="F1406" s="126" t="s">
        <v>10096</v>
      </c>
      <c r="G1406" s="126"/>
      <c r="H1406" s="126"/>
      <c r="I1406" s="175" t="s">
        <v>10097</v>
      </c>
      <c r="J1406" s="126"/>
      <c r="K1406" s="216"/>
    </row>
    <row r="1407" spans="1:11" x14ac:dyDescent="0.25">
      <c r="A1407" s="126" t="s">
        <v>10069</v>
      </c>
      <c r="B1407" s="126"/>
      <c r="C1407" s="218" cm="1">
        <f t="array" ref="C1407">IF(ROW() &lt; ROW(INDEX(persons[resource_ID],ROWS(persons[resource_ID]))), COUNTIF(INDEX(persons[resource_ID],1):persons[[#This Row],[resource_ID]],persons[[#This Row],[resource_ID]]), "")</f>
        <v>1</v>
      </c>
      <c r="D1407" s="127" t="s">
        <v>10090</v>
      </c>
      <c r="E1407" s="126" t="s">
        <v>10098</v>
      </c>
      <c r="F1407" s="126" t="s">
        <v>10099</v>
      </c>
      <c r="G1407" s="126"/>
      <c r="H1407" s="126"/>
      <c r="I1407" s="175" t="s">
        <v>10100</v>
      </c>
      <c r="J1407" s="126"/>
      <c r="K1407" s="216"/>
    </row>
    <row r="1408" spans="1:11" x14ac:dyDescent="0.25">
      <c r="A1408" s="126" t="s">
        <v>10069</v>
      </c>
      <c r="B1408" s="126"/>
      <c r="C1408" s="218" cm="1">
        <f t="array" ref="C1408">IF(ROW() &lt; ROW(INDEX(persons[resource_ID],ROWS(persons[resource_ID]))), COUNTIF(INDEX(persons[resource_ID],1):persons[[#This Row],[resource_ID]],persons[[#This Row],[resource_ID]]), "")</f>
        <v>2</v>
      </c>
      <c r="D1408" s="127" t="s">
        <v>10090</v>
      </c>
      <c r="E1408" s="126" t="s">
        <v>10091</v>
      </c>
      <c r="F1408" s="126" t="s">
        <v>10092</v>
      </c>
      <c r="G1408" s="126" t="s">
        <v>48</v>
      </c>
      <c r="H1408" s="126"/>
      <c r="I1408" s="175" t="s">
        <v>10093</v>
      </c>
      <c r="J1408" s="126"/>
      <c r="K1408" s="216"/>
    </row>
    <row r="1409" spans="1:11" x14ac:dyDescent="0.25">
      <c r="A1409" s="126" t="s">
        <v>10069</v>
      </c>
      <c r="B1409" s="126"/>
      <c r="C1409" s="218" cm="1">
        <f t="array" ref="C1409">IF(ROW() &lt; ROW(INDEX(persons[resource_ID],ROWS(persons[resource_ID]))), COUNTIF(INDEX(persons[resource_ID],1):persons[[#This Row],[resource_ID]],persons[[#This Row],[resource_ID]]), "")</f>
        <v>3</v>
      </c>
      <c r="D1409" s="127" t="s">
        <v>10094</v>
      </c>
      <c r="E1409" s="126" t="s">
        <v>10095</v>
      </c>
      <c r="F1409" s="126" t="s">
        <v>10096</v>
      </c>
      <c r="G1409" s="126"/>
      <c r="H1409" s="126"/>
      <c r="I1409" s="175" t="s">
        <v>10097</v>
      </c>
      <c r="J1409" s="126"/>
      <c r="K1409" s="216"/>
    </row>
    <row r="1410" spans="1:11" x14ac:dyDescent="0.25">
      <c r="A1410" s="126" t="s">
        <v>10070</v>
      </c>
      <c r="B1410" s="126"/>
      <c r="C1410" s="218" cm="1">
        <f t="array" ref="C1410">IF(ROW() &lt; ROW(INDEX(persons[resource_ID],ROWS(persons[resource_ID]))), COUNTIF(INDEX(persons[resource_ID],1):persons[[#This Row],[resource_ID]],persons[[#This Row],[resource_ID]]), "")</f>
        <v>1</v>
      </c>
      <c r="D1410" s="127" t="s">
        <v>10090</v>
      </c>
      <c r="E1410" s="126" t="s">
        <v>10098</v>
      </c>
      <c r="F1410" s="126" t="s">
        <v>10099</v>
      </c>
      <c r="G1410" s="126"/>
      <c r="H1410" s="126"/>
      <c r="I1410" s="175" t="s">
        <v>10100</v>
      </c>
      <c r="J1410" s="126"/>
      <c r="K1410" s="216"/>
    </row>
    <row r="1411" spans="1:11" x14ac:dyDescent="0.25">
      <c r="A1411" s="126" t="s">
        <v>10070</v>
      </c>
      <c r="B1411" s="126"/>
      <c r="C1411" s="218" cm="1">
        <f t="array" ref="C1411">IF(ROW() &lt; ROW(INDEX(persons[resource_ID],ROWS(persons[resource_ID]))), COUNTIF(INDEX(persons[resource_ID],1):persons[[#This Row],[resource_ID]],persons[[#This Row],[resource_ID]]), "")</f>
        <v>2</v>
      </c>
      <c r="D1411" s="127" t="s">
        <v>10090</v>
      </c>
      <c r="E1411" s="126" t="s">
        <v>10091</v>
      </c>
      <c r="F1411" s="126" t="s">
        <v>10092</v>
      </c>
      <c r="G1411" s="126" t="s">
        <v>48</v>
      </c>
      <c r="H1411" s="126"/>
      <c r="I1411" s="175" t="s">
        <v>10093</v>
      </c>
      <c r="J1411" s="126"/>
      <c r="K1411" s="216"/>
    </row>
    <row r="1412" spans="1:11" x14ac:dyDescent="0.25">
      <c r="A1412" s="126" t="s">
        <v>10070</v>
      </c>
      <c r="B1412" s="126"/>
      <c r="C1412" s="218" cm="1">
        <f t="array" ref="C1412">IF(ROW() &lt; ROW(INDEX(persons[resource_ID],ROWS(persons[resource_ID]))), COUNTIF(INDEX(persons[resource_ID],1):persons[[#This Row],[resource_ID]],persons[[#This Row],[resource_ID]]), "")</f>
        <v>3</v>
      </c>
      <c r="D1412" s="127" t="s">
        <v>10094</v>
      </c>
      <c r="E1412" s="126" t="s">
        <v>10095</v>
      </c>
      <c r="F1412" s="126" t="s">
        <v>10096</v>
      </c>
      <c r="G1412" s="126"/>
      <c r="H1412" s="126"/>
      <c r="I1412" s="175" t="s">
        <v>10097</v>
      </c>
      <c r="J1412" s="126"/>
      <c r="K1412" s="216"/>
    </row>
    <row r="1413" spans="1:11" x14ac:dyDescent="0.25">
      <c r="A1413" s="126" t="s">
        <v>10071</v>
      </c>
      <c r="B1413" s="126"/>
      <c r="C1413" s="218" cm="1">
        <f t="array" ref="C1413">IF(ROW() &lt; ROW(INDEX(persons[resource_ID],ROWS(persons[resource_ID]))), COUNTIF(INDEX(persons[resource_ID],1):persons[[#This Row],[resource_ID]],persons[[#This Row],[resource_ID]]), "")</f>
        <v>1</v>
      </c>
      <c r="D1413" s="127" t="s">
        <v>10090</v>
      </c>
      <c r="E1413" s="126" t="s">
        <v>10098</v>
      </c>
      <c r="F1413" s="126" t="s">
        <v>10099</v>
      </c>
      <c r="G1413" s="126"/>
      <c r="H1413" s="126"/>
      <c r="I1413" s="175" t="s">
        <v>10100</v>
      </c>
      <c r="J1413" s="126"/>
      <c r="K1413" s="216"/>
    </row>
    <row r="1414" spans="1:11" x14ac:dyDescent="0.25">
      <c r="A1414" s="126" t="s">
        <v>10071</v>
      </c>
      <c r="B1414" s="126"/>
      <c r="C1414" s="218" cm="1">
        <f t="array" ref="C1414">IF(ROW() &lt; ROW(INDEX(persons[resource_ID],ROWS(persons[resource_ID]))), COUNTIF(INDEX(persons[resource_ID],1):persons[[#This Row],[resource_ID]],persons[[#This Row],[resource_ID]]), "")</f>
        <v>2</v>
      </c>
      <c r="D1414" s="127" t="s">
        <v>10090</v>
      </c>
      <c r="E1414" s="126" t="s">
        <v>10091</v>
      </c>
      <c r="F1414" s="126" t="s">
        <v>10092</v>
      </c>
      <c r="G1414" s="126" t="s">
        <v>48</v>
      </c>
      <c r="H1414" s="126"/>
      <c r="I1414" s="175" t="s">
        <v>10093</v>
      </c>
      <c r="J1414" s="126"/>
      <c r="K1414" s="216"/>
    </row>
    <row r="1415" spans="1:11" x14ac:dyDescent="0.25">
      <c r="A1415" s="126" t="s">
        <v>10071</v>
      </c>
      <c r="B1415" s="126"/>
      <c r="C1415" s="218" cm="1">
        <f t="array" ref="C1415">IF(ROW() &lt; ROW(INDEX(persons[resource_ID],ROWS(persons[resource_ID]))), COUNTIF(INDEX(persons[resource_ID],1):persons[[#This Row],[resource_ID]],persons[[#This Row],[resource_ID]]), "")</f>
        <v>3</v>
      </c>
      <c r="D1415" s="127" t="s">
        <v>10094</v>
      </c>
      <c r="E1415" s="126" t="s">
        <v>10095</v>
      </c>
      <c r="F1415" s="126" t="s">
        <v>10096</v>
      </c>
      <c r="G1415" s="126"/>
      <c r="H1415" s="126"/>
      <c r="I1415" s="175" t="s">
        <v>10097</v>
      </c>
      <c r="J1415" s="126"/>
      <c r="K1415" s="216"/>
    </row>
    <row r="1416" spans="1:11" x14ac:dyDescent="0.25">
      <c r="A1416" s="126" t="s">
        <v>10072</v>
      </c>
      <c r="B1416" s="126"/>
      <c r="C1416" s="218" cm="1">
        <f t="array" ref="C1416">IF(ROW() &lt; ROW(INDEX(persons[resource_ID],ROWS(persons[resource_ID]))), COUNTIF(INDEX(persons[resource_ID],1):persons[[#This Row],[resource_ID]],persons[[#This Row],[resource_ID]]), "")</f>
        <v>1</v>
      </c>
      <c r="D1416" s="127" t="s">
        <v>10090</v>
      </c>
      <c r="E1416" s="126" t="s">
        <v>10098</v>
      </c>
      <c r="F1416" s="126" t="s">
        <v>10099</v>
      </c>
      <c r="G1416" s="126"/>
      <c r="H1416" s="126"/>
      <c r="I1416" s="175" t="s">
        <v>10100</v>
      </c>
      <c r="J1416" s="126"/>
      <c r="K1416" s="216"/>
    </row>
    <row r="1417" spans="1:11" x14ac:dyDescent="0.25">
      <c r="A1417" s="126" t="s">
        <v>10072</v>
      </c>
      <c r="B1417" s="126"/>
      <c r="C1417" s="218" cm="1">
        <f t="array" ref="C1417">IF(ROW() &lt; ROW(INDEX(persons[resource_ID],ROWS(persons[resource_ID]))), COUNTIF(INDEX(persons[resource_ID],1):persons[[#This Row],[resource_ID]],persons[[#This Row],[resource_ID]]), "")</f>
        <v>2</v>
      </c>
      <c r="D1417" s="127" t="s">
        <v>10090</v>
      </c>
      <c r="E1417" s="126" t="s">
        <v>10091</v>
      </c>
      <c r="F1417" s="126" t="s">
        <v>10092</v>
      </c>
      <c r="G1417" s="126" t="s">
        <v>48</v>
      </c>
      <c r="H1417" s="126"/>
      <c r="I1417" s="175" t="s">
        <v>10093</v>
      </c>
      <c r="J1417" s="126"/>
      <c r="K1417" s="216"/>
    </row>
    <row r="1418" spans="1:11" x14ac:dyDescent="0.25">
      <c r="A1418" s="126" t="s">
        <v>10072</v>
      </c>
      <c r="B1418" s="126"/>
      <c r="C1418" s="218" cm="1">
        <f t="array" ref="C1418">IF(ROW() &lt; ROW(INDEX(persons[resource_ID],ROWS(persons[resource_ID]))), COUNTIF(INDEX(persons[resource_ID],1):persons[[#This Row],[resource_ID]],persons[[#This Row],[resource_ID]]), "")</f>
        <v>3</v>
      </c>
      <c r="D1418" s="127" t="s">
        <v>10094</v>
      </c>
      <c r="E1418" s="126" t="s">
        <v>10095</v>
      </c>
      <c r="F1418" s="126" t="s">
        <v>10096</v>
      </c>
      <c r="G1418" s="126"/>
      <c r="H1418" s="126"/>
      <c r="I1418" s="175" t="s">
        <v>10097</v>
      </c>
      <c r="J1418" s="126"/>
      <c r="K1418" s="216"/>
    </row>
    <row r="1419" spans="1:11" x14ac:dyDescent="0.25">
      <c r="A1419" s="126" t="s">
        <v>10073</v>
      </c>
      <c r="B1419" s="126"/>
      <c r="C1419" s="218" cm="1">
        <f t="array" ref="C1419">IF(ROW() &lt; ROW(INDEX(persons[resource_ID],ROWS(persons[resource_ID]))), COUNTIF(INDEX(persons[resource_ID],1):persons[[#This Row],[resource_ID]],persons[[#This Row],[resource_ID]]), "")</f>
        <v>1</v>
      </c>
      <c r="D1419" s="127" t="s">
        <v>10090</v>
      </c>
      <c r="E1419" s="126" t="s">
        <v>10098</v>
      </c>
      <c r="F1419" s="126" t="s">
        <v>10099</v>
      </c>
      <c r="G1419" s="126"/>
      <c r="H1419" s="126"/>
      <c r="I1419" s="126" t="s">
        <v>10100</v>
      </c>
      <c r="J1419" s="126"/>
      <c r="K1419" s="216"/>
    </row>
    <row r="1420" spans="1:11" x14ac:dyDescent="0.25">
      <c r="A1420" s="126" t="s">
        <v>10073</v>
      </c>
      <c r="B1420" s="126"/>
      <c r="C1420" s="218" cm="1">
        <f t="array" ref="C1420">IF(ROW() &lt; ROW(INDEX(persons[resource_ID],ROWS(persons[resource_ID]))), COUNTIF(INDEX(persons[resource_ID],1):persons[[#This Row],[resource_ID]],persons[[#This Row],[resource_ID]]), "")</f>
        <v>2</v>
      </c>
      <c r="D1420" s="127" t="s">
        <v>10090</v>
      </c>
      <c r="E1420" s="126" t="s">
        <v>10091</v>
      </c>
      <c r="F1420" s="126" t="s">
        <v>10092</v>
      </c>
      <c r="G1420" s="126" t="s">
        <v>48</v>
      </c>
      <c r="H1420" s="126"/>
      <c r="I1420" s="126" t="s">
        <v>10093</v>
      </c>
      <c r="J1420" s="126"/>
      <c r="K1420" s="216"/>
    </row>
    <row r="1421" spans="1:11" x14ac:dyDescent="0.25">
      <c r="A1421" s="126" t="s">
        <v>10073</v>
      </c>
      <c r="B1421" s="126"/>
      <c r="C1421" s="218" cm="1">
        <f t="array" ref="C1421">IF(ROW() &lt; ROW(INDEX(persons[resource_ID],ROWS(persons[resource_ID]))), COUNTIF(INDEX(persons[resource_ID],1):persons[[#This Row],[resource_ID]],persons[[#This Row],[resource_ID]]), "")</f>
        <v>3</v>
      </c>
      <c r="D1421" s="127" t="s">
        <v>10094</v>
      </c>
      <c r="E1421" s="126" t="s">
        <v>10095</v>
      </c>
      <c r="F1421" s="126" t="s">
        <v>10096</v>
      </c>
      <c r="G1421" s="126"/>
      <c r="H1421" s="126"/>
      <c r="I1421" s="126" t="s">
        <v>10097</v>
      </c>
      <c r="J1421" s="126"/>
      <c r="K1421" s="216"/>
    </row>
    <row r="1422" spans="1:11" x14ac:dyDescent="0.25">
      <c r="A1422" s="126" t="s">
        <v>10074</v>
      </c>
      <c r="B1422" s="126"/>
      <c r="C1422" s="218" cm="1">
        <f t="array" ref="C1422">IF(ROW() &lt; ROW(INDEX(persons[resource_ID],ROWS(persons[resource_ID]))), COUNTIF(INDEX(persons[resource_ID],1):persons[[#This Row],[resource_ID]],persons[[#This Row],[resource_ID]]), "")</f>
        <v>1</v>
      </c>
      <c r="D1422" s="127" t="s">
        <v>10090</v>
      </c>
      <c r="E1422" s="126" t="s">
        <v>10098</v>
      </c>
      <c r="F1422" s="126" t="s">
        <v>10099</v>
      </c>
      <c r="G1422" s="126"/>
      <c r="H1422" s="126"/>
      <c r="I1422" s="126" t="s">
        <v>10100</v>
      </c>
      <c r="J1422" s="126"/>
      <c r="K1422" s="216"/>
    </row>
    <row r="1423" spans="1:11" x14ac:dyDescent="0.25">
      <c r="A1423" s="126" t="s">
        <v>10074</v>
      </c>
      <c r="B1423" s="126"/>
      <c r="C1423" s="218" cm="1">
        <f t="array" ref="C1423">IF(ROW() &lt; ROW(INDEX(persons[resource_ID],ROWS(persons[resource_ID]))), COUNTIF(INDEX(persons[resource_ID],1):persons[[#This Row],[resource_ID]],persons[[#This Row],[resource_ID]]), "")</f>
        <v>2</v>
      </c>
      <c r="D1423" s="127" t="s">
        <v>10090</v>
      </c>
      <c r="E1423" s="126" t="s">
        <v>10091</v>
      </c>
      <c r="F1423" s="126" t="s">
        <v>10092</v>
      </c>
      <c r="G1423" s="126" t="s">
        <v>48</v>
      </c>
      <c r="H1423" s="126"/>
      <c r="I1423" s="126" t="s">
        <v>10093</v>
      </c>
      <c r="J1423" s="126"/>
      <c r="K1423" s="216"/>
    </row>
    <row r="1424" spans="1:11" x14ac:dyDescent="0.25">
      <c r="A1424" s="126" t="s">
        <v>10074</v>
      </c>
      <c r="B1424" s="126"/>
      <c r="C1424" s="218" cm="1">
        <f t="array" ref="C1424">IF(ROW() &lt; ROW(INDEX(persons[resource_ID],ROWS(persons[resource_ID]))), COUNTIF(INDEX(persons[resource_ID],1):persons[[#This Row],[resource_ID]],persons[[#This Row],[resource_ID]]), "")</f>
        <v>3</v>
      </c>
      <c r="D1424" s="127" t="s">
        <v>10094</v>
      </c>
      <c r="E1424" s="126" t="s">
        <v>10095</v>
      </c>
      <c r="F1424" s="126" t="s">
        <v>10096</v>
      </c>
      <c r="G1424" s="126"/>
      <c r="H1424" s="126"/>
      <c r="I1424" s="126" t="s">
        <v>10097</v>
      </c>
      <c r="J1424" s="126"/>
      <c r="K1424" s="216"/>
    </row>
    <row r="1425" spans="1:11" x14ac:dyDescent="0.25">
      <c r="A1425" s="126" t="s">
        <v>10075</v>
      </c>
      <c r="B1425" s="126"/>
      <c r="C1425" s="218" cm="1">
        <f t="array" ref="C1425">IF(ROW() &lt; ROW(INDEX(persons[resource_ID],ROWS(persons[resource_ID]))), COUNTIF(INDEX(persons[resource_ID],1):persons[[#This Row],[resource_ID]],persons[[#This Row],[resource_ID]]), "")</f>
        <v>1</v>
      </c>
      <c r="D1425" s="127" t="s">
        <v>10090</v>
      </c>
      <c r="E1425" s="126" t="s">
        <v>10098</v>
      </c>
      <c r="F1425" s="126" t="s">
        <v>10099</v>
      </c>
      <c r="G1425" s="126"/>
      <c r="H1425" s="126"/>
      <c r="I1425" s="126" t="s">
        <v>10100</v>
      </c>
      <c r="J1425" s="126"/>
      <c r="K1425" s="216"/>
    </row>
    <row r="1426" spans="1:11" x14ac:dyDescent="0.25">
      <c r="A1426" s="126" t="s">
        <v>10075</v>
      </c>
      <c r="B1426" s="126"/>
      <c r="C1426" s="218" cm="1">
        <f t="array" ref="C1426">IF(ROW() &lt; ROW(INDEX(persons[resource_ID],ROWS(persons[resource_ID]))), COUNTIF(INDEX(persons[resource_ID],1):persons[[#This Row],[resource_ID]],persons[[#This Row],[resource_ID]]), "")</f>
        <v>2</v>
      </c>
      <c r="D1426" s="127" t="s">
        <v>10090</v>
      </c>
      <c r="E1426" s="126" t="s">
        <v>10091</v>
      </c>
      <c r="F1426" s="126" t="s">
        <v>10092</v>
      </c>
      <c r="G1426" s="126" t="s">
        <v>48</v>
      </c>
      <c r="H1426" s="126"/>
      <c r="I1426" s="126" t="s">
        <v>10093</v>
      </c>
      <c r="J1426" s="126"/>
      <c r="K1426" s="216"/>
    </row>
    <row r="1427" spans="1:11" x14ac:dyDescent="0.25">
      <c r="A1427" s="126" t="s">
        <v>10075</v>
      </c>
      <c r="B1427" s="126"/>
      <c r="C1427" s="218" cm="1">
        <f t="array" ref="C1427">IF(ROW() &lt; ROW(INDEX(persons[resource_ID],ROWS(persons[resource_ID]))), COUNTIF(INDEX(persons[resource_ID],1):persons[[#This Row],[resource_ID]],persons[[#This Row],[resource_ID]]), "")</f>
        <v>3</v>
      </c>
      <c r="D1427" s="127" t="s">
        <v>10094</v>
      </c>
      <c r="E1427" s="126" t="s">
        <v>10095</v>
      </c>
      <c r="F1427" s="126" t="s">
        <v>10096</v>
      </c>
      <c r="G1427" s="126"/>
      <c r="H1427" s="126"/>
      <c r="I1427" s="126" t="s">
        <v>10097</v>
      </c>
      <c r="J1427" s="126"/>
      <c r="K1427" s="216"/>
    </row>
    <row r="1428" spans="1:11" x14ac:dyDescent="0.25">
      <c r="A1428" s="126" t="s">
        <v>10076</v>
      </c>
      <c r="B1428" s="126"/>
      <c r="C1428" s="218" cm="1">
        <f t="array" ref="C1428">IF(ROW() &lt; ROW(INDEX(persons[resource_ID],ROWS(persons[resource_ID]))), COUNTIF(INDEX(persons[resource_ID],1):persons[[#This Row],[resource_ID]],persons[[#This Row],[resource_ID]]), "")</f>
        <v>1</v>
      </c>
      <c r="D1428" s="127" t="s">
        <v>10090</v>
      </c>
      <c r="E1428" s="126" t="s">
        <v>10098</v>
      </c>
      <c r="F1428" s="126" t="s">
        <v>10099</v>
      </c>
      <c r="G1428" s="126"/>
      <c r="H1428" s="126"/>
      <c r="I1428" s="126" t="s">
        <v>10100</v>
      </c>
      <c r="J1428" s="126"/>
      <c r="K1428" s="216"/>
    </row>
    <row r="1429" spans="1:11" x14ac:dyDescent="0.25">
      <c r="A1429" s="126" t="s">
        <v>10076</v>
      </c>
      <c r="B1429" s="126"/>
      <c r="C1429" s="218" cm="1">
        <f t="array" ref="C1429">IF(ROW() &lt; ROW(INDEX(persons[resource_ID],ROWS(persons[resource_ID]))), COUNTIF(INDEX(persons[resource_ID],1):persons[[#This Row],[resource_ID]],persons[[#This Row],[resource_ID]]), "")</f>
        <v>2</v>
      </c>
      <c r="D1429" s="127" t="s">
        <v>10090</v>
      </c>
      <c r="E1429" s="126" t="s">
        <v>10091</v>
      </c>
      <c r="F1429" s="126" t="s">
        <v>10092</v>
      </c>
      <c r="G1429" s="126" t="s">
        <v>48</v>
      </c>
      <c r="H1429" s="126"/>
      <c r="I1429" s="126" t="s">
        <v>10093</v>
      </c>
      <c r="J1429" s="126"/>
      <c r="K1429" s="216"/>
    </row>
    <row r="1430" spans="1:11" x14ac:dyDescent="0.25">
      <c r="A1430" s="126" t="s">
        <v>10076</v>
      </c>
      <c r="B1430" s="126"/>
      <c r="C1430" s="218" cm="1">
        <f t="array" ref="C1430">IF(ROW() &lt; ROW(INDEX(persons[resource_ID],ROWS(persons[resource_ID]))), COUNTIF(INDEX(persons[resource_ID],1):persons[[#This Row],[resource_ID]],persons[[#This Row],[resource_ID]]), "")</f>
        <v>3</v>
      </c>
      <c r="D1430" s="127" t="s">
        <v>10094</v>
      </c>
      <c r="E1430" s="126" t="s">
        <v>10095</v>
      </c>
      <c r="F1430" s="126" t="s">
        <v>10096</v>
      </c>
      <c r="G1430" s="126"/>
      <c r="H1430" s="126"/>
      <c r="I1430" s="126" t="s">
        <v>10097</v>
      </c>
      <c r="J1430" s="126"/>
      <c r="K1430" s="216"/>
    </row>
    <row r="1431" spans="1:11" x14ac:dyDescent="0.25">
      <c r="A1431" s="126" t="s">
        <v>10077</v>
      </c>
      <c r="B1431" s="126"/>
      <c r="C1431" s="218" cm="1">
        <f t="array" ref="C1431">IF(ROW() &lt; ROW(INDEX(persons[resource_ID],ROWS(persons[resource_ID]))), COUNTIF(INDEX(persons[resource_ID],1):persons[[#This Row],[resource_ID]],persons[[#This Row],[resource_ID]]), "")</f>
        <v>1</v>
      </c>
      <c r="D1431" s="127" t="s">
        <v>10090</v>
      </c>
      <c r="E1431" s="126" t="s">
        <v>10098</v>
      </c>
      <c r="F1431" s="126" t="s">
        <v>10099</v>
      </c>
      <c r="G1431" s="126"/>
      <c r="H1431" s="126"/>
      <c r="I1431" s="126" t="s">
        <v>10100</v>
      </c>
      <c r="J1431" s="126"/>
      <c r="K1431" s="216"/>
    </row>
    <row r="1432" spans="1:11" x14ac:dyDescent="0.25">
      <c r="A1432" s="126" t="s">
        <v>10077</v>
      </c>
      <c r="B1432" s="126"/>
      <c r="C1432" s="218" cm="1">
        <f t="array" ref="C1432">IF(ROW() &lt; ROW(INDEX(persons[resource_ID],ROWS(persons[resource_ID]))), COUNTIF(INDEX(persons[resource_ID],1):persons[[#This Row],[resource_ID]],persons[[#This Row],[resource_ID]]), "")</f>
        <v>2</v>
      </c>
      <c r="D1432" s="127" t="s">
        <v>10090</v>
      </c>
      <c r="E1432" s="126" t="s">
        <v>10091</v>
      </c>
      <c r="F1432" s="126" t="s">
        <v>10092</v>
      </c>
      <c r="G1432" s="126" t="s">
        <v>48</v>
      </c>
      <c r="H1432" s="126"/>
      <c r="I1432" s="126" t="s">
        <v>10093</v>
      </c>
      <c r="J1432" s="126"/>
      <c r="K1432" s="216"/>
    </row>
    <row r="1433" spans="1:11" x14ac:dyDescent="0.25">
      <c r="A1433" s="126" t="s">
        <v>10077</v>
      </c>
      <c r="B1433" s="126"/>
      <c r="C1433" s="218" cm="1">
        <f t="array" ref="C1433">IF(ROW() &lt; ROW(INDEX(persons[resource_ID],ROWS(persons[resource_ID]))), COUNTIF(INDEX(persons[resource_ID],1):persons[[#This Row],[resource_ID]],persons[[#This Row],[resource_ID]]), "")</f>
        <v>3</v>
      </c>
      <c r="D1433" s="127" t="s">
        <v>10094</v>
      </c>
      <c r="E1433" s="126" t="s">
        <v>10095</v>
      </c>
      <c r="F1433" s="126" t="s">
        <v>10096</v>
      </c>
      <c r="G1433" s="126"/>
      <c r="H1433" s="126"/>
      <c r="I1433" s="126" t="s">
        <v>10097</v>
      </c>
      <c r="J1433" s="126"/>
      <c r="K1433" s="216"/>
    </row>
    <row r="1434" spans="1:11" x14ac:dyDescent="0.25">
      <c r="A1434" s="126" t="s">
        <v>10078</v>
      </c>
      <c r="B1434" s="126"/>
      <c r="C1434" s="218" cm="1">
        <f t="array" ref="C1434">IF(ROW() &lt; ROW(INDEX(persons[resource_ID],ROWS(persons[resource_ID]))), COUNTIF(INDEX(persons[resource_ID],1):persons[[#This Row],[resource_ID]],persons[[#This Row],[resource_ID]]), "")</f>
        <v>1</v>
      </c>
      <c r="D1434" s="127" t="s">
        <v>10090</v>
      </c>
      <c r="E1434" s="126" t="s">
        <v>10098</v>
      </c>
      <c r="F1434" s="126" t="s">
        <v>10099</v>
      </c>
      <c r="G1434" s="126"/>
      <c r="H1434" s="126"/>
      <c r="I1434" s="126" t="s">
        <v>10100</v>
      </c>
      <c r="J1434" s="126"/>
      <c r="K1434" s="216"/>
    </row>
    <row r="1435" spans="1:11" x14ac:dyDescent="0.25">
      <c r="A1435" s="126" t="s">
        <v>10078</v>
      </c>
      <c r="B1435" s="126"/>
      <c r="C1435" s="218" cm="1">
        <f t="array" ref="C1435">IF(ROW() &lt; ROW(INDEX(persons[resource_ID],ROWS(persons[resource_ID]))), COUNTIF(INDEX(persons[resource_ID],1):persons[[#This Row],[resource_ID]],persons[[#This Row],[resource_ID]]), "")</f>
        <v>2</v>
      </c>
      <c r="D1435" s="127" t="s">
        <v>10090</v>
      </c>
      <c r="E1435" s="126" t="s">
        <v>10091</v>
      </c>
      <c r="F1435" s="126" t="s">
        <v>10092</v>
      </c>
      <c r="G1435" s="126" t="s">
        <v>48</v>
      </c>
      <c r="H1435" s="126"/>
      <c r="I1435" s="126" t="s">
        <v>10093</v>
      </c>
      <c r="J1435" s="126"/>
      <c r="K1435" s="216"/>
    </row>
    <row r="1436" spans="1:11" x14ac:dyDescent="0.25">
      <c r="A1436" s="126" t="s">
        <v>10078</v>
      </c>
      <c r="B1436" s="126"/>
      <c r="C1436" s="218" cm="1">
        <f t="array" ref="C1436">IF(ROW() &lt; ROW(INDEX(persons[resource_ID],ROWS(persons[resource_ID]))), COUNTIF(INDEX(persons[resource_ID],1):persons[[#This Row],[resource_ID]],persons[[#This Row],[resource_ID]]), "")</f>
        <v>3</v>
      </c>
      <c r="D1436" s="127" t="s">
        <v>10094</v>
      </c>
      <c r="E1436" s="126" t="s">
        <v>10095</v>
      </c>
      <c r="F1436" s="126" t="s">
        <v>10096</v>
      </c>
      <c r="G1436" s="126"/>
      <c r="H1436" s="126"/>
      <c r="I1436" s="126" t="s">
        <v>10097</v>
      </c>
      <c r="J1436" s="126"/>
      <c r="K1436" s="216"/>
    </row>
    <row r="1437" spans="1:11" x14ac:dyDescent="0.25">
      <c r="A1437" s="126" t="s">
        <v>10079</v>
      </c>
      <c r="B1437" s="126"/>
      <c r="C1437" s="218" cm="1">
        <f t="array" ref="C1437">IF(ROW() &lt; ROW(INDEX(persons[resource_ID],ROWS(persons[resource_ID]))), COUNTIF(INDEX(persons[resource_ID],1):persons[[#This Row],[resource_ID]],persons[[#This Row],[resource_ID]]), "")</f>
        <v>1</v>
      </c>
      <c r="D1437" s="127" t="s">
        <v>10090</v>
      </c>
      <c r="E1437" s="126" t="s">
        <v>10098</v>
      </c>
      <c r="F1437" s="126" t="s">
        <v>10099</v>
      </c>
      <c r="G1437" s="126"/>
      <c r="H1437" s="126"/>
      <c r="I1437" s="173" t="s">
        <v>10100</v>
      </c>
      <c r="J1437" s="126"/>
      <c r="K1437" s="216"/>
    </row>
    <row r="1438" spans="1:11" x14ac:dyDescent="0.25">
      <c r="A1438" s="126" t="s">
        <v>10079</v>
      </c>
      <c r="B1438" s="126"/>
      <c r="C1438" s="218" cm="1">
        <f t="array" ref="C1438">IF(ROW() &lt; ROW(INDEX(persons[resource_ID],ROWS(persons[resource_ID]))), COUNTIF(INDEX(persons[resource_ID],1):persons[[#This Row],[resource_ID]],persons[[#This Row],[resource_ID]]), "")</f>
        <v>2</v>
      </c>
      <c r="D1438" s="127" t="s">
        <v>10090</v>
      </c>
      <c r="E1438" s="126" t="s">
        <v>10091</v>
      </c>
      <c r="F1438" s="126" t="s">
        <v>10092</v>
      </c>
      <c r="G1438" s="126" t="s">
        <v>48</v>
      </c>
      <c r="H1438" s="126"/>
      <c r="I1438" s="173" t="s">
        <v>10093</v>
      </c>
      <c r="J1438" s="126"/>
      <c r="K1438" s="216"/>
    </row>
    <row r="1439" spans="1:11" x14ac:dyDescent="0.25">
      <c r="A1439" s="126" t="s">
        <v>10079</v>
      </c>
      <c r="B1439" s="126"/>
      <c r="C1439" s="218" cm="1">
        <f t="array" ref="C1439">IF(ROW() &lt; ROW(INDEX(persons[resource_ID],ROWS(persons[resource_ID]))), COUNTIF(INDEX(persons[resource_ID],1):persons[[#This Row],[resource_ID]],persons[[#This Row],[resource_ID]]), "")</f>
        <v>3</v>
      </c>
      <c r="D1439" s="127" t="s">
        <v>10094</v>
      </c>
      <c r="E1439" s="126" t="s">
        <v>10095</v>
      </c>
      <c r="F1439" s="126" t="s">
        <v>10096</v>
      </c>
      <c r="G1439" s="126"/>
      <c r="H1439" s="126"/>
      <c r="I1439" s="231" t="s">
        <v>10097</v>
      </c>
      <c r="J1439" s="126"/>
      <c r="K1439" s="216"/>
    </row>
    <row r="1440" spans="1:11" x14ac:dyDescent="0.25">
      <c r="A1440" s="126" t="s">
        <v>10080</v>
      </c>
      <c r="B1440" s="126"/>
      <c r="C1440" s="218" cm="1">
        <f t="array" ref="C1440">IF(ROW() &lt; ROW(INDEX(persons[resource_ID],ROWS(persons[resource_ID]))), COUNTIF(INDEX(persons[resource_ID],1):persons[[#This Row],[resource_ID]],persons[[#This Row],[resource_ID]]), "")</f>
        <v>1</v>
      </c>
      <c r="D1440" s="127" t="s">
        <v>10090</v>
      </c>
      <c r="E1440" s="126" t="s">
        <v>10098</v>
      </c>
      <c r="F1440" s="126" t="s">
        <v>10099</v>
      </c>
      <c r="G1440" s="126"/>
      <c r="H1440" s="126"/>
      <c r="I1440" s="173" t="s">
        <v>10100</v>
      </c>
      <c r="J1440" s="126"/>
      <c r="K1440" s="216"/>
    </row>
    <row r="1441" spans="1:11" x14ac:dyDescent="0.25">
      <c r="A1441" s="49" t="s">
        <v>10080</v>
      </c>
      <c r="B1441" s="126"/>
      <c r="C1441" s="218" cm="1">
        <f t="array" ref="C1441">IF(ROW() &lt; ROW(INDEX(persons[resource_ID],ROWS(persons[resource_ID]))), COUNTIF(INDEX(persons[resource_ID],1):persons[[#This Row],[resource_ID]],persons[[#This Row],[resource_ID]]), "")</f>
        <v>2</v>
      </c>
      <c r="D1441" s="127" t="s">
        <v>10090</v>
      </c>
      <c r="E1441" s="126" t="s">
        <v>10091</v>
      </c>
      <c r="F1441" s="126" t="s">
        <v>10092</v>
      </c>
      <c r="G1441" s="126" t="s">
        <v>48</v>
      </c>
      <c r="H1441" s="126"/>
      <c r="I1441" s="173" t="s">
        <v>10093</v>
      </c>
      <c r="J1441" s="126"/>
      <c r="K1441" s="216"/>
    </row>
    <row r="1442" spans="1:11" x14ac:dyDescent="0.25">
      <c r="A1442" s="49" t="s">
        <v>10080</v>
      </c>
      <c r="B1442" s="126"/>
      <c r="C1442" s="218" cm="1">
        <f t="array" ref="C1442">IF(ROW() &lt; ROW(INDEX(persons[resource_ID],ROWS(persons[resource_ID]))), COUNTIF(INDEX(persons[resource_ID],1):persons[[#This Row],[resource_ID]],persons[[#This Row],[resource_ID]]), "")</f>
        <v>3</v>
      </c>
      <c r="D1442" s="127" t="s">
        <v>10094</v>
      </c>
      <c r="E1442" s="126" t="s">
        <v>10095</v>
      </c>
      <c r="F1442" s="126" t="s">
        <v>10096</v>
      </c>
      <c r="G1442" s="126"/>
      <c r="H1442" s="230"/>
      <c r="I1442" s="231" t="s">
        <v>10097</v>
      </c>
      <c r="J1442" s="230"/>
      <c r="K1442" s="216"/>
    </row>
    <row r="1443" spans="1:11" x14ac:dyDescent="0.25">
      <c r="A1443" s="126" t="s">
        <v>10123</v>
      </c>
      <c r="B1443" s="126"/>
      <c r="C1443" s="218" cm="1">
        <f t="array" ref="C1443">IF(ROW() &lt; ROW(INDEX(persons[resource_ID],ROWS(persons[resource_ID]))), COUNTIF(INDEX(persons[resource_ID],1):persons[[#This Row],[resource_ID]],persons[[#This Row],[resource_ID]]), "")</f>
        <v>1</v>
      </c>
      <c r="D1443" s="127" t="s">
        <v>10130</v>
      </c>
      <c r="E1443" s="49" t="s">
        <v>605</v>
      </c>
      <c r="F1443" s="49" t="s">
        <v>10131</v>
      </c>
      <c r="G1443" s="49" t="s">
        <v>9891</v>
      </c>
      <c r="H1443" s="49"/>
      <c r="I1443" s="49" t="s">
        <v>10132</v>
      </c>
      <c r="J1443" s="49"/>
      <c r="K1443" s="216"/>
    </row>
    <row r="1444" spans="1:11" x14ac:dyDescent="0.25">
      <c r="A1444" s="126" t="s">
        <v>10123</v>
      </c>
      <c r="B1444" s="126"/>
      <c r="C1444" s="218" cm="1">
        <f t="array" ref="C1444">IF(ROW() &lt; ROW(INDEX(persons[resource_ID],ROWS(persons[resource_ID]))), COUNTIF(INDEX(persons[resource_ID],1):persons[[#This Row],[resource_ID]],persons[[#This Row],[resource_ID]]), "")</f>
        <v>2</v>
      </c>
      <c r="D1444" s="127" t="s">
        <v>10130</v>
      </c>
      <c r="E1444" s="234" t="s">
        <v>48</v>
      </c>
      <c r="F1444" s="234" t="s">
        <v>10133</v>
      </c>
      <c r="G1444" s="234" t="s">
        <v>9891</v>
      </c>
      <c r="H1444" s="234"/>
      <c r="I1444" s="234" t="s">
        <v>10132</v>
      </c>
      <c r="J1444" s="234"/>
      <c r="K1444" s="216"/>
    </row>
    <row r="1445" spans="1:11" x14ac:dyDescent="0.25">
      <c r="A1445" s="126" t="s">
        <v>10124</v>
      </c>
      <c r="B1445" s="126"/>
      <c r="C1445" s="218" cm="1">
        <f t="array" ref="C1445">IF(ROW() &lt; ROW(INDEX(persons[resource_ID],ROWS(persons[resource_ID]))), COUNTIF(INDEX(persons[resource_ID],1):persons[[#This Row],[resource_ID]],persons[[#This Row],[resource_ID]]), "")</f>
        <v>1</v>
      </c>
      <c r="D1445" s="127" t="s">
        <v>10130</v>
      </c>
      <c r="E1445" s="49" t="s">
        <v>605</v>
      </c>
      <c r="F1445" s="49" t="s">
        <v>10131</v>
      </c>
      <c r="G1445" s="49" t="s">
        <v>9891</v>
      </c>
      <c r="H1445" s="234"/>
      <c r="I1445" s="234" t="s">
        <v>10132</v>
      </c>
      <c r="J1445" s="234"/>
      <c r="K1445" s="216"/>
    </row>
    <row r="1446" spans="1:11" x14ac:dyDescent="0.25">
      <c r="A1446" s="126" t="s">
        <v>10124</v>
      </c>
      <c r="B1446" s="126"/>
      <c r="C1446" s="218" cm="1">
        <f t="array" ref="C1446">IF(ROW() &lt; ROW(INDEX(persons[resource_ID],ROWS(persons[resource_ID]))), COUNTIF(INDEX(persons[resource_ID],1):persons[[#This Row],[resource_ID]],persons[[#This Row],[resource_ID]]), "")</f>
        <v>2</v>
      </c>
      <c r="D1446" s="127" t="s">
        <v>10130</v>
      </c>
      <c r="E1446" s="234" t="s">
        <v>48</v>
      </c>
      <c r="F1446" s="234" t="s">
        <v>10133</v>
      </c>
      <c r="G1446" s="234" t="s">
        <v>9891</v>
      </c>
      <c r="H1446" s="234"/>
      <c r="I1446" s="234" t="s">
        <v>10132</v>
      </c>
      <c r="J1446" s="234"/>
      <c r="K1446" s="216"/>
    </row>
    <row r="1447" spans="1:11" x14ac:dyDescent="0.25">
      <c r="A1447" s="126" t="s">
        <v>10125</v>
      </c>
      <c r="B1447" s="126"/>
      <c r="C1447" s="218" cm="1">
        <f t="array" ref="C1447">IF(ROW() &lt; ROW(INDEX(persons[resource_ID],ROWS(persons[resource_ID]))), COUNTIF(INDEX(persons[resource_ID],1):persons[[#This Row],[resource_ID]],persons[[#This Row],[resource_ID]]), "")</f>
        <v>1</v>
      </c>
      <c r="D1447" s="127" t="s">
        <v>10130</v>
      </c>
      <c r="E1447" s="49" t="s">
        <v>605</v>
      </c>
      <c r="F1447" s="49" t="s">
        <v>10131</v>
      </c>
      <c r="G1447" s="49" t="s">
        <v>9891</v>
      </c>
      <c r="H1447" s="234"/>
      <c r="I1447" s="234" t="s">
        <v>10132</v>
      </c>
      <c r="J1447" s="234"/>
      <c r="K1447" s="216"/>
    </row>
    <row r="1448" spans="1:11" x14ac:dyDescent="0.25">
      <c r="A1448" s="126" t="s">
        <v>10125</v>
      </c>
      <c r="B1448" s="126"/>
      <c r="C1448" s="218" cm="1">
        <f t="array" ref="C1448">IF(ROW() &lt; ROW(INDEX(persons[resource_ID],ROWS(persons[resource_ID]))), COUNTIF(INDEX(persons[resource_ID],1):persons[[#This Row],[resource_ID]],persons[[#This Row],[resource_ID]]), "")</f>
        <v>2</v>
      </c>
      <c r="D1448" s="127" t="s">
        <v>10130</v>
      </c>
      <c r="E1448" s="234" t="s">
        <v>48</v>
      </c>
      <c r="F1448" s="234" t="s">
        <v>10133</v>
      </c>
      <c r="G1448" s="234" t="s">
        <v>9891</v>
      </c>
      <c r="H1448" s="234"/>
      <c r="I1448" s="234" t="s">
        <v>10132</v>
      </c>
      <c r="J1448" s="234"/>
      <c r="K1448" s="216"/>
    </row>
    <row r="1449" spans="1:11" x14ac:dyDescent="0.25">
      <c r="A1449" s="126" t="s">
        <v>10160</v>
      </c>
      <c r="B1449" s="126"/>
      <c r="C1449" s="218" cm="1">
        <f t="array" ref="C1449">IF(ROW() &lt; ROW(INDEX(persons[resource_ID],ROWS(persons[resource_ID]))), COUNTIF(INDEX(persons[resource_ID],1):persons[[#This Row],[resource_ID]],persons[[#This Row],[resource_ID]]), "")</f>
        <v>1</v>
      </c>
      <c r="D1449" s="49" t="s">
        <v>10181</v>
      </c>
      <c r="E1449" s="216" t="s">
        <v>10182</v>
      </c>
      <c r="F1449" s="216" t="s">
        <v>9016</v>
      </c>
      <c r="G1449" s="216"/>
      <c r="H1449" s="216"/>
      <c r="I1449" s="216" t="s">
        <v>10204</v>
      </c>
      <c r="J1449" s="233"/>
      <c r="K1449" s="216"/>
    </row>
    <row r="1450" spans="1:11" x14ac:dyDescent="0.25">
      <c r="A1450" s="126" t="s">
        <v>10160</v>
      </c>
      <c r="B1450" s="126"/>
      <c r="C1450" s="218" cm="1">
        <f t="array" ref="C1450">IF(ROW() &lt; ROW(INDEX(persons[resource_ID],ROWS(persons[resource_ID]))), COUNTIF(INDEX(persons[resource_ID],1):persons[[#This Row],[resource_ID]],persons[[#This Row],[resource_ID]]), "")</f>
        <v>2</v>
      </c>
      <c r="D1450" s="49" t="s">
        <v>10183</v>
      </c>
      <c r="E1450" s="216" t="s">
        <v>9977</v>
      </c>
      <c r="F1450" s="216" t="s">
        <v>10184</v>
      </c>
      <c r="G1450" s="216"/>
      <c r="H1450" s="216"/>
      <c r="I1450" s="175"/>
      <c r="J1450" s="233"/>
      <c r="K1450" s="216"/>
    </row>
    <row r="1451" spans="1:11" x14ac:dyDescent="0.25">
      <c r="A1451" s="126" t="s">
        <v>10160</v>
      </c>
      <c r="B1451" s="126"/>
      <c r="C1451" s="218" cm="1">
        <f t="array" ref="C1451">IF(ROW() &lt; ROW(INDEX(persons[resource_ID],ROWS(persons[resource_ID]))), COUNTIF(INDEX(persons[resource_ID],1):persons[[#This Row],[resource_ID]],persons[[#This Row],[resource_ID]]), "")</f>
        <v>3</v>
      </c>
      <c r="D1451" s="49" t="s">
        <v>10185</v>
      </c>
      <c r="E1451" s="216" t="s">
        <v>9977</v>
      </c>
      <c r="F1451" s="216" t="s">
        <v>10184</v>
      </c>
      <c r="G1451" s="216"/>
      <c r="H1451" s="216"/>
      <c r="I1451" s="175"/>
      <c r="J1451" s="233"/>
      <c r="K1451" s="216"/>
    </row>
    <row r="1452" spans="1:11" x14ac:dyDescent="0.25">
      <c r="A1452" s="126" t="s">
        <v>10160</v>
      </c>
      <c r="B1452" s="126"/>
      <c r="C1452" s="218" cm="1">
        <f t="array" ref="C1452">IF(ROW() &lt; ROW(INDEX(persons[resource_ID],ROWS(persons[resource_ID]))), COUNTIF(INDEX(persons[resource_ID],1):persons[[#This Row],[resource_ID]],persons[[#This Row],[resource_ID]]), "")</f>
        <v>4</v>
      </c>
      <c r="D1452" s="49" t="s">
        <v>10186</v>
      </c>
      <c r="E1452" s="216" t="s">
        <v>703</v>
      </c>
      <c r="F1452" s="216" t="s">
        <v>10187</v>
      </c>
      <c r="G1452" s="216"/>
      <c r="H1452" s="216"/>
      <c r="I1452" s="175"/>
      <c r="J1452" s="233"/>
      <c r="K1452" s="216"/>
    </row>
    <row r="1453" spans="1:11" x14ac:dyDescent="0.25">
      <c r="A1453" s="126" t="s">
        <v>10160</v>
      </c>
      <c r="B1453" s="126"/>
      <c r="C1453" s="218" cm="1">
        <f t="array" ref="C1453">IF(ROW() &lt; ROW(INDEX(persons[resource_ID],ROWS(persons[resource_ID]))), COUNTIF(INDEX(persons[resource_ID],1):persons[[#This Row],[resource_ID]],persons[[#This Row],[resource_ID]]), "")</f>
        <v>5</v>
      </c>
      <c r="D1453" s="49" t="s">
        <v>10188</v>
      </c>
      <c r="E1453" s="216" t="s">
        <v>3543</v>
      </c>
      <c r="F1453" s="216" t="s">
        <v>9130</v>
      </c>
      <c r="G1453" s="216" t="s">
        <v>3541</v>
      </c>
      <c r="H1453" s="216"/>
      <c r="I1453" s="216"/>
      <c r="J1453" s="216"/>
      <c r="K1453" s="216"/>
    </row>
    <row r="1454" spans="1:11" x14ac:dyDescent="0.25">
      <c r="A1454" s="126" t="s">
        <v>10160</v>
      </c>
      <c r="B1454" s="126"/>
      <c r="C1454" s="218" cm="1">
        <f t="array" ref="C1454">IF(ROW() &lt; ROW(INDEX(persons[resource_ID],ROWS(persons[resource_ID]))), COUNTIF(INDEX(persons[resource_ID],1):persons[[#This Row],[resource_ID]],persons[[#This Row],[resource_ID]]), "")</f>
        <v>6</v>
      </c>
      <c r="D1454" s="49" t="s">
        <v>10189</v>
      </c>
      <c r="E1454" s="216" t="s">
        <v>10191</v>
      </c>
      <c r="F1454" s="216" t="s">
        <v>10190</v>
      </c>
      <c r="G1454" s="216" t="s">
        <v>48</v>
      </c>
      <c r="H1454" s="216"/>
      <c r="I1454" s="216"/>
      <c r="J1454" s="216"/>
      <c r="K1454" s="216"/>
    </row>
    <row r="1455" spans="1:11" x14ac:dyDescent="0.25">
      <c r="A1455" s="126" t="s">
        <v>10160</v>
      </c>
      <c r="B1455" s="126"/>
      <c r="C1455" s="218" cm="1">
        <f t="array" ref="C1455">IF(ROW() &lt; ROW(INDEX(persons[resource_ID],ROWS(persons[resource_ID]))), COUNTIF(INDEX(persons[resource_ID],1):persons[[#This Row],[resource_ID]],persons[[#This Row],[resource_ID]]), "")</f>
        <v>7</v>
      </c>
      <c r="D1455" s="49" t="s">
        <v>10183</v>
      </c>
      <c r="E1455" s="216" t="s">
        <v>9966</v>
      </c>
      <c r="F1455" s="216" t="s">
        <v>10192</v>
      </c>
      <c r="G1455" s="216"/>
      <c r="H1455" s="216"/>
      <c r="I1455" s="216"/>
      <c r="J1455" s="216"/>
      <c r="K1455" s="216"/>
    </row>
    <row r="1456" spans="1:11" x14ac:dyDescent="0.25">
      <c r="A1456" s="126" t="s">
        <v>10160</v>
      </c>
      <c r="B1456" s="126"/>
      <c r="C1456" s="218" cm="1">
        <f t="array" ref="C1456">IF(ROW() &lt; ROW(INDEX(persons[resource_ID],ROWS(persons[resource_ID]))), COUNTIF(INDEX(persons[resource_ID],1):persons[[#This Row],[resource_ID]],persons[[#This Row],[resource_ID]]), "")</f>
        <v>8</v>
      </c>
      <c r="D1456" s="49" t="s">
        <v>10181</v>
      </c>
      <c r="E1456" s="216" t="s">
        <v>48</v>
      </c>
      <c r="F1456" s="216" t="s">
        <v>10193</v>
      </c>
      <c r="G1456" s="216" t="s">
        <v>9966</v>
      </c>
      <c r="H1456" s="216"/>
      <c r="I1456" s="216"/>
      <c r="J1456" s="216"/>
      <c r="K1456" s="216"/>
    </row>
    <row r="1457" spans="1:11" x14ac:dyDescent="0.25">
      <c r="A1457" s="126" t="s">
        <v>10160</v>
      </c>
      <c r="B1457" s="126"/>
      <c r="C1457" s="218" cm="1">
        <f t="array" ref="C1457">IF(ROW() &lt; ROW(INDEX(persons[resource_ID],ROWS(persons[resource_ID]))), COUNTIF(INDEX(persons[resource_ID],1):persons[[#This Row],[resource_ID]],persons[[#This Row],[resource_ID]]), "")</f>
        <v>9</v>
      </c>
      <c r="D1457" s="49" t="s">
        <v>10194</v>
      </c>
      <c r="E1457" s="216" t="s">
        <v>3542</v>
      </c>
      <c r="F1457" s="216" t="s">
        <v>8846</v>
      </c>
      <c r="G1457" s="216" t="s">
        <v>3541</v>
      </c>
      <c r="H1457" s="216"/>
      <c r="I1457" s="216"/>
      <c r="J1457" s="216"/>
      <c r="K1457" s="216"/>
    </row>
    <row r="1458" spans="1:11" x14ac:dyDescent="0.25">
      <c r="A1458" s="126" t="s">
        <v>10160</v>
      </c>
      <c r="B1458" s="126"/>
      <c r="C1458" s="218" cm="1">
        <f t="array" ref="C1458">IF(ROW() &lt; ROW(INDEX(persons[resource_ID],ROWS(persons[resource_ID]))), COUNTIF(INDEX(persons[resource_ID],1):persons[[#This Row],[resource_ID]],persons[[#This Row],[resource_ID]]), "")</f>
        <v>10</v>
      </c>
      <c r="D1458" s="49" t="s">
        <v>10194</v>
      </c>
      <c r="E1458" s="216" t="s">
        <v>703</v>
      </c>
      <c r="F1458" s="216" t="s">
        <v>10195</v>
      </c>
      <c r="G1458" s="216" t="s">
        <v>9966</v>
      </c>
      <c r="H1458" s="216"/>
      <c r="I1458" s="216"/>
      <c r="J1458" s="216"/>
      <c r="K1458" s="216"/>
    </row>
    <row r="1459" spans="1:11" x14ac:dyDescent="0.25">
      <c r="A1459" s="126" t="s">
        <v>10160</v>
      </c>
      <c r="B1459" s="126"/>
      <c r="C1459" s="218" cm="1">
        <f t="array" ref="C1459">IF(ROW() &lt; ROW(INDEX(persons[resource_ID],ROWS(persons[resource_ID]))), COUNTIF(INDEX(persons[resource_ID],1):persons[[#This Row],[resource_ID]],persons[[#This Row],[resource_ID]]), "")</f>
        <v>11</v>
      </c>
      <c r="D1459" s="49" t="s">
        <v>10196</v>
      </c>
      <c r="E1459" s="126" t="s">
        <v>48</v>
      </c>
      <c r="F1459" s="126" t="s">
        <v>10197</v>
      </c>
      <c r="G1459" s="126"/>
      <c r="H1459" s="126"/>
      <c r="I1459" s="126"/>
      <c r="J1459" s="126"/>
    </row>
    <row r="1460" spans="1:11" x14ac:dyDescent="0.25">
      <c r="A1460" s="126" t="s">
        <v>10160</v>
      </c>
      <c r="C1460" s="218" cm="1">
        <f t="array" ref="C1460">IF(ROW() &lt; ROW(INDEX(persons[resource_ID],ROWS(persons[resource_ID]))), COUNTIF(INDEX(persons[resource_ID],1):persons[[#This Row],[resource_ID]],persons[[#This Row],[resource_ID]]), "")</f>
        <v>12</v>
      </c>
      <c r="D1460" s="49" t="s">
        <v>10196</v>
      </c>
      <c r="E1460" t="s">
        <v>640</v>
      </c>
      <c r="F1460" t="s">
        <v>10198</v>
      </c>
      <c r="G1460" t="s">
        <v>9966</v>
      </c>
    </row>
    <row r="1461" spans="1:11" x14ac:dyDescent="0.25">
      <c r="A1461" s="126" t="s">
        <v>10160</v>
      </c>
      <c r="C1461" s="218" cm="1">
        <f t="array" ref="C1461">IF(ROW() &lt; ROW(INDEX(persons[resource_ID],ROWS(persons[resource_ID]))), COUNTIF(INDEX(persons[resource_ID],1):persons[[#This Row],[resource_ID]],persons[[#This Row],[resource_ID]]), "")</f>
        <v>13</v>
      </c>
      <c r="D1461" s="49" t="s">
        <v>10199</v>
      </c>
      <c r="E1461" t="s">
        <v>3541</v>
      </c>
      <c r="F1461" t="s">
        <v>10200</v>
      </c>
    </row>
    <row r="1462" spans="1:11" x14ac:dyDescent="0.25">
      <c r="A1462" s="126" t="s">
        <v>10160</v>
      </c>
      <c r="C1462" s="218" cm="1">
        <f t="array" ref="C1462">IF(ROW() &lt; ROW(INDEX(persons[resource_ID],ROWS(persons[resource_ID]))), COUNTIF(INDEX(persons[resource_ID],1):persons[[#This Row],[resource_ID]],persons[[#This Row],[resource_ID]]), "")</f>
        <v>14</v>
      </c>
      <c r="D1462" s="49" t="s">
        <v>10201</v>
      </c>
      <c r="E1462" t="s">
        <v>3766</v>
      </c>
      <c r="F1462" t="s">
        <v>10202</v>
      </c>
    </row>
    <row r="1463" spans="1:11" x14ac:dyDescent="0.25">
      <c r="A1463" s="126" t="s">
        <v>10160</v>
      </c>
      <c r="B1463" s="126"/>
      <c r="C1463" s="218" cm="1">
        <f t="array" ref="C1463">IF(ROW() &lt; ROW(INDEX(persons[resource_ID],ROWS(persons[resource_ID]))), COUNTIF(INDEX(persons[resource_ID],1):persons[[#This Row],[resource_ID]],persons[[#This Row],[resource_ID]]), "")</f>
        <v>15</v>
      </c>
      <c r="D1463" s="49" t="s">
        <v>10201</v>
      </c>
      <c r="E1463" s="216" t="s">
        <v>10182</v>
      </c>
      <c r="F1463" s="216" t="s">
        <v>10203</v>
      </c>
      <c r="G1463" s="216"/>
      <c r="H1463" s="216"/>
      <c r="I1463" s="216"/>
      <c r="J1463" s="216"/>
      <c r="K1463" s="216"/>
    </row>
    <row r="1464" spans="1:11" x14ac:dyDescent="0.25">
      <c r="A1464" s="126" t="s">
        <v>10161</v>
      </c>
      <c r="B1464" s="126"/>
      <c r="C1464" s="218" cm="1">
        <f t="array" ref="C1464">IF(ROW() &lt; ROW(INDEX(persons[resource_ID],ROWS(persons[resource_ID]))), COUNTIF(INDEX(persons[resource_ID],1):persons[[#This Row],[resource_ID]],persons[[#This Row],[resource_ID]]), "")</f>
        <v>1</v>
      </c>
      <c r="D1464" s="49" t="s">
        <v>10181</v>
      </c>
      <c r="E1464" s="216" t="s">
        <v>10182</v>
      </c>
      <c r="F1464" s="216" t="s">
        <v>9016</v>
      </c>
      <c r="G1464" s="216"/>
      <c r="H1464" s="216"/>
      <c r="I1464" s="216" t="s">
        <v>10204</v>
      </c>
      <c r="J1464" s="216"/>
      <c r="K1464" s="216"/>
    </row>
    <row r="1465" spans="1:11" x14ac:dyDescent="0.25">
      <c r="A1465" s="126" t="s">
        <v>10161</v>
      </c>
      <c r="B1465" s="126"/>
      <c r="C1465" s="218" cm="1">
        <f t="array" ref="C1465">IF(ROW() &lt; ROW(INDEX(persons[resource_ID],ROWS(persons[resource_ID]))), COUNTIF(INDEX(persons[resource_ID],1):persons[[#This Row],[resource_ID]],persons[[#This Row],[resource_ID]]), "")</f>
        <v>2</v>
      </c>
      <c r="D1465" s="49" t="s">
        <v>10183</v>
      </c>
      <c r="E1465" s="216" t="s">
        <v>9977</v>
      </c>
      <c r="F1465" s="216" t="s">
        <v>10184</v>
      </c>
      <c r="G1465" s="216"/>
      <c r="H1465" s="216"/>
      <c r="I1465" s="216"/>
      <c r="J1465" s="216"/>
      <c r="K1465" s="216"/>
    </row>
    <row r="1466" spans="1:11" x14ac:dyDescent="0.25">
      <c r="A1466" s="126" t="s">
        <v>10161</v>
      </c>
      <c r="B1466" s="126"/>
      <c r="C1466" s="218" cm="1">
        <f t="array" ref="C1466">IF(ROW() &lt; ROW(INDEX(persons[resource_ID],ROWS(persons[resource_ID]))), COUNTIF(INDEX(persons[resource_ID],1):persons[[#This Row],[resource_ID]],persons[[#This Row],[resource_ID]]), "")</f>
        <v>3</v>
      </c>
      <c r="D1466" s="49" t="s">
        <v>10185</v>
      </c>
      <c r="E1466" s="216" t="s">
        <v>9977</v>
      </c>
      <c r="F1466" s="216" t="s">
        <v>10184</v>
      </c>
      <c r="G1466" s="216"/>
      <c r="H1466" s="126"/>
      <c r="I1466" s="126"/>
      <c r="J1466" s="126"/>
    </row>
    <row r="1467" spans="1:11" x14ac:dyDescent="0.25">
      <c r="A1467" s="126" t="s">
        <v>10161</v>
      </c>
      <c r="B1467" s="126"/>
      <c r="C1467" s="218" cm="1">
        <f t="array" ref="C1467">IF(ROW() &lt; ROW(INDEX(persons[resource_ID],ROWS(persons[resource_ID]))), COUNTIF(INDEX(persons[resource_ID],1):persons[[#This Row],[resource_ID]],persons[[#This Row],[resource_ID]]), "")</f>
        <v>4</v>
      </c>
      <c r="D1467" s="49" t="s">
        <v>10186</v>
      </c>
      <c r="E1467" s="216" t="s">
        <v>703</v>
      </c>
      <c r="F1467" s="216" t="s">
        <v>10187</v>
      </c>
      <c r="G1467" s="216"/>
      <c r="H1467" s="233"/>
      <c r="I1467" s="175"/>
      <c r="J1467" s="233"/>
      <c r="K1467" s="216"/>
    </row>
    <row r="1468" spans="1:11" x14ac:dyDescent="0.25">
      <c r="A1468" s="126" t="s">
        <v>10161</v>
      </c>
      <c r="B1468" s="126"/>
      <c r="C1468" s="218" cm="1">
        <f t="array" ref="C1468">IF(ROW() &lt; ROW(INDEX(persons[resource_ID],ROWS(persons[resource_ID]))), COUNTIF(INDEX(persons[resource_ID],1):persons[[#This Row],[resource_ID]],persons[[#This Row],[resource_ID]]), "")</f>
        <v>5</v>
      </c>
      <c r="D1468" s="49" t="s">
        <v>10188</v>
      </c>
      <c r="E1468" s="216" t="s">
        <v>3543</v>
      </c>
      <c r="F1468" s="216" t="s">
        <v>9130</v>
      </c>
      <c r="G1468" s="216" t="s">
        <v>3541</v>
      </c>
      <c r="H1468" s="233"/>
      <c r="I1468" s="175"/>
      <c r="J1468" s="233"/>
      <c r="K1468" s="216"/>
    </row>
    <row r="1469" spans="1:11" x14ac:dyDescent="0.25">
      <c r="A1469" s="126" t="s">
        <v>10161</v>
      </c>
      <c r="B1469" s="126"/>
      <c r="C1469" s="218" cm="1">
        <f t="array" ref="C1469">IF(ROW() &lt; ROW(INDEX(persons[resource_ID],ROWS(persons[resource_ID]))), COUNTIF(INDEX(persons[resource_ID],1):persons[[#This Row],[resource_ID]],persons[[#This Row],[resource_ID]]), "")</f>
        <v>6</v>
      </c>
      <c r="D1469" s="49" t="s">
        <v>10189</v>
      </c>
      <c r="E1469" s="216" t="s">
        <v>10191</v>
      </c>
      <c r="F1469" s="216" t="s">
        <v>10190</v>
      </c>
      <c r="G1469" s="216" t="s">
        <v>48</v>
      </c>
      <c r="H1469" s="233"/>
      <c r="I1469" s="175"/>
      <c r="J1469" s="233"/>
      <c r="K1469" s="216"/>
    </row>
    <row r="1470" spans="1:11" x14ac:dyDescent="0.25">
      <c r="A1470" s="126" t="s">
        <v>10161</v>
      </c>
      <c r="B1470" s="126"/>
      <c r="C1470" s="218" cm="1">
        <f t="array" ref="C1470">IF(ROW() &lt; ROW(INDEX(persons[resource_ID],ROWS(persons[resource_ID]))), COUNTIF(INDEX(persons[resource_ID],1):persons[[#This Row],[resource_ID]],persons[[#This Row],[resource_ID]]), "")</f>
        <v>7</v>
      </c>
      <c r="D1470" s="49" t="s">
        <v>10183</v>
      </c>
      <c r="E1470" s="216" t="s">
        <v>9966</v>
      </c>
      <c r="F1470" s="216" t="s">
        <v>10192</v>
      </c>
      <c r="G1470" s="216"/>
      <c r="H1470" s="233"/>
      <c r="I1470" s="175"/>
      <c r="J1470" s="233"/>
      <c r="K1470" s="216"/>
    </row>
    <row r="1471" spans="1:11" x14ac:dyDescent="0.25">
      <c r="A1471" s="126" t="s">
        <v>10161</v>
      </c>
      <c r="B1471" s="126"/>
      <c r="C1471" s="218" cm="1">
        <f t="array" ref="C1471">IF(ROW() &lt; ROW(INDEX(persons[resource_ID],ROWS(persons[resource_ID]))), COUNTIF(INDEX(persons[resource_ID],1):persons[[#This Row],[resource_ID]],persons[[#This Row],[resource_ID]]), "")</f>
        <v>8</v>
      </c>
      <c r="D1471" s="49" t="s">
        <v>10181</v>
      </c>
      <c r="E1471" s="216" t="s">
        <v>48</v>
      </c>
      <c r="F1471" s="216" t="s">
        <v>10193</v>
      </c>
      <c r="G1471" s="216" t="s">
        <v>9966</v>
      </c>
      <c r="H1471" s="233"/>
      <c r="I1471" s="175"/>
      <c r="J1471" s="233"/>
      <c r="K1471" s="216"/>
    </row>
    <row r="1472" spans="1:11" x14ac:dyDescent="0.25">
      <c r="A1472" s="126" t="s">
        <v>10161</v>
      </c>
      <c r="B1472" s="126"/>
      <c r="C1472" s="218" cm="1">
        <f t="array" ref="C1472">IF(ROW() &lt; ROW(INDEX(persons[resource_ID],ROWS(persons[resource_ID]))), COUNTIF(INDEX(persons[resource_ID],1):persons[[#This Row],[resource_ID]],persons[[#This Row],[resource_ID]]), "")</f>
        <v>9</v>
      </c>
      <c r="D1472" s="49" t="s">
        <v>10194</v>
      </c>
      <c r="E1472" s="216" t="s">
        <v>3542</v>
      </c>
      <c r="F1472" s="216" t="s">
        <v>8846</v>
      </c>
      <c r="G1472" s="216" t="s">
        <v>3541</v>
      </c>
      <c r="H1472" s="233"/>
      <c r="I1472" s="175"/>
      <c r="J1472" s="233"/>
      <c r="K1472" s="216"/>
    </row>
    <row r="1473" spans="1:11" x14ac:dyDescent="0.25">
      <c r="A1473" s="126" t="s">
        <v>10161</v>
      </c>
      <c r="B1473" s="126"/>
      <c r="C1473" s="218" cm="1">
        <f t="array" ref="C1473">IF(ROW() &lt; ROW(INDEX(persons[resource_ID],ROWS(persons[resource_ID]))), COUNTIF(INDEX(persons[resource_ID],1):persons[[#This Row],[resource_ID]],persons[[#This Row],[resource_ID]]), "")</f>
        <v>10</v>
      </c>
      <c r="D1473" s="49" t="s">
        <v>10194</v>
      </c>
      <c r="E1473" s="216" t="s">
        <v>703</v>
      </c>
      <c r="F1473" s="216" t="s">
        <v>10195</v>
      </c>
      <c r="G1473" s="216" t="s">
        <v>9966</v>
      </c>
      <c r="H1473" s="233"/>
      <c r="I1473" s="175"/>
      <c r="J1473" s="233"/>
      <c r="K1473" s="216"/>
    </row>
    <row r="1474" spans="1:11" x14ac:dyDescent="0.25">
      <c r="A1474" s="126" t="s">
        <v>10161</v>
      </c>
      <c r="B1474" s="126"/>
      <c r="C1474" s="218" cm="1">
        <f t="array" ref="C1474">IF(ROW() &lt; ROW(INDEX(persons[resource_ID],ROWS(persons[resource_ID]))), COUNTIF(INDEX(persons[resource_ID],1):persons[[#This Row],[resource_ID]],persons[[#This Row],[resource_ID]]), "")</f>
        <v>11</v>
      </c>
      <c r="D1474" s="49" t="s">
        <v>10196</v>
      </c>
      <c r="E1474" s="126" t="s">
        <v>48</v>
      </c>
      <c r="F1474" s="126" t="s">
        <v>10197</v>
      </c>
      <c r="G1474" s="126"/>
      <c r="H1474" s="233"/>
      <c r="I1474" s="175"/>
      <c r="J1474" s="233"/>
      <c r="K1474" s="216"/>
    </row>
    <row r="1475" spans="1:11" x14ac:dyDescent="0.25">
      <c r="A1475" s="126" t="s">
        <v>10161</v>
      </c>
      <c r="B1475" s="126"/>
      <c r="C1475" s="218" cm="1">
        <f t="array" ref="C1475">IF(ROW() &lt; ROW(INDEX(persons[resource_ID],ROWS(persons[resource_ID]))), COUNTIF(INDEX(persons[resource_ID],1):persons[[#This Row],[resource_ID]],persons[[#This Row],[resource_ID]]), "")</f>
        <v>12</v>
      </c>
      <c r="D1475" s="49" t="s">
        <v>10196</v>
      </c>
      <c r="E1475" t="s">
        <v>640</v>
      </c>
      <c r="F1475" t="s">
        <v>10198</v>
      </c>
      <c r="G1475" t="s">
        <v>9966</v>
      </c>
      <c r="H1475" s="233"/>
      <c r="I1475" s="175"/>
      <c r="J1475" s="233"/>
      <c r="K1475" s="216"/>
    </row>
    <row r="1476" spans="1:11" x14ac:dyDescent="0.25">
      <c r="A1476" s="126" t="s">
        <v>10161</v>
      </c>
      <c r="B1476" s="126"/>
      <c r="C1476" s="218" cm="1">
        <f t="array" ref="C1476">IF(ROW() &lt; ROW(INDEX(persons[resource_ID],ROWS(persons[resource_ID]))), COUNTIF(INDEX(persons[resource_ID],1):persons[[#This Row],[resource_ID]],persons[[#This Row],[resource_ID]]), "")</f>
        <v>13</v>
      </c>
      <c r="D1476" s="49" t="s">
        <v>10199</v>
      </c>
      <c r="E1476" t="s">
        <v>3541</v>
      </c>
      <c r="F1476" t="s">
        <v>10200</v>
      </c>
      <c r="H1476" s="233"/>
      <c r="I1476" s="175"/>
      <c r="J1476" s="233"/>
      <c r="K1476" s="216"/>
    </row>
    <row r="1477" spans="1:11" x14ac:dyDescent="0.25">
      <c r="A1477" s="126" t="s">
        <v>10161</v>
      </c>
      <c r="B1477" s="126"/>
      <c r="C1477" s="218" cm="1">
        <f t="array" ref="C1477">IF(ROW() &lt; ROW(INDEX(persons[resource_ID],ROWS(persons[resource_ID]))), COUNTIF(INDEX(persons[resource_ID],1):persons[[#This Row],[resource_ID]],persons[[#This Row],[resource_ID]]), "")</f>
        <v>14</v>
      </c>
      <c r="D1477" s="49" t="s">
        <v>10201</v>
      </c>
      <c r="E1477" t="s">
        <v>3766</v>
      </c>
      <c r="F1477" t="s">
        <v>10202</v>
      </c>
      <c r="H1477" s="233"/>
      <c r="I1477" s="175"/>
      <c r="J1477" s="233"/>
      <c r="K1477" s="216"/>
    </row>
    <row r="1478" spans="1:11" x14ac:dyDescent="0.25">
      <c r="A1478" s="126" t="s">
        <v>10161</v>
      </c>
      <c r="B1478" s="126"/>
      <c r="C1478" s="218" cm="1">
        <f t="array" ref="C1478">IF(ROW() &lt; ROW(INDEX(persons[resource_ID],ROWS(persons[resource_ID]))), COUNTIF(INDEX(persons[resource_ID],1):persons[[#This Row],[resource_ID]],persons[[#This Row],[resource_ID]]), "")</f>
        <v>15</v>
      </c>
      <c r="D1478" s="49" t="s">
        <v>10201</v>
      </c>
      <c r="E1478" s="216" t="s">
        <v>10182</v>
      </c>
      <c r="F1478" s="216" t="s">
        <v>10203</v>
      </c>
      <c r="G1478" s="216"/>
      <c r="H1478" s="233"/>
      <c r="I1478" s="175"/>
      <c r="J1478" s="233"/>
      <c r="K1478" s="216"/>
    </row>
    <row r="1479" spans="1:11" x14ac:dyDescent="0.25">
      <c r="A1479" s="126" t="s">
        <v>10162</v>
      </c>
      <c r="B1479" s="126"/>
      <c r="C1479" s="218" cm="1">
        <f t="array" ref="C1479">IF(ROW() &lt; ROW(INDEX(persons[resource_ID],ROWS(persons[resource_ID]))), COUNTIF(INDEX(persons[resource_ID],1):persons[[#This Row],[resource_ID]],persons[[#This Row],[resource_ID]]), "")</f>
        <v>1</v>
      </c>
      <c r="D1479" s="49" t="s">
        <v>10181</v>
      </c>
      <c r="E1479" s="216" t="s">
        <v>10182</v>
      </c>
      <c r="F1479" s="216" t="s">
        <v>9016</v>
      </c>
      <c r="G1479" s="216"/>
      <c r="H1479" s="233"/>
      <c r="I1479" s="216" t="s">
        <v>10204</v>
      </c>
      <c r="J1479" s="233"/>
      <c r="K1479" s="216"/>
    </row>
    <row r="1480" spans="1:11" x14ac:dyDescent="0.25">
      <c r="A1480" s="126" t="s">
        <v>10162</v>
      </c>
      <c r="B1480" s="126"/>
      <c r="C1480" s="218" cm="1">
        <f t="array" ref="C1480">IF(ROW() &lt; ROW(INDEX(persons[resource_ID],ROWS(persons[resource_ID]))), COUNTIF(INDEX(persons[resource_ID],1):persons[[#This Row],[resource_ID]],persons[[#This Row],[resource_ID]]), "")</f>
        <v>2</v>
      </c>
      <c r="D1480" s="49" t="s">
        <v>10183</v>
      </c>
      <c r="E1480" s="216" t="s">
        <v>9977</v>
      </c>
      <c r="F1480" s="216" t="s">
        <v>10184</v>
      </c>
      <c r="G1480" s="216"/>
      <c r="H1480" s="233"/>
      <c r="I1480" s="175"/>
      <c r="J1480" s="233"/>
      <c r="K1480" s="216"/>
    </row>
    <row r="1481" spans="1:11" x14ac:dyDescent="0.25">
      <c r="A1481" s="126" t="s">
        <v>10162</v>
      </c>
      <c r="B1481" s="126"/>
      <c r="C1481" s="218" cm="1">
        <f t="array" ref="C1481">IF(ROW() &lt; ROW(INDEX(persons[resource_ID],ROWS(persons[resource_ID]))), COUNTIF(INDEX(persons[resource_ID],1):persons[[#This Row],[resource_ID]],persons[[#This Row],[resource_ID]]), "")</f>
        <v>3</v>
      </c>
      <c r="D1481" s="49" t="s">
        <v>10185</v>
      </c>
      <c r="E1481" s="216" t="s">
        <v>9977</v>
      </c>
      <c r="F1481" s="216" t="s">
        <v>10184</v>
      </c>
      <c r="G1481" s="216"/>
      <c r="H1481" s="233"/>
      <c r="I1481" s="175"/>
      <c r="J1481" s="233"/>
      <c r="K1481" s="216"/>
    </row>
    <row r="1482" spans="1:11" x14ac:dyDescent="0.25">
      <c r="A1482" s="126" t="s">
        <v>10162</v>
      </c>
      <c r="B1482" s="126"/>
      <c r="C1482" s="218" cm="1">
        <f t="array" ref="C1482">IF(ROW() &lt; ROW(INDEX(persons[resource_ID],ROWS(persons[resource_ID]))), COUNTIF(INDEX(persons[resource_ID],1):persons[[#This Row],[resource_ID]],persons[[#This Row],[resource_ID]]), "")</f>
        <v>4</v>
      </c>
      <c r="D1482" s="49" t="s">
        <v>10186</v>
      </c>
      <c r="E1482" s="216" t="s">
        <v>703</v>
      </c>
      <c r="F1482" s="216" t="s">
        <v>10187</v>
      </c>
      <c r="G1482" s="216"/>
      <c r="H1482" s="233"/>
      <c r="I1482" s="175"/>
      <c r="J1482" s="233"/>
      <c r="K1482" s="216"/>
    </row>
    <row r="1483" spans="1:11" x14ac:dyDescent="0.25">
      <c r="A1483" s="126" t="s">
        <v>10162</v>
      </c>
      <c r="B1483" s="126"/>
      <c r="C1483" s="218" cm="1">
        <f t="array" ref="C1483">IF(ROW() &lt; ROW(INDEX(persons[resource_ID],ROWS(persons[resource_ID]))), COUNTIF(INDEX(persons[resource_ID],1):persons[[#This Row],[resource_ID]],persons[[#This Row],[resource_ID]]), "")</f>
        <v>5</v>
      </c>
      <c r="D1483" s="49" t="s">
        <v>10188</v>
      </c>
      <c r="E1483" s="216" t="s">
        <v>3543</v>
      </c>
      <c r="F1483" s="216" t="s">
        <v>9130</v>
      </c>
      <c r="G1483" s="216" t="s">
        <v>3541</v>
      </c>
      <c r="H1483" s="233"/>
      <c r="I1483" s="175"/>
      <c r="J1483" s="233"/>
      <c r="K1483" s="216"/>
    </row>
    <row r="1484" spans="1:11" x14ac:dyDescent="0.25">
      <c r="A1484" s="126" t="s">
        <v>10162</v>
      </c>
      <c r="B1484" s="126"/>
      <c r="C1484" s="218" cm="1">
        <f t="array" ref="C1484">IF(ROW() &lt; ROW(INDEX(persons[resource_ID],ROWS(persons[resource_ID]))), COUNTIF(INDEX(persons[resource_ID],1):persons[[#This Row],[resource_ID]],persons[[#This Row],[resource_ID]]), "")</f>
        <v>6</v>
      </c>
      <c r="D1484" s="49" t="s">
        <v>10189</v>
      </c>
      <c r="E1484" s="216" t="s">
        <v>10191</v>
      </c>
      <c r="F1484" s="216" t="s">
        <v>10190</v>
      </c>
      <c r="G1484" s="216" t="s">
        <v>48</v>
      </c>
      <c r="H1484" s="233"/>
      <c r="I1484" s="175"/>
      <c r="J1484" s="233"/>
      <c r="K1484" s="216"/>
    </row>
    <row r="1485" spans="1:11" x14ac:dyDescent="0.25">
      <c r="A1485" s="126" t="s">
        <v>10162</v>
      </c>
      <c r="B1485" s="126"/>
      <c r="C1485" s="218" cm="1">
        <f t="array" ref="C1485">IF(ROW() &lt; ROW(INDEX(persons[resource_ID],ROWS(persons[resource_ID]))), COUNTIF(INDEX(persons[resource_ID],1):persons[[#This Row],[resource_ID]],persons[[#This Row],[resource_ID]]), "")</f>
        <v>7</v>
      </c>
      <c r="D1485" s="49" t="s">
        <v>10183</v>
      </c>
      <c r="E1485" s="216" t="s">
        <v>9966</v>
      </c>
      <c r="F1485" s="216" t="s">
        <v>10192</v>
      </c>
      <c r="G1485" s="216"/>
      <c r="H1485" s="233"/>
      <c r="I1485" s="175"/>
      <c r="J1485" s="233"/>
      <c r="K1485" s="216"/>
    </row>
    <row r="1486" spans="1:11" x14ac:dyDescent="0.25">
      <c r="A1486" s="126" t="s">
        <v>10162</v>
      </c>
      <c r="B1486" s="126"/>
      <c r="C1486" s="218" cm="1">
        <f t="array" ref="C1486">IF(ROW() &lt; ROW(INDEX(persons[resource_ID],ROWS(persons[resource_ID]))), COUNTIF(INDEX(persons[resource_ID],1):persons[[#This Row],[resource_ID]],persons[[#This Row],[resource_ID]]), "")</f>
        <v>8</v>
      </c>
      <c r="D1486" s="49" t="s">
        <v>10181</v>
      </c>
      <c r="E1486" s="216" t="s">
        <v>48</v>
      </c>
      <c r="F1486" s="216" t="s">
        <v>10193</v>
      </c>
      <c r="G1486" s="216" t="s">
        <v>9966</v>
      </c>
      <c r="H1486" s="233"/>
      <c r="I1486" s="175"/>
      <c r="J1486" s="233"/>
      <c r="K1486" s="216"/>
    </row>
    <row r="1487" spans="1:11" x14ac:dyDescent="0.25">
      <c r="A1487" s="126" t="s">
        <v>10162</v>
      </c>
      <c r="B1487" s="126"/>
      <c r="C1487" s="218" cm="1">
        <f t="array" ref="C1487">IF(ROW() &lt; ROW(INDEX(persons[resource_ID],ROWS(persons[resource_ID]))), COUNTIF(INDEX(persons[resource_ID],1):persons[[#This Row],[resource_ID]],persons[[#This Row],[resource_ID]]), "")</f>
        <v>9</v>
      </c>
      <c r="D1487" s="49" t="s">
        <v>10194</v>
      </c>
      <c r="E1487" s="216" t="s">
        <v>3542</v>
      </c>
      <c r="F1487" s="216" t="s">
        <v>8846</v>
      </c>
      <c r="G1487" s="216" t="s">
        <v>3541</v>
      </c>
      <c r="H1487" s="233"/>
      <c r="I1487" s="175"/>
      <c r="J1487" s="233"/>
      <c r="K1487" s="216"/>
    </row>
    <row r="1488" spans="1:11" x14ac:dyDescent="0.25">
      <c r="A1488" s="126" t="s">
        <v>10162</v>
      </c>
      <c r="B1488" s="126"/>
      <c r="C1488" s="218" cm="1">
        <f t="array" ref="C1488">IF(ROW() &lt; ROW(INDEX(persons[resource_ID],ROWS(persons[resource_ID]))), COUNTIF(INDEX(persons[resource_ID],1):persons[[#This Row],[resource_ID]],persons[[#This Row],[resource_ID]]), "")</f>
        <v>10</v>
      </c>
      <c r="D1488" s="49" t="s">
        <v>10194</v>
      </c>
      <c r="E1488" s="216" t="s">
        <v>703</v>
      </c>
      <c r="F1488" s="216" t="s">
        <v>10195</v>
      </c>
      <c r="G1488" s="216" t="s">
        <v>9966</v>
      </c>
      <c r="H1488" s="233"/>
      <c r="I1488" s="175"/>
      <c r="J1488" s="233"/>
      <c r="K1488" s="216"/>
    </row>
    <row r="1489" spans="1:11" x14ac:dyDescent="0.25">
      <c r="A1489" s="126" t="s">
        <v>10162</v>
      </c>
      <c r="B1489" s="126"/>
      <c r="C1489" s="218" cm="1">
        <f t="array" ref="C1489">IF(ROW() &lt; ROW(INDEX(persons[resource_ID],ROWS(persons[resource_ID]))), COUNTIF(INDEX(persons[resource_ID],1):persons[[#This Row],[resource_ID]],persons[[#This Row],[resource_ID]]), "")</f>
        <v>11</v>
      </c>
      <c r="D1489" s="49" t="s">
        <v>10196</v>
      </c>
      <c r="E1489" s="126" t="s">
        <v>48</v>
      </c>
      <c r="F1489" s="126" t="s">
        <v>10197</v>
      </c>
      <c r="G1489" s="126"/>
      <c r="H1489" s="233"/>
      <c r="I1489" s="175"/>
      <c r="J1489" s="233"/>
      <c r="K1489" s="216"/>
    </row>
    <row r="1490" spans="1:11" x14ac:dyDescent="0.25">
      <c r="A1490" s="126" t="s">
        <v>10162</v>
      </c>
      <c r="B1490" s="126"/>
      <c r="C1490" s="218" cm="1">
        <f t="array" ref="C1490">IF(ROW() &lt; ROW(INDEX(persons[resource_ID],ROWS(persons[resource_ID]))), COUNTIF(INDEX(persons[resource_ID],1):persons[[#This Row],[resource_ID]],persons[[#This Row],[resource_ID]]), "")</f>
        <v>12</v>
      </c>
      <c r="D1490" s="49" t="s">
        <v>10196</v>
      </c>
      <c r="E1490" t="s">
        <v>640</v>
      </c>
      <c r="F1490" t="s">
        <v>10198</v>
      </c>
      <c r="G1490" t="s">
        <v>9966</v>
      </c>
      <c r="H1490" s="233"/>
      <c r="I1490" s="175"/>
      <c r="J1490" s="233"/>
      <c r="K1490" s="216"/>
    </row>
    <row r="1491" spans="1:11" x14ac:dyDescent="0.25">
      <c r="A1491" s="126" t="s">
        <v>10162</v>
      </c>
      <c r="B1491" s="126"/>
      <c r="C1491" s="218" cm="1">
        <f t="array" ref="C1491">IF(ROW() &lt; ROW(INDEX(persons[resource_ID],ROWS(persons[resource_ID]))), COUNTIF(INDEX(persons[resource_ID],1):persons[[#This Row],[resource_ID]],persons[[#This Row],[resource_ID]]), "")</f>
        <v>13</v>
      </c>
      <c r="D1491" s="49" t="s">
        <v>10199</v>
      </c>
      <c r="E1491" t="s">
        <v>3541</v>
      </c>
      <c r="F1491" t="s">
        <v>10200</v>
      </c>
      <c r="H1491" s="233"/>
      <c r="I1491" s="175"/>
      <c r="J1491" s="233"/>
      <c r="K1491" s="216"/>
    </row>
    <row r="1492" spans="1:11" x14ac:dyDescent="0.25">
      <c r="A1492" s="126" t="s">
        <v>10162</v>
      </c>
      <c r="B1492" s="126"/>
      <c r="C1492" s="218" cm="1">
        <f t="array" ref="C1492">IF(ROW() &lt; ROW(INDEX(persons[resource_ID],ROWS(persons[resource_ID]))), COUNTIF(INDEX(persons[resource_ID],1):persons[[#This Row],[resource_ID]],persons[[#This Row],[resource_ID]]), "")</f>
        <v>14</v>
      </c>
      <c r="D1492" s="49" t="s">
        <v>10201</v>
      </c>
      <c r="E1492" t="s">
        <v>3766</v>
      </c>
      <c r="F1492" t="s">
        <v>10202</v>
      </c>
      <c r="H1492" s="233"/>
      <c r="I1492" s="175"/>
      <c r="J1492" s="233"/>
      <c r="K1492" s="216"/>
    </row>
    <row r="1493" spans="1:11" x14ac:dyDescent="0.25">
      <c r="A1493" s="126" t="s">
        <v>10162</v>
      </c>
      <c r="B1493" s="126"/>
      <c r="C1493" s="218" cm="1">
        <f t="array" ref="C1493">IF(ROW() &lt; ROW(INDEX(persons[resource_ID],ROWS(persons[resource_ID]))), COUNTIF(INDEX(persons[resource_ID],1):persons[[#This Row],[resource_ID]],persons[[#This Row],[resource_ID]]), "")</f>
        <v>15</v>
      </c>
      <c r="D1493" s="49" t="s">
        <v>10201</v>
      </c>
      <c r="E1493" s="216" t="s">
        <v>10182</v>
      </c>
      <c r="F1493" s="216" t="s">
        <v>10203</v>
      </c>
      <c r="G1493" s="216"/>
      <c r="H1493" s="233"/>
      <c r="I1493" s="175"/>
      <c r="J1493" s="233"/>
      <c r="K1493" s="216"/>
    </row>
    <row r="1494" spans="1:11" x14ac:dyDescent="0.25">
      <c r="A1494" s="126" t="s">
        <v>10163</v>
      </c>
      <c r="B1494" s="126"/>
      <c r="C1494" s="218" cm="1">
        <f t="array" ref="C1494">IF(ROW() &lt; ROW(INDEX(persons[resource_ID],ROWS(persons[resource_ID]))), COUNTIF(INDEX(persons[resource_ID],1):persons[[#This Row],[resource_ID]],persons[[#This Row],[resource_ID]]), "")</f>
        <v>1</v>
      </c>
      <c r="D1494" s="49" t="s">
        <v>10181</v>
      </c>
      <c r="E1494" s="216" t="s">
        <v>10182</v>
      </c>
      <c r="F1494" s="216" t="s">
        <v>9016</v>
      </c>
      <c r="G1494" s="216"/>
      <c r="H1494" s="233"/>
      <c r="I1494" s="216" t="s">
        <v>10204</v>
      </c>
      <c r="J1494" s="233"/>
      <c r="K1494" s="216"/>
    </row>
    <row r="1495" spans="1:11" x14ac:dyDescent="0.25">
      <c r="A1495" s="126" t="s">
        <v>10163</v>
      </c>
      <c r="B1495" s="126"/>
      <c r="C1495" s="218" cm="1">
        <f t="array" ref="C1495">IF(ROW() &lt; ROW(INDEX(persons[resource_ID],ROWS(persons[resource_ID]))), COUNTIF(INDEX(persons[resource_ID],1):persons[[#This Row],[resource_ID]],persons[[#This Row],[resource_ID]]), "")</f>
        <v>2</v>
      </c>
      <c r="D1495" s="49" t="s">
        <v>10183</v>
      </c>
      <c r="E1495" s="216" t="s">
        <v>9977</v>
      </c>
      <c r="F1495" s="216" t="s">
        <v>10184</v>
      </c>
      <c r="G1495" s="216"/>
      <c r="H1495" s="233"/>
      <c r="I1495" s="175"/>
      <c r="J1495" s="233"/>
      <c r="K1495" s="216"/>
    </row>
    <row r="1496" spans="1:11" x14ac:dyDescent="0.25">
      <c r="A1496" s="126" t="s">
        <v>10163</v>
      </c>
      <c r="B1496" s="126"/>
      <c r="C1496" s="218" cm="1">
        <f t="array" ref="C1496">IF(ROW() &lt; ROW(INDEX(persons[resource_ID],ROWS(persons[resource_ID]))), COUNTIF(INDEX(persons[resource_ID],1):persons[[#This Row],[resource_ID]],persons[[#This Row],[resource_ID]]), "")</f>
        <v>3</v>
      </c>
      <c r="D1496" s="49" t="s">
        <v>10185</v>
      </c>
      <c r="E1496" s="216" t="s">
        <v>9977</v>
      </c>
      <c r="F1496" s="216" t="s">
        <v>10184</v>
      </c>
      <c r="G1496" s="216"/>
      <c r="H1496" s="233"/>
      <c r="I1496" s="175"/>
      <c r="J1496" s="233"/>
      <c r="K1496" s="216"/>
    </row>
    <row r="1497" spans="1:11" x14ac:dyDescent="0.25">
      <c r="A1497" s="126" t="s">
        <v>10163</v>
      </c>
      <c r="B1497" s="126"/>
      <c r="C1497" s="218" cm="1">
        <f t="array" ref="C1497">IF(ROW() &lt; ROW(INDEX(persons[resource_ID],ROWS(persons[resource_ID]))), COUNTIF(INDEX(persons[resource_ID],1):persons[[#This Row],[resource_ID]],persons[[#This Row],[resource_ID]]), "")</f>
        <v>4</v>
      </c>
      <c r="D1497" s="49" t="s">
        <v>10186</v>
      </c>
      <c r="E1497" s="216" t="s">
        <v>703</v>
      </c>
      <c r="F1497" s="216" t="s">
        <v>10187</v>
      </c>
      <c r="G1497" s="216"/>
      <c r="H1497" s="233"/>
      <c r="I1497" s="175"/>
      <c r="J1497" s="233"/>
      <c r="K1497" s="216"/>
    </row>
    <row r="1498" spans="1:11" x14ac:dyDescent="0.25">
      <c r="A1498" s="126" t="s">
        <v>10163</v>
      </c>
      <c r="B1498" s="126"/>
      <c r="C1498" s="218" cm="1">
        <f t="array" ref="C1498">IF(ROW() &lt; ROW(INDEX(persons[resource_ID],ROWS(persons[resource_ID]))), COUNTIF(INDEX(persons[resource_ID],1):persons[[#This Row],[resource_ID]],persons[[#This Row],[resource_ID]]), "")</f>
        <v>5</v>
      </c>
      <c r="D1498" s="49" t="s">
        <v>10188</v>
      </c>
      <c r="E1498" s="216" t="s">
        <v>3543</v>
      </c>
      <c r="F1498" s="216" t="s">
        <v>9130</v>
      </c>
      <c r="G1498" s="216" t="s">
        <v>3541</v>
      </c>
      <c r="H1498" s="233"/>
      <c r="I1498" s="175"/>
      <c r="J1498" s="233"/>
      <c r="K1498" s="216"/>
    </row>
    <row r="1499" spans="1:11" x14ac:dyDescent="0.25">
      <c r="A1499" s="126" t="s">
        <v>10163</v>
      </c>
      <c r="B1499" s="126"/>
      <c r="C1499" s="218" cm="1">
        <f t="array" ref="C1499">IF(ROW() &lt; ROW(INDEX(persons[resource_ID],ROWS(persons[resource_ID]))), COUNTIF(INDEX(persons[resource_ID],1):persons[[#This Row],[resource_ID]],persons[[#This Row],[resource_ID]]), "")</f>
        <v>6</v>
      </c>
      <c r="D1499" s="49" t="s">
        <v>10189</v>
      </c>
      <c r="E1499" s="216" t="s">
        <v>10191</v>
      </c>
      <c r="F1499" s="216" t="s">
        <v>10190</v>
      </c>
      <c r="G1499" s="216" t="s">
        <v>48</v>
      </c>
      <c r="H1499" s="233"/>
      <c r="I1499" s="175"/>
      <c r="J1499" s="233"/>
      <c r="K1499" s="216"/>
    </row>
    <row r="1500" spans="1:11" x14ac:dyDescent="0.25">
      <c r="A1500" s="126" t="s">
        <v>10163</v>
      </c>
      <c r="B1500" s="126"/>
      <c r="C1500" s="218" cm="1">
        <f t="array" ref="C1500">IF(ROW() &lt; ROW(INDEX(persons[resource_ID],ROWS(persons[resource_ID]))), COUNTIF(INDEX(persons[resource_ID],1):persons[[#This Row],[resource_ID]],persons[[#This Row],[resource_ID]]), "")</f>
        <v>7</v>
      </c>
      <c r="D1500" s="49" t="s">
        <v>10183</v>
      </c>
      <c r="E1500" s="216" t="s">
        <v>9966</v>
      </c>
      <c r="F1500" s="216" t="s">
        <v>10192</v>
      </c>
      <c r="G1500" s="216"/>
      <c r="H1500" s="233"/>
      <c r="I1500" s="175"/>
      <c r="J1500" s="233"/>
      <c r="K1500" s="216"/>
    </row>
    <row r="1501" spans="1:11" x14ac:dyDescent="0.25">
      <c r="A1501" s="126" t="s">
        <v>10163</v>
      </c>
      <c r="B1501" s="126"/>
      <c r="C1501" s="218" cm="1">
        <f t="array" ref="C1501">IF(ROW() &lt; ROW(INDEX(persons[resource_ID],ROWS(persons[resource_ID]))), COUNTIF(INDEX(persons[resource_ID],1):persons[[#This Row],[resource_ID]],persons[[#This Row],[resource_ID]]), "")</f>
        <v>8</v>
      </c>
      <c r="D1501" s="49" t="s">
        <v>10181</v>
      </c>
      <c r="E1501" s="216" t="s">
        <v>48</v>
      </c>
      <c r="F1501" s="216" t="s">
        <v>10193</v>
      </c>
      <c r="G1501" s="216" t="s">
        <v>9966</v>
      </c>
      <c r="H1501" s="233"/>
      <c r="I1501" s="175"/>
      <c r="J1501" s="233"/>
      <c r="K1501" s="216"/>
    </row>
    <row r="1502" spans="1:11" x14ac:dyDescent="0.25">
      <c r="A1502" s="126" t="s">
        <v>10163</v>
      </c>
      <c r="B1502" s="126"/>
      <c r="C1502" s="218" cm="1">
        <f t="array" ref="C1502">IF(ROW() &lt; ROW(INDEX(persons[resource_ID],ROWS(persons[resource_ID]))), COUNTIF(INDEX(persons[resource_ID],1):persons[[#This Row],[resource_ID]],persons[[#This Row],[resource_ID]]), "")</f>
        <v>9</v>
      </c>
      <c r="D1502" s="49" t="s">
        <v>10194</v>
      </c>
      <c r="E1502" s="216" t="s">
        <v>3542</v>
      </c>
      <c r="F1502" s="216" t="s">
        <v>8846</v>
      </c>
      <c r="G1502" s="216" t="s">
        <v>3541</v>
      </c>
      <c r="H1502" s="233"/>
      <c r="I1502" s="175"/>
      <c r="J1502" s="233"/>
      <c r="K1502" s="216"/>
    </row>
    <row r="1503" spans="1:11" x14ac:dyDescent="0.25">
      <c r="A1503" s="126" t="s">
        <v>10163</v>
      </c>
      <c r="B1503" s="126"/>
      <c r="C1503" s="218" cm="1">
        <f t="array" ref="C1503">IF(ROW() &lt; ROW(INDEX(persons[resource_ID],ROWS(persons[resource_ID]))), COUNTIF(INDEX(persons[resource_ID],1):persons[[#This Row],[resource_ID]],persons[[#This Row],[resource_ID]]), "")</f>
        <v>10</v>
      </c>
      <c r="D1503" s="49" t="s">
        <v>10194</v>
      </c>
      <c r="E1503" s="216" t="s">
        <v>703</v>
      </c>
      <c r="F1503" s="216" t="s">
        <v>10195</v>
      </c>
      <c r="G1503" s="216" t="s">
        <v>9966</v>
      </c>
      <c r="H1503" s="233"/>
      <c r="I1503" s="175"/>
      <c r="J1503" s="233"/>
      <c r="K1503" s="216"/>
    </row>
    <row r="1504" spans="1:11" x14ac:dyDescent="0.25">
      <c r="A1504" s="126" t="s">
        <v>10163</v>
      </c>
      <c r="B1504" s="126"/>
      <c r="C1504" s="218" cm="1">
        <f t="array" ref="C1504">IF(ROW() &lt; ROW(INDEX(persons[resource_ID],ROWS(persons[resource_ID]))), COUNTIF(INDEX(persons[resource_ID],1):persons[[#This Row],[resource_ID]],persons[[#This Row],[resource_ID]]), "")</f>
        <v>11</v>
      </c>
      <c r="D1504" s="49" t="s">
        <v>10196</v>
      </c>
      <c r="E1504" s="126" t="s">
        <v>48</v>
      </c>
      <c r="F1504" s="126" t="s">
        <v>10197</v>
      </c>
      <c r="G1504" s="126"/>
      <c r="H1504" s="233"/>
      <c r="I1504" s="175"/>
      <c r="J1504" s="233"/>
      <c r="K1504" s="216"/>
    </row>
    <row r="1505" spans="1:11" x14ac:dyDescent="0.25">
      <c r="A1505" s="126" t="s">
        <v>10163</v>
      </c>
      <c r="B1505" s="126"/>
      <c r="C1505" s="218" cm="1">
        <f t="array" ref="C1505">IF(ROW() &lt; ROW(INDEX(persons[resource_ID],ROWS(persons[resource_ID]))), COUNTIF(INDEX(persons[resource_ID],1):persons[[#This Row],[resource_ID]],persons[[#This Row],[resource_ID]]), "")</f>
        <v>12</v>
      </c>
      <c r="D1505" s="49" t="s">
        <v>10196</v>
      </c>
      <c r="E1505" t="s">
        <v>640</v>
      </c>
      <c r="F1505" t="s">
        <v>10198</v>
      </c>
      <c r="G1505" t="s">
        <v>9966</v>
      </c>
      <c r="H1505" s="233"/>
      <c r="I1505" s="175"/>
      <c r="J1505" s="233"/>
      <c r="K1505" s="216"/>
    </row>
    <row r="1506" spans="1:11" x14ac:dyDescent="0.25">
      <c r="A1506" s="126" t="s">
        <v>10163</v>
      </c>
      <c r="B1506" s="126"/>
      <c r="C1506" s="218" cm="1">
        <f t="array" ref="C1506">IF(ROW() &lt; ROW(INDEX(persons[resource_ID],ROWS(persons[resource_ID]))), COUNTIF(INDEX(persons[resource_ID],1):persons[[#This Row],[resource_ID]],persons[[#This Row],[resource_ID]]), "")</f>
        <v>13</v>
      </c>
      <c r="D1506" s="49" t="s">
        <v>10199</v>
      </c>
      <c r="E1506" t="s">
        <v>3541</v>
      </c>
      <c r="F1506" t="s">
        <v>10200</v>
      </c>
      <c r="H1506" s="233"/>
      <c r="I1506" s="175"/>
      <c r="J1506" s="233"/>
      <c r="K1506" s="216"/>
    </row>
    <row r="1507" spans="1:11" x14ac:dyDescent="0.25">
      <c r="A1507" s="126" t="s">
        <v>10163</v>
      </c>
      <c r="B1507" s="126"/>
      <c r="C1507" s="218" cm="1">
        <f t="array" ref="C1507">IF(ROW() &lt; ROW(INDEX(persons[resource_ID],ROWS(persons[resource_ID]))), COUNTIF(INDEX(persons[resource_ID],1):persons[[#This Row],[resource_ID]],persons[[#This Row],[resource_ID]]), "")</f>
        <v>14</v>
      </c>
      <c r="D1507" s="49" t="s">
        <v>10201</v>
      </c>
      <c r="E1507" t="s">
        <v>3766</v>
      </c>
      <c r="F1507" t="s">
        <v>10202</v>
      </c>
      <c r="H1507" s="233"/>
      <c r="I1507" s="175"/>
      <c r="J1507" s="233"/>
      <c r="K1507" s="216"/>
    </row>
    <row r="1508" spans="1:11" x14ac:dyDescent="0.25">
      <c r="A1508" s="126" t="s">
        <v>10163</v>
      </c>
      <c r="B1508" s="126"/>
      <c r="C1508" s="218" cm="1">
        <f t="array" ref="C1508">IF(ROW() &lt; ROW(INDEX(persons[resource_ID],ROWS(persons[resource_ID]))), COUNTIF(INDEX(persons[resource_ID],1):persons[[#This Row],[resource_ID]],persons[[#This Row],[resource_ID]]), "")</f>
        <v>15</v>
      </c>
      <c r="D1508" s="49" t="s">
        <v>10201</v>
      </c>
      <c r="E1508" s="216" t="s">
        <v>10182</v>
      </c>
      <c r="F1508" s="216" t="s">
        <v>10203</v>
      </c>
      <c r="G1508" s="216"/>
      <c r="H1508" s="233"/>
      <c r="I1508" s="175"/>
      <c r="J1508" s="233"/>
      <c r="K1508" s="216"/>
    </row>
    <row r="1509" spans="1:11" x14ac:dyDescent="0.25">
      <c r="A1509" s="49" t="s">
        <v>10164</v>
      </c>
      <c r="B1509" s="126"/>
      <c r="C1509" s="218" cm="1">
        <f t="array" ref="C1509">IF(ROW() &lt; ROW(INDEX(persons[resource_ID],ROWS(persons[resource_ID]))), COUNTIF(INDEX(persons[resource_ID],1):persons[[#This Row],[resource_ID]],persons[[#This Row],[resource_ID]]), "")</f>
        <v>1</v>
      </c>
      <c r="D1509" s="49" t="s">
        <v>10181</v>
      </c>
      <c r="E1509" s="216" t="s">
        <v>10182</v>
      </c>
      <c r="F1509" s="216" t="s">
        <v>9016</v>
      </c>
      <c r="G1509" s="216"/>
      <c r="H1509" s="233"/>
      <c r="I1509" s="216" t="s">
        <v>10204</v>
      </c>
      <c r="J1509" s="233"/>
      <c r="K1509" s="216"/>
    </row>
    <row r="1510" spans="1:11" x14ac:dyDescent="0.25">
      <c r="A1510" s="49" t="s">
        <v>10164</v>
      </c>
      <c r="B1510" s="126"/>
      <c r="C1510" s="218" cm="1">
        <f t="array" ref="C1510">IF(ROW() &lt; ROW(INDEX(persons[resource_ID],ROWS(persons[resource_ID]))), COUNTIF(INDEX(persons[resource_ID],1):persons[[#This Row],[resource_ID]],persons[[#This Row],[resource_ID]]), "")</f>
        <v>2</v>
      </c>
      <c r="D1510" s="49" t="s">
        <v>10183</v>
      </c>
      <c r="E1510" s="216" t="s">
        <v>9977</v>
      </c>
      <c r="F1510" s="216" t="s">
        <v>10184</v>
      </c>
      <c r="G1510" s="216"/>
      <c r="H1510" s="216"/>
      <c r="I1510" s="216"/>
      <c r="J1510" s="216"/>
      <c r="K1510" s="216"/>
    </row>
    <row r="1511" spans="1:11" x14ac:dyDescent="0.25">
      <c r="A1511" s="49" t="s">
        <v>10164</v>
      </c>
      <c r="B1511" s="126"/>
      <c r="C1511" s="218" cm="1">
        <f t="array" ref="C1511">IF(ROW() &lt; ROW(INDEX(persons[resource_ID],ROWS(persons[resource_ID]))), COUNTIF(INDEX(persons[resource_ID],1):persons[[#This Row],[resource_ID]],persons[[#This Row],[resource_ID]]), "")</f>
        <v>3</v>
      </c>
      <c r="D1511" s="49" t="s">
        <v>10185</v>
      </c>
      <c r="E1511" s="216" t="s">
        <v>9977</v>
      </c>
      <c r="F1511" s="216" t="s">
        <v>10184</v>
      </c>
      <c r="G1511" s="216"/>
      <c r="H1511" s="216"/>
      <c r="I1511" s="216"/>
      <c r="J1511" s="216"/>
      <c r="K1511" s="216"/>
    </row>
    <row r="1512" spans="1:11" x14ac:dyDescent="0.25">
      <c r="A1512" s="49" t="s">
        <v>10164</v>
      </c>
      <c r="B1512" s="126"/>
      <c r="C1512" s="218" cm="1">
        <f t="array" ref="C1512">IF(ROW() &lt; ROW(INDEX(persons[resource_ID],ROWS(persons[resource_ID]))), COUNTIF(INDEX(persons[resource_ID],1):persons[[#This Row],[resource_ID]],persons[[#This Row],[resource_ID]]), "")</f>
        <v>4</v>
      </c>
      <c r="D1512" s="49" t="s">
        <v>10186</v>
      </c>
      <c r="E1512" s="216" t="s">
        <v>703</v>
      </c>
      <c r="F1512" s="216" t="s">
        <v>10187</v>
      </c>
      <c r="G1512" s="216"/>
      <c r="H1512" s="216"/>
      <c r="I1512" s="216"/>
      <c r="J1512" s="216"/>
      <c r="K1512" s="216"/>
    </row>
    <row r="1513" spans="1:11" x14ac:dyDescent="0.25">
      <c r="A1513" s="49" t="s">
        <v>10164</v>
      </c>
      <c r="B1513" s="126"/>
      <c r="C1513" s="218" cm="1">
        <f t="array" ref="C1513">IF(ROW() &lt; ROW(INDEX(persons[resource_ID],ROWS(persons[resource_ID]))), COUNTIF(INDEX(persons[resource_ID],1):persons[[#This Row],[resource_ID]],persons[[#This Row],[resource_ID]]), "")</f>
        <v>5</v>
      </c>
      <c r="D1513" s="49" t="s">
        <v>10188</v>
      </c>
      <c r="E1513" s="216" t="s">
        <v>3543</v>
      </c>
      <c r="F1513" s="216" t="s">
        <v>9130</v>
      </c>
      <c r="G1513" s="216" t="s">
        <v>3541</v>
      </c>
      <c r="H1513" s="216"/>
      <c r="I1513" s="216"/>
      <c r="J1513" s="216"/>
      <c r="K1513" s="216"/>
    </row>
    <row r="1514" spans="1:11" x14ac:dyDescent="0.25">
      <c r="A1514" s="49" t="s">
        <v>10164</v>
      </c>
      <c r="B1514" s="126"/>
      <c r="C1514" s="218" cm="1">
        <f t="array" ref="C1514">IF(ROW() &lt; ROW(INDEX(persons[resource_ID],ROWS(persons[resource_ID]))), COUNTIF(INDEX(persons[resource_ID],1):persons[[#This Row],[resource_ID]],persons[[#This Row],[resource_ID]]), "")</f>
        <v>6</v>
      </c>
      <c r="D1514" s="49" t="s">
        <v>10189</v>
      </c>
      <c r="E1514" s="216" t="s">
        <v>10191</v>
      </c>
      <c r="F1514" s="216" t="s">
        <v>10190</v>
      </c>
      <c r="G1514" s="216" t="s">
        <v>48</v>
      </c>
      <c r="H1514" s="216"/>
      <c r="I1514" s="216"/>
      <c r="J1514" s="216"/>
      <c r="K1514" s="216"/>
    </row>
    <row r="1515" spans="1:11" x14ac:dyDescent="0.25">
      <c r="A1515" s="49" t="s">
        <v>10164</v>
      </c>
      <c r="B1515" s="126"/>
      <c r="C1515" s="218" cm="1">
        <f t="array" ref="C1515">IF(ROW() &lt; ROW(INDEX(persons[resource_ID],ROWS(persons[resource_ID]))), COUNTIF(INDEX(persons[resource_ID],1):persons[[#This Row],[resource_ID]],persons[[#This Row],[resource_ID]]), "")</f>
        <v>7</v>
      </c>
      <c r="D1515" s="49" t="s">
        <v>10183</v>
      </c>
      <c r="E1515" s="216" t="s">
        <v>9966</v>
      </c>
      <c r="F1515" s="216" t="s">
        <v>10192</v>
      </c>
      <c r="G1515" s="216"/>
      <c r="H1515" s="216"/>
      <c r="I1515" s="216"/>
      <c r="J1515" s="216"/>
      <c r="K1515" s="216"/>
    </row>
    <row r="1516" spans="1:11" x14ac:dyDescent="0.25">
      <c r="A1516" s="49" t="s">
        <v>10164</v>
      </c>
      <c r="B1516" s="126"/>
      <c r="C1516" s="218" cm="1">
        <f t="array" ref="C1516">IF(ROW() &lt; ROW(INDEX(persons[resource_ID],ROWS(persons[resource_ID]))), COUNTIF(INDEX(persons[resource_ID],1):persons[[#This Row],[resource_ID]],persons[[#This Row],[resource_ID]]), "")</f>
        <v>8</v>
      </c>
      <c r="D1516" s="49" t="s">
        <v>10181</v>
      </c>
      <c r="E1516" s="216" t="s">
        <v>48</v>
      </c>
      <c r="F1516" s="216" t="s">
        <v>10193</v>
      </c>
      <c r="G1516" s="216" t="s">
        <v>9966</v>
      </c>
      <c r="H1516" s="216"/>
      <c r="I1516" s="216"/>
      <c r="J1516" s="216"/>
      <c r="K1516" s="216"/>
    </row>
    <row r="1517" spans="1:11" x14ac:dyDescent="0.25">
      <c r="A1517" s="49" t="s">
        <v>10164</v>
      </c>
      <c r="B1517" s="126"/>
      <c r="C1517" s="218" cm="1">
        <f t="array" ref="C1517">IF(ROW() &lt; ROW(INDEX(persons[resource_ID],ROWS(persons[resource_ID]))), COUNTIF(INDEX(persons[resource_ID],1):persons[[#This Row],[resource_ID]],persons[[#This Row],[resource_ID]]), "")</f>
        <v>9</v>
      </c>
      <c r="D1517" s="49" t="s">
        <v>10194</v>
      </c>
      <c r="E1517" s="216" t="s">
        <v>3542</v>
      </c>
      <c r="F1517" s="216" t="s">
        <v>8846</v>
      </c>
      <c r="G1517" s="216" t="s">
        <v>3541</v>
      </c>
      <c r="H1517" s="216"/>
      <c r="I1517" s="216"/>
      <c r="J1517" s="216"/>
      <c r="K1517" s="216"/>
    </row>
    <row r="1518" spans="1:11" x14ac:dyDescent="0.25">
      <c r="A1518" s="49" t="s">
        <v>10164</v>
      </c>
      <c r="B1518" s="126"/>
      <c r="C1518" s="218" cm="1">
        <f t="array" ref="C1518">IF(ROW() &lt; ROW(INDEX(persons[resource_ID],ROWS(persons[resource_ID]))), COUNTIF(INDEX(persons[resource_ID],1):persons[[#This Row],[resource_ID]],persons[[#This Row],[resource_ID]]), "")</f>
        <v>10</v>
      </c>
      <c r="D1518" s="49" t="s">
        <v>10194</v>
      </c>
      <c r="E1518" s="216" t="s">
        <v>703</v>
      </c>
      <c r="F1518" s="216" t="s">
        <v>10195</v>
      </c>
      <c r="G1518" s="216" t="s">
        <v>9966</v>
      </c>
      <c r="H1518" s="216"/>
      <c r="I1518" s="216"/>
      <c r="J1518" s="216"/>
      <c r="K1518" s="216"/>
    </row>
    <row r="1519" spans="1:11" x14ac:dyDescent="0.25">
      <c r="A1519" s="49" t="s">
        <v>10164</v>
      </c>
      <c r="B1519" s="126"/>
      <c r="C1519" s="218" cm="1">
        <f t="array" ref="C1519">IF(ROW() &lt; ROW(INDEX(persons[resource_ID],ROWS(persons[resource_ID]))), COUNTIF(INDEX(persons[resource_ID],1):persons[[#This Row],[resource_ID]],persons[[#This Row],[resource_ID]]), "")</f>
        <v>11</v>
      </c>
      <c r="D1519" s="49" t="s">
        <v>10196</v>
      </c>
      <c r="E1519" s="126" t="s">
        <v>48</v>
      </c>
      <c r="F1519" s="126" t="s">
        <v>10197</v>
      </c>
      <c r="G1519" s="126"/>
      <c r="H1519" s="216"/>
      <c r="I1519" s="216"/>
      <c r="J1519" s="216"/>
      <c r="K1519" s="216"/>
    </row>
    <row r="1520" spans="1:11" x14ac:dyDescent="0.25">
      <c r="A1520" s="49" t="s">
        <v>10164</v>
      </c>
      <c r="B1520" s="126"/>
      <c r="C1520" s="218" cm="1">
        <f t="array" ref="C1520">IF(ROW() &lt; ROW(INDEX(persons[resource_ID],ROWS(persons[resource_ID]))), COUNTIF(INDEX(persons[resource_ID],1):persons[[#This Row],[resource_ID]],persons[[#This Row],[resource_ID]]), "")</f>
        <v>12</v>
      </c>
      <c r="D1520" s="49" t="s">
        <v>10196</v>
      </c>
      <c r="E1520" t="s">
        <v>640</v>
      </c>
      <c r="F1520" t="s">
        <v>10198</v>
      </c>
      <c r="G1520" t="s">
        <v>9966</v>
      </c>
      <c r="H1520" s="216"/>
      <c r="I1520" s="216"/>
      <c r="J1520" s="216"/>
      <c r="K1520" s="216"/>
    </row>
    <row r="1521" spans="1:11" x14ac:dyDescent="0.25">
      <c r="A1521" s="49" t="s">
        <v>10164</v>
      </c>
      <c r="B1521" s="126"/>
      <c r="C1521" s="218" cm="1">
        <f t="array" ref="C1521">IF(ROW() &lt; ROW(INDEX(persons[resource_ID],ROWS(persons[resource_ID]))), COUNTIF(INDEX(persons[resource_ID],1):persons[[#This Row],[resource_ID]],persons[[#This Row],[resource_ID]]), "")</f>
        <v>13</v>
      </c>
      <c r="D1521" s="49" t="s">
        <v>10199</v>
      </c>
      <c r="E1521" t="s">
        <v>3541</v>
      </c>
      <c r="F1521" t="s">
        <v>10200</v>
      </c>
      <c r="H1521" s="216"/>
      <c r="I1521" s="216"/>
      <c r="J1521" s="216"/>
      <c r="K1521" s="216"/>
    </row>
    <row r="1522" spans="1:11" x14ac:dyDescent="0.25">
      <c r="A1522" s="49" t="s">
        <v>10164</v>
      </c>
      <c r="B1522" s="126"/>
      <c r="C1522" s="218" cm="1">
        <f t="array" ref="C1522">IF(ROW() &lt; ROW(INDEX(persons[resource_ID],ROWS(persons[resource_ID]))), COUNTIF(INDEX(persons[resource_ID],1):persons[[#This Row],[resource_ID]],persons[[#This Row],[resource_ID]]), "")</f>
        <v>14</v>
      </c>
      <c r="D1522" s="49" t="s">
        <v>10201</v>
      </c>
      <c r="E1522" t="s">
        <v>3766</v>
      </c>
      <c r="F1522" t="s">
        <v>10202</v>
      </c>
      <c r="H1522" s="216"/>
      <c r="I1522" s="216"/>
      <c r="J1522" s="216"/>
      <c r="K1522" s="216"/>
    </row>
    <row r="1523" spans="1:11" x14ac:dyDescent="0.25">
      <c r="A1523" s="49" t="s">
        <v>10164</v>
      </c>
      <c r="B1523" s="126"/>
      <c r="C1523" s="218" cm="1">
        <f t="array" ref="C1523">IF(ROW() &lt; ROW(INDEX(persons[resource_ID],ROWS(persons[resource_ID]))), COUNTIF(INDEX(persons[resource_ID],1):persons[[#This Row],[resource_ID]],persons[[#This Row],[resource_ID]]), "")</f>
        <v>15</v>
      </c>
      <c r="D1523" s="49" t="s">
        <v>10201</v>
      </c>
      <c r="E1523" s="216" t="s">
        <v>10182</v>
      </c>
      <c r="F1523" s="216" t="s">
        <v>10203</v>
      </c>
      <c r="G1523" s="216"/>
      <c r="H1523" s="216"/>
      <c r="I1523" s="216"/>
      <c r="J1523" s="216"/>
      <c r="K1523" s="216"/>
    </row>
    <row r="1524" spans="1:11" x14ac:dyDescent="0.25">
      <c r="A1524" s="49" t="s">
        <v>10165</v>
      </c>
      <c r="B1524" s="126"/>
      <c r="C1524" s="218" cm="1">
        <f t="array" ref="C1524">IF(ROW() &lt; ROW(INDEX(persons[resource_ID],ROWS(persons[resource_ID]))), COUNTIF(INDEX(persons[resource_ID],1):persons[[#This Row],[resource_ID]],persons[[#This Row],[resource_ID]]), "")</f>
        <v>1</v>
      </c>
      <c r="D1524" s="49" t="s">
        <v>10181</v>
      </c>
      <c r="E1524" s="216" t="s">
        <v>10182</v>
      </c>
      <c r="F1524" s="216" t="s">
        <v>9016</v>
      </c>
      <c r="G1524" s="216"/>
      <c r="H1524" s="216"/>
      <c r="I1524" s="216" t="s">
        <v>10204</v>
      </c>
      <c r="J1524" s="216"/>
      <c r="K1524" s="216"/>
    </row>
    <row r="1525" spans="1:11" x14ac:dyDescent="0.25">
      <c r="A1525" s="49" t="s">
        <v>10165</v>
      </c>
      <c r="B1525" s="126"/>
      <c r="C1525" s="218" cm="1">
        <f t="array" ref="C1525">IF(ROW() &lt; ROW(INDEX(persons[resource_ID],ROWS(persons[resource_ID]))), COUNTIF(INDEX(persons[resource_ID],1):persons[[#This Row],[resource_ID]],persons[[#This Row],[resource_ID]]), "")</f>
        <v>2</v>
      </c>
      <c r="D1525" s="49" t="s">
        <v>10183</v>
      </c>
      <c r="E1525" s="216" t="s">
        <v>9977</v>
      </c>
      <c r="F1525" s="216" t="s">
        <v>10184</v>
      </c>
      <c r="G1525" s="216"/>
      <c r="H1525" s="216"/>
      <c r="I1525" s="216"/>
      <c r="J1525" s="216"/>
      <c r="K1525" s="216"/>
    </row>
    <row r="1526" spans="1:11" x14ac:dyDescent="0.25">
      <c r="A1526" s="49" t="s">
        <v>10165</v>
      </c>
      <c r="B1526" s="126"/>
      <c r="C1526" s="218" cm="1">
        <f t="array" ref="C1526">IF(ROW() &lt; ROW(INDEX(persons[resource_ID],ROWS(persons[resource_ID]))), COUNTIF(INDEX(persons[resource_ID],1):persons[[#This Row],[resource_ID]],persons[[#This Row],[resource_ID]]), "")</f>
        <v>3</v>
      </c>
      <c r="D1526" s="49" t="s">
        <v>10185</v>
      </c>
      <c r="E1526" s="216" t="s">
        <v>9977</v>
      </c>
      <c r="F1526" s="216" t="s">
        <v>10184</v>
      </c>
      <c r="G1526" s="216"/>
      <c r="H1526" s="216"/>
      <c r="I1526" s="216"/>
      <c r="J1526" s="216"/>
      <c r="K1526" s="216"/>
    </row>
    <row r="1527" spans="1:11" x14ac:dyDescent="0.25">
      <c r="A1527" s="49" t="s">
        <v>10165</v>
      </c>
      <c r="B1527" s="126"/>
      <c r="C1527" s="218" cm="1">
        <f t="array" ref="C1527">IF(ROW() &lt; ROW(INDEX(persons[resource_ID],ROWS(persons[resource_ID]))), COUNTIF(INDEX(persons[resource_ID],1):persons[[#This Row],[resource_ID]],persons[[#This Row],[resource_ID]]), "")</f>
        <v>4</v>
      </c>
      <c r="D1527" s="49" t="s">
        <v>10186</v>
      </c>
      <c r="E1527" s="216" t="s">
        <v>703</v>
      </c>
      <c r="F1527" s="216" t="s">
        <v>10187</v>
      </c>
      <c r="G1527" s="216"/>
      <c r="H1527" s="216"/>
      <c r="I1527" s="216"/>
      <c r="J1527" s="216"/>
      <c r="K1527" s="216"/>
    </row>
    <row r="1528" spans="1:11" x14ac:dyDescent="0.25">
      <c r="A1528" s="49" t="s">
        <v>10165</v>
      </c>
      <c r="B1528" s="126"/>
      <c r="C1528" s="218" cm="1">
        <f t="array" ref="C1528">IF(ROW() &lt; ROW(INDEX(persons[resource_ID],ROWS(persons[resource_ID]))), COUNTIF(INDEX(persons[resource_ID],1):persons[[#This Row],[resource_ID]],persons[[#This Row],[resource_ID]]), "")</f>
        <v>5</v>
      </c>
      <c r="D1528" s="49" t="s">
        <v>10188</v>
      </c>
      <c r="E1528" s="216" t="s">
        <v>3543</v>
      </c>
      <c r="F1528" s="216" t="s">
        <v>9130</v>
      </c>
      <c r="G1528" s="216" t="s">
        <v>3541</v>
      </c>
      <c r="H1528" s="216"/>
      <c r="I1528" s="216"/>
      <c r="J1528" s="216"/>
      <c r="K1528" s="216"/>
    </row>
    <row r="1529" spans="1:11" x14ac:dyDescent="0.25">
      <c r="A1529" s="49" t="s">
        <v>10165</v>
      </c>
      <c r="B1529" s="126"/>
      <c r="C1529" s="218" cm="1">
        <f t="array" ref="C1529">IF(ROW() &lt; ROW(INDEX(persons[resource_ID],ROWS(persons[resource_ID]))), COUNTIF(INDEX(persons[resource_ID],1):persons[[#This Row],[resource_ID]],persons[[#This Row],[resource_ID]]), "")</f>
        <v>6</v>
      </c>
      <c r="D1529" s="49" t="s">
        <v>10189</v>
      </c>
      <c r="E1529" s="216" t="s">
        <v>10191</v>
      </c>
      <c r="F1529" s="216" t="s">
        <v>10190</v>
      </c>
      <c r="G1529" s="216" t="s">
        <v>48</v>
      </c>
      <c r="H1529" s="216"/>
      <c r="I1529" s="216"/>
      <c r="J1529" s="216"/>
      <c r="K1529" s="216"/>
    </row>
    <row r="1530" spans="1:11" x14ac:dyDescent="0.25">
      <c r="A1530" s="49" t="s">
        <v>10165</v>
      </c>
      <c r="B1530" s="126"/>
      <c r="C1530" s="218" cm="1">
        <f t="array" ref="C1530">IF(ROW() &lt; ROW(INDEX(persons[resource_ID],ROWS(persons[resource_ID]))), COUNTIF(INDEX(persons[resource_ID],1):persons[[#This Row],[resource_ID]],persons[[#This Row],[resource_ID]]), "")</f>
        <v>7</v>
      </c>
      <c r="D1530" s="49" t="s">
        <v>10183</v>
      </c>
      <c r="E1530" s="216" t="s">
        <v>9966</v>
      </c>
      <c r="F1530" s="216" t="s">
        <v>10192</v>
      </c>
      <c r="G1530" s="216"/>
      <c r="H1530" s="216"/>
      <c r="I1530" s="216"/>
      <c r="J1530" s="216"/>
      <c r="K1530" s="216"/>
    </row>
    <row r="1531" spans="1:11" x14ac:dyDescent="0.25">
      <c r="A1531" s="49" t="s">
        <v>10165</v>
      </c>
      <c r="B1531" s="126"/>
      <c r="C1531" s="218" cm="1">
        <f t="array" ref="C1531">IF(ROW() &lt; ROW(INDEX(persons[resource_ID],ROWS(persons[resource_ID]))), COUNTIF(INDEX(persons[resource_ID],1):persons[[#This Row],[resource_ID]],persons[[#This Row],[resource_ID]]), "")</f>
        <v>8</v>
      </c>
      <c r="D1531" s="49" t="s">
        <v>10181</v>
      </c>
      <c r="E1531" s="216" t="s">
        <v>48</v>
      </c>
      <c r="F1531" s="216" t="s">
        <v>10193</v>
      </c>
      <c r="G1531" s="216" t="s">
        <v>9966</v>
      </c>
      <c r="H1531" s="216"/>
      <c r="I1531" s="216"/>
      <c r="J1531" s="216"/>
      <c r="K1531" s="216"/>
    </row>
    <row r="1532" spans="1:11" x14ac:dyDescent="0.25">
      <c r="A1532" s="49" t="s">
        <v>10165</v>
      </c>
      <c r="B1532" s="126"/>
      <c r="C1532" s="218" cm="1">
        <f t="array" ref="C1532">IF(ROW() &lt; ROW(INDEX(persons[resource_ID],ROWS(persons[resource_ID]))), COUNTIF(INDEX(persons[resource_ID],1):persons[[#This Row],[resource_ID]],persons[[#This Row],[resource_ID]]), "")</f>
        <v>9</v>
      </c>
      <c r="D1532" s="49" t="s">
        <v>10194</v>
      </c>
      <c r="E1532" s="216" t="s">
        <v>3542</v>
      </c>
      <c r="F1532" s="216" t="s">
        <v>8846</v>
      </c>
      <c r="G1532" s="216" t="s">
        <v>3541</v>
      </c>
      <c r="H1532" s="216"/>
      <c r="I1532" s="216"/>
      <c r="J1532" s="216"/>
      <c r="K1532" s="216"/>
    </row>
    <row r="1533" spans="1:11" x14ac:dyDescent="0.25">
      <c r="A1533" s="49" t="s">
        <v>10165</v>
      </c>
      <c r="B1533" s="126"/>
      <c r="C1533" s="218" cm="1">
        <f t="array" ref="C1533">IF(ROW() &lt; ROW(INDEX(persons[resource_ID],ROWS(persons[resource_ID]))), COUNTIF(INDEX(persons[resource_ID],1):persons[[#This Row],[resource_ID]],persons[[#This Row],[resource_ID]]), "")</f>
        <v>10</v>
      </c>
      <c r="D1533" s="49" t="s">
        <v>10194</v>
      </c>
      <c r="E1533" s="216" t="s">
        <v>703</v>
      </c>
      <c r="F1533" s="216" t="s">
        <v>10195</v>
      </c>
      <c r="G1533" s="216" t="s">
        <v>9966</v>
      </c>
      <c r="H1533" s="216"/>
      <c r="I1533" s="216"/>
      <c r="J1533" s="216"/>
      <c r="K1533" s="216"/>
    </row>
    <row r="1534" spans="1:11" x14ac:dyDescent="0.25">
      <c r="A1534" s="49" t="s">
        <v>10165</v>
      </c>
      <c r="B1534" s="126"/>
      <c r="C1534" s="218" cm="1">
        <f t="array" ref="C1534">IF(ROW() &lt; ROW(INDEX(persons[resource_ID],ROWS(persons[resource_ID]))), COUNTIF(INDEX(persons[resource_ID],1):persons[[#This Row],[resource_ID]],persons[[#This Row],[resource_ID]]), "")</f>
        <v>11</v>
      </c>
      <c r="D1534" s="49" t="s">
        <v>10196</v>
      </c>
      <c r="E1534" s="126" t="s">
        <v>48</v>
      </c>
      <c r="F1534" s="126" t="s">
        <v>10197</v>
      </c>
      <c r="G1534" s="126"/>
      <c r="H1534" s="216"/>
      <c r="I1534" s="216"/>
      <c r="J1534" s="216"/>
      <c r="K1534" s="216"/>
    </row>
    <row r="1535" spans="1:11" x14ac:dyDescent="0.25">
      <c r="A1535" s="49" t="s">
        <v>10165</v>
      </c>
      <c r="B1535" s="126"/>
      <c r="C1535" s="218" cm="1">
        <f t="array" ref="C1535">IF(ROW() &lt; ROW(INDEX(persons[resource_ID],ROWS(persons[resource_ID]))), COUNTIF(INDEX(persons[resource_ID],1):persons[[#This Row],[resource_ID]],persons[[#This Row],[resource_ID]]), "")</f>
        <v>12</v>
      </c>
      <c r="D1535" s="49" t="s">
        <v>10196</v>
      </c>
      <c r="E1535" t="s">
        <v>640</v>
      </c>
      <c r="F1535" t="s">
        <v>10198</v>
      </c>
      <c r="G1535" t="s">
        <v>9966</v>
      </c>
      <c r="H1535" s="216"/>
      <c r="I1535" s="216"/>
      <c r="J1535" s="216"/>
      <c r="K1535" s="216"/>
    </row>
    <row r="1536" spans="1:11" x14ac:dyDescent="0.25">
      <c r="A1536" s="49" t="s">
        <v>10165</v>
      </c>
      <c r="B1536" s="126"/>
      <c r="C1536" s="218" cm="1">
        <f t="array" ref="C1536">IF(ROW() &lt; ROW(INDEX(persons[resource_ID],ROWS(persons[resource_ID]))), COUNTIF(INDEX(persons[resource_ID],1):persons[[#This Row],[resource_ID]],persons[[#This Row],[resource_ID]]), "")</f>
        <v>13</v>
      </c>
      <c r="D1536" s="49" t="s">
        <v>10199</v>
      </c>
      <c r="E1536" t="s">
        <v>3541</v>
      </c>
      <c r="F1536" t="s">
        <v>10200</v>
      </c>
      <c r="H1536" s="216"/>
      <c r="I1536" s="216"/>
      <c r="J1536" s="216"/>
      <c r="K1536" s="216"/>
    </row>
    <row r="1537" spans="1:11" x14ac:dyDescent="0.25">
      <c r="A1537" s="49" t="s">
        <v>10165</v>
      </c>
      <c r="B1537" s="126"/>
      <c r="C1537" s="218" cm="1">
        <f t="array" ref="C1537">IF(ROW() &lt; ROW(INDEX(persons[resource_ID],ROWS(persons[resource_ID]))), COUNTIF(INDEX(persons[resource_ID],1):persons[[#This Row],[resource_ID]],persons[[#This Row],[resource_ID]]), "")</f>
        <v>14</v>
      </c>
      <c r="D1537" s="49" t="s">
        <v>10201</v>
      </c>
      <c r="E1537" t="s">
        <v>3766</v>
      </c>
      <c r="F1537" t="s">
        <v>10202</v>
      </c>
      <c r="H1537" s="216"/>
      <c r="I1537" s="216"/>
      <c r="J1537" s="216"/>
      <c r="K1537" s="216"/>
    </row>
    <row r="1538" spans="1:11" x14ac:dyDescent="0.25">
      <c r="A1538" s="49" t="s">
        <v>10165</v>
      </c>
      <c r="B1538" s="126"/>
      <c r="C1538" s="218" cm="1">
        <f t="array" ref="C1538">IF(ROW() &lt; ROW(INDEX(persons[resource_ID],ROWS(persons[resource_ID]))), COUNTIF(INDEX(persons[resource_ID],1):persons[[#This Row],[resource_ID]],persons[[#This Row],[resource_ID]]), "")</f>
        <v>15</v>
      </c>
      <c r="D1538" s="49" t="s">
        <v>10201</v>
      </c>
      <c r="E1538" s="216" t="s">
        <v>10182</v>
      </c>
      <c r="F1538" s="216" t="s">
        <v>10203</v>
      </c>
      <c r="G1538" s="216"/>
      <c r="H1538" s="216"/>
      <c r="I1538" s="216"/>
      <c r="J1538" s="216"/>
      <c r="K1538" s="216"/>
    </row>
    <row r="1539" spans="1:11" x14ac:dyDescent="0.25">
      <c r="A1539" s="126" t="s">
        <v>10214</v>
      </c>
      <c r="B1539" s="126"/>
      <c r="C1539" s="218" cm="1">
        <f t="array" ref="C1539">IF(ROW() &lt; ROW(INDEX(persons[resource_ID],ROWS(persons[resource_ID]))), COUNTIF(INDEX(persons[resource_ID],1):persons[[#This Row],[resource_ID]],persons[[#This Row],[resource_ID]]), "")</f>
        <v>1</v>
      </c>
      <c r="D1539" s="49" t="s">
        <v>10181</v>
      </c>
      <c r="E1539" s="216" t="s">
        <v>10182</v>
      </c>
      <c r="F1539" s="216" t="s">
        <v>9016</v>
      </c>
      <c r="G1539" s="216"/>
      <c r="H1539" s="216"/>
      <c r="I1539" s="216" t="s">
        <v>10204</v>
      </c>
      <c r="J1539" s="216"/>
      <c r="K1539" s="216"/>
    </row>
    <row r="1540" spans="1:11" x14ac:dyDescent="0.25">
      <c r="A1540" s="126" t="s">
        <v>10214</v>
      </c>
      <c r="B1540" s="126"/>
      <c r="C1540" s="218" cm="1">
        <f t="array" ref="C1540">IF(ROW() &lt; ROW(INDEX(persons[resource_ID],ROWS(persons[resource_ID]))), COUNTIF(INDEX(persons[resource_ID],1):persons[[#This Row],[resource_ID]],persons[[#This Row],[resource_ID]]), "")</f>
        <v>2</v>
      </c>
      <c r="D1540" s="49" t="s">
        <v>10183</v>
      </c>
      <c r="E1540" s="216" t="s">
        <v>9977</v>
      </c>
      <c r="F1540" s="216" t="s">
        <v>10184</v>
      </c>
      <c r="G1540" s="216"/>
      <c r="H1540" s="216"/>
      <c r="I1540" s="216"/>
      <c r="J1540" s="216"/>
      <c r="K1540" s="216"/>
    </row>
    <row r="1541" spans="1:11" x14ac:dyDescent="0.25">
      <c r="A1541" s="126" t="s">
        <v>10214</v>
      </c>
      <c r="B1541" s="126"/>
      <c r="C1541" s="218" cm="1">
        <f t="array" ref="C1541">IF(ROW() &lt; ROW(INDEX(persons[resource_ID],ROWS(persons[resource_ID]))), COUNTIF(INDEX(persons[resource_ID],1):persons[[#This Row],[resource_ID]],persons[[#This Row],[resource_ID]]), "")</f>
        <v>3</v>
      </c>
      <c r="D1541" s="49" t="s">
        <v>10185</v>
      </c>
      <c r="E1541" s="216" t="s">
        <v>9977</v>
      </c>
      <c r="F1541" s="216" t="s">
        <v>10184</v>
      </c>
      <c r="G1541" s="216"/>
      <c r="H1541" s="216"/>
      <c r="I1541" s="216"/>
      <c r="J1541" s="216"/>
      <c r="K1541" s="216"/>
    </row>
    <row r="1542" spans="1:11" x14ac:dyDescent="0.25">
      <c r="A1542" s="126" t="s">
        <v>10214</v>
      </c>
      <c r="B1542" s="126"/>
      <c r="C1542" s="218" cm="1">
        <f t="array" ref="C1542">IF(ROW() &lt; ROW(INDEX(persons[resource_ID],ROWS(persons[resource_ID]))), COUNTIF(INDEX(persons[resource_ID],1):persons[[#This Row],[resource_ID]],persons[[#This Row],[resource_ID]]), "")</f>
        <v>4</v>
      </c>
      <c r="D1542" s="49" t="s">
        <v>10186</v>
      </c>
      <c r="E1542" s="216" t="s">
        <v>703</v>
      </c>
      <c r="F1542" s="216" t="s">
        <v>10187</v>
      </c>
      <c r="G1542" s="216"/>
      <c r="H1542" s="216"/>
      <c r="I1542" s="216"/>
      <c r="J1542" s="216"/>
      <c r="K1542" s="216"/>
    </row>
    <row r="1543" spans="1:11" x14ac:dyDescent="0.25">
      <c r="A1543" s="126" t="s">
        <v>10214</v>
      </c>
      <c r="B1543" s="126"/>
      <c r="C1543" s="218" cm="1">
        <f t="array" ref="C1543">IF(ROW() &lt; ROW(INDEX(persons[resource_ID],ROWS(persons[resource_ID]))), COUNTIF(INDEX(persons[resource_ID],1):persons[[#This Row],[resource_ID]],persons[[#This Row],[resource_ID]]), "")</f>
        <v>5</v>
      </c>
      <c r="D1543" s="49" t="s">
        <v>10188</v>
      </c>
      <c r="E1543" s="216" t="s">
        <v>3543</v>
      </c>
      <c r="F1543" s="216" t="s">
        <v>9130</v>
      </c>
      <c r="G1543" s="216" t="s">
        <v>3541</v>
      </c>
      <c r="H1543" s="216"/>
      <c r="I1543" s="216"/>
      <c r="J1543" s="216"/>
      <c r="K1543" s="216"/>
    </row>
    <row r="1544" spans="1:11" x14ac:dyDescent="0.25">
      <c r="A1544" s="126" t="s">
        <v>10214</v>
      </c>
      <c r="B1544" s="126"/>
      <c r="C1544" s="218" cm="1">
        <f t="array" ref="C1544">IF(ROW() &lt; ROW(INDEX(persons[resource_ID],ROWS(persons[resource_ID]))), COUNTIF(INDEX(persons[resource_ID],1):persons[[#This Row],[resource_ID]],persons[[#This Row],[resource_ID]]), "")</f>
        <v>6</v>
      </c>
      <c r="D1544" s="49" t="s">
        <v>10189</v>
      </c>
      <c r="E1544" s="216" t="s">
        <v>10191</v>
      </c>
      <c r="F1544" s="216" t="s">
        <v>10190</v>
      </c>
      <c r="G1544" s="216" t="s">
        <v>48</v>
      </c>
      <c r="H1544" s="216"/>
      <c r="I1544" s="216"/>
      <c r="J1544" s="216"/>
      <c r="K1544" s="216"/>
    </row>
    <row r="1545" spans="1:11" x14ac:dyDescent="0.25">
      <c r="A1545" s="126" t="s">
        <v>10214</v>
      </c>
      <c r="B1545" s="126"/>
      <c r="C1545" s="218" cm="1">
        <f t="array" ref="C1545">IF(ROW() &lt; ROW(INDEX(persons[resource_ID],ROWS(persons[resource_ID]))), COUNTIF(INDEX(persons[resource_ID],1):persons[[#This Row],[resource_ID]],persons[[#This Row],[resource_ID]]), "")</f>
        <v>7</v>
      </c>
      <c r="D1545" s="49" t="s">
        <v>10183</v>
      </c>
      <c r="E1545" s="216" t="s">
        <v>9966</v>
      </c>
      <c r="F1545" s="216" t="s">
        <v>10192</v>
      </c>
      <c r="G1545" s="216"/>
      <c r="H1545" s="216"/>
      <c r="I1545" s="216"/>
      <c r="J1545" s="216"/>
      <c r="K1545" s="216"/>
    </row>
    <row r="1546" spans="1:11" x14ac:dyDescent="0.25">
      <c r="A1546" s="126" t="s">
        <v>10214</v>
      </c>
      <c r="B1546" s="126"/>
      <c r="C1546" s="218" cm="1">
        <f t="array" ref="C1546">IF(ROW() &lt; ROW(INDEX(persons[resource_ID],ROWS(persons[resource_ID]))), COUNTIF(INDEX(persons[resource_ID],1):persons[[#This Row],[resource_ID]],persons[[#This Row],[resource_ID]]), "")</f>
        <v>8</v>
      </c>
      <c r="D1546" s="49" t="s">
        <v>10181</v>
      </c>
      <c r="E1546" s="216" t="s">
        <v>48</v>
      </c>
      <c r="F1546" s="216" t="s">
        <v>10193</v>
      </c>
      <c r="G1546" s="216" t="s">
        <v>9966</v>
      </c>
      <c r="H1546" s="216"/>
      <c r="I1546" s="216"/>
      <c r="J1546" s="216"/>
      <c r="K1546" s="216"/>
    </row>
    <row r="1547" spans="1:11" x14ac:dyDescent="0.25">
      <c r="A1547" s="126" t="s">
        <v>10214</v>
      </c>
      <c r="B1547" s="126"/>
      <c r="C1547" s="218" cm="1">
        <f t="array" ref="C1547">IF(ROW() &lt; ROW(INDEX(persons[resource_ID],ROWS(persons[resource_ID]))), COUNTIF(INDEX(persons[resource_ID],1):persons[[#This Row],[resource_ID]],persons[[#This Row],[resource_ID]]), "")</f>
        <v>9</v>
      </c>
      <c r="D1547" s="49" t="s">
        <v>10194</v>
      </c>
      <c r="E1547" s="216" t="s">
        <v>3542</v>
      </c>
      <c r="F1547" s="216" t="s">
        <v>8846</v>
      </c>
      <c r="G1547" s="216" t="s">
        <v>3541</v>
      </c>
      <c r="H1547" s="216"/>
      <c r="I1547" s="216"/>
      <c r="J1547" s="216"/>
      <c r="K1547" s="216"/>
    </row>
    <row r="1548" spans="1:11" x14ac:dyDescent="0.25">
      <c r="A1548" s="126" t="s">
        <v>10214</v>
      </c>
      <c r="B1548" s="126"/>
      <c r="C1548" s="218" cm="1">
        <f t="array" ref="C1548">IF(ROW() &lt; ROW(INDEX(persons[resource_ID],ROWS(persons[resource_ID]))), COUNTIF(INDEX(persons[resource_ID],1):persons[[#This Row],[resource_ID]],persons[[#This Row],[resource_ID]]), "")</f>
        <v>10</v>
      </c>
      <c r="D1548" s="49" t="s">
        <v>10194</v>
      </c>
      <c r="E1548" s="216" t="s">
        <v>703</v>
      </c>
      <c r="F1548" s="216" t="s">
        <v>10195</v>
      </c>
      <c r="G1548" s="216" t="s">
        <v>9966</v>
      </c>
      <c r="H1548" s="216"/>
      <c r="I1548" s="216"/>
      <c r="J1548" s="216"/>
      <c r="K1548" s="216"/>
    </row>
    <row r="1549" spans="1:11" x14ac:dyDescent="0.25">
      <c r="A1549" s="126" t="s">
        <v>10214</v>
      </c>
      <c r="B1549" s="126"/>
      <c r="C1549" s="218" cm="1">
        <f t="array" ref="C1549">IF(ROW() &lt; ROW(INDEX(persons[resource_ID],ROWS(persons[resource_ID]))), COUNTIF(INDEX(persons[resource_ID],1):persons[[#This Row],[resource_ID]],persons[[#This Row],[resource_ID]]), "")</f>
        <v>11</v>
      </c>
      <c r="D1549" s="49" t="s">
        <v>10196</v>
      </c>
      <c r="E1549" s="126" t="s">
        <v>48</v>
      </c>
      <c r="F1549" s="126" t="s">
        <v>10197</v>
      </c>
      <c r="G1549" s="126"/>
      <c r="H1549" s="216"/>
      <c r="I1549" s="216"/>
      <c r="J1549" s="216"/>
      <c r="K1549" s="216"/>
    </row>
    <row r="1550" spans="1:11" x14ac:dyDescent="0.25">
      <c r="A1550" s="126" t="s">
        <v>10214</v>
      </c>
      <c r="B1550" s="126"/>
      <c r="C1550" s="218" cm="1">
        <f t="array" ref="C1550">IF(ROW() &lt; ROW(INDEX(persons[resource_ID],ROWS(persons[resource_ID]))), COUNTIF(INDEX(persons[resource_ID],1):persons[[#This Row],[resource_ID]],persons[[#This Row],[resource_ID]]), "")</f>
        <v>12</v>
      </c>
      <c r="D1550" s="49" t="s">
        <v>10196</v>
      </c>
      <c r="E1550" t="s">
        <v>640</v>
      </c>
      <c r="F1550" t="s">
        <v>10198</v>
      </c>
      <c r="G1550" t="s">
        <v>9966</v>
      </c>
      <c r="H1550" s="216"/>
      <c r="I1550" s="216"/>
      <c r="J1550" s="216"/>
      <c r="K1550" s="216"/>
    </row>
    <row r="1551" spans="1:11" x14ac:dyDescent="0.25">
      <c r="A1551" s="126" t="s">
        <v>10214</v>
      </c>
      <c r="B1551" s="126"/>
      <c r="C1551" s="218" cm="1">
        <f t="array" ref="C1551">IF(ROW() &lt; ROW(INDEX(persons[resource_ID],ROWS(persons[resource_ID]))), COUNTIF(INDEX(persons[resource_ID],1):persons[[#This Row],[resource_ID]],persons[[#This Row],[resource_ID]]), "")</f>
        <v>13</v>
      </c>
      <c r="D1551" s="49" t="s">
        <v>10199</v>
      </c>
      <c r="E1551" t="s">
        <v>3541</v>
      </c>
      <c r="F1551" t="s">
        <v>10200</v>
      </c>
      <c r="H1551" s="216"/>
      <c r="I1551" s="216"/>
      <c r="J1551" s="216"/>
      <c r="K1551" s="216"/>
    </row>
    <row r="1552" spans="1:11" x14ac:dyDescent="0.25">
      <c r="A1552" s="126" t="s">
        <v>10214</v>
      </c>
      <c r="B1552" s="126"/>
      <c r="C1552" s="218" cm="1">
        <f t="array" ref="C1552">IF(ROW() &lt; ROW(INDEX(persons[resource_ID],ROWS(persons[resource_ID]))), COUNTIF(INDEX(persons[resource_ID],1):persons[[#This Row],[resource_ID]],persons[[#This Row],[resource_ID]]), "")</f>
        <v>14</v>
      </c>
      <c r="D1552" s="49" t="s">
        <v>10201</v>
      </c>
      <c r="E1552" t="s">
        <v>3766</v>
      </c>
      <c r="F1552" t="s">
        <v>10202</v>
      </c>
      <c r="H1552" s="216"/>
      <c r="I1552" s="216"/>
      <c r="J1552" s="216"/>
      <c r="K1552" s="216"/>
    </row>
    <row r="1553" spans="1:11" x14ac:dyDescent="0.25">
      <c r="A1553" s="126" t="s">
        <v>10214</v>
      </c>
      <c r="B1553" s="126"/>
      <c r="C1553" s="218" cm="1">
        <f t="array" ref="C1553">IF(ROW() &lt; ROW(INDEX(persons[resource_ID],ROWS(persons[resource_ID]))), COUNTIF(INDEX(persons[resource_ID],1):persons[[#This Row],[resource_ID]],persons[[#This Row],[resource_ID]]), "")</f>
        <v>15</v>
      </c>
      <c r="D1553" s="49" t="s">
        <v>10201</v>
      </c>
      <c r="E1553" s="216" t="s">
        <v>10182</v>
      </c>
      <c r="F1553" s="216" t="s">
        <v>10203</v>
      </c>
      <c r="G1553" s="216"/>
      <c r="H1553" s="216"/>
      <c r="I1553" s="216"/>
      <c r="J1553" s="216"/>
      <c r="K1553" s="216"/>
    </row>
    <row r="1554" spans="1:11" x14ac:dyDescent="0.25">
      <c r="A1554" s="126" t="s">
        <v>10215</v>
      </c>
      <c r="B1554" s="126"/>
      <c r="C1554" s="218" cm="1">
        <f t="array" ref="C1554">IF(ROW() &lt; ROW(INDEX(persons[resource_ID],ROWS(persons[resource_ID]))), COUNTIF(INDEX(persons[resource_ID],1):persons[[#This Row],[resource_ID]],persons[[#This Row],[resource_ID]]), "")</f>
        <v>1</v>
      </c>
      <c r="D1554" s="49" t="s">
        <v>10181</v>
      </c>
      <c r="E1554" s="216" t="s">
        <v>10182</v>
      </c>
      <c r="F1554" s="216" t="s">
        <v>9016</v>
      </c>
      <c r="G1554" s="216"/>
      <c r="H1554" s="216"/>
      <c r="I1554" s="216" t="s">
        <v>10204</v>
      </c>
      <c r="J1554" s="216"/>
      <c r="K1554" s="216"/>
    </row>
    <row r="1555" spans="1:11" x14ac:dyDescent="0.25">
      <c r="A1555" s="126" t="s">
        <v>10215</v>
      </c>
      <c r="B1555" s="126"/>
      <c r="C1555" s="218" cm="1">
        <f t="array" ref="C1555">IF(ROW() &lt; ROW(INDEX(persons[resource_ID],ROWS(persons[resource_ID]))), COUNTIF(INDEX(persons[resource_ID],1):persons[[#This Row],[resource_ID]],persons[[#This Row],[resource_ID]]), "")</f>
        <v>2</v>
      </c>
      <c r="D1555" s="49" t="s">
        <v>10183</v>
      </c>
      <c r="E1555" s="216" t="s">
        <v>9977</v>
      </c>
      <c r="F1555" s="216" t="s">
        <v>10184</v>
      </c>
      <c r="G1555" s="216"/>
      <c r="H1555" s="216"/>
      <c r="I1555" s="216"/>
      <c r="J1555" s="216"/>
      <c r="K1555" s="216"/>
    </row>
    <row r="1556" spans="1:11" x14ac:dyDescent="0.25">
      <c r="A1556" s="126" t="s">
        <v>10215</v>
      </c>
      <c r="B1556" s="126"/>
      <c r="C1556" s="218" cm="1">
        <f t="array" ref="C1556">IF(ROW() &lt; ROW(INDEX(persons[resource_ID],ROWS(persons[resource_ID]))), COUNTIF(INDEX(persons[resource_ID],1):persons[[#This Row],[resource_ID]],persons[[#This Row],[resource_ID]]), "")</f>
        <v>3</v>
      </c>
      <c r="D1556" s="49" t="s">
        <v>10185</v>
      </c>
      <c r="E1556" s="216" t="s">
        <v>9977</v>
      </c>
      <c r="F1556" s="216" t="s">
        <v>10184</v>
      </c>
      <c r="G1556" s="216"/>
      <c r="H1556" s="216"/>
      <c r="I1556" s="216"/>
      <c r="J1556" s="216"/>
      <c r="K1556" s="216"/>
    </row>
    <row r="1557" spans="1:11" x14ac:dyDescent="0.25">
      <c r="A1557" s="126" t="s">
        <v>10215</v>
      </c>
      <c r="B1557" s="126"/>
      <c r="C1557" s="218" cm="1">
        <f t="array" ref="C1557">IF(ROW() &lt; ROW(INDEX(persons[resource_ID],ROWS(persons[resource_ID]))), COUNTIF(INDEX(persons[resource_ID],1):persons[[#This Row],[resource_ID]],persons[[#This Row],[resource_ID]]), "")</f>
        <v>4</v>
      </c>
      <c r="D1557" s="49" t="s">
        <v>10186</v>
      </c>
      <c r="E1557" s="216" t="s">
        <v>703</v>
      </c>
      <c r="F1557" s="216" t="s">
        <v>10187</v>
      </c>
      <c r="G1557" s="216"/>
      <c r="H1557" s="216"/>
      <c r="I1557" s="216"/>
      <c r="J1557" s="216"/>
      <c r="K1557" s="216"/>
    </row>
    <row r="1558" spans="1:11" x14ac:dyDescent="0.25">
      <c r="A1558" s="126" t="s">
        <v>10215</v>
      </c>
      <c r="B1558" s="126"/>
      <c r="C1558" s="218" cm="1">
        <f t="array" ref="C1558">IF(ROW() &lt; ROW(INDEX(persons[resource_ID],ROWS(persons[resource_ID]))), COUNTIF(INDEX(persons[resource_ID],1):persons[[#This Row],[resource_ID]],persons[[#This Row],[resource_ID]]), "")</f>
        <v>5</v>
      </c>
      <c r="D1558" s="49" t="s">
        <v>10188</v>
      </c>
      <c r="E1558" s="216" t="s">
        <v>3543</v>
      </c>
      <c r="F1558" s="216" t="s">
        <v>9130</v>
      </c>
      <c r="G1558" s="216" t="s">
        <v>3541</v>
      </c>
      <c r="H1558" s="216"/>
      <c r="I1558" s="216"/>
      <c r="J1558" s="216"/>
      <c r="K1558" s="216"/>
    </row>
    <row r="1559" spans="1:11" x14ac:dyDescent="0.25">
      <c r="A1559" s="126" t="s">
        <v>10215</v>
      </c>
      <c r="B1559" s="126"/>
      <c r="C1559" s="218" cm="1">
        <f t="array" ref="C1559">IF(ROW() &lt; ROW(INDEX(persons[resource_ID],ROWS(persons[resource_ID]))), COUNTIF(INDEX(persons[resource_ID],1):persons[[#This Row],[resource_ID]],persons[[#This Row],[resource_ID]]), "")</f>
        <v>6</v>
      </c>
      <c r="D1559" s="49" t="s">
        <v>10189</v>
      </c>
      <c r="E1559" s="216" t="s">
        <v>10191</v>
      </c>
      <c r="F1559" s="216" t="s">
        <v>10190</v>
      </c>
      <c r="G1559" s="216" t="s">
        <v>48</v>
      </c>
      <c r="H1559" s="216"/>
      <c r="I1559" s="216"/>
      <c r="J1559" s="216"/>
      <c r="K1559" s="216"/>
    </row>
    <row r="1560" spans="1:11" x14ac:dyDescent="0.25">
      <c r="A1560" s="126" t="s">
        <v>10215</v>
      </c>
      <c r="B1560" s="126"/>
      <c r="C1560" s="218" cm="1">
        <f t="array" ref="C1560">IF(ROW() &lt; ROW(INDEX(persons[resource_ID],ROWS(persons[resource_ID]))), COUNTIF(INDEX(persons[resource_ID],1):persons[[#This Row],[resource_ID]],persons[[#This Row],[resource_ID]]), "")</f>
        <v>7</v>
      </c>
      <c r="D1560" s="49" t="s">
        <v>10183</v>
      </c>
      <c r="E1560" s="216" t="s">
        <v>9966</v>
      </c>
      <c r="F1560" s="216" t="s">
        <v>10192</v>
      </c>
      <c r="G1560" s="216"/>
      <c r="H1560" s="216"/>
      <c r="I1560" s="216"/>
      <c r="J1560" s="216"/>
      <c r="K1560" s="216"/>
    </row>
    <row r="1561" spans="1:11" x14ac:dyDescent="0.25">
      <c r="A1561" s="126" t="s">
        <v>10215</v>
      </c>
      <c r="B1561" s="126"/>
      <c r="C1561" s="218" cm="1">
        <f t="array" ref="C1561">IF(ROW() &lt; ROW(INDEX(persons[resource_ID],ROWS(persons[resource_ID]))), COUNTIF(INDEX(persons[resource_ID],1):persons[[#This Row],[resource_ID]],persons[[#This Row],[resource_ID]]), "")</f>
        <v>8</v>
      </c>
      <c r="D1561" s="49" t="s">
        <v>10181</v>
      </c>
      <c r="E1561" s="216" t="s">
        <v>48</v>
      </c>
      <c r="F1561" s="216" t="s">
        <v>10193</v>
      </c>
      <c r="G1561" s="216" t="s">
        <v>9966</v>
      </c>
      <c r="H1561" s="216"/>
      <c r="I1561" s="216"/>
      <c r="J1561" s="216"/>
      <c r="K1561" s="216"/>
    </row>
    <row r="1562" spans="1:11" x14ac:dyDescent="0.25">
      <c r="A1562" s="126" t="s">
        <v>10215</v>
      </c>
      <c r="B1562" s="126"/>
      <c r="C1562" s="218" cm="1">
        <f t="array" ref="C1562">IF(ROW() &lt; ROW(INDEX(persons[resource_ID],ROWS(persons[resource_ID]))), COUNTIF(INDEX(persons[resource_ID],1):persons[[#This Row],[resource_ID]],persons[[#This Row],[resource_ID]]), "")</f>
        <v>9</v>
      </c>
      <c r="D1562" s="49" t="s">
        <v>10194</v>
      </c>
      <c r="E1562" s="216" t="s">
        <v>3542</v>
      </c>
      <c r="F1562" s="216" t="s">
        <v>8846</v>
      </c>
      <c r="G1562" s="216" t="s">
        <v>3541</v>
      </c>
      <c r="H1562" s="216"/>
      <c r="I1562" s="216"/>
      <c r="J1562" s="216"/>
      <c r="K1562" s="216"/>
    </row>
    <row r="1563" spans="1:11" x14ac:dyDescent="0.25">
      <c r="A1563" s="126" t="s">
        <v>10215</v>
      </c>
      <c r="B1563" s="126"/>
      <c r="C1563" s="218" cm="1">
        <f t="array" ref="C1563">IF(ROW() &lt; ROW(INDEX(persons[resource_ID],ROWS(persons[resource_ID]))), COUNTIF(INDEX(persons[resource_ID],1):persons[[#This Row],[resource_ID]],persons[[#This Row],[resource_ID]]), "")</f>
        <v>10</v>
      </c>
      <c r="D1563" s="49" t="s">
        <v>10194</v>
      </c>
      <c r="E1563" s="216" t="s">
        <v>703</v>
      </c>
      <c r="F1563" s="216" t="s">
        <v>10195</v>
      </c>
      <c r="G1563" s="216" t="s">
        <v>9966</v>
      </c>
      <c r="H1563" s="216"/>
      <c r="I1563" s="216"/>
      <c r="J1563" s="216"/>
      <c r="K1563" s="216"/>
    </row>
    <row r="1564" spans="1:11" x14ac:dyDescent="0.25">
      <c r="A1564" s="126" t="s">
        <v>10215</v>
      </c>
      <c r="B1564" s="126"/>
      <c r="C1564" s="218" cm="1">
        <f t="array" ref="C1564">IF(ROW() &lt; ROW(INDEX(persons[resource_ID],ROWS(persons[resource_ID]))), COUNTIF(INDEX(persons[resource_ID],1):persons[[#This Row],[resource_ID]],persons[[#This Row],[resource_ID]]), "")</f>
        <v>11</v>
      </c>
      <c r="D1564" s="49" t="s">
        <v>10196</v>
      </c>
      <c r="E1564" s="126" t="s">
        <v>48</v>
      </c>
      <c r="F1564" s="126" t="s">
        <v>10197</v>
      </c>
      <c r="G1564" s="126"/>
      <c r="H1564" s="216"/>
      <c r="I1564" s="216"/>
      <c r="J1564" s="216"/>
      <c r="K1564" s="216"/>
    </row>
    <row r="1565" spans="1:11" x14ac:dyDescent="0.25">
      <c r="A1565" s="126" t="s">
        <v>10215</v>
      </c>
      <c r="B1565" s="126"/>
      <c r="C1565" s="218" cm="1">
        <f t="array" ref="C1565">IF(ROW() &lt; ROW(INDEX(persons[resource_ID],ROWS(persons[resource_ID]))), COUNTIF(INDEX(persons[resource_ID],1):persons[[#This Row],[resource_ID]],persons[[#This Row],[resource_ID]]), "")</f>
        <v>12</v>
      </c>
      <c r="D1565" s="49" t="s">
        <v>10196</v>
      </c>
      <c r="E1565" t="s">
        <v>640</v>
      </c>
      <c r="F1565" t="s">
        <v>10198</v>
      </c>
      <c r="G1565" t="s">
        <v>9966</v>
      </c>
      <c r="H1565" s="216"/>
      <c r="I1565" s="216"/>
      <c r="J1565" s="216"/>
      <c r="K1565" s="216"/>
    </row>
    <row r="1566" spans="1:11" x14ac:dyDescent="0.25">
      <c r="A1566" s="126" t="s">
        <v>10215</v>
      </c>
      <c r="B1566" s="126"/>
      <c r="C1566" s="218" cm="1">
        <f t="array" ref="C1566">IF(ROW() &lt; ROW(INDEX(persons[resource_ID],ROWS(persons[resource_ID]))), COUNTIF(INDEX(persons[resource_ID],1):persons[[#This Row],[resource_ID]],persons[[#This Row],[resource_ID]]), "")</f>
        <v>13</v>
      </c>
      <c r="D1566" s="49" t="s">
        <v>10199</v>
      </c>
      <c r="E1566" t="s">
        <v>3541</v>
      </c>
      <c r="F1566" t="s">
        <v>10200</v>
      </c>
      <c r="H1566" s="216"/>
      <c r="I1566" s="216"/>
      <c r="J1566" s="216"/>
      <c r="K1566" s="216"/>
    </row>
    <row r="1567" spans="1:11" x14ac:dyDescent="0.25">
      <c r="A1567" s="126" t="s">
        <v>10215</v>
      </c>
      <c r="B1567" s="126"/>
      <c r="C1567" s="218" cm="1">
        <f t="array" ref="C1567">IF(ROW() &lt; ROW(INDEX(persons[resource_ID],ROWS(persons[resource_ID]))), COUNTIF(INDEX(persons[resource_ID],1):persons[[#This Row],[resource_ID]],persons[[#This Row],[resource_ID]]), "")</f>
        <v>14</v>
      </c>
      <c r="D1567" s="49" t="s">
        <v>10201</v>
      </c>
      <c r="E1567" t="s">
        <v>3766</v>
      </c>
      <c r="F1567" t="s">
        <v>10202</v>
      </c>
      <c r="H1567" s="216"/>
      <c r="I1567" s="216"/>
      <c r="J1567" s="216"/>
      <c r="K1567" s="216"/>
    </row>
    <row r="1568" spans="1:11" x14ac:dyDescent="0.25">
      <c r="A1568" s="126" t="s">
        <v>10215</v>
      </c>
      <c r="B1568" s="126"/>
      <c r="C1568" s="218" cm="1">
        <f t="array" ref="C1568">IF(ROW() &lt; ROW(INDEX(persons[resource_ID],ROWS(persons[resource_ID]))), COUNTIF(INDEX(persons[resource_ID],1):persons[[#This Row],[resource_ID]],persons[[#This Row],[resource_ID]]), "")</f>
        <v>15</v>
      </c>
      <c r="D1568" s="49" t="s">
        <v>10201</v>
      </c>
      <c r="E1568" s="216" t="s">
        <v>10182</v>
      </c>
      <c r="F1568" s="216" t="s">
        <v>10203</v>
      </c>
      <c r="G1568" s="216"/>
      <c r="H1568" s="216"/>
      <c r="I1568" s="216"/>
      <c r="J1568" s="216"/>
      <c r="K1568" s="216"/>
    </row>
    <row r="1569" spans="1:11" x14ac:dyDescent="0.25">
      <c r="A1569" s="126" t="s">
        <v>10216</v>
      </c>
      <c r="B1569" s="126"/>
      <c r="C1569" s="218" cm="1">
        <f t="array" ref="C1569">IF(ROW() &lt; ROW(INDEX(persons[resource_ID],ROWS(persons[resource_ID]))), COUNTIF(INDEX(persons[resource_ID],1):persons[[#This Row],[resource_ID]],persons[[#This Row],[resource_ID]]), "")</f>
        <v>1</v>
      </c>
      <c r="D1569" s="49" t="s">
        <v>10181</v>
      </c>
      <c r="E1569" s="216" t="s">
        <v>10182</v>
      </c>
      <c r="F1569" s="216" t="s">
        <v>9016</v>
      </c>
      <c r="G1569" s="216"/>
      <c r="H1569" s="216"/>
      <c r="I1569" s="216" t="s">
        <v>10204</v>
      </c>
      <c r="J1569" s="216"/>
      <c r="K1569" s="216"/>
    </row>
    <row r="1570" spans="1:11" x14ac:dyDescent="0.25">
      <c r="A1570" s="126" t="s">
        <v>10216</v>
      </c>
      <c r="B1570" s="126"/>
      <c r="C1570" s="218" cm="1">
        <f t="array" ref="C1570">IF(ROW() &lt; ROW(INDEX(persons[resource_ID],ROWS(persons[resource_ID]))), COUNTIF(INDEX(persons[resource_ID],1):persons[[#This Row],[resource_ID]],persons[[#This Row],[resource_ID]]), "")</f>
        <v>2</v>
      </c>
      <c r="D1570" s="49" t="s">
        <v>10183</v>
      </c>
      <c r="E1570" s="216" t="s">
        <v>9977</v>
      </c>
      <c r="F1570" s="216" t="s">
        <v>10184</v>
      </c>
      <c r="G1570" s="216"/>
      <c r="H1570" s="216"/>
      <c r="I1570" s="216"/>
      <c r="J1570" s="216"/>
      <c r="K1570" s="216"/>
    </row>
    <row r="1571" spans="1:11" x14ac:dyDescent="0.25">
      <c r="A1571" s="126" t="s">
        <v>10216</v>
      </c>
      <c r="B1571" s="126"/>
      <c r="C1571" s="218" cm="1">
        <f t="array" ref="C1571">IF(ROW() &lt; ROW(INDEX(persons[resource_ID],ROWS(persons[resource_ID]))), COUNTIF(INDEX(persons[resource_ID],1):persons[[#This Row],[resource_ID]],persons[[#This Row],[resource_ID]]), "")</f>
        <v>3</v>
      </c>
      <c r="D1571" s="49" t="s">
        <v>10185</v>
      </c>
      <c r="E1571" s="216" t="s">
        <v>9977</v>
      </c>
      <c r="F1571" s="216" t="s">
        <v>10184</v>
      </c>
      <c r="G1571" s="216"/>
      <c r="H1571" s="216"/>
      <c r="I1571" s="216"/>
      <c r="J1571" s="216"/>
      <c r="K1571" s="216"/>
    </row>
    <row r="1572" spans="1:11" x14ac:dyDescent="0.25">
      <c r="A1572" s="126" t="s">
        <v>10216</v>
      </c>
      <c r="B1572" s="126"/>
      <c r="C1572" s="218" cm="1">
        <f t="array" ref="C1572">IF(ROW() &lt; ROW(INDEX(persons[resource_ID],ROWS(persons[resource_ID]))), COUNTIF(INDEX(persons[resource_ID],1):persons[[#This Row],[resource_ID]],persons[[#This Row],[resource_ID]]), "")</f>
        <v>4</v>
      </c>
      <c r="D1572" s="49" t="s">
        <v>10186</v>
      </c>
      <c r="E1572" s="216" t="s">
        <v>703</v>
      </c>
      <c r="F1572" s="216" t="s">
        <v>10187</v>
      </c>
      <c r="G1572" s="216"/>
      <c r="H1572" s="216"/>
      <c r="I1572" s="216"/>
      <c r="J1572" s="216"/>
      <c r="K1572" s="216"/>
    </row>
    <row r="1573" spans="1:11" x14ac:dyDescent="0.25">
      <c r="A1573" s="126" t="s">
        <v>10216</v>
      </c>
      <c r="B1573" s="126"/>
      <c r="C1573" s="218" cm="1">
        <f t="array" ref="C1573">IF(ROW() &lt; ROW(INDEX(persons[resource_ID],ROWS(persons[resource_ID]))), COUNTIF(INDEX(persons[resource_ID],1):persons[[#This Row],[resource_ID]],persons[[#This Row],[resource_ID]]), "")</f>
        <v>5</v>
      </c>
      <c r="D1573" s="49" t="s">
        <v>10188</v>
      </c>
      <c r="E1573" s="216" t="s">
        <v>3543</v>
      </c>
      <c r="F1573" s="216" t="s">
        <v>9130</v>
      </c>
      <c r="G1573" s="216" t="s">
        <v>3541</v>
      </c>
      <c r="H1573" s="216"/>
      <c r="I1573" s="216"/>
      <c r="J1573" s="216"/>
      <c r="K1573" s="216"/>
    </row>
    <row r="1574" spans="1:11" x14ac:dyDescent="0.25">
      <c r="A1574" s="126" t="s">
        <v>10216</v>
      </c>
      <c r="B1574" s="126"/>
      <c r="C1574" s="218" cm="1">
        <f t="array" ref="C1574">IF(ROW() &lt; ROW(INDEX(persons[resource_ID],ROWS(persons[resource_ID]))), COUNTIF(INDEX(persons[resource_ID],1):persons[[#This Row],[resource_ID]],persons[[#This Row],[resource_ID]]), "")</f>
        <v>6</v>
      </c>
      <c r="D1574" s="49" t="s">
        <v>10189</v>
      </c>
      <c r="E1574" s="216" t="s">
        <v>10191</v>
      </c>
      <c r="F1574" s="216" t="s">
        <v>10190</v>
      </c>
      <c r="G1574" s="216" t="s">
        <v>48</v>
      </c>
      <c r="H1574" s="216"/>
      <c r="I1574" s="216"/>
      <c r="J1574" s="216"/>
      <c r="K1574" s="216"/>
    </row>
    <row r="1575" spans="1:11" x14ac:dyDescent="0.25">
      <c r="A1575" s="126" t="s">
        <v>10216</v>
      </c>
      <c r="B1575" s="126"/>
      <c r="C1575" s="218" cm="1">
        <f t="array" ref="C1575">IF(ROW() &lt; ROW(INDEX(persons[resource_ID],ROWS(persons[resource_ID]))), COUNTIF(INDEX(persons[resource_ID],1):persons[[#This Row],[resource_ID]],persons[[#This Row],[resource_ID]]), "")</f>
        <v>7</v>
      </c>
      <c r="D1575" s="49" t="s">
        <v>10183</v>
      </c>
      <c r="E1575" s="216" t="s">
        <v>9966</v>
      </c>
      <c r="F1575" s="216" t="s">
        <v>10192</v>
      </c>
      <c r="G1575" s="216"/>
      <c r="H1575" s="216"/>
      <c r="I1575" s="216"/>
      <c r="J1575" s="216"/>
      <c r="K1575" s="216"/>
    </row>
    <row r="1576" spans="1:11" x14ac:dyDescent="0.25">
      <c r="A1576" s="126" t="s">
        <v>10216</v>
      </c>
      <c r="B1576" s="126"/>
      <c r="C1576" s="218" cm="1">
        <f t="array" ref="C1576">IF(ROW() &lt; ROW(INDEX(persons[resource_ID],ROWS(persons[resource_ID]))), COUNTIF(INDEX(persons[resource_ID],1):persons[[#This Row],[resource_ID]],persons[[#This Row],[resource_ID]]), "")</f>
        <v>8</v>
      </c>
      <c r="D1576" s="49" t="s">
        <v>10181</v>
      </c>
      <c r="E1576" s="216" t="s">
        <v>48</v>
      </c>
      <c r="F1576" s="216" t="s">
        <v>10193</v>
      </c>
      <c r="G1576" s="216" t="s">
        <v>9966</v>
      </c>
      <c r="H1576" s="216"/>
      <c r="I1576" s="216"/>
      <c r="J1576" s="216"/>
      <c r="K1576" s="216"/>
    </row>
    <row r="1577" spans="1:11" x14ac:dyDescent="0.25">
      <c r="A1577" s="126" t="s">
        <v>10216</v>
      </c>
      <c r="B1577" s="126"/>
      <c r="C1577" s="218" cm="1">
        <f t="array" ref="C1577">IF(ROW() &lt; ROW(INDEX(persons[resource_ID],ROWS(persons[resource_ID]))), COUNTIF(INDEX(persons[resource_ID],1):persons[[#This Row],[resource_ID]],persons[[#This Row],[resource_ID]]), "")</f>
        <v>9</v>
      </c>
      <c r="D1577" s="49" t="s">
        <v>10194</v>
      </c>
      <c r="E1577" s="216" t="s">
        <v>3542</v>
      </c>
      <c r="F1577" s="216" t="s">
        <v>8846</v>
      </c>
      <c r="G1577" s="216" t="s">
        <v>3541</v>
      </c>
      <c r="H1577" s="216"/>
      <c r="I1577" s="216"/>
      <c r="J1577" s="216"/>
      <c r="K1577" s="216"/>
    </row>
    <row r="1578" spans="1:11" x14ac:dyDescent="0.25">
      <c r="A1578" s="126" t="s">
        <v>10216</v>
      </c>
      <c r="B1578" s="126"/>
      <c r="C1578" s="218" cm="1">
        <f t="array" ref="C1578">IF(ROW() &lt; ROW(INDEX(persons[resource_ID],ROWS(persons[resource_ID]))), COUNTIF(INDEX(persons[resource_ID],1):persons[[#This Row],[resource_ID]],persons[[#This Row],[resource_ID]]), "")</f>
        <v>10</v>
      </c>
      <c r="D1578" s="49" t="s">
        <v>10194</v>
      </c>
      <c r="E1578" s="216" t="s">
        <v>703</v>
      </c>
      <c r="F1578" s="216" t="s">
        <v>10195</v>
      </c>
      <c r="G1578" s="216" t="s">
        <v>9966</v>
      </c>
      <c r="H1578" s="216"/>
      <c r="I1578" s="216"/>
      <c r="J1578" s="216"/>
      <c r="K1578" s="216"/>
    </row>
    <row r="1579" spans="1:11" x14ac:dyDescent="0.25">
      <c r="A1579" s="126" t="s">
        <v>10216</v>
      </c>
      <c r="B1579" s="126"/>
      <c r="C1579" s="218" cm="1">
        <f t="array" ref="C1579">IF(ROW() &lt; ROW(INDEX(persons[resource_ID],ROWS(persons[resource_ID]))), COUNTIF(INDEX(persons[resource_ID],1):persons[[#This Row],[resource_ID]],persons[[#This Row],[resource_ID]]), "")</f>
        <v>11</v>
      </c>
      <c r="D1579" s="49" t="s">
        <v>10196</v>
      </c>
      <c r="E1579" s="126" t="s">
        <v>48</v>
      </c>
      <c r="F1579" s="126" t="s">
        <v>10197</v>
      </c>
      <c r="G1579" s="126"/>
      <c r="H1579" s="216"/>
      <c r="I1579" s="216"/>
      <c r="J1579" s="216"/>
      <c r="K1579" s="216"/>
    </row>
    <row r="1580" spans="1:11" x14ac:dyDescent="0.25">
      <c r="A1580" s="126" t="s">
        <v>10216</v>
      </c>
      <c r="B1580" s="126"/>
      <c r="C1580" s="218" cm="1">
        <f t="array" ref="C1580">IF(ROW() &lt; ROW(INDEX(persons[resource_ID],ROWS(persons[resource_ID]))), COUNTIF(INDEX(persons[resource_ID],1):persons[[#This Row],[resource_ID]],persons[[#This Row],[resource_ID]]), "")</f>
        <v>12</v>
      </c>
      <c r="D1580" s="49" t="s">
        <v>10196</v>
      </c>
      <c r="E1580" t="s">
        <v>640</v>
      </c>
      <c r="F1580" t="s">
        <v>10198</v>
      </c>
      <c r="G1580" t="s">
        <v>9966</v>
      </c>
      <c r="H1580" s="216"/>
      <c r="I1580" s="216"/>
      <c r="J1580" s="216"/>
      <c r="K1580" s="216"/>
    </row>
    <row r="1581" spans="1:11" x14ac:dyDescent="0.25">
      <c r="A1581" s="126" t="s">
        <v>10216</v>
      </c>
      <c r="B1581" s="126"/>
      <c r="C1581" s="218" cm="1">
        <f t="array" ref="C1581">IF(ROW() &lt; ROW(INDEX(persons[resource_ID],ROWS(persons[resource_ID]))), COUNTIF(INDEX(persons[resource_ID],1):persons[[#This Row],[resource_ID]],persons[[#This Row],[resource_ID]]), "")</f>
        <v>13</v>
      </c>
      <c r="D1581" s="49" t="s">
        <v>10199</v>
      </c>
      <c r="E1581" t="s">
        <v>3541</v>
      </c>
      <c r="F1581" t="s">
        <v>10200</v>
      </c>
      <c r="H1581" s="216"/>
      <c r="I1581" s="216"/>
      <c r="J1581" s="216"/>
      <c r="K1581" s="216"/>
    </row>
    <row r="1582" spans="1:11" x14ac:dyDescent="0.25">
      <c r="A1582" s="126" t="s">
        <v>10216</v>
      </c>
      <c r="B1582" s="126"/>
      <c r="C1582" s="218" cm="1">
        <f t="array" ref="C1582">IF(ROW() &lt; ROW(INDEX(persons[resource_ID],ROWS(persons[resource_ID]))), COUNTIF(INDEX(persons[resource_ID],1):persons[[#This Row],[resource_ID]],persons[[#This Row],[resource_ID]]), "")</f>
        <v>14</v>
      </c>
      <c r="D1582" s="49" t="s">
        <v>10201</v>
      </c>
      <c r="E1582" t="s">
        <v>3766</v>
      </c>
      <c r="F1582" t="s">
        <v>10202</v>
      </c>
      <c r="H1582" s="216"/>
      <c r="I1582" s="216"/>
      <c r="J1582" s="216"/>
      <c r="K1582" s="216"/>
    </row>
    <row r="1583" spans="1:11" x14ac:dyDescent="0.25">
      <c r="A1583" s="126" t="s">
        <v>10216</v>
      </c>
      <c r="B1583" s="126"/>
      <c r="C1583" s="218" cm="1">
        <f t="array" ref="C1583">IF(ROW() &lt; ROW(INDEX(persons[resource_ID],ROWS(persons[resource_ID]))), COUNTIF(INDEX(persons[resource_ID],1):persons[[#This Row],[resource_ID]],persons[[#This Row],[resource_ID]]), "")</f>
        <v>15</v>
      </c>
      <c r="D1583" s="49" t="s">
        <v>10201</v>
      </c>
      <c r="E1583" s="216" t="s">
        <v>10182</v>
      </c>
      <c r="F1583" s="216" t="s">
        <v>10203</v>
      </c>
      <c r="G1583" s="216"/>
      <c r="H1583" s="216"/>
      <c r="I1583" s="216"/>
      <c r="J1583" s="216"/>
      <c r="K1583" s="216"/>
    </row>
    <row r="1584" spans="1:11" x14ac:dyDescent="0.25">
      <c r="A1584" s="126" t="s">
        <v>10217</v>
      </c>
      <c r="B1584" s="126"/>
      <c r="C1584" s="218" cm="1">
        <f t="array" ref="C1584">IF(ROW() &lt; ROW(INDEX(persons[resource_ID],ROWS(persons[resource_ID]))), COUNTIF(INDEX(persons[resource_ID],1):persons[[#This Row],[resource_ID]],persons[[#This Row],[resource_ID]]), "")</f>
        <v>1</v>
      </c>
      <c r="D1584" s="49" t="s">
        <v>10181</v>
      </c>
      <c r="E1584" s="216" t="s">
        <v>10182</v>
      </c>
      <c r="F1584" s="216" t="s">
        <v>9016</v>
      </c>
      <c r="G1584" s="216"/>
      <c r="H1584" s="216"/>
      <c r="I1584" s="216" t="s">
        <v>10204</v>
      </c>
      <c r="J1584" s="216"/>
      <c r="K1584" s="216"/>
    </row>
    <row r="1585" spans="1:11" x14ac:dyDescent="0.25">
      <c r="A1585" s="126" t="s">
        <v>10217</v>
      </c>
      <c r="B1585" s="126"/>
      <c r="C1585" s="218" cm="1">
        <f t="array" ref="C1585">IF(ROW() &lt; ROW(INDEX(persons[resource_ID],ROWS(persons[resource_ID]))), COUNTIF(INDEX(persons[resource_ID],1):persons[[#This Row],[resource_ID]],persons[[#This Row],[resource_ID]]), "")</f>
        <v>2</v>
      </c>
      <c r="D1585" s="49" t="s">
        <v>10183</v>
      </c>
      <c r="E1585" s="216" t="s">
        <v>9977</v>
      </c>
      <c r="F1585" s="216" t="s">
        <v>10184</v>
      </c>
      <c r="G1585" s="216"/>
      <c r="H1585" s="216"/>
      <c r="I1585" s="216"/>
      <c r="J1585" s="216"/>
      <c r="K1585" s="216"/>
    </row>
    <row r="1586" spans="1:11" x14ac:dyDescent="0.25">
      <c r="A1586" s="126" t="s">
        <v>10217</v>
      </c>
      <c r="B1586" s="126"/>
      <c r="C1586" s="218" cm="1">
        <f t="array" ref="C1586">IF(ROW() &lt; ROW(INDEX(persons[resource_ID],ROWS(persons[resource_ID]))), COUNTIF(INDEX(persons[resource_ID],1):persons[[#This Row],[resource_ID]],persons[[#This Row],[resource_ID]]), "")</f>
        <v>3</v>
      </c>
      <c r="D1586" s="49" t="s">
        <v>10185</v>
      </c>
      <c r="E1586" s="216" t="s">
        <v>9977</v>
      </c>
      <c r="F1586" s="216" t="s">
        <v>10184</v>
      </c>
      <c r="G1586" s="216"/>
      <c r="H1586" s="216"/>
      <c r="I1586" s="216"/>
      <c r="J1586" s="216"/>
      <c r="K1586" s="216"/>
    </row>
    <row r="1587" spans="1:11" x14ac:dyDescent="0.25">
      <c r="A1587" s="126" t="s">
        <v>10217</v>
      </c>
      <c r="B1587" s="126"/>
      <c r="C1587" s="218" cm="1">
        <f t="array" ref="C1587">IF(ROW() &lt; ROW(INDEX(persons[resource_ID],ROWS(persons[resource_ID]))), COUNTIF(INDEX(persons[resource_ID],1):persons[[#This Row],[resource_ID]],persons[[#This Row],[resource_ID]]), "")</f>
        <v>4</v>
      </c>
      <c r="D1587" s="49" t="s">
        <v>10186</v>
      </c>
      <c r="E1587" s="216" t="s">
        <v>703</v>
      </c>
      <c r="F1587" s="216" t="s">
        <v>10187</v>
      </c>
      <c r="G1587" s="216"/>
      <c r="H1587" s="216"/>
      <c r="I1587" s="216"/>
      <c r="J1587" s="216"/>
      <c r="K1587" s="216"/>
    </row>
    <row r="1588" spans="1:11" x14ac:dyDescent="0.25">
      <c r="A1588" s="126" t="s">
        <v>10217</v>
      </c>
      <c r="B1588" s="126"/>
      <c r="C1588" s="218" cm="1">
        <f t="array" ref="C1588">IF(ROW() &lt; ROW(INDEX(persons[resource_ID],ROWS(persons[resource_ID]))), COUNTIF(INDEX(persons[resource_ID],1):persons[[#This Row],[resource_ID]],persons[[#This Row],[resource_ID]]), "")</f>
        <v>5</v>
      </c>
      <c r="D1588" s="49" t="s">
        <v>10188</v>
      </c>
      <c r="E1588" s="216" t="s">
        <v>3543</v>
      </c>
      <c r="F1588" s="216" t="s">
        <v>9130</v>
      </c>
      <c r="G1588" s="216" t="s">
        <v>3541</v>
      </c>
      <c r="H1588" s="216"/>
      <c r="I1588" s="216"/>
      <c r="J1588" s="216"/>
      <c r="K1588" s="216"/>
    </row>
    <row r="1589" spans="1:11" x14ac:dyDescent="0.25">
      <c r="A1589" s="126" t="s">
        <v>10217</v>
      </c>
      <c r="B1589" s="126"/>
      <c r="C1589" s="218" cm="1">
        <f t="array" ref="C1589">IF(ROW() &lt; ROW(INDEX(persons[resource_ID],ROWS(persons[resource_ID]))), COUNTIF(INDEX(persons[resource_ID],1):persons[[#This Row],[resource_ID]],persons[[#This Row],[resource_ID]]), "")</f>
        <v>6</v>
      </c>
      <c r="D1589" s="49" t="s">
        <v>10189</v>
      </c>
      <c r="E1589" s="216" t="s">
        <v>10191</v>
      </c>
      <c r="F1589" s="216" t="s">
        <v>10190</v>
      </c>
      <c r="G1589" s="216" t="s">
        <v>48</v>
      </c>
      <c r="H1589" s="216"/>
      <c r="I1589" s="216"/>
      <c r="J1589" s="216"/>
      <c r="K1589" s="216"/>
    </row>
    <row r="1590" spans="1:11" x14ac:dyDescent="0.25">
      <c r="A1590" s="126" t="s">
        <v>10217</v>
      </c>
      <c r="B1590" s="126"/>
      <c r="C1590" s="218" cm="1">
        <f t="array" ref="C1590">IF(ROW() &lt; ROW(INDEX(persons[resource_ID],ROWS(persons[resource_ID]))), COUNTIF(INDEX(persons[resource_ID],1):persons[[#This Row],[resource_ID]],persons[[#This Row],[resource_ID]]), "")</f>
        <v>7</v>
      </c>
      <c r="D1590" s="49" t="s">
        <v>10183</v>
      </c>
      <c r="E1590" s="216" t="s">
        <v>9966</v>
      </c>
      <c r="F1590" s="216" t="s">
        <v>10192</v>
      </c>
      <c r="G1590" s="216"/>
      <c r="H1590" s="216"/>
      <c r="I1590" s="216"/>
      <c r="J1590" s="216"/>
      <c r="K1590" s="216"/>
    </row>
    <row r="1591" spans="1:11" x14ac:dyDescent="0.25">
      <c r="A1591" s="126" t="s">
        <v>10217</v>
      </c>
      <c r="B1591" s="126"/>
      <c r="C1591" s="218" cm="1">
        <f t="array" ref="C1591">IF(ROW() &lt; ROW(INDEX(persons[resource_ID],ROWS(persons[resource_ID]))), COUNTIF(INDEX(persons[resource_ID],1):persons[[#This Row],[resource_ID]],persons[[#This Row],[resource_ID]]), "")</f>
        <v>8</v>
      </c>
      <c r="D1591" s="49" t="s">
        <v>10181</v>
      </c>
      <c r="E1591" s="216" t="s">
        <v>48</v>
      </c>
      <c r="F1591" s="216" t="s">
        <v>10193</v>
      </c>
      <c r="G1591" s="216" t="s">
        <v>9966</v>
      </c>
      <c r="H1591" s="216"/>
      <c r="I1591" s="216"/>
      <c r="J1591" s="216"/>
      <c r="K1591" s="216"/>
    </row>
    <row r="1592" spans="1:11" x14ac:dyDescent="0.25">
      <c r="A1592" s="126" t="s">
        <v>10217</v>
      </c>
      <c r="B1592" s="126"/>
      <c r="C1592" s="218" cm="1">
        <f t="array" ref="C1592">IF(ROW() &lt; ROW(INDEX(persons[resource_ID],ROWS(persons[resource_ID]))), COUNTIF(INDEX(persons[resource_ID],1):persons[[#This Row],[resource_ID]],persons[[#This Row],[resource_ID]]), "")</f>
        <v>9</v>
      </c>
      <c r="D1592" s="49" t="s">
        <v>10194</v>
      </c>
      <c r="E1592" s="216" t="s">
        <v>3542</v>
      </c>
      <c r="F1592" s="216" t="s">
        <v>8846</v>
      </c>
      <c r="G1592" s="216" t="s">
        <v>3541</v>
      </c>
      <c r="H1592" s="216"/>
      <c r="I1592" s="216"/>
      <c r="J1592" s="216"/>
      <c r="K1592" s="216"/>
    </row>
    <row r="1593" spans="1:11" x14ac:dyDescent="0.25">
      <c r="A1593" s="126" t="s">
        <v>10217</v>
      </c>
      <c r="B1593" s="126"/>
      <c r="C1593" s="218" cm="1">
        <f t="array" ref="C1593">IF(ROW() &lt; ROW(INDEX(persons[resource_ID],ROWS(persons[resource_ID]))), COUNTIF(INDEX(persons[resource_ID],1):persons[[#This Row],[resource_ID]],persons[[#This Row],[resource_ID]]), "")</f>
        <v>10</v>
      </c>
      <c r="D1593" s="49" t="s">
        <v>10194</v>
      </c>
      <c r="E1593" s="216" t="s">
        <v>703</v>
      </c>
      <c r="F1593" s="216" t="s">
        <v>10195</v>
      </c>
      <c r="G1593" s="216" t="s">
        <v>9966</v>
      </c>
      <c r="H1593" s="216"/>
      <c r="I1593" s="216"/>
      <c r="J1593" s="216"/>
      <c r="K1593" s="216"/>
    </row>
    <row r="1594" spans="1:11" x14ac:dyDescent="0.25">
      <c r="A1594" s="126" t="s">
        <v>10217</v>
      </c>
      <c r="B1594" s="126"/>
      <c r="C1594" s="218" cm="1">
        <f t="array" ref="C1594">IF(ROW() &lt; ROW(INDEX(persons[resource_ID],ROWS(persons[resource_ID]))), COUNTIF(INDEX(persons[resource_ID],1):persons[[#This Row],[resource_ID]],persons[[#This Row],[resource_ID]]), "")</f>
        <v>11</v>
      </c>
      <c r="D1594" s="49" t="s">
        <v>10196</v>
      </c>
      <c r="E1594" s="126" t="s">
        <v>48</v>
      </c>
      <c r="F1594" s="126" t="s">
        <v>10197</v>
      </c>
      <c r="G1594" s="126"/>
      <c r="H1594" s="216"/>
      <c r="I1594" s="216"/>
      <c r="J1594" s="216"/>
      <c r="K1594" s="216"/>
    </row>
    <row r="1595" spans="1:11" x14ac:dyDescent="0.25">
      <c r="A1595" s="126" t="s">
        <v>10217</v>
      </c>
      <c r="B1595" s="126"/>
      <c r="C1595" s="218" cm="1">
        <f t="array" ref="C1595">IF(ROW() &lt; ROW(INDEX(persons[resource_ID],ROWS(persons[resource_ID]))), COUNTIF(INDEX(persons[resource_ID],1):persons[[#This Row],[resource_ID]],persons[[#This Row],[resource_ID]]), "")</f>
        <v>12</v>
      </c>
      <c r="D1595" s="49" t="s">
        <v>10196</v>
      </c>
      <c r="E1595" t="s">
        <v>640</v>
      </c>
      <c r="F1595" t="s">
        <v>10198</v>
      </c>
      <c r="G1595" t="s">
        <v>9966</v>
      </c>
      <c r="H1595" s="216"/>
      <c r="I1595" s="216"/>
      <c r="J1595" s="216"/>
      <c r="K1595" s="216"/>
    </row>
    <row r="1596" spans="1:11" x14ac:dyDescent="0.25">
      <c r="A1596" s="126" t="s">
        <v>10217</v>
      </c>
      <c r="B1596" s="126"/>
      <c r="C1596" s="218" cm="1">
        <f t="array" ref="C1596">IF(ROW() &lt; ROW(INDEX(persons[resource_ID],ROWS(persons[resource_ID]))), COUNTIF(INDEX(persons[resource_ID],1):persons[[#This Row],[resource_ID]],persons[[#This Row],[resource_ID]]), "")</f>
        <v>13</v>
      </c>
      <c r="D1596" s="49" t="s">
        <v>10199</v>
      </c>
      <c r="E1596" t="s">
        <v>3541</v>
      </c>
      <c r="F1596" t="s">
        <v>10200</v>
      </c>
      <c r="H1596" s="216"/>
      <c r="I1596" s="216"/>
      <c r="J1596" s="216"/>
      <c r="K1596" s="216"/>
    </row>
    <row r="1597" spans="1:11" x14ac:dyDescent="0.25">
      <c r="A1597" s="126" t="s">
        <v>10217</v>
      </c>
      <c r="B1597" s="126"/>
      <c r="C1597" s="218" cm="1">
        <f t="array" ref="C1597">IF(ROW() &lt; ROW(INDEX(persons[resource_ID],ROWS(persons[resource_ID]))), COUNTIF(INDEX(persons[resource_ID],1):persons[[#This Row],[resource_ID]],persons[[#This Row],[resource_ID]]), "")</f>
        <v>14</v>
      </c>
      <c r="D1597" s="49" t="s">
        <v>10201</v>
      </c>
      <c r="E1597" t="s">
        <v>3766</v>
      </c>
      <c r="F1597" t="s">
        <v>10202</v>
      </c>
      <c r="H1597" s="216"/>
      <c r="I1597" s="216"/>
      <c r="J1597" s="216"/>
      <c r="K1597" s="216"/>
    </row>
    <row r="1598" spans="1:11" x14ac:dyDescent="0.25">
      <c r="A1598" s="126" t="s">
        <v>10217</v>
      </c>
      <c r="B1598" s="126"/>
      <c r="C1598" s="218" cm="1">
        <f t="array" ref="C1598">IF(ROW() &lt; ROW(INDEX(persons[resource_ID],ROWS(persons[resource_ID]))), COUNTIF(INDEX(persons[resource_ID],1):persons[[#This Row],[resource_ID]],persons[[#This Row],[resource_ID]]), "")</f>
        <v>15</v>
      </c>
      <c r="D1598" s="49" t="s">
        <v>10201</v>
      </c>
      <c r="E1598" s="216" t="s">
        <v>10182</v>
      </c>
      <c r="F1598" s="216" t="s">
        <v>10203</v>
      </c>
      <c r="G1598" s="216"/>
      <c r="H1598" s="216"/>
      <c r="I1598" s="216"/>
      <c r="J1598" s="216"/>
      <c r="K1598" s="216"/>
    </row>
    <row r="1599" spans="1:11" x14ac:dyDescent="0.25">
      <c r="A1599" s="126" t="s">
        <v>10218</v>
      </c>
      <c r="B1599" s="126"/>
      <c r="C1599" s="218" cm="1">
        <f t="array" ref="C1599">IF(ROW() &lt; ROW(INDEX(persons[resource_ID],ROWS(persons[resource_ID]))), COUNTIF(INDEX(persons[resource_ID],1):persons[[#This Row],[resource_ID]],persons[[#This Row],[resource_ID]]), "")</f>
        <v>1</v>
      </c>
      <c r="D1599" s="49" t="s">
        <v>10181</v>
      </c>
      <c r="E1599" s="216" t="s">
        <v>10182</v>
      </c>
      <c r="F1599" s="216" t="s">
        <v>9016</v>
      </c>
      <c r="G1599" s="216"/>
      <c r="H1599" s="216"/>
      <c r="I1599" s="216" t="s">
        <v>10204</v>
      </c>
      <c r="J1599" s="216"/>
      <c r="K1599" s="216"/>
    </row>
    <row r="1600" spans="1:11" x14ac:dyDescent="0.25">
      <c r="A1600" s="126" t="s">
        <v>10218</v>
      </c>
      <c r="B1600" s="126"/>
      <c r="C1600" s="218" cm="1">
        <f t="array" ref="C1600">IF(ROW() &lt; ROW(INDEX(persons[resource_ID],ROWS(persons[resource_ID]))), COUNTIF(INDEX(persons[resource_ID],1):persons[[#This Row],[resource_ID]],persons[[#This Row],[resource_ID]]), "")</f>
        <v>2</v>
      </c>
      <c r="D1600" s="49" t="s">
        <v>10183</v>
      </c>
      <c r="E1600" s="216" t="s">
        <v>9977</v>
      </c>
      <c r="F1600" s="216" t="s">
        <v>10184</v>
      </c>
      <c r="G1600" s="216"/>
      <c r="H1600" s="216"/>
      <c r="I1600" s="216"/>
      <c r="J1600" s="216"/>
      <c r="K1600" s="216"/>
    </row>
    <row r="1601" spans="1:11" x14ac:dyDescent="0.25">
      <c r="A1601" s="126" t="s">
        <v>10218</v>
      </c>
      <c r="B1601" s="126"/>
      <c r="C1601" s="218" cm="1">
        <f t="array" ref="C1601">IF(ROW() &lt; ROW(INDEX(persons[resource_ID],ROWS(persons[resource_ID]))), COUNTIF(INDEX(persons[resource_ID],1):persons[[#This Row],[resource_ID]],persons[[#This Row],[resource_ID]]), "")</f>
        <v>3</v>
      </c>
      <c r="D1601" s="49" t="s">
        <v>10185</v>
      </c>
      <c r="E1601" s="216" t="s">
        <v>9977</v>
      </c>
      <c r="F1601" s="216" t="s">
        <v>10184</v>
      </c>
      <c r="G1601" s="216"/>
      <c r="H1601" s="216"/>
      <c r="I1601" s="216"/>
      <c r="J1601" s="216"/>
      <c r="K1601" s="216"/>
    </row>
    <row r="1602" spans="1:11" x14ac:dyDescent="0.25">
      <c r="A1602" s="126" t="s">
        <v>10218</v>
      </c>
      <c r="B1602" s="126"/>
      <c r="C1602" s="218" cm="1">
        <f t="array" ref="C1602">IF(ROW() &lt; ROW(INDEX(persons[resource_ID],ROWS(persons[resource_ID]))), COUNTIF(INDEX(persons[resource_ID],1):persons[[#This Row],[resource_ID]],persons[[#This Row],[resource_ID]]), "")</f>
        <v>4</v>
      </c>
      <c r="D1602" s="49" t="s">
        <v>10186</v>
      </c>
      <c r="E1602" s="216" t="s">
        <v>703</v>
      </c>
      <c r="F1602" s="216" t="s">
        <v>10187</v>
      </c>
      <c r="G1602" s="216"/>
      <c r="H1602" s="216"/>
      <c r="I1602" s="216"/>
      <c r="J1602" s="216"/>
      <c r="K1602" s="216"/>
    </row>
    <row r="1603" spans="1:11" x14ac:dyDescent="0.25">
      <c r="A1603" s="126" t="s">
        <v>10218</v>
      </c>
      <c r="B1603" s="126"/>
      <c r="C1603" s="218" cm="1">
        <f t="array" ref="C1603">IF(ROW() &lt; ROW(INDEX(persons[resource_ID],ROWS(persons[resource_ID]))), COUNTIF(INDEX(persons[resource_ID],1):persons[[#This Row],[resource_ID]],persons[[#This Row],[resource_ID]]), "")</f>
        <v>5</v>
      </c>
      <c r="D1603" s="49" t="s">
        <v>10188</v>
      </c>
      <c r="E1603" s="216" t="s">
        <v>3543</v>
      </c>
      <c r="F1603" s="216" t="s">
        <v>9130</v>
      </c>
      <c r="G1603" s="216" t="s">
        <v>3541</v>
      </c>
      <c r="H1603" s="216"/>
      <c r="I1603" s="216"/>
      <c r="J1603" s="216"/>
      <c r="K1603" s="216"/>
    </row>
    <row r="1604" spans="1:11" x14ac:dyDescent="0.25">
      <c r="A1604" s="126" t="s">
        <v>10218</v>
      </c>
      <c r="B1604" s="126"/>
      <c r="C1604" s="218" cm="1">
        <f t="array" ref="C1604">IF(ROW() &lt; ROW(INDEX(persons[resource_ID],ROWS(persons[resource_ID]))), COUNTIF(INDEX(persons[resource_ID],1):persons[[#This Row],[resource_ID]],persons[[#This Row],[resource_ID]]), "")</f>
        <v>6</v>
      </c>
      <c r="D1604" s="49" t="s">
        <v>10189</v>
      </c>
      <c r="E1604" s="216" t="s">
        <v>10191</v>
      </c>
      <c r="F1604" s="216" t="s">
        <v>10190</v>
      </c>
      <c r="G1604" s="216" t="s">
        <v>48</v>
      </c>
      <c r="H1604" s="216"/>
      <c r="I1604" s="216"/>
      <c r="J1604" s="216"/>
      <c r="K1604" s="216"/>
    </row>
    <row r="1605" spans="1:11" x14ac:dyDescent="0.25">
      <c r="A1605" s="126" t="s">
        <v>10218</v>
      </c>
      <c r="B1605" s="126"/>
      <c r="C1605" s="218" cm="1">
        <f t="array" ref="C1605">IF(ROW() &lt; ROW(INDEX(persons[resource_ID],ROWS(persons[resource_ID]))), COUNTIF(INDEX(persons[resource_ID],1):persons[[#This Row],[resource_ID]],persons[[#This Row],[resource_ID]]), "")</f>
        <v>7</v>
      </c>
      <c r="D1605" s="49" t="s">
        <v>10183</v>
      </c>
      <c r="E1605" s="216" t="s">
        <v>9966</v>
      </c>
      <c r="F1605" s="216" t="s">
        <v>10192</v>
      </c>
      <c r="G1605" s="216"/>
      <c r="H1605" s="216"/>
      <c r="I1605" s="216"/>
      <c r="J1605" s="216"/>
      <c r="K1605" s="216"/>
    </row>
    <row r="1606" spans="1:11" x14ac:dyDescent="0.25">
      <c r="A1606" s="126" t="s">
        <v>10218</v>
      </c>
      <c r="B1606" s="126"/>
      <c r="C1606" s="218" cm="1">
        <f t="array" ref="C1606">IF(ROW() &lt; ROW(INDEX(persons[resource_ID],ROWS(persons[resource_ID]))), COUNTIF(INDEX(persons[resource_ID],1):persons[[#This Row],[resource_ID]],persons[[#This Row],[resource_ID]]), "")</f>
        <v>8</v>
      </c>
      <c r="D1606" s="49" t="s">
        <v>10181</v>
      </c>
      <c r="E1606" s="216" t="s">
        <v>48</v>
      </c>
      <c r="F1606" s="216" t="s">
        <v>10193</v>
      </c>
      <c r="G1606" s="216" t="s">
        <v>9966</v>
      </c>
      <c r="H1606" s="216"/>
      <c r="I1606" s="216"/>
      <c r="J1606" s="216"/>
      <c r="K1606" s="216"/>
    </row>
    <row r="1607" spans="1:11" x14ac:dyDescent="0.25">
      <c r="A1607" s="126" t="s">
        <v>10218</v>
      </c>
      <c r="B1607" s="126"/>
      <c r="C1607" s="218" cm="1">
        <f t="array" ref="C1607">IF(ROW() &lt; ROW(INDEX(persons[resource_ID],ROWS(persons[resource_ID]))), COUNTIF(INDEX(persons[resource_ID],1):persons[[#This Row],[resource_ID]],persons[[#This Row],[resource_ID]]), "")</f>
        <v>9</v>
      </c>
      <c r="D1607" s="49" t="s">
        <v>10194</v>
      </c>
      <c r="E1607" s="216" t="s">
        <v>3542</v>
      </c>
      <c r="F1607" s="216" t="s">
        <v>8846</v>
      </c>
      <c r="G1607" s="216" t="s">
        <v>3541</v>
      </c>
      <c r="H1607" s="216"/>
      <c r="I1607" s="216"/>
      <c r="J1607" s="216"/>
      <c r="K1607" s="216"/>
    </row>
    <row r="1608" spans="1:11" x14ac:dyDescent="0.25">
      <c r="A1608" s="126" t="s">
        <v>10218</v>
      </c>
      <c r="B1608" s="126"/>
      <c r="C1608" s="218" cm="1">
        <f t="array" ref="C1608">IF(ROW() &lt; ROW(INDEX(persons[resource_ID],ROWS(persons[resource_ID]))), COUNTIF(INDEX(persons[resource_ID],1):persons[[#This Row],[resource_ID]],persons[[#This Row],[resource_ID]]), "")</f>
        <v>10</v>
      </c>
      <c r="D1608" s="49" t="s">
        <v>10194</v>
      </c>
      <c r="E1608" s="216" t="s">
        <v>703</v>
      </c>
      <c r="F1608" s="216" t="s">
        <v>10195</v>
      </c>
      <c r="G1608" s="216" t="s">
        <v>9966</v>
      </c>
      <c r="H1608" s="216"/>
      <c r="I1608" s="216"/>
      <c r="J1608" s="216"/>
      <c r="K1608" s="216"/>
    </row>
    <row r="1609" spans="1:11" x14ac:dyDescent="0.25">
      <c r="A1609" s="126" t="s">
        <v>10218</v>
      </c>
      <c r="B1609" s="126"/>
      <c r="C1609" s="218" cm="1">
        <f t="array" ref="C1609">IF(ROW() &lt; ROW(INDEX(persons[resource_ID],ROWS(persons[resource_ID]))), COUNTIF(INDEX(persons[resource_ID],1):persons[[#This Row],[resource_ID]],persons[[#This Row],[resource_ID]]), "")</f>
        <v>11</v>
      </c>
      <c r="D1609" s="49" t="s">
        <v>10196</v>
      </c>
      <c r="E1609" s="126" t="s">
        <v>48</v>
      </c>
      <c r="F1609" s="126" t="s">
        <v>10197</v>
      </c>
      <c r="G1609" s="126"/>
      <c r="H1609" s="216"/>
      <c r="I1609" s="216"/>
      <c r="J1609" s="216"/>
      <c r="K1609" s="216"/>
    </row>
    <row r="1610" spans="1:11" x14ac:dyDescent="0.25">
      <c r="A1610" s="126" t="s">
        <v>10218</v>
      </c>
      <c r="B1610" s="126"/>
      <c r="C1610" s="218" cm="1">
        <f t="array" ref="C1610">IF(ROW() &lt; ROW(INDEX(persons[resource_ID],ROWS(persons[resource_ID]))), COUNTIF(INDEX(persons[resource_ID],1):persons[[#This Row],[resource_ID]],persons[[#This Row],[resource_ID]]), "")</f>
        <v>12</v>
      </c>
      <c r="D1610" s="49" t="s">
        <v>10196</v>
      </c>
      <c r="E1610" t="s">
        <v>640</v>
      </c>
      <c r="F1610" t="s">
        <v>10198</v>
      </c>
      <c r="G1610" t="s">
        <v>9966</v>
      </c>
      <c r="H1610" s="216"/>
      <c r="I1610" s="216"/>
      <c r="J1610" s="216"/>
      <c r="K1610" s="216"/>
    </row>
    <row r="1611" spans="1:11" x14ac:dyDescent="0.25">
      <c r="A1611" s="126" t="s">
        <v>10218</v>
      </c>
      <c r="B1611" s="126"/>
      <c r="C1611" s="218" cm="1">
        <f t="array" ref="C1611">IF(ROW() &lt; ROW(INDEX(persons[resource_ID],ROWS(persons[resource_ID]))), COUNTIF(INDEX(persons[resource_ID],1):persons[[#This Row],[resource_ID]],persons[[#This Row],[resource_ID]]), "")</f>
        <v>13</v>
      </c>
      <c r="D1611" s="49" t="s">
        <v>10199</v>
      </c>
      <c r="E1611" t="s">
        <v>3541</v>
      </c>
      <c r="F1611" t="s">
        <v>10200</v>
      </c>
      <c r="H1611" s="216"/>
      <c r="I1611" s="216"/>
      <c r="J1611" s="216"/>
      <c r="K1611" s="216"/>
    </row>
    <row r="1612" spans="1:11" x14ac:dyDescent="0.25">
      <c r="A1612" s="126" t="s">
        <v>10218</v>
      </c>
      <c r="B1612" s="126"/>
      <c r="C1612" s="218" cm="1">
        <f t="array" ref="C1612">IF(ROW() &lt; ROW(INDEX(persons[resource_ID],ROWS(persons[resource_ID]))), COUNTIF(INDEX(persons[resource_ID],1):persons[[#This Row],[resource_ID]],persons[[#This Row],[resource_ID]]), "")</f>
        <v>14</v>
      </c>
      <c r="D1612" s="49" t="s">
        <v>10201</v>
      </c>
      <c r="E1612" t="s">
        <v>3766</v>
      </c>
      <c r="F1612" t="s">
        <v>10202</v>
      </c>
      <c r="H1612" s="216"/>
      <c r="I1612" s="216"/>
      <c r="J1612" s="216"/>
      <c r="K1612" s="216"/>
    </row>
    <row r="1613" spans="1:11" x14ac:dyDescent="0.25">
      <c r="A1613" s="126" t="s">
        <v>10218</v>
      </c>
      <c r="B1613" s="126"/>
      <c r="C1613" s="218" cm="1">
        <f t="array" ref="C1613">IF(ROW() &lt; ROW(INDEX(persons[resource_ID],ROWS(persons[resource_ID]))), COUNTIF(INDEX(persons[resource_ID],1):persons[[#This Row],[resource_ID]],persons[[#This Row],[resource_ID]]), "")</f>
        <v>15</v>
      </c>
      <c r="D1613" s="49" t="s">
        <v>10201</v>
      </c>
      <c r="E1613" s="216" t="s">
        <v>10182</v>
      </c>
      <c r="F1613" s="216" t="s">
        <v>10203</v>
      </c>
      <c r="G1613" s="216"/>
      <c r="H1613" s="216"/>
      <c r="I1613" s="216"/>
      <c r="J1613" s="216"/>
      <c r="K1613" s="216"/>
    </row>
    <row r="1614" spans="1:11" x14ac:dyDescent="0.25">
      <c r="A1614" s="126" t="s">
        <v>10219</v>
      </c>
      <c r="B1614" s="126"/>
      <c r="C1614" s="218" cm="1">
        <f t="array" ref="C1614">IF(ROW() &lt; ROW(INDEX(persons[resource_ID],ROWS(persons[resource_ID]))), COUNTIF(INDEX(persons[resource_ID],1):persons[[#This Row],[resource_ID]],persons[[#This Row],[resource_ID]]), "")</f>
        <v>1</v>
      </c>
      <c r="D1614" s="49" t="s">
        <v>10181</v>
      </c>
      <c r="E1614" s="216" t="s">
        <v>10182</v>
      </c>
      <c r="F1614" s="216" t="s">
        <v>9016</v>
      </c>
      <c r="G1614" s="216"/>
      <c r="H1614" s="216"/>
      <c r="I1614" s="216" t="s">
        <v>10204</v>
      </c>
      <c r="J1614" s="216"/>
      <c r="K1614" s="216"/>
    </row>
    <row r="1615" spans="1:11" x14ac:dyDescent="0.25">
      <c r="A1615" s="126" t="s">
        <v>10219</v>
      </c>
      <c r="B1615" s="126"/>
      <c r="C1615" s="218" cm="1">
        <f t="array" ref="C1615">IF(ROW() &lt; ROW(INDEX(persons[resource_ID],ROWS(persons[resource_ID]))), COUNTIF(INDEX(persons[resource_ID],1):persons[[#This Row],[resource_ID]],persons[[#This Row],[resource_ID]]), "")</f>
        <v>2</v>
      </c>
      <c r="D1615" s="49" t="s">
        <v>10183</v>
      </c>
      <c r="E1615" s="216" t="s">
        <v>9977</v>
      </c>
      <c r="F1615" s="216" t="s">
        <v>10184</v>
      </c>
      <c r="G1615" s="216"/>
      <c r="H1615" s="216"/>
      <c r="I1615" s="216"/>
      <c r="J1615" s="216"/>
      <c r="K1615" s="216"/>
    </row>
    <row r="1616" spans="1:11" x14ac:dyDescent="0.25">
      <c r="A1616" s="126" t="s">
        <v>10219</v>
      </c>
      <c r="B1616" s="126"/>
      <c r="C1616" s="218" cm="1">
        <f t="array" ref="C1616">IF(ROW() &lt; ROW(INDEX(persons[resource_ID],ROWS(persons[resource_ID]))), COUNTIF(INDEX(persons[resource_ID],1):persons[[#This Row],[resource_ID]],persons[[#This Row],[resource_ID]]), "")</f>
        <v>3</v>
      </c>
      <c r="D1616" s="49" t="s">
        <v>10185</v>
      </c>
      <c r="E1616" s="216" t="s">
        <v>9977</v>
      </c>
      <c r="F1616" s="216" t="s">
        <v>10184</v>
      </c>
      <c r="G1616" s="216"/>
      <c r="H1616" s="216"/>
      <c r="I1616" s="216"/>
      <c r="J1616" s="216"/>
      <c r="K1616" s="216"/>
    </row>
    <row r="1617" spans="1:11" x14ac:dyDescent="0.25">
      <c r="A1617" s="126" t="s">
        <v>10219</v>
      </c>
      <c r="B1617" s="126"/>
      <c r="C1617" s="218" cm="1">
        <f t="array" ref="C1617">IF(ROW() &lt; ROW(INDEX(persons[resource_ID],ROWS(persons[resource_ID]))), COUNTIF(INDEX(persons[resource_ID],1):persons[[#This Row],[resource_ID]],persons[[#This Row],[resource_ID]]), "")</f>
        <v>4</v>
      </c>
      <c r="D1617" s="49" t="s">
        <v>10186</v>
      </c>
      <c r="E1617" s="216" t="s">
        <v>703</v>
      </c>
      <c r="F1617" s="216" t="s">
        <v>10187</v>
      </c>
      <c r="G1617" s="216"/>
      <c r="H1617" s="216"/>
      <c r="I1617" s="216"/>
      <c r="J1617" s="216"/>
      <c r="K1617" s="216"/>
    </row>
    <row r="1618" spans="1:11" x14ac:dyDescent="0.25">
      <c r="A1618" s="126" t="s">
        <v>10219</v>
      </c>
      <c r="B1618" s="126"/>
      <c r="C1618" s="218" cm="1">
        <f t="array" ref="C1618">IF(ROW() &lt; ROW(INDEX(persons[resource_ID],ROWS(persons[resource_ID]))), COUNTIF(INDEX(persons[resource_ID],1):persons[[#This Row],[resource_ID]],persons[[#This Row],[resource_ID]]), "")</f>
        <v>5</v>
      </c>
      <c r="D1618" s="49" t="s">
        <v>10188</v>
      </c>
      <c r="E1618" s="216" t="s">
        <v>3543</v>
      </c>
      <c r="F1618" s="216" t="s">
        <v>9130</v>
      </c>
      <c r="G1618" s="216" t="s">
        <v>3541</v>
      </c>
      <c r="H1618" s="216"/>
      <c r="I1618" s="216"/>
      <c r="J1618" s="216"/>
      <c r="K1618" s="216"/>
    </row>
    <row r="1619" spans="1:11" x14ac:dyDescent="0.25">
      <c r="A1619" s="126" t="s">
        <v>10219</v>
      </c>
      <c r="B1619" s="126"/>
      <c r="C1619" s="218" cm="1">
        <f t="array" ref="C1619">IF(ROW() &lt; ROW(INDEX(persons[resource_ID],ROWS(persons[resource_ID]))), COUNTIF(INDEX(persons[resource_ID],1):persons[[#This Row],[resource_ID]],persons[[#This Row],[resource_ID]]), "")</f>
        <v>6</v>
      </c>
      <c r="D1619" s="49" t="s">
        <v>10189</v>
      </c>
      <c r="E1619" s="216" t="s">
        <v>10191</v>
      </c>
      <c r="F1619" s="216" t="s">
        <v>10190</v>
      </c>
      <c r="G1619" s="216" t="s">
        <v>48</v>
      </c>
      <c r="H1619" s="216"/>
      <c r="I1619" s="216"/>
      <c r="J1619" s="216"/>
      <c r="K1619" s="216"/>
    </row>
    <row r="1620" spans="1:11" x14ac:dyDescent="0.25">
      <c r="A1620" s="126" t="s">
        <v>10219</v>
      </c>
      <c r="B1620" s="126"/>
      <c r="C1620" s="218" cm="1">
        <f t="array" ref="C1620">IF(ROW() &lt; ROW(INDEX(persons[resource_ID],ROWS(persons[resource_ID]))), COUNTIF(INDEX(persons[resource_ID],1):persons[[#This Row],[resource_ID]],persons[[#This Row],[resource_ID]]), "")</f>
        <v>7</v>
      </c>
      <c r="D1620" s="49" t="s">
        <v>10183</v>
      </c>
      <c r="E1620" s="216" t="s">
        <v>9966</v>
      </c>
      <c r="F1620" s="216" t="s">
        <v>10192</v>
      </c>
      <c r="G1620" s="216"/>
      <c r="H1620" s="216"/>
      <c r="I1620" s="216"/>
      <c r="J1620" s="216"/>
      <c r="K1620" s="216"/>
    </row>
    <row r="1621" spans="1:11" x14ac:dyDescent="0.25">
      <c r="A1621" s="126" t="s">
        <v>10219</v>
      </c>
      <c r="B1621" s="126"/>
      <c r="C1621" s="218" cm="1">
        <f t="array" ref="C1621">IF(ROW() &lt; ROW(INDEX(persons[resource_ID],ROWS(persons[resource_ID]))), COUNTIF(INDEX(persons[resource_ID],1):persons[[#This Row],[resource_ID]],persons[[#This Row],[resource_ID]]), "")</f>
        <v>8</v>
      </c>
      <c r="D1621" s="49" t="s">
        <v>10181</v>
      </c>
      <c r="E1621" s="216" t="s">
        <v>48</v>
      </c>
      <c r="F1621" s="216" t="s">
        <v>10193</v>
      </c>
      <c r="G1621" s="216" t="s">
        <v>9966</v>
      </c>
      <c r="H1621" s="216"/>
      <c r="I1621" s="216"/>
      <c r="J1621" s="216"/>
      <c r="K1621" s="216"/>
    </row>
    <row r="1622" spans="1:11" x14ac:dyDescent="0.25">
      <c r="A1622" s="126" t="s">
        <v>10219</v>
      </c>
      <c r="B1622" s="126"/>
      <c r="C1622" s="218" cm="1">
        <f t="array" ref="C1622">IF(ROW() &lt; ROW(INDEX(persons[resource_ID],ROWS(persons[resource_ID]))), COUNTIF(INDEX(persons[resource_ID],1):persons[[#This Row],[resource_ID]],persons[[#This Row],[resource_ID]]), "")</f>
        <v>9</v>
      </c>
      <c r="D1622" s="49" t="s">
        <v>10194</v>
      </c>
      <c r="E1622" s="216" t="s">
        <v>3542</v>
      </c>
      <c r="F1622" s="216" t="s">
        <v>8846</v>
      </c>
      <c r="G1622" s="216" t="s">
        <v>3541</v>
      </c>
      <c r="H1622" s="216"/>
      <c r="I1622" s="216"/>
      <c r="J1622" s="216"/>
      <c r="K1622" s="216"/>
    </row>
    <row r="1623" spans="1:11" x14ac:dyDescent="0.25">
      <c r="A1623" s="126" t="s">
        <v>10219</v>
      </c>
      <c r="B1623" s="126"/>
      <c r="C1623" s="218" cm="1">
        <f t="array" ref="C1623">IF(ROW() &lt; ROW(INDEX(persons[resource_ID],ROWS(persons[resource_ID]))), COUNTIF(INDEX(persons[resource_ID],1):persons[[#This Row],[resource_ID]],persons[[#This Row],[resource_ID]]), "")</f>
        <v>10</v>
      </c>
      <c r="D1623" s="49" t="s">
        <v>10194</v>
      </c>
      <c r="E1623" s="216" t="s">
        <v>703</v>
      </c>
      <c r="F1623" s="216" t="s">
        <v>10195</v>
      </c>
      <c r="G1623" s="216" t="s">
        <v>9966</v>
      </c>
      <c r="H1623" s="216"/>
      <c r="I1623" s="216"/>
      <c r="J1623" s="216"/>
      <c r="K1623" s="216"/>
    </row>
    <row r="1624" spans="1:11" x14ac:dyDescent="0.25">
      <c r="A1624" s="126" t="s">
        <v>10219</v>
      </c>
      <c r="B1624" s="126"/>
      <c r="C1624" s="218" cm="1">
        <f t="array" ref="C1624">IF(ROW() &lt; ROW(INDEX(persons[resource_ID],ROWS(persons[resource_ID]))), COUNTIF(INDEX(persons[resource_ID],1):persons[[#This Row],[resource_ID]],persons[[#This Row],[resource_ID]]), "")</f>
        <v>11</v>
      </c>
      <c r="D1624" s="49" t="s">
        <v>10196</v>
      </c>
      <c r="E1624" s="126" t="s">
        <v>48</v>
      </c>
      <c r="F1624" s="126" t="s">
        <v>10197</v>
      </c>
      <c r="G1624" s="126"/>
      <c r="H1624" s="216"/>
      <c r="I1624" s="216"/>
      <c r="J1624" s="216"/>
      <c r="K1624" s="216"/>
    </row>
    <row r="1625" spans="1:11" x14ac:dyDescent="0.25">
      <c r="A1625" s="126" t="s">
        <v>10219</v>
      </c>
      <c r="B1625" s="126"/>
      <c r="C1625" s="218" cm="1">
        <f t="array" ref="C1625">IF(ROW() &lt; ROW(INDEX(persons[resource_ID],ROWS(persons[resource_ID]))), COUNTIF(INDEX(persons[resource_ID],1):persons[[#This Row],[resource_ID]],persons[[#This Row],[resource_ID]]), "")</f>
        <v>12</v>
      </c>
      <c r="D1625" s="49" t="s">
        <v>10196</v>
      </c>
      <c r="E1625" t="s">
        <v>640</v>
      </c>
      <c r="F1625" t="s">
        <v>10198</v>
      </c>
      <c r="G1625" t="s">
        <v>9966</v>
      </c>
      <c r="H1625" s="216"/>
      <c r="I1625" s="216"/>
      <c r="J1625" s="216"/>
      <c r="K1625" s="216"/>
    </row>
    <row r="1626" spans="1:11" x14ac:dyDescent="0.25">
      <c r="A1626" s="126" t="s">
        <v>10219</v>
      </c>
      <c r="B1626" s="126"/>
      <c r="C1626" s="218" cm="1">
        <f t="array" ref="C1626">IF(ROW() &lt; ROW(INDEX(persons[resource_ID],ROWS(persons[resource_ID]))), COUNTIF(INDEX(persons[resource_ID],1):persons[[#This Row],[resource_ID]],persons[[#This Row],[resource_ID]]), "")</f>
        <v>13</v>
      </c>
      <c r="D1626" s="49" t="s">
        <v>10199</v>
      </c>
      <c r="E1626" t="s">
        <v>3541</v>
      </c>
      <c r="F1626" t="s">
        <v>10200</v>
      </c>
      <c r="H1626" s="216"/>
      <c r="I1626" s="216"/>
      <c r="J1626" s="216"/>
      <c r="K1626" s="216"/>
    </row>
    <row r="1627" spans="1:11" x14ac:dyDescent="0.25">
      <c r="A1627" s="126" t="s">
        <v>10219</v>
      </c>
      <c r="B1627" s="126"/>
      <c r="C1627" s="218" cm="1">
        <f t="array" ref="C1627">IF(ROW() &lt; ROW(INDEX(persons[resource_ID],ROWS(persons[resource_ID]))), COUNTIF(INDEX(persons[resource_ID],1):persons[[#This Row],[resource_ID]],persons[[#This Row],[resource_ID]]), "")</f>
        <v>14</v>
      </c>
      <c r="D1627" s="49" t="s">
        <v>10201</v>
      </c>
      <c r="E1627" t="s">
        <v>3766</v>
      </c>
      <c r="F1627" t="s">
        <v>10202</v>
      </c>
      <c r="H1627" s="216"/>
      <c r="I1627" s="216"/>
      <c r="J1627" s="216"/>
      <c r="K1627" s="216"/>
    </row>
    <row r="1628" spans="1:11" x14ac:dyDescent="0.25">
      <c r="A1628" s="126" t="s">
        <v>10219</v>
      </c>
      <c r="B1628" s="126"/>
      <c r="C1628" s="218" cm="1">
        <f t="array" ref="C1628">IF(ROW() &lt; ROW(INDEX(persons[resource_ID],ROWS(persons[resource_ID]))), COUNTIF(INDEX(persons[resource_ID],1):persons[[#This Row],[resource_ID]],persons[[#This Row],[resource_ID]]), "")</f>
        <v>15</v>
      </c>
      <c r="D1628" s="49" t="s">
        <v>10201</v>
      </c>
      <c r="E1628" s="216" t="s">
        <v>10182</v>
      </c>
      <c r="F1628" s="216" t="s">
        <v>10203</v>
      </c>
      <c r="G1628" s="216"/>
      <c r="H1628" s="216"/>
      <c r="I1628" s="216"/>
      <c r="J1628" s="216"/>
      <c r="K1628" s="216"/>
    </row>
    <row r="1629" spans="1:11" x14ac:dyDescent="0.25">
      <c r="A1629" s="126" t="s">
        <v>10220</v>
      </c>
      <c r="B1629" s="126"/>
      <c r="C1629" s="218" cm="1">
        <f t="array" ref="C1629">IF(ROW() &lt; ROW(INDEX(persons[resource_ID],ROWS(persons[resource_ID]))), COUNTIF(INDEX(persons[resource_ID],1):persons[[#This Row],[resource_ID]],persons[[#This Row],[resource_ID]]), "")</f>
        <v>1</v>
      </c>
      <c r="D1629" s="49" t="s">
        <v>10181</v>
      </c>
      <c r="E1629" s="216" t="s">
        <v>10182</v>
      </c>
      <c r="F1629" s="216" t="s">
        <v>9016</v>
      </c>
      <c r="G1629" s="216"/>
      <c r="H1629" s="216"/>
      <c r="I1629" s="216" t="s">
        <v>10204</v>
      </c>
      <c r="J1629" s="216"/>
      <c r="K1629" s="216"/>
    </row>
    <row r="1630" spans="1:11" x14ac:dyDescent="0.25">
      <c r="A1630" s="126" t="s">
        <v>10220</v>
      </c>
      <c r="B1630" s="126"/>
      <c r="C1630" s="218" cm="1">
        <f t="array" ref="C1630">IF(ROW() &lt; ROW(INDEX(persons[resource_ID],ROWS(persons[resource_ID]))), COUNTIF(INDEX(persons[resource_ID],1):persons[[#This Row],[resource_ID]],persons[[#This Row],[resource_ID]]), "")</f>
        <v>2</v>
      </c>
      <c r="D1630" s="49" t="s">
        <v>10183</v>
      </c>
      <c r="E1630" s="216" t="s">
        <v>9977</v>
      </c>
      <c r="F1630" s="216" t="s">
        <v>10184</v>
      </c>
      <c r="G1630" s="216"/>
      <c r="H1630" s="216"/>
      <c r="I1630" s="216"/>
      <c r="J1630" s="216"/>
      <c r="K1630" s="216"/>
    </row>
    <row r="1631" spans="1:11" x14ac:dyDescent="0.25">
      <c r="A1631" s="126" t="s">
        <v>10220</v>
      </c>
      <c r="B1631" s="126"/>
      <c r="C1631" s="218" cm="1">
        <f t="array" ref="C1631">IF(ROW() &lt; ROW(INDEX(persons[resource_ID],ROWS(persons[resource_ID]))), COUNTIF(INDEX(persons[resource_ID],1):persons[[#This Row],[resource_ID]],persons[[#This Row],[resource_ID]]), "")</f>
        <v>3</v>
      </c>
      <c r="D1631" s="49" t="s">
        <v>10185</v>
      </c>
      <c r="E1631" s="216" t="s">
        <v>9977</v>
      </c>
      <c r="F1631" s="216" t="s">
        <v>10184</v>
      </c>
      <c r="G1631" s="216"/>
      <c r="H1631" s="216"/>
      <c r="I1631" s="216"/>
      <c r="J1631" s="216"/>
      <c r="K1631" s="216"/>
    </row>
    <row r="1632" spans="1:11" x14ac:dyDescent="0.25">
      <c r="A1632" s="126" t="s">
        <v>10220</v>
      </c>
      <c r="B1632" s="126"/>
      <c r="C1632" s="218" cm="1">
        <f t="array" ref="C1632">IF(ROW() &lt; ROW(INDEX(persons[resource_ID],ROWS(persons[resource_ID]))), COUNTIF(INDEX(persons[resource_ID],1):persons[[#This Row],[resource_ID]],persons[[#This Row],[resource_ID]]), "")</f>
        <v>4</v>
      </c>
      <c r="D1632" s="49" t="s">
        <v>10186</v>
      </c>
      <c r="E1632" s="216" t="s">
        <v>703</v>
      </c>
      <c r="F1632" s="216" t="s">
        <v>10187</v>
      </c>
      <c r="G1632" s="216"/>
      <c r="H1632" s="216"/>
      <c r="I1632" s="216"/>
      <c r="J1632" s="216"/>
      <c r="K1632" s="216"/>
    </row>
    <row r="1633" spans="1:11" x14ac:dyDescent="0.25">
      <c r="A1633" s="126" t="s">
        <v>10220</v>
      </c>
      <c r="B1633" s="126"/>
      <c r="C1633" s="218" cm="1">
        <f t="array" ref="C1633">IF(ROW() &lt; ROW(INDEX(persons[resource_ID],ROWS(persons[resource_ID]))), COUNTIF(INDEX(persons[resource_ID],1):persons[[#This Row],[resource_ID]],persons[[#This Row],[resource_ID]]), "")</f>
        <v>5</v>
      </c>
      <c r="D1633" s="49" t="s">
        <v>10188</v>
      </c>
      <c r="E1633" s="216" t="s">
        <v>3543</v>
      </c>
      <c r="F1633" s="216" t="s">
        <v>9130</v>
      </c>
      <c r="G1633" s="216" t="s">
        <v>3541</v>
      </c>
      <c r="H1633" s="216"/>
      <c r="I1633" s="216"/>
      <c r="J1633" s="216"/>
      <c r="K1633" s="216"/>
    </row>
    <row r="1634" spans="1:11" x14ac:dyDescent="0.25">
      <c r="A1634" s="126" t="s">
        <v>10220</v>
      </c>
      <c r="B1634" s="126"/>
      <c r="C1634" s="218" cm="1">
        <f t="array" ref="C1634">IF(ROW() &lt; ROW(INDEX(persons[resource_ID],ROWS(persons[resource_ID]))), COUNTIF(INDEX(persons[resource_ID],1):persons[[#This Row],[resource_ID]],persons[[#This Row],[resource_ID]]), "")</f>
        <v>6</v>
      </c>
      <c r="D1634" s="49" t="s">
        <v>10189</v>
      </c>
      <c r="E1634" s="216" t="s">
        <v>10191</v>
      </c>
      <c r="F1634" s="216" t="s">
        <v>10190</v>
      </c>
      <c r="G1634" s="216" t="s">
        <v>48</v>
      </c>
      <c r="H1634" s="216"/>
      <c r="I1634" s="216"/>
      <c r="J1634" s="216"/>
      <c r="K1634" s="216"/>
    </row>
    <row r="1635" spans="1:11" x14ac:dyDescent="0.25">
      <c r="A1635" s="126" t="s">
        <v>10220</v>
      </c>
      <c r="B1635" s="126"/>
      <c r="C1635" s="218" cm="1">
        <f t="array" ref="C1635">IF(ROW() &lt; ROW(INDEX(persons[resource_ID],ROWS(persons[resource_ID]))), COUNTIF(INDEX(persons[resource_ID],1):persons[[#This Row],[resource_ID]],persons[[#This Row],[resource_ID]]), "")</f>
        <v>7</v>
      </c>
      <c r="D1635" s="49" t="s">
        <v>10183</v>
      </c>
      <c r="E1635" s="216" t="s">
        <v>9966</v>
      </c>
      <c r="F1635" s="216" t="s">
        <v>10192</v>
      </c>
      <c r="G1635" s="216"/>
      <c r="H1635" s="216"/>
      <c r="I1635" s="216"/>
      <c r="J1635" s="216"/>
      <c r="K1635" s="216"/>
    </row>
    <row r="1636" spans="1:11" x14ac:dyDescent="0.25">
      <c r="A1636" s="126" t="s">
        <v>10220</v>
      </c>
      <c r="B1636" s="126"/>
      <c r="C1636" s="218" cm="1">
        <f t="array" ref="C1636">IF(ROW() &lt; ROW(INDEX(persons[resource_ID],ROWS(persons[resource_ID]))), COUNTIF(INDEX(persons[resource_ID],1):persons[[#This Row],[resource_ID]],persons[[#This Row],[resource_ID]]), "")</f>
        <v>8</v>
      </c>
      <c r="D1636" s="49" t="s">
        <v>10181</v>
      </c>
      <c r="E1636" s="216" t="s">
        <v>48</v>
      </c>
      <c r="F1636" s="216" t="s">
        <v>10193</v>
      </c>
      <c r="G1636" s="216" t="s">
        <v>9966</v>
      </c>
      <c r="H1636" s="216"/>
      <c r="I1636" s="216"/>
      <c r="J1636" s="216"/>
      <c r="K1636" s="216"/>
    </row>
    <row r="1637" spans="1:11" x14ac:dyDescent="0.25">
      <c r="A1637" s="126" t="s">
        <v>10220</v>
      </c>
      <c r="B1637" s="126"/>
      <c r="C1637" s="218" cm="1">
        <f t="array" ref="C1637">IF(ROW() &lt; ROW(INDEX(persons[resource_ID],ROWS(persons[resource_ID]))), COUNTIF(INDEX(persons[resource_ID],1):persons[[#This Row],[resource_ID]],persons[[#This Row],[resource_ID]]), "")</f>
        <v>9</v>
      </c>
      <c r="D1637" s="49" t="s">
        <v>10194</v>
      </c>
      <c r="E1637" s="216" t="s">
        <v>3542</v>
      </c>
      <c r="F1637" s="216" t="s">
        <v>8846</v>
      </c>
      <c r="G1637" s="216" t="s">
        <v>3541</v>
      </c>
      <c r="H1637" s="216"/>
      <c r="I1637" s="216"/>
      <c r="J1637" s="216"/>
      <c r="K1637" s="216"/>
    </row>
    <row r="1638" spans="1:11" x14ac:dyDescent="0.25">
      <c r="A1638" s="126" t="s">
        <v>10220</v>
      </c>
      <c r="B1638" s="126"/>
      <c r="C1638" s="218" cm="1">
        <f t="array" ref="C1638">IF(ROW() &lt; ROW(INDEX(persons[resource_ID],ROWS(persons[resource_ID]))), COUNTIF(INDEX(persons[resource_ID],1):persons[[#This Row],[resource_ID]],persons[[#This Row],[resource_ID]]), "")</f>
        <v>10</v>
      </c>
      <c r="D1638" s="49" t="s">
        <v>10194</v>
      </c>
      <c r="E1638" s="216" t="s">
        <v>703</v>
      </c>
      <c r="F1638" s="216" t="s">
        <v>10195</v>
      </c>
      <c r="G1638" s="216" t="s">
        <v>9966</v>
      </c>
      <c r="H1638" s="216"/>
      <c r="I1638" s="216"/>
      <c r="J1638" s="216"/>
      <c r="K1638" s="216"/>
    </row>
    <row r="1639" spans="1:11" x14ac:dyDescent="0.25">
      <c r="A1639" s="126" t="s">
        <v>10220</v>
      </c>
      <c r="B1639" s="126"/>
      <c r="C1639" s="218" cm="1">
        <f t="array" ref="C1639">IF(ROW() &lt; ROW(INDEX(persons[resource_ID],ROWS(persons[resource_ID]))), COUNTIF(INDEX(persons[resource_ID],1):persons[[#This Row],[resource_ID]],persons[[#This Row],[resource_ID]]), "")</f>
        <v>11</v>
      </c>
      <c r="D1639" s="49" t="s">
        <v>10196</v>
      </c>
      <c r="E1639" s="126" t="s">
        <v>48</v>
      </c>
      <c r="F1639" s="126" t="s">
        <v>10197</v>
      </c>
      <c r="G1639" s="126"/>
      <c r="H1639" s="216"/>
      <c r="I1639" s="216"/>
      <c r="J1639" s="216"/>
      <c r="K1639" s="216"/>
    </row>
    <row r="1640" spans="1:11" x14ac:dyDescent="0.25">
      <c r="A1640" s="126" t="s">
        <v>10220</v>
      </c>
      <c r="B1640" s="126"/>
      <c r="C1640" s="218" cm="1">
        <f t="array" ref="C1640">IF(ROW() &lt; ROW(INDEX(persons[resource_ID],ROWS(persons[resource_ID]))), COUNTIF(INDEX(persons[resource_ID],1):persons[[#This Row],[resource_ID]],persons[[#This Row],[resource_ID]]), "")</f>
        <v>12</v>
      </c>
      <c r="D1640" s="49" t="s">
        <v>10196</v>
      </c>
      <c r="E1640" t="s">
        <v>640</v>
      </c>
      <c r="F1640" t="s">
        <v>10198</v>
      </c>
      <c r="G1640" t="s">
        <v>9966</v>
      </c>
      <c r="H1640" s="216"/>
      <c r="I1640" s="216"/>
      <c r="J1640" s="216"/>
      <c r="K1640" s="216"/>
    </row>
    <row r="1641" spans="1:11" x14ac:dyDescent="0.25">
      <c r="A1641" s="126" t="s">
        <v>10220</v>
      </c>
      <c r="B1641" s="126"/>
      <c r="C1641" s="218" cm="1">
        <f t="array" ref="C1641">IF(ROW() &lt; ROW(INDEX(persons[resource_ID],ROWS(persons[resource_ID]))), COUNTIF(INDEX(persons[resource_ID],1):persons[[#This Row],[resource_ID]],persons[[#This Row],[resource_ID]]), "")</f>
        <v>13</v>
      </c>
      <c r="D1641" s="49" t="s">
        <v>10199</v>
      </c>
      <c r="E1641" t="s">
        <v>3541</v>
      </c>
      <c r="F1641" t="s">
        <v>10200</v>
      </c>
      <c r="H1641" s="216"/>
      <c r="I1641" s="216"/>
      <c r="J1641" s="216"/>
      <c r="K1641" s="216"/>
    </row>
    <row r="1642" spans="1:11" x14ac:dyDescent="0.25">
      <c r="A1642" s="126" t="s">
        <v>10220</v>
      </c>
      <c r="B1642" s="126"/>
      <c r="C1642" s="218" cm="1">
        <f t="array" ref="C1642">IF(ROW() &lt; ROW(INDEX(persons[resource_ID],ROWS(persons[resource_ID]))), COUNTIF(INDEX(persons[resource_ID],1):persons[[#This Row],[resource_ID]],persons[[#This Row],[resource_ID]]), "")</f>
        <v>14</v>
      </c>
      <c r="D1642" s="49" t="s">
        <v>10201</v>
      </c>
      <c r="E1642" t="s">
        <v>3766</v>
      </c>
      <c r="F1642" t="s">
        <v>10202</v>
      </c>
      <c r="H1642" s="216"/>
      <c r="I1642" s="216"/>
      <c r="J1642" s="216"/>
      <c r="K1642" s="216"/>
    </row>
    <row r="1643" spans="1:11" x14ac:dyDescent="0.25">
      <c r="A1643" s="126" t="s">
        <v>10220</v>
      </c>
      <c r="B1643" s="126"/>
      <c r="C1643" s="218" cm="1">
        <f t="array" ref="C1643">IF(ROW() &lt; ROW(INDEX(persons[resource_ID],ROWS(persons[resource_ID]))), COUNTIF(INDEX(persons[resource_ID],1):persons[[#This Row],[resource_ID]],persons[[#This Row],[resource_ID]]), "")</f>
        <v>15</v>
      </c>
      <c r="D1643" s="49" t="s">
        <v>10201</v>
      </c>
      <c r="E1643" s="216" t="s">
        <v>10182</v>
      </c>
      <c r="F1643" s="216" t="s">
        <v>10203</v>
      </c>
      <c r="G1643" s="216"/>
      <c r="H1643" s="216"/>
      <c r="I1643" s="216"/>
      <c r="J1643" s="216"/>
      <c r="K1643" s="216"/>
    </row>
    <row r="1644" spans="1:11" x14ac:dyDescent="0.25">
      <c r="A1644" s="126" t="s">
        <v>10221</v>
      </c>
      <c r="B1644" s="126"/>
      <c r="C1644" s="218" cm="1">
        <f t="array" ref="C1644">IF(ROW() &lt; ROW(INDEX(persons[resource_ID],ROWS(persons[resource_ID]))), COUNTIF(INDEX(persons[resource_ID],1):persons[[#This Row],[resource_ID]],persons[[#This Row],[resource_ID]]), "")</f>
        <v>1</v>
      </c>
      <c r="D1644" s="49" t="s">
        <v>10181</v>
      </c>
      <c r="E1644" s="216" t="s">
        <v>10182</v>
      </c>
      <c r="F1644" s="216" t="s">
        <v>9016</v>
      </c>
      <c r="G1644" s="216"/>
      <c r="H1644" s="216"/>
      <c r="I1644" s="216" t="s">
        <v>10204</v>
      </c>
      <c r="J1644" s="216"/>
      <c r="K1644" s="216"/>
    </row>
    <row r="1645" spans="1:11" x14ac:dyDescent="0.25">
      <c r="A1645" s="126" t="s">
        <v>10221</v>
      </c>
      <c r="B1645" s="126"/>
      <c r="C1645" s="218" cm="1">
        <f t="array" ref="C1645">IF(ROW() &lt; ROW(INDEX(persons[resource_ID],ROWS(persons[resource_ID]))), COUNTIF(INDEX(persons[resource_ID],1):persons[[#This Row],[resource_ID]],persons[[#This Row],[resource_ID]]), "")</f>
        <v>2</v>
      </c>
      <c r="D1645" s="49" t="s">
        <v>10183</v>
      </c>
      <c r="E1645" s="216" t="s">
        <v>9977</v>
      </c>
      <c r="F1645" s="216" t="s">
        <v>10184</v>
      </c>
      <c r="G1645" s="216"/>
      <c r="H1645" s="216"/>
      <c r="I1645" s="216"/>
      <c r="J1645" s="216"/>
      <c r="K1645" s="216"/>
    </row>
    <row r="1646" spans="1:11" x14ac:dyDescent="0.25">
      <c r="A1646" s="126" t="s">
        <v>10221</v>
      </c>
      <c r="B1646" s="126"/>
      <c r="C1646" s="218" cm="1">
        <f t="array" ref="C1646">IF(ROW() &lt; ROW(INDEX(persons[resource_ID],ROWS(persons[resource_ID]))), COUNTIF(INDEX(persons[resource_ID],1):persons[[#This Row],[resource_ID]],persons[[#This Row],[resource_ID]]), "")</f>
        <v>3</v>
      </c>
      <c r="D1646" s="49" t="s">
        <v>10185</v>
      </c>
      <c r="E1646" s="216" t="s">
        <v>9977</v>
      </c>
      <c r="F1646" s="216" t="s">
        <v>10184</v>
      </c>
      <c r="G1646" s="216"/>
      <c r="H1646" s="216"/>
      <c r="I1646" s="216"/>
      <c r="J1646" s="216"/>
      <c r="K1646" s="216"/>
    </row>
    <row r="1647" spans="1:11" x14ac:dyDescent="0.25">
      <c r="A1647" s="126" t="s">
        <v>10221</v>
      </c>
      <c r="B1647" s="126"/>
      <c r="C1647" s="218" cm="1">
        <f t="array" ref="C1647">IF(ROW() &lt; ROW(INDEX(persons[resource_ID],ROWS(persons[resource_ID]))), COUNTIF(INDEX(persons[resource_ID],1):persons[[#This Row],[resource_ID]],persons[[#This Row],[resource_ID]]), "")</f>
        <v>4</v>
      </c>
      <c r="D1647" s="49" t="s">
        <v>10186</v>
      </c>
      <c r="E1647" s="216" t="s">
        <v>703</v>
      </c>
      <c r="F1647" s="216" t="s">
        <v>10187</v>
      </c>
      <c r="G1647" s="216"/>
      <c r="H1647" s="216"/>
      <c r="I1647" s="216"/>
      <c r="J1647" s="216"/>
      <c r="K1647" s="216"/>
    </row>
    <row r="1648" spans="1:11" x14ac:dyDescent="0.25">
      <c r="A1648" s="126" t="s">
        <v>10221</v>
      </c>
      <c r="B1648" s="126"/>
      <c r="C1648" s="218" cm="1">
        <f t="array" ref="C1648">IF(ROW() &lt; ROW(INDEX(persons[resource_ID],ROWS(persons[resource_ID]))), COUNTIF(INDEX(persons[resource_ID],1):persons[[#This Row],[resource_ID]],persons[[#This Row],[resource_ID]]), "")</f>
        <v>5</v>
      </c>
      <c r="D1648" s="49" t="s">
        <v>10188</v>
      </c>
      <c r="E1648" s="216" t="s">
        <v>3543</v>
      </c>
      <c r="F1648" s="216" t="s">
        <v>9130</v>
      </c>
      <c r="G1648" s="216" t="s">
        <v>3541</v>
      </c>
      <c r="H1648" s="216"/>
      <c r="I1648" s="216"/>
      <c r="J1648" s="216"/>
      <c r="K1648" s="216"/>
    </row>
    <row r="1649" spans="1:11" x14ac:dyDescent="0.25">
      <c r="A1649" s="126" t="s">
        <v>10221</v>
      </c>
      <c r="B1649" s="126"/>
      <c r="C1649" s="218" cm="1">
        <f t="array" ref="C1649">IF(ROW() &lt; ROW(INDEX(persons[resource_ID],ROWS(persons[resource_ID]))), COUNTIF(INDEX(persons[resource_ID],1):persons[[#This Row],[resource_ID]],persons[[#This Row],[resource_ID]]), "")</f>
        <v>6</v>
      </c>
      <c r="D1649" s="49" t="s">
        <v>10189</v>
      </c>
      <c r="E1649" s="216" t="s">
        <v>10191</v>
      </c>
      <c r="F1649" s="216" t="s">
        <v>10190</v>
      </c>
      <c r="G1649" s="216" t="s">
        <v>48</v>
      </c>
      <c r="H1649" s="216"/>
      <c r="I1649" s="216"/>
      <c r="J1649" s="216"/>
      <c r="K1649" s="216"/>
    </row>
    <row r="1650" spans="1:11" x14ac:dyDescent="0.25">
      <c r="A1650" s="126" t="s">
        <v>10221</v>
      </c>
      <c r="B1650" s="126"/>
      <c r="C1650" s="218" cm="1">
        <f t="array" ref="C1650">IF(ROW() &lt; ROW(INDEX(persons[resource_ID],ROWS(persons[resource_ID]))), COUNTIF(INDEX(persons[resource_ID],1):persons[[#This Row],[resource_ID]],persons[[#This Row],[resource_ID]]), "")</f>
        <v>7</v>
      </c>
      <c r="D1650" s="49" t="s">
        <v>10183</v>
      </c>
      <c r="E1650" s="216" t="s">
        <v>9966</v>
      </c>
      <c r="F1650" s="216" t="s">
        <v>10192</v>
      </c>
      <c r="G1650" s="216"/>
      <c r="H1650" s="216"/>
      <c r="I1650" s="216"/>
      <c r="J1650" s="216"/>
      <c r="K1650" s="216"/>
    </row>
    <row r="1651" spans="1:11" x14ac:dyDescent="0.25">
      <c r="A1651" s="126" t="s">
        <v>10221</v>
      </c>
      <c r="B1651" s="126"/>
      <c r="C1651" s="218" cm="1">
        <f t="array" ref="C1651">IF(ROW() &lt; ROW(INDEX(persons[resource_ID],ROWS(persons[resource_ID]))), COUNTIF(INDEX(persons[resource_ID],1):persons[[#This Row],[resource_ID]],persons[[#This Row],[resource_ID]]), "")</f>
        <v>8</v>
      </c>
      <c r="D1651" s="49" t="s">
        <v>10181</v>
      </c>
      <c r="E1651" s="216" t="s">
        <v>48</v>
      </c>
      <c r="F1651" s="216" t="s">
        <v>10193</v>
      </c>
      <c r="G1651" s="216" t="s">
        <v>9966</v>
      </c>
      <c r="H1651" s="216"/>
      <c r="I1651" s="216"/>
      <c r="J1651" s="216"/>
      <c r="K1651" s="216"/>
    </row>
    <row r="1652" spans="1:11" x14ac:dyDescent="0.25">
      <c r="A1652" s="126" t="s">
        <v>10221</v>
      </c>
      <c r="B1652" s="126"/>
      <c r="C1652" s="218" cm="1">
        <f t="array" ref="C1652">IF(ROW() &lt; ROW(INDEX(persons[resource_ID],ROWS(persons[resource_ID]))), COUNTIF(INDEX(persons[resource_ID],1):persons[[#This Row],[resource_ID]],persons[[#This Row],[resource_ID]]), "")</f>
        <v>9</v>
      </c>
      <c r="D1652" s="49" t="s">
        <v>10194</v>
      </c>
      <c r="E1652" s="216" t="s">
        <v>3542</v>
      </c>
      <c r="F1652" s="216" t="s">
        <v>8846</v>
      </c>
      <c r="G1652" s="216" t="s">
        <v>3541</v>
      </c>
      <c r="H1652" s="216"/>
      <c r="I1652" s="216"/>
      <c r="J1652" s="216"/>
      <c r="K1652" s="216"/>
    </row>
    <row r="1653" spans="1:11" x14ac:dyDescent="0.25">
      <c r="A1653" s="126" t="s">
        <v>10221</v>
      </c>
      <c r="B1653" s="126"/>
      <c r="C1653" s="218" cm="1">
        <f t="array" ref="C1653">IF(ROW() &lt; ROW(INDEX(persons[resource_ID],ROWS(persons[resource_ID]))), COUNTIF(INDEX(persons[resource_ID],1):persons[[#This Row],[resource_ID]],persons[[#This Row],[resource_ID]]), "")</f>
        <v>10</v>
      </c>
      <c r="D1653" s="49" t="s">
        <v>10194</v>
      </c>
      <c r="E1653" s="216" t="s">
        <v>703</v>
      </c>
      <c r="F1653" s="216" t="s">
        <v>10195</v>
      </c>
      <c r="G1653" s="216" t="s">
        <v>9966</v>
      </c>
      <c r="H1653" s="216"/>
      <c r="I1653" s="216"/>
      <c r="J1653" s="216"/>
      <c r="K1653" s="216"/>
    </row>
    <row r="1654" spans="1:11" x14ac:dyDescent="0.25">
      <c r="A1654" s="126" t="s">
        <v>10221</v>
      </c>
      <c r="B1654" s="126"/>
      <c r="C1654" s="218" cm="1">
        <f t="array" ref="C1654">IF(ROW() &lt; ROW(INDEX(persons[resource_ID],ROWS(persons[resource_ID]))), COUNTIF(INDEX(persons[resource_ID],1):persons[[#This Row],[resource_ID]],persons[[#This Row],[resource_ID]]), "")</f>
        <v>11</v>
      </c>
      <c r="D1654" s="49" t="s">
        <v>10196</v>
      </c>
      <c r="E1654" s="126" t="s">
        <v>48</v>
      </c>
      <c r="F1654" s="126" t="s">
        <v>10197</v>
      </c>
      <c r="G1654" s="126"/>
      <c r="H1654" s="216"/>
      <c r="I1654" s="216"/>
      <c r="J1654" s="216"/>
      <c r="K1654" s="216"/>
    </row>
    <row r="1655" spans="1:11" x14ac:dyDescent="0.25">
      <c r="A1655" s="126" t="s">
        <v>10221</v>
      </c>
      <c r="B1655" s="126"/>
      <c r="C1655" s="218" cm="1">
        <f t="array" ref="C1655">IF(ROW() &lt; ROW(INDEX(persons[resource_ID],ROWS(persons[resource_ID]))), COUNTIF(INDEX(persons[resource_ID],1):persons[[#This Row],[resource_ID]],persons[[#This Row],[resource_ID]]), "")</f>
        <v>12</v>
      </c>
      <c r="D1655" s="49" t="s">
        <v>10196</v>
      </c>
      <c r="E1655" t="s">
        <v>640</v>
      </c>
      <c r="F1655" t="s">
        <v>10198</v>
      </c>
      <c r="G1655" t="s">
        <v>9966</v>
      </c>
      <c r="H1655" s="216"/>
      <c r="I1655" s="216"/>
      <c r="J1655" s="216"/>
      <c r="K1655" s="216"/>
    </row>
    <row r="1656" spans="1:11" x14ac:dyDescent="0.25">
      <c r="A1656" s="126" t="s">
        <v>10221</v>
      </c>
      <c r="B1656" s="126"/>
      <c r="C1656" s="218" cm="1">
        <f t="array" ref="C1656">IF(ROW() &lt; ROW(INDEX(persons[resource_ID],ROWS(persons[resource_ID]))), COUNTIF(INDEX(persons[resource_ID],1):persons[[#This Row],[resource_ID]],persons[[#This Row],[resource_ID]]), "")</f>
        <v>13</v>
      </c>
      <c r="D1656" s="49" t="s">
        <v>10199</v>
      </c>
      <c r="E1656" t="s">
        <v>3541</v>
      </c>
      <c r="F1656" t="s">
        <v>10200</v>
      </c>
      <c r="H1656" s="216"/>
      <c r="I1656" s="216"/>
      <c r="J1656" s="216"/>
      <c r="K1656" s="216"/>
    </row>
    <row r="1657" spans="1:11" x14ac:dyDescent="0.25">
      <c r="A1657" s="126" t="s">
        <v>10221</v>
      </c>
      <c r="B1657" s="126"/>
      <c r="C1657" s="218" cm="1">
        <f t="array" ref="C1657">IF(ROW() &lt; ROW(INDEX(persons[resource_ID],ROWS(persons[resource_ID]))), COUNTIF(INDEX(persons[resource_ID],1):persons[[#This Row],[resource_ID]],persons[[#This Row],[resource_ID]]), "")</f>
        <v>14</v>
      </c>
      <c r="D1657" s="49" t="s">
        <v>10201</v>
      </c>
      <c r="E1657" t="s">
        <v>3766</v>
      </c>
      <c r="F1657" t="s">
        <v>10202</v>
      </c>
      <c r="H1657" s="216"/>
      <c r="I1657" s="216"/>
      <c r="J1657" s="216"/>
      <c r="K1657" s="216"/>
    </row>
    <row r="1658" spans="1:11" x14ac:dyDescent="0.25">
      <c r="A1658" s="126" t="s">
        <v>10221</v>
      </c>
      <c r="B1658" s="126"/>
      <c r="C1658" s="218" cm="1">
        <f t="array" ref="C1658">IF(ROW() &lt; ROW(INDEX(persons[resource_ID],ROWS(persons[resource_ID]))), COUNTIF(INDEX(persons[resource_ID],1):persons[[#This Row],[resource_ID]],persons[[#This Row],[resource_ID]]), "")</f>
        <v>15</v>
      </c>
      <c r="D1658" s="49" t="s">
        <v>10201</v>
      </c>
      <c r="E1658" s="216" t="s">
        <v>10182</v>
      </c>
      <c r="F1658" s="216" t="s">
        <v>10203</v>
      </c>
      <c r="G1658" s="216"/>
      <c r="H1658" s="216"/>
      <c r="I1658" s="216"/>
      <c r="J1658" s="216"/>
      <c r="K1658" s="216"/>
    </row>
    <row r="1659" spans="1:11" x14ac:dyDescent="0.25">
      <c r="A1659" s="126" t="s">
        <v>10222</v>
      </c>
      <c r="B1659" s="126"/>
      <c r="C1659" s="218" cm="1">
        <f t="array" ref="C1659">IF(ROW() &lt; ROW(INDEX(persons[resource_ID],ROWS(persons[resource_ID]))), COUNTIF(INDEX(persons[resource_ID],1):persons[[#This Row],[resource_ID]],persons[[#This Row],[resource_ID]]), "")</f>
        <v>1</v>
      </c>
      <c r="D1659" s="49" t="s">
        <v>10181</v>
      </c>
      <c r="E1659" s="216" t="s">
        <v>10182</v>
      </c>
      <c r="F1659" s="216" t="s">
        <v>9016</v>
      </c>
      <c r="G1659" s="216"/>
      <c r="H1659" s="216"/>
      <c r="I1659" s="216" t="s">
        <v>10204</v>
      </c>
      <c r="J1659" s="216"/>
      <c r="K1659" s="216"/>
    </row>
    <row r="1660" spans="1:11" x14ac:dyDescent="0.25">
      <c r="A1660" s="126" t="s">
        <v>10222</v>
      </c>
      <c r="B1660" s="126"/>
      <c r="C1660" s="218" cm="1">
        <f t="array" ref="C1660">IF(ROW() &lt; ROW(INDEX(persons[resource_ID],ROWS(persons[resource_ID]))), COUNTIF(INDEX(persons[resource_ID],1):persons[[#This Row],[resource_ID]],persons[[#This Row],[resource_ID]]), "")</f>
        <v>2</v>
      </c>
      <c r="D1660" s="49" t="s">
        <v>10183</v>
      </c>
      <c r="E1660" s="216" t="s">
        <v>9977</v>
      </c>
      <c r="F1660" s="216" t="s">
        <v>10184</v>
      </c>
      <c r="G1660" s="216"/>
      <c r="H1660" s="216"/>
      <c r="I1660" s="216"/>
      <c r="J1660" s="216"/>
      <c r="K1660" s="216"/>
    </row>
    <row r="1661" spans="1:11" x14ac:dyDescent="0.25">
      <c r="A1661" s="126" t="s">
        <v>10222</v>
      </c>
      <c r="B1661" s="126"/>
      <c r="C1661" s="218" cm="1">
        <f t="array" ref="C1661">IF(ROW() &lt; ROW(INDEX(persons[resource_ID],ROWS(persons[resource_ID]))), COUNTIF(INDEX(persons[resource_ID],1):persons[[#This Row],[resource_ID]],persons[[#This Row],[resource_ID]]), "")</f>
        <v>3</v>
      </c>
      <c r="D1661" s="49" t="s">
        <v>10185</v>
      </c>
      <c r="E1661" s="216" t="s">
        <v>9977</v>
      </c>
      <c r="F1661" s="216" t="s">
        <v>10184</v>
      </c>
      <c r="G1661" s="216"/>
      <c r="H1661" s="216"/>
      <c r="I1661" s="216"/>
      <c r="J1661" s="216"/>
      <c r="K1661" s="216"/>
    </row>
    <row r="1662" spans="1:11" x14ac:dyDescent="0.25">
      <c r="A1662" s="126" t="s">
        <v>10222</v>
      </c>
      <c r="B1662" s="126"/>
      <c r="C1662" s="218" cm="1">
        <f t="array" ref="C1662">IF(ROW() &lt; ROW(INDEX(persons[resource_ID],ROWS(persons[resource_ID]))), COUNTIF(INDEX(persons[resource_ID],1):persons[[#This Row],[resource_ID]],persons[[#This Row],[resource_ID]]), "")</f>
        <v>4</v>
      </c>
      <c r="D1662" s="49" t="s">
        <v>10186</v>
      </c>
      <c r="E1662" s="216" t="s">
        <v>703</v>
      </c>
      <c r="F1662" s="216" t="s">
        <v>10187</v>
      </c>
      <c r="G1662" s="216"/>
      <c r="H1662" s="216"/>
      <c r="I1662" s="216"/>
      <c r="J1662" s="216"/>
      <c r="K1662" s="216"/>
    </row>
    <row r="1663" spans="1:11" x14ac:dyDescent="0.25">
      <c r="A1663" s="126" t="s">
        <v>10222</v>
      </c>
      <c r="B1663" s="126"/>
      <c r="C1663" s="218" cm="1">
        <f t="array" ref="C1663">IF(ROW() &lt; ROW(INDEX(persons[resource_ID],ROWS(persons[resource_ID]))), COUNTIF(INDEX(persons[resource_ID],1):persons[[#This Row],[resource_ID]],persons[[#This Row],[resource_ID]]), "")</f>
        <v>5</v>
      </c>
      <c r="D1663" s="49" t="s">
        <v>10188</v>
      </c>
      <c r="E1663" s="216" t="s">
        <v>3543</v>
      </c>
      <c r="F1663" s="216" t="s">
        <v>9130</v>
      </c>
      <c r="G1663" s="216" t="s">
        <v>3541</v>
      </c>
      <c r="H1663" s="216"/>
      <c r="I1663" s="216"/>
      <c r="J1663" s="216"/>
      <c r="K1663" s="216"/>
    </row>
    <row r="1664" spans="1:11" x14ac:dyDescent="0.25">
      <c r="A1664" s="126" t="s">
        <v>10222</v>
      </c>
      <c r="B1664" s="126"/>
      <c r="C1664" s="218" cm="1">
        <f t="array" ref="C1664">IF(ROW() &lt; ROW(INDEX(persons[resource_ID],ROWS(persons[resource_ID]))), COUNTIF(INDEX(persons[resource_ID],1):persons[[#This Row],[resource_ID]],persons[[#This Row],[resource_ID]]), "")</f>
        <v>6</v>
      </c>
      <c r="D1664" s="49" t="s">
        <v>10189</v>
      </c>
      <c r="E1664" s="216" t="s">
        <v>10191</v>
      </c>
      <c r="F1664" s="216" t="s">
        <v>10190</v>
      </c>
      <c r="G1664" s="216" t="s">
        <v>48</v>
      </c>
      <c r="H1664" s="216"/>
      <c r="I1664" s="216"/>
      <c r="J1664" s="216"/>
      <c r="K1664" s="216"/>
    </row>
    <row r="1665" spans="1:11" x14ac:dyDescent="0.25">
      <c r="A1665" s="126" t="s">
        <v>10222</v>
      </c>
      <c r="B1665" s="126"/>
      <c r="C1665" s="218" cm="1">
        <f t="array" ref="C1665">IF(ROW() &lt; ROW(INDEX(persons[resource_ID],ROWS(persons[resource_ID]))), COUNTIF(INDEX(persons[resource_ID],1):persons[[#This Row],[resource_ID]],persons[[#This Row],[resource_ID]]), "")</f>
        <v>7</v>
      </c>
      <c r="D1665" s="49" t="s">
        <v>10183</v>
      </c>
      <c r="E1665" s="216" t="s">
        <v>9966</v>
      </c>
      <c r="F1665" s="216" t="s">
        <v>10192</v>
      </c>
      <c r="G1665" s="216"/>
      <c r="H1665" s="216"/>
      <c r="I1665" s="216"/>
      <c r="J1665" s="216"/>
      <c r="K1665" s="216"/>
    </row>
    <row r="1666" spans="1:11" x14ac:dyDescent="0.25">
      <c r="A1666" s="126" t="s">
        <v>10222</v>
      </c>
      <c r="B1666" s="126"/>
      <c r="C1666" s="218" cm="1">
        <f t="array" ref="C1666">IF(ROW() &lt; ROW(INDEX(persons[resource_ID],ROWS(persons[resource_ID]))), COUNTIF(INDEX(persons[resource_ID],1):persons[[#This Row],[resource_ID]],persons[[#This Row],[resource_ID]]), "")</f>
        <v>8</v>
      </c>
      <c r="D1666" s="49" t="s">
        <v>10181</v>
      </c>
      <c r="E1666" s="216" t="s">
        <v>48</v>
      </c>
      <c r="F1666" s="216" t="s">
        <v>10193</v>
      </c>
      <c r="G1666" s="216" t="s">
        <v>9966</v>
      </c>
      <c r="H1666" s="216"/>
      <c r="I1666" s="216"/>
      <c r="J1666" s="216"/>
      <c r="K1666" s="216"/>
    </row>
    <row r="1667" spans="1:11" x14ac:dyDescent="0.25">
      <c r="A1667" s="126" t="s">
        <v>10222</v>
      </c>
      <c r="B1667" s="126"/>
      <c r="C1667" s="218" cm="1">
        <f t="array" ref="C1667">IF(ROW() &lt; ROW(INDEX(persons[resource_ID],ROWS(persons[resource_ID]))), COUNTIF(INDEX(persons[resource_ID],1):persons[[#This Row],[resource_ID]],persons[[#This Row],[resource_ID]]), "")</f>
        <v>9</v>
      </c>
      <c r="D1667" s="49" t="s">
        <v>10194</v>
      </c>
      <c r="E1667" s="216" t="s">
        <v>3542</v>
      </c>
      <c r="F1667" s="216" t="s">
        <v>8846</v>
      </c>
      <c r="G1667" s="216" t="s">
        <v>3541</v>
      </c>
      <c r="H1667" s="216"/>
      <c r="I1667" s="216"/>
      <c r="J1667" s="216"/>
      <c r="K1667" s="216"/>
    </row>
    <row r="1668" spans="1:11" x14ac:dyDescent="0.25">
      <c r="A1668" s="126" t="s">
        <v>10222</v>
      </c>
      <c r="B1668" s="126"/>
      <c r="C1668" s="218" cm="1">
        <f t="array" ref="C1668">IF(ROW() &lt; ROW(INDEX(persons[resource_ID],ROWS(persons[resource_ID]))), COUNTIF(INDEX(persons[resource_ID],1):persons[[#This Row],[resource_ID]],persons[[#This Row],[resource_ID]]), "")</f>
        <v>10</v>
      </c>
      <c r="D1668" s="49" t="s">
        <v>10194</v>
      </c>
      <c r="E1668" s="216" t="s">
        <v>703</v>
      </c>
      <c r="F1668" s="216" t="s">
        <v>10195</v>
      </c>
      <c r="G1668" s="216" t="s">
        <v>9966</v>
      </c>
      <c r="H1668" s="216"/>
      <c r="I1668" s="216"/>
      <c r="J1668" s="216"/>
      <c r="K1668" s="216"/>
    </row>
    <row r="1669" spans="1:11" x14ac:dyDescent="0.25">
      <c r="A1669" s="126" t="s">
        <v>10222</v>
      </c>
      <c r="B1669" s="126"/>
      <c r="C1669" s="218" cm="1">
        <f t="array" ref="C1669">IF(ROW() &lt; ROW(INDEX(persons[resource_ID],ROWS(persons[resource_ID]))), COUNTIF(INDEX(persons[resource_ID],1):persons[[#This Row],[resource_ID]],persons[[#This Row],[resource_ID]]), "")</f>
        <v>11</v>
      </c>
      <c r="D1669" s="49" t="s">
        <v>10196</v>
      </c>
      <c r="E1669" s="126" t="s">
        <v>48</v>
      </c>
      <c r="F1669" s="126" t="s">
        <v>10197</v>
      </c>
      <c r="G1669" s="126"/>
      <c r="H1669" s="216"/>
      <c r="I1669" s="216"/>
      <c r="J1669" s="216"/>
      <c r="K1669" s="216"/>
    </row>
    <row r="1670" spans="1:11" x14ac:dyDescent="0.25">
      <c r="A1670" s="126" t="s">
        <v>10222</v>
      </c>
      <c r="B1670" s="126"/>
      <c r="C1670" s="218" cm="1">
        <f t="array" ref="C1670">IF(ROW() &lt; ROW(INDEX(persons[resource_ID],ROWS(persons[resource_ID]))), COUNTIF(INDEX(persons[resource_ID],1):persons[[#This Row],[resource_ID]],persons[[#This Row],[resource_ID]]), "")</f>
        <v>12</v>
      </c>
      <c r="D1670" s="49" t="s">
        <v>10196</v>
      </c>
      <c r="E1670" t="s">
        <v>640</v>
      </c>
      <c r="F1670" t="s">
        <v>10198</v>
      </c>
      <c r="G1670" t="s">
        <v>9966</v>
      </c>
      <c r="H1670" s="216"/>
      <c r="I1670" s="216"/>
      <c r="J1670" s="216"/>
      <c r="K1670" s="216"/>
    </row>
    <row r="1671" spans="1:11" x14ac:dyDescent="0.25">
      <c r="A1671" s="126" t="s">
        <v>10222</v>
      </c>
      <c r="B1671" s="126"/>
      <c r="C1671" s="218" cm="1">
        <f t="array" ref="C1671">IF(ROW() &lt; ROW(INDEX(persons[resource_ID],ROWS(persons[resource_ID]))), COUNTIF(INDEX(persons[resource_ID],1):persons[[#This Row],[resource_ID]],persons[[#This Row],[resource_ID]]), "")</f>
        <v>13</v>
      </c>
      <c r="D1671" s="49" t="s">
        <v>10199</v>
      </c>
      <c r="E1671" t="s">
        <v>3541</v>
      </c>
      <c r="F1671" t="s">
        <v>10200</v>
      </c>
      <c r="H1671" s="216"/>
      <c r="I1671" s="216"/>
      <c r="J1671" s="216"/>
      <c r="K1671" s="216"/>
    </row>
    <row r="1672" spans="1:11" x14ac:dyDescent="0.25">
      <c r="A1672" s="126" t="s">
        <v>10222</v>
      </c>
      <c r="B1672" s="126"/>
      <c r="C1672" s="218" cm="1">
        <f t="array" ref="C1672">IF(ROW() &lt; ROW(INDEX(persons[resource_ID],ROWS(persons[resource_ID]))), COUNTIF(INDEX(persons[resource_ID],1):persons[[#This Row],[resource_ID]],persons[[#This Row],[resource_ID]]), "")</f>
        <v>14</v>
      </c>
      <c r="D1672" s="49" t="s">
        <v>10201</v>
      </c>
      <c r="E1672" t="s">
        <v>3766</v>
      </c>
      <c r="F1672" t="s">
        <v>10202</v>
      </c>
      <c r="H1672" s="216"/>
      <c r="I1672" s="216"/>
      <c r="J1672" s="216"/>
      <c r="K1672" s="216"/>
    </row>
    <row r="1673" spans="1:11" x14ac:dyDescent="0.25">
      <c r="A1673" s="126" t="s">
        <v>10222</v>
      </c>
      <c r="B1673" s="126"/>
      <c r="C1673" s="218" cm="1">
        <f t="array" ref="C1673">IF(ROW() &lt; ROW(INDEX(persons[resource_ID],ROWS(persons[resource_ID]))), COUNTIF(INDEX(persons[resource_ID],1):persons[[#This Row],[resource_ID]],persons[[#This Row],[resource_ID]]), "")</f>
        <v>15</v>
      </c>
      <c r="D1673" s="49" t="s">
        <v>10201</v>
      </c>
      <c r="E1673" s="216" t="s">
        <v>10182</v>
      </c>
      <c r="F1673" s="216" t="s">
        <v>10203</v>
      </c>
      <c r="G1673" s="216"/>
      <c r="H1673" s="216"/>
      <c r="I1673" s="216"/>
      <c r="J1673" s="216"/>
      <c r="K1673" s="216"/>
    </row>
    <row r="1674" spans="1:11" x14ac:dyDescent="0.25">
      <c r="A1674" s="126" t="s">
        <v>10223</v>
      </c>
      <c r="B1674" s="126"/>
      <c r="C1674" s="218" cm="1">
        <f t="array" ref="C1674">IF(ROW() &lt; ROW(INDEX(persons[resource_ID],ROWS(persons[resource_ID]))), COUNTIF(INDEX(persons[resource_ID],1):persons[[#This Row],[resource_ID]],persons[[#This Row],[resource_ID]]), "")</f>
        <v>1</v>
      </c>
      <c r="D1674" s="49" t="s">
        <v>10181</v>
      </c>
      <c r="E1674" s="216" t="s">
        <v>10182</v>
      </c>
      <c r="F1674" s="216" t="s">
        <v>9016</v>
      </c>
      <c r="G1674" s="216"/>
      <c r="H1674" s="216"/>
      <c r="I1674" s="216" t="s">
        <v>10204</v>
      </c>
      <c r="J1674" s="216"/>
      <c r="K1674" s="216"/>
    </row>
    <row r="1675" spans="1:11" x14ac:dyDescent="0.25">
      <c r="A1675" s="126" t="s">
        <v>10223</v>
      </c>
      <c r="B1675" s="126"/>
      <c r="C1675" s="218" cm="1">
        <f t="array" ref="C1675">IF(ROW() &lt; ROW(INDEX(persons[resource_ID],ROWS(persons[resource_ID]))), COUNTIF(INDEX(persons[resource_ID],1):persons[[#This Row],[resource_ID]],persons[[#This Row],[resource_ID]]), "")</f>
        <v>2</v>
      </c>
      <c r="D1675" s="49" t="s">
        <v>10183</v>
      </c>
      <c r="E1675" s="216" t="s">
        <v>9977</v>
      </c>
      <c r="F1675" s="216" t="s">
        <v>10184</v>
      </c>
      <c r="G1675" s="216"/>
      <c r="H1675" s="216"/>
      <c r="I1675" s="216"/>
      <c r="J1675" s="216"/>
      <c r="K1675" s="216"/>
    </row>
    <row r="1676" spans="1:11" x14ac:dyDescent="0.25">
      <c r="A1676" s="126" t="s">
        <v>10223</v>
      </c>
      <c r="B1676" s="126"/>
      <c r="C1676" s="218" cm="1">
        <f t="array" ref="C1676">IF(ROW() &lt; ROW(INDEX(persons[resource_ID],ROWS(persons[resource_ID]))), COUNTIF(INDEX(persons[resource_ID],1):persons[[#This Row],[resource_ID]],persons[[#This Row],[resource_ID]]), "")</f>
        <v>3</v>
      </c>
      <c r="D1676" s="49" t="s">
        <v>10185</v>
      </c>
      <c r="E1676" s="216" t="s">
        <v>9977</v>
      </c>
      <c r="F1676" s="216" t="s">
        <v>10184</v>
      </c>
      <c r="G1676" s="216"/>
      <c r="H1676" s="216"/>
      <c r="I1676" s="216"/>
      <c r="J1676" s="216"/>
      <c r="K1676" s="216"/>
    </row>
    <row r="1677" spans="1:11" x14ac:dyDescent="0.25">
      <c r="A1677" s="126" t="s">
        <v>10223</v>
      </c>
      <c r="B1677" s="126"/>
      <c r="C1677" s="218" cm="1">
        <f t="array" ref="C1677">IF(ROW() &lt; ROW(INDEX(persons[resource_ID],ROWS(persons[resource_ID]))), COUNTIF(INDEX(persons[resource_ID],1):persons[[#This Row],[resource_ID]],persons[[#This Row],[resource_ID]]), "")</f>
        <v>4</v>
      </c>
      <c r="D1677" s="49" t="s">
        <v>10186</v>
      </c>
      <c r="E1677" s="216" t="s">
        <v>703</v>
      </c>
      <c r="F1677" s="216" t="s">
        <v>10187</v>
      </c>
      <c r="G1677" s="216"/>
      <c r="H1677" s="216"/>
      <c r="I1677" s="216"/>
      <c r="J1677" s="216"/>
      <c r="K1677" s="216"/>
    </row>
    <row r="1678" spans="1:11" x14ac:dyDescent="0.25">
      <c r="A1678" s="126" t="s">
        <v>10223</v>
      </c>
      <c r="B1678" s="126"/>
      <c r="C1678" s="218" cm="1">
        <f t="array" ref="C1678">IF(ROW() &lt; ROW(INDEX(persons[resource_ID],ROWS(persons[resource_ID]))), COUNTIF(INDEX(persons[resource_ID],1):persons[[#This Row],[resource_ID]],persons[[#This Row],[resource_ID]]), "")</f>
        <v>5</v>
      </c>
      <c r="D1678" s="49" t="s">
        <v>10188</v>
      </c>
      <c r="E1678" s="216" t="s">
        <v>3543</v>
      </c>
      <c r="F1678" s="216" t="s">
        <v>9130</v>
      </c>
      <c r="G1678" s="216" t="s">
        <v>3541</v>
      </c>
      <c r="H1678" s="216"/>
      <c r="I1678" s="216"/>
      <c r="J1678" s="216"/>
      <c r="K1678" s="216"/>
    </row>
    <row r="1679" spans="1:11" x14ac:dyDescent="0.25">
      <c r="A1679" s="126" t="s">
        <v>10223</v>
      </c>
      <c r="B1679" s="126"/>
      <c r="C1679" s="218" cm="1">
        <f t="array" ref="C1679">IF(ROW() &lt; ROW(INDEX(persons[resource_ID],ROWS(persons[resource_ID]))), COUNTIF(INDEX(persons[resource_ID],1):persons[[#This Row],[resource_ID]],persons[[#This Row],[resource_ID]]), "")</f>
        <v>6</v>
      </c>
      <c r="D1679" s="49" t="s">
        <v>10189</v>
      </c>
      <c r="E1679" s="216" t="s">
        <v>10191</v>
      </c>
      <c r="F1679" s="216" t="s">
        <v>10190</v>
      </c>
      <c r="G1679" s="216" t="s">
        <v>48</v>
      </c>
      <c r="H1679" s="216"/>
      <c r="I1679" s="216"/>
      <c r="J1679" s="216"/>
      <c r="K1679" s="216"/>
    </row>
    <row r="1680" spans="1:11" x14ac:dyDescent="0.25">
      <c r="A1680" s="126" t="s">
        <v>10223</v>
      </c>
      <c r="B1680" s="126"/>
      <c r="C1680" s="218" cm="1">
        <f t="array" ref="C1680">IF(ROW() &lt; ROW(INDEX(persons[resource_ID],ROWS(persons[resource_ID]))), COUNTIF(INDEX(persons[resource_ID],1):persons[[#This Row],[resource_ID]],persons[[#This Row],[resource_ID]]), "")</f>
        <v>7</v>
      </c>
      <c r="D1680" s="49" t="s">
        <v>10183</v>
      </c>
      <c r="E1680" s="216" t="s">
        <v>9966</v>
      </c>
      <c r="F1680" s="216" t="s">
        <v>10192</v>
      </c>
      <c r="G1680" s="216"/>
      <c r="H1680" s="216"/>
      <c r="I1680" s="216"/>
      <c r="J1680" s="216"/>
      <c r="K1680" s="216"/>
    </row>
    <row r="1681" spans="1:11" x14ac:dyDescent="0.25">
      <c r="A1681" s="126" t="s">
        <v>10223</v>
      </c>
      <c r="B1681" s="126"/>
      <c r="C1681" s="218" cm="1">
        <f t="array" ref="C1681">IF(ROW() &lt; ROW(INDEX(persons[resource_ID],ROWS(persons[resource_ID]))), COUNTIF(INDEX(persons[resource_ID],1):persons[[#This Row],[resource_ID]],persons[[#This Row],[resource_ID]]), "")</f>
        <v>8</v>
      </c>
      <c r="D1681" s="49" t="s">
        <v>10181</v>
      </c>
      <c r="E1681" s="216" t="s">
        <v>48</v>
      </c>
      <c r="F1681" s="216" t="s">
        <v>10193</v>
      </c>
      <c r="G1681" s="216" t="s">
        <v>9966</v>
      </c>
      <c r="H1681" s="216"/>
      <c r="I1681" s="216"/>
      <c r="J1681" s="216"/>
      <c r="K1681" s="216"/>
    </row>
    <row r="1682" spans="1:11" x14ac:dyDescent="0.25">
      <c r="A1682" s="126" t="s">
        <v>10223</v>
      </c>
      <c r="B1682" s="126"/>
      <c r="C1682" s="218" cm="1">
        <f t="array" ref="C1682">IF(ROW() &lt; ROW(INDEX(persons[resource_ID],ROWS(persons[resource_ID]))), COUNTIF(INDEX(persons[resource_ID],1):persons[[#This Row],[resource_ID]],persons[[#This Row],[resource_ID]]), "")</f>
        <v>9</v>
      </c>
      <c r="D1682" s="49" t="s">
        <v>10194</v>
      </c>
      <c r="E1682" s="216" t="s">
        <v>3542</v>
      </c>
      <c r="F1682" s="216" t="s">
        <v>8846</v>
      </c>
      <c r="G1682" s="216" t="s">
        <v>3541</v>
      </c>
      <c r="H1682" s="216"/>
      <c r="I1682" s="216"/>
      <c r="J1682" s="216"/>
      <c r="K1682" s="216"/>
    </row>
    <row r="1683" spans="1:11" x14ac:dyDescent="0.25">
      <c r="A1683" s="126" t="s">
        <v>10223</v>
      </c>
      <c r="B1683" s="126"/>
      <c r="C1683" s="218" cm="1">
        <f t="array" ref="C1683">IF(ROW() &lt; ROW(INDEX(persons[resource_ID],ROWS(persons[resource_ID]))), COUNTIF(INDEX(persons[resource_ID],1):persons[[#This Row],[resource_ID]],persons[[#This Row],[resource_ID]]), "")</f>
        <v>10</v>
      </c>
      <c r="D1683" s="49" t="s">
        <v>10194</v>
      </c>
      <c r="E1683" s="216" t="s">
        <v>703</v>
      </c>
      <c r="F1683" s="216" t="s">
        <v>10195</v>
      </c>
      <c r="G1683" s="216" t="s">
        <v>9966</v>
      </c>
      <c r="H1683" s="216"/>
      <c r="I1683" s="216"/>
      <c r="J1683" s="216"/>
      <c r="K1683" s="216"/>
    </row>
    <row r="1684" spans="1:11" x14ac:dyDescent="0.25">
      <c r="A1684" s="126" t="s">
        <v>10223</v>
      </c>
      <c r="B1684" s="126"/>
      <c r="C1684" s="218" cm="1">
        <f t="array" ref="C1684">IF(ROW() &lt; ROW(INDEX(persons[resource_ID],ROWS(persons[resource_ID]))), COUNTIF(INDEX(persons[resource_ID],1):persons[[#This Row],[resource_ID]],persons[[#This Row],[resource_ID]]), "")</f>
        <v>11</v>
      </c>
      <c r="D1684" s="49" t="s">
        <v>10196</v>
      </c>
      <c r="E1684" s="126" t="s">
        <v>48</v>
      </c>
      <c r="F1684" s="126" t="s">
        <v>10197</v>
      </c>
      <c r="G1684" s="126"/>
      <c r="H1684" s="216"/>
      <c r="I1684" s="216"/>
      <c r="J1684" s="216"/>
      <c r="K1684" s="216"/>
    </row>
    <row r="1685" spans="1:11" x14ac:dyDescent="0.25">
      <c r="A1685" s="126" t="s">
        <v>10223</v>
      </c>
      <c r="B1685" s="126"/>
      <c r="C1685" s="218" cm="1">
        <f t="array" ref="C1685">IF(ROW() &lt; ROW(INDEX(persons[resource_ID],ROWS(persons[resource_ID]))), COUNTIF(INDEX(persons[resource_ID],1):persons[[#This Row],[resource_ID]],persons[[#This Row],[resource_ID]]), "")</f>
        <v>12</v>
      </c>
      <c r="D1685" s="49" t="s">
        <v>10196</v>
      </c>
      <c r="E1685" t="s">
        <v>640</v>
      </c>
      <c r="F1685" t="s">
        <v>10198</v>
      </c>
      <c r="G1685" t="s">
        <v>9966</v>
      </c>
      <c r="H1685" s="216"/>
      <c r="I1685" s="216"/>
      <c r="J1685" s="216"/>
      <c r="K1685" s="216"/>
    </row>
    <row r="1686" spans="1:11" x14ac:dyDescent="0.25">
      <c r="A1686" s="126" t="s">
        <v>10223</v>
      </c>
      <c r="B1686" s="126"/>
      <c r="C1686" s="218" cm="1">
        <f t="array" ref="C1686">IF(ROW() &lt; ROW(INDEX(persons[resource_ID],ROWS(persons[resource_ID]))), COUNTIF(INDEX(persons[resource_ID],1):persons[[#This Row],[resource_ID]],persons[[#This Row],[resource_ID]]), "")</f>
        <v>13</v>
      </c>
      <c r="D1686" s="49" t="s">
        <v>10199</v>
      </c>
      <c r="E1686" t="s">
        <v>3541</v>
      </c>
      <c r="F1686" t="s">
        <v>10200</v>
      </c>
      <c r="H1686" s="216"/>
      <c r="I1686" s="216"/>
      <c r="J1686" s="216"/>
      <c r="K1686" s="216"/>
    </row>
    <row r="1687" spans="1:11" x14ac:dyDescent="0.25">
      <c r="A1687" s="126" t="s">
        <v>10223</v>
      </c>
      <c r="B1687" s="126"/>
      <c r="C1687" s="218" cm="1">
        <f t="array" ref="C1687">IF(ROW() &lt; ROW(INDEX(persons[resource_ID],ROWS(persons[resource_ID]))), COUNTIF(INDEX(persons[resource_ID],1):persons[[#This Row],[resource_ID]],persons[[#This Row],[resource_ID]]), "")</f>
        <v>14</v>
      </c>
      <c r="D1687" s="49" t="s">
        <v>10201</v>
      </c>
      <c r="E1687" t="s">
        <v>3766</v>
      </c>
      <c r="F1687" t="s">
        <v>10202</v>
      </c>
      <c r="H1687" s="216"/>
      <c r="I1687" s="216"/>
      <c r="J1687" s="216"/>
      <c r="K1687" s="216"/>
    </row>
    <row r="1688" spans="1:11" x14ac:dyDescent="0.25">
      <c r="A1688" s="126" t="s">
        <v>10223</v>
      </c>
      <c r="B1688" s="126"/>
      <c r="C1688" s="218" cm="1">
        <f t="array" ref="C1688">IF(ROW() &lt; ROW(INDEX(persons[resource_ID],ROWS(persons[resource_ID]))), COUNTIF(INDEX(persons[resource_ID],1):persons[[#This Row],[resource_ID]],persons[[#This Row],[resource_ID]]), "")</f>
        <v>15</v>
      </c>
      <c r="D1688" s="49" t="s">
        <v>10201</v>
      </c>
      <c r="E1688" s="216" t="s">
        <v>10182</v>
      </c>
      <c r="F1688" s="216" t="s">
        <v>10203</v>
      </c>
      <c r="G1688" s="216"/>
      <c r="H1688" s="216"/>
      <c r="I1688" s="216"/>
      <c r="J1688" s="216"/>
      <c r="K1688" s="216"/>
    </row>
    <row r="1689" spans="1:11" x14ac:dyDescent="0.25">
      <c r="A1689" s="126" t="s">
        <v>10224</v>
      </c>
      <c r="B1689" s="126"/>
      <c r="C1689" s="218" cm="1">
        <f t="array" ref="C1689">IF(ROW() &lt; ROW(INDEX(persons[resource_ID],ROWS(persons[resource_ID]))), COUNTIF(INDEX(persons[resource_ID],1):persons[[#This Row],[resource_ID]],persons[[#This Row],[resource_ID]]), "")</f>
        <v>1</v>
      </c>
      <c r="D1689" s="49" t="s">
        <v>10181</v>
      </c>
      <c r="E1689" s="216" t="s">
        <v>10182</v>
      </c>
      <c r="F1689" s="216" t="s">
        <v>9016</v>
      </c>
      <c r="G1689" s="216"/>
      <c r="H1689" s="216"/>
      <c r="I1689" s="216" t="s">
        <v>10204</v>
      </c>
      <c r="J1689" s="216"/>
      <c r="K1689" s="216"/>
    </row>
    <row r="1690" spans="1:11" x14ac:dyDescent="0.25">
      <c r="A1690" s="126" t="s">
        <v>10224</v>
      </c>
      <c r="B1690" s="126"/>
      <c r="C1690" s="218" cm="1">
        <f t="array" ref="C1690">IF(ROW() &lt; ROW(INDEX(persons[resource_ID],ROWS(persons[resource_ID]))), COUNTIF(INDEX(persons[resource_ID],1):persons[[#This Row],[resource_ID]],persons[[#This Row],[resource_ID]]), "")</f>
        <v>2</v>
      </c>
      <c r="D1690" s="49" t="s">
        <v>10183</v>
      </c>
      <c r="E1690" s="216" t="s">
        <v>9977</v>
      </c>
      <c r="F1690" s="216" t="s">
        <v>10184</v>
      </c>
      <c r="G1690" s="216"/>
      <c r="H1690" s="216"/>
      <c r="I1690" s="216"/>
      <c r="J1690" s="216"/>
      <c r="K1690" s="216"/>
    </row>
    <row r="1691" spans="1:11" x14ac:dyDescent="0.25">
      <c r="A1691" s="126" t="s">
        <v>10224</v>
      </c>
      <c r="B1691" s="126"/>
      <c r="C1691" s="218" cm="1">
        <f t="array" ref="C1691">IF(ROW() &lt; ROW(INDEX(persons[resource_ID],ROWS(persons[resource_ID]))), COUNTIF(INDEX(persons[resource_ID],1):persons[[#This Row],[resource_ID]],persons[[#This Row],[resource_ID]]), "")</f>
        <v>3</v>
      </c>
      <c r="D1691" s="49" t="s">
        <v>10185</v>
      </c>
      <c r="E1691" s="216" t="s">
        <v>9977</v>
      </c>
      <c r="F1691" s="216" t="s">
        <v>10184</v>
      </c>
      <c r="G1691" s="216"/>
      <c r="H1691" s="216"/>
      <c r="I1691" s="216"/>
      <c r="J1691" s="216"/>
      <c r="K1691" s="216"/>
    </row>
    <row r="1692" spans="1:11" x14ac:dyDescent="0.25">
      <c r="A1692" s="126" t="s">
        <v>10224</v>
      </c>
      <c r="B1692" s="126"/>
      <c r="C1692" s="218" cm="1">
        <f t="array" ref="C1692">IF(ROW() &lt; ROW(INDEX(persons[resource_ID],ROWS(persons[resource_ID]))), COUNTIF(INDEX(persons[resource_ID],1):persons[[#This Row],[resource_ID]],persons[[#This Row],[resource_ID]]), "")</f>
        <v>4</v>
      </c>
      <c r="D1692" s="49" t="s">
        <v>10186</v>
      </c>
      <c r="E1692" s="216" t="s">
        <v>703</v>
      </c>
      <c r="F1692" s="216" t="s">
        <v>10187</v>
      </c>
      <c r="G1692" s="216"/>
      <c r="H1692" s="216"/>
      <c r="I1692" s="216"/>
      <c r="J1692" s="216"/>
      <c r="K1692" s="216"/>
    </row>
    <row r="1693" spans="1:11" x14ac:dyDescent="0.25">
      <c r="A1693" s="126" t="s">
        <v>10224</v>
      </c>
      <c r="B1693" s="126"/>
      <c r="C1693" s="218" cm="1">
        <f t="array" ref="C1693">IF(ROW() &lt; ROW(INDEX(persons[resource_ID],ROWS(persons[resource_ID]))), COUNTIF(INDEX(persons[resource_ID],1):persons[[#This Row],[resource_ID]],persons[[#This Row],[resource_ID]]), "")</f>
        <v>5</v>
      </c>
      <c r="D1693" s="49" t="s">
        <v>10188</v>
      </c>
      <c r="E1693" s="216" t="s">
        <v>3543</v>
      </c>
      <c r="F1693" s="216" t="s">
        <v>9130</v>
      </c>
      <c r="G1693" s="216" t="s">
        <v>3541</v>
      </c>
      <c r="H1693" s="216"/>
      <c r="I1693" s="216"/>
      <c r="J1693" s="216"/>
      <c r="K1693" s="216"/>
    </row>
    <row r="1694" spans="1:11" x14ac:dyDescent="0.25">
      <c r="A1694" s="126" t="s">
        <v>10224</v>
      </c>
      <c r="B1694" s="126"/>
      <c r="C1694" s="218" cm="1">
        <f t="array" ref="C1694">IF(ROW() &lt; ROW(INDEX(persons[resource_ID],ROWS(persons[resource_ID]))), COUNTIF(INDEX(persons[resource_ID],1):persons[[#This Row],[resource_ID]],persons[[#This Row],[resource_ID]]), "")</f>
        <v>6</v>
      </c>
      <c r="D1694" s="49" t="s">
        <v>10189</v>
      </c>
      <c r="E1694" s="216" t="s">
        <v>10191</v>
      </c>
      <c r="F1694" s="216" t="s">
        <v>10190</v>
      </c>
      <c r="G1694" s="216" t="s">
        <v>48</v>
      </c>
      <c r="H1694" s="216"/>
      <c r="I1694" s="216"/>
      <c r="J1694" s="216"/>
      <c r="K1694" s="216"/>
    </row>
    <row r="1695" spans="1:11" x14ac:dyDescent="0.25">
      <c r="A1695" s="126" t="s">
        <v>10224</v>
      </c>
      <c r="B1695" s="126"/>
      <c r="C1695" s="218" cm="1">
        <f t="array" ref="C1695">IF(ROW() &lt; ROW(INDEX(persons[resource_ID],ROWS(persons[resource_ID]))), COUNTIF(INDEX(persons[resource_ID],1):persons[[#This Row],[resource_ID]],persons[[#This Row],[resource_ID]]), "")</f>
        <v>7</v>
      </c>
      <c r="D1695" s="49" t="s">
        <v>10183</v>
      </c>
      <c r="E1695" s="216" t="s">
        <v>9966</v>
      </c>
      <c r="F1695" s="216" t="s">
        <v>10192</v>
      </c>
      <c r="G1695" s="216"/>
      <c r="H1695" s="216"/>
      <c r="I1695" s="216"/>
      <c r="J1695" s="216"/>
      <c r="K1695" s="216"/>
    </row>
    <row r="1696" spans="1:11" x14ac:dyDescent="0.25">
      <c r="A1696" s="126" t="s">
        <v>10224</v>
      </c>
      <c r="B1696" s="126"/>
      <c r="C1696" s="218" cm="1">
        <f t="array" ref="C1696">IF(ROW() &lt; ROW(INDEX(persons[resource_ID],ROWS(persons[resource_ID]))), COUNTIF(INDEX(persons[resource_ID],1):persons[[#This Row],[resource_ID]],persons[[#This Row],[resource_ID]]), "")</f>
        <v>8</v>
      </c>
      <c r="D1696" s="49" t="s">
        <v>10181</v>
      </c>
      <c r="E1696" s="216" t="s">
        <v>48</v>
      </c>
      <c r="F1696" s="216" t="s">
        <v>10193</v>
      </c>
      <c r="G1696" s="216" t="s">
        <v>9966</v>
      </c>
      <c r="H1696" s="216"/>
      <c r="I1696" s="216"/>
      <c r="J1696" s="216"/>
      <c r="K1696" s="216"/>
    </row>
    <row r="1697" spans="1:11" x14ac:dyDescent="0.25">
      <c r="A1697" s="126" t="s">
        <v>10224</v>
      </c>
      <c r="B1697" s="126"/>
      <c r="C1697" s="218" cm="1">
        <f t="array" ref="C1697">IF(ROW() &lt; ROW(INDEX(persons[resource_ID],ROWS(persons[resource_ID]))), COUNTIF(INDEX(persons[resource_ID],1):persons[[#This Row],[resource_ID]],persons[[#This Row],[resource_ID]]), "")</f>
        <v>9</v>
      </c>
      <c r="D1697" s="49" t="s">
        <v>10194</v>
      </c>
      <c r="E1697" s="216" t="s">
        <v>3542</v>
      </c>
      <c r="F1697" s="216" t="s">
        <v>8846</v>
      </c>
      <c r="G1697" s="216" t="s">
        <v>3541</v>
      </c>
      <c r="H1697" s="216"/>
      <c r="I1697" s="216"/>
      <c r="J1697" s="216"/>
      <c r="K1697" s="216"/>
    </row>
    <row r="1698" spans="1:11" x14ac:dyDescent="0.25">
      <c r="A1698" s="126" t="s">
        <v>10224</v>
      </c>
      <c r="B1698" s="126"/>
      <c r="C1698" s="218" cm="1">
        <f t="array" ref="C1698">IF(ROW() &lt; ROW(INDEX(persons[resource_ID],ROWS(persons[resource_ID]))), COUNTIF(INDEX(persons[resource_ID],1):persons[[#This Row],[resource_ID]],persons[[#This Row],[resource_ID]]), "")</f>
        <v>10</v>
      </c>
      <c r="D1698" s="49" t="s">
        <v>10194</v>
      </c>
      <c r="E1698" s="216" t="s">
        <v>703</v>
      </c>
      <c r="F1698" s="216" t="s">
        <v>10195</v>
      </c>
      <c r="G1698" s="216" t="s">
        <v>9966</v>
      </c>
      <c r="H1698" s="216"/>
      <c r="I1698" s="216"/>
      <c r="J1698" s="216"/>
      <c r="K1698" s="216"/>
    </row>
    <row r="1699" spans="1:11" x14ac:dyDescent="0.25">
      <c r="A1699" s="126" t="s">
        <v>10224</v>
      </c>
      <c r="B1699" s="126"/>
      <c r="C1699" s="218" cm="1">
        <f t="array" ref="C1699">IF(ROW() &lt; ROW(INDEX(persons[resource_ID],ROWS(persons[resource_ID]))), COUNTIF(INDEX(persons[resource_ID],1):persons[[#This Row],[resource_ID]],persons[[#This Row],[resource_ID]]), "")</f>
        <v>11</v>
      </c>
      <c r="D1699" s="49" t="s">
        <v>10196</v>
      </c>
      <c r="E1699" s="126" t="s">
        <v>48</v>
      </c>
      <c r="F1699" s="126" t="s">
        <v>10197</v>
      </c>
      <c r="G1699" s="126"/>
      <c r="H1699" s="216"/>
      <c r="I1699" s="216"/>
      <c r="J1699" s="216"/>
      <c r="K1699" s="216"/>
    </row>
    <row r="1700" spans="1:11" x14ac:dyDescent="0.25">
      <c r="A1700" s="126" t="s">
        <v>10224</v>
      </c>
      <c r="B1700" s="126"/>
      <c r="C1700" s="218" cm="1">
        <f t="array" ref="C1700">IF(ROW() &lt; ROW(INDEX(persons[resource_ID],ROWS(persons[resource_ID]))), COUNTIF(INDEX(persons[resource_ID],1):persons[[#This Row],[resource_ID]],persons[[#This Row],[resource_ID]]), "")</f>
        <v>12</v>
      </c>
      <c r="D1700" s="49" t="s">
        <v>10196</v>
      </c>
      <c r="E1700" t="s">
        <v>640</v>
      </c>
      <c r="F1700" t="s">
        <v>10198</v>
      </c>
      <c r="G1700" t="s">
        <v>9966</v>
      </c>
      <c r="H1700" s="216"/>
      <c r="I1700" s="216"/>
      <c r="J1700" s="216"/>
      <c r="K1700" s="216"/>
    </row>
    <row r="1701" spans="1:11" x14ac:dyDescent="0.25">
      <c r="A1701" s="126" t="s">
        <v>10224</v>
      </c>
      <c r="B1701" s="126"/>
      <c r="C1701" s="218" cm="1">
        <f t="array" ref="C1701">IF(ROW() &lt; ROW(INDEX(persons[resource_ID],ROWS(persons[resource_ID]))), COUNTIF(INDEX(persons[resource_ID],1):persons[[#This Row],[resource_ID]],persons[[#This Row],[resource_ID]]), "")</f>
        <v>13</v>
      </c>
      <c r="D1701" s="49" t="s">
        <v>10199</v>
      </c>
      <c r="E1701" t="s">
        <v>3541</v>
      </c>
      <c r="F1701" t="s">
        <v>10200</v>
      </c>
      <c r="H1701" s="216"/>
      <c r="I1701" s="216"/>
      <c r="J1701" s="216"/>
      <c r="K1701" s="216"/>
    </row>
    <row r="1702" spans="1:11" x14ac:dyDescent="0.25">
      <c r="A1702" s="126" t="s">
        <v>10224</v>
      </c>
      <c r="B1702" s="126"/>
      <c r="C1702" s="218" cm="1">
        <f t="array" ref="C1702">IF(ROW() &lt; ROW(INDEX(persons[resource_ID],ROWS(persons[resource_ID]))), COUNTIF(INDEX(persons[resource_ID],1):persons[[#This Row],[resource_ID]],persons[[#This Row],[resource_ID]]), "")</f>
        <v>14</v>
      </c>
      <c r="D1702" s="49" t="s">
        <v>10201</v>
      </c>
      <c r="E1702" t="s">
        <v>3766</v>
      </c>
      <c r="F1702" t="s">
        <v>10202</v>
      </c>
      <c r="H1702" s="216"/>
      <c r="I1702" s="216"/>
      <c r="J1702" s="216"/>
      <c r="K1702" s="216"/>
    </row>
    <row r="1703" spans="1:11" x14ac:dyDescent="0.25">
      <c r="A1703" s="126" t="s">
        <v>10224</v>
      </c>
      <c r="B1703" s="126"/>
      <c r="C1703" s="218" cm="1">
        <f t="array" ref="C1703">IF(ROW() &lt; ROW(INDEX(persons[resource_ID],ROWS(persons[resource_ID]))), COUNTIF(INDEX(persons[resource_ID],1):persons[[#This Row],[resource_ID]],persons[[#This Row],[resource_ID]]), "")</f>
        <v>15</v>
      </c>
      <c r="D1703" s="49" t="s">
        <v>10201</v>
      </c>
      <c r="E1703" s="216" t="s">
        <v>10182</v>
      </c>
      <c r="F1703" s="216" t="s">
        <v>10203</v>
      </c>
      <c r="G1703" s="216"/>
      <c r="H1703" s="216"/>
      <c r="I1703" s="216"/>
      <c r="J1703" s="216"/>
      <c r="K1703" s="216"/>
    </row>
    <row r="1704" spans="1:11" x14ac:dyDescent="0.25">
      <c r="A1704" s="126" t="s">
        <v>10225</v>
      </c>
      <c r="B1704" s="126"/>
      <c r="C1704" s="218" cm="1">
        <f t="array" ref="C1704">IF(ROW() &lt; ROW(INDEX(persons[resource_ID],ROWS(persons[resource_ID]))), COUNTIF(INDEX(persons[resource_ID],1):persons[[#This Row],[resource_ID]],persons[[#This Row],[resource_ID]]), "")</f>
        <v>1</v>
      </c>
      <c r="D1704" s="49" t="s">
        <v>10181</v>
      </c>
      <c r="E1704" s="216" t="s">
        <v>10182</v>
      </c>
      <c r="F1704" s="216" t="s">
        <v>9016</v>
      </c>
      <c r="G1704" s="216"/>
      <c r="H1704" s="216"/>
      <c r="I1704" s="216" t="s">
        <v>10204</v>
      </c>
      <c r="J1704" s="216"/>
      <c r="K1704" s="216"/>
    </row>
    <row r="1705" spans="1:11" x14ac:dyDescent="0.25">
      <c r="A1705" s="126" t="s">
        <v>10225</v>
      </c>
      <c r="B1705" s="126"/>
      <c r="C1705" s="218" cm="1">
        <f t="array" ref="C1705">IF(ROW() &lt; ROW(INDEX(persons[resource_ID],ROWS(persons[resource_ID]))), COUNTIF(INDEX(persons[resource_ID],1):persons[[#This Row],[resource_ID]],persons[[#This Row],[resource_ID]]), "")</f>
        <v>2</v>
      </c>
      <c r="D1705" s="49" t="s">
        <v>10183</v>
      </c>
      <c r="E1705" s="216" t="s">
        <v>9977</v>
      </c>
      <c r="F1705" s="216" t="s">
        <v>10184</v>
      </c>
      <c r="G1705" s="216"/>
      <c r="H1705" s="216"/>
      <c r="I1705" s="216"/>
      <c r="J1705" s="216"/>
      <c r="K1705" s="216"/>
    </row>
    <row r="1706" spans="1:11" x14ac:dyDescent="0.25">
      <c r="A1706" s="126" t="s">
        <v>10225</v>
      </c>
      <c r="B1706" s="126"/>
      <c r="C1706" s="218" cm="1">
        <f t="array" ref="C1706">IF(ROW() &lt; ROW(INDEX(persons[resource_ID],ROWS(persons[resource_ID]))), COUNTIF(INDEX(persons[resource_ID],1):persons[[#This Row],[resource_ID]],persons[[#This Row],[resource_ID]]), "")</f>
        <v>3</v>
      </c>
      <c r="D1706" s="49" t="s">
        <v>10185</v>
      </c>
      <c r="E1706" s="216" t="s">
        <v>9977</v>
      </c>
      <c r="F1706" s="216" t="s">
        <v>10184</v>
      </c>
      <c r="G1706" s="216"/>
      <c r="H1706" s="216"/>
      <c r="I1706" s="216"/>
      <c r="J1706" s="216"/>
      <c r="K1706" s="216"/>
    </row>
    <row r="1707" spans="1:11" x14ac:dyDescent="0.25">
      <c r="A1707" s="126" t="s">
        <v>10225</v>
      </c>
      <c r="B1707" s="126"/>
      <c r="C1707" s="218" cm="1">
        <f t="array" ref="C1707">IF(ROW() &lt; ROW(INDEX(persons[resource_ID],ROWS(persons[resource_ID]))), COUNTIF(INDEX(persons[resource_ID],1):persons[[#This Row],[resource_ID]],persons[[#This Row],[resource_ID]]), "")</f>
        <v>4</v>
      </c>
      <c r="D1707" s="49" t="s">
        <v>10186</v>
      </c>
      <c r="E1707" s="216" t="s">
        <v>703</v>
      </c>
      <c r="F1707" s="216" t="s">
        <v>10187</v>
      </c>
      <c r="G1707" s="216"/>
      <c r="H1707" s="216"/>
      <c r="I1707" s="216"/>
      <c r="J1707" s="216"/>
      <c r="K1707" s="216"/>
    </row>
    <row r="1708" spans="1:11" x14ac:dyDescent="0.25">
      <c r="A1708" s="126" t="s">
        <v>10225</v>
      </c>
      <c r="B1708" s="126"/>
      <c r="C1708" s="218" cm="1">
        <f t="array" ref="C1708">IF(ROW() &lt; ROW(INDEX(persons[resource_ID],ROWS(persons[resource_ID]))), COUNTIF(INDEX(persons[resource_ID],1):persons[[#This Row],[resource_ID]],persons[[#This Row],[resource_ID]]), "")</f>
        <v>5</v>
      </c>
      <c r="D1708" s="49" t="s">
        <v>10188</v>
      </c>
      <c r="E1708" s="216" t="s">
        <v>3543</v>
      </c>
      <c r="F1708" s="216" t="s">
        <v>9130</v>
      </c>
      <c r="G1708" s="216" t="s">
        <v>3541</v>
      </c>
      <c r="H1708" s="216"/>
      <c r="I1708" s="216"/>
      <c r="J1708" s="216"/>
      <c r="K1708" s="216"/>
    </row>
    <row r="1709" spans="1:11" x14ac:dyDescent="0.25">
      <c r="A1709" s="126" t="s">
        <v>10225</v>
      </c>
      <c r="B1709" s="126"/>
      <c r="C1709" s="218" cm="1">
        <f t="array" ref="C1709">IF(ROW() &lt; ROW(INDEX(persons[resource_ID],ROWS(persons[resource_ID]))), COUNTIF(INDEX(persons[resource_ID],1):persons[[#This Row],[resource_ID]],persons[[#This Row],[resource_ID]]), "")</f>
        <v>6</v>
      </c>
      <c r="D1709" s="49" t="s">
        <v>10189</v>
      </c>
      <c r="E1709" s="216" t="s">
        <v>10191</v>
      </c>
      <c r="F1709" s="216" t="s">
        <v>10190</v>
      </c>
      <c r="G1709" s="216" t="s">
        <v>48</v>
      </c>
      <c r="H1709" s="216"/>
      <c r="I1709" s="216"/>
      <c r="J1709" s="216"/>
      <c r="K1709" s="216"/>
    </row>
    <row r="1710" spans="1:11" x14ac:dyDescent="0.25">
      <c r="A1710" s="126" t="s">
        <v>10225</v>
      </c>
      <c r="B1710" s="126"/>
      <c r="C1710" s="218" cm="1">
        <f t="array" ref="C1710">IF(ROW() &lt; ROW(INDEX(persons[resource_ID],ROWS(persons[resource_ID]))), COUNTIF(INDEX(persons[resource_ID],1):persons[[#This Row],[resource_ID]],persons[[#This Row],[resource_ID]]), "")</f>
        <v>7</v>
      </c>
      <c r="D1710" s="49" t="s">
        <v>10183</v>
      </c>
      <c r="E1710" s="216" t="s">
        <v>9966</v>
      </c>
      <c r="F1710" s="216" t="s">
        <v>10192</v>
      </c>
      <c r="G1710" s="216"/>
      <c r="H1710" s="216"/>
      <c r="I1710" s="216"/>
      <c r="J1710" s="216"/>
      <c r="K1710" s="216"/>
    </row>
    <row r="1711" spans="1:11" x14ac:dyDescent="0.25">
      <c r="A1711" s="126" t="s">
        <v>10225</v>
      </c>
      <c r="B1711" s="126"/>
      <c r="C1711" s="218" cm="1">
        <f t="array" ref="C1711">IF(ROW() &lt; ROW(INDEX(persons[resource_ID],ROWS(persons[resource_ID]))), COUNTIF(INDEX(persons[resource_ID],1):persons[[#This Row],[resource_ID]],persons[[#This Row],[resource_ID]]), "")</f>
        <v>8</v>
      </c>
      <c r="D1711" s="49" t="s">
        <v>10181</v>
      </c>
      <c r="E1711" s="216" t="s">
        <v>48</v>
      </c>
      <c r="F1711" s="216" t="s">
        <v>10193</v>
      </c>
      <c r="G1711" s="216" t="s">
        <v>9966</v>
      </c>
      <c r="H1711" s="216"/>
      <c r="I1711" s="216"/>
      <c r="J1711" s="216"/>
      <c r="K1711" s="216"/>
    </row>
    <row r="1712" spans="1:11" x14ac:dyDescent="0.25">
      <c r="A1712" s="126" t="s">
        <v>10225</v>
      </c>
      <c r="B1712" s="126"/>
      <c r="C1712" s="218" cm="1">
        <f t="array" ref="C1712">IF(ROW() &lt; ROW(INDEX(persons[resource_ID],ROWS(persons[resource_ID]))), COUNTIF(INDEX(persons[resource_ID],1):persons[[#This Row],[resource_ID]],persons[[#This Row],[resource_ID]]), "")</f>
        <v>9</v>
      </c>
      <c r="D1712" s="49" t="s">
        <v>10194</v>
      </c>
      <c r="E1712" s="216" t="s">
        <v>3542</v>
      </c>
      <c r="F1712" s="216" t="s">
        <v>8846</v>
      </c>
      <c r="G1712" s="216" t="s">
        <v>3541</v>
      </c>
      <c r="H1712" s="216"/>
      <c r="I1712" s="216"/>
      <c r="J1712" s="216"/>
      <c r="K1712" s="216"/>
    </row>
    <row r="1713" spans="1:11" x14ac:dyDescent="0.25">
      <c r="A1713" s="126" t="s">
        <v>10225</v>
      </c>
      <c r="B1713" s="126"/>
      <c r="C1713" s="218" cm="1">
        <f t="array" ref="C1713">IF(ROW() &lt; ROW(INDEX(persons[resource_ID],ROWS(persons[resource_ID]))), COUNTIF(INDEX(persons[resource_ID],1):persons[[#This Row],[resource_ID]],persons[[#This Row],[resource_ID]]), "")</f>
        <v>10</v>
      </c>
      <c r="D1713" s="49" t="s">
        <v>10194</v>
      </c>
      <c r="E1713" s="216" t="s">
        <v>703</v>
      </c>
      <c r="F1713" s="216" t="s">
        <v>10195</v>
      </c>
      <c r="G1713" s="216" t="s">
        <v>9966</v>
      </c>
      <c r="H1713" s="216"/>
      <c r="I1713" s="216"/>
      <c r="J1713" s="216"/>
      <c r="K1713" s="216"/>
    </row>
    <row r="1714" spans="1:11" x14ac:dyDescent="0.25">
      <c r="A1714" s="126" t="s">
        <v>10225</v>
      </c>
      <c r="B1714" s="126"/>
      <c r="C1714" s="218" cm="1">
        <f t="array" ref="C1714">IF(ROW() &lt; ROW(INDEX(persons[resource_ID],ROWS(persons[resource_ID]))), COUNTIF(INDEX(persons[resource_ID],1):persons[[#This Row],[resource_ID]],persons[[#This Row],[resource_ID]]), "")</f>
        <v>11</v>
      </c>
      <c r="D1714" s="49" t="s">
        <v>10196</v>
      </c>
      <c r="E1714" s="126" t="s">
        <v>48</v>
      </c>
      <c r="F1714" s="126" t="s">
        <v>10197</v>
      </c>
      <c r="G1714" s="126"/>
      <c r="H1714" s="216"/>
      <c r="I1714" s="216"/>
      <c r="J1714" s="216"/>
      <c r="K1714" s="216"/>
    </row>
    <row r="1715" spans="1:11" x14ac:dyDescent="0.25">
      <c r="A1715" s="126" t="s">
        <v>10225</v>
      </c>
      <c r="B1715" s="126"/>
      <c r="C1715" s="218" cm="1">
        <f t="array" ref="C1715">IF(ROW() &lt; ROW(INDEX(persons[resource_ID],ROWS(persons[resource_ID]))), COUNTIF(INDEX(persons[resource_ID],1):persons[[#This Row],[resource_ID]],persons[[#This Row],[resource_ID]]), "")</f>
        <v>12</v>
      </c>
      <c r="D1715" s="49" t="s">
        <v>10196</v>
      </c>
      <c r="E1715" t="s">
        <v>640</v>
      </c>
      <c r="F1715" t="s">
        <v>10198</v>
      </c>
      <c r="G1715" t="s">
        <v>9966</v>
      </c>
      <c r="H1715" s="216"/>
      <c r="I1715" s="216"/>
      <c r="J1715" s="216"/>
      <c r="K1715" s="216"/>
    </row>
    <row r="1716" spans="1:11" x14ac:dyDescent="0.25">
      <c r="A1716" s="126" t="s">
        <v>10225</v>
      </c>
      <c r="B1716" s="126"/>
      <c r="C1716" s="218" cm="1">
        <f t="array" ref="C1716">IF(ROW() &lt; ROW(INDEX(persons[resource_ID],ROWS(persons[resource_ID]))), COUNTIF(INDEX(persons[resource_ID],1):persons[[#This Row],[resource_ID]],persons[[#This Row],[resource_ID]]), "")</f>
        <v>13</v>
      </c>
      <c r="D1716" s="49" t="s">
        <v>10199</v>
      </c>
      <c r="E1716" t="s">
        <v>3541</v>
      </c>
      <c r="F1716" t="s">
        <v>10200</v>
      </c>
      <c r="H1716" s="216"/>
      <c r="I1716" s="216"/>
      <c r="J1716" s="216"/>
      <c r="K1716" s="216"/>
    </row>
    <row r="1717" spans="1:11" x14ac:dyDescent="0.25">
      <c r="A1717" s="126" t="s">
        <v>10225</v>
      </c>
      <c r="B1717" s="126"/>
      <c r="C1717" s="218" cm="1">
        <f t="array" ref="C1717">IF(ROW() &lt; ROW(INDEX(persons[resource_ID],ROWS(persons[resource_ID]))), COUNTIF(INDEX(persons[resource_ID],1):persons[[#This Row],[resource_ID]],persons[[#This Row],[resource_ID]]), "")</f>
        <v>14</v>
      </c>
      <c r="D1717" s="49" t="s">
        <v>10201</v>
      </c>
      <c r="E1717" t="s">
        <v>3766</v>
      </c>
      <c r="F1717" t="s">
        <v>10202</v>
      </c>
      <c r="H1717" s="216"/>
      <c r="I1717" s="216"/>
      <c r="J1717" s="216"/>
      <c r="K1717" s="216"/>
    </row>
    <row r="1718" spans="1:11" x14ac:dyDescent="0.25">
      <c r="A1718" s="126" t="s">
        <v>10225</v>
      </c>
      <c r="B1718" s="126"/>
      <c r="C1718" s="218" cm="1">
        <f t="array" ref="C1718">IF(ROW() &lt; ROW(INDEX(persons[resource_ID],ROWS(persons[resource_ID]))), COUNTIF(INDEX(persons[resource_ID],1):persons[[#This Row],[resource_ID]],persons[[#This Row],[resource_ID]]), "")</f>
        <v>15</v>
      </c>
      <c r="D1718" s="49" t="s">
        <v>10201</v>
      </c>
      <c r="E1718" s="216" t="s">
        <v>10182</v>
      </c>
      <c r="F1718" s="216" t="s">
        <v>10203</v>
      </c>
      <c r="G1718" s="216"/>
      <c r="H1718" s="216"/>
      <c r="I1718" s="216"/>
      <c r="J1718" s="216"/>
      <c r="K1718" s="216"/>
    </row>
    <row r="1719" spans="1:11" x14ac:dyDescent="0.25">
      <c r="A1719" s="49" t="s">
        <v>10248</v>
      </c>
      <c r="B1719" s="126"/>
      <c r="C1719" s="218" cm="1">
        <f t="array" ref="C1719">IF(ROW() &lt; ROW(INDEX(persons[resource_ID],ROWS(persons[resource_ID]))), COUNTIF(INDEX(persons[resource_ID],1):persons[[#This Row],[resource_ID]],persons[[#This Row],[resource_ID]]), "")</f>
        <v>1</v>
      </c>
      <c r="D1719" s="49" t="s">
        <v>10267</v>
      </c>
      <c r="E1719" s="216" t="s">
        <v>10269</v>
      </c>
      <c r="F1719" s="216" t="s">
        <v>10270</v>
      </c>
      <c r="G1719" s="216"/>
      <c r="H1719" s="216"/>
      <c r="I1719" s="216"/>
      <c r="J1719" s="216"/>
      <c r="K1719" s="216"/>
    </row>
    <row r="1720" spans="1:11" x14ac:dyDescent="0.25">
      <c r="A1720" s="49" t="s">
        <v>10248</v>
      </c>
      <c r="B1720" s="126"/>
      <c r="C1720" s="218" cm="1">
        <f t="array" ref="C1720">IF(ROW() &lt; ROW(INDEX(persons[resource_ID],ROWS(persons[resource_ID]))), COUNTIF(INDEX(persons[resource_ID],1):persons[[#This Row],[resource_ID]],persons[[#This Row],[resource_ID]]), "")</f>
        <v>2</v>
      </c>
      <c r="D1720" s="49" t="s">
        <v>10267</v>
      </c>
      <c r="E1720" s="216" t="s">
        <v>10272</v>
      </c>
      <c r="F1720" s="216" t="s">
        <v>10273</v>
      </c>
      <c r="G1720" s="216" t="s">
        <v>814</v>
      </c>
      <c r="H1720" s="216"/>
      <c r="I1720" s="173" t="s">
        <v>10271</v>
      </c>
      <c r="J1720" s="216"/>
      <c r="K1720" s="216"/>
    </row>
    <row r="1721" spans="1:11" x14ac:dyDescent="0.25">
      <c r="A1721" s="49" t="s">
        <v>10248</v>
      </c>
      <c r="B1721" s="126"/>
      <c r="C1721" s="218" cm="1">
        <f t="array" ref="C1721">IF(ROW() &lt; ROW(INDEX(persons[resource_ID],ROWS(persons[resource_ID]))), COUNTIF(INDEX(persons[resource_ID],1):persons[[#This Row],[resource_ID]],persons[[#This Row],[resource_ID]]), "")</f>
        <v>3</v>
      </c>
      <c r="D1721" s="49" t="s">
        <v>10268</v>
      </c>
      <c r="E1721" s="216" t="s">
        <v>10274</v>
      </c>
      <c r="F1721" s="216" t="s">
        <v>10275</v>
      </c>
      <c r="G1721" s="216" t="s">
        <v>9966</v>
      </c>
      <c r="H1721" s="216"/>
      <c r="I1721" s="216"/>
      <c r="J1721" s="216"/>
      <c r="K1721" s="216"/>
    </row>
    <row r="1722" spans="1:11" x14ac:dyDescent="0.25">
      <c r="A1722" s="126" t="s">
        <v>10249</v>
      </c>
      <c r="B1722" s="126"/>
      <c r="C1722" s="218" cm="1">
        <f t="array" ref="C1722">IF(ROW() &lt; ROW(INDEX(persons[resource_ID],ROWS(persons[resource_ID]))), COUNTIF(INDEX(persons[resource_ID],1):persons[[#This Row],[resource_ID]],persons[[#This Row],[resource_ID]]), "")</f>
        <v>1</v>
      </c>
      <c r="D1722" s="49" t="s">
        <v>10267</v>
      </c>
      <c r="E1722" s="216" t="s">
        <v>10269</v>
      </c>
      <c r="F1722" s="216" t="s">
        <v>10270</v>
      </c>
      <c r="G1722" s="216"/>
      <c r="H1722" s="216"/>
      <c r="I1722" s="216"/>
      <c r="J1722" s="216"/>
      <c r="K1722" s="216"/>
    </row>
    <row r="1723" spans="1:11" x14ac:dyDescent="0.25">
      <c r="A1723" s="126" t="s">
        <v>10249</v>
      </c>
      <c r="B1723" s="126"/>
      <c r="C1723" s="218" cm="1">
        <f t="array" ref="C1723">IF(ROW() &lt; ROW(INDEX(persons[resource_ID],ROWS(persons[resource_ID]))), COUNTIF(INDEX(persons[resource_ID],1):persons[[#This Row],[resource_ID]],persons[[#This Row],[resource_ID]]), "")</f>
        <v>2</v>
      </c>
      <c r="D1723" s="49" t="s">
        <v>10267</v>
      </c>
      <c r="E1723" s="216" t="s">
        <v>10272</v>
      </c>
      <c r="F1723" s="216" t="s">
        <v>10273</v>
      </c>
      <c r="G1723" s="216" t="s">
        <v>814</v>
      </c>
      <c r="H1723" s="216"/>
      <c r="I1723" s="173" t="s">
        <v>10271</v>
      </c>
      <c r="J1723" s="216"/>
      <c r="K1723" s="216"/>
    </row>
    <row r="1724" spans="1:11" x14ac:dyDescent="0.25">
      <c r="A1724" s="126" t="s">
        <v>10249</v>
      </c>
      <c r="B1724" s="126"/>
      <c r="C1724" s="218" cm="1">
        <f t="array" ref="C1724">IF(ROW() &lt; ROW(INDEX(persons[resource_ID],ROWS(persons[resource_ID]))), COUNTIF(INDEX(persons[resource_ID],1):persons[[#This Row],[resource_ID]],persons[[#This Row],[resource_ID]]), "")</f>
        <v>3</v>
      </c>
      <c r="D1724" s="49" t="s">
        <v>10268</v>
      </c>
      <c r="E1724" s="216" t="s">
        <v>10274</v>
      </c>
      <c r="F1724" s="216" t="s">
        <v>10275</v>
      </c>
      <c r="G1724" s="216" t="s">
        <v>9966</v>
      </c>
      <c r="H1724" s="216"/>
      <c r="I1724" s="216"/>
      <c r="J1724" s="216"/>
      <c r="K1724" s="216"/>
    </row>
    <row r="1725" spans="1:11" x14ac:dyDescent="0.25">
      <c r="A1725" s="126" t="s">
        <v>10250</v>
      </c>
      <c r="B1725" s="126"/>
      <c r="C1725" s="218" cm="1">
        <f t="array" ref="C1725">IF(ROW() &lt; ROW(INDEX(persons[resource_ID],ROWS(persons[resource_ID]))), COUNTIF(INDEX(persons[resource_ID],1):persons[[#This Row],[resource_ID]],persons[[#This Row],[resource_ID]]), "")</f>
        <v>1</v>
      </c>
      <c r="D1725" s="49" t="s">
        <v>10267</v>
      </c>
      <c r="E1725" s="216" t="s">
        <v>10269</v>
      </c>
      <c r="F1725" s="216" t="s">
        <v>10270</v>
      </c>
      <c r="G1725" s="216"/>
      <c r="H1725" s="216"/>
      <c r="I1725" s="216"/>
      <c r="J1725" s="216"/>
      <c r="K1725" s="216"/>
    </row>
    <row r="1726" spans="1:11" x14ac:dyDescent="0.25">
      <c r="A1726" s="126" t="s">
        <v>10250</v>
      </c>
      <c r="B1726" s="126"/>
      <c r="C1726" s="218" cm="1">
        <f t="array" ref="C1726">IF(ROW() &lt; ROW(INDEX(persons[resource_ID],ROWS(persons[resource_ID]))), COUNTIF(INDEX(persons[resource_ID],1):persons[[#This Row],[resource_ID]],persons[[#This Row],[resource_ID]]), "")</f>
        <v>2</v>
      </c>
      <c r="D1726" s="49" t="s">
        <v>10267</v>
      </c>
      <c r="E1726" s="216" t="s">
        <v>10272</v>
      </c>
      <c r="F1726" s="216" t="s">
        <v>10273</v>
      </c>
      <c r="G1726" s="216" t="s">
        <v>814</v>
      </c>
      <c r="H1726" s="216"/>
      <c r="I1726" s="173" t="s">
        <v>10271</v>
      </c>
      <c r="J1726" s="216"/>
      <c r="K1726" s="216"/>
    </row>
    <row r="1727" spans="1:11" x14ac:dyDescent="0.25">
      <c r="A1727" s="126" t="s">
        <v>10250</v>
      </c>
      <c r="B1727" s="126"/>
      <c r="C1727" s="218" cm="1">
        <f t="array" ref="C1727">IF(ROW() &lt; ROW(INDEX(persons[resource_ID],ROWS(persons[resource_ID]))), COUNTIF(INDEX(persons[resource_ID],1):persons[[#This Row],[resource_ID]],persons[[#This Row],[resource_ID]]), "")</f>
        <v>3</v>
      </c>
      <c r="D1727" s="49" t="s">
        <v>10268</v>
      </c>
      <c r="E1727" s="216" t="s">
        <v>10274</v>
      </c>
      <c r="F1727" s="216" t="s">
        <v>10275</v>
      </c>
      <c r="G1727" s="216" t="s">
        <v>9966</v>
      </c>
      <c r="H1727" s="216"/>
      <c r="I1727" s="216"/>
      <c r="J1727" s="216"/>
      <c r="K1727" s="216"/>
    </row>
    <row r="1728" spans="1:11" x14ac:dyDescent="0.25">
      <c r="A1728" s="126" t="s">
        <v>10251</v>
      </c>
      <c r="B1728" s="126"/>
      <c r="C1728" s="218" cm="1">
        <f t="array" ref="C1728">IF(ROW() &lt; ROW(INDEX(persons[resource_ID],ROWS(persons[resource_ID]))), COUNTIF(INDEX(persons[resource_ID],1):persons[[#This Row],[resource_ID]],persons[[#This Row],[resource_ID]]), "")</f>
        <v>1</v>
      </c>
      <c r="D1728" s="49" t="s">
        <v>10267</v>
      </c>
      <c r="E1728" s="216" t="s">
        <v>10269</v>
      </c>
      <c r="F1728" s="216" t="s">
        <v>10270</v>
      </c>
      <c r="G1728" s="216"/>
      <c r="H1728" s="216"/>
      <c r="I1728" s="216"/>
      <c r="J1728" s="216"/>
      <c r="K1728" s="216"/>
    </row>
    <row r="1729" spans="1:11" x14ac:dyDescent="0.25">
      <c r="A1729" s="126" t="s">
        <v>10251</v>
      </c>
      <c r="B1729" s="126"/>
      <c r="C1729" s="218" cm="1">
        <f t="array" ref="C1729">IF(ROW() &lt; ROW(INDEX(persons[resource_ID],ROWS(persons[resource_ID]))), COUNTIF(INDEX(persons[resource_ID],1):persons[[#This Row],[resource_ID]],persons[[#This Row],[resource_ID]]), "")</f>
        <v>2</v>
      </c>
      <c r="D1729" s="49" t="s">
        <v>10267</v>
      </c>
      <c r="E1729" s="216" t="s">
        <v>10272</v>
      </c>
      <c r="F1729" s="216" t="s">
        <v>10273</v>
      </c>
      <c r="G1729" s="216" t="s">
        <v>814</v>
      </c>
      <c r="H1729" s="216"/>
      <c r="I1729" s="173" t="s">
        <v>10271</v>
      </c>
      <c r="J1729" s="216"/>
      <c r="K1729" s="216"/>
    </row>
    <row r="1730" spans="1:11" x14ac:dyDescent="0.25">
      <c r="A1730" s="126" t="s">
        <v>10251</v>
      </c>
      <c r="B1730" s="126"/>
      <c r="C1730" s="218" cm="1">
        <f t="array" ref="C1730">IF(ROW() &lt; ROW(INDEX(persons[resource_ID],ROWS(persons[resource_ID]))), COUNTIF(INDEX(persons[resource_ID],1):persons[[#This Row],[resource_ID]],persons[[#This Row],[resource_ID]]), "")</f>
        <v>3</v>
      </c>
      <c r="D1730" s="49" t="s">
        <v>10268</v>
      </c>
      <c r="E1730" s="216" t="s">
        <v>10274</v>
      </c>
      <c r="F1730" s="216" t="s">
        <v>10275</v>
      </c>
      <c r="G1730" s="216" t="s">
        <v>9966</v>
      </c>
      <c r="H1730" s="216"/>
      <c r="I1730" s="216"/>
      <c r="J1730" s="216"/>
      <c r="K1730" s="216"/>
    </row>
    <row r="1731" spans="1:11" x14ac:dyDescent="0.25">
      <c r="A1731" s="126" t="s">
        <v>10252</v>
      </c>
      <c r="B1731" s="126"/>
      <c r="C1731" s="218" cm="1">
        <f t="array" ref="C1731">IF(ROW() &lt; ROW(INDEX(persons[resource_ID],ROWS(persons[resource_ID]))), COUNTIF(INDEX(persons[resource_ID],1):persons[[#This Row],[resource_ID]],persons[[#This Row],[resource_ID]]), "")</f>
        <v>1</v>
      </c>
      <c r="D1731" s="49" t="s">
        <v>10267</v>
      </c>
      <c r="E1731" s="216" t="s">
        <v>10269</v>
      </c>
      <c r="F1731" s="216" t="s">
        <v>10270</v>
      </c>
      <c r="G1731" s="216"/>
      <c r="H1731" s="216"/>
      <c r="I1731" s="216"/>
      <c r="J1731" s="216"/>
      <c r="K1731" s="216"/>
    </row>
    <row r="1732" spans="1:11" x14ac:dyDescent="0.25">
      <c r="A1732" s="126" t="s">
        <v>10252</v>
      </c>
      <c r="B1732" s="126"/>
      <c r="C1732" s="218" cm="1">
        <f t="array" ref="C1732">IF(ROW() &lt; ROW(INDEX(persons[resource_ID],ROWS(persons[resource_ID]))), COUNTIF(INDEX(persons[resource_ID],1):persons[[#This Row],[resource_ID]],persons[[#This Row],[resource_ID]]), "")</f>
        <v>2</v>
      </c>
      <c r="D1732" s="49" t="s">
        <v>10267</v>
      </c>
      <c r="E1732" s="216" t="s">
        <v>10272</v>
      </c>
      <c r="F1732" s="216" t="s">
        <v>10273</v>
      </c>
      <c r="G1732" s="216" t="s">
        <v>814</v>
      </c>
      <c r="H1732" s="216"/>
      <c r="I1732" s="173" t="s">
        <v>10271</v>
      </c>
      <c r="J1732" s="216"/>
      <c r="K1732" s="216"/>
    </row>
    <row r="1733" spans="1:11" x14ac:dyDescent="0.25">
      <c r="A1733" s="126" t="s">
        <v>10252</v>
      </c>
      <c r="B1733" s="126"/>
      <c r="C1733" s="218" cm="1">
        <f t="array" ref="C1733">IF(ROW() &lt; ROW(INDEX(persons[resource_ID],ROWS(persons[resource_ID]))), COUNTIF(INDEX(persons[resource_ID],1):persons[[#This Row],[resource_ID]],persons[[#This Row],[resource_ID]]), "")</f>
        <v>3</v>
      </c>
      <c r="D1733" s="49" t="s">
        <v>10268</v>
      </c>
      <c r="E1733" s="216" t="s">
        <v>10274</v>
      </c>
      <c r="F1733" s="216" t="s">
        <v>10275</v>
      </c>
      <c r="G1733" s="216" t="s">
        <v>9966</v>
      </c>
      <c r="H1733" s="216"/>
      <c r="I1733" s="216"/>
      <c r="J1733" s="216"/>
      <c r="K1733" s="216"/>
    </row>
    <row r="1734" spans="1:11" x14ac:dyDescent="0.25">
      <c r="A1734" s="126" t="s">
        <v>10253</v>
      </c>
      <c r="B1734" s="126"/>
      <c r="C1734" s="218" cm="1">
        <f t="array" ref="C1734">IF(ROW() &lt; ROW(INDEX(persons[resource_ID],ROWS(persons[resource_ID]))), COUNTIF(INDEX(persons[resource_ID],1):persons[[#This Row],[resource_ID]],persons[[#This Row],[resource_ID]]), "")</f>
        <v>1</v>
      </c>
      <c r="D1734" s="49" t="s">
        <v>10267</v>
      </c>
      <c r="E1734" s="216" t="s">
        <v>10269</v>
      </c>
      <c r="F1734" s="216" t="s">
        <v>10270</v>
      </c>
      <c r="G1734" s="216"/>
      <c r="H1734" s="216"/>
      <c r="I1734" s="216"/>
      <c r="J1734" s="216"/>
      <c r="K1734" s="216"/>
    </row>
    <row r="1735" spans="1:11" x14ac:dyDescent="0.25">
      <c r="A1735" s="126" t="s">
        <v>10253</v>
      </c>
      <c r="B1735" s="126"/>
      <c r="C1735" s="218" cm="1">
        <f t="array" ref="C1735">IF(ROW() &lt; ROW(INDEX(persons[resource_ID],ROWS(persons[resource_ID]))), COUNTIF(INDEX(persons[resource_ID],1):persons[[#This Row],[resource_ID]],persons[[#This Row],[resource_ID]]), "")</f>
        <v>2</v>
      </c>
      <c r="D1735" s="49" t="s">
        <v>10267</v>
      </c>
      <c r="E1735" s="216" t="s">
        <v>10272</v>
      </c>
      <c r="F1735" s="216" t="s">
        <v>10273</v>
      </c>
      <c r="G1735" s="216" t="s">
        <v>814</v>
      </c>
      <c r="H1735" s="216"/>
      <c r="I1735" s="173" t="s">
        <v>10271</v>
      </c>
      <c r="J1735" s="216"/>
      <c r="K1735" s="216"/>
    </row>
    <row r="1736" spans="1:11" x14ac:dyDescent="0.25">
      <c r="A1736" s="126" t="s">
        <v>10253</v>
      </c>
      <c r="B1736" s="126"/>
      <c r="C1736" s="218" cm="1">
        <f t="array" ref="C1736">IF(ROW() &lt; ROW(INDEX(persons[resource_ID],ROWS(persons[resource_ID]))), COUNTIF(INDEX(persons[resource_ID],1):persons[[#This Row],[resource_ID]],persons[[#This Row],[resource_ID]]), "")</f>
        <v>3</v>
      </c>
      <c r="D1736" s="49" t="s">
        <v>10268</v>
      </c>
      <c r="E1736" s="216" t="s">
        <v>10274</v>
      </c>
      <c r="F1736" s="216" t="s">
        <v>10275</v>
      </c>
      <c r="G1736" s="216" t="s">
        <v>9966</v>
      </c>
      <c r="H1736" s="216"/>
      <c r="I1736" s="216"/>
      <c r="J1736" s="216"/>
      <c r="K1736" s="216"/>
    </row>
    <row r="1737" spans="1:11" x14ac:dyDescent="0.25">
      <c r="A1737" s="126" t="s">
        <v>10254</v>
      </c>
      <c r="B1737" s="126"/>
      <c r="C1737" s="218" cm="1">
        <f t="array" ref="C1737">IF(ROW() &lt; ROW(INDEX(persons[resource_ID],ROWS(persons[resource_ID]))), COUNTIF(INDEX(persons[resource_ID],1):persons[[#This Row],[resource_ID]],persons[[#This Row],[resource_ID]]), "")</f>
        <v>1</v>
      </c>
      <c r="D1737" s="49" t="s">
        <v>10267</v>
      </c>
      <c r="E1737" s="216" t="s">
        <v>10269</v>
      </c>
      <c r="F1737" s="216" t="s">
        <v>10270</v>
      </c>
      <c r="G1737" s="216"/>
      <c r="H1737" s="216"/>
      <c r="I1737" s="216"/>
      <c r="J1737" s="216"/>
      <c r="K1737" s="216"/>
    </row>
    <row r="1738" spans="1:11" x14ac:dyDescent="0.25">
      <c r="A1738" s="126" t="s">
        <v>10254</v>
      </c>
      <c r="B1738" s="126"/>
      <c r="C1738" s="218" cm="1">
        <f t="array" ref="C1738">IF(ROW() &lt; ROW(INDEX(persons[resource_ID],ROWS(persons[resource_ID]))), COUNTIF(INDEX(persons[resource_ID],1):persons[[#This Row],[resource_ID]],persons[[#This Row],[resource_ID]]), "")</f>
        <v>2</v>
      </c>
      <c r="D1738" s="49" t="s">
        <v>10267</v>
      </c>
      <c r="E1738" s="216" t="s">
        <v>10272</v>
      </c>
      <c r="F1738" s="216" t="s">
        <v>10273</v>
      </c>
      <c r="G1738" s="216" t="s">
        <v>814</v>
      </c>
      <c r="H1738" s="216"/>
      <c r="I1738" s="173" t="s">
        <v>10271</v>
      </c>
      <c r="J1738" s="216"/>
      <c r="K1738" s="216"/>
    </row>
    <row r="1739" spans="1:11" x14ac:dyDescent="0.25">
      <c r="A1739" s="126" t="s">
        <v>10254</v>
      </c>
      <c r="B1739" s="126"/>
      <c r="C1739" s="218" cm="1">
        <f t="array" ref="C1739">IF(ROW() &lt; ROW(INDEX(persons[resource_ID],ROWS(persons[resource_ID]))), COUNTIF(INDEX(persons[resource_ID],1):persons[[#This Row],[resource_ID]],persons[[#This Row],[resource_ID]]), "")</f>
        <v>3</v>
      </c>
      <c r="D1739" s="49" t="s">
        <v>10268</v>
      </c>
      <c r="E1739" s="216" t="s">
        <v>10274</v>
      </c>
      <c r="F1739" s="216" t="s">
        <v>10275</v>
      </c>
      <c r="G1739" s="216" t="s">
        <v>9966</v>
      </c>
      <c r="H1739" s="216"/>
      <c r="I1739" s="216"/>
      <c r="J1739" s="216"/>
      <c r="K1739" s="216"/>
    </row>
    <row r="1740" spans="1:11" x14ac:dyDescent="0.25">
      <c r="A1740" s="126" t="s">
        <v>10255</v>
      </c>
      <c r="B1740" s="126"/>
      <c r="C1740" s="218" cm="1">
        <f t="array" ref="C1740">IF(ROW() &lt; ROW(INDEX(persons[resource_ID],ROWS(persons[resource_ID]))), COUNTIF(INDEX(persons[resource_ID],1):persons[[#This Row],[resource_ID]],persons[[#This Row],[resource_ID]]), "")</f>
        <v>1</v>
      </c>
      <c r="D1740" s="49" t="s">
        <v>10267</v>
      </c>
      <c r="E1740" s="216" t="s">
        <v>10269</v>
      </c>
      <c r="F1740" s="216" t="s">
        <v>10270</v>
      </c>
      <c r="G1740" s="216"/>
      <c r="H1740" s="216"/>
      <c r="I1740" s="216"/>
      <c r="J1740" s="216"/>
      <c r="K1740" s="216"/>
    </row>
    <row r="1741" spans="1:11" x14ac:dyDescent="0.25">
      <c r="A1741" s="126" t="s">
        <v>10255</v>
      </c>
      <c r="B1741" s="126"/>
      <c r="C1741" s="218" cm="1">
        <f t="array" ref="C1741">IF(ROW() &lt; ROW(INDEX(persons[resource_ID],ROWS(persons[resource_ID]))), COUNTIF(INDEX(persons[resource_ID],1):persons[[#This Row],[resource_ID]],persons[[#This Row],[resource_ID]]), "")</f>
        <v>2</v>
      </c>
      <c r="D1741" s="49" t="s">
        <v>10267</v>
      </c>
      <c r="E1741" s="216" t="s">
        <v>10272</v>
      </c>
      <c r="F1741" s="216" t="s">
        <v>10273</v>
      </c>
      <c r="G1741" s="216" t="s">
        <v>814</v>
      </c>
      <c r="H1741" s="216"/>
      <c r="I1741" s="173" t="s">
        <v>10271</v>
      </c>
      <c r="J1741" s="216"/>
      <c r="K1741" s="216"/>
    </row>
    <row r="1742" spans="1:11" x14ac:dyDescent="0.25">
      <c r="A1742" s="126" t="s">
        <v>10255</v>
      </c>
      <c r="B1742" s="126"/>
      <c r="C1742" s="218" cm="1">
        <f t="array" ref="C1742">IF(ROW() &lt; ROW(INDEX(persons[resource_ID],ROWS(persons[resource_ID]))), COUNTIF(INDEX(persons[resource_ID],1):persons[[#This Row],[resource_ID]],persons[[#This Row],[resource_ID]]), "")</f>
        <v>3</v>
      </c>
      <c r="D1742" s="49" t="s">
        <v>10268</v>
      </c>
      <c r="E1742" s="216" t="s">
        <v>10274</v>
      </c>
      <c r="F1742" s="216" t="s">
        <v>10275</v>
      </c>
      <c r="G1742" s="216" t="s">
        <v>9966</v>
      </c>
      <c r="H1742" s="216"/>
      <c r="I1742" s="216"/>
      <c r="J1742" s="216"/>
      <c r="K1742" s="216"/>
    </row>
    <row r="1743" spans="1:11" x14ac:dyDescent="0.25">
      <c r="A1743" s="126" t="s">
        <v>10256</v>
      </c>
      <c r="B1743" s="126"/>
      <c r="C1743" s="218" cm="1">
        <f t="array" ref="C1743">IF(ROW() &lt; ROW(INDEX(persons[resource_ID],ROWS(persons[resource_ID]))), COUNTIF(INDEX(persons[resource_ID],1):persons[[#This Row],[resource_ID]],persons[[#This Row],[resource_ID]]), "")</f>
        <v>1</v>
      </c>
      <c r="D1743" s="49" t="s">
        <v>10267</v>
      </c>
      <c r="E1743" s="216" t="s">
        <v>10269</v>
      </c>
      <c r="F1743" s="216" t="s">
        <v>10270</v>
      </c>
      <c r="G1743" s="216"/>
      <c r="H1743" s="216"/>
      <c r="I1743" s="216"/>
      <c r="J1743" s="216"/>
      <c r="K1743" s="216"/>
    </row>
    <row r="1744" spans="1:11" s="216" customFormat="1" x14ac:dyDescent="0.25">
      <c r="A1744" s="126" t="s">
        <v>10256</v>
      </c>
      <c r="C1744" s="218" cm="1">
        <f t="array" ref="C1744">IF(ROW() &lt; ROW(INDEX(persons[resource_ID],ROWS(persons[resource_ID]))), COUNTIF(INDEX(persons[resource_ID],1):persons[[#This Row],[resource_ID]],persons[[#This Row],[resource_ID]]), "")</f>
        <v>2</v>
      </c>
      <c r="D1744" s="49" t="s">
        <v>10267</v>
      </c>
      <c r="E1744" s="216" t="s">
        <v>10272</v>
      </c>
      <c r="F1744" s="216" t="s">
        <v>10273</v>
      </c>
      <c r="G1744" s="216" t="s">
        <v>814</v>
      </c>
      <c r="I1744" s="173" t="s">
        <v>10271</v>
      </c>
    </row>
    <row r="1745" spans="1:9" s="216" customFormat="1" x14ac:dyDescent="0.25">
      <c r="A1745" s="126" t="s">
        <v>10256</v>
      </c>
      <c r="C1745" s="218" cm="1">
        <f t="array" ref="C1745">IF(ROW() &lt; ROW(INDEX(persons[resource_ID],ROWS(persons[resource_ID]))), COUNTIF(INDEX(persons[resource_ID],1):persons[[#This Row],[resource_ID]],persons[[#This Row],[resource_ID]]), "")</f>
        <v>3</v>
      </c>
      <c r="D1745" s="49" t="s">
        <v>10268</v>
      </c>
      <c r="E1745" s="216" t="s">
        <v>10274</v>
      </c>
      <c r="F1745" s="216" t="s">
        <v>10275</v>
      </c>
      <c r="G1745" s="216" t="s">
        <v>9966</v>
      </c>
    </row>
    <row r="1746" spans="1:9" s="216" customFormat="1" x14ac:dyDescent="0.25">
      <c r="A1746" s="126" t="s">
        <v>10247</v>
      </c>
      <c r="C1746" s="218" cm="1">
        <f t="array" ref="C1746">IF(ROW() &lt; ROW(INDEX(persons[resource_ID],ROWS(persons[resource_ID]))), COUNTIF(INDEX(persons[resource_ID],1):persons[[#This Row],[resource_ID]],persons[[#This Row],[resource_ID]]), "")</f>
        <v>1</v>
      </c>
      <c r="D1746" s="49" t="s">
        <v>10267</v>
      </c>
      <c r="E1746" s="216" t="s">
        <v>10269</v>
      </c>
      <c r="F1746" s="216" t="s">
        <v>10270</v>
      </c>
    </row>
    <row r="1747" spans="1:9" s="216" customFormat="1" x14ac:dyDescent="0.25">
      <c r="A1747" s="126" t="s">
        <v>10247</v>
      </c>
      <c r="C1747" s="218" cm="1">
        <f t="array" ref="C1747">IF(ROW() &lt; ROW(INDEX(persons[resource_ID],ROWS(persons[resource_ID]))), COUNTIF(INDEX(persons[resource_ID],1):persons[[#This Row],[resource_ID]],persons[[#This Row],[resource_ID]]), "")</f>
        <v>2</v>
      </c>
      <c r="D1747" s="49" t="s">
        <v>10267</v>
      </c>
      <c r="E1747" s="216" t="s">
        <v>10272</v>
      </c>
      <c r="F1747" s="216" t="s">
        <v>10273</v>
      </c>
      <c r="G1747" s="216" t="s">
        <v>814</v>
      </c>
      <c r="I1747" s="173" t="s">
        <v>10271</v>
      </c>
    </row>
    <row r="1748" spans="1:9" s="216" customFormat="1" x14ac:dyDescent="0.25">
      <c r="A1748" s="126" t="s">
        <v>10247</v>
      </c>
      <c r="C1748" s="218" cm="1">
        <f t="array" ref="C1748">IF(ROW() &lt; ROW(INDEX(persons[resource_ID],ROWS(persons[resource_ID]))), COUNTIF(INDEX(persons[resource_ID],1):persons[[#This Row],[resource_ID]],persons[[#This Row],[resource_ID]]), "")</f>
        <v>3</v>
      </c>
      <c r="D1748" s="49" t="s">
        <v>10268</v>
      </c>
      <c r="E1748" s="216" t="s">
        <v>10274</v>
      </c>
      <c r="F1748" s="216" t="s">
        <v>10275</v>
      </c>
      <c r="G1748" s="216" t="s">
        <v>9966</v>
      </c>
    </row>
    <row r="1749" spans="1:9" s="216" customFormat="1" x14ac:dyDescent="0.25">
      <c r="A1749" s="126" t="s">
        <v>10257</v>
      </c>
      <c r="C1749" s="218" cm="1">
        <f t="array" ref="C1749">IF(ROW() &lt; ROW(INDEX(persons[resource_ID],ROWS(persons[resource_ID]))), COUNTIF(INDEX(persons[resource_ID],1):persons[[#This Row],[resource_ID]],persons[[#This Row],[resource_ID]]), "")</f>
        <v>1</v>
      </c>
      <c r="D1749" s="49" t="s">
        <v>10267</v>
      </c>
      <c r="E1749" s="216" t="s">
        <v>10269</v>
      </c>
      <c r="F1749" s="216" t="s">
        <v>10270</v>
      </c>
    </row>
    <row r="1750" spans="1:9" s="216" customFormat="1" x14ac:dyDescent="0.25">
      <c r="A1750" s="126" t="s">
        <v>10257</v>
      </c>
      <c r="C1750" s="218" cm="1">
        <f t="array" ref="C1750">IF(ROW() &lt; ROW(INDEX(persons[resource_ID],ROWS(persons[resource_ID]))), COUNTIF(INDEX(persons[resource_ID],1):persons[[#This Row],[resource_ID]],persons[[#This Row],[resource_ID]]), "")</f>
        <v>2</v>
      </c>
      <c r="D1750" s="49" t="s">
        <v>10267</v>
      </c>
      <c r="E1750" s="216" t="s">
        <v>10272</v>
      </c>
      <c r="F1750" s="216" t="s">
        <v>10273</v>
      </c>
      <c r="G1750" s="216" t="s">
        <v>814</v>
      </c>
      <c r="I1750" s="173" t="s">
        <v>10271</v>
      </c>
    </row>
    <row r="1751" spans="1:9" s="216" customFormat="1" x14ac:dyDescent="0.25">
      <c r="A1751" s="126" t="s">
        <v>10257</v>
      </c>
      <c r="C1751" s="218" cm="1">
        <f t="array" ref="C1751">IF(ROW() &lt; ROW(INDEX(persons[resource_ID],ROWS(persons[resource_ID]))), COUNTIF(INDEX(persons[resource_ID],1):persons[[#This Row],[resource_ID]],persons[[#This Row],[resource_ID]]), "")</f>
        <v>3</v>
      </c>
      <c r="D1751" s="49" t="s">
        <v>10268</v>
      </c>
      <c r="E1751" s="216" t="s">
        <v>10274</v>
      </c>
      <c r="F1751" s="216" t="s">
        <v>10275</v>
      </c>
      <c r="G1751" s="216" t="s">
        <v>9966</v>
      </c>
    </row>
    <row r="1752" spans="1:9" s="216" customFormat="1" x14ac:dyDescent="0.25">
      <c r="A1752" s="126" t="s">
        <v>10285</v>
      </c>
      <c r="C1752" s="218" cm="1">
        <f t="array" ref="C1752">IF(ROW() &lt; ROW(INDEX(persons[resource_ID],ROWS(persons[resource_ID]))), COUNTIF(INDEX(persons[resource_ID],1):persons[[#This Row],[resource_ID]],persons[[#This Row],[resource_ID]]), "")</f>
        <v>1</v>
      </c>
      <c r="D1752" s="49" t="s">
        <v>10267</v>
      </c>
      <c r="E1752" s="216" t="s">
        <v>10269</v>
      </c>
      <c r="F1752" s="216" t="s">
        <v>10270</v>
      </c>
    </row>
    <row r="1753" spans="1:9" s="216" customFormat="1" x14ac:dyDescent="0.25">
      <c r="A1753" s="126" t="s">
        <v>10285</v>
      </c>
      <c r="C1753" s="218" cm="1">
        <f t="array" ref="C1753">IF(ROW() &lt; ROW(INDEX(persons[resource_ID],ROWS(persons[resource_ID]))), COUNTIF(INDEX(persons[resource_ID],1):persons[[#This Row],[resource_ID]],persons[[#This Row],[resource_ID]]), "")</f>
        <v>2</v>
      </c>
      <c r="D1753" s="49" t="s">
        <v>10267</v>
      </c>
      <c r="E1753" s="216" t="s">
        <v>10272</v>
      </c>
      <c r="F1753" s="216" t="s">
        <v>10273</v>
      </c>
      <c r="G1753" s="216" t="s">
        <v>814</v>
      </c>
      <c r="I1753" s="173" t="s">
        <v>10271</v>
      </c>
    </row>
    <row r="1754" spans="1:9" s="216" customFormat="1" x14ac:dyDescent="0.25">
      <c r="A1754" s="126" t="s">
        <v>10285</v>
      </c>
      <c r="C1754" s="218" cm="1">
        <f t="array" ref="C1754">IF(ROW() &lt; ROW(INDEX(persons[resource_ID],ROWS(persons[resource_ID]))), COUNTIF(INDEX(persons[resource_ID],1):persons[[#This Row],[resource_ID]],persons[[#This Row],[resource_ID]]), "")</f>
        <v>3</v>
      </c>
      <c r="D1754" s="49" t="s">
        <v>10268</v>
      </c>
      <c r="E1754" s="216" t="s">
        <v>10274</v>
      </c>
      <c r="F1754" s="216" t="s">
        <v>10275</v>
      </c>
      <c r="G1754" s="216" t="s">
        <v>9966</v>
      </c>
    </row>
    <row r="1755" spans="1:9" s="216" customFormat="1" x14ac:dyDescent="0.25">
      <c r="A1755" s="126" t="s">
        <v>10294</v>
      </c>
      <c r="C1755" s="218" cm="1">
        <f t="array" ref="C1755">IF(ROW() &lt; ROW(INDEX(persons[resource_ID],ROWS(persons[resource_ID]))), COUNTIF(INDEX(persons[resource_ID],1):persons[[#This Row],[resource_ID]],persons[[#This Row],[resource_ID]]), "")</f>
        <v>1</v>
      </c>
      <c r="D1755" s="60" t="s">
        <v>10328</v>
      </c>
      <c r="E1755" s="216" t="s">
        <v>3543</v>
      </c>
      <c r="F1755" s="216" t="s">
        <v>10332</v>
      </c>
    </row>
    <row r="1756" spans="1:9" s="216" customFormat="1" x14ac:dyDescent="0.25">
      <c r="A1756" s="126" t="s">
        <v>10294</v>
      </c>
      <c r="C1756" s="218" cm="1">
        <f t="array" ref="C1756">IF(ROW() &lt; ROW(INDEX(persons[resource_ID],ROWS(persons[resource_ID]))), COUNTIF(INDEX(persons[resource_ID],1):persons[[#This Row],[resource_ID]],persons[[#This Row],[resource_ID]]), "")</f>
        <v>2</v>
      </c>
      <c r="D1756" s="60" t="s">
        <v>10329</v>
      </c>
      <c r="E1756" s="216" t="s">
        <v>3541</v>
      </c>
      <c r="F1756" s="216" t="s">
        <v>10333</v>
      </c>
      <c r="I1756" s="216" t="s">
        <v>10339</v>
      </c>
    </row>
    <row r="1757" spans="1:9" s="216" customFormat="1" x14ac:dyDescent="0.25">
      <c r="A1757" s="126" t="s">
        <v>10294</v>
      </c>
      <c r="C1757" s="218" cm="1">
        <f t="array" ref="C1757">IF(ROW() &lt; ROW(INDEX(persons[resource_ID],ROWS(persons[resource_ID]))), COUNTIF(INDEX(persons[resource_ID],1):persons[[#This Row],[resource_ID]],persons[[#This Row],[resource_ID]]), "")</f>
        <v>3</v>
      </c>
      <c r="D1757" s="60" t="s">
        <v>10329</v>
      </c>
      <c r="E1757" s="216" t="s">
        <v>10334</v>
      </c>
      <c r="F1757" s="216" t="s">
        <v>10335</v>
      </c>
    </row>
    <row r="1758" spans="1:9" s="216" customFormat="1" x14ac:dyDescent="0.25">
      <c r="A1758" s="126" t="s">
        <v>10294</v>
      </c>
      <c r="C1758" s="218" cm="1">
        <f t="array" ref="C1758">IF(ROW() &lt; ROW(INDEX(persons[resource_ID],ROWS(persons[resource_ID]))), COUNTIF(INDEX(persons[resource_ID],1):persons[[#This Row],[resource_ID]],persons[[#This Row],[resource_ID]]), "")</f>
        <v>4</v>
      </c>
      <c r="D1758" s="60" t="s">
        <v>10329</v>
      </c>
      <c r="E1758" s="216" t="s">
        <v>10209</v>
      </c>
      <c r="F1758" s="216" t="s">
        <v>10336</v>
      </c>
    </row>
    <row r="1759" spans="1:9" s="216" customFormat="1" x14ac:dyDescent="0.25">
      <c r="A1759" s="126" t="s">
        <v>10294</v>
      </c>
      <c r="C1759" s="218" cm="1">
        <f t="array" ref="C1759">IF(ROW() &lt; ROW(INDEX(persons[resource_ID],ROWS(persons[resource_ID]))), COUNTIF(INDEX(persons[resource_ID],1):persons[[#This Row],[resource_ID]],persons[[#This Row],[resource_ID]]), "")</f>
        <v>5</v>
      </c>
      <c r="D1759" s="60" t="s">
        <v>10330</v>
      </c>
      <c r="E1759" s="216" t="s">
        <v>640</v>
      </c>
      <c r="F1759" s="216" t="s">
        <v>10337</v>
      </c>
    </row>
    <row r="1760" spans="1:9" s="216" customFormat="1" x14ac:dyDescent="0.25">
      <c r="A1760" s="126" t="s">
        <v>10294</v>
      </c>
      <c r="C1760" s="218" cm="1">
        <f t="array" ref="C1760">IF(ROW() &lt; ROW(INDEX(persons[resource_ID],ROWS(persons[resource_ID]))), COUNTIF(INDEX(persons[resource_ID],1):persons[[#This Row],[resource_ID]],persons[[#This Row],[resource_ID]]), "")</f>
        <v>6</v>
      </c>
      <c r="D1760" s="60" t="s">
        <v>10331</v>
      </c>
      <c r="E1760" s="216" t="s">
        <v>638</v>
      </c>
      <c r="F1760" s="216" t="s">
        <v>10338</v>
      </c>
    </row>
    <row r="1761" spans="1:11" s="216" customFormat="1" x14ac:dyDescent="0.25">
      <c r="A1761" s="126" t="s">
        <v>10295</v>
      </c>
      <c r="C1761" s="218" cm="1">
        <f t="array" ref="C1761">IF(ROW() &lt; ROW(INDEX(persons[resource_ID],ROWS(persons[resource_ID]))), COUNTIF(INDEX(persons[resource_ID],1):persons[[#This Row],[resource_ID]],persons[[#This Row],[resource_ID]]), "")</f>
        <v>1</v>
      </c>
      <c r="D1761" s="60" t="s">
        <v>10328</v>
      </c>
      <c r="E1761" s="216" t="s">
        <v>3543</v>
      </c>
      <c r="F1761" s="216" t="s">
        <v>10332</v>
      </c>
    </row>
    <row r="1762" spans="1:11" s="216" customFormat="1" x14ac:dyDescent="0.25">
      <c r="A1762" s="126" t="s">
        <v>10295</v>
      </c>
      <c r="C1762" s="218" cm="1">
        <f t="array" ref="C1762">IF(ROW() &lt; ROW(INDEX(persons[resource_ID],ROWS(persons[resource_ID]))), COUNTIF(INDEX(persons[resource_ID],1):persons[[#This Row],[resource_ID]],persons[[#This Row],[resource_ID]]), "")</f>
        <v>2</v>
      </c>
      <c r="D1762" s="240" t="s">
        <v>10329</v>
      </c>
      <c r="E1762" s="216" t="s">
        <v>3541</v>
      </c>
      <c r="F1762" s="216" t="s">
        <v>10333</v>
      </c>
      <c r="I1762" s="216" t="s">
        <v>10339</v>
      </c>
    </row>
    <row r="1763" spans="1:11" s="216" customFormat="1" x14ac:dyDescent="0.25">
      <c r="A1763" s="126" t="s">
        <v>10295</v>
      </c>
      <c r="C1763" s="218" cm="1">
        <f t="array" ref="C1763">IF(ROW() &lt; ROW(INDEX(persons[resource_ID],ROWS(persons[resource_ID]))), COUNTIF(INDEX(persons[resource_ID],1):persons[[#This Row],[resource_ID]],persons[[#This Row],[resource_ID]]), "")</f>
        <v>3</v>
      </c>
      <c r="D1763" s="240" t="s">
        <v>10329</v>
      </c>
      <c r="E1763" s="216" t="s">
        <v>10334</v>
      </c>
      <c r="F1763" s="216" t="s">
        <v>10335</v>
      </c>
    </row>
    <row r="1764" spans="1:11" s="216" customFormat="1" x14ac:dyDescent="0.25">
      <c r="A1764" s="126" t="s">
        <v>10295</v>
      </c>
      <c r="C1764" s="218" cm="1">
        <f t="array" ref="C1764">IF(ROW() &lt; ROW(INDEX(persons[resource_ID],ROWS(persons[resource_ID]))), COUNTIF(INDEX(persons[resource_ID],1):persons[[#This Row],[resource_ID]],persons[[#This Row],[resource_ID]]), "")</f>
        <v>4</v>
      </c>
      <c r="D1764" s="240" t="s">
        <v>10329</v>
      </c>
      <c r="E1764" s="216" t="s">
        <v>10209</v>
      </c>
      <c r="F1764" s="216" t="s">
        <v>10336</v>
      </c>
    </row>
    <row r="1765" spans="1:11" s="216" customFormat="1" x14ac:dyDescent="0.25">
      <c r="A1765" s="126" t="s">
        <v>10295</v>
      </c>
      <c r="C1765" s="218" cm="1">
        <f t="array" ref="C1765">IF(ROW() &lt; ROW(INDEX(persons[resource_ID],ROWS(persons[resource_ID]))), COUNTIF(INDEX(persons[resource_ID],1):persons[[#This Row],[resource_ID]],persons[[#This Row],[resource_ID]]), "")</f>
        <v>5</v>
      </c>
      <c r="D1765" s="240" t="s">
        <v>10330</v>
      </c>
      <c r="E1765" s="216" t="s">
        <v>640</v>
      </c>
      <c r="F1765" s="216" t="s">
        <v>10337</v>
      </c>
    </row>
    <row r="1766" spans="1:11" s="216" customFormat="1" x14ac:dyDescent="0.25">
      <c r="A1766" s="126" t="s">
        <v>10295</v>
      </c>
      <c r="C1766" s="218" cm="1">
        <f t="array" ref="C1766">IF(ROW() &lt; ROW(INDEX(persons[resource_ID],ROWS(persons[resource_ID]))), COUNTIF(INDEX(persons[resource_ID],1):persons[[#This Row],[resource_ID]],persons[[#This Row],[resource_ID]]), "")</f>
        <v>6</v>
      </c>
      <c r="D1766" s="240" t="s">
        <v>10331</v>
      </c>
      <c r="E1766" s="216" t="s">
        <v>638</v>
      </c>
      <c r="F1766" s="216" t="s">
        <v>10338</v>
      </c>
    </row>
    <row r="1767" spans="1:11" x14ac:dyDescent="0.25">
      <c r="A1767" s="243" t="s">
        <v>10342</v>
      </c>
      <c r="B1767" s="126"/>
      <c r="C1767" s="218" cm="1">
        <f t="array" ref="C1767">IF(ROW() &lt; ROW(INDEX(persons[resource_ID],ROWS(persons[resource_ID]))), COUNTIF(INDEX(persons[resource_ID],1):persons[[#This Row],[resource_ID]],persons[[#This Row],[resource_ID]]), "")</f>
        <v>1</v>
      </c>
      <c r="D1767" s="240" t="s">
        <v>10468</v>
      </c>
      <c r="E1767" s="251" t="s">
        <v>9966</v>
      </c>
      <c r="F1767" s="251" t="s">
        <v>10475</v>
      </c>
      <c r="G1767" s="216"/>
      <c r="H1767" s="216"/>
      <c r="I1767" s="248" t="s">
        <v>10485</v>
      </c>
      <c r="J1767" s="216"/>
      <c r="K1767" s="216"/>
    </row>
    <row r="1768" spans="1:11" s="236" customFormat="1" x14ac:dyDescent="0.25">
      <c r="A1768" s="243" t="s">
        <v>10342</v>
      </c>
      <c r="B1768" s="243"/>
      <c r="C1768" s="252" cm="1">
        <f t="array" ref="C1768">IF(ROW() &lt; ROW(INDEX(persons[resource_ID],ROWS(persons[resource_ID]))), COUNTIF(INDEX(persons[resource_ID],1):persons[[#This Row],[resource_ID]],persons[[#This Row],[resource_ID]]), "")</f>
        <v>2</v>
      </c>
      <c r="D1768" s="240" t="s">
        <v>10468</v>
      </c>
      <c r="E1768" s="251" t="s">
        <v>703</v>
      </c>
      <c r="F1768" s="251" t="s">
        <v>10476</v>
      </c>
      <c r="G1768" s="251"/>
      <c r="H1768" s="251"/>
      <c r="I1768" s="251"/>
      <c r="J1768" s="251"/>
      <c r="K1768" s="251"/>
    </row>
    <row r="1769" spans="1:11" s="236" customFormat="1" x14ac:dyDescent="0.25">
      <c r="A1769" s="243" t="s">
        <v>10342</v>
      </c>
      <c r="B1769" s="243"/>
      <c r="C1769" s="252" cm="1">
        <f t="array" ref="C1769">IF(ROW() &lt; ROW(INDEX(persons[resource_ID],ROWS(persons[resource_ID]))), COUNTIF(INDEX(persons[resource_ID],1):persons[[#This Row],[resource_ID]],persons[[#This Row],[resource_ID]]), "")</f>
        <v>3</v>
      </c>
      <c r="D1769" s="240" t="s">
        <v>10467</v>
      </c>
      <c r="E1769" s="251" t="s">
        <v>9966</v>
      </c>
      <c r="F1769" s="251" t="s">
        <v>8869</v>
      </c>
      <c r="G1769" s="251" t="s">
        <v>3766</v>
      </c>
      <c r="H1769" s="251"/>
      <c r="I1769" s="251"/>
      <c r="J1769" s="251"/>
      <c r="K1769" s="251"/>
    </row>
    <row r="1770" spans="1:11" s="236" customFormat="1" x14ac:dyDescent="0.25">
      <c r="A1770" s="243" t="s">
        <v>10342</v>
      </c>
      <c r="B1770" s="243"/>
      <c r="C1770" s="252" cm="1">
        <f t="array" ref="C1770">IF(ROW() &lt; ROW(INDEX(persons[resource_ID],ROWS(persons[resource_ID]))), COUNTIF(INDEX(persons[resource_ID],1):persons[[#This Row],[resource_ID]],persons[[#This Row],[resource_ID]]), "")</f>
        <v>4</v>
      </c>
      <c r="D1770" s="240" t="s">
        <v>10469</v>
      </c>
      <c r="E1770" s="251" t="s">
        <v>605</v>
      </c>
      <c r="F1770" s="251" t="s">
        <v>10477</v>
      </c>
      <c r="G1770" s="251"/>
      <c r="H1770" s="251"/>
      <c r="I1770" s="251"/>
      <c r="J1770" s="251"/>
      <c r="K1770" s="251"/>
    </row>
    <row r="1771" spans="1:11" s="236" customFormat="1" x14ac:dyDescent="0.25">
      <c r="A1771" s="243" t="s">
        <v>10342</v>
      </c>
      <c r="B1771" s="243"/>
      <c r="C1771" s="252" cm="1">
        <f t="array" ref="C1771">IF(ROW() &lt; ROW(INDEX(persons[resource_ID],ROWS(persons[resource_ID]))), COUNTIF(INDEX(persons[resource_ID],1):persons[[#This Row],[resource_ID]],persons[[#This Row],[resource_ID]]), "")</f>
        <v>5</v>
      </c>
      <c r="D1771" s="240" t="s">
        <v>10470</v>
      </c>
      <c r="E1771" s="251" t="s">
        <v>48</v>
      </c>
      <c r="F1771" s="251" t="s">
        <v>10478</v>
      </c>
      <c r="G1771" s="251" t="s">
        <v>3542</v>
      </c>
      <c r="H1771" s="251"/>
      <c r="I1771" s="251"/>
      <c r="J1771" s="251"/>
      <c r="K1771" s="251"/>
    </row>
    <row r="1772" spans="1:11" s="236" customFormat="1" x14ac:dyDescent="0.25">
      <c r="A1772" s="243" t="s">
        <v>10342</v>
      </c>
      <c r="B1772" s="243"/>
      <c r="C1772" s="252" cm="1">
        <f t="array" ref="C1772">IF(ROW() &lt; ROW(INDEX(persons[resource_ID],ROWS(persons[resource_ID]))), COUNTIF(INDEX(persons[resource_ID],1):persons[[#This Row],[resource_ID]],persons[[#This Row],[resource_ID]]), "")</f>
        <v>6</v>
      </c>
      <c r="D1772" s="240" t="s">
        <v>10471</v>
      </c>
      <c r="E1772" s="251" t="s">
        <v>3543</v>
      </c>
      <c r="F1772" s="251" t="s">
        <v>10479</v>
      </c>
      <c r="G1772" s="251"/>
      <c r="H1772" s="251"/>
      <c r="I1772" s="251"/>
      <c r="J1772" s="251"/>
      <c r="K1772" s="251"/>
    </row>
    <row r="1773" spans="1:11" s="236" customFormat="1" x14ac:dyDescent="0.25">
      <c r="A1773" s="243" t="s">
        <v>10342</v>
      </c>
      <c r="B1773" s="243"/>
      <c r="C1773" s="252" cm="1">
        <f t="array" ref="C1773">IF(ROW() &lt; ROW(INDEX(persons[resource_ID],ROWS(persons[resource_ID]))), COUNTIF(INDEX(persons[resource_ID],1):persons[[#This Row],[resource_ID]],persons[[#This Row],[resource_ID]]), "")</f>
        <v>7</v>
      </c>
      <c r="D1773" s="240" t="s">
        <v>10472</v>
      </c>
      <c r="E1773" s="251" t="s">
        <v>9966</v>
      </c>
      <c r="F1773" s="251" t="s">
        <v>10480</v>
      </c>
      <c r="G1773" s="251"/>
      <c r="H1773" s="251"/>
      <c r="I1773" s="251"/>
      <c r="J1773" s="251"/>
      <c r="K1773" s="251"/>
    </row>
    <row r="1774" spans="1:11" s="236" customFormat="1" x14ac:dyDescent="0.25">
      <c r="A1774" s="243" t="s">
        <v>10342</v>
      </c>
      <c r="B1774" s="243"/>
      <c r="C1774" s="252" cm="1">
        <f t="array" ref="C1774">IF(ROW() &lt; ROW(INDEX(persons[resource_ID],ROWS(persons[resource_ID]))), COUNTIF(INDEX(persons[resource_ID],1):persons[[#This Row],[resource_ID]],persons[[#This Row],[resource_ID]]), "")</f>
        <v>8</v>
      </c>
      <c r="D1774" s="240" t="s">
        <v>10472</v>
      </c>
      <c r="E1774" s="251" t="s">
        <v>9891</v>
      </c>
      <c r="F1774" s="251" t="s">
        <v>10481</v>
      </c>
      <c r="G1774" s="251"/>
      <c r="H1774" s="251"/>
      <c r="I1774" s="251"/>
      <c r="J1774" s="251"/>
      <c r="K1774" s="251"/>
    </row>
    <row r="1775" spans="1:11" s="236" customFormat="1" x14ac:dyDescent="0.25">
      <c r="A1775" s="243" t="s">
        <v>10342</v>
      </c>
      <c r="B1775" s="243"/>
      <c r="C1775" s="252" cm="1">
        <f t="array" ref="C1775">IF(ROW() &lt; ROW(INDEX(persons[resource_ID],ROWS(persons[resource_ID]))), COUNTIF(INDEX(persons[resource_ID],1):persons[[#This Row],[resource_ID]],persons[[#This Row],[resource_ID]]), "")</f>
        <v>9</v>
      </c>
      <c r="D1775" s="240" t="s">
        <v>10473</v>
      </c>
      <c r="E1775" s="251" t="s">
        <v>3541</v>
      </c>
      <c r="F1775" s="251" t="s">
        <v>10482</v>
      </c>
      <c r="G1775" s="251"/>
      <c r="H1775" s="251"/>
      <c r="I1775" s="251"/>
      <c r="J1775" s="251"/>
      <c r="K1775" s="251"/>
    </row>
    <row r="1776" spans="1:11" s="236" customFormat="1" x14ac:dyDescent="0.25">
      <c r="A1776" s="243" t="s">
        <v>10342</v>
      </c>
      <c r="B1776" s="243"/>
      <c r="C1776" s="252" cm="1">
        <f t="array" ref="C1776">IF(ROW() &lt; ROW(INDEX(persons[resource_ID],ROWS(persons[resource_ID]))), COUNTIF(INDEX(persons[resource_ID],1):persons[[#This Row],[resource_ID]],persons[[#This Row],[resource_ID]]), "")</f>
        <v>10</v>
      </c>
      <c r="D1776" s="240" t="s">
        <v>10474</v>
      </c>
      <c r="E1776" s="251" t="s">
        <v>10483</v>
      </c>
      <c r="F1776" s="251" t="s">
        <v>10484</v>
      </c>
      <c r="G1776" s="251" t="s">
        <v>814</v>
      </c>
      <c r="H1776" s="251"/>
      <c r="I1776" s="251"/>
      <c r="J1776" s="251"/>
      <c r="K1776" s="251"/>
    </row>
    <row r="1777" spans="1:11" s="236" customFormat="1" x14ac:dyDescent="0.25">
      <c r="A1777" s="243" t="s">
        <v>10343</v>
      </c>
      <c r="B1777" s="243"/>
      <c r="C1777" s="252" cm="1">
        <f t="array" ref="C1777">IF(ROW() &lt; ROW(INDEX(persons[resource_ID],ROWS(persons[resource_ID]))), COUNTIF(INDEX(persons[resource_ID],1):persons[[#This Row],[resource_ID]],persons[[#This Row],[resource_ID]]), "")</f>
        <v>1</v>
      </c>
      <c r="D1777" s="240" t="s">
        <v>10468</v>
      </c>
      <c r="E1777" s="251" t="s">
        <v>9966</v>
      </c>
      <c r="F1777" s="251" t="s">
        <v>10475</v>
      </c>
      <c r="G1777" s="251"/>
      <c r="H1777" s="251"/>
      <c r="I1777" s="248" t="s">
        <v>10485</v>
      </c>
      <c r="J1777" s="251"/>
      <c r="K1777" s="251"/>
    </row>
    <row r="1778" spans="1:11" s="236" customFormat="1" x14ac:dyDescent="0.25">
      <c r="A1778" s="243" t="s">
        <v>10343</v>
      </c>
      <c r="B1778" s="243"/>
      <c r="C1778" s="252" cm="1">
        <f t="array" ref="C1778">IF(ROW() &lt; ROW(INDEX(persons[resource_ID],ROWS(persons[resource_ID]))), COUNTIF(INDEX(persons[resource_ID],1):persons[[#This Row],[resource_ID]],persons[[#This Row],[resource_ID]]), "")</f>
        <v>2</v>
      </c>
      <c r="D1778" s="240" t="s">
        <v>10468</v>
      </c>
      <c r="E1778" s="251" t="s">
        <v>703</v>
      </c>
      <c r="F1778" s="251" t="s">
        <v>10476</v>
      </c>
      <c r="G1778" s="251"/>
      <c r="H1778" s="251"/>
      <c r="I1778" s="251"/>
      <c r="J1778" s="251"/>
      <c r="K1778" s="251"/>
    </row>
    <row r="1779" spans="1:11" x14ac:dyDescent="0.25">
      <c r="A1779" s="243" t="s">
        <v>10343</v>
      </c>
      <c r="B1779" s="243"/>
      <c r="C1779" s="252" cm="1">
        <f t="array" ref="C1779">IF(ROW() &lt; ROW(INDEX(persons[resource_ID],ROWS(persons[resource_ID]))), COUNTIF(INDEX(persons[resource_ID],1):persons[[#This Row],[resource_ID]],persons[[#This Row],[resource_ID]]), "")</f>
        <v>3</v>
      </c>
      <c r="D1779" s="240" t="s">
        <v>10467</v>
      </c>
      <c r="E1779" s="251" t="s">
        <v>9966</v>
      </c>
      <c r="F1779" s="251" t="s">
        <v>8869</v>
      </c>
      <c r="G1779" s="251" t="s">
        <v>3766</v>
      </c>
      <c r="H1779" s="251"/>
      <c r="I1779" s="251"/>
      <c r="J1779" s="251"/>
      <c r="K1779" s="251"/>
    </row>
    <row r="1780" spans="1:11" s="236" customFormat="1" x14ac:dyDescent="0.25">
      <c r="A1780" s="243" t="s">
        <v>10343</v>
      </c>
      <c r="B1780" s="243"/>
      <c r="C1780" s="252" cm="1">
        <f t="array" ref="C1780">IF(ROW() &lt; ROW(INDEX(persons[resource_ID],ROWS(persons[resource_ID]))), COUNTIF(INDEX(persons[resource_ID],1):persons[[#This Row],[resource_ID]],persons[[#This Row],[resource_ID]]), "")</f>
        <v>4</v>
      </c>
      <c r="D1780" s="240" t="s">
        <v>10469</v>
      </c>
      <c r="E1780" s="251" t="s">
        <v>605</v>
      </c>
      <c r="F1780" s="251" t="s">
        <v>10477</v>
      </c>
      <c r="G1780" s="251"/>
      <c r="H1780" s="251"/>
      <c r="I1780" s="251"/>
      <c r="J1780" s="251"/>
      <c r="K1780" s="251"/>
    </row>
    <row r="1781" spans="1:11" s="236" customFormat="1" x14ac:dyDescent="0.25">
      <c r="A1781" s="243" t="s">
        <v>10343</v>
      </c>
      <c r="B1781" s="243"/>
      <c r="C1781" s="252" cm="1">
        <f t="array" ref="C1781">IF(ROW() &lt; ROW(INDEX(persons[resource_ID],ROWS(persons[resource_ID]))), COUNTIF(INDEX(persons[resource_ID],1):persons[[#This Row],[resource_ID]],persons[[#This Row],[resource_ID]]), "")</f>
        <v>5</v>
      </c>
      <c r="D1781" s="240" t="s">
        <v>10470</v>
      </c>
      <c r="E1781" s="251" t="s">
        <v>48</v>
      </c>
      <c r="F1781" s="251" t="s">
        <v>10478</v>
      </c>
      <c r="G1781" s="251" t="s">
        <v>3542</v>
      </c>
      <c r="H1781" s="251"/>
      <c r="I1781" s="251"/>
      <c r="J1781" s="251"/>
      <c r="K1781" s="251"/>
    </row>
    <row r="1782" spans="1:11" s="236" customFormat="1" x14ac:dyDescent="0.25">
      <c r="A1782" s="243" t="s">
        <v>10343</v>
      </c>
      <c r="B1782" s="243"/>
      <c r="C1782" s="252" cm="1">
        <f t="array" ref="C1782">IF(ROW() &lt; ROW(INDEX(persons[resource_ID],ROWS(persons[resource_ID]))), COUNTIF(INDEX(persons[resource_ID],1):persons[[#This Row],[resource_ID]],persons[[#This Row],[resource_ID]]), "")</f>
        <v>6</v>
      </c>
      <c r="D1782" s="240" t="s">
        <v>10471</v>
      </c>
      <c r="E1782" s="251" t="s">
        <v>3543</v>
      </c>
      <c r="F1782" s="251" t="s">
        <v>10479</v>
      </c>
      <c r="G1782" s="251"/>
      <c r="H1782" s="251"/>
      <c r="I1782" s="251"/>
      <c r="J1782" s="251"/>
      <c r="K1782" s="251"/>
    </row>
    <row r="1783" spans="1:11" s="236" customFormat="1" x14ac:dyDescent="0.25">
      <c r="A1783" s="243" t="s">
        <v>10343</v>
      </c>
      <c r="B1783" s="243"/>
      <c r="C1783" s="252" cm="1">
        <f t="array" ref="C1783">IF(ROW() &lt; ROW(INDEX(persons[resource_ID],ROWS(persons[resource_ID]))), COUNTIF(INDEX(persons[resource_ID],1):persons[[#This Row],[resource_ID]],persons[[#This Row],[resource_ID]]), "")</f>
        <v>7</v>
      </c>
      <c r="D1783" s="240" t="s">
        <v>10472</v>
      </c>
      <c r="E1783" s="251" t="s">
        <v>9966</v>
      </c>
      <c r="F1783" s="251" t="s">
        <v>10480</v>
      </c>
      <c r="G1783" s="251"/>
      <c r="H1783" s="251"/>
      <c r="I1783" s="251"/>
      <c r="J1783" s="251"/>
      <c r="K1783" s="251"/>
    </row>
    <row r="1784" spans="1:11" s="236" customFormat="1" x14ac:dyDescent="0.25">
      <c r="A1784" s="243" t="s">
        <v>10343</v>
      </c>
      <c r="B1784" s="243"/>
      <c r="C1784" s="252" cm="1">
        <f t="array" ref="C1784">IF(ROW() &lt; ROW(INDEX(persons[resource_ID],ROWS(persons[resource_ID]))), COUNTIF(INDEX(persons[resource_ID],1):persons[[#This Row],[resource_ID]],persons[[#This Row],[resource_ID]]), "")</f>
        <v>8</v>
      </c>
      <c r="D1784" s="240" t="s">
        <v>10472</v>
      </c>
      <c r="E1784" s="251" t="s">
        <v>9891</v>
      </c>
      <c r="F1784" s="251" t="s">
        <v>10481</v>
      </c>
      <c r="G1784" s="251"/>
      <c r="H1784" s="251"/>
      <c r="I1784" s="251"/>
      <c r="J1784" s="251"/>
      <c r="K1784" s="251"/>
    </row>
    <row r="1785" spans="1:11" s="236" customFormat="1" x14ac:dyDescent="0.25">
      <c r="A1785" s="243" t="s">
        <v>10343</v>
      </c>
      <c r="B1785" s="243"/>
      <c r="C1785" s="252" cm="1">
        <f t="array" ref="C1785">IF(ROW() &lt; ROW(INDEX(persons[resource_ID],ROWS(persons[resource_ID]))), COUNTIF(INDEX(persons[resource_ID],1):persons[[#This Row],[resource_ID]],persons[[#This Row],[resource_ID]]), "")</f>
        <v>9</v>
      </c>
      <c r="D1785" s="240" t="s">
        <v>10473</v>
      </c>
      <c r="E1785" s="251" t="s">
        <v>3541</v>
      </c>
      <c r="F1785" s="251" t="s">
        <v>10482</v>
      </c>
      <c r="G1785" s="251"/>
      <c r="H1785" s="251"/>
      <c r="I1785" s="251"/>
      <c r="J1785" s="251"/>
      <c r="K1785" s="251"/>
    </row>
    <row r="1786" spans="1:11" s="236" customFormat="1" x14ac:dyDescent="0.25">
      <c r="A1786" s="243" t="s">
        <v>10343</v>
      </c>
      <c r="B1786" s="243"/>
      <c r="C1786" s="252" cm="1">
        <f t="array" ref="C1786">IF(ROW() &lt; ROW(INDEX(persons[resource_ID],ROWS(persons[resource_ID]))), COUNTIF(INDEX(persons[resource_ID],1):persons[[#This Row],[resource_ID]],persons[[#This Row],[resource_ID]]), "")</f>
        <v>10</v>
      </c>
      <c r="D1786" s="240" t="s">
        <v>10474</v>
      </c>
      <c r="E1786" s="251" t="s">
        <v>10483</v>
      </c>
      <c r="F1786" s="251" t="s">
        <v>10484</v>
      </c>
      <c r="G1786" s="251" t="s">
        <v>814</v>
      </c>
      <c r="H1786" s="251"/>
      <c r="I1786" s="251"/>
      <c r="J1786" s="251"/>
      <c r="K1786" s="251"/>
    </row>
    <row r="1787" spans="1:11" x14ac:dyDescent="0.25">
      <c r="A1787" s="243" t="s">
        <v>10344</v>
      </c>
      <c r="B1787" s="243"/>
      <c r="C1787" s="252" cm="1">
        <f t="array" ref="C1787">IF(ROW() &lt; ROW(INDEX(persons[resource_ID],ROWS(persons[resource_ID]))), COUNTIF(INDEX(persons[resource_ID],1):persons[[#This Row],[resource_ID]],persons[[#This Row],[resource_ID]]), "")</f>
        <v>1</v>
      </c>
      <c r="D1787" s="240" t="s">
        <v>10468</v>
      </c>
      <c r="E1787" s="251" t="s">
        <v>9966</v>
      </c>
      <c r="F1787" s="251" t="s">
        <v>10475</v>
      </c>
      <c r="G1787" s="251"/>
      <c r="H1787" s="251"/>
      <c r="I1787" s="248" t="s">
        <v>10485</v>
      </c>
      <c r="J1787" s="251"/>
      <c r="K1787" s="251"/>
    </row>
    <row r="1788" spans="1:11" s="236" customFormat="1" x14ac:dyDescent="0.25">
      <c r="A1788" s="243" t="s">
        <v>10344</v>
      </c>
      <c r="B1788" s="243"/>
      <c r="C1788" s="252" cm="1">
        <f t="array" ref="C1788">IF(ROW() &lt; ROW(INDEX(persons[resource_ID],ROWS(persons[resource_ID]))), COUNTIF(INDEX(persons[resource_ID],1):persons[[#This Row],[resource_ID]],persons[[#This Row],[resource_ID]]), "")</f>
        <v>2</v>
      </c>
      <c r="D1788" s="240" t="s">
        <v>10468</v>
      </c>
      <c r="E1788" s="251" t="s">
        <v>703</v>
      </c>
      <c r="F1788" s="251" t="s">
        <v>10476</v>
      </c>
      <c r="G1788" s="251"/>
      <c r="H1788" s="251"/>
      <c r="I1788" s="251"/>
      <c r="J1788" s="251"/>
      <c r="K1788" s="251"/>
    </row>
    <row r="1789" spans="1:11" s="236" customFormat="1" x14ac:dyDescent="0.25">
      <c r="A1789" s="243" t="s">
        <v>10344</v>
      </c>
      <c r="B1789" s="243"/>
      <c r="C1789" s="252" cm="1">
        <f t="array" ref="C1789">IF(ROW() &lt; ROW(INDEX(persons[resource_ID],ROWS(persons[resource_ID]))), COUNTIF(INDEX(persons[resource_ID],1):persons[[#This Row],[resource_ID]],persons[[#This Row],[resource_ID]]), "")</f>
        <v>3</v>
      </c>
      <c r="D1789" s="240" t="s">
        <v>10467</v>
      </c>
      <c r="E1789" s="251" t="s">
        <v>9966</v>
      </c>
      <c r="F1789" s="251" t="s">
        <v>8869</v>
      </c>
      <c r="G1789" s="251" t="s">
        <v>3766</v>
      </c>
      <c r="H1789" s="251"/>
      <c r="I1789" s="251"/>
      <c r="J1789" s="251"/>
      <c r="K1789" s="251"/>
    </row>
    <row r="1790" spans="1:11" s="236" customFormat="1" x14ac:dyDescent="0.25">
      <c r="A1790" s="243" t="s">
        <v>10344</v>
      </c>
      <c r="B1790" s="243"/>
      <c r="C1790" s="252" cm="1">
        <f t="array" ref="C1790">IF(ROW() &lt; ROW(INDEX(persons[resource_ID],ROWS(persons[resource_ID]))), COUNTIF(INDEX(persons[resource_ID],1):persons[[#This Row],[resource_ID]],persons[[#This Row],[resource_ID]]), "")</f>
        <v>4</v>
      </c>
      <c r="D1790" s="240" t="s">
        <v>10469</v>
      </c>
      <c r="E1790" s="251" t="s">
        <v>605</v>
      </c>
      <c r="F1790" s="251" t="s">
        <v>10477</v>
      </c>
      <c r="G1790" s="251"/>
      <c r="H1790" s="251"/>
      <c r="I1790" s="251"/>
      <c r="J1790" s="251"/>
      <c r="K1790" s="251"/>
    </row>
    <row r="1791" spans="1:11" s="236" customFormat="1" x14ac:dyDescent="0.25">
      <c r="A1791" s="243" t="s">
        <v>10344</v>
      </c>
      <c r="B1791" s="243"/>
      <c r="C1791" s="252" cm="1">
        <f t="array" ref="C1791">IF(ROW() &lt; ROW(INDEX(persons[resource_ID],ROWS(persons[resource_ID]))), COUNTIF(INDEX(persons[resource_ID],1):persons[[#This Row],[resource_ID]],persons[[#This Row],[resource_ID]]), "")</f>
        <v>5</v>
      </c>
      <c r="D1791" s="240" t="s">
        <v>10470</v>
      </c>
      <c r="E1791" s="251" t="s">
        <v>48</v>
      </c>
      <c r="F1791" s="251" t="s">
        <v>10478</v>
      </c>
      <c r="G1791" s="251" t="s">
        <v>3542</v>
      </c>
      <c r="H1791" s="251"/>
      <c r="I1791" s="251"/>
      <c r="J1791" s="251"/>
      <c r="K1791" s="251"/>
    </row>
    <row r="1792" spans="1:11" s="236" customFormat="1" x14ac:dyDescent="0.25">
      <c r="A1792" s="243" t="s">
        <v>10344</v>
      </c>
      <c r="B1792" s="243"/>
      <c r="C1792" s="252" cm="1">
        <f t="array" ref="C1792">IF(ROW() &lt; ROW(INDEX(persons[resource_ID],ROWS(persons[resource_ID]))), COUNTIF(INDEX(persons[resource_ID],1):persons[[#This Row],[resource_ID]],persons[[#This Row],[resource_ID]]), "")</f>
        <v>6</v>
      </c>
      <c r="D1792" s="240" t="s">
        <v>10471</v>
      </c>
      <c r="E1792" s="251" t="s">
        <v>3543</v>
      </c>
      <c r="F1792" s="251" t="s">
        <v>10479</v>
      </c>
      <c r="G1792" s="251"/>
      <c r="H1792" s="251"/>
      <c r="I1792" s="251"/>
      <c r="J1792" s="251"/>
      <c r="K1792" s="251"/>
    </row>
    <row r="1793" spans="1:11" s="236" customFormat="1" x14ac:dyDescent="0.25">
      <c r="A1793" s="243" t="s">
        <v>10344</v>
      </c>
      <c r="B1793" s="243"/>
      <c r="C1793" s="252" cm="1">
        <f t="array" ref="C1793">IF(ROW() &lt; ROW(INDEX(persons[resource_ID],ROWS(persons[resource_ID]))), COUNTIF(INDEX(persons[resource_ID],1):persons[[#This Row],[resource_ID]],persons[[#This Row],[resource_ID]]), "")</f>
        <v>7</v>
      </c>
      <c r="D1793" s="240" t="s">
        <v>10472</v>
      </c>
      <c r="E1793" s="251" t="s">
        <v>9966</v>
      </c>
      <c r="F1793" s="251" t="s">
        <v>10480</v>
      </c>
      <c r="G1793" s="251"/>
      <c r="H1793" s="251"/>
      <c r="I1793" s="251"/>
      <c r="J1793" s="251"/>
      <c r="K1793" s="251"/>
    </row>
    <row r="1794" spans="1:11" s="236" customFormat="1" x14ac:dyDescent="0.25">
      <c r="A1794" s="243" t="s">
        <v>10344</v>
      </c>
      <c r="B1794" s="243"/>
      <c r="C1794" s="252" cm="1">
        <f t="array" ref="C1794">IF(ROW() &lt; ROW(INDEX(persons[resource_ID],ROWS(persons[resource_ID]))), COUNTIF(INDEX(persons[resource_ID],1):persons[[#This Row],[resource_ID]],persons[[#This Row],[resource_ID]]), "")</f>
        <v>8</v>
      </c>
      <c r="D1794" s="240" t="s">
        <v>10472</v>
      </c>
      <c r="E1794" s="251" t="s">
        <v>9891</v>
      </c>
      <c r="F1794" s="251" t="s">
        <v>10481</v>
      </c>
      <c r="G1794" s="251"/>
      <c r="H1794" s="251"/>
      <c r="I1794" s="251"/>
      <c r="J1794" s="251"/>
      <c r="K1794" s="251"/>
    </row>
    <row r="1795" spans="1:11" s="236" customFormat="1" x14ac:dyDescent="0.25">
      <c r="A1795" s="243" t="s">
        <v>10344</v>
      </c>
      <c r="B1795" s="243"/>
      <c r="C1795" s="252" cm="1">
        <f t="array" ref="C1795">IF(ROW() &lt; ROW(INDEX(persons[resource_ID],ROWS(persons[resource_ID]))), COUNTIF(INDEX(persons[resource_ID],1):persons[[#This Row],[resource_ID]],persons[[#This Row],[resource_ID]]), "")</f>
        <v>9</v>
      </c>
      <c r="D1795" s="240" t="s">
        <v>10473</v>
      </c>
      <c r="E1795" s="251" t="s">
        <v>3541</v>
      </c>
      <c r="F1795" s="251" t="s">
        <v>10482</v>
      </c>
      <c r="G1795" s="251"/>
      <c r="H1795" s="251"/>
      <c r="I1795" s="251"/>
      <c r="J1795" s="251"/>
      <c r="K1795" s="251"/>
    </row>
    <row r="1796" spans="1:11" s="236" customFormat="1" x14ac:dyDescent="0.25">
      <c r="A1796" s="243" t="s">
        <v>10344</v>
      </c>
      <c r="B1796" s="243"/>
      <c r="C1796" s="252" cm="1">
        <f t="array" ref="C1796">IF(ROW() &lt; ROW(INDEX(persons[resource_ID],ROWS(persons[resource_ID]))), COUNTIF(INDEX(persons[resource_ID],1):persons[[#This Row],[resource_ID]],persons[[#This Row],[resource_ID]]), "")</f>
        <v>10</v>
      </c>
      <c r="D1796" s="240" t="s">
        <v>10474</v>
      </c>
      <c r="E1796" s="251" t="s">
        <v>10483</v>
      </c>
      <c r="F1796" s="251" t="s">
        <v>10484</v>
      </c>
      <c r="G1796" s="251" t="s">
        <v>814</v>
      </c>
      <c r="H1796" s="251"/>
      <c r="I1796" s="251"/>
      <c r="J1796" s="251"/>
      <c r="K1796" s="251"/>
    </row>
    <row r="1797" spans="1:11" x14ac:dyDescent="0.25">
      <c r="A1797" s="243" t="s">
        <v>10353</v>
      </c>
      <c r="B1797" s="243"/>
      <c r="C1797" s="252" cm="1">
        <f t="array" ref="C1797">IF(ROW() &lt; ROW(INDEX(persons[resource_ID],ROWS(persons[resource_ID]))), COUNTIF(INDEX(persons[resource_ID],1):persons[[#This Row],[resource_ID]],persons[[#This Row],[resource_ID]]), "")</f>
        <v>1</v>
      </c>
      <c r="D1797" s="240" t="s">
        <v>10468</v>
      </c>
      <c r="E1797" s="251" t="s">
        <v>9966</v>
      </c>
      <c r="F1797" s="251" t="s">
        <v>10475</v>
      </c>
      <c r="G1797" s="251"/>
      <c r="H1797" s="251"/>
      <c r="I1797" s="248" t="s">
        <v>10485</v>
      </c>
      <c r="J1797" s="251"/>
      <c r="K1797" s="251"/>
    </row>
    <row r="1798" spans="1:11" s="236" customFormat="1" x14ac:dyDescent="0.25">
      <c r="A1798" s="243" t="s">
        <v>10353</v>
      </c>
      <c r="B1798" s="243"/>
      <c r="C1798" s="252" cm="1">
        <f t="array" ref="C1798">IF(ROW() &lt; ROW(INDEX(persons[resource_ID],ROWS(persons[resource_ID]))), COUNTIF(INDEX(persons[resource_ID],1):persons[[#This Row],[resource_ID]],persons[[#This Row],[resource_ID]]), "")</f>
        <v>2</v>
      </c>
      <c r="D1798" s="240" t="s">
        <v>10468</v>
      </c>
      <c r="E1798" s="251" t="s">
        <v>703</v>
      </c>
      <c r="F1798" s="251" t="s">
        <v>10476</v>
      </c>
      <c r="G1798" s="251"/>
      <c r="H1798" s="251"/>
      <c r="I1798" s="251"/>
      <c r="J1798" s="251"/>
      <c r="K1798" s="251"/>
    </row>
    <row r="1799" spans="1:11" s="236" customFormat="1" x14ac:dyDescent="0.25">
      <c r="A1799" s="243" t="s">
        <v>10353</v>
      </c>
      <c r="B1799" s="243"/>
      <c r="C1799" s="252" cm="1">
        <f t="array" ref="C1799">IF(ROW() &lt; ROW(INDEX(persons[resource_ID],ROWS(persons[resource_ID]))), COUNTIF(INDEX(persons[resource_ID],1):persons[[#This Row],[resource_ID]],persons[[#This Row],[resource_ID]]), "")</f>
        <v>3</v>
      </c>
      <c r="D1799" s="240" t="s">
        <v>10467</v>
      </c>
      <c r="E1799" s="251" t="s">
        <v>9966</v>
      </c>
      <c r="F1799" s="251" t="s">
        <v>8869</v>
      </c>
      <c r="G1799" s="251" t="s">
        <v>3766</v>
      </c>
      <c r="H1799" s="251"/>
      <c r="I1799" s="251"/>
      <c r="J1799" s="251"/>
      <c r="K1799" s="251"/>
    </row>
    <row r="1800" spans="1:11" s="236" customFormat="1" x14ac:dyDescent="0.25">
      <c r="A1800" s="243" t="s">
        <v>10353</v>
      </c>
      <c r="B1800" s="243"/>
      <c r="C1800" s="252" cm="1">
        <f t="array" ref="C1800">IF(ROW() &lt; ROW(INDEX(persons[resource_ID],ROWS(persons[resource_ID]))), COUNTIF(INDEX(persons[resource_ID],1):persons[[#This Row],[resource_ID]],persons[[#This Row],[resource_ID]]), "")</f>
        <v>4</v>
      </c>
      <c r="D1800" s="240" t="s">
        <v>10469</v>
      </c>
      <c r="E1800" s="251" t="s">
        <v>605</v>
      </c>
      <c r="F1800" s="251" t="s">
        <v>10477</v>
      </c>
      <c r="G1800" s="251"/>
      <c r="H1800" s="251"/>
      <c r="I1800" s="251"/>
      <c r="J1800" s="251"/>
      <c r="K1800" s="251"/>
    </row>
    <row r="1801" spans="1:11" s="236" customFormat="1" x14ac:dyDescent="0.25">
      <c r="A1801" s="243" t="s">
        <v>10353</v>
      </c>
      <c r="B1801" s="243"/>
      <c r="C1801" s="252" cm="1">
        <f t="array" ref="C1801">IF(ROW() &lt; ROW(INDEX(persons[resource_ID],ROWS(persons[resource_ID]))), COUNTIF(INDEX(persons[resource_ID],1):persons[[#This Row],[resource_ID]],persons[[#This Row],[resource_ID]]), "")</f>
        <v>5</v>
      </c>
      <c r="D1801" s="240" t="s">
        <v>10470</v>
      </c>
      <c r="E1801" s="251" t="s">
        <v>48</v>
      </c>
      <c r="F1801" s="251" t="s">
        <v>10478</v>
      </c>
      <c r="G1801" s="251" t="s">
        <v>3542</v>
      </c>
      <c r="H1801" s="251"/>
      <c r="I1801" s="251"/>
      <c r="J1801" s="251"/>
      <c r="K1801" s="251"/>
    </row>
    <row r="1802" spans="1:11" s="236" customFormat="1" x14ac:dyDescent="0.25">
      <c r="A1802" s="243" t="s">
        <v>10353</v>
      </c>
      <c r="B1802" s="243"/>
      <c r="C1802" s="252" cm="1">
        <f t="array" ref="C1802">IF(ROW() &lt; ROW(INDEX(persons[resource_ID],ROWS(persons[resource_ID]))), COUNTIF(INDEX(persons[resource_ID],1):persons[[#This Row],[resource_ID]],persons[[#This Row],[resource_ID]]), "")</f>
        <v>6</v>
      </c>
      <c r="D1802" s="240" t="s">
        <v>10471</v>
      </c>
      <c r="E1802" s="251" t="s">
        <v>3543</v>
      </c>
      <c r="F1802" s="251" t="s">
        <v>10479</v>
      </c>
      <c r="G1802" s="251"/>
      <c r="H1802" s="251"/>
      <c r="I1802" s="251"/>
      <c r="J1802" s="251"/>
      <c r="K1802" s="251"/>
    </row>
    <row r="1803" spans="1:11" s="236" customFormat="1" x14ac:dyDescent="0.25">
      <c r="A1803" s="243" t="s">
        <v>10353</v>
      </c>
      <c r="B1803" s="243"/>
      <c r="C1803" s="252" cm="1">
        <f t="array" ref="C1803">IF(ROW() &lt; ROW(INDEX(persons[resource_ID],ROWS(persons[resource_ID]))), COUNTIF(INDEX(persons[resource_ID],1):persons[[#This Row],[resource_ID]],persons[[#This Row],[resource_ID]]), "")</f>
        <v>7</v>
      </c>
      <c r="D1803" s="240" t="s">
        <v>10472</v>
      </c>
      <c r="E1803" s="251" t="s">
        <v>9966</v>
      </c>
      <c r="F1803" s="251" t="s">
        <v>10480</v>
      </c>
      <c r="G1803" s="251"/>
      <c r="H1803" s="251"/>
      <c r="I1803" s="251"/>
      <c r="J1803" s="251"/>
      <c r="K1803" s="251"/>
    </row>
    <row r="1804" spans="1:11" s="236" customFormat="1" x14ac:dyDescent="0.25">
      <c r="A1804" s="243" t="s">
        <v>10353</v>
      </c>
      <c r="B1804" s="243"/>
      <c r="C1804" s="252" cm="1">
        <f t="array" ref="C1804">IF(ROW() &lt; ROW(INDEX(persons[resource_ID],ROWS(persons[resource_ID]))), COUNTIF(INDEX(persons[resource_ID],1):persons[[#This Row],[resource_ID]],persons[[#This Row],[resource_ID]]), "")</f>
        <v>8</v>
      </c>
      <c r="D1804" s="240" t="s">
        <v>10472</v>
      </c>
      <c r="E1804" s="251" t="s">
        <v>9891</v>
      </c>
      <c r="F1804" s="251" t="s">
        <v>10481</v>
      </c>
      <c r="G1804" s="251"/>
      <c r="H1804" s="251"/>
      <c r="I1804" s="251"/>
      <c r="J1804" s="251"/>
      <c r="K1804" s="251"/>
    </row>
    <row r="1805" spans="1:11" s="236" customFormat="1" x14ac:dyDescent="0.25">
      <c r="A1805" s="243" t="s">
        <v>10353</v>
      </c>
      <c r="B1805" s="243"/>
      <c r="C1805" s="252" cm="1">
        <f t="array" ref="C1805">IF(ROW() &lt; ROW(INDEX(persons[resource_ID],ROWS(persons[resource_ID]))), COUNTIF(INDEX(persons[resource_ID],1):persons[[#This Row],[resource_ID]],persons[[#This Row],[resource_ID]]), "")</f>
        <v>9</v>
      </c>
      <c r="D1805" s="240" t="s">
        <v>10473</v>
      </c>
      <c r="E1805" s="251" t="s">
        <v>3541</v>
      </c>
      <c r="F1805" s="251" t="s">
        <v>10482</v>
      </c>
      <c r="G1805" s="251"/>
      <c r="H1805" s="251"/>
      <c r="I1805" s="251"/>
      <c r="J1805" s="251"/>
      <c r="K1805" s="251"/>
    </row>
    <row r="1806" spans="1:11" s="236" customFormat="1" x14ac:dyDescent="0.25">
      <c r="A1806" s="243" t="s">
        <v>10353</v>
      </c>
      <c r="B1806" s="243"/>
      <c r="C1806" s="252" cm="1">
        <f t="array" ref="C1806">IF(ROW() &lt; ROW(INDEX(persons[resource_ID],ROWS(persons[resource_ID]))), COUNTIF(INDEX(persons[resource_ID],1):persons[[#This Row],[resource_ID]],persons[[#This Row],[resource_ID]]), "")</f>
        <v>10</v>
      </c>
      <c r="D1806" s="240" t="s">
        <v>10474</v>
      </c>
      <c r="E1806" s="251" t="s">
        <v>10483</v>
      </c>
      <c r="F1806" s="251" t="s">
        <v>10484</v>
      </c>
      <c r="G1806" s="251" t="s">
        <v>814</v>
      </c>
      <c r="H1806" s="251"/>
      <c r="I1806" s="251"/>
      <c r="J1806" s="251"/>
      <c r="K1806" s="251"/>
    </row>
    <row r="1807" spans="1:11" s="236" customFormat="1" x14ac:dyDescent="0.25">
      <c r="A1807" s="243" t="s">
        <v>10345</v>
      </c>
      <c r="B1807" s="243"/>
      <c r="C1807" s="252" cm="1">
        <f t="array" ref="C1807">IF(ROW() &lt; ROW(INDEX(persons[resource_ID],ROWS(persons[resource_ID]))), COUNTIF(INDEX(persons[resource_ID],1):persons[[#This Row],[resource_ID]],persons[[#This Row],[resource_ID]]), "")</f>
        <v>1</v>
      </c>
      <c r="D1807" s="240" t="s">
        <v>10468</v>
      </c>
      <c r="E1807" s="251" t="s">
        <v>9966</v>
      </c>
      <c r="F1807" s="251" t="s">
        <v>10475</v>
      </c>
      <c r="G1807" s="251"/>
      <c r="H1807" s="251"/>
      <c r="I1807" s="248" t="s">
        <v>10485</v>
      </c>
      <c r="J1807" s="251"/>
      <c r="K1807" s="251"/>
    </row>
    <row r="1808" spans="1:11" x14ac:dyDescent="0.25">
      <c r="A1808" s="243" t="s">
        <v>10345</v>
      </c>
      <c r="B1808" s="243"/>
      <c r="C1808" s="252" cm="1">
        <f t="array" ref="C1808">IF(ROW() &lt; ROW(INDEX(persons[resource_ID],ROWS(persons[resource_ID]))), COUNTIF(INDEX(persons[resource_ID],1):persons[[#This Row],[resource_ID]],persons[[#This Row],[resource_ID]]), "")</f>
        <v>2</v>
      </c>
      <c r="D1808" s="240" t="s">
        <v>10468</v>
      </c>
      <c r="E1808" s="251" t="s">
        <v>703</v>
      </c>
      <c r="F1808" s="251" t="s">
        <v>10476</v>
      </c>
      <c r="G1808" s="251"/>
      <c r="H1808" s="251"/>
      <c r="I1808" s="251"/>
      <c r="J1808" s="251"/>
      <c r="K1808" s="251"/>
    </row>
    <row r="1809" spans="1:11" s="236" customFormat="1" x14ac:dyDescent="0.25">
      <c r="A1809" s="243" t="s">
        <v>10345</v>
      </c>
      <c r="B1809" s="243"/>
      <c r="C1809" s="252" cm="1">
        <f t="array" ref="C1809">IF(ROW() &lt; ROW(INDEX(persons[resource_ID],ROWS(persons[resource_ID]))), COUNTIF(INDEX(persons[resource_ID],1):persons[[#This Row],[resource_ID]],persons[[#This Row],[resource_ID]]), "")</f>
        <v>3</v>
      </c>
      <c r="D1809" s="240" t="s">
        <v>10467</v>
      </c>
      <c r="E1809" s="251" t="s">
        <v>9966</v>
      </c>
      <c r="F1809" s="251" t="s">
        <v>8869</v>
      </c>
      <c r="G1809" s="251" t="s">
        <v>3766</v>
      </c>
      <c r="H1809" s="251"/>
      <c r="I1809" s="251"/>
      <c r="J1809" s="251"/>
      <c r="K1809" s="251"/>
    </row>
    <row r="1810" spans="1:11" s="236" customFormat="1" x14ac:dyDescent="0.25">
      <c r="A1810" s="243" t="s">
        <v>10345</v>
      </c>
      <c r="B1810" s="243"/>
      <c r="C1810" s="252" cm="1">
        <f t="array" ref="C1810">IF(ROW() &lt; ROW(INDEX(persons[resource_ID],ROWS(persons[resource_ID]))), COUNTIF(INDEX(persons[resource_ID],1):persons[[#This Row],[resource_ID]],persons[[#This Row],[resource_ID]]), "")</f>
        <v>4</v>
      </c>
      <c r="D1810" s="240" t="s">
        <v>10469</v>
      </c>
      <c r="E1810" s="251" t="s">
        <v>605</v>
      </c>
      <c r="F1810" s="251" t="s">
        <v>10477</v>
      </c>
      <c r="G1810" s="251"/>
      <c r="H1810" s="251"/>
      <c r="I1810" s="251"/>
      <c r="J1810" s="251"/>
      <c r="K1810" s="251"/>
    </row>
    <row r="1811" spans="1:11" s="236" customFormat="1" x14ac:dyDescent="0.25">
      <c r="A1811" s="243" t="s">
        <v>10345</v>
      </c>
      <c r="B1811" s="243"/>
      <c r="C1811" s="252" cm="1">
        <f t="array" ref="C1811">IF(ROW() &lt; ROW(INDEX(persons[resource_ID],ROWS(persons[resource_ID]))), COUNTIF(INDEX(persons[resource_ID],1):persons[[#This Row],[resource_ID]],persons[[#This Row],[resource_ID]]), "")</f>
        <v>5</v>
      </c>
      <c r="D1811" s="240" t="s">
        <v>10470</v>
      </c>
      <c r="E1811" s="251" t="s">
        <v>48</v>
      </c>
      <c r="F1811" s="251" t="s">
        <v>10478</v>
      </c>
      <c r="G1811" s="251" t="s">
        <v>3542</v>
      </c>
      <c r="H1811" s="251"/>
      <c r="I1811" s="251"/>
      <c r="J1811" s="251"/>
      <c r="K1811" s="251"/>
    </row>
    <row r="1812" spans="1:11" s="236" customFormat="1" x14ac:dyDescent="0.25">
      <c r="A1812" s="243" t="s">
        <v>10345</v>
      </c>
      <c r="B1812" s="243"/>
      <c r="C1812" s="252" cm="1">
        <f t="array" ref="C1812">IF(ROW() &lt; ROW(INDEX(persons[resource_ID],ROWS(persons[resource_ID]))), COUNTIF(INDEX(persons[resource_ID],1):persons[[#This Row],[resource_ID]],persons[[#This Row],[resource_ID]]), "")</f>
        <v>6</v>
      </c>
      <c r="D1812" s="240" t="s">
        <v>10471</v>
      </c>
      <c r="E1812" s="251" t="s">
        <v>3543</v>
      </c>
      <c r="F1812" s="251" t="s">
        <v>10479</v>
      </c>
      <c r="G1812" s="251"/>
      <c r="H1812" s="251"/>
      <c r="I1812" s="251"/>
      <c r="J1812" s="251"/>
      <c r="K1812" s="251"/>
    </row>
    <row r="1813" spans="1:11" s="236" customFormat="1" x14ac:dyDescent="0.25">
      <c r="A1813" s="243" t="s">
        <v>10345</v>
      </c>
      <c r="B1813" s="243"/>
      <c r="C1813" s="252" cm="1">
        <f t="array" ref="C1813">IF(ROW() &lt; ROW(INDEX(persons[resource_ID],ROWS(persons[resource_ID]))), COUNTIF(INDEX(persons[resource_ID],1):persons[[#This Row],[resource_ID]],persons[[#This Row],[resource_ID]]), "")</f>
        <v>7</v>
      </c>
      <c r="D1813" s="240" t="s">
        <v>10472</v>
      </c>
      <c r="E1813" s="251" t="s">
        <v>9966</v>
      </c>
      <c r="F1813" s="251" t="s">
        <v>10480</v>
      </c>
      <c r="G1813" s="251"/>
      <c r="H1813" s="251"/>
      <c r="I1813" s="251"/>
      <c r="J1813" s="251"/>
      <c r="K1813" s="251"/>
    </row>
    <row r="1814" spans="1:11" s="236" customFormat="1" x14ac:dyDescent="0.25">
      <c r="A1814" s="243" t="s">
        <v>10345</v>
      </c>
      <c r="B1814" s="243"/>
      <c r="C1814" s="252" cm="1">
        <f t="array" ref="C1814">IF(ROW() &lt; ROW(INDEX(persons[resource_ID],ROWS(persons[resource_ID]))), COUNTIF(INDEX(persons[resource_ID],1):persons[[#This Row],[resource_ID]],persons[[#This Row],[resource_ID]]), "")</f>
        <v>8</v>
      </c>
      <c r="D1814" s="240" t="s">
        <v>10472</v>
      </c>
      <c r="E1814" s="251" t="s">
        <v>9891</v>
      </c>
      <c r="F1814" s="251" t="s">
        <v>10481</v>
      </c>
      <c r="G1814" s="251"/>
      <c r="H1814" s="251"/>
      <c r="I1814" s="251"/>
      <c r="J1814" s="251"/>
      <c r="K1814" s="251"/>
    </row>
    <row r="1815" spans="1:11" s="236" customFormat="1" x14ac:dyDescent="0.25">
      <c r="A1815" s="243" t="s">
        <v>10345</v>
      </c>
      <c r="B1815" s="243"/>
      <c r="C1815" s="252" cm="1">
        <f t="array" ref="C1815">IF(ROW() &lt; ROW(INDEX(persons[resource_ID],ROWS(persons[resource_ID]))), COUNTIF(INDEX(persons[resource_ID],1):persons[[#This Row],[resource_ID]],persons[[#This Row],[resource_ID]]), "")</f>
        <v>9</v>
      </c>
      <c r="D1815" s="240" t="s">
        <v>10473</v>
      </c>
      <c r="E1815" s="251" t="s">
        <v>3541</v>
      </c>
      <c r="F1815" s="251" t="s">
        <v>10482</v>
      </c>
      <c r="G1815" s="251"/>
      <c r="H1815" s="251"/>
      <c r="I1815" s="251"/>
      <c r="J1815" s="251"/>
      <c r="K1815" s="251"/>
    </row>
    <row r="1816" spans="1:11" s="236" customFormat="1" x14ac:dyDescent="0.25">
      <c r="A1816" s="243" t="s">
        <v>10345</v>
      </c>
      <c r="B1816" s="243"/>
      <c r="C1816" s="252" cm="1">
        <f t="array" ref="C1816">IF(ROW() &lt; ROW(INDEX(persons[resource_ID],ROWS(persons[resource_ID]))), COUNTIF(INDEX(persons[resource_ID],1):persons[[#This Row],[resource_ID]],persons[[#This Row],[resource_ID]]), "")</f>
        <v>10</v>
      </c>
      <c r="D1816" s="240" t="s">
        <v>10474</v>
      </c>
      <c r="E1816" s="251" t="s">
        <v>10483</v>
      </c>
      <c r="F1816" s="251" t="s">
        <v>10484</v>
      </c>
      <c r="G1816" s="251" t="s">
        <v>814</v>
      </c>
      <c r="H1816" s="251"/>
      <c r="I1816" s="251"/>
      <c r="J1816" s="251"/>
      <c r="K1816" s="251"/>
    </row>
    <row r="1817" spans="1:11" x14ac:dyDescent="0.25">
      <c r="A1817" s="243" t="s">
        <v>10346</v>
      </c>
      <c r="B1817" s="243"/>
      <c r="C1817" s="252" cm="1">
        <f t="array" ref="C1817">IF(ROW() &lt; ROW(INDEX(persons[resource_ID],ROWS(persons[resource_ID]))), COUNTIF(INDEX(persons[resource_ID],1):persons[[#This Row],[resource_ID]],persons[[#This Row],[resource_ID]]), "")</f>
        <v>1</v>
      </c>
      <c r="D1817" s="240" t="s">
        <v>10468</v>
      </c>
      <c r="E1817" s="251" t="s">
        <v>9966</v>
      </c>
      <c r="F1817" s="251" t="s">
        <v>10475</v>
      </c>
      <c r="G1817" s="251"/>
      <c r="H1817" s="251"/>
      <c r="I1817" s="248" t="s">
        <v>10485</v>
      </c>
      <c r="J1817" s="251"/>
      <c r="K1817" s="251"/>
    </row>
    <row r="1818" spans="1:11" s="236" customFormat="1" x14ac:dyDescent="0.25">
      <c r="A1818" s="243" t="s">
        <v>10346</v>
      </c>
      <c r="B1818" s="243"/>
      <c r="C1818" s="252" cm="1">
        <f t="array" ref="C1818">IF(ROW() &lt; ROW(INDEX(persons[resource_ID],ROWS(persons[resource_ID]))), COUNTIF(INDEX(persons[resource_ID],1):persons[[#This Row],[resource_ID]],persons[[#This Row],[resource_ID]]), "")</f>
        <v>2</v>
      </c>
      <c r="D1818" s="240" t="s">
        <v>10468</v>
      </c>
      <c r="E1818" s="251" t="s">
        <v>703</v>
      </c>
      <c r="F1818" s="251" t="s">
        <v>10476</v>
      </c>
      <c r="G1818" s="251"/>
      <c r="H1818" s="251"/>
      <c r="I1818" s="251"/>
      <c r="J1818" s="251"/>
      <c r="K1818" s="251"/>
    </row>
    <row r="1819" spans="1:11" s="236" customFormat="1" x14ac:dyDescent="0.25">
      <c r="A1819" s="243" t="s">
        <v>10346</v>
      </c>
      <c r="B1819" s="243"/>
      <c r="C1819" s="252" cm="1">
        <f t="array" ref="C1819">IF(ROW() &lt; ROW(INDEX(persons[resource_ID],ROWS(persons[resource_ID]))), COUNTIF(INDEX(persons[resource_ID],1):persons[[#This Row],[resource_ID]],persons[[#This Row],[resource_ID]]), "")</f>
        <v>3</v>
      </c>
      <c r="D1819" s="240" t="s">
        <v>10467</v>
      </c>
      <c r="E1819" s="251" t="s">
        <v>9966</v>
      </c>
      <c r="F1819" s="251" t="s">
        <v>8869</v>
      </c>
      <c r="G1819" s="251" t="s">
        <v>3766</v>
      </c>
      <c r="H1819" s="251"/>
      <c r="I1819" s="251"/>
      <c r="J1819" s="251"/>
      <c r="K1819" s="251"/>
    </row>
    <row r="1820" spans="1:11" s="236" customFormat="1" x14ac:dyDescent="0.25">
      <c r="A1820" s="243" t="s">
        <v>10346</v>
      </c>
      <c r="B1820" s="243"/>
      <c r="C1820" s="252" cm="1">
        <f t="array" ref="C1820">IF(ROW() &lt; ROW(INDEX(persons[resource_ID],ROWS(persons[resource_ID]))), COUNTIF(INDEX(persons[resource_ID],1):persons[[#This Row],[resource_ID]],persons[[#This Row],[resource_ID]]), "")</f>
        <v>4</v>
      </c>
      <c r="D1820" s="240" t="s">
        <v>10469</v>
      </c>
      <c r="E1820" s="251" t="s">
        <v>605</v>
      </c>
      <c r="F1820" s="251" t="s">
        <v>10477</v>
      </c>
      <c r="G1820" s="251"/>
      <c r="H1820" s="251"/>
      <c r="I1820" s="251"/>
      <c r="J1820" s="251"/>
      <c r="K1820" s="251"/>
    </row>
    <row r="1821" spans="1:11" s="236" customFormat="1" x14ac:dyDescent="0.25">
      <c r="A1821" s="243" t="s">
        <v>10346</v>
      </c>
      <c r="B1821" s="243"/>
      <c r="C1821" s="252" cm="1">
        <f t="array" ref="C1821">IF(ROW() &lt; ROW(INDEX(persons[resource_ID],ROWS(persons[resource_ID]))), COUNTIF(INDEX(persons[resource_ID],1):persons[[#This Row],[resource_ID]],persons[[#This Row],[resource_ID]]), "")</f>
        <v>5</v>
      </c>
      <c r="D1821" s="240" t="s">
        <v>10470</v>
      </c>
      <c r="E1821" s="251" t="s">
        <v>48</v>
      </c>
      <c r="F1821" s="251" t="s">
        <v>10478</v>
      </c>
      <c r="G1821" s="251" t="s">
        <v>3542</v>
      </c>
      <c r="H1821" s="251"/>
      <c r="I1821" s="251"/>
      <c r="J1821" s="251"/>
      <c r="K1821" s="251"/>
    </row>
    <row r="1822" spans="1:11" s="236" customFormat="1" x14ac:dyDescent="0.25">
      <c r="A1822" s="243" t="s">
        <v>10346</v>
      </c>
      <c r="B1822" s="243"/>
      <c r="C1822" s="252" cm="1">
        <f t="array" ref="C1822">IF(ROW() &lt; ROW(INDEX(persons[resource_ID],ROWS(persons[resource_ID]))), COUNTIF(INDEX(persons[resource_ID],1):persons[[#This Row],[resource_ID]],persons[[#This Row],[resource_ID]]), "")</f>
        <v>6</v>
      </c>
      <c r="D1822" s="240" t="s">
        <v>10471</v>
      </c>
      <c r="E1822" s="251" t="s">
        <v>3543</v>
      </c>
      <c r="F1822" s="251" t="s">
        <v>10479</v>
      </c>
      <c r="G1822" s="251"/>
      <c r="H1822" s="251"/>
      <c r="I1822" s="251"/>
      <c r="J1822" s="251"/>
      <c r="K1822" s="251"/>
    </row>
    <row r="1823" spans="1:11" s="236" customFormat="1" x14ac:dyDescent="0.25">
      <c r="A1823" s="243" t="s">
        <v>10346</v>
      </c>
      <c r="B1823" s="243"/>
      <c r="C1823" s="252" cm="1">
        <f t="array" ref="C1823">IF(ROW() &lt; ROW(INDEX(persons[resource_ID],ROWS(persons[resource_ID]))), COUNTIF(INDEX(persons[resource_ID],1):persons[[#This Row],[resource_ID]],persons[[#This Row],[resource_ID]]), "")</f>
        <v>7</v>
      </c>
      <c r="D1823" s="240" t="s">
        <v>10472</v>
      </c>
      <c r="E1823" s="251" t="s">
        <v>9966</v>
      </c>
      <c r="F1823" s="251" t="s">
        <v>10480</v>
      </c>
      <c r="G1823" s="251"/>
      <c r="H1823" s="251"/>
      <c r="I1823" s="251"/>
      <c r="J1823" s="251"/>
      <c r="K1823" s="251"/>
    </row>
    <row r="1824" spans="1:11" s="236" customFormat="1" x14ac:dyDescent="0.25">
      <c r="A1824" s="243" t="s">
        <v>10346</v>
      </c>
      <c r="B1824" s="243"/>
      <c r="C1824" s="252" cm="1">
        <f t="array" ref="C1824">IF(ROW() &lt; ROW(INDEX(persons[resource_ID],ROWS(persons[resource_ID]))), COUNTIF(INDEX(persons[resource_ID],1):persons[[#This Row],[resource_ID]],persons[[#This Row],[resource_ID]]), "")</f>
        <v>8</v>
      </c>
      <c r="D1824" s="240" t="s">
        <v>10472</v>
      </c>
      <c r="E1824" s="251" t="s">
        <v>9891</v>
      </c>
      <c r="F1824" s="251" t="s">
        <v>10481</v>
      </c>
      <c r="G1824" s="251"/>
      <c r="H1824" s="251"/>
      <c r="I1824" s="251"/>
      <c r="J1824" s="251"/>
      <c r="K1824" s="251"/>
    </row>
    <row r="1825" spans="1:11" s="236" customFormat="1" x14ac:dyDescent="0.25">
      <c r="A1825" s="243" t="s">
        <v>10346</v>
      </c>
      <c r="B1825" s="243"/>
      <c r="C1825" s="252" cm="1">
        <f t="array" ref="C1825">IF(ROW() &lt; ROW(INDEX(persons[resource_ID],ROWS(persons[resource_ID]))), COUNTIF(INDEX(persons[resource_ID],1):persons[[#This Row],[resource_ID]],persons[[#This Row],[resource_ID]]), "")</f>
        <v>9</v>
      </c>
      <c r="D1825" s="240" t="s">
        <v>10473</v>
      </c>
      <c r="E1825" s="251" t="s">
        <v>3541</v>
      </c>
      <c r="F1825" s="251" t="s">
        <v>10482</v>
      </c>
      <c r="G1825" s="251"/>
      <c r="H1825" s="251"/>
      <c r="I1825" s="251"/>
      <c r="J1825" s="251"/>
      <c r="K1825" s="251"/>
    </row>
    <row r="1826" spans="1:11" s="236" customFormat="1" x14ac:dyDescent="0.25">
      <c r="A1826" s="243" t="s">
        <v>10346</v>
      </c>
      <c r="B1826" s="243"/>
      <c r="C1826" s="252" cm="1">
        <f t="array" ref="C1826">IF(ROW() &lt; ROW(INDEX(persons[resource_ID],ROWS(persons[resource_ID]))), COUNTIF(INDEX(persons[resource_ID],1):persons[[#This Row],[resource_ID]],persons[[#This Row],[resource_ID]]), "")</f>
        <v>10</v>
      </c>
      <c r="D1826" s="240" t="s">
        <v>10474</v>
      </c>
      <c r="E1826" s="251" t="s">
        <v>10483</v>
      </c>
      <c r="F1826" s="251" t="s">
        <v>10484</v>
      </c>
      <c r="G1826" s="251" t="s">
        <v>814</v>
      </c>
      <c r="H1826" s="251"/>
      <c r="I1826" s="251"/>
      <c r="J1826" s="251"/>
      <c r="K1826" s="251"/>
    </row>
    <row r="1827" spans="1:11" x14ac:dyDescent="0.25">
      <c r="A1827" s="243" t="s">
        <v>10347</v>
      </c>
      <c r="B1827" s="243"/>
      <c r="C1827" s="252" cm="1">
        <f t="array" ref="C1827">IF(ROW() &lt; ROW(INDEX(persons[resource_ID],ROWS(persons[resource_ID]))), COUNTIF(INDEX(persons[resource_ID],1):persons[[#This Row],[resource_ID]],persons[[#This Row],[resource_ID]]), "")</f>
        <v>1</v>
      </c>
      <c r="D1827" s="240" t="s">
        <v>10468</v>
      </c>
      <c r="E1827" s="251" t="s">
        <v>9966</v>
      </c>
      <c r="F1827" s="251" t="s">
        <v>10475</v>
      </c>
      <c r="G1827" s="251"/>
      <c r="H1827" s="251"/>
      <c r="I1827" s="248" t="s">
        <v>10485</v>
      </c>
      <c r="J1827" s="251"/>
      <c r="K1827" s="251"/>
    </row>
    <row r="1828" spans="1:11" s="236" customFormat="1" x14ac:dyDescent="0.25">
      <c r="A1828" s="243" t="s">
        <v>10347</v>
      </c>
      <c r="B1828" s="243"/>
      <c r="C1828" s="252" cm="1">
        <f t="array" ref="C1828">IF(ROW() &lt; ROW(INDEX(persons[resource_ID],ROWS(persons[resource_ID]))), COUNTIF(INDEX(persons[resource_ID],1):persons[[#This Row],[resource_ID]],persons[[#This Row],[resource_ID]]), "")</f>
        <v>2</v>
      </c>
      <c r="D1828" s="240" t="s">
        <v>10468</v>
      </c>
      <c r="E1828" s="251" t="s">
        <v>703</v>
      </c>
      <c r="F1828" s="251" t="s">
        <v>10476</v>
      </c>
      <c r="G1828" s="251"/>
      <c r="H1828" s="251"/>
      <c r="I1828" s="251"/>
      <c r="J1828" s="251"/>
      <c r="K1828" s="251"/>
    </row>
    <row r="1829" spans="1:11" s="236" customFormat="1" x14ac:dyDescent="0.25">
      <c r="A1829" s="243" t="s">
        <v>10347</v>
      </c>
      <c r="B1829" s="243"/>
      <c r="C1829" s="252" cm="1">
        <f t="array" ref="C1829">IF(ROW() &lt; ROW(INDEX(persons[resource_ID],ROWS(persons[resource_ID]))), COUNTIF(INDEX(persons[resource_ID],1):persons[[#This Row],[resource_ID]],persons[[#This Row],[resource_ID]]), "")</f>
        <v>3</v>
      </c>
      <c r="D1829" s="240" t="s">
        <v>10467</v>
      </c>
      <c r="E1829" s="251" t="s">
        <v>9966</v>
      </c>
      <c r="F1829" s="251" t="s">
        <v>8869</v>
      </c>
      <c r="G1829" s="251" t="s">
        <v>3766</v>
      </c>
      <c r="H1829" s="251"/>
      <c r="I1829" s="251"/>
      <c r="J1829" s="251"/>
      <c r="K1829" s="251"/>
    </row>
    <row r="1830" spans="1:11" s="236" customFormat="1" x14ac:dyDescent="0.25">
      <c r="A1830" s="243" t="s">
        <v>10347</v>
      </c>
      <c r="B1830" s="243"/>
      <c r="C1830" s="252" cm="1">
        <f t="array" ref="C1830">IF(ROW() &lt; ROW(INDEX(persons[resource_ID],ROWS(persons[resource_ID]))), COUNTIF(INDEX(persons[resource_ID],1):persons[[#This Row],[resource_ID]],persons[[#This Row],[resource_ID]]), "")</f>
        <v>4</v>
      </c>
      <c r="D1830" s="240" t="s">
        <v>10469</v>
      </c>
      <c r="E1830" s="251" t="s">
        <v>605</v>
      </c>
      <c r="F1830" s="251" t="s">
        <v>10477</v>
      </c>
      <c r="G1830" s="251"/>
      <c r="H1830" s="251"/>
      <c r="I1830" s="251"/>
      <c r="J1830" s="251"/>
      <c r="K1830" s="251"/>
    </row>
    <row r="1831" spans="1:11" s="236" customFormat="1" x14ac:dyDescent="0.25">
      <c r="A1831" s="243" t="s">
        <v>10347</v>
      </c>
      <c r="B1831" s="243"/>
      <c r="C1831" s="252" cm="1">
        <f t="array" ref="C1831">IF(ROW() &lt; ROW(INDEX(persons[resource_ID],ROWS(persons[resource_ID]))), COUNTIF(INDEX(persons[resource_ID],1):persons[[#This Row],[resource_ID]],persons[[#This Row],[resource_ID]]), "")</f>
        <v>5</v>
      </c>
      <c r="D1831" s="240" t="s">
        <v>10470</v>
      </c>
      <c r="E1831" s="251" t="s">
        <v>48</v>
      </c>
      <c r="F1831" s="251" t="s">
        <v>10478</v>
      </c>
      <c r="G1831" s="251" t="s">
        <v>3542</v>
      </c>
      <c r="H1831" s="251"/>
      <c r="I1831" s="251"/>
      <c r="J1831" s="251"/>
      <c r="K1831" s="251"/>
    </row>
    <row r="1832" spans="1:11" s="236" customFormat="1" x14ac:dyDescent="0.25">
      <c r="A1832" s="243" t="s">
        <v>10347</v>
      </c>
      <c r="B1832" s="243"/>
      <c r="C1832" s="252" cm="1">
        <f t="array" ref="C1832">IF(ROW() &lt; ROW(INDEX(persons[resource_ID],ROWS(persons[resource_ID]))), COUNTIF(INDEX(persons[resource_ID],1):persons[[#This Row],[resource_ID]],persons[[#This Row],[resource_ID]]), "")</f>
        <v>6</v>
      </c>
      <c r="D1832" s="240" t="s">
        <v>10471</v>
      </c>
      <c r="E1832" s="251" t="s">
        <v>3543</v>
      </c>
      <c r="F1832" s="251" t="s">
        <v>10479</v>
      </c>
      <c r="G1832" s="251"/>
      <c r="H1832" s="251"/>
      <c r="I1832" s="251"/>
      <c r="J1832" s="251"/>
      <c r="K1832" s="251"/>
    </row>
    <row r="1833" spans="1:11" s="236" customFormat="1" x14ac:dyDescent="0.25">
      <c r="A1833" s="243" t="s">
        <v>10347</v>
      </c>
      <c r="B1833" s="243"/>
      <c r="C1833" s="252" cm="1">
        <f t="array" ref="C1833">IF(ROW() &lt; ROW(INDEX(persons[resource_ID],ROWS(persons[resource_ID]))), COUNTIF(INDEX(persons[resource_ID],1):persons[[#This Row],[resource_ID]],persons[[#This Row],[resource_ID]]), "")</f>
        <v>7</v>
      </c>
      <c r="D1833" s="240" t="s">
        <v>10472</v>
      </c>
      <c r="E1833" s="251" t="s">
        <v>9966</v>
      </c>
      <c r="F1833" s="251" t="s">
        <v>10480</v>
      </c>
      <c r="G1833" s="251"/>
      <c r="H1833" s="251"/>
      <c r="I1833" s="251"/>
      <c r="J1833" s="251"/>
      <c r="K1833" s="251"/>
    </row>
    <row r="1834" spans="1:11" s="236" customFormat="1" x14ac:dyDescent="0.25">
      <c r="A1834" s="243" t="s">
        <v>10347</v>
      </c>
      <c r="B1834" s="243"/>
      <c r="C1834" s="252" cm="1">
        <f t="array" ref="C1834">IF(ROW() &lt; ROW(INDEX(persons[resource_ID],ROWS(persons[resource_ID]))), COUNTIF(INDEX(persons[resource_ID],1):persons[[#This Row],[resource_ID]],persons[[#This Row],[resource_ID]]), "")</f>
        <v>8</v>
      </c>
      <c r="D1834" s="240" t="s">
        <v>10472</v>
      </c>
      <c r="E1834" s="251" t="s">
        <v>9891</v>
      </c>
      <c r="F1834" s="251" t="s">
        <v>10481</v>
      </c>
      <c r="G1834" s="251"/>
      <c r="H1834" s="251"/>
      <c r="I1834" s="251"/>
      <c r="J1834" s="251"/>
      <c r="K1834" s="251"/>
    </row>
    <row r="1835" spans="1:11" s="236" customFormat="1" x14ac:dyDescent="0.25">
      <c r="A1835" s="243" t="s">
        <v>10347</v>
      </c>
      <c r="B1835" s="243"/>
      <c r="C1835" s="252" cm="1">
        <f t="array" ref="C1835">IF(ROW() &lt; ROW(INDEX(persons[resource_ID],ROWS(persons[resource_ID]))), COUNTIF(INDEX(persons[resource_ID],1):persons[[#This Row],[resource_ID]],persons[[#This Row],[resource_ID]]), "")</f>
        <v>9</v>
      </c>
      <c r="D1835" s="240" t="s">
        <v>10473</v>
      </c>
      <c r="E1835" s="251" t="s">
        <v>3541</v>
      </c>
      <c r="F1835" s="251" t="s">
        <v>10482</v>
      </c>
      <c r="G1835" s="251"/>
      <c r="H1835" s="251"/>
      <c r="I1835" s="251"/>
      <c r="J1835" s="251"/>
      <c r="K1835" s="251"/>
    </row>
    <row r="1836" spans="1:11" s="236" customFormat="1" x14ac:dyDescent="0.25">
      <c r="A1836" s="243" t="s">
        <v>10347</v>
      </c>
      <c r="B1836" s="243"/>
      <c r="C1836" s="252" cm="1">
        <f t="array" ref="C1836">IF(ROW() &lt; ROW(INDEX(persons[resource_ID],ROWS(persons[resource_ID]))), COUNTIF(INDEX(persons[resource_ID],1):persons[[#This Row],[resource_ID]],persons[[#This Row],[resource_ID]]), "")</f>
        <v>10</v>
      </c>
      <c r="D1836" s="240" t="s">
        <v>10474</v>
      </c>
      <c r="E1836" s="251" t="s">
        <v>10483</v>
      </c>
      <c r="F1836" s="251" t="s">
        <v>10484</v>
      </c>
      <c r="G1836" s="251" t="s">
        <v>814</v>
      </c>
      <c r="H1836" s="251"/>
      <c r="I1836" s="251"/>
      <c r="J1836" s="251"/>
      <c r="K1836" s="251"/>
    </row>
    <row r="1837" spans="1:11" x14ac:dyDescent="0.25">
      <c r="A1837" s="243" t="s">
        <v>10348</v>
      </c>
      <c r="B1837" s="243"/>
      <c r="C1837" s="252" cm="1">
        <f t="array" ref="C1837">IF(ROW() &lt; ROW(INDEX(persons[resource_ID],ROWS(persons[resource_ID]))), COUNTIF(INDEX(persons[resource_ID],1):persons[[#This Row],[resource_ID]],persons[[#This Row],[resource_ID]]), "")</f>
        <v>1</v>
      </c>
      <c r="D1837" s="240" t="s">
        <v>10468</v>
      </c>
      <c r="E1837" s="251" t="s">
        <v>9966</v>
      </c>
      <c r="F1837" s="251" t="s">
        <v>10475</v>
      </c>
      <c r="G1837" s="251"/>
      <c r="H1837" s="251"/>
      <c r="I1837" s="248" t="s">
        <v>10485</v>
      </c>
      <c r="J1837" s="251"/>
      <c r="K1837" s="251"/>
    </row>
    <row r="1838" spans="1:11" s="236" customFormat="1" x14ac:dyDescent="0.25">
      <c r="A1838" s="243" t="s">
        <v>10348</v>
      </c>
      <c r="B1838" s="243"/>
      <c r="C1838" s="252" cm="1">
        <f t="array" ref="C1838">IF(ROW() &lt; ROW(INDEX(persons[resource_ID],ROWS(persons[resource_ID]))), COUNTIF(INDEX(persons[resource_ID],1):persons[[#This Row],[resource_ID]],persons[[#This Row],[resource_ID]]), "")</f>
        <v>2</v>
      </c>
      <c r="D1838" s="240" t="s">
        <v>10468</v>
      </c>
      <c r="E1838" s="251" t="s">
        <v>703</v>
      </c>
      <c r="F1838" s="251" t="s">
        <v>10476</v>
      </c>
      <c r="G1838" s="251"/>
      <c r="H1838" s="251"/>
      <c r="I1838" s="251"/>
      <c r="J1838" s="251"/>
      <c r="K1838" s="251"/>
    </row>
    <row r="1839" spans="1:11" s="236" customFormat="1" x14ac:dyDescent="0.25">
      <c r="A1839" s="243" t="s">
        <v>10348</v>
      </c>
      <c r="B1839" s="243"/>
      <c r="C1839" s="252" cm="1">
        <f t="array" ref="C1839">IF(ROW() &lt; ROW(INDEX(persons[resource_ID],ROWS(persons[resource_ID]))), COUNTIF(INDEX(persons[resource_ID],1):persons[[#This Row],[resource_ID]],persons[[#This Row],[resource_ID]]), "")</f>
        <v>3</v>
      </c>
      <c r="D1839" s="240" t="s">
        <v>10467</v>
      </c>
      <c r="E1839" s="251" t="s">
        <v>9966</v>
      </c>
      <c r="F1839" s="251" t="s">
        <v>8869</v>
      </c>
      <c r="G1839" s="251" t="s">
        <v>3766</v>
      </c>
      <c r="H1839" s="251"/>
      <c r="I1839" s="251"/>
      <c r="J1839" s="251"/>
      <c r="K1839" s="251"/>
    </row>
    <row r="1840" spans="1:11" s="236" customFormat="1" x14ac:dyDescent="0.25">
      <c r="A1840" s="243" t="s">
        <v>10348</v>
      </c>
      <c r="B1840" s="243"/>
      <c r="C1840" s="252" cm="1">
        <f t="array" ref="C1840">IF(ROW() &lt; ROW(INDEX(persons[resource_ID],ROWS(persons[resource_ID]))), COUNTIF(INDEX(persons[resource_ID],1):persons[[#This Row],[resource_ID]],persons[[#This Row],[resource_ID]]), "")</f>
        <v>4</v>
      </c>
      <c r="D1840" s="240" t="s">
        <v>10469</v>
      </c>
      <c r="E1840" s="251" t="s">
        <v>605</v>
      </c>
      <c r="F1840" s="251" t="s">
        <v>10477</v>
      </c>
      <c r="G1840" s="251"/>
      <c r="H1840" s="251"/>
      <c r="I1840" s="251"/>
      <c r="J1840" s="251"/>
      <c r="K1840" s="251"/>
    </row>
    <row r="1841" spans="1:11" s="236" customFormat="1" x14ac:dyDescent="0.25">
      <c r="A1841" s="243" t="s">
        <v>10348</v>
      </c>
      <c r="B1841" s="243"/>
      <c r="C1841" s="252" cm="1">
        <f t="array" ref="C1841">IF(ROW() &lt; ROW(INDEX(persons[resource_ID],ROWS(persons[resource_ID]))), COUNTIF(INDEX(persons[resource_ID],1):persons[[#This Row],[resource_ID]],persons[[#This Row],[resource_ID]]), "")</f>
        <v>5</v>
      </c>
      <c r="D1841" s="240" t="s">
        <v>10470</v>
      </c>
      <c r="E1841" s="251" t="s">
        <v>48</v>
      </c>
      <c r="F1841" s="251" t="s">
        <v>10478</v>
      </c>
      <c r="G1841" s="251" t="s">
        <v>3542</v>
      </c>
      <c r="H1841" s="251"/>
      <c r="I1841" s="251"/>
      <c r="J1841" s="251"/>
      <c r="K1841" s="251"/>
    </row>
    <row r="1842" spans="1:11" s="236" customFormat="1" x14ac:dyDescent="0.25">
      <c r="A1842" s="243" t="s">
        <v>10348</v>
      </c>
      <c r="B1842" s="243"/>
      <c r="C1842" s="252" cm="1">
        <f t="array" ref="C1842">IF(ROW() &lt; ROW(INDEX(persons[resource_ID],ROWS(persons[resource_ID]))), COUNTIF(INDEX(persons[resource_ID],1):persons[[#This Row],[resource_ID]],persons[[#This Row],[resource_ID]]), "")</f>
        <v>6</v>
      </c>
      <c r="D1842" s="240" t="s">
        <v>10471</v>
      </c>
      <c r="E1842" s="251" t="s">
        <v>3543</v>
      </c>
      <c r="F1842" s="251" t="s">
        <v>10479</v>
      </c>
      <c r="G1842" s="251"/>
      <c r="H1842" s="251"/>
      <c r="I1842" s="251"/>
      <c r="J1842" s="251"/>
      <c r="K1842" s="251"/>
    </row>
    <row r="1843" spans="1:11" s="236" customFormat="1" x14ac:dyDescent="0.25">
      <c r="A1843" s="243" t="s">
        <v>10348</v>
      </c>
      <c r="B1843" s="243"/>
      <c r="C1843" s="252" cm="1">
        <f t="array" ref="C1843">IF(ROW() &lt; ROW(INDEX(persons[resource_ID],ROWS(persons[resource_ID]))), COUNTIF(INDEX(persons[resource_ID],1):persons[[#This Row],[resource_ID]],persons[[#This Row],[resource_ID]]), "")</f>
        <v>7</v>
      </c>
      <c r="D1843" s="240" t="s">
        <v>10472</v>
      </c>
      <c r="E1843" s="251" t="s">
        <v>9966</v>
      </c>
      <c r="F1843" s="251" t="s">
        <v>10480</v>
      </c>
      <c r="G1843" s="251"/>
      <c r="H1843" s="251"/>
      <c r="I1843" s="251"/>
      <c r="J1843" s="251"/>
      <c r="K1843" s="251"/>
    </row>
    <row r="1844" spans="1:11" s="236" customFormat="1" x14ac:dyDescent="0.25">
      <c r="A1844" s="243" t="s">
        <v>10348</v>
      </c>
      <c r="B1844" s="243"/>
      <c r="C1844" s="252" cm="1">
        <f t="array" ref="C1844">IF(ROW() &lt; ROW(INDEX(persons[resource_ID],ROWS(persons[resource_ID]))), COUNTIF(INDEX(persons[resource_ID],1):persons[[#This Row],[resource_ID]],persons[[#This Row],[resource_ID]]), "")</f>
        <v>8</v>
      </c>
      <c r="D1844" s="240" t="s">
        <v>10472</v>
      </c>
      <c r="E1844" s="251" t="s">
        <v>9891</v>
      </c>
      <c r="F1844" s="251" t="s">
        <v>10481</v>
      </c>
      <c r="G1844" s="251"/>
      <c r="H1844" s="251"/>
      <c r="I1844" s="251"/>
      <c r="J1844" s="251"/>
      <c r="K1844" s="251"/>
    </row>
    <row r="1845" spans="1:11" s="236" customFormat="1" x14ac:dyDescent="0.25">
      <c r="A1845" s="243" t="s">
        <v>10348</v>
      </c>
      <c r="B1845" s="243"/>
      <c r="C1845" s="252" cm="1">
        <f t="array" ref="C1845">IF(ROW() &lt; ROW(INDEX(persons[resource_ID],ROWS(persons[resource_ID]))), COUNTIF(INDEX(persons[resource_ID],1):persons[[#This Row],[resource_ID]],persons[[#This Row],[resource_ID]]), "")</f>
        <v>9</v>
      </c>
      <c r="D1845" s="240" t="s">
        <v>10473</v>
      </c>
      <c r="E1845" s="251" t="s">
        <v>3541</v>
      </c>
      <c r="F1845" s="251" t="s">
        <v>10482</v>
      </c>
      <c r="G1845" s="251"/>
      <c r="H1845" s="251"/>
      <c r="I1845" s="251"/>
      <c r="J1845" s="251"/>
      <c r="K1845" s="251"/>
    </row>
    <row r="1846" spans="1:11" s="236" customFormat="1" x14ac:dyDescent="0.25">
      <c r="A1846" s="243" t="s">
        <v>10348</v>
      </c>
      <c r="B1846" s="243"/>
      <c r="C1846" s="252" cm="1">
        <f t="array" ref="C1846">IF(ROW() &lt; ROW(INDEX(persons[resource_ID],ROWS(persons[resource_ID]))), COUNTIF(INDEX(persons[resource_ID],1):persons[[#This Row],[resource_ID]],persons[[#This Row],[resource_ID]]), "")</f>
        <v>10</v>
      </c>
      <c r="D1846" s="240" t="s">
        <v>10474</v>
      </c>
      <c r="E1846" s="251" t="s">
        <v>10483</v>
      </c>
      <c r="F1846" s="251" t="s">
        <v>10484</v>
      </c>
      <c r="G1846" s="251" t="s">
        <v>814</v>
      </c>
      <c r="H1846" s="251"/>
      <c r="I1846" s="251"/>
      <c r="J1846" s="251"/>
      <c r="K1846" s="251"/>
    </row>
    <row r="1847" spans="1:11" s="236" customFormat="1" x14ac:dyDescent="0.25">
      <c r="A1847" s="243" t="s">
        <v>10349</v>
      </c>
      <c r="B1847" s="243"/>
      <c r="C1847" s="252" cm="1">
        <f t="array" ref="C1847">IF(ROW() &lt; ROW(INDEX(persons[resource_ID],ROWS(persons[resource_ID]))), COUNTIF(INDEX(persons[resource_ID],1):persons[[#This Row],[resource_ID]],persons[[#This Row],[resource_ID]]), "")</f>
        <v>1</v>
      </c>
      <c r="D1847" s="240" t="s">
        <v>10468</v>
      </c>
      <c r="E1847" s="251" t="s">
        <v>9966</v>
      </c>
      <c r="F1847" s="251" t="s">
        <v>10475</v>
      </c>
      <c r="G1847" s="251"/>
      <c r="H1847" s="251"/>
      <c r="I1847" s="248" t="s">
        <v>10485</v>
      </c>
      <c r="J1847" s="251"/>
      <c r="K1847" s="251"/>
    </row>
    <row r="1848" spans="1:11" s="236" customFormat="1" x14ac:dyDescent="0.25">
      <c r="A1848" s="243" t="s">
        <v>10349</v>
      </c>
      <c r="B1848" s="243"/>
      <c r="C1848" s="252" cm="1">
        <f t="array" ref="C1848">IF(ROW() &lt; ROW(INDEX(persons[resource_ID],ROWS(persons[resource_ID]))), COUNTIF(INDEX(persons[resource_ID],1):persons[[#This Row],[resource_ID]],persons[[#This Row],[resource_ID]]), "")</f>
        <v>2</v>
      </c>
      <c r="D1848" s="240" t="s">
        <v>10468</v>
      </c>
      <c r="E1848" s="251" t="s">
        <v>703</v>
      </c>
      <c r="F1848" s="251" t="s">
        <v>10476</v>
      </c>
      <c r="G1848" s="251"/>
      <c r="H1848" s="251"/>
      <c r="I1848" s="251"/>
      <c r="J1848" s="251"/>
      <c r="K1848" s="251"/>
    </row>
    <row r="1849" spans="1:11" x14ac:dyDescent="0.25">
      <c r="A1849" s="243" t="s">
        <v>10349</v>
      </c>
      <c r="B1849" s="243"/>
      <c r="C1849" s="252" cm="1">
        <f t="array" ref="C1849">IF(ROW() &lt; ROW(INDEX(persons[resource_ID],ROWS(persons[resource_ID]))), COUNTIF(INDEX(persons[resource_ID],1):persons[[#This Row],[resource_ID]],persons[[#This Row],[resource_ID]]), "")</f>
        <v>3</v>
      </c>
      <c r="D1849" s="240" t="s">
        <v>10467</v>
      </c>
      <c r="E1849" s="251" t="s">
        <v>9966</v>
      </c>
      <c r="F1849" s="251" t="s">
        <v>8869</v>
      </c>
      <c r="G1849" s="251" t="s">
        <v>3766</v>
      </c>
      <c r="H1849" s="251"/>
      <c r="I1849" s="251"/>
      <c r="J1849" s="251"/>
      <c r="K1849" s="251"/>
    </row>
    <row r="1850" spans="1:11" s="236" customFormat="1" x14ac:dyDescent="0.25">
      <c r="A1850" s="243" t="s">
        <v>10349</v>
      </c>
      <c r="B1850" s="243"/>
      <c r="C1850" s="252" cm="1">
        <f t="array" ref="C1850">IF(ROW() &lt; ROW(INDEX(persons[resource_ID],ROWS(persons[resource_ID]))), COUNTIF(INDEX(persons[resource_ID],1):persons[[#This Row],[resource_ID]],persons[[#This Row],[resource_ID]]), "")</f>
        <v>4</v>
      </c>
      <c r="D1850" s="240" t="s">
        <v>10469</v>
      </c>
      <c r="E1850" s="251" t="s">
        <v>605</v>
      </c>
      <c r="F1850" s="251" t="s">
        <v>10477</v>
      </c>
      <c r="G1850" s="251"/>
      <c r="H1850" s="251"/>
      <c r="I1850" s="251"/>
      <c r="J1850" s="251"/>
      <c r="K1850" s="251"/>
    </row>
    <row r="1851" spans="1:11" s="236" customFormat="1" x14ac:dyDescent="0.25">
      <c r="A1851" s="243" t="s">
        <v>10349</v>
      </c>
      <c r="B1851" s="243"/>
      <c r="C1851" s="252" cm="1">
        <f t="array" ref="C1851">IF(ROW() &lt; ROW(INDEX(persons[resource_ID],ROWS(persons[resource_ID]))), COUNTIF(INDEX(persons[resource_ID],1):persons[[#This Row],[resource_ID]],persons[[#This Row],[resource_ID]]), "")</f>
        <v>5</v>
      </c>
      <c r="D1851" s="240" t="s">
        <v>10470</v>
      </c>
      <c r="E1851" s="251" t="s">
        <v>48</v>
      </c>
      <c r="F1851" s="251" t="s">
        <v>10478</v>
      </c>
      <c r="G1851" s="251" t="s">
        <v>3542</v>
      </c>
      <c r="H1851" s="251"/>
      <c r="I1851" s="251"/>
      <c r="J1851" s="251"/>
      <c r="K1851" s="251"/>
    </row>
    <row r="1852" spans="1:11" s="236" customFormat="1" x14ac:dyDescent="0.25">
      <c r="A1852" s="243" t="s">
        <v>10349</v>
      </c>
      <c r="B1852" s="243"/>
      <c r="C1852" s="252" cm="1">
        <f t="array" ref="C1852">IF(ROW() &lt; ROW(INDEX(persons[resource_ID],ROWS(persons[resource_ID]))), COUNTIF(INDEX(persons[resource_ID],1):persons[[#This Row],[resource_ID]],persons[[#This Row],[resource_ID]]), "")</f>
        <v>6</v>
      </c>
      <c r="D1852" s="240" t="s">
        <v>10471</v>
      </c>
      <c r="E1852" s="251" t="s">
        <v>3543</v>
      </c>
      <c r="F1852" s="251" t="s">
        <v>10479</v>
      </c>
      <c r="G1852" s="251"/>
      <c r="H1852" s="251"/>
      <c r="I1852" s="251"/>
      <c r="J1852" s="251"/>
      <c r="K1852" s="251"/>
    </row>
    <row r="1853" spans="1:11" s="236" customFormat="1" x14ac:dyDescent="0.25">
      <c r="A1853" s="243" t="s">
        <v>10349</v>
      </c>
      <c r="B1853" s="243"/>
      <c r="C1853" s="252" cm="1">
        <f t="array" ref="C1853">IF(ROW() &lt; ROW(INDEX(persons[resource_ID],ROWS(persons[resource_ID]))), COUNTIF(INDEX(persons[resource_ID],1):persons[[#This Row],[resource_ID]],persons[[#This Row],[resource_ID]]), "")</f>
        <v>7</v>
      </c>
      <c r="D1853" s="240" t="s">
        <v>10472</v>
      </c>
      <c r="E1853" s="251" t="s">
        <v>9966</v>
      </c>
      <c r="F1853" s="251" t="s">
        <v>10480</v>
      </c>
      <c r="G1853" s="251"/>
      <c r="H1853" s="251"/>
      <c r="I1853" s="251"/>
      <c r="J1853" s="251"/>
      <c r="K1853" s="251"/>
    </row>
    <row r="1854" spans="1:11" s="236" customFormat="1" x14ac:dyDescent="0.25">
      <c r="A1854" s="243" t="s">
        <v>10349</v>
      </c>
      <c r="B1854" s="243"/>
      <c r="C1854" s="252" cm="1">
        <f t="array" ref="C1854">IF(ROW() &lt; ROW(INDEX(persons[resource_ID],ROWS(persons[resource_ID]))), COUNTIF(INDEX(persons[resource_ID],1):persons[[#This Row],[resource_ID]],persons[[#This Row],[resource_ID]]), "")</f>
        <v>8</v>
      </c>
      <c r="D1854" s="240" t="s">
        <v>10472</v>
      </c>
      <c r="E1854" s="251" t="s">
        <v>9891</v>
      </c>
      <c r="F1854" s="251" t="s">
        <v>10481</v>
      </c>
      <c r="G1854" s="251"/>
      <c r="H1854" s="251"/>
      <c r="I1854" s="251"/>
      <c r="J1854" s="251"/>
      <c r="K1854" s="251"/>
    </row>
    <row r="1855" spans="1:11" s="236" customFormat="1" x14ac:dyDescent="0.25">
      <c r="A1855" s="243" t="s">
        <v>10349</v>
      </c>
      <c r="B1855" s="243"/>
      <c r="C1855" s="252" cm="1">
        <f t="array" ref="C1855">IF(ROW() &lt; ROW(INDEX(persons[resource_ID],ROWS(persons[resource_ID]))), COUNTIF(INDEX(persons[resource_ID],1):persons[[#This Row],[resource_ID]],persons[[#This Row],[resource_ID]]), "")</f>
        <v>9</v>
      </c>
      <c r="D1855" s="240" t="s">
        <v>10473</v>
      </c>
      <c r="E1855" s="251" t="s">
        <v>3541</v>
      </c>
      <c r="F1855" s="251" t="s">
        <v>10482</v>
      </c>
      <c r="G1855" s="251"/>
      <c r="H1855" s="251"/>
      <c r="I1855" s="251"/>
      <c r="J1855" s="251"/>
      <c r="K1855" s="251"/>
    </row>
    <row r="1856" spans="1:11" s="236" customFormat="1" x14ac:dyDescent="0.25">
      <c r="A1856" s="243" t="s">
        <v>10349</v>
      </c>
      <c r="B1856" s="243"/>
      <c r="C1856" s="252" cm="1">
        <f t="array" ref="C1856">IF(ROW() &lt; ROW(INDEX(persons[resource_ID],ROWS(persons[resource_ID]))), COUNTIF(INDEX(persons[resource_ID],1):persons[[#This Row],[resource_ID]],persons[[#This Row],[resource_ID]]), "")</f>
        <v>10</v>
      </c>
      <c r="D1856" s="240" t="s">
        <v>10474</v>
      </c>
      <c r="E1856" s="251" t="s">
        <v>10483</v>
      </c>
      <c r="F1856" s="251" t="s">
        <v>10484</v>
      </c>
      <c r="G1856" s="251" t="s">
        <v>814</v>
      </c>
      <c r="H1856" s="251"/>
      <c r="I1856" s="251"/>
      <c r="J1856" s="251"/>
      <c r="K1856" s="251"/>
    </row>
    <row r="1857" spans="1:11" s="236" customFormat="1" x14ac:dyDescent="0.25">
      <c r="A1857" s="243" t="s">
        <v>10350</v>
      </c>
      <c r="B1857" s="243"/>
      <c r="C1857" s="252" cm="1">
        <f t="array" ref="C1857">IF(ROW() &lt; ROW(INDEX(persons[resource_ID],ROWS(persons[resource_ID]))), COUNTIF(INDEX(persons[resource_ID],1):persons[[#This Row],[resource_ID]],persons[[#This Row],[resource_ID]]), "")</f>
        <v>1</v>
      </c>
      <c r="D1857" s="240" t="s">
        <v>10468</v>
      </c>
      <c r="E1857" s="251" t="s">
        <v>9966</v>
      </c>
      <c r="F1857" s="251" t="s">
        <v>10475</v>
      </c>
      <c r="G1857" s="251"/>
      <c r="H1857" s="251"/>
      <c r="I1857" s="248" t="s">
        <v>10485</v>
      </c>
      <c r="J1857" s="251"/>
      <c r="K1857" s="251"/>
    </row>
    <row r="1858" spans="1:11" s="236" customFormat="1" x14ac:dyDescent="0.25">
      <c r="A1858" s="243" t="s">
        <v>10350</v>
      </c>
      <c r="B1858" s="243"/>
      <c r="C1858" s="252" cm="1">
        <f t="array" ref="C1858">IF(ROW() &lt; ROW(INDEX(persons[resource_ID],ROWS(persons[resource_ID]))), COUNTIF(INDEX(persons[resource_ID],1):persons[[#This Row],[resource_ID]],persons[[#This Row],[resource_ID]]), "")</f>
        <v>2</v>
      </c>
      <c r="D1858" s="240" t="s">
        <v>10468</v>
      </c>
      <c r="E1858" s="251" t="s">
        <v>703</v>
      </c>
      <c r="F1858" s="251" t="s">
        <v>10476</v>
      </c>
      <c r="G1858" s="251"/>
      <c r="H1858" s="251"/>
      <c r="I1858" s="251"/>
      <c r="J1858" s="251"/>
      <c r="K1858" s="251"/>
    </row>
    <row r="1859" spans="1:11" x14ac:dyDescent="0.25">
      <c r="A1859" s="243" t="s">
        <v>10350</v>
      </c>
      <c r="B1859" s="243"/>
      <c r="C1859" s="252" cm="1">
        <f t="array" ref="C1859">IF(ROW() &lt; ROW(INDEX(persons[resource_ID],ROWS(persons[resource_ID]))), COUNTIF(INDEX(persons[resource_ID],1):persons[[#This Row],[resource_ID]],persons[[#This Row],[resource_ID]]), "")</f>
        <v>3</v>
      </c>
      <c r="D1859" s="240" t="s">
        <v>10467</v>
      </c>
      <c r="E1859" s="251" t="s">
        <v>9966</v>
      </c>
      <c r="F1859" s="251" t="s">
        <v>8869</v>
      </c>
      <c r="G1859" s="251" t="s">
        <v>3766</v>
      </c>
      <c r="H1859" s="251"/>
      <c r="I1859" s="251"/>
      <c r="J1859" s="251"/>
      <c r="K1859" s="251"/>
    </row>
    <row r="1860" spans="1:11" s="236" customFormat="1" x14ac:dyDescent="0.25">
      <c r="A1860" s="243" t="s">
        <v>10350</v>
      </c>
      <c r="B1860" s="243"/>
      <c r="C1860" s="252" cm="1">
        <f t="array" ref="C1860">IF(ROW() &lt; ROW(INDEX(persons[resource_ID],ROWS(persons[resource_ID]))), COUNTIF(INDEX(persons[resource_ID],1):persons[[#This Row],[resource_ID]],persons[[#This Row],[resource_ID]]), "")</f>
        <v>4</v>
      </c>
      <c r="D1860" s="240" t="s">
        <v>10469</v>
      </c>
      <c r="E1860" s="251" t="s">
        <v>605</v>
      </c>
      <c r="F1860" s="251" t="s">
        <v>10477</v>
      </c>
      <c r="G1860" s="251"/>
      <c r="H1860" s="251"/>
      <c r="I1860" s="251"/>
      <c r="J1860" s="251"/>
      <c r="K1860" s="251"/>
    </row>
    <row r="1861" spans="1:11" s="236" customFormat="1" x14ac:dyDescent="0.25">
      <c r="A1861" s="243" t="s">
        <v>10350</v>
      </c>
      <c r="B1861" s="243"/>
      <c r="C1861" s="252" cm="1">
        <f t="array" ref="C1861">IF(ROW() &lt; ROW(INDEX(persons[resource_ID],ROWS(persons[resource_ID]))), COUNTIF(INDEX(persons[resource_ID],1):persons[[#This Row],[resource_ID]],persons[[#This Row],[resource_ID]]), "")</f>
        <v>5</v>
      </c>
      <c r="D1861" s="240" t="s">
        <v>10470</v>
      </c>
      <c r="E1861" s="251" t="s">
        <v>48</v>
      </c>
      <c r="F1861" s="251" t="s">
        <v>10478</v>
      </c>
      <c r="G1861" s="251" t="s">
        <v>3542</v>
      </c>
      <c r="H1861" s="251"/>
      <c r="I1861" s="251"/>
      <c r="J1861" s="251"/>
      <c r="K1861" s="251"/>
    </row>
    <row r="1862" spans="1:11" s="236" customFormat="1" x14ac:dyDescent="0.25">
      <c r="A1862" s="243" t="s">
        <v>10350</v>
      </c>
      <c r="B1862" s="243"/>
      <c r="C1862" s="252" cm="1">
        <f t="array" ref="C1862">IF(ROW() &lt; ROW(INDEX(persons[resource_ID],ROWS(persons[resource_ID]))), COUNTIF(INDEX(persons[resource_ID],1):persons[[#This Row],[resource_ID]],persons[[#This Row],[resource_ID]]), "")</f>
        <v>6</v>
      </c>
      <c r="D1862" s="240" t="s">
        <v>10471</v>
      </c>
      <c r="E1862" s="251" t="s">
        <v>3543</v>
      </c>
      <c r="F1862" s="251" t="s">
        <v>10479</v>
      </c>
      <c r="G1862" s="251"/>
      <c r="H1862" s="251"/>
      <c r="I1862" s="251"/>
      <c r="J1862" s="251"/>
      <c r="K1862" s="251"/>
    </row>
    <row r="1863" spans="1:11" s="236" customFormat="1" x14ac:dyDescent="0.25">
      <c r="A1863" s="243" t="s">
        <v>10350</v>
      </c>
      <c r="B1863" s="243"/>
      <c r="C1863" s="252" cm="1">
        <f t="array" ref="C1863">IF(ROW() &lt; ROW(INDEX(persons[resource_ID],ROWS(persons[resource_ID]))), COUNTIF(INDEX(persons[resource_ID],1):persons[[#This Row],[resource_ID]],persons[[#This Row],[resource_ID]]), "")</f>
        <v>7</v>
      </c>
      <c r="D1863" s="240" t="s">
        <v>10472</v>
      </c>
      <c r="E1863" s="251" t="s">
        <v>9966</v>
      </c>
      <c r="F1863" s="251" t="s">
        <v>10480</v>
      </c>
      <c r="G1863" s="251"/>
      <c r="H1863" s="251"/>
      <c r="I1863" s="251"/>
      <c r="J1863" s="251"/>
      <c r="K1863" s="251"/>
    </row>
    <row r="1864" spans="1:11" s="236" customFormat="1" x14ac:dyDescent="0.25">
      <c r="A1864" s="243" t="s">
        <v>10350</v>
      </c>
      <c r="B1864" s="243"/>
      <c r="C1864" s="252" cm="1">
        <f t="array" ref="C1864">IF(ROW() &lt; ROW(INDEX(persons[resource_ID],ROWS(persons[resource_ID]))), COUNTIF(INDEX(persons[resource_ID],1):persons[[#This Row],[resource_ID]],persons[[#This Row],[resource_ID]]), "")</f>
        <v>8</v>
      </c>
      <c r="D1864" s="240" t="s">
        <v>10472</v>
      </c>
      <c r="E1864" s="251" t="s">
        <v>9891</v>
      </c>
      <c r="F1864" s="251" t="s">
        <v>10481</v>
      </c>
      <c r="G1864" s="251"/>
      <c r="H1864" s="251"/>
      <c r="I1864" s="251"/>
      <c r="J1864" s="251"/>
      <c r="K1864" s="251"/>
    </row>
    <row r="1865" spans="1:11" s="236" customFormat="1" x14ac:dyDescent="0.25">
      <c r="A1865" s="243" t="s">
        <v>10350</v>
      </c>
      <c r="B1865" s="243"/>
      <c r="C1865" s="252" cm="1">
        <f t="array" ref="C1865">IF(ROW() &lt; ROW(INDEX(persons[resource_ID],ROWS(persons[resource_ID]))), COUNTIF(INDEX(persons[resource_ID],1):persons[[#This Row],[resource_ID]],persons[[#This Row],[resource_ID]]), "")</f>
        <v>9</v>
      </c>
      <c r="D1865" s="240" t="s">
        <v>10473</v>
      </c>
      <c r="E1865" s="251" t="s">
        <v>3541</v>
      </c>
      <c r="F1865" s="251" t="s">
        <v>10482</v>
      </c>
      <c r="G1865" s="251"/>
      <c r="H1865" s="251"/>
      <c r="I1865" s="251"/>
      <c r="J1865" s="251"/>
      <c r="K1865" s="251"/>
    </row>
    <row r="1866" spans="1:11" s="236" customFormat="1" x14ac:dyDescent="0.25">
      <c r="A1866" s="243" t="s">
        <v>10350</v>
      </c>
      <c r="B1866" s="243"/>
      <c r="C1866" s="252" cm="1">
        <f t="array" ref="C1866">IF(ROW() &lt; ROW(INDEX(persons[resource_ID],ROWS(persons[resource_ID]))), COUNTIF(INDEX(persons[resource_ID],1):persons[[#This Row],[resource_ID]],persons[[#This Row],[resource_ID]]), "")</f>
        <v>10</v>
      </c>
      <c r="D1866" s="240" t="s">
        <v>10474</v>
      </c>
      <c r="E1866" s="251" t="s">
        <v>10483</v>
      </c>
      <c r="F1866" s="251" t="s">
        <v>10484</v>
      </c>
      <c r="G1866" s="251" t="s">
        <v>814</v>
      </c>
      <c r="H1866" s="251"/>
      <c r="I1866" s="251"/>
      <c r="J1866" s="251"/>
      <c r="K1866" s="251"/>
    </row>
    <row r="1867" spans="1:11" x14ac:dyDescent="0.25">
      <c r="A1867" s="243" t="s">
        <v>10351</v>
      </c>
      <c r="B1867" s="243"/>
      <c r="C1867" s="252" cm="1">
        <f t="array" ref="C1867">IF(ROW() &lt; ROW(INDEX(persons[resource_ID],ROWS(persons[resource_ID]))), COUNTIF(INDEX(persons[resource_ID],1):persons[[#This Row],[resource_ID]],persons[[#This Row],[resource_ID]]), "")</f>
        <v>1</v>
      </c>
      <c r="D1867" s="240" t="s">
        <v>10468</v>
      </c>
      <c r="E1867" s="251" t="s">
        <v>9966</v>
      </c>
      <c r="F1867" s="251" t="s">
        <v>10475</v>
      </c>
      <c r="G1867" s="251"/>
      <c r="H1867" s="251"/>
      <c r="I1867" s="248" t="s">
        <v>10485</v>
      </c>
      <c r="J1867" s="251"/>
      <c r="K1867" s="251"/>
    </row>
    <row r="1868" spans="1:11" s="236" customFormat="1" x14ac:dyDescent="0.25">
      <c r="A1868" s="243" t="s">
        <v>10351</v>
      </c>
      <c r="B1868" s="243"/>
      <c r="C1868" s="252" cm="1">
        <f t="array" ref="C1868">IF(ROW() &lt; ROW(INDEX(persons[resource_ID],ROWS(persons[resource_ID]))), COUNTIF(INDEX(persons[resource_ID],1):persons[[#This Row],[resource_ID]],persons[[#This Row],[resource_ID]]), "")</f>
        <v>2</v>
      </c>
      <c r="D1868" s="240" t="s">
        <v>10468</v>
      </c>
      <c r="E1868" s="251" t="s">
        <v>703</v>
      </c>
      <c r="F1868" s="251" t="s">
        <v>10476</v>
      </c>
      <c r="G1868" s="251"/>
      <c r="H1868" s="251"/>
      <c r="I1868" s="251"/>
      <c r="J1868" s="251"/>
      <c r="K1868" s="251"/>
    </row>
    <row r="1869" spans="1:11" s="236" customFormat="1" x14ac:dyDescent="0.25">
      <c r="A1869" s="243" t="s">
        <v>10351</v>
      </c>
      <c r="B1869" s="243"/>
      <c r="C1869" s="252" cm="1">
        <f t="array" ref="C1869">IF(ROW() &lt; ROW(INDEX(persons[resource_ID],ROWS(persons[resource_ID]))), COUNTIF(INDEX(persons[resource_ID],1):persons[[#This Row],[resource_ID]],persons[[#This Row],[resource_ID]]), "")</f>
        <v>3</v>
      </c>
      <c r="D1869" s="240" t="s">
        <v>10467</v>
      </c>
      <c r="E1869" s="251" t="s">
        <v>9966</v>
      </c>
      <c r="F1869" s="251" t="s">
        <v>8869</v>
      </c>
      <c r="G1869" s="251" t="s">
        <v>3766</v>
      </c>
      <c r="H1869" s="251"/>
      <c r="I1869" s="251"/>
      <c r="J1869" s="251"/>
      <c r="K1869" s="251"/>
    </row>
    <row r="1870" spans="1:11" s="236" customFormat="1" x14ac:dyDescent="0.25">
      <c r="A1870" s="243" t="s">
        <v>10351</v>
      </c>
      <c r="B1870" s="243"/>
      <c r="C1870" s="252" cm="1">
        <f t="array" ref="C1870">IF(ROW() &lt; ROW(INDEX(persons[resource_ID],ROWS(persons[resource_ID]))), COUNTIF(INDEX(persons[resource_ID],1):persons[[#This Row],[resource_ID]],persons[[#This Row],[resource_ID]]), "")</f>
        <v>4</v>
      </c>
      <c r="D1870" s="240" t="s">
        <v>10469</v>
      </c>
      <c r="E1870" s="251" t="s">
        <v>605</v>
      </c>
      <c r="F1870" s="251" t="s">
        <v>10477</v>
      </c>
      <c r="G1870" s="251"/>
      <c r="H1870" s="251"/>
      <c r="I1870" s="251"/>
      <c r="J1870" s="251"/>
      <c r="K1870" s="251"/>
    </row>
    <row r="1871" spans="1:11" s="236" customFormat="1" x14ac:dyDescent="0.25">
      <c r="A1871" s="243" t="s">
        <v>10351</v>
      </c>
      <c r="B1871" s="243"/>
      <c r="C1871" s="252" cm="1">
        <f t="array" ref="C1871">IF(ROW() &lt; ROW(INDEX(persons[resource_ID],ROWS(persons[resource_ID]))), COUNTIF(INDEX(persons[resource_ID],1):persons[[#This Row],[resource_ID]],persons[[#This Row],[resource_ID]]), "")</f>
        <v>5</v>
      </c>
      <c r="D1871" s="240" t="s">
        <v>10470</v>
      </c>
      <c r="E1871" s="251" t="s">
        <v>48</v>
      </c>
      <c r="F1871" s="251" t="s">
        <v>10478</v>
      </c>
      <c r="G1871" s="251" t="s">
        <v>3542</v>
      </c>
      <c r="H1871" s="251"/>
      <c r="I1871" s="251"/>
      <c r="J1871" s="251"/>
      <c r="K1871" s="251"/>
    </row>
    <row r="1872" spans="1:11" s="236" customFormat="1" x14ac:dyDescent="0.25">
      <c r="A1872" s="243" t="s">
        <v>10351</v>
      </c>
      <c r="B1872" s="243"/>
      <c r="C1872" s="252" cm="1">
        <f t="array" ref="C1872">IF(ROW() &lt; ROW(INDEX(persons[resource_ID],ROWS(persons[resource_ID]))), COUNTIF(INDEX(persons[resource_ID],1):persons[[#This Row],[resource_ID]],persons[[#This Row],[resource_ID]]), "")</f>
        <v>6</v>
      </c>
      <c r="D1872" s="240" t="s">
        <v>10471</v>
      </c>
      <c r="E1872" s="251" t="s">
        <v>3543</v>
      </c>
      <c r="F1872" s="251" t="s">
        <v>10479</v>
      </c>
      <c r="G1872" s="251"/>
      <c r="H1872" s="251"/>
      <c r="I1872" s="251"/>
      <c r="J1872" s="251"/>
      <c r="K1872" s="251"/>
    </row>
    <row r="1873" spans="1:11" s="236" customFormat="1" x14ac:dyDescent="0.25">
      <c r="A1873" s="243" t="s">
        <v>10351</v>
      </c>
      <c r="B1873" s="243"/>
      <c r="C1873" s="252" cm="1">
        <f t="array" ref="C1873">IF(ROW() &lt; ROW(INDEX(persons[resource_ID],ROWS(persons[resource_ID]))), COUNTIF(INDEX(persons[resource_ID],1):persons[[#This Row],[resource_ID]],persons[[#This Row],[resource_ID]]), "")</f>
        <v>7</v>
      </c>
      <c r="D1873" s="240" t="s">
        <v>10472</v>
      </c>
      <c r="E1873" s="251" t="s">
        <v>9966</v>
      </c>
      <c r="F1873" s="251" t="s">
        <v>10480</v>
      </c>
      <c r="G1873" s="251"/>
      <c r="H1873" s="251"/>
      <c r="I1873" s="251"/>
      <c r="J1873" s="251"/>
      <c r="K1873" s="251"/>
    </row>
    <row r="1874" spans="1:11" s="236" customFormat="1" x14ac:dyDescent="0.25">
      <c r="A1874" s="243" t="s">
        <v>10351</v>
      </c>
      <c r="B1874" s="243"/>
      <c r="C1874" s="252" cm="1">
        <f t="array" ref="C1874">IF(ROW() &lt; ROW(INDEX(persons[resource_ID],ROWS(persons[resource_ID]))), COUNTIF(INDEX(persons[resource_ID],1):persons[[#This Row],[resource_ID]],persons[[#This Row],[resource_ID]]), "")</f>
        <v>8</v>
      </c>
      <c r="D1874" s="240" t="s">
        <v>10472</v>
      </c>
      <c r="E1874" s="251" t="s">
        <v>9891</v>
      </c>
      <c r="F1874" s="251" t="s">
        <v>10481</v>
      </c>
      <c r="G1874" s="251"/>
      <c r="H1874" s="251"/>
      <c r="I1874" s="251"/>
      <c r="J1874" s="251"/>
      <c r="K1874" s="251"/>
    </row>
    <row r="1875" spans="1:11" s="236" customFormat="1" x14ac:dyDescent="0.25">
      <c r="A1875" s="243" t="s">
        <v>10351</v>
      </c>
      <c r="B1875" s="243"/>
      <c r="C1875" s="252" cm="1">
        <f t="array" ref="C1875">IF(ROW() &lt; ROW(INDEX(persons[resource_ID],ROWS(persons[resource_ID]))), COUNTIF(INDEX(persons[resource_ID],1):persons[[#This Row],[resource_ID]],persons[[#This Row],[resource_ID]]), "")</f>
        <v>9</v>
      </c>
      <c r="D1875" s="240" t="s">
        <v>10473</v>
      </c>
      <c r="E1875" s="251" t="s">
        <v>3541</v>
      </c>
      <c r="F1875" s="251" t="s">
        <v>10482</v>
      </c>
      <c r="G1875" s="251"/>
      <c r="H1875" s="251"/>
      <c r="I1875" s="251"/>
      <c r="J1875" s="251"/>
      <c r="K1875" s="251"/>
    </row>
    <row r="1876" spans="1:11" s="236" customFormat="1" x14ac:dyDescent="0.25">
      <c r="A1876" s="243" t="s">
        <v>10351</v>
      </c>
      <c r="B1876" s="243"/>
      <c r="C1876" s="252" cm="1">
        <f t="array" ref="C1876">IF(ROW() &lt; ROW(INDEX(persons[resource_ID],ROWS(persons[resource_ID]))), COUNTIF(INDEX(persons[resource_ID],1):persons[[#This Row],[resource_ID]],persons[[#This Row],[resource_ID]]), "")</f>
        <v>10</v>
      </c>
      <c r="D1876" s="240" t="s">
        <v>10474</v>
      </c>
      <c r="E1876" s="251" t="s">
        <v>10483</v>
      </c>
      <c r="F1876" s="251" t="s">
        <v>10484</v>
      </c>
      <c r="G1876" s="251" t="s">
        <v>814</v>
      </c>
      <c r="H1876" s="251"/>
      <c r="I1876" s="251"/>
      <c r="J1876" s="251"/>
      <c r="K1876" s="251"/>
    </row>
    <row r="1877" spans="1:11" x14ac:dyDescent="0.25">
      <c r="A1877" s="243" t="s">
        <v>10352</v>
      </c>
      <c r="B1877" s="243"/>
      <c r="C1877" s="252" cm="1">
        <f t="array" ref="C1877">IF(ROW() &lt; ROW(INDEX(persons[resource_ID],ROWS(persons[resource_ID]))), COUNTIF(INDEX(persons[resource_ID],1):persons[[#This Row],[resource_ID]],persons[[#This Row],[resource_ID]]), "")</f>
        <v>1</v>
      </c>
      <c r="D1877" s="240" t="s">
        <v>10468</v>
      </c>
      <c r="E1877" s="251" t="s">
        <v>9966</v>
      </c>
      <c r="F1877" s="251" t="s">
        <v>10475</v>
      </c>
      <c r="G1877" s="251"/>
      <c r="H1877" s="251"/>
      <c r="I1877" s="248" t="s">
        <v>10485</v>
      </c>
      <c r="J1877" s="251"/>
      <c r="K1877" s="251"/>
    </row>
    <row r="1878" spans="1:11" s="236" customFormat="1" x14ac:dyDescent="0.25">
      <c r="A1878" s="243" t="s">
        <v>10352</v>
      </c>
      <c r="B1878" s="243"/>
      <c r="C1878" s="252" cm="1">
        <f t="array" ref="C1878">IF(ROW() &lt; ROW(INDEX(persons[resource_ID],ROWS(persons[resource_ID]))), COUNTIF(INDEX(persons[resource_ID],1):persons[[#This Row],[resource_ID]],persons[[#This Row],[resource_ID]]), "")</f>
        <v>2</v>
      </c>
      <c r="D1878" s="240" t="s">
        <v>10468</v>
      </c>
      <c r="E1878" s="251" t="s">
        <v>703</v>
      </c>
      <c r="F1878" s="251" t="s">
        <v>10476</v>
      </c>
      <c r="G1878" s="251"/>
      <c r="H1878" s="251"/>
      <c r="I1878" s="251"/>
      <c r="J1878" s="251"/>
      <c r="K1878" s="251"/>
    </row>
    <row r="1879" spans="1:11" s="236" customFormat="1" x14ac:dyDescent="0.25">
      <c r="A1879" s="243" t="s">
        <v>10352</v>
      </c>
      <c r="B1879" s="243"/>
      <c r="C1879" s="252" cm="1">
        <f t="array" ref="C1879">IF(ROW() &lt; ROW(INDEX(persons[resource_ID],ROWS(persons[resource_ID]))), COUNTIF(INDEX(persons[resource_ID],1):persons[[#This Row],[resource_ID]],persons[[#This Row],[resource_ID]]), "")</f>
        <v>3</v>
      </c>
      <c r="D1879" s="240" t="s">
        <v>10467</v>
      </c>
      <c r="E1879" s="251" t="s">
        <v>9966</v>
      </c>
      <c r="F1879" s="251" t="s">
        <v>8869</v>
      </c>
      <c r="G1879" s="251" t="s">
        <v>3766</v>
      </c>
      <c r="H1879" s="251"/>
      <c r="I1879" s="251"/>
      <c r="J1879" s="251"/>
      <c r="K1879" s="251"/>
    </row>
    <row r="1880" spans="1:11" s="236" customFormat="1" x14ac:dyDescent="0.25">
      <c r="A1880" s="243" t="s">
        <v>10352</v>
      </c>
      <c r="B1880" s="243"/>
      <c r="C1880" s="252" cm="1">
        <f t="array" ref="C1880">IF(ROW() &lt; ROW(INDEX(persons[resource_ID],ROWS(persons[resource_ID]))), COUNTIF(INDEX(persons[resource_ID],1):persons[[#This Row],[resource_ID]],persons[[#This Row],[resource_ID]]), "")</f>
        <v>4</v>
      </c>
      <c r="D1880" s="240" t="s">
        <v>10469</v>
      </c>
      <c r="E1880" s="251" t="s">
        <v>605</v>
      </c>
      <c r="F1880" s="251" t="s">
        <v>10477</v>
      </c>
      <c r="G1880" s="251"/>
      <c r="H1880" s="251"/>
      <c r="I1880" s="251"/>
      <c r="J1880" s="251"/>
      <c r="K1880" s="251"/>
    </row>
    <row r="1881" spans="1:11" s="236" customFormat="1" x14ac:dyDescent="0.25">
      <c r="A1881" s="243" t="s">
        <v>10352</v>
      </c>
      <c r="B1881" s="243"/>
      <c r="C1881" s="252" cm="1">
        <f t="array" ref="C1881">IF(ROW() &lt; ROW(INDEX(persons[resource_ID],ROWS(persons[resource_ID]))), COUNTIF(INDEX(persons[resource_ID],1):persons[[#This Row],[resource_ID]],persons[[#This Row],[resource_ID]]), "")</f>
        <v>5</v>
      </c>
      <c r="D1881" s="240" t="s">
        <v>10470</v>
      </c>
      <c r="E1881" s="251" t="s">
        <v>48</v>
      </c>
      <c r="F1881" s="251" t="s">
        <v>10478</v>
      </c>
      <c r="G1881" s="251" t="s">
        <v>3542</v>
      </c>
      <c r="H1881" s="251"/>
      <c r="I1881" s="251"/>
      <c r="J1881" s="251"/>
      <c r="K1881" s="251"/>
    </row>
    <row r="1882" spans="1:11" s="236" customFormat="1" x14ac:dyDescent="0.25">
      <c r="A1882" s="243" t="s">
        <v>10352</v>
      </c>
      <c r="B1882" s="243"/>
      <c r="C1882" s="252" cm="1">
        <f t="array" ref="C1882">IF(ROW() &lt; ROW(INDEX(persons[resource_ID],ROWS(persons[resource_ID]))), COUNTIF(INDEX(persons[resource_ID],1):persons[[#This Row],[resource_ID]],persons[[#This Row],[resource_ID]]), "")</f>
        <v>6</v>
      </c>
      <c r="D1882" s="240" t="s">
        <v>10471</v>
      </c>
      <c r="E1882" s="251" t="s">
        <v>3543</v>
      </c>
      <c r="F1882" s="251" t="s">
        <v>10479</v>
      </c>
      <c r="G1882" s="251"/>
      <c r="H1882" s="251"/>
      <c r="I1882" s="251"/>
      <c r="J1882" s="251"/>
      <c r="K1882" s="251"/>
    </row>
    <row r="1883" spans="1:11" s="236" customFormat="1" x14ac:dyDescent="0.25">
      <c r="A1883" s="243" t="s">
        <v>10352</v>
      </c>
      <c r="B1883" s="243"/>
      <c r="C1883" s="252" cm="1">
        <f t="array" ref="C1883">IF(ROW() &lt; ROW(INDEX(persons[resource_ID],ROWS(persons[resource_ID]))), COUNTIF(INDEX(persons[resource_ID],1):persons[[#This Row],[resource_ID]],persons[[#This Row],[resource_ID]]), "")</f>
        <v>7</v>
      </c>
      <c r="D1883" s="240" t="s">
        <v>10472</v>
      </c>
      <c r="E1883" s="251" t="s">
        <v>9966</v>
      </c>
      <c r="F1883" s="251" t="s">
        <v>10480</v>
      </c>
      <c r="G1883" s="251"/>
      <c r="H1883" s="251"/>
      <c r="I1883" s="251"/>
      <c r="J1883" s="251"/>
      <c r="K1883" s="251"/>
    </row>
    <row r="1884" spans="1:11" s="236" customFormat="1" x14ac:dyDescent="0.25">
      <c r="A1884" s="243" t="s">
        <v>10352</v>
      </c>
      <c r="B1884" s="243"/>
      <c r="C1884" s="252" cm="1">
        <f t="array" ref="C1884">IF(ROW() &lt; ROW(INDEX(persons[resource_ID],ROWS(persons[resource_ID]))), COUNTIF(INDEX(persons[resource_ID],1):persons[[#This Row],[resource_ID]],persons[[#This Row],[resource_ID]]), "")</f>
        <v>8</v>
      </c>
      <c r="D1884" s="240" t="s">
        <v>10472</v>
      </c>
      <c r="E1884" s="251" t="s">
        <v>9891</v>
      </c>
      <c r="F1884" s="251" t="s">
        <v>10481</v>
      </c>
      <c r="G1884" s="251"/>
      <c r="H1884" s="251"/>
      <c r="I1884" s="251"/>
      <c r="J1884" s="251"/>
      <c r="K1884" s="251"/>
    </row>
    <row r="1885" spans="1:11" s="236" customFormat="1" x14ac:dyDescent="0.25">
      <c r="A1885" s="243" t="s">
        <v>10352</v>
      </c>
      <c r="B1885" s="243"/>
      <c r="C1885" s="252" cm="1">
        <f t="array" ref="C1885">IF(ROW() &lt; ROW(INDEX(persons[resource_ID],ROWS(persons[resource_ID]))), COUNTIF(INDEX(persons[resource_ID],1):persons[[#This Row],[resource_ID]],persons[[#This Row],[resource_ID]]), "")</f>
        <v>9</v>
      </c>
      <c r="D1885" s="240" t="s">
        <v>10473</v>
      </c>
      <c r="E1885" s="251" t="s">
        <v>3541</v>
      </c>
      <c r="F1885" s="251" t="s">
        <v>10482</v>
      </c>
      <c r="G1885" s="251"/>
      <c r="H1885" s="251"/>
      <c r="I1885" s="251"/>
      <c r="J1885" s="251"/>
      <c r="K1885" s="251"/>
    </row>
    <row r="1886" spans="1:11" s="236" customFormat="1" x14ac:dyDescent="0.25">
      <c r="A1886" s="243" t="s">
        <v>10352</v>
      </c>
      <c r="B1886" s="243"/>
      <c r="C1886" s="252" cm="1">
        <f t="array" ref="C1886">IF(ROW() &lt; ROW(INDEX(persons[resource_ID],ROWS(persons[resource_ID]))), COUNTIF(INDEX(persons[resource_ID],1):persons[[#This Row],[resource_ID]],persons[[#This Row],[resource_ID]]), "")</f>
        <v>10</v>
      </c>
      <c r="D1886" s="240" t="s">
        <v>10474</v>
      </c>
      <c r="E1886" s="251" t="s">
        <v>10483</v>
      </c>
      <c r="F1886" s="251" t="s">
        <v>10484</v>
      </c>
      <c r="G1886" s="251" t="s">
        <v>814</v>
      </c>
      <c r="H1886" s="251"/>
      <c r="I1886" s="251"/>
      <c r="J1886" s="251"/>
      <c r="K1886" s="251"/>
    </row>
    <row r="1887" spans="1:11" x14ac:dyDescent="0.25">
      <c r="A1887" s="243" t="s">
        <v>10354</v>
      </c>
      <c r="B1887" s="243"/>
      <c r="C1887" s="252" cm="1">
        <f t="array" ref="C1887">IF(ROW() &lt; ROW(INDEX(persons[resource_ID],ROWS(persons[resource_ID]))), COUNTIF(INDEX(persons[resource_ID],1):persons[[#This Row],[resource_ID]],persons[[#This Row],[resource_ID]]), "")</f>
        <v>1</v>
      </c>
      <c r="D1887" s="240" t="s">
        <v>10468</v>
      </c>
      <c r="E1887" s="251" t="s">
        <v>9966</v>
      </c>
      <c r="F1887" s="251" t="s">
        <v>10475</v>
      </c>
      <c r="G1887" s="251"/>
      <c r="H1887" s="251"/>
      <c r="I1887" s="248" t="s">
        <v>10485</v>
      </c>
      <c r="J1887" s="251"/>
      <c r="K1887" s="251"/>
    </row>
    <row r="1888" spans="1:11" s="236" customFormat="1" x14ac:dyDescent="0.25">
      <c r="A1888" s="243" t="s">
        <v>10354</v>
      </c>
      <c r="B1888" s="243"/>
      <c r="C1888" s="252" cm="1">
        <f t="array" ref="C1888">IF(ROW() &lt; ROW(INDEX(persons[resource_ID],ROWS(persons[resource_ID]))), COUNTIF(INDEX(persons[resource_ID],1):persons[[#This Row],[resource_ID]],persons[[#This Row],[resource_ID]]), "")</f>
        <v>2</v>
      </c>
      <c r="D1888" s="240" t="s">
        <v>10468</v>
      </c>
      <c r="E1888" s="251" t="s">
        <v>703</v>
      </c>
      <c r="F1888" s="251" t="s">
        <v>10476</v>
      </c>
      <c r="G1888" s="251"/>
      <c r="H1888" s="251"/>
      <c r="I1888" s="251"/>
      <c r="J1888" s="251"/>
      <c r="K1888" s="251"/>
    </row>
    <row r="1889" spans="1:11" s="236" customFormat="1" x14ac:dyDescent="0.25">
      <c r="A1889" s="243" t="s">
        <v>10354</v>
      </c>
      <c r="B1889" s="243"/>
      <c r="C1889" s="252" cm="1">
        <f t="array" ref="C1889">IF(ROW() &lt; ROW(INDEX(persons[resource_ID],ROWS(persons[resource_ID]))), COUNTIF(INDEX(persons[resource_ID],1):persons[[#This Row],[resource_ID]],persons[[#This Row],[resource_ID]]), "")</f>
        <v>3</v>
      </c>
      <c r="D1889" s="240" t="s">
        <v>10467</v>
      </c>
      <c r="E1889" s="251" t="s">
        <v>9966</v>
      </c>
      <c r="F1889" s="251" t="s">
        <v>8869</v>
      </c>
      <c r="G1889" s="251" t="s">
        <v>3766</v>
      </c>
      <c r="H1889" s="251"/>
      <c r="I1889" s="251"/>
      <c r="J1889" s="251"/>
      <c r="K1889" s="251"/>
    </row>
    <row r="1890" spans="1:11" s="236" customFormat="1" x14ac:dyDescent="0.25">
      <c r="A1890" s="243" t="s">
        <v>10354</v>
      </c>
      <c r="B1890" s="243"/>
      <c r="C1890" s="252" cm="1">
        <f t="array" ref="C1890">IF(ROW() &lt; ROW(INDEX(persons[resource_ID],ROWS(persons[resource_ID]))), COUNTIF(INDEX(persons[resource_ID],1):persons[[#This Row],[resource_ID]],persons[[#This Row],[resource_ID]]), "")</f>
        <v>4</v>
      </c>
      <c r="D1890" s="240" t="s">
        <v>10469</v>
      </c>
      <c r="E1890" s="251" t="s">
        <v>605</v>
      </c>
      <c r="F1890" s="251" t="s">
        <v>10477</v>
      </c>
      <c r="G1890" s="251"/>
      <c r="H1890" s="251"/>
      <c r="I1890" s="251"/>
      <c r="J1890" s="251"/>
      <c r="K1890" s="251"/>
    </row>
    <row r="1891" spans="1:11" s="236" customFormat="1" x14ac:dyDescent="0.25">
      <c r="A1891" s="243" t="s">
        <v>10354</v>
      </c>
      <c r="B1891" s="243"/>
      <c r="C1891" s="252" cm="1">
        <f t="array" ref="C1891">IF(ROW() &lt; ROW(INDEX(persons[resource_ID],ROWS(persons[resource_ID]))), COUNTIF(INDEX(persons[resource_ID],1):persons[[#This Row],[resource_ID]],persons[[#This Row],[resource_ID]]), "")</f>
        <v>5</v>
      </c>
      <c r="D1891" s="240" t="s">
        <v>10470</v>
      </c>
      <c r="E1891" s="251" t="s">
        <v>48</v>
      </c>
      <c r="F1891" s="251" t="s">
        <v>10478</v>
      </c>
      <c r="G1891" s="251" t="s">
        <v>3542</v>
      </c>
      <c r="H1891" s="251"/>
      <c r="I1891" s="251"/>
      <c r="J1891" s="251"/>
      <c r="K1891" s="251"/>
    </row>
    <row r="1892" spans="1:11" s="236" customFormat="1" x14ac:dyDescent="0.25">
      <c r="A1892" s="243" t="s">
        <v>10354</v>
      </c>
      <c r="B1892" s="243"/>
      <c r="C1892" s="252" cm="1">
        <f t="array" ref="C1892">IF(ROW() &lt; ROW(INDEX(persons[resource_ID],ROWS(persons[resource_ID]))), COUNTIF(INDEX(persons[resource_ID],1):persons[[#This Row],[resource_ID]],persons[[#This Row],[resource_ID]]), "")</f>
        <v>6</v>
      </c>
      <c r="D1892" s="240" t="s">
        <v>10471</v>
      </c>
      <c r="E1892" s="251" t="s">
        <v>3543</v>
      </c>
      <c r="F1892" s="251" t="s">
        <v>10479</v>
      </c>
      <c r="G1892" s="251"/>
      <c r="H1892" s="251"/>
      <c r="I1892" s="251"/>
      <c r="J1892" s="251"/>
      <c r="K1892" s="251"/>
    </row>
    <row r="1893" spans="1:11" s="236" customFormat="1" x14ac:dyDescent="0.25">
      <c r="A1893" s="243" t="s">
        <v>10354</v>
      </c>
      <c r="B1893" s="243"/>
      <c r="C1893" s="252" cm="1">
        <f t="array" ref="C1893">IF(ROW() &lt; ROW(INDEX(persons[resource_ID],ROWS(persons[resource_ID]))), COUNTIF(INDEX(persons[resource_ID],1):persons[[#This Row],[resource_ID]],persons[[#This Row],[resource_ID]]), "")</f>
        <v>7</v>
      </c>
      <c r="D1893" s="240" t="s">
        <v>10472</v>
      </c>
      <c r="E1893" s="251" t="s">
        <v>9966</v>
      </c>
      <c r="F1893" s="251" t="s">
        <v>10480</v>
      </c>
      <c r="G1893" s="251"/>
      <c r="H1893" s="251"/>
      <c r="I1893" s="251"/>
      <c r="J1893" s="251"/>
      <c r="K1893" s="251"/>
    </row>
    <row r="1894" spans="1:11" s="236" customFormat="1" x14ac:dyDescent="0.25">
      <c r="A1894" s="243" t="s">
        <v>10354</v>
      </c>
      <c r="B1894" s="243"/>
      <c r="C1894" s="252" cm="1">
        <f t="array" ref="C1894">IF(ROW() &lt; ROW(INDEX(persons[resource_ID],ROWS(persons[resource_ID]))), COUNTIF(INDEX(persons[resource_ID],1):persons[[#This Row],[resource_ID]],persons[[#This Row],[resource_ID]]), "")</f>
        <v>8</v>
      </c>
      <c r="D1894" s="240" t="s">
        <v>10472</v>
      </c>
      <c r="E1894" s="251" t="s">
        <v>9891</v>
      </c>
      <c r="F1894" s="251" t="s">
        <v>10481</v>
      </c>
      <c r="G1894" s="251"/>
      <c r="H1894" s="251"/>
      <c r="I1894" s="251"/>
      <c r="J1894" s="251"/>
      <c r="K1894" s="251"/>
    </row>
    <row r="1895" spans="1:11" s="236" customFormat="1" x14ac:dyDescent="0.25">
      <c r="A1895" s="243" t="s">
        <v>10354</v>
      </c>
      <c r="B1895" s="243"/>
      <c r="C1895" s="252" cm="1">
        <f t="array" ref="C1895">IF(ROW() &lt; ROW(INDEX(persons[resource_ID],ROWS(persons[resource_ID]))), COUNTIF(INDEX(persons[resource_ID],1):persons[[#This Row],[resource_ID]],persons[[#This Row],[resource_ID]]), "")</f>
        <v>9</v>
      </c>
      <c r="D1895" s="240" t="s">
        <v>10473</v>
      </c>
      <c r="E1895" s="251" t="s">
        <v>3541</v>
      </c>
      <c r="F1895" s="251" t="s">
        <v>10482</v>
      </c>
      <c r="G1895" s="251"/>
      <c r="H1895" s="251"/>
      <c r="I1895" s="251"/>
      <c r="J1895" s="251"/>
      <c r="K1895" s="251"/>
    </row>
    <row r="1896" spans="1:11" s="236" customFormat="1" x14ac:dyDescent="0.25">
      <c r="A1896" s="243" t="s">
        <v>10354</v>
      </c>
      <c r="B1896" s="243"/>
      <c r="C1896" s="252" cm="1">
        <f t="array" ref="C1896">IF(ROW() &lt; ROW(INDEX(persons[resource_ID],ROWS(persons[resource_ID]))), COUNTIF(INDEX(persons[resource_ID],1):persons[[#This Row],[resource_ID]],persons[[#This Row],[resource_ID]]), "")</f>
        <v>10</v>
      </c>
      <c r="D1896" s="240" t="s">
        <v>10474</v>
      </c>
      <c r="E1896" s="251" t="s">
        <v>10483</v>
      </c>
      <c r="F1896" s="251" t="s">
        <v>10484</v>
      </c>
      <c r="G1896" s="251" t="s">
        <v>814</v>
      </c>
      <c r="H1896" s="251"/>
      <c r="I1896" s="251"/>
      <c r="J1896" s="251"/>
      <c r="K1896" s="251"/>
    </row>
    <row r="1897" spans="1:11" x14ac:dyDescent="0.25">
      <c r="A1897" s="243" t="s">
        <v>10355</v>
      </c>
      <c r="B1897" s="243"/>
      <c r="C1897" s="252" cm="1">
        <f t="array" ref="C1897">IF(ROW() &lt; ROW(INDEX(persons[resource_ID],ROWS(persons[resource_ID]))), COUNTIF(INDEX(persons[resource_ID],1):persons[[#This Row],[resource_ID]],persons[[#This Row],[resource_ID]]), "")</f>
        <v>1</v>
      </c>
      <c r="D1897" s="240" t="s">
        <v>10468</v>
      </c>
      <c r="E1897" s="251" t="s">
        <v>9966</v>
      </c>
      <c r="F1897" s="251" t="s">
        <v>10475</v>
      </c>
      <c r="G1897" s="251"/>
      <c r="H1897" s="251"/>
      <c r="I1897" s="248" t="s">
        <v>10485</v>
      </c>
      <c r="J1897" s="251"/>
      <c r="K1897" s="251"/>
    </row>
    <row r="1898" spans="1:11" s="236" customFormat="1" x14ac:dyDescent="0.25">
      <c r="A1898" s="243" t="s">
        <v>10355</v>
      </c>
      <c r="B1898" s="243"/>
      <c r="C1898" s="252" cm="1">
        <f t="array" ref="C1898">IF(ROW() &lt; ROW(INDEX(persons[resource_ID],ROWS(persons[resource_ID]))), COUNTIF(INDEX(persons[resource_ID],1):persons[[#This Row],[resource_ID]],persons[[#This Row],[resource_ID]]), "")</f>
        <v>2</v>
      </c>
      <c r="D1898" s="240" t="s">
        <v>10468</v>
      </c>
      <c r="E1898" s="251" t="s">
        <v>703</v>
      </c>
      <c r="F1898" s="251" t="s">
        <v>10476</v>
      </c>
      <c r="G1898" s="251"/>
      <c r="H1898" s="251"/>
      <c r="I1898" s="251"/>
      <c r="J1898" s="251"/>
      <c r="K1898" s="251"/>
    </row>
    <row r="1899" spans="1:11" s="236" customFormat="1" x14ac:dyDescent="0.25">
      <c r="A1899" s="243" t="s">
        <v>10355</v>
      </c>
      <c r="B1899" s="243"/>
      <c r="C1899" s="252" cm="1">
        <f t="array" ref="C1899">IF(ROW() &lt; ROW(INDEX(persons[resource_ID],ROWS(persons[resource_ID]))), COUNTIF(INDEX(persons[resource_ID],1):persons[[#This Row],[resource_ID]],persons[[#This Row],[resource_ID]]), "")</f>
        <v>3</v>
      </c>
      <c r="D1899" s="240" t="s">
        <v>10467</v>
      </c>
      <c r="E1899" s="251" t="s">
        <v>9966</v>
      </c>
      <c r="F1899" s="251" t="s">
        <v>8869</v>
      </c>
      <c r="G1899" s="251" t="s">
        <v>3766</v>
      </c>
      <c r="H1899" s="251"/>
      <c r="I1899" s="251"/>
      <c r="J1899" s="251"/>
      <c r="K1899" s="251"/>
    </row>
    <row r="1900" spans="1:11" s="236" customFormat="1" x14ac:dyDescent="0.25">
      <c r="A1900" s="243" t="s">
        <v>10355</v>
      </c>
      <c r="B1900" s="243"/>
      <c r="C1900" s="252" cm="1">
        <f t="array" ref="C1900">IF(ROW() &lt; ROW(INDEX(persons[resource_ID],ROWS(persons[resource_ID]))), COUNTIF(INDEX(persons[resource_ID],1):persons[[#This Row],[resource_ID]],persons[[#This Row],[resource_ID]]), "")</f>
        <v>4</v>
      </c>
      <c r="D1900" s="240" t="s">
        <v>10469</v>
      </c>
      <c r="E1900" s="251" t="s">
        <v>605</v>
      </c>
      <c r="F1900" s="251" t="s">
        <v>10477</v>
      </c>
      <c r="G1900" s="251"/>
      <c r="H1900" s="251"/>
      <c r="I1900" s="251"/>
      <c r="J1900" s="251"/>
      <c r="K1900" s="251"/>
    </row>
    <row r="1901" spans="1:11" s="236" customFormat="1" x14ac:dyDescent="0.25">
      <c r="A1901" s="243" t="s">
        <v>10355</v>
      </c>
      <c r="B1901" s="243"/>
      <c r="C1901" s="252" cm="1">
        <f t="array" ref="C1901">IF(ROW() &lt; ROW(INDEX(persons[resource_ID],ROWS(persons[resource_ID]))), COUNTIF(INDEX(persons[resource_ID],1):persons[[#This Row],[resource_ID]],persons[[#This Row],[resource_ID]]), "")</f>
        <v>5</v>
      </c>
      <c r="D1901" s="240" t="s">
        <v>10470</v>
      </c>
      <c r="E1901" s="251" t="s">
        <v>48</v>
      </c>
      <c r="F1901" s="251" t="s">
        <v>10478</v>
      </c>
      <c r="G1901" s="251" t="s">
        <v>3542</v>
      </c>
      <c r="H1901" s="251"/>
      <c r="I1901" s="251"/>
      <c r="J1901" s="251"/>
      <c r="K1901" s="251"/>
    </row>
    <row r="1902" spans="1:11" s="236" customFormat="1" x14ac:dyDescent="0.25">
      <c r="A1902" s="243" t="s">
        <v>10355</v>
      </c>
      <c r="B1902" s="243"/>
      <c r="C1902" s="252" cm="1">
        <f t="array" ref="C1902">IF(ROW() &lt; ROW(INDEX(persons[resource_ID],ROWS(persons[resource_ID]))), COUNTIF(INDEX(persons[resource_ID],1):persons[[#This Row],[resource_ID]],persons[[#This Row],[resource_ID]]), "")</f>
        <v>6</v>
      </c>
      <c r="D1902" s="240" t="s">
        <v>10471</v>
      </c>
      <c r="E1902" s="251" t="s">
        <v>3543</v>
      </c>
      <c r="F1902" s="251" t="s">
        <v>10479</v>
      </c>
      <c r="G1902" s="251"/>
      <c r="H1902" s="251"/>
      <c r="I1902" s="251"/>
      <c r="J1902" s="251"/>
      <c r="K1902" s="251"/>
    </row>
    <row r="1903" spans="1:11" s="236" customFormat="1" x14ac:dyDescent="0.25">
      <c r="A1903" s="243" t="s">
        <v>10355</v>
      </c>
      <c r="B1903" s="243"/>
      <c r="C1903" s="252" cm="1">
        <f t="array" ref="C1903">IF(ROW() &lt; ROW(INDEX(persons[resource_ID],ROWS(persons[resource_ID]))), COUNTIF(INDEX(persons[resource_ID],1):persons[[#This Row],[resource_ID]],persons[[#This Row],[resource_ID]]), "")</f>
        <v>7</v>
      </c>
      <c r="D1903" s="240" t="s">
        <v>10472</v>
      </c>
      <c r="E1903" s="251" t="s">
        <v>9966</v>
      </c>
      <c r="F1903" s="251" t="s">
        <v>10480</v>
      </c>
      <c r="G1903" s="251"/>
      <c r="H1903" s="251"/>
      <c r="I1903" s="251"/>
      <c r="J1903" s="251"/>
      <c r="K1903" s="251"/>
    </row>
    <row r="1904" spans="1:11" s="236" customFormat="1" x14ac:dyDescent="0.25">
      <c r="A1904" s="243" t="s">
        <v>10355</v>
      </c>
      <c r="B1904" s="243"/>
      <c r="C1904" s="252" cm="1">
        <f t="array" ref="C1904">IF(ROW() &lt; ROW(INDEX(persons[resource_ID],ROWS(persons[resource_ID]))), COUNTIF(INDEX(persons[resource_ID],1):persons[[#This Row],[resource_ID]],persons[[#This Row],[resource_ID]]), "")</f>
        <v>8</v>
      </c>
      <c r="D1904" s="240" t="s">
        <v>10472</v>
      </c>
      <c r="E1904" s="251" t="s">
        <v>9891</v>
      </c>
      <c r="F1904" s="251" t="s">
        <v>10481</v>
      </c>
      <c r="G1904" s="251"/>
      <c r="H1904" s="251"/>
      <c r="I1904" s="251"/>
      <c r="J1904" s="251"/>
      <c r="K1904" s="251"/>
    </row>
    <row r="1905" spans="1:11" s="236" customFormat="1" x14ac:dyDescent="0.25">
      <c r="A1905" s="243" t="s">
        <v>10355</v>
      </c>
      <c r="B1905" s="243"/>
      <c r="C1905" s="252" cm="1">
        <f t="array" ref="C1905">IF(ROW() &lt; ROW(INDEX(persons[resource_ID],ROWS(persons[resource_ID]))), COUNTIF(INDEX(persons[resource_ID],1):persons[[#This Row],[resource_ID]],persons[[#This Row],[resource_ID]]), "")</f>
        <v>9</v>
      </c>
      <c r="D1905" s="240" t="s">
        <v>10473</v>
      </c>
      <c r="E1905" s="251" t="s">
        <v>3541</v>
      </c>
      <c r="F1905" s="251" t="s">
        <v>10482</v>
      </c>
      <c r="G1905" s="251"/>
      <c r="H1905" s="251"/>
      <c r="I1905" s="251"/>
      <c r="J1905" s="251"/>
      <c r="K1905" s="251"/>
    </row>
    <row r="1906" spans="1:11" s="236" customFormat="1" x14ac:dyDescent="0.25">
      <c r="A1906" s="243" t="s">
        <v>10355</v>
      </c>
      <c r="B1906" s="243"/>
      <c r="C1906" s="252" cm="1">
        <f t="array" ref="C1906">IF(ROW() &lt; ROW(INDEX(persons[resource_ID],ROWS(persons[resource_ID]))), COUNTIF(INDEX(persons[resource_ID],1):persons[[#This Row],[resource_ID]],persons[[#This Row],[resource_ID]]), "")</f>
        <v>10</v>
      </c>
      <c r="D1906" s="240" t="s">
        <v>10474</v>
      </c>
      <c r="E1906" s="251" t="s">
        <v>10483</v>
      </c>
      <c r="F1906" s="251" t="s">
        <v>10484</v>
      </c>
      <c r="G1906" s="251" t="s">
        <v>814</v>
      </c>
      <c r="H1906" s="251"/>
      <c r="I1906" s="251"/>
      <c r="J1906" s="251"/>
      <c r="K1906" s="251"/>
    </row>
    <row r="1907" spans="1:11" ht="15.75" customHeight="1" x14ac:dyDescent="0.25">
      <c r="A1907" s="243" t="s">
        <v>10356</v>
      </c>
      <c r="B1907" s="243"/>
      <c r="C1907" s="252" cm="1">
        <f t="array" ref="C1907">IF(ROW() &lt; ROW(INDEX(persons[resource_ID],ROWS(persons[resource_ID]))), COUNTIF(INDEX(persons[resource_ID],1):persons[[#This Row],[resource_ID]],persons[[#This Row],[resource_ID]]), "")</f>
        <v>1</v>
      </c>
      <c r="D1907" s="240" t="s">
        <v>10468</v>
      </c>
      <c r="E1907" s="251" t="s">
        <v>9966</v>
      </c>
      <c r="F1907" s="251" t="s">
        <v>10475</v>
      </c>
      <c r="G1907" s="251"/>
      <c r="H1907" s="251"/>
      <c r="I1907" s="248" t="s">
        <v>10485</v>
      </c>
      <c r="J1907" s="251"/>
      <c r="K1907" s="251"/>
    </row>
    <row r="1908" spans="1:11" s="236" customFormat="1" ht="15.75" customHeight="1" x14ac:dyDescent="0.25">
      <c r="A1908" s="243" t="s">
        <v>10356</v>
      </c>
      <c r="B1908" s="243"/>
      <c r="C1908" s="252" cm="1">
        <f t="array" ref="C1908">IF(ROW() &lt; ROW(INDEX(persons[resource_ID],ROWS(persons[resource_ID]))), COUNTIF(INDEX(persons[resource_ID],1):persons[[#This Row],[resource_ID]],persons[[#This Row],[resource_ID]]), "")</f>
        <v>2</v>
      </c>
      <c r="D1908" s="240" t="s">
        <v>10468</v>
      </c>
      <c r="E1908" s="251" t="s">
        <v>703</v>
      </c>
      <c r="F1908" s="251" t="s">
        <v>10476</v>
      </c>
      <c r="G1908" s="251"/>
      <c r="H1908" s="251"/>
      <c r="I1908" s="251"/>
      <c r="J1908" s="251"/>
      <c r="K1908" s="251"/>
    </row>
    <row r="1909" spans="1:11" s="236" customFormat="1" ht="15.75" customHeight="1" x14ac:dyDescent="0.25">
      <c r="A1909" s="243" t="s">
        <v>10356</v>
      </c>
      <c r="B1909" s="243"/>
      <c r="C1909" s="252" cm="1">
        <f t="array" ref="C1909">IF(ROW() &lt; ROW(INDEX(persons[resource_ID],ROWS(persons[resource_ID]))), COUNTIF(INDEX(persons[resource_ID],1):persons[[#This Row],[resource_ID]],persons[[#This Row],[resource_ID]]), "")</f>
        <v>3</v>
      </c>
      <c r="D1909" s="240" t="s">
        <v>10467</v>
      </c>
      <c r="E1909" s="251" t="s">
        <v>9966</v>
      </c>
      <c r="F1909" s="251" t="s">
        <v>8869</v>
      </c>
      <c r="G1909" s="251" t="s">
        <v>3766</v>
      </c>
      <c r="H1909" s="251"/>
      <c r="I1909" s="251"/>
      <c r="J1909" s="251"/>
      <c r="K1909" s="251"/>
    </row>
    <row r="1910" spans="1:11" s="236" customFormat="1" ht="15.75" customHeight="1" x14ac:dyDescent="0.25">
      <c r="A1910" s="243" t="s">
        <v>10356</v>
      </c>
      <c r="B1910" s="243"/>
      <c r="C1910" s="252" cm="1">
        <f t="array" ref="C1910">IF(ROW() &lt; ROW(INDEX(persons[resource_ID],ROWS(persons[resource_ID]))), COUNTIF(INDEX(persons[resource_ID],1):persons[[#This Row],[resource_ID]],persons[[#This Row],[resource_ID]]), "")</f>
        <v>4</v>
      </c>
      <c r="D1910" s="240" t="s">
        <v>10469</v>
      </c>
      <c r="E1910" s="251" t="s">
        <v>605</v>
      </c>
      <c r="F1910" s="251" t="s">
        <v>10477</v>
      </c>
      <c r="G1910" s="251"/>
      <c r="H1910" s="251"/>
      <c r="I1910" s="251"/>
      <c r="J1910" s="251"/>
      <c r="K1910" s="251"/>
    </row>
    <row r="1911" spans="1:11" s="236" customFormat="1" ht="15.75" customHeight="1" x14ac:dyDescent="0.25">
      <c r="A1911" s="243" t="s">
        <v>10356</v>
      </c>
      <c r="B1911" s="243"/>
      <c r="C1911" s="252" cm="1">
        <f t="array" ref="C1911">IF(ROW() &lt; ROW(INDEX(persons[resource_ID],ROWS(persons[resource_ID]))), COUNTIF(INDEX(persons[resource_ID],1):persons[[#This Row],[resource_ID]],persons[[#This Row],[resource_ID]]), "")</f>
        <v>5</v>
      </c>
      <c r="D1911" s="240" t="s">
        <v>10470</v>
      </c>
      <c r="E1911" s="251" t="s">
        <v>48</v>
      </c>
      <c r="F1911" s="251" t="s">
        <v>10478</v>
      </c>
      <c r="G1911" s="251" t="s">
        <v>3542</v>
      </c>
      <c r="H1911" s="251"/>
      <c r="I1911" s="251"/>
      <c r="J1911" s="251"/>
      <c r="K1911" s="251"/>
    </row>
    <row r="1912" spans="1:11" s="236" customFormat="1" ht="15.75" customHeight="1" x14ac:dyDescent="0.25">
      <c r="A1912" s="243" t="s">
        <v>10356</v>
      </c>
      <c r="B1912" s="243"/>
      <c r="C1912" s="252" cm="1">
        <f t="array" ref="C1912">IF(ROW() &lt; ROW(INDEX(persons[resource_ID],ROWS(persons[resource_ID]))), COUNTIF(INDEX(persons[resource_ID],1):persons[[#This Row],[resource_ID]],persons[[#This Row],[resource_ID]]), "")</f>
        <v>6</v>
      </c>
      <c r="D1912" s="240" t="s">
        <v>10471</v>
      </c>
      <c r="E1912" s="251" t="s">
        <v>3543</v>
      </c>
      <c r="F1912" s="251" t="s">
        <v>10479</v>
      </c>
      <c r="G1912" s="251"/>
      <c r="H1912" s="251"/>
      <c r="I1912" s="251"/>
      <c r="J1912" s="251"/>
      <c r="K1912" s="251"/>
    </row>
    <row r="1913" spans="1:11" s="236" customFormat="1" ht="15.75" customHeight="1" x14ac:dyDescent="0.25">
      <c r="A1913" s="243" t="s">
        <v>10356</v>
      </c>
      <c r="B1913" s="243"/>
      <c r="C1913" s="252" cm="1">
        <f t="array" ref="C1913">IF(ROW() &lt; ROW(INDEX(persons[resource_ID],ROWS(persons[resource_ID]))), COUNTIF(INDEX(persons[resource_ID],1):persons[[#This Row],[resource_ID]],persons[[#This Row],[resource_ID]]), "")</f>
        <v>7</v>
      </c>
      <c r="D1913" s="240" t="s">
        <v>10472</v>
      </c>
      <c r="E1913" s="251" t="s">
        <v>9966</v>
      </c>
      <c r="F1913" s="251" t="s">
        <v>10480</v>
      </c>
      <c r="G1913" s="251"/>
      <c r="H1913" s="251"/>
      <c r="I1913" s="251"/>
      <c r="J1913" s="251"/>
      <c r="K1913" s="251"/>
    </row>
    <row r="1914" spans="1:11" s="236" customFormat="1" ht="15.75" customHeight="1" x14ac:dyDescent="0.25">
      <c r="A1914" s="243" t="s">
        <v>10356</v>
      </c>
      <c r="B1914" s="243"/>
      <c r="C1914" s="252" cm="1">
        <f t="array" ref="C1914">IF(ROW() &lt; ROW(INDEX(persons[resource_ID],ROWS(persons[resource_ID]))), COUNTIF(INDEX(persons[resource_ID],1):persons[[#This Row],[resource_ID]],persons[[#This Row],[resource_ID]]), "")</f>
        <v>8</v>
      </c>
      <c r="D1914" s="240" t="s">
        <v>10472</v>
      </c>
      <c r="E1914" s="251" t="s">
        <v>9891</v>
      </c>
      <c r="F1914" s="251" t="s">
        <v>10481</v>
      </c>
      <c r="G1914" s="251"/>
      <c r="H1914" s="251"/>
      <c r="I1914" s="251"/>
      <c r="J1914" s="251"/>
      <c r="K1914" s="251"/>
    </row>
    <row r="1915" spans="1:11" s="236" customFormat="1" ht="15.75" customHeight="1" x14ac:dyDescent="0.25">
      <c r="A1915" s="243" t="s">
        <v>10356</v>
      </c>
      <c r="B1915" s="243"/>
      <c r="C1915" s="252" cm="1">
        <f t="array" ref="C1915">IF(ROW() &lt; ROW(INDEX(persons[resource_ID],ROWS(persons[resource_ID]))), COUNTIF(INDEX(persons[resource_ID],1):persons[[#This Row],[resource_ID]],persons[[#This Row],[resource_ID]]), "")</f>
        <v>9</v>
      </c>
      <c r="D1915" s="240" t="s">
        <v>10473</v>
      </c>
      <c r="E1915" s="251" t="s">
        <v>3541</v>
      </c>
      <c r="F1915" s="251" t="s">
        <v>10482</v>
      </c>
      <c r="G1915" s="251"/>
      <c r="H1915" s="251"/>
      <c r="I1915" s="251"/>
      <c r="J1915" s="251"/>
      <c r="K1915" s="251"/>
    </row>
    <row r="1916" spans="1:11" s="236" customFormat="1" ht="15.75" customHeight="1" x14ac:dyDescent="0.25">
      <c r="A1916" s="243" t="s">
        <v>10356</v>
      </c>
      <c r="B1916" s="243"/>
      <c r="C1916" s="252" cm="1">
        <f t="array" ref="C1916">IF(ROW() &lt; ROW(INDEX(persons[resource_ID],ROWS(persons[resource_ID]))), COUNTIF(INDEX(persons[resource_ID],1):persons[[#This Row],[resource_ID]],persons[[#This Row],[resource_ID]]), "")</f>
        <v>10</v>
      </c>
      <c r="D1916" s="240" t="s">
        <v>10474</v>
      </c>
      <c r="E1916" s="251" t="s">
        <v>10483</v>
      </c>
      <c r="F1916" s="251" t="s">
        <v>10484</v>
      </c>
      <c r="G1916" s="251" t="s">
        <v>814</v>
      </c>
      <c r="H1916" s="251"/>
      <c r="I1916" s="251"/>
      <c r="J1916" s="251"/>
      <c r="K1916" s="251"/>
    </row>
    <row r="1917" spans="1:11" x14ac:dyDescent="0.25">
      <c r="A1917" s="243" t="s">
        <v>10357</v>
      </c>
      <c r="B1917" s="243"/>
      <c r="C1917" s="252" cm="1">
        <f t="array" ref="C1917">IF(ROW() &lt; ROW(INDEX(persons[resource_ID],ROWS(persons[resource_ID]))), COUNTIF(INDEX(persons[resource_ID],1):persons[[#This Row],[resource_ID]],persons[[#This Row],[resource_ID]]), "")</f>
        <v>1</v>
      </c>
      <c r="D1917" s="240" t="s">
        <v>10468</v>
      </c>
      <c r="E1917" s="251" t="s">
        <v>9966</v>
      </c>
      <c r="F1917" s="251" t="s">
        <v>10475</v>
      </c>
      <c r="G1917" s="251"/>
      <c r="H1917" s="251"/>
      <c r="I1917" s="248" t="s">
        <v>10485</v>
      </c>
      <c r="J1917" s="251"/>
      <c r="K1917" s="251"/>
    </row>
    <row r="1918" spans="1:11" s="236" customFormat="1" x14ac:dyDescent="0.25">
      <c r="A1918" s="243" t="s">
        <v>10357</v>
      </c>
      <c r="B1918" s="243"/>
      <c r="C1918" s="252" cm="1">
        <f t="array" ref="C1918">IF(ROW() &lt; ROW(INDEX(persons[resource_ID],ROWS(persons[resource_ID]))), COUNTIF(INDEX(persons[resource_ID],1):persons[[#This Row],[resource_ID]],persons[[#This Row],[resource_ID]]), "")</f>
        <v>2</v>
      </c>
      <c r="D1918" s="240" t="s">
        <v>10468</v>
      </c>
      <c r="E1918" s="251" t="s">
        <v>703</v>
      </c>
      <c r="F1918" s="251" t="s">
        <v>10476</v>
      </c>
      <c r="G1918" s="251"/>
      <c r="H1918" s="251"/>
      <c r="I1918" s="251"/>
      <c r="J1918" s="251"/>
      <c r="K1918" s="251"/>
    </row>
    <row r="1919" spans="1:11" s="236" customFormat="1" x14ac:dyDescent="0.25">
      <c r="A1919" s="243" t="s">
        <v>10357</v>
      </c>
      <c r="B1919" s="243"/>
      <c r="C1919" s="252" cm="1">
        <f t="array" ref="C1919">IF(ROW() &lt; ROW(INDEX(persons[resource_ID],ROWS(persons[resource_ID]))), COUNTIF(INDEX(persons[resource_ID],1):persons[[#This Row],[resource_ID]],persons[[#This Row],[resource_ID]]), "")</f>
        <v>3</v>
      </c>
      <c r="D1919" s="240" t="s">
        <v>10467</v>
      </c>
      <c r="E1919" s="251" t="s">
        <v>9966</v>
      </c>
      <c r="F1919" s="251" t="s">
        <v>8869</v>
      </c>
      <c r="G1919" s="251" t="s">
        <v>3766</v>
      </c>
      <c r="H1919" s="251"/>
      <c r="I1919" s="251"/>
      <c r="J1919" s="251"/>
      <c r="K1919" s="251"/>
    </row>
    <row r="1920" spans="1:11" s="236" customFormat="1" x14ac:dyDescent="0.25">
      <c r="A1920" s="243" t="s">
        <v>10357</v>
      </c>
      <c r="B1920" s="243"/>
      <c r="C1920" s="252" cm="1">
        <f t="array" ref="C1920">IF(ROW() &lt; ROW(INDEX(persons[resource_ID],ROWS(persons[resource_ID]))), COUNTIF(INDEX(persons[resource_ID],1):persons[[#This Row],[resource_ID]],persons[[#This Row],[resource_ID]]), "")</f>
        <v>4</v>
      </c>
      <c r="D1920" s="240" t="s">
        <v>10469</v>
      </c>
      <c r="E1920" s="251" t="s">
        <v>605</v>
      </c>
      <c r="F1920" s="251" t="s">
        <v>10477</v>
      </c>
      <c r="G1920" s="251"/>
      <c r="H1920" s="251"/>
      <c r="I1920" s="251"/>
      <c r="J1920" s="251"/>
      <c r="K1920" s="251"/>
    </row>
    <row r="1921" spans="1:11" s="236" customFormat="1" x14ac:dyDescent="0.25">
      <c r="A1921" s="243" t="s">
        <v>10357</v>
      </c>
      <c r="B1921" s="243"/>
      <c r="C1921" s="252" cm="1">
        <f t="array" ref="C1921">IF(ROW() &lt; ROW(INDEX(persons[resource_ID],ROWS(persons[resource_ID]))), COUNTIF(INDEX(persons[resource_ID],1):persons[[#This Row],[resource_ID]],persons[[#This Row],[resource_ID]]), "")</f>
        <v>5</v>
      </c>
      <c r="D1921" s="240" t="s">
        <v>10470</v>
      </c>
      <c r="E1921" s="251" t="s">
        <v>48</v>
      </c>
      <c r="F1921" s="251" t="s">
        <v>10478</v>
      </c>
      <c r="G1921" s="251" t="s">
        <v>3542</v>
      </c>
      <c r="H1921" s="251"/>
      <c r="I1921" s="251"/>
      <c r="J1921" s="251"/>
      <c r="K1921" s="251"/>
    </row>
    <row r="1922" spans="1:11" s="236" customFormat="1" x14ac:dyDescent="0.25">
      <c r="A1922" s="243" t="s">
        <v>10357</v>
      </c>
      <c r="B1922" s="243"/>
      <c r="C1922" s="252" cm="1">
        <f t="array" ref="C1922">IF(ROW() &lt; ROW(INDEX(persons[resource_ID],ROWS(persons[resource_ID]))), COUNTIF(INDEX(persons[resource_ID],1):persons[[#This Row],[resource_ID]],persons[[#This Row],[resource_ID]]), "")</f>
        <v>6</v>
      </c>
      <c r="D1922" s="240" t="s">
        <v>10471</v>
      </c>
      <c r="E1922" s="251" t="s">
        <v>3543</v>
      </c>
      <c r="F1922" s="251" t="s">
        <v>10479</v>
      </c>
      <c r="G1922" s="251"/>
      <c r="H1922" s="251"/>
      <c r="I1922" s="251"/>
      <c r="J1922" s="251"/>
      <c r="K1922" s="251"/>
    </row>
    <row r="1923" spans="1:11" s="236" customFormat="1" x14ac:dyDescent="0.25">
      <c r="A1923" s="243" t="s">
        <v>10357</v>
      </c>
      <c r="B1923" s="243"/>
      <c r="C1923" s="252" cm="1">
        <f t="array" ref="C1923">IF(ROW() &lt; ROW(INDEX(persons[resource_ID],ROWS(persons[resource_ID]))), COUNTIF(INDEX(persons[resource_ID],1):persons[[#This Row],[resource_ID]],persons[[#This Row],[resource_ID]]), "")</f>
        <v>7</v>
      </c>
      <c r="D1923" s="240" t="s">
        <v>10472</v>
      </c>
      <c r="E1923" s="251" t="s">
        <v>9966</v>
      </c>
      <c r="F1923" s="251" t="s">
        <v>10480</v>
      </c>
      <c r="G1923" s="251"/>
      <c r="H1923" s="251"/>
      <c r="I1923" s="251"/>
      <c r="J1923" s="251"/>
      <c r="K1923" s="251"/>
    </row>
    <row r="1924" spans="1:11" s="236" customFormat="1" x14ac:dyDescent="0.25">
      <c r="A1924" s="243" t="s">
        <v>10357</v>
      </c>
      <c r="B1924" s="243"/>
      <c r="C1924" s="252" cm="1">
        <f t="array" ref="C1924">IF(ROW() &lt; ROW(INDEX(persons[resource_ID],ROWS(persons[resource_ID]))), COUNTIF(INDEX(persons[resource_ID],1):persons[[#This Row],[resource_ID]],persons[[#This Row],[resource_ID]]), "")</f>
        <v>8</v>
      </c>
      <c r="D1924" s="240" t="s">
        <v>10472</v>
      </c>
      <c r="E1924" s="251" t="s">
        <v>9891</v>
      </c>
      <c r="F1924" s="251" t="s">
        <v>10481</v>
      </c>
      <c r="G1924" s="251"/>
      <c r="H1924" s="251"/>
      <c r="I1924" s="251"/>
      <c r="J1924" s="251"/>
      <c r="K1924" s="251"/>
    </row>
    <row r="1925" spans="1:11" s="236" customFormat="1" x14ac:dyDescent="0.25">
      <c r="A1925" s="243" t="s">
        <v>10357</v>
      </c>
      <c r="B1925" s="243"/>
      <c r="C1925" s="252" cm="1">
        <f t="array" ref="C1925">IF(ROW() &lt; ROW(INDEX(persons[resource_ID],ROWS(persons[resource_ID]))), COUNTIF(INDEX(persons[resource_ID],1):persons[[#This Row],[resource_ID]],persons[[#This Row],[resource_ID]]), "")</f>
        <v>9</v>
      </c>
      <c r="D1925" s="240" t="s">
        <v>10473</v>
      </c>
      <c r="E1925" s="251" t="s">
        <v>3541</v>
      </c>
      <c r="F1925" s="251" t="s">
        <v>10482</v>
      </c>
      <c r="G1925" s="251"/>
      <c r="H1925" s="251"/>
      <c r="I1925" s="251"/>
      <c r="J1925" s="251"/>
      <c r="K1925" s="251"/>
    </row>
    <row r="1926" spans="1:11" s="236" customFormat="1" x14ac:dyDescent="0.25">
      <c r="A1926" s="243" t="s">
        <v>10357</v>
      </c>
      <c r="B1926" s="243"/>
      <c r="C1926" s="252" cm="1">
        <f t="array" ref="C1926">IF(ROW() &lt; ROW(INDEX(persons[resource_ID],ROWS(persons[resource_ID]))), COUNTIF(INDEX(persons[resource_ID],1):persons[[#This Row],[resource_ID]],persons[[#This Row],[resource_ID]]), "")</f>
        <v>10</v>
      </c>
      <c r="D1926" s="240" t="s">
        <v>10474</v>
      </c>
      <c r="E1926" s="251" t="s">
        <v>10483</v>
      </c>
      <c r="F1926" s="251" t="s">
        <v>10484</v>
      </c>
      <c r="G1926" s="251" t="s">
        <v>814</v>
      </c>
      <c r="H1926" s="251"/>
      <c r="I1926" s="251"/>
      <c r="J1926" s="251"/>
      <c r="K1926" s="251"/>
    </row>
    <row r="1927" spans="1:11" x14ac:dyDescent="0.25">
      <c r="A1927" s="243" t="s">
        <v>10358</v>
      </c>
      <c r="B1927" s="243"/>
      <c r="C1927" s="252" cm="1">
        <f t="array" ref="C1927">IF(ROW() &lt; ROW(INDEX(persons[resource_ID],ROWS(persons[resource_ID]))), COUNTIF(INDEX(persons[resource_ID],1):persons[[#This Row],[resource_ID]],persons[[#This Row],[resource_ID]]), "")</f>
        <v>1</v>
      </c>
      <c r="D1927" s="240" t="s">
        <v>10468</v>
      </c>
      <c r="E1927" s="251" t="s">
        <v>9966</v>
      </c>
      <c r="F1927" s="251" t="s">
        <v>10475</v>
      </c>
      <c r="G1927" s="251"/>
      <c r="H1927" s="251"/>
      <c r="I1927" s="248" t="s">
        <v>10485</v>
      </c>
      <c r="J1927" s="251"/>
      <c r="K1927" s="251"/>
    </row>
    <row r="1928" spans="1:11" s="236" customFormat="1" x14ac:dyDescent="0.25">
      <c r="A1928" s="243" t="s">
        <v>10358</v>
      </c>
      <c r="B1928" s="243"/>
      <c r="C1928" s="252" cm="1">
        <f t="array" ref="C1928">IF(ROW() &lt; ROW(INDEX(persons[resource_ID],ROWS(persons[resource_ID]))), COUNTIF(INDEX(persons[resource_ID],1):persons[[#This Row],[resource_ID]],persons[[#This Row],[resource_ID]]), "")</f>
        <v>2</v>
      </c>
      <c r="D1928" s="240" t="s">
        <v>10468</v>
      </c>
      <c r="E1928" s="251" t="s">
        <v>703</v>
      </c>
      <c r="F1928" s="251" t="s">
        <v>10476</v>
      </c>
      <c r="G1928" s="251"/>
      <c r="H1928" s="251"/>
      <c r="I1928" s="251"/>
      <c r="J1928" s="251"/>
      <c r="K1928" s="251"/>
    </row>
    <row r="1929" spans="1:11" s="236" customFormat="1" x14ac:dyDescent="0.25">
      <c r="A1929" s="243" t="s">
        <v>10358</v>
      </c>
      <c r="B1929" s="243"/>
      <c r="C1929" s="252" cm="1">
        <f t="array" ref="C1929">IF(ROW() &lt; ROW(INDEX(persons[resource_ID],ROWS(persons[resource_ID]))), COUNTIF(INDEX(persons[resource_ID],1):persons[[#This Row],[resource_ID]],persons[[#This Row],[resource_ID]]), "")</f>
        <v>3</v>
      </c>
      <c r="D1929" s="240" t="s">
        <v>10467</v>
      </c>
      <c r="E1929" s="251" t="s">
        <v>9966</v>
      </c>
      <c r="F1929" s="251" t="s">
        <v>8869</v>
      </c>
      <c r="G1929" s="251" t="s">
        <v>3766</v>
      </c>
      <c r="H1929" s="251"/>
      <c r="I1929" s="251"/>
      <c r="J1929" s="251"/>
      <c r="K1929" s="251"/>
    </row>
    <row r="1930" spans="1:11" s="236" customFormat="1" x14ac:dyDescent="0.25">
      <c r="A1930" s="243" t="s">
        <v>10358</v>
      </c>
      <c r="B1930" s="243"/>
      <c r="C1930" s="252" cm="1">
        <f t="array" ref="C1930">IF(ROW() &lt; ROW(INDEX(persons[resource_ID],ROWS(persons[resource_ID]))), COUNTIF(INDEX(persons[resource_ID],1):persons[[#This Row],[resource_ID]],persons[[#This Row],[resource_ID]]), "")</f>
        <v>4</v>
      </c>
      <c r="D1930" s="240" t="s">
        <v>10469</v>
      </c>
      <c r="E1930" s="251" t="s">
        <v>605</v>
      </c>
      <c r="F1930" s="251" t="s">
        <v>10477</v>
      </c>
      <c r="G1930" s="251"/>
      <c r="H1930" s="251"/>
      <c r="I1930" s="251"/>
      <c r="J1930" s="251"/>
      <c r="K1930" s="251"/>
    </row>
    <row r="1931" spans="1:11" s="236" customFormat="1" x14ac:dyDescent="0.25">
      <c r="A1931" s="243" t="s">
        <v>10358</v>
      </c>
      <c r="B1931" s="243"/>
      <c r="C1931" s="252" cm="1">
        <f t="array" ref="C1931">IF(ROW() &lt; ROW(INDEX(persons[resource_ID],ROWS(persons[resource_ID]))), COUNTIF(INDEX(persons[resource_ID],1):persons[[#This Row],[resource_ID]],persons[[#This Row],[resource_ID]]), "")</f>
        <v>5</v>
      </c>
      <c r="D1931" s="240" t="s">
        <v>10470</v>
      </c>
      <c r="E1931" s="251" t="s">
        <v>48</v>
      </c>
      <c r="F1931" s="251" t="s">
        <v>10478</v>
      </c>
      <c r="G1931" s="251" t="s">
        <v>3542</v>
      </c>
      <c r="H1931" s="251"/>
      <c r="I1931" s="251"/>
      <c r="J1931" s="251"/>
      <c r="K1931" s="251"/>
    </row>
    <row r="1932" spans="1:11" s="236" customFormat="1" x14ac:dyDescent="0.25">
      <c r="A1932" s="243" t="s">
        <v>10358</v>
      </c>
      <c r="B1932" s="243"/>
      <c r="C1932" s="252" cm="1">
        <f t="array" ref="C1932">IF(ROW() &lt; ROW(INDEX(persons[resource_ID],ROWS(persons[resource_ID]))), COUNTIF(INDEX(persons[resource_ID],1):persons[[#This Row],[resource_ID]],persons[[#This Row],[resource_ID]]), "")</f>
        <v>6</v>
      </c>
      <c r="D1932" s="240" t="s">
        <v>10471</v>
      </c>
      <c r="E1932" s="251" t="s">
        <v>3543</v>
      </c>
      <c r="F1932" s="251" t="s">
        <v>10479</v>
      </c>
      <c r="G1932" s="251"/>
      <c r="H1932" s="251"/>
      <c r="I1932" s="251"/>
      <c r="J1932" s="251"/>
      <c r="K1932" s="251"/>
    </row>
    <row r="1933" spans="1:11" s="236" customFormat="1" x14ac:dyDescent="0.25">
      <c r="A1933" s="243" t="s">
        <v>10358</v>
      </c>
      <c r="B1933" s="243"/>
      <c r="C1933" s="252" cm="1">
        <f t="array" ref="C1933">IF(ROW() &lt; ROW(INDEX(persons[resource_ID],ROWS(persons[resource_ID]))), COUNTIF(INDEX(persons[resource_ID],1):persons[[#This Row],[resource_ID]],persons[[#This Row],[resource_ID]]), "")</f>
        <v>7</v>
      </c>
      <c r="D1933" s="240" t="s">
        <v>10472</v>
      </c>
      <c r="E1933" s="251" t="s">
        <v>9966</v>
      </c>
      <c r="F1933" s="251" t="s">
        <v>10480</v>
      </c>
      <c r="G1933" s="251"/>
      <c r="H1933" s="251"/>
      <c r="I1933" s="251"/>
      <c r="J1933" s="251"/>
      <c r="K1933" s="251"/>
    </row>
    <row r="1934" spans="1:11" s="236" customFormat="1" x14ac:dyDescent="0.25">
      <c r="A1934" s="243" t="s">
        <v>10358</v>
      </c>
      <c r="B1934" s="243"/>
      <c r="C1934" s="252" cm="1">
        <f t="array" ref="C1934">IF(ROW() &lt; ROW(INDEX(persons[resource_ID],ROWS(persons[resource_ID]))), COUNTIF(INDEX(persons[resource_ID],1):persons[[#This Row],[resource_ID]],persons[[#This Row],[resource_ID]]), "")</f>
        <v>8</v>
      </c>
      <c r="D1934" s="240" t="s">
        <v>10472</v>
      </c>
      <c r="E1934" s="251" t="s">
        <v>9891</v>
      </c>
      <c r="F1934" s="251" t="s">
        <v>10481</v>
      </c>
      <c r="G1934" s="251"/>
      <c r="H1934" s="251"/>
      <c r="I1934" s="251"/>
      <c r="J1934" s="251"/>
      <c r="K1934" s="251"/>
    </row>
    <row r="1935" spans="1:11" s="236" customFormat="1" x14ac:dyDescent="0.25">
      <c r="A1935" s="243" t="s">
        <v>10358</v>
      </c>
      <c r="B1935" s="243"/>
      <c r="C1935" s="252" cm="1">
        <f t="array" ref="C1935">IF(ROW() &lt; ROW(INDEX(persons[resource_ID],ROWS(persons[resource_ID]))), COUNTIF(INDEX(persons[resource_ID],1):persons[[#This Row],[resource_ID]],persons[[#This Row],[resource_ID]]), "")</f>
        <v>9</v>
      </c>
      <c r="D1935" s="240" t="s">
        <v>10473</v>
      </c>
      <c r="E1935" s="251" t="s">
        <v>3541</v>
      </c>
      <c r="F1935" s="251" t="s">
        <v>10482</v>
      </c>
      <c r="G1935" s="251"/>
      <c r="H1935" s="251"/>
      <c r="I1935" s="251"/>
      <c r="J1935" s="251"/>
      <c r="K1935" s="251"/>
    </row>
    <row r="1936" spans="1:11" s="236" customFormat="1" x14ac:dyDescent="0.25">
      <c r="A1936" s="243" t="s">
        <v>10358</v>
      </c>
      <c r="B1936" s="243"/>
      <c r="C1936" s="252" cm="1">
        <f t="array" ref="C1936">IF(ROW() &lt; ROW(INDEX(persons[resource_ID],ROWS(persons[resource_ID]))), COUNTIF(INDEX(persons[resource_ID],1):persons[[#This Row],[resource_ID]],persons[[#This Row],[resource_ID]]), "")</f>
        <v>10</v>
      </c>
      <c r="D1936" s="240" t="s">
        <v>10474</v>
      </c>
      <c r="E1936" s="251" t="s">
        <v>10483</v>
      </c>
      <c r="F1936" s="251" t="s">
        <v>10484</v>
      </c>
      <c r="G1936" s="251" t="s">
        <v>814</v>
      </c>
      <c r="H1936" s="251"/>
      <c r="I1936" s="251"/>
      <c r="J1936" s="251"/>
      <c r="K1936" s="251"/>
    </row>
    <row r="1937" spans="1:11" s="236" customFormat="1" x14ac:dyDescent="0.25">
      <c r="A1937" s="243" t="s">
        <v>10359</v>
      </c>
      <c r="B1937" s="243"/>
      <c r="C1937" s="252" cm="1">
        <f t="array" ref="C1937">IF(ROW() &lt; ROW(INDEX(persons[resource_ID],ROWS(persons[resource_ID]))), COUNTIF(INDEX(persons[resource_ID],1):persons[[#This Row],[resource_ID]],persons[[#This Row],[resource_ID]]), "")</f>
        <v>1</v>
      </c>
      <c r="D1937" s="240" t="s">
        <v>10468</v>
      </c>
      <c r="E1937" s="251" t="s">
        <v>9966</v>
      </c>
      <c r="F1937" s="251" t="s">
        <v>10475</v>
      </c>
      <c r="G1937" s="251"/>
      <c r="H1937" s="251"/>
      <c r="I1937" s="248" t="s">
        <v>10485</v>
      </c>
      <c r="J1937" s="251"/>
      <c r="K1937" s="251"/>
    </row>
    <row r="1938" spans="1:11" s="236" customFormat="1" x14ac:dyDescent="0.25">
      <c r="A1938" s="243" t="s">
        <v>10359</v>
      </c>
      <c r="B1938" s="243"/>
      <c r="C1938" s="252" cm="1">
        <f t="array" ref="C1938">IF(ROW() &lt; ROW(INDEX(persons[resource_ID],ROWS(persons[resource_ID]))), COUNTIF(INDEX(persons[resource_ID],1):persons[[#This Row],[resource_ID]],persons[[#This Row],[resource_ID]]), "")</f>
        <v>2</v>
      </c>
      <c r="D1938" s="240" t="s">
        <v>10468</v>
      </c>
      <c r="E1938" s="251" t="s">
        <v>703</v>
      </c>
      <c r="F1938" s="251" t="s">
        <v>10476</v>
      </c>
      <c r="G1938" s="251"/>
      <c r="H1938" s="251"/>
      <c r="I1938" s="251"/>
      <c r="J1938" s="251"/>
      <c r="K1938" s="251"/>
    </row>
    <row r="1939" spans="1:11" x14ac:dyDescent="0.25">
      <c r="A1939" s="243" t="s">
        <v>10359</v>
      </c>
      <c r="B1939" s="243"/>
      <c r="C1939" s="252" cm="1">
        <f t="array" ref="C1939">IF(ROW() &lt; ROW(INDEX(persons[resource_ID],ROWS(persons[resource_ID]))), COUNTIF(INDEX(persons[resource_ID],1):persons[[#This Row],[resource_ID]],persons[[#This Row],[resource_ID]]), "")</f>
        <v>3</v>
      </c>
      <c r="D1939" s="240" t="s">
        <v>10467</v>
      </c>
      <c r="E1939" s="251" t="s">
        <v>9966</v>
      </c>
      <c r="F1939" s="251" t="s">
        <v>8869</v>
      </c>
      <c r="G1939" s="251" t="s">
        <v>3766</v>
      </c>
      <c r="H1939" s="251"/>
      <c r="I1939" s="251"/>
      <c r="J1939" s="251"/>
      <c r="K1939" s="251"/>
    </row>
    <row r="1940" spans="1:11" s="236" customFormat="1" x14ac:dyDescent="0.25">
      <c r="A1940" s="243" t="s">
        <v>10359</v>
      </c>
      <c r="B1940" s="243"/>
      <c r="C1940" s="252" cm="1">
        <f t="array" ref="C1940">IF(ROW() &lt; ROW(INDEX(persons[resource_ID],ROWS(persons[resource_ID]))), COUNTIF(INDEX(persons[resource_ID],1):persons[[#This Row],[resource_ID]],persons[[#This Row],[resource_ID]]), "")</f>
        <v>4</v>
      </c>
      <c r="D1940" s="240" t="s">
        <v>10469</v>
      </c>
      <c r="E1940" s="251" t="s">
        <v>605</v>
      </c>
      <c r="F1940" s="251" t="s">
        <v>10477</v>
      </c>
      <c r="G1940" s="251"/>
      <c r="H1940" s="251"/>
      <c r="I1940" s="251"/>
      <c r="J1940" s="251"/>
      <c r="K1940" s="251"/>
    </row>
    <row r="1941" spans="1:11" s="236" customFormat="1" x14ac:dyDescent="0.25">
      <c r="A1941" s="243" t="s">
        <v>10359</v>
      </c>
      <c r="B1941" s="243"/>
      <c r="C1941" s="252" cm="1">
        <f t="array" ref="C1941">IF(ROW() &lt; ROW(INDEX(persons[resource_ID],ROWS(persons[resource_ID]))), COUNTIF(INDEX(persons[resource_ID],1):persons[[#This Row],[resource_ID]],persons[[#This Row],[resource_ID]]), "")</f>
        <v>5</v>
      </c>
      <c r="D1941" s="240" t="s">
        <v>10470</v>
      </c>
      <c r="E1941" s="251" t="s">
        <v>48</v>
      </c>
      <c r="F1941" s="251" t="s">
        <v>10478</v>
      </c>
      <c r="G1941" s="251" t="s">
        <v>3542</v>
      </c>
      <c r="H1941" s="251"/>
      <c r="I1941" s="251"/>
      <c r="J1941" s="251"/>
      <c r="K1941" s="251"/>
    </row>
    <row r="1942" spans="1:11" s="236" customFormat="1" x14ac:dyDescent="0.25">
      <c r="A1942" s="243" t="s">
        <v>10359</v>
      </c>
      <c r="B1942" s="243"/>
      <c r="C1942" s="252" cm="1">
        <f t="array" ref="C1942">IF(ROW() &lt; ROW(INDEX(persons[resource_ID],ROWS(persons[resource_ID]))), COUNTIF(INDEX(persons[resource_ID],1):persons[[#This Row],[resource_ID]],persons[[#This Row],[resource_ID]]), "")</f>
        <v>6</v>
      </c>
      <c r="D1942" s="240" t="s">
        <v>10471</v>
      </c>
      <c r="E1942" s="251" t="s">
        <v>3543</v>
      </c>
      <c r="F1942" s="251" t="s">
        <v>10479</v>
      </c>
      <c r="G1942" s="251"/>
      <c r="H1942" s="251"/>
      <c r="I1942" s="251"/>
      <c r="J1942" s="251"/>
      <c r="K1942" s="251"/>
    </row>
    <row r="1943" spans="1:11" s="236" customFormat="1" x14ac:dyDescent="0.25">
      <c r="A1943" s="243" t="s">
        <v>10359</v>
      </c>
      <c r="B1943" s="243"/>
      <c r="C1943" s="252" cm="1">
        <f t="array" ref="C1943">IF(ROW() &lt; ROW(INDEX(persons[resource_ID],ROWS(persons[resource_ID]))), COUNTIF(INDEX(persons[resource_ID],1):persons[[#This Row],[resource_ID]],persons[[#This Row],[resource_ID]]), "")</f>
        <v>7</v>
      </c>
      <c r="D1943" s="240" t="s">
        <v>10472</v>
      </c>
      <c r="E1943" s="251" t="s">
        <v>9966</v>
      </c>
      <c r="F1943" s="251" t="s">
        <v>10480</v>
      </c>
      <c r="G1943" s="251"/>
      <c r="H1943" s="251"/>
      <c r="I1943" s="251"/>
      <c r="J1943" s="251"/>
      <c r="K1943" s="251"/>
    </row>
    <row r="1944" spans="1:11" s="236" customFormat="1" x14ac:dyDescent="0.25">
      <c r="A1944" s="243" t="s">
        <v>10359</v>
      </c>
      <c r="B1944" s="243"/>
      <c r="C1944" s="252" cm="1">
        <f t="array" ref="C1944">IF(ROW() &lt; ROW(INDEX(persons[resource_ID],ROWS(persons[resource_ID]))), COUNTIF(INDEX(persons[resource_ID],1):persons[[#This Row],[resource_ID]],persons[[#This Row],[resource_ID]]), "")</f>
        <v>8</v>
      </c>
      <c r="D1944" s="240" t="s">
        <v>10472</v>
      </c>
      <c r="E1944" s="251" t="s">
        <v>9891</v>
      </c>
      <c r="F1944" s="251" t="s">
        <v>10481</v>
      </c>
      <c r="G1944" s="251"/>
      <c r="H1944" s="251"/>
      <c r="I1944" s="251"/>
      <c r="J1944" s="251"/>
      <c r="K1944" s="251"/>
    </row>
    <row r="1945" spans="1:11" s="236" customFormat="1" x14ac:dyDescent="0.25">
      <c r="A1945" s="243" t="s">
        <v>10359</v>
      </c>
      <c r="B1945" s="243"/>
      <c r="C1945" s="252" cm="1">
        <f t="array" ref="C1945">IF(ROW() &lt; ROW(INDEX(persons[resource_ID],ROWS(persons[resource_ID]))), COUNTIF(INDEX(persons[resource_ID],1):persons[[#This Row],[resource_ID]],persons[[#This Row],[resource_ID]]), "")</f>
        <v>9</v>
      </c>
      <c r="D1945" s="240" t="s">
        <v>10473</v>
      </c>
      <c r="E1945" s="251" t="s">
        <v>3541</v>
      </c>
      <c r="F1945" s="251" t="s">
        <v>10482</v>
      </c>
      <c r="G1945" s="251"/>
      <c r="H1945" s="251"/>
      <c r="I1945" s="251"/>
      <c r="J1945" s="251"/>
      <c r="K1945" s="251"/>
    </row>
    <row r="1946" spans="1:11" s="236" customFormat="1" x14ac:dyDescent="0.25">
      <c r="A1946" s="243" t="s">
        <v>10359</v>
      </c>
      <c r="B1946" s="243"/>
      <c r="C1946" s="252" cm="1">
        <f t="array" ref="C1946">IF(ROW() &lt; ROW(INDEX(persons[resource_ID],ROWS(persons[resource_ID]))), COUNTIF(INDEX(persons[resource_ID],1):persons[[#This Row],[resource_ID]],persons[[#This Row],[resource_ID]]), "")</f>
        <v>10</v>
      </c>
      <c r="D1946" s="240" t="s">
        <v>10474</v>
      </c>
      <c r="E1946" s="251" t="s">
        <v>10483</v>
      </c>
      <c r="F1946" s="251" t="s">
        <v>10484</v>
      </c>
      <c r="G1946" s="251" t="s">
        <v>814</v>
      </c>
      <c r="H1946" s="251"/>
      <c r="I1946" s="251"/>
      <c r="J1946" s="251"/>
      <c r="K1946" s="251"/>
    </row>
    <row r="1947" spans="1:11" x14ac:dyDescent="0.25">
      <c r="A1947" s="243" t="s">
        <v>10360</v>
      </c>
      <c r="B1947" s="243"/>
      <c r="C1947" s="252" cm="1">
        <f t="array" ref="C1947">IF(ROW() &lt; ROW(INDEX(persons[resource_ID],ROWS(persons[resource_ID]))), COUNTIF(INDEX(persons[resource_ID],1):persons[[#This Row],[resource_ID]],persons[[#This Row],[resource_ID]]), "")</f>
        <v>1</v>
      </c>
      <c r="D1947" s="240" t="s">
        <v>10468</v>
      </c>
      <c r="E1947" s="251" t="s">
        <v>9966</v>
      </c>
      <c r="F1947" s="251" t="s">
        <v>10475</v>
      </c>
      <c r="G1947" s="251"/>
      <c r="H1947" s="251"/>
      <c r="I1947" s="248" t="s">
        <v>10485</v>
      </c>
      <c r="J1947" s="251"/>
      <c r="K1947" s="251"/>
    </row>
    <row r="1948" spans="1:11" s="236" customFormat="1" x14ac:dyDescent="0.25">
      <c r="A1948" s="243" t="s">
        <v>10360</v>
      </c>
      <c r="B1948" s="243"/>
      <c r="C1948" s="252" cm="1">
        <f t="array" ref="C1948">IF(ROW() &lt; ROW(INDEX(persons[resource_ID],ROWS(persons[resource_ID]))), COUNTIF(INDEX(persons[resource_ID],1):persons[[#This Row],[resource_ID]],persons[[#This Row],[resource_ID]]), "")</f>
        <v>2</v>
      </c>
      <c r="D1948" s="240" t="s">
        <v>10468</v>
      </c>
      <c r="E1948" s="251" t="s">
        <v>703</v>
      </c>
      <c r="F1948" s="251" t="s">
        <v>10476</v>
      </c>
      <c r="G1948" s="251"/>
      <c r="H1948" s="251"/>
      <c r="I1948" s="251"/>
      <c r="J1948" s="251"/>
      <c r="K1948" s="251"/>
    </row>
    <row r="1949" spans="1:11" s="236" customFormat="1" x14ac:dyDescent="0.25">
      <c r="A1949" s="243" t="s">
        <v>10360</v>
      </c>
      <c r="B1949" s="243"/>
      <c r="C1949" s="252" cm="1">
        <f t="array" ref="C1949">IF(ROW() &lt; ROW(INDEX(persons[resource_ID],ROWS(persons[resource_ID]))), COUNTIF(INDEX(persons[resource_ID],1):persons[[#This Row],[resource_ID]],persons[[#This Row],[resource_ID]]), "")</f>
        <v>3</v>
      </c>
      <c r="D1949" s="240" t="s">
        <v>10467</v>
      </c>
      <c r="E1949" s="251" t="s">
        <v>9966</v>
      </c>
      <c r="F1949" s="251" t="s">
        <v>8869</v>
      </c>
      <c r="G1949" s="251" t="s">
        <v>3766</v>
      </c>
      <c r="H1949" s="251"/>
      <c r="I1949" s="251"/>
      <c r="J1949" s="251"/>
      <c r="K1949" s="251"/>
    </row>
    <row r="1950" spans="1:11" s="236" customFormat="1" x14ac:dyDescent="0.25">
      <c r="A1950" s="243" t="s">
        <v>10360</v>
      </c>
      <c r="B1950" s="243"/>
      <c r="C1950" s="252" cm="1">
        <f t="array" ref="C1950">IF(ROW() &lt; ROW(INDEX(persons[resource_ID],ROWS(persons[resource_ID]))), COUNTIF(INDEX(persons[resource_ID],1):persons[[#This Row],[resource_ID]],persons[[#This Row],[resource_ID]]), "")</f>
        <v>4</v>
      </c>
      <c r="D1950" s="240" t="s">
        <v>10469</v>
      </c>
      <c r="E1950" s="251" t="s">
        <v>605</v>
      </c>
      <c r="F1950" s="251" t="s">
        <v>10477</v>
      </c>
      <c r="G1950" s="251"/>
      <c r="H1950" s="251"/>
      <c r="I1950" s="251"/>
      <c r="J1950" s="251"/>
      <c r="K1950" s="251"/>
    </row>
    <row r="1951" spans="1:11" s="236" customFormat="1" x14ac:dyDescent="0.25">
      <c r="A1951" s="243" t="s">
        <v>10360</v>
      </c>
      <c r="B1951" s="243"/>
      <c r="C1951" s="252" cm="1">
        <f t="array" ref="C1951">IF(ROW() &lt; ROW(INDEX(persons[resource_ID],ROWS(persons[resource_ID]))), COUNTIF(INDEX(persons[resource_ID],1):persons[[#This Row],[resource_ID]],persons[[#This Row],[resource_ID]]), "")</f>
        <v>5</v>
      </c>
      <c r="D1951" s="240" t="s">
        <v>10470</v>
      </c>
      <c r="E1951" s="251" t="s">
        <v>48</v>
      </c>
      <c r="F1951" s="251" t="s">
        <v>10478</v>
      </c>
      <c r="G1951" s="251" t="s">
        <v>3542</v>
      </c>
      <c r="H1951" s="251"/>
      <c r="I1951" s="251"/>
      <c r="J1951" s="251"/>
      <c r="K1951" s="251"/>
    </row>
    <row r="1952" spans="1:11" s="236" customFormat="1" x14ac:dyDescent="0.25">
      <c r="A1952" s="243" t="s">
        <v>10360</v>
      </c>
      <c r="B1952" s="243"/>
      <c r="C1952" s="252" cm="1">
        <f t="array" ref="C1952">IF(ROW() &lt; ROW(INDEX(persons[resource_ID],ROWS(persons[resource_ID]))), COUNTIF(INDEX(persons[resource_ID],1):persons[[#This Row],[resource_ID]],persons[[#This Row],[resource_ID]]), "")</f>
        <v>6</v>
      </c>
      <c r="D1952" s="240" t="s">
        <v>10471</v>
      </c>
      <c r="E1952" s="251" t="s">
        <v>3543</v>
      </c>
      <c r="F1952" s="251" t="s">
        <v>10479</v>
      </c>
      <c r="G1952" s="251"/>
      <c r="H1952" s="251"/>
      <c r="I1952" s="251"/>
      <c r="J1952" s="251"/>
      <c r="K1952" s="251"/>
    </row>
    <row r="1953" spans="1:11" s="236" customFormat="1" x14ac:dyDescent="0.25">
      <c r="A1953" s="243" t="s">
        <v>10360</v>
      </c>
      <c r="B1953" s="243"/>
      <c r="C1953" s="252" cm="1">
        <f t="array" ref="C1953">IF(ROW() &lt; ROW(INDEX(persons[resource_ID],ROWS(persons[resource_ID]))), COUNTIF(INDEX(persons[resource_ID],1):persons[[#This Row],[resource_ID]],persons[[#This Row],[resource_ID]]), "")</f>
        <v>7</v>
      </c>
      <c r="D1953" s="240" t="s">
        <v>10472</v>
      </c>
      <c r="E1953" s="251" t="s">
        <v>9966</v>
      </c>
      <c r="F1953" s="251" t="s">
        <v>10480</v>
      </c>
      <c r="G1953" s="251"/>
      <c r="H1953" s="251"/>
      <c r="I1953" s="251"/>
      <c r="J1953" s="251"/>
      <c r="K1953" s="251"/>
    </row>
    <row r="1954" spans="1:11" s="236" customFormat="1" x14ac:dyDescent="0.25">
      <c r="A1954" s="243" t="s">
        <v>10360</v>
      </c>
      <c r="B1954" s="243"/>
      <c r="C1954" s="252" cm="1">
        <f t="array" ref="C1954">IF(ROW() &lt; ROW(INDEX(persons[resource_ID],ROWS(persons[resource_ID]))), COUNTIF(INDEX(persons[resource_ID],1):persons[[#This Row],[resource_ID]],persons[[#This Row],[resource_ID]]), "")</f>
        <v>8</v>
      </c>
      <c r="D1954" s="240" t="s">
        <v>10472</v>
      </c>
      <c r="E1954" s="251" t="s">
        <v>9891</v>
      </c>
      <c r="F1954" s="251" t="s">
        <v>10481</v>
      </c>
      <c r="G1954" s="251"/>
      <c r="H1954" s="251"/>
      <c r="I1954" s="251"/>
      <c r="J1954" s="251"/>
      <c r="K1954" s="251"/>
    </row>
    <row r="1955" spans="1:11" s="236" customFormat="1" x14ac:dyDescent="0.25">
      <c r="A1955" s="243" t="s">
        <v>10360</v>
      </c>
      <c r="B1955" s="243"/>
      <c r="C1955" s="252" cm="1">
        <f t="array" ref="C1955">IF(ROW() &lt; ROW(INDEX(persons[resource_ID],ROWS(persons[resource_ID]))), COUNTIF(INDEX(persons[resource_ID],1):persons[[#This Row],[resource_ID]],persons[[#This Row],[resource_ID]]), "")</f>
        <v>9</v>
      </c>
      <c r="D1955" s="240" t="s">
        <v>10473</v>
      </c>
      <c r="E1955" s="251" t="s">
        <v>3541</v>
      </c>
      <c r="F1955" s="251" t="s">
        <v>10482</v>
      </c>
      <c r="G1955" s="251"/>
      <c r="H1955" s="251"/>
      <c r="I1955" s="251"/>
      <c r="J1955" s="251"/>
      <c r="K1955" s="251"/>
    </row>
    <row r="1956" spans="1:11" s="236" customFormat="1" x14ac:dyDescent="0.25">
      <c r="A1956" s="243" t="s">
        <v>10360</v>
      </c>
      <c r="B1956" s="243"/>
      <c r="C1956" s="252" cm="1">
        <f t="array" ref="C1956">IF(ROW() &lt; ROW(INDEX(persons[resource_ID],ROWS(persons[resource_ID]))), COUNTIF(INDEX(persons[resource_ID],1):persons[[#This Row],[resource_ID]],persons[[#This Row],[resource_ID]]), "")</f>
        <v>10</v>
      </c>
      <c r="D1956" s="240" t="s">
        <v>10474</v>
      </c>
      <c r="E1956" s="251" t="s">
        <v>10483</v>
      </c>
      <c r="F1956" s="251" t="s">
        <v>10484</v>
      </c>
      <c r="G1956" s="251" t="s">
        <v>814</v>
      </c>
      <c r="H1956" s="251"/>
      <c r="I1956" s="251"/>
      <c r="J1956" s="251"/>
      <c r="K1956" s="251"/>
    </row>
    <row r="1957" spans="1:11" s="236" customFormat="1" x14ac:dyDescent="0.25">
      <c r="A1957" s="243" t="s">
        <v>10361</v>
      </c>
      <c r="B1957" s="243"/>
      <c r="C1957" s="252" cm="1">
        <f t="array" ref="C1957">IF(ROW() &lt; ROW(INDEX(persons[resource_ID],ROWS(persons[resource_ID]))), COUNTIF(INDEX(persons[resource_ID],1):persons[[#This Row],[resource_ID]],persons[[#This Row],[resource_ID]]), "")</f>
        <v>1</v>
      </c>
      <c r="D1957" s="240" t="s">
        <v>10468</v>
      </c>
      <c r="E1957" s="251" t="s">
        <v>9966</v>
      </c>
      <c r="F1957" s="251" t="s">
        <v>10475</v>
      </c>
      <c r="G1957" s="251"/>
      <c r="H1957" s="251"/>
      <c r="I1957" s="248" t="s">
        <v>10485</v>
      </c>
      <c r="J1957" s="251"/>
      <c r="K1957" s="251"/>
    </row>
    <row r="1958" spans="1:11" x14ac:dyDescent="0.25">
      <c r="A1958" s="243" t="s">
        <v>10361</v>
      </c>
      <c r="B1958" s="243"/>
      <c r="C1958" s="252" cm="1">
        <f t="array" ref="C1958">IF(ROW() &lt; ROW(INDEX(persons[resource_ID],ROWS(persons[resource_ID]))), COUNTIF(INDEX(persons[resource_ID],1):persons[[#This Row],[resource_ID]],persons[[#This Row],[resource_ID]]), "")</f>
        <v>2</v>
      </c>
      <c r="D1958" s="240" t="s">
        <v>10468</v>
      </c>
      <c r="E1958" s="251" t="s">
        <v>703</v>
      </c>
      <c r="F1958" s="251" t="s">
        <v>10476</v>
      </c>
      <c r="G1958" s="251"/>
      <c r="H1958" s="251"/>
      <c r="I1958" s="251"/>
      <c r="J1958" s="251"/>
      <c r="K1958" s="251"/>
    </row>
    <row r="1959" spans="1:11" s="236" customFormat="1" x14ac:dyDescent="0.25">
      <c r="A1959" s="243" t="s">
        <v>10361</v>
      </c>
      <c r="B1959" s="243"/>
      <c r="C1959" s="252" cm="1">
        <f t="array" ref="C1959">IF(ROW() &lt; ROW(INDEX(persons[resource_ID],ROWS(persons[resource_ID]))), COUNTIF(INDEX(persons[resource_ID],1):persons[[#This Row],[resource_ID]],persons[[#This Row],[resource_ID]]), "")</f>
        <v>3</v>
      </c>
      <c r="D1959" s="240" t="s">
        <v>10467</v>
      </c>
      <c r="E1959" s="251" t="s">
        <v>9966</v>
      </c>
      <c r="F1959" s="251" t="s">
        <v>8869</v>
      </c>
      <c r="G1959" s="251" t="s">
        <v>3766</v>
      </c>
      <c r="H1959" s="251"/>
      <c r="I1959" s="251"/>
      <c r="J1959" s="251"/>
      <c r="K1959" s="251"/>
    </row>
    <row r="1960" spans="1:11" s="236" customFormat="1" x14ac:dyDescent="0.25">
      <c r="A1960" s="243" t="s">
        <v>10361</v>
      </c>
      <c r="B1960" s="243"/>
      <c r="C1960" s="252" cm="1">
        <f t="array" ref="C1960">IF(ROW() &lt; ROW(INDEX(persons[resource_ID],ROWS(persons[resource_ID]))), COUNTIF(INDEX(persons[resource_ID],1):persons[[#This Row],[resource_ID]],persons[[#This Row],[resource_ID]]), "")</f>
        <v>4</v>
      </c>
      <c r="D1960" s="240" t="s">
        <v>10469</v>
      </c>
      <c r="E1960" s="251" t="s">
        <v>605</v>
      </c>
      <c r="F1960" s="251" t="s">
        <v>10477</v>
      </c>
      <c r="G1960" s="251"/>
      <c r="H1960" s="251"/>
      <c r="I1960" s="251"/>
      <c r="J1960" s="251"/>
      <c r="K1960" s="251"/>
    </row>
    <row r="1961" spans="1:11" s="236" customFormat="1" x14ac:dyDescent="0.25">
      <c r="A1961" s="243" t="s">
        <v>10361</v>
      </c>
      <c r="B1961" s="243"/>
      <c r="C1961" s="252" cm="1">
        <f t="array" ref="C1961">IF(ROW() &lt; ROW(INDEX(persons[resource_ID],ROWS(persons[resource_ID]))), COUNTIF(INDEX(persons[resource_ID],1):persons[[#This Row],[resource_ID]],persons[[#This Row],[resource_ID]]), "")</f>
        <v>5</v>
      </c>
      <c r="D1961" s="240" t="s">
        <v>10470</v>
      </c>
      <c r="E1961" s="251" t="s">
        <v>48</v>
      </c>
      <c r="F1961" s="251" t="s">
        <v>10478</v>
      </c>
      <c r="G1961" s="251" t="s">
        <v>3542</v>
      </c>
      <c r="H1961" s="251"/>
      <c r="I1961" s="251"/>
      <c r="J1961" s="251"/>
      <c r="K1961" s="251"/>
    </row>
    <row r="1962" spans="1:11" s="236" customFormat="1" x14ac:dyDescent="0.25">
      <c r="A1962" s="243" t="s">
        <v>10361</v>
      </c>
      <c r="B1962" s="243"/>
      <c r="C1962" s="252" cm="1">
        <f t="array" ref="C1962">IF(ROW() &lt; ROW(INDEX(persons[resource_ID],ROWS(persons[resource_ID]))), COUNTIF(INDEX(persons[resource_ID],1):persons[[#This Row],[resource_ID]],persons[[#This Row],[resource_ID]]), "")</f>
        <v>6</v>
      </c>
      <c r="D1962" s="240" t="s">
        <v>10471</v>
      </c>
      <c r="E1962" s="251" t="s">
        <v>3543</v>
      </c>
      <c r="F1962" s="251" t="s">
        <v>10479</v>
      </c>
      <c r="G1962" s="251"/>
      <c r="H1962" s="251"/>
      <c r="I1962" s="251"/>
      <c r="J1962" s="251"/>
      <c r="K1962" s="251"/>
    </row>
    <row r="1963" spans="1:11" s="236" customFormat="1" x14ac:dyDescent="0.25">
      <c r="A1963" s="243" t="s">
        <v>10361</v>
      </c>
      <c r="B1963" s="243"/>
      <c r="C1963" s="252" cm="1">
        <f t="array" ref="C1963">IF(ROW() &lt; ROW(INDEX(persons[resource_ID],ROWS(persons[resource_ID]))), COUNTIF(INDEX(persons[resource_ID],1):persons[[#This Row],[resource_ID]],persons[[#This Row],[resource_ID]]), "")</f>
        <v>7</v>
      </c>
      <c r="D1963" s="240" t="s">
        <v>10472</v>
      </c>
      <c r="E1963" s="251" t="s">
        <v>9966</v>
      </c>
      <c r="F1963" s="251" t="s">
        <v>10480</v>
      </c>
      <c r="G1963" s="251"/>
      <c r="H1963" s="251"/>
      <c r="I1963" s="251"/>
      <c r="J1963" s="251"/>
      <c r="K1963" s="251"/>
    </row>
    <row r="1964" spans="1:11" s="236" customFormat="1" x14ac:dyDescent="0.25">
      <c r="A1964" s="243" t="s">
        <v>10361</v>
      </c>
      <c r="B1964" s="243"/>
      <c r="C1964" s="252" cm="1">
        <f t="array" ref="C1964">IF(ROW() &lt; ROW(INDEX(persons[resource_ID],ROWS(persons[resource_ID]))), COUNTIF(INDEX(persons[resource_ID],1):persons[[#This Row],[resource_ID]],persons[[#This Row],[resource_ID]]), "")</f>
        <v>8</v>
      </c>
      <c r="D1964" s="240" t="s">
        <v>10472</v>
      </c>
      <c r="E1964" s="251" t="s">
        <v>9891</v>
      </c>
      <c r="F1964" s="251" t="s">
        <v>10481</v>
      </c>
      <c r="G1964" s="251"/>
      <c r="H1964" s="251"/>
      <c r="I1964" s="251"/>
      <c r="J1964" s="251"/>
      <c r="K1964" s="251"/>
    </row>
    <row r="1965" spans="1:11" s="236" customFormat="1" x14ac:dyDescent="0.25">
      <c r="A1965" s="243" t="s">
        <v>10361</v>
      </c>
      <c r="B1965" s="243"/>
      <c r="C1965" s="252" cm="1">
        <f t="array" ref="C1965">IF(ROW() &lt; ROW(INDEX(persons[resource_ID],ROWS(persons[resource_ID]))), COUNTIF(INDEX(persons[resource_ID],1):persons[[#This Row],[resource_ID]],persons[[#This Row],[resource_ID]]), "")</f>
        <v>9</v>
      </c>
      <c r="D1965" s="240" t="s">
        <v>10473</v>
      </c>
      <c r="E1965" s="251" t="s">
        <v>3541</v>
      </c>
      <c r="F1965" s="251" t="s">
        <v>10482</v>
      </c>
      <c r="G1965" s="251"/>
      <c r="H1965" s="251"/>
      <c r="I1965" s="251"/>
      <c r="J1965" s="251"/>
      <c r="K1965" s="251"/>
    </row>
    <row r="1966" spans="1:11" s="236" customFormat="1" x14ac:dyDescent="0.25">
      <c r="A1966" s="243" t="s">
        <v>10361</v>
      </c>
      <c r="B1966" s="243"/>
      <c r="C1966" s="252" cm="1">
        <f t="array" ref="C1966">IF(ROW() &lt; ROW(INDEX(persons[resource_ID],ROWS(persons[resource_ID]))), COUNTIF(INDEX(persons[resource_ID],1):persons[[#This Row],[resource_ID]],persons[[#This Row],[resource_ID]]), "")</f>
        <v>10</v>
      </c>
      <c r="D1966" s="240" t="s">
        <v>10474</v>
      </c>
      <c r="E1966" s="251" t="s">
        <v>10483</v>
      </c>
      <c r="F1966" s="251" t="s">
        <v>10484</v>
      </c>
      <c r="G1966" s="251" t="s">
        <v>814</v>
      </c>
      <c r="H1966" s="251"/>
      <c r="I1966" s="251"/>
      <c r="J1966" s="251"/>
      <c r="K1966" s="251"/>
    </row>
    <row r="1967" spans="1:11" s="236" customFormat="1" x14ac:dyDescent="0.25">
      <c r="A1967" s="243" t="s">
        <v>10362</v>
      </c>
      <c r="B1967" s="243"/>
      <c r="C1967" s="252" cm="1">
        <f t="array" ref="C1967">IF(ROW() &lt; ROW(INDEX(persons[resource_ID],ROWS(persons[resource_ID]))), COUNTIF(INDEX(persons[resource_ID],1):persons[[#This Row],[resource_ID]],persons[[#This Row],[resource_ID]]), "")</f>
        <v>1</v>
      </c>
      <c r="D1967" s="240" t="s">
        <v>10468</v>
      </c>
      <c r="E1967" s="251" t="s">
        <v>9966</v>
      </c>
      <c r="F1967" s="251" t="s">
        <v>10475</v>
      </c>
      <c r="G1967" s="251"/>
      <c r="H1967" s="251"/>
      <c r="I1967" s="248" t="s">
        <v>10485</v>
      </c>
      <c r="J1967" s="251"/>
      <c r="K1967" s="251"/>
    </row>
    <row r="1968" spans="1:11" s="236" customFormat="1" x14ac:dyDescent="0.25">
      <c r="A1968" s="243" t="s">
        <v>10362</v>
      </c>
      <c r="B1968" s="243"/>
      <c r="C1968" s="252" cm="1">
        <f t="array" ref="C1968">IF(ROW() &lt; ROW(INDEX(persons[resource_ID],ROWS(persons[resource_ID]))), COUNTIF(INDEX(persons[resource_ID],1):persons[[#This Row],[resource_ID]],persons[[#This Row],[resource_ID]]), "")</f>
        <v>2</v>
      </c>
      <c r="D1968" s="240" t="s">
        <v>10468</v>
      </c>
      <c r="E1968" s="251" t="s">
        <v>703</v>
      </c>
      <c r="F1968" s="251" t="s">
        <v>10476</v>
      </c>
      <c r="G1968" s="251"/>
      <c r="H1968" s="251"/>
      <c r="I1968" s="251"/>
      <c r="J1968" s="251"/>
      <c r="K1968" s="251"/>
    </row>
    <row r="1969" spans="1:11" s="236" customFormat="1" x14ac:dyDescent="0.25">
      <c r="A1969" s="243" t="s">
        <v>10362</v>
      </c>
      <c r="B1969" s="243"/>
      <c r="C1969" s="252" cm="1">
        <f t="array" ref="C1969">IF(ROW() &lt; ROW(INDEX(persons[resource_ID],ROWS(persons[resource_ID]))), COUNTIF(INDEX(persons[resource_ID],1):persons[[#This Row],[resource_ID]],persons[[#This Row],[resource_ID]]), "")</f>
        <v>3</v>
      </c>
      <c r="D1969" s="240" t="s">
        <v>10467</v>
      </c>
      <c r="E1969" s="251" t="s">
        <v>9966</v>
      </c>
      <c r="F1969" s="251" t="s">
        <v>8869</v>
      </c>
      <c r="G1969" s="251" t="s">
        <v>3766</v>
      </c>
      <c r="H1969" s="251"/>
      <c r="I1969" s="251"/>
      <c r="J1969" s="251"/>
      <c r="K1969" s="251"/>
    </row>
    <row r="1970" spans="1:11" x14ac:dyDescent="0.25">
      <c r="A1970" s="243" t="s">
        <v>10362</v>
      </c>
      <c r="B1970" s="243"/>
      <c r="C1970" s="252" cm="1">
        <f t="array" ref="C1970">IF(ROW() &lt; ROW(INDEX(persons[resource_ID],ROWS(persons[resource_ID]))), COUNTIF(INDEX(persons[resource_ID],1):persons[[#This Row],[resource_ID]],persons[[#This Row],[resource_ID]]), "")</f>
        <v>4</v>
      </c>
      <c r="D1970" s="240" t="s">
        <v>10469</v>
      </c>
      <c r="E1970" s="251" t="s">
        <v>605</v>
      </c>
      <c r="F1970" s="251" t="s">
        <v>10477</v>
      </c>
      <c r="G1970" s="251"/>
      <c r="H1970" s="251"/>
      <c r="I1970" s="251"/>
      <c r="J1970" s="251"/>
      <c r="K1970" s="251"/>
    </row>
    <row r="1971" spans="1:11" s="236" customFormat="1" x14ac:dyDescent="0.25">
      <c r="A1971" s="243" t="s">
        <v>10362</v>
      </c>
      <c r="B1971" s="243"/>
      <c r="C1971" s="252" cm="1">
        <f t="array" ref="C1971">IF(ROW() &lt; ROW(INDEX(persons[resource_ID],ROWS(persons[resource_ID]))), COUNTIF(INDEX(persons[resource_ID],1):persons[[#This Row],[resource_ID]],persons[[#This Row],[resource_ID]]), "")</f>
        <v>5</v>
      </c>
      <c r="D1971" s="240" t="s">
        <v>10470</v>
      </c>
      <c r="E1971" s="251" t="s">
        <v>48</v>
      </c>
      <c r="F1971" s="251" t="s">
        <v>10478</v>
      </c>
      <c r="G1971" s="251" t="s">
        <v>3542</v>
      </c>
      <c r="H1971" s="251"/>
      <c r="I1971" s="251"/>
      <c r="J1971" s="251"/>
      <c r="K1971" s="251"/>
    </row>
    <row r="1972" spans="1:11" s="236" customFormat="1" x14ac:dyDescent="0.25">
      <c r="A1972" s="243" t="s">
        <v>10362</v>
      </c>
      <c r="B1972" s="243"/>
      <c r="C1972" s="252" cm="1">
        <f t="array" ref="C1972">IF(ROW() &lt; ROW(INDEX(persons[resource_ID],ROWS(persons[resource_ID]))), COUNTIF(INDEX(persons[resource_ID],1):persons[[#This Row],[resource_ID]],persons[[#This Row],[resource_ID]]), "")</f>
        <v>6</v>
      </c>
      <c r="D1972" s="240" t="s">
        <v>10471</v>
      </c>
      <c r="E1972" s="251" t="s">
        <v>3543</v>
      </c>
      <c r="F1972" s="251" t="s">
        <v>10479</v>
      </c>
      <c r="G1972" s="251"/>
      <c r="H1972" s="251"/>
      <c r="I1972" s="251"/>
      <c r="J1972" s="251"/>
      <c r="K1972" s="251"/>
    </row>
    <row r="1973" spans="1:11" s="236" customFormat="1" x14ac:dyDescent="0.25">
      <c r="A1973" s="243" t="s">
        <v>10362</v>
      </c>
      <c r="B1973" s="243"/>
      <c r="C1973" s="252" cm="1">
        <f t="array" ref="C1973">IF(ROW() &lt; ROW(INDEX(persons[resource_ID],ROWS(persons[resource_ID]))), COUNTIF(INDEX(persons[resource_ID],1):persons[[#This Row],[resource_ID]],persons[[#This Row],[resource_ID]]), "")</f>
        <v>7</v>
      </c>
      <c r="D1973" s="240" t="s">
        <v>10472</v>
      </c>
      <c r="E1973" s="251" t="s">
        <v>9966</v>
      </c>
      <c r="F1973" s="251" t="s">
        <v>10480</v>
      </c>
      <c r="G1973" s="251"/>
      <c r="H1973" s="251"/>
      <c r="I1973" s="251"/>
      <c r="J1973" s="251"/>
      <c r="K1973" s="251"/>
    </row>
    <row r="1974" spans="1:11" s="236" customFormat="1" x14ac:dyDescent="0.25">
      <c r="A1974" s="243" t="s">
        <v>10362</v>
      </c>
      <c r="B1974" s="243"/>
      <c r="C1974" s="252" cm="1">
        <f t="array" ref="C1974">IF(ROW() &lt; ROW(INDEX(persons[resource_ID],ROWS(persons[resource_ID]))), COUNTIF(INDEX(persons[resource_ID],1):persons[[#This Row],[resource_ID]],persons[[#This Row],[resource_ID]]), "")</f>
        <v>8</v>
      </c>
      <c r="D1974" s="240" t="s">
        <v>10472</v>
      </c>
      <c r="E1974" s="251" t="s">
        <v>9891</v>
      </c>
      <c r="F1974" s="251" t="s">
        <v>10481</v>
      </c>
      <c r="G1974" s="251"/>
      <c r="H1974" s="251"/>
      <c r="I1974" s="251"/>
      <c r="J1974" s="251"/>
      <c r="K1974" s="251"/>
    </row>
    <row r="1975" spans="1:11" s="236" customFormat="1" x14ac:dyDescent="0.25">
      <c r="A1975" s="243" t="s">
        <v>10362</v>
      </c>
      <c r="B1975" s="243"/>
      <c r="C1975" s="252" cm="1">
        <f t="array" ref="C1975">IF(ROW() &lt; ROW(INDEX(persons[resource_ID],ROWS(persons[resource_ID]))), COUNTIF(INDEX(persons[resource_ID],1):persons[[#This Row],[resource_ID]],persons[[#This Row],[resource_ID]]), "")</f>
        <v>9</v>
      </c>
      <c r="D1975" s="240" t="s">
        <v>10473</v>
      </c>
      <c r="E1975" s="251" t="s">
        <v>3541</v>
      </c>
      <c r="F1975" s="251" t="s">
        <v>10482</v>
      </c>
      <c r="G1975" s="251"/>
      <c r="H1975" s="251"/>
      <c r="I1975" s="251"/>
      <c r="J1975" s="251"/>
      <c r="K1975" s="251"/>
    </row>
    <row r="1976" spans="1:11" s="236" customFormat="1" x14ac:dyDescent="0.25">
      <c r="A1976" s="243" t="s">
        <v>10362</v>
      </c>
      <c r="B1976" s="243"/>
      <c r="C1976" s="252" cm="1">
        <f t="array" ref="C1976">IF(ROW() &lt; ROW(INDEX(persons[resource_ID],ROWS(persons[resource_ID]))), COUNTIF(INDEX(persons[resource_ID],1):persons[[#This Row],[resource_ID]],persons[[#This Row],[resource_ID]]), "")</f>
        <v>10</v>
      </c>
      <c r="D1976" s="240" t="s">
        <v>10474</v>
      </c>
      <c r="E1976" s="251" t="s">
        <v>10483</v>
      </c>
      <c r="F1976" s="251" t="s">
        <v>10484</v>
      </c>
      <c r="G1976" s="251" t="s">
        <v>814</v>
      </c>
      <c r="H1976" s="251"/>
      <c r="I1976" s="251"/>
      <c r="J1976" s="251"/>
      <c r="K1976" s="251"/>
    </row>
    <row r="1977" spans="1:11" s="236" customFormat="1" x14ac:dyDescent="0.25">
      <c r="A1977" s="243" t="s">
        <v>10363</v>
      </c>
      <c r="B1977" s="243"/>
      <c r="C1977" s="252" cm="1">
        <f t="array" ref="C1977">IF(ROW() &lt; ROW(INDEX(persons[resource_ID],ROWS(persons[resource_ID]))), COUNTIF(INDEX(persons[resource_ID],1):persons[[#This Row],[resource_ID]],persons[[#This Row],[resource_ID]]), "")</f>
        <v>1</v>
      </c>
      <c r="D1977" s="240" t="s">
        <v>10468</v>
      </c>
      <c r="E1977" s="251" t="s">
        <v>9966</v>
      </c>
      <c r="F1977" s="251" t="s">
        <v>10475</v>
      </c>
      <c r="G1977" s="251"/>
      <c r="H1977" s="251"/>
      <c r="I1977" s="248" t="s">
        <v>10485</v>
      </c>
      <c r="J1977" s="251"/>
      <c r="K1977" s="251"/>
    </row>
    <row r="1978" spans="1:11" s="236" customFormat="1" x14ac:dyDescent="0.25">
      <c r="A1978" s="243" t="s">
        <v>10363</v>
      </c>
      <c r="B1978" s="243"/>
      <c r="C1978" s="252" cm="1">
        <f t="array" ref="C1978">IF(ROW() &lt; ROW(INDEX(persons[resource_ID],ROWS(persons[resource_ID]))), COUNTIF(INDEX(persons[resource_ID],1):persons[[#This Row],[resource_ID]],persons[[#This Row],[resource_ID]]), "")</f>
        <v>2</v>
      </c>
      <c r="D1978" s="240" t="s">
        <v>10468</v>
      </c>
      <c r="E1978" s="251" t="s">
        <v>703</v>
      </c>
      <c r="F1978" s="251" t="s">
        <v>10476</v>
      </c>
      <c r="G1978" s="251"/>
      <c r="H1978" s="251"/>
      <c r="I1978" s="251"/>
      <c r="J1978" s="251"/>
      <c r="K1978" s="251"/>
    </row>
    <row r="1979" spans="1:11" x14ac:dyDescent="0.25">
      <c r="A1979" s="243" t="s">
        <v>10363</v>
      </c>
      <c r="B1979" s="243"/>
      <c r="C1979" s="252" cm="1">
        <f t="array" ref="C1979">IF(ROW() &lt; ROW(INDEX(persons[resource_ID],ROWS(persons[resource_ID]))), COUNTIF(INDEX(persons[resource_ID],1):persons[[#This Row],[resource_ID]],persons[[#This Row],[resource_ID]]), "")</f>
        <v>3</v>
      </c>
      <c r="D1979" s="240" t="s">
        <v>10467</v>
      </c>
      <c r="E1979" s="251" t="s">
        <v>9966</v>
      </c>
      <c r="F1979" s="251" t="s">
        <v>8869</v>
      </c>
      <c r="G1979" s="251" t="s">
        <v>3766</v>
      </c>
      <c r="H1979" s="251"/>
      <c r="I1979" s="251"/>
      <c r="J1979" s="251"/>
      <c r="K1979" s="251"/>
    </row>
    <row r="1980" spans="1:11" s="236" customFormat="1" x14ac:dyDescent="0.25">
      <c r="A1980" s="243" t="s">
        <v>10363</v>
      </c>
      <c r="B1980" s="243"/>
      <c r="C1980" s="252" cm="1">
        <f t="array" ref="C1980">IF(ROW() &lt; ROW(INDEX(persons[resource_ID],ROWS(persons[resource_ID]))), COUNTIF(INDEX(persons[resource_ID],1):persons[[#This Row],[resource_ID]],persons[[#This Row],[resource_ID]]), "")</f>
        <v>4</v>
      </c>
      <c r="D1980" s="240" t="s">
        <v>10469</v>
      </c>
      <c r="E1980" s="251" t="s">
        <v>605</v>
      </c>
      <c r="F1980" s="251" t="s">
        <v>10477</v>
      </c>
      <c r="G1980" s="251"/>
      <c r="H1980" s="251"/>
      <c r="I1980" s="251"/>
      <c r="J1980" s="251"/>
      <c r="K1980" s="251"/>
    </row>
    <row r="1981" spans="1:11" s="236" customFormat="1" x14ac:dyDescent="0.25">
      <c r="A1981" s="243" t="s">
        <v>10363</v>
      </c>
      <c r="B1981" s="243"/>
      <c r="C1981" s="252" cm="1">
        <f t="array" ref="C1981">IF(ROW() &lt; ROW(INDEX(persons[resource_ID],ROWS(persons[resource_ID]))), COUNTIF(INDEX(persons[resource_ID],1):persons[[#This Row],[resource_ID]],persons[[#This Row],[resource_ID]]), "")</f>
        <v>5</v>
      </c>
      <c r="D1981" s="240" t="s">
        <v>10470</v>
      </c>
      <c r="E1981" s="251" t="s">
        <v>48</v>
      </c>
      <c r="F1981" s="251" t="s">
        <v>10478</v>
      </c>
      <c r="G1981" s="251" t="s">
        <v>3542</v>
      </c>
      <c r="H1981" s="251"/>
      <c r="I1981" s="251"/>
      <c r="J1981" s="251"/>
      <c r="K1981" s="251"/>
    </row>
    <row r="1982" spans="1:11" s="236" customFormat="1" x14ac:dyDescent="0.25">
      <c r="A1982" s="243" t="s">
        <v>10363</v>
      </c>
      <c r="B1982" s="243"/>
      <c r="C1982" s="252" cm="1">
        <f t="array" ref="C1982">IF(ROW() &lt; ROW(INDEX(persons[resource_ID],ROWS(persons[resource_ID]))), COUNTIF(INDEX(persons[resource_ID],1):persons[[#This Row],[resource_ID]],persons[[#This Row],[resource_ID]]), "")</f>
        <v>6</v>
      </c>
      <c r="D1982" s="240" t="s">
        <v>10471</v>
      </c>
      <c r="E1982" s="251" t="s">
        <v>3543</v>
      </c>
      <c r="F1982" s="251" t="s">
        <v>10479</v>
      </c>
      <c r="G1982" s="251"/>
      <c r="H1982" s="251"/>
      <c r="I1982" s="251"/>
      <c r="J1982" s="251"/>
      <c r="K1982" s="251"/>
    </row>
    <row r="1983" spans="1:11" s="236" customFormat="1" x14ac:dyDescent="0.25">
      <c r="A1983" s="243" t="s">
        <v>10363</v>
      </c>
      <c r="B1983" s="243"/>
      <c r="C1983" s="252" cm="1">
        <f t="array" ref="C1983">IF(ROW() &lt; ROW(INDEX(persons[resource_ID],ROWS(persons[resource_ID]))), COUNTIF(INDEX(persons[resource_ID],1):persons[[#This Row],[resource_ID]],persons[[#This Row],[resource_ID]]), "")</f>
        <v>7</v>
      </c>
      <c r="D1983" s="240" t="s">
        <v>10472</v>
      </c>
      <c r="E1983" s="251" t="s">
        <v>9966</v>
      </c>
      <c r="F1983" s="251" t="s">
        <v>10480</v>
      </c>
      <c r="G1983" s="251"/>
      <c r="H1983" s="251"/>
      <c r="I1983" s="251"/>
      <c r="J1983" s="251"/>
      <c r="K1983" s="251"/>
    </row>
    <row r="1984" spans="1:11" s="236" customFormat="1" x14ac:dyDescent="0.25">
      <c r="A1984" s="243" t="s">
        <v>10363</v>
      </c>
      <c r="B1984" s="243"/>
      <c r="C1984" s="252" cm="1">
        <f t="array" ref="C1984">IF(ROW() &lt; ROW(INDEX(persons[resource_ID],ROWS(persons[resource_ID]))), COUNTIF(INDEX(persons[resource_ID],1):persons[[#This Row],[resource_ID]],persons[[#This Row],[resource_ID]]), "")</f>
        <v>8</v>
      </c>
      <c r="D1984" s="240" t="s">
        <v>10472</v>
      </c>
      <c r="E1984" s="251" t="s">
        <v>9891</v>
      </c>
      <c r="F1984" s="251" t="s">
        <v>10481</v>
      </c>
      <c r="G1984" s="251"/>
      <c r="H1984" s="251"/>
      <c r="I1984" s="251"/>
      <c r="J1984" s="251"/>
      <c r="K1984" s="251"/>
    </row>
    <row r="1985" spans="1:11" s="236" customFormat="1" x14ac:dyDescent="0.25">
      <c r="A1985" s="243" t="s">
        <v>10363</v>
      </c>
      <c r="B1985" s="243"/>
      <c r="C1985" s="252" cm="1">
        <f t="array" ref="C1985">IF(ROW() &lt; ROW(INDEX(persons[resource_ID],ROWS(persons[resource_ID]))), COUNTIF(INDEX(persons[resource_ID],1):persons[[#This Row],[resource_ID]],persons[[#This Row],[resource_ID]]), "")</f>
        <v>9</v>
      </c>
      <c r="D1985" s="240" t="s">
        <v>10473</v>
      </c>
      <c r="E1985" s="251" t="s">
        <v>3541</v>
      </c>
      <c r="F1985" s="251" t="s">
        <v>10482</v>
      </c>
      <c r="G1985" s="251"/>
      <c r="H1985" s="251"/>
      <c r="I1985" s="251"/>
      <c r="J1985" s="251"/>
      <c r="K1985" s="251"/>
    </row>
    <row r="1986" spans="1:11" s="236" customFormat="1" x14ac:dyDescent="0.25">
      <c r="A1986" s="243" t="s">
        <v>10363</v>
      </c>
      <c r="B1986" s="243"/>
      <c r="C1986" s="252" cm="1">
        <f t="array" ref="C1986">IF(ROW() &lt; ROW(INDEX(persons[resource_ID],ROWS(persons[resource_ID]))), COUNTIF(INDEX(persons[resource_ID],1):persons[[#This Row],[resource_ID]],persons[[#This Row],[resource_ID]]), "")</f>
        <v>10</v>
      </c>
      <c r="D1986" s="240" t="s">
        <v>10474</v>
      </c>
      <c r="E1986" s="251" t="s">
        <v>10483</v>
      </c>
      <c r="F1986" s="251" t="s">
        <v>10484</v>
      </c>
      <c r="G1986" s="251" t="s">
        <v>814</v>
      </c>
      <c r="H1986" s="251"/>
      <c r="I1986" s="251"/>
      <c r="J1986" s="251"/>
      <c r="K1986" s="251"/>
    </row>
    <row r="1987" spans="1:11" s="236" customFormat="1" x14ac:dyDescent="0.25">
      <c r="A1987" s="243" t="s">
        <v>10364</v>
      </c>
      <c r="B1987" s="243"/>
      <c r="C1987" s="252" cm="1">
        <f t="array" ref="C1987">IF(ROW() &lt; ROW(INDEX(persons[resource_ID],ROWS(persons[resource_ID]))), COUNTIF(INDEX(persons[resource_ID],1):persons[[#This Row],[resource_ID]],persons[[#This Row],[resource_ID]]), "")</f>
        <v>1</v>
      </c>
      <c r="D1987" s="240" t="s">
        <v>10468</v>
      </c>
      <c r="E1987" s="251" t="s">
        <v>9966</v>
      </c>
      <c r="F1987" s="251" t="s">
        <v>10475</v>
      </c>
      <c r="G1987" s="251"/>
      <c r="H1987" s="251"/>
      <c r="I1987" s="248" t="s">
        <v>10485</v>
      </c>
      <c r="J1987" s="251"/>
      <c r="K1987" s="251"/>
    </row>
    <row r="1988" spans="1:11" x14ac:dyDescent="0.25">
      <c r="A1988" s="243" t="s">
        <v>10364</v>
      </c>
      <c r="B1988" s="243"/>
      <c r="C1988" s="252" cm="1">
        <f t="array" ref="C1988">IF(ROW() &lt; ROW(INDEX(persons[resource_ID],ROWS(persons[resource_ID]))), COUNTIF(INDEX(persons[resource_ID],1):persons[[#This Row],[resource_ID]],persons[[#This Row],[resource_ID]]), "")</f>
        <v>2</v>
      </c>
      <c r="D1988" s="240" t="s">
        <v>10468</v>
      </c>
      <c r="E1988" s="251" t="s">
        <v>703</v>
      </c>
      <c r="F1988" s="251" t="s">
        <v>10476</v>
      </c>
      <c r="G1988" s="251"/>
      <c r="H1988" s="251"/>
      <c r="I1988" s="251"/>
      <c r="J1988" s="251"/>
      <c r="K1988" s="251"/>
    </row>
    <row r="1989" spans="1:11" s="236" customFormat="1" x14ac:dyDescent="0.25">
      <c r="A1989" s="243" t="s">
        <v>10364</v>
      </c>
      <c r="B1989" s="243"/>
      <c r="C1989" s="252" cm="1">
        <f t="array" ref="C1989">IF(ROW() &lt; ROW(INDEX(persons[resource_ID],ROWS(persons[resource_ID]))), COUNTIF(INDEX(persons[resource_ID],1):persons[[#This Row],[resource_ID]],persons[[#This Row],[resource_ID]]), "")</f>
        <v>3</v>
      </c>
      <c r="D1989" s="240" t="s">
        <v>10467</v>
      </c>
      <c r="E1989" s="251" t="s">
        <v>9966</v>
      </c>
      <c r="F1989" s="251" t="s">
        <v>8869</v>
      </c>
      <c r="G1989" s="251" t="s">
        <v>3766</v>
      </c>
      <c r="H1989" s="251"/>
      <c r="I1989" s="251"/>
      <c r="J1989" s="251"/>
      <c r="K1989" s="251"/>
    </row>
    <row r="1990" spans="1:11" s="236" customFormat="1" x14ac:dyDescent="0.25">
      <c r="A1990" s="243" t="s">
        <v>10364</v>
      </c>
      <c r="B1990" s="243"/>
      <c r="C1990" s="252" cm="1">
        <f t="array" ref="C1990">IF(ROW() &lt; ROW(INDEX(persons[resource_ID],ROWS(persons[resource_ID]))), COUNTIF(INDEX(persons[resource_ID],1):persons[[#This Row],[resource_ID]],persons[[#This Row],[resource_ID]]), "")</f>
        <v>4</v>
      </c>
      <c r="D1990" s="240" t="s">
        <v>10469</v>
      </c>
      <c r="E1990" s="251" t="s">
        <v>605</v>
      </c>
      <c r="F1990" s="251" t="s">
        <v>10477</v>
      </c>
      <c r="G1990" s="251"/>
      <c r="H1990" s="251"/>
      <c r="I1990" s="251"/>
      <c r="J1990" s="251"/>
      <c r="K1990" s="251"/>
    </row>
    <row r="1991" spans="1:11" s="236" customFormat="1" x14ac:dyDescent="0.25">
      <c r="A1991" s="243" t="s">
        <v>10364</v>
      </c>
      <c r="B1991" s="243"/>
      <c r="C1991" s="252" cm="1">
        <f t="array" ref="C1991">IF(ROW() &lt; ROW(INDEX(persons[resource_ID],ROWS(persons[resource_ID]))), COUNTIF(INDEX(persons[resource_ID],1):persons[[#This Row],[resource_ID]],persons[[#This Row],[resource_ID]]), "")</f>
        <v>5</v>
      </c>
      <c r="D1991" s="240" t="s">
        <v>10470</v>
      </c>
      <c r="E1991" s="251" t="s">
        <v>48</v>
      </c>
      <c r="F1991" s="251" t="s">
        <v>10478</v>
      </c>
      <c r="G1991" s="251" t="s">
        <v>3542</v>
      </c>
      <c r="H1991" s="251"/>
      <c r="I1991" s="251"/>
      <c r="J1991" s="251"/>
      <c r="K1991" s="251"/>
    </row>
    <row r="1992" spans="1:11" s="236" customFormat="1" x14ac:dyDescent="0.25">
      <c r="A1992" s="243" t="s">
        <v>10364</v>
      </c>
      <c r="B1992" s="243"/>
      <c r="C1992" s="252" cm="1">
        <f t="array" ref="C1992">IF(ROW() &lt; ROW(INDEX(persons[resource_ID],ROWS(persons[resource_ID]))), COUNTIF(INDEX(persons[resource_ID],1):persons[[#This Row],[resource_ID]],persons[[#This Row],[resource_ID]]), "")</f>
        <v>6</v>
      </c>
      <c r="D1992" s="240" t="s">
        <v>10471</v>
      </c>
      <c r="E1992" s="251" t="s">
        <v>3543</v>
      </c>
      <c r="F1992" s="251" t="s">
        <v>10479</v>
      </c>
      <c r="G1992" s="251"/>
      <c r="H1992" s="251"/>
      <c r="I1992" s="251"/>
      <c r="J1992" s="251"/>
      <c r="K1992" s="251"/>
    </row>
    <row r="1993" spans="1:11" s="236" customFormat="1" x14ac:dyDescent="0.25">
      <c r="A1993" s="243" t="s">
        <v>10364</v>
      </c>
      <c r="B1993" s="243"/>
      <c r="C1993" s="252" cm="1">
        <f t="array" ref="C1993">IF(ROW() &lt; ROW(INDEX(persons[resource_ID],ROWS(persons[resource_ID]))), COUNTIF(INDEX(persons[resource_ID],1):persons[[#This Row],[resource_ID]],persons[[#This Row],[resource_ID]]), "")</f>
        <v>7</v>
      </c>
      <c r="D1993" s="240" t="s">
        <v>10472</v>
      </c>
      <c r="E1993" s="251" t="s">
        <v>9966</v>
      </c>
      <c r="F1993" s="251" t="s">
        <v>10480</v>
      </c>
      <c r="G1993" s="251"/>
      <c r="H1993" s="251"/>
      <c r="I1993" s="251"/>
      <c r="J1993" s="251"/>
      <c r="K1993" s="251"/>
    </row>
    <row r="1994" spans="1:11" s="236" customFormat="1" x14ac:dyDescent="0.25">
      <c r="A1994" s="243" t="s">
        <v>10364</v>
      </c>
      <c r="B1994" s="243"/>
      <c r="C1994" s="252" cm="1">
        <f t="array" ref="C1994">IF(ROW() &lt; ROW(INDEX(persons[resource_ID],ROWS(persons[resource_ID]))), COUNTIF(INDEX(persons[resource_ID],1):persons[[#This Row],[resource_ID]],persons[[#This Row],[resource_ID]]), "")</f>
        <v>8</v>
      </c>
      <c r="D1994" s="240" t="s">
        <v>10472</v>
      </c>
      <c r="E1994" s="251" t="s">
        <v>9891</v>
      </c>
      <c r="F1994" s="251" t="s">
        <v>10481</v>
      </c>
      <c r="G1994" s="251"/>
      <c r="H1994" s="251"/>
      <c r="I1994" s="251"/>
      <c r="J1994" s="251"/>
      <c r="K1994" s="251"/>
    </row>
    <row r="1995" spans="1:11" s="236" customFormat="1" x14ac:dyDescent="0.25">
      <c r="A1995" s="243" t="s">
        <v>10364</v>
      </c>
      <c r="B1995" s="243"/>
      <c r="C1995" s="252" cm="1">
        <f t="array" ref="C1995">IF(ROW() &lt; ROW(INDEX(persons[resource_ID],ROWS(persons[resource_ID]))), COUNTIF(INDEX(persons[resource_ID],1):persons[[#This Row],[resource_ID]],persons[[#This Row],[resource_ID]]), "")</f>
        <v>9</v>
      </c>
      <c r="D1995" s="240" t="s">
        <v>10473</v>
      </c>
      <c r="E1995" s="251" t="s">
        <v>3541</v>
      </c>
      <c r="F1995" s="251" t="s">
        <v>10482</v>
      </c>
      <c r="G1995" s="251"/>
      <c r="H1995" s="251"/>
      <c r="I1995" s="251"/>
      <c r="J1995" s="251"/>
      <c r="K1995" s="251"/>
    </row>
    <row r="1996" spans="1:11" s="236" customFormat="1" x14ac:dyDescent="0.25">
      <c r="A1996" s="243" t="s">
        <v>10364</v>
      </c>
      <c r="B1996" s="243"/>
      <c r="C1996" s="252" cm="1">
        <f t="array" ref="C1996">IF(ROW() &lt; ROW(INDEX(persons[resource_ID],ROWS(persons[resource_ID]))), COUNTIF(INDEX(persons[resource_ID],1):persons[[#This Row],[resource_ID]],persons[[#This Row],[resource_ID]]), "")</f>
        <v>10</v>
      </c>
      <c r="D1996" s="240" t="s">
        <v>10474</v>
      </c>
      <c r="E1996" s="251" t="s">
        <v>10483</v>
      </c>
      <c r="F1996" s="251" t="s">
        <v>10484</v>
      </c>
      <c r="G1996" s="251" t="s">
        <v>814</v>
      </c>
      <c r="H1996" s="251"/>
      <c r="I1996" s="251"/>
      <c r="J1996" s="251"/>
      <c r="K1996" s="251"/>
    </row>
    <row r="1997" spans="1:11" s="236" customFormat="1" x14ac:dyDescent="0.25">
      <c r="A1997" s="243" t="s">
        <v>10365</v>
      </c>
      <c r="B1997" s="243"/>
      <c r="C1997" s="252" cm="1">
        <f t="array" ref="C1997">IF(ROW() &lt; ROW(INDEX(persons[resource_ID],ROWS(persons[resource_ID]))), COUNTIF(INDEX(persons[resource_ID],1):persons[[#This Row],[resource_ID]],persons[[#This Row],[resource_ID]]), "")</f>
        <v>1</v>
      </c>
      <c r="D1997" s="240" t="s">
        <v>10468</v>
      </c>
      <c r="E1997" s="251" t="s">
        <v>9966</v>
      </c>
      <c r="F1997" s="251" t="s">
        <v>10475</v>
      </c>
      <c r="G1997" s="251"/>
      <c r="H1997" s="251"/>
      <c r="I1997" s="248" t="s">
        <v>10485</v>
      </c>
      <c r="J1997" s="251"/>
      <c r="K1997" s="251"/>
    </row>
    <row r="1998" spans="1:11" s="236" customFormat="1" x14ac:dyDescent="0.25">
      <c r="A1998" s="243" t="s">
        <v>10365</v>
      </c>
      <c r="B1998" s="243"/>
      <c r="C1998" s="252" cm="1">
        <f t="array" ref="C1998">IF(ROW() &lt; ROW(INDEX(persons[resource_ID],ROWS(persons[resource_ID]))), COUNTIF(INDEX(persons[resource_ID],1):persons[[#This Row],[resource_ID]],persons[[#This Row],[resource_ID]]), "")</f>
        <v>2</v>
      </c>
      <c r="D1998" s="240" t="s">
        <v>10468</v>
      </c>
      <c r="E1998" s="251" t="s">
        <v>703</v>
      </c>
      <c r="F1998" s="251" t="s">
        <v>10476</v>
      </c>
      <c r="G1998" s="251"/>
      <c r="H1998" s="251"/>
      <c r="I1998" s="251"/>
      <c r="J1998" s="251"/>
      <c r="K1998" s="251"/>
    </row>
    <row r="1999" spans="1:11" x14ac:dyDescent="0.25">
      <c r="A1999" s="243" t="s">
        <v>10365</v>
      </c>
      <c r="B1999" s="243"/>
      <c r="C1999" s="252" cm="1">
        <f t="array" ref="C1999">IF(ROW() &lt; ROW(INDEX(persons[resource_ID],ROWS(persons[resource_ID]))), COUNTIF(INDEX(persons[resource_ID],1):persons[[#This Row],[resource_ID]],persons[[#This Row],[resource_ID]]), "")</f>
        <v>3</v>
      </c>
      <c r="D1999" s="240" t="s">
        <v>10467</v>
      </c>
      <c r="E1999" s="251" t="s">
        <v>9966</v>
      </c>
      <c r="F1999" s="251" t="s">
        <v>8869</v>
      </c>
      <c r="G1999" s="251" t="s">
        <v>3766</v>
      </c>
      <c r="H1999" s="251"/>
      <c r="I1999" s="251"/>
      <c r="J1999" s="251"/>
      <c r="K1999" s="251"/>
    </row>
    <row r="2000" spans="1:11" s="236" customFormat="1" x14ac:dyDescent="0.25">
      <c r="A2000" s="243" t="s">
        <v>10365</v>
      </c>
      <c r="B2000" s="243"/>
      <c r="C2000" s="252" cm="1">
        <f t="array" ref="C2000">IF(ROW() &lt; ROW(INDEX(persons[resource_ID],ROWS(persons[resource_ID]))), COUNTIF(INDEX(persons[resource_ID],1):persons[[#This Row],[resource_ID]],persons[[#This Row],[resource_ID]]), "")</f>
        <v>4</v>
      </c>
      <c r="D2000" s="240" t="s">
        <v>10469</v>
      </c>
      <c r="E2000" s="251" t="s">
        <v>605</v>
      </c>
      <c r="F2000" s="251" t="s">
        <v>10477</v>
      </c>
      <c r="G2000" s="251"/>
      <c r="H2000" s="251"/>
      <c r="I2000" s="251"/>
      <c r="J2000" s="251"/>
      <c r="K2000" s="251"/>
    </row>
    <row r="2001" spans="1:11" s="236" customFormat="1" x14ac:dyDescent="0.25">
      <c r="A2001" s="243" t="s">
        <v>10365</v>
      </c>
      <c r="B2001" s="243"/>
      <c r="C2001" s="252" cm="1">
        <f t="array" ref="C2001">IF(ROW() &lt; ROW(INDEX(persons[resource_ID],ROWS(persons[resource_ID]))), COUNTIF(INDEX(persons[resource_ID],1):persons[[#This Row],[resource_ID]],persons[[#This Row],[resource_ID]]), "")</f>
        <v>5</v>
      </c>
      <c r="D2001" s="240" t="s">
        <v>10470</v>
      </c>
      <c r="E2001" s="251" t="s">
        <v>48</v>
      </c>
      <c r="F2001" s="251" t="s">
        <v>10478</v>
      </c>
      <c r="G2001" s="251" t="s">
        <v>3542</v>
      </c>
      <c r="H2001" s="251"/>
      <c r="I2001" s="251"/>
      <c r="J2001" s="251"/>
      <c r="K2001" s="251"/>
    </row>
    <row r="2002" spans="1:11" s="236" customFormat="1" x14ac:dyDescent="0.25">
      <c r="A2002" s="243" t="s">
        <v>10365</v>
      </c>
      <c r="B2002" s="243"/>
      <c r="C2002" s="252" cm="1">
        <f t="array" ref="C2002">IF(ROW() &lt; ROW(INDEX(persons[resource_ID],ROWS(persons[resource_ID]))), COUNTIF(INDEX(persons[resource_ID],1):persons[[#This Row],[resource_ID]],persons[[#This Row],[resource_ID]]), "")</f>
        <v>6</v>
      </c>
      <c r="D2002" s="240" t="s">
        <v>10471</v>
      </c>
      <c r="E2002" s="251" t="s">
        <v>3543</v>
      </c>
      <c r="F2002" s="251" t="s">
        <v>10479</v>
      </c>
      <c r="G2002" s="251"/>
      <c r="H2002" s="251"/>
      <c r="I2002" s="251"/>
      <c r="J2002" s="251"/>
      <c r="K2002" s="251"/>
    </row>
    <row r="2003" spans="1:11" s="236" customFormat="1" x14ac:dyDescent="0.25">
      <c r="A2003" s="243" t="s">
        <v>10365</v>
      </c>
      <c r="B2003" s="243"/>
      <c r="C2003" s="252" cm="1">
        <f t="array" ref="C2003">IF(ROW() &lt; ROW(INDEX(persons[resource_ID],ROWS(persons[resource_ID]))), COUNTIF(INDEX(persons[resource_ID],1):persons[[#This Row],[resource_ID]],persons[[#This Row],[resource_ID]]), "")</f>
        <v>7</v>
      </c>
      <c r="D2003" s="240" t="s">
        <v>10472</v>
      </c>
      <c r="E2003" s="251" t="s">
        <v>9966</v>
      </c>
      <c r="F2003" s="251" t="s">
        <v>10480</v>
      </c>
      <c r="G2003" s="251"/>
      <c r="H2003" s="251"/>
      <c r="I2003" s="251"/>
      <c r="J2003" s="251"/>
      <c r="K2003" s="251"/>
    </row>
    <row r="2004" spans="1:11" s="236" customFormat="1" x14ac:dyDescent="0.25">
      <c r="A2004" s="243" t="s">
        <v>10365</v>
      </c>
      <c r="B2004" s="243"/>
      <c r="C2004" s="252" cm="1">
        <f t="array" ref="C2004">IF(ROW() &lt; ROW(INDEX(persons[resource_ID],ROWS(persons[resource_ID]))), COUNTIF(INDEX(persons[resource_ID],1):persons[[#This Row],[resource_ID]],persons[[#This Row],[resource_ID]]), "")</f>
        <v>8</v>
      </c>
      <c r="D2004" s="240" t="s">
        <v>10472</v>
      </c>
      <c r="E2004" s="251" t="s">
        <v>9891</v>
      </c>
      <c r="F2004" s="251" t="s">
        <v>10481</v>
      </c>
      <c r="G2004" s="251"/>
      <c r="H2004" s="251"/>
      <c r="I2004" s="251"/>
      <c r="J2004" s="251"/>
      <c r="K2004" s="251"/>
    </row>
    <row r="2005" spans="1:11" s="236" customFormat="1" x14ac:dyDescent="0.25">
      <c r="A2005" s="243" t="s">
        <v>10365</v>
      </c>
      <c r="B2005" s="243"/>
      <c r="C2005" s="252" cm="1">
        <f t="array" ref="C2005">IF(ROW() &lt; ROW(INDEX(persons[resource_ID],ROWS(persons[resource_ID]))), COUNTIF(INDEX(persons[resource_ID],1):persons[[#This Row],[resource_ID]],persons[[#This Row],[resource_ID]]), "")</f>
        <v>9</v>
      </c>
      <c r="D2005" s="240" t="s">
        <v>10473</v>
      </c>
      <c r="E2005" s="251" t="s">
        <v>3541</v>
      </c>
      <c r="F2005" s="251" t="s">
        <v>10482</v>
      </c>
      <c r="G2005" s="251"/>
      <c r="H2005" s="251"/>
      <c r="I2005" s="251"/>
      <c r="J2005" s="251"/>
      <c r="K2005" s="251"/>
    </row>
    <row r="2006" spans="1:11" s="236" customFormat="1" x14ac:dyDescent="0.25">
      <c r="A2006" s="243" t="s">
        <v>10365</v>
      </c>
      <c r="B2006" s="243"/>
      <c r="C2006" s="252" cm="1">
        <f t="array" ref="C2006">IF(ROW() &lt; ROW(INDEX(persons[resource_ID],ROWS(persons[resource_ID]))), COUNTIF(INDEX(persons[resource_ID],1):persons[[#This Row],[resource_ID]],persons[[#This Row],[resource_ID]]), "")</f>
        <v>10</v>
      </c>
      <c r="D2006" s="240" t="s">
        <v>10474</v>
      </c>
      <c r="E2006" s="251" t="s">
        <v>10483</v>
      </c>
      <c r="F2006" s="251" t="s">
        <v>10484</v>
      </c>
      <c r="G2006" s="251" t="s">
        <v>814</v>
      </c>
      <c r="H2006" s="251"/>
      <c r="I2006" s="251"/>
      <c r="J2006" s="251"/>
      <c r="K2006" s="251"/>
    </row>
    <row r="2007" spans="1:11" s="236" customFormat="1" x14ac:dyDescent="0.25">
      <c r="A2007" s="243" t="s">
        <v>10366</v>
      </c>
      <c r="B2007" s="243"/>
      <c r="C2007" s="252" cm="1">
        <f t="array" ref="C2007">IF(ROW() &lt; ROW(INDEX(persons[resource_ID],ROWS(persons[resource_ID]))), COUNTIF(INDEX(persons[resource_ID],1):persons[[#This Row],[resource_ID]],persons[[#This Row],[resource_ID]]), "")</f>
        <v>1</v>
      </c>
      <c r="D2007" s="240" t="s">
        <v>10468</v>
      </c>
      <c r="E2007" s="251" t="s">
        <v>9966</v>
      </c>
      <c r="F2007" s="251" t="s">
        <v>10475</v>
      </c>
      <c r="G2007" s="251"/>
      <c r="H2007" s="251"/>
      <c r="I2007" s="248" t="s">
        <v>10485</v>
      </c>
      <c r="J2007" s="251"/>
      <c r="K2007" s="251"/>
    </row>
    <row r="2008" spans="1:11" x14ac:dyDescent="0.25">
      <c r="A2008" s="243" t="s">
        <v>10366</v>
      </c>
      <c r="B2008" s="243"/>
      <c r="C2008" s="252" cm="1">
        <f t="array" ref="C2008">IF(ROW() &lt; ROW(INDEX(persons[resource_ID],ROWS(persons[resource_ID]))), COUNTIF(INDEX(persons[resource_ID],1):persons[[#This Row],[resource_ID]],persons[[#This Row],[resource_ID]]), "")</f>
        <v>2</v>
      </c>
      <c r="D2008" s="240" t="s">
        <v>10468</v>
      </c>
      <c r="E2008" s="251" t="s">
        <v>703</v>
      </c>
      <c r="F2008" s="251" t="s">
        <v>10476</v>
      </c>
      <c r="G2008" s="251"/>
      <c r="H2008" s="251"/>
      <c r="I2008" s="251"/>
      <c r="J2008" s="251"/>
      <c r="K2008" s="251"/>
    </row>
    <row r="2009" spans="1:11" s="236" customFormat="1" x14ac:dyDescent="0.25">
      <c r="A2009" s="243" t="s">
        <v>10366</v>
      </c>
      <c r="B2009" s="243"/>
      <c r="C2009" s="252" cm="1">
        <f t="array" ref="C2009">IF(ROW() &lt; ROW(INDEX(persons[resource_ID],ROWS(persons[resource_ID]))), COUNTIF(INDEX(persons[resource_ID],1):persons[[#This Row],[resource_ID]],persons[[#This Row],[resource_ID]]), "")</f>
        <v>3</v>
      </c>
      <c r="D2009" s="240" t="s">
        <v>10467</v>
      </c>
      <c r="E2009" s="251" t="s">
        <v>9966</v>
      </c>
      <c r="F2009" s="251" t="s">
        <v>8869</v>
      </c>
      <c r="G2009" s="251" t="s">
        <v>3766</v>
      </c>
      <c r="H2009" s="251"/>
      <c r="I2009" s="251"/>
      <c r="J2009" s="251"/>
      <c r="K2009" s="251"/>
    </row>
    <row r="2010" spans="1:11" s="236" customFormat="1" x14ac:dyDescent="0.25">
      <c r="A2010" s="243" t="s">
        <v>10366</v>
      </c>
      <c r="B2010" s="243"/>
      <c r="C2010" s="252" cm="1">
        <f t="array" ref="C2010">IF(ROW() &lt; ROW(INDEX(persons[resource_ID],ROWS(persons[resource_ID]))), COUNTIF(INDEX(persons[resource_ID],1):persons[[#This Row],[resource_ID]],persons[[#This Row],[resource_ID]]), "")</f>
        <v>4</v>
      </c>
      <c r="D2010" s="240" t="s">
        <v>10469</v>
      </c>
      <c r="E2010" s="251" t="s">
        <v>605</v>
      </c>
      <c r="F2010" s="251" t="s">
        <v>10477</v>
      </c>
      <c r="G2010" s="251"/>
      <c r="H2010" s="251"/>
      <c r="I2010" s="251"/>
      <c r="J2010" s="251"/>
      <c r="K2010" s="251"/>
    </row>
    <row r="2011" spans="1:11" s="236" customFormat="1" x14ac:dyDescent="0.25">
      <c r="A2011" s="243" t="s">
        <v>10366</v>
      </c>
      <c r="B2011" s="243"/>
      <c r="C2011" s="252" cm="1">
        <f t="array" ref="C2011">IF(ROW() &lt; ROW(INDEX(persons[resource_ID],ROWS(persons[resource_ID]))), COUNTIF(INDEX(persons[resource_ID],1):persons[[#This Row],[resource_ID]],persons[[#This Row],[resource_ID]]), "")</f>
        <v>5</v>
      </c>
      <c r="D2011" s="240" t="s">
        <v>10470</v>
      </c>
      <c r="E2011" s="251" t="s">
        <v>48</v>
      </c>
      <c r="F2011" s="251" t="s">
        <v>10478</v>
      </c>
      <c r="G2011" s="251" t="s">
        <v>3542</v>
      </c>
      <c r="H2011" s="251"/>
      <c r="I2011" s="251"/>
      <c r="J2011" s="251"/>
      <c r="K2011" s="251"/>
    </row>
    <row r="2012" spans="1:11" s="236" customFormat="1" x14ac:dyDescent="0.25">
      <c r="A2012" s="243" t="s">
        <v>10366</v>
      </c>
      <c r="B2012" s="243"/>
      <c r="C2012" s="252" cm="1">
        <f t="array" ref="C2012">IF(ROW() &lt; ROW(INDEX(persons[resource_ID],ROWS(persons[resource_ID]))), COUNTIF(INDEX(persons[resource_ID],1):persons[[#This Row],[resource_ID]],persons[[#This Row],[resource_ID]]), "")</f>
        <v>6</v>
      </c>
      <c r="D2012" s="240" t="s">
        <v>10471</v>
      </c>
      <c r="E2012" s="251" t="s">
        <v>3543</v>
      </c>
      <c r="F2012" s="251" t="s">
        <v>10479</v>
      </c>
      <c r="G2012" s="251"/>
      <c r="H2012" s="251"/>
      <c r="I2012" s="251"/>
      <c r="J2012" s="251"/>
      <c r="K2012" s="251"/>
    </row>
    <row r="2013" spans="1:11" s="236" customFormat="1" x14ac:dyDescent="0.25">
      <c r="A2013" s="243" t="s">
        <v>10366</v>
      </c>
      <c r="B2013" s="243"/>
      <c r="C2013" s="252" cm="1">
        <f t="array" ref="C2013">IF(ROW() &lt; ROW(INDEX(persons[resource_ID],ROWS(persons[resource_ID]))), COUNTIF(INDEX(persons[resource_ID],1):persons[[#This Row],[resource_ID]],persons[[#This Row],[resource_ID]]), "")</f>
        <v>7</v>
      </c>
      <c r="D2013" s="240" t="s">
        <v>10472</v>
      </c>
      <c r="E2013" s="251" t="s">
        <v>9966</v>
      </c>
      <c r="F2013" s="251" t="s">
        <v>10480</v>
      </c>
      <c r="G2013" s="251"/>
      <c r="H2013" s="251"/>
      <c r="I2013" s="251"/>
      <c r="J2013" s="251"/>
      <c r="K2013" s="251"/>
    </row>
    <row r="2014" spans="1:11" s="236" customFormat="1" x14ac:dyDescent="0.25">
      <c r="A2014" s="243" t="s">
        <v>10366</v>
      </c>
      <c r="B2014" s="243"/>
      <c r="C2014" s="252" cm="1">
        <f t="array" ref="C2014">IF(ROW() &lt; ROW(INDEX(persons[resource_ID],ROWS(persons[resource_ID]))), COUNTIF(INDEX(persons[resource_ID],1):persons[[#This Row],[resource_ID]],persons[[#This Row],[resource_ID]]), "")</f>
        <v>8</v>
      </c>
      <c r="D2014" s="240" t="s">
        <v>10472</v>
      </c>
      <c r="E2014" s="251" t="s">
        <v>9891</v>
      </c>
      <c r="F2014" s="251" t="s">
        <v>10481</v>
      </c>
      <c r="G2014" s="251"/>
      <c r="H2014" s="251"/>
      <c r="I2014" s="251"/>
      <c r="J2014" s="251"/>
      <c r="K2014" s="251"/>
    </row>
    <row r="2015" spans="1:11" s="236" customFormat="1" x14ac:dyDescent="0.25">
      <c r="A2015" s="243" t="s">
        <v>10366</v>
      </c>
      <c r="B2015" s="243"/>
      <c r="C2015" s="252" cm="1">
        <f t="array" ref="C2015">IF(ROW() &lt; ROW(INDEX(persons[resource_ID],ROWS(persons[resource_ID]))), COUNTIF(INDEX(persons[resource_ID],1):persons[[#This Row],[resource_ID]],persons[[#This Row],[resource_ID]]), "")</f>
        <v>9</v>
      </c>
      <c r="D2015" s="240" t="s">
        <v>10473</v>
      </c>
      <c r="E2015" s="251" t="s">
        <v>3541</v>
      </c>
      <c r="F2015" s="251" t="s">
        <v>10482</v>
      </c>
      <c r="G2015" s="251"/>
      <c r="H2015" s="251"/>
      <c r="I2015" s="251"/>
      <c r="J2015" s="251"/>
      <c r="K2015" s="251"/>
    </row>
    <row r="2016" spans="1:11" s="236" customFormat="1" x14ac:dyDescent="0.25">
      <c r="A2016" s="243" t="s">
        <v>10366</v>
      </c>
      <c r="B2016" s="243"/>
      <c r="C2016" s="252" cm="1">
        <f t="array" ref="C2016">IF(ROW() &lt; ROW(INDEX(persons[resource_ID],ROWS(persons[resource_ID]))), COUNTIF(INDEX(persons[resource_ID],1):persons[[#This Row],[resource_ID]],persons[[#This Row],[resource_ID]]), "")</f>
        <v>10</v>
      </c>
      <c r="D2016" s="240" t="s">
        <v>10474</v>
      </c>
      <c r="E2016" s="251" t="s">
        <v>10483</v>
      </c>
      <c r="F2016" s="251" t="s">
        <v>10484</v>
      </c>
      <c r="G2016" s="251" t="s">
        <v>814</v>
      </c>
      <c r="H2016" s="251"/>
      <c r="I2016" s="251"/>
      <c r="J2016" s="251"/>
      <c r="K2016" s="251"/>
    </row>
    <row r="2017" spans="1:11" s="236" customFormat="1" x14ac:dyDescent="0.25">
      <c r="A2017" s="243" t="s">
        <v>10367</v>
      </c>
      <c r="B2017" s="243"/>
      <c r="C2017" s="252" cm="1">
        <f t="array" ref="C2017">IF(ROW() &lt; ROW(INDEX(persons[resource_ID],ROWS(persons[resource_ID]))), COUNTIF(INDEX(persons[resource_ID],1):persons[[#This Row],[resource_ID]],persons[[#This Row],[resource_ID]]), "")</f>
        <v>1</v>
      </c>
      <c r="D2017" s="240" t="s">
        <v>10468</v>
      </c>
      <c r="E2017" s="251" t="s">
        <v>9966</v>
      </c>
      <c r="F2017" s="251" t="s">
        <v>10475</v>
      </c>
      <c r="G2017" s="251"/>
      <c r="H2017" s="251"/>
      <c r="I2017" s="248" t="s">
        <v>10485</v>
      </c>
      <c r="J2017" s="251"/>
      <c r="K2017" s="251"/>
    </row>
    <row r="2018" spans="1:11" s="236" customFormat="1" x14ac:dyDescent="0.25">
      <c r="A2018" s="243" t="s">
        <v>10367</v>
      </c>
      <c r="B2018" s="243"/>
      <c r="C2018" s="252" cm="1">
        <f t="array" ref="C2018">IF(ROW() &lt; ROW(INDEX(persons[resource_ID],ROWS(persons[resource_ID]))), COUNTIF(INDEX(persons[resource_ID],1):persons[[#This Row],[resource_ID]],persons[[#This Row],[resource_ID]]), "")</f>
        <v>2</v>
      </c>
      <c r="D2018" s="240" t="s">
        <v>10468</v>
      </c>
      <c r="E2018" s="251" t="s">
        <v>703</v>
      </c>
      <c r="F2018" s="251" t="s">
        <v>10476</v>
      </c>
      <c r="G2018" s="251"/>
      <c r="H2018" s="251"/>
      <c r="I2018" s="251"/>
      <c r="J2018" s="251"/>
      <c r="K2018" s="251"/>
    </row>
    <row r="2019" spans="1:11" x14ac:dyDescent="0.25">
      <c r="A2019" s="243" t="s">
        <v>10367</v>
      </c>
      <c r="B2019" s="243"/>
      <c r="C2019" s="252" cm="1">
        <f t="array" ref="C2019">IF(ROW() &lt; ROW(INDEX(persons[resource_ID],ROWS(persons[resource_ID]))), COUNTIF(INDEX(persons[resource_ID],1):persons[[#This Row],[resource_ID]],persons[[#This Row],[resource_ID]]), "")</f>
        <v>3</v>
      </c>
      <c r="D2019" s="240" t="s">
        <v>10467</v>
      </c>
      <c r="E2019" s="251" t="s">
        <v>9966</v>
      </c>
      <c r="F2019" s="251" t="s">
        <v>8869</v>
      </c>
      <c r="G2019" s="251" t="s">
        <v>3766</v>
      </c>
      <c r="H2019" s="251"/>
      <c r="I2019" s="251"/>
      <c r="J2019" s="251"/>
      <c r="K2019" s="251"/>
    </row>
    <row r="2020" spans="1:11" s="236" customFormat="1" x14ac:dyDescent="0.25">
      <c r="A2020" s="243" t="s">
        <v>10367</v>
      </c>
      <c r="B2020" s="243"/>
      <c r="C2020" s="252" cm="1">
        <f t="array" ref="C2020">IF(ROW() &lt; ROW(INDEX(persons[resource_ID],ROWS(persons[resource_ID]))), COUNTIF(INDEX(persons[resource_ID],1):persons[[#This Row],[resource_ID]],persons[[#This Row],[resource_ID]]), "")</f>
        <v>4</v>
      </c>
      <c r="D2020" s="240" t="s">
        <v>10469</v>
      </c>
      <c r="E2020" s="251" t="s">
        <v>605</v>
      </c>
      <c r="F2020" s="251" t="s">
        <v>10477</v>
      </c>
      <c r="G2020" s="251"/>
      <c r="H2020" s="251"/>
      <c r="I2020" s="251"/>
      <c r="J2020" s="251"/>
      <c r="K2020" s="251"/>
    </row>
    <row r="2021" spans="1:11" s="236" customFormat="1" x14ac:dyDescent="0.25">
      <c r="A2021" s="243" t="s">
        <v>10367</v>
      </c>
      <c r="B2021" s="243"/>
      <c r="C2021" s="252" cm="1">
        <f t="array" ref="C2021">IF(ROW() &lt; ROW(INDEX(persons[resource_ID],ROWS(persons[resource_ID]))), COUNTIF(INDEX(persons[resource_ID],1):persons[[#This Row],[resource_ID]],persons[[#This Row],[resource_ID]]), "")</f>
        <v>5</v>
      </c>
      <c r="D2021" s="240" t="s">
        <v>10470</v>
      </c>
      <c r="E2021" s="251" t="s">
        <v>48</v>
      </c>
      <c r="F2021" s="251" t="s">
        <v>10478</v>
      </c>
      <c r="G2021" s="251" t="s">
        <v>3542</v>
      </c>
      <c r="H2021" s="251"/>
      <c r="I2021" s="251"/>
      <c r="J2021" s="251"/>
      <c r="K2021" s="251"/>
    </row>
    <row r="2022" spans="1:11" s="236" customFormat="1" x14ac:dyDescent="0.25">
      <c r="A2022" s="243" t="s">
        <v>10367</v>
      </c>
      <c r="B2022" s="243"/>
      <c r="C2022" s="252" cm="1">
        <f t="array" ref="C2022">IF(ROW() &lt; ROW(INDEX(persons[resource_ID],ROWS(persons[resource_ID]))), COUNTIF(INDEX(persons[resource_ID],1):persons[[#This Row],[resource_ID]],persons[[#This Row],[resource_ID]]), "")</f>
        <v>6</v>
      </c>
      <c r="D2022" s="240" t="s">
        <v>10471</v>
      </c>
      <c r="E2022" s="251" t="s">
        <v>3543</v>
      </c>
      <c r="F2022" s="251" t="s">
        <v>10479</v>
      </c>
      <c r="G2022" s="251"/>
      <c r="H2022" s="251"/>
      <c r="I2022" s="251"/>
      <c r="J2022" s="251"/>
      <c r="K2022" s="251"/>
    </row>
    <row r="2023" spans="1:11" s="236" customFormat="1" x14ac:dyDescent="0.25">
      <c r="A2023" s="243" t="s">
        <v>10367</v>
      </c>
      <c r="B2023" s="243"/>
      <c r="C2023" s="252" cm="1">
        <f t="array" ref="C2023">IF(ROW() &lt; ROW(INDEX(persons[resource_ID],ROWS(persons[resource_ID]))), COUNTIF(INDEX(persons[resource_ID],1):persons[[#This Row],[resource_ID]],persons[[#This Row],[resource_ID]]), "")</f>
        <v>7</v>
      </c>
      <c r="D2023" s="240" t="s">
        <v>10472</v>
      </c>
      <c r="E2023" s="251" t="s">
        <v>9966</v>
      </c>
      <c r="F2023" s="251" t="s">
        <v>10480</v>
      </c>
      <c r="G2023" s="251"/>
      <c r="H2023" s="251"/>
      <c r="I2023" s="251"/>
      <c r="J2023" s="251"/>
      <c r="K2023" s="251"/>
    </row>
    <row r="2024" spans="1:11" s="236" customFormat="1" x14ac:dyDescent="0.25">
      <c r="A2024" s="243" t="s">
        <v>10367</v>
      </c>
      <c r="B2024" s="243"/>
      <c r="C2024" s="252" cm="1">
        <f t="array" ref="C2024">IF(ROW() &lt; ROW(INDEX(persons[resource_ID],ROWS(persons[resource_ID]))), COUNTIF(INDEX(persons[resource_ID],1):persons[[#This Row],[resource_ID]],persons[[#This Row],[resource_ID]]), "")</f>
        <v>8</v>
      </c>
      <c r="D2024" s="240" t="s">
        <v>10472</v>
      </c>
      <c r="E2024" s="251" t="s">
        <v>9891</v>
      </c>
      <c r="F2024" s="251" t="s">
        <v>10481</v>
      </c>
      <c r="G2024" s="251"/>
      <c r="H2024" s="251"/>
      <c r="I2024" s="251"/>
      <c r="J2024" s="251"/>
      <c r="K2024" s="251"/>
    </row>
    <row r="2025" spans="1:11" s="236" customFormat="1" x14ac:dyDescent="0.25">
      <c r="A2025" s="243" t="s">
        <v>10367</v>
      </c>
      <c r="B2025" s="243"/>
      <c r="C2025" s="252" cm="1">
        <f t="array" ref="C2025">IF(ROW() &lt; ROW(INDEX(persons[resource_ID],ROWS(persons[resource_ID]))), COUNTIF(INDEX(persons[resource_ID],1):persons[[#This Row],[resource_ID]],persons[[#This Row],[resource_ID]]), "")</f>
        <v>9</v>
      </c>
      <c r="D2025" s="240" t="s">
        <v>10473</v>
      </c>
      <c r="E2025" s="251" t="s">
        <v>3541</v>
      </c>
      <c r="F2025" s="251" t="s">
        <v>10482</v>
      </c>
      <c r="G2025" s="251"/>
      <c r="H2025" s="251"/>
      <c r="I2025" s="251"/>
      <c r="J2025" s="251"/>
      <c r="K2025" s="251"/>
    </row>
    <row r="2026" spans="1:11" s="236" customFormat="1" x14ac:dyDescent="0.25">
      <c r="A2026" s="243" t="s">
        <v>10367</v>
      </c>
      <c r="B2026" s="243"/>
      <c r="C2026" s="252" cm="1">
        <f t="array" ref="C2026">IF(ROW() &lt; ROW(INDEX(persons[resource_ID],ROWS(persons[resource_ID]))), COUNTIF(INDEX(persons[resource_ID],1):persons[[#This Row],[resource_ID]],persons[[#This Row],[resource_ID]]), "")</f>
        <v>10</v>
      </c>
      <c r="D2026" s="240" t="s">
        <v>10474</v>
      </c>
      <c r="E2026" s="251" t="s">
        <v>10483</v>
      </c>
      <c r="F2026" s="251" t="s">
        <v>10484</v>
      </c>
      <c r="G2026" s="251" t="s">
        <v>814</v>
      </c>
      <c r="H2026" s="251"/>
      <c r="I2026" s="251"/>
      <c r="J2026" s="251"/>
      <c r="K2026" s="251"/>
    </row>
    <row r="2027" spans="1:11" s="236" customFormat="1" x14ac:dyDescent="0.25">
      <c r="A2027" s="243" t="s">
        <v>10368</v>
      </c>
      <c r="B2027" s="243"/>
      <c r="C2027" s="252" cm="1">
        <f t="array" ref="C2027">IF(ROW() &lt; ROW(INDEX(persons[resource_ID],ROWS(persons[resource_ID]))), COUNTIF(INDEX(persons[resource_ID],1):persons[[#This Row],[resource_ID]],persons[[#This Row],[resource_ID]]), "")</f>
        <v>1</v>
      </c>
      <c r="D2027" s="240" t="s">
        <v>10468</v>
      </c>
      <c r="E2027" s="251" t="s">
        <v>9966</v>
      </c>
      <c r="F2027" s="251" t="s">
        <v>10475</v>
      </c>
      <c r="G2027" s="251"/>
      <c r="H2027" s="251"/>
      <c r="I2027" s="248" t="s">
        <v>10485</v>
      </c>
      <c r="J2027" s="251"/>
      <c r="K2027" s="251"/>
    </row>
    <row r="2028" spans="1:11" x14ac:dyDescent="0.25">
      <c r="A2028" s="243" t="s">
        <v>10368</v>
      </c>
      <c r="B2028" s="243"/>
      <c r="C2028" s="252" cm="1">
        <f t="array" ref="C2028">IF(ROW() &lt; ROW(INDEX(persons[resource_ID],ROWS(persons[resource_ID]))), COUNTIF(INDEX(persons[resource_ID],1):persons[[#This Row],[resource_ID]],persons[[#This Row],[resource_ID]]), "")</f>
        <v>2</v>
      </c>
      <c r="D2028" s="240" t="s">
        <v>10468</v>
      </c>
      <c r="E2028" s="251" t="s">
        <v>703</v>
      </c>
      <c r="F2028" s="251" t="s">
        <v>10476</v>
      </c>
      <c r="G2028" s="251"/>
      <c r="H2028" s="251"/>
      <c r="I2028" s="251"/>
      <c r="J2028" s="251"/>
      <c r="K2028" s="251"/>
    </row>
    <row r="2029" spans="1:11" s="236" customFormat="1" x14ac:dyDescent="0.25">
      <c r="A2029" s="243" t="s">
        <v>10368</v>
      </c>
      <c r="B2029" s="243"/>
      <c r="C2029" s="252" cm="1">
        <f t="array" ref="C2029">IF(ROW() &lt; ROW(INDEX(persons[resource_ID],ROWS(persons[resource_ID]))), COUNTIF(INDEX(persons[resource_ID],1):persons[[#This Row],[resource_ID]],persons[[#This Row],[resource_ID]]), "")</f>
        <v>3</v>
      </c>
      <c r="D2029" s="240" t="s">
        <v>10467</v>
      </c>
      <c r="E2029" s="251" t="s">
        <v>9966</v>
      </c>
      <c r="F2029" s="251" t="s">
        <v>8869</v>
      </c>
      <c r="G2029" s="251" t="s">
        <v>3766</v>
      </c>
      <c r="H2029" s="251"/>
      <c r="I2029" s="251"/>
      <c r="J2029" s="251"/>
      <c r="K2029" s="251"/>
    </row>
    <row r="2030" spans="1:11" s="236" customFormat="1" x14ac:dyDescent="0.25">
      <c r="A2030" s="243" t="s">
        <v>10368</v>
      </c>
      <c r="B2030" s="243"/>
      <c r="C2030" s="252" cm="1">
        <f t="array" ref="C2030">IF(ROW() &lt; ROW(INDEX(persons[resource_ID],ROWS(persons[resource_ID]))), COUNTIF(INDEX(persons[resource_ID],1):persons[[#This Row],[resource_ID]],persons[[#This Row],[resource_ID]]), "")</f>
        <v>4</v>
      </c>
      <c r="D2030" s="240" t="s">
        <v>10469</v>
      </c>
      <c r="E2030" s="251" t="s">
        <v>605</v>
      </c>
      <c r="F2030" s="251" t="s">
        <v>10477</v>
      </c>
      <c r="G2030" s="251"/>
      <c r="H2030" s="251"/>
      <c r="I2030" s="251"/>
      <c r="J2030" s="251"/>
      <c r="K2030" s="251"/>
    </row>
    <row r="2031" spans="1:11" s="236" customFormat="1" x14ac:dyDescent="0.25">
      <c r="A2031" s="243" t="s">
        <v>10368</v>
      </c>
      <c r="B2031" s="243"/>
      <c r="C2031" s="252" cm="1">
        <f t="array" ref="C2031">IF(ROW() &lt; ROW(INDEX(persons[resource_ID],ROWS(persons[resource_ID]))), COUNTIF(INDEX(persons[resource_ID],1):persons[[#This Row],[resource_ID]],persons[[#This Row],[resource_ID]]), "")</f>
        <v>5</v>
      </c>
      <c r="D2031" s="240" t="s">
        <v>10470</v>
      </c>
      <c r="E2031" s="251" t="s">
        <v>48</v>
      </c>
      <c r="F2031" s="251" t="s">
        <v>10478</v>
      </c>
      <c r="G2031" s="251" t="s">
        <v>3542</v>
      </c>
      <c r="H2031" s="251"/>
      <c r="I2031" s="251"/>
      <c r="J2031" s="251"/>
      <c r="K2031" s="251"/>
    </row>
    <row r="2032" spans="1:11" s="236" customFormat="1" x14ac:dyDescent="0.25">
      <c r="A2032" s="243" t="s">
        <v>10368</v>
      </c>
      <c r="B2032" s="243"/>
      <c r="C2032" s="252" cm="1">
        <f t="array" ref="C2032">IF(ROW() &lt; ROW(INDEX(persons[resource_ID],ROWS(persons[resource_ID]))), COUNTIF(INDEX(persons[resource_ID],1):persons[[#This Row],[resource_ID]],persons[[#This Row],[resource_ID]]), "")</f>
        <v>6</v>
      </c>
      <c r="D2032" s="240" t="s">
        <v>10471</v>
      </c>
      <c r="E2032" s="251" t="s">
        <v>3543</v>
      </c>
      <c r="F2032" s="251" t="s">
        <v>10479</v>
      </c>
      <c r="G2032" s="251"/>
      <c r="H2032" s="251"/>
      <c r="I2032" s="251"/>
      <c r="J2032" s="251"/>
      <c r="K2032" s="251"/>
    </row>
    <row r="2033" spans="1:11" s="236" customFormat="1" x14ac:dyDescent="0.25">
      <c r="A2033" s="243" t="s">
        <v>10368</v>
      </c>
      <c r="B2033" s="243"/>
      <c r="C2033" s="252" cm="1">
        <f t="array" ref="C2033">IF(ROW() &lt; ROW(INDEX(persons[resource_ID],ROWS(persons[resource_ID]))), COUNTIF(INDEX(persons[resource_ID],1):persons[[#This Row],[resource_ID]],persons[[#This Row],[resource_ID]]), "")</f>
        <v>7</v>
      </c>
      <c r="D2033" s="240" t="s">
        <v>10472</v>
      </c>
      <c r="E2033" s="251" t="s">
        <v>9966</v>
      </c>
      <c r="F2033" s="251" t="s">
        <v>10480</v>
      </c>
      <c r="G2033" s="251"/>
      <c r="H2033" s="251"/>
      <c r="I2033" s="251"/>
      <c r="J2033" s="251"/>
      <c r="K2033" s="251"/>
    </row>
    <row r="2034" spans="1:11" s="236" customFormat="1" x14ac:dyDescent="0.25">
      <c r="A2034" s="243" t="s">
        <v>10368</v>
      </c>
      <c r="B2034" s="243"/>
      <c r="C2034" s="252" cm="1">
        <f t="array" ref="C2034">IF(ROW() &lt; ROW(INDEX(persons[resource_ID],ROWS(persons[resource_ID]))), COUNTIF(INDEX(persons[resource_ID],1):persons[[#This Row],[resource_ID]],persons[[#This Row],[resource_ID]]), "")</f>
        <v>8</v>
      </c>
      <c r="D2034" s="240" t="s">
        <v>10472</v>
      </c>
      <c r="E2034" s="251" t="s">
        <v>9891</v>
      </c>
      <c r="F2034" s="251" t="s">
        <v>10481</v>
      </c>
      <c r="G2034" s="251"/>
      <c r="H2034" s="251"/>
      <c r="I2034" s="251"/>
      <c r="J2034" s="251"/>
      <c r="K2034" s="251"/>
    </row>
    <row r="2035" spans="1:11" s="236" customFormat="1" x14ac:dyDescent="0.25">
      <c r="A2035" s="243" t="s">
        <v>10368</v>
      </c>
      <c r="B2035" s="243"/>
      <c r="C2035" s="252" cm="1">
        <f t="array" ref="C2035">IF(ROW() &lt; ROW(INDEX(persons[resource_ID],ROWS(persons[resource_ID]))), COUNTIF(INDEX(persons[resource_ID],1):persons[[#This Row],[resource_ID]],persons[[#This Row],[resource_ID]]), "")</f>
        <v>9</v>
      </c>
      <c r="D2035" s="240" t="s">
        <v>10473</v>
      </c>
      <c r="E2035" s="251" t="s">
        <v>3541</v>
      </c>
      <c r="F2035" s="251" t="s">
        <v>10482</v>
      </c>
      <c r="G2035" s="251"/>
      <c r="H2035" s="251"/>
      <c r="I2035" s="251"/>
      <c r="J2035" s="251"/>
      <c r="K2035" s="251"/>
    </row>
    <row r="2036" spans="1:11" s="236" customFormat="1" x14ac:dyDescent="0.25">
      <c r="A2036" s="243" t="s">
        <v>10368</v>
      </c>
      <c r="B2036" s="243"/>
      <c r="C2036" s="252" cm="1">
        <f t="array" ref="C2036">IF(ROW() &lt; ROW(INDEX(persons[resource_ID],ROWS(persons[resource_ID]))), COUNTIF(INDEX(persons[resource_ID],1):persons[[#This Row],[resource_ID]],persons[[#This Row],[resource_ID]]), "")</f>
        <v>10</v>
      </c>
      <c r="D2036" s="240" t="s">
        <v>10474</v>
      </c>
      <c r="E2036" s="251" t="s">
        <v>10483</v>
      </c>
      <c r="F2036" s="251" t="s">
        <v>10484</v>
      </c>
      <c r="G2036" s="251" t="s">
        <v>814</v>
      </c>
      <c r="H2036" s="251"/>
      <c r="I2036" s="251"/>
      <c r="J2036" s="251"/>
      <c r="K2036" s="251"/>
    </row>
    <row r="2037" spans="1:11" x14ac:dyDescent="0.25">
      <c r="A2037" s="243" t="s">
        <v>10369</v>
      </c>
      <c r="B2037" s="243"/>
      <c r="C2037" s="252" cm="1">
        <f t="array" ref="C2037">IF(ROW() &lt; ROW(INDEX(persons[resource_ID],ROWS(persons[resource_ID]))), COUNTIF(INDEX(persons[resource_ID],1):persons[[#This Row],[resource_ID]],persons[[#This Row],[resource_ID]]), "")</f>
        <v>1</v>
      </c>
      <c r="D2037" s="240" t="s">
        <v>10468</v>
      </c>
      <c r="E2037" s="251" t="s">
        <v>9966</v>
      </c>
      <c r="F2037" s="251" t="s">
        <v>10475</v>
      </c>
      <c r="G2037" s="251"/>
      <c r="H2037" s="251"/>
      <c r="I2037" s="248" t="s">
        <v>10485</v>
      </c>
      <c r="J2037" s="251"/>
      <c r="K2037" s="251"/>
    </row>
    <row r="2038" spans="1:11" s="236" customFormat="1" x14ac:dyDescent="0.25">
      <c r="A2038" s="243" t="s">
        <v>10369</v>
      </c>
      <c r="B2038" s="243"/>
      <c r="C2038" s="252" cm="1">
        <f t="array" ref="C2038">IF(ROW() &lt; ROW(INDEX(persons[resource_ID],ROWS(persons[resource_ID]))), COUNTIF(INDEX(persons[resource_ID],1):persons[[#This Row],[resource_ID]],persons[[#This Row],[resource_ID]]), "")</f>
        <v>2</v>
      </c>
      <c r="D2038" s="240" t="s">
        <v>10468</v>
      </c>
      <c r="E2038" s="251" t="s">
        <v>703</v>
      </c>
      <c r="F2038" s="251" t="s">
        <v>10476</v>
      </c>
      <c r="G2038" s="251"/>
      <c r="H2038" s="251"/>
      <c r="I2038" s="251"/>
      <c r="J2038" s="251"/>
      <c r="K2038" s="251"/>
    </row>
    <row r="2039" spans="1:11" s="236" customFormat="1" x14ac:dyDescent="0.25">
      <c r="A2039" s="243" t="s">
        <v>10369</v>
      </c>
      <c r="B2039" s="243"/>
      <c r="C2039" s="252" cm="1">
        <f t="array" ref="C2039">IF(ROW() &lt; ROW(INDEX(persons[resource_ID],ROWS(persons[resource_ID]))), COUNTIF(INDEX(persons[resource_ID],1):persons[[#This Row],[resource_ID]],persons[[#This Row],[resource_ID]]), "")</f>
        <v>3</v>
      </c>
      <c r="D2039" s="240" t="s">
        <v>10467</v>
      </c>
      <c r="E2039" s="251" t="s">
        <v>9966</v>
      </c>
      <c r="F2039" s="251" t="s">
        <v>8869</v>
      </c>
      <c r="G2039" s="251" t="s">
        <v>3766</v>
      </c>
      <c r="H2039" s="251"/>
      <c r="I2039" s="251"/>
      <c r="J2039" s="251"/>
      <c r="K2039" s="251"/>
    </row>
    <row r="2040" spans="1:11" s="236" customFormat="1" x14ac:dyDescent="0.25">
      <c r="A2040" s="243" t="s">
        <v>10369</v>
      </c>
      <c r="B2040" s="243"/>
      <c r="C2040" s="252" cm="1">
        <f t="array" ref="C2040">IF(ROW() &lt; ROW(INDEX(persons[resource_ID],ROWS(persons[resource_ID]))), COUNTIF(INDEX(persons[resource_ID],1):persons[[#This Row],[resource_ID]],persons[[#This Row],[resource_ID]]), "")</f>
        <v>4</v>
      </c>
      <c r="D2040" s="240" t="s">
        <v>10469</v>
      </c>
      <c r="E2040" s="251" t="s">
        <v>605</v>
      </c>
      <c r="F2040" s="251" t="s">
        <v>10477</v>
      </c>
      <c r="G2040" s="251"/>
      <c r="H2040" s="251"/>
      <c r="I2040" s="251"/>
      <c r="J2040" s="251"/>
      <c r="K2040" s="251"/>
    </row>
    <row r="2041" spans="1:11" s="236" customFormat="1" x14ac:dyDescent="0.25">
      <c r="A2041" s="243" t="s">
        <v>10369</v>
      </c>
      <c r="B2041" s="243"/>
      <c r="C2041" s="252" cm="1">
        <f t="array" ref="C2041">IF(ROW() &lt; ROW(INDEX(persons[resource_ID],ROWS(persons[resource_ID]))), COUNTIF(INDEX(persons[resource_ID],1):persons[[#This Row],[resource_ID]],persons[[#This Row],[resource_ID]]), "")</f>
        <v>5</v>
      </c>
      <c r="D2041" s="240" t="s">
        <v>10470</v>
      </c>
      <c r="E2041" s="251" t="s">
        <v>48</v>
      </c>
      <c r="F2041" s="251" t="s">
        <v>10478</v>
      </c>
      <c r="G2041" s="251" t="s">
        <v>3542</v>
      </c>
      <c r="H2041" s="251"/>
      <c r="I2041" s="251"/>
      <c r="J2041" s="251"/>
      <c r="K2041" s="251"/>
    </row>
    <row r="2042" spans="1:11" s="236" customFormat="1" x14ac:dyDescent="0.25">
      <c r="A2042" s="243" t="s">
        <v>10369</v>
      </c>
      <c r="B2042" s="243"/>
      <c r="C2042" s="252" cm="1">
        <f t="array" ref="C2042">IF(ROW() &lt; ROW(INDEX(persons[resource_ID],ROWS(persons[resource_ID]))), COUNTIF(INDEX(persons[resource_ID],1):persons[[#This Row],[resource_ID]],persons[[#This Row],[resource_ID]]), "")</f>
        <v>6</v>
      </c>
      <c r="D2042" s="240" t="s">
        <v>10471</v>
      </c>
      <c r="E2042" s="251" t="s">
        <v>3543</v>
      </c>
      <c r="F2042" s="251" t="s">
        <v>10479</v>
      </c>
      <c r="G2042" s="251"/>
      <c r="H2042" s="251"/>
      <c r="I2042" s="251"/>
      <c r="J2042" s="251"/>
      <c r="K2042" s="251"/>
    </row>
    <row r="2043" spans="1:11" s="236" customFormat="1" x14ac:dyDescent="0.25">
      <c r="A2043" s="243" t="s">
        <v>10369</v>
      </c>
      <c r="B2043" s="243"/>
      <c r="C2043" s="252" cm="1">
        <f t="array" ref="C2043">IF(ROW() &lt; ROW(INDEX(persons[resource_ID],ROWS(persons[resource_ID]))), COUNTIF(INDEX(persons[resource_ID],1):persons[[#This Row],[resource_ID]],persons[[#This Row],[resource_ID]]), "")</f>
        <v>7</v>
      </c>
      <c r="D2043" s="240" t="s">
        <v>10472</v>
      </c>
      <c r="E2043" s="251" t="s">
        <v>9966</v>
      </c>
      <c r="F2043" s="251" t="s">
        <v>10480</v>
      </c>
      <c r="G2043" s="251"/>
      <c r="H2043" s="251"/>
      <c r="I2043" s="251"/>
      <c r="J2043" s="251"/>
      <c r="K2043" s="251"/>
    </row>
    <row r="2044" spans="1:11" s="236" customFormat="1" x14ac:dyDescent="0.25">
      <c r="A2044" s="243" t="s">
        <v>10369</v>
      </c>
      <c r="B2044" s="243"/>
      <c r="C2044" s="252" cm="1">
        <f t="array" ref="C2044">IF(ROW() &lt; ROW(INDEX(persons[resource_ID],ROWS(persons[resource_ID]))), COUNTIF(INDEX(persons[resource_ID],1):persons[[#This Row],[resource_ID]],persons[[#This Row],[resource_ID]]), "")</f>
        <v>8</v>
      </c>
      <c r="D2044" s="240" t="s">
        <v>10472</v>
      </c>
      <c r="E2044" s="251" t="s">
        <v>9891</v>
      </c>
      <c r="F2044" s="251" t="s">
        <v>10481</v>
      </c>
      <c r="G2044" s="251"/>
      <c r="H2044" s="251"/>
      <c r="I2044" s="251"/>
      <c r="J2044" s="251"/>
      <c r="K2044" s="251"/>
    </row>
    <row r="2045" spans="1:11" s="236" customFormat="1" x14ac:dyDescent="0.25">
      <c r="A2045" s="243" t="s">
        <v>10369</v>
      </c>
      <c r="B2045" s="243"/>
      <c r="C2045" s="252" cm="1">
        <f t="array" ref="C2045">IF(ROW() &lt; ROW(INDEX(persons[resource_ID],ROWS(persons[resource_ID]))), COUNTIF(INDEX(persons[resource_ID],1):persons[[#This Row],[resource_ID]],persons[[#This Row],[resource_ID]]), "")</f>
        <v>9</v>
      </c>
      <c r="D2045" s="240" t="s">
        <v>10473</v>
      </c>
      <c r="E2045" s="251" t="s">
        <v>3541</v>
      </c>
      <c r="F2045" s="251" t="s">
        <v>10482</v>
      </c>
      <c r="G2045" s="251"/>
      <c r="H2045" s="251"/>
      <c r="I2045" s="251"/>
      <c r="J2045" s="251"/>
      <c r="K2045" s="251"/>
    </row>
    <row r="2046" spans="1:11" s="236" customFormat="1" x14ac:dyDescent="0.25">
      <c r="A2046" s="243" t="s">
        <v>10369</v>
      </c>
      <c r="B2046" s="243"/>
      <c r="C2046" s="252" cm="1">
        <f t="array" ref="C2046">IF(ROW() &lt; ROW(INDEX(persons[resource_ID],ROWS(persons[resource_ID]))), COUNTIF(INDEX(persons[resource_ID],1):persons[[#This Row],[resource_ID]],persons[[#This Row],[resource_ID]]), "")</f>
        <v>10</v>
      </c>
      <c r="D2046" s="240" t="s">
        <v>10474</v>
      </c>
      <c r="E2046" s="251" t="s">
        <v>10483</v>
      </c>
      <c r="F2046" s="251" t="s">
        <v>10484</v>
      </c>
      <c r="G2046" s="251" t="s">
        <v>814</v>
      </c>
      <c r="H2046" s="251"/>
      <c r="I2046" s="251"/>
      <c r="J2046" s="251"/>
      <c r="K2046" s="251"/>
    </row>
    <row r="2047" spans="1:11" s="236" customFormat="1" x14ac:dyDescent="0.25">
      <c r="A2047" s="243" t="s">
        <v>10370</v>
      </c>
      <c r="B2047" s="243"/>
      <c r="C2047" s="252" cm="1">
        <f t="array" ref="C2047">IF(ROW() &lt; ROW(INDEX(persons[resource_ID],ROWS(persons[resource_ID]))), COUNTIF(INDEX(persons[resource_ID],1):persons[[#This Row],[resource_ID]],persons[[#This Row],[resource_ID]]), "")</f>
        <v>1</v>
      </c>
      <c r="D2047" s="240" t="s">
        <v>10468</v>
      </c>
      <c r="E2047" s="251" t="s">
        <v>9966</v>
      </c>
      <c r="F2047" s="251" t="s">
        <v>10475</v>
      </c>
      <c r="G2047" s="251"/>
      <c r="H2047" s="251"/>
      <c r="I2047" s="248" t="s">
        <v>10485</v>
      </c>
      <c r="J2047" s="251"/>
      <c r="K2047" s="251"/>
    </row>
    <row r="2048" spans="1:11" x14ac:dyDescent="0.25">
      <c r="A2048" s="243" t="s">
        <v>10370</v>
      </c>
      <c r="B2048" s="243"/>
      <c r="C2048" s="252" cm="1">
        <f t="array" ref="C2048">IF(ROW() &lt; ROW(INDEX(persons[resource_ID],ROWS(persons[resource_ID]))), COUNTIF(INDEX(persons[resource_ID],1):persons[[#This Row],[resource_ID]],persons[[#This Row],[resource_ID]]), "")</f>
        <v>2</v>
      </c>
      <c r="D2048" s="240" t="s">
        <v>10468</v>
      </c>
      <c r="E2048" s="251" t="s">
        <v>703</v>
      </c>
      <c r="F2048" s="251" t="s">
        <v>10476</v>
      </c>
      <c r="G2048" s="251"/>
      <c r="H2048" s="251"/>
      <c r="I2048" s="251"/>
      <c r="J2048" s="251"/>
      <c r="K2048" s="251"/>
    </row>
    <row r="2049" spans="1:11" s="236" customFormat="1" x14ac:dyDescent="0.25">
      <c r="A2049" s="243" t="s">
        <v>10370</v>
      </c>
      <c r="B2049" s="243"/>
      <c r="C2049" s="252" cm="1">
        <f t="array" ref="C2049">IF(ROW() &lt; ROW(INDEX(persons[resource_ID],ROWS(persons[resource_ID]))), COUNTIF(INDEX(persons[resource_ID],1):persons[[#This Row],[resource_ID]],persons[[#This Row],[resource_ID]]), "")</f>
        <v>3</v>
      </c>
      <c r="D2049" s="240" t="s">
        <v>10467</v>
      </c>
      <c r="E2049" s="251" t="s">
        <v>9966</v>
      </c>
      <c r="F2049" s="251" t="s">
        <v>8869</v>
      </c>
      <c r="G2049" s="251" t="s">
        <v>3766</v>
      </c>
      <c r="H2049" s="251"/>
      <c r="I2049" s="251"/>
      <c r="J2049" s="251"/>
      <c r="K2049" s="251"/>
    </row>
    <row r="2050" spans="1:11" s="236" customFormat="1" x14ac:dyDescent="0.25">
      <c r="A2050" s="243" t="s">
        <v>10370</v>
      </c>
      <c r="B2050" s="243"/>
      <c r="C2050" s="252" cm="1">
        <f t="array" ref="C2050">IF(ROW() &lt; ROW(INDEX(persons[resource_ID],ROWS(persons[resource_ID]))), COUNTIF(INDEX(persons[resource_ID],1):persons[[#This Row],[resource_ID]],persons[[#This Row],[resource_ID]]), "")</f>
        <v>4</v>
      </c>
      <c r="D2050" s="240" t="s">
        <v>10469</v>
      </c>
      <c r="E2050" s="251" t="s">
        <v>605</v>
      </c>
      <c r="F2050" s="251" t="s">
        <v>10477</v>
      </c>
      <c r="G2050" s="251"/>
      <c r="H2050" s="251"/>
      <c r="I2050" s="251"/>
      <c r="J2050" s="251"/>
      <c r="K2050" s="251"/>
    </row>
    <row r="2051" spans="1:11" s="236" customFormat="1" x14ac:dyDescent="0.25">
      <c r="A2051" s="243" t="s">
        <v>10370</v>
      </c>
      <c r="B2051" s="243"/>
      <c r="C2051" s="252" cm="1">
        <f t="array" ref="C2051">IF(ROW() &lt; ROW(INDEX(persons[resource_ID],ROWS(persons[resource_ID]))), COUNTIF(INDEX(persons[resource_ID],1):persons[[#This Row],[resource_ID]],persons[[#This Row],[resource_ID]]), "")</f>
        <v>5</v>
      </c>
      <c r="D2051" s="240" t="s">
        <v>10470</v>
      </c>
      <c r="E2051" s="251" t="s">
        <v>48</v>
      </c>
      <c r="F2051" s="251" t="s">
        <v>10478</v>
      </c>
      <c r="G2051" s="251" t="s">
        <v>3542</v>
      </c>
      <c r="H2051" s="251"/>
      <c r="I2051" s="251"/>
      <c r="J2051" s="251"/>
      <c r="K2051" s="251"/>
    </row>
    <row r="2052" spans="1:11" s="236" customFormat="1" x14ac:dyDescent="0.25">
      <c r="A2052" s="243" t="s">
        <v>10370</v>
      </c>
      <c r="B2052" s="243"/>
      <c r="C2052" s="252" cm="1">
        <f t="array" ref="C2052">IF(ROW() &lt; ROW(INDEX(persons[resource_ID],ROWS(persons[resource_ID]))), COUNTIF(INDEX(persons[resource_ID],1):persons[[#This Row],[resource_ID]],persons[[#This Row],[resource_ID]]), "")</f>
        <v>6</v>
      </c>
      <c r="D2052" s="240" t="s">
        <v>10471</v>
      </c>
      <c r="E2052" s="251" t="s">
        <v>3543</v>
      </c>
      <c r="F2052" s="251" t="s">
        <v>10479</v>
      </c>
      <c r="G2052" s="251"/>
      <c r="H2052" s="251"/>
      <c r="I2052" s="251"/>
      <c r="J2052" s="251"/>
      <c r="K2052" s="251"/>
    </row>
    <row r="2053" spans="1:11" s="236" customFormat="1" x14ac:dyDescent="0.25">
      <c r="A2053" s="243" t="s">
        <v>10370</v>
      </c>
      <c r="B2053" s="243"/>
      <c r="C2053" s="252" cm="1">
        <f t="array" ref="C2053">IF(ROW() &lt; ROW(INDEX(persons[resource_ID],ROWS(persons[resource_ID]))), COUNTIF(INDEX(persons[resource_ID],1):persons[[#This Row],[resource_ID]],persons[[#This Row],[resource_ID]]), "")</f>
        <v>7</v>
      </c>
      <c r="D2053" s="240" t="s">
        <v>10472</v>
      </c>
      <c r="E2053" s="251" t="s">
        <v>9966</v>
      </c>
      <c r="F2053" s="251" t="s">
        <v>10480</v>
      </c>
      <c r="G2053" s="251"/>
      <c r="H2053" s="251"/>
      <c r="I2053" s="251"/>
      <c r="J2053" s="251"/>
      <c r="K2053" s="251"/>
    </row>
    <row r="2054" spans="1:11" s="236" customFormat="1" x14ac:dyDescent="0.25">
      <c r="A2054" s="243" t="s">
        <v>10370</v>
      </c>
      <c r="B2054" s="243"/>
      <c r="C2054" s="252" cm="1">
        <f t="array" ref="C2054">IF(ROW() &lt; ROW(INDEX(persons[resource_ID],ROWS(persons[resource_ID]))), COUNTIF(INDEX(persons[resource_ID],1):persons[[#This Row],[resource_ID]],persons[[#This Row],[resource_ID]]), "")</f>
        <v>8</v>
      </c>
      <c r="D2054" s="240" t="s">
        <v>10472</v>
      </c>
      <c r="E2054" s="251" t="s">
        <v>9891</v>
      </c>
      <c r="F2054" s="251" t="s">
        <v>10481</v>
      </c>
      <c r="G2054" s="251"/>
      <c r="H2054" s="251"/>
      <c r="I2054" s="251"/>
      <c r="J2054" s="251"/>
      <c r="K2054" s="251"/>
    </row>
    <row r="2055" spans="1:11" s="236" customFormat="1" x14ac:dyDescent="0.25">
      <c r="A2055" s="243" t="s">
        <v>10370</v>
      </c>
      <c r="B2055" s="243"/>
      <c r="C2055" s="252" cm="1">
        <f t="array" ref="C2055">IF(ROW() &lt; ROW(INDEX(persons[resource_ID],ROWS(persons[resource_ID]))), COUNTIF(INDEX(persons[resource_ID],1):persons[[#This Row],[resource_ID]],persons[[#This Row],[resource_ID]]), "")</f>
        <v>9</v>
      </c>
      <c r="D2055" s="240" t="s">
        <v>10473</v>
      </c>
      <c r="E2055" s="251" t="s">
        <v>3541</v>
      </c>
      <c r="F2055" s="251" t="s">
        <v>10482</v>
      </c>
      <c r="G2055" s="251"/>
      <c r="H2055" s="251"/>
      <c r="I2055" s="251"/>
      <c r="J2055" s="251"/>
      <c r="K2055" s="251"/>
    </row>
    <row r="2056" spans="1:11" s="236" customFormat="1" x14ac:dyDescent="0.25">
      <c r="A2056" s="243" t="s">
        <v>10370</v>
      </c>
      <c r="B2056" s="243"/>
      <c r="C2056" s="252" cm="1">
        <f t="array" ref="C2056">IF(ROW() &lt; ROW(INDEX(persons[resource_ID],ROWS(persons[resource_ID]))), COUNTIF(INDEX(persons[resource_ID],1):persons[[#This Row],[resource_ID]],persons[[#This Row],[resource_ID]]), "")</f>
        <v>10</v>
      </c>
      <c r="D2056" s="240" t="s">
        <v>10474</v>
      </c>
      <c r="E2056" s="251" t="s">
        <v>10483</v>
      </c>
      <c r="F2056" s="251" t="s">
        <v>10484</v>
      </c>
      <c r="G2056" s="251" t="s">
        <v>814</v>
      </c>
      <c r="H2056" s="251"/>
      <c r="I2056" s="251"/>
      <c r="J2056" s="251"/>
      <c r="K2056" s="251"/>
    </row>
    <row r="2057" spans="1:11" x14ac:dyDescent="0.25">
      <c r="A2057" s="243" t="s">
        <v>10371</v>
      </c>
      <c r="B2057" s="243"/>
      <c r="C2057" s="252" cm="1">
        <f t="array" ref="C2057">IF(ROW() &lt; ROW(INDEX(persons[resource_ID],ROWS(persons[resource_ID]))), COUNTIF(INDEX(persons[resource_ID],1):persons[[#This Row],[resource_ID]],persons[[#This Row],[resource_ID]]), "")</f>
        <v>1</v>
      </c>
      <c r="D2057" s="240" t="s">
        <v>10468</v>
      </c>
      <c r="E2057" s="251" t="s">
        <v>9966</v>
      </c>
      <c r="F2057" s="251" t="s">
        <v>10475</v>
      </c>
      <c r="G2057" s="251"/>
      <c r="H2057" s="251"/>
      <c r="I2057" s="248" t="s">
        <v>10485</v>
      </c>
      <c r="J2057" s="251"/>
      <c r="K2057" s="251"/>
    </row>
    <row r="2058" spans="1:11" s="236" customFormat="1" x14ac:dyDescent="0.25">
      <c r="A2058" s="243" t="s">
        <v>10371</v>
      </c>
      <c r="B2058" s="243"/>
      <c r="C2058" s="252" cm="1">
        <f t="array" ref="C2058">IF(ROW() &lt; ROW(INDEX(persons[resource_ID],ROWS(persons[resource_ID]))), COUNTIF(INDEX(persons[resource_ID],1):persons[[#This Row],[resource_ID]],persons[[#This Row],[resource_ID]]), "")</f>
        <v>2</v>
      </c>
      <c r="D2058" s="240" t="s">
        <v>10468</v>
      </c>
      <c r="E2058" s="251" t="s">
        <v>703</v>
      </c>
      <c r="F2058" s="251" t="s">
        <v>10476</v>
      </c>
      <c r="G2058" s="251"/>
      <c r="H2058" s="251"/>
      <c r="I2058" s="251"/>
      <c r="J2058" s="251"/>
      <c r="K2058" s="251"/>
    </row>
    <row r="2059" spans="1:11" s="236" customFormat="1" x14ac:dyDescent="0.25">
      <c r="A2059" s="243" t="s">
        <v>10371</v>
      </c>
      <c r="B2059" s="243"/>
      <c r="C2059" s="252" cm="1">
        <f t="array" ref="C2059">IF(ROW() &lt; ROW(INDEX(persons[resource_ID],ROWS(persons[resource_ID]))), COUNTIF(INDEX(persons[resource_ID],1):persons[[#This Row],[resource_ID]],persons[[#This Row],[resource_ID]]), "")</f>
        <v>3</v>
      </c>
      <c r="D2059" s="240" t="s">
        <v>10467</v>
      </c>
      <c r="E2059" s="251" t="s">
        <v>9966</v>
      </c>
      <c r="F2059" s="251" t="s">
        <v>8869</v>
      </c>
      <c r="G2059" s="251" t="s">
        <v>3766</v>
      </c>
      <c r="H2059" s="251"/>
      <c r="I2059" s="251"/>
      <c r="J2059" s="251"/>
      <c r="K2059" s="251"/>
    </row>
    <row r="2060" spans="1:11" s="236" customFormat="1" x14ac:dyDescent="0.25">
      <c r="A2060" s="243" t="s">
        <v>10371</v>
      </c>
      <c r="B2060" s="243"/>
      <c r="C2060" s="252" cm="1">
        <f t="array" ref="C2060">IF(ROW() &lt; ROW(INDEX(persons[resource_ID],ROWS(persons[resource_ID]))), COUNTIF(INDEX(persons[resource_ID],1):persons[[#This Row],[resource_ID]],persons[[#This Row],[resource_ID]]), "")</f>
        <v>4</v>
      </c>
      <c r="D2060" s="240" t="s">
        <v>10469</v>
      </c>
      <c r="E2060" s="251" t="s">
        <v>605</v>
      </c>
      <c r="F2060" s="251" t="s">
        <v>10477</v>
      </c>
      <c r="G2060" s="251"/>
      <c r="H2060" s="251"/>
      <c r="I2060" s="251"/>
      <c r="J2060" s="251"/>
      <c r="K2060" s="251"/>
    </row>
    <row r="2061" spans="1:11" s="236" customFormat="1" x14ac:dyDescent="0.25">
      <c r="A2061" s="243" t="s">
        <v>10371</v>
      </c>
      <c r="B2061" s="243"/>
      <c r="C2061" s="252" cm="1">
        <f t="array" ref="C2061">IF(ROW() &lt; ROW(INDEX(persons[resource_ID],ROWS(persons[resource_ID]))), COUNTIF(INDEX(persons[resource_ID],1):persons[[#This Row],[resource_ID]],persons[[#This Row],[resource_ID]]), "")</f>
        <v>5</v>
      </c>
      <c r="D2061" s="240" t="s">
        <v>10470</v>
      </c>
      <c r="E2061" s="251" t="s">
        <v>48</v>
      </c>
      <c r="F2061" s="251" t="s">
        <v>10478</v>
      </c>
      <c r="G2061" s="251" t="s">
        <v>3542</v>
      </c>
      <c r="H2061" s="251"/>
      <c r="I2061" s="251"/>
      <c r="J2061" s="251"/>
      <c r="K2061" s="251"/>
    </row>
    <row r="2062" spans="1:11" s="236" customFormat="1" x14ac:dyDescent="0.25">
      <c r="A2062" s="243" t="s">
        <v>10371</v>
      </c>
      <c r="B2062" s="243"/>
      <c r="C2062" s="252" cm="1">
        <f t="array" ref="C2062">IF(ROW() &lt; ROW(INDEX(persons[resource_ID],ROWS(persons[resource_ID]))), COUNTIF(INDEX(persons[resource_ID],1):persons[[#This Row],[resource_ID]],persons[[#This Row],[resource_ID]]), "")</f>
        <v>6</v>
      </c>
      <c r="D2062" s="240" t="s">
        <v>10471</v>
      </c>
      <c r="E2062" s="251" t="s">
        <v>3543</v>
      </c>
      <c r="F2062" s="251" t="s">
        <v>10479</v>
      </c>
      <c r="G2062" s="251"/>
      <c r="H2062" s="251"/>
      <c r="I2062" s="251"/>
      <c r="J2062" s="251"/>
      <c r="K2062" s="251"/>
    </row>
    <row r="2063" spans="1:11" s="236" customFormat="1" x14ac:dyDescent="0.25">
      <c r="A2063" s="243" t="s">
        <v>10371</v>
      </c>
      <c r="B2063" s="243"/>
      <c r="C2063" s="252" cm="1">
        <f t="array" ref="C2063">IF(ROW() &lt; ROW(INDEX(persons[resource_ID],ROWS(persons[resource_ID]))), COUNTIF(INDEX(persons[resource_ID],1):persons[[#This Row],[resource_ID]],persons[[#This Row],[resource_ID]]), "")</f>
        <v>7</v>
      </c>
      <c r="D2063" s="240" t="s">
        <v>10472</v>
      </c>
      <c r="E2063" s="251" t="s">
        <v>9966</v>
      </c>
      <c r="F2063" s="251" t="s">
        <v>10480</v>
      </c>
      <c r="G2063" s="251"/>
      <c r="H2063" s="251"/>
      <c r="I2063" s="251"/>
      <c r="J2063" s="251"/>
      <c r="K2063" s="251"/>
    </row>
    <row r="2064" spans="1:11" s="236" customFormat="1" x14ac:dyDescent="0.25">
      <c r="A2064" s="243" t="s">
        <v>10371</v>
      </c>
      <c r="B2064" s="243"/>
      <c r="C2064" s="252" cm="1">
        <f t="array" ref="C2064">IF(ROW() &lt; ROW(INDEX(persons[resource_ID],ROWS(persons[resource_ID]))), COUNTIF(INDEX(persons[resource_ID],1):persons[[#This Row],[resource_ID]],persons[[#This Row],[resource_ID]]), "")</f>
        <v>8</v>
      </c>
      <c r="D2064" s="240" t="s">
        <v>10472</v>
      </c>
      <c r="E2064" s="251" t="s">
        <v>9891</v>
      </c>
      <c r="F2064" s="251" t="s">
        <v>10481</v>
      </c>
      <c r="G2064" s="251"/>
      <c r="H2064" s="251"/>
      <c r="I2064" s="251"/>
      <c r="J2064" s="251"/>
      <c r="K2064" s="251"/>
    </row>
    <row r="2065" spans="1:11" s="236" customFormat="1" x14ac:dyDescent="0.25">
      <c r="A2065" s="243" t="s">
        <v>10371</v>
      </c>
      <c r="B2065" s="243"/>
      <c r="C2065" s="252" cm="1">
        <f t="array" ref="C2065">IF(ROW() &lt; ROW(INDEX(persons[resource_ID],ROWS(persons[resource_ID]))), COUNTIF(INDEX(persons[resource_ID],1):persons[[#This Row],[resource_ID]],persons[[#This Row],[resource_ID]]), "")</f>
        <v>9</v>
      </c>
      <c r="D2065" s="240" t="s">
        <v>10473</v>
      </c>
      <c r="E2065" s="251" t="s">
        <v>3541</v>
      </c>
      <c r="F2065" s="251" t="s">
        <v>10482</v>
      </c>
      <c r="G2065" s="251"/>
      <c r="H2065" s="251"/>
      <c r="I2065" s="251"/>
      <c r="J2065" s="251"/>
      <c r="K2065" s="251"/>
    </row>
    <row r="2066" spans="1:11" s="236" customFormat="1" x14ac:dyDescent="0.25">
      <c r="A2066" s="243" t="s">
        <v>10371</v>
      </c>
      <c r="B2066" s="243"/>
      <c r="C2066" s="252" cm="1">
        <f t="array" ref="C2066">IF(ROW() &lt; ROW(INDEX(persons[resource_ID],ROWS(persons[resource_ID]))), COUNTIF(INDEX(persons[resource_ID],1):persons[[#This Row],[resource_ID]],persons[[#This Row],[resource_ID]]), "")</f>
        <v>10</v>
      </c>
      <c r="D2066" s="240" t="s">
        <v>10474</v>
      </c>
      <c r="E2066" s="251" t="s">
        <v>10483</v>
      </c>
      <c r="F2066" s="251" t="s">
        <v>10484</v>
      </c>
      <c r="G2066" s="251" t="s">
        <v>814</v>
      </c>
      <c r="H2066" s="251"/>
      <c r="I2066" s="251"/>
      <c r="J2066" s="251"/>
      <c r="K2066" s="251"/>
    </row>
    <row r="2067" spans="1:11" x14ac:dyDescent="0.25">
      <c r="A2067" s="243" t="s">
        <v>10372</v>
      </c>
      <c r="B2067" s="243"/>
      <c r="C2067" s="252" cm="1">
        <f t="array" ref="C2067">IF(ROW() &lt; ROW(INDEX(persons[resource_ID],ROWS(persons[resource_ID]))), COUNTIF(INDEX(persons[resource_ID],1):persons[[#This Row],[resource_ID]],persons[[#This Row],[resource_ID]]), "")</f>
        <v>1</v>
      </c>
      <c r="D2067" s="240" t="s">
        <v>10468</v>
      </c>
      <c r="E2067" s="251" t="s">
        <v>9966</v>
      </c>
      <c r="F2067" s="251" t="s">
        <v>10475</v>
      </c>
      <c r="G2067" s="251"/>
      <c r="H2067" s="251"/>
      <c r="I2067" s="248" t="s">
        <v>10485</v>
      </c>
      <c r="J2067" s="251"/>
      <c r="K2067" s="251"/>
    </row>
    <row r="2068" spans="1:11" s="236" customFormat="1" x14ac:dyDescent="0.25">
      <c r="A2068" s="243" t="s">
        <v>10372</v>
      </c>
      <c r="B2068" s="243"/>
      <c r="C2068" s="252" cm="1">
        <f t="array" ref="C2068">IF(ROW() &lt; ROW(INDEX(persons[resource_ID],ROWS(persons[resource_ID]))), COUNTIF(INDEX(persons[resource_ID],1):persons[[#This Row],[resource_ID]],persons[[#This Row],[resource_ID]]), "")</f>
        <v>2</v>
      </c>
      <c r="D2068" s="240" t="s">
        <v>10468</v>
      </c>
      <c r="E2068" s="251" t="s">
        <v>703</v>
      </c>
      <c r="F2068" s="251" t="s">
        <v>10476</v>
      </c>
      <c r="G2068" s="251"/>
      <c r="H2068" s="251"/>
      <c r="I2068" s="251"/>
      <c r="J2068" s="251"/>
      <c r="K2068" s="251"/>
    </row>
    <row r="2069" spans="1:11" s="236" customFormat="1" x14ac:dyDescent="0.25">
      <c r="A2069" s="243" t="s">
        <v>10372</v>
      </c>
      <c r="B2069" s="243"/>
      <c r="C2069" s="252" cm="1">
        <f t="array" ref="C2069">IF(ROW() &lt; ROW(INDEX(persons[resource_ID],ROWS(persons[resource_ID]))), COUNTIF(INDEX(persons[resource_ID],1):persons[[#This Row],[resource_ID]],persons[[#This Row],[resource_ID]]), "")</f>
        <v>3</v>
      </c>
      <c r="D2069" s="240" t="s">
        <v>10467</v>
      </c>
      <c r="E2069" s="251" t="s">
        <v>9966</v>
      </c>
      <c r="F2069" s="251" t="s">
        <v>8869</v>
      </c>
      <c r="G2069" s="251" t="s">
        <v>3766</v>
      </c>
      <c r="H2069" s="251"/>
      <c r="I2069" s="251"/>
      <c r="J2069" s="251"/>
      <c r="K2069" s="251"/>
    </row>
    <row r="2070" spans="1:11" s="236" customFormat="1" x14ac:dyDescent="0.25">
      <c r="A2070" s="243" t="s">
        <v>10372</v>
      </c>
      <c r="B2070" s="243"/>
      <c r="C2070" s="252" cm="1">
        <f t="array" ref="C2070">IF(ROW() &lt; ROW(INDEX(persons[resource_ID],ROWS(persons[resource_ID]))), COUNTIF(INDEX(persons[resource_ID],1):persons[[#This Row],[resource_ID]],persons[[#This Row],[resource_ID]]), "")</f>
        <v>4</v>
      </c>
      <c r="D2070" s="240" t="s">
        <v>10469</v>
      </c>
      <c r="E2070" s="251" t="s">
        <v>605</v>
      </c>
      <c r="F2070" s="251" t="s">
        <v>10477</v>
      </c>
      <c r="G2070" s="251"/>
      <c r="H2070" s="251"/>
      <c r="I2070" s="251"/>
      <c r="J2070" s="251"/>
      <c r="K2070" s="251"/>
    </row>
    <row r="2071" spans="1:11" s="236" customFormat="1" x14ac:dyDescent="0.25">
      <c r="A2071" s="243" t="s">
        <v>10372</v>
      </c>
      <c r="B2071" s="243"/>
      <c r="C2071" s="252" cm="1">
        <f t="array" ref="C2071">IF(ROW() &lt; ROW(INDEX(persons[resource_ID],ROWS(persons[resource_ID]))), COUNTIF(INDEX(persons[resource_ID],1):persons[[#This Row],[resource_ID]],persons[[#This Row],[resource_ID]]), "")</f>
        <v>5</v>
      </c>
      <c r="D2071" s="240" t="s">
        <v>10470</v>
      </c>
      <c r="E2071" s="251" t="s">
        <v>48</v>
      </c>
      <c r="F2071" s="251" t="s">
        <v>10478</v>
      </c>
      <c r="G2071" s="251" t="s">
        <v>3542</v>
      </c>
      <c r="H2071" s="251"/>
      <c r="I2071" s="251"/>
      <c r="J2071" s="251"/>
      <c r="K2071" s="251"/>
    </row>
    <row r="2072" spans="1:11" s="236" customFormat="1" x14ac:dyDescent="0.25">
      <c r="A2072" s="243" t="s">
        <v>10372</v>
      </c>
      <c r="B2072" s="243"/>
      <c r="C2072" s="252" cm="1">
        <f t="array" ref="C2072">IF(ROW() &lt; ROW(INDEX(persons[resource_ID],ROWS(persons[resource_ID]))), COUNTIF(INDEX(persons[resource_ID],1):persons[[#This Row],[resource_ID]],persons[[#This Row],[resource_ID]]), "")</f>
        <v>6</v>
      </c>
      <c r="D2072" s="240" t="s">
        <v>10471</v>
      </c>
      <c r="E2072" s="251" t="s">
        <v>3543</v>
      </c>
      <c r="F2072" s="251" t="s">
        <v>10479</v>
      </c>
      <c r="G2072" s="251"/>
      <c r="H2072" s="251"/>
      <c r="I2072" s="251"/>
      <c r="J2072" s="251"/>
      <c r="K2072" s="251"/>
    </row>
    <row r="2073" spans="1:11" s="236" customFormat="1" x14ac:dyDescent="0.25">
      <c r="A2073" s="243" t="s">
        <v>10372</v>
      </c>
      <c r="B2073" s="243"/>
      <c r="C2073" s="252" cm="1">
        <f t="array" ref="C2073">IF(ROW() &lt; ROW(INDEX(persons[resource_ID],ROWS(persons[resource_ID]))), COUNTIF(INDEX(persons[resource_ID],1):persons[[#This Row],[resource_ID]],persons[[#This Row],[resource_ID]]), "")</f>
        <v>7</v>
      </c>
      <c r="D2073" s="240" t="s">
        <v>10472</v>
      </c>
      <c r="E2073" s="251" t="s">
        <v>9966</v>
      </c>
      <c r="F2073" s="251" t="s">
        <v>10480</v>
      </c>
      <c r="G2073" s="251"/>
      <c r="H2073" s="251"/>
      <c r="I2073" s="251"/>
      <c r="J2073" s="251"/>
      <c r="K2073" s="251"/>
    </row>
    <row r="2074" spans="1:11" s="236" customFormat="1" x14ac:dyDescent="0.25">
      <c r="A2074" s="243" t="s">
        <v>10372</v>
      </c>
      <c r="B2074" s="243"/>
      <c r="C2074" s="252" cm="1">
        <f t="array" ref="C2074">IF(ROW() &lt; ROW(INDEX(persons[resource_ID],ROWS(persons[resource_ID]))), COUNTIF(INDEX(persons[resource_ID],1):persons[[#This Row],[resource_ID]],persons[[#This Row],[resource_ID]]), "")</f>
        <v>8</v>
      </c>
      <c r="D2074" s="240" t="s">
        <v>10472</v>
      </c>
      <c r="E2074" s="251" t="s">
        <v>9891</v>
      </c>
      <c r="F2074" s="251" t="s">
        <v>10481</v>
      </c>
      <c r="G2074" s="251"/>
      <c r="H2074" s="251"/>
      <c r="I2074" s="251"/>
      <c r="J2074" s="251"/>
      <c r="K2074" s="251"/>
    </row>
    <row r="2075" spans="1:11" s="236" customFormat="1" x14ac:dyDescent="0.25">
      <c r="A2075" s="243" t="s">
        <v>10372</v>
      </c>
      <c r="B2075" s="243"/>
      <c r="C2075" s="252" cm="1">
        <f t="array" ref="C2075">IF(ROW() &lt; ROW(INDEX(persons[resource_ID],ROWS(persons[resource_ID]))), COUNTIF(INDEX(persons[resource_ID],1):persons[[#This Row],[resource_ID]],persons[[#This Row],[resource_ID]]), "")</f>
        <v>9</v>
      </c>
      <c r="D2075" s="240" t="s">
        <v>10473</v>
      </c>
      <c r="E2075" s="251" t="s">
        <v>3541</v>
      </c>
      <c r="F2075" s="251" t="s">
        <v>10482</v>
      </c>
      <c r="G2075" s="251"/>
      <c r="H2075" s="251"/>
      <c r="I2075" s="251"/>
      <c r="J2075" s="251"/>
      <c r="K2075" s="251"/>
    </row>
    <row r="2076" spans="1:11" s="236" customFormat="1" x14ac:dyDescent="0.25">
      <c r="A2076" s="243" t="s">
        <v>10372</v>
      </c>
      <c r="B2076" s="243"/>
      <c r="C2076" s="252" cm="1">
        <f t="array" ref="C2076">IF(ROW() &lt; ROW(INDEX(persons[resource_ID],ROWS(persons[resource_ID]))), COUNTIF(INDEX(persons[resource_ID],1):persons[[#This Row],[resource_ID]],persons[[#This Row],[resource_ID]]), "")</f>
        <v>10</v>
      </c>
      <c r="D2076" s="240" t="s">
        <v>10474</v>
      </c>
      <c r="E2076" s="251" t="s">
        <v>10483</v>
      </c>
      <c r="F2076" s="251" t="s">
        <v>10484</v>
      </c>
      <c r="G2076" s="251" t="s">
        <v>814</v>
      </c>
      <c r="H2076" s="251"/>
      <c r="I2076" s="251"/>
      <c r="J2076" s="251"/>
      <c r="K2076" s="251"/>
    </row>
    <row r="2077" spans="1:11" x14ac:dyDescent="0.25">
      <c r="A2077" s="243" t="s">
        <v>10373</v>
      </c>
      <c r="B2077" s="243"/>
      <c r="C2077" s="252" cm="1">
        <f t="array" ref="C2077">IF(ROW() &lt; ROW(INDEX(persons[resource_ID],ROWS(persons[resource_ID]))), COUNTIF(INDEX(persons[resource_ID],1):persons[[#This Row],[resource_ID]],persons[[#This Row],[resource_ID]]), "")</f>
        <v>1</v>
      </c>
      <c r="D2077" s="240" t="s">
        <v>10468</v>
      </c>
      <c r="E2077" s="251" t="s">
        <v>9966</v>
      </c>
      <c r="F2077" s="251" t="s">
        <v>10475</v>
      </c>
      <c r="G2077" s="251"/>
      <c r="H2077" s="251"/>
      <c r="I2077" s="248" t="s">
        <v>10485</v>
      </c>
      <c r="J2077" s="251"/>
      <c r="K2077" s="251"/>
    </row>
    <row r="2078" spans="1:11" s="236" customFormat="1" x14ac:dyDescent="0.25">
      <c r="A2078" s="243" t="s">
        <v>10373</v>
      </c>
      <c r="B2078" s="243"/>
      <c r="C2078" s="252" cm="1">
        <f t="array" ref="C2078">IF(ROW() &lt; ROW(INDEX(persons[resource_ID],ROWS(persons[resource_ID]))), COUNTIF(INDEX(persons[resource_ID],1):persons[[#This Row],[resource_ID]],persons[[#This Row],[resource_ID]]), "")</f>
        <v>2</v>
      </c>
      <c r="D2078" s="240" t="s">
        <v>10468</v>
      </c>
      <c r="E2078" s="251" t="s">
        <v>703</v>
      </c>
      <c r="F2078" s="251" t="s">
        <v>10476</v>
      </c>
      <c r="G2078" s="251"/>
      <c r="H2078" s="251"/>
      <c r="I2078" s="251"/>
      <c r="J2078" s="251"/>
      <c r="K2078" s="251"/>
    </row>
    <row r="2079" spans="1:11" s="236" customFormat="1" x14ac:dyDescent="0.25">
      <c r="A2079" s="243" t="s">
        <v>10373</v>
      </c>
      <c r="B2079" s="243"/>
      <c r="C2079" s="252" cm="1">
        <f t="array" ref="C2079">IF(ROW() &lt; ROW(INDEX(persons[resource_ID],ROWS(persons[resource_ID]))), COUNTIF(INDEX(persons[resource_ID],1):persons[[#This Row],[resource_ID]],persons[[#This Row],[resource_ID]]), "")</f>
        <v>3</v>
      </c>
      <c r="D2079" s="240" t="s">
        <v>10467</v>
      </c>
      <c r="E2079" s="251" t="s">
        <v>9966</v>
      </c>
      <c r="F2079" s="251" t="s">
        <v>8869</v>
      </c>
      <c r="G2079" s="251" t="s">
        <v>3766</v>
      </c>
      <c r="H2079" s="251"/>
      <c r="I2079" s="251"/>
      <c r="J2079" s="251"/>
      <c r="K2079" s="251"/>
    </row>
    <row r="2080" spans="1:11" s="236" customFormat="1" x14ac:dyDescent="0.25">
      <c r="A2080" s="243" t="s">
        <v>10373</v>
      </c>
      <c r="B2080" s="243"/>
      <c r="C2080" s="252" cm="1">
        <f t="array" ref="C2080">IF(ROW() &lt; ROW(INDEX(persons[resource_ID],ROWS(persons[resource_ID]))), COUNTIF(INDEX(persons[resource_ID],1):persons[[#This Row],[resource_ID]],persons[[#This Row],[resource_ID]]), "")</f>
        <v>4</v>
      </c>
      <c r="D2080" s="240" t="s">
        <v>10469</v>
      </c>
      <c r="E2080" s="251" t="s">
        <v>605</v>
      </c>
      <c r="F2080" s="251" t="s">
        <v>10477</v>
      </c>
      <c r="G2080" s="251"/>
      <c r="H2080" s="251"/>
      <c r="I2080" s="251"/>
      <c r="J2080" s="251"/>
      <c r="K2080" s="251"/>
    </row>
    <row r="2081" spans="1:11" s="236" customFormat="1" x14ac:dyDescent="0.25">
      <c r="A2081" s="243" t="s">
        <v>10373</v>
      </c>
      <c r="B2081" s="243"/>
      <c r="C2081" s="252" cm="1">
        <f t="array" ref="C2081">IF(ROW() &lt; ROW(INDEX(persons[resource_ID],ROWS(persons[resource_ID]))), COUNTIF(INDEX(persons[resource_ID],1):persons[[#This Row],[resource_ID]],persons[[#This Row],[resource_ID]]), "")</f>
        <v>5</v>
      </c>
      <c r="D2081" s="240" t="s">
        <v>10470</v>
      </c>
      <c r="E2081" s="251" t="s">
        <v>48</v>
      </c>
      <c r="F2081" s="251" t="s">
        <v>10478</v>
      </c>
      <c r="G2081" s="251" t="s">
        <v>3542</v>
      </c>
      <c r="H2081" s="251"/>
      <c r="I2081" s="251"/>
      <c r="J2081" s="251"/>
      <c r="K2081" s="251"/>
    </row>
    <row r="2082" spans="1:11" s="236" customFormat="1" x14ac:dyDescent="0.25">
      <c r="A2082" s="243" t="s">
        <v>10373</v>
      </c>
      <c r="B2082" s="243"/>
      <c r="C2082" s="252" cm="1">
        <f t="array" ref="C2082">IF(ROW() &lt; ROW(INDEX(persons[resource_ID],ROWS(persons[resource_ID]))), COUNTIF(INDEX(persons[resource_ID],1):persons[[#This Row],[resource_ID]],persons[[#This Row],[resource_ID]]), "")</f>
        <v>6</v>
      </c>
      <c r="D2082" s="240" t="s">
        <v>10471</v>
      </c>
      <c r="E2082" s="251" t="s">
        <v>3543</v>
      </c>
      <c r="F2082" s="251" t="s">
        <v>10479</v>
      </c>
      <c r="G2082" s="251"/>
      <c r="H2082" s="251"/>
      <c r="I2082" s="251"/>
      <c r="J2082" s="251"/>
      <c r="K2082" s="251"/>
    </row>
    <row r="2083" spans="1:11" s="236" customFormat="1" x14ac:dyDescent="0.25">
      <c r="A2083" s="243" t="s">
        <v>10373</v>
      </c>
      <c r="B2083" s="243"/>
      <c r="C2083" s="252" cm="1">
        <f t="array" ref="C2083">IF(ROW() &lt; ROW(INDEX(persons[resource_ID],ROWS(persons[resource_ID]))), COUNTIF(INDEX(persons[resource_ID],1):persons[[#This Row],[resource_ID]],persons[[#This Row],[resource_ID]]), "")</f>
        <v>7</v>
      </c>
      <c r="D2083" s="240" t="s">
        <v>10472</v>
      </c>
      <c r="E2083" s="251" t="s">
        <v>9966</v>
      </c>
      <c r="F2083" s="251" t="s">
        <v>10480</v>
      </c>
      <c r="G2083" s="251"/>
      <c r="H2083" s="251"/>
      <c r="I2083" s="251"/>
      <c r="J2083" s="251"/>
      <c r="K2083" s="251"/>
    </row>
    <row r="2084" spans="1:11" s="236" customFormat="1" x14ac:dyDescent="0.25">
      <c r="A2084" s="243" t="s">
        <v>10373</v>
      </c>
      <c r="B2084" s="243"/>
      <c r="C2084" s="252" cm="1">
        <f t="array" ref="C2084">IF(ROW() &lt; ROW(INDEX(persons[resource_ID],ROWS(persons[resource_ID]))), COUNTIF(INDEX(persons[resource_ID],1):persons[[#This Row],[resource_ID]],persons[[#This Row],[resource_ID]]), "")</f>
        <v>8</v>
      </c>
      <c r="D2084" s="240" t="s">
        <v>10472</v>
      </c>
      <c r="E2084" s="251" t="s">
        <v>9891</v>
      </c>
      <c r="F2084" s="251" t="s">
        <v>10481</v>
      </c>
      <c r="G2084" s="251"/>
      <c r="H2084" s="251"/>
      <c r="I2084" s="251"/>
      <c r="J2084" s="251"/>
      <c r="K2084" s="251"/>
    </row>
    <row r="2085" spans="1:11" s="236" customFormat="1" x14ac:dyDescent="0.25">
      <c r="A2085" s="243" t="s">
        <v>10373</v>
      </c>
      <c r="B2085" s="243"/>
      <c r="C2085" s="252" cm="1">
        <f t="array" ref="C2085">IF(ROW() &lt; ROW(INDEX(persons[resource_ID],ROWS(persons[resource_ID]))), COUNTIF(INDEX(persons[resource_ID],1):persons[[#This Row],[resource_ID]],persons[[#This Row],[resource_ID]]), "")</f>
        <v>9</v>
      </c>
      <c r="D2085" s="240" t="s">
        <v>10473</v>
      </c>
      <c r="E2085" s="251" t="s">
        <v>3541</v>
      </c>
      <c r="F2085" s="251" t="s">
        <v>10482</v>
      </c>
      <c r="G2085" s="251"/>
      <c r="H2085" s="251"/>
      <c r="I2085" s="251"/>
      <c r="J2085" s="251"/>
      <c r="K2085" s="251"/>
    </row>
    <row r="2086" spans="1:11" s="236" customFormat="1" x14ac:dyDescent="0.25">
      <c r="A2086" s="243" t="s">
        <v>10373</v>
      </c>
      <c r="B2086" s="243"/>
      <c r="C2086" s="252" cm="1">
        <f t="array" ref="C2086">IF(ROW() &lt; ROW(INDEX(persons[resource_ID],ROWS(persons[resource_ID]))), COUNTIF(INDEX(persons[resource_ID],1):persons[[#This Row],[resource_ID]],persons[[#This Row],[resource_ID]]), "")</f>
        <v>10</v>
      </c>
      <c r="D2086" s="240" t="s">
        <v>10474</v>
      </c>
      <c r="E2086" s="251" t="s">
        <v>10483</v>
      </c>
      <c r="F2086" s="251" t="s">
        <v>10484</v>
      </c>
      <c r="G2086" s="251" t="s">
        <v>814</v>
      </c>
      <c r="H2086" s="251"/>
      <c r="I2086" s="251"/>
      <c r="J2086" s="251"/>
      <c r="K2086" s="251"/>
    </row>
    <row r="2087" spans="1:11" s="236" customFormat="1" x14ac:dyDescent="0.25">
      <c r="A2087" s="243" t="s">
        <v>10374</v>
      </c>
      <c r="B2087" s="243"/>
      <c r="C2087" s="252" cm="1">
        <f t="array" ref="C2087">IF(ROW() &lt; ROW(INDEX(persons[resource_ID],ROWS(persons[resource_ID]))), COUNTIF(INDEX(persons[resource_ID],1):persons[[#This Row],[resource_ID]],persons[[#This Row],[resource_ID]]), "")</f>
        <v>1</v>
      </c>
      <c r="D2087" s="240" t="s">
        <v>10468</v>
      </c>
      <c r="E2087" s="251" t="s">
        <v>9966</v>
      </c>
      <c r="F2087" s="251" t="s">
        <v>10475</v>
      </c>
      <c r="G2087" s="251"/>
      <c r="H2087" s="251"/>
      <c r="I2087" s="248" t="s">
        <v>10485</v>
      </c>
      <c r="J2087" s="251"/>
      <c r="K2087" s="251"/>
    </row>
    <row r="2088" spans="1:11" x14ac:dyDescent="0.25">
      <c r="A2088" s="243" t="s">
        <v>10374</v>
      </c>
      <c r="B2088" s="243"/>
      <c r="C2088" s="252" cm="1">
        <f t="array" ref="C2088">IF(ROW() &lt; ROW(INDEX(persons[resource_ID],ROWS(persons[resource_ID]))), COUNTIF(INDEX(persons[resource_ID],1):persons[[#This Row],[resource_ID]],persons[[#This Row],[resource_ID]]), "")</f>
        <v>2</v>
      </c>
      <c r="D2088" s="240" t="s">
        <v>10468</v>
      </c>
      <c r="E2088" s="251" t="s">
        <v>703</v>
      </c>
      <c r="F2088" s="251" t="s">
        <v>10476</v>
      </c>
      <c r="G2088" s="251"/>
      <c r="H2088" s="251"/>
      <c r="I2088" s="251"/>
      <c r="J2088" s="251"/>
      <c r="K2088" s="251"/>
    </row>
    <row r="2089" spans="1:11" s="236" customFormat="1" x14ac:dyDescent="0.25">
      <c r="A2089" s="243" t="s">
        <v>10374</v>
      </c>
      <c r="B2089" s="243"/>
      <c r="C2089" s="252" cm="1">
        <f t="array" ref="C2089">IF(ROW() &lt; ROW(INDEX(persons[resource_ID],ROWS(persons[resource_ID]))), COUNTIF(INDEX(persons[resource_ID],1):persons[[#This Row],[resource_ID]],persons[[#This Row],[resource_ID]]), "")</f>
        <v>3</v>
      </c>
      <c r="D2089" s="240" t="s">
        <v>10467</v>
      </c>
      <c r="E2089" s="251" t="s">
        <v>9966</v>
      </c>
      <c r="F2089" s="251" t="s">
        <v>8869</v>
      </c>
      <c r="G2089" s="251" t="s">
        <v>3766</v>
      </c>
      <c r="H2089" s="251"/>
      <c r="I2089" s="251"/>
      <c r="J2089" s="251"/>
      <c r="K2089" s="251"/>
    </row>
    <row r="2090" spans="1:11" s="236" customFormat="1" x14ac:dyDescent="0.25">
      <c r="A2090" s="243" t="s">
        <v>10374</v>
      </c>
      <c r="B2090" s="243"/>
      <c r="C2090" s="252" cm="1">
        <f t="array" ref="C2090">IF(ROW() &lt; ROW(INDEX(persons[resource_ID],ROWS(persons[resource_ID]))), COUNTIF(INDEX(persons[resource_ID],1):persons[[#This Row],[resource_ID]],persons[[#This Row],[resource_ID]]), "")</f>
        <v>4</v>
      </c>
      <c r="D2090" s="240" t="s">
        <v>10469</v>
      </c>
      <c r="E2090" s="251" t="s">
        <v>605</v>
      </c>
      <c r="F2090" s="251" t="s">
        <v>10477</v>
      </c>
      <c r="G2090" s="251"/>
      <c r="H2090" s="251"/>
      <c r="I2090" s="251"/>
      <c r="J2090" s="251"/>
      <c r="K2090" s="251"/>
    </row>
    <row r="2091" spans="1:11" s="236" customFormat="1" x14ac:dyDescent="0.25">
      <c r="A2091" s="243" t="s">
        <v>10374</v>
      </c>
      <c r="B2091" s="243"/>
      <c r="C2091" s="252" cm="1">
        <f t="array" ref="C2091">IF(ROW() &lt; ROW(INDEX(persons[resource_ID],ROWS(persons[resource_ID]))), COUNTIF(INDEX(persons[resource_ID],1):persons[[#This Row],[resource_ID]],persons[[#This Row],[resource_ID]]), "")</f>
        <v>5</v>
      </c>
      <c r="D2091" s="240" t="s">
        <v>10470</v>
      </c>
      <c r="E2091" s="251" t="s">
        <v>48</v>
      </c>
      <c r="F2091" s="251" t="s">
        <v>10478</v>
      </c>
      <c r="G2091" s="251" t="s">
        <v>3542</v>
      </c>
      <c r="H2091" s="251"/>
      <c r="I2091" s="251"/>
      <c r="J2091" s="251"/>
      <c r="K2091" s="251"/>
    </row>
    <row r="2092" spans="1:11" s="236" customFormat="1" x14ac:dyDescent="0.25">
      <c r="A2092" s="243" t="s">
        <v>10374</v>
      </c>
      <c r="B2092" s="243"/>
      <c r="C2092" s="252" cm="1">
        <f t="array" ref="C2092">IF(ROW() &lt; ROW(INDEX(persons[resource_ID],ROWS(persons[resource_ID]))), COUNTIF(INDEX(persons[resource_ID],1):persons[[#This Row],[resource_ID]],persons[[#This Row],[resource_ID]]), "")</f>
        <v>6</v>
      </c>
      <c r="D2092" s="240" t="s">
        <v>10471</v>
      </c>
      <c r="E2092" s="251" t="s">
        <v>3543</v>
      </c>
      <c r="F2092" s="251" t="s">
        <v>10479</v>
      </c>
      <c r="G2092" s="251"/>
      <c r="H2092" s="251"/>
      <c r="I2092" s="251"/>
      <c r="J2092" s="251"/>
      <c r="K2092" s="251"/>
    </row>
    <row r="2093" spans="1:11" s="236" customFormat="1" x14ac:dyDescent="0.25">
      <c r="A2093" s="243" t="s">
        <v>10374</v>
      </c>
      <c r="B2093" s="243"/>
      <c r="C2093" s="252" cm="1">
        <f t="array" ref="C2093">IF(ROW() &lt; ROW(INDEX(persons[resource_ID],ROWS(persons[resource_ID]))), COUNTIF(INDEX(persons[resource_ID],1):persons[[#This Row],[resource_ID]],persons[[#This Row],[resource_ID]]), "")</f>
        <v>7</v>
      </c>
      <c r="D2093" s="240" t="s">
        <v>10472</v>
      </c>
      <c r="E2093" s="251" t="s">
        <v>9966</v>
      </c>
      <c r="F2093" s="251" t="s">
        <v>10480</v>
      </c>
      <c r="G2093" s="251"/>
      <c r="H2093" s="251"/>
      <c r="I2093" s="251"/>
      <c r="J2093" s="251"/>
      <c r="K2093" s="251"/>
    </row>
    <row r="2094" spans="1:11" s="236" customFormat="1" x14ac:dyDescent="0.25">
      <c r="A2094" s="243" t="s">
        <v>10374</v>
      </c>
      <c r="B2094" s="243"/>
      <c r="C2094" s="252" cm="1">
        <f t="array" ref="C2094">IF(ROW() &lt; ROW(INDEX(persons[resource_ID],ROWS(persons[resource_ID]))), COUNTIF(INDEX(persons[resource_ID],1):persons[[#This Row],[resource_ID]],persons[[#This Row],[resource_ID]]), "")</f>
        <v>8</v>
      </c>
      <c r="D2094" s="240" t="s">
        <v>10472</v>
      </c>
      <c r="E2094" s="251" t="s">
        <v>9891</v>
      </c>
      <c r="F2094" s="251" t="s">
        <v>10481</v>
      </c>
      <c r="G2094" s="251"/>
      <c r="H2094" s="251"/>
      <c r="I2094" s="251"/>
      <c r="J2094" s="251"/>
      <c r="K2094" s="251"/>
    </row>
    <row r="2095" spans="1:11" s="236" customFormat="1" x14ac:dyDescent="0.25">
      <c r="A2095" s="243" t="s">
        <v>10374</v>
      </c>
      <c r="B2095" s="243"/>
      <c r="C2095" s="252" cm="1">
        <f t="array" ref="C2095">IF(ROW() &lt; ROW(INDEX(persons[resource_ID],ROWS(persons[resource_ID]))), COUNTIF(INDEX(persons[resource_ID],1):persons[[#This Row],[resource_ID]],persons[[#This Row],[resource_ID]]), "")</f>
        <v>9</v>
      </c>
      <c r="D2095" s="240" t="s">
        <v>10473</v>
      </c>
      <c r="E2095" s="251" t="s">
        <v>3541</v>
      </c>
      <c r="F2095" s="251" t="s">
        <v>10482</v>
      </c>
      <c r="G2095" s="251"/>
      <c r="H2095" s="251"/>
      <c r="I2095" s="251"/>
      <c r="J2095" s="251"/>
      <c r="K2095" s="251"/>
    </row>
    <row r="2096" spans="1:11" s="236" customFormat="1" x14ac:dyDescent="0.25">
      <c r="A2096" s="243" t="s">
        <v>10374</v>
      </c>
      <c r="B2096" s="243"/>
      <c r="C2096" s="252" cm="1">
        <f t="array" ref="C2096">IF(ROW() &lt; ROW(INDEX(persons[resource_ID],ROWS(persons[resource_ID]))), COUNTIF(INDEX(persons[resource_ID],1):persons[[#This Row],[resource_ID]],persons[[#This Row],[resource_ID]]), "")</f>
        <v>10</v>
      </c>
      <c r="D2096" s="240" t="s">
        <v>10474</v>
      </c>
      <c r="E2096" s="251" t="s">
        <v>10483</v>
      </c>
      <c r="F2096" s="251" t="s">
        <v>10484</v>
      </c>
      <c r="G2096" s="251" t="s">
        <v>814</v>
      </c>
      <c r="H2096" s="251"/>
      <c r="I2096" s="251"/>
      <c r="J2096" s="251"/>
      <c r="K2096" s="251"/>
    </row>
    <row r="2097" spans="1:11" x14ac:dyDescent="0.25">
      <c r="A2097" s="243" t="s">
        <v>10375</v>
      </c>
      <c r="B2097" s="243"/>
      <c r="C2097" s="252" cm="1">
        <f t="array" ref="C2097">IF(ROW() &lt; ROW(INDEX(persons[resource_ID],ROWS(persons[resource_ID]))), COUNTIF(INDEX(persons[resource_ID],1):persons[[#This Row],[resource_ID]],persons[[#This Row],[resource_ID]]), "")</f>
        <v>1</v>
      </c>
      <c r="D2097" s="240" t="s">
        <v>10468</v>
      </c>
      <c r="E2097" s="251" t="s">
        <v>9966</v>
      </c>
      <c r="F2097" s="251" t="s">
        <v>10475</v>
      </c>
      <c r="G2097" s="251"/>
      <c r="H2097" s="251"/>
      <c r="I2097" s="248" t="s">
        <v>10485</v>
      </c>
      <c r="J2097" s="251"/>
      <c r="K2097" s="251"/>
    </row>
    <row r="2098" spans="1:11" s="236" customFormat="1" x14ac:dyDescent="0.25">
      <c r="A2098" s="243" t="s">
        <v>10375</v>
      </c>
      <c r="B2098" s="243"/>
      <c r="C2098" s="252" cm="1">
        <f t="array" ref="C2098">IF(ROW() &lt; ROW(INDEX(persons[resource_ID],ROWS(persons[resource_ID]))), COUNTIF(INDEX(persons[resource_ID],1):persons[[#This Row],[resource_ID]],persons[[#This Row],[resource_ID]]), "")</f>
        <v>2</v>
      </c>
      <c r="D2098" s="240" t="s">
        <v>10468</v>
      </c>
      <c r="E2098" s="251" t="s">
        <v>703</v>
      </c>
      <c r="F2098" s="251" t="s">
        <v>10476</v>
      </c>
      <c r="G2098" s="251"/>
      <c r="H2098" s="251"/>
      <c r="I2098" s="251"/>
      <c r="J2098" s="251"/>
      <c r="K2098" s="251"/>
    </row>
    <row r="2099" spans="1:11" s="236" customFormat="1" x14ac:dyDescent="0.25">
      <c r="A2099" s="243" t="s">
        <v>10375</v>
      </c>
      <c r="B2099" s="243"/>
      <c r="C2099" s="252" cm="1">
        <f t="array" ref="C2099">IF(ROW() &lt; ROW(INDEX(persons[resource_ID],ROWS(persons[resource_ID]))), COUNTIF(INDEX(persons[resource_ID],1):persons[[#This Row],[resource_ID]],persons[[#This Row],[resource_ID]]), "")</f>
        <v>3</v>
      </c>
      <c r="D2099" s="240" t="s">
        <v>10467</v>
      </c>
      <c r="E2099" s="251" t="s">
        <v>9966</v>
      </c>
      <c r="F2099" s="251" t="s">
        <v>8869</v>
      </c>
      <c r="G2099" s="251" t="s">
        <v>3766</v>
      </c>
      <c r="H2099" s="251"/>
      <c r="I2099" s="251"/>
      <c r="J2099" s="251"/>
      <c r="K2099" s="251"/>
    </row>
    <row r="2100" spans="1:11" s="236" customFormat="1" x14ac:dyDescent="0.25">
      <c r="A2100" s="243" t="s">
        <v>10375</v>
      </c>
      <c r="B2100" s="243"/>
      <c r="C2100" s="252" cm="1">
        <f t="array" ref="C2100">IF(ROW() &lt; ROW(INDEX(persons[resource_ID],ROWS(persons[resource_ID]))), COUNTIF(INDEX(persons[resource_ID],1):persons[[#This Row],[resource_ID]],persons[[#This Row],[resource_ID]]), "")</f>
        <v>4</v>
      </c>
      <c r="D2100" s="240" t="s">
        <v>10469</v>
      </c>
      <c r="E2100" s="251" t="s">
        <v>605</v>
      </c>
      <c r="F2100" s="251" t="s">
        <v>10477</v>
      </c>
      <c r="G2100" s="251"/>
      <c r="H2100" s="251"/>
      <c r="I2100" s="251"/>
      <c r="J2100" s="251"/>
      <c r="K2100" s="251"/>
    </row>
    <row r="2101" spans="1:11" s="236" customFormat="1" x14ac:dyDescent="0.25">
      <c r="A2101" s="243" t="s">
        <v>10375</v>
      </c>
      <c r="B2101" s="243"/>
      <c r="C2101" s="252" cm="1">
        <f t="array" ref="C2101">IF(ROW() &lt; ROW(INDEX(persons[resource_ID],ROWS(persons[resource_ID]))), COUNTIF(INDEX(persons[resource_ID],1):persons[[#This Row],[resource_ID]],persons[[#This Row],[resource_ID]]), "")</f>
        <v>5</v>
      </c>
      <c r="D2101" s="240" t="s">
        <v>10470</v>
      </c>
      <c r="E2101" s="251" t="s">
        <v>48</v>
      </c>
      <c r="F2101" s="251" t="s">
        <v>10478</v>
      </c>
      <c r="G2101" s="251" t="s">
        <v>3542</v>
      </c>
      <c r="H2101" s="251"/>
      <c r="I2101" s="251"/>
      <c r="J2101" s="251"/>
      <c r="K2101" s="251"/>
    </row>
    <row r="2102" spans="1:11" s="236" customFormat="1" x14ac:dyDescent="0.25">
      <c r="A2102" s="243" t="s">
        <v>10375</v>
      </c>
      <c r="B2102" s="243"/>
      <c r="C2102" s="252" cm="1">
        <f t="array" ref="C2102">IF(ROW() &lt; ROW(INDEX(persons[resource_ID],ROWS(persons[resource_ID]))), COUNTIF(INDEX(persons[resource_ID],1):persons[[#This Row],[resource_ID]],persons[[#This Row],[resource_ID]]), "")</f>
        <v>6</v>
      </c>
      <c r="D2102" s="240" t="s">
        <v>10471</v>
      </c>
      <c r="E2102" s="251" t="s">
        <v>3543</v>
      </c>
      <c r="F2102" s="251" t="s">
        <v>10479</v>
      </c>
      <c r="G2102" s="251"/>
      <c r="H2102" s="251"/>
      <c r="I2102" s="251"/>
      <c r="J2102" s="251"/>
      <c r="K2102" s="251"/>
    </row>
    <row r="2103" spans="1:11" s="236" customFormat="1" x14ac:dyDescent="0.25">
      <c r="A2103" s="243" t="s">
        <v>10375</v>
      </c>
      <c r="B2103" s="243"/>
      <c r="C2103" s="252" cm="1">
        <f t="array" ref="C2103">IF(ROW() &lt; ROW(INDEX(persons[resource_ID],ROWS(persons[resource_ID]))), COUNTIF(INDEX(persons[resource_ID],1):persons[[#This Row],[resource_ID]],persons[[#This Row],[resource_ID]]), "")</f>
        <v>7</v>
      </c>
      <c r="D2103" s="240" t="s">
        <v>10472</v>
      </c>
      <c r="E2103" s="251" t="s">
        <v>9966</v>
      </c>
      <c r="F2103" s="251" t="s">
        <v>10480</v>
      </c>
      <c r="G2103" s="251"/>
      <c r="H2103" s="251"/>
      <c r="I2103" s="251"/>
      <c r="J2103" s="251"/>
      <c r="K2103" s="251"/>
    </row>
    <row r="2104" spans="1:11" s="236" customFormat="1" x14ac:dyDescent="0.25">
      <c r="A2104" s="243" t="s">
        <v>10375</v>
      </c>
      <c r="B2104" s="243"/>
      <c r="C2104" s="252" cm="1">
        <f t="array" ref="C2104">IF(ROW() &lt; ROW(INDEX(persons[resource_ID],ROWS(persons[resource_ID]))), COUNTIF(INDEX(persons[resource_ID],1):persons[[#This Row],[resource_ID]],persons[[#This Row],[resource_ID]]), "")</f>
        <v>8</v>
      </c>
      <c r="D2104" s="240" t="s">
        <v>10472</v>
      </c>
      <c r="E2104" s="251" t="s">
        <v>9891</v>
      </c>
      <c r="F2104" s="251" t="s">
        <v>10481</v>
      </c>
      <c r="G2104" s="251"/>
      <c r="H2104" s="251"/>
      <c r="I2104" s="251"/>
      <c r="J2104" s="251"/>
      <c r="K2104" s="251"/>
    </row>
    <row r="2105" spans="1:11" s="236" customFormat="1" x14ac:dyDescent="0.25">
      <c r="A2105" s="243" t="s">
        <v>10375</v>
      </c>
      <c r="B2105" s="243"/>
      <c r="C2105" s="252" cm="1">
        <f t="array" ref="C2105">IF(ROW() &lt; ROW(INDEX(persons[resource_ID],ROWS(persons[resource_ID]))), COUNTIF(INDEX(persons[resource_ID],1):persons[[#This Row],[resource_ID]],persons[[#This Row],[resource_ID]]), "")</f>
        <v>9</v>
      </c>
      <c r="D2105" s="240" t="s">
        <v>10473</v>
      </c>
      <c r="E2105" s="251" t="s">
        <v>3541</v>
      </c>
      <c r="F2105" s="251" t="s">
        <v>10482</v>
      </c>
      <c r="G2105" s="251"/>
      <c r="H2105" s="251"/>
      <c r="I2105" s="251"/>
      <c r="J2105" s="251"/>
      <c r="K2105" s="251"/>
    </row>
    <row r="2106" spans="1:11" s="236" customFormat="1" x14ac:dyDescent="0.25">
      <c r="A2106" s="243" t="s">
        <v>10375</v>
      </c>
      <c r="B2106" s="243"/>
      <c r="C2106" s="252" cm="1">
        <f t="array" ref="C2106">IF(ROW() &lt; ROW(INDEX(persons[resource_ID],ROWS(persons[resource_ID]))), COUNTIF(INDEX(persons[resource_ID],1):persons[[#This Row],[resource_ID]],persons[[#This Row],[resource_ID]]), "")</f>
        <v>10</v>
      </c>
      <c r="D2106" s="240" t="s">
        <v>10474</v>
      </c>
      <c r="E2106" s="251" t="s">
        <v>10483</v>
      </c>
      <c r="F2106" s="251" t="s">
        <v>10484</v>
      </c>
      <c r="G2106" s="251" t="s">
        <v>814</v>
      </c>
      <c r="H2106" s="251"/>
      <c r="I2106" s="251"/>
      <c r="J2106" s="251"/>
      <c r="K2106" s="251"/>
    </row>
    <row r="2107" spans="1:11" x14ac:dyDescent="0.25">
      <c r="A2107" s="243" t="s">
        <v>10376</v>
      </c>
      <c r="B2107" s="243"/>
      <c r="C2107" s="252" cm="1">
        <f t="array" ref="C2107">IF(ROW() &lt; ROW(INDEX(persons[resource_ID],ROWS(persons[resource_ID]))), COUNTIF(INDEX(persons[resource_ID],1):persons[[#This Row],[resource_ID]],persons[[#This Row],[resource_ID]]), "")</f>
        <v>1</v>
      </c>
      <c r="D2107" s="240" t="s">
        <v>10468</v>
      </c>
      <c r="E2107" s="251" t="s">
        <v>9966</v>
      </c>
      <c r="F2107" s="251" t="s">
        <v>10475</v>
      </c>
      <c r="G2107" s="251"/>
      <c r="H2107" s="251"/>
      <c r="I2107" s="248" t="s">
        <v>10485</v>
      </c>
      <c r="J2107" s="251"/>
      <c r="K2107" s="251"/>
    </row>
    <row r="2108" spans="1:11" s="236" customFormat="1" x14ac:dyDescent="0.25">
      <c r="A2108" s="243" t="s">
        <v>10376</v>
      </c>
      <c r="B2108" s="243"/>
      <c r="C2108" s="252" cm="1">
        <f t="array" ref="C2108">IF(ROW() &lt; ROW(INDEX(persons[resource_ID],ROWS(persons[resource_ID]))), COUNTIF(INDEX(persons[resource_ID],1):persons[[#This Row],[resource_ID]],persons[[#This Row],[resource_ID]]), "")</f>
        <v>2</v>
      </c>
      <c r="D2108" s="240" t="s">
        <v>10468</v>
      </c>
      <c r="E2108" s="251" t="s">
        <v>703</v>
      </c>
      <c r="F2108" s="251" t="s">
        <v>10476</v>
      </c>
      <c r="G2108" s="251"/>
      <c r="H2108" s="251"/>
      <c r="I2108" s="251"/>
      <c r="J2108" s="251"/>
      <c r="K2108" s="251"/>
    </row>
    <row r="2109" spans="1:11" s="236" customFormat="1" x14ac:dyDescent="0.25">
      <c r="A2109" s="243" t="s">
        <v>10376</v>
      </c>
      <c r="B2109" s="243"/>
      <c r="C2109" s="252" cm="1">
        <f t="array" ref="C2109">IF(ROW() &lt; ROW(INDEX(persons[resource_ID],ROWS(persons[resource_ID]))), COUNTIF(INDEX(persons[resource_ID],1):persons[[#This Row],[resource_ID]],persons[[#This Row],[resource_ID]]), "")</f>
        <v>3</v>
      </c>
      <c r="D2109" s="240" t="s">
        <v>10467</v>
      </c>
      <c r="E2109" s="251" t="s">
        <v>9966</v>
      </c>
      <c r="F2109" s="251" t="s">
        <v>8869</v>
      </c>
      <c r="G2109" s="251" t="s">
        <v>3766</v>
      </c>
      <c r="H2109" s="251"/>
      <c r="I2109" s="251"/>
      <c r="J2109" s="251"/>
      <c r="K2109" s="251"/>
    </row>
    <row r="2110" spans="1:11" s="236" customFormat="1" x14ac:dyDescent="0.25">
      <c r="A2110" s="243" t="s">
        <v>10376</v>
      </c>
      <c r="B2110" s="243"/>
      <c r="C2110" s="252" cm="1">
        <f t="array" ref="C2110">IF(ROW() &lt; ROW(INDEX(persons[resource_ID],ROWS(persons[resource_ID]))), COUNTIF(INDEX(persons[resource_ID],1):persons[[#This Row],[resource_ID]],persons[[#This Row],[resource_ID]]), "")</f>
        <v>4</v>
      </c>
      <c r="D2110" s="240" t="s">
        <v>10469</v>
      </c>
      <c r="E2110" s="251" t="s">
        <v>605</v>
      </c>
      <c r="F2110" s="251" t="s">
        <v>10477</v>
      </c>
      <c r="G2110" s="251"/>
      <c r="H2110" s="251"/>
      <c r="I2110" s="251"/>
      <c r="J2110" s="251"/>
      <c r="K2110" s="251"/>
    </row>
    <row r="2111" spans="1:11" s="236" customFormat="1" x14ac:dyDescent="0.25">
      <c r="A2111" s="243" t="s">
        <v>10376</v>
      </c>
      <c r="B2111" s="243"/>
      <c r="C2111" s="252" cm="1">
        <f t="array" ref="C2111">IF(ROW() &lt; ROW(INDEX(persons[resource_ID],ROWS(persons[resource_ID]))), COUNTIF(INDEX(persons[resource_ID],1):persons[[#This Row],[resource_ID]],persons[[#This Row],[resource_ID]]), "")</f>
        <v>5</v>
      </c>
      <c r="D2111" s="240" t="s">
        <v>10470</v>
      </c>
      <c r="E2111" s="251" t="s">
        <v>48</v>
      </c>
      <c r="F2111" s="251" t="s">
        <v>10478</v>
      </c>
      <c r="G2111" s="251" t="s">
        <v>3542</v>
      </c>
      <c r="H2111" s="251"/>
      <c r="I2111" s="251"/>
      <c r="J2111" s="251"/>
      <c r="K2111" s="251"/>
    </row>
    <row r="2112" spans="1:11" s="236" customFormat="1" x14ac:dyDescent="0.25">
      <c r="A2112" s="243" t="s">
        <v>10376</v>
      </c>
      <c r="B2112" s="243"/>
      <c r="C2112" s="252" cm="1">
        <f t="array" ref="C2112">IF(ROW() &lt; ROW(INDEX(persons[resource_ID],ROWS(persons[resource_ID]))), COUNTIF(INDEX(persons[resource_ID],1):persons[[#This Row],[resource_ID]],persons[[#This Row],[resource_ID]]), "")</f>
        <v>6</v>
      </c>
      <c r="D2112" s="240" t="s">
        <v>10471</v>
      </c>
      <c r="E2112" s="251" t="s">
        <v>3543</v>
      </c>
      <c r="F2112" s="251" t="s">
        <v>10479</v>
      </c>
      <c r="G2112" s="251"/>
      <c r="H2112" s="251"/>
      <c r="I2112" s="251"/>
      <c r="J2112" s="251"/>
      <c r="K2112" s="251"/>
    </row>
    <row r="2113" spans="1:11" s="236" customFormat="1" x14ac:dyDescent="0.25">
      <c r="A2113" s="243" t="s">
        <v>10376</v>
      </c>
      <c r="B2113" s="243"/>
      <c r="C2113" s="252" cm="1">
        <f t="array" ref="C2113">IF(ROW() &lt; ROW(INDEX(persons[resource_ID],ROWS(persons[resource_ID]))), COUNTIF(INDEX(persons[resource_ID],1):persons[[#This Row],[resource_ID]],persons[[#This Row],[resource_ID]]), "")</f>
        <v>7</v>
      </c>
      <c r="D2113" s="240" t="s">
        <v>10472</v>
      </c>
      <c r="E2113" s="251" t="s">
        <v>9966</v>
      </c>
      <c r="F2113" s="251" t="s">
        <v>10480</v>
      </c>
      <c r="G2113" s="251"/>
      <c r="H2113" s="251"/>
      <c r="I2113" s="251"/>
      <c r="J2113" s="251"/>
      <c r="K2113" s="251"/>
    </row>
    <row r="2114" spans="1:11" s="236" customFormat="1" x14ac:dyDescent="0.25">
      <c r="A2114" s="243" t="s">
        <v>10376</v>
      </c>
      <c r="B2114" s="243"/>
      <c r="C2114" s="252" cm="1">
        <f t="array" ref="C2114">IF(ROW() &lt; ROW(INDEX(persons[resource_ID],ROWS(persons[resource_ID]))), COUNTIF(INDEX(persons[resource_ID],1):persons[[#This Row],[resource_ID]],persons[[#This Row],[resource_ID]]), "")</f>
        <v>8</v>
      </c>
      <c r="D2114" s="240" t="s">
        <v>10472</v>
      </c>
      <c r="E2114" s="251" t="s">
        <v>9891</v>
      </c>
      <c r="F2114" s="251" t="s">
        <v>10481</v>
      </c>
      <c r="G2114" s="251"/>
      <c r="H2114" s="251"/>
      <c r="I2114" s="251"/>
      <c r="J2114" s="251"/>
      <c r="K2114" s="251"/>
    </row>
    <row r="2115" spans="1:11" s="236" customFormat="1" x14ac:dyDescent="0.25">
      <c r="A2115" s="243" t="s">
        <v>10376</v>
      </c>
      <c r="B2115" s="243"/>
      <c r="C2115" s="252" cm="1">
        <f t="array" ref="C2115">IF(ROW() &lt; ROW(INDEX(persons[resource_ID],ROWS(persons[resource_ID]))), COUNTIF(INDEX(persons[resource_ID],1):persons[[#This Row],[resource_ID]],persons[[#This Row],[resource_ID]]), "")</f>
        <v>9</v>
      </c>
      <c r="D2115" s="240" t="s">
        <v>10473</v>
      </c>
      <c r="E2115" s="251" t="s">
        <v>3541</v>
      </c>
      <c r="F2115" s="251" t="s">
        <v>10482</v>
      </c>
      <c r="G2115" s="251"/>
      <c r="H2115" s="251"/>
      <c r="I2115" s="251"/>
      <c r="J2115" s="251"/>
      <c r="K2115" s="251"/>
    </row>
    <row r="2116" spans="1:11" s="236" customFormat="1" x14ac:dyDescent="0.25">
      <c r="A2116" s="243" t="s">
        <v>10376</v>
      </c>
      <c r="B2116" s="243"/>
      <c r="C2116" s="252" cm="1">
        <f t="array" ref="C2116">IF(ROW() &lt; ROW(INDEX(persons[resource_ID],ROWS(persons[resource_ID]))), COUNTIF(INDEX(persons[resource_ID],1):persons[[#This Row],[resource_ID]],persons[[#This Row],[resource_ID]]), "")</f>
        <v>10</v>
      </c>
      <c r="D2116" s="240" t="s">
        <v>10474</v>
      </c>
      <c r="E2116" s="251" t="s">
        <v>10483</v>
      </c>
      <c r="F2116" s="251" t="s">
        <v>10484</v>
      </c>
      <c r="G2116" s="251" t="s">
        <v>814</v>
      </c>
      <c r="H2116" s="251"/>
      <c r="I2116" s="251"/>
      <c r="J2116" s="251"/>
      <c r="K2116" s="251"/>
    </row>
    <row r="2117" spans="1:11" s="236" customFormat="1" x14ac:dyDescent="0.25">
      <c r="A2117" s="243" t="s">
        <v>10377</v>
      </c>
      <c r="B2117" s="243"/>
      <c r="C2117" s="252" cm="1">
        <f t="array" ref="C2117">IF(ROW() &lt; ROW(INDEX(persons[resource_ID],ROWS(persons[resource_ID]))), COUNTIF(INDEX(persons[resource_ID],1):persons[[#This Row],[resource_ID]],persons[[#This Row],[resource_ID]]), "")</f>
        <v>1</v>
      </c>
      <c r="D2117" s="240" t="s">
        <v>10468</v>
      </c>
      <c r="E2117" s="251" t="s">
        <v>9966</v>
      </c>
      <c r="F2117" s="251" t="s">
        <v>10475</v>
      </c>
      <c r="G2117" s="251"/>
      <c r="H2117" s="251"/>
      <c r="I2117" s="248" t="s">
        <v>10485</v>
      </c>
      <c r="J2117" s="251"/>
      <c r="K2117" s="251"/>
    </row>
    <row r="2118" spans="1:11" s="236" customFormat="1" x14ac:dyDescent="0.25">
      <c r="A2118" s="243" t="s">
        <v>10377</v>
      </c>
      <c r="B2118" s="243"/>
      <c r="C2118" s="252" cm="1">
        <f t="array" ref="C2118">IF(ROW() &lt; ROW(INDEX(persons[resource_ID],ROWS(persons[resource_ID]))), COUNTIF(INDEX(persons[resource_ID],1):persons[[#This Row],[resource_ID]],persons[[#This Row],[resource_ID]]), "")</f>
        <v>2</v>
      </c>
      <c r="D2118" s="240" t="s">
        <v>10468</v>
      </c>
      <c r="E2118" s="251" t="s">
        <v>703</v>
      </c>
      <c r="F2118" s="251" t="s">
        <v>10476</v>
      </c>
      <c r="G2118" s="251"/>
      <c r="H2118" s="251"/>
      <c r="I2118" s="251"/>
      <c r="J2118" s="251"/>
      <c r="K2118" s="251"/>
    </row>
    <row r="2119" spans="1:11" s="236" customFormat="1" x14ac:dyDescent="0.25">
      <c r="A2119" s="243" t="s">
        <v>10377</v>
      </c>
      <c r="B2119" s="243"/>
      <c r="C2119" s="252" cm="1">
        <f t="array" ref="C2119">IF(ROW() &lt; ROW(INDEX(persons[resource_ID],ROWS(persons[resource_ID]))), COUNTIF(INDEX(persons[resource_ID],1):persons[[#This Row],[resource_ID]],persons[[#This Row],[resource_ID]]), "")</f>
        <v>3</v>
      </c>
      <c r="D2119" s="240" t="s">
        <v>10467</v>
      </c>
      <c r="E2119" s="251" t="s">
        <v>9966</v>
      </c>
      <c r="F2119" s="251" t="s">
        <v>8869</v>
      </c>
      <c r="G2119" s="251" t="s">
        <v>3766</v>
      </c>
      <c r="H2119" s="251"/>
      <c r="I2119" s="251"/>
      <c r="J2119" s="251"/>
      <c r="K2119" s="251"/>
    </row>
    <row r="2120" spans="1:11" s="236" customFormat="1" x14ac:dyDescent="0.25">
      <c r="A2120" s="243" t="s">
        <v>10377</v>
      </c>
      <c r="B2120" s="243"/>
      <c r="C2120" s="252" cm="1">
        <f t="array" ref="C2120">IF(ROW() &lt; ROW(INDEX(persons[resource_ID],ROWS(persons[resource_ID]))), COUNTIF(INDEX(persons[resource_ID],1):persons[[#This Row],[resource_ID]],persons[[#This Row],[resource_ID]]), "")</f>
        <v>4</v>
      </c>
      <c r="D2120" s="240" t="s">
        <v>10469</v>
      </c>
      <c r="E2120" s="251" t="s">
        <v>605</v>
      </c>
      <c r="F2120" s="251" t="s">
        <v>10477</v>
      </c>
      <c r="G2120" s="251"/>
      <c r="H2120" s="251"/>
      <c r="I2120" s="251"/>
      <c r="J2120" s="251"/>
      <c r="K2120" s="251"/>
    </row>
    <row r="2121" spans="1:11" s="236" customFormat="1" x14ac:dyDescent="0.25">
      <c r="A2121" s="243" t="s">
        <v>10377</v>
      </c>
      <c r="B2121" s="243"/>
      <c r="C2121" s="252" cm="1">
        <f t="array" ref="C2121">IF(ROW() &lt; ROW(INDEX(persons[resource_ID],ROWS(persons[resource_ID]))), COUNTIF(INDEX(persons[resource_ID],1):persons[[#This Row],[resource_ID]],persons[[#This Row],[resource_ID]]), "")</f>
        <v>5</v>
      </c>
      <c r="D2121" s="240" t="s">
        <v>10470</v>
      </c>
      <c r="E2121" s="251" t="s">
        <v>48</v>
      </c>
      <c r="F2121" s="251" t="s">
        <v>10478</v>
      </c>
      <c r="G2121" s="251" t="s">
        <v>3542</v>
      </c>
      <c r="H2121" s="251"/>
      <c r="I2121" s="251"/>
      <c r="J2121" s="251"/>
      <c r="K2121" s="251"/>
    </row>
    <row r="2122" spans="1:11" x14ac:dyDescent="0.25">
      <c r="A2122" s="243" t="s">
        <v>10377</v>
      </c>
      <c r="B2122" s="243"/>
      <c r="C2122" s="252" cm="1">
        <f t="array" ref="C2122">IF(ROW() &lt; ROW(INDEX(persons[resource_ID],ROWS(persons[resource_ID]))), COUNTIF(INDEX(persons[resource_ID],1):persons[[#This Row],[resource_ID]],persons[[#This Row],[resource_ID]]), "")</f>
        <v>6</v>
      </c>
      <c r="D2122" s="240" t="s">
        <v>10471</v>
      </c>
      <c r="E2122" s="251" t="s">
        <v>3543</v>
      </c>
      <c r="F2122" s="251" t="s">
        <v>10479</v>
      </c>
      <c r="G2122" s="251"/>
      <c r="H2122" s="251"/>
      <c r="I2122" s="251"/>
      <c r="J2122" s="251"/>
      <c r="K2122" s="251"/>
    </row>
    <row r="2123" spans="1:11" s="236" customFormat="1" x14ac:dyDescent="0.25">
      <c r="A2123" s="243" t="s">
        <v>10377</v>
      </c>
      <c r="B2123" s="243"/>
      <c r="C2123" s="252" cm="1">
        <f t="array" ref="C2123">IF(ROW() &lt; ROW(INDEX(persons[resource_ID],ROWS(persons[resource_ID]))), COUNTIF(INDEX(persons[resource_ID],1):persons[[#This Row],[resource_ID]],persons[[#This Row],[resource_ID]]), "")</f>
        <v>7</v>
      </c>
      <c r="D2123" s="240" t="s">
        <v>10472</v>
      </c>
      <c r="E2123" s="251" t="s">
        <v>9966</v>
      </c>
      <c r="F2123" s="251" t="s">
        <v>10480</v>
      </c>
      <c r="G2123" s="251"/>
      <c r="H2123" s="251"/>
      <c r="I2123" s="251"/>
      <c r="J2123" s="251"/>
      <c r="K2123" s="251"/>
    </row>
    <row r="2124" spans="1:11" s="236" customFormat="1" x14ac:dyDescent="0.25">
      <c r="A2124" s="243" t="s">
        <v>10377</v>
      </c>
      <c r="B2124" s="243"/>
      <c r="C2124" s="252" cm="1">
        <f t="array" ref="C2124">IF(ROW() &lt; ROW(INDEX(persons[resource_ID],ROWS(persons[resource_ID]))), COUNTIF(INDEX(persons[resource_ID],1):persons[[#This Row],[resource_ID]],persons[[#This Row],[resource_ID]]), "")</f>
        <v>8</v>
      </c>
      <c r="D2124" s="240" t="s">
        <v>10472</v>
      </c>
      <c r="E2124" s="251" t="s">
        <v>9891</v>
      </c>
      <c r="F2124" s="251" t="s">
        <v>10481</v>
      </c>
      <c r="G2124" s="251"/>
      <c r="H2124" s="251"/>
      <c r="I2124" s="251"/>
      <c r="J2124" s="251"/>
      <c r="K2124" s="251"/>
    </row>
    <row r="2125" spans="1:11" s="236" customFormat="1" x14ac:dyDescent="0.25">
      <c r="A2125" s="243" t="s">
        <v>10377</v>
      </c>
      <c r="B2125" s="243"/>
      <c r="C2125" s="252" cm="1">
        <f t="array" ref="C2125">IF(ROW() &lt; ROW(INDEX(persons[resource_ID],ROWS(persons[resource_ID]))), COUNTIF(INDEX(persons[resource_ID],1):persons[[#This Row],[resource_ID]],persons[[#This Row],[resource_ID]]), "")</f>
        <v>9</v>
      </c>
      <c r="D2125" s="240" t="s">
        <v>10473</v>
      </c>
      <c r="E2125" s="251" t="s">
        <v>3541</v>
      </c>
      <c r="F2125" s="251" t="s">
        <v>10482</v>
      </c>
      <c r="G2125" s="251"/>
      <c r="H2125" s="251"/>
      <c r="I2125" s="251"/>
      <c r="J2125" s="251"/>
      <c r="K2125" s="251"/>
    </row>
    <row r="2126" spans="1:11" s="236" customFormat="1" x14ac:dyDescent="0.25">
      <c r="A2126" s="243" t="s">
        <v>10377</v>
      </c>
      <c r="B2126" s="243"/>
      <c r="C2126" s="252" cm="1">
        <f t="array" ref="C2126">IF(ROW() &lt; ROW(INDEX(persons[resource_ID],ROWS(persons[resource_ID]))), COUNTIF(INDEX(persons[resource_ID],1):persons[[#This Row],[resource_ID]],persons[[#This Row],[resource_ID]]), "")</f>
        <v>10</v>
      </c>
      <c r="D2126" s="240" t="s">
        <v>10474</v>
      </c>
      <c r="E2126" s="251" t="s">
        <v>10483</v>
      </c>
      <c r="F2126" s="251" t="s">
        <v>10484</v>
      </c>
      <c r="G2126" s="251" t="s">
        <v>814</v>
      </c>
      <c r="H2126" s="251"/>
      <c r="I2126" s="251"/>
      <c r="J2126" s="251"/>
      <c r="K2126" s="251"/>
    </row>
    <row r="2127" spans="1:11" x14ac:dyDescent="0.25">
      <c r="A2127" s="243" t="s">
        <v>10378</v>
      </c>
      <c r="B2127" s="243"/>
      <c r="C2127" s="252" cm="1">
        <f t="array" ref="C2127">IF(ROW() &lt; ROW(INDEX(persons[resource_ID],ROWS(persons[resource_ID]))), COUNTIF(INDEX(persons[resource_ID],1):persons[[#This Row],[resource_ID]],persons[[#This Row],[resource_ID]]), "")</f>
        <v>1</v>
      </c>
      <c r="D2127" s="240" t="s">
        <v>10468</v>
      </c>
      <c r="E2127" s="251" t="s">
        <v>9966</v>
      </c>
      <c r="F2127" s="251" t="s">
        <v>10475</v>
      </c>
      <c r="G2127" s="251"/>
      <c r="H2127" s="251"/>
      <c r="I2127" s="248" t="s">
        <v>10485</v>
      </c>
      <c r="J2127" s="251"/>
      <c r="K2127" s="251"/>
    </row>
    <row r="2128" spans="1:11" s="236" customFormat="1" x14ac:dyDescent="0.25">
      <c r="A2128" s="243" t="s">
        <v>10378</v>
      </c>
      <c r="B2128" s="243"/>
      <c r="C2128" s="252" cm="1">
        <f t="array" ref="C2128">IF(ROW() &lt; ROW(INDEX(persons[resource_ID],ROWS(persons[resource_ID]))), COUNTIF(INDEX(persons[resource_ID],1):persons[[#This Row],[resource_ID]],persons[[#This Row],[resource_ID]]), "")</f>
        <v>2</v>
      </c>
      <c r="D2128" s="240" t="s">
        <v>10468</v>
      </c>
      <c r="E2128" s="251" t="s">
        <v>703</v>
      </c>
      <c r="F2128" s="251" t="s">
        <v>10476</v>
      </c>
      <c r="G2128" s="251"/>
      <c r="H2128" s="251"/>
      <c r="I2128" s="251"/>
      <c r="J2128" s="251"/>
      <c r="K2128" s="251"/>
    </row>
    <row r="2129" spans="1:11" s="236" customFormat="1" x14ac:dyDescent="0.25">
      <c r="A2129" s="243" t="s">
        <v>10378</v>
      </c>
      <c r="B2129" s="243"/>
      <c r="C2129" s="252" cm="1">
        <f t="array" ref="C2129">IF(ROW() &lt; ROW(INDEX(persons[resource_ID],ROWS(persons[resource_ID]))), COUNTIF(INDEX(persons[resource_ID],1):persons[[#This Row],[resource_ID]],persons[[#This Row],[resource_ID]]), "")</f>
        <v>3</v>
      </c>
      <c r="D2129" s="240" t="s">
        <v>10467</v>
      </c>
      <c r="E2129" s="251" t="s">
        <v>9966</v>
      </c>
      <c r="F2129" s="251" t="s">
        <v>8869</v>
      </c>
      <c r="G2129" s="251" t="s">
        <v>3766</v>
      </c>
      <c r="H2129" s="251"/>
      <c r="I2129" s="251"/>
      <c r="J2129" s="251"/>
      <c r="K2129" s="251"/>
    </row>
    <row r="2130" spans="1:11" s="236" customFormat="1" x14ac:dyDescent="0.25">
      <c r="A2130" s="243" t="s">
        <v>10378</v>
      </c>
      <c r="B2130" s="243"/>
      <c r="C2130" s="252" cm="1">
        <f t="array" ref="C2130">IF(ROW() &lt; ROW(INDEX(persons[resource_ID],ROWS(persons[resource_ID]))), COUNTIF(INDEX(persons[resource_ID],1):persons[[#This Row],[resource_ID]],persons[[#This Row],[resource_ID]]), "")</f>
        <v>4</v>
      </c>
      <c r="D2130" s="240" t="s">
        <v>10469</v>
      </c>
      <c r="E2130" s="251" t="s">
        <v>605</v>
      </c>
      <c r="F2130" s="251" t="s">
        <v>10477</v>
      </c>
      <c r="G2130" s="251"/>
      <c r="H2130" s="251"/>
      <c r="I2130" s="251"/>
      <c r="J2130" s="251"/>
      <c r="K2130" s="251"/>
    </row>
    <row r="2131" spans="1:11" s="236" customFormat="1" x14ac:dyDescent="0.25">
      <c r="A2131" s="243" t="s">
        <v>10378</v>
      </c>
      <c r="B2131" s="243"/>
      <c r="C2131" s="252" cm="1">
        <f t="array" ref="C2131">IF(ROW() &lt; ROW(INDEX(persons[resource_ID],ROWS(persons[resource_ID]))), COUNTIF(INDEX(persons[resource_ID],1):persons[[#This Row],[resource_ID]],persons[[#This Row],[resource_ID]]), "")</f>
        <v>5</v>
      </c>
      <c r="D2131" s="240" t="s">
        <v>10470</v>
      </c>
      <c r="E2131" s="251" t="s">
        <v>48</v>
      </c>
      <c r="F2131" s="251" t="s">
        <v>10478</v>
      </c>
      <c r="G2131" s="251" t="s">
        <v>3542</v>
      </c>
      <c r="H2131" s="251"/>
      <c r="I2131" s="251"/>
      <c r="J2131" s="251"/>
      <c r="K2131" s="251"/>
    </row>
    <row r="2132" spans="1:11" s="236" customFormat="1" x14ac:dyDescent="0.25">
      <c r="A2132" s="243" t="s">
        <v>10378</v>
      </c>
      <c r="B2132" s="243"/>
      <c r="C2132" s="252" cm="1">
        <f t="array" ref="C2132">IF(ROW() &lt; ROW(INDEX(persons[resource_ID],ROWS(persons[resource_ID]))), COUNTIF(INDEX(persons[resource_ID],1):persons[[#This Row],[resource_ID]],persons[[#This Row],[resource_ID]]), "")</f>
        <v>6</v>
      </c>
      <c r="D2132" s="240" t="s">
        <v>10471</v>
      </c>
      <c r="E2132" s="251" t="s">
        <v>3543</v>
      </c>
      <c r="F2132" s="251" t="s">
        <v>10479</v>
      </c>
      <c r="G2132" s="251"/>
      <c r="H2132" s="251"/>
      <c r="I2132" s="251"/>
      <c r="J2132" s="251"/>
      <c r="K2132" s="251"/>
    </row>
    <row r="2133" spans="1:11" s="236" customFormat="1" x14ac:dyDescent="0.25">
      <c r="A2133" s="243" t="s">
        <v>10378</v>
      </c>
      <c r="B2133" s="243"/>
      <c r="C2133" s="252" cm="1">
        <f t="array" ref="C2133">IF(ROW() &lt; ROW(INDEX(persons[resource_ID],ROWS(persons[resource_ID]))), COUNTIF(INDEX(persons[resource_ID],1):persons[[#This Row],[resource_ID]],persons[[#This Row],[resource_ID]]), "")</f>
        <v>7</v>
      </c>
      <c r="D2133" s="240" t="s">
        <v>10472</v>
      </c>
      <c r="E2133" s="251" t="s">
        <v>9966</v>
      </c>
      <c r="F2133" s="251" t="s">
        <v>10480</v>
      </c>
      <c r="G2133" s="251"/>
      <c r="H2133" s="251"/>
      <c r="I2133" s="251"/>
      <c r="J2133" s="251"/>
      <c r="K2133" s="251"/>
    </row>
    <row r="2134" spans="1:11" s="236" customFormat="1" x14ac:dyDescent="0.25">
      <c r="A2134" s="243" t="s">
        <v>10378</v>
      </c>
      <c r="B2134" s="243"/>
      <c r="C2134" s="252" cm="1">
        <f t="array" ref="C2134">IF(ROW() &lt; ROW(INDEX(persons[resource_ID],ROWS(persons[resource_ID]))), COUNTIF(INDEX(persons[resource_ID],1):persons[[#This Row],[resource_ID]],persons[[#This Row],[resource_ID]]), "")</f>
        <v>8</v>
      </c>
      <c r="D2134" s="240" t="s">
        <v>10472</v>
      </c>
      <c r="E2134" s="251" t="s">
        <v>9891</v>
      </c>
      <c r="F2134" s="251" t="s">
        <v>10481</v>
      </c>
      <c r="G2134" s="251"/>
      <c r="H2134" s="251"/>
      <c r="I2134" s="251"/>
      <c r="J2134" s="251"/>
      <c r="K2134" s="251"/>
    </row>
    <row r="2135" spans="1:11" s="236" customFormat="1" x14ac:dyDescent="0.25">
      <c r="A2135" s="243" t="s">
        <v>10378</v>
      </c>
      <c r="B2135" s="243"/>
      <c r="C2135" s="252" cm="1">
        <f t="array" ref="C2135">IF(ROW() &lt; ROW(INDEX(persons[resource_ID],ROWS(persons[resource_ID]))), COUNTIF(INDEX(persons[resource_ID],1):persons[[#This Row],[resource_ID]],persons[[#This Row],[resource_ID]]), "")</f>
        <v>9</v>
      </c>
      <c r="D2135" s="240" t="s">
        <v>10473</v>
      </c>
      <c r="E2135" s="251" t="s">
        <v>3541</v>
      </c>
      <c r="F2135" s="251" t="s">
        <v>10482</v>
      </c>
      <c r="G2135" s="251"/>
      <c r="H2135" s="251"/>
      <c r="I2135" s="251"/>
      <c r="J2135" s="251"/>
      <c r="K2135" s="251"/>
    </row>
    <row r="2136" spans="1:11" s="236" customFormat="1" x14ac:dyDescent="0.25">
      <c r="A2136" s="243" t="s">
        <v>10378</v>
      </c>
      <c r="B2136" s="243"/>
      <c r="C2136" s="252" cm="1">
        <f t="array" ref="C2136">IF(ROW() &lt; ROW(INDEX(persons[resource_ID],ROWS(persons[resource_ID]))), COUNTIF(INDEX(persons[resource_ID],1):persons[[#This Row],[resource_ID]],persons[[#This Row],[resource_ID]]), "")</f>
        <v>10</v>
      </c>
      <c r="D2136" s="240" t="s">
        <v>10474</v>
      </c>
      <c r="E2136" s="251" t="s">
        <v>10483</v>
      </c>
      <c r="F2136" s="251" t="s">
        <v>10484</v>
      </c>
      <c r="G2136" s="251" t="s">
        <v>814</v>
      </c>
      <c r="H2136" s="251"/>
      <c r="I2136" s="251"/>
      <c r="J2136" s="251"/>
      <c r="K2136" s="251"/>
    </row>
    <row r="2137" spans="1:11" s="236" customFormat="1" x14ac:dyDescent="0.25">
      <c r="A2137" s="243" t="s">
        <v>10379</v>
      </c>
      <c r="B2137" s="243"/>
      <c r="C2137" s="252" cm="1">
        <f t="array" ref="C2137">IF(ROW() &lt; ROW(INDEX(persons[resource_ID],ROWS(persons[resource_ID]))), COUNTIF(INDEX(persons[resource_ID],1):persons[[#This Row],[resource_ID]],persons[[#This Row],[resource_ID]]), "")</f>
        <v>1</v>
      </c>
      <c r="D2137" s="240" t="s">
        <v>10468</v>
      </c>
      <c r="E2137" s="251" t="s">
        <v>9966</v>
      </c>
      <c r="F2137" s="251" t="s">
        <v>10475</v>
      </c>
      <c r="G2137" s="251"/>
      <c r="H2137" s="251"/>
      <c r="I2137" s="248" t="s">
        <v>10485</v>
      </c>
      <c r="J2137" s="251"/>
      <c r="K2137" s="251"/>
    </row>
    <row r="2138" spans="1:11" x14ac:dyDescent="0.25">
      <c r="A2138" s="243" t="s">
        <v>10379</v>
      </c>
      <c r="B2138" s="243"/>
      <c r="C2138" s="252" cm="1">
        <f t="array" ref="C2138">IF(ROW() &lt; ROW(INDEX(persons[resource_ID],ROWS(persons[resource_ID]))), COUNTIF(INDEX(persons[resource_ID],1):persons[[#This Row],[resource_ID]],persons[[#This Row],[resource_ID]]), "")</f>
        <v>2</v>
      </c>
      <c r="D2138" s="240" t="s">
        <v>10468</v>
      </c>
      <c r="E2138" s="251" t="s">
        <v>703</v>
      </c>
      <c r="F2138" s="251" t="s">
        <v>10476</v>
      </c>
      <c r="G2138" s="251"/>
      <c r="H2138" s="251"/>
      <c r="I2138" s="251"/>
      <c r="J2138" s="251"/>
      <c r="K2138" s="251"/>
    </row>
    <row r="2139" spans="1:11" s="236" customFormat="1" x14ac:dyDescent="0.25">
      <c r="A2139" s="243" t="s">
        <v>10379</v>
      </c>
      <c r="B2139" s="243"/>
      <c r="C2139" s="252" cm="1">
        <f t="array" ref="C2139">IF(ROW() &lt; ROW(INDEX(persons[resource_ID],ROWS(persons[resource_ID]))), COUNTIF(INDEX(persons[resource_ID],1):persons[[#This Row],[resource_ID]],persons[[#This Row],[resource_ID]]), "")</f>
        <v>3</v>
      </c>
      <c r="D2139" s="240" t="s">
        <v>10467</v>
      </c>
      <c r="E2139" s="251" t="s">
        <v>9966</v>
      </c>
      <c r="F2139" s="251" t="s">
        <v>8869</v>
      </c>
      <c r="G2139" s="251" t="s">
        <v>3766</v>
      </c>
      <c r="H2139" s="251"/>
      <c r="I2139" s="251"/>
      <c r="J2139" s="251"/>
      <c r="K2139" s="251"/>
    </row>
    <row r="2140" spans="1:11" s="236" customFormat="1" x14ac:dyDescent="0.25">
      <c r="A2140" s="243" t="s">
        <v>10379</v>
      </c>
      <c r="B2140" s="243"/>
      <c r="C2140" s="252" cm="1">
        <f t="array" ref="C2140">IF(ROW() &lt; ROW(INDEX(persons[resource_ID],ROWS(persons[resource_ID]))), COUNTIF(INDEX(persons[resource_ID],1):persons[[#This Row],[resource_ID]],persons[[#This Row],[resource_ID]]), "")</f>
        <v>4</v>
      </c>
      <c r="D2140" s="240" t="s">
        <v>10469</v>
      </c>
      <c r="E2140" s="251" t="s">
        <v>605</v>
      </c>
      <c r="F2140" s="251" t="s">
        <v>10477</v>
      </c>
      <c r="G2140" s="251"/>
      <c r="H2140" s="251"/>
      <c r="I2140" s="251"/>
      <c r="J2140" s="251"/>
      <c r="K2140" s="251"/>
    </row>
    <row r="2141" spans="1:11" s="236" customFormat="1" x14ac:dyDescent="0.25">
      <c r="A2141" s="243" t="s">
        <v>10379</v>
      </c>
      <c r="B2141" s="243"/>
      <c r="C2141" s="252" cm="1">
        <f t="array" ref="C2141">IF(ROW() &lt; ROW(INDEX(persons[resource_ID],ROWS(persons[resource_ID]))), COUNTIF(INDEX(persons[resource_ID],1):persons[[#This Row],[resource_ID]],persons[[#This Row],[resource_ID]]), "")</f>
        <v>5</v>
      </c>
      <c r="D2141" s="240" t="s">
        <v>10470</v>
      </c>
      <c r="E2141" s="251" t="s">
        <v>48</v>
      </c>
      <c r="F2141" s="251" t="s">
        <v>10478</v>
      </c>
      <c r="G2141" s="251" t="s">
        <v>3542</v>
      </c>
      <c r="H2141" s="251"/>
      <c r="I2141" s="251"/>
      <c r="J2141" s="251"/>
      <c r="K2141" s="251"/>
    </row>
    <row r="2142" spans="1:11" s="236" customFormat="1" x14ac:dyDescent="0.25">
      <c r="A2142" s="243" t="s">
        <v>10379</v>
      </c>
      <c r="B2142" s="243"/>
      <c r="C2142" s="252" cm="1">
        <f t="array" ref="C2142">IF(ROW() &lt; ROW(INDEX(persons[resource_ID],ROWS(persons[resource_ID]))), COUNTIF(INDEX(persons[resource_ID],1):persons[[#This Row],[resource_ID]],persons[[#This Row],[resource_ID]]), "")</f>
        <v>6</v>
      </c>
      <c r="D2142" s="240" t="s">
        <v>10471</v>
      </c>
      <c r="E2142" s="251" t="s">
        <v>3543</v>
      </c>
      <c r="F2142" s="251" t="s">
        <v>10479</v>
      </c>
      <c r="G2142" s="251"/>
      <c r="H2142" s="251"/>
      <c r="I2142" s="251"/>
      <c r="J2142" s="251"/>
      <c r="K2142" s="251"/>
    </row>
    <row r="2143" spans="1:11" s="236" customFormat="1" x14ac:dyDescent="0.25">
      <c r="A2143" s="243" t="s">
        <v>10379</v>
      </c>
      <c r="B2143" s="243"/>
      <c r="C2143" s="252" cm="1">
        <f t="array" ref="C2143">IF(ROW() &lt; ROW(INDEX(persons[resource_ID],ROWS(persons[resource_ID]))), COUNTIF(INDEX(persons[resource_ID],1):persons[[#This Row],[resource_ID]],persons[[#This Row],[resource_ID]]), "")</f>
        <v>7</v>
      </c>
      <c r="D2143" s="240" t="s">
        <v>10472</v>
      </c>
      <c r="E2143" s="251" t="s">
        <v>9966</v>
      </c>
      <c r="F2143" s="251" t="s">
        <v>10480</v>
      </c>
      <c r="G2143" s="251"/>
      <c r="H2143" s="251"/>
      <c r="I2143" s="251"/>
      <c r="J2143" s="251"/>
      <c r="K2143" s="251"/>
    </row>
    <row r="2144" spans="1:11" s="236" customFormat="1" x14ac:dyDescent="0.25">
      <c r="A2144" s="243" t="s">
        <v>10379</v>
      </c>
      <c r="B2144" s="243"/>
      <c r="C2144" s="252" cm="1">
        <f t="array" ref="C2144">IF(ROW() &lt; ROW(INDEX(persons[resource_ID],ROWS(persons[resource_ID]))), COUNTIF(INDEX(persons[resource_ID],1):persons[[#This Row],[resource_ID]],persons[[#This Row],[resource_ID]]), "")</f>
        <v>8</v>
      </c>
      <c r="D2144" s="240" t="s">
        <v>10472</v>
      </c>
      <c r="E2144" s="251" t="s">
        <v>9891</v>
      </c>
      <c r="F2144" s="251" t="s">
        <v>10481</v>
      </c>
      <c r="G2144" s="251"/>
      <c r="H2144" s="251"/>
      <c r="I2144" s="251"/>
      <c r="J2144" s="251"/>
      <c r="K2144" s="251"/>
    </row>
    <row r="2145" spans="1:11" s="236" customFormat="1" x14ac:dyDescent="0.25">
      <c r="A2145" s="243" t="s">
        <v>10379</v>
      </c>
      <c r="B2145" s="243"/>
      <c r="C2145" s="252" cm="1">
        <f t="array" ref="C2145">IF(ROW() &lt; ROW(INDEX(persons[resource_ID],ROWS(persons[resource_ID]))), COUNTIF(INDEX(persons[resource_ID],1):persons[[#This Row],[resource_ID]],persons[[#This Row],[resource_ID]]), "")</f>
        <v>9</v>
      </c>
      <c r="D2145" s="240" t="s">
        <v>10473</v>
      </c>
      <c r="E2145" s="251" t="s">
        <v>3541</v>
      </c>
      <c r="F2145" s="251" t="s">
        <v>10482</v>
      </c>
      <c r="G2145" s="251"/>
      <c r="H2145" s="251"/>
      <c r="I2145" s="251"/>
      <c r="J2145" s="251"/>
      <c r="K2145" s="251"/>
    </row>
    <row r="2146" spans="1:11" s="236" customFormat="1" x14ac:dyDescent="0.25">
      <c r="A2146" s="243" t="s">
        <v>10379</v>
      </c>
      <c r="B2146" s="243"/>
      <c r="C2146" s="252" cm="1">
        <f t="array" ref="C2146">IF(ROW() &lt; ROW(INDEX(persons[resource_ID],ROWS(persons[resource_ID]))), COUNTIF(INDEX(persons[resource_ID],1):persons[[#This Row],[resource_ID]],persons[[#This Row],[resource_ID]]), "")</f>
        <v>10</v>
      </c>
      <c r="D2146" s="240" t="s">
        <v>10474</v>
      </c>
      <c r="E2146" s="251" t="s">
        <v>10483</v>
      </c>
      <c r="F2146" s="251" t="s">
        <v>10484</v>
      </c>
      <c r="G2146" s="251" t="s">
        <v>814</v>
      </c>
      <c r="H2146" s="251"/>
      <c r="I2146" s="251"/>
      <c r="J2146" s="251"/>
      <c r="K2146" s="251"/>
    </row>
    <row r="2147" spans="1:11" x14ac:dyDescent="0.25">
      <c r="A2147" s="243" t="s">
        <v>10380</v>
      </c>
      <c r="B2147" s="243"/>
      <c r="C2147" s="252" cm="1">
        <f t="array" ref="C2147">IF(ROW() &lt; ROW(INDEX(persons[resource_ID],ROWS(persons[resource_ID]))), COUNTIF(INDEX(persons[resource_ID],1):persons[[#This Row],[resource_ID]],persons[[#This Row],[resource_ID]]), "")</f>
        <v>1</v>
      </c>
      <c r="D2147" s="240" t="s">
        <v>10468</v>
      </c>
      <c r="E2147" s="251" t="s">
        <v>9966</v>
      </c>
      <c r="F2147" s="251" t="s">
        <v>10475</v>
      </c>
      <c r="G2147" s="251"/>
      <c r="H2147" s="251"/>
      <c r="I2147" s="248" t="s">
        <v>10485</v>
      </c>
      <c r="J2147" s="251"/>
      <c r="K2147" s="251"/>
    </row>
    <row r="2148" spans="1:11" s="236" customFormat="1" x14ac:dyDescent="0.25">
      <c r="A2148" s="243" t="s">
        <v>10380</v>
      </c>
      <c r="B2148" s="243"/>
      <c r="C2148" s="252" cm="1">
        <f t="array" ref="C2148">IF(ROW() &lt; ROW(INDEX(persons[resource_ID],ROWS(persons[resource_ID]))), COUNTIF(INDEX(persons[resource_ID],1):persons[[#This Row],[resource_ID]],persons[[#This Row],[resource_ID]]), "")</f>
        <v>2</v>
      </c>
      <c r="D2148" s="240" t="s">
        <v>10468</v>
      </c>
      <c r="E2148" s="251" t="s">
        <v>703</v>
      </c>
      <c r="F2148" s="251" t="s">
        <v>10476</v>
      </c>
      <c r="G2148" s="251"/>
      <c r="H2148" s="251"/>
      <c r="I2148" s="251"/>
      <c r="J2148" s="251"/>
      <c r="K2148" s="251"/>
    </row>
    <row r="2149" spans="1:11" s="236" customFormat="1" x14ac:dyDescent="0.25">
      <c r="A2149" s="243" t="s">
        <v>10380</v>
      </c>
      <c r="B2149" s="243"/>
      <c r="C2149" s="252" cm="1">
        <f t="array" ref="C2149">IF(ROW() &lt; ROW(INDEX(persons[resource_ID],ROWS(persons[resource_ID]))), COUNTIF(INDEX(persons[resource_ID],1):persons[[#This Row],[resource_ID]],persons[[#This Row],[resource_ID]]), "")</f>
        <v>3</v>
      </c>
      <c r="D2149" s="240" t="s">
        <v>10467</v>
      </c>
      <c r="E2149" s="251" t="s">
        <v>9966</v>
      </c>
      <c r="F2149" s="251" t="s">
        <v>8869</v>
      </c>
      <c r="G2149" s="251" t="s">
        <v>3766</v>
      </c>
      <c r="H2149" s="251"/>
      <c r="I2149" s="251"/>
      <c r="J2149" s="251"/>
      <c r="K2149" s="251"/>
    </row>
    <row r="2150" spans="1:11" s="236" customFormat="1" x14ac:dyDescent="0.25">
      <c r="A2150" s="243" t="s">
        <v>10380</v>
      </c>
      <c r="B2150" s="243"/>
      <c r="C2150" s="252" cm="1">
        <f t="array" ref="C2150">IF(ROW() &lt; ROW(INDEX(persons[resource_ID],ROWS(persons[resource_ID]))), COUNTIF(INDEX(persons[resource_ID],1):persons[[#This Row],[resource_ID]],persons[[#This Row],[resource_ID]]), "")</f>
        <v>4</v>
      </c>
      <c r="D2150" s="240" t="s">
        <v>10469</v>
      </c>
      <c r="E2150" s="251" t="s">
        <v>605</v>
      </c>
      <c r="F2150" s="251" t="s">
        <v>10477</v>
      </c>
      <c r="G2150" s="251"/>
      <c r="H2150" s="251"/>
      <c r="I2150" s="251"/>
      <c r="J2150" s="251"/>
      <c r="K2150" s="251"/>
    </row>
    <row r="2151" spans="1:11" s="236" customFormat="1" x14ac:dyDescent="0.25">
      <c r="A2151" s="243" t="s">
        <v>10380</v>
      </c>
      <c r="B2151" s="243"/>
      <c r="C2151" s="252" cm="1">
        <f t="array" ref="C2151">IF(ROW() &lt; ROW(INDEX(persons[resource_ID],ROWS(persons[resource_ID]))), COUNTIF(INDEX(persons[resource_ID],1):persons[[#This Row],[resource_ID]],persons[[#This Row],[resource_ID]]), "")</f>
        <v>5</v>
      </c>
      <c r="D2151" s="240" t="s">
        <v>10470</v>
      </c>
      <c r="E2151" s="251" t="s">
        <v>48</v>
      </c>
      <c r="F2151" s="251" t="s">
        <v>10478</v>
      </c>
      <c r="G2151" s="251" t="s">
        <v>3542</v>
      </c>
      <c r="H2151" s="251"/>
      <c r="I2151" s="251"/>
      <c r="J2151" s="251"/>
      <c r="K2151" s="251"/>
    </row>
    <row r="2152" spans="1:11" s="236" customFormat="1" x14ac:dyDescent="0.25">
      <c r="A2152" s="243" t="s">
        <v>10380</v>
      </c>
      <c r="B2152" s="243"/>
      <c r="C2152" s="252" cm="1">
        <f t="array" ref="C2152">IF(ROW() &lt; ROW(INDEX(persons[resource_ID],ROWS(persons[resource_ID]))), COUNTIF(INDEX(persons[resource_ID],1):persons[[#This Row],[resource_ID]],persons[[#This Row],[resource_ID]]), "")</f>
        <v>6</v>
      </c>
      <c r="D2152" s="240" t="s">
        <v>10471</v>
      </c>
      <c r="E2152" s="251" t="s">
        <v>3543</v>
      </c>
      <c r="F2152" s="251" t="s">
        <v>10479</v>
      </c>
      <c r="G2152" s="251"/>
      <c r="H2152" s="251"/>
      <c r="I2152" s="251"/>
      <c r="J2152" s="251"/>
      <c r="K2152" s="251"/>
    </row>
    <row r="2153" spans="1:11" s="236" customFormat="1" x14ac:dyDescent="0.25">
      <c r="A2153" s="243" t="s">
        <v>10380</v>
      </c>
      <c r="B2153" s="243"/>
      <c r="C2153" s="252" cm="1">
        <f t="array" ref="C2153">IF(ROW() &lt; ROW(INDEX(persons[resource_ID],ROWS(persons[resource_ID]))), COUNTIF(INDEX(persons[resource_ID],1):persons[[#This Row],[resource_ID]],persons[[#This Row],[resource_ID]]), "")</f>
        <v>7</v>
      </c>
      <c r="D2153" s="240" t="s">
        <v>10472</v>
      </c>
      <c r="E2153" s="251" t="s">
        <v>9966</v>
      </c>
      <c r="F2153" s="251" t="s">
        <v>10480</v>
      </c>
      <c r="G2153" s="251"/>
      <c r="H2153" s="251"/>
      <c r="I2153" s="251"/>
      <c r="J2153" s="251"/>
      <c r="K2153" s="251"/>
    </row>
    <row r="2154" spans="1:11" s="236" customFormat="1" x14ac:dyDescent="0.25">
      <c r="A2154" s="243" t="s">
        <v>10380</v>
      </c>
      <c r="B2154" s="243"/>
      <c r="C2154" s="252" cm="1">
        <f t="array" ref="C2154">IF(ROW() &lt; ROW(INDEX(persons[resource_ID],ROWS(persons[resource_ID]))), COUNTIF(INDEX(persons[resource_ID],1):persons[[#This Row],[resource_ID]],persons[[#This Row],[resource_ID]]), "")</f>
        <v>8</v>
      </c>
      <c r="D2154" s="240" t="s">
        <v>10472</v>
      </c>
      <c r="E2154" s="251" t="s">
        <v>9891</v>
      </c>
      <c r="F2154" s="251" t="s">
        <v>10481</v>
      </c>
      <c r="G2154" s="251"/>
      <c r="H2154" s="251"/>
      <c r="I2154" s="251"/>
      <c r="J2154" s="251"/>
      <c r="K2154" s="251"/>
    </row>
    <row r="2155" spans="1:11" s="236" customFormat="1" x14ac:dyDescent="0.25">
      <c r="A2155" s="243" t="s">
        <v>10380</v>
      </c>
      <c r="B2155" s="243"/>
      <c r="C2155" s="252" cm="1">
        <f t="array" ref="C2155">IF(ROW() &lt; ROW(INDEX(persons[resource_ID],ROWS(persons[resource_ID]))), COUNTIF(INDEX(persons[resource_ID],1):persons[[#This Row],[resource_ID]],persons[[#This Row],[resource_ID]]), "")</f>
        <v>9</v>
      </c>
      <c r="D2155" s="240" t="s">
        <v>10473</v>
      </c>
      <c r="E2155" s="251" t="s">
        <v>3541</v>
      </c>
      <c r="F2155" s="251" t="s">
        <v>10482</v>
      </c>
      <c r="G2155" s="251"/>
      <c r="H2155" s="251"/>
      <c r="I2155" s="251"/>
      <c r="J2155" s="251"/>
      <c r="K2155" s="251"/>
    </row>
    <row r="2156" spans="1:11" s="236" customFormat="1" x14ac:dyDescent="0.25">
      <c r="A2156" s="243" t="s">
        <v>10380</v>
      </c>
      <c r="B2156" s="243"/>
      <c r="C2156" s="252" cm="1">
        <f t="array" ref="C2156">IF(ROW() &lt; ROW(INDEX(persons[resource_ID],ROWS(persons[resource_ID]))), COUNTIF(INDEX(persons[resource_ID],1):persons[[#This Row],[resource_ID]],persons[[#This Row],[resource_ID]]), "")</f>
        <v>10</v>
      </c>
      <c r="D2156" s="240" t="s">
        <v>10474</v>
      </c>
      <c r="E2156" s="251" t="s">
        <v>10483</v>
      </c>
      <c r="F2156" s="251" t="s">
        <v>10484</v>
      </c>
      <c r="G2156" s="251" t="s">
        <v>814</v>
      </c>
      <c r="H2156" s="251"/>
      <c r="I2156" s="251"/>
      <c r="J2156" s="251"/>
      <c r="K2156" s="251"/>
    </row>
    <row r="2157" spans="1:11" s="236" customFormat="1" x14ac:dyDescent="0.25">
      <c r="A2157" s="243" t="s">
        <v>10381</v>
      </c>
      <c r="B2157" s="243"/>
      <c r="C2157" s="252" cm="1">
        <f t="array" ref="C2157">IF(ROW() &lt; ROW(INDEX(persons[resource_ID],ROWS(persons[resource_ID]))), COUNTIF(INDEX(persons[resource_ID],1):persons[[#This Row],[resource_ID]],persons[[#This Row],[resource_ID]]), "")</f>
        <v>1</v>
      </c>
      <c r="D2157" s="240" t="s">
        <v>10468</v>
      </c>
      <c r="E2157" s="251" t="s">
        <v>9966</v>
      </c>
      <c r="F2157" s="251" t="s">
        <v>10475</v>
      </c>
      <c r="G2157" s="251"/>
      <c r="H2157" s="251"/>
      <c r="I2157" s="248" t="s">
        <v>10485</v>
      </c>
      <c r="J2157" s="251"/>
      <c r="K2157" s="251"/>
    </row>
    <row r="2158" spans="1:11" x14ac:dyDescent="0.25">
      <c r="A2158" s="243" t="s">
        <v>10381</v>
      </c>
      <c r="B2158" s="243"/>
      <c r="C2158" s="252" cm="1">
        <f t="array" ref="C2158">IF(ROW() &lt; ROW(INDEX(persons[resource_ID],ROWS(persons[resource_ID]))), COUNTIF(INDEX(persons[resource_ID],1):persons[[#This Row],[resource_ID]],persons[[#This Row],[resource_ID]]), "")</f>
        <v>2</v>
      </c>
      <c r="D2158" s="240" t="s">
        <v>10468</v>
      </c>
      <c r="E2158" s="251" t="s">
        <v>703</v>
      </c>
      <c r="F2158" s="251" t="s">
        <v>10476</v>
      </c>
      <c r="G2158" s="251"/>
      <c r="H2158" s="251"/>
      <c r="I2158" s="251"/>
      <c r="J2158" s="251"/>
      <c r="K2158" s="251"/>
    </row>
    <row r="2159" spans="1:11" s="236" customFormat="1" x14ac:dyDescent="0.25">
      <c r="A2159" s="243" t="s">
        <v>10381</v>
      </c>
      <c r="B2159" s="243"/>
      <c r="C2159" s="252" cm="1">
        <f t="array" ref="C2159">IF(ROW() &lt; ROW(INDEX(persons[resource_ID],ROWS(persons[resource_ID]))), COUNTIF(INDEX(persons[resource_ID],1):persons[[#This Row],[resource_ID]],persons[[#This Row],[resource_ID]]), "")</f>
        <v>3</v>
      </c>
      <c r="D2159" s="240" t="s">
        <v>10467</v>
      </c>
      <c r="E2159" s="251" t="s">
        <v>9966</v>
      </c>
      <c r="F2159" s="251" t="s">
        <v>8869</v>
      </c>
      <c r="G2159" s="251" t="s">
        <v>3766</v>
      </c>
      <c r="H2159" s="251"/>
      <c r="I2159" s="251"/>
      <c r="J2159" s="251"/>
      <c r="K2159" s="251"/>
    </row>
    <row r="2160" spans="1:11" s="236" customFormat="1" x14ac:dyDescent="0.25">
      <c r="A2160" s="243" t="s">
        <v>10381</v>
      </c>
      <c r="B2160" s="243"/>
      <c r="C2160" s="252" cm="1">
        <f t="array" ref="C2160">IF(ROW() &lt; ROW(INDEX(persons[resource_ID],ROWS(persons[resource_ID]))), COUNTIF(INDEX(persons[resource_ID],1):persons[[#This Row],[resource_ID]],persons[[#This Row],[resource_ID]]), "")</f>
        <v>4</v>
      </c>
      <c r="D2160" s="240" t="s">
        <v>10469</v>
      </c>
      <c r="E2160" s="251" t="s">
        <v>605</v>
      </c>
      <c r="F2160" s="251" t="s">
        <v>10477</v>
      </c>
      <c r="G2160" s="251"/>
      <c r="H2160" s="251"/>
      <c r="I2160" s="251"/>
      <c r="J2160" s="251"/>
      <c r="K2160" s="251"/>
    </row>
    <row r="2161" spans="1:11" s="236" customFormat="1" x14ac:dyDescent="0.25">
      <c r="A2161" s="243" t="s">
        <v>10381</v>
      </c>
      <c r="B2161" s="243"/>
      <c r="C2161" s="252" cm="1">
        <f t="array" ref="C2161">IF(ROW() &lt; ROW(INDEX(persons[resource_ID],ROWS(persons[resource_ID]))), COUNTIF(INDEX(persons[resource_ID],1):persons[[#This Row],[resource_ID]],persons[[#This Row],[resource_ID]]), "")</f>
        <v>5</v>
      </c>
      <c r="D2161" s="240" t="s">
        <v>10470</v>
      </c>
      <c r="E2161" s="251" t="s">
        <v>48</v>
      </c>
      <c r="F2161" s="251" t="s">
        <v>10478</v>
      </c>
      <c r="G2161" s="251" t="s">
        <v>3542</v>
      </c>
      <c r="H2161" s="251"/>
      <c r="I2161" s="251"/>
      <c r="J2161" s="251"/>
      <c r="K2161" s="251"/>
    </row>
    <row r="2162" spans="1:11" s="236" customFormat="1" x14ac:dyDescent="0.25">
      <c r="A2162" s="243" t="s">
        <v>10381</v>
      </c>
      <c r="B2162" s="243"/>
      <c r="C2162" s="252" cm="1">
        <f t="array" ref="C2162">IF(ROW() &lt; ROW(INDEX(persons[resource_ID],ROWS(persons[resource_ID]))), COUNTIF(INDEX(persons[resource_ID],1):persons[[#This Row],[resource_ID]],persons[[#This Row],[resource_ID]]), "")</f>
        <v>6</v>
      </c>
      <c r="D2162" s="240" t="s">
        <v>10471</v>
      </c>
      <c r="E2162" s="251" t="s">
        <v>3543</v>
      </c>
      <c r="F2162" s="251" t="s">
        <v>10479</v>
      </c>
      <c r="G2162" s="251"/>
      <c r="H2162" s="251"/>
      <c r="I2162" s="251"/>
      <c r="J2162" s="251"/>
      <c r="K2162" s="251"/>
    </row>
    <row r="2163" spans="1:11" s="236" customFormat="1" x14ac:dyDescent="0.25">
      <c r="A2163" s="243" t="s">
        <v>10381</v>
      </c>
      <c r="B2163" s="243"/>
      <c r="C2163" s="252" cm="1">
        <f t="array" ref="C2163">IF(ROW() &lt; ROW(INDEX(persons[resource_ID],ROWS(persons[resource_ID]))), COUNTIF(INDEX(persons[resource_ID],1):persons[[#This Row],[resource_ID]],persons[[#This Row],[resource_ID]]), "")</f>
        <v>7</v>
      </c>
      <c r="D2163" s="240" t="s">
        <v>10472</v>
      </c>
      <c r="E2163" s="251" t="s">
        <v>9966</v>
      </c>
      <c r="F2163" s="251" t="s">
        <v>10480</v>
      </c>
      <c r="G2163" s="251"/>
      <c r="H2163" s="251"/>
      <c r="I2163" s="251"/>
      <c r="J2163" s="251"/>
      <c r="K2163" s="251"/>
    </row>
    <row r="2164" spans="1:11" s="236" customFormat="1" x14ac:dyDescent="0.25">
      <c r="A2164" s="243" t="s">
        <v>10381</v>
      </c>
      <c r="B2164" s="243"/>
      <c r="C2164" s="252" cm="1">
        <f t="array" ref="C2164">IF(ROW() &lt; ROW(INDEX(persons[resource_ID],ROWS(persons[resource_ID]))), COUNTIF(INDEX(persons[resource_ID],1):persons[[#This Row],[resource_ID]],persons[[#This Row],[resource_ID]]), "")</f>
        <v>8</v>
      </c>
      <c r="D2164" s="240" t="s">
        <v>10472</v>
      </c>
      <c r="E2164" s="251" t="s">
        <v>9891</v>
      </c>
      <c r="F2164" s="251" t="s">
        <v>10481</v>
      </c>
      <c r="G2164" s="251"/>
      <c r="H2164" s="251"/>
      <c r="I2164" s="251"/>
      <c r="J2164" s="251"/>
      <c r="K2164" s="251"/>
    </row>
    <row r="2165" spans="1:11" s="236" customFormat="1" x14ac:dyDescent="0.25">
      <c r="A2165" s="243" t="s">
        <v>10381</v>
      </c>
      <c r="B2165" s="243"/>
      <c r="C2165" s="252" cm="1">
        <f t="array" ref="C2165">IF(ROW() &lt; ROW(INDEX(persons[resource_ID],ROWS(persons[resource_ID]))), COUNTIF(INDEX(persons[resource_ID],1):persons[[#This Row],[resource_ID]],persons[[#This Row],[resource_ID]]), "")</f>
        <v>9</v>
      </c>
      <c r="D2165" s="240" t="s">
        <v>10473</v>
      </c>
      <c r="E2165" s="251" t="s">
        <v>3541</v>
      </c>
      <c r="F2165" s="251" t="s">
        <v>10482</v>
      </c>
      <c r="G2165" s="251"/>
      <c r="H2165" s="251"/>
      <c r="I2165" s="251"/>
      <c r="J2165" s="251"/>
      <c r="K2165" s="251"/>
    </row>
    <row r="2166" spans="1:11" s="236" customFormat="1" x14ac:dyDescent="0.25">
      <c r="A2166" s="243" t="s">
        <v>10381</v>
      </c>
      <c r="B2166" s="243"/>
      <c r="C2166" s="252" cm="1">
        <f t="array" ref="C2166">IF(ROW() &lt; ROW(INDEX(persons[resource_ID],ROWS(persons[resource_ID]))), COUNTIF(INDEX(persons[resource_ID],1):persons[[#This Row],[resource_ID]],persons[[#This Row],[resource_ID]]), "")</f>
        <v>10</v>
      </c>
      <c r="D2166" s="240" t="s">
        <v>10474</v>
      </c>
      <c r="E2166" s="251" t="s">
        <v>10483</v>
      </c>
      <c r="F2166" s="251" t="s">
        <v>10484</v>
      </c>
      <c r="G2166" s="251" t="s">
        <v>814</v>
      </c>
      <c r="H2166" s="251"/>
      <c r="I2166" s="251"/>
      <c r="J2166" s="251"/>
      <c r="K2166" s="251"/>
    </row>
    <row r="2167" spans="1:11" x14ac:dyDescent="0.25">
      <c r="A2167" s="243" t="s">
        <v>10382</v>
      </c>
      <c r="B2167" s="243"/>
      <c r="C2167" s="252" cm="1">
        <f t="array" ref="C2167">IF(ROW() &lt; ROW(INDEX(persons[resource_ID],ROWS(persons[resource_ID]))), COUNTIF(INDEX(persons[resource_ID],1):persons[[#This Row],[resource_ID]],persons[[#This Row],[resource_ID]]), "")</f>
        <v>1</v>
      </c>
      <c r="D2167" s="240" t="s">
        <v>10468</v>
      </c>
      <c r="E2167" s="251" t="s">
        <v>9966</v>
      </c>
      <c r="F2167" s="251" t="s">
        <v>10475</v>
      </c>
      <c r="G2167" s="251"/>
      <c r="H2167" s="251"/>
      <c r="I2167" s="248" t="s">
        <v>10485</v>
      </c>
      <c r="J2167" s="251"/>
      <c r="K2167" s="251"/>
    </row>
    <row r="2168" spans="1:11" s="236" customFormat="1" x14ac:dyDescent="0.25">
      <c r="A2168" s="243" t="s">
        <v>10382</v>
      </c>
      <c r="B2168" s="243"/>
      <c r="C2168" s="252" cm="1">
        <f t="array" ref="C2168">IF(ROW() &lt; ROW(INDEX(persons[resource_ID],ROWS(persons[resource_ID]))), COUNTIF(INDEX(persons[resource_ID],1):persons[[#This Row],[resource_ID]],persons[[#This Row],[resource_ID]]), "")</f>
        <v>2</v>
      </c>
      <c r="D2168" s="240" t="s">
        <v>10468</v>
      </c>
      <c r="E2168" s="251" t="s">
        <v>703</v>
      </c>
      <c r="F2168" s="251" t="s">
        <v>10476</v>
      </c>
      <c r="G2168" s="251"/>
      <c r="H2168" s="251"/>
      <c r="I2168" s="251"/>
      <c r="J2168" s="251"/>
      <c r="K2168" s="251"/>
    </row>
    <row r="2169" spans="1:11" s="236" customFormat="1" x14ac:dyDescent="0.25">
      <c r="A2169" s="243" t="s">
        <v>10382</v>
      </c>
      <c r="B2169" s="243"/>
      <c r="C2169" s="252" cm="1">
        <f t="array" ref="C2169">IF(ROW() &lt; ROW(INDEX(persons[resource_ID],ROWS(persons[resource_ID]))), COUNTIF(INDEX(persons[resource_ID],1):persons[[#This Row],[resource_ID]],persons[[#This Row],[resource_ID]]), "")</f>
        <v>3</v>
      </c>
      <c r="D2169" s="240" t="s">
        <v>10467</v>
      </c>
      <c r="E2169" s="251" t="s">
        <v>9966</v>
      </c>
      <c r="F2169" s="251" t="s">
        <v>8869</v>
      </c>
      <c r="G2169" s="251" t="s">
        <v>3766</v>
      </c>
      <c r="H2169" s="251"/>
      <c r="I2169" s="251"/>
      <c r="J2169" s="251"/>
      <c r="K2169" s="251"/>
    </row>
    <row r="2170" spans="1:11" s="236" customFormat="1" x14ac:dyDescent="0.25">
      <c r="A2170" s="243" t="s">
        <v>10382</v>
      </c>
      <c r="B2170" s="243"/>
      <c r="C2170" s="252" cm="1">
        <f t="array" ref="C2170">IF(ROW() &lt; ROW(INDEX(persons[resource_ID],ROWS(persons[resource_ID]))), COUNTIF(INDEX(persons[resource_ID],1):persons[[#This Row],[resource_ID]],persons[[#This Row],[resource_ID]]), "")</f>
        <v>4</v>
      </c>
      <c r="D2170" s="240" t="s">
        <v>10469</v>
      </c>
      <c r="E2170" s="251" t="s">
        <v>605</v>
      </c>
      <c r="F2170" s="251" t="s">
        <v>10477</v>
      </c>
      <c r="G2170" s="251"/>
      <c r="H2170" s="251"/>
      <c r="I2170" s="251"/>
      <c r="J2170" s="251"/>
      <c r="K2170" s="251"/>
    </row>
    <row r="2171" spans="1:11" s="236" customFormat="1" x14ac:dyDescent="0.25">
      <c r="A2171" s="243" t="s">
        <v>10382</v>
      </c>
      <c r="B2171" s="243"/>
      <c r="C2171" s="252" cm="1">
        <f t="array" ref="C2171">IF(ROW() &lt; ROW(INDEX(persons[resource_ID],ROWS(persons[resource_ID]))), COUNTIF(INDEX(persons[resource_ID],1):persons[[#This Row],[resource_ID]],persons[[#This Row],[resource_ID]]), "")</f>
        <v>5</v>
      </c>
      <c r="D2171" s="240" t="s">
        <v>10470</v>
      </c>
      <c r="E2171" s="251" t="s">
        <v>48</v>
      </c>
      <c r="F2171" s="251" t="s">
        <v>10478</v>
      </c>
      <c r="G2171" s="251" t="s">
        <v>3542</v>
      </c>
      <c r="H2171" s="251"/>
      <c r="I2171" s="251"/>
      <c r="J2171" s="251"/>
      <c r="K2171" s="251"/>
    </row>
    <row r="2172" spans="1:11" s="236" customFormat="1" x14ac:dyDescent="0.25">
      <c r="A2172" s="243" t="s">
        <v>10382</v>
      </c>
      <c r="B2172" s="243"/>
      <c r="C2172" s="252" cm="1">
        <f t="array" ref="C2172">IF(ROW() &lt; ROW(INDEX(persons[resource_ID],ROWS(persons[resource_ID]))), COUNTIF(INDEX(persons[resource_ID],1):persons[[#This Row],[resource_ID]],persons[[#This Row],[resource_ID]]), "")</f>
        <v>6</v>
      </c>
      <c r="D2172" s="240" t="s">
        <v>10471</v>
      </c>
      <c r="E2172" s="251" t="s">
        <v>3543</v>
      </c>
      <c r="F2172" s="251" t="s">
        <v>10479</v>
      </c>
      <c r="G2172" s="251"/>
      <c r="H2172" s="251"/>
      <c r="I2172" s="251"/>
      <c r="J2172" s="251"/>
      <c r="K2172" s="251"/>
    </row>
    <row r="2173" spans="1:11" s="236" customFormat="1" x14ac:dyDescent="0.25">
      <c r="A2173" s="243" t="s">
        <v>10382</v>
      </c>
      <c r="B2173" s="243"/>
      <c r="C2173" s="252" cm="1">
        <f t="array" ref="C2173">IF(ROW() &lt; ROW(INDEX(persons[resource_ID],ROWS(persons[resource_ID]))), COUNTIF(INDEX(persons[resource_ID],1):persons[[#This Row],[resource_ID]],persons[[#This Row],[resource_ID]]), "")</f>
        <v>7</v>
      </c>
      <c r="D2173" s="240" t="s">
        <v>10472</v>
      </c>
      <c r="E2173" s="251" t="s">
        <v>9966</v>
      </c>
      <c r="F2173" s="251" t="s">
        <v>10480</v>
      </c>
      <c r="G2173" s="251"/>
      <c r="H2173" s="251"/>
      <c r="I2173" s="251"/>
      <c r="J2173" s="251"/>
      <c r="K2173" s="251"/>
    </row>
    <row r="2174" spans="1:11" s="236" customFormat="1" x14ac:dyDescent="0.25">
      <c r="A2174" s="243" t="s">
        <v>10382</v>
      </c>
      <c r="B2174" s="243"/>
      <c r="C2174" s="252" cm="1">
        <f t="array" ref="C2174">IF(ROW() &lt; ROW(INDEX(persons[resource_ID],ROWS(persons[resource_ID]))), COUNTIF(INDEX(persons[resource_ID],1):persons[[#This Row],[resource_ID]],persons[[#This Row],[resource_ID]]), "")</f>
        <v>8</v>
      </c>
      <c r="D2174" s="240" t="s">
        <v>10472</v>
      </c>
      <c r="E2174" s="251" t="s">
        <v>9891</v>
      </c>
      <c r="F2174" s="251" t="s">
        <v>10481</v>
      </c>
      <c r="G2174" s="251"/>
      <c r="H2174" s="251"/>
      <c r="I2174" s="251"/>
      <c r="J2174" s="251"/>
      <c r="K2174" s="251"/>
    </row>
    <row r="2175" spans="1:11" s="236" customFormat="1" x14ac:dyDescent="0.25">
      <c r="A2175" s="243" t="s">
        <v>10382</v>
      </c>
      <c r="B2175" s="243"/>
      <c r="C2175" s="252" cm="1">
        <f t="array" ref="C2175">IF(ROW() &lt; ROW(INDEX(persons[resource_ID],ROWS(persons[resource_ID]))), COUNTIF(INDEX(persons[resource_ID],1):persons[[#This Row],[resource_ID]],persons[[#This Row],[resource_ID]]), "")</f>
        <v>9</v>
      </c>
      <c r="D2175" s="240" t="s">
        <v>10473</v>
      </c>
      <c r="E2175" s="251" t="s">
        <v>3541</v>
      </c>
      <c r="F2175" s="251" t="s">
        <v>10482</v>
      </c>
      <c r="G2175" s="251"/>
      <c r="H2175" s="251"/>
      <c r="I2175" s="251"/>
      <c r="J2175" s="251"/>
      <c r="K2175" s="251"/>
    </row>
    <row r="2176" spans="1:11" s="236" customFormat="1" x14ac:dyDescent="0.25">
      <c r="A2176" s="243" t="s">
        <v>10382</v>
      </c>
      <c r="B2176" s="243"/>
      <c r="C2176" s="252" cm="1">
        <f t="array" ref="C2176">IF(ROW() &lt; ROW(INDEX(persons[resource_ID],ROWS(persons[resource_ID]))), COUNTIF(INDEX(persons[resource_ID],1):persons[[#This Row],[resource_ID]],persons[[#This Row],[resource_ID]]), "")</f>
        <v>10</v>
      </c>
      <c r="D2176" s="240" t="s">
        <v>10474</v>
      </c>
      <c r="E2176" s="251" t="s">
        <v>10483</v>
      </c>
      <c r="F2176" s="251" t="s">
        <v>10484</v>
      </c>
      <c r="G2176" s="251" t="s">
        <v>814</v>
      </c>
      <c r="H2176" s="251"/>
      <c r="I2176" s="251"/>
      <c r="J2176" s="251"/>
      <c r="K2176" s="251"/>
    </row>
    <row r="2177" spans="1:11" x14ac:dyDescent="0.25">
      <c r="A2177" s="243" t="s">
        <v>10383</v>
      </c>
      <c r="B2177" s="243"/>
      <c r="C2177" s="252" cm="1">
        <f t="array" ref="C2177">IF(ROW() &lt; ROW(INDEX(persons[resource_ID],ROWS(persons[resource_ID]))), COUNTIF(INDEX(persons[resource_ID],1):persons[[#This Row],[resource_ID]],persons[[#This Row],[resource_ID]]), "")</f>
        <v>1</v>
      </c>
      <c r="D2177" s="240" t="s">
        <v>10468</v>
      </c>
      <c r="E2177" s="251" t="s">
        <v>9966</v>
      </c>
      <c r="F2177" s="251" t="s">
        <v>10475</v>
      </c>
      <c r="G2177" s="251"/>
      <c r="H2177" s="251"/>
      <c r="I2177" s="248" t="s">
        <v>10485</v>
      </c>
      <c r="J2177" s="251"/>
      <c r="K2177" s="251"/>
    </row>
    <row r="2178" spans="1:11" s="236" customFormat="1" x14ac:dyDescent="0.25">
      <c r="A2178" s="243" t="s">
        <v>10383</v>
      </c>
      <c r="B2178" s="243"/>
      <c r="C2178" s="252" cm="1">
        <f t="array" ref="C2178">IF(ROW() &lt; ROW(INDEX(persons[resource_ID],ROWS(persons[resource_ID]))), COUNTIF(INDEX(persons[resource_ID],1):persons[[#This Row],[resource_ID]],persons[[#This Row],[resource_ID]]), "")</f>
        <v>2</v>
      </c>
      <c r="D2178" s="240" t="s">
        <v>10468</v>
      </c>
      <c r="E2178" s="251" t="s">
        <v>703</v>
      </c>
      <c r="F2178" s="251" t="s">
        <v>10476</v>
      </c>
      <c r="G2178" s="251"/>
      <c r="H2178" s="251"/>
      <c r="I2178" s="251"/>
      <c r="J2178" s="251"/>
      <c r="K2178" s="251"/>
    </row>
    <row r="2179" spans="1:11" s="236" customFormat="1" x14ac:dyDescent="0.25">
      <c r="A2179" s="243" t="s">
        <v>10383</v>
      </c>
      <c r="B2179" s="243"/>
      <c r="C2179" s="252" cm="1">
        <f t="array" ref="C2179">IF(ROW() &lt; ROW(INDEX(persons[resource_ID],ROWS(persons[resource_ID]))), COUNTIF(INDEX(persons[resource_ID],1):persons[[#This Row],[resource_ID]],persons[[#This Row],[resource_ID]]), "")</f>
        <v>3</v>
      </c>
      <c r="D2179" s="240" t="s">
        <v>10467</v>
      </c>
      <c r="E2179" s="251" t="s">
        <v>9966</v>
      </c>
      <c r="F2179" s="251" t="s">
        <v>8869</v>
      </c>
      <c r="G2179" s="251" t="s">
        <v>3766</v>
      </c>
      <c r="H2179" s="251"/>
      <c r="I2179" s="251"/>
      <c r="J2179" s="251"/>
      <c r="K2179" s="251"/>
    </row>
    <row r="2180" spans="1:11" s="236" customFormat="1" x14ac:dyDescent="0.25">
      <c r="A2180" s="243" t="s">
        <v>10383</v>
      </c>
      <c r="B2180" s="243"/>
      <c r="C2180" s="252" cm="1">
        <f t="array" ref="C2180">IF(ROW() &lt; ROW(INDEX(persons[resource_ID],ROWS(persons[resource_ID]))), COUNTIF(INDEX(persons[resource_ID],1):persons[[#This Row],[resource_ID]],persons[[#This Row],[resource_ID]]), "")</f>
        <v>4</v>
      </c>
      <c r="D2180" s="240" t="s">
        <v>10469</v>
      </c>
      <c r="E2180" s="251" t="s">
        <v>605</v>
      </c>
      <c r="F2180" s="251" t="s">
        <v>10477</v>
      </c>
      <c r="G2180" s="251"/>
      <c r="H2180" s="251"/>
      <c r="I2180" s="251"/>
      <c r="J2180" s="251"/>
      <c r="K2180" s="251"/>
    </row>
    <row r="2181" spans="1:11" s="236" customFormat="1" x14ac:dyDescent="0.25">
      <c r="A2181" s="243" t="s">
        <v>10383</v>
      </c>
      <c r="B2181" s="243"/>
      <c r="C2181" s="252" cm="1">
        <f t="array" ref="C2181">IF(ROW() &lt; ROW(INDEX(persons[resource_ID],ROWS(persons[resource_ID]))), COUNTIF(INDEX(persons[resource_ID],1):persons[[#This Row],[resource_ID]],persons[[#This Row],[resource_ID]]), "")</f>
        <v>5</v>
      </c>
      <c r="D2181" s="240" t="s">
        <v>10470</v>
      </c>
      <c r="E2181" s="251" t="s">
        <v>48</v>
      </c>
      <c r="F2181" s="251" t="s">
        <v>10478</v>
      </c>
      <c r="G2181" s="251" t="s">
        <v>3542</v>
      </c>
      <c r="H2181" s="251"/>
      <c r="I2181" s="251"/>
      <c r="J2181" s="251"/>
      <c r="K2181" s="251"/>
    </row>
    <row r="2182" spans="1:11" s="236" customFormat="1" x14ac:dyDescent="0.25">
      <c r="A2182" s="243" t="s">
        <v>10383</v>
      </c>
      <c r="B2182" s="243"/>
      <c r="C2182" s="252" cm="1">
        <f t="array" ref="C2182">IF(ROW() &lt; ROW(INDEX(persons[resource_ID],ROWS(persons[resource_ID]))), COUNTIF(INDEX(persons[resource_ID],1):persons[[#This Row],[resource_ID]],persons[[#This Row],[resource_ID]]), "")</f>
        <v>6</v>
      </c>
      <c r="D2182" s="240" t="s">
        <v>10471</v>
      </c>
      <c r="E2182" s="251" t="s">
        <v>3543</v>
      </c>
      <c r="F2182" s="251" t="s">
        <v>10479</v>
      </c>
      <c r="G2182" s="251"/>
      <c r="H2182" s="251"/>
      <c r="I2182" s="251"/>
      <c r="J2182" s="251"/>
      <c r="K2182" s="251"/>
    </row>
    <row r="2183" spans="1:11" s="236" customFormat="1" x14ac:dyDescent="0.25">
      <c r="A2183" s="243" t="s">
        <v>10383</v>
      </c>
      <c r="B2183" s="243"/>
      <c r="C2183" s="252" cm="1">
        <f t="array" ref="C2183">IF(ROW() &lt; ROW(INDEX(persons[resource_ID],ROWS(persons[resource_ID]))), COUNTIF(INDEX(persons[resource_ID],1):persons[[#This Row],[resource_ID]],persons[[#This Row],[resource_ID]]), "")</f>
        <v>7</v>
      </c>
      <c r="D2183" s="240" t="s">
        <v>10472</v>
      </c>
      <c r="E2183" s="251" t="s">
        <v>9966</v>
      </c>
      <c r="F2183" s="251" t="s">
        <v>10480</v>
      </c>
      <c r="G2183" s="251"/>
      <c r="H2183" s="251"/>
      <c r="I2183" s="251"/>
      <c r="J2183" s="251"/>
      <c r="K2183" s="251"/>
    </row>
    <row r="2184" spans="1:11" s="236" customFormat="1" x14ac:dyDescent="0.25">
      <c r="A2184" s="243" t="s">
        <v>10383</v>
      </c>
      <c r="B2184" s="243"/>
      <c r="C2184" s="252" cm="1">
        <f t="array" ref="C2184">IF(ROW() &lt; ROW(INDEX(persons[resource_ID],ROWS(persons[resource_ID]))), COUNTIF(INDEX(persons[resource_ID],1):persons[[#This Row],[resource_ID]],persons[[#This Row],[resource_ID]]), "")</f>
        <v>8</v>
      </c>
      <c r="D2184" s="240" t="s">
        <v>10472</v>
      </c>
      <c r="E2184" s="251" t="s">
        <v>9891</v>
      </c>
      <c r="F2184" s="251" t="s">
        <v>10481</v>
      </c>
      <c r="G2184" s="251"/>
      <c r="H2184" s="251"/>
      <c r="I2184" s="251"/>
      <c r="J2184" s="251"/>
      <c r="K2184" s="251"/>
    </row>
    <row r="2185" spans="1:11" s="236" customFormat="1" x14ac:dyDescent="0.25">
      <c r="A2185" s="243" t="s">
        <v>10383</v>
      </c>
      <c r="B2185" s="243"/>
      <c r="C2185" s="252" cm="1">
        <f t="array" ref="C2185">IF(ROW() &lt; ROW(INDEX(persons[resource_ID],ROWS(persons[resource_ID]))), COUNTIF(INDEX(persons[resource_ID],1):persons[[#This Row],[resource_ID]],persons[[#This Row],[resource_ID]]), "")</f>
        <v>9</v>
      </c>
      <c r="D2185" s="240" t="s">
        <v>10473</v>
      </c>
      <c r="E2185" s="251" t="s">
        <v>3541</v>
      </c>
      <c r="F2185" s="251" t="s">
        <v>10482</v>
      </c>
      <c r="G2185" s="251"/>
      <c r="H2185" s="251"/>
      <c r="I2185" s="251"/>
      <c r="J2185" s="251"/>
      <c r="K2185" s="251"/>
    </row>
    <row r="2186" spans="1:11" s="236" customFormat="1" x14ac:dyDescent="0.25">
      <c r="A2186" s="243" t="s">
        <v>10383</v>
      </c>
      <c r="B2186" s="243"/>
      <c r="C2186" s="252" cm="1">
        <f t="array" ref="C2186">IF(ROW() &lt; ROW(INDEX(persons[resource_ID],ROWS(persons[resource_ID]))), COUNTIF(INDEX(persons[resource_ID],1):persons[[#This Row],[resource_ID]],persons[[#This Row],[resource_ID]]), "")</f>
        <v>10</v>
      </c>
      <c r="D2186" s="240" t="s">
        <v>10474</v>
      </c>
      <c r="E2186" s="251" t="s">
        <v>10483</v>
      </c>
      <c r="F2186" s="251" t="s">
        <v>10484</v>
      </c>
      <c r="G2186" s="251" t="s">
        <v>814</v>
      </c>
      <c r="H2186" s="251"/>
      <c r="I2186" s="251"/>
      <c r="J2186" s="251"/>
      <c r="K2186" s="251"/>
    </row>
    <row r="2187" spans="1:11" s="236" customFormat="1" x14ac:dyDescent="0.25">
      <c r="A2187" s="243" t="s">
        <v>10384</v>
      </c>
      <c r="B2187" s="243"/>
      <c r="C2187" s="252" cm="1">
        <f t="array" ref="C2187">IF(ROW() &lt; ROW(INDEX(persons[resource_ID],ROWS(persons[resource_ID]))), COUNTIF(INDEX(persons[resource_ID],1):persons[[#This Row],[resource_ID]],persons[[#This Row],[resource_ID]]), "")</f>
        <v>1</v>
      </c>
      <c r="D2187" s="240" t="s">
        <v>10468</v>
      </c>
      <c r="E2187" s="251" t="s">
        <v>9966</v>
      </c>
      <c r="F2187" s="251" t="s">
        <v>10475</v>
      </c>
      <c r="G2187" s="251"/>
      <c r="H2187" s="251"/>
      <c r="I2187" s="248" t="s">
        <v>10485</v>
      </c>
      <c r="J2187" s="251"/>
      <c r="K2187" s="251"/>
    </row>
    <row r="2188" spans="1:11" x14ac:dyDescent="0.25">
      <c r="A2188" s="243" t="s">
        <v>10384</v>
      </c>
      <c r="B2188" s="243"/>
      <c r="C2188" s="252" cm="1">
        <f t="array" ref="C2188">IF(ROW() &lt; ROW(INDEX(persons[resource_ID],ROWS(persons[resource_ID]))), COUNTIF(INDEX(persons[resource_ID],1):persons[[#This Row],[resource_ID]],persons[[#This Row],[resource_ID]]), "")</f>
        <v>2</v>
      </c>
      <c r="D2188" s="240" t="s">
        <v>10468</v>
      </c>
      <c r="E2188" s="251" t="s">
        <v>703</v>
      </c>
      <c r="F2188" s="251" t="s">
        <v>10476</v>
      </c>
      <c r="G2188" s="251"/>
      <c r="H2188" s="251"/>
      <c r="I2188" s="251"/>
      <c r="J2188" s="251"/>
      <c r="K2188" s="251"/>
    </row>
    <row r="2189" spans="1:11" s="236" customFormat="1" x14ac:dyDescent="0.25">
      <c r="A2189" s="243" t="s">
        <v>10384</v>
      </c>
      <c r="B2189" s="243"/>
      <c r="C2189" s="252" cm="1">
        <f t="array" ref="C2189">IF(ROW() &lt; ROW(INDEX(persons[resource_ID],ROWS(persons[resource_ID]))), COUNTIF(INDEX(persons[resource_ID],1):persons[[#This Row],[resource_ID]],persons[[#This Row],[resource_ID]]), "")</f>
        <v>3</v>
      </c>
      <c r="D2189" s="240" t="s">
        <v>10467</v>
      </c>
      <c r="E2189" s="251" t="s">
        <v>9966</v>
      </c>
      <c r="F2189" s="251" t="s">
        <v>8869</v>
      </c>
      <c r="G2189" s="251" t="s">
        <v>3766</v>
      </c>
      <c r="H2189" s="251"/>
      <c r="I2189" s="251"/>
      <c r="J2189" s="251"/>
      <c r="K2189" s="251"/>
    </row>
    <row r="2190" spans="1:11" s="236" customFormat="1" x14ac:dyDescent="0.25">
      <c r="A2190" s="243" t="s">
        <v>10384</v>
      </c>
      <c r="B2190" s="243"/>
      <c r="C2190" s="252" cm="1">
        <f t="array" ref="C2190">IF(ROW() &lt; ROW(INDEX(persons[resource_ID],ROWS(persons[resource_ID]))), COUNTIF(INDEX(persons[resource_ID],1):persons[[#This Row],[resource_ID]],persons[[#This Row],[resource_ID]]), "")</f>
        <v>4</v>
      </c>
      <c r="D2190" s="240" t="s">
        <v>10469</v>
      </c>
      <c r="E2190" s="251" t="s">
        <v>605</v>
      </c>
      <c r="F2190" s="251" t="s">
        <v>10477</v>
      </c>
      <c r="G2190" s="251"/>
      <c r="H2190" s="251"/>
      <c r="I2190" s="251"/>
      <c r="J2190" s="251"/>
      <c r="K2190" s="251"/>
    </row>
    <row r="2191" spans="1:11" s="236" customFormat="1" x14ac:dyDescent="0.25">
      <c r="A2191" s="243" t="s">
        <v>10384</v>
      </c>
      <c r="B2191" s="243"/>
      <c r="C2191" s="252" cm="1">
        <f t="array" ref="C2191">IF(ROW() &lt; ROW(INDEX(persons[resource_ID],ROWS(persons[resource_ID]))), COUNTIF(INDEX(persons[resource_ID],1):persons[[#This Row],[resource_ID]],persons[[#This Row],[resource_ID]]), "")</f>
        <v>5</v>
      </c>
      <c r="D2191" s="240" t="s">
        <v>10470</v>
      </c>
      <c r="E2191" s="251" t="s">
        <v>48</v>
      </c>
      <c r="F2191" s="251" t="s">
        <v>10478</v>
      </c>
      <c r="G2191" s="251" t="s">
        <v>3542</v>
      </c>
      <c r="H2191" s="251"/>
      <c r="I2191" s="251"/>
      <c r="J2191" s="251"/>
      <c r="K2191" s="251"/>
    </row>
    <row r="2192" spans="1:11" s="236" customFormat="1" x14ac:dyDescent="0.25">
      <c r="A2192" s="243" t="s">
        <v>10384</v>
      </c>
      <c r="B2192" s="243"/>
      <c r="C2192" s="252" cm="1">
        <f t="array" ref="C2192">IF(ROW() &lt; ROW(INDEX(persons[resource_ID],ROWS(persons[resource_ID]))), COUNTIF(INDEX(persons[resource_ID],1):persons[[#This Row],[resource_ID]],persons[[#This Row],[resource_ID]]), "")</f>
        <v>6</v>
      </c>
      <c r="D2192" s="240" t="s">
        <v>10471</v>
      </c>
      <c r="E2192" s="251" t="s">
        <v>3543</v>
      </c>
      <c r="F2192" s="251" t="s">
        <v>10479</v>
      </c>
      <c r="G2192" s="251"/>
      <c r="H2192" s="251"/>
      <c r="I2192" s="251"/>
      <c r="J2192" s="251"/>
      <c r="K2192" s="251"/>
    </row>
    <row r="2193" spans="1:11" s="236" customFormat="1" x14ac:dyDescent="0.25">
      <c r="A2193" s="243" t="s">
        <v>10384</v>
      </c>
      <c r="B2193" s="243"/>
      <c r="C2193" s="252" cm="1">
        <f t="array" ref="C2193">IF(ROW() &lt; ROW(INDEX(persons[resource_ID],ROWS(persons[resource_ID]))), COUNTIF(INDEX(persons[resource_ID],1):persons[[#This Row],[resource_ID]],persons[[#This Row],[resource_ID]]), "")</f>
        <v>7</v>
      </c>
      <c r="D2193" s="240" t="s">
        <v>10472</v>
      </c>
      <c r="E2193" s="251" t="s">
        <v>9966</v>
      </c>
      <c r="F2193" s="251" t="s">
        <v>10480</v>
      </c>
      <c r="G2193" s="251"/>
      <c r="H2193" s="251"/>
      <c r="I2193" s="251"/>
      <c r="J2193" s="251"/>
      <c r="K2193" s="251"/>
    </row>
    <row r="2194" spans="1:11" s="236" customFormat="1" x14ac:dyDescent="0.25">
      <c r="A2194" s="243" t="s">
        <v>10384</v>
      </c>
      <c r="B2194" s="243"/>
      <c r="C2194" s="252" cm="1">
        <f t="array" ref="C2194">IF(ROW() &lt; ROW(INDEX(persons[resource_ID],ROWS(persons[resource_ID]))), COUNTIF(INDEX(persons[resource_ID],1):persons[[#This Row],[resource_ID]],persons[[#This Row],[resource_ID]]), "")</f>
        <v>8</v>
      </c>
      <c r="D2194" s="240" t="s">
        <v>10472</v>
      </c>
      <c r="E2194" s="251" t="s">
        <v>9891</v>
      </c>
      <c r="F2194" s="251" t="s">
        <v>10481</v>
      </c>
      <c r="G2194" s="251"/>
      <c r="H2194" s="251"/>
      <c r="I2194" s="251"/>
      <c r="J2194" s="251"/>
      <c r="K2194" s="251"/>
    </row>
    <row r="2195" spans="1:11" s="236" customFormat="1" x14ac:dyDescent="0.25">
      <c r="A2195" s="243" t="s">
        <v>10384</v>
      </c>
      <c r="B2195" s="243"/>
      <c r="C2195" s="252" cm="1">
        <f t="array" ref="C2195">IF(ROW() &lt; ROW(INDEX(persons[resource_ID],ROWS(persons[resource_ID]))), COUNTIF(INDEX(persons[resource_ID],1):persons[[#This Row],[resource_ID]],persons[[#This Row],[resource_ID]]), "")</f>
        <v>9</v>
      </c>
      <c r="D2195" s="240" t="s">
        <v>10473</v>
      </c>
      <c r="E2195" s="251" t="s">
        <v>3541</v>
      </c>
      <c r="F2195" s="251" t="s">
        <v>10482</v>
      </c>
      <c r="G2195" s="251"/>
      <c r="H2195" s="251"/>
      <c r="I2195" s="251"/>
      <c r="J2195" s="251"/>
      <c r="K2195" s="251"/>
    </row>
    <row r="2196" spans="1:11" s="236" customFormat="1" x14ac:dyDescent="0.25">
      <c r="A2196" s="243" t="s">
        <v>10384</v>
      </c>
      <c r="B2196" s="243"/>
      <c r="C2196" s="252" cm="1">
        <f t="array" ref="C2196">IF(ROW() &lt; ROW(INDEX(persons[resource_ID],ROWS(persons[resource_ID]))), COUNTIF(INDEX(persons[resource_ID],1):persons[[#This Row],[resource_ID]],persons[[#This Row],[resource_ID]]), "")</f>
        <v>10</v>
      </c>
      <c r="D2196" s="240" t="s">
        <v>10474</v>
      </c>
      <c r="E2196" s="251" t="s">
        <v>10483</v>
      </c>
      <c r="F2196" s="251" t="s">
        <v>10484</v>
      </c>
      <c r="G2196" s="251" t="s">
        <v>814</v>
      </c>
      <c r="H2196" s="251"/>
      <c r="I2196" s="251"/>
      <c r="J2196" s="251"/>
      <c r="K2196" s="251"/>
    </row>
    <row r="2197" spans="1:11" x14ac:dyDescent="0.25">
      <c r="A2197" s="243" t="s">
        <v>10385</v>
      </c>
      <c r="B2197" s="243"/>
      <c r="C2197" s="252" cm="1">
        <f t="array" ref="C2197">IF(ROW() &lt; ROW(INDEX(persons[resource_ID],ROWS(persons[resource_ID]))), COUNTIF(INDEX(persons[resource_ID],1):persons[[#This Row],[resource_ID]],persons[[#This Row],[resource_ID]]), "")</f>
        <v>1</v>
      </c>
      <c r="D2197" s="240" t="s">
        <v>10468</v>
      </c>
      <c r="E2197" s="251" t="s">
        <v>9966</v>
      </c>
      <c r="F2197" s="251" t="s">
        <v>10475</v>
      </c>
      <c r="G2197" s="251"/>
      <c r="H2197" s="251"/>
      <c r="I2197" s="248" t="s">
        <v>10485</v>
      </c>
      <c r="J2197" s="251"/>
      <c r="K2197" s="251"/>
    </row>
    <row r="2198" spans="1:11" s="236" customFormat="1" x14ac:dyDescent="0.25">
      <c r="A2198" s="243" t="s">
        <v>10385</v>
      </c>
      <c r="B2198" s="243"/>
      <c r="C2198" s="252" cm="1">
        <f t="array" ref="C2198">IF(ROW() &lt; ROW(INDEX(persons[resource_ID],ROWS(persons[resource_ID]))), COUNTIF(INDEX(persons[resource_ID],1):persons[[#This Row],[resource_ID]],persons[[#This Row],[resource_ID]]), "")</f>
        <v>2</v>
      </c>
      <c r="D2198" s="240" t="s">
        <v>10468</v>
      </c>
      <c r="E2198" s="251" t="s">
        <v>703</v>
      </c>
      <c r="F2198" s="251" t="s">
        <v>10476</v>
      </c>
      <c r="G2198" s="251"/>
      <c r="H2198" s="251"/>
      <c r="I2198" s="251"/>
      <c r="J2198" s="251"/>
      <c r="K2198" s="251"/>
    </row>
    <row r="2199" spans="1:11" s="236" customFormat="1" x14ac:dyDescent="0.25">
      <c r="A2199" s="243" t="s">
        <v>10385</v>
      </c>
      <c r="B2199" s="243"/>
      <c r="C2199" s="252" cm="1">
        <f t="array" ref="C2199">IF(ROW() &lt; ROW(INDEX(persons[resource_ID],ROWS(persons[resource_ID]))), COUNTIF(INDEX(persons[resource_ID],1):persons[[#This Row],[resource_ID]],persons[[#This Row],[resource_ID]]), "")</f>
        <v>3</v>
      </c>
      <c r="D2199" s="240" t="s">
        <v>10467</v>
      </c>
      <c r="E2199" s="251" t="s">
        <v>9966</v>
      </c>
      <c r="F2199" s="251" t="s">
        <v>8869</v>
      </c>
      <c r="G2199" s="251" t="s">
        <v>3766</v>
      </c>
      <c r="H2199" s="251"/>
      <c r="I2199" s="251"/>
      <c r="J2199" s="251"/>
      <c r="K2199" s="251"/>
    </row>
    <row r="2200" spans="1:11" s="236" customFormat="1" x14ac:dyDescent="0.25">
      <c r="A2200" s="243" t="s">
        <v>10385</v>
      </c>
      <c r="B2200" s="243"/>
      <c r="C2200" s="252" cm="1">
        <f t="array" ref="C2200">IF(ROW() &lt; ROW(INDEX(persons[resource_ID],ROWS(persons[resource_ID]))), COUNTIF(INDEX(persons[resource_ID],1):persons[[#This Row],[resource_ID]],persons[[#This Row],[resource_ID]]), "")</f>
        <v>4</v>
      </c>
      <c r="D2200" s="240" t="s">
        <v>10469</v>
      </c>
      <c r="E2200" s="251" t="s">
        <v>605</v>
      </c>
      <c r="F2200" s="251" t="s">
        <v>10477</v>
      </c>
      <c r="G2200" s="251"/>
      <c r="H2200" s="251"/>
      <c r="I2200" s="251"/>
      <c r="J2200" s="251"/>
      <c r="K2200" s="251"/>
    </row>
    <row r="2201" spans="1:11" s="236" customFormat="1" x14ac:dyDescent="0.25">
      <c r="A2201" s="243" t="s">
        <v>10385</v>
      </c>
      <c r="B2201" s="243"/>
      <c r="C2201" s="252" cm="1">
        <f t="array" ref="C2201">IF(ROW() &lt; ROW(INDEX(persons[resource_ID],ROWS(persons[resource_ID]))), COUNTIF(INDEX(persons[resource_ID],1):persons[[#This Row],[resource_ID]],persons[[#This Row],[resource_ID]]), "")</f>
        <v>5</v>
      </c>
      <c r="D2201" s="240" t="s">
        <v>10470</v>
      </c>
      <c r="E2201" s="251" t="s">
        <v>48</v>
      </c>
      <c r="F2201" s="251" t="s">
        <v>10478</v>
      </c>
      <c r="G2201" s="251" t="s">
        <v>3542</v>
      </c>
      <c r="H2201" s="251"/>
      <c r="I2201" s="251"/>
      <c r="J2201" s="251"/>
      <c r="K2201" s="251"/>
    </row>
    <row r="2202" spans="1:11" s="236" customFormat="1" x14ac:dyDescent="0.25">
      <c r="A2202" s="243" t="s">
        <v>10385</v>
      </c>
      <c r="B2202" s="243"/>
      <c r="C2202" s="252" cm="1">
        <f t="array" ref="C2202">IF(ROW() &lt; ROW(INDEX(persons[resource_ID],ROWS(persons[resource_ID]))), COUNTIF(INDEX(persons[resource_ID],1):persons[[#This Row],[resource_ID]],persons[[#This Row],[resource_ID]]), "")</f>
        <v>6</v>
      </c>
      <c r="D2202" s="240" t="s">
        <v>10471</v>
      </c>
      <c r="E2202" s="251" t="s">
        <v>3543</v>
      </c>
      <c r="F2202" s="251" t="s">
        <v>10479</v>
      </c>
      <c r="G2202" s="251"/>
      <c r="H2202" s="251"/>
      <c r="I2202" s="251"/>
      <c r="J2202" s="251"/>
      <c r="K2202" s="251"/>
    </row>
    <row r="2203" spans="1:11" s="236" customFormat="1" x14ac:dyDescent="0.25">
      <c r="A2203" s="243" t="s">
        <v>10385</v>
      </c>
      <c r="B2203" s="243"/>
      <c r="C2203" s="252" cm="1">
        <f t="array" ref="C2203">IF(ROW() &lt; ROW(INDEX(persons[resource_ID],ROWS(persons[resource_ID]))), COUNTIF(INDEX(persons[resource_ID],1):persons[[#This Row],[resource_ID]],persons[[#This Row],[resource_ID]]), "")</f>
        <v>7</v>
      </c>
      <c r="D2203" s="240" t="s">
        <v>10472</v>
      </c>
      <c r="E2203" s="251" t="s">
        <v>9966</v>
      </c>
      <c r="F2203" s="251" t="s">
        <v>10480</v>
      </c>
      <c r="G2203" s="251"/>
      <c r="H2203" s="251"/>
      <c r="I2203" s="251"/>
      <c r="J2203" s="251"/>
      <c r="K2203" s="251"/>
    </row>
    <row r="2204" spans="1:11" s="236" customFormat="1" x14ac:dyDescent="0.25">
      <c r="A2204" s="243" t="s">
        <v>10385</v>
      </c>
      <c r="B2204" s="243"/>
      <c r="C2204" s="252" cm="1">
        <f t="array" ref="C2204">IF(ROW() &lt; ROW(INDEX(persons[resource_ID],ROWS(persons[resource_ID]))), COUNTIF(INDEX(persons[resource_ID],1):persons[[#This Row],[resource_ID]],persons[[#This Row],[resource_ID]]), "")</f>
        <v>8</v>
      </c>
      <c r="D2204" s="240" t="s">
        <v>10472</v>
      </c>
      <c r="E2204" s="251" t="s">
        <v>9891</v>
      </c>
      <c r="F2204" s="251" t="s">
        <v>10481</v>
      </c>
      <c r="G2204" s="251"/>
      <c r="H2204" s="251"/>
      <c r="I2204" s="251"/>
      <c r="J2204" s="251"/>
      <c r="K2204" s="251"/>
    </row>
    <row r="2205" spans="1:11" s="236" customFormat="1" x14ac:dyDescent="0.25">
      <c r="A2205" s="243" t="s">
        <v>10385</v>
      </c>
      <c r="B2205" s="243"/>
      <c r="C2205" s="252" cm="1">
        <f t="array" ref="C2205">IF(ROW() &lt; ROW(INDEX(persons[resource_ID],ROWS(persons[resource_ID]))), COUNTIF(INDEX(persons[resource_ID],1):persons[[#This Row],[resource_ID]],persons[[#This Row],[resource_ID]]), "")</f>
        <v>9</v>
      </c>
      <c r="D2205" s="240" t="s">
        <v>10473</v>
      </c>
      <c r="E2205" s="251" t="s">
        <v>3541</v>
      </c>
      <c r="F2205" s="251" t="s">
        <v>10482</v>
      </c>
      <c r="G2205" s="251"/>
      <c r="H2205" s="251"/>
      <c r="I2205" s="251"/>
      <c r="J2205" s="251"/>
      <c r="K2205" s="251"/>
    </row>
    <row r="2206" spans="1:11" s="236" customFormat="1" x14ac:dyDescent="0.25">
      <c r="A2206" s="243" t="s">
        <v>10385</v>
      </c>
      <c r="B2206" s="243"/>
      <c r="C2206" s="252" cm="1">
        <f t="array" ref="C2206">IF(ROW() &lt; ROW(INDEX(persons[resource_ID],ROWS(persons[resource_ID]))), COUNTIF(INDEX(persons[resource_ID],1):persons[[#This Row],[resource_ID]],persons[[#This Row],[resource_ID]]), "")</f>
        <v>10</v>
      </c>
      <c r="D2206" s="240" t="s">
        <v>10474</v>
      </c>
      <c r="E2206" s="251" t="s">
        <v>10483</v>
      </c>
      <c r="F2206" s="251" t="s">
        <v>10484</v>
      </c>
      <c r="G2206" s="251" t="s">
        <v>814</v>
      </c>
      <c r="H2206" s="251"/>
      <c r="I2206" s="251"/>
      <c r="J2206" s="251"/>
      <c r="K2206" s="251"/>
    </row>
    <row r="2207" spans="1:11" x14ac:dyDescent="0.25">
      <c r="A2207" s="243" t="s">
        <v>10386</v>
      </c>
      <c r="B2207" s="243"/>
      <c r="C2207" s="252" cm="1">
        <f t="array" ref="C2207">IF(ROW() &lt; ROW(INDEX(persons[resource_ID],ROWS(persons[resource_ID]))), COUNTIF(INDEX(persons[resource_ID],1):persons[[#This Row],[resource_ID]],persons[[#This Row],[resource_ID]]), "")</f>
        <v>1</v>
      </c>
      <c r="D2207" s="240" t="s">
        <v>10468</v>
      </c>
      <c r="E2207" s="251" t="s">
        <v>9966</v>
      </c>
      <c r="F2207" s="251" t="s">
        <v>10475</v>
      </c>
      <c r="G2207" s="251"/>
      <c r="H2207" s="251"/>
      <c r="I2207" s="248" t="s">
        <v>10485</v>
      </c>
      <c r="J2207" s="251"/>
      <c r="K2207" s="251"/>
    </row>
    <row r="2208" spans="1:11" s="236" customFormat="1" x14ac:dyDescent="0.25">
      <c r="A2208" s="243" t="s">
        <v>10386</v>
      </c>
      <c r="B2208" s="243"/>
      <c r="C2208" s="252" cm="1">
        <f t="array" ref="C2208">IF(ROW() &lt; ROW(INDEX(persons[resource_ID],ROWS(persons[resource_ID]))), COUNTIF(INDEX(persons[resource_ID],1):persons[[#This Row],[resource_ID]],persons[[#This Row],[resource_ID]]), "")</f>
        <v>2</v>
      </c>
      <c r="D2208" s="240" t="s">
        <v>10468</v>
      </c>
      <c r="E2208" s="251" t="s">
        <v>703</v>
      </c>
      <c r="F2208" s="251" t="s">
        <v>10476</v>
      </c>
      <c r="G2208" s="251"/>
      <c r="H2208" s="251"/>
      <c r="I2208" s="251"/>
      <c r="J2208" s="251"/>
      <c r="K2208" s="251"/>
    </row>
    <row r="2209" spans="1:11" s="236" customFormat="1" x14ac:dyDescent="0.25">
      <c r="A2209" s="243" t="s">
        <v>10386</v>
      </c>
      <c r="B2209" s="243"/>
      <c r="C2209" s="252" cm="1">
        <f t="array" ref="C2209">IF(ROW() &lt; ROW(INDEX(persons[resource_ID],ROWS(persons[resource_ID]))), COUNTIF(INDEX(persons[resource_ID],1):persons[[#This Row],[resource_ID]],persons[[#This Row],[resource_ID]]), "")</f>
        <v>3</v>
      </c>
      <c r="D2209" s="240" t="s">
        <v>10467</v>
      </c>
      <c r="E2209" s="251" t="s">
        <v>9966</v>
      </c>
      <c r="F2209" s="251" t="s">
        <v>8869</v>
      </c>
      <c r="G2209" s="251" t="s">
        <v>3766</v>
      </c>
      <c r="H2209" s="251"/>
      <c r="I2209" s="251"/>
      <c r="J2209" s="251"/>
      <c r="K2209" s="251"/>
    </row>
    <row r="2210" spans="1:11" s="236" customFormat="1" x14ac:dyDescent="0.25">
      <c r="A2210" s="243" t="s">
        <v>10386</v>
      </c>
      <c r="B2210" s="243"/>
      <c r="C2210" s="252" cm="1">
        <f t="array" ref="C2210">IF(ROW() &lt; ROW(INDEX(persons[resource_ID],ROWS(persons[resource_ID]))), COUNTIF(INDEX(persons[resource_ID],1):persons[[#This Row],[resource_ID]],persons[[#This Row],[resource_ID]]), "")</f>
        <v>4</v>
      </c>
      <c r="D2210" s="240" t="s">
        <v>10469</v>
      </c>
      <c r="E2210" s="251" t="s">
        <v>605</v>
      </c>
      <c r="F2210" s="251" t="s">
        <v>10477</v>
      </c>
      <c r="G2210" s="251"/>
      <c r="H2210" s="251"/>
      <c r="I2210" s="251"/>
      <c r="J2210" s="251"/>
      <c r="K2210" s="251"/>
    </row>
    <row r="2211" spans="1:11" s="236" customFormat="1" x14ac:dyDescent="0.25">
      <c r="A2211" s="243" t="s">
        <v>10386</v>
      </c>
      <c r="B2211" s="243"/>
      <c r="C2211" s="252" cm="1">
        <f t="array" ref="C2211">IF(ROW() &lt; ROW(INDEX(persons[resource_ID],ROWS(persons[resource_ID]))), COUNTIF(INDEX(persons[resource_ID],1):persons[[#This Row],[resource_ID]],persons[[#This Row],[resource_ID]]), "")</f>
        <v>5</v>
      </c>
      <c r="D2211" s="240" t="s">
        <v>10470</v>
      </c>
      <c r="E2211" s="251" t="s">
        <v>48</v>
      </c>
      <c r="F2211" s="251" t="s">
        <v>10478</v>
      </c>
      <c r="G2211" s="251" t="s">
        <v>3542</v>
      </c>
      <c r="H2211" s="251"/>
      <c r="I2211" s="251"/>
      <c r="J2211" s="251"/>
      <c r="K2211" s="251"/>
    </row>
    <row r="2212" spans="1:11" s="236" customFormat="1" x14ac:dyDescent="0.25">
      <c r="A2212" s="243" t="s">
        <v>10386</v>
      </c>
      <c r="B2212" s="243"/>
      <c r="C2212" s="252" cm="1">
        <f t="array" ref="C2212">IF(ROW() &lt; ROW(INDEX(persons[resource_ID],ROWS(persons[resource_ID]))), COUNTIF(INDEX(persons[resource_ID],1):persons[[#This Row],[resource_ID]],persons[[#This Row],[resource_ID]]), "")</f>
        <v>6</v>
      </c>
      <c r="D2212" s="240" t="s">
        <v>10471</v>
      </c>
      <c r="E2212" s="251" t="s">
        <v>3543</v>
      </c>
      <c r="F2212" s="251" t="s">
        <v>10479</v>
      </c>
      <c r="G2212" s="251"/>
      <c r="H2212" s="251"/>
      <c r="I2212" s="251"/>
      <c r="J2212" s="251"/>
      <c r="K2212" s="251"/>
    </row>
    <row r="2213" spans="1:11" s="236" customFormat="1" x14ac:dyDescent="0.25">
      <c r="A2213" s="243" t="s">
        <v>10386</v>
      </c>
      <c r="B2213" s="243"/>
      <c r="C2213" s="252" cm="1">
        <f t="array" ref="C2213">IF(ROW() &lt; ROW(INDEX(persons[resource_ID],ROWS(persons[resource_ID]))), COUNTIF(INDEX(persons[resource_ID],1):persons[[#This Row],[resource_ID]],persons[[#This Row],[resource_ID]]), "")</f>
        <v>7</v>
      </c>
      <c r="D2213" s="240" t="s">
        <v>10472</v>
      </c>
      <c r="E2213" s="251" t="s">
        <v>9966</v>
      </c>
      <c r="F2213" s="251" t="s">
        <v>10480</v>
      </c>
      <c r="G2213" s="251"/>
      <c r="H2213" s="251"/>
      <c r="I2213" s="251"/>
      <c r="J2213" s="251"/>
      <c r="K2213" s="251"/>
    </row>
    <row r="2214" spans="1:11" s="236" customFormat="1" x14ac:dyDescent="0.25">
      <c r="A2214" s="243" t="s">
        <v>10386</v>
      </c>
      <c r="B2214" s="243"/>
      <c r="C2214" s="252" cm="1">
        <f t="array" ref="C2214">IF(ROW() &lt; ROW(INDEX(persons[resource_ID],ROWS(persons[resource_ID]))), COUNTIF(INDEX(persons[resource_ID],1):persons[[#This Row],[resource_ID]],persons[[#This Row],[resource_ID]]), "")</f>
        <v>8</v>
      </c>
      <c r="D2214" s="240" t="s">
        <v>10472</v>
      </c>
      <c r="E2214" s="251" t="s">
        <v>9891</v>
      </c>
      <c r="F2214" s="251" t="s">
        <v>10481</v>
      </c>
      <c r="G2214" s="251"/>
      <c r="H2214" s="251"/>
      <c r="I2214" s="251"/>
      <c r="J2214" s="251"/>
      <c r="K2214" s="251"/>
    </row>
    <row r="2215" spans="1:11" s="236" customFormat="1" x14ac:dyDescent="0.25">
      <c r="A2215" s="243" t="s">
        <v>10386</v>
      </c>
      <c r="B2215" s="243"/>
      <c r="C2215" s="252" cm="1">
        <f t="array" ref="C2215">IF(ROW() &lt; ROW(INDEX(persons[resource_ID],ROWS(persons[resource_ID]))), COUNTIF(INDEX(persons[resource_ID],1):persons[[#This Row],[resource_ID]],persons[[#This Row],[resource_ID]]), "")</f>
        <v>9</v>
      </c>
      <c r="D2215" s="240" t="s">
        <v>10473</v>
      </c>
      <c r="E2215" s="251" t="s">
        <v>3541</v>
      </c>
      <c r="F2215" s="251" t="s">
        <v>10482</v>
      </c>
      <c r="G2215" s="251"/>
      <c r="H2215" s="251"/>
      <c r="I2215" s="251"/>
      <c r="J2215" s="251"/>
      <c r="K2215" s="251"/>
    </row>
    <row r="2216" spans="1:11" s="236" customFormat="1" x14ac:dyDescent="0.25">
      <c r="A2216" s="243" t="s">
        <v>10386</v>
      </c>
      <c r="B2216" s="243"/>
      <c r="C2216" s="252" cm="1">
        <f t="array" ref="C2216">IF(ROW() &lt; ROW(INDEX(persons[resource_ID],ROWS(persons[resource_ID]))), COUNTIF(INDEX(persons[resource_ID],1):persons[[#This Row],[resource_ID]],persons[[#This Row],[resource_ID]]), "")</f>
        <v>10</v>
      </c>
      <c r="D2216" s="240" t="s">
        <v>10474</v>
      </c>
      <c r="E2216" s="251" t="s">
        <v>10483</v>
      </c>
      <c r="F2216" s="251" t="s">
        <v>10484</v>
      </c>
      <c r="G2216" s="251" t="s">
        <v>814</v>
      </c>
      <c r="H2216" s="251"/>
      <c r="I2216" s="251"/>
      <c r="J2216" s="251"/>
      <c r="K2216" s="251"/>
    </row>
    <row r="2217" spans="1:11" x14ac:dyDescent="0.25">
      <c r="A2217" s="243" t="s">
        <v>10387</v>
      </c>
      <c r="B2217" s="243"/>
      <c r="C2217" s="252" cm="1">
        <f t="array" ref="C2217">IF(ROW() &lt; ROW(INDEX(persons[resource_ID],ROWS(persons[resource_ID]))), COUNTIF(INDEX(persons[resource_ID],1):persons[[#This Row],[resource_ID]],persons[[#This Row],[resource_ID]]), "")</f>
        <v>1</v>
      </c>
      <c r="D2217" s="240" t="s">
        <v>10468</v>
      </c>
      <c r="E2217" s="251" t="s">
        <v>9966</v>
      </c>
      <c r="F2217" s="251" t="s">
        <v>10475</v>
      </c>
      <c r="G2217" s="251"/>
      <c r="H2217" s="251"/>
      <c r="I2217" s="248" t="s">
        <v>10485</v>
      </c>
      <c r="J2217" s="251"/>
      <c r="K2217" s="251"/>
    </row>
    <row r="2218" spans="1:11" s="236" customFormat="1" x14ac:dyDescent="0.25">
      <c r="A2218" s="243" t="s">
        <v>10387</v>
      </c>
      <c r="B2218" s="243"/>
      <c r="C2218" s="252" cm="1">
        <f t="array" ref="C2218">IF(ROW() &lt; ROW(INDEX(persons[resource_ID],ROWS(persons[resource_ID]))), COUNTIF(INDEX(persons[resource_ID],1):persons[[#This Row],[resource_ID]],persons[[#This Row],[resource_ID]]), "")</f>
        <v>2</v>
      </c>
      <c r="D2218" s="240" t="s">
        <v>10468</v>
      </c>
      <c r="E2218" s="251" t="s">
        <v>703</v>
      </c>
      <c r="F2218" s="251" t="s">
        <v>10476</v>
      </c>
      <c r="G2218" s="251"/>
      <c r="H2218" s="251"/>
      <c r="I2218" s="251"/>
      <c r="J2218" s="251"/>
      <c r="K2218" s="251"/>
    </row>
    <row r="2219" spans="1:11" s="236" customFormat="1" x14ac:dyDescent="0.25">
      <c r="A2219" s="243" t="s">
        <v>10387</v>
      </c>
      <c r="B2219" s="243"/>
      <c r="C2219" s="252" cm="1">
        <f t="array" ref="C2219">IF(ROW() &lt; ROW(INDEX(persons[resource_ID],ROWS(persons[resource_ID]))), COUNTIF(INDEX(persons[resource_ID],1):persons[[#This Row],[resource_ID]],persons[[#This Row],[resource_ID]]), "")</f>
        <v>3</v>
      </c>
      <c r="D2219" s="240" t="s">
        <v>10467</v>
      </c>
      <c r="E2219" s="251" t="s">
        <v>9966</v>
      </c>
      <c r="F2219" s="251" t="s">
        <v>8869</v>
      </c>
      <c r="G2219" s="251" t="s">
        <v>3766</v>
      </c>
      <c r="H2219" s="251"/>
      <c r="I2219" s="251"/>
      <c r="J2219" s="251"/>
      <c r="K2219" s="251"/>
    </row>
    <row r="2220" spans="1:11" s="236" customFormat="1" x14ac:dyDescent="0.25">
      <c r="A2220" s="243" t="s">
        <v>10387</v>
      </c>
      <c r="B2220" s="243"/>
      <c r="C2220" s="252" cm="1">
        <f t="array" ref="C2220">IF(ROW() &lt; ROW(INDEX(persons[resource_ID],ROWS(persons[resource_ID]))), COUNTIF(INDEX(persons[resource_ID],1):persons[[#This Row],[resource_ID]],persons[[#This Row],[resource_ID]]), "")</f>
        <v>4</v>
      </c>
      <c r="D2220" s="240" t="s">
        <v>10469</v>
      </c>
      <c r="E2220" s="251" t="s">
        <v>605</v>
      </c>
      <c r="F2220" s="251" t="s">
        <v>10477</v>
      </c>
      <c r="G2220" s="251"/>
      <c r="H2220" s="251"/>
      <c r="I2220" s="251"/>
      <c r="J2220" s="251"/>
      <c r="K2220" s="251"/>
    </row>
    <row r="2221" spans="1:11" s="236" customFormat="1" x14ac:dyDescent="0.25">
      <c r="A2221" s="243" t="s">
        <v>10387</v>
      </c>
      <c r="B2221" s="243"/>
      <c r="C2221" s="252" cm="1">
        <f t="array" ref="C2221">IF(ROW() &lt; ROW(INDEX(persons[resource_ID],ROWS(persons[resource_ID]))), COUNTIF(INDEX(persons[resource_ID],1):persons[[#This Row],[resource_ID]],persons[[#This Row],[resource_ID]]), "")</f>
        <v>5</v>
      </c>
      <c r="D2221" s="240" t="s">
        <v>10470</v>
      </c>
      <c r="E2221" s="251" t="s">
        <v>48</v>
      </c>
      <c r="F2221" s="251" t="s">
        <v>10478</v>
      </c>
      <c r="G2221" s="251" t="s">
        <v>3542</v>
      </c>
      <c r="H2221" s="251"/>
      <c r="I2221" s="251"/>
      <c r="J2221" s="251"/>
      <c r="K2221" s="251"/>
    </row>
    <row r="2222" spans="1:11" s="236" customFormat="1" x14ac:dyDescent="0.25">
      <c r="A2222" s="243" t="s">
        <v>10387</v>
      </c>
      <c r="B2222" s="243"/>
      <c r="C2222" s="252" cm="1">
        <f t="array" ref="C2222">IF(ROW() &lt; ROW(INDEX(persons[resource_ID],ROWS(persons[resource_ID]))), COUNTIF(INDEX(persons[resource_ID],1):persons[[#This Row],[resource_ID]],persons[[#This Row],[resource_ID]]), "")</f>
        <v>6</v>
      </c>
      <c r="D2222" s="240" t="s">
        <v>10471</v>
      </c>
      <c r="E2222" s="251" t="s">
        <v>3543</v>
      </c>
      <c r="F2222" s="251" t="s">
        <v>10479</v>
      </c>
      <c r="G2222" s="251"/>
      <c r="H2222" s="251"/>
      <c r="I2222" s="251"/>
      <c r="J2222" s="251"/>
      <c r="K2222" s="251"/>
    </row>
    <row r="2223" spans="1:11" s="236" customFormat="1" x14ac:dyDescent="0.25">
      <c r="A2223" s="243" t="s">
        <v>10387</v>
      </c>
      <c r="B2223" s="243"/>
      <c r="C2223" s="252" cm="1">
        <f t="array" ref="C2223">IF(ROW() &lt; ROW(INDEX(persons[resource_ID],ROWS(persons[resource_ID]))), COUNTIF(INDEX(persons[resource_ID],1):persons[[#This Row],[resource_ID]],persons[[#This Row],[resource_ID]]), "")</f>
        <v>7</v>
      </c>
      <c r="D2223" s="240" t="s">
        <v>10472</v>
      </c>
      <c r="E2223" s="251" t="s">
        <v>9966</v>
      </c>
      <c r="F2223" s="251" t="s">
        <v>10480</v>
      </c>
      <c r="G2223" s="251"/>
      <c r="H2223" s="251"/>
      <c r="I2223" s="251"/>
      <c r="J2223" s="251"/>
      <c r="K2223" s="251"/>
    </row>
    <row r="2224" spans="1:11" s="236" customFormat="1" x14ac:dyDescent="0.25">
      <c r="A2224" s="243" t="s">
        <v>10387</v>
      </c>
      <c r="B2224" s="243"/>
      <c r="C2224" s="252" cm="1">
        <f t="array" ref="C2224">IF(ROW() &lt; ROW(INDEX(persons[resource_ID],ROWS(persons[resource_ID]))), COUNTIF(INDEX(persons[resource_ID],1):persons[[#This Row],[resource_ID]],persons[[#This Row],[resource_ID]]), "")</f>
        <v>8</v>
      </c>
      <c r="D2224" s="240" t="s">
        <v>10472</v>
      </c>
      <c r="E2224" s="251" t="s">
        <v>9891</v>
      </c>
      <c r="F2224" s="251" t="s">
        <v>10481</v>
      </c>
      <c r="G2224" s="251"/>
      <c r="H2224" s="251"/>
      <c r="I2224" s="251"/>
      <c r="J2224" s="251"/>
      <c r="K2224" s="251"/>
    </row>
    <row r="2225" spans="1:11" s="236" customFormat="1" x14ac:dyDescent="0.25">
      <c r="A2225" s="243" t="s">
        <v>10387</v>
      </c>
      <c r="B2225" s="243"/>
      <c r="C2225" s="252" cm="1">
        <f t="array" ref="C2225">IF(ROW() &lt; ROW(INDEX(persons[resource_ID],ROWS(persons[resource_ID]))), COUNTIF(INDEX(persons[resource_ID],1):persons[[#This Row],[resource_ID]],persons[[#This Row],[resource_ID]]), "")</f>
        <v>9</v>
      </c>
      <c r="D2225" s="240" t="s">
        <v>10473</v>
      </c>
      <c r="E2225" s="251" t="s">
        <v>3541</v>
      </c>
      <c r="F2225" s="251" t="s">
        <v>10482</v>
      </c>
      <c r="G2225" s="251"/>
      <c r="H2225" s="251"/>
      <c r="I2225" s="251"/>
      <c r="J2225" s="251"/>
      <c r="K2225" s="251"/>
    </row>
    <row r="2226" spans="1:11" s="236" customFormat="1" ht="14.25" customHeight="1" x14ac:dyDescent="0.25">
      <c r="A2226" s="243" t="s">
        <v>10387</v>
      </c>
      <c r="B2226" s="243"/>
      <c r="C2226" s="252" cm="1">
        <f t="array" ref="C2226">IF(ROW() &lt; ROW(INDEX(persons[resource_ID],ROWS(persons[resource_ID]))), COUNTIF(INDEX(persons[resource_ID],1):persons[[#This Row],[resource_ID]],persons[[#This Row],[resource_ID]]), "")</f>
        <v>10</v>
      </c>
      <c r="D2226" s="240" t="s">
        <v>10474</v>
      </c>
      <c r="E2226" s="251" t="s">
        <v>10483</v>
      </c>
      <c r="F2226" s="251" t="s">
        <v>10484</v>
      </c>
      <c r="G2226" s="251" t="s">
        <v>814</v>
      </c>
      <c r="H2226" s="251"/>
      <c r="I2226" s="251"/>
      <c r="J2226" s="251"/>
      <c r="K2226" s="251"/>
    </row>
    <row r="2227" spans="1:11" x14ac:dyDescent="0.25">
      <c r="A2227" s="243" t="s">
        <v>10388</v>
      </c>
      <c r="B2227" s="243"/>
      <c r="C2227" s="252" cm="1">
        <f t="array" ref="C2227">IF(ROW() &lt; ROW(INDEX(persons[resource_ID],ROWS(persons[resource_ID]))), COUNTIF(INDEX(persons[resource_ID],1):persons[[#This Row],[resource_ID]],persons[[#This Row],[resource_ID]]), "")</f>
        <v>1</v>
      </c>
      <c r="D2227" s="240" t="s">
        <v>10468</v>
      </c>
      <c r="E2227" s="251" t="s">
        <v>9966</v>
      </c>
      <c r="F2227" s="251" t="s">
        <v>10475</v>
      </c>
      <c r="G2227" s="251"/>
      <c r="H2227" s="251"/>
      <c r="I2227" s="248" t="s">
        <v>10485</v>
      </c>
      <c r="J2227" s="251"/>
      <c r="K2227" s="251"/>
    </row>
    <row r="2228" spans="1:11" s="236" customFormat="1" x14ac:dyDescent="0.25">
      <c r="A2228" s="243" t="s">
        <v>10388</v>
      </c>
      <c r="B2228" s="243"/>
      <c r="C2228" s="252" cm="1">
        <f t="array" ref="C2228">IF(ROW() &lt; ROW(INDEX(persons[resource_ID],ROWS(persons[resource_ID]))), COUNTIF(INDEX(persons[resource_ID],1):persons[[#This Row],[resource_ID]],persons[[#This Row],[resource_ID]]), "")</f>
        <v>2</v>
      </c>
      <c r="D2228" s="240" t="s">
        <v>10468</v>
      </c>
      <c r="E2228" s="251" t="s">
        <v>703</v>
      </c>
      <c r="F2228" s="251" t="s">
        <v>10476</v>
      </c>
      <c r="G2228" s="251"/>
      <c r="H2228" s="251"/>
      <c r="I2228" s="251"/>
      <c r="J2228" s="251"/>
      <c r="K2228" s="251"/>
    </row>
    <row r="2229" spans="1:11" s="236" customFormat="1" x14ac:dyDescent="0.25">
      <c r="A2229" s="243" t="s">
        <v>10388</v>
      </c>
      <c r="B2229" s="243"/>
      <c r="C2229" s="252" cm="1">
        <f t="array" ref="C2229">IF(ROW() &lt; ROW(INDEX(persons[resource_ID],ROWS(persons[resource_ID]))), COUNTIF(INDEX(persons[resource_ID],1):persons[[#This Row],[resource_ID]],persons[[#This Row],[resource_ID]]), "")</f>
        <v>3</v>
      </c>
      <c r="D2229" s="240" t="s">
        <v>10467</v>
      </c>
      <c r="E2229" s="251" t="s">
        <v>9966</v>
      </c>
      <c r="F2229" s="251" t="s">
        <v>8869</v>
      </c>
      <c r="G2229" s="251" t="s">
        <v>3766</v>
      </c>
      <c r="H2229" s="251"/>
      <c r="I2229" s="251"/>
      <c r="J2229" s="251"/>
      <c r="K2229" s="251"/>
    </row>
    <row r="2230" spans="1:11" s="236" customFormat="1" x14ac:dyDescent="0.25">
      <c r="A2230" s="243" t="s">
        <v>10388</v>
      </c>
      <c r="B2230" s="243"/>
      <c r="C2230" s="252" cm="1">
        <f t="array" ref="C2230">IF(ROW() &lt; ROW(INDEX(persons[resource_ID],ROWS(persons[resource_ID]))), COUNTIF(INDEX(persons[resource_ID],1):persons[[#This Row],[resource_ID]],persons[[#This Row],[resource_ID]]), "")</f>
        <v>4</v>
      </c>
      <c r="D2230" s="240" t="s">
        <v>10469</v>
      </c>
      <c r="E2230" s="251" t="s">
        <v>605</v>
      </c>
      <c r="F2230" s="251" t="s">
        <v>10477</v>
      </c>
      <c r="G2230" s="251"/>
      <c r="H2230" s="251"/>
      <c r="I2230" s="251"/>
      <c r="J2230" s="251"/>
      <c r="K2230" s="251"/>
    </row>
    <row r="2231" spans="1:11" s="236" customFormat="1" x14ac:dyDescent="0.25">
      <c r="A2231" s="243" t="s">
        <v>10388</v>
      </c>
      <c r="B2231" s="243"/>
      <c r="C2231" s="252" cm="1">
        <f t="array" ref="C2231">IF(ROW() &lt; ROW(INDEX(persons[resource_ID],ROWS(persons[resource_ID]))), COUNTIF(INDEX(persons[resource_ID],1):persons[[#This Row],[resource_ID]],persons[[#This Row],[resource_ID]]), "")</f>
        <v>5</v>
      </c>
      <c r="D2231" s="240" t="s">
        <v>10470</v>
      </c>
      <c r="E2231" s="251" t="s">
        <v>48</v>
      </c>
      <c r="F2231" s="251" t="s">
        <v>10478</v>
      </c>
      <c r="G2231" s="251" t="s">
        <v>3542</v>
      </c>
      <c r="H2231" s="251"/>
      <c r="I2231" s="251"/>
      <c r="J2231" s="251"/>
      <c r="K2231" s="251"/>
    </row>
    <row r="2232" spans="1:11" s="236" customFormat="1" x14ac:dyDescent="0.25">
      <c r="A2232" s="243" t="s">
        <v>10388</v>
      </c>
      <c r="B2232" s="243"/>
      <c r="C2232" s="252" cm="1">
        <f t="array" ref="C2232">IF(ROW() &lt; ROW(INDEX(persons[resource_ID],ROWS(persons[resource_ID]))), COUNTIF(INDEX(persons[resource_ID],1):persons[[#This Row],[resource_ID]],persons[[#This Row],[resource_ID]]), "")</f>
        <v>6</v>
      </c>
      <c r="D2232" s="240" t="s">
        <v>10471</v>
      </c>
      <c r="E2232" s="251" t="s">
        <v>3543</v>
      </c>
      <c r="F2232" s="251" t="s">
        <v>10479</v>
      </c>
      <c r="G2232" s="251"/>
      <c r="H2232" s="251"/>
      <c r="I2232" s="251"/>
      <c r="J2232" s="251"/>
      <c r="K2232" s="251"/>
    </row>
    <row r="2233" spans="1:11" s="236" customFormat="1" x14ac:dyDescent="0.25">
      <c r="A2233" s="243" t="s">
        <v>10388</v>
      </c>
      <c r="B2233" s="243"/>
      <c r="C2233" s="252" cm="1">
        <f t="array" ref="C2233">IF(ROW() &lt; ROW(INDEX(persons[resource_ID],ROWS(persons[resource_ID]))), COUNTIF(INDEX(persons[resource_ID],1):persons[[#This Row],[resource_ID]],persons[[#This Row],[resource_ID]]), "")</f>
        <v>7</v>
      </c>
      <c r="D2233" s="240" t="s">
        <v>10472</v>
      </c>
      <c r="E2233" s="251" t="s">
        <v>9966</v>
      </c>
      <c r="F2233" s="251" t="s">
        <v>10480</v>
      </c>
      <c r="G2233" s="251"/>
      <c r="H2233" s="251"/>
      <c r="I2233" s="251"/>
      <c r="J2233" s="251"/>
      <c r="K2233" s="251"/>
    </row>
    <row r="2234" spans="1:11" s="236" customFormat="1" x14ac:dyDescent="0.25">
      <c r="A2234" s="243" t="s">
        <v>10388</v>
      </c>
      <c r="B2234" s="243"/>
      <c r="C2234" s="252" cm="1">
        <f t="array" ref="C2234">IF(ROW() &lt; ROW(INDEX(persons[resource_ID],ROWS(persons[resource_ID]))), COUNTIF(INDEX(persons[resource_ID],1):persons[[#This Row],[resource_ID]],persons[[#This Row],[resource_ID]]), "")</f>
        <v>8</v>
      </c>
      <c r="D2234" s="240" t="s">
        <v>10472</v>
      </c>
      <c r="E2234" s="251" t="s">
        <v>9891</v>
      </c>
      <c r="F2234" s="251" t="s">
        <v>10481</v>
      </c>
      <c r="G2234" s="251"/>
      <c r="H2234" s="251"/>
      <c r="I2234" s="251"/>
      <c r="J2234" s="251"/>
      <c r="K2234" s="251"/>
    </row>
    <row r="2235" spans="1:11" s="236" customFormat="1" x14ac:dyDescent="0.25">
      <c r="A2235" s="243" t="s">
        <v>10388</v>
      </c>
      <c r="B2235" s="243"/>
      <c r="C2235" s="252" cm="1">
        <f t="array" ref="C2235">IF(ROW() &lt; ROW(INDEX(persons[resource_ID],ROWS(persons[resource_ID]))), COUNTIF(INDEX(persons[resource_ID],1):persons[[#This Row],[resource_ID]],persons[[#This Row],[resource_ID]]), "")</f>
        <v>9</v>
      </c>
      <c r="D2235" s="240" t="s">
        <v>10473</v>
      </c>
      <c r="E2235" s="251" t="s">
        <v>3541</v>
      </c>
      <c r="F2235" s="251" t="s">
        <v>10482</v>
      </c>
      <c r="G2235" s="251"/>
      <c r="H2235" s="251"/>
      <c r="I2235" s="251"/>
      <c r="J2235" s="251"/>
      <c r="K2235" s="251"/>
    </row>
    <row r="2236" spans="1:11" s="236" customFormat="1" x14ac:dyDescent="0.25">
      <c r="A2236" s="243" t="s">
        <v>10388</v>
      </c>
      <c r="B2236" s="243"/>
      <c r="C2236" s="252" cm="1">
        <f t="array" ref="C2236">IF(ROW() &lt; ROW(INDEX(persons[resource_ID],ROWS(persons[resource_ID]))), COUNTIF(INDEX(persons[resource_ID],1):persons[[#This Row],[resource_ID]],persons[[#This Row],[resource_ID]]), "")</f>
        <v>10</v>
      </c>
      <c r="D2236" s="240" t="s">
        <v>10474</v>
      </c>
      <c r="E2236" s="251" t="s">
        <v>10483</v>
      </c>
      <c r="F2236" s="251" t="s">
        <v>10484</v>
      </c>
      <c r="G2236" s="251" t="s">
        <v>814</v>
      </c>
      <c r="H2236" s="251"/>
      <c r="I2236" s="251"/>
      <c r="J2236" s="251"/>
      <c r="K2236" s="251"/>
    </row>
    <row r="2237" spans="1:11" s="236" customFormat="1" x14ac:dyDescent="0.25">
      <c r="A2237" s="243" t="s">
        <v>10389</v>
      </c>
      <c r="B2237" s="243"/>
      <c r="C2237" s="252" cm="1">
        <f t="array" ref="C2237">IF(ROW() &lt; ROW(INDEX(persons[resource_ID],ROWS(persons[resource_ID]))), COUNTIF(INDEX(persons[resource_ID],1):persons[[#This Row],[resource_ID]],persons[[#This Row],[resource_ID]]), "")</f>
        <v>1</v>
      </c>
      <c r="D2237" s="240" t="s">
        <v>10468</v>
      </c>
      <c r="E2237" s="251" t="s">
        <v>9966</v>
      </c>
      <c r="F2237" s="251" t="s">
        <v>10475</v>
      </c>
      <c r="G2237" s="251"/>
      <c r="H2237" s="251"/>
      <c r="I2237" s="248" t="s">
        <v>10485</v>
      </c>
      <c r="J2237" s="251"/>
      <c r="K2237" s="251"/>
    </row>
    <row r="2238" spans="1:11" x14ac:dyDescent="0.25">
      <c r="A2238" s="243" t="s">
        <v>10389</v>
      </c>
      <c r="B2238" s="243"/>
      <c r="C2238" s="252" cm="1">
        <f t="array" ref="C2238">IF(ROW() &lt; ROW(INDEX(persons[resource_ID],ROWS(persons[resource_ID]))), COUNTIF(INDEX(persons[resource_ID],1):persons[[#This Row],[resource_ID]],persons[[#This Row],[resource_ID]]), "")</f>
        <v>2</v>
      </c>
      <c r="D2238" s="240" t="s">
        <v>10468</v>
      </c>
      <c r="E2238" s="251" t="s">
        <v>703</v>
      </c>
      <c r="F2238" s="251" t="s">
        <v>10476</v>
      </c>
      <c r="G2238" s="251"/>
      <c r="H2238" s="251"/>
      <c r="I2238" s="251"/>
      <c r="J2238" s="251"/>
      <c r="K2238" s="251"/>
    </row>
    <row r="2239" spans="1:11" s="236" customFormat="1" x14ac:dyDescent="0.25">
      <c r="A2239" s="243" t="s">
        <v>10389</v>
      </c>
      <c r="B2239" s="243"/>
      <c r="C2239" s="252" cm="1">
        <f t="array" ref="C2239">IF(ROW() &lt; ROW(INDEX(persons[resource_ID],ROWS(persons[resource_ID]))), COUNTIF(INDEX(persons[resource_ID],1):persons[[#This Row],[resource_ID]],persons[[#This Row],[resource_ID]]), "")</f>
        <v>3</v>
      </c>
      <c r="D2239" s="240" t="s">
        <v>10467</v>
      </c>
      <c r="E2239" s="251" t="s">
        <v>9966</v>
      </c>
      <c r="F2239" s="251" t="s">
        <v>8869</v>
      </c>
      <c r="G2239" s="251" t="s">
        <v>3766</v>
      </c>
      <c r="H2239" s="251"/>
      <c r="I2239" s="251"/>
      <c r="J2239" s="251"/>
      <c r="K2239" s="251"/>
    </row>
    <row r="2240" spans="1:11" s="236" customFormat="1" x14ac:dyDescent="0.25">
      <c r="A2240" s="243" t="s">
        <v>10389</v>
      </c>
      <c r="B2240" s="243"/>
      <c r="C2240" s="252" cm="1">
        <f t="array" ref="C2240">IF(ROW() &lt; ROW(INDEX(persons[resource_ID],ROWS(persons[resource_ID]))), COUNTIF(INDEX(persons[resource_ID],1):persons[[#This Row],[resource_ID]],persons[[#This Row],[resource_ID]]), "")</f>
        <v>4</v>
      </c>
      <c r="D2240" s="240" t="s">
        <v>10469</v>
      </c>
      <c r="E2240" s="251" t="s">
        <v>605</v>
      </c>
      <c r="F2240" s="251" t="s">
        <v>10477</v>
      </c>
      <c r="G2240" s="251"/>
      <c r="H2240" s="251"/>
      <c r="I2240" s="251"/>
      <c r="J2240" s="251"/>
      <c r="K2240" s="251"/>
    </row>
    <row r="2241" spans="1:11" s="236" customFormat="1" x14ac:dyDescent="0.25">
      <c r="A2241" s="243" t="s">
        <v>10389</v>
      </c>
      <c r="B2241" s="243"/>
      <c r="C2241" s="252" cm="1">
        <f t="array" ref="C2241">IF(ROW() &lt; ROW(INDEX(persons[resource_ID],ROWS(persons[resource_ID]))), COUNTIF(INDEX(persons[resource_ID],1):persons[[#This Row],[resource_ID]],persons[[#This Row],[resource_ID]]), "")</f>
        <v>5</v>
      </c>
      <c r="D2241" s="240" t="s">
        <v>10470</v>
      </c>
      <c r="E2241" s="251" t="s">
        <v>48</v>
      </c>
      <c r="F2241" s="251" t="s">
        <v>10478</v>
      </c>
      <c r="G2241" s="251" t="s">
        <v>3542</v>
      </c>
      <c r="H2241" s="251"/>
      <c r="I2241" s="251"/>
      <c r="J2241" s="251"/>
      <c r="K2241" s="251"/>
    </row>
    <row r="2242" spans="1:11" s="236" customFormat="1" x14ac:dyDescent="0.25">
      <c r="A2242" s="243" t="s">
        <v>10389</v>
      </c>
      <c r="B2242" s="243"/>
      <c r="C2242" s="252" cm="1">
        <f t="array" ref="C2242">IF(ROW() &lt; ROW(INDEX(persons[resource_ID],ROWS(persons[resource_ID]))), COUNTIF(INDEX(persons[resource_ID],1):persons[[#This Row],[resource_ID]],persons[[#This Row],[resource_ID]]), "")</f>
        <v>6</v>
      </c>
      <c r="D2242" s="240" t="s">
        <v>10471</v>
      </c>
      <c r="E2242" s="251" t="s">
        <v>3543</v>
      </c>
      <c r="F2242" s="251" t="s">
        <v>10479</v>
      </c>
      <c r="G2242" s="251"/>
      <c r="H2242" s="251"/>
      <c r="I2242" s="251"/>
      <c r="J2242" s="251"/>
      <c r="K2242" s="251"/>
    </row>
    <row r="2243" spans="1:11" s="236" customFormat="1" x14ac:dyDescent="0.25">
      <c r="A2243" s="243" t="s">
        <v>10389</v>
      </c>
      <c r="B2243" s="243"/>
      <c r="C2243" s="252" cm="1">
        <f t="array" ref="C2243">IF(ROW() &lt; ROW(INDEX(persons[resource_ID],ROWS(persons[resource_ID]))), COUNTIF(INDEX(persons[resource_ID],1):persons[[#This Row],[resource_ID]],persons[[#This Row],[resource_ID]]), "")</f>
        <v>7</v>
      </c>
      <c r="D2243" s="240" t="s">
        <v>10472</v>
      </c>
      <c r="E2243" s="251" t="s">
        <v>9966</v>
      </c>
      <c r="F2243" s="251" t="s">
        <v>10480</v>
      </c>
      <c r="G2243" s="251"/>
      <c r="H2243" s="251"/>
      <c r="I2243" s="251"/>
      <c r="J2243" s="251"/>
      <c r="K2243" s="251"/>
    </row>
    <row r="2244" spans="1:11" s="236" customFormat="1" x14ac:dyDescent="0.25">
      <c r="A2244" s="243" t="s">
        <v>10389</v>
      </c>
      <c r="B2244" s="243"/>
      <c r="C2244" s="252" cm="1">
        <f t="array" ref="C2244">IF(ROW() &lt; ROW(INDEX(persons[resource_ID],ROWS(persons[resource_ID]))), COUNTIF(INDEX(persons[resource_ID],1):persons[[#This Row],[resource_ID]],persons[[#This Row],[resource_ID]]), "")</f>
        <v>8</v>
      </c>
      <c r="D2244" s="240" t="s">
        <v>10472</v>
      </c>
      <c r="E2244" s="251" t="s">
        <v>9891</v>
      </c>
      <c r="F2244" s="251" t="s">
        <v>10481</v>
      </c>
      <c r="G2244" s="251"/>
      <c r="H2244" s="251"/>
      <c r="I2244" s="251"/>
      <c r="J2244" s="251"/>
      <c r="K2244" s="251"/>
    </row>
    <row r="2245" spans="1:11" s="236" customFormat="1" x14ac:dyDescent="0.25">
      <c r="A2245" s="243" t="s">
        <v>10389</v>
      </c>
      <c r="B2245" s="243"/>
      <c r="C2245" s="252" cm="1">
        <f t="array" ref="C2245">IF(ROW() &lt; ROW(INDEX(persons[resource_ID],ROWS(persons[resource_ID]))), COUNTIF(INDEX(persons[resource_ID],1):persons[[#This Row],[resource_ID]],persons[[#This Row],[resource_ID]]), "")</f>
        <v>9</v>
      </c>
      <c r="D2245" s="240" t="s">
        <v>10473</v>
      </c>
      <c r="E2245" s="251" t="s">
        <v>3541</v>
      </c>
      <c r="F2245" s="251" t="s">
        <v>10482</v>
      </c>
      <c r="G2245" s="251"/>
      <c r="H2245" s="251"/>
      <c r="I2245" s="251"/>
      <c r="J2245" s="251"/>
      <c r="K2245" s="251"/>
    </row>
    <row r="2246" spans="1:11" s="236" customFormat="1" x14ac:dyDescent="0.25">
      <c r="A2246" s="243" t="s">
        <v>10389</v>
      </c>
      <c r="B2246" s="243"/>
      <c r="C2246" s="252" cm="1">
        <f t="array" ref="C2246">IF(ROW() &lt; ROW(INDEX(persons[resource_ID],ROWS(persons[resource_ID]))), COUNTIF(INDEX(persons[resource_ID],1):persons[[#This Row],[resource_ID]],persons[[#This Row],[resource_ID]]), "")</f>
        <v>10</v>
      </c>
      <c r="D2246" s="240" t="s">
        <v>10474</v>
      </c>
      <c r="E2246" s="251" t="s">
        <v>10483</v>
      </c>
      <c r="F2246" s="251" t="s">
        <v>10484</v>
      </c>
      <c r="G2246" s="251" t="s">
        <v>814</v>
      </c>
      <c r="H2246" s="251"/>
      <c r="I2246" s="251"/>
      <c r="J2246" s="251"/>
      <c r="K2246" s="251"/>
    </row>
    <row r="2247" spans="1:11" s="236" customFormat="1" x14ac:dyDescent="0.25">
      <c r="A2247" s="243" t="s">
        <v>10390</v>
      </c>
      <c r="B2247" s="243"/>
      <c r="C2247" s="252" cm="1">
        <f t="array" ref="C2247">IF(ROW() &lt; ROW(INDEX(persons[resource_ID],ROWS(persons[resource_ID]))), COUNTIF(INDEX(persons[resource_ID],1):persons[[#This Row],[resource_ID]],persons[[#This Row],[resource_ID]]), "")</f>
        <v>1</v>
      </c>
      <c r="D2247" s="240" t="s">
        <v>10468</v>
      </c>
      <c r="E2247" s="251" t="s">
        <v>9966</v>
      </c>
      <c r="F2247" s="251" t="s">
        <v>10475</v>
      </c>
      <c r="G2247" s="251"/>
      <c r="H2247" s="251"/>
      <c r="I2247" s="248" t="s">
        <v>10485</v>
      </c>
      <c r="J2247" s="251"/>
      <c r="K2247" s="251"/>
    </row>
    <row r="2248" spans="1:11" s="236" customFormat="1" x14ac:dyDescent="0.25">
      <c r="A2248" s="243" t="s">
        <v>10390</v>
      </c>
      <c r="B2248" s="243"/>
      <c r="C2248" s="252" cm="1">
        <f t="array" ref="C2248">IF(ROW() &lt; ROW(INDEX(persons[resource_ID],ROWS(persons[resource_ID]))), COUNTIF(INDEX(persons[resource_ID],1):persons[[#This Row],[resource_ID]],persons[[#This Row],[resource_ID]]), "")</f>
        <v>2</v>
      </c>
      <c r="D2248" s="240" t="s">
        <v>10468</v>
      </c>
      <c r="E2248" s="251" t="s">
        <v>703</v>
      </c>
      <c r="F2248" s="251" t="s">
        <v>10476</v>
      </c>
      <c r="G2248" s="251"/>
      <c r="H2248" s="251"/>
      <c r="I2248" s="251"/>
      <c r="J2248" s="251"/>
      <c r="K2248" s="251"/>
    </row>
    <row r="2249" spans="1:11" s="236" customFormat="1" x14ac:dyDescent="0.25">
      <c r="A2249" s="243" t="s">
        <v>10390</v>
      </c>
      <c r="B2249" s="243"/>
      <c r="C2249" s="252" cm="1">
        <f t="array" ref="C2249">IF(ROW() &lt; ROW(INDEX(persons[resource_ID],ROWS(persons[resource_ID]))), COUNTIF(INDEX(persons[resource_ID],1):persons[[#This Row],[resource_ID]],persons[[#This Row],[resource_ID]]), "")</f>
        <v>3</v>
      </c>
      <c r="D2249" s="240" t="s">
        <v>10467</v>
      </c>
      <c r="E2249" s="251" t="s">
        <v>9966</v>
      </c>
      <c r="F2249" s="251" t="s">
        <v>8869</v>
      </c>
      <c r="G2249" s="251" t="s">
        <v>3766</v>
      </c>
      <c r="H2249" s="251"/>
      <c r="I2249" s="251"/>
      <c r="J2249" s="251"/>
      <c r="K2249" s="251"/>
    </row>
    <row r="2250" spans="1:11" s="236" customFormat="1" x14ac:dyDescent="0.25">
      <c r="A2250" s="243" t="s">
        <v>10390</v>
      </c>
      <c r="B2250" s="243"/>
      <c r="C2250" s="252" cm="1">
        <f t="array" ref="C2250">IF(ROW() &lt; ROW(INDEX(persons[resource_ID],ROWS(persons[resource_ID]))), COUNTIF(INDEX(persons[resource_ID],1):persons[[#This Row],[resource_ID]],persons[[#This Row],[resource_ID]]), "")</f>
        <v>4</v>
      </c>
      <c r="D2250" s="240" t="s">
        <v>10469</v>
      </c>
      <c r="E2250" s="251" t="s">
        <v>605</v>
      </c>
      <c r="F2250" s="251" t="s">
        <v>10477</v>
      </c>
      <c r="G2250" s="251"/>
      <c r="H2250" s="251"/>
      <c r="I2250" s="251"/>
      <c r="J2250" s="251"/>
      <c r="K2250" s="251"/>
    </row>
    <row r="2251" spans="1:11" s="236" customFormat="1" x14ac:dyDescent="0.25">
      <c r="A2251" s="243" t="s">
        <v>10390</v>
      </c>
      <c r="B2251" s="243"/>
      <c r="C2251" s="252" cm="1">
        <f t="array" ref="C2251">IF(ROW() &lt; ROW(INDEX(persons[resource_ID],ROWS(persons[resource_ID]))), COUNTIF(INDEX(persons[resource_ID],1):persons[[#This Row],[resource_ID]],persons[[#This Row],[resource_ID]]), "")</f>
        <v>5</v>
      </c>
      <c r="D2251" s="240" t="s">
        <v>10470</v>
      </c>
      <c r="E2251" s="251" t="s">
        <v>48</v>
      </c>
      <c r="F2251" s="251" t="s">
        <v>10478</v>
      </c>
      <c r="G2251" s="251" t="s">
        <v>3542</v>
      </c>
      <c r="H2251" s="251"/>
      <c r="I2251" s="251"/>
      <c r="J2251" s="251"/>
      <c r="K2251" s="251"/>
    </row>
    <row r="2252" spans="1:11" s="236" customFormat="1" x14ac:dyDescent="0.25">
      <c r="A2252" s="243" t="s">
        <v>10390</v>
      </c>
      <c r="B2252" s="243"/>
      <c r="C2252" s="252" cm="1">
        <f t="array" ref="C2252">IF(ROW() &lt; ROW(INDEX(persons[resource_ID],ROWS(persons[resource_ID]))), COUNTIF(INDEX(persons[resource_ID],1):persons[[#This Row],[resource_ID]],persons[[#This Row],[resource_ID]]), "")</f>
        <v>6</v>
      </c>
      <c r="D2252" s="240" t="s">
        <v>10471</v>
      </c>
      <c r="E2252" s="251" t="s">
        <v>3543</v>
      </c>
      <c r="F2252" s="251" t="s">
        <v>10479</v>
      </c>
      <c r="G2252" s="251"/>
      <c r="H2252" s="251"/>
      <c r="I2252" s="251"/>
      <c r="J2252" s="251"/>
      <c r="K2252" s="251"/>
    </row>
    <row r="2253" spans="1:11" s="236" customFormat="1" x14ac:dyDescent="0.25">
      <c r="A2253" s="243" t="s">
        <v>10390</v>
      </c>
      <c r="B2253" s="243"/>
      <c r="C2253" s="252" cm="1">
        <f t="array" ref="C2253">IF(ROW() &lt; ROW(INDEX(persons[resource_ID],ROWS(persons[resource_ID]))), COUNTIF(INDEX(persons[resource_ID],1):persons[[#This Row],[resource_ID]],persons[[#This Row],[resource_ID]]), "")</f>
        <v>7</v>
      </c>
      <c r="D2253" s="240" t="s">
        <v>10472</v>
      </c>
      <c r="E2253" s="251" t="s">
        <v>9966</v>
      </c>
      <c r="F2253" s="251" t="s">
        <v>10480</v>
      </c>
      <c r="G2253" s="251"/>
      <c r="H2253" s="251"/>
      <c r="I2253" s="251"/>
      <c r="J2253" s="251"/>
      <c r="K2253" s="251"/>
    </row>
    <row r="2254" spans="1:11" s="236" customFormat="1" x14ac:dyDescent="0.25">
      <c r="A2254" s="243" t="s">
        <v>10390</v>
      </c>
      <c r="B2254" s="243"/>
      <c r="C2254" s="252" cm="1">
        <f t="array" ref="C2254">IF(ROW() &lt; ROW(INDEX(persons[resource_ID],ROWS(persons[resource_ID]))), COUNTIF(INDEX(persons[resource_ID],1):persons[[#This Row],[resource_ID]],persons[[#This Row],[resource_ID]]), "")</f>
        <v>8</v>
      </c>
      <c r="D2254" s="240" t="s">
        <v>10472</v>
      </c>
      <c r="E2254" s="251" t="s">
        <v>9891</v>
      </c>
      <c r="F2254" s="251" t="s">
        <v>10481</v>
      </c>
      <c r="G2254" s="251"/>
      <c r="H2254" s="251"/>
      <c r="I2254" s="251"/>
      <c r="J2254" s="251"/>
      <c r="K2254" s="251"/>
    </row>
    <row r="2255" spans="1:11" s="236" customFormat="1" x14ac:dyDescent="0.25">
      <c r="A2255" s="243" t="s">
        <v>10390</v>
      </c>
      <c r="B2255" s="243"/>
      <c r="C2255" s="252" cm="1">
        <f t="array" ref="C2255">IF(ROW() &lt; ROW(INDEX(persons[resource_ID],ROWS(persons[resource_ID]))), COUNTIF(INDEX(persons[resource_ID],1):persons[[#This Row],[resource_ID]],persons[[#This Row],[resource_ID]]), "")</f>
        <v>9</v>
      </c>
      <c r="D2255" s="240" t="s">
        <v>10473</v>
      </c>
      <c r="E2255" s="251" t="s">
        <v>3541</v>
      </c>
      <c r="F2255" s="251" t="s">
        <v>10482</v>
      </c>
      <c r="G2255" s="251"/>
      <c r="H2255" s="251"/>
      <c r="I2255" s="251"/>
      <c r="J2255" s="251"/>
      <c r="K2255" s="251"/>
    </row>
    <row r="2256" spans="1:11" x14ac:dyDescent="0.25">
      <c r="A2256" s="243" t="s">
        <v>10390</v>
      </c>
      <c r="B2256" s="243"/>
      <c r="C2256" s="252" cm="1">
        <f t="array" ref="C2256">IF(ROW() &lt; ROW(INDEX(persons[resource_ID],ROWS(persons[resource_ID]))), COUNTIF(INDEX(persons[resource_ID],1):persons[[#This Row],[resource_ID]],persons[[#This Row],[resource_ID]]), "")</f>
        <v>10</v>
      </c>
      <c r="D2256" s="240" t="s">
        <v>10474</v>
      </c>
      <c r="E2256" s="251" t="s">
        <v>10483</v>
      </c>
      <c r="F2256" s="251" t="s">
        <v>10484</v>
      </c>
      <c r="G2256" s="251" t="s">
        <v>814</v>
      </c>
      <c r="H2256" s="251"/>
      <c r="I2256" s="251"/>
      <c r="J2256" s="251"/>
      <c r="K2256" s="251"/>
    </row>
    <row r="2257" spans="1:11" s="236" customFormat="1" x14ac:dyDescent="0.25">
      <c r="A2257" s="243" t="s">
        <v>10391</v>
      </c>
      <c r="B2257" s="243"/>
      <c r="C2257" s="252" cm="1">
        <f t="array" ref="C2257">IF(ROW() &lt; ROW(INDEX(persons[resource_ID],ROWS(persons[resource_ID]))), COUNTIF(INDEX(persons[resource_ID],1):persons[[#This Row],[resource_ID]],persons[[#This Row],[resource_ID]]), "")</f>
        <v>1</v>
      </c>
      <c r="D2257" s="240" t="s">
        <v>10468</v>
      </c>
      <c r="E2257" s="251" t="s">
        <v>9966</v>
      </c>
      <c r="F2257" s="251" t="s">
        <v>10475</v>
      </c>
      <c r="G2257" s="251"/>
      <c r="H2257" s="251"/>
      <c r="I2257" s="248" t="s">
        <v>10485</v>
      </c>
      <c r="J2257" s="251"/>
      <c r="K2257" s="251"/>
    </row>
    <row r="2258" spans="1:11" s="236" customFormat="1" x14ac:dyDescent="0.25">
      <c r="A2258" s="243" t="s">
        <v>10391</v>
      </c>
      <c r="B2258" s="243"/>
      <c r="C2258" s="252" cm="1">
        <f t="array" ref="C2258">IF(ROW() &lt; ROW(INDEX(persons[resource_ID],ROWS(persons[resource_ID]))), COUNTIF(INDEX(persons[resource_ID],1):persons[[#This Row],[resource_ID]],persons[[#This Row],[resource_ID]]), "")</f>
        <v>2</v>
      </c>
      <c r="D2258" s="240" t="s">
        <v>10468</v>
      </c>
      <c r="E2258" s="251" t="s">
        <v>703</v>
      </c>
      <c r="F2258" s="251" t="s">
        <v>10476</v>
      </c>
      <c r="G2258" s="251"/>
      <c r="H2258" s="251"/>
      <c r="I2258" s="251"/>
      <c r="J2258" s="251"/>
      <c r="K2258" s="251"/>
    </row>
    <row r="2259" spans="1:11" s="236" customFormat="1" x14ac:dyDescent="0.25">
      <c r="A2259" s="243" t="s">
        <v>10391</v>
      </c>
      <c r="B2259" s="243"/>
      <c r="C2259" s="252" cm="1">
        <f t="array" ref="C2259">IF(ROW() &lt; ROW(INDEX(persons[resource_ID],ROWS(persons[resource_ID]))), COUNTIF(INDEX(persons[resource_ID],1):persons[[#This Row],[resource_ID]],persons[[#This Row],[resource_ID]]), "")</f>
        <v>3</v>
      </c>
      <c r="D2259" s="240" t="s">
        <v>10467</v>
      </c>
      <c r="E2259" s="251" t="s">
        <v>9966</v>
      </c>
      <c r="F2259" s="251" t="s">
        <v>8869</v>
      </c>
      <c r="G2259" s="251" t="s">
        <v>3766</v>
      </c>
      <c r="H2259" s="251"/>
      <c r="I2259" s="251"/>
      <c r="J2259" s="251"/>
      <c r="K2259" s="251"/>
    </row>
    <row r="2260" spans="1:11" s="236" customFormat="1" x14ac:dyDescent="0.25">
      <c r="A2260" s="243" t="s">
        <v>10391</v>
      </c>
      <c r="B2260" s="243"/>
      <c r="C2260" s="252" cm="1">
        <f t="array" ref="C2260">IF(ROW() &lt; ROW(INDEX(persons[resource_ID],ROWS(persons[resource_ID]))), COUNTIF(INDEX(persons[resource_ID],1):persons[[#This Row],[resource_ID]],persons[[#This Row],[resource_ID]]), "")</f>
        <v>4</v>
      </c>
      <c r="D2260" s="240" t="s">
        <v>10469</v>
      </c>
      <c r="E2260" s="251" t="s">
        <v>605</v>
      </c>
      <c r="F2260" s="251" t="s">
        <v>10477</v>
      </c>
      <c r="G2260" s="251"/>
      <c r="H2260" s="251"/>
      <c r="I2260" s="251"/>
      <c r="J2260" s="251"/>
      <c r="K2260" s="251"/>
    </row>
    <row r="2261" spans="1:11" s="236" customFormat="1" x14ac:dyDescent="0.25">
      <c r="A2261" s="243" t="s">
        <v>10391</v>
      </c>
      <c r="B2261" s="243"/>
      <c r="C2261" s="252" cm="1">
        <f t="array" ref="C2261">IF(ROW() &lt; ROW(INDEX(persons[resource_ID],ROWS(persons[resource_ID]))), COUNTIF(INDEX(persons[resource_ID],1):persons[[#This Row],[resource_ID]],persons[[#This Row],[resource_ID]]), "")</f>
        <v>5</v>
      </c>
      <c r="D2261" s="240" t="s">
        <v>10470</v>
      </c>
      <c r="E2261" s="251" t="s">
        <v>48</v>
      </c>
      <c r="F2261" s="251" t="s">
        <v>10478</v>
      </c>
      <c r="G2261" s="251" t="s">
        <v>3542</v>
      </c>
      <c r="H2261" s="251"/>
      <c r="I2261" s="251"/>
      <c r="J2261" s="251"/>
      <c r="K2261" s="251"/>
    </row>
    <row r="2262" spans="1:11" s="236" customFormat="1" x14ac:dyDescent="0.25">
      <c r="A2262" s="243" t="s">
        <v>10391</v>
      </c>
      <c r="B2262" s="243"/>
      <c r="C2262" s="252" cm="1">
        <f t="array" ref="C2262">IF(ROW() &lt; ROW(INDEX(persons[resource_ID],ROWS(persons[resource_ID]))), COUNTIF(INDEX(persons[resource_ID],1):persons[[#This Row],[resource_ID]],persons[[#This Row],[resource_ID]]), "")</f>
        <v>6</v>
      </c>
      <c r="D2262" s="240" t="s">
        <v>10471</v>
      </c>
      <c r="E2262" s="251" t="s">
        <v>3543</v>
      </c>
      <c r="F2262" s="251" t="s">
        <v>10479</v>
      </c>
      <c r="G2262" s="251"/>
      <c r="H2262" s="251"/>
      <c r="I2262" s="251"/>
      <c r="J2262" s="251"/>
      <c r="K2262" s="251"/>
    </row>
    <row r="2263" spans="1:11" s="236" customFormat="1" x14ac:dyDescent="0.25">
      <c r="A2263" s="243" t="s">
        <v>10391</v>
      </c>
      <c r="B2263" s="243"/>
      <c r="C2263" s="252" cm="1">
        <f t="array" ref="C2263">IF(ROW() &lt; ROW(INDEX(persons[resource_ID],ROWS(persons[resource_ID]))), COUNTIF(INDEX(persons[resource_ID],1):persons[[#This Row],[resource_ID]],persons[[#This Row],[resource_ID]]), "")</f>
        <v>7</v>
      </c>
      <c r="D2263" s="240" t="s">
        <v>10472</v>
      </c>
      <c r="E2263" s="251" t="s">
        <v>9966</v>
      </c>
      <c r="F2263" s="251" t="s">
        <v>10480</v>
      </c>
      <c r="G2263" s="251"/>
      <c r="H2263" s="251"/>
      <c r="I2263" s="251"/>
      <c r="J2263" s="251"/>
      <c r="K2263" s="251"/>
    </row>
    <row r="2264" spans="1:11" s="236" customFormat="1" x14ac:dyDescent="0.25">
      <c r="A2264" s="243" t="s">
        <v>10391</v>
      </c>
      <c r="B2264" s="243"/>
      <c r="C2264" s="252" cm="1">
        <f t="array" ref="C2264">IF(ROW() &lt; ROW(INDEX(persons[resource_ID],ROWS(persons[resource_ID]))), COUNTIF(INDEX(persons[resource_ID],1):persons[[#This Row],[resource_ID]],persons[[#This Row],[resource_ID]]), "")</f>
        <v>8</v>
      </c>
      <c r="D2264" s="240" t="s">
        <v>10472</v>
      </c>
      <c r="E2264" s="251" t="s">
        <v>9891</v>
      </c>
      <c r="F2264" s="251" t="s">
        <v>10481</v>
      </c>
      <c r="G2264" s="251"/>
      <c r="H2264" s="251"/>
      <c r="I2264" s="251"/>
      <c r="J2264" s="251"/>
      <c r="K2264" s="251"/>
    </row>
    <row r="2265" spans="1:11" s="236" customFormat="1" x14ac:dyDescent="0.25">
      <c r="A2265" s="243" t="s">
        <v>10391</v>
      </c>
      <c r="B2265" s="243"/>
      <c r="C2265" s="252" cm="1">
        <f t="array" ref="C2265">IF(ROW() &lt; ROW(INDEX(persons[resource_ID],ROWS(persons[resource_ID]))), COUNTIF(INDEX(persons[resource_ID],1):persons[[#This Row],[resource_ID]],persons[[#This Row],[resource_ID]]), "")</f>
        <v>9</v>
      </c>
      <c r="D2265" s="240" t="s">
        <v>10473</v>
      </c>
      <c r="E2265" s="251" t="s">
        <v>3541</v>
      </c>
      <c r="F2265" s="251" t="s">
        <v>10482</v>
      </c>
      <c r="G2265" s="251"/>
      <c r="H2265" s="251"/>
      <c r="I2265" s="251"/>
      <c r="J2265" s="251"/>
      <c r="K2265" s="251"/>
    </row>
    <row r="2266" spans="1:11" s="236" customFormat="1" x14ac:dyDescent="0.25">
      <c r="A2266" s="243" t="s">
        <v>10391</v>
      </c>
      <c r="B2266" s="243"/>
      <c r="C2266" s="252" cm="1">
        <f t="array" ref="C2266">IF(ROW() &lt; ROW(INDEX(persons[resource_ID],ROWS(persons[resource_ID]))), COUNTIF(INDEX(persons[resource_ID],1):persons[[#This Row],[resource_ID]],persons[[#This Row],[resource_ID]]), "")</f>
        <v>10</v>
      </c>
      <c r="D2266" s="240" t="s">
        <v>10474</v>
      </c>
      <c r="E2266" s="251" t="s">
        <v>10483</v>
      </c>
      <c r="F2266" s="251" t="s">
        <v>10484</v>
      </c>
      <c r="G2266" s="251" t="s">
        <v>814</v>
      </c>
      <c r="H2266" s="251"/>
      <c r="I2266" s="251"/>
      <c r="J2266" s="251"/>
      <c r="K2266" s="251"/>
    </row>
    <row r="2267" spans="1:11" s="236" customFormat="1" x14ac:dyDescent="0.25">
      <c r="A2267" s="243"/>
      <c r="B2267" s="243"/>
      <c r="C2267" s="252" cm="1">
        <f t="array" ref="C2267">IF(ROW() &lt; ROW(INDEX(persons[resource_ID],ROWS(persons[resource_ID]))), COUNTIF(INDEX(persons[resource_ID],1):persons[[#This Row],[resource_ID]],persons[[#This Row],[resource_ID]]), "")</f>
        <v>0</v>
      </c>
      <c r="D2267" s="244"/>
      <c r="E2267" s="251"/>
      <c r="F2267" s="251"/>
      <c r="G2267" s="251"/>
      <c r="H2267" s="251"/>
      <c r="I2267" s="251"/>
      <c r="J2267" s="251"/>
      <c r="K2267" s="251"/>
    </row>
    <row r="2268" spans="1:11" s="236" customFormat="1" x14ac:dyDescent="0.25">
      <c r="A2268" s="243"/>
      <c r="B2268" s="243"/>
      <c r="C2268" s="252" cm="1">
        <f t="array" ref="C2268">IF(ROW() &lt; ROW(INDEX(persons[resource_ID],ROWS(persons[resource_ID]))), COUNTIF(INDEX(persons[resource_ID],1):persons[[#This Row],[resource_ID]],persons[[#This Row],[resource_ID]]), "")</f>
        <v>0</v>
      </c>
      <c r="D2268" s="244"/>
      <c r="E2268" s="251"/>
      <c r="F2268" s="251"/>
      <c r="G2268" s="251"/>
      <c r="H2268" s="251"/>
      <c r="I2268" s="251"/>
      <c r="J2268" s="251"/>
      <c r="K2268" s="251"/>
    </row>
    <row r="2269" spans="1:11" s="236" customFormat="1" x14ac:dyDescent="0.25">
      <c r="A2269" s="243"/>
      <c r="B2269" s="243"/>
      <c r="C2269" s="252" cm="1">
        <f t="array" ref="C2269">IF(ROW() &lt; ROW(INDEX(persons[resource_ID],ROWS(persons[resource_ID]))), COUNTIF(INDEX(persons[resource_ID],1):persons[[#This Row],[resource_ID]],persons[[#This Row],[resource_ID]]), "")</f>
        <v>0</v>
      </c>
      <c r="D2269" s="244"/>
      <c r="E2269" s="251"/>
      <c r="F2269" s="251"/>
      <c r="G2269" s="251"/>
      <c r="H2269" s="251"/>
      <c r="I2269" s="251"/>
      <c r="J2269" s="251"/>
      <c r="K2269" s="251"/>
    </row>
    <row r="2270" spans="1:11" s="236" customFormat="1" x14ac:dyDescent="0.25">
      <c r="A2270" s="243"/>
      <c r="B2270" s="243"/>
      <c r="C2270" s="252" cm="1">
        <f t="array" ref="C2270">IF(ROW() &lt; ROW(INDEX(persons[resource_ID],ROWS(persons[resource_ID]))), COUNTIF(INDEX(persons[resource_ID],1):persons[[#This Row],[resource_ID]],persons[[#This Row],[resource_ID]]), "")</f>
        <v>0</v>
      </c>
      <c r="D2270" s="244"/>
      <c r="E2270" s="251"/>
      <c r="F2270" s="251"/>
      <c r="G2270" s="251"/>
      <c r="H2270" s="251"/>
      <c r="I2270" s="251"/>
      <c r="J2270" s="251"/>
      <c r="K2270" s="251"/>
    </row>
    <row r="2271" spans="1:11" s="236" customFormat="1" x14ac:dyDescent="0.25">
      <c r="A2271" s="243"/>
      <c r="B2271" s="243"/>
      <c r="C2271" s="252" cm="1">
        <f t="array" ref="C2271">IF(ROW() &lt; ROW(INDEX(persons[resource_ID],ROWS(persons[resource_ID]))), COUNTIF(INDEX(persons[resource_ID],1):persons[[#This Row],[resource_ID]],persons[[#This Row],[resource_ID]]), "")</f>
        <v>0</v>
      </c>
      <c r="D2271" s="244"/>
      <c r="E2271" s="251"/>
      <c r="F2271" s="251"/>
      <c r="G2271" s="251"/>
      <c r="H2271" s="251"/>
      <c r="I2271" s="251"/>
      <c r="J2271" s="251"/>
      <c r="K2271" s="251"/>
    </row>
    <row r="2272" spans="1:11" s="236" customFormat="1" x14ac:dyDescent="0.25">
      <c r="A2272" s="243"/>
      <c r="B2272" s="243"/>
      <c r="C2272" s="252" cm="1">
        <f t="array" ref="C2272">IF(ROW() &lt; ROW(INDEX(persons[resource_ID],ROWS(persons[resource_ID]))), COUNTIF(INDEX(persons[resource_ID],1):persons[[#This Row],[resource_ID]],persons[[#This Row],[resource_ID]]), "")</f>
        <v>0</v>
      </c>
      <c r="D2272" s="244"/>
      <c r="E2272" s="251"/>
      <c r="F2272" s="251"/>
      <c r="G2272" s="251"/>
      <c r="H2272" s="251"/>
      <c r="I2272" s="251"/>
      <c r="J2272" s="251"/>
      <c r="K2272" s="251"/>
    </row>
    <row r="2273" spans="1:11" s="236" customFormat="1" x14ac:dyDescent="0.25">
      <c r="A2273" s="243"/>
      <c r="B2273" s="243"/>
      <c r="C2273" s="252" cm="1">
        <f t="array" ref="C2273">IF(ROW() &lt; ROW(INDEX(persons[resource_ID],ROWS(persons[resource_ID]))), COUNTIF(INDEX(persons[resource_ID],1):persons[[#This Row],[resource_ID]],persons[[#This Row],[resource_ID]]), "")</f>
        <v>0</v>
      </c>
      <c r="D2273" s="244"/>
      <c r="E2273" s="251"/>
      <c r="F2273" s="251"/>
      <c r="G2273" s="251"/>
      <c r="H2273" s="251"/>
      <c r="I2273" s="251"/>
      <c r="J2273" s="251"/>
      <c r="K2273" s="251"/>
    </row>
    <row r="2274" spans="1:11" s="236" customFormat="1" x14ac:dyDescent="0.25">
      <c r="A2274" s="243"/>
      <c r="B2274" s="243"/>
      <c r="C2274" s="252" cm="1">
        <f t="array" ref="C2274">IF(ROW() &lt; ROW(INDEX(persons[resource_ID],ROWS(persons[resource_ID]))), COUNTIF(INDEX(persons[resource_ID],1):persons[[#This Row],[resource_ID]],persons[[#This Row],[resource_ID]]), "")</f>
        <v>0</v>
      </c>
      <c r="D2274" s="244"/>
      <c r="E2274" s="251"/>
      <c r="F2274" s="251"/>
      <c r="G2274" s="251"/>
      <c r="H2274" s="251"/>
      <c r="I2274" s="251"/>
      <c r="J2274" s="251"/>
      <c r="K2274" s="251"/>
    </row>
    <row r="2275" spans="1:11" x14ac:dyDescent="0.25">
      <c r="A2275" s="243"/>
      <c r="B2275" s="243"/>
      <c r="C2275" s="252" t="str" cm="1">
        <f t="array" ref="C2275">IF(ROW() &lt; ROW(INDEX(persons[resource_ID],ROWS(persons[resource_ID]))), COUNTIF(INDEX(persons[resource_ID],1):persons[[#This Row],[resource_ID]],persons[[#This Row],[resource_ID]]), "")</f>
        <v/>
      </c>
      <c r="D2275" s="244"/>
      <c r="E2275" s="251"/>
      <c r="F2275" s="251"/>
      <c r="G2275" s="251"/>
      <c r="H2275" s="251"/>
      <c r="I2275" s="251"/>
      <c r="J2275" s="251"/>
      <c r="K2275" s="251"/>
    </row>
    <row r="2276" spans="1:11" x14ac:dyDescent="0.25">
      <c r="A2276" s="126"/>
      <c r="B2276" s="126"/>
      <c r="C2276" s="217"/>
      <c r="D2276" s="127"/>
      <c r="E2276" s="126"/>
      <c r="F2276" s="126"/>
      <c r="G2276" s="126"/>
      <c r="H2276" s="126"/>
      <c r="I2276" s="126"/>
      <c r="J2276" s="126"/>
    </row>
  </sheetData>
  <mergeCells count="1">
    <mergeCell ref="A1:J1"/>
  </mergeCells>
  <phoneticPr fontId="23" type="noConversion"/>
  <dataValidations count="4">
    <dataValidation allowBlank="1" showDropDown="1" showInputMessage="1" showErrorMessage="1" sqref="E21 E785:F785 E5:F20 E27:F28 E22:F25 E26 E713:F713 E31:F34 E37:F40 E43:F425 E497:F497 E569:F569 E641:F641 E950:F1442 E1449:F1766" xr:uid="{BC09BD3B-B43A-4981-A3EA-B21B79135FF1}"/>
    <dataValidation type="list" allowBlank="1" showDropDown="1" showInputMessage="1" showErrorMessage="1" sqref="B5:B856 B860:B949 B990:B1509 B2276" xr:uid="{CE355773-8149-4277-AA26-B130074985A2}">
      <formula1>"Experiment, Soil data, Weather data"</formula1>
    </dataValidation>
    <dataValidation type="list" allowBlank="1" showInputMessage="1" showErrorMessage="1" sqref="A5:A971 A2276 A1038:A1325" xr:uid="{9B29378B-4433-454B-9655-DE6D368E1A00}">
      <formula1>ddl_resources</formula1>
    </dataValidation>
    <dataValidation type="list" allowBlank="1" showInputMessage="1" showErrorMessage="1" sqref="A1761:A1766" xr:uid="{EE71B056-8D78-4443-9ED5-D386B7511318}">
      <formula1>ddl_experiments</formula1>
    </dataValidation>
  </dataValidations>
  <hyperlinks>
    <hyperlink ref="I10" r:id="rId1" xr:uid="{C6D58476-AC0B-40A3-8A95-0998F96FC2BB}"/>
    <hyperlink ref="I23" r:id="rId2" xr:uid="{F20CDA4B-801E-4E70-A663-991518518BFC}"/>
    <hyperlink ref="I47" r:id="rId3" xr:uid="{5C3C5B5D-9885-4A7B-B3B8-E92A01A60E56}"/>
    <hyperlink ref="I248" r:id="rId4" xr:uid="{2C39F021-05C2-4406-BBAA-3A31B11C2D84}"/>
    <hyperlink ref="I252" r:id="rId5" xr:uid="{1373994F-D686-41E6-BA9C-8911B1301FA8}"/>
    <hyperlink ref="I322" r:id="rId6" xr:uid="{A1FECB8D-A171-49ED-8093-5C9FAE7FAA1B}"/>
    <hyperlink ref="I11" r:id="rId7" xr:uid="{DEF14DCB-A179-45B5-A086-0CBFE9E2AF2B}"/>
    <hyperlink ref="I323" r:id="rId8" xr:uid="{4F3E25D9-C72F-4EC0-BA31-6F240CF9A783}"/>
    <hyperlink ref="I324" r:id="rId9" xr:uid="{D8B644B0-BEBF-4FEC-AFCB-C51616E31076}"/>
    <hyperlink ref="I325" r:id="rId10" xr:uid="{542ECAD2-F354-40F7-AE36-EF0BB9EA6985}"/>
    <hyperlink ref="I326" r:id="rId11" xr:uid="{5271675C-28DE-437B-A830-C63AB0CCCCE3}"/>
    <hyperlink ref="I327" r:id="rId12" xr:uid="{0597B3EA-6F07-45E4-8898-013F44FE4969}"/>
    <hyperlink ref="I328" r:id="rId13" xr:uid="{DBC2D595-DF84-4539-A03E-976F8902A777}"/>
    <hyperlink ref="I329" r:id="rId14" xr:uid="{3E3E4DBC-4527-4916-AAE5-1DE6FCCF4C9B}"/>
    <hyperlink ref="I17" r:id="rId15" xr:uid="{F8CFE6DF-1303-4A89-82FD-07C7F018BFDE}"/>
    <hyperlink ref="I18" r:id="rId16" xr:uid="{79146370-5664-4D7D-A1C4-E115E6C2CD10}"/>
    <hyperlink ref="I28" r:id="rId17" xr:uid="{1E19008D-82C8-49CD-B96B-52BBCD4EB9BF}"/>
    <hyperlink ref="I52" r:id="rId18" xr:uid="{BA11042C-41BF-4EA4-AF59-11687E0B0A17}"/>
    <hyperlink ref="I57" r:id="rId19" xr:uid="{73383C49-38F3-43DF-9DD8-5D49889CADF0}"/>
    <hyperlink ref="I62" r:id="rId20" xr:uid="{EDD6F4E2-4293-4D21-B2F7-087B463FDB0C}"/>
    <hyperlink ref="I67" r:id="rId21" xr:uid="{72B467B1-051B-4514-A383-F5FDD5670142}"/>
    <hyperlink ref="I72" r:id="rId22" xr:uid="{6E6B3B1E-31F5-4880-B83A-5B46F58BB946}"/>
    <hyperlink ref="I77" r:id="rId23" xr:uid="{37E8DA44-19EB-498E-BCAC-18E1BC26AF19}"/>
    <hyperlink ref="I82" r:id="rId24" xr:uid="{BC10C338-3454-45C6-B627-83B9EC7CF9FB}"/>
    <hyperlink ref="I87" r:id="rId25" xr:uid="{7671DA16-A384-4D7D-833C-A8A5C81D7BFF}"/>
    <hyperlink ref="I92" r:id="rId26" xr:uid="{42941427-0E90-45DB-A787-F65B002FD84F}"/>
    <hyperlink ref="I97" r:id="rId27" xr:uid="{279348A1-6207-4A77-9E53-5473EADAD56E}"/>
    <hyperlink ref="I102" r:id="rId28" xr:uid="{9FBEA2A2-72E7-45C6-880E-EF90D1A90811}"/>
    <hyperlink ref="I107" r:id="rId29" xr:uid="{DDD1A8D7-7822-4E1C-813F-8EA90471C733}"/>
    <hyperlink ref="I112" r:id="rId30" xr:uid="{A12D0ED5-DF4F-4271-86F8-E3148FF97508}"/>
    <hyperlink ref="I117" r:id="rId31" xr:uid="{A5010BC3-6B79-416C-BE61-371B40DE67A7}"/>
    <hyperlink ref="I122" r:id="rId32" xr:uid="{7ACEF8BD-1A41-4D69-A9C8-18BAB05F629A}"/>
    <hyperlink ref="I127" r:id="rId33" xr:uid="{6FAF4AF1-E292-45DC-881A-CBD4A8A01780}"/>
    <hyperlink ref="I132" r:id="rId34" xr:uid="{1D6D2AAA-4A4A-4A7A-BB02-51FD02CB6FEA}"/>
    <hyperlink ref="I137" r:id="rId35" xr:uid="{61554C33-0F16-4630-BD93-455B238DE359}"/>
    <hyperlink ref="I142" r:id="rId36" xr:uid="{A9FCB7D0-C53F-4ADB-8F43-A6E6438A1316}"/>
    <hyperlink ref="I147" r:id="rId37" xr:uid="{01DE5CD5-682B-4994-B15A-B7CCEED5D48B}"/>
    <hyperlink ref="I152" r:id="rId38" xr:uid="{49CFC7FD-0D09-4FAC-AFE6-2C9512FFCC5F}"/>
    <hyperlink ref="I157" r:id="rId39" xr:uid="{91475A0A-552B-4874-9A8D-7C79337A2380}"/>
    <hyperlink ref="I162" r:id="rId40" xr:uid="{55BA4CB6-360F-4FB9-A66C-22488B28BFE5}"/>
    <hyperlink ref="I167" r:id="rId41" xr:uid="{7D2DD6D2-1956-47E5-88CF-EE8B36D3C677}"/>
    <hyperlink ref="I172" r:id="rId42" xr:uid="{04F4B0F0-A6ED-4AB5-B972-6FCADB67DE04}"/>
    <hyperlink ref="I177" r:id="rId43" xr:uid="{D52B3FA0-2637-45B0-9682-850BD758AD15}"/>
    <hyperlink ref="I182" r:id="rId44" xr:uid="{1801EACD-7616-4DEA-B61C-5F381A37348D}"/>
    <hyperlink ref="I187" r:id="rId45" xr:uid="{5AFFBA8A-F30C-4E10-98DD-1DFEEA7CE939}"/>
    <hyperlink ref="I192" r:id="rId46" xr:uid="{44B90F2E-3DBF-4F54-9CDF-062AC2D92468}"/>
    <hyperlink ref="I197" r:id="rId47" xr:uid="{01B40DF8-1150-4187-B032-4686538AE3F0}"/>
    <hyperlink ref="I202" r:id="rId48" xr:uid="{37CA3F80-BB43-4E4F-B5AB-5A5F7EB2DABA}"/>
    <hyperlink ref="I207" r:id="rId49" xr:uid="{EA03DE30-71A6-43FC-A59C-029671D0AB7C}"/>
    <hyperlink ref="I212" r:id="rId50" xr:uid="{F792F906-8FE5-4E6B-B5A3-1BA1F961DC55}"/>
    <hyperlink ref="I217" r:id="rId51" xr:uid="{0F962547-E3D4-4F85-91B7-2238F7B95815}"/>
    <hyperlink ref="I222" r:id="rId52" xr:uid="{6D5C2BE8-3F09-40CD-9F52-D57B0AD65522}"/>
    <hyperlink ref="I257" r:id="rId53" xr:uid="{D9C17611-A6D0-4378-992F-526B1AE56D0B}"/>
    <hyperlink ref="I262" r:id="rId54" xr:uid="{E697B951-0536-4818-931E-D0B27F6946FF}"/>
    <hyperlink ref="I267" r:id="rId55" xr:uid="{91AD761D-49E1-4FFF-BDE2-E899ACE80AB4}"/>
    <hyperlink ref="I272" r:id="rId56" xr:uid="{8093BFE1-BFD8-4DE5-95E1-300A5B94233B}"/>
    <hyperlink ref="I277" r:id="rId57" xr:uid="{778081A1-FCB0-48FA-A3C3-E408DC243353}"/>
    <hyperlink ref="I282" r:id="rId58" xr:uid="{2CFB2EC0-4271-4275-AAA6-DA500F937248}"/>
    <hyperlink ref="I287" r:id="rId59" xr:uid="{0D89BEF9-759E-46C2-BC22-32DA0A752A1B}"/>
    <hyperlink ref="I292" r:id="rId60" xr:uid="{13861F56-A5DE-4F7A-BFF7-AE7370AE15E4}"/>
    <hyperlink ref="I297" r:id="rId61" xr:uid="{B155B7BF-CFD5-4044-A910-763FC8EEE532}"/>
    <hyperlink ref="I302" r:id="rId62" xr:uid="{F7B4AD88-78DA-4D04-92D0-0E03D3CFADC2}"/>
    <hyperlink ref="I307" r:id="rId63" xr:uid="{089FECA7-467A-48AE-84A4-9A7A7F0F4E81}"/>
    <hyperlink ref="I312" r:id="rId64" xr:uid="{54F59A95-4748-44AA-81A7-1EF67C437B1F}"/>
    <hyperlink ref="I317" r:id="rId65" xr:uid="{1BEE6AB0-EC82-47FA-8580-E27E7BD5D4E0}"/>
    <hyperlink ref="I330" r:id="rId66" xr:uid="{2D11A316-8B15-4465-A35A-3DA5577669C8}"/>
    <hyperlink ref="I331" r:id="rId67" xr:uid="{9456A292-0E2E-44A1-89E6-2ADEA0469DA0}"/>
    <hyperlink ref="I332" r:id="rId68" xr:uid="{AB217EE6-1860-465F-941F-A1596433CE16}"/>
    <hyperlink ref="I333" r:id="rId69" xr:uid="{A2580785-F060-4FFF-ABF0-EDBBEF084C94}"/>
    <hyperlink ref="I334" r:id="rId70" xr:uid="{3ADB80E7-7BFA-4038-9E13-21A312620C62}"/>
    <hyperlink ref="I335" r:id="rId71" xr:uid="{EF3C28EF-F0F8-40E1-AD79-01A1A84909DD}"/>
    <hyperlink ref="I336" r:id="rId72" xr:uid="{D345BE0C-E9BC-4DB5-8F3B-B2D12414E85A}"/>
    <hyperlink ref="I337" r:id="rId73" xr:uid="{75175A60-EA95-49BB-B1E3-06A29A7A09D6}"/>
    <hyperlink ref="I338" r:id="rId74" xr:uid="{02785709-96A5-4E78-9944-338B152DFDB4}"/>
    <hyperlink ref="I339" r:id="rId75" xr:uid="{98ABB03B-C1CA-4E6D-94BF-0BAFDCEB142D}"/>
    <hyperlink ref="I340" r:id="rId76" xr:uid="{509271A0-4227-46A2-B882-C7B018411C0F}"/>
    <hyperlink ref="I341" r:id="rId77" xr:uid="{046CE56B-2F49-43CC-BE01-1561F2DBE33C}"/>
    <hyperlink ref="I342" r:id="rId78" xr:uid="{4570F50B-6475-4D59-8987-0098616C07CD}"/>
    <hyperlink ref="I343" r:id="rId79" xr:uid="{0BB09C0B-CC1B-41AA-B343-647EAB18CBEC}"/>
    <hyperlink ref="I344" r:id="rId80" xr:uid="{D6DC2F36-A299-4F85-B1EC-05B60CCB09B2}"/>
    <hyperlink ref="I345" r:id="rId81" xr:uid="{B0B0E7E1-AEE5-4F6C-9ABF-E70462CAD7F5}"/>
    <hyperlink ref="I350" r:id="rId82" xr:uid="{F5D77A0D-FE17-4E8A-89BB-F500092A5C0D}"/>
    <hyperlink ref="I355" r:id="rId83" xr:uid="{3B0211CD-DDCC-4987-BA6A-030B26B18F29}"/>
    <hyperlink ref="I360" r:id="rId84" xr:uid="{DFE254D2-6B2C-4D11-89A7-B5AEFD8B3457}"/>
    <hyperlink ref="I365" r:id="rId85" xr:uid="{4B64CB68-C8FC-4CCD-8F37-525D715CD81E}"/>
    <hyperlink ref="I370" r:id="rId86" xr:uid="{02B77240-9290-457C-8E31-174380F15BC5}"/>
    <hyperlink ref="I375" r:id="rId87" xr:uid="{B5A01177-0A2B-4279-8F27-9A35CB0F00C5}"/>
    <hyperlink ref="I380" r:id="rId88" xr:uid="{77B6AB60-1FB2-497F-A87B-5C5648C1FF5D}"/>
    <hyperlink ref="I385" r:id="rId89" xr:uid="{FD1F039C-9F03-4A46-BDE3-2A60FF926DFF}"/>
    <hyperlink ref="I390" r:id="rId90" xr:uid="{29B131A0-2682-4638-A28C-65B5B8CF8E52}"/>
    <hyperlink ref="I395" r:id="rId91" xr:uid="{D5103667-2BC8-4DBA-8675-5DB7F1752643}"/>
    <hyperlink ref="I400" r:id="rId92" xr:uid="{3DD5E211-E097-4563-90A7-C430240FC6BE}"/>
    <hyperlink ref="I405" r:id="rId93" xr:uid="{D47552EE-EEF3-4DC1-8508-3E60F86E104E}"/>
    <hyperlink ref="I410" r:id="rId94" xr:uid="{4C5F57A1-914F-4FD6-B148-E7F0F4E6A06B}"/>
    <hyperlink ref="I415" r:id="rId95" xr:uid="{0734B3E6-C6FF-48B8-A5D1-5727126BA177}"/>
    <hyperlink ref="I420" r:id="rId96" xr:uid="{8E06183F-96FD-47E2-B645-F8D09E7C7986}"/>
    <hyperlink ref="I857" r:id="rId97" xr:uid="{C3D7AE6F-84FB-4B74-9E18-40E6A93DF001}"/>
    <hyperlink ref="I860" r:id="rId98" xr:uid="{8C706C59-4BD5-4B47-9C2D-4F4FB28AF328}"/>
    <hyperlink ref="I863" r:id="rId99" xr:uid="{D401967A-8CBA-4B16-91AD-3856E18751C8}"/>
    <hyperlink ref="I866" r:id="rId100" xr:uid="{D022DC6A-2730-4F8F-8B70-3F7450374E9E}"/>
    <hyperlink ref="I869" r:id="rId101" xr:uid="{0D5A853E-D1F3-4B96-B44E-E2D21205B10E}"/>
    <hyperlink ref="I872" r:id="rId102" xr:uid="{8419FD86-ADC1-48B4-B10D-E97558C296CD}"/>
    <hyperlink ref="I875" r:id="rId103" xr:uid="{D5CDBD34-7701-4BAF-AA57-53231B3827CD}"/>
    <hyperlink ref="I878" r:id="rId104" xr:uid="{39EB85FA-A6F1-4636-9BF9-7789C9F78DBC}"/>
    <hyperlink ref="I881" r:id="rId105" xr:uid="{EE973F7D-EED9-455F-AFC5-DD7B38FDD900}"/>
    <hyperlink ref="I884" r:id="rId106" xr:uid="{D12CDA6B-7195-4743-860E-AFC0920BF333}"/>
    <hyperlink ref="I887" r:id="rId107" xr:uid="{6AF31D40-358F-4EDF-9407-6FBAAE95D1CA}"/>
    <hyperlink ref="I890" r:id="rId108" xr:uid="{D1B3F36D-5338-4385-8359-E3C62799CE91}"/>
    <hyperlink ref="I893" r:id="rId109" xr:uid="{D4533135-65E1-4545-91DC-75B6CB5F8C4E}"/>
    <hyperlink ref="I896" r:id="rId110" xr:uid="{D446EE90-803A-4B3C-BAF3-1582F8E2AA09}"/>
    <hyperlink ref="I899" r:id="rId111" xr:uid="{18484781-ED09-45C6-98CA-54C335F25A1C}"/>
    <hyperlink ref="I902" r:id="rId112" xr:uid="{0A7920D3-EABA-4A1F-A9DB-80563100747A}"/>
    <hyperlink ref="I905" r:id="rId113" xr:uid="{5A7C740E-D8B3-4CD5-A78A-7A644A8659B4}"/>
    <hyperlink ref="I908" r:id="rId114" xr:uid="{643E5431-D02B-44B4-9155-1E3B69A772A7}"/>
    <hyperlink ref="I911" r:id="rId115" xr:uid="{55DF27A1-4A32-4211-A86B-B9F663D99252}"/>
    <hyperlink ref="I914" r:id="rId116" xr:uid="{44B3BC7C-776E-4C2D-956F-A986B420CF5E}"/>
    <hyperlink ref="I917" r:id="rId117" xr:uid="{5E12FD1C-E75E-45DE-BDED-61EE1665068C}"/>
    <hyperlink ref="I920" r:id="rId118" xr:uid="{F8E439E9-4BB6-46AA-921E-01B013B56D29}"/>
    <hyperlink ref="I923" r:id="rId119" xr:uid="{AAB90E5B-B668-445C-A77D-27910C28F267}"/>
    <hyperlink ref="I926" r:id="rId120" xr:uid="{A26533B7-8215-407C-8C59-F9D2F260466C}"/>
    <hyperlink ref="I929" r:id="rId121" xr:uid="{776CA327-C7EE-47A1-80A1-F7F9BDDD68E8}"/>
    <hyperlink ref="I932" r:id="rId122" xr:uid="{B5903D27-C926-4802-BC4D-01ECA6FF9BA3}"/>
    <hyperlink ref="I935" r:id="rId123" xr:uid="{4D8746BC-762D-448C-8419-1F33911EDEF0}"/>
    <hyperlink ref="I938" r:id="rId124" xr:uid="{2BC6B1B0-880E-45D0-987F-7480C50366E7}"/>
    <hyperlink ref="I941" r:id="rId125" xr:uid="{D97F016F-2461-401C-998C-F48E05EA3F1B}"/>
    <hyperlink ref="I944" r:id="rId126" xr:uid="{9F7A444B-B5EC-4F86-BCCA-B860B7F6E39F}"/>
    <hyperlink ref="I947" r:id="rId127" xr:uid="{35F46226-0F17-4224-B904-8A4F5E6F71C6}"/>
    <hyperlink ref="I1057" r:id="rId128" xr:uid="{800E9D8F-587F-4C9D-9379-47F412B3A4EC}"/>
    <hyperlink ref="I1072" r:id="rId129" xr:uid="{4DF4B7CD-43E7-4A4C-AA94-B07F016A0860}"/>
    <hyperlink ref="I1042" r:id="rId130" xr:uid="{2C0EA973-F74C-42B9-93A4-06B0D8E3C2EC}"/>
    <hyperlink ref="I1440" r:id="rId131" xr:uid="{02F4DA59-DC48-4CA1-9675-5A8F4BC5E6C2}"/>
    <hyperlink ref="I1441" r:id="rId132" xr:uid="{B5EFC910-EA07-43CC-948D-F8A41470EC82}"/>
    <hyperlink ref="I1442" r:id="rId133" xr:uid="{88F3859A-658D-43F7-8F97-CCE68E6346FB}"/>
    <hyperlink ref="I1327" r:id="rId134" xr:uid="{579D7BD7-634C-431E-B3A6-0D67D260C3F2}"/>
    <hyperlink ref="I1328" r:id="rId135" xr:uid="{0502B085-F184-4B5B-A787-EBFF7CAD5470}"/>
    <hyperlink ref="I1329" r:id="rId136" xr:uid="{9732367F-FE8E-43E4-A966-3BBF44B29DE2}"/>
    <hyperlink ref="I1330" r:id="rId137" xr:uid="{99BC7252-C15D-49AF-B775-828C809D04E0}"/>
    <hyperlink ref="I1331" r:id="rId138" xr:uid="{58DFF507-454A-49F6-BE57-7B5DE7FAC539}"/>
    <hyperlink ref="I1332" r:id="rId139" xr:uid="{3AA36B59-E05E-404B-AA76-F94841301E9F}"/>
    <hyperlink ref="I1333" r:id="rId140" xr:uid="{051E3822-9051-4059-B562-FAF3D0AD5C8D}"/>
    <hyperlink ref="I1334" r:id="rId141" xr:uid="{68278846-E593-459A-ACBE-AFA70A854499}"/>
    <hyperlink ref="I1335" r:id="rId142" xr:uid="{54FDD592-5CD6-49BC-B1F2-54500DA0678C}"/>
    <hyperlink ref="I1336" r:id="rId143" xr:uid="{9B63328A-DA4D-47F4-BD6B-2D8C8DE5A0E4}"/>
    <hyperlink ref="I1337" r:id="rId144" xr:uid="{EA84A4E9-AB05-44BE-83BC-AE4319EADD5D}"/>
    <hyperlink ref="I1338" r:id="rId145" xr:uid="{7EBE10E2-8026-461A-9E86-F258733EF359}"/>
    <hyperlink ref="I1339" r:id="rId146" xr:uid="{23E67144-51D5-4183-AF4E-17EF35A170B1}"/>
    <hyperlink ref="I1340" r:id="rId147" xr:uid="{E2032193-8AA1-4427-9932-5C1E8CA0A487}"/>
    <hyperlink ref="I1341" r:id="rId148" xr:uid="{EBEDC938-FC20-4D8D-8508-E7FDF60FBB5B}"/>
    <hyperlink ref="I1342" r:id="rId149" xr:uid="{D72236A1-DD27-4F2C-81C7-564C3A3EE45E}"/>
    <hyperlink ref="I1343" r:id="rId150" xr:uid="{96830F55-B068-4356-8552-DC6A23DDB331}"/>
    <hyperlink ref="I1344" r:id="rId151" xr:uid="{728CE457-0A68-4BDB-8F70-389F0A4AF4D9}"/>
    <hyperlink ref="I1345" r:id="rId152" xr:uid="{F964B26E-8AE0-4343-85D5-86371F50BA34}"/>
    <hyperlink ref="I1346" r:id="rId153" xr:uid="{55BA7373-B8EC-451C-813C-31FD90B9C9C3}"/>
    <hyperlink ref="I1347" r:id="rId154" xr:uid="{4C63D6B2-C1FC-40A8-B546-30A622F316CB}"/>
    <hyperlink ref="I1348" r:id="rId155" xr:uid="{7035468E-8996-4433-9CAB-72048706E1F4}"/>
    <hyperlink ref="I1349" r:id="rId156" xr:uid="{F172B6CC-06F9-4E42-AE0C-E4255E4C6BA0}"/>
    <hyperlink ref="I1350" r:id="rId157" xr:uid="{E77AE4DA-BB3C-4B49-8011-9468C3872A4F}"/>
    <hyperlink ref="I1351" r:id="rId158" xr:uid="{2A645842-22F4-4540-8940-40D2E17B52AE}"/>
    <hyperlink ref="I1352" r:id="rId159" xr:uid="{E36F1F9D-8B16-4E26-826E-62D3FF19B2CF}"/>
    <hyperlink ref="I1353" r:id="rId160" xr:uid="{AC6168F7-161B-43E6-87F9-1CDA8B0B1647}"/>
    <hyperlink ref="I1354" r:id="rId161" xr:uid="{01E15F54-2B9A-4A5D-867E-C83187521872}"/>
    <hyperlink ref="I1355" r:id="rId162" xr:uid="{C5453540-20AA-4652-8B27-8B1CA775043E}"/>
    <hyperlink ref="I1356" r:id="rId163" xr:uid="{1AB36D9D-6007-4B17-A495-D0C20E273B98}"/>
    <hyperlink ref="I1357" r:id="rId164" xr:uid="{09079517-415A-4393-BBD8-C17C2C577F27}"/>
    <hyperlink ref="I1358" r:id="rId165" xr:uid="{2E11C8A1-B2FC-41B4-8F4D-CD8BE646E7DD}"/>
    <hyperlink ref="I1359" r:id="rId166" xr:uid="{7D7582F3-BBB7-48B7-A756-879B0EBB8FF4}"/>
    <hyperlink ref="I1360" r:id="rId167" xr:uid="{32D685E7-4022-4EC9-ACE3-018D8E437D7E}"/>
    <hyperlink ref="I1361" r:id="rId168" xr:uid="{27DC11C3-AC92-4D45-B211-07476FBA1F8C}"/>
    <hyperlink ref="I1362" r:id="rId169" xr:uid="{529DF855-88ED-4747-BF4B-1C631B2892EA}"/>
    <hyperlink ref="I1363" r:id="rId170" xr:uid="{6AA5A5B6-6D46-4568-BD3A-3A8D084FEEA6}"/>
    <hyperlink ref="I1364" r:id="rId171" xr:uid="{8EB75590-564D-4B21-9A4B-613D9E778899}"/>
    <hyperlink ref="I1365" r:id="rId172" xr:uid="{A432CCCC-3E8C-45CD-834B-033B1C018364}"/>
    <hyperlink ref="I1366" r:id="rId173" xr:uid="{79CC9A88-F0B9-4F3D-A877-C6D7854343A5}"/>
    <hyperlink ref="I1367" r:id="rId174" xr:uid="{5390F459-36B6-43DA-8086-8C4EEFC97376}"/>
    <hyperlink ref="I1368" r:id="rId175" xr:uid="{88B8D7AD-032D-4A2F-8E79-620FFF946F56}"/>
    <hyperlink ref="I1369" r:id="rId176" xr:uid="{495910E3-AAE7-4E1B-A1AF-3A56D61BE7F4}"/>
    <hyperlink ref="I1370" r:id="rId177" xr:uid="{2C513BEE-7421-44B7-ADC1-43511051BD84}"/>
    <hyperlink ref="I1371" r:id="rId178" xr:uid="{BF1332FE-E713-453A-8712-46E5AA05FB05}"/>
    <hyperlink ref="I1372" r:id="rId179" xr:uid="{E243C6DA-0CCC-4C68-BD1F-22F3D4F63EF0}"/>
    <hyperlink ref="I1373" r:id="rId180" xr:uid="{F0F9DF07-80B3-4669-9AC7-1AFFF1B44F06}"/>
    <hyperlink ref="I1374" r:id="rId181" xr:uid="{D356030E-7DF1-46F8-B040-6D19CBFAF9B5}"/>
    <hyperlink ref="I1375" r:id="rId182" xr:uid="{4F138DAA-1771-4D08-9157-15693875831F}"/>
    <hyperlink ref="I1376" r:id="rId183" xr:uid="{0DBA597A-7CBA-41D4-BE64-5F810ADAB02C}"/>
    <hyperlink ref="I1377" r:id="rId184" xr:uid="{24C493C2-EDCC-47BD-A2CD-43A7F445D37D}"/>
    <hyperlink ref="I1378" r:id="rId185" xr:uid="{B7351E96-4B07-4E81-998C-22EE34795DDF}"/>
    <hyperlink ref="I1379" r:id="rId186" xr:uid="{F65EA886-7CDB-4814-BAA6-874538251EAE}"/>
    <hyperlink ref="I1380" r:id="rId187" xr:uid="{FB9F15BC-C30F-449E-BA97-04F2C37A4883}"/>
    <hyperlink ref="I1381" r:id="rId188" xr:uid="{7573EBAC-D948-47ED-A11E-B42BE0A969A4}"/>
    <hyperlink ref="I1382" r:id="rId189" xr:uid="{3B436BD9-F263-404A-9252-159EBCD87B06}"/>
    <hyperlink ref="I1383" r:id="rId190" xr:uid="{17488A27-FDD9-486E-B855-6109861C499E}"/>
    <hyperlink ref="I1384" r:id="rId191" xr:uid="{240D1051-F174-4C65-81DF-BBB4DA63AC85}"/>
    <hyperlink ref="I1385" r:id="rId192" xr:uid="{8D09F5B8-D44A-4EF5-84B9-3ED0BBAA7660}"/>
    <hyperlink ref="I1386" r:id="rId193" xr:uid="{42B28015-D757-46CF-8BF0-CE8CDA2B29AB}"/>
    <hyperlink ref="I1387" r:id="rId194" xr:uid="{319D12C0-8A4C-4927-B608-0E8802BD6A62}"/>
    <hyperlink ref="I1388" r:id="rId195" xr:uid="{2134CC8E-77FA-4170-B5D0-A0C2DEB08E9F}"/>
    <hyperlink ref="I1389" r:id="rId196" xr:uid="{38E19E9D-6BA4-42D8-A12D-2338EEE91B8A}"/>
    <hyperlink ref="I1390" r:id="rId197" xr:uid="{5D349118-DA9C-4024-8829-12F5DDB64522}"/>
    <hyperlink ref="I1391" r:id="rId198" xr:uid="{A5C4E9CE-E3B4-442D-8F34-5F41F6A6BC3F}"/>
    <hyperlink ref="I1392" r:id="rId199" xr:uid="{9DE41377-2EA5-46A6-B450-B2E380DD491E}"/>
    <hyperlink ref="I1393" r:id="rId200" xr:uid="{54FAD9C6-AE00-455C-857F-BDD70455F2AA}"/>
    <hyperlink ref="I1394" r:id="rId201" xr:uid="{2EE1D580-9DF9-4543-8C90-8885F1EAA99B}"/>
    <hyperlink ref="I1395" r:id="rId202" xr:uid="{96C7312C-399C-487C-AA0E-8CCC40E18618}"/>
    <hyperlink ref="I1396" r:id="rId203" xr:uid="{E2B1A91F-8BBB-4F8E-BFFC-C09117ABE31D}"/>
    <hyperlink ref="I1397" r:id="rId204" xr:uid="{BC3AF96E-2F88-405C-A059-9BBF566415A8}"/>
    <hyperlink ref="I1398" r:id="rId205" xr:uid="{3F904670-E4A1-46EF-BAAC-8A5D28DCA247}"/>
    <hyperlink ref="I1399" r:id="rId206" xr:uid="{6EA820F7-9B99-4B65-921B-8CDC57842917}"/>
    <hyperlink ref="I1400" r:id="rId207" xr:uid="{5106D423-55C0-4934-A885-353211D6B45B}"/>
    <hyperlink ref="I1401" r:id="rId208" xr:uid="{AB02541C-24DC-4F7F-B662-4B36E96AE021}"/>
    <hyperlink ref="I1402" r:id="rId209" xr:uid="{C768EB83-5A6E-47A0-90B6-186E2C7036E0}"/>
    <hyperlink ref="I1403" r:id="rId210" xr:uid="{F25D75D5-9C13-476E-91FA-B82AE0E135F6}"/>
    <hyperlink ref="I1404" r:id="rId211" xr:uid="{8474A833-F387-40C0-836B-10B82CE25D27}"/>
    <hyperlink ref="I1405" r:id="rId212" xr:uid="{828B1AA6-2146-47BF-A8DF-EB3AA543AA7C}"/>
    <hyperlink ref="I1406" r:id="rId213" xr:uid="{1C524F58-6D7A-4C62-8D19-BD5D92E8D682}"/>
    <hyperlink ref="I1407" r:id="rId214" xr:uid="{3E124D90-53BC-4FC3-9376-FA1061774CD2}"/>
    <hyperlink ref="I1408" r:id="rId215" xr:uid="{484043BC-7BA1-48BE-BFEB-FC8E033312E4}"/>
    <hyperlink ref="I1409" r:id="rId216" xr:uid="{E7B5F4BB-E5FD-4642-9831-5038AC638F8D}"/>
    <hyperlink ref="I1410" r:id="rId217" xr:uid="{C9B10371-4441-4B11-8EAE-B1847643369C}"/>
    <hyperlink ref="I1411" r:id="rId218" xr:uid="{EA54F4EF-A55D-412A-B4D0-D4AB3A6670A9}"/>
    <hyperlink ref="I1412" r:id="rId219" xr:uid="{17CE023A-C6AA-4EF1-8A91-58CA36847B29}"/>
    <hyperlink ref="I1413" r:id="rId220" xr:uid="{77478B63-BF91-49A1-9870-F3F644B9DACF}"/>
    <hyperlink ref="I1414" r:id="rId221" xr:uid="{C0221717-9D59-4B88-8FB9-995F72665E6A}"/>
    <hyperlink ref="I1415" r:id="rId222" xr:uid="{AC637183-D594-48CD-92C1-72EE97229126}"/>
    <hyperlink ref="I1416" r:id="rId223" xr:uid="{DE6266E9-FC7B-4DB0-8F9D-3A27B646B517}"/>
    <hyperlink ref="I1417" r:id="rId224" xr:uid="{0CBE2946-FB8D-4999-86FF-574FBFC9E88E}"/>
    <hyperlink ref="I1418" r:id="rId225" xr:uid="{94C29C8E-E0A5-4647-8C24-9B52C9DA745D}"/>
    <hyperlink ref="I1437" r:id="rId226" xr:uid="{E5C73B66-D700-440D-8A03-59D287FF5FCF}"/>
    <hyperlink ref="I1438" r:id="rId227" xr:uid="{F265EB39-A89D-49C4-BFEE-B76AFB76D500}"/>
    <hyperlink ref="I1439" r:id="rId228" xr:uid="{23647DDF-5699-4CBA-B118-F28BB56E7C98}"/>
    <hyperlink ref="I1326" r:id="rId229" xr:uid="{0B739023-FEC9-4A0F-8436-9E5F021F5558}"/>
    <hyperlink ref="I1720" r:id="rId230" xr:uid="{CFC08641-9D03-440C-BC26-9838DD5F6707}"/>
    <hyperlink ref="I1723" r:id="rId231" xr:uid="{2B236A5B-8D13-4B3D-A823-6B1D0910F567}"/>
    <hyperlink ref="I1726" r:id="rId232" xr:uid="{AB40F908-1A80-4D2F-A239-8A718E123193}"/>
    <hyperlink ref="I1729" r:id="rId233" xr:uid="{F66E1DED-BD74-4F77-97D6-51211A4EF6C6}"/>
    <hyperlink ref="I1732" r:id="rId234" xr:uid="{BBF7808E-34DD-42EB-A0AB-0FE4992DC9B5}"/>
    <hyperlink ref="I1735" r:id="rId235" xr:uid="{F9103551-1553-4A8D-889F-FB1BE5E0ECB2}"/>
    <hyperlink ref="I1738" r:id="rId236" xr:uid="{FF105A65-442E-49D1-AFE1-2C60FFE073C2}"/>
    <hyperlink ref="I1741" r:id="rId237" xr:uid="{3F01158D-7093-4356-B2C6-0669C944D4D6}"/>
    <hyperlink ref="I1744" r:id="rId238" xr:uid="{5E6640EA-E20D-4C0F-9BAC-6F12D8E2B5FB}"/>
    <hyperlink ref="I1747" r:id="rId239" xr:uid="{881F025F-4BF5-481B-BC54-597438D48CAF}"/>
    <hyperlink ref="I1750" r:id="rId240" xr:uid="{04D19203-7298-4CF3-80C6-845B157C4EAB}"/>
    <hyperlink ref="I1753" r:id="rId241" xr:uid="{B6ED2DBC-D29C-421C-AE63-31DEDDAF3EDE}"/>
    <hyperlink ref="I2257" r:id="rId242" xr:uid="{833017D7-4278-4D46-9101-80C964BE2169}"/>
    <hyperlink ref="I2247" r:id="rId243" xr:uid="{395C15A7-73A9-45D3-B114-73595622302F}"/>
    <hyperlink ref="I2237" r:id="rId244" xr:uid="{3C0A7A51-8AB9-49E2-8D7A-426F57E4AD79}"/>
    <hyperlink ref="I2227" r:id="rId245" xr:uid="{5E5BD419-7D1A-4A92-B9AA-744DC3647718}"/>
    <hyperlink ref="I2217" r:id="rId246" xr:uid="{786ADD63-1346-43F8-B294-1B78F5182022}"/>
    <hyperlink ref="I2207" r:id="rId247" xr:uid="{BACF0609-E236-45D2-A356-D8D23901D822}"/>
    <hyperlink ref="I2197" r:id="rId248" xr:uid="{52BAFE7A-6C86-4F53-A46C-713D3F4BEAC4}"/>
    <hyperlink ref="I2187" r:id="rId249" xr:uid="{6D8A14B8-8931-47ED-8EC5-CFD6D9341B2D}"/>
    <hyperlink ref="I2177" r:id="rId250" xr:uid="{8DAE2326-545D-4DE6-9B2E-98A42B299C00}"/>
    <hyperlink ref="I2167" r:id="rId251" xr:uid="{9A89AB89-533E-4529-B51A-1E15F485DBB8}"/>
    <hyperlink ref="I2157" r:id="rId252" xr:uid="{77F04910-A74F-465F-ACE1-ED3D0849C39D}"/>
    <hyperlink ref="I2147" r:id="rId253" xr:uid="{874FA173-C500-4253-AC48-769A09A3DECE}"/>
    <hyperlink ref="I2137" r:id="rId254" xr:uid="{654202F5-6BB4-44AF-AF10-55423AAC9CC9}"/>
    <hyperlink ref="I2127" r:id="rId255" xr:uid="{45613D07-D469-4EB8-A832-7C499466CEC3}"/>
    <hyperlink ref="I2117" r:id="rId256" xr:uid="{01839472-29D9-4C68-AED2-1F8FEAFA4126}"/>
    <hyperlink ref="I2107" r:id="rId257" xr:uid="{051CDD01-14AF-468C-8EB9-55C8E4F795CC}"/>
    <hyperlink ref="I2097" r:id="rId258" xr:uid="{27741512-CD69-4A8F-8184-DE9B6BBDCB2D}"/>
    <hyperlink ref="I2087" r:id="rId259" xr:uid="{57B833D2-9E9F-4B15-B7BF-EE4E063BAD31}"/>
    <hyperlink ref="I2077" r:id="rId260" xr:uid="{3D4AD1FD-C729-4847-B1C4-DCFC1D4A04E3}"/>
    <hyperlink ref="I2067" r:id="rId261" xr:uid="{B43B533E-CD45-4C47-B144-E40BBD56FD24}"/>
    <hyperlink ref="I2057" r:id="rId262" xr:uid="{D5FDBA3C-6EF4-4109-B880-79F6E60C43C6}"/>
    <hyperlink ref="I2047" r:id="rId263" xr:uid="{CE878DF8-785D-49C7-913C-E3A6F85DFD91}"/>
    <hyperlink ref="I2037" r:id="rId264" xr:uid="{BECC8A16-A065-44B0-B257-70BE928BFCD0}"/>
    <hyperlink ref="I2027" r:id="rId265" xr:uid="{0FE11F81-AF2F-4180-9056-D5DCDB7BBD8E}"/>
    <hyperlink ref="I2017" r:id="rId266" xr:uid="{23525C31-B28A-43E4-BBEB-FD631246915F}"/>
    <hyperlink ref="I2007" r:id="rId267" xr:uid="{6588E518-5EC0-4726-978F-DE13FA482B42}"/>
    <hyperlink ref="I1997" r:id="rId268" xr:uid="{A3A4532D-1666-4051-994A-A6D163ABF559}"/>
    <hyperlink ref="I1987" r:id="rId269" xr:uid="{6425E363-2C5C-427B-A50B-164C38FADE6A}"/>
    <hyperlink ref="I1977" r:id="rId270" xr:uid="{B7D6FD9E-FD27-44C0-B44D-64993F1D0ED2}"/>
    <hyperlink ref="I1967" r:id="rId271" xr:uid="{A68D8FB8-582C-48D9-BAFC-13F72BC1FA5A}"/>
    <hyperlink ref="I1957" r:id="rId272" xr:uid="{488DEF68-59A6-405B-8E54-861B4E3B31FD}"/>
    <hyperlink ref="I1947" r:id="rId273" xr:uid="{FC1DD42F-B288-4554-95FB-B733140E1B3A}"/>
    <hyperlink ref="I1937" r:id="rId274" xr:uid="{EC9DBCBF-DE16-499E-9D3C-31D252238160}"/>
    <hyperlink ref="I1927" r:id="rId275" xr:uid="{7ABC12FC-124E-4B99-BBC0-4EA0919B59A4}"/>
    <hyperlink ref="I1917" r:id="rId276" xr:uid="{FFE65ECD-8824-488E-85D5-64EE5310793A}"/>
    <hyperlink ref="I1907" r:id="rId277" xr:uid="{36FF044E-CA50-4766-85A9-4FD30D4625E3}"/>
    <hyperlink ref="I1897" r:id="rId278" xr:uid="{458FE444-73B5-409B-A303-5967F6B709AF}"/>
    <hyperlink ref="I1887" r:id="rId279" xr:uid="{6B16E723-C221-4BFF-820F-0C8F67AB4C27}"/>
    <hyperlink ref="I1877" r:id="rId280" xr:uid="{E4BDF97A-B519-409E-BBCD-9B0A20518442}"/>
    <hyperlink ref="I1867" r:id="rId281" xr:uid="{1E64F892-EED4-4F85-B917-FF92C70D2D23}"/>
    <hyperlink ref="I1857" r:id="rId282" xr:uid="{E776FABF-68B9-4DC3-A8FC-FFEB8B9D6AF7}"/>
    <hyperlink ref="I1847" r:id="rId283" xr:uid="{E774971A-7E38-49CB-95FD-F481B7C8685F}"/>
    <hyperlink ref="I1837" r:id="rId284" xr:uid="{2D46D688-0012-4A8A-B4A8-890DC931A06E}"/>
    <hyperlink ref="I1827" r:id="rId285" xr:uid="{3368DFDB-3DF9-4101-8558-DCA3B3731FEA}"/>
    <hyperlink ref="I1817" r:id="rId286" xr:uid="{4C1A2F87-F4E8-4B9A-B836-19401C222D16}"/>
    <hyperlink ref="I1807" r:id="rId287" xr:uid="{D3D840B0-7D76-4093-B98D-F73B2C053A02}"/>
    <hyperlink ref="I1797" r:id="rId288" xr:uid="{FAAFA576-D052-4A30-897D-98EFFF444E3A}"/>
    <hyperlink ref="I1787" r:id="rId289" xr:uid="{B1057E3F-3249-48F5-B8EA-516A023498C1}"/>
    <hyperlink ref="I1777" r:id="rId290" xr:uid="{DFF2C15C-C861-43D8-996D-C11643ADCFBA}"/>
    <hyperlink ref="I1767" r:id="rId291" xr:uid="{E708971C-0CB3-4241-8598-3E6DAAC304E4}"/>
  </hyperlinks>
  <printOptions gridLines="1"/>
  <pageMargins left="0.7" right="0.7" top="0.75" bottom="0.75" header="0.3" footer="0.3"/>
  <pageSetup paperSize="9" orientation="portrait" horizontalDpi="300" verticalDpi="300" r:id="rId292"/>
  <drawing r:id="rId293"/>
  <tableParts count="1">
    <tablePart r:id="rId294"/>
  </tableParts>
  <extLst>
    <ext xmlns:x14="http://schemas.microsoft.com/office/spreadsheetml/2009/9/main" uri="{CCE6A557-97BC-4b89-ADB6-D9C93CAAB3DF}">
      <x14:dataValidations xmlns:xm="http://schemas.microsoft.com/office/excel/2006/main" count="6">
        <x14:dataValidation type="list" allowBlank="1" showInputMessage="1" showErrorMessage="1" xr:uid="{5C66218B-B057-4E7B-BB50-EFD79C58B51E}">
          <x14:formula1>
            <xm:f>DropDown!$I$3:$I$9</xm:f>
          </x14:formula1>
          <xm:sqref>H5:H1037 H1510:H2275</xm:sqref>
        </x14:dataValidation>
        <x14:dataValidation type="list" allowBlank="1" showInputMessage="1" showErrorMessage="1" xr:uid="{F8E16E75-7D74-40F2-AC5B-A27673A4675B}">
          <x14:formula1>
            <xm:f>_xlfn.ANCHORARRAY(_xlfn.XLOOKUP($A5,ddlInstitutions!$A$2:$A$500,ddlInstitutions!$B$2:$B$500))</xm:f>
          </x14:formula1>
          <xm:sqref>D2276 D5:D1037 D1449:D1578 D1584:D1593 D1599:D1608 D1614:D1623 D1629:D1638 D1644:D1653 D1659:D1668 D1674:D1683 D1689:D1698 D1704:D1755 D1757:D2266</xm:sqref>
        </x14:dataValidation>
        <x14:dataValidation type="list" allowBlank="1" showInputMessage="1" showErrorMessage="1" xr:uid="{64A15FF6-30E3-48E4-90F3-315BDBB027ED}">
          <x14:formula1>
            <xm:f>_xlfn.ANCHORARRAY(_xlfn.XLOOKUP($A1584,ddlInstitutions!$A$2:$A$500,ddlInstitutions!$B$2:$B$500))</xm:f>
          </x14:formula1>
          <xm:sqref>D1579:D1583 D1594:D1598 D1609:D1613 D1624:D1628 D1639:D1643 D1654:D1658 D1669:D1673 D1684:D1688 D1699:D1703 D1756</xm:sqref>
        </x14:dataValidation>
        <x14:dataValidation type="list" allowBlank="1" showInputMessage="1" showErrorMessage="1" xr:uid="{E7769214-889F-4FB3-9F98-6784CA103764}">
          <x14:formula1>
            <xm:f>_xlfn.ANCHORARRAY(_xlfn.XLOOKUP($A1368,ddlInstitutions!$A$2:$A$500,ddlInstitutions!$B$2:$B$500))</xm:f>
          </x14:formula1>
          <xm:sqref>D2275</xm:sqref>
        </x14:dataValidation>
        <x14:dataValidation type="list" allowBlank="1" showInputMessage="1" showErrorMessage="1" xr:uid="{2CD1AF18-5391-41D5-9786-AE8DA6DFAC71}">
          <x14:formula1>
            <xm:f>_xlfn.ANCHORARRAY(_xlfn.XLOOKUP($A1369,ddlInstitutions!$A$2:$A$500,ddlInstitutions!$B$2:$B$500))</xm:f>
          </x14:formula1>
          <xm:sqref>D2268:D2274</xm:sqref>
        </x14:dataValidation>
        <x14:dataValidation type="list" allowBlank="1" showInputMessage="1" showErrorMessage="1" xr:uid="{7009E71C-87DA-4509-8111-B35412D7D068}">
          <x14:formula1>
            <xm:f>_xlfn.ANCHORARRAY(_xlfn.XLOOKUP($A1373,ddlInstitutions!$A$2:$A$500,ddlInstitutions!$B$2:$B$500))</xm:f>
          </x14:formula1>
          <xm:sqref>D2267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294"/>
  <sheetViews>
    <sheetView zoomScaleNormal="100" workbookViewId="0">
      <pane ySplit="4" topLeftCell="A269" activePane="bottomLeft" state="frozen"/>
      <selection activeCell="I19" sqref="I19"/>
      <selection pane="bottomLeft" activeCell="A289" sqref="A289:XFD293"/>
    </sheetView>
  </sheetViews>
  <sheetFormatPr defaultColWidth="8.85546875" defaultRowHeight="15" x14ac:dyDescent="0.25"/>
  <cols>
    <col min="1" max="1" width="32.42578125" customWidth="1"/>
    <col min="2" max="2" width="13.7109375" customWidth="1"/>
    <col min="3" max="3" width="13.140625" customWidth="1"/>
    <col min="4" max="4" width="17.42578125" bestFit="1" customWidth="1"/>
    <col min="5" max="5" width="18.140625" customWidth="1"/>
    <col min="6" max="27" width="20.7109375" customWidth="1"/>
  </cols>
  <sheetData>
    <row r="1" spans="1:8" ht="150" customHeight="1" x14ac:dyDescent="0.25">
      <c r="A1" s="215" t="s">
        <v>6579</v>
      </c>
      <c r="B1" s="215"/>
      <c r="C1" s="215"/>
      <c r="D1" s="215"/>
      <c r="E1" s="215"/>
      <c r="F1" s="215"/>
      <c r="G1" s="215"/>
      <c r="H1" s="215"/>
    </row>
    <row r="2" spans="1:8" ht="28.5" customHeight="1" x14ac:dyDescent="0.25">
      <c r="A2" s="88"/>
      <c r="B2" s="88"/>
      <c r="C2" s="88"/>
      <c r="D2" s="89"/>
    </row>
    <row r="3" spans="1:8" s="15" customFormat="1" ht="32.25" customHeight="1" x14ac:dyDescent="0.25">
      <c r="A3" s="15" t="s">
        <v>6610</v>
      </c>
      <c r="B3" s="15" t="s">
        <v>7461</v>
      </c>
      <c r="C3" s="15" t="s">
        <v>1922</v>
      </c>
      <c r="D3" s="15" t="s">
        <v>2501</v>
      </c>
      <c r="E3" s="15" t="s">
        <v>1928</v>
      </c>
      <c r="F3" s="15" t="s">
        <v>1930</v>
      </c>
      <c r="G3" s="15" t="s">
        <v>1927</v>
      </c>
      <c r="H3" s="15" t="s">
        <v>1929</v>
      </c>
    </row>
    <row r="4" spans="1:8" x14ac:dyDescent="0.25">
      <c r="A4" t="s">
        <v>6608</v>
      </c>
      <c r="B4" t="s">
        <v>6609</v>
      </c>
      <c r="C4" s="4" t="s">
        <v>110</v>
      </c>
      <c r="D4" s="4" t="s">
        <v>114</v>
      </c>
      <c r="E4" s="4" t="s">
        <v>112</v>
      </c>
      <c r="F4" s="4" t="s">
        <v>115</v>
      </c>
      <c r="G4" s="4" t="s">
        <v>111</v>
      </c>
      <c r="H4" s="4" t="s">
        <v>113</v>
      </c>
    </row>
    <row r="5" spans="1:8" x14ac:dyDescent="0.25">
      <c r="A5" s="126" t="s">
        <v>9223</v>
      </c>
      <c r="B5" s="126" t="s">
        <v>7463</v>
      </c>
      <c r="C5" s="127" cm="1">
        <f t="array" ref="C5">IF(ROW() &lt; ROW(INDEX(documents[resource_ID],ROWS(documents[resource_ID]))), COUNTIF(INDEX(documents[resource_ID],1):documents[[#This Row],[resource_ID]],documents[[#This Row],[resource_ID]]), "")</f>
        <v>1</v>
      </c>
      <c r="D5" s="176">
        <v>45499</v>
      </c>
      <c r="E5" s="165" t="s">
        <v>8801</v>
      </c>
      <c r="F5" s="165" t="s">
        <v>8800</v>
      </c>
      <c r="G5" s="126" t="s">
        <v>8802</v>
      </c>
      <c r="H5" s="126" t="s">
        <v>6833</v>
      </c>
    </row>
    <row r="6" spans="1:8" x14ac:dyDescent="0.25">
      <c r="A6" s="126" t="s">
        <v>9224</v>
      </c>
      <c r="B6" s="126" t="s">
        <v>7463</v>
      </c>
      <c r="C6" s="127" cm="1">
        <f t="array" ref="C6">IF(ROW() &lt; ROW(INDEX(documents[resource_ID],ROWS(documents[resource_ID]))), COUNTIF(INDEX(documents[resource_ID],1):documents[[#This Row],[resource_ID]],documents[[#This Row],[resource_ID]]), "")</f>
        <v>1</v>
      </c>
      <c r="D6" s="176">
        <v>45499</v>
      </c>
      <c r="E6" s="165" t="s">
        <v>8801</v>
      </c>
      <c r="F6" s="165" t="s">
        <v>8800</v>
      </c>
      <c r="G6" s="126" t="s">
        <v>8802</v>
      </c>
      <c r="H6" s="126" t="s">
        <v>6833</v>
      </c>
    </row>
    <row r="7" spans="1:8" x14ac:dyDescent="0.25">
      <c r="A7" s="126" t="s">
        <v>9236</v>
      </c>
      <c r="B7" s="126" t="s">
        <v>7463</v>
      </c>
      <c r="C7" s="127" cm="1">
        <f t="array" ref="C7">IF(ROW() &lt; ROW(INDEX(documents[resource_ID],ROWS(documents[resource_ID]))), COUNTIF(INDEX(documents[resource_ID],1):documents[[#This Row],[resource_ID]],documents[[#This Row],[resource_ID]]), "")</f>
        <v>1</v>
      </c>
      <c r="D7" s="21"/>
      <c r="E7" s="174"/>
      <c r="F7" s="126"/>
      <c r="G7" s="126" t="s">
        <v>8803</v>
      </c>
      <c r="H7" s="126" t="s">
        <v>6833</v>
      </c>
    </row>
    <row r="8" spans="1:8" x14ac:dyDescent="0.25">
      <c r="A8" s="126" t="s">
        <v>9237</v>
      </c>
      <c r="B8" s="126" t="s">
        <v>7463</v>
      </c>
      <c r="C8" s="127" cm="1">
        <f t="array" ref="C8">IF(ROW() &lt; ROW(INDEX(documents[resource_ID],ROWS(documents[resource_ID]))), COUNTIF(INDEX(documents[resource_ID],1):documents[[#This Row],[resource_ID]],documents[[#This Row],[resource_ID]]), "")</f>
        <v>1</v>
      </c>
      <c r="D8" s="21"/>
      <c r="E8" s="174"/>
      <c r="F8" s="126"/>
      <c r="G8" s="126" t="s">
        <v>8803</v>
      </c>
      <c r="H8" s="126" t="s">
        <v>6833</v>
      </c>
    </row>
    <row r="9" spans="1:8" x14ac:dyDescent="0.25">
      <c r="A9" s="126" t="s">
        <v>9243</v>
      </c>
      <c r="B9" s="126" t="s">
        <v>7463</v>
      </c>
      <c r="C9" s="127" cm="1">
        <f t="array" ref="C9">IF(ROW() &lt; ROW(INDEX(documents[resource_ID],ROWS(documents[resource_ID]))), COUNTIF(INDEX(documents[resource_ID],1):documents[[#This Row],[resource_ID]],documents[[#This Row],[resource_ID]]), "")</f>
        <v>1</v>
      </c>
      <c r="D9" s="21"/>
      <c r="E9" s="126" t="s">
        <v>8806</v>
      </c>
      <c r="F9" s="150" t="s">
        <v>8805</v>
      </c>
      <c r="G9" s="126" t="s">
        <v>8804</v>
      </c>
      <c r="H9" s="126" t="s">
        <v>6833</v>
      </c>
    </row>
    <row r="10" spans="1:8" x14ac:dyDescent="0.25">
      <c r="A10" s="126" t="s">
        <v>9244</v>
      </c>
      <c r="B10" s="126" t="s">
        <v>7463</v>
      </c>
      <c r="C10" s="127" cm="1">
        <f t="array" ref="C10">IF(ROW() &lt; ROW(INDEX(documents[resource_ID],ROWS(documents[resource_ID]))), COUNTIF(INDEX(documents[resource_ID],1):documents[[#This Row],[resource_ID]],documents[[#This Row],[resource_ID]]), "")</f>
        <v>1</v>
      </c>
      <c r="D10" s="21"/>
      <c r="E10" s="126" t="s">
        <v>8806</v>
      </c>
      <c r="F10" s="150" t="s">
        <v>8805</v>
      </c>
      <c r="G10" s="126" t="s">
        <v>8804</v>
      </c>
      <c r="H10" s="126" t="s">
        <v>6833</v>
      </c>
    </row>
    <row r="11" spans="1:8" x14ac:dyDescent="0.25">
      <c r="A11" s="126" t="s">
        <v>9246</v>
      </c>
      <c r="B11" s="126" t="s">
        <v>7463</v>
      </c>
      <c r="C11" s="127" cm="1">
        <f t="array" ref="C11">IF(ROW() &lt; ROW(INDEX(documents[resource_ID],ROWS(documents[resource_ID]))), COUNTIF(INDEX(documents[resource_ID],1):documents[[#This Row],[resource_ID]],documents[[#This Row],[resource_ID]]), "")</f>
        <v>1</v>
      </c>
      <c r="D11" s="21"/>
      <c r="E11" s="126" t="s">
        <v>8806</v>
      </c>
      <c r="F11" s="150" t="s">
        <v>8805</v>
      </c>
      <c r="G11" s="126" t="s">
        <v>8804</v>
      </c>
      <c r="H11" s="126" t="s">
        <v>6833</v>
      </c>
    </row>
    <row r="12" spans="1:8" x14ac:dyDescent="0.25">
      <c r="A12" s="126" t="s">
        <v>9268</v>
      </c>
      <c r="B12" s="126" t="s">
        <v>7463</v>
      </c>
      <c r="C12" s="127" cm="1">
        <f t="array" ref="C12">IF(ROW() &lt; ROW(INDEX(documents[resource_ID],ROWS(documents[resource_ID]))), COUNTIF(INDEX(documents[resource_ID],1):documents[[#This Row],[resource_ID]],documents[[#This Row],[resource_ID]]), "")</f>
        <v>1</v>
      </c>
      <c r="D12" s="21">
        <v>42436</v>
      </c>
      <c r="E12" s="126" t="s">
        <v>8809</v>
      </c>
      <c r="F12" s="165" t="s">
        <v>8808</v>
      </c>
      <c r="G12" s="126" t="s">
        <v>8807</v>
      </c>
      <c r="H12" s="126" t="s">
        <v>6833</v>
      </c>
    </row>
    <row r="13" spans="1:8" x14ac:dyDescent="0.25">
      <c r="A13" s="126" t="s">
        <v>9269</v>
      </c>
      <c r="B13" s="126" t="s">
        <v>7463</v>
      </c>
      <c r="C13" s="127" cm="1">
        <f t="array" ref="C13">IF(ROW() &lt; ROW(INDEX(documents[resource_ID],ROWS(documents[resource_ID]))), COUNTIF(INDEX(documents[resource_ID],1):documents[[#This Row],[resource_ID]],documents[[#This Row],[resource_ID]]), "")</f>
        <v>1</v>
      </c>
      <c r="D13" s="21">
        <v>42436</v>
      </c>
      <c r="E13" s="126" t="s">
        <v>8809</v>
      </c>
      <c r="F13" s="165" t="s">
        <v>8808</v>
      </c>
      <c r="G13" s="126" t="s">
        <v>8807</v>
      </c>
      <c r="H13" s="126" t="s">
        <v>6833</v>
      </c>
    </row>
    <row r="14" spans="1:8" x14ac:dyDescent="0.25">
      <c r="A14" s="126" t="s">
        <v>9270</v>
      </c>
      <c r="B14" s="126" t="s">
        <v>7463</v>
      </c>
      <c r="C14" s="127" cm="1">
        <f t="array" ref="C14">IF(ROW() &lt; ROW(INDEX(documents[resource_ID],ROWS(documents[resource_ID]))), COUNTIF(INDEX(documents[resource_ID],1):documents[[#This Row],[resource_ID]],documents[[#This Row],[resource_ID]]), "")</f>
        <v>1</v>
      </c>
      <c r="D14" s="21">
        <v>42436</v>
      </c>
      <c r="E14" s="126" t="s">
        <v>8809</v>
      </c>
      <c r="F14" s="165" t="s">
        <v>8808</v>
      </c>
      <c r="G14" s="126" t="s">
        <v>8807</v>
      </c>
      <c r="H14" s="126" t="s">
        <v>6833</v>
      </c>
    </row>
    <row r="15" spans="1:8" x14ac:dyDescent="0.25">
      <c r="A15" s="126" t="s">
        <v>9271</v>
      </c>
      <c r="B15" s="126" t="s">
        <v>7463</v>
      </c>
      <c r="C15" s="127" cm="1">
        <f t="array" ref="C15">IF(ROW() &lt; ROW(INDEX(documents[resource_ID],ROWS(documents[resource_ID]))), COUNTIF(INDEX(documents[resource_ID],1):documents[[#This Row],[resource_ID]],documents[[#This Row],[resource_ID]]), "")</f>
        <v>1</v>
      </c>
      <c r="D15" s="21">
        <v>42436</v>
      </c>
      <c r="E15" s="126" t="s">
        <v>8809</v>
      </c>
      <c r="F15" s="165" t="s">
        <v>8808</v>
      </c>
      <c r="G15" s="126" t="s">
        <v>8807</v>
      </c>
      <c r="H15" s="126" t="s">
        <v>6833</v>
      </c>
    </row>
    <row r="16" spans="1:8" x14ac:dyDescent="0.25">
      <c r="A16" s="126" t="s">
        <v>9272</v>
      </c>
      <c r="B16" s="126" t="s">
        <v>7463</v>
      </c>
      <c r="C16" s="127" cm="1">
        <f t="array" ref="C16">IF(ROW() &lt; ROW(INDEX(documents[resource_ID],ROWS(documents[resource_ID]))), COUNTIF(INDEX(documents[resource_ID],1):documents[[#This Row],[resource_ID]],documents[[#This Row],[resource_ID]]), "")</f>
        <v>1</v>
      </c>
      <c r="D16" s="21">
        <v>42436</v>
      </c>
      <c r="E16" s="126" t="s">
        <v>8809</v>
      </c>
      <c r="F16" s="165" t="s">
        <v>8808</v>
      </c>
      <c r="G16" s="126" t="s">
        <v>8807</v>
      </c>
      <c r="H16" s="126" t="s">
        <v>6833</v>
      </c>
    </row>
    <row r="17" spans="1:8" x14ac:dyDescent="0.25">
      <c r="A17" s="126" t="s">
        <v>9273</v>
      </c>
      <c r="B17" s="126" t="s">
        <v>7463</v>
      </c>
      <c r="C17" s="127" cm="1">
        <f t="array" ref="C17">IF(ROW() &lt; ROW(INDEX(documents[resource_ID],ROWS(documents[resource_ID]))), COUNTIF(INDEX(documents[resource_ID],1):documents[[#This Row],[resource_ID]],documents[[#This Row],[resource_ID]]), "")</f>
        <v>1</v>
      </c>
      <c r="D17" s="21">
        <v>42436</v>
      </c>
      <c r="E17" s="126" t="s">
        <v>8809</v>
      </c>
      <c r="F17" s="165" t="s">
        <v>8808</v>
      </c>
      <c r="G17" s="126" t="s">
        <v>8807</v>
      </c>
      <c r="H17" s="126" t="s">
        <v>6833</v>
      </c>
    </row>
    <row r="18" spans="1:8" x14ac:dyDescent="0.25">
      <c r="A18" s="126" t="s">
        <v>9274</v>
      </c>
      <c r="B18" s="126" t="s">
        <v>7463</v>
      </c>
      <c r="C18" s="127" cm="1">
        <f t="array" ref="C18">IF(ROW() &lt; ROW(INDEX(documents[resource_ID],ROWS(documents[resource_ID]))), COUNTIF(INDEX(documents[resource_ID],1):documents[[#This Row],[resource_ID]],documents[[#This Row],[resource_ID]]), "")</f>
        <v>1</v>
      </c>
      <c r="D18" s="21">
        <v>42436</v>
      </c>
      <c r="E18" s="126" t="s">
        <v>8809</v>
      </c>
      <c r="F18" s="165" t="s">
        <v>8808</v>
      </c>
      <c r="G18" s="126" t="s">
        <v>8807</v>
      </c>
      <c r="H18" s="126" t="s">
        <v>6833</v>
      </c>
    </row>
    <row r="19" spans="1:8" x14ac:dyDescent="0.25">
      <c r="A19" s="126" t="s">
        <v>9275</v>
      </c>
      <c r="B19" s="126" t="s">
        <v>7463</v>
      </c>
      <c r="C19" s="127" cm="1">
        <f t="array" ref="C19">IF(ROW() &lt; ROW(INDEX(documents[resource_ID],ROWS(documents[resource_ID]))), COUNTIF(INDEX(documents[resource_ID],1):documents[[#This Row],[resource_ID]],documents[[#This Row],[resource_ID]]), "")</f>
        <v>1</v>
      </c>
      <c r="D19" s="21">
        <v>42436</v>
      </c>
      <c r="E19" s="126" t="s">
        <v>8809</v>
      </c>
      <c r="F19" s="165" t="s">
        <v>8808</v>
      </c>
      <c r="G19" s="126" t="s">
        <v>8807</v>
      </c>
      <c r="H19" s="126" t="s">
        <v>6833</v>
      </c>
    </row>
    <row r="20" spans="1:8" x14ac:dyDescent="0.25">
      <c r="A20" s="126" t="s">
        <v>9276</v>
      </c>
      <c r="B20" s="126" t="s">
        <v>7463</v>
      </c>
      <c r="C20" s="127" cm="1">
        <f t="array" ref="C20">IF(ROW() &lt; ROW(INDEX(documents[resource_ID],ROWS(documents[resource_ID]))), COUNTIF(INDEX(documents[resource_ID],1):documents[[#This Row],[resource_ID]],documents[[#This Row],[resource_ID]]), "")</f>
        <v>1</v>
      </c>
      <c r="D20" s="21">
        <v>42436</v>
      </c>
      <c r="E20" s="126" t="s">
        <v>8809</v>
      </c>
      <c r="F20" s="165" t="s">
        <v>8808</v>
      </c>
      <c r="G20" s="126" t="s">
        <v>8807</v>
      </c>
      <c r="H20" s="126" t="s">
        <v>6833</v>
      </c>
    </row>
    <row r="21" spans="1:8" x14ac:dyDescent="0.25">
      <c r="A21" s="126" t="s">
        <v>9277</v>
      </c>
      <c r="B21" s="126" t="s">
        <v>7463</v>
      </c>
      <c r="C21" s="127" cm="1">
        <f t="array" ref="C21">IF(ROW() &lt; ROW(INDEX(documents[resource_ID],ROWS(documents[resource_ID]))), COUNTIF(INDEX(documents[resource_ID],1):documents[[#This Row],[resource_ID]],documents[[#This Row],[resource_ID]]), "")</f>
        <v>1</v>
      </c>
      <c r="D21" s="21">
        <v>42436</v>
      </c>
      <c r="E21" s="126" t="s">
        <v>8809</v>
      </c>
      <c r="F21" s="165" t="s">
        <v>8808</v>
      </c>
      <c r="G21" s="126" t="s">
        <v>8807</v>
      </c>
      <c r="H21" s="126" t="s">
        <v>6833</v>
      </c>
    </row>
    <row r="22" spans="1:8" x14ac:dyDescent="0.25">
      <c r="A22" s="126" t="s">
        <v>9278</v>
      </c>
      <c r="B22" s="126" t="s">
        <v>7463</v>
      </c>
      <c r="C22" s="127" cm="1">
        <f t="array" ref="C22">IF(ROW() &lt; ROW(INDEX(documents[resource_ID],ROWS(documents[resource_ID]))), COUNTIF(INDEX(documents[resource_ID],1):documents[[#This Row],[resource_ID]],documents[[#This Row],[resource_ID]]), "")</f>
        <v>1</v>
      </c>
      <c r="D22" s="21">
        <v>42436</v>
      </c>
      <c r="E22" s="126" t="s">
        <v>8809</v>
      </c>
      <c r="F22" s="165" t="s">
        <v>8808</v>
      </c>
      <c r="G22" s="126" t="s">
        <v>8807</v>
      </c>
      <c r="H22" s="126" t="s">
        <v>6833</v>
      </c>
    </row>
    <row r="23" spans="1:8" x14ac:dyDescent="0.25">
      <c r="A23" s="126" t="s">
        <v>9279</v>
      </c>
      <c r="B23" s="126" t="s">
        <v>7463</v>
      </c>
      <c r="C23" s="127" cm="1">
        <f t="array" ref="C23">IF(ROW() &lt; ROW(INDEX(documents[resource_ID],ROWS(documents[resource_ID]))), COUNTIF(INDEX(documents[resource_ID],1):documents[[#This Row],[resource_ID]],documents[[#This Row],[resource_ID]]), "")</f>
        <v>1</v>
      </c>
      <c r="D23" s="21">
        <v>42436</v>
      </c>
      <c r="E23" s="126" t="s">
        <v>8809</v>
      </c>
      <c r="F23" s="165" t="s">
        <v>8808</v>
      </c>
      <c r="G23" s="126" t="s">
        <v>8807</v>
      </c>
      <c r="H23" s="126" t="s">
        <v>6833</v>
      </c>
    </row>
    <row r="24" spans="1:8" x14ac:dyDescent="0.25">
      <c r="A24" s="126" t="s">
        <v>9280</v>
      </c>
      <c r="B24" s="126" t="s">
        <v>7463</v>
      </c>
      <c r="C24" s="127" cm="1">
        <f t="array" ref="C24">IF(ROW() &lt; ROW(INDEX(documents[resource_ID],ROWS(documents[resource_ID]))), COUNTIF(INDEX(documents[resource_ID],1):documents[[#This Row],[resource_ID]],documents[[#This Row],[resource_ID]]), "")</f>
        <v>1</v>
      </c>
      <c r="D24" s="21">
        <v>42436</v>
      </c>
      <c r="E24" s="126" t="s">
        <v>8809</v>
      </c>
      <c r="F24" s="165" t="s">
        <v>8808</v>
      </c>
      <c r="G24" s="126" t="s">
        <v>8807</v>
      </c>
      <c r="H24" s="126" t="s">
        <v>6833</v>
      </c>
    </row>
    <row r="25" spans="1:8" x14ac:dyDescent="0.25">
      <c r="A25" s="126" t="s">
        <v>9281</v>
      </c>
      <c r="B25" s="126" t="s">
        <v>7463</v>
      </c>
      <c r="C25" s="127" cm="1">
        <f t="array" ref="C25">IF(ROW() &lt; ROW(INDEX(documents[resource_ID],ROWS(documents[resource_ID]))), COUNTIF(INDEX(documents[resource_ID],1):documents[[#This Row],[resource_ID]],documents[[#This Row],[resource_ID]]), "")</f>
        <v>1</v>
      </c>
      <c r="D25" s="21">
        <v>42436</v>
      </c>
      <c r="E25" s="126" t="s">
        <v>8809</v>
      </c>
      <c r="F25" s="165" t="s">
        <v>8808</v>
      </c>
      <c r="G25" s="126" t="s">
        <v>8807</v>
      </c>
      <c r="H25" s="126" t="s">
        <v>6833</v>
      </c>
    </row>
    <row r="26" spans="1:8" x14ac:dyDescent="0.25">
      <c r="A26" s="126" t="s">
        <v>9282</v>
      </c>
      <c r="B26" s="126" t="s">
        <v>7463</v>
      </c>
      <c r="C26" s="127" cm="1">
        <f t="array" ref="C26">IF(ROW() &lt; ROW(INDEX(documents[resource_ID],ROWS(documents[resource_ID]))), COUNTIF(INDEX(documents[resource_ID],1):documents[[#This Row],[resource_ID]],documents[[#This Row],[resource_ID]]), "")</f>
        <v>1</v>
      </c>
      <c r="D26" s="21">
        <v>42436</v>
      </c>
      <c r="E26" s="126" t="s">
        <v>8809</v>
      </c>
      <c r="F26" s="165" t="s">
        <v>8808</v>
      </c>
      <c r="G26" s="126" t="s">
        <v>8807</v>
      </c>
      <c r="H26" s="126" t="s">
        <v>6833</v>
      </c>
    </row>
    <row r="27" spans="1:8" x14ac:dyDescent="0.25">
      <c r="A27" s="126" t="s">
        <v>9283</v>
      </c>
      <c r="B27" s="126" t="s">
        <v>7463</v>
      </c>
      <c r="C27" s="127" cm="1">
        <f t="array" ref="C27">IF(ROW() &lt; ROW(INDEX(documents[resource_ID],ROWS(documents[resource_ID]))), COUNTIF(INDEX(documents[resource_ID],1):documents[[#This Row],[resource_ID]],documents[[#This Row],[resource_ID]]), "")</f>
        <v>1</v>
      </c>
      <c r="D27" s="21">
        <v>42436</v>
      </c>
      <c r="E27" s="126" t="s">
        <v>8809</v>
      </c>
      <c r="F27" s="165" t="s">
        <v>8808</v>
      </c>
      <c r="G27" s="126" t="s">
        <v>8807</v>
      </c>
      <c r="H27" s="126" t="s">
        <v>6833</v>
      </c>
    </row>
    <row r="28" spans="1:8" x14ac:dyDescent="0.25">
      <c r="A28" s="126" t="s">
        <v>9284</v>
      </c>
      <c r="B28" s="126" t="s">
        <v>7463</v>
      </c>
      <c r="C28" s="127" cm="1">
        <f t="array" ref="C28">IF(ROW() &lt; ROW(INDEX(documents[resource_ID],ROWS(documents[resource_ID]))), COUNTIF(INDEX(documents[resource_ID],1):documents[[#This Row],[resource_ID]],documents[[#This Row],[resource_ID]]), "")</f>
        <v>1</v>
      </c>
      <c r="D28" s="21">
        <v>42436</v>
      </c>
      <c r="E28" s="126" t="s">
        <v>8809</v>
      </c>
      <c r="F28" s="165" t="s">
        <v>8808</v>
      </c>
      <c r="G28" s="126" t="s">
        <v>8807</v>
      </c>
      <c r="H28" s="126" t="s">
        <v>6833</v>
      </c>
    </row>
    <row r="29" spans="1:8" x14ac:dyDescent="0.25">
      <c r="A29" s="126" t="s">
        <v>9285</v>
      </c>
      <c r="B29" s="126" t="s">
        <v>7463</v>
      </c>
      <c r="C29" s="127" cm="1">
        <f t="array" ref="C29">IF(ROW() &lt; ROW(INDEX(documents[resource_ID],ROWS(documents[resource_ID]))), COUNTIF(INDEX(documents[resource_ID],1):documents[[#This Row],[resource_ID]],documents[[#This Row],[resource_ID]]), "")</f>
        <v>1</v>
      </c>
      <c r="D29" s="21">
        <v>42436</v>
      </c>
      <c r="E29" s="126" t="s">
        <v>8809</v>
      </c>
      <c r="F29" s="165" t="s">
        <v>8808</v>
      </c>
      <c r="G29" s="126" t="s">
        <v>8807</v>
      </c>
      <c r="H29" s="126" t="s">
        <v>6833</v>
      </c>
    </row>
    <row r="30" spans="1:8" x14ac:dyDescent="0.25">
      <c r="A30" s="126" t="s">
        <v>9286</v>
      </c>
      <c r="B30" s="126" t="s">
        <v>7463</v>
      </c>
      <c r="C30" s="127" cm="1">
        <f t="array" ref="C30">IF(ROW() &lt; ROW(INDEX(documents[resource_ID],ROWS(documents[resource_ID]))), COUNTIF(INDEX(documents[resource_ID],1):documents[[#This Row],[resource_ID]],documents[[#This Row],[resource_ID]]), "")</f>
        <v>1</v>
      </c>
      <c r="D30" s="21">
        <v>42436</v>
      </c>
      <c r="E30" s="126" t="s">
        <v>8809</v>
      </c>
      <c r="F30" s="165" t="s">
        <v>8808</v>
      </c>
      <c r="G30" s="126" t="s">
        <v>8807</v>
      </c>
      <c r="H30" s="126" t="s">
        <v>6833</v>
      </c>
    </row>
    <row r="31" spans="1:8" x14ac:dyDescent="0.25">
      <c r="A31" s="126" t="s">
        <v>9287</v>
      </c>
      <c r="B31" s="126" t="s">
        <v>7463</v>
      </c>
      <c r="C31" s="127" cm="1">
        <f t="array" ref="C31">IF(ROW() &lt; ROW(INDEX(documents[resource_ID],ROWS(documents[resource_ID]))), COUNTIF(INDEX(documents[resource_ID],1):documents[[#This Row],[resource_ID]],documents[[#This Row],[resource_ID]]), "")</f>
        <v>1</v>
      </c>
      <c r="D31" s="21">
        <v>42436</v>
      </c>
      <c r="E31" s="126" t="s">
        <v>8809</v>
      </c>
      <c r="F31" s="165" t="s">
        <v>8808</v>
      </c>
      <c r="G31" s="126" t="s">
        <v>8807</v>
      </c>
      <c r="H31" s="126" t="s">
        <v>6833</v>
      </c>
    </row>
    <row r="32" spans="1:8" x14ac:dyDescent="0.25">
      <c r="A32" s="126" t="s">
        <v>9288</v>
      </c>
      <c r="B32" s="126" t="s">
        <v>7463</v>
      </c>
      <c r="C32" s="127" cm="1">
        <f t="array" ref="C32">IF(ROW() &lt; ROW(INDEX(documents[resource_ID],ROWS(documents[resource_ID]))), COUNTIF(INDEX(documents[resource_ID],1):documents[[#This Row],[resource_ID]],documents[[#This Row],[resource_ID]]), "")</f>
        <v>1</v>
      </c>
      <c r="D32" s="21">
        <v>42436</v>
      </c>
      <c r="E32" s="126" t="s">
        <v>8809</v>
      </c>
      <c r="F32" s="165" t="s">
        <v>8808</v>
      </c>
      <c r="G32" s="126" t="s">
        <v>8807</v>
      </c>
      <c r="H32" s="126" t="s">
        <v>6833</v>
      </c>
    </row>
    <row r="33" spans="1:8" x14ac:dyDescent="0.25">
      <c r="A33" s="126" t="s">
        <v>9289</v>
      </c>
      <c r="B33" s="126" t="s">
        <v>7463</v>
      </c>
      <c r="C33" s="127" cm="1">
        <f t="array" ref="C33">IF(ROW() &lt; ROW(INDEX(documents[resource_ID],ROWS(documents[resource_ID]))), COUNTIF(INDEX(documents[resource_ID],1):documents[[#This Row],[resource_ID]],documents[[#This Row],[resource_ID]]), "")</f>
        <v>1</v>
      </c>
      <c r="D33" s="21">
        <v>42436</v>
      </c>
      <c r="E33" s="126" t="s">
        <v>8809</v>
      </c>
      <c r="F33" s="165" t="s">
        <v>8808</v>
      </c>
      <c r="G33" s="126" t="s">
        <v>8807</v>
      </c>
      <c r="H33" s="126" t="s">
        <v>6833</v>
      </c>
    </row>
    <row r="34" spans="1:8" x14ac:dyDescent="0.25">
      <c r="A34" s="126" t="s">
        <v>9290</v>
      </c>
      <c r="B34" s="126" t="s">
        <v>7463</v>
      </c>
      <c r="C34" s="127" cm="1">
        <f t="array" ref="C34">IF(ROW() &lt; ROW(INDEX(documents[resource_ID],ROWS(documents[resource_ID]))), COUNTIF(INDEX(documents[resource_ID],1):documents[[#This Row],[resource_ID]],documents[[#This Row],[resource_ID]]), "")</f>
        <v>1</v>
      </c>
      <c r="D34" s="21">
        <v>42436</v>
      </c>
      <c r="E34" s="126" t="s">
        <v>8809</v>
      </c>
      <c r="F34" s="165" t="s">
        <v>8808</v>
      </c>
      <c r="G34" s="126" t="s">
        <v>8807</v>
      </c>
      <c r="H34" s="126" t="s">
        <v>6833</v>
      </c>
    </row>
    <row r="35" spans="1:8" x14ac:dyDescent="0.25">
      <c r="A35" s="126" t="s">
        <v>9291</v>
      </c>
      <c r="B35" s="126" t="s">
        <v>7463</v>
      </c>
      <c r="C35" s="127" cm="1">
        <f t="array" ref="C35">IF(ROW() &lt; ROW(INDEX(documents[resource_ID],ROWS(documents[resource_ID]))), COUNTIF(INDEX(documents[resource_ID],1):documents[[#This Row],[resource_ID]],documents[[#This Row],[resource_ID]]), "")</f>
        <v>1</v>
      </c>
      <c r="D35" s="21">
        <v>42436</v>
      </c>
      <c r="E35" s="126" t="s">
        <v>8809</v>
      </c>
      <c r="F35" s="165" t="s">
        <v>8808</v>
      </c>
      <c r="G35" s="126" t="s">
        <v>8807</v>
      </c>
      <c r="H35" s="126" t="s">
        <v>6833</v>
      </c>
    </row>
    <row r="36" spans="1:8" x14ac:dyDescent="0.25">
      <c r="A36" s="126" t="s">
        <v>9292</v>
      </c>
      <c r="B36" s="126" t="s">
        <v>7463</v>
      </c>
      <c r="C36" s="127" cm="1">
        <f t="array" ref="C36">IF(ROW() &lt; ROW(INDEX(documents[resource_ID],ROWS(documents[resource_ID]))), COUNTIF(INDEX(documents[resource_ID],1):documents[[#This Row],[resource_ID]],documents[[#This Row],[resource_ID]]), "")</f>
        <v>1</v>
      </c>
      <c r="D36" s="21">
        <v>42436</v>
      </c>
      <c r="E36" s="126" t="s">
        <v>8809</v>
      </c>
      <c r="F36" s="165" t="s">
        <v>8808</v>
      </c>
      <c r="G36" s="126" t="s">
        <v>8807</v>
      </c>
      <c r="H36" s="126" t="s">
        <v>6833</v>
      </c>
    </row>
    <row r="37" spans="1:8" x14ac:dyDescent="0.25">
      <c r="A37" s="126" t="s">
        <v>9293</v>
      </c>
      <c r="B37" s="126" t="s">
        <v>7463</v>
      </c>
      <c r="C37" s="127" cm="1">
        <f t="array" ref="C37">IF(ROW() &lt; ROW(INDEX(documents[resource_ID],ROWS(documents[resource_ID]))), COUNTIF(INDEX(documents[resource_ID],1):documents[[#This Row],[resource_ID]],documents[[#This Row],[resource_ID]]), "")</f>
        <v>1</v>
      </c>
      <c r="D37" s="21">
        <v>42436</v>
      </c>
      <c r="E37" s="126" t="s">
        <v>8809</v>
      </c>
      <c r="F37" s="165" t="s">
        <v>8808</v>
      </c>
      <c r="G37" s="126" t="s">
        <v>8807</v>
      </c>
      <c r="H37" s="126" t="s">
        <v>6833</v>
      </c>
    </row>
    <row r="38" spans="1:8" x14ac:dyDescent="0.25">
      <c r="A38" s="126" t="s">
        <v>9294</v>
      </c>
      <c r="B38" s="126" t="s">
        <v>7463</v>
      </c>
      <c r="C38" s="127" cm="1">
        <f t="array" ref="C38">IF(ROW() &lt; ROW(INDEX(documents[resource_ID],ROWS(documents[resource_ID]))), COUNTIF(INDEX(documents[resource_ID],1):documents[[#This Row],[resource_ID]],documents[[#This Row],[resource_ID]]), "")</f>
        <v>1</v>
      </c>
      <c r="D38" s="21">
        <v>42436</v>
      </c>
      <c r="E38" s="126" t="s">
        <v>8809</v>
      </c>
      <c r="F38" s="165" t="s">
        <v>8808</v>
      </c>
      <c r="G38" s="126" t="s">
        <v>8807</v>
      </c>
      <c r="H38" s="126" t="s">
        <v>6833</v>
      </c>
    </row>
    <row r="39" spans="1:8" x14ac:dyDescent="0.25">
      <c r="A39" s="126" t="s">
        <v>9295</v>
      </c>
      <c r="B39" s="126" t="s">
        <v>7463</v>
      </c>
      <c r="C39" s="127" cm="1">
        <f t="array" ref="C39">IF(ROW() &lt; ROW(INDEX(documents[resource_ID],ROWS(documents[resource_ID]))), COUNTIF(INDEX(documents[resource_ID],1):documents[[#This Row],[resource_ID]],documents[[#This Row],[resource_ID]]), "")</f>
        <v>1</v>
      </c>
      <c r="D39" s="21">
        <v>42436</v>
      </c>
      <c r="E39" s="126" t="s">
        <v>8809</v>
      </c>
      <c r="F39" s="165" t="s">
        <v>8808</v>
      </c>
      <c r="G39" s="126" t="s">
        <v>8807</v>
      </c>
      <c r="H39" s="126" t="s">
        <v>6833</v>
      </c>
    </row>
    <row r="40" spans="1:8" x14ac:dyDescent="0.25">
      <c r="A40" s="126" t="s">
        <v>9296</v>
      </c>
      <c r="B40" s="126" t="s">
        <v>7463</v>
      </c>
      <c r="C40" s="127" cm="1">
        <f t="array" ref="C40">IF(ROW() &lt; ROW(INDEX(documents[resource_ID],ROWS(documents[resource_ID]))), COUNTIF(INDEX(documents[resource_ID],1):documents[[#This Row],[resource_ID]],documents[[#This Row],[resource_ID]]), "")</f>
        <v>1</v>
      </c>
      <c r="D40" s="21">
        <v>42436</v>
      </c>
      <c r="E40" s="126" t="s">
        <v>8809</v>
      </c>
      <c r="F40" s="165" t="s">
        <v>8808</v>
      </c>
      <c r="G40" s="126" t="s">
        <v>8807</v>
      </c>
      <c r="H40" s="126" t="s">
        <v>6833</v>
      </c>
    </row>
    <row r="41" spans="1:8" x14ac:dyDescent="0.25">
      <c r="A41" s="126" t="s">
        <v>9297</v>
      </c>
      <c r="B41" s="126" t="s">
        <v>7463</v>
      </c>
      <c r="C41" s="127" cm="1">
        <f t="array" ref="C41">IF(ROW() &lt; ROW(INDEX(documents[resource_ID],ROWS(documents[resource_ID]))), COUNTIF(INDEX(documents[resource_ID],1):documents[[#This Row],[resource_ID]],documents[[#This Row],[resource_ID]]), "")</f>
        <v>1</v>
      </c>
      <c r="D41" s="21">
        <v>42436</v>
      </c>
      <c r="E41" s="126" t="s">
        <v>8809</v>
      </c>
      <c r="F41" s="165" t="s">
        <v>8808</v>
      </c>
      <c r="G41" s="126" t="s">
        <v>8807</v>
      </c>
      <c r="H41" s="126" t="s">
        <v>6833</v>
      </c>
    </row>
    <row r="42" spans="1:8" x14ac:dyDescent="0.25">
      <c r="A42" s="126" t="s">
        <v>9298</v>
      </c>
      <c r="B42" s="126" t="s">
        <v>7463</v>
      </c>
      <c r="C42" s="127" cm="1">
        <f t="array" ref="C42">IF(ROW() &lt; ROW(INDEX(documents[resource_ID],ROWS(documents[resource_ID]))), COUNTIF(INDEX(documents[resource_ID],1):documents[[#This Row],[resource_ID]],documents[[#This Row],[resource_ID]]), "")</f>
        <v>1</v>
      </c>
      <c r="D42" s="21">
        <v>42436</v>
      </c>
      <c r="E42" s="126" t="s">
        <v>8809</v>
      </c>
      <c r="F42" s="165" t="s">
        <v>8808</v>
      </c>
      <c r="G42" s="126" t="s">
        <v>8807</v>
      </c>
      <c r="H42" s="126" t="s">
        <v>6833</v>
      </c>
    </row>
    <row r="43" spans="1:8" x14ac:dyDescent="0.25">
      <c r="A43" s="126" t="s">
        <v>9299</v>
      </c>
      <c r="B43" s="126" t="s">
        <v>7463</v>
      </c>
      <c r="C43" s="127" cm="1">
        <f t="array" ref="C43">IF(ROW() &lt; ROW(INDEX(documents[resource_ID],ROWS(documents[resource_ID]))), COUNTIF(INDEX(documents[resource_ID],1):documents[[#This Row],[resource_ID]],documents[[#This Row],[resource_ID]]), "")</f>
        <v>1</v>
      </c>
      <c r="D43" s="21">
        <v>42436</v>
      </c>
      <c r="E43" s="126" t="s">
        <v>8809</v>
      </c>
      <c r="F43" s="165" t="s">
        <v>8808</v>
      </c>
      <c r="G43" s="126" t="s">
        <v>8807</v>
      </c>
      <c r="H43" s="126" t="s">
        <v>6833</v>
      </c>
    </row>
    <row r="44" spans="1:8" x14ac:dyDescent="0.25">
      <c r="A44" s="126" t="s">
        <v>9300</v>
      </c>
      <c r="B44" s="126" t="s">
        <v>7463</v>
      </c>
      <c r="C44" s="127" cm="1">
        <f t="array" ref="C44">IF(ROW() &lt; ROW(INDEX(documents[resource_ID],ROWS(documents[resource_ID]))), COUNTIF(INDEX(documents[resource_ID],1):documents[[#This Row],[resource_ID]],documents[[#This Row],[resource_ID]]), "")</f>
        <v>1</v>
      </c>
      <c r="D44" s="21">
        <v>42436</v>
      </c>
      <c r="E44" s="126" t="s">
        <v>8809</v>
      </c>
      <c r="F44" s="165" t="s">
        <v>8808</v>
      </c>
      <c r="G44" s="126" t="s">
        <v>8807</v>
      </c>
      <c r="H44" s="126" t="s">
        <v>6833</v>
      </c>
    </row>
    <row r="45" spans="1:8" x14ac:dyDescent="0.25">
      <c r="A45" s="126" t="s">
        <v>9301</v>
      </c>
      <c r="B45" s="126" t="s">
        <v>7463</v>
      </c>
      <c r="C45" s="127" cm="1">
        <f t="array" ref="C45">IF(ROW() &lt; ROW(INDEX(documents[resource_ID],ROWS(documents[resource_ID]))), COUNTIF(INDEX(documents[resource_ID],1):documents[[#This Row],[resource_ID]],documents[[#This Row],[resource_ID]]), "")</f>
        <v>1</v>
      </c>
      <c r="D45" s="21">
        <v>42436</v>
      </c>
      <c r="E45" s="126" t="s">
        <v>8809</v>
      </c>
      <c r="F45" s="165" t="s">
        <v>8808</v>
      </c>
      <c r="G45" s="126" t="s">
        <v>8807</v>
      </c>
      <c r="H45" s="126" t="s">
        <v>6833</v>
      </c>
    </row>
    <row r="46" spans="1:8" x14ac:dyDescent="0.25">
      <c r="A46" s="126" t="s">
        <v>9302</v>
      </c>
      <c r="B46" s="126" t="s">
        <v>7463</v>
      </c>
      <c r="C46" s="127" cm="1">
        <f t="array" ref="C46">IF(ROW() &lt; ROW(INDEX(documents[resource_ID],ROWS(documents[resource_ID]))), COUNTIF(INDEX(documents[resource_ID],1):documents[[#This Row],[resource_ID]],documents[[#This Row],[resource_ID]]), "")</f>
        <v>1</v>
      </c>
      <c r="D46" s="21">
        <v>42436</v>
      </c>
      <c r="E46" s="126" t="s">
        <v>8809</v>
      </c>
      <c r="F46" s="165" t="s">
        <v>8808</v>
      </c>
      <c r="G46" s="126" t="s">
        <v>8807</v>
      </c>
      <c r="H46" s="126" t="s">
        <v>6833</v>
      </c>
    </row>
    <row r="47" spans="1:8" x14ac:dyDescent="0.25">
      <c r="A47" s="126" t="s">
        <v>9303</v>
      </c>
      <c r="B47" s="126" t="s">
        <v>7463</v>
      </c>
      <c r="C47" s="127" cm="1">
        <f t="array" ref="C47">IF(ROW() &lt; ROW(INDEX(documents[resource_ID],ROWS(documents[resource_ID]))), COUNTIF(INDEX(documents[resource_ID],1):documents[[#This Row],[resource_ID]],documents[[#This Row],[resource_ID]]), "")</f>
        <v>1</v>
      </c>
      <c r="D47" s="21">
        <v>42436</v>
      </c>
      <c r="E47" s="126" t="s">
        <v>8809</v>
      </c>
      <c r="F47" s="165" t="s">
        <v>8808</v>
      </c>
      <c r="G47" s="126" t="s">
        <v>8807</v>
      </c>
      <c r="H47" s="126" t="s">
        <v>6833</v>
      </c>
    </row>
    <row r="48" spans="1:8" x14ac:dyDescent="0.25">
      <c r="A48" s="126" t="s">
        <v>9355</v>
      </c>
      <c r="B48" s="126" t="s">
        <v>7463</v>
      </c>
      <c r="C48" s="127" cm="1">
        <f t="array" ref="C48">IF(ROW() &lt; ROW(INDEX(documents[resource_ID],ROWS(documents[resource_ID]))), COUNTIF(INDEX(documents[resource_ID],1):documents[[#This Row],[resource_ID]],documents[[#This Row],[resource_ID]]), "")</f>
        <v>1</v>
      </c>
      <c r="D48" s="21">
        <v>41597</v>
      </c>
      <c r="E48" s="126" t="s">
        <v>8811</v>
      </c>
      <c r="F48" s="165" t="s">
        <v>8810</v>
      </c>
      <c r="G48" s="126" t="s">
        <v>8812</v>
      </c>
      <c r="H48" s="126" t="s">
        <v>6833</v>
      </c>
    </row>
    <row r="49" spans="1:8" x14ac:dyDescent="0.25">
      <c r="A49" s="126" t="s">
        <v>9356</v>
      </c>
      <c r="B49" s="126"/>
      <c r="C49" s="127" cm="1">
        <f t="array" ref="C49">IF(ROW() &lt; ROW(INDEX(documents[resource_ID],ROWS(documents[resource_ID]))), COUNTIF(INDEX(documents[resource_ID],1):documents[[#This Row],[resource_ID]],documents[[#This Row],[resource_ID]]), "")</f>
        <v>1</v>
      </c>
      <c r="D49" s="21">
        <v>41597</v>
      </c>
      <c r="E49" s="126" t="s">
        <v>8811</v>
      </c>
      <c r="F49" s="165" t="s">
        <v>8810</v>
      </c>
      <c r="G49" s="126" t="s">
        <v>8812</v>
      </c>
      <c r="H49" s="126" t="s">
        <v>6833</v>
      </c>
    </row>
    <row r="50" spans="1:8" x14ac:dyDescent="0.25">
      <c r="A50" s="126" t="s">
        <v>9357</v>
      </c>
      <c r="B50" s="126"/>
      <c r="C50" s="127" cm="1">
        <f t="array" ref="C50">IF(ROW() &lt; ROW(INDEX(documents[resource_ID],ROWS(documents[resource_ID]))), COUNTIF(INDEX(documents[resource_ID],1):documents[[#This Row],[resource_ID]],documents[[#This Row],[resource_ID]]), "")</f>
        <v>1</v>
      </c>
      <c r="D50" s="21">
        <v>41597</v>
      </c>
      <c r="E50" s="126" t="s">
        <v>8811</v>
      </c>
      <c r="F50" s="165" t="s">
        <v>8810</v>
      </c>
      <c r="G50" s="126" t="s">
        <v>8812</v>
      </c>
      <c r="H50" s="126" t="s">
        <v>6833</v>
      </c>
    </row>
    <row r="51" spans="1:8" x14ac:dyDescent="0.25">
      <c r="A51" s="126" t="s">
        <v>9916</v>
      </c>
      <c r="B51" s="126" t="s">
        <v>7463</v>
      </c>
      <c r="C51" s="127" cm="1">
        <f t="array" ref="C51">IF(ROW() &lt; ROW(INDEX(documents[resource_ID],ROWS(documents[resource_ID]))), COUNTIF(INDEX(documents[resource_ID],1):documents[[#This Row],[resource_ID]],documents[[#This Row],[resource_ID]]), "")</f>
        <v>1</v>
      </c>
      <c r="D51" s="21"/>
      <c r="E51" s="126" t="s">
        <v>8814</v>
      </c>
      <c r="F51" s="126"/>
      <c r="G51" s="126" t="s">
        <v>8813</v>
      </c>
      <c r="H51" s="126" t="s">
        <v>6833</v>
      </c>
    </row>
    <row r="52" spans="1:8" x14ac:dyDescent="0.25">
      <c r="A52" s="126" t="s">
        <v>9400</v>
      </c>
      <c r="B52" s="126" t="s">
        <v>7463</v>
      </c>
      <c r="C52" s="127" cm="1">
        <f t="array" ref="C52">IF(ROW() &lt; ROW(INDEX(documents[resource_ID],ROWS(documents[resource_ID]))), COUNTIF(INDEX(documents[resource_ID],1):documents[[#This Row],[resource_ID]],documents[[#This Row],[resource_ID]]), "")</f>
        <v>1</v>
      </c>
      <c r="D52" s="21">
        <v>42031</v>
      </c>
      <c r="E52" s="126" t="s">
        <v>8817</v>
      </c>
      <c r="F52" s="165" t="s">
        <v>8816</v>
      </c>
      <c r="G52" s="126" t="s">
        <v>8815</v>
      </c>
      <c r="H52" s="126" t="s">
        <v>6833</v>
      </c>
    </row>
    <row r="53" spans="1:8" x14ac:dyDescent="0.25">
      <c r="A53" s="126" t="s">
        <v>9401</v>
      </c>
      <c r="B53" s="126" t="s">
        <v>7463</v>
      </c>
      <c r="C53" s="127" cm="1">
        <f t="array" ref="C53">IF(ROW() &lt; ROW(INDEX(documents[resource_ID],ROWS(documents[resource_ID]))), COUNTIF(INDEX(documents[resource_ID],1):documents[[#This Row],[resource_ID]],documents[[#This Row],[resource_ID]]), "")</f>
        <v>1</v>
      </c>
      <c r="D53" s="21">
        <v>42031</v>
      </c>
      <c r="E53" s="126" t="s">
        <v>8817</v>
      </c>
      <c r="F53" s="165" t="s">
        <v>8816</v>
      </c>
      <c r="G53" s="126" t="s">
        <v>8815</v>
      </c>
      <c r="H53" s="126" t="s">
        <v>6833</v>
      </c>
    </row>
    <row r="54" spans="1:8" x14ac:dyDescent="0.25">
      <c r="A54" s="126" t="s">
        <v>9402</v>
      </c>
      <c r="B54" s="126" t="s">
        <v>7463</v>
      </c>
      <c r="C54" s="127" cm="1">
        <f t="array" ref="C54">IF(ROW() &lt; ROW(INDEX(documents[resource_ID],ROWS(documents[resource_ID]))), COUNTIF(INDEX(documents[resource_ID],1):documents[[#This Row],[resource_ID]],documents[[#This Row],[resource_ID]]), "")</f>
        <v>1</v>
      </c>
      <c r="D54" s="21">
        <v>42031</v>
      </c>
      <c r="E54" s="126" t="s">
        <v>8817</v>
      </c>
      <c r="F54" s="165" t="s">
        <v>8816</v>
      </c>
      <c r="G54" s="126" t="s">
        <v>8815</v>
      </c>
      <c r="H54" s="126" t="s">
        <v>6833</v>
      </c>
    </row>
    <row r="55" spans="1:8" x14ac:dyDescent="0.25">
      <c r="A55" s="126" t="s">
        <v>9403</v>
      </c>
      <c r="B55" s="126" t="s">
        <v>7463</v>
      </c>
      <c r="C55" s="127" cm="1">
        <f t="array" ref="C55">IF(ROW() &lt; ROW(INDEX(documents[resource_ID],ROWS(documents[resource_ID]))), COUNTIF(INDEX(documents[resource_ID],1):documents[[#This Row],[resource_ID]],documents[[#This Row],[resource_ID]]), "")</f>
        <v>1</v>
      </c>
      <c r="D55" s="21">
        <v>42031</v>
      </c>
      <c r="E55" s="126" t="s">
        <v>8817</v>
      </c>
      <c r="F55" s="165" t="s">
        <v>8816</v>
      </c>
      <c r="G55" s="126" t="s">
        <v>8815</v>
      </c>
      <c r="H55" s="126" t="s">
        <v>6833</v>
      </c>
    </row>
    <row r="56" spans="1:8" x14ac:dyDescent="0.25">
      <c r="A56" s="126" t="s">
        <v>9404</v>
      </c>
      <c r="B56" s="126" t="s">
        <v>7463</v>
      </c>
      <c r="C56" s="127" cm="1">
        <f t="array" ref="C56">IF(ROW() &lt; ROW(INDEX(documents[resource_ID],ROWS(documents[resource_ID]))), COUNTIF(INDEX(documents[resource_ID],1):documents[[#This Row],[resource_ID]],documents[[#This Row],[resource_ID]]), "")</f>
        <v>1</v>
      </c>
      <c r="D56" s="21">
        <v>42031</v>
      </c>
      <c r="E56" s="126" t="s">
        <v>8817</v>
      </c>
      <c r="F56" s="165" t="s">
        <v>8816</v>
      </c>
      <c r="G56" s="126" t="s">
        <v>8815</v>
      </c>
      <c r="H56" s="126" t="s">
        <v>6833</v>
      </c>
    </row>
    <row r="57" spans="1:8" x14ac:dyDescent="0.25">
      <c r="A57" s="126" t="s">
        <v>9405</v>
      </c>
      <c r="B57" s="126" t="s">
        <v>7463</v>
      </c>
      <c r="C57" s="127" cm="1">
        <f t="array" ref="C57">IF(ROW() &lt; ROW(INDEX(documents[resource_ID],ROWS(documents[resource_ID]))), COUNTIF(INDEX(documents[resource_ID],1):documents[[#This Row],[resource_ID]],documents[[#This Row],[resource_ID]]), "")</f>
        <v>1</v>
      </c>
      <c r="D57" s="21">
        <v>42031</v>
      </c>
      <c r="E57" s="126" t="s">
        <v>8817</v>
      </c>
      <c r="F57" s="165" t="s">
        <v>8816</v>
      </c>
      <c r="G57" s="126" t="s">
        <v>8815</v>
      </c>
      <c r="H57" s="126" t="s">
        <v>6833</v>
      </c>
    </row>
    <row r="58" spans="1:8" x14ac:dyDescent="0.25">
      <c r="A58" s="126" t="s">
        <v>9406</v>
      </c>
      <c r="B58" s="126" t="s">
        <v>7463</v>
      </c>
      <c r="C58" s="127" cm="1">
        <f t="array" ref="C58">IF(ROW() &lt; ROW(INDEX(documents[resource_ID],ROWS(documents[resource_ID]))), COUNTIF(INDEX(documents[resource_ID],1):documents[[#This Row],[resource_ID]],documents[[#This Row],[resource_ID]]), "")</f>
        <v>1</v>
      </c>
      <c r="D58" s="21">
        <v>42031</v>
      </c>
      <c r="E58" s="126" t="s">
        <v>8817</v>
      </c>
      <c r="F58" s="165" t="s">
        <v>8816</v>
      </c>
      <c r="G58" s="126" t="s">
        <v>8815</v>
      </c>
      <c r="H58" s="126" t="s">
        <v>6833</v>
      </c>
    </row>
    <row r="59" spans="1:8" x14ac:dyDescent="0.25">
      <c r="A59" s="126" t="s">
        <v>9407</v>
      </c>
      <c r="B59" s="126" t="s">
        <v>7463</v>
      </c>
      <c r="C59" s="127" cm="1">
        <f t="array" ref="C59">IF(ROW() &lt; ROW(INDEX(documents[resource_ID],ROWS(documents[resource_ID]))), COUNTIF(INDEX(documents[resource_ID],1):documents[[#This Row],[resource_ID]],documents[[#This Row],[resource_ID]]), "")</f>
        <v>1</v>
      </c>
      <c r="D59" s="21">
        <v>42031</v>
      </c>
      <c r="E59" s="126" t="s">
        <v>8817</v>
      </c>
      <c r="F59" s="165" t="s">
        <v>8816</v>
      </c>
      <c r="G59" s="126" t="s">
        <v>8815</v>
      </c>
      <c r="H59" s="126" t="s">
        <v>6833</v>
      </c>
    </row>
    <row r="60" spans="1:8" x14ac:dyDescent="0.25">
      <c r="A60" s="126" t="s">
        <v>9408</v>
      </c>
      <c r="B60" s="126" t="s">
        <v>7463</v>
      </c>
      <c r="C60" s="127" cm="1">
        <f t="array" ref="C60">IF(ROW() &lt; ROW(INDEX(documents[resource_ID],ROWS(documents[resource_ID]))), COUNTIF(INDEX(documents[resource_ID],1):documents[[#This Row],[resource_ID]],documents[[#This Row],[resource_ID]]), "")</f>
        <v>1</v>
      </c>
      <c r="D60" s="21">
        <v>42031</v>
      </c>
      <c r="E60" s="126" t="s">
        <v>8817</v>
      </c>
      <c r="F60" s="165" t="s">
        <v>8816</v>
      </c>
      <c r="G60" s="126" t="s">
        <v>8815</v>
      </c>
      <c r="H60" s="126" t="s">
        <v>6833</v>
      </c>
    </row>
    <row r="61" spans="1:8" x14ac:dyDescent="0.25">
      <c r="A61" s="126" t="s">
        <v>9409</v>
      </c>
      <c r="B61" s="126" t="s">
        <v>7463</v>
      </c>
      <c r="C61" s="127" cm="1">
        <f t="array" ref="C61">IF(ROW() &lt; ROW(INDEX(documents[resource_ID],ROWS(documents[resource_ID]))), COUNTIF(INDEX(documents[resource_ID],1):documents[[#This Row],[resource_ID]],documents[[#This Row],[resource_ID]]), "")</f>
        <v>1</v>
      </c>
      <c r="D61" s="21">
        <v>42031</v>
      </c>
      <c r="E61" s="126" t="s">
        <v>8817</v>
      </c>
      <c r="F61" s="165" t="s">
        <v>8816</v>
      </c>
      <c r="G61" s="126" t="s">
        <v>8815</v>
      </c>
      <c r="H61" s="126" t="s">
        <v>6833</v>
      </c>
    </row>
    <row r="62" spans="1:8" x14ac:dyDescent="0.25">
      <c r="A62" s="126" t="s">
        <v>9410</v>
      </c>
      <c r="B62" s="126" t="s">
        <v>7463</v>
      </c>
      <c r="C62" s="127" cm="1">
        <f t="array" ref="C62">IF(ROW() &lt; ROW(INDEX(documents[resource_ID],ROWS(documents[resource_ID]))), COUNTIF(INDEX(documents[resource_ID],1):documents[[#This Row],[resource_ID]],documents[[#This Row],[resource_ID]]), "")</f>
        <v>1</v>
      </c>
      <c r="D62" s="21">
        <v>42031</v>
      </c>
      <c r="E62" s="126" t="s">
        <v>8817</v>
      </c>
      <c r="F62" s="165" t="s">
        <v>8816</v>
      </c>
      <c r="G62" s="126" t="s">
        <v>8815</v>
      </c>
      <c r="H62" s="126" t="s">
        <v>6833</v>
      </c>
    </row>
    <row r="63" spans="1:8" x14ac:dyDescent="0.25">
      <c r="A63" s="126" t="s">
        <v>9411</v>
      </c>
      <c r="B63" s="126" t="s">
        <v>7463</v>
      </c>
      <c r="C63" s="127" cm="1">
        <f t="array" ref="C63">IF(ROW() &lt; ROW(INDEX(documents[resource_ID],ROWS(documents[resource_ID]))), COUNTIF(INDEX(documents[resource_ID],1):documents[[#This Row],[resource_ID]],documents[[#This Row],[resource_ID]]), "")</f>
        <v>1</v>
      </c>
      <c r="D63" s="21">
        <v>42031</v>
      </c>
      <c r="E63" s="126" t="s">
        <v>8817</v>
      </c>
      <c r="F63" s="165" t="s">
        <v>8816</v>
      </c>
      <c r="G63" s="126" t="s">
        <v>8815</v>
      </c>
      <c r="H63" s="126" t="s">
        <v>6833</v>
      </c>
    </row>
    <row r="64" spans="1:8" x14ac:dyDescent="0.25">
      <c r="A64" s="126" t="s">
        <v>9412</v>
      </c>
      <c r="B64" s="126" t="s">
        <v>7463</v>
      </c>
      <c r="C64" s="127" cm="1">
        <f t="array" ref="C64">IF(ROW() &lt; ROW(INDEX(documents[resource_ID],ROWS(documents[resource_ID]))), COUNTIF(INDEX(documents[resource_ID],1):documents[[#This Row],[resource_ID]],documents[[#This Row],[resource_ID]]), "")</f>
        <v>1</v>
      </c>
      <c r="D64" s="21">
        <v>42031</v>
      </c>
      <c r="E64" s="126" t="s">
        <v>8817</v>
      </c>
      <c r="F64" s="165" t="s">
        <v>8816</v>
      </c>
      <c r="G64" s="126" t="s">
        <v>8815</v>
      </c>
      <c r="H64" s="126" t="s">
        <v>6833</v>
      </c>
    </row>
    <row r="65" spans="1:8" x14ac:dyDescent="0.25">
      <c r="A65" s="126" t="s">
        <v>9413</v>
      </c>
      <c r="B65" s="126" t="s">
        <v>7463</v>
      </c>
      <c r="C65" s="127" cm="1">
        <f t="array" ref="C65">IF(ROW() &lt; ROW(INDEX(documents[resource_ID],ROWS(documents[resource_ID]))), COUNTIF(INDEX(documents[resource_ID],1):documents[[#This Row],[resource_ID]],documents[[#This Row],[resource_ID]]), "")</f>
        <v>1</v>
      </c>
      <c r="D65" s="21">
        <v>42031</v>
      </c>
      <c r="E65" s="126" t="s">
        <v>8817</v>
      </c>
      <c r="F65" s="165" t="s">
        <v>8816</v>
      </c>
      <c r="G65" s="126" t="s">
        <v>8815</v>
      </c>
      <c r="H65" s="126" t="s">
        <v>6833</v>
      </c>
    </row>
    <row r="66" spans="1:8" x14ac:dyDescent="0.25">
      <c r="A66" s="126" t="s">
        <v>9423</v>
      </c>
      <c r="B66" s="126" t="s">
        <v>7463</v>
      </c>
      <c r="C66" s="127" cm="1">
        <f t="array" ref="C66">IF(ROW() &lt; ROW(INDEX(documents[resource_ID],ROWS(documents[resource_ID]))), COUNTIF(INDEX(documents[resource_ID],1):documents[[#This Row],[resource_ID]],documents[[#This Row],[resource_ID]]), "")</f>
        <v>1</v>
      </c>
      <c r="D66" s="21">
        <v>41658</v>
      </c>
      <c r="E66" s="126" t="s">
        <v>8822</v>
      </c>
      <c r="F66" s="165" t="s">
        <v>8821</v>
      </c>
      <c r="G66" s="126" t="s">
        <v>8820</v>
      </c>
      <c r="H66" s="126" t="s">
        <v>6833</v>
      </c>
    </row>
    <row r="67" spans="1:8" x14ac:dyDescent="0.25">
      <c r="A67" s="126" t="s">
        <v>9424</v>
      </c>
      <c r="B67" s="126" t="s">
        <v>7463</v>
      </c>
      <c r="C67" s="127" cm="1">
        <f t="array" ref="C67">IF(ROW() &lt; ROW(INDEX(documents[resource_ID],ROWS(documents[resource_ID]))), COUNTIF(INDEX(documents[resource_ID],1):documents[[#This Row],[resource_ID]],documents[[#This Row],[resource_ID]]), "")</f>
        <v>1</v>
      </c>
      <c r="D67" s="21">
        <v>41658</v>
      </c>
      <c r="E67" s="126" t="s">
        <v>8822</v>
      </c>
      <c r="F67" s="165" t="s">
        <v>8821</v>
      </c>
      <c r="G67" s="126" t="s">
        <v>8820</v>
      </c>
      <c r="H67" s="126" t="s">
        <v>6833</v>
      </c>
    </row>
    <row r="68" spans="1:8" x14ac:dyDescent="0.25">
      <c r="A68" s="126" t="s">
        <v>9425</v>
      </c>
      <c r="B68" s="126" t="s">
        <v>7463</v>
      </c>
      <c r="C68" s="127" cm="1">
        <f t="array" ref="C68">IF(ROW() &lt; ROW(INDEX(documents[resource_ID],ROWS(documents[resource_ID]))), COUNTIF(INDEX(documents[resource_ID],1):documents[[#This Row],[resource_ID]],documents[[#This Row],[resource_ID]]), "")</f>
        <v>1</v>
      </c>
      <c r="D68" s="21">
        <v>41658</v>
      </c>
      <c r="E68" s="126" t="s">
        <v>8822</v>
      </c>
      <c r="F68" s="165" t="s">
        <v>8821</v>
      </c>
      <c r="G68" s="126" t="s">
        <v>8820</v>
      </c>
      <c r="H68" s="126" t="s">
        <v>6833</v>
      </c>
    </row>
    <row r="69" spans="1:8" x14ac:dyDescent="0.25">
      <c r="A69" s="126" t="s">
        <v>9437</v>
      </c>
      <c r="B69" s="126" t="s">
        <v>7463</v>
      </c>
      <c r="C69" s="127" cm="1">
        <f t="array" ref="C69">IF(ROW() &lt; ROW(INDEX(documents[resource_ID],ROWS(documents[resource_ID]))), COUNTIF(INDEX(documents[resource_ID],1):documents[[#This Row],[resource_ID]],documents[[#This Row],[resource_ID]]), "")</f>
        <v>1</v>
      </c>
      <c r="D69" s="21">
        <v>40287</v>
      </c>
      <c r="E69" s="126" t="s">
        <v>8819</v>
      </c>
      <c r="F69" s="126"/>
      <c r="G69" s="126" t="s">
        <v>8818</v>
      </c>
      <c r="H69" s="126" t="s">
        <v>6833</v>
      </c>
    </row>
    <row r="70" spans="1:8" x14ac:dyDescent="0.25">
      <c r="A70" s="126" t="s">
        <v>9438</v>
      </c>
      <c r="B70" s="126" t="s">
        <v>7463</v>
      </c>
      <c r="C70" s="127" cm="1">
        <f t="array" ref="C70">IF(ROW() &lt; ROW(INDEX(documents[resource_ID],ROWS(documents[resource_ID]))), COUNTIF(INDEX(documents[resource_ID],1):documents[[#This Row],[resource_ID]],documents[[#This Row],[resource_ID]]), "")</f>
        <v>1</v>
      </c>
      <c r="D70" s="21">
        <v>40287</v>
      </c>
      <c r="E70" s="126" t="s">
        <v>8819</v>
      </c>
      <c r="F70" s="126"/>
      <c r="G70" s="126" t="s">
        <v>8818</v>
      </c>
      <c r="H70" s="126" t="s">
        <v>6833</v>
      </c>
    </row>
    <row r="71" spans="1:8" x14ac:dyDescent="0.25">
      <c r="A71" s="126" t="s">
        <v>9439</v>
      </c>
      <c r="B71" s="126" t="s">
        <v>7463</v>
      </c>
      <c r="C71" s="127" cm="1">
        <f t="array" ref="C71">IF(ROW() &lt; ROW(INDEX(documents[resource_ID],ROWS(documents[resource_ID]))), COUNTIF(INDEX(documents[resource_ID],1):documents[[#This Row],[resource_ID]],documents[[#This Row],[resource_ID]]), "")</f>
        <v>1</v>
      </c>
      <c r="D71" s="21">
        <v>40287</v>
      </c>
      <c r="E71" s="126" t="s">
        <v>8819</v>
      </c>
      <c r="F71" s="126"/>
      <c r="G71" s="126" t="s">
        <v>8818</v>
      </c>
      <c r="H71" s="126" t="s">
        <v>6833</v>
      </c>
    </row>
    <row r="72" spans="1:8" x14ac:dyDescent="0.25">
      <c r="A72" s="126" t="s">
        <v>9440</v>
      </c>
      <c r="B72" s="126" t="s">
        <v>7463</v>
      </c>
      <c r="C72" s="127" cm="1">
        <f t="array" ref="C72">IF(ROW() &lt; ROW(INDEX(documents[resource_ID],ROWS(documents[resource_ID]))), COUNTIF(INDEX(documents[resource_ID],1):documents[[#This Row],[resource_ID]],documents[[#This Row],[resource_ID]]), "")</f>
        <v>1</v>
      </c>
      <c r="D72" s="21">
        <v>40287</v>
      </c>
      <c r="E72" s="126" t="s">
        <v>8819</v>
      </c>
      <c r="F72" s="126"/>
      <c r="G72" s="126" t="s">
        <v>8818</v>
      </c>
      <c r="H72" s="126" t="s">
        <v>6833</v>
      </c>
    </row>
    <row r="73" spans="1:8" x14ac:dyDescent="0.25">
      <c r="A73" s="126" t="s">
        <v>9441</v>
      </c>
      <c r="B73" s="126" t="s">
        <v>7463</v>
      </c>
      <c r="C73" s="127" cm="1">
        <f t="array" ref="C73">IF(ROW() &lt; ROW(INDEX(documents[resource_ID],ROWS(documents[resource_ID]))), COUNTIF(INDEX(documents[resource_ID],1):documents[[#This Row],[resource_ID]],documents[[#This Row],[resource_ID]]), "")</f>
        <v>1</v>
      </c>
      <c r="D73" s="21">
        <v>40287</v>
      </c>
      <c r="E73" s="126" t="s">
        <v>8819</v>
      </c>
      <c r="F73" s="126"/>
      <c r="G73" s="126" t="s">
        <v>8818</v>
      </c>
      <c r="H73" s="126" t="s">
        <v>6833</v>
      </c>
    </row>
    <row r="74" spans="1:8" x14ac:dyDescent="0.25">
      <c r="A74" s="126" t="s">
        <v>9442</v>
      </c>
      <c r="B74" s="126" t="s">
        <v>7463</v>
      </c>
      <c r="C74" s="127" cm="1">
        <f t="array" ref="C74">IF(ROW() &lt; ROW(INDEX(documents[resource_ID],ROWS(documents[resource_ID]))), COUNTIF(INDEX(documents[resource_ID],1):documents[[#This Row],[resource_ID]],documents[[#This Row],[resource_ID]]), "")</f>
        <v>1</v>
      </c>
      <c r="D74" s="21">
        <v>40287</v>
      </c>
      <c r="E74" s="126" t="s">
        <v>8819</v>
      </c>
      <c r="F74" s="126"/>
      <c r="G74" s="126" t="s">
        <v>8818</v>
      </c>
      <c r="H74" s="126" t="s">
        <v>6833</v>
      </c>
    </row>
    <row r="75" spans="1:8" x14ac:dyDescent="0.25">
      <c r="A75" s="126" t="s">
        <v>9443</v>
      </c>
      <c r="B75" s="126" t="s">
        <v>7463</v>
      </c>
      <c r="C75" s="127" cm="1">
        <f t="array" ref="C75">IF(ROW() &lt; ROW(INDEX(documents[resource_ID],ROWS(documents[resource_ID]))), COUNTIF(INDEX(documents[resource_ID],1):documents[[#This Row],[resource_ID]],documents[[#This Row],[resource_ID]]), "")</f>
        <v>1</v>
      </c>
      <c r="D75" s="21">
        <v>40287</v>
      </c>
      <c r="E75" s="126" t="s">
        <v>8819</v>
      </c>
      <c r="F75" s="126"/>
      <c r="G75" s="126" t="s">
        <v>8818</v>
      </c>
      <c r="H75" s="126" t="s">
        <v>6833</v>
      </c>
    </row>
    <row r="76" spans="1:8" x14ac:dyDescent="0.25">
      <c r="A76" s="126" t="s">
        <v>9444</v>
      </c>
      <c r="B76" s="126" t="s">
        <v>7463</v>
      </c>
      <c r="C76" s="127" cm="1">
        <f t="array" ref="C76">IF(ROW() &lt; ROW(INDEX(documents[resource_ID],ROWS(documents[resource_ID]))), COUNTIF(INDEX(documents[resource_ID],1):documents[[#This Row],[resource_ID]],documents[[#This Row],[resource_ID]]), "")</f>
        <v>1</v>
      </c>
      <c r="D76" s="21">
        <v>40287</v>
      </c>
      <c r="E76" s="126" t="s">
        <v>8819</v>
      </c>
      <c r="F76" s="126"/>
      <c r="G76" s="126" t="s">
        <v>8818</v>
      </c>
      <c r="H76" s="126" t="s">
        <v>6833</v>
      </c>
    </row>
    <row r="77" spans="1:8" x14ac:dyDescent="0.25">
      <c r="A77" s="126" t="s">
        <v>9445</v>
      </c>
      <c r="B77" s="126" t="s">
        <v>7463</v>
      </c>
      <c r="C77" s="127" cm="1">
        <f t="array" ref="C77">IF(ROW() &lt; ROW(INDEX(documents[resource_ID],ROWS(documents[resource_ID]))), COUNTIF(INDEX(documents[resource_ID],1):documents[[#This Row],[resource_ID]],documents[[#This Row],[resource_ID]]), "")</f>
        <v>1</v>
      </c>
      <c r="D77" s="21">
        <v>40287</v>
      </c>
      <c r="E77" s="126" t="s">
        <v>8819</v>
      </c>
      <c r="F77" s="126"/>
      <c r="G77" s="126" t="s">
        <v>8818</v>
      </c>
      <c r="H77" s="126" t="s">
        <v>6833</v>
      </c>
    </row>
    <row r="78" spans="1:8" x14ac:dyDescent="0.25">
      <c r="A78" s="126" t="s">
        <v>9446</v>
      </c>
      <c r="B78" s="126" t="s">
        <v>7463</v>
      </c>
      <c r="C78" s="127" cm="1">
        <f t="array" ref="C78">IF(ROW() &lt; ROW(INDEX(documents[resource_ID],ROWS(documents[resource_ID]))), COUNTIF(INDEX(documents[resource_ID],1):documents[[#This Row],[resource_ID]],documents[[#This Row],[resource_ID]]), "")</f>
        <v>1</v>
      </c>
      <c r="D78" s="21">
        <v>40287</v>
      </c>
      <c r="E78" s="126" t="s">
        <v>8819</v>
      </c>
      <c r="F78" s="126"/>
      <c r="G78" s="126" t="s">
        <v>8818</v>
      </c>
      <c r="H78" s="126" t="s">
        <v>6833</v>
      </c>
    </row>
    <row r="79" spans="1:8" x14ac:dyDescent="0.25">
      <c r="A79" s="126" t="s">
        <v>9447</v>
      </c>
      <c r="B79" s="126" t="s">
        <v>7463</v>
      </c>
      <c r="C79" s="127" cm="1">
        <f t="array" ref="C79">IF(ROW() &lt; ROW(INDEX(documents[resource_ID],ROWS(documents[resource_ID]))), COUNTIF(INDEX(documents[resource_ID],1):documents[[#This Row],[resource_ID]],documents[[#This Row],[resource_ID]]), "")</f>
        <v>1</v>
      </c>
      <c r="D79" s="21">
        <v>40287</v>
      </c>
      <c r="E79" s="126" t="s">
        <v>8819</v>
      </c>
      <c r="F79" s="126"/>
      <c r="G79" s="126" t="s">
        <v>8818</v>
      </c>
      <c r="H79" s="126" t="s">
        <v>6833</v>
      </c>
    </row>
    <row r="80" spans="1:8" x14ac:dyDescent="0.25">
      <c r="A80" s="126" t="s">
        <v>9448</v>
      </c>
      <c r="B80" s="126" t="s">
        <v>7463</v>
      </c>
      <c r="C80" s="127" cm="1">
        <f t="array" ref="C80">IF(ROW() &lt; ROW(INDEX(documents[resource_ID],ROWS(documents[resource_ID]))), COUNTIF(INDEX(documents[resource_ID],1):documents[[#This Row],[resource_ID]],documents[[#This Row],[resource_ID]]), "")</f>
        <v>1</v>
      </c>
      <c r="D80" s="21">
        <v>40287</v>
      </c>
      <c r="E80" s="126" t="s">
        <v>8819</v>
      </c>
      <c r="F80" s="126"/>
      <c r="G80" s="126" t="s">
        <v>8818</v>
      </c>
      <c r="H80" s="126" t="s">
        <v>6833</v>
      </c>
    </row>
    <row r="81" spans="1:8" x14ac:dyDescent="0.25">
      <c r="A81" s="126" t="s">
        <v>9449</v>
      </c>
      <c r="B81" s="126" t="s">
        <v>7463</v>
      </c>
      <c r="C81" s="127" cm="1">
        <f t="array" ref="C81">IF(ROW() &lt; ROW(INDEX(documents[resource_ID],ROWS(documents[resource_ID]))), COUNTIF(INDEX(documents[resource_ID],1):documents[[#This Row],[resource_ID]],documents[[#This Row],[resource_ID]]), "")</f>
        <v>1</v>
      </c>
      <c r="D81" s="21">
        <v>40287</v>
      </c>
      <c r="E81" s="126" t="s">
        <v>8819</v>
      </c>
      <c r="F81" s="126"/>
      <c r="G81" s="126" t="s">
        <v>8818</v>
      </c>
      <c r="H81" s="126" t="s">
        <v>6833</v>
      </c>
    </row>
    <row r="82" spans="1:8" x14ac:dyDescent="0.25">
      <c r="A82" s="126" t="s">
        <v>9450</v>
      </c>
      <c r="B82" s="126" t="s">
        <v>7463</v>
      </c>
      <c r="C82" s="127" cm="1">
        <f t="array" ref="C82">IF(ROW() &lt; ROW(INDEX(documents[resource_ID],ROWS(documents[resource_ID]))), COUNTIF(INDEX(documents[resource_ID],1):documents[[#This Row],[resource_ID]],documents[[#This Row],[resource_ID]]), "")</f>
        <v>1</v>
      </c>
      <c r="D82" s="21">
        <v>40287</v>
      </c>
      <c r="E82" s="126" t="s">
        <v>8819</v>
      </c>
      <c r="F82" s="126"/>
      <c r="G82" s="126" t="s">
        <v>8818</v>
      </c>
      <c r="H82" s="126" t="s">
        <v>6833</v>
      </c>
    </row>
    <row r="83" spans="1:8" x14ac:dyDescent="0.25">
      <c r="A83" s="126" t="s">
        <v>9451</v>
      </c>
      <c r="B83" s="126" t="s">
        <v>7463</v>
      </c>
      <c r="C83" s="127" cm="1">
        <f t="array" ref="C83">IF(ROW() &lt; ROW(INDEX(documents[resource_ID],ROWS(documents[resource_ID]))), COUNTIF(INDEX(documents[resource_ID],1):documents[[#This Row],[resource_ID]],documents[[#This Row],[resource_ID]]), "")</f>
        <v>1</v>
      </c>
      <c r="D83" s="21">
        <v>40287</v>
      </c>
      <c r="E83" s="126" t="s">
        <v>8819</v>
      </c>
      <c r="F83" s="126"/>
      <c r="G83" s="126" t="s">
        <v>8818</v>
      </c>
      <c r="H83" s="126" t="s">
        <v>6833</v>
      </c>
    </row>
    <row r="84" spans="1:8" x14ac:dyDescent="0.25">
      <c r="A84" s="126" t="s">
        <v>9452</v>
      </c>
      <c r="B84" s="126" t="s">
        <v>7463</v>
      </c>
      <c r="C84" s="127" cm="1">
        <f t="array" ref="C84">IF(ROW() &lt; ROW(INDEX(documents[resource_ID],ROWS(documents[resource_ID]))), COUNTIF(INDEX(documents[resource_ID],1):documents[[#This Row],[resource_ID]],documents[[#This Row],[resource_ID]]), "")</f>
        <v>1</v>
      </c>
      <c r="D84" s="21">
        <v>40287</v>
      </c>
      <c r="E84" s="126" t="s">
        <v>8819</v>
      </c>
      <c r="F84" s="126"/>
      <c r="G84" s="126" t="s">
        <v>8818</v>
      </c>
      <c r="H84" s="126" t="s">
        <v>6833</v>
      </c>
    </row>
    <row r="85" spans="1:8" x14ac:dyDescent="0.25">
      <c r="A85" s="126" t="s">
        <v>9458</v>
      </c>
      <c r="B85" s="126" t="s">
        <v>7463</v>
      </c>
      <c r="C85" s="127" cm="1">
        <f t="array" ref="C85">IF(ROW() &lt; ROW(INDEX(documents[resource_ID],ROWS(documents[resource_ID]))), COUNTIF(INDEX(documents[resource_ID],1):documents[[#This Row],[resource_ID]],documents[[#This Row],[resource_ID]]), "")</f>
        <v>1</v>
      </c>
      <c r="D85" s="21">
        <v>44733</v>
      </c>
      <c r="E85" s="126" t="s">
        <v>9171</v>
      </c>
      <c r="F85" s="165" t="s">
        <v>9170</v>
      </c>
      <c r="G85" s="126" t="s">
        <v>9172</v>
      </c>
      <c r="H85" s="126" t="s">
        <v>6833</v>
      </c>
    </row>
    <row r="86" spans="1:8" x14ac:dyDescent="0.25">
      <c r="A86" s="126" t="s">
        <v>9459</v>
      </c>
      <c r="B86" s="126" t="s">
        <v>7463</v>
      </c>
      <c r="C86" s="127" cm="1">
        <f t="array" ref="C86">IF(ROW() &lt; ROW(INDEX(documents[resource_ID],ROWS(documents[resource_ID]))), COUNTIF(INDEX(documents[resource_ID],1):documents[[#This Row],[resource_ID]],documents[[#This Row],[resource_ID]]), "")</f>
        <v>1</v>
      </c>
      <c r="D86" s="21">
        <v>44733</v>
      </c>
      <c r="E86" s="126" t="s">
        <v>9171</v>
      </c>
      <c r="F86" s="165" t="s">
        <v>9170</v>
      </c>
      <c r="G86" s="126" t="s">
        <v>9172</v>
      </c>
      <c r="H86" s="126" t="s">
        <v>6833</v>
      </c>
    </row>
    <row r="87" spans="1:8" x14ac:dyDescent="0.25">
      <c r="A87" s="126" t="s">
        <v>9460</v>
      </c>
      <c r="B87" s="126" t="s">
        <v>7463</v>
      </c>
      <c r="C87" s="127" cm="1">
        <f t="array" ref="C87">IF(ROW() &lt; ROW(INDEX(documents[resource_ID],ROWS(documents[resource_ID]))), COUNTIF(INDEX(documents[resource_ID],1):documents[[#This Row],[resource_ID]],documents[[#This Row],[resource_ID]]), "")</f>
        <v>1</v>
      </c>
      <c r="D87" s="21">
        <v>44733</v>
      </c>
      <c r="E87" s="126" t="s">
        <v>9171</v>
      </c>
      <c r="F87" s="165" t="s">
        <v>9170</v>
      </c>
      <c r="G87" s="126" t="s">
        <v>9172</v>
      </c>
      <c r="H87" s="126" t="s">
        <v>6833</v>
      </c>
    </row>
    <row r="88" spans="1:8" x14ac:dyDescent="0.25">
      <c r="A88" s="126" t="s">
        <v>9461</v>
      </c>
      <c r="B88" s="126" t="s">
        <v>7463</v>
      </c>
      <c r="C88" s="127" cm="1">
        <f t="array" ref="C88">IF(ROW() &lt; ROW(INDEX(documents[resource_ID],ROWS(documents[resource_ID]))), COUNTIF(INDEX(documents[resource_ID],1):documents[[#This Row],[resource_ID]],documents[[#This Row],[resource_ID]]), "")</f>
        <v>1</v>
      </c>
      <c r="D88" s="21">
        <v>44733</v>
      </c>
      <c r="E88" s="126" t="s">
        <v>9171</v>
      </c>
      <c r="F88" s="165" t="s">
        <v>9170</v>
      </c>
      <c r="G88" s="126" t="s">
        <v>9172</v>
      </c>
      <c r="H88" s="126" t="s">
        <v>6833</v>
      </c>
    </row>
    <row r="89" spans="1:8" x14ac:dyDescent="0.25">
      <c r="A89" s="126" t="s">
        <v>9462</v>
      </c>
      <c r="B89" s="126" t="s">
        <v>7463</v>
      </c>
      <c r="C89" s="127" cm="1">
        <f t="array" ref="C89">IF(ROW() &lt; ROW(INDEX(documents[resource_ID],ROWS(documents[resource_ID]))), COUNTIF(INDEX(documents[resource_ID],1):documents[[#This Row],[resource_ID]],documents[[#This Row],[resource_ID]]), "")</f>
        <v>1</v>
      </c>
      <c r="D89" s="21">
        <v>44733</v>
      </c>
      <c r="E89" s="126" t="s">
        <v>9171</v>
      </c>
      <c r="F89" s="165" t="s">
        <v>9170</v>
      </c>
      <c r="G89" s="126" t="s">
        <v>9172</v>
      </c>
      <c r="H89" s="126" t="s">
        <v>6833</v>
      </c>
    </row>
    <row r="90" spans="1:8" x14ac:dyDescent="0.25">
      <c r="A90" s="126" t="s">
        <v>9463</v>
      </c>
      <c r="B90" s="126" t="s">
        <v>7463</v>
      </c>
      <c r="C90" s="127" cm="1">
        <f t="array" ref="C90">IF(ROW() &lt; ROW(INDEX(documents[resource_ID],ROWS(documents[resource_ID]))), COUNTIF(INDEX(documents[resource_ID],1):documents[[#This Row],[resource_ID]],documents[[#This Row],[resource_ID]]), "")</f>
        <v>1</v>
      </c>
      <c r="D90" s="21">
        <v>44733</v>
      </c>
      <c r="E90" s="126" t="s">
        <v>9171</v>
      </c>
      <c r="F90" s="165" t="s">
        <v>9170</v>
      </c>
      <c r="G90" s="126" t="s">
        <v>9172</v>
      </c>
      <c r="H90" s="126" t="s">
        <v>6833</v>
      </c>
    </row>
    <row r="91" spans="1:8" x14ac:dyDescent="0.25">
      <c r="A91" s="126" t="s">
        <v>9489</v>
      </c>
      <c r="B91" s="126" t="s">
        <v>7463</v>
      </c>
      <c r="C91" s="127" cm="1">
        <f t="array" ref="C91">IF(ROW() &lt; ROW(INDEX(documents[resource_ID],ROWS(documents[resource_ID]))), COUNTIF(INDEX(documents[resource_ID],1):documents[[#This Row],[resource_ID]],documents[[#This Row],[resource_ID]]), "")</f>
        <v>1</v>
      </c>
      <c r="D91" s="21"/>
      <c r="E91" s="126" t="s">
        <v>9180</v>
      </c>
      <c r="F91" s="165" t="s">
        <v>9179</v>
      </c>
      <c r="G91" s="126" t="s">
        <v>9178</v>
      </c>
      <c r="H91" s="126"/>
    </row>
    <row r="92" spans="1:8" x14ac:dyDescent="0.25">
      <c r="A92" s="126" t="s">
        <v>9490</v>
      </c>
      <c r="B92" s="126" t="s">
        <v>7463</v>
      </c>
      <c r="C92" s="127" cm="1">
        <f t="array" ref="C92">IF(ROW() &lt; ROW(INDEX(documents[resource_ID],ROWS(documents[resource_ID]))), COUNTIF(INDEX(documents[resource_ID],1):documents[[#This Row],[resource_ID]],documents[[#This Row],[resource_ID]]), "")</f>
        <v>1</v>
      </c>
      <c r="D92" s="21"/>
      <c r="E92" s="126" t="s">
        <v>9180</v>
      </c>
      <c r="F92" s="165" t="s">
        <v>9179</v>
      </c>
      <c r="G92" s="126" t="s">
        <v>9178</v>
      </c>
      <c r="H92" s="126"/>
    </row>
    <row r="93" spans="1:8" x14ac:dyDescent="0.25">
      <c r="A93" s="126" t="s">
        <v>9491</v>
      </c>
      <c r="B93" s="126" t="s">
        <v>7463</v>
      </c>
      <c r="C93" s="127" cm="1">
        <f t="array" ref="C93">IF(ROW() &lt; ROW(INDEX(documents[resource_ID],ROWS(documents[resource_ID]))), COUNTIF(INDEX(documents[resource_ID],1):documents[[#This Row],[resource_ID]],documents[[#This Row],[resource_ID]]), "")</f>
        <v>1</v>
      </c>
      <c r="D93" s="21"/>
      <c r="E93" s="126" t="s">
        <v>9180</v>
      </c>
      <c r="F93" s="165" t="s">
        <v>9179</v>
      </c>
      <c r="G93" s="126" t="s">
        <v>9178</v>
      </c>
      <c r="H93" s="126"/>
    </row>
    <row r="94" spans="1:8" x14ac:dyDescent="0.25">
      <c r="A94" s="126" t="s">
        <v>9492</v>
      </c>
      <c r="B94" s="126" t="s">
        <v>7463</v>
      </c>
      <c r="C94" s="127" cm="1">
        <f t="array" ref="C94">IF(ROW() &lt; ROW(INDEX(documents[resource_ID],ROWS(documents[resource_ID]))), COUNTIF(INDEX(documents[resource_ID],1):documents[[#This Row],[resource_ID]],documents[[#This Row],[resource_ID]]), "")</f>
        <v>1</v>
      </c>
      <c r="D94" s="21"/>
      <c r="E94" s="126" t="s">
        <v>9180</v>
      </c>
      <c r="F94" s="165" t="s">
        <v>9179</v>
      </c>
      <c r="G94" s="126" t="s">
        <v>9178</v>
      </c>
      <c r="H94" s="126"/>
    </row>
    <row r="95" spans="1:8" x14ac:dyDescent="0.25">
      <c r="A95" s="126" t="s">
        <v>9493</v>
      </c>
      <c r="B95" s="126" t="s">
        <v>7463</v>
      </c>
      <c r="C95" s="127" cm="1">
        <f t="array" ref="C95">IF(ROW() &lt; ROW(INDEX(documents[resource_ID],ROWS(documents[resource_ID]))), COUNTIF(INDEX(documents[resource_ID],1):documents[[#This Row],[resource_ID]],documents[[#This Row],[resource_ID]]), "")</f>
        <v>1</v>
      </c>
      <c r="D95" s="21"/>
      <c r="E95" s="126" t="s">
        <v>9180</v>
      </c>
      <c r="F95" s="165" t="s">
        <v>9179</v>
      </c>
      <c r="G95" s="126" t="s">
        <v>9178</v>
      </c>
      <c r="H95" s="126"/>
    </row>
    <row r="96" spans="1:8" x14ac:dyDescent="0.25">
      <c r="A96" s="126" t="s">
        <v>9494</v>
      </c>
      <c r="B96" s="126" t="s">
        <v>7463</v>
      </c>
      <c r="C96" s="127" cm="1">
        <f t="array" ref="C96">IF(ROW() &lt; ROW(INDEX(documents[resource_ID],ROWS(documents[resource_ID]))), COUNTIF(INDEX(documents[resource_ID],1):documents[[#This Row],[resource_ID]],documents[[#This Row],[resource_ID]]), "")</f>
        <v>1</v>
      </c>
      <c r="D96" s="21"/>
      <c r="E96" s="126" t="s">
        <v>9180</v>
      </c>
      <c r="F96" s="165" t="s">
        <v>9179</v>
      </c>
      <c r="G96" s="126" t="s">
        <v>9178</v>
      </c>
      <c r="H96" s="126"/>
    </row>
    <row r="97" spans="1:8" x14ac:dyDescent="0.25">
      <c r="A97" s="126" t="s">
        <v>9495</v>
      </c>
      <c r="B97" s="126" t="s">
        <v>7463</v>
      </c>
      <c r="C97" s="127" cm="1">
        <f t="array" ref="C97">IF(ROW() &lt; ROW(INDEX(documents[resource_ID],ROWS(documents[resource_ID]))), COUNTIF(INDEX(documents[resource_ID],1):documents[[#This Row],[resource_ID]],documents[[#This Row],[resource_ID]]), "")</f>
        <v>1</v>
      </c>
      <c r="D97" s="21"/>
      <c r="E97" s="126" t="s">
        <v>9180</v>
      </c>
      <c r="F97" s="165" t="s">
        <v>9179</v>
      </c>
      <c r="G97" s="126" t="s">
        <v>9178</v>
      </c>
      <c r="H97" s="126"/>
    </row>
    <row r="98" spans="1:8" x14ac:dyDescent="0.25">
      <c r="A98" s="126" t="s">
        <v>9496</v>
      </c>
      <c r="B98" s="126" t="s">
        <v>7463</v>
      </c>
      <c r="C98" s="127" cm="1">
        <f t="array" ref="C98">IF(ROW() &lt; ROW(INDEX(documents[resource_ID],ROWS(documents[resource_ID]))), COUNTIF(INDEX(documents[resource_ID],1):documents[[#This Row],[resource_ID]],documents[[#This Row],[resource_ID]]), "")</f>
        <v>1</v>
      </c>
      <c r="D98" s="21"/>
      <c r="E98" s="126" t="s">
        <v>9180</v>
      </c>
      <c r="F98" s="165" t="s">
        <v>9179</v>
      </c>
      <c r="G98" s="126" t="s">
        <v>9178</v>
      </c>
      <c r="H98" s="126"/>
    </row>
    <row r="99" spans="1:8" x14ac:dyDescent="0.25">
      <c r="A99" s="126" t="s">
        <v>9497</v>
      </c>
      <c r="B99" s="126" t="s">
        <v>7463</v>
      </c>
      <c r="C99" s="127" cm="1">
        <f t="array" ref="C99">IF(ROW() &lt; ROW(INDEX(documents[resource_ID],ROWS(documents[resource_ID]))), COUNTIF(INDEX(documents[resource_ID],1):documents[[#This Row],[resource_ID]],documents[[#This Row],[resource_ID]]), "")</f>
        <v>1</v>
      </c>
      <c r="D99" s="21"/>
      <c r="E99" s="126" t="s">
        <v>9180</v>
      </c>
      <c r="F99" s="165" t="s">
        <v>9179</v>
      </c>
      <c r="G99" s="126" t="s">
        <v>9178</v>
      </c>
      <c r="H99" s="126"/>
    </row>
    <row r="100" spans="1:8" x14ac:dyDescent="0.25">
      <c r="A100" s="126" t="s">
        <v>9498</v>
      </c>
      <c r="B100" s="126" t="s">
        <v>7463</v>
      </c>
      <c r="C100" s="127" cm="1">
        <f t="array" ref="C100">IF(ROW() &lt; ROW(INDEX(documents[resource_ID],ROWS(documents[resource_ID]))), COUNTIF(INDEX(documents[resource_ID],1):documents[[#This Row],[resource_ID]],documents[[#This Row],[resource_ID]]), "")</f>
        <v>1</v>
      </c>
      <c r="D100" s="21"/>
      <c r="E100" s="126" t="s">
        <v>9180</v>
      </c>
      <c r="F100" s="165" t="s">
        <v>9179</v>
      </c>
      <c r="G100" s="126" t="s">
        <v>9178</v>
      </c>
      <c r="H100" s="126"/>
    </row>
    <row r="101" spans="1:8" x14ac:dyDescent="0.25">
      <c r="A101" s="126" t="s">
        <v>9499</v>
      </c>
      <c r="B101" s="126" t="s">
        <v>7463</v>
      </c>
      <c r="C101" s="127" cm="1">
        <f t="array" ref="C101">IF(ROW() &lt; ROW(INDEX(documents[resource_ID],ROWS(documents[resource_ID]))), COUNTIF(INDEX(documents[resource_ID],1):documents[[#This Row],[resource_ID]],documents[[#This Row],[resource_ID]]), "")</f>
        <v>1</v>
      </c>
      <c r="D101" s="21"/>
      <c r="E101" s="126" t="s">
        <v>9180</v>
      </c>
      <c r="F101" s="165" t="s">
        <v>9179</v>
      </c>
      <c r="G101" s="126" t="s">
        <v>9178</v>
      </c>
      <c r="H101" s="126"/>
    </row>
    <row r="102" spans="1:8" x14ac:dyDescent="0.25">
      <c r="A102" s="126" t="s">
        <v>9500</v>
      </c>
      <c r="B102" s="126" t="s">
        <v>7463</v>
      </c>
      <c r="C102" s="127" cm="1">
        <f t="array" ref="C102">IF(ROW() &lt; ROW(INDEX(documents[resource_ID],ROWS(documents[resource_ID]))), COUNTIF(INDEX(documents[resource_ID],1):documents[[#This Row],[resource_ID]],documents[[#This Row],[resource_ID]]), "")</f>
        <v>1</v>
      </c>
      <c r="D102" s="21"/>
      <c r="E102" s="126" t="s">
        <v>9180</v>
      </c>
      <c r="F102" s="165" t="s">
        <v>9179</v>
      </c>
      <c r="G102" s="126" t="s">
        <v>9178</v>
      </c>
      <c r="H102" s="126"/>
    </row>
    <row r="103" spans="1:8" x14ac:dyDescent="0.25">
      <c r="A103" s="126" t="s">
        <v>9501</v>
      </c>
      <c r="B103" s="126" t="s">
        <v>7463</v>
      </c>
      <c r="C103" s="127" cm="1">
        <f t="array" ref="C103">IF(ROW() &lt; ROW(INDEX(documents[resource_ID],ROWS(documents[resource_ID]))), COUNTIF(INDEX(documents[resource_ID],1):documents[[#This Row],[resource_ID]],documents[[#This Row],[resource_ID]]), "")</f>
        <v>1</v>
      </c>
      <c r="D103" s="21"/>
      <c r="E103" s="126" t="s">
        <v>9180</v>
      </c>
      <c r="F103" s="165" t="s">
        <v>9179</v>
      </c>
      <c r="G103" s="126" t="s">
        <v>9178</v>
      </c>
      <c r="H103" s="126"/>
    </row>
    <row r="104" spans="1:8" x14ac:dyDescent="0.25">
      <c r="A104" s="126" t="s">
        <v>9502</v>
      </c>
      <c r="B104" s="126" t="s">
        <v>7463</v>
      </c>
      <c r="C104" s="127" cm="1">
        <f t="array" ref="C104">IF(ROW() &lt; ROW(INDEX(documents[resource_ID],ROWS(documents[resource_ID]))), COUNTIF(INDEX(documents[resource_ID],1):documents[[#This Row],[resource_ID]],documents[[#This Row],[resource_ID]]), "")</f>
        <v>1</v>
      </c>
      <c r="D104" s="21"/>
      <c r="E104" s="126" t="s">
        <v>9180</v>
      </c>
      <c r="F104" s="165" t="s">
        <v>9179</v>
      </c>
      <c r="G104" s="126" t="s">
        <v>9178</v>
      </c>
      <c r="H104" s="126"/>
    </row>
    <row r="105" spans="1:8" x14ac:dyDescent="0.25">
      <c r="A105" s="126" t="s">
        <v>9503</v>
      </c>
      <c r="B105" s="126" t="s">
        <v>7463</v>
      </c>
      <c r="C105" s="127" cm="1">
        <f t="array" ref="C105">IF(ROW() &lt; ROW(INDEX(documents[resource_ID],ROWS(documents[resource_ID]))), COUNTIF(INDEX(documents[resource_ID],1):documents[[#This Row],[resource_ID]],documents[[#This Row],[resource_ID]]), "")</f>
        <v>1</v>
      </c>
      <c r="D105" s="21"/>
      <c r="E105" s="126" t="s">
        <v>9180</v>
      </c>
      <c r="F105" s="165" t="s">
        <v>9179</v>
      </c>
      <c r="G105" s="126" t="s">
        <v>9178</v>
      </c>
      <c r="H105" s="126"/>
    </row>
    <row r="106" spans="1:8" x14ac:dyDescent="0.25">
      <c r="A106" s="126" t="s">
        <v>9504</v>
      </c>
      <c r="B106" s="126" t="s">
        <v>7463</v>
      </c>
      <c r="C106" s="127" cm="1">
        <f t="array" ref="C106">IF(ROW() &lt; ROW(INDEX(documents[resource_ID],ROWS(documents[resource_ID]))), COUNTIF(INDEX(documents[resource_ID],1):documents[[#This Row],[resource_ID]],documents[[#This Row],[resource_ID]]), "")</f>
        <v>1</v>
      </c>
      <c r="D106" s="21"/>
      <c r="E106" s="126" t="s">
        <v>9180</v>
      </c>
      <c r="F106" s="165" t="s">
        <v>9179</v>
      </c>
      <c r="G106" s="126" t="s">
        <v>9178</v>
      </c>
      <c r="H106" s="126"/>
    </row>
    <row r="107" spans="1:8" x14ac:dyDescent="0.25">
      <c r="A107" s="126" t="s">
        <v>9505</v>
      </c>
      <c r="B107" s="126" t="s">
        <v>7463</v>
      </c>
      <c r="C107" s="127" cm="1">
        <f t="array" ref="C107">IF(ROW() &lt; ROW(INDEX(documents[resource_ID],ROWS(documents[resource_ID]))), COUNTIF(INDEX(documents[resource_ID],1):documents[[#This Row],[resource_ID]],documents[[#This Row],[resource_ID]]), "")</f>
        <v>1</v>
      </c>
      <c r="D107" s="21"/>
      <c r="E107" s="126" t="s">
        <v>9180</v>
      </c>
      <c r="F107" s="165" t="s">
        <v>9179</v>
      </c>
      <c r="G107" s="126" t="s">
        <v>9178</v>
      </c>
      <c r="H107" s="126"/>
    </row>
    <row r="108" spans="1:8" x14ac:dyDescent="0.25">
      <c r="A108" s="126" t="s">
        <v>9506</v>
      </c>
      <c r="B108" s="126" t="s">
        <v>7463</v>
      </c>
      <c r="C108" s="127" cm="1">
        <f t="array" ref="C108">IF(ROW() &lt; ROW(INDEX(documents[resource_ID],ROWS(documents[resource_ID]))), COUNTIF(INDEX(documents[resource_ID],1):documents[[#This Row],[resource_ID]],documents[[#This Row],[resource_ID]]), "")</f>
        <v>1</v>
      </c>
      <c r="D108" s="21"/>
      <c r="E108" s="126" t="s">
        <v>9180</v>
      </c>
      <c r="F108" s="165" t="s">
        <v>9179</v>
      </c>
      <c r="G108" s="126" t="s">
        <v>9178</v>
      </c>
      <c r="H108" s="126"/>
    </row>
    <row r="109" spans="1:8" x14ac:dyDescent="0.25">
      <c r="A109" s="126" t="s">
        <v>9507</v>
      </c>
      <c r="B109" s="126" t="s">
        <v>7463</v>
      </c>
      <c r="C109" s="127" cm="1">
        <f t="array" ref="C109">IF(ROW() &lt; ROW(INDEX(documents[resource_ID],ROWS(documents[resource_ID]))), COUNTIF(INDEX(documents[resource_ID],1):documents[[#This Row],[resource_ID]],documents[[#This Row],[resource_ID]]), "")</f>
        <v>1</v>
      </c>
      <c r="D109" s="21"/>
      <c r="E109" s="126" t="s">
        <v>9180</v>
      </c>
      <c r="F109" s="165" t="s">
        <v>9179</v>
      </c>
      <c r="G109" s="126" t="s">
        <v>9178</v>
      </c>
      <c r="H109" s="126"/>
    </row>
    <row r="110" spans="1:8" x14ac:dyDescent="0.25">
      <c r="A110" s="126" t="s">
        <v>9508</v>
      </c>
      <c r="B110" s="126" t="s">
        <v>7463</v>
      </c>
      <c r="C110" s="127" cm="1">
        <f t="array" ref="C110">IF(ROW() &lt; ROW(INDEX(documents[resource_ID],ROWS(documents[resource_ID]))), COUNTIF(INDEX(documents[resource_ID],1):documents[[#This Row],[resource_ID]],documents[[#This Row],[resource_ID]]), "")</f>
        <v>1</v>
      </c>
      <c r="D110" s="21"/>
      <c r="E110" s="126" t="s">
        <v>9180</v>
      </c>
      <c r="F110" s="165" t="s">
        <v>9179</v>
      </c>
      <c r="G110" s="126" t="s">
        <v>9178</v>
      </c>
      <c r="H110" s="126"/>
    </row>
    <row r="111" spans="1:8" x14ac:dyDescent="0.25">
      <c r="A111" s="126" t="s">
        <v>9509</v>
      </c>
      <c r="B111" s="126" t="s">
        <v>7463</v>
      </c>
      <c r="C111" s="127" cm="1">
        <f t="array" ref="C111">IF(ROW() &lt; ROW(INDEX(documents[resource_ID],ROWS(documents[resource_ID]))), COUNTIF(INDEX(documents[resource_ID],1):documents[[#This Row],[resource_ID]],documents[[#This Row],[resource_ID]]), "")</f>
        <v>1</v>
      </c>
      <c r="D111" s="21"/>
      <c r="E111" s="126" t="s">
        <v>9180</v>
      </c>
      <c r="F111" s="165" t="s">
        <v>9179</v>
      </c>
      <c r="G111" s="126" t="s">
        <v>9178</v>
      </c>
      <c r="H111" s="126"/>
    </row>
    <row r="112" spans="1:8" x14ac:dyDescent="0.25">
      <c r="A112" s="126" t="s">
        <v>9510</v>
      </c>
      <c r="B112" s="126" t="s">
        <v>7463</v>
      </c>
      <c r="C112" s="127" cm="1">
        <f t="array" ref="C112">IF(ROW() &lt; ROW(INDEX(documents[resource_ID],ROWS(documents[resource_ID]))), COUNTIF(INDEX(documents[resource_ID],1):documents[[#This Row],[resource_ID]],documents[[#This Row],[resource_ID]]), "")</f>
        <v>1</v>
      </c>
      <c r="D112" s="21"/>
      <c r="E112" s="126" t="s">
        <v>9180</v>
      </c>
      <c r="F112" s="165" t="s">
        <v>9179</v>
      </c>
      <c r="G112" s="126" t="s">
        <v>9178</v>
      </c>
      <c r="H112" s="126"/>
    </row>
    <row r="113" spans="1:8" x14ac:dyDescent="0.25">
      <c r="A113" s="126" t="s">
        <v>9511</v>
      </c>
      <c r="B113" s="126" t="s">
        <v>7463</v>
      </c>
      <c r="C113" s="127" cm="1">
        <f t="array" ref="C113">IF(ROW() &lt; ROW(INDEX(documents[resource_ID],ROWS(documents[resource_ID]))), COUNTIF(INDEX(documents[resource_ID],1):documents[[#This Row],[resource_ID]],documents[[#This Row],[resource_ID]]), "")</f>
        <v>1</v>
      </c>
      <c r="D113" s="21"/>
      <c r="E113" s="126" t="s">
        <v>9180</v>
      </c>
      <c r="F113" s="165" t="s">
        <v>9179</v>
      </c>
      <c r="G113" s="126" t="s">
        <v>9178</v>
      </c>
      <c r="H113" s="126"/>
    </row>
    <row r="114" spans="1:8" x14ac:dyDescent="0.25">
      <c r="A114" s="126" t="s">
        <v>9512</v>
      </c>
      <c r="B114" s="126" t="s">
        <v>7463</v>
      </c>
      <c r="C114" s="127" cm="1">
        <f t="array" ref="C114">IF(ROW() &lt; ROW(INDEX(documents[resource_ID],ROWS(documents[resource_ID]))), COUNTIF(INDEX(documents[resource_ID],1):documents[[#This Row],[resource_ID]],documents[[#This Row],[resource_ID]]), "")</f>
        <v>1</v>
      </c>
      <c r="D114" s="21"/>
      <c r="E114" s="126" t="s">
        <v>9180</v>
      </c>
      <c r="F114" s="165" t="s">
        <v>9179</v>
      </c>
      <c r="G114" s="126" t="s">
        <v>9178</v>
      </c>
      <c r="H114" s="126"/>
    </row>
    <row r="115" spans="1:8" x14ac:dyDescent="0.25">
      <c r="A115" s="126" t="s">
        <v>9513</v>
      </c>
      <c r="B115" s="126" t="s">
        <v>7463</v>
      </c>
      <c r="C115" s="127" cm="1">
        <f t="array" ref="C115">IF(ROW() &lt; ROW(INDEX(documents[resource_ID],ROWS(documents[resource_ID]))), COUNTIF(INDEX(documents[resource_ID],1):documents[[#This Row],[resource_ID]],documents[[#This Row],[resource_ID]]), "")</f>
        <v>1</v>
      </c>
      <c r="D115" s="21"/>
      <c r="E115" s="126" t="s">
        <v>9180</v>
      </c>
      <c r="F115" s="165" t="s">
        <v>9179</v>
      </c>
      <c r="G115" s="126" t="s">
        <v>9178</v>
      </c>
      <c r="H115" s="126"/>
    </row>
    <row r="116" spans="1:8" x14ac:dyDescent="0.25">
      <c r="A116" s="126" t="s">
        <v>9514</v>
      </c>
      <c r="B116" s="126" t="s">
        <v>7463</v>
      </c>
      <c r="C116" s="127" cm="1">
        <f t="array" ref="C116">IF(ROW() &lt; ROW(INDEX(documents[resource_ID],ROWS(documents[resource_ID]))), COUNTIF(INDEX(documents[resource_ID],1):documents[[#This Row],[resource_ID]],documents[[#This Row],[resource_ID]]), "")</f>
        <v>1</v>
      </c>
      <c r="D116" s="21"/>
      <c r="E116" s="126" t="s">
        <v>9180</v>
      </c>
      <c r="F116" s="165" t="s">
        <v>9179</v>
      </c>
      <c r="G116" s="126" t="s">
        <v>9178</v>
      </c>
      <c r="H116" s="126"/>
    </row>
    <row r="117" spans="1:8" x14ac:dyDescent="0.25">
      <c r="A117" s="126" t="s">
        <v>9515</v>
      </c>
      <c r="B117" s="126" t="s">
        <v>7463</v>
      </c>
      <c r="C117" s="127" cm="1">
        <f t="array" ref="C117">IF(ROW() &lt; ROW(INDEX(documents[resource_ID],ROWS(documents[resource_ID]))), COUNTIF(INDEX(documents[resource_ID],1):documents[[#This Row],[resource_ID]],documents[[#This Row],[resource_ID]]), "")</f>
        <v>1</v>
      </c>
      <c r="D117" s="21"/>
      <c r="E117" s="126" t="s">
        <v>9180</v>
      </c>
      <c r="F117" s="165" t="s">
        <v>9179</v>
      </c>
      <c r="G117" s="126" t="s">
        <v>9178</v>
      </c>
      <c r="H117" s="126"/>
    </row>
    <row r="118" spans="1:8" x14ac:dyDescent="0.25">
      <c r="A118" s="126" t="s">
        <v>9516</v>
      </c>
      <c r="B118" s="126" t="s">
        <v>7463</v>
      </c>
      <c r="C118" s="127" cm="1">
        <f t="array" ref="C118">IF(ROW() &lt; ROW(INDEX(documents[resource_ID],ROWS(documents[resource_ID]))), COUNTIF(INDEX(documents[resource_ID],1):documents[[#This Row],[resource_ID]],documents[[#This Row],[resource_ID]]), "")</f>
        <v>1</v>
      </c>
      <c r="D118" s="21"/>
      <c r="E118" s="126" t="s">
        <v>9180</v>
      </c>
      <c r="F118" s="165" t="s">
        <v>9179</v>
      </c>
      <c r="G118" s="126" t="s">
        <v>9178</v>
      </c>
      <c r="H118" s="126"/>
    </row>
    <row r="119" spans="1:8" x14ac:dyDescent="0.25">
      <c r="A119" s="126" t="s">
        <v>9517</v>
      </c>
      <c r="B119" s="126" t="s">
        <v>7463</v>
      </c>
      <c r="C119" s="127" cm="1">
        <f t="array" ref="C119">IF(ROW() &lt; ROW(INDEX(documents[resource_ID],ROWS(documents[resource_ID]))), COUNTIF(INDEX(documents[resource_ID],1):documents[[#This Row],[resource_ID]],documents[[#This Row],[resource_ID]]), "")</f>
        <v>1</v>
      </c>
      <c r="D119" s="21"/>
      <c r="E119" s="126" t="s">
        <v>9180</v>
      </c>
      <c r="F119" s="165" t="s">
        <v>9179</v>
      </c>
      <c r="G119" s="126" t="s">
        <v>9178</v>
      </c>
      <c r="H119" s="126"/>
    </row>
    <row r="120" spans="1:8" x14ac:dyDescent="0.25">
      <c r="A120" s="126" t="s">
        <v>9518</v>
      </c>
      <c r="B120" s="126" t="s">
        <v>7463</v>
      </c>
      <c r="C120" s="127" cm="1">
        <f t="array" ref="C120">IF(ROW() &lt; ROW(INDEX(documents[resource_ID],ROWS(documents[resource_ID]))), COUNTIF(INDEX(documents[resource_ID],1):documents[[#This Row],[resource_ID]],documents[[#This Row],[resource_ID]]), "")</f>
        <v>1</v>
      </c>
      <c r="D120" s="21"/>
      <c r="E120" s="126" t="s">
        <v>9180</v>
      </c>
      <c r="F120" s="165" t="s">
        <v>9179</v>
      </c>
      <c r="G120" s="126" t="s">
        <v>9178</v>
      </c>
      <c r="H120" s="126"/>
    </row>
    <row r="121" spans="1:8" x14ac:dyDescent="0.25">
      <c r="A121" s="126" t="s">
        <v>9522</v>
      </c>
      <c r="B121" s="126" t="s">
        <v>7463</v>
      </c>
      <c r="C121" s="127" cm="1">
        <f t="array" ref="C121">IF(ROW() &lt; ROW(INDEX(documents[resource_ID],ROWS(documents[resource_ID]))), COUNTIF(INDEX(documents[resource_ID],1):documents[[#This Row],[resource_ID]],documents[[#This Row],[resource_ID]]), "")</f>
        <v>1</v>
      </c>
      <c r="D121" s="21"/>
      <c r="E121" s="126" t="s">
        <v>9180</v>
      </c>
      <c r="F121" s="165" t="s">
        <v>9179</v>
      </c>
      <c r="G121" s="126" t="s">
        <v>9178</v>
      </c>
      <c r="H121" s="126"/>
    </row>
    <row r="122" spans="1:8" x14ac:dyDescent="0.25">
      <c r="A122" s="126" t="s">
        <v>9634</v>
      </c>
      <c r="B122" s="126" t="s">
        <v>7463</v>
      </c>
      <c r="C122" s="127" cm="1">
        <f t="array" ref="C122">IF(ROW() &lt; ROW(INDEX(documents[resource_ID],ROWS(documents[resource_ID]))), COUNTIF(INDEX(documents[resource_ID],1):documents[[#This Row],[resource_ID]],documents[[#This Row],[resource_ID]]), "")</f>
        <v>1</v>
      </c>
      <c r="D122" s="21">
        <v>28642</v>
      </c>
      <c r="E122" s="126" t="s">
        <v>9569</v>
      </c>
      <c r="F122" s="126" t="s">
        <v>9570</v>
      </c>
      <c r="G122" s="126" t="s">
        <v>9571</v>
      </c>
      <c r="H122" s="126" t="s">
        <v>6833</v>
      </c>
    </row>
    <row r="123" spans="1:8" x14ac:dyDescent="0.25">
      <c r="A123" s="126" t="s">
        <v>9633</v>
      </c>
      <c r="B123" s="126" t="s">
        <v>7463</v>
      </c>
      <c r="C123" s="127" cm="1">
        <f t="array" ref="C123">IF(ROW() &lt; ROW(INDEX(documents[resource_ID],ROWS(documents[resource_ID]))), COUNTIF(INDEX(documents[resource_ID],1):documents[[#This Row],[resource_ID]],documents[[#This Row],[resource_ID]]), "")</f>
        <v>1</v>
      </c>
      <c r="D123" s="21">
        <v>28691</v>
      </c>
      <c r="E123" s="126" t="s">
        <v>9595</v>
      </c>
      <c r="F123" s="126" t="s">
        <v>9596</v>
      </c>
      <c r="G123" s="126" t="s">
        <v>9597</v>
      </c>
      <c r="H123" s="126" t="s">
        <v>6833</v>
      </c>
    </row>
    <row r="124" spans="1:8" x14ac:dyDescent="0.25">
      <c r="A124" s="126" t="s">
        <v>9802</v>
      </c>
      <c r="B124" s="126" t="s">
        <v>7463</v>
      </c>
      <c r="C124" s="127" cm="1">
        <f t="array" ref="C124">IF(ROW() &lt; ROW(INDEX(documents[resource_ID],ROWS(documents[resource_ID]))), COUNTIF(INDEX(documents[resource_ID],1):documents[[#This Row],[resource_ID]],documents[[#This Row],[resource_ID]]), "")</f>
        <v>1</v>
      </c>
      <c r="D124" s="21">
        <v>45283</v>
      </c>
      <c r="E124" s="150" t="s">
        <v>9649</v>
      </c>
      <c r="F124" s="150" t="s">
        <v>9650</v>
      </c>
      <c r="G124" s="126" t="s">
        <v>9651</v>
      </c>
      <c r="H124" s="126"/>
    </row>
    <row r="125" spans="1:8" x14ac:dyDescent="0.25">
      <c r="A125" s="126" t="s">
        <v>9803</v>
      </c>
      <c r="B125" s="126"/>
      <c r="C125" s="127" cm="1">
        <f t="array" ref="C125">IF(ROW() &lt; ROW(INDEX(documents[resource_ID],ROWS(documents[resource_ID]))), COUNTIF(INDEX(documents[resource_ID],1):documents[[#This Row],[resource_ID]],documents[[#This Row],[resource_ID]]), "")</f>
        <v>1</v>
      </c>
      <c r="D125" s="21">
        <v>41846</v>
      </c>
      <c r="E125" s="165" t="s">
        <v>9718</v>
      </c>
      <c r="F125" s="165" t="s">
        <v>9719</v>
      </c>
      <c r="G125" s="126" t="s">
        <v>9720</v>
      </c>
      <c r="H125" s="126"/>
    </row>
    <row r="126" spans="1:8" x14ac:dyDescent="0.25">
      <c r="A126" s="126" t="s">
        <v>9804</v>
      </c>
      <c r="B126" s="126"/>
      <c r="C126" s="127" cm="1">
        <f t="array" ref="C126">IF(ROW() &lt; ROW(INDEX(documents[resource_ID],ROWS(documents[resource_ID]))), COUNTIF(INDEX(documents[resource_ID],1):documents[[#This Row],[resource_ID]],documents[[#This Row],[resource_ID]]), "")</f>
        <v>1</v>
      </c>
      <c r="D126" s="21">
        <v>45908</v>
      </c>
      <c r="E126" s="165" t="s">
        <v>9781</v>
      </c>
      <c r="F126" s="165" t="s">
        <v>9782</v>
      </c>
      <c r="G126" s="126" t="s">
        <v>9783</v>
      </c>
      <c r="H126" s="126"/>
    </row>
    <row r="127" spans="1:8" x14ac:dyDescent="0.25">
      <c r="A127" s="126" t="s">
        <v>9814</v>
      </c>
      <c r="B127" s="126"/>
      <c r="C127" s="127" cm="1">
        <f t="array" ref="C127">IF(ROW() &lt; ROW(INDEX(documents[resource_ID],ROWS(documents[resource_ID]))), COUNTIF(INDEX(documents[resource_ID],1):documents[[#This Row],[resource_ID]],documents[[#This Row],[resource_ID]]), "")</f>
        <v>1</v>
      </c>
      <c r="D127" s="21">
        <v>44642</v>
      </c>
      <c r="E127" s="126" t="s">
        <v>9848</v>
      </c>
      <c r="F127" s="150" t="s">
        <v>9849</v>
      </c>
      <c r="G127" s="126" t="s">
        <v>9850</v>
      </c>
      <c r="H127" s="126"/>
    </row>
    <row r="128" spans="1:8" x14ac:dyDescent="0.25">
      <c r="A128" s="126" t="s">
        <v>9815</v>
      </c>
      <c r="B128" s="126"/>
      <c r="C128" s="127" cm="1">
        <f t="array" ref="C128">IF(ROW() &lt; ROW(INDEX(documents[resource_ID],ROWS(documents[resource_ID]))), COUNTIF(INDEX(documents[resource_ID],1):documents[[#This Row],[resource_ID]],documents[[#This Row],[resource_ID]]), "")</f>
        <v>1</v>
      </c>
      <c r="D128" s="21">
        <v>44642</v>
      </c>
      <c r="E128" s="126" t="s">
        <v>9848</v>
      </c>
      <c r="F128" s="126" t="s">
        <v>9849</v>
      </c>
      <c r="G128" s="126" t="s">
        <v>9850</v>
      </c>
      <c r="H128" s="126"/>
    </row>
    <row r="129" spans="1:8" x14ac:dyDescent="0.25">
      <c r="A129" s="126" t="s">
        <v>9816</v>
      </c>
      <c r="B129" s="126"/>
      <c r="C129" s="127" cm="1">
        <f t="array" ref="C129">IF(ROW() &lt; ROW(INDEX(documents[resource_ID],ROWS(documents[resource_ID]))), COUNTIF(INDEX(documents[resource_ID],1):documents[[#This Row],[resource_ID]],documents[[#This Row],[resource_ID]]), "")</f>
        <v>1</v>
      </c>
      <c r="D129" s="21">
        <v>44642</v>
      </c>
      <c r="E129" s="126" t="s">
        <v>9848</v>
      </c>
      <c r="F129" s="150" t="s">
        <v>9849</v>
      </c>
      <c r="G129" s="126" t="s">
        <v>9850</v>
      </c>
      <c r="H129" s="126"/>
    </row>
    <row r="130" spans="1:8" x14ac:dyDescent="0.25">
      <c r="A130" s="126" t="s">
        <v>9817</v>
      </c>
      <c r="B130" s="126"/>
      <c r="C130" s="127" cm="1">
        <f t="array" ref="C130">IF(ROW() &lt; ROW(INDEX(documents[resource_ID],ROWS(documents[resource_ID]))), COUNTIF(INDEX(documents[resource_ID],1):documents[[#This Row],[resource_ID]],documents[[#This Row],[resource_ID]]), "")</f>
        <v>1</v>
      </c>
      <c r="D130" s="21">
        <v>44642</v>
      </c>
      <c r="E130" s="126" t="s">
        <v>9848</v>
      </c>
      <c r="F130" s="150" t="s">
        <v>9849</v>
      </c>
      <c r="G130" s="126" t="s">
        <v>9850</v>
      </c>
      <c r="H130" s="126"/>
    </row>
    <row r="131" spans="1:8" x14ac:dyDescent="0.25">
      <c r="A131" s="126" t="s">
        <v>9818</v>
      </c>
      <c r="B131" s="126"/>
      <c r="C131" s="127" cm="1">
        <f t="array" ref="C131">IF(ROW() &lt; ROW(INDEX(documents[resource_ID],ROWS(documents[resource_ID]))), COUNTIF(INDEX(documents[resource_ID],1):documents[[#This Row],[resource_ID]],documents[[#This Row],[resource_ID]]), "")</f>
        <v>1</v>
      </c>
      <c r="D131" s="21">
        <v>44642</v>
      </c>
      <c r="E131" s="126" t="s">
        <v>9848</v>
      </c>
      <c r="F131" s="150" t="s">
        <v>9849</v>
      </c>
      <c r="G131" s="126" t="s">
        <v>9850</v>
      </c>
      <c r="H131" s="126"/>
    </row>
    <row r="132" spans="1:8" x14ac:dyDescent="0.25">
      <c r="A132" s="126" t="s">
        <v>9819</v>
      </c>
      <c r="B132" s="126"/>
      <c r="C132" s="127" cm="1">
        <f t="array" ref="C132">IF(ROW() &lt; ROW(INDEX(documents[resource_ID],ROWS(documents[resource_ID]))), COUNTIF(INDEX(documents[resource_ID],1):documents[[#This Row],[resource_ID]],documents[[#This Row],[resource_ID]]), "")</f>
        <v>1</v>
      </c>
      <c r="D132" s="21">
        <v>44642</v>
      </c>
      <c r="E132" s="126" t="s">
        <v>9848</v>
      </c>
      <c r="F132" s="150" t="s">
        <v>9849</v>
      </c>
      <c r="G132" s="126" t="s">
        <v>9850</v>
      </c>
      <c r="H132" s="126"/>
    </row>
    <row r="133" spans="1:8" x14ac:dyDescent="0.25">
      <c r="A133" s="126" t="s">
        <v>9820</v>
      </c>
      <c r="B133" s="126"/>
      <c r="C133" s="127" cm="1">
        <f t="array" ref="C133">IF(ROW() &lt; ROW(INDEX(documents[resource_ID],ROWS(documents[resource_ID]))), COUNTIF(INDEX(documents[resource_ID],1):documents[[#This Row],[resource_ID]],documents[[#This Row],[resource_ID]]), "")</f>
        <v>1</v>
      </c>
      <c r="D133" s="21">
        <v>44642</v>
      </c>
      <c r="E133" s="126" t="s">
        <v>9848</v>
      </c>
      <c r="F133" s="150" t="s">
        <v>9849</v>
      </c>
      <c r="G133" s="126" t="s">
        <v>9850</v>
      </c>
      <c r="H133" s="126"/>
    </row>
    <row r="134" spans="1:8" ht="15.75" x14ac:dyDescent="0.25">
      <c r="A134" s="126" t="s">
        <v>9821</v>
      </c>
      <c r="B134" s="126"/>
      <c r="C134" s="127" cm="1">
        <f t="array" ref="C134">IF(ROW() &lt; ROW(INDEX(documents[resource_ID],ROWS(documents[resource_ID]))), COUNTIF(INDEX(documents[resource_ID],1):documents[[#This Row],[resource_ID]],documents[[#This Row],[resource_ID]]), "")</f>
        <v>1</v>
      </c>
      <c r="D134" s="21">
        <v>44642</v>
      </c>
      <c r="E134" s="126" t="s">
        <v>9848</v>
      </c>
      <c r="F134" s="150" t="s">
        <v>9849</v>
      </c>
      <c r="G134" s="126" t="s">
        <v>9850</v>
      </c>
      <c r="H134" s="126"/>
    </row>
    <row r="135" spans="1:8" ht="15.75" x14ac:dyDescent="0.25">
      <c r="A135" s="126" t="s">
        <v>9822</v>
      </c>
      <c r="B135" s="126"/>
      <c r="C135" s="127" cm="1">
        <f t="array" ref="C135">IF(ROW() &lt; ROW(INDEX(documents[resource_ID],ROWS(documents[resource_ID]))), COUNTIF(INDEX(documents[resource_ID],1):documents[[#This Row],[resource_ID]],documents[[#This Row],[resource_ID]]), "")</f>
        <v>1</v>
      </c>
      <c r="D135" s="21">
        <v>44642</v>
      </c>
      <c r="E135" s="126" t="s">
        <v>9848</v>
      </c>
      <c r="F135" s="150" t="s">
        <v>9849</v>
      </c>
      <c r="G135" s="126" t="s">
        <v>9850</v>
      </c>
      <c r="H135" s="126"/>
    </row>
    <row r="136" spans="1:8" ht="15.75" x14ac:dyDescent="0.25">
      <c r="A136" s="126" t="s">
        <v>9823</v>
      </c>
      <c r="B136" s="126"/>
      <c r="C136" s="127" cm="1">
        <f t="array" ref="C136">IF(ROW() &lt; ROW(INDEX(documents[resource_ID],ROWS(documents[resource_ID]))), COUNTIF(INDEX(documents[resource_ID],1):documents[[#This Row],[resource_ID]],documents[[#This Row],[resource_ID]]), "")</f>
        <v>1</v>
      </c>
      <c r="D136" s="21">
        <v>44642</v>
      </c>
      <c r="E136" s="126" t="s">
        <v>9848</v>
      </c>
      <c r="F136" s="150" t="s">
        <v>9849</v>
      </c>
      <c r="G136" s="126" t="s">
        <v>9850</v>
      </c>
      <c r="H136" s="126"/>
    </row>
    <row r="137" spans="1:8" ht="15.75" x14ac:dyDescent="0.25">
      <c r="A137" s="126" t="s">
        <v>9824</v>
      </c>
      <c r="B137" s="126"/>
      <c r="C137" s="127" cm="1">
        <f t="array" ref="C137">IF(ROW() &lt; ROW(INDEX(documents[resource_ID],ROWS(documents[resource_ID]))), COUNTIF(INDEX(documents[resource_ID],1):documents[[#This Row],[resource_ID]],documents[[#This Row],[resource_ID]]), "")</f>
        <v>1</v>
      </c>
      <c r="D137" s="21">
        <v>44642</v>
      </c>
      <c r="E137" s="126" t="s">
        <v>9848</v>
      </c>
      <c r="F137" s="150" t="s">
        <v>9849</v>
      </c>
      <c r="G137" s="126" t="s">
        <v>9850</v>
      </c>
      <c r="H137" s="126"/>
    </row>
    <row r="138" spans="1:8" ht="15.75" x14ac:dyDescent="0.25">
      <c r="A138" s="126" t="s">
        <v>9825</v>
      </c>
      <c r="B138" s="126"/>
      <c r="C138" s="127" cm="1">
        <f t="array" ref="C138">IF(ROW() &lt; ROW(INDEX(documents[resource_ID],ROWS(documents[resource_ID]))), COUNTIF(INDEX(documents[resource_ID],1):documents[[#This Row],[resource_ID]],documents[[#This Row],[resource_ID]]), "")</f>
        <v>1</v>
      </c>
      <c r="D138" s="21">
        <v>44642</v>
      </c>
      <c r="E138" s="126" t="s">
        <v>9848</v>
      </c>
      <c r="F138" s="150" t="s">
        <v>9849</v>
      </c>
      <c r="G138" s="126" t="s">
        <v>9850</v>
      </c>
      <c r="H138" s="126"/>
    </row>
    <row r="139" spans="1:8" ht="15.75" x14ac:dyDescent="0.25">
      <c r="A139" s="126" t="s">
        <v>9826</v>
      </c>
      <c r="B139" s="126"/>
      <c r="C139" s="127" cm="1">
        <f t="array" ref="C139">IF(ROW() &lt; ROW(INDEX(documents[resource_ID],ROWS(documents[resource_ID]))), COUNTIF(INDEX(documents[resource_ID],1):documents[[#This Row],[resource_ID]],documents[[#This Row],[resource_ID]]), "")</f>
        <v>1</v>
      </c>
      <c r="D139" s="21">
        <v>44642</v>
      </c>
      <c r="E139" s="126" t="s">
        <v>9848</v>
      </c>
      <c r="F139" s="150" t="s">
        <v>9849</v>
      </c>
      <c r="G139" s="126" t="s">
        <v>9850</v>
      </c>
      <c r="H139" s="126"/>
    </row>
    <row r="140" spans="1:8" ht="15.75" x14ac:dyDescent="0.25">
      <c r="A140" s="126" t="s">
        <v>9827</v>
      </c>
      <c r="B140" s="126"/>
      <c r="C140" s="127" cm="1">
        <f t="array" ref="C140">IF(ROW() &lt; ROW(INDEX(documents[resource_ID],ROWS(documents[resource_ID]))), COUNTIF(INDEX(documents[resource_ID],1):documents[[#This Row],[resource_ID]],documents[[#This Row],[resource_ID]]), "")</f>
        <v>1</v>
      </c>
      <c r="D140" s="21">
        <v>44642</v>
      </c>
      <c r="E140" s="126" t="s">
        <v>9848</v>
      </c>
      <c r="F140" s="150" t="s">
        <v>9849</v>
      </c>
      <c r="G140" s="126" t="s">
        <v>9850</v>
      </c>
      <c r="H140" s="126"/>
    </row>
    <row r="141" spans="1:8" ht="15.75" x14ac:dyDescent="0.25">
      <c r="A141" s="126" t="s">
        <v>9828</v>
      </c>
      <c r="B141" s="126"/>
      <c r="C141" s="127" cm="1">
        <f t="array" ref="C141">IF(ROW() &lt; ROW(INDEX(documents[resource_ID],ROWS(documents[resource_ID]))), COUNTIF(INDEX(documents[resource_ID],1):documents[[#This Row],[resource_ID]],documents[[#This Row],[resource_ID]]), "")</f>
        <v>1</v>
      </c>
      <c r="D141" s="21">
        <v>44642</v>
      </c>
      <c r="E141" s="126" t="s">
        <v>9848</v>
      </c>
      <c r="F141" s="150" t="s">
        <v>9849</v>
      </c>
      <c r="G141" s="126" t="s">
        <v>9850</v>
      </c>
      <c r="H141" s="126"/>
    </row>
    <row r="142" spans="1:8" ht="15.75" x14ac:dyDescent="0.25">
      <c r="A142" s="126" t="s">
        <v>9829</v>
      </c>
      <c r="B142" s="126"/>
      <c r="C142" s="127" cm="1">
        <f t="array" ref="C142">IF(ROW() &lt; ROW(INDEX(documents[resource_ID],ROWS(documents[resource_ID]))), COUNTIF(INDEX(documents[resource_ID],1):documents[[#This Row],[resource_ID]],documents[[#This Row],[resource_ID]]), "")</f>
        <v>1</v>
      </c>
      <c r="D142" s="21">
        <v>44642</v>
      </c>
      <c r="E142" s="126" t="s">
        <v>9848</v>
      </c>
      <c r="F142" s="150" t="s">
        <v>9849</v>
      </c>
      <c r="G142" s="126" t="s">
        <v>9850</v>
      </c>
      <c r="H142" s="126"/>
    </row>
    <row r="143" spans="1:8" ht="15.75" x14ac:dyDescent="0.25">
      <c r="A143" s="126" t="s">
        <v>9830</v>
      </c>
      <c r="B143" s="126"/>
      <c r="C143" s="127" cm="1">
        <f t="array" ref="C143">IF(ROW() &lt; ROW(INDEX(documents[resource_ID],ROWS(documents[resource_ID]))), COUNTIF(INDEX(documents[resource_ID],1):documents[[#This Row],[resource_ID]],documents[[#This Row],[resource_ID]]), "")</f>
        <v>1</v>
      </c>
      <c r="D143" s="21">
        <v>44642</v>
      </c>
      <c r="E143" s="126" t="s">
        <v>9848</v>
      </c>
      <c r="F143" s="150" t="s">
        <v>9849</v>
      </c>
      <c r="G143" s="126" t="s">
        <v>9850</v>
      </c>
      <c r="H143" s="126"/>
    </row>
    <row r="144" spans="1:8" ht="15.75" x14ac:dyDescent="0.25">
      <c r="A144" s="126" t="s">
        <v>9831</v>
      </c>
      <c r="B144" s="126"/>
      <c r="C144" s="127" cm="1">
        <f t="array" ref="C144">IF(ROW() &lt; ROW(INDEX(documents[resource_ID],ROWS(documents[resource_ID]))), COUNTIF(INDEX(documents[resource_ID],1):documents[[#This Row],[resource_ID]],documents[[#This Row],[resource_ID]]), "")</f>
        <v>1</v>
      </c>
      <c r="D144" s="21">
        <v>44642</v>
      </c>
      <c r="E144" s="126" t="s">
        <v>9848</v>
      </c>
      <c r="F144" s="150" t="s">
        <v>9849</v>
      </c>
      <c r="G144" s="126" t="s">
        <v>9850</v>
      </c>
      <c r="H144" s="126"/>
    </row>
    <row r="145" spans="1:8" ht="15.75" x14ac:dyDescent="0.25">
      <c r="A145" s="126" t="s">
        <v>9832</v>
      </c>
      <c r="B145" s="126"/>
      <c r="C145" s="127" cm="1">
        <f t="array" ref="C145">IF(ROW() &lt; ROW(INDEX(documents[resource_ID],ROWS(documents[resource_ID]))), COUNTIF(INDEX(documents[resource_ID],1):documents[[#This Row],[resource_ID]],documents[[#This Row],[resource_ID]]), "")</f>
        <v>1</v>
      </c>
      <c r="D145" s="21">
        <v>44642</v>
      </c>
      <c r="E145" s="126" t="s">
        <v>9848</v>
      </c>
      <c r="F145" s="150" t="s">
        <v>9849</v>
      </c>
      <c r="G145" s="126" t="s">
        <v>9850</v>
      </c>
      <c r="H145" s="126"/>
    </row>
    <row r="146" spans="1:8" ht="15.75" x14ac:dyDescent="0.25">
      <c r="A146" s="126" t="s">
        <v>9833</v>
      </c>
      <c r="B146" s="126"/>
      <c r="C146" s="127" cm="1">
        <f t="array" ref="C146">IF(ROW() &lt; ROW(INDEX(documents[resource_ID],ROWS(documents[resource_ID]))), COUNTIF(INDEX(documents[resource_ID],1):documents[[#This Row],[resource_ID]],documents[[#This Row],[resource_ID]]), "")</f>
        <v>1</v>
      </c>
      <c r="D146" s="21">
        <v>44642</v>
      </c>
      <c r="E146" s="126" t="s">
        <v>9848</v>
      </c>
      <c r="F146" s="150" t="s">
        <v>9849</v>
      </c>
      <c r="G146" s="126" t="s">
        <v>9850</v>
      </c>
      <c r="H146" s="126"/>
    </row>
    <row r="147" spans="1:8" ht="15.75" x14ac:dyDescent="0.25">
      <c r="A147" s="126" t="s">
        <v>9834</v>
      </c>
      <c r="B147" s="126"/>
      <c r="C147" s="127" cm="1">
        <f t="array" ref="C147">IF(ROW() &lt; ROW(INDEX(documents[resource_ID],ROWS(documents[resource_ID]))), COUNTIF(INDEX(documents[resource_ID],1):documents[[#This Row],[resource_ID]],documents[[#This Row],[resource_ID]]), "")</f>
        <v>1</v>
      </c>
      <c r="D147" s="21">
        <v>44642</v>
      </c>
      <c r="E147" s="126" t="s">
        <v>9848</v>
      </c>
      <c r="F147" s="150" t="s">
        <v>9849</v>
      </c>
      <c r="G147" s="126" t="s">
        <v>9850</v>
      </c>
      <c r="H147" s="126"/>
    </row>
    <row r="148" spans="1:8" ht="15.75" x14ac:dyDescent="0.25">
      <c r="A148" s="126" t="s">
        <v>9811</v>
      </c>
      <c r="B148" s="126"/>
      <c r="C148" s="127" cm="1">
        <f t="array" ref="C148">IF(ROW() &lt; ROW(INDEX(documents[resource_ID],ROWS(documents[resource_ID]))), COUNTIF(INDEX(documents[resource_ID],1):documents[[#This Row],[resource_ID]],documents[[#This Row],[resource_ID]]), "")</f>
        <v>1</v>
      </c>
      <c r="D148" s="21">
        <v>44642</v>
      </c>
      <c r="E148" s="126" t="s">
        <v>9848</v>
      </c>
      <c r="F148" s="150" t="s">
        <v>9849</v>
      </c>
      <c r="G148" s="126" t="s">
        <v>9850</v>
      </c>
      <c r="H148" s="126"/>
    </row>
    <row r="149" spans="1:8" x14ac:dyDescent="0.25">
      <c r="A149" s="126" t="s">
        <v>9877</v>
      </c>
      <c r="B149" s="126"/>
      <c r="C149" s="127" cm="1">
        <f t="array" ref="C149">IF(ROW() &lt; ROW(INDEX(documents[resource_ID],ROWS(documents[resource_ID]))), COUNTIF(INDEX(documents[resource_ID],1):documents[[#This Row],[resource_ID]],documents[[#This Row],[resource_ID]]), "")</f>
        <v>1</v>
      </c>
      <c r="D149" s="21"/>
      <c r="E149" s="126" t="s">
        <v>9908</v>
      </c>
      <c r="F149" s="126" t="s">
        <v>9909</v>
      </c>
      <c r="G149" s="126" t="s">
        <v>9910</v>
      </c>
      <c r="H149" s="126"/>
    </row>
    <row r="150" spans="1:8" x14ac:dyDescent="0.25">
      <c r="A150" s="126" t="s">
        <v>9878</v>
      </c>
      <c r="B150" s="126"/>
      <c r="C150" s="127" cm="1">
        <f t="array" ref="C150">IF(ROW() &lt; ROW(INDEX(documents[resource_ID],ROWS(documents[resource_ID]))), COUNTIF(INDEX(documents[resource_ID],1):documents[[#This Row],[resource_ID]],documents[[#This Row],[resource_ID]]), "")</f>
        <v>1</v>
      </c>
      <c r="D150" s="21"/>
      <c r="E150" s="126" t="s">
        <v>9908</v>
      </c>
      <c r="F150" s="165" t="s">
        <v>9909</v>
      </c>
      <c r="G150" s="126" t="s">
        <v>9910</v>
      </c>
      <c r="H150" s="126"/>
    </row>
    <row r="151" spans="1:8" x14ac:dyDescent="0.25">
      <c r="A151" s="126" t="s">
        <v>9879</v>
      </c>
      <c r="B151" s="126"/>
      <c r="C151" s="127" cm="1">
        <f t="array" ref="C151">IF(ROW() &lt; ROW(INDEX(documents[resource_ID],ROWS(documents[resource_ID]))), COUNTIF(INDEX(documents[resource_ID],1):documents[[#This Row],[resource_ID]],documents[[#This Row],[resource_ID]]), "")</f>
        <v>1</v>
      </c>
      <c r="D151" s="21"/>
      <c r="E151" s="126" t="s">
        <v>9908</v>
      </c>
      <c r="F151" s="126" t="s">
        <v>9909</v>
      </c>
      <c r="G151" s="126" t="s">
        <v>9910</v>
      </c>
      <c r="H151" s="126"/>
    </row>
    <row r="152" spans="1:8" x14ac:dyDescent="0.25">
      <c r="A152" s="126" t="s">
        <v>9943</v>
      </c>
      <c r="B152" s="126"/>
      <c r="C152" s="127" cm="1">
        <f t="array" ref="C152">IF(ROW() &lt; ROW(INDEX(documents[resource_ID],ROWS(documents[resource_ID]))), COUNTIF(INDEX(documents[resource_ID],1):documents[[#This Row],[resource_ID]],documents[[#This Row],[resource_ID]]), "")</f>
        <v>1</v>
      </c>
      <c r="D152" s="21"/>
      <c r="E152" s="126" t="s">
        <v>9979</v>
      </c>
      <c r="F152" s="126"/>
      <c r="G152" s="126" t="s">
        <v>9980</v>
      </c>
      <c r="H152" s="126"/>
    </row>
    <row r="153" spans="1:8" x14ac:dyDescent="0.25">
      <c r="A153" s="126" t="s">
        <v>9944</v>
      </c>
      <c r="B153" s="126"/>
      <c r="C153" s="127" cm="1">
        <f t="array" ref="C153">IF(ROW() &lt; ROW(INDEX(documents[resource_ID],ROWS(documents[resource_ID]))), COUNTIF(INDEX(documents[resource_ID],1):documents[[#This Row],[resource_ID]],documents[[#This Row],[resource_ID]]), "")</f>
        <v>1</v>
      </c>
      <c r="D153" s="21"/>
      <c r="E153" s="126" t="s">
        <v>9979</v>
      </c>
      <c r="F153" s="126"/>
      <c r="G153" s="126" t="s">
        <v>9980</v>
      </c>
      <c r="H153" s="126"/>
    </row>
    <row r="154" spans="1:8" x14ac:dyDescent="0.25">
      <c r="A154" s="126" t="s">
        <v>9945</v>
      </c>
      <c r="B154" s="126"/>
      <c r="C154" s="127" cm="1">
        <f t="array" ref="C154">IF(ROW() &lt; ROW(INDEX(documents[resource_ID],ROWS(documents[resource_ID]))), COUNTIF(INDEX(documents[resource_ID],1):documents[[#This Row],[resource_ID]],documents[[#This Row],[resource_ID]]), "")</f>
        <v>1</v>
      </c>
      <c r="D154" s="21"/>
      <c r="E154" s="126" t="s">
        <v>9979</v>
      </c>
      <c r="F154" s="126"/>
      <c r="G154" s="126" t="s">
        <v>9980</v>
      </c>
      <c r="H154" s="126"/>
    </row>
    <row r="155" spans="1:8" x14ac:dyDescent="0.25">
      <c r="A155" s="126" t="s">
        <v>9946</v>
      </c>
      <c r="B155" s="126"/>
      <c r="C155" s="127" cm="1">
        <f t="array" ref="C155">IF(ROW() &lt; ROW(INDEX(documents[resource_ID],ROWS(documents[resource_ID]))), COUNTIF(INDEX(documents[resource_ID],1):documents[[#This Row],[resource_ID]],documents[[#This Row],[resource_ID]]), "")</f>
        <v>1</v>
      </c>
      <c r="D155" s="21"/>
      <c r="E155" s="126" t="s">
        <v>9979</v>
      </c>
      <c r="F155" s="126"/>
      <c r="G155" s="126" t="s">
        <v>9980</v>
      </c>
      <c r="H155" s="126"/>
    </row>
    <row r="156" spans="1:8" x14ac:dyDescent="0.25">
      <c r="A156" s="126" t="s">
        <v>9947</v>
      </c>
      <c r="B156" s="126"/>
      <c r="C156" s="127" cm="1">
        <f t="array" ref="C156">IF(ROW() &lt; ROW(INDEX(documents[resource_ID],ROWS(documents[resource_ID]))), COUNTIF(INDEX(documents[resource_ID],1):documents[[#This Row],[resource_ID]],documents[[#This Row],[resource_ID]]), "")</f>
        <v>1</v>
      </c>
      <c r="D156" s="21"/>
      <c r="E156" s="126" t="s">
        <v>9979</v>
      </c>
      <c r="F156" s="126"/>
      <c r="G156" s="126" t="s">
        <v>9980</v>
      </c>
      <c r="H156" s="126"/>
    </row>
    <row r="157" spans="1:8" x14ac:dyDescent="0.25">
      <c r="A157" s="126" t="s">
        <v>9948</v>
      </c>
      <c r="B157" s="126"/>
      <c r="C157" s="127" cm="1">
        <f t="array" ref="C157">IF(ROW() &lt; ROW(INDEX(documents[resource_ID],ROWS(documents[resource_ID]))), COUNTIF(INDEX(documents[resource_ID],1):documents[[#This Row],[resource_ID]],documents[[#This Row],[resource_ID]]), "")</f>
        <v>1</v>
      </c>
      <c r="D157" s="21"/>
      <c r="E157" s="126" t="s">
        <v>9979</v>
      </c>
      <c r="F157" s="126"/>
      <c r="G157" s="126" t="s">
        <v>9980</v>
      </c>
      <c r="H157" s="126"/>
    </row>
    <row r="158" spans="1:8" x14ac:dyDescent="0.25">
      <c r="A158" s="126" t="s">
        <v>9949</v>
      </c>
      <c r="B158" s="126"/>
      <c r="C158" s="127" cm="1">
        <f t="array" ref="C158">IF(ROW() &lt; ROW(INDEX(documents[resource_ID],ROWS(documents[resource_ID]))), COUNTIF(INDEX(documents[resource_ID],1):documents[[#This Row],[resource_ID]],documents[[#This Row],[resource_ID]]), "")</f>
        <v>1</v>
      </c>
      <c r="D158" s="21"/>
      <c r="E158" s="126" t="s">
        <v>9979</v>
      </c>
      <c r="F158" s="126"/>
      <c r="G158" s="126" t="s">
        <v>9980</v>
      </c>
      <c r="H158" s="126"/>
    </row>
    <row r="159" spans="1:8" x14ac:dyDescent="0.25">
      <c r="A159" s="126" t="s">
        <v>9950</v>
      </c>
      <c r="B159" s="126"/>
      <c r="C159" s="127" cm="1">
        <f t="array" ref="C159">IF(ROW() &lt; ROW(INDEX(documents[resource_ID],ROWS(documents[resource_ID]))), COUNTIF(INDEX(documents[resource_ID],1):documents[[#This Row],[resource_ID]],documents[[#This Row],[resource_ID]]), "")</f>
        <v>1</v>
      </c>
      <c r="D159" s="21"/>
      <c r="E159" s="126" t="s">
        <v>9979</v>
      </c>
      <c r="F159" s="126"/>
      <c r="G159" s="126" t="s">
        <v>9980</v>
      </c>
      <c r="H159" s="126"/>
    </row>
    <row r="160" spans="1:8" x14ac:dyDescent="0.25">
      <c r="A160" s="126" t="s">
        <v>9951</v>
      </c>
      <c r="B160" s="126"/>
      <c r="C160" s="127" cm="1">
        <f t="array" ref="C160">IF(ROW() &lt; ROW(INDEX(documents[resource_ID],ROWS(documents[resource_ID]))), COUNTIF(INDEX(documents[resource_ID],1):documents[[#This Row],[resource_ID]],documents[[#This Row],[resource_ID]]), "")</f>
        <v>1</v>
      </c>
      <c r="D160" s="21"/>
      <c r="E160" s="126" t="s">
        <v>9979</v>
      </c>
      <c r="F160" s="126"/>
      <c r="G160" s="126" t="s">
        <v>9980</v>
      </c>
      <c r="H160" s="126"/>
    </row>
    <row r="161" spans="1:8" x14ac:dyDescent="0.25">
      <c r="A161" s="126" t="s">
        <v>9952</v>
      </c>
      <c r="B161" s="126"/>
      <c r="C161" s="127" cm="1">
        <f t="array" ref="C161">IF(ROW() &lt; ROW(INDEX(documents[resource_ID],ROWS(documents[resource_ID]))), COUNTIF(INDEX(documents[resource_ID],1):documents[[#This Row],[resource_ID]],documents[[#This Row],[resource_ID]]), "")</f>
        <v>1</v>
      </c>
      <c r="D161" s="21"/>
      <c r="E161" s="126" t="s">
        <v>9979</v>
      </c>
      <c r="F161" s="126"/>
      <c r="G161" s="126" t="s">
        <v>9980</v>
      </c>
      <c r="H161" s="126"/>
    </row>
    <row r="162" spans="1:8" x14ac:dyDescent="0.25">
      <c r="A162" s="126" t="s">
        <v>9953</v>
      </c>
      <c r="B162" s="126"/>
      <c r="C162" s="127" cm="1">
        <f t="array" ref="C162">IF(ROW() &lt; ROW(INDEX(documents[resource_ID],ROWS(documents[resource_ID]))), COUNTIF(INDEX(documents[resource_ID],1):documents[[#This Row],[resource_ID]],documents[[#This Row],[resource_ID]]), "")</f>
        <v>1</v>
      </c>
      <c r="D162" s="21"/>
      <c r="E162" s="126" t="s">
        <v>9979</v>
      </c>
      <c r="F162" s="126"/>
      <c r="G162" s="126" t="s">
        <v>9980</v>
      </c>
      <c r="H162" s="126"/>
    </row>
    <row r="163" spans="1:8" x14ac:dyDescent="0.25">
      <c r="A163" s="126" t="s">
        <v>9954</v>
      </c>
      <c r="B163" s="126"/>
      <c r="C163" s="127" cm="1">
        <f t="array" ref="C163">IF(ROW() &lt; ROW(INDEX(documents[resource_ID],ROWS(documents[resource_ID]))), COUNTIF(INDEX(documents[resource_ID],1):documents[[#This Row],[resource_ID]],documents[[#This Row],[resource_ID]]), "")</f>
        <v>1</v>
      </c>
      <c r="D163" s="21"/>
      <c r="E163" s="126" t="s">
        <v>9979</v>
      </c>
      <c r="F163" s="126"/>
      <c r="G163" s="126" t="s">
        <v>9980</v>
      </c>
      <c r="H163" s="126"/>
    </row>
    <row r="164" spans="1:8" x14ac:dyDescent="0.25">
      <c r="A164" s="126" t="s">
        <v>10001</v>
      </c>
      <c r="B164" s="126"/>
      <c r="C164" s="127" cm="1">
        <f t="array" ref="C164">IF(ROW() &lt; ROW(INDEX(documents[resource_ID],ROWS(documents[resource_ID]))), COUNTIF(INDEX(documents[resource_ID],1):documents[[#This Row],[resource_ID]],documents[[#This Row],[resource_ID]]), "")</f>
        <v>1</v>
      </c>
      <c r="D164" s="21"/>
      <c r="E164" s="126" t="s">
        <v>10019</v>
      </c>
      <c r="F164" s="126" t="s">
        <v>10020</v>
      </c>
      <c r="G164" s="126" t="s">
        <v>10021</v>
      </c>
      <c r="H164" s="126"/>
    </row>
    <row r="165" spans="1:8" x14ac:dyDescent="0.25">
      <c r="A165" s="49" t="s">
        <v>10042</v>
      </c>
      <c r="B165" s="126"/>
      <c r="C165" s="127" cm="1">
        <f t="array" ref="C165">IF(ROW() &lt; ROW(INDEX(documents[resource_ID],ROWS(documents[resource_ID]))), COUNTIF(INDEX(documents[resource_ID],1):documents[[#This Row],[resource_ID]],documents[[#This Row],[resource_ID]]), "")</f>
        <v>1</v>
      </c>
      <c r="D165" s="21">
        <v>42679</v>
      </c>
      <c r="E165" s="126" t="s">
        <v>10101</v>
      </c>
      <c r="F165" s="165" t="s">
        <v>10102</v>
      </c>
      <c r="G165" s="126" t="s">
        <v>10103</v>
      </c>
      <c r="H165" s="126"/>
    </row>
    <row r="166" spans="1:8" x14ac:dyDescent="0.25">
      <c r="A166" s="49" t="s">
        <v>10043</v>
      </c>
      <c r="B166" s="126"/>
      <c r="C166" s="127" cm="1">
        <f t="array" ref="C166">IF(ROW() &lt; ROW(INDEX(documents[resource_ID],ROWS(documents[resource_ID]))), COUNTIF(INDEX(documents[resource_ID],1):documents[[#This Row],[resource_ID]],documents[[#This Row],[resource_ID]]), "")</f>
        <v>1</v>
      </c>
      <c r="D166" s="21">
        <v>42679</v>
      </c>
      <c r="E166" s="126" t="s">
        <v>10101</v>
      </c>
      <c r="F166" s="165" t="s">
        <v>10102</v>
      </c>
      <c r="G166" s="126" t="s">
        <v>10103</v>
      </c>
      <c r="H166" s="126"/>
    </row>
    <row r="167" spans="1:8" x14ac:dyDescent="0.25">
      <c r="A167" s="49" t="s">
        <v>10044</v>
      </c>
      <c r="B167" s="126"/>
      <c r="C167" s="127" cm="1">
        <f t="array" ref="C167">IF(ROW() &lt; ROW(INDEX(documents[resource_ID],ROWS(documents[resource_ID]))), COUNTIF(INDEX(documents[resource_ID],1):documents[[#This Row],[resource_ID]],documents[[#This Row],[resource_ID]]), "")</f>
        <v>1</v>
      </c>
      <c r="D167" s="21">
        <v>42679</v>
      </c>
      <c r="E167" s="126" t="s">
        <v>10101</v>
      </c>
      <c r="F167" s="165" t="s">
        <v>10102</v>
      </c>
      <c r="G167" s="126" t="s">
        <v>10103</v>
      </c>
      <c r="H167" s="126"/>
    </row>
    <row r="168" spans="1:8" x14ac:dyDescent="0.25">
      <c r="A168" s="49" t="s">
        <v>10045</v>
      </c>
      <c r="B168" s="126"/>
      <c r="C168" s="127" cm="1">
        <f t="array" ref="C168">IF(ROW() &lt; ROW(INDEX(documents[resource_ID],ROWS(documents[resource_ID]))), COUNTIF(INDEX(documents[resource_ID],1):documents[[#This Row],[resource_ID]],documents[[#This Row],[resource_ID]]), "")</f>
        <v>1</v>
      </c>
      <c r="D168" s="21">
        <v>42679</v>
      </c>
      <c r="E168" s="126" t="s">
        <v>10101</v>
      </c>
      <c r="F168" s="165" t="s">
        <v>10102</v>
      </c>
      <c r="G168" s="126" t="s">
        <v>10103</v>
      </c>
      <c r="H168" s="126"/>
    </row>
    <row r="169" spans="1:8" x14ac:dyDescent="0.25">
      <c r="A169" s="49" t="s">
        <v>10046</v>
      </c>
      <c r="B169" s="126"/>
      <c r="C169" s="127" cm="1">
        <f t="array" ref="C169">IF(ROW() &lt; ROW(INDEX(documents[resource_ID],ROWS(documents[resource_ID]))), COUNTIF(INDEX(documents[resource_ID],1):documents[[#This Row],[resource_ID]],documents[[#This Row],[resource_ID]]), "")</f>
        <v>1</v>
      </c>
      <c r="D169" s="21">
        <v>42679</v>
      </c>
      <c r="E169" s="126" t="s">
        <v>10101</v>
      </c>
      <c r="F169" s="165" t="s">
        <v>10102</v>
      </c>
      <c r="G169" s="126" t="s">
        <v>10103</v>
      </c>
      <c r="H169" s="126"/>
    </row>
    <row r="170" spans="1:8" x14ac:dyDescent="0.25">
      <c r="A170" s="49" t="s">
        <v>10047</v>
      </c>
      <c r="B170" s="126"/>
      <c r="C170" s="127" cm="1">
        <f t="array" ref="C170">IF(ROW() &lt; ROW(INDEX(documents[resource_ID],ROWS(documents[resource_ID]))), COUNTIF(INDEX(documents[resource_ID],1):documents[[#This Row],[resource_ID]],documents[[#This Row],[resource_ID]]), "")</f>
        <v>1</v>
      </c>
      <c r="D170" s="21">
        <v>42679</v>
      </c>
      <c r="E170" s="126" t="s">
        <v>10101</v>
      </c>
      <c r="F170" s="165" t="s">
        <v>10102</v>
      </c>
      <c r="G170" s="126" t="s">
        <v>10103</v>
      </c>
      <c r="H170" s="126"/>
    </row>
    <row r="171" spans="1:8" x14ac:dyDescent="0.25">
      <c r="A171" s="49" t="s">
        <v>10048</v>
      </c>
      <c r="B171" s="126"/>
      <c r="C171" s="127" cm="1">
        <f t="array" ref="C171">IF(ROW() &lt; ROW(INDEX(documents[resource_ID],ROWS(documents[resource_ID]))), COUNTIF(INDEX(documents[resource_ID],1):documents[[#This Row],[resource_ID]],documents[[#This Row],[resource_ID]]), "")</f>
        <v>1</v>
      </c>
      <c r="D171" s="21">
        <v>42679</v>
      </c>
      <c r="E171" s="126" t="s">
        <v>10101</v>
      </c>
      <c r="F171" s="165" t="s">
        <v>10102</v>
      </c>
      <c r="G171" s="126" t="s">
        <v>10103</v>
      </c>
      <c r="H171" s="126"/>
    </row>
    <row r="172" spans="1:8" x14ac:dyDescent="0.25">
      <c r="A172" s="49" t="s">
        <v>10049</v>
      </c>
      <c r="B172" s="126"/>
      <c r="C172" s="127" cm="1">
        <f t="array" ref="C172">IF(ROW() &lt; ROW(INDEX(documents[resource_ID],ROWS(documents[resource_ID]))), COUNTIF(INDEX(documents[resource_ID],1):documents[[#This Row],[resource_ID]],documents[[#This Row],[resource_ID]]), "")</f>
        <v>1</v>
      </c>
      <c r="D172" s="21">
        <v>42679</v>
      </c>
      <c r="E172" s="126" t="s">
        <v>10101</v>
      </c>
      <c r="F172" s="165" t="s">
        <v>10102</v>
      </c>
      <c r="G172" s="126" t="s">
        <v>10103</v>
      </c>
      <c r="H172" s="126"/>
    </row>
    <row r="173" spans="1:8" x14ac:dyDescent="0.25">
      <c r="A173" s="49" t="s">
        <v>10050</v>
      </c>
      <c r="B173" s="126"/>
      <c r="C173" s="127" cm="1">
        <f t="array" ref="C173">IF(ROW() &lt; ROW(INDEX(documents[resource_ID],ROWS(documents[resource_ID]))), COUNTIF(INDEX(documents[resource_ID],1):documents[[#This Row],[resource_ID]],documents[[#This Row],[resource_ID]]), "")</f>
        <v>1</v>
      </c>
      <c r="D173" s="21">
        <v>42679</v>
      </c>
      <c r="E173" s="126" t="s">
        <v>10101</v>
      </c>
      <c r="F173" s="165" t="s">
        <v>10102</v>
      </c>
      <c r="G173" s="126" t="s">
        <v>10103</v>
      </c>
      <c r="H173" s="126"/>
    </row>
    <row r="174" spans="1:8" x14ac:dyDescent="0.25">
      <c r="A174" s="49" t="s">
        <v>10051</v>
      </c>
      <c r="B174" s="126"/>
      <c r="C174" s="127" cm="1">
        <f t="array" ref="C174">IF(ROW() &lt; ROW(INDEX(documents[resource_ID],ROWS(documents[resource_ID]))), COUNTIF(INDEX(documents[resource_ID],1):documents[[#This Row],[resource_ID]],documents[[#This Row],[resource_ID]]), "")</f>
        <v>1</v>
      </c>
      <c r="D174" s="21">
        <v>42679</v>
      </c>
      <c r="E174" s="126" t="s">
        <v>10101</v>
      </c>
      <c r="F174" s="165" t="s">
        <v>10102</v>
      </c>
      <c r="G174" s="126" t="s">
        <v>10103</v>
      </c>
      <c r="H174" s="126"/>
    </row>
    <row r="175" spans="1:8" x14ac:dyDescent="0.25">
      <c r="A175" s="49" t="s">
        <v>10052</v>
      </c>
      <c r="B175" s="126"/>
      <c r="C175" s="127" cm="1">
        <f t="array" ref="C175">IF(ROW() &lt; ROW(INDEX(documents[resource_ID],ROWS(documents[resource_ID]))), COUNTIF(INDEX(documents[resource_ID],1):documents[[#This Row],[resource_ID]],documents[[#This Row],[resource_ID]]), "")</f>
        <v>1</v>
      </c>
      <c r="D175" s="21">
        <v>42679</v>
      </c>
      <c r="E175" s="126" t="s">
        <v>10101</v>
      </c>
      <c r="F175" s="165" t="s">
        <v>10102</v>
      </c>
      <c r="G175" s="126" t="s">
        <v>10103</v>
      </c>
      <c r="H175" s="126"/>
    </row>
    <row r="176" spans="1:8" x14ac:dyDescent="0.25">
      <c r="A176" s="49" t="s">
        <v>10053</v>
      </c>
      <c r="B176" s="126"/>
      <c r="C176" s="127" cm="1">
        <f t="array" ref="C176">IF(ROW() &lt; ROW(INDEX(documents[resource_ID],ROWS(documents[resource_ID]))), COUNTIF(INDEX(documents[resource_ID],1):documents[[#This Row],[resource_ID]],documents[[#This Row],[resource_ID]]), "")</f>
        <v>1</v>
      </c>
      <c r="D176" s="21">
        <v>42679</v>
      </c>
      <c r="E176" s="126" t="s">
        <v>10101</v>
      </c>
      <c r="F176" s="165" t="s">
        <v>10102</v>
      </c>
      <c r="G176" s="126" t="s">
        <v>10103</v>
      </c>
      <c r="H176" s="126"/>
    </row>
    <row r="177" spans="1:8" x14ac:dyDescent="0.25">
      <c r="A177" s="49" t="s">
        <v>10054</v>
      </c>
      <c r="B177" s="126"/>
      <c r="C177" s="127" cm="1">
        <f t="array" ref="C177">IF(ROW() &lt; ROW(INDEX(documents[resource_ID],ROWS(documents[resource_ID]))), COUNTIF(INDEX(documents[resource_ID],1):documents[[#This Row],[resource_ID]],documents[[#This Row],[resource_ID]]), "")</f>
        <v>1</v>
      </c>
      <c r="D177" s="21">
        <v>42679</v>
      </c>
      <c r="E177" s="126" t="s">
        <v>10101</v>
      </c>
      <c r="F177" s="165" t="s">
        <v>10102</v>
      </c>
      <c r="G177" s="126" t="s">
        <v>10103</v>
      </c>
      <c r="H177" s="126"/>
    </row>
    <row r="178" spans="1:8" x14ac:dyDescent="0.25">
      <c r="A178" s="49" t="s">
        <v>10055</v>
      </c>
      <c r="B178" s="126"/>
      <c r="C178" s="127" cm="1">
        <f t="array" ref="C178">IF(ROW() &lt; ROW(INDEX(documents[resource_ID],ROWS(documents[resource_ID]))), COUNTIF(INDEX(documents[resource_ID],1):documents[[#This Row],[resource_ID]],documents[[#This Row],[resource_ID]]), "")</f>
        <v>1</v>
      </c>
      <c r="D178" s="21">
        <v>42679</v>
      </c>
      <c r="E178" s="126" t="s">
        <v>10101</v>
      </c>
      <c r="F178" s="165" t="s">
        <v>10102</v>
      </c>
      <c r="G178" s="126" t="s">
        <v>10103</v>
      </c>
      <c r="H178" s="126"/>
    </row>
    <row r="179" spans="1:8" x14ac:dyDescent="0.25">
      <c r="A179" s="49" t="s">
        <v>10056</v>
      </c>
      <c r="B179" s="126"/>
      <c r="C179" s="127" cm="1">
        <f t="array" ref="C179">IF(ROW() &lt; ROW(INDEX(documents[resource_ID],ROWS(documents[resource_ID]))), COUNTIF(INDEX(documents[resource_ID],1):documents[[#This Row],[resource_ID]],documents[[#This Row],[resource_ID]]), "")</f>
        <v>1</v>
      </c>
      <c r="D179" s="21">
        <v>42679</v>
      </c>
      <c r="E179" s="126" t="s">
        <v>10101</v>
      </c>
      <c r="F179" s="165" t="s">
        <v>10102</v>
      </c>
      <c r="G179" s="126" t="s">
        <v>10103</v>
      </c>
      <c r="H179" s="126"/>
    </row>
    <row r="180" spans="1:8" x14ac:dyDescent="0.25">
      <c r="A180" s="49" t="s">
        <v>10057</v>
      </c>
      <c r="B180" s="126"/>
      <c r="C180" s="127" cm="1">
        <f t="array" ref="C180">IF(ROW() &lt; ROW(INDEX(documents[resource_ID],ROWS(documents[resource_ID]))), COUNTIF(INDEX(documents[resource_ID],1):documents[[#This Row],[resource_ID]],documents[[#This Row],[resource_ID]]), "")</f>
        <v>1</v>
      </c>
      <c r="D180" s="21">
        <v>42679</v>
      </c>
      <c r="E180" s="126" t="s">
        <v>10101</v>
      </c>
      <c r="F180" s="165" t="s">
        <v>10102</v>
      </c>
      <c r="G180" s="126" t="s">
        <v>10103</v>
      </c>
      <c r="H180" s="126"/>
    </row>
    <row r="181" spans="1:8" x14ac:dyDescent="0.25">
      <c r="A181" s="49" t="s">
        <v>10058</v>
      </c>
      <c r="B181" s="126"/>
      <c r="C181" s="127" cm="1">
        <f t="array" ref="C181">IF(ROW() &lt; ROW(INDEX(documents[resource_ID],ROWS(documents[resource_ID]))), COUNTIF(INDEX(documents[resource_ID],1):documents[[#This Row],[resource_ID]],documents[[#This Row],[resource_ID]]), "")</f>
        <v>1</v>
      </c>
      <c r="D181" s="21">
        <v>42679</v>
      </c>
      <c r="E181" s="126" t="s">
        <v>10101</v>
      </c>
      <c r="F181" s="165" t="s">
        <v>10102</v>
      </c>
      <c r="G181" s="126" t="s">
        <v>10103</v>
      </c>
      <c r="H181" s="126"/>
    </row>
    <row r="182" spans="1:8" x14ac:dyDescent="0.25">
      <c r="A182" s="49" t="s">
        <v>10059</v>
      </c>
      <c r="B182" s="126"/>
      <c r="C182" s="127" cm="1">
        <f t="array" ref="C182">IF(ROW() &lt; ROW(INDEX(documents[resource_ID],ROWS(documents[resource_ID]))), COUNTIF(INDEX(documents[resource_ID],1):documents[[#This Row],[resource_ID]],documents[[#This Row],[resource_ID]]), "")</f>
        <v>1</v>
      </c>
      <c r="D182" s="21">
        <v>42679</v>
      </c>
      <c r="E182" s="126" t="s">
        <v>10101</v>
      </c>
      <c r="F182" s="165" t="s">
        <v>10102</v>
      </c>
      <c r="G182" s="126" t="s">
        <v>10103</v>
      </c>
      <c r="H182" s="126"/>
    </row>
    <row r="183" spans="1:8" x14ac:dyDescent="0.25">
      <c r="A183" s="49" t="s">
        <v>10060</v>
      </c>
      <c r="B183" s="126"/>
      <c r="C183" s="127" cm="1">
        <f t="array" ref="C183">IF(ROW() &lt; ROW(INDEX(documents[resource_ID],ROWS(documents[resource_ID]))), COUNTIF(INDEX(documents[resource_ID],1):documents[[#This Row],[resource_ID]],documents[[#This Row],[resource_ID]]), "")</f>
        <v>1</v>
      </c>
      <c r="D183" s="21">
        <v>42679</v>
      </c>
      <c r="E183" s="126" t="s">
        <v>10101</v>
      </c>
      <c r="F183" s="165" t="s">
        <v>10102</v>
      </c>
      <c r="G183" s="126" t="s">
        <v>10103</v>
      </c>
      <c r="H183" s="126"/>
    </row>
    <row r="184" spans="1:8" x14ac:dyDescent="0.25">
      <c r="A184" s="49" t="s">
        <v>10061</v>
      </c>
      <c r="B184" s="126"/>
      <c r="C184" s="127" cm="1">
        <f t="array" ref="C184">IF(ROW() &lt; ROW(INDEX(documents[resource_ID],ROWS(documents[resource_ID]))), COUNTIF(INDEX(documents[resource_ID],1):documents[[#This Row],[resource_ID]],documents[[#This Row],[resource_ID]]), "")</f>
        <v>1</v>
      </c>
      <c r="D184" s="21">
        <v>42679</v>
      </c>
      <c r="E184" s="126" t="s">
        <v>10101</v>
      </c>
      <c r="F184" s="165" t="s">
        <v>10102</v>
      </c>
      <c r="G184" s="126" t="s">
        <v>10103</v>
      </c>
      <c r="H184" s="126"/>
    </row>
    <row r="185" spans="1:8" x14ac:dyDescent="0.25">
      <c r="A185" s="49" t="s">
        <v>10062</v>
      </c>
      <c r="B185" s="126"/>
      <c r="C185" s="127" cm="1">
        <f t="array" ref="C185">IF(ROW() &lt; ROW(INDEX(documents[resource_ID],ROWS(documents[resource_ID]))), COUNTIF(INDEX(documents[resource_ID],1):documents[[#This Row],[resource_ID]],documents[[#This Row],[resource_ID]]), "")</f>
        <v>1</v>
      </c>
      <c r="D185" s="21">
        <v>42679</v>
      </c>
      <c r="E185" s="126" t="s">
        <v>10101</v>
      </c>
      <c r="F185" s="165" t="s">
        <v>10102</v>
      </c>
      <c r="G185" s="126" t="s">
        <v>10103</v>
      </c>
      <c r="H185" s="126"/>
    </row>
    <row r="186" spans="1:8" x14ac:dyDescent="0.25">
      <c r="A186" s="49" t="s">
        <v>10063</v>
      </c>
      <c r="B186" s="126"/>
      <c r="C186" s="127" cm="1">
        <f t="array" ref="C186">IF(ROW() &lt; ROW(INDEX(documents[resource_ID],ROWS(documents[resource_ID]))), COUNTIF(INDEX(documents[resource_ID],1):documents[[#This Row],[resource_ID]],documents[[#This Row],[resource_ID]]), "")</f>
        <v>1</v>
      </c>
      <c r="D186" s="21">
        <v>42679</v>
      </c>
      <c r="E186" s="126" t="s">
        <v>10101</v>
      </c>
      <c r="F186" s="165" t="s">
        <v>10102</v>
      </c>
      <c r="G186" s="126" t="s">
        <v>10103</v>
      </c>
      <c r="H186" s="126"/>
    </row>
    <row r="187" spans="1:8" x14ac:dyDescent="0.25">
      <c r="A187" s="49" t="s">
        <v>10064</v>
      </c>
      <c r="B187" s="126"/>
      <c r="C187" s="127" cm="1">
        <f t="array" ref="C187">IF(ROW() &lt; ROW(INDEX(documents[resource_ID],ROWS(documents[resource_ID]))), COUNTIF(INDEX(documents[resource_ID],1):documents[[#This Row],[resource_ID]],documents[[#This Row],[resource_ID]]), "")</f>
        <v>1</v>
      </c>
      <c r="D187" s="21">
        <v>42679</v>
      </c>
      <c r="E187" s="126" t="s">
        <v>10101</v>
      </c>
      <c r="F187" s="165" t="s">
        <v>10102</v>
      </c>
      <c r="G187" s="126" t="s">
        <v>10103</v>
      </c>
      <c r="H187" s="126"/>
    </row>
    <row r="188" spans="1:8" x14ac:dyDescent="0.25">
      <c r="A188" s="49" t="s">
        <v>10065</v>
      </c>
      <c r="B188" s="126"/>
      <c r="C188" s="127" cm="1">
        <f t="array" ref="C188">IF(ROW() &lt; ROW(INDEX(documents[resource_ID],ROWS(documents[resource_ID]))), COUNTIF(INDEX(documents[resource_ID],1):documents[[#This Row],[resource_ID]],documents[[#This Row],[resource_ID]]), "")</f>
        <v>1</v>
      </c>
      <c r="D188" s="21">
        <v>42679</v>
      </c>
      <c r="E188" s="126" t="s">
        <v>10101</v>
      </c>
      <c r="F188" s="165" t="s">
        <v>10102</v>
      </c>
      <c r="G188" s="126" t="s">
        <v>10103</v>
      </c>
      <c r="H188" s="126"/>
    </row>
    <row r="189" spans="1:8" x14ac:dyDescent="0.25">
      <c r="A189" s="126" t="s">
        <v>10066</v>
      </c>
      <c r="B189" s="126"/>
      <c r="C189" s="127" cm="1">
        <f t="array" ref="C189">IF(ROW() &lt; ROW(INDEX(documents[resource_ID],ROWS(documents[resource_ID]))), COUNTIF(INDEX(documents[resource_ID],1):documents[[#This Row],[resource_ID]],documents[[#This Row],[resource_ID]]), "")</f>
        <v>1</v>
      </c>
      <c r="D189" s="21">
        <v>42679</v>
      </c>
      <c r="E189" s="126" t="s">
        <v>10101</v>
      </c>
      <c r="F189" s="165" t="s">
        <v>10102</v>
      </c>
      <c r="G189" s="126" t="s">
        <v>10103</v>
      </c>
      <c r="H189" s="126"/>
    </row>
    <row r="190" spans="1:8" x14ac:dyDescent="0.25">
      <c r="A190" s="126" t="s">
        <v>10067</v>
      </c>
      <c r="B190" s="126"/>
      <c r="C190" s="127" cm="1">
        <f t="array" ref="C190">IF(ROW() &lt; ROW(INDEX(documents[resource_ID],ROWS(documents[resource_ID]))), COUNTIF(INDEX(documents[resource_ID],1):documents[[#This Row],[resource_ID]],documents[[#This Row],[resource_ID]]), "")</f>
        <v>1</v>
      </c>
      <c r="D190" s="21">
        <v>42679</v>
      </c>
      <c r="E190" s="126" t="s">
        <v>10101</v>
      </c>
      <c r="F190" s="165" t="s">
        <v>10102</v>
      </c>
      <c r="G190" s="126" t="s">
        <v>10103</v>
      </c>
      <c r="H190" s="126"/>
    </row>
    <row r="191" spans="1:8" x14ac:dyDescent="0.25">
      <c r="A191" s="126" t="s">
        <v>10068</v>
      </c>
      <c r="B191" s="126"/>
      <c r="C191" s="127" cm="1">
        <f t="array" ref="C191">IF(ROW() &lt; ROW(INDEX(documents[resource_ID],ROWS(documents[resource_ID]))), COUNTIF(INDEX(documents[resource_ID],1):documents[[#This Row],[resource_ID]],documents[[#This Row],[resource_ID]]), "")</f>
        <v>1</v>
      </c>
      <c r="D191" s="21">
        <v>42679</v>
      </c>
      <c r="E191" s="126" t="s">
        <v>10101</v>
      </c>
      <c r="F191" s="165" t="s">
        <v>10102</v>
      </c>
      <c r="G191" s="126" t="s">
        <v>10103</v>
      </c>
      <c r="H191" s="126"/>
    </row>
    <row r="192" spans="1:8" x14ac:dyDescent="0.25">
      <c r="A192" s="126" t="s">
        <v>10069</v>
      </c>
      <c r="B192" s="126"/>
      <c r="C192" s="127" cm="1">
        <f t="array" ref="C192">IF(ROW() &lt; ROW(INDEX(documents[resource_ID],ROWS(documents[resource_ID]))), COUNTIF(INDEX(documents[resource_ID],1):documents[[#This Row],[resource_ID]],documents[[#This Row],[resource_ID]]), "")</f>
        <v>1</v>
      </c>
      <c r="D192" s="21">
        <v>42679</v>
      </c>
      <c r="E192" s="126" t="s">
        <v>10101</v>
      </c>
      <c r="F192" s="165" t="s">
        <v>10102</v>
      </c>
      <c r="G192" s="126" t="s">
        <v>10103</v>
      </c>
      <c r="H192" s="126"/>
    </row>
    <row r="193" spans="1:8" x14ac:dyDescent="0.25">
      <c r="A193" s="126" t="s">
        <v>10070</v>
      </c>
      <c r="B193" s="126"/>
      <c r="C193" s="127" cm="1">
        <f t="array" ref="C193">IF(ROW() &lt; ROW(INDEX(documents[resource_ID],ROWS(documents[resource_ID]))), COUNTIF(INDEX(documents[resource_ID],1):documents[[#This Row],[resource_ID]],documents[[#This Row],[resource_ID]]), "")</f>
        <v>1</v>
      </c>
      <c r="D193" s="21">
        <v>42679</v>
      </c>
      <c r="E193" s="126" t="s">
        <v>10101</v>
      </c>
      <c r="F193" s="165" t="s">
        <v>10102</v>
      </c>
      <c r="G193" s="126" t="s">
        <v>10103</v>
      </c>
      <c r="H193" s="126"/>
    </row>
    <row r="194" spans="1:8" x14ac:dyDescent="0.25">
      <c r="A194" s="126" t="s">
        <v>10071</v>
      </c>
      <c r="B194" s="126"/>
      <c r="C194" s="127" cm="1">
        <f t="array" ref="C194">IF(ROW() &lt; ROW(INDEX(documents[resource_ID],ROWS(documents[resource_ID]))), COUNTIF(INDEX(documents[resource_ID],1):documents[[#This Row],[resource_ID]],documents[[#This Row],[resource_ID]]), "")</f>
        <v>1</v>
      </c>
      <c r="D194" s="21">
        <v>42679</v>
      </c>
      <c r="E194" s="126" t="s">
        <v>10101</v>
      </c>
      <c r="F194" s="165" t="s">
        <v>10102</v>
      </c>
      <c r="G194" s="126" t="s">
        <v>10103</v>
      </c>
      <c r="H194" s="126"/>
    </row>
    <row r="195" spans="1:8" x14ac:dyDescent="0.25">
      <c r="A195" s="126" t="s">
        <v>10072</v>
      </c>
      <c r="B195" s="126"/>
      <c r="C195" s="127" cm="1">
        <f t="array" ref="C195">IF(ROW() &lt; ROW(INDEX(documents[resource_ID],ROWS(documents[resource_ID]))), COUNTIF(INDEX(documents[resource_ID],1):documents[[#This Row],[resource_ID]],documents[[#This Row],[resource_ID]]), "")</f>
        <v>1</v>
      </c>
      <c r="D195" s="21">
        <v>42679</v>
      </c>
      <c r="E195" s="126" t="s">
        <v>10101</v>
      </c>
      <c r="F195" s="165" t="s">
        <v>10102</v>
      </c>
      <c r="G195" s="126" t="s">
        <v>10103</v>
      </c>
      <c r="H195" s="126"/>
    </row>
    <row r="196" spans="1:8" x14ac:dyDescent="0.25">
      <c r="A196" s="126" t="s">
        <v>10073</v>
      </c>
      <c r="B196" s="126"/>
      <c r="C196" s="127" cm="1">
        <f t="array" ref="C196">IF(ROW() &lt; ROW(INDEX(documents[resource_ID],ROWS(documents[resource_ID]))), COUNTIF(INDEX(documents[resource_ID],1):documents[[#This Row],[resource_ID]],documents[[#This Row],[resource_ID]]), "")</f>
        <v>1</v>
      </c>
      <c r="D196" s="21">
        <v>42679</v>
      </c>
      <c r="E196" s="126" t="s">
        <v>10101</v>
      </c>
      <c r="F196" s="165" t="s">
        <v>10102</v>
      </c>
      <c r="G196" s="126" t="s">
        <v>10103</v>
      </c>
      <c r="H196" s="126"/>
    </row>
    <row r="197" spans="1:8" x14ac:dyDescent="0.25">
      <c r="A197" s="126" t="s">
        <v>10074</v>
      </c>
      <c r="B197" s="126"/>
      <c r="C197" s="127" cm="1">
        <f t="array" ref="C197">IF(ROW() &lt; ROW(INDEX(documents[resource_ID],ROWS(documents[resource_ID]))), COUNTIF(INDEX(documents[resource_ID],1):documents[[#This Row],[resource_ID]],documents[[#This Row],[resource_ID]]), "")</f>
        <v>1</v>
      </c>
      <c r="D197" s="21">
        <v>42679</v>
      </c>
      <c r="E197" s="126" t="s">
        <v>10101</v>
      </c>
      <c r="F197" s="165" t="s">
        <v>10102</v>
      </c>
      <c r="G197" s="126" t="s">
        <v>10103</v>
      </c>
      <c r="H197" s="126"/>
    </row>
    <row r="198" spans="1:8" x14ac:dyDescent="0.25">
      <c r="A198" s="126" t="s">
        <v>10075</v>
      </c>
      <c r="B198" s="126"/>
      <c r="C198" s="127" cm="1">
        <f t="array" ref="C198">IF(ROW() &lt; ROW(INDEX(documents[resource_ID],ROWS(documents[resource_ID]))), COUNTIF(INDEX(documents[resource_ID],1):documents[[#This Row],[resource_ID]],documents[[#This Row],[resource_ID]]), "")</f>
        <v>1</v>
      </c>
      <c r="D198" s="21">
        <v>42679</v>
      </c>
      <c r="E198" s="126" t="s">
        <v>10101</v>
      </c>
      <c r="F198" s="165" t="s">
        <v>10102</v>
      </c>
      <c r="G198" s="126" t="s">
        <v>10103</v>
      </c>
      <c r="H198" s="126"/>
    </row>
    <row r="199" spans="1:8" x14ac:dyDescent="0.25">
      <c r="A199" s="126" t="s">
        <v>10076</v>
      </c>
      <c r="B199" s="126"/>
      <c r="C199" s="127" cm="1">
        <f t="array" ref="C199">IF(ROW() &lt; ROW(INDEX(documents[resource_ID],ROWS(documents[resource_ID]))), COUNTIF(INDEX(documents[resource_ID],1):documents[[#This Row],[resource_ID]],documents[[#This Row],[resource_ID]]), "")</f>
        <v>1</v>
      </c>
      <c r="D199" s="21">
        <v>42679</v>
      </c>
      <c r="E199" s="126" t="s">
        <v>10101</v>
      </c>
      <c r="F199" s="165" t="s">
        <v>10102</v>
      </c>
      <c r="G199" s="126" t="s">
        <v>10103</v>
      </c>
      <c r="H199" s="126"/>
    </row>
    <row r="200" spans="1:8" x14ac:dyDescent="0.25">
      <c r="A200" s="126" t="s">
        <v>10077</v>
      </c>
      <c r="B200" s="126"/>
      <c r="C200" s="127" cm="1">
        <f t="array" ref="C200">IF(ROW() &lt; ROW(INDEX(documents[resource_ID],ROWS(documents[resource_ID]))), COUNTIF(INDEX(documents[resource_ID],1):documents[[#This Row],[resource_ID]],documents[[#This Row],[resource_ID]]), "")</f>
        <v>1</v>
      </c>
      <c r="D200" s="21">
        <v>42679</v>
      </c>
      <c r="E200" s="126" t="s">
        <v>10101</v>
      </c>
      <c r="F200" s="165" t="s">
        <v>10102</v>
      </c>
      <c r="G200" s="126" t="s">
        <v>10103</v>
      </c>
      <c r="H200" s="126"/>
    </row>
    <row r="201" spans="1:8" x14ac:dyDescent="0.25">
      <c r="A201" s="126" t="s">
        <v>10078</v>
      </c>
      <c r="B201" s="126"/>
      <c r="C201" s="127" cm="1">
        <f t="array" ref="C201">IF(ROW() &lt; ROW(INDEX(documents[resource_ID],ROWS(documents[resource_ID]))), COUNTIF(INDEX(documents[resource_ID],1):documents[[#This Row],[resource_ID]],documents[[#This Row],[resource_ID]]), "")</f>
        <v>1</v>
      </c>
      <c r="D201" s="21">
        <v>42679</v>
      </c>
      <c r="E201" s="126" t="s">
        <v>10101</v>
      </c>
      <c r="F201" s="165" t="s">
        <v>10102</v>
      </c>
      <c r="G201" s="126" t="s">
        <v>10103</v>
      </c>
      <c r="H201" s="126"/>
    </row>
    <row r="202" spans="1:8" x14ac:dyDescent="0.25">
      <c r="A202" s="126" t="s">
        <v>10079</v>
      </c>
      <c r="B202" s="126"/>
      <c r="C202" s="127" cm="1">
        <f t="array" ref="C202">IF(ROW() &lt; ROW(INDEX(documents[resource_ID],ROWS(documents[resource_ID]))), COUNTIF(INDEX(documents[resource_ID],1):documents[[#This Row],[resource_ID]],documents[[#This Row],[resource_ID]]), "")</f>
        <v>1</v>
      </c>
      <c r="D202" s="21">
        <v>42679</v>
      </c>
      <c r="E202" s="126" t="s">
        <v>10101</v>
      </c>
      <c r="F202" s="165" t="s">
        <v>10102</v>
      </c>
      <c r="G202" s="126" t="s">
        <v>10103</v>
      </c>
      <c r="H202" s="126"/>
    </row>
    <row r="203" spans="1:8" x14ac:dyDescent="0.25">
      <c r="A203" s="126" t="s">
        <v>10080</v>
      </c>
      <c r="B203" s="126"/>
      <c r="C203" s="127" cm="1">
        <f t="array" ref="C203">IF(ROW() &lt; ROW(INDEX(documents[resource_ID],ROWS(documents[resource_ID]))), COUNTIF(INDEX(documents[resource_ID],1):documents[[#This Row],[resource_ID]],documents[[#This Row],[resource_ID]]), "")</f>
        <v>1</v>
      </c>
      <c r="D203" s="21">
        <v>42679</v>
      </c>
      <c r="E203" s="126" t="s">
        <v>10101</v>
      </c>
      <c r="F203" s="165" t="s">
        <v>10102</v>
      </c>
      <c r="G203" s="126" t="s">
        <v>10103</v>
      </c>
      <c r="H203" s="126"/>
    </row>
    <row r="204" spans="1:8" x14ac:dyDescent="0.25">
      <c r="A204" s="126" t="s">
        <v>10123</v>
      </c>
      <c r="B204" s="126" t="s">
        <v>7463</v>
      </c>
      <c r="C204" s="127" cm="1">
        <f t="array" ref="C204">IF(ROW() &lt; ROW(INDEX(documents[resource_ID],ROWS(documents[resource_ID]))), COUNTIF(INDEX(documents[resource_ID],1):documents[[#This Row],[resource_ID]],documents[[#This Row],[resource_ID]]), "")</f>
        <v>1</v>
      </c>
      <c r="D204" s="21">
        <v>40013</v>
      </c>
      <c r="E204" s="126" t="s">
        <v>10134</v>
      </c>
      <c r="F204" s="165"/>
      <c r="G204" s="126" t="s">
        <v>10135</v>
      </c>
      <c r="H204" s="126"/>
    </row>
    <row r="205" spans="1:8" x14ac:dyDescent="0.25">
      <c r="A205" s="126" t="s">
        <v>10124</v>
      </c>
      <c r="B205" s="126" t="s">
        <v>7463</v>
      </c>
      <c r="C205" s="127" cm="1">
        <f t="array" ref="C205">IF(ROW() &lt; ROW(INDEX(documents[resource_ID],ROWS(documents[resource_ID]))), COUNTIF(INDEX(documents[resource_ID],1):documents[[#This Row],[resource_ID]],documents[[#This Row],[resource_ID]]), "")</f>
        <v>1</v>
      </c>
      <c r="D205" s="21">
        <v>40013</v>
      </c>
      <c r="E205" s="126" t="s">
        <v>10134</v>
      </c>
      <c r="F205" s="165"/>
      <c r="G205" s="126" t="s">
        <v>10135</v>
      </c>
      <c r="H205" s="126"/>
    </row>
    <row r="206" spans="1:8" x14ac:dyDescent="0.25">
      <c r="A206" s="126" t="s">
        <v>10125</v>
      </c>
      <c r="B206" s="126" t="s">
        <v>7463</v>
      </c>
      <c r="C206" s="127" cm="1">
        <f t="array" ref="C206">IF(ROW() &lt; ROW(INDEX(documents[resource_ID],ROWS(documents[resource_ID]))), COUNTIF(INDEX(documents[resource_ID],1):documents[[#This Row],[resource_ID]],documents[[#This Row],[resource_ID]]), "")</f>
        <v>1</v>
      </c>
      <c r="D206" s="21">
        <v>40013</v>
      </c>
      <c r="E206" s="126" t="s">
        <v>10134</v>
      </c>
      <c r="F206" s="165"/>
      <c r="G206" s="126" t="s">
        <v>10135</v>
      </c>
      <c r="H206" s="126"/>
    </row>
    <row r="207" spans="1:8" x14ac:dyDescent="0.25">
      <c r="A207" s="126" t="s">
        <v>10160</v>
      </c>
      <c r="B207" s="126"/>
      <c r="C207" s="127" cm="1">
        <f t="array" ref="C207">IF(ROW() &lt; ROW(INDEX(documents[resource_ID],ROWS(documents[resource_ID]))), COUNTIF(INDEX(documents[resource_ID],1):documents[[#This Row],[resource_ID]],documents[[#This Row],[resource_ID]]), "")</f>
        <v>1</v>
      </c>
      <c r="D207" s="21"/>
      <c r="E207" s="126"/>
      <c r="F207" s="126"/>
      <c r="G207" s="126" t="s">
        <v>10205</v>
      </c>
      <c r="H207" s="126"/>
    </row>
    <row r="208" spans="1:8" x14ac:dyDescent="0.25">
      <c r="A208" s="126" t="s">
        <v>10161</v>
      </c>
      <c r="B208" s="126"/>
      <c r="C208" s="127" cm="1">
        <f t="array" ref="C208">IF(ROW() &lt; ROW(INDEX(documents[resource_ID],ROWS(documents[resource_ID]))), COUNTIF(INDEX(documents[resource_ID],1):documents[[#This Row],[resource_ID]],documents[[#This Row],[resource_ID]]), "")</f>
        <v>1</v>
      </c>
      <c r="D208" s="21"/>
      <c r="E208" s="126"/>
      <c r="F208" s="126"/>
      <c r="G208" s="126" t="s">
        <v>10205</v>
      </c>
      <c r="H208" s="126"/>
    </row>
    <row r="209" spans="1:8" x14ac:dyDescent="0.25">
      <c r="A209" s="126" t="s">
        <v>10162</v>
      </c>
      <c r="B209" s="126"/>
      <c r="C209" s="127" cm="1">
        <f t="array" ref="C209">IF(ROW() &lt; ROW(INDEX(documents[resource_ID],ROWS(documents[resource_ID]))), COUNTIF(INDEX(documents[resource_ID],1):documents[[#This Row],[resource_ID]],documents[[#This Row],[resource_ID]]), "")</f>
        <v>1</v>
      </c>
      <c r="D209" s="21"/>
      <c r="E209" s="126"/>
      <c r="F209" s="126"/>
      <c r="G209" s="126" t="s">
        <v>10205</v>
      </c>
      <c r="H209" s="126"/>
    </row>
    <row r="210" spans="1:8" x14ac:dyDescent="0.25">
      <c r="A210" s="126" t="s">
        <v>10163</v>
      </c>
      <c r="B210" s="126"/>
      <c r="C210" s="127" cm="1">
        <f t="array" ref="C210">IF(ROW() &lt; ROW(INDEX(documents[resource_ID],ROWS(documents[resource_ID]))), COUNTIF(INDEX(documents[resource_ID],1):documents[[#This Row],[resource_ID]],documents[[#This Row],[resource_ID]]), "")</f>
        <v>1</v>
      </c>
      <c r="D210" s="21"/>
      <c r="E210" s="126"/>
      <c r="F210" s="126"/>
      <c r="G210" s="126" t="s">
        <v>10205</v>
      </c>
      <c r="H210" s="126"/>
    </row>
    <row r="211" spans="1:8" x14ac:dyDescent="0.25">
      <c r="A211" s="126" t="s">
        <v>10164</v>
      </c>
      <c r="B211" s="126"/>
      <c r="C211" s="127" cm="1">
        <f t="array" ref="C211">IF(ROW() &lt; ROW(INDEX(documents[resource_ID],ROWS(documents[resource_ID]))), COUNTIF(INDEX(documents[resource_ID],1):documents[[#This Row],[resource_ID]],documents[[#This Row],[resource_ID]]), "")</f>
        <v>1</v>
      </c>
      <c r="D211" s="21"/>
      <c r="E211" s="126"/>
      <c r="F211" s="126"/>
      <c r="G211" s="126" t="s">
        <v>10205</v>
      </c>
      <c r="H211" s="126"/>
    </row>
    <row r="212" spans="1:8" x14ac:dyDescent="0.25">
      <c r="A212" s="126" t="s">
        <v>10165</v>
      </c>
      <c r="B212" s="126"/>
      <c r="C212" s="127" cm="1">
        <f t="array" ref="C212">IF(ROW() &lt; ROW(INDEX(documents[resource_ID],ROWS(documents[resource_ID]))), COUNTIF(INDEX(documents[resource_ID],1):documents[[#This Row],[resource_ID]],documents[[#This Row],[resource_ID]]), "")</f>
        <v>1</v>
      </c>
      <c r="D212" s="21"/>
      <c r="E212" s="126"/>
      <c r="F212" s="126"/>
      <c r="G212" s="126" t="s">
        <v>10205</v>
      </c>
      <c r="H212" s="126"/>
    </row>
    <row r="213" spans="1:8" x14ac:dyDescent="0.25">
      <c r="A213" s="126" t="s">
        <v>10214</v>
      </c>
      <c r="B213" s="126"/>
      <c r="C213" s="127" cm="1">
        <f t="array" ref="C213">IF(ROW() &lt; ROW(INDEX(documents[resource_ID],ROWS(documents[resource_ID]))), COUNTIF(INDEX(documents[resource_ID],1):documents[[#This Row],[resource_ID]],documents[[#This Row],[resource_ID]]), "")</f>
        <v>1</v>
      </c>
      <c r="D213" s="21"/>
      <c r="E213" s="126"/>
      <c r="F213" s="126"/>
      <c r="G213" s="126" t="s">
        <v>10205</v>
      </c>
      <c r="H213" s="126"/>
    </row>
    <row r="214" spans="1:8" x14ac:dyDescent="0.25">
      <c r="A214" s="126" t="s">
        <v>10215</v>
      </c>
      <c r="B214" s="126"/>
      <c r="C214" s="127" cm="1">
        <f t="array" ref="C214">IF(ROW() &lt; ROW(INDEX(documents[resource_ID],ROWS(documents[resource_ID]))), COUNTIF(INDEX(documents[resource_ID],1):documents[[#This Row],[resource_ID]],documents[[#This Row],[resource_ID]]), "")</f>
        <v>1</v>
      </c>
      <c r="D214" s="21"/>
      <c r="E214" s="126"/>
      <c r="F214" s="126"/>
      <c r="G214" s="126" t="s">
        <v>10205</v>
      </c>
      <c r="H214" s="126"/>
    </row>
    <row r="215" spans="1:8" x14ac:dyDescent="0.25">
      <c r="A215" s="126" t="s">
        <v>10216</v>
      </c>
      <c r="B215" s="126"/>
      <c r="C215" s="127" cm="1">
        <f t="array" ref="C215">IF(ROW() &lt; ROW(INDEX(documents[resource_ID],ROWS(documents[resource_ID]))), COUNTIF(INDEX(documents[resource_ID],1):documents[[#This Row],[resource_ID]],documents[[#This Row],[resource_ID]]), "")</f>
        <v>1</v>
      </c>
      <c r="D215" s="21"/>
      <c r="E215" s="126"/>
      <c r="F215" s="126"/>
      <c r="G215" s="126" t="s">
        <v>10205</v>
      </c>
      <c r="H215" s="126"/>
    </row>
    <row r="216" spans="1:8" x14ac:dyDescent="0.25">
      <c r="A216" s="126" t="s">
        <v>10217</v>
      </c>
      <c r="B216" s="126"/>
      <c r="C216" s="127" cm="1">
        <f t="array" ref="C216">IF(ROW() &lt; ROW(INDEX(documents[resource_ID],ROWS(documents[resource_ID]))), COUNTIF(INDEX(documents[resource_ID],1):documents[[#This Row],[resource_ID]],documents[[#This Row],[resource_ID]]), "")</f>
        <v>1</v>
      </c>
      <c r="D216" s="21"/>
      <c r="E216" s="126"/>
      <c r="F216" s="126"/>
      <c r="G216" s="126" t="s">
        <v>10205</v>
      </c>
      <c r="H216" s="126"/>
    </row>
    <row r="217" spans="1:8" x14ac:dyDescent="0.25">
      <c r="A217" s="126" t="s">
        <v>10218</v>
      </c>
      <c r="B217" s="126"/>
      <c r="C217" s="127" cm="1">
        <f t="array" ref="C217">IF(ROW() &lt; ROW(INDEX(documents[resource_ID],ROWS(documents[resource_ID]))), COUNTIF(INDEX(documents[resource_ID],1):documents[[#This Row],[resource_ID]],documents[[#This Row],[resource_ID]]), "")</f>
        <v>1</v>
      </c>
      <c r="D217" s="21"/>
      <c r="E217" s="126"/>
      <c r="F217" s="126"/>
      <c r="G217" s="126" t="s">
        <v>10205</v>
      </c>
      <c r="H217" s="126"/>
    </row>
    <row r="218" spans="1:8" x14ac:dyDescent="0.25">
      <c r="A218" s="126" t="s">
        <v>10219</v>
      </c>
      <c r="B218" s="126"/>
      <c r="C218" s="127" cm="1">
        <f t="array" ref="C218">IF(ROW() &lt; ROW(INDEX(documents[resource_ID],ROWS(documents[resource_ID]))), COUNTIF(INDEX(documents[resource_ID],1):documents[[#This Row],[resource_ID]],documents[[#This Row],[resource_ID]]), "")</f>
        <v>1</v>
      </c>
      <c r="D218" s="21"/>
      <c r="E218" s="126"/>
      <c r="F218" s="126"/>
      <c r="G218" s="126" t="s">
        <v>10205</v>
      </c>
      <c r="H218" s="126"/>
    </row>
    <row r="219" spans="1:8" x14ac:dyDescent="0.25">
      <c r="A219" s="126" t="s">
        <v>10220</v>
      </c>
      <c r="B219" s="126"/>
      <c r="C219" s="127" cm="1">
        <f t="array" ref="C219">IF(ROW() &lt; ROW(INDEX(documents[resource_ID],ROWS(documents[resource_ID]))), COUNTIF(INDEX(documents[resource_ID],1):documents[[#This Row],[resource_ID]],documents[[#This Row],[resource_ID]]), "")</f>
        <v>1</v>
      </c>
      <c r="D219" s="21"/>
      <c r="E219" s="126"/>
      <c r="F219" s="126"/>
      <c r="G219" s="126" t="s">
        <v>10205</v>
      </c>
      <c r="H219" s="126"/>
    </row>
    <row r="220" spans="1:8" x14ac:dyDescent="0.25">
      <c r="A220" s="126" t="s">
        <v>10221</v>
      </c>
      <c r="B220" s="126"/>
      <c r="C220" s="127" cm="1">
        <f t="array" ref="C220">IF(ROW() &lt; ROW(INDEX(documents[resource_ID],ROWS(documents[resource_ID]))), COUNTIF(INDEX(documents[resource_ID],1):documents[[#This Row],[resource_ID]],documents[[#This Row],[resource_ID]]), "")</f>
        <v>1</v>
      </c>
      <c r="D220" s="21"/>
      <c r="E220" s="126"/>
      <c r="F220" s="126"/>
      <c r="G220" s="126" t="s">
        <v>10205</v>
      </c>
      <c r="H220" s="126"/>
    </row>
    <row r="221" spans="1:8" x14ac:dyDescent="0.25">
      <c r="A221" s="126" t="s">
        <v>10222</v>
      </c>
      <c r="B221" s="126"/>
      <c r="C221" s="127" cm="1">
        <f t="array" ref="C221">IF(ROW() &lt; ROW(INDEX(documents[resource_ID],ROWS(documents[resource_ID]))), COUNTIF(INDEX(documents[resource_ID],1):documents[[#This Row],[resource_ID]],documents[[#This Row],[resource_ID]]), "")</f>
        <v>1</v>
      </c>
      <c r="D221" s="21"/>
      <c r="E221" s="126"/>
      <c r="F221" s="126"/>
      <c r="G221" s="126" t="s">
        <v>10205</v>
      </c>
      <c r="H221" s="126"/>
    </row>
    <row r="222" spans="1:8" x14ac:dyDescent="0.25">
      <c r="A222" s="126" t="s">
        <v>10223</v>
      </c>
      <c r="B222" s="126"/>
      <c r="C222" s="127" cm="1">
        <f t="array" ref="C222">IF(ROW() &lt; ROW(INDEX(documents[resource_ID],ROWS(documents[resource_ID]))), COUNTIF(INDEX(documents[resource_ID],1):documents[[#This Row],[resource_ID]],documents[[#This Row],[resource_ID]]), "")</f>
        <v>1</v>
      </c>
      <c r="D222" s="21"/>
      <c r="E222" s="126"/>
      <c r="F222" s="126"/>
      <c r="G222" s="126" t="s">
        <v>10205</v>
      </c>
      <c r="H222" s="126"/>
    </row>
    <row r="223" spans="1:8" x14ac:dyDescent="0.25">
      <c r="A223" s="126" t="s">
        <v>10224</v>
      </c>
      <c r="B223" s="126"/>
      <c r="C223" s="127" cm="1">
        <f t="array" ref="C223">IF(ROW() &lt; ROW(INDEX(documents[resource_ID],ROWS(documents[resource_ID]))), COUNTIF(INDEX(documents[resource_ID],1):documents[[#This Row],[resource_ID]],documents[[#This Row],[resource_ID]]), "")</f>
        <v>1</v>
      </c>
      <c r="D223" s="21"/>
      <c r="E223" s="126"/>
      <c r="F223" s="126"/>
      <c r="G223" s="126" t="s">
        <v>10205</v>
      </c>
      <c r="H223" s="126"/>
    </row>
    <row r="224" spans="1:8" x14ac:dyDescent="0.25">
      <c r="A224" s="126" t="s">
        <v>10225</v>
      </c>
      <c r="B224" s="126"/>
      <c r="C224" s="127" cm="1">
        <f t="array" ref="C224">IF(ROW() &lt; ROW(INDEX(documents[resource_ID],ROWS(documents[resource_ID]))), COUNTIF(INDEX(documents[resource_ID],1):documents[[#This Row],[resource_ID]],documents[[#This Row],[resource_ID]]), "")</f>
        <v>1</v>
      </c>
      <c r="D224" s="21"/>
      <c r="E224" s="126"/>
      <c r="F224" s="126"/>
      <c r="G224" s="126" t="s">
        <v>10205</v>
      </c>
      <c r="H224" s="126"/>
    </row>
    <row r="225" spans="1:8" x14ac:dyDescent="0.25">
      <c r="A225" s="126" t="s">
        <v>10248</v>
      </c>
      <c r="B225" s="126"/>
      <c r="C225" s="127" cm="1">
        <f t="array" ref="C225">IF(ROW() &lt; ROW(INDEX(documents[resource_ID],ROWS(documents[resource_ID]))), COUNTIF(INDEX(documents[resource_ID],1):documents[[#This Row],[resource_ID]],documents[[#This Row],[resource_ID]]), "")</f>
        <v>1</v>
      </c>
      <c r="D225" s="21">
        <v>42658</v>
      </c>
      <c r="E225" s="126"/>
      <c r="F225" s="126" t="s">
        <v>10276</v>
      </c>
      <c r="G225" s="126" t="s">
        <v>10277</v>
      </c>
      <c r="H225" s="126"/>
    </row>
    <row r="226" spans="1:8" x14ac:dyDescent="0.25">
      <c r="A226" s="126" t="s">
        <v>10249</v>
      </c>
      <c r="B226" s="126"/>
      <c r="C226" s="127" cm="1">
        <f t="array" ref="C226">IF(ROW() &lt; ROW(INDEX(documents[resource_ID],ROWS(documents[resource_ID]))), COUNTIF(INDEX(documents[resource_ID],1):documents[[#This Row],[resource_ID]],documents[[#This Row],[resource_ID]]), "")</f>
        <v>1</v>
      </c>
      <c r="D226" s="21">
        <v>42658</v>
      </c>
      <c r="E226" s="126"/>
      <c r="F226" s="126" t="s">
        <v>10276</v>
      </c>
      <c r="G226" s="126" t="s">
        <v>10277</v>
      </c>
      <c r="H226" s="126"/>
    </row>
    <row r="227" spans="1:8" x14ac:dyDescent="0.25">
      <c r="A227" s="126" t="s">
        <v>10250</v>
      </c>
      <c r="B227" s="126"/>
      <c r="C227" s="127" cm="1">
        <f t="array" ref="C227">IF(ROW() &lt; ROW(INDEX(documents[resource_ID],ROWS(documents[resource_ID]))), COUNTIF(INDEX(documents[resource_ID],1):documents[[#This Row],[resource_ID]],documents[[#This Row],[resource_ID]]), "")</f>
        <v>1</v>
      </c>
      <c r="D227" s="21">
        <v>42658</v>
      </c>
      <c r="E227" s="126"/>
      <c r="F227" s="126" t="s">
        <v>10276</v>
      </c>
      <c r="G227" s="126" t="s">
        <v>10277</v>
      </c>
      <c r="H227" s="126"/>
    </row>
    <row r="228" spans="1:8" x14ac:dyDescent="0.25">
      <c r="A228" s="126" t="s">
        <v>10251</v>
      </c>
      <c r="B228" s="126"/>
      <c r="C228" s="127" cm="1">
        <f t="array" ref="C228">IF(ROW() &lt; ROW(INDEX(documents[resource_ID],ROWS(documents[resource_ID]))), COUNTIF(INDEX(documents[resource_ID],1):documents[[#This Row],[resource_ID]],documents[[#This Row],[resource_ID]]), "")</f>
        <v>1</v>
      </c>
      <c r="D228" s="21">
        <v>42658</v>
      </c>
      <c r="E228" s="126"/>
      <c r="F228" s="126" t="s">
        <v>10276</v>
      </c>
      <c r="G228" s="126" t="s">
        <v>10277</v>
      </c>
      <c r="H228" s="126"/>
    </row>
    <row r="229" spans="1:8" x14ac:dyDescent="0.25">
      <c r="A229" s="126" t="s">
        <v>10252</v>
      </c>
      <c r="B229" s="126"/>
      <c r="C229" s="127" cm="1">
        <f t="array" ref="C229">IF(ROW() &lt; ROW(INDEX(documents[resource_ID],ROWS(documents[resource_ID]))), COUNTIF(INDEX(documents[resource_ID],1):documents[[#This Row],[resource_ID]],documents[[#This Row],[resource_ID]]), "")</f>
        <v>1</v>
      </c>
      <c r="D229" s="21">
        <v>42658</v>
      </c>
      <c r="E229" s="126"/>
      <c r="F229" s="126" t="s">
        <v>10276</v>
      </c>
      <c r="G229" s="126" t="s">
        <v>10277</v>
      </c>
      <c r="H229" s="126"/>
    </row>
    <row r="230" spans="1:8" x14ac:dyDescent="0.25">
      <c r="A230" s="126" t="s">
        <v>10253</v>
      </c>
      <c r="B230" s="126"/>
      <c r="C230" s="127" cm="1">
        <f t="array" ref="C230">IF(ROW() &lt; ROW(INDEX(documents[resource_ID],ROWS(documents[resource_ID]))), COUNTIF(INDEX(documents[resource_ID],1):documents[[#This Row],[resource_ID]],documents[[#This Row],[resource_ID]]), "")</f>
        <v>1</v>
      </c>
      <c r="D230" s="21">
        <v>42658</v>
      </c>
      <c r="E230" s="126"/>
      <c r="F230" s="126" t="s">
        <v>10276</v>
      </c>
      <c r="G230" s="126" t="s">
        <v>10277</v>
      </c>
      <c r="H230" s="126"/>
    </row>
    <row r="231" spans="1:8" x14ac:dyDescent="0.25">
      <c r="A231" s="126" t="s">
        <v>10254</v>
      </c>
      <c r="B231" s="126"/>
      <c r="C231" s="127" cm="1">
        <f t="array" ref="C231">IF(ROW() &lt; ROW(INDEX(documents[resource_ID],ROWS(documents[resource_ID]))), COUNTIF(INDEX(documents[resource_ID],1):documents[[#This Row],[resource_ID]],documents[[#This Row],[resource_ID]]), "")</f>
        <v>1</v>
      </c>
      <c r="D231" s="21">
        <v>42658</v>
      </c>
      <c r="E231" s="126"/>
      <c r="F231" s="126" t="s">
        <v>10276</v>
      </c>
      <c r="G231" s="126" t="s">
        <v>10277</v>
      </c>
      <c r="H231" s="126"/>
    </row>
    <row r="232" spans="1:8" x14ac:dyDescent="0.25">
      <c r="A232" s="126" t="s">
        <v>10255</v>
      </c>
      <c r="B232" s="126"/>
      <c r="C232" s="127" cm="1">
        <f t="array" ref="C232">IF(ROW() &lt; ROW(INDEX(documents[resource_ID],ROWS(documents[resource_ID]))), COUNTIF(INDEX(documents[resource_ID],1):documents[[#This Row],[resource_ID]],documents[[#This Row],[resource_ID]]), "")</f>
        <v>1</v>
      </c>
      <c r="D232" s="21">
        <v>42658</v>
      </c>
      <c r="E232" s="126"/>
      <c r="F232" s="126" t="s">
        <v>10276</v>
      </c>
      <c r="G232" s="126" t="s">
        <v>10277</v>
      </c>
      <c r="H232" s="126"/>
    </row>
    <row r="233" spans="1:8" x14ac:dyDescent="0.25">
      <c r="A233" s="126" t="s">
        <v>10256</v>
      </c>
      <c r="B233" s="126"/>
      <c r="C233" s="127" cm="1">
        <f t="array" ref="C233">IF(ROW() &lt; ROW(INDEX(documents[resource_ID],ROWS(documents[resource_ID]))), COUNTIF(INDEX(documents[resource_ID],1):documents[[#This Row],[resource_ID]],documents[[#This Row],[resource_ID]]), "")</f>
        <v>1</v>
      </c>
      <c r="D233" s="21">
        <v>42658</v>
      </c>
      <c r="E233" s="126"/>
      <c r="F233" s="126" t="s">
        <v>10276</v>
      </c>
      <c r="G233" s="126" t="s">
        <v>10277</v>
      </c>
      <c r="H233" s="126"/>
    </row>
    <row r="234" spans="1:8" x14ac:dyDescent="0.25">
      <c r="A234" s="126" t="s">
        <v>10247</v>
      </c>
      <c r="B234" s="126"/>
      <c r="C234" s="127" cm="1">
        <f t="array" ref="C234">IF(ROW() &lt; ROW(INDEX(documents[resource_ID],ROWS(documents[resource_ID]))), COUNTIF(INDEX(documents[resource_ID],1):documents[[#This Row],[resource_ID]],documents[[#This Row],[resource_ID]]), "")</f>
        <v>1</v>
      </c>
      <c r="D234" s="21">
        <v>42658</v>
      </c>
      <c r="E234" s="126"/>
      <c r="F234" s="126" t="s">
        <v>10276</v>
      </c>
      <c r="G234" s="126" t="s">
        <v>10277</v>
      </c>
      <c r="H234" s="126"/>
    </row>
    <row r="235" spans="1:8" x14ac:dyDescent="0.25">
      <c r="A235" s="126" t="s">
        <v>10257</v>
      </c>
      <c r="B235" s="126"/>
      <c r="C235" s="127" cm="1">
        <f t="array" ref="C235">IF(ROW() &lt; ROW(INDEX(documents[resource_ID],ROWS(documents[resource_ID]))), COUNTIF(INDEX(documents[resource_ID],1):documents[[#This Row],[resource_ID]],documents[[#This Row],[resource_ID]]), "")</f>
        <v>1</v>
      </c>
      <c r="D235" s="21">
        <v>42658</v>
      </c>
      <c r="E235" s="126"/>
      <c r="F235" s="126" t="s">
        <v>10276</v>
      </c>
      <c r="G235" s="126" t="s">
        <v>10277</v>
      </c>
      <c r="H235" s="126"/>
    </row>
    <row r="236" spans="1:8" x14ac:dyDescent="0.25">
      <c r="A236" s="126" t="s">
        <v>10285</v>
      </c>
      <c r="B236" s="126"/>
      <c r="C236" s="127" cm="1">
        <f t="array" ref="C236">IF(ROW() &lt; ROW(INDEX(documents[resource_ID],ROWS(documents[resource_ID]))), COUNTIF(INDEX(documents[resource_ID],1):documents[[#This Row],[resource_ID]],documents[[#This Row],[resource_ID]]), "")</f>
        <v>1</v>
      </c>
      <c r="D236" s="21">
        <v>42658</v>
      </c>
      <c r="E236" s="126"/>
      <c r="F236" s="126" t="s">
        <v>10276</v>
      </c>
      <c r="G236" s="126" t="s">
        <v>10277</v>
      </c>
      <c r="H236" s="126"/>
    </row>
    <row r="237" spans="1:8" ht="15.75" customHeight="1" x14ac:dyDescent="0.25">
      <c r="A237" s="126" t="s">
        <v>10294</v>
      </c>
      <c r="B237" s="126"/>
      <c r="C237" s="127" cm="1">
        <f t="array" ref="C237">IF(ROW() &lt; ROW(INDEX(documents[resource_ID],ROWS(documents[resource_ID]))), COUNTIF(INDEX(documents[resource_ID],1):documents[[#This Row],[resource_ID]],documents[[#This Row],[resource_ID]]), "")</f>
        <v>1</v>
      </c>
      <c r="D237" s="21">
        <v>41024</v>
      </c>
      <c r="E237" s="126"/>
      <c r="F237" s="165" t="s">
        <v>10340</v>
      </c>
      <c r="G237" s="126" t="s">
        <v>10341</v>
      </c>
      <c r="H237" s="126"/>
    </row>
    <row r="238" spans="1:8" x14ac:dyDescent="0.25">
      <c r="A238" s="126" t="s">
        <v>10295</v>
      </c>
      <c r="B238" s="126"/>
      <c r="C238" s="127" cm="1">
        <f t="array" ref="C238">IF(ROW() &lt; ROW(INDEX(documents[resource_ID],ROWS(documents[resource_ID]))), COUNTIF(INDEX(documents[resource_ID],1):documents[[#This Row],[resource_ID]],documents[[#This Row],[resource_ID]]), "")</f>
        <v>1</v>
      </c>
      <c r="D238" s="21">
        <v>41024</v>
      </c>
      <c r="E238" s="126"/>
      <c r="F238" s="165" t="s">
        <v>10340</v>
      </c>
      <c r="G238" s="126" t="s">
        <v>10341</v>
      </c>
      <c r="H238" s="126"/>
    </row>
    <row r="239" spans="1:8" x14ac:dyDescent="0.25">
      <c r="A239" s="243" t="s">
        <v>10342</v>
      </c>
      <c r="B239" s="126"/>
      <c r="C239" s="127" cm="1">
        <f t="array" ref="C239">IF(ROW() &lt; ROW(INDEX(documents[resource_ID],ROWS(documents[resource_ID]))), COUNTIF(INDEX(documents[resource_ID],1):documents[[#This Row],[resource_ID]],documents[[#This Row],[resource_ID]]), "")</f>
        <v>1</v>
      </c>
      <c r="D239" s="21">
        <v>43472</v>
      </c>
      <c r="E239" s="126"/>
      <c r="F239" s="246" t="s">
        <v>10486</v>
      </c>
      <c r="G239" s="243" t="s">
        <v>10487</v>
      </c>
      <c r="H239" s="126"/>
    </row>
    <row r="240" spans="1:8" x14ac:dyDescent="0.25">
      <c r="A240" s="243" t="s">
        <v>10343</v>
      </c>
      <c r="B240" s="126"/>
      <c r="C240" s="127" cm="1">
        <f t="array" ref="C240">IF(ROW() &lt; ROW(INDEX(documents[resource_ID],ROWS(documents[resource_ID]))), COUNTIF(INDEX(documents[resource_ID],1):documents[[#This Row],[resource_ID]],documents[[#This Row],[resource_ID]]), "")</f>
        <v>1</v>
      </c>
      <c r="D240" s="238">
        <v>43472</v>
      </c>
      <c r="E240" s="243"/>
      <c r="F240" s="246" t="s">
        <v>10486</v>
      </c>
      <c r="G240" s="243" t="s">
        <v>10487</v>
      </c>
      <c r="H240" s="126"/>
    </row>
    <row r="241" spans="1:8" x14ac:dyDescent="0.25">
      <c r="A241" s="243" t="s">
        <v>10344</v>
      </c>
      <c r="B241" s="126"/>
      <c r="C241" s="127" cm="1">
        <f t="array" ref="C241">IF(ROW() &lt; ROW(INDEX(documents[resource_ID],ROWS(documents[resource_ID]))), COUNTIF(INDEX(documents[resource_ID],1):documents[[#This Row],[resource_ID]],documents[[#This Row],[resource_ID]]), "")</f>
        <v>1</v>
      </c>
      <c r="D241" s="238">
        <v>43472</v>
      </c>
      <c r="E241" s="243"/>
      <c r="F241" s="246" t="s">
        <v>10486</v>
      </c>
      <c r="G241" s="243" t="s">
        <v>10487</v>
      </c>
      <c r="H241" s="126"/>
    </row>
    <row r="242" spans="1:8" x14ac:dyDescent="0.25">
      <c r="A242" s="243" t="s">
        <v>10353</v>
      </c>
      <c r="B242" s="126"/>
      <c r="C242" s="127" cm="1">
        <f t="array" ref="C242">IF(ROW() &lt; ROW(INDEX(documents[resource_ID],ROWS(documents[resource_ID]))), COUNTIF(INDEX(documents[resource_ID],1):documents[[#This Row],[resource_ID]],documents[[#This Row],[resource_ID]]), "")</f>
        <v>1</v>
      </c>
      <c r="D242" s="238">
        <v>43472</v>
      </c>
      <c r="E242" s="243"/>
      <c r="F242" s="246" t="s">
        <v>10486</v>
      </c>
      <c r="G242" s="243" t="s">
        <v>10487</v>
      </c>
      <c r="H242" s="126"/>
    </row>
    <row r="243" spans="1:8" x14ac:dyDescent="0.25">
      <c r="A243" s="243" t="s">
        <v>10345</v>
      </c>
      <c r="B243" s="243"/>
      <c r="C243" s="244" cm="1">
        <f t="array" ref="C243">IF(ROW() &lt; ROW(INDEX(documents[resource_ID],ROWS(documents[resource_ID]))), COUNTIF(INDEX(documents[resource_ID],1):documents[[#This Row],[resource_ID]],documents[[#This Row],[resource_ID]]), "")</f>
        <v>1</v>
      </c>
      <c r="D243" s="238">
        <v>43472</v>
      </c>
      <c r="E243" s="243"/>
      <c r="F243" s="246" t="s">
        <v>10486</v>
      </c>
      <c r="G243" s="243" t="s">
        <v>10487</v>
      </c>
      <c r="H243" s="243"/>
    </row>
    <row r="244" spans="1:8" x14ac:dyDescent="0.25">
      <c r="A244" s="243" t="s">
        <v>10346</v>
      </c>
      <c r="B244" s="243"/>
      <c r="C244" s="244" cm="1">
        <f t="array" ref="C244">IF(ROW() &lt; ROW(INDEX(documents[resource_ID],ROWS(documents[resource_ID]))), COUNTIF(INDEX(documents[resource_ID],1):documents[[#This Row],[resource_ID]],documents[[#This Row],[resource_ID]]), "")</f>
        <v>1</v>
      </c>
      <c r="D244" s="238">
        <v>43472</v>
      </c>
      <c r="E244" s="243"/>
      <c r="F244" s="246" t="s">
        <v>10486</v>
      </c>
      <c r="G244" s="243" t="s">
        <v>10487</v>
      </c>
      <c r="H244" s="243"/>
    </row>
    <row r="245" spans="1:8" x14ac:dyDescent="0.25">
      <c r="A245" s="243" t="s">
        <v>10347</v>
      </c>
      <c r="B245" s="243"/>
      <c r="C245" s="244" cm="1">
        <f t="array" ref="C245">IF(ROW() &lt; ROW(INDEX(documents[resource_ID],ROWS(documents[resource_ID]))), COUNTIF(INDEX(documents[resource_ID],1):documents[[#This Row],[resource_ID]],documents[[#This Row],[resource_ID]]), "")</f>
        <v>1</v>
      </c>
      <c r="D245" s="238">
        <v>43472</v>
      </c>
      <c r="E245" s="243"/>
      <c r="F245" s="246" t="s">
        <v>10486</v>
      </c>
      <c r="G245" s="243" t="s">
        <v>10487</v>
      </c>
      <c r="H245" s="243"/>
    </row>
    <row r="246" spans="1:8" x14ac:dyDescent="0.25">
      <c r="A246" s="243" t="s">
        <v>10348</v>
      </c>
      <c r="B246" s="243"/>
      <c r="C246" s="244" cm="1">
        <f t="array" ref="C246">IF(ROW() &lt; ROW(INDEX(documents[resource_ID],ROWS(documents[resource_ID]))), COUNTIF(INDEX(documents[resource_ID],1):documents[[#This Row],[resource_ID]],documents[[#This Row],[resource_ID]]), "")</f>
        <v>1</v>
      </c>
      <c r="D246" s="238">
        <v>43472</v>
      </c>
      <c r="E246" s="243"/>
      <c r="F246" s="246" t="s">
        <v>10486</v>
      </c>
      <c r="G246" s="243" t="s">
        <v>10487</v>
      </c>
      <c r="H246" s="243"/>
    </row>
    <row r="247" spans="1:8" x14ac:dyDescent="0.25">
      <c r="A247" s="243" t="s">
        <v>10349</v>
      </c>
      <c r="B247" s="243"/>
      <c r="C247" s="244" cm="1">
        <f t="array" ref="C247">IF(ROW() &lt; ROW(INDEX(documents[resource_ID],ROWS(documents[resource_ID]))), COUNTIF(INDEX(documents[resource_ID],1):documents[[#This Row],[resource_ID]],documents[[#This Row],[resource_ID]]), "")</f>
        <v>1</v>
      </c>
      <c r="D247" s="238">
        <v>43472</v>
      </c>
      <c r="E247" s="243"/>
      <c r="F247" s="246" t="s">
        <v>10486</v>
      </c>
      <c r="G247" s="243" t="s">
        <v>10487</v>
      </c>
      <c r="H247" s="243"/>
    </row>
    <row r="248" spans="1:8" x14ac:dyDescent="0.25">
      <c r="A248" s="243" t="s">
        <v>10350</v>
      </c>
      <c r="B248" s="243"/>
      <c r="C248" s="244" cm="1">
        <f t="array" ref="C248">IF(ROW() &lt; ROW(INDEX(documents[resource_ID],ROWS(documents[resource_ID]))), COUNTIF(INDEX(documents[resource_ID],1):documents[[#This Row],[resource_ID]],documents[[#This Row],[resource_ID]]), "")</f>
        <v>1</v>
      </c>
      <c r="D248" s="238">
        <v>43472</v>
      </c>
      <c r="E248" s="243"/>
      <c r="F248" s="246" t="s">
        <v>10486</v>
      </c>
      <c r="G248" s="243" t="s">
        <v>10487</v>
      </c>
      <c r="H248" s="243"/>
    </row>
    <row r="249" spans="1:8" x14ac:dyDescent="0.25">
      <c r="A249" s="243" t="s">
        <v>10351</v>
      </c>
      <c r="B249" s="243"/>
      <c r="C249" s="244" cm="1">
        <f t="array" ref="C249">IF(ROW() &lt; ROW(INDEX(documents[resource_ID],ROWS(documents[resource_ID]))), COUNTIF(INDEX(documents[resource_ID],1):documents[[#This Row],[resource_ID]],documents[[#This Row],[resource_ID]]), "")</f>
        <v>1</v>
      </c>
      <c r="D249" s="238">
        <v>43472</v>
      </c>
      <c r="E249" s="243"/>
      <c r="F249" s="246" t="s">
        <v>10486</v>
      </c>
      <c r="G249" s="243" t="s">
        <v>10487</v>
      </c>
      <c r="H249" s="243"/>
    </row>
    <row r="250" spans="1:8" x14ac:dyDescent="0.25">
      <c r="A250" s="243" t="s">
        <v>10352</v>
      </c>
      <c r="B250" s="243"/>
      <c r="C250" s="244" cm="1">
        <f t="array" ref="C250">IF(ROW() &lt; ROW(INDEX(documents[resource_ID],ROWS(documents[resource_ID]))), COUNTIF(INDEX(documents[resource_ID],1):documents[[#This Row],[resource_ID]],documents[[#This Row],[resource_ID]]), "")</f>
        <v>1</v>
      </c>
      <c r="D250" s="238">
        <v>43472</v>
      </c>
      <c r="E250" s="243"/>
      <c r="F250" s="246" t="s">
        <v>10486</v>
      </c>
      <c r="G250" s="243" t="s">
        <v>10487</v>
      </c>
      <c r="H250" s="243"/>
    </row>
    <row r="251" spans="1:8" x14ac:dyDescent="0.25">
      <c r="A251" s="243" t="s">
        <v>10354</v>
      </c>
      <c r="B251" s="243"/>
      <c r="C251" s="244" cm="1">
        <f t="array" ref="C251">IF(ROW() &lt; ROW(INDEX(documents[resource_ID],ROWS(documents[resource_ID]))), COUNTIF(INDEX(documents[resource_ID],1):documents[[#This Row],[resource_ID]],documents[[#This Row],[resource_ID]]), "")</f>
        <v>1</v>
      </c>
      <c r="D251" s="238">
        <v>43472</v>
      </c>
      <c r="E251" s="243"/>
      <c r="F251" s="246" t="s">
        <v>10486</v>
      </c>
      <c r="G251" s="243" t="s">
        <v>10487</v>
      </c>
      <c r="H251" s="243"/>
    </row>
    <row r="252" spans="1:8" x14ac:dyDescent="0.25">
      <c r="A252" s="243" t="s">
        <v>10355</v>
      </c>
      <c r="B252" s="243"/>
      <c r="C252" s="244" cm="1">
        <f t="array" ref="C252">IF(ROW() &lt; ROW(INDEX(documents[resource_ID],ROWS(documents[resource_ID]))), COUNTIF(INDEX(documents[resource_ID],1):documents[[#This Row],[resource_ID]],documents[[#This Row],[resource_ID]]), "")</f>
        <v>1</v>
      </c>
      <c r="D252" s="238">
        <v>43472</v>
      </c>
      <c r="E252" s="243"/>
      <c r="F252" s="246" t="s">
        <v>10486</v>
      </c>
      <c r="G252" s="243" t="s">
        <v>10487</v>
      </c>
      <c r="H252" s="243"/>
    </row>
    <row r="253" spans="1:8" x14ac:dyDescent="0.25">
      <c r="A253" s="243" t="s">
        <v>10356</v>
      </c>
      <c r="B253" s="243"/>
      <c r="C253" s="244" cm="1">
        <f t="array" ref="C253">IF(ROW() &lt; ROW(INDEX(documents[resource_ID],ROWS(documents[resource_ID]))), COUNTIF(INDEX(documents[resource_ID],1):documents[[#This Row],[resource_ID]],documents[[#This Row],[resource_ID]]), "")</f>
        <v>1</v>
      </c>
      <c r="D253" s="238">
        <v>43472</v>
      </c>
      <c r="E253" s="243"/>
      <c r="F253" s="246" t="s">
        <v>10486</v>
      </c>
      <c r="G253" s="243" t="s">
        <v>10487</v>
      </c>
      <c r="H253" s="243"/>
    </row>
    <row r="254" spans="1:8" x14ac:dyDescent="0.25">
      <c r="A254" s="243" t="s">
        <v>10357</v>
      </c>
      <c r="B254" s="243"/>
      <c r="C254" s="244" cm="1">
        <f t="array" ref="C254">IF(ROW() &lt; ROW(INDEX(documents[resource_ID],ROWS(documents[resource_ID]))), COUNTIF(INDEX(documents[resource_ID],1):documents[[#This Row],[resource_ID]],documents[[#This Row],[resource_ID]]), "")</f>
        <v>1</v>
      </c>
      <c r="D254" s="238">
        <v>43472</v>
      </c>
      <c r="E254" s="243"/>
      <c r="F254" s="246" t="s">
        <v>10486</v>
      </c>
      <c r="G254" s="243" t="s">
        <v>10487</v>
      </c>
      <c r="H254" s="243"/>
    </row>
    <row r="255" spans="1:8" x14ac:dyDescent="0.25">
      <c r="A255" s="243" t="s">
        <v>10358</v>
      </c>
      <c r="B255" s="243"/>
      <c r="C255" s="244" cm="1">
        <f t="array" ref="C255">IF(ROW() &lt; ROW(INDEX(documents[resource_ID],ROWS(documents[resource_ID]))), COUNTIF(INDEX(documents[resource_ID],1):documents[[#This Row],[resource_ID]],documents[[#This Row],[resource_ID]]), "")</f>
        <v>1</v>
      </c>
      <c r="D255" s="238">
        <v>43472</v>
      </c>
      <c r="E255" s="243"/>
      <c r="F255" s="246" t="s">
        <v>10486</v>
      </c>
      <c r="G255" s="243" t="s">
        <v>10487</v>
      </c>
      <c r="H255" s="243"/>
    </row>
    <row r="256" spans="1:8" x14ac:dyDescent="0.25">
      <c r="A256" s="243" t="s">
        <v>10359</v>
      </c>
      <c r="B256" s="243"/>
      <c r="C256" s="244" cm="1">
        <f t="array" ref="C256">IF(ROW() &lt; ROW(INDEX(documents[resource_ID],ROWS(documents[resource_ID]))), COUNTIF(INDEX(documents[resource_ID],1):documents[[#This Row],[resource_ID]],documents[[#This Row],[resource_ID]]), "")</f>
        <v>1</v>
      </c>
      <c r="D256" s="238">
        <v>43472</v>
      </c>
      <c r="E256" s="243"/>
      <c r="F256" s="246" t="s">
        <v>10486</v>
      </c>
      <c r="G256" s="243" t="s">
        <v>10487</v>
      </c>
      <c r="H256" s="243"/>
    </row>
    <row r="257" spans="1:8" x14ac:dyDescent="0.25">
      <c r="A257" s="243" t="s">
        <v>10360</v>
      </c>
      <c r="B257" s="243"/>
      <c r="C257" s="244" cm="1">
        <f t="array" ref="C257">IF(ROW() &lt; ROW(INDEX(documents[resource_ID],ROWS(documents[resource_ID]))), COUNTIF(INDEX(documents[resource_ID],1):documents[[#This Row],[resource_ID]],documents[[#This Row],[resource_ID]]), "")</f>
        <v>1</v>
      </c>
      <c r="D257" s="238">
        <v>43472</v>
      </c>
      <c r="E257" s="243"/>
      <c r="F257" s="246" t="s">
        <v>10486</v>
      </c>
      <c r="G257" s="243" t="s">
        <v>10487</v>
      </c>
      <c r="H257" s="243"/>
    </row>
    <row r="258" spans="1:8" x14ac:dyDescent="0.25">
      <c r="A258" s="243" t="s">
        <v>10361</v>
      </c>
      <c r="B258" s="243"/>
      <c r="C258" s="244" cm="1">
        <f t="array" ref="C258">IF(ROW() &lt; ROW(INDEX(documents[resource_ID],ROWS(documents[resource_ID]))), COUNTIF(INDEX(documents[resource_ID],1):documents[[#This Row],[resource_ID]],documents[[#This Row],[resource_ID]]), "")</f>
        <v>1</v>
      </c>
      <c r="D258" s="238">
        <v>43472</v>
      </c>
      <c r="E258" s="243"/>
      <c r="F258" s="246" t="s">
        <v>10486</v>
      </c>
      <c r="G258" s="243" t="s">
        <v>10487</v>
      </c>
      <c r="H258" s="243"/>
    </row>
    <row r="259" spans="1:8" x14ac:dyDescent="0.25">
      <c r="A259" s="243" t="s">
        <v>10362</v>
      </c>
      <c r="B259" s="243"/>
      <c r="C259" s="244" cm="1">
        <f t="array" ref="C259">IF(ROW() &lt; ROW(INDEX(documents[resource_ID],ROWS(documents[resource_ID]))), COUNTIF(INDEX(documents[resource_ID],1):documents[[#This Row],[resource_ID]],documents[[#This Row],[resource_ID]]), "")</f>
        <v>1</v>
      </c>
      <c r="D259" s="238">
        <v>43472</v>
      </c>
      <c r="E259" s="243"/>
      <c r="F259" s="246" t="s">
        <v>10486</v>
      </c>
      <c r="G259" s="243" t="s">
        <v>10487</v>
      </c>
      <c r="H259" s="243"/>
    </row>
    <row r="260" spans="1:8" x14ac:dyDescent="0.25">
      <c r="A260" s="243" t="s">
        <v>10363</v>
      </c>
      <c r="B260" s="243"/>
      <c r="C260" s="244" cm="1">
        <f t="array" ref="C260">IF(ROW() &lt; ROW(INDEX(documents[resource_ID],ROWS(documents[resource_ID]))), COUNTIF(INDEX(documents[resource_ID],1):documents[[#This Row],[resource_ID]],documents[[#This Row],[resource_ID]]), "")</f>
        <v>1</v>
      </c>
      <c r="D260" s="238">
        <v>43472</v>
      </c>
      <c r="E260" s="243"/>
      <c r="F260" s="246" t="s">
        <v>10486</v>
      </c>
      <c r="G260" s="243" t="s">
        <v>10487</v>
      </c>
      <c r="H260" s="243"/>
    </row>
    <row r="261" spans="1:8" x14ac:dyDescent="0.25">
      <c r="A261" s="243" t="s">
        <v>10364</v>
      </c>
      <c r="B261" s="243"/>
      <c r="C261" s="244" cm="1">
        <f t="array" ref="C261">IF(ROW() &lt; ROW(INDEX(documents[resource_ID],ROWS(documents[resource_ID]))), COUNTIF(INDEX(documents[resource_ID],1):documents[[#This Row],[resource_ID]],documents[[#This Row],[resource_ID]]), "")</f>
        <v>1</v>
      </c>
      <c r="D261" s="238">
        <v>43472</v>
      </c>
      <c r="E261" s="243"/>
      <c r="F261" s="246" t="s">
        <v>10486</v>
      </c>
      <c r="G261" s="243" t="s">
        <v>10487</v>
      </c>
      <c r="H261" s="243"/>
    </row>
    <row r="262" spans="1:8" x14ac:dyDescent="0.25">
      <c r="A262" s="243" t="s">
        <v>10365</v>
      </c>
      <c r="B262" s="243"/>
      <c r="C262" s="244" cm="1">
        <f t="array" ref="C262">IF(ROW() &lt; ROW(INDEX(documents[resource_ID],ROWS(documents[resource_ID]))), COUNTIF(INDEX(documents[resource_ID],1):documents[[#This Row],[resource_ID]],documents[[#This Row],[resource_ID]]), "")</f>
        <v>1</v>
      </c>
      <c r="D262" s="238">
        <v>43472</v>
      </c>
      <c r="E262" s="243"/>
      <c r="F262" s="246" t="s">
        <v>10486</v>
      </c>
      <c r="G262" s="243" t="s">
        <v>10487</v>
      </c>
      <c r="H262" s="243"/>
    </row>
    <row r="263" spans="1:8" x14ac:dyDescent="0.25">
      <c r="A263" s="243" t="s">
        <v>10366</v>
      </c>
      <c r="B263" s="243"/>
      <c r="C263" s="244" cm="1">
        <f t="array" ref="C263">IF(ROW() &lt; ROW(INDEX(documents[resource_ID],ROWS(documents[resource_ID]))), COUNTIF(INDEX(documents[resource_ID],1):documents[[#This Row],[resource_ID]],documents[[#This Row],[resource_ID]]), "")</f>
        <v>1</v>
      </c>
      <c r="D263" s="238">
        <v>43472</v>
      </c>
      <c r="E263" s="243"/>
      <c r="F263" s="246" t="s">
        <v>10486</v>
      </c>
      <c r="G263" s="243" t="s">
        <v>10487</v>
      </c>
      <c r="H263" s="243"/>
    </row>
    <row r="264" spans="1:8" x14ac:dyDescent="0.25">
      <c r="A264" s="243" t="s">
        <v>10367</v>
      </c>
      <c r="B264" s="243"/>
      <c r="C264" s="244" cm="1">
        <f t="array" ref="C264">IF(ROW() &lt; ROW(INDEX(documents[resource_ID],ROWS(documents[resource_ID]))), COUNTIF(INDEX(documents[resource_ID],1):documents[[#This Row],[resource_ID]],documents[[#This Row],[resource_ID]]), "")</f>
        <v>1</v>
      </c>
      <c r="D264" s="238">
        <v>43472</v>
      </c>
      <c r="E264" s="243"/>
      <c r="F264" s="246" t="s">
        <v>10486</v>
      </c>
      <c r="G264" s="243" t="s">
        <v>10487</v>
      </c>
      <c r="H264" s="243"/>
    </row>
    <row r="265" spans="1:8" x14ac:dyDescent="0.25">
      <c r="A265" s="243" t="s">
        <v>10368</v>
      </c>
      <c r="B265" s="243"/>
      <c r="C265" s="244" cm="1">
        <f t="array" ref="C265">IF(ROW() &lt; ROW(INDEX(documents[resource_ID],ROWS(documents[resource_ID]))), COUNTIF(INDEX(documents[resource_ID],1):documents[[#This Row],[resource_ID]],documents[[#This Row],[resource_ID]]), "")</f>
        <v>1</v>
      </c>
      <c r="D265" s="238">
        <v>43472</v>
      </c>
      <c r="E265" s="243"/>
      <c r="F265" s="246" t="s">
        <v>10486</v>
      </c>
      <c r="G265" s="243" t="s">
        <v>10487</v>
      </c>
      <c r="H265" s="243"/>
    </row>
    <row r="266" spans="1:8" x14ac:dyDescent="0.25">
      <c r="A266" s="243" t="s">
        <v>10369</v>
      </c>
      <c r="B266" s="243"/>
      <c r="C266" s="244" cm="1">
        <f t="array" ref="C266">IF(ROW() &lt; ROW(INDEX(documents[resource_ID],ROWS(documents[resource_ID]))), COUNTIF(INDEX(documents[resource_ID],1):documents[[#This Row],[resource_ID]],documents[[#This Row],[resource_ID]]), "")</f>
        <v>1</v>
      </c>
      <c r="D266" s="238">
        <v>43472</v>
      </c>
      <c r="E266" s="243"/>
      <c r="F266" s="246" t="s">
        <v>10486</v>
      </c>
      <c r="G266" s="243" t="s">
        <v>10487</v>
      </c>
      <c r="H266" s="243"/>
    </row>
    <row r="267" spans="1:8" x14ac:dyDescent="0.25">
      <c r="A267" s="243" t="s">
        <v>10370</v>
      </c>
      <c r="B267" s="243"/>
      <c r="C267" s="244" cm="1">
        <f t="array" ref="C267">IF(ROW() &lt; ROW(INDEX(documents[resource_ID],ROWS(documents[resource_ID]))), COUNTIF(INDEX(documents[resource_ID],1):documents[[#This Row],[resource_ID]],documents[[#This Row],[resource_ID]]), "")</f>
        <v>1</v>
      </c>
      <c r="D267" s="238">
        <v>43472</v>
      </c>
      <c r="E267" s="243"/>
      <c r="F267" s="246" t="s">
        <v>10486</v>
      </c>
      <c r="G267" s="243" t="s">
        <v>10487</v>
      </c>
      <c r="H267" s="243"/>
    </row>
    <row r="268" spans="1:8" x14ac:dyDescent="0.25">
      <c r="A268" s="243" t="s">
        <v>10371</v>
      </c>
      <c r="B268" s="243"/>
      <c r="C268" s="244" cm="1">
        <f t="array" ref="C268">IF(ROW() &lt; ROW(INDEX(documents[resource_ID],ROWS(documents[resource_ID]))), COUNTIF(INDEX(documents[resource_ID],1):documents[[#This Row],[resource_ID]],documents[[#This Row],[resource_ID]]), "")</f>
        <v>1</v>
      </c>
      <c r="D268" s="238">
        <v>43472</v>
      </c>
      <c r="E268" s="243"/>
      <c r="F268" s="246" t="s">
        <v>10486</v>
      </c>
      <c r="G268" s="243" t="s">
        <v>10487</v>
      </c>
      <c r="H268" s="243"/>
    </row>
    <row r="269" spans="1:8" x14ac:dyDescent="0.25">
      <c r="A269" s="243" t="s">
        <v>10372</v>
      </c>
      <c r="B269" s="243"/>
      <c r="C269" s="244" cm="1">
        <f t="array" ref="C269">IF(ROW() &lt; ROW(INDEX(documents[resource_ID],ROWS(documents[resource_ID]))), COUNTIF(INDEX(documents[resource_ID],1):documents[[#This Row],[resource_ID]],documents[[#This Row],[resource_ID]]), "")</f>
        <v>1</v>
      </c>
      <c r="D269" s="238">
        <v>43472</v>
      </c>
      <c r="E269" s="243"/>
      <c r="F269" s="246" t="s">
        <v>10486</v>
      </c>
      <c r="G269" s="243" t="s">
        <v>10487</v>
      </c>
      <c r="H269" s="243"/>
    </row>
    <row r="270" spans="1:8" x14ac:dyDescent="0.25">
      <c r="A270" s="243" t="s">
        <v>10373</v>
      </c>
      <c r="B270" s="243"/>
      <c r="C270" s="244" cm="1">
        <f t="array" ref="C270">IF(ROW() &lt; ROW(INDEX(documents[resource_ID],ROWS(documents[resource_ID]))), COUNTIF(INDEX(documents[resource_ID],1):documents[[#This Row],[resource_ID]],documents[[#This Row],[resource_ID]]), "")</f>
        <v>1</v>
      </c>
      <c r="D270" s="238">
        <v>43472</v>
      </c>
      <c r="E270" s="243"/>
      <c r="F270" s="246" t="s">
        <v>10486</v>
      </c>
      <c r="G270" s="243" t="s">
        <v>10487</v>
      </c>
      <c r="H270" s="243"/>
    </row>
    <row r="271" spans="1:8" x14ac:dyDescent="0.25">
      <c r="A271" s="243" t="s">
        <v>10374</v>
      </c>
      <c r="B271" s="243"/>
      <c r="C271" s="244" cm="1">
        <f t="array" ref="C271">IF(ROW() &lt; ROW(INDEX(documents[resource_ID],ROWS(documents[resource_ID]))), COUNTIF(INDEX(documents[resource_ID],1):documents[[#This Row],[resource_ID]],documents[[#This Row],[resource_ID]]), "")</f>
        <v>1</v>
      </c>
      <c r="D271" s="238">
        <v>43472</v>
      </c>
      <c r="E271" s="243"/>
      <c r="F271" s="246" t="s">
        <v>10486</v>
      </c>
      <c r="G271" s="243" t="s">
        <v>10487</v>
      </c>
      <c r="H271" s="243"/>
    </row>
    <row r="272" spans="1:8" x14ac:dyDescent="0.25">
      <c r="A272" s="243" t="s">
        <v>10375</v>
      </c>
      <c r="B272" s="243"/>
      <c r="C272" s="244" cm="1">
        <f t="array" ref="C272">IF(ROW() &lt; ROW(INDEX(documents[resource_ID],ROWS(documents[resource_ID]))), COUNTIF(INDEX(documents[resource_ID],1):documents[[#This Row],[resource_ID]],documents[[#This Row],[resource_ID]]), "")</f>
        <v>1</v>
      </c>
      <c r="D272" s="238">
        <v>43472</v>
      </c>
      <c r="E272" s="243"/>
      <c r="F272" s="246" t="s">
        <v>10486</v>
      </c>
      <c r="G272" s="243" t="s">
        <v>10487</v>
      </c>
      <c r="H272" s="243"/>
    </row>
    <row r="273" spans="1:8" x14ac:dyDescent="0.25">
      <c r="A273" s="243" t="s">
        <v>10376</v>
      </c>
      <c r="B273" s="243"/>
      <c r="C273" s="244" cm="1">
        <f t="array" ref="C273">IF(ROW() &lt; ROW(INDEX(documents[resource_ID],ROWS(documents[resource_ID]))), COUNTIF(INDEX(documents[resource_ID],1):documents[[#This Row],[resource_ID]],documents[[#This Row],[resource_ID]]), "")</f>
        <v>1</v>
      </c>
      <c r="D273" s="238">
        <v>43472</v>
      </c>
      <c r="E273" s="243"/>
      <c r="F273" s="246" t="s">
        <v>10486</v>
      </c>
      <c r="G273" s="243" t="s">
        <v>10487</v>
      </c>
      <c r="H273" s="243"/>
    </row>
    <row r="274" spans="1:8" x14ac:dyDescent="0.25">
      <c r="A274" s="243" t="s">
        <v>10377</v>
      </c>
      <c r="B274" s="243"/>
      <c r="C274" s="244" cm="1">
        <f t="array" ref="C274">IF(ROW() &lt; ROW(INDEX(documents[resource_ID],ROWS(documents[resource_ID]))), COUNTIF(INDEX(documents[resource_ID],1):documents[[#This Row],[resource_ID]],documents[[#This Row],[resource_ID]]), "")</f>
        <v>1</v>
      </c>
      <c r="D274" s="238">
        <v>43472</v>
      </c>
      <c r="E274" s="243"/>
      <c r="F274" s="246" t="s">
        <v>10486</v>
      </c>
      <c r="G274" s="243" t="s">
        <v>10487</v>
      </c>
      <c r="H274" s="243"/>
    </row>
    <row r="275" spans="1:8" x14ac:dyDescent="0.25">
      <c r="A275" s="243" t="s">
        <v>10378</v>
      </c>
      <c r="B275" s="243"/>
      <c r="C275" s="244" cm="1">
        <f t="array" ref="C275">IF(ROW() &lt; ROW(INDEX(documents[resource_ID],ROWS(documents[resource_ID]))), COUNTIF(INDEX(documents[resource_ID],1):documents[[#This Row],[resource_ID]],documents[[#This Row],[resource_ID]]), "")</f>
        <v>1</v>
      </c>
      <c r="D275" s="238">
        <v>43472</v>
      </c>
      <c r="E275" s="243"/>
      <c r="F275" s="246" t="s">
        <v>10486</v>
      </c>
      <c r="G275" s="243" t="s">
        <v>10487</v>
      </c>
      <c r="H275" s="243"/>
    </row>
    <row r="276" spans="1:8" x14ac:dyDescent="0.25">
      <c r="A276" s="243" t="s">
        <v>10379</v>
      </c>
      <c r="B276" s="243"/>
      <c r="C276" s="244" cm="1">
        <f t="array" ref="C276">IF(ROW() &lt; ROW(INDEX(documents[resource_ID],ROWS(documents[resource_ID]))), COUNTIF(INDEX(documents[resource_ID],1):documents[[#This Row],[resource_ID]],documents[[#This Row],[resource_ID]]), "")</f>
        <v>1</v>
      </c>
      <c r="D276" s="238">
        <v>43472</v>
      </c>
      <c r="E276" s="243"/>
      <c r="F276" s="246" t="s">
        <v>10486</v>
      </c>
      <c r="G276" s="243" t="s">
        <v>10487</v>
      </c>
      <c r="H276" s="243"/>
    </row>
    <row r="277" spans="1:8" x14ac:dyDescent="0.25">
      <c r="A277" s="243" t="s">
        <v>10380</v>
      </c>
      <c r="B277" s="243"/>
      <c r="C277" s="244" cm="1">
        <f t="array" ref="C277">IF(ROW() &lt; ROW(INDEX(documents[resource_ID],ROWS(documents[resource_ID]))), COUNTIF(INDEX(documents[resource_ID],1):documents[[#This Row],[resource_ID]],documents[[#This Row],[resource_ID]]), "")</f>
        <v>1</v>
      </c>
      <c r="D277" s="238">
        <v>43472</v>
      </c>
      <c r="E277" s="243"/>
      <c r="F277" s="246" t="s">
        <v>10486</v>
      </c>
      <c r="G277" s="243" t="s">
        <v>10487</v>
      </c>
      <c r="H277" s="243"/>
    </row>
    <row r="278" spans="1:8" x14ac:dyDescent="0.25">
      <c r="A278" s="243" t="s">
        <v>10381</v>
      </c>
      <c r="B278" s="243"/>
      <c r="C278" s="244" cm="1">
        <f t="array" ref="C278">IF(ROW() &lt; ROW(INDEX(documents[resource_ID],ROWS(documents[resource_ID]))), COUNTIF(INDEX(documents[resource_ID],1):documents[[#This Row],[resource_ID]],documents[[#This Row],[resource_ID]]), "")</f>
        <v>1</v>
      </c>
      <c r="D278" s="238">
        <v>43472</v>
      </c>
      <c r="E278" s="243"/>
      <c r="F278" s="246" t="s">
        <v>10486</v>
      </c>
      <c r="G278" s="243" t="s">
        <v>10487</v>
      </c>
      <c r="H278" s="243"/>
    </row>
    <row r="279" spans="1:8" x14ac:dyDescent="0.25">
      <c r="A279" s="243" t="s">
        <v>10382</v>
      </c>
      <c r="B279" s="243"/>
      <c r="C279" s="244" cm="1">
        <f t="array" ref="C279">IF(ROW() &lt; ROW(INDEX(documents[resource_ID],ROWS(documents[resource_ID]))), COUNTIF(INDEX(documents[resource_ID],1):documents[[#This Row],[resource_ID]],documents[[#This Row],[resource_ID]]), "")</f>
        <v>1</v>
      </c>
      <c r="D279" s="238">
        <v>43472</v>
      </c>
      <c r="E279" s="243"/>
      <c r="F279" s="246" t="s">
        <v>10486</v>
      </c>
      <c r="G279" s="243" t="s">
        <v>10487</v>
      </c>
      <c r="H279" s="243"/>
    </row>
    <row r="280" spans="1:8" x14ac:dyDescent="0.25">
      <c r="A280" s="243" t="s">
        <v>10383</v>
      </c>
      <c r="B280" s="243"/>
      <c r="C280" s="244" cm="1">
        <f t="array" ref="C280">IF(ROW() &lt; ROW(INDEX(documents[resource_ID],ROWS(documents[resource_ID]))), COUNTIF(INDEX(documents[resource_ID],1):documents[[#This Row],[resource_ID]],documents[[#This Row],[resource_ID]]), "")</f>
        <v>1</v>
      </c>
      <c r="D280" s="238">
        <v>43472</v>
      </c>
      <c r="E280" s="243"/>
      <c r="F280" s="246" t="s">
        <v>10486</v>
      </c>
      <c r="G280" s="243" t="s">
        <v>10487</v>
      </c>
      <c r="H280" s="243"/>
    </row>
    <row r="281" spans="1:8" x14ac:dyDescent="0.25">
      <c r="A281" s="243" t="s">
        <v>10384</v>
      </c>
      <c r="B281" s="243"/>
      <c r="C281" s="244" cm="1">
        <f t="array" ref="C281">IF(ROW() &lt; ROW(INDEX(documents[resource_ID],ROWS(documents[resource_ID]))), COUNTIF(INDEX(documents[resource_ID],1):documents[[#This Row],[resource_ID]],documents[[#This Row],[resource_ID]]), "")</f>
        <v>1</v>
      </c>
      <c r="D281" s="238">
        <v>43472</v>
      </c>
      <c r="E281" s="243"/>
      <c r="F281" s="246" t="s">
        <v>10486</v>
      </c>
      <c r="G281" s="243" t="s">
        <v>10487</v>
      </c>
      <c r="H281" s="243"/>
    </row>
    <row r="282" spans="1:8" x14ac:dyDescent="0.25">
      <c r="A282" s="243" t="s">
        <v>10385</v>
      </c>
      <c r="B282" s="243"/>
      <c r="C282" s="244" cm="1">
        <f t="array" ref="C282">IF(ROW() &lt; ROW(INDEX(documents[resource_ID],ROWS(documents[resource_ID]))), COUNTIF(INDEX(documents[resource_ID],1):documents[[#This Row],[resource_ID]],documents[[#This Row],[resource_ID]]), "")</f>
        <v>1</v>
      </c>
      <c r="D282" s="238">
        <v>43472</v>
      </c>
      <c r="E282" s="243"/>
      <c r="F282" s="246" t="s">
        <v>10486</v>
      </c>
      <c r="G282" s="243" t="s">
        <v>10487</v>
      </c>
      <c r="H282" s="243"/>
    </row>
    <row r="283" spans="1:8" x14ac:dyDescent="0.25">
      <c r="A283" s="243" t="s">
        <v>10386</v>
      </c>
      <c r="B283" s="243"/>
      <c r="C283" s="244" cm="1">
        <f t="array" ref="C283">IF(ROW() &lt; ROW(INDEX(documents[resource_ID],ROWS(documents[resource_ID]))), COUNTIF(INDEX(documents[resource_ID],1):documents[[#This Row],[resource_ID]],documents[[#This Row],[resource_ID]]), "")</f>
        <v>1</v>
      </c>
      <c r="D283" s="238">
        <v>43472</v>
      </c>
      <c r="E283" s="243"/>
      <c r="F283" s="246" t="s">
        <v>10486</v>
      </c>
      <c r="G283" s="243" t="s">
        <v>10487</v>
      </c>
      <c r="H283" s="243"/>
    </row>
    <row r="284" spans="1:8" x14ac:dyDescent="0.25">
      <c r="A284" s="243" t="s">
        <v>10387</v>
      </c>
      <c r="B284" s="243"/>
      <c r="C284" s="244" cm="1">
        <f t="array" ref="C284">IF(ROW() &lt; ROW(INDEX(documents[resource_ID],ROWS(documents[resource_ID]))), COUNTIF(INDEX(documents[resource_ID],1):documents[[#This Row],[resource_ID]],documents[[#This Row],[resource_ID]]), "")</f>
        <v>1</v>
      </c>
      <c r="D284" s="238">
        <v>43472</v>
      </c>
      <c r="E284" s="243"/>
      <c r="F284" s="246" t="s">
        <v>10486</v>
      </c>
      <c r="G284" s="243" t="s">
        <v>10487</v>
      </c>
      <c r="H284" s="243"/>
    </row>
    <row r="285" spans="1:8" x14ac:dyDescent="0.25">
      <c r="A285" s="243" t="s">
        <v>10388</v>
      </c>
      <c r="B285" s="243"/>
      <c r="C285" s="244" cm="1">
        <f t="array" ref="C285">IF(ROW() &lt; ROW(INDEX(documents[resource_ID],ROWS(documents[resource_ID]))), COUNTIF(INDEX(documents[resource_ID],1):documents[[#This Row],[resource_ID]],documents[[#This Row],[resource_ID]]), "")</f>
        <v>1</v>
      </c>
      <c r="D285" s="238">
        <v>43472</v>
      </c>
      <c r="E285" s="243"/>
      <c r="F285" s="246" t="s">
        <v>10486</v>
      </c>
      <c r="G285" s="243" t="s">
        <v>10487</v>
      </c>
      <c r="H285" s="243"/>
    </row>
    <row r="286" spans="1:8" x14ac:dyDescent="0.25">
      <c r="A286" s="243" t="s">
        <v>10389</v>
      </c>
      <c r="B286" s="243"/>
      <c r="C286" s="244" cm="1">
        <f t="array" ref="C286">IF(ROW() &lt; ROW(INDEX(documents[resource_ID],ROWS(documents[resource_ID]))), COUNTIF(INDEX(documents[resource_ID],1):documents[[#This Row],[resource_ID]],documents[[#This Row],[resource_ID]]), "")</f>
        <v>1</v>
      </c>
      <c r="D286" s="238">
        <v>43472</v>
      </c>
      <c r="E286" s="243"/>
      <c r="F286" s="246" t="s">
        <v>10486</v>
      </c>
      <c r="G286" s="243" t="s">
        <v>10487</v>
      </c>
      <c r="H286" s="243"/>
    </row>
    <row r="287" spans="1:8" x14ac:dyDescent="0.25">
      <c r="A287" s="243" t="s">
        <v>10390</v>
      </c>
      <c r="B287" s="243"/>
      <c r="C287" s="244" cm="1">
        <f t="array" ref="C287">IF(ROW() &lt; ROW(INDEX(documents[resource_ID],ROWS(documents[resource_ID]))), COUNTIF(INDEX(documents[resource_ID],1):documents[[#This Row],[resource_ID]],documents[[#This Row],[resource_ID]]), "")</f>
        <v>1</v>
      </c>
      <c r="D287" s="238">
        <v>43472</v>
      </c>
      <c r="E287" s="243"/>
      <c r="F287" s="246" t="s">
        <v>10486</v>
      </c>
      <c r="G287" s="243" t="s">
        <v>10487</v>
      </c>
      <c r="H287" s="243"/>
    </row>
    <row r="288" spans="1:8" s="236" customFormat="1" x14ac:dyDescent="0.25">
      <c r="A288" s="243" t="s">
        <v>10391</v>
      </c>
      <c r="B288" s="243"/>
      <c r="C288" s="244" cm="1">
        <f t="array" ref="C288">IF(ROW() &lt; ROW(INDEX(documents[resource_ID],ROWS(documents[resource_ID]))), COUNTIF(INDEX(documents[resource_ID],1):documents[[#This Row],[resource_ID]],documents[[#This Row],[resource_ID]]), "")</f>
        <v>1</v>
      </c>
      <c r="D288" s="238">
        <v>43472</v>
      </c>
      <c r="E288" s="243"/>
      <c r="F288" s="246" t="s">
        <v>10486</v>
      </c>
      <c r="G288" s="243" t="s">
        <v>10487</v>
      </c>
      <c r="H288" s="243"/>
    </row>
    <row r="289" spans="1:8" s="236" customFormat="1" x14ac:dyDescent="0.25">
      <c r="A289" s="243"/>
      <c r="B289" s="243"/>
      <c r="C289" s="244" cm="1">
        <f t="array" ref="C289">IF(ROW() &lt; ROW(INDEX(documents[resource_ID],ROWS(documents[resource_ID]))), COUNTIF(INDEX(documents[resource_ID],1):documents[[#This Row],[resource_ID]],documents[[#This Row],[resource_ID]]), "")</f>
        <v>0</v>
      </c>
      <c r="D289" s="238"/>
      <c r="E289" s="243"/>
      <c r="F289" s="246"/>
      <c r="G289" s="243"/>
      <c r="H289" s="243"/>
    </row>
    <row r="290" spans="1:8" s="236" customFormat="1" x14ac:dyDescent="0.25">
      <c r="A290" s="243"/>
      <c r="B290" s="243"/>
      <c r="C290" s="244" cm="1">
        <f t="array" ref="C290">IF(ROW() &lt; ROW(INDEX(documents[resource_ID],ROWS(documents[resource_ID]))), COUNTIF(INDEX(documents[resource_ID],1):documents[[#This Row],[resource_ID]],documents[[#This Row],[resource_ID]]), "")</f>
        <v>0</v>
      </c>
      <c r="D290" s="238"/>
      <c r="E290" s="243"/>
      <c r="F290" s="246"/>
      <c r="G290" s="243"/>
      <c r="H290" s="243"/>
    </row>
    <row r="291" spans="1:8" s="236" customFormat="1" x14ac:dyDescent="0.25">
      <c r="A291" s="243"/>
      <c r="B291" s="243"/>
      <c r="C291" s="244" cm="1">
        <f t="array" ref="C291">IF(ROW() &lt; ROW(INDEX(documents[resource_ID],ROWS(documents[resource_ID]))), COUNTIF(INDEX(documents[resource_ID],1):documents[[#This Row],[resource_ID]],documents[[#This Row],[resource_ID]]), "")</f>
        <v>0</v>
      </c>
      <c r="D291" s="238"/>
      <c r="E291" s="243"/>
      <c r="F291" s="246"/>
      <c r="G291" s="243"/>
      <c r="H291" s="243"/>
    </row>
    <row r="292" spans="1:8" s="236" customFormat="1" x14ac:dyDescent="0.25">
      <c r="A292" s="243"/>
      <c r="B292" s="243"/>
      <c r="C292" s="244" cm="1">
        <f t="array" ref="C292">IF(ROW() &lt; ROW(INDEX(documents[resource_ID],ROWS(documents[resource_ID]))), COUNTIF(INDEX(documents[resource_ID],1):documents[[#This Row],[resource_ID]],documents[[#This Row],[resource_ID]]), "")</f>
        <v>0</v>
      </c>
      <c r="D292" s="238"/>
      <c r="E292" s="243"/>
      <c r="F292" s="246"/>
      <c r="G292" s="243"/>
      <c r="H292" s="243"/>
    </row>
    <row r="293" spans="1:8" x14ac:dyDescent="0.25">
      <c r="A293" s="243"/>
      <c r="B293" s="243"/>
      <c r="C293" s="244" t="str" cm="1">
        <f t="array" ref="C293">IF(ROW() &lt; ROW(INDEX(documents[resource_ID],ROWS(documents[resource_ID]))), COUNTIF(INDEX(documents[resource_ID],1):documents[[#This Row],[resource_ID]],documents[[#This Row],[resource_ID]]), "")</f>
        <v/>
      </c>
      <c r="D293" s="238"/>
      <c r="E293" s="243"/>
      <c r="F293" s="246"/>
      <c r="G293" s="243"/>
      <c r="H293" s="243"/>
    </row>
    <row r="294" spans="1:8" x14ac:dyDescent="0.25">
      <c r="A294" s="126"/>
      <c r="B294" s="126"/>
      <c r="C294" s="127"/>
      <c r="D294" s="21"/>
      <c r="E294" s="126"/>
      <c r="F294" s="165"/>
      <c r="G294" s="126"/>
      <c r="H294" s="126"/>
    </row>
  </sheetData>
  <mergeCells count="1">
    <mergeCell ref="A1:H1"/>
  </mergeCells>
  <phoneticPr fontId="23" type="noConversion"/>
  <dataValidations count="3">
    <dataValidation type="list" allowBlank="1" showInputMessage="1" showErrorMessage="1" sqref="A5:A126 A294 A149:A164" xr:uid="{89B47D2B-BAB4-4961-93A4-1A537510AF62}">
      <formula1>ddl_resources</formula1>
    </dataValidation>
    <dataValidation type="list" allowBlank="1" showInputMessage="1" showErrorMessage="1" sqref="A238" xr:uid="{06715319-1215-4796-8323-6266A24BDA3E}">
      <formula1>ddl_experiments</formula1>
    </dataValidation>
    <dataValidation type="list" allowBlank="1" showDropDown="1" showInputMessage="1" showErrorMessage="1" sqref="B5:B294" xr:uid="{FAAD3EB2-C6FD-4AA9-B769-015442F686FA}">
      <formula1>"Experiment, Soil data, Weather data"</formula1>
    </dataValidation>
  </dataValidations>
  <hyperlinks>
    <hyperlink ref="F5" r:id="rId1" xr:uid="{087C209B-BBF7-41BB-8576-7884EE5C094D}"/>
    <hyperlink ref="F9" r:id="rId2" xr:uid="{B75A3BD1-F7DF-41C7-A714-7625E8980F2B}"/>
    <hyperlink ref="F12" r:id="rId3" xr:uid="{8625E0D4-0893-4BBE-BB2F-233E6CEAEB6F}"/>
    <hyperlink ref="F48" r:id="rId4" xr:uid="{D6903A24-90A8-4281-A54C-BE8AB5909DFC}"/>
    <hyperlink ref="F52" r:id="rId5" xr:uid="{137527AF-86FA-4F5C-BCFB-9E1F2F632624}"/>
    <hyperlink ref="F66" r:id="rId6" xr:uid="{5806DBA6-25D5-4D1C-8700-C40AB48F6887}"/>
    <hyperlink ref="F85" r:id="rId7" xr:uid="{933D948D-6ECA-49A6-99AF-83BD65CD8CDE}"/>
    <hyperlink ref="F6" r:id="rId8" xr:uid="{4149BB4A-DA46-4849-825D-3301B51FDDB3}"/>
    <hyperlink ref="F10" r:id="rId9" xr:uid="{E78803B9-F807-4A3E-B7F7-620BEB964A54}"/>
    <hyperlink ref="F11" r:id="rId10" xr:uid="{01F4AC24-6E4A-4D70-BBD6-843558F8EFF6}"/>
    <hyperlink ref="F13" r:id="rId11" xr:uid="{94F6359E-2087-4FC3-BE81-AC0CFA4B1381}"/>
    <hyperlink ref="F14" r:id="rId12" xr:uid="{2DD83A81-F17F-4A00-B456-E0B7F14EE57A}"/>
    <hyperlink ref="F15" r:id="rId13" xr:uid="{468EF3EB-8AE5-4F0B-B257-A5C230B6299F}"/>
    <hyperlink ref="F16" r:id="rId14" xr:uid="{22E94404-4F94-41CF-935C-2FBCDD893FC4}"/>
    <hyperlink ref="F17" r:id="rId15" xr:uid="{96180C06-859F-4F14-842A-77C7906F1222}"/>
    <hyperlink ref="F18" r:id="rId16" xr:uid="{9AC99B32-39D4-4ED9-B38F-AA3A1F1131DE}"/>
    <hyperlink ref="F19" r:id="rId17" xr:uid="{DD37C320-91F3-49F2-8E99-BFF7172516EC}"/>
    <hyperlink ref="F20" r:id="rId18" xr:uid="{4D24D8DA-1599-4DA6-B294-DF6A982714F7}"/>
    <hyperlink ref="F21" r:id="rId19" xr:uid="{DC6DEB79-E3C9-4A80-8A6C-96B3A0B5D16C}"/>
    <hyperlink ref="F22" r:id="rId20" xr:uid="{D2662312-7595-4257-8CD4-6AF058406948}"/>
    <hyperlink ref="F23" r:id="rId21" xr:uid="{CB565C5F-6B91-476E-B56A-79709DA02FAB}"/>
    <hyperlink ref="F24" r:id="rId22" xr:uid="{DD2DED42-7EFD-409A-8481-030A53116BB5}"/>
    <hyperlink ref="F25" r:id="rId23" xr:uid="{249D77A4-7C1F-47CC-8999-679CC7A6EB0D}"/>
    <hyperlink ref="F26" r:id="rId24" xr:uid="{CDCD0D94-56C3-455D-A570-37E4D0033DF1}"/>
    <hyperlink ref="F27" r:id="rId25" xr:uid="{3F36A99F-3E91-4BA4-8C72-08B5E578AE74}"/>
    <hyperlink ref="F28" r:id="rId26" xr:uid="{B9882631-144D-4BD6-8BA5-CEC4BDA0CFF2}"/>
    <hyperlink ref="F29" r:id="rId27" xr:uid="{4A452515-6847-403A-9BCE-2E368EF125E9}"/>
    <hyperlink ref="F30" r:id="rId28" xr:uid="{23D83ECB-A4A8-4012-8053-FCD92167E86A}"/>
    <hyperlink ref="F31" r:id="rId29" xr:uid="{D3A91DAD-4909-4871-B6DD-D61FCF98A4F9}"/>
    <hyperlink ref="F32" r:id="rId30" xr:uid="{D75D5AE4-BA2E-4098-B19D-500770A545F7}"/>
    <hyperlink ref="F33" r:id="rId31" xr:uid="{6F7200BE-C605-4F25-918D-206F8B8BF8DD}"/>
    <hyperlink ref="F34" r:id="rId32" xr:uid="{035AC558-D6D6-4A7E-B471-F0E08609F486}"/>
    <hyperlink ref="F35" r:id="rId33" xr:uid="{80F57048-A3C9-43C5-9F4D-E008A41024AA}"/>
    <hyperlink ref="F36" r:id="rId34" xr:uid="{6E30A85A-1DD4-42B9-85C4-2BFE15E2B4DA}"/>
    <hyperlink ref="F37" r:id="rId35" xr:uid="{F74C4576-EA8E-4957-8B0C-AD66AE57EAB7}"/>
    <hyperlink ref="F38" r:id="rId36" xr:uid="{59502384-FD48-499D-8CE1-4B4734DFF853}"/>
    <hyperlink ref="F39" r:id="rId37" xr:uid="{7220A63F-4FEC-46DB-A2AB-3153090F4CF3}"/>
    <hyperlink ref="F40" r:id="rId38" xr:uid="{79E30A0F-FAD1-4D47-B0EE-4873FA1F3F31}"/>
    <hyperlink ref="F41" r:id="rId39" xr:uid="{7D44FE7C-E175-4C94-8C3F-16A9B1CEC733}"/>
    <hyperlink ref="F42" r:id="rId40" xr:uid="{C8446B1A-19C2-4BC9-B217-A683DA30C2CA}"/>
    <hyperlink ref="F43" r:id="rId41" xr:uid="{DE68C592-38F0-41ED-88B4-6527515AD8E4}"/>
    <hyperlink ref="F44" r:id="rId42" xr:uid="{CF93CD65-A7B7-434D-8360-7DFEE5C54417}"/>
    <hyperlink ref="F45" r:id="rId43" xr:uid="{FBF0C5A1-2DDE-4AE6-9BF0-9E0E58AA9CC0}"/>
    <hyperlink ref="F46" r:id="rId44" xr:uid="{AB601E6E-E1CE-438E-997E-148B8DA2B413}"/>
    <hyperlink ref="F47" r:id="rId45" xr:uid="{1D4FED94-5C11-4147-99CE-FB690B279A4C}"/>
    <hyperlink ref="F49" r:id="rId46" xr:uid="{05DF3C7D-8B08-4379-B5E2-AF1BE4198359}"/>
    <hyperlink ref="F50" r:id="rId47" xr:uid="{AA78A3B9-DAFC-4FA4-83DB-49B5A94D92D4}"/>
    <hyperlink ref="F53" r:id="rId48" xr:uid="{9C61AE7B-3129-4823-82E8-73B5DDFB58C3}"/>
    <hyperlink ref="F54" r:id="rId49" xr:uid="{33463540-58E6-41E1-AA44-08AF7E500F7E}"/>
    <hyperlink ref="F55" r:id="rId50" xr:uid="{7221DF9C-B604-477D-90DD-22186FA5C4B0}"/>
    <hyperlink ref="F56" r:id="rId51" xr:uid="{3AD995BC-6588-4674-9D9F-F6B2225DE73C}"/>
    <hyperlink ref="F57" r:id="rId52" xr:uid="{F59B0DE5-E3DD-4781-A15A-1188D1C5B44D}"/>
    <hyperlink ref="F58" r:id="rId53" xr:uid="{F2D51B8E-5053-4033-B20C-BD39DA168785}"/>
    <hyperlink ref="F59" r:id="rId54" xr:uid="{BFD70324-DA17-4DFE-ACA4-2F5BCFF18136}"/>
    <hyperlink ref="F60" r:id="rId55" xr:uid="{4ACF3BC5-1BF0-4DE1-9063-670BB9D45684}"/>
    <hyperlink ref="F61" r:id="rId56" xr:uid="{C6B1B742-0BDA-42E0-9014-B464123EC561}"/>
    <hyperlink ref="F62" r:id="rId57" xr:uid="{5F3AB197-DD97-42F4-8CFF-59CFCBE67277}"/>
    <hyperlink ref="F63" r:id="rId58" xr:uid="{4B172135-92FC-4A40-B5B2-61AA66CAABDB}"/>
    <hyperlink ref="F64" r:id="rId59" xr:uid="{F61BD321-5B00-4764-84A9-836548B84B45}"/>
    <hyperlink ref="F65" r:id="rId60" xr:uid="{B3C89ECE-BD51-458E-A6D1-E390ED2526B0}"/>
    <hyperlink ref="F67" r:id="rId61" xr:uid="{81EAF1E8-6217-4A20-90E8-A0A2C42D56BA}"/>
    <hyperlink ref="F68" r:id="rId62" xr:uid="{E5B41C3E-C988-4F15-9807-75CFF45E9C3A}"/>
    <hyperlink ref="F86" r:id="rId63" xr:uid="{0D942F78-1D1D-4C38-B4D6-2041D6FADB68}"/>
    <hyperlink ref="F87" r:id="rId64" xr:uid="{081E519C-55DA-4DB1-A8FE-AAD2C1469F77}"/>
    <hyperlink ref="F88" r:id="rId65" xr:uid="{3EC38999-98FA-4764-A43B-228E77C4E3FA}"/>
    <hyperlink ref="F89" r:id="rId66" xr:uid="{2B8AD5B9-349B-45C8-9E00-DECC85A8C255}"/>
    <hyperlink ref="F90" r:id="rId67" xr:uid="{90B84EA9-3DD3-4984-B4D8-8F0EF69C16EC}"/>
    <hyperlink ref="F91" r:id="rId68" xr:uid="{CE45DE1E-4ADF-40FA-8EB4-CEFE2AB863FE}"/>
    <hyperlink ref="F92" r:id="rId69" xr:uid="{64D28887-0450-4134-B882-D4A0A7E3DC91}"/>
    <hyperlink ref="F93" r:id="rId70" xr:uid="{B88F697C-9187-4EA6-8056-0B22738B3E5A}"/>
    <hyperlink ref="F94" r:id="rId71" xr:uid="{6CF95824-8C1B-464F-AF60-8EFE1D1F7578}"/>
    <hyperlink ref="F95" r:id="rId72" xr:uid="{31100CE2-4777-4399-9011-D1BB22DF132A}"/>
    <hyperlink ref="F96" r:id="rId73" xr:uid="{F4ACB3DC-0CE9-4666-B54A-9E201B6E4404}"/>
    <hyperlink ref="F97" r:id="rId74" xr:uid="{5D2E5EF9-4418-4330-837F-4067A2B4E831}"/>
    <hyperlink ref="F98" r:id="rId75" xr:uid="{95D3325F-A1EE-491B-9ED3-2D9C94970662}"/>
    <hyperlink ref="F99" r:id="rId76" xr:uid="{4707CF0B-DC43-4757-8160-BA337425DFC8}"/>
    <hyperlink ref="F100" r:id="rId77" xr:uid="{399BE8DF-EFDF-4BC9-A9D3-56F55881E8CC}"/>
    <hyperlink ref="F101" r:id="rId78" xr:uid="{84992324-7641-425E-8306-665C39FDB0A7}"/>
    <hyperlink ref="F102" r:id="rId79" xr:uid="{437D44D4-0358-454A-BAB2-509908EB1EEF}"/>
    <hyperlink ref="F103" r:id="rId80" xr:uid="{2D965E09-B329-4CCD-97D3-3B06072EA6B8}"/>
    <hyperlink ref="F104" r:id="rId81" xr:uid="{23249585-FAA7-4154-8020-115FB68769F5}"/>
    <hyperlink ref="F105" r:id="rId82" xr:uid="{CAB3DEBD-F587-4300-A486-54CE5834585B}"/>
    <hyperlink ref="F106" r:id="rId83" xr:uid="{E8ED85E5-C574-47A9-8313-F56CFBF2CDDE}"/>
    <hyperlink ref="F107" r:id="rId84" xr:uid="{B33776D7-8091-41CC-A310-161B653D43CE}"/>
    <hyperlink ref="F108" r:id="rId85" xr:uid="{17CEBFEA-4ACC-4563-BEA3-5EF0AD9B6A61}"/>
    <hyperlink ref="F109" r:id="rId86" xr:uid="{6DD857D2-919A-4C02-9D0B-B6B4B6F8E3F9}"/>
    <hyperlink ref="F110" r:id="rId87" xr:uid="{242B33DC-C671-4CC9-91A0-A9BC3BCDCE11}"/>
    <hyperlink ref="F111" r:id="rId88" xr:uid="{D62F0FC6-4162-4B17-A72F-73521C77C9ED}"/>
    <hyperlink ref="F112" r:id="rId89" xr:uid="{6D914F21-AA8B-419A-A26A-43D4D12F8288}"/>
    <hyperlink ref="F113" r:id="rId90" xr:uid="{F2199257-21A8-4B04-8A65-169BD3595761}"/>
    <hyperlink ref="F114" r:id="rId91" xr:uid="{DD64A59B-A115-4706-A29A-41B02E17BAE0}"/>
    <hyperlink ref="F115" r:id="rId92" xr:uid="{0B45385F-7C7F-4D0D-9709-DA79108C27D3}"/>
    <hyperlink ref="F116" r:id="rId93" xr:uid="{6D311819-7C12-4DCE-8A23-5926500572E1}"/>
    <hyperlink ref="F117" r:id="rId94" xr:uid="{CD376716-562D-468D-A829-D88995E112D4}"/>
    <hyperlink ref="F118" r:id="rId95" xr:uid="{1533AAA7-477F-493A-8BF8-AEFB4DF4E708}"/>
    <hyperlink ref="F119" r:id="rId96" xr:uid="{1C76D083-E9EC-45B9-855B-564A2FC1327A}"/>
    <hyperlink ref="F120" r:id="rId97" xr:uid="{2CC9780D-8640-4EE5-B5B3-90283F934CCA}"/>
    <hyperlink ref="F121" r:id="rId98" xr:uid="{9FFB7AF7-6D9E-4B5F-BE63-E1BC7BFA21A2}"/>
    <hyperlink ref="F124" r:id="rId99" tooltip="Persistent link using digital object identifier" xr:uid="{9FC22140-51C2-8D4E-B38F-2FA56E1FF753}"/>
    <hyperlink ref="E124" r:id="rId100" tooltip="Persistent link using digital object identifier" display="https://doi.org/10.1016/j.eja.2017.12.004" xr:uid="{35B16B9A-A6A5-7841-AE74-5802D963220C}"/>
    <hyperlink ref="F125" r:id="rId101" xr:uid="{2FC446F4-808C-AA4D-AC9C-899AB2919DAD}"/>
    <hyperlink ref="E126" r:id="rId102" display="http://dx.doi.org/10.1016/j.agrformet.2015.08.259" xr:uid="{D627B42C-89D2-6E4B-AA89-C9F186ADDFCD}"/>
    <hyperlink ref="F126" r:id="rId103" xr:uid="{511FD24A-E79A-264A-8AEE-9CD613E43546}"/>
    <hyperlink ref="F127" r:id="rId104" xr:uid="{360F0D82-BB92-4F47-9367-D58ABB498FFF}"/>
    <hyperlink ref="F128" r:id="rId105" xr:uid="{1883DCAB-DD16-4EB3-961C-CBE47C9C650E}"/>
    <hyperlink ref="F129" r:id="rId106" xr:uid="{8682585A-9825-4AE9-8125-C19151D4563B}"/>
    <hyperlink ref="F130" r:id="rId107" xr:uid="{E4BBD113-BD6C-4033-A722-9A2E7036AD73}"/>
    <hyperlink ref="F131" r:id="rId108" xr:uid="{4FC83A61-B0E2-4F6B-8EDF-39C5DDE47134}"/>
    <hyperlink ref="F132" r:id="rId109" xr:uid="{CCC7E7FA-ED44-4C39-A7BE-F887266C2127}"/>
    <hyperlink ref="F133" r:id="rId110" xr:uid="{F7F9BADF-E801-4C2C-85CD-B5149D1B276C}"/>
    <hyperlink ref="F134" r:id="rId111" xr:uid="{3534B938-E9C7-4645-8990-5C59B0B0A2AB}"/>
    <hyperlink ref="F135" r:id="rId112" xr:uid="{DFF4EBFF-2DA8-460A-B904-D1C4FB673B17}"/>
    <hyperlink ref="F136" r:id="rId113" xr:uid="{5CC90814-832C-451C-AE5C-6BD203FDC192}"/>
    <hyperlink ref="F137" r:id="rId114" xr:uid="{235DDC99-C4F1-4F3B-BF0D-B8A7DF55A7AF}"/>
    <hyperlink ref="F138" r:id="rId115" xr:uid="{8D1389F6-7DD0-429F-AC56-12024FBE34D0}"/>
    <hyperlink ref="F139" r:id="rId116" xr:uid="{C8B54316-BFB3-4E9B-AAAD-E92886AF0814}"/>
    <hyperlink ref="F140" r:id="rId117" xr:uid="{A257669B-3FD0-4C86-BBBB-A78210BFB0DD}"/>
    <hyperlink ref="F141" r:id="rId118" xr:uid="{ABC26883-D870-4868-A8F6-B94D05BF0635}"/>
    <hyperlink ref="F142" r:id="rId119" xr:uid="{BAA97D52-1324-44B5-BBE7-C74887646CF4}"/>
    <hyperlink ref="F143" r:id="rId120" xr:uid="{5F291934-1452-4C40-8FA6-581F2CD3C253}"/>
    <hyperlink ref="F144" r:id="rId121" xr:uid="{37835674-37F3-4947-8782-76C5C6E77AFC}"/>
    <hyperlink ref="F145" r:id="rId122" xr:uid="{F18AEE68-94BF-4822-B08C-C6F24A32D1E0}"/>
    <hyperlink ref="F146" r:id="rId123" xr:uid="{07D1E038-9137-48BF-8721-C6FDCD10593F}"/>
    <hyperlink ref="F147" r:id="rId124" xr:uid="{075CEDE2-BB21-4444-914B-108DDFFCA503}"/>
    <hyperlink ref="F148" r:id="rId125" xr:uid="{1133E8B8-F25E-4F17-A79C-B86D50DE7F7A}"/>
    <hyperlink ref="F150" r:id="rId126" xr:uid="{338BB6A1-420C-4B56-8633-354E7668EBB5}"/>
    <hyperlink ref="F165" r:id="rId127" xr:uid="{1294FD6F-80C3-455F-B294-90EDAC3ECF4D}"/>
    <hyperlink ref="F166" r:id="rId128" xr:uid="{504458AA-2612-45B9-AD0E-73A6D4C5568A}"/>
    <hyperlink ref="F167" r:id="rId129" xr:uid="{58C7DD43-0E44-40DD-9EDC-33E33396D4C9}"/>
    <hyperlink ref="F168" r:id="rId130" xr:uid="{49B176A1-AE45-40BE-B1ED-977F3B1136E1}"/>
    <hyperlink ref="F169" r:id="rId131" xr:uid="{AC8F9D80-F08B-43C8-9540-F326A83E24C0}"/>
    <hyperlink ref="F170" r:id="rId132" xr:uid="{CA7A056B-C7F7-45C0-A250-92A6A1BA0C9B}"/>
    <hyperlink ref="F171" r:id="rId133" xr:uid="{BA3711EF-0F9A-46B9-9C67-6951E880FE7C}"/>
    <hyperlink ref="F172" r:id="rId134" xr:uid="{A5AA479E-ACF5-4AEF-83B7-24DBE7EFEEF7}"/>
    <hyperlink ref="F173" r:id="rId135" xr:uid="{AC8185CD-9151-4AFB-BDBD-393D2B973282}"/>
    <hyperlink ref="F174" r:id="rId136" xr:uid="{370F8362-F576-499F-8778-E8204A86344F}"/>
    <hyperlink ref="F175" r:id="rId137" xr:uid="{C1901245-0BBF-4D39-9ECE-9817363DF6F8}"/>
    <hyperlink ref="F176" r:id="rId138" xr:uid="{D2434389-5BA6-4E36-9CEF-261FE0AB7785}"/>
    <hyperlink ref="F177" r:id="rId139" xr:uid="{15DD3279-A61F-436B-A88F-5DE1871299F4}"/>
    <hyperlink ref="F178" r:id="rId140" xr:uid="{68E99820-4F31-44E0-AE9C-C18EC08D8173}"/>
    <hyperlink ref="F179" r:id="rId141" xr:uid="{D5CFD0D8-0ACF-46A2-A217-9AD802B7FE02}"/>
    <hyperlink ref="F180" r:id="rId142" xr:uid="{C504C62C-F49C-4D23-8EFD-5BAC9E042844}"/>
    <hyperlink ref="F181" r:id="rId143" xr:uid="{0F3B15BA-CCAD-496E-9427-5C4DEED14BB6}"/>
    <hyperlink ref="F182" r:id="rId144" xr:uid="{78534B46-15B2-4072-A649-1E29730964D6}"/>
    <hyperlink ref="F183" r:id="rId145" xr:uid="{2FE4002F-1C95-4883-9E96-531B1E543989}"/>
    <hyperlink ref="F184" r:id="rId146" xr:uid="{DB044504-AA30-4D76-9926-75AA9D057ADD}"/>
    <hyperlink ref="F185" r:id="rId147" xr:uid="{172B8E05-C9A8-4C51-84D7-166B46F59753}"/>
    <hyperlink ref="F186" r:id="rId148" xr:uid="{D7DA4D90-6DBB-472E-BB84-05A64798D6D9}"/>
    <hyperlink ref="F187" r:id="rId149" xr:uid="{E225A535-D29A-42DA-AB50-6A25B407B872}"/>
    <hyperlink ref="F188" r:id="rId150" xr:uid="{36850132-6DBB-4885-BE6C-8A6FC896F48D}"/>
    <hyperlink ref="F189" r:id="rId151" xr:uid="{9795EC66-2476-4E10-843D-EBEE5174A4F1}"/>
    <hyperlink ref="F190" r:id="rId152" xr:uid="{9EA130A3-9FCF-4BD6-9C85-9A73D7680C90}"/>
    <hyperlink ref="F191" r:id="rId153" xr:uid="{C90ACA4A-3D85-4CF3-B62D-894725CB6B61}"/>
    <hyperlink ref="F192" r:id="rId154" xr:uid="{17F3F3D5-9CCB-482D-AF7B-E48C3C46265F}"/>
    <hyperlink ref="F193" r:id="rId155" xr:uid="{3E613ED2-6550-403D-8890-5639B6EF344B}"/>
    <hyperlink ref="F194" r:id="rId156" xr:uid="{29D8B80B-1DF7-4F22-9212-94788356292A}"/>
    <hyperlink ref="F195" r:id="rId157" xr:uid="{EF02B1BE-7DD8-44DA-8C7D-61C53D3B7E66}"/>
    <hyperlink ref="F196" r:id="rId158" xr:uid="{4A210929-B000-4C92-8AC3-EA69311DEA92}"/>
    <hyperlink ref="F197" r:id="rId159" xr:uid="{A8667F5F-48AB-40B6-BE35-E456374C961A}"/>
    <hyperlink ref="F198" r:id="rId160" xr:uid="{FB5A96D4-6961-467F-9FE6-7900BEA13BC5}"/>
    <hyperlink ref="F199" r:id="rId161" xr:uid="{A0779942-E118-43D9-86EB-04A653ED0E34}"/>
    <hyperlink ref="F200" r:id="rId162" xr:uid="{C6A4325E-C15B-4856-BCE8-7438EDEE42D9}"/>
    <hyperlink ref="F201" r:id="rId163" xr:uid="{B56EC7D9-4DA1-4BCB-A719-4D8FC6765C13}"/>
    <hyperlink ref="F202" r:id="rId164" xr:uid="{63751DB9-1635-44D9-A575-E23CCB7D0398}"/>
    <hyperlink ref="F203" r:id="rId165" xr:uid="{36A37B51-FF94-48C1-B4CF-1C38ED2FF854}"/>
  </hyperlinks>
  <printOptions gridLines="1"/>
  <pageMargins left="0.7" right="0.7" top="0.75" bottom="0.75" header="0.3" footer="0.3"/>
  <pageSetup paperSize="9" orientation="portrait" horizontalDpi="300" verticalDpi="300" r:id="rId166"/>
  <drawing r:id="rId167"/>
  <tableParts count="1">
    <tablePart r:id="rId168"/>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X134"/>
  <sheetViews>
    <sheetView zoomScaleNormal="100" workbookViewId="0">
      <pane ySplit="4" topLeftCell="A42" activePane="bottomLeft" state="frozen"/>
      <selection pane="bottomLeft" activeCell="B59" sqref="B43:B59"/>
    </sheetView>
  </sheetViews>
  <sheetFormatPr defaultColWidth="8.85546875" defaultRowHeight="15" x14ac:dyDescent="0.25"/>
  <cols>
    <col min="1" max="1" width="13.7109375" customWidth="1"/>
    <col min="2" max="15" width="20.7109375" customWidth="1"/>
    <col min="17" max="26" width="20.7109375" customWidth="1"/>
  </cols>
  <sheetData>
    <row r="1" spans="1:24" ht="150" customHeight="1" x14ac:dyDescent="0.25">
      <c r="A1" s="215" t="s">
        <v>6598</v>
      </c>
      <c r="B1" s="215"/>
      <c r="C1" s="215"/>
      <c r="D1" s="215"/>
      <c r="E1" s="215"/>
      <c r="F1" s="215"/>
      <c r="G1" s="215"/>
      <c r="H1" s="215"/>
    </row>
    <row r="2" spans="1:24" ht="28.5" customHeight="1" x14ac:dyDescent="0.25">
      <c r="A2" s="88"/>
      <c r="B2" s="88"/>
      <c r="C2" s="89"/>
    </row>
    <row r="3" spans="1:24" s="15" customFormat="1" ht="32.25" customHeight="1" x14ac:dyDescent="0.25">
      <c r="A3" s="15" t="s">
        <v>1948</v>
      </c>
      <c r="B3" s="15" t="s">
        <v>1968</v>
      </c>
      <c r="C3" s="15" t="s">
        <v>513</v>
      </c>
      <c r="D3" s="15" t="s">
        <v>6465</v>
      </c>
      <c r="E3" s="15" t="s">
        <v>6463</v>
      </c>
      <c r="F3" s="15" t="s">
        <v>6464</v>
      </c>
      <c r="G3" s="15" t="s">
        <v>1900</v>
      </c>
      <c r="H3" s="15" t="s">
        <v>1969</v>
      </c>
      <c r="I3" s="15" t="s">
        <v>6451</v>
      </c>
      <c r="J3" s="15" t="s">
        <v>1901</v>
      </c>
      <c r="K3" s="15" t="s">
        <v>6466</v>
      </c>
      <c r="L3" s="15" t="s">
        <v>6457</v>
      </c>
      <c r="M3" s="15" t="s">
        <v>6454</v>
      </c>
      <c r="N3" s="15" t="s">
        <v>6453</v>
      </c>
      <c r="O3" s="15" t="s">
        <v>6467</v>
      </c>
      <c r="P3" s="15" t="s">
        <v>6461</v>
      </c>
      <c r="Q3" s="15" t="s">
        <v>6450</v>
      </c>
      <c r="R3" s="15" t="s">
        <v>6460</v>
      </c>
      <c r="S3" s="15" t="s">
        <v>6462</v>
      </c>
      <c r="T3" s="15" t="s">
        <v>6468</v>
      </c>
      <c r="U3" s="15" t="s">
        <v>4803</v>
      </c>
      <c r="V3" s="15" t="s">
        <v>6469</v>
      </c>
      <c r="W3" s="15" t="s">
        <v>6470</v>
      </c>
      <c r="X3" s="15" t="s">
        <v>4805</v>
      </c>
    </row>
    <row r="4" spans="1:24" x14ac:dyDescent="0.25">
      <c r="A4" s="4" t="s">
        <v>202</v>
      </c>
      <c r="B4" s="4" t="s">
        <v>212</v>
      </c>
      <c r="C4" s="4" t="s">
        <v>213</v>
      </c>
      <c r="D4" s="4" t="s">
        <v>214</v>
      </c>
      <c r="E4" s="4" t="s">
        <v>215</v>
      </c>
      <c r="F4" s="4" t="s">
        <v>216</v>
      </c>
      <c r="G4" s="4" t="s">
        <v>217</v>
      </c>
      <c r="H4" s="4" t="s">
        <v>218</v>
      </c>
      <c r="I4" s="4" t="s">
        <v>3976</v>
      </c>
      <c r="J4" s="4" t="s">
        <v>219</v>
      </c>
      <c r="K4" s="4" t="s">
        <v>220</v>
      </c>
      <c r="L4" s="4" t="s">
        <v>3978</v>
      </c>
      <c r="M4" s="4" t="s">
        <v>3979</v>
      </c>
      <c r="N4" s="4" t="s">
        <v>3980</v>
      </c>
      <c r="O4" s="4" t="s">
        <v>3982</v>
      </c>
      <c r="P4" s="4" t="s">
        <v>3972</v>
      </c>
      <c r="Q4" s="4" t="s">
        <v>3977</v>
      </c>
      <c r="R4" s="4" t="s">
        <v>3973</v>
      </c>
      <c r="S4" s="4" t="s">
        <v>3981</v>
      </c>
      <c r="T4" s="4" t="s">
        <v>3983</v>
      </c>
      <c r="U4" s="4" t="s">
        <v>3984</v>
      </c>
      <c r="V4" s="4" t="s">
        <v>3974</v>
      </c>
      <c r="W4" s="4" t="s">
        <v>3975</v>
      </c>
      <c r="X4" s="4" t="s">
        <v>3985</v>
      </c>
    </row>
    <row r="5" spans="1:24" x14ac:dyDescent="0.25">
      <c r="A5" s="126" t="s">
        <v>9225</v>
      </c>
      <c r="B5" s="167" t="s">
        <v>8581</v>
      </c>
      <c r="C5" s="126"/>
      <c r="D5" s="126"/>
      <c r="E5" s="105"/>
      <c r="F5" s="105" cm="1">
        <f t="array" aca="1" ref="F5" ca="1">F5:K5</f>
        <v>0</v>
      </c>
      <c r="G5" s="105"/>
      <c r="H5" s="127"/>
      <c r="I5" s="126"/>
      <c r="J5" s="105"/>
      <c r="K5" s="166" t="s">
        <v>872</v>
      </c>
      <c r="L5" s="126"/>
      <c r="M5" s="126"/>
      <c r="N5" s="126"/>
      <c r="O5" s="105"/>
      <c r="P5" s="105"/>
      <c r="Q5" s="105"/>
      <c r="R5" s="105"/>
      <c r="S5" s="105"/>
      <c r="T5" s="105"/>
      <c r="U5" s="105"/>
      <c r="V5" s="105"/>
      <c r="W5" s="105"/>
      <c r="X5" s="105"/>
    </row>
    <row r="6" spans="1:24" x14ac:dyDescent="0.25">
      <c r="A6" s="126" t="s">
        <v>9238</v>
      </c>
      <c r="B6" s="126"/>
      <c r="C6" s="126"/>
      <c r="D6" s="126"/>
      <c r="E6" s="105"/>
      <c r="F6" s="105" cm="1">
        <f t="array" aca="1" ref="F6" ca="1">F6:K6</f>
        <v>0</v>
      </c>
      <c r="G6" s="105"/>
      <c r="H6" s="127"/>
      <c r="I6" s="126"/>
      <c r="J6" s="105"/>
      <c r="K6" s="126" t="s">
        <v>753</v>
      </c>
      <c r="L6" s="126"/>
      <c r="M6" s="126"/>
      <c r="N6" s="126"/>
      <c r="O6" s="105"/>
      <c r="P6" s="105"/>
      <c r="Q6" s="105"/>
      <c r="R6" s="105"/>
      <c r="S6" s="105"/>
      <c r="T6" s="105"/>
      <c r="U6" s="105"/>
      <c r="V6" s="105"/>
      <c r="W6" s="105"/>
      <c r="X6" s="105"/>
    </row>
    <row r="7" spans="1:24" x14ac:dyDescent="0.25">
      <c r="A7" s="126" t="s">
        <v>9245</v>
      </c>
      <c r="B7" s="126"/>
      <c r="C7" s="126"/>
      <c r="D7" s="126"/>
      <c r="E7" s="105"/>
      <c r="F7" s="105" cm="1">
        <f t="array" aca="1" ref="F7" ca="1">F7:K7</f>
        <v>0</v>
      </c>
      <c r="G7" s="105"/>
      <c r="H7" s="127"/>
      <c r="I7" s="126"/>
      <c r="J7" s="105"/>
      <c r="K7" s="126"/>
      <c r="L7" s="126"/>
      <c r="M7" s="126"/>
      <c r="N7" s="126"/>
      <c r="O7" s="105"/>
      <c r="P7" s="105"/>
      <c r="Q7" s="105"/>
      <c r="R7" s="105"/>
      <c r="S7" s="105"/>
      <c r="T7" s="105"/>
      <c r="U7" s="105"/>
      <c r="V7" s="105"/>
      <c r="W7" s="105"/>
      <c r="X7" s="105"/>
    </row>
    <row r="8" spans="1:24" x14ac:dyDescent="0.25">
      <c r="A8" s="126" t="s">
        <v>9304</v>
      </c>
      <c r="B8" s="126" t="s">
        <v>8653</v>
      </c>
      <c r="C8" s="126" t="s">
        <v>8654</v>
      </c>
      <c r="D8" s="126"/>
      <c r="E8" s="105"/>
      <c r="F8" s="105" cm="1">
        <f t="array" aca="1" ref="F8" ca="1">F8:K8</f>
        <v>0</v>
      </c>
      <c r="G8" s="105"/>
      <c r="H8" s="127"/>
      <c r="I8" s="126"/>
      <c r="J8" s="105"/>
      <c r="K8" s="126" t="s">
        <v>753</v>
      </c>
      <c r="L8" s="126"/>
      <c r="M8" s="126"/>
      <c r="N8" s="126"/>
      <c r="O8" s="105"/>
      <c r="P8" s="105"/>
      <c r="Q8" s="105"/>
      <c r="R8" s="105"/>
      <c r="S8" s="105"/>
      <c r="T8" s="105"/>
      <c r="U8" s="105"/>
      <c r="V8" s="105"/>
      <c r="W8" s="105"/>
      <c r="X8" s="105"/>
    </row>
    <row r="9" spans="1:24" x14ac:dyDescent="0.25">
      <c r="A9" s="126" t="s">
        <v>9358</v>
      </c>
      <c r="B9" s="126" t="s">
        <v>8687</v>
      </c>
      <c r="C9" s="126" t="s">
        <v>8686</v>
      </c>
      <c r="D9" s="126"/>
      <c r="E9" s="105"/>
      <c r="F9" s="105" cm="1">
        <f t="array" aca="1" ref="F9" ca="1">F9:K9</f>
        <v>0</v>
      </c>
      <c r="G9" s="105"/>
      <c r="H9" s="127"/>
      <c r="I9" s="126"/>
      <c r="J9" s="105"/>
      <c r="K9" s="126"/>
      <c r="L9" s="126"/>
      <c r="M9" s="126"/>
      <c r="N9" s="126"/>
      <c r="O9" s="105"/>
      <c r="P9" s="105"/>
      <c r="Q9" s="105"/>
      <c r="R9" s="105"/>
      <c r="S9" s="105"/>
      <c r="T9" s="105"/>
      <c r="U9" s="105"/>
      <c r="V9" s="105"/>
      <c r="W9" s="105"/>
      <c r="X9" s="105"/>
    </row>
    <row r="10" spans="1:24" x14ac:dyDescent="0.25">
      <c r="A10" s="126" t="s">
        <v>9385</v>
      </c>
      <c r="B10" s="126"/>
      <c r="C10" s="126"/>
      <c r="D10" s="126"/>
      <c r="E10" s="105"/>
      <c r="F10" s="105" cm="1">
        <f t="array" aca="1" ref="F10" ca="1">F10:K10</f>
        <v>0</v>
      </c>
      <c r="G10" s="105"/>
      <c r="H10" s="127"/>
      <c r="I10" s="126"/>
      <c r="J10" s="105"/>
      <c r="K10" s="126"/>
      <c r="L10" s="126"/>
      <c r="M10" s="126"/>
      <c r="N10" s="126"/>
      <c r="O10" s="105"/>
      <c r="P10" s="105"/>
      <c r="Q10" s="105"/>
      <c r="R10" s="105"/>
      <c r="S10" s="105"/>
      <c r="T10" s="105"/>
      <c r="U10" s="105"/>
      <c r="V10" s="105"/>
      <c r="W10" s="105"/>
      <c r="X10" s="105"/>
    </row>
    <row r="11" spans="1:24" x14ac:dyDescent="0.25">
      <c r="A11" s="126" t="s">
        <v>9386</v>
      </c>
      <c r="B11" s="126"/>
      <c r="C11" s="126"/>
      <c r="D11" s="126"/>
      <c r="E11" s="105"/>
      <c r="F11" s="105" cm="1">
        <f t="array" aca="1" ref="F11" ca="1">F11:K11</f>
        <v>0</v>
      </c>
      <c r="G11" s="105"/>
      <c r="H11" s="127"/>
      <c r="I11" s="126"/>
      <c r="J11" s="105"/>
      <c r="K11" s="126"/>
      <c r="L11" s="126"/>
      <c r="M11" s="126"/>
      <c r="N11" s="126"/>
      <c r="O11" s="105"/>
      <c r="P11" s="105"/>
      <c r="Q11" s="105"/>
      <c r="R11" s="105"/>
      <c r="S11" s="105"/>
      <c r="T11" s="105"/>
      <c r="U11" s="105"/>
      <c r="V11" s="105"/>
      <c r="W11" s="105"/>
      <c r="X11" s="105"/>
    </row>
    <row r="12" spans="1:24" x14ac:dyDescent="0.25">
      <c r="A12" s="126" t="s">
        <v>9414</v>
      </c>
      <c r="B12" s="126" t="s">
        <v>8729</v>
      </c>
      <c r="C12" s="126" t="s">
        <v>8730</v>
      </c>
      <c r="D12" s="126"/>
      <c r="E12" s="105"/>
      <c r="F12" s="105" cm="1">
        <f t="array" aca="1" ref="F12" ca="1">F12:K12</f>
        <v>0</v>
      </c>
      <c r="G12" s="105"/>
      <c r="H12" s="127"/>
      <c r="I12" s="126"/>
      <c r="J12" s="105"/>
      <c r="K12" s="126"/>
      <c r="L12" s="126"/>
      <c r="M12" s="126"/>
      <c r="N12" s="126"/>
      <c r="O12" s="105"/>
      <c r="P12" s="105"/>
      <c r="Q12" s="105"/>
      <c r="R12" s="105"/>
      <c r="S12" s="105"/>
      <c r="T12" s="105"/>
      <c r="U12" s="105"/>
      <c r="V12" s="105"/>
      <c r="W12" s="105"/>
      <c r="X12" s="105"/>
    </row>
    <row r="13" spans="1:24" x14ac:dyDescent="0.25">
      <c r="A13" s="126" t="s">
        <v>9426</v>
      </c>
      <c r="B13" s="126"/>
      <c r="C13" s="126"/>
      <c r="D13" s="126"/>
      <c r="E13" s="105"/>
      <c r="F13" s="105" cm="1">
        <f t="array" aca="1" ref="F13" ca="1">F13:K13</f>
        <v>0</v>
      </c>
      <c r="G13" s="105"/>
      <c r="H13" s="127"/>
      <c r="I13" s="126"/>
      <c r="J13" s="105"/>
      <c r="K13" s="126"/>
      <c r="L13" s="126"/>
      <c r="M13" s="126"/>
      <c r="N13" s="126"/>
      <c r="O13" s="105"/>
      <c r="P13" s="105"/>
      <c r="Q13" s="105"/>
      <c r="R13" s="105"/>
      <c r="S13" s="105"/>
      <c r="T13" s="105"/>
      <c r="U13" s="105"/>
      <c r="V13" s="105"/>
      <c r="W13" s="105"/>
      <c r="X13" s="105"/>
    </row>
    <row r="14" spans="1:24" x14ac:dyDescent="0.25">
      <c r="A14" s="126" t="s">
        <v>9453</v>
      </c>
      <c r="B14" s="126"/>
      <c r="C14" s="126"/>
      <c r="D14" s="126"/>
      <c r="E14" s="105"/>
      <c r="F14" s="105" cm="1">
        <f t="array" aca="1" ref="F14" ca="1">F14:K14</f>
        <v>0</v>
      </c>
      <c r="G14" s="105"/>
      <c r="H14" s="127"/>
      <c r="I14" s="126"/>
      <c r="J14" s="105"/>
      <c r="K14" s="126"/>
      <c r="L14" s="126"/>
      <c r="M14" s="126"/>
      <c r="N14" s="126"/>
      <c r="O14" s="105"/>
      <c r="P14" s="105"/>
      <c r="Q14" s="105"/>
      <c r="R14" s="105"/>
      <c r="S14" s="105"/>
      <c r="T14" s="105"/>
      <c r="U14" s="105"/>
      <c r="V14" s="105"/>
      <c r="W14" s="105"/>
      <c r="X14" s="105"/>
    </row>
    <row r="15" spans="1:24" x14ac:dyDescent="0.25">
      <c r="A15" s="126" t="s">
        <v>9519</v>
      </c>
      <c r="B15" s="126"/>
      <c r="C15" s="126"/>
      <c r="D15" s="126"/>
      <c r="E15" s="105"/>
      <c r="F15" s="105"/>
      <c r="G15" s="105"/>
      <c r="H15" s="127"/>
      <c r="I15" s="126"/>
      <c r="J15" s="105"/>
      <c r="K15" s="126" t="s">
        <v>753</v>
      </c>
      <c r="L15" s="126"/>
      <c r="M15" s="126"/>
      <c r="N15" s="126"/>
      <c r="O15" s="105"/>
      <c r="P15" s="105"/>
      <c r="Q15" s="105"/>
      <c r="R15" s="105"/>
      <c r="S15" s="105"/>
      <c r="T15" s="105"/>
      <c r="U15" s="105"/>
      <c r="V15" s="105"/>
      <c r="W15" s="105"/>
      <c r="X15" s="105"/>
    </row>
    <row r="16" spans="1:24" x14ac:dyDescent="0.25">
      <c r="A16" s="126" t="s">
        <v>9520</v>
      </c>
      <c r="B16" s="126"/>
      <c r="C16" s="126"/>
      <c r="D16" s="126"/>
      <c r="E16" s="105"/>
      <c r="F16" s="105"/>
      <c r="G16" s="105"/>
      <c r="H16" s="127"/>
      <c r="I16" s="126"/>
      <c r="J16" s="105"/>
      <c r="K16" s="126" t="s">
        <v>880</v>
      </c>
      <c r="L16" s="126"/>
      <c r="M16" s="126"/>
      <c r="N16" s="126"/>
      <c r="O16" s="105"/>
      <c r="P16" s="105"/>
      <c r="Q16" s="105"/>
      <c r="R16" s="105"/>
      <c r="S16" s="105"/>
      <c r="T16" s="105"/>
      <c r="U16" s="105"/>
      <c r="V16" s="105"/>
      <c r="W16" s="105"/>
      <c r="X16" s="105"/>
    </row>
    <row r="17" spans="1:24" x14ac:dyDescent="0.25">
      <c r="A17" s="126" t="s">
        <v>9634</v>
      </c>
      <c r="B17" s="126"/>
      <c r="C17" s="126"/>
      <c r="D17" s="126"/>
      <c r="E17" s="105"/>
      <c r="F17" s="105" cm="1">
        <f t="array" aca="1" ref="F17" ca="1">F17:K17</f>
        <v>0</v>
      </c>
      <c r="G17" s="105"/>
      <c r="H17" s="127"/>
      <c r="I17" s="126"/>
      <c r="J17" s="105"/>
      <c r="K17" s="126" t="s">
        <v>728</v>
      </c>
      <c r="L17" s="126"/>
      <c r="M17" s="126"/>
      <c r="N17" s="126"/>
      <c r="O17" s="105"/>
      <c r="P17" s="105"/>
      <c r="Q17" s="105"/>
      <c r="R17" s="105"/>
      <c r="S17" s="105"/>
      <c r="T17" s="105"/>
      <c r="U17" s="105"/>
      <c r="V17" s="105"/>
      <c r="W17" s="105"/>
      <c r="X17" s="105"/>
    </row>
    <row r="18" spans="1:24" x14ac:dyDescent="0.25">
      <c r="A18" s="126" t="s">
        <v>9633</v>
      </c>
      <c r="B18" s="126"/>
      <c r="C18" s="126"/>
      <c r="D18" s="126"/>
      <c r="E18" s="105"/>
      <c r="F18" s="105" cm="1">
        <f t="array" aca="1" ref="F18" ca="1">F18:K18</f>
        <v>0</v>
      </c>
      <c r="G18" s="105"/>
      <c r="H18" s="127"/>
      <c r="I18" s="126"/>
      <c r="J18" s="105"/>
      <c r="K18" s="126" t="s">
        <v>865</v>
      </c>
      <c r="L18" s="126"/>
      <c r="M18" s="126"/>
      <c r="N18" s="126"/>
      <c r="O18" s="105"/>
      <c r="P18" s="105"/>
      <c r="Q18" s="105"/>
      <c r="R18" s="105"/>
      <c r="S18" s="105"/>
      <c r="T18" s="105"/>
      <c r="U18" s="105"/>
      <c r="V18" s="105"/>
      <c r="W18" s="105"/>
      <c r="X18" s="105"/>
    </row>
    <row r="19" spans="1:24" x14ac:dyDescent="0.25">
      <c r="A19" s="126" t="s">
        <v>9803</v>
      </c>
      <c r="B19" s="126"/>
      <c r="C19" s="126" t="s">
        <v>9721</v>
      </c>
      <c r="D19" s="126"/>
      <c r="E19" s="105"/>
      <c r="F19" s="105" cm="1">
        <f t="array" aca="1" ref="F19" ca="1">F19:K19</f>
        <v>0</v>
      </c>
      <c r="G19" s="105"/>
      <c r="H19" s="127"/>
      <c r="I19" s="126"/>
      <c r="J19" s="105"/>
      <c r="K19" s="126" t="s">
        <v>911</v>
      </c>
      <c r="L19" s="126"/>
      <c r="M19" s="126"/>
      <c r="N19" s="126"/>
      <c r="O19" s="105"/>
      <c r="P19" s="105"/>
      <c r="Q19" s="105"/>
      <c r="R19" s="105"/>
      <c r="S19" s="105"/>
      <c r="T19" s="105"/>
      <c r="U19" s="105"/>
      <c r="V19" s="105"/>
      <c r="W19" s="105"/>
      <c r="X19" s="105"/>
    </row>
    <row r="20" spans="1:24" x14ac:dyDescent="0.25">
      <c r="A20" s="126" t="s">
        <v>9804</v>
      </c>
      <c r="B20" s="126"/>
      <c r="C20" s="126"/>
      <c r="D20" s="126"/>
      <c r="E20" s="105"/>
      <c r="F20" s="105" cm="1">
        <f t="array" aca="1" ref="F20" ca="1">F20:K20</f>
        <v>0</v>
      </c>
      <c r="G20" s="105"/>
      <c r="H20" s="127"/>
      <c r="I20" s="126"/>
      <c r="J20" s="105"/>
      <c r="K20" s="126"/>
      <c r="L20" s="126"/>
      <c r="M20" s="126"/>
      <c r="N20" s="126"/>
      <c r="O20" s="105"/>
      <c r="P20" s="105"/>
      <c r="Q20" s="105"/>
      <c r="R20" s="105"/>
      <c r="S20" s="105"/>
      <c r="T20" s="105"/>
      <c r="U20" s="105"/>
      <c r="V20" s="105"/>
      <c r="W20" s="105"/>
      <c r="X20" s="105"/>
    </row>
    <row r="21" spans="1:24" x14ac:dyDescent="0.25">
      <c r="A21" s="126" t="s">
        <v>9877</v>
      </c>
      <c r="B21" s="126" t="s">
        <v>9911</v>
      </c>
      <c r="C21" s="126" t="s">
        <v>9912</v>
      </c>
      <c r="D21" s="126"/>
      <c r="E21" s="105"/>
      <c r="F21" s="105" cm="1">
        <f t="array" aca="1" ref="F21" ca="1">F21:K21</f>
        <v>0</v>
      </c>
      <c r="G21" s="105"/>
      <c r="H21" s="127"/>
      <c r="I21" s="126"/>
      <c r="J21" s="105"/>
      <c r="K21" s="126" t="s">
        <v>728</v>
      </c>
      <c r="L21" s="126"/>
      <c r="M21" s="126"/>
      <c r="N21" s="126"/>
      <c r="O21" s="105"/>
      <c r="P21" s="105"/>
      <c r="Q21" s="105"/>
      <c r="R21" s="105"/>
      <c r="S21" s="105"/>
      <c r="T21" s="105"/>
      <c r="U21" s="105"/>
      <c r="V21" s="105"/>
      <c r="W21" s="105"/>
      <c r="X21" s="105"/>
    </row>
    <row r="22" spans="1:24" x14ac:dyDescent="0.25">
      <c r="A22" s="126" t="s">
        <v>9877</v>
      </c>
      <c r="B22" s="126" t="s">
        <v>9911</v>
      </c>
      <c r="C22" s="126" t="s">
        <v>9912</v>
      </c>
      <c r="D22" s="126"/>
      <c r="E22" s="105"/>
      <c r="F22" s="105" cm="1">
        <f t="array" aca="1" ref="F22" ca="1">F22:K22</f>
        <v>0</v>
      </c>
      <c r="G22" s="105"/>
      <c r="H22" s="127"/>
      <c r="I22" s="126"/>
      <c r="J22" s="105"/>
      <c r="K22" s="126" t="s">
        <v>753</v>
      </c>
      <c r="L22" s="126"/>
      <c r="M22" s="126"/>
      <c r="N22" s="126"/>
      <c r="O22" s="105"/>
      <c r="P22" s="105"/>
      <c r="Q22" s="105"/>
      <c r="R22" s="105"/>
      <c r="S22" s="105"/>
      <c r="T22" s="105"/>
      <c r="U22" s="105"/>
      <c r="V22" s="105"/>
      <c r="W22" s="105"/>
      <c r="X22" s="105"/>
    </row>
    <row r="23" spans="1:24" x14ac:dyDescent="0.25">
      <c r="A23" s="126" t="s">
        <v>9877</v>
      </c>
      <c r="B23" s="126" t="s">
        <v>9911</v>
      </c>
      <c r="C23" s="126" t="s">
        <v>9913</v>
      </c>
      <c r="D23" s="126"/>
      <c r="E23" s="105"/>
      <c r="F23" s="105" cm="1">
        <f t="array" aca="1" ref="F23" ca="1">F23:K23</f>
        <v>0</v>
      </c>
      <c r="G23" s="105"/>
      <c r="H23" s="127"/>
      <c r="I23" s="126"/>
      <c r="J23" s="105"/>
      <c r="K23" s="126" t="s">
        <v>9914</v>
      </c>
      <c r="L23" s="126"/>
      <c r="M23" s="126"/>
      <c r="N23" s="126"/>
      <c r="O23" s="105"/>
      <c r="P23" s="105"/>
      <c r="Q23" s="105"/>
      <c r="R23" s="105"/>
      <c r="S23" s="105"/>
      <c r="T23" s="105"/>
      <c r="U23" s="105"/>
      <c r="V23" s="105"/>
      <c r="W23" s="105"/>
      <c r="X23" s="105"/>
    </row>
    <row r="24" spans="1:24" x14ac:dyDescent="0.25">
      <c r="A24" s="126" t="s">
        <v>9877</v>
      </c>
      <c r="B24" s="126" t="s">
        <v>9911</v>
      </c>
      <c r="C24" s="126" t="s">
        <v>9913</v>
      </c>
      <c r="D24" s="126"/>
      <c r="E24" s="105"/>
      <c r="F24" s="105" cm="1">
        <f t="array" aca="1" ref="F24" ca="1">F24:K24</f>
        <v>0</v>
      </c>
      <c r="G24" s="105"/>
      <c r="H24" s="127"/>
      <c r="I24" s="126"/>
      <c r="J24" s="105"/>
      <c r="K24" s="126" t="s">
        <v>855</v>
      </c>
      <c r="L24" s="126"/>
      <c r="M24" s="126"/>
      <c r="N24" s="126"/>
      <c r="O24" s="105"/>
      <c r="P24" s="105"/>
      <c r="Q24" s="105"/>
      <c r="R24" s="105"/>
      <c r="S24" s="105"/>
      <c r="T24" s="105"/>
      <c r="U24" s="105"/>
      <c r="V24" s="105"/>
      <c r="W24" s="105"/>
      <c r="X24" s="105"/>
    </row>
    <row r="25" spans="1:24" x14ac:dyDescent="0.25">
      <c r="A25" s="126" t="s">
        <v>9877</v>
      </c>
      <c r="B25" s="126" t="s">
        <v>9911</v>
      </c>
      <c r="C25" s="126" t="s">
        <v>9913</v>
      </c>
      <c r="D25" s="126"/>
      <c r="E25" s="105"/>
      <c r="F25" s="105" cm="1">
        <f t="array" aca="1" ref="F25" ca="1">F25:K25</f>
        <v>0</v>
      </c>
      <c r="G25" s="105"/>
      <c r="H25" s="127"/>
      <c r="I25" s="126"/>
      <c r="J25" s="105"/>
      <c r="K25" s="126" t="s">
        <v>880</v>
      </c>
      <c r="L25" s="126"/>
      <c r="M25" s="126"/>
      <c r="N25" s="126"/>
      <c r="O25" s="105"/>
      <c r="P25" s="105"/>
      <c r="Q25" s="105"/>
      <c r="R25" s="105"/>
      <c r="S25" s="105"/>
      <c r="T25" s="105"/>
      <c r="U25" s="105"/>
      <c r="V25" s="105"/>
      <c r="W25" s="105"/>
      <c r="X25" s="105"/>
    </row>
    <row r="26" spans="1:24" x14ac:dyDescent="0.25">
      <c r="A26" s="126" t="s">
        <v>9877</v>
      </c>
      <c r="B26" s="126" t="s">
        <v>9911</v>
      </c>
      <c r="C26" s="126" t="s">
        <v>9913</v>
      </c>
      <c r="D26" s="126"/>
      <c r="E26" s="105"/>
      <c r="F26" s="105" cm="1">
        <f t="array" aca="1" ref="F26" ca="1">F26:K26</f>
        <v>0</v>
      </c>
      <c r="G26" s="105"/>
      <c r="H26" s="127"/>
      <c r="I26" s="126"/>
      <c r="J26" s="105"/>
      <c r="K26" s="126" t="s">
        <v>911</v>
      </c>
      <c r="L26" s="126"/>
      <c r="M26" s="126"/>
      <c r="N26" s="126"/>
      <c r="O26" s="105"/>
      <c r="P26" s="105"/>
      <c r="Q26" s="105"/>
      <c r="R26" s="105"/>
      <c r="S26" s="105"/>
      <c r="T26" s="105"/>
      <c r="U26" s="105"/>
      <c r="V26" s="105"/>
      <c r="W26" s="105"/>
      <c r="X26" s="105"/>
    </row>
    <row r="27" spans="1:24" x14ac:dyDescent="0.25">
      <c r="A27" s="126" t="s">
        <v>9877</v>
      </c>
      <c r="B27" s="126" t="s">
        <v>9911</v>
      </c>
      <c r="C27" s="126" t="s">
        <v>9912</v>
      </c>
      <c r="D27" s="126"/>
      <c r="E27" s="105"/>
      <c r="F27" s="105" cm="1">
        <f t="array" aca="1" ref="F27" ca="1">F27:K27</f>
        <v>0</v>
      </c>
      <c r="G27" s="105"/>
      <c r="H27" s="127"/>
      <c r="I27" s="126"/>
      <c r="J27" s="105"/>
      <c r="K27" s="126" t="s">
        <v>728</v>
      </c>
      <c r="L27" s="126"/>
      <c r="M27" s="126"/>
      <c r="N27" s="126"/>
      <c r="O27" s="105"/>
      <c r="P27" s="105"/>
      <c r="Q27" s="105"/>
      <c r="R27" s="105"/>
      <c r="S27" s="105"/>
      <c r="T27" s="105"/>
      <c r="U27" s="105"/>
      <c r="V27" s="105"/>
      <c r="W27" s="105"/>
      <c r="X27" s="105"/>
    </row>
    <row r="28" spans="1:24" x14ac:dyDescent="0.25">
      <c r="A28" s="126" t="s">
        <v>9877</v>
      </c>
      <c r="B28" s="126" t="s">
        <v>9911</v>
      </c>
      <c r="C28" s="126" t="s">
        <v>9912</v>
      </c>
      <c r="D28" s="126"/>
      <c r="E28" s="105"/>
      <c r="F28" s="105" cm="1">
        <f t="array" aca="1" ref="F28" ca="1">F28:K28</f>
        <v>0</v>
      </c>
      <c r="G28" s="105"/>
      <c r="H28" s="127"/>
      <c r="I28" s="126"/>
      <c r="J28" s="105"/>
      <c r="K28" s="126" t="s">
        <v>753</v>
      </c>
      <c r="L28" s="126"/>
      <c r="M28" s="126"/>
      <c r="N28" s="126"/>
      <c r="O28" s="105"/>
      <c r="P28" s="105"/>
      <c r="Q28" s="105"/>
      <c r="R28" s="105"/>
      <c r="S28" s="105"/>
      <c r="T28" s="105"/>
      <c r="U28" s="105"/>
      <c r="V28" s="105"/>
      <c r="W28" s="105"/>
      <c r="X28" s="105"/>
    </row>
    <row r="29" spans="1:24" x14ac:dyDescent="0.25">
      <c r="A29" s="126" t="s">
        <v>9877</v>
      </c>
      <c r="B29" s="126" t="s">
        <v>9911</v>
      </c>
      <c r="C29" s="126" t="s">
        <v>9913</v>
      </c>
      <c r="D29" s="126"/>
      <c r="E29" s="105"/>
      <c r="F29" s="105" cm="1">
        <f t="array" aca="1" ref="F29" ca="1">F29:K29</f>
        <v>0</v>
      </c>
      <c r="G29" s="105"/>
      <c r="H29" s="127"/>
      <c r="I29" s="126"/>
      <c r="J29" s="105"/>
      <c r="K29" s="126" t="s">
        <v>9914</v>
      </c>
      <c r="L29" s="126"/>
      <c r="M29" s="126"/>
      <c r="N29" s="126"/>
      <c r="O29" s="105"/>
      <c r="P29" s="105"/>
      <c r="Q29" s="105"/>
      <c r="R29" s="105"/>
      <c r="S29" s="105"/>
      <c r="T29" s="105"/>
      <c r="U29" s="105"/>
      <c r="V29" s="105"/>
      <c r="W29" s="105"/>
      <c r="X29" s="105"/>
    </row>
    <row r="30" spans="1:24" x14ac:dyDescent="0.25">
      <c r="A30" s="126" t="s">
        <v>9877</v>
      </c>
      <c r="B30" s="126" t="s">
        <v>9911</v>
      </c>
      <c r="C30" s="126" t="s">
        <v>9913</v>
      </c>
      <c r="D30" s="126"/>
      <c r="E30" s="105"/>
      <c r="F30" s="105" cm="1">
        <f t="array" aca="1" ref="F30" ca="1">F30:K30</f>
        <v>0</v>
      </c>
      <c r="G30" s="105"/>
      <c r="H30" s="127"/>
      <c r="I30" s="126"/>
      <c r="J30" s="105"/>
      <c r="K30" s="126" t="s">
        <v>855</v>
      </c>
      <c r="L30" s="126"/>
      <c r="M30" s="126"/>
      <c r="N30" s="126"/>
      <c r="O30" s="105"/>
      <c r="P30" s="105"/>
      <c r="Q30" s="105"/>
      <c r="R30" s="105"/>
      <c r="S30" s="105"/>
      <c r="T30" s="105"/>
      <c r="U30" s="105"/>
      <c r="V30" s="105"/>
      <c r="W30" s="105"/>
      <c r="X30" s="105"/>
    </row>
    <row r="31" spans="1:24" x14ac:dyDescent="0.25">
      <c r="A31" s="126" t="s">
        <v>9877</v>
      </c>
      <c r="B31" s="126" t="s">
        <v>9911</v>
      </c>
      <c r="C31" s="126" t="s">
        <v>9913</v>
      </c>
      <c r="D31" s="126"/>
      <c r="E31" s="105"/>
      <c r="F31" s="105" cm="1">
        <f t="array" aca="1" ref="F31" ca="1">F31:K31</f>
        <v>0</v>
      </c>
      <c r="G31" s="105"/>
      <c r="H31" s="127"/>
      <c r="I31" s="126"/>
      <c r="J31" s="105"/>
      <c r="K31" s="126" t="s">
        <v>880</v>
      </c>
      <c r="L31" s="126"/>
      <c r="M31" s="126"/>
      <c r="N31" s="126"/>
      <c r="O31" s="105"/>
      <c r="P31" s="105"/>
      <c r="Q31" s="105"/>
      <c r="R31" s="105"/>
      <c r="S31" s="105"/>
      <c r="T31" s="105"/>
      <c r="U31" s="105"/>
      <c r="V31" s="105"/>
      <c r="W31" s="105"/>
      <c r="X31" s="105"/>
    </row>
    <row r="32" spans="1:24" x14ac:dyDescent="0.25">
      <c r="A32" s="126" t="s">
        <v>9877</v>
      </c>
      <c r="B32" s="126" t="s">
        <v>9911</v>
      </c>
      <c r="C32" s="126" t="s">
        <v>9913</v>
      </c>
      <c r="D32" s="126"/>
      <c r="E32" s="105"/>
      <c r="F32" s="105" cm="1">
        <f t="array" aca="1" ref="F32" ca="1">F32:K32</f>
        <v>0</v>
      </c>
      <c r="G32" s="105"/>
      <c r="H32" s="127"/>
      <c r="I32" s="126"/>
      <c r="J32" s="105"/>
      <c r="K32" s="126" t="s">
        <v>911</v>
      </c>
      <c r="L32" s="126"/>
      <c r="M32" s="126"/>
      <c r="N32" s="126"/>
      <c r="O32" s="105"/>
      <c r="P32" s="105"/>
      <c r="Q32" s="105"/>
      <c r="R32" s="105"/>
      <c r="S32" s="105"/>
      <c r="T32" s="105"/>
      <c r="U32" s="105"/>
      <c r="V32" s="105"/>
      <c r="W32" s="105"/>
      <c r="X32" s="105"/>
    </row>
    <row r="33" spans="1:24" x14ac:dyDescent="0.25">
      <c r="A33" s="126" t="s">
        <v>9877</v>
      </c>
      <c r="B33" s="126" t="s">
        <v>9911</v>
      </c>
      <c r="C33" s="126" t="s">
        <v>9912</v>
      </c>
      <c r="D33" s="126"/>
      <c r="E33" s="105"/>
      <c r="F33" s="105" cm="1">
        <f t="array" aca="1" ref="F33" ca="1">F33:K33</f>
        <v>0</v>
      </c>
      <c r="G33" s="105"/>
      <c r="H33" s="127"/>
      <c r="I33" s="126"/>
      <c r="J33" s="105"/>
      <c r="K33" s="126" t="s">
        <v>728</v>
      </c>
      <c r="L33" s="126"/>
      <c r="M33" s="126"/>
      <c r="N33" s="126"/>
      <c r="O33" s="105"/>
      <c r="P33" s="105"/>
      <c r="Q33" s="105"/>
      <c r="R33" s="105"/>
      <c r="S33" s="105"/>
      <c r="T33" s="105"/>
      <c r="U33" s="105"/>
      <c r="V33" s="105"/>
      <c r="W33" s="105"/>
      <c r="X33" s="105"/>
    </row>
    <row r="34" spans="1:24" x14ac:dyDescent="0.25">
      <c r="A34" s="126" t="s">
        <v>9877</v>
      </c>
      <c r="B34" s="126" t="s">
        <v>9911</v>
      </c>
      <c r="C34" s="126" t="s">
        <v>9912</v>
      </c>
      <c r="D34" s="126"/>
      <c r="E34" s="105"/>
      <c r="F34" s="105" cm="1">
        <f t="array" aca="1" ref="F34" ca="1">F34:K34</f>
        <v>0</v>
      </c>
      <c r="G34" s="105"/>
      <c r="H34" s="127"/>
      <c r="I34" s="126"/>
      <c r="J34" s="105"/>
      <c r="K34" s="126" t="s">
        <v>753</v>
      </c>
      <c r="L34" s="126"/>
      <c r="M34" s="126"/>
      <c r="N34" s="126"/>
      <c r="O34" s="105"/>
      <c r="P34" s="105"/>
      <c r="Q34" s="105"/>
      <c r="R34" s="105"/>
      <c r="S34" s="105"/>
      <c r="T34" s="105"/>
      <c r="U34" s="105"/>
      <c r="V34" s="105"/>
      <c r="W34" s="105"/>
      <c r="X34" s="105"/>
    </row>
    <row r="35" spans="1:24" x14ac:dyDescent="0.25">
      <c r="A35" s="126" t="s">
        <v>9877</v>
      </c>
      <c r="B35" s="126" t="s">
        <v>9911</v>
      </c>
      <c r="C35" s="126" t="s">
        <v>9913</v>
      </c>
      <c r="D35" s="126"/>
      <c r="E35" s="105"/>
      <c r="F35" s="105" cm="1">
        <f t="array" aca="1" ref="F35" ca="1">F35:K35</f>
        <v>0</v>
      </c>
      <c r="G35" s="105"/>
      <c r="H35" s="127"/>
      <c r="I35" s="126"/>
      <c r="J35" s="105"/>
      <c r="K35" s="126" t="s">
        <v>9914</v>
      </c>
      <c r="L35" s="126"/>
      <c r="M35" s="126"/>
      <c r="N35" s="126"/>
      <c r="O35" s="105"/>
      <c r="P35" s="105"/>
      <c r="Q35" s="105"/>
      <c r="R35" s="105"/>
      <c r="S35" s="105"/>
      <c r="T35" s="105"/>
      <c r="U35" s="105"/>
      <c r="V35" s="105"/>
      <c r="W35" s="105"/>
      <c r="X35" s="105"/>
    </row>
    <row r="36" spans="1:24" x14ac:dyDescent="0.25">
      <c r="A36" s="126" t="s">
        <v>9877</v>
      </c>
      <c r="B36" s="126" t="s">
        <v>9911</v>
      </c>
      <c r="C36" s="126" t="s">
        <v>9913</v>
      </c>
      <c r="D36" s="126"/>
      <c r="E36" s="105"/>
      <c r="F36" s="105" cm="1">
        <f t="array" aca="1" ref="F36" ca="1">F36:K36</f>
        <v>0</v>
      </c>
      <c r="G36" s="105"/>
      <c r="H36" s="127"/>
      <c r="I36" s="126"/>
      <c r="J36" s="105"/>
      <c r="K36" s="126" t="s">
        <v>855</v>
      </c>
      <c r="L36" s="126"/>
      <c r="M36" s="126"/>
      <c r="N36" s="126"/>
      <c r="O36" s="105"/>
      <c r="P36" s="105"/>
      <c r="Q36" s="105"/>
      <c r="R36" s="105"/>
      <c r="S36" s="105"/>
      <c r="T36" s="105"/>
      <c r="U36" s="105"/>
      <c r="V36" s="105"/>
      <c r="W36" s="105"/>
      <c r="X36" s="105"/>
    </row>
    <row r="37" spans="1:24" x14ac:dyDescent="0.25">
      <c r="A37" s="126" t="s">
        <v>9877</v>
      </c>
      <c r="B37" s="126" t="s">
        <v>9911</v>
      </c>
      <c r="C37" s="126" t="s">
        <v>9913</v>
      </c>
      <c r="D37" s="126"/>
      <c r="E37" s="105"/>
      <c r="F37" s="105" cm="1">
        <f t="array" aca="1" ref="F37" ca="1">F37:K37</f>
        <v>0</v>
      </c>
      <c r="G37" s="105"/>
      <c r="H37" s="127"/>
      <c r="I37" s="126"/>
      <c r="J37" s="105"/>
      <c r="K37" s="126" t="s">
        <v>880</v>
      </c>
      <c r="L37" s="126"/>
      <c r="M37" s="126"/>
      <c r="N37" s="126"/>
      <c r="O37" s="105"/>
      <c r="P37" s="105"/>
      <c r="Q37" s="105"/>
      <c r="R37" s="105"/>
      <c r="S37" s="105"/>
      <c r="T37" s="105"/>
      <c r="U37" s="105"/>
      <c r="V37" s="105"/>
      <c r="W37" s="105"/>
      <c r="X37" s="105"/>
    </row>
    <row r="38" spans="1:24" x14ac:dyDescent="0.25">
      <c r="A38" s="126" t="s">
        <v>9877</v>
      </c>
      <c r="B38" s="126" t="s">
        <v>9911</v>
      </c>
      <c r="C38" s="126" t="s">
        <v>9913</v>
      </c>
      <c r="D38" s="126"/>
      <c r="E38" s="105"/>
      <c r="F38" s="105"/>
      <c r="G38" s="105"/>
      <c r="H38" s="127"/>
      <c r="I38" s="126"/>
      <c r="J38" s="105"/>
      <c r="K38" s="126" t="s">
        <v>911</v>
      </c>
      <c r="L38" s="126"/>
      <c r="M38" s="126"/>
      <c r="N38" s="126"/>
      <c r="O38" s="105"/>
      <c r="P38" s="105"/>
      <c r="Q38" s="105"/>
      <c r="R38" s="105"/>
      <c r="S38" s="105"/>
      <c r="T38" s="105"/>
      <c r="U38" s="105"/>
      <c r="V38" s="105"/>
      <c r="W38" s="105"/>
      <c r="X38" s="105"/>
    </row>
    <row r="39" spans="1:24" x14ac:dyDescent="0.25">
      <c r="A39" s="126" t="s">
        <v>10001</v>
      </c>
      <c r="B39" s="126"/>
      <c r="C39" s="126"/>
      <c r="D39" s="126"/>
      <c r="E39" s="105"/>
      <c r="F39" s="105" cm="1">
        <f t="array" aca="1" ref="F39" ca="1">F39:K39</f>
        <v>0</v>
      </c>
      <c r="G39" s="105"/>
      <c r="H39" s="127"/>
      <c r="I39" s="126"/>
      <c r="J39" s="105"/>
      <c r="K39" s="126"/>
      <c r="L39" s="126"/>
      <c r="M39" s="126"/>
      <c r="N39" s="126"/>
      <c r="O39" s="105"/>
      <c r="P39" s="105"/>
      <c r="Q39" s="105"/>
      <c r="R39" s="105"/>
      <c r="S39" s="105"/>
      <c r="T39" s="105"/>
      <c r="U39" s="105"/>
      <c r="V39" s="105"/>
      <c r="W39" s="105"/>
      <c r="X39" s="105"/>
    </row>
    <row r="40" spans="1:24" x14ac:dyDescent="0.25">
      <c r="A40" s="126" t="s">
        <v>10081</v>
      </c>
      <c r="B40" s="126"/>
      <c r="C40" s="126" t="s">
        <v>10109</v>
      </c>
      <c r="D40" s="126"/>
      <c r="E40" s="105"/>
      <c r="F40" s="105" cm="1">
        <f t="array" aca="1" ref="F40" ca="1">F40:K40</f>
        <v>0</v>
      </c>
      <c r="G40" s="105"/>
      <c r="H40" s="127"/>
      <c r="I40" s="126"/>
      <c r="J40" s="105"/>
      <c r="K40" s="126"/>
      <c r="L40" s="126"/>
      <c r="M40" s="126"/>
      <c r="N40" s="126"/>
      <c r="O40" s="105"/>
      <c r="P40" s="105"/>
      <c r="Q40" s="105"/>
      <c r="R40" s="105"/>
      <c r="S40" s="105"/>
      <c r="T40" s="105"/>
      <c r="U40" s="105"/>
      <c r="V40" s="105"/>
      <c r="W40" s="105"/>
      <c r="X40" s="105"/>
    </row>
    <row r="41" spans="1:24" x14ac:dyDescent="0.25">
      <c r="A41" s="126" t="s">
        <v>10085</v>
      </c>
      <c r="B41" s="126"/>
      <c r="C41" s="126" t="s">
        <v>10110</v>
      </c>
      <c r="D41" s="126"/>
      <c r="E41" s="105"/>
      <c r="F41" s="105" cm="1">
        <f t="array" aca="1" ref="F41" ca="1">F41:K41</f>
        <v>0</v>
      </c>
      <c r="G41" s="105"/>
      <c r="H41" s="127"/>
      <c r="I41" s="126"/>
      <c r="J41" s="105"/>
      <c r="K41" s="126"/>
      <c r="L41" s="126"/>
      <c r="M41" s="126"/>
      <c r="N41" s="126"/>
      <c r="O41" s="105"/>
      <c r="P41" s="105"/>
      <c r="Q41" s="105"/>
      <c r="R41" s="105"/>
      <c r="S41" s="105"/>
      <c r="T41" s="105"/>
      <c r="U41" s="105"/>
      <c r="V41" s="105"/>
      <c r="W41" s="105"/>
      <c r="X41" s="105"/>
    </row>
    <row r="42" spans="1:24" x14ac:dyDescent="0.25">
      <c r="A42" s="126" t="s">
        <v>10104</v>
      </c>
      <c r="B42" s="126"/>
      <c r="C42" s="126" t="s">
        <v>10108</v>
      </c>
      <c r="D42" s="126"/>
      <c r="E42" s="105"/>
      <c r="F42" s="105" cm="1">
        <f t="array" aca="1" ref="F42" ca="1">F42:K42</f>
        <v>0</v>
      </c>
      <c r="G42" s="105"/>
      <c r="H42" s="127"/>
      <c r="I42" s="126"/>
      <c r="J42" s="105"/>
      <c r="K42" s="126"/>
      <c r="L42" s="126"/>
      <c r="M42" s="126"/>
      <c r="N42" s="126"/>
      <c r="O42" s="105"/>
      <c r="P42" s="105"/>
      <c r="Q42" s="105"/>
      <c r="R42" s="105"/>
      <c r="S42" s="105"/>
      <c r="T42" s="105"/>
      <c r="U42" s="105"/>
      <c r="V42" s="105"/>
      <c r="W42" s="105"/>
      <c r="X42" s="105"/>
    </row>
    <row r="43" spans="1:24" x14ac:dyDescent="0.25">
      <c r="A43" s="126" t="s">
        <v>10123</v>
      </c>
      <c r="B43" s="126"/>
      <c r="C43" s="126" t="s">
        <v>10136</v>
      </c>
      <c r="D43" s="126"/>
      <c r="E43" s="105"/>
      <c r="F43" s="105" cm="1">
        <f t="array" aca="1" ref="F43" ca="1">F43:K43</f>
        <v>0</v>
      </c>
      <c r="G43" s="105"/>
      <c r="H43" s="127"/>
      <c r="I43" s="126"/>
      <c r="J43" s="105"/>
      <c r="K43" s="126" t="s">
        <v>911</v>
      </c>
      <c r="L43" s="126"/>
      <c r="M43" s="126"/>
      <c r="N43" s="126"/>
      <c r="O43" s="105"/>
      <c r="P43" s="105"/>
      <c r="Q43" s="105"/>
      <c r="R43" s="105"/>
      <c r="S43" s="105"/>
      <c r="T43" s="105"/>
      <c r="U43" s="105"/>
      <c r="V43" s="105"/>
      <c r="W43" s="105"/>
      <c r="X43" s="105"/>
    </row>
    <row r="44" spans="1:24" x14ac:dyDescent="0.25">
      <c r="A44" s="126" t="s">
        <v>10124</v>
      </c>
      <c r="B44" s="126"/>
      <c r="C44" s="126" t="s">
        <v>10136</v>
      </c>
      <c r="D44" s="126"/>
      <c r="E44" s="105"/>
      <c r="F44" s="105" cm="1">
        <f t="array" aca="1" ref="F44" ca="1">F44:K44</f>
        <v>0</v>
      </c>
      <c r="G44" s="105"/>
      <c r="H44" s="127"/>
      <c r="I44" s="126"/>
      <c r="J44" s="105"/>
      <c r="K44" s="126" t="s">
        <v>911</v>
      </c>
      <c r="L44" s="126"/>
      <c r="M44" s="126"/>
      <c r="N44" s="126"/>
      <c r="O44" s="105"/>
      <c r="P44" s="105"/>
      <c r="Q44" s="105"/>
      <c r="R44" s="105"/>
      <c r="S44" s="105"/>
      <c r="T44" s="105"/>
      <c r="U44" s="105"/>
      <c r="V44" s="105"/>
      <c r="W44" s="105"/>
      <c r="X44" s="105"/>
    </row>
    <row r="45" spans="1:24" x14ac:dyDescent="0.25">
      <c r="A45" s="126" t="s">
        <v>10125</v>
      </c>
      <c r="B45" s="126"/>
      <c r="C45" s="126" t="s">
        <v>10136</v>
      </c>
      <c r="D45" s="126"/>
      <c r="E45" s="105"/>
      <c r="F45" s="105" cm="1">
        <f t="array" aca="1" ref="F45" ca="1">F45:K45</f>
        <v>0</v>
      </c>
      <c r="G45" s="105"/>
      <c r="H45" s="127"/>
      <c r="I45" s="126"/>
      <c r="J45" s="105"/>
      <c r="K45" s="126" t="s">
        <v>911</v>
      </c>
      <c r="L45" s="126"/>
      <c r="M45" s="126"/>
      <c r="N45" s="126"/>
      <c r="O45" s="105"/>
      <c r="P45" s="105"/>
      <c r="Q45" s="105"/>
      <c r="R45" s="105"/>
      <c r="S45" s="105"/>
      <c r="T45" s="105"/>
      <c r="U45" s="105"/>
      <c r="V45" s="105"/>
      <c r="W45" s="105"/>
      <c r="X45" s="105"/>
    </row>
    <row r="46" spans="1:24" x14ac:dyDescent="0.25">
      <c r="A46" s="126" t="s">
        <v>10162</v>
      </c>
      <c r="B46" s="126"/>
      <c r="C46" s="126" t="s">
        <v>10206</v>
      </c>
      <c r="D46" s="126"/>
      <c r="E46" s="105"/>
      <c r="F46" s="105" cm="1">
        <f t="array" aca="1" ref="F46" ca="1">F46:K46</f>
        <v>0</v>
      </c>
      <c r="G46" s="105"/>
      <c r="H46" s="127"/>
      <c r="I46" s="126"/>
      <c r="J46" s="105"/>
      <c r="K46" s="126" t="s">
        <v>10207</v>
      </c>
      <c r="L46" s="126"/>
      <c r="M46" s="126"/>
      <c r="N46" s="126"/>
      <c r="O46" s="105"/>
      <c r="P46" s="105"/>
      <c r="Q46" s="105"/>
      <c r="R46" s="105"/>
      <c r="S46" s="105"/>
      <c r="T46" s="105"/>
      <c r="U46" s="105"/>
      <c r="V46" s="105"/>
      <c r="W46" s="105"/>
      <c r="X46" s="105"/>
    </row>
    <row r="47" spans="1:24" x14ac:dyDescent="0.25">
      <c r="A47" s="126" t="s">
        <v>10163</v>
      </c>
      <c r="B47" s="126"/>
      <c r="C47" s="126" t="s">
        <v>10206</v>
      </c>
      <c r="D47" s="126"/>
      <c r="E47" s="105"/>
      <c r="F47" s="105" cm="1">
        <f t="array" aca="1" ref="F47" ca="1">F47:K47</f>
        <v>0</v>
      </c>
      <c r="G47" s="105"/>
      <c r="H47" s="127"/>
      <c r="I47" s="126"/>
      <c r="J47" s="105"/>
      <c r="K47" s="126" t="s">
        <v>10207</v>
      </c>
      <c r="L47" s="126"/>
      <c r="M47" s="126"/>
      <c r="N47" s="126"/>
      <c r="O47" s="105"/>
      <c r="P47" s="105"/>
      <c r="Q47" s="105"/>
      <c r="R47" s="105"/>
      <c r="S47" s="105"/>
      <c r="T47" s="105"/>
      <c r="U47" s="105"/>
      <c r="V47" s="105"/>
      <c r="W47" s="105"/>
      <c r="X47" s="105"/>
    </row>
    <row r="48" spans="1:24" x14ac:dyDescent="0.25">
      <c r="A48" s="126" t="s">
        <v>10164</v>
      </c>
      <c r="B48" s="126"/>
      <c r="C48" s="126" t="s">
        <v>10206</v>
      </c>
      <c r="D48" s="126"/>
      <c r="E48" s="105"/>
      <c r="F48" s="105" cm="1">
        <f t="array" aca="1" ref="F48" ca="1">F48:K48</f>
        <v>0</v>
      </c>
      <c r="G48" s="105"/>
      <c r="H48" s="127"/>
      <c r="I48" s="126"/>
      <c r="J48" s="105"/>
      <c r="K48" s="126" t="s">
        <v>10207</v>
      </c>
      <c r="L48" s="126"/>
      <c r="M48" s="126"/>
      <c r="N48" s="126"/>
      <c r="O48" s="105"/>
      <c r="P48" s="105"/>
      <c r="Q48" s="105"/>
      <c r="R48" s="105"/>
      <c r="S48" s="105"/>
      <c r="T48" s="105"/>
      <c r="U48" s="105"/>
      <c r="V48" s="105"/>
      <c r="W48" s="105"/>
      <c r="X48" s="105"/>
    </row>
    <row r="49" spans="1:24" x14ac:dyDescent="0.25">
      <c r="A49" s="126" t="s">
        <v>10165</v>
      </c>
      <c r="B49" s="126"/>
      <c r="C49" s="126" t="s">
        <v>10206</v>
      </c>
      <c r="D49" s="126"/>
      <c r="E49" s="105"/>
      <c r="F49" s="105" cm="1">
        <f t="array" aca="1" ref="F49" ca="1">F49:K49</f>
        <v>0</v>
      </c>
      <c r="G49" s="105"/>
      <c r="H49" s="127"/>
      <c r="I49" s="126"/>
      <c r="J49" s="105"/>
      <c r="K49" s="126" t="s">
        <v>10207</v>
      </c>
      <c r="L49" s="126"/>
      <c r="M49" s="126"/>
      <c r="N49" s="126"/>
      <c r="O49" s="105"/>
      <c r="P49" s="105"/>
      <c r="Q49" s="105"/>
      <c r="R49" s="105"/>
      <c r="S49" s="105"/>
      <c r="T49" s="105"/>
      <c r="U49" s="105"/>
      <c r="V49" s="105"/>
      <c r="W49" s="105"/>
      <c r="X49" s="105"/>
    </row>
    <row r="50" spans="1:24" x14ac:dyDescent="0.25">
      <c r="A50" s="126" t="s">
        <v>10214</v>
      </c>
      <c r="B50" s="126"/>
      <c r="C50" s="126"/>
      <c r="D50" s="126"/>
      <c r="E50" s="105"/>
      <c r="F50" s="105" cm="1">
        <f t="array" aca="1" ref="F50" ca="1">F50:K50</f>
        <v>0</v>
      </c>
      <c r="G50" s="105"/>
      <c r="H50" s="127"/>
      <c r="I50" s="126"/>
      <c r="J50" s="105"/>
      <c r="K50" s="126"/>
      <c r="L50" s="126"/>
      <c r="M50" s="126"/>
      <c r="N50" s="126"/>
      <c r="O50" s="105"/>
      <c r="P50" s="105"/>
      <c r="Q50" s="105"/>
      <c r="R50" s="105"/>
      <c r="S50" s="105"/>
      <c r="T50" s="105"/>
      <c r="U50" s="105"/>
      <c r="V50" s="105"/>
      <c r="W50" s="105"/>
      <c r="X50" s="105"/>
    </row>
    <row r="51" spans="1:24" x14ac:dyDescent="0.25">
      <c r="A51" s="126" t="s">
        <v>10215</v>
      </c>
      <c r="B51" s="126"/>
      <c r="C51" s="126"/>
      <c r="D51" s="126"/>
      <c r="E51" s="105"/>
      <c r="F51" s="105" cm="1">
        <f t="array" aca="1" ref="F51" ca="1">F51:K51</f>
        <v>0</v>
      </c>
      <c r="G51" s="105"/>
      <c r="H51" s="127"/>
      <c r="I51" s="126"/>
      <c r="J51" s="105"/>
      <c r="K51" s="126"/>
      <c r="L51" s="126"/>
      <c r="M51" s="126"/>
      <c r="N51" s="126"/>
      <c r="O51" s="105"/>
      <c r="P51" s="105"/>
      <c r="Q51" s="105"/>
      <c r="R51" s="105"/>
      <c r="S51" s="105"/>
      <c r="T51" s="105"/>
      <c r="U51" s="105"/>
      <c r="V51" s="105"/>
      <c r="W51" s="105"/>
      <c r="X51" s="105"/>
    </row>
    <row r="52" spans="1:24" x14ac:dyDescent="0.25">
      <c r="A52" s="126" t="s">
        <v>10216</v>
      </c>
      <c r="B52" s="126"/>
      <c r="C52" s="126"/>
      <c r="D52" s="126"/>
      <c r="E52" s="105"/>
      <c r="F52" s="105" cm="1">
        <f t="array" aca="1" ref="F52" ca="1">F52:K52</f>
        <v>0</v>
      </c>
      <c r="G52" s="105"/>
      <c r="H52" s="127"/>
      <c r="I52" s="126"/>
      <c r="J52" s="105"/>
      <c r="K52" s="126"/>
      <c r="L52" s="126"/>
      <c r="M52" s="126"/>
      <c r="N52" s="126"/>
      <c r="O52" s="105"/>
      <c r="P52" s="105"/>
      <c r="Q52" s="105"/>
      <c r="R52" s="105"/>
      <c r="S52" s="105"/>
      <c r="T52" s="105"/>
      <c r="U52" s="105"/>
      <c r="V52" s="105"/>
      <c r="W52" s="105"/>
      <c r="X52" s="105"/>
    </row>
    <row r="53" spans="1:24" x14ac:dyDescent="0.25">
      <c r="A53" s="126" t="s">
        <v>10217</v>
      </c>
      <c r="B53" s="126"/>
      <c r="C53" s="126"/>
      <c r="D53" s="126"/>
      <c r="E53" s="105"/>
      <c r="F53" s="105" cm="1">
        <f t="array" aca="1" ref="F53" ca="1">F53:K53</f>
        <v>0</v>
      </c>
      <c r="G53" s="105"/>
      <c r="H53" s="127"/>
      <c r="I53" s="126"/>
      <c r="J53" s="105"/>
      <c r="K53" s="126"/>
      <c r="L53" s="126"/>
      <c r="M53" s="126"/>
      <c r="N53" s="126"/>
      <c r="O53" s="105"/>
      <c r="P53" s="105"/>
      <c r="Q53" s="105"/>
      <c r="R53" s="105"/>
      <c r="S53" s="105"/>
      <c r="T53" s="105"/>
      <c r="U53" s="105"/>
      <c r="V53" s="105"/>
      <c r="W53" s="105"/>
      <c r="X53" s="105"/>
    </row>
    <row r="54" spans="1:24" x14ac:dyDescent="0.25">
      <c r="A54" s="126" t="s">
        <v>10218</v>
      </c>
      <c r="B54" s="126"/>
      <c r="C54" s="126"/>
      <c r="D54" s="126"/>
      <c r="E54" s="105"/>
      <c r="F54" s="105" cm="1">
        <f t="array" aca="1" ref="F54" ca="1">F54:K54</f>
        <v>0</v>
      </c>
      <c r="G54" s="105"/>
      <c r="H54" s="127"/>
      <c r="I54" s="126"/>
      <c r="J54" s="105"/>
      <c r="K54" s="126"/>
      <c r="L54" s="126"/>
      <c r="M54" s="126"/>
      <c r="N54" s="126"/>
      <c r="O54" s="105"/>
      <c r="P54" s="105"/>
      <c r="Q54" s="105"/>
      <c r="R54" s="105"/>
      <c r="S54" s="105"/>
      <c r="T54" s="105"/>
      <c r="U54" s="105"/>
      <c r="V54" s="105"/>
      <c r="W54" s="105"/>
      <c r="X54" s="105"/>
    </row>
    <row r="55" spans="1:24" x14ac:dyDescent="0.25">
      <c r="A55" s="126" t="s">
        <v>10219</v>
      </c>
      <c r="B55" s="126"/>
      <c r="C55" s="126"/>
      <c r="D55" s="126"/>
      <c r="E55" s="105"/>
      <c r="F55" s="105" cm="1">
        <f t="array" aca="1" ref="F55" ca="1">F55:K55</f>
        <v>0</v>
      </c>
      <c r="G55" s="105"/>
      <c r="H55" s="127"/>
      <c r="I55" s="126"/>
      <c r="J55" s="105"/>
      <c r="K55" s="126"/>
      <c r="L55" s="126"/>
      <c r="M55" s="126"/>
      <c r="N55" s="126"/>
      <c r="O55" s="105"/>
      <c r="P55" s="105"/>
      <c r="Q55" s="105"/>
      <c r="R55" s="105"/>
      <c r="S55" s="105"/>
      <c r="T55" s="105"/>
      <c r="U55" s="105"/>
      <c r="V55" s="105"/>
      <c r="W55" s="105"/>
      <c r="X55" s="105"/>
    </row>
    <row r="56" spans="1:24" x14ac:dyDescent="0.25">
      <c r="A56" s="126" t="s">
        <v>10220</v>
      </c>
      <c r="B56" s="126"/>
      <c r="C56" s="126"/>
      <c r="D56" s="126"/>
      <c r="E56" s="105"/>
      <c r="F56" s="105" cm="1">
        <f t="array" aca="1" ref="F56" ca="1">F56:K56</f>
        <v>0</v>
      </c>
      <c r="G56" s="105"/>
      <c r="H56" s="127"/>
      <c r="I56" s="126"/>
      <c r="J56" s="105"/>
      <c r="K56" s="126"/>
      <c r="L56" s="126"/>
      <c r="M56" s="126"/>
      <c r="N56" s="126"/>
      <c r="O56" s="105"/>
      <c r="P56" s="105"/>
      <c r="Q56" s="105"/>
      <c r="R56" s="105"/>
      <c r="S56" s="105"/>
      <c r="T56" s="105"/>
      <c r="U56" s="105"/>
      <c r="V56" s="105"/>
      <c r="W56" s="105"/>
      <c r="X56" s="105"/>
    </row>
    <row r="57" spans="1:24" x14ac:dyDescent="0.25">
      <c r="A57" s="126" t="s">
        <v>10221</v>
      </c>
      <c r="B57" s="126"/>
      <c r="C57" s="126"/>
      <c r="D57" s="126"/>
      <c r="E57" s="105"/>
      <c r="F57" s="105" cm="1">
        <f t="array" aca="1" ref="F57" ca="1">F57:K57</f>
        <v>0</v>
      </c>
      <c r="G57" s="105"/>
      <c r="H57" s="127"/>
      <c r="I57" s="126"/>
      <c r="J57" s="105"/>
      <c r="K57" s="126"/>
      <c r="L57" s="126"/>
      <c r="M57" s="126"/>
      <c r="N57" s="126"/>
      <c r="O57" s="105"/>
      <c r="P57" s="105"/>
      <c r="Q57" s="105"/>
      <c r="R57" s="105"/>
      <c r="S57" s="105"/>
      <c r="T57" s="105"/>
      <c r="U57" s="105"/>
      <c r="V57" s="105"/>
      <c r="W57" s="105"/>
      <c r="X57" s="105"/>
    </row>
    <row r="58" spans="1:24" x14ac:dyDescent="0.25">
      <c r="A58" s="126" t="s">
        <v>10222</v>
      </c>
      <c r="B58" s="126"/>
      <c r="C58" s="126"/>
      <c r="D58" s="126"/>
      <c r="E58" s="105"/>
      <c r="F58" s="105" cm="1">
        <f t="array" aca="1" ref="F58" ca="1">F58:K58</f>
        <v>0</v>
      </c>
      <c r="G58" s="105"/>
      <c r="H58" s="127"/>
      <c r="I58" s="126"/>
      <c r="J58" s="105"/>
      <c r="K58" s="126"/>
      <c r="L58" s="126"/>
      <c r="M58" s="126"/>
      <c r="N58" s="126"/>
      <c r="O58" s="105"/>
      <c r="P58" s="105"/>
      <c r="Q58" s="105"/>
      <c r="R58" s="105"/>
      <c r="S58" s="105"/>
      <c r="T58" s="105"/>
      <c r="U58" s="105"/>
      <c r="V58" s="105"/>
      <c r="W58" s="105"/>
      <c r="X58" s="105"/>
    </row>
    <row r="59" spans="1:24" x14ac:dyDescent="0.25">
      <c r="A59" s="126" t="s">
        <v>10223</v>
      </c>
      <c r="B59" s="126"/>
      <c r="C59" s="126"/>
      <c r="D59" s="126"/>
      <c r="E59" s="105"/>
      <c r="F59" s="105" cm="1">
        <f t="array" aca="1" ref="F59" ca="1">F59:K59</f>
        <v>0</v>
      </c>
      <c r="G59" s="105"/>
      <c r="H59" s="127"/>
      <c r="I59" s="126"/>
      <c r="J59" s="105"/>
      <c r="K59" s="126"/>
      <c r="L59" s="126"/>
      <c r="M59" s="126"/>
      <c r="N59" s="126"/>
      <c r="O59" s="105"/>
      <c r="P59" s="105"/>
      <c r="Q59" s="105"/>
      <c r="R59" s="105"/>
      <c r="S59" s="105"/>
      <c r="T59" s="105"/>
      <c r="U59" s="105"/>
      <c r="V59" s="105"/>
      <c r="W59" s="105"/>
      <c r="X59" s="105"/>
    </row>
    <row r="60" spans="1:24" x14ac:dyDescent="0.25">
      <c r="A60" s="126" t="s">
        <v>10224</v>
      </c>
      <c r="B60" s="126"/>
      <c r="C60" s="126"/>
      <c r="D60" s="126"/>
      <c r="E60" s="105"/>
      <c r="F60" s="105" cm="1">
        <f t="array" aca="1" ref="F60" ca="1">F60:K60</f>
        <v>0</v>
      </c>
      <c r="G60" s="105"/>
      <c r="H60" s="127"/>
      <c r="I60" s="126"/>
      <c r="J60" s="105"/>
      <c r="K60" s="126"/>
      <c r="L60" s="126"/>
      <c r="M60" s="126"/>
      <c r="N60" s="126"/>
      <c r="O60" s="105"/>
      <c r="P60" s="105"/>
      <c r="Q60" s="105"/>
      <c r="R60" s="105"/>
      <c r="S60" s="105"/>
      <c r="T60" s="105"/>
      <c r="U60" s="105"/>
      <c r="V60" s="105"/>
      <c r="W60" s="105"/>
      <c r="X60" s="105"/>
    </row>
    <row r="61" spans="1:24" x14ac:dyDescent="0.25">
      <c r="A61" s="126" t="s">
        <v>10225</v>
      </c>
      <c r="B61" s="126"/>
      <c r="C61" s="126"/>
      <c r="D61" s="126"/>
      <c r="E61" s="105"/>
      <c r="F61" s="105" cm="1">
        <f t="array" aca="1" ref="F61" ca="1">F61:K61</f>
        <v>0</v>
      </c>
      <c r="G61" s="105"/>
      <c r="H61" s="127"/>
      <c r="I61" s="126"/>
      <c r="J61" s="105"/>
      <c r="K61" s="126"/>
      <c r="L61" s="126"/>
      <c r="M61" s="126"/>
      <c r="N61" s="126"/>
      <c r="O61" s="105"/>
      <c r="P61" s="105"/>
      <c r="Q61" s="105"/>
      <c r="R61" s="105"/>
      <c r="S61" s="105"/>
      <c r="T61" s="105"/>
      <c r="U61" s="105"/>
      <c r="V61" s="105"/>
      <c r="W61" s="105"/>
      <c r="X61" s="105"/>
    </row>
    <row r="62" spans="1:24" x14ac:dyDescent="0.25">
      <c r="A62" s="126" t="s">
        <v>10248</v>
      </c>
      <c r="B62" s="126"/>
      <c r="C62" s="126"/>
      <c r="D62" s="126"/>
      <c r="E62" s="105"/>
      <c r="F62" s="105" cm="1">
        <f t="array" aca="1" ref="F62" ca="1">F62:K62</f>
        <v>0</v>
      </c>
      <c r="G62" s="105"/>
      <c r="H62" s="127">
        <v>81</v>
      </c>
      <c r="I62" s="126"/>
      <c r="J62" s="105"/>
      <c r="K62" s="126"/>
      <c r="L62" s="126"/>
      <c r="M62" s="126"/>
      <c r="N62" s="126"/>
      <c r="O62" s="105"/>
      <c r="P62" s="105"/>
      <c r="Q62" s="105"/>
      <c r="R62" s="105"/>
      <c r="S62" s="105"/>
      <c r="T62" s="105"/>
      <c r="U62" s="105"/>
      <c r="V62" s="105"/>
      <c r="W62" s="105"/>
      <c r="X62" s="105"/>
    </row>
    <row r="63" spans="1:24" x14ac:dyDescent="0.25">
      <c r="A63" s="126" t="s">
        <v>10249</v>
      </c>
      <c r="B63" s="126"/>
      <c r="C63" s="126"/>
      <c r="D63" s="126"/>
      <c r="E63" s="105"/>
      <c r="F63" s="105" cm="1">
        <f t="array" aca="1" ref="F63" ca="1">F63:K63</f>
        <v>0</v>
      </c>
      <c r="G63" s="105"/>
      <c r="H63" s="127">
        <v>73</v>
      </c>
      <c r="I63" s="126"/>
      <c r="J63" s="105"/>
      <c r="K63" s="126"/>
      <c r="L63" s="126"/>
      <c r="M63" s="126"/>
      <c r="N63" s="126"/>
      <c r="O63" s="105"/>
      <c r="P63" s="105"/>
      <c r="Q63" s="105"/>
      <c r="R63" s="105"/>
      <c r="S63" s="105"/>
      <c r="T63" s="105"/>
      <c r="U63" s="105"/>
      <c r="V63" s="105"/>
      <c r="W63" s="105"/>
      <c r="X63" s="105"/>
    </row>
    <row r="64" spans="1:24" x14ac:dyDescent="0.25">
      <c r="A64" s="126" t="s">
        <v>10250</v>
      </c>
      <c r="B64" s="126"/>
      <c r="C64" s="126"/>
      <c r="D64" s="126"/>
      <c r="E64" s="105"/>
      <c r="F64" s="105" cm="1">
        <f t="array" aca="1" ref="F64" ca="1">F64:K64</f>
        <v>0</v>
      </c>
      <c r="G64" s="105"/>
      <c r="H64" s="127">
        <v>81</v>
      </c>
      <c r="I64" s="126"/>
      <c r="J64" s="105"/>
      <c r="K64" s="126"/>
      <c r="L64" s="126"/>
      <c r="M64" s="126"/>
      <c r="N64" s="126"/>
      <c r="O64" s="105"/>
      <c r="P64" s="105"/>
      <c r="Q64" s="105"/>
      <c r="R64" s="105"/>
      <c r="S64" s="105"/>
      <c r="T64" s="105"/>
      <c r="U64" s="105"/>
      <c r="V64" s="105"/>
      <c r="W64" s="105"/>
      <c r="X64" s="105"/>
    </row>
    <row r="65" spans="1:24" x14ac:dyDescent="0.25">
      <c r="A65" s="126" t="s">
        <v>10251</v>
      </c>
      <c r="B65" s="126"/>
      <c r="C65" s="126"/>
      <c r="D65" s="126"/>
      <c r="E65" s="105"/>
      <c r="F65" s="105" cm="1">
        <f t="array" aca="1" ref="F65" ca="1">F65:K65</f>
        <v>0</v>
      </c>
      <c r="G65" s="105"/>
      <c r="H65" s="127">
        <v>73</v>
      </c>
      <c r="I65" s="126"/>
      <c r="J65" s="105"/>
      <c r="K65" s="126"/>
      <c r="L65" s="126"/>
      <c r="M65" s="126"/>
      <c r="N65" s="126"/>
      <c r="O65" s="105"/>
      <c r="P65" s="105"/>
      <c r="Q65" s="105"/>
      <c r="R65" s="105"/>
      <c r="S65" s="105"/>
      <c r="T65" s="105"/>
      <c r="U65" s="105"/>
      <c r="V65" s="105"/>
      <c r="W65" s="105"/>
      <c r="X65" s="105"/>
    </row>
    <row r="66" spans="1:24" x14ac:dyDescent="0.25">
      <c r="A66" s="126" t="s">
        <v>10252</v>
      </c>
      <c r="B66" s="126"/>
      <c r="C66" s="126"/>
      <c r="D66" s="126"/>
      <c r="E66" s="105"/>
      <c r="F66" s="105" cm="1">
        <f t="array" aca="1" ref="F66" ca="1">F66:K66</f>
        <v>0</v>
      </c>
      <c r="G66" s="105"/>
      <c r="H66" s="127">
        <v>73</v>
      </c>
      <c r="I66" s="126"/>
      <c r="J66" s="105"/>
      <c r="K66" s="126"/>
      <c r="L66" s="126"/>
      <c r="M66" s="126"/>
      <c r="N66" s="126"/>
      <c r="O66" s="105"/>
      <c r="P66" s="105"/>
      <c r="Q66" s="105"/>
      <c r="R66" s="105"/>
      <c r="S66" s="105"/>
      <c r="T66" s="105"/>
      <c r="U66" s="105"/>
      <c r="V66" s="105"/>
      <c r="W66" s="105"/>
      <c r="X66" s="105"/>
    </row>
    <row r="67" spans="1:24" x14ac:dyDescent="0.25">
      <c r="A67" s="126" t="s">
        <v>10253</v>
      </c>
      <c r="B67" s="126"/>
      <c r="C67" s="126"/>
      <c r="D67" s="126"/>
      <c r="E67" s="105"/>
      <c r="F67" s="105" cm="1">
        <f t="array" aca="1" ref="F67" ca="1">F67:K67</f>
        <v>0</v>
      </c>
      <c r="G67" s="105"/>
      <c r="H67" s="127">
        <v>73</v>
      </c>
      <c r="I67" s="126"/>
      <c r="J67" s="105"/>
      <c r="K67" s="126"/>
      <c r="L67" s="126"/>
      <c r="M67" s="126"/>
      <c r="N67" s="126"/>
      <c r="O67" s="105"/>
      <c r="P67" s="105"/>
      <c r="Q67" s="105"/>
      <c r="R67" s="105"/>
      <c r="S67" s="105"/>
      <c r="T67" s="105"/>
      <c r="U67" s="105"/>
      <c r="V67" s="105"/>
      <c r="W67" s="105"/>
      <c r="X67" s="105"/>
    </row>
    <row r="68" spans="1:24" x14ac:dyDescent="0.25">
      <c r="A68" s="126" t="s">
        <v>10254</v>
      </c>
      <c r="B68" s="126"/>
      <c r="C68" s="126"/>
      <c r="D68" s="126"/>
      <c r="E68" s="105"/>
      <c r="F68" s="105" cm="1">
        <f t="array" aca="1" ref="F68" ca="1">F68:K68</f>
        <v>0</v>
      </c>
      <c r="G68" s="105"/>
      <c r="H68" s="127">
        <v>73</v>
      </c>
      <c r="I68" s="126"/>
      <c r="J68" s="105"/>
      <c r="K68" s="126"/>
      <c r="L68" s="126"/>
      <c r="M68" s="126"/>
      <c r="N68" s="126"/>
      <c r="O68" s="105"/>
      <c r="P68" s="105"/>
      <c r="Q68" s="105"/>
      <c r="R68" s="105"/>
      <c r="S68" s="105"/>
      <c r="T68" s="105"/>
      <c r="U68" s="105"/>
      <c r="V68" s="105"/>
      <c r="W68" s="105"/>
      <c r="X68" s="105"/>
    </row>
    <row r="69" spans="1:24" x14ac:dyDescent="0.25">
      <c r="A69" s="126" t="s">
        <v>10255</v>
      </c>
      <c r="B69" s="126"/>
      <c r="C69" s="126"/>
      <c r="D69" s="126"/>
      <c r="E69" s="105"/>
      <c r="F69" s="105" cm="1">
        <f t="array" aca="1" ref="F69" ca="1">F69:K69</f>
        <v>0</v>
      </c>
      <c r="G69" s="105"/>
      <c r="H69" s="127">
        <v>81</v>
      </c>
      <c r="I69" s="126"/>
      <c r="J69" s="105"/>
      <c r="K69" s="126"/>
      <c r="L69" s="126"/>
      <c r="M69" s="126"/>
      <c r="N69" s="126"/>
      <c r="O69" s="105"/>
      <c r="P69" s="105"/>
      <c r="Q69" s="105"/>
      <c r="R69" s="105"/>
      <c r="S69" s="105"/>
      <c r="T69" s="105"/>
      <c r="U69" s="105"/>
      <c r="V69" s="105"/>
      <c r="W69" s="105"/>
      <c r="X69" s="105"/>
    </row>
    <row r="70" spans="1:24" x14ac:dyDescent="0.25">
      <c r="A70" s="126" t="s">
        <v>10256</v>
      </c>
      <c r="B70" s="126"/>
      <c r="C70" s="126"/>
      <c r="D70" s="126"/>
      <c r="E70" s="105"/>
      <c r="F70" s="105" cm="1">
        <f t="array" aca="1" ref="F70" ca="1">F70:K70</f>
        <v>0</v>
      </c>
      <c r="G70" s="105"/>
      <c r="H70" s="127">
        <v>73</v>
      </c>
      <c r="I70" s="126"/>
      <c r="J70" s="105"/>
      <c r="K70" s="126"/>
      <c r="L70" s="126"/>
      <c r="M70" s="126"/>
      <c r="N70" s="126"/>
      <c r="O70" s="105"/>
      <c r="P70" s="105"/>
      <c r="Q70" s="105"/>
      <c r="R70" s="105"/>
      <c r="S70" s="105"/>
      <c r="T70" s="105"/>
      <c r="U70" s="105"/>
      <c r="V70" s="105"/>
      <c r="W70" s="105"/>
      <c r="X70" s="105"/>
    </row>
    <row r="71" spans="1:24" x14ac:dyDescent="0.25">
      <c r="A71" s="126" t="s">
        <v>10247</v>
      </c>
      <c r="B71" s="126"/>
      <c r="C71" s="126"/>
      <c r="D71" s="126"/>
      <c r="E71" s="105"/>
      <c r="F71" s="105" cm="1">
        <f t="array" aca="1" ref="F71" ca="1">F71:K71</f>
        <v>0</v>
      </c>
      <c r="G71" s="105"/>
      <c r="H71" s="127">
        <v>73</v>
      </c>
      <c r="I71" s="126"/>
      <c r="J71" s="105"/>
      <c r="K71" s="126"/>
      <c r="L71" s="126"/>
      <c r="M71" s="126"/>
      <c r="N71" s="126"/>
      <c r="O71" s="105"/>
      <c r="P71" s="105"/>
      <c r="Q71" s="105"/>
      <c r="R71" s="105"/>
      <c r="S71" s="105"/>
      <c r="T71" s="105"/>
      <c r="U71" s="105"/>
      <c r="V71" s="105"/>
      <c r="W71" s="105"/>
      <c r="X71" s="105"/>
    </row>
    <row r="72" spans="1:24" x14ac:dyDescent="0.25">
      <c r="A72" s="126" t="s">
        <v>10257</v>
      </c>
      <c r="B72" s="126"/>
      <c r="C72" s="126"/>
      <c r="D72" s="126"/>
      <c r="E72" s="105"/>
      <c r="F72" s="105" cm="1">
        <f t="array" aca="1" ref="F72" ca="1">F72:K72</f>
        <v>0</v>
      </c>
      <c r="G72" s="105"/>
      <c r="H72" s="127">
        <v>73</v>
      </c>
      <c r="I72" s="126"/>
      <c r="J72" s="105"/>
      <c r="K72" s="126"/>
      <c r="L72" s="126"/>
      <c r="M72" s="126"/>
      <c r="N72" s="126"/>
      <c r="O72" s="105"/>
      <c r="P72" s="105"/>
      <c r="Q72" s="105"/>
      <c r="R72" s="105"/>
      <c r="S72" s="105"/>
      <c r="T72" s="105"/>
      <c r="U72" s="105"/>
      <c r="V72" s="105"/>
      <c r="W72" s="105"/>
      <c r="X72" s="105"/>
    </row>
    <row r="73" spans="1:24" x14ac:dyDescent="0.25">
      <c r="A73" s="126" t="s">
        <v>10285</v>
      </c>
      <c r="B73" s="126"/>
      <c r="C73" s="126"/>
      <c r="D73" s="126"/>
      <c r="E73" s="105"/>
      <c r="F73" s="105" cm="1">
        <f t="array" aca="1" ref="F73" ca="1">F73:K73</f>
        <v>0</v>
      </c>
      <c r="G73" s="105"/>
      <c r="H73" s="127">
        <v>73</v>
      </c>
      <c r="I73" s="126"/>
      <c r="J73" s="105"/>
      <c r="K73" s="126"/>
      <c r="L73" s="126"/>
      <c r="M73" s="126"/>
      <c r="N73" s="126"/>
      <c r="O73" s="105"/>
      <c r="P73" s="105"/>
      <c r="Q73" s="105"/>
      <c r="R73" s="105"/>
      <c r="S73" s="105"/>
      <c r="T73" s="105"/>
      <c r="U73" s="105"/>
      <c r="V73" s="105"/>
      <c r="W73" s="105"/>
      <c r="X73" s="105"/>
    </row>
    <row r="74" spans="1:24" x14ac:dyDescent="0.25">
      <c r="A74" s="126" t="s">
        <v>10294</v>
      </c>
      <c r="B74" s="126"/>
      <c r="C74" s="126"/>
      <c r="D74" s="126"/>
      <c r="E74" s="105"/>
      <c r="F74" s="105" cm="1">
        <f t="array" aca="1" ref="F74" ca="1">F74:K74</f>
        <v>0</v>
      </c>
      <c r="G74" s="105"/>
      <c r="H74" s="127"/>
      <c r="I74" s="126"/>
      <c r="J74" s="105"/>
      <c r="K74" s="126"/>
      <c r="L74" s="126"/>
      <c r="M74" s="126"/>
      <c r="N74" s="126"/>
      <c r="O74" s="105"/>
      <c r="P74" s="105"/>
      <c r="Q74" s="105"/>
      <c r="R74" s="105"/>
      <c r="S74" s="105"/>
      <c r="T74" s="105"/>
      <c r="U74" s="105"/>
      <c r="V74" s="105"/>
      <c r="W74" s="105"/>
      <c r="X74" s="105"/>
    </row>
    <row r="75" spans="1:24" x14ac:dyDescent="0.25">
      <c r="A75" s="126" t="s">
        <v>10295</v>
      </c>
      <c r="B75" s="126"/>
      <c r="C75" s="126"/>
      <c r="D75" s="126"/>
      <c r="E75" s="105"/>
      <c r="F75" s="105" cm="1">
        <f t="array" aca="1" ref="F75" ca="1">F75:K75</f>
        <v>0</v>
      </c>
      <c r="G75" s="105"/>
      <c r="H75" s="127"/>
      <c r="I75" s="126"/>
      <c r="J75" s="105"/>
      <c r="K75" s="126"/>
      <c r="L75" s="126"/>
      <c r="M75" s="126"/>
      <c r="N75" s="126"/>
      <c r="O75" s="105"/>
      <c r="P75" s="105"/>
      <c r="Q75" s="105"/>
      <c r="R75" s="105"/>
      <c r="S75" s="105"/>
      <c r="T75" s="105"/>
      <c r="U75" s="105"/>
      <c r="V75" s="105"/>
      <c r="W75" s="105"/>
      <c r="X75" s="105"/>
    </row>
    <row r="76" spans="1:24" x14ac:dyDescent="0.25">
      <c r="A76" s="243" t="s">
        <v>10342</v>
      </c>
      <c r="B76" s="126"/>
      <c r="C76" s="126"/>
      <c r="D76" s="126"/>
      <c r="E76" s="105"/>
      <c r="F76" s="105" cm="1">
        <f t="array" aca="1" ref="F76" ca="1">F76:K76</f>
        <v>0</v>
      </c>
      <c r="G76" s="105"/>
      <c r="H76" s="127"/>
      <c r="I76" s="126"/>
      <c r="J76" s="105"/>
      <c r="K76" s="126" t="s">
        <v>911</v>
      </c>
      <c r="L76" s="126"/>
      <c r="M76" s="126"/>
      <c r="N76" s="126"/>
      <c r="O76" s="105"/>
      <c r="P76" s="105"/>
      <c r="Q76" s="105"/>
      <c r="R76" s="105"/>
      <c r="S76" s="105"/>
      <c r="T76" s="105"/>
      <c r="U76" s="105"/>
      <c r="V76" s="105"/>
      <c r="W76" s="105"/>
      <c r="X76" s="105"/>
    </row>
    <row r="77" spans="1:24" x14ac:dyDescent="0.25">
      <c r="A77" s="243" t="s">
        <v>10343</v>
      </c>
      <c r="B77" s="126"/>
      <c r="C77" s="126"/>
      <c r="D77" s="126"/>
      <c r="E77" s="105"/>
      <c r="F77" s="105" cm="1">
        <f t="array" aca="1" ref="F77" ca="1">F77:K77</f>
        <v>0</v>
      </c>
      <c r="G77" s="105"/>
      <c r="H77" s="127"/>
      <c r="I77" s="126"/>
      <c r="J77" s="105"/>
      <c r="K77" s="126" t="s">
        <v>911</v>
      </c>
      <c r="L77" s="126"/>
      <c r="M77" s="126"/>
      <c r="N77" s="126"/>
      <c r="O77" s="105"/>
      <c r="P77" s="105"/>
      <c r="Q77" s="105"/>
      <c r="R77" s="105"/>
      <c r="S77" s="105"/>
      <c r="T77" s="105"/>
      <c r="U77" s="105"/>
      <c r="V77" s="105"/>
      <c r="W77" s="105"/>
      <c r="X77" s="105"/>
    </row>
    <row r="78" spans="1:24" x14ac:dyDescent="0.25">
      <c r="A78" s="243" t="s">
        <v>10344</v>
      </c>
      <c r="B78" s="126"/>
      <c r="C78" s="126"/>
      <c r="D78" s="126"/>
      <c r="E78" s="105"/>
      <c r="F78" s="105" cm="1">
        <f t="array" aca="1" ref="F78" ca="1">F78:K78</f>
        <v>0</v>
      </c>
      <c r="G78" s="105"/>
      <c r="H78" s="127"/>
      <c r="I78" s="126"/>
      <c r="J78" s="105"/>
      <c r="K78" s="243" t="s">
        <v>911</v>
      </c>
      <c r="L78" s="126"/>
      <c r="M78" s="126"/>
      <c r="N78" s="126"/>
      <c r="O78" s="105"/>
      <c r="P78" s="105"/>
      <c r="Q78" s="105"/>
      <c r="R78" s="105"/>
      <c r="S78" s="105"/>
      <c r="T78" s="105"/>
      <c r="U78" s="105"/>
      <c r="V78" s="105"/>
      <c r="W78" s="105"/>
      <c r="X78" s="105"/>
    </row>
    <row r="79" spans="1:24" x14ac:dyDescent="0.25">
      <c r="A79" s="243" t="s">
        <v>10353</v>
      </c>
      <c r="B79" s="126"/>
      <c r="C79" s="126"/>
      <c r="D79" s="126"/>
      <c r="E79" s="105"/>
      <c r="F79" s="105" cm="1">
        <f t="array" aca="1" ref="F79" ca="1">F79:K79</f>
        <v>0</v>
      </c>
      <c r="G79" s="105"/>
      <c r="H79" s="127"/>
      <c r="I79" s="126"/>
      <c r="J79" s="105"/>
      <c r="K79" s="243" t="s">
        <v>911</v>
      </c>
      <c r="L79" s="126"/>
      <c r="M79" s="126"/>
      <c r="N79" s="126"/>
      <c r="O79" s="105"/>
      <c r="P79" s="105"/>
      <c r="Q79" s="105"/>
      <c r="R79" s="105"/>
      <c r="S79" s="105"/>
      <c r="T79" s="105"/>
      <c r="U79" s="105"/>
      <c r="V79" s="105"/>
      <c r="W79" s="105"/>
      <c r="X79" s="105"/>
    </row>
    <row r="80" spans="1:24" x14ac:dyDescent="0.25">
      <c r="A80" s="243" t="s">
        <v>10345</v>
      </c>
      <c r="B80" s="126"/>
      <c r="C80" s="126"/>
      <c r="D80" s="126"/>
      <c r="E80" s="105"/>
      <c r="F80" s="105" cm="1">
        <f t="array" aca="1" ref="F80" ca="1">F80:K80</f>
        <v>0</v>
      </c>
      <c r="G80" s="105"/>
      <c r="H80" s="127"/>
      <c r="I80" s="126"/>
      <c r="J80" s="105"/>
      <c r="K80" s="126" t="s">
        <v>855</v>
      </c>
      <c r="L80" s="126"/>
      <c r="M80" s="126"/>
      <c r="N80" s="126"/>
      <c r="O80" s="105"/>
      <c r="P80" s="105"/>
      <c r="Q80" s="105"/>
      <c r="R80" s="105"/>
      <c r="S80" s="105"/>
      <c r="T80" s="105"/>
      <c r="U80" s="105"/>
      <c r="V80" s="105"/>
      <c r="W80" s="105"/>
      <c r="X80" s="105"/>
    </row>
    <row r="81" spans="1:24" x14ac:dyDescent="0.25">
      <c r="A81" s="243" t="s">
        <v>10346</v>
      </c>
      <c r="B81" s="126"/>
      <c r="C81" s="126"/>
      <c r="D81" s="126"/>
      <c r="E81" s="105"/>
      <c r="F81" s="105" cm="1">
        <f t="array" aca="1" ref="F81" ca="1">F81:K81</f>
        <v>0</v>
      </c>
      <c r="G81" s="105"/>
      <c r="H81" s="127"/>
      <c r="I81" s="126"/>
      <c r="J81" s="105"/>
      <c r="K81" s="243" t="s">
        <v>855</v>
      </c>
      <c r="L81" s="126"/>
      <c r="M81" s="126"/>
      <c r="N81" s="126"/>
      <c r="O81" s="105"/>
      <c r="P81" s="105"/>
      <c r="Q81" s="105"/>
      <c r="R81" s="105"/>
      <c r="S81" s="105"/>
      <c r="T81" s="105"/>
      <c r="U81" s="105"/>
      <c r="V81" s="105"/>
      <c r="W81" s="105"/>
      <c r="X81" s="105"/>
    </row>
    <row r="82" spans="1:24" x14ac:dyDescent="0.25">
      <c r="A82" s="243" t="s">
        <v>10347</v>
      </c>
      <c r="B82" s="126"/>
      <c r="C82" s="126"/>
      <c r="D82" s="126"/>
      <c r="E82" s="105"/>
      <c r="F82" s="105" cm="1">
        <f t="array" aca="1" ref="F82" ca="1">F82:K82</f>
        <v>0</v>
      </c>
      <c r="G82" s="105"/>
      <c r="H82" s="127"/>
      <c r="I82" s="126"/>
      <c r="J82" s="105"/>
      <c r="K82" s="243" t="s">
        <v>855</v>
      </c>
      <c r="L82" s="126"/>
      <c r="M82" s="126"/>
      <c r="N82" s="126"/>
      <c r="O82" s="105"/>
      <c r="P82" s="105"/>
      <c r="Q82" s="105"/>
      <c r="R82" s="105"/>
      <c r="S82" s="105"/>
      <c r="T82" s="105"/>
      <c r="U82" s="105"/>
      <c r="V82" s="105"/>
      <c r="W82" s="105"/>
      <c r="X82" s="105"/>
    </row>
    <row r="83" spans="1:24" x14ac:dyDescent="0.25">
      <c r="A83" s="243" t="s">
        <v>10348</v>
      </c>
      <c r="B83" s="126"/>
      <c r="C83" s="126"/>
      <c r="D83" s="126"/>
      <c r="E83" s="105"/>
      <c r="F83" s="105" cm="1">
        <f t="array" aca="1" ref="F83" ca="1">F83:K83</f>
        <v>0</v>
      </c>
      <c r="G83" s="105"/>
      <c r="H83" s="127"/>
      <c r="I83" s="126"/>
      <c r="J83" s="105"/>
      <c r="K83" s="243" t="s">
        <v>855</v>
      </c>
      <c r="L83" s="126"/>
      <c r="M83" s="126"/>
      <c r="N83" s="126"/>
      <c r="O83" s="105"/>
      <c r="P83" s="105"/>
      <c r="Q83" s="105"/>
      <c r="R83" s="105"/>
      <c r="S83" s="105"/>
      <c r="T83" s="105"/>
      <c r="U83" s="105"/>
      <c r="V83" s="105"/>
      <c r="W83" s="105"/>
      <c r="X83" s="105"/>
    </row>
    <row r="84" spans="1:24" x14ac:dyDescent="0.25">
      <c r="A84" s="243" t="s">
        <v>10349</v>
      </c>
      <c r="B84" s="126"/>
      <c r="C84" s="126"/>
      <c r="D84" s="126"/>
      <c r="E84" s="105"/>
      <c r="F84" s="105"/>
      <c r="G84" s="105"/>
      <c r="H84" s="127"/>
      <c r="I84" s="126"/>
      <c r="J84" s="105"/>
      <c r="K84" s="243" t="s">
        <v>855</v>
      </c>
      <c r="L84" s="126"/>
      <c r="M84" s="126"/>
      <c r="N84" s="126"/>
      <c r="O84" s="105"/>
      <c r="P84" s="105"/>
      <c r="Q84" s="105"/>
      <c r="R84" s="105"/>
      <c r="S84" s="105"/>
      <c r="T84" s="105"/>
      <c r="U84" s="105"/>
      <c r="V84" s="105"/>
      <c r="W84" s="105"/>
      <c r="X84" s="105"/>
    </row>
    <row r="85" spans="1:24" x14ac:dyDescent="0.25">
      <c r="A85" s="243" t="s">
        <v>10350</v>
      </c>
      <c r="B85" s="243"/>
      <c r="C85" s="243"/>
      <c r="D85" s="243"/>
      <c r="E85" s="241"/>
      <c r="F85" s="241" cm="1">
        <f t="array" aca="1" ref="F85" ca="1">F85:K85</f>
        <v>0</v>
      </c>
      <c r="G85" s="241"/>
      <c r="H85" s="244"/>
      <c r="I85" s="243"/>
      <c r="J85" s="241"/>
      <c r="K85" s="243" t="s">
        <v>855</v>
      </c>
      <c r="L85" s="243"/>
      <c r="M85" s="243"/>
      <c r="N85" s="243"/>
      <c r="O85" s="241"/>
      <c r="P85" s="241"/>
      <c r="Q85" s="241"/>
      <c r="R85" s="241"/>
      <c r="S85" s="241"/>
      <c r="T85" s="241"/>
      <c r="U85" s="241"/>
      <c r="V85" s="241"/>
      <c r="W85" s="241"/>
      <c r="X85" s="241"/>
    </row>
    <row r="86" spans="1:24" x14ac:dyDescent="0.25">
      <c r="A86" s="243" t="s">
        <v>10351</v>
      </c>
      <c r="B86" s="243"/>
      <c r="C86" s="243"/>
      <c r="D86" s="243"/>
      <c r="E86" s="241"/>
      <c r="F86" s="241" cm="1">
        <f t="array" aca="1" ref="F86" ca="1">F86:K86</f>
        <v>0</v>
      </c>
      <c r="G86" s="241"/>
      <c r="H86" s="244"/>
      <c r="I86" s="243"/>
      <c r="J86" s="241"/>
      <c r="K86" s="243" t="s">
        <v>855</v>
      </c>
      <c r="L86" s="243"/>
      <c r="M86" s="243"/>
      <c r="N86" s="243"/>
      <c r="O86" s="241"/>
      <c r="P86" s="241"/>
      <c r="Q86" s="241"/>
      <c r="R86" s="241"/>
      <c r="S86" s="241"/>
      <c r="T86" s="241"/>
      <c r="U86" s="241"/>
      <c r="V86" s="241"/>
      <c r="W86" s="241"/>
      <c r="X86" s="241"/>
    </row>
    <row r="87" spans="1:24" x14ac:dyDescent="0.25">
      <c r="A87" s="243" t="s">
        <v>10352</v>
      </c>
      <c r="B87" s="243"/>
      <c r="C87" s="243"/>
      <c r="D87" s="243"/>
      <c r="E87" s="241"/>
      <c r="F87" s="241" cm="1">
        <f t="array" aca="1" ref="F87" ca="1">F87:K87</f>
        <v>0</v>
      </c>
      <c r="G87" s="241"/>
      <c r="H87" s="244"/>
      <c r="I87" s="243"/>
      <c r="J87" s="241"/>
      <c r="K87" s="243" t="s">
        <v>855</v>
      </c>
      <c r="L87" s="243"/>
      <c r="M87" s="243"/>
      <c r="N87" s="243"/>
      <c r="O87" s="241"/>
      <c r="P87" s="241"/>
      <c r="Q87" s="241"/>
      <c r="R87" s="241"/>
      <c r="S87" s="241"/>
      <c r="T87" s="241"/>
      <c r="U87" s="241"/>
      <c r="V87" s="241"/>
      <c r="W87" s="241"/>
      <c r="X87" s="241"/>
    </row>
    <row r="88" spans="1:24" x14ac:dyDescent="0.25">
      <c r="A88" s="243" t="s">
        <v>10354</v>
      </c>
      <c r="B88" s="243"/>
      <c r="C88" s="243"/>
      <c r="D88" s="243"/>
      <c r="E88" s="241"/>
      <c r="F88" s="241" cm="1">
        <f t="array" aca="1" ref="F88" ca="1">F88:K88</f>
        <v>0</v>
      </c>
      <c r="G88" s="241"/>
      <c r="H88" s="244"/>
      <c r="I88" s="243"/>
      <c r="J88" s="241"/>
      <c r="K88" s="243" t="s">
        <v>855</v>
      </c>
      <c r="L88" s="243"/>
      <c r="M88" s="243"/>
      <c r="N88" s="243"/>
      <c r="O88" s="241"/>
      <c r="P88" s="241"/>
      <c r="Q88" s="241"/>
      <c r="R88" s="241"/>
      <c r="S88" s="241"/>
      <c r="T88" s="241"/>
      <c r="U88" s="241"/>
      <c r="V88" s="241"/>
      <c r="W88" s="241"/>
      <c r="X88" s="241"/>
    </row>
    <row r="89" spans="1:24" x14ac:dyDescent="0.25">
      <c r="A89" s="243" t="s">
        <v>10355</v>
      </c>
      <c r="B89" s="243"/>
      <c r="C89" s="243"/>
      <c r="D89" s="243"/>
      <c r="E89" s="241"/>
      <c r="F89" s="241" cm="1">
        <f t="array" aca="1" ref="F89" ca="1">F89:K89</f>
        <v>0</v>
      </c>
      <c r="G89" s="241"/>
      <c r="H89" s="244"/>
      <c r="I89" s="243"/>
      <c r="J89" s="241"/>
      <c r="K89" s="243" t="s">
        <v>855</v>
      </c>
      <c r="L89" s="243"/>
      <c r="M89" s="243"/>
      <c r="N89" s="243"/>
      <c r="O89" s="241"/>
      <c r="P89" s="241"/>
      <c r="Q89" s="241"/>
      <c r="R89" s="241"/>
      <c r="S89" s="241"/>
      <c r="T89" s="241"/>
      <c r="U89" s="241"/>
      <c r="V89" s="241"/>
      <c r="W89" s="241"/>
      <c r="X89" s="241"/>
    </row>
    <row r="90" spans="1:24" x14ac:dyDescent="0.25">
      <c r="A90" s="243" t="s">
        <v>10356</v>
      </c>
      <c r="B90" s="243"/>
      <c r="C90" s="243"/>
      <c r="D90" s="243"/>
      <c r="E90" s="241"/>
      <c r="F90" s="241" cm="1">
        <f t="array" aca="1" ref="F90" ca="1">F90:K90</f>
        <v>0</v>
      </c>
      <c r="G90" s="241"/>
      <c r="H90" s="244"/>
      <c r="I90" s="243"/>
      <c r="J90" s="241"/>
      <c r="K90" s="243" t="s">
        <v>855</v>
      </c>
      <c r="L90" s="243"/>
      <c r="M90" s="243"/>
      <c r="N90" s="243"/>
      <c r="O90" s="241"/>
      <c r="P90" s="241"/>
      <c r="Q90" s="241"/>
      <c r="R90" s="241"/>
      <c r="S90" s="241"/>
      <c r="T90" s="241"/>
      <c r="U90" s="241"/>
      <c r="V90" s="241"/>
      <c r="W90" s="241"/>
      <c r="X90" s="241"/>
    </row>
    <row r="91" spans="1:24" x14ac:dyDescent="0.25">
      <c r="A91" s="243" t="s">
        <v>10357</v>
      </c>
      <c r="B91" s="243"/>
      <c r="C91" s="243"/>
      <c r="D91" s="243"/>
      <c r="E91" s="241"/>
      <c r="F91" s="241" cm="1">
        <f t="array" aca="1" ref="F91" ca="1">F91:K91</f>
        <v>0</v>
      </c>
      <c r="G91" s="241"/>
      <c r="H91" s="244"/>
      <c r="I91" s="243"/>
      <c r="J91" s="241"/>
      <c r="K91" s="243" t="s">
        <v>855</v>
      </c>
      <c r="L91" s="243"/>
      <c r="M91" s="243"/>
      <c r="N91" s="243"/>
      <c r="O91" s="241"/>
      <c r="P91" s="241"/>
      <c r="Q91" s="241"/>
      <c r="R91" s="241"/>
      <c r="S91" s="241"/>
      <c r="T91" s="241"/>
      <c r="U91" s="241"/>
      <c r="V91" s="241"/>
      <c r="W91" s="241"/>
      <c r="X91" s="241"/>
    </row>
    <row r="92" spans="1:24" x14ac:dyDescent="0.25">
      <c r="A92" s="243" t="s">
        <v>10358</v>
      </c>
      <c r="B92" s="243"/>
      <c r="C92" s="243"/>
      <c r="D92" s="243"/>
      <c r="E92" s="241"/>
      <c r="F92" s="241" cm="1">
        <f t="array" aca="1" ref="F92" ca="1">F92:K92</f>
        <v>0</v>
      </c>
      <c r="G92" s="241"/>
      <c r="H92" s="244"/>
      <c r="I92" s="243"/>
      <c r="J92" s="241"/>
      <c r="K92" s="243" t="s">
        <v>855</v>
      </c>
      <c r="L92" s="243"/>
      <c r="M92" s="243"/>
      <c r="N92" s="243"/>
      <c r="O92" s="241"/>
      <c r="P92" s="241"/>
      <c r="Q92" s="241"/>
      <c r="R92" s="241"/>
      <c r="S92" s="241"/>
      <c r="T92" s="241"/>
      <c r="U92" s="241"/>
      <c r="V92" s="241"/>
      <c r="W92" s="241"/>
      <c r="X92" s="241"/>
    </row>
    <row r="93" spans="1:24" x14ac:dyDescent="0.25">
      <c r="A93" s="243" t="s">
        <v>10359</v>
      </c>
      <c r="B93" s="243"/>
      <c r="C93" s="243"/>
      <c r="D93" s="243"/>
      <c r="E93" s="241"/>
      <c r="F93" s="241" cm="1">
        <f t="array" aca="1" ref="F93" ca="1">F93:K93</f>
        <v>0</v>
      </c>
      <c r="G93" s="241"/>
      <c r="H93" s="244"/>
      <c r="I93" s="243"/>
      <c r="J93" s="241"/>
      <c r="K93" s="243" t="s">
        <v>855</v>
      </c>
      <c r="L93" s="243"/>
      <c r="M93" s="243"/>
      <c r="N93" s="243"/>
      <c r="O93" s="241"/>
      <c r="P93" s="241"/>
      <c r="Q93" s="241"/>
      <c r="R93" s="241"/>
      <c r="S93" s="241"/>
      <c r="T93" s="241"/>
      <c r="U93" s="241"/>
      <c r="V93" s="241"/>
      <c r="W93" s="241"/>
      <c r="X93" s="241"/>
    </row>
    <row r="94" spans="1:24" x14ac:dyDescent="0.25">
      <c r="A94" s="243" t="s">
        <v>10360</v>
      </c>
      <c r="B94" s="243"/>
      <c r="C94" s="243"/>
      <c r="D94" s="243"/>
      <c r="E94" s="241"/>
      <c r="F94" s="241" cm="1">
        <f t="array" aca="1" ref="F94" ca="1">F94:K94</f>
        <v>0</v>
      </c>
      <c r="G94" s="241"/>
      <c r="H94" s="244"/>
      <c r="I94" s="243"/>
      <c r="J94" s="241"/>
      <c r="K94" s="243" t="s">
        <v>855</v>
      </c>
      <c r="L94" s="243"/>
      <c r="M94" s="243"/>
      <c r="N94" s="243"/>
      <c r="O94" s="241"/>
      <c r="P94" s="241"/>
      <c r="Q94" s="241"/>
      <c r="R94" s="241"/>
      <c r="S94" s="241"/>
      <c r="T94" s="241"/>
      <c r="U94" s="241"/>
      <c r="V94" s="241"/>
      <c r="W94" s="241"/>
      <c r="X94" s="241"/>
    </row>
    <row r="95" spans="1:24" x14ac:dyDescent="0.25">
      <c r="A95" s="243" t="s">
        <v>10361</v>
      </c>
      <c r="B95" s="243"/>
      <c r="C95" s="243"/>
      <c r="D95" s="243"/>
      <c r="E95" s="241"/>
      <c r="F95" s="241" cm="1">
        <f t="array" aca="1" ref="F95" ca="1">F95:K95</f>
        <v>0</v>
      </c>
      <c r="G95" s="241"/>
      <c r="H95" s="244"/>
      <c r="I95" s="243"/>
      <c r="J95" s="241"/>
      <c r="K95" s="243" t="s">
        <v>855</v>
      </c>
      <c r="L95" s="243"/>
      <c r="M95" s="243"/>
      <c r="N95" s="243"/>
      <c r="O95" s="241"/>
      <c r="P95" s="241"/>
      <c r="Q95" s="241"/>
      <c r="R95" s="241"/>
      <c r="S95" s="241"/>
      <c r="T95" s="241"/>
      <c r="U95" s="241"/>
      <c r="V95" s="241"/>
      <c r="W95" s="241"/>
      <c r="X95" s="241"/>
    </row>
    <row r="96" spans="1:24" x14ac:dyDescent="0.25">
      <c r="A96" s="243" t="s">
        <v>10362</v>
      </c>
      <c r="B96" s="243"/>
      <c r="C96" s="243"/>
      <c r="D96" s="243"/>
      <c r="E96" s="241"/>
      <c r="F96" s="241" cm="1">
        <f t="array" aca="1" ref="F96" ca="1">F96:K96</f>
        <v>0</v>
      </c>
      <c r="G96" s="241"/>
      <c r="H96" s="244"/>
      <c r="I96" s="243"/>
      <c r="J96" s="241"/>
      <c r="K96" s="243" t="s">
        <v>855</v>
      </c>
      <c r="L96" s="243"/>
      <c r="M96" s="243"/>
      <c r="N96" s="243"/>
      <c r="O96" s="241"/>
      <c r="P96" s="241"/>
      <c r="Q96" s="241"/>
      <c r="R96" s="241"/>
      <c r="S96" s="241"/>
      <c r="T96" s="241"/>
      <c r="U96" s="241"/>
      <c r="V96" s="241"/>
      <c r="W96" s="241"/>
      <c r="X96" s="241"/>
    </row>
    <row r="97" spans="1:24" x14ac:dyDescent="0.25">
      <c r="A97" s="243" t="s">
        <v>10363</v>
      </c>
      <c r="B97" s="243"/>
      <c r="C97" s="243"/>
      <c r="D97" s="243"/>
      <c r="E97" s="241"/>
      <c r="F97" s="241" cm="1">
        <f t="array" aca="1" ref="F97" ca="1">F97:K97</f>
        <v>0</v>
      </c>
      <c r="G97" s="241"/>
      <c r="H97" s="244"/>
      <c r="I97" s="243"/>
      <c r="J97" s="241"/>
      <c r="K97" s="243" t="s">
        <v>855</v>
      </c>
      <c r="L97" s="243"/>
      <c r="M97" s="243"/>
      <c r="N97" s="243"/>
      <c r="O97" s="241"/>
      <c r="P97" s="241"/>
      <c r="Q97" s="241"/>
      <c r="R97" s="241"/>
      <c r="S97" s="241"/>
      <c r="T97" s="241"/>
      <c r="U97" s="241"/>
      <c r="V97" s="241"/>
      <c r="W97" s="241"/>
      <c r="X97" s="241"/>
    </row>
    <row r="98" spans="1:24" x14ac:dyDescent="0.25">
      <c r="A98" s="243" t="s">
        <v>10364</v>
      </c>
      <c r="B98" s="243"/>
      <c r="C98" s="243"/>
      <c r="D98" s="243"/>
      <c r="E98" s="241"/>
      <c r="F98" s="241" cm="1">
        <f t="array" aca="1" ref="F98" ca="1">F98:K98</f>
        <v>0</v>
      </c>
      <c r="G98" s="241"/>
      <c r="H98" s="244"/>
      <c r="I98" s="243"/>
      <c r="J98" s="241"/>
      <c r="K98" s="243" t="s">
        <v>855</v>
      </c>
      <c r="L98" s="243"/>
      <c r="M98" s="243"/>
      <c r="N98" s="243"/>
      <c r="O98" s="241"/>
      <c r="P98" s="241"/>
      <c r="Q98" s="241"/>
      <c r="R98" s="241"/>
      <c r="S98" s="241"/>
      <c r="T98" s="241"/>
      <c r="U98" s="241"/>
      <c r="V98" s="241"/>
      <c r="W98" s="241"/>
      <c r="X98" s="241"/>
    </row>
    <row r="99" spans="1:24" x14ac:dyDescent="0.25">
      <c r="A99" s="243" t="s">
        <v>10365</v>
      </c>
      <c r="B99" s="243"/>
      <c r="C99" s="243"/>
      <c r="D99" s="243"/>
      <c r="E99" s="241"/>
      <c r="F99" s="241" cm="1">
        <f t="array" aca="1" ref="F99" ca="1">F99:K99</f>
        <v>0</v>
      </c>
      <c r="G99" s="241"/>
      <c r="H99" s="244"/>
      <c r="I99" s="243"/>
      <c r="J99" s="241"/>
      <c r="K99" s="243" t="s">
        <v>855</v>
      </c>
      <c r="L99" s="243"/>
      <c r="M99" s="243"/>
      <c r="N99" s="243"/>
      <c r="O99" s="241"/>
      <c r="P99" s="241"/>
      <c r="Q99" s="241"/>
      <c r="R99" s="241"/>
      <c r="S99" s="241"/>
      <c r="T99" s="241"/>
      <c r="U99" s="241"/>
      <c r="V99" s="241"/>
      <c r="W99" s="241"/>
      <c r="X99" s="241"/>
    </row>
    <row r="100" spans="1:24" x14ac:dyDescent="0.25">
      <c r="A100" s="243" t="s">
        <v>10366</v>
      </c>
      <c r="B100" s="243"/>
      <c r="C100" s="243"/>
      <c r="D100" s="243"/>
      <c r="E100" s="241"/>
      <c r="F100" s="241" cm="1">
        <f t="array" aca="1" ref="F100" ca="1">F100:K100</f>
        <v>0</v>
      </c>
      <c r="G100" s="241"/>
      <c r="H100" s="244"/>
      <c r="I100" s="243"/>
      <c r="J100" s="241"/>
      <c r="K100" s="243" t="s">
        <v>855</v>
      </c>
      <c r="L100" s="243"/>
      <c r="M100" s="243"/>
      <c r="N100" s="243"/>
      <c r="O100" s="241"/>
      <c r="P100" s="241"/>
      <c r="Q100" s="241"/>
      <c r="R100" s="241"/>
      <c r="S100" s="241"/>
      <c r="T100" s="241"/>
      <c r="U100" s="241"/>
      <c r="V100" s="241"/>
      <c r="W100" s="241"/>
      <c r="X100" s="241"/>
    </row>
    <row r="101" spans="1:24" x14ac:dyDescent="0.25">
      <c r="A101" s="243" t="s">
        <v>10367</v>
      </c>
      <c r="B101" s="243"/>
      <c r="C101" s="243"/>
      <c r="D101" s="243"/>
      <c r="E101" s="241"/>
      <c r="F101" s="241" cm="1">
        <f t="array" aca="1" ref="F101" ca="1">F101:K101</f>
        <v>0</v>
      </c>
      <c r="G101" s="241"/>
      <c r="H101" s="244"/>
      <c r="I101" s="243"/>
      <c r="J101" s="241"/>
      <c r="K101" s="243" t="s">
        <v>10407</v>
      </c>
      <c r="L101" s="243"/>
      <c r="M101" s="243"/>
      <c r="N101" s="243"/>
      <c r="O101" s="241"/>
      <c r="P101" s="241"/>
      <c r="Q101" s="241"/>
      <c r="R101" s="241"/>
      <c r="S101" s="241"/>
      <c r="T101" s="241"/>
      <c r="U101" s="241"/>
      <c r="V101" s="241"/>
      <c r="W101" s="241"/>
      <c r="X101" s="241"/>
    </row>
    <row r="102" spans="1:24" x14ac:dyDescent="0.25">
      <c r="A102" s="243" t="s">
        <v>10368</v>
      </c>
      <c r="B102" s="243"/>
      <c r="C102" s="243"/>
      <c r="D102" s="243"/>
      <c r="E102" s="241"/>
      <c r="F102" s="241" cm="1">
        <f t="array" aca="1" ref="F102" ca="1">F102:K102</f>
        <v>0</v>
      </c>
      <c r="G102" s="241"/>
      <c r="H102" s="244"/>
      <c r="I102" s="243"/>
      <c r="J102" s="241"/>
      <c r="K102" s="243" t="s">
        <v>10407</v>
      </c>
      <c r="L102" s="243"/>
      <c r="M102" s="243"/>
      <c r="N102" s="243"/>
      <c r="O102" s="241"/>
      <c r="P102" s="241"/>
      <c r="Q102" s="241"/>
      <c r="R102" s="241"/>
      <c r="S102" s="241"/>
      <c r="T102" s="241"/>
      <c r="U102" s="241"/>
      <c r="V102" s="241"/>
      <c r="W102" s="241"/>
      <c r="X102" s="241"/>
    </row>
    <row r="103" spans="1:24" x14ac:dyDescent="0.25">
      <c r="A103" s="243" t="s">
        <v>10369</v>
      </c>
      <c r="B103" s="243"/>
      <c r="C103" s="243"/>
      <c r="D103" s="243"/>
      <c r="E103" s="241"/>
      <c r="F103" s="241" cm="1">
        <f t="array" aca="1" ref="F103" ca="1">F103:K103</f>
        <v>0</v>
      </c>
      <c r="G103" s="241"/>
      <c r="H103" s="244"/>
      <c r="I103" s="243"/>
      <c r="J103" s="241"/>
      <c r="K103" s="243" t="s">
        <v>10407</v>
      </c>
      <c r="L103" s="243"/>
      <c r="M103" s="243"/>
      <c r="N103" s="243"/>
      <c r="O103" s="241"/>
      <c r="P103" s="241"/>
      <c r="Q103" s="241"/>
      <c r="R103" s="241"/>
      <c r="S103" s="241"/>
      <c r="T103" s="241"/>
      <c r="U103" s="241"/>
      <c r="V103" s="241"/>
      <c r="W103" s="241"/>
      <c r="X103" s="241"/>
    </row>
    <row r="104" spans="1:24" x14ac:dyDescent="0.25">
      <c r="A104" s="243" t="s">
        <v>10370</v>
      </c>
      <c r="B104" s="243"/>
      <c r="C104" s="243"/>
      <c r="D104" s="243"/>
      <c r="E104" s="241"/>
      <c r="F104" s="241" cm="1">
        <f t="array" aca="1" ref="F104" ca="1">F104:K104</f>
        <v>0</v>
      </c>
      <c r="G104" s="241"/>
      <c r="H104" s="244"/>
      <c r="I104" s="243"/>
      <c r="J104" s="241"/>
      <c r="K104" s="243" t="s">
        <v>10407</v>
      </c>
      <c r="L104" s="243"/>
      <c r="M104" s="243"/>
      <c r="N104" s="243"/>
      <c r="O104" s="241"/>
      <c r="P104" s="241"/>
      <c r="Q104" s="241"/>
      <c r="R104" s="241"/>
      <c r="S104" s="241"/>
      <c r="T104" s="241"/>
      <c r="U104" s="241"/>
      <c r="V104" s="241"/>
      <c r="W104" s="241"/>
      <c r="X104" s="241"/>
    </row>
    <row r="105" spans="1:24" x14ac:dyDescent="0.25">
      <c r="A105" s="243" t="s">
        <v>10371</v>
      </c>
      <c r="B105" s="243"/>
      <c r="C105" s="243"/>
      <c r="D105" s="243"/>
      <c r="E105" s="241"/>
      <c r="F105" s="241" cm="1">
        <f t="array" aca="1" ref="F105" ca="1">F105:K105</f>
        <v>0</v>
      </c>
      <c r="G105" s="241"/>
      <c r="H105" s="244"/>
      <c r="I105" s="243"/>
      <c r="J105" s="241"/>
      <c r="K105" s="243" t="s">
        <v>10407</v>
      </c>
      <c r="L105" s="243"/>
      <c r="M105" s="243"/>
      <c r="N105" s="243"/>
      <c r="O105" s="241"/>
      <c r="P105" s="241"/>
      <c r="Q105" s="241"/>
      <c r="R105" s="241"/>
      <c r="S105" s="241"/>
      <c r="T105" s="241"/>
      <c r="U105" s="241"/>
      <c r="V105" s="241"/>
      <c r="W105" s="241"/>
      <c r="X105" s="241"/>
    </row>
    <row r="106" spans="1:24" x14ac:dyDescent="0.25">
      <c r="A106" s="243" t="s">
        <v>10372</v>
      </c>
      <c r="B106" s="243"/>
      <c r="C106" s="243"/>
      <c r="D106" s="243"/>
      <c r="E106" s="241"/>
      <c r="F106" s="241" cm="1">
        <f t="array" aca="1" ref="F106" ca="1">F106:K106</f>
        <v>0</v>
      </c>
      <c r="G106" s="241"/>
      <c r="H106" s="244"/>
      <c r="I106" s="243"/>
      <c r="J106" s="241"/>
      <c r="K106" s="243" t="s">
        <v>10407</v>
      </c>
      <c r="L106" s="243"/>
      <c r="M106" s="243"/>
      <c r="N106" s="243"/>
      <c r="O106" s="241"/>
      <c r="P106" s="241"/>
      <c r="Q106" s="241"/>
      <c r="R106" s="241"/>
      <c r="S106" s="241"/>
      <c r="T106" s="241"/>
      <c r="U106" s="241"/>
      <c r="V106" s="241"/>
      <c r="W106" s="241"/>
      <c r="X106" s="241"/>
    </row>
    <row r="107" spans="1:24" x14ac:dyDescent="0.25">
      <c r="A107" s="243" t="s">
        <v>10373</v>
      </c>
      <c r="B107" s="243"/>
      <c r="C107" s="243"/>
      <c r="D107" s="243"/>
      <c r="E107" s="241"/>
      <c r="F107" s="241" cm="1">
        <f t="array" aca="1" ref="F107" ca="1">F107:K107</f>
        <v>0</v>
      </c>
      <c r="G107" s="241"/>
      <c r="H107" s="244"/>
      <c r="I107" s="243"/>
      <c r="J107" s="241"/>
      <c r="K107" s="243" t="s">
        <v>10407</v>
      </c>
      <c r="L107" s="243"/>
      <c r="M107" s="243"/>
      <c r="N107" s="243"/>
      <c r="O107" s="241"/>
      <c r="P107" s="241"/>
      <c r="Q107" s="241"/>
      <c r="R107" s="241"/>
      <c r="S107" s="241"/>
      <c r="T107" s="241"/>
      <c r="U107" s="241"/>
      <c r="V107" s="241"/>
      <c r="W107" s="241"/>
      <c r="X107" s="241"/>
    </row>
    <row r="108" spans="1:24" x14ac:dyDescent="0.25">
      <c r="A108" s="243" t="s">
        <v>10374</v>
      </c>
      <c r="B108" s="243"/>
      <c r="C108" s="243"/>
      <c r="D108" s="243"/>
      <c r="E108" s="241"/>
      <c r="F108" s="241" cm="1">
        <f t="array" aca="1" ref="F108" ca="1">F108:K108</f>
        <v>0</v>
      </c>
      <c r="G108" s="241"/>
      <c r="H108" s="244"/>
      <c r="I108" s="243"/>
      <c r="J108" s="241"/>
      <c r="K108" s="243" t="s">
        <v>10407</v>
      </c>
      <c r="L108" s="243"/>
      <c r="M108" s="243"/>
      <c r="N108" s="243"/>
      <c r="O108" s="241"/>
      <c r="P108" s="241"/>
      <c r="Q108" s="241"/>
      <c r="R108" s="241"/>
      <c r="S108" s="241"/>
      <c r="T108" s="241"/>
      <c r="U108" s="241"/>
      <c r="V108" s="241"/>
      <c r="W108" s="241"/>
      <c r="X108" s="241"/>
    </row>
    <row r="109" spans="1:24" x14ac:dyDescent="0.25">
      <c r="A109" s="243" t="s">
        <v>10375</v>
      </c>
      <c r="B109" s="243"/>
      <c r="C109" s="243"/>
      <c r="D109" s="243"/>
      <c r="E109" s="241"/>
      <c r="F109" s="241" cm="1">
        <f t="array" aca="1" ref="F109" ca="1">F109:K109</f>
        <v>0</v>
      </c>
      <c r="G109" s="241"/>
      <c r="H109" s="244"/>
      <c r="I109" s="243"/>
      <c r="J109" s="241"/>
      <c r="K109" s="243" t="s">
        <v>10407</v>
      </c>
      <c r="L109" s="243"/>
      <c r="M109" s="243"/>
      <c r="N109" s="243"/>
      <c r="O109" s="241"/>
      <c r="P109" s="241"/>
      <c r="Q109" s="241"/>
      <c r="R109" s="241"/>
      <c r="S109" s="241"/>
      <c r="T109" s="241"/>
      <c r="U109" s="241"/>
      <c r="V109" s="241"/>
      <c r="W109" s="241"/>
      <c r="X109" s="241"/>
    </row>
    <row r="110" spans="1:24" x14ac:dyDescent="0.25">
      <c r="A110" s="243" t="s">
        <v>10376</v>
      </c>
      <c r="B110" s="243"/>
      <c r="C110" s="243"/>
      <c r="D110" s="243"/>
      <c r="E110" s="241"/>
      <c r="F110" s="241" cm="1">
        <f t="array" aca="1" ref="F110" ca="1">F110:K110</f>
        <v>0</v>
      </c>
      <c r="G110" s="241"/>
      <c r="H110" s="244"/>
      <c r="I110" s="243"/>
      <c r="J110" s="241"/>
      <c r="K110" s="243" t="s">
        <v>10407</v>
      </c>
      <c r="L110" s="243"/>
      <c r="M110" s="243"/>
      <c r="N110" s="243"/>
      <c r="O110" s="241"/>
      <c r="P110" s="241"/>
      <c r="Q110" s="241"/>
      <c r="R110" s="241"/>
      <c r="S110" s="241"/>
      <c r="T110" s="241"/>
      <c r="U110" s="241"/>
      <c r="V110" s="241"/>
      <c r="W110" s="241"/>
      <c r="X110" s="241"/>
    </row>
    <row r="111" spans="1:24" x14ac:dyDescent="0.25">
      <c r="A111" s="243" t="s">
        <v>10377</v>
      </c>
      <c r="B111" s="243"/>
      <c r="C111" s="243"/>
      <c r="D111" s="243"/>
      <c r="E111" s="241"/>
      <c r="F111" s="241" cm="1">
        <f t="array" aca="1" ref="F111" ca="1">F111:K111</f>
        <v>0</v>
      </c>
      <c r="G111" s="241"/>
      <c r="H111" s="244"/>
      <c r="I111" s="243"/>
      <c r="J111" s="241"/>
      <c r="K111" s="243" t="s">
        <v>10407</v>
      </c>
      <c r="L111" s="243"/>
      <c r="M111" s="243"/>
      <c r="N111" s="243"/>
      <c r="O111" s="241"/>
      <c r="P111" s="241"/>
      <c r="Q111" s="241"/>
      <c r="R111" s="241"/>
      <c r="S111" s="241"/>
      <c r="T111" s="241"/>
      <c r="U111" s="241"/>
      <c r="V111" s="241"/>
      <c r="W111" s="241"/>
      <c r="X111" s="241"/>
    </row>
    <row r="112" spans="1:24" x14ac:dyDescent="0.25">
      <c r="A112" s="243" t="s">
        <v>10378</v>
      </c>
      <c r="B112" s="243"/>
      <c r="C112" s="243"/>
      <c r="D112" s="243"/>
      <c r="E112" s="241"/>
      <c r="F112" s="241" cm="1">
        <f t="array" aca="1" ref="F112" ca="1">F112:K112</f>
        <v>0</v>
      </c>
      <c r="G112" s="241"/>
      <c r="H112" s="244"/>
      <c r="I112" s="243"/>
      <c r="J112" s="241"/>
      <c r="K112" s="243" t="s">
        <v>10407</v>
      </c>
      <c r="L112" s="243"/>
      <c r="M112" s="243"/>
      <c r="N112" s="243"/>
      <c r="O112" s="241"/>
      <c r="P112" s="241"/>
      <c r="Q112" s="241"/>
      <c r="R112" s="241"/>
      <c r="S112" s="241"/>
      <c r="T112" s="241"/>
      <c r="U112" s="241"/>
      <c r="V112" s="241"/>
      <c r="W112" s="241"/>
      <c r="X112" s="241"/>
    </row>
    <row r="113" spans="1:24" x14ac:dyDescent="0.25">
      <c r="A113" s="243" t="s">
        <v>10379</v>
      </c>
      <c r="B113" s="243"/>
      <c r="C113" s="243"/>
      <c r="D113" s="243"/>
      <c r="E113" s="241"/>
      <c r="F113" s="241" cm="1">
        <f t="array" aca="1" ref="F113" ca="1">F113:K113</f>
        <v>0</v>
      </c>
      <c r="G113" s="241"/>
      <c r="H113" s="244"/>
      <c r="I113" s="243"/>
      <c r="J113" s="241"/>
      <c r="K113" s="243" t="s">
        <v>835</v>
      </c>
      <c r="L113" s="243"/>
      <c r="M113" s="243"/>
      <c r="N113" s="243"/>
      <c r="O113" s="241"/>
      <c r="P113" s="241"/>
      <c r="Q113" s="241"/>
      <c r="R113" s="241"/>
      <c r="S113" s="241"/>
      <c r="T113" s="241"/>
      <c r="U113" s="241"/>
      <c r="V113" s="241"/>
      <c r="W113" s="241"/>
      <c r="X113" s="241"/>
    </row>
    <row r="114" spans="1:24" x14ac:dyDescent="0.25">
      <c r="A114" s="243" t="s">
        <v>10380</v>
      </c>
      <c r="B114" s="243"/>
      <c r="C114" s="243"/>
      <c r="D114" s="243"/>
      <c r="E114" s="241"/>
      <c r="F114" s="241" cm="1">
        <f t="array" aca="1" ref="F114" ca="1">F114:K114</f>
        <v>0</v>
      </c>
      <c r="G114" s="241"/>
      <c r="H114" s="244"/>
      <c r="I114" s="243"/>
      <c r="J114" s="241"/>
      <c r="K114" s="243" t="s">
        <v>835</v>
      </c>
      <c r="L114" s="243"/>
      <c r="M114" s="243"/>
      <c r="N114" s="243"/>
      <c r="O114" s="241"/>
      <c r="P114" s="241"/>
      <c r="Q114" s="241"/>
      <c r="R114" s="241"/>
      <c r="S114" s="241"/>
      <c r="T114" s="241"/>
      <c r="U114" s="241"/>
      <c r="V114" s="241"/>
      <c r="W114" s="241"/>
      <c r="X114" s="241"/>
    </row>
    <row r="115" spans="1:24" x14ac:dyDescent="0.25">
      <c r="A115" s="243" t="s">
        <v>10381</v>
      </c>
      <c r="B115" s="243"/>
      <c r="C115" s="243"/>
      <c r="D115" s="243"/>
      <c r="E115" s="241"/>
      <c r="F115" s="241" cm="1">
        <f t="array" aca="1" ref="F115" ca="1">F115:K115</f>
        <v>0</v>
      </c>
      <c r="G115" s="241"/>
      <c r="H115" s="244"/>
      <c r="I115" s="243"/>
      <c r="J115" s="241"/>
      <c r="K115" s="243" t="s">
        <v>835</v>
      </c>
      <c r="L115" s="243"/>
      <c r="M115" s="243"/>
      <c r="N115" s="243"/>
      <c r="O115" s="241"/>
      <c r="P115" s="241"/>
      <c r="Q115" s="241"/>
      <c r="R115" s="241"/>
      <c r="S115" s="241"/>
      <c r="T115" s="241"/>
      <c r="U115" s="241"/>
      <c r="V115" s="241"/>
      <c r="W115" s="241"/>
      <c r="X115" s="241"/>
    </row>
    <row r="116" spans="1:24" x14ac:dyDescent="0.25">
      <c r="A116" s="243" t="s">
        <v>10382</v>
      </c>
      <c r="B116" s="243"/>
      <c r="C116" s="243"/>
      <c r="D116" s="243"/>
      <c r="E116" s="241"/>
      <c r="F116" s="241" cm="1">
        <f t="array" aca="1" ref="F116" ca="1">F116:K116</f>
        <v>0</v>
      </c>
      <c r="G116" s="241"/>
      <c r="H116" s="244"/>
      <c r="I116" s="243"/>
      <c r="J116" s="241"/>
      <c r="K116" s="243" t="s">
        <v>835</v>
      </c>
      <c r="L116" s="243"/>
      <c r="M116" s="243"/>
      <c r="N116" s="243"/>
      <c r="O116" s="241"/>
      <c r="P116" s="241"/>
      <c r="Q116" s="241"/>
      <c r="R116" s="241"/>
      <c r="S116" s="241"/>
      <c r="T116" s="241"/>
      <c r="U116" s="241"/>
      <c r="V116" s="241"/>
      <c r="W116" s="241"/>
      <c r="X116" s="241"/>
    </row>
    <row r="117" spans="1:24" x14ac:dyDescent="0.25">
      <c r="A117" s="243" t="s">
        <v>10383</v>
      </c>
      <c r="B117" s="243"/>
      <c r="C117" s="243"/>
      <c r="D117" s="243"/>
      <c r="E117" s="241"/>
      <c r="F117" s="241" cm="1">
        <f t="array" aca="1" ref="F117" ca="1">F117:K117</f>
        <v>0</v>
      </c>
      <c r="G117" s="241"/>
      <c r="H117" s="244"/>
      <c r="I117" s="243"/>
      <c r="J117" s="241"/>
      <c r="K117" s="243" t="s">
        <v>835</v>
      </c>
      <c r="L117" s="243"/>
      <c r="M117" s="243"/>
      <c r="N117" s="243"/>
      <c r="O117" s="241"/>
      <c r="P117" s="241"/>
      <c r="Q117" s="241"/>
      <c r="R117" s="241"/>
      <c r="S117" s="241"/>
      <c r="T117" s="241"/>
      <c r="U117" s="241"/>
      <c r="V117" s="241"/>
      <c r="W117" s="241"/>
      <c r="X117" s="241"/>
    </row>
    <row r="118" spans="1:24" x14ac:dyDescent="0.25">
      <c r="A118" s="243" t="s">
        <v>10384</v>
      </c>
      <c r="B118" s="243"/>
      <c r="C118" s="243"/>
      <c r="D118" s="243"/>
      <c r="E118" s="241"/>
      <c r="F118" s="241" cm="1">
        <f t="array" aca="1" ref="F118" ca="1">F118:K118</f>
        <v>0</v>
      </c>
      <c r="G118" s="241"/>
      <c r="H118" s="244"/>
      <c r="I118" s="243"/>
      <c r="J118" s="241"/>
      <c r="K118" s="243" t="s">
        <v>903</v>
      </c>
      <c r="L118" s="243"/>
      <c r="M118" s="243"/>
      <c r="N118" s="243"/>
      <c r="O118" s="241"/>
      <c r="P118" s="241"/>
      <c r="Q118" s="241"/>
      <c r="R118" s="241"/>
      <c r="S118" s="241"/>
      <c r="T118" s="241"/>
      <c r="U118" s="241"/>
      <c r="V118" s="241"/>
      <c r="W118" s="241"/>
      <c r="X118" s="241"/>
    </row>
    <row r="119" spans="1:24" x14ac:dyDescent="0.25">
      <c r="A119" s="243" t="s">
        <v>10385</v>
      </c>
      <c r="B119" s="243"/>
      <c r="C119" s="243"/>
      <c r="D119" s="243"/>
      <c r="E119" s="241"/>
      <c r="F119" s="241" cm="1">
        <f t="array" aca="1" ref="F119" ca="1">F119:K119</f>
        <v>0</v>
      </c>
      <c r="G119" s="241"/>
      <c r="H119" s="244"/>
      <c r="I119" s="243"/>
      <c r="J119" s="241"/>
      <c r="K119" s="243" t="s">
        <v>903</v>
      </c>
      <c r="L119" s="243"/>
      <c r="M119" s="243"/>
      <c r="N119" s="243"/>
      <c r="O119" s="241"/>
      <c r="P119" s="241"/>
      <c r="Q119" s="241"/>
      <c r="R119" s="241"/>
      <c r="S119" s="241"/>
      <c r="T119" s="241"/>
      <c r="U119" s="241"/>
      <c r="V119" s="241"/>
      <c r="W119" s="241"/>
      <c r="X119" s="241"/>
    </row>
    <row r="120" spans="1:24" x14ac:dyDescent="0.25">
      <c r="A120" s="243" t="s">
        <v>10386</v>
      </c>
      <c r="B120" s="243"/>
      <c r="C120" s="243"/>
      <c r="D120" s="243"/>
      <c r="E120" s="241"/>
      <c r="F120" s="241" cm="1">
        <f t="array" aca="1" ref="F120" ca="1">F120:K120</f>
        <v>0</v>
      </c>
      <c r="G120" s="241"/>
      <c r="H120" s="244"/>
      <c r="I120" s="243"/>
      <c r="J120" s="241"/>
      <c r="K120" s="243" t="s">
        <v>903</v>
      </c>
      <c r="L120" s="243"/>
      <c r="M120" s="243"/>
      <c r="N120" s="243"/>
      <c r="O120" s="241"/>
      <c r="P120" s="241"/>
      <c r="Q120" s="241"/>
      <c r="R120" s="241"/>
      <c r="S120" s="241"/>
      <c r="T120" s="241"/>
      <c r="U120" s="241"/>
      <c r="V120" s="241"/>
      <c r="W120" s="241"/>
      <c r="X120" s="241"/>
    </row>
    <row r="121" spans="1:24" x14ac:dyDescent="0.25">
      <c r="A121" s="243" t="s">
        <v>10387</v>
      </c>
      <c r="B121" s="243"/>
      <c r="C121" s="243"/>
      <c r="D121" s="243"/>
      <c r="E121" s="241"/>
      <c r="F121" s="241" cm="1">
        <f t="array" aca="1" ref="F121" ca="1">F121:K121</f>
        <v>0</v>
      </c>
      <c r="G121" s="241"/>
      <c r="H121" s="244"/>
      <c r="I121" s="243"/>
      <c r="J121" s="241"/>
      <c r="K121" s="243" t="s">
        <v>903</v>
      </c>
      <c r="L121" s="243"/>
      <c r="M121" s="243"/>
      <c r="N121" s="243"/>
      <c r="O121" s="241"/>
      <c r="P121" s="241"/>
      <c r="Q121" s="241"/>
      <c r="R121" s="241"/>
      <c r="S121" s="241"/>
      <c r="T121" s="241"/>
      <c r="U121" s="241"/>
      <c r="V121" s="241"/>
      <c r="W121" s="241"/>
      <c r="X121" s="241"/>
    </row>
    <row r="122" spans="1:24" x14ac:dyDescent="0.25">
      <c r="A122" s="243" t="s">
        <v>10388</v>
      </c>
      <c r="B122" s="243"/>
      <c r="C122" s="243"/>
      <c r="D122" s="243"/>
      <c r="E122" s="241"/>
      <c r="F122" s="241" cm="1">
        <f t="array" aca="1" ref="F122" ca="1">F122:K122</f>
        <v>0</v>
      </c>
      <c r="G122" s="241"/>
      <c r="H122" s="244"/>
      <c r="I122" s="243"/>
      <c r="J122" s="241"/>
      <c r="K122" s="243" t="s">
        <v>880</v>
      </c>
      <c r="L122" s="243"/>
      <c r="M122" s="243"/>
      <c r="N122" s="243"/>
      <c r="O122" s="241"/>
      <c r="P122" s="241"/>
      <c r="Q122" s="241"/>
      <c r="R122" s="241"/>
      <c r="S122" s="241"/>
      <c r="T122" s="241"/>
      <c r="U122" s="241"/>
      <c r="V122" s="241"/>
      <c r="W122" s="241"/>
      <c r="X122" s="241"/>
    </row>
    <row r="123" spans="1:24" x14ac:dyDescent="0.25">
      <c r="A123" s="243" t="s">
        <v>10389</v>
      </c>
      <c r="B123" s="243"/>
      <c r="C123" s="243"/>
      <c r="D123" s="243"/>
      <c r="E123" s="241"/>
      <c r="F123" s="241" cm="1">
        <f t="array" aca="1" ref="F123" ca="1">F123:K123</f>
        <v>0</v>
      </c>
      <c r="G123" s="241"/>
      <c r="H123" s="244"/>
      <c r="I123" s="243"/>
      <c r="J123" s="241"/>
      <c r="K123" s="243" t="s">
        <v>880</v>
      </c>
      <c r="L123" s="243"/>
      <c r="M123" s="243"/>
      <c r="N123" s="243"/>
      <c r="O123" s="241"/>
      <c r="P123" s="241"/>
      <c r="Q123" s="241"/>
      <c r="R123" s="241"/>
      <c r="S123" s="241"/>
      <c r="T123" s="241"/>
      <c r="U123" s="241"/>
      <c r="V123" s="241"/>
      <c r="W123" s="241"/>
      <c r="X123" s="241"/>
    </row>
    <row r="124" spans="1:24" x14ac:dyDescent="0.25">
      <c r="A124" s="243" t="s">
        <v>10390</v>
      </c>
      <c r="B124" s="243"/>
      <c r="C124" s="243"/>
      <c r="D124" s="243"/>
      <c r="E124" s="241"/>
      <c r="F124" s="241" cm="1">
        <f t="array" aca="1" ref="F124" ca="1">F124:K124</f>
        <v>0</v>
      </c>
      <c r="G124" s="241"/>
      <c r="H124" s="244"/>
      <c r="I124" s="243"/>
      <c r="J124" s="241"/>
      <c r="K124" s="243" t="s">
        <v>880</v>
      </c>
      <c r="L124" s="243"/>
      <c r="M124" s="243"/>
      <c r="N124" s="243"/>
      <c r="O124" s="241"/>
      <c r="P124" s="241"/>
      <c r="Q124" s="241"/>
      <c r="R124" s="241"/>
      <c r="S124" s="241"/>
      <c r="T124" s="241"/>
      <c r="U124" s="241"/>
      <c r="V124" s="241"/>
      <c r="W124" s="241"/>
      <c r="X124" s="241"/>
    </row>
    <row r="125" spans="1:24" s="236" customFormat="1" x14ac:dyDescent="0.25">
      <c r="A125" s="243" t="s">
        <v>10391</v>
      </c>
      <c r="B125" s="243"/>
      <c r="C125" s="243"/>
      <c r="D125" s="243"/>
      <c r="E125" s="241"/>
      <c r="F125" s="241" cm="1">
        <f t="array" aca="1" ref="F125" ca="1">F125:K125</f>
        <v>0</v>
      </c>
      <c r="G125" s="241"/>
      <c r="H125" s="244"/>
      <c r="I125" s="243"/>
      <c r="J125" s="241"/>
      <c r="K125" s="243" t="s">
        <v>880</v>
      </c>
      <c r="L125" s="243"/>
      <c r="M125" s="243"/>
      <c r="N125" s="243"/>
      <c r="O125" s="241"/>
      <c r="P125" s="241"/>
      <c r="Q125" s="241"/>
      <c r="R125" s="241"/>
      <c r="S125" s="241"/>
      <c r="T125" s="241"/>
      <c r="U125" s="241"/>
      <c r="V125" s="241"/>
      <c r="W125" s="241"/>
      <c r="X125" s="241"/>
    </row>
    <row r="126" spans="1:24" s="236" customFormat="1" x14ac:dyDescent="0.25">
      <c r="A126" s="243"/>
      <c r="B126" s="243"/>
      <c r="C126" s="243"/>
      <c r="D126" s="243"/>
      <c r="E126" s="241"/>
      <c r="F126" s="241" cm="1">
        <f t="array" aca="1" ref="F126" ca="1">F126:K126</f>
        <v>0</v>
      </c>
      <c r="G126" s="241"/>
      <c r="H126" s="244"/>
      <c r="I126" s="243"/>
      <c r="J126" s="241"/>
      <c r="K126" s="243"/>
      <c r="L126" s="243"/>
      <c r="M126" s="243"/>
      <c r="N126" s="243"/>
      <c r="O126" s="241"/>
      <c r="P126" s="241"/>
      <c r="Q126" s="241"/>
      <c r="R126" s="241"/>
      <c r="S126" s="241"/>
      <c r="T126" s="241"/>
      <c r="U126" s="241"/>
      <c r="V126" s="241"/>
      <c r="W126" s="241"/>
      <c r="X126" s="241"/>
    </row>
    <row r="127" spans="1:24" s="236" customFormat="1" x14ac:dyDescent="0.25">
      <c r="A127" s="243"/>
      <c r="B127" s="243"/>
      <c r="C127" s="243"/>
      <c r="D127" s="243"/>
      <c r="E127" s="241"/>
      <c r="F127" s="241" cm="1">
        <f t="array" aca="1" ref="F127" ca="1">F127:K127</f>
        <v>0</v>
      </c>
      <c r="G127" s="241"/>
      <c r="H127" s="244"/>
      <c r="I127" s="243"/>
      <c r="J127" s="241"/>
      <c r="K127" s="243"/>
      <c r="L127" s="243"/>
      <c r="M127" s="243"/>
      <c r="N127" s="243"/>
      <c r="O127" s="241"/>
      <c r="P127" s="241"/>
      <c r="Q127" s="241"/>
      <c r="R127" s="241"/>
      <c r="S127" s="241"/>
      <c r="T127" s="241"/>
      <c r="U127" s="241"/>
      <c r="V127" s="241"/>
      <c r="W127" s="241"/>
      <c r="X127" s="241"/>
    </row>
    <row r="128" spans="1:24" s="236" customFormat="1" x14ac:dyDescent="0.25">
      <c r="A128" s="243"/>
      <c r="B128" s="243"/>
      <c r="C128" s="243"/>
      <c r="D128" s="243"/>
      <c r="E128" s="241"/>
      <c r="F128" s="241" cm="1">
        <f t="array" aca="1" ref="F128" ca="1">F128:K128</f>
        <v>0</v>
      </c>
      <c r="G128" s="241"/>
      <c r="H128" s="244"/>
      <c r="I128" s="243"/>
      <c r="J128" s="241"/>
      <c r="K128" s="243"/>
      <c r="L128" s="243"/>
      <c r="M128" s="243"/>
      <c r="N128" s="243"/>
      <c r="O128" s="241"/>
      <c r="P128" s="241"/>
      <c r="Q128" s="241"/>
      <c r="R128" s="241"/>
      <c r="S128" s="241"/>
      <c r="T128" s="241"/>
      <c r="U128" s="241"/>
      <c r="V128" s="241"/>
      <c r="W128" s="241"/>
      <c r="X128" s="241"/>
    </row>
    <row r="129" spans="1:24" s="236" customFormat="1" x14ac:dyDescent="0.25">
      <c r="A129" s="243"/>
      <c r="B129" s="243"/>
      <c r="C129" s="243"/>
      <c r="D129" s="243"/>
      <c r="E129" s="241"/>
      <c r="F129" s="241" cm="1">
        <f t="array" aca="1" ref="F129" ca="1">F129:K129</f>
        <v>0</v>
      </c>
      <c r="G129" s="241"/>
      <c r="H129" s="244"/>
      <c r="I129" s="243"/>
      <c r="J129" s="241"/>
      <c r="K129" s="243"/>
      <c r="L129" s="243"/>
      <c r="M129" s="243"/>
      <c r="N129" s="243"/>
      <c r="O129" s="241"/>
      <c r="P129" s="241"/>
      <c r="Q129" s="241"/>
      <c r="R129" s="241"/>
      <c r="S129" s="241"/>
      <c r="T129" s="241"/>
      <c r="U129" s="241"/>
      <c r="V129" s="241"/>
      <c r="W129" s="241"/>
      <c r="X129" s="241"/>
    </row>
    <row r="130" spans="1:24" s="236" customFormat="1" x14ac:dyDescent="0.25">
      <c r="A130" s="243"/>
      <c r="B130" s="243"/>
      <c r="C130" s="243"/>
      <c r="D130" s="243"/>
      <c r="E130" s="241"/>
      <c r="F130" s="241" cm="1">
        <f t="array" aca="1" ref="F130" ca="1">F130:K130</f>
        <v>0</v>
      </c>
      <c r="G130" s="241"/>
      <c r="H130" s="244"/>
      <c r="I130" s="243"/>
      <c r="J130" s="241"/>
      <c r="K130" s="243"/>
      <c r="L130" s="243"/>
      <c r="M130" s="243"/>
      <c r="N130" s="243"/>
      <c r="O130" s="241"/>
      <c r="P130" s="241"/>
      <c r="Q130" s="241"/>
      <c r="R130" s="241"/>
      <c r="S130" s="241"/>
      <c r="T130" s="241"/>
      <c r="U130" s="241"/>
      <c r="V130" s="241"/>
      <c r="W130" s="241"/>
      <c r="X130" s="241"/>
    </row>
    <row r="131" spans="1:24" s="236" customFormat="1" x14ac:dyDescent="0.25">
      <c r="A131" s="243"/>
      <c r="B131" s="243"/>
      <c r="C131" s="243"/>
      <c r="D131" s="243"/>
      <c r="E131" s="241"/>
      <c r="F131" s="241" cm="1">
        <f t="array" aca="1" ref="F131" ca="1">F131:K131</f>
        <v>0</v>
      </c>
      <c r="G131" s="241"/>
      <c r="H131" s="244"/>
      <c r="I131" s="243"/>
      <c r="J131" s="241"/>
      <c r="K131" s="243"/>
      <c r="L131" s="243"/>
      <c r="M131" s="243"/>
      <c r="N131" s="243"/>
      <c r="O131" s="241"/>
      <c r="P131" s="241"/>
      <c r="Q131" s="241"/>
      <c r="R131" s="241"/>
      <c r="S131" s="241"/>
      <c r="T131" s="241"/>
      <c r="U131" s="241"/>
      <c r="V131" s="241"/>
      <c r="W131" s="241"/>
      <c r="X131" s="241"/>
    </row>
    <row r="132" spans="1:24" s="236" customFormat="1" x14ac:dyDescent="0.25">
      <c r="A132" s="243"/>
      <c r="B132" s="243"/>
      <c r="C132" s="243"/>
      <c r="D132" s="243"/>
      <c r="E132" s="241"/>
      <c r="F132" s="241" cm="1">
        <f t="array" aca="1" ref="F132" ca="1">F132:K132</f>
        <v>0</v>
      </c>
      <c r="G132" s="241"/>
      <c r="H132" s="244"/>
      <c r="I132" s="243"/>
      <c r="J132" s="241"/>
      <c r="K132" s="243"/>
      <c r="L132" s="243"/>
      <c r="M132" s="243"/>
      <c r="N132" s="243"/>
      <c r="O132" s="241"/>
      <c r="P132" s="241"/>
      <c r="Q132" s="241"/>
      <c r="R132" s="241"/>
      <c r="S132" s="241"/>
      <c r="T132" s="241"/>
      <c r="U132" s="241"/>
      <c r="V132" s="241"/>
      <c r="W132" s="241"/>
      <c r="X132" s="241"/>
    </row>
    <row r="133" spans="1:24" x14ac:dyDescent="0.25">
      <c r="A133" s="243"/>
      <c r="B133" s="243"/>
      <c r="C133" s="243"/>
      <c r="D133" s="243"/>
      <c r="E133" s="241"/>
      <c r="F133" s="241" cm="1">
        <f t="array" aca="1" ref="F133" ca="1">F133:K133</f>
        <v>0</v>
      </c>
      <c r="G133" s="241"/>
      <c r="H133" s="244"/>
      <c r="I133" s="243"/>
      <c r="J133" s="241"/>
      <c r="K133" s="243"/>
      <c r="L133" s="243"/>
      <c r="M133" s="243"/>
      <c r="N133" s="243"/>
      <c r="O133" s="241"/>
      <c r="P133" s="241"/>
      <c r="Q133" s="241"/>
      <c r="R133" s="241"/>
      <c r="S133" s="241"/>
      <c r="T133" s="241"/>
      <c r="U133" s="241"/>
      <c r="V133" s="241"/>
      <c r="W133" s="241"/>
      <c r="X133" s="241"/>
    </row>
    <row r="134" spans="1:24" x14ac:dyDescent="0.25">
      <c r="C134" t="s">
        <v>9623</v>
      </c>
    </row>
  </sheetData>
  <mergeCells count="1">
    <mergeCell ref="A1:H1"/>
  </mergeCells>
  <dataValidations count="2">
    <dataValidation type="list" allowBlank="1" showInputMessage="1" showErrorMessage="1" sqref="A5:A38 A40:A42 A49" xr:uid="{3EC18367-8141-49C5-993E-891C6FDAA71B}">
      <formula1>ddl_resources</formula1>
    </dataValidation>
    <dataValidation type="list" allowBlank="1" showInputMessage="1" showErrorMessage="1" sqref="A75" xr:uid="{01DCE132-520C-4999-A281-184AAB858FC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9C3711C4-DFA3-425E-A7CE-8E8616A365C8}">
          <x14:formula1>
            <xm:f>DropDown!$U$3:$U$25</xm:f>
          </x14:formula1>
          <xm:sqref>K5:K19</xm:sqref>
        </x14:dataValidation>
        <x14:dataValidation type="list" allowBlank="1" showInputMessage="1" showErrorMessage="1" xr:uid="{081D9AD4-56EF-4DEF-8D55-CF29B0B1D5F4}">
          <x14:formula1>
            <xm:f>DropDown!$CQ$3:$CQ$8</xm:f>
          </x14:formula1>
          <xm:sqref>L5:L19 L53</xm:sqref>
        </x14:dataValidation>
        <x14:dataValidation type="list" allowBlank="1" showInputMessage="1" showErrorMessage="1" xr:uid="{54CEDA0E-A228-4504-B97F-5B146F8F9283}">
          <x14:formula1>
            <xm:f>DropDown!$CT$3:$CT$18</xm:f>
          </x14:formula1>
          <xm:sqref>M5:M19 M53</xm:sqref>
        </x14:dataValidation>
        <x14:dataValidation type="list" allowBlank="1" showInputMessage="1" showErrorMessage="1" xr:uid="{7B63FA7B-E889-42A9-928C-84073CC892C7}">
          <x14:formula1>
            <xm:f>DropDown!$CW$3:$CW$8</xm:f>
          </x14:formula1>
          <xm:sqref>N5:N19 N53</xm:sqref>
        </x14:dataValidation>
        <x14:dataValidation type="list" allowBlank="1" showInputMessage="1" showErrorMessage="1" xr:uid="{422EF5BD-AA58-4DA9-AAE3-4B3C103C8D53}">
          <x14:formula1>
            <xm:f>DropDown!$CK$3:$CK$9</xm:f>
          </x14:formula1>
          <xm:sqref>D5:D42 D50:D52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BH171"/>
  <sheetViews>
    <sheetView topLeftCell="A130" zoomScaleNormal="100" workbookViewId="0">
      <pane xSplit="1" topLeftCell="B1" activePane="topRight" state="frozen"/>
      <selection pane="topRight" activeCell="D171" sqref="D171"/>
    </sheetView>
  </sheetViews>
  <sheetFormatPr defaultColWidth="8.85546875" defaultRowHeight="15" x14ac:dyDescent="0.25"/>
  <cols>
    <col min="1" max="1" width="28.7109375" customWidth="1"/>
    <col min="2" max="3" width="16.7109375" customWidth="1"/>
    <col min="4" max="15" width="17.7109375" customWidth="1"/>
    <col min="16" max="16" width="17.28515625" customWidth="1"/>
    <col min="17" max="17" width="17.85546875" customWidth="1"/>
    <col min="18" max="21" width="17.28515625" customWidth="1"/>
  </cols>
  <sheetData>
    <row r="1" spans="1:60" ht="150" customHeight="1" x14ac:dyDescent="0.25">
      <c r="A1" s="215" t="s">
        <v>6599</v>
      </c>
      <c r="B1" s="215"/>
      <c r="C1" s="215"/>
      <c r="D1" s="215"/>
      <c r="E1" s="215"/>
      <c r="F1" s="215"/>
      <c r="G1" s="215"/>
      <c r="H1" s="215"/>
    </row>
    <row r="2" spans="1:60" ht="28.5" customHeight="1" x14ac:dyDescent="0.25">
      <c r="A2" s="88"/>
      <c r="B2" s="88"/>
      <c r="C2" s="89"/>
    </row>
    <row r="3" spans="1:60" s="16" customFormat="1" ht="47.25" customHeight="1" x14ac:dyDescent="0.25">
      <c r="A3" s="15" t="s">
        <v>1948</v>
      </c>
      <c r="B3" s="15" t="s">
        <v>6429</v>
      </c>
      <c r="C3" s="15" t="s">
        <v>6430</v>
      </c>
      <c r="D3" s="15" t="s">
        <v>1970</v>
      </c>
      <c r="E3" s="15" t="s">
        <v>6428</v>
      </c>
      <c r="F3" s="15" t="s">
        <v>6417</v>
      </c>
      <c r="G3" s="15" t="s">
        <v>6418</v>
      </c>
      <c r="H3" s="15" t="s">
        <v>6419</v>
      </c>
      <c r="I3" s="15" t="s">
        <v>6420</v>
      </c>
      <c r="J3" s="16" t="s">
        <v>6459</v>
      </c>
      <c r="K3" s="15" t="s">
        <v>6406</v>
      </c>
      <c r="L3" s="16" t="s">
        <v>6433</v>
      </c>
      <c r="M3" s="16" t="s">
        <v>6458</v>
      </c>
      <c r="N3" s="15" t="s">
        <v>6410</v>
      </c>
      <c r="O3" s="16" t="s">
        <v>6437</v>
      </c>
      <c r="P3" s="16" t="s">
        <v>6438</v>
      </c>
      <c r="Q3" s="16" t="s">
        <v>1975</v>
      </c>
      <c r="R3" s="16" t="s">
        <v>6409</v>
      </c>
      <c r="S3" s="16" t="s">
        <v>7873</v>
      </c>
      <c r="T3" s="16" t="s">
        <v>6411</v>
      </c>
      <c r="U3" s="16" t="s">
        <v>6432</v>
      </c>
      <c r="V3" s="16" t="s">
        <v>6452</v>
      </c>
      <c r="W3" s="16" t="s">
        <v>6424</v>
      </c>
      <c r="X3" s="16" t="s">
        <v>6425</v>
      </c>
      <c r="Y3" s="16" t="s">
        <v>6414</v>
      </c>
      <c r="Z3" s="16" t="s">
        <v>6421</v>
      </c>
      <c r="AA3" s="16" t="s">
        <v>6422</v>
      </c>
      <c r="AB3" s="16" t="s">
        <v>6423</v>
      </c>
      <c r="AC3" s="16" t="s">
        <v>6426</v>
      </c>
      <c r="AD3" s="16" t="s">
        <v>6427</v>
      </c>
      <c r="AE3" s="16" t="s">
        <v>6431</v>
      </c>
      <c r="AF3" s="16" t="s">
        <v>6434</v>
      </c>
      <c r="AG3" s="16" t="s">
        <v>6435</v>
      </c>
      <c r="AH3" s="16" t="s">
        <v>6436</v>
      </c>
      <c r="AI3" s="16" t="s">
        <v>6407</v>
      </c>
      <c r="AJ3" s="16" t="s">
        <v>6408</v>
      </c>
      <c r="AK3" s="16" t="s">
        <v>4845</v>
      </c>
      <c r="AL3" s="16" t="s">
        <v>6412</v>
      </c>
      <c r="AM3" s="16" t="s">
        <v>6413</v>
      </c>
      <c r="AN3" s="16" t="s">
        <v>7874</v>
      </c>
      <c r="AO3" s="16" t="s">
        <v>7875</v>
      </c>
      <c r="AP3" s="16" t="s">
        <v>7876</v>
      </c>
      <c r="AQ3" s="16" t="s">
        <v>7877</v>
      </c>
      <c r="AR3" s="16" t="s">
        <v>7878</v>
      </c>
      <c r="AS3" s="16" t="s">
        <v>7879</v>
      </c>
      <c r="AT3" s="16" t="s">
        <v>7880</v>
      </c>
      <c r="AU3" s="16" t="s">
        <v>7881</v>
      </c>
      <c r="AV3" s="16" t="s">
        <v>7882</v>
      </c>
      <c r="AW3" s="16" t="s">
        <v>7883</v>
      </c>
      <c r="AX3" s="16" t="s">
        <v>7884</v>
      </c>
      <c r="AY3" s="16" t="s">
        <v>7885</v>
      </c>
      <c r="AZ3" s="16" t="s">
        <v>7886</v>
      </c>
      <c r="BA3" s="16" t="s">
        <v>7887</v>
      </c>
      <c r="BB3" s="16" t="s">
        <v>7888</v>
      </c>
      <c r="BC3" s="16" t="s">
        <v>7889</v>
      </c>
      <c r="BD3" s="16" t="s">
        <v>6439</v>
      </c>
      <c r="BE3" s="16" t="s">
        <v>6440</v>
      </c>
      <c r="BF3" s="16" t="s">
        <v>6441</v>
      </c>
      <c r="BG3" s="16" t="s">
        <v>7890</v>
      </c>
      <c r="BH3" s="16" t="s">
        <v>6442</v>
      </c>
    </row>
    <row r="4" spans="1:60" x14ac:dyDescent="0.25">
      <c r="A4" s="4" t="s">
        <v>202</v>
      </c>
      <c r="B4" s="53" t="s">
        <v>223</v>
      </c>
      <c r="C4" s="53" t="s">
        <v>224</v>
      </c>
      <c r="D4" s="119" t="s">
        <v>225</v>
      </c>
      <c r="E4" s="119" t="s">
        <v>226</v>
      </c>
      <c r="F4" s="119" t="s">
        <v>227</v>
      </c>
      <c r="G4" s="119" t="s">
        <v>228</v>
      </c>
      <c r="H4" s="119" t="s">
        <v>229</v>
      </c>
      <c r="I4" s="119" t="s">
        <v>230</v>
      </c>
      <c r="J4" s="119" t="s">
        <v>3996</v>
      </c>
      <c r="K4" s="119" t="s">
        <v>3998</v>
      </c>
      <c r="L4" s="119" t="s">
        <v>231</v>
      </c>
      <c r="M4" s="119" t="s">
        <v>3995</v>
      </c>
      <c r="N4" s="119" t="s">
        <v>4008</v>
      </c>
      <c r="O4" s="119" t="s">
        <v>232</v>
      </c>
      <c r="P4" s="119" t="s">
        <v>233</v>
      </c>
      <c r="Q4" s="119" t="s">
        <v>234</v>
      </c>
      <c r="R4" s="119" t="s">
        <v>4005</v>
      </c>
      <c r="S4" s="119" t="s">
        <v>4007</v>
      </c>
      <c r="T4" s="119" t="s">
        <v>4010</v>
      </c>
      <c r="U4" s="119" t="s">
        <v>4009</v>
      </c>
      <c r="V4" s="119" t="s">
        <v>3986</v>
      </c>
      <c r="W4" s="119" t="s">
        <v>3987</v>
      </c>
      <c r="X4" s="119" t="s">
        <v>3990</v>
      </c>
      <c r="Y4" s="119" t="s">
        <v>3989</v>
      </c>
      <c r="Z4" s="119" t="s">
        <v>3993</v>
      </c>
      <c r="AA4" s="119" t="s">
        <v>3988</v>
      </c>
      <c r="AB4" s="119" t="s">
        <v>3991</v>
      </c>
      <c r="AC4" s="119" t="s">
        <v>2647</v>
      </c>
      <c r="AD4" s="119" t="s">
        <v>3992</v>
      </c>
      <c r="AE4" s="119" t="s">
        <v>3997</v>
      </c>
      <c r="AF4" s="119" t="s">
        <v>3999</v>
      </c>
      <c r="AG4" s="119" t="s">
        <v>4000</v>
      </c>
      <c r="AH4" s="119" t="s">
        <v>4001</v>
      </c>
      <c r="AI4" s="119" t="s">
        <v>4002</v>
      </c>
      <c r="AJ4" s="119" t="s">
        <v>4003</v>
      </c>
      <c r="AK4" s="119" t="s">
        <v>4004</v>
      </c>
      <c r="AL4" s="119" t="s">
        <v>4011</v>
      </c>
      <c r="AM4" s="119" t="s">
        <v>2658</v>
      </c>
      <c r="AN4" s="119" t="s">
        <v>4012</v>
      </c>
      <c r="AO4" s="119" t="s">
        <v>4013</v>
      </c>
      <c r="AP4" s="119" t="s">
        <v>2651</v>
      </c>
      <c r="AQ4" s="119" t="s">
        <v>4014</v>
      </c>
      <c r="AR4" s="119" t="s">
        <v>4015</v>
      </c>
      <c r="AS4" s="119" t="s">
        <v>4016</v>
      </c>
      <c r="AT4" s="119" t="s">
        <v>4017</v>
      </c>
      <c r="AU4" s="119" t="s">
        <v>2652</v>
      </c>
      <c r="AV4" s="119" t="s">
        <v>4018</v>
      </c>
      <c r="AW4" s="119" t="s">
        <v>4019</v>
      </c>
      <c r="AX4" s="119" t="s">
        <v>4020</v>
      </c>
      <c r="AY4" s="119" t="s">
        <v>4021</v>
      </c>
      <c r="AZ4" s="119" t="s">
        <v>4022</v>
      </c>
      <c r="BA4" s="119" t="s">
        <v>4023</v>
      </c>
      <c r="BB4" s="119" t="s">
        <v>4024</v>
      </c>
      <c r="BC4" s="119" t="s">
        <v>4025</v>
      </c>
      <c r="BD4" s="119" t="s">
        <v>4026</v>
      </c>
      <c r="BE4" s="119" t="s">
        <v>4027</v>
      </c>
      <c r="BF4" s="119" t="s">
        <v>4028</v>
      </c>
      <c r="BG4" s="119" t="s">
        <v>4006</v>
      </c>
      <c r="BH4" s="119" t="s">
        <v>3994</v>
      </c>
    </row>
    <row r="5" spans="1:60" x14ac:dyDescent="0.25">
      <c r="A5" s="130" t="s">
        <v>9225</v>
      </c>
      <c r="B5" s="105">
        <v>0</v>
      </c>
      <c r="C5" s="105">
        <v>20</v>
      </c>
      <c r="D5" s="130"/>
      <c r="E5" s="116"/>
      <c r="F5" s="116"/>
      <c r="G5" s="116"/>
      <c r="H5" s="116"/>
      <c r="I5" s="116"/>
      <c r="J5" s="116"/>
      <c r="K5" s="116">
        <v>1.62</v>
      </c>
      <c r="L5" s="116"/>
      <c r="M5" s="116"/>
      <c r="N5" s="116"/>
      <c r="O5" s="168">
        <v>0.24</v>
      </c>
      <c r="P5" s="116"/>
      <c r="Q5" s="116"/>
      <c r="R5" s="116"/>
      <c r="S5" s="116"/>
      <c r="T5" s="116"/>
      <c r="U5" s="116"/>
      <c r="V5" s="130"/>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row>
    <row r="6" spans="1:60" x14ac:dyDescent="0.25">
      <c r="A6" s="130" t="s">
        <v>9225</v>
      </c>
      <c r="B6" s="105">
        <v>20</v>
      </c>
      <c r="C6" s="105">
        <v>40</v>
      </c>
      <c r="D6" s="130"/>
      <c r="E6" s="116"/>
      <c r="F6" s="116"/>
      <c r="G6" s="116"/>
      <c r="H6" s="116"/>
      <c r="I6" s="116"/>
      <c r="J6" s="116"/>
      <c r="K6" s="116">
        <v>1.58</v>
      </c>
      <c r="L6" s="116"/>
      <c r="M6" s="116"/>
      <c r="N6" s="116"/>
      <c r="O6" s="168">
        <v>0.2</v>
      </c>
      <c r="P6" s="116"/>
      <c r="Q6" s="116"/>
      <c r="R6" s="116"/>
      <c r="S6" s="116"/>
      <c r="T6" s="116"/>
      <c r="U6" s="116"/>
      <c r="V6" s="130"/>
      <c r="W6" s="116"/>
      <c r="X6" s="116"/>
      <c r="Y6" s="116"/>
      <c r="Z6" s="116"/>
      <c r="AA6" s="116"/>
      <c r="AB6" s="116"/>
      <c r="AC6" s="116"/>
      <c r="AD6" s="116"/>
      <c r="AE6" s="116"/>
      <c r="AF6" s="116"/>
      <c r="AG6" s="116"/>
      <c r="AH6" s="116"/>
      <c r="AI6" s="116"/>
      <c r="AJ6" s="116"/>
      <c r="AK6" s="116"/>
      <c r="AL6" s="116"/>
      <c r="AM6" s="116"/>
      <c r="AN6" s="116"/>
      <c r="AO6" s="116"/>
      <c r="AP6" s="116"/>
      <c r="AQ6" s="116"/>
      <c r="AR6" s="116"/>
      <c r="AS6" s="116"/>
      <c r="AT6" s="116"/>
      <c r="AU6" s="116"/>
      <c r="AV6" s="116"/>
      <c r="AW6" s="116"/>
      <c r="AX6" s="116"/>
      <c r="AY6" s="116"/>
      <c r="AZ6" s="116"/>
      <c r="BA6" s="116"/>
      <c r="BB6" s="116"/>
      <c r="BC6" s="116"/>
      <c r="BD6" s="116"/>
      <c r="BE6" s="116"/>
      <c r="BF6" s="116"/>
      <c r="BG6" s="116"/>
      <c r="BH6" s="116"/>
    </row>
    <row r="7" spans="1:60" x14ac:dyDescent="0.25">
      <c r="A7" s="130" t="s">
        <v>9225</v>
      </c>
      <c r="B7" s="105">
        <v>40</v>
      </c>
      <c r="C7" s="105">
        <v>60</v>
      </c>
      <c r="D7" s="130"/>
      <c r="E7" s="116"/>
      <c r="F7" s="116"/>
      <c r="G7" s="116"/>
      <c r="H7" s="116"/>
      <c r="I7" s="116"/>
      <c r="J7" s="116"/>
      <c r="K7" s="116">
        <v>1.57</v>
      </c>
      <c r="L7" s="116"/>
      <c r="M7" s="116"/>
      <c r="N7" s="116"/>
      <c r="O7" s="168">
        <v>0.23</v>
      </c>
      <c r="P7" s="116"/>
      <c r="Q7" s="116"/>
      <c r="R7" s="116"/>
      <c r="S7" s="116"/>
      <c r="T7" s="116"/>
      <c r="U7" s="116"/>
      <c r="V7" s="130"/>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row>
    <row r="8" spans="1:60" x14ac:dyDescent="0.25">
      <c r="A8" s="130" t="s">
        <v>9225</v>
      </c>
      <c r="B8" s="105">
        <v>60</v>
      </c>
      <c r="C8" s="105">
        <v>80</v>
      </c>
      <c r="D8" s="130"/>
      <c r="E8" s="116"/>
      <c r="F8" s="116"/>
      <c r="G8" s="116"/>
      <c r="H8" s="116"/>
      <c r="I8" s="116"/>
      <c r="J8" s="116"/>
      <c r="K8" s="116">
        <v>1.59</v>
      </c>
      <c r="L8" s="116"/>
      <c r="M8" s="116"/>
      <c r="N8" s="116"/>
      <c r="O8" s="168">
        <v>0.16</v>
      </c>
      <c r="P8" s="116"/>
      <c r="Q8" s="116"/>
      <c r="R8" s="116"/>
      <c r="S8" s="116"/>
      <c r="T8" s="116"/>
      <c r="U8" s="116"/>
      <c r="V8" s="130"/>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row>
    <row r="9" spans="1:60" x14ac:dyDescent="0.25">
      <c r="A9" s="126" t="s">
        <v>9238</v>
      </c>
      <c r="B9" s="105">
        <v>0</v>
      </c>
      <c r="C9" s="105">
        <v>70</v>
      </c>
      <c r="D9" s="130"/>
      <c r="E9" s="116"/>
      <c r="F9" s="116"/>
      <c r="G9" s="116"/>
      <c r="H9" s="116"/>
      <c r="I9" s="116"/>
      <c r="J9" s="116"/>
      <c r="K9" s="116"/>
      <c r="L9" s="116">
        <v>0.3</v>
      </c>
      <c r="M9" s="116"/>
      <c r="N9" s="116"/>
      <c r="O9" s="116">
        <v>0.2</v>
      </c>
      <c r="P9" s="116"/>
      <c r="Q9" s="116"/>
      <c r="R9" s="116"/>
      <c r="S9" s="116"/>
      <c r="T9" s="116"/>
      <c r="U9" s="116"/>
      <c r="V9" s="130"/>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row>
    <row r="10" spans="1:60" x14ac:dyDescent="0.25">
      <c r="A10" s="126" t="s">
        <v>9238</v>
      </c>
      <c r="B10" s="105">
        <v>70</v>
      </c>
      <c r="C10" s="105">
        <v>200</v>
      </c>
      <c r="D10" s="130"/>
      <c r="E10" s="116"/>
      <c r="F10" s="116"/>
      <c r="G10" s="116"/>
      <c r="H10" s="116"/>
      <c r="I10" s="116"/>
      <c r="J10" s="116"/>
      <c r="K10" s="116"/>
      <c r="L10" s="116">
        <v>0.12</v>
      </c>
      <c r="M10" s="116"/>
      <c r="N10" s="116"/>
      <c r="O10" s="116">
        <v>0.22</v>
      </c>
      <c r="P10" s="116"/>
      <c r="Q10" s="116"/>
      <c r="R10" s="116"/>
      <c r="S10" s="116"/>
      <c r="T10" s="116"/>
      <c r="U10" s="116"/>
      <c r="V10" s="130"/>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6"/>
      <c r="BC10" s="116"/>
      <c r="BD10" s="116"/>
      <c r="BE10" s="116"/>
      <c r="BF10" s="116"/>
      <c r="BG10" s="116"/>
      <c r="BH10" s="116"/>
    </row>
    <row r="11" spans="1:60" x14ac:dyDescent="0.25">
      <c r="A11" s="126" t="s">
        <v>9245</v>
      </c>
      <c r="B11" s="105"/>
      <c r="C11" s="105"/>
      <c r="D11" s="130"/>
      <c r="E11" s="116"/>
      <c r="F11" s="116"/>
      <c r="G11" s="116"/>
      <c r="H11" s="116"/>
      <c r="I11" s="116"/>
      <c r="J11" s="116"/>
      <c r="K11" s="116"/>
      <c r="L11" s="116"/>
      <c r="M11" s="116"/>
      <c r="N11" s="116"/>
      <c r="O11" s="116"/>
      <c r="P11" s="116"/>
      <c r="Q11" s="116"/>
      <c r="R11" s="116"/>
      <c r="S11" s="116"/>
      <c r="T11" s="116"/>
      <c r="U11" s="116"/>
      <c r="V11" s="130"/>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row>
    <row r="12" spans="1:60" x14ac:dyDescent="0.25">
      <c r="A12" s="126" t="s">
        <v>9304</v>
      </c>
      <c r="B12" s="105">
        <v>0</v>
      </c>
      <c r="C12" s="105">
        <v>50</v>
      </c>
      <c r="D12" s="130"/>
      <c r="E12" s="116"/>
      <c r="F12" s="116"/>
      <c r="G12" s="116"/>
      <c r="H12" s="116"/>
      <c r="I12" s="116"/>
      <c r="J12" s="116"/>
      <c r="K12" s="116"/>
      <c r="L12" s="116"/>
      <c r="M12" s="116"/>
      <c r="N12" s="116"/>
      <c r="O12" s="116"/>
      <c r="P12" s="116"/>
      <c r="Q12" s="116"/>
      <c r="R12" s="116"/>
      <c r="S12" s="116">
        <v>0.12</v>
      </c>
      <c r="T12" s="116"/>
      <c r="U12" s="116"/>
      <c r="V12" s="130"/>
      <c r="W12" s="116"/>
      <c r="X12" s="116"/>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row>
    <row r="13" spans="1:60" x14ac:dyDescent="0.25">
      <c r="A13" s="126" t="s">
        <v>9385</v>
      </c>
      <c r="B13" s="105">
        <v>0</v>
      </c>
      <c r="C13" s="105">
        <v>15</v>
      </c>
      <c r="D13" s="130"/>
      <c r="E13" s="116">
        <v>20</v>
      </c>
      <c r="F13" s="116">
        <v>70.3</v>
      </c>
      <c r="G13" s="116"/>
      <c r="H13" s="116"/>
      <c r="I13" s="116">
        <v>1.8</v>
      </c>
      <c r="J13" s="116">
        <v>7.9</v>
      </c>
      <c r="K13" s="116"/>
      <c r="L13" s="116"/>
      <c r="M13" s="116"/>
      <c r="N13" s="116"/>
      <c r="O13" s="116"/>
      <c r="P13" s="116"/>
      <c r="Q13" s="116"/>
      <c r="R13" s="116">
        <v>10.9</v>
      </c>
      <c r="S13" s="116"/>
      <c r="T13" s="116"/>
      <c r="U13" s="116"/>
      <c r="V13" s="130"/>
      <c r="W13" s="116"/>
      <c r="X13" s="116"/>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row>
    <row r="14" spans="1:60" x14ac:dyDescent="0.25">
      <c r="A14" s="126" t="s">
        <v>9385</v>
      </c>
      <c r="B14" s="105">
        <v>15</v>
      </c>
      <c r="C14" s="105">
        <v>30</v>
      </c>
      <c r="D14" s="130"/>
      <c r="E14" s="116">
        <v>20.100000000000001</v>
      </c>
      <c r="F14" s="116">
        <v>70.099999999999994</v>
      </c>
      <c r="G14" s="116"/>
      <c r="H14" s="116"/>
      <c r="I14" s="116">
        <v>1.8</v>
      </c>
      <c r="J14" s="116">
        <v>7.9</v>
      </c>
      <c r="K14" s="116"/>
      <c r="L14" s="116"/>
      <c r="M14" s="116"/>
      <c r="N14" s="116"/>
      <c r="O14" s="116"/>
      <c r="P14" s="116"/>
      <c r="Q14" s="116"/>
      <c r="R14" s="116">
        <v>11</v>
      </c>
      <c r="S14" s="116"/>
      <c r="T14" s="116"/>
      <c r="U14" s="116"/>
      <c r="V14" s="130"/>
      <c r="W14" s="116"/>
      <c r="X14" s="116"/>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row>
    <row r="15" spans="1:60" x14ac:dyDescent="0.25">
      <c r="A15" s="126" t="s">
        <v>9385</v>
      </c>
      <c r="B15" s="105">
        <v>30</v>
      </c>
      <c r="C15" s="105">
        <v>45</v>
      </c>
      <c r="D15" s="130"/>
      <c r="E15" s="116">
        <v>18.5</v>
      </c>
      <c r="F15" s="116">
        <v>68.2</v>
      </c>
      <c r="G15" s="116"/>
      <c r="H15" s="116"/>
      <c r="I15" s="116">
        <v>0.5</v>
      </c>
      <c r="J15" s="116">
        <v>8.4</v>
      </c>
      <c r="K15" s="116"/>
      <c r="L15" s="116"/>
      <c r="M15" s="116"/>
      <c r="N15" s="116"/>
      <c r="O15" s="116"/>
      <c r="P15" s="116"/>
      <c r="Q15" s="116"/>
      <c r="R15" s="116">
        <v>10.9</v>
      </c>
      <c r="S15" s="116"/>
      <c r="T15" s="116"/>
      <c r="U15" s="116"/>
      <c r="V15" s="130"/>
      <c r="W15" s="116"/>
      <c r="X15" s="116"/>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row>
    <row r="16" spans="1:60" x14ac:dyDescent="0.25">
      <c r="A16" s="126" t="s">
        <v>9385</v>
      </c>
      <c r="B16" s="105">
        <v>45</v>
      </c>
      <c r="C16" s="105">
        <v>60</v>
      </c>
      <c r="D16" s="130"/>
      <c r="E16" s="116">
        <v>26.3</v>
      </c>
      <c r="F16" s="116">
        <v>63</v>
      </c>
      <c r="G16" s="116"/>
      <c r="H16" s="116"/>
      <c r="I16" s="116">
        <v>0.4</v>
      </c>
      <c r="J16" s="116">
        <v>8.4</v>
      </c>
      <c r="K16" s="116"/>
      <c r="L16" s="116"/>
      <c r="M16" s="116"/>
      <c r="N16" s="116"/>
      <c r="O16" s="116"/>
      <c r="P16" s="116"/>
      <c r="Q16" s="116"/>
      <c r="R16" s="116">
        <v>13.2</v>
      </c>
      <c r="S16" s="116"/>
      <c r="T16" s="116"/>
      <c r="U16" s="116"/>
      <c r="V16" s="130"/>
      <c r="W16" s="116"/>
      <c r="X16" s="116"/>
      <c r="Y16" s="116"/>
      <c r="Z16" s="116"/>
      <c r="AA16" s="116"/>
      <c r="AB16" s="116"/>
      <c r="AC16" s="116"/>
      <c r="AD16" s="116"/>
      <c r="AE16" s="116"/>
      <c r="AF16" s="116"/>
      <c r="AG16" s="116"/>
      <c r="AH16" s="116"/>
      <c r="AI16" s="116"/>
      <c r="AJ16" s="116"/>
      <c r="AK16" s="116"/>
      <c r="AL16" s="116"/>
      <c r="AM16" s="116"/>
      <c r="AN16" s="116"/>
      <c r="AO16" s="116"/>
      <c r="AP16" s="116"/>
      <c r="AQ16" s="116"/>
      <c r="AR16" s="116"/>
      <c r="AS16" s="116"/>
      <c r="AT16" s="116"/>
      <c r="AU16" s="116"/>
      <c r="AV16" s="116"/>
      <c r="AW16" s="116"/>
      <c r="AX16" s="116"/>
      <c r="AY16" s="116"/>
      <c r="AZ16" s="116"/>
      <c r="BA16" s="116"/>
      <c r="BB16" s="116"/>
      <c r="BC16" s="116"/>
      <c r="BD16" s="116"/>
      <c r="BE16" s="116"/>
      <c r="BF16" s="116"/>
      <c r="BG16" s="116"/>
      <c r="BH16" s="116"/>
    </row>
    <row r="17" spans="1:60" x14ac:dyDescent="0.25">
      <c r="A17" s="126" t="s">
        <v>9385</v>
      </c>
      <c r="B17" s="105">
        <v>60</v>
      </c>
      <c r="C17" s="105">
        <v>75</v>
      </c>
      <c r="D17" s="130"/>
      <c r="E17" s="116">
        <v>26.5</v>
      </c>
      <c r="F17" s="116">
        <v>61.6</v>
      </c>
      <c r="G17" s="116"/>
      <c r="H17" s="116"/>
      <c r="I17" s="116">
        <v>0.3</v>
      </c>
      <c r="J17" s="116">
        <v>8.4</v>
      </c>
      <c r="K17" s="116"/>
      <c r="L17" s="116"/>
      <c r="M17" s="116"/>
      <c r="N17" s="116"/>
      <c r="O17" s="116"/>
      <c r="P17" s="116"/>
      <c r="Q17" s="116"/>
      <c r="R17" s="116">
        <v>14.9</v>
      </c>
      <c r="S17" s="116"/>
      <c r="T17" s="116"/>
      <c r="U17" s="116"/>
      <c r="V17" s="130"/>
      <c r="W17" s="116"/>
      <c r="X17" s="116"/>
      <c r="Y17" s="116"/>
      <c r="Z17" s="116"/>
      <c r="AA17" s="116"/>
      <c r="AB17" s="116"/>
      <c r="AC17" s="116"/>
      <c r="AD17" s="116"/>
      <c r="AE17" s="116"/>
      <c r="AF17" s="116"/>
      <c r="AG17" s="116"/>
      <c r="AH17" s="116"/>
      <c r="AI17" s="116"/>
      <c r="AJ17" s="116"/>
      <c r="AK17" s="116"/>
      <c r="AL17" s="116"/>
      <c r="AM17" s="116"/>
      <c r="AN17" s="116"/>
      <c r="AO17" s="116"/>
      <c r="AP17" s="116"/>
      <c r="AQ17" s="116"/>
      <c r="AR17" s="116"/>
      <c r="AS17" s="116"/>
      <c r="AT17" s="116"/>
      <c r="AU17" s="116"/>
      <c r="AV17" s="116"/>
      <c r="AW17" s="116"/>
      <c r="AX17" s="116"/>
      <c r="AY17" s="116"/>
      <c r="AZ17" s="116"/>
      <c r="BA17" s="116"/>
      <c r="BB17" s="116"/>
      <c r="BC17" s="116"/>
      <c r="BD17" s="116"/>
      <c r="BE17" s="116"/>
      <c r="BF17" s="116"/>
      <c r="BG17" s="116"/>
      <c r="BH17" s="116"/>
    </row>
    <row r="18" spans="1:60" x14ac:dyDescent="0.25">
      <c r="A18" s="126" t="s">
        <v>9385</v>
      </c>
      <c r="B18" s="105">
        <v>75</v>
      </c>
      <c r="C18" s="105">
        <v>90</v>
      </c>
      <c r="D18" s="130"/>
      <c r="E18" s="116">
        <v>21.3</v>
      </c>
      <c r="F18" s="116">
        <v>63.1</v>
      </c>
      <c r="G18" s="116"/>
      <c r="H18" s="116"/>
      <c r="I18" s="116">
        <v>0.3</v>
      </c>
      <c r="J18" s="116">
        <v>8.5</v>
      </c>
      <c r="K18" s="116"/>
      <c r="L18" s="116"/>
      <c r="M18" s="116"/>
      <c r="N18" s="116"/>
      <c r="O18" s="116"/>
      <c r="P18" s="116"/>
      <c r="Q18" s="116"/>
      <c r="R18" s="116">
        <v>13.5</v>
      </c>
      <c r="S18" s="116"/>
      <c r="T18" s="116"/>
      <c r="U18" s="116"/>
      <c r="V18" s="130"/>
      <c r="W18" s="116"/>
      <c r="X18" s="116"/>
      <c r="Y18" s="116"/>
      <c r="Z18" s="116"/>
      <c r="AA18" s="116"/>
      <c r="AB18" s="116"/>
      <c r="AC18" s="116"/>
      <c r="AD18" s="116"/>
      <c r="AE18" s="116"/>
      <c r="AF18" s="116"/>
      <c r="AG18" s="116"/>
      <c r="AH18" s="116"/>
      <c r="AI18" s="116"/>
      <c r="AJ18" s="116"/>
      <c r="AK18" s="116"/>
      <c r="AL18" s="116"/>
      <c r="AM18" s="116"/>
      <c r="AN18" s="116"/>
      <c r="AO18" s="116"/>
      <c r="AP18" s="116"/>
      <c r="AQ18" s="116"/>
      <c r="AR18" s="116"/>
      <c r="AS18" s="116"/>
      <c r="AT18" s="116"/>
      <c r="AU18" s="116"/>
      <c r="AV18" s="116"/>
      <c r="AW18" s="116"/>
      <c r="AX18" s="116"/>
      <c r="AY18" s="116"/>
      <c r="AZ18" s="116"/>
      <c r="BA18" s="116"/>
      <c r="BB18" s="116"/>
      <c r="BC18" s="116"/>
      <c r="BD18" s="116"/>
      <c r="BE18" s="116"/>
      <c r="BF18" s="116"/>
      <c r="BG18" s="116"/>
      <c r="BH18" s="116"/>
    </row>
    <row r="19" spans="1:60" x14ac:dyDescent="0.25">
      <c r="A19" s="126" t="s">
        <v>9386</v>
      </c>
      <c r="B19" s="105">
        <v>0</v>
      </c>
      <c r="C19" s="105">
        <v>15</v>
      </c>
      <c r="D19" s="130"/>
      <c r="E19" s="116">
        <v>20.399999999999999</v>
      </c>
      <c r="F19" s="116">
        <v>72.5</v>
      </c>
      <c r="G19" s="116"/>
      <c r="H19" s="116"/>
      <c r="I19" s="116">
        <v>0.97</v>
      </c>
      <c r="J19" s="116">
        <v>8.4</v>
      </c>
      <c r="K19" s="116"/>
      <c r="L19" s="116"/>
      <c r="M19" s="116"/>
      <c r="N19" s="116"/>
      <c r="O19" s="116"/>
      <c r="P19" s="116"/>
      <c r="Q19" s="116"/>
      <c r="R19" s="116">
        <v>13.2</v>
      </c>
      <c r="S19" s="116"/>
      <c r="T19" s="116"/>
      <c r="U19" s="116"/>
      <c r="V19" s="130"/>
      <c r="W19" s="116"/>
      <c r="X19" s="116"/>
      <c r="Y19" s="116"/>
      <c r="Z19" s="116"/>
      <c r="AA19" s="116"/>
      <c r="AB19" s="116"/>
      <c r="AC19" s="116"/>
      <c r="AD19" s="116"/>
      <c r="AE19" s="116"/>
      <c r="AF19" s="116"/>
      <c r="AG19" s="116"/>
      <c r="AH19" s="116"/>
      <c r="AI19" s="116"/>
      <c r="AJ19" s="116"/>
      <c r="AK19" s="116"/>
      <c r="AL19" s="116"/>
      <c r="AM19" s="116"/>
      <c r="AN19" s="116"/>
      <c r="AO19" s="116"/>
      <c r="AP19" s="116"/>
      <c r="AQ19" s="116"/>
      <c r="AR19" s="116"/>
      <c r="AS19" s="116"/>
      <c r="AT19" s="116"/>
      <c r="AU19" s="116"/>
      <c r="AV19" s="116"/>
      <c r="AW19" s="116"/>
      <c r="AX19" s="116"/>
      <c r="AY19" s="116"/>
      <c r="AZ19" s="116"/>
      <c r="BA19" s="116"/>
      <c r="BB19" s="116"/>
      <c r="BC19" s="116"/>
      <c r="BD19" s="116"/>
      <c r="BE19" s="116"/>
      <c r="BF19" s="116"/>
      <c r="BG19" s="116"/>
      <c r="BH19" s="116"/>
    </row>
    <row r="20" spans="1:60" x14ac:dyDescent="0.25">
      <c r="A20" s="126" t="s">
        <v>9386</v>
      </c>
      <c r="B20" s="105">
        <v>15</v>
      </c>
      <c r="C20" s="105">
        <v>30</v>
      </c>
      <c r="D20" s="130"/>
      <c r="E20" s="116">
        <v>20.9</v>
      </c>
      <c r="F20" s="116">
        <v>68.3</v>
      </c>
      <c r="G20" s="116"/>
      <c r="H20" s="116"/>
      <c r="I20" s="116">
        <v>0.95</v>
      </c>
      <c r="J20" s="116">
        <v>8.35</v>
      </c>
      <c r="K20" s="116"/>
      <c r="L20" s="116"/>
      <c r="M20" s="116"/>
      <c r="N20" s="116"/>
      <c r="O20" s="116"/>
      <c r="P20" s="116"/>
      <c r="Q20" s="116"/>
      <c r="R20" s="116">
        <v>13.3</v>
      </c>
      <c r="S20" s="116"/>
      <c r="T20" s="116"/>
      <c r="U20" s="116"/>
      <c r="V20" s="130"/>
      <c r="W20" s="116"/>
      <c r="X20" s="116"/>
      <c r="Y20" s="116"/>
      <c r="Z20" s="116"/>
      <c r="AA20" s="116"/>
      <c r="AB20" s="116"/>
      <c r="AC20" s="116"/>
      <c r="AD20" s="116"/>
      <c r="AE20" s="116"/>
      <c r="AF20" s="116"/>
      <c r="AG20" s="116"/>
      <c r="AH20" s="116"/>
      <c r="AI20" s="116"/>
      <c r="AJ20" s="116"/>
      <c r="AK20" s="116"/>
      <c r="AL20" s="116"/>
      <c r="AM20" s="116"/>
      <c r="AN20" s="116"/>
      <c r="AO20" s="116"/>
      <c r="AP20" s="116"/>
      <c r="AQ20" s="116"/>
      <c r="AR20" s="116"/>
      <c r="AS20" s="116"/>
      <c r="AT20" s="116"/>
      <c r="AU20" s="116"/>
      <c r="AV20" s="116"/>
      <c r="AW20" s="116"/>
      <c r="AX20" s="116"/>
      <c r="AY20" s="116"/>
      <c r="AZ20" s="116"/>
      <c r="BA20" s="116"/>
      <c r="BB20" s="116"/>
      <c r="BC20" s="116"/>
      <c r="BD20" s="116"/>
      <c r="BE20" s="116"/>
      <c r="BF20" s="116"/>
      <c r="BG20" s="116"/>
      <c r="BH20" s="116"/>
    </row>
    <row r="21" spans="1:60" x14ac:dyDescent="0.25">
      <c r="A21" s="126" t="s">
        <v>9386</v>
      </c>
      <c r="B21" s="105">
        <v>30</v>
      </c>
      <c r="C21" s="105">
        <v>45</v>
      </c>
      <c r="D21" s="130"/>
      <c r="E21" s="116">
        <v>22.9</v>
      </c>
      <c r="F21" s="116">
        <v>66</v>
      </c>
      <c r="G21" s="116"/>
      <c r="H21" s="116"/>
      <c r="I21" s="116">
        <v>0.41</v>
      </c>
      <c r="J21" s="116">
        <v>8.4</v>
      </c>
      <c r="K21" s="116"/>
      <c r="L21" s="116"/>
      <c r="M21" s="116"/>
      <c r="N21" s="116"/>
      <c r="O21" s="116"/>
      <c r="P21" s="116"/>
      <c r="Q21" s="116"/>
      <c r="R21" s="116">
        <v>12.8</v>
      </c>
      <c r="S21" s="116"/>
      <c r="T21" s="116"/>
      <c r="U21" s="116"/>
      <c r="V21" s="130"/>
      <c r="W21" s="116"/>
      <c r="X21" s="116"/>
      <c r="Y21" s="116"/>
      <c r="Z21" s="116"/>
      <c r="AA21" s="116"/>
      <c r="AB21" s="116"/>
      <c r="AC21" s="116"/>
      <c r="AD21" s="116"/>
      <c r="AE21" s="116"/>
      <c r="AF21" s="116"/>
      <c r="AG21" s="116"/>
      <c r="AH21" s="116"/>
      <c r="AI21" s="116"/>
      <c r="AJ21" s="116"/>
      <c r="AK21" s="116"/>
      <c r="AL21" s="116"/>
      <c r="AM21" s="116"/>
      <c r="AN21" s="116"/>
      <c r="AO21" s="116"/>
      <c r="AP21" s="116"/>
      <c r="AQ21" s="116"/>
      <c r="AR21" s="116"/>
      <c r="AS21" s="116"/>
      <c r="AT21" s="116"/>
      <c r="AU21" s="116"/>
      <c r="AV21" s="116"/>
      <c r="AW21" s="116"/>
      <c r="AX21" s="116"/>
      <c r="AY21" s="116"/>
      <c r="AZ21" s="116"/>
      <c r="BA21" s="116"/>
      <c r="BB21" s="116"/>
      <c r="BC21" s="116"/>
      <c r="BD21" s="116"/>
      <c r="BE21" s="116"/>
      <c r="BF21" s="116"/>
      <c r="BG21" s="116"/>
      <c r="BH21" s="116"/>
    </row>
    <row r="22" spans="1:60" x14ac:dyDescent="0.25">
      <c r="A22" s="126" t="s">
        <v>9386</v>
      </c>
      <c r="B22" s="105">
        <v>45</v>
      </c>
      <c r="C22" s="105">
        <v>60</v>
      </c>
      <c r="D22" s="130"/>
      <c r="E22" s="116">
        <v>22.5</v>
      </c>
      <c r="F22" s="116">
        <v>71</v>
      </c>
      <c r="G22" s="116"/>
      <c r="H22" s="116"/>
      <c r="I22" s="116">
        <v>0.28999999999999998</v>
      </c>
      <c r="J22" s="116">
        <v>8.4499999999999993</v>
      </c>
      <c r="K22" s="116"/>
      <c r="L22" s="116"/>
      <c r="M22" s="116"/>
      <c r="N22" s="116"/>
      <c r="O22" s="116"/>
      <c r="P22" s="116"/>
      <c r="Q22" s="116"/>
      <c r="R22" s="116">
        <v>12.7</v>
      </c>
      <c r="S22" s="116"/>
      <c r="T22" s="116"/>
      <c r="U22" s="116"/>
      <c r="V22" s="130"/>
      <c r="W22" s="116"/>
      <c r="X22" s="116"/>
      <c r="Y22" s="116"/>
      <c r="Z22" s="116"/>
      <c r="AA22" s="116"/>
      <c r="AB22" s="116"/>
      <c r="AC22" s="116"/>
      <c r="AD22" s="116"/>
      <c r="AE22" s="116"/>
      <c r="AF22" s="116"/>
      <c r="AG22" s="116"/>
      <c r="AH22" s="116"/>
      <c r="AI22" s="116"/>
      <c r="AJ22" s="116"/>
      <c r="AK22" s="116"/>
      <c r="AL22" s="116"/>
      <c r="AM22" s="116"/>
      <c r="AN22" s="116"/>
      <c r="AO22" s="116"/>
      <c r="AP22" s="116"/>
      <c r="AQ22" s="116"/>
      <c r="AR22" s="116"/>
      <c r="AS22" s="116"/>
      <c r="AT22" s="116"/>
      <c r="AU22" s="116"/>
      <c r="AV22" s="116"/>
      <c r="AW22" s="116"/>
      <c r="AX22" s="116"/>
      <c r="AY22" s="116"/>
      <c r="AZ22" s="116"/>
      <c r="BA22" s="116"/>
      <c r="BB22" s="116"/>
      <c r="BC22" s="116"/>
      <c r="BD22" s="116"/>
      <c r="BE22" s="116"/>
      <c r="BF22" s="116"/>
      <c r="BG22" s="116"/>
      <c r="BH22" s="116"/>
    </row>
    <row r="23" spans="1:60" x14ac:dyDescent="0.25">
      <c r="A23" s="126" t="s">
        <v>9386</v>
      </c>
      <c r="B23" s="105">
        <v>60</v>
      </c>
      <c r="C23" s="105">
        <v>75</v>
      </c>
      <c r="D23" s="130"/>
      <c r="E23" s="116">
        <v>21.1</v>
      </c>
      <c r="F23" s="116">
        <v>71.3</v>
      </c>
      <c r="G23" s="116"/>
      <c r="H23" s="116"/>
      <c r="I23" s="116">
        <v>0.25</v>
      </c>
      <c r="J23" s="116">
        <v>8.4</v>
      </c>
      <c r="K23" s="116"/>
      <c r="L23" s="116"/>
      <c r="M23" s="116"/>
      <c r="N23" s="116"/>
      <c r="O23" s="116"/>
      <c r="P23" s="116"/>
      <c r="Q23" s="116"/>
      <c r="R23" s="116">
        <v>12.8</v>
      </c>
      <c r="S23" s="116"/>
      <c r="T23" s="116"/>
      <c r="U23" s="116"/>
      <c r="V23" s="130"/>
      <c r="W23" s="116"/>
      <c r="X23" s="116"/>
      <c r="Y23" s="116"/>
      <c r="Z23" s="116"/>
      <c r="AA23" s="116"/>
      <c r="AB23" s="116"/>
      <c r="AC23" s="116"/>
      <c r="AD23" s="116"/>
      <c r="AE23" s="116"/>
      <c r="AF23" s="116"/>
      <c r="AG23" s="116"/>
      <c r="AH23" s="116"/>
      <c r="AI23" s="116"/>
      <c r="AJ23" s="116"/>
      <c r="AK23" s="116"/>
      <c r="AL23" s="116"/>
      <c r="AM23" s="116"/>
      <c r="AN23" s="116"/>
      <c r="AO23" s="116"/>
      <c r="AP23" s="116"/>
      <c r="AQ23" s="116"/>
      <c r="AR23" s="116"/>
      <c r="AS23" s="116"/>
      <c r="AT23" s="116"/>
      <c r="AU23" s="116"/>
      <c r="AV23" s="116"/>
      <c r="AW23" s="116"/>
      <c r="AX23" s="116"/>
      <c r="AY23" s="116"/>
      <c r="AZ23" s="116"/>
      <c r="BA23" s="116"/>
      <c r="BB23" s="116"/>
      <c r="BC23" s="116"/>
      <c r="BD23" s="116"/>
      <c r="BE23" s="116"/>
      <c r="BF23" s="116"/>
      <c r="BG23" s="116"/>
      <c r="BH23" s="116"/>
    </row>
    <row r="24" spans="1:60" x14ac:dyDescent="0.25">
      <c r="A24" s="126" t="s">
        <v>9386</v>
      </c>
      <c r="B24" s="105">
        <v>75</v>
      </c>
      <c r="C24" s="105">
        <v>90</v>
      </c>
      <c r="D24" s="130"/>
      <c r="E24" s="116">
        <v>21</v>
      </c>
      <c r="F24" s="116">
        <v>72.2</v>
      </c>
      <c r="G24" s="116"/>
      <c r="H24" s="116"/>
      <c r="I24" s="116">
        <v>0.26</v>
      </c>
      <c r="J24" s="116">
        <v>8.4</v>
      </c>
      <c r="K24" s="116"/>
      <c r="L24" s="116"/>
      <c r="M24" s="116"/>
      <c r="N24" s="116"/>
      <c r="O24" s="116"/>
      <c r="P24" s="116"/>
      <c r="Q24" s="116"/>
      <c r="R24" s="116">
        <v>12.1</v>
      </c>
      <c r="S24" s="116"/>
      <c r="T24" s="116"/>
      <c r="U24" s="116"/>
      <c r="V24" s="130"/>
      <c r="W24" s="116"/>
      <c r="X24" s="116"/>
      <c r="Y24" s="116"/>
      <c r="Z24" s="116"/>
      <c r="AA24" s="116"/>
      <c r="AB24" s="116"/>
      <c r="AC24" s="116"/>
      <c r="AD24" s="116"/>
      <c r="AE24" s="116"/>
      <c r="AF24" s="116"/>
      <c r="AG24" s="116"/>
      <c r="AH24" s="116"/>
      <c r="AI24" s="116"/>
      <c r="AJ24" s="116"/>
      <c r="AK24" s="116"/>
      <c r="AL24" s="116"/>
      <c r="AM24" s="116"/>
      <c r="AN24" s="116"/>
      <c r="AO24" s="116"/>
      <c r="AP24" s="116"/>
      <c r="AQ24" s="116"/>
      <c r="AR24" s="116"/>
      <c r="AS24" s="116"/>
      <c r="AT24" s="116"/>
      <c r="AU24" s="116"/>
      <c r="AV24" s="116"/>
      <c r="AW24" s="116"/>
      <c r="AX24" s="116"/>
      <c r="AY24" s="116"/>
      <c r="AZ24" s="116"/>
      <c r="BA24" s="116"/>
      <c r="BB24" s="116"/>
      <c r="BC24" s="116"/>
      <c r="BD24" s="116"/>
      <c r="BE24" s="116"/>
      <c r="BF24" s="116"/>
      <c r="BG24" s="116"/>
      <c r="BH24" s="116"/>
    </row>
    <row r="25" spans="1:60" x14ac:dyDescent="0.25">
      <c r="A25" s="126" t="s">
        <v>9414</v>
      </c>
      <c r="B25" s="105">
        <v>0</v>
      </c>
      <c r="C25" s="105">
        <v>20</v>
      </c>
      <c r="D25" s="130"/>
      <c r="E25" s="116">
        <v>34.799999999999997</v>
      </c>
      <c r="F25" s="116">
        <v>57.2</v>
      </c>
      <c r="G25" s="116"/>
      <c r="H25" s="116"/>
      <c r="I25" s="116">
        <v>0.62</v>
      </c>
      <c r="J25" s="116">
        <v>8.1999999999999993</v>
      </c>
      <c r="K25" s="116">
        <v>1.41</v>
      </c>
      <c r="L25" s="116">
        <v>9.4E-2</v>
      </c>
      <c r="M25" s="116"/>
      <c r="N25" s="116"/>
      <c r="O25" s="116">
        <v>0.30499999999999999</v>
      </c>
      <c r="P25" s="116">
        <v>0.46800000000000003</v>
      </c>
      <c r="Q25" s="116">
        <v>0.37</v>
      </c>
      <c r="R25" s="116">
        <v>7.5</v>
      </c>
      <c r="S25" s="116"/>
      <c r="T25" s="116"/>
      <c r="U25" s="116"/>
      <c r="V25" s="130"/>
      <c r="W25" s="116"/>
      <c r="X25" s="116"/>
      <c r="Y25" s="116"/>
      <c r="Z25" s="116"/>
      <c r="AA25" s="116"/>
      <c r="AB25" s="116"/>
      <c r="AC25" s="116"/>
      <c r="AD25" s="116"/>
      <c r="AE25" s="116"/>
      <c r="AF25" s="116"/>
      <c r="AG25" s="116"/>
      <c r="AH25" s="116"/>
      <c r="AI25" s="116"/>
      <c r="AJ25" s="116"/>
      <c r="AK25" s="116"/>
      <c r="AL25" s="116"/>
      <c r="AM25" s="116"/>
      <c r="AN25" s="116"/>
      <c r="AO25" s="116"/>
      <c r="AP25" s="116"/>
      <c r="AQ25" s="116"/>
      <c r="AR25" s="116"/>
      <c r="AS25" s="116"/>
      <c r="AT25" s="116"/>
      <c r="AU25" s="116"/>
      <c r="AV25" s="116"/>
      <c r="AW25" s="116"/>
      <c r="AX25" s="116"/>
      <c r="AY25" s="116"/>
      <c r="AZ25" s="116"/>
      <c r="BA25" s="116"/>
      <c r="BB25" s="116"/>
      <c r="BC25" s="116"/>
      <c r="BD25" s="116"/>
      <c r="BE25" s="116"/>
      <c r="BF25" s="116"/>
      <c r="BG25" s="116"/>
      <c r="BH25" s="116"/>
    </row>
    <row r="26" spans="1:60" x14ac:dyDescent="0.25">
      <c r="A26" s="126" t="s">
        <v>9414</v>
      </c>
      <c r="B26" s="105">
        <v>20</v>
      </c>
      <c r="C26" s="105">
        <v>40</v>
      </c>
      <c r="D26" s="130"/>
      <c r="E26" s="116">
        <v>34.799999999999997</v>
      </c>
      <c r="F26" s="116">
        <v>57.7</v>
      </c>
      <c r="G26" s="116"/>
      <c r="H26" s="116"/>
      <c r="I26" s="116">
        <v>0.31</v>
      </c>
      <c r="J26" s="116"/>
      <c r="K26" s="116">
        <v>1.41</v>
      </c>
      <c r="L26" s="116">
        <v>9.4E-2</v>
      </c>
      <c r="M26" s="116"/>
      <c r="N26" s="116"/>
      <c r="O26" s="116">
        <v>0.30499999999999999</v>
      </c>
      <c r="P26" s="116">
        <v>0.46800000000000003</v>
      </c>
      <c r="Q26" s="116">
        <v>0.46</v>
      </c>
      <c r="R26" s="116">
        <v>6</v>
      </c>
      <c r="S26" s="116"/>
      <c r="T26" s="116"/>
      <c r="U26" s="116"/>
      <c r="V26" s="130"/>
      <c r="W26" s="116"/>
      <c r="X26" s="116"/>
      <c r="Y26" s="116"/>
      <c r="Z26" s="116"/>
      <c r="AA26" s="116"/>
      <c r="AB26" s="116"/>
      <c r="AC26" s="116"/>
      <c r="AD26" s="116"/>
      <c r="AE26" s="116"/>
      <c r="AF26" s="116"/>
      <c r="AG26" s="116"/>
      <c r="AH26" s="116"/>
      <c r="AI26" s="116"/>
      <c r="AJ26" s="116"/>
      <c r="AK26" s="116"/>
      <c r="AL26" s="116"/>
      <c r="AM26" s="116"/>
      <c r="AN26" s="116"/>
      <c r="AO26" s="116"/>
      <c r="AP26" s="116"/>
      <c r="AQ26" s="116"/>
      <c r="AR26" s="116"/>
      <c r="AS26" s="116"/>
      <c r="AT26" s="116"/>
      <c r="AU26" s="116"/>
      <c r="AV26" s="116"/>
      <c r="AW26" s="116"/>
      <c r="AX26" s="116"/>
      <c r="AY26" s="116"/>
      <c r="AZ26" s="116"/>
      <c r="BA26" s="116"/>
      <c r="BB26" s="116"/>
      <c r="BC26" s="116"/>
      <c r="BD26" s="116"/>
      <c r="BE26" s="116"/>
      <c r="BF26" s="116"/>
      <c r="BG26" s="116"/>
      <c r="BH26" s="116"/>
    </row>
    <row r="27" spans="1:60" x14ac:dyDescent="0.25">
      <c r="A27" s="126" t="s">
        <v>9414</v>
      </c>
      <c r="B27" s="105">
        <v>40</v>
      </c>
      <c r="C27" s="105">
        <v>60</v>
      </c>
      <c r="D27" s="130"/>
      <c r="E27" s="116">
        <v>34.799999999999997</v>
      </c>
      <c r="F27" s="116">
        <v>57.9</v>
      </c>
      <c r="G27" s="116"/>
      <c r="H27" s="116"/>
      <c r="I27" s="116">
        <v>0.31</v>
      </c>
      <c r="J27" s="116"/>
      <c r="K27" s="116">
        <v>1.38</v>
      </c>
      <c r="L27" s="116">
        <v>0.115</v>
      </c>
      <c r="M27" s="116"/>
      <c r="N27" s="116"/>
      <c r="O27" s="116">
        <v>0.313</v>
      </c>
      <c r="P27" s="116">
        <v>0.47899999999999998</v>
      </c>
      <c r="Q27" s="116">
        <v>0.63</v>
      </c>
      <c r="R27" s="116">
        <v>6</v>
      </c>
      <c r="S27" s="116"/>
      <c r="T27" s="116"/>
      <c r="U27" s="116"/>
      <c r="V27" s="130"/>
      <c r="W27" s="116"/>
      <c r="X27" s="116"/>
      <c r="Y27" s="116"/>
      <c r="Z27" s="116"/>
      <c r="AA27" s="116"/>
      <c r="AB27" s="116"/>
      <c r="AC27" s="116"/>
      <c r="AD27" s="116"/>
      <c r="AE27" s="116"/>
      <c r="AF27" s="116"/>
      <c r="AG27" s="116"/>
      <c r="AH27" s="116"/>
      <c r="AI27" s="116"/>
      <c r="AJ27" s="116"/>
      <c r="AK27" s="116"/>
      <c r="AL27" s="116"/>
      <c r="AM27" s="116"/>
      <c r="AN27" s="116"/>
      <c r="AO27" s="116"/>
      <c r="AP27" s="116"/>
      <c r="AQ27" s="116"/>
      <c r="AR27" s="116"/>
      <c r="AS27" s="116"/>
      <c r="AT27" s="116"/>
      <c r="AU27" s="116"/>
      <c r="AV27" s="116"/>
      <c r="AW27" s="116"/>
      <c r="AX27" s="116"/>
      <c r="AY27" s="116"/>
      <c r="AZ27" s="116"/>
      <c r="BA27" s="116"/>
      <c r="BB27" s="116"/>
      <c r="BC27" s="116"/>
      <c r="BD27" s="116"/>
      <c r="BE27" s="116"/>
      <c r="BF27" s="116"/>
      <c r="BG27" s="116"/>
      <c r="BH27" s="116"/>
    </row>
    <row r="28" spans="1:60" x14ac:dyDescent="0.25">
      <c r="A28" s="126" t="s">
        <v>9414</v>
      </c>
      <c r="B28" s="105">
        <v>60</v>
      </c>
      <c r="C28" s="105">
        <v>80</v>
      </c>
      <c r="D28" s="130"/>
      <c r="E28" s="116">
        <v>32.9</v>
      </c>
      <c r="F28" s="116">
        <v>59.9</v>
      </c>
      <c r="G28" s="116"/>
      <c r="H28" s="116"/>
      <c r="I28" s="116">
        <v>0.24</v>
      </c>
      <c r="J28" s="116"/>
      <c r="K28" s="116">
        <v>1.31</v>
      </c>
      <c r="L28" s="116">
        <v>0.11</v>
      </c>
      <c r="M28" s="116"/>
      <c r="N28" s="116"/>
      <c r="O28" s="116">
        <v>0.311</v>
      </c>
      <c r="P28" s="116">
        <v>0.50600000000000001</v>
      </c>
      <c r="Q28" s="116">
        <v>0.67</v>
      </c>
      <c r="R28" s="116">
        <v>5.8</v>
      </c>
      <c r="S28" s="116"/>
      <c r="T28" s="116"/>
      <c r="U28" s="116"/>
      <c r="V28" s="130"/>
      <c r="W28" s="116"/>
      <c r="X28" s="116"/>
      <c r="Y28" s="116"/>
      <c r="Z28" s="116"/>
      <c r="AA28" s="116"/>
      <c r="AB28" s="116"/>
      <c r="AC28" s="116"/>
      <c r="AD28" s="116"/>
      <c r="AE28" s="116"/>
      <c r="AF28" s="116"/>
      <c r="AG28" s="116"/>
      <c r="AH28" s="116"/>
      <c r="AI28" s="116"/>
      <c r="AJ28" s="116"/>
      <c r="AK28" s="116"/>
      <c r="AL28" s="116"/>
      <c r="AM28" s="116"/>
      <c r="AN28" s="116"/>
      <c r="AO28" s="116"/>
      <c r="AP28" s="116"/>
      <c r="AQ28" s="116"/>
      <c r="AR28" s="116"/>
      <c r="AS28" s="116"/>
      <c r="AT28" s="116"/>
      <c r="AU28" s="116"/>
      <c r="AV28" s="116"/>
      <c r="AW28" s="116"/>
      <c r="AX28" s="116"/>
      <c r="AY28" s="116"/>
      <c r="AZ28" s="116"/>
      <c r="BA28" s="116"/>
      <c r="BB28" s="116"/>
      <c r="BC28" s="116"/>
      <c r="BD28" s="116"/>
      <c r="BE28" s="116"/>
      <c r="BF28" s="116"/>
      <c r="BG28" s="116"/>
      <c r="BH28" s="116"/>
    </row>
    <row r="29" spans="1:60" x14ac:dyDescent="0.25">
      <c r="A29" s="126" t="s">
        <v>9414</v>
      </c>
      <c r="B29" s="105">
        <v>80</v>
      </c>
      <c r="C29" s="105">
        <v>100</v>
      </c>
      <c r="D29" s="130"/>
      <c r="E29" s="116">
        <v>33.299999999999997</v>
      </c>
      <c r="F29" s="116">
        <v>58.7</v>
      </c>
      <c r="G29" s="116"/>
      <c r="H29" s="116"/>
      <c r="I29" s="116">
        <v>0.24</v>
      </c>
      <c r="J29" s="116"/>
      <c r="K29" s="116">
        <v>1.26</v>
      </c>
      <c r="L29" s="116">
        <v>0.106</v>
      </c>
      <c r="M29" s="116"/>
      <c r="N29" s="116"/>
      <c r="O29" s="116">
        <v>0.309</v>
      </c>
      <c r="P29" s="116">
        <v>0.52500000000000002</v>
      </c>
      <c r="Q29" s="116">
        <v>0.68</v>
      </c>
      <c r="R29" s="116">
        <v>5.8</v>
      </c>
      <c r="S29" s="116"/>
      <c r="T29" s="116"/>
      <c r="U29" s="116"/>
      <c r="V29" s="130"/>
      <c r="W29" s="116"/>
      <c r="X29" s="116"/>
      <c r="Y29" s="116"/>
      <c r="Z29" s="116"/>
      <c r="AA29" s="116"/>
      <c r="AB29" s="116"/>
      <c r="AC29" s="116"/>
      <c r="AD29" s="116"/>
      <c r="AE29" s="116"/>
      <c r="AF29" s="116"/>
      <c r="AG29" s="116"/>
      <c r="AH29" s="116"/>
      <c r="AI29" s="116"/>
      <c r="AJ29" s="116"/>
      <c r="AK29" s="116"/>
      <c r="AL29" s="116"/>
      <c r="AM29" s="116"/>
      <c r="AN29" s="116"/>
      <c r="AO29" s="116"/>
      <c r="AP29" s="116"/>
      <c r="AQ29" s="116"/>
      <c r="AR29" s="116"/>
      <c r="AS29" s="116"/>
      <c r="AT29" s="116"/>
      <c r="AU29" s="116"/>
      <c r="AV29" s="116"/>
      <c r="AW29" s="116"/>
      <c r="AX29" s="116"/>
      <c r="AY29" s="116"/>
      <c r="AZ29" s="116"/>
      <c r="BA29" s="116"/>
      <c r="BB29" s="116"/>
      <c r="BC29" s="116"/>
      <c r="BD29" s="116"/>
      <c r="BE29" s="116"/>
      <c r="BF29" s="116"/>
      <c r="BG29" s="116"/>
      <c r="BH29" s="116"/>
    </row>
    <row r="30" spans="1:60" x14ac:dyDescent="0.25">
      <c r="A30" s="126" t="s">
        <v>9414</v>
      </c>
      <c r="B30" s="105">
        <v>100</v>
      </c>
      <c r="C30" s="105">
        <v>150</v>
      </c>
      <c r="D30" s="130"/>
      <c r="E30" s="116">
        <v>36.799999999999997</v>
      </c>
      <c r="F30" s="116">
        <v>53.7</v>
      </c>
      <c r="G30" s="116"/>
      <c r="H30" s="116"/>
      <c r="I30" s="116">
        <v>0.31</v>
      </c>
      <c r="J30" s="116"/>
      <c r="K30" s="116">
        <v>1.4</v>
      </c>
      <c r="L30" s="116">
        <v>0.106</v>
      </c>
      <c r="M30" s="116"/>
      <c r="N30" s="116"/>
      <c r="O30" s="116">
        <v>0.309</v>
      </c>
      <c r="P30" s="116">
        <v>0.47199999999999998</v>
      </c>
      <c r="Q30" s="116">
        <v>0.68</v>
      </c>
      <c r="R30" s="116">
        <v>5.8</v>
      </c>
      <c r="S30" s="116"/>
      <c r="T30" s="116"/>
      <c r="U30" s="116"/>
      <c r="V30" s="130"/>
      <c r="W30" s="116"/>
      <c r="X30" s="116"/>
      <c r="Y30" s="116"/>
      <c r="Z30" s="116"/>
      <c r="AA30" s="116"/>
      <c r="AB30" s="116"/>
      <c r="AC30" s="116"/>
      <c r="AD30" s="116"/>
      <c r="AE30" s="116"/>
      <c r="AF30" s="116"/>
      <c r="AG30" s="116"/>
      <c r="AH30" s="116"/>
      <c r="AI30" s="116"/>
      <c r="AJ30" s="116"/>
      <c r="AK30" s="116"/>
      <c r="AL30" s="116"/>
      <c r="AM30" s="116"/>
      <c r="AN30" s="116"/>
      <c r="AO30" s="116"/>
      <c r="AP30" s="116"/>
      <c r="AQ30" s="116"/>
      <c r="AR30" s="116"/>
      <c r="AS30" s="116"/>
      <c r="AT30" s="116"/>
      <c r="AU30" s="116"/>
      <c r="AV30" s="116"/>
      <c r="AW30" s="116"/>
      <c r="AX30" s="116"/>
      <c r="AY30" s="116"/>
      <c r="AZ30" s="116"/>
      <c r="BA30" s="116"/>
      <c r="BB30" s="116"/>
      <c r="BC30" s="116"/>
      <c r="BD30" s="116"/>
      <c r="BE30" s="116"/>
      <c r="BF30" s="116"/>
      <c r="BG30" s="116"/>
      <c r="BH30" s="116"/>
    </row>
    <row r="31" spans="1:60" x14ac:dyDescent="0.25">
      <c r="A31" s="126" t="s">
        <v>9426</v>
      </c>
      <c r="B31" s="105">
        <v>0</v>
      </c>
      <c r="C31" s="105">
        <v>20</v>
      </c>
      <c r="D31" s="130"/>
      <c r="E31" s="116"/>
      <c r="F31" s="116"/>
      <c r="G31" s="116"/>
      <c r="H31" s="116"/>
      <c r="I31" s="116"/>
      <c r="J31" s="116"/>
      <c r="K31" s="116">
        <v>1.41</v>
      </c>
      <c r="L31" s="116">
        <v>0.1</v>
      </c>
      <c r="M31" s="116"/>
      <c r="N31" s="116"/>
      <c r="O31" s="116">
        <v>0.36</v>
      </c>
      <c r="P31" s="116">
        <v>0.44</v>
      </c>
      <c r="Q31" s="116"/>
      <c r="R31" s="116"/>
      <c r="S31" s="116"/>
      <c r="T31" s="116"/>
      <c r="U31" s="116"/>
      <c r="V31" s="130"/>
      <c r="W31" s="116"/>
      <c r="X31" s="116"/>
      <c r="Y31" s="116"/>
      <c r="Z31" s="116"/>
      <c r="AA31" s="116"/>
      <c r="AB31" s="116"/>
      <c r="AC31" s="116"/>
      <c r="AD31" s="116"/>
      <c r="AE31" s="116"/>
      <c r="AF31" s="116"/>
      <c r="AG31" s="116"/>
      <c r="AH31" s="116"/>
      <c r="AI31" s="116"/>
      <c r="AJ31" s="116"/>
      <c r="AK31" s="116"/>
      <c r="AL31" s="116"/>
      <c r="AM31" s="116"/>
      <c r="AN31" s="116"/>
      <c r="AO31" s="116"/>
      <c r="AP31" s="116"/>
      <c r="AQ31" s="116"/>
      <c r="AR31" s="116"/>
      <c r="AS31" s="116"/>
      <c r="AT31" s="116"/>
      <c r="AU31" s="116"/>
      <c r="AV31" s="116"/>
      <c r="AW31" s="116"/>
      <c r="AX31" s="116"/>
      <c r="AY31" s="116"/>
      <c r="AZ31" s="116"/>
      <c r="BA31" s="116"/>
      <c r="BB31" s="116"/>
      <c r="BC31" s="116"/>
      <c r="BD31" s="116"/>
      <c r="BE31" s="116"/>
      <c r="BF31" s="116"/>
      <c r="BG31" s="116"/>
      <c r="BH31" s="116"/>
    </row>
    <row r="32" spans="1:60" x14ac:dyDescent="0.25">
      <c r="A32" s="126" t="s">
        <v>9426</v>
      </c>
      <c r="B32" s="105">
        <v>20</v>
      </c>
      <c r="C32" s="105">
        <v>40</v>
      </c>
      <c r="D32" s="130"/>
      <c r="E32" s="116"/>
      <c r="F32" s="116"/>
      <c r="G32" s="116"/>
      <c r="H32" s="116"/>
      <c r="I32" s="116"/>
      <c r="J32" s="116"/>
      <c r="K32" s="116">
        <v>1.51</v>
      </c>
      <c r="L32" s="116">
        <v>0.11</v>
      </c>
      <c r="M32" s="116"/>
      <c r="N32" s="116"/>
      <c r="O32" s="116">
        <v>0.35</v>
      </c>
      <c r="P32" s="116">
        <v>0.46</v>
      </c>
      <c r="Q32" s="116"/>
      <c r="R32" s="116"/>
      <c r="S32" s="116"/>
      <c r="T32" s="116"/>
      <c r="U32" s="116"/>
      <c r="V32" s="130"/>
      <c r="W32" s="116"/>
      <c r="X32" s="116"/>
      <c r="Y32" s="116"/>
      <c r="Z32" s="116"/>
      <c r="AA32" s="116"/>
      <c r="AB32" s="116"/>
      <c r="AC32" s="116"/>
      <c r="AD32" s="116"/>
      <c r="AE32" s="116"/>
      <c r="AF32" s="116"/>
      <c r="AG32" s="116"/>
      <c r="AH32" s="116"/>
      <c r="AI32" s="116"/>
      <c r="AJ32" s="116"/>
      <c r="AK32" s="116"/>
      <c r="AL32" s="116"/>
      <c r="AM32" s="116"/>
      <c r="AN32" s="116"/>
      <c r="AO32" s="116"/>
      <c r="AP32" s="116"/>
      <c r="AQ32" s="116"/>
      <c r="AR32" s="116"/>
      <c r="AS32" s="116"/>
      <c r="AT32" s="116"/>
      <c r="AU32" s="116"/>
      <c r="AV32" s="116"/>
      <c r="AW32" s="116"/>
      <c r="AX32" s="116"/>
      <c r="AY32" s="116"/>
      <c r="AZ32" s="116"/>
      <c r="BA32" s="116"/>
      <c r="BB32" s="116"/>
      <c r="BC32" s="116"/>
      <c r="BD32" s="116"/>
      <c r="BE32" s="116"/>
      <c r="BF32" s="116"/>
      <c r="BG32" s="116"/>
      <c r="BH32" s="116"/>
    </row>
    <row r="33" spans="1:60" x14ac:dyDescent="0.25">
      <c r="A33" s="126" t="s">
        <v>9426</v>
      </c>
      <c r="B33" s="105">
        <v>40</v>
      </c>
      <c r="C33" s="105">
        <v>60</v>
      </c>
      <c r="D33" s="130"/>
      <c r="E33" s="116"/>
      <c r="F33" s="116"/>
      <c r="G33" s="116"/>
      <c r="H33" s="116"/>
      <c r="I33" s="116"/>
      <c r="J33" s="116"/>
      <c r="K33" s="116">
        <v>1.47</v>
      </c>
      <c r="L33" s="116">
        <v>0.14000000000000001</v>
      </c>
      <c r="M33" s="116"/>
      <c r="N33" s="116"/>
      <c r="O33" s="116">
        <v>0.33</v>
      </c>
      <c r="P33" s="116">
        <v>0.43</v>
      </c>
      <c r="Q33" s="116"/>
      <c r="R33" s="116"/>
      <c r="S33" s="116"/>
      <c r="T33" s="116"/>
      <c r="U33" s="116"/>
      <c r="V33" s="130"/>
      <c r="W33" s="116"/>
      <c r="X33" s="116"/>
      <c r="Y33" s="116"/>
      <c r="Z33" s="116"/>
      <c r="AA33" s="116"/>
      <c r="AB33" s="116"/>
      <c r="AC33" s="116"/>
      <c r="AD33" s="116"/>
      <c r="AE33" s="116"/>
      <c r="AF33" s="116"/>
      <c r="AG33" s="116"/>
      <c r="AH33" s="116"/>
      <c r="AI33" s="116"/>
      <c r="AJ33" s="116"/>
      <c r="AK33" s="116"/>
      <c r="AL33" s="116"/>
      <c r="AM33" s="116"/>
      <c r="AN33" s="116"/>
      <c r="AO33" s="116"/>
      <c r="AP33" s="116"/>
      <c r="AQ33" s="116"/>
      <c r="AR33" s="116"/>
      <c r="AS33" s="116"/>
      <c r="AT33" s="116"/>
      <c r="AU33" s="116"/>
      <c r="AV33" s="116"/>
      <c r="AW33" s="116"/>
      <c r="AX33" s="116"/>
      <c r="AY33" s="116"/>
      <c r="AZ33" s="116"/>
      <c r="BA33" s="116"/>
      <c r="BB33" s="116"/>
      <c r="BC33" s="116"/>
      <c r="BD33" s="116"/>
      <c r="BE33" s="116"/>
      <c r="BF33" s="116"/>
      <c r="BG33" s="116"/>
      <c r="BH33" s="116"/>
    </row>
    <row r="34" spans="1:60" x14ac:dyDescent="0.25">
      <c r="A34" s="126" t="s">
        <v>9426</v>
      </c>
      <c r="B34" s="105">
        <v>60</v>
      </c>
      <c r="C34" s="105">
        <v>80</v>
      </c>
      <c r="D34" s="130"/>
      <c r="E34" s="116"/>
      <c r="F34" s="116"/>
      <c r="G34" s="116"/>
      <c r="H34" s="116"/>
      <c r="I34" s="116"/>
      <c r="J34" s="116"/>
      <c r="K34" s="116">
        <v>1.51</v>
      </c>
      <c r="L34" s="116">
        <v>0.14000000000000001</v>
      </c>
      <c r="M34" s="116"/>
      <c r="N34" s="116"/>
      <c r="O34" s="116">
        <v>0.34</v>
      </c>
      <c r="P34" s="116">
        <v>0.43</v>
      </c>
      <c r="Q34" s="116"/>
      <c r="R34" s="116"/>
      <c r="S34" s="116"/>
      <c r="T34" s="116"/>
      <c r="U34" s="116"/>
      <c r="V34" s="130"/>
      <c r="W34" s="116"/>
      <c r="X34" s="116"/>
      <c r="Y34" s="116"/>
      <c r="Z34" s="116"/>
      <c r="AA34" s="116"/>
      <c r="AB34" s="116"/>
      <c r="AC34" s="116"/>
      <c r="AD34" s="116"/>
      <c r="AE34" s="116"/>
      <c r="AF34" s="116"/>
      <c r="AG34" s="116"/>
      <c r="AH34" s="116"/>
      <c r="AI34" s="116"/>
      <c r="AJ34" s="116"/>
      <c r="AK34" s="116"/>
      <c r="AL34" s="116"/>
      <c r="AM34" s="116"/>
      <c r="AN34" s="116"/>
      <c r="AO34" s="116"/>
      <c r="AP34" s="116"/>
      <c r="AQ34" s="116"/>
      <c r="AR34" s="116"/>
      <c r="AS34" s="116"/>
      <c r="AT34" s="116"/>
      <c r="AU34" s="116"/>
      <c r="AV34" s="116"/>
      <c r="AW34" s="116"/>
      <c r="AX34" s="116"/>
      <c r="AY34" s="116"/>
      <c r="AZ34" s="116"/>
      <c r="BA34" s="116"/>
      <c r="BB34" s="116"/>
      <c r="BC34" s="116"/>
      <c r="BD34" s="116"/>
      <c r="BE34" s="116"/>
      <c r="BF34" s="116"/>
      <c r="BG34" s="116"/>
      <c r="BH34" s="116"/>
    </row>
    <row r="35" spans="1:60" x14ac:dyDescent="0.25">
      <c r="A35" s="126" t="s">
        <v>9426</v>
      </c>
      <c r="B35" s="105">
        <v>80</v>
      </c>
      <c r="C35" s="105">
        <v>100</v>
      </c>
      <c r="D35" s="130"/>
      <c r="E35" s="116"/>
      <c r="F35" s="116"/>
      <c r="G35" s="116"/>
      <c r="H35" s="116"/>
      <c r="I35" s="116"/>
      <c r="J35" s="116"/>
      <c r="K35" s="116">
        <v>1.54</v>
      </c>
      <c r="L35" s="116">
        <v>0.13</v>
      </c>
      <c r="M35" s="116"/>
      <c r="N35" s="116"/>
      <c r="O35" s="116">
        <v>0.34</v>
      </c>
      <c r="P35" s="116">
        <v>0.44</v>
      </c>
      <c r="Q35" s="116"/>
      <c r="R35" s="116"/>
      <c r="S35" s="116"/>
      <c r="T35" s="116"/>
      <c r="U35" s="116"/>
      <c r="V35" s="130"/>
      <c r="W35" s="116"/>
      <c r="X35" s="116"/>
      <c r="Y35" s="116"/>
      <c r="Z35" s="116"/>
      <c r="AA35" s="116"/>
      <c r="AB35" s="116"/>
      <c r="AC35" s="116"/>
      <c r="AD35" s="116"/>
      <c r="AE35" s="116"/>
      <c r="AF35" s="116"/>
      <c r="AG35" s="116"/>
      <c r="AH35" s="116"/>
      <c r="AI35" s="116"/>
      <c r="AJ35" s="116"/>
      <c r="AK35" s="116"/>
      <c r="AL35" s="116"/>
      <c r="AM35" s="116"/>
      <c r="AN35" s="116"/>
      <c r="AO35" s="116"/>
      <c r="AP35" s="116"/>
      <c r="AQ35" s="116"/>
      <c r="AR35" s="116"/>
      <c r="AS35" s="116"/>
      <c r="AT35" s="116"/>
      <c r="AU35" s="116"/>
      <c r="AV35" s="116"/>
      <c r="AW35" s="116"/>
      <c r="AX35" s="116"/>
      <c r="AY35" s="116"/>
      <c r="AZ35" s="116"/>
      <c r="BA35" s="116"/>
      <c r="BB35" s="116"/>
      <c r="BC35" s="116"/>
      <c r="BD35" s="116"/>
      <c r="BE35" s="116"/>
      <c r="BF35" s="116"/>
      <c r="BG35" s="116"/>
      <c r="BH35" s="116"/>
    </row>
    <row r="36" spans="1:60" x14ac:dyDescent="0.25">
      <c r="A36" s="126" t="s">
        <v>9426</v>
      </c>
      <c r="B36" s="105">
        <v>100</v>
      </c>
      <c r="C36" s="105">
        <v>120</v>
      </c>
      <c r="D36" s="130"/>
      <c r="E36" s="116"/>
      <c r="F36" s="116"/>
      <c r="G36" s="116"/>
      <c r="H36" s="116"/>
      <c r="I36" s="116"/>
      <c r="J36" s="116"/>
      <c r="K36" s="116">
        <v>1.64</v>
      </c>
      <c r="L36" s="116">
        <v>0.14000000000000001</v>
      </c>
      <c r="M36" s="116"/>
      <c r="N36" s="116"/>
      <c r="O36" s="116">
        <v>0.39</v>
      </c>
      <c r="P36" s="116">
        <v>0.44</v>
      </c>
      <c r="Q36" s="116"/>
      <c r="R36" s="116"/>
      <c r="S36" s="116"/>
      <c r="T36" s="116"/>
      <c r="U36" s="116"/>
      <c r="V36" s="130"/>
      <c r="W36" s="116"/>
      <c r="X36" s="116"/>
      <c r="Y36" s="116"/>
      <c r="Z36" s="116"/>
      <c r="AA36" s="116"/>
      <c r="AB36" s="116"/>
      <c r="AC36" s="116"/>
      <c r="AD36" s="116"/>
      <c r="AE36" s="116"/>
      <c r="AF36" s="116"/>
      <c r="AG36" s="116"/>
      <c r="AH36" s="116"/>
      <c r="AI36" s="116"/>
      <c r="AJ36" s="116"/>
      <c r="AK36" s="116"/>
      <c r="AL36" s="116"/>
      <c r="AM36" s="116"/>
      <c r="AN36" s="116"/>
      <c r="AO36" s="116"/>
      <c r="AP36" s="116"/>
      <c r="AQ36" s="116"/>
      <c r="AR36" s="116"/>
      <c r="AS36" s="116"/>
      <c r="AT36" s="116"/>
      <c r="AU36" s="116"/>
      <c r="AV36" s="116"/>
      <c r="AW36" s="116"/>
      <c r="AX36" s="116"/>
      <c r="AY36" s="116"/>
      <c r="AZ36" s="116"/>
      <c r="BA36" s="116"/>
      <c r="BB36" s="116"/>
      <c r="BC36" s="116"/>
      <c r="BD36" s="116"/>
      <c r="BE36" s="116"/>
      <c r="BF36" s="116"/>
      <c r="BG36" s="116"/>
      <c r="BH36" s="116"/>
    </row>
    <row r="37" spans="1:60" x14ac:dyDescent="0.25">
      <c r="A37" s="126" t="s">
        <v>9426</v>
      </c>
      <c r="B37" s="105">
        <v>120</v>
      </c>
      <c r="C37" s="105">
        <v>160</v>
      </c>
      <c r="D37" s="130"/>
      <c r="E37" s="116"/>
      <c r="F37" s="116"/>
      <c r="G37" s="116"/>
      <c r="H37" s="116"/>
      <c r="I37" s="116"/>
      <c r="J37" s="116"/>
      <c r="K37" s="116">
        <v>1.59</v>
      </c>
      <c r="L37" s="116">
        <v>0.16</v>
      </c>
      <c r="M37" s="116"/>
      <c r="N37" s="116"/>
      <c r="O37" s="116">
        <v>0.38</v>
      </c>
      <c r="P37" s="116">
        <v>0.48</v>
      </c>
      <c r="Q37" s="116"/>
      <c r="R37" s="116"/>
      <c r="S37" s="116"/>
      <c r="T37" s="116"/>
      <c r="U37" s="116"/>
      <c r="V37" s="130"/>
      <c r="W37" s="116"/>
      <c r="X37" s="116"/>
      <c r="Y37" s="116"/>
      <c r="Z37" s="116"/>
      <c r="AA37" s="116"/>
      <c r="AB37" s="116"/>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c r="BA37" s="116"/>
      <c r="BB37" s="116"/>
      <c r="BC37" s="116"/>
      <c r="BD37" s="116"/>
      <c r="BE37" s="116"/>
      <c r="BF37" s="116"/>
      <c r="BG37" s="116"/>
      <c r="BH37" s="116"/>
    </row>
    <row r="38" spans="1:60" x14ac:dyDescent="0.25">
      <c r="A38" s="126" t="s">
        <v>9453</v>
      </c>
      <c r="B38" s="105">
        <v>0</v>
      </c>
      <c r="C38" s="105">
        <v>10</v>
      </c>
      <c r="D38" s="130"/>
      <c r="E38" s="116">
        <v>55</v>
      </c>
      <c r="F38" s="116"/>
      <c r="G38" s="116">
        <v>23</v>
      </c>
      <c r="H38" s="116">
        <v>5</v>
      </c>
      <c r="I38" s="116">
        <v>1.6</v>
      </c>
      <c r="J38" s="116"/>
      <c r="K38" s="116">
        <v>1.2</v>
      </c>
      <c r="L38" s="116">
        <v>0.128</v>
      </c>
      <c r="M38" s="116"/>
      <c r="N38" s="116"/>
      <c r="O38" s="116">
        <v>0.26800000000000002</v>
      </c>
      <c r="P38" s="116">
        <v>0.503</v>
      </c>
      <c r="Q38" s="116">
        <v>1.67</v>
      </c>
      <c r="R38" s="116"/>
      <c r="S38" s="116">
        <v>0.11</v>
      </c>
      <c r="T38" s="116">
        <v>1</v>
      </c>
      <c r="U38" s="116"/>
      <c r="V38" s="130"/>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row>
    <row r="39" spans="1:60" x14ac:dyDescent="0.25">
      <c r="A39" s="126" t="s">
        <v>9453</v>
      </c>
      <c r="B39" s="105">
        <v>10</v>
      </c>
      <c r="C39" s="105">
        <v>30</v>
      </c>
      <c r="D39" s="130"/>
      <c r="E39" s="116">
        <v>48</v>
      </c>
      <c r="F39" s="116"/>
      <c r="G39" s="116">
        <v>32</v>
      </c>
      <c r="H39" s="116">
        <v>5</v>
      </c>
      <c r="I39" s="116">
        <v>1.3</v>
      </c>
      <c r="J39" s="116"/>
      <c r="K39" s="116">
        <v>1.3</v>
      </c>
      <c r="L39" s="116">
        <v>0.13100000000000001</v>
      </c>
      <c r="M39" s="116"/>
      <c r="N39" s="116"/>
      <c r="O39" s="116">
        <v>0.26900000000000002</v>
      </c>
      <c r="P39" s="116">
        <v>0.46899999999999997</v>
      </c>
      <c r="Q39" s="116">
        <v>1.25</v>
      </c>
      <c r="R39" s="116"/>
      <c r="S39" s="116">
        <v>0.14000000000000001</v>
      </c>
      <c r="T39" s="116">
        <v>1</v>
      </c>
      <c r="U39" s="116"/>
      <c r="V39" s="130"/>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row>
    <row r="40" spans="1:60" x14ac:dyDescent="0.25">
      <c r="A40" s="126" t="s">
        <v>9453</v>
      </c>
      <c r="B40" s="105">
        <v>30</v>
      </c>
      <c r="C40" s="105">
        <v>50</v>
      </c>
      <c r="D40" s="130"/>
      <c r="E40" s="116">
        <v>45</v>
      </c>
      <c r="F40" s="116"/>
      <c r="G40" s="116">
        <v>35</v>
      </c>
      <c r="H40" s="116">
        <v>5</v>
      </c>
      <c r="I40" s="116">
        <v>1</v>
      </c>
      <c r="J40" s="116"/>
      <c r="K40" s="116">
        <v>1.4</v>
      </c>
      <c r="L40" s="116">
        <v>0.14299999999999999</v>
      </c>
      <c r="M40" s="116"/>
      <c r="N40" s="116"/>
      <c r="O40" s="116">
        <v>0.28000000000000003</v>
      </c>
      <c r="P40" s="116">
        <v>0.434</v>
      </c>
      <c r="Q40" s="116">
        <v>0.71</v>
      </c>
      <c r="R40" s="116"/>
      <c r="S40" s="116">
        <v>0.08</v>
      </c>
      <c r="T40" s="116">
        <v>0.7</v>
      </c>
      <c r="U40" s="116"/>
      <c r="V40" s="130"/>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row>
    <row r="41" spans="1:60" x14ac:dyDescent="0.25">
      <c r="A41" s="126" t="s">
        <v>9453</v>
      </c>
      <c r="B41" s="105">
        <v>50</v>
      </c>
      <c r="C41" s="105">
        <v>80</v>
      </c>
      <c r="D41" s="130"/>
      <c r="E41" s="116">
        <v>39</v>
      </c>
      <c r="F41" s="116"/>
      <c r="G41" s="116">
        <v>45</v>
      </c>
      <c r="H41" s="116">
        <v>5</v>
      </c>
      <c r="I41" s="116">
        <v>0.6</v>
      </c>
      <c r="J41" s="116"/>
      <c r="K41" s="116">
        <v>1.4</v>
      </c>
      <c r="L41" s="116">
        <v>0.126</v>
      </c>
      <c r="M41" s="116"/>
      <c r="N41" s="116"/>
      <c r="O41" s="116">
        <v>0.26100000000000001</v>
      </c>
      <c r="P41" s="116">
        <v>0.434</v>
      </c>
      <c r="Q41" s="116">
        <v>1</v>
      </c>
      <c r="R41" s="116"/>
      <c r="S41" s="116">
        <v>0.05</v>
      </c>
      <c r="T41" s="116">
        <v>0.4</v>
      </c>
      <c r="U41" s="116"/>
      <c r="V41" s="130"/>
      <c r="W41" s="116"/>
      <c r="X41" s="116"/>
      <c r="Y41" s="116"/>
      <c r="Z41" s="116"/>
      <c r="AA41" s="116"/>
      <c r="AB41" s="116"/>
      <c r="AC41" s="116"/>
      <c r="AD41" s="116"/>
      <c r="AE41" s="116"/>
      <c r="AF41" s="116"/>
      <c r="AG41" s="116"/>
      <c r="AH41" s="116"/>
      <c r="AI41" s="116"/>
      <c r="AJ41" s="116"/>
      <c r="AK41" s="116"/>
      <c r="AL41" s="116"/>
      <c r="AM41" s="116"/>
      <c r="AN41" s="116"/>
      <c r="AO41" s="116"/>
      <c r="AP41" s="116"/>
      <c r="AQ41" s="116"/>
      <c r="AR41" s="116"/>
      <c r="AS41" s="116"/>
      <c r="AT41" s="116"/>
      <c r="AU41" s="116"/>
      <c r="AV41" s="116"/>
      <c r="AW41" s="116"/>
      <c r="AX41" s="116"/>
      <c r="AY41" s="116"/>
      <c r="AZ41" s="116"/>
      <c r="BA41" s="116"/>
      <c r="BB41" s="116"/>
      <c r="BC41" s="116"/>
      <c r="BD41" s="116"/>
      <c r="BE41" s="116"/>
      <c r="BF41" s="116"/>
      <c r="BG41" s="116"/>
      <c r="BH41" s="116"/>
    </row>
    <row r="42" spans="1:60" x14ac:dyDescent="0.25">
      <c r="A42" s="126" t="s">
        <v>9453</v>
      </c>
      <c r="B42" s="105">
        <v>80</v>
      </c>
      <c r="C42" s="105">
        <v>120</v>
      </c>
      <c r="D42" s="130"/>
      <c r="E42" s="116">
        <v>27</v>
      </c>
      <c r="F42" s="116"/>
      <c r="G42" s="116">
        <v>59</v>
      </c>
      <c r="H42" s="116">
        <v>5</v>
      </c>
      <c r="I42" s="116">
        <v>0.5</v>
      </c>
      <c r="J42" s="116"/>
      <c r="K42" s="116">
        <v>1.5</v>
      </c>
      <c r="L42" s="116">
        <v>0.122</v>
      </c>
      <c r="M42" s="116"/>
      <c r="N42" s="116"/>
      <c r="O42" s="116">
        <v>0.255</v>
      </c>
      <c r="P42" s="116">
        <v>0.39900000000000002</v>
      </c>
      <c r="Q42" s="116">
        <v>0.75</v>
      </c>
      <c r="R42" s="116"/>
      <c r="S42" s="116">
        <v>0.04</v>
      </c>
      <c r="T42" s="116">
        <v>0.3</v>
      </c>
      <c r="U42" s="116"/>
      <c r="V42" s="130"/>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row>
    <row r="43" spans="1:60" x14ac:dyDescent="0.25">
      <c r="A43" s="126" t="s">
        <v>9519</v>
      </c>
      <c r="B43" s="105"/>
      <c r="C43" s="105"/>
      <c r="D43" s="130"/>
      <c r="E43" s="116">
        <v>39.4</v>
      </c>
      <c r="F43" s="116">
        <v>34.4</v>
      </c>
      <c r="G43" s="116">
        <v>26.2</v>
      </c>
      <c r="H43" s="116">
        <v>30</v>
      </c>
      <c r="I43" s="116">
        <v>1.62</v>
      </c>
      <c r="J43" s="116">
        <v>8.5</v>
      </c>
      <c r="K43" s="116"/>
      <c r="L43" s="116"/>
      <c r="M43" s="116"/>
      <c r="N43" s="116"/>
      <c r="O43" s="116"/>
      <c r="P43" s="116"/>
      <c r="Q43" s="116"/>
      <c r="R43" s="116">
        <v>2.9</v>
      </c>
      <c r="S43" s="116">
        <v>0.15</v>
      </c>
      <c r="T43" s="116"/>
      <c r="U43" s="116"/>
      <c r="V43" s="130"/>
      <c r="W43" s="116"/>
      <c r="X43" s="116"/>
      <c r="Y43" s="116"/>
      <c r="Z43" s="116"/>
      <c r="AA43" s="116"/>
      <c r="AB43" s="116"/>
      <c r="AC43" s="116"/>
      <c r="AD43" s="116"/>
      <c r="AE43" s="116"/>
      <c r="AF43" s="116"/>
      <c r="AG43" s="116"/>
      <c r="AH43" s="116"/>
      <c r="AI43" s="116"/>
      <c r="AJ43" s="116"/>
      <c r="AK43" s="116"/>
      <c r="AL43" s="116"/>
      <c r="AM43" s="116"/>
      <c r="AN43" s="116"/>
      <c r="AO43" s="116"/>
      <c r="AP43" s="116"/>
      <c r="AQ43" s="116"/>
      <c r="AR43" s="116"/>
      <c r="AS43" s="116"/>
      <c r="AT43" s="116"/>
      <c r="AU43" s="116"/>
      <c r="AV43" s="116"/>
      <c r="AW43" s="116"/>
      <c r="AX43" s="116"/>
      <c r="AY43" s="116"/>
      <c r="AZ43" s="116"/>
      <c r="BA43" s="116"/>
      <c r="BB43" s="116"/>
      <c r="BC43" s="116"/>
      <c r="BD43" s="116"/>
      <c r="BE43" s="116"/>
      <c r="BF43" s="116"/>
      <c r="BG43" s="116"/>
      <c r="BH43" s="116"/>
    </row>
    <row r="44" spans="1:60" x14ac:dyDescent="0.25">
      <c r="A44" s="126" t="s">
        <v>9520</v>
      </c>
      <c r="B44" s="105"/>
      <c r="C44" s="105"/>
      <c r="D44" s="130"/>
      <c r="E44" s="116">
        <v>22.1</v>
      </c>
      <c r="F44" s="116">
        <v>21.5</v>
      </c>
      <c r="G44" s="116">
        <v>56.4</v>
      </c>
      <c r="H44" s="116">
        <v>20</v>
      </c>
      <c r="I44" s="116">
        <v>0.83</v>
      </c>
      <c r="J44" s="116">
        <v>7.9</v>
      </c>
      <c r="K44" s="116"/>
      <c r="L44" s="116"/>
      <c r="M44" s="116"/>
      <c r="N44" s="116"/>
      <c r="O44" s="116"/>
      <c r="P44" s="116"/>
      <c r="Q44" s="116"/>
      <c r="R44" s="116">
        <v>2.2999999999999998</v>
      </c>
      <c r="S44" s="116">
        <v>7.0000000000000007E-2</v>
      </c>
      <c r="T44" s="116"/>
      <c r="U44" s="116"/>
      <c r="V44" s="130"/>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row>
    <row r="45" spans="1:60" x14ac:dyDescent="0.25">
      <c r="A45" s="126" t="s">
        <v>9634</v>
      </c>
      <c r="B45" s="105"/>
      <c r="C45" s="105"/>
      <c r="D45" s="130"/>
      <c r="E45" s="116"/>
      <c r="F45" s="116"/>
      <c r="G45" s="116"/>
      <c r="H45" s="116"/>
      <c r="I45" s="116"/>
      <c r="J45" s="116">
        <v>7.4</v>
      </c>
      <c r="K45" s="116"/>
      <c r="L45" s="116"/>
      <c r="M45" s="116"/>
      <c r="N45" s="116"/>
      <c r="O45" s="116"/>
      <c r="P45" s="116"/>
      <c r="Q45" s="116"/>
      <c r="R45" s="116"/>
      <c r="S45" s="116"/>
      <c r="T45" s="116"/>
      <c r="U45" s="116"/>
      <c r="V45" s="130"/>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row>
    <row r="46" spans="1:60" x14ac:dyDescent="0.25">
      <c r="A46" s="126" t="s">
        <v>9633</v>
      </c>
      <c r="B46" s="105"/>
      <c r="C46" s="105"/>
      <c r="D46" s="130"/>
      <c r="E46" s="116"/>
      <c r="F46" s="116"/>
      <c r="G46" s="116"/>
      <c r="H46" s="116"/>
      <c r="I46" s="116"/>
      <c r="J46" s="116"/>
      <c r="K46" s="116"/>
      <c r="L46" s="116"/>
      <c r="M46" s="116"/>
      <c r="N46" s="116"/>
      <c r="O46" s="116"/>
      <c r="P46" s="116"/>
      <c r="Q46" s="116"/>
      <c r="R46" s="116"/>
      <c r="S46" s="116"/>
      <c r="T46" s="116"/>
      <c r="U46" s="116"/>
      <c r="V46" s="130"/>
      <c r="W46" s="116"/>
      <c r="X46" s="116"/>
      <c r="Y46" s="116"/>
      <c r="Z46" s="116"/>
      <c r="AA46" s="116"/>
      <c r="AB46" s="116"/>
      <c r="AC46" s="116"/>
      <c r="AD46" s="116"/>
      <c r="AE46" s="116"/>
      <c r="AF46" s="116"/>
      <c r="AG46" s="116"/>
      <c r="AH46" s="116"/>
      <c r="AI46" s="116"/>
      <c r="AJ46" s="116"/>
      <c r="AK46" s="116"/>
      <c r="AL46" s="116"/>
      <c r="AM46" s="116"/>
      <c r="AN46" s="116"/>
      <c r="AO46" s="116"/>
      <c r="AP46" s="116"/>
      <c r="AQ46" s="116"/>
      <c r="AR46" s="116"/>
      <c r="AS46" s="116"/>
      <c r="AT46" s="116"/>
      <c r="AU46" s="116"/>
      <c r="AV46" s="116"/>
      <c r="AW46" s="116"/>
      <c r="AX46" s="116"/>
      <c r="AY46" s="116"/>
      <c r="AZ46" s="116"/>
      <c r="BA46" s="116"/>
      <c r="BB46" s="116"/>
      <c r="BC46" s="116"/>
      <c r="BD46" s="116"/>
      <c r="BE46" s="116"/>
      <c r="BF46" s="116"/>
      <c r="BG46" s="116"/>
      <c r="BH46" s="116"/>
    </row>
    <row r="47" spans="1:60" x14ac:dyDescent="0.25">
      <c r="A47" s="130" t="s">
        <v>9803</v>
      </c>
      <c r="B47" s="116"/>
      <c r="C47" s="116"/>
      <c r="D47" s="130"/>
      <c r="E47" s="116">
        <v>20</v>
      </c>
      <c r="F47" s="116">
        <v>35</v>
      </c>
      <c r="G47" s="116">
        <v>55</v>
      </c>
      <c r="H47" s="116"/>
      <c r="I47" s="205">
        <v>0.24</v>
      </c>
      <c r="J47" s="116"/>
      <c r="K47" s="116"/>
      <c r="L47" s="116"/>
      <c r="M47" s="116"/>
      <c r="N47" s="116"/>
      <c r="O47" s="116"/>
      <c r="P47" s="116"/>
      <c r="Q47" s="116"/>
      <c r="R47" s="116"/>
      <c r="S47" s="116"/>
      <c r="T47" s="116"/>
      <c r="U47" s="116"/>
      <c r="V47" s="130"/>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row>
    <row r="48" spans="1:60" x14ac:dyDescent="0.25">
      <c r="A48" s="126" t="s">
        <v>9804</v>
      </c>
      <c r="B48" s="105">
        <v>0</v>
      </c>
      <c r="C48" s="105">
        <v>25</v>
      </c>
      <c r="D48" s="130"/>
      <c r="E48" s="116" t="s">
        <v>9788</v>
      </c>
      <c r="F48" s="211" t="s">
        <v>9790</v>
      </c>
      <c r="G48" s="116"/>
      <c r="H48" s="116"/>
      <c r="I48" s="116">
        <v>1.6</v>
      </c>
      <c r="J48" s="116"/>
      <c r="K48" s="116" t="s">
        <v>9795</v>
      </c>
      <c r="L48" s="116" t="s">
        <v>9792</v>
      </c>
      <c r="M48" s="116"/>
      <c r="N48" s="116"/>
      <c r="O48" s="116"/>
      <c r="P48" s="116" t="s">
        <v>9793</v>
      </c>
      <c r="Q48" s="116"/>
      <c r="R48" s="116"/>
      <c r="S48" s="116"/>
      <c r="T48" s="116"/>
      <c r="U48" s="116"/>
      <c r="V48" s="130"/>
      <c r="W48" s="116"/>
      <c r="X48" s="116"/>
      <c r="Y48" s="116"/>
      <c r="Z48" s="116"/>
      <c r="AA48" s="116"/>
      <c r="AB48" s="116"/>
      <c r="AC48" s="116"/>
      <c r="AD48" s="116"/>
      <c r="AE48" s="116"/>
      <c r="AF48" s="116"/>
      <c r="AG48" s="116"/>
      <c r="AH48" s="116"/>
      <c r="AI48" s="116"/>
      <c r="AJ48" s="116"/>
      <c r="AK48" s="116"/>
      <c r="AL48" s="116"/>
      <c r="AM48" s="116"/>
      <c r="AN48" s="116"/>
      <c r="AO48" s="116"/>
      <c r="AP48" s="116"/>
      <c r="AQ48" s="116"/>
      <c r="AR48" s="116"/>
      <c r="AS48" s="116"/>
      <c r="AT48" s="116"/>
      <c r="AU48" s="116"/>
      <c r="AV48" s="116"/>
      <c r="AW48" s="116"/>
      <c r="AX48" s="116"/>
      <c r="AY48" s="116"/>
      <c r="AZ48" s="116"/>
      <c r="BA48" s="116"/>
      <c r="BB48" s="116"/>
      <c r="BC48" s="116"/>
      <c r="BD48" s="116"/>
      <c r="BE48" s="116"/>
      <c r="BF48" s="116"/>
      <c r="BG48" s="116"/>
      <c r="BH48" s="116"/>
    </row>
    <row r="49" spans="1:60" x14ac:dyDescent="0.25">
      <c r="A49" s="126" t="s">
        <v>9804</v>
      </c>
      <c r="B49" s="105">
        <v>25</v>
      </c>
      <c r="C49" s="105">
        <v>50</v>
      </c>
      <c r="D49" s="130"/>
      <c r="E49" s="116" t="s">
        <v>9789</v>
      </c>
      <c r="F49" s="130" t="s">
        <v>9791</v>
      </c>
      <c r="G49" s="116"/>
      <c r="H49" s="116"/>
      <c r="I49" s="116" t="s">
        <v>9796</v>
      </c>
      <c r="J49" s="116"/>
      <c r="K49" s="116" t="s">
        <v>9795</v>
      </c>
      <c r="L49" s="116" t="s">
        <v>9792</v>
      </c>
      <c r="M49" s="116"/>
      <c r="N49" s="116"/>
      <c r="O49" s="116"/>
      <c r="P49" s="116" t="s">
        <v>9793</v>
      </c>
      <c r="Q49" s="116"/>
      <c r="R49" s="116"/>
      <c r="S49" s="116"/>
      <c r="T49" s="116"/>
      <c r="U49" s="116"/>
      <c r="V49" s="130"/>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row>
    <row r="50" spans="1:60" x14ac:dyDescent="0.25">
      <c r="A50" s="126" t="s">
        <v>9804</v>
      </c>
      <c r="B50" s="105">
        <v>50</v>
      </c>
      <c r="C50" s="105">
        <v>99</v>
      </c>
      <c r="D50" s="130"/>
      <c r="E50" s="116" t="s">
        <v>9789</v>
      </c>
      <c r="F50" s="130" t="s">
        <v>9791</v>
      </c>
      <c r="G50" s="116"/>
      <c r="H50" s="116"/>
      <c r="I50" s="116" t="s">
        <v>9796</v>
      </c>
      <c r="J50" s="116"/>
      <c r="K50" s="116" t="s">
        <v>9795</v>
      </c>
      <c r="L50" s="116" t="s">
        <v>9792</v>
      </c>
      <c r="M50" s="116"/>
      <c r="N50" s="116"/>
      <c r="O50" s="116"/>
      <c r="P50" s="116" t="s">
        <v>9793</v>
      </c>
      <c r="Q50" s="116"/>
      <c r="R50" s="116"/>
      <c r="S50" s="116"/>
      <c r="T50" s="116"/>
      <c r="U50" s="116"/>
      <c r="V50" s="130"/>
      <c r="W50" s="116"/>
      <c r="X50" s="116"/>
      <c r="Y50" s="116"/>
      <c r="Z50" s="116"/>
      <c r="AA50" s="116"/>
      <c r="AB50" s="116"/>
      <c r="AC50" s="116"/>
      <c r="AD50" s="116"/>
      <c r="AE50" s="116"/>
      <c r="AF50" s="116"/>
      <c r="AG50" s="116"/>
      <c r="AH50" s="116"/>
      <c r="AI50" s="116"/>
      <c r="AJ50" s="116"/>
      <c r="AK50" s="116"/>
      <c r="AL50" s="116"/>
      <c r="AM50" s="116"/>
      <c r="AN50" s="116"/>
      <c r="AO50" s="116"/>
      <c r="AP50" s="116"/>
      <c r="AQ50" s="116"/>
      <c r="AR50" s="116"/>
      <c r="AS50" s="116"/>
      <c r="AT50" s="116"/>
      <c r="AU50" s="116"/>
      <c r="AV50" s="116"/>
      <c r="AW50" s="116"/>
      <c r="AX50" s="116"/>
      <c r="AY50" s="116"/>
      <c r="AZ50" s="116"/>
      <c r="BA50" s="116"/>
      <c r="BB50" s="116"/>
      <c r="BC50" s="116"/>
      <c r="BD50" s="116"/>
      <c r="BE50" s="116"/>
      <c r="BF50" s="116"/>
      <c r="BG50" s="116"/>
      <c r="BH50" s="116"/>
    </row>
    <row r="51" spans="1:60" x14ac:dyDescent="0.25">
      <c r="A51" s="126" t="s">
        <v>9804</v>
      </c>
      <c r="B51" s="105">
        <v>100</v>
      </c>
      <c r="C51" s="105">
        <v>209</v>
      </c>
      <c r="D51" s="130"/>
      <c r="E51" s="116"/>
      <c r="F51" s="130"/>
      <c r="G51" s="116"/>
      <c r="H51" s="116"/>
      <c r="I51" s="116" t="s">
        <v>9797</v>
      </c>
      <c r="J51" s="116"/>
      <c r="K51" s="116" t="s">
        <v>9795</v>
      </c>
      <c r="L51" s="116"/>
      <c r="M51" s="116"/>
      <c r="N51" s="116"/>
      <c r="O51" s="116"/>
      <c r="P51" s="116" t="s">
        <v>9794</v>
      </c>
      <c r="Q51" s="116"/>
      <c r="R51" s="116"/>
      <c r="S51" s="116"/>
      <c r="T51" s="116"/>
      <c r="U51" s="116"/>
      <c r="V51" s="130"/>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row>
    <row r="52" spans="1:60" x14ac:dyDescent="0.25">
      <c r="A52" s="126" t="s">
        <v>10001</v>
      </c>
      <c r="B52" s="105">
        <v>0</v>
      </c>
      <c r="C52" s="105">
        <v>30</v>
      </c>
      <c r="D52" s="130"/>
      <c r="E52" s="116">
        <v>67.3</v>
      </c>
      <c r="F52" s="116">
        <v>12</v>
      </c>
      <c r="G52" s="116">
        <v>20.7</v>
      </c>
      <c r="H52" s="116"/>
      <c r="I52" s="116"/>
      <c r="J52" s="116">
        <v>8.3000000000000007</v>
      </c>
      <c r="K52" s="116">
        <v>1.2</v>
      </c>
      <c r="L52" s="116">
        <v>0.21299999999999999</v>
      </c>
      <c r="M52" s="116"/>
      <c r="N52" s="116"/>
      <c r="O52" s="116">
        <v>0.39300000000000002</v>
      </c>
      <c r="P52" s="116"/>
      <c r="Q52" s="116"/>
      <c r="R52" s="116"/>
      <c r="S52" s="116"/>
      <c r="T52" s="116"/>
      <c r="U52" s="116">
        <v>0.18</v>
      </c>
      <c r="V52" s="130"/>
      <c r="W52" s="116"/>
      <c r="X52" s="116"/>
      <c r="Y52" s="116"/>
      <c r="Z52" s="116"/>
      <c r="AA52" s="116"/>
      <c r="AB52" s="116"/>
      <c r="AC52" s="116"/>
      <c r="AD52" s="116"/>
      <c r="AE52" s="116"/>
      <c r="AF52" s="116"/>
      <c r="AG52" s="116"/>
      <c r="AH52" s="116"/>
      <c r="AI52" s="116"/>
      <c r="AJ52" s="116"/>
      <c r="AK52" s="116"/>
      <c r="AL52" s="116"/>
      <c r="AM52" s="116"/>
      <c r="AN52" s="116"/>
      <c r="AO52" s="116"/>
      <c r="AP52" s="116"/>
      <c r="AQ52" s="116"/>
      <c r="AR52" s="116"/>
      <c r="AS52" s="116"/>
      <c r="AT52" s="116"/>
      <c r="AU52" s="116"/>
      <c r="AV52" s="116"/>
      <c r="AW52" s="116"/>
      <c r="AX52" s="116"/>
      <c r="AY52" s="116"/>
      <c r="AZ52" s="116"/>
      <c r="BA52" s="116"/>
      <c r="BB52" s="116"/>
      <c r="BC52" s="116"/>
      <c r="BD52" s="116"/>
      <c r="BE52" s="116"/>
      <c r="BF52" s="116"/>
      <c r="BG52" s="116"/>
      <c r="BH52" s="116"/>
    </row>
    <row r="53" spans="1:60" x14ac:dyDescent="0.25">
      <c r="A53" s="126" t="s">
        <v>10001</v>
      </c>
      <c r="B53" s="105">
        <v>30</v>
      </c>
      <c r="C53" s="105">
        <v>60</v>
      </c>
      <c r="D53" s="130"/>
      <c r="E53" s="116">
        <v>51.3</v>
      </c>
      <c r="F53" s="116">
        <v>34.700000000000003</v>
      </c>
      <c r="G53" s="116">
        <v>14</v>
      </c>
      <c r="H53" s="116"/>
      <c r="I53" s="116"/>
      <c r="J53" s="116">
        <v>8.1</v>
      </c>
      <c r="K53" s="116">
        <v>1.2</v>
      </c>
      <c r="L53" s="116">
        <v>0.19700000000000001</v>
      </c>
      <c r="M53" s="116"/>
      <c r="N53" s="116"/>
      <c r="O53" s="116">
        <v>0.34699999999999998</v>
      </c>
      <c r="P53" s="116"/>
      <c r="Q53" s="116"/>
      <c r="R53" s="116"/>
      <c r="S53" s="116"/>
      <c r="T53" s="116"/>
      <c r="U53" s="116">
        <v>0.15</v>
      </c>
      <c r="V53" s="130"/>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row>
    <row r="54" spans="1:60" x14ac:dyDescent="0.25">
      <c r="A54" s="126" t="s">
        <v>10001</v>
      </c>
      <c r="B54" s="105">
        <v>60</v>
      </c>
      <c r="C54" s="105">
        <v>90</v>
      </c>
      <c r="D54" s="130"/>
      <c r="E54" s="116">
        <v>57.3</v>
      </c>
      <c r="F54" s="116">
        <v>26</v>
      </c>
      <c r="G54" s="116">
        <v>16.7</v>
      </c>
      <c r="H54" s="116"/>
      <c r="I54" s="116"/>
      <c r="J54" s="116">
        <v>8.3000000000000007</v>
      </c>
      <c r="K54" s="116">
        <v>1.3</v>
      </c>
      <c r="L54" s="116">
        <v>0.17</v>
      </c>
      <c r="M54" s="116"/>
      <c r="N54" s="116"/>
      <c r="O54" s="116">
        <v>0.316</v>
      </c>
      <c r="P54" s="116"/>
      <c r="Q54" s="116"/>
      <c r="R54" s="116"/>
      <c r="S54" s="116"/>
      <c r="T54" s="116"/>
      <c r="U54" s="116">
        <v>0.14599999999999999</v>
      </c>
      <c r="V54" s="130"/>
      <c r="W54" s="116"/>
      <c r="X54" s="116"/>
      <c r="Y54" s="116"/>
      <c r="Z54" s="116"/>
      <c r="AA54" s="116"/>
      <c r="AB54" s="116"/>
      <c r="AC54" s="116"/>
      <c r="AD54" s="116"/>
      <c r="AE54" s="116"/>
      <c r="AF54" s="116"/>
      <c r="AG54" s="116"/>
      <c r="AH54" s="116"/>
      <c r="AI54" s="116"/>
      <c r="AJ54" s="116"/>
      <c r="AK54" s="116"/>
      <c r="AL54" s="116"/>
      <c r="AM54" s="116"/>
      <c r="AN54" s="116"/>
      <c r="AO54" s="116"/>
      <c r="AP54" s="116"/>
      <c r="AQ54" s="116"/>
      <c r="AR54" s="116"/>
      <c r="AS54" s="116"/>
      <c r="AT54" s="116"/>
      <c r="AU54" s="116"/>
      <c r="AV54" s="116"/>
      <c r="AW54" s="116"/>
      <c r="AX54" s="116"/>
      <c r="AY54" s="116"/>
      <c r="AZ54" s="116"/>
      <c r="BA54" s="116"/>
      <c r="BB54" s="116"/>
      <c r="BC54" s="116"/>
      <c r="BD54" s="116"/>
      <c r="BE54" s="116"/>
      <c r="BF54" s="116"/>
      <c r="BG54" s="116"/>
      <c r="BH54" s="116"/>
    </row>
    <row r="55" spans="1:60" x14ac:dyDescent="0.25">
      <c r="A55" s="126" t="s">
        <v>10001</v>
      </c>
      <c r="B55" s="105">
        <v>90</v>
      </c>
      <c r="C55" s="105">
        <v>120</v>
      </c>
      <c r="D55" s="130"/>
      <c r="E55" s="116">
        <v>59.3</v>
      </c>
      <c r="F55" s="116">
        <v>20</v>
      </c>
      <c r="G55" s="116">
        <v>20.7</v>
      </c>
      <c r="H55" s="116"/>
      <c r="I55" s="116"/>
      <c r="J55" s="116">
        <v>8.1</v>
      </c>
      <c r="K55" s="116">
        <v>1.1000000000000001</v>
      </c>
      <c r="L55" s="116">
        <v>0.16800000000000001</v>
      </c>
      <c r="M55" s="116"/>
      <c r="N55" s="116"/>
      <c r="O55" s="116">
        <v>0.314</v>
      </c>
      <c r="P55" s="116"/>
      <c r="Q55" s="116"/>
      <c r="R55" s="116"/>
      <c r="S55" s="116"/>
      <c r="T55" s="116"/>
      <c r="U55" s="116">
        <v>0.14599999999999999</v>
      </c>
      <c r="V55" s="130"/>
      <c r="W55" s="116"/>
      <c r="X55" s="116"/>
      <c r="Y55" s="116"/>
      <c r="Z55" s="116"/>
      <c r="AA55" s="116"/>
      <c r="AB55" s="116"/>
      <c r="AC55" s="116"/>
      <c r="AD55" s="116"/>
      <c r="AE55" s="116"/>
      <c r="AF55" s="116"/>
      <c r="AG55" s="116"/>
      <c r="AH55" s="116"/>
      <c r="AI55" s="116"/>
      <c r="AJ55" s="116"/>
      <c r="AK55" s="116"/>
      <c r="AL55" s="116"/>
      <c r="AM55" s="116"/>
      <c r="AN55" s="116"/>
      <c r="AO55" s="116"/>
      <c r="AP55" s="116"/>
      <c r="AQ55" s="116"/>
      <c r="AR55" s="116"/>
      <c r="AS55" s="116"/>
      <c r="AT55" s="116"/>
      <c r="AU55" s="116"/>
      <c r="AV55" s="116"/>
      <c r="AW55" s="116"/>
      <c r="AX55" s="116"/>
      <c r="AY55" s="116"/>
      <c r="AZ55" s="116"/>
      <c r="BA55" s="116"/>
      <c r="BB55" s="116"/>
      <c r="BC55" s="116"/>
      <c r="BD55" s="116"/>
      <c r="BE55" s="116"/>
      <c r="BF55" s="116"/>
      <c r="BG55" s="116"/>
      <c r="BH55" s="116"/>
    </row>
    <row r="56" spans="1:60" x14ac:dyDescent="0.25">
      <c r="A56" s="126" t="s">
        <v>10123</v>
      </c>
      <c r="B56" s="105">
        <v>0</v>
      </c>
      <c r="C56" s="105">
        <v>15</v>
      </c>
      <c r="D56" s="130"/>
      <c r="E56" s="116">
        <v>14.5</v>
      </c>
      <c r="F56" s="116">
        <v>26.2</v>
      </c>
      <c r="G56" s="116">
        <v>59.3</v>
      </c>
      <c r="H56" s="116"/>
      <c r="I56" s="116"/>
      <c r="J56" s="116"/>
      <c r="K56" s="116">
        <v>1.69</v>
      </c>
      <c r="L56" s="116"/>
      <c r="M56" s="116"/>
      <c r="N56" s="116"/>
      <c r="O56" s="116"/>
      <c r="P56" s="116"/>
      <c r="Q56" s="116">
        <v>0.41</v>
      </c>
      <c r="R56" s="116"/>
      <c r="S56" s="116"/>
      <c r="T56" s="116"/>
      <c r="U56" s="116"/>
      <c r="V56" s="130"/>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row>
    <row r="57" spans="1:60" x14ac:dyDescent="0.25">
      <c r="A57" s="126" t="s">
        <v>10123</v>
      </c>
      <c r="B57" s="105">
        <v>15</v>
      </c>
      <c r="C57" s="105">
        <v>30</v>
      </c>
      <c r="D57" s="130"/>
      <c r="E57" s="116">
        <v>21.2</v>
      </c>
      <c r="F57" s="116">
        <v>19.399999999999999</v>
      </c>
      <c r="G57" s="116">
        <v>59.4</v>
      </c>
      <c r="H57" s="116"/>
      <c r="I57" s="116"/>
      <c r="J57" s="116"/>
      <c r="K57" s="116">
        <v>1.56</v>
      </c>
      <c r="L57" s="116"/>
      <c r="M57" s="116"/>
      <c r="N57" s="116"/>
      <c r="O57" s="116"/>
      <c r="P57" s="116"/>
      <c r="Q57" s="116">
        <v>0.28000000000000003</v>
      </c>
      <c r="R57" s="116"/>
      <c r="S57" s="116"/>
      <c r="T57" s="116"/>
      <c r="U57" s="116"/>
      <c r="V57" s="130"/>
      <c r="W57" s="116"/>
      <c r="X57" s="116"/>
      <c r="Y57" s="116"/>
      <c r="Z57" s="116"/>
      <c r="AA57" s="116"/>
      <c r="AB57" s="116"/>
      <c r="AC57" s="116"/>
      <c r="AD57" s="116"/>
      <c r="AE57" s="116"/>
      <c r="AF57" s="116"/>
      <c r="AG57" s="116"/>
      <c r="AH57" s="116"/>
      <c r="AI57" s="116"/>
      <c r="AJ57" s="116"/>
      <c r="AK57" s="116"/>
      <c r="AL57" s="116"/>
      <c r="AM57" s="116"/>
      <c r="AN57" s="116"/>
      <c r="AO57" s="116"/>
      <c r="AP57" s="116"/>
      <c r="AQ57" s="116"/>
      <c r="AR57" s="116"/>
      <c r="AS57" s="116"/>
      <c r="AT57" s="116"/>
      <c r="AU57" s="116"/>
      <c r="AV57" s="116"/>
      <c r="AW57" s="116"/>
      <c r="AX57" s="116"/>
      <c r="AY57" s="116"/>
      <c r="AZ57" s="116"/>
      <c r="BA57" s="116"/>
      <c r="BB57" s="116"/>
      <c r="BC57" s="116"/>
      <c r="BD57" s="116"/>
      <c r="BE57" s="116"/>
      <c r="BF57" s="116"/>
      <c r="BG57" s="116"/>
      <c r="BH57" s="116"/>
    </row>
    <row r="58" spans="1:60" x14ac:dyDescent="0.25">
      <c r="A58" s="126" t="s">
        <v>10123</v>
      </c>
      <c r="B58" s="105">
        <v>30</v>
      </c>
      <c r="C58" s="105">
        <v>45</v>
      </c>
      <c r="D58" s="130"/>
      <c r="E58" s="116">
        <v>27.8</v>
      </c>
      <c r="F58" s="116">
        <v>20.100000000000001</v>
      </c>
      <c r="G58" s="116">
        <v>52.1</v>
      </c>
      <c r="H58" s="116"/>
      <c r="I58" s="116"/>
      <c r="J58" s="116"/>
      <c r="K58" s="116">
        <v>1.59</v>
      </c>
      <c r="L58" s="116"/>
      <c r="M58" s="116"/>
      <c r="N58" s="116"/>
      <c r="O58" s="116"/>
      <c r="P58" s="116"/>
      <c r="Q58" s="116">
        <v>3.6999999999999998E-2</v>
      </c>
      <c r="R58" s="116"/>
      <c r="S58" s="116"/>
      <c r="T58" s="116"/>
      <c r="U58" s="116"/>
      <c r="V58" s="130"/>
      <c r="W58" s="116"/>
      <c r="X58" s="116"/>
      <c r="Y58" s="116"/>
      <c r="Z58" s="116"/>
      <c r="AA58" s="116"/>
      <c r="AB58" s="116"/>
      <c r="AC58" s="116"/>
      <c r="AD58" s="116"/>
      <c r="AE58" s="116"/>
      <c r="AF58" s="116"/>
      <c r="AG58" s="116"/>
      <c r="AH58" s="116"/>
      <c r="AI58" s="116"/>
      <c r="AJ58" s="116"/>
      <c r="AK58" s="116"/>
      <c r="AL58" s="116"/>
      <c r="AM58" s="116"/>
      <c r="AN58" s="116"/>
      <c r="AO58" s="116"/>
      <c r="AP58" s="116"/>
      <c r="AQ58" s="116"/>
      <c r="AR58" s="116"/>
      <c r="AS58" s="116"/>
      <c r="AT58" s="116"/>
      <c r="AU58" s="116"/>
      <c r="AV58" s="116"/>
      <c r="AW58" s="116"/>
      <c r="AX58" s="116"/>
      <c r="AY58" s="116"/>
      <c r="AZ58" s="116"/>
      <c r="BA58" s="116"/>
      <c r="BB58" s="116"/>
      <c r="BC58" s="116"/>
      <c r="BD58" s="116"/>
      <c r="BE58" s="116"/>
      <c r="BF58" s="116"/>
      <c r="BG58" s="116"/>
      <c r="BH58" s="116"/>
    </row>
    <row r="59" spans="1:60" x14ac:dyDescent="0.25">
      <c r="A59" s="126" t="s">
        <v>10123</v>
      </c>
      <c r="B59" s="105">
        <v>45</v>
      </c>
      <c r="C59" s="105">
        <v>60</v>
      </c>
      <c r="D59" s="130"/>
      <c r="E59" s="116">
        <v>28.2</v>
      </c>
      <c r="F59" s="116">
        <v>19.2</v>
      </c>
      <c r="G59" s="116">
        <v>52.6</v>
      </c>
      <c r="H59" s="116"/>
      <c r="I59" s="116"/>
      <c r="J59" s="116"/>
      <c r="K59" s="116">
        <v>1.63</v>
      </c>
      <c r="L59" s="116"/>
      <c r="M59" s="116"/>
      <c r="N59" s="116"/>
      <c r="O59" s="116"/>
      <c r="P59" s="116"/>
      <c r="Q59" s="116">
        <v>0.03</v>
      </c>
      <c r="R59" s="116"/>
      <c r="S59" s="116"/>
      <c r="T59" s="116"/>
      <c r="U59" s="116"/>
      <c r="V59" s="130"/>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row>
    <row r="60" spans="1:60" x14ac:dyDescent="0.25">
      <c r="A60" s="126" t="s">
        <v>10123</v>
      </c>
      <c r="B60" s="105">
        <v>60</v>
      </c>
      <c r="C60" s="105">
        <v>90</v>
      </c>
      <c r="D60" s="130"/>
      <c r="E60" s="116">
        <v>29.6</v>
      </c>
      <c r="F60" s="116">
        <v>24.8</v>
      </c>
      <c r="G60" s="116">
        <v>45.6</v>
      </c>
      <c r="H60" s="116"/>
      <c r="I60" s="116"/>
      <c r="J60" s="116"/>
      <c r="K60" s="116">
        <v>1.69</v>
      </c>
      <c r="L60" s="116"/>
      <c r="M60" s="116"/>
      <c r="N60" s="116"/>
      <c r="O60" s="116"/>
      <c r="P60" s="116"/>
      <c r="Q60" s="116">
        <v>0.01</v>
      </c>
      <c r="R60" s="116"/>
      <c r="S60" s="116"/>
      <c r="T60" s="116"/>
      <c r="U60" s="116"/>
      <c r="V60" s="130"/>
      <c r="W60" s="116"/>
      <c r="X60" s="116"/>
      <c r="Y60" s="116"/>
      <c r="Z60" s="116"/>
      <c r="AA60" s="116"/>
      <c r="AB60" s="116"/>
      <c r="AC60" s="116"/>
      <c r="AD60" s="116"/>
      <c r="AE60" s="116"/>
      <c r="AF60" s="116"/>
      <c r="AG60" s="116"/>
      <c r="AH60" s="116"/>
      <c r="AI60" s="116"/>
      <c r="AJ60" s="116"/>
      <c r="AK60" s="116"/>
      <c r="AL60" s="116"/>
      <c r="AM60" s="116"/>
      <c r="AN60" s="116"/>
      <c r="AO60" s="116"/>
      <c r="AP60" s="116"/>
      <c r="AQ60" s="116"/>
      <c r="AR60" s="116"/>
      <c r="AS60" s="116"/>
      <c r="AT60" s="116"/>
      <c r="AU60" s="116"/>
      <c r="AV60" s="116"/>
      <c r="AW60" s="116"/>
      <c r="AX60" s="116"/>
      <c r="AY60" s="116"/>
      <c r="AZ60" s="116"/>
      <c r="BA60" s="116"/>
      <c r="BB60" s="116"/>
      <c r="BC60" s="116"/>
      <c r="BD60" s="116"/>
      <c r="BE60" s="116"/>
      <c r="BF60" s="116"/>
      <c r="BG60" s="116"/>
      <c r="BH60" s="116"/>
    </row>
    <row r="61" spans="1:60" x14ac:dyDescent="0.25">
      <c r="A61" s="126" t="s">
        <v>10124</v>
      </c>
      <c r="B61" s="105">
        <v>0</v>
      </c>
      <c r="C61" s="105">
        <v>15</v>
      </c>
      <c r="D61" s="130"/>
      <c r="E61" s="116">
        <v>14.5</v>
      </c>
      <c r="F61" s="116">
        <v>26.2</v>
      </c>
      <c r="G61" s="116">
        <v>59.3</v>
      </c>
      <c r="H61" s="116"/>
      <c r="I61" s="116"/>
      <c r="J61" s="116"/>
      <c r="K61" s="116">
        <v>1.69</v>
      </c>
      <c r="L61" s="116"/>
      <c r="M61" s="116"/>
      <c r="N61" s="116"/>
      <c r="O61" s="116"/>
      <c r="P61" s="116"/>
      <c r="Q61" s="116">
        <v>0.41</v>
      </c>
      <c r="R61" s="116"/>
      <c r="S61" s="116"/>
      <c r="T61" s="116"/>
      <c r="U61" s="116"/>
      <c r="V61" s="130"/>
      <c r="W61" s="116"/>
      <c r="X61" s="116"/>
      <c r="Y61" s="116"/>
      <c r="Z61" s="116"/>
      <c r="AA61" s="116"/>
      <c r="AB61" s="116"/>
      <c r="AC61" s="116"/>
      <c r="AD61" s="116"/>
      <c r="AE61" s="116"/>
      <c r="AF61" s="116"/>
      <c r="AG61" s="116"/>
      <c r="AH61" s="116"/>
      <c r="AI61" s="116"/>
      <c r="AJ61" s="116"/>
      <c r="AK61" s="116"/>
      <c r="AL61" s="116"/>
      <c r="AM61" s="116"/>
      <c r="AN61" s="116"/>
      <c r="AO61" s="116"/>
      <c r="AP61" s="116"/>
      <c r="AQ61" s="116"/>
      <c r="AR61" s="116"/>
      <c r="AS61" s="116"/>
      <c r="AT61" s="116"/>
      <c r="AU61" s="116"/>
      <c r="AV61" s="116"/>
      <c r="AW61" s="116"/>
      <c r="AX61" s="116"/>
      <c r="AY61" s="116"/>
      <c r="AZ61" s="116"/>
      <c r="BA61" s="116"/>
      <c r="BB61" s="116"/>
      <c r="BC61" s="116"/>
      <c r="BD61" s="116"/>
      <c r="BE61" s="116"/>
      <c r="BF61" s="116"/>
      <c r="BG61" s="116"/>
      <c r="BH61" s="116"/>
    </row>
    <row r="62" spans="1:60" x14ac:dyDescent="0.25">
      <c r="A62" s="126" t="s">
        <v>10124</v>
      </c>
      <c r="B62" s="105">
        <v>15</v>
      </c>
      <c r="C62" s="105">
        <v>30</v>
      </c>
      <c r="D62" s="130"/>
      <c r="E62" s="116">
        <v>21.2</v>
      </c>
      <c r="F62" s="116">
        <v>19.399999999999999</v>
      </c>
      <c r="G62" s="116">
        <v>59.4</v>
      </c>
      <c r="H62" s="116"/>
      <c r="I62" s="116"/>
      <c r="J62" s="116"/>
      <c r="K62" s="116">
        <v>1.56</v>
      </c>
      <c r="L62" s="116"/>
      <c r="M62" s="116"/>
      <c r="N62" s="116"/>
      <c r="O62" s="116"/>
      <c r="P62" s="116"/>
      <c r="Q62" s="116">
        <v>0.28000000000000003</v>
      </c>
      <c r="R62" s="116"/>
      <c r="S62" s="116"/>
      <c r="T62" s="116"/>
      <c r="U62" s="116"/>
      <c r="V62" s="130"/>
      <c r="W62" s="116"/>
      <c r="X62" s="116"/>
      <c r="Y62" s="116"/>
      <c r="Z62" s="116"/>
      <c r="AA62" s="116"/>
      <c r="AB62" s="116"/>
      <c r="AC62" s="116"/>
      <c r="AD62" s="116"/>
      <c r="AE62" s="116"/>
      <c r="AF62" s="116"/>
      <c r="AG62" s="116"/>
      <c r="AH62" s="116"/>
      <c r="AI62" s="116"/>
      <c r="AJ62" s="116"/>
      <c r="AK62" s="116"/>
      <c r="AL62" s="116"/>
      <c r="AM62" s="116"/>
      <c r="AN62" s="116"/>
      <c r="AO62" s="116"/>
      <c r="AP62" s="116"/>
      <c r="AQ62" s="116"/>
      <c r="AR62" s="116"/>
      <c r="AS62" s="116"/>
      <c r="AT62" s="116"/>
      <c r="AU62" s="116"/>
      <c r="AV62" s="116"/>
      <c r="AW62" s="116"/>
      <c r="AX62" s="116"/>
      <c r="AY62" s="116"/>
      <c r="AZ62" s="116"/>
      <c r="BA62" s="116"/>
      <c r="BB62" s="116"/>
      <c r="BC62" s="116"/>
      <c r="BD62" s="116"/>
      <c r="BE62" s="116"/>
      <c r="BF62" s="116"/>
      <c r="BG62" s="116"/>
      <c r="BH62" s="116"/>
    </row>
    <row r="63" spans="1:60" x14ac:dyDescent="0.25">
      <c r="A63" s="126" t="s">
        <v>10124</v>
      </c>
      <c r="B63" s="105">
        <v>30</v>
      </c>
      <c r="C63" s="105">
        <v>45</v>
      </c>
      <c r="D63" s="130"/>
      <c r="E63" s="116">
        <v>27.8</v>
      </c>
      <c r="F63" s="116">
        <v>20.100000000000001</v>
      </c>
      <c r="G63" s="116">
        <v>52.1</v>
      </c>
      <c r="H63" s="116"/>
      <c r="I63" s="116"/>
      <c r="J63" s="116"/>
      <c r="K63" s="116">
        <v>1.59</v>
      </c>
      <c r="L63" s="116"/>
      <c r="M63" s="116"/>
      <c r="N63" s="116"/>
      <c r="O63" s="116"/>
      <c r="P63" s="116"/>
      <c r="Q63" s="116">
        <v>3.6999999999999998E-2</v>
      </c>
      <c r="R63" s="116"/>
      <c r="S63" s="116"/>
      <c r="T63" s="116"/>
      <c r="U63" s="116"/>
      <c r="V63" s="130"/>
      <c r="W63" s="116"/>
      <c r="X63" s="116"/>
      <c r="Y63" s="116"/>
      <c r="Z63" s="116"/>
      <c r="AA63" s="116"/>
      <c r="AB63" s="116"/>
      <c r="AC63" s="116"/>
      <c r="AD63" s="116"/>
      <c r="AE63" s="116"/>
      <c r="AF63" s="116"/>
      <c r="AG63" s="116"/>
      <c r="AH63" s="116"/>
      <c r="AI63" s="116"/>
      <c r="AJ63" s="116"/>
      <c r="AK63" s="116"/>
      <c r="AL63" s="116"/>
      <c r="AM63" s="116"/>
      <c r="AN63" s="116"/>
      <c r="AO63" s="116"/>
      <c r="AP63" s="116"/>
      <c r="AQ63" s="116"/>
      <c r="AR63" s="116"/>
      <c r="AS63" s="116"/>
      <c r="AT63" s="116"/>
      <c r="AU63" s="116"/>
      <c r="AV63" s="116"/>
      <c r="AW63" s="116"/>
      <c r="AX63" s="116"/>
      <c r="AY63" s="116"/>
      <c r="AZ63" s="116"/>
      <c r="BA63" s="116"/>
      <c r="BB63" s="116"/>
      <c r="BC63" s="116"/>
      <c r="BD63" s="116"/>
      <c r="BE63" s="116"/>
      <c r="BF63" s="116"/>
      <c r="BG63" s="116"/>
      <c r="BH63" s="116"/>
    </row>
    <row r="64" spans="1:60" x14ac:dyDescent="0.25">
      <c r="A64" s="126" t="s">
        <v>10124</v>
      </c>
      <c r="B64" s="105">
        <v>45</v>
      </c>
      <c r="C64" s="105">
        <v>60</v>
      </c>
      <c r="D64" s="130"/>
      <c r="E64" s="116">
        <v>28.2</v>
      </c>
      <c r="F64" s="116">
        <v>19.2</v>
      </c>
      <c r="G64" s="116">
        <v>52.6</v>
      </c>
      <c r="H64" s="116"/>
      <c r="I64" s="116"/>
      <c r="J64" s="116"/>
      <c r="K64" s="116">
        <v>1.63</v>
      </c>
      <c r="L64" s="116"/>
      <c r="M64" s="116"/>
      <c r="N64" s="116"/>
      <c r="O64" s="116"/>
      <c r="P64" s="116"/>
      <c r="Q64" s="116">
        <v>0.03</v>
      </c>
      <c r="R64" s="116"/>
      <c r="S64" s="116"/>
      <c r="T64" s="116"/>
      <c r="U64" s="116"/>
      <c r="V64" s="130"/>
      <c r="W64" s="116"/>
      <c r="X64" s="116"/>
      <c r="Y64" s="116"/>
      <c r="Z64" s="116"/>
      <c r="AA64" s="116"/>
      <c r="AB64" s="116"/>
      <c r="AC64" s="116"/>
      <c r="AD64" s="116"/>
      <c r="AE64" s="116"/>
      <c r="AF64" s="116"/>
      <c r="AG64" s="116"/>
      <c r="AH64" s="116"/>
      <c r="AI64" s="116"/>
      <c r="AJ64" s="116"/>
      <c r="AK64" s="116"/>
      <c r="AL64" s="116"/>
      <c r="AM64" s="116"/>
      <c r="AN64" s="116"/>
      <c r="AO64" s="116"/>
      <c r="AP64" s="116"/>
      <c r="AQ64" s="116"/>
      <c r="AR64" s="116"/>
      <c r="AS64" s="116"/>
      <c r="AT64" s="116"/>
      <c r="AU64" s="116"/>
      <c r="AV64" s="116"/>
      <c r="AW64" s="116"/>
      <c r="AX64" s="116"/>
      <c r="AY64" s="116"/>
      <c r="AZ64" s="116"/>
      <c r="BA64" s="116"/>
      <c r="BB64" s="116"/>
      <c r="BC64" s="116"/>
      <c r="BD64" s="116"/>
      <c r="BE64" s="116"/>
      <c r="BF64" s="116"/>
      <c r="BG64" s="116"/>
      <c r="BH64" s="116"/>
    </row>
    <row r="65" spans="1:60" x14ac:dyDescent="0.25">
      <c r="A65" s="126" t="s">
        <v>10124</v>
      </c>
      <c r="B65" s="105">
        <v>60</v>
      </c>
      <c r="C65" s="105">
        <v>90</v>
      </c>
      <c r="D65" s="130"/>
      <c r="E65" s="116">
        <v>29.6</v>
      </c>
      <c r="F65" s="116">
        <v>24.8</v>
      </c>
      <c r="G65" s="116">
        <v>45.6</v>
      </c>
      <c r="H65" s="116"/>
      <c r="I65" s="116"/>
      <c r="J65" s="116"/>
      <c r="K65" s="116">
        <v>1.69</v>
      </c>
      <c r="L65" s="116"/>
      <c r="M65" s="116"/>
      <c r="N65" s="116"/>
      <c r="O65" s="116"/>
      <c r="P65" s="116"/>
      <c r="Q65" s="116">
        <v>0.01</v>
      </c>
      <c r="R65" s="116"/>
      <c r="S65" s="116"/>
      <c r="T65" s="116"/>
      <c r="U65" s="116"/>
      <c r="V65" s="130"/>
      <c r="W65" s="116"/>
      <c r="X65" s="116"/>
      <c r="Y65" s="116"/>
      <c r="Z65" s="116"/>
      <c r="AA65" s="116"/>
      <c r="AB65" s="116"/>
      <c r="AC65" s="116"/>
      <c r="AD65" s="116"/>
      <c r="AE65" s="116"/>
      <c r="AF65" s="116"/>
      <c r="AG65" s="116"/>
      <c r="AH65" s="116"/>
      <c r="AI65" s="116"/>
      <c r="AJ65" s="116"/>
      <c r="AK65" s="116"/>
      <c r="AL65" s="116"/>
      <c r="AM65" s="116"/>
      <c r="AN65" s="116"/>
      <c r="AO65" s="116"/>
      <c r="AP65" s="116"/>
      <c r="AQ65" s="116"/>
      <c r="AR65" s="116"/>
      <c r="AS65" s="116"/>
      <c r="AT65" s="116"/>
      <c r="AU65" s="116"/>
      <c r="AV65" s="116"/>
      <c r="AW65" s="116"/>
      <c r="AX65" s="116"/>
      <c r="AY65" s="116"/>
      <c r="AZ65" s="116"/>
      <c r="BA65" s="116"/>
      <c r="BB65" s="116"/>
      <c r="BC65" s="116"/>
      <c r="BD65" s="116"/>
      <c r="BE65" s="116"/>
      <c r="BF65" s="116"/>
      <c r="BG65" s="116"/>
      <c r="BH65" s="116"/>
    </row>
    <row r="66" spans="1:60" x14ac:dyDescent="0.25">
      <c r="A66" s="126" t="s">
        <v>10125</v>
      </c>
      <c r="B66" s="105">
        <v>0</v>
      </c>
      <c r="C66" s="105">
        <v>15</v>
      </c>
      <c r="D66" s="130"/>
      <c r="E66" s="116">
        <v>14.5</v>
      </c>
      <c r="F66" s="116">
        <v>26.2</v>
      </c>
      <c r="G66" s="116">
        <v>59.3</v>
      </c>
      <c r="H66" s="116"/>
      <c r="I66" s="116"/>
      <c r="J66" s="116"/>
      <c r="K66" s="116">
        <v>1.69</v>
      </c>
      <c r="L66" s="116"/>
      <c r="M66" s="116"/>
      <c r="N66" s="116"/>
      <c r="O66" s="116"/>
      <c r="P66" s="116"/>
      <c r="Q66" s="116">
        <v>0.41</v>
      </c>
      <c r="R66" s="116"/>
      <c r="S66" s="116"/>
      <c r="T66" s="116"/>
      <c r="U66" s="116"/>
      <c r="V66" s="130"/>
      <c r="W66" s="116"/>
      <c r="X66" s="116"/>
      <c r="Y66" s="116"/>
      <c r="Z66" s="116"/>
      <c r="AA66" s="116"/>
      <c r="AB66" s="116"/>
      <c r="AC66" s="116"/>
      <c r="AD66" s="116"/>
      <c r="AE66" s="116"/>
      <c r="AF66" s="116"/>
      <c r="AG66" s="116"/>
      <c r="AH66" s="116"/>
      <c r="AI66" s="116"/>
      <c r="AJ66" s="116"/>
      <c r="AK66" s="116"/>
      <c r="AL66" s="116"/>
      <c r="AM66" s="116"/>
      <c r="AN66" s="116"/>
      <c r="AO66" s="116"/>
      <c r="AP66" s="116"/>
      <c r="AQ66" s="116"/>
      <c r="AR66" s="116"/>
      <c r="AS66" s="116"/>
      <c r="AT66" s="116"/>
      <c r="AU66" s="116"/>
      <c r="AV66" s="116"/>
      <c r="AW66" s="116"/>
      <c r="AX66" s="116"/>
      <c r="AY66" s="116"/>
      <c r="AZ66" s="116"/>
      <c r="BA66" s="116"/>
      <c r="BB66" s="116"/>
      <c r="BC66" s="116"/>
      <c r="BD66" s="116"/>
      <c r="BE66" s="116"/>
      <c r="BF66" s="116"/>
      <c r="BG66" s="116"/>
      <c r="BH66" s="116"/>
    </row>
    <row r="67" spans="1:60" x14ac:dyDescent="0.25">
      <c r="A67" s="126" t="s">
        <v>10125</v>
      </c>
      <c r="B67" s="105">
        <v>15</v>
      </c>
      <c r="C67" s="105">
        <v>30</v>
      </c>
      <c r="D67" s="130"/>
      <c r="E67" s="116">
        <v>21.2</v>
      </c>
      <c r="F67" s="116">
        <v>19.399999999999999</v>
      </c>
      <c r="G67" s="116">
        <v>59.4</v>
      </c>
      <c r="H67" s="116"/>
      <c r="I67" s="116"/>
      <c r="J67" s="116"/>
      <c r="K67" s="116">
        <v>1.56</v>
      </c>
      <c r="L67" s="116"/>
      <c r="M67" s="116"/>
      <c r="N67" s="116"/>
      <c r="O67" s="116"/>
      <c r="P67" s="116"/>
      <c r="Q67" s="116">
        <v>0.28000000000000003</v>
      </c>
      <c r="R67" s="116"/>
      <c r="S67" s="116"/>
      <c r="T67" s="116"/>
      <c r="U67" s="116"/>
      <c r="V67" s="130"/>
      <c r="W67" s="116"/>
      <c r="X67" s="116"/>
      <c r="Y67" s="116"/>
      <c r="Z67" s="116"/>
      <c r="AA67" s="116"/>
      <c r="AB67" s="116"/>
      <c r="AC67" s="116"/>
      <c r="AD67" s="116"/>
      <c r="AE67" s="116"/>
      <c r="AF67" s="116"/>
      <c r="AG67" s="116"/>
      <c r="AH67" s="116"/>
      <c r="AI67" s="116"/>
      <c r="AJ67" s="116"/>
      <c r="AK67" s="116"/>
      <c r="AL67" s="116"/>
      <c r="AM67" s="116"/>
      <c r="AN67" s="116"/>
      <c r="AO67" s="116"/>
      <c r="AP67" s="116"/>
      <c r="AQ67" s="116"/>
      <c r="AR67" s="116"/>
      <c r="AS67" s="116"/>
      <c r="AT67" s="116"/>
      <c r="AU67" s="116"/>
      <c r="AV67" s="116"/>
      <c r="AW67" s="116"/>
      <c r="AX67" s="116"/>
      <c r="AY67" s="116"/>
      <c r="AZ67" s="116"/>
      <c r="BA67" s="116"/>
      <c r="BB67" s="116"/>
      <c r="BC67" s="116"/>
      <c r="BD67" s="116"/>
      <c r="BE67" s="116"/>
      <c r="BF67" s="116"/>
      <c r="BG67" s="116"/>
      <c r="BH67" s="116"/>
    </row>
    <row r="68" spans="1:60" x14ac:dyDescent="0.25">
      <c r="A68" s="126" t="s">
        <v>10125</v>
      </c>
      <c r="B68" s="105">
        <v>30</v>
      </c>
      <c r="C68" s="105">
        <v>45</v>
      </c>
      <c r="D68" s="130"/>
      <c r="E68" s="116">
        <v>27.8</v>
      </c>
      <c r="F68" s="116">
        <v>20.100000000000001</v>
      </c>
      <c r="G68" s="116">
        <v>52.1</v>
      </c>
      <c r="H68" s="116"/>
      <c r="I68" s="116"/>
      <c r="J68" s="116"/>
      <c r="K68" s="116">
        <v>1.59</v>
      </c>
      <c r="L68" s="116"/>
      <c r="M68" s="116"/>
      <c r="N68" s="116"/>
      <c r="O68" s="116"/>
      <c r="P68" s="116"/>
      <c r="Q68" s="116">
        <v>3.6999999999999998E-2</v>
      </c>
      <c r="R68" s="116"/>
      <c r="S68" s="116"/>
      <c r="T68" s="116"/>
      <c r="U68" s="116"/>
      <c r="V68" s="130"/>
      <c r="W68" s="116"/>
      <c r="X68" s="116"/>
      <c r="Y68" s="116"/>
      <c r="Z68" s="116"/>
      <c r="AA68" s="116"/>
      <c r="AB68" s="116"/>
      <c r="AC68" s="116"/>
      <c r="AD68" s="116"/>
      <c r="AE68" s="116"/>
      <c r="AF68" s="116"/>
      <c r="AG68" s="116"/>
      <c r="AH68" s="116"/>
      <c r="AI68" s="116"/>
      <c r="AJ68" s="116"/>
      <c r="AK68" s="116"/>
      <c r="AL68" s="116"/>
      <c r="AM68" s="116"/>
      <c r="AN68" s="116"/>
      <c r="AO68" s="116"/>
      <c r="AP68" s="116"/>
      <c r="AQ68" s="116"/>
      <c r="AR68" s="116"/>
      <c r="AS68" s="116"/>
      <c r="AT68" s="116"/>
      <c r="AU68" s="116"/>
      <c r="AV68" s="116"/>
      <c r="AW68" s="116"/>
      <c r="AX68" s="116"/>
      <c r="AY68" s="116"/>
      <c r="AZ68" s="116"/>
      <c r="BA68" s="116"/>
      <c r="BB68" s="116"/>
      <c r="BC68" s="116"/>
      <c r="BD68" s="116"/>
      <c r="BE68" s="116"/>
      <c r="BF68" s="116"/>
      <c r="BG68" s="116"/>
      <c r="BH68" s="116"/>
    </row>
    <row r="69" spans="1:60" x14ac:dyDescent="0.25">
      <c r="A69" s="126" t="s">
        <v>10125</v>
      </c>
      <c r="B69" s="105">
        <v>45</v>
      </c>
      <c r="C69" s="105">
        <v>60</v>
      </c>
      <c r="D69" s="130"/>
      <c r="E69" s="116">
        <v>28.2</v>
      </c>
      <c r="F69" s="116">
        <v>19.2</v>
      </c>
      <c r="G69" s="116">
        <v>52.6</v>
      </c>
      <c r="H69" s="116"/>
      <c r="I69" s="116"/>
      <c r="J69" s="116"/>
      <c r="K69" s="116">
        <v>1.63</v>
      </c>
      <c r="L69" s="116"/>
      <c r="M69" s="116"/>
      <c r="N69" s="116"/>
      <c r="O69" s="116"/>
      <c r="P69" s="116"/>
      <c r="Q69" s="116">
        <v>0.03</v>
      </c>
      <c r="R69" s="116"/>
      <c r="S69" s="116"/>
      <c r="T69" s="116"/>
      <c r="U69" s="116"/>
      <c r="V69" s="130"/>
      <c r="W69" s="116"/>
      <c r="X69" s="116"/>
      <c r="Y69" s="116"/>
      <c r="Z69" s="116"/>
      <c r="AA69" s="116"/>
      <c r="AB69" s="116"/>
      <c r="AC69" s="116"/>
      <c r="AD69" s="116"/>
      <c r="AE69" s="116"/>
      <c r="AF69" s="116"/>
      <c r="AG69" s="116"/>
      <c r="AH69" s="116"/>
      <c r="AI69" s="116"/>
      <c r="AJ69" s="116"/>
      <c r="AK69" s="116"/>
      <c r="AL69" s="116"/>
      <c r="AM69" s="116"/>
      <c r="AN69" s="116"/>
      <c r="AO69" s="116"/>
      <c r="AP69" s="116"/>
      <c r="AQ69" s="116"/>
      <c r="AR69" s="116"/>
      <c r="AS69" s="116"/>
      <c r="AT69" s="116"/>
      <c r="AU69" s="116"/>
      <c r="AV69" s="116"/>
      <c r="AW69" s="116"/>
      <c r="AX69" s="116"/>
      <c r="AY69" s="116"/>
      <c r="AZ69" s="116"/>
      <c r="BA69" s="116"/>
      <c r="BB69" s="116"/>
      <c r="BC69" s="116"/>
      <c r="BD69" s="116"/>
      <c r="BE69" s="116"/>
      <c r="BF69" s="116"/>
      <c r="BG69" s="116"/>
      <c r="BH69" s="116"/>
    </row>
    <row r="70" spans="1:60" x14ac:dyDescent="0.25">
      <c r="A70" s="126" t="s">
        <v>10125</v>
      </c>
      <c r="B70" s="105">
        <v>60</v>
      </c>
      <c r="C70" s="105">
        <v>90</v>
      </c>
      <c r="D70" s="130"/>
      <c r="E70" s="116">
        <v>29.6</v>
      </c>
      <c r="F70" s="116">
        <v>24.8</v>
      </c>
      <c r="G70" s="116">
        <v>45.6</v>
      </c>
      <c r="H70" s="116"/>
      <c r="I70" s="116"/>
      <c r="J70" s="116"/>
      <c r="K70" s="116">
        <v>1.69</v>
      </c>
      <c r="L70" s="116"/>
      <c r="M70" s="116"/>
      <c r="N70" s="116"/>
      <c r="O70" s="116"/>
      <c r="P70" s="116"/>
      <c r="Q70" s="116">
        <v>0.01</v>
      </c>
      <c r="R70" s="116"/>
      <c r="S70" s="116"/>
      <c r="T70" s="116"/>
      <c r="U70" s="116"/>
      <c r="V70" s="130"/>
      <c r="W70" s="116"/>
      <c r="X70" s="116"/>
      <c r="Y70" s="116"/>
      <c r="Z70" s="116"/>
      <c r="AA70" s="116"/>
      <c r="AB70" s="116"/>
      <c r="AC70" s="116"/>
      <c r="AD70" s="116"/>
      <c r="AE70" s="116"/>
      <c r="AF70" s="116"/>
      <c r="AG70" s="116"/>
      <c r="AH70" s="116"/>
      <c r="AI70" s="116"/>
      <c r="AJ70" s="116"/>
      <c r="AK70" s="116"/>
      <c r="AL70" s="116"/>
      <c r="AM70" s="116"/>
      <c r="AN70" s="116"/>
      <c r="AO70" s="116"/>
      <c r="AP70" s="116"/>
      <c r="AQ70" s="116"/>
      <c r="AR70" s="116"/>
      <c r="AS70" s="116"/>
      <c r="AT70" s="116"/>
      <c r="AU70" s="116"/>
      <c r="AV70" s="116"/>
      <c r="AW70" s="116"/>
      <c r="AX70" s="116"/>
      <c r="AY70" s="116"/>
      <c r="AZ70" s="116"/>
      <c r="BA70" s="116"/>
      <c r="BB70" s="116"/>
      <c r="BC70" s="116"/>
      <c r="BD70" s="116"/>
      <c r="BE70" s="116"/>
      <c r="BF70" s="116"/>
      <c r="BG70" s="116"/>
      <c r="BH70" s="116"/>
    </row>
    <row r="71" spans="1:60" x14ac:dyDescent="0.25">
      <c r="A71" s="126" t="s">
        <v>10162</v>
      </c>
      <c r="L71">
        <v>0.04</v>
      </c>
      <c r="P71">
        <v>0.2</v>
      </c>
    </row>
    <row r="72" spans="1:60" x14ac:dyDescent="0.25">
      <c r="A72" s="126" t="s">
        <v>10163</v>
      </c>
      <c r="B72" s="225"/>
      <c r="C72" s="225"/>
      <c r="D72" s="130"/>
      <c r="E72" s="116"/>
      <c r="F72" s="116"/>
      <c r="G72" s="116"/>
      <c r="H72" s="116"/>
      <c r="I72" s="116"/>
      <c r="J72" s="116"/>
      <c r="K72" s="116"/>
      <c r="L72" s="116">
        <v>0.04</v>
      </c>
      <c r="M72" s="116"/>
      <c r="N72" s="116"/>
      <c r="O72" s="116"/>
      <c r="P72" s="116">
        <v>0.2</v>
      </c>
      <c r="Q72" s="116"/>
      <c r="R72" s="116"/>
      <c r="S72" s="116"/>
      <c r="T72" s="116"/>
      <c r="U72" s="116"/>
      <c r="V72" s="130"/>
      <c r="W72" s="116"/>
      <c r="X72" s="116"/>
      <c r="Y72" s="116"/>
      <c r="Z72" s="116"/>
      <c r="AA72" s="116"/>
      <c r="AB72" s="116"/>
      <c r="AC72" s="116"/>
      <c r="AD72" s="116"/>
      <c r="AE72" s="116"/>
      <c r="AF72" s="116"/>
      <c r="AG72" s="116"/>
      <c r="AH72" s="116"/>
      <c r="AI72" s="116"/>
      <c r="AJ72" s="116"/>
      <c r="AK72" s="116"/>
      <c r="AL72" s="116"/>
      <c r="AM72" s="116"/>
      <c r="AN72" s="116"/>
      <c r="AO72" s="116"/>
      <c r="AP72" s="116"/>
      <c r="AQ72" s="116"/>
      <c r="AR72" s="116"/>
      <c r="AS72" s="116"/>
      <c r="AT72" s="116"/>
      <c r="AU72" s="116"/>
      <c r="AV72" s="116"/>
      <c r="AW72" s="116"/>
      <c r="AX72" s="116"/>
      <c r="AY72" s="116"/>
      <c r="AZ72" s="116"/>
      <c r="BA72" s="116"/>
      <c r="BB72" s="116"/>
      <c r="BC72" s="116"/>
      <c r="BD72" s="116"/>
      <c r="BE72" s="116"/>
      <c r="BF72" s="116"/>
      <c r="BG72" s="116"/>
      <c r="BH72" s="116"/>
    </row>
    <row r="73" spans="1:60" x14ac:dyDescent="0.25">
      <c r="A73" s="126" t="s">
        <v>10164</v>
      </c>
      <c r="B73" s="225"/>
      <c r="C73" s="225"/>
      <c r="D73" s="130"/>
      <c r="E73" s="116"/>
      <c r="F73" s="116"/>
      <c r="G73" s="116"/>
      <c r="H73" s="116"/>
      <c r="I73" s="116"/>
      <c r="J73" s="116"/>
      <c r="K73" s="116"/>
      <c r="L73" s="116">
        <v>0.04</v>
      </c>
      <c r="M73" s="116"/>
      <c r="N73" s="116"/>
      <c r="O73" s="116"/>
      <c r="P73" s="116">
        <v>0.2</v>
      </c>
      <c r="Q73" s="116"/>
      <c r="R73" s="116"/>
      <c r="S73" s="116"/>
      <c r="T73" s="116"/>
      <c r="U73" s="116"/>
      <c r="V73" s="130"/>
      <c r="W73" s="116"/>
      <c r="X73" s="116"/>
      <c r="Y73" s="116"/>
      <c r="Z73" s="116"/>
      <c r="AA73" s="116"/>
      <c r="AB73" s="116"/>
      <c r="AC73" s="116"/>
      <c r="AD73" s="116"/>
      <c r="AE73" s="116"/>
      <c r="AF73" s="116"/>
      <c r="AG73" s="116"/>
      <c r="AH73" s="116"/>
      <c r="AI73" s="116"/>
      <c r="AJ73" s="116"/>
      <c r="AK73" s="116"/>
      <c r="AL73" s="116"/>
      <c r="AM73" s="116"/>
      <c r="AN73" s="116"/>
      <c r="AO73" s="116"/>
      <c r="AP73" s="116"/>
      <c r="AQ73" s="116"/>
      <c r="AR73" s="116"/>
      <c r="AS73" s="116"/>
      <c r="AT73" s="116"/>
      <c r="AU73" s="116"/>
      <c r="AV73" s="116"/>
      <c r="AW73" s="116"/>
      <c r="AX73" s="116"/>
      <c r="AY73" s="116"/>
      <c r="AZ73" s="116"/>
      <c r="BA73" s="116"/>
      <c r="BB73" s="116"/>
      <c r="BC73" s="116"/>
      <c r="BD73" s="116"/>
      <c r="BE73" s="116"/>
      <c r="BF73" s="116"/>
      <c r="BG73" s="116"/>
      <c r="BH73" s="116"/>
    </row>
    <row r="74" spans="1:60" x14ac:dyDescent="0.25">
      <c r="A74" s="126" t="s">
        <v>10165</v>
      </c>
      <c r="B74" s="225"/>
      <c r="C74" s="225"/>
      <c r="D74" s="130"/>
      <c r="E74" s="116"/>
      <c r="F74" s="116"/>
      <c r="G74" s="116"/>
      <c r="H74" s="116"/>
      <c r="I74" s="116"/>
      <c r="J74" s="116"/>
      <c r="K74" s="116"/>
      <c r="L74" s="116">
        <v>0.04</v>
      </c>
      <c r="M74" s="116"/>
      <c r="N74" s="116"/>
      <c r="O74" s="116"/>
      <c r="P74" s="116">
        <v>0.2</v>
      </c>
      <c r="Q74" s="116"/>
      <c r="R74" s="116"/>
      <c r="S74" s="116"/>
      <c r="T74" s="116"/>
      <c r="U74" s="116"/>
      <c r="V74" s="130"/>
      <c r="W74" s="116"/>
      <c r="X74" s="116"/>
      <c r="Y74" s="116"/>
      <c r="Z74" s="116"/>
      <c r="AA74" s="116"/>
      <c r="AB74" s="116"/>
      <c r="AC74" s="116"/>
      <c r="AD74" s="116"/>
      <c r="AE74" s="116"/>
      <c r="AF74" s="116"/>
      <c r="AG74" s="116"/>
      <c r="AH74" s="116"/>
      <c r="AI74" s="116"/>
      <c r="AJ74" s="116"/>
      <c r="AK74" s="116"/>
      <c r="AL74" s="116"/>
      <c r="AM74" s="116"/>
      <c r="AN74" s="116"/>
      <c r="AO74" s="116"/>
      <c r="AP74" s="116"/>
      <c r="AQ74" s="116"/>
      <c r="AR74" s="116"/>
      <c r="AS74" s="116"/>
      <c r="AT74" s="116"/>
      <c r="AU74" s="116"/>
      <c r="AV74" s="116"/>
      <c r="AW74" s="116"/>
      <c r="AX74" s="116"/>
      <c r="AY74" s="116"/>
      <c r="AZ74" s="116"/>
      <c r="BA74" s="116"/>
      <c r="BB74" s="116"/>
      <c r="BC74" s="116"/>
      <c r="BD74" s="116"/>
      <c r="BE74" s="116"/>
      <c r="BF74" s="116"/>
      <c r="BG74" s="116"/>
      <c r="BH74" s="116"/>
    </row>
    <row r="75" spans="1:60" x14ac:dyDescent="0.25">
      <c r="A75" s="126" t="s">
        <v>10214</v>
      </c>
      <c r="B75" s="225">
        <v>0</v>
      </c>
      <c r="C75" s="225">
        <v>30</v>
      </c>
      <c r="D75" s="130"/>
      <c r="E75" s="116"/>
      <c r="F75" s="116"/>
      <c r="G75" s="116"/>
      <c r="H75" s="116"/>
      <c r="I75" s="116"/>
      <c r="J75" s="116"/>
      <c r="K75" s="116"/>
      <c r="L75" s="116">
        <v>0.2</v>
      </c>
      <c r="M75" s="116"/>
      <c r="N75" s="116"/>
      <c r="O75" s="116"/>
      <c r="P75" s="116">
        <v>0.36</v>
      </c>
      <c r="Q75" s="116"/>
      <c r="R75" s="116"/>
      <c r="S75" s="116"/>
      <c r="T75" s="116"/>
      <c r="U75" s="116"/>
      <c r="V75" s="130"/>
      <c r="W75" s="116"/>
      <c r="X75" s="116"/>
      <c r="Y75" s="116"/>
      <c r="Z75" s="116"/>
      <c r="AA75" s="116"/>
      <c r="AB75" s="116"/>
      <c r="AC75" s="116"/>
      <c r="AD75" s="116"/>
      <c r="AE75" s="116"/>
      <c r="AF75" s="116"/>
      <c r="AG75" s="116"/>
      <c r="AH75" s="116"/>
      <c r="AI75" s="116"/>
      <c r="AJ75" s="116"/>
      <c r="AK75" s="116"/>
      <c r="AL75" s="116"/>
      <c r="AM75" s="116"/>
      <c r="AN75" s="116"/>
      <c r="AO75" s="116"/>
      <c r="AP75" s="116"/>
      <c r="AQ75" s="116"/>
      <c r="AR75" s="116"/>
      <c r="AS75" s="116"/>
      <c r="AT75" s="116"/>
      <c r="AU75" s="116"/>
      <c r="AV75" s="116"/>
      <c r="AW75" s="116"/>
      <c r="AX75" s="116"/>
      <c r="AY75" s="116"/>
      <c r="AZ75" s="116"/>
      <c r="BA75" s="116"/>
      <c r="BB75" s="116"/>
      <c r="BC75" s="116"/>
      <c r="BD75" s="116"/>
      <c r="BE75" s="116"/>
      <c r="BF75" s="116"/>
      <c r="BG75" s="116"/>
      <c r="BH75" s="116"/>
    </row>
    <row r="76" spans="1:60" x14ac:dyDescent="0.25">
      <c r="A76" s="126" t="s">
        <v>10214</v>
      </c>
      <c r="B76" s="225">
        <v>30</v>
      </c>
      <c r="C76" s="225">
        <v>120</v>
      </c>
      <c r="D76" s="130"/>
      <c r="E76" s="116"/>
      <c r="F76" s="116"/>
      <c r="G76" s="116"/>
      <c r="H76" s="116"/>
      <c r="I76" s="116"/>
      <c r="J76" s="116"/>
      <c r="K76" s="116"/>
      <c r="L76" s="116">
        <v>0.2</v>
      </c>
      <c r="M76" s="116"/>
      <c r="N76" s="116"/>
      <c r="O76" s="116"/>
      <c r="P76" s="116">
        <v>0.36</v>
      </c>
      <c r="Q76" s="116"/>
      <c r="R76" s="116"/>
      <c r="S76" s="116"/>
      <c r="T76" s="116"/>
      <c r="U76" s="116"/>
      <c r="V76" s="130"/>
      <c r="W76" s="116"/>
      <c r="X76" s="116"/>
      <c r="Y76" s="116"/>
      <c r="Z76" s="116"/>
      <c r="AA76" s="116"/>
      <c r="AB76" s="116"/>
      <c r="AC76" s="116"/>
      <c r="AD76" s="116"/>
      <c r="AE76" s="116"/>
      <c r="AF76" s="116"/>
      <c r="AG76" s="116"/>
      <c r="AH76" s="116"/>
      <c r="AI76" s="116"/>
      <c r="AJ76" s="116"/>
      <c r="AK76" s="116"/>
      <c r="AL76" s="116"/>
      <c r="AM76" s="116"/>
      <c r="AN76" s="116"/>
      <c r="AO76" s="116"/>
      <c r="AP76" s="116"/>
      <c r="AQ76" s="116"/>
      <c r="AR76" s="116"/>
      <c r="AS76" s="116"/>
      <c r="AT76" s="116"/>
      <c r="AU76" s="116"/>
      <c r="AV76" s="116"/>
      <c r="AW76" s="116"/>
      <c r="AX76" s="116"/>
      <c r="AY76" s="116"/>
      <c r="AZ76" s="116"/>
      <c r="BA76" s="116"/>
      <c r="BB76" s="116"/>
      <c r="BC76" s="116"/>
      <c r="BD76" s="116"/>
      <c r="BE76" s="116"/>
      <c r="BF76" s="116"/>
      <c r="BG76" s="116"/>
      <c r="BH76" s="116"/>
    </row>
    <row r="77" spans="1:60" x14ac:dyDescent="0.25">
      <c r="A77" s="126" t="s">
        <v>10215</v>
      </c>
      <c r="B77" s="225">
        <v>0</v>
      </c>
      <c r="C77" s="225">
        <v>30</v>
      </c>
      <c r="D77" s="130"/>
      <c r="E77" s="116"/>
      <c r="F77" s="116"/>
      <c r="G77" s="116"/>
      <c r="H77" s="116"/>
      <c r="I77" s="116"/>
      <c r="J77" s="116"/>
      <c r="K77" s="116"/>
      <c r="L77" s="116">
        <v>0.39</v>
      </c>
      <c r="M77" s="116"/>
      <c r="N77" s="116"/>
      <c r="O77" s="116"/>
      <c r="P77" s="116">
        <v>0.72</v>
      </c>
      <c r="Q77" s="116"/>
      <c r="R77" s="116"/>
      <c r="S77" s="116"/>
      <c r="T77" s="116"/>
      <c r="U77" s="116"/>
      <c r="V77" s="130"/>
      <c r="W77" s="116"/>
      <c r="X77" s="116"/>
      <c r="Y77" s="116"/>
      <c r="Z77" s="116"/>
      <c r="AA77" s="116"/>
      <c r="AB77" s="116"/>
      <c r="AC77" s="116"/>
      <c r="AD77" s="116"/>
      <c r="AE77" s="116"/>
      <c r="AF77" s="116"/>
      <c r="AG77" s="116"/>
      <c r="AH77" s="116"/>
      <c r="AI77" s="116"/>
      <c r="AJ77" s="116"/>
      <c r="AK77" s="116"/>
      <c r="AL77" s="116"/>
      <c r="AM77" s="116"/>
      <c r="AN77" s="116"/>
      <c r="AO77" s="116"/>
      <c r="AP77" s="116"/>
      <c r="AQ77" s="116"/>
      <c r="AR77" s="116"/>
      <c r="AS77" s="116"/>
      <c r="AT77" s="116"/>
      <c r="AU77" s="116"/>
      <c r="AV77" s="116"/>
      <c r="AW77" s="116"/>
      <c r="AX77" s="116"/>
      <c r="AY77" s="116"/>
      <c r="AZ77" s="116"/>
      <c r="BA77" s="116"/>
      <c r="BB77" s="116"/>
      <c r="BC77" s="116"/>
      <c r="BD77" s="116"/>
      <c r="BE77" s="116"/>
      <c r="BF77" s="116"/>
      <c r="BG77" s="116"/>
      <c r="BH77" s="116"/>
    </row>
    <row r="78" spans="1:60" x14ac:dyDescent="0.25">
      <c r="A78" s="126" t="s">
        <v>10215</v>
      </c>
      <c r="B78" s="225">
        <v>30</v>
      </c>
      <c r="C78" s="225">
        <v>120</v>
      </c>
      <c r="D78" s="130"/>
      <c r="E78" s="116"/>
      <c r="F78" s="116"/>
      <c r="G78" s="116"/>
      <c r="H78" s="116"/>
      <c r="I78" s="116"/>
      <c r="J78" s="116"/>
      <c r="K78" s="116"/>
      <c r="L78" s="116">
        <v>0.39</v>
      </c>
      <c r="M78" s="116"/>
      <c r="N78" s="116"/>
      <c r="O78" s="116"/>
      <c r="P78" s="116">
        <v>0.72</v>
      </c>
      <c r="Q78" s="116"/>
      <c r="R78" s="116"/>
      <c r="S78" s="116"/>
      <c r="T78" s="116"/>
      <c r="U78" s="116"/>
      <c r="V78" s="130"/>
      <c r="W78" s="116"/>
      <c r="X78" s="116"/>
      <c r="Y78" s="116"/>
      <c r="Z78" s="116"/>
      <c r="AA78" s="116"/>
      <c r="AB78" s="116"/>
      <c r="AC78" s="116"/>
      <c r="AD78" s="116"/>
      <c r="AE78" s="116"/>
      <c r="AF78" s="116"/>
      <c r="AG78" s="116"/>
      <c r="AH78" s="116"/>
      <c r="AI78" s="116"/>
      <c r="AJ78" s="116"/>
      <c r="AK78" s="116"/>
      <c r="AL78" s="116"/>
      <c r="AM78" s="116"/>
      <c r="AN78" s="116"/>
      <c r="AO78" s="116"/>
      <c r="AP78" s="116"/>
      <c r="AQ78" s="116"/>
      <c r="AR78" s="116"/>
      <c r="AS78" s="116"/>
      <c r="AT78" s="116"/>
      <c r="AU78" s="116"/>
      <c r="AV78" s="116"/>
      <c r="AW78" s="116"/>
      <c r="AX78" s="116"/>
      <c r="AY78" s="116"/>
      <c r="AZ78" s="116"/>
      <c r="BA78" s="116"/>
      <c r="BB78" s="116"/>
      <c r="BC78" s="116"/>
      <c r="BD78" s="116"/>
      <c r="BE78" s="116"/>
      <c r="BF78" s="116"/>
      <c r="BG78" s="116"/>
      <c r="BH78" s="116"/>
    </row>
    <row r="79" spans="1:60" x14ac:dyDescent="0.25">
      <c r="A79" s="126" t="s">
        <v>10216</v>
      </c>
      <c r="B79" s="225">
        <v>0</v>
      </c>
      <c r="C79" s="225">
        <v>30</v>
      </c>
      <c r="D79" s="130"/>
      <c r="E79" s="116"/>
      <c r="F79" s="116"/>
      <c r="G79" s="116"/>
      <c r="H79" s="116"/>
      <c r="I79" s="116"/>
      <c r="J79" s="116"/>
      <c r="K79" s="116"/>
      <c r="L79" s="116">
        <v>0.39</v>
      </c>
      <c r="M79" s="116"/>
      <c r="N79" s="116"/>
      <c r="O79" s="116"/>
      <c r="P79" s="116">
        <v>0.72</v>
      </c>
      <c r="Q79" s="116"/>
      <c r="R79" s="116"/>
      <c r="S79" s="116"/>
      <c r="T79" s="116"/>
      <c r="U79" s="116"/>
      <c r="V79" s="130"/>
      <c r="W79" s="116"/>
      <c r="X79" s="116"/>
      <c r="Y79" s="116"/>
      <c r="Z79" s="116"/>
      <c r="AA79" s="116"/>
      <c r="AB79" s="116"/>
      <c r="AC79" s="116"/>
      <c r="AD79" s="116"/>
      <c r="AE79" s="116"/>
      <c r="AF79" s="116"/>
      <c r="AG79" s="116"/>
      <c r="AH79" s="116"/>
      <c r="AI79" s="116"/>
      <c r="AJ79" s="116"/>
      <c r="AK79" s="116"/>
      <c r="AL79" s="116"/>
      <c r="AM79" s="116"/>
      <c r="AN79" s="116"/>
      <c r="AO79" s="116"/>
      <c r="AP79" s="116"/>
      <c r="AQ79" s="116"/>
      <c r="AR79" s="116"/>
      <c r="AS79" s="116"/>
      <c r="AT79" s="116"/>
      <c r="AU79" s="116"/>
      <c r="AV79" s="116"/>
      <c r="AW79" s="116"/>
      <c r="AX79" s="116"/>
      <c r="AY79" s="116"/>
      <c r="AZ79" s="116"/>
      <c r="BA79" s="116"/>
      <c r="BB79" s="116"/>
      <c r="BC79" s="116"/>
      <c r="BD79" s="116"/>
      <c r="BE79" s="116"/>
      <c r="BF79" s="116"/>
      <c r="BG79" s="116"/>
      <c r="BH79" s="116"/>
    </row>
    <row r="80" spans="1:60" x14ac:dyDescent="0.25">
      <c r="A80" s="126" t="s">
        <v>10216</v>
      </c>
      <c r="B80" s="225">
        <v>30</v>
      </c>
      <c r="C80" s="225">
        <v>120</v>
      </c>
      <c r="D80" s="130"/>
      <c r="E80" s="116"/>
      <c r="F80" s="116"/>
      <c r="G80" s="116"/>
      <c r="H80" s="116"/>
      <c r="I80" s="116"/>
      <c r="J80" s="116"/>
      <c r="K80" s="116"/>
      <c r="L80" s="116">
        <v>0.39</v>
      </c>
      <c r="M80" s="116"/>
      <c r="N80" s="116"/>
      <c r="O80" s="116"/>
      <c r="P80" s="116">
        <v>0.72</v>
      </c>
      <c r="Q80" s="116"/>
      <c r="R80" s="116"/>
      <c r="S80" s="116"/>
      <c r="T80" s="116"/>
      <c r="U80" s="116"/>
      <c r="V80" s="130"/>
      <c r="W80" s="116"/>
      <c r="X80" s="116"/>
      <c r="Y80" s="116"/>
      <c r="Z80" s="116"/>
      <c r="AA80" s="116"/>
      <c r="AB80" s="116"/>
      <c r="AC80" s="116"/>
      <c r="AD80" s="116"/>
      <c r="AE80" s="116"/>
      <c r="AF80" s="116"/>
      <c r="AG80" s="116"/>
      <c r="AH80" s="116"/>
      <c r="AI80" s="116"/>
      <c r="AJ80" s="116"/>
      <c r="AK80" s="116"/>
      <c r="AL80" s="116"/>
      <c r="AM80" s="116"/>
      <c r="AN80" s="116"/>
      <c r="AO80" s="116"/>
      <c r="AP80" s="116"/>
      <c r="AQ80" s="116"/>
      <c r="AR80" s="116"/>
      <c r="AS80" s="116"/>
      <c r="AT80" s="116"/>
      <c r="AU80" s="116"/>
      <c r="AV80" s="116"/>
      <c r="AW80" s="116"/>
      <c r="AX80" s="116"/>
      <c r="AY80" s="116"/>
      <c r="AZ80" s="116"/>
      <c r="BA80" s="116"/>
      <c r="BB80" s="116"/>
      <c r="BC80" s="116"/>
      <c r="BD80" s="116"/>
      <c r="BE80" s="116"/>
      <c r="BF80" s="116"/>
      <c r="BG80" s="116"/>
      <c r="BH80" s="116"/>
    </row>
    <row r="81" spans="1:60" x14ac:dyDescent="0.25">
      <c r="A81" s="126" t="s">
        <v>10217</v>
      </c>
      <c r="B81" s="225">
        <v>0</v>
      </c>
      <c r="C81" s="225">
        <v>30</v>
      </c>
      <c r="D81" s="130"/>
      <c r="E81" s="116"/>
      <c r="F81" s="116"/>
      <c r="G81" s="116"/>
      <c r="H81" s="116"/>
      <c r="I81" s="116"/>
      <c r="J81" s="116"/>
      <c r="K81" s="116"/>
      <c r="L81" s="116">
        <v>0.39</v>
      </c>
      <c r="M81" s="116"/>
      <c r="N81" s="116"/>
      <c r="O81" s="116"/>
      <c r="P81" s="116">
        <v>0.72</v>
      </c>
      <c r="Q81" s="116"/>
      <c r="R81" s="116"/>
      <c r="S81" s="116"/>
      <c r="T81" s="116"/>
      <c r="U81" s="116"/>
      <c r="V81" s="130"/>
      <c r="W81" s="116"/>
      <c r="X81" s="116"/>
      <c r="Y81" s="116"/>
      <c r="Z81" s="116"/>
      <c r="AA81" s="116"/>
      <c r="AB81" s="116"/>
      <c r="AC81" s="116"/>
      <c r="AD81" s="116"/>
      <c r="AE81" s="116"/>
      <c r="AF81" s="116"/>
      <c r="AG81" s="116"/>
      <c r="AH81" s="116"/>
      <c r="AI81" s="116"/>
      <c r="AJ81" s="116"/>
      <c r="AK81" s="116"/>
      <c r="AL81" s="116"/>
      <c r="AM81" s="116"/>
      <c r="AN81" s="116"/>
      <c r="AO81" s="116"/>
      <c r="AP81" s="116"/>
      <c r="AQ81" s="116"/>
      <c r="AR81" s="116"/>
      <c r="AS81" s="116"/>
      <c r="AT81" s="116"/>
      <c r="AU81" s="116"/>
      <c r="AV81" s="116"/>
      <c r="AW81" s="116"/>
      <c r="AX81" s="116"/>
      <c r="AY81" s="116"/>
      <c r="AZ81" s="116"/>
      <c r="BA81" s="116"/>
      <c r="BB81" s="116"/>
      <c r="BC81" s="116"/>
      <c r="BD81" s="116"/>
      <c r="BE81" s="116"/>
      <c r="BF81" s="116"/>
      <c r="BG81" s="116"/>
      <c r="BH81" s="116"/>
    </row>
    <row r="82" spans="1:60" x14ac:dyDescent="0.25">
      <c r="A82" s="126" t="s">
        <v>10217</v>
      </c>
      <c r="B82" s="225">
        <v>30</v>
      </c>
      <c r="C82" s="225">
        <v>120</v>
      </c>
      <c r="D82" s="130"/>
      <c r="E82" s="116"/>
      <c r="F82" s="116"/>
      <c r="G82" s="116"/>
      <c r="H82" s="116"/>
      <c r="I82" s="116"/>
      <c r="J82" s="116"/>
      <c r="K82" s="116"/>
      <c r="L82" s="116">
        <v>0.39</v>
      </c>
      <c r="M82" s="116"/>
      <c r="N82" s="116"/>
      <c r="O82" s="116"/>
      <c r="P82" s="116">
        <v>0.72</v>
      </c>
      <c r="Q82" s="116"/>
      <c r="R82" s="116"/>
      <c r="S82" s="116"/>
      <c r="T82" s="116"/>
      <c r="U82" s="116"/>
      <c r="V82" s="130"/>
      <c r="W82" s="116"/>
      <c r="X82" s="116"/>
      <c r="Y82" s="116"/>
      <c r="Z82" s="116"/>
      <c r="AA82" s="116"/>
      <c r="AB82" s="116"/>
      <c r="AC82" s="116"/>
      <c r="AD82" s="116"/>
      <c r="AE82" s="116"/>
      <c r="AF82" s="116"/>
      <c r="AG82" s="116"/>
      <c r="AH82" s="116"/>
      <c r="AI82" s="116"/>
      <c r="AJ82" s="116"/>
      <c r="AK82" s="116"/>
      <c r="AL82" s="116"/>
      <c r="AM82" s="116"/>
      <c r="AN82" s="116"/>
      <c r="AO82" s="116"/>
      <c r="AP82" s="116"/>
      <c r="AQ82" s="116"/>
      <c r="AR82" s="116"/>
      <c r="AS82" s="116"/>
      <c r="AT82" s="116"/>
      <c r="AU82" s="116"/>
      <c r="AV82" s="116"/>
      <c r="AW82" s="116"/>
      <c r="AX82" s="116"/>
      <c r="AY82" s="116"/>
      <c r="AZ82" s="116"/>
      <c r="BA82" s="116"/>
      <c r="BB82" s="116"/>
      <c r="BC82" s="116"/>
      <c r="BD82" s="116"/>
      <c r="BE82" s="116"/>
      <c r="BF82" s="116"/>
      <c r="BG82" s="116"/>
      <c r="BH82" s="116"/>
    </row>
    <row r="83" spans="1:60" x14ac:dyDescent="0.25">
      <c r="A83" s="126" t="s">
        <v>10218</v>
      </c>
      <c r="B83" s="225">
        <v>0</v>
      </c>
      <c r="C83" s="225">
        <v>30</v>
      </c>
      <c r="D83" s="130"/>
      <c r="E83" s="116"/>
      <c r="F83" s="116"/>
      <c r="G83" s="116"/>
      <c r="H83" s="116"/>
      <c r="I83" s="116"/>
      <c r="J83" s="116"/>
      <c r="K83" s="116"/>
      <c r="L83" s="116">
        <v>0.39</v>
      </c>
      <c r="M83" s="116"/>
      <c r="N83" s="116"/>
      <c r="O83" s="116"/>
      <c r="P83" s="116">
        <v>0.72</v>
      </c>
      <c r="Q83" s="116"/>
      <c r="R83" s="116"/>
      <c r="S83" s="116"/>
      <c r="T83" s="116"/>
      <c r="U83" s="116"/>
      <c r="V83" s="130"/>
      <c r="W83" s="116"/>
      <c r="X83" s="116"/>
      <c r="Y83" s="116"/>
      <c r="Z83" s="116"/>
      <c r="AA83" s="116"/>
      <c r="AB83" s="116"/>
      <c r="AC83" s="116"/>
      <c r="AD83" s="116"/>
      <c r="AE83" s="116"/>
      <c r="AF83" s="116"/>
      <c r="AG83" s="116"/>
      <c r="AH83" s="116"/>
      <c r="AI83" s="116"/>
      <c r="AJ83" s="116"/>
      <c r="AK83" s="116"/>
      <c r="AL83" s="116"/>
      <c r="AM83" s="116"/>
      <c r="AN83" s="116"/>
      <c r="AO83" s="116"/>
      <c r="AP83" s="116"/>
      <c r="AQ83" s="116"/>
      <c r="AR83" s="116"/>
      <c r="AS83" s="116"/>
      <c r="AT83" s="116"/>
      <c r="AU83" s="116"/>
      <c r="AV83" s="116"/>
      <c r="AW83" s="116"/>
      <c r="AX83" s="116"/>
      <c r="AY83" s="116"/>
      <c r="AZ83" s="116"/>
      <c r="BA83" s="116"/>
      <c r="BB83" s="116"/>
      <c r="BC83" s="116"/>
      <c r="BD83" s="116"/>
      <c r="BE83" s="116"/>
      <c r="BF83" s="116"/>
      <c r="BG83" s="116"/>
      <c r="BH83" s="116"/>
    </row>
    <row r="84" spans="1:60" x14ac:dyDescent="0.25">
      <c r="A84" s="126" t="s">
        <v>10218</v>
      </c>
      <c r="B84" s="225">
        <v>30</v>
      </c>
      <c r="C84" s="225">
        <v>120</v>
      </c>
      <c r="D84" s="130"/>
      <c r="E84" s="116"/>
      <c r="F84" s="116"/>
      <c r="G84" s="116"/>
      <c r="H84" s="116"/>
      <c r="I84" s="116"/>
      <c r="J84" s="116"/>
      <c r="K84" s="116"/>
      <c r="L84" s="116">
        <v>0.39</v>
      </c>
      <c r="M84" s="116"/>
      <c r="N84" s="116"/>
      <c r="O84" s="116"/>
      <c r="P84" s="116">
        <v>0.72</v>
      </c>
      <c r="Q84" s="116"/>
      <c r="R84" s="116"/>
      <c r="S84" s="116"/>
      <c r="T84" s="116"/>
      <c r="U84" s="116"/>
      <c r="V84" s="130"/>
      <c r="W84" s="116"/>
      <c r="X84" s="116"/>
      <c r="Y84" s="116"/>
      <c r="Z84" s="116"/>
      <c r="AA84" s="116"/>
      <c r="AB84" s="116"/>
      <c r="AC84" s="116"/>
      <c r="AD84" s="116"/>
      <c r="AE84" s="116"/>
      <c r="AF84" s="116"/>
      <c r="AG84" s="116"/>
      <c r="AH84" s="116"/>
      <c r="AI84" s="116"/>
      <c r="AJ84" s="116"/>
      <c r="AK84" s="116"/>
      <c r="AL84" s="116"/>
      <c r="AM84" s="116"/>
      <c r="AN84" s="116"/>
      <c r="AO84" s="116"/>
      <c r="AP84" s="116"/>
      <c r="AQ84" s="116"/>
      <c r="AR84" s="116"/>
      <c r="AS84" s="116"/>
      <c r="AT84" s="116"/>
      <c r="AU84" s="116"/>
      <c r="AV84" s="116"/>
      <c r="AW84" s="116"/>
      <c r="AX84" s="116"/>
      <c r="AY84" s="116"/>
      <c r="AZ84" s="116"/>
      <c r="BA84" s="116"/>
      <c r="BB84" s="116"/>
      <c r="BC84" s="116"/>
      <c r="BD84" s="116"/>
      <c r="BE84" s="116"/>
      <c r="BF84" s="116"/>
      <c r="BG84" s="116"/>
      <c r="BH84" s="116"/>
    </row>
    <row r="85" spans="1:60" x14ac:dyDescent="0.25">
      <c r="A85" s="126" t="s">
        <v>10219</v>
      </c>
      <c r="B85" s="225">
        <v>0</v>
      </c>
      <c r="C85" s="225">
        <v>30</v>
      </c>
      <c r="D85" s="130"/>
      <c r="E85" s="116"/>
      <c r="F85" s="116"/>
      <c r="G85" s="116"/>
      <c r="H85" s="116"/>
      <c r="I85" s="116"/>
      <c r="J85" s="116"/>
      <c r="K85" s="116"/>
      <c r="L85" s="116">
        <v>0.39</v>
      </c>
      <c r="M85" s="116"/>
      <c r="N85" s="116"/>
      <c r="O85" s="116"/>
      <c r="P85" s="116">
        <v>0.72</v>
      </c>
      <c r="Q85" s="116"/>
      <c r="R85" s="116"/>
      <c r="S85" s="116"/>
      <c r="T85" s="116"/>
      <c r="U85" s="116"/>
      <c r="V85" s="130"/>
      <c r="W85" s="116"/>
      <c r="X85" s="116"/>
      <c r="Y85" s="116"/>
      <c r="Z85" s="116"/>
      <c r="AA85" s="116"/>
      <c r="AB85" s="116"/>
      <c r="AC85" s="116"/>
      <c r="AD85" s="116"/>
      <c r="AE85" s="116"/>
      <c r="AF85" s="116"/>
      <c r="AG85" s="116"/>
      <c r="AH85" s="116"/>
      <c r="AI85" s="116"/>
      <c r="AJ85" s="116"/>
      <c r="AK85" s="116"/>
      <c r="AL85" s="116"/>
      <c r="AM85" s="116"/>
      <c r="AN85" s="116"/>
      <c r="AO85" s="116"/>
      <c r="AP85" s="116"/>
      <c r="AQ85" s="116"/>
      <c r="AR85" s="116"/>
      <c r="AS85" s="116"/>
      <c r="AT85" s="116"/>
      <c r="AU85" s="116"/>
      <c r="AV85" s="116"/>
      <c r="AW85" s="116"/>
      <c r="AX85" s="116"/>
      <c r="AY85" s="116"/>
      <c r="AZ85" s="116"/>
      <c r="BA85" s="116"/>
      <c r="BB85" s="116"/>
      <c r="BC85" s="116"/>
      <c r="BD85" s="116"/>
      <c r="BE85" s="116"/>
      <c r="BF85" s="116"/>
      <c r="BG85" s="116"/>
      <c r="BH85" s="116"/>
    </row>
    <row r="86" spans="1:60" x14ac:dyDescent="0.25">
      <c r="A86" s="126" t="s">
        <v>10219</v>
      </c>
      <c r="B86" s="225">
        <v>30</v>
      </c>
      <c r="C86" s="225">
        <v>120</v>
      </c>
      <c r="D86" s="130"/>
      <c r="E86" s="116"/>
      <c r="F86" s="116"/>
      <c r="G86" s="116"/>
      <c r="H86" s="116"/>
      <c r="I86" s="116"/>
      <c r="J86" s="116"/>
      <c r="K86" s="116"/>
      <c r="L86" s="116">
        <v>0.39</v>
      </c>
      <c r="M86" s="116"/>
      <c r="N86" s="116"/>
      <c r="O86" s="116"/>
      <c r="P86" s="116">
        <v>0.72</v>
      </c>
      <c r="Q86" s="116"/>
      <c r="R86" s="116"/>
      <c r="S86" s="116"/>
      <c r="T86" s="116"/>
      <c r="U86" s="116"/>
      <c r="V86" s="130"/>
      <c r="W86" s="116"/>
      <c r="X86" s="116"/>
      <c r="Y86" s="116"/>
      <c r="Z86" s="116"/>
      <c r="AA86" s="116"/>
      <c r="AB86" s="116"/>
      <c r="AC86" s="116"/>
      <c r="AD86" s="116"/>
      <c r="AE86" s="116"/>
      <c r="AF86" s="116"/>
      <c r="AG86" s="116"/>
      <c r="AH86" s="116"/>
      <c r="AI86" s="116"/>
      <c r="AJ86" s="116"/>
      <c r="AK86" s="116"/>
      <c r="AL86" s="116"/>
      <c r="AM86" s="116"/>
      <c r="AN86" s="116"/>
      <c r="AO86" s="116"/>
      <c r="AP86" s="116"/>
      <c r="AQ86" s="116"/>
      <c r="AR86" s="116"/>
      <c r="AS86" s="116"/>
      <c r="AT86" s="116"/>
      <c r="AU86" s="116"/>
      <c r="AV86" s="116"/>
      <c r="AW86" s="116"/>
      <c r="AX86" s="116"/>
      <c r="AY86" s="116"/>
      <c r="AZ86" s="116"/>
      <c r="BA86" s="116"/>
      <c r="BB86" s="116"/>
      <c r="BC86" s="116"/>
      <c r="BD86" s="116"/>
      <c r="BE86" s="116"/>
      <c r="BF86" s="116"/>
      <c r="BG86" s="116"/>
      <c r="BH86" s="116"/>
    </row>
    <row r="87" spans="1:60" x14ac:dyDescent="0.25">
      <c r="A87" s="126" t="s">
        <v>10220</v>
      </c>
      <c r="B87" s="225">
        <v>0</v>
      </c>
      <c r="C87" s="225">
        <v>30</v>
      </c>
      <c r="D87" s="130"/>
      <c r="E87" s="116"/>
      <c r="F87" s="116"/>
      <c r="G87" s="116"/>
      <c r="H87" s="116"/>
      <c r="I87" s="116"/>
      <c r="J87" s="116"/>
      <c r="K87" s="116"/>
      <c r="L87" s="116">
        <v>0.39</v>
      </c>
      <c r="M87" s="116"/>
      <c r="N87" s="116"/>
      <c r="O87" s="116"/>
      <c r="P87" s="116">
        <v>0.72</v>
      </c>
      <c r="Q87" s="116"/>
      <c r="R87" s="116"/>
      <c r="S87" s="116"/>
      <c r="T87" s="116"/>
      <c r="U87" s="116"/>
      <c r="V87" s="130"/>
      <c r="W87" s="116"/>
      <c r="X87" s="116"/>
      <c r="Y87" s="116"/>
      <c r="Z87" s="116"/>
      <c r="AA87" s="116"/>
      <c r="AB87" s="116"/>
      <c r="AC87" s="116"/>
      <c r="AD87" s="116"/>
      <c r="AE87" s="116"/>
      <c r="AF87" s="116"/>
      <c r="AG87" s="116"/>
      <c r="AH87" s="116"/>
      <c r="AI87" s="116"/>
      <c r="AJ87" s="116"/>
      <c r="AK87" s="116"/>
      <c r="AL87" s="116"/>
      <c r="AM87" s="116"/>
      <c r="AN87" s="116"/>
      <c r="AO87" s="116"/>
      <c r="AP87" s="116"/>
      <c r="AQ87" s="116"/>
      <c r="AR87" s="116"/>
      <c r="AS87" s="116"/>
      <c r="AT87" s="116"/>
      <c r="AU87" s="116"/>
      <c r="AV87" s="116"/>
      <c r="AW87" s="116"/>
      <c r="AX87" s="116"/>
      <c r="AY87" s="116"/>
      <c r="AZ87" s="116"/>
      <c r="BA87" s="116"/>
      <c r="BB87" s="116"/>
      <c r="BC87" s="116"/>
      <c r="BD87" s="116"/>
      <c r="BE87" s="116"/>
      <c r="BF87" s="116"/>
      <c r="BG87" s="116"/>
      <c r="BH87" s="116"/>
    </row>
    <row r="88" spans="1:60" x14ac:dyDescent="0.25">
      <c r="A88" s="126" t="s">
        <v>10220</v>
      </c>
      <c r="B88" s="225">
        <v>30</v>
      </c>
      <c r="C88" s="225">
        <v>120</v>
      </c>
      <c r="D88" s="130"/>
      <c r="E88" s="116"/>
      <c r="F88" s="116"/>
      <c r="G88" s="116"/>
      <c r="H88" s="116"/>
      <c r="I88" s="116"/>
      <c r="J88" s="116"/>
      <c r="K88" s="116"/>
      <c r="L88" s="116">
        <v>0.39</v>
      </c>
      <c r="M88" s="116"/>
      <c r="N88" s="116"/>
      <c r="O88" s="116"/>
      <c r="P88" s="116">
        <v>0.72</v>
      </c>
      <c r="Q88" s="116"/>
      <c r="R88" s="116"/>
      <c r="S88" s="116"/>
      <c r="T88" s="116"/>
      <c r="U88" s="116"/>
      <c r="V88" s="130"/>
      <c r="W88" s="116"/>
      <c r="X88" s="116"/>
      <c r="Y88" s="116"/>
      <c r="Z88" s="116"/>
      <c r="AA88" s="116"/>
      <c r="AB88" s="116"/>
      <c r="AC88" s="116"/>
      <c r="AD88" s="116"/>
      <c r="AE88" s="116"/>
      <c r="AF88" s="116"/>
      <c r="AG88" s="116"/>
      <c r="AH88" s="116"/>
      <c r="AI88" s="116"/>
      <c r="AJ88" s="116"/>
      <c r="AK88" s="116"/>
      <c r="AL88" s="116"/>
      <c r="AM88" s="116"/>
      <c r="AN88" s="116"/>
      <c r="AO88" s="116"/>
      <c r="AP88" s="116"/>
      <c r="AQ88" s="116"/>
      <c r="AR88" s="116"/>
      <c r="AS88" s="116"/>
      <c r="AT88" s="116"/>
      <c r="AU88" s="116"/>
      <c r="AV88" s="116"/>
      <c r="AW88" s="116"/>
      <c r="AX88" s="116"/>
      <c r="AY88" s="116"/>
      <c r="AZ88" s="116"/>
      <c r="BA88" s="116"/>
      <c r="BB88" s="116"/>
      <c r="BC88" s="116"/>
      <c r="BD88" s="116"/>
      <c r="BE88" s="116"/>
      <c r="BF88" s="116"/>
      <c r="BG88" s="116"/>
      <c r="BH88" s="116"/>
    </row>
    <row r="89" spans="1:60" x14ac:dyDescent="0.25">
      <c r="A89" s="126" t="s">
        <v>10221</v>
      </c>
      <c r="B89" s="225">
        <v>0</v>
      </c>
      <c r="C89" s="225">
        <v>30</v>
      </c>
      <c r="D89" s="130"/>
      <c r="E89" s="116"/>
      <c r="F89" s="116"/>
      <c r="G89" s="116"/>
      <c r="H89" s="116"/>
      <c r="I89" s="116"/>
      <c r="J89" s="116"/>
      <c r="K89" s="116"/>
      <c r="L89" s="116">
        <v>0.39</v>
      </c>
      <c r="M89" s="116"/>
      <c r="N89" s="116"/>
      <c r="O89" s="116"/>
      <c r="P89" s="116">
        <v>0.72</v>
      </c>
      <c r="Q89" s="116"/>
      <c r="R89" s="116"/>
      <c r="S89" s="116"/>
      <c r="T89" s="116"/>
      <c r="U89" s="116"/>
      <c r="V89" s="130"/>
      <c r="W89" s="116"/>
      <c r="X89" s="116"/>
      <c r="Y89" s="116"/>
      <c r="Z89" s="116"/>
      <c r="AA89" s="116"/>
      <c r="AB89" s="116"/>
      <c r="AC89" s="116"/>
      <c r="AD89" s="116"/>
      <c r="AE89" s="116"/>
      <c r="AF89" s="116"/>
      <c r="AG89" s="116"/>
      <c r="AH89" s="116"/>
      <c r="AI89" s="116"/>
      <c r="AJ89" s="116"/>
      <c r="AK89" s="116"/>
      <c r="AL89" s="116"/>
      <c r="AM89" s="116"/>
      <c r="AN89" s="116"/>
      <c r="AO89" s="116"/>
      <c r="AP89" s="116"/>
      <c r="AQ89" s="116"/>
      <c r="AR89" s="116"/>
      <c r="AS89" s="116"/>
      <c r="AT89" s="116"/>
      <c r="AU89" s="116"/>
      <c r="AV89" s="116"/>
      <c r="AW89" s="116"/>
      <c r="AX89" s="116"/>
      <c r="AY89" s="116"/>
      <c r="AZ89" s="116"/>
      <c r="BA89" s="116"/>
      <c r="BB89" s="116"/>
      <c r="BC89" s="116"/>
      <c r="BD89" s="116"/>
      <c r="BE89" s="116"/>
      <c r="BF89" s="116"/>
      <c r="BG89" s="116"/>
      <c r="BH89" s="116"/>
    </row>
    <row r="90" spans="1:60" x14ac:dyDescent="0.25">
      <c r="A90" s="126" t="s">
        <v>10221</v>
      </c>
      <c r="B90" s="225">
        <v>30</v>
      </c>
      <c r="C90" s="225">
        <v>120</v>
      </c>
      <c r="D90" s="130"/>
      <c r="E90" s="116"/>
      <c r="F90" s="116"/>
      <c r="G90" s="116"/>
      <c r="H90" s="116"/>
      <c r="I90" s="116"/>
      <c r="J90" s="116"/>
      <c r="K90" s="116"/>
      <c r="L90" s="116">
        <v>0.39</v>
      </c>
      <c r="M90" s="116"/>
      <c r="N90" s="116"/>
      <c r="O90" s="116"/>
      <c r="P90" s="116">
        <v>0.72</v>
      </c>
      <c r="Q90" s="116"/>
      <c r="R90" s="116"/>
      <c r="S90" s="116"/>
      <c r="T90" s="116"/>
      <c r="U90" s="116"/>
      <c r="V90" s="130"/>
      <c r="W90" s="116"/>
      <c r="X90" s="116"/>
      <c r="Y90" s="116"/>
      <c r="Z90" s="116"/>
      <c r="AA90" s="116"/>
      <c r="AB90" s="116"/>
      <c r="AC90" s="116"/>
      <c r="AD90" s="116"/>
      <c r="AE90" s="116"/>
      <c r="AF90" s="116"/>
      <c r="AG90" s="116"/>
      <c r="AH90" s="116"/>
      <c r="AI90" s="116"/>
      <c r="AJ90" s="116"/>
      <c r="AK90" s="116"/>
      <c r="AL90" s="116"/>
      <c r="AM90" s="116"/>
      <c r="AN90" s="116"/>
      <c r="AO90" s="116"/>
      <c r="AP90" s="116"/>
      <c r="AQ90" s="116"/>
      <c r="AR90" s="116"/>
      <c r="AS90" s="116"/>
      <c r="AT90" s="116"/>
      <c r="AU90" s="116"/>
      <c r="AV90" s="116"/>
      <c r="AW90" s="116"/>
      <c r="AX90" s="116"/>
      <c r="AY90" s="116"/>
      <c r="AZ90" s="116"/>
      <c r="BA90" s="116"/>
      <c r="BB90" s="116"/>
      <c r="BC90" s="116"/>
      <c r="BD90" s="116"/>
      <c r="BE90" s="116"/>
      <c r="BF90" s="116"/>
      <c r="BG90" s="116"/>
      <c r="BH90" s="116"/>
    </row>
    <row r="91" spans="1:60" x14ac:dyDescent="0.25">
      <c r="A91" s="126" t="s">
        <v>10222</v>
      </c>
      <c r="B91" s="225">
        <v>0</v>
      </c>
      <c r="C91" s="225">
        <v>30</v>
      </c>
      <c r="D91" s="130"/>
      <c r="E91" s="116"/>
      <c r="F91" s="116"/>
      <c r="G91" s="116"/>
      <c r="H91" s="116"/>
      <c r="I91" s="116"/>
      <c r="J91" s="116"/>
      <c r="K91" s="116"/>
      <c r="L91" s="116">
        <v>0.39</v>
      </c>
      <c r="M91" s="116"/>
      <c r="N91" s="116"/>
      <c r="O91" s="116"/>
      <c r="P91" s="116">
        <v>0.72</v>
      </c>
      <c r="Q91" s="116"/>
      <c r="R91" s="116"/>
      <c r="S91" s="116"/>
      <c r="T91" s="116"/>
      <c r="U91" s="116"/>
      <c r="V91" s="130"/>
      <c r="W91" s="116"/>
      <c r="X91" s="116"/>
      <c r="Y91" s="116"/>
      <c r="Z91" s="116"/>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c r="BB91" s="116"/>
      <c r="BC91" s="116"/>
      <c r="BD91" s="116"/>
      <c r="BE91" s="116"/>
      <c r="BF91" s="116"/>
      <c r="BG91" s="116"/>
      <c r="BH91" s="116"/>
    </row>
    <row r="92" spans="1:60" x14ac:dyDescent="0.25">
      <c r="A92" s="126" t="s">
        <v>10222</v>
      </c>
      <c r="B92" s="225">
        <v>30</v>
      </c>
      <c r="C92" s="225">
        <v>120</v>
      </c>
      <c r="D92" s="130"/>
      <c r="E92" s="116"/>
      <c r="F92" s="116"/>
      <c r="G92" s="116"/>
      <c r="H92" s="116"/>
      <c r="I92" s="116"/>
      <c r="J92" s="116"/>
      <c r="K92" s="116"/>
      <c r="L92" s="116">
        <v>0.39</v>
      </c>
      <c r="M92" s="116"/>
      <c r="N92" s="116"/>
      <c r="O92" s="116"/>
      <c r="P92" s="116">
        <v>0.72</v>
      </c>
      <c r="Q92" s="116"/>
      <c r="R92" s="116"/>
      <c r="S92" s="116"/>
      <c r="T92" s="116"/>
      <c r="U92" s="116"/>
      <c r="V92" s="130"/>
      <c r="W92" s="116"/>
      <c r="X92" s="116"/>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row>
    <row r="93" spans="1:60" x14ac:dyDescent="0.25">
      <c r="A93" s="126" t="s">
        <v>10223</v>
      </c>
      <c r="B93" s="225">
        <v>0</v>
      </c>
      <c r="C93" s="225">
        <v>30</v>
      </c>
      <c r="D93" s="130"/>
      <c r="E93" s="116"/>
      <c r="F93" s="116"/>
      <c r="G93" s="116"/>
      <c r="H93" s="116"/>
      <c r="I93" s="116"/>
      <c r="J93" s="116"/>
      <c r="K93" s="116"/>
      <c r="L93" s="116">
        <v>0.39</v>
      </c>
      <c r="M93" s="116"/>
      <c r="N93" s="116"/>
      <c r="O93" s="116"/>
      <c r="P93" s="116">
        <v>0.72</v>
      </c>
      <c r="Q93" s="116"/>
      <c r="R93" s="116"/>
      <c r="S93" s="116"/>
      <c r="T93" s="116"/>
      <c r="U93" s="116"/>
      <c r="V93" s="130"/>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row>
    <row r="94" spans="1:60" x14ac:dyDescent="0.25">
      <c r="A94" s="126" t="s">
        <v>10223</v>
      </c>
      <c r="B94" s="225">
        <v>30</v>
      </c>
      <c r="C94" s="225">
        <v>120</v>
      </c>
      <c r="D94" s="130"/>
      <c r="E94" s="116"/>
      <c r="F94" s="116"/>
      <c r="G94" s="116"/>
      <c r="H94" s="116"/>
      <c r="I94" s="116"/>
      <c r="J94" s="116"/>
      <c r="K94" s="116"/>
      <c r="L94" s="116">
        <v>0.39</v>
      </c>
      <c r="M94" s="116"/>
      <c r="N94" s="116"/>
      <c r="O94" s="116"/>
      <c r="P94" s="116">
        <v>0.72</v>
      </c>
      <c r="Q94" s="116"/>
      <c r="R94" s="116"/>
      <c r="S94" s="116"/>
      <c r="T94" s="116"/>
      <c r="U94" s="116"/>
      <c r="V94" s="130"/>
      <c r="W94" s="116"/>
      <c r="X94" s="116"/>
      <c r="Y94" s="116"/>
      <c r="Z94" s="116"/>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6"/>
      <c r="BC94" s="116"/>
      <c r="BD94" s="116"/>
      <c r="BE94" s="116"/>
      <c r="BF94" s="116"/>
      <c r="BG94" s="116"/>
      <c r="BH94" s="116"/>
    </row>
    <row r="95" spans="1:60" x14ac:dyDescent="0.25">
      <c r="A95" s="126" t="s">
        <v>10224</v>
      </c>
      <c r="B95" s="225">
        <v>0</v>
      </c>
      <c r="C95" s="225">
        <v>30</v>
      </c>
      <c r="D95" s="130"/>
      <c r="E95" s="116"/>
      <c r="F95" s="116"/>
      <c r="G95" s="116"/>
      <c r="H95" s="116"/>
      <c r="I95" s="116"/>
      <c r="J95" s="116"/>
      <c r="K95" s="116"/>
      <c r="L95" s="116">
        <v>0.39</v>
      </c>
      <c r="M95" s="116"/>
      <c r="N95" s="116"/>
      <c r="O95" s="116"/>
      <c r="P95" s="116">
        <v>0.72</v>
      </c>
      <c r="Q95" s="116"/>
      <c r="R95" s="116"/>
      <c r="S95" s="116"/>
      <c r="T95" s="116"/>
      <c r="U95" s="116"/>
      <c r="V95" s="130"/>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row>
    <row r="96" spans="1:60" x14ac:dyDescent="0.25">
      <c r="A96" s="126" t="s">
        <v>10224</v>
      </c>
      <c r="B96" s="225">
        <v>30</v>
      </c>
      <c r="C96" s="225">
        <v>120</v>
      </c>
      <c r="D96" s="130"/>
      <c r="E96" s="116"/>
      <c r="F96" s="116"/>
      <c r="G96" s="116"/>
      <c r="H96" s="116"/>
      <c r="I96" s="116"/>
      <c r="J96" s="116"/>
      <c r="K96" s="116"/>
      <c r="L96" s="116">
        <v>0.39</v>
      </c>
      <c r="M96" s="116"/>
      <c r="N96" s="116"/>
      <c r="O96" s="116"/>
      <c r="P96" s="116">
        <v>0.72</v>
      </c>
      <c r="Q96" s="116"/>
      <c r="R96" s="116"/>
      <c r="S96" s="116"/>
      <c r="T96" s="116"/>
      <c r="U96" s="116"/>
      <c r="V96" s="130"/>
      <c r="W96" s="116"/>
      <c r="X96" s="116"/>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row>
    <row r="97" spans="1:60" x14ac:dyDescent="0.25">
      <c r="A97" s="126" t="s">
        <v>10225</v>
      </c>
      <c r="B97" s="225">
        <v>0</v>
      </c>
      <c r="C97" s="225">
        <v>30</v>
      </c>
      <c r="D97" s="130"/>
      <c r="E97" s="116"/>
      <c r="F97" s="116"/>
      <c r="G97" s="116"/>
      <c r="H97" s="116"/>
      <c r="I97" s="116"/>
      <c r="J97" s="116"/>
      <c r="K97" s="116"/>
      <c r="L97" s="116">
        <v>0.39</v>
      </c>
      <c r="M97" s="116"/>
      <c r="N97" s="116"/>
      <c r="O97" s="116"/>
      <c r="P97" s="116">
        <v>0.72</v>
      </c>
      <c r="Q97" s="116"/>
      <c r="R97" s="116"/>
      <c r="S97" s="116"/>
      <c r="T97" s="116"/>
      <c r="U97" s="116"/>
      <c r="V97" s="130"/>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row>
    <row r="98" spans="1:60" x14ac:dyDescent="0.25">
      <c r="A98" s="126" t="s">
        <v>10225</v>
      </c>
      <c r="B98" s="225">
        <v>30</v>
      </c>
      <c r="C98" s="225">
        <v>120</v>
      </c>
      <c r="D98" s="130"/>
      <c r="E98" s="116"/>
      <c r="F98" s="116"/>
      <c r="G98" s="116"/>
      <c r="H98" s="116"/>
      <c r="I98" s="116"/>
      <c r="J98" s="116"/>
      <c r="K98" s="116"/>
      <c r="L98" s="116">
        <v>0.39</v>
      </c>
      <c r="M98" s="116"/>
      <c r="N98" s="116"/>
      <c r="O98" s="116"/>
      <c r="P98" s="116">
        <v>0.72</v>
      </c>
      <c r="Q98" s="116"/>
      <c r="R98" s="116"/>
      <c r="S98" s="116"/>
      <c r="T98" s="116"/>
      <c r="U98" s="116"/>
      <c r="V98" s="130"/>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row>
    <row r="99" spans="1:60" x14ac:dyDescent="0.25">
      <c r="A99" s="126" t="s">
        <v>10248</v>
      </c>
      <c r="B99" s="225"/>
      <c r="C99" s="225"/>
      <c r="D99" s="130"/>
      <c r="E99" s="116">
        <v>66</v>
      </c>
      <c r="F99" s="116">
        <v>19</v>
      </c>
      <c r="G99" s="116">
        <v>15</v>
      </c>
      <c r="H99" s="116"/>
      <c r="I99" s="116">
        <v>1.1599999999999999</v>
      </c>
      <c r="J99" s="116"/>
      <c r="K99" s="116">
        <v>1.2</v>
      </c>
      <c r="L99" s="116">
        <v>0.49</v>
      </c>
      <c r="M99" s="116">
        <v>5.3</v>
      </c>
      <c r="N99" s="116"/>
      <c r="O99" s="116">
        <v>0.49</v>
      </c>
      <c r="P99" s="116">
        <v>0.59</v>
      </c>
      <c r="Q99" s="116"/>
      <c r="R99" s="116"/>
      <c r="S99" s="116">
        <v>0.1</v>
      </c>
      <c r="T99" s="116"/>
      <c r="U99" s="116"/>
      <c r="V99" s="130"/>
      <c r="W99" s="116"/>
      <c r="X99" s="116"/>
      <c r="Y99" s="116"/>
      <c r="Z99" s="116"/>
      <c r="AA99" s="116"/>
      <c r="AB99" s="116"/>
      <c r="AC99" s="116"/>
      <c r="AD99" s="116"/>
      <c r="AE99" s="116"/>
      <c r="AF99" s="116"/>
      <c r="AG99" s="116"/>
      <c r="AH99" s="116"/>
      <c r="AI99" s="116"/>
      <c r="AJ99" s="116"/>
      <c r="AK99" s="116"/>
      <c r="AL99" s="116"/>
      <c r="AM99" s="116"/>
      <c r="AN99" s="116"/>
      <c r="AO99" s="116"/>
      <c r="AP99" s="116"/>
      <c r="AQ99" s="116"/>
      <c r="AR99" s="116"/>
      <c r="AS99" s="116"/>
      <c r="AT99" s="116"/>
      <c r="AU99" s="116"/>
      <c r="AV99" s="116"/>
      <c r="AW99" s="116"/>
      <c r="AX99" s="116"/>
      <c r="AY99" s="116"/>
      <c r="AZ99" s="116"/>
      <c r="BA99" s="116"/>
      <c r="BB99" s="116"/>
      <c r="BC99" s="116"/>
      <c r="BD99" s="116"/>
      <c r="BE99" s="116"/>
      <c r="BF99" s="116"/>
      <c r="BG99" s="116"/>
      <c r="BH99" s="116"/>
    </row>
    <row r="100" spans="1:60" x14ac:dyDescent="0.25">
      <c r="A100" s="126" t="s">
        <v>10249</v>
      </c>
      <c r="B100" s="225"/>
      <c r="C100" s="225"/>
      <c r="D100" s="130"/>
      <c r="E100" s="116">
        <v>56</v>
      </c>
      <c r="F100" s="116">
        <v>13</v>
      </c>
      <c r="G100" s="116">
        <v>31</v>
      </c>
      <c r="H100" s="116"/>
      <c r="I100" s="116">
        <v>0.98</v>
      </c>
      <c r="J100" s="116"/>
      <c r="K100" s="116">
        <v>1.36</v>
      </c>
      <c r="L100" s="116">
        <v>0.26</v>
      </c>
      <c r="M100" s="116">
        <v>5.6</v>
      </c>
      <c r="N100" s="116"/>
      <c r="O100" s="116">
        <v>0.45</v>
      </c>
      <c r="P100" s="116">
        <v>0.61</v>
      </c>
      <c r="Q100" s="116"/>
      <c r="R100" s="116"/>
      <c r="S100" s="116">
        <v>0.1</v>
      </c>
      <c r="T100" s="116"/>
      <c r="U100" s="116"/>
      <c r="V100" s="130"/>
      <c r="W100" s="116"/>
      <c r="X100" s="116"/>
      <c r="Y100" s="116"/>
      <c r="Z100" s="116"/>
      <c r="AA100" s="116"/>
      <c r="AB100" s="116"/>
      <c r="AC100" s="116"/>
      <c r="AD100" s="116"/>
      <c r="AE100" s="116"/>
      <c r="AF100" s="116"/>
      <c r="AG100" s="116"/>
      <c r="AH100" s="116"/>
      <c r="AI100" s="116"/>
      <c r="AJ100" s="116"/>
      <c r="AK100" s="116"/>
      <c r="AL100" s="116"/>
      <c r="AM100" s="116"/>
      <c r="AN100" s="116"/>
      <c r="AO100" s="116"/>
      <c r="AP100" s="116"/>
      <c r="AQ100" s="116"/>
      <c r="AR100" s="116"/>
      <c r="AS100" s="116"/>
      <c r="AT100" s="116"/>
      <c r="AU100" s="116"/>
      <c r="AV100" s="116"/>
      <c r="AW100" s="116"/>
      <c r="AX100" s="116"/>
      <c r="AY100" s="116"/>
      <c r="AZ100" s="116"/>
      <c r="BA100" s="116"/>
      <c r="BB100" s="116"/>
      <c r="BC100" s="116"/>
      <c r="BD100" s="116"/>
      <c r="BE100" s="116"/>
      <c r="BF100" s="116"/>
      <c r="BG100" s="116"/>
      <c r="BH100" s="116"/>
    </row>
    <row r="101" spans="1:60" x14ac:dyDescent="0.25">
      <c r="A101" s="126" t="s">
        <v>10250</v>
      </c>
      <c r="B101" s="225"/>
      <c r="C101" s="225"/>
      <c r="D101" s="130"/>
      <c r="E101" s="116">
        <v>65</v>
      </c>
      <c r="F101" s="116">
        <v>13</v>
      </c>
      <c r="G101" s="116">
        <v>65</v>
      </c>
      <c r="H101" s="116"/>
      <c r="I101" s="116">
        <v>1.7</v>
      </c>
      <c r="J101" s="116"/>
      <c r="K101" s="116">
        <v>1.28</v>
      </c>
      <c r="L101" s="116">
        <v>0.31</v>
      </c>
      <c r="M101" s="116">
        <v>5.35</v>
      </c>
      <c r="N101" s="116"/>
      <c r="O101" s="116">
        <v>0.43</v>
      </c>
      <c r="P101" s="116">
        <v>0.45</v>
      </c>
      <c r="Q101" s="116"/>
      <c r="R101" s="116"/>
      <c r="S101" s="116">
        <v>0.1</v>
      </c>
      <c r="T101" s="116"/>
      <c r="U101" s="116"/>
      <c r="V101" s="130"/>
      <c r="W101" s="116"/>
      <c r="X101" s="116"/>
      <c r="Y101" s="116"/>
      <c r="Z101" s="116"/>
      <c r="AA101" s="116"/>
      <c r="AB101" s="116"/>
      <c r="AC101" s="116"/>
      <c r="AD101" s="116"/>
      <c r="AE101" s="116"/>
      <c r="AF101" s="116"/>
      <c r="AG101" s="116"/>
      <c r="AH101" s="116"/>
      <c r="AI101" s="116"/>
      <c r="AJ101" s="116"/>
      <c r="AK101" s="116"/>
      <c r="AL101" s="116"/>
      <c r="AM101" s="116"/>
      <c r="AN101" s="116"/>
      <c r="AO101" s="116"/>
      <c r="AP101" s="116"/>
      <c r="AQ101" s="116"/>
      <c r="AR101" s="116"/>
      <c r="AS101" s="116"/>
      <c r="AT101" s="116"/>
      <c r="AU101" s="116"/>
      <c r="AV101" s="116"/>
      <c r="AW101" s="116"/>
      <c r="AX101" s="116"/>
      <c r="AY101" s="116"/>
      <c r="AZ101" s="116"/>
      <c r="BA101" s="116"/>
      <c r="BB101" s="116"/>
      <c r="BC101" s="116"/>
      <c r="BD101" s="116"/>
      <c r="BE101" s="116"/>
      <c r="BF101" s="116"/>
      <c r="BG101" s="116"/>
      <c r="BH101" s="116"/>
    </row>
    <row r="102" spans="1:60" x14ac:dyDescent="0.25">
      <c r="A102" s="126" t="s">
        <v>10251</v>
      </c>
      <c r="B102" s="225"/>
      <c r="C102" s="225"/>
      <c r="D102" s="130"/>
      <c r="E102" s="116">
        <v>15</v>
      </c>
      <c r="F102" s="116">
        <v>7</v>
      </c>
      <c r="G102" s="116">
        <v>78</v>
      </c>
      <c r="H102" s="116"/>
      <c r="I102" s="116">
        <v>0.62</v>
      </c>
      <c r="J102" s="116"/>
      <c r="K102" s="116">
        <v>1.45</v>
      </c>
      <c r="L102" s="116">
        <v>0.08</v>
      </c>
      <c r="M102" s="116">
        <v>4.9000000000000004</v>
      </c>
      <c r="N102" s="116"/>
      <c r="O102" s="116">
        <v>0.16</v>
      </c>
      <c r="P102" s="116">
        <v>0.4</v>
      </c>
      <c r="Q102" s="116"/>
      <c r="R102" s="116"/>
      <c r="S102" s="116">
        <v>0.05</v>
      </c>
      <c r="T102" s="116"/>
      <c r="U102" s="116"/>
      <c r="V102" s="130"/>
      <c r="W102" s="116"/>
      <c r="X102" s="116"/>
      <c r="Y102" s="116"/>
      <c r="Z102" s="116"/>
      <c r="AA102" s="116"/>
      <c r="AB102" s="116"/>
      <c r="AC102" s="116"/>
      <c r="AD102" s="116"/>
      <c r="AE102" s="116"/>
      <c r="AF102" s="116"/>
      <c r="AG102" s="116"/>
      <c r="AH102" s="116"/>
      <c r="AI102" s="116"/>
      <c r="AJ102" s="116"/>
      <c r="AK102" s="116"/>
      <c r="AL102" s="116"/>
      <c r="AM102" s="116"/>
      <c r="AN102" s="116"/>
      <c r="AO102" s="116"/>
      <c r="AP102" s="116"/>
      <c r="AQ102" s="116"/>
      <c r="AR102" s="116"/>
      <c r="AS102" s="116"/>
      <c r="AT102" s="116"/>
      <c r="AU102" s="116"/>
      <c r="AV102" s="116"/>
      <c r="AW102" s="116"/>
      <c r="AX102" s="116"/>
      <c r="AY102" s="116"/>
      <c r="AZ102" s="116"/>
      <c r="BA102" s="116"/>
      <c r="BB102" s="116"/>
      <c r="BC102" s="116"/>
      <c r="BD102" s="116"/>
      <c r="BE102" s="116"/>
      <c r="BF102" s="116"/>
      <c r="BG102" s="116"/>
      <c r="BH102" s="116"/>
    </row>
    <row r="103" spans="1:60" x14ac:dyDescent="0.25">
      <c r="A103" s="126" t="s">
        <v>10252</v>
      </c>
      <c r="B103" s="225"/>
      <c r="C103" s="225"/>
      <c r="D103" s="130"/>
      <c r="E103" s="116">
        <v>66</v>
      </c>
      <c r="F103" s="116">
        <v>19</v>
      </c>
      <c r="G103" s="116">
        <v>15</v>
      </c>
      <c r="H103" s="116"/>
      <c r="I103" s="116">
        <v>1</v>
      </c>
      <c r="J103" s="116"/>
      <c r="K103" s="116">
        <v>1.36</v>
      </c>
      <c r="L103" s="116">
        <v>0.22</v>
      </c>
      <c r="M103" s="116">
        <v>5.5</v>
      </c>
      <c r="N103" s="116"/>
      <c r="O103" s="116">
        <v>0.38</v>
      </c>
      <c r="P103" s="116">
        <v>0.46</v>
      </c>
      <c r="Q103" s="116"/>
      <c r="R103" s="116"/>
      <c r="S103" s="116">
        <v>0.1</v>
      </c>
      <c r="T103" s="116"/>
      <c r="U103" s="116"/>
      <c r="V103" s="130"/>
      <c r="W103" s="116"/>
      <c r="X103" s="116"/>
      <c r="Y103" s="116"/>
      <c r="Z103" s="116"/>
      <c r="AA103" s="116"/>
      <c r="AB103" s="116"/>
      <c r="AC103" s="116"/>
      <c r="AD103" s="116"/>
      <c r="AE103" s="116"/>
      <c r="AF103" s="116"/>
      <c r="AG103" s="116"/>
      <c r="AH103" s="116"/>
      <c r="AI103" s="116"/>
      <c r="AJ103" s="116"/>
      <c r="AK103" s="116"/>
      <c r="AL103" s="116"/>
      <c r="AM103" s="116"/>
      <c r="AN103" s="116"/>
      <c r="AO103" s="116"/>
      <c r="AP103" s="116"/>
      <c r="AQ103" s="116"/>
      <c r="AR103" s="116"/>
      <c r="AS103" s="116"/>
      <c r="AT103" s="116"/>
      <c r="AU103" s="116"/>
      <c r="AV103" s="116"/>
      <c r="AW103" s="116"/>
      <c r="AX103" s="116"/>
      <c r="AY103" s="116"/>
      <c r="AZ103" s="116"/>
      <c r="BA103" s="116"/>
      <c r="BB103" s="116"/>
      <c r="BC103" s="116"/>
      <c r="BD103" s="116"/>
      <c r="BE103" s="116"/>
      <c r="BF103" s="116"/>
      <c r="BG103" s="116"/>
      <c r="BH103" s="116"/>
    </row>
    <row r="104" spans="1:60" x14ac:dyDescent="0.25">
      <c r="A104" s="126" t="s">
        <v>10253</v>
      </c>
      <c r="B104" s="225"/>
      <c r="C104" s="225"/>
      <c r="D104" s="130"/>
      <c r="E104" s="116">
        <v>24</v>
      </c>
      <c r="F104" s="116">
        <v>37</v>
      </c>
      <c r="G104" s="116">
        <v>39</v>
      </c>
      <c r="H104" s="116"/>
      <c r="I104" s="116">
        <v>1.6</v>
      </c>
      <c r="J104" s="116"/>
      <c r="K104" s="116">
        <v>1.3</v>
      </c>
      <c r="L104" s="116">
        <v>0.18</v>
      </c>
      <c r="M104" s="116">
        <v>5.2</v>
      </c>
      <c r="N104" s="116"/>
      <c r="O104" s="116">
        <v>0.31</v>
      </c>
      <c r="P104" s="116">
        <v>0.44</v>
      </c>
      <c r="Q104" s="116"/>
      <c r="R104" s="116"/>
      <c r="S104" s="116">
        <v>0.09</v>
      </c>
      <c r="T104" s="116"/>
      <c r="U104" s="116"/>
      <c r="V104" s="130"/>
      <c r="W104" s="116"/>
      <c r="X104" s="116"/>
      <c r="Y104" s="116"/>
      <c r="Z104" s="116"/>
      <c r="AA104" s="116"/>
      <c r="AB104" s="116"/>
      <c r="AC104" s="116"/>
      <c r="AD104" s="116"/>
      <c r="AE104" s="116"/>
      <c r="AF104" s="116"/>
      <c r="AG104" s="116"/>
      <c r="AH104" s="116"/>
      <c r="AI104" s="116"/>
      <c r="AJ104" s="116"/>
      <c r="AK104" s="116"/>
      <c r="AL104" s="116"/>
      <c r="AM104" s="116"/>
      <c r="AN104" s="116"/>
      <c r="AO104" s="116"/>
      <c r="AP104" s="116"/>
      <c r="AQ104" s="116"/>
      <c r="AR104" s="116"/>
      <c r="AS104" s="116"/>
      <c r="AT104" s="116"/>
      <c r="AU104" s="116"/>
      <c r="AV104" s="116"/>
      <c r="AW104" s="116"/>
      <c r="AX104" s="116"/>
      <c r="AY104" s="116"/>
      <c r="AZ104" s="116"/>
      <c r="BA104" s="116"/>
      <c r="BB104" s="116"/>
      <c r="BC104" s="116"/>
      <c r="BD104" s="116"/>
      <c r="BE104" s="116"/>
      <c r="BF104" s="116"/>
      <c r="BG104" s="116"/>
      <c r="BH104" s="116"/>
    </row>
    <row r="105" spans="1:60" x14ac:dyDescent="0.25">
      <c r="A105" s="126" t="s">
        <v>10254</v>
      </c>
      <c r="B105" s="225"/>
      <c r="C105" s="225"/>
      <c r="D105" s="130"/>
      <c r="E105" s="116">
        <v>75</v>
      </c>
      <c r="F105" s="116">
        <v>15</v>
      </c>
      <c r="G105" s="116">
        <v>10</v>
      </c>
      <c r="H105" s="116"/>
      <c r="I105" s="116">
        <v>1.48</v>
      </c>
      <c r="J105" s="116"/>
      <c r="K105" s="116">
        <v>1.45</v>
      </c>
      <c r="L105" s="116">
        <v>0.24</v>
      </c>
      <c r="M105" s="116">
        <v>4.8</v>
      </c>
      <c r="N105" s="116"/>
      <c r="O105" s="116">
        <v>0.38</v>
      </c>
      <c r="P105" s="116">
        <v>0.46</v>
      </c>
      <c r="Q105" s="116"/>
      <c r="R105" s="116"/>
      <c r="S105" s="116">
        <v>0.16</v>
      </c>
      <c r="T105" s="116"/>
      <c r="U105" s="116"/>
      <c r="V105" s="130"/>
      <c r="W105" s="116"/>
      <c r="X105" s="116"/>
      <c r="Y105" s="116"/>
      <c r="Z105" s="116"/>
      <c r="AA105" s="116"/>
      <c r="AB105" s="116"/>
      <c r="AC105" s="116"/>
      <c r="AD105" s="116"/>
      <c r="AE105" s="116"/>
      <c r="AF105" s="116"/>
      <c r="AG105" s="116"/>
      <c r="AH105" s="116"/>
      <c r="AI105" s="116"/>
      <c r="AJ105" s="116"/>
      <c r="AK105" s="116"/>
      <c r="AL105" s="116"/>
      <c r="AM105" s="116"/>
      <c r="AN105" s="116"/>
      <c r="AO105" s="116"/>
      <c r="AP105" s="116"/>
      <c r="AQ105" s="116"/>
      <c r="AR105" s="116"/>
      <c r="AS105" s="116"/>
      <c r="AT105" s="116"/>
      <c r="AU105" s="116"/>
      <c r="AV105" s="116"/>
      <c r="AW105" s="116"/>
      <c r="AX105" s="116"/>
      <c r="AY105" s="116"/>
      <c r="AZ105" s="116"/>
      <c r="BA105" s="116"/>
      <c r="BB105" s="116"/>
      <c r="BC105" s="116"/>
      <c r="BD105" s="116"/>
      <c r="BE105" s="116"/>
      <c r="BF105" s="116"/>
      <c r="BG105" s="116"/>
      <c r="BH105" s="116"/>
    </row>
    <row r="106" spans="1:60" x14ac:dyDescent="0.25">
      <c r="A106" s="126" t="s">
        <v>10255</v>
      </c>
      <c r="B106" s="225"/>
      <c r="C106" s="225"/>
      <c r="D106" s="130"/>
      <c r="E106" s="116">
        <v>66</v>
      </c>
      <c r="F106" s="116">
        <v>19</v>
      </c>
      <c r="G106" s="116">
        <v>15</v>
      </c>
      <c r="H106" s="116"/>
      <c r="I106" s="116">
        <v>1.1599999999999999</v>
      </c>
      <c r="J106" s="116"/>
      <c r="K106" s="116">
        <v>1.2</v>
      </c>
      <c r="L106" s="116">
        <v>0.28999999999999998</v>
      </c>
      <c r="M106" s="116">
        <v>5.3</v>
      </c>
      <c r="N106" s="116"/>
      <c r="O106" s="116">
        <v>0.49</v>
      </c>
      <c r="P106" s="116">
        <v>0.59</v>
      </c>
      <c r="Q106" s="116"/>
      <c r="R106" s="116"/>
      <c r="S106" s="116">
        <v>0.1</v>
      </c>
      <c r="T106" s="116"/>
      <c r="U106" s="116"/>
      <c r="V106" s="130"/>
      <c r="W106" s="116"/>
      <c r="X106" s="116"/>
      <c r="Y106" s="116"/>
      <c r="Z106" s="116"/>
      <c r="AA106" s="116"/>
      <c r="AB106" s="116"/>
      <c r="AC106" s="116"/>
      <c r="AD106" s="116"/>
      <c r="AE106" s="116"/>
      <c r="AF106" s="116"/>
      <c r="AG106" s="116"/>
      <c r="AH106" s="116"/>
      <c r="AI106" s="116"/>
      <c r="AJ106" s="116"/>
      <c r="AK106" s="116"/>
      <c r="AL106" s="116"/>
      <c r="AM106" s="116"/>
      <c r="AN106" s="116"/>
      <c r="AO106" s="116"/>
      <c r="AP106" s="116"/>
      <c r="AQ106" s="116"/>
      <c r="AR106" s="116"/>
      <c r="AS106" s="116"/>
      <c r="AT106" s="116"/>
      <c r="AU106" s="116"/>
      <c r="AV106" s="116"/>
      <c r="AW106" s="116"/>
      <c r="AX106" s="116"/>
      <c r="AY106" s="116"/>
      <c r="AZ106" s="116"/>
      <c r="BA106" s="116"/>
      <c r="BB106" s="116"/>
      <c r="BC106" s="116"/>
      <c r="BD106" s="116"/>
      <c r="BE106" s="116"/>
      <c r="BF106" s="116"/>
      <c r="BG106" s="116"/>
      <c r="BH106" s="116"/>
    </row>
    <row r="107" spans="1:60" x14ac:dyDescent="0.25">
      <c r="A107" s="126" t="s">
        <v>10256</v>
      </c>
      <c r="B107" s="225"/>
      <c r="C107" s="225"/>
      <c r="D107" s="130"/>
      <c r="E107" s="116">
        <v>56</v>
      </c>
      <c r="F107" s="116">
        <v>13</v>
      </c>
      <c r="G107" s="116">
        <v>31</v>
      </c>
      <c r="H107" s="116"/>
      <c r="I107" s="116">
        <v>0.98</v>
      </c>
      <c r="J107" s="116"/>
      <c r="K107" s="116">
        <v>1.36</v>
      </c>
      <c r="L107" s="116">
        <v>0.26</v>
      </c>
      <c r="M107" s="116">
        <v>5.6</v>
      </c>
      <c r="N107" s="116"/>
      <c r="O107" s="116">
        <v>0.45</v>
      </c>
      <c r="P107" s="116">
        <v>0.61</v>
      </c>
      <c r="Q107" s="116"/>
      <c r="R107" s="116"/>
      <c r="S107" s="116">
        <v>0.1</v>
      </c>
      <c r="T107" s="116"/>
      <c r="U107" s="116"/>
      <c r="V107" s="130"/>
      <c r="W107" s="116"/>
      <c r="X107" s="116"/>
      <c r="Y107" s="116"/>
      <c r="Z107" s="116"/>
      <c r="AA107" s="116"/>
      <c r="AB107" s="116"/>
      <c r="AC107" s="116"/>
      <c r="AD107" s="116"/>
      <c r="AE107" s="116"/>
      <c r="AF107" s="116"/>
      <c r="AG107" s="116"/>
      <c r="AH107" s="116"/>
      <c r="AI107" s="116"/>
      <c r="AJ107" s="116"/>
      <c r="AK107" s="116"/>
      <c r="AL107" s="116"/>
      <c r="AM107" s="116"/>
      <c r="AN107" s="116"/>
      <c r="AO107" s="116"/>
      <c r="AP107" s="116"/>
      <c r="AQ107" s="116"/>
      <c r="AR107" s="116"/>
      <c r="AS107" s="116"/>
      <c r="AT107" s="116"/>
      <c r="AU107" s="116"/>
      <c r="AV107" s="116"/>
      <c r="AW107" s="116"/>
      <c r="AX107" s="116"/>
      <c r="AY107" s="116"/>
      <c r="AZ107" s="116"/>
      <c r="BA107" s="116"/>
      <c r="BB107" s="116"/>
      <c r="BC107" s="116"/>
      <c r="BD107" s="116"/>
      <c r="BE107" s="116"/>
      <c r="BF107" s="116"/>
      <c r="BG107" s="116"/>
      <c r="BH107" s="116"/>
    </row>
    <row r="108" spans="1:60" x14ac:dyDescent="0.25">
      <c r="A108" s="126" t="s">
        <v>10247</v>
      </c>
      <c r="B108" s="225"/>
      <c r="C108" s="225"/>
      <c r="D108" s="130"/>
      <c r="E108" s="116">
        <v>66</v>
      </c>
      <c r="F108" s="116">
        <v>19</v>
      </c>
      <c r="G108" s="116">
        <v>15</v>
      </c>
      <c r="H108" s="116"/>
      <c r="I108" s="116">
        <v>1</v>
      </c>
      <c r="J108" s="116"/>
      <c r="K108" s="116">
        <v>1.36</v>
      </c>
      <c r="L108" s="116">
        <v>0.22</v>
      </c>
      <c r="M108" s="116">
        <v>5.5</v>
      </c>
      <c r="N108" s="116"/>
      <c r="O108" s="116">
        <v>0.38</v>
      </c>
      <c r="P108" s="116">
        <v>0.46</v>
      </c>
      <c r="Q108" s="116"/>
      <c r="R108" s="116"/>
      <c r="S108" s="116">
        <v>0.1</v>
      </c>
      <c r="T108" s="116"/>
      <c r="U108" s="116"/>
      <c r="V108" s="130"/>
      <c r="W108" s="116"/>
      <c r="X108" s="116"/>
      <c r="Y108" s="116"/>
      <c r="Z108" s="116"/>
      <c r="AA108" s="116"/>
      <c r="AB108" s="116"/>
      <c r="AC108" s="116"/>
      <c r="AD108" s="116"/>
      <c r="AE108" s="116"/>
      <c r="AF108" s="116"/>
      <c r="AG108" s="116"/>
      <c r="AH108" s="116"/>
      <c r="AI108" s="116"/>
      <c r="AJ108" s="116"/>
      <c r="AK108" s="116"/>
      <c r="AL108" s="116"/>
      <c r="AM108" s="116"/>
      <c r="AN108" s="116"/>
      <c r="AO108" s="116"/>
      <c r="AP108" s="116"/>
      <c r="AQ108" s="116"/>
      <c r="AR108" s="116"/>
      <c r="AS108" s="116"/>
      <c r="AT108" s="116"/>
      <c r="AU108" s="116"/>
      <c r="AV108" s="116"/>
      <c r="AW108" s="116"/>
      <c r="AX108" s="116"/>
      <c r="AY108" s="116"/>
      <c r="AZ108" s="116"/>
      <c r="BA108" s="116"/>
      <c r="BB108" s="116"/>
      <c r="BC108" s="116"/>
      <c r="BD108" s="116"/>
      <c r="BE108" s="116"/>
      <c r="BF108" s="116"/>
      <c r="BG108" s="116"/>
      <c r="BH108" s="116"/>
    </row>
    <row r="109" spans="1:60" x14ac:dyDescent="0.25">
      <c r="A109" s="126" t="s">
        <v>10257</v>
      </c>
      <c r="B109" s="225"/>
      <c r="C109" s="225"/>
      <c r="D109" s="130"/>
      <c r="E109" s="116">
        <v>24</v>
      </c>
      <c r="F109" s="116">
        <v>37</v>
      </c>
      <c r="G109" s="116">
        <v>39</v>
      </c>
      <c r="H109" s="116"/>
      <c r="I109" s="116">
        <v>1.6</v>
      </c>
      <c r="J109" s="116"/>
      <c r="K109" s="116">
        <v>1.3</v>
      </c>
      <c r="L109" s="116">
        <v>0.18</v>
      </c>
      <c r="M109" s="116">
        <v>5.2</v>
      </c>
      <c r="N109" s="116"/>
      <c r="O109" s="116">
        <v>0.31</v>
      </c>
      <c r="P109" s="116">
        <v>0.44</v>
      </c>
      <c r="Q109" s="116"/>
      <c r="R109" s="116"/>
      <c r="S109" s="116">
        <v>0.09</v>
      </c>
      <c r="T109" s="116"/>
      <c r="U109" s="116"/>
      <c r="V109" s="130"/>
      <c r="W109" s="116"/>
      <c r="X109" s="116"/>
      <c r="Y109" s="116"/>
      <c r="Z109" s="116"/>
      <c r="AA109" s="116"/>
      <c r="AB109" s="116"/>
      <c r="AC109" s="116"/>
      <c r="AD109" s="116"/>
      <c r="AE109" s="116"/>
      <c r="AF109" s="116"/>
      <c r="AG109" s="116"/>
      <c r="AH109" s="116"/>
      <c r="AI109" s="116"/>
      <c r="AJ109" s="116"/>
      <c r="AK109" s="116"/>
      <c r="AL109" s="116"/>
      <c r="AM109" s="116"/>
      <c r="AN109" s="116"/>
      <c r="AO109" s="116"/>
      <c r="AP109" s="116"/>
      <c r="AQ109" s="116"/>
      <c r="AR109" s="116"/>
      <c r="AS109" s="116"/>
      <c r="AT109" s="116"/>
      <c r="AU109" s="116"/>
      <c r="AV109" s="116"/>
      <c r="AW109" s="116"/>
      <c r="AX109" s="116"/>
      <c r="AY109" s="116"/>
      <c r="AZ109" s="116"/>
      <c r="BA109" s="116"/>
      <c r="BB109" s="116"/>
      <c r="BC109" s="116"/>
      <c r="BD109" s="116"/>
      <c r="BE109" s="116"/>
      <c r="BF109" s="116"/>
      <c r="BG109" s="116"/>
      <c r="BH109" s="116"/>
    </row>
    <row r="110" spans="1:60" x14ac:dyDescent="0.25">
      <c r="A110" s="126" t="s">
        <v>10285</v>
      </c>
      <c r="B110" s="225"/>
      <c r="C110" s="225"/>
      <c r="D110" s="130"/>
      <c r="E110" s="116">
        <v>56</v>
      </c>
      <c r="F110" s="116">
        <v>13</v>
      </c>
      <c r="G110" s="116">
        <v>31</v>
      </c>
      <c r="H110" s="116"/>
      <c r="I110" s="116">
        <v>0.98</v>
      </c>
      <c r="J110" s="116"/>
      <c r="K110" s="116">
        <v>1.36</v>
      </c>
      <c r="L110" s="116">
        <v>0.26</v>
      </c>
      <c r="M110" s="116">
        <v>5.6</v>
      </c>
      <c r="N110" s="116"/>
      <c r="O110" s="116">
        <v>0.45</v>
      </c>
      <c r="P110" s="116">
        <v>0.61</v>
      </c>
      <c r="Q110" s="116"/>
      <c r="R110" s="116"/>
      <c r="S110" s="116">
        <v>0.1</v>
      </c>
      <c r="T110" s="116"/>
      <c r="U110" s="116"/>
      <c r="V110" s="130"/>
      <c r="W110" s="116"/>
      <c r="X110" s="116"/>
      <c r="Y110" s="116"/>
      <c r="Z110" s="116"/>
      <c r="AA110" s="116"/>
      <c r="AB110" s="116"/>
      <c r="AC110" s="116"/>
      <c r="AD110" s="116"/>
      <c r="AE110" s="116"/>
      <c r="AF110" s="116"/>
      <c r="AG110" s="116"/>
      <c r="AH110" s="116"/>
      <c r="AI110" s="116"/>
      <c r="AJ110" s="116"/>
      <c r="AK110" s="116"/>
      <c r="AL110" s="116"/>
      <c r="AM110" s="116"/>
      <c r="AN110" s="116"/>
      <c r="AO110" s="116"/>
      <c r="AP110" s="116"/>
      <c r="AQ110" s="116"/>
      <c r="AR110" s="116"/>
      <c r="AS110" s="116"/>
      <c r="AT110" s="116"/>
      <c r="AU110" s="116"/>
      <c r="AV110" s="116"/>
      <c r="AW110" s="116"/>
      <c r="AX110" s="116"/>
      <c r="AY110" s="116"/>
      <c r="AZ110" s="116"/>
      <c r="BA110" s="116"/>
      <c r="BB110" s="116"/>
      <c r="BC110" s="116"/>
      <c r="BD110" s="116"/>
      <c r="BE110" s="116"/>
      <c r="BF110" s="116"/>
      <c r="BG110" s="116"/>
      <c r="BH110" s="116"/>
    </row>
    <row r="111" spans="1:60" x14ac:dyDescent="0.25">
      <c r="A111" s="126" t="s">
        <v>10294</v>
      </c>
      <c r="B111" s="225">
        <v>0</v>
      </c>
      <c r="C111" s="225">
        <v>15</v>
      </c>
      <c r="D111" s="130"/>
      <c r="E111" s="116">
        <v>26.6</v>
      </c>
      <c r="F111" s="116">
        <v>21</v>
      </c>
      <c r="G111" s="116">
        <v>52.4</v>
      </c>
      <c r="H111" s="116"/>
      <c r="I111" s="116"/>
      <c r="J111" s="116"/>
      <c r="K111" s="116">
        <v>1.41</v>
      </c>
      <c r="L111" s="116">
        <v>9.5</v>
      </c>
      <c r="M111" s="116">
        <v>7.7</v>
      </c>
      <c r="N111" s="116"/>
      <c r="O111" s="116">
        <v>21.3</v>
      </c>
      <c r="P111" s="116"/>
      <c r="Q111" s="116">
        <v>1.1399999999999999</v>
      </c>
      <c r="R111" s="116"/>
      <c r="S111" s="116"/>
      <c r="T111" s="116"/>
      <c r="U111" s="116"/>
      <c r="V111" s="130"/>
      <c r="W111" s="116"/>
      <c r="X111" s="116"/>
      <c r="Y111" s="116"/>
      <c r="Z111" s="116"/>
      <c r="AA111" s="116"/>
      <c r="AB111" s="116"/>
      <c r="AC111" s="116"/>
      <c r="AD111" s="116"/>
      <c r="AE111" s="116"/>
      <c r="AF111" s="116"/>
      <c r="AG111" s="116"/>
      <c r="AH111" s="116"/>
      <c r="AI111" s="116"/>
      <c r="AJ111" s="116"/>
      <c r="AK111" s="116"/>
      <c r="AL111" s="116"/>
      <c r="AM111" s="116"/>
      <c r="AN111" s="116"/>
      <c r="AO111" s="116"/>
      <c r="AP111" s="116"/>
      <c r="AQ111" s="116"/>
      <c r="AR111" s="116"/>
      <c r="AS111" s="116"/>
      <c r="AT111" s="116"/>
      <c r="AU111" s="116"/>
      <c r="AV111" s="116"/>
      <c r="AW111" s="116"/>
      <c r="AX111" s="116"/>
      <c r="AY111" s="116"/>
      <c r="AZ111" s="116"/>
      <c r="BA111" s="116"/>
      <c r="BB111" s="116"/>
      <c r="BC111" s="116"/>
      <c r="BD111" s="116"/>
      <c r="BE111" s="116"/>
      <c r="BF111" s="116"/>
      <c r="BG111" s="116"/>
      <c r="BH111" s="116"/>
    </row>
    <row r="112" spans="1:60" x14ac:dyDescent="0.25">
      <c r="A112" s="126" t="s">
        <v>10294</v>
      </c>
      <c r="B112" s="225">
        <v>15</v>
      </c>
      <c r="C112" s="225">
        <v>30</v>
      </c>
      <c r="D112" s="130"/>
      <c r="E112" s="116">
        <v>27.3</v>
      </c>
      <c r="F112" s="116">
        <v>19</v>
      </c>
      <c r="G112" s="116">
        <v>53.7</v>
      </c>
      <c r="H112" s="116"/>
      <c r="I112" s="116"/>
      <c r="J112" s="116"/>
      <c r="K112" s="116">
        <v>1.43</v>
      </c>
      <c r="L112" s="116">
        <v>10.199999999999999</v>
      </c>
      <c r="M112" s="116">
        <v>8.1</v>
      </c>
      <c r="N112" s="116"/>
      <c r="O112" s="116">
        <v>25.6</v>
      </c>
      <c r="P112" s="116"/>
      <c r="Q112" s="116">
        <v>1.0900000000000001</v>
      </c>
      <c r="R112" s="116"/>
      <c r="S112" s="116"/>
      <c r="T112" s="116"/>
      <c r="U112" s="116"/>
      <c r="V112" s="130"/>
      <c r="W112" s="116"/>
      <c r="X112" s="116"/>
      <c r="Y112" s="116"/>
      <c r="Z112" s="116"/>
      <c r="AA112" s="116"/>
      <c r="AB112" s="116"/>
      <c r="AC112" s="116"/>
      <c r="AD112" s="116"/>
      <c r="AE112" s="116"/>
      <c r="AF112" s="116"/>
      <c r="AG112" s="116"/>
      <c r="AH112" s="116"/>
      <c r="AI112" s="116"/>
      <c r="AJ112" s="116"/>
      <c r="AK112" s="116"/>
      <c r="AL112" s="116"/>
      <c r="AM112" s="116"/>
      <c r="AN112" s="116"/>
      <c r="AO112" s="116"/>
      <c r="AP112" s="116"/>
      <c r="AQ112" s="116"/>
      <c r="AR112" s="116"/>
      <c r="AS112" s="116"/>
      <c r="AT112" s="116"/>
      <c r="AU112" s="116"/>
      <c r="AV112" s="116"/>
      <c r="AW112" s="116"/>
      <c r="AX112" s="116"/>
      <c r="AY112" s="116"/>
      <c r="AZ112" s="116"/>
      <c r="BA112" s="116"/>
      <c r="BB112" s="116"/>
      <c r="BC112" s="116"/>
      <c r="BD112" s="116"/>
      <c r="BE112" s="116"/>
      <c r="BF112" s="116"/>
      <c r="BG112" s="116"/>
      <c r="BH112" s="116"/>
    </row>
    <row r="113" spans="1:60" x14ac:dyDescent="0.25">
      <c r="A113" s="126" t="s">
        <v>10294</v>
      </c>
      <c r="B113" s="225">
        <v>30</v>
      </c>
      <c r="C113" s="225">
        <v>45</v>
      </c>
      <c r="D113" s="130"/>
      <c r="E113" s="116">
        <v>33</v>
      </c>
      <c r="F113" s="116">
        <v>23</v>
      </c>
      <c r="G113" s="116">
        <v>44</v>
      </c>
      <c r="H113" s="116"/>
      <c r="I113" s="116"/>
      <c r="J113" s="116"/>
      <c r="K113" s="116">
        <v>1.39</v>
      </c>
      <c r="L113" s="116">
        <v>13.7</v>
      </c>
      <c r="M113" s="116">
        <v>8.01</v>
      </c>
      <c r="N113" s="116"/>
      <c r="O113" s="116">
        <v>27.9</v>
      </c>
      <c r="P113" s="116"/>
      <c r="Q113" s="116">
        <v>0.78</v>
      </c>
      <c r="R113" s="116"/>
      <c r="S113" s="116"/>
      <c r="T113" s="116"/>
      <c r="U113" s="116"/>
      <c r="V113" s="130"/>
      <c r="W113" s="116"/>
      <c r="X113" s="116"/>
      <c r="Y113" s="116"/>
      <c r="Z113" s="116"/>
      <c r="AA113" s="116"/>
      <c r="AB113" s="116"/>
      <c r="AC113" s="116"/>
      <c r="AD113" s="116"/>
      <c r="AE113" s="116"/>
      <c r="AF113" s="116"/>
      <c r="AG113" s="116"/>
      <c r="AH113" s="116"/>
      <c r="AI113" s="116"/>
      <c r="AJ113" s="116"/>
      <c r="AK113" s="116"/>
      <c r="AL113" s="116"/>
      <c r="AM113" s="116"/>
      <c r="AN113" s="116"/>
      <c r="AO113" s="116"/>
      <c r="AP113" s="116"/>
      <c r="AQ113" s="116"/>
      <c r="AR113" s="116"/>
      <c r="AS113" s="116"/>
      <c r="AT113" s="116"/>
      <c r="AU113" s="116"/>
      <c r="AV113" s="116"/>
      <c r="AW113" s="116"/>
      <c r="AX113" s="116"/>
      <c r="AY113" s="116"/>
      <c r="AZ113" s="116"/>
      <c r="BA113" s="116"/>
      <c r="BB113" s="116"/>
      <c r="BC113" s="116"/>
      <c r="BD113" s="116"/>
      <c r="BE113" s="116"/>
      <c r="BF113" s="116"/>
      <c r="BG113" s="116"/>
      <c r="BH113" s="116"/>
    </row>
    <row r="114" spans="1:60" x14ac:dyDescent="0.25">
      <c r="A114" s="126" t="s">
        <v>10294</v>
      </c>
      <c r="B114" s="225">
        <v>45</v>
      </c>
      <c r="C114" s="225">
        <v>75</v>
      </c>
      <c r="D114" s="130"/>
      <c r="E114" s="116">
        <v>36</v>
      </c>
      <c r="F114" s="116">
        <v>25</v>
      </c>
      <c r="G114" s="116">
        <v>39</v>
      </c>
      <c r="H114" s="116"/>
      <c r="I114" s="116"/>
      <c r="J114" s="116"/>
      <c r="K114" s="116">
        <v>1.37</v>
      </c>
      <c r="L114" s="116">
        <v>14.7</v>
      </c>
      <c r="M114" s="116">
        <v>8.0500000000000007</v>
      </c>
      <c r="N114" s="116"/>
      <c r="O114" s="116">
        <v>32.799999999999997</v>
      </c>
      <c r="P114" s="116"/>
      <c r="Q114" s="116">
        <v>0.8</v>
      </c>
      <c r="R114" s="116"/>
      <c r="S114" s="116"/>
      <c r="T114" s="116"/>
      <c r="U114" s="116"/>
      <c r="V114" s="130"/>
      <c r="W114" s="116"/>
      <c r="X114" s="116"/>
      <c r="Y114" s="116"/>
      <c r="Z114" s="116"/>
      <c r="AA114" s="116"/>
      <c r="AB114" s="116"/>
      <c r="AC114" s="116"/>
      <c r="AD114" s="116"/>
      <c r="AE114" s="116"/>
      <c r="AF114" s="116"/>
      <c r="AG114" s="116"/>
      <c r="AH114" s="116"/>
      <c r="AI114" s="116"/>
      <c r="AJ114" s="116"/>
      <c r="AK114" s="116"/>
      <c r="AL114" s="116"/>
      <c r="AM114" s="116"/>
      <c r="AN114" s="116"/>
      <c r="AO114" s="116"/>
      <c r="AP114" s="116"/>
      <c r="AQ114" s="116"/>
      <c r="AR114" s="116"/>
      <c r="AS114" s="116"/>
      <c r="AT114" s="116"/>
      <c r="AU114" s="116"/>
      <c r="AV114" s="116"/>
      <c r="AW114" s="116"/>
      <c r="AX114" s="116"/>
      <c r="AY114" s="116"/>
      <c r="AZ114" s="116"/>
      <c r="BA114" s="116"/>
      <c r="BB114" s="116"/>
      <c r="BC114" s="116"/>
      <c r="BD114" s="116"/>
      <c r="BE114" s="116"/>
      <c r="BF114" s="116"/>
      <c r="BG114" s="116"/>
      <c r="BH114" s="116"/>
    </row>
    <row r="115" spans="1:60" x14ac:dyDescent="0.25">
      <c r="A115" s="126" t="s">
        <v>10294</v>
      </c>
      <c r="B115" s="225">
        <v>75</v>
      </c>
      <c r="C115" s="225">
        <v>105</v>
      </c>
      <c r="D115" s="130"/>
      <c r="E115" s="116">
        <v>34</v>
      </c>
      <c r="F115" s="116">
        <v>27</v>
      </c>
      <c r="G115" s="116">
        <v>38</v>
      </c>
      <c r="H115" s="116"/>
      <c r="I115" s="116"/>
      <c r="J115" s="116"/>
      <c r="K115" s="116">
        <v>1.36</v>
      </c>
      <c r="L115" s="116">
        <v>15</v>
      </c>
      <c r="M115" s="116">
        <v>8.5</v>
      </c>
      <c r="N115" s="116"/>
      <c r="O115" s="116">
        <v>33</v>
      </c>
      <c r="P115" s="116"/>
      <c r="Q115" s="116">
        <v>0.81</v>
      </c>
      <c r="R115" s="116"/>
      <c r="S115" s="116"/>
      <c r="T115" s="116"/>
      <c r="U115" s="116"/>
      <c r="V115" s="130"/>
      <c r="W115" s="116"/>
      <c r="X115" s="116"/>
      <c r="Y115" s="116"/>
      <c r="Z115" s="116"/>
      <c r="AA115" s="116"/>
      <c r="AB115" s="116"/>
      <c r="AC115" s="116"/>
      <c r="AD115" s="116"/>
      <c r="AE115" s="116"/>
      <c r="AF115" s="116"/>
      <c r="AG115" s="116"/>
      <c r="AH115" s="116"/>
      <c r="AI115" s="116"/>
      <c r="AJ115" s="116"/>
      <c r="AK115" s="116"/>
      <c r="AL115" s="116"/>
      <c r="AM115" s="116"/>
      <c r="AN115" s="116"/>
      <c r="AO115" s="116"/>
      <c r="AP115" s="116"/>
      <c r="AQ115" s="116"/>
      <c r="AR115" s="116"/>
      <c r="AS115" s="116"/>
      <c r="AT115" s="116"/>
      <c r="AU115" s="116"/>
      <c r="AV115" s="116"/>
      <c r="AW115" s="116"/>
      <c r="AX115" s="116"/>
      <c r="AY115" s="116"/>
      <c r="AZ115" s="116"/>
      <c r="BA115" s="116"/>
      <c r="BB115" s="116"/>
      <c r="BC115" s="116"/>
      <c r="BD115" s="116"/>
      <c r="BE115" s="116"/>
      <c r="BF115" s="116"/>
      <c r="BG115" s="116"/>
      <c r="BH115" s="116"/>
    </row>
    <row r="116" spans="1:60" x14ac:dyDescent="0.25">
      <c r="A116" s="126" t="s">
        <v>10295</v>
      </c>
      <c r="B116" s="225">
        <v>0</v>
      </c>
      <c r="C116" s="225">
        <v>15</v>
      </c>
      <c r="D116" s="130"/>
      <c r="E116" s="116">
        <v>26.6</v>
      </c>
      <c r="F116" s="116">
        <v>21</v>
      </c>
      <c r="G116" s="116">
        <v>52.4</v>
      </c>
      <c r="H116" s="116"/>
      <c r="I116" s="116"/>
      <c r="J116" s="116"/>
      <c r="K116" s="116">
        <v>1.41</v>
      </c>
      <c r="L116" s="116">
        <v>9.5</v>
      </c>
      <c r="M116" s="116">
        <v>7.7</v>
      </c>
      <c r="N116" s="116"/>
      <c r="O116" s="116">
        <v>21.3</v>
      </c>
      <c r="P116" s="116"/>
      <c r="Q116" s="116">
        <v>1.1399999999999999</v>
      </c>
      <c r="R116" s="116"/>
      <c r="S116" s="116"/>
      <c r="T116" s="116"/>
      <c r="U116" s="116"/>
      <c r="V116" s="130"/>
      <c r="W116" s="116"/>
      <c r="X116" s="116"/>
      <c r="Y116" s="116"/>
      <c r="Z116" s="116"/>
      <c r="AA116" s="116"/>
      <c r="AB116" s="116"/>
      <c r="AC116" s="116"/>
      <c r="AD116" s="116"/>
      <c r="AE116" s="116"/>
      <c r="AF116" s="116"/>
      <c r="AG116" s="116"/>
      <c r="AH116" s="116"/>
      <c r="AI116" s="116"/>
      <c r="AJ116" s="116"/>
      <c r="AK116" s="116"/>
      <c r="AL116" s="116"/>
      <c r="AM116" s="116"/>
      <c r="AN116" s="116"/>
      <c r="AO116" s="116"/>
      <c r="AP116" s="116"/>
      <c r="AQ116" s="116"/>
      <c r="AR116" s="116"/>
      <c r="AS116" s="116"/>
      <c r="AT116" s="116"/>
      <c r="AU116" s="116"/>
      <c r="AV116" s="116"/>
      <c r="AW116" s="116"/>
      <c r="AX116" s="116"/>
      <c r="AY116" s="116"/>
      <c r="AZ116" s="116"/>
      <c r="BA116" s="116"/>
      <c r="BB116" s="116"/>
      <c r="BC116" s="116"/>
      <c r="BD116" s="116"/>
      <c r="BE116" s="116"/>
      <c r="BF116" s="116"/>
      <c r="BG116" s="116"/>
      <c r="BH116" s="116"/>
    </row>
    <row r="117" spans="1:60" x14ac:dyDescent="0.25">
      <c r="A117" s="126" t="s">
        <v>10295</v>
      </c>
      <c r="B117" s="225">
        <v>15</v>
      </c>
      <c r="C117" s="225">
        <v>30</v>
      </c>
      <c r="D117" s="130"/>
      <c r="E117" s="116">
        <v>27.3</v>
      </c>
      <c r="F117" s="116">
        <v>19</v>
      </c>
      <c r="G117" s="116">
        <v>53.7</v>
      </c>
      <c r="H117" s="116"/>
      <c r="I117" s="116"/>
      <c r="J117" s="116"/>
      <c r="K117" s="116">
        <v>1.43</v>
      </c>
      <c r="L117" s="116">
        <v>10.199999999999999</v>
      </c>
      <c r="M117" s="116">
        <v>8.1</v>
      </c>
      <c r="N117" s="116"/>
      <c r="O117" s="116">
        <v>25.6</v>
      </c>
      <c r="P117" s="116"/>
      <c r="Q117" s="116">
        <v>1.0900000000000001</v>
      </c>
      <c r="R117" s="116"/>
      <c r="S117" s="116"/>
      <c r="T117" s="116"/>
      <c r="U117" s="116"/>
      <c r="V117" s="130"/>
      <c r="W117" s="116"/>
      <c r="X117" s="116"/>
      <c r="Y117" s="116"/>
      <c r="Z117" s="116"/>
      <c r="AA117" s="116"/>
      <c r="AB117" s="116"/>
      <c r="AC117" s="116"/>
      <c r="AD117" s="116"/>
      <c r="AE117" s="116"/>
      <c r="AF117" s="116"/>
      <c r="AG117" s="116"/>
      <c r="AH117" s="116"/>
      <c r="AI117" s="116"/>
      <c r="AJ117" s="116"/>
      <c r="AK117" s="116"/>
      <c r="AL117" s="116"/>
      <c r="AM117" s="116"/>
      <c r="AN117" s="116"/>
      <c r="AO117" s="116"/>
      <c r="AP117" s="116"/>
      <c r="AQ117" s="116"/>
      <c r="AR117" s="116"/>
      <c r="AS117" s="116"/>
      <c r="AT117" s="116"/>
      <c r="AU117" s="116"/>
      <c r="AV117" s="116"/>
      <c r="AW117" s="116"/>
      <c r="AX117" s="116"/>
      <c r="AY117" s="116"/>
      <c r="AZ117" s="116"/>
      <c r="BA117" s="116"/>
      <c r="BB117" s="116"/>
      <c r="BC117" s="116"/>
      <c r="BD117" s="116"/>
      <c r="BE117" s="116"/>
      <c r="BF117" s="116"/>
      <c r="BG117" s="116"/>
      <c r="BH117" s="116"/>
    </row>
    <row r="118" spans="1:60" x14ac:dyDescent="0.25">
      <c r="A118" s="126" t="s">
        <v>10295</v>
      </c>
      <c r="B118" s="225">
        <v>30</v>
      </c>
      <c r="C118" s="225">
        <v>45</v>
      </c>
      <c r="D118" s="130"/>
      <c r="E118" s="116">
        <v>33</v>
      </c>
      <c r="F118" s="116">
        <v>23</v>
      </c>
      <c r="G118" s="116">
        <v>44</v>
      </c>
      <c r="H118" s="116"/>
      <c r="I118" s="116"/>
      <c r="J118" s="116"/>
      <c r="K118" s="116">
        <v>1.39</v>
      </c>
      <c r="L118" s="116">
        <v>13.7</v>
      </c>
      <c r="M118" s="116">
        <v>8.01</v>
      </c>
      <c r="N118" s="116"/>
      <c r="O118" s="116">
        <v>27.9</v>
      </c>
      <c r="P118" s="116"/>
      <c r="Q118" s="116">
        <v>0.78</v>
      </c>
      <c r="R118" s="116"/>
      <c r="S118" s="116"/>
      <c r="T118" s="116"/>
      <c r="U118" s="116"/>
      <c r="V118" s="130"/>
      <c r="W118" s="116"/>
      <c r="X118" s="116"/>
      <c r="Y118" s="116"/>
      <c r="Z118" s="116"/>
      <c r="AA118" s="116"/>
      <c r="AB118" s="116"/>
      <c r="AC118" s="116"/>
      <c r="AD118" s="116"/>
      <c r="AE118" s="116"/>
      <c r="AF118" s="116"/>
      <c r="AG118" s="116"/>
      <c r="AH118" s="116"/>
      <c r="AI118" s="116"/>
      <c r="AJ118" s="116"/>
      <c r="AK118" s="116"/>
      <c r="AL118" s="116"/>
      <c r="AM118" s="116"/>
      <c r="AN118" s="116"/>
      <c r="AO118" s="116"/>
      <c r="AP118" s="116"/>
      <c r="AQ118" s="116"/>
      <c r="AR118" s="116"/>
      <c r="AS118" s="116"/>
      <c r="AT118" s="116"/>
      <c r="AU118" s="116"/>
      <c r="AV118" s="116"/>
      <c r="AW118" s="116"/>
      <c r="AX118" s="116"/>
      <c r="AY118" s="116"/>
      <c r="AZ118" s="116"/>
      <c r="BA118" s="116"/>
      <c r="BB118" s="116"/>
      <c r="BC118" s="116"/>
      <c r="BD118" s="116"/>
      <c r="BE118" s="116"/>
      <c r="BF118" s="116"/>
      <c r="BG118" s="116"/>
      <c r="BH118" s="116"/>
    </row>
    <row r="119" spans="1:60" x14ac:dyDescent="0.25">
      <c r="A119" s="126" t="s">
        <v>10295</v>
      </c>
      <c r="B119" s="225">
        <v>45</v>
      </c>
      <c r="C119" s="225">
        <v>75</v>
      </c>
      <c r="D119" s="130"/>
      <c r="E119" s="116">
        <v>36</v>
      </c>
      <c r="F119" s="116">
        <v>25</v>
      </c>
      <c r="G119" s="116">
        <v>39</v>
      </c>
      <c r="H119" s="116"/>
      <c r="I119" s="116"/>
      <c r="J119" s="116"/>
      <c r="K119" s="116">
        <v>1.37</v>
      </c>
      <c r="L119" s="116">
        <v>14.7</v>
      </c>
      <c r="M119" s="116">
        <v>8.0500000000000007</v>
      </c>
      <c r="N119" s="116"/>
      <c r="O119" s="116">
        <v>32.799999999999997</v>
      </c>
      <c r="P119" s="116"/>
      <c r="Q119" s="116">
        <v>0.8</v>
      </c>
      <c r="R119" s="116"/>
      <c r="S119" s="116"/>
      <c r="T119" s="116"/>
      <c r="U119" s="116"/>
      <c r="V119" s="130"/>
      <c r="W119" s="116"/>
      <c r="X119" s="116"/>
      <c r="Y119" s="116"/>
      <c r="Z119" s="116"/>
      <c r="AA119" s="116"/>
      <c r="AB119" s="116"/>
      <c r="AC119" s="116"/>
      <c r="AD119" s="116"/>
      <c r="AE119" s="116"/>
      <c r="AF119" s="116"/>
      <c r="AG119" s="116"/>
      <c r="AH119" s="116"/>
      <c r="AI119" s="116"/>
      <c r="AJ119" s="116"/>
      <c r="AK119" s="116"/>
      <c r="AL119" s="116"/>
      <c r="AM119" s="116"/>
      <c r="AN119" s="116"/>
      <c r="AO119" s="116"/>
      <c r="AP119" s="116"/>
      <c r="AQ119" s="116"/>
      <c r="AR119" s="116"/>
      <c r="AS119" s="116"/>
      <c r="AT119" s="116"/>
      <c r="AU119" s="116"/>
      <c r="AV119" s="116"/>
      <c r="AW119" s="116"/>
      <c r="AX119" s="116"/>
      <c r="AY119" s="116"/>
      <c r="AZ119" s="116"/>
      <c r="BA119" s="116"/>
      <c r="BB119" s="116"/>
      <c r="BC119" s="116"/>
      <c r="BD119" s="116"/>
      <c r="BE119" s="116"/>
      <c r="BF119" s="116"/>
      <c r="BG119" s="116"/>
      <c r="BH119" s="116"/>
    </row>
    <row r="120" spans="1:60" x14ac:dyDescent="0.25">
      <c r="A120" s="126" t="s">
        <v>10295</v>
      </c>
      <c r="B120" s="225">
        <v>75</v>
      </c>
      <c r="C120" s="225">
        <v>105</v>
      </c>
      <c r="D120" s="130"/>
      <c r="E120" s="116">
        <v>34</v>
      </c>
      <c r="F120" s="116">
        <v>27</v>
      </c>
      <c r="G120" s="116">
        <v>38</v>
      </c>
      <c r="H120" s="116"/>
      <c r="I120" s="116"/>
      <c r="J120" s="116"/>
      <c r="K120" s="116">
        <v>1.36</v>
      </c>
      <c r="L120" s="116">
        <v>15</v>
      </c>
      <c r="M120" s="116">
        <v>8.5</v>
      </c>
      <c r="N120" s="116"/>
      <c r="O120" s="116">
        <v>33</v>
      </c>
      <c r="P120" s="116"/>
      <c r="Q120" s="116">
        <v>0.81</v>
      </c>
      <c r="R120" s="116"/>
      <c r="S120" s="116"/>
      <c r="T120" s="116"/>
      <c r="U120" s="116"/>
      <c r="V120" s="130"/>
      <c r="W120" s="116"/>
      <c r="X120" s="116"/>
      <c r="Y120" s="116"/>
      <c r="Z120" s="116"/>
      <c r="AA120" s="116"/>
      <c r="AB120" s="116"/>
      <c r="AC120" s="116"/>
      <c r="AD120" s="116"/>
      <c r="AE120" s="116"/>
      <c r="AF120" s="116"/>
      <c r="AG120" s="116"/>
      <c r="AH120" s="116"/>
      <c r="AI120" s="116"/>
      <c r="AJ120" s="116"/>
      <c r="AK120" s="116"/>
      <c r="AL120" s="116"/>
      <c r="AM120" s="116"/>
      <c r="AN120" s="116"/>
      <c r="AO120" s="116"/>
      <c r="AP120" s="116"/>
      <c r="AQ120" s="116"/>
      <c r="AR120" s="116"/>
      <c r="AS120" s="116"/>
      <c r="AT120" s="116"/>
      <c r="AU120" s="116"/>
      <c r="AV120" s="116"/>
      <c r="AW120" s="116"/>
      <c r="AX120" s="116"/>
      <c r="AY120" s="116"/>
      <c r="AZ120" s="116"/>
      <c r="BA120" s="116"/>
      <c r="BB120" s="116"/>
      <c r="BC120" s="116"/>
      <c r="BD120" s="116"/>
      <c r="BE120" s="116"/>
      <c r="BF120" s="116"/>
      <c r="BG120" s="116"/>
      <c r="BH120" s="116"/>
    </row>
    <row r="121" spans="1:60" x14ac:dyDescent="0.25">
      <c r="A121" s="243" t="s">
        <v>10342</v>
      </c>
      <c r="B121" s="225">
        <v>0</v>
      </c>
      <c r="C121" s="225">
        <v>20</v>
      </c>
      <c r="D121" s="130"/>
      <c r="E121" s="116"/>
      <c r="F121" s="116"/>
      <c r="G121" s="116"/>
      <c r="H121" s="116"/>
      <c r="I121" s="116">
        <v>1.39</v>
      </c>
      <c r="J121" s="116"/>
      <c r="K121" s="116"/>
      <c r="L121" s="116"/>
      <c r="M121" s="116"/>
      <c r="N121" s="116"/>
      <c r="O121" s="116"/>
      <c r="P121" s="116"/>
      <c r="Q121" s="116"/>
      <c r="R121" s="116"/>
      <c r="S121" s="116"/>
      <c r="T121" s="116"/>
      <c r="U121" s="116"/>
      <c r="V121" s="130"/>
      <c r="W121" s="116"/>
      <c r="X121" s="116"/>
      <c r="Y121" s="116"/>
      <c r="Z121" s="116"/>
      <c r="AA121" s="116"/>
      <c r="AB121" s="116"/>
      <c r="AC121" s="116"/>
      <c r="AD121" s="116"/>
      <c r="AE121" s="116"/>
      <c r="AF121" s="116"/>
      <c r="AG121" s="116"/>
      <c r="AH121" s="116"/>
      <c r="AI121" s="116"/>
      <c r="AJ121" s="116"/>
      <c r="AK121" s="116"/>
      <c r="AL121" s="116"/>
      <c r="AM121" s="116"/>
      <c r="AN121" s="116"/>
      <c r="AO121" s="116"/>
      <c r="AP121" s="116"/>
      <c r="AQ121" s="116"/>
      <c r="AR121" s="116"/>
      <c r="AS121" s="116"/>
      <c r="AT121" s="116"/>
      <c r="AU121" s="116"/>
      <c r="AV121" s="116"/>
      <c r="AW121" s="116"/>
      <c r="AX121" s="116"/>
      <c r="AY121" s="116"/>
      <c r="AZ121" s="116"/>
      <c r="BA121" s="116"/>
      <c r="BB121" s="116"/>
      <c r="BC121" s="116"/>
      <c r="BD121" s="116"/>
      <c r="BE121" s="116"/>
      <c r="BF121" s="116"/>
      <c r="BG121" s="116"/>
      <c r="BH121" s="116"/>
    </row>
    <row r="122" spans="1:60" x14ac:dyDescent="0.25">
      <c r="A122" s="243" t="s">
        <v>10343</v>
      </c>
      <c r="B122" s="256">
        <v>0</v>
      </c>
      <c r="C122" s="256">
        <v>20</v>
      </c>
      <c r="D122" s="130"/>
      <c r="E122" s="116"/>
      <c r="F122" s="116"/>
      <c r="G122" s="116"/>
      <c r="H122" s="116"/>
      <c r="I122" s="242">
        <v>1.39</v>
      </c>
      <c r="J122" s="116"/>
      <c r="K122" s="116"/>
      <c r="L122" s="116"/>
      <c r="M122" s="116"/>
      <c r="N122" s="116"/>
      <c r="O122" s="116"/>
      <c r="P122" s="116"/>
      <c r="Q122" s="116"/>
      <c r="R122" s="116"/>
      <c r="S122" s="116"/>
      <c r="T122" s="116"/>
      <c r="U122" s="116"/>
      <c r="V122" s="130"/>
      <c r="W122" s="116"/>
      <c r="X122" s="116"/>
      <c r="Y122" s="116"/>
      <c r="Z122" s="116"/>
      <c r="AA122" s="116"/>
      <c r="AB122" s="116"/>
      <c r="AC122" s="116"/>
      <c r="AD122" s="116"/>
      <c r="AE122" s="116"/>
      <c r="AF122" s="116"/>
      <c r="AG122" s="116"/>
      <c r="AH122" s="116"/>
      <c r="AI122" s="116"/>
      <c r="AJ122" s="116"/>
      <c r="AK122" s="116"/>
      <c r="AL122" s="116"/>
      <c r="AM122" s="116"/>
      <c r="AN122" s="116"/>
      <c r="AO122" s="116"/>
      <c r="AP122" s="116"/>
      <c r="AQ122" s="116"/>
      <c r="AR122" s="116"/>
      <c r="AS122" s="116"/>
      <c r="AT122" s="116"/>
      <c r="AU122" s="116"/>
      <c r="AV122" s="116"/>
      <c r="AW122" s="116"/>
      <c r="AX122" s="116"/>
      <c r="AY122" s="116"/>
      <c r="AZ122" s="116"/>
      <c r="BA122" s="116"/>
      <c r="BB122" s="116"/>
      <c r="BC122" s="116"/>
      <c r="BD122" s="116"/>
      <c r="BE122" s="116"/>
      <c r="BF122" s="116"/>
      <c r="BG122" s="116"/>
      <c r="BH122" s="116"/>
    </row>
    <row r="123" spans="1:60" x14ac:dyDescent="0.25">
      <c r="A123" s="243" t="s">
        <v>10344</v>
      </c>
      <c r="B123" s="256">
        <v>0</v>
      </c>
      <c r="C123" s="256">
        <v>20</v>
      </c>
      <c r="D123" s="245"/>
      <c r="E123" s="242"/>
      <c r="F123" s="242"/>
      <c r="G123" s="242"/>
      <c r="H123" s="242"/>
      <c r="I123" s="242">
        <v>1.39</v>
      </c>
      <c r="J123" s="242"/>
      <c r="K123" s="242"/>
      <c r="L123" s="242"/>
      <c r="M123" s="242"/>
      <c r="N123" s="242"/>
      <c r="O123" s="242"/>
      <c r="P123" s="242"/>
      <c r="Q123" s="242"/>
      <c r="R123" s="242"/>
      <c r="S123" s="242"/>
      <c r="T123" s="242"/>
      <c r="U123" s="242"/>
      <c r="V123" s="245"/>
      <c r="W123" s="242"/>
      <c r="X123" s="242"/>
      <c r="Y123" s="242"/>
      <c r="Z123" s="242"/>
      <c r="AA123" s="242"/>
      <c r="AB123" s="242"/>
      <c r="AC123" s="242"/>
      <c r="AD123" s="242"/>
      <c r="AE123" s="242"/>
      <c r="AF123" s="242"/>
      <c r="AG123" s="242"/>
      <c r="AH123" s="242"/>
      <c r="AI123" s="242"/>
      <c r="AJ123" s="242"/>
      <c r="AK123" s="242"/>
      <c r="AL123" s="242"/>
      <c r="AM123" s="242"/>
      <c r="AN123" s="242"/>
      <c r="AO123" s="242"/>
      <c r="AP123" s="242"/>
      <c r="AQ123" s="242"/>
      <c r="AR123" s="242"/>
      <c r="AS123" s="242"/>
      <c r="AT123" s="242"/>
      <c r="AU123" s="242"/>
      <c r="AV123" s="242"/>
      <c r="AW123" s="242"/>
      <c r="AX123" s="242"/>
      <c r="AY123" s="242"/>
      <c r="AZ123" s="242"/>
      <c r="BA123" s="242"/>
      <c r="BB123" s="242"/>
      <c r="BC123" s="242"/>
      <c r="BD123" s="242"/>
      <c r="BE123" s="242"/>
      <c r="BF123" s="242"/>
      <c r="BG123" s="242"/>
      <c r="BH123" s="242"/>
    </row>
    <row r="124" spans="1:60" x14ac:dyDescent="0.25">
      <c r="A124" s="243" t="s">
        <v>10353</v>
      </c>
      <c r="B124" s="256">
        <v>0</v>
      </c>
      <c r="C124" s="256">
        <v>20</v>
      </c>
      <c r="D124" s="245"/>
      <c r="E124" s="242"/>
      <c r="F124" s="242"/>
      <c r="G124" s="242"/>
      <c r="H124" s="242"/>
      <c r="I124" s="242">
        <v>1.39</v>
      </c>
      <c r="J124" s="242"/>
      <c r="K124" s="242"/>
      <c r="L124" s="242"/>
      <c r="M124" s="242"/>
      <c r="N124" s="242"/>
      <c r="O124" s="242"/>
      <c r="P124" s="242"/>
      <c r="Q124" s="242"/>
      <c r="R124" s="242"/>
      <c r="S124" s="242"/>
      <c r="T124" s="242"/>
      <c r="U124" s="242"/>
      <c r="V124" s="245"/>
      <c r="W124" s="242"/>
      <c r="X124" s="242"/>
      <c r="Y124" s="242"/>
      <c r="Z124" s="242"/>
      <c r="AA124" s="242"/>
      <c r="AB124" s="242"/>
      <c r="AC124" s="242"/>
      <c r="AD124" s="242"/>
      <c r="AE124" s="242"/>
      <c r="AF124" s="242"/>
      <c r="AG124" s="242"/>
      <c r="AH124" s="242"/>
      <c r="AI124" s="242"/>
      <c r="AJ124" s="242"/>
      <c r="AK124" s="242"/>
      <c r="AL124" s="242"/>
      <c r="AM124" s="242"/>
      <c r="AN124" s="242"/>
      <c r="AO124" s="242"/>
      <c r="AP124" s="242"/>
      <c r="AQ124" s="242"/>
      <c r="AR124" s="242"/>
      <c r="AS124" s="242"/>
      <c r="AT124" s="242"/>
      <c r="AU124" s="242"/>
      <c r="AV124" s="242"/>
      <c r="AW124" s="242"/>
      <c r="AX124" s="242"/>
      <c r="AY124" s="242"/>
      <c r="AZ124" s="242"/>
      <c r="BA124" s="242"/>
      <c r="BB124" s="242"/>
      <c r="BC124" s="242"/>
      <c r="BD124" s="242"/>
      <c r="BE124" s="242"/>
      <c r="BF124" s="242"/>
      <c r="BG124" s="242"/>
      <c r="BH124" s="242"/>
    </row>
    <row r="125" spans="1:60" x14ac:dyDescent="0.25">
      <c r="A125" s="243" t="s">
        <v>10345</v>
      </c>
      <c r="B125" s="256"/>
      <c r="C125" s="256"/>
      <c r="D125" s="245"/>
      <c r="E125" s="242"/>
      <c r="F125" s="242"/>
      <c r="G125" s="242"/>
      <c r="H125" s="242"/>
      <c r="I125" s="242">
        <v>2.2999999999999998</v>
      </c>
      <c r="J125" s="242"/>
      <c r="K125" s="242"/>
      <c r="L125" s="242"/>
      <c r="M125" s="242"/>
      <c r="N125" s="242"/>
      <c r="O125" s="242"/>
      <c r="P125" s="242"/>
      <c r="Q125" s="242"/>
      <c r="R125" s="242"/>
      <c r="S125" s="242"/>
      <c r="T125" s="242"/>
      <c r="U125" s="242"/>
      <c r="V125" s="245"/>
      <c r="W125" s="242"/>
      <c r="X125" s="242"/>
      <c r="Y125" s="242"/>
      <c r="Z125" s="242"/>
      <c r="AA125" s="242"/>
      <c r="AB125" s="242"/>
      <c r="AC125" s="242"/>
      <c r="AD125" s="242"/>
      <c r="AE125" s="242"/>
      <c r="AF125" s="242"/>
      <c r="AG125" s="242"/>
      <c r="AH125" s="242"/>
      <c r="AI125" s="242"/>
      <c r="AJ125" s="242"/>
      <c r="AK125" s="242"/>
      <c r="AL125" s="242"/>
      <c r="AM125" s="242"/>
      <c r="AN125" s="242"/>
      <c r="AO125" s="242"/>
      <c r="AP125" s="242"/>
      <c r="AQ125" s="242"/>
      <c r="AR125" s="242"/>
      <c r="AS125" s="242"/>
      <c r="AT125" s="242"/>
      <c r="AU125" s="242"/>
      <c r="AV125" s="242"/>
      <c r="AW125" s="242"/>
      <c r="AX125" s="242"/>
      <c r="AY125" s="242"/>
      <c r="AZ125" s="242"/>
      <c r="BA125" s="242"/>
      <c r="BB125" s="242"/>
      <c r="BC125" s="242"/>
      <c r="BD125" s="242"/>
      <c r="BE125" s="242"/>
      <c r="BF125" s="242"/>
      <c r="BG125" s="242"/>
      <c r="BH125" s="242"/>
    </row>
    <row r="126" spans="1:60" x14ac:dyDescent="0.25">
      <c r="A126" s="243" t="s">
        <v>10346</v>
      </c>
      <c r="B126" s="256"/>
      <c r="C126" s="256"/>
      <c r="D126" s="245"/>
      <c r="E126" s="242"/>
      <c r="F126" s="242"/>
      <c r="G126" s="242"/>
      <c r="H126" s="242"/>
      <c r="I126" s="242">
        <v>2.2999999999999998</v>
      </c>
      <c r="J126" s="242"/>
      <c r="K126" s="242"/>
      <c r="L126" s="242"/>
      <c r="M126" s="242"/>
      <c r="N126" s="242"/>
      <c r="O126" s="242"/>
      <c r="P126" s="242"/>
      <c r="Q126" s="242"/>
      <c r="R126" s="242"/>
      <c r="S126" s="242"/>
      <c r="T126" s="242"/>
      <c r="U126" s="242"/>
      <c r="V126" s="245"/>
      <c r="W126" s="242"/>
      <c r="X126" s="242"/>
      <c r="Y126" s="242"/>
      <c r="Z126" s="242"/>
      <c r="AA126" s="242"/>
      <c r="AB126" s="242"/>
      <c r="AC126" s="242"/>
      <c r="AD126" s="242"/>
      <c r="AE126" s="242"/>
      <c r="AF126" s="242"/>
      <c r="AG126" s="242"/>
      <c r="AH126" s="242"/>
      <c r="AI126" s="242"/>
      <c r="AJ126" s="242"/>
      <c r="AK126" s="242"/>
      <c r="AL126" s="242"/>
      <c r="AM126" s="242"/>
      <c r="AN126" s="242"/>
      <c r="AO126" s="242"/>
      <c r="AP126" s="242"/>
      <c r="AQ126" s="242"/>
      <c r="AR126" s="242"/>
      <c r="AS126" s="242"/>
      <c r="AT126" s="242"/>
      <c r="AU126" s="242"/>
      <c r="AV126" s="242"/>
      <c r="AW126" s="242"/>
      <c r="AX126" s="242"/>
      <c r="AY126" s="242"/>
      <c r="AZ126" s="242"/>
      <c r="BA126" s="242"/>
      <c r="BB126" s="242"/>
      <c r="BC126" s="242"/>
      <c r="BD126" s="242"/>
      <c r="BE126" s="242"/>
      <c r="BF126" s="242"/>
      <c r="BG126" s="242"/>
      <c r="BH126" s="242"/>
    </row>
    <row r="127" spans="1:60" x14ac:dyDescent="0.25">
      <c r="A127" s="243" t="s">
        <v>10347</v>
      </c>
      <c r="B127" s="256"/>
      <c r="C127" s="256"/>
      <c r="D127" s="245"/>
      <c r="E127" s="242"/>
      <c r="F127" s="242"/>
      <c r="G127" s="242"/>
      <c r="H127" s="242"/>
      <c r="I127" s="242">
        <v>2.2999999999999998</v>
      </c>
      <c r="J127" s="242"/>
      <c r="K127" s="242"/>
      <c r="L127" s="242"/>
      <c r="M127" s="242"/>
      <c r="N127" s="242"/>
      <c r="O127" s="242"/>
      <c r="P127" s="242"/>
      <c r="Q127" s="242"/>
      <c r="R127" s="242"/>
      <c r="S127" s="242"/>
      <c r="T127" s="242"/>
      <c r="U127" s="242"/>
      <c r="V127" s="245"/>
      <c r="W127" s="242"/>
      <c r="X127" s="242"/>
      <c r="Y127" s="242"/>
      <c r="Z127" s="242"/>
      <c r="AA127" s="242"/>
      <c r="AB127" s="242"/>
      <c r="AC127" s="242"/>
      <c r="AD127" s="242"/>
      <c r="AE127" s="242"/>
      <c r="AF127" s="242"/>
      <c r="AG127" s="242"/>
      <c r="AH127" s="242"/>
      <c r="AI127" s="242"/>
      <c r="AJ127" s="242"/>
      <c r="AK127" s="242"/>
      <c r="AL127" s="242"/>
      <c r="AM127" s="242"/>
      <c r="AN127" s="242"/>
      <c r="AO127" s="242"/>
      <c r="AP127" s="242"/>
      <c r="AQ127" s="242"/>
      <c r="AR127" s="242"/>
      <c r="AS127" s="242"/>
      <c r="AT127" s="242"/>
      <c r="AU127" s="242"/>
      <c r="AV127" s="242"/>
      <c r="AW127" s="242"/>
      <c r="AX127" s="242"/>
      <c r="AY127" s="242"/>
      <c r="AZ127" s="242"/>
      <c r="BA127" s="242"/>
      <c r="BB127" s="242"/>
      <c r="BC127" s="242"/>
      <c r="BD127" s="242"/>
      <c r="BE127" s="242"/>
      <c r="BF127" s="242"/>
      <c r="BG127" s="242"/>
      <c r="BH127" s="242"/>
    </row>
    <row r="128" spans="1:60" x14ac:dyDescent="0.25">
      <c r="A128" s="243" t="s">
        <v>10348</v>
      </c>
      <c r="B128" s="256"/>
      <c r="C128" s="256"/>
      <c r="D128" s="245"/>
      <c r="E128" s="242"/>
      <c r="F128" s="242"/>
      <c r="G128" s="242"/>
      <c r="H128" s="242"/>
      <c r="I128" s="242">
        <v>2.2999999999999998</v>
      </c>
      <c r="J128" s="242"/>
      <c r="K128" s="242"/>
      <c r="L128" s="242"/>
      <c r="M128" s="242"/>
      <c r="N128" s="242"/>
      <c r="O128" s="242"/>
      <c r="P128" s="242"/>
      <c r="Q128" s="242"/>
      <c r="R128" s="242"/>
      <c r="S128" s="242"/>
      <c r="T128" s="242"/>
      <c r="U128" s="242"/>
      <c r="V128" s="245"/>
      <c r="W128" s="242"/>
      <c r="X128" s="242"/>
      <c r="Y128" s="242"/>
      <c r="Z128" s="242"/>
      <c r="AA128" s="242"/>
      <c r="AB128" s="242"/>
      <c r="AC128" s="242"/>
      <c r="AD128" s="242"/>
      <c r="AE128" s="242"/>
      <c r="AF128" s="242"/>
      <c r="AG128" s="242"/>
      <c r="AH128" s="242"/>
      <c r="AI128" s="242"/>
      <c r="AJ128" s="242"/>
      <c r="AK128" s="242"/>
      <c r="AL128" s="242"/>
      <c r="AM128" s="242"/>
      <c r="AN128" s="242"/>
      <c r="AO128" s="242"/>
      <c r="AP128" s="242"/>
      <c r="AQ128" s="242"/>
      <c r="AR128" s="242"/>
      <c r="AS128" s="242"/>
      <c r="AT128" s="242"/>
      <c r="AU128" s="242"/>
      <c r="AV128" s="242"/>
      <c r="AW128" s="242"/>
      <c r="AX128" s="242"/>
      <c r="AY128" s="242"/>
      <c r="AZ128" s="242"/>
      <c r="BA128" s="242"/>
      <c r="BB128" s="242"/>
      <c r="BC128" s="242"/>
      <c r="BD128" s="242"/>
      <c r="BE128" s="242"/>
      <c r="BF128" s="242"/>
      <c r="BG128" s="242"/>
      <c r="BH128" s="242"/>
    </row>
    <row r="129" spans="1:60" x14ac:dyDescent="0.25">
      <c r="A129" s="243" t="s">
        <v>10349</v>
      </c>
      <c r="B129" s="256"/>
      <c r="C129" s="256"/>
      <c r="D129" s="245"/>
      <c r="E129" s="242"/>
      <c r="F129" s="242"/>
      <c r="G129" s="242"/>
      <c r="H129" s="242"/>
      <c r="I129" s="242">
        <v>2.2999999999999998</v>
      </c>
      <c r="J129" s="242"/>
      <c r="K129" s="242"/>
      <c r="L129" s="242"/>
      <c r="M129" s="242"/>
      <c r="N129" s="242"/>
      <c r="O129" s="242"/>
      <c r="P129" s="242"/>
      <c r="Q129" s="242"/>
      <c r="R129" s="242"/>
      <c r="S129" s="242"/>
      <c r="T129" s="242"/>
      <c r="U129" s="242"/>
      <c r="V129" s="245"/>
      <c r="W129" s="242"/>
      <c r="X129" s="242"/>
      <c r="Y129" s="242"/>
      <c r="Z129" s="242"/>
      <c r="AA129" s="242"/>
      <c r="AB129" s="242"/>
      <c r="AC129" s="242"/>
      <c r="AD129" s="242"/>
      <c r="AE129" s="242"/>
      <c r="AF129" s="242"/>
      <c r="AG129" s="242"/>
      <c r="AH129" s="242"/>
      <c r="AI129" s="242"/>
      <c r="AJ129" s="242"/>
      <c r="AK129" s="242"/>
      <c r="AL129" s="242"/>
      <c r="AM129" s="242"/>
      <c r="AN129" s="242"/>
      <c r="AO129" s="242"/>
      <c r="AP129" s="242"/>
      <c r="AQ129" s="242"/>
      <c r="AR129" s="242"/>
      <c r="AS129" s="242"/>
      <c r="AT129" s="242"/>
      <c r="AU129" s="242"/>
      <c r="AV129" s="242"/>
      <c r="AW129" s="242"/>
      <c r="AX129" s="242"/>
      <c r="AY129" s="242"/>
      <c r="AZ129" s="242"/>
      <c r="BA129" s="242"/>
      <c r="BB129" s="242"/>
      <c r="BC129" s="242"/>
      <c r="BD129" s="242"/>
      <c r="BE129" s="242"/>
      <c r="BF129" s="242"/>
      <c r="BG129" s="242"/>
      <c r="BH129" s="242"/>
    </row>
    <row r="130" spans="1:60" x14ac:dyDescent="0.25">
      <c r="A130" s="243" t="s">
        <v>10350</v>
      </c>
      <c r="B130" s="256"/>
      <c r="C130" s="256"/>
      <c r="D130" s="245"/>
      <c r="E130" s="242"/>
      <c r="F130" s="242"/>
      <c r="G130" s="242"/>
      <c r="H130" s="242"/>
      <c r="I130" s="242">
        <v>2.2999999999999998</v>
      </c>
      <c r="J130" s="242"/>
      <c r="K130" s="242"/>
      <c r="L130" s="242"/>
      <c r="M130" s="242"/>
      <c r="N130" s="242"/>
      <c r="O130" s="242"/>
      <c r="P130" s="242"/>
      <c r="Q130" s="242"/>
      <c r="R130" s="242"/>
      <c r="S130" s="242"/>
      <c r="T130" s="242"/>
      <c r="U130" s="242"/>
      <c r="V130" s="245"/>
      <c r="W130" s="242"/>
      <c r="X130" s="242"/>
      <c r="Y130" s="242"/>
      <c r="Z130" s="242"/>
      <c r="AA130" s="242"/>
      <c r="AB130" s="242"/>
      <c r="AC130" s="242"/>
      <c r="AD130" s="242"/>
      <c r="AE130" s="242"/>
      <c r="AF130" s="242"/>
      <c r="AG130" s="242"/>
      <c r="AH130" s="242"/>
      <c r="AI130" s="242"/>
      <c r="AJ130" s="242"/>
      <c r="AK130" s="242"/>
      <c r="AL130" s="242"/>
      <c r="AM130" s="242"/>
      <c r="AN130" s="242"/>
      <c r="AO130" s="242"/>
      <c r="AP130" s="242"/>
      <c r="AQ130" s="242"/>
      <c r="AR130" s="242"/>
      <c r="AS130" s="242"/>
      <c r="AT130" s="242"/>
      <c r="AU130" s="242"/>
      <c r="AV130" s="242"/>
      <c r="AW130" s="242"/>
      <c r="AX130" s="242"/>
      <c r="AY130" s="242"/>
      <c r="AZ130" s="242"/>
      <c r="BA130" s="242"/>
      <c r="BB130" s="242"/>
      <c r="BC130" s="242"/>
      <c r="BD130" s="242"/>
      <c r="BE130" s="242"/>
      <c r="BF130" s="242"/>
      <c r="BG130" s="242"/>
      <c r="BH130" s="242"/>
    </row>
    <row r="131" spans="1:60" x14ac:dyDescent="0.25">
      <c r="A131" s="243" t="s">
        <v>10351</v>
      </c>
      <c r="B131" s="256"/>
      <c r="C131" s="256"/>
      <c r="D131" s="245"/>
      <c r="E131" s="242"/>
      <c r="F131" s="242"/>
      <c r="G131" s="242"/>
      <c r="H131" s="242"/>
      <c r="I131" s="242">
        <v>2.2999999999999998</v>
      </c>
      <c r="J131" s="242"/>
      <c r="K131" s="242"/>
      <c r="L131" s="242"/>
      <c r="M131" s="242"/>
      <c r="N131" s="242"/>
      <c r="O131" s="242"/>
      <c r="P131" s="242"/>
      <c r="Q131" s="242"/>
      <c r="R131" s="242"/>
      <c r="S131" s="242"/>
      <c r="T131" s="242"/>
      <c r="U131" s="242"/>
      <c r="V131" s="245"/>
      <c r="W131" s="242"/>
      <c r="X131" s="242"/>
      <c r="Y131" s="242"/>
      <c r="Z131" s="242"/>
      <c r="AA131" s="242"/>
      <c r="AB131" s="242"/>
      <c r="AC131" s="242"/>
      <c r="AD131" s="242"/>
      <c r="AE131" s="242"/>
      <c r="AF131" s="242"/>
      <c r="AG131" s="242"/>
      <c r="AH131" s="242"/>
      <c r="AI131" s="242"/>
      <c r="AJ131" s="242"/>
      <c r="AK131" s="242"/>
      <c r="AL131" s="242"/>
      <c r="AM131" s="242"/>
      <c r="AN131" s="242"/>
      <c r="AO131" s="242"/>
      <c r="AP131" s="242"/>
      <c r="AQ131" s="242"/>
      <c r="AR131" s="242"/>
      <c r="AS131" s="242"/>
      <c r="AT131" s="242"/>
      <c r="AU131" s="242"/>
      <c r="AV131" s="242"/>
      <c r="AW131" s="242"/>
      <c r="AX131" s="242"/>
      <c r="AY131" s="242"/>
      <c r="AZ131" s="242"/>
      <c r="BA131" s="242"/>
      <c r="BB131" s="242"/>
      <c r="BC131" s="242"/>
      <c r="BD131" s="242"/>
      <c r="BE131" s="242"/>
      <c r="BF131" s="242"/>
      <c r="BG131" s="242"/>
      <c r="BH131" s="242"/>
    </row>
    <row r="132" spans="1:60" x14ac:dyDescent="0.25">
      <c r="A132" s="243" t="s">
        <v>10352</v>
      </c>
      <c r="B132" s="256"/>
      <c r="C132" s="256"/>
      <c r="D132" s="245"/>
      <c r="E132" s="242"/>
      <c r="F132" s="242"/>
      <c r="G132" s="242"/>
      <c r="H132" s="242"/>
      <c r="I132" s="242">
        <v>2.2999999999999998</v>
      </c>
      <c r="J132" s="242"/>
      <c r="K132" s="242"/>
      <c r="L132" s="242"/>
      <c r="M132" s="242"/>
      <c r="N132" s="242"/>
      <c r="O132" s="242"/>
      <c r="P132" s="242"/>
      <c r="Q132" s="242"/>
      <c r="R132" s="242"/>
      <c r="S132" s="242"/>
      <c r="T132" s="242"/>
      <c r="U132" s="242"/>
      <c r="V132" s="245"/>
      <c r="W132" s="242"/>
      <c r="X132" s="242"/>
      <c r="Y132" s="242"/>
      <c r="Z132" s="242"/>
      <c r="AA132" s="242"/>
      <c r="AB132" s="242"/>
      <c r="AC132" s="242"/>
      <c r="AD132" s="242"/>
      <c r="AE132" s="242"/>
      <c r="AF132" s="242"/>
      <c r="AG132" s="242"/>
      <c r="AH132" s="242"/>
      <c r="AI132" s="242"/>
      <c r="AJ132" s="242"/>
      <c r="AK132" s="242"/>
      <c r="AL132" s="242"/>
      <c r="AM132" s="242"/>
      <c r="AN132" s="242"/>
      <c r="AO132" s="242"/>
      <c r="AP132" s="242"/>
      <c r="AQ132" s="242"/>
      <c r="AR132" s="242"/>
      <c r="AS132" s="242"/>
      <c r="AT132" s="242"/>
      <c r="AU132" s="242"/>
      <c r="AV132" s="242"/>
      <c r="AW132" s="242"/>
      <c r="AX132" s="242"/>
      <c r="AY132" s="242"/>
      <c r="AZ132" s="242"/>
      <c r="BA132" s="242"/>
      <c r="BB132" s="242"/>
      <c r="BC132" s="242"/>
      <c r="BD132" s="242"/>
      <c r="BE132" s="242"/>
      <c r="BF132" s="242"/>
      <c r="BG132" s="242"/>
      <c r="BH132" s="242"/>
    </row>
    <row r="133" spans="1:60" x14ac:dyDescent="0.25">
      <c r="A133" s="243" t="s">
        <v>10354</v>
      </c>
      <c r="B133" s="256"/>
      <c r="C133" s="256"/>
      <c r="D133" s="245"/>
      <c r="E133" s="242"/>
      <c r="F133" s="242"/>
      <c r="G133" s="242"/>
      <c r="H133" s="242"/>
      <c r="I133" s="242">
        <v>0.85</v>
      </c>
      <c r="J133" s="242"/>
      <c r="K133" s="242"/>
      <c r="L133" s="242"/>
      <c r="M133" s="242"/>
      <c r="N133" s="242"/>
      <c r="O133" s="242"/>
      <c r="P133" s="242"/>
      <c r="Q133" s="242"/>
      <c r="R133" s="242"/>
      <c r="S133" s="242"/>
      <c r="T133" s="242"/>
      <c r="U133" s="242"/>
      <c r="V133" s="245"/>
      <c r="W133" s="242"/>
      <c r="X133" s="242"/>
      <c r="Y133" s="242"/>
      <c r="Z133" s="242"/>
      <c r="AA133" s="242"/>
      <c r="AB133" s="242"/>
      <c r="AC133" s="242"/>
      <c r="AD133" s="242"/>
      <c r="AE133" s="242"/>
      <c r="AF133" s="242"/>
      <c r="AG133" s="242"/>
      <c r="AH133" s="242"/>
      <c r="AI133" s="242"/>
      <c r="AJ133" s="242"/>
      <c r="AK133" s="242"/>
      <c r="AL133" s="242"/>
      <c r="AM133" s="242"/>
      <c r="AN133" s="242"/>
      <c r="AO133" s="242"/>
      <c r="AP133" s="242"/>
      <c r="AQ133" s="242"/>
      <c r="AR133" s="242"/>
      <c r="AS133" s="242"/>
      <c r="AT133" s="242"/>
      <c r="AU133" s="242"/>
      <c r="AV133" s="242"/>
      <c r="AW133" s="242"/>
      <c r="AX133" s="242"/>
      <c r="AY133" s="242"/>
      <c r="AZ133" s="242"/>
      <c r="BA133" s="242"/>
      <c r="BB133" s="242"/>
      <c r="BC133" s="242"/>
      <c r="BD133" s="242"/>
      <c r="BE133" s="242"/>
      <c r="BF133" s="242"/>
      <c r="BG133" s="242"/>
      <c r="BH133" s="242"/>
    </row>
    <row r="134" spans="1:60" x14ac:dyDescent="0.25">
      <c r="A134" s="243" t="s">
        <v>10355</v>
      </c>
      <c r="B134" s="256"/>
      <c r="C134" s="256"/>
      <c r="D134" s="245"/>
      <c r="E134" s="242"/>
      <c r="F134" s="242"/>
      <c r="G134" s="242"/>
      <c r="H134" s="242"/>
      <c r="I134" s="242">
        <v>0.85</v>
      </c>
      <c r="J134" s="242"/>
      <c r="K134" s="242"/>
      <c r="L134" s="242"/>
      <c r="M134" s="242"/>
      <c r="N134" s="242"/>
      <c r="O134" s="242"/>
      <c r="P134" s="242"/>
      <c r="Q134" s="242"/>
      <c r="R134" s="242"/>
      <c r="S134" s="242"/>
      <c r="T134" s="242"/>
      <c r="U134" s="242"/>
      <c r="V134" s="245"/>
      <c r="W134" s="242"/>
      <c r="X134" s="242"/>
      <c r="Y134" s="242"/>
      <c r="Z134" s="242"/>
      <c r="AA134" s="242"/>
      <c r="AB134" s="242"/>
      <c r="AC134" s="242"/>
      <c r="AD134" s="242"/>
      <c r="AE134" s="242"/>
      <c r="AF134" s="242"/>
      <c r="AG134" s="242"/>
      <c r="AH134" s="242"/>
      <c r="AI134" s="242"/>
      <c r="AJ134" s="242"/>
      <c r="AK134" s="242"/>
      <c r="AL134" s="242"/>
      <c r="AM134" s="242"/>
      <c r="AN134" s="242"/>
      <c r="AO134" s="242"/>
      <c r="AP134" s="242"/>
      <c r="AQ134" s="242"/>
      <c r="AR134" s="242"/>
      <c r="AS134" s="242"/>
      <c r="AT134" s="242"/>
      <c r="AU134" s="242"/>
      <c r="AV134" s="242"/>
      <c r="AW134" s="242"/>
      <c r="AX134" s="242"/>
      <c r="AY134" s="242"/>
      <c r="AZ134" s="242"/>
      <c r="BA134" s="242"/>
      <c r="BB134" s="242"/>
      <c r="BC134" s="242"/>
      <c r="BD134" s="242"/>
      <c r="BE134" s="242"/>
      <c r="BF134" s="242"/>
      <c r="BG134" s="242"/>
      <c r="BH134" s="242"/>
    </row>
    <row r="135" spans="1:60" x14ac:dyDescent="0.25">
      <c r="A135" s="243" t="s">
        <v>10356</v>
      </c>
      <c r="B135" s="256"/>
      <c r="C135" s="256"/>
      <c r="D135" s="245"/>
      <c r="E135" s="242"/>
      <c r="F135" s="242"/>
      <c r="G135" s="242"/>
      <c r="H135" s="242"/>
      <c r="I135" s="242">
        <v>0.85</v>
      </c>
      <c r="J135" s="242"/>
      <c r="K135" s="242"/>
      <c r="L135" s="242"/>
      <c r="M135" s="242"/>
      <c r="N135" s="242"/>
      <c r="O135" s="242"/>
      <c r="P135" s="242"/>
      <c r="Q135" s="242"/>
      <c r="R135" s="242"/>
      <c r="S135" s="242"/>
      <c r="T135" s="242"/>
      <c r="U135" s="242"/>
      <c r="V135" s="245"/>
      <c r="W135" s="242"/>
      <c r="X135" s="242"/>
      <c r="Y135" s="242"/>
      <c r="Z135" s="242"/>
      <c r="AA135" s="242"/>
      <c r="AB135" s="242"/>
      <c r="AC135" s="242"/>
      <c r="AD135" s="242"/>
      <c r="AE135" s="242"/>
      <c r="AF135" s="242"/>
      <c r="AG135" s="242"/>
      <c r="AH135" s="242"/>
      <c r="AI135" s="242"/>
      <c r="AJ135" s="242"/>
      <c r="AK135" s="242"/>
      <c r="AL135" s="242"/>
      <c r="AM135" s="242"/>
      <c r="AN135" s="242"/>
      <c r="AO135" s="242"/>
      <c r="AP135" s="242"/>
      <c r="AQ135" s="242"/>
      <c r="AR135" s="242"/>
      <c r="AS135" s="242"/>
      <c r="AT135" s="242"/>
      <c r="AU135" s="242"/>
      <c r="AV135" s="242"/>
      <c r="AW135" s="242"/>
      <c r="AX135" s="242"/>
      <c r="AY135" s="242"/>
      <c r="AZ135" s="242"/>
      <c r="BA135" s="242"/>
      <c r="BB135" s="242"/>
      <c r="BC135" s="242"/>
      <c r="BD135" s="242"/>
      <c r="BE135" s="242"/>
      <c r="BF135" s="242"/>
      <c r="BG135" s="242"/>
      <c r="BH135" s="242"/>
    </row>
    <row r="136" spans="1:60" x14ac:dyDescent="0.25">
      <c r="A136" s="243" t="s">
        <v>10357</v>
      </c>
      <c r="B136" s="256"/>
      <c r="C136" s="256"/>
      <c r="D136" s="245"/>
      <c r="E136" s="242"/>
      <c r="F136" s="242"/>
      <c r="G136" s="242"/>
      <c r="H136" s="242"/>
      <c r="I136" s="242">
        <v>0.85</v>
      </c>
      <c r="J136" s="242"/>
      <c r="K136" s="242"/>
      <c r="L136" s="242"/>
      <c r="M136" s="242"/>
      <c r="N136" s="242"/>
      <c r="O136" s="242"/>
      <c r="P136" s="242"/>
      <c r="Q136" s="242"/>
      <c r="R136" s="242"/>
      <c r="S136" s="242"/>
      <c r="T136" s="242"/>
      <c r="U136" s="242"/>
      <c r="V136" s="245"/>
      <c r="W136" s="242"/>
      <c r="X136" s="242"/>
      <c r="Y136" s="242"/>
      <c r="Z136" s="242"/>
      <c r="AA136" s="242"/>
      <c r="AB136" s="242"/>
      <c r="AC136" s="242"/>
      <c r="AD136" s="242"/>
      <c r="AE136" s="242"/>
      <c r="AF136" s="242"/>
      <c r="AG136" s="242"/>
      <c r="AH136" s="242"/>
      <c r="AI136" s="242"/>
      <c r="AJ136" s="242"/>
      <c r="AK136" s="242"/>
      <c r="AL136" s="242"/>
      <c r="AM136" s="242"/>
      <c r="AN136" s="242"/>
      <c r="AO136" s="242"/>
      <c r="AP136" s="242"/>
      <c r="AQ136" s="242"/>
      <c r="AR136" s="242"/>
      <c r="AS136" s="242"/>
      <c r="AT136" s="242"/>
      <c r="AU136" s="242"/>
      <c r="AV136" s="242"/>
      <c r="AW136" s="242"/>
      <c r="AX136" s="242"/>
      <c r="AY136" s="242"/>
      <c r="AZ136" s="242"/>
      <c r="BA136" s="242"/>
      <c r="BB136" s="242"/>
      <c r="BC136" s="242"/>
      <c r="BD136" s="242"/>
      <c r="BE136" s="242"/>
      <c r="BF136" s="242"/>
      <c r="BG136" s="242"/>
      <c r="BH136" s="242"/>
    </row>
    <row r="137" spans="1:60" x14ac:dyDescent="0.25">
      <c r="A137" s="243" t="s">
        <v>10358</v>
      </c>
      <c r="B137" s="256"/>
      <c r="C137" s="256"/>
      <c r="D137" s="245"/>
      <c r="E137" s="242"/>
      <c r="F137" s="242"/>
      <c r="G137" s="242"/>
      <c r="H137" s="242"/>
      <c r="I137" s="242">
        <v>0.85</v>
      </c>
      <c r="J137" s="242"/>
      <c r="K137" s="242"/>
      <c r="L137" s="242"/>
      <c r="M137" s="242"/>
      <c r="N137" s="242"/>
      <c r="O137" s="242"/>
      <c r="P137" s="242"/>
      <c r="Q137" s="242"/>
      <c r="R137" s="242"/>
      <c r="S137" s="242"/>
      <c r="T137" s="242"/>
      <c r="U137" s="242"/>
      <c r="V137" s="245"/>
      <c r="W137" s="242"/>
      <c r="X137" s="242"/>
      <c r="Y137" s="242"/>
      <c r="Z137" s="242"/>
      <c r="AA137" s="242"/>
      <c r="AB137" s="242"/>
      <c r="AC137" s="242"/>
      <c r="AD137" s="242"/>
      <c r="AE137" s="242"/>
      <c r="AF137" s="242"/>
      <c r="AG137" s="242"/>
      <c r="AH137" s="242"/>
      <c r="AI137" s="242"/>
      <c r="AJ137" s="242"/>
      <c r="AK137" s="242"/>
      <c r="AL137" s="242"/>
      <c r="AM137" s="242"/>
      <c r="AN137" s="242"/>
      <c r="AO137" s="242"/>
      <c r="AP137" s="242"/>
      <c r="AQ137" s="242"/>
      <c r="AR137" s="242"/>
      <c r="AS137" s="242"/>
      <c r="AT137" s="242"/>
      <c r="AU137" s="242"/>
      <c r="AV137" s="242"/>
      <c r="AW137" s="242"/>
      <c r="AX137" s="242"/>
      <c r="AY137" s="242"/>
      <c r="AZ137" s="242"/>
      <c r="BA137" s="242"/>
      <c r="BB137" s="242"/>
      <c r="BC137" s="242"/>
      <c r="BD137" s="242"/>
      <c r="BE137" s="242"/>
      <c r="BF137" s="242"/>
      <c r="BG137" s="242"/>
      <c r="BH137" s="242"/>
    </row>
    <row r="138" spans="1:60" x14ac:dyDescent="0.25">
      <c r="A138" s="243" t="s">
        <v>10359</v>
      </c>
      <c r="B138" s="256"/>
      <c r="C138" s="256"/>
      <c r="D138" s="245"/>
      <c r="E138" s="242"/>
      <c r="F138" s="242"/>
      <c r="G138" s="242"/>
      <c r="H138" s="242"/>
      <c r="I138" s="242">
        <v>0.85</v>
      </c>
      <c r="J138" s="242"/>
      <c r="K138" s="242"/>
      <c r="L138" s="242"/>
      <c r="M138" s="242"/>
      <c r="N138" s="242"/>
      <c r="O138" s="242"/>
      <c r="P138" s="242"/>
      <c r="Q138" s="242"/>
      <c r="R138" s="242"/>
      <c r="S138" s="242"/>
      <c r="T138" s="242"/>
      <c r="U138" s="242"/>
      <c r="V138" s="245"/>
      <c r="W138" s="242"/>
      <c r="X138" s="242"/>
      <c r="Y138" s="242"/>
      <c r="Z138" s="242"/>
      <c r="AA138" s="242"/>
      <c r="AB138" s="242"/>
      <c r="AC138" s="242"/>
      <c r="AD138" s="242"/>
      <c r="AE138" s="242"/>
      <c r="AF138" s="242"/>
      <c r="AG138" s="242"/>
      <c r="AH138" s="242"/>
      <c r="AI138" s="242"/>
      <c r="AJ138" s="242"/>
      <c r="AK138" s="242"/>
      <c r="AL138" s="242"/>
      <c r="AM138" s="242"/>
      <c r="AN138" s="242"/>
      <c r="AO138" s="242"/>
      <c r="AP138" s="242"/>
      <c r="AQ138" s="242"/>
      <c r="AR138" s="242"/>
      <c r="AS138" s="242"/>
      <c r="AT138" s="242"/>
      <c r="AU138" s="242"/>
      <c r="AV138" s="242"/>
      <c r="AW138" s="242"/>
      <c r="AX138" s="242"/>
      <c r="AY138" s="242"/>
      <c r="AZ138" s="242"/>
      <c r="BA138" s="242"/>
      <c r="BB138" s="242"/>
      <c r="BC138" s="242"/>
      <c r="BD138" s="242"/>
      <c r="BE138" s="242"/>
      <c r="BF138" s="242"/>
      <c r="BG138" s="242"/>
      <c r="BH138" s="242"/>
    </row>
    <row r="139" spans="1:60" x14ac:dyDescent="0.25">
      <c r="A139" s="243" t="s">
        <v>10360</v>
      </c>
      <c r="B139" s="256"/>
      <c r="C139" s="256"/>
      <c r="D139" s="245"/>
      <c r="E139" s="242"/>
      <c r="F139" s="242"/>
      <c r="G139" s="242"/>
      <c r="H139" s="242"/>
      <c r="I139" s="242">
        <v>0.85</v>
      </c>
      <c r="J139" s="242"/>
      <c r="K139" s="242"/>
      <c r="L139" s="242"/>
      <c r="M139" s="242"/>
      <c r="N139" s="242"/>
      <c r="O139" s="242"/>
      <c r="P139" s="242"/>
      <c r="Q139" s="242"/>
      <c r="R139" s="242"/>
      <c r="S139" s="242"/>
      <c r="T139" s="242"/>
      <c r="U139" s="242"/>
      <c r="V139" s="245"/>
      <c r="W139" s="242"/>
      <c r="X139" s="242"/>
      <c r="Y139" s="242"/>
      <c r="Z139" s="242"/>
      <c r="AA139" s="242"/>
      <c r="AB139" s="242"/>
      <c r="AC139" s="242"/>
      <c r="AD139" s="242"/>
      <c r="AE139" s="242"/>
      <c r="AF139" s="242"/>
      <c r="AG139" s="242"/>
      <c r="AH139" s="242"/>
      <c r="AI139" s="242"/>
      <c r="AJ139" s="242"/>
      <c r="AK139" s="242"/>
      <c r="AL139" s="242"/>
      <c r="AM139" s="242"/>
      <c r="AN139" s="242"/>
      <c r="AO139" s="242"/>
      <c r="AP139" s="242"/>
      <c r="AQ139" s="242"/>
      <c r="AR139" s="242"/>
      <c r="AS139" s="242"/>
      <c r="AT139" s="242"/>
      <c r="AU139" s="242"/>
      <c r="AV139" s="242"/>
      <c r="AW139" s="242"/>
      <c r="AX139" s="242"/>
      <c r="AY139" s="242"/>
      <c r="AZ139" s="242"/>
      <c r="BA139" s="242"/>
      <c r="BB139" s="242"/>
      <c r="BC139" s="242"/>
      <c r="BD139" s="242"/>
      <c r="BE139" s="242"/>
      <c r="BF139" s="242"/>
      <c r="BG139" s="242"/>
      <c r="BH139" s="242"/>
    </row>
    <row r="140" spans="1:60" x14ac:dyDescent="0.25">
      <c r="A140" s="243" t="s">
        <v>10361</v>
      </c>
      <c r="B140" s="256"/>
      <c r="C140" s="256"/>
      <c r="D140" s="245"/>
      <c r="E140" s="242"/>
      <c r="F140" s="242"/>
      <c r="G140" s="242"/>
      <c r="H140" s="242"/>
      <c r="I140" s="242">
        <v>0.85</v>
      </c>
      <c r="J140" s="242"/>
      <c r="K140" s="242"/>
      <c r="L140" s="242"/>
      <c r="M140" s="242"/>
      <c r="N140" s="242"/>
      <c r="O140" s="242"/>
      <c r="P140" s="242"/>
      <c r="Q140" s="242"/>
      <c r="R140" s="242"/>
      <c r="S140" s="242"/>
      <c r="T140" s="242"/>
      <c r="U140" s="242"/>
      <c r="V140" s="245"/>
      <c r="W140" s="242"/>
      <c r="X140" s="242"/>
      <c r="Y140" s="242"/>
      <c r="Z140" s="242"/>
      <c r="AA140" s="242"/>
      <c r="AB140" s="242"/>
      <c r="AC140" s="242"/>
      <c r="AD140" s="242"/>
      <c r="AE140" s="242"/>
      <c r="AF140" s="242"/>
      <c r="AG140" s="242"/>
      <c r="AH140" s="242"/>
      <c r="AI140" s="242"/>
      <c r="AJ140" s="242"/>
      <c r="AK140" s="242"/>
      <c r="AL140" s="242"/>
      <c r="AM140" s="242"/>
      <c r="AN140" s="242"/>
      <c r="AO140" s="242"/>
      <c r="AP140" s="242"/>
      <c r="AQ140" s="242"/>
      <c r="AR140" s="242"/>
      <c r="AS140" s="242"/>
      <c r="AT140" s="242"/>
      <c r="AU140" s="242"/>
      <c r="AV140" s="242"/>
      <c r="AW140" s="242"/>
      <c r="AX140" s="242"/>
      <c r="AY140" s="242"/>
      <c r="AZ140" s="242"/>
      <c r="BA140" s="242"/>
      <c r="BB140" s="242"/>
      <c r="BC140" s="242"/>
      <c r="BD140" s="242"/>
      <c r="BE140" s="242"/>
      <c r="BF140" s="242"/>
      <c r="BG140" s="242"/>
      <c r="BH140" s="242"/>
    </row>
    <row r="141" spans="1:60" x14ac:dyDescent="0.25">
      <c r="A141" s="243" t="s">
        <v>10362</v>
      </c>
      <c r="B141" s="256"/>
      <c r="C141" s="256"/>
      <c r="D141" s="245"/>
      <c r="E141" s="242"/>
      <c r="F141" s="242"/>
      <c r="G141" s="242"/>
      <c r="H141" s="242"/>
      <c r="I141" s="242">
        <v>0.85</v>
      </c>
      <c r="J141" s="242"/>
      <c r="K141" s="242"/>
      <c r="L141" s="242"/>
      <c r="M141" s="242"/>
      <c r="N141" s="242"/>
      <c r="O141" s="242"/>
      <c r="P141" s="242"/>
      <c r="Q141" s="242"/>
      <c r="R141" s="242"/>
      <c r="S141" s="242"/>
      <c r="T141" s="242"/>
      <c r="U141" s="242"/>
      <c r="V141" s="245"/>
      <c r="W141" s="242"/>
      <c r="X141" s="242"/>
      <c r="Y141" s="242"/>
      <c r="Z141" s="242"/>
      <c r="AA141" s="242"/>
      <c r="AB141" s="242"/>
      <c r="AC141" s="242"/>
      <c r="AD141" s="242"/>
      <c r="AE141" s="242"/>
      <c r="AF141" s="242"/>
      <c r="AG141" s="242"/>
      <c r="AH141" s="242"/>
      <c r="AI141" s="242"/>
      <c r="AJ141" s="242"/>
      <c r="AK141" s="242"/>
      <c r="AL141" s="242"/>
      <c r="AM141" s="242"/>
      <c r="AN141" s="242"/>
      <c r="AO141" s="242"/>
      <c r="AP141" s="242"/>
      <c r="AQ141" s="242"/>
      <c r="AR141" s="242"/>
      <c r="AS141" s="242"/>
      <c r="AT141" s="242"/>
      <c r="AU141" s="242"/>
      <c r="AV141" s="242"/>
      <c r="AW141" s="242"/>
      <c r="AX141" s="242"/>
      <c r="AY141" s="242"/>
      <c r="AZ141" s="242"/>
      <c r="BA141" s="242"/>
      <c r="BB141" s="242"/>
      <c r="BC141" s="242"/>
      <c r="BD141" s="242"/>
      <c r="BE141" s="242"/>
      <c r="BF141" s="242"/>
      <c r="BG141" s="242"/>
      <c r="BH141" s="242"/>
    </row>
    <row r="142" spans="1:60" x14ac:dyDescent="0.25">
      <c r="A142" s="243" t="s">
        <v>10363</v>
      </c>
      <c r="B142" s="256"/>
      <c r="C142" s="256"/>
      <c r="D142" s="245"/>
      <c r="E142" s="242"/>
      <c r="F142" s="242"/>
      <c r="G142" s="242"/>
      <c r="H142" s="242"/>
      <c r="I142" s="242">
        <v>0.85</v>
      </c>
      <c r="J142" s="242"/>
      <c r="K142" s="242"/>
      <c r="L142" s="242"/>
      <c r="M142" s="242"/>
      <c r="N142" s="242"/>
      <c r="O142" s="242"/>
      <c r="P142" s="242"/>
      <c r="Q142" s="242"/>
      <c r="R142" s="242"/>
      <c r="S142" s="242"/>
      <c r="T142" s="242"/>
      <c r="U142" s="242"/>
      <c r="V142" s="245"/>
      <c r="W142" s="242"/>
      <c r="X142" s="242"/>
      <c r="Y142" s="242"/>
      <c r="Z142" s="242"/>
      <c r="AA142" s="242"/>
      <c r="AB142" s="242"/>
      <c r="AC142" s="242"/>
      <c r="AD142" s="242"/>
      <c r="AE142" s="242"/>
      <c r="AF142" s="242"/>
      <c r="AG142" s="242"/>
      <c r="AH142" s="242"/>
      <c r="AI142" s="242"/>
      <c r="AJ142" s="242"/>
      <c r="AK142" s="242"/>
      <c r="AL142" s="242"/>
      <c r="AM142" s="242"/>
      <c r="AN142" s="242"/>
      <c r="AO142" s="242"/>
      <c r="AP142" s="242"/>
      <c r="AQ142" s="242"/>
      <c r="AR142" s="242"/>
      <c r="AS142" s="242"/>
      <c r="AT142" s="242"/>
      <c r="AU142" s="242"/>
      <c r="AV142" s="242"/>
      <c r="AW142" s="242"/>
      <c r="AX142" s="242"/>
      <c r="AY142" s="242"/>
      <c r="AZ142" s="242"/>
      <c r="BA142" s="242"/>
      <c r="BB142" s="242"/>
      <c r="BC142" s="242"/>
      <c r="BD142" s="242"/>
      <c r="BE142" s="242"/>
      <c r="BF142" s="242"/>
      <c r="BG142" s="242"/>
      <c r="BH142" s="242"/>
    </row>
    <row r="143" spans="1:60" x14ac:dyDescent="0.25">
      <c r="A143" s="243" t="s">
        <v>10364</v>
      </c>
      <c r="B143" s="256"/>
      <c r="C143" s="256"/>
      <c r="D143" s="245"/>
      <c r="E143" s="242"/>
      <c r="F143" s="242"/>
      <c r="G143" s="242"/>
      <c r="H143" s="242"/>
      <c r="I143" s="242">
        <v>0.85</v>
      </c>
      <c r="J143" s="242"/>
      <c r="K143" s="242"/>
      <c r="L143" s="242"/>
      <c r="M143" s="242"/>
      <c r="N143" s="242"/>
      <c r="O143" s="242"/>
      <c r="P143" s="242"/>
      <c r="Q143" s="242"/>
      <c r="R143" s="242"/>
      <c r="S143" s="242"/>
      <c r="T143" s="242"/>
      <c r="U143" s="242"/>
      <c r="V143" s="245"/>
      <c r="W143" s="242"/>
      <c r="X143" s="242"/>
      <c r="Y143" s="242"/>
      <c r="Z143" s="242"/>
      <c r="AA143" s="242"/>
      <c r="AB143" s="242"/>
      <c r="AC143" s="242"/>
      <c r="AD143" s="242"/>
      <c r="AE143" s="242"/>
      <c r="AF143" s="242"/>
      <c r="AG143" s="242"/>
      <c r="AH143" s="242"/>
      <c r="AI143" s="242"/>
      <c r="AJ143" s="242"/>
      <c r="AK143" s="242"/>
      <c r="AL143" s="242"/>
      <c r="AM143" s="242"/>
      <c r="AN143" s="242"/>
      <c r="AO143" s="242"/>
      <c r="AP143" s="242"/>
      <c r="AQ143" s="242"/>
      <c r="AR143" s="242"/>
      <c r="AS143" s="242"/>
      <c r="AT143" s="242"/>
      <c r="AU143" s="242"/>
      <c r="AV143" s="242"/>
      <c r="AW143" s="242"/>
      <c r="AX143" s="242"/>
      <c r="AY143" s="242"/>
      <c r="AZ143" s="242"/>
      <c r="BA143" s="242"/>
      <c r="BB143" s="242"/>
      <c r="BC143" s="242"/>
      <c r="BD143" s="242"/>
      <c r="BE143" s="242"/>
      <c r="BF143" s="242"/>
      <c r="BG143" s="242"/>
      <c r="BH143" s="242"/>
    </row>
    <row r="144" spans="1:60" x14ac:dyDescent="0.25">
      <c r="A144" s="243" t="s">
        <v>10365</v>
      </c>
      <c r="B144" s="256"/>
      <c r="C144" s="256"/>
      <c r="D144" s="245"/>
      <c r="E144" s="242"/>
      <c r="F144" s="242"/>
      <c r="G144" s="242"/>
      <c r="H144" s="242"/>
      <c r="I144" s="242">
        <v>0.85</v>
      </c>
      <c r="J144" s="242"/>
      <c r="K144" s="242"/>
      <c r="L144" s="242"/>
      <c r="M144" s="242"/>
      <c r="N144" s="242"/>
      <c r="O144" s="242"/>
      <c r="P144" s="242"/>
      <c r="Q144" s="242"/>
      <c r="R144" s="242"/>
      <c r="S144" s="242"/>
      <c r="T144" s="242"/>
      <c r="U144" s="242"/>
      <c r="V144" s="245"/>
      <c r="W144" s="242"/>
      <c r="X144" s="242"/>
      <c r="Y144" s="242"/>
      <c r="Z144" s="242"/>
      <c r="AA144" s="242"/>
      <c r="AB144" s="242"/>
      <c r="AC144" s="242"/>
      <c r="AD144" s="242"/>
      <c r="AE144" s="242"/>
      <c r="AF144" s="242"/>
      <c r="AG144" s="242"/>
      <c r="AH144" s="242"/>
      <c r="AI144" s="242"/>
      <c r="AJ144" s="242"/>
      <c r="AK144" s="242"/>
      <c r="AL144" s="242"/>
      <c r="AM144" s="242"/>
      <c r="AN144" s="242"/>
      <c r="AO144" s="242"/>
      <c r="AP144" s="242"/>
      <c r="AQ144" s="242"/>
      <c r="AR144" s="242"/>
      <c r="AS144" s="242"/>
      <c r="AT144" s="242"/>
      <c r="AU144" s="242"/>
      <c r="AV144" s="242"/>
      <c r="AW144" s="242"/>
      <c r="AX144" s="242"/>
      <c r="AY144" s="242"/>
      <c r="AZ144" s="242"/>
      <c r="BA144" s="242"/>
      <c r="BB144" s="242"/>
      <c r="BC144" s="242"/>
      <c r="BD144" s="242"/>
      <c r="BE144" s="242"/>
      <c r="BF144" s="242"/>
      <c r="BG144" s="242"/>
      <c r="BH144" s="242"/>
    </row>
    <row r="145" spans="1:60" x14ac:dyDescent="0.25">
      <c r="A145" s="243" t="s">
        <v>10366</v>
      </c>
      <c r="B145" s="256"/>
      <c r="C145" s="256"/>
      <c r="D145" s="245"/>
      <c r="E145" s="242"/>
      <c r="F145" s="242"/>
      <c r="G145" s="242"/>
      <c r="H145" s="242"/>
      <c r="I145" s="242">
        <v>0.85</v>
      </c>
      <c r="J145" s="242"/>
      <c r="K145" s="242"/>
      <c r="L145" s="242"/>
      <c r="M145" s="242"/>
      <c r="N145" s="242"/>
      <c r="O145" s="242"/>
      <c r="P145" s="242"/>
      <c r="Q145" s="242"/>
      <c r="R145" s="242"/>
      <c r="S145" s="242"/>
      <c r="T145" s="242"/>
      <c r="U145" s="242"/>
      <c r="V145" s="245"/>
      <c r="W145" s="242"/>
      <c r="X145" s="242"/>
      <c r="Y145" s="242"/>
      <c r="Z145" s="242"/>
      <c r="AA145" s="242"/>
      <c r="AB145" s="242"/>
      <c r="AC145" s="242"/>
      <c r="AD145" s="242"/>
      <c r="AE145" s="242"/>
      <c r="AF145" s="242"/>
      <c r="AG145" s="242"/>
      <c r="AH145" s="242"/>
      <c r="AI145" s="242"/>
      <c r="AJ145" s="242"/>
      <c r="AK145" s="242"/>
      <c r="AL145" s="242"/>
      <c r="AM145" s="242"/>
      <c r="AN145" s="242"/>
      <c r="AO145" s="242"/>
      <c r="AP145" s="242"/>
      <c r="AQ145" s="242"/>
      <c r="AR145" s="242"/>
      <c r="AS145" s="242"/>
      <c r="AT145" s="242"/>
      <c r="AU145" s="242"/>
      <c r="AV145" s="242"/>
      <c r="AW145" s="242"/>
      <c r="AX145" s="242"/>
      <c r="AY145" s="242"/>
      <c r="AZ145" s="242"/>
      <c r="BA145" s="242"/>
      <c r="BB145" s="242"/>
      <c r="BC145" s="242"/>
      <c r="BD145" s="242"/>
      <c r="BE145" s="242"/>
      <c r="BF145" s="242"/>
      <c r="BG145" s="242"/>
      <c r="BH145" s="242"/>
    </row>
    <row r="146" spans="1:60" x14ac:dyDescent="0.25">
      <c r="A146" s="243" t="s">
        <v>10367</v>
      </c>
      <c r="B146" s="256"/>
      <c r="C146" s="256"/>
      <c r="D146" s="245"/>
      <c r="E146" s="242"/>
      <c r="F146" s="242"/>
      <c r="G146" s="242"/>
      <c r="H146" s="242"/>
      <c r="I146" s="242">
        <v>2.2000000000000002</v>
      </c>
      <c r="J146" s="242"/>
      <c r="K146" s="242"/>
      <c r="L146" s="242"/>
      <c r="M146" s="242"/>
      <c r="N146" s="242"/>
      <c r="O146" s="242"/>
      <c r="P146" s="242"/>
      <c r="Q146" s="242"/>
      <c r="R146" s="242"/>
      <c r="S146" s="242"/>
      <c r="T146" s="242"/>
      <c r="U146" s="242"/>
      <c r="V146" s="245"/>
      <c r="W146" s="242"/>
      <c r="X146" s="242"/>
      <c r="Y146" s="242"/>
      <c r="Z146" s="242"/>
      <c r="AA146" s="242"/>
      <c r="AB146" s="242"/>
      <c r="AC146" s="242"/>
      <c r="AD146" s="242"/>
      <c r="AE146" s="242"/>
      <c r="AF146" s="242"/>
      <c r="AG146" s="242"/>
      <c r="AH146" s="242"/>
      <c r="AI146" s="242"/>
      <c r="AJ146" s="242"/>
      <c r="AK146" s="242"/>
      <c r="AL146" s="242"/>
      <c r="AM146" s="242"/>
      <c r="AN146" s="242"/>
      <c r="AO146" s="242"/>
      <c r="AP146" s="242"/>
      <c r="AQ146" s="242"/>
      <c r="AR146" s="242"/>
      <c r="AS146" s="242"/>
      <c r="AT146" s="242"/>
      <c r="AU146" s="242"/>
      <c r="AV146" s="242"/>
      <c r="AW146" s="242"/>
      <c r="AX146" s="242"/>
      <c r="AY146" s="242"/>
      <c r="AZ146" s="242"/>
      <c r="BA146" s="242"/>
      <c r="BB146" s="242"/>
      <c r="BC146" s="242"/>
      <c r="BD146" s="242"/>
      <c r="BE146" s="242"/>
      <c r="BF146" s="242"/>
      <c r="BG146" s="242"/>
      <c r="BH146" s="242"/>
    </row>
    <row r="147" spans="1:60" x14ac:dyDescent="0.25">
      <c r="A147" s="243" t="s">
        <v>10368</v>
      </c>
      <c r="B147" s="256"/>
      <c r="C147" s="256"/>
      <c r="D147" s="245"/>
      <c r="E147" s="242"/>
      <c r="F147" s="242"/>
      <c r="G147" s="242"/>
      <c r="H147" s="242"/>
      <c r="I147" s="242">
        <v>2.2000000000000002</v>
      </c>
      <c r="J147" s="242"/>
      <c r="K147" s="242"/>
      <c r="L147" s="242"/>
      <c r="M147" s="242"/>
      <c r="N147" s="242"/>
      <c r="O147" s="242"/>
      <c r="P147" s="242"/>
      <c r="Q147" s="242"/>
      <c r="R147" s="242"/>
      <c r="S147" s="242"/>
      <c r="T147" s="242"/>
      <c r="U147" s="242"/>
      <c r="V147" s="245"/>
      <c r="W147" s="242"/>
      <c r="X147" s="242"/>
      <c r="Y147" s="242"/>
      <c r="Z147" s="242"/>
      <c r="AA147" s="242"/>
      <c r="AB147" s="242"/>
      <c r="AC147" s="242"/>
      <c r="AD147" s="242"/>
      <c r="AE147" s="242"/>
      <c r="AF147" s="242"/>
      <c r="AG147" s="242"/>
      <c r="AH147" s="242"/>
      <c r="AI147" s="242"/>
      <c r="AJ147" s="242"/>
      <c r="AK147" s="242"/>
      <c r="AL147" s="242"/>
      <c r="AM147" s="242"/>
      <c r="AN147" s="242"/>
      <c r="AO147" s="242"/>
      <c r="AP147" s="242"/>
      <c r="AQ147" s="242"/>
      <c r="AR147" s="242"/>
      <c r="AS147" s="242"/>
      <c r="AT147" s="242"/>
      <c r="AU147" s="242"/>
      <c r="AV147" s="242"/>
      <c r="AW147" s="242"/>
      <c r="AX147" s="242"/>
      <c r="AY147" s="242"/>
      <c r="AZ147" s="242"/>
      <c r="BA147" s="242"/>
      <c r="BB147" s="242"/>
      <c r="BC147" s="242"/>
      <c r="BD147" s="242"/>
      <c r="BE147" s="242"/>
      <c r="BF147" s="242"/>
      <c r="BG147" s="242"/>
      <c r="BH147" s="242"/>
    </row>
    <row r="148" spans="1:60" x14ac:dyDescent="0.25">
      <c r="A148" s="243" t="s">
        <v>10369</v>
      </c>
      <c r="B148" s="256"/>
      <c r="C148" s="256"/>
      <c r="D148" s="245"/>
      <c r="E148" s="242"/>
      <c r="F148" s="242"/>
      <c r="G148" s="242"/>
      <c r="H148" s="242"/>
      <c r="I148" s="242">
        <v>2.2000000000000002</v>
      </c>
      <c r="J148" s="242"/>
      <c r="K148" s="242"/>
      <c r="L148" s="242"/>
      <c r="M148" s="242"/>
      <c r="N148" s="242"/>
      <c r="O148" s="242"/>
      <c r="P148" s="242"/>
      <c r="Q148" s="242"/>
      <c r="R148" s="242"/>
      <c r="S148" s="242"/>
      <c r="T148" s="242"/>
      <c r="U148" s="242"/>
      <c r="V148" s="245"/>
      <c r="W148" s="242"/>
      <c r="X148" s="242"/>
      <c r="Y148" s="242"/>
      <c r="Z148" s="242"/>
      <c r="AA148" s="242"/>
      <c r="AB148" s="242"/>
      <c r="AC148" s="242"/>
      <c r="AD148" s="242"/>
      <c r="AE148" s="242"/>
      <c r="AF148" s="242"/>
      <c r="AG148" s="242"/>
      <c r="AH148" s="242"/>
      <c r="AI148" s="242"/>
      <c r="AJ148" s="242"/>
      <c r="AK148" s="242"/>
      <c r="AL148" s="242"/>
      <c r="AM148" s="242"/>
      <c r="AN148" s="242"/>
      <c r="AO148" s="242"/>
      <c r="AP148" s="242"/>
      <c r="AQ148" s="242"/>
      <c r="AR148" s="242"/>
      <c r="AS148" s="242"/>
      <c r="AT148" s="242"/>
      <c r="AU148" s="242"/>
      <c r="AV148" s="242"/>
      <c r="AW148" s="242"/>
      <c r="AX148" s="242"/>
      <c r="AY148" s="242"/>
      <c r="AZ148" s="242"/>
      <c r="BA148" s="242"/>
      <c r="BB148" s="242"/>
      <c r="BC148" s="242"/>
      <c r="BD148" s="242"/>
      <c r="BE148" s="242"/>
      <c r="BF148" s="242"/>
      <c r="BG148" s="242"/>
      <c r="BH148" s="242"/>
    </row>
    <row r="149" spans="1:60" x14ac:dyDescent="0.25">
      <c r="A149" s="243" t="s">
        <v>10370</v>
      </c>
      <c r="B149" s="256"/>
      <c r="C149" s="256"/>
      <c r="D149" s="245"/>
      <c r="E149" s="242"/>
      <c r="F149" s="242"/>
      <c r="G149" s="242"/>
      <c r="H149" s="242"/>
      <c r="I149" s="242">
        <v>2.2000000000000002</v>
      </c>
      <c r="J149" s="242"/>
      <c r="K149" s="242"/>
      <c r="L149" s="242"/>
      <c r="M149" s="242"/>
      <c r="N149" s="242"/>
      <c r="O149" s="242"/>
      <c r="P149" s="242"/>
      <c r="Q149" s="242"/>
      <c r="R149" s="242"/>
      <c r="S149" s="242"/>
      <c r="T149" s="242"/>
      <c r="U149" s="242"/>
      <c r="V149" s="245"/>
      <c r="W149" s="242"/>
      <c r="X149" s="242"/>
      <c r="Y149" s="242"/>
      <c r="Z149" s="242"/>
      <c r="AA149" s="242"/>
      <c r="AB149" s="242"/>
      <c r="AC149" s="242"/>
      <c r="AD149" s="242"/>
      <c r="AE149" s="242"/>
      <c r="AF149" s="242"/>
      <c r="AG149" s="242"/>
      <c r="AH149" s="242"/>
      <c r="AI149" s="242"/>
      <c r="AJ149" s="242"/>
      <c r="AK149" s="242"/>
      <c r="AL149" s="242"/>
      <c r="AM149" s="242"/>
      <c r="AN149" s="242"/>
      <c r="AO149" s="242"/>
      <c r="AP149" s="242"/>
      <c r="AQ149" s="242"/>
      <c r="AR149" s="242"/>
      <c r="AS149" s="242"/>
      <c r="AT149" s="242"/>
      <c r="AU149" s="242"/>
      <c r="AV149" s="242"/>
      <c r="AW149" s="242"/>
      <c r="AX149" s="242"/>
      <c r="AY149" s="242"/>
      <c r="AZ149" s="242"/>
      <c r="BA149" s="242"/>
      <c r="BB149" s="242"/>
      <c r="BC149" s="242"/>
      <c r="BD149" s="242"/>
      <c r="BE149" s="242"/>
      <c r="BF149" s="242"/>
      <c r="BG149" s="242"/>
      <c r="BH149" s="242"/>
    </row>
    <row r="150" spans="1:60" x14ac:dyDescent="0.25">
      <c r="A150" s="243" t="s">
        <v>10371</v>
      </c>
      <c r="B150" s="256"/>
      <c r="C150" s="256"/>
      <c r="D150" s="245"/>
      <c r="E150" s="242"/>
      <c r="F150" s="242"/>
      <c r="G150" s="242"/>
      <c r="H150" s="242"/>
      <c r="I150" s="242">
        <v>2.2000000000000002</v>
      </c>
      <c r="J150" s="242"/>
      <c r="K150" s="242"/>
      <c r="L150" s="242"/>
      <c r="M150" s="242"/>
      <c r="N150" s="242"/>
      <c r="O150" s="242"/>
      <c r="P150" s="242"/>
      <c r="Q150" s="242"/>
      <c r="R150" s="242"/>
      <c r="S150" s="242"/>
      <c r="T150" s="242"/>
      <c r="U150" s="242"/>
      <c r="V150" s="245"/>
      <c r="W150" s="242"/>
      <c r="X150" s="242"/>
      <c r="Y150" s="242"/>
      <c r="Z150" s="242"/>
      <c r="AA150" s="242"/>
      <c r="AB150" s="242"/>
      <c r="AC150" s="242"/>
      <c r="AD150" s="242"/>
      <c r="AE150" s="242"/>
      <c r="AF150" s="242"/>
      <c r="AG150" s="242"/>
      <c r="AH150" s="242"/>
      <c r="AI150" s="242"/>
      <c r="AJ150" s="242"/>
      <c r="AK150" s="242"/>
      <c r="AL150" s="242"/>
      <c r="AM150" s="242"/>
      <c r="AN150" s="242"/>
      <c r="AO150" s="242"/>
      <c r="AP150" s="242"/>
      <c r="AQ150" s="242"/>
      <c r="AR150" s="242"/>
      <c r="AS150" s="242"/>
      <c r="AT150" s="242"/>
      <c r="AU150" s="242"/>
      <c r="AV150" s="242"/>
      <c r="AW150" s="242"/>
      <c r="AX150" s="242"/>
      <c r="AY150" s="242"/>
      <c r="AZ150" s="242"/>
      <c r="BA150" s="242"/>
      <c r="BB150" s="242"/>
      <c r="BC150" s="242"/>
      <c r="BD150" s="242"/>
      <c r="BE150" s="242"/>
      <c r="BF150" s="242"/>
      <c r="BG150" s="242"/>
      <c r="BH150" s="242"/>
    </row>
    <row r="151" spans="1:60" x14ac:dyDescent="0.25">
      <c r="A151" s="243" t="s">
        <v>10372</v>
      </c>
      <c r="B151" s="256"/>
      <c r="C151" s="256"/>
      <c r="D151" s="245"/>
      <c r="E151" s="242"/>
      <c r="F151" s="242"/>
      <c r="G151" s="242"/>
      <c r="H151" s="242"/>
      <c r="I151" s="242">
        <v>2.2000000000000002</v>
      </c>
      <c r="J151" s="242"/>
      <c r="K151" s="242"/>
      <c r="L151" s="242"/>
      <c r="M151" s="242"/>
      <c r="N151" s="242"/>
      <c r="O151" s="242"/>
      <c r="P151" s="242"/>
      <c r="Q151" s="242"/>
      <c r="R151" s="242"/>
      <c r="S151" s="242"/>
      <c r="T151" s="242"/>
      <c r="U151" s="242"/>
      <c r="V151" s="245"/>
      <c r="W151" s="242"/>
      <c r="X151" s="242"/>
      <c r="Y151" s="242"/>
      <c r="Z151" s="242"/>
      <c r="AA151" s="242"/>
      <c r="AB151" s="242"/>
      <c r="AC151" s="242"/>
      <c r="AD151" s="242"/>
      <c r="AE151" s="242"/>
      <c r="AF151" s="242"/>
      <c r="AG151" s="242"/>
      <c r="AH151" s="242"/>
      <c r="AI151" s="242"/>
      <c r="AJ151" s="242"/>
      <c r="AK151" s="242"/>
      <c r="AL151" s="242"/>
      <c r="AM151" s="242"/>
      <c r="AN151" s="242"/>
      <c r="AO151" s="242"/>
      <c r="AP151" s="242"/>
      <c r="AQ151" s="242"/>
      <c r="AR151" s="242"/>
      <c r="AS151" s="242"/>
      <c r="AT151" s="242"/>
      <c r="AU151" s="242"/>
      <c r="AV151" s="242"/>
      <c r="AW151" s="242"/>
      <c r="AX151" s="242"/>
      <c r="AY151" s="242"/>
      <c r="AZ151" s="242"/>
      <c r="BA151" s="242"/>
      <c r="BB151" s="242"/>
      <c r="BC151" s="242"/>
      <c r="BD151" s="242"/>
      <c r="BE151" s="242"/>
      <c r="BF151" s="242"/>
      <c r="BG151" s="242"/>
      <c r="BH151" s="242"/>
    </row>
    <row r="152" spans="1:60" x14ac:dyDescent="0.25">
      <c r="A152" s="243" t="s">
        <v>10373</v>
      </c>
      <c r="B152" s="256"/>
      <c r="C152" s="256"/>
      <c r="D152" s="245"/>
      <c r="E152" s="242"/>
      <c r="F152" s="242"/>
      <c r="G152" s="242"/>
      <c r="H152" s="242"/>
      <c r="I152" s="242">
        <v>2.2000000000000002</v>
      </c>
      <c r="J152" s="242"/>
      <c r="K152" s="242"/>
      <c r="L152" s="242"/>
      <c r="M152" s="242"/>
      <c r="N152" s="242"/>
      <c r="O152" s="242"/>
      <c r="P152" s="242"/>
      <c r="Q152" s="242"/>
      <c r="R152" s="242"/>
      <c r="S152" s="242"/>
      <c r="T152" s="242"/>
      <c r="U152" s="242"/>
      <c r="V152" s="245"/>
      <c r="W152" s="242"/>
      <c r="X152" s="242"/>
      <c r="Y152" s="242"/>
      <c r="Z152" s="242"/>
      <c r="AA152" s="242"/>
      <c r="AB152" s="242"/>
      <c r="AC152" s="242"/>
      <c r="AD152" s="242"/>
      <c r="AE152" s="242"/>
      <c r="AF152" s="242"/>
      <c r="AG152" s="242"/>
      <c r="AH152" s="242"/>
      <c r="AI152" s="242"/>
      <c r="AJ152" s="242"/>
      <c r="AK152" s="242"/>
      <c r="AL152" s="242"/>
      <c r="AM152" s="242"/>
      <c r="AN152" s="242"/>
      <c r="AO152" s="242"/>
      <c r="AP152" s="242"/>
      <c r="AQ152" s="242"/>
      <c r="AR152" s="242"/>
      <c r="AS152" s="242"/>
      <c r="AT152" s="242"/>
      <c r="AU152" s="242"/>
      <c r="AV152" s="242"/>
      <c r="AW152" s="242"/>
      <c r="AX152" s="242"/>
      <c r="AY152" s="242"/>
      <c r="AZ152" s="242"/>
      <c r="BA152" s="242"/>
      <c r="BB152" s="242"/>
      <c r="BC152" s="242"/>
      <c r="BD152" s="242"/>
      <c r="BE152" s="242"/>
      <c r="BF152" s="242"/>
      <c r="BG152" s="242"/>
      <c r="BH152" s="242"/>
    </row>
    <row r="153" spans="1:60" x14ac:dyDescent="0.25">
      <c r="A153" s="243" t="s">
        <v>10374</v>
      </c>
      <c r="B153" s="256"/>
      <c r="C153" s="256"/>
      <c r="D153" s="245"/>
      <c r="E153" s="242"/>
      <c r="F153" s="242"/>
      <c r="G153" s="242"/>
      <c r="H153" s="242"/>
      <c r="I153" s="242">
        <v>2.2000000000000002</v>
      </c>
      <c r="J153" s="242"/>
      <c r="K153" s="242"/>
      <c r="L153" s="242"/>
      <c r="M153" s="242"/>
      <c r="N153" s="242"/>
      <c r="O153" s="242"/>
      <c r="P153" s="242"/>
      <c r="Q153" s="242"/>
      <c r="R153" s="242"/>
      <c r="S153" s="242"/>
      <c r="T153" s="242"/>
      <c r="U153" s="242"/>
      <c r="V153" s="245"/>
      <c r="W153" s="242"/>
      <c r="X153" s="242"/>
      <c r="Y153" s="242"/>
      <c r="Z153" s="242"/>
      <c r="AA153" s="242"/>
      <c r="AB153" s="242"/>
      <c r="AC153" s="242"/>
      <c r="AD153" s="242"/>
      <c r="AE153" s="242"/>
      <c r="AF153" s="242"/>
      <c r="AG153" s="242"/>
      <c r="AH153" s="242"/>
      <c r="AI153" s="242"/>
      <c r="AJ153" s="242"/>
      <c r="AK153" s="242"/>
      <c r="AL153" s="242"/>
      <c r="AM153" s="242"/>
      <c r="AN153" s="242"/>
      <c r="AO153" s="242"/>
      <c r="AP153" s="242"/>
      <c r="AQ153" s="242"/>
      <c r="AR153" s="242"/>
      <c r="AS153" s="242"/>
      <c r="AT153" s="242"/>
      <c r="AU153" s="242"/>
      <c r="AV153" s="242"/>
      <c r="AW153" s="242"/>
      <c r="AX153" s="242"/>
      <c r="AY153" s="242"/>
      <c r="AZ153" s="242"/>
      <c r="BA153" s="242"/>
      <c r="BB153" s="242"/>
      <c r="BC153" s="242"/>
      <c r="BD153" s="242"/>
      <c r="BE153" s="242"/>
      <c r="BF153" s="242"/>
      <c r="BG153" s="242"/>
      <c r="BH153" s="242"/>
    </row>
    <row r="154" spans="1:60" x14ac:dyDescent="0.25">
      <c r="A154" s="243" t="s">
        <v>10375</v>
      </c>
      <c r="B154" s="256"/>
      <c r="C154" s="256"/>
      <c r="D154" s="245"/>
      <c r="E154" s="242"/>
      <c r="F154" s="242"/>
      <c r="G154" s="242"/>
      <c r="H154" s="242"/>
      <c r="I154" s="242">
        <v>2.2000000000000002</v>
      </c>
      <c r="J154" s="242"/>
      <c r="K154" s="242"/>
      <c r="L154" s="242"/>
      <c r="M154" s="242"/>
      <c r="N154" s="242"/>
      <c r="O154" s="242"/>
      <c r="P154" s="242"/>
      <c r="Q154" s="242"/>
      <c r="R154" s="242"/>
      <c r="S154" s="242"/>
      <c r="T154" s="242"/>
      <c r="U154" s="242"/>
      <c r="V154" s="245"/>
      <c r="W154" s="242"/>
      <c r="X154" s="242"/>
      <c r="Y154" s="242"/>
      <c r="Z154" s="242"/>
      <c r="AA154" s="242"/>
      <c r="AB154" s="242"/>
      <c r="AC154" s="242"/>
      <c r="AD154" s="242"/>
      <c r="AE154" s="242"/>
      <c r="AF154" s="242"/>
      <c r="AG154" s="242"/>
      <c r="AH154" s="242"/>
      <c r="AI154" s="242"/>
      <c r="AJ154" s="242"/>
      <c r="AK154" s="242"/>
      <c r="AL154" s="242"/>
      <c r="AM154" s="242"/>
      <c r="AN154" s="242"/>
      <c r="AO154" s="242"/>
      <c r="AP154" s="242"/>
      <c r="AQ154" s="242"/>
      <c r="AR154" s="242"/>
      <c r="AS154" s="242"/>
      <c r="AT154" s="242"/>
      <c r="AU154" s="242"/>
      <c r="AV154" s="242"/>
      <c r="AW154" s="242"/>
      <c r="AX154" s="242"/>
      <c r="AY154" s="242"/>
      <c r="AZ154" s="242"/>
      <c r="BA154" s="242"/>
      <c r="BB154" s="242"/>
      <c r="BC154" s="242"/>
      <c r="BD154" s="242"/>
      <c r="BE154" s="242"/>
      <c r="BF154" s="242"/>
      <c r="BG154" s="242"/>
      <c r="BH154" s="242"/>
    </row>
    <row r="155" spans="1:60" x14ac:dyDescent="0.25">
      <c r="A155" s="243" t="s">
        <v>10376</v>
      </c>
      <c r="B155" s="256"/>
      <c r="C155" s="256"/>
      <c r="D155" s="245"/>
      <c r="E155" s="242"/>
      <c r="F155" s="242"/>
      <c r="G155" s="242"/>
      <c r="H155" s="242"/>
      <c r="I155" s="242">
        <v>2.2000000000000002</v>
      </c>
      <c r="J155" s="242"/>
      <c r="K155" s="242"/>
      <c r="L155" s="242"/>
      <c r="M155" s="242"/>
      <c r="N155" s="242"/>
      <c r="O155" s="242"/>
      <c r="P155" s="242"/>
      <c r="Q155" s="242"/>
      <c r="R155" s="242"/>
      <c r="S155" s="242"/>
      <c r="T155" s="242"/>
      <c r="U155" s="242"/>
      <c r="V155" s="245"/>
      <c r="W155" s="242"/>
      <c r="X155" s="242"/>
      <c r="Y155" s="242"/>
      <c r="Z155" s="242"/>
      <c r="AA155" s="242"/>
      <c r="AB155" s="242"/>
      <c r="AC155" s="242"/>
      <c r="AD155" s="242"/>
      <c r="AE155" s="242"/>
      <c r="AF155" s="242"/>
      <c r="AG155" s="242"/>
      <c r="AH155" s="242"/>
      <c r="AI155" s="242"/>
      <c r="AJ155" s="242"/>
      <c r="AK155" s="242"/>
      <c r="AL155" s="242"/>
      <c r="AM155" s="242"/>
      <c r="AN155" s="242"/>
      <c r="AO155" s="242"/>
      <c r="AP155" s="242"/>
      <c r="AQ155" s="242"/>
      <c r="AR155" s="242"/>
      <c r="AS155" s="242"/>
      <c r="AT155" s="242"/>
      <c r="AU155" s="242"/>
      <c r="AV155" s="242"/>
      <c r="AW155" s="242"/>
      <c r="AX155" s="242"/>
      <c r="AY155" s="242"/>
      <c r="AZ155" s="242"/>
      <c r="BA155" s="242"/>
      <c r="BB155" s="242"/>
      <c r="BC155" s="242"/>
      <c r="BD155" s="242"/>
      <c r="BE155" s="242"/>
      <c r="BF155" s="242"/>
      <c r="BG155" s="242"/>
      <c r="BH155" s="242"/>
    </row>
    <row r="156" spans="1:60" x14ac:dyDescent="0.25">
      <c r="A156" s="243" t="s">
        <v>10377</v>
      </c>
      <c r="B156" s="256"/>
      <c r="C156" s="256"/>
      <c r="D156" s="245"/>
      <c r="E156" s="242"/>
      <c r="F156" s="242"/>
      <c r="G156" s="242"/>
      <c r="H156" s="242"/>
      <c r="I156" s="242">
        <v>2.2000000000000002</v>
      </c>
      <c r="J156" s="242"/>
      <c r="K156" s="242"/>
      <c r="L156" s="242"/>
      <c r="M156" s="242"/>
      <c r="N156" s="242"/>
      <c r="O156" s="242"/>
      <c r="P156" s="242"/>
      <c r="Q156" s="242"/>
      <c r="R156" s="242"/>
      <c r="S156" s="242"/>
      <c r="T156" s="242"/>
      <c r="U156" s="242"/>
      <c r="V156" s="245"/>
      <c r="W156" s="242"/>
      <c r="X156" s="242"/>
      <c r="Y156" s="242"/>
      <c r="Z156" s="242"/>
      <c r="AA156" s="242"/>
      <c r="AB156" s="242"/>
      <c r="AC156" s="242"/>
      <c r="AD156" s="242"/>
      <c r="AE156" s="242"/>
      <c r="AF156" s="242"/>
      <c r="AG156" s="242"/>
      <c r="AH156" s="242"/>
      <c r="AI156" s="242"/>
      <c r="AJ156" s="242"/>
      <c r="AK156" s="242"/>
      <c r="AL156" s="242"/>
      <c r="AM156" s="242"/>
      <c r="AN156" s="242"/>
      <c r="AO156" s="242"/>
      <c r="AP156" s="242"/>
      <c r="AQ156" s="242"/>
      <c r="AR156" s="242"/>
      <c r="AS156" s="242"/>
      <c r="AT156" s="242"/>
      <c r="AU156" s="242"/>
      <c r="AV156" s="242"/>
      <c r="AW156" s="242"/>
      <c r="AX156" s="242"/>
      <c r="AY156" s="242"/>
      <c r="AZ156" s="242"/>
      <c r="BA156" s="242"/>
      <c r="BB156" s="242"/>
      <c r="BC156" s="242"/>
      <c r="BD156" s="242"/>
      <c r="BE156" s="242"/>
      <c r="BF156" s="242"/>
      <c r="BG156" s="242"/>
      <c r="BH156" s="242"/>
    </row>
    <row r="157" spans="1:60" x14ac:dyDescent="0.25">
      <c r="A157" s="243" t="s">
        <v>10378</v>
      </c>
      <c r="B157" s="256"/>
      <c r="C157" s="256"/>
      <c r="D157" s="245"/>
      <c r="E157" s="242"/>
      <c r="F157" s="242"/>
      <c r="G157" s="242"/>
      <c r="H157" s="242"/>
      <c r="I157" s="242">
        <v>2.2000000000000002</v>
      </c>
      <c r="J157" s="242"/>
      <c r="K157" s="242"/>
      <c r="L157" s="242"/>
      <c r="M157" s="242"/>
      <c r="N157" s="242"/>
      <c r="O157" s="242"/>
      <c r="P157" s="242"/>
      <c r="Q157" s="242"/>
      <c r="R157" s="242"/>
      <c r="S157" s="242"/>
      <c r="T157" s="242"/>
      <c r="U157" s="242"/>
      <c r="V157" s="245"/>
      <c r="W157" s="242"/>
      <c r="X157" s="242"/>
      <c r="Y157" s="242"/>
      <c r="Z157" s="242"/>
      <c r="AA157" s="242"/>
      <c r="AB157" s="242"/>
      <c r="AC157" s="242"/>
      <c r="AD157" s="242"/>
      <c r="AE157" s="242"/>
      <c r="AF157" s="242"/>
      <c r="AG157" s="242"/>
      <c r="AH157" s="242"/>
      <c r="AI157" s="242"/>
      <c r="AJ157" s="242"/>
      <c r="AK157" s="242"/>
      <c r="AL157" s="242"/>
      <c r="AM157" s="242"/>
      <c r="AN157" s="242"/>
      <c r="AO157" s="242"/>
      <c r="AP157" s="242"/>
      <c r="AQ157" s="242"/>
      <c r="AR157" s="242"/>
      <c r="AS157" s="242"/>
      <c r="AT157" s="242"/>
      <c r="AU157" s="242"/>
      <c r="AV157" s="242"/>
      <c r="AW157" s="242"/>
      <c r="AX157" s="242"/>
      <c r="AY157" s="242"/>
      <c r="AZ157" s="242"/>
      <c r="BA157" s="242"/>
      <c r="BB157" s="242"/>
      <c r="BC157" s="242"/>
      <c r="BD157" s="242"/>
      <c r="BE157" s="242"/>
      <c r="BF157" s="242"/>
      <c r="BG157" s="242"/>
      <c r="BH157" s="242"/>
    </row>
    <row r="158" spans="1:60" x14ac:dyDescent="0.25">
      <c r="A158" s="243" t="s">
        <v>10379</v>
      </c>
      <c r="B158" s="256"/>
      <c r="C158" s="256"/>
      <c r="D158" s="245"/>
      <c r="E158" s="242"/>
      <c r="F158" s="242"/>
      <c r="G158" s="242"/>
      <c r="H158" s="242"/>
      <c r="I158" s="242">
        <v>1.7</v>
      </c>
      <c r="J158" s="242"/>
      <c r="K158" s="242"/>
      <c r="L158" s="242"/>
      <c r="M158" s="242"/>
      <c r="N158" s="242"/>
      <c r="O158" s="242"/>
      <c r="P158" s="242"/>
      <c r="Q158" s="242"/>
      <c r="R158" s="242"/>
      <c r="S158" s="242"/>
      <c r="T158" s="242"/>
      <c r="U158" s="242"/>
      <c r="V158" s="245"/>
      <c r="W158" s="242"/>
      <c r="X158" s="242"/>
      <c r="Y158" s="242"/>
      <c r="Z158" s="242"/>
      <c r="AA158" s="242"/>
      <c r="AB158" s="242"/>
      <c r="AC158" s="242"/>
      <c r="AD158" s="242"/>
      <c r="AE158" s="242"/>
      <c r="AF158" s="242"/>
      <c r="AG158" s="242"/>
      <c r="AH158" s="242"/>
      <c r="AI158" s="242"/>
      <c r="AJ158" s="242"/>
      <c r="AK158" s="242"/>
      <c r="AL158" s="242"/>
      <c r="AM158" s="242"/>
      <c r="AN158" s="242"/>
      <c r="AO158" s="242"/>
      <c r="AP158" s="242"/>
      <c r="AQ158" s="242"/>
      <c r="AR158" s="242"/>
      <c r="AS158" s="242"/>
      <c r="AT158" s="242"/>
      <c r="AU158" s="242"/>
      <c r="AV158" s="242"/>
      <c r="AW158" s="242"/>
      <c r="AX158" s="242"/>
      <c r="AY158" s="242"/>
      <c r="AZ158" s="242"/>
      <c r="BA158" s="242"/>
      <c r="BB158" s="242"/>
      <c r="BC158" s="242"/>
      <c r="BD158" s="242"/>
      <c r="BE158" s="242"/>
      <c r="BF158" s="242"/>
      <c r="BG158" s="242"/>
      <c r="BH158" s="242"/>
    </row>
    <row r="159" spans="1:60" x14ac:dyDescent="0.25">
      <c r="A159" s="243" t="s">
        <v>10380</v>
      </c>
      <c r="B159" s="256"/>
      <c r="C159" s="256"/>
      <c r="D159" s="245"/>
      <c r="E159" s="242"/>
      <c r="F159" s="242"/>
      <c r="G159" s="242"/>
      <c r="H159" s="242"/>
      <c r="I159" s="242">
        <v>1.7</v>
      </c>
      <c r="J159" s="242"/>
      <c r="K159" s="242"/>
      <c r="L159" s="242"/>
      <c r="M159" s="242"/>
      <c r="N159" s="242"/>
      <c r="O159" s="242"/>
      <c r="P159" s="242"/>
      <c r="Q159" s="242"/>
      <c r="R159" s="242"/>
      <c r="S159" s="242"/>
      <c r="T159" s="242"/>
      <c r="U159" s="242"/>
      <c r="V159" s="245"/>
      <c r="W159" s="242"/>
      <c r="X159" s="242"/>
      <c r="Y159" s="242"/>
      <c r="Z159" s="242"/>
      <c r="AA159" s="242"/>
      <c r="AB159" s="242"/>
      <c r="AC159" s="242"/>
      <c r="AD159" s="242"/>
      <c r="AE159" s="242"/>
      <c r="AF159" s="242"/>
      <c r="AG159" s="242"/>
      <c r="AH159" s="242"/>
      <c r="AI159" s="242"/>
      <c r="AJ159" s="242"/>
      <c r="AK159" s="242"/>
      <c r="AL159" s="242"/>
      <c r="AM159" s="242"/>
      <c r="AN159" s="242"/>
      <c r="AO159" s="242"/>
      <c r="AP159" s="242"/>
      <c r="AQ159" s="242"/>
      <c r="AR159" s="242"/>
      <c r="AS159" s="242"/>
      <c r="AT159" s="242"/>
      <c r="AU159" s="242"/>
      <c r="AV159" s="242"/>
      <c r="AW159" s="242"/>
      <c r="AX159" s="242"/>
      <c r="AY159" s="242"/>
      <c r="AZ159" s="242"/>
      <c r="BA159" s="242"/>
      <c r="BB159" s="242"/>
      <c r="BC159" s="242"/>
      <c r="BD159" s="242"/>
      <c r="BE159" s="242"/>
      <c r="BF159" s="242"/>
      <c r="BG159" s="242"/>
      <c r="BH159" s="242"/>
    </row>
    <row r="160" spans="1:60" x14ac:dyDescent="0.25">
      <c r="A160" s="243" t="s">
        <v>10381</v>
      </c>
      <c r="B160" s="256"/>
      <c r="C160" s="256"/>
      <c r="D160" s="245"/>
      <c r="E160" s="242"/>
      <c r="F160" s="242"/>
      <c r="G160" s="242"/>
      <c r="H160" s="242"/>
      <c r="I160" s="242">
        <v>1.7</v>
      </c>
      <c r="J160" s="242"/>
      <c r="K160" s="242"/>
      <c r="L160" s="242"/>
      <c r="M160" s="242"/>
      <c r="N160" s="242"/>
      <c r="O160" s="242"/>
      <c r="P160" s="242"/>
      <c r="Q160" s="242"/>
      <c r="R160" s="242"/>
      <c r="S160" s="242"/>
      <c r="T160" s="242"/>
      <c r="U160" s="242"/>
      <c r="V160" s="245"/>
      <c r="W160" s="242"/>
      <c r="X160" s="242"/>
      <c r="Y160" s="242"/>
      <c r="Z160" s="242"/>
      <c r="AA160" s="242"/>
      <c r="AB160" s="242"/>
      <c r="AC160" s="242"/>
      <c r="AD160" s="242"/>
      <c r="AE160" s="242"/>
      <c r="AF160" s="242"/>
      <c r="AG160" s="242"/>
      <c r="AH160" s="242"/>
      <c r="AI160" s="242"/>
      <c r="AJ160" s="242"/>
      <c r="AK160" s="242"/>
      <c r="AL160" s="242"/>
      <c r="AM160" s="242"/>
      <c r="AN160" s="242"/>
      <c r="AO160" s="242"/>
      <c r="AP160" s="242"/>
      <c r="AQ160" s="242"/>
      <c r="AR160" s="242"/>
      <c r="AS160" s="242"/>
      <c r="AT160" s="242"/>
      <c r="AU160" s="242"/>
      <c r="AV160" s="242"/>
      <c r="AW160" s="242"/>
      <c r="AX160" s="242"/>
      <c r="AY160" s="242"/>
      <c r="AZ160" s="242"/>
      <c r="BA160" s="242"/>
      <c r="BB160" s="242"/>
      <c r="BC160" s="242"/>
      <c r="BD160" s="242"/>
      <c r="BE160" s="242"/>
      <c r="BF160" s="242"/>
      <c r="BG160" s="242"/>
      <c r="BH160" s="242"/>
    </row>
    <row r="161" spans="1:60" x14ac:dyDescent="0.25">
      <c r="A161" s="243" t="s">
        <v>10382</v>
      </c>
      <c r="B161" s="256"/>
      <c r="C161" s="256"/>
      <c r="D161" s="245"/>
      <c r="E161" s="242"/>
      <c r="F161" s="242"/>
      <c r="G161" s="242"/>
      <c r="H161" s="242"/>
      <c r="I161" s="242">
        <v>1.7</v>
      </c>
      <c r="J161" s="242"/>
      <c r="K161" s="242"/>
      <c r="L161" s="242"/>
      <c r="M161" s="242"/>
      <c r="N161" s="242"/>
      <c r="O161" s="242"/>
      <c r="P161" s="242"/>
      <c r="Q161" s="242"/>
      <c r="R161" s="242"/>
      <c r="S161" s="242"/>
      <c r="T161" s="242"/>
      <c r="U161" s="242"/>
      <c r="V161" s="245"/>
      <c r="W161" s="242"/>
      <c r="X161" s="242"/>
      <c r="Y161" s="242"/>
      <c r="Z161" s="242"/>
      <c r="AA161" s="242"/>
      <c r="AB161" s="242"/>
      <c r="AC161" s="242"/>
      <c r="AD161" s="242"/>
      <c r="AE161" s="242"/>
      <c r="AF161" s="242"/>
      <c r="AG161" s="242"/>
      <c r="AH161" s="242"/>
      <c r="AI161" s="242"/>
      <c r="AJ161" s="242"/>
      <c r="AK161" s="242"/>
      <c r="AL161" s="242"/>
      <c r="AM161" s="242"/>
      <c r="AN161" s="242"/>
      <c r="AO161" s="242"/>
      <c r="AP161" s="242"/>
      <c r="AQ161" s="242"/>
      <c r="AR161" s="242"/>
      <c r="AS161" s="242"/>
      <c r="AT161" s="242"/>
      <c r="AU161" s="242"/>
      <c r="AV161" s="242"/>
      <c r="AW161" s="242"/>
      <c r="AX161" s="242"/>
      <c r="AY161" s="242"/>
      <c r="AZ161" s="242"/>
      <c r="BA161" s="242"/>
      <c r="BB161" s="242"/>
      <c r="BC161" s="242"/>
      <c r="BD161" s="242"/>
      <c r="BE161" s="242"/>
      <c r="BF161" s="242"/>
      <c r="BG161" s="242"/>
      <c r="BH161" s="242"/>
    </row>
    <row r="162" spans="1:60" x14ac:dyDescent="0.25">
      <c r="A162" s="243" t="s">
        <v>10383</v>
      </c>
      <c r="B162" s="256"/>
      <c r="C162" s="256"/>
      <c r="D162" s="245"/>
      <c r="E162" s="242"/>
      <c r="F162" s="242"/>
      <c r="G162" s="242"/>
      <c r="H162" s="242"/>
      <c r="I162" s="242">
        <v>1.7</v>
      </c>
      <c r="J162" s="242"/>
      <c r="K162" s="242"/>
      <c r="L162" s="242"/>
      <c r="M162" s="242"/>
      <c r="N162" s="242"/>
      <c r="O162" s="242"/>
      <c r="P162" s="242"/>
      <c r="Q162" s="242"/>
      <c r="R162" s="242"/>
      <c r="S162" s="242"/>
      <c r="T162" s="242"/>
      <c r="U162" s="242"/>
      <c r="V162" s="245"/>
      <c r="W162" s="242"/>
      <c r="X162" s="242"/>
      <c r="Y162" s="242"/>
      <c r="Z162" s="242"/>
      <c r="AA162" s="242"/>
      <c r="AB162" s="242"/>
      <c r="AC162" s="242"/>
      <c r="AD162" s="242"/>
      <c r="AE162" s="242"/>
      <c r="AF162" s="242"/>
      <c r="AG162" s="242"/>
      <c r="AH162" s="242"/>
      <c r="AI162" s="242"/>
      <c r="AJ162" s="242"/>
      <c r="AK162" s="242"/>
      <c r="AL162" s="242"/>
      <c r="AM162" s="242"/>
      <c r="AN162" s="242"/>
      <c r="AO162" s="242"/>
      <c r="AP162" s="242"/>
      <c r="AQ162" s="242"/>
      <c r="AR162" s="242"/>
      <c r="AS162" s="242"/>
      <c r="AT162" s="242"/>
      <c r="AU162" s="242"/>
      <c r="AV162" s="242"/>
      <c r="AW162" s="242"/>
      <c r="AX162" s="242"/>
      <c r="AY162" s="242"/>
      <c r="AZ162" s="242"/>
      <c r="BA162" s="242"/>
      <c r="BB162" s="242"/>
      <c r="BC162" s="242"/>
      <c r="BD162" s="242"/>
      <c r="BE162" s="242"/>
      <c r="BF162" s="242"/>
      <c r="BG162" s="242"/>
      <c r="BH162" s="242"/>
    </row>
    <row r="163" spans="1:60" x14ac:dyDescent="0.25">
      <c r="A163" s="243" t="s">
        <v>10384</v>
      </c>
      <c r="B163" s="256"/>
      <c r="C163" s="256"/>
      <c r="D163" s="245"/>
      <c r="E163" s="242"/>
      <c r="F163" s="242"/>
      <c r="G163" s="242"/>
      <c r="H163" s="242"/>
      <c r="I163" s="242">
        <v>1.7</v>
      </c>
      <c r="J163" s="242"/>
      <c r="K163" s="242"/>
      <c r="L163" s="242"/>
      <c r="M163" s="242"/>
      <c r="N163" s="242"/>
      <c r="O163" s="242"/>
      <c r="P163" s="242"/>
      <c r="Q163" s="242"/>
      <c r="R163" s="242"/>
      <c r="S163" s="242"/>
      <c r="T163" s="242"/>
      <c r="U163" s="242"/>
      <c r="V163" s="245"/>
      <c r="W163" s="242"/>
      <c r="X163" s="242"/>
      <c r="Y163" s="242"/>
      <c r="Z163" s="242"/>
      <c r="AA163" s="242"/>
      <c r="AB163" s="242"/>
      <c r="AC163" s="242"/>
      <c r="AD163" s="242"/>
      <c r="AE163" s="242"/>
      <c r="AF163" s="242"/>
      <c r="AG163" s="242"/>
      <c r="AH163" s="242"/>
      <c r="AI163" s="242"/>
      <c r="AJ163" s="242"/>
      <c r="AK163" s="242"/>
      <c r="AL163" s="242"/>
      <c r="AM163" s="242"/>
      <c r="AN163" s="242"/>
      <c r="AO163" s="242"/>
      <c r="AP163" s="242"/>
      <c r="AQ163" s="242"/>
      <c r="AR163" s="242"/>
      <c r="AS163" s="242"/>
      <c r="AT163" s="242"/>
      <c r="AU163" s="242"/>
      <c r="AV163" s="242"/>
      <c r="AW163" s="242"/>
      <c r="AX163" s="242"/>
      <c r="AY163" s="242"/>
      <c r="AZ163" s="242"/>
      <c r="BA163" s="242"/>
      <c r="BB163" s="242"/>
      <c r="BC163" s="242"/>
      <c r="BD163" s="242"/>
      <c r="BE163" s="242"/>
      <c r="BF163" s="242"/>
      <c r="BG163" s="242"/>
      <c r="BH163" s="242"/>
    </row>
    <row r="164" spans="1:60" x14ac:dyDescent="0.25">
      <c r="A164" s="243" t="s">
        <v>10385</v>
      </c>
      <c r="B164" s="256"/>
      <c r="C164" s="256"/>
      <c r="D164" s="245"/>
      <c r="E164" s="242"/>
      <c r="F164" s="242"/>
      <c r="G164" s="242"/>
      <c r="H164" s="242"/>
      <c r="I164" s="242">
        <v>1.7</v>
      </c>
      <c r="J164" s="242"/>
      <c r="K164" s="242"/>
      <c r="L164" s="242"/>
      <c r="M164" s="242"/>
      <c r="N164" s="242"/>
      <c r="O164" s="242"/>
      <c r="P164" s="242"/>
      <c r="Q164" s="242"/>
      <c r="R164" s="242"/>
      <c r="S164" s="242"/>
      <c r="T164" s="242"/>
      <c r="U164" s="242"/>
      <c r="V164" s="245"/>
      <c r="W164" s="242"/>
      <c r="X164" s="242"/>
      <c r="Y164" s="242"/>
      <c r="Z164" s="242"/>
      <c r="AA164" s="242"/>
      <c r="AB164" s="242"/>
      <c r="AC164" s="242"/>
      <c r="AD164" s="242"/>
      <c r="AE164" s="242"/>
      <c r="AF164" s="242"/>
      <c r="AG164" s="242"/>
      <c r="AH164" s="242"/>
      <c r="AI164" s="242"/>
      <c r="AJ164" s="242"/>
      <c r="AK164" s="242"/>
      <c r="AL164" s="242"/>
      <c r="AM164" s="242"/>
      <c r="AN164" s="242"/>
      <c r="AO164" s="242"/>
      <c r="AP164" s="242"/>
      <c r="AQ164" s="242"/>
      <c r="AR164" s="242"/>
      <c r="AS164" s="242"/>
      <c r="AT164" s="242"/>
      <c r="AU164" s="242"/>
      <c r="AV164" s="242"/>
      <c r="AW164" s="242"/>
      <c r="AX164" s="242"/>
      <c r="AY164" s="242"/>
      <c r="AZ164" s="242"/>
      <c r="BA164" s="242"/>
      <c r="BB164" s="242"/>
      <c r="BC164" s="242"/>
      <c r="BD164" s="242"/>
      <c r="BE164" s="242"/>
      <c r="BF164" s="242"/>
      <c r="BG164" s="242"/>
      <c r="BH164" s="242"/>
    </row>
    <row r="165" spans="1:60" x14ac:dyDescent="0.25">
      <c r="A165" s="243" t="s">
        <v>10386</v>
      </c>
      <c r="B165" s="256"/>
      <c r="C165" s="256"/>
      <c r="D165" s="245"/>
      <c r="E165" s="242"/>
      <c r="F165" s="242"/>
      <c r="G165" s="242"/>
      <c r="H165" s="242"/>
      <c r="I165" s="242">
        <v>1.7</v>
      </c>
      <c r="J165" s="242"/>
      <c r="K165" s="242"/>
      <c r="L165" s="242"/>
      <c r="M165" s="242"/>
      <c r="N165" s="242"/>
      <c r="O165" s="242"/>
      <c r="P165" s="242"/>
      <c r="Q165" s="242"/>
      <c r="R165" s="242"/>
      <c r="S165" s="242"/>
      <c r="T165" s="242"/>
      <c r="U165" s="242"/>
      <c r="V165" s="245"/>
      <c r="W165" s="242"/>
      <c r="X165" s="242"/>
      <c r="Y165" s="242"/>
      <c r="Z165" s="242"/>
      <c r="AA165" s="242"/>
      <c r="AB165" s="242"/>
      <c r="AC165" s="242"/>
      <c r="AD165" s="242"/>
      <c r="AE165" s="242"/>
      <c r="AF165" s="242"/>
      <c r="AG165" s="242"/>
      <c r="AH165" s="242"/>
      <c r="AI165" s="242"/>
      <c r="AJ165" s="242"/>
      <c r="AK165" s="242"/>
      <c r="AL165" s="242"/>
      <c r="AM165" s="242"/>
      <c r="AN165" s="242"/>
      <c r="AO165" s="242"/>
      <c r="AP165" s="242"/>
      <c r="AQ165" s="242"/>
      <c r="AR165" s="242"/>
      <c r="AS165" s="242"/>
      <c r="AT165" s="242"/>
      <c r="AU165" s="242"/>
      <c r="AV165" s="242"/>
      <c r="AW165" s="242"/>
      <c r="AX165" s="242"/>
      <c r="AY165" s="242"/>
      <c r="AZ165" s="242"/>
      <c r="BA165" s="242"/>
      <c r="BB165" s="242"/>
      <c r="BC165" s="242"/>
      <c r="BD165" s="242"/>
      <c r="BE165" s="242"/>
      <c r="BF165" s="242"/>
      <c r="BG165" s="242"/>
      <c r="BH165" s="242"/>
    </row>
    <row r="166" spans="1:60" x14ac:dyDescent="0.25">
      <c r="A166" s="243" t="s">
        <v>10387</v>
      </c>
      <c r="B166" s="256"/>
      <c r="C166" s="256"/>
      <c r="D166" s="245"/>
      <c r="E166" s="242"/>
      <c r="F166" s="242"/>
      <c r="G166" s="242"/>
      <c r="H166" s="242"/>
      <c r="I166" s="242">
        <v>1.7</v>
      </c>
      <c r="J166" s="242"/>
      <c r="K166" s="242"/>
      <c r="L166" s="242"/>
      <c r="M166" s="242"/>
      <c r="N166" s="242"/>
      <c r="O166" s="242"/>
      <c r="P166" s="242"/>
      <c r="Q166" s="242"/>
      <c r="R166" s="242"/>
      <c r="S166" s="242"/>
      <c r="T166" s="242"/>
      <c r="U166" s="242"/>
      <c r="V166" s="245"/>
      <c r="W166" s="242"/>
      <c r="X166" s="242"/>
      <c r="Y166" s="242"/>
      <c r="Z166" s="242"/>
      <c r="AA166" s="242"/>
      <c r="AB166" s="242"/>
      <c r="AC166" s="242"/>
      <c r="AD166" s="242"/>
      <c r="AE166" s="242"/>
      <c r="AF166" s="242"/>
      <c r="AG166" s="242"/>
      <c r="AH166" s="242"/>
      <c r="AI166" s="242"/>
      <c r="AJ166" s="242"/>
      <c r="AK166" s="242"/>
      <c r="AL166" s="242"/>
      <c r="AM166" s="242"/>
      <c r="AN166" s="242"/>
      <c r="AO166" s="242"/>
      <c r="AP166" s="242"/>
      <c r="AQ166" s="242"/>
      <c r="AR166" s="242"/>
      <c r="AS166" s="242"/>
      <c r="AT166" s="242"/>
      <c r="AU166" s="242"/>
      <c r="AV166" s="242"/>
      <c r="AW166" s="242"/>
      <c r="AX166" s="242"/>
      <c r="AY166" s="242"/>
      <c r="AZ166" s="242"/>
      <c r="BA166" s="242"/>
      <c r="BB166" s="242"/>
      <c r="BC166" s="242"/>
      <c r="BD166" s="242"/>
      <c r="BE166" s="242"/>
      <c r="BF166" s="242"/>
      <c r="BG166" s="242"/>
      <c r="BH166" s="242"/>
    </row>
    <row r="167" spans="1:60" x14ac:dyDescent="0.25">
      <c r="A167" s="243" t="s">
        <v>10388</v>
      </c>
      <c r="B167" s="256"/>
      <c r="C167" s="256"/>
      <c r="D167" s="245"/>
      <c r="E167" s="242"/>
      <c r="F167" s="242"/>
      <c r="G167" s="242"/>
      <c r="H167" s="242"/>
      <c r="I167" s="242">
        <v>2.5</v>
      </c>
      <c r="J167" s="242"/>
      <c r="K167" s="242"/>
      <c r="L167" s="242"/>
      <c r="M167" s="242"/>
      <c r="N167" s="242"/>
      <c r="O167" s="242"/>
      <c r="P167" s="242"/>
      <c r="Q167" s="242"/>
      <c r="R167" s="242"/>
      <c r="S167" s="242"/>
      <c r="T167" s="242"/>
      <c r="U167" s="242"/>
      <c r="V167" s="245"/>
      <c r="W167" s="242"/>
      <c r="X167" s="242"/>
      <c r="Y167" s="242"/>
      <c r="Z167" s="242"/>
      <c r="AA167" s="242"/>
      <c r="AB167" s="242"/>
      <c r="AC167" s="242"/>
      <c r="AD167" s="242"/>
      <c r="AE167" s="242"/>
      <c r="AF167" s="242"/>
      <c r="AG167" s="242"/>
      <c r="AH167" s="242"/>
      <c r="AI167" s="242"/>
      <c r="AJ167" s="242"/>
      <c r="AK167" s="242"/>
      <c r="AL167" s="242"/>
      <c r="AM167" s="242"/>
      <c r="AN167" s="242"/>
      <c r="AO167" s="242"/>
      <c r="AP167" s="242"/>
      <c r="AQ167" s="242"/>
      <c r="AR167" s="242"/>
      <c r="AS167" s="242"/>
      <c r="AT167" s="242"/>
      <c r="AU167" s="242"/>
      <c r="AV167" s="242"/>
      <c r="AW167" s="242"/>
      <c r="AX167" s="242"/>
      <c r="AY167" s="242"/>
      <c r="AZ167" s="242"/>
      <c r="BA167" s="242"/>
      <c r="BB167" s="242"/>
      <c r="BC167" s="242"/>
      <c r="BD167" s="242"/>
      <c r="BE167" s="242"/>
      <c r="BF167" s="242"/>
      <c r="BG167" s="242"/>
      <c r="BH167" s="242"/>
    </row>
    <row r="168" spans="1:60" x14ac:dyDescent="0.25">
      <c r="A168" s="243" t="s">
        <v>10389</v>
      </c>
      <c r="B168" s="256"/>
      <c r="C168" s="256"/>
      <c r="D168" s="245"/>
      <c r="E168" s="242"/>
      <c r="F168" s="242"/>
      <c r="G168" s="242"/>
      <c r="H168" s="242"/>
      <c r="I168" s="242">
        <v>2.5</v>
      </c>
      <c r="J168" s="242"/>
      <c r="K168" s="242"/>
      <c r="L168" s="242"/>
      <c r="M168" s="242"/>
      <c r="N168" s="242"/>
      <c r="O168" s="242"/>
      <c r="P168" s="242"/>
      <c r="Q168" s="242"/>
      <c r="R168" s="242"/>
      <c r="S168" s="242"/>
      <c r="T168" s="242"/>
      <c r="U168" s="242"/>
      <c r="V168" s="245"/>
      <c r="W168" s="242"/>
      <c r="X168" s="242"/>
      <c r="Y168" s="242"/>
      <c r="Z168" s="242"/>
      <c r="AA168" s="242"/>
      <c r="AB168" s="242"/>
      <c r="AC168" s="242"/>
      <c r="AD168" s="242"/>
      <c r="AE168" s="242"/>
      <c r="AF168" s="242"/>
      <c r="AG168" s="242"/>
      <c r="AH168" s="242"/>
      <c r="AI168" s="242"/>
      <c r="AJ168" s="242"/>
      <c r="AK168" s="242"/>
      <c r="AL168" s="242"/>
      <c r="AM168" s="242"/>
      <c r="AN168" s="242"/>
      <c r="AO168" s="242"/>
      <c r="AP168" s="242"/>
      <c r="AQ168" s="242"/>
      <c r="AR168" s="242"/>
      <c r="AS168" s="242"/>
      <c r="AT168" s="242"/>
      <c r="AU168" s="242"/>
      <c r="AV168" s="242"/>
      <c r="AW168" s="242"/>
      <c r="AX168" s="242"/>
      <c r="AY168" s="242"/>
      <c r="AZ168" s="242"/>
      <c r="BA168" s="242"/>
      <c r="BB168" s="242"/>
      <c r="BC168" s="242"/>
      <c r="BD168" s="242"/>
      <c r="BE168" s="242"/>
      <c r="BF168" s="242"/>
      <c r="BG168" s="242"/>
      <c r="BH168" s="242"/>
    </row>
    <row r="169" spans="1:60" x14ac:dyDescent="0.25">
      <c r="A169" s="243" t="s">
        <v>10390</v>
      </c>
      <c r="B169" s="256"/>
      <c r="C169" s="256"/>
      <c r="D169" s="245"/>
      <c r="E169" s="242"/>
      <c r="F169" s="242"/>
      <c r="G169" s="242"/>
      <c r="H169" s="242"/>
      <c r="I169" s="242">
        <v>2.5</v>
      </c>
      <c r="J169" s="242"/>
      <c r="K169" s="242"/>
      <c r="L169" s="242"/>
      <c r="M169" s="242"/>
      <c r="N169" s="242"/>
      <c r="O169" s="242"/>
      <c r="P169" s="242"/>
      <c r="Q169" s="242"/>
      <c r="R169" s="242"/>
      <c r="S169" s="242"/>
      <c r="T169" s="242"/>
      <c r="U169" s="242"/>
      <c r="V169" s="245"/>
      <c r="W169" s="242"/>
      <c r="X169" s="242"/>
      <c r="Y169" s="242"/>
      <c r="Z169" s="242"/>
      <c r="AA169" s="242"/>
      <c r="AB169" s="242"/>
      <c r="AC169" s="242"/>
      <c r="AD169" s="242"/>
      <c r="AE169" s="242"/>
      <c r="AF169" s="242"/>
      <c r="AG169" s="242"/>
      <c r="AH169" s="242"/>
      <c r="AI169" s="242"/>
      <c r="AJ169" s="242"/>
      <c r="AK169" s="242"/>
      <c r="AL169" s="242"/>
      <c r="AM169" s="242"/>
      <c r="AN169" s="242"/>
      <c r="AO169" s="242"/>
      <c r="AP169" s="242"/>
      <c r="AQ169" s="242"/>
      <c r="AR169" s="242"/>
      <c r="AS169" s="242"/>
      <c r="AT169" s="242"/>
      <c r="AU169" s="242"/>
      <c r="AV169" s="242"/>
      <c r="AW169" s="242"/>
      <c r="AX169" s="242"/>
      <c r="AY169" s="242"/>
      <c r="AZ169" s="242"/>
      <c r="BA169" s="242"/>
      <c r="BB169" s="242"/>
      <c r="BC169" s="242"/>
      <c r="BD169" s="242"/>
      <c r="BE169" s="242"/>
      <c r="BF169" s="242"/>
      <c r="BG169" s="242"/>
      <c r="BH169" s="242"/>
    </row>
    <row r="170" spans="1:60" s="236" customFormat="1" x14ac:dyDescent="0.25">
      <c r="A170" s="243" t="s">
        <v>10391</v>
      </c>
      <c r="B170" s="256"/>
      <c r="C170" s="256"/>
      <c r="D170" s="245"/>
      <c r="E170" s="242"/>
      <c r="F170" s="242"/>
      <c r="G170" s="242"/>
      <c r="H170" s="242"/>
      <c r="I170" s="242">
        <v>2.5</v>
      </c>
      <c r="J170" s="242"/>
      <c r="K170" s="242"/>
      <c r="L170" s="242"/>
      <c r="M170" s="242"/>
      <c r="N170" s="242"/>
      <c r="O170" s="242"/>
      <c r="P170" s="242"/>
      <c r="Q170" s="242"/>
      <c r="R170" s="242"/>
      <c r="S170" s="242"/>
      <c r="T170" s="242"/>
      <c r="U170" s="242"/>
      <c r="V170" s="245"/>
      <c r="W170" s="242"/>
      <c r="X170" s="242"/>
      <c r="Y170" s="242"/>
      <c r="Z170" s="242"/>
      <c r="AA170" s="242"/>
      <c r="AB170" s="242"/>
      <c r="AC170" s="242"/>
      <c r="AD170" s="242"/>
      <c r="AE170" s="242"/>
      <c r="AF170" s="242"/>
      <c r="AG170" s="242"/>
      <c r="AH170" s="242"/>
      <c r="AI170" s="242"/>
      <c r="AJ170" s="242"/>
      <c r="AK170" s="242"/>
      <c r="AL170" s="242"/>
      <c r="AM170" s="242"/>
      <c r="AN170" s="242"/>
      <c r="AO170" s="242"/>
      <c r="AP170" s="242"/>
      <c r="AQ170" s="242"/>
      <c r="AR170" s="242"/>
      <c r="AS170" s="242"/>
      <c r="AT170" s="242"/>
      <c r="AU170" s="242"/>
      <c r="AV170" s="242"/>
      <c r="AW170" s="242"/>
      <c r="AX170" s="242"/>
      <c r="AY170" s="242"/>
      <c r="AZ170" s="242"/>
      <c r="BA170" s="242"/>
      <c r="BB170" s="242"/>
      <c r="BC170" s="242"/>
      <c r="BD170" s="242"/>
      <c r="BE170" s="242"/>
      <c r="BF170" s="242"/>
      <c r="BG170" s="242"/>
      <c r="BH170" s="242"/>
    </row>
    <row r="171" spans="1:60" x14ac:dyDescent="0.25">
      <c r="A171" s="253"/>
      <c r="B171" s="256"/>
      <c r="C171" s="256"/>
      <c r="D171" s="245"/>
      <c r="E171" s="242"/>
      <c r="F171" s="242"/>
      <c r="G171" s="242"/>
      <c r="H171" s="242"/>
      <c r="I171" s="242"/>
      <c r="J171" s="242"/>
      <c r="K171" s="242"/>
      <c r="L171" s="242"/>
      <c r="M171" s="242"/>
      <c r="N171" s="242"/>
      <c r="O171" s="242"/>
      <c r="P171" s="242"/>
      <c r="Q171" s="242"/>
      <c r="R171" s="242"/>
      <c r="S171" s="242"/>
      <c r="T171" s="242"/>
      <c r="U171" s="242"/>
      <c r="V171" s="245"/>
      <c r="W171" s="242"/>
      <c r="X171" s="242"/>
      <c r="Y171" s="242"/>
      <c r="Z171" s="242"/>
      <c r="AA171" s="242"/>
      <c r="AB171" s="242"/>
      <c r="AC171" s="242"/>
      <c r="AD171" s="242"/>
      <c r="AE171" s="242"/>
      <c r="AF171" s="242"/>
      <c r="AG171" s="242"/>
      <c r="AH171" s="242"/>
      <c r="AI171" s="242"/>
      <c r="AJ171" s="242"/>
      <c r="AK171" s="242"/>
      <c r="AL171" s="242"/>
      <c r="AM171" s="242"/>
      <c r="AN171" s="242"/>
      <c r="AO171" s="242"/>
      <c r="AP171" s="242"/>
      <c r="AQ171" s="242"/>
      <c r="AR171" s="242"/>
      <c r="AS171" s="242"/>
      <c r="AT171" s="242"/>
      <c r="AU171" s="242"/>
      <c r="AV171" s="242"/>
      <c r="AW171" s="242"/>
      <c r="AX171" s="242"/>
      <c r="AY171" s="242"/>
      <c r="AZ171" s="242"/>
      <c r="BA171" s="242"/>
      <c r="BB171" s="242"/>
      <c r="BC171" s="242"/>
      <c r="BD171" s="242"/>
      <c r="BE171" s="242"/>
      <c r="BF171" s="242"/>
      <c r="BG171" s="242"/>
      <c r="BH171" s="242"/>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BH4">
    <cfRule type="duplicateValues" dxfId="16" priority="5428"/>
  </conditionalFormatting>
  <dataValidations count="3">
    <dataValidation type="list" allowBlank="1" showInputMessage="1" showErrorMessage="1" sqref="A5:A8" xr:uid="{D5F6D638-6F0B-4DD7-A5EF-E28E48C78EA8}">
      <formula1>ddl_soilProfiles</formula1>
    </dataValidation>
    <dataValidation type="list" allowBlank="1" showInputMessage="1" showErrorMessage="1" sqref="A9:A55 A61:A70 A74" xr:uid="{47BC5E93-7046-4A2F-AA54-DBDF8D14CC2B}">
      <formula1>ddl_resources</formula1>
    </dataValidation>
    <dataValidation type="list" allowBlank="1" showInputMessage="1" showErrorMessage="1" sqref="A116:A120" xr:uid="{05A74805-927B-4A38-8853-EA883255F43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D5:D51</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AK5"/>
  <sheetViews>
    <sheetView zoomScaleNormal="100" workbookViewId="0">
      <pane ySplit="4" topLeftCell="A5" activePane="bottomLeft" state="frozen"/>
      <selection pane="bottomLeft" activeCell="H17" sqref="H17"/>
    </sheetView>
  </sheetViews>
  <sheetFormatPr defaultColWidth="8.85546875" defaultRowHeight="15" x14ac:dyDescent="0.25"/>
  <cols>
    <col min="1" max="2" width="13.7109375" customWidth="1"/>
    <col min="3" max="26" width="20.7109375" customWidth="1"/>
  </cols>
  <sheetData>
    <row r="1" spans="1:37" ht="150" customHeight="1" x14ac:dyDescent="0.25">
      <c r="A1" s="215" t="s">
        <v>6601</v>
      </c>
      <c r="B1" s="215"/>
      <c r="C1" s="215"/>
      <c r="D1" s="215"/>
      <c r="E1" s="215"/>
      <c r="F1" s="215"/>
      <c r="G1" s="215"/>
      <c r="H1" s="215"/>
    </row>
    <row r="2" spans="1:37" ht="28.5" customHeight="1" x14ac:dyDescent="0.25">
      <c r="A2" s="88"/>
      <c r="B2" s="88"/>
    </row>
    <row r="3" spans="1:37" s="16" customFormat="1" ht="32.25" customHeight="1" x14ac:dyDescent="0.25">
      <c r="A3" s="15" t="s">
        <v>1922</v>
      </c>
      <c r="B3" s="15" t="s">
        <v>1939</v>
      </c>
      <c r="C3" s="15" t="s">
        <v>6405</v>
      </c>
      <c r="D3" s="15" t="s">
        <v>2066</v>
      </c>
      <c r="E3" s="15" t="s">
        <v>6487</v>
      </c>
      <c r="F3" s="15" t="s">
        <v>6488</v>
      </c>
      <c r="G3" s="15" t="s">
        <v>1906</v>
      </c>
      <c r="H3" s="15" t="s">
        <v>1907</v>
      </c>
      <c r="I3" s="15" t="s">
        <v>1909</v>
      </c>
      <c r="J3" s="16" t="s">
        <v>6474</v>
      </c>
      <c r="K3" s="15" t="s">
        <v>6479</v>
      </c>
      <c r="L3" s="16" t="s">
        <v>6480</v>
      </c>
      <c r="M3" s="16" t="s">
        <v>6489</v>
      </c>
      <c r="N3" s="15" t="s">
        <v>6492</v>
      </c>
      <c r="O3" s="16" t="s">
        <v>6493</v>
      </c>
      <c r="P3" s="16" t="s">
        <v>6494</v>
      </c>
      <c r="Q3" s="16" t="s">
        <v>6494</v>
      </c>
      <c r="R3" s="16" t="s">
        <v>6478</v>
      </c>
      <c r="S3" s="16" t="s">
        <v>6481</v>
      </c>
      <c r="T3" s="16" t="s">
        <v>6475</v>
      </c>
      <c r="U3" s="16" t="s">
        <v>6477</v>
      </c>
      <c r="V3" s="16" t="s">
        <v>5005</v>
      </c>
      <c r="W3" s="16" t="s">
        <v>7995</v>
      </c>
      <c r="X3" s="16" t="s">
        <v>6476</v>
      </c>
      <c r="Y3" s="16" t="s">
        <v>6482</v>
      </c>
      <c r="Z3" s="16" t="s">
        <v>6483</v>
      </c>
      <c r="AA3" s="16" t="s">
        <v>6484</v>
      </c>
      <c r="AB3" s="16" t="s">
        <v>6495</v>
      </c>
      <c r="AC3" s="16" t="s">
        <v>6490</v>
      </c>
      <c r="AD3" s="16" t="s">
        <v>6491</v>
      </c>
      <c r="AE3" s="16" t="s">
        <v>6485</v>
      </c>
      <c r="AF3" s="16" t="s">
        <v>6486</v>
      </c>
    </row>
    <row r="4" spans="1:37" x14ac:dyDescent="0.25">
      <c r="A4" s="4" t="s">
        <v>4044</v>
      </c>
      <c r="B4" s="4" t="s">
        <v>236</v>
      </c>
      <c r="C4" s="4" t="s">
        <v>251</v>
      </c>
      <c r="D4" s="4" t="s">
        <v>252</v>
      </c>
      <c r="E4" s="4" t="s">
        <v>253</v>
      </c>
      <c r="F4" s="4" t="s">
        <v>254</v>
      </c>
      <c r="G4" s="4" t="s">
        <v>255</v>
      </c>
      <c r="H4" s="4" t="s">
        <v>256</v>
      </c>
      <c r="I4" s="4" t="s">
        <v>257</v>
      </c>
      <c r="J4" s="4" t="s">
        <v>4087</v>
      </c>
      <c r="K4" s="4" t="s">
        <v>4093</v>
      </c>
      <c r="L4" s="4" t="s">
        <v>4094</v>
      </c>
      <c r="M4" s="4" t="s">
        <v>4103</v>
      </c>
      <c r="N4" s="4" t="s">
        <v>4104</v>
      </c>
      <c r="O4" s="4" t="s">
        <v>4106</v>
      </c>
      <c r="P4" s="4" t="s">
        <v>4105</v>
      </c>
      <c r="Q4" s="4" t="s">
        <v>4107</v>
      </c>
      <c r="R4" s="4" t="s">
        <v>4092</v>
      </c>
      <c r="S4" s="4" t="s">
        <v>4095</v>
      </c>
      <c r="T4" s="4" t="s">
        <v>4090</v>
      </c>
      <c r="U4" s="4" t="s">
        <v>4089</v>
      </c>
      <c r="V4" s="4" t="s">
        <v>4088</v>
      </c>
      <c r="W4" s="4" t="s">
        <v>4086</v>
      </c>
      <c r="X4" s="4" t="s">
        <v>4091</v>
      </c>
      <c r="Y4" s="4" t="s">
        <v>4096</v>
      </c>
      <c r="Z4" s="4" t="s">
        <v>4097</v>
      </c>
      <c r="AA4" s="4" t="s">
        <v>4098</v>
      </c>
      <c r="AB4" s="4" t="s">
        <v>4110</v>
      </c>
      <c r="AC4" s="4" t="s">
        <v>4102</v>
      </c>
      <c r="AD4" s="4" t="s">
        <v>4101</v>
      </c>
      <c r="AE4" s="4" t="s">
        <v>4099</v>
      </c>
      <c r="AF4" s="4" t="s">
        <v>4100</v>
      </c>
      <c r="AG4" s="4"/>
      <c r="AH4" s="4"/>
      <c r="AI4" s="4"/>
      <c r="AJ4" s="4"/>
      <c r="AK4" s="4"/>
    </row>
    <row r="5" spans="1:37" x14ac:dyDescent="0.25">
      <c r="A5" s="127" t="str" cm="1">
        <f t="array" ref="A5">IF(ROW() &lt; ROW(INDEX(weatherDaily[weather_station_id],ROWS(weatherDaily[weather_station_id]))), COUNTIF(INDEX(weatherDaily[weather_station_id],1):weatherDaily[[#This Row],[weather_station_id]],weatherDaily[[#This Row],[weather_station_id]]), "")</f>
        <v/>
      </c>
      <c r="B5" s="126"/>
      <c r="C5" s="21"/>
      <c r="D5" s="105"/>
      <c r="E5" s="105"/>
      <c r="F5" s="105"/>
      <c r="G5" s="105"/>
      <c r="H5" s="105"/>
      <c r="I5" s="105"/>
      <c r="J5" s="105"/>
      <c r="K5" s="105"/>
      <c r="L5" s="105"/>
      <c r="M5" s="105"/>
      <c r="N5" s="105"/>
      <c r="O5" s="105"/>
      <c r="P5" s="105"/>
      <c r="Q5" s="105"/>
      <c r="R5" s="105"/>
      <c r="S5" s="105"/>
      <c r="T5" s="105"/>
      <c r="U5" s="105"/>
      <c r="V5" s="105"/>
      <c r="W5" s="105"/>
      <c r="X5" s="105"/>
      <c r="Y5" s="105"/>
      <c r="Z5" s="105"/>
      <c r="AA5" s="105"/>
      <c r="AB5" s="105"/>
      <c r="AC5" s="105"/>
      <c r="AD5" s="105"/>
      <c r="AE5" s="105"/>
      <c r="AF5" s="12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23459F1-478E-4264-9AEB-99ACC57A5575}">
          <x14:formula1>
            <xm:f>DropDown!$W$3:$W$4</xm:f>
          </x14:formula1>
          <xm:sqref>AF5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M327"/>
  <sheetViews>
    <sheetView zoomScaleNormal="100" workbookViewId="0">
      <pane ySplit="4" topLeftCell="A156" activePane="bottomLeft" state="frozen"/>
      <selection activeCell="D22" sqref="D22"/>
      <selection pane="bottomLeft" activeCell="A165" sqref="A165:A181"/>
    </sheetView>
  </sheetViews>
  <sheetFormatPr defaultColWidth="8.85546875" defaultRowHeight="15" x14ac:dyDescent="0.25"/>
  <cols>
    <col min="1" max="1" width="34.85546875" customWidth="1"/>
    <col min="2" max="2" width="11.7109375" customWidth="1"/>
    <col min="3" max="29" width="20.7109375" customWidth="1"/>
  </cols>
  <sheetData>
    <row r="1" spans="1:39" ht="150" customHeight="1" x14ac:dyDescent="0.25">
      <c r="A1" s="215" t="s">
        <v>6581</v>
      </c>
      <c r="B1" s="215"/>
      <c r="C1" s="215"/>
      <c r="D1" s="215"/>
      <c r="E1" s="215"/>
      <c r="F1" s="215"/>
      <c r="G1" s="215"/>
      <c r="H1" s="215"/>
    </row>
    <row r="2" spans="1:39" ht="28.5" customHeight="1" x14ac:dyDescent="0.25">
      <c r="A2" s="29"/>
      <c r="B2" s="29"/>
    </row>
    <row r="3" spans="1:39" s="16" customFormat="1" ht="47.25" customHeight="1" x14ac:dyDescent="0.25">
      <c r="A3" s="15" t="s">
        <v>1923</v>
      </c>
      <c r="B3" s="15" t="s">
        <v>1922</v>
      </c>
      <c r="C3" s="15" t="s">
        <v>1917</v>
      </c>
      <c r="D3" s="15" t="s">
        <v>1948</v>
      </c>
      <c r="E3" s="15" t="s">
        <v>362</v>
      </c>
      <c r="F3" s="15" t="s">
        <v>3768</v>
      </c>
      <c r="G3" s="15" t="s">
        <v>1932</v>
      </c>
      <c r="H3" s="15" t="s">
        <v>7733</v>
      </c>
      <c r="I3" s="15" t="s">
        <v>1941</v>
      </c>
      <c r="J3" s="16" t="s">
        <v>8554</v>
      </c>
      <c r="K3" s="15" t="s">
        <v>8555</v>
      </c>
      <c r="L3" s="16" t="s">
        <v>1937</v>
      </c>
      <c r="M3" s="16" t="s">
        <v>1949</v>
      </c>
      <c r="N3" s="15" t="s">
        <v>1947</v>
      </c>
      <c r="O3" s="16" t="s">
        <v>3227</v>
      </c>
      <c r="P3" s="16" t="s">
        <v>3230</v>
      </c>
      <c r="Q3" s="16" t="s">
        <v>7498</v>
      </c>
      <c r="R3" s="16" t="s">
        <v>3234</v>
      </c>
      <c r="S3" s="16" t="s">
        <v>2823</v>
      </c>
      <c r="T3" s="16" t="s">
        <v>3236</v>
      </c>
      <c r="U3" s="16" t="s">
        <v>3237</v>
      </c>
      <c r="V3" s="16" t="s">
        <v>3228</v>
      </c>
      <c r="W3" s="16" t="s">
        <v>2820</v>
      </c>
      <c r="X3" s="16" t="s">
        <v>3238</v>
      </c>
      <c r="Y3" s="16" t="s">
        <v>3232</v>
      </c>
      <c r="Z3" s="16" t="s">
        <v>2169</v>
      </c>
      <c r="AA3" s="16" t="s">
        <v>7513</v>
      </c>
      <c r="AB3" s="16" t="s">
        <v>3239</v>
      </c>
      <c r="AC3" s="16" t="s">
        <v>1895</v>
      </c>
      <c r="AD3" s="16" t="s">
        <v>3769</v>
      </c>
      <c r="AE3" s="16" t="s">
        <v>3770</v>
      </c>
      <c r="AF3" s="16" t="s">
        <v>3391</v>
      </c>
      <c r="AG3" s="16" t="s">
        <v>3771</v>
      </c>
      <c r="AH3" s="16" t="s">
        <v>3231</v>
      </c>
      <c r="AI3" s="16" t="s">
        <v>3235</v>
      </c>
      <c r="AJ3" s="16" t="s">
        <v>3229</v>
      </c>
      <c r="AK3" s="16" t="s">
        <v>3772</v>
      </c>
      <c r="AL3" s="16" t="s">
        <v>3773</v>
      </c>
    </row>
    <row r="4" spans="1:39" x14ac:dyDescent="0.25">
      <c r="A4" s="4" t="s">
        <v>93</v>
      </c>
      <c r="B4" s="4" t="s">
        <v>119</v>
      </c>
      <c r="C4" s="53"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t="s">
        <v>2612</v>
      </c>
      <c r="AE4" s="4" t="s">
        <v>2611</v>
      </c>
      <c r="AF4" s="4" t="s">
        <v>2610</v>
      </c>
      <c r="AG4" s="4" t="s">
        <v>2613</v>
      </c>
      <c r="AH4" s="4" t="s">
        <v>2620</v>
      </c>
      <c r="AI4" s="4" t="s">
        <v>2621</v>
      </c>
      <c r="AJ4" s="4" t="s">
        <v>2627</v>
      </c>
      <c r="AK4" s="4" t="s">
        <v>2629</v>
      </c>
      <c r="AL4" s="4" t="s">
        <v>2628</v>
      </c>
      <c r="AM4" s="4"/>
    </row>
    <row r="5" spans="1:39" x14ac:dyDescent="0.25">
      <c r="A5" s="126" t="s">
        <v>9223</v>
      </c>
      <c r="B5" s="127" cm="1">
        <f t="array" ref="B5">IF(ROW() &lt; ROW(INDEX(fields[experiment_ID],ROWS(fields[experiment_ID]))), COUNTIF(INDEX(fields[experiment_ID],1):fields[[#This Row],[experiment_ID]],fields[[#This Row],[experiment_ID]]), "")</f>
        <v>1</v>
      </c>
      <c r="C5" s="126"/>
      <c r="D5" s="126" t="s">
        <v>9225</v>
      </c>
      <c r="E5" s="126"/>
      <c r="F5" s="126"/>
      <c r="G5" s="126" t="s">
        <v>1708</v>
      </c>
      <c r="H5" s="126" t="s">
        <v>8579</v>
      </c>
      <c r="I5" s="126" t="s">
        <v>8580</v>
      </c>
      <c r="J5" s="105">
        <v>39.450000000000003</v>
      </c>
      <c r="K5" s="105">
        <v>115.08</v>
      </c>
      <c r="L5" s="105">
        <v>42</v>
      </c>
      <c r="M5" s="166" t="s">
        <v>872</v>
      </c>
      <c r="N5" s="105"/>
      <c r="O5" s="105"/>
      <c r="P5" s="126"/>
      <c r="Q5" s="105">
        <v>13000</v>
      </c>
      <c r="R5" s="105"/>
      <c r="S5" s="105"/>
      <c r="T5" s="126"/>
      <c r="U5" s="105"/>
      <c r="V5" s="105"/>
      <c r="W5" s="105"/>
      <c r="X5" s="105"/>
      <c r="Y5" s="105"/>
      <c r="Z5" s="105"/>
      <c r="AA5" s="126"/>
      <c r="AB5" s="127"/>
      <c r="AC5" s="126"/>
      <c r="AD5" s="126"/>
      <c r="AE5" s="126"/>
      <c r="AF5" s="126"/>
      <c r="AG5" s="126"/>
      <c r="AH5" s="105"/>
      <c r="AI5" s="105"/>
      <c r="AJ5" s="105"/>
      <c r="AK5" s="126"/>
      <c r="AL5" s="126"/>
    </row>
    <row r="6" spans="1:39" x14ac:dyDescent="0.25">
      <c r="A6" s="126" t="s">
        <v>9224</v>
      </c>
      <c r="B6" s="127" cm="1">
        <f t="array" ref="B6">IF(ROW() &lt; ROW(INDEX(fields[experiment_ID],ROWS(fields[experiment_ID]))), COUNTIF(INDEX(fields[experiment_ID],1):fields[[#This Row],[experiment_ID]],fields[[#This Row],[experiment_ID]]), "")</f>
        <v>1</v>
      </c>
      <c r="C6" s="126"/>
      <c r="D6" s="126" t="s">
        <v>9225</v>
      </c>
      <c r="E6" s="126"/>
      <c r="F6" s="126"/>
      <c r="G6" s="126" t="s">
        <v>1708</v>
      </c>
      <c r="H6" s="126" t="s">
        <v>8579</v>
      </c>
      <c r="I6" s="126" t="s">
        <v>8580</v>
      </c>
      <c r="J6" s="105">
        <v>39.450000000000003</v>
      </c>
      <c r="K6" s="105">
        <v>115.08</v>
      </c>
      <c r="L6" s="105">
        <v>42</v>
      </c>
      <c r="M6" s="166" t="s">
        <v>872</v>
      </c>
      <c r="N6" s="105"/>
      <c r="O6" s="105"/>
      <c r="P6" s="126"/>
      <c r="Q6" s="105">
        <v>13000</v>
      </c>
      <c r="R6" s="105"/>
      <c r="S6" s="105"/>
      <c r="T6" s="126"/>
      <c r="U6" s="105"/>
      <c r="V6" s="105"/>
      <c r="W6" s="105"/>
      <c r="X6" s="105"/>
      <c r="Y6" s="105"/>
      <c r="Z6" s="105"/>
      <c r="AA6" s="126"/>
      <c r="AB6" s="127"/>
      <c r="AC6" s="126"/>
      <c r="AD6" s="126"/>
      <c r="AE6" s="126"/>
      <c r="AF6" s="126"/>
      <c r="AG6" s="126"/>
      <c r="AH6" s="105"/>
      <c r="AI6" s="105"/>
      <c r="AJ6" s="105"/>
      <c r="AK6" s="126"/>
      <c r="AL6" s="126"/>
    </row>
    <row r="7" spans="1:39" x14ac:dyDescent="0.25">
      <c r="A7" s="126" t="s">
        <v>9236</v>
      </c>
      <c r="B7" s="127" cm="1">
        <f t="array" ref="B7">IF(ROW() &lt; ROW(INDEX(fields[experiment_ID],ROWS(fields[experiment_ID]))), COUNTIF(INDEX(fields[experiment_ID],1):fields[[#This Row],[experiment_ID]],fields[[#This Row],[experiment_ID]]), "")</f>
        <v>1</v>
      </c>
      <c r="C7" s="126" t="s">
        <v>6</v>
      </c>
      <c r="D7" s="126" t="s">
        <v>9238</v>
      </c>
      <c r="E7" s="126" t="s">
        <v>8606</v>
      </c>
      <c r="F7" s="126"/>
      <c r="G7" s="126" t="s">
        <v>8565</v>
      </c>
      <c r="H7" s="126" t="s">
        <v>8600</v>
      </c>
      <c r="I7" s="126"/>
      <c r="J7" s="105"/>
      <c r="K7" s="105"/>
      <c r="L7" s="105"/>
      <c r="M7" s="126" t="s">
        <v>753</v>
      </c>
      <c r="N7" s="105"/>
      <c r="O7" s="105"/>
      <c r="P7" s="126"/>
      <c r="Q7" s="105">
        <v>90000</v>
      </c>
      <c r="R7" s="105"/>
      <c r="S7" s="105"/>
      <c r="T7" s="126"/>
      <c r="U7" s="105"/>
      <c r="V7" s="105"/>
      <c r="W7" s="105"/>
      <c r="X7" s="105"/>
      <c r="Y7" s="105"/>
      <c r="Z7" s="105"/>
      <c r="AA7" s="126"/>
      <c r="AB7" s="127"/>
      <c r="AC7" s="126"/>
      <c r="AD7" s="126"/>
      <c r="AE7" s="126"/>
      <c r="AF7" s="126"/>
      <c r="AG7" s="126"/>
      <c r="AH7" s="105"/>
      <c r="AI7" s="105"/>
      <c r="AJ7" s="105"/>
      <c r="AK7" s="126"/>
      <c r="AL7" s="126"/>
    </row>
    <row r="8" spans="1:39" x14ac:dyDescent="0.25">
      <c r="A8" s="126" t="s">
        <v>9237</v>
      </c>
      <c r="B8" s="127" cm="1">
        <f t="array" ref="B8">IF(ROW() &lt; ROW(INDEX(fields[experiment_ID],ROWS(fields[experiment_ID]))), COUNTIF(INDEX(fields[experiment_ID],1):fields[[#This Row],[experiment_ID]],fields[[#This Row],[experiment_ID]]), "")</f>
        <v>1</v>
      </c>
      <c r="C8" s="126"/>
      <c r="D8" s="126" t="s">
        <v>9238</v>
      </c>
      <c r="E8" s="126" t="s">
        <v>8606</v>
      </c>
      <c r="F8" s="126"/>
      <c r="G8" s="126" t="s">
        <v>8565</v>
      </c>
      <c r="H8" s="126" t="s">
        <v>8600</v>
      </c>
      <c r="I8" s="126"/>
      <c r="J8" s="105"/>
      <c r="K8" s="105"/>
      <c r="L8" s="105"/>
      <c r="M8" s="126" t="s">
        <v>753</v>
      </c>
      <c r="N8" s="105"/>
      <c r="O8" s="105"/>
      <c r="P8" s="126"/>
      <c r="Q8" s="105">
        <v>90000</v>
      </c>
      <c r="R8" s="105"/>
      <c r="S8" s="105"/>
      <c r="T8" s="126"/>
      <c r="U8" s="105"/>
      <c r="V8" s="105"/>
      <c r="W8" s="105"/>
      <c r="X8" s="105"/>
      <c r="Y8" s="105"/>
      <c r="Z8" s="105"/>
      <c r="AA8" s="126"/>
      <c r="AB8" s="127"/>
      <c r="AC8" s="126"/>
      <c r="AD8" s="126"/>
      <c r="AE8" s="126"/>
      <c r="AF8" s="126"/>
      <c r="AG8" s="126"/>
      <c r="AH8" s="105"/>
      <c r="AI8" s="105"/>
      <c r="AJ8" s="105"/>
      <c r="AK8" s="126"/>
      <c r="AL8" s="126"/>
    </row>
    <row r="9" spans="1:39" x14ac:dyDescent="0.25">
      <c r="A9" s="126" t="s">
        <v>9243</v>
      </c>
      <c r="B9" s="127" cm="1">
        <f t="array" ref="B9">IF(ROW() &lt; ROW(INDEX(fields[experiment_ID],ROWS(fields[experiment_ID]))), COUNTIF(INDEX(fields[experiment_ID],1):fields[[#This Row],[experiment_ID]],fields[[#This Row],[experiment_ID]]), "")</f>
        <v>1</v>
      </c>
      <c r="C9" s="126"/>
      <c r="D9" s="126" t="s">
        <v>9245</v>
      </c>
      <c r="E9" s="126" t="s">
        <v>8624</v>
      </c>
      <c r="F9" s="126"/>
      <c r="G9" s="126" t="s">
        <v>1707</v>
      </c>
      <c r="H9" s="126" t="s">
        <v>8625</v>
      </c>
      <c r="I9" s="126"/>
      <c r="J9" s="105"/>
      <c r="K9" s="105">
        <v>-39.78</v>
      </c>
      <c r="L9" s="105">
        <v>-73.23</v>
      </c>
      <c r="M9" s="126"/>
      <c r="N9" s="105"/>
      <c r="O9" s="105"/>
      <c r="P9" s="126"/>
      <c r="Q9" s="105"/>
      <c r="R9" s="105"/>
      <c r="S9" s="105"/>
      <c r="T9" s="126"/>
      <c r="U9" s="105"/>
      <c r="V9" s="105"/>
      <c r="W9" s="105"/>
      <c r="X9" s="105"/>
      <c r="Y9" s="105"/>
      <c r="Z9" s="105"/>
      <c r="AA9" s="126"/>
      <c r="AB9" s="127"/>
      <c r="AC9" s="126"/>
      <c r="AD9" s="126"/>
      <c r="AE9" s="126"/>
      <c r="AF9" s="126"/>
      <c r="AG9" s="126"/>
      <c r="AH9" s="105"/>
      <c r="AI9" s="105"/>
      <c r="AJ9" s="105"/>
      <c r="AK9" s="126"/>
      <c r="AL9" s="126"/>
    </row>
    <row r="10" spans="1:39" x14ac:dyDescent="0.25">
      <c r="A10" s="126" t="s">
        <v>9244</v>
      </c>
      <c r="B10" s="127" cm="1">
        <f t="array" ref="B10">IF(ROW() &lt; ROW(INDEX(fields[experiment_ID],ROWS(fields[experiment_ID]))), COUNTIF(INDEX(fields[experiment_ID],1):fields[[#This Row],[experiment_ID]],fields[[#This Row],[experiment_ID]]), "")</f>
        <v>1</v>
      </c>
      <c r="C10" s="126"/>
      <c r="D10" s="126" t="s">
        <v>9245</v>
      </c>
      <c r="E10" s="126" t="s">
        <v>8624</v>
      </c>
      <c r="F10" s="126"/>
      <c r="G10" s="126" t="s">
        <v>1707</v>
      </c>
      <c r="H10" s="126" t="s">
        <v>8625</v>
      </c>
      <c r="I10" s="126"/>
      <c r="J10" s="105"/>
      <c r="K10" s="105">
        <v>-39.78</v>
      </c>
      <c r="L10" s="105">
        <v>-73.23</v>
      </c>
      <c r="M10" s="126"/>
      <c r="N10" s="105"/>
      <c r="O10" s="105"/>
      <c r="P10" s="126"/>
      <c r="Q10" s="105"/>
      <c r="R10" s="105"/>
      <c r="S10" s="105"/>
      <c r="T10" s="126"/>
      <c r="U10" s="105"/>
      <c r="V10" s="105"/>
      <c r="W10" s="105"/>
      <c r="X10" s="105"/>
      <c r="Y10" s="105"/>
      <c r="Z10" s="105"/>
      <c r="AA10" s="126"/>
      <c r="AB10" s="127"/>
      <c r="AC10" s="126"/>
      <c r="AD10" s="126"/>
      <c r="AE10" s="126"/>
      <c r="AF10" s="126"/>
      <c r="AG10" s="126"/>
      <c r="AH10" s="105"/>
      <c r="AI10" s="105"/>
      <c r="AJ10" s="105"/>
      <c r="AK10" s="126"/>
      <c r="AL10" s="126"/>
    </row>
    <row r="11" spans="1:39" x14ac:dyDescent="0.25">
      <c r="A11" s="126" t="s">
        <v>9246</v>
      </c>
      <c r="B11" s="127" cm="1">
        <f t="array" ref="B11">IF(ROW() &lt; ROW(INDEX(fields[experiment_ID],ROWS(fields[experiment_ID]))), COUNTIF(INDEX(fields[experiment_ID],1):fields[[#This Row],[experiment_ID]],fields[[#This Row],[experiment_ID]]), "")</f>
        <v>1</v>
      </c>
      <c r="C11" s="126"/>
      <c r="D11" s="126" t="s">
        <v>9245</v>
      </c>
      <c r="E11" s="126" t="s">
        <v>8624</v>
      </c>
      <c r="F11" s="126"/>
      <c r="G11" s="126" t="s">
        <v>1707</v>
      </c>
      <c r="H11" s="126" t="s">
        <v>8625</v>
      </c>
      <c r="I11" s="126"/>
      <c r="J11" s="105"/>
      <c r="K11" s="105">
        <v>-39.78</v>
      </c>
      <c r="L11" s="105">
        <v>-73.23</v>
      </c>
      <c r="M11" s="126"/>
      <c r="N11" s="105"/>
      <c r="O11" s="105"/>
      <c r="P11" s="126"/>
      <c r="Q11" s="105"/>
      <c r="R11" s="105"/>
      <c r="S11" s="105"/>
      <c r="T11" s="126"/>
      <c r="U11" s="105"/>
      <c r="V11" s="105"/>
      <c r="W11" s="105"/>
      <c r="X11" s="105"/>
      <c r="Y11" s="105"/>
      <c r="Z11" s="105"/>
      <c r="AA11" s="126"/>
      <c r="AB11" s="127"/>
      <c r="AC11" s="126"/>
      <c r="AD11" s="126"/>
      <c r="AE11" s="126"/>
      <c r="AF11" s="126"/>
      <c r="AG11" s="126"/>
      <c r="AH11" s="105"/>
      <c r="AI11" s="105"/>
      <c r="AJ11" s="105"/>
      <c r="AK11" s="126"/>
      <c r="AL11" s="126"/>
    </row>
    <row r="12" spans="1:39" x14ac:dyDescent="0.25">
      <c r="A12" s="126" t="s">
        <v>9268</v>
      </c>
      <c r="B12" s="127" cm="1">
        <f t="array" ref="B12">IF(ROW() &lt; ROW(INDEX(fields[experiment_ID],ROWS(fields[experiment_ID]))), COUNTIF(INDEX(fields[experiment_ID],1):fields[[#This Row],[experiment_ID]],fields[[#This Row],[experiment_ID]]), "")</f>
        <v>1</v>
      </c>
      <c r="C12" s="126"/>
      <c r="D12" s="126" t="s">
        <v>9304</v>
      </c>
      <c r="E12" s="126"/>
      <c r="F12" s="126"/>
      <c r="G12" s="126"/>
      <c r="H12" s="126" t="s">
        <v>8649</v>
      </c>
      <c r="I12" s="126"/>
      <c r="J12" s="105">
        <v>41.45</v>
      </c>
      <c r="K12" s="105">
        <v>15.6</v>
      </c>
      <c r="L12" s="105">
        <v>90</v>
      </c>
      <c r="M12" s="126" t="s">
        <v>753</v>
      </c>
      <c r="N12" s="105"/>
      <c r="O12" s="105"/>
      <c r="P12" s="126"/>
      <c r="Q12" s="105"/>
      <c r="R12" s="105"/>
      <c r="S12" s="105"/>
      <c r="T12" s="126"/>
      <c r="U12" s="105"/>
      <c r="V12" s="105"/>
      <c r="W12" s="105"/>
      <c r="X12" s="105"/>
      <c r="Y12" s="105"/>
      <c r="Z12" s="105"/>
      <c r="AA12" s="126"/>
      <c r="AB12" s="127"/>
      <c r="AC12" s="126"/>
      <c r="AD12" s="126"/>
      <c r="AE12" s="126"/>
      <c r="AF12" s="126"/>
      <c r="AG12" s="126"/>
      <c r="AH12" s="105"/>
      <c r="AI12" s="105"/>
      <c r="AJ12" s="105"/>
      <c r="AK12" s="126"/>
      <c r="AL12" s="126"/>
    </row>
    <row r="13" spans="1:39" x14ac:dyDescent="0.25">
      <c r="A13" s="126" t="s">
        <v>9269</v>
      </c>
      <c r="B13" s="127" cm="1">
        <f t="array" ref="B13">IF(ROW() &lt; ROW(INDEX(fields[experiment_ID],ROWS(fields[experiment_ID]))), COUNTIF(INDEX(fields[experiment_ID],1):fields[[#This Row],[experiment_ID]],fields[[#This Row],[experiment_ID]]), "")</f>
        <v>1</v>
      </c>
      <c r="C13" s="126"/>
      <c r="D13" s="126" t="s">
        <v>9304</v>
      </c>
      <c r="E13" s="126"/>
      <c r="F13" s="126"/>
      <c r="G13" s="126"/>
      <c r="H13" s="126" t="s">
        <v>8649</v>
      </c>
      <c r="I13" s="126"/>
      <c r="J13" s="105">
        <v>41.45</v>
      </c>
      <c r="K13" s="105">
        <v>15.6</v>
      </c>
      <c r="L13" s="105">
        <v>90</v>
      </c>
      <c r="M13" s="126" t="s">
        <v>753</v>
      </c>
      <c r="N13" s="105"/>
      <c r="O13" s="105"/>
      <c r="P13" s="126"/>
      <c r="Q13" s="105"/>
      <c r="R13" s="105"/>
      <c r="S13" s="105"/>
      <c r="T13" s="126"/>
      <c r="U13" s="105"/>
      <c r="V13" s="105"/>
      <c r="W13" s="105"/>
      <c r="X13" s="105"/>
      <c r="Y13" s="105"/>
      <c r="Z13" s="105"/>
      <c r="AA13" s="126"/>
      <c r="AB13" s="127"/>
      <c r="AC13" s="126"/>
      <c r="AD13" s="126"/>
      <c r="AE13" s="126"/>
      <c r="AF13" s="126"/>
      <c r="AG13" s="126"/>
      <c r="AH13" s="105"/>
      <c r="AI13" s="105"/>
      <c r="AJ13" s="105"/>
      <c r="AK13" s="126"/>
      <c r="AL13" s="126"/>
    </row>
    <row r="14" spans="1:39" x14ac:dyDescent="0.25">
      <c r="A14" s="126" t="s">
        <v>9270</v>
      </c>
      <c r="B14" s="127" cm="1">
        <f t="array" ref="B14">IF(ROW() &lt; ROW(INDEX(fields[experiment_ID],ROWS(fields[experiment_ID]))), COUNTIF(INDEX(fields[experiment_ID],1):fields[[#This Row],[experiment_ID]],fields[[#This Row],[experiment_ID]]), "")</f>
        <v>1</v>
      </c>
      <c r="C14" s="126"/>
      <c r="D14" s="126" t="s">
        <v>9304</v>
      </c>
      <c r="E14" s="126"/>
      <c r="F14" s="126"/>
      <c r="G14" s="126"/>
      <c r="H14" s="126" t="s">
        <v>8649</v>
      </c>
      <c r="I14" s="126"/>
      <c r="J14" s="105">
        <v>41.45</v>
      </c>
      <c r="K14" s="105">
        <v>15.6</v>
      </c>
      <c r="L14" s="105">
        <v>90</v>
      </c>
      <c r="M14" s="126" t="s">
        <v>753</v>
      </c>
      <c r="N14" s="105"/>
      <c r="O14" s="105"/>
      <c r="P14" s="126"/>
      <c r="Q14" s="105"/>
      <c r="R14" s="105"/>
      <c r="S14" s="105"/>
      <c r="T14" s="126"/>
      <c r="U14" s="105"/>
      <c r="V14" s="105"/>
      <c r="W14" s="105"/>
      <c r="X14" s="105"/>
      <c r="Y14" s="105"/>
      <c r="Z14" s="105"/>
      <c r="AA14" s="126"/>
      <c r="AB14" s="127"/>
      <c r="AC14" s="126"/>
      <c r="AD14" s="126"/>
      <c r="AE14" s="126"/>
      <c r="AF14" s="126"/>
      <c r="AG14" s="126"/>
      <c r="AH14" s="105"/>
      <c r="AI14" s="105"/>
      <c r="AJ14" s="105"/>
      <c r="AK14" s="126"/>
      <c r="AL14" s="126"/>
    </row>
    <row r="15" spans="1:39" x14ac:dyDescent="0.25">
      <c r="A15" s="126" t="s">
        <v>9271</v>
      </c>
      <c r="B15" s="127" cm="1">
        <f t="array" ref="B15">IF(ROW() &lt; ROW(INDEX(fields[experiment_ID],ROWS(fields[experiment_ID]))), COUNTIF(INDEX(fields[experiment_ID],1):fields[[#This Row],[experiment_ID]],fields[[#This Row],[experiment_ID]]), "")</f>
        <v>1</v>
      </c>
      <c r="C15" s="126"/>
      <c r="D15" s="126" t="s">
        <v>9304</v>
      </c>
      <c r="E15" s="126"/>
      <c r="F15" s="126"/>
      <c r="G15" s="126"/>
      <c r="H15" s="126" t="s">
        <v>8649</v>
      </c>
      <c r="I15" s="126"/>
      <c r="J15" s="105">
        <v>41.45</v>
      </c>
      <c r="K15" s="105">
        <v>15.6</v>
      </c>
      <c r="L15" s="105">
        <v>90</v>
      </c>
      <c r="M15" s="126" t="s">
        <v>753</v>
      </c>
      <c r="N15" s="105"/>
      <c r="O15" s="105"/>
      <c r="P15" s="126"/>
      <c r="Q15" s="105"/>
      <c r="R15" s="105"/>
      <c r="S15" s="105"/>
      <c r="T15" s="126"/>
      <c r="U15" s="105"/>
      <c r="V15" s="105"/>
      <c r="W15" s="105"/>
      <c r="X15" s="105"/>
      <c r="Y15" s="105"/>
      <c r="Z15" s="105"/>
      <c r="AA15" s="126"/>
      <c r="AB15" s="127"/>
      <c r="AC15" s="126"/>
      <c r="AD15" s="126"/>
      <c r="AE15" s="126"/>
      <c r="AF15" s="126"/>
      <c r="AG15" s="126"/>
      <c r="AH15" s="105"/>
      <c r="AI15" s="105"/>
      <c r="AJ15" s="105"/>
      <c r="AK15" s="126"/>
      <c r="AL15" s="126"/>
    </row>
    <row r="16" spans="1:39" x14ac:dyDescent="0.25">
      <c r="A16" s="126" t="s">
        <v>9272</v>
      </c>
      <c r="B16" s="127" cm="1">
        <f t="array" ref="B16">IF(ROW() &lt; ROW(INDEX(fields[experiment_ID],ROWS(fields[experiment_ID]))), COUNTIF(INDEX(fields[experiment_ID],1):fields[[#This Row],[experiment_ID]],fields[[#This Row],[experiment_ID]]), "")</f>
        <v>1</v>
      </c>
      <c r="C16" s="126"/>
      <c r="D16" s="126" t="s">
        <v>9304</v>
      </c>
      <c r="E16" s="126"/>
      <c r="F16" s="126"/>
      <c r="G16" s="126"/>
      <c r="H16" s="126" t="s">
        <v>8649</v>
      </c>
      <c r="I16" s="126"/>
      <c r="J16" s="105">
        <v>41.45</v>
      </c>
      <c r="K16" s="105">
        <v>15.6</v>
      </c>
      <c r="L16" s="105">
        <v>90</v>
      </c>
      <c r="M16" s="126" t="s">
        <v>753</v>
      </c>
      <c r="N16" s="105"/>
      <c r="O16" s="105"/>
      <c r="P16" s="126"/>
      <c r="Q16" s="105"/>
      <c r="R16" s="105"/>
      <c r="S16" s="105"/>
      <c r="T16" s="126"/>
      <c r="U16" s="105"/>
      <c r="V16" s="105"/>
      <c r="W16" s="105"/>
      <c r="X16" s="105"/>
      <c r="Y16" s="105"/>
      <c r="Z16" s="105"/>
      <c r="AA16" s="126"/>
      <c r="AB16" s="127"/>
      <c r="AC16" s="126"/>
      <c r="AD16" s="126"/>
      <c r="AE16" s="126"/>
      <c r="AF16" s="126"/>
      <c r="AG16" s="126"/>
      <c r="AH16" s="105"/>
      <c r="AI16" s="105"/>
      <c r="AJ16" s="105"/>
      <c r="AK16" s="126"/>
      <c r="AL16" s="126"/>
    </row>
    <row r="17" spans="1:38" x14ac:dyDescent="0.25">
      <c r="A17" s="126" t="s">
        <v>9273</v>
      </c>
      <c r="B17" s="127" cm="1">
        <f t="array" ref="B17">IF(ROW() &lt; ROW(INDEX(fields[experiment_ID],ROWS(fields[experiment_ID]))), COUNTIF(INDEX(fields[experiment_ID],1):fields[[#This Row],[experiment_ID]],fields[[#This Row],[experiment_ID]]), "")</f>
        <v>1</v>
      </c>
      <c r="C17" s="126"/>
      <c r="D17" s="126" t="s">
        <v>9304</v>
      </c>
      <c r="E17" s="126"/>
      <c r="F17" s="126"/>
      <c r="G17" s="126"/>
      <c r="H17" s="126" t="s">
        <v>8649</v>
      </c>
      <c r="I17" s="126"/>
      <c r="J17" s="105">
        <v>41.45</v>
      </c>
      <c r="K17" s="105">
        <v>15.6</v>
      </c>
      <c r="L17" s="105">
        <v>90</v>
      </c>
      <c r="M17" s="126" t="s">
        <v>753</v>
      </c>
      <c r="N17" s="105"/>
      <c r="O17" s="105"/>
      <c r="P17" s="126"/>
      <c r="Q17" s="105"/>
      <c r="R17" s="105"/>
      <c r="S17" s="105"/>
      <c r="T17" s="126"/>
      <c r="U17" s="105"/>
      <c r="V17" s="105"/>
      <c r="W17" s="105"/>
      <c r="X17" s="105"/>
      <c r="Y17" s="105"/>
      <c r="Z17" s="105"/>
      <c r="AA17" s="126"/>
      <c r="AB17" s="127"/>
      <c r="AC17" s="126"/>
      <c r="AD17" s="126"/>
      <c r="AE17" s="126"/>
      <c r="AF17" s="126"/>
      <c r="AG17" s="126"/>
      <c r="AH17" s="105"/>
      <c r="AI17" s="105"/>
      <c r="AJ17" s="105"/>
      <c r="AK17" s="126"/>
      <c r="AL17" s="126"/>
    </row>
    <row r="18" spans="1:38" x14ac:dyDescent="0.25">
      <c r="A18" s="126" t="s">
        <v>9274</v>
      </c>
      <c r="B18" s="127" cm="1">
        <f t="array" ref="B18">IF(ROW() &lt; ROW(INDEX(fields[experiment_ID],ROWS(fields[experiment_ID]))), COUNTIF(INDEX(fields[experiment_ID],1):fields[[#This Row],[experiment_ID]],fields[[#This Row],[experiment_ID]]), "")</f>
        <v>1</v>
      </c>
      <c r="C18" s="126"/>
      <c r="D18" s="126" t="s">
        <v>9304</v>
      </c>
      <c r="E18" s="126"/>
      <c r="F18" s="126"/>
      <c r="G18" s="126"/>
      <c r="H18" s="126" t="s">
        <v>8649</v>
      </c>
      <c r="I18" s="126"/>
      <c r="J18" s="105">
        <v>41.45</v>
      </c>
      <c r="K18" s="105">
        <v>15.6</v>
      </c>
      <c r="L18" s="105">
        <v>90</v>
      </c>
      <c r="M18" s="126" t="s">
        <v>753</v>
      </c>
      <c r="N18" s="105"/>
      <c r="O18" s="105"/>
      <c r="P18" s="126"/>
      <c r="Q18" s="105"/>
      <c r="R18" s="105"/>
      <c r="S18" s="105"/>
      <c r="T18" s="126"/>
      <c r="U18" s="105"/>
      <c r="V18" s="105"/>
      <c r="W18" s="105"/>
      <c r="X18" s="105"/>
      <c r="Y18" s="105"/>
      <c r="Z18" s="105"/>
      <c r="AA18" s="126"/>
      <c r="AB18" s="127"/>
      <c r="AC18" s="126"/>
      <c r="AD18" s="126"/>
      <c r="AE18" s="126"/>
      <c r="AF18" s="126"/>
      <c r="AG18" s="126"/>
      <c r="AH18" s="105"/>
      <c r="AI18" s="105"/>
      <c r="AJ18" s="105"/>
      <c r="AK18" s="126"/>
      <c r="AL18" s="126"/>
    </row>
    <row r="19" spans="1:38" x14ac:dyDescent="0.25">
      <c r="A19" s="126" t="s">
        <v>9275</v>
      </c>
      <c r="B19" s="127" cm="1">
        <f t="array" ref="B19">IF(ROW() &lt; ROW(INDEX(fields[experiment_ID],ROWS(fields[experiment_ID]))), COUNTIF(INDEX(fields[experiment_ID],1):fields[[#This Row],[experiment_ID]],fields[[#This Row],[experiment_ID]]), "")</f>
        <v>1</v>
      </c>
      <c r="C19" s="126"/>
      <c r="D19" s="126" t="s">
        <v>9304</v>
      </c>
      <c r="E19" s="126"/>
      <c r="F19" s="126"/>
      <c r="G19" s="126"/>
      <c r="H19" s="126" t="s">
        <v>8649</v>
      </c>
      <c r="I19" s="126"/>
      <c r="J19" s="105">
        <v>41.45</v>
      </c>
      <c r="K19" s="105">
        <v>15.6</v>
      </c>
      <c r="L19" s="105">
        <v>90</v>
      </c>
      <c r="M19" s="126" t="s">
        <v>753</v>
      </c>
      <c r="N19" s="105"/>
      <c r="O19" s="105"/>
      <c r="P19" s="126"/>
      <c r="Q19" s="105"/>
      <c r="R19" s="105"/>
      <c r="S19" s="105"/>
      <c r="T19" s="126"/>
      <c r="U19" s="105"/>
      <c r="V19" s="105"/>
      <c r="W19" s="105"/>
      <c r="X19" s="105"/>
      <c r="Y19" s="105"/>
      <c r="Z19" s="105"/>
      <c r="AA19" s="126"/>
      <c r="AB19" s="127"/>
      <c r="AC19" s="126"/>
      <c r="AD19" s="126"/>
      <c r="AE19" s="126"/>
      <c r="AF19" s="126"/>
      <c r="AG19" s="126"/>
      <c r="AH19" s="105"/>
      <c r="AI19" s="105"/>
      <c r="AJ19" s="105"/>
      <c r="AK19" s="126"/>
      <c r="AL19" s="126"/>
    </row>
    <row r="20" spans="1:38" x14ac:dyDescent="0.25">
      <c r="A20" s="126" t="s">
        <v>9276</v>
      </c>
      <c r="B20" s="127" cm="1">
        <f t="array" ref="B20">IF(ROW() &lt; ROW(INDEX(fields[experiment_ID],ROWS(fields[experiment_ID]))), COUNTIF(INDEX(fields[experiment_ID],1):fields[[#This Row],[experiment_ID]],fields[[#This Row],[experiment_ID]]), "")</f>
        <v>1</v>
      </c>
      <c r="C20" s="126"/>
      <c r="D20" s="126" t="s">
        <v>9304</v>
      </c>
      <c r="E20" s="126"/>
      <c r="F20" s="126"/>
      <c r="G20" s="126"/>
      <c r="H20" s="126" t="s">
        <v>8649</v>
      </c>
      <c r="I20" s="126"/>
      <c r="J20" s="105">
        <v>41.45</v>
      </c>
      <c r="K20" s="105">
        <v>15.6</v>
      </c>
      <c r="L20" s="105">
        <v>90</v>
      </c>
      <c r="M20" s="126" t="s">
        <v>753</v>
      </c>
      <c r="N20" s="105"/>
      <c r="O20" s="105"/>
      <c r="P20" s="126"/>
      <c r="Q20" s="105"/>
      <c r="R20" s="105"/>
      <c r="S20" s="105"/>
      <c r="T20" s="126"/>
      <c r="U20" s="105"/>
      <c r="V20" s="105"/>
      <c r="W20" s="105"/>
      <c r="X20" s="105"/>
      <c r="Y20" s="105"/>
      <c r="Z20" s="105"/>
      <c r="AA20" s="126"/>
      <c r="AB20" s="127"/>
      <c r="AC20" s="126"/>
      <c r="AD20" s="126"/>
      <c r="AE20" s="126"/>
      <c r="AF20" s="126"/>
      <c r="AG20" s="126"/>
      <c r="AH20" s="105"/>
      <c r="AI20" s="105"/>
      <c r="AJ20" s="105"/>
      <c r="AK20" s="126"/>
      <c r="AL20" s="126"/>
    </row>
    <row r="21" spans="1:38" x14ac:dyDescent="0.25">
      <c r="A21" s="126" t="s">
        <v>9277</v>
      </c>
      <c r="B21" s="127" cm="1">
        <f t="array" ref="B21">IF(ROW() &lt; ROW(INDEX(fields[experiment_ID],ROWS(fields[experiment_ID]))), COUNTIF(INDEX(fields[experiment_ID],1):fields[[#This Row],[experiment_ID]],fields[[#This Row],[experiment_ID]]), "")</f>
        <v>1</v>
      </c>
      <c r="C21" s="126"/>
      <c r="D21" s="126" t="s">
        <v>9304</v>
      </c>
      <c r="E21" s="126"/>
      <c r="F21" s="126"/>
      <c r="G21" s="126"/>
      <c r="H21" s="126" t="s">
        <v>8649</v>
      </c>
      <c r="I21" s="126"/>
      <c r="J21" s="105">
        <v>41.45</v>
      </c>
      <c r="K21" s="105">
        <v>15.6</v>
      </c>
      <c r="L21" s="105">
        <v>90</v>
      </c>
      <c r="M21" s="126" t="s">
        <v>753</v>
      </c>
      <c r="N21" s="105"/>
      <c r="O21" s="105"/>
      <c r="P21" s="126"/>
      <c r="Q21" s="105"/>
      <c r="R21" s="105"/>
      <c r="S21" s="105"/>
      <c r="T21" s="126"/>
      <c r="U21" s="105"/>
      <c r="V21" s="105"/>
      <c r="W21" s="105"/>
      <c r="X21" s="105"/>
      <c r="Y21" s="105"/>
      <c r="Z21" s="105"/>
      <c r="AA21" s="126"/>
      <c r="AB21" s="127"/>
      <c r="AC21" s="126"/>
      <c r="AD21" s="126"/>
      <c r="AE21" s="126"/>
      <c r="AF21" s="126"/>
      <c r="AG21" s="126"/>
      <c r="AH21" s="105"/>
      <c r="AI21" s="105"/>
      <c r="AJ21" s="105"/>
      <c r="AK21" s="126"/>
      <c r="AL21" s="126"/>
    </row>
    <row r="22" spans="1:38" x14ac:dyDescent="0.25">
      <c r="A22" s="126" t="s">
        <v>9278</v>
      </c>
      <c r="B22" s="127" cm="1">
        <f t="array" ref="B22">IF(ROW() &lt; ROW(INDEX(fields[experiment_ID],ROWS(fields[experiment_ID]))), COUNTIF(INDEX(fields[experiment_ID],1):fields[[#This Row],[experiment_ID]],fields[[#This Row],[experiment_ID]]), "")</f>
        <v>1</v>
      </c>
      <c r="C22" s="126"/>
      <c r="D22" s="126" t="s">
        <v>9304</v>
      </c>
      <c r="E22" s="126"/>
      <c r="F22" s="126"/>
      <c r="G22" s="126"/>
      <c r="H22" s="126" t="s">
        <v>8649</v>
      </c>
      <c r="I22" s="126"/>
      <c r="J22" s="105">
        <v>41.45</v>
      </c>
      <c r="K22" s="105">
        <v>15.6</v>
      </c>
      <c r="L22" s="105">
        <v>90</v>
      </c>
      <c r="M22" s="126" t="s">
        <v>753</v>
      </c>
      <c r="N22" s="105"/>
      <c r="O22" s="105"/>
      <c r="P22" s="126"/>
      <c r="Q22" s="105"/>
      <c r="R22" s="105"/>
      <c r="S22" s="105"/>
      <c r="T22" s="126"/>
      <c r="U22" s="105"/>
      <c r="V22" s="105"/>
      <c r="W22" s="105"/>
      <c r="X22" s="105"/>
      <c r="Y22" s="105"/>
      <c r="Z22" s="105"/>
      <c r="AA22" s="126"/>
      <c r="AB22" s="127"/>
      <c r="AC22" s="126"/>
      <c r="AD22" s="126"/>
      <c r="AE22" s="126"/>
      <c r="AF22" s="126"/>
      <c r="AG22" s="126"/>
      <c r="AH22" s="105"/>
      <c r="AI22" s="105"/>
      <c r="AJ22" s="105"/>
      <c r="AK22" s="126"/>
      <c r="AL22" s="126"/>
    </row>
    <row r="23" spans="1:38" x14ac:dyDescent="0.25">
      <c r="A23" s="126" t="s">
        <v>9279</v>
      </c>
      <c r="B23" s="127" cm="1">
        <f t="array" ref="B23">IF(ROW() &lt; ROW(INDEX(fields[experiment_ID],ROWS(fields[experiment_ID]))), COUNTIF(INDEX(fields[experiment_ID],1):fields[[#This Row],[experiment_ID]],fields[[#This Row],[experiment_ID]]), "")</f>
        <v>1</v>
      </c>
      <c r="C23" s="126"/>
      <c r="D23" s="126" t="s">
        <v>9304</v>
      </c>
      <c r="E23" s="126"/>
      <c r="F23" s="126"/>
      <c r="G23" s="126"/>
      <c r="H23" s="126" t="s">
        <v>8649</v>
      </c>
      <c r="I23" s="126"/>
      <c r="J23" s="105">
        <v>41.45</v>
      </c>
      <c r="K23" s="105">
        <v>15.6</v>
      </c>
      <c r="L23" s="105">
        <v>90</v>
      </c>
      <c r="M23" s="126" t="s">
        <v>753</v>
      </c>
      <c r="N23" s="105"/>
      <c r="O23" s="105"/>
      <c r="P23" s="126"/>
      <c r="Q23" s="105"/>
      <c r="R23" s="105"/>
      <c r="S23" s="105"/>
      <c r="T23" s="126"/>
      <c r="U23" s="105"/>
      <c r="V23" s="105"/>
      <c r="W23" s="105"/>
      <c r="X23" s="105"/>
      <c r="Y23" s="105"/>
      <c r="Z23" s="105"/>
      <c r="AA23" s="126"/>
      <c r="AB23" s="127"/>
      <c r="AC23" s="126"/>
      <c r="AD23" s="126"/>
      <c r="AE23" s="126"/>
      <c r="AF23" s="126"/>
      <c r="AG23" s="126"/>
      <c r="AH23" s="105"/>
      <c r="AI23" s="105"/>
      <c r="AJ23" s="105"/>
      <c r="AK23" s="126"/>
      <c r="AL23" s="126"/>
    </row>
    <row r="24" spans="1:38" x14ac:dyDescent="0.25">
      <c r="A24" s="126" t="s">
        <v>9280</v>
      </c>
      <c r="B24" s="127" cm="1">
        <f t="array" ref="B24">IF(ROW() &lt; ROW(INDEX(fields[experiment_ID],ROWS(fields[experiment_ID]))), COUNTIF(INDEX(fields[experiment_ID],1):fields[[#This Row],[experiment_ID]],fields[[#This Row],[experiment_ID]]), "")</f>
        <v>1</v>
      </c>
      <c r="C24" s="126"/>
      <c r="D24" s="126" t="s">
        <v>9304</v>
      </c>
      <c r="E24" s="126"/>
      <c r="F24" s="126"/>
      <c r="G24" s="126"/>
      <c r="H24" s="126" t="s">
        <v>8649</v>
      </c>
      <c r="I24" s="126"/>
      <c r="J24" s="105">
        <v>41.45</v>
      </c>
      <c r="K24" s="105">
        <v>15.6</v>
      </c>
      <c r="L24" s="105">
        <v>90</v>
      </c>
      <c r="M24" s="126" t="s">
        <v>753</v>
      </c>
      <c r="N24" s="105"/>
      <c r="O24" s="105"/>
      <c r="P24" s="126"/>
      <c r="Q24" s="105"/>
      <c r="R24" s="105"/>
      <c r="S24" s="105"/>
      <c r="T24" s="126"/>
      <c r="U24" s="105"/>
      <c r="V24" s="105"/>
      <c r="W24" s="105"/>
      <c r="X24" s="105"/>
      <c r="Y24" s="105"/>
      <c r="Z24" s="105"/>
      <c r="AA24" s="126"/>
      <c r="AB24" s="127"/>
      <c r="AC24" s="126"/>
      <c r="AD24" s="126"/>
      <c r="AE24" s="126"/>
      <c r="AF24" s="126"/>
      <c r="AG24" s="126"/>
      <c r="AH24" s="105"/>
      <c r="AI24" s="105"/>
      <c r="AJ24" s="105"/>
      <c r="AK24" s="126"/>
      <c r="AL24" s="126"/>
    </row>
    <row r="25" spans="1:38" x14ac:dyDescent="0.25">
      <c r="A25" s="126" t="s">
        <v>9281</v>
      </c>
      <c r="B25" s="127" cm="1">
        <f t="array" ref="B25">IF(ROW() &lt; ROW(INDEX(fields[experiment_ID],ROWS(fields[experiment_ID]))), COUNTIF(INDEX(fields[experiment_ID],1):fields[[#This Row],[experiment_ID]],fields[[#This Row],[experiment_ID]]), "")</f>
        <v>1</v>
      </c>
      <c r="C25" s="126"/>
      <c r="D25" s="126" t="s">
        <v>9304</v>
      </c>
      <c r="E25" s="126"/>
      <c r="F25" s="126"/>
      <c r="G25" s="126"/>
      <c r="H25" s="126" t="s">
        <v>8649</v>
      </c>
      <c r="I25" s="126"/>
      <c r="J25" s="105">
        <v>41.45</v>
      </c>
      <c r="K25" s="105">
        <v>15.6</v>
      </c>
      <c r="L25" s="105">
        <v>90</v>
      </c>
      <c r="M25" s="126" t="s">
        <v>753</v>
      </c>
      <c r="N25" s="105"/>
      <c r="O25" s="105"/>
      <c r="P25" s="126"/>
      <c r="Q25" s="105"/>
      <c r="R25" s="105"/>
      <c r="S25" s="105"/>
      <c r="T25" s="126"/>
      <c r="U25" s="105"/>
      <c r="V25" s="105"/>
      <c r="W25" s="105"/>
      <c r="X25" s="105"/>
      <c r="Y25" s="105"/>
      <c r="Z25" s="105"/>
      <c r="AA25" s="126"/>
      <c r="AB25" s="127"/>
      <c r="AC25" s="126"/>
      <c r="AD25" s="126"/>
      <c r="AE25" s="126"/>
      <c r="AF25" s="126"/>
      <c r="AG25" s="126"/>
      <c r="AH25" s="105"/>
      <c r="AI25" s="105"/>
      <c r="AJ25" s="105"/>
      <c r="AK25" s="126"/>
      <c r="AL25" s="126"/>
    </row>
    <row r="26" spans="1:38" x14ac:dyDescent="0.25">
      <c r="A26" s="126" t="s">
        <v>9282</v>
      </c>
      <c r="B26" s="127" cm="1">
        <f t="array" ref="B26">IF(ROW() &lt; ROW(INDEX(fields[experiment_ID],ROWS(fields[experiment_ID]))), COUNTIF(INDEX(fields[experiment_ID],1):fields[[#This Row],[experiment_ID]],fields[[#This Row],[experiment_ID]]), "")</f>
        <v>1</v>
      </c>
      <c r="C26" s="126"/>
      <c r="D26" s="126" t="s">
        <v>9304</v>
      </c>
      <c r="E26" s="126"/>
      <c r="F26" s="126"/>
      <c r="G26" s="126"/>
      <c r="H26" s="126" t="s">
        <v>8649</v>
      </c>
      <c r="I26" s="126"/>
      <c r="J26" s="105">
        <v>41.45</v>
      </c>
      <c r="K26" s="105">
        <v>15.6</v>
      </c>
      <c r="L26" s="105">
        <v>90</v>
      </c>
      <c r="M26" s="126" t="s">
        <v>753</v>
      </c>
      <c r="N26" s="105"/>
      <c r="O26" s="105"/>
      <c r="P26" s="126"/>
      <c r="Q26" s="105"/>
      <c r="R26" s="105"/>
      <c r="S26" s="105"/>
      <c r="T26" s="126"/>
      <c r="U26" s="105"/>
      <c r="V26" s="105"/>
      <c r="W26" s="105"/>
      <c r="X26" s="105"/>
      <c r="Y26" s="105"/>
      <c r="Z26" s="105"/>
      <c r="AA26" s="126"/>
      <c r="AB26" s="127"/>
      <c r="AC26" s="126"/>
      <c r="AD26" s="126"/>
      <c r="AE26" s="126"/>
      <c r="AF26" s="126"/>
      <c r="AG26" s="126"/>
      <c r="AH26" s="105"/>
      <c r="AI26" s="105"/>
      <c r="AJ26" s="105"/>
      <c r="AK26" s="126"/>
      <c r="AL26" s="126"/>
    </row>
    <row r="27" spans="1:38" x14ac:dyDescent="0.25">
      <c r="A27" s="126" t="s">
        <v>9283</v>
      </c>
      <c r="B27" s="127" cm="1">
        <f t="array" ref="B27">IF(ROW() &lt; ROW(INDEX(fields[experiment_ID],ROWS(fields[experiment_ID]))), COUNTIF(INDEX(fields[experiment_ID],1):fields[[#This Row],[experiment_ID]],fields[[#This Row],[experiment_ID]]), "")</f>
        <v>1</v>
      </c>
      <c r="C27" s="126"/>
      <c r="D27" s="126" t="s">
        <v>9304</v>
      </c>
      <c r="E27" s="126"/>
      <c r="F27" s="126"/>
      <c r="G27" s="126"/>
      <c r="H27" s="126" t="s">
        <v>8649</v>
      </c>
      <c r="I27" s="126"/>
      <c r="J27" s="105">
        <v>41.45</v>
      </c>
      <c r="K27" s="105">
        <v>15.6</v>
      </c>
      <c r="L27" s="105">
        <v>90</v>
      </c>
      <c r="M27" s="126" t="s">
        <v>753</v>
      </c>
      <c r="N27" s="105"/>
      <c r="O27" s="105"/>
      <c r="P27" s="126"/>
      <c r="Q27" s="105"/>
      <c r="R27" s="105"/>
      <c r="S27" s="105"/>
      <c r="T27" s="126"/>
      <c r="U27" s="105"/>
      <c r="V27" s="105"/>
      <c r="W27" s="105"/>
      <c r="X27" s="105"/>
      <c r="Y27" s="105"/>
      <c r="Z27" s="105"/>
      <c r="AA27" s="126"/>
      <c r="AB27" s="127"/>
      <c r="AC27" s="126"/>
      <c r="AD27" s="126"/>
      <c r="AE27" s="126"/>
      <c r="AF27" s="126"/>
      <c r="AG27" s="126"/>
      <c r="AH27" s="105"/>
      <c r="AI27" s="105"/>
      <c r="AJ27" s="105"/>
      <c r="AK27" s="126"/>
      <c r="AL27" s="126"/>
    </row>
    <row r="28" spans="1:38" x14ac:dyDescent="0.25">
      <c r="A28" s="126" t="s">
        <v>9284</v>
      </c>
      <c r="B28" s="127" cm="1">
        <f t="array" ref="B28">IF(ROW() &lt; ROW(INDEX(fields[experiment_ID],ROWS(fields[experiment_ID]))), COUNTIF(INDEX(fields[experiment_ID],1):fields[[#This Row],[experiment_ID]],fields[[#This Row],[experiment_ID]]), "")</f>
        <v>1</v>
      </c>
      <c r="C28" s="126"/>
      <c r="D28" s="126" t="s">
        <v>9304</v>
      </c>
      <c r="E28" s="126"/>
      <c r="F28" s="126"/>
      <c r="G28" s="126"/>
      <c r="H28" s="126" t="s">
        <v>8649</v>
      </c>
      <c r="I28" s="126"/>
      <c r="J28" s="105">
        <v>41.45</v>
      </c>
      <c r="K28" s="105">
        <v>15.6</v>
      </c>
      <c r="L28" s="105">
        <v>90</v>
      </c>
      <c r="M28" s="126" t="s">
        <v>753</v>
      </c>
      <c r="N28" s="105"/>
      <c r="O28" s="105"/>
      <c r="P28" s="126"/>
      <c r="Q28" s="105"/>
      <c r="R28" s="105"/>
      <c r="S28" s="105"/>
      <c r="T28" s="126"/>
      <c r="U28" s="105"/>
      <c r="V28" s="105"/>
      <c r="W28" s="105"/>
      <c r="X28" s="105"/>
      <c r="Y28" s="105"/>
      <c r="Z28" s="105"/>
      <c r="AA28" s="126"/>
      <c r="AB28" s="127"/>
      <c r="AC28" s="126"/>
      <c r="AD28" s="126"/>
      <c r="AE28" s="126"/>
      <c r="AF28" s="126"/>
      <c r="AG28" s="126"/>
      <c r="AH28" s="105"/>
      <c r="AI28" s="105"/>
      <c r="AJ28" s="105"/>
      <c r="AK28" s="126"/>
      <c r="AL28" s="126"/>
    </row>
    <row r="29" spans="1:38" x14ac:dyDescent="0.25">
      <c r="A29" s="126" t="s">
        <v>9285</v>
      </c>
      <c r="B29" s="127" cm="1">
        <f t="array" ref="B29">IF(ROW() &lt; ROW(INDEX(fields[experiment_ID],ROWS(fields[experiment_ID]))), COUNTIF(INDEX(fields[experiment_ID],1):fields[[#This Row],[experiment_ID]],fields[[#This Row],[experiment_ID]]), "")</f>
        <v>1</v>
      </c>
      <c r="C29" s="126"/>
      <c r="D29" s="126" t="s">
        <v>9304</v>
      </c>
      <c r="E29" s="126"/>
      <c r="F29" s="126"/>
      <c r="G29" s="126"/>
      <c r="H29" s="126" t="s">
        <v>8649</v>
      </c>
      <c r="I29" s="126"/>
      <c r="J29" s="105">
        <v>41.45</v>
      </c>
      <c r="K29" s="105">
        <v>15.6</v>
      </c>
      <c r="L29" s="105">
        <v>90</v>
      </c>
      <c r="M29" s="126" t="s">
        <v>753</v>
      </c>
      <c r="N29" s="105"/>
      <c r="O29" s="105"/>
      <c r="P29" s="126"/>
      <c r="Q29" s="105"/>
      <c r="R29" s="105"/>
      <c r="S29" s="105"/>
      <c r="T29" s="126"/>
      <c r="U29" s="105"/>
      <c r="V29" s="105"/>
      <c r="W29" s="105"/>
      <c r="X29" s="105"/>
      <c r="Y29" s="105"/>
      <c r="Z29" s="105"/>
      <c r="AA29" s="126"/>
      <c r="AB29" s="127"/>
      <c r="AC29" s="126"/>
      <c r="AD29" s="126"/>
      <c r="AE29" s="126"/>
      <c r="AF29" s="126"/>
      <c r="AG29" s="126"/>
      <c r="AH29" s="105"/>
      <c r="AI29" s="105"/>
      <c r="AJ29" s="105"/>
      <c r="AK29" s="126"/>
      <c r="AL29" s="126"/>
    </row>
    <row r="30" spans="1:38" x14ac:dyDescent="0.25">
      <c r="A30" s="126" t="s">
        <v>9286</v>
      </c>
      <c r="B30" s="127" cm="1">
        <f t="array" ref="B30">IF(ROW() &lt; ROW(INDEX(fields[experiment_ID],ROWS(fields[experiment_ID]))), COUNTIF(INDEX(fields[experiment_ID],1):fields[[#This Row],[experiment_ID]],fields[[#This Row],[experiment_ID]]), "")</f>
        <v>1</v>
      </c>
      <c r="C30" s="126"/>
      <c r="D30" s="126" t="s">
        <v>9304</v>
      </c>
      <c r="E30" s="126"/>
      <c r="F30" s="126"/>
      <c r="G30" s="126"/>
      <c r="H30" s="126" t="s">
        <v>8649</v>
      </c>
      <c r="I30" s="126"/>
      <c r="J30" s="105">
        <v>41.45</v>
      </c>
      <c r="K30" s="105">
        <v>15.6</v>
      </c>
      <c r="L30" s="105">
        <v>90</v>
      </c>
      <c r="M30" s="126" t="s">
        <v>753</v>
      </c>
      <c r="N30" s="105"/>
      <c r="O30" s="105"/>
      <c r="P30" s="126"/>
      <c r="Q30" s="105"/>
      <c r="R30" s="105"/>
      <c r="S30" s="105"/>
      <c r="T30" s="126"/>
      <c r="U30" s="105"/>
      <c r="V30" s="105"/>
      <c r="W30" s="105"/>
      <c r="X30" s="105"/>
      <c r="Y30" s="105"/>
      <c r="Z30" s="105"/>
      <c r="AA30" s="126"/>
      <c r="AB30" s="127"/>
      <c r="AC30" s="126"/>
      <c r="AD30" s="126"/>
      <c r="AE30" s="126"/>
      <c r="AF30" s="126"/>
      <c r="AG30" s="126"/>
      <c r="AH30" s="105"/>
      <c r="AI30" s="105"/>
      <c r="AJ30" s="105"/>
      <c r="AK30" s="126"/>
      <c r="AL30" s="126"/>
    </row>
    <row r="31" spans="1:38" x14ac:dyDescent="0.25">
      <c r="A31" s="126" t="s">
        <v>9287</v>
      </c>
      <c r="B31" s="127" cm="1">
        <f t="array" ref="B31">IF(ROW() &lt; ROW(INDEX(fields[experiment_ID],ROWS(fields[experiment_ID]))), COUNTIF(INDEX(fields[experiment_ID],1):fields[[#This Row],[experiment_ID]],fields[[#This Row],[experiment_ID]]), "")</f>
        <v>1</v>
      </c>
      <c r="C31" s="126"/>
      <c r="D31" s="126" t="s">
        <v>9304</v>
      </c>
      <c r="E31" s="126"/>
      <c r="F31" s="126"/>
      <c r="G31" s="126"/>
      <c r="H31" s="126" t="s">
        <v>8649</v>
      </c>
      <c r="I31" s="126"/>
      <c r="J31" s="105">
        <v>41.45</v>
      </c>
      <c r="K31" s="105">
        <v>15.6</v>
      </c>
      <c r="L31" s="105">
        <v>90</v>
      </c>
      <c r="M31" s="126" t="s">
        <v>753</v>
      </c>
      <c r="N31" s="105"/>
      <c r="O31" s="105"/>
      <c r="P31" s="126"/>
      <c r="Q31" s="105"/>
      <c r="R31" s="105"/>
      <c r="S31" s="105"/>
      <c r="T31" s="126"/>
      <c r="U31" s="105"/>
      <c r="V31" s="105"/>
      <c r="W31" s="105"/>
      <c r="X31" s="105"/>
      <c r="Y31" s="105"/>
      <c r="Z31" s="105"/>
      <c r="AA31" s="126"/>
      <c r="AB31" s="127"/>
      <c r="AC31" s="126"/>
      <c r="AD31" s="126"/>
      <c r="AE31" s="126"/>
      <c r="AF31" s="126"/>
      <c r="AG31" s="126"/>
      <c r="AH31" s="105"/>
      <c r="AI31" s="105"/>
      <c r="AJ31" s="105"/>
      <c r="AK31" s="126"/>
      <c r="AL31" s="126"/>
    </row>
    <row r="32" spans="1:38" x14ac:dyDescent="0.25">
      <c r="A32" s="126" t="s">
        <v>9288</v>
      </c>
      <c r="B32" s="127" cm="1">
        <f t="array" ref="B32">IF(ROW() &lt; ROW(INDEX(fields[experiment_ID],ROWS(fields[experiment_ID]))), COUNTIF(INDEX(fields[experiment_ID],1):fields[[#This Row],[experiment_ID]],fields[[#This Row],[experiment_ID]]), "")</f>
        <v>1</v>
      </c>
      <c r="C32" s="126"/>
      <c r="D32" s="126" t="s">
        <v>9304</v>
      </c>
      <c r="E32" s="126"/>
      <c r="F32" s="126"/>
      <c r="G32" s="126"/>
      <c r="H32" s="126" t="s">
        <v>8649</v>
      </c>
      <c r="I32" s="126"/>
      <c r="J32" s="105">
        <v>41.45</v>
      </c>
      <c r="K32" s="105">
        <v>15.6</v>
      </c>
      <c r="L32" s="105">
        <v>90</v>
      </c>
      <c r="M32" s="126" t="s">
        <v>753</v>
      </c>
      <c r="N32" s="105"/>
      <c r="O32" s="105"/>
      <c r="P32" s="126"/>
      <c r="Q32" s="105"/>
      <c r="R32" s="105"/>
      <c r="S32" s="105"/>
      <c r="T32" s="126"/>
      <c r="U32" s="105"/>
      <c r="V32" s="105"/>
      <c r="W32" s="105"/>
      <c r="X32" s="105"/>
      <c r="Y32" s="105"/>
      <c r="Z32" s="105"/>
      <c r="AA32" s="126"/>
      <c r="AB32" s="127"/>
      <c r="AC32" s="126"/>
      <c r="AD32" s="126"/>
      <c r="AE32" s="126"/>
      <c r="AF32" s="126"/>
      <c r="AG32" s="126"/>
      <c r="AH32" s="105"/>
      <c r="AI32" s="105"/>
      <c r="AJ32" s="105"/>
      <c r="AK32" s="126"/>
      <c r="AL32" s="126"/>
    </row>
    <row r="33" spans="1:38" x14ac:dyDescent="0.25">
      <c r="A33" s="126" t="s">
        <v>9289</v>
      </c>
      <c r="B33" s="127" cm="1">
        <f t="array" ref="B33">IF(ROW() &lt; ROW(INDEX(fields[experiment_ID],ROWS(fields[experiment_ID]))), COUNTIF(INDEX(fields[experiment_ID],1):fields[[#This Row],[experiment_ID]],fields[[#This Row],[experiment_ID]]), "")</f>
        <v>1</v>
      </c>
      <c r="C33" s="126"/>
      <c r="D33" s="126" t="s">
        <v>9304</v>
      </c>
      <c r="E33" s="126"/>
      <c r="F33" s="126"/>
      <c r="G33" s="126"/>
      <c r="H33" s="126" t="s">
        <v>8649</v>
      </c>
      <c r="I33" s="126"/>
      <c r="J33" s="105">
        <v>41.45</v>
      </c>
      <c r="K33" s="105">
        <v>15.6</v>
      </c>
      <c r="L33" s="105">
        <v>90</v>
      </c>
      <c r="M33" s="126" t="s">
        <v>753</v>
      </c>
      <c r="N33" s="105"/>
      <c r="O33" s="105"/>
      <c r="P33" s="126"/>
      <c r="Q33" s="105"/>
      <c r="R33" s="105"/>
      <c r="S33" s="105"/>
      <c r="T33" s="126"/>
      <c r="U33" s="105"/>
      <c r="V33" s="105"/>
      <c r="W33" s="105"/>
      <c r="X33" s="105"/>
      <c r="Y33" s="105"/>
      <c r="Z33" s="105"/>
      <c r="AA33" s="126"/>
      <c r="AB33" s="127"/>
      <c r="AC33" s="126"/>
      <c r="AD33" s="126"/>
      <c r="AE33" s="126"/>
      <c r="AF33" s="126"/>
      <c r="AG33" s="126"/>
      <c r="AH33" s="105"/>
      <c r="AI33" s="105"/>
      <c r="AJ33" s="105"/>
      <c r="AK33" s="126"/>
      <c r="AL33" s="126"/>
    </row>
    <row r="34" spans="1:38" x14ac:dyDescent="0.25">
      <c r="A34" s="126" t="s">
        <v>9290</v>
      </c>
      <c r="B34" s="127" cm="1">
        <f t="array" ref="B34">IF(ROW() &lt; ROW(INDEX(fields[experiment_ID],ROWS(fields[experiment_ID]))), COUNTIF(INDEX(fields[experiment_ID],1):fields[[#This Row],[experiment_ID]],fields[[#This Row],[experiment_ID]]), "")</f>
        <v>1</v>
      </c>
      <c r="C34" s="126"/>
      <c r="D34" s="126" t="s">
        <v>9304</v>
      </c>
      <c r="E34" s="126"/>
      <c r="F34" s="126"/>
      <c r="G34" s="126"/>
      <c r="H34" s="126" t="s">
        <v>8649</v>
      </c>
      <c r="I34" s="126"/>
      <c r="J34" s="105">
        <v>41.45</v>
      </c>
      <c r="K34" s="105">
        <v>15.6</v>
      </c>
      <c r="L34" s="105">
        <v>90</v>
      </c>
      <c r="M34" s="126" t="s">
        <v>753</v>
      </c>
      <c r="N34" s="105"/>
      <c r="O34" s="105"/>
      <c r="P34" s="126"/>
      <c r="Q34" s="105"/>
      <c r="R34" s="105"/>
      <c r="S34" s="105"/>
      <c r="T34" s="126"/>
      <c r="U34" s="105"/>
      <c r="V34" s="105"/>
      <c r="W34" s="105"/>
      <c r="X34" s="105"/>
      <c r="Y34" s="105"/>
      <c r="Z34" s="105"/>
      <c r="AA34" s="126"/>
      <c r="AB34" s="127"/>
      <c r="AC34" s="126"/>
      <c r="AD34" s="126"/>
      <c r="AE34" s="126"/>
      <c r="AF34" s="126"/>
      <c r="AG34" s="126"/>
      <c r="AH34" s="105"/>
      <c r="AI34" s="105"/>
      <c r="AJ34" s="105"/>
      <c r="AK34" s="126"/>
      <c r="AL34" s="126"/>
    </row>
    <row r="35" spans="1:38" x14ac:dyDescent="0.25">
      <c r="A35" s="126" t="s">
        <v>9291</v>
      </c>
      <c r="B35" s="127" cm="1">
        <f t="array" ref="B35">IF(ROW() &lt; ROW(INDEX(fields[experiment_ID],ROWS(fields[experiment_ID]))), COUNTIF(INDEX(fields[experiment_ID],1):fields[[#This Row],[experiment_ID]],fields[[#This Row],[experiment_ID]]), "")</f>
        <v>1</v>
      </c>
      <c r="C35" s="126"/>
      <c r="D35" s="126" t="s">
        <v>9304</v>
      </c>
      <c r="E35" s="126"/>
      <c r="F35" s="126"/>
      <c r="G35" s="126"/>
      <c r="H35" s="126" t="s">
        <v>8649</v>
      </c>
      <c r="I35" s="126"/>
      <c r="J35" s="105">
        <v>41.45</v>
      </c>
      <c r="K35" s="105">
        <v>15.6</v>
      </c>
      <c r="L35" s="105">
        <v>90</v>
      </c>
      <c r="M35" s="126" t="s">
        <v>753</v>
      </c>
      <c r="N35" s="105"/>
      <c r="O35" s="105"/>
      <c r="P35" s="126"/>
      <c r="Q35" s="105"/>
      <c r="R35" s="105"/>
      <c r="S35" s="105"/>
      <c r="T35" s="126"/>
      <c r="U35" s="105"/>
      <c r="V35" s="105"/>
      <c r="W35" s="105"/>
      <c r="X35" s="105"/>
      <c r="Y35" s="105"/>
      <c r="Z35" s="105"/>
      <c r="AA35" s="126"/>
      <c r="AB35" s="127"/>
      <c r="AC35" s="126"/>
      <c r="AD35" s="126"/>
      <c r="AE35" s="126"/>
      <c r="AF35" s="126"/>
      <c r="AG35" s="126"/>
      <c r="AH35" s="105"/>
      <c r="AI35" s="105"/>
      <c r="AJ35" s="105"/>
      <c r="AK35" s="126"/>
      <c r="AL35" s="126"/>
    </row>
    <row r="36" spans="1:38" x14ac:dyDescent="0.25">
      <c r="A36" s="126" t="s">
        <v>9292</v>
      </c>
      <c r="B36" s="127" cm="1">
        <f t="array" ref="B36">IF(ROW() &lt; ROW(INDEX(fields[experiment_ID],ROWS(fields[experiment_ID]))), COUNTIF(INDEX(fields[experiment_ID],1):fields[[#This Row],[experiment_ID]],fields[[#This Row],[experiment_ID]]), "")</f>
        <v>1</v>
      </c>
      <c r="C36" s="126"/>
      <c r="D36" s="126" t="s">
        <v>9304</v>
      </c>
      <c r="E36" s="126"/>
      <c r="F36" s="126"/>
      <c r="G36" s="126"/>
      <c r="H36" s="126" t="s">
        <v>8649</v>
      </c>
      <c r="I36" s="126"/>
      <c r="J36" s="105">
        <v>41.45</v>
      </c>
      <c r="K36" s="105">
        <v>15.6</v>
      </c>
      <c r="L36" s="105">
        <v>90</v>
      </c>
      <c r="M36" s="126" t="s">
        <v>753</v>
      </c>
      <c r="N36" s="105"/>
      <c r="O36" s="105"/>
      <c r="P36" s="126"/>
      <c r="Q36" s="105"/>
      <c r="R36" s="105"/>
      <c r="S36" s="105"/>
      <c r="T36" s="126"/>
      <c r="U36" s="105"/>
      <c r="V36" s="105"/>
      <c r="W36" s="105"/>
      <c r="X36" s="105"/>
      <c r="Y36" s="105"/>
      <c r="Z36" s="105"/>
      <c r="AA36" s="126"/>
      <c r="AB36" s="127"/>
      <c r="AC36" s="126"/>
      <c r="AD36" s="126"/>
      <c r="AE36" s="126"/>
      <c r="AF36" s="126"/>
      <c r="AG36" s="126"/>
      <c r="AH36" s="105"/>
      <c r="AI36" s="105"/>
      <c r="AJ36" s="105"/>
      <c r="AK36" s="126"/>
      <c r="AL36" s="126"/>
    </row>
    <row r="37" spans="1:38" x14ac:dyDescent="0.25">
      <c r="A37" s="126" t="s">
        <v>9293</v>
      </c>
      <c r="B37" s="127" cm="1">
        <f t="array" ref="B37">IF(ROW() &lt; ROW(INDEX(fields[experiment_ID],ROWS(fields[experiment_ID]))), COUNTIF(INDEX(fields[experiment_ID],1):fields[[#This Row],[experiment_ID]],fields[[#This Row],[experiment_ID]]), "")</f>
        <v>1</v>
      </c>
      <c r="C37" s="126"/>
      <c r="D37" s="126" t="s">
        <v>9304</v>
      </c>
      <c r="E37" s="126"/>
      <c r="F37" s="126"/>
      <c r="G37" s="126"/>
      <c r="H37" s="126" t="s">
        <v>8649</v>
      </c>
      <c r="I37" s="126"/>
      <c r="J37" s="105">
        <v>41.45</v>
      </c>
      <c r="K37" s="105">
        <v>15.6</v>
      </c>
      <c r="L37" s="105">
        <v>90</v>
      </c>
      <c r="M37" s="126" t="s">
        <v>753</v>
      </c>
      <c r="N37" s="105"/>
      <c r="O37" s="105"/>
      <c r="P37" s="126"/>
      <c r="Q37" s="105"/>
      <c r="R37" s="105"/>
      <c r="S37" s="105"/>
      <c r="T37" s="126"/>
      <c r="U37" s="105"/>
      <c r="V37" s="105"/>
      <c r="W37" s="105"/>
      <c r="X37" s="105"/>
      <c r="Y37" s="105"/>
      <c r="Z37" s="105"/>
      <c r="AA37" s="126"/>
      <c r="AB37" s="127"/>
      <c r="AC37" s="126"/>
      <c r="AD37" s="126"/>
      <c r="AE37" s="126"/>
      <c r="AF37" s="126"/>
      <c r="AG37" s="126"/>
      <c r="AH37" s="105"/>
      <c r="AI37" s="105"/>
      <c r="AJ37" s="105"/>
      <c r="AK37" s="126"/>
      <c r="AL37" s="126"/>
    </row>
    <row r="38" spans="1:38" x14ac:dyDescent="0.25">
      <c r="A38" s="126" t="s">
        <v>9294</v>
      </c>
      <c r="B38" s="127" cm="1">
        <f t="array" ref="B38">IF(ROW() &lt; ROW(INDEX(fields[experiment_ID],ROWS(fields[experiment_ID]))), COUNTIF(INDEX(fields[experiment_ID],1):fields[[#This Row],[experiment_ID]],fields[[#This Row],[experiment_ID]]), "")</f>
        <v>1</v>
      </c>
      <c r="C38" s="126"/>
      <c r="D38" s="126" t="s">
        <v>9304</v>
      </c>
      <c r="E38" s="126"/>
      <c r="F38" s="126"/>
      <c r="G38" s="126"/>
      <c r="H38" s="126" t="s">
        <v>8649</v>
      </c>
      <c r="I38" s="126"/>
      <c r="J38" s="105">
        <v>41.45</v>
      </c>
      <c r="K38" s="105">
        <v>15.6</v>
      </c>
      <c r="L38" s="105">
        <v>90</v>
      </c>
      <c r="M38" s="126" t="s">
        <v>753</v>
      </c>
      <c r="N38" s="105"/>
      <c r="O38" s="105"/>
      <c r="P38" s="126"/>
      <c r="Q38" s="105"/>
      <c r="R38" s="105"/>
      <c r="S38" s="105"/>
      <c r="T38" s="126"/>
      <c r="U38" s="105"/>
      <c r="V38" s="105"/>
      <c r="W38" s="105"/>
      <c r="X38" s="105"/>
      <c r="Y38" s="105"/>
      <c r="Z38" s="105"/>
      <c r="AA38" s="126"/>
      <c r="AB38" s="127"/>
      <c r="AC38" s="126"/>
      <c r="AD38" s="126"/>
      <c r="AE38" s="126"/>
      <c r="AF38" s="126"/>
      <c r="AG38" s="126"/>
      <c r="AH38" s="105"/>
      <c r="AI38" s="105"/>
      <c r="AJ38" s="105"/>
      <c r="AK38" s="126"/>
      <c r="AL38" s="126"/>
    </row>
    <row r="39" spans="1:38" x14ac:dyDescent="0.25">
      <c r="A39" s="126" t="s">
        <v>9295</v>
      </c>
      <c r="B39" s="127" cm="1">
        <f t="array" ref="B39">IF(ROW() &lt; ROW(INDEX(fields[experiment_ID],ROWS(fields[experiment_ID]))), COUNTIF(INDEX(fields[experiment_ID],1):fields[[#This Row],[experiment_ID]],fields[[#This Row],[experiment_ID]]), "")</f>
        <v>1</v>
      </c>
      <c r="C39" s="126"/>
      <c r="D39" s="126" t="s">
        <v>9304</v>
      </c>
      <c r="E39" s="126"/>
      <c r="F39" s="126"/>
      <c r="G39" s="126"/>
      <c r="H39" s="126" t="s">
        <v>8649</v>
      </c>
      <c r="I39" s="126"/>
      <c r="J39" s="105">
        <v>41.45</v>
      </c>
      <c r="K39" s="105">
        <v>15.6</v>
      </c>
      <c r="L39" s="105">
        <v>90</v>
      </c>
      <c r="M39" s="126" t="s">
        <v>753</v>
      </c>
      <c r="N39" s="105"/>
      <c r="O39" s="105"/>
      <c r="P39" s="126"/>
      <c r="Q39" s="105"/>
      <c r="R39" s="105"/>
      <c r="S39" s="105"/>
      <c r="T39" s="126"/>
      <c r="U39" s="105"/>
      <c r="V39" s="105"/>
      <c r="W39" s="105"/>
      <c r="X39" s="105"/>
      <c r="Y39" s="105"/>
      <c r="Z39" s="105"/>
      <c r="AA39" s="126"/>
      <c r="AB39" s="127"/>
      <c r="AC39" s="126"/>
      <c r="AD39" s="126"/>
      <c r="AE39" s="126"/>
      <c r="AF39" s="126"/>
      <c r="AG39" s="126"/>
      <c r="AH39" s="105"/>
      <c r="AI39" s="105"/>
      <c r="AJ39" s="105"/>
      <c r="AK39" s="126"/>
      <c r="AL39" s="126"/>
    </row>
    <row r="40" spans="1:38" x14ac:dyDescent="0.25">
      <c r="A40" s="126" t="s">
        <v>9296</v>
      </c>
      <c r="B40" s="127" cm="1">
        <f t="array" ref="B40">IF(ROW() &lt; ROW(INDEX(fields[experiment_ID],ROWS(fields[experiment_ID]))), COUNTIF(INDEX(fields[experiment_ID],1):fields[[#This Row],[experiment_ID]],fields[[#This Row],[experiment_ID]]), "")</f>
        <v>1</v>
      </c>
      <c r="C40" s="126"/>
      <c r="D40" s="126" t="s">
        <v>9304</v>
      </c>
      <c r="E40" s="126"/>
      <c r="F40" s="126"/>
      <c r="G40" s="126"/>
      <c r="H40" s="126" t="s">
        <v>8649</v>
      </c>
      <c r="I40" s="126"/>
      <c r="J40" s="105">
        <v>41.45</v>
      </c>
      <c r="K40" s="105">
        <v>15.6</v>
      </c>
      <c r="L40" s="105">
        <v>90</v>
      </c>
      <c r="M40" s="126" t="s">
        <v>753</v>
      </c>
      <c r="N40" s="105"/>
      <c r="O40" s="105"/>
      <c r="P40" s="126"/>
      <c r="Q40" s="105"/>
      <c r="R40" s="105"/>
      <c r="S40" s="105"/>
      <c r="T40" s="126"/>
      <c r="U40" s="105"/>
      <c r="V40" s="105"/>
      <c r="W40" s="105"/>
      <c r="X40" s="105"/>
      <c r="Y40" s="105"/>
      <c r="Z40" s="105"/>
      <c r="AA40" s="126"/>
      <c r="AB40" s="127"/>
      <c r="AC40" s="126"/>
      <c r="AD40" s="126"/>
      <c r="AE40" s="126"/>
      <c r="AF40" s="126"/>
      <c r="AG40" s="126"/>
      <c r="AH40" s="105"/>
      <c r="AI40" s="105"/>
      <c r="AJ40" s="105"/>
      <c r="AK40" s="126"/>
      <c r="AL40" s="126"/>
    </row>
    <row r="41" spans="1:38" x14ac:dyDescent="0.25">
      <c r="A41" s="126" t="s">
        <v>9297</v>
      </c>
      <c r="B41" s="127" cm="1">
        <f t="array" ref="B41">IF(ROW() &lt; ROW(INDEX(fields[experiment_ID],ROWS(fields[experiment_ID]))), COUNTIF(INDEX(fields[experiment_ID],1):fields[[#This Row],[experiment_ID]],fields[[#This Row],[experiment_ID]]), "")</f>
        <v>1</v>
      </c>
      <c r="C41" s="126"/>
      <c r="D41" s="126" t="s">
        <v>9304</v>
      </c>
      <c r="E41" s="126"/>
      <c r="F41" s="126"/>
      <c r="G41" s="126"/>
      <c r="H41" s="126" t="s">
        <v>8649</v>
      </c>
      <c r="I41" s="126"/>
      <c r="J41" s="105">
        <v>41.45</v>
      </c>
      <c r="K41" s="105">
        <v>15.6</v>
      </c>
      <c r="L41" s="105">
        <v>90</v>
      </c>
      <c r="M41" s="126" t="s">
        <v>753</v>
      </c>
      <c r="N41" s="105"/>
      <c r="O41" s="105"/>
      <c r="P41" s="126"/>
      <c r="Q41" s="105"/>
      <c r="R41" s="105"/>
      <c r="S41" s="105"/>
      <c r="T41" s="126"/>
      <c r="U41" s="105"/>
      <c r="V41" s="105"/>
      <c r="W41" s="105"/>
      <c r="X41" s="105"/>
      <c r="Y41" s="105"/>
      <c r="Z41" s="105"/>
      <c r="AA41" s="126"/>
      <c r="AB41" s="127"/>
      <c r="AC41" s="126"/>
      <c r="AD41" s="126"/>
      <c r="AE41" s="126"/>
      <c r="AF41" s="126"/>
      <c r="AG41" s="126"/>
      <c r="AH41" s="105"/>
      <c r="AI41" s="105"/>
      <c r="AJ41" s="105"/>
      <c r="AK41" s="126"/>
      <c r="AL41" s="126"/>
    </row>
    <row r="42" spans="1:38" x14ac:dyDescent="0.25">
      <c r="A42" s="126" t="s">
        <v>9298</v>
      </c>
      <c r="B42" s="127" cm="1">
        <f t="array" ref="B42">IF(ROW() &lt; ROW(INDEX(fields[experiment_ID],ROWS(fields[experiment_ID]))), COUNTIF(INDEX(fields[experiment_ID],1):fields[[#This Row],[experiment_ID]],fields[[#This Row],[experiment_ID]]), "")</f>
        <v>1</v>
      </c>
      <c r="C42" s="126"/>
      <c r="D42" s="126" t="s">
        <v>9304</v>
      </c>
      <c r="E42" s="126"/>
      <c r="F42" s="126"/>
      <c r="G42" s="126"/>
      <c r="H42" s="126" t="s">
        <v>8649</v>
      </c>
      <c r="I42" s="126"/>
      <c r="J42" s="105">
        <v>41.45</v>
      </c>
      <c r="K42" s="105">
        <v>15.6</v>
      </c>
      <c r="L42" s="105">
        <v>90</v>
      </c>
      <c r="M42" s="126" t="s">
        <v>753</v>
      </c>
      <c r="N42" s="105"/>
      <c r="O42" s="105"/>
      <c r="P42" s="126"/>
      <c r="Q42" s="105"/>
      <c r="R42" s="105"/>
      <c r="S42" s="105"/>
      <c r="T42" s="126"/>
      <c r="U42" s="105"/>
      <c r="V42" s="105"/>
      <c r="W42" s="105"/>
      <c r="X42" s="105"/>
      <c r="Y42" s="105"/>
      <c r="Z42" s="105"/>
      <c r="AA42" s="126"/>
      <c r="AB42" s="127"/>
      <c r="AC42" s="126"/>
      <c r="AD42" s="126"/>
      <c r="AE42" s="126"/>
      <c r="AF42" s="126"/>
      <c r="AG42" s="126"/>
      <c r="AH42" s="105"/>
      <c r="AI42" s="105"/>
      <c r="AJ42" s="105"/>
      <c r="AK42" s="126"/>
      <c r="AL42" s="126"/>
    </row>
    <row r="43" spans="1:38" x14ac:dyDescent="0.25">
      <c r="A43" s="126" t="s">
        <v>9299</v>
      </c>
      <c r="B43" s="127" cm="1">
        <f t="array" ref="B43">IF(ROW() &lt; ROW(INDEX(fields[experiment_ID],ROWS(fields[experiment_ID]))), COUNTIF(INDEX(fields[experiment_ID],1):fields[[#This Row],[experiment_ID]],fields[[#This Row],[experiment_ID]]), "")</f>
        <v>1</v>
      </c>
      <c r="C43" s="126"/>
      <c r="D43" s="126" t="s">
        <v>9304</v>
      </c>
      <c r="E43" s="126"/>
      <c r="F43" s="126"/>
      <c r="G43" s="126"/>
      <c r="H43" s="126" t="s">
        <v>8649</v>
      </c>
      <c r="I43" s="126"/>
      <c r="J43" s="105">
        <v>41.45</v>
      </c>
      <c r="K43" s="105">
        <v>15.6</v>
      </c>
      <c r="L43" s="105">
        <v>90</v>
      </c>
      <c r="M43" s="126" t="s">
        <v>753</v>
      </c>
      <c r="N43" s="105"/>
      <c r="O43" s="105"/>
      <c r="P43" s="126"/>
      <c r="Q43" s="105"/>
      <c r="R43" s="105"/>
      <c r="S43" s="105"/>
      <c r="T43" s="126"/>
      <c r="U43" s="105"/>
      <c r="V43" s="105"/>
      <c r="W43" s="105"/>
      <c r="X43" s="105"/>
      <c r="Y43" s="105"/>
      <c r="Z43" s="105"/>
      <c r="AA43" s="126"/>
      <c r="AB43" s="127"/>
      <c r="AC43" s="126"/>
      <c r="AD43" s="126"/>
      <c r="AE43" s="126"/>
      <c r="AF43" s="126"/>
      <c r="AG43" s="126"/>
      <c r="AH43" s="105"/>
      <c r="AI43" s="105"/>
      <c r="AJ43" s="105"/>
      <c r="AK43" s="126"/>
      <c r="AL43" s="126"/>
    </row>
    <row r="44" spans="1:38" x14ac:dyDescent="0.25">
      <c r="A44" s="126" t="s">
        <v>9300</v>
      </c>
      <c r="B44" s="127" cm="1">
        <f t="array" ref="B44">IF(ROW() &lt; ROW(INDEX(fields[experiment_ID],ROWS(fields[experiment_ID]))), COUNTIF(INDEX(fields[experiment_ID],1):fields[[#This Row],[experiment_ID]],fields[[#This Row],[experiment_ID]]), "")</f>
        <v>1</v>
      </c>
      <c r="C44" s="126"/>
      <c r="D44" s="126" t="s">
        <v>9304</v>
      </c>
      <c r="E44" s="126"/>
      <c r="F44" s="126"/>
      <c r="G44" s="126"/>
      <c r="H44" s="126" t="s">
        <v>8649</v>
      </c>
      <c r="I44" s="126"/>
      <c r="J44" s="105">
        <v>41.45</v>
      </c>
      <c r="K44" s="105">
        <v>15.6</v>
      </c>
      <c r="L44" s="105">
        <v>90</v>
      </c>
      <c r="M44" s="126" t="s">
        <v>753</v>
      </c>
      <c r="N44" s="105"/>
      <c r="O44" s="105"/>
      <c r="P44" s="126"/>
      <c r="Q44" s="105"/>
      <c r="R44" s="105"/>
      <c r="S44" s="105"/>
      <c r="T44" s="126"/>
      <c r="U44" s="105"/>
      <c r="V44" s="105"/>
      <c r="W44" s="105"/>
      <c r="X44" s="105"/>
      <c r="Y44" s="105"/>
      <c r="Z44" s="105"/>
      <c r="AA44" s="126"/>
      <c r="AB44" s="127"/>
      <c r="AC44" s="126"/>
      <c r="AD44" s="126"/>
      <c r="AE44" s="126"/>
      <c r="AF44" s="126"/>
      <c r="AG44" s="126"/>
      <c r="AH44" s="105"/>
      <c r="AI44" s="105"/>
      <c r="AJ44" s="105"/>
      <c r="AK44" s="126"/>
      <c r="AL44" s="126"/>
    </row>
    <row r="45" spans="1:38" x14ac:dyDescent="0.25">
      <c r="A45" s="126" t="s">
        <v>9301</v>
      </c>
      <c r="B45" s="127" cm="1">
        <f t="array" ref="B45">IF(ROW() &lt; ROW(INDEX(fields[experiment_ID],ROWS(fields[experiment_ID]))), COUNTIF(INDEX(fields[experiment_ID],1):fields[[#This Row],[experiment_ID]],fields[[#This Row],[experiment_ID]]), "")</f>
        <v>1</v>
      </c>
      <c r="C45" s="126"/>
      <c r="D45" s="126" t="s">
        <v>9304</v>
      </c>
      <c r="E45" s="126"/>
      <c r="F45" s="126"/>
      <c r="G45" s="126"/>
      <c r="H45" s="126" t="s">
        <v>8649</v>
      </c>
      <c r="I45" s="126"/>
      <c r="J45" s="105">
        <v>41.45</v>
      </c>
      <c r="K45" s="105">
        <v>15.6</v>
      </c>
      <c r="L45" s="105">
        <v>90</v>
      </c>
      <c r="M45" s="126" t="s">
        <v>753</v>
      </c>
      <c r="N45" s="105"/>
      <c r="O45" s="105"/>
      <c r="P45" s="126"/>
      <c r="Q45" s="105"/>
      <c r="R45" s="105"/>
      <c r="S45" s="105"/>
      <c r="T45" s="126"/>
      <c r="U45" s="105"/>
      <c r="V45" s="105"/>
      <c r="W45" s="105"/>
      <c r="X45" s="105"/>
      <c r="Y45" s="105"/>
      <c r="Z45" s="105"/>
      <c r="AA45" s="126"/>
      <c r="AB45" s="127"/>
      <c r="AC45" s="126"/>
      <c r="AD45" s="126"/>
      <c r="AE45" s="126"/>
      <c r="AF45" s="126"/>
      <c r="AG45" s="126"/>
      <c r="AH45" s="105"/>
      <c r="AI45" s="105"/>
      <c r="AJ45" s="105"/>
      <c r="AK45" s="126"/>
      <c r="AL45" s="126"/>
    </row>
    <row r="46" spans="1:38" x14ac:dyDescent="0.25">
      <c r="A46" s="126" t="s">
        <v>9302</v>
      </c>
      <c r="B46" s="127" cm="1">
        <f t="array" ref="B46">IF(ROW() &lt; ROW(INDEX(fields[experiment_ID],ROWS(fields[experiment_ID]))), COUNTIF(INDEX(fields[experiment_ID],1):fields[[#This Row],[experiment_ID]],fields[[#This Row],[experiment_ID]]), "")</f>
        <v>1</v>
      </c>
      <c r="C46" s="126"/>
      <c r="D46" s="126" t="s">
        <v>9304</v>
      </c>
      <c r="E46" s="126"/>
      <c r="F46" s="126"/>
      <c r="G46" s="126"/>
      <c r="H46" s="126" t="s">
        <v>8649</v>
      </c>
      <c r="I46" s="126"/>
      <c r="J46" s="105">
        <v>41.45</v>
      </c>
      <c r="K46" s="105">
        <v>15.6</v>
      </c>
      <c r="L46" s="105">
        <v>90</v>
      </c>
      <c r="M46" s="126" t="s">
        <v>753</v>
      </c>
      <c r="N46" s="105"/>
      <c r="O46" s="105"/>
      <c r="P46" s="126"/>
      <c r="Q46" s="105"/>
      <c r="R46" s="105"/>
      <c r="S46" s="105"/>
      <c r="T46" s="126"/>
      <c r="U46" s="105"/>
      <c r="V46" s="105"/>
      <c r="W46" s="105"/>
      <c r="X46" s="105"/>
      <c r="Y46" s="105"/>
      <c r="Z46" s="105"/>
      <c r="AA46" s="126"/>
      <c r="AB46" s="127"/>
      <c r="AC46" s="126"/>
      <c r="AD46" s="126"/>
      <c r="AE46" s="126"/>
      <c r="AF46" s="126"/>
      <c r="AG46" s="126"/>
      <c r="AH46" s="105"/>
      <c r="AI46" s="105"/>
      <c r="AJ46" s="105"/>
      <c r="AK46" s="126"/>
      <c r="AL46" s="126"/>
    </row>
    <row r="47" spans="1:38" x14ac:dyDescent="0.25">
      <c r="A47" s="126" t="s">
        <v>9303</v>
      </c>
      <c r="B47" s="127" cm="1">
        <f t="array" ref="B47">IF(ROW() &lt; ROW(INDEX(fields[experiment_ID],ROWS(fields[experiment_ID]))), COUNTIF(INDEX(fields[experiment_ID],1):fields[[#This Row],[experiment_ID]],fields[[#This Row],[experiment_ID]]), "")</f>
        <v>1</v>
      </c>
      <c r="C47" s="126"/>
      <c r="D47" s="126" t="s">
        <v>9304</v>
      </c>
      <c r="E47" s="126"/>
      <c r="F47" s="126"/>
      <c r="G47" s="126"/>
      <c r="H47" s="126" t="s">
        <v>8649</v>
      </c>
      <c r="I47" s="126"/>
      <c r="J47" s="105">
        <v>41.45</v>
      </c>
      <c r="K47" s="105">
        <v>15.6</v>
      </c>
      <c r="L47" s="105">
        <v>90</v>
      </c>
      <c r="M47" s="126" t="s">
        <v>753</v>
      </c>
      <c r="N47" s="105"/>
      <c r="O47" s="105"/>
      <c r="P47" s="126"/>
      <c r="Q47" s="105"/>
      <c r="R47" s="105"/>
      <c r="S47" s="105"/>
      <c r="T47" s="126"/>
      <c r="U47" s="105"/>
      <c r="V47" s="105"/>
      <c r="W47" s="105"/>
      <c r="X47" s="105"/>
      <c r="Y47" s="105"/>
      <c r="Z47" s="105"/>
      <c r="AA47" s="126"/>
      <c r="AB47" s="127"/>
      <c r="AC47" s="126"/>
      <c r="AD47" s="126"/>
      <c r="AE47" s="126"/>
      <c r="AF47" s="126"/>
      <c r="AG47" s="126"/>
      <c r="AH47" s="105"/>
      <c r="AI47" s="105"/>
      <c r="AJ47" s="105"/>
      <c r="AK47" s="126"/>
      <c r="AL47" s="126"/>
    </row>
    <row r="48" spans="1:38" x14ac:dyDescent="0.25">
      <c r="A48" s="126" t="s">
        <v>9355</v>
      </c>
      <c r="B48" s="127" cm="1">
        <f t="array" ref="B48">IF(ROW() &lt; ROW(INDEX(fields[experiment_ID],ROWS(fields[experiment_ID]))), COUNTIF(INDEX(fields[experiment_ID],1):fields[[#This Row],[experiment_ID]],fields[[#This Row],[experiment_ID]]), "")</f>
        <v>1</v>
      </c>
      <c r="C48" s="126"/>
      <c r="D48" s="126" t="s">
        <v>9358</v>
      </c>
      <c r="E48" s="126" t="s">
        <v>8688</v>
      </c>
      <c r="F48" s="126"/>
      <c r="G48" s="126" t="s">
        <v>1681</v>
      </c>
      <c r="H48" s="126" t="s">
        <v>8574</v>
      </c>
      <c r="I48" s="126" t="s">
        <v>8575</v>
      </c>
      <c r="J48" s="105">
        <v>-36.75</v>
      </c>
      <c r="K48" s="105">
        <v>142.11000000000001</v>
      </c>
      <c r="L48" s="105">
        <v>128</v>
      </c>
      <c r="M48" s="126"/>
      <c r="N48" s="105"/>
      <c r="O48" s="105"/>
      <c r="P48" s="126"/>
      <c r="Q48" s="105"/>
      <c r="R48" s="105"/>
      <c r="S48" s="105"/>
      <c r="T48" s="126"/>
      <c r="U48" s="105"/>
      <c r="V48" s="105"/>
      <c r="W48" s="105"/>
      <c r="X48" s="105"/>
      <c r="Y48" s="105"/>
      <c r="Z48" s="105"/>
      <c r="AA48" s="126"/>
      <c r="AB48" s="127"/>
      <c r="AC48" s="126"/>
      <c r="AD48" s="126"/>
      <c r="AE48" s="126"/>
      <c r="AF48" s="126"/>
      <c r="AG48" s="126"/>
      <c r="AH48" s="105"/>
      <c r="AI48" s="105"/>
      <c r="AJ48" s="105"/>
      <c r="AK48" s="126"/>
      <c r="AL48" s="126"/>
    </row>
    <row r="49" spans="1:38" x14ac:dyDescent="0.25">
      <c r="A49" s="126" t="s">
        <v>9356</v>
      </c>
      <c r="B49" s="127" cm="1">
        <f t="array" ref="B49">IF(ROW() &lt; ROW(INDEX(fields[experiment_ID],ROWS(fields[experiment_ID]))), COUNTIF(INDEX(fields[experiment_ID],1):fields[[#This Row],[experiment_ID]],fields[[#This Row],[experiment_ID]]), "")</f>
        <v>1</v>
      </c>
      <c r="C49" s="126"/>
      <c r="D49" s="126" t="s">
        <v>9358</v>
      </c>
      <c r="E49" s="126" t="s">
        <v>8688</v>
      </c>
      <c r="F49" s="126"/>
      <c r="G49" s="126" t="s">
        <v>1681</v>
      </c>
      <c r="H49" s="126" t="s">
        <v>8574</v>
      </c>
      <c r="I49" s="126" t="s">
        <v>8575</v>
      </c>
      <c r="J49" s="105">
        <v>-36.75</v>
      </c>
      <c r="K49" s="105">
        <v>142.11000000000001</v>
      </c>
      <c r="L49" s="105">
        <v>128</v>
      </c>
      <c r="M49" s="126"/>
      <c r="N49" s="105"/>
      <c r="O49" s="105"/>
      <c r="P49" s="126"/>
      <c r="Q49" s="105"/>
      <c r="R49" s="105"/>
      <c r="S49" s="105"/>
      <c r="T49" s="126"/>
      <c r="U49" s="105"/>
      <c r="V49" s="105"/>
      <c r="W49" s="105"/>
      <c r="X49" s="105"/>
      <c r="Y49" s="105"/>
      <c r="Z49" s="105"/>
      <c r="AA49" s="126"/>
      <c r="AB49" s="127"/>
      <c r="AC49" s="126"/>
      <c r="AD49" s="126"/>
      <c r="AE49" s="126"/>
      <c r="AF49" s="126"/>
      <c r="AG49" s="126"/>
      <c r="AH49" s="105"/>
      <c r="AI49" s="105"/>
      <c r="AJ49" s="105"/>
      <c r="AK49" s="126"/>
      <c r="AL49" s="126"/>
    </row>
    <row r="50" spans="1:38" x14ac:dyDescent="0.25">
      <c r="A50" s="126" t="s">
        <v>9357</v>
      </c>
      <c r="B50" s="127" cm="1">
        <f t="array" ref="B50">IF(ROW() &lt; ROW(INDEX(fields[experiment_ID],ROWS(fields[experiment_ID]))), COUNTIF(INDEX(fields[experiment_ID],1):fields[[#This Row],[experiment_ID]],fields[[#This Row],[experiment_ID]]), "")</f>
        <v>1</v>
      </c>
      <c r="C50" s="126"/>
      <c r="D50" s="126" t="s">
        <v>9358</v>
      </c>
      <c r="E50" s="126" t="s">
        <v>8688</v>
      </c>
      <c r="F50" s="126"/>
      <c r="G50" s="126" t="s">
        <v>1681</v>
      </c>
      <c r="H50" s="126" t="s">
        <v>8574</v>
      </c>
      <c r="I50" s="126" t="s">
        <v>8575</v>
      </c>
      <c r="J50" s="105">
        <v>-36.75</v>
      </c>
      <c r="K50" s="105">
        <v>142.11000000000001</v>
      </c>
      <c r="L50" s="105">
        <v>128</v>
      </c>
      <c r="M50" s="126"/>
      <c r="N50" s="105"/>
      <c r="O50" s="105"/>
      <c r="P50" s="126"/>
      <c r="Q50" s="105"/>
      <c r="R50" s="105"/>
      <c r="S50" s="105"/>
      <c r="T50" s="126"/>
      <c r="U50" s="105"/>
      <c r="V50" s="105"/>
      <c r="W50" s="105"/>
      <c r="X50" s="105"/>
      <c r="Y50" s="105"/>
      <c r="Z50" s="105"/>
      <c r="AA50" s="126"/>
      <c r="AB50" s="127"/>
      <c r="AC50" s="126"/>
      <c r="AD50" s="126"/>
      <c r="AE50" s="126"/>
      <c r="AF50" s="126"/>
      <c r="AG50" s="126"/>
      <c r="AH50" s="105"/>
      <c r="AI50" s="105"/>
      <c r="AJ50" s="105"/>
      <c r="AK50" s="126"/>
      <c r="AL50" s="126"/>
    </row>
    <row r="51" spans="1:38" x14ac:dyDescent="0.25">
      <c r="A51" s="126" t="s">
        <v>9916</v>
      </c>
      <c r="B51" s="127" cm="1">
        <f t="array" ref="B51">IF(ROW() &lt; ROW(INDEX(fields[experiment_ID],ROWS(fields[experiment_ID]))), COUNTIF(INDEX(fields[experiment_ID],1):fields[[#This Row],[experiment_ID]],fields[[#This Row],[experiment_ID]]), "")</f>
        <v>1</v>
      </c>
      <c r="C51" s="126"/>
      <c r="D51" s="126" t="s">
        <v>9385</v>
      </c>
      <c r="E51" s="126" t="s">
        <v>8717</v>
      </c>
      <c r="F51" s="126"/>
      <c r="G51" s="126" t="s">
        <v>1734</v>
      </c>
      <c r="H51" s="126" t="s">
        <v>8716</v>
      </c>
      <c r="I51" s="126"/>
      <c r="J51" s="105">
        <v>49.465000000000003</v>
      </c>
      <c r="K51" s="105">
        <v>2.0720000000000001</v>
      </c>
      <c r="L51" s="105">
        <v>112</v>
      </c>
      <c r="M51" s="126"/>
      <c r="N51" s="105"/>
      <c r="O51" s="105"/>
      <c r="P51" s="126"/>
      <c r="Q51" s="105"/>
      <c r="R51" s="105"/>
      <c r="S51" s="105"/>
      <c r="T51" s="126"/>
      <c r="U51" s="105"/>
      <c r="V51" s="105"/>
      <c r="W51" s="105"/>
      <c r="X51" s="105"/>
      <c r="Y51" s="105"/>
      <c r="Z51" s="105"/>
      <c r="AA51" s="126"/>
      <c r="AB51" s="127"/>
      <c r="AC51" s="126"/>
      <c r="AD51" s="126"/>
      <c r="AE51" s="126"/>
      <c r="AF51" s="126"/>
      <c r="AG51" s="126"/>
      <c r="AH51" s="105"/>
      <c r="AI51" s="105"/>
      <c r="AJ51" s="105"/>
      <c r="AK51" s="126"/>
      <c r="AL51" s="126"/>
    </row>
    <row r="52" spans="1:38" x14ac:dyDescent="0.25">
      <c r="A52" s="126" t="s">
        <v>9916</v>
      </c>
      <c r="B52" s="127" cm="1">
        <f t="array" ref="B52">IF(ROW() &lt; ROW(INDEX(fields[experiment_ID],ROWS(fields[experiment_ID]))), COUNTIF(INDEX(fields[experiment_ID],1):fields[[#This Row],[experiment_ID]],fields[[#This Row],[experiment_ID]]), "")</f>
        <v>2</v>
      </c>
      <c r="C52" s="126"/>
      <c r="D52" s="126" t="s">
        <v>9386</v>
      </c>
      <c r="E52" s="126" t="s">
        <v>8718</v>
      </c>
      <c r="F52" s="126"/>
      <c r="G52" s="126" t="s">
        <v>1734</v>
      </c>
      <c r="H52" s="126" t="s">
        <v>8719</v>
      </c>
      <c r="I52" s="126"/>
      <c r="J52" s="105">
        <v>49.543999999999997</v>
      </c>
      <c r="K52" s="105">
        <v>2.3879999999999999</v>
      </c>
      <c r="L52" s="105">
        <v>135</v>
      </c>
      <c r="M52" s="126"/>
      <c r="N52" s="105"/>
      <c r="O52" s="105"/>
      <c r="P52" s="126"/>
      <c r="Q52" s="105"/>
      <c r="R52" s="105"/>
      <c r="S52" s="105"/>
      <c r="T52" s="126"/>
      <c r="U52" s="105"/>
      <c r="V52" s="105"/>
      <c r="W52" s="105"/>
      <c r="X52" s="105"/>
      <c r="Y52" s="105"/>
      <c r="Z52" s="105"/>
      <c r="AA52" s="126"/>
      <c r="AB52" s="127"/>
      <c r="AC52" s="126"/>
      <c r="AD52" s="126"/>
      <c r="AE52" s="126"/>
      <c r="AF52" s="126"/>
      <c r="AG52" s="126"/>
      <c r="AH52" s="105"/>
      <c r="AI52" s="105"/>
      <c r="AJ52" s="105"/>
      <c r="AK52" s="126"/>
      <c r="AL52" s="126"/>
    </row>
    <row r="53" spans="1:38" x14ac:dyDescent="0.25">
      <c r="A53" s="126" t="s">
        <v>9400</v>
      </c>
      <c r="B53" s="127" cm="1">
        <f t="array" ref="B53">IF(ROW() &lt; ROW(INDEX(fields[experiment_ID],ROWS(fields[experiment_ID]))), COUNTIF(INDEX(fields[experiment_ID],1):fields[[#This Row],[experiment_ID]],fields[[#This Row],[experiment_ID]]), "")</f>
        <v>1</v>
      </c>
      <c r="C53" s="126"/>
      <c r="D53" s="126" t="s">
        <v>9414</v>
      </c>
      <c r="E53" s="126" t="s">
        <v>8733</v>
      </c>
      <c r="F53" s="126"/>
      <c r="G53" s="126" t="s">
        <v>1708</v>
      </c>
      <c r="H53" s="126" t="s">
        <v>8727</v>
      </c>
      <c r="I53" s="126" t="s">
        <v>8734</v>
      </c>
      <c r="J53" s="105">
        <v>35.270000000000003</v>
      </c>
      <c r="K53" s="105">
        <v>107.5</v>
      </c>
      <c r="L53" s="105">
        <v>1254</v>
      </c>
      <c r="M53" s="126"/>
      <c r="N53" s="105"/>
      <c r="O53" s="105"/>
      <c r="P53" s="126"/>
      <c r="Q53" s="105"/>
      <c r="R53" s="105"/>
      <c r="S53" s="105"/>
      <c r="T53" s="126"/>
      <c r="U53" s="105"/>
      <c r="V53" s="105"/>
      <c r="W53" s="105"/>
      <c r="X53" s="105"/>
      <c r="Y53" s="105"/>
      <c r="Z53" s="105"/>
      <c r="AA53" s="126"/>
      <c r="AB53" s="127"/>
      <c r="AC53" s="126"/>
      <c r="AD53" s="126"/>
      <c r="AE53" s="126"/>
      <c r="AF53" s="126"/>
      <c r="AG53" s="126"/>
      <c r="AH53" s="105"/>
      <c r="AI53" s="105"/>
      <c r="AJ53" s="105"/>
      <c r="AK53" s="126"/>
      <c r="AL53" s="126"/>
    </row>
    <row r="54" spans="1:38" x14ac:dyDescent="0.25">
      <c r="A54" s="126" t="s">
        <v>9401</v>
      </c>
      <c r="B54" s="127" cm="1">
        <f t="array" ref="B54">IF(ROW() &lt; ROW(INDEX(fields[experiment_ID],ROWS(fields[experiment_ID]))), COUNTIF(INDEX(fields[experiment_ID],1):fields[[#This Row],[experiment_ID]],fields[[#This Row],[experiment_ID]]), "")</f>
        <v>1</v>
      </c>
      <c r="C54" s="126"/>
      <c r="D54" s="126" t="s">
        <v>9414</v>
      </c>
      <c r="E54" s="126" t="s">
        <v>8733</v>
      </c>
      <c r="F54" s="126"/>
      <c r="G54" s="126" t="s">
        <v>1708</v>
      </c>
      <c r="H54" s="126" t="s">
        <v>8727</v>
      </c>
      <c r="I54" s="126" t="s">
        <v>8734</v>
      </c>
      <c r="J54" s="105">
        <v>35.270000000000003</v>
      </c>
      <c r="K54" s="105">
        <v>107.5</v>
      </c>
      <c r="L54" s="105">
        <v>1254</v>
      </c>
      <c r="M54" s="126"/>
      <c r="N54" s="105"/>
      <c r="O54" s="105"/>
      <c r="P54" s="126"/>
      <c r="Q54" s="105"/>
      <c r="R54" s="105"/>
      <c r="S54" s="105"/>
      <c r="T54" s="126"/>
      <c r="U54" s="105"/>
      <c r="V54" s="105"/>
      <c r="W54" s="105"/>
      <c r="X54" s="105"/>
      <c r="Y54" s="105"/>
      <c r="Z54" s="105"/>
      <c r="AA54" s="126"/>
      <c r="AB54" s="127"/>
      <c r="AC54" s="126"/>
      <c r="AD54" s="126"/>
      <c r="AE54" s="126"/>
      <c r="AF54" s="126"/>
      <c r="AG54" s="126"/>
      <c r="AH54" s="105"/>
      <c r="AI54" s="105"/>
      <c r="AJ54" s="105"/>
      <c r="AK54" s="126"/>
      <c r="AL54" s="126"/>
    </row>
    <row r="55" spans="1:38" x14ac:dyDescent="0.25">
      <c r="A55" s="126" t="s">
        <v>9402</v>
      </c>
      <c r="B55" s="127" cm="1">
        <f t="array" ref="B55">IF(ROW() &lt; ROW(INDEX(fields[experiment_ID],ROWS(fields[experiment_ID]))), COUNTIF(INDEX(fields[experiment_ID],1):fields[[#This Row],[experiment_ID]],fields[[#This Row],[experiment_ID]]), "")</f>
        <v>1</v>
      </c>
      <c r="C55" s="126"/>
      <c r="D55" s="126" t="s">
        <v>9414</v>
      </c>
      <c r="E55" s="126" t="s">
        <v>8733</v>
      </c>
      <c r="F55" s="126"/>
      <c r="G55" s="126" t="s">
        <v>1708</v>
      </c>
      <c r="H55" s="126" t="s">
        <v>8727</v>
      </c>
      <c r="I55" s="126" t="s">
        <v>8734</v>
      </c>
      <c r="J55" s="105">
        <v>35.270000000000003</v>
      </c>
      <c r="K55" s="105">
        <v>107.5</v>
      </c>
      <c r="L55" s="105">
        <v>1254</v>
      </c>
      <c r="M55" s="126"/>
      <c r="N55" s="105"/>
      <c r="O55" s="105"/>
      <c r="P55" s="126"/>
      <c r="Q55" s="105"/>
      <c r="R55" s="105"/>
      <c r="S55" s="105"/>
      <c r="T55" s="126"/>
      <c r="U55" s="105"/>
      <c r="V55" s="105"/>
      <c r="W55" s="105"/>
      <c r="X55" s="105"/>
      <c r="Y55" s="105"/>
      <c r="Z55" s="105"/>
      <c r="AA55" s="126"/>
      <c r="AB55" s="127"/>
      <c r="AC55" s="126"/>
      <c r="AD55" s="126"/>
      <c r="AE55" s="126"/>
      <c r="AF55" s="126"/>
      <c r="AG55" s="126"/>
      <c r="AH55" s="105"/>
      <c r="AI55" s="105"/>
      <c r="AJ55" s="105"/>
      <c r="AK55" s="126"/>
      <c r="AL55" s="126"/>
    </row>
    <row r="56" spans="1:38" x14ac:dyDescent="0.25">
      <c r="A56" s="126" t="s">
        <v>9403</v>
      </c>
      <c r="B56" s="127" cm="1">
        <f t="array" ref="B56">IF(ROW() &lt; ROW(INDEX(fields[experiment_ID],ROWS(fields[experiment_ID]))), COUNTIF(INDEX(fields[experiment_ID],1):fields[[#This Row],[experiment_ID]],fields[[#This Row],[experiment_ID]]), "")</f>
        <v>1</v>
      </c>
      <c r="C56" s="126"/>
      <c r="D56" s="126" t="s">
        <v>9414</v>
      </c>
      <c r="E56" s="126" t="s">
        <v>8733</v>
      </c>
      <c r="F56" s="126"/>
      <c r="G56" s="126" t="s">
        <v>1708</v>
      </c>
      <c r="H56" s="126" t="s">
        <v>8727</v>
      </c>
      <c r="I56" s="126" t="s">
        <v>8734</v>
      </c>
      <c r="J56" s="105">
        <v>35.270000000000003</v>
      </c>
      <c r="K56" s="105">
        <v>107.5</v>
      </c>
      <c r="L56" s="105">
        <v>1254</v>
      </c>
      <c r="M56" s="126"/>
      <c r="N56" s="105"/>
      <c r="O56" s="105"/>
      <c r="P56" s="126"/>
      <c r="Q56" s="105"/>
      <c r="R56" s="105"/>
      <c r="S56" s="105"/>
      <c r="T56" s="126"/>
      <c r="U56" s="105"/>
      <c r="V56" s="105"/>
      <c r="W56" s="105"/>
      <c r="X56" s="105"/>
      <c r="Y56" s="105"/>
      <c r="Z56" s="105"/>
      <c r="AA56" s="126"/>
      <c r="AB56" s="127"/>
      <c r="AC56" s="126"/>
      <c r="AD56" s="126"/>
      <c r="AE56" s="126"/>
      <c r="AF56" s="126"/>
      <c r="AG56" s="126"/>
      <c r="AH56" s="105"/>
      <c r="AI56" s="105"/>
      <c r="AJ56" s="105"/>
      <c r="AK56" s="126"/>
      <c r="AL56" s="126"/>
    </row>
    <row r="57" spans="1:38" x14ac:dyDescent="0.25">
      <c r="A57" s="126" t="s">
        <v>9404</v>
      </c>
      <c r="B57" s="127" cm="1">
        <f t="array" ref="B57">IF(ROW() &lt; ROW(INDEX(fields[experiment_ID],ROWS(fields[experiment_ID]))), COUNTIF(INDEX(fields[experiment_ID],1):fields[[#This Row],[experiment_ID]],fields[[#This Row],[experiment_ID]]), "")</f>
        <v>1</v>
      </c>
      <c r="C57" s="126"/>
      <c r="D57" s="126" t="s">
        <v>9414</v>
      </c>
      <c r="E57" s="126" t="s">
        <v>8733</v>
      </c>
      <c r="F57" s="126"/>
      <c r="G57" s="126" t="s">
        <v>1708</v>
      </c>
      <c r="H57" s="126" t="s">
        <v>8727</v>
      </c>
      <c r="I57" s="126" t="s">
        <v>8734</v>
      </c>
      <c r="J57" s="105">
        <v>35.270000000000003</v>
      </c>
      <c r="K57" s="105">
        <v>107.5</v>
      </c>
      <c r="L57" s="105">
        <v>1254</v>
      </c>
      <c r="M57" s="126"/>
      <c r="N57" s="105"/>
      <c r="O57" s="105"/>
      <c r="P57" s="126"/>
      <c r="Q57" s="105"/>
      <c r="R57" s="105"/>
      <c r="S57" s="105"/>
      <c r="T57" s="126"/>
      <c r="U57" s="105"/>
      <c r="V57" s="105"/>
      <c r="W57" s="105"/>
      <c r="X57" s="105"/>
      <c r="Y57" s="105"/>
      <c r="Z57" s="105"/>
      <c r="AA57" s="126"/>
      <c r="AB57" s="127"/>
      <c r="AC57" s="126"/>
      <c r="AD57" s="126"/>
      <c r="AE57" s="126"/>
      <c r="AF57" s="126"/>
      <c r="AG57" s="126"/>
      <c r="AH57" s="105"/>
      <c r="AI57" s="105"/>
      <c r="AJ57" s="105"/>
      <c r="AK57" s="126"/>
      <c r="AL57" s="126"/>
    </row>
    <row r="58" spans="1:38" x14ac:dyDescent="0.25">
      <c r="A58" s="126" t="s">
        <v>9405</v>
      </c>
      <c r="B58" s="127" cm="1">
        <f t="array" ref="B58">IF(ROW() &lt; ROW(INDEX(fields[experiment_ID],ROWS(fields[experiment_ID]))), COUNTIF(INDEX(fields[experiment_ID],1):fields[[#This Row],[experiment_ID]],fields[[#This Row],[experiment_ID]]), "")</f>
        <v>1</v>
      </c>
      <c r="C58" s="126"/>
      <c r="D58" s="126" t="s">
        <v>9414</v>
      </c>
      <c r="E58" s="126" t="s">
        <v>8733</v>
      </c>
      <c r="F58" s="126"/>
      <c r="G58" s="126" t="s">
        <v>1708</v>
      </c>
      <c r="H58" s="126" t="s">
        <v>8727</v>
      </c>
      <c r="I58" s="126" t="s">
        <v>8734</v>
      </c>
      <c r="J58" s="105">
        <v>35.270000000000003</v>
      </c>
      <c r="K58" s="105">
        <v>107.5</v>
      </c>
      <c r="L58" s="105">
        <v>1254</v>
      </c>
      <c r="M58" s="126"/>
      <c r="N58" s="105"/>
      <c r="O58" s="105"/>
      <c r="P58" s="126"/>
      <c r="Q58" s="105"/>
      <c r="R58" s="105"/>
      <c r="S58" s="105"/>
      <c r="T58" s="126"/>
      <c r="U58" s="105"/>
      <c r="V58" s="105"/>
      <c r="W58" s="105"/>
      <c r="X58" s="105"/>
      <c r="Y58" s="105"/>
      <c r="Z58" s="105"/>
      <c r="AA58" s="126"/>
      <c r="AB58" s="127"/>
      <c r="AC58" s="126"/>
      <c r="AD58" s="126"/>
      <c r="AE58" s="126"/>
      <c r="AF58" s="126"/>
      <c r="AG58" s="126"/>
      <c r="AH58" s="105"/>
      <c r="AI58" s="105"/>
      <c r="AJ58" s="105"/>
      <c r="AK58" s="126"/>
      <c r="AL58" s="126"/>
    </row>
    <row r="59" spans="1:38" x14ac:dyDescent="0.25">
      <c r="A59" s="126" t="s">
        <v>9406</v>
      </c>
      <c r="B59" s="127" cm="1">
        <f t="array" ref="B59">IF(ROW() &lt; ROW(INDEX(fields[experiment_ID],ROWS(fields[experiment_ID]))), COUNTIF(INDEX(fields[experiment_ID],1):fields[[#This Row],[experiment_ID]],fields[[#This Row],[experiment_ID]]), "")</f>
        <v>1</v>
      </c>
      <c r="C59" s="126"/>
      <c r="D59" s="126" t="s">
        <v>9414</v>
      </c>
      <c r="E59" s="126" t="s">
        <v>8733</v>
      </c>
      <c r="F59" s="126"/>
      <c r="G59" s="126" t="s">
        <v>1708</v>
      </c>
      <c r="H59" s="126" t="s">
        <v>8727</v>
      </c>
      <c r="I59" s="126" t="s">
        <v>8734</v>
      </c>
      <c r="J59" s="105">
        <v>35.270000000000003</v>
      </c>
      <c r="K59" s="105">
        <v>107.5</v>
      </c>
      <c r="L59" s="105">
        <v>1254</v>
      </c>
      <c r="M59" s="126"/>
      <c r="N59" s="105"/>
      <c r="O59" s="105"/>
      <c r="P59" s="126"/>
      <c r="Q59" s="105"/>
      <c r="R59" s="105"/>
      <c r="S59" s="105"/>
      <c r="T59" s="126"/>
      <c r="U59" s="105"/>
      <c r="V59" s="105"/>
      <c r="W59" s="105"/>
      <c r="X59" s="105"/>
      <c r="Y59" s="105"/>
      <c r="Z59" s="105"/>
      <c r="AA59" s="126"/>
      <c r="AB59" s="127"/>
      <c r="AC59" s="126"/>
      <c r="AD59" s="126"/>
      <c r="AE59" s="126"/>
      <c r="AF59" s="126"/>
      <c r="AG59" s="126"/>
      <c r="AH59" s="105"/>
      <c r="AI59" s="105"/>
      <c r="AJ59" s="105"/>
      <c r="AK59" s="126"/>
      <c r="AL59" s="126"/>
    </row>
    <row r="60" spans="1:38" x14ac:dyDescent="0.25">
      <c r="A60" s="126" t="s">
        <v>9407</v>
      </c>
      <c r="B60" s="127" cm="1">
        <f t="array" ref="B60">IF(ROW() &lt; ROW(INDEX(fields[experiment_ID],ROWS(fields[experiment_ID]))), COUNTIF(INDEX(fields[experiment_ID],1):fields[[#This Row],[experiment_ID]],fields[[#This Row],[experiment_ID]]), "")</f>
        <v>1</v>
      </c>
      <c r="C60" s="126"/>
      <c r="D60" s="126" t="s">
        <v>9414</v>
      </c>
      <c r="E60" s="126" t="s">
        <v>8733</v>
      </c>
      <c r="F60" s="126"/>
      <c r="G60" s="126" t="s">
        <v>1708</v>
      </c>
      <c r="H60" s="126" t="s">
        <v>8727</v>
      </c>
      <c r="I60" s="126" t="s">
        <v>8734</v>
      </c>
      <c r="J60" s="105">
        <v>35.270000000000003</v>
      </c>
      <c r="K60" s="105">
        <v>107.5</v>
      </c>
      <c r="L60" s="105">
        <v>1254</v>
      </c>
      <c r="M60" s="126"/>
      <c r="N60" s="105"/>
      <c r="O60" s="105"/>
      <c r="P60" s="126"/>
      <c r="Q60" s="105"/>
      <c r="R60" s="105"/>
      <c r="S60" s="105"/>
      <c r="T60" s="126"/>
      <c r="U60" s="105"/>
      <c r="V60" s="105"/>
      <c r="W60" s="105"/>
      <c r="X60" s="105"/>
      <c r="Y60" s="105"/>
      <c r="Z60" s="105"/>
      <c r="AA60" s="126"/>
      <c r="AB60" s="127"/>
      <c r="AC60" s="126"/>
      <c r="AD60" s="126"/>
      <c r="AE60" s="126"/>
      <c r="AF60" s="126"/>
      <c r="AG60" s="126"/>
      <c r="AH60" s="105"/>
      <c r="AI60" s="105"/>
      <c r="AJ60" s="105"/>
      <c r="AK60" s="126"/>
      <c r="AL60" s="126"/>
    </row>
    <row r="61" spans="1:38" x14ac:dyDescent="0.25">
      <c r="A61" s="126" t="s">
        <v>9408</v>
      </c>
      <c r="B61" s="127" cm="1">
        <f t="array" ref="B61">IF(ROW() &lt; ROW(INDEX(fields[experiment_ID],ROWS(fields[experiment_ID]))), COUNTIF(INDEX(fields[experiment_ID],1):fields[[#This Row],[experiment_ID]],fields[[#This Row],[experiment_ID]]), "")</f>
        <v>1</v>
      </c>
      <c r="C61" s="126"/>
      <c r="D61" s="126" t="s">
        <v>9414</v>
      </c>
      <c r="E61" s="126" t="s">
        <v>8733</v>
      </c>
      <c r="F61" s="126"/>
      <c r="G61" s="126" t="s">
        <v>1708</v>
      </c>
      <c r="H61" s="126" t="s">
        <v>8727</v>
      </c>
      <c r="I61" s="126" t="s">
        <v>8734</v>
      </c>
      <c r="J61" s="105">
        <v>35.270000000000003</v>
      </c>
      <c r="K61" s="105">
        <v>107.5</v>
      </c>
      <c r="L61" s="105">
        <v>1254</v>
      </c>
      <c r="M61" s="126"/>
      <c r="N61" s="105"/>
      <c r="O61" s="105"/>
      <c r="P61" s="126"/>
      <c r="Q61" s="105"/>
      <c r="R61" s="105"/>
      <c r="S61" s="105"/>
      <c r="T61" s="126"/>
      <c r="U61" s="105"/>
      <c r="V61" s="105"/>
      <c r="W61" s="105"/>
      <c r="X61" s="105"/>
      <c r="Y61" s="105"/>
      <c r="Z61" s="105"/>
      <c r="AA61" s="126"/>
      <c r="AB61" s="127"/>
      <c r="AC61" s="126"/>
      <c r="AD61" s="126"/>
      <c r="AE61" s="126"/>
      <c r="AF61" s="126"/>
      <c r="AG61" s="126"/>
      <c r="AH61" s="105"/>
      <c r="AI61" s="105"/>
      <c r="AJ61" s="105"/>
      <c r="AK61" s="126"/>
      <c r="AL61" s="126"/>
    </row>
    <row r="62" spans="1:38" x14ac:dyDescent="0.25">
      <c r="A62" s="126" t="s">
        <v>9409</v>
      </c>
      <c r="B62" s="127" cm="1">
        <f t="array" ref="B62">IF(ROW() &lt; ROW(INDEX(fields[experiment_ID],ROWS(fields[experiment_ID]))), COUNTIF(INDEX(fields[experiment_ID],1):fields[[#This Row],[experiment_ID]],fields[[#This Row],[experiment_ID]]), "")</f>
        <v>1</v>
      </c>
      <c r="C62" s="126"/>
      <c r="D62" s="126" t="s">
        <v>9414</v>
      </c>
      <c r="E62" s="126" t="s">
        <v>8733</v>
      </c>
      <c r="F62" s="126"/>
      <c r="G62" s="126" t="s">
        <v>1708</v>
      </c>
      <c r="H62" s="126" t="s">
        <v>8727</v>
      </c>
      <c r="I62" s="126" t="s">
        <v>8734</v>
      </c>
      <c r="J62" s="105">
        <v>35.270000000000003</v>
      </c>
      <c r="K62" s="105">
        <v>107.5</v>
      </c>
      <c r="L62" s="105">
        <v>1254</v>
      </c>
      <c r="M62" s="126"/>
      <c r="N62" s="105"/>
      <c r="O62" s="105"/>
      <c r="P62" s="126"/>
      <c r="Q62" s="105"/>
      <c r="R62" s="105"/>
      <c r="S62" s="105"/>
      <c r="T62" s="126"/>
      <c r="U62" s="105"/>
      <c r="V62" s="105"/>
      <c r="W62" s="105"/>
      <c r="X62" s="105"/>
      <c r="Y62" s="105"/>
      <c r="Z62" s="105"/>
      <c r="AA62" s="126"/>
      <c r="AB62" s="127"/>
      <c r="AC62" s="126"/>
      <c r="AD62" s="126"/>
      <c r="AE62" s="126"/>
      <c r="AF62" s="126"/>
      <c r="AG62" s="126"/>
      <c r="AH62" s="105"/>
      <c r="AI62" s="105"/>
      <c r="AJ62" s="105"/>
      <c r="AK62" s="126"/>
      <c r="AL62" s="126"/>
    </row>
    <row r="63" spans="1:38" x14ac:dyDescent="0.25">
      <c r="A63" s="126" t="s">
        <v>9410</v>
      </c>
      <c r="B63" s="127" cm="1">
        <f t="array" ref="B63">IF(ROW() &lt; ROW(INDEX(fields[experiment_ID],ROWS(fields[experiment_ID]))), COUNTIF(INDEX(fields[experiment_ID],1):fields[[#This Row],[experiment_ID]],fields[[#This Row],[experiment_ID]]), "")</f>
        <v>1</v>
      </c>
      <c r="C63" s="126"/>
      <c r="D63" s="126" t="s">
        <v>9414</v>
      </c>
      <c r="E63" s="126" t="s">
        <v>8733</v>
      </c>
      <c r="F63" s="126"/>
      <c r="G63" s="126" t="s">
        <v>1708</v>
      </c>
      <c r="H63" s="126" t="s">
        <v>8727</v>
      </c>
      <c r="I63" s="126" t="s">
        <v>8734</v>
      </c>
      <c r="J63" s="105">
        <v>35.270000000000003</v>
      </c>
      <c r="K63" s="105">
        <v>107.5</v>
      </c>
      <c r="L63" s="105">
        <v>1254</v>
      </c>
      <c r="M63" s="126"/>
      <c r="N63" s="105"/>
      <c r="O63" s="105"/>
      <c r="P63" s="126"/>
      <c r="Q63" s="105"/>
      <c r="R63" s="105"/>
      <c r="S63" s="105"/>
      <c r="T63" s="126"/>
      <c r="U63" s="105"/>
      <c r="V63" s="105"/>
      <c r="W63" s="105"/>
      <c r="X63" s="105"/>
      <c r="Y63" s="105"/>
      <c r="Z63" s="105"/>
      <c r="AA63" s="126"/>
      <c r="AB63" s="127"/>
      <c r="AC63" s="126"/>
      <c r="AD63" s="126"/>
      <c r="AE63" s="126"/>
      <c r="AF63" s="126"/>
      <c r="AG63" s="126"/>
      <c r="AH63" s="105"/>
      <c r="AI63" s="105"/>
      <c r="AJ63" s="105"/>
      <c r="AK63" s="126"/>
      <c r="AL63" s="126"/>
    </row>
    <row r="64" spans="1:38" x14ac:dyDescent="0.25">
      <c r="A64" s="126" t="s">
        <v>9411</v>
      </c>
      <c r="B64" s="127" cm="1">
        <f t="array" ref="B64">IF(ROW() &lt; ROW(INDEX(fields[experiment_ID],ROWS(fields[experiment_ID]))), COUNTIF(INDEX(fields[experiment_ID],1):fields[[#This Row],[experiment_ID]],fields[[#This Row],[experiment_ID]]), "")</f>
        <v>1</v>
      </c>
      <c r="C64" s="126"/>
      <c r="D64" s="126" t="s">
        <v>9414</v>
      </c>
      <c r="E64" s="126" t="s">
        <v>8733</v>
      </c>
      <c r="F64" s="126"/>
      <c r="G64" s="126" t="s">
        <v>1708</v>
      </c>
      <c r="H64" s="126" t="s">
        <v>8727</v>
      </c>
      <c r="I64" s="126" t="s">
        <v>8734</v>
      </c>
      <c r="J64" s="105">
        <v>35.270000000000003</v>
      </c>
      <c r="K64" s="105">
        <v>107.5</v>
      </c>
      <c r="L64" s="105">
        <v>1254</v>
      </c>
      <c r="M64" s="126"/>
      <c r="N64" s="105"/>
      <c r="O64" s="105"/>
      <c r="P64" s="126"/>
      <c r="Q64" s="105"/>
      <c r="R64" s="105"/>
      <c r="S64" s="105"/>
      <c r="T64" s="126"/>
      <c r="U64" s="105"/>
      <c r="V64" s="105"/>
      <c r="W64" s="105"/>
      <c r="X64" s="105"/>
      <c r="Y64" s="105"/>
      <c r="Z64" s="105"/>
      <c r="AA64" s="126"/>
      <c r="AB64" s="127"/>
      <c r="AC64" s="126"/>
      <c r="AD64" s="126"/>
      <c r="AE64" s="126"/>
      <c r="AF64" s="126"/>
      <c r="AG64" s="126"/>
      <c r="AH64" s="105"/>
      <c r="AI64" s="105"/>
      <c r="AJ64" s="105"/>
      <c r="AK64" s="126"/>
      <c r="AL64" s="126"/>
    </row>
    <row r="65" spans="1:38" x14ac:dyDescent="0.25">
      <c r="A65" s="126" t="s">
        <v>9412</v>
      </c>
      <c r="B65" s="127" cm="1">
        <f t="array" ref="B65">IF(ROW() &lt; ROW(INDEX(fields[experiment_ID],ROWS(fields[experiment_ID]))), COUNTIF(INDEX(fields[experiment_ID],1):fields[[#This Row],[experiment_ID]],fields[[#This Row],[experiment_ID]]), "")</f>
        <v>1</v>
      </c>
      <c r="C65" s="126"/>
      <c r="D65" s="126" t="s">
        <v>9414</v>
      </c>
      <c r="E65" s="126" t="s">
        <v>8733</v>
      </c>
      <c r="F65" s="126"/>
      <c r="G65" s="126" t="s">
        <v>1708</v>
      </c>
      <c r="H65" s="126" t="s">
        <v>8727</v>
      </c>
      <c r="I65" s="126" t="s">
        <v>8734</v>
      </c>
      <c r="J65" s="105">
        <v>35.270000000000003</v>
      </c>
      <c r="K65" s="105">
        <v>107.5</v>
      </c>
      <c r="L65" s="105">
        <v>1254</v>
      </c>
      <c r="M65" s="126"/>
      <c r="N65" s="105"/>
      <c r="O65" s="105"/>
      <c r="P65" s="126"/>
      <c r="Q65" s="105"/>
      <c r="R65" s="105"/>
      <c r="S65" s="105"/>
      <c r="T65" s="126"/>
      <c r="U65" s="105"/>
      <c r="V65" s="105"/>
      <c r="W65" s="105"/>
      <c r="X65" s="105"/>
      <c r="Y65" s="105"/>
      <c r="Z65" s="105"/>
      <c r="AA65" s="126"/>
      <c r="AB65" s="127"/>
      <c r="AC65" s="126"/>
      <c r="AD65" s="126"/>
      <c r="AE65" s="126"/>
      <c r="AF65" s="126"/>
      <c r="AG65" s="126"/>
      <c r="AH65" s="105"/>
      <c r="AI65" s="105"/>
      <c r="AJ65" s="105"/>
      <c r="AK65" s="126"/>
      <c r="AL65" s="126"/>
    </row>
    <row r="66" spans="1:38" x14ac:dyDescent="0.25">
      <c r="A66" s="126" t="s">
        <v>9413</v>
      </c>
      <c r="B66" s="127" cm="1">
        <f t="array" ref="B66">IF(ROW() &lt; ROW(INDEX(fields[experiment_ID],ROWS(fields[experiment_ID]))), COUNTIF(INDEX(fields[experiment_ID],1):fields[[#This Row],[experiment_ID]],fields[[#This Row],[experiment_ID]]), "")</f>
        <v>1</v>
      </c>
      <c r="C66" s="126"/>
      <c r="D66" s="126" t="s">
        <v>9414</v>
      </c>
      <c r="E66" s="126" t="s">
        <v>8733</v>
      </c>
      <c r="F66" s="126"/>
      <c r="G66" s="126" t="s">
        <v>1708</v>
      </c>
      <c r="H66" s="126" t="s">
        <v>8727</v>
      </c>
      <c r="I66" s="126" t="s">
        <v>8734</v>
      </c>
      <c r="J66" s="105">
        <v>35.270000000000003</v>
      </c>
      <c r="K66" s="105">
        <v>107.5</v>
      </c>
      <c r="L66" s="105">
        <v>1254</v>
      </c>
      <c r="M66" s="126"/>
      <c r="N66" s="105"/>
      <c r="O66" s="105"/>
      <c r="P66" s="126"/>
      <c r="Q66" s="105"/>
      <c r="R66" s="105"/>
      <c r="S66" s="105"/>
      <c r="T66" s="126"/>
      <c r="U66" s="105"/>
      <c r="V66" s="105"/>
      <c r="W66" s="105"/>
      <c r="X66" s="105"/>
      <c r="Y66" s="105"/>
      <c r="Z66" s="105"/>
      <c r="AA66" s="126"/>
      <c r="AB66" s="127"/>
      <c r="AC66" s="126"/>
      <c r="AD66" s="126"/>
      <c r="AE66" s="126"/>
      <c r="AF66" s="126"/>
      <c r="AG66" s="126"/>
      <c r="AH66" s="105"/>
      <c r="AI66" s="105"/>
      <c r="AJ66" s="105"/>
      <c r="AK66" s="126"/>
      <c r="AL66" s="126"/>
    </row>
    <row r="67" spans="1:38" x14ac:dyDescent="0.25">
      <c r="A67" s="126" t="s">
        <v>9423</v>
      </c>
      <c r="B67" s="127" cm="1">
        <f t="array" ref="B67">IF(ROW() &lt; ROW(INDEX(fields[experiment_ID],ROWS(fields[experiment_ID]))), COUNTIF(INDEX(fields[experiment_ID],1):fields[[#This Row],[experiment_ID]],fields[[#This Row],[experiment_ID]]), "")</f>
        <v>1</v>
      </c>
      <c r="C67" s="126"/>
      <c r="D67" s="126" t="s">
        <v>9426</v>
      </c>
      <c r="E67" s="126" t="s">
        <v>8746</v>
      </c>
      <c r="F67" s="126"/>
      <c r="G67" s="126" t="s">
        <v>1708</v>
      </c>
      <c r="H67" s="126"/>
      <c r="I67" s="126"/>
      <c r="J67" s="105">
        <v>37.880000000000003</v>
      </c>
      <c r="K67" s="105">
        <v>114.68</v>
      </c>
      <c r="L67" s="105">
        <v>50.1</v>
      </c>
      <c r="M67" s="126"/>
      <c r="N67" s="105"/>
      <c r="O67" s="105"/>
      <c r="P67" s="126"/>
      <c r="Q67" s="105"/>
      <c r="R67" s="105"/>
      <c r="S67" s="105"/>
      <c r="T67" s="126"/>
      <c r="U67" s="105"/>
      <c r="V67" s="105"/>
      <c r="W67" s="105"/>
      <c r="X67" s="105"/>
      <c r="Y67" s="105"/>
      <c r="Z67" s="105"/>
      <c r="AA67" s="126"/>
      <c r="AB67" s="127"/>
      <c r="AC67" s="126"/>
      <c r="AD67" s="126"/>
      <c r="AE67" s="126"/>
      <c r="AF67" s="126"/>
      <c r="AG67" s="126"/>
      <c r="AH67" s="105"/>
      <c r="AI67" s="105"/>
      <c r="AJ67" s="105"/>
      <c r="AK67" s="126"/>
      <c r="AL67" s="126"/>
    </row>
    <row r="68" spans="1:38" x14ac:dyDescent="0.25">
      <c r="A68" s="126" t="s">
        <v>9424</v>
      </c>
      <c r="B68" s="127" cm="1">
        <f t="array" ref="B68">IF(ROW() &lt; ROW(INDEX(fields[experiment_ID],ROWS(fields[experiment_ID]))), COUNTIF(INDEX(fields[experiment_ID],1):fields[[#This Row],[experiment_ID]],fields[[#This Row],[experiment_ID]]), "")</f>
        <v>1</v>
      </c>
      <c r="C68" s="126"/>
      <c r="D68" s="126" t="s">
        <v>9426</v>
      </c>
      <c r="E68" s="126" t="s">
        <v>8746</v>
      </c>
      <c r="F68" s="126"/>
      <c r="G68" s="126" t="s">
        <v>1708</v>
      </c>
      <c r="H68" s="126"/>
      <c r="I68" s="126"/>
      <c r="J68" s="105">
        <v>37.880000000000003</v>
      </c>
      <c r="K68" s="105">
        <v>114.68</v>
      </c>
      <c r="L68" s="105">
        <v>50.1</v>
      </c>
      <c r="M68" s="126"/>
      <c r="N68" s="105"/>
      <c r="O68" s="105"/>
      <c r="P68" s="126"/>
      <c r="Q68" s="105"/>
      <c r="R68" s="105"/>
      <c r="S68" s="105"/>
      <c r="T68" s="126"/>
      <c r="U68" s="105"/>
      <c r="V68" s="105"/>
      <c r="W68" s="105"/>
      <c r="X68" s="105"/>
      <c r="Y68" s="105"/>
      <c r="Z68" s="105"/>
      <c r="AA68" s="126"/>
      <c r="AB68" s="127"/>
      <c r="AC68" s="126"/>
      <c r="AD68" s="126"/>
      <c r="AE68" s="126"/>
      <c r="AF68" s="126"/>
      <c r="AG68" s="126"/>
      <c r="AH68" s="105"/>
      <c r="AI68" s="105"/>
      <c r="AJ68" s="105"/>
      <c r="AK68" s="126"/>
      <c r="AL68" s="126"/>
    </row>
    <row r="69" spans="1:38" x14ac:dyDescent="0.25">
      <c r="A69" s="126" t="s">
        <v>9425</v>
      </c>
      <c r="B69" s="127" cm="1">
        <f t="array" ref="B69">IF(ROW() &lt; ROW(INDEX(fields[experiment_ID],ROWS(fields[experiment_ID]))), COUNTIF(INDEX(fields[experiment_ID],1):fields[[#This Row],[experiment_ID]],fields[[#This Row],[experiment_ID]]), "")</f>
        <v>1</v>
      </c>
      <c r="C69" s="126"/>
      <c r="D69" s="126" t="s">
        <v>9426</v>
      </c>
      <c r="E69" s="126" t="s">
        <v>8746</v>
      </c>
      <c r="F69" s="126"/>
      <c r="G69" s="126" t="s">
        <v>1708</v>
      </c>
      <c r="H69" s="126"/>
      <c r="I69" s="126"/>
      <c r="J69" s="105">
        <v>37.880000000000003</v>
      </c>
      <c r="K69" s="105">
        <v>114.68</v>
      </c>
      <c r="L69" s="105">
        <v>50.1</v>
      </c>
      <c r="M69" s="126"/>
      <c r="N69" s="105"/>
      <c r="O69" s="105"/>
      <c r="P69" s="126"/>
      <c r="Q69" s="105"/>
      <c r="R69" s="105"/>
      <c r="S69" s="105"/>
      <c r="T69" s="126"/>
      <c r="U69" s="105"/>
      <c r="V69" s="105"/>
      <c r="W69" s="105"/>
      <c r="X69" s="105"/>
      <c r="Y69" s="105"/>
      <c r="Z69" s="105"/>
      <c r="AA69" s="126"/>
      <c r="AB69" s="127"/>
      <c r="AC69" s="126"/>
      <c r="AD69" s="126"/>
      <c r="AE69" s="126"/>
      <c r="AF69" s="126"/>
      <c r="AG69" s="126"/>
      <c r="AH69" s="105"/>
      <c r="AI69" s="105"/>
      <c r="AJ69" s="105"/>
      <c r="AK69" s="126"/>
      <c r="AL69" s="126"/>
    </row>
    <row r="70" spans="1:38" x14ac:dyDescent="0.25">
      <c r="A70" s="126" t="s">
        <v>9437</v>
      </c>
      <c r="B70" s="127" cm="1">
        <f t="array" ref="B70">IF(ROW() &lt; ROW(INDEX(fields[experiment_ID],ROWS(fields[experiment_ID]))), COUNTIF(INDEX(fields[experiment_ID],1):fields[[#This Row],[experiment_ID]],fields[[#This Row],[experiment_ID]]), "")</f>
        <v>1</v>
      </c>
      <c r="C70" s="126"/>
      <c r="D70" s="126" t="s">
        <v>9453</v>
      </c>
      <c r="E70" s="126" t="s">
        <v>8649</v>
      </c>
      <c r="F70" s="126"/>
      <c r="G70" s="126" t="s">
        <v>1756</v>
      </c>
      <c r="H70" s="126"/>
      <c r="I70" s="126"/>
      <c r="J70" s="105">
        <v>41.47</v>
      </c>
      <c r="K70" s="105">
        <v>15.53</v>
      </c>
      <c r="L70" s="105">
        <v>75</v>
      </c>
      <c r="M70" s="126"/>
      <c r="N70" s="105"/>
      <c r="O70" s="105"/>
      <c r="P70" s="126"/>
      <c r="Q70" s="105"/>
      <c r="R70" s="105"/>
      <c r="S70" s="105"/>
      <c r="T70" s="126"/>
      <c r="U70" s="105"/>
      <c r="V70" s="105"/>
      <c r="W70" s="105"/>
      <c r="X70" s="105"/>
      <c r="Y70" s="105"/>
      <c r="Z70" s="105"/>
      <c r="AA70" s="126"/>
      <c r="AB70" s="127"/>
      <c r="AC70" s="126"/>
      <c r="AD70" s="126"/>
      <c r="AE70" s="126"/>
      <c r="AF70" s="126"/>
      <c r="AG70" s="126"/>
      <c r="AH70" s="105"/>
      <c r="AI70" s="105"/>
      <c r="AJ70" s="105"/>
      <c r="AK70" s="126"/>
      <c r="AL70" s="126"/>
    </row>
    <row r="71" spans="1:38" x14ac:dyDescent="0.25">
      <c r="A71" s="126" t="s">
        <v>9438</v>
      </c>
      <c r="B71" s="127" cm="1">
        <f t="array" ref="B71">IF(ROW() &lt; ROW(INDEX(fields[experiment_ID],ROWS(fields[experiment_ID]))), COUNTIF(INDEX(fields[experiment_ID],1):fields[[#This Row],[experiment_ID]],fields[[#This Row],[experiment_ID]]), "")</f>
        <v>1</v>
      </c>
      <c r="C71" s="126"/>
      <c r="D71" s="126" t="s">
        <v>9453</v>
      </c>
      <c r="E71" s="126" t="s">
        <v>8649</v>
      </c>
      <c r="F71" s="126"/>
      <c r="G71" s="126" t="s">
        <v>1756</v>
      </c>
      <c r="H71" s="126"/>
      <c r="I71" s="126"/>
      <c r="J71" s="105">
        <v>41.47</v>
      </c>
      <c r="K71" s="105">
        <v>15.53</v>
      </c>
      <c r="L71" s="105">
        <v>75</v>
      </c>
      <c r="M71" s="126"/>
      <c r="N71" s="105"/>
      <c r="O71" s="105"/>
      <c r="P71" s="126"/>
      <c r="Q71" s="105"/>
      <c r="R71" s="105"/>
      <c r="S71" s="105"/>
      <c r="T71" s="126"/>
      <c r="U71" s="105"/>
      <c r="V71" s="105"/>
      <c r="W71" s="105"/>
      <c r="X71" s="105"/>
      <c r="Y71" s="105"/>
      <c r="Z71" s="105"/>
      <c r="AA71" s="126"/>
      <c r="AB71" s="127"/>
      <c r="AC71" s="126"/>
      <c r="AD71" s="126"/>
      <c r="AE71" s="126"/>
      <c r="AF71" s="126"/>
      <c r="AG71" s="126"/>
      <c r="AH71" s="105"/>
      <c r="AI71" s="105"/>
      <c r="AJ71" s="105"/>
      <c r="AK71" s="126"/>
      <c r="AL71" s="126"/>
    </row>
    <row r="72" spans="1:38" x14ac:dyDescent="0.25">
      <c r="A72" s="126" t="s">
        <v>9439</v>
      </c>
      <c r="B72" s="127" cm="1">
        <f t="array" ref="B72">IF(ROW() &lt; ROW(INDEX(fields[experiment_ID],ROWS(fields[experiment_ID]))), COUNTIF(INDEX(fields[experiment_ID],1):fields[[#This Row],[experiment_ID]],fields[[#This Row],[experiment_ID]]), "")</f>
        <v>1</v>
      </c>
      <c r="C72" s="126"/>
      <c r="D72" s="126" t="s">
        <v>9453</v>
      </c>
      <c r="E72" s="126" t="s">
        <v>8649</v>
      </c>
      <c r="F72" s="126"/>
      <c r="G72" s="126" t="s">
        <v>1756</v>
      </c>
      <c r="H72" s="126"/>
      <c r="I72" s="126"/>
      <c r="J72" s="105">
        <v>41.47</v>
      </c>
      <c r="K72" s="105">
        <v>15.53</v>
      </c>
      <c r="L72" s="105">
        <v>75</v>
      </c>
      <c r="M72" s="126"/>
      <c r="N72" s="105"/>
      <c r="O72" s="105"/>
      <c r="P72" s="126"/>
      <c r="Q72" s="105"/>
      <c r="R72" s="105"/>
      <c r="S72" s="105"/>
      <c r="T72" s="126"/>
      <c r="U72" s="105"/>
      <c r="V72" s="105"/>
      <c r="W72" s="105"/>
      <c r="X72" s="105"/>
      <c r="Y72" s="105"/>
      <c r="Z72" s="105"/>
      <c r="AA72" s="126"/>
      <c r="AB72" s="127"/>
      <c r="AC72" s="126"/>
      <c r="AD72" s="126"/>
      <c r="AE72" s="126"/>
      <c r="AF72" s="126"/>
      <c r="AG72" s="126"/>
      <c r="AH72" s="105"/>
      <c r="AI72" s="105"/>
      <c r="AJ72" s="105"/>
      <c r="AK72" s="126"/>
      <c r="AL72" s="126"/>
    </row>
    <row r="73" spans="1:38" x14ac:dyDescent="0.25">
      <c r="A73" s="126" t="s">
        <v>9440</v>
      </c>
      <c r="B73" s="127" cm="1">
        <f t="array" ref="B73">IF(ROW() &lt; ROW(INDEX(fields[experiment_ID],ROWS(fields[experiment_ID]))), COUNTIF(INDEX(fields[experiment_ID],1):fields[[#This Row],[experiment_ID]],fields[[#This Row],[experiment_ID]]), "")</f>
        <v>1</v>
      </c>
      <c r="C73" s="126"/>
      <c r="D73" s="126" t="s">
        <v>9453</v>
      </c>
      <c r="E73" s="126" t="s">
        <v>8649</v>
      </c>
      <c r="F73" s="126"/>
      <c r="G73" s="126" t="s">
        <v>1756</v>
      </c>
      <c r="H73" s="126"/>
      <c r="I73" s="126"/>
      <c r="J73" s="105">
        <v>41.47</v>
      </c>
      <c r="K73" s="105">
        <v>15.53</v>
      </c>
      <c r="L73" s="105">
        <v>75</v>
      </c>
      <c r="M73" s="126"/>
      <c r="N73" s="105"/>
      <c r="O73" s="105"/>
      <c r="P73" s="126"/>
      <c r="Q73" s="105"/>
      <c r="R73" s="105"/>
      <c r="S73" s="105"/>
      <c r="T73" s="126"/>
      <c r="U73" s="105"/>
      <c r="V73" s="105"/>
      <c r="W73" s="105"/>
      <c r="X73" s="105"/>
      <c r="Y73" s="105"/>
      <c r="Z73" s="105"/>
      <c r="AA73" s="126"/>
      <c r="AB73" s="127"/>
      <c r="AC73" s="126"/>
      <c r="AD73" s="126"/>
      <c r="AE73" s="126"/>
      <c r="AF73" s="126"/>
      <c r="AG73" s="126"/>
      <c r="AH73" s="105"/>
      <c r="AI73" s="105"/>
      <c r="AJ73" s="105"/>
      <c r="AK73" s="126"/>
      <c r="AL73" s="126"/>
    </row>
    <row r="74" spans="1:38" x14ac:dyDescent="0.25">
      <c r="A74" s="126" t="s">
        <v>9441</v>
      </c>
      <c r="B74" s="127" cm="1">
        <f t="array" ref="B74">IF(ROW() &lt; ROW(INDEX(fields[experiment_ID],ROWS(fields[experiment_ID]))), COUNTIF(INDEX(fields[experiment_ID],1):fields[[#This Row],[experiment_ID]],fields[[#This Row],[experiment_ID]]), "")</f>
        <v>1</v>
      </c>
      <c r="C74" s="126"/>
      <c r="D74" s="126" t="s">
        <v>9453</v>
      </c>
      <c r="E74" s="126" t="s">
        <v>8649</v>
      </c>
      <c r="F74" s="126"/>
      <c r="G74" s="126" t="s">
        <v>1756</v>
      </c>
      <c r="H74" s="126"/>
      <c r="I74" s="126"/>
      <c r="J74" s="105">
        <v>41.47</v>
      </c>
      <c r="K74" s="105">
        <v>15.53</v>
      </c>
      <c r="L74" s="105">
        <v>75</v>
      </c>
      <c r="M74" s="126"/>
      <c r="N74" s="105"/>
      <c r="O74" s="105"/>
      <c r="P74" s="126"/>
      <c r="Q74" s="105"/>
      <c r="R74" s="105"/>
      <c r="S74" s="105"/>
      <c r="T74" s="126"/>
      <c r="U74" s="105"/>
      <c r="V74" s="105"/>
      <c r="W74" s="105"/>
      <c r="X74" s="105"/>
      <c r="Y74" s="105"/>
      <c r="Z74" s="105"/>
      <c r="AA74" s="126"/>
      <c r="AB74" s="127"/>
      <c r="AC74" s="126"/>
      <c r="AD74" s="126"/>
      <c r="AE74" s="126"/>
      <c r="AF74" s="126"/>
      <c r="AG74" s="126"/>
      <c r="AH74" s="105"/>
      <c r="AI74" s="105"/>
      <c r="AJ74" s="105"/>
      <c r="AK74" s="126"/>
      <c r="AL74" s="126"/>
    </row>
    <row r="75" spans="1:38" x14ac:dyDescent="0.25">
      <c r="A75" s="126" t="s">
        <v>9442</v>
      </c>
      <c r="B75" s="127" cm="1">
        <f t="array" ref="B75">IF(ROW() &lt; ROW(INDEX(fields[experiment_ID],ROWS(fields[experiment_ID]))), COUNTIF(INDEX(fields[experiment_ID],1):fields[[#This Row],[experiment_ID]],fields[[#This Row],[experiment_ID]]), "")</f>
        <v>1</v>
      </c>
      <c r="C75" s="126"/>
      <c r="D75" s="126" t="s">
        <v>9453</v>
      </c>
      <c r="E75" s="126" t="s">
        <v>8649</v>
      </c>
      <c r="F75" s="126"/>
      <c r="G75" s="126" t="s">
        <v>1756</v>
      </c>
      <c r="H75" s="126"/>
      <c r="I75" s="126"/>
      <c r="J75" s="105">
        <v>41.47</v>
      </c>
      <c r="K75" s="105">
        <v>15.53</v>
      </c>
      <c r="L75" s="105">
        <v>75</v>
      </c>
      <c r="M75" s="126"/>
      <c r="N75" s="105"/>
      <c r="O75" s="105"/>
      <c r="P75" s="126"/>
      <c r="Q75" s="105"/>
      <c r="R75" s="105"/>
      <c r="S75" s="105"/>
      <c r="T75" s="126"/>
      <c r="U75" s="105"/>
      <c r="V75" s="105"/>
      <c r="W75" s="105"/>
      <c r="X75" s="105"/>
      <c r="Y75" s="105"/>
      <c r="Z75" s="105"/>
      <c r="AA75" s="126"/>
      <c r="AB75" s="127"/>
      <c r="AC75" s="126"/>
      <c r="AD75" s="126"/>
      <c r="AE75" s="126"/>
      <c r="AF75" s="126"/>
      <c r="AG75" s="126"/>
      <c r="AH75" s="105"/>
      <c r="AI75" s="105"/>
      <c r="AJ75" s="105"/>
      <c r="AK75" s="126"/>
      <c r="AL75" s="126"/>
    </row>
    <row r="76" spans="1:38" x14ac:dyDescent="0.25">
      <c r="A76" s="126" t="s">
        <v>9443</v>
      </c>
      <c r="B76" s="127" cm="1">
        <f t="array" ref="B76">IF(ROW() &lt; ROW(INDEX(fields[experiment_ID],ROWS(fields[experiment_ID]))), COUNTIF(INDEX(fields[experiment_ID],1):fields[[#This Row],[experiment_ID]],fields[[#This Row],[experiment_ID]]), "")</f>
        <v>1</v>
      </c>
      <c r="C76" s="126"/>
      <c r="D76" s="126" t="s">
        <v>9453</v>
      </c>
      <c r="E76" s="126" t="s">
        <v>8649</v>
      </c>
      <c r="F76" s="126"/>
      <c r="G76" s="126" t="s">
        <v>1756</v>
      </c>
      <c r="H76" s="126"/>
      <c r="I76" s="126"/>
      <c r="J76" s="105">
        <v>41.47</v>
      </c>
      <c r="K76" s="105">
        <v>15.53</v>
      </c>
      <c r="L76" s="105">
        <v>75</v>
      </c>
      <c r="M76" s="126"/>
      <c r="N76" s="105"/>
      <c r="O76" s="105"/>
      <c r="P76" s="126"/>
      <c r="Q76" s="105"/>
      <c r="R76" s="105"/>
      <c r="S76" s="105"/>
      <c r="T76" s="126"/>
      <c r="U76" s="105"/>
      <c r="V76" s="105"/>
      <c r="W76" s="105"/>
      <c r="X76" s="105"/>
      <c r="Y76" s="105"/>
      <c r="Z76" s="105"/>
      <c r="AA76" s="126"/>
      <c r="AB76" s="127"/>
      <c r="AC76" s="126"/>
      <c r="AD76" s="126"/>
      <c r="AE76" s="126"/>
      <c r="AF76" s="126"/>
      <c r="AG76" s="126"/>
      <c r="AH76" s="105"/>
      <c r="AI76" s="105"/>
      <c r="AJ76" s="105"/>
      <c r="AK76" s="126"/>
      <c r="AL76" s="126"/>
    </row>
    <row r="77" spans="1:38" x14ac:dyDescent="0.25">
      <c r="A77" s="126" t="s">
        <v>9444</v>
      </c>
      <c r="B77" s="127" cm="1">
        <f t="array" ref="B77">IF(ROW() &lt; ROW(INDEX(fields[experiment_ID],ROWS(fields[experiment_ID]))), COUNTIF(INDEX(fields[experiment_ID],1):fields[[#This Row],[experiment_ID]],fields[[#This Row],[experiment_ID]]), "")</f>
        <v>1</v>
      </c>
      <c r="C77" s="126"/>
      <c r="D77" s="126" t="s">
        <v>9453</v>
      </c>
      <c r="E77" s="126" t="s">
        <v>8649</v>
      </c>
      <c r="F77" s="126"/>
      <c r="G77" s="126" t="s">
        <v>1756</v>
      </c>
      <c r="H77" s="126"/>
      <c r="I77" s="126"/>
      <c r="J77" s="105">
        <v>41.47</v>
      </c>
      <c r="K77" s="105">
        <v>15.53</v>
      </c>
      <c r="L77" s="105">
        <v>75</v>
      </c>
      <c r="M77" s="126"/>
      <c r="N77" s="105"/>
      <c r="O77" s="105"/>
      <c r="P77" s="126"/>
      <c r="Q77" s="105"/>
      <c r="R77" s="105"/>
      <c r="S77" s="105"/>
      <c r="T77" s="126"/>
      <c r="U77" s="105"/>
      <c r="V77" s="105"/>
      <c r="W77" s="105"/>
      <c r="X77" s="105"/>
      <c r="Y77" s="105"/>
      <c r="Z77" s="105"/>
      <c r="AA77" s="126"/>
      <c r="AB77" s="127"/>
      <c r="AC77" s="126"/>
      <c r="AD77" s="126"/>
      <c r="AE77" s="126"/>
      <c r="AF77" s="126"/>
      <c r="AG77" s="126"/>
      <c r="AH77" s="105"/>
      <c r="AI77" s="105"/>
      <c r="AJ77" s="105"/>
      <c r="AK77" s="126"/>
      <c r="AL77" s="126"/>
    </row>
    <row r="78" spans="1:38" x14ac:dyDescent="0.25">
      <c r="A78" s="126" t="s">
        <v>9445</v>
      </c>
      <c r="B78" s="127" cm="1">
        <f t="array" ref="B78">IF(ROW() &lt; ROW(INDEX(fields[experiment_ID],ROWS(fields[experiment_ID]))), COUNTIF(INDEX(fields[experiment_ID],1):fields[[#This Row],[experiment_ID]],fields[[#This Row],[experiment_ID]]), "")</f>
        <v>1</v>
      </c>
      <c r="C78" s="126"/>
      <c r="D78" s="126" t="s">
        <v>9453</v>
      </c>
      <c r="E78" s="126" t="s">
        <v>8649</v>
      </c>
      <c r="F78" s="126"/>
      <c r="G78" s="126" t="s">
        <v>1756</v>
      </c>
      <c r="H78" s="126"/>
      <c r="I78" s="126"/>
      <c r="J78" s="105">
        <v>41.47</v>
      </c>
      <c r="K78" s="105">
        <v>15.53</v>
      </c>
      <c r="L78" s="105">
        <v>75</v>
      </c>
      <c r="M78" s="126"/>
      <c r="N78" s="105"/>
      <c r="O78" s="105"/>
      <c r="P78" s="126"/>
      <c r="Q78" s="105"/>
      <c r="R78" s="105"/>
      <c r="S78" s="105"/>
      <c r="T78" s="126"/>
      <c r="U78" s="105"/>
      <c r="V78" s="105"/>
      <c r="W78" s="105"/>
      <c r="X78" s="105"/>
      <c r="Y78" s="105"/>
      <c r="Z78" s="105"/>
      <c r="AA78" s="126"/>
      <c r="AB78" s="127"/>
      <c r="AC78" s="126"/>
      <c r="AD78" s="126"/>
      <c r="AE78" s="126"/>
      <c r="AF78" s="126"/>
      <c r="AG78" s="126"/>
      <c r="AH78" s="105"/>
      <c r="AI78" s="105"/>
      <c r="AJ78" s="105"/>
      <c r="AK78" s="126"/>
      <c r="AL78" s="126"/>
    </row>
    <row r="79" spans="1:38" x14ac:dyDescent="0.25">
      <c r="A79" s="126" t="s">
        <v>9446</v>
      </c>
      <c r="B79" s="127" cm="1">
        <f t="array" ref="B79">IF(ROW() &lt; ROW(INDEX(fields[experiment_ID],ROWS(fields[experiment_ID]))), COUNTIF(INDEX(fields[experiment_ID],1):fields[[#This Row],[experiment_ID]],fields[[#This Row],[experiment_ID]]), "")</f>
        <v>1</v>
      </c>
      <c r="C79" s="126"/>
      <c r="D79" s="126" t="s">
        <v>9453</v>
      </c>
      <c r="E79" s="126" t="s">
        <v>8649</v>
      </c>
      <c r="F79" s="126"/>
      <c r="G79" s="126" t="s">
        <v>1756</v>
      </c>
      <c r="H79" s="126"/>
      <c r="I79" s="126"/>
      <c r="J79" s="105">
        <v>41.47</v>
      </c>
      <c r="K79" s="105">
        <v>15.53</v>
      </c>
      <c r="L79" s="105">
        <v>75</v>
      </c>
      <c r="M79" s="126"/>
      <c r="N79" s="105"/>
      <c r="O79" s="105"/>
      <c r="P79" s="126"/>
      <c r="Q79" s="105"/>
      <c r="R79" s="105"/>
      <c r="S79" s="105"/>
      <c r="T79" s="126"/>
      <c r="U79" s="105"/>
      <c r="V79" s="105"/>
      <c r="W79" s="105"/>
      <c r="X79" s="105"/>
      <c r="Y79" s="105"/>
      <c r="Z79" s="105"/>
      <c r="AA79" s="126"/>
      <c r="AB79" s="127"/>
      <c r="AC79" s="126"/>
      <c r="AD79" s="126"/>
      <c r="AE79" s="126"/>
      <c r="AF79" s="126"/>
      <c r="AG79" s="126"/>
      <c r="AH79" s="105"/>
      <c r="AI79" s="105"/>
      <c r="AJ79" s="105"/>
      <c r="AK79" s="126"/>
      <c r="AL79" s="126"/>
    </row>
    <row r="80" spans="1:38" x14ac:dyDescent="0.25">
      <c r="A80" s="126" t="s">
        <v>9447</v>
      </c>
      <c r="B80" s="127" cm="1">
        <f t="array" ref="B80">IF(ROW() &lt; ROW(INDEX(fields[experiment_ID],ROWS(fields[experiment_ID]))), COUNTIF(INDEX(fields[experiment_ID],1):fields[[#This Row],[experiment_ID]],fields[[#This Row],[experiment_ID]]), "")</f>
        <v>1</v>
      </c>
      <c r="C80" s="126"/>
      <c r="D80" s="126" t="s">
        <v>9453</v>
      </c>
      <c r="E80" s="126" t="s">
        <v>8649</v>
      </c>
      <c r="F80" s="126"/>
      <c r="G80" s="126" t="s">
        <v>1756</v>
      </c>
      <c r="H80" s="126"/>
      <c r="I80" s="126"/>
      <c r="J80" s="105">
        <v>41.47</v>
      </c>
      <c r="K80" s="105">
        <v>15.53</v>
      </c>
      <c r="L80" s="105">
        <v>75</v>
      </c>
      <c r="M80" s="126"/>
      <c r="N80" s="105"/>
      <c r="O80" s="105"/>
      <c r="P80" s="126"/>
      <c r="Q80" s="105"/>
      <c r="R80" s="105"/>
      <c r="S80" s="105"/>
      <c r="T80" s="126"/>
      <c r="U80" s="105"/>
      <c r="V80" s="105"/>
      <c r="W80" s="105"/>
      <c r="X80" s="105"/>
      <c r="Y80" s="105"/>
      <c r="Z80" s="105"/>
      <c r="AA80" s="126"/>
      <c r="AB80" s="127"/>
      <c r="AC80" s="126"/>
      <c r="AD80" s="126"/>
      <c r="AE80" s="126"/>
      <c r="AF80" s="126"/>
      <c r="AG80" s="126"/>
      <c r="AH80" s="105"/>
      <c r="AI80" s="105"/>
      <c r="AJ80" s="105"/>
      <c r="AK80" s="126"/>
      <c r="AL80" s="126"/>
    </row>
    <row r="81" spans="1:38" x14ac:dyDescent="0.25">
      <c r="A81" s="126" t="s">
        <v>9448</v>
      </c>
      <c r="B81" s="127" cm="1">
        <f t="array" ref="B81">IF(ROW() &lt; ROW(INDEX(fields[experiment_ID],ROWS(fields[experiment_ID]))), COUNTIF(INDEX(fields[experiment_ID],1):fields[[#This Row],[experiment_ID]],fields[[#This Row],[experiment_ID]]), "")</f>
        <v>1</v>
      </c>
      <c r="C81" s="126"/>
      <c r="D81" s="126" t="s">
        <v>9453</v>
      </c>
      <c r="E81" s="126" t="s">
        <v>8649</v>
      </c>
      <c r="F81" s="126"/>
      <c r="G81" s="126" t="s">
        <v>1756</v>
      </c>
      <c r="H81" s="126"/>
      <c r="I81" s="126"/>
      <c r="J81" s="105">
        <v>41.47</v>
      </c>
      <c r="K81" s="105">
        <v>15.53</v>
      </c>
      <c r="L81" s="105">
        <v>75</v>
      </c>
      <c r="M81" s="126"/>
      <c r="N81" s="105"/>
      <c r="O81" s="105"/>
      <c r="P81" s="126"/>
      <c r="Q81" s="105"/>
      <c r="R81" s="105"/>
      <c r="S81" s="105"/>
      <c r="T81" s="126"/>
      <c r="U81" s="105"/>
      <c r="V81" s="105"/>
      <c r="W81" s="105"/>
      <c r="X81" s="105"/>
      <c r="Y81" s="105"/>
      <c r="Z81" s="105"/>
      <c r="AA81" s="126"/>
      <c r="AB81" s="127"/>
      <c r="AC81" s="126"/>
      <c r="AD81" s="126"/>
      <c r="AE81" s="126"/>
      <c r="AF81" s="126"/>
      <c r="AG81" s="126"/>
      <c r="AH81" s="105"/>
      <c r="AI81" s="105"/>
      <c r="AJ81" s="105"/>
      <c r="AK81" s="126"/>
      <c r="AL81" s="126"/>
    </row>
    <row r="82" spans="1:38" x14ac:dyDescent="0.25">
      <c r="A82" s="126" t="s">
        <v>9449</v>
      </c>
      <c r="B82" s="127" cm="1">
        <f t="array" ref="B82">IF(ROW() &lt; ROW(INDEX(fields[experiment_ID],ROWS(fields[experiment_ID]))), COUNTIF(INDEX(fields[experiment_ID],1):fields[[#This Row],[experiment_ID]],fields[[#This Row],[experiment_ID]]), "")</f>
        <v>1</v>
      </c>
      <c r="C82" s="126"/>
      <c r="D82" s="126" t="s">
        <v>9453</v>
      </c>
      <c r="E82" s="126" t="s">
        <v>8649</v>
      </c>
      <c r="F82" s="126"/>
      <c r="G82" s="126" t="s">
        <v>1756</v>
      </c>
      <c r="H82" s="126"/>
      <c r="I82" s="126"/>
      <c r="J82" s="105">
        <v>41.47</v>
      </c>
      <c r="K82" s="105">
        <v>15.53</v>
      </c>
      <c r="L82" s="105">
        <v>75</v>
      </c>
      <c r="M82" s="126"/>
      <c r="N82" s="105"/>
      <c r="O82" s="105"/>
      <c r="P82" s="126"/>
      <c r="Q82" s="105"/>
      <c r="R82" s="105"/>
      <c r="S82" s="105"/>
      <c r="T82" s="126"/>
      <c r="U82" s="105"/>
      <c r="V82" s="105"/>
      <c r="W82" s="105"/>
      <c r="X82" s="105"/>
      <c r="Y82" s="105"/>
      <c r="Z82" s="105"/>
      <c r="AA82" s="126"/>
      <c r="AB82" s="127"/>
      <c r="AC82" s="126"/>
      <c r="AD82" s="126"/>
      <c r="AE82" s="126"/>
      <c r="AF82" s="126"/>
      <c r="AG82" s="126"/>
      <c r="AH82" s="105"/>
      <c r="AI82" s="105"/>
      <c r="AJ82" s="105"/>
      <c r="AK82" s="126"/>
      <c r="AL82" s="126"/>
    </row>
    <row r="83" spans="1:38" x14ac:dyDescent="0.25">
      <c r="A83" s="126" t="s">
        <v>9450</v>
      </c>
      <c r="B83" s="127" cm="1">
        <f t="array" ref="B83">IF(ROW() &lt; ROW(INDEX(fields[experiment_ID],ROWS(fields[experiment_ID]))), COUNTIF(INDEX(fields[experiment_ID],1):fields[[#This Row],[experiment_ID]],fields[[#This Row],[experiment_ID]]), "")</f>
        <v>1</v>
      </c>
      <c r="C83" s="126"/>
      <c r="D83" s="126" t="s">
        <v>9453</v>
      </c>
      <c r="E83" s="126" t="s">
        <v>8649</v>
      </c>
      <c r="F83" s="126"/>
      <c r="G83" s="126" t="s">
        <v>1756</v>
      </c>
      <c r="H83" s="126"/>
      <c r="I83" s="126"/>
      <c r="J83" s="105">
        <v>41.47</v>
      </c>
      <c r="K83" s="105">
        <v>15.53</v>
      </c>
      <c r="L83" s="105">
        <v>75</v>
      </c>
      <c r="M83" s="126"/>
      <c r="N83" s="105"/>
      <c r="O83" s="105"/>
      <c r="P83" s="126"/>
      <c r="Q83" s="105"/>
      <c r="R83" s="105"/>
      <c r="S83" s="105"/>
      <c r="T83" s="126"/>
      <c r="U83" s="105"/>
      <c r="V83" s="105"/>
      <c r="W83" s="105"/>
      <c r="X83" s="105"/>
      <c r="Y83" s="105"/>
      <c r="Z83" s="105"/>
      <c r="AA83" s="126"/>
      <c r="AB83" s="127"/>
      <c r="AC83" s="126"/>
      <c r="AD83" s="126"/>
      <c r="AE83" s="126"/>
      <c r="AF83" s="126"/>
      <c r="AG83" s="126"/>
      <c r="AH83" s="105"/>
      <c r="AI83" s="105"/>
      <c r="AJ83" s="105"/>
      <c r="AK83" s="126"/>
      <c r="AL83" s="126"/>
    </row>
    <row r="84" spans="1:38" x14ac:dyDescent="0.25">
      <c r="A84" s="126" t="s">
        <v>9451</v>
      </c>
      <c r="B84" s="127" cm="1">
        <f t="array" ref="B84">IF(ROW() &lt; ROW(INDEX(fields[experiment_ID],ROWS(fields[experiment_ID]))), COUNTIF(INDEX(fields[experiment_ID],1):fields[[#This Row],[experiment_ID]],fields[[#This Row],[experiment_ID]]), "")</f>
        <v>1</v>
      </c>
      <c r="C84" s="126"/>
      <c r="D84" s="126" t="s">
        <v>9453</v>
      </c>
      <c r="E84" s="126" t="s">
        <v>8649</v>
      </c>
      <c r="F84" s="126"/>
      <c r="G84" s="126" t="s">
        <v>1756</v>
      </c>
      <c r="H84" s="126"/>
      <c r="I84" s="126"/>
      <c r="J84" s="105">
        <v>41.47</v>
      </c>
      <c r="K84" s="105">
        <v>15.53</v>
      </c>
      <c r="L84" s="105">
        <v>75</v>
      </c>
      <c r="M84" s="126"/>
      <c r="N84" s="105"/>
      <c r="O84" s="105"/>
      <c r="P84" s="126"/>
      <c r="Q84" s="105"/>
      <c r="R84" s="105"/>
      <c r="S84" s="105"/>
      <c r="T84" s="126"/>
      <c r="U84" s="105"/>
      <c r="V84" s="105"/>
      <c r="W84" s="105"/>
      <c r="X84" s="105"/>
      <c r="Y84" s="105"/>
      <c r="Z84" s="105"/>
      <c r="AA84" s="126"/>
      <c r="AB84" s="127"/>
      <c r="AC84" s="126"/>
      <c r="AD84" s="126"/>
      <c r="AE84" s="126"/>
      <c r="AF84" s="126"/>
      <c r="AG84" s="126"/>
      <c r="AH84" s="105"/>
      <c r="AI84" s="105"/>
      <c r="AJ84" s="105"/>
      <c r="AK84" s="126"/>
      <c r="AL84" s="126"/>
    </row>
    <row r="85" spans="1:38" x14ac:dyDescent="0.25">
      <c r="A85" s="126" t="s">
        <v>9452</v>
      </c>
      <c r="B85" s="127" cm="1">
        <f t="array" ref="B85">IF(ROW() &lt; ROW(INDEX(fields[experiment_ID],ROWS(fields[experiment_ID]))), COUNTIF(INDEX(fields[experiment_ID],1):fields[[#This Row],[experiment_ID]],fields[[#This Row],[experiment_ID]]), "")</f>
        <v>1</v>
      </c>
      <c r="C85" s="126"/>
      <c r="D85" s="126" t="s">
        <v>9453</v>
      </c>
      <c r="E85" s="126" t="s">
        <v>8649</v>
      </c>
      <c r="F85" s="126"/>
      <c r="G85" s="126" t="s">
        <v>1756</v>
      </c>
      <c r="H85" s="126"/>
      <c r="I85" s="126"/>
      <c r="J85" s="105">
        <v>41.47</v>
      </c>
      <c r="K85" s="105">
        <v>15.53</v>
      </c>
      <c r="L85" s="105">
        <v>75</v>
      </c>
      <c r="M85" s="126"/>
      <c r="N85" s="105"/>
      <c r="O85" s="105"/>
      <c r="P85" s="126"/>
      <c r="Q85" s="105"/>
      <c r="R85" s="105"/>
      <c r="S85" s="105"/>
      <c r="T85" s="126"/>
      <c r="U85" s="105"/>
      <c r="V85" s="105"/>
      <c r="W85" s="105"/>
      <c r="X85" s="105"/>
      <c r="Y85" s="105"/>
      <c r="Z85" s="105"/>
      <c r="AA85" s="126"/>
      <c r="AB85" s="127"/>
      <c r="AC85" s="126"/>
      <c r="AD85" s="126"/>
      <c r="AE85" s="126"/>
      <c r="AF85" s="126"/>
      <c r="AG85" s="126"/>
      <c r="AH85" s="105"/>
      <c r="AI85" s="105"/>
      <c r="AJ85" s="105"/>
      <c r="AK85" s="126"/>
      <c r="AL85" s="126"/>
    </row>
    <row r="86" spans="1:38" x14ac:dyDescent="0.25">
      <c r="A86" s="126" t="s">
        <v>9458</v>
      </c>
      <c r="B86" s="127" cm="1">
        <f t="array" ref="B86">IF(ROW() &lt; ROW(INDEX(fields[experiment_ID],ROWS(fields[experiment_ID]))), COUNTIF(INDEX(fields[experiment_ID],1):fields[[#This Row],[experiment_ID]],fields[[#This Row],[experiment_ID]]), "")</f>
        <v>1</v>
      </c>
      <c r="C86" s="126"/>
      <c r="D86" s="126" t="s">
        <v>9464</v>
      </c>
      <c r="E86" s="126" t="s">
        <v>8973</v>
      </c>
      <c r="F86" s="126"/>
      <c r="G86" s="126" t="s">
        <v>1799</v>
      </c>
      <c r="H86" s="126"/>
      <c r="I86" s="126"/>
      <c r="J86" s="105">
        <v>43.75</v>
      </c>
      <c r="K86" s="105">
        <v>172.25</v>
      </c>
      <c r="L86" s="105"/>
      <c r="M86" s="126"/>
      <c r="N86" s="105"/>
      <c r="O86" s="105"/>
      <c r="P86" s="126"/>
      <c r="Q86" s="105"/>
      <c r="R86" s="105"/>
      <c r="S86" s="105"/>
      <c r="T86" s="126"/>
      <c r="U86" s="105"/>
      <c r="V86" s="105"/>
      <c r="W86" s="105"/>
      <c r="X86" s="105"/>
      <c r="Y86" s="105"/>
      <c r="Z86" s="105"/>
      <c r="AA86" s="126"/>
      <c r="AB86" s="127"/>
      <c r="AC86" s="126"/>
      <c r="AD86" s="126"/>
      <c r="AE86" s="126"/>
      <c r="AF86" s="126"/>
      <c r="AG86" s="126"/>
      <c r="AH86" s="105"/>
      <c r="AI86" s="105"/>
      <c r="AJ86" s="105"/>
      <c r="AK86" s="126"/>
      <c r="AL86" s="126"/>
    </row>
    <row r="87" spans="1:38" x14ac:dyDescent="0.25">
      <c r="A87" s="126" t="s">
        <v>9458</v>
      </c>
      <c r="B87" s="127" cm="1">
        <f t="array" ref="B87">IF(ROW() &lt; ROW(INDEX(fields[experiment_ID],ROWS(fields[experiment_ID]))), COUNTIF(INDEX(fields[experiment_ID],1):fields[[#This Row],[experiment_ID]],fields[[#This Row],[experiment_ID]]), "")</f>
        <v>2</v>
      </c>
      <c r="C87" s="126"/>
      <c r="D87" s="126" t="s">
        <v>9464</v>
      </c>
      <c r="E87" s="126" t="s">
        <v>8974</v>
      </c>
      <c r="F87" s="126"/>
      <c r="G87" s="126" t="s">
        <v>1799</v>
      </c>
      <c r="H87" s="126"/>
      <c r="I87" s="126"/>
      <c r="J87" s="105">
        <v>43.97</v>
      </c>
      <c r="K87" s="105">
        <v>171.8</v>
      </c>
      <c r="L87" s="105"/>
      <c r="M87" s="126"/>
      <c r="N87" s="105"/>
      <c r="O87" s="105"/>
      <c r="P87" s="126"/>
      <c r="Q87" s="105"/>
      <c r="R87" s="105"/>
      <c r="S87" s="105"/>
      <c r="T87" s="126"/>
      <c r="U87" s="105"/>
      <c r="V87" s="105"/>
      <c r="W87" s="105"/>
      <c r="X87" s="105"/>
      <c r="Y87" s="105"/>
      <c r="Z87" s="105"/>
      <c r="AA87" s="126"/>
      <c r="AB87" s="127"/>
      <c r="AC87" s="126"/>
      <c r="AD87" s="126"/>
      <c r="AE87" s="126"/>
      <c r="AF87" s="126"/>
      <c r="AG87" s="126"/>
      <c r="AH87" s="105"/>
      <c r="AI87" s="105"/>
      <c r="AJ87" s="105"/>
      <c r="AK87" s="126"/>
      <c r="AL87" s="126"/>
    </row>
    <row r="88" spans="1:38" x14ac:dyDescent="0.25">
      <c r="A88" s="126" t="s">
        <v>9459</v>
      </c>
      <c r="B88" s="127" cm="1">
        <f t="array" ref="B88">IF(ROW() &lt; ROW(INDEX(fields[experiment_ID],ROWS(fields[experiment_ID]))), COUNTIF(INDEX(fields[experiment_ID],1):fields[[#This Row],[experiment_ID]],fields[[#This Row],[experiment_ID]]), "")</f>
        <v>1</v>
      </c>
      <c r="C88" s="126"/>
      <c r="D88" s="126" t="s">
        <v>9464</v>
      </c>
      <c r="E88" s="126" t="s">
        <v>8973</v>
      </c>
      <c r="F88" s="126"/>
      <c r="G88" s="126" t="s">
        <v>1799</v>
      </c>
      <c r="H88" s="126"/>
      <c r="I88" s="126"/>
      <c r="J88" s="105">
        <v>43.75</v>
      </c>
      <c r="K88" s="105">
        <v>172.25</v>
      </c>
      <c r="L88" s="105"/>
      <c r="M88" s="126"/>
      <c r="N88" s="105"/>
      <c r="O88" s="105"/>
      <c r="P88" s="126"/>
      <c r="Q88" s="105"/>
      <c r="R88" s="105"/>
      <c r="S88" s="105"/>
      <c r="T88" s="126"/>
      <c r="U88" s="105"/>
      <c r="V88" s="105"/>
      <c r="W88" s="105"/>
      <c r="X88" s="105"/>
      <c r="Y88" s="105"/>
      <c r="Z88" s="105"/>
      <c r="AA88" s="126"/>
      <c r="AB88" s="127"/>
      <c r="AC88" s="126"/>
      <c r="AD88" s="126"/>
      <c r="AE88" s="126"/>
      <c r="AF88" s="126"/>
      <c r="AG88" s="126"/>
      <c r="AH88" s="105"/>
      <c r="AI88" s="105"/>
      <c r="AJ88" s="105"/>
      <c r="AK88" s="126"/>
      <c r="AL88" s="126"/>
    </row>
    <row r="89" spans="1:38" x14ac:dyDescent="0.25">
      <c r="A89" s="126" t="s">
        <v>9459</v>
      </c>
      <c r="B89" s="127" cm="1">
        <f t="array" ref="B89">IF(ROW() &lt; ROW(INDEX(fields[experiment_ID],ROWS(fields[experiment_ID]))), COUNTIF(INDEX(fields[experiment_ID],1):fields[[#This Row],[experiment_ID]],fields[[#This Row],[experiment_ID]]), "")</f>
        <v>2</v>
      </c>
      <c r="C89" s="126"/>
      <c r="D89" s="126" t="s">
        <v>9464</v>
      </c>
      <c r="E89" s="126" t="s">
        <v>8974</v>
      </c>
      <c r="F89" s="126"/>
      <c r="G89" s="126" t="s">
        <v>1799</v>
      </c>
      <c r="H89" s="126"/>
      <c r="I89" s="126"/>
      <c r="J89" s="105">
        <v>43.97</v>
      </c>
      <c r="K89" s="105">
        <v>171.8</v>
      </c>
      <c r="L89" s="105"/>
      <c r="M89" s="126"/>
      <c r="N89" s="105"/>
      <c r="O89" s="105"/>
      <c r="P89" s="126"/>
      <c r="Q89" s="105"/>
      <c r="R89" s="105"/>
      <c r="S89" s="105"/>
      <c r="T89" s="126"/>
      <c r="U89" s="105"/>
      <c r="V89" s="105"/>
      <c r="W89" s="105"/>
      <c r="X89" s="105"/>
      <c r="Y89" s="105"/>
      <c r="Z89" s="105"/>
      <c r="AA89" s="126"/>
      <c r="AB89" s="127"/>
      <c r="AC89" s="126"/>
      <c r="AD89" s="126"/>
      <c r="AE89" s="126"/>
      <c r="AF89" s="126"/>
      <c r="AG89" s="126"/>
      <c r="AH89" s="105"/>
      <c r="AI89" s="105"/>
      <c r="AJ89" s="105"/>
      <c r="AK89" s="126"/>
      <c r="AL89" s="126"/>
    </row>
    <row r="90" spans="1:38" x14ac:dyDescent="0.25">
      <c r="A90" s="126" t="s">
        <v>9460</v>
      </c>
      <c r="B90" s="127" cm="1">
        <f t="array" ref="B90">IF(ROW() &lt; ROW(INDEX(fields[experiment_ID],ROWS(fields[experiment_ID]))), COUNTIF(INDEX(fields[experiment_ID],1):fields[[#This Row],[experiment_ID]],fields[[#This Row],[experiment_ID]]), "")</f>
        <v>1</v>
      </c>
      <c r="C90" s="126"/>
      <c r="D90" s="126" t="s">
        <v>9464</v>
      </c>
      <c r="E90" s="126" t="s">
        <v>8973</v>
      </c>
      <c r="F90" s="126"/>
      <c r="G90" s="126" t="s">
        <v>1799</v>
      </c>
      <c r="H90" s="126"/>
      <c r="I90" s="126"/>
      <c r="J90" s="105">
        <v>43.75</v>
      </c>
      <c r="K90" s="105">
        <v>172.25</v>
      </c>
      <c r="L90" s="105"/>
      <c r="M90" s="126"/>
      <c r="N90" s="105"/>
      <c r="O90" s="105"/>
      <c r="P90" s="126"/>
      <c r="Q90" s="105"/>
      <c r="R90" s="105"/>
      <c r="S90" s="105"/>
      <c r="T90" s="126"/>
      <c r="U90" s="105"/>
      <c r="V90" s="105"/>
      <c r="W90" s="105"/>
      <c r="X90" s="105"/>
      <c r="Y90" s="105"/>
      <c r="Z90" s="105"/>
      <c r="AA90" s="126"/>
      <c r="AB90" s="127"/>
      <c r="AC90" s="126"/>
      <c r="AD90" s="126"/>
      <c r="AE90" s="126"/>
      <c r="AF90" s="126"/>
      <c r="AG90" s="126"/>
      <c r="AH90" s="105"/>
      <c r="AI90" s="105"/>
      <c r="AJ90" s="105"/>
      <c r="AK90" s="126"/>
      <c r="AL90" s="126"/>
    </row>
    <row r="91" spans="1:38" x14ac:dyDescent="0.25">
      <c r="A91" s="126" t="s">
        <v>9460</v>
      </c>
      <c r="B91" s="127" cm="1">
        <f t="array" ref="B91">IF(ROW() &lt; ROW(INDEX(fields[experiment_ID],ROWS(fields[experiment_ID]))), COUNTIF(INDEX(fields[experiment_ID],1):fields[[#This Row],[experiment_ID]],fields[[#This Row],[experiment_ID]]), "")</f>
        <v>2</v>
      </c>
      <c r="C91" s="126"/>
      <c r="D91" s="126" t="s">
        <v>9464</v>
      </c>
      <c r="E91" s="126" t="s">
        <v>8974</v>
      </c>
      <c r="F91" s="126"/>
      <c r="G91" s="126" t="s">
        <v>1799</v>
      </c>
      <c r="H91" s="126"/>
      <c r="I91" s="126"/>
      <c r="J91" s="105">
        <v>43.97</v>
      </c>
      <c r="K91" s="105">
        <v>171.8</v>
      </c>
      <c r="L91" s="105"/>
      <c r="M91" s="126"/>
      <c r="N91" s="105"/>
      <c r="O91" s="105"/>
      <c r="P91" s="126"/>
      <c r="Q91" s="105"/>
      <c r="R91" s="105"/>
      <c r="S91" s="105"/>
      <c r="T91" s="126"/>
      <c r="U91" s="105"/>
      <c r="V91" s="105"/>
      <c r="W91" s="105"/>
      <c r="X91" s="105"/>
      <c r="Y91" s="105"/>
      <c r="Z91" s="105"/>
      <c r="AA91" s="126"/>
      <c r="AB91" s="127"/>
      <c r="AC91" s="126"/>
      <c r="AD91" s="126"/>
      <c r="AE91" s="126"/>
      <c r="AF91" s="126"/>
      <c r="AG91" s="126"/>
      <c r="AH91" s="105"/>
      <c r="AI91" s="105"/>
      <c r="AJ91" s="105"/>
      <c r="AK91" s="126"/>
      <c r="AL91" s="126"/>
    </row>
    <row r="92" spans="1:38" x14ac:dyDescent="0.25">
      <c r="A92" s="126" t="s">
        <v>9461</v>
      </c>
      <c r="B92" s="127" cm="1">
        <f t="array" ref="B92">IF(ROW() &lt; ROW(INDEX(fields[experiment_ID],ROWS(fields[experiment_ID]))), COUNTIF(INDEX(fields[experiment_ID],1):fields[[#This Row],[experiment_ID]],fields[[#This Row],[experiment_ID]]), "")</f>
        <v>1</v>
      </c>
      <c r="C92" s="126"/>
      <c r="D92" s="126" t="s">
        <v>9464</v>
      </c>
      <c r="E92" s="126" t="s">
        <v>8973</v>
      </c>
      <c r="F92" s="126"/>
      <c r="G92" s="126" t="s">
        <v>1799</v>
      </c>
      <c r="H92" s="126"/>
      <c r="I92" s="126"/>
      <c r="J92" s="105">
        <v>43.75</v>
      </c>
      <c r="K92" s="105">
        <v>172.25</v>
      </c>
      <c r="L92" s="105"/>
      <c r="M92" s="126"/>
      <c r="N92" s="105"/>
      <c r="O92" s="105"/>
      <c r="P92" s="126"/>
      <c r="Q92" s="105"/>
      <c r="R92" s="105"/>
      <c r="S92" s="105"/>
      <c r="T92" s="126"/>
      <c r="U92" s="105"/>
      <c r="V92" s="105"/>
      <c r="W92" s="105"/>
      <c r="X92" s="105"/>
      <c r="Y92" s="105"/>
      <c r="Z92" s="105"/>
      <c r="AA92" s="126"/>
      <c r="AB92" s="127"/>
      <c r="AC92" s="126"/>
      <c r="AD92" s="126"/>
      <c r="AE92" s="126"/>
      <c r="AF92" s="126"/>
      <c r="AG92" s="126"/>
      <c r="AH92" s="105"/>
      <c r="AI92" s="105"/>
      <c r="AJ92" s="105"/>
      <c r="AK92" s="126"/>
      <c r="AL92" s="126"/>
    </row>
    <row r="93" spans="1:38" x14ac:dyDescent="0.25">
      <c r="A93" s="126" t="s">
        <v>9461</v>
      </c>
      <c r="B93" s="127" cm="1">
        <f t="array" ref="B93">IF(ROW() &lt; ROW(INDEX(fields[experiment_ID],ROWS(fields[experiment_ID]))), COUNTIF(INDEX(fields[experiment_ID],1):fields[[#This Row],[experiment_ID]],fields[[#This Row],[experiment_ID]]), "")</f>
        <v>2</v>
      </c>
      <c r="C93" s="126"/>
      <c r="D93" s="126" t="s">
        <v>9464</v>
      </c>
      <c r="E93" s="126" t="s">
        <v>8974</v>
      </c>
      <c r="F93" s="126"/>
      <c r="G93" s="126" t="s">
        <v>1799</v>
      </c>
      <c r="H93" s="126"/>
      <c r="I93" s="126"/>
      <c r="J93" s="105">
        <v>43.97</v>
      </c>
      <c r="K93" s="105">
        <v>171.8</v>
      </c>
      <c r="L93" s="105"/>
      <c r="M93" s="126"/>
      <c r="N93" s="105"/>
      <c r="O93" s="105"/>
      <c r="P93" s="126"/>
      <c r="Q93" s="105"/>
      <c r="R93" s="105"/>
      <c r="S93" s="105"/>
      <c r="T93" s="126"/>
      <c r="U93" s="105"/>
      <c r="V93" s="105"/>
      <c r="W93" s="105"/>
      <c r="X93" s="105"/>
      <c r="Y93" s="105"/>
      <c r="Z93" s="105"/>
      <c r="AA93" s="126"/>
      <c r="AB93" s="127"/>
      <c r="AC93" s="126"/>
      <c r="AD93" s="126"/>
      <c r="AE93" s="126"/>
      <c r="AF93" s="126"/>
      <c r="AG93" s="126"/>
      <c r="AH93" s="105"/>
      <c r="AI93" s="105"/>
      <c r="AJ93" s="105"/>
      <c r="AK93" s="126"/>
      <c r="AL93" s="126"/>
    </row>
    <row r="94" spans="1:38" x14ac:dyDescent="0.25">
      <c r="A94" s="126" t="s">
        <v>9462</v>
      </c>
      <c r="B94" s="127" cm="1">
        <f t="array" ref="B94">IF(ROW() &lt; ROW(INDEX(fields[experiment_ID],ROWS(fields[experiment_ID]))), COUNTIF(INDEX(fields[experiment_ID],1):fields[[#This Row],[experiment_ID]],fields[[#This Row],[experiment_ID]]), "")</f>
        <v>1</v>
      </c>
      <c r="C94" s="126"/>
      <c r="D94" s="126" t="s">
        <v>9464</v>
      </c>
      <c r="E94" s="126" t="s">
        <v>8973</v>
      </c>
      <c r="F94" s="126"/>
      <c r="G94" s="126" t="s">
        <v>1799</v>
      </c>
      <c r="H94" s="126"/>
      <c r="I94" s="126"/>
      <c r="J94" s="105">
        <v>43.75</v>
      </c>
      <c r="K94" s="105">
        <v>172.25</v>
      </c>
      <c r="L94" s="105"/>
      <c r="M94" s="126"/>
      <c r="N94" s="105"/>
      <c r="O94" s="105"/>
      <c r="P94" s="126"/>
      <c r="Q94" s="105"/>
      <c r="R94" s="105"/>
      <c r="S94" s="105"/>
      <c r="T94" s="126"/>
      <c r="U94" s="105"/>
      <c r="V94" s="105"/>
      <c r="W94" s="105"/>
      <c r="X94" s="105"/>
      <c r="Y94" s="105"/>
      <c r="Z94" s="105"/>
      <c r="AA94" s="126"/>
      <c r="AB94" s="127"/>
      <c r="AC94" s="126"/>
      <c r="AD94" s="126"/>
      <c r="AE94" s="126"/>
      <c r="AF94" s="126"/>
      <c r="AG94" s="126"/>
      <c r="AH94" s="105"/>
      <c r="AI94" s="105"/>
      <c r="AJ94" s="105"/>
      <c r="AK94" s="126"/>
      <c r="AL94" s="126"/>
    </row>
    <row r="95" spans="1:38" x14ac:dyDescent="0.25">
      <c r="A95" s="126" t="s">
        <v>9462</v>
      </c>
      <c r="B95" s="127" cm="1">
        <f t="array" ref="B95">IF(ROW() &lt; ROW(INDEX(fields[experiment_ID],ROWS(fields[experiment_ID]))), COUNTIF(INDEX(fields[experiment_ID],1):fields[[#This Row],[experiment_ID]],fields[[#This Row],[experiment_ID]]), "")</f>
        <v>2</v>
      </c>
      <c r="C95" s="126"/>
      <c r="D95" s="126" t="s">
        <v>9464</v>
      </c>
      <c r="E95" s="126" t="s">
        <v>8974</v>
      </c>
      <c r="F95" s="126"/>
      <c r="G95" s="126" t="s">
        <v>1799</v>
      </c>
      <c r="H95" s="126"/>
      <c r="I95" s="126"/>
      <c r="J95" s="105">
        <v>43.97</v>
      </c>
      <c r="K95" s="105">
        <v>171.8</v>
      </c>
      <c r="L95" s="105"/>
      <c r="M95" s="126"/>
      <c r="N95" s="105"/>
      <c r="O95" s="105"/>
      <c r="P95" s="126"/>
      <c r="Q95" s="105"/>
      <c r="R95" s="105"/>
      <c r="S95" s="105"/>
      <c r="T95" s="126"/>
      <c r="U95" s="105"/>
      <c r="V95" s="105"/>
      <c r="W95" s="105"/>
      <c r="X95" s="105"/>
      <c r="Y95" s="105"/>
      <c r="Z95" s="105"/>
      <c r="AA95" s="126"/>
      <c r="AB95" s="127"/>
      <c r="AC95" s="126"/>
      <c r="AD95" s="126"/>
      <c r="AE95" s="126"/>
      <c r="AF95" s="126"/>
      <c r="AG95" s="126"/>
      <c r="AH95" s="105"/>
      <c r="AI95" s="105"/>
      <c r="AJ95" s="105"/>
      <c r="AK95" s="126"/>
      <c r="AL95" s="126"/>
    </row>
    <row r="96" spans="1:38" x14ac:dyDescent="0.25">
      <c r="A96" s="126" t="s">
        <v>9463</v>
      </c>
      <c r="B96" s="127" cm="1">
        <f t="array" ref="B96">IF(ROW() &lt; ROW(INDEX(fields[experiment_ID],ROWS(fields[experiment_ID]))), COUNTIF(INDEX(fields[experiment_ID],1):fields[[#This Row],[experiment_ID]],fields[[#This Row],[experiment_ID]]), "")</f>
        <v>1</v>
      </c>
      <c r="C96" s="126"/>
      <c r="D96" s="126" t="s">
        <v>9464</v>
      </c>
      <c r="E96" s="126" t="s">
        <v>8973</v>
      </c>
      <c r="F96" s="126"/>
      <c r="G96" s="126" t="s">
        <v>1799</v>
      </c>
      <c r="H96" s="126"/>
      <c r="I96" s="126"/>
      <c r="J96" s="105">
        <v>43.75</v>
      </c>
      <c r="K96" s="105">
        <v>172.25</v>
      </c>
      <c r="L96" s="105"/>
      <c r="M96" s="126"/>
      <c r="N96" s="105"/>
      <c r="O96" s="105"/>
      <c r="P96" s="126"/>
      <c r="Q96" s="105"/>
      <c r="R96" s="105"/>
      <c r="S96" s="105"/>
      <c r="T96" s="126"/>
      <c r="U96" s="105"/>
      <c r="V96" s="105"/>
      <c r="W96" s="105"/>
      <c r="X96" s="105"/>
      <c r="Y96" s="105"/>
      <c r="Z96" s="105"/>
      <c r="AA96" s="126"/>
      <c r="AB96" s="127"/>
      <c r="AC96" s="126"/>
      <c r="AD96" s="126"/>
      <c r="AE96" s="126"/>
      <c r="AF96" s="126"/>
      <c r="AG96" s="126"/>
      <c r="AH96" s="105"/>
      <c r="AI96" s="105"/>
      <c r="AJ96" s="105"/>
      <c r="AK96" s="126"/>
      <c r="AL96" s="126"/>
    </row>
    <row r="97" spans="1:38" x14ac:dyDescent="0.25">
      <c r="A97" s="126" t="s">
        <v>9463</v>
      </c>
      <c r="B97" s="127" cm="1">
        <f t="array" ref="B97">IF(ROW() &lt; ROW(INDEX(fields[experiment_ID],ROWS(fields[experiment_ID]))), COUNTIF(INDEX(fields[experiment_ID],1):fields[[#This Row],[experiment_ID]],fields[[#This Row],[experiment_ID]]), "")</f>
        <v>2</v>
      </c>
      <c r="C97" s="126"/>
      <c r="D97" s="126" t="s">
        <v>9464</v>
      </c>
      <c r="E97" s="126" t="s">
        <v>8974</v>
      </c>
      <c r="F97" s="126"/>
      <c r="G97" s="126" t="s">
        <v>1799</v>
      </c>
      <c r="H97" s="126"/>
      <c r="I97" s="126"/>
      <c r="J97" s="105">
        <v>43.97</v>
      </c>
      <c r="K97" s="105">
        <v>171.8</v>
      </c>
      <c r="L97" s="105"/>
      <c r="M97" s="126"/>
      <c r="N97" s="105"/>
      <c r="O97" s="105"/>
      <c r="P97" s="126"/>
      <c r="Q97" s="105"/>
      <c r="R97" s="105"/>
      <c r="S97" s="105"/>
      <c r="T97" s="126"/>
      <c r="U97" s="105"/>
      <c r="V97" s="105"/>
      <c r="W97" s="105"/>
      <c r="X97" s="105"/>
      <c r="Y97" s="105"/>
      <c r="Z97" s="105"/>
      <c r="AA97" s="126"/>
      <c r="AB97" s="127"/>
      <c r="AC97" s="126"/>
      <c r="AD97" s="126"/>
      <c r="AE97" s="126"/>
      <c r="AF97" s="126"/>
      <c r="AG97" s="126"/>
      <c r="AH97" s="105"/>
      <c r="AI97" s="105"/>
      <c r="AJ97" s="105"/>
      <c r="AK97" s="126"/>
      <c r="AL97" s="126"/>
    </row>
    <row r="98" spans="1:38" x14ac:dyDescent="0.25">
      <c r="A98" s="126" t="s">
        <v>9489</v>
      </c>
      <c r="B98" s="127" cm="1">
        <f t="array" ref="B98">IF(ROW() &lt; ROW(INDEX(fields[experiment_ID],ROWS(fields[experiment_ID]))), COUNTIF(INDEX(fields[experiment_ID],1):fields[[#This Row],[experiment_ID]],fields[[#This Row],[experiment_ID]]), "")</f>
        <v>1</v>
      </c>
      <c r="C98" s="126"/>
      <c r="D98" s="126" t="s">
        <v>9519</v>
      </c>
      <c r="E98" s="126" t="s">
        <v>9185</v>
      </c>
      <c r="F98" s="126"/>
      <c r="G98" s="126" t="s">
        <v>1756</v>
      </c>
      <c r="H98" s="126"/>
      <c r="I98" s="126" t="s">
        <v>9203</v>
      </c>
      <c r="J98" s="105">
        <v>39.4</v>
      </c>
      <c r="K98" s="105">
        <v>9.0833329999999997</v>
      </c>
      <c r="L98" s="105">
        <v>80</v>
      </c>
      <c r="M98" s="126"/>
      <c r="N98" s="105"/>
      <c r="O98" s="105"/>
      <c r="P98" s="126"/>
      <c r="Q98" s="105"/>
      <c r="R98" s="105"/>
      <c r="S98" s="105"/>
      <c r="T98" s="126"/>
      <c r="U98" s="105"/>
      <c r="V98" s="105"/>
      <c r="W98" s="105"/>
      <c r="X98" s="105"/>
      <c r="Y98" s="105"/>
      <c r="Z98" s="105"/>
      <c r="AA98" s="126"/>
      <c r="AB98" s="127"/>
      <c r="AC98" s="126"/>
      <c r="AD98" s="126"/>
      <c r="AE98" s="126"/>
      <c r="AF98" s="126"/>
      <c r="AG98" s="126"/>
      <c r="AH98" s="105"/>
      <c r="AI98" s="105"/>
      <c r="AJ98" s="105"/>
      <c r="AK98" s="126"/>
      <c r="AL98" s="126"/>
    </row>
    <row r="99" spans="1:38" x14ac:dyDescent="0.25">
      <c r="A99" s="126" t="s">
        <v>9489</v>
      </c>
      <c r="B99" s="127" cm="1">
        <f t="array" ref="B99">IF(ROW() &lt; ROW(INDEX(fields[experiment_ID],ROWS(fields[experiment_ID]))), COUNTIF(INDEX(fields[experiment_ID],1):fields[[#This Row],[experiment_ID]],fields[[#This Row],[experiment_ID]]), "")</f>
        <v>2</v>
      </c>
      <c r="C99" s="126"/>
      <c r="D99" s="126" t="s">
        <v>9520</v>
      </c>
      <c r="E99" s="126" t="s">
        <v>9184</v>
      </c>
      <c r="F99" s="126"/>
      <c r="G99" s="126" t="s">
        <v>1756</v>
      </c>
      <c r="H99" s="126"/>
      <c r="I99" s="126" t="s">
        <v>9203</v>
      </c>
      <c r="J99" s="105">
        <v>39.4</v>
      </c>
      <c r="K99" s="105">
        <v>9.0833329999999997</v>
      </c>
      <c r="L99" s="105">
        <v>114</v>
      </c>
      <c r="M99" s="126"/>
      <c r="N99" s="105"/>
      <c r="O99" s="105"/>
      <c r="P99" s="126"/>
      <c r="Q99" s="105"/>
      <c r="R99" s="105"/>
      <c r="S99" s="105"/>
      <c r="T99" s="126"/>
      <c r="U99" s="105"/>
      <c r="V99" s="105"/>
      <c r="W99" s="105"/>
      <c r="X99" s="105"/>
      <c r="Y99" s="105"/>
      <c r="Z99" s="105"/>
      <c r="AA99" s="126"/>
      <c r="AB99" s="127"/>
      <c r="AC99" s="126"/>
      <c r="AD99" s="126"/>
      <c r="AE99" s="126"/>
      <c r="AF99" s="126"/>
      <c r="AG99" s="126"/>
      <c r="AH99" s="105"/>
      <c r="AI99" s="105"/>
      <c r="AJ99" s="105"/>
      <c r="AK99" s="126"/>
      <c r="AL99" s="126"/>
    </row>
    <row r="100" spans="1:38" x14ac:dyDescent="0.25">
      <c r="A100" s="126" t="s">
        <v>9490</v>
      </c>
      <c r="B100" s="127" cm="1">
        <f t="array" ref="B100">IF(ROW() &lt; ROW(INDEX(fields[experiment_ID],ROWS(fields[experiment_ID]))), COUNTIF(INDEX(fields[experiment_ID],1):fields[[#This Row],[experiment_ID]],fields[[#This Row],[experiment_ID]]), "")</f>
        <v>1</v>
      </c>
      <c r="C100" s="126"/>
      <c r="D100" s="126" t="s">
        <v>9519</v>
      </c>
      <c r="E100" s="126" t="s">
        <v>9185</v>
      </c>
      <c r="F100" s="126"/>
      <c r="G100" s="126" t="s">
        <v>1756</v>
      </c>
      <c r="H100" s="126"/>
      <c r="I100" s="126" t="s">
        <v>9203</v>
      </c>
      <c r="J100" s="105">
        <v>39.4</v>
      </c>
      <c r="K100" s="105">
        <v>9.0833329999999997</v>
      </c>
      <c r="L100" s="105">
        <v>80</v>
      </c>
      <c r="M100" s="126"/>
      <c r="N100" s="105"/>
      <c r="O100" s="105"/>
      <c r="P100" s="126"/>
      <c r="Q100" s="105"/>
      <c r="R100" s="105"/>
      <c r="S100" s="105"/>
      <c r="T100" s="126"/>
      <c r="U100" s="105"/>
      <c r="V100" s="105"/>
      <c r="W100" s="105"/>
      <c r="X100" s="105"/>
      <c r="Y100" s="105"/>
      <c r="Z100" s="105"/>
      <c r="AA100" s="126"/>
      <c r="AB100" s="127"/>
      <c r="AC100" s="126"/>
      <c r="AD100" s="126"/>
      <c r="AE100" s="126"/>
      <c r="AF100" s="126"/>
      <c r="AG100" s="126"/>
      <c r="AH100" s="105"/>
      <c r="AI100" s="105"/>
      <c r="AJ100" s="105"/>
      <c r="AK100" s="126"/>
      <c r="AL100" s="126"/>
    </row>
    <row r="101" spans="1:38" x14ac:dyDescent="0.25">
      <c r="A101" s="126" t="s">
        <v>9490</v>
      </c>
      <c r="B101" s="127" cm="1">
        <f t="array" ref="B101">IF(ROW() &lt; ROW(INDEX(fields[experiment_ID],ROWS(fields[experiment_ID]))), COUNTIF(INDEX(fields[experiment_ID],1):fields[[#This Row],[experiment_ID]],fields[[#This Row],[experiment_ID]]), "")</f>
        <v>2</v>
      </c>
      <c r="C101" s="126"/>
      <c r="D101" s="126" t="s">
        <v>9520</v>
      </c>
      <c r="E101" s="126" t="s">
        <v>9184</v>
      </c>
      <c r="F101" s="126"/>
      <c r="G101" s="126" t="s">
        <v>1756</v>
      </c>
      <c r="H101" s="126"/>
      <c r="I101" s="126" t="s">
        <v>9203</v>
      </c>
      <c r="J101" s="105">
        <v>39.4</v>
      </c>
      <c r="K101" s="105">
        <v>9.0833329999999997</v>
      </c>
      <c r="L101" s="105">
        <v>114</v>
      </c>
      <c r="M101" s="126"/>
      <c r="N101" s="105"/>
      <c r="O101" s="105"/>
      <c r="P101" s="126"/>
      <c r="Q101" s="105"/>
      <c r="R101" s="105"/>
      <c r="S101" s="105"/>
      <c r="T101" s="126"/>
      <c r="U101" s="105"/>
      <c r="V101" s="105"/>
      <c r="W101" s="105"/>
      <c r="X101" s="105"/>
      <c r="Y101" s="105"/>
      <c r="Z101" s="105"/>
      <c r="AA101" s="126"/>
      <c r="AB101" s="127"/>
      <c r="AC101" s="126"/>
      <c r="AD101" s="126"/>
      <c r="AE101" s="126"/>
      <c r="AF101" s="126"/>
      <c r="AG101" s="126"/>
      <c r="AH101" s="105"/>
      <c r="AI101" s="105"/>
      <c r="AJ101" s="105"/>
      <c r="AK101" s="126"/>
      <c r="AL101" s="126"/>
    </row>
    <row r="102" spans="1:38" x14ac:dyDescent="0.25">
      <c r="A102" s="126" t="s">
        <v>9491</v>
      </c>
      <c r="B102" s="127" cm="1">
        <f t="array" ref="B102">IF(ROW() &lt; ROW(INDEX(fields[experiment_ID],ROWS(fields[experiment_ID]))), COUNTIF(INDEX(fields[experiment_ID],1):fields[[#This Row],[experiment_ID]],fields[[#This Row],[experiment_ID]]), "")</f>
        <v>1</v>
      </c>
      <c r="C102" s="126"/>
      <c r="D102" s="126" t="s">
        <v>9519</v>
      </c>
      <c r="E102" s="126" t="s">
        <v>9185</v>
      </c>
      <c r="F102" s="126"/>
      <c r="G102" s="126" t="s">
        <v>1756</v>
      </c>
      <c r="H102" s="126"/>
      <c r="I102" s="126" t="s">
        <v>9203</v>
      </c>
      <c r="J102" s="105">
        <v>39.4</v>
      </c>
      <c r="K102" s="105">
        <v>9.0833329999999997</v>
      </c>
      <c r="L102" s="105">
        <v>80</v>
      </c>
      <c r="M102" s="126"/>
      <c r="N102" s="105"/>
      <c r="O102" s="105"/>
      <c r="P102" s="126"/>
      <c r="Q102" s="105"/>
      <c r="R102" s="105"/>
      <c r="S102" s="105"/>
      <c r="T102" s="126"/>
      <c r="U102" s="105"/>
      <c r="V102" s="105"/>
      <c r="W102" s="105"/>
      <c r="X102" s="105"/>
      <c r="Y102" s="105"/>
      <c r="Z102" s="105"/>
      <c r="AA102" s="126"/>
      <c r="AB102" s="127"/>
      <c r="AC102" s="126"/>
      <c r="AD102" s="126"/>
      <c r="AE102" s="126"/>
      <c r="AF102" s="126"/>
      <c r="AG102" s="126"/>
      <c r="AH102" s="105"/>
      <c r="AI102" s="105"/>
      <c r="AJ102" s="105"/>
      <c r="AK102" s="126"/>
      <c r="AL102" s="126"/>
    </row>
    <row r="103" spans="1:38" x14ac:dyDescent="0.25">
      <c r="A103" s="126" t="s">
        <v>9491</v>
      </c>
      <c r="B103" s="127" cm="1">
        <f t="array" ref="B103">IF(ROW() &lt; ROW(INDEX(fields[experiment_ID],ROWS(fields[experiment_ID]))), COUNTIF(INDEX(fields[experiment_ID],1):fields[[#This Row],[experiment_ID]],fields[[#This Row],[experiment_ID]]), "")</f>
        <v>2</v>
      </c>
      <c r="C103" s="126"/>
      <c r="D103" s="126" t="s">
        <v>9520</v>
      </c>
      <c r="E103" s="126" t="s">
        <v>9184</v>
      </c>
      <c r="F103" s="126"/>
      <c r="G103" s="126" t="s">
        <v>1756</v>
      </c>
      <c r="H103" s="126"/>
      <c r="I103" s="126" t="s">
        <v>9203</v>
      </c>
      <c r="J103" s="105">
        <v>39.4</v>
      </c>
      <c r="K103" s="105">
        <v>9.0833329999999997</v>
      </c>
      <c r="L103" s="105">
        <v>114</v>
      </c>
      <c r="M103" s="126"/>
      <c r="N103" s="105"/>
      <c r="O103" s="105"/>
      <c r="P103" s="126"/>
      <c r="Q103" s="105"/>
      <c r="R103" s="105"/>
      <c r="S103" s="105"/>
      <c r="T103" s="126"/>
      <c r="U103" s="105"/>
      <c r="V103" s="105"/>
      <c r="W103" s="105"/>
      <c r="X103" s="105"/>
      <c r="Y103" s="105"/>
      <c r="Z103" s="105"/>
      <c r="AA103" s="126"/>
      <c r="AB103" s="127"/>
      <c r="AC103" s="126"/>
      <c r="AD103" s="126"/>
      <c r="AE103" s="126"/>
      <c r="AF103" s="126"/>
      <c r="AG103" s="126"/>
      <c r="AH103" s="105"/>
      <c r="AI103" s="105"/>
      <c r="AJ103" s="105"/>
      <c r="AK103" s="126"/>
      <c r="AL103" s="126"/>
    </row>
    <row r="104" spans="1:38" x14ac:dyDescent="0.25">
      <c r="A104" s="126" t="s">
        <v>9492</v>
      </c>
      <c r="B104" s="127" cm="1">
        <f t="array" ref="B104">IF(ROW() &lt; ROW(INDEX(fields[experiment_ID],ROWS(fields[experiment_ID]))), COUNTIF(INDEX(fields[experiment_ID],1):fields[[#This Row],[experiment_ID]],fields[[#This Row],[experiment_ID]]), "")</f>
        <v>1</v>
      </c>
      <c r="C104" s="126"/>
      <c r="D104" s="126" t="s">
        <v>9519</v>
      </c>
      <c r="E104" s="126" t="s">
        <v>9185</v>
      </c>
      <c r="F104" s="126"/>
      <c r="G104" s="126" t="s">
        <v>1756</v>
      </c>
      <c r="H104" s="126"/>
      <c r="I104" s="126" t="s">
        <v>9203</v>
      </c>
      <c r="J104" s="105">
        <v>39.4</v>
      </c>
      <c r="K104" s="105">
        <v>9.0833329999999997</v>
      </c>
      <c r="L104" s="105">
        <v>80</v>
      </c>
      <c r="M104" s="126"/>
      <c r="N104" s="105"/>
      <c r="O104" s="105"/>
      <c r="P104" s="126"/>
      <c r="Q104" s="105"/>
      <c r="R104" s="105"/>
      <c r="S104" s="105"/>
      <c r="T104" s="126"/>
      <c r="U104" s="105"/>
      <c r="V104" s="105"/>
      <c r="W104" s="105"/>
      <c r="X104" s="105"/>
      <c r="Y104" s="105"/>
      <c r="Z104" s="105"/>
      <c r="AA104" s="126"/>
      <c r="AB104" s="127"/>
      <c r="AC104" s="126"/>
      <c r="AD104" s="126"/>
      <c r="AE104" s="126"/>
      <c r="AF104" s="126"/>
      <c r="AG104" s="126"/>
      <c r="AH104" s="105"/>
      <c r="AI104" s="105"/>
      <c r="AJ104" s="105"/>
      <c r="AK104" s="126"/>
      <c r="AL104" s="126"/>
    </row>
    <row r="105" spans="1:38" x14ac:dyDescent="0.25">
      <c r="A105" s="126" t="s">
        <v>9492</v>
      </c>
      <c r="B105" s="127" cm="1">
        <f t="array" ref="B105">IF(ROW() &lt; ROW(INDEX(fields[experiment_ID],ROWS(fields[experiment_ID]))), COUNTIF(INDEX(fields[experiment_ID],1):fields[[#This Row],[experiment_ID]],fields[[#This Row],[experiment_ID]]), "")</f>
        <v>2</v>
      </c>
      <c r="C105" s="126"/>
      <c r="D105" s="126" t="s">
        <v>9520</v>
      </c>
      <c r="E105" s="126" t="s">
        <v>9184</v>
      </c>
      <c r="F105" s="126"/>
      <c r="G105" s="126" t="s">
        <v>1756</v>
      </c>
      <c r="H105" s="126"/>
      <c r="I105" s="126" t="s">
        <v>9203</v>
      </c>
      <c r="J105" s="105">
        <v>39.4</v>
      </c>
      <c r="K105" s="105">
        <v>9.0833329999999997</v>
      </c>
      <c r="L105" s="105">
        <v>114</v>
      </c>
      <c r="M105" s="126"/>
      <c r="N105" s="105"/>
      <c r="O105" s="105"/>
      <c r="P105" s="126"/>
      <c r="Q105" s="105"/>
      <c r="R105" s="105"/>
      <c r="S105" s="105"/>
      <c r="T105" s="126"/>
      <c r="U105" s="105"/>
      <c r="V105" s="105"/>
      <c r="W105" s="105"/>
      <c r="X105" s="105"/>
      <c r="Y105" s="105"/>
      <c r="Z105" s="105"/>
      <c r="AA105" s="126"/>
      <c r="AB105" s="127"/>
      <c r="AC105" s="126"/>
      <c r="AD105" s="126"/>
      <c r="AE105" s="126"/>
      <c r="AF105" s="126"/>
      <c r="AG105" s="126"/>
      <c r="AH105" s="105"/>
      <c r="AI105" s="105"/>
      <c r="AJ105" s="105"/>
      <c r="AK105" s="126"/>
      <c r="AL105" s="126"/>
    </row>
    <row r="106" spans="1:38" x14ac:dyDescent="0.25">
      <c r="A106" s="126" t="s">
        <v>9493</v>
      </c>
      <c r="B106" s="127" cm="1">
        <f t="array" ref="B106">IF(ROW() &lt; ROW(INDEX(fields[experiment_ID],ROWS(fields[experiment_ID]))), COUNTIF(INDEX(fields[experiment_ID],1):fields[[#This Row],[experiment_ID]],fields[[#This Row],[experiment_ID]]), "")</f>
        <v>1</v>
      </c>
      <c r="C106" s="126"/>
      <c r="D106" s="126" t="s">
        <v>9519</v>
      </c>
      <c r="E106" s="126" t="s">
        <v>9185</v>
      </c>
      <c r="F106" s="126"/>
      <c r="G106" s="126" t="s">
        <v>1756</v>
      </c>
      <c r="H106" s="126"/>
      <c r="I106" s="126" t="s">
        <v>9203</v>
      </c>
      <c r="J106" s="105">
        <v>39.4</v>
      </c>
      <c r="K106" s="105">
        <v>9.0833329999999997</v>
      </c>
      <c r="L106" s="105">
        <v>80</v>
      </c>
      <c r="M106" s="126"/>
      <c r="N106" s="105"/>
      <c r="O106" s="105"/>
      <c r="P106" s="126"/>
      <c r="Q106" s="105"/>
      <c r="R106" s="105"/>
      <c r="S106" s="105"/>
      <c r="T106" s="126"/>
      <c r="U106" s="105"/>
      <c r="V106" s="105"/>
      <c r="W106" s="105"/>
      <c r="X106" s="105"/>
      <c r="Y106" s="105"/>
      <c r="Z106" s="105"/>
      <c r="AA106" s="126"/>
      <c r="AB106" s="127"/>
      <c r="AC106" s="126"/>
      <c r="AD106" s="126"/>
      <c r="AE106" s="126"/>
      <c r="AF106" s="126"/>
      <c r="AG106" s="126"/>
      <c r="AH106" s="105"/>
      <c r="AI106" s="105"/>
      <c r="AJ106" s="105"/>
      <c r="AK106" s="126"/>
      <c r="AL106" s="126"/>
    </row>
    <row r="107" spans="1:38" x14ac:dyDescent="0.25">
      <c r="A107" s="126" t="s">
        <v>9493</v>
      </c>
      <c r="B107" s="127" cm="1">
        <f t="array" ref="B107">IF(ROW() &lt; ROW(INDEX(fields[experiment_ID],ROWS(fields[experiment_ID]))), COUNTIF(INDEX(fields[experiment_ID],1):fields[[#This Row],[experiment_ID]],fields[[#This Row],[experiment_ID]]), "")</f>
        <v>2</v>
      </c>
      <c r="C107" s="126"/>
      <c r="D107" s="126" t="s">
        <v>9520</v>
      </c>
      <c r="E107" s="126" t="s">
        <v>9184</v>
      </c>
      <c r="F107" s="126"/>
      <c r="G107" s="126" t="s">
        <v>1756</v>
      </c>
      <c r="H107" s="126"/>
      <c r="I107" s="126" t="s">
        <v>9203</v>
      </c>
      <c r="J107" s="105">
        <v>39.4</v>
      </c>
      <c r="K107" s="105">
        <v>9.0833329999999997</v>
      </c>
      <c r="L107" s="105">
        <v>114</v>
      </c>
      <c r="M107" s="126"/>
      <c r="N107" s="105"/>
      <c r="O107" s="105"/>
      <c r="P107" s="126"/>
      <c r="Q107" s="105"/>
      <c r="R107" s="105"/>
      <c r="S107" s="105"/>
      <c r="T107" s="126"/>
      <c r="U107" s="105"/>
      <c r="V107" s="105"/>
      <c r="W107" s="105"/>
      <c r="X107" s="105"/>
      <c r="Y107" s="105"/>
      <c r="Z107" s="105"/>
      <c r="AA107" s="126"/>
      <c r="AB107" s="127"/>
      <c r="AC107" s="126"/>
      <c r="AD107" s="126"/>
      <c r="AE107" s="126"/>
      <c r="AF107" s="126"/>
      <c r="AG107" s="126"/>
      <c r="AH107" s="105"/>
      <c r="AI107" s="105"/>
      <c r="AJ107" s="105"/>
      <c r="AK107" s="126"/>
      <c r="AL107" s="126"/>
    </row>
    <row r="108" spans="1:38" x14ac:dyDescent="0.25">
      <c r="A108" s="126" t="s">
        <v>9494</v>
      </c>
      <c r="B108" s="127" cm="1">
        <f t="array" ref="B108">IF(ROW() &lt; ROW(INDEX(fields[experiment_ID],ROWS(fields[experiment_ID]))), COUNTIF(INDEX(fields[experiment_ID],1):fields[[#This Row],[experiment_ID]],fields[[#This Row],[experiment_ID]]), "")</f>
        <v>1</v>
      </c>
      <c r="C108" s="126"/>
      <c r="D108" s="126" t="s">
        <v>9519</v>
      </c>
      <c r="E108" s="126" t="s">
        <v>9185</v>
      </c>
      <c r="F108" s="126"/>
      <c r="G108" s="126" t="s">
        <v>1756</v>
      </c>
      <c r="H108" s="126"/>
      <c r="I108" s="126" t="s">
        <v>9203</v>
      </c>
      <c r="J108" s="105">
        <v>39.4</v>
      </c>
      <c r="K108" s="105">
        <v>9.0833329999999997</v>
      </c>
      <c r="L108" s="105">
        <v>80</v>
      </c>
      <c r="M108" s="126"/>
      <c r="N108" s="105"/>
      <c r="O108" s="105"/>
      <c r="P108" s="126"/>
      <c r="Q108" s="105"/>
      <c r="R108" s="105"/>
      <c r="S108" s="105"/>
      <c r="T108" s="126"/>
      <c r="U108" s="105"/>
      <c r="V108" s="105"/>
      <c r="W108" s="105"/>
      <c r="X108" s="105"/>
      <c r="Y108" s="105"/>
      <c r="Z108" s="105"/>
      <c r="AA108" s="126"/>
      <c r="AB108" s="127"/>
      <c r="AC108" s="126"/>
      <c r="AD108" s="126"/>
      <c r="AE108" s="126"/>
      <c r="AF108" s="126"/>
      <c r="AG108" s="126"/>
      <c r="AH108" s="105"/>
      <c r="AI108" s="105"/>
      <c r="AJ108" s="105"/>
      <c r="AK108" s="126"/>
      <c r="AL108" s="126"/>
    </row>
    <row r="109" spans="1:38" x14ac:dyDescent="0.25">
      <c r="A109" s="126" t="s">
        <v>9494</v>
      </c>
      <c r="B109" s="127" cm="1">
        <f t="array" ref="B109">IF(ROW() &lt; ROW(INDEX(fields[experiment_ID],ROWS(fields[experiment_ID]))), COUNTIF(INDEX(fields[experiment_ID],1):fields[[#This Row],[experiment_ID]],fields[[#This Row],[experiment_ID]]), "")</f>
        <v>2</v>
      </c>
      <c r="C109" s="126"/>
      <c r="D109" s="126" t="s">
        <v>9520</v>
      </c>
      <c r="E109" s="126" t="s">
        <v>9184</v>
      </c>
      <c r="F109" s="126"/>
      <c r="G109" s="126" t="s">
        <v>1756</v>
      </c>
      <c r="H109" s="126"/>
      <c r="I109" s="126" t="s">
        <v>9203</v>
      </c>
      <c r="J109" s="105">
        <v>39.4</v>
      </c>
      <c r="K109" s="105">
        <v>9.0833329999999997</v>
      </c>
      <c r="L109" s="105">
        <v>114</v>
      </c>
      <c r="M109" s="126"/>
      <c r="N109" s="105"/>
      <c r="O109" s="105"/>
      <c r="P109" s="126"/>
      <c r="Q109" s="105"/>
      <c r="R109" s="105"/>
      <c r="S109" s="105"/>
      <c r="T109" s="126"/>
      <c r="U109" s="105"/>
      <c r="V109" s="105"/>
      <c r="W109" s="105"/>
      <c r="X109" s="105"/>
      <c r="Y109" s="105"/>
      <c r="Z109" s="105"/>
      <c r="AA109" s="126"/>
      <c r="AB109" s="127"/>
      <c r="AC109" s="126"/>
      <c r="AD109" s="126"/>
      <c r="AE109" s="126"/>
      <c r="AF109" s="126"/>
      <c r="AG109" s="126"/>
      <c r="AH109" s="105"/>
      <c r="AI109" s="105"/>
      <c r="AJ109" s="105"/>
      <c r="AK109" s="126"/>
      <c r="AL109" s="126"/>
    </row>
    <row r="110" spans="1:38" x14ac:dyDescent="0.25">
      <c r="A110" s="126" t="s">
        <v>9495</v>
      </c>
      <c r="B110" s="127" cm="1">
        <f t="array" ref="B110">IF(ROW() &lt; ROW(INDEX(fields[experiment_ID],ROWS(fields[experiment_ID]))), COUNTIF(INDEX(fields[experiment_ID],1):fields[[#This Row],[experiment_ID]],fields[[#This Row],[experiment_ID]]), "")</f>
        <v>1</v>
      </c>
      <c r="C110" s="126"/>
      <c r="D110" s="126" t="s">
        <v>9519</v>
      </c>
      <c r="E110" s="126" t="s">
        <v>9185</v>
      </c>
      <c r="F110" s="126"/>
      <c r="G110" s="126" t="s">
        <v>1756</v>
      </c>
      <c r="H110" s="126"/>
      <c r="I110" s="126" t="s">
        <v>9203</v>
      </c>
      <c r="J110" s="105">
        <v>39.4</v>
      </c>
      <c r="K110" s="105">
        <v>9.0833329999999997</v>
      </c>
      <c r="L110" s="105">
        <v>80</v>
      </c>
      <c r="M110" s="126"/>
      <c r="N110" s="105"/>
      <c r="O110" s="105"/>
      <c r="P110" s="126"/>
      <c r="Q110" s="105"/>
      <c r="R110" s="105"/>
      <c r="S110" s="105"/>
      <c r="T110" s="126"/>
      <c r="U110" s="105"/>
      <c r="V110" s="105"/>
      <c r="W110" s="105"/>
      <c r="X110" s="105"/>
      <c r="Y110" s="105"/>
      <c r="Z110" s="105"/>
      <c r="AA110" s="126"/>
      <c r="AB110" s="127"/>
      <c r="AC110" s="126"/>
      <c r="AD110" s="126"/>
      <c r="AE110" s="126"/>
      <c r="AF110" s="126"/>
      <c r="AG110" s="126"/>
      <c r="AH110" s="105"/>
      <c r="AI110" s="105"/>
      <c r="AJ110" s="105"/>
      <c r="AK110" s="126"/>
      <c r="AL110" s="126"/>
    </row>
    <row r="111" spans="1:38" x14ac:dyDescent="0.25">
      <c r="A111" s="126" t="s">
        <v>9495</v>
      </c>
      <c r="B111" s="127" cm="1">
        <f t="array" ref="B111">IF(ROW() &lt; ROW(INDEX(fields[experiment_ID],ROWS(fields[experiment_ID]))), COUNTIF(INDEX(fields[experiment_ID],1):fields[[#This Row],[experiment_ID]],fields[[#This Row],[experiment_ID]]), "")</f>
        <v>2</v>
      </c>
      <c r="C111" s="126"/>
      <c r="D111" s="126" t="s">
        <v>9520</v>
      </c>
      <c r="E111" s="126" t="s">
        <v>9184</v>
      </c>
      <c r="F111" s="126"/>
      <c r="G111" s="126" t="s">
        <v>1756</v>
      </c>
      <c r="H111" s="126"/>
      <c r="I111" s="126" t="s">
        <v>9203</v>
      </c>
      <c r="J111" s="105">
        <v>39.4</v>
      </c>
      <c r="K111" s="105">
        <v>9.0833329999999997</v>
      </c>
      <c r="L111" s="105">
        <v>114</v>
      </c>
      <c r="M111" s="126"/>
      <c r="N111" s="105"/>
      <c r="O111" s="105"/>
      <c r="P111" s="126"/>
      <c r="Q111" s="105"/>
      <c r="R111" s="105"/>
      <c r="S111" s="105"/>
      <c r="T111" s="126"/>
      <c r="U111" s="105"/>
      <c r="V111" s="105"/>
      <c r="W111" s="105"/>
      <c r="X111" s="105"/>
      <c r="Y111" s="105"/>
      <c r="Z111" s="105"/>
      <c r="AA111" s="126"/>
      <c r="AB111" s="127"/>
      <c r="AC111" s="126"/>
      <c r="AD111" s="126"/>
      <c r="AE111" s="126"/>
      <c r="AF111" s="126"/>
      <c r="AG111" s="126"/>
      <c r="AH111" s="105"/>
      <c r="AI111" s="105"/>
      <c r="AJ111" s="105"/>
      <c r="AK111" s="126"/>
      <c r="AL111" s="126"/>
    </row>
    <row r="112" spans="1:38" x14ac:dyDescent="0.25">
      <c r="A112" s="126" t="s">
        <v>9496</v>
      </c>
      <c r="B112" s="127" cm="1">
        <f t="array" ref="B112">IF(ROW() &lt; ROW(INDEX(fields[experiment_ID],ROWS(fields[experiment_ID]))), COUNTIF(INDEX(fields[experiment_ID],1):fields[[#This Row],[experiment_ID]],fields[[#This Row],[experiment_ID]]), "")</f>
        <v>1</v>
      </c>
      <c r="C112" s="126"/>
      <c r="D112" s="126" t="s">
        <v>9519</v>
      </c>
      <c r="E112" s="126" t="s">
        <v>9185</v>
      </c>
      <c r="F112" s="126"/>
      <c r="G112" s="126" t="s">
        <v>1756</v>
      </c>
      <c r="H112" s="126"/>
      <c r="I112" s="126" t="s">
        <v>9203</v>
      </c>
      <c r="J112" s="105">
        <v>39.4</v>
      </c>
      <c r="K112" s="105">
        <v>9.0833329999999997</v>
      </c>
      <c r="L112" s="105">
        <v>80</v>
      </c>
      <c r="M112" s="126"/>
      <c r="N112" s="105"/>
      <c r="O112" s="105"/>
      <c r="P112" s="126"/>
      <c r="Q112" s="105"/>
      <c r="R112" s="105"/>
      <c r="S112" s="105"/>
      <c r="T112" s="126"/>
      <c r="U112" s="105"/>
      <c r="V112" s="105"/>
      <c r="W112" s="105"/>
      <c r="X112" s="105"/>
      <c r="Y112" s="105"/>
      <c r="Z112" s="105"/>
      <c r="AA112" s="126"/>
      <c r="AB112" s="127"/>
      <c r="AC112" s="126"/>
      <c r="AD112" s="126"/>
      <c r="AE112" s="126"/>
      <c r="AF112" s="126"/>
      <c r="AG112" s="126"/>
      <c r="AH112" s="105"/>
      <c r="AI112" s="105"/>
      <c r="AJ112" s="105"/>
      <c r="AK112" s="126"/>
      <c r="AL112" s="126"/>
    </row>
    <row r="113" spans="1:38" x14ac:dyDescent="0.25">
      <c r="A113" s="126" t="s">
        <v>9496</v>
      </c>
      <c r="B113" s="127" cm="1">
        <f t="array" ref="B113">IF(ROW() &lt; ROW(INDEX(fields[experiment_ID],ROWS(fields[experiment_ID]))), COUNTIF(INDEX(fields[experiment_ID],1):fields[[#This Row],[experiment_ID]],fields[[#This Row],[experiment_ID]]), "")</f>
        <v>2</v>
      </c>
      <c r="C113" s="126"/>
      <c r="D113" s="126" t="s">
        <v>9520</v>
      </c>
      <c r="E113" s="126" t="s">
        <v>9184</v>
      </c>
      <c r="F113" s="126"/>
      <c r="G113" s="126" t="s">
        <v>1756</v>
      </c>
      <c r="H113" s="126"/>
      <c r="I113" s="126" t="s">
        <v>9203</v>
      </c>
      <c r="J113" s="105">
        <v>39.4</v>
      </c>
      <c r="K113" s="105">
        <v>9.0833329999999997</v>
      </c>
      <c r="L113" s="105">
        <v>114</v>
      </c>
      <c r="M113" s="126"/>
      <c r="N113" s="105"/>
      <c r="O113" s="105"/>
      <c r="P113" s="126"/>
      <c r="Q113" s="105"/>
      <c r="R113" s="105"/>
      <c r="S113" s="105"/>
      <c r="T113" s="126"/>
      <c r="U113" s="105"/>
      <c r="V113" s="105"/>
      <c r="W113" s="105"/>
      <c r="X113" s="105"/>
      <c r="Y113" s="105"/>
      <c r="Z113" s="105"/>
      <c r="AA113" s="126"/>
      <c r="AB113" s="127"/>
      <c r="AC113" s="126"/>
      <c r="AD113" s="126"/>
      <c r="AE113" s="126"/>
      <c r="AF113" s="126"/>
      <c r="AG113" s="126"/>
      <c r="AH113" s="105"/>
      <c r="AI113" s="105"/>
      <c r="AJ113" s="105"/>
      <c r="AK113" s="126"/>
      <c r="AL113" s="126"/>
    </row>
    <row r="114" spans="1:38" x14ac:dyDescent="0.25">
      <c r="A114" s="126" t="s">
        <v>9497</v>
      </c>
      <c r="B114" s="127" cm="1">
        <f t="array" ref="B114">IF(ROW() &lt; ROW(INDEX(fields[experiment_ID],ROWS(fields[experiment_ID]))), COUNTIF(INDEX(fields[experiment_ID],1):fields[[#This Row],[experiment_ID]],fields[[#This Row],[experiment_ID]]), "")</f>
        <v>1</v>
      </c>
      <c r="C114" s="126"/>
      <c r="D114" s="126" t="s">
        <v>9519</v>
      </c>
      <c r="E114" s="126" t="s">
        <v>9185</v>
      </c>
      <c r="F114" s="126"/>
      <c r="G114" s="126" t="s">
        <v>1756</v>
      </c>
      <c r="H114" s="126"/>
      <c r="I114" s="126" t="s">
        <v>9203</v>
      </c>
      <c r="J114" s="105">
        <v>39.4</v>
      </c>
      <c r="K114" s="105">
        <v>9.0833329999999997</v>
      </c>
      <c r="L114" s="105">
        <v>80</v>
      </c>
      <c r="M114" s="126"/>
      <c r="N114" s="105"/>
      <c r="O114" s="105"/>
      <c r="P114" s="126"/>
      <c r="Q114" s="105"/>
      <c r="R114" s="105"/>
      <c r="S114" s="105"/>
      <c r="T114" s="126"/>
      <c r="U114" s="105"/>
      <c r="V114" s="105"/>
      <c r="W114" s="105"/>
      <c r="X114" s="105"/>
      <c r="Y114" s="105"/>
      <c r="Z114" s="105"/>
      <c r="AA114" s="126"/>
      <c r="AB114" s="127"/>
      <c r="AC114" s="126"/>
      <c r="AD114" s="126"/>
      <c r="AE114" s="126"/>
      <c r="AF114" s="126"/>
      <c r="AG114" s="126"/>
      <c r="AH114" s="105"/>
      <c r="AI114" s="105"/>
      <c r="AJ114" s="105"/>
      <c r="AK114" s="126"/>
      <c r="AL114" s="126"/>
    </row>
    <row r="115" spans="1:38" x14ac:dyDescent="0.25">
      <c r="A115" s="126" t="s">
        <v>9497</v>
      </c>
      <c r="B115" s="127" cm="1">
        <f t="array" ref="B115">IF(ROW() &lt; ROW(INDEX(fields[experiment_ID],ROWS(fields[experiment_ID]))), COUNTIF(INDEX(fields[experiment_ID],1):fields[[#This Row],[experiment_ID]],fields[[#This Row],[experiment_ID]]), "")</f>
        <v>2</v>
      </c>
      <c r="C115" s="126"/>
      <c r="D115" s="126" t="s">
        <v>9520</v>
      </c>
      <c r="E115" s="126" t="s">
        <v>9184</v>
      </c>
      <c r="F115" s="126"/>
      <c r="G115" s="126" t="s">
        <v>1756</v>
      </c>
      <c r="H115" s="126"/>
      <c r="I115" s="126" t="s">
        <v>9203</v>
      </c>
      <c r="J115" s="105">
        <v>39.4</v>
      </c>
      <c r="K115" s="105">
        <v>9.0833329999999997</v>
      </c>
      <c r="L115" s="105">
        <v>114</v>
      </c>
      <c r="M115" s="126"/>
      <c r="N115" s="105"/>
      <c r="O115" s="105"/>
      <c r="P115" s="126"/>
      <c r="Q115" s="105"/>
      <c r="R115" s="105"/>
      <c r="S115" s="105"/>
      <c r="T115" s="126"/>
      <c r="U115" s="105"/>
      <c r="V115" s="105"/>
      <c r="W115" s="105"/>
      <c r="X115" s="105"/>
      <c r="Y115" s="105"/>
      <c r="Z115" s="105"/>
      <c r="AA115" s="126"/>
      <c r="AB115" s="127"/>
      <c r="AC115" s="126"/>
      <c r="AD115" s="126"/>
      <c r="AE115" s="126"/>
      <c r="AF115" s="126"/>
      <c r="AG115" s="126"/>
      <c r="AH115" s="105"/>
      <c r="AI115" s="105"/>
      <c r="AJ115" s="105"/>
      <c r="AK115" s="126"/>
      <c r="AL115" s="126"/>
    </row>
    <row r="116" spans="1:38" x14ac:dyDescent="0.25">
      <c r="A116" s="126" t="s">
        <v>9498</v>
      </c>
      <c r="B116" s="127" cm="1">
        <f t="array" ref="B116">IF(ROW() &lt; ROW(INDEX(fields[experiment_ID],ROWS(fields[experiment_ID]))), COUNTIF(INDEX(fields[experiment_ID],1):fields[[#This Row],[experiment_ID]],fields[[#This Row],[experiment_ID]]), "")</f>
        <v>1</v>
      </c>
      <c r="C116" s="126"/>
      <c r="D116" s="126" t="s">
        <v>9519</v>
      </c>
      <c r="E116" s="126" t="s">
        <v>9185</v>
      </c>
      <c r="F116" s="126"/>
      <c r="G116" s="126" t="s">
        <v>1756</v>
      </c>
      <c r="H116" s="126"/>
      <c r="I116" s="126" t="s">
        <v>9203</v>
      </c>
      <c r="J116" s="105">
        <v>39.4</v>
      </c>
      <c r="K116" s="105">
        <v>9.0833329999999997</v>
      </c>
      <c r="L116" s="105">
        <v>80</v>
      </c>
      <c r="M116" s="126"/>
      <c r="N116" s="105"/>
      <c r="O116" s="105"/>
      <c r="P116" s="126"/>
      <c r="Q116" s="105"/>
      <c r="R116" s="105"/>
      <c r="S116" s="105"/>
      <c r="T116" s="126"/>
      <c r="U116" s="105"/>
      <c r="V116" s="105"/>
      <c r="W116" s="105"/>
      <c r="X116" s="105"/>
      <c r="Y116" s="105"/>
      <c r="Z116" s="105"/>
      <c r="AA116" s="126"/>
      <c r="AB116" s="127"/>
      <c r="AC116" s="126"/>
      <c r="AD116" s="126"/>
      <c r="AE116" s="126"/>
      <c r="AF116" s="126"/>
      <c r="AG116" s="126"/>
      <c r="AH116" s="105"/>
      <c r="AI116" s="105"/>
      <c r="AJ116" s="105"/>
      <c r="AK116" s="126"/>
      <c r="AL116" s="126"/>
    </row>
    <row r="117" spans="1:38" x14ac:dyDescent="0.25">
      <c r="A117" s="126" t="s">
        <v>9498</v>
      </c>
      <c r="B117" s="127" cm="1">
        <f t="array" ref="B117">IF(ROW() &lt; ROW(INDEX(fields[experiment_ID],ROWS(fields[experiment_ID]))), COUNTIF(INDEX(fields[experiment_ID],1):fields[[#This Row],[experiment_ID]],fields[[#This Row],[experiment_ID]]), "")</f>
        <v>2</v>
      </c>
      <c r="C117" s="126"/>
      <c r="D117" s="126" t="s">
        <v>9520</v>
      </c>
      <c r="E117" s="126" t="s">
        <v>9184</v>
      </c>
      <c r="F117" s="126"/>
      <c r="G117" s="126" t="s">
        <v>1756</v>
      </c>
      <c r="H117" s="126"/>
      <c r="I117" s="126" t="s">
        <v>9203</v>
      </c>
      <c r="J117" s="105">
        <v>39.4</v>
      </c>
      <c r="K117" s="105">
        <v>9.0833329999999997</v>
      </c>
      <c r="L117" s="105">
        <v>114</v>
      </c>
      <c r="M117" s="126"/>
      <c r="N117" s="105"/>
      <c r="O117" s="105"/>
      <c r="P117" s="126"/>
      <c r="Q117" s="105"/>
      <c r="R117" s="105"/>
      <c r="S117" s="105"/>
      <c r="T117" s="126"/>
      <c r="U117" s="105"/>
      <c r="V117" s="105"/>
      <c r="W117" s="105"/>
      <c r="X117" s="105"/>
      <c r="Y117" s="105"/>
      <c r="Z117" s="105"/>
      <c r="AA117" s="126"/>
      <c r="AB117" s="127"/>
      <c r="AC117" s="126"/>
      <c r="AD117" s="126"/>
      <c r="AE117" s="126"/>
      <c r="AF117" s="126"/>
      <c r="AG117" s="126"/>
      <c r="AH117" s="105"/>
      <c r="AI117" s="105"/>
      <c r="AJ117" s="105"/>
      <c r="AK117" s="126"/>
      <c r="AL117" s="126"/>
    </row>
    <row r="118" spans="1:38" x14ac:dyDescent="0.25">
      <c r="A118" s="126" t="s">
        <v>9499</v>
      </c>
      <c r="B118" s="127" cm="1">
        <f t="array" ref="B118">IF(ROW() &lt; ROW(INDEX(fields[experiment_ID],ROWS(fields[experiment_ID]))), COUNTIF(INDEX(fields[experiment_ID],1):fields[[#This Row],[experiment_ID]],fields[[#This Row],[experiment_ID]]), "")</f>
        <v>1</v>
      </c>
      <c r="C118" s="126"/>
      <c r="D118" s="126" t="s">
        <v>9519</v>
      </c>
      <c r="E118" s="126" t="s">
        <v>9185</v>
      </c>
      <c r="F118" s="126"/>
      <c r="G118" s="126" t="s">
        <v>1756</v>
      </c>
      <c r="H118" s="126"/>
      <c r="I118" s="126" t="s">
        <v>9203</v>
      </c>
      <c r="J118" s="105">
        <v>39.4</v>
      </c>
      <c r="K118" s="105">
        <v>9.0833329999999997</v>
      </c>
      <c r="L118" s="105">
        <v>80</v>
      </c>
      <c r="M118" s="126"/>
      <c r="N118" s="105"/>
      <c r="O118" s="105"/>
      <c r="P118" s="126"/>
      <c r="Q118" s="105"/>
      <c r="R118" s="105"/>
      <c r="S118" s="105"/>
      <c r="T118" s="126"/>
      <c r="U118" s="105"/>
      <c r="V118" s="105"/>
      <c r="W118" s="105"/>
      <c r="X118" s="105"/>
      <c r="Y118" s="105"/>
      <c r="Z118" s="105"/>
      <c r="AA118" s="126"/>
      <c r="AB118" s="127"/>
      <c r="AC118" s="126"/>
      <c r="AD118" s="126"/>
      <c r="AE118" s="126"/>
      <c r="AF118" s="126"/>
      <c r="AG118" s="126"/>
      <c r="AH118" s="105"/>
      <c r="AI118" s="105"/>
      <c r="AJ118" s="105"/>
      <c r="AK118" s="126"/>
      <c r="AL118" s="126"/>
    </row>
    <row r="119" spans="1:38" x14ac:dyDescent="0.25">
      <c r="A119" s="126" t="s">
        <v>9499</v>
      </c>
      <c r="B119" s="127" cm="1">
        <f t="array" ref="B119">IF(ROW() &lt; ROW(INDEX(fields[experiment_ID],ROWS(fields[experiment_ID]))), COUNTIF(INDEX(fields[experiment_ID],1):fields[[#This Row],[experiment_ID]],fields[[#This Row],[experiment_ID]]), "")</f>
        <v>2</v>
      </c>
      <c r="C119" s="126"/>
      <c r="D119" s="126" t="s">
        <v>9520</v>
      </c>
      <c r="E119" s="126" t="s">
        <v>9184</v>
      </c>
      <c r="F119" s="126"/>
      <c r="G119" s="126" t="s">
        <v>1756</v>
      </c>
      <c r="H119" s="126"/>
      <c r="I119" s="126" t="s">
        <v>9203</v>
      </c>
      <c r="J119" s="105">
        <v>39.4</v>
      </c>
      <c r="K119" s="105">
        <v>9.0833329999999997</v>
      </c>
      <c r="L119" s="105">
        <v>114</v>
      </c>
      <c r="M119" s="126"/>
      <c r="N119" s="105"/>
      <c r="O119" s="105"/>
      <c r="P119" s="126"/>
      <c r="Q119" s="105"/>
      <c r="R119" s="105"/>
      <c r="S119" s="105"/>
      <c r="T119" s="126"/>
      <c r="U119" s="105"/>
      <c r="V119" s="105"/>
      <c r="W119" s="105"/>
      <c r="X119" s="105"/>
      <c r="Y119" s="105"/>
      <c r="Z119" s="105"/>
      <c r="AA119" s="126"/>
      <c r="AB119" s="127"/>
      <c r="AC119" s="126"/>
      <c r="AD119" s="126"/>
      <c r="AE119" s="126"/>
      <c r="AF119" s="126"/>
      <c r="AG119" s="126"/>
      <c r="AH119" s="105"/>
      <c r="AI119" s="105"/>
      <c r="AJ119" s="105"/>
      <c r="AK119" s="126"/>
      <c r="AL119" s="126"/>
    </row>
    <row r="120" spans="1:38" x14ac:dyDescent="0.25">
      <c r="A120" s="126" t="s">
        <v>9500</v>
      </c>
      <c r="B120" s="127" cm="1">
        <f t="array" ref="B120">IF(ROW() &lt; ROW(INDEX(fields[experiment_ID],ROWS(fields[experiment_ID]))), COUNTIF(INDEX(fields[experiment_ID],1):fields[[#This Row],[experiment_ID]],fields[[#This Row],[experiment_ID]]), "")</f>
        <v>1</v>
      </c>
      <c r="C120" s="126"/>
      <c r="D120" s="126" t="s">
        <v>9519</v>
      </c>
      <c r="E120" s="126" t="s">
        <v>9185</v>
      </c>
      <c r="F120" s="126"/>
      <c r="G120" s="126" t="s">
        <v>1756</v>
      </c>
      <c r="H120" s="126"/>
      <c r="I120" s="126" t="s">
        <v>9203</v>
      </c>
      <c r="J120" s="105">
        <v>39.4</v>
      </c>
      <c r="K120" s="105">
        <v>9.0833329999999997</v>
      </c>
      <c r="L120" s="105">
        <v>80</v>
      </c>
      <c r="M120" s="126"/>
      <c r="N120" s="105"/>
      <c r="O120" s="105"/>
      <c r="P120" s="126"/>
      <c r="Q120" s="105"/>
      <c r="R120" s="105"/>
      <c r="S120" s="105"/>
      <c r="T120" s="126"/>
      <c r="U120" s="105"/>
      <c r="V120" s="105"/>
      <c r="W120" s="105"/>
      <c r="X120" s="105"/>
      <c r="Y120" s="105"/>
      <c r="Z120" s="105"/>
      <c r="AA120" s="126"/>
      <c r="AB120" s="127"/>
      <c r="AC120" s="126"/>
      <c r="AD120" s="126"/>
      <c r="AE120" s="126"/>
      <c r="AF120" s="126"/>
      <c r="AG120" s="126"/>
      <c r="AH120" s="105"/>
      <c r="AI120" s="105"/>
      <c r="AJ120" s="105"/>
      <c r="AK120" s="126"/>
      <c r="AL120" s="126"/>
    </row>
    <row r="121" spans="1:38" x14ac:dyDescent="0.25">
      <c r="A121" s="126" t="s">
        <v>9500</v>
      </c>
      <c r="B121" s="127" cm="1">
        <f t="array" ref="B121">IF(ROW() &lt; ROW(INDEX(fields[experiment_ID],ROWS(fields[experiment_ID]))), COUNTIF(INDEX(fields[experiment_ID],1):fields[[#This Row],[experiment_ID]],fields[[#This Row],[experiment_ID]]), "")</f>
        <v>2</v>
      </c>
      <c r="C121" s="126"/>
      <c r="D121" s="126" t="s">
        <v>9520</v>
      </c>
      <c r="E121" s="126" t="s">
        <v>9184</v>
      </c>
      <c r="F121" s="126"/>
      <c r="G121" s="126" t="s">
        <v>1756</v>
      </c>
      <c r="H121" s="126"/>
      <c r="I121" s="126" t="s">
        <v>9203</v>
      </c>
      <c r="J121" s="105">
        <v>39.4</v>
      </c>
      <c r="K121" s="105">
        <v>9.0833329999999997</v>
      </c>
      <c r="L121" s="105">
        <v>114</v>
      </c>
      <c r="M121" s="126"/>
      <c r="N121" s="105"/>
      <c r="O121" s="105"/>
      <c r="P121" s="126"/>
      <c r="Q121" s="105"/>
      <c r="R121" s="105"/>
      <c r="S121" s="105"/>
      <c r="T121" s="126"/>
      <c r="U121" s="105"/>
      <c r="V121" s="105"/>
      <c r="W121" s="105"/>
      <c r="X121" s="105"/>
      <c r="Y121" s="105"/>
      <c r="Z121" s="105"/>
      <c r="AA121" s="126"/>
      <c r="AB121" s="127"/>
      <c r="AC121" s="126"/>
      <c r="AD121" s="126"/>
      <c r="AE121" s="126"/>
      <c r="AF121" s="126"/>
      <c r="AG121" s="126"/>
      <c r="AH121" s="105"/>
      <c r="AI121" s="105"/>
      <c r="AJ121" s="105"/>
      <c r="AK121" s="126"/>
      <c r="AL121" s="126"/>
    </row>
    <row r="122" spans="1:38" x14ac:dyDescent="0.25">
      <c r="A122" s="126" t="s">
        <v>9501</v>
      </c>
      <c r="B122" s="127" cm="1">
        <f t="array" ref="B122">IF(ROW() &lt; ROW(INDEX(fields[experiment_ID],ROWS(fields[experiment_ID]))), COUNTIF(INDEX(fields[experiment_ID],1):fields[[#This Row],[experiment_ID]],fields[[#This Row],[experiment_ID]]), "")</f>
        <v>1</v>
      </c>
      <c r="C122" s="126"/>
      <c r="D122" s="126" t="s">
        <v>9519</v>
      </c>
      <c r="E122" s="126" t="s">
        <v>9185</v>
      </c>
      <c r="F122" s="126"/>
      <c r="G122" s="126" t="s">
        <v>1756</v>
      </c>
      <c r="H122" s="126"/>
      <c r="I122" s="126" t="s">
        <v>9203</v>
      </c>
      <c r="J122" s="105">
        <v>39.4</v>
      </c>
      <c r="K122" s="105">
        <v>9.0833329999999997</v>
      </c>
      <c r="L122" s="105">
        <v>80</v>
      </c>
      <c r="M122" s="126"/>
      <c r="N122" s="105"/>
      <c r="O122" s="105"/>
      <c r="P122" s="126"/>
      <c r="Q122" s="105"/>
      <c r="R122" s="105"/>
      <c r="S122" s="105"/>
      <c r="T122" s="126"/>
      <c r="U122" s="105"/>
      <c r="V122" s="105"/>
      <c r="W122" s="105"/>
      <c r="X122" s="105"/>
      <c r="Y122" s="105"/>
      <c r="Z122" s="105"/>
      <c r="AA122" s="126"/>
      <c r="AB122" s="127"/>
      <c r="AC122" s="126"/>
      <c r="AD122" s="126"/>
      <c r="AE122" s="126"/>
      <c r="AF122" s="126"/>
      <c r="AG122" s="126"/>
      <c r="AH122" s="105"/>
      <c r="AI122" s="105"/>
      <c r="AJ122" s="105"/>
      <c r="AK122" s="126"/>
      <c r="AL122" s="126"/>
    </row>
    <row r="123" spans="1:38" x14ac:dyDescent="0.25">
      <c r="A123" s="126" t="s">
        <v>9501</v>
      </c>
      <c r="B123" s="127" cm="1">
        <f t="array" ref="B123">IF(ROW() &lt; ROW(INDEX(fields[experiment_ID],ROWS(fields[experiment_ID]))), COUNTIF(INDEX(fields[experiment_ID],1):fields[[#This Row],[experiment_ID]],fields[[#This Row],[experiment_ID]]), "")</f>
        <v>2</v>
      </c>
      <c r="C123" s="126"/>
      <c r="D123" s="126" t="s">
        <v>9520</v>
      </c>
      <c r="E123" s="126" t="s">
        <v>9184</v>
      </c>
      <c r="F123" s="126"/>
      <c r="G123" s="126" t="s">
        <v>1756</v>
      </c>
      <c r="H123" s="126"/>
      <c r="I123" s="126" t="s">
        <v>9203</v>
      </c>
      <c r="J123" s="105">
        <v>39.4</v>
      </c>
      <c r="K123" s="105">
        <v>9.0833329999999997</v>
      </c>
      <c r="L123" s="105">
        <v>114</v>
      </c>
      <c r="M123" s="126"/>
      <c r="N123" s="105"/>
      <c r="O123" s="105"/>
      <c r="P123" s="126"/>
      <c r="Q123" s="105"/>
      <c r="R123" s="105"/>
      <c r="S123" s="105"/>
      <c r="T123" s="126"/>
      <c r="U123" s="105"/>
      <c r="V123" s="105"/>
      <c r="W123" s="105"/>
      <c r="X123" s="105"/>
      <c r="Y123" s="105"/>
      <c r="Z123" s="105"/>
      <c r="AA123" s="126"/>
      <c r="AB123" s="127"/>
      <c r="AC123" s="126"/>
      <c r="AD123" s="126"/>
      <c r="AE123" s="126"/>
      <c r="AF123" s="126"/>
      <c r="AG123" s="126"/>
      <c r="AH123" s="105"/>
      <c r="AI123" s="105"/>
      <c r="AJ123" s="105"/>
      <c r="AK123" s="126"/>
      <c r="AL123" s="126"/>
    </row>
    <row r="124" spans="1:38" x14ac:dyDescent="0.25">
      <c r="A124" s="126" t="s">
        <v>9502</v>
      </c>
      <c r="B124" s="127" cm="1">
        <f t="array" ref="B124">IF(ROW() &lt; ROW(INDEX(fields[experiment_ID],ROWS(fields[experiment_ID]))), COUNTIF(INDEX(fields[experiment_ID],1):fields[[#This Row],[experiment_ID]],fields[[#This Row],[experiment_ID]]), "")</f>
        <v>1</v>
      </c>
      <c r="C124" s="126"/>
      <c r="D124" s="126" t="s">
        <v>9519</v>
      </c>
      <c r="E124" s="126" t="s">
        <v>9185</v>
      </c>
      <c r="F124" s="126"/>
      <c r="G124" s="126" t="s">
        <v>1756</v>
      </c>
      <c r="H124" s="126"/>
      <c r="I124" s="126" t="s">
        <v>9203</v>
      </c>
      <c r="J124" s="105">
        <v>39.4</v>
      </c>
      <c r="K124" s="105">
        <v>9.0833329999999997</v>
      </c>
      <c r="L124" s="105">
        <v>80</v>
      </c>
      <c r="M124" s="126"/>
      <c r="N124" s="105"/>
      <c r="O124" s="105"/>
      <c r="P124" s="126"/>
      <c r="Q124" s="105"/>
      <c r="R124" s="105"/>
      <c r="S124" s="105"/>
      <c r="T124" s="126"/>
      <c r="U124" s="105"/>
      <c r="V124" s="105"/>
      <c r="W124" s="105"/>
      <c r="X124" s="105"/>
      <c r="Y124" s="105"/>
      <c r="Z124" s="105"/>
      <c r="AA124" s="126"/>
      <c r="AB124" s="127"/>
      <c r="AC124" s="126"/>
      <c r="AD124" s="126"/>
      <c r="AE124" s="126"/>
      <c r="AF124" s="126"/>
      <c r="AG124" s="126"/>
      <c r="AH124" s="105"/>
      <c r="AI124" s="105"/>
      <c r="AJ124" s="105"/>
      <c r="AK124" s="126"/>
      <c r="AL124" s="126"/>
    </row>
    <row r="125" spans="1:38" x14ac:dyDescent="0.25">
      <c r="A125" s="126" t="s">
        <v>9502</v>
      </c>
      <c r="B125" s="127" cm="1">
        <f t="array" ref="B125">IF(ROW() &lt; ROW(INDEX(fields[experiment_ID],ROWS(fields[experiment_ID]))), COUNTIF(INDEX(fields[experiment_ID],1):fields[[#This Row],[experiment_ID]],fields[[#This Row],[experiment_ID]]), "")</f>
        <v>2</v>
      </c>
      <c r="C125" s="126"/>
      <c r="D125" s="126" t="s">
        <v>9520</v>
      </c>
      <c r="E125" s="126" t="s">
        <v>9184</v>
      </c>
      <c r="F125" s="126"/>
      <c r="G125" s="126" t="s">
        <v>1756</v>
      </c>
      <c r="H125" s="126"/>
      <c r="I125" s="126" t="s">
        <v>9203</v>
      </c>
      <c r="J125" s="105">
        <v>39.4</v>
      </c>
      <c r="K125" s="105">
        <v>9.0833329999999997</v>
      </c>
      <c r="L125" s="105">
        <v>114</v>
      </c>
      <c r="M125" s="126"/>
      <c r="N125" s="105"/>
      <c r="O125" s="105"/>
      <c r="P125" s="126"/>
      <c r="Q125" s="105"/>
      <c r="R125" s="105"/>
      <c r="S125" s="105"/>
      <c r="T125" s="126"/>
      <c r="U125" s="105"/>
      <c r="V125" s="105"/>
      <c r="W125" s="105"/>
      <c r="X125" s="105"/>
      <c r="Y125" s="105"/>
      <c r="Z125" s="105"/>
      <c r="AA125" s="126"/>
      <c r="AB125" s="127"/>
      <c r="AC125" s="126"/>
      <c r="AD125" s="126"/>
      <c r="AE125" s="126"/>
      <c r="AF125" s="126"/>
      <c r="AG125" s="126"/>
      <c r="AH125" s="105"/>
      <c r="AI125" s="105"/>
      <c r="AJ125" s="105"/>
      <c r="AK125" s="126"/>
      <c r="AL125" s="126"/>
    </row>
    <row r="126" spans="1:38" x14ac:dyDescent="0.25">
      <c r="A126" s="126" t="s">
        <v>9503</v>
      </c>
      <c r="B126" s="127" cm="1">
        <f t="array" ref="B126">IF(ROW() &lt; ROW(INDEX(fields[experiment_ID],ROWS(fields[experiment_ID]))), COUNTIF(INDEX(fields[experiment_ID],1):fields[[#This Row],[experiment_ID]],fields[[#This Row],[experiment_ID]]), "")</f>
        <v>1</v>
      </c>
      <c r="C126" s="126"/>
      <c r="D126" s="126" t="s">
        <v>9519</v>
      </c>
      <c r="E126" s="126" t="s">
        <v>9185</v>
      </c>
      <c r="F126" s="126"/>
      <c r="G126" s="126" t="s">
        <v>1756</v>
      </c>
      <c r="H126" s="126"/>
      <c r="I126" s="126" t="s">
        <v>9203</v>
      </c>
      <c r="J126" s="105">
        <v>39.4</v>
      </c>
      <c r="K126" s="105">
        <v>9.0833329999999997</v>
      </c>
      <c r="L126" s="105">
        <v>80</v>
      </c>
      <c r="M126" s="126"/>
      <c r="N126" s="105"/>
      <c r="O126" s="105"/>
      <c r="P126" s="126"/>
      <c r="Q126" s="105"/>
      <c r="R126" s="105"/>
      <c r="S126" s="105"/>
      <c r="T126" s="126"/>
      <c r="U126" s="105"/>
      <c r="V126" s="105"/>
      <c r="W126" s="105"/>
      <c r="X126" s="105"/>
      <c r="Y126" s="105"/>
      <c r="Z126" s="105"/>
      <c r="AA126" s="126"/>
      <c r="AB126" s="127"/>
      <c r="AC126" s="126"/>
      <c r="AD126" s="126"/>
      <c r="AE126" s="126"/>
      <c r="AF126" s="126"/>
      <c r="AG126" s="126"/>
      <c r="AH126" s="105"/>
      <c r="AI126" s="105"/>
      <c r="AJ126" s="105"/>
      <c r="AK126" s="126"/>
      <c r="AL126" s="126"/>
    </row>
    <row r="127" spans="1:38" x14ac:dyDescent="0.25">
      <c r="A127" s="126" t="s">
        <v>9503</v>
      </c>
      <c r="B127" s="127" cm="1">
        <f t="array" ref="B127">IF(ROW() &lt; ROW(INDEX(fields[experiment_ID],ROWS(fields[experiment_ID]))), COUNTIF(INDEX(fields[experiment_ID],1):fields[[#This Row],[experiment_ID]],fields[[#This Row],[experiment_ID]]), "")</f>
        <v>2</v>
      </c>
      <c r="C127" s="126"/>
      <c r="D127" s="126" t="s">
        <v>9520</v>
      </c>
      <c r="E127" s="126" t="s">
        <v>9184</v>
      </c>
      <c r="F127" s="126"/>
      <c r="G127" s="126" t="s">
        <v>1756</v>
      </c>
      <c r="H127" s="126"/>
      <c r="I127" s="126" t="s">
        <v>9203</v>
      </c>
      <c r="J127" s="105">
        <v>39.4</v>
      </c>
      <c r="K127" s="105">
        <v>9.0833329999999997</v>
      </c>
      <c r="L127" s="105">
        <v>114</v>
      </c>
      <c r="M127" s="126"/>
      <c r="N127" s="105"/>
      <c r="O127" s="105"/>
      <c r="P127" s="126"/>
      <c r="Q127" s="105"/>
      <c r="R127" s="105"/>
      <c r="S127" s="105"/>
      <c r="T127" s="126"/>
      <c r="U127" s="105"/>
      <c r="V127" s="105"/>
      <c r="W127" s="105"/>
      <c r="X127" s="105"/>
      <c r="Y127" s="105"/>
      <c r="Z127" s="105"/>
      <c r="AA127" s="126"/>
      <c r="AB127" s="127"/>
      <c r="AC127" s="126"/>
      <c r="AD127" s="126"/>
      <c r="AE127" s="126"/>
      <c r="AF127" s="126"/>
      <c r="AG127" s="126"/>
      <c r="AH127" s="105"/>
      <c r="AI127" s="105"/>
      <c r="AJ127" s="105"/>
      <c r="AK127" s="126"/>
      <c r="AL127" s="126"/>
    </row>
    <row r="128" spans="1:38" x14ac:dyDescent="0.25">
      <c r="A128" s="126" t="s">
        <v>9504</v>
      </c>
      <c r="B128" s="127" cm="1">
        <f t="array" ref="B128">IF(ROW() &lt; ROW(INDEX(fields[experiment_ID],ROWS(fields[experiment_ID]))), COUNTIF(INDEX(fields[experiment_ID],1):fields[[#This Row],[experiment_ID]],fields[[#This Row],[experiment_ID]]), "")</f>
        <v>1</v>
      </c>
      <c r="C128" s="126"/>
      <c r="D128" s="126" t="s">
        <v>9519</v>
      </c>
      <c r="E128" s="126" t="s">
        <v>9185</v>
      </c>
      <c r="F128" s="126"/>
      <c r="G128" s="126" t="s">
        <v>1756</v>
      </c>
      <c r="H128" s="126"/>
      <c r="I128" s="126" t="s">
        <v>9203</v>
      </c>
      <c r="J128" s="105">
        <v>39.4</v>
      </c>
      <c r="K128" s="105">
        <v>9.0833329999999997</v>
      </c>
      <c r="L128" s="105">
        <v>80</v>
      </c>
      <c r="M128" s="126"/>
      <c r="N128" s="105"/>
      <c r="O128" s="105"/>
      <c r="P128" s="126"/>
      <c r="Q128" s="105"/>
      <c r="R128" s="105"/>
      <c r="S128" s="105"/>
      <c r="T128" s="126"/>
      <c r="U128" s="105"/>
      <c r="V128" s="105"/>
      <c r="W128" s="105"/>
      <c r="X128" s="105"/>
      <c r="Y128" s="105"/>
      <c r="Z128" s="105"/>
      <c r="AA128" s="126"/>
      <c r="AB128" s="127"/>
      <c r="AC128" s="126"/>
      <c r="AD128" s="126"/>
      <c r="AE128" s="126"/>
      <c r="AF128" s="126"/>
      <c r="AG128" s="126"/>
      <c r="AH128" s="105"/>
      <c r="AI128" s="105"/>
      <c r="AJ128" s="105"/>
      <c r="AK128" s="126"/>
      <c r="AL128" s="126"/>
    </row>
    <row r="129" spans="1:38" x14ac:dyDescent="0.25">
      <c r="A129" s="126" t="s">
        <v>9504</v>
      </c>
      <c r="B129" s="127" cm="1">
        <f t="array" ref="B129">IF(ROW() &lt; ROW(INDEX(fields[experiment_ID],ROWS(fields[experiment_ID]))), COUNTIF(INDEX(fields[experiment_ID],1):fields[[#This Row],[experiment_ID]],fields[[#This Row],[experiment_ID]]), "")</f>
        <v>2</v>
      </c>
      <c r="C129" s="126"/>
      <c r="D129" s="126" t="s">
        <v>9520</v>
      </c>
      <c r="E129" s="126" t="s">
        <v>9184</v>
      </c>
      <c r="F129" s="126"/>
      <c r="G129" s="126" t="s">
        <v>1756</v>
      </c>
      <c r="H129" s="126"/>
      <c r="I129" s="126" t="s">
        <v>9203</v>
      </c>
      <c r="J129" s="105">
        <v>39.4</v>
      </c>
      <c r="K129" s="105">
        <v>9.0833329999999997</v>
      </c>
      <c r="L129" s="105">
        <v>114</v>
      </c>
      <c r="M129" s="126"/>
      <c r="N129" s="105"/>
      <c r="O129" s="105"/>
      <c r="P129" s="126"/>
      <c r="Q129" s="105"/>
      <c r="R129" s="105"/>
      <c r="S129" s="105"/>
      <c r="T129" s="126"/>
      <c r="U129" s="105"/>
      <c r="V129" s="105"/>
      <c r="W129" s="105"/>
      <c r="X129" s="105"/>
      <c r="Y129" s="105"/>
      <c r="Z129" s="105"/>
      <c r="AA129" s="126"/>
      <c r="AB129" s="127"/>
      <c r="AC129" s="126"/>
      <c r="AD129" s="126"/>
      <c r="AE129" s="126"/>
      <c r="AF129" s="126"/>
      <c r="AG129" s="126"/>
      <c r="AH129" s="105"/>
      <c r="AI129" s="105"/>
      <c r="AJ129" s="105"/>
      <c r="AK129" s="126"/>
      <c r="AL129" s="126"/>
    </row>
    <row r="130" spans="1:38" x14ac:dyDescent="0.25">
      <c r="A130" s="126" t="s">
        <v>9505</v>
      </c>
      <c r="B130" s="127" cm="1">
        <f t="array" ref="B130">IF(ROW() &lt; ROW(INDEX(fields[experiment_ID],ROWS(fields[experiment_ID]))), COUNTIF(INDEX(fields[experiment_ID],1):fields[[#This Row],[experiment_ID]],fields[[#This Row],[experiment_ID]]), "")</f>
        <v>1</v>
      </c>
      <c r="C130" s="126"/>
      <c r="D130" s="126" t="s">
        <v>9519</v>
      </c>
      <c r="E130" s="126" t="s">
        <v>9185</v>
      </c>
      <c r="F130" s="126"/>
      <c r="G130" s="126" t="s">
        <v>1756</v>
      </c>
      <c r="H130" s="126"/>
      <c r="I130" s="126" t="s">
        <v>9203</v>
      </c>
      <c r="J130" s="105">
        <v>39.4</v>
      </c>
      <c r="K130" s="105">
        <v>9.0833329999999997</v>
      </c>
      <c r="L130" s="105">
        <v>80</v>
      </c>
      <c r="M130" s="126"/>
      <c r="N130" s="105"/>
      <c r="O130" s="105"/>
      <c r="P130" s="126"/>
      <c r="Q130" s="105"/>
      <c r="R130" s="105"/>
      <c r="S130" s="105"/>
      <c r="T130" s="126"/>
      <c r="U130" s="105"/>
      <c r="V130" s="105"/>
      <c r="W130" s="105"/>
      <c r="X130" s="105"/>
      <c r="Y130" s="105"/>
      <c r="Z130" s="105"/>
      <c r="AA130" s="126"/>
      <c r="AB130" s="127"/>
      <c r="AC130" s="126"/>
      <c r="AD130" s="126"/>
      <c r="AE130" s="126"/>
      <c r="AF130" s="126"/>
      <c r="AG130" s="126"/>
      <c r="AH130" s="105"/>
      <c r="AI130" s="105"/>
      <c r="AJ130" s="105"/>
      <c r="AK130" s="126"/>
      <c r="AL130" s="126"/>
    </row>
    <row r="131" spans="1:38" x14ac:dyDescent="0.25">
      <c r="A131" s="126" t="s">
        <v>9505</v>
      </c>
      <c r="B131" s="127" cm="1">
        <f t="array" ref="B131">IF(ROW() &lt; ROW(INDEX(fields[experiment_ID],ROWS(fields[experiment_ID]))), COUNTIF(INDEX(fields[experiment_ID],1):fields[[#This Row],[experiment_ID]],fields[[#This Row],[experiment_ID]]), "")</f>
        <v>2</v>
      </c>
      <c r="C131" s="126"/>
      <c r="D131" s="126" t="s">
        <v>9520</v>
      </c>
      <c r="E131" s="126" t="s">
        <v>9184</v>
      </c>
      <c r="F131" s="126"/>
      <c r="G131" s="126" t="s">
        <v>1756</v>
      </c>
      <c r="H131" s="126"/>
      <c r="I131" s="126" t="s">
        <v>9203</v>
      </c>
      <c r="J131" s="105">
        <v>39.4</v>
      </c>
      <c r="K131" s="105">
        <v>9.0833329999999997</v>
      </c>
      <c r="L131" s="105">
        <v>114</v>
      </c>
      <c r="M131" s="126"/>
      <c r="N131" s="105"/>
      <c r="O131" s="105"/>
      <c r="P131" s="126"/>
      <c r="Q131" s="105"/>
      <c r="R131" s="105"/>
      <c r="S131" s="105"/>
      <c r="T131" s="126"/>
      <c r="U131" s="105"/>
      <c r="V131" s="105"/>
      <c r="W131" s="105"/>
      <c r="X131" s="105"/>
      <c r="Y131" s="105"/>
      <c r="Z131" s="105"/>
      <c r="AA131" s="126"/>
      <c r="AB131" s="127"/>
      <c r="AC131" s="126"/>
      <c r="AD131" s="126"/>
      <c r="AE131" s="126"/>
      <c r="AF131" s="126"/>
      <c r="AG131" s="126"/>
      <c r="AH131" s="105"/>
      <c r="AI131" s="105"/>
      <c r="AJ131" s="105"/>
      <c r="AK131" s="126"/>
      <c r="AL131" s="126"/>
    </row>
    <row r="132" spans="1:38" x14ac:dyDescent="0.25">
      <c r="A132" s="126" t="s">
        <v>9506</v>
      </c>
      <c r="B132" s="127" cm="1">
        <f t="array" ref="B132">IF(ROW() &lt; ROW(INDEX(fields[experiment_ID],ROWS(fields[experiment_ID]))), COUNTIF(INDEX(fields[experiment_ID],1):fields[[#This Row],[experiment_ID]],fields[[#This Row],[experiment_ID]]), "")</f>
        <v>1</v>
      </c>
      <c r="C132" s="126"/>
      <c r="D132" s="126" t="s">
        <v>9519</v>
      </c>
      <c r="E132" s="126" t="s">
        <v>9185</v>
      </c>
      <c r="F132" s="126"/>
      <c r="G132" s="126" t="s">
        <v>1756</v>
      </c>
      <c r="H132" s="126"/>
      <c r="I132" s="126" t="s">
        <v>9203</v>
      </c>
      <c r="J132" s="105">
        <v>39.4</v>
      </c>
      <c r="K132" s="105">
        <v>9.0833329999999997</v>
      </c>
      <c r="L132" s="105">
        <v>80</v>
      </c>
      <c r="M132" s="126"/>
      <c r="N132" s="105"/>
      <c r="O132" s="105"/>
      <c r="P132" s="126"/>
      <c r="Q132" s="105"/>
      <c r="R132" s="105"/>
      <c r="S132" s="105"/>
      <c r="T132" s="126"/>
      <c r="U132" s="105"/>
      <c r="V132" s="105"/>
      <c r="W132" s="105"/>
      <c r="X132" s="105"/>
      <c r="Y132" s="105"/>
      <c r="Z132" s="105"/>
      <c r="AA132" s="126"/>
      <c r="AB132" s="127"/>
      <c r="AC132" s="126"/>
      <c r="AD132" s="126"/>
      <c r="AE132" s="126"/>
      <c r="AF132" s="126"/>
      <c r="AG132" s="126"/>
      <c r="AH132" s="105"/>
      <c r="AI132" s="105"/>
      <c r="AJ132" s="105"/>
      <c r="AK132" s="126"/>
      <c r="AL132" s="126"/>
    </row>
    <row r="133" spans="1:38" x14ac:dyDescent="0.25">
      <c r="A133" s="126" t="s">
        <v>9506</v>
      </c>
      <c r="B133" s="127" cm="1">
        <f t="array" ref="B133">IF(ROW() &lt; ROW(INDEX(fields[experiment_ID],ROWS(fields[experiment_ID]))), COUNTIF(INDEX(fields[experiment_ID],1):fields[[#This Row],[experiment_ID]],fields[[#This Row],[experiment_ID]]), "")</f>
        <v>2</v>
      </c>
      <c r="C133" s="126"/>
      <c r="D133" s="126" t="s">
        <v>9520</v>
      </c>
      <c r="E133" s="126" t="s">
        <v>9184</v>
      </c>
      <c r="F133" s="126"/>
      <c r="G133" s="126" t="s">
        <v>1756</v>
      </c>
      <c r="H133" s="126"/>
      <c r="I133" s="126" t="s">
        <v>9203</v>
      </c>
      <c r="J133" s="105">
        <v>39.4</v>
      </c>
      <c r="K133" s="105">
        <v>9.0833329999999997</v>
      </c>
      <c r="L133" s="105">
        <v>114</v>
      </c>
      <c r="M133" s="126"/>
      <c r="N133" s="105"/>
      <c r="O133" s="105"/>
      <c r="P133" s="126"/>
      <c r="Q133" s="105"/>
      <c r="R133" s="105"/>
      <c r="S133" s="105"/>
      <c r="T133" s="126"/>
      <c r="U133" s="105"/>
      <c r="V133" s="105"/>
      <c r="W133" s="105"/>
      <c r="X133" s="105"/>
      <c r="Y133" s="105"/>
      <c r="Z133" s="105"/>
      <c r="AA133" s="126"/>
      <c r="AB133" s="127"/>
      <c r="AC133" s="126"/>
      <c r="AD133" s="126"/>
      <c r="AE133" s="126"/>
      <c r="AF133" s="126"/>
      <c r="AG133" s="126"/>
      <c r="AH133" s="105"/>
      <c r="AI133" s="105"/>
      <c r="AJ133" s="105"/>
      <c r="AK133" s="126"/>
      <c r="AL133" s="126"/>
    </row>
    <row r="134" spans="1:38" x14ac:dyDescent="0.25">
      <c r="A134" s="126" t="s">
        <v>9507</v>
      </c>
      <c r="B134" s="127" cm="1">
        <f t="array" ref="B134">IF(ROW() &lt; ROW(INDEX(fields[experiment_ID],ROWS(fields[experiment_ID]))), COUNTIF(INDEX(fields[experiment_ID],1):fields[[#This Row],[experiment_ID]],fields[[#This Row],[experiment_ID]]), "")</f>
        <v>1</v>
      </c>
      <c r="C134" s="126"/>
      <c r="D134" s="126" t="s">
        <v>9519</v>
      </c>
      <c r="E134" s="126" t="s">
        <v>9185</v>
      </c>
      <c r="F134" s="126"/>
      <c r="G134" s="126" t="s">
        <v>1756</v>
      </c>
      <c r="H134" s="126"/>
      <c r="I134" s="126" t="s">
        <v>9203</v>
      </c>
      <c r="J134" s="105">
        <v>39.4</v>
      </c>
      <c r="K134" s="105">
        <v>9.0833329999999997</v>
      </c>
      <c r="L134" s="105">
        <v>80</v>
      </c>
      <c r="M134" s="126"/>
      <c r="N134" s="105"/>
      <c r="O134" s="105"/>
      <c r="P134" s="126"/>
      <c r="Q134" s="105"/>
      <c r="R134" s="105"/>
      <c r="S134" s="105"/>
      <c r="T134" s="126"/>
      <c r="U134" s="105"/>
      <c r="V134" s="105"/>
      <c r="W134" s="105"/>
      <c r="X134" s="105"/>
      <c r="Y134" s="105"/>
      <c r="Z134" s="105"/>
      <c r="AA134" s="126"/>
      <c r="AB134" s="127"/>
      <c r="AC134" s="126"/>
      <c r="AD134" s="126"/>
      <c r="AE134" s="126"/>
      <c r="AF134" s="126"/>
      <c r="AG134" s="126"/>
      <c r="AH134" s="105"/>
      <c r="AI134" s="105"/>
      <c r="AJ134" s="105"/>
      <c r="AK134" s="126"/>
      <c r="AL134" s="126"/>
    </row>
    <row r="135" spans="1:38" x14ac:dyDescent="0.25">
      <c r="A135" s="126" t="s">
        <v>9507</v>
      </c>
      <c r="B135" s="127" cm="1">
        <f t="array" ref="B135">IF(ROW() &lt; ROW(INDEX(fields[experiment_ID],ROWS(fields[experiment_ID]))), COUNTIF(INDEX(fields[experiment_ID],1):fields[[#This Row],[experiment_ID]],fields[[#This Row],[experiment_ID]]), "")</f>
        <v>2</v>
      </c>
      <c r="C135" s="126"/>
      <c r="D135" s="126" t="s">
        <v>9520</v>
      </c>
      <c r="E135" s="126" t="s">
        <v>9184</v>
      </c>
      <c r="F135" s="126"/>
      <c r="G135" s="126" t="s">
        <v>1756</v>
      </c>
      <c r="H135" s="126"/>
      <c r="I135" s="126" t="s">
        <v>9203</v>
      </c>
      <c r="J135" s="105">
        <v>39.4</v>
      </c>
      <c r="K135" s="105">
        <v>9.0833329999999997</v>
      </c>
      <c r="L135" s="105">
        <v>114</v>
      </c>
      <c r="M135" s="126"/>
      <c r="N135" s="105"/>
      <c r="O135" s="105"/>
      <c r="P135" s="126"/>
      <c r="Q135" s="105"/>
      <c r="R135" s="105"/>
      <c r="S135" s="105"/>
      <c r="T135" s="126"/>
      <c r="U135" s="105"/>
      <c r="V135" s="105"/>
      <c r="W135" s="105"/>
      <c r="X135" s="105"/>
      <c r="Y135" s="105"/>
      <c r="Z135" s="105"/>
      <c r="AA135" s="126"/>
      <c r="AB135" s="127"/>
      <c r="AC135" s="126"/>
      <c r="AD135" s="126"/>
      <c r="AE135" s="126"/>
      <c r="AF135" s="126"/>
      <c r="AG135" s="126"/>
      <c r="AH135" s="105"/>
      <c r="AI135" s="105"/>
      <c r="AJ135" s="105"/>
      <c r="AK135" s="126"/>
      <c r="AL135" s="126"/>
    </row>
    <row r="136" spans="1:38" x14ac:dyDescent="0.25">
      <c r="A136" s="126" t="s">
        <v>9508</v>
      </c>
      <c r="B136" s="127" cm="1">
        <f t="array" ref="B136">IF(ROW() &lt; ROW(INDEX(fields[experiment_ID],ROWS(fields[experiment_ID]))), COUNTIF(INDEX(fields[experiment_ID],1):fields[[#This Row],[experiment_ID]],fields[[#This Row],[experiment_ID]]), "")</f>
        <v>1</v>
      </c>
      <c r="C136" s="126"/>
      <c r="D136" s="126" t="s">
        <v>9519</v>
      </c>
      <c r="E136" s="126" t="s">
        <v>9185</v>
      </c>
      <c r="F136" s="126"/>
      <c r="G136" s="126" t="s">
        <v>1756</v>
      </c>
      <c r="H136" s="126"/>
      <c r="I136" s="126" t="s">
        <v>9203</v>
      </c>
      <c r="J136" s="105">
        <v>39.4</v>
      </c>
      <c r="K136" s="105">
        <v>9.0833329999999997</v>
      </c>
      <c r="L136" s="105">
        <v>80</v>
      </c>
      <c r="M136" s="126"/>
      <c r="N136" s="105"/>
      <c r="O136" s="105"/>
      <c r="P136" s="126"/>
      <c r="Q136" s="105"/>
      <c r="R136" s="105"/>
      <c r="S136" s="105"/>
      <c r="T136" s="126"/>
      <c r="U136" s="105"/>
      <c r="V136" s="105"/>
      <c r="W136" s="105"/>
      <c r="X136" s="105"/>
      <c r="Y136" s="105"/>
      <c r="Z136" s="105"/>
      <c r="AA136" s="126"/>
      <c r="AB136" s="127"/>
      <c r="AC136" s="126"/>
      <c r="AD136" s="126"/>
      <c r="AE136" s="126"/>
      <c r="AF136" s="126"/>
      <c r="AG136" s="126"/>
      <c r="AH136" s="105"/>
      <c r="AI136" s="105"/>
      <c r="AJ136" s="105"/>
      <c r="AK136" s="126"/>
      <c r="AL136" s="126"/>
    </row>
    <row r="137" spans="1:38" x14ac:dyDescent="0.25">
      <c r="A137" s="126" t="s">
        <v>9508</v>
      </c>
      <c r="B137" s="127" cm="1">
        <f t="array" ref="B137">IF(ROW() &lt; ROW(INDEX(fields[experiment_ID],ROWS(fields[experiment_ID]))), COUNTIF(INDEX(fields[experiment_ID],1):fields[[#This Row],[experiment_ID]],fields[[#This Row],[experiment_ID]]), "")</f>
        <v>2</v>
      </c>
      <c r="C137" s="126"/>
      <c r="D137" s="126" t="s">
        <v>9520</v>
      </c>
      <c r="E137" s="126" t="s">
        <v>9184</v>
      </c>
      <c r="F137" s="126"/>
      <c r="G137" s="126" t="s">
        <v>1756</v>
      </c>
      <c r="H137" s="126"/>
      <c r="I137" s="126" t="s">
        <v>9203</v>
      </c>
      <c r="J137" s="105">
        <v>39.4</v>
      </c>
      <c r="K137" s="105">
        <v>9.0833329999999997</v>
      </c>
      <c r="L137" s="105">
        <v>114</v>
      </c>
      <c r="M137" s="126"/>
      <c r="N137" s="105"/>
      <c r="O137" s="105"/>
      <c r="P137" s="126"/>
      <c r="Q137" s="105"/>
      <c r="R137" s="105"/>
      <c r="S137" s="105"/>
      <c r="T137" s="126"/>
      <c r="U137" s="105"/>
      <c r="V137" s="105"/>
      <c r="W137" s="105"/>
      <c r="X137" s="105"/>
      <c r="Y137" s="105"/>
      <c r="Z137" s="105"/>
      <c r="AA137" s="126"/>
      <c r="AB137" s="127"/>
      <c r="AC137" s="126"/>
      <c r="AD137" s="126"/>
      <c r="AE137" s="126"/>
      <c r="AF137" s="126"/>
      <c r="AG137" s="126"/>
      <c r="AH137" s="105"/>
      <c r="AI137" s="105"/>
      <c r="AJ137" s="105"/>
      <c r="AK137" s="126"/>
      <c r="AL137" s="126"/>
    </row>
    <row r="138" spans="1:38" x14ac:dyDescent="0.25">
      <c r="A138" s="126" t="s">
        <v>9509</v>
      </c>
      <c r="B138" s="127" cm="1">
        <f t="array" ref="B138">IF(ROW() &lt; ROW(INDEX(fields[experiment_ID],ROWS(fields[experiment_ID]))), COUNTIF(INDEX(fields[experiment_ID],1):fields[[#This Row],[experiment_ID]],fields[[#This Row],[experiment_ID]]), "")</f>
        <v>1</v>
      </c>
      <c r="C138" s="126"/>
      <c r="D138" s="126" t="s">
        <v>9519</v>
      </c>
      <c r="E138" s="126" t="s">
        <v>9185</v>
      </c>
      <c r="F138" s="126"/>
      <c r="G138" s="126" t="s">
        <v>1756</v>
      </c>
      <c r="H138" s="126"/>
      <c r="I138" s="126" t="s">
        <v>9203</v>
      </c>
      <c r="J138" s="105">
        <v>39.4</v>
      </c>
      <c r="K138" s="105">
        <v>9.0833329999999997</v>
      </c>
      <c r="L138" s="105">
        <v>80</v>
      </c>
      <c r="M138" s="126"/>
      <c r="N138" s="105"/>
      <c r="O138" s="105"/>
      <c r="P138" s="126"/>
      <c r="Q138" s="105"/>
      <c r="R138" s="105"/>
      <c r="S138" s="105"/>
      <c r="T138" s="126"/>
      <c r="U138" s="105"/>
      <c r="V138" s="105"/>
      <c r="W138" s="105"/>
      <c r="X138" s="105"/>
      <c r="Y138" s="105"/>
      <c r="Z138" s="105"/>
      <c r="AA138" s="126"/>
      <c r="AB138" s="127"/>
      <c r="AC138" s="126"/>
      <c r="AD138" s="126"/>
      <c r="AE138" s="126"/>
      <c r="AF138" s="126"/>
      <c r="AG138" s="126"/>
      <c r="AH138" s="105"/>
      <c r="AI138" s="105"/>
      <c r="AJ138" s="105"/>
      <c r="AK138" s="126"/>
      <c r="AL138" s="126"/>
    </row>
    <row r="139" spans="1:38" x14ac:dyDescent="0.25">
      <c r="A139" s="126" t="s">
        <v>9509</v>
      </c>
      <c r="B139" s="127" cm="1">
        <f t="array" ref="B139">IF(ROW() &lt; ROW(INDEX(fields[experiment_ID],ROWS(fields[experiment_ID]))), COUNTIF(INDEX(fields[experiment_ID],1):fields[[#This Row],[experiment_ID]],fields[[#This Row],[experiment_ID]]), "")</f>
        <v>2</v>
      </c>
      <c r="C139" s="126"/>
      <c r="D139" s="126" t="s">
        <v>9520</v>
      </c>
      <c r="E139" s="126" t="s">
        <v>9184</v>
      </c>
      <c r="F139" s="126"/>
      <c r="G139" s="126" t="s">
        <v>1756</v>
      </c>
      <c r="H139" s="126"/>
      <c r="I139" s="126" t="s">
        <v>9203</v>
      </c>
      <c r="J139" s="105">
        <v>39.4</v>
      </c>
      <c r="K139" s="105">
        <v>9.0833329999999997</v>
      </c>
      <c r="L139" s="105">
        <v>114</v>
      </c>
      <c r="M139" s="126"/>
      <c r="N139" s="105"/>
      <c r="O139" s="105"/>
      <c r="P139" s="126"/>
      <c r="Q139" s="105"/>
      <c r="R139" s="105"/>
      <c r="S139" s="105"/>
      <c r="T139" s="126"/>
      <c r="U139" s="105"/>
      <c r="V139" s="105"/>
      <c r="W139" s="105"/>
      <c r="X139" s="105"/>
      <c r="Y139" s="105"/>
      <c r="Z139" s="105"/>
      <c r="AA139" s="126"/>
      <c r="AB139" s="127"/>
      <c r="AC139" s="126"/>
      <c r="AD139" s="126"/>
      <c r="AE139" s="126"/>
      <c r="AF139" s="126"/>
      <c r="AG139" s="126"/>
      <c r="AH139" s="105"/>
      <c r="AI139" s="105"/>
      <c r="AJ139" s="105"/>
      <c r="AK139" s="126"/>
      <c r="AL139" s="126"/>
    </row>
    <row r="140" spans="1:38" x14ac:dyDescent="0.25">
      <c r="A140" s="126" t="s">
        <v>9510</v>
      </c>
      <c r="B140" s="127" cm="1">
        <f t="array" ref="B140">IF(ROW() &lt; ROW(INDEX(fields[experiment_ID],ROWS(fields[experiment_ID]))), COUNTIF(INDEX(fields[experiment_ID],1):fields[[#This Row],[experiment_ID]],fields[[#This Row],[experiment_ID]]), "")</f>
        <v>1</v>
      </c>
      <c r="C140" s="126"/>
      <c r="D140" s="126" t="s">
        <v>9519</v>
      </c>
      <c r="E140" s="126" t="s">
        <v>9185</v>
      </c>
      <c r="F140" s="126"/>
      <c r="G140" s="126" t="s">
        <v>1756</v>
      </c>
      <c r="H140" s="126"/>
      <c r="I140" s="126" t="s">
        <v>9203</v>
      </c>
      <c r="J140" s="105">
        <v>39.4</v>
      </c>
      <c r="K140" s="105">
        <v>9.0833329999999997</v>
      </c>
      <c r="L140" s="105">
        <v>80</v>
      </c>
      <c r="M140" s="126"/>
      <c r="N140" s="105"/>
      <c r="O140" s="105"/>
      <c r="P140" s="126"/>
      <c r="Q140" s="105"/>
      <c r="R140" s="105"/>
      <c r="S140" s="105"/>
      <c r="T140" s="126"/>
      <c r="U140" s="105"/>
      <c r="V140" s="105"/>
      <c r="W140" s="105"/>
      <c r="X140" s="105"/>
      <c r="Y140" s="105"/>
      <c r="Z140" s="105"/>
      <c r="AA140" s="126"/>
      <c r="AB140" s="127"/>
      <c r="AC140" s="126"/>
      <c r="AD140" s="126"/>
      <c r="AE140" s="126"/>
      <c r="AF140" s="126"/>
      <c r="AG140" s="126"/>
      <c r="AH140" s="105"/>
      <c r="AI140" s="105"/>
      <c r="AJ140" s="105"/>
      <c r="AK140" s="126"/>
      <c r="AL140" s="126"/>
    </row>
    <row r="141" spans="1:38" x14ac:dyDescent="0.25">
      <c r="A141" s="126" t="s">
        <v>9510</v>
      </c>
      <c r="B141" s="127" cm="1">
        <f t="array" ref="B141">IF(ROW() &lt; ROW(INDEX(fields[experiment_ID],ROWS(fields[experiment_ID]))), COUNTIF(INDEX(fields[experiment_ID],1):fields[[#This Row],[experiment_ID]],fields[[#This Row],[experiment_ID]]), "")</f>
        <v>2</v>
      </c>
      <c r="C141" s="126"/>
      <c r="D141" s="126" t="s">
        <v>9520</v>
      </c>
      <c r="E141" s="126" t="s">
        <v>9184</v>
      </c>
      <c r="F141" s="126"/>
      <c r="G141" s="126" t="s">
        <v>1756</v>
      </c>
      <c r="H141" s="126"/>
      <c r="I141" s="126" t="s">
        <v>9203</v>
      </c>
      <c r="J141" s="105">
        <v>39.4</v>
      </c>
      <c r="K141" s="105">
        <v>9.0833329999999997</v>
      </c>
      <c r="L141" s="105">
        <v>114</v>
      </c>
      <c r="M141" s="126"/>
      <c r="N141" s="105"/>
      <c r="O141" s="105"/>
      <c r="P141" s="126"/>
      <c r="Q141" s="105"/>
      <c r="R141" s="105"/>
      <c r="S141" s="105"/>
      <c r="T141" s="126"/>
      <c r="U141" s="105"/>
      <c r="V141" s="105"/>
      <c r="W141" s="105"/>
      <c r="X141" s="105"/>
      <c r="Y141" s="105"/>
      <c r="Z141" s="105"/>
      <c r="AA141" s="126"/>
      <c r="AB141" s="127"/>
      <c r="AC141" s="126"/>
      <c r="AD141" s="126"/>
      <c r="AE141" s="126"/>
      <c r="AF141" s="126"/>
      <c r="AG141" s="126"/>
      <c r="AH141" s="105"/>
      <c r="AI141" s="105"/>
      <c r="AJ141" s="105"/>
      <c r="AK141" s="126"/>
      <c r="AL141" s="126"/>
    </row>
    <row r="142" spans="1:38" x14ac:dyDescent="0.25">
      <c r="A142" s="126" t="s">
        <v>9511</v>
      </c>
      <c r="B142" s="127" cm="1">
        <f t="array" ref="B142">IF(ROW() &lt; ROW(INDEX(fields[experiment_ID],ROWS(fields[experiment_ID]))), COUNTIF(INDEX(fields[experiment_ID],1):fields[[#This Row],[experiment_ID]],fields[[#This Row],[experiment_ID]]), "")</f>
        <v>1</v>
      </c>
      <c r="C142" s="126"/>
      <c r="D142" s="126" t="s">
        <v>9519</v>
      </c>
      <c r="E142" s="126" t="s">
        <v>9185</v>
      </c>
      <c r="F142" s="126"/>
      <c r="G142" s="126" t="s">
        <v>1756</v>
      </c>
      <c r="H142" s="126"/>
      <c r="I142" s="126" t="s">
        <v>9203</v>
      </c>
      <c r="J142" s="105">
        <v>39.4</v>
      </c>
      <c r="K142" s="105">
        <v>9.0833329999999997</v>
      </c>
      <c r="L142" s="105">
        <v>80</v>
      </c>
      <c r="M142" s="126"/>
      <c r="N142" s="105"/>
      <c r="O142" s="105"/>
      <c r="P142" s="126"/>
      <c r="Q142" s="105"/>
      <c r="R142" s="105"/>
      <c r="S142" s="105"/>
      <c r="T142" s="126"/>
      <c r="U142" s="105"/>
      <c r="V142" s="105"/>
      <c r="W142" s="105"/>
      <c r="X142" s="105"/>
      <c r="Y142" s="105"/>
      <c r="Z142" s="105"/>
      <c r="AA142" s="126"/>
      <c r="AB142" s="127"/>
      <c r="AC142" s="126"/>
      <c r="AD142" s="126"/>
      <c r="AE142" s="126"/>
      <c r="AF142" s="126"/>
      <c r="AG142" s="126"/>
      <c r="AH142" s="105"/>
      <c r="AI142" s="105"/>
      <c r="AJ142" s="105"/>
      <c r="AK142" s="126"/>
      <c r="AL142" s="126"/>
    </row>
    <row r="143" spans="1:38" x14ac:dyDescent="0.25">
      <c r="A143" s="126" t="s">
        <v>9511</v>
      </c>
      <c r="B143" s="127" cm="1">
        <f t="array" ref="B143">IF(ROW() &lt; ROW(INDEX(fields[experiment_ID],ROWS(fields[experiment_ID]))), COUNTIF(INDEX(fields[experiment_ID],1):fields[[#This Row],[experiment_ID]],fields[[#This Row],[experiment_ID]]), "")</f>
        <v>2</v>
      </c>
      <c r="C143" s="126"/>
      <c r="D143" s="126" t="s">
        <v>9520</v>
      </c>
      <c r="E143" s="126" t="s">
        <v>9184</v>
      </c>
      <c r="F143" s="126"/>
      <c r="G143" s="126" t="s">
        <v>1756</v>
      </c>
      <c r="H143" s="126"/>
      <c r="I143" s="126" t="s">
        <v>9203</v>
      </c>
      <c r="J143" s="105">
        <v>39.4</v>
      </c>
      <c r="K143" s="105">
        <v>9.0833329999999997</v>
      </c>
      <c r="L143" s="105">
        <v>114</v>
      </c>
      <c r="M143" s="126"/>
      <c r="N143" s="105"/>
      <c r="O143" s="105"/>
      <c r="P143" s="126"/>
      <c r="Q143" s="105"/>
      <c r="R143" s="105"/>
      <c r="S143" s="105"/>
      <c r="T143" s="126"/>
      <c r="U143" s="105"/>
      <c r="V143" s="105"/>
      <c r="W143" s="105"/>
      <c r="X143" s="105"/>
      <c r="Y143" s="105"/>
      <c r="Z143" s="105"/>
      <c r="AA143" s="126"/>
      <c r="AB143" s="127"/>
      <c r="AC143" s="126"/>
      <c r="AD143" s="126"/>
      <c r="AE143" s="126"/>
      <c r="AF143" s="126"/>
      <c r="AG143" s="126"/>
      <c r="AH143" s="105"/>
      <c r="AI143" s="105"/>
      <c r="AJ143" s="105"/>
      <c r="AK143" s="126"/>
      <c r="AL143" s="126"/>
    </row>
    <row r="144" spans="1:38" x14ac:dyDescent="0.25">
      <c r="A144" s="126" t="s">
        <v>9512</v>
      </c>
      <c r="B144" s="127" cm="1">
        <f t="array" ref="B144">IF(ROW() &lt; ROW(INDEX(fields[experiment_ID],ROWS(fields[experiment_ID]))), COUNTIF(INDEX(fields[experiment_ID],1):fields[[#This Row],[experiment_ID]],fields[[#This Row],[experiment_ID]]), "")</f>
        <v>1</v>
      </c>
      <c r="C144" s="126"/>
      <c r="D144" s="126" t="s">
        <v>9519</v>
      </c>
      <c r="E144" s="126" t="s">
        <v>9185</v>
      </c>
      <c r="F144" s="126"/>
      <c r="G144" s="126" t="s">
        <v>1756</v>
      </c>
      <c r="H144" s="126"/>
      <c r="I144" s="126" t="s">
        <v>9203</v>
      </c>
      <c r="J144" s="105">
        <v>39.4</v>
      </c>
      <c r="K144" s="105">
        <v>9.0833329999999997</v>
      </c>
      <c r="L144" s="105">
        <v>80</v>
      </c>
      <c r="M144" s="126"/>
      <c r="N144" s="105"/>
      <c r="O144" s="105"/>
      <c r="P144" s="126"/>
      <c r="Q144" s="105"/>
      <c r="R144" s="105"/>
      <c r="S144" s="105"/>
      <c r="T144" s="126"/>
      <c r="U144" s="105"/>
      <c r="V144" s="105"/>
      <c r="W144" s="105"/>
      <c r="X144" s="105"/>
      <c r="Y144" s="105"/>
      <c r="Z144" s="105"/>
      <c r="AA144" s="126"/>
      <c r="AB144" s="127"/>
      <c r="AC144" s="126"/>
      <c r="AD144" s="126"/>
      <c r="AE144" s="126"/>
      <c r="AF144" s="126"/>
      <c r="AG144" s="126"/>
      <c r="AH144" s="105"/>
      <c r="AI144" s="105"/>
      <c r="AJ144" s="105"/>
      <c r="AK144" s="126"/>
      <c r="AL144" s="126"/>
    </row>
    <row r="145" spans="1:38" x14ac:dyDescent="0.25">
      <c r="A145" s="126" t="s">
        <v>9512</v>
      </c>
      <c r="B145" s="127" cm="1">
        <f t="array" ref="B145">IF(ROW() &lt; ROW(INDEX(fields[experiment_ID],ROWS(fields[experiment_ID]))), COUNTIF(INDEX(fields[experiment_ID],1):fields[[#This Row],[experiment_ID]],fields[[#This Row],[experiment_ID]]), "")</f>
        <v>2</v>
      </c>
      <c r="C145" s="126"/>
      <c r="D145" s="126" t="s">
        <v>9520</v>
      </c>
      <c r="E145" s="126" t="s">
        <v>9184</v>
      </c>
      <c r="F145" s="126"/>
      <c r="G145" s="126" t="s">
        <v>1756</v>
      </c>
      <c r="H145" s="126"/>
      <c r="I145" s="126" t="s">
        <v>9203</v>
      </c>
      <c r="J145" s="105">
        <v>39.4</v>
      </c>
      <c r="K145" s="105">
        <v>9.0833329999999997</v>
      </c>
      <c r="L145" s="105">
        <v>114</v>
      </c>
      <c r="M145" s="126"/>
      <c r="N145" s="105"/>
      <c r="O145" s="105"/>
      <c r="P145" s="126"/>
      <c r="Q145" s="105"/>
      <c r="R145" s="105"/>
      <c r="S145" s="105"/>
      <c r="T145" s="126"/>
      <c r="U145" s="105"/>
      <c r="V145" s="105"/>
      <c r="W145" s="105"/>
      <c r="X145" s="105"/>
      <c r="Y145" s="105"/>
      <c r="Z145" s="105"/>
      <c r="AA145" s="126"/>
      <c r="AB145" s="127"/>
      <c r="AC145" s="126"/>
      <c r="AD145" s="126"/>
      <c r="AE145" s="126"/>
      <c r="AF145" s="126"/>
      <c r="AG145" s="126"/>
      <c r="AH145" s="105"/>
      <c r="AI145" s="105"/>
      <c r="AJ145" s="105"/>
      <c r="AK145" s="126"/>
      <c r="AL145" s="126"/>
    </row>
    <row r="146" spans="1:38" x14ac:dyDescent="0.25">
      <c r="A146" s="126" t="s">
        <v>9513</v>
      </c>
      <c r="B146" s="127" cm="1">
        <f t="array" ref="B146">IF(ROW() &lt; ROW(INDEX(fields[experiment_ID],ROWS(fields[experiment_ID]))), COUNTIF(INDEX(fields[experiment_ID],1):fields[[#This Row],[experiment_ID]],fields[[#This Row],[experiment_ID]]), "")</f>
        <v>1</v>
      </c>
      <c r="C146" s="126"/>
      <c r="D146" s="126" t="s">
        <v>9519</v>
      </c>
      <c r="E146" s="126" t="s">
        <v>9185</v>
      </c>
      <c r="F146" s="126"/>
      <c r="G146" s="126" t="s">
        <v>1756</v>
      </c>
      <c r="H146" s="126"/>
      <c r="I146" s="126" t="s">
        <v>9203</v>
      </c>
      <c r="J146" s="105">
        <v>39.4</v>
      </c>
      <c r="K146" s="105">
        <v>9.0833329999999997</v>
      </c>
      <c r="L146" s="105">
        <v>80</v>
      </c>
      <c r="M146" s="126"/>
      <c r="N146" s="105"/>
      <c r="O146" s="105"/>
      <c r="P146" s="126"/>
      <c r="Q146" s="105"/>
      <c r="R146" s="105"/>
      <c r="S146" s="105"/>
      <c r="T146" s="126"/>
      <c r="U146" s="105"/>
      <c r="V146" s="105"/>
      <c r="W146" s="105"/>
      <c r="X146" s="105"/>
      <c r="Y146" s="105"/>
      <c r="Z146" s="105"/>
      <c r="AA146" s="126"/>
      <c r="AB146" s="127"/>
      <c r="AC146" s="126"/>
      <c r="AD146" s="126"/>
      <c r="AE146" s="126"/>
      <c r="AF146" s="126"/>
      <c r="AG146" s="126"/>
      <c r="AH146" s="105"/>
      <c r="AI146" s="105"/>
      <c r="AJ146" s="105"/>
      <c r="AK146" s="126"/>
      <c r="AL146" s="126"/>
    </row>
    <row r="147" spans="1:38" x14ac:dyDescent="0.25">
      <c r="A147" s="126" t="s">
        <v>9513</v>
      </c>
      <c r="B147" s="127" cm="1">
        <f t="array" ref="B147">IF(ROW() &lt; ROW(INDEX(fields[experiment_ID],ROWS(fields[experiment_ID]))), COUNTIF(INDEX(fields[experiment_ID],1):fields[[#This Row],[experiment_ID]],fields[[#This Row],[experiment_ID]]), "")</f>
        <v>2</v>
      </c>
      <c r="C147" s="126"/>
      <c r="D147" s="126" t="s">
        <v>9520</v>
      </c>
      <c r="E147" s="126" t="s">
        <v>9184</v>
      </c>
      <c r="F147" s="126"/>
      <c r="G147" s="126" t="s">
        <v>1756</v>
      </c>
      <c r="H147" s="126"/>
      <c r="I147" s="126" t="s">
        <v>9203</v>
      </c>
      <c r="J147" s="105">
        <v>39.4</v>
      </c>
      <c r="K147" s="105">
        <v>9.0833329999999997</v>
      </c>
      <c r="L147" s="105">
        <v>114</v>
      </c>
      <c r="M147" s="126"/>
      <c r="N147" s="105"/>
      <c r="O147" s="105"/>
      <c r="P147" s="126"/>
      <c r="Q147" s="105"/>
      <c r="R147" s="105"/>
      <c r="S147" s="105"/>
      <c r="T147" s="126"/>
      <c r="U147" s="105"/>
      <c r="V147" s="105"/>
      <c r="W147" s="105"/>
      <c r="X147" s="105"/>
      <c r="Y147" s="105"/>
      <c r="Z147" s="105"/>
      <c r="AA147" s="126"/>
      <c r="AB147" s="127"/>
      <c r="AC147" s="126"/>
      <c r="AD147" s="126"/>
      <c r="AE147" s="126"/>
      <c r="AF147" s="126"/>
      <c r="AG147" s="126"/>
      <c r="AH147" s="105"/>
      <c r="AI147" s="105"/>
      <c r="AJ147" s="105"/>
      <c r="AK147" s="126"/>
      <c r="AL147" s="126"/>
    </row>
    <row r="148" spans="1:38" x14ac:dyDescent="0.25">
      <c r="A148" s="126" t="s">
        <v>9514</v>
      </c>
      <c r="B148" s="127" cm="1">
        <f t="array" ref="B148">IF(ROW() &lt; ROW(INDEX(fields[experiment_ID],ROWS(fields[experiment_ID]))), COUNTIF(INDEX(fields[experiment_ID],1):fields[[#This Row],[experiment_ID]],fields[[#This Row],[experiment_ID]]), "")</f>
        <v>1</v>
      </c>
      <c r="C148" s="126"/>
      <c r="D148" s="126" t="s">
        <v>9519</v>
      </c>
      <c r="E148" s="126" t="s">
        <v>9185</v>
      </c>
      <c r="F148" s="126"/>
      <c r="G148" s="126" t="s">
        <v>1756</v>
      </c>
      <c r="H148" s="126"/>
      <c r="I148" s="126" t="s">
        <v>9203</v>
      </c>
      <c r="J148" s="105">
        <v>39.4</v>
      </c>
      <c r="K148" s="105">
        <v>9.0833329999999997</v>
      </c>
      <c r="L148" s="105">
        <v>80</v>
      </c>
      <c r="M148" s="126"/>
      <c r="N148" s="105"/>
      <c r="O148" s="105"/>
      <c r="P148" s="126"/>
      <c r="Q148" s="105"/>
      <c r="R148" s="105"/>
      <c r="S148" s="105"/>
      <c r="T148" s="126"/>
      <c r="U148" s="105"/>
      <c r="V148" s="105"/>
      <c r="W148" s="105"/>
      <c r="X148" s="105"/>
      <c r="Y148" s="105"/>
      <c r="Z148" s="105"/>
      <c r="AA148" s="126"/>
      <c r="AB148" s="127"/>
      <c r="AC148" s="126"/>
      <c r="AD148" s="126"/>
      <c r="AE148" s="126"/>
      <c r="AF148" s="126"/>
      <c r="AG148" s="126"/>
      <c r="AH148" s="105"/>
      <c r="AI148" s="105"/>
      <c r="AJ148" s="105"/>
      <c r="AK148" s="126"/>
      <c r="AL148" s="126"/>
    </row>
    <row r="149" spans="1:38" x14ac:dyDescent="0.25">
      <c r="A149" s="126" t="s">
        <v>9514</v>
      </c>
      <c r="B149" s="127" cm="1">
        <f t="array" ref="B149">IF(ROW() &lt; ROW(INDEX(fields[experiment_ID],ROWS(fields[experiment_ID]))), COUNTIF(INDEX(fields[experiment_ID],1):fields[[#This Row],[experiment_ID]],fields[[#This Row],[experiment_ID]]), "")</f>
        <v>2</v>
      </c>
      <c r="C149" s="126"/>
      <c r="D149" s="126" t="s">
        <v>9520</v>
      </c>
      <c r="E149" s="126" t="s">
        <v>9184</v>
      </c>
      <c r="F149" s="126"/>
      <c r="G149" s="126" t="s">
        <v>1756</v>
      </c>
      <c r="H149" s="126"/>
      <c r="I149" s="126" t="s">
        <v>9203</v>
      </c>
      <c r="J149" s="105">
        <v>39.4</v>
      </c>
      <c r="K149" s="105">
        <v>9.0833329999999997</v>
      </c>
      <c r="L149" s="105">
        <v>114</v>
      </c>
      <c r="M149" s="126"/>
      <c r="N149" s="105"/>
      <c r="O149" s="105"/>
      <c r="P149" s="126"/>
      <c r="Q149" s="105"/>
      <c r="R149" s="105"/>
      <c r="S149" s="105"/>
      <c r="T149" s="126"/>
      <c r="U149" s="105"/>
      <c r="V149" s="105"/>
      <c r="W149" s="105"/>
      <c r="X149" s="105"/>
      <c r="Y149" s="105"/>
      <c r="Z149" s="105"/>
      <c r="AA149" s="126"/>
      <c r="AB149" s="127"/>
      <c r="AC149" s="126"/>
      <c r="AD149" s="126"/>
      <c r="AE149" s="126"/>
      <c r="AF149" s="126"/>
      <c r="AG149" s="126"/>
      <c r="AH149" s="105"/>
      <c r="AI149" s="105"/>
      <c r="AJ149" s="105"/>
      <c r="AK149" s="126"/>
      <c r="AL149" s="126"/>
    </row>
    <row r="150" spans="1:38" x14ac:dyDescent="0.25">
      <c r="A150" s="126" t="s">
        <v>9515</v>
      </c>
      <c r="B150" s="127" cm="1">
        <f t="array" ref="B150">IF(ROW() &lt; ROW(INDEX(fields[experiment_ID],ROWS(fields[experiment_ID]))), COUNTIF(INDEX(fields[experiment_ID],1):fields[[#This Row],[experiment_ID]],fields[[#This Row],[experiment_ID]]), "")</f>
        <v>1</v>
      </c>
      <c r="C150" s="126"/>
      <c r="D150" s="126" t="s">
        <v>9519</v>
      </c>
      <c r="E150" s="126" t="s">
        <v>9185</v>
      </c>
      <c r="F150" s="126"/>
      <c r="G150" s="126" t="s">
        <v>1756</v>
      </c>
      <c r="H150" s="126"/>
      <c r="I150" s="126" t="s">
        <v>9203</v>
      </c>
      <c r="J150" s="105">
        <v>39.4</v>
      </c>
      <c r="K150" s="105">
        <v>9.0833329999999997</v>
      </c>
      <c r="L150" s="105">
        <v>80</v>
      </c>
      <c r="M150" s="126"/>
      <c r="N150" s="105"/>
      <c r="O150" s="105"/>
      <c r="P150" s="126"/>
      <c r="Q150" s="105"/>
      <c r="R150" s="105"/>
      <c r="S150" s="105"/>
      <c r="T150" s="126"/>
      <c r="U150" s="105"/>
      <c r="V150" s="105"/>
      <c r="W150" s="105"/>
      <c r="X150" s="105"/>
      <c r="Y150" s="105"/>
      <c r="Z150" s="105"/>
      <c r="AA150" s="126"/>
      <c r="AB150" s="127"/>
      <c r="AC150" s="126"/>
      <c r="AD150" s="126"/>
      <c r="AE150" s="126"/>
      <c r="AF150" s="126"/>
      <c r="AG150" s="126"/>
      <c r="AH150" s="105"/>
      <c r="AI150" s="105"/>
      <c r="AJ150" s="105"/>
      <c r="AK150" s="126"/>
      <c r="AL150" s="126"/>
    </row>
    <row r="151" spans="1:38" x14ac:dyDescent="0.25">
      <c r="A151" s="126" t="s">
        <v>9515</v>
      </c>
      <c r="B151" s="127" cm="1">
        <f t="array" ref="B151">IF(ROW() &lt; ROW(INDEX(fields[experiment_ID],ROWS(fields[experiment_ID]))), COUNTIF(INDEX(fields[experiment_ID],1):fields[[#This Row],[experiment_ID]],fields[[#This Row],[experiment_ID]]), "")</f>
        <v>2</v>
      </c>
      <c r="C151" s="126"/>
      <c r="D151" s="126" t="s">
        <v>9520</v>
      </c>
      <c r="E151" s="126" t="s">
        <v>9184</v>
      </c>
      <c r="F151" s="126"/>
      <c r="G151" s="126" t="s">
        <v>1756</v>
      </c>
      <c r="H151" s="126"/>
      <c r="I151" s="126" t="s">
        <v>9203</v>
      </c>
      <c r="J151" s="105">
        <v>39.4</v>
      </c>
      <c r="K151" s="105">
        <v>9.0833329999999997</v>
      </c>
      <c r="L151" s="105">
        <v>114</v>
      </c>
      <c r="M151" s="126"/>
      <c r="N151" s="105"/>
      <c r="O151" s="105"/>
      <c r="P151" s="126"/>
      <c r="Q151" s="105"/>
      <c r="R151" s="105"/>
      <c r="S151" s="105"/>
      <c r="T151" s="126"/>
      <c r="U151" s="105"/>
      <c r="V151" s="105"/>
      <c r="W151" s="105"/>
      <c r="X151" s="105"/>
      <c r="Y151" s="105"/>
      <c r="Z151" s="105"/>
      <c r="AA151" s="126"/>
      <c r="AB151" s="127"/>
      <c r="AC151" s="126"/>
      <c r="AD151" s="126"/>
      <c r="AE151" s="126"/>
      <c r="AF151" s="126"/>
      <c r="AG151" s="126"/>
      <c r="AH151" s="105"/>
      <c r="AI151" s="105"/>
      <c r="AJ151" s="105"/>
      <c r="AK151" s="126"/>
      <c r="AL151" s="126"/>
    </row>
    <row r="152" spans="1:38" x14ac:dyDescent="0.25">
      <c r="A152" s="126" t="s">
        <v>9516</v>
      </c>
      <c r="B152" s="127" cm="1">
        <f t="array" ref="B152">IF(ROW() &lt; ROW(INDEX(fields[experiment_ID],ROWS(fields[experiment_ID]))), COUNTIF(INDEX(fields[experiment_ID],1):fields[[#This Row],[experiment_ID]],fields[[#This Row],[experiment_ID]]), "")</f>
        <v>1</v>
      </c>
      <c r="C152" s="126"/>
      <c r="D152" s="126" t="s">
        <v>9519</v>
      </c>
      <c r="E152" s="126" t="s">
        <v>9185</v>
      </c>
      <c r="F152" s="126"/>
      <c r="G152" s="126" t="s">
        <v>1756</v>
      </c>
      <c r="H152" s="126"/>
      <c r="I152" s="126" t="s">
        <v>9203</v>
      </c>
      <c r="J152" s="105">
        <v>39.4</v>
      </c>
      <c r="K152" s="105">
        <v>9.0833329999999997</v>
      </c>
      <c r="L152" s="105">
        <v>80</v>
      </c>
      <c r="M152" s="126"/>
      <c r="N152" s="105"/>
      <c r="O152" s="105"/>
      <c r="P152" s="126"/>
      <c r="Q152" s="105"/>
      <c r="R152" s="105"/>
      <c r="S152" s="105"/>
      <c r="T152" s="126"/>
      <c r="U152" s="105"/>
      <c r="V152" s="105"/>
      <c r="W152" s="105"/>
      <c r="X152" s="105"/>
      <c r="Y152" s="105"/>
      <c r="Z152" s="105"/>
      <c r="AA152" s="126"/>
      <c r="AB152" s="127"/>
      <c r="AC152" s="126"/>
      <c r="AD152" s="126"/>
      <c r="AE152" s="126"/>
      <c r="AF152" s="126"/>
      <c r="AG152" s="126"/>
      <c r="AH152" s="105"/>
      <c r="AI152" s="105"/>
      <c r="AJ152" s="105"/>
      <c r="AK152" s="126"/>
      <c r="AL152" s="126"/>
    </row>
    <row r="153" spans="1:38" x14ac:dyDescent="0.25">
      <c r="A153" s="126" t="s">
        <v>9516</v>
      </c>
      <c r="B153" s="127" cm="1">
        <f t="array" ref="B153">IF(ROW() &lt; ROW(INDEX(fields[experiment_ID],ROWS(fields[experiment_ID]))), COUNTIF(INDEX(fields[experiment_ID],1):fields[[#This Row],[experiment_ID]],fields[[#This Row],[experiment_ID]]), "")</f>
        <v>2</v>
      </c>
      <c r="C153" s="126"/>
      <c r="D153" s="126" t="s">
        <v>9520</v>
      </c>
      <c r="E153" s="126" t="s">
        <v>9184</v>
      </c>
      <c r="F153" s="126"/>
      <c r="G153" s="126" t="s">
        <v>1756</v>
      </c>
      <c r="H153" s="126"/>
      <c r="I153" s="126" t="s">
        <v>9203</v>
      </c>
      <c r="J153" s="105">
        <v>39.4</v>
      </c>
      <c r="K153" s="105">
        <v>9.0833329999999997</v>
      </c>
      <c r="L153" s="105">
        <v>114</v>
      </c>
      <c r="M153" s="126"/>
      <c r="N153" s="105"/>
      <c r="O153" s="105"/>
      <c r="P153" s="126"/>
      <c r="Q153" s="105"/>
      <c r="R153" s="105"/>
      <c r="S153" s="105"/>
      <c r="T153" s="126"/>
      <c r="U153" s="105"/>
      <c r="V153" s="105"/>
      <c r="W153" s="105"/>
      <c r="X153" s="105"/>
      <c r="Y153" s="105"/>
      <c r="Z153" s="105"/>
      <c r="AA153" s="126"/>
      <c r="AB153" s="127"/>
      <c r="AC153" s="126"/>
      <c r="AD153" s="126"/>
      <c r="AE153" s="126"/>
      <c r="AF153" s="126"/>
      <c r="AG153" s="126"/>
      <c r="AH153" s="105"/>
      <c r="AI153" s="105"/>
      <c r="AJ153" s="105"/>
      <c r="AK153" s="126"/>
      <c r="AL153" s="126"/>
    </row>
    <row r="154" spans="1:38" x14ac:dyDescent="0.25">
      <c r="A154" s="126" t="s">
        <v>9517</v>
      </c>
      <c r="B154" s="127" cm="1">
        <f t="array" ref="B154">IF(ROW() &lt; ROW(INDEX(fields[experiment_ID],ROWS(fields[experiment_ID]))), COUNTIF(INDEX(fields[experiment_ID],1):fields[[#This Row],[experiment_ID]],fields[[#This Row],[experiment_ID]]), "")</f>
        <v>1</v>
      </c>
      <c r="C154" s="126"/>
      <c r="D154" s="126" t="s">
        <v>9519</v>
      </c>
      <c r="E154" s="126" t="s">
        <v>9185</v>
      </c>
      <c r="F154" s="126"/>
      <c r="G154" s="126" t="s">
        <v>1756</v>
      </c>
      <c r="H154" s="126"/>
      <c r="I154" s="126" t="s">
        <v>9203</v>
      </c>
      <c r="J154" s="105">
        <v>39.4</v>
      </c>
      <c r="K154" s="105">
        <v>9.0833329999999997</v>
      </c>
      <c r="L154" s="105">
        <v>80</v>
      </c>
      <c r="M154" s="126"/>
      <c r="N154" s="105"/>
      <c r="O154" s="105"/>
      <c r="P154" s="126"/>
      <c r="Q154" s="105"/>
      <c r="R154" s="105"/>
      <c r="S154" s="105"/>
      <c r="T154" s="126"/>
      <c r="U154" s="105"/>
      <c r="V154" s="105"/>
      <c r="W154" s="105"/>
      <c r="X154" s="105"/>
      <c r="Y154" s="105"/>
      <c r="Z154" s="105"/>
      <c r="AA154" s="126"/>
      <c r="AB154" s="127"/>
      <c r="AC154" s="126"/>
      <c r="AD154" s="126"/>
      <c r="AE154" s="126"/>
      <c r="AF154" s="126"/>
      <c r="AG154" s="126"/>
      <c r="AH154" s="105"/>
      <c r="AI154" s="105"/>
      <c r="AJ154" s="105"/>
      <c r="AK154" s="126"/>
      <c r="AL154" s="126"/>
    </row>
    <row r="155" spans="1:38" x14ac:dyDescent="0.25">
      <c r="A155" s="126" t="s">
        <v>9517</v>
      </c>
      <c r="B155" s="127" cm="1">
        <f t="array" ref="B155">IF(ROW() &lt; ROW(INDEX(fields[experiment_ID],ROWS(fields[experiment_ID]))), COUNTIF(INDEX(fields[experiment_ID],1):fields[[#This Row],[experiment_ID]],fields[[#This Row],[experiment_ID]]), "")</f>
        <v>2</v>
      </c>
      <c r="C155" s="126"/>
      <c r="D155" s="126" t="s">
        <v>9520</v>
      </c>
      <c r="E155" s="126" t="s">
        <v>9184</v>
      </c>
      <c r="F155" s="126"/>
      <c r="G155" s="126" t="s">
        <v>1756</v>
      </c>
      <c r="H155" s="126"/>
      <c r="I155" s="126" t="s">
        <v>9203</v>
      </c>
      <c r="J155" s="105">
        <v>39.4</v>
      </c>
      <c r="K155" s="105">
        <v>9.0833329999999997</v>
      </c>
      <c r="L155" s="105">
        <v>114</v>
      </c>
      <c r="M155" s="126"/>
      <c r="N155" s="105"/>
      <c r="O155" s="105"/>
      <c r="P155" s="126"/>
      <c r="Q155" s="105"/>
      <c r="R155" s="105"/>
      <c r="S155" s="105"/>
      <c r="T155" s="126"/>
      <c r="U155" s="105"/>
      <c r="V155" s="105"/>
      <c r="W155" s="105"/>
      <c r="X155" s="105"/>
      <c r="Y155" s="105"/>
      <c r="Z155" s="105"/>
      <c r="AA155" s="126"/>
      <c r="AB155" s="127"/>
      <c r="AC155" s="126"/>
      <c r="AD155" s="126"/>
      <c r="AE155" s="126"/>
      <c r="AF155" s="126"/>
      <c r="AG155" s="126"/>
      <c r="AH155" s="105"/>
      <c r="AI155" s="105"/>
      <c r="AJ155" s="105"/>
      <c r="AK155" s="126"/>
      <c r="AL155" s="126"/>
    </row>
    <row r="156" spans="1:38" x14ac:dyDescent="0.25">
      <c r="A156" s="126" t="s">
        <v>9518</v>
      </c>
      <c r="B156" s="127" cm="1">
        <f t="array" ref="B156">IF(ROW() &lt; ROW(INDEX(fields[experiment_ID],ROWS(fields[experiment_ID]))), COUNTIF(INDEX(fields[experiment_ID],1):fields[[#This Row],[experiment_ID]],fields[[#This Row],[experiment_ID]]), "")</f>
        <v>1</v>
      </c>
      <c r="C156" s="126"/>
      <c r="D156" s="126" t="s">
        <v>9519</v>
      </c>
      <c r="E156" s="126" t="s">
        <v>9185</v>
      </c>
      <c r="F156" s="126"/>
      <c r="G156" s="126" t="s">
        <v>1756</v>
      </c>
      <c r="H156" s="126"/>
      <c r="I156" s="126" t="s">
        <v>9203</v>
      </c>
      <c r="J156" s="105">
        <v>39.4</v>
      </c>
      <c r="K156" s="105">
        <v>9.0833329999999997</v>
      </c>
      <c r="L156" s="105">
        <v>80</v>
      </c>
      <c r="M156" s="126"/>
      <c r="N156" s="105"/>
      <c r="O156" s="105"/>
      <c r="P156" s="126"/>
      <c r="Q156" s="105"/>
      <c r="R156" s="105"/>
      <c r="S156" s="105"/>
      <c r="T156" s="126"/>
      <c r="U156" s="105"/>
      <c r="V156" s="105"/>
      <c r="W156" s="105"/>
      <c r="X156" s="105"/>
      <c r="Y156" s="105"/>
      <c r="Z156" s="105"/>
      <c r="AA156" s="126"/>
      <c r="AB156" s="127"/>
      <c r="AC156" s="126"/>
      <c r="AD156" s="126"/>
      <c r="AE156" s="126"/>
      <c r="AF156" s="126"/>
      <c r="AG156" s="126"/>
      <c r="AH156" s="105"/>
      <c r="AI156" s="105"/>
      <c r="AJ156" s="105"/>
      <c r="AK156" s="126"/>
      <c r="AL156" s="126"/>
    </row>
    <row r="157" spans="1:38" x14ac:dyDescent="0.25">
      <c r="A157" s="126" t="s">
        <v>9518</v>
      </c>
      <c r="B157" s="127" cm="1">
        <f t="array" ref="B157">IF(ROW() &lt; ROW(INDEX(fields[experiment_ID],ROWS(fields[experiment_ID]))), COUNTIF(INDEX(fields[experiment_ID],1):fields[[#This Row],[experiment_ID]],fields[[#This Row],[experiment_ID]]), "")</f>
        <v>2</v>
      </c>
      <c r="C157" s="126"/>
      <c r="D157" s="126" t="s">
        <v>9520</v>
      </c>
      <c r="E157" s="126" t="s">
        <v>9184</v>
      </c>
      <c r="F157" s="126"/>
      <c r="G157" s="126" t="s">
        <v>1756</v>
      </c>
      <c r="H157" s="126"/>
      <c r="I157" s="126" t="s">
        <v>9203</v>
      </c>
      <c r="J157" s="105">
        <v>39.4</v>
      </c>
      <c r="K157" s="105">
        <v>9.0833329999999997</v>
      </c>
      <c r="L157" s="105">
        <v>114</v>
      </c>
      <c r="M157" s="126"/>
      <c r="N157" s="105"/>
      <c r="O157" s="105"/>
      <c r="P157" s="126"/>
      <c r="Q157" s="105"/>
      <c r="R157" s="105"/>
      <c r="S157" s="105"/>
      <c r="T157" s="126"/>
      <c r="U157" s="105"/>
      <c r="V157" s="105"/>
      <c r="W157" s="105"/>
      <c r="X157" s="105"/>
      <c r="Y157" s="105"/>
      <c r="Z157" s="105"/>
      <c r="AA157" s="126"/>
      <c r="AB157" s="127"/>
      <c r="AC157" s="126"/>
      <c r="AD157" s="126"/>
      <c r="AE157" s="126"/>
      <c r="AF157" s="126"/>
      <c r="AG157" s="126"/>
      <c r="AH157" s="105"/>
      <c r="AI157" s="105"/>
      <c r="AJ157" s="105"/>
      <c r="AK157" s="126"/>
      <c r="AL157" s="126"/>
    </row>
    <row r="158" spans="1:38" x14ac:dyDescent="0.25">
      <c r="A158" s="126" t="s">
        <v>9522</v>
      </c>
      <c r="B158" s="127" cm="1">
        <f t="array" ref="B158">IF(ROW() &lt; ROW(INDEX(fields[experiment_ID],ROWS(fields[experiment_ID]))), COUNTIF(INDEX(fields[experiment_ID],1):fields[[#This Row],[experiment_ID]],fields[[#This Row],[experiment_ID]]), "")</f>
        <v>1</v>
      </c>
      <c r="C158" s="126"/>
      <c r="D158" s="126" t="s">
        <v>9519</v>
      </c>
      <c r="E158" s="126" t="s">
        <v>9185</v>
      </c>
      <c r="F158" s="126"/>
      <c r="G158" s="126" t="s">
        <v>1756</v>
      </c>
      <c r="H158" s="126"/>
      <c r="I158" s="126" t="s">
        <v>9203</v>
      </c>
      <c r="J158" s="105">
        <v>39.4</v>
      </c>
      <c r="K158" s="105">
        <v>9.0833329999999997</v>
      </c>
      <c r="L158" s="105">
        <v>80</v>
      </c>
      <c r="M158" s="126"/>
      <c r="N158" s="105"/>
      <c r="O158" s="105"/>
      <c r="P158" s="126"/>
      <c r="Q158" s="105"/>
      <c r="R158" s="105"/>
      <c r="S158" s="105"/>
      <c r="T158" s="126"/>
      <c r="U158" s="105"/>
      <c r="V158" s="105"/>
      <c r="W158" s="105"/>
      <c r="X158" s="105"/>
      <c r="Y158" s="105"/>
      <c r="Z158" s="105"/>
      <c r="AA158" s="126"/>
      <c r="AB158" s="127"/>
      <c r="AC158" s="126"/>
      <c r="AD158" s="126"/>
      <c r="AE158" s="126"/>
      <c r="AF158" s="126"/>
      <c r="AG158" s="126"/>
      <c r="AH158" s="105"/>
      <c r="AI158" s="105"/>
      <c r="AJ158" s="105"/>
      <c r="AK158" s="126"/>
      <c r="AL158" s="126"/>
    </row>
    <row r="159" spans="1:38" x14ac:dyDescent="0.25">
      <c r="A159" s="126" t="s">
        <v>9522</v>
      </c>
      <c r="B159" s="127" cm="1">
        <f t="array" ref="B159">IF(ROW() &lt; ROW(INDEX(fields[experiment_ID],ROWS(fields[experiment_ID]))), COUNTIF(INDEX(fields[experiment_ID],1):fields[[#This Row],[experiment_ID]],fields[[#This Row],[experiment_ID]]), "")</f>
        <v>2</v>
      </c>
      <c r="C159" s="126"/>
      <c r="D159" s="126" t="s">
        <v>9520</v>
      </c>
      <c r="E159" s="126" t="s">
        <v>9184</v>
      </c>
      <c r="F159" s="126"/>
      <c r="G159" s="126" t="s">
        <v>1756</v>
      </c>
      <c r="H159" s="126"/>
      <c r="I159" s="126" t="s">
        <v>9203</v>
      </c>
      <c r="J159" s="105">
        <v>39.4</v>
      </c>
      <c r="K159" s="105">
        <v>9.0833329999999997</v>
      </c>
      <c r="L159" s="105">
        <v>114</v>
      </c>
      <c r="M159" s="126"/>
      <c r="N159" s="105"/>
      <c r="O159" s="105"/>
      <c r="P159" s="126"/>
      <c r="Q159" s="105"/>
      <c r="R159" s="105"/>
      <c r="S159" s="105"/>
      <c r="T159" s="126"/>
      <c r="U159" s="105"/>
      <c r="V159" s="105"/>
      <c r="W159" s="105"/>
      <c r="X159" s="105"/>
      <c r="Y159" s="105"/>
      <c r="Z159" s="105"/>
      <c r="AA159" s="126"/>
      <c r="AB159" s="127"/>
      <c r="AC159" s="126"/>
      <c r="AD159" s="126"/>
      <c r="AE159" s="126"/>
      <c r="AF159" s="126"/>
      <c r="AG159" s="126"/>
      <c r="AH159" s="105"/>
      <c r="AI159" s="105"/>
      <c r="AJ159" s="105"/>
      <c r="AK159" s="126"/>
      <c r="AL159" s="126"/>
    </row>
    <row r="160" spans="1:38" x14ac:dyDescent="0.25">
      <c r="A160" s="126" t="s">
        <v>9634</v>
      </c>
      <c r="B160" s="127" cm="1">
        <f t="array" ref="B160">IF(ROW() &lt; ROW(INDEX(fields[experiment_ID],ROWS(fields[experiment_ID]))), COUNTIF(INDEX(fields[experiment_ID],1):fields[[#This Row],[experiment_ID]],fields[[#This Row],[experiment_ID]]), "")</f>
        <v>1</v>
      </c>
      <c r="C160" s="126"/>
      <c r="D160" s="126" t="s">
        <v>9634</v>
      </c>
      <c r="E160" s="126"/>
      <c r="F160" s="126"/>
      <c r="G160" s="126" t="s">
        <v>1798</v>
      </c>
      <c r="H160" s="126"/>
      <c r="I160" s="126" t="s">
        <v>9564</v>
      </c>
      <c r="J160" s="105"/>
      <c r="K160" s="105"/>
      <c r="L160" s="105"/>
      <c r="M160" s="126"/>
      <c r="N160" s="105"/>
      <c r="O160" s="105"/>
      <c r="P160" s="126"/>
      <c r="Q160" s="105"/>
      <c r="R160" s="105"/>
      <c r="S160" s="105"/>
      <c r="T160" s="126"/>
      <c r="U160" s="105"/>
      <c r="V160" s="105"/>
      <c r="W160" s="105"/>
      <c r="X160" s="105"/>
      <c r="Y160" s="105"/>
      <c r="Z160" s="105"/>
      <c r="AA160" s="126"/>
      <c r="AB160" s="127"/>
      <c r="AC160" s="126"/>
      <c r="AD160" s="126"/>
      <c r="AE160" s="126"/>
      <c r="AF160" s="126"/>
      <c r="AG160" s="126"/>
      <c r="AH160" s="105"/>
      <c r="AI160" s="105"/>
      <c r="AJ160" s="105"/>
      <c r="AK160" s="126"/>
      <c r="AL160" s="126"/>
    </row>
    <row r="161" spans="1:38" x14ac:dyDescent="0.25">
      <c r="A161" s="126" t="s">
        <v>9633</v>
      </c>
      <c r="B161" s="127" cm="1">
        <f t="array" ref="B161">IF(ROW() &lt; ROW(INDEX(fields[experiment_ID],ROWS(fields[experiment_ID]))), COUNTIF(INDEX(fields[experiment_ID],1):fields[[#This Row],[experiment_ID]],fields[[#This Row],[experiment_ID]]), "")</f>
        <v>1</v>
      </c>
      <c r="C161" s="126"/>
      <c r="D161" s="126" t="s">
        <v>9633</v>
      </c>
      <c r="E161" s="126"/>
      <c r="F161" s="126"/>
      <c r="G161" s="126" t="s">
        <v>1798</v>
      </c>
      <c r="H161" s="126"/>
      <c r="I161" s="126" t="s">
        <v>9622</v>
      </c>
      <c r="J161" s="105"/>
      <c r="K161" s="105"/>
      <c r="L161" s="105"/>
      <c r="M161" s="126"/>
      <c r="N161" s="105"/>
      <c r="O161" s="105"/>
      <c r="P161" s="126"/>
      <c r="Q161" s="105"/>
      <c r="R161" s="105"/>
      <c r="S161" s="105"/>
      <c r="T161" s="126"/>
      <c r="U161" s="105"/>
      <c r="V161" s="105"/>
      <c r="W161" s="105"/>
      <c r="X161" s="105"/>
      <c r="Y161" s="105"/>
      <c r="Z161" s="105"/>
      <c r="AA161" s="126"/>
      <c r="AB161" s="127"/>
      <c r="AC161" s="126"/>
      <c r="AD161" s="126"/>
      <c r="AE161" s="126"/>
      <c r="AF161" s="126"/>
      <c r="AG161" s="126"/>
      <c r="AH161" s="105"/>
      <c r="AI161" s="105"/>
      <c r="AJ161" s="105"/>
      <c r="AK161" s="126"/>
      <c r="AL161" s="126"/>
    </row>
    <row r="162" spans="1:38" x14ac:dyDescent="0.25">
      <c r="A162" s="126" t="s">
        <v>9802</v>
      </c>
      <c r="B162" s="127" cm="1">
        <f t="array" ref="B162">IF(ROW() &lt; ROW(INDEX(fields[experiment_ID],ROWS(fields[experiment_ID]))), COUNTIF(INDEX(fields[experiment_ID],1):fields[[#This Row],[experiment_ID]],fields[[#This Row],[experiment_ID]]), "")</f>
        <v>1</v>
      </c>
      <c r="C162" s="126"/>
      <c r="D162" s="126"/>
      <c r="E162" s="126"/>
      <c r="F162" s="126"/>
      <c r="G162" s="126" t="s">
        <v>1734</v>
      </c>
      <c r="H162" s="126"/>
      <c r="I162" s="126" t="s">
        <v>9638</v>
      </c>
      <c r="J162" s="105">
        <v>43.53</v>
      </c>
      <c r="K162" s="105">
        <v>1.58</v>
      </c>
      <c r="L162" s="172"/>
      <c r="M162" s="126"/>
      <c r="N162" s="105"/>
      <c r="O162" s="105"/>
      <c r="P162" s="126"/>
      <c r="Q162" s="105">
        <v>14</v>
      </c>
      <c r="R162" s="105"/>
      <c r="S162" s="105"/>
      <c r="T162" s="126"/>
      <c r="U162" s="105"/>
      <c r="V162" s="105"/>
      <c r="W162" s="105"/>
      <c r="X162" s="105"/>
      <c r="Y162" s="105"/>
      <c r="Z162" s="105"/>
      <c r="AA162" s="126"/>
      <c r="AB162" s="127"/>
      <c r="AC162" s="126"/>
      <c r="AD162" s="126"/>
      <c r="AE162" s="126"/>
      <c r="AF162" s="126"/>
      <c r="AG162" s="126"/>
      <c r="AH162" s="105"/>
      <c r="AI162" s="105"/>
      <c r="AJ162" s="105"/>
      <c r="AK162" s="126"/>
      <c r="AL162" s="126"/>
    </row>
    <row r="163" spans="1:38" x14ac:dyDescent="0.25">
      <c r="A163" s="126" t="s">
        <v>9803</v>
      </c>
      <c r="B163" s="127" cm="1">
        <f t="array" ref="B163">IF(ROW() &lt; ROW(INDEX(fields[experiment_ID],ROWS(fields[experiment_ID]))), COUNTIF(INDEX(fields[experiment_ID],1):fields[[#This Row],[experiment_ID]],fields[[#This Row],[experiment_ID]]), "")</f>
        <v>1</v>
      </c>
      <c r="C163" s="126"/>
      <c r="D163" s="126"/>
      <c r="E163" s="126"/>
      <c r="F163" s="126"/>
      <c r="G163" s="126" t="s">
        <v>9694</v>
      </c>
      <c r="H163" s="126"/>
      <c r="I163" s="126"/>
      <c r="J163" s="105">
        <v>12.52</v>
      </c>
      <c r="K163" s="105">
        <v>8.07</v>
      </c>
      <c r="L163" s="105"/>
      <c r="M163" s="126"/>
      <c r="N163" s="105"/>
      <c r="O163" s="105"/>
      <c r="P163" s="126"/>
      <c r="Q163" s="105">
        <v>42</v>
      </c>
      <c r="R163" s="105"/>
      <c r="S163" s="105"/>
      <c r="T163" s="126"/>
      <c r="U163" s="105"/>
      <c r="V163" s="105"/>
      <c r="W163" s="105"/>
      <c r="X163" s="105"/>
      <c r="Y163" s="105"/>
      <c r="Z163" s="105"/>
      <c r="AA163" s="126"/>
      <c r="AB163" s="127"/>
      <c r="AC163" s="126"/>
      <c r="AD163" s="126"/>
      <c r="AE163" s="126"/>
      <c r="AF163" s="126"/>
      <c r="AG163" s="126"/>
      <c r="AH163" s="105"/>
      <c r="AI163" s="105"/>
      <c r="AJ163" s="105"/>
      <c r="AK163" s="126"/>
      <c r="AL163" s="126"/>
    </row>
    <row r="164" spans="1:38" x14ac:dyDescent="0.25">
      <c r="A164" s="126" t="s">
        <v>9804</v>
      </c>
      <c r="B164" s="127" cm="1">
        <f t="array" ref="B164">IF(ROW() &lt; ROW(INDEX(fields[experiment_ID],ROWS(fields[experiment_ID]))), COUNTIF(INDEX(fields[experiment_ID],1):fields[[#This Row],[experiment_ID]],fields[[#This Row],[experiment_ID]]), "")</f>
        <v>1</v>
      </c>
      <c r="C164" s="126"/>
      <c r="D164" s="126" t="s">
        <v>9810</v>
      </c>
      <c r="E164" s="126"/>
      <c r="F164" s="201"/>
      <c r="G164" s="126" t="s">
        <v>9785</v>
      </c>
      <c r="H164" s="126"/>
      <c r="I164" s="126" t="s">
        <v>9784</v>
      </c>
      <c r="J164" s="105">
        <v>9.06</v>
      </c>
      <c r="K164" s="105">
        <v>37.090000000000003</v>
      </c>
      <c r="L164" s="105"/>
      <c r="M164" s="126"/>
      <c r="N164" s="105"/>
      <c r="O164" s="105"/>
      <c r="P164" s="126"/>
      <c r="Q164" s="105"/>
      <c r="R164" s="105"/>
      <c r="S164" s="105"/>
      <c r="T164" s="126"/>
      <c r="U164" s="105"/>
      <c r="V164" s="105"/>
      <c r="W164" s="105"/>
      <c r="X164" s="105"/>
      <c r="Y164" s="105"/>
      <c r="Z164" s="105"/>
      <c r="AA164" s="126"/>
      <c r="AB164" s="127"/>
      <c r="AC164" s="126"/>
      <c r="AD164" s="126"/>
      <c r="AE164" s="126"/>
      <c r="AF164" s="126"/>
      <c r="AG164" s="126"/>
      <c r="AH164" s="105"/>
      <c r="AI164" s="105"/>
      <c r="AJ164" s="105"/>
      <c r="AK164" s="126"/>
      <c r="AL164" s="126"/>
    </row>
    <row r="165" spans="1:38" x14ac:dyDescent="0.25">
      <c r="A165" s="126" t="s">
        <v>9814</v>
      </c>
      <c r="B165" s="127" cm="1">
        <f t="array" ref="B165">IF(ROW() &lt; ROW(INDEX(fields[experiment_ID],ROWS(fields[experiment_ID]))), COUNTIF(INDEX(fields[experiment_ID],1):fields[[#This Row],[experiment_ID]],fields[[#This Row],[experiment_ID]]), "")</f>
        <v>1</v>
      </c>
      <c r="C165" s="126"/>
      <c r="D165" s="126"/>
      <c r="E165" s="126"/>
      <c r="F165" s="126"/>
      <c r="G165" s="126"/>
      <c r="H165" s="126"/>
      <c r="I165" s="126" t="s">
        <v>9855</v>
      </c>
      <c r="J165" s="105">
        <v>-22.68</v>
      </c>
      <c r="K165" s="105">
        <v>-47.63</v>
      </c>
      <c r="L165" s="105">
        <v>560</v>
      </c>
      <c r="M165" s="126"/>
      <c r="N165" s="105"/>
      <c r="O165" s="105"/>
      <c r="P165" s="126"/>
      <c r="Q165" s="105"/>
      <c r="R165" s="105"/>
      <c r="S165" s="105"/>
      <c r="T165" s="126"/>
      <c r="U165" s="105"/>
      <c r="V165" s="105"/>
      <c r="W165" s="105"/>
      <c r="X165" s="105"/>
      <c r="Y165" s="105"/>
      <c r="Z165" s="105"/>
      <c r="AA165" s="126"/>
      <c r="AB165" s="127"/>
      <c r="AC165" s="126"/>
      <c r="AD165" s="126"/>
      <c r="AE165" s="126"/>
      <c r="AF165" s="126"/>
      <c r="AG165" s="126"/>
      <c r="AH165" s="105"/>
      <c r="AI165" s="105"/>
      <c r="AJ165" s="105"/>
      <c r="AK165" s="126"/>
      <c r="AL165" s="126"/>
    </row>
    <row r="166" spans="1:38" x14ac:dyDescent="0.25">
      <c r="A166" s="126" t="s">
        <v>9815</v>
      </c>
      <c r="B166" s="127" cm="1">
        <f t="array" ref="B166">IF(ROW() &lt; ROW(INDEX(fields[experiment_ID],ROWS(fields[experiment_ID]))), COUNTIF(INDEX(fields[experiment_ID],1):fields[[#This Row],[experiment_ID]],fields[[#This Row],[experiment_ID]]), "")</f>
        <v>1</v>
      </c>
      <c r="C166" s="126"/>
      <c r="D166" s="126"/>
      <c r="E166" s="126"/>
      <c r="F166" s="126"/>
      <c r="G166" s="126"/>
      <c r="H166" s="126"/>
      <c r="I166" s="126" t="s">
        <v>9855</v>
      </c>
      <c r="J166" s="105">
        <v>-22.68</v>
      </c>
      <c r="K166" s="105">
        <v>-47.63</v>
      </c>
      <c r="L166" s="105">
        <v>560</v>
      </c>
      <c r="M166" s="126"/>
      <c r="N166" s="105"/>
      <c r="O166" s="105"/>
      <c r="P166" s="126"/>
      <c r="Q166" s="105"/>
      <c r="R166" s="105"/>
      <c r="S166" s="105"/>
      <c r="T166" s="126"/>
      <c r="U166" s="105"/>
      <c r="V166" s="105"/>
      <c r="W166" s="105"/>
      <c r="X166" s="105"/>
      <c r="Y166" s="105"/>
      <c r="Z166" s="105"/>
      <c r="AA166" s="126"/>
      <c r="AB166" s="127"/>
      <c r="AC166" s="126"/>
      <c r="AD166" s="126"/>
      <c r="AE166" s="126"/>
      <c r="AF166" s="126"/>
      <c r="AG166" s="126"/>
      <c r="AH166" s="105"/>
      <c r="AI166" s="105"/>
      <c r="AJ166" s="105"/>
      <c r="AK166" s="126"/>
      <c r="AL166" s="126"/>
    </row>
    <row r="167" spans="1:38" x14ac:dyDescent="0.25">
      <c r="A167" s="126" t="s">
        <v>9816</v>
      </c>
      <c r="B167" s="127" cm="1">
        <f t="array" ref="B167">IF(ROW() &lt; ROW(INDEX(fields[experiment_ID],ROWS(fields[experiment_ID]))), COUNTIF(INDEX(fields[experiment_ID],1):fields[[#This Row],[experiment_ID]],fields[[#This Row],[experiment_ID]]), "")</f>
        <v>1</v>
      </c>
      <c r="C167" s="126"/>
      <c r="D167" s="126"/>
      <c r="E167" s="126"/>
      <c r="F167" s="126"/>
      <c r="G167" s="126"/>
      <c r="H167" s="126"/>
      <c r="I167" s="126" t="s">
        <v>9855</v>
      </c>
      <c r="J167" s="105">
        <v>-22.68</v>
      </c>
      <c r="K167" s="105">
        <v>-47.63</v>
      </c>
      <c r="L167" s="105">
        <v>560</v>
      </c>
      <c r="M167" s="126"/>
      <c r="N167" s="105"/>
      <c r="O167" s="105"/>
      <c r="P167" s="126"/>
      <c r="Q167" s="105"/>
      <c r="R167" s="105"/>
      <c r="S167" s="105"/>
      <c r="T167" s="126"/>
      <c r="U167" s="105"/>
      <c r="V167" s="105"/>
      <c r="W167" s="105"/>
      <c r="X167" s="105"/>
      <c r="Y167" s="105"/>
      <c r="Z167" s="105"/>
      <c r="AA167" s="126"/>
      <c r="AB167" s="127"/>
      <c r="AC167" s="126"/>
      <c r="AD167" s="126"/>
      <c r="AE167" s="126"/>
      <c r="AF167" s="126"/>
      <c r="AG167" s="126"/>
      <c r="AH167" s="105"/>
      <c r="AI167" s="105"/>
      <c r="AJ167" s="105"/>
      <c r="AK167" s="126"/>
      <c r="AL167" s="126"/>
    </row>
    <row r="168" spans="1:38" x14ac:dyDescent="0.25">
      <c r="A168" s="126" t="s">
        <v>9817</v>
      </c>
      <c r="B168" s="127" cm="1">
        <f t="array" ref="B168">IF(ROW() &lt; ROW(INDEX(fields[experiment_ID],ROWS(fields[experiment_ID]))), COUNTIF(INDEX(fields[experiment_ID],1):fields[[#This Row],[experiment_ID]],fields[[#This Row],[experiment_ID]]), "")</f>
        <v>1</v>
      </c>
      <c r="C168" s="126"/>
      <c r="D168" s="126"/>
      <c r="E168" s="126"/>
      <c r="F168" s="126"/>
      <c r="G168" s="126"/>
      <c r="H168" s="126"/>
      <c r="I168" s="126" t="s">
        <v>9855</v>
      </c>
      <c r="J168" s="105">
        <v>-22.68</v>
      </c>
      <c r="K168" s="105">
        <v>-47.63</v>
      </c>
      <c r="L168" s="105">
        <v>560</v>
      </c>
      <c r="M168" s="126"/>
      <c r="N168" s="105"/>
      <c r="O168" s="105"/>
      <c r="P168" s="126"/>
      <c r="Q168" s="105"/>
      <c r="R168" s="105"/>
      <c r="S168" s="105"/>
      <c r="T168" s="126"/>
      <c r="U168" s="105"/>
      <c r="V168" s="105"/>
      <c r="W168" s="105"/>
      <c r="X168" s="105"/>
      <c r="Y168" s="105"/>
      <c r="Z168" s="105"/>
      <c r="AA168" s="126"/>
      <c r="AB168" s="127"/>
      <c r="AC168" s="126"/>
      <c r="AD168" s="126"/>
      <c r="AE168" s="126"/>
      <c r="AF168" s="126"/>
      <c r="AG168" s="126"/>
      <c r="AH168" s="105"/>
      <c r="AI168" s="105"/>
      <c r="AJ168" s="105"/>
      <c r="AK168" s="126"/>
      <c r="AL168" s="126"/>
    </row>
    <row r="169" spans="1:38" x14ac:dyDescent="0.25">
      <c r="A169" s="126" t="s">
        <v>9818</v>
      </c>
      <c r="B169" s="127" cm="1">
        <f t="array" ref="B169">IF(ROW() &lt; ROW(INDEX(fields[experiment_ID],ROWS(fields[experiment_ID]))), COUNTIF(INDEX(fields[experiment_ID],1):fields[[#This Row],[experiment_ID]],fields[[#This Row],[experiment_ID]]), "")</f>
        <v>1</v>
      </c>
      <c r="C169" s="126"/>
      <c r="D169" s="126"/>
      <c r="E169" s="126"/>
      <c r="F169" s="126"/>
      <c r="G169" s="126"/>
      <c r="H169" s="126"/>
      <c r="I169" s="126" t="s">
        <v>9855</v>
      </c>
      <c r="J169" s="105">
        <v>-22.68</v>
      </c>
      <c r="K169" s="105">
        <v>-47.63</v>
      </c>
      <c r="L169" s="105">
        <v>560</v>
      </c>
      <c r="M169" s="126"/>
      <c r="N169" s="105"/>
      <c r="O169" s="105"/>
      <c r="P169" s="126"/>
      <c r="Q169" s="105"/>
      <c r="R169" s="105"/>
      <c r="S169" s="105"/>
      <c r="T169" s="126"/>
      <c r="U169" s="105"/>
      <c r="V169" s="105"/>
      <c r="W169" s="105"/>
      <c r="X169" s="105"/>
      <c r="Y169" s="105"/>
      <c r="Z169" s="105"/>
      <c r="AA169" s="126"/>
      <c r="AB169" s="127"/>
      <c r="AC169" s="126"/>
      <c r="AD169" s="126"/>
      <c r="AE169" s="126"/>
      <c r="AF169" s="126"/>
      <c r="AG169" s="126"/>
      <c r="AH169" s="105"/>
      <c r="AI169" s="105"/>
      <c r="AJ169" s="105"/>
      <c r="AK169" s="126"/>
      <c r="AL169" s="126"/>
    </row>
    <row r="170" spans="1:38" x14ac:dyDescent="0.25">
      <c r="A170" s="126" t="s">
        <v>9819</v>
      </c>
      <c r="B170" s="127" cm="1">
        <f t="array" ref="B170">IF(ROW() &lt; ROW(INDEX(fields[experiment_ID],ROWS(fields[experiment_ID]))), COUNTIF(INDEX(fields[experiment_ID],1):fields[[#This Row],[experiment_ID]],fields[[#This Row],[experiment_ID]]), "")</f>
        <v>1</v>
      </c>
      <c r="C170" s="126"/>
      <c r="D170" s="126"/>
      <c r="E170" s="126"/>
      <c r="F170" s="126"/>
      <c r="G170" s="126"/>
      <c r="H170" s="126"/>
      <c r="I170" s="126" t="s">
        <v>9855</v>
      </c>
      <c r="J170" s="105">
        <v>-22.68</v>
      </c>
      <c r="K170" s="105">
        <v>-47.63</v>
      </c>
      <c r="L170" s="105">
        <v>560</v>
      </c>
      <c r="M170" s="126"/>
      <c r="N170" s="105"/>
      <c r="O170" s="105"/>
      <c r="P170" s="126"/>
      <c r="Q170" s="105"/>
      <c r="R170" s="105"/>
      <c r="S170" s="105"/>
      <c r="T170" s="126"/>
      <c r="U170" s="105"/>
      <c r="V170" s="105"/>
      <c r="W170" s="105"/>
      <c r="X170" s="105"/>
      <c r="Y170" s="105"/>
      <c r="Z170" s="105"/>
      <c r="AA170" s="126"/>
      <c r="AB170" s="127"/>
      <c r="AC170" s="126"/>
      <c r="AD170" s="126"/>
      <c r="AE170" s="126"/>
      <c r="AF170" s="126"/>
      <c r="AG170" s="126"/>
      <c r="AH170" s="105"/>
      <c r="AI170" s="105"/>
      <c r="AJ170" s="105"/>
      <c r="AK170" s="126"/>
      <c r="AL170" s="126"/>
    </row>
    <row r="171" spans="1:38" x14ac:dyDescent="0.25">
      <c r="A171" s="126" t="s">
        <v>9820</v>
      </c>
      <c r="B171" s="127" cm="1">
        <f t="array" ref="B171">IF(ROW() &lt; ROW(INDEX(fields[experiment_ID],ROWS(fields[experiment_ID]))), COUNTIF(INDEX(fields[experiment_ID],1):fields[[#This Row],[experiment_ID]],fields[[#This Row],[experiment_ID]]), "")</f>
        <v>1</v>
      </c>
      <c r="C171" s="126"/>
      <c r="D171" s="126"/>
      <c r="E171" s="126"/>
      <c r="F171" s="126"/>
      <c r="G171" s="126"/>
      <c r="H171" s="126"/>
      <c r="I171" s="126" t="s">
        <v>9855</v>
      </c>
      <c r="J171" s="105">
        <v>-22.68</v>
      </c>
      <c r="K171" s="105">
        <v>-47.63</v>
      </c>
      <c r="L171" s="105">
        <v>560</v>
      </c>
      <c r="M171" s="126"/>
      <c r="N171" s="105"/>
      <c r="O171" s="105"/>
      <c r="P171" s="126"/>
      <c r="Q171" s="105"/>
      <c r="R171" s="105"/>
      <c r="S171" s="105"/>
      <c r="T171" s="126"/>
      <c r="U171" s="105"/>
      <c r="V171" s="105"/>
      <c r="W171" s="105"/>
      <c r="X171" s="105"/>
      <c r="Y171" s="105"/>
      <c r="Z171" s="105"/>
      <c r="AA171" s="126"/>
      <c r="AB171" s="127"/>
      <c r="AC171" s="126"/>
      <c r="AD171" s="126"/>
      <c r="AE171" s="126"/>
      <c r="AF171" s="126"/>
      <c r="AG171" s="126"/>
      <c r="AH171" s="105"/>
      <c r="AI171" s="105"/>
      <c r="AJ171" s="105"/>
      <c r="AK171" s="126"/>
      <c r="AL171" s="126"/>
    </row>
    <row r="172" spans="1:38" ht="15.75" x14ac:dyDescent="0.25">
      <c r="A172" s="126" t="s">
        <v>9821</v>
      </c>
      <c r="B172" s="127" cm="1">
        <f t="array" ref="B172">IF(ROW() &lt; ROW(INDEX(fields[experiment_ID],ROWS(fields[experiment_ID]))), COUNTIF(INDEX(fields[experiment_ID],1):fields[[#This Row],[experiment_ID]],fields[[#This Row],[experiment_ID]]), "")</f>
        <v>1</v>
      </c>
      <c r="C172" s="126"/>
      <c r="D172" s="126"/>
      <c r="E172" s="126"/>
      <c r="F172" s="126"/>
      <c r="G172" s="126"/>
      <c r="H172" s="126"/>
      <c r="I172" s="126" t="s">
        <v>9855</v>
      </c>
      <c r="J172" s="105">
        <v>-22.68</v>
      </c>
      <c r="K172" s="105">
        <v>-47.63</v>
      </c>
      <c r="L172" s="105">
        <v>560</v>
      </c>
      <c r="M172" s="126"/>
      <c r="N172" s="105"/>
      <c r="O172" s="105"/>
      <c r="P172" s="126"/>
      <c r="Q172" s="105"/>
      <c r="R172" s="105"/>
      <c r="S172" s="105"/>
      <c r="T172" s="126"/>
      <c r="U172" s="105"/>
      <c r="V172" s="105"/>
      <c r="W172" s="105"/>
      <c r="X172" s="105"/>
      <c r="Y172" s="105"/>
      <c r="Z172" s="105"/>
      <c r="AA172" s="126"/>
      <c r="AB172" s="127"/>
      <c r="AC172" s="126"/>
      <c r="AD172" s="126"/>
      <c r="AE172" s="126"/>
      <c r="AF172" s="126"/>
      <c r="AG172" s="126"/>
      <c r="AH172" s="105"/>
      <c r="AI172" s="105"/>
      <c r="AJ172" s="105"/>
      <c r="AK172" s="126"/>
      <c r="AL172" s="126"/>
    </row>
    <row r="173" spans="1:38" ht="15.75" x14ac:dyDescent="0.25">
      <c r="A173" s="126" t="s">
        <v>9822</v>
      </c>
      <c r="B173" s="127" cm="1">
        <f t="array" ref="B173">IF(ROW() &lt; ROW(INDEX(fields[experiment_ID],ROWS(fields[experiment_ID]))), COUNTIF(INDEX(fields[experiment_ID],1):fields[[#This Row],[experiment_ID]],fields[[#This Row],[experiment_ID]]), "")</f>
        <v>1</v>
      </c>
      <c r="C173" s="126"/>
      <c r="D173" s="126"/>
      <c r="E173" s="126"/>
      <c r="F173" s="126"/>
      <c r="G173" s="126"/>
      <c r="H173" s="126"/>
      <c r="I173" s="126" t="s">
        <v>9855</v>
      </c>
      <c r="J173" s="105">
        <v>-22.68</v>
      </c>
      <c r="K173" s="105">
        <v>-47.63</v>
      </c>
      <c r="L173" s="105">
        <v>560</v>
      </c>
      <c r="M173" s="126"/>
      <c r="N173" s="105"/>
      <c r="O173" s="105"/>
      <c r="P173" s="126"/>
      <c r="Q173" s="105"/>
      <c r="R173" s="105"/>
      <c r="S173" s="105"/>
      <c r="T173" s="126"/>
      <c r="U173" s="105"/>
      <c r="V173" s="105"/>
      <c r="W173" s="105"/>
      <c r="X173" s="105"/>
      <c r="Y173" s="105"/>
      <c r="Z173" s="105"/>
      <c r="AA173" s="126"/>
      <c r="AB173" s="127"/>
      <c r="AC173" s="126"/>
      <c r="AD173" s="126"/>
      <c r="AE173" s="126"/>
      <c r="AF173" s="126"/>
      <c r="AG173" s="126"/>
      <c r="AH173" s="105"/>
      <c r="AI173" s="105"/>
      <c r="AJ173" s="105"/>
      <c r="AK173" s="126"/>
      <c r="AL173" s="126"/>
    </row>
    <row r="174" spans="1:38" ht="15.75" x14ac:dyDescent="0.25">
      <c r="A174" s="126" t="s">
        <v>9823</v>
      </c>
      <c r="B174" s="127" cm="1">
        <f t="array" ref="B174">IF(ROW() &lt; ROW(INDEX(fields[experiment_ID],ROWS(fields[experiment_ID]))), COUNTIF(INDEX(fields[experiment_ID],1):fields[[#This Row],[experiment_ID]],fields[[#This Row],[experiment_ID]]), "")</f>
        <v>1</v>
      </c>
      <c r="C174" s="126"/>
      <c r="D174" s="126"/>
      <c r="E174" s="126"/>
      <c r="F174" s="126"/>
      <c r="G174" s="126"/>
      <c r="H174" s="126"/>
      <c r="I174" s="126" t="s">
        <v>9855</v>
      </c>
      <c r="J174" s="105">
        <v>-22.68</v>
      </c>
      <c r="K174" s="105">
        <v>-47.63</v>
      </c>
      <c r="L174" s="105">
        <v>560</v>
      </c>
      <c r="M174" s="126"/>
      <c r="N174" s="105"/>
      <c r="O174" s="105"/>
      <c r="P174" s="126"/>
      <c r="Q174" s="105"/>
      <c r="R174" s="105"/>
      <c r="S174" s="105"/>
      <c r="T174" s="126"/>
      <c r="U174" s="105"/>
      <c r="V174" s="105"/>
      <c r="W174" s="105"/>
      <c r="X174" s="105"/>
      <c r="Y174" s="105"/>
      <c r="Z174" s="105"/>
      <c r="AA174" s="126"/>
      <c r="AB174" s="127"/>
      <c r="AC174" s="126"/>
      <c r="AD174" s="126"/>
      <c r="AE174" s="126"/>
      <c r="AF174" s="126"/>
      <c r="AG174" s="126"/>
      <c r="AH174" s="105"/>
      <c r="AI174" s="105"/>
      <c r="AJ174" s="105"/>
      <c r="AK174" s="126"/>
      <c r="AL174" s="126"/>
    </row>
    <row r="175" spans="1:38" ht="15.75" x14ac:dyDescent="0.25">
      <c r="A175" s="126" t="s">
        <v>9824</v>
      </c>
      <c r="B175" s="127" cm="1">
        <f t="array" ref="B175">IF(ROW() &lt; ROW(INDEX(fields[experiment_ID],ROWS(fields[experiment_ID]))), COUNTIF(INDEX(fields[experiment_ID],1):fields[[#This Row],[experiment_ID]],fields[[#This Row],[experiment_ID]]), "")</f>
        <v>1</v>
      </c>
      <c r="C175" s="126"/>
      <c r="D175" s="126"/>
      <c r="E175" s="126"/>
      <c r="F175" s="126"/>
      <c r="G175" s="126"/>
      <c r="H175" s="126"/>
      <c r="I175" s="126" t="s">
        <v>9855</v>
      </c>
      <c r="J175" s="105">
        <v>-22.68</v>
      </c>
      <c r="K175" s="105">
        <v>-47.63</v>
      </c>
      <c r="L175" s="105">
        <v>560</v>
      </c>
      <c r="M175" s="126"/>
      <c r="N175" s="105"/>
      <c r="O175" s="105"/>
      <c r="P175" s="126"/>
      <c r="Q175" s="105"/>
      <c r="R175" s="105"/>
      <c r="S175" s="105"/>
      <c r="T175" s="126"/>
      <c r="U175" s="105"/>
      <c r="V175" s="105"/>
      <c r="W175" s="105"/>
      <c r="X175" s="105"/>
      <c r="Y175" s="105"/>
      <c r="Z175" s="105"/>
      <c r="AA175" s="126"/>
      <c r="AB175" s="127"/>
      <c r="AC175" s="126"/>
      <c r="AD175" s="126"/>
      <c r="AE175" s="126"/>
      <c r="AF175" s="126"/>
      <c r="AG175" s="126"/>
      <c r="AH175" s="105"/>
      <c r="AI175" s="105"/>
      <c r="AJ175" s="105"/>
      <c r="AK175" s="126"/>
      <c r="AL175" s="126"/>
    </row>
    <row r="176" spans="1:38" ht="15.75" x14ac:dyDescent="0.25">
      <c r="A176" s="126" t="s">
        <v>9825</v>
      </c>
      <c r="B176" s="127" cm="1">
        <f t="array" ref="B176">IF(ROW() &lt; ROW(INDEX(fields[experiment_ID],ROWS(fields[experiment_ID]))), COUNTIF(INDEX(fields[experiment_ID],1):fields[[#This Row],[experiment_ID]],fields[[#This Row],[experiment_ID]]), "")</f>
        <v>1</v>
      </c>
      <c r="C176" s="126"/>
      <c r="D176" s="126"/>
      <c r="E176" s="126"/>
      <c r="F176" s="126"/>
      <c r="G176" s="126"/>
      <c r="H176" s="126"/>
      <c r="I176" s="126" t="s">
        <v>9851</v>
      </c>
      <c r="J176" s="105">
        <v>-20.079999999999998</v>
      </c>
      <c r="K176" s="105">
        <v>-51.3</v>
      </c>
      <c r="L176" s="105">
        <v>335</v>
      </c>
      <c r="M176" s="126"/>
      <c r="N176" s="105"/>
      <c r="O176" s="105"/>
      <c r="P176" s="126"/>
      <c r="Q176" s="105"/>
      <c r="R176" s="105"/>
      <c r="S176" s="105"/>
      <c r="T176" s="126"/>
      <c r="U176" s="105"/>
      <c r="V176" s="105"/>
      <c r="W176" s="105"/>
      <c r="X176" s="105"/>
      <c r="Y176" s="105"/>
      <c r="Z176" s="105"/>
      <c r="AA176" s="126"/>
      <c r="AB176" s="127"/>
      <c r="AC176" s="126"/>
      <c r="AD176" s="126"/>
      <c r="AE176" s="126"/>
      <c r="AF176" s="126"/>
      <c r="AG176" s="126"/>
      <c r="AH176" s="105"/>
      <c r="AI176" s="105"/>
      <c r="AJ176" s="105"/>
      <c r="AK176" s="126"/>
      <c r="AL176" s="126"/>
    </row>
    <row r="177" spans="1:38" ht="15.75" x14ac:dyDescent="0.25">
      <c r="A177" s="126" t="s">
        <v>9826</v>
      </c>
      <c r="B177" s="127" cm="1">
        <f t="array" ref="B177">IF(ROW() &lt; ROW(INDEX(fields[experiment_ID],ROWS(fields[experiment_ID]))), COUNTIF(INDEX(fields[experiment_ID],1):fields[[#This Row],[experiment_ID]],fields[[#This Row],[experiment_ID]]), "")</f>
        <v>1</v>
      </c>
      <c r="C177" s="126"/>
      <c r="D177" s="126"/>
      <c r="E177" s="126"/>
      <c r="F177" s="126"/>
      <c r="G177" s="126"/>
      <c r="H177" s="126"/>
      <c r="I177" s="126" t="s">
        <v>9852</v>
      </c>
      <c r="J177" s="105">
        <v>-48.32</v>
      </c>
      <c r="K177" s="105">
        <v>-48.32</v>
      </c>
      <c r="L177" s="105">
        <v>590</v>
      </c>
      <c r="M177" s="126"/>
      <c r="N177" s="105"/>
      <c r="O177" s="105"/>
      <c r="P177" s="126"/>
      <c r="Q177" s="105"/>
      <c r="R177" s="105"/>
      <c r="S177" s="105"/>
      <c r="T177" s="126"/>
      <c r="U177" s="105"/>
      <c r="V177" s="105"/>
      <c r="W177" s="105"/>
      <c r="X177" s="105"/>
      <c r="Y177" s="105"/>
      <c r="Z177" s="105"/>
      <c r="AA177" s="126"/>
      <c r="AB177" s="127"/>
      <c r="AC177" s="126"/>
      <c r="AD177" s="126"/>
      <c r="AE177" s="126"/>
      <c r="AF177" s="126"/>
      <c r="AG177" s="126"/>
      <c r="AH177" s="105"/>
      <c r="AI177" s="105"/>
      <c r="AJ177" s="105"/>
      <c r="AK177" s="126"/>
      <c r="AL177" s="126"/>
    </row>
    <row r="178" spans="1:38" ht="15.75" x14ac:dyDescent="0.25">
      <c r="A178" s="126" t="s">
        <v>9827</v>
      </c>
      <c r="B178" s="127" cm="1">
        <f t="array" ref="B178">IF(ROW() &lt; ROW(INDEX(fields[experiment_ID],ROWS(fields[experiment_ID]))), COUNTIF(INDEX(fields[experiment_ID],1):fields[[#This Row],[experiment_ID]],fields[[#This Row],[experiment_ID]]), "")</f>
        <v>1</v>
      </c>
      <c r="C178" s="126"/>
      <c r="D178" s="126"/>
      <c r="E178" s="126"/>
      <c r="F178" s="126"/>
      <c r="G178" s="126"/>
      <c r="H178" s="126"/>
      <c r="I178" s="126" t="s">
        <v>9853</v>
      </c>
      <c r="J178" s="105">
        <v>-48.53</v>
      </c>
      <c r="K178" s="105">
        <v>-48.53</v>
      </c>
      <c r="L178" s="105">
        <v>500</v>
      </c>
      <c r="M178" s="126"/>
      <c r="N178" s="105"/>
      <c r="O178" s="105"/>
      <c r="P178" s="126"/>
      <c r="Q178" s="105"/>
      <c r="R178" s="105"/>
      <c r="S178" s="105"/>
      <c r="T178" s="126"/>
      <c r="U178" s="105"/>
      <c r="V178" s="105"/>
      <c r="W178" s="105"/>
      <c r="X178" s="105"/>
      <c r="Y178" s="105"/>
      <c r="Z178" s="105"/>
      <c r="AA178" s="126"/>
      <c r="AB178" s="127"/>
      <c r="AC178" s="126"/>
      <c r="AD178" s="126"/>
      <c r="AE178" s="126"/>
      <c r="AF178" s="126"/>
      <c r="AG178" s="126"/>
      <c r="AH178" s="105"/>
      <c r="AI178" s="105"/>
      <c r="AJ178" s="105"/>
      <c r="AK178" s="126"/>
      <c r="AL178" s="126"/>
    </row>
    <row r="179" spans="1:38" ht="15.75" x14ac:dyDescent="0.25">
      <c r="A179" s="126" t="s">
        <v>9828</v>
      </c>
      <c r="B179" s="127" cm="1">
        <f t="array" ref="B179">IF(ROW() &lt; ROW(INDEX(fields[experiment_ID],ROWS(fields[experiment_ID]))), COUNTIF(INDEX(fields[experiment_ID],1):fields[[#This Row],[experiment_ID]],fields[[#This Row],[experiment_ID]]), "")</f>
        <v>1</v>
      </c>
      <c r="C179" s="126"/>
      <c r="D179" s="126"/>
      <c r="E179" s="126"/>
      <c r="F179" s="126"/>
      <c r="G179" s="126"/>
      <c r="H179" s="126"/>
      <c r="I179" s="126" t="s">
        <v>9854</v>
      </c>
      <c r="J179" s="105">
        <v>-22.68</v>
      </c>
      <c r="K179" s="105">
        <v>-36.17</v>
      </c>
      <c r="L179" s="105">
        <v>16</v>
      </c>
      <c r="M179" s="126"/>
      <c r="N179" s="105"/>
      <c r="O179" s="105"/>
      <c r="P179" s="126"/>
      <c r="Q179" s="105"/>
      <c r="R179" s="105"/>
      <c r="S179" s="105"/>
      <c r="T179" s="126"/>
      <c r="U179" s="105"/>
      <c r="V179" s="105"/>
      <c r="W179" s="105"/>
      <c r="X179" s="105"/>
      <c r="Y179" s="105"/>
      <c r="Z179" s="105"/>
      <c r="AA179" s="126"/>
      <c r="AB179" s="127"/>
      <c r="AC179" s="126"/>
      <c r="AD179" s="126"/>
      <c r="AE179" s="126"/>
      <c r="AF179" s="126"/>
      <c r="AG179" s="126"/>
      <c r="AH179" s="105"/>
      <c r="AI179" s="105"/>
      <c r="AJ179" s="105"/>
      <c r="AK179" s="126"/>
      <c r="AL179" s="126"/>
    </row>
    <row r="180" spans="1:38" ht="15.75" x14ac:dyDescent="0.25">
      <c r="A180" s="126" t="s">
        <v>9829</v>
      </c>
      <c r="B180" s="127" cm="1">
        <f t="array" ref="B180">IF(ROW() &lt; ROW(INDEX(fields[experiment_ID],ROWS(fields[experiment_ID]))), COUNTIF(INDEX(fields[experiment_ID],1):fields[[#This Row],[experiment_ID]],fields[[#This Row],[experiment_ID]]), "")</f>
        <v>1</v>
      </c>
      <c r="C180" s="126"/>
      <c r="D180" s="126"/>
      <c r="E180" s="126"/>
      <c r="F180" s="126"/>
      <c r="G180" s="126"/>
      <c r="H180" s="126"/>
      <c r="I180" s="126" t="s">
        <v>9855</v>
      </c>
      <c r="J180" s="105">
        <v>-22.68</v>
      </c>
      <c r="K180" s="105">
        <v>-47.63</v>
      </c>
      <c r="L180" s="105">
        <v>560</v>
      </c>
      <c r="M180" s="126"/>
      <c r="N180" s="105"/>
      <c r="O180" s="105"/>
      <c r="P180" s="126"/>
      <c r="Q180" s="105"/>
      <c r="R180" s="105"/>
      <c r="S180" s="105"/>
      <c r="T180" s="126"/>
      <c r="U180" s="105"/>
      <c r="V180" s="105"/>
      <c r="W180" s="105"/>
      <c r="X180" s="105"/>
      <c r="Y180" s="105"/>
      <c r="Z180" s="105"/>
      <c r="AA180" s="126"/>
      <c r="AB180" s="127"/>
      <c r="AC180" s="126"/>
      <c r="AD180" s="126"/>
      <c r="AE180" s="126"/>
      <c r="AF180" s="126"/>
      <c r="AG180" s="126"/>
      <c r="AH180" s="105"/>
      <c r="AI180" s="105"/>
      <c r="AJ180" s="105"/>
      <c r="AK180" s="126"/>
      <c r="AL180" s="126"/>
    </row>
    <row r="181" spans="1:38" ht="15.75" x14ac:dyDescent="0.25">
      <c r="A181" s="126" t="s">
        <v>9830</v>
      </c>
      <c r="B181" s="127" cm="1">
        <f t="array" ref="B181">IF(ROW() &lt; ROW(INDEX(fields[experiment_ID],ROWS(fields[experiment_ID]))), COUNTIF(INDEX(fields[experiment_ID],1):fields[[#This Row],[experiment_ID]],fields[[#This Row],[experiment_ID]]), "")</f>
        <v>1</v>
      </c>
      <c r="C181" s="126"/>
      <c r="D181" s="126"/>
      <c r="E181" s="126"/>
      <c r="F181" s="126"/>
      <c r="G181" s="126"/>
      <c r="H181" s="126"/>
      <c r="I181" s="126" t="s">
        <v>9855</v>
      </c>
      <c r="J181" s="105">
        <v>-22.68</v>
      </c>
      <c r="K181" s="105">
        <v>-47.63</v>
      </c>
      <c r="L181" s="105">
        <v>560</v>
      </c>
      <c r="M181" s="126"/>
      <c r="N181" s="105"/>
      <c r="O181" s="105"/>
      <c r="P181" s="126"/>
      <c r="Q181" s="105"/>
      <c r="R181" s="105"/>
      <c r="S181" s="105"/>
      <c r="T181" s="126"/>
      <c r="U181" s="105"/>
      <c r="V181" s="105"/>
      <c r="W181" s="105"/>
      <c r="X181" s="105"/>
      <c r="Y181" s="105"/>
      <c r="Z181" s="105"/>
      <c r="AA181" s="126"/>
      <c r="AB181" s="127"/>
      <c r="AC181" s="126"/>
      <c r="AD181" s="126"/>
      <c r="AE181" s="126"/>
      <c r="AF181" s="126"/>
      <c r="AG181" s="126"/>
      <c r="AH181" s="105"/>
      <c r="AI181" s="105"/>
      <c r="AJ181" s="105"/>
      <c r="AK181" s="126"/>
      <c r="AL181" s="126"/>
    </row>
    <row r="182" spans="1:38" ht="15.75" x14ac:dyDescent="0.25">
      <c r="A182" s="126" t="s">
        <v>9831</v>
      </c>
      <c r="B182" s="127" cm="1">
        <f t="array" ref="B182">IF(ROW() &lt; ROW(INDEX(fields[experiment_ID],ROWS(fields[experiment_ID]))), COUNTIF(INDEX(fields[experiment_ID],1):fields[[#This Row],[experiment_ID]],fields[[#This Row],[experiment_ID]]), "")</f>
        <v>1</v>
      </c>
      <c r="C182" s="126"/>
      <c r="D182" s="126"/>
      <c r="E182" s="126"/>
      <c r="F182" s="126"/>
      <c r="G182" s="126"/>
      <c r="H182" s="126"/>
      <c r="I182" s="126" t="s">
        <v>9855</v>
      </c>
      <c r="J182" s="105">
        <v>-22.68</v>
      </c>
      <c r="K182" s="105">
        <v>-47.63</v>
      </c>
      <c r="L182" s="105">
        <v>560</v>
      </c>
      <c r="M182" s="126"/>
      <c r="N182" s="105"/>
      <c r="O182" s="105"/>
      <c r="P182" s="126"/>
      <c r="Q182" s="105"/>
      <c r="R182" s="105"/>
      <c r="S182" s="105"/>
      <c r="T182" s="126"/>
      <c r="U182" s="105"/>
      <c r="V182" s="105"/>
      <c r="W182" s="105"/>
      <c r="X182" s="105"/>
      <c r="Y182" s="105"/>
      <c r="Z182" s="105"/>
      <c r="AA182" s="126"/>
      <c r="AB182" s="127"/>
      <c r="AC182" s="126"/>
      <c r="AD182" s="126"/>
      <c r="AE182" s="126"/>
      <c r="AF182" s="126"/>
      <c r="AG182" s="126"/>
      <c r="AH182" s="105"/>
      <c r="AI182" s="105"/>
      <c r="AJ182" s="105"/>
      <c r="AK182" s="126"/>
      <c r="AL182" s="126"/>
    </row>
    <row r="183" spans="1:38" ht="15.75" x14ac:dyDescent="0.25">
      <c r="A183" s="126" t="s">
        <v>9832</v>
      </c>
      <c r="B183" s="127" cm="1">
        <f t="array" ref="B183">IF(ROW() &lt; ROW(INDEX(fields[experiment_ID],ROWS(fields[experiment_ID]))), COUNTIF(INDEX(fields[experiment_ID],1):fields[[#This Row],[experiment_ID]],fields[[#This Row],[experiment_ID]]), "")</f>
        <v>1</v>
      </c>
      <c r="C183" s="126"/>
      <c r="D183" s="126"/>
      <c r="E183" s="126"/>
      <c r="F183" s="126"/>
      <c r="G183" s="126"/>
      <c r="H183" s="126"/>
      <c r="I183" s="126" t="s">
        <v>9855</v>
      </c>
      <c r="J183" s="105">
        <v>-22.68</v>
      </c>
      <c r="K183" s="105">
        <v>-47.63</v>
      </c>
      <c r="L183" s="105">
        <v>560</v>
      </c>
      <c r="M183" s="126"/>
      <c r="N183" s="105"/>
      <c r="O183" s="105"/>
      <c r="P183" s="126"/>
      <c r="Q183" s="105"/>
      <c r="R183" s="105"/>
      <c r="S183" s="105"/>
      <c r="T183" s="126"/>
      <c r="U183" s="105"/>
      <c r="V183" s="105"/>
      <c r="W183" s="105"/>
      <c r="X183" s="105"/>
      <c r="Y183" s="105"/>
      <c r="Z183" s="105"/>
      <c r="AA183" s="126"/>
      <c r="AB183" s="127"/>
      <c r="AC183" s="126"/>
      <c r="AD183" s="126"/>
      <c r="AE183" s="126"/>
      <c r="AF183" s="126"/>
      <c r="AG183" s="126"/>
      <c r="AH183" s="105"/>
      <c r="AI183" s="105"/>
      <c r="AJ183" s="105"/>
      <c r="AK183" s="126"/>
      <c r="AL183" s="126"/>
    </row>
    <row r="184" spans="1:38" ht="15.75" x14ac:dyDescent="0.25">
      <c r="A184" s="126" t="s">
        <v>9833</v>
      </c>
      <c r="B184" s="127" cm="1">
        <f t="array" ref="B184">IF(ROW() &lt; ROW(INDEX(fields[experiment_ID],ROWS(fields[experiment_ID]))), COUNTIF(INDEX(fields[experiment_ID],1):fields[[#This Row],[experiment_ID]],fields[[#This Row],[experiment_ID]]), "")</f>
        <v>1</v>
      </c>
      <c r="C184" s="126"/>
      <c r="D184" s="126"/>
      <c r="E184" s="126"/>
      <c r="F184" s="126"/>
      <c r="G184" s="126"/>
      <c r="H184" s="126"/>
      <c r="I184" s="126" t="s">
        <v>9855</v>
      </c>
      <c r="J184" s="105">
        <v>-22.68</v>
      </c>
      <c r="K184" s="105">
        <v>-47.63</v>
      </c>
      <c r="L184" s="105">
        <v>560</v>
      </c>
      <c r="M184" s="126"/>
      <c r="N184" s="105"/>
      <c r="O184" s="105"/>
      <c r="P184" s="126"/>
      <c r="Q184" s="105"/>
      <c r="R184" s="105"/>
      <c r="S184" s="105"/>
      <c r="T184" s="126"/>
      <c r="U184" s="105"/>
      <c r="V184" s="105"/>
      <c r="W184" s="105"/>
      <c r="X184" s="105"/>
      <c r="Y184" s="105"/>
      <c r="Z184" s="105"/>
      <c r="AA184" s="126"/>
      <c r="AB184" s="127"/>
      <c r="AC184" s="126"/>
      <c r="AD184" s="126"/>
      <c r="AE184" s="126"/>
      <c r="AF184" s="126"/>
      <c r="AG184" s="126"/>
      <c r="AH184" s="105"/>
      <c r="AI184" s="105"/>
      <c r="AJ184" s="105"/>
      <c r="AK184" s="126"/>
      <c r="AL184" s="126"/>
    </row>
    <row r="185" spans="1:38" ht="15.75" x14ac:dyDescent="0.25">
      <c r="A185" s="126" t="s">
        <v>9834</v>
      </c>
      <c r="B185" s="127" cm="1">
        <f t="array" ref="B185">IF(ROW() &lt; ROW(INDEX(fields[experiment_ID],ROWS(fields[experiment_ID]))), COUNTIF(INDEX(fields[experiment_ID],1):fields[[#This Row],[experiment_ID]],fields[[#This Row],[experiment_ID]]), "")</f>
        <v>1</v>
      </c>
      <c r="C185" s="126"/>
      <c r="D185" s="126"/>
      <c r="E185" s="126"/>
      <c r="F185" s="126"/>
      <c r="G185" s="126"/>
      <c r="H185" s="126"/>
      <c r="I185" s="126" t="s">
        <v>9855</v>
      </c>
      <c r="J185" s="105">
        <v>-22.68</v>
      </c>
      <c r="K185" s="105">
        <v>-47.63</v>
      </c>
      <c r="L185" s="105">
        <v>560</v>
      </c>
      <c r="M185" s="126"/>
      <c r="N185" s="105"/>
      <c r="O185" s="105"/>
      <c r="P185" s="126"/>
      <c r="Q185" s="105"/>
      <c r="R185" s="105"/>
      <c r="S185" s="105"/>
      <c r="T185" s="126"/>
      <c r="U185" s="105"/>
      <c r="V185" s="105"/>
      <c r="W185" s="105"/>
      <c r="X185" s="105"/>
      <c r="Y185" s="105"/>
      <c r="Z185" s="105"/>
      <c r="AA185" s="126"/>
      <c r="AB185" s="127"/>
      <c r="AC185" s="126"/>
      <c r="AD185" s="126"/>
      <c r="AE185" s="126"/>
      <c r="AF185" s="126"/>
      <c r="AG185" s="126"/>
      <c r="AH185" s="105"/>
      <c r="AI185" s="105"/>
      <c r="AJ185" s="105"/>
      <c r="AK185" s="126"/>
      <c r="AL185" s="126"/>
    </row>
    <row r="186" spans="1:38" ht="15.75" x14ac:dyDescent="0.25">
      <c r="A186" s="126" t="s">
        <v>9811</v>
      </c>
      <c r="B186" s="127" cm="1">
        <f t="array" ref="B186">IF(ROW() &lt; ROW(INDEX(fields[experiment_ID],ROWS(fields[experiment_ID]))), COUNTIF(INDEX(fields[experiment_ID],1):fields[[#This Row],[experiment_ID]],fields[[#This Row],[experiment_ID]]), "")</f>
        <v>1</v>
      </c>
      <c r="C186" s="126"/>
      <c r="D186" s="126"/>
      <c r="E186" s="126"/>
      <c r="F186" s="126"/>
      <c r="G186" s="126"/>
      <c r="H186" s="126"/>
      <c r="I186" s="126" t="s">
        <v>9855</v>
      </c>
      <c r="J186" s="105">
        <v>-22.68</v>
      </c>
      <c r="K186" s="105">
        <v>-47.63</v>
      </c>
      <c r="L186" s="105">
        <v>560</v>
      </c>
      <c r="M186" s="126"/>
      <c r="N186" s="105"/>
      <c r="O186" s="105"/>
      <c r="P186" s="126"/>
      <c r="Q186" s="105"/>
      <c r="R186" s="105"/>
      <c r="S186" s="105"/>
      <c r="T186" s="126"/>
      <c r="U186" s="105"/>
      <c r="V186" s="105"/>
      <c r="W186" s="105"/>
      <c r="X186" s="105"/>
      <c r="Y186" s="105"/>
      <c r="Z186" s="105"/>
      <c r="AA186" s="126"/>
      <c r="AB186" s="127"/>
      <c r="AC186" s="126"/>
      <c r="AD186" s="126"/>
      <c r="AE186" s="126"/>
      <c r="AF186" s="126"/>
      <c r="AG186" s="126"/>
      <c r="AH186" s="105"/>
      <c r="AI186" s="105"/>
      <c r="AJ186" s="105"/>
      <c r="AK186" s="126"/>
      <c r="AL186" s="126"/>
    </row>
    <row r="187" spans="1:38" x14ac:dyDescent="0.25">
      <c r="A187" s="126" t="s">
        <v>9943</v>
      </c>
      <c r="B187" s="127" cm="1">
        <f t="array" ref="B187">IF(ROW() &lt; ROW(INDEX(fields[experiment_ID],ROWS(fields[experiment_ID]))), COUNTIF(INDEX(fields[experiment_ID],1):fields[[#This Row],[experiment_ID]],fields[[#This Row],[experiment_ID]]), "")</f>
        <v>1</v>
      </c>
      <c r="C187" s="126"/>
      <c r="D187" s="126"/>
      <c r="E187" s="126"/>
      <c r="F187" s="126"/>
      <c r="G187" s="126" t="s">
        <v>1734</v>
      </c>
      <c r="H187" s="126" t="s">
        <v>9981</v>
      </c>
      <c r="I187" s="126"/>
      <c r="J187" s="105">
        <v>43.92</v>
      </c>
      <c r="K187" s="105">
        <v>4.87</v>
      </c>
      <c r="L187" s="105">
        <v>32</v>
      </c>
      <c r="M187" s="126"/>
      <c r="N187" s="105"/>
      <c r="O187" s="105"/>
      <c r="P187" s="126"/>
      <c r="Q187" s="105">
        <v>19000</v>
      </c>
      <c r="R187" s="105"/>
      <c r="S187" s="105"/>
      <c r="T187" s="126"/>
      <c r="U187" s="105"/>
      <c r="V187" s="105"/>
      <c r="W187" s="105"/>
      <c r="X187" s="105"/>
      <c r="Y187" s="105"/>
      <c r="Z187" s="105"/>
      <c r="AA187" s="126"/>
      <c r="AB187" s="127"/>
      <c r="AC187" s="126"/>
      <c r="AD187" s="126"/>
      <c r="AE187" s="126"/>
      <c r="AF187" s="126"/>
      <c r="AG187" s="126"/>
      <c r="AH187" s="105"/>
      <c r="AI187" s="105"/>
      <c r="AJ187" s="105"/>
      <c r="AK187" s="126"/>
      <c r="AL187" s="126"/>
    </row>
    <row r="188" spans="1:38" x14ac:dyDescent="0.25">
      <c r="A188" s="126" t="s">
        <v>9944</v>
      </c>
      <c r="B188" s="127" cm="1">
        <f t="array" ref="B188">IF(ROW() &lt; ROW(INDEX(fields[experiment_ID],ROWS(fields[experiment_ID]))), COUNTIF(INDEX(fields[experiment_ID],1):fields[[#This Row],[experiment_ID]],fields[[#This Row],[experiment_ID]]), "")</f>
        <v>1</v>
      </c>
      <c r="C188" s="126"/>
      <c r="D188" s="126"/>
      <c r="E188" s="126"/>
      <c r="F188" s="126"/>
      <c r="G188" s="126" t="s">
        <v>1734</v>
      </c>
      <c r="H188" s="126" t="s">
        <v>9981</v>
      </c>
      <c r="I188" s="126"/>
      <c r="J188" s="105">
        <v>43.92</v>
      </c>
      <c r="K188" s="105">
        <v>4.87</v>
      </c>
      <c r="L188" s="105">
        <v>32</v>
      </c>
      <c r="M188" s="126"/>
      <c r="N188" s="105"/>
      <c r="O188" s="105"/>
      <c r="P188" s="126"/>
      <c r="Q188" s="105">
        <v>19000</v>
      </c>
      <c r="R188" s="105"/>
      <c r="S188" s="105"/>
      <c r="T188" s="126"/>
      <c r="U188" s="105"/>
      <c r="V188" s="105"/>
      <c r="W188" s="105"/>
      <c r="X188" s="105"/>
      <c r="Y188" s="105"/>
      <c r="Z188" s="105"/>
      <c r="AA188" s="126"/>
      <c r="AB188" s="127"/>
      <c r="AC188" s="126"/>
      <c r="AD188" s="126"/>
      <c r="AE188" s="126"/>
      <c r="AF188" s="126"/>
      <c r="AG188" s="126"/>
      <c r="AH188" s="105"/>
      <c r="AI188" s="105"/>
      <c r="AJ188" s="105"/>
      <c r="AK188" s="126"/>
      <c r="AL188" s="126"/>
    </row>
    <row r="189" spans="1:38" x14ac:dyDescent="0.25">
      <c r="A189" s="126" t="s">
        <v>9945</v>
      </c>
      <c r="B189" s="127" cm="1">
        <f t="array" ref="B189">IF(ROW() &lt; ROW(INDEX(fields[experiment_ID],ROWS(fields[experiment_ID]))), COUNTIF(INDEX(fields[experiment_ID],1):fields[[#This Row],[experiment_ID]],fields[[#This Row],[experiment_ID]]), "")</f>
        <v>1</v>
      </c>
      <c r="C189" s="126"/>
      <c r="D189" s="126"/>
      <c r="E189" s="126"/>
      <c r="F189" s="126"/>
      <c r="G189" s="126" t="s">
        <v>1734</v>
      </c>
      <c r="H189" s="126" t="s">
        <v>9981</v>
      </c>
      <c r="I189" s="126"/>
      <c r="J189" s="105">
        <v>43.92</v>
      </c>
      <c r="K189" s="105">
        <v>4.87</v>
      </c>
      <c r="L189" s="105">
        <v>32</v>
      </c>
      <c r="M189" s="126"/>
      <c r="N189" s="105"/>
      <c r="O189" s="105"/>
      <c r="P189" s="126"/>
      <c r="Q189" s="105">
        <v>19000</v>
      </c>
      <c r="R189" s="105"/>
      <c r="S189" s="105"/>
      <c r="T189" s="126"/>
      <c r="U189" s="105"/>
      <c r="V189" s="105"/>
      <c r="W189" s="105"/>
      <c r="X189" s="105"/>
      <c r="Y189" s="105"/>
      <c r="Z189" s="105"/>
      <c r="AA189" s="126"/>
      <c r="AB189" s="127"/>
      <c r="AC189" s="126"/>
      <c r="AD189" s="126"/>
      <c r="AE189" s="126"/>
      <c r="AF189" s="126"/>
      <c r="AG189" s="126"/>
      <c r="AH189" s="105"/>
      <c r="AI189" s="105"/>
      <c r="AJ189" s="105"/>
      <c r="AK189" s="126"/>
      <c r="AL189" s="126"/>
    </row>
    <row r="190" spans="1:38" x14ac:dyDescent="0.25">
      <c r="A190" s="126" t="s">
        <v>9946</v>
      </c>
      <c r="B190" s="127" cm="1">
        <f t="array" ref="B190">IF(ROW() &lt; ROW(INDEX(fields[experiment_ID],ROWS(fields[experiment_ID]))), COUNTIF(INDEX(fields[experiment_ID],1):fields[[#This Row],[experiment_ID]],fields[[#This Row],[experiment_ID]]), "")</f>
        <v>1</v>
      </c>
      <c r="C190" s="126"/>
      <c r="D190" s="126"/>
      <c r="E190" s="126"/>
      <c r="F190" s="126"/>
      <c r="G190" s="126" t="s">
        <v>1734</v>
      </c>
      <c r="H190" s="126" t="s">
        <v>9981</v>
      </c>
      <c r="I190" s="126"/>
      <c r="J190" s="105">
        <v>43.92</v>
      </c>
      <c r="K190" s="105">
        <v>4.87</v>
      </c>
      <c r="L190" s="105">
        <v>32</v>
      </c>
      <c r="M190" s="126"/>
      <c r="N190" s="105"/>
      <c r="O190" s="105"/>
      <c r="P190" s="126"/>
      <c r="Q190" s="105">
        <v>19000</v>
      </c>
      <c r="R190" s="105"/>
      <c r="S190" s="105"/>
      <c r="T190" s="126"/>
      <c r="U190" s="105"/>
      <c r="V190" s="105"/>
      <c r="W190" s="105"/>
      <c r="X190" s="105"/>
      <c r="Y190" s="105"/>
      <c r="Z190" s="105"/>
      <c r="AA190" s="126"/>
      <c r="AB190" s="127"/>
      <c r="AC190" s="126"/>
      <c r="AD190" s="126"/>
      <c r="AE190" s="126"/>
      <c r="AF190" s="126"/>
      <c r="AG190" s="126"/>
      <c r="AH190" s="105"/>
      <c r="AI190" s="105"/>
      <c r="AJ190" s="105"/>
      <c r="AK190" s="126"/>
      <c r="AL190" s="126"/>
    </row>
    <row r="191" spans="1:38" x14ac:dyDescent="0.25">
      <c r="A191" s="126" t="s">
        <v>9947</v>
      </c>
      <c r="B191" s="127" cm="1">
        <f t="array" ref="B191">IF(ROW() &lt; ROW(INDEX(fields[experiment_ID],ROWS(fields[experiment_ID]))), COUNTIF(INDEX(fields[experiment_ID],1):fields[[#This Row],[experiment_ID]],fields[[#This Row],[experiment_ID]]), "")</f>
        <v>1</v>
      </c>
      <c r="C191" s="126"/>
      <c r="D191" s="126"/>
      <c r="E191" s="126"/>
      <c r="F191" s="126"/>
      <c r="G191" s="126" t="s">
        <v>1734</v>
      </c>
      <c r="H191" s="126" t="s">
        <v>9981</v>
      </c>
      <c r="I191" s="126"/>
      <c r="J191" s="105">
        <v>43.92</v>
      </c>
      <c r="K191" s="105">
        <v>4.87</v>
      </c>
      <c r="L191" s="105">
        <v>32</v>
      </c>
      <c r="M191" s="126"/>
      <c r="N191" s="105"/>
      <c r="O191" s="105"/>
      <c r="P191" s="126"/>
      <c r="Q191" s="105">
        <v>19000</v>
      </c>
      <c r="R191" s="105"/>
      <c r="S191" s="105"/>
      <c r="T191" s="126"/>
      <c r="U191" s="105"/>
      <c r="V191" s="105"/>
      <c r="W191" s="105"/>
      <c r="X191" s="105"/>
      <c r="Y191" s="105"/>
      <c r="Z191" s="105"/>
      <c r="AA191" s="126"/>
      <c r="AB191" s="127"/>
      <c r="AC191" s="126"/>
      <c r="AD191" s="126"/>
      <c r="AE191" s="126"/>
      <c r="AF191" s="126"/>
      <c r="AG191" s="126"/>
      <c r="AH191" s="105"/>
      <c r="AI191" s="105"/>
      <c r="AJ191" s="105"/>
      <c r="AK191" s="126"/>
      <c r="AL191" s="126"/>
    </row>
    <row r="192" spans="1:38" x14ac:dyDescent="0.25">
      <c r="A192" s="126" t="s">
        <v>9948</v>
      </c>
      <c r="B192" s="127" cm="1">
        <f t="array" ref="B192">IF(ROW() &lt; ROW(INDEX(fields[experiment_ID],ROWS(fields[experiment_ID]))), COUNTIF(INDEX(fields[experiment_ID],1):fields[[#This Row],[experiment_ID]],fields[[#This Row],[experiment_ID]]), "")</f>
        <v>1</v>
      </c>
      <c r="C192" s="126"/>
      <c r="D192" s="126"/>
      <c r="E192" s="126"/>
      <c r="F192" s="126"/>
      <c r="G192" s="126" t="s">
        <v>1734</v>
      </c>
      <c r="H192" s="126" t="s">
        <v>9981</v>
      </c>
      <c r="I192" s="126"/>
      <c r="J192" s="105">
        <v>43.92</v>
      </c>
      <c r="K192" s="105">
        <v>4.87</v>
      </c>
      <c r="L192" s="105">
        <v>32</v>
      </c>
      <c r="M192" s="126"/>
      <c r="N192" s="105"/>
      <c r="O192" s="105"/>
      <c r="P192" s="126"/>
      <c r="Q192" s="105">
        <v>19000</v>
      </c>
      <c r="R192" s="105"/>
      <c r="S192" s="105"/>
      <c r="T192" s="126"/>
      <c r="U192" s="105"/>
      <c r="V192" s="105"/>
      <c r="W192" s="105"/>
      <c r="X192" s="105"/>
      <c r="Y192" s="105"/>
      <c r="Z192" s="105"/>
      <c r="AA192" s="126"/>
      <c r="AB192" s="127"/>
      <c r="AC192" s="126"/>
      <c r="AD192" s="126"/>
      <c r="AE192" s="126"/>
      <c r="AF192" s="126"/>
      <c r="AG192" s="126"/>
      <c r="AH192" s="105"/>
      <c r="AI192" s="105"/>
      <c r="AJ192" s="105"/>
      <c r="AK192" s="126"/>
      <c r="AL192" s="126"/>
    </row>
    <row r="193" spans="1:38" x14ac:dyDescent="0.25">
      <c r="A193" s="126" t="s">
        <v>9949</v>
      </c>
      <c r="B193" s="127" cm="1">
        <f t="array" ref="B193">IF(ROW() &lt; ROW(INDEX(fields[experiment_ID],ROWS(fields[experiment_ID]))), COUNTIF(INDEX(fields[experiment_ID],1):fields[[#This Row],[experiment_ID]],fields[[#This Row],[experiment_ID]]), "")</f>
        <v>1</v>
      </c>
      <c r="C193" s="126"/>
      <c r="D193" s="126"/>
      <c r="E193" s="126"/>
      <c r="F193" s="126"/>
      <c r="G193" s="126" t="s">
        <v>1734</v>
      </c>
      <c r="H193" s="126" t="s">
        <v>9981</v>
      </c>
      <c r="I193" s="126"/>
      <c r="J193" s="105">
        <v>43.92</v>
      </c>
      <c r="K193" s="105">
        <v>4.87</v>
      </c>
      <c r="L193" s="105">
        <v>32</v>
      </c>
      <c r="M193" s="126"/>
      <c r="N193" s="105"/>
      <c r="O193" s="105"/>
      <c r="P193" s="126"/>
      <c r="Q193" s="105">
        <v>19000</v>
      </c>
      <c r="R193" s="105"/>
      <c r="S193" s="105"/>
      <c r="T193" s="126"/>
      <c r="U193" s="105"/>
      <c r="V193" s="105"/>
      <c r="W193" s="105"/>
      <c r="X193" s="105"/>
      <c r="Y193" s="105"/>
      <c r="Z193" s="105"/>
      <c r="AA193" s="126"/>
      <c r="AB193" s="127"/>
      <c r="AC193" s="126"/>
      <c r="AD193" s="126"/>
      <c r="AE193" s="126"/>
      <c r="AF193" s="126"/>
      <c r="AG193" s="126"/>
      <c r="AH193" s="105"/>
      <c r="AI193" s="105"/>
      <c r="AJ193" s="105"/>
      <c r="AK193" s="126"/>
      <c r="AL193" s="126"/>
    </row>
    <row r="194" spans="1:38" x14ac:dyDescent="0.25">
      <c r="A194" s="126" t="s">
        <v>9950</v>
      </c>
      <c r="B194" s="127" cm="1">
        <f t="array" ref="B194">IF(ROW() &lt; ROW(INDEX(fields[experiment_ID],ROWS(fields[experiment_ID]))), COUNTIF(INDEX(fields[experiment_ID],1):fields[[#This Row],[experiment_ID]],fields[[#This Row],[experiment_ID]]), "")</f>
        <v>1</v>
      </c>
      <c r="C194" s="126"/>
      <c r="D194" s="126"/>
      <c r="E194" s="126"/>
      <c r="F194" s="126"/>
      <c r="G194" s="126" t="s">
        <v>1734</v>
      </c>
      <c r="H194" s="126" t="s">
        <v>9981</v>
      </c>
      <c r="I194" s="126"/>
      <c r="J194" s="105">
        <v>43.92</v>
      </c>
      <c r="K194" s="105">
        <v>4.87</v>
      </c>
      <c r="L194" s="105">
        <v>32</v>
      </c>
      <c r="M194" s="126"/>
      <c r="N194" s="105"/>
      <c r="O194" s="105"/>
      <c r="P194" s="126"/>
      <c r="Q194" s="105">
        <v>19000</v>
      </c>
      <c r="R194" s="105"/>
      <c r="S194" s="105"/>
      <c r="T194" s="126"/>
      <c r="U194" s="105"/>
      <c r="V194" s="105"/>
      <c r="W194" s="105"/>
      <c r="X194" s="105"/>
      <c r="Y194" s="105"/>
      <c r="Z194" s="105"/>
      <c r="AA194" s="126"/>
      <c r="AB194" s="127"/>
      <c r="AC194" s="126"/>
      <c r="AD194" s="126"/>
      <c r="AE194" s="126"/>
      <c r="AF194" s="126"/>
      <c r="AG194" s="126"/>
      <c r="AH194" s="105"/>
      <c r="AI194" s="105"/>
      <c r="AJ194" s="105"/>
      <c r="AK194" s="126"/>
      <c r="AL194" s="126"/>
    </row>
    <row r="195" spans="1:38" x14ac:dyDescent="0.25">
      <c r="A195" s="126" t="s">
        <v>9951</v>
      </c>
      <c r="B195" s="127" cm="1">
        <f t="array" ref="B195">IF(ROW() &lt; ROW(INDEX(fields[experiment_ID],ROWS(fields[experiment_ID]))), COUNTIF(INDEX(fields[experiment_ID],1):fields[[#This Row],[experiment_ID]],fields[[#This Row],[experiment_ID]]), "")</f>
        <v>1</v>
      </c>
      <c r="C195" s="126"/>
      <c r="D195" s="126"/>
      <c r="E195" s="126"/>
      <c r="F195" s="126"/>
      <c r="G195" s="126" t="s">
        <v>1734</v>
      </c>
      <c r="H195" s="126" t="s">
        <v>9981</v>
      </c>
      <c r="I195" s="126"/>
      <c r="J195" s="105">
        <v>43.92</v>
      </c>
      <c r="K195" s="105">
        <v>4.87</v>
      </c>
      <c r="L195" s="105">
        <v>32</v>
      </c>
      <c r="M195" s="126"/>
      <c r="N195" s="105"/>
      <c r="O195" s="105"/>
      <c r="P195" s="126"/>
      <c r="Q195" s="105">
        <v>19000</v>
      </c>
      <c r="R195" s="105"/>
      <c r="S195" s="105"/>
      <c r="T195" s="126"/>
      <c r="U195" s="105"/>
      <c r="V195" s="105"/>
      <c r="W195" s="105"/>
      <c r="X195" s="105"/>
      <c r="Y195" s="105"/>
      <c r="Z195" s="105"/>
      <c r="AA195" s="126"/>
      <c r="AB195" s="127"/>
      <c r="AC195" s="126"/>
      <c r="AD195" s="126"/>
      <c r="AE195" s="126"/>
      <c r="AF195" s="126"/>
      <c r="AG195" s="126"/>
      <c r="AH195" s="105"/>
      <c r="AI195" s="105"/>
      <c r="AJ195" s="105"/>
      <c r="AK195" s="126"/>
      <c r="AL195" s="126"/>
    </row>
    <row r="196" spans="1:38" x14ac:dyDescent="0.25">
      <c r="A196" s="126" t="s">
        <v>9952</v>
      </c>
      <c r="B196" s="127" cm="1">
        <f t="array" ref="B196">IF(ROW() &lt; ROW(INDEX(fields[experiment_ID],ROWS(fields[experiment_ID]))), COUNTIF(INDEX(fields[experiment_ID],1):fields[[#This Row],[experiment_ID]],fields[[#This Row],[experiment_ID]]), "")</f>
        <v>1</v>
      </c>
      <c r="C196" s="126"/>
      <c r="D196" s="126"/>
      <c r="E196" s="126"/>
      <c r="F196" s="126"/>
      <c r="G196" s="126" t="s">
        <v>1734</v>
      </c>
      <c r="H196" s="126" t="s">
        <v>9981</v>
      </c>
      <c r="I196" s="126"/>
      <c r="J196" s="105">
        <v>43.92</v>
      </c>
      <c r="K196" s="105">
        <v>4.87</v>
      </c>
      <c r="L196" s="105">
        <v>32</v>
      </c>
      <c r="M196" s="126"/>
      <c r="N196" s="105"/>
      <c r="O196" s="105"/>
      <c r="P196" s="126"/>
      <c r="Q196" s="105">
        <v>19000</v>
      </c>
      <c r="R196" s="105"/>
      <c r="S196" s="105"/>
      <c r="T196" s="126"/>
      <c r="U196" s="105"/>
      <c r="V196" s="105"/>
      <c r="W196" s="105"/>
      <c r="X196" s="105"/>
      <c r="Y196" s="105"/>
      <c r="Z196" s="105"/>
      <c r="AA196" s="126"/>
      <c r="AB196" s="127"/>
      <c r="AC196" s="126"/>
      <c r="AD196" s="126"/>
      <c r="AE196" s="126"/>
      <c r="AF196" s="126"/>
      <c r="AG196" s="126"/>
      <c r="AH196" s="105"/>
      <c r="AI196" s="105"/>
      <c r="AJ196" s="105"/>
      <c r="AK196" s="126"/>
      <c r="AL196" s="126"/>
    </row>
    <row r="197" spans="1:38" x14ac:dyDescent="0.25">
      <c r="A197" s="126" t="s">
        <v>9953</v>
      </c>
      <c r="B197" s="127" cm="1">
        <f t="array" ref="B197">IF(ROW() &lt; ROW(INDEX(fields[experiment_ID],ROWS(fields[experiment_ID]))), COUNTIF(INDEX(fields[experiment_ID],1):fields[[#This Row],[experiment_ID]],fields[[#This Row],[experiment_ID]]), "")</f>
        <v>1</v>
      </c>
      <c r="C197" s="126"/>
      <c r="D197" s="126"/>
      <c r="E197" s="126"/>
      <c r="F197" s="126"/>
      <c r="G197" s="126" t="s">
        <v>1734</v>
      </c>
      <c r="H197" s="126" t="s">
        <v>9981</v>
      </c>
      <c r="I197" s="126"/>
      <c r="J197" s="105">
        <v>43.92</v>
      </c>
      <c r="K197" s="105">
        <v>4.87</v>
      </c>
      <c r="L197" s="105">
        <v>32</v>
      </c>
      <c r="M197" s="126"/>
      <c r="N197" s="105"/>
      <c r="O197" s="105"/>
      <c r="P197" s="126"/>
      <c r="Q197" s="105">
        <v>19000</v>
      </c>
      <c r="R197" s="105"/>
      <c r="S197" s="105"/>
      <c r="T197" s="126"/>
      <c r="U197" s="105"/>
      <c r="V197" s="105"/>
      <c r="W197" s="105"/>
      <c r="X197" s="105"/>
      <c r="Y197" s="105"/>
      <c r="Z197" s="105"/>
      <c r="AA197" s="126"/>
      <c r="AB197" s="127"/>
      <c r="AC197" s="126"/>
      <c r="AD197" s="126"/>
      <c r="AE197" s="126"/>
      <c r="AF197" s="126"/>
      <c r="AG197" s="126"/>
      <c r="AH197" s="105"/>
      <c r="AI197" s="105"/>
      <c r="AJ197" s="105"/>
      <c r="AK197" s="126"/>
      <c r="AL197" s="126"/>
    </row>
    <row r="198" spans="1:38" x14ac:dyDescent="0.25">
      <c r="A198" s="126" t="s">
        <v>9954</v>
      </c>
      <c r="B198" s="127" cm="1">
        <f t="array" ref="B198">IF(ROW() &lt; ROW(INDEX(fields[experiment_ID],ROWS(fields[experiment_ID]))), COUNTIF(INDEX(fields[experiment_ID],1):fields[[#This Row],[experiment_ID]],fields[[#This Row],[experiment_ID]]), "")</f>
        <v>1</v>
      </c>
      <c r="C198" s="126"/>
      <c r="D198" s="126"/>
      <c r="E198" s="126"/>
      <c r="F198" s="126"/>
      <c r="G198" s="126" t="s">
        <v>1734</v>
      </c>
      <c r="H198" s="126" t="s">
        <v>9981</v>
      </c>
      <c r="I198" s="126"/>
      <c r="J198" s="105">
        <v>43.92</v>
      </c>
      <c r="K198" s="105">
        <v>4.87</v>
      </c>
      <c r="L198" s="105">
        <v>32</v>
      </c>
      <c r="M198" s="126"/>
      <c r="N198" s="105"/>
      <c r="O198" s="105"/>
      <c r="P198" s="126"/>
      <c r="Q198" s="105">
        <v>19000</v>
      </c>
      <c r="R198" s="105"/>
      <c r="S198" s="105"/>
      <c r="T198" s="126"/>
      <c r="U198" s="105"/>
      <c r="V198" s="105"/>
      <c r="W198" s="105"/>
      <c r="X198" s="105"/>
      <c r="Y198" s="105"/>
      <c r="Z198" s="105"/>
      <c r="AA198" s="126"/>
      <c r="AB198" s="127"/>
      <c r="AC198" s="126"/>
      <c r="AD198" s="126"/>
      <c r="AE198" s="126"/>
      <c r="AF198" s="126"/>
      <c r="AG198" s="126"/>
      <c r="AH198" s="105"/>
      <c r="AI198" s="105"/>
      <c r="AJ198" s="105"/>
      <c r="AK198" s="126"/>
      <c r="AL198" s="126"/>
    </row>
    <row r="199" spans="1:38" x14ac:dyDescent="0.25">
      <c r="A199" s="126" t="s">
        <v>10001</v>
      </c>
      <c r="B199" s="127" cm="1">
        <f t="array" ref="B199">IF(ROW() &lt; ROW(INDEX(fields[experiment_ID],ROWS(fields[experiment_ID]))), COUNTIF(INDEX(fields[experiment_ID],1):fields[[#This Row],[experiment_ID]],fields[[#This Row],[experiment_ID]]), "")</f>
        <v>1</v>
      </c>
      <c r="C199" s="126"/>
      <c r="D199" s="126"/>
      <c r="E199" s="126"/>
      <c r="F199" s="126"/>
      <c r="G199" s="126" t="s">
        <v>10004</v>
      </c>
      <c r="H199" s="126"/>
      <c r="I199" s="126"/>
      <c r="J199" s="129" t="s">
        <v>1731</v>
      </c>
      <c r="K199" s="126" t="s">
        <v>10005</v>
      </c>
      <c r="L199" s="126" t="s">
        <v>10006</v>
      </c>
      <c r="M199" s="105">
        <v>6.07</v>
      </c>
      <c r="N199" s="105">
        <v>37.57</v>
      </c>
      <c r="O199" s="105">
        <v>1203</v>
      </c>
      <c r="P199" s="126"/>
      <c r="Q199" s="105"/>
      <c r="R199" s="105"/>
      <c r="S199" s="126"/>
      <c r="T199" s="105"/>
      <c r="U199" s="105"/>
      <c r="V199" s="105"/>
      <c r="W199" s="126"/>
      <c r="X199" s="105"/>
      <c r="Y199" s="105"/>
      <c r="Z199" s="105"/>
      <c r="AA199" s="105"/>
      <c r="AB199" s="105"/>
      <c r="AC199" s="126"/>
      <c r="AD199" s="126"/>
      <c r="AE199" s="126"/>
      <c r="AF199" s="126"/>
      <c r="AG199" s="126"/>
      <c r="AH199" s="105"/>
      <c r="AI199" s="105"/>
      <c r="AJ199" s="105"/>
      <c r="AK199" s="126"/>
      <c r="AL199" s="126"/>
    </row>
    <row r="200" spans="1:38" x14ac:dyDescent="0.25">
      <c r="A200" s="126" t="s">
        <v>10042</v>
      </c>
      <c r="B200" s="127" cm="1">
        <f t="array" ref="B200">IF(ROW() &lt; ROW(INDEX(fields[experiment_ID],ROWS(fields[experiment_ID]))), COUNTIF(INDEX(fields[experiment_ID],1):fields[[#This Row],[experiment_ID]],fields[[#This Row],[experiment_ID]]), "")</f>
        <v>1</v>
      </c>
      <c r="C200" s="126"/>
      <c r="D200" s="126" t="s">
        <v>10085</v>
      </c>
      <c r="E200" s="126"/>
      <c r="F200" s="126"/>
      <c r="G200" s="126"/>
      <c r="H200" s="126"/>
      <c r="I200" s="126"/>
      <c r="J200" s="105"/>
      <c r="K200" s="105"/>
      <c r="L200" s="105"/>
      <c r="M200" s="126"/>
      <c r="N200" s="105"/>
      <c r="O200" s="105"/>
      <c r="P200" s="126"/>
      <c r="Q200" s="105"/>
      <c r="R200" s="105"/>
      <c r="S200" s="105"/>
      <c r="T200" s="126"/>
      <c r="U200" s="105"/>
      <c r="V200" s="105"/>
      <c r="W200" s="105"/>
      <c r="X200" s="105"/>
      <c r="Y200" s="105"/>
      <c r="Z200" s="105"/>
      <c r="AA200" s="126"/>
      <c r="AB200" s="127"/>
      <c r="AC200" s="126"/>
      <c r="AD200" s="126"/>
      <c r="AE200" s="126"/>
      <c r="AF200" s="126"/>
      <c r="AG200" s="126"/>
      <c r="AH200" s="105"/>
      <c r="AI200" s="105"/>
      <c r="AJ200" s="105"/>
      <c r="AK200" s="126"/>
      <c r="AL200" s="126"/>
    </row>
    <row r="201" spans="1:38" x14ac:dyDescent="0.25">
      <c r="A201" s="126" t="s">
        <v>10043</v>
      </c>
      <c r="B201" s="127" cm="1">
        <f t="array" ref="B201">IF(ROW() &lt; ROW(INDEX(fields[experiment_ID],ROWS(fields[experiment_ID]))), COUNTIF(INDEX(fields[experiment_ID],1):fields[[#This Row],[experiment_ID]],fields[[#This Row],[experiment_ID]]), "")</f>
        <v>1</v>
      </c>
      <c r="C201" s="126"/>
      <c r="D201" s="126" t="s">
        <v>10081</v>
      </c>
      <c r="E201" s="126"/>
      <c r="F201" s="126"/>
      <c r="G201" s="126"/>
      <c r="H201" s="126"/>
      <c r="I201" s="126"/>
      <c r="J201" s="105"/>
      <c r="K201" s="105"/>
      <c r="L201" s="105"/>
      <c r="M201" s="126"/>
      <c r="N201" s="105"/>
      <c r="O201" s="105"/>
      <c r="P201" s="126"/>
      <c r="Q201" s="105"/>
      <c r="R201" s="105"/>
      <c r="S201" s="105"/>
      <c r="T201" s="126"/>
      <c r="U201" s="105"/>
      <c r="V201" s="105"/>
      <c r="W201" s="105"/>
      <c r="X201" s="105"/>
      <c r="Y201" s="105"/>
      <c r="Z201" s="105"/>
      <c r="AA201" s="126"/>
      <c r="AB201" s="127"/>
      <c r="AC201" s="126"/>
      <c r="AD201" s="126"/>
      <c r="AE201" s="126"/>
      <c r="AF201" s="126"/>
      <c r="AG201" s="126"/>
      <c r="AH201" s="105"/>
      <c r="AI201" s="105"/>
      <c r="AJ201" s="105"/>
      <c r="AK201" s="126"/>
      <c r="AL201" s="126"/>
    </row>
    <row r="202" spans="1:38" x14ac:dyDescent="0.25">
      <c r="A202" s="126" t="s">
        <v>10044</v>
      </c>
      <c r="B202" s="127" cm="1">
        <f t="array" ref="B202">IF(ROW() &lt; ROW(INDEX(fields[experiment_ID],ROWS(fields[experiment_ID]))), COUNTIF(INDEX(fields[experiment_ID],1):fields[[#This Row],[experiment_ID]],fields[[#This Row],[experiment_ID]]), "")</f>
        <v>1</v>
      </c>
      <c r="C202" s="126"/>
      <c r="D202" s="126" t="s">
        <v>10085</v>
      </c>
      <c r="E202" s="126"/>
      <c r="F202" s="126"/>
      <c r="G202" s="126"/>
      <c r="H202" s="126"/>
      <c r="I202" s="126"/>
      <c r="J202" s="105"/>
      <c r="K202" s="105"/>
      <c r="L202" s="105"/>
      <c r="M202" s="126"/>
      <c r="N202" s="105"/>
      <c r="O202" s="105"/>
      <c r="P202" s="126"/>
      <c r="Q202" s="105"/>
      <c r="R202" s="105"/>
      <c r="S202" s="105"/>
      <c r="T202" s="126"/>
      <c r="U202" s="105"/>
      <c r="V202" s="105"/>
      <c r="W202" s="105"/>
      <c r="X202" s="105"/>
      <c r="Y202" s="105"/>
      <c r="Z202" s="105"/>
      <c r="AA202" s="126"/>
      <c r="AB202" s="127"/>
      <c r="AC202" s="126"/>
      <c r="AD202" s="126"/>
      <c r="AE202" s="126"/>
      <c r="AF202" s="126"/>
      <c r="AG202" s="126"/>
      <c r="AH202" s="105"/>
      <c r="AI202" s="105"/>
      <c r="AJ202" s="105"/>
      <c r="AK202" s="126"/>
      <c r="AL202" s="126"/>
    </row>
    <row r="203" spans="1:38" x14ac:dyDescent="0.25">
      <c r="A203" s="126" t="s">
        <v>10045</v>
      </c>
      <c r="B203" s="127" cm="1">
        <f t="array" ref="B203">IF(ROW() &lt; ROW(INDEX(fields[experiment_ID],ROWS(fields[experiment_ID]))), COUNTIF(INDEX(fields[experiment_ID],1):fields[[#This Row],[experiment_ID]],fields[[#This Row],[experiment_ID]]), "")</f>
        <v>1</v>
      </c>
      <c r="C203" s="126"/>
      <c r="D203" s="126" t="s">
        <v>10081</v>
      </c>
      <c r="E203" s="126"/>
      <c r="F203" s="126"/>
      <c r="G203" s="126"/>
      <c r="H203" s="126"/>
      <c r="I203" s="126"/>
      <c r="J203" s="105"/>
      <c r="K203" s="105"/>
      <c r="L203" s="105"/>
      <c r="M203" s="126"/>
      <c r="N203" s="105"/>
      <c r="O203" s="105"/>
      <c r="P203" s="126"/>
      <c r="Q203" s="105"/>
      <c r="R203" s="105"/>
      <c r="S203" s="105"/>
      <c r="T203" s="126"/>
      <c r="U203" s="105"/>
      <c r="V203" s="105"/>
      <c r="W203" s="105"/>
      <c r="X203" s="105"/>
      <c r="Y203" s="105"/>
      <c r="Z203" s="105"/>
      <c r="AA203" s="126"/>
      <c r="AB203" s="127"/>
      <c r="AC203" s="126"/>
      <c r="AD203" s="126"/>
      <c r="AE203" s="126"/>
      <c r="AF203" s="126"/>
      <c r="AG203" s="126"/>
      <c r="AH203" s="105"/>
      <c r="AI203" s="105"/>
      <c r="AJ203" s="105"/>
      <c r="AK203" s="126"/>
      <c r="AL203" s="126"/>
    </row>
    <row r="204" spans="1:38" x14ac:dyDescent="0.25">
      <c r="A204" s="126" t="s">
        <v>10046</v>
      </c>
      <c r="B204" s="127" cm="1">
        <f t="array" ref="B204">IF(ROW() &lt; ROW(INDEX(fields[experiment_ID],ROWS(fields[experiment_ID]))), COUNTIF(INDEX(fields[experiment_ID],1):fields[[#This Row],[experiment_ID]],fields[[#This Row],[experiment_ID]]), "")</f>
        <v>1</v>
      </c>
      <c r="C204" s="126"/>
      <c r="D204" s="126" t="s">
        <v>10085</v>
      </c>
      <c r="E204" s="126"/>
      <c r="F204" s="126"/>
      <c r="G204" s="126"/>
      <c r="H204" s="126"/>
      <c r="I204" s="126"/>
      <c r="J204" s="105"/>
      <c r="K204" s="105"/>
      <c r="L204" s="105"/>
      <c r="M204" s="126"/>
      <c r="N204" s="105"/>
      <c r="O204" s="105"/>
      <c r="P204" s="126"/>
      <c r="Q204" s="105"/>
      <c r="R204" s="105"/>
      <c r="S204" s="105"/>
      <c r="T204" s="126"/>
      <c r="U204" s="105"/>
      <c r="V204" s="105"/>
      <c r="W204" s="105"/>
      <c r="X204" s="105"/>
      <c r="Y204" s="105"/>
      <c r="Z204" s="105"/>
      <c r="AA204" s="126"/>
      <c r="AB204" s="127"/>
      <c r="AC204" s="126"/>
      <c r="AD204" s="126"/>
      <c r="AE204" s="126"/>
      <c r="AF204" s="126"/>
      <c r="AG204" s="126"/>
      <c r="AH204" s="105"/>
      <c r="AI204" s="105"/>
      <c r="AJ204" s="105"/>
      <c r="AK204" s="126"/>
      <c r="AL204" s="126"/>
    </row>
    <row r="205" spans="1:38" x14ac:dyDescent="0.25">
      <c r="A205" s="126" t="s">
        <v>10047</v>
      </c>
      <c r="B205" s="127" cm="1">
        <f t="array" ref="B205">IF(ROW() &lt; ROW(INDEX(fields[experiment_ID],ROWS(fields[experiment_ID]))), COUNTIF(INDEX(fields[experiment_ID],1):fields[[#This Row],[experiment_ID]],fields[[#This Row],[experiment_ID]]), "")</f>
        <v>1</v>
      </c>
      <c r="C205" s="126"/>
      <c r="D205" s="126" t="s">
        <v>10081</v>
      </c>
      <c r="E205" s="126"/>
      <c r="F205" s="126"/>
      <c r="G205" s="126"/>
      <c r="H205" s="126"/>
      <c r="I205" s="126"/>
      <c r="J205" s="105"/>
      <c r="K205" s="105"/>
      <c r="L205" s="105"/>
      <c r="M205" s="126"/>
      <c r="N205" s="105"/>
      <c r="O205" s="105"/>
      <c r="P205" s="126"/>
      <c r="Q205" s="105"/>
      <c r="R205" s="105"/>
      <c r="S205" s="105"/>
      <c r="T205" s="126"/>
      <c r="U205" s="105"/>
      <c r="V205" s="105"/>
      <c r="W205" s="105"/>
      <c r="X205" s="105"/>
      <c r="Y205" s="105"/>
      <c r="Z205" s="105"/>
      <c r="AA205" s="126"/>
      <c r="AB205" s="127"/>
      <c r="AC205" s="126"/>
      <c r="AD205" s="126"/>
      <c r="AE205" s="126"/>
      <c r="AF205" s="126"/>
      <c r="AG205" s="126"/>
      <c r="AH205" s="105"/>
      <c r="AI205" s="105"/>
      <c r="AJ205" s="105"/>
      <c r="AK205" s="126"/>
      <c r="AL205" s="126"/>
    </row>
    <row r="206" spans="1:38" x14ac:dyDescent="0.25">
      <c r="A206" s="126" t="s">
        <v>10048</v>
      </c>
      <c r="B206" s="127" cm="1">
        <f t="array" ref="B206">IF(ROW() &lt; ROW(INDEX(fields[experiment_ID],ROWS(fields[experiment_ID]))), COUNTIF(INDEX(fields[experiment_ID],1):fields[[#This Row],[experiment_ID]],fields[[#This Row],[experiment_ID]]), "")</f>
        <v>1</v>
      </c>
      <c r="C206" s="126"/>
      <c r="D206" s="126" t="s">
        <v>10085</v>
      </c>
      <c r="E206" s="126"/>
      <c r="F206" s="126"/>
      <c r="G206" s="126"/>
      <c r="H206" s="126"/>
      <c r="I206" s="126"/>
      <c r="J206" s="105"/>
      <c r="K206" s="105"/>
      <c r="L206" s="105"/>
      <c r="M206" s="126"/>
      <c r="N206" s="105"/>
      <c r="O206" s="105"/>
      <c r="P206" s="126"/>
      <c r="Q206" s="105"/>
      <c r="R206" s="105"/>
      <c r="S206" s="105"/>
      <c r="T206" s="126"/>
      <c r="U206" s="105"/>
      <c r="V206" s="105"/>
      <c r="W206" s="105"/>
      <c r="X206" s="105"/>
      <c r="Y206" s="105"/>
      <c r="Z206" s="105"/>
      <c r="AA206" s="126"/>
      <c r="AB206" s="127"/>
      <c r="AC206" s="126"/>
      <c r="AD206" s="126"/>
      <c r="AE206" s="126"/>
      <c r="AF206" s="126"/>
      <c r="AG206" s="126"/>
      <c r="AH206" s="105"/>
      <c r="AI206" s="105"/>
      <c r="AJ206" s="105"/>
      <c r="AK206" s="126"/>
      <c r="AL206" s="126"/>
    </row>
    <row r="207" spans="1:38" x14ac:dyDescent="0.25">
      <c r="A207" s="126" t="s">
        <v>10049</v>
      </c>
      <c r="B207" s="127" cm="1">
        <f t="array" ref="B207">IF(ROW() &lt; ROW(INDEX(fields[experiment_ID],ROWS(fields[experiment_ID]))), COUNTIF(INDEX(fields[experiment_ID],1):fields[[#This Row],[experiment_ID]],fields[[#This Row],[experiment_ID]]), "")</f>
        <v>1</v>
      </c>
      <c r="C207" s="126"/>
      <c r="D207" s="126" t="s">
        <v>10081</v>
      </c>
      <c r="E207" s="126"/>
      <c r="F207" s="126"/>
      <c r="G207" s="126"/>
      <c r="H207" s="126"/>
      <c r="I207" s="126"/>
      <c r="J207" s="105"/>
      <c r="K207" s="105"/>
      <c r="L207" s="105"/>
      <c r="M207" s="126"/>
      <c r="N207" s="105"/>
      <c r="O207" s="105"/>
      <c r="P207" s="126"/>
      <c r="Q207" s="105"/>
      <c r="R207" s="105"/>
      <c r="S207" s="105"/>
      <c r="T207" s="126"/>
      <c r="U207" s="105"/>
      <c r="V207" s="105"/>
      <c r="W207" s="105"/>
      <c r="X207" s="105"/>
      <c r="Y207" s="105"/>
      <c r="Z207" s="105"/>
      <c r="AA207" s="126"/>
      <c r="AB207" s="127"/>
      <c r="AC207" s="126"/>
      <c r="AD207" s="126"/>
      <c r="AE207" s="126"/>
      <c r="AF207" s="126"/>
      <c r="AG207" s="126"/>
      <c r="AH207" s="105"/>
      <c r="AI207" s="105"/>
      <c r="AJ207" s="105"/>
      <c r="AK207" s="126"/>
      <c r="AL207" s="126"/>
    </row>
    <row r="208" spans="1:38" x14ac:dyDescent="0.25">
      <c r="A208" s="126" t="s">
        <v>10050</v>
      </c>
      <c r="B208" s="127" cm="1">
        <f t="array" ref="B208">IF(ROW() &lt; ROW(INDEX(fields[experiment_ID],ROWS(fields[experiment_ID]))), COUNTIF(INDEX(fields[experiment_ID],1):fields[[#This Row],[experiment_ID]],fields[[#This Row],[experiment_ID]]), "")</f>
        <v>1</v>
      </c>
      <c r="C208" s="126"/>
      <c r="D208" s="126" t="s">
        <v>10085</v>
      </c>
      <c r="E208" s="126"/>
      <c r="F208" s="126"/>
      <c r="G208" s="126"/>
      <c r="H208" s="126"/>
      <c r="I208" s="126"/>
      <c r="J208" s="105"/>
      <c r="K208" s="105"/>
      <c r="L208" s="105"/>
      <c r="M208" s="126"/>
      <c r="N208" s="105"/>
      <c r="O208" s="105"/>
      <c r="P208" s="126"/>
      <c r="Q208" s="105"/>
      <c r="R208" s="105"/>
      <c r="S208" s="105"/>
      <c r="T208" s="126"/>
      <c r="U208" s="105"/>
      <c r="V208" s="105"/>
      <c r="W208" s="105"/>
      <c r="X208" s="105"/>
      <c r="Y208" s="105"/>
      <c r="Z208" s="105"/>
      <c r="AA208" s="126"/>
      <c r="AB208" s="127"/>
      <c r="AC208" s="126"/>
      <c r="AD208" s="126"/>
      <c r="AE208" s="126"/>
      <c r="AF208" s="126"/>
      <c r="AG208" s="126"/>
      <c r="AH208" s="105"/>
      <c r="AI208" s="105"/>
      <c r="AJ208" s="105"/>
      <c r="AK208" s="126"/>
      <c r="AL208" s="126"/>
    </row>
    <row r="209" spans="1:38" x14ac:dyDescent="0.25">
      <c r="A209" s="126" t="s">
        <v>10051</v>
      </c>
      <c r="B209" s="127" cm="1">
        <f t="array" ref="B209">IF(ROW() &lt; ROW(INDEX(fields[experiment_ID],ROWS(fields[experiment_ID]))), COUNTIF(INDEX(fields[experiment_ID],1):fields[[#This Row],[experiment_ID]],fields[[#This Row],[experiment_ID]]), "")</f>
        <v>1</v>
      </c>
      <c r="C209" s="126"/>
      <c r="D209" s="126" t="s">
        <v>10081</v>
      </c>
      <c r="E209" s="126"/>
      <c r="F209" s="126"/>
      <c r="G209" s="126"/>
      <c r="H209" s="126"/>
      <c r="I209" s="126"/>
      <c r="J209" s="105"/>
      <c r="K209" s="105"/>
      <c r="L209" s="105"/>
      <c r="M209" s="126"/>
      <c r="N209" s="105"/>
      <c r="O209" s="105"/>
      <c r="P209" s="126"/>
      <c r="Q209" s="105"/>
      <c r="R209" s="105"/>
      <c r="S209" s="105"/>
      <c r="T209" s="126"/>
      <c r="U209" s="105"/>
      <c r="V209" s="105"/>
      <c r="W209" s="105"/>
      <c r="X209" s="105"/>
      <c r="Y209" s="105"/>
      <c r="Z209" s="105"/>
      <c r="AA209" s="126"/>
      <c r="AB209" s="127"/>
      <c r="AC209" s="126"/>
      <c r="AD209" s="126"/>
      <c r="AE209" s="126"/>
      <c r="AF209" s="126"/>
      <c r="AG209" s="126"/>
      <c r="AH209" s="105"/>
      <c r="AI209" s="105"/>
      <c r="AJ209" s="105"/>
      <c r="AK209" s="126"/>
      <c r="AL209" s="126"/>
    </row>
    <row r="210" spans="1:38" x14ac:dyDescent="0.25">
      <c r="A210" s="126" t="s">
        <v>10052</v>
      </c>
      <c r="B210" s="127" cm="1">
        <f t="array" ref="B210">IF(ROW() &lt; ROW(INDEX(fields[experiment_ID],ROWS(fields[experiment_ID]))), COUNTIF(INDEX(fields[experiment_ID],1):fields[[#This Row],[experiment_ID]],fields[[#This Row],[experiment_ID]]), "")</f>
        <v>1</v>
      </c>
      <c r="C210" s="126"/>
      <c r="D210" s="126" t="s">
        <v>10085</v>
      </c>
      <c r="E210" s="126"/>
      <c r="F210" s="126"/>
      <c r="G210" s="126"/>
      <c r="H210" s="126"/>
      <c r="I210" s="126"/>
      <c r="J210" s="105"/>
      <c r="K210" s="105"/>
      <c r="L210" s="105"/>
      <c r="M210" s="126"/>
      <c r="N210" s="105"/>
      <c r="O210" s="105"/>
      <c r="P210" s="126"/>
      <c r="Q210" s="105"/>
      <c r="R210" s="105"/>
      <c r="S210" s="105"/>
      <c r="T210" s="126"/>
      <c r="U210" s="105"/>
      <c r="V210" s="105"/>
      <c r="W210" s="105"/>
      <c r="X210" s="105"/>
      <c r="Y210" s="105"/>
      <c r="Z210" s="105"/>
      <c r="AA210" s="126"/>
      <c r="AB210" s="127"/>
      <c r="AC210" s="126"/>
      <c r="AD210" s="126"/>
      <c r="AE210" s="126"/>
      <c r="AF210" s="126"/>
      <c r="AG210" s="126"/>
      <c r="AH210" s="105"/>
      <c r="AI210" s="105"/>
      <c r="AJ210" s="105"/>
      <c r="AK210" s="126"/>
      <c r="AL210" s="126"/>
    </row>
    <row r="211" spans="1:38" x14ac:dyDescent="0.25">
      <c r="A211" s="126" t="s">
        <v>10053</v>
      </c>
      <c r="B211" s="127" cm="1">
        <f t="array" ref="B211">IF(ROW() &lt; ROW(INDEX(fields[experiment_ID],ROWS(fields[experiment_ID]))), COUNTIF(INDEX(fields[experiment_ID],1):fields[[#This Row],[experiment_ID]],fields[[#This Row],[experiment_ID]]), "")</f>
        <v>1</v>
      </c>
      <c r="C211" s="126"/>
      <c r="D211" s="126" t="s">
        <v>10081</v>
      </c>
      <c r="E211" s="126"/>
      <c r="F211" s="126"/>
      <c r="G211" s="126"/>
      <c r="H211" s="126"/>
      <c r="I211" s="126"/>
      <c r="J211" s="105"/>
      <c r="K211" s="105"/>
      <c r="L211" s="105"/>
      <c r="M211" s="126"/>
      <c r="N211" s="105"/>
      <c r="O211" s="105"/>
      <c r="P211" s="126"/>
      <c r="Q211" s="105"/>
      <c r="R211" s="105"/>
      <c r="S211" s="105"/>
      <c r="T211" s="126"/>
      <c r="U211" s="105"/>
      <c r="V211" s="105"/>
      <c r="W211" s="105"/>
      <c r="X211" s="105"/>
      <c r="Y211" s="105"/>
      <c r="Z211" s="105"/>
      <c r="AA211" s="126"/>
      <c r="AB211" s="127"/>
      <c r="AC211" s="126"/>
      <c r="AD211" s="126"/>
      <c r="AE211" s="126"/>
      <c r="AF211" s="126"/>
      <c r="AG211" s="126"/>
      <c r="AH211" s="105"/>
      <c r="AI211" s="105"/>
      <c r="AJ211" s="105"/>
      <c r="AK211" s="126"/>
      <c r="AL211" s="126"/>
    </row>
    <row r="212" spans="1:38" x14ac:dyDescent="0.25">
      <c r="A212" s="126" t="s">
        <v>10054</v>
      </c>
      <c r="B212" s="127" cm="1">
        <f t="array" ref="B212">IF(ROW() &lt; ROW(INDEX(fields[experiment_ID],ROWS(fields[experiment_ID]))), COUNTIF(INDEX(fields[experiment_ID],1):fields[[#This Row],[experiment_ID]],fields[[#This Row],[experiment_ID]]), "")</f>
        <v>1</v>
      </c>
      <c r="C212" s="126"/>
      <c r="D212" s="126" t="s">
        <v>10085</v>
      </c>
      <c r="E212" s="126"/>
      <c r="F212" s="126"/>
      <c r="G212" s="126"/>
      <c r="H212" s="126"/>
      <c r="I212" s="126"/>
      <c r="J212" s="105"/>
      <c r="K212" s="105"/>
      <c r="L212" s="105"/>
      <c r="M212" s="126"/>
      <c r="N212" s="105"/>
      <c r="O212" s="105"/>
      <c r="P212" s="126"/>
      <c r="Q212" s="105"/>
      <c r="R212" s="105"/>
      <c r="S212" s="105"/>
      <c r="T212" s="126"/>
      <c r="U212" s="105"/>
      <c r="V212" s="105"/>
      <c r="W212" s="105"/>
      <c r="X212" s="105"/>
      <c r="Y212" s="105"/>
      <c r="Z212" s="105"/>
      <c r="AA212" s="126"/>
      <c r="AB212" s="127"/>
      <c r="AC212" s="126"/>
      <c r="AD212" s="126"/>
      <c r="AE212" s="126"/>
      <c r="AF212" s="126"/>
      <c r="AG212" s="126"/>
      <c r="AH212" s="105"/>
      <c r="AI212" s="105"/>
      <c r="AJ212" s="105"/>
      <c r="AK212" s="126"/>
      <c r="AL212" s="126"/>
    </row>
    <row r="213" spans="1:38" x14ac:dyDescent="0.25">
      <c r="A213" s="126" t="s">
        <v>10055</v>
      </c>
      <c r="B213" s="127" cm="1">
        <f t="array" ref="B213">IF(ROW() &lt; ROW(INDEX(fields[experiment_ID],ROWS(fields[experiment_ID]))), COUNTIF(INDEX(fields[experiment_ID],1):fields[[#This Row],[experiment_ID]],fields[[#This Row],[experiment_ID]]), "")</f>
        <v>1</v>
      </c>
      <c r="C213" s="126"/>
      <c r="D213" s="126" t="s">
        <v>10081</v>
      </c>
      <c r="E213" s="126"/>
      <c r="F213" s="126"/>
      <c r="G213" s="126"/>
      <c r="H213" s="126"/>
      <c r="I213" s="126"/>
      <c r="J213" s="105"/>
      <c r="K213" s="105"/>
      <c r="L213" s="105"/>
      <c r="M213" s="126"/>
      <c r="N213" s="105"/>
      <c r="O213" s="105"/>
      <c r="P213" s="126"/>
      <c r="Q213" s="105"/>
      <c r="R213" s="105"/>
      <c r="S213" s="105"/>
      <c r="T213" s="126"/>
      <c r="U213" s="105"/>
      <c r="V213" s="105"/>
      <c r="W213" s="105"/>
      <c r="X213" s="105"/>
      <c r="Y213" s="105"/>
      <c r="Z213" s="105"/>
      <c r="AA213" s="126"/>
      <c r="AB213" s="127"/>
      <c r="AC213" s="126"/>
      <c r="AD213" s="126"/>
      <c r="AE213" s="126"/>
      <c r="AF213" s="126"/>
      <c r="AG213" s="126"/>
      <c r="AH213" s="105"/>
      <c r="AI213" s="105"/>
      <c r="AJ213" s="105"/>
      <c r="AK213" s="126"/>
      <c r="AL213" s="126"/>
    </row>
    <row r="214" spans="1:38" x14ac:dyDescent="0.25">
      <c r="A214" s="126" t="s">
        <v>10056</v>
      </c>
      <c r="B214" s="127" cm="1">
        <f t="array" ref="B214">IF(ROW() &lt; ROW(INDEX(fields[experiment_ID],ROWS(fields[experiment_ID]))), COUNTIF(INDEX(fields[experiment_ID],1):fields[[#This Row],[experiment_ID]],fields[[#This Row],[experiment_ID]]), "")</f>
        <v>1</v>
      </c>
      <c r="C214" s="126"/>
      <c r="D214" s="126" t="s">
        <v>10085</v>
      </c>
      <c r="E214" s="126"/>
      <c r="F214" s="126"/>
      <c r="G214" s="126"/>
      <c r="H214" s="126"/>
      <c r="I214" s="126"/>
      <c r="J214" s="105"/>
      <c r="K214" s="105"/>
      <c r="L214" s="105"/>
      <c r="M214" s="126"/>
      <c r="N214" s="105"/>
      <c r="O214" s="105"/>
      <c r="P214" s="126"/>
      <c r="Q214" s="105"/>
      <c r="R214" s="105"/>
      <c r="S214" s="105"/>
      <c r="T214" s="126"/>
      <c r="U214" s="105"/>
      <c r="V214" s="105"/>
      <c r="W214" s="105"/>
      <c r="X214" s="105"/>
      <c r="Y214" s="105"/>
      <c r="Z214" s="105"/>
      <c r="AA214" s="126"/>
      <c r="AB214" s="127"/>
      <c r="AC214" s="126"/>
      <c r="AD214" s="126"/>
      <c r="AE214" s="126"/>
      <c r="AF214" s="126"/>
      <c r="AG214" s="126"/>
      <c r="AH214" s="105"/>
      <c r="AI214" s="105"/>
      <c r="AJ214" s="105"/>
      <c r="AK214" s="126"/>
      <c r="AL214" s="126"/>
    </row>
    <row r="215" spans="1:38" x14ac:dyDescent="0.25">
      <c r="A215" s="126" t="s">
        <v>10057</v>
      </c>
      <c r="B215" s="127" cm="1">
        <f t="array" ref="B215">IF(ROW() &lt; ROW(INDEX(fields[experiment_ID],ROWS(fields[experiment_ID]))), COUNTIF(INDEX(fields[experiment_ID],1):fields[[#This Row],[experiment_ID]],fields[[#This Row],[experiment_ID]]), "")</f>
        <v>1</v>
      </c>
      <c r="C215" s="126"/>
      <c r="D215" s="126" t="s">
        <v>10081</v>
      </c>
      <c r="E215" s="126"/>
      <c r="F215" s="126"/>
      <c r="G215" s="126"/>
      <c r="H215" s="126"/>
      <c r="I215" s="126"/>
      <c r="J215" s="105"/>
      <c r="K215" s="105"/>
      <c r="L215" s="105"/>
      <c r="M215" s="126"/>
      <c r="N215" s="105"/>
      <c r="O215" s="105"/>
      <c r="P215" s="126"/>
      <c r="Q215" s="105"/>
      <c r="R215" s="105"/>
      <c r="S215" s="105"/>
      <c r="T215" s="126"/>
      <c r="U215" s="105"/>
      <c r="V215" s="105"/>
      <c r="W215" s="105"/>
      <c r="X215" s="105"/>
      <c r="Y215" s="105"/>
      <c r="Z215" s="105"/>
      <c r="AA215" s="126"/>
      <c r="AB215" s="127"/>
      <c r="AC215" s="126"/>
      <c r="AD215" s="126"/>
      <c r="AE215" s="126"/>
      <c r="AF215" s="126"/>
      <c r="AG215" s="126"/>
      <c r="AH215" s="105"/>
      <c r="AI215" s="105"/>
      <c r="AJ215" s="105"/>
      <c r="AK215" s="126"/>
      <c r="AL215" s="126"/>
    </row>
    <row r="216" spans="1:38" x14ac:dyDescent="0.25">
      <c r="A216" s="126" t="s">
        <v>10058</v>
      </c>
      <c r="B216" s="127" cm="1">
        <f t="array" ref="B216">IF(ROW() &lt; ROW(INDEX(fields[experiment_ID],ROWS(fields[experiment_ID]))), COUNTIF(INDEX(fields[experiment_ID],1):fields[[#This Row],[experiment_ID]],fields[[#This Row],[experiment_ID]]), "")</f>
        <v>1</v>
      </c>
      <c r="C216" s="126"/>
      <c r="D216" s="126" t="s">
        <v>10085</v>
      </c>
      <c r="E216" s="126"/>
      <c r="F216" s="126"/>
      <c r="G216" s="126"/>
      <c r="H216" s="126"/>
      <c r="I216" s="126"/>
      <c r="J216" s="105"/>
      <c r="K216" s="105"/>
      <c r="L216" s="105"/>
      <c r="M216" s="126"/>
      <c r="N216" s="105"/>
      <c r="O216" s="105"/>
      <c r="P216" s="126"/>
      <c r="Q216" s="105"/>
      <c r="R216" s="105"/>
      <c r="S216" s="105"/>
      <c r="T216" s="126"/>
      <c r="U216" s="105"/>
      <c r="V216" s="105"/>
      <c r="W216" s="105"/>
      <c r="X216" s="105"/>
      <c r="Y216" s="105"/>
      <c r="Z216" s="105"/>
      <c r="AA216" s="126"/>
      <c r="AB216" s="127"/>
      <c r="AC216" s="126"/>
      <c r="AD216" s="126"/>
      <c r="AE216" s="126"/>
      <c r="AF216" s="126"/>
      <c r="AG216" s="126"/>
      <c r="AH216" s="105"/>
      <c r="AI216" s="105"/>
      <c r="AJ216" s="105"/>
      <c r="AK216" s="126"/>
      <c r="AL216" s="126"/>
    </row>
    <row r="217" spans="1:38" x14ac:dyDescent="0.25">
      <c r="A217" s="126" t="s">
        <v>10059</v>
      </c>
      <c r="B217" s="127" cm="1">
        <f t="array" ref="B217">IF(ROW() &lt; ROW(INDEX(fields[experiment_ID],ROWS(fields[experiment_ID]))), COUNTIF(INDEX(fields[experiment_ID],1):fields[[#This Row],[experiment_ID]],fields[[#This Row],[experiment_ID]]), "")</f>
        <v>1</v>
      </c>
      <c r="C217" s="126"/>
      <c r="D217" s="126" t="s">
        <v>10081</v>
      </c>
      <c r="E217" s="126"/>
      <c r="F217" s="126"/>
      <c r="G217" s="126"/>
      <c r="H217" s="126"/>
      <c r="I217" s="126"/>
      <c r="J217" s="105"/>
      <c r="K217" s="105"/>
      <c r="L217" s="105"/>
      <c r="M217" s="126"/>
      <c r="N217" s="105"/>
      <c r="O217" s="105"/>
      <c r="P217" s="126"/>
      <c r="Q217" s="105"/>
      <c r="R217" s="105"/>
      <c r="S217" s="105"/>
      <c r="T217" s="126"/>
      <c r="U217" s="105"/>
      <c r="V217" s="105"/>
      <c r="W217" s="105"/>
      <c r="X217" s="105"/>
      <c r="Y217" s="105"/>
      <c r="Z217" s="105"/>
      <c r="AA217" s="126"/>
      <c r="AB217" s="127"/>
      <c r="AC217" s="126"/>
      <c r="AD217" s="126"/>
      <c r="AE217" s="126"/>
      <c r="AF217" s="126"/>
      <c r="AG217" s="126"/>
      <c r="AH217" s="105"/>
      <c r="AI217" s="105"/>
      <c r="AJ217" s="105"/>
      <c r="AK217" s="126"/>
      <c r="AL217" s="126"/>
    </row>
    <row r="218" spans="1:38" x14ac:dyDescent="0.25">
      <c r="A218" s="126" t="s">
        <v>10060</v>
      </c>
      <c r="B218" s="127" cm="1">
        <f t="array" ref="B218">IF(ROW() &lt; ROW(INDEX(fields[experiment_ID],ROWS(fields[experiment_ID]))), COUNTIF(INDEX(fields[experiment_ID],1):fields[[#This Row],[experiment_ID]],fields[[#This Row],[experiment_ID]]), "")</f>
        <v>1</v>
      </c>
      <c r="C218" s="126"/>
      <c r="D218" s="126" t="s">
        <v>10085</v>
      </c>
      <c r="E218" s="126"/>
      <c r="F218" s="126"/>
      <c r="G218" s="126"/>
      <c r="H218" s="126"/>
      <c r="I218" s="126"/>
      <c r="J218" s="105"/>
      <c r="K218" s="105"/>
      <c r="L218" s="105"/>
      <c r="M218" s="126"/>
      <c r="N218" s="105"/>
      <c r="O218" s="105"/>
      <c r="P218" s="126"/>
      <c r="Q218" s="105"/>
      <c r="R218" s="105"/>
      <c r="S218" s="105"/>
      <c r="T218" s="126"/>
      <c r="U218" s="105"/>
      <c r="V218" s="105"/>
      <c r="W218" s="105"/>
      <c r="X218" s="105"/>
      <c r="Y218" s="105"/>
      <c r="Z218" s="105"/>
      <c r="AA218" s="126"/>
      <c r="AB218" s="127"/>
      <c r="AC218" s="126"/>
      <c r="AD218" s="126"/>
      <c r="AE218" s="126"/>
      <c r="AF218" s="126"/>
      <c r="AG218" s="126"/>
      <c r="AH218" s="105"/>
      <c r="AI218" s="105"/>
      <c r="AJ218" s="105"/>
      <c r="AK218" s="126"/>
      <c r="AL218" s="126"/>
    </row>
    <row r="219" spans="1:38" x14ac:dyDescent="0.25">
      <c r="A219" s="126" t="s">
        <v>10061</v>
      </c>
      <c r="B219" s="127" cm="1">
        <f t="array" ref="B219">IF(ROW() &lt; ROW(INDEX(fields[experiment_ID],ROWS(fields[experiment_ID]))), COUNTIF(INDEX(fields[experiment_ID],1):fields[[#This Row],[experiment_ID]],fields[[#This Row],[experiment_ID]]), "")</f>
        <v>1</v>
      </c>
      <c r="C219" s="126"/>
      <c r="D219" s="126" t="s">
        <v>10081</v>
      </c>
      <c r="E219" s="126"/>
      <c r="F219" s="126"/>
      <c r="G219" s="126"/>
      <c r="H219" s="126"/>
      <c r="I219" s="126"/>
      <c r="J219" s="105"/>
      <c r="K219" s="105"/>
      <c r="L219" s="105"/>
      <c r="M219" s="126"/>
      <c r="N219" s="105"/>
      <c r="O219" s="105"/>
      <c r="P219" s="126"/>
      <c r="Q219" s="105"/>
      <c r="R219" s="105"/>
      <c r="S219" s="105"/>
      <c r="T219" s="126"/>
      <c r="U219" s="105"/>
      <c r="V219" s="105"/>
      <c r="W219" s="105"/>
      <c r="X219" s="105"/>
      <c r="Y219" s="105"/>
      <c r="Z219" s="105"/>
      <c r="AA219" s="126"/>
      <c r="AB219" s="127"/>
      <c r="AC219" s="126"/>
      <c r="AD219" s="126"/>
      <c r="AE219" s="126"/>
      <c r="AF219" s="126"/>
      <c r="AG219" s="126"/>
      <c r="AH219" s="105"/>
      <c r="AI219" s="105"/>
      <c r="AJ219" s="105"/>
      <c r="AK219" s="126"/>
      <c r="AL219" s="126"/>
    </row>
    <row r="220" spans="1:38" x14ac:dyDescent="0.25">
      <c r="A220" s="126" t="s">
        <v>10062</v>
      </c>
      <c r="B220" s="127" cm="1">
        <f t="array" ref="B220">IF(ROW() &lt; ROW(INDEX(fields[experiment_ID],ROWS(fields[experiment_ID]))), COUNTIF(INDEX(fields[experiment_ID],1):fields[[#This Row],[experiment_ID]],fields[[#This Row],[experiment_ID]]), "")</f>
        <v>1</v>
      </c>
      <c r="C220" s="126"/>
      <c r="D220" s="126" t="s">
        <v>10085</v>
      </c>
      <c r="E220" s="126"/>
      <c r="F220" s="126"/>
      <c r="G220" s="126"/>
      <c r="H220" s="126"/>
      <c r="I220" s="126"/>
      <c r="J220" s="105"/>
      <c r="K220" s="105"/>
      <c r="L220" s="105"/>
      <c r="M220" s="126"/>
      <c r="N220" s="105"/>
      <c r="O220" s="105"/>
      <c r="P220" s="126"/>
      <c r="Q220" s="105"/>
      <c r="R220" s="105"/>
      <c r="S220" s="105"/>
      <c r="T220" s="126"/>
      <c r="U220" s="105"/>
      <c r="V220" s="105"/>
      <c r="W220" s="105"/>
      <c r="X220" s="105"/>
      <c r="Y220" s="105"/>
      <c r="Z220" s="105"/>
      <c r="AA220" s="126"/>
      <c r="AB220" s="127"/>
      <c r="AC220" s="126"/>
      <c r="AD220" s="126"/>
      <c r="AE220" s="126"/>
      <c r="AF220" s="126"/>
      <c r="AG220" s="126"/>
      <c r="AH220" s="105"/>
      <c r="AI220" s="105"/>
      <c r="AJ220" s="105"/>
      <c r="AK220" s="126"/>
      <c r="AL220" s="126"/>
    </row>
    <row r="221" spans="1:38" x14ac:dyDescent="0.25">
      <c r="A221" s="126" t="s">
        <v>10063</v>
      </c>
      <c r="B221" s="127" cm="1">
        <f t="array" ref="B221">IF(ROW() &lt; ROW(INDEX(fields[experiment_ID],ROWS(fields[experiment_ID]))), COUNTIF(INDEX(fields[experiment_ID],1):fields[[#This Row],[experiment_ID]],fields[[#This Row],[experiment_ID]]), "")</f>
        <v>1</v>
      </c>
      <c r="C221" s="126"/>
      <c r="D221" s="126" t="s">
        <v>10081</v>
      </c>
      <c r="E221" s="126"/>
      <c r="F221" s="126"/>
      <c r="G221" s="126"/>
      <c r="H221" s="126"/>
      <c r="I221" s="126"/>
      <c r="J221" s="105"/>
      <c r="K221" s="105"/>
      <c r="L221" s="105"/>
      <c r="M221" s="126"/>
      <c r="N221" s="105"/>
      <c r="O221" s="105"/>
      <c r="P221" s="126"/>
      <c r="Q221" s="105"/>
      <c r="R221" s="105"/>
      <c r="S221" s="105"/>
      <c r="T221" s="126"/>
      <c r="U221" s="105"/>
      <c r="V221" s="105"/>
      <c r="W221" s="105"/>
      <c r="X221" s="105"/>
      <c r="Y221" s="105"/>
      <c r="Z221" s="105"/>
      <c r="AA221" s="126"/>
      <c r="AB221" s="127"/>
      <c r="AC221" s="126"/>
      <c r="AD221" s="126"/>
      <c r="AE221" s="126"/>
      <c r="AF221" s="126"/>
      <c r="AG221" s="126"/>
      <c r="AH221" s="105"/>
      <c r="AI221" s="105"/>
      <c r="AJ221" s="105"/>
      <c r="AK221" s="126"/>
      <c r="AL221" s="126"/>
    </row>
    <row r="222" spans="1:38" x14ac:dyDescent="0.25">
      <c r="A222" s="126" t="s">
        <v>10064</v>
      </c>
      <c r="B222" s="127" cm="1">
        <f t="array" ref="B222">IF(ROW() &lt; ROW(INDEX(fields[experiment_ID],ROWS(fields[experiment_ID]))), COUNTIF(INDEX(fields[experiment_ID],1):fields[[#This Row],[experiment_ID]],fields[[#This Row],[experiment_ID]]), "")</f>
        <v>1</v>
      </c>
      <c r="C222" s="126"/>
      <c r="D222" s="126" t="s">
        <v>10085</v>
      </c>
      <c r="E222" s="126"/>
      <c r="F222" s="126"/>
      <c r="G222" s="126"/>
      <c r="H222" s="126"/>
      <c r="I222" s="126"/>
      <c r="J222" s="105"/>
      <c r="K222" s="105"/>
      <c r="L222" s="105"/>
      <c r="M222" s="126"/>
      <c r="N222" s="105"/>
      <c r="O222" s="105"/>
      <c r="P222" s="126"/>
      <c r="Q222" s="105"/>
      <c r="R222" s="105"/>
      <c r="S222" s="105"/>
      <c r="T222" s="126"/>
      <c r="U222" s="105"/>
      <c r="V222" s="105"/>
      <c r="W222" s="105"/>
      <c r="X222" s="105"/>
      <c r="Y222" s="105"/>
      <c r="Z222" s="105"/>
      <c r="AA222" s="126"/>
      <c r="AB222" s="127"/>
      <c r="AC222" s="126"/>
      <c r="AD222" s="126"/>
      <c r="AE222" s="126"/>
      <c r="AF222" s="126"/>
      <c r="AG222" s="126"/>
      <c r="AH222" s="105"/>
      <c r="AI222" s="105"/>
      <c r="AJ222" s="105"/>
      <c r="AK222" s="126"/>
      <c r="AL222" s="126"/>
    </row>
    <row r="223" spans="1:38" x14ac:dyDescent="0.25">
      <c r="A223" s="126" t="s">
        <v>10065</v>
      </c>
      <c r="B223" s="127" cm="1">
        <f t="array" ref="B223">IF(ROW() &lt; ROW(INDEX(fields[experiment_ID],ROWS(fields[experiment_ID]))), COUNTIF(INDEX(fields[experiment_ID],1):fields[[#This Row],[experiment_ID]],fields[[#This Row],[experiment_ID]]), "")</f>
        <v>1</v>
      </c>
      <c r="C223" s="126"/>
      <c r="D223" s="126" t="s">
        <v>10104</v>
      </c>
      <c r="E223" s="126"/>
      <c r="F223" s="126"/>
      <c r="G223" s="126"/>
      <c r="H223" s="126"/>
      <c r="I223" s="126"/>
      <c r="J223" s="105"/>
      <c r="K223" s="105"/>
      <c r="L223" s="105"/>
      <c r="M223" s="126"/>
      <c r="N223" s="105"/>
      <c r="O223" s="105"/>
      <c r="P223" s="126"/>
      <c r="Q223" s="105"/>
      <c r="R223" s="105"/>
      <c r="S223" s="105"/>
      <c r="T223" s="126"/>
      <c r="U223" s="105"/>
      <c r="V223" s="105"/>
      <c r="W223" s="105"/>
      <c r="X223" s="105"/>
      <c r="Y223" s="105"/>
      <c r="Z223" s="105"/>
      <c r="AA223" s="126"/>
      <c r="AB223" s="127"/>
      <c r="AC223" s="126"/>
      <c r="AD223" s="126"/>
      <c r="AE223" s="126"/>
      <c r="AF223" s="126"/>
      <c r="AG223" s="126"/>
      <c r="AH223" s="105"/>
      <c r="AI223" s="105"/>
      <c r="AJ223" s="105"/>
      <c r="AK223" s="126"/>
      <c r="AL223" s="126"/>
    </row>
    <row r="224" spans="1:38" x14ac:dyDescent="0.25">
      <c r="A224" s="126" t="s">
        <v>10066</v>
      </c>
      <c r="B224" s="127" cm="1">
        <f t="array" ref="B224">IF(ROW() &lt; ROW(INDEX(fields[experiment_ID],ROWS(fields[experiment_ID]))), COUNTIF(INDEX(fields[experiment_ID],1):fields[[#This Row],[experiment_ID]],fields[[#This Row],[experiment_ID]]), "")</f>
        <v>1</v>
      </c>
      <c r="C224" s="126"/>
      <c r="D224" s="126" t="s">
        <v>10104</v>
      </c>
      <c r="E224" s="126"/>
      <c r="F224" s="126"/>
      <c r="G224" s="126"/>
      <c r="H224" s="126"/>
      <c r="I224" s="126"/>
      <c r="J224" s="105"/>
      <c r="K224" s="105"/>
      <c r="L224" s="105"/>
      <c r="M224" s="126"/>
      <c r="N224" s="105"/>
      <c r="O224" s="105"/>
      <c r="P224" s="126"/>
      <c r="Q224" s="105"/>
      <c r="R224" s="105"/>
      <c r="S224" s="105"/>
      <c r="T224" s="126"/>
      <c r="U224" s="105"/>
      <c r="V224" s="105"/>
      <c r="W224" s="105"/>
      <c r="X224" s="105"/>
      <c r="Y224" s="105"/>
      <c r="Z224" s="105"/>
      <c r="AA224" s="126"/>
      <c r="AB224" s="127"/>
      <c r="AC224" s="126"/>
      <c r="AD224" s="126"/>
      <c r="AE224" s="126"/>
      <c r="AF224" s="126"/>
      <c r="AG224" s="126"/>
      <c r="AH224" s="105"/>
      <c r="AI224" s="105"/>
      <c r="AJ224" s="105"/>
      <c r="AK224" s="126"/>
      <c r="AL224" s="126"/>
    </row>
    <row r="225" spans="1:38" x14ac:dyDescent="0.25">
      <c r="A225" s="126" t="s">
        <v>10067</v>
      </c>
      <c r="B225" s="127" cm="1">
        <f t="array" ref="B225">IF(ROW() &lt; ROW(INDEX(fields[experiment_ID],ROWS(fields[experiment_ID]))), COUNTIF(INDEX(fields[experiment_ID],1):fields[[#This Row],[experiment_ID]],fields[[#This Row],[experiment_ID]]), "")</f>
        <v>1</v>
      </c>
      <c r="C225" s="126"/>
      <c r="D225" s="126" t="s">
        <v>10104</v>
      </c>
      <c r="E225" s="126"/>
      <c r="F225" s="126"/>
      <c r="G225" s="126"/>
      <c r="H225" s="126"/>
      <c r="I225" s="126"/>
      <c r="J225" s="105"/>
      <c r="K225" s="105"/>
      <c r="L225" s="105"/>
      <c r="M225" s="126"/>
      <c r="N225" s="105"/>
      <c r="O225" s="105"/>
      <c r="P225" s="126"/>
      <c r="Q225" s="105"/>
      <c r="R225" s="105"/>
      <c r="S225" s="105"/>
      <c r="T225" s="126"/>
      <c r="U225" s="105"/>
      <c r="V225" s="105"/>
      <c r="W225" s="105"/>
      <c r="X225" s="105"/>
      <c r="Y225" s="105"/>
      <c r="Z225" s="105"/>
      <c r="AA225" s="126"/>
      <c r="AB225" s="127"/>
      <c r="AC225" s="126"/>
      <c r="AD225" s="126"/>
      <c r="AE225" s="126"/>
      <c r="AF225" s="126"/>
      <c r="AG225" s="126"/>
      <c r="AH225" s="105"/>
      <c r="AI225" s="105"/>
      <c r="AJ225" s="105"/>
      <c r="AK225" s="126"/>
      <c r="AL225" s="126"/>
    </row>
    <row r="226" spans="1:38" x14ac:dyDescent="0.25">
      <c r="A226" s="126" t="s">
        <v>10068</v>
      </c>
      <c r="B226" s="127" cm="1">
        <f t="array" ref="B226">IF(ROW() &lt; ROW(INDEX(fields[experiment_ID],ROWS(fields[experiment_ID]))), COUNTIF(INDEX(fields[experiment_ID],1):fields[[#This Row],[experiment_ID]],fields[[#This Row],[experiment_ID]]), "")</f>
        <v>1</v>
      </c>
      <c r="C226" s="126"/>
      <c r="D226" s="126" t="s">
        <v>10104</v>
      </c>
      <c r="E226" s="126"/>
      <c r="F226" s="126"/>
      <c r="G226" s="126"/>
      <c r="H226" s="126"/>
      <c r="I226" s="126"/>
      <c r="J226" s="105"/>
      <c r="K226" s="105"/>
      <c r="L226" s="105"/>
      <c r="M226" s="126"/>
      <c r="N226" s="105"/>
      <c r="O226" s="105"/>
      <c r="P226" s="126"/>
      <c r="Q226" s="105"/>
      <c r="R226" s="105"/>
      <c r="S226" s="105"/>
      <c r="T226" s="126"/>
      <c r="U226" s="105"/>
      <c r="V226" s="105"/>
      <c r="W226" s="105"/>
      <c r="X226" s="105"/>
      <c r="Y226" s="105"/>
      <c r="Z226" s="105"/>
      <c r="AA226" s="126"/>
      <c r="AB226" s="127"/>
      <c r="AC226" s="126"/>
      <c r="AD226" s="126"/>
      <c r="AE226" s="126"/>
      <c r="AF226" s="126"/>
      <c r="AG226" s="126"/>
      <c r="AH226" s="105"/>
      <c r="AI226" s="105"/>
      <c r="AJ226" s="105"/>
      <c r="AK226" s="126"/>
      <c r="AL226" s="126"/>
    </row>
    <row r="227" spans="1:38" x14ac:dyDescent="0.25">
      <c r="A227" s="126" t="s">
        <v>10069</v>
      </c>
      <c r="B227" s="127" cm="1">
        <f t="array" ref="B227">IF(ROW() &lt; ROW(INDEX(fields[experiment_ID],ROWS(fields[experiment_ID]))), COUNTIF(INDEX(fields[experiment_ID],1):fields[[#This Row],[experiment_ID]],fields[[#This Row],[experiment_ID]]), "")</f>
        <v>1</v>
      </c>
      <c r="C227" s="126"/>
      <c r="D227" s="126" t="s">
        <v>10104</v>
      </c>
      <c r="E227" s="126"/>
      <c r="F227" s="126"/>
      <c r="G227" s="126"/>
      <c r="H227" s="126"/>
      <c r="I227" s="126"/>
      <c r="J227" s="105"/>
      <c r="K227" s="105"/>
      <c r="L227" s="105"/>
      <c r="M227" s="126"/>
      <c r="N227" s="105"/>
      <c r="O227" s="105"/>
      <c r="P227" s="126"/>
      <c r="Q227" s="105"/>
      <c r="R227" s="105"/>
      <c r="S227" s="105"/>
      <c r="T227" s="126"/>
      <c r="U227" s="105"/>
      <c r="V227" s="105"/>
      <c r="W227" s="105"/>
      <c r="X227" s="105"/>
      <c r="Y227" s="105"/>
      <c r="Z227" s="105"/>
      <c r="AA227" s="126"/>
      <c r="AB227" s="127"/>
      <c r="AC227" s="126"/>
      <c r="AD227" s="126"/>
      <c r="AE227" s="126"/>
      <c r="AF227" s="126"/>
      <c r="AG227" s="126"/>
      <c r="AH227" s="105"/>
      <c r="AI227" s="105"/>
      <c r="AJ227" s="105"/>
      <c r="AK227" s="126"/>
      <c r="AL227" s="126"/>
    </row>
    <row r="228" spans="1:38" x14ac:dyDescent="0.25">
      <c r="A228" s="126" t="s">
        <v>10070</v>
      </c>
      <c r="B228" s="127" cm="1">
        <f t="array" ref="B228">IF(ROW() &lt; ROW(INDEX(fields[experiment_ID],ROWS(fields[experiment_ID]))), COUNTIF(INDEX(fields[experiment_ID],1):fields[[#This Row],[experiment_ID]],fields[[#This Row],[experiment_ID]]), "")</f>
        <v>1</v>
      </c>
      <c r="C228" s="126"/>
      <c r="D228" s="126" t="s">
        <v>10104</v>
      </c>
      <c r="E228" s="126"/>
      <c r="F228" s="126"/>
      <c r="G228" s="126"/>
      <c r="H228" s="126"/>
      <c r="I228" s="126"/>
      <c r="J228" s="105"/>
      <c r="K228" s="105"/>
      <c r="L228" s="105"/>
      <c r="M228" s="126"/>
      <c r="N228" s="105"/>
      <c r="O228" s="105"/>
      <c r="P228" s="126"/>
      <c r="Q228" s="105"/>
      <c r="R228" s="105"/>
      <c r="S228" s="105"/>
      <c r="T228" s="126"/>
      <c r="U228" s="105"/>
      <c r="V228" s="105"/>
      <c r="W228" s="105"/>
      <c r="X228" s="105"/>
      <c r="Y228" s="105"/>
      <c r="Z228" s="105"/>
      <c r="AA228" s="126"/>
      <c r="AB228" s="127"/>
      <c r="AC228" s="126"/>
      <c r="AD228" s="126"/>
      <c r="AE228" s="126"/>
      <c r="AF228" s="126"/>
      <c r="AG228" s="126"/>
      <c r="AH228" s="105"/>
      <c r="AI228" s="105"/>
      <c r="AJ228" s="105"/>
      <c r="AK228" s="126"/>
      <c r="AL228" s="126"/>
    </row>
    <row r="229" spans="1:38" x14ac:dyDescent="0.25">
      <c r="A229" s="126" t="s">
        <v>10071</v>
      </c>
      <c r="B229" s="127" cm="1">
        <f t="array" ref="B229">IF(ROW() &lt; ROW(INDEX(fields[experiment_ID],ROWS(fields[experiment_ID]))), COUNTIF(INDEX(fields[experiment_ID],1):fields[[#This Row],[experiment_ID]],fields[[#This Row],[experiment_ID]]), "")</f>
        <v>1</v>
      </c>
      <c r="C229" s="126"/>
      <c r="D229" s="126" t="s">
        <v>10104</v>
      </c>
      <c r="E229" s="126"/>
      <c r="F229" s="126"/>
      <c r="G229" s="126"/>
      <c r="H229" s="126"/>
      <c r="I229" s="126"/>
      <c r="J229" s="105"/>
      <c r="K229" s="105"/>
      <c r="L229" s="105"/>
      <c r="M229" s="126"/>
      <c r="N229" s="105"/>
      <c r="O229" s="105"/>
      <c r="P229" s="126"/>
      <c r="Q229" s="105"/>
      <c r="R229" s="105"/>
      <c r="S229" s="105"/>
      <c r="T229" s="126"/>
      <c r="U229" s="105"/>
      <c r="V229" s="105"/>
      <c r="W229" s="105"/>
      <c r="X229" s="105"/>
      <c r="Y229" s="105"/>
      <c r="Z229" s="105"/>
      <c r="AA229" s="126"/>
      <c r="AB229" s="127"/>
      <c r="AC229" s="126"/>
      <c r="AD229" s="126"/>
      <c r="AE229" s="126"/>
      <c r="AF229" s="126"/>
      <c r="AG229" s="126"/>
      <c r="AH229" s="105"/>
      <c r="AI229" s="105"/>
      <c r="AJ229" s="105"/>
      <c r="AK229" s="126"/>
      <c r="AL229" s="126"/>
    </row>
    <row r="230" spans="1:38" x14ac:dyDescent="0.25">
      <c r="A230" s="126" t="s">
        <v>10072</v>
      </c>
      <c r="B230" s="127" cm="1">
        <f t="array" ref="B230">IF(ROW() &lt; ROW(INDEX(fields[experiment_ID],ROWS(fields[experiment_ID]))), COUNTIF(INDEX(fields[experiment_ID],1):fields[[#This Row],[experiment_ID]],fields[[#This Row],[experiment_ID]]), "")</f>
        <v>1</v>
      </c>
      <c r="C230" s="126"/>
      <c r="D230" s="126" t="s">
        <v>10104</v>
      </c>
      <c r="E230" s="126"/>
      <c r="F230" s="126"/>
      <c r="G230" s="126"/>
      <c r="H230" s="126"/>
      <c r="I230" s="126"/>
      <c r="J230" s="105"/>
      <c r="K230" s="105"/>
      <c r="L230" s="105"/>
      <c r="M230" s="126"/>
      <c r="N230" s="105"/>
      <c r="O230" s="105"/>
      <c r="P230" s="126"/>
      <c r="Q230" s="105"/>
      <c r="R230" s="105"/>
      <c r="S230" s="105"/>
      <c r="T230" s="126"/>
      <c r="U230" s="105"/>
      <c r="V230" s="105"/>
      <c r="W230" s="105"/>
      <c r="X230" s="105"/>
      <c r="Y230" s="105"/>
      <c r="Z230" s="105"/>
      <c r="AA230" s="126"/>
      <c r="AB230" s="127"/>
      <c r="AC230" s="126"/>
      <c r="AD230" s="126"/>
      <c r="AE230" s="126"/>
      <c r="AF230" s="126"/>
      <c r="AG230" s="126"/>
      <c r="AH230" s="105"/>
      <c r="AI230" s="105"/>
      <c r="AJ230" s="105"/>
      <c r="AK230" s="126"/>
      <c r="AL230" s="126"/>
    </row>
    <row r="231" spans="1:38" x14ac:dyDescent="0.25">
      <c r="A231" s="126" t="s">
        <v>10073</v>
      </c>
      <c r="B231" s="127" cm="1">
        <f t="array" ref="B231">IF(ROW() &lt; ROW(INDEX(fields[experiment_ID],ROWS(fields[experiment_ID]))), COUNTIF(INDEX(fields[experiment_ID],1):fields[[#This Row],[experiment_ID]],fields[[#This Row],[experiment_ID]]), "")</f>
        <v>1</v>
      </c>
      <c r="C231" s="126"/>
      <c r="D231" s="126" t="s">
        <v>10104</v>
      </c>
      <c r="E231" s="126"/>
      <c r="F231" s="126"/>
      <c r="G231" s="126"/>
      <c r="H231" s="126"/>
      <c r="I231" s="126"/>
      <c r="J231" s="105"/>
      <c r="K231" s="105"/>
      <c r="L231" s="105"/>
      <c r="M231" s="126"/>
      <c r="N231" s="105"/>
      <c r="O231" s="105"/>
      <c r="P231" s="126"/>
      <c r="Q231" s="105"/>
      <c r="R231" s="105"/>
      <c r="S231" s="105"/>
      <c r="T231" s="126"/>
      <c r="U231" s="105"/>
      <c r="V231" s="105"/>
      <c r="W231" s="105"/>
      <c r="X231" s="105"/>
      <c r="Y231" s="105"/>
      <c r="Z231" s="105"/>
      <c r="AA231" s="126"/>
      <c r="AB231" s="127"/>
      <c r="AC231" s="126"/>
      <c r="AD231" s="126"/>
      <c r="AE231" s="126"/>
      <c r="AF231" s="126"/>
      <c r="AG231" s="126"/>
      <c r="AH231" s="105"/>
      <c r="AI231" s="105"/>
      <c r="AJ231" s="105"/>
      <c r="AK231" s="126"/>
      <c r="AL231" s="126"/>
    </row>
    <row r="232" spans="1:38" x14ac:dyDescent="0.25">
      <c r="A232" s="126" t="s">
        <v>10074</v>
      </c>
      <c r="B232" s="127" cm="1">
        <f t="array" ref="B232">IF(ROW() &lt; ROW(INDEX(fields[experiment_ID],ROWS(fields[experiment_ID]))), COUNTIF(INDEX(fields[experiment_ID],1):fields[[#This Row],[experiment_ID]],fields[[#This Row],[experiment_ID]]), "")</f>
        <v>1</v>
      </c>
      <c r="C232" s="126"/>
      <c r="D232" s="126" t="s">
        <v>10104</v>
      </c>
      <c r="E232" s="126"/>
      <c r="F232" s="126"/>
      <c r="G232" s="126"/>
      <c r="H232" s="126"/>
      <c r="I232" s="126"/>
      <c r="J232" s="105"/>
      <c r="K232" s="105"/>
      <c r="L232" s="105"/>
      <c r="M232" s="126"/>
      <c r="N232" s="105"/>
      <c r="O232" s="105"/>
      <c r="P232" s="126"/>
      <c r="Q232" s="105"/>
      <c r="R232" s="105"/>
      <c r="S232" s="105"/>
      <c r="T232" s="126"/>
      <c r="U232" s="105"/>
      <c r="V232" s="105"/>
      <c r="W232" s="105"/>
      <c r="X232" s="105"/>
      <c r="Y232" s="105"/>
      <c r="Z232" s="105"/>
      <c r="AA232" s="126"/>
      <c r="AB232" s="127"/>
      <c r="AC232" s="126"/>
      <c r="AD232" s="126"/>
      <c r="AE232" s="126"/>
      <c r="AF232" s="126"/>
      <c r="AG232" s="126"/>
      <c r="AH232" s="105"/>
      <c r="AI232" s="105"/>
      <c r="AJ232" s="105"/>
      <c r="AK232" s="126"/>
      <c r="AL232" s="126"/>
    </row>
    <row r="233" spans="1:38" x14ac:dyDescent="0.25">
      <c r="A233" s="126" t="s">
        <v>10075</v>
      </c>
      <c r="B233" s="127" cm="1">
        <f t="array" ref="B233">IF(ROW() &lt; ROW(INDEX(fields[experiment_ID],ROWS(fields[experiment_ID]))), COUNTIF(INDEX(fields[experiment_ID],1):fields[[#This Row],[experiment_ID]],fields[[#This Row],[experiment_ID]]), "")</f>
        <v>1</v>
      </c>
      <c r="C233" s="126"/>
      <c r="D233" s="126" t="s">
        <v>10104</v>
      </c>
      <c r="E233" s="126"/>
      <c r="F233" s="126"/>
      <c r="G233" s="126"/>
      <c r="H233" s="126"/>
      <c r="I233" s="126"/>
      <c r="J233" s="105"/>
      <c r="K233" s="105"/>
      <c r="L233" s="105"/>
      <c r="M233" s="126"/>
      <c r="N233" s="105"/>
      <c r="O233" s="105"/>
      <c r="P233" s="126"/>
      <c r="Q233" s="105"/>
      <c r="R233" s="105"/>
      <c r="S233" s="105"/>
      <c r="T233" s="126"/>
      <c r="U233" s="105"/>
      <c r="V233" s="105"/>
      <c r="W233" s="105"/>
      <c r="X233" s="105"/>
      <c r="Y233" s="105"/>
      <c r="Z233" s="105"/>
      <c r="AA233" s="126"/>
      <c r="AB233" s="127"/>
      <c r="AC233" s="126"/>
      <c r="AD233" s="126"/>
      <c r="AE233" s="126"/>
      <c r="AF233" s="126"/>
      <c r="AG233" s="126"/>
      <c r="AH233" s="105"/>
      <c r="AI233" s="105"/>
      <c r="AJ233" s="105"/>
      <c r="AK233" s="126"/>
      <c r="AL233" s="126"/>
    </row>
    <row r="234" spans="1:38" x14ac:dyDescent="0.25">
      <c r="A234" s="126" t="s">
        <v>10076</v>
      </c>
      <c r="B234" s="127" cm="1">
        <f t="array" ref="B234">IF(ROW() &lt; ROW(INDEX(fields[experiment_ID],ROWS(fields[experiment_ID]))), COUNTIF(INDEX(fields[experiment_ID],1):fields[[#This Row],[experiment_ID]],fields[[#This Row],[experiment_ID]]), "")</f>
        <v>1</v>
      </c>
      <c r="C234" s="126"/>
      <c r="D234" s="126" t="s">
        <v>10104</v>
      </c>
      <c r="E234" s="126"/>
      <c r="F234" s="126"/>
      <c r="G234" s="126"/>
      <c r="H234" s="126"/>
      <c r="I234" s="126"/>
      <c r="J234" s="105"/>
      <c r="K234" s="105"/>
      <c r="L234" s="105"/>
      <c r="M234" s="126"/>
      <c r="N234" s="105"/>
      <c r="O234" s="105"/>
      <c r="P234" s="126"/>
      <c r="Q234" s="105"/>
      <c r="R234" s="105"/>
      <c r="S234" s="105"/>
      <c r="T234" s="126"/>
      <c r="U234" s="105"/>
      <c r="V234" s="105"/>
      <c r="W234" s="105"/>
      <c r="X234" s="105"/>
      <c r="Y234" s="105"/>
      <c r="Z234" s="105"/>
      <c r="AA234" s="126"/>
      <c r="AB234" s="127"/>
      <c r="AC234" s="126"/>
      <c r="AD234" s="126"/>
      <c r="AE234" s="126"/>
      <c r="AF234" s="126"/>
      <c r="AG234" s="126"/>
      <c r="AH234" s="105"/>
      <c r="AI234" s="105"/>
      <c r="AJ234" s="105"/>
      <c r="AK234" s="126"/>
      <c r="AL234" s="126"/>
    </row>
    <row r="235" spans="1:38" x14ac:dyDescent="0.25">
      <c r="A235" s="126" t="s">
        <v>10077</v>
      </c>
      <c r="B235" s="127" cm="1">
        <f t="array" ref="B235">IF(ROW() &lt; ROW(INDEX(fields[experiment_ID],ROWS(fields[experiment_ID]))), COUNTIF(INDEX(fields[experiment_ID],1):fields[[#This Row],[experiment_ID]],fields[[#This Row],[experiment_ID]]), "")</f>
        <v>1</v>
      </c>
      <c r="C235" s="126"/>
      <c r="D235" s="126" t="s">
        <v>10104</v>
      </c>
      <c r="E235" s="126"/>
      <c r="F235" s="126"/>
      <c r="G235" s="126"/>
      <c r="H235" s="126"/>
      <c r="I235" s="126"/>
      <c r="J235" s="105"/>
      <c r="K235" s="105"/>
      <c r="L235" s="105"/>
      <c r="M235" s="126"/>
      <c r="N235" s="105"/>
      <c r="O235" s="105"/>
      <c r="P235" s="126"/>
      <c r="Q235" s="105"/>
      <c r="R235" s="105"/>
      <c r="S235" s="105"/>
      <c r="T235" s="126"/>
      <c r="U235" s="105"/>
      <c r="V235" s="105"/>
      <c r="W235" s="105"/>
      <c r="X235" s="105"/>
      <c r="Y235" s="105"/>
      <c r="Z235" s="105"/>
      <c r="AA235" s="126"/>
      <c r="AB235" s="127"/>
      <c r="AC235" s="126"/>
      <c r="AD235" s="126"/>
      <c r="AE235" s="126"/>
      <c r="AF235" s="126"/>
      <c r="AG235" s="126"/>
      <c r="AH235" s="105"/>
      <c r="AI235" s="105"/>
      <c r="AJ235" s="105"/>
      <c r="AK235" s="126"/>
      <c r="AL235" s="126"/>
    </row>
    <row r="236" spans="1:38" x14ac:dyDescent="0.25">
      <c r="A236" s="126" t="s">
        <v>10078</v>
      </c>
      <c r="B236" s="127" cm="1">
        <f t="array" ref="B236">IF(ROW() &lt; ROW(INDEX(fields[experiment_ID],ROWS(fields[experiment_ID]))), COUNTIF(INDEX(fields[experiment_ID],1):fields[[#This Row],[experiment_ID]],fields[[#This Row],[experiment_ID]]), "")</f>
        <v>1</v>
      </c>
      <c r="C236" s="126"/>
      <c r="D236" s="126" t="s">
        <v>10104</v>
      </c>
      <c r="E236" s="126"/>
      <c r="F236" s="126"/>
      <c r="G236" s="126"/>
      <c r="H236" s="126"/>
      <c r="I236" s="126"/>
      <c r="J236" s="105"/>
      <c r="K236" s="105"/>
      <c r="L236" s="105"/>
      <c r="M236" s="126"/>
      <c r="N236" s="105"/>
      <c r="O236" s="105"/>
      <c r="P236" s="126"/>
      <c r="Q236" s="105"/>
      <c r="R236" s="105"/>
      <c r="S236" s="105"/>
      <c r="T236" s="126"/>
      <c r="U236" s="105"/>
      <c r="V236" s="105"/>
      <c r="W236" s="105"/>
      <c r="X236" s="105"/>
      <c r="Y236" s="105"/>
      <c r="Z236" s="105"/>
      <c r="AA236" s="126"/>
      <c r="AB236" s="127"/>
      <c r="AC236" s="126"/>
      <c r="AD236" s="126"/>
      <c r="AE236" s="126"/>
      <c r="AF236" s="126"/>
      <c r="AG236" s="126"/>
      <c r="AH236" s="105"/>
      <c r="AI236" s="105"/>
      <c r="AJ236" s="105"/>
      <c r="AK236" s="126"/>
      <c r="AL236" s="126"/>
    </row>
    <row r="237" spans="1:38" x14ac:dyDescent="0.25">
      <c r="A237" s="126" t="s">
        <v>10079</v>
      </c>
      <c r="B237" s="127" cm="1">
        <f t="array" ref="B237">IF(ROW() &lt; ROW(INDEX(fields[experiment_ID],ROWS(fields[experiment_ID]))), COUNTIF(INDEX(fields[experiment_ID],1):fields[[#This Row],[experiment_ID]],fields[[#This Row],[experiment_ID]]), "")</f>
        <v>1</v>
      </c>
      <c r="C237" s="126"/>
      <c r="D237" s="126" t="s">
        <v>10104</v>
      </c>
      <c r="E237" s="126"/>
      <c r="F237" s="126"/>
      <c r="G237" s="126"/>
      <c r="H237" s="126"/>
      <c r="I237" s="126"/>
      <c r="J237" s="105"/>
      <c r="K237" s="105"/>
      <c r="L237" s="105"/>
      <c r="M237" s="126"/>
      <c r="N237" s="105"/>
      <c r="O237" s="105"/>
      <c r="P237" s="126"/>
      <c r="Q237" s="105"/>
      <c r="R237" s="105"/>
      <c r="S237" s="105"/>
      <c r="T237" s="126"/>
      <c r="U237" s="105"/>
      <c r="V237" s="105"/>
      <c r="W237" s="105"/>
      <c r="X237" s="105"/>
      <c r="Y237" s="105"/>
      <c r="Z237" s="105"/>
      <c r="AA237" s="126"/>
      <c r="AB237" s="127"/>
      <c r="AC237" s="126"/>
      <c r="AD237" s="126"/>
      <c r="AE237" s="126"/>
      <c r="AF237" s="126"/>
      <c r="AG237" s="126"/>
      <c r="AH237" s="105"/>
      <c r="AI237" s="105"/>
      <c r="AJ237" s="105"/>
      <c r="AK237" s="126"/>
      <c r="AL237" s="126"/>
    </row>
    <row r="238" spans="1:38" x14ac:dyDescent="0.25">
      <c r="A238" s="126" t="s">
        <v>10080</v>
      </c>
      <c r="B238" s="127" cm="1">
        <f t="array" ref="B238">IF(ROW() &lt; ROW(INDEX(fields[experiment_ID],ROWS(fields[experiment_ID]))), COUNTIF(INDEX(fields[experiment_ID],1):fields[[#This Row],[experiment_ID]],fields[[#This Row],[experiment_ID]]), "")</f>
        <v>1</v>
      </c>
      <c r="C238" s="126"/>
      <c r="D238" s="126" t="s">
        <v>10104</v>
      </c>
      <c r="E238" s="126"/>
      <c r="F238" s="126"/>
      <c r="G238" s="126"/>
      <c r="H238" s="126"/>
      <c r="I238" s="126"/>
      <c r="J238" s="105"/>
      <c r="K238" s="105"/>
      <c r="L238" s="105"/>
      <c r="M238" s="126"/>
      <c r="N238" s="105"/>
      <c r="O238" s="105"/>
      <c r="P238" s="126"/>
      <c r="Q238" s="105"/>
      <c r="R238" s="105"/>
      <c r="S238" s="105"/>
      <c r="T238" s="126"/>
      <c r="U238" s="105"/>
      <c r="V238" s="105"/>
      <c r="W238" s="105"/>
      <c r="X238" s="105"/>
      <c r="Y238" s="105"/>
      <c r="Z238" s="105"/>
      <c r="AA238" s="126"/>
      <c r="AB238" s="127"/>
      <c r="AC238" s="126"/>
      <c r="AD238" s="126"/>
      <c r="AE238" s="126"/>
      <c r="AF238" s="126"/>
      <c r="AG238" s="126"/>
      <c r="AH238" s="105"/>
      <c r="AI238" s="105"/>
      <c r="AJ238" s="105"/>
      <c r="AK238" s="126"/>
      <c r="AL238" s="126"/>
    </row>
    <row r="239" spans="1:38" x14ac:dyDescent="0.25">
      <c r="A239" s="126" t="s">
        <v>10123</v>
      </c>
      <c r="B239" s="127" cm="1">
        <f t="array" ref="B239">IF(ROW() &lt; ROW(INDEX(fields[experiment_ID],ROWS(fields[experiment_ID]))), COUNTIF(INDEX(fields[experiment_ID],1):fields[[#This Row],[experiment_ID]],fields[[#This Row],[experiment_ID]]), "")</f>
        <v>1</v>
      </c>
      <c r="C239" s="126"/>
      <c r="D239" s="126" t="s">
        <v>10126</v>
      </c>
      <c r="E239" s="126"/>
      <c r="F239" s="126"/>
      <c r="G239" s="129" t="s">
        <v>1750</v>
      </c>
      <c r="H239" s="126" t="s">
        <v>10127</v>
      </c>
      <c r="I239" s="126"/>
      <c r="J239" s="105">
        <v>22.32</v>
      </c>
      <c r="K239" s="105">
        <v>87.32</v>
      </c>
      <c r="L239" s="105">
        <v>48</v>
      </c>
      <c r="M239" s="126"/>
      <c r="N239" s="105"/>
      <c r="O239" s="105"/>
      <c r="P239" s="126"/>
      <c r="Q239" s="105"/>
      <c r="R239" s="105"/>
      <c r="S239" s="105"/>
      <c r="T239" s="126"/>
      <c r="U239" s="105"/>
      <c r="V239" s="105"/>
      <c r="W239" s="105"/>
      <c r="X239" s="105"/>
      <c r="Y239" s="105"/>
      <c r="Z239" s="105"/>
      <c r="AA239" s="126"/>
      <c r="AB239" s="127"/>
      <c r="AC239" s="126"/>
      <c r="AD239" s="126"/>
      <c r="AE239" s="126"/>
      <c r="AF239" s="126"/>
      <c r="AG239" s="126"/>
      <c r="AH239" s="105"/>
      <c r="AI239" s="105"/>
      <c r="AJ239" s="105"/>
      <c r="AK239" s="126"/>
      <c r="AL239" s="126"/>
    </row>
    <row r="240" spans="1:38" x14ac:dyDescent="0.25">
      <c r="A240" s="126" t="s">
        <v>10124</v>
      </c>
      <c r="B240" s="127" cm="1">
        <f t="array" ref="B240">IF(ROW() &lt; ROW(INDEX(fields[experiment_ID],ROWS(fields[experiment_ID]))), COUNTIF(INDEX(fields[experiment_ID],1):fields[[#This Row],[experiment_ID]],fields[[#This Row],[experiment_ID]]), "")</f>
        <v>1</v>
      </c>
      <c r="C240" s="126"/>
      <c r="D240" s="126" t="s">
        <v>10126</v>
      </c>
      <c r="E240" s="126"/>
      <c r="F240" s="126"/>
      <c r="G240" s="129" t="s">
        <v>1750</v>
      </c>
      <c r="H240" s="126" t="s">
        <v>10127</v>
      </c>
      <c r="I240" s="126"/>
      <c r="J240" s="105">
        <v>22.32</v>
      </c>
      <c r="K240" s="105">
        <v>87.32</v>
      </c>
      <c r="L240" s="105">
        <v>48</v>
      </c>
      <c r="M240" s="126"/>
      <c r="N240" s="105"/>
      <c r="O240" s="105"/>
      <c r="P240" s="126"/>
      <c r="Q240" s="105"/>
      <c r="R240" s="105"/>
      <c r="S240" s="105"/>
      <c r="T240" s="126"/>
      <c r="U240" s="105"/>
      <c r="V240" s="105"/>
      <c r="W240" s="105"/>
      <c r="X240" s="105"/>
      <c r="Y240" s="105"/>
      <c r="Z240" s="105"/>
      <c r="AA240" s="126"/>
      <c r="AB240" s="127"/>
      <c r="AC240" s="126"/>
      <c r="AD240" s="126"/>
      <c r="AE240" s="126"/>
      <c r="AF240" s="126"/>
      <c r="AG240" s="126"/>
      <c r="AH240" s="105"/>
      <c r="AI240" s="105"/>
      <c r="AJ240" s="105"/>
      <c r="AK240" s="126"/>
      <c r="AL240" s="126"/>
    </row>
    <row r="241" spans="1:38" x14ac:dyDescent="0.25">
      <c r="A241" s="126" t="s">
        <v>10125</v>
      </c>
      <c r="B241" s="127" cm="1">
        <f t="array" ref="B241">IF(ROW() &lt; ROW(INDEX(fields[experiment_ID],ROWS(fields[experiment_ID]))), COUNTIF(INDEX(fields[experiment_ID],1):fields[[#This Row],[experiment_ID]],fields[[#This Row],[experiment_ID]]), "")</f>
        <v>1</v>
      </c>
      <c r="C241" s="126"/>
      <c r="D241" s="126" t="s">
        <v>10126</v>
      </c>
      <c r="E241" s="126"/>
      <c r="F241" s="126"/>
      <c r="G241" s="129" t="s">
        <v>1750</v>
      </c>
      <c r="H241" s="126" t="s">
        <v>10127</v>
      </c>
      <c r="I241" s="126"/>
      <c r="J241" s="105">
        <v>22.32</v>
      </c>
      <c r="K241" s="105">
        <v>87.32</v>
      </c>
      <c r="L241" s="105">
        <v>48</v>
      </c>
      <c r="M241" s="126"/>
      <c r="N241" s="105"/>
      <c r="O241" s="105"/>
      <c r="P241" s="126"/>
      <c r="Q241" s="105"/>
      <c r="R241" s="105"/>
      <c r="S241" s="105"/>
      <c r="T241" s="126"/>
      <c r="U241" s="105"/>
      <c r="V241" s="105"/>
      <c r="W241" s="105"/>
      <c r="X241" s="105"/>
      <c r="Y241" s="105"/>
      <c r="Z241" s="105"/>
      <c r="AA241" s="126"/>
      <c r="AB241" s="127"/>
      <c r="AC241" s="126"/>
      <c r="AD241" s="126"/>
      <c r="AE241" s="126"/>
      <c r="AF241" s="126"/>
      <c r="AG241" s="126"/>
      <c r="AH241" s="105"/>
      <c r="AI241" s="105"/>
      <c r="AJ241" s="105"/>
      <c r="AK241" s="126"/>
      <c r="AL241" s="126"/>
    </row>
    <row r="242" spans="1:38" x14ac:dyDescent="0.25">
      <c r="A242" s="126" t="s">
        <v>10160</v>
      </c>
      <c r="B242" s="127" cm="1">
        <f t="array" ref="B242">IF(ROW() &lt; ROW(INDEX(fields[experiment_ID],ROWS(fields[experiment_ID]))), COUNTIF(INDEX(fields[experiment_ID],1):fields[[#This Row],[experiment_ID]],fields[[#This Row],[experiment_ID]]), "")</f>
        <v>1</v>
      </c>
      <c r="C242" s="126"/>
      <c r="D242" s="126" t="s">
        <v>10160</v>
      </c>
      <c r="E242" s="126"/>
      <c r="F242" s="126"/>
      <c r="G242" s="126" t="s">
        <v>10168</v>
      </c>
      <c r="H242" s="126" t="s">
        <v>8600</v>
      </c>
      <c r="I242" s="126" t="s">
        <v>10169</v>
      </c>
      <c r="J242" s="105">
        <v>33.07</v>
      </c>
      <c r="K242" s="105">
        <v>-111.98</v>
      </c>
      <c r="L242" s="105"/>
      <c r="M242" s="126"/>
      <c r="N242" s="105"/>
      <c r="O242" s="105"/>
      <c r="P242" s="126"/>
      <c r="Q242" s="105"/>
      <c r="R242" s="105"/>
      <c r="S242" s="105"/>
      <c r="T242" s="126"/>
      <c r="U242" s="105"/>
      <c r="V242" s="105"/>
      <c r="W242" s="105"/>
      <c r="X242" s="105"/>
      <c r="Y242" s="105"/>
      <c r="Z242" s="105"/>
      <c r="AA242" s="126"/>
      <c r="AB242" s="127"/>
      <c r="AC242" s="126"/>
      <c r="AD242" s="126"/>
      <c r="AE242" s="126"/>
      <c r="AF242" s="126"/>
      <c r="AG242" s="126"/>
      <c r="AH242" s="105"/>
      <c r="AI242" s="105"/>
      <c r="AJ242" s="105"/>
      <c r="AK242" s="126"/>
      <c r="AL242" s="126"/>
    </row>
    <row r="243" spans="1:38" x14ac:dyDescent="0.25">
      <c r="A243" s="126" t="s">
        <v>10161</v>
      </c>
      <c r="B243" s="127" cm="1">
        <f t="array" ref="B243">IF(ROW() &lt; ROW(INDEX(fields[experiment_ID],ROWS(fields[experiment_ID]))), COUNTIF(INDEX(fields[experiment_ID],1):fields[[#This Row],[experiment_ID]],fields[[#This Row],[experiment_ID]]), "")</f>
        <v>1</v>
      </c>
      <c r="C243" s="126"/>
      <c r="D243" s="126" t="s">
        <v>10161</v>
      </c>
      <c r="E243" s="126"/>
      <c r="F243" s="126"/>
      <c r="G243" s="126" t="s">
        <v>10168</v>
      </c>
      <c r="H243" s="126" t="s">
        <v>8600</v>
      </c>
      <c r="I243" s="126" t="s">
        <v>10169</v>
      </c>
      <c r="J243" s="105">
        <v>33.07</v>
      </c>
      <c r="K243" s="105">
        <v>-111.98</v>
      </c>
      <c r="L243" s="105"/>
      <c r="M243" s="126"/>
      <c r="N243" s="105"/>
      <c r="O243" s="105"/>
      <c r="P243" s="126"/>
      <c r="Q243" s="105"/>
      <c r="R243" s="105"/>
      <c r="S243" s="105"/>
      <c r="T243" s="126"/>
      <c r="U243" s="105"/>
      <c r="V243" s="105"/>
      <c r="W243" s="105"/>
      <c r="X243" s="105"/>
      <c r="Y243" s="105"/>
      <c r="Z243" s="105"/>
      <c r="AA243" s="126"/>
      <c r="AB243" s="127"/>
      <c r="AC243" s="126"/>
      <c r="AD243" s="126"/>
      <c r="AE243" s="126"/>
      <c r="AF243" s="126"/>
      <c r="AG243" s="126"/>
      <c r="AH243" s="105"/>
      <c r="AI243" s="105"/>
      <c r="AJ243" s="105"/>
      <c r="AK243" s="126"/>
      <c r="AL243" s="126"/>
    </row>
    <row r="244" spans="1:38" x14ac:dyDescent="0.25">
      <c r="A244" s="126" t="s">
        <v>10162</v>
      </c>
      <c r="B244" s="127" cm="1">
        <f t="array" ref="B244">IF(ROW() &lt; ROW(INDEX(fields[experiment_ID],ROWS(fields[experiment_ID]))), COUNTIF(INDEX(fields[experiment_ID],1):fields[[#This Row],[experiment_ID]],fields[[#This Row],[experiment_ID]]), "")</f>
        <v>1</v>
      </c>
      <c r="C244" s="126"/>
      <c r="D244" s="126" t="s">
        <v>10162</v>
      </c>
      <c r="E244" s="126"/>
      <c r="F244" s="126"/>
      <c r="G244" s="126" t="s">
        <v>1738</v>
      </c>
      <c r="H244" s="126"/>
      <c r="I244" s="126" t="s">
        <v>10166</v>
      </c>
      <c r="J244" s="105">
        <v>52.3</v>
      </c>
      <c r="K244" s="105">
        <v>10.43</v>
      </c>
      <c r="L244" s="105"/>
      <c r="M244" s="126"/>
      <c r="N244" s="105"/>
      <c r="O244" s="105"/>
      <c r="P244" s="126"/>
      <c r="Q244" s="105"/>
      <c r="R244" s="105"/>
      <c r="S244" s="105"/>
      <c r="T244" s="126"/>
      <c r="U244" s="105"/>
      <c r="V244" s="105"/>
      <c r="W244" s="105"/>
      <c r="X244" s="105"/>
      <c r="Y244" s="105"/>
      <c r="Z244" s="105"/>
      <c r="AA244" s="126"/>
      <c r="AB244" s="127"/>
      <c r="AC244" s="126"/>
      <c r="AD244" s="126"/>
      <c r="AE244" s="126"/>
      <c r="AF244" s="126"/>
      <c r="AG244" s="126"/>
      <c r="AH244" s="105"/>
      <c r="AI244" s="105"/>
      <c r="AJ244" s="105"/>
      <c r="AK244" s="126"/>
      <c r="AL244" s="126"/>
    </row>
    <row r="245" spans="1:38" x14ac:dyDescent="0.25">
      <c r="A245" s="126" t="s">
        <v>10163</v>
      </c>
      <c r="B245" s="127" cm="1">
        <f t="array" ref="B245">IF(ROW() &lt; ROW(INDEX(fields[experiment_ID],ROWS(fields[experiment_ID]))), COUNTIF(INDEX(fields[experiment_ID],1):fields[[#This Row],[experiment_ID]],fields[[#This Row],[experiment_ID]]), "")</f>
        <v>1</v>
      </c>
      <c r="C245" s="126"/>
      <c r="D245" s="126" t="s">
        <v>10163</v>
      </c>
      <c r="E245" s="126"/>
      <c r="F245" s="126"/>
      <c r="G245" s="126" t="s">
        <v>1738</v>
      </c>
      <c r="H245" s="126"/>
      <c r="I245" s="126" t="s">
        <v>10166</v>
      </c>
      <c r="J245" s="105">
        <v>52.3</v>
      </c>
      <c r="K245" s="105">
        <v>10.43</v>
      </c>
      <c r="L245" s="105"/>
      <c r="M245" s="126"/>
      <c r="N245" s="105"/>
      <c r="O245" s="105"/>
      <c r="P245" s="126"/>
      <c r="Q245" s="105"/>
      <c r="R245" s="105"/>
      <c r="S245" s="105"/>
      <c r="T245" s="126"/>
      <c r="U245" s="105"/>
      <c r="V245" s="105"/>
      <c r="W245" s="105"/>
      <c r="X245" s="105"/>
      <c r="Y245" s="105"/>
      <c r="Z245" s="105"/>
      <c r="AA245" s="126"/>
      <c r="AB245" s="127"/>
      <c r="AC245" s="126"/>
      <c r="AD245" s="126"/>
      <c r="AE245" s="126"/>
      <c r="AF245" s="126"/>
      <c r="AG245" s="126"/>
      <c r="AH245" s="105"/>
      <c r="AI245" s="105"/>
      <c r="AJ245" s="105"/>
      <c r="AK245" s="126"/>
      <c r="AL245" s="126"/>
    </row>
    <row r="246" spans="1:38" x14ac:dyDescent="0.25">
      <c r="A246" s="126" t="s">
        <v>10164</v>
      </c>
      <c r="B246" s="127" cm="1">
        <f t="array" ref="B246">IF(ROW() &lt; ROW(INDEX(fields[experiment_ID],ROWS(fields[experiment_ID]))), COUNTIF(INDEX(fields[experiment_ID],1):fields[[#This Row],[experiment_ID]],fields[[#This Row],[experiment_ID]]), "")</f>
        <v>1</v>
      </c>
      <c r="C246" s="126"/>
      <c r="D246" s="126" t="s">
        <v>10164</v>
      </c>
      <c r="E246" s="126"/>
      <c r="F246" s="126"/>
      <c r="G246" s="126" t="s">
        <v>1738</v>
      </c>
      <c r="I246" t="s">
        <v>10167</v>
      </c>
      <c r="J246">
        <v>50.57</v>
      </c>
      <c r="K246">
        <v>8.67</v>
      </c>
      <c r="M246" s="126"/>
      <c r="N246" s="105"/>
      <c r="O246" s="105"/>
      <c r="P246" s="126"/>
      <c r="Q246" s="105"/>
      <c r="R246" s="105"/>
      <c r="S246" s="105"/>
      <c r="T246" s="126"/>
      <c r="U246" s="105"/>
      <c r="V246" s="105"/>
      <c r="W246" s="105"/>
      <c r="X246" s="105"/>
      <c r="Y246" s="105"/>
      <c r="Z246" s="105"/>
      <c r="AA246" s="126"/>
      <c r="AB246" s="127"/>
      <c r="AC246" s="126"/>
      <c r="AD246" s="126"/>
      <c r="AE246" s="126"/>
      <c r="AF246" s="126"/>
      <c r="AG246" s="126"/>
      <c r="AH246" s="105"/>
      <c r="AI246" s="105"/>
      <c r="AJ246" s="105"/>
      <c r="AK246" s="126"/>
      <c r="AL246" s="126"/>
    </row>
    <row r="247" spans="1:38" x14ac:dyDescent="0.25">
      <c r="A247" s="126" t="s">
        <v>10165</v>
      </c>
      <c r="B247" s="127" cm="1">
        <f t="array" ref="B247">IF(ROW() &lt; ROW(INDEX(fields[experiment_ID],ROWS(fields[experiment_ID]))), COUNTIF(INDEX(fields[experiment_ID],1):fields[[#This Row],[experiment_ID]],fields[[#This Row],[experiment_ID]]), "")</f>
        <v>1</v>
      </c>
      <c r="C247" s="126"/>
      <c r="D247" s="126" t="s">
        <v>10165</v>
      </c>
      <c r="E247" s="126"/>
      <c r="F247" s="126"/>
      <c r="G247" s="126" t="s">
        <v>1738</v>
      </c>
      <c r="I247" t="s">
        <v>10167</v>
      </c>
      <c r="J247">
        <v>50.57</v>
      </c>
      <c r="K247">
        <v>8.67</v>
      </c>
      <c r="M247" s="126"/>
      <c r="N247" s="105"/>
      <c r="O247" s="105"/>
      <c r="P247" s="126"/>
      <c r="Q247" s="105"/>
      <c r="R247" s="105"/>
      <c r="S247" s="105"/>
      <c r="T247" s="126"/>
      <c r="U247" s="105"/>
      <c r="V247" s="105"/>
      <c r="W247" s="105"/>
      <c r="X247" s="105"/>
      <c r="Y247" s="105"/>
      <c r="Z247" s="105"/>
      <c r="AA247" s="126"/>
      <c r="AB247" s="127"/>
      <c r="AC247" s="126"/>
      <c r="AD247" s="126"/>
      <c r="AE247" s="126"/>
      <c r="AF247" s="126"/>
      <c r="AG247" s="126"/>
      <c r="AH247" s="105"/>
      <c r="AI247" s="105"/>
      <c r="AJ247" s="105"/>
      <c r="AK247" s="126"/>
      <c r="AL247" s="126"/>
    </row>
    <row r="248" spans="1:38" x14ac:dyDescent="0.25">
      <c r="A248" s="126" t="s">
        <v>10214</v>
      </c>
      <c r="B248" s="127" cm="1">
        <f t="array" ref="B248">IF(ROW() &lt; ROW(INDEX(fields[experiment_ID],ROWS(fields[experiment_ID]))), COUNTIF(INDEX(fields[experiment_ID],1):fields[[#This Row],[experiment_ID]],fields[[#This Row],[experiment_ID]]), "")</f>
        <v>1</v>
      </c>
      <c r="C248" s="126"/>
      <c r="D248" s="126" t="s">
        <v>10214</v>
      </c>
      <c r="E248" s="126"/>
      <c r="F248" s="126"/>
      <c r="G248" s="126" t="s">
        <v>1836</v>
      </c>
      <c r="H248" s="126"/>
      <c r="I248" s="126" t="s">
        <v>10170</v>
      </c>
      <c r="J248" s="105">
        <v>37.31</v>
      </c>
      <c r="K248" s="105">
        <v>-4.0199999999999996</v>
      </c>
      <c r="L248" s="105"/>
      <c r="M248" s="126"/>
      <c r="N248" s="105"/>
      <c r="O248" s="105"/>
      <c r="P248" s="126"/>
      <c r="Q248" s="105"/>
      <c r="R248" s="105"/>
      <c r="S248" s="105"/>
      <c r="T248" s="126"/>
      <c r="U248" s="105"/>
      <c r="V248" s="105"/>
      <c r="W248" s="105"/>
      <c r="X248" s="105"/>
      <c r="Y248" s="105"/>
      <c r="Z248" s="105"/>
      <c r="AA248" s="126"/>
      <c r="AB248" s="127"/>
      <c r="AC248" s="126"/>
      <c r="AD248" s="126"/>
      <c r="AE248" s="126"/>
      <c r="AF248" s="126"/>
      <c r="AG248" s="126"/>
      <c r="AH248" s="105"/>
      <c r="AI248" s="105"/>
      <c r="AJ248" s="105"/>
      <c r="AK248" s="126"/>
      <c r="AL248" s="126"/>
    </row>
    <row r="249" spans="1:38" x14ac:dyDescent="0.25">
      <c r="A249" s="126" t="s">
        <v>10215</v>
      </c>
      <c r="B249" s="127" cm="1">
        <f t="array" ref="B249">IF(ROW() &lt; ROW(INDEX(fields[experiment_ID],ROWS(fields[experiment_ID]))), COUNTIF(INDEX(fields[experiment_ID],1):fields[[#This Row],[experiment_ID]],fields[[#This Row],[experiment_ID]]), "")</f>
        <v>1</v>
      </c>
      <c r="C249" s="126"/>
      <c r="D249" s="126" t="s">
        <v>10215</v>
      </c>
      <c r="E249" s="126"/>
      <c r="F249" s="126"/>
      <c r="G249" s="126" t="s">
        <v>1836</v>
      </c>
      <c r="H249" s="126"/>
      <c r="I249" s="126" t="s">
        <v>10170</v>
      </c>
      <c r="J249" s="105">
        <v>37.31</v>
      </c>
      <c r="K249" s="105">
        <v>-4.0199999999999996</v>
      </c>
      <c r="L249" s="105"/>
      <c r="M249" s="126"/>
      <c r="N249" s="105"/>
      <c r="O249" s="105"/>
      <c r="P249" s="126"/>
      <c r="Q249" s="105"/>
      <c r="R249" s="105"/>
      <c r="S249" s="105"/>
      <c r="T249" s="126"/>
      <c r="U249" s="105"/>
      <c r="V249" s="105"/>
      <c r="W249" s="105"/>
      <c r="X249" s="105"/>
      <c r="Y249" s="105"/>
      <c r="Z249" s="105"/>
      <c r="AA249" s="126"/>
      <c r="AB249" s="127"/>
      <c r="AC249" s="126"/>
      <c r="AD249" s="126"/>
      <c r="AE249" s="126"/>
      <c r="AF249" s="126"/>
      <c r="AG249" s="126"/>
      <c r="AH249" s="105"/>
      <c r="AI249" s="105"/>
      <c r="AJ249" s="105"/>
      <c r="AK249" s="126"/>
      <c r="AL249" s="126"/>
    </row>
    <row r="250" spans="1:38" x14ac:dyDescent="0.25">
      <c r="A250" s="126" t="s">
        <v>10216</v>
      </c>
      <c r="B250" s="127" cm="1">
        <f t="array" ref="B250">IF(ROW() &lt; ROW(INDEX(fields[experiment_ID],ROWS(fields[experiment_ID]))), COUNTIF(INDEX(fields[experiment_ID],1):fields[[#This Row],[experiment_ID]],fields[[#This Row],[experiment_ID]]), "")</f>
        <v>1</v>
      </c>
      <c r="C250" s="126"/>
      <c r="D250" s="126" t="s">
        <v>10216</v>
      </c>
      <c r="E250" s="126"/>
      <c r="F250" s="126"/>
      <c r="G250" s="126" t="s">
        <v>1836</v>
      </c>
      <c r="H250" s="126"/>
      <c r="I250" s="126" t="s">
        <v>10170</v>
      </c>
      <c r="J250" s="105">
        <v>37.31</v>
      </c>
      <c r="K250" s="105">
        <v>-4.0199999999999996</v>
      </c>
      <c r="L250" s="105"/>
      <c r="M250" s="126"/>
      <c r="N250" s="105"/>
      <c r="O250" s="105"/>
      <c r="P250" s="126"/>
      <c r="Q250" s="105"/>
      <c r="R250" s="105"/>
      <c r="S250" s="105"/>
      <c r="T250" s="126"/>
      <c r="U250" s="105"/>
      <c r="V250" s="105"/>
      <c r="W250" s="105"/>
      <c r="X250" s="105"/>
      <c r="Y250" s="105"/>
      <c r="Z250" s="105"/>
      <c r="AA250" s="126"/>
      <c r="AB250" s="127"/>
      <c r="AC250" s="126"/>
      <c r="AD250" s="126"/>
      <c r="AE250" s="126"/>
      <c r="AF250" s="126"/>
      <c r="AG250" s="126"/>
      <c r="AH250" s="105"/>
      <c r="AI250" s="105"/>
      <c r="AJ250" s="105"/>
      <c r="AK250" s="126"/>
      <c r="AL250" s="126"/>
    </row>
    <row r="251" spans="1:38" x14ac:dyDescent="0.25">
      <c r="A251" s="126" t="s">
        <v>10217</v>
      </c>
      <c r="B251" s="127" cm="1">
        <f t="array" ref="B251">IF(ROW() &lt; ROW(INDEX(fields[experiment_ID],ROWS(fields[experiment_ID]))), COUNTIF(INDEX(fields[experiment_ID],1):fields[[#This Row],[experiment_ID]],fields[[#This Row],[experiment_ID]]), "")</f>
        <v>1</v>
      </c>
      <c r="C251" s="126"/>
      <c r="D251" s="126" t="s">
        <v>10217</v>
      </c>
      <c r="E251" s="126"/>
      <c r="F251" s="126"/>
      <c r="G251" s="126" t="s">
        <v>1836</v>
      </c>
      <c r="H251" s="126"/>
      <c r="I251" s="126" t="s">
        <v>10170</v>
      </c>
      <c r="J251" s="105">
        <v>37.31</v>
      </c>
      <c r="K251" s="105">
        <v>-4.0199999999999996</v>
      </c>
      <c r="L251" s="105"/>
      <c r="M251" s="126"/>
      <c r="N251" s="105"/>
      <c r="O251" s="105"/>
      <c r="P251" s="126"/>
      <c r="Q251" s="105"/>
      <c r="R251" s="105"/>
      <c r="S251" s="105"/>
      <c r="T251" s="126"/>
      <c r="U251" s="105"/>
      <c r="V251" s="105"/>
      <c r="W251" s="105"/>
      <c r="X251" s="105"/>
      <c r="Y251" s="105"/>
      <c r="Z251" s="105"/>
      <c r="AA251" s="126"/>
      <c r="AB251" s="127"/>
      <c r="AC251" s="126"/>
      <c r="AD251" s="126"/>
      <c r="AE251" s="126"/>
      <c r="AF251" s="126"/>
      <c r="AG251" s="126"/>
      <c r="AH251" s="105"/>
      <c r="AI251" s="105"/>
      <c r="AJ251" s="105"/>
      <c r="AK251" s="126"/>
      <c r="AL251" s="126"/>
    </row>
    <row r="252" spans="1:38" x14ac:dyDescent="0.25">
      <c r="A252" s="126" t="s">
        <v>10218</v>
      </c>
      <c r="B252" s="127" cm="1">
        <f t="array" ref="B252">IF(ROW() &lt; ROW(INDEX(fields[experiment_ID],ROWS(fields[experiment_ID]))), COUNTIF(INDEX(fields[experiment_ID],1):fields[[#This Row],[experiment_ID]],fields[[#This Row],[experiment_ID]]), "")</f>
        <v>1</v>
      </c>
      <c r="C252" s="126"/>
      <c r="D252" s="126" t="s">
        <v>10218</v>
      </c>
      <c r="E252" s="126"/>
      <c r="F252" s="126"/>
      <c r="G252" s="126" t="s">
        <v>1836</v>
      </c>
      <c r="H252" s="126"/>
      <c r="I252" s="126" t="s">
        <v>10170</v>
      </c>
      <c r="J252" s="105">
        <v>37.31</v>
      </c>
      <c r="K252" s="105">
        <v>-4.0199999999999996</v>
      </c>
      <c r="L252" s="105"/>
      <c r="M252" s="126"/>
      <c r="N252" s="105"/>
      <c r="O252" s="105"/>
      <c r="P252" s="126"/>
      <c r="Q252" s="105"/>
      <c r="R252" s="105"/>
      <c r="S252" s="105"/>
      <c r="T252" s="126"/>
      <c r="U252" s="105"/>
      <c r="V252" s="105"/>
      <c r="W252" s="105"/>
      <c r="X252" s="105"/>
      <c r="Y252" s="105"/>
      <c r="Z252" s="105"/>
      <c r="AA252" s="126"/>
      <c r="AB252" s="127"/>
      <c r="AC252" s="126"/>
      <c r="AD252" s="126"/>
      <c r="AE252" s="126"/>
      <c r="AF252" s="126"/>
      <c r="AG252" s="126"/>
      <c r="AH252" s="105"/>
      <c r="AI252" s="105"/>
      <c r="AJ252" s="105"/>
      <c r="AK252" s="126"/>
      <c r="AL252" s="126"/>
    </row>
    <row r="253" spans="1:38" x14ac:dyDescent="0.25">
      <c r="A253" s="126" t="s">
        <v>10219</v>
      </c>
      <c r="B253" s="127" cm="1">
        <f t="array" ref="B253">IF(ROW() &lt; ROW(INDEX(fields[experiment_ID],ROWS(fields[experiment_ID]))), COUNTIF(INDEX(fields[experiment_ID],1):fields[[#This Row],[experiment_ID]],fields[[#This Row],[experiment_ID]]), "")</f>
        <v>1</v>
      </c>
      <c r="C253" s="126"/>
      <c r="D253" s="126" t="s">
        <v>10219</v>
      </c>
      <c r="E253" s="126"/>
      <c r="F253" s="126"/>
      <c r="G253" s="126" t="s">
        <v>1836</v>
      </c>
      <c r="H253" s="126"/>
      <c r="I253" s="126" t="s">
        <v>10170</v>
      </c>
      <c r="J253" s="105">
        <v>37.31</v>
      </c>
      <c r="K253" s="105">
        <v>-4.0199999999999996</v>
      </c>
      <c r="L253" s="105"/>
      <c r="M253" s="126"/>
      <c r="N253" s="105"/>
      <c r="O253" s="105"/>
      <c r="P253" s="126"/>
      <c r="Q253" s="105"/>
      <c r="R253" s="105"/>
      <c r="S253" s="105"/>
      <c r="T253" s="126"/>
      <c r="U253" s="105"/>
      <c r="V253" s="105"/>
      <c r="W253" s="105"/>
      <c r="X253" s="105"/>
      <c r="Y253" s="105"/>
      <c r="Z253" s="105"/>
      <c r="AA253" s="126"/>
      <c r="AB253" s="127"/>
      <c r="AC253" s="126"/>
      <c r="AD253" s="126"/>
      <c r="AE253" s="126"/>
      <c r="AF253" s="126"/>
      <c r="AG253" s="126"/>
      <c r="AH253" s="105"/>
      <c r="AI253" s="105"/>
      <c r="AJ253" s="105"/>
      <c r="AK253" s="126"/>
      <c r="AL253" s="126"/>
    </row>
    <row r="254" spans="1:38" x14ac:dyDescent="0.25">
      <c r="A254" s="126" t="s">
        <v>10220</v>
      </c>
      <c r="B254" s="127" cm="1">
        <f t="array" ref="B254">IF(ROW() &lt; ROW(INDEX(fields[experiment_ID],ROWS(fields[experiment_ID]))), COUNTIF(INDEX(fields[experiment_ID],1):fields[[#This Row],[experiment_ID]],fields[[#This Row],[experiment_ID]]), "")</f>
        <v>1</v>
      </c>
      <c r="C254" s="126"/>
      <c r="D254" s="126" t="s">
        <v>10220</v>
      </c>
      <c r="E254" s="126"/>
      <c r="F254" s="126"/>
      <c r="G254" s="126" t="s">
        <v>1836</v>
      </c>
      <c r="H254" s="126"/>
      <c r="I254" s="126" t="s">
        <v>10170</v>
      </c>
      <c r="J254" s="105">
        <v>37.31</v>
      </c>
      <c r="K254" s="105">
        <v>-4.0199999999999996</v>
      </c>
      <c r="L254" s="105"/>
      <c r="M254" s="126"/>
      <c r="N254" s="105"/>
      <c r="O254" s="105"/>
      <c r="P254" s="126"/>
      <c r="Q254" s="105"/>
      <c r="R254" s="105"/>
      <c r="S254" s="105"/>
      <c r="T254" s="126"/>
      <c r="U254" s="105"/>
      <c r="V254" s="105"/>
      <c r="W254" s="105"/>
      <c r="X254" s="105"/>
      <c r="Y254" s="105"/>
      <c r="Z254" s="105"/>
      <c r="AA254" s="126"/>
      <c r="AB254" s="127"/>
      <c r="AC254" s="126"/>
      <c r="AD254" s="126"/>
      <c r="AE254" s="126"/>
      <c r="AF254" s="126"/>
      <c r="AG254" s="126"/>
      <c r="AH254" s="105"/>
      <c r="AI254" s="105"/>
      <c r="AJ254" s="105"/>
      <c r="AK254" s="126"/>
      <c r="AL254" s="126"/>
    </row>
    <row r="255" spans="1:38" x14ac:dyDescent="0.25">
      <c r="A255" s="126" t="s">
        <v>10221</v>
      </c>
      <c r="B255" s="127" cm="1">
        <f t="array" ref="B255">IF(ROW() &lt; ROW(INDEX(fields[experiment_ID],ROWS(fields[experiment_ID]))), COUNTIF(INDEX(fields[experiment_ID],1):fields[[#This Row],[experiment_ID]],fields[[#This Row],[experiment_ID]]), "")</f>
        <v>1</v>
      </c>
      <c r="C255" s="126"/>
      <c r="D255" s="126" t="s">
        <v>10221</v>
      </c>
      <c r="E255" s="126"/>
      <c r="F255" s="126"/>
      <c r="G255" s="126" t="s">
        <v>1836</v>
      </c>
      <c r="H255" s="126"/>
      <c r="I255" s="126" t="s">
        <v>10170</v>
      </c>
      <c r="J255" s="105">
        <v>37.31</v>
      </c>
      <c r="K255" s="105">
        <v>-4.0199999999999996</v>
      </c>
      <c r="L255" s="105"/>
      <c r="M255" s="126"/>
      <c r="N255" s="105"/>
      <c r="O255" s="105"/>
      <c r="P255" s="126"/>
      <c r="Q255" s="105"/>
      <c r="R255" s="105"/>
      <c r="S255" s="105"/>
      <c r="T255" s="126"/>
      <c r="U255" s="105"/>
      <c r="V255" s="105"/>
      <c r="W255" s="105"/>
      <c r="X255" s="105"/>
      <c r="Y255" s="105"/>
      <c r="Z255" s="105"/>
      <c r="AA255" s="126"/>
      <c r="AB255" s="127"/>
      <c r="AC255" s="126"/>
      <c r="AD255" s="126"/>
      <c r="AE255" s="126"/>
      <c r="AF255" s="126"/>
      <c r="AG255" s="126"/>
      <c r="AH255" s="105"/>
      <c r="AI255" s="105"/>
      <c r="AJ255" s="105"/>
      <c r="AK255" s="126"/>
      <c r="AL255" s="126"/>
    </row>
    <row r="256" spans="1:38" x14ac:dyDescent="0.25">
      <c r="A256" s="126" t="s">
        <v>10222</v>
      </c>
      <c r="B256" s="127" cm="1">
        <f t="array" ref="B256">IF(ROW() &lt; ROW(INDEX(fields[experiment_ID],ROWS(fields[experiment_ID]))), COUNTIF(INDEX(fields[experiment_ID],1):fields[[#This Row],[experiment_ID]],fields[[#This Row],[experiment_ID]]), "")</f>
        <v>1</v>
      </c>
      <c r="C256" s="126"/>
      <c r="D256" s="126" t="s">
        <v>10222</v>
      </c>
      <c r="E256" s="126"/>
      <c r="F256" s="126"/>
      <c r="G256" s="126" t="s">
        <v>1836</v>
      </c>
      <c r="H256" s="126"/>
      <c r="I256" s="126" t="s">
        <v>10170</v>
      </c>
      <c r="J256" s="105">
        <v>37.31</v>
      </c>
      <c r="K256" s="105">
        <v>-4.0199999999999996</v>
      </c>
      <c r="L256" s="105"/>
      <c r="M256" s="126"/>
      <c r="N256" s="105"/>
      <c r="O256" s="105"/>
      <c r="P256" s="126"/>
      <c r="Q256" s="105"/>
      <c r="R256" s="105"/>
      <c r="S256" s="105"/>
      <c r="T256" s="126"/>
      <c r="U256" s="105"/>
      <c r="V256" s="105"/>
      <c r="W256" s="105"/>
      <c r="X256" s="105"/>
      <c r="Y256" s="105"/>
      <c r="Z256" s="105"/>
      <c r="AA256" s="126"/>
      <c r="AB256" s="127"/>
      <c r="AC256" s="126"/>
      <c r="AD256" s="126"/>
      <c r="AE256" s="126"/>
      <c r="AF256" s="126"/>
      <c r="AG256" s="126"/>
      <c r="AH256" s="105"/>
      <c r="AI256" s="105"/>
      <c r="AJ256" s="105"/>
      <c r="AK256" s="126"/>
      <c r="AL256" s="126"/>
    </row>
    <row r="257" spans="1:38" x14ac:dyDescent="0.25">
      <c r="A257" s="126" t="s">
        <v>10223</v>
      </c>
      <c r="B257" s="127" cm="1">
        <f t="array" ref="B257">IF(ROW() &lt; ROW(INDEX(fields[experiment_ID],ROWS(fields[experiment_ID]))), COUNTIF(INDEX(fields[experiment_ID],1):fields[[#This Row],[experiment_ID]],fields[[#This Row],[experiment_ID]]), "")</f>
        <v>1</v>
      </c>
      <c r="C257" s="126"/>
      <c r="D257" s="126" t="s">
        <v>10223</v>
      </c>
      <c r="E257" s="126"/>
      <c r="F257" s="126"/>
      <c r="G257" s="126" t="s">
        <v>1836</v>
      </c>
      <c r="H257" s="126"/>
      <c r="I257" s="126" t="s">
        <v>10170</v>
      </c>
      <c r="J257" s="105">
        <v>37.31</v>
      </c>
      <c r="K257" s="105">
        <v>-4.0199999999999996</v>
      </c>
      <c r="L257" s="105"/>
      <c r="M257" s="126"/>
      <c r="N257" s="105"/>
      <c r="O257" s="105"/>
      <c r="P257" s="126"/>
      <c r="Q257" s="105"/>
      <c r="R257" s="105"/>
      <c r="S257" s="105"/>
      <c r="T257" s="126"/>
      <c r="U257" s="105"/>
      <c r="V257" s="105"/>
      <c r="W257" s="105"/>
      <c r="X257" s="105"/>
      <c r="Y257" s="105"/>
      <c r="Z257" s="105"/>
      <c r="AA257" s="126"/>
      <c r="AB257" s="127"/>
      <c r="AC257" s="126"/>
      <c r="AD257" s="126"/>
      <c r="AE257" s="126"/>
      <c r="AF257" s="126"/>
      <c r="AG257" s="126"/>
      <c r="AH257" s="105"/>
      <c r="AI257" s="105"/>
      <c r="AJ257" s="105"/>
      <c r="AK257" s="126"/>
      <c r="AL257" s="126"/>
    </row>
    <row r="258" spans="1:38" x14ac:dyDescent="0.25">
      <c r="A258" s="126" t="s">
        <v>10224</v>
      </c>
      <c r="B258" s="127" cm="1">
        <f t="array" ref="B258">IF(ROW() &lt; ROW(INDEX(fields[experiment_ID],ROWS(fields[experiment_ID]))), COUNTIF(INDEX(fields[experiment_ID],1):fields[[#This Row],[experiment_ID]],fields[[#This Row],[experiment_ID]]), "")</f>
        <v>1</v>
      </c>
      <c r="C258" s="126"/>
      <c r="D258" s="126" t="s">
        <v>10224</v>
      </c>
      <c r="E258" s="126"/>
      <c r="F258" s="126"/>
      <c r="G258" s="126" t="s">
        <v>1836</v>
      </c>
      <c r="H258" s="126"/>
      <c r="I258" s="126" t="s">
        <v>10170</v>
      </c>
      <c r="J258" s="105">
        <v>37.31</v>
      </c>
      <c r="K258" s="105">
        <v>-4.0199999999999996</v>
      </c>
      <c r="L258" s="105"/>
      <c r="M258" s="126"/>
      <c r="N258" s="105"/>
      <c r="O258" s="105"/>
      <c r="P258" s="126"/>
      <c r="Q258" s="105"/>
      <c r="R258" s="105"/>
      <c r="S258" s="105"/>
      <c r="T258" s="126"/>
      <c r="U258" s="105"/>
      <c r="V258" s="105"/>
      <c r="W258" s="105"/>
      <c r="X258" s="105"/>
      <c r="Y258" s="105"/>
      <c r="Z258" s="105"/>
      <c r="AA258" s="126"/>
      <c r="AB258" s="127"/>
      <c r="AC258" s="126"/>
      <c r="AD258" s="126"/>
      <c r="AE258" s="126"/>
      <c r="AF258" s="126"/>
      <c r="AG258" s="126"/>
      <c r="AH258" s="105"/>
      <c r="AI258" s="105"/>
      <c r="AJ258" s="105"/>
      <c r="AK258" s="126"/>
      <c r="AL258" s="126"/>
    </row>
    <row r="259" spans="1:38" x14ac:dyDescent="0.25">
      <c r="A259" s="126" t="s">
        <v>10225</v>
      </c>
      <c r="B259" s="127" cm="1">
        <f t="array" ref="B259">IF(ROW() &lt; ROW(INDEX(fields[experiment_ID],ROWS(fields[experiment_ID]))), COUNTIF(INDEX(fields[experiment_ID],1):fields[[#This Row],[experiment_ID]],fields[[#This Row],[experiment_ID]]), "")</f>
        <v>1</v>
      </c>
      <c r="C259" s="126"/>
      <c r="D259" s="126" t="s">
        <v>10225</v>
      </c>
      <c r="E259" s="126"/>
      <c r="F259" s="126"/>
      <c r="G259" s="126" t="s">
        <v>1836</v>
      </c>
      <c r="H259" s="126"/>
      <c r="I259" s="126" t="s">
        <v>10170</v>
      </c>
      <c r="J259" s="105">
        <v>37.31</v>
      </c>
      <c r="K259" s="105">
        <v>-4.0199999999999996</v>
      </c>
      <c r="L259" s="105"/>
      <c r="M259" s="126"/>
      <c r="N259" s="105"/>
      <c r="O259" s="105"/>
      <c r="P259" s="126"/>
      <c r="Q259" s="105"/>
      <c r="R259" s="105"/>
      <c r="S259" s="105"/>
      <c r="T259" s="126"/>
      <c r="U259" s="105"/>
      <c r="V259" s="105"/>
      <c r="W259" s="105"/>
      <c r="X259" s="105"/>
      <c r="Y259" s="105"/>
      <c r="Z259" s="105"/>
      <c r="AA259" s="126"/>
      <c r="AB259" s="127"/>
      <c r="AC259" s="126"/>
      <c r="AD259" s="126"/>
      <c r="AE259" s="126"/>
      <c r="AF259" s="126"/>
      <c r="AG259" s="126"/>
      <c r="AH259" s="105"/>
      <c r="AI259" s="105"/>
      <c r="AJ259" s="105"/>
      <c r="AK259" s="126"/>
      <c r="AL259" s="126"/>
    </row>
    <row r="260" spans="1:38" x14ac:dyDescent="0.25">
      <c r="A260" s="126" t="s">
        <v>10248</v>
      </c>
      <c r="B260" s="127" cm="1">
        <f t="array" ref="B260">IF(ROW() &lt; ROW(INDEX(fields[experiment_ID],ROWS(fields[experiment_ID]))), COUNTIF(INDEX(fields[experiment_ID],1):fields[[#This Row],[experiment_ID]],fields[[#This Row],[experiment_ID]]), "")</f>
        <v>1</v>
      </c>
      <c r="C260" s="126"/>
      <c r="D260" s="126" t="s">
        <v>10248</v>
      </c>
      <c r="E260" s="126"/>
      <c r="F260" s="126"/>
      <c r="G260" s="126" t="s">
        <v>1696</v>
      </c>
      <c r="H260" s="126"/>
      <c r="I260" s="126"/>
      <c r="J260" s="105">
        <v>-27.35</v>
      </c>
      <c r="K260" s="105">
        <v>-53.38</v>
      </c>
      <c r="L260" s="105">
        <v>522</v>
      </c>
      <c r="M260" s="126"/>
      <c r="N260" s="105"/>
      <c r="O260" s="105"/>
      <c r="P260" s="126"/>
      <c r="Q260" s="105"/>
      <c r="R260" s="105"/>
      <c r="S260" s="105"/>
      <c r="T260" s="126"/>
      <c r="U260" s="105"/>
      <c r="V260" s="105"/>
      <c r="W260" s="105"/>
      <c r="X260" s="105"/>
      <c r="Y260" s="105"/>
      <c r="Z260" s="105"/>
      <c r="AA260" s="126"/>
      <c r="AB260" s="127"/>
      <c r="AC260" s="126"/>
      <c r="AD260" s="126"/>
      <c r="AE260" s="126"/>
      <c r="AF260" s="126"/>
      <c r="AG260" s="126"/>
      <c r="AH260" s="105"/>
      <c r="AI260" s="105"/>
      <c r="AJ260" s="105"/>
      <c r="AK260" s="126"/>
      <c r="AL260" s="126"/>
    </row>
    <row r="261" spans="1:38" x14ac:dyDescent="0.25">
      <c r="A261" s="126" t="s">
        <v>10249</v>
      </c>
      <c r="B261" s="127" cm="1">
        <f t="array" ref="B261">IF(ROW() &lt; ROW(INDEX(fields[experiment_ID],ROWS(fields[experiment_ID]))), COUNTIF(INDEX(fields[experiment_ID],1):fields[[#This Row],[experiment_ID]],fields[[#This Row],[experiment_ID]]), "")</f>
        <v>1</v>
      </c>
      <c r="C261" s="126"/>
      <c r="D261" s="126" t="s">
        <v>10249</v>
      </c>
      <c r="E261" s="126"/>
      <c r="F261" s="126"/>
      <c r="G261" s="126" t="s">
        <v>1696</v>
      </c>
      <c r="H261" s="126"/>
      <c r="I261" s="126"/>
      <c r="J261" s="105">
        <v>-18</v>
      </c>
      <c r="K261" s="105">
        <v>-51.15</v>
      </c>
      <c r="L261" s="105">
        <v>585</v>
      </c>
      <c r="M261" s="126"/>
      <c r="N261" s="105"/>
      <c r="O261" s="105"/>
      <c r="P261" s="126"/>
      <c r="Q261" s="105"/>
      <c r="R261" s="105"/>
      <c r="S261" s="105"/>
      <c r="T261" s="126"/>
      <c r="U261" s="105"/>
      <c r="V261" s="105"/>
      <c r="W261" s="105"/>
      <c r="X261" s="105"/>
      <c r="Y261" s="105"/>
      <c r="Z261" s="105"/>
      <c r="AA261" s="126"/>
      <c r="AB261" s="127"/>
      <c r="AC261" s="126"/>
      <c r="AD261" s="126"/>
      <c r="AE261" s="126"/>
      <c r="AF261" s="126"/>
      <c r="AG261" s="126"/>
      <c r="AH261" s="105"/>
      <c r="AI261" s="105"/>
      <c r="AJ261" s="105"/>
      <c r="AK261" s="126"/>
      <c r="AL261" s="126"/>
    </row>
    <row r="262" spans="1:38" x14ac:dyDescent="0.25">
      <c r="A262" s="126" t="s">
        <v>10250</v>
      </c>
      <c r="B262" s="127" cm="1">
        <f t="array" ref="B262">IF(ROW() &lt; ROW(INDEX(fields[experiment_ID],ROWS(fields[experiment_ID]))), COUNTIF(INDEX(fields[experiment_ID],1):fields[[#This Row],[experiment_ID]],fields[[#This Row],[experiment_ID]]), "")</f>
        <v>1</v>
      </c>
      <c r="C262" s="126"/>
      <c r="D262" s="126" t="s">
        <v>10250</v>
      </c>
      <c r="E262" s="126"/>
      <c r="F262" s="126"/>
      <c r="G262" s="126" t="s">
        <v>1696</v>
      </c>
      <c r="H262" s="126"/>
      <c r="I262" s="126"/>
      <c r="J262" s="105">
        <v>-22.72</v>
      </c>
      <c r="K262" s="105">
        <v>-47.48</v>
      </c>
      <c r="L262" s="105">
        <v>547</v>
      </c>
      <c r="M262" s="126"/>
      <c r="N262" s="105"/>
      <c r="O262" s="105"/>
      <c r="P262" s="126"/>
      <c r="Q262" s="105"/>
      <c r="R262" s="105"/>
      <c r="S262" s="105"/>
      <c r="T262" s="126"/>
      <c r="U262" s="105"/>
      <c r="V262" s="105"/>
      <c r="W262" s="105"/>
      <c r="X262" s="105"/>
      <c r="Y262" s="105"/>
      <c r="Z262" s="105"/>
      <c r="AA262" s="126"/>
      <c r="AB262" s="127"/>
      <c r="AC262" s="126"/>
      <c r="AD262" s="126"/>
      <c r="AE262" s="126"/>
      <c r="AF262" s="126"/>
      <c r="AG262" s="126"/>
      <c r="AH262" s="105"/>
      <c r="AI262" s="105"/>
      <c r="AJ262" s="105"/>
      <c r="AK262" s="126"/>
      <c r="AL262" s="126"/>
    </row>
    <row r="263" spans="1:38" x14ac:dyDescent="0.25">
      <c r="A263" s="126" t="s">
        <v>10251</v>
      </c>
      <c r="B263" s="127" cm="1">
        <f t="array" ref="B263">IF(ROW() &lt; ROW(INDEX(fields[experiment_ID],ROWS(fields[experiment_ID]))), COUNTIF(INDEX(fields[experiment_ID],1):fields[[#This Row],[experiment_ID]],fields[[#This Row],[experiment_ID]]), "")</f>
        <v>1</v>
      </c>
      <c r="C263" s="126"/>
      <c r="D263" s="126" t="s">
        <v>10251</v>
      </c>
      <c r="E263" s="126"/>
      <c r="F263" s="126"/>
      <c r="G263" s="126" t="s">
        <v>1696</v>
      </c>
      <c r="H263" s="126"/>
      <c r="I263" s="126"/>
      <c r="J263" s="105"/>
      <c r="K263" s="105"/>
      <c r="L263" s="105"/>
      <c r="M263" s="126"/>
      <c r="N263" s="105"/>
      <c r="O263" s="105"/>
      <c r="P263" s="126"/>
      <c r="Q263" s="105"/>
      <c r="R263" s="105"/>
      <c r="S263" s="105"/>
      <c r="T263" s="126"/>
      <c r="U263" s="105"/>
      <c r="V263" s="105"/>
      <c r="W263" s="105"/>
      <c r="X263" s="105"/>
      <c r="Y263" s="105"/>
      <c r="Z263" s="105"/>
      <c r="AA263" s="126"/>
      <c r="AB263" s="127"/>
      <c r="AC263" s="126"/>
      <c r="AD263" s="126"/>
      <c r="AE263" s="126"/>
      <c r="AF263" s="126"/>
      <c r="AG263" s="126"/>
      <c r="AH263" s="105"/>
      <c r="AI263" s="105"/>
      <c r="AJ263" s="105"/>
      <c r="AK263" s="126"/>
      <c r="AL263" s="126"/>
    </row>
    <row r="264" spans="1:38" x14ac:dyDescent="0.25">
      <c r="A264" s="126" t="s">
        <v>10252</v>
      </c>
      <c r="B264" s="127" cm="1">
        <f t="array" ref="B264">IF(ROW() &lt; ROW(INDEX(fields[experiment_ID],ROWS(fields[experiment_ID]))), COUNTIF(INDEX(fields[experiment_ID],1):fields[[#This Row],[experiment_ID]],fields[[#This Row],[experiment_ID]]), "")</f>
        <v>1</v>
      </c>
      <c r="C264" s="126"/>
      <c r="D264" s="126" t="s">
        <v>10252</v>
      </c>
      <c r="E264" s="126"/>
      <c r="F264" s="126"/>
      <c r="G264" s="126" t="s">
        <v>1696</v>
      </c>
      <c r="H264" s="126"/>
      <c r="I264" s="126"/>
      <c r="J264" s="105">
        <v>-23.05</v>
      </c>
      <c r="K264" s="105">
        <v>-54.18</v>
      </c>
      <c r="L264" s="105">
        <v>430</v>
      </c>
      <c r="M264" s="126"/>
      <c r="N264" s="105"/>
      <c r="O264" s="105"/>
      <c r="P264" s="126"/>
      <c r="Q264" s="105"/>
      <c r="R264" s="105"/>
      <c r="S264" s="105"/>
      <c r="T264" s="126"/>
      <c r="U264" s="105"/>
      <c r="V264" s="105"/>
      <c r="W264" s="105"/>
      <c r="X264" s="105"/>
      <c r="Y264" s="105"/>
      <c r="Z264" s="105"/>
      <c r="AA264" s="126"/>
      <c r="AB264" s="127"/>
      <c r="AC264" s="126"/>
      <c r="AD264" s="126"/>
      <c r="AE264" s="126"/>
      <c r="AF264" s="126"/>
      <c r="AG264" s="126"/>
      <c r="AH264" s="105"/>
      <c r="AI264" s="105"/>
      <c r="AJ264" s="105"/>
      <c r="AK264" s="126"/>
      <c r="AL264" s="126"/>
    </row>
    <row r="265" spans="1:38" x14ac:dyDescent="0.25">
      <c r="A265" s="126" t="s">
        <v>10253</v>
      </c>
      <c r="B265" s="127" cm="1">
        <f t="array" ref="B265">IF(ROW() &lt; ROW(INDEX(fields[experiment_ID],ROWS(fields[experiment_ID]))), COUNTIF(INDEX(fields[experiment_ID],1):fields[[#This Row],[experiment_ID]],fields[[#This Row],[experiment_ID]]), "")</f>
        <v>1</v>
      </c>
      <c r="C265" s="126"/>
      <c r="D265" s="126" t="s">
        <v>10253</v>
      </c>
      <c r="E265" s="126"/>
      <c r="F265" s="126"/>
      <c r="G265" s="126" t="s">
        <v>1696</v>
      </c>
      <c r="H265" s="126"/>
      <c r="I265" s="126"/>
      <c r="J265" s="105"/>
      <c r="K265" s="105"/>
      <c r="L265" s="105"/>
      <c r="M265" s="126"/>
      <c r="N265" s="105"/>
      <c r="O265" s="105"/>
      <c r="P265" s="126"/>
      <c r="Q265" s="105"/>
      <c r="R265" s="105"/>
      <c r="S265" s="105"/>
      <c r="T265" s="126"/>
      <c r="U265" s="105"/>
      <c r="V265" s="105"/>
      <c r="W265" s="105"/>
      <c r="X265" s="105"/>
      <c r="Y265" s="105"/>
      <c r="Z265" s="105"/>
      <c r="AA265" s="126"/>
      <c r="AB265" s="127"/>
      <c r="AC265" s="126"/>
      <c r="AD265" s="126"/>
      <c r="AE265" s="126"/>
      <c r="AF265" s="126"/>
      <c r="AG265" s="126"/>
      <c r="AH265" s="105"/>
      <c r="AI265" s="105"/>
      <c r="AJ265" s="105"/>
      <c r="AK265" s="126"/>
      <c r="AL265" s="126"/>
    </row>
    <row r="266" spans="1:38" x14ac:dyDescent="0.25">
      <c r="A266" s="126" t="s">
        <v>10254</v>
      </c>
      <c r="B266" s="127" cm="1">
        <f t="array" ref="B266">IF(ROW() &lt; ROW(INDEX(fields[experiment_ID],ROWS(fields[experiment_ID]))), COUNTIF(INDEX(fields[experiment_ID],1):fields[[#This Row],[experiment_ID]],fields[[#This Row],[experiment_ID]]), "")</f>
        <v>1</v>
      </c>
      <c r="C266" s="126"/>
      <c r="D266" s="126" t="s">
        <v>10254</v>
      </c>
      <c r="E266" s="126"/>
      <c r="F266" s="126"/>
      <c r="G266" s="126" t="s">
        <v>1696</v>
      </c>
      <c r="H266" s="126"/>
      <c r="I266" s="126"/>
      <c r="J266" s="105">
        <v>-22.18</v>
      </c>
      <c r="K266" s="105">
        <v>-55.93</v>
      </c>
      <c r="L266" s="105">
        <v>681</v>
      </c>
      <c r="M266" s="126"/>
      <c r="N266" s="105"/>
      <c r="O266" s="105"/>
      <c r="P266" s="126"/>
      <c r="Q266" s="105"/>
      <c r="R266" s="105"/>
      <c r="S266" s="105"/>
      <c r="T266" s="126"/>
      <c r="U266" s="105"/>
      <c r="V266" s="105"/>
      <c r="W266" s="105"/>
      <c r="X266" s="105"/>
      <c r="Y266" s="105"/>
      <c r="Z266" s="105"/>
      <c r="AA266" s="126"/>
      <c r="AB266" s="127"/>
      <c r="AC266" s="126"/>
      <c r="AD266" s="126"/>
      <c r="AE266" s="126"/>
      <c r="AF266" s="126"/>
      <c r="AG266" s="126"/>
      <c r="AH266" s="105"/>
      <c r="AI266" s="105"/>
      <c r="AJ266" s="105"/>
      <c r="AK266" s="126"/>
      <c r="AL266" s="126"/>
    </row>
    <row r="267" spans="1:38" x14ac:dyDescent="0.25">
      <c r="A267" s="126" t="s">
        <v>10255</v>
      </c>
      <c r="B267" s="127" cm="1">
        <f t="array" ref="B267">IF(ROW() &lt; ROW(INDEX(fields[experiment_ID],ROWS(fields[experiment_ID]))), COUNTIF(INDEX(fields[experiment_ID],1):fields[[#This Row],[experiment_ID]],fields[[#This Row],[experiment_ID]]), "")</f>
        <v>1</v>
      </c>
      <c r="C267" s="126"/>
      <c r="D267" s="126" t="s">
        <v>10255</v>
      </c>
      <c r="E267" s="126"/>
      <c r="F267" s="126"/>
      <c r="G267" s="126" t="s">
        <v>1696</v>
      </c>
      <c r="H267" s="126"/>
      <c r="I267" s="126"/>
      <c r="J267" s="105">
        <v>-27.35</v>
      </c>
      <c r="K267" s="105">
        <v>-53.38</v>
      </c>
      <c r="L267" s="105">
        <v>522</v>
      </c>
      <c r="M267" s="126"/>
      <c r="N267" s="105"/>
      <c r="O267" s="105"/>
      <c r="P267" s="126"/>
      <c r="Q267" s="105"/>
      <c r="R267" s="105"/>
      <c r="S267" s="105"/>
      <c r="T267" s="126"/>
      <c r="U267" s="105"/>
      <c r="V267" s="105"/>
      <c r="W267" s="105"/>
      <c r="X267" s="105"/>
      <c r="Y267" s="105"/>
      <c r="Z267" s="105"/>
      <c r="AA267" s="126"/>
      <c r="AB267" s="127"/>
      <c r="AC267" s="126"/>
      <c r="AD267" s="126"/>
      <c r="AE267" s="126"/>
      <c r="AF267" s="126"/>
      <c r="AG267" s="126"/>
      <c r="AH267" s="105"/>
      <c r="AI267" s="105"/>
      <c r="AJ267" s="105"/>
      <c r="AK267" s="126"/>
      <c r="AL267" s="126"/>
    </row>
    <row r="268" spans="1:38" x14ac:dyDescent="0.25">
      <c r="A268" s="126" t="s">
        <v>10256</v>
      </c>
      <c r="B268" s="127" cm="1">
        <f t="array" ref="B268">IF(ROW() &lt; ROW(INDEX(fields[experiment_ID],ROWS(fields[experiment_ID]))), COUNTIF(INDEX(fields[experiment_ID],1):fields[[#This Row],[experiment_ID]],fields[[#This Row],[experiment_ID]]), "")</f>
        <v>1</v>
      </c>
      <c r="C268" s="126"/>
      <c r="D268" s="126" t="s">
        <v>10256</v>
      </c>
      <c r="E268" s="126"/>
      <c r="F268" s="126"/>
      <c r="G268" s="126" t="s">
        <v>1696</v>
      </c>
      <c r="H268" s="126"/>
      <c r="I268" s="126"/>
      <c r="J268" s="105"/>
      <c r="K268" s="105"/>
      <c r="L268" s="105"/>
      <c r="M268" s="126"/>
      <c r="N268" s="105"/>
      <c r="O268" s="105"/>
      <c r="P268" s="126"/>
      <c r="Q268" s="105"/>
      <c r="R268" s="105"/>
      <c r="S268" s="105"/>
      <c r="T268" s="126"/>
      <c r="U268" s="105"/>
      <c r="V268" s="105"/>
      <c r="W268" s="105"/>
      <c r="X268" s="105"/>
      <c r="Y268" s="105"/>
      <c r="Z268" s="105"/>
      <c r="AA268" s="126"/>
      <c r="AB268" s="127"/>
      <c r="AC268" s="126"/>
      <c r="AD268" s="126"/>
      <c r="AE268" s="126"/>
      <c r="AF268" s="126"/>
      <c r="AG268" s="126"/>
      <c r="AH268" s="105"/>
      <c r="AI268" s="105"/>
      <c r="AJ268" s="105"/>
      <c r="AK268" s="126"/>
      <c r="AL268" s="126"/>
    </row>
    <row r="269" spans="1:38" x14ac:dyDescent="0.25">
      <c r="A269" s="126" t="s">
        <v>10247</v>
      </c>
      <c r="B269" s="127" cm="1">
        <f t="array" ref="B269">IF(ROW() &lt; ROW(INDEX(fields[experiment_ID],ROWS(fields[experiment_ID]))), COUNTIF(INDEX(fields[experiment_ID],1):fields[[#This Row],[experiment_ID]],fields[[#This Row],[experiment_ID]]), "")</f>
        <v>1</v>
      </c>
      <c r="C269" s="126"/>
      <c r="D269" s="126" t="s">
        <v>10247</v>
      </c>
      <c r="E269" s="126"/>
      <c r="F269" s="126"/>
      <c r="G269" s="126" t="s">
        <v>1696</v>
      </c>
      <c r="H269" s="126"/>
      <c r="I269" s="126"/>
      <c r="J269" s="105">
        <v>-22.22</v>
      </c>
      <c r="K269" s="105">
        <v>-54.8</v>
      </c>
      <c r="L269" s="105">
        <v>430</v>
      </c>
      <c r="M269" s="126"/>
      <c r="N269" s="105"/>
      <c r="O269" s="105"/>
      <c r="P269" s="126"/>
      <c r="Q269" s="105"/>
      <c r="R269" s="105"/>
      <c r="S269" s="105"/>
      <c r="T269" s="126"/>
      <c r="U269" s="105"/>
      <c r="V269" s="105"/>
      <c r="W269" s="105"/>
      <c r="X269" s="105"/>
      <c r="Y269" s="105"/>
      <c r="Z269" s="105"/>
      <c r="AA269" s="126"/>
      <c r="AB269" s="127"/>
      <c r="AC269" s="126"/>
      <c r="AD269" s="126"/>
      <c r="AE269" s="126"/>
      <c r="AF269" s="126"/>
      <c r="AG269" s="126"/>
      <c r="AH269" s="105"/>
      <c r="AI269" s="105"/>
      <c r="AJ269" s="105"/>
      <c r="AK269" s="126"/>
      <c r="AL269" s="126"/>
    </row>
    <row r="270" spans="1:38" x14ac:dyDescent="0.25">
      <c r="A270" s="126" t="s">
        <v>10257</v>
      </c>
      <c r="B270" s="127" cm="1">
        <f t="array" ref="B270">IF(ROW() &lt; ROW(INDEX(fields[experiment_ID],ROWS(fields[experiment_ID]))), COUNTIF(INDEX(fields[experiment_ID],1):fields[[#This Row],[experiment_ID]],fields[[#This Row],[experiment_ID]]), "")</f>
        <v>1</v>
      </c>
      <c r="C270" s="126"/>
      <c r="D270" s="126" t="s">
        <v>10257</v>
      </c>
      <c r="E270" s="126"/>
      <c r="F270" s="126"/>
      <c r="G270" s="126" t="s">
        <v>1696</v>
      </c>
      <c r="H270" s="126"/>
      <c r="I270" s="126"/>
      <c r="J270" s="105">
        <v>-19.38</v>
      </c>
      <c r="K270" s="105">
        <v>-54.55</v>
      </c>
      <c r="L270" s="105">
        <v>658</v>
      </c>
      <c r="M270" s="126"/>
      <c r="N270" s="105"/>
      <c r="O270" s="105"/>
      <c r="P270" s="126"/>
      <c r="Q270" s="105"/>
      <c r="R270" s="105"/>
      <c r="S270" s="105"/>
      <c r="T270" s="126"/>
      <c r="U270" s="105"/>
      <c r="V270" s="105"/>
      <c r="W270" s="105"/>
      <c r="X270" s="105"/>
      <c r="Y270" s="105"/>
      <c r="Z270" s="105"/>
      <c r="AA270" s="126"/>
      <c r="AB270" s="127"/>
      <c r="AC270" s="126"/>
      <c r="AD270" s="126"/>
      <c r="AE270" s="126"/>
      <c r="AF270" s="126"/>
      <c r="AG270" s="126"/>
      <c r="AH270" s="105"/>
      <c r="AI270" s="105"/>
      <c r="AJ270" s="105"/>
      <c r="AK270" s="126"/>
      <c r="AL270" s="126"/>
    </row>
    <row r="271" spans="1:38" x14ac:dyDescent="0.25">
      <c r="A271" s="126" t="s">
        <v>10285</v>
      </c>
      <c r="B271" s="127" cm="1">
        <f t="array" ref="B271">IF(ROW() &lt; ROW(INDEX(fields[experiment_ID],ROWS(fields[experiment_ID]))), COUNTIF(INDEX(fields[experiment_ID],1):fields[[#This Row],[experiment_ID]],fields[[#This Row],[experiment_ID]]), "")</f>
        <v>1</v>
      </c>
      <c r="C271" s="126"/>
      <c r="D271" s="126" t="s">
        <v>10258</v>
      </c>
      <c r="E271" s="126"/>
      <c r="F271" s="126"/>
      <c r="G271" s="126" t="s">
        <v>1696</v>
      </c>
      <c r="H271" s="126"/>
      <c r="I271" s="126"/>
      <c r="J271" s="105">
        <v>-22.72</v>
      </c>
      <c r="K271" s="105">
        <v>-47.63</v>
      </c>
      <c r="L271" s="105">
        <v>547</v>
      </c>
      <c r="M271" s="126"/>
      <c r="N271" s="105"/>
      <c r="O271" s="105"/>
      <c r="P271" s="126"/>
      <c r="Q271" s="105"/>
      <c r="R271" s="105"/>
      <c r="S271" s="105"/>
      <c r="T271" s="126"/>
      <c r="U271" s="105"/>
      <c r="V271" s="105"/>
      <c r="W271" s="105"/>
      <c r="X271" s="105"/>
      <c r="Y271" s="105"/>
      <c r="Z271" s="105"/>
      <c r="AA271" s="126"/>
      <c r="AB271" s="127"/>
      <c r="AC271" s="126"/>
      <c r="AD271" s="126"/>
      <c r="AE271" s="126"/>
      <c r="AF271" s="126"/>
      <c r="AG271" s="126"/>
      <c r="AH271" s="105"/>
      <c r="AI271" s="105"/>
      <c r="AJ271" s="105"/>
      <c r="AK271" s="126"/>
      <c r="AL271" s="126"/>
    </row>
    <row r="272" spans="1:38" x14ac:dyDescent="0.25">
      <c r="A272" s="126" t="s">
        <v>10294</v>
      </c>
      <c r="B272" s="127" cm="1">
        <f t="array" ref="B272">IF(ROW() &lt; ROW(INDEX(fields[experiment_ID],ROWS(fields[experiment_ID]))), COUNTIF(INDEX(fields[experiment_ID],1):fields[[#This Row],[experiment_ID]],fields[[#This Row],[experiment_ID]]), "")</f>
        <v>1</v>
      </c>
      <c r="C272" s="126"/>
      <c r="D272" s="126" t="s">
        <v>10294</v>
      </c>
      <c r="E272" s="126"/>
      <c r="F272" s="126"/>
      <c r="G272" s="126" t="s">
        <v>1750</v>
      </c>
      <c r="H272" s="126"/>
      <c r="I272" s="126"/>
      <c r="J272" s="105">
        <v>28.63</v>
      </c>
      <c r="K272" s="105">
        <v>77.16</v>
      </c>
      <c r="L272" s="105">
        <v>167.17</v>
      </c>
      <c r="M272" s="126"/>
      <c r="N272" s="105"/>
      <c r="O272" s="105"/>
      <c r="P272" s="126"/>
      <c r="Q272" s="105"/>
      <c r="R272" s="105"/>
      <c r="S272" s="105"/>
      <c r="T272" s="126"/>
      <c r="U272" s="105"/>
      <c r="V272" s="105"/>
      <c r="W272" s="105"/>
      <c r="X272" s="105"/>
      <c r="Y272" s="105"/>
      <c r="Z272" s="105"/>
      <c r="AA272" s="126"/>
      <c r="AB272" s="127"/>
      <c r="AC272" s="126"/>
      <c r="AD272" s="126"/>
      <c r="AE272" s="126"/>
      <c r="AF272" s="126"/>
      <c r="AG272" s="126"/>
      <c r="AH272" s="105"/>
      <c r="AI272" s="105"/>
      <c r="AJ272" s="105"/>
      <c r="AK272" s="126"/>
      <c r="AL272" s="126"/>
    </row>
    <row r="273" spans="1:38" x14ac:dyDescent="0.25">
      <c r="A273" s="126" t="s">
        <v>10295</v>
      </c>
      <c r="B273" s="127" cm="1">
        <f t="array" ref="B273">IF(ROW() &lt; ROW(INDEX(fields[experiment_ID],ROWS(fields[experiment_ID]))), COUNTIF(INDEX(fields[experiment_ID],1):fields[[#This Row],[experiment_ID]],fields[[#This Row],[experiment_ID]]), "")</f>
        <v>1</v>
      </c>
      <c r="C273" s="126"/>
      <c r="D273" s="126" t="s">
        <v>10295</v>
      </c>
      <c r="E273" s="126"/>
      <c r="F273" s="126"/>
      <c r="G273" s="126" t="s">
        <v>1750</v>
      </c>
      <c r="H273" s="126"/>
      <c r="I273" s="126"/>
      <c r="J273" s="105">
        <v>28.63</v>
      </c>
      <c r="K273" s="105">
        <v>77.16</v>
      </c>
      <c r="L273" s="105">
        <v>167.17</v>
      </c>
      <c r="M273" s="126"/>
      <c r="N273" s="105"/>
      <c r="O273" s="105"/>
      <c r="P273" s="126"/>
      <c r="Q273" s="105"/>
      <c r="R273" s="105"/>
      <c r="S273" s="105"/>
      <c r="T273" s="126"/>
      <c r="U273" s="105"/>
      <c r="V273" s="105"/>
      <c r="W273" s="105"/>
      <c r="X273" s="105"/>
      <c r="Y273" s="105"/>
      <c r="Z273" s="105"/>
      <c r="AA273" s="126"/>
      <c r="AB273" s="127"/>
      <c r="AC273" s="126"/>
      <c r="AD273" s="126"/>
      <c r="AE273" s="126"/>
      <c r="AF273" s="126"/>
      <c r="AG273" s="126"/>
      <c r="AH273" s="105"/>
      <c r="AI273" s="105"/>
      <c r="AJ273" s="105"/>
      <c r="AK273" s="126"/>
      <c r="AL273" s="126"/>
    </row>
    <row r="274" spans="1:38" x14ac:dyDescent="0.25">
      <c r="A274" s="243" t="s">
        <v>10342</v>
      </c>
      <c r="B274" s="244" cm="1">
        <f t="array" ref="B274">IF(ROW() &lt; ROW(INDEX(fields[experiment_ID],ROWS(fields[experiment_ID]))), COUNTIF(INDEX(fields[experiment_ID],1):fields[[#This Row],[experiment_ID]],fields[[#This Row],[experiment_ID]]), "")</f>
        <v>1</v>
      </c>
      <c r="D274" s="243" t="s">
        <v>10342</v>
      </c>
      <c r="G274" s="243" t="s">
        <v>1804</v>
      </c>
      <c r="H274" s="243"/>
      <c r="I274" s="243" t="s">
        <v>10404</v>
      </c>
      <c r="J274" s="241">
        <v>63.45</v>
      </c>
      <c r="K274" s="241">
        <v>10.95</v>
      </c>
      <c r="L274" s="241"/>
    </row>
    <row r="275" spans="1:38" x14ac:dyDescent="0.25">
      <c r="A275" s="243" t="s">
        <v>10343</v>
      </c>
      <c r="B275" s="244" cm="1">
        <f t="array" ref="B275">IF(ROW() &lt; ROW(INDEX(fields[experiment_ID],ROWS(fields[experiment_ID]))), COUNTIF(INDEX(fields[experiment_ID],1):fields[[#This Row],[experiment_ID]],fields[[#This Row],[experiment_ID]]), "")</f>
        <v>1</v>
      </c>
      <c r="C275" s="243"/>
      <c r="D275" s="243" t="s">
        <v>10343</v>
      </c>
      <c r="E275" s="243"/>
      <c r="F275" s="243"/>
      <c r="G275" s="243" t="s">
        <v>1804</v>
      </c>
      <c r="H275" s="243"/>
      <c r="I275" s="243" t="s">
        <v>10404</v>
      </c>
      <c r="J275" s="241">
        <v>63.45</v>
      </c>
      <c r="K275" s="241">
        <v>10.95</v>
      </c>
      <c r="L275" s="241"/>
      <c r="M275" s="243"/>
      <c r="N275" s="241"/>
      <c r="O275" s="241"/>
      <c r="P275" s="243"/>
      <c r="Q275" s="241"/>
      <c r="R275" s="241"/>
      <c r="S275" s="241"/>
      <c r="T275" s="243"/>
      <c r="U275" s="241"/>
      <c r="V275" s="241"/>
      <c r="W275" s="241"/>
      <c r="X275" s="241"/>
      <c r="Y275" s="241"/>
      <c r="Z275" s="241"/>
      <c r="AA275" s="243"/>
      <c r="AB275" s="244"/>
      <c r="AC275" s="243"/>
      <c r="AD275" s="243"/>
      <c r="AE275" s="243"/>
      <c r="AF275" s="243"/>
      <c r="AG275" s="243"/>
      <c r="AH275" s="241"/>
      <c r="AI275" s="241"/>
      <c r="AJ275" s="241"/>
      <c r="AK275" s="243"/>
      <c r="AL275" s="243"/>
    </row>
    <row r="276" spans="1:38" x14ac:dyDescent="0.25">
      <c r="A276" s="243" t="s">
        <v>10344</v>
      </c>
      <c r="B276" s="244" cm="1">
        <f t="array" ref="B276">IF(ROW() &lt; ROW(INDEX(fields[experiment_ID],ROWS(fields[experiment_ID]))), COUNTIF(INDEX(fields[experiment_ID],1):fields[[#This Row],[experiment_ID]],fields[[#This Row],[experiment_ID]]), "")</f>
        <v>1</v>
      </c>
      <c r="C276" s="243"/>
      <c r="D276" s="243" t="s">
        <v>10344</v>
      </c>
      <c r="E276" s="243"/>
      <c r="F276" s="243"/>
      <c r="G276" s="243" t="s">
        <v>1804</v>
      </c>
      <c r="H276" s="243"/>
      <c r="I276" s="243" t="s">
        <v>10404</v>
      </c>
      <c r="J276" s="241">
        <v>63.45</v>
      </c>
      <c r="K276" s="241">
        <v>10.95</v>
      </c>
      <c r="L276" s="241"/>
      <c r="M276" s="243"/>
      <c r="N276" s="241"/>
      <c r="O276" s="241"/>
      <c r="P276" s="243"/>
      <c r="Q276" s="241"/>
      <c r="R276" s="241"/>
      <c r="S276" s="241"/>
      <c r="T276" s="243"/>
      <c r="U276" s="241"/>
      <c r="V276" s="241"/>
      <c r="W276" s="241"/>
      <c r="X276" s="241"/>
      <c r="Y276" s="241"/>
      <c r="Z276" s="241"/>
      <c r="AA276" s="243"/>
      <c r="AB276" s="244"/>
      <c r="AC276" s="243"/>
      <c r="AD276" s="243"/>
      <c r="AE276" s="243"/>
      <c r="AF276" s="243"/>
      <c r="AG276" s="243"/>
      <c r="AH276" s="241"/>
      <c r="AI276" s="241"/>
      <c r="AJ276" s="241"/>
      <c r="AK276" s="243"/>
      <c r="AL276" s="243"/>
    </row>
    <row r="277" spans="1:38" x14ac:dyDescent="0.25">
      <c r="A277" s="243" t="s">
        <v>10353</v>
      </c>
      <c r="B277" s="244" cm="1">
        <f t="array" ref="B277">IF(ROW() &lt; ROW(INDEX(fields[experiment_ID],ROWS(fields[experiment_ID]))), COUNTIF(INDEX(fields[experiment_ID],1):fields[[#This Row],[experiment_ID]],fields[[#This Row],[experiment_ID]]), "")</f>
        <v>1</v>
      </c>
      <c r="C277" s="243"/>
      <c r="D277" s="243" t="s">
        <v>10353</v>
      </c>
      <c r="E277" s="243"/>
      <c r="F277" s="243"/>
      <c r="G277" s="243" t="s">
        <v>1804</v>
      </c>
      <c r="H277" s="243"/>
      <c r="I277" s="243" t="s">
        <v>10404</v>
      </c>
      <c r="J277" s="241">
        <v>63.45</v>
      </c>
      <c r="K277" s="241">
        <v>10.95</v>
      </c>
      <c r="L277" s="241"/>
      <c r="M277" s="243"/>
      <c r="N277" s="241"/>
      <c r="O277" s="241"/>
      <c r="P277" s="243"/>
      <c r="Q277" s="241"/>
      <c r="R277" s="241"/>
      <c r="S277" s="241"/>
      <c r="T277" s="243"/>
      <c r="U277" s="241"/>
      <c r="V277" s="241"/>
      <c r="W277" s="241"/>
      <c r="X277" s="241"/>
      <c r="Y277" s="241"/>
      <c r="Z277" s="241"/>
      <c r="AA277" s="243"/>
      <c r="AB277" s="244"/>
      <c r="AC277" s="243"/>
      <c r="AD277" s="243"/>
      <c r="AE277" s="243"/>
      <c r="AF277" s="243"/>
      <c r="AG277" s="243"/>
      <c r="AH277" s="241"/>
      <c r="AI277" s="241"/>
      <c r="AJ277" s="241"/>
      <c r="AK277" s="243"/>
      <c r="AL277" s="243"/>
    </row>
    <row r="278" spans="1:38" x14ac:dyDescent="0.25">
      <c r="A278" s="243" t="s">
        <v>10345</v>
      </c>
      <c r="B278" s="244" cm="1">
        <f t="array" ref="B278">IF(ROW() &lt; ROW(INDEX(fields[experiment_ID],ROWS(fields[experiment_ID]))), COUNTIF(INDEX(fields[experiment_ID],1):fields[[#This Row],[experiment_ID]],fields[[#This Row],[experiment_ID]]), "")</f>
        <v>1</v>
      </c>
      <c r="C278" s="243"/>
      <c r="D278" s="243" t="s">
        <v>10345</v>
      </c>
      <c r="E278" s="243"/>
      <c r="F278" s="243"/>
      <c r="G278" s="243" t="s">
        <v>1719</v>
      </c>
      <c r="H278" s="243"/>
      <c r="I278" s="243" t="s">
        <v>10405</v>
      </c>
      <c r="J278" s="241">
        <v>56.5</v>
      </c>
      <c r="K278" s="241">
        <v>9.57</v>
      </c>
      <c r="L278" s="241"/>
      <c r="M278" s="243"/>
      <c r="N278" s="241"/>
      <c r="O278" s="241"/>
      <c r="P278" s="243"/>
      <c r="Q278" s="241"/>
      <c r="R278" s="241"/>
      <c r="S278" s="241"/>
      <c r="T278" s="243"/>
      <c r="U278" s="241"/>
      <c r="V278" s="241"/>
      <c r="W278" s="241"/>
      <c r="X278" s="241"/>
      <c r="Y278" s="241"/>
      <c r="Z278" s="241"/>
      <c r="AA278" s="243"/>
      <c r="AB278" s="244"/>
      <c r="AC278" s="243"/>
      <c r="AD278" s="243"/>
      <c r="AE278" s="243"/>
      <c r="AF278" s="243"/>
      <c r="AG278" s="243"/>
      <c r="AH278" s="241"/>
      <c r="AI278" s="241"/>
      <c r="AJ278" s="241"/>
      <c r="AK278" s="243"/>
      <c r="AL278" s="243"/>
    </row>
    <row r="279" spans="1:38" x14ac:dyDescent="0.25">
      <c r="A279" s="243" t="s">
        <v>10346</v>
      </c>
      <c r="B279" s="244" cm="1">
        <f t="array" ref="B279">IF(ROW() &lt; ROW(INDEX(fields[experiment_ID],ROWS(fields[experiment_ID]))), COUNTIF(INDEX(fields[experiment_ID],1):fields[[#This Row],[experiment_ID]],fields[[#This Row],[experiment_ID]]), "")</f>
        <v>1</v>
      </c>
      <c r="C279" s="243"/>
      <c r="D279" s="243" t="s">
        <v>10346</v>
      </c>
      <c r="E279" s="243"/>
      <c r="F279" s="243"/>
      <c r="G279" s="243" t="s">
        <v>1719</v>
      </c>
      <c r="H279" s="243"/>
      <c r="I279" s="243" t="s">
        <v>10405</v>
      </c>
      <c r="J279" s="241">
        <v>56.5</v>
      </c>
      <c r="K279" s="241">
        <v>9.57</v>
      </c>
      <c r="L279" s="241"/>
      <c r="M279" s="243"/>
      <c r="N279" s="241"/>
      <c r="O279" s="241"/>
      <c r="P279" s="243"/>
      <c r="Q279" s="241"/>
      <c r="R279" s="241"/>
      <c r="S279" s="241"/>
      <c r="T279" s="243"/>
      <c r="U279" s="241"/>
      <c r="V279" s="241"/>
      <c r="W279" s="241"/>
      <c r="X279" s="241"/>
      <c r="Y279" s="241"/>
      <c r="Z279" s="241"/>
      <c r="AA279" s="243"/>
      <c r="AB279" s="244"/>
      <c r="AC279" s="243"/>
      <c r="AD279" s="243"/>
      <c r="AE279" s="243"/>
      <c r="AF279" s="243"/>
      <c r="AG279" s="243"/>
      <c r="AH279" s="241"/>
      <c r="AI279" s="241"/>
      <c r="AJ279" s="241"/>
      <c r="AK279" s="243"/>
      <c r="AL279" s="243"/>
    </row>
    <row r="280" spans="1:38" x14ac:dyDescent="0.25">
      <c r="A280" s="243" t="s">
        <v>10347</v>
      </c>
      <c r="B280" s="244" cm="1">
        <f t="array" ref="B280">IF(ROW() &lt; ROW(INDEX(fields[experiment_ID],ROWS(fields[experiment_ID]))), COUNTIF(INDEX(fields[experiment_ID],1):fields[[#This Row],[experiment_ID]],fields[[#This Row],[experiment_ID]]), "")</f>
        <v>1</v>
      </c>
      <c r="C280" s="243"/>
      <c r="D280" s="243" t="s">
        <v>10347</v>
      </c>
      <c r="E280" s="243"/>
      <c r="F280" s="243"/>
      <c r="G280" s="243" t="s">
        <v>1719</v>
      </c>
      <c r="H280" s="243"/>
      <c r="I280" s="243" t="s">
        <v>10405</v>
      </c>
      <c r="J280" s="241">
        <v>56.5</v>
      </c>
      <c r="K280" s="241">
        <v>9.57</v>
      </c>
      <c r="L280" s="241"/>
      <c r="M280" s="243"/>
      <c r="N280" s="241"/>
      <c r="O280" s="241"/>
      <c r="P280" s="243"/>
      <c r="Q280" s="241"/>
      <c r="R280" s="241"/>
      <c r="S280" s="241"/>
      <c r="T280" s="243"/>
      <c r="U280" s="241"/>
      <c r="V280" s="241"/>
      <c r="W280" s="241"/>
      <c r="X280" s="241"/>
      <c r="Y280" s="241"/>
      <c r="Z280" s="241"/>
      <c r="AA280" s="243"/>
      <c r="AB280" s="244"/>
      <c r="AC280" s="243"/>
      <c r="AD280" s="243"/>
      <c r="AE280" s="243"/>
      <c r="AF280" s="243"/>
      <c r="AG280" s="243"/>
      <c r="AH280" s="241"/>
      <c r="AI280" s="241"/>
      <c r="AJ280" s="241"/>
      <c r="AK280" s="243"/>
      <c r="AL280" s="243"/>
    </row>
    <row r="281" spans="1:38" x14ac:dyDescent="0.25">
      <c r="A281" s="243" t="s">
        <v>10348</v>
      </c>
      <c r="B281" s="244" cm="1">
        <f t="array" ref="B281">IF(ROW() &lt; ROW(INDEX(fields[experiment_ID],ROWS(fields[experiment_ID]))), COUNTIF(INDEX(fields[experiment_ID],1):fields[[#This Row],[experiment_ID]],fields[[#This Row],[experiment_ID]]), "")</f>
        <v>1</v>
      </c>
      <c r="C281" s="243"/>
      <c r="D281" s="243" t="s">
        <v>10348</v>
      </c>
      <c r="E281" s="243"/>
      <c r="F281" s="243"/>
      <c r="G281" s="243" t="s">
        <v>1719</v>
      </c>
      <c r="H281" s="243"/>
      <c r="I281" s="243" t="s">
        <v>10405</v>
      </c>
      <c r="J281" s="241">
        <v>56.5</v>
      </c>
      <c r="K281" s="241">
        <v>9.57</v>
      </c>
      <c r="L281" s="241"/>
      <c r="M281" s="243"/>
      <c r="N281" s="241"/>
      <c r="O281" s="241"/>
      <c r="P281" s="243"/>
      <c r="Q281" s="241"/>
      <c r="R281" s="241"/>
      <c r="S281" s="241"/>
      <c r="T281" s="243"/>
      <c r="U281" s="241"/>
      <c r="V281" s="241"/>
      <c r="W281" s="241"/>
      <c r="X281" s="241"/>
      <c r="Y281" s="241"/>
      <c r="Z281" s="241"/>
      <c r="AA281" s="243"/>
      <c r="AB281" s="244"/>
      <c r="AC281" s="243"/>
      <c r="AD281" s="243"/>
      <c r="AE281" s="243"/>
      <c r="AF281" s="243"/>
      <c r="AG281" s="243"/>
      <c r="AH281" s="241"/>
      <c r="AI281" s="241"/>
      <c r="AJ281" s="241"/>
      <c r="AK281" s="243"/>
      <c r="AL281" s="243"/>
    </row>
    <row r="282" spans="1:38" x14ac:dyDescent="0.25">
      <c r="A282" s="243" t="s">
        <v>10349</v>
      </c>
      <c r="B282" s="244" cm="1">
        <f t="array" ref="B282">IF(ROW() &lt; ROW(INDEX(fields[experiment_ID],ROWS(fields[experiment_ID]))), COUNTIF(INDEX(fields[experiment_ID],1):fields[[#This Row],[experiment_ID]],fields[[#This Row],[experiment_ID]]), "")</f>
        <v>1</v>
      </c>
      <c r="C282" s="243"/>
      <c r="D282" s="243" t="s">
        <v>10349</v>
      </c>
      <c r="E282" s="243"/>
      <c r="F282" s="243"/>
      <c r="G282" s="243" t="s">
        <v>1719</v>
      </c>
      <c r="H282" s="243"/>
      <c r="I282" s="243" t="s">
        <v>10405</v>
      </c>
      <c r="J282" s="241">
        <v>56.5</v>
      </c>
      <c r="K282" s="241">
        <v>9.57</v>
      </c>
      <c r="L282" s="241"/>
      <c r="M282" s="243"/>
      <c r="N282" s="241"/>
      <c r="O282" s="241"/>
      <c r="P282" s="243"/>
      <c r="Q282" s="241"/>
      <c r="R282" s="241"/>
      <c r="S282" s="241"/>
      <c r="T282" s="243"/>
      <c r="U282" s="241"/>
      <c r="V282" s="241"/>
      <c r="W282" s="241"/>
      <c r="X282" s="241"/>
      <c r="Y282" s="241"/>
      <c r="Z282" s="241"/>
      <c r="AA282" s="243"/>
      <c r="AB282" s="244"/>
      <c r="AC282" s="243"/>
      <c r="AD282" s="243"/>
      <c r="AE282" s="243"/>
      <c r="AF282" s="243"/>
      <c r="AG282" s="243"/>
      <c r="AH282" s="241"/>
      <c r="AI282" s="241"/>
      <c r="AJ282" s="241"/>
      <c r="AK282" s="243"/>
      <c r="AL282" s="243"/>
    </row>
    <row r="283" spans="1:38" x14ac:dyDescent="0.25">
      <c r="A283" s="243" t="s">
        <v>10350</v>
      </c>
      <c r="B283" s="244" cm="1">
        <f t="array" ref="B283">IF(ROW() &lt; ROW(INDEX(fields[experiment_ID],ROWS(fields[experiment_ID]))), COUNTIF(INDEX(fields[experiment_ID],1):fields[[#This Row],[experiment_ID]],fields[[#This Row],[experiment_ID]]), "")</f>
        <v>1</v>
      </c>
      <c r="C283" s="243"/>
      <c r="D283" s="243" t="s">
        <v>10350</v>
      </c>
      <c r="E283" s="243"/>
      <c r="F283" s="243"/>
      <c r="G283" s="243" t="s">
        <v>1719</v>
      </c>
      <c r="H283" s="243"/>
      <c r="I283" s="243" t="s">
        <v>10405</v>
      </c>
      <c r="J283" s="241">
        <v>56.5</v>
      </c>
      <c r="K283" s="241">
        <v>9.57</v>
      </c>
      <c r="L283" s="241"/>
      <c r="M283" s="243"/>
      <c r="N283" s="241"/>
      <c r="O283" s="241"/>
      <c r="P283" s="243"/>
      <c r="Q283" s="241"/>
      <c r="R283" s="241"/>
      <c r="S283" s="241"/>
      <c r="T283" s="243"/>
      <c r="U283" s="241"/>
      <c r="V283" s="241"/>
      <c r="W283" s="241"/>
      <c r="X283" s="241"/>
      <c r="Y283" s="241"/>
      <c r="Z283" s="241"/>
      <c r="AA283" s="243"/>
      <c r="AB283" s="244"/>
      <c r="AC283" s="243"/>
      <c r="AD283" s="243"/>
      <c r="AE283" s="243"/>
      <c r="AF283" s="243"/>
      <c r="AG283" s="243"/>
      <c r="AH283" s="241"/>
      <c r="AI283" s="241"/>
      <c r="AJ283" s="241"/>
      <c r="AK283" s="243"/>
      <c r="AL283" s="243"/>
    </row>
    <row r="284" spans="1:38" x14ac:dyDescent="0.25">
      <c r="A284" s="243" t="s">
        <v>10351</v>
      </c>
      <c r="B284" s="244" cm="1">
        <f t="array" ref="B284">IF(ROW() &lt; ROW(INDEX(fields[experiment_ID],ROWS(fields[experiment_ID]))), COUNTIF(INDEX(fields[experiment_ID],1):fields[[#This Row],[experiment_ID]],fields[[#This Row],[experiment_ID]]), "")</f>
        <v>1</v>
      </c>
      <c r="C284" s="243"/>
      <c r="D284" s="243" t="s">
        <v>10351</v>
      </c>
      <c r="E284" s="243"/>
      <c r="F284" s="243"/>
      <c r="G284" s="243" t="s">
        <v>1719</v>
      </c>
      <c r="H284" s="243"/>
      <c r="I284" s="243" t="s">
        <v>10405</v>
      </c>
      <c r="J284" s="241">
        <v>56.5</v>
      </c>
      <c r="K284" s="241">
        <v>9.57</v>
      </c>
      <c r="L284" s="241"/>
      <c r="M284" s="243"/>
      <c r="N284" s="241"/>
      <c r="O284" s="241"/>
      <c r="P284" s="243"/>
      <c r="Q284" s="241"/>
      <c r="R284" s="241"/>
      <c r="S284" s="241"/>
      <c r="T284" s="243"/>
      <c r="U284" s="241"/>
      <c r="V284" s="241"/>
      <c r="W284" s="241"/>
      <c r="X284" s="241"/>
      <c r="Y284" s="241"/>
      <c r="Z284" s="241"/>
      <c r="AA284" s="243"/>
      <c r="AB284" s="244"/>
      <c r="AC284" s="243"/>
      <c r="AD284" s="243"/>
      <c r="AE284" s="243"/>
      <c r="AF284" s="243"/>
      <c r="AG284" s="243"/>
      <c r="AH284" s="241"/>
      <c r="AI284" s="241"/>
      <c r="AJ284" s="241"/>
      <c r="AK284" s="243"/>
      <c r="AL284" s="243"/>
    </row>
    <row r="285" spans="1:38" x14ac:dyDescent="0.25">
      <c r="A285" s="243" t="s">
        <v>10352</v>
      </c>
      <c r="B285" s="244" cm="1">
        <f t="array" ref="B285">IF(ROW() &lt; ROW(INDEX(fields[experiment_ID],ROWS(fields[experiment_ID]))), COUNTIF(INDEX(fields[experiment_ID],1):fields[[#This Row],[experiment_ID]],fields[[#This Row],[experiment_ID]]), "")</f>
        <v>1</v>
      </c>
      <c r="C285" s="243"/>
      <c r="D285" s="243" t="s">
        <v>10352</v>
      </c>
      <c r="E285" s="243"/>
      <c r="F285" s="243"/>
      <c r="G285" s="243" t="s">
        <v>1719</v>
      </c>
      <c r="H285" s="243"/>
      <c r="I285" s="243" t="s">
        <v>10405</v>
      </c>
      <c r="J285" s="241">
        <v>56.5</v>
      </c>
      <c r="K285" s="241">
        <v>9.57</v>
      </c>
      <c r="L285" s="241"/>
      <c r="M285" s="243"/>
      <c r="N285" s="241"/>
      <c r="O285" s="241"/>
      <c r="P285" s="243"/>
      <c r="Q285" s="241"/>
      <c r="R285" s="241"/>
      <c r="S285" s="241"/>
      <c r="T285" s="243"/>
      <c r="U285" s="241"/>
      <c r="V285" s="241"/>
      <c r="W285" s="241"/>
      <c r="X285" s="241"/>
      <c r="Y285" s="241"/>
      <c r="Z285" s="241"/>
      <c r="AA285" s="243"/>
      <c r="AB285" s="244"/>
      <c r="AC285" s="243"/>
      <c r="AD285" s="243"/>
      <c r="AE285" s="243"/>
      <c r="AF285" s="243"/>
      <c r="AG285" s="243"/>
      <c r="AH285" s="241"/>
      <c r="AI285" s="241"/>
      <c r="AJ285" s="241"/>
      <c r="AK285" s="243"/>
      <c r="AL285" s="243"/>
    </row>
    <row r="286" spans="1:38" x14ac:dyDescent="0.25">
      <c r="A286" s="243" t="s">
        <v>10354</v>
      </c>
      <c r="B286" s="244" cm="1">
        <f t="array" ref="B286">IF(ROW() &lt; ROW(INDEX(fields[experiment_ID],ROWS(fields[experiment_ID]))), COUNTIF(INDEX(fields[experiment_ID],1):fields[[#This Row],[experiment_ID]],fields[[#This Row],[experiment_ID]]), "")</f>
        <v>1</v>
      </c>
      <c r="C286" s="243"/>
      <c r="D286" s="243" t="s">
        <v>10354</v>
      </c>
      <c r="E286" s="243"/>
      <c r="F286" s="243"/>
      <c r="G286" s="243" t="s">
        <v>1813</v>
      </c>
      <c r="H286" s="243"/>
      <c r="I286" s="243" t="s">
        <v>10403</v>
      </c>
      <c r="J286" s="241">
        <v>51.47</v>
      </c>
      <c r="K286" s="241">
        <v>22.05</v>
      </c>
      <c r="L286" s="241"/>
      <c r="M286" s="243"/>
      <c r="N286" s="241"/>
      <c r="O286" s="241"/>
      <c r="P286" s="243"/>
      <c r="Q286" s="241"/>
      <c r="R286" s="241"/>
      <c r="S286" s="241"/>
      <c r="T286" s="243"/>
      <c r="U286" s="241"/>
      <c r="V286" s="241"/>
      <c r="W286" s="241"/>
      <c r="X286" s="241"/>
      <c r="Y286" s="241"/>
      <c r="Z286" s="241"/>
      <c r="AA286" s="243"/>
      <c r="AB286" s="244"/>
      <c r="AC286" s="243"/>
      <c r="AD286" s="243"/>
      <c r="AE286" s="243"/>
      <c r="AF286" s="243"/>
      <c r="AG286" s="243"/>
      <c r="AH286" s="241"/>
      <c r="AI286" s="241"/>
      <c r="AJ286" s="241"/>
      <c r="AK286" s="243"/>
      <c r="AL286" s="243"/>
    </row>
    <row r="287" spans="1:38" x14ac:dyDescent="0.25">
      <c r="A287" s="243" t="s">
        <v>10355</v>
      </c>
      <c r="B287" s="244" cm="1">
        <f t="array" ref="B287">IF(ROW() &lt; ROW(INDEX(fields[experiment_ID],ROWS(fields[experiment_ID]))), COUNTIF(INDEX(fields[experiment_ID],1):fields[[#This Row],[experiment_ID]],fields[[#This Row],[experiment_ID]]), "")</f>
        <v>1</v>
      </c>
      <c r="C287" s="243"/>
      <c r="D287" s="243" t="s">
        <v>10355</v>
      </c>
      <c r="E287" s="243"/>
      <c r="F287" s="243"/>
      <c r="G287" s="243" t="s">
        <v>1813</v>
      </c>
      <c r="H287" s="243"/>
      <c r="I287" s="243" t="s">
        <v>10403</v>
      </c>
      <c r="J287" s="241">
        <v>51.47</v>
      </c>
      <c r="K287" s="241">
        <v>22.05</v>
      </c>
      <c r="L287" s="241"/>
      <c r="M287" s="243"/>
      <c r="N287" s="241"/>
      <c r="O287" s="241"/>
      <c r="P287" s="243"/>
      <c r="Q287" s="241"/>
      <c r="R287" s="241"/>
      <c r="S287" s="241"/>
      <c r="T287" s="243"/>
      <c r="U287" s="241"/>
      <c r="V287" s="241"/>
      <c r="W287" s="241"/>
      <c r="X287" s="241"/>
      <c r="Y287" s="241"/>
      <c r="Z287" s="241"/>
      <c r="AA287" s="243"/>
      <c r="AB287" s="244"/>
      <c r="AC287" s="243"/>
      <c r="AD287" s="243"/>
      <c r="AE287" s="243"/>
      <c r="AF287" s="243"/>
      <c r="AG287" s="243"/>
      <c r="AH287" s="241"/>
      <c r="AI287" s="241"/>
      <c r="AJ287" s="241"/>
      <c r="AK287" s="243"/>
      <c r="AL287" s="243"/>
    </row>
    <row r="288" spans="1:38" x14ac:dyDescent="0.25">
      <c r="A288" s="243" t="s">
        <v>10356</v>
      </c>
      <c r="B288" s="244" cm="1">
        <f t="array" ref="B288">IF(ROW() &lt; ROW(INDEX(fields[experiment_ID],ROWS(fields[experiment_ID]))), COUNTIF(INDEX(fields[experiment_ID],1):fields[[#This Row],[experiment_ID]],fields[[#This Row],[experiment_ID]]), "")</f>
        <v>1</v>
      </c>
      <c r="C288" s="243"/>
      <c r="D288" s="243" t="s">
        <v>10356</v>
      </c>
      <c r="E288" s="243"/>
      <c r="F288" s="243"/>
      <c r="G288" s="243" t="s">
        <v>1813</v>
      </c>
      <c r="H288" s="243"/>
      <c r="I288" s="243" t="s">
        <v>10403</v>
      </c>
      <c r="J288" s="241">
        <v>51.47</v>
      </c>
      <c r="K288" s="241">
        <v>22.05</v>
      </c>
      <c r="L288" s="241"/>
      <c r="M288" s="243"/>
      <c r="N288" s="241"/>
      <c r="O288" s="241"/>
      <c r="P288" s="243"/>
      <c r="Q288" s="241"/>
      <c r="R288" s="241"/>
      <c r="S288" s="241"/>
      <c r="T288" s="243"/>
      <c r="U288" s="241"/>
      <c r="V288" s="241"/>
      <c r="W288" s="241"/>
      <c r="X288" s="241"/>
      <c r="Y288" s="241"/>
      <c r="Z288" s="241"/>
      <c r="AA288" s="243"/>
      <c r="AB288" s="244"/>
      <c r="AC288" s="243"/>
      <c r="AD288" s="243"/>
      <c r="AE288" s="243"/>
      <c r="AF288" s="243"/>
      <c r="AG288" s="243"/>
      <c r="AH288" s="241"/>
      <c r="AI288" s="241"/>
      <c r="AJ288" s="241"/>
      <c r="AK288" s="243"/>
      <c r="AL288" s="243"/>
    </row>
    <row r="289" spans="1:38" x14ac:dyDescent="0.25">
      <c r="A289" s="243" t="s">
        <v>10357</v>
      </c>
      <c r="B289" s="244" cm="1">
        <f t="array" ref="B289">IF(ROW() &lt; ROW(INDEX(fields[experiment_ID],ROWS(fields[experiment_ID]))), COUNTIF(INDEX(fields[experiment_ID],1):fields[[#This Row],[experiment_ID]],fields[[#This Row],[experiment_ID]]), "")</f>
        <v>1</v>
      </c>
      <c r="C289" s="243"/>
      <c r="D289" s="243" t="s">
        <v>10357</v>
      </c>
      <c r="E289" s="243"/>
      <c r="F289" s="243"/>
      <c r="G289" s="243" t="s">
        <v>1813</v>
      </c>
      <c r="H289" s="243"/>
      <c r="I289" s="243" t="s">
        <v>10403</v>
      </c>
      <c r="J289" s="241">
        <v>51.47</v>
      </c>
      <c r="K289" s="241">
        <v>22.05</v>
      </c>
      <c r="L289" s="241"/>
      <c r="M289" s="243"/>
      <c r="N289" s="241"/>
      <c r="O289" s="241"/>
      <c r="P289" s="243"/>
      <c r="Q289" s="241"/>
      <c r="R289" s="241"/>
      <c r="S289" s="241"/>
      <c r="T289" s="243"/>
      <c r="U289" s="241"/>
      <c r="V289" s="241"/>
      <c r="W289" s="241"/>
      <c r="X289" s="241"/>
      <c r="Y289" s="241"/>
      <c r="Z289" s="241"/>
      <c r="AA289" s="243"/>
      <c r="AB289" s="244"/>
      <c r="AC289" s="243"/>
      <c r="AD289" s="243"/>
      <c r="AE289" s="243"/>
      <c r="AF289" s="243"/>
      <c r="AG289" s="243"/>
      <c r="AH289" s="241"/>
      <c r="AI289" s="241"/>
      <c r="AJ289" s="241"/>
      <c r="AK289" s="243"/>
      <c r="AL289" s="243"/>
    </row>
    <row r="290" spans="1:38" x14ac:dyDescent="0.25">
      <c r="A290" s="243" t="s">
        <v>10358</v>
      </c>
      <c r="B290" s="244" cm="1">
        <f t="array" ref="B290">IF(ROW() &lt; ROW(INDEX(fields[experiment_ID],ROWS(fields[experiment_ID]))), COUNTIF(INDEX(fields[experiment_ID],1):fields[[#This Row],[experiment_ID]],fields[[#This Row],[experiment_ID]]), "")</f>
        <v>1</v>
      </c>
      <c r="C290" s="243"/>
      <c r="D290" s="243" t="s">
        <v>10358</v>
      </c>
      <c r="E290" s="243"/>
      <c r="F290" s="243"/>
      <c r="G290" s="243" t="s">
        <v>1813</v>
      </c>
      <c r="H290" s="243"/>
      <c r="I290" s="243" t="s">
        <v>10403</v>
      </c>
      <c r="J290" s="241">
        <v>51.47</v>
      </c>
      <c r="K290" s="241">
        <v>22.05</v>
      </c>
      <c r="L290" s="241"/>
      <c r="M290" s="243"/>
      <c r="N290" s="241"/>
      <c r="O290" s="241"/>
      <c r="P290" s="243"/>
      <c r="Q290" s="241"/>
      <c r="R290" s="241"/>
      <c r="S290" s="241"/>
      <c r="T290" s="243"/>
      <c r="U290" s="241"/>
      <c r="V290" s="241"/>
      <c r="W290" s="241"/>
      <c r="X290" s="241"/>
      <c r="Y290" s="241"/>
      <c r="Z290" s="241"/>
      <c r="AA290" s="243"/>
      <c r="AB290" s="244"/>
      <c r="AC290" s="243"/>
      <c r="AD290" s="243"/>
      <c r="AE290" s="243"/>
      <c r="AF290" s="243"/>
      <c r="AG290" s="243"/>
      <c r="AH290" s="241"/>
      <c r="AI290" s="241"/>
      <c r="AJ290" s="241"/>
      <c r="AK290" s="243"/>
      <c r="AL290" s="243"/>
    </row>
    <row r="291" spans="1:38" x14ac:dyDescent="0.25">
      <c r="A291" s="243" t="s">
        <v>10359</v>
      </c>
      <c r="B291" s="244" cm="1">
        <f t="array" ref="B291">IF(ROW() &lt; ROW(INDEX(fields[experiment_ID],ROWS(fields[experiment_ID]))), COUNTIF(INDEX(fields[experiment_ID],1):fields[[#This Row],[experiment_ID]],fields[[#This Row],[experiment_ID]]), "")</f>
        <v>1</v>
      </c>
      <c r="C291" s="243"/>
      <c r="D291" s="243" t="s">
        <v>10359</v>
      </c>
      <c r="E291" s="243"/>
      <c r="F291" s="243"/>
      <c r="G291" s="243" t="s">
        <v>1813</v>
      </c>
      <c r="H291" s="243"/>
      <c r="I291" s="243" t="s">
        <v>10403</v>
      </c>
      <c r="J291" s="241">
        <v>51.47</v>
      </c>
      <c r="K291" s="241">
        <v>22.05</v>
      </c>
      <c r="L291" s="241"/>
      <c r="M291" s="243"/>
      <c r="N291" s="241"/>
      <c r="O291" s="241"/>
      <c r="P291" s="243"/>
      <c r="Q291" s="241"/>
      <c r="R291" s="241"/>
      <c r="S291" s="241"/>
      <c r="T291" s="243"/>
      <c r="U291" s="241"/>
      <c r="V291" s="241"/>
      <c r="W291" s="241"/>
      <c r="X291" s="241"/>
      <c r="Y291" s="241"/>
      <c r="Z291" s="241"/>
      <c r="AA291" s="243"/>
      <c r="AB291" s="244"/>
      <c r="AC291" s="243"/>
      <c r="AD291" s="243"/>
      <c r="AE291" s="243"/>
      <c r="AF291" s="243"/>
      <c r="AG291" s="243"/>
      <c r="AH291" s="241"/>
      <c r="AI291" s="241"/>
      <c r="AJ291" s="241"/>
      <c r="AK291" s="243"/>
      <c r="AL291" s="243"/>
    </row>
    <row r="292" spans="1:38" x14ac:dyDescent="0.25">
      <c r="A292" s="243" t="s">
        <v>10360</v>
      </c>
      <c r="B292" s="244" cm="1">
        <f t="array" ref="B292">IF(ROW() &lt; ROW(INDEX(fields[experiment_ID],ROWS(fields[experiment_ID]))), COUNTIF(INDEX(fields[experiment_ID],1):fields[[#This Row],[experiment_ID]],fields[[#This Row],[experiment_ID]]), "")</f>
        <v>1</v>
      </c>
      <c r="C292" s="243"/>
      <c r="D292" s="243" t="s">
        <v>10360</v>
      </c>
      <c r="E292" s="243"/>
      <c r="F292" s="243"/>
      <c r="G292" s="243" t="s">
        <v>1813</v>
      </c>
      <c r="H292" s="243"/>
      <c r="I292" s="243" t="s">
        <v>10403</v>
      </c>
      <c r="J292" s="241">
        <v>51.47</v>
      </c>
      <c r="K292" s="241">
        <v>22.05</v>
      </c>
      <c r="L292" s="241"/>
      <c r="M292" s="243"/>
      <c r="N292" s="241"/>
      <c r="O292" s="241"/>
      <c r="P292" s="243"/>
      <c r="Q292" s="241"/>
      <c r="R292" s="241"/>
      <c r="S292" s="241"/>
      <c r="T292" s="243"/>
      <c r="U292" s="241"/>
      <c r="V292" s="241"/>
      <c r="W292" s="241"/>
      <c r="X292" s="241"/>
      <c r="Y292" s="241"/>
      <c r="Z292" s="241"/>
      <c r="AA292" s="243"/>
      <c r="AB292" s="244"/>
      <c r="AC292" s="243"/>
      <c r="AD292" s="243"/>
      <c r="AE292" s="243"/>
      <c r="AF292" s="243"/>
      <c r="AG292" s="243"/>
      <c r="AH292" s="241"/>
      <c r="AI292" s="241"/>
      <c r="AJ292" s="241"/>
      <c r="AK292" s="243"/>
      <c r="AL292" s="243"/>
    </row>
    <row r="293" spans="1:38" x14ac:dyDescent="0.25">
      <c r="A293" s="243" t="s">
        <v>10361</v>
      </c>
      <c r="B293" s="244" cm="1">
        <f t="array" ref="B293">IF(ROW() &lt; ROW(INDEX(fields[experiment_ID],ROWS(fields[experiment_ID]))), COUNTIF(INDEX(fields[experiment_ID],1):fields[[#This Row],[experiment_ID]],fields[[#This Row],[experiment_ID]]), "")</f>
        <v>1</v>
      </c>
      <c r="C293" s="243"/>
      <c r="D293" s="243" t="s">
        <v>10361</v>
      </c>
      <c r="E293" s="243"/>
      <c r="F293" s="243"/>
      <c r="G293" s="243" t="s">
        <v>1813</v>
      </c>
      <c r="H293" s="243"/>
      <c r="I293" s="243" t="s">
        <v>10403</v>
      </c>
      <c r="J293" s="241">
        <v>51.47</v>
      </c>
      <c r="K293" s="241">
        <v>22.05</v>
      </c>
      <c r="L293" s="241"/>
      <c r="M293" s="243"/>
      <c r="N293" s="241"/>
      <c r="O293" s="241"/>
      <c r="P293" s="243"/>
      <c r="Q293" s="241"/>
      <c r="R293" s="241"/>
      <c r="S293" s="241"/>
      <c r="T293" s="243"/>
      <c r="U293" s="241"/>
      <c r="V293" s="241"/>
      <c r="W293" s="241"/>
      <c r="X293" s="241"/>
      <c r="Y293" s="241"/>
      <c r="Z293" s="241"/>
      <c r="AA293" s="243"/>
      <c r="AB293" s="244"/>
      <c r="AC293" s="243"/>
      <c r="AD293" s="243"/>
      <c r="AE293" s="243"/>
      <c r="AF293" s="243"/>
      <c r="AG293" s="243"/>
      <c r="AH293" s="241"/>
      <c r="AI293" s="241"/>
      <c r="AJ293" s="241"/>
      <c r="AK293" s="243"/>
      <c r="AL293" s="243"/>
    </row>
    <row r="294" spans="1:38" x14ac:dyDescent="0.25">
      <c r="A294" s="243" t="s">
        <v>10362</v>
      </c>
      <c r="B294" s="244" cm="1">
        <f t="array" ref="B294">IF(ROW() &lt; ROW(INDEX(fields[experiment_ID],ROWS(fields[experiment_ID]))), COUNTIF(INDEX(fields[experiment_ID],1):fields[[#This Row],[experiment_ID]],fields[[#This Row],[experiment_ID]]), "")</f>
        <v>1</v>
      </c>
      <c r="C294" s="243"/>
      <c r="D294" s="243" t="s">
        <v>10362</v>
      </c>
      <c r="E294" s="243"/>
      <c r="F294" s="243"/>
      <c r="G294" s="243" t="s">
        <v>1813</v>
      </c>
      <c r="H294" s="243"/>
      <c r="I294" s="243" t="s">
        <v>10403</v>
      </c>
      <c r="J294" s="241">
        <v>51.47</v>
      </c>
      <c r="K294" s="241">
        <v>22.05</v>
      </c>
      <c r="L294" s="241"/>
      <c r="M294" s="243"/>
      <c r="N294" s="241"/>
      <c r="O294" s="241"/>
      <c r="P294" s="243"/>
      <c r="Q294" s="241"/>
      <c r="R294" s="241"/>
      <c r="S294" s="241"/>
      <c r="T294" s="243"/>
      <c r="U294" s="241"/>
      <c r="V294" s="241"/>
      <c r="W294" s="241"/>
      <c r="X294" s="241"/>
      <c r="Y294" s="241"/>
      <c r="Z294" s="241"/>
      <c r="AA294" s="243"/>
      <c r="AB294" s="244"/>
      <c r="AC294" s="243"/>
      <c r="AD294" s="243"/>
      <c r="AE294" s="243"/>
      <c r="AF294" s="243"/>
      <c r="AG294" s="243"/>
      <c r="AH294" s="241"/>
      <c r="AI294" s="241"/>
      <c r="AJ294" s="241"/>
      <c r="AK294" s="243"/>
      <c r="AL294" s="243"/>
    </row>
    <row r="295" spans="1:38" x14ac:dyDescent="0.25">
      <c r="A295" s="243" t="s">
        <v>10363</v>
      </c>
      <c r="B295" s="244" cm="1">
        <f t="array" ref="B295">IF(ROW() &lt; ROW(INDEX(fields[experiment_ID],ROWS(fields[experiment_ID]))), COUNTIF(INDEX(fields[experiment_ID],1):fields[[#This Row],[experiment_ID]],fields[[#This Row],[experiment_ID]]), "")</f>
        <v>1</v>
      </c>
      <c r="C295" s="243"/>
      <c r="D295" s="243" t="s">
        <v>10363</v>
      </c>
      <c r="E295" s="243"/>
      <c r="F295" s="243"/>
      <c r="G295" s="243" t="s">
        <v>1813</v>
      </c>
      <c r="H295" s="243"/>
      <c r="I295" s="243" t="s">
        <v>10403</v>
      </c>
      <c r="J295" s="241">
        <v>51.47</v>
      </c>
      <c r="K295" s="241">
        <v>22.05</v>
      </c>
      <c r="L295" s="241"/>
      <c r="M295" s="243"/>
      <c r="N295" s="241"/>
      <c r="O295" s="241"/>
      <c r="P295" s="243"/>
      <c r="Q295" s="241"/>
      <c r="R295" s="241"/>
      <c r="S295" s="241"/>
      <c r="T295" s="243"/>
      <c r="U295" s="241"/>
      <c r="V295" s="241"/>
      <c r="W295" s="241"/>
      <c r="X295" s="241"/>
      <c r="Y295" s="241"/>
      <c r="Z295" s="241"/>
      <c r="AA295" s="243"/>
      <c r="AB295" s="244"/>
      <c r="AC295" s="243"/>
      <c r="AD295" s="243"/>
      <c r="AE295" s="243"/>
      <c r="AF295" s="243"/>
      <c r="AG295" s="243"/>
      <c r="AH295" s="241"/>
      <c r="AI295" s="241"/>
      <c r="AJ295" s="241"/>
      <c r="AK295" s="243"/>
      <c r="AL295" s="243"/>
    </row>
    <row r="296" spans="1:38" x14ac:dyDescent="0.25">
      <c r="A296" s="243" t="s">
        <v>10364</v>
      </c>
      <c r="B296" s="244" cm="1">
        <f t="array" ref="B296">IF(ROW() &lt; ROW(INDEX(fields[experiment_ID],ROWS(fields[experiment_ID]))), COUNTIF(INDEX(fields[experiment_ID],1):fields[[#This Row],[experiment_ID]],fields[[#This Row],[experiment_ID]]), "")</f>
        <v>1</v>
      </c>
      <c r="C296" s="243"/>
      <c r="D296" s="243" t="s">
        <v>10364</v>
      </c>
      <c r="E296" s="243"/>
      <c r="F296" s="243"/>
      <c r="G296" s="243" t="s">
        <v>1813</v>
      </c>
      <c r="H296" s="243"/>
      <c r="I296" s="243" t="s">
        <v>10403</v>
      </c>
      <c r="J296" s="241">
        <v>51.47</v>
      </c>
      <c r="K296" s="241">
        <v>22.05</v>
      </c>
      <c r="L296" s="241"/>
      <c r="M296" s="243"/>
      <c r="N296" s="241"/>
      <c r="O296" s="241"/>
      <c r="P296" s="243"/>
      <c r="Q296" s="241"/>
      <c r="R296" s="241"/>
      <c r="S296" s="241"/>
      <c r="T296" s="243"/>
      <c r="U296" s="241"/>
      <c r="V296" s="241"/>
      <c r="W296" s="241"/>
      <c r="X296" s="241"/>
      <c r="Y296" s="241"/>
      <c r="Z296" s="241"/>
      <c r="AA296" s="243"/>
      <c r="AB296" s="244"/>
      <c r="AC296" s="243"/>
      <c r="AD296" s="243"/>
      <c r="AE296" s="243"/>
      <c r="AF296" s="243"/>
      <c r="AG296" s="243"/>
      <c r="AH296" s="241"/>
      <c r="AI296" s="241"/>
      <c r="AJ296" s="241"/>
      <c r="AK296" s="243"/>
      <c r="AL296" s="243"/>
    </row>
    <row r="297" spans="1:38" x14ac:dyDescent="0.25">
      <c r="A297" s="243" t="s">
        <v>10365</v>
      </c>
      <c r="B297" s="244" cm="1">
        <f t="array" ref="B297">IF(ROW() &lt; ROW(INDEX(fields[experiment_ID],ROWS(fields[experiment_ID]))), COUNTIF(INDEX(fields[experiment_ID],1):fields[[#This Row],[experiment_ID]],fields[[#This Row],[experiment_ID]]), "")</f>
        <v>1</v>
      </c>
      <c r="C297" s="243"/>
      <c r="D297" s="243" t="s">
        <v>10365</v>
      </c>
      <c r="E297" s="243"/>
      <c r="F297" s="243"/>
      <c r="G297" s="243" t="s">
        <v>1813</v>
      </c>
      <c r="H297" s="243"/>
      <c r="I297" s="243" t="s">
        <v>10403</v>
      </c>
      <c r="J297" s="241">
        <v>51.47</v>
      </c>
      <c r="K297" s="241">
        <v>22.05</v>
      </c>
      <c r="L297" s="241"/>
      <c r="M297" s="243"/>
      <c r="N297" s="241"/>
      <c r="O297" s="241"/>
      <c r="P297" s="243"/>
      <c r="Q297" s="241"/>
      <c r="R297" s="241"/>
      <c r="S297" s="241"/>
      <c r="T297" s="243"/>
      <c r="U297" s="241"/>
      <c r="V297" s="241"/>
      <c r="W297" s="241"/>
      <c r="X297" s="241"/>
      <c r="Y297" s="241"/>
      <c r="Z297" s="241"/>
      <c r="AA297" s="243"/>
      <c r="AB297" s="244"/>
      <c r="AC297" s="243"/>
      <c r="AD297" s="243"/>
      <c r="AE297" s="243"/>
      <c r="AF297" s="243"/>
      <c r="AG297" s="243"/>
      <c r="AH297" s="241"/>
      <c r="AI297" s="241"/>
      <c r="AJ297" s="241"/>
      <c r="AK297" s="243"/>
      <c r="AL297" s="243"/>
    </row>
    <row r="298" spans="1:38" x14ac:dyDescent="0.25">
      <c r="A298" s="243" t="s">
        <v>10366</v>
      </c>
      <c r="B298" s="244" cm="1">
        <f t="array" ref="B298">IF(ROW() &lt; ROW(INDEX(fields[experiment_ID],ROWS(fields[experiment_ID]))), COUNTIF(INDEX(fields[experiment_ID],1):fields[[#This Row],[experiment_ID]],fields[[#This Row],[experiment_ID]]), "")</f>
        <v>1</v>
      </c>
      <c r="C298" s="243"/>
      <c r="D298" s="243" t="s">
        <v>10366</v>
      </c>
      <c r="E298" s="243"/>
      <c r="F298" s="243"/>
      <c r="G298" s="243" t="s">
        <v>1813</v>
      </c>
      <c r="H298" s="243"/>
      <c r="I298" s="243" t="s">
        <v>10403</v>
      </c>
      <c r="J298" s="241">
        <v>51.47</v>
      </c>
      <c r="K298" s="241">
        <v>22.05</v>
      </c>
      <c r="L298" s="241"/>
      <c r="M298" s="243"/>
      <c r="N298" s="241"/>
      <c r="O298" s="241"/>
      <c r="P298" s="243"/>
      <c r="Q298" s="241"/>
      <c r="R298" s="241"/>
      <c r="S298" s="241"/>
      <c r="T298" s="243"/>
      <c r="U298" s="241"/>
      <c r="V298" s="241"/>
      <c r="W298" s="241"/>
      <c r="X298" s="241"/>
      <c r="Y298" s="241"/>
      <c r="Z298" s="241"/>
      <c r="AA298" s="243"/>
      <c r="AB298" s="244"/>
      <c r="AC298" s="243"/>
      <c r="AD298" s="243"/>
      <c r="AE298" s="243"/>
      <c r="AF298" s="243"/>
      <c r="AG298" s="243"/>
      <c r="AH298" s="241"/>
      <c r="AI298" s="241"/>
      <c r="AJ298" s="241"/>
      <c r="AK298" s="243"/>
      <c r="AL298" s="243"/>
    </row>
    <row r="299" spans="1:38" x14ac:dyDescent="0.25">
      <c r="A299" s="243" t="s">
        <v>10367</v>
      </c>
      <c r="B299" s="244" cm="1">
        <f t="array" ref="B299">IF(ROW() &lt; ROW(INDEX(fields[experiment_ID],ROWS(fields[experiment_ID]))), COUNTIF(INDEX(fields[experiment_ID],1):fields[[#This Row],[experiment_ID]],fields[[#This Row],[experiment_ID]]), "")</f>
        <v>1</v>
      </c>
      <c r="C299" s="243"/>
      <c r="D299" s="243" t="s">
        <v>10367</v>
      </c>
      <c r="E299" s="243"/>
      <c r="F299" s="243"/>
      <c r="G299" s="243" t="s">
        <v>1841</v>
      </c>
      <c r="H299" s="243"/>
      <c r="I299" s="243" t="s">
        <v>10399</v>
      </c>
      <c r="J299" s="241">
        <v>47.5</v>
      </c>
      <c r="K299" s="241">
        <v>8.02</v>
      </c>
      <c r="L299" s="241"/>
      <c r="M299" s="243"/>
      <c r="N299" s="241"/>
      <c r="O299" s="241"/>
      <c r="P299" s="243"/>
      <c r="Q299" s="241"/>
      <c r="R299" s="241"/>
      <c r="S299" s="241"/>
      <c r="T299" s="243"/>
      <c r="U299" s="241"/>
      <c r="V299" s="241"/>
      <c r="W299" s="241"/>
      <c r="X299" s="241"/>
      <c r="Y299" s="241"/>
      <c r="Z299" s="241"/>
      <c r="AA299" s="243"/>
      <c r="AB299" s="244"/>
      <c r="AC299" s="243"/>
      <c r="AD299" s="243"/>
      <c r="AE299" s="243"/>
      <c r="AF299" s="243"/>
      <c r="AG299" s="243"/>
      <c r="AH299" s="241"/>
      <c r="AI299" s="241"/>
      <c r="AJ299" s="241"/>
      <c r="AK299" s="243"/>
      <c r="AL299" s="243"/>
    </row>
    <row r="300" spans="1:38" x14ac:dyDescent="0.25">
      <c r="A300" s="243" t="s">
        <v>10368</v>
      </c>
      <c r="B300" s="244" cm="1">
        <f t="array" ref="B300">IF(ROW() &lt; ROW(INDEX(fields[experiment_ID],ROWS(fields[experiment_ID]))), COUNTIF(INDEX(fields[experiment_ID],1):fields[[#This Row],[experiment_ID]],fields[[#This Row],[experiment_ID]]), "")</f>
        <v>1</v>
      </c>
      <c r="C300" s="243"/>
      <c r="D300" s="243" t="s">
        <v>10368</v>
      </c>
      <c r="E300" s="243"/>
      <c r="F300" s="243"/>
      <c r="G300" s="243" t="s">
        <v>1841</v>
      </c>
      <c r="H300" s="243"/>
      <c r="I300" s="243" t="s">
        <v>10399</v>
      </c>
      <c r="J300" s="241">
        <v>47.5</v>
      </c>
      <c r="K300" s="241">
        <v>8.02</v>
      </c>
      <c r="L300" s="241"/>
      <c r="M300" s="243"/>
      <c r="N300" s="241"/>
      <c r="O300" s="241"/>
      <c r="P300" s="243"/>
      <c r="Q300" s="241"/>
      <c r="R300" s="241"/>
      <c r="S300" s="241"/>
      <c r="T300" s="243"/>
      <c r="U300" s="241"/>
      <c r="V300" s="241"/>
      <c r="W300" s="241"/>
      <c r="X300" s="241"/>
      <c r="Y300" s="241"/>
      <c r="Z300" s="241"/>
      <c r="AA300" s="243"/>
      <c r="AB300" s="244"/>
      <c r="AC300" s="243"/>
      <c r="AD300" s="243"/>
      <c r="AE300" s="243"/>
      <c r="AF300" s="243"/>
      <c r="AG300" s="243"/>
      <c r="AH300" s="241"/>
      <c r="AI300" s="241"/>
      <c r="AJ300" s="241"/>
      <c r="AK300" s="243"/>
      <c r="AL300" s="243"/>
    </row>
    <row r="301" spans="1:38" x14ac:dyDescent="0.25">
      <c r="A301" s="243" t="s">
        <v>10369</v>
      </c>
      <c r="B301" s="244" cm="1">
        <f t="array" ref="B301">IF(ROW() &lt; ROW(INDEX(fields[experiment_ID],ROWS(fields[experiment_ID]))), COUNTIF(INDEX(fields[experiment_ID],1):fields[[#This Row],[experiment_ID]],fields[[#This Row],[experiment_ID]]), "")</f>
        <v>1</v>
      </c>
      <c r="C301" s="243"/>
      <c r="D301" s="243" t="s">
        <v>10369</v>
      </c>
      <c r="E301" s="243"/>
      <c r="F301" s="243"/>
      <c r="G301" s="243" t="s">
        <v>1841</v>
      </c>
      <c r="H301" s="243"/>
      <c r="I301" s="243" t="s">
        <v>10399</v>
      </c>
      <c r="J301" s="241">
        <v>47.5</v>
      </c>
      <c r="K301" s="241">
        <v>8.02</v>
      </c>
      <c r="L301" s="241"/>
      <c r="M301" s="243"/>
      <c r="N301" s="241"/>
      <c r="O301" s="241"/>
      <c r="P301" s="243"/>
      <c r="Q301" s="241"/>
      <c r="R301" s="241"/>
      <c r="S301" s="241"/>
      <c r="T301" s="243"/>
      <c r="U301" s="241"/>
      <c r="V301" s="241"/>
      <c r="W301" s="241"/>
      <c r="X301" s="241"/>
      <c r="Y301" s="241"/>
      <c r="Z301" s="241"/>
      <c r="AA301" s="243"/>
      <c r="AB301" s="244"/>
      <c r="AC301" s="243"/>
      <c r="AD301" s="243"/>
      <c r="AE301" s="243"/>
      <c r="AF301" s="243"/>
      <c r="AG301" s="243"/>
      <c r="AH301" s="241"/>
      <c r="AI301" s="241"/>
      <c r="AJ301" s="241"/>
      <c r="AK301" s="243"/>
      <c r="AL301" s="243"/>
    </row>
    <row r="302" spans="1:38" x14ac:dyDescent="0.25">
      <c r="A302" s="243" t="s">
        <v>10370</v>
      </c>
      <c r="B302" s="244" cm="1">
        <f t="array" ref="B302">IF(ROW() &lt; ROW(INDEX(fields[experiment_ID],ROWS(fields[experiment_ID]))), COUNTIF(INDEX(fields[experiment_ID],1):fields[[#This Row],[experiment_ID]],fields[[#This Row],[experiment_ID]]), "")</f>
        <v>1</v>
      </c>
      <c r="C302" s="243"/>
      <c r="D302" s="243" t="s">
        <v>10370</v>
      </c>
      <c r="E302" s="243"/>
      <c r="F302" s="243"/>
      <c r="G302" s="243" t="s">
        <v>1841</v>
      </c>
      <c r="H302" s="243"/>
      <c r="I302" s="243" t="s">
        <v>10399</v>
      </c>
      <c r="J302" s="241">
        <v>47.5</v>
      </c>
      <c r="K302" s="241">
        <v>8.02</v>
      </c>
      <c r="L302" s="241"/>
      <c r="M302" s="243"/>
      <c r="N302" s="241"/>
      <c r="O302" s="241"/>
      <c r="P302" s="243"/>
      <c r="Q302" s="241"/>
      <c r="R302" s="241"/>
      <c r="S302" s="241"/>
      <c r="T302" s="243"/>
      <c r="U302" s="241"/>
      <c r="V302" s="241"/>
      <c r="W302" s="241"/>
      <c r="X302" s="241"/>
      <c r="Y302" s="241"/>
      <c r="Z302" s="241"/>
      <c r="AA302" s="243"/>
      <c r="AB302" s="244"/>
      <c r="AC302" s="243"/>
      <c r="AD302" s="243"/>
      <c r="AE302" s="243"/>
      <c r="AF302" s="243"/>
      <c r="AG302" s="243"/>
      <c r="AH302" s="241"/>
      <c r="AI302" s="241"/>
      <c r="AJ302" s="241"/>
      <c r="AK302" s="243"/>
      <c r="AL302" s="243"/>
    </row>
    <row r="303" spans="1:38" x14ac:dyDescent="0.25">
      <c r="A303" s="243" t="s">
        <v>10371</v>
      </c>
      <c r="B303" s="244" cm="1">
        <f t="array" ref="B303">IF(ROW() &lt; ROW(INDEX(fields[experiment_ID],ROWS(fields[experiment_ID]))), COUNTIF(INDEX(fields[experiment_ID],1):fields[[#This Row],[experiment_ID]],fields[[#This Row],[experiment_ID]]), "")</f>
        <v>1</v>
      </c>
      <c r="C303" s="243"/>
      <c r="D303" s="243" t="s">
        <v>10371</v>
      </c>
      <c r="E303" s="243"/>
      <c r="F303" s="243"/>
      <c r="G303" s="243" t="s">
        <v>1841</v>
      </c>
      <c r="H303" s="243"/>
      <c r="I303" s="243" t="s">
        <v>10399</v>
      </c>
      <c r="J303" s="241">
        <v>47.5</v>
      </c>
      <c r="K303" s="241">
        <v>8.02</v>
      </c>
      <c r="L303" s="241"/>
      <c r="M303" s="243"/>
      <c r="N303" s="241"/>
      <c r="O303" s="241"/>
      <c r="P303" s="243"/>
      <c r="Q303" s="241"/>
      <c r="R303" s="241"/>
      <c r="S303" s="241"/>
      <c r="T303" s="243"/>
      <c r="U303" s="241"/>
      <c r="V303" s="241"/>
      <c r="W303" s="241"/>
      <c r="X303" s="241"/>
      <c r="Y303" s="241"/>
      <c r="Z303" s="241"/>
      <c r="AA303" s="243"/>
      <c r="AB303" s="244"/>
      <c r="AC303" s="243"/>
      <c r="AD303" s="243"/>
      <c r="AE303" s="243"/>
      <c r="AF303" s="243"/>
      <c r="AG303" s="243"/>
      <c r="AH303" s="241"/>
      <c r="AI303" s="241"/>
      <c r="AJ303" s="241"/>
      <c r="AK303" s="243"/>
      <c r="AL303" s="243"/>
    </row>
    <row r="304" spans="1:38" x14ac:dyDescent="0.25">
      <c r="A304" s="243" t="s">
        <v>10372</v>
      </c>
      <c r="B304" s="244" cm="1">
        <f t="array" ref="B304">IF(ROW() &lt; ROW(INDEX(fields[experiment_ID],ROWS(fields[experiment_ID]))), COUNTIF(INDEX(fields[experiment_ID],1):fields[[#This Row],[experiment_ID]],fields[[#This Row],[experiment_ID]]), "")</f>
        <v>1</v>
      </c>
      <c r="C304" s="243"/>
      <c r="D304" s="243" t="s">
        <v>10372</v>
      </c>
      <c r="E304" s="243"/>
      <c r="F304" s="243"/>
      <c r="G304" s="243" t="s">
        <v>1841</v>
      </c>
      <c r="H304" s="243"/>
      <c r="I304" s="243" t="s">
        <v>10399</v>
      </c>
      <c r="J304" s="241">
        <v>47.5</v>
      </c>
      <c r="K304" s="241">
        <v>8.02</v>
      </c>
      <c r="L304" s="241"/>
      <c r="M304" s="243"/>
      <c r="N304" s="241"/>
      <c r="O304" s="241"/>
      <c r="P304" s="243"/>
      <c r="Q304" s="241"/>
      <c r="R304" s="241"/>
      <c r="S304" s="241"/>
      <c r="T304" s="243"/>
      <c r="U304" s="241"/>
      <c r="V304" s="241"/>
      <c r="W304" s="241"/>
      <c r="X304" s="241"/>
      <c r="Y304" s="241"/>
      <c r="Z304" s="241"/>
      <c r="AA304" s="243"/>
      <c r="AB304" s="244"/>
      <c r="AC304" s="243"/>
      <c r="AD304" s="243"/>
      <c r="AE304" s="243"/>
      <c r="AF304" s="243"/>
      <c r="AG304" s="243"/>
      <c r="AH304" s="241"/>
      <c r="AI304" s="241"/>
      <c r="AJ304" s="241"/>
      <c r="AK304" s="243"/>
      <c r="AL304" s="243"/>
    </row>
    <row r="305" spans="1:38" x14ac:dyDescent="0.25">
      <c r="A305" s="243" t="s">
        <v>10373</v>
      </c>
      <c r="B305" s="244" cm="1">
        <f t="array" ref="B305">IF(ROW() &lt; ROW(INDEX(fields[experiment_ID],ROWS(fields[experiment_ID]))), COUNTIF(INDEX(fields[experiment_ID],1):fields[[#This Row],[experiment_ID]],fields[[#This Row],[experiment_ID]]), "")</f>
        <v>1</v>
      </c>
      <c r="C305" s="243"/>
      <c r="D305" s="243" t="s">
        <v>10373</v>
      </c>
      <c r="E305" s="243"/>
      <c r="F305" s="243"/>
      <c r="G305" s="243" t="s">
        <v>1841</v>
      </c>
      <c r="H305" s="243"/>
      <c r="I305" s="243" t="s">
        <v>10399</v>
      </c>
      <c r="J305" s="241">
        <v>47.5</v>
      </c>
      <c r="K305" s="241">
        <v>8.02</v>
      </c>
      <c r="L305" s="241"/>
      <c r="M305" s="243"/>
      <c r="N305" s="241"/>
      <c r="O305" s="241"/>
      <c r="P305" s="243"/>
      <c r="Q305" s="241"/>
      <c r="R305" s="241"/>
      <c r="S305" s="241"/>
      <c r="T305" s="243"/>
      <c r="U305" s="241"/>
      <c r="V305" s="241"/>
      <c r="W305" s="241"/>
      <c r="X305" s="241"/>
      <c r="Y305" s="241"/>
      <c r="Z305" s="241"/>
      <c r="AA305" s="243"/>
      <c r="AB305" s="244"/>
      <c r="AC305" s="243"/>
      <c r="AD305" s="243"/>
      <c r="AE305" s="243"/>
      <c r="AF305" s="243"/>
      <c r="AG305" s="243"/>
      <c r="AH305" s="241"/>
      <c r="AI305" s="241"/>
      <c r="AJ305" s="241"/>
      <c r="AK305" s="243"/>
      <c r="AL305" s="243"/>
    </row>
    <row r="306" spans="1:38" x14ac:dyDescent="0.25">
      <c r="A306" s="243" t="s">
        <v>10374</v>
      </c>
      <c r="B306" s="244" cm="1">
        <f t="array" ref="B306">IF(ROW() &lt; ROW(INDEX(fields[experiment_ID],ROWS(fields[experiment_ID]))), COUNTIF(INDEX(fields[experiment_ID],1):fields[[#This Row],[experiment_ID]],fields[[#This Row],[experiment_ID]]), "")</f>
        <v>1</v>
      </c>
      <c r="C306" s="243"/>
      <c r="D306" s="243" t="s">
        <v>10374</v>
      </c>
      <c r="E306" s="243"/>
      <c r="F306" s="243"/>
      <c r="G306" s="243" t="s">
        <v>1841</v>
      </c>
      <c r="H306" s="243"/>
      <c r="I306" s="243" t="s">
        <v>10399</v>
      </c>
      <c r="J306" s="241">
        <v>47.5</v>
      </c>
      <c r="K306" s="241">
        <v>8.02</v>
      </c>
      <c r="L306" s="241"/>
      <c r="M306" s="243"/>
      <c r="N306" s="241"/>
      <c r="O306" s="241"/>
      <c r="P306" s="243"/>
      <c r="Q306" s="241"/>
      <c r="R306" s="241"/>
      <c r="S306" s="241"/>
      <c r="T306" s="243"/>
      <c r="U306" s="241"/>
      <c r="V306" s="241"/>
      <c r="W306" s="241"/>
      <c r="X306" s="241"/>
      <c r="Y306" s="241"/>
      <c r="Z306" s="241"/>
      <c r="AA306" s="243"/>
      <c r="AB306" s="244"/>
      <c r="AC306" s="243"/>
      <c r="AD306" s="243"/>
      <c r="AE306" s="243"/>
      <c r="AF306" s="243"/>
      <c r="AG306" s="243"/>
      <c r="AH306" s="241"/>
      <c r="AI306" s="241"/>
      <c r="AJ306" s="241"/>
      <c r="AK306" s="243"/>
      <c r="AL306" s="243"/>
    </row>
    <row r="307" spans="1:38" x14ac:dyDescent="0.25">
      <c r="A307" s="243" t="s">
        <v>10375</v>
      </c>
      <c r="B307" s="244" cm="1">
        <f t="array" ref="B307">IF(ROW() &lt; ROW(INDEX(fields[experiment_ID],ROWS(fields[experiment_ID]))), COUNTIF(INDEX(fields[experiment_ID],1):fields[[#This Row],[experiment_ID]],fields[[#This Row],[experiment_ID]]), "")</f>
        <v>1</v>
      </c>
      <c r="C307" s="243"/>
      <c r="D307" s="243" t="s">
        <v>10375</v>
      </c>
      <c r="E307" s="243"/>
      <c r="F307" s="243"/>
      <c r="G307" s="243" t="s">
        <v>1841</v>
      </c>
      <c r="H307" s="243"/>
      <c r="I307" s="243" t="s">
        <v>10399</v>
      </c>
      <c r="J307" s="241">
        <v>47.5</v>
      </c>
      <c r="K307" s="241">
        <v>8.02</v>
      </c>
      <c r="L307" s="241"/>
      <c r="M307" s="243"/>
      <c r="N307" s="241"/>
      <c r="O307" s="241"/>
      <c r="P307" s="243"/>
      <c r="Q307" s="241"/>
      <c r="R307" s="241"/>
      <c r="S307" s="241"/>
      <c r="T307" s="243"/>
      <c r="U307" s="241"/>
      <c r="V307" s="241"/>
      <c r="W307" s="241"/>
      <c r="X307" s="241"/>
      <c r="Y307" s="241"/>
      <c r="Z307" s="241"/>
      <c r="AA307" s="243"/>
      <c r="AB307" s="244"/>
      <c r="AC307" s="243"/>
      <c r="AD307" s="243"/>
      <c r="AE307" s="243"/>
      <c r="AF307" s="243"/>
      <c r="AG307" s="243"/>
      <c r="AH307" s="241"/>
      <c r="AI307" s="241"/>
      <c r="AJ307" s="241"/>
      <c r="AK307" s="243"/>
      <c r="AL307" s="243"/>
    </row>
    <row r="308" spans="1:38" x14ac:dyDescent="0.25">
      <c r="A308" s="243" t="s">
        <v>10376</v>
      </c>
      <c r="B308" s="244" cm="1">
        <f t="array" ref="B308">IF(ROW() &lt; ROW(INDEX(fields[experiment_ID],ROWS(fields[experiment_ID]))), COUNTIF(INDEX(fields[experiment_ID],1):fields[[#This Row],[experiment_ID]],fields[[#This Row],[experiment_ID]]), "")</f>
        <v>1</v>
      </c>
      <c r="C308" s="243"/>
      <c r="D308" s="243" t="s">
        <v>10376</v>
      </c>
      <c r="E308" s="243"/>
      <c r="F308" s="243"/>
      <c r="G308" s="243" t="s">
        <v>1841</v>
      </c>
      <c r="H308" s="243"/>
      <c r="I308" s="243" t="s">
        <v>10399</v>
      </c>
      <c r="J308" s="241">
        <v>47.5</v>
      </c>
      <c r="K308" s="241">
        <v>8.02</v>
      </c>
      <c r="L308" s="241"/>
      <c r="M308" s="243"/>
      <c r="N308" s="241"/>
      <c r="O308" s="241"/>
      <c r="P308" s="243"/>
      <c r="Q308" s="241"/>
      <c r="R308" s="241"/>
      <c r="S308" s="241"/>
      <c r="T308" s="243"/>
      <c r="U308" s="241"/>
      <c r="V308" s="241"/>
      <c r="W308" s="241"/>
      <c r="X308" s="241"/>
      <c r="Y308" s="241"/>
      <c r="Z308" s="241"/>
      <c r="AA308" s="243"/>
      <c r="AB308" s="244"/>
      <c r="AC308" s="243"/>
      <c r="AD308" s="243"/>
      <c r="AE308" s="243"/>
      <c r="AF308" s="243"/>
      <c r="AG308" s="243"/>
      <c r="AH308" s="241"/>
      <c r="AI308" s="241"/>
      <c r="AJ308" s="241"/>
      <c r="AK308" s="243"/>
      <c r="AL308" s="243"/>
    </row>
    <row r="309" spans="1:38" x14ac:dyDescent="0.25">
      <c r="A309" s="243" t="s">
        <v>10377</v>
      </c>
      <c r="B309" s="244" cm="1">
        <f t="array" ref="B309">IF(ROW() &lt; ROW(INDEX(fields[experiment_ID],ROWS(fields[experiment_ID]))), COUNTIF(INDEX(fields[experiment_ID],1):fields[[#This Row],[experiment_ID]],fields[[#This Row],[experiment_ID]]), "")</f>
        <v>1</v>
      </c>
      <c r="C309" s="243"/>
      <c r="D309" s="243" t="s">
        <v>10377</v>
      </c>
      <c r="E309" s="243"/>
      <c r="F309" s="243"/>
      <c r="G309" s="243" t="s">
        <v>1841</v>
      </c>
      <c r="H309" s="243"/>
      <c r="I309" s="243" t="s">
        <v>10399</v>
      </c>
      <c r="J309" s="241">
        <v>47.5</v>
      </c>
      <c r="K309" s="241">
        <v>8.02</v>
      </c>
      <c r="L309" s="241"/>
      <c r="M309" s="243"/>
      <c r="N309" s="241"/>
      <c r="O309" s="241"/>
      <c r="P309" s="243"/>
      <c r="Q309" s="241"/>
      <c r="R309" s="241"/>
      <c r="S309" s="241"/>
      <c r="T309" s="243"/>
      <c r="U309" s="241"/>
      <c r="V309" s="241"/>
      <c r="W309" s="241"/>
      <c r="X309" s="241"/>
      <c r="Y309" s="241"/>
      <c r="Z309" s="241"/>
      <c r="AA309" s="243"/>
      <c r="AB309" s="244"/>
      <c r="AC309" s="243"/>
      <c r="AD309" s="243"/>
      <c r="AE309" s="243"/>
      <c r="AF309" s="243"/>
      <c r="AG309" s="243"/>
      <c r="AH309" s="241"/>
      <c r="AI309" s="241"/>
      <c r="AJ309" s="241"/>
      <c r="AK309" s="243"/>
      <c r="AL309" s="243"/>
    </row>
    <row r="310" spans="1:38" x14ac:dyDescent="0.25">
      <c r="A310" s="243" t="s">
        <v>10378</v>
      </c>
      <c r="B310" s="244" cm="1">
        <f t="array" ref="B310">IF(ROW() &lt; ROW(INDEX(fields[experiment_ID],ROWS(fields[experiment_ID]))), COUNTIF(INDEX(fields[experiment_ID],1):fields[[#This Row],[experiment_ID]],fields[[#This Row],[experiment_ID]]), "")</f>
        <v>1</v>
      </c>
      <c r="C310" s="243"/>
      <c r="D310" s="243" t="s">
        <v>10378</v>
      </c>
      <c r="E310" s="243"/>
      <c r="F310" s="243"/>
      <c r="G310" s="243" t="s">
        <v>1841</v>
      </c>
      <c r="H310" s="243"/>
      <c r="I310" s="243" t="s">
        <v>10399</v>
      </c>
      <c r="J310" s="241">
        <v>47.5</v>
      </c>
      <c r="K310" s="241">
        <v>8.02</v>
      </c>
      <c r="L310" s="241"/>
      <c r="M310" s="243"/>
      <c r="N310" s="241"/>
      <c r="O310" s="241"/>
      <c r="P310" s="243"/>
      <c r="Q310" s="241"/>
      <c r="R310" s="241"/>
      <c r="S310" s="241"/>
      <c r="T310" s="243"/>
      <c r="U310" s="241"/>
      <c r="V310" s="241"/>
      <c r="W310" s="241"/>
      <c r="X310" s="241"/>
      <c r="Y310" s="241"/>
      <c r="Z310" s="241"/>
      <c r="AA310" s="243"/>
      <c r="AB310" s="244"/>
      <c r="AC310" s="243"/>
      <c r="AD310" s="243"/>
      <c r="AE310" s="243"/>
      <c r="AF310" s="243"/>
      <c r="AG310" s="243"/>
      <c r="AH310" s="241"/>
      <c r="AI310" s="241"/>
      <c r="AJ310" s="241"/>
      <c r="AK310" s="243"/>
      <c r="AL310" s="243"/>
    </row>
    <row r="311" spans="1:38" x14ac:dyDescent="0.25">
      <c r="A311" s="243" t="s">
        <v>10379</v>
      </c>
      <c r="B311" s="244" cm="1">
        <f t="array" ref="B311">IF(ROW() &lt; ROW(INDEX(fields[experiment_ID],ROWS(fields[experiment_ID]))), COUNTIF(INDEX(fields[experiment_ID],1):fields[[#This Row],[experiment_ID]],fields[[#This Row],[experiment_ID]]), "")</f>
        <v>1</v>
      </c>
      <c r="C311" s="243"/>
      <c r="D311" s="243" t="s">
        <v>10379</v>
      </c>
      <c r="E311" s="243"/>
      <c r="F311" s="243"/>
      <c r="G311" s="243" t="s">
        <v>1756</v>
      </c>
      <c r="H311" s="243" t="s">
        <v>10406</v>
      </c>
      <c r="I311" s="243" t="s">
        <v>10400</v>
      </c>
      <c r="J311" s="241">
        <v>43.67</v>
      </c>
      <c r="K311" s="241">
        <v>11.15</v>
      </c>
      <c r="L311" s="241"/>
      <c r="M311" s="243"/>
      <c r="N311" s="241"/>
      <c r="O311" s="241"/>
      <c r="P311" s="243"/>
      <c r="Q311" s="241"/>
      <c r="R311" s="241"/>
      <c r="S311" s="241"/>
      <c r="T311" s="243"/>
      <c r="U311" s="241"/>
      <c r="V311" s="241"/>
      <c r="W311" s="241"/>
      <c r="X311" s="241"/>
      <c r="Y311" s="241"/>
      <c r="Z311" s="241"/>
      <c r="AA311" s="243"/>
      <c r="AB311" s="244"/>
      <c r="AC311" s="243"/>
      <c r="AD311" s="243"/>
      <c r="AE311" s="243"/>
      <c r="AF311" s="243"/>
      <c r="AG311" s="243"/>
      <c r="AH311" s="241"/>
      <c r="AI311" s="241"/>
      <c r="AJ311" s="241"/>
      <c r="AK311" s="243"/>
      <c r="AL311" s="243"/>
    </row>
    <row r="312" spans="1:38" x14ac:dyDescent="0.25">
      <c r="A312" s="243" t="s">
        <v>10380</v>
      </c>
      <c r="B312" s="244" cm="1">
        <f t="array" ref="B312">IF(ROW() &lt; ROW(INDEX(fields[experiment_ID],ROWS(fields[experiment_ID]))), COUNTIF(INDEX(fields[experiment_ID],1):fields[[#This Row],[experiment_ID]],fields[[#This Row],[experiment_ID]]), "")</f>
        <v>1</v>
      </c>
      <c r="C312" s="243"/>
      <c r="D312" s="243" t="s">
        <v>10380</v>
      </c>
      <c r="E312" s="243"/>
      <c r="F312" s="243"/>
      <c r="G312" s="243" t="s">
        <v>1756</v>
      </c>
      <c r="H312" s="243" t="s">
        <v>10406</v>
      </c>
      <c r="I312" s="243" t="s">
        <v>10400</v>
      </c>
      <c r="J312" s="241">
        <v>43.67</v>
      </c>
      <c r="K312" s="241">
        <v>11.15</v>
      </c>
      <c r="L312" s="241"/>
      <c r="M312" s="243"/>
      <c r="N312" s="241"/>
      <c r="O312" s="241"/>
      <c r="P312" s="243"/>
      <c r="Q312" s="241"/>
      <c r="R312" s="241"/>
      <c r="S312" s="241"/>
      <c r="T312" s="243"/>
      <c r="U312" s="241"/>
      <c r="V312" s="241"/>
      <c r="W312" s="241"/>
      <c r="X312" s="241"/>
      <c r="Y312" s="241"/>
      <c r="Z312" s="241"/>
      <c r="AA312" s="243"/>
      <c r="AB312" s="244"/>
      <c r="AC312" s="243"/>
      <c r="AD312" s="243"/>
      <c r="AE312" s="243"/>
      <c r="AF312" s="243"/>
      <c r="AG312" s="243"/>
      <c r="AH312" s="241"/>
      <c r="AI312" s="241"/>
      <c r="AJ312" s="241"/>
      <c r="AK312" s="243"/>
      <c r="AL312" s="243"/>
    </row>
    <row r="313" spans="1:38" x14ac:dyDescent="0.25">
      <c r="A313" s="243" t="s">
        <v>10381</v>
      </c>
      <c r="B313" s="244" cm="1">
        <f t="array" ref="B313">IF(ROW() &lt; ROW(INDEX(fields[experiment_ID],ROWS(fields[experiment_ID]))), COUNTIF(INDEX(fields[experiment_ID],1):fields[[#This Row],[experiment_ID]],fields[[#This Row],[experiment_ID]]), "")</f>
        <v>1</v>
      </c>
      <c r="C313" s="243"/>
      <c r="D313" s="243" t="s">
        <v>10381</v>
      </c>
      <c r="E313" s="243"/>
      <c r="F313" s="243"/>
      <c r="G313" s="243" t="s">
        <v>1756</v>
      </c>
      <c r="H313" s="243" t="s">
        <v>10406</v>
      </c>
      <c r="I313" s="243" t="s">
        <v>10400</v>
      </c>
      <c r="J313" s="241">
        <v>43.67</v>
      </c>
      <c r="K313" s="241">
        <v>11.15</v>
      </c>
      <c r="L313" s="241"/>
      <c r="M313" s="243"/>
      <c r="N313" s="241"/>
      <c r="O313" s="241"/>
      <c r="P313" s="243"/>
      <c r="Q313" s="241"/>
      <c r="R313" s="241"/>
      <c r="S313" s="241"/>
      <c r="T313" s="243"/>
      <c r="U313" s="241"/>
      <c r="V313" s="241"/>
      <c r="W313" s="241"/>
      <c r="X313" s="241"/>
      <c r="Y313" s="241"/>
      <c r="Z313" s="241"/>
      <c r="AA313" s="243"/>
      <c r="AB313" s="244"/>
      <c r="AC313" s="243"/>
      <c r="AD313" s="243"/>
      <c r="AE313" s="243"/>
      <c r="AF313" s="243"/>
      <c r="AG313" s="243"/>
      <c r="AH313" s="241"/>
      <c r="AI313" s="241"/>
      <c r="AJ313" s="241"/>
      <c r="AK313" s="243"/>
      <c r="AL313" s="243"/>
    </row>
    <row r="314" spans="1:38" x14ac:dyDescent="0.25">
      <c r="A314" s="243" t="s">
        <v>10382</v>
      </c>
      <c r="B314" s="244" cm="1">
        <f t="array" ref="B314">IF(ROW() &lt; ROW(INDEX(fields[experiment_ID],ROWS(fields[experiment_ID]))), COUNTIF(INDEX(fields[experiment_ID],1):fields[[#This Row],[experiment_ID]],fields[[#This Row],[experiment_ID]]), "")</f>
        <v>1</v>
      </c>
      <c r="C314" s="243"/>
      <c r="D314" s="243" t="s">
        <v>10382</v>
      </c>
      <c r="E314" s="243"/>
      <c r="F314" s="243"/>
      <c r="G314" s="243" t="s">
        <v>1756</v>
      </c>
      <c r="H314" s="243" t="s">
        <v>10406</v>
      </c>
      <c r="I314" s="243" t="s">
        <v>10400</v>
      </c>
      <c r="J314" s="241">
        <v>43.67</v>
      </c>
      <c r="K314" s="241">
        <v>11.15</v>
      </c>
      <c r="L314" s="241"/>
      <c r="M314" s="243"/>
      <c r="N314" s="241"/>
      <c r="O314" s="241"/>
      <c r="P314" s="243"/>
      <c r="Q314" s="241"/>
      <c r="R314" s="241"/>
      <c r="S314" s="241"/>
      <c r="T314" s="243"/>
      <c r="U314" s="241"/>
      <c r="V314" s="241"/>
      <c r="W314" s="241"/>
      <c r="X314" s="241"/>
      <c r="Y314" s="241"/>
      <c r="Z314" s="241"/>
      <c r="AA314" s="243"/>
      <c r="AB314" s="244"/>
      <c r="AC314" s="243"/>
      <c r="AD314" s="243"/>
      <c r="AE314" s="243"/>
      <c r="AF314" s="243"/>
      <c r="AG314" s="243"/>
      <c r="AH314" s="241"/>
      <c r="AI314" s="241"/>
      <c r="AJ314" s="241"/>
      <c r="AK314" s="243"/>
      <c r="AL314" s="243"/>
    </row>
    <row r="315" spans="1:38" x14ac:dyDescent="0.25">
      <c r="A315" s="243" t="s">
        <v>10383</v>
      </c>
      <c r="B315" s="244" cm="1">
        <f t="array" ref="B315">IF(ROW() &lt; ROW(INDEX(fields[experiment_ID],ROWS(fields[experiment_ID]))), COUNTIF(INDEX(fields[experiment_ID],1):fields[[#This Row],[experiment_ID]],fields[[#This Row],[experiment_ID]]), "")</f>
        <v>1</v>
      </c>
      <c r="C315" s="243"/>
      <c r="D315" s="243" t="s">
        <v>10383</v>
      </c>
      <c r="E315" s="243"/>
      <c r="F315" s="243"/>
      <c r="G315" s="243" t="s">
        <v>1756</v>
      </c>
      <c r="H315" s="243" t="s">
        <v>10406</v>
      </c>
      <c r="I315" s="243" t="s">
        <v>10400</v>
      </c>
      <c r="J315" s="241">
        <v>43.67</v>
      </c>
      <c r="K315" s="241">
        <v>11.15</v>
      </c>
      <c r="L315" s="241"/>
      <c r="M315" s="243"/>
      <c r="N315" s="241"/>
      <c r="O315" s="241"/>
      <c r="P315" s="243"/>
      <c r="Q315" s="241"/>
      <c r="R315" s="241"/>
      <c r="S315" s="241"/>
      <c r="T315" s="243"/>
      <c r="U315" s="241"/>
      <c r="V315" s="241"/>
      <c r="W315" s="241"/>
      <c r="X315" s="241"/>
      <c r="Y315" s="241"/>
      <c r="Z315" s="241"/>
      <c r="AA315" s="243"/>
      <c r="AB315" s="244"/>
      <c r="AC315" s="243"/>
      <c r="AD315" s="243"/>
      <c r="AE315" s="243"/>
      <c r="AF315" s="243"/>
      <c r="AG315" s="243"/>
      <c r="AH315" s="241"/>
      <c r="AI315" s="241"/>
      <c r="AJ315" s="241"/>
      <c r="AK315" s="243"/>
      <c r="AL315" s="243"/>
    </row>
    <row r="316" spans="1:38" x14ac:dyDescent="0.25">
      <c r="A316" s="243" t="s">
        <v>10384</v>
      </c>
      <c r="B316" s="244" cm="1">
        <f t="array" ref="B316">IF(ROW() &lt; ROW(INDEX(fields[experiment_ID],ROWS(fields[experiment_ID]))), COUNTIF(INDEX(fields[experiment_ID],1):fields[[#This Row],[experiment_ID]],fields[[#This Row],[experiment_ID]]), "")</f>
        <v>1</v>
      </c>
      <c r="C316" s="243"/>
      <c r="D316" s="243" t="s">
        <v>10384</v>
      </c>
      <c r="E316" s="243"/>
      <c r="F316" s="243"/>
      <c r="G316" s="243" t="s">
        <v>1836</v>
      </c>
      <c r="H316" s="243"/>
      <c r="I316" s="243" t="s">
        <v>10401</v>
      </c>
      <c r="J316" s="241">
        <v>43.48</v>
      </c>
      <c r="K316" s="241">
        <v>5.43</v>
      </c>
      <c r="L316" s="241"/>
      <c r="M316" s="243"/>
      <c r="N316" s="241"/>
      <c r="O316" s="241"/>
      <c r="P316" s="243"/>
      <c r="Q316" s="241"/>
      <c r="R316" s="241"/>
      <c r="S316" s="241"/>
      <c r="T316" s="243"/>
      <c r="U316" s="241"/>
      <c r="V316" s="241"/>
      <c r="W316" s="241"/>
      <c r="X316" s="241"/>
      <c r="Y316" s="241"/>
      <c r="Z316" s="241"/>
      <c r="AA316" s="243"/>
      <c r="AB316" s="244"/>
      <c r="AC316" s="243"/>
      <c r="AD316" s="243"/>
      <c r="AE316" s="243"/>
      <c r="AF316" s="243"/>
      <c r="AG316" s="243"/>
      <c r="AH316" s="241"/>
      <c r="AI316" s="241"/>
      <c r="AJ316" s="241"/>
      <c r="AK316" s="243"/>
      <c r="AL316" s="243"/>
    </row>
    <row r="317" spans="1:38" x14ac:dyDescent="0.25">
      <c r="A317" s="243" t="s">
        <v>10385</v>
      </c>
      <c r="B317" s="244" cm="1">
        <f t="array" ref="B317">IF(ROW() &lt; ROW(INDEX(fields[experiment_ID],ROWS(fields[experiment_ID]))), COUNTIF(INDEX(fields[experiment_ID],1):fields[[#This Row],[experiment_ID]],fields[[#This Row],[experiment_ID]]), "")</f>
        <v>1</v>
      </c>
      <c r="C317" s="243"/>
      <c r="D317" s="243" t="s">
        <v>10385</v>
      </c>
      <c r="E317" s="243"/>
      <c r="F317" s="243"/>
      <c r="G317" s="243" t="s">
        <v>1836</v>
      </c>
      <c r="H317" s="243"/>
      <c r="I317" s="243" t="s">
        <v>10401</v>
      </c>
      <c r="J317" s="241">
        <v>43.48</v>
      </c>
      <c r="K317" s="241">
        <v>5.43</v>
      </c>
      <c r="L317" s="241"/>
      <c r="M317" s="243"/>
      <c r="N317" s="241"/>
      <c r="O317" s="241"/>
      <c r="P317" s="243"/>
      <c r="Q317" s="241"/>
      <c r="R317" s="241"/>
      <c r="S317" s="241"/>
      <c r="T317" s="243"/>
      <c r="U317" s="241"/>
      <c r="V317" s="241"/>
      <c r="W317" s="241"/>
      <c r="X317" s="241"/>
      <c r="Y317" s="241"/>
      <c r="Z317" s="241"/>
      <c r="AA317" s="243"/>
      <c r="AB317" s="244"/>
      <c r="AC317" s="243"/>
      <c r="AD317" s="243"/>
      <c r="AE317" s="243"/>
      <c r="AF317" s="243"/>
      <c r="AG317" s="243"/>
      <c r="AH317" s="241"/>
      <c r="AI317" s="241"/>
      <c r="AJ317" s="241"/>
      <c r="AK317" s="243"/>
      <c r="AL317" s="243"/>
    </row>
    <row r="318" spans="1:38" x14ac:dyDescent="0.25">
      <c r="A318" s="243" t="s">
        <v>10386</v>
      </c>
      <c r="B318" s="244" cm="1">
        <f t="array" ref="B318">IF(ROW() &lt; ROW(INDEX(fields[experiment_ID],ROWS(fields[experiment_ID]))), COUNTIF(INDEX(fields[experiment_ID],1):fields[[#This Row],[experiment_ID]],fields[[#This Row],[experiment_ID]]), "")</f>
        <v>1</v>
      </c>
      <c r="C318" s="243"/>
      <c r="D318" s="243" t="s">
        <v>10386</v>
      </c>
      <c r="E318" s="243"/>
      <c r="F318" s="243"/>
      <c r="G318" s="243" t="s">
        <v>1836</v>
      </c>
      <c r="H318" s="243"/>
      <c r="I318" s="243" t="s">
        <v>10401</v>
      </c>
      <c r="J318" s="241">
        <v>43.48</v>
      </c>
      <c r="K318" s="241">
        <v>5.43</v>
      </c>
      <c r="L318" s="241"/>
      <c r="M318" s="243"/>
      <c r="N318" s="241"/>
      <c r="O318" s="241"/>
      <c r="P318" s="243"/>
      <c r="Q318" s="241"/>
      <c r="R318" s="241"/>
      <c r="S318" s="241"/>
      <c r="T318" s="243"/>
      <c r="U318" s="241"/>
      <c r="V318" s="241"/>
      <c r="W318" s="241"/>
      <c r="X318" s="241"/>
      <c r="Y318" s="241"/>
      <c r="Z318" s="241"/>
      <c r="AA318" s="243"/>
      <c r="AB318" s="244"/>
      <c r="AC318" s="243"/>
      <c r="AD318" s="243"/>
      <c r="AE318" s="243"/>
      <c r="AF318" s="243"/>
      <c r="AG318" s="243"/>
      <c r="AH318" s="241"/>
      <c r="AI318" s="241"/>
      <c r="AJ318" s="241"/>
      <c r="AK318" s="243"/>
      <c r="AL318" s="243"/>
    </row>
    <row r="319" spans="1:38" x14ac:dyDescent="0.25">
      <c r="A319" s="243" t="s">
        <v>10387</v>
      </c>
      <c r="B319" s="244" cm="1">
        <f t="array" ref="B319">IF(ROW() &lt; ROW(INDEX(fields[experiment_ID],ROWS(fields[experiment_ID]))), COUNTIF(INDEX(fields[experiment_ID],1):fields[[#This Row],[experiment_ID]],fields[[#This Row],[experiment_ID]]), "")</f>
        <v>1</v>
      </c>
      <c r="C319" s="243"/>
      <c r="D319" s="243" t="s">
        <v>10387</v>
      </c>
      <c r="E319" s="243"/>
      <c r="F319" s="243"/>
      <c r="G319" s="243" t="s">
        <v>1836</v>
      </c>
      <c r="H319" s="243"/>
      <c r="I319" s="243" t="s">
        <v>10401</v>
      </c>
      <c r="J319" s="241">
        <v>43.48</v>
      </c>
      <c r="K319" s="241">
        <v>5.43</v>
      </c>
      <c r="L319" s="241"/>
      <c r="M319" s="243"/>
      <c r="N319" s="241"/>
      <c r="O319" s="241"/>
      <c r="P319" s="243"/>
      <c r="Q319" s="241"/>
      <c r="R319" s="241"/>
      <c r="S319" s="241"/>
      <c r="T319" s="243"/>
      <c r="U319" s="241"/>
      <c r="V319" s="241"/>
      <c r="W319" s="241"/>
      <c r="X319" s="241"/>
      <c r="Y319" s="241"/>
      <c r="Z319" s="241"/>
      <c r="AA319" s="243"/>
      <c r="AB319" s="244"/>
      <c r="AC319" s="243"/>
      <c r="AD319" s="243"/>
      <c r="AE319" s="243"/>
      <c r="AF319" s="243"/>
      <c r="AG319" s="243"/>
      <c r="AH319" s="241"/>
      <c r="AI319" s="241"/>
      <c r="AJ319" s="241"/>
      <c r="AK319" s="243"/>
      <c r="AL319" s="243"/>
    </row>
    <row r="320" spans="1:38" x14ac:dyDescent="0.25">
      <c r="A320" s="243" t="s">
        <v>10388</v>
      </c>
      <c r="B320" s="244" cm="1">
        <f t="array" ref="B320">IF(ROW() &lt; ROW(INDEX(fields[experiment_ID],ROWS(fields[experiment_ID]))), COUNTIF(INDEX(fields[experiment_ID],1):fields[[#This Row],[experiment_ID]],fields[[#This Row],[experiment_ID]]), "")</f>
        <v>1</v>
      </c>
      <c r="C320" s="243"/>
      <c r="D320" s="243" t="s">
        <v>10388</v>
      </c>
      <c r="E320" s="243"/>
      <c r="F320" s="243"/>
      <c r="G320" s="243" t="s">
        <v>1836</v>
      </c>
      <c r="H320" s="243"/>
      <c r="I320" s="243" t="s">
        <v>10402</v>
      </c>
      <c r="J320" s="241">
        <v>43.38</v>
      </c>
      <c r="K320" s="241">
        <v>6.07</v>
      </c>
      <c r="L320" s="241"/>
      <c r="M320" s="243"/>
      <c r="N320" s="241"/>
      <c r="O320" s="241"/>
      <c r="P320" s="243"/>
      <c r="Q320" s="241"/>
      <c r="R320" s="241"/>
      <c r="S320" s="241"/>
      <c r="T320" s="243"/>
      <c r="U320" s="241"/>
      <c r="V320" s="241"/>
      <c r="W320" s="241"/>
      <c r="X320" s="241"/>
      <c r="Y320" s="241"/>
      <c r="Z320" s="241"/>
      <c r="AA320" s="243"/>
      <c r="AB320" s="244"/>
      <c r="AC320" s="243"/>
      <c r="AD320" s="243"/>
      <c r="AE320" s="243"/>
      <c r="AF320" s="243"/>
      <c r="AG320" s="243"/>
      <c r="AH320" s="241"/>
      <c r="AI320" s="241"/>
      <c r="AJ320" s="241"/>
      <c r="AK320" s="243"/>
      <c r="AL320" s="243"/>
    </row>
    <row r="321" spans="1:38" x14ac:dyDescent="0.25">
      <c r="A321" s="243" t="s">
        <v>10389</v>
      </c>
      <c r="B321" s="244" cm="1">
        <f t="array" ref="B321">IF(ROW() &lt; ROW(INDEX(fields[experiment_ID],ROWS(fields[experiment_ID]))), COUNTIF(INDEX(fields[experiment_ID],1):fields[[#This Row],[experiment_ID]],fields[[#This Row],[experiment_ID]]), "")</f>
        <v>1</v>
      </c>
      <c r="C321" s="243"/>
      <c r="D321" s="243" t="s">
        <v>10389</v>
      </c>
      <c r="E321" s="243"/>
      <c r="F321" s="243"/>
      <c r="G321" s="243" t="s">
        <v>1836</v>
      </c>
      <c r="H321" s="243"/>
      <c r="I321" s="243" t="s">
        <v>10402</v>
      </c>
      <c r="J321" s="241">
        <v>43.38</v>
      </c>
      <c r="K321" s="241">
        <v>6.07</v>
      </c>
      <c r="L321" s="241"/>
      <c r="M321" s="243"/>
      <c r="N321" s="241"/>
      <c r="O321" s="241"/>
      <c r="P321" s="243"/>
      <c r="Q321" s="241"/>
      <c r="R321" s="241"/>
      <c r="S321" s="241"/>
      <c r="T321" s="243"/>
      <c r="U321" s="241"/>
      <c r="V321" s="241"/>
      <c r="W321" s="241"/>
      <c r="X321" s="241"/>
      <c r="Y321" s="241"/>
      <c r="Z321" s="241"/>
      <c r="AA321" s="243"/>
      <c r="AB321" s="244"/>
      <c r="AC321" s="243"/>
      <c r="AD321" s="243"/>
      <c r="AE321" s="243"/>
      <c r="AF321" s="243"/>
      <c r="AG321" s="243"/>
      <c r="AH321" s="241"/>
      <c r="AI321" s="241"/>
      <c r="AJ321" s="241"/>
      <c r="AK321" s="243"/>
      <c r="AL321" s="243"/>
    </row>
    <row r="322" spans="1:38" x14ac:dyDescent="0.25">
      <c r="A322" s="243" t="s">
        <v>10390</v>
      </c>
      <c r="B322" s="244" cm="1">
        <f t="array" ref="B322">IF(ROW() &lt; ROW(INDEX(fields[experiment_ID],ROWS(fields[experiment_ID]))), COUNTIF(INDEX(fields[experiment_ID],1):fields[[#This Row],[experiment_ID]],fields[[#This Row],[experiment_ID]]), "")</f>
        <v>1</v>
      </c>
      <c r="C322" s="243"/>
      <c r="D322" s="243" t="s">
        <v>10390</v>
      </c>
      <c r="E322" s="243"/>
      <c r="F322" s="243"/>
      <c r="G322" s="243" t="s">
        <v>1836</v>
      </c>
      <c r="H322" s="243"/>
      <c r="I322" s="243" t="s">
        <v>10402</v>
      </c>
      <c r="J322" s="241">
        <v>43.38</v>
      </c>
      <c r="K322" s="241">
        <v>6.07</v>
      </c>
      <c r="L322" s="241"/>
      <c r="M322" s="243"/>
      <c r="N322" s="241"/>
      <c r="O322" s="241"/>
      <c r="P322" s="243"/>
      <c r="Q322" s="241"/>
      <c r="R322" s="241"/>
      <c r="S322" s="241"/>
      <c r="T322" s="243"/>
      <c r="U322" s="241"/>
      <c r="V322" s="241"/>
      <c r="W322" s="241"/>
      <c r="X322" s="241"/>
      <c r="Y322" s="241"/>
      <c r="Z322" s="241"/>
      <c r="AA322" s="243"/>
      <c r="AB322" s="244"/>
      <c r="AC322" s="243"/>
      <c r="AD322" s="243"/>
      <c r="AE322" s="243"/>
      <c r="AF322" s="243"/>
      <c r="AG322" s="243"/>
      <c r="AH322" s="241"/>
      <c r="AI322" s="241"/>
      <c r="AJ322" s="241"/>
      <c r="AK322" s="243"/>
      <c r="AL322" s="243"/>
    </row>
    <row r="323" spans="1:38" s="236" customFormat="1" x14ac:dyDescent="0.25">
      <c r="A323" s="243" t="s">
        <v>10391</v>
      </c>
      <c r="B323" s="244" cm="1">
        <f t="array" ref="B323">IF(ROW() &lt; ROW(INDEX(fields[experiment_ID],ROWS(fields[experiment_ID]))), COUNTIF(INDEX(fields[experiment_ID],1):fields[[#This Row],[experiment_ID]],fields[[#This Row],[experiment_ID]]), "")</f>
        <v>1</v>
      </c>
      <c r="C323" s="243"/>
      <c r="D323" s="243" t="s">
        <v>10391</v>
      </c>
      <c r="E323" s="243"/>
      <c r="F323" s="243"/>
      <c r="G323" s="243" t="s">
        <v>1836</v>
      </c>
      <c r="H323" s="243"/>
      <c r="I323" s="243" t="s">
        <v>10402</v>
      </c>
      <c r="J323" s="241">
        <v>43.38</v>
      </c>
      <c r="K323" s="241">
        <v>6.07</v>
      </c>
      <c r="L323" s="241"/>
      <c r="M323" s="243"/>
      <c r="N323" s="241"/>
      <c r="O323" s="241"/>
      <c r="P323" s="243"/>
      <c r="Q323" s="241"/>
      <c r="R323" s="241"/>
      <c r="S323" s="241"/>
      <c r="T323" s="243"/>
      <c r="U323" s="241"/>
      <c r="V323" s="241"/>
      <c r="W323" s="241"/>
      <c r="X323" s="241"/>
      <c r="Y323" s="241"/>
      <c r="Z323" s="241"/>
      <c r="AA323" s="243"/>
      <c r="AB323" s="244"/>
      <c r="AC323" s="243"/>
      <c r="AD323" s="243"/>
      <c r="AE323" s="243"/>
      <c r="AF323" s="243"/>
      <c r="AG323" s="243"/>
      <c r="AH323" s="241"/>
      <c r="AI323" s="241"/>
      <c r="AJ323" s="241"/>
      <c r="AK323" s="243"/>
      <c r="AL323" s="243"/>
    </row>
    <row r="324" spans="1:38" s="236" customFormat="1" x14ac:dyDescent="0.25">
      <c r="A324" s="243"/>
      <c r="B324" s="244"/>
      <c r="C324" s="243"/>
      <c r="D324" s="243"/>
      <c r="E324" s="243"/>
      <c r="F324" s="243"/>
      <c r="G324" s="243"/>
      <c r="H324" s="243"/>
      <c r="I324" s="243"/>
      <c r="J324" s="241"/>
      <c r="K324" s="241"/>
      <c r="L324" s="241"/>
      <c r="M324" s="243"/>
      <c r="N324" s="241"/>
      <c r="O324" s="241"/>
      <c r="P324" s="243"/>
      <c r="Q324" s="241"/>
      <c r="R324" s="241"/>
      <c r="S324" s="241"/>
      <c r="T324" s="243"/>
      <c r="U324" s="241"/>
      <c r="V324" s="241"/>
      <c r="W324" s="241"/>
      <c r="X324" s="241"/>
      <c r="Y324" s="241"/>
      <c r="Z324" s="241"/>
      <c r="AA324" s="243"/>
      <c r="AB324" s="244"/>
      <c r="AC324" s="243"/>
      <c r="AD324" s="243"/>
      <c r="AE324" s="243"/>
      <c r="AF324" s="243"/>
      <c r="AG324" s="243"/>
      <c r="AH324" s="241"/>
      <c r="AI324" s="241"/>
      <c r="AJ324" s="241"/>
      <c r="AK324" s="243"/>
      <c r="AL324" s="243"/>
    </row>
    <row r="325" spans="1:38" s="236" customFormat="1" x14ac:dyDescent="0.25">
      <c r="A325" s="243"/>
      <c r="B325" s="244"/>
      <c r="C325" s="243"/>
      <c r="D325" s="243"/>
      <c r="E325" s="243"/>
      <c r="F325" s="243"/>
      <c r="G325" s="243"/>
      <c r="H325" s="243"/>
      <c r="I325" s="243"/>
      <c r="J325" s="241"/>
      <c r="K325" s="241"/>
      <c r="L325" s="241"/>
      <c r="M325" s="243"/>
      <c r="N325" s="241"/>
      <c r="O325" s="241"/>
      <c r="P325" s="243"/>
      <c r="Q325" s="241"/>
      <c r="R325" s="241"/>
      <c r="S325" s="241"/>
      <c r="T325" s="243"/>
      <c r="U325" s="241"/>
      <c r="V325" s="241"/>
      <c r="W325" s="241"/>
      <c r="X325" s="241"/>
      <c r="Y325" s="241"/>
      <c r="Z325" s="241"/>
      <c r="AA325" s="243"/>
      <c r="AB325" s="244"/>
      <c r="AC325" s="243"/>
      <c r="AD325" s="243"/>
      <c r="AE325" s="243"/>
      <c r="AF325" s="243"/>
      <c r="AG325" s="243"/>
      <c r="AH325" s="241"/>
      <c r="AI325" s="241"/>
      <c r="AJ325" s="241"/>
      <c r="AK325" s="243"/>
      <c r="AL325" s="243"/>
    </row>
    <row r="326" spans="1:38" s="236" customFormat="1" x14ac:dyDescent="0.25">
      <c r="A326" s="243"/>
      <c r="B326" s="244"/>
      <c r="C326" s="243"/>
      <c r="D326" s="243"/>
      <c r="E326" s="243"/>
      <c r="F326" s="243"/>
      <c r="G326" s="243"/>
      <c r="H326" s="243"/>
      <c r="I326" s="243"/>
      <c r="J326" s="241"/>
      <c r="K326" s="241"/>
      <c r="L326" s="241"/>
      <c r="M326" s="243"/>
      <c r="N326" s="241"/>
      <c r="O326" s="241"/>
      <c r="P326" s="243"/>
      <c r="Q326" s="241"/>
      <c r="R326" s="241"/>
      <c r="S326" s="241"/>
      <c r="T326" s="243"/>
      <c r="U326" s="241"/>
      <c r="V326" s="241"/>
      <c r="W326" s="241"/>
      <c r="X326" s="241"/>
      <c r="Y326" s="241"/>
      <c r="Z326" s="241"/>
      <c r="AA326" s="243"/>
      <c r="AB326" s="244"/>
      <c r="AC326" s="243"/>
      <c r="AD326" s="243"/>
      <c r="AE326" s="243"/>
      <c r="AF326" s="243"/>
      <c r="AG326" s="243"/>
      <c r="AH326" s="241"/>
      <c r="AI326" s="241"/>
      <c r="AJ326" s="241"/>
      <c r="AK326" s="243"/>
      <c r="AL326" s="243"/>
    </row>
    <row r="327" spans="1:38" x14ac:dyDescent="0.25">
      <c r="A327" s="243"/>
      <c r="B327" s="244"/>
      <c r="C327" s="243"/>
      <c r="D327" s="243"/>
      <c r="E327" s="243"/>
      <c r="F327" s="243"/>
      <c r="G327" s="243"/>
      <c r="H327" s="243"/>
      <c r="I327" s="243"/>
      <c r="J327" s="241"/>
      <c r="K327" s="241"/>
      <c r="L327" s="241"/>
      <c r="M327" s="243"/>
      <c r="N327" s="241"/>
      <c r="O327" s="241"/>
      <c r="P327" s="243"/>
      <c r="Q327" s="241"/>
      <c r="R327" s="241"/>
      <c r="S327" s="241"/>
      <c r="T327" s="243"/>
      <c r="U327" s="241"/>
      <c r="V327" s="241"/>
      <c r="W327" s="241"/>
      <c r="X327" s="241"/>
      <c r="Y327" s="241"/>
      <c r="Z327" s="241"/>
      <c r="AA327" s="243"/>
      <c r="AB327" s="244"/>
      <c r="AC327" s="243"/>
      <c r="AD327" s="243"/>
      <c r="AE327" s="243"/>
      <c r="AF327" s="243"/>
      <c r="AG327" s="243"/>
      <c r="AH327" s="241"/>
      <c r="AI327" s="241"/>
      <c r="AJ327" s="241"/>
      <c r="AK327" s="243"/>
      <c r="AL327" s="243"/>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5">
    <dataValidation type="list" allowBlank="1" showInputMessage="1" showErrorMessage="1" sqref="F5:F6 A5:A6 A200:A223" xr:uid="{7DE526A4-8075-40A8-961B-8606D83E1661}">
      <formula1>ddl_experiments</formula1>
    </dataValidation>
    <dataValidation type="list" allowBlank="1" showInputMessage="1" showErrorMessage="1" sqref="C53:C66 E5:E6 D5:D97" xr:uid="{A9FB4742-A0E0-4FC7-9F91-9D4E2793D4BC}">
      <formula1>ddl_soilProfiles</formula1>
    </dataValidation>
    <dataValidation type="list" allowBlank="1" showInputMessage="1" showErrorMessage="1" sqref="C67:C69 C5:C52" xr:uid="{34D3F0EE-F6A8-47A6-80AA-BD6DABF72645}">
      <formula1>ddl_weatherStations</formula1>
    </dataValidation>
    <dataValidation type="list" allowBlank="1" showInputMessage="1" showErrorMessage="1" sqref="A187:A199 A7:A164 G199 D98:D201 D203 D205 D207 D209 D211 D213 D215 D217 D219 D221 D223:D247" xr:uid="{609FA968-88ED-4DEE-8448-31E7BA101007}">
      <formula1>ddl_resources</formula1>
    </dataValidation>
    <dataValidation allowBlank="1" showDropDown="1" showInputMessage="1" showErrorMessage="1" sqref="B5:B326" xr:uid="{9CE43FE6-840A-4C84-A6BF-8984F0544B4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533708F7-7E5C-4862-BBF7-0D3C0D146996}">
          <x14:formula1>
            <xm:f>DropDown!$U$3:$U$25</xm:f>
          </x14:formula1>
          <xm:sqref>M5:M198 M200:M204</xm:sqref>
        </x14:dataValidation>
        <x14:dataValidation type="list" allowBlank="1" showInputMessage="1" showErrorMessage="1" xr:uid="{2D7EA161-F37B-4453-9DEE-C89CD3C190F0}">
          <x14:formula1>
            <xm:f>DropDown!$AK$3:$AK$6</xm:f>
          </x14:formula1>
          <xm:sqref>T5:T198 T200:T204</xm:sqref>
        </x14:dataValidation>
        <x14:dataValidation type="list" allowBlank="1" showInputMessage="1" showErrorMessage="1" xr:uid="{AAEDDCF2-7641-4E8F-B968-70D9BB404D38}">
          <x14:formula1>
            <xm:f>DropDown!$AM$3:$AM$8</xm:f>
          </x14:formula1>
          <xm:sqref>AA5:AA198 AA200:AA204</xm:sqref>
        </x14:dataValidation>
        <x14:dataValidation type="list" allowBlank="1" showInputMessage="1" showErrorMessage="1" xr:uid="{B46D3402-DC64-46C3-936E-6F985BA6FAD8}">
          <x14:formula1>
            <xm:f>DropDown!$W$3:$W$4</xm:f>
          </x14:formula1>
          <xm:sqref>AF5:AF273</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Z344"/>
  <sheetViews>
    <sheetView zoomScaleNormal="100" workbookViewId="0">
      <pane ySplit="4" topLeftCell="A108" activePane="bottomLeft" state="frozen"/>
      <selection activeCell="R1" sqref="R1"/>
      <selection pane="bottomLeft" activeCell="C117" sqref="C117"/>
    </sheetView>
  </sheetViews>
  <sheetFormatPr defaultColWidth="8.85546875" defaultRowHeight="15" x14ac:dyDescent="0.25"/>
  <cols>
    <col min="1" max="1" width="27.5703125" customWidth="1"/>
    <col min="2" max="2" width="11.7109375" customWidth="1"/>
    <col min="3" max="4" width="20.7109375" customWidth="1"/>
    <col min="5" max="5" width="27" bestFit="1" customWidth="1"/>
    <col min="6" max="6" width="20.7109375" customWidth="1"/>
    <col min="7" max="7" width="27" bestFit="1" customWidth="1"/>
    <col min="8" max="8" width="23.28515625" bestFit="1" customWidth="1"/>
    <col min="9" max="14" width="20.7109375" customWidth="1"/>
    <col min="15" max="15" width="24.7109375" customWidth="1"/>
    <col min="16" max="26" width="20.7109375" customWidth="1"/>
  </cols>
  <sheetData>
    <row r="1" spans="1:26" ht="150" customHeight="1" x14ac:dyDescent="0.25">
      <c r="A1" s="215" t="s">
        <v>6584</v>
      </c>
      <c r="B1" s="215"/>
      <c r="C1" s="215"/>
      <c r="D1" s="215"/>
      <c r="E1" s="215"/>
      <c r="F1" s="215"/>
      <c r="G1" s="215"/>
      <c r="H1" s="215"/>
    </row>
    <row r="2" spans="1:26" ht="29.45" customHeight="1" x14ac:dyDescent="0.25">
      <c r="A2" s="29"/>
      <c r="B2" s="29"/>
    </row>
    <row r="3" spans="1:26" s="16" customFormat="1" ht="47.25" customHeight="1" x14ac:dyDescent="0.25">
      <c r="A3" s="15" t="s">
        <v>1923</v>
      </c>
      <c r="B3" s="15" t="s">
        <v>1922</v>
      </c>
      <c r="C3" s="15" t="s">
        <v>6390</v>
      </c>
      <c r="D3" s="15" t="s">
        <v>3288</v>
      </c>
      <c r="E3" s="15" t="s">
        <v>3289</v>
      </c>
      <c r="F3" s="15" t="s">
        <v>3286</v>
      </c>
      <c r="G3" s="15" t="s">
        <v>7776</v>
      </c>
      <c r="H3" s="15" t="s">
        <v>3284</v>
      </c>
      <c r="I3" s="15" t="s">
        <v>3280</v>
      </c>
      <c r="J3" s="16" t="s">
        <v>3281</v>
      </c>
      <c r="K3" s="15" t="s">
        <v>3290</v>
      </c>
      <c r="L3" s="16" t="s">
        <v>3291</v>
      </c>
      <c r="M3" s="16" t="s">
        <v>7515</v>
      </c>
      <c r="N3" s="15" t="s">
        <v>3299</v>
      </c>
      <c r="O3" s="16" t="s">
        <v>1895</v>
      </c>
      <c r="P3" s="16" t="s">
        <v>3282</v>
      </c>
      <c r="Q3" s="16" t="s">
        <v>3283</v>
      </c>
      <c r="R3" s="16" t="s">
        <v>3294</v>
      </c>
      <c r="S3" s="16" t="s">
        <v>3295</v>
      </c>
      <c r="T3" s="16" t="s">
        <v>3287</v>
      </c>
      <c r="U3" s="16" t="s">
        <v>3296</v>
      </c>
      <c r="V3" s="16" t="s">
        <v>3297</v>
      </c>
      <c r="W3" s="16" t="s">
        <v>3298</v>
      </c>
      <c r="X3" s="16" t="s">
        <v>3301</v>
      </c>
    </row>
    <row r="4" spans="1:26" x14ac:dyDescent="0.2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7522</v>
      </c>
      <c r="P4" s="4" t="s">
        <v>2666</v>
      </c>
      <c r="Q4" s="4" t="s">
        <v>2667</v>
      </c>
      <c r="R4" s="4" t="s">
        <v>2671</v>
      </c>
      <c r="S4" s="4" t="s">
        <v>2670</v>
      </c>
      <c r="T4" s="4" t="s">
        <v>2672</v>
      </c>
      <c r="U4" s="4" t="s">
        <v>2673</v>
      </c>
      <c r="V4" s="4" t="s">
        <v>2674</v>
      </c>
      <c r="W4" s="4" t="s">
        <v>2675</v>
      </c>
      <c r="X4" s="4" t="s">
        <v>2678</v>
      </c>
      <c r="Z4" s="4"/>
    </row>
    <row r="5" spans="1:26" x14ac:dyDescent="0.25">
      <c r="A5" s="126" t="s">
        <v>9268</v>
      </c>
      <c r="B5" s="127" cm="1">
        <f t="array" ref="B5">IF(ROW() &lt; ROW(INDEX(initialConditions[experiment_ID],ROWS(initialConditions[experiment_ID]))), COUNTIF(INDEX(initialConditions[experiment_ID],1):initialConditions[[#This Row],[experiment_ID]],initialConditions[[#This Row],[experiment_ID]]), "")</f>
        <v>1</v>
      </c>
      <c r="C5" s="126" t="s">
        <v>9305</v>
      </c>
      <c r="D5" s="126" t="s">
        <v>1438</v>
      </c>
      <c r="E5" s="105"/>
      <c r="F5" s="105"/>
      <c r="G5" s="105"/>
      <c r="H5" s="105"/>
      <c r="I5" s="105"/>
      <c r="J5" s="105"/>
      <c r="K5" s="105"/>
      <c r="L5" s="105"/>
      <c r="M5" s="105"/>
      <c r="N5" s="105"/>
      <c r="O5" s="126" t="s">
        <v>8655</v>
      </c>
      <c r="P5" s="105"/>
      <c r="Q5" s="105"/>
      <c r="R5" s="105"/>
      <c r="S5" s="105"/>
      <c r="T5" s="105"/>
      <c r="U5" s="105"/>
      <c r="V5" s="105"/>
      <c r="W5" s="105"/>
      <c r="X5" s="105"/>
    </row>
    <row r="6" spans="1:26" x14ac:dyDescent="0.25">
      <c r="A6" s="126" t="s">
        <v>9268</v>
      </c>
      <c r="B6" s="127" cm="1">
        <f t="array" ref="B6">IF(ROW() &lt; ROW(INDEX(initialConditions[experiment_ID],ROWS(initialConditions[experiment_ID]))), COUNTIF(INDEX(initialConditions[experiment_ID],1):initialConditions[[#This Row],[experiment_ID]],initialConditions[[#This Row],[experiment_ID]]), "")</f>
        <v>2</v>
      </c>
      <c r="C6" s="126" t="s">
        <v>9306</v>
      </c>
      <c r="D6" s="126" t="s">
        <v>1438</v>
      </c>
      <c r="E6" s="105"/>
      <c r="F6" s="105">
        <v>40</v>
      </c>
      <c r="G6" s="105"/>
      <c r="H6" s="105"/>
      <c r="I6" s="105"/>
      <c r="J6" s="105"/>
      <c r="K6" s="105"/>
      <c r="L6" s="105"/>
      <c r="M6" s="105"/>
      <c r="N6" s="105"/>
      <c r="O6" s="126" t="s">
        <v>8656</v>
      </c>
      <c r="P6" s="105"/>
      <c r="Q6" s="105"/>
      <c r="R6" s="105"/>
      <c r="S6" s="105"/>
      <c r="T6" s="105"/>
      <c r="U6" s="105"/>
      <c r="V6" s="105"/>
      <c r="W6" s="105"/>
      <c r="X6" s="105"/>
    </row>
    <row r="7" spans="1:26" x14ac:dyDescent="0.25">
      <c r="A7" s="126" t="s">
        <v>9269</v>
      </c>
      <c r="B7" s="127" cm="1">
        <f t="array" ref="B7">IF(ROW() &lt; ROW(INDEX(initialConditions[experiment_ID],ROWS(initialConditions[experiment_ID]))), COUNTIF(INDEX(initialConditions[experiment_ID],1):initialConditions[[#This Row],[experiment_ID]],initialConditions[[#This Row],[experiment_ID]]), "")</f>
        <v>1</v>
      </c>
      <c r="C7" s="126" t="s">
        <v>9305</v>
      </c>
      <c r="D7" s="126" t="s">
        <v>1438</v>
      </c>
      <c r="E7" s="105"/>
      <c r="F7" s="105"/>
      <c r="G7" s="105"/>
      <c r="H7" s="105"/>
      <c r="I7" s="105"/>
      <c r="J7" s="105"/>
      <c r="K7" s="105"/>
      <c r="L7" s="105"/>
      <c r="M7" s="105"/>
      <c r="N7" s="105"/>
      <c r="O7" s="126" t="s">
        <v>8655</v>
      </c>
      <c r="P7" s="105"/>
      <c r="Q7" s="105"/>
      <c r="R7" s="105"/>
      <c r="S7" s="105"/>
      <c r="T7" s="105"/>
      <c r="U7" s="105"/>
      <c r="V7" s="105"/>
      <c r="W7" s="105"/>
      <c r="X7" s="105"/>
    </row>
    <row r="8" spans="1:26" x14ac:dyDescent="0.25">
      <c r="A8" s="126" t="s">
        <v>9269</v>
      </c>
      <c r="B8" s="127" cm="1">
        <f t="array" ref="B8">IF(ROW() &lt; ROW(INDEX(initialConditions[experiment_ID],ROWS(initialConditions[experiment_ID]))), COUNTIF(INDEX(initialConditions[experiment_ID],1):initialConditions[[#This Row],[experiment_ID]],initialConditions[[#This Row],[experiment_ID]]), "")</f>
        <v>2</v>
      </c>
      <c r="C8" s="126" t="s">
        <v>9306</v>
      </c>
      <c r="D8" s="126" t="s">
        <v>1438</v>
      </c>
      <c r="E8" s="105"/>
      <c r="F8" s="105">
        <v>40</v>
      </c>
      <c r="G8" s="105"/>
      <c r="H8" s="105"/>
      <c r="I8" s="105"/>
      <c r="J8" s="105"/>
      <c r="K8" s="105"/>
      <c r="L8" s="105"/>
      <c r="M8" s="105"/>
      <c r="N8" s="105"/>
      <c r="O8" s="126" t="s">
        <v>8656</v>
      </c>
      <c r="P8" s="105"/>
      <c r="Q8" s="105"/>
      <c r="R8" s="105"/>
      <c r="S8" s="105"/>
      <c r="T8" s="105"/>
      <c r="U8" s="105"/>
      <c r="V8" s="105"/>
      <c r="W8" s="105"/>
      <c r="X8" s="105"/>
    </row>
    <row r="9" spans="1:26" x14ac:dyDescent="0.25">
      <c r="A9" s="126" t="s">
        <v>9270</v>
      </c>
      <c r="B9" s="127" cm="1">
        <f t="array" ref="B9">IF(ROW() &lt; ROW(INDEX(initialConditions[experiment_ID],ROWS(initialConditions[experiment_ID]))), COUNTIF(INDEX(initialConditions[experiment_ID],1):initialConditions[[#This Row],[experiment_ID]],initialConditions[[#This Row],[experiment_ID]]), "")</f>
        <v>1</v>
      </c>
      <c r="C9" s="126" t="s">
        <v>9305</v>
      </c>
      <c r="D9" s="126" t="s">
        <v>1438</v>
      </c>
      <c r="E9" s="105"/>
      <c r="F9" s="105"/>
      <c r="G9" s="105"/>
      <c r="H9" s="105"/>
      <c r="I9" s="105"/>
      <c r="J9" s="105"/>
      <c r="K9" s="105"/>
      <c r="L9" s="105"/>
      <c r="M9" s="105"/>
      <c r="N9" s="105"/>
      <c r="O9" s="126" t="s">
        <v>8655</v>
      </c>
      <c r="P9" s="105"/>
      <c r="Q9" s="105"/>
      <c r="R9" s="105"/>
      <c r="S9" s="105"/>
      <c r="T9" s="105"/>
      <c r="U9" s="105"/>
      <c r="V9" s="105"/>
      <c r="W9" s="105"/>
      <c r="X9" s="105"/>
    </row>
    <row r="10" spans="1:26" x14ac:dyDescent="0.25">
      <c r="A10" s="126" t="s">
        <v>9270</v>
      </c>
      <c r="B10" s="127" cm="1">
        <f t="array" ref="B10">IF(ROW() &lt; ROW(INDEX(initialConditions[experiment_ID],ROWS(initialConditions[experiment_ID]))), COUNTIF(INDEX(initialConditions[experiment_ID],1):initialConditions[[#This Row],[experiment_ID]],initialConditions[[#This Row],[experiment_ID]]), "")</f>
        <v>2</v>
      </c>
      <c r="C10" s="126" t="s">
        <v>9306</v>
      </c>
      <c r="D10" s="126" t="s">
        <v>1438</v>
      </c>
      <c r="E10" s="105"/>
      <c r="F10" s="105">
        <v>40</v>
      </c>
      <c r="G10" s="105"/>
      <c r="H10" s="105"/>
      <c r="I10" s="105"/>
      <c r="J10" s="105"/>
      <c r="K10" s="105"/>
      <c r="L10" s="105"/>
      <c r="M10" s="105"/>
      <c r="N10" s="105"/>
      <c r="O10" s="126" t="s">
        <v>8656</v>
      </c>
      <c r="P10" s="105"/>
      <c r="Q10" s="105"/>
      <c r="R10" s="105"/>
      <c r="S10" s="105"/>
      <c r="T10" s="105"/>
      <c r="U10" s="105"/>
      <c r="V10" s="105"/>
      <c r="W10" s="105"/>
      <c r="X10" s="105"/>
    </row>
    <row r="11" spans="1:26" x14ac:dyDescent="0.25">
      <c r="A11" s="126" t="s">
        <v>9271</v>
      </c>
      <c r="B11" s="127" cm="1">
        <f t="array" ref="B11">IF(ROW() &lt; ROW(INDEX(initialConditions[experiment_ID],ROWS(initialConditions[experiment_ID]))), COUNTIF(INDEX(initialConditions[experiment_ID],1):initialConditions[[#This Row],[experiment_ID]],initialConditions[[#This Row],[experiment_ID]]), "")</f>
        <v>1</v>
      </c>
      <c r="C11" s="126" t="s">
        <v>9305</v>
      </c>
      <c r="D11" s="126" t="s">
        <v>1438</v>
      </c>
      <c r="E11" s="105"/>
      <c r="F11" s="105"/>
      <c r="G11" s="105"/>
      <c r="H11" s="105"/>
      <c r="I11" s="105"/>
      <c r="J11" s="105"/>
      <c r="K11" s="105"/>
      <c r="L11" s="105"/>
      <c r="M11" s="105"/>
      <c r="N11" s="105"/>
      <c r="O11" s="126" t="s">
        <v>8655</v>
      </c>
      <c r="P11" s="105"/>
      <c r="Q11" s="105"/>
      <c r="R11" s="105"/>
      <c r="S11" s="105"/>
      <c r="T11" s="105"/>
      <c r="U11" s="105"/>
      <c r="V11" s="105"/>
      <c r="W11" s="105"/>
      <c r="X11" s="105"/>
    </row>
    <row r="12" spans="1:26" x14ac:dyDescent="0.25">
      <c r="A12" s="126" t="s">
        <v>9271</v>
      </c>
      <c r="B12" s="127" cm="1">
        <f t="array" ref="B12">IF(ROW() &lt; ROW(INDEX(initialConditions[experiment_ID],ROWS(initialConditions[experiment_ID]))), COUNTIF(INDEX(initialConditions[experiment_ID],1):initialConditions[[#This Row],[experiment_ID]],initialConditions[[#This Row],[experiment_ID]]), "")</f>
        <v>2</v>
      </c>
      <c r="C12" s="126" t="s">
        <v>9306</v>
      </c>
      <c r="D12" s="126" t="s">
        <v>1438</v>
      </c>
      <c r="E12" s="105"/>
      <c r="F12" s="105">
        <v>40</v>
      </c>
      <c r="G12" s="105"/>
      <c r="H12" s="105"/>
      <c r="I12" s="105"/>
      <c r="J12" s="105"/>
      <c r="K12" s="105"/>
      <c r="L12" s="105"/>
      <c r="M12" s="105"/>
      <c r="N12" s="105"/>
      <c r="O12" s="126" t="s">
        <v>8656</v>
      </c>
      <c r="P12" s="105"/>
      <c r="Q12" s="105"/>
      <c r="R12" s="105"/>
      <c r="S12" s="105"/>
      <c r="T12" s="105"/>
      <c r="U12" s="105"/>
      <c r="V12" s="105"/>
      <c r="W12" s="105"/>
      <c r="X12" s="105"/>
    </row>
    <row r="13" spans="1:26" x14ac:dyDescent="0.25">
      <c r="A13" s="126" t="s">
        <v>9272</v>
      </c>
      <c r="B13" s="127" cm="1">
        <f t="array" ref="B13">IF(ROW() &lt; ROW(INDEX(initialConditions[experiment_ID],ROWS(initialConditions[experiment_ID]))), COUNTIF(INDEX(initialConditions[experiment_ID],1):initialConditions[[#This Row],[experiment_ID]],initialConditions[[#This Row],[experiment_ID]]), "")</f>
        <v>1</v>
      </c>
      <c r="C13" s="126" t="s">
        <v>9305</v>
      </c>
      <c r="D13" s="126" t="s">
        <v>1438</v>
      </c>
      <c r="E13" s="105"/>
      <c r="F13" s="105"/>
      <c r="G13" s="105"/>
      <c r="H13" s="105"/>
      <c r="I13" s="105"/>
      <c r="J13" s="105"/>
      <c r="K13" s="105"/>
      <c r="L13" s="105"/>
      <c r="M13" s="105"/>
      <c r="N13" s="105"/>
      <c r="O13" s="126" t="s">
        <v>8655</v>
      </c>
      <c r="P13" s="105"/>
      <c r="Q13" s="105"/>
      <c r="R13" s="105"/>
      <c r="S13" s="105"/>
      <c r="T13" s="105"/>
      <c r="U13" s="105"/>
      <c r="V13" s="105"/>
      <c r="W13" s="105"/>
      <c r="X13" s="105"/>
    </row>
    <row r="14" spans="1:26" x14ac:dyDescent="0.25">
      <c r="A14" s="126" t="s">
        <v>9272</v>
      </c>
      <c r="B14" s="127" cm="1">
        <f t="array" ref="B14">IF(ROW() &lt; ROW(INDEX(initialConditions[experiment_ID],ROWS(initialConditions[experiment_ID]))), COUNTIF(INDEX(initialConditions[experiment_ID],1):initialConditions[[#This Row],[experiment_ID]],initialConditions[[#This Row],[experiment_ID]]), "")</f>
        <v>2</v>
      </c>
      <c r="C14" s="126" t="s">
        <v>9306</v>
      </c>
      <c r="D14" s="126" t="s">
        <v>1438</v>
      </c>
      <c r="E14" s="105"/>
      <c r="F14" s="105">
        <v>40</v>
      </c>
      <c r="G14" s="105"/>
      <c r="H14" s="105"/>
      <c r="I14" s="105"/>
      <c r="J14" s="105"/>
      <c r="K14" s="105"/>
      <c r="L14" s="105"/>
      <c r="M14" s="105"/>
      <c r="N14" s="105"/>
      <c r="O14" s="126" t="s">
        <v>8656</v>
      </c>
      <c r="P14" s="105"/>
      <c r="Q14" s="105"/>
      <c r="R14" s="105"/>
      <c r="S14" s="105"/>
      <c r="T14" s="105"/>
      <c r="U14" s="105"/>
      <c r="V14" s="105"/>
      <c r="W14" s="105"/>
      <c r="X14" s="105"/>
    </row>
    <row r="15" spans="1:26" x14ac:dyDescent="0.25">
      <c r="A15" s="126" t="s">
        <v>9273</v>
      </c>
      <c r="B15" s="127" cm="1">
        <f t="array" ref="B15">IF(ROW() &lt; ROW(INDEX(initialConditions[experiment_ID],ROWS(initialConditions[experiment_ID]))), COUNTIF(INDEX(initialConditions[experiment_ID],1):initialConditions[[#This Row],[experiment_ID]],initialConditions[[#This Row],[experiment_ID]]), "")</f>
        <v>1</v>
      </c>
      <c r="C15" s="126" t="s">
        <v>9305</v>
      </c>
      <c r="D15" s="126" t="s">
        <v>1438</v>
      </c>
      <c r="E15" s="105"/>
      <c r="F15" s="105"/>
      <c r="G15" s="105"/>
      <c r="H15" s="105"/>
      <c r="I15" s="105"/>
      <c r="J15" s="105"/>
      <c r="K15" s="105"/>
      <c r="L15" s="105"/>
      <c r="M15" s="105"/>
      <c r="N15" s="105"/>
      <c r="O15" s="126" t="s">
        <v>8655</v>
      </c>
      <c r="P15" s="105"/>
      <c r="Q15" s="105"/>
      <c r="R15" s="105"/>
      <c r="S15" s="105"/>
      <c r="T15" s="105"/>
      <c r="U15" s="105"/>
      <c r="V15" s="105"/>
      <c r="W15" s="105"/>
      <c r="X15" s="105"/>
    </row>
    <row r="16" spans="1:26" x14ac:dyDescent="0.25">
      <c r="A16" s="126" t="s">
        <v>9273</v>
      </c>
      <c r="B16" s="127" cm="1">
        <f t="array" ref="B16">IF(ROW() &lt; ROW(INDEX(initialConditions[experiment_ID],ROWS(initialConditions[experiment_ID]))), COUNTIF(INDEX(initialConditions[experiment_ID],1):initialConditions[[#This Row],[experiment_ID]],initialConditions[[#This Row],[experiment_ID]]), "")</f>
        <v>2</v>
      </c>
      <c r="C16" s="126" t="s">
        <v>9306</v>
      </c>
      <c r="D16" s="126" t="s">
        <v>1438</v>
      </c>
      <c r="E16" s="105"/>
      <c r="F16" s="105">
        <v>40</v>
      </c>
      <c r="G16" s="105"/>
      <c r="H16" s="105"/>
      <c r="I16" s="105"/>
      <c r="J16" s="105"/>
      <c r="K16" s="105"/>
      <c r="L16" s="105"/>
      <c r="M16" s="105"/>
      <c r="N16" s="105"/>
      <c r="O16" s="126" t="s">
        <v>8656</v>
      </c>
      <c r="P16" s="105"/>
      <c r="Q16" s="105"/>
      <c r="R16" s="105"/>
      <c r="S16" s="105"/>
      <c r="T16" s="105"/>
      <c r="U16" s="105"/>
      <c r="V16" s="105"/>
      <c r="W16" s="105"/>
      <c r="X16" s="105"/>
    </row>
    <row r="17" spans="1:24" x14ac:dyDescent="0.25">
      <c r="A17" s="126" t="s">
        <v>9274</v>
      </c>
      <c r="B17" s="127" cm="1">
        <f t="array" ref="B17">IF(ROW() &lt; ROW(INDEX(initialConditions[experiment_ID],ROWS(initialConditions[experiment_ID]))), COUNTIF(INDEX(initialConditions[experiment_ID],1):initialConditions[[#This Row],[experiment_ID]],initialConditions[[#This Row],[experiment_ID]]), "")</f>
        <v>1</v>
      </c>
      <c r="C17" s="126" t="s">
        <v>9305</v>
      </c>
      <c r="D17" s="126" t="s">
        <v>1438</v>
      </c>
      <c r="E17" s="105"/>
      <c r="F17" s="105"/>
      <c r="G17" s="105"/>
      <c r="H17" s="105"/>
      <c r="I17" s="105"/>
      <c r="J17" s="105"/>
      <c r="K17" s="105"/>
      <c r="L17" s="105"/>
      <c r="M17" s="105"/>
      <c r="N17" s="105"/>
      <c r="O17" s="126" t="s">
        <v>8655</v>
      </c>
      <c r="P17" s="105"/>
      <c r="Q17" s="105"/>
      <c r="R17" s="105"/>
      <c r="S17" s="105"/>
      <c r="T17" s="105"/>
      <c r="U17" s="105"/>
      <c r="V17" s="105"/>
      <c r="W17" s="105"/>
      <c r="X17" s="105"/>
    </row>
    <row r="18" spans="1:24" x14ac:dyDescent="0.25">
      <c r="A18" s="126" t="s">
        <v>9274</v>
      </c>
      <c r="B18" s="127" cm="1">
        <f t="array" ref="B18">IF(ROW() &lt; ROW(INDEX(initialConditions[experiment_ID],ROWS(initialConditions[experiment_ID]))), COUNTIF(INDEX(initialConditions[experiment_ID],1):initialConditions[[#This Row],[experiment_ID]],initialConditions[[#This Row],[experiment_ID]]), "")</f>
        <v>2</v>
      </c>
      <c r="C18" s="126" t="s">
        <v>9306</v>
      </c>
      <c r="D18" s="126" t="s">
        <v>1438</v>
      </c>
      <c r="E18" s="105"/>
      <c r="F18" s="105">
        <v>40</v>
      </c>
      <c r="G18" s="105"/>
      <c r="H18" s="105"/>
      <c r="I18" s="105"/>
      <c r="J18" s="105"/>
      <c r="K18" s="105"/>
      <c r="L18" s="105"/>
      <c r="M18" s="105"/>
      <c r="N18" s="105"/>
      <c r="O18" s="126" t="s">
        <v>8656</v>
      </c>
      <c r="P18" s="105"/>
      <c r="Q18" s="105"/>
      <c r="R18" s="105"/>
      <c r="S18" s="105"/>
      <c r="T18" s="105"/>
      <c r="U18" s="105"/>
      <c r="V18" s="105"/>
      <c r="W18" s="105"/>
      <c r="X18" s="105"/>
    </row>
    <row r="19" spans="1:24" x14ac:dyDescent="0.25">
      <c r="A19" s="126" t="s">
        <v>9275</v>
      </c>
      <c r="B19" s="127" cm="1">
        <f t="array" ref="B19">IF(ROW() &lt; ROW(INDEX(initialConditions[experiment_ID],ROWS(initialConditions[experiment_ID]))), COUNTIF(INDEX(initialConditions[experiment_ID],1):initialConditions[[#This Row],[experiment_ID]],initialConditions[[#This Row],[experiment_ID]]), "")</f>
        <v>1</v>
      </c>
      <c r="C19" s="126" t="s">
        <v>9305</v>
      </c>
      <c r="D19" s="126" t="s">
        <v>1438</v>
      </c>
      <c r="E19" s="105"/>
      <c r="F19" s="105"/>
      <c r="G19" s="105"/>
      <c r="H19" s="105"/>
      <c r="I19" s="105"/>
      <c r="J19" s="105"/>
      <c r="K19" s="105"/>
      <c r="L19" s="105"/>
      <c r="M19" s="105"/>
      <c r="N19" s="105"/>
      <c r="O19" s="126" t="s">
        <v>8655</v>
      </c>
      <c r="P19" s="105"/>
      <c r="Q19" s="105"/>
      <c r="R19" s="105"/>
      <c r="S19" s="105"/>
      <c r="T19" s="105"/>
      <c r="U19" s="105"/>
      <c r="V19" s="105"/>
      <c r="W19" s="105"/>
      <c r="X19" s="105"/>
    </row>
    <row r="20" spans="1:24" x14ac:dyDescent="0.25">
      <c r="A20" s="126" t="s">
        <v>9275</v>
      </c>
      <c r="B20" s="127" cm="1">
        <f t="array" ref="B20">IF(ROW() &lt; ROW(INDEX(initialConditions[experiment_ID],ROWS(initialConditions[experiment_ID]))), COUNTIF(INDEX(initialConditions[experiment_ID],1):initialConditions[[#This Row],[experiment_ID]],initialConditions[[#This Row],[experiment_ID]]), "")</f>
        <v>2</v>
      </c>
      <c r="C20" s="126" t="s">
        <v>9306</v>
      </c>
      <c r="D20" s="126" t="s">
        <v>1438</v>
      </c>
      <c r="E20" s="105"/>
      <c r="F20" s="105">
        <v>40</v>
      </c>
      <c r="G20" s="105"/>
      <c r="H20" s="105"/>
      <c r="I20" s="105"/>
      <c r="J20" s="105"/>
      <c r="K20" s="105"/>
      <c r="L20" s="105"/>
      <c r="M20" s="105"/>
      <c r="N20" s="105"/>
      <c r="O20" s="126" t="s">
        <v>8656</v>
      </c>
      <c r="P20" s="105"/>
      <c r="Q20" s="105"/>
      <c r="R20" s="105"/>
      <c r="S20" s="105"/>
      <c r="T20" s="105"/>
      <c r="U20" s="105"/>
      <c r="V20" s="105"/>
      <c r="W20" s="105"/>
      <c r="X20" s="105"/>
    </row>
    <row r="21" spans="1:24" x14ac:dyDescent="0.25">
      <c r="A21" s="126" t="s">
        <v>9276</v>
      </c>
      <c r="B21" s="127" cm="1">
        <f t="array" ref="B21">IF(ROW() &lt; ROW(INDEX(initialConditions[experiment_ID],ROWS(initialConditions[experiment_ID]))), COUNTIF(INDEX(initialConditions[experiment_ID],1):initialConditions[[#This Row],[experiment_ID]],initialConditions[[#This Row],[experiment_ID]]), "")</f>
        <v>1</v>
      </c>
      <c r="C21" s="126" t="s">
        <v>9305</v>
      </c>
      <c r="D21" s="126" t="s">
        <v>1438</v>
      </c>
      <c r="E21" s="105"/>
      <c r="F21" s="105"/>
      <c r="G21" s="105"/>
      <c r="H21" s="105"/>
      <c r="I21" s="105"/>
      <c r="J21" s="105"/>
      <c r="K21" s="105"/>
      <c r="L21" s="105"/>
      <c r="M21" s="105"/>
      <c r="N21" s="105"/>
      <c r="O21" s="126" t="s">
        <v>8655</v>
      </c>
      <c r="P21" s="105"/>
      <c r="Q21" s="105"/>
      <c r="R21" s="105"/>
      <c r="S21" s="105"/>
      <c r="T21" s="105"/>
      <c r="U21" s="105"/>
      <c r="V21" s="105"/>
      <c r="W21" s="105"/>
      <c r="X21" s="105"/>
    </row>
    <row r="22" spans="1:24" x14ac:dyDescent="0.25">
      <c r="A22" s="126" t="s">
        <v>9276</v>
      </c>
      <c r="B22" s="127" cm="1">
        <f t="array" ref="B22">IF(ROW() &lt; ROW(INDEX(initialConditions[experiment_ID],ROWS(initialConditions[experiment_ID]))), COUNTIF(INDEX(initialConditions[experiment_ID],1):initialConditions[[#This Row],[experiment_ID]],initialConditions[[#This Row],[experiment_ID]]), "")</f>
        <v>2</v>
      </c>
      <c r="C22" s="126" t="s">
        <v>9306</v>
      </c>
      <c r="D22" s="126" t="s">
        <v>1438</v>
      </c>
      <c r="E22" s="105"/>
      <c r="F22" s="105">
        <v>40</v>
      </c>
      <c r="G22" s="105"/>
      <c r="H22" s="105"/>
      <c r="I22" s="105"/>
      <c r="J22" s="105"/>
      <c r="K22" s="105"/>
      <c r="L22" s="105"/>
      <c r="M22" s="105"/>
      <c r="N22" s="105"/>
      <c r="O22" s="126" t="s">
        <v>8656</v>
      </c>
      <c r="P22" s="105"/>
      <c r="Q22" s="105"/>
      <c r="R22" s="105"/>
      <c r="S22" s="105"/>
      <c r="T22" s="105"/>
      <c r="U22" s="105"/>
      <c r="V22" s="105"/>
      <c r="W22" s="105"/>
      <c r="X22" s="105"/>
    </row>
    <row r="23" spans="1:24" x14ac:dyDescent="0.25">
      <c r="A23" s="126" t="s">
        <v>9277</v>
      </c>
      <c r="B23" s="127" cm="1">
        <f t="array" ref="B23">IF(ROW() &lt; ROW(INDEX(initialConditions[experiment_ID],ROWS(initialConditions[experiment_ID]))), COUNTIF(INDEX(initialConditions[experiment_ID],1):initialConditions[[#This Row],[experiment_ID]],initialConditions[[#This Row],[experiment_ID]]), "")</f>
        <v>1</v>
      </c>
      <c r="C23" s="126" t="s">
        <v>9305</v>
      </c>
      <c r="D23" s="126" t="s">
        <v>1438</v>
      </c>
      <c r="E23" s="105"/>
      <c r="F23" s="105"/>
      <c r="G23" s="105"/>
      <c r="H23" s="105"/>
      <c r="I23" s="105"/>
      <c r="J23" s="105"/>
      <c r="K23" s="105"/>
      <c r="L23" s="105"/>
      <c r="M23" s="105"/>
      <c r="N23" s="105"/>
      <c r="O23" s="126" t="s">
        <v>8655</v>
      </c>
      <c r="P23" s="105"/>
      <c r="Q23" s="105"/>
      <c r="R23" s="105"/>
      <c r="S23" s="105"/>
      <c r="T23" s="105"/>
      <c r="U23" s="105"/>
      <c r="V23" s="105"/>
      <c r="W23" s="105"/>
      <c r="X23" s="105"/>
    </row>
    <row r="24" spans="1:24" x14ac:dyDescent="0.25">
      <c r="A24" s="126" t="s">
        <v>9277</v>
      </c>
      <c r="B24" s="127" cm="1">
        <f t="array" ref="B24">IF(ROW() &lt; ROW(INDEX(initialConditions[experiment_ID],ROWS(initialConditions[experiment_ID]))), COUNTIF(INDEX(initialConditions[experiment_ID],1):initialConditions[[#This Row],[experiment_ID]],initialConditions[[#This Row],[experiment_ID]]), "")</f>
        <v>2</v>
      </c>
      <c r="C24" s="126" t="s">
        <v>9306</v>
      </c>
      <c r="D24" s="126" t="s">
        <v>1438</v>
      </c>
      <c r="E24" s="105"/>
      <c r="F24" s="105">
        <v>40</v>
      </c>
      <c r="G24" s="105"/>
      <c r="H24" s="105"/>
      <c r="I24" s="105"/>
      <c r="J24" s="105"/>
      <c r="K24" s="105"/>
      <c r="L24" s="105"/>
      <c r="M24" s="105"/>
      <c r="N24" s="105"/>
      <c r="O24" s="126" t="s">
        <v>8656</v>
      </c>
      <c r="P24" s="105"/>
      <c r="Q24" s="105"/>
      <c r="R24" s="105"/>
      <c r="S24" s="105"/>
      <c r="T24" s="105"/>
      <c r="U24" s="105"/>
      <c r="V24" s="105"/>
      <c r="W24" s="105"/>
      <c r="X24" s="105"/>
    </row>
    <row r="25" spans="1:24" x14ac:dyDescent="0.25">
      <c r="A25" s="126" t="s">
        <v>9278</v>
      </c>
      <c r="B25" s="127" cm="1">
        <f t="array" ref="B25">IF(ROW() &lt; ROW(INDEX(initialConditions[experiment_ID],ROWS(initialConditions[experiment_ID]))), COUNTIF(INDEX(initialConditions[experiment_ID],1):initialConditions[[#This Row],[experiment_ID]],initialConditions[[#This Row],[experiment_ID]]), "")</f>
        <v>1</v>
      </c>
      <c r="C25" s="126" t="s">
        <v>9305</v>
      </c>
      <c r="D25" s="126" t="s">
        <v>1438</v>
      </c>
      <c r="E25" s="105"/>
      <c r="F25" s="105"/>
      <c r="G25" s="105"/>
      <c r="H25" s="105"/>
      <c r="I25" s="105"/>
      <c r="J25" s="105"/>
      <c r="K25" s="105"/>
      <c r="L25" s="105"/>
      <c r="M25" s="105"/>
      <c r="N25" s="105"/>
      <c r="O25" s="126" t="s">
        <v>8655</v>
      </c>
      <c r="P25" s="105"/>
      <c r="Q25" s="105"/>
      <c r="R25" s="105"/>
      <c r="S25" s="105"/>
      <c r="T25" s="105"/>
      <c r="U25" s="105"/>
      <c r="V25" s="105"/>
      <c r="W25" s="105"/>
      <c r="X25" s="105"/>
    </row>
    <row r="26" spans="1:24" x14ac:dyDescent="0.25">
      <c r="A26" s="126" t="s">
        <v>9278</v>
      </c>
      <c r="B26" s="127" cm="1">
        <f t="array" ref="B26">IF(ROW() &lt; ROW(INDEX(initialConditions[experiment_ID],ROWS(initialConditions[experiment_ID]))), COUNTIF(INDEX(initialConditions[experiment_ID],1):initialConditions[[#This Row],[experiment_ID]],initialConditions[[#This Row],[experiment_ID]]), "")</f>
        <v>2</v>
      </c>
      <c r="C26" s="126" t="s">
        <v>9306</v>
      </c>
      <c r="D26" s="126" t="s">
        <v>1438</v>
      </c>
      <c r="E26" s="105"/>
      <c r="F26" s="105">
        <v>40</v>
      </c>
      <c r="G26" s="105"/>
      <c r="H26" s="105"/>
      <c r="I26" s="105"/>
      <c r="J26" s="105"/>
      <c r="K26" s="105"/>
      <c r="L26" s="105"/>
      <c r="M26" s="105"/>
      <c r="N26" s="105"/>
      <c r="O26" s="126" t="s">
        <v>8656</v>
      </c>
      <c r="P26" s="105"/>
      <c r="Q26" s="105"/>
      <c r="R26" s="105"/>
      <c r="S26" s="105"/>
      <c r="T26" s="105"/>
      <c r="U26" s="105"/>
      <c r="V26" s="105"/>
      <c r="W26" s="105"/>
      <c r="X26" s="105"/>
    </row>
    <row r="27" spans="1:24" x14ac:dyDescent="0.25">
      <c r="A27" s="126" t="s">
        <v>9279</v>
      </c>
      <c r="B27" s="127" cm="1">
        <f t="array" ref="B27">IF(ROW() &lt; ROW(INDEX(initialConditions[experiment_ID],ROWS(initialConditions[experiment_ID]))), COUNTIF(INDEX(initialConditions[experiment_ID],1):initialConditions[[#This Row],[experiment_ID]],initialConditions[[#This Row],[experiment_ID]]), "")</f>
        <v>1</v>
      </c>
      <c r="C27" s="126" t="s">
        <v>9305</v>
      </c>
      <c r="D27" s="126" t="s">
        <v>1438</v>
      </c>
      <c r="E27" s="105"/>
      <c r="F27" s="105"/>
      <c r="G27" s="105"/>
      <c r="H27" s="105"/>
      <c r="I27" s="105"/>
      <c r="J27" s="105"/>
      <c r="K27" s="105"/>
      <c r="L27" s="105"/>
      <c r="M27" s="105"/>
      <c r="N27" s="105"/>
      <c r="O27" s="126" t="s">
        <v>8655</v>
      </c>
      <c r="P27" s="105"/>
      <c r="Q27" s="105"/>
      <c r="R27" s="105"/>
      <c r="S27" s="105"/>
      <c r="T27" s="105"/>
      <c r="U27" s="105"/>
      <c r="V27" s="105"/>
      <c r="W27" s="105"/>
      <c r="X27" s="105"/>
    </row>
    <row r="28" spans="1:24" x14ac:dyDescent="0.25">
      <c r="A28" s="126" t="s">
        <v>9279</v>
      </c>
      <c r="B28" s="127" cm="1">
        <f t="array" ref="B28">IF(ROW() &lt; ROW(INDEX(initialConditions[experiment_ID],ROWS(initialConditions[experiment_ID]))), COUNTIF(INDEX(initialConditions[experiment_ID],1):initialConditions[[#This Row],[experiment_ID]],initialConditions[[#This Row],[experiment_ID]]), "")</f>
        <v>2</v>
      </c>
      <c r="C28" s="126" t="s">
        <v>9306</v>
      </c>
      <c r="D28" s="126" t="s">
        <v>1438</v>
      </c>
      <c r="E28" s="105"/>
      <c r="F28" s="105">
        <v>40</v>
      </c>
      <c r="G28" s="105"/>
      <c r="H28" s="105"/>
      <c r="I28" s="105"/>
      <c r="J28" s="105"/>
      <c r="K28" s="105"/>
      <c r="L28" s="105"/>
      <c r="M28" s="105"/>
      <c r="N28" s="105"/>
      <c r="O28" s="126" t="s">
        <v>8656</v>
      </c>
      <c r="P28" s="105"/>
      <c r="Q28" s="105"/>
      <c r="R28" s="105"/>
      <c r="S28" s="105"/>
      <c r="T28" s="105"/>
      <c r="U28" s="105"/>
      <c r="V28" s="105"/>
      <c r="W28" s="105"/>
      <c r="X28" s="105"/>
    </row>
    <row r="29" spans="1:24" x14ac:dyDescent="0.25">
      <c r="A29" s="126" t="s">
        <v>9280</v>
      </c>
      <c r="B29" s="127" cm="1">
        <f t="array" ref="B29">IF(ROW() &lt; ROW(INDEX(initialConditions[experiment_ID],ROWS(initialConditions[experiment_ID]))), COUNTIF(INDEX(initialConditions[experiment_ID],1):initialConditions[[#This Row],[experiment_ID]],initialConditions[[#This Row],[experiment_ID]]), "")</f>
        <v>1</v>
      </c>
      <c r="C29" s="126" t="s">
        <v>9305</v>
      </c>
      <c r="D29" s="126" t="s">
        <v>1438</v>
      </c>
      <c r="E29" s="105"/>
      <c r="F29" s="105"/>
      <c r="G29" s="105"/>
      <c r="H29" s="105"/>
      <c r="I29" s="105"/>
      <c r="J29" s="105"/>
      <c r="K29" s="105"/>
      <c r="L29" s="105"/>
      <c r="M29" s="105"/>
      <c r="N29" s="105"/>
      <c r="O29" s="126" t="s">
        <v>8655</v>
      </c>
      <c r="P29" s="105"/>
      <c r="Q29" s="105"/>
      <c r="R29" s="105"/>
      <c r="S29" s="105"/>
      <c r="T29" s="105"/>
      <c r="U29" s="105"/>
      <c r="V29" s="105"/>
      <c r="W29" s="105"/>
      <c r="X29" s="105"/>
    </row>
    <row r="30" spans="1:24" x14ac:dyDescent="0.25">
      <c r="A30" s="126" t="s">
        <v>9280</v>
      </c>
      <c r="B30" s="127" cm="1">
        <f t="array" ref="B30">IF(ROW() &lt; ROW(INDEX(initialConditions[experiment_ID],ROWS(initialConditions[experiment_ID]))), COUNTIF(INDEX(initialConditions[experiment_ID],1):initialConditions[[#This Row],[experiment_ID]],initialConditions[[#This Row],[experiment_ID]]), "")</f>
        <v>2</v>
      </c>
      <c r="C30" s="126" t="s">
        <v>9306</v>
      </c>
      <c r="D30" s="126" t="s">
        <v>1438</v>
      </c>
      <c r="E30" s="105"/>
      <c r="F30" s="105">
        <v>40</v>
      </c>
      <c r="G30" s="105"/>
      <c r="H30" s="105"/>
      <c r="I30" s="105"/>
      <c r="J30" s="105"/>
      <c r="K30" s="105"/>
      <c r="L30" s="105"/>
      <c r="M30" s="105"/>
      <c r="N30" s="105"/>
      <c r="O30" s="126" t="s">
        <v>8656</v>
      </c>
      <c r="P30" s="105"/>
      <c r="Q30" s="105"/>
      <c r="R30" s="105"/>
      <c r="S30" s="105"/>
      <c r="T30" s="105"/>
      <c r="U30" s="105"/>
      <c r="V30" s="105"/>
      <c r="W30" s="105"/>
      <c r="X30" s="105"/>
    </row>
    <row r="31" spans="1:24" x14ac:dyDescent="0.25">
      <c r="A31" s="126" t="s">
        <v>9281</v>
      </c>
      <c r="B31" s="127" cm="1">
        <f t="array" ref="B31">IF(ROW() &lt; ROW(INDEX(initialConditions[experiment_ID],ROWS(initialConditions[experiment_ID]))), COUNTIF(INDEX(initialConditions[experiment_ID],1):initialConditions[[#This Row],[experiment_ID]],initialConditions[[#This Row],[experiment_ID]]), "")</f>
        <v>1</v>
      </c>
      <c r="C31" s="126" t="s">
        <v>9305</v>
      </c>
      <c r="D31" s="126" t="s">
        <v>1438</v>
      </c>
      <c r="E31" s="105"/>
      <c r="F31" s="105"/>
      <c r="G31" s="105"/>
      <c r="H31" s="105"/>
      <c r="I31" s="105"/>
      <c r="J31" s="105"/>
      <c r="K31" s="105"/>
      <c r="L31" s="105"/>
      <c r="M31" s="105"/>
      <c r="N31" s="105"/>
      <c r="O31" s="126" t="s">
        <v>8655</v>
      </c>
      <c r="P31" s="105"/>
      <c r="Q31" s="105"/>
      <c r="R31" s="105"/>
      <c r="S31" s="105"/>
      <c r="T31" s="105"/>
      <c r="U31" s="105"/>
      <c r="V31" s="105"/>
      <c r="W31" s="105"/>
      <c r="X31" s="105"/>
    </row>
    <row r="32" spans="1:24" x14ac:dyDescent="0.25">
      <c r="A32" s="126" t="s">
        <v>9281</v>
      </c>
      <c r="B32" s="127" cm="1">
        <f t="array" ref="B32">IF(ROW() &lt; ROW(INDEX(initialConditions[experiment_ID],ROWS(initialConditions[experiment_ID]))), COUNTIF(INDEX(initialConditions[experiment_ID],1):initialConditions[[#This Row],[experiment_ID]],initialConditions[[#This Row],[experiment_ID]]), "")</f>
        <v>2</v>
      </c>
      <c r="C32" s="126" t="s">
        <v>9306</v>
      </c>
      <c r="D32" s="126" t="s">
        <v>1438</v>
      </c>
      <c r="E32" s="105"/>
      <c r="F32" s="105">
        <v>40</v>
      </c>
      <c r="G32" s="105"/>
      <c r="H32" s="105"/>
      <c r="I32" s="105"/>
      <c r="J32" s="105"/>
      <c r="K32" s="105"/>
      <c r="L32" s="105"/>
      <c r="M32" s="105"/>
      <c r="N32" s="105"/>
      <c r="O32" s="126" t="s">
        <v>8656</v>
      </c>
      <c r="P32" s="105"/>
      <c r="Q32" s="105"/>
      <c r="R32" s="105"/>
      <c r="S32" s="105"/>
      <c r="T32" s="105"/>
      <c r="U32" s="105"/>
      <c r="V32" s="105"/>
      <c r="W32" s="105"/>
      <c r="X32" s="105"/>
    </row>
    <row r="33" spans="1:24" x14ac:dyDescent="0.25">
      <c r="A33" s="126" t="s">
        <v>9282</v>
      </c>
      <c r="B33" s="127" cm="1">
        <f t="array" ref="B33">IF(ROW() &lt; ROW(INDEX(initialConditions[experiment_ID],ROWS(initialConditions[experiment_ID]))), COUNTIF(INDEX(initialConditions[experiment_ID],1):initialConditions[[#This Row],[experiment_ID]],initialConditions[[#This Row],[experiment_ID]]), "")</f>
        <v>1</v>
      </c>
      <c r="C33" s="126" t="s">
        <v>9305</v>
      </c>
      <c r="D33" s="126" t="s">
        <v>1438</v>
      </c>
      <c r="E33" s="105"/>
      <c r="F33" s="105"/>
      <c r="G33" s="105"/>
      <c r="H33" s="105"/>
      <c r="I33" s="105"/>
      <c r="J33" s="105"/>
      <c r="K33" s="105"/>
      <c r="L33" s="105"/>
      <c r="M33" s="105"/>
      <c r="N33" s="105"/>
      <c r="O33" s="126" t="s">
        <v>8655</v>
      </c>
      <c r="P33" s="105"/>
      <c r="Q33" s="105"/>
      <c r="R33" s="105"/>
      <c r="S33" s="105"/>
      <c r="T33" s="105"/>
      <c r="U33" s="105"/>
      <c r="V33" s="105"/>
      <c r="W33" s="105"/>
      <c r="X33" s="105"/>
    </row>
    <row r="34" spans="1:24" x14ac:dyDescent="0.25">
      <c r="A34" s="126" t="s">
        <v>9282</v>
      </c>
      <c r="B34" s="127" cm="1">
        <f t="array" ref="B34">IF(ROW() &lt; ROW(INDEX(initialConditions[experiment_ID],ROWS(initialConditions[experiment_ID]))), COUNTIF(INDEX(initialConditions[experiment_ID],1):initialConditions[[#This Row],[experiment_ID]],initialConditions[[#This Row],[experiment_ID]]), "")</f>
        <v>2</v>
      </c>
      <c r="C34" s="126" t="s">
        <v>9306</v>
      </c>
      <c r="D34" s="126" t="s">
        <v>1438</v>
      </c>
      <c r="E34" s="105"/>
      <c r="F34" s="105">
        <v>40</v>
      </c>
      <c r="G34" s="105"/>
      <c r="H34" s="105"/>
      <c r="I34" s="105"/>
      <c r="J34" s="105"/>
      <c r="K34" s="105"/>
      <c r="L34" s="105"/>
      <c r="M34" s="105"/>
      <c r="N34" s="105"/>
      <c r="O34" s="126" t="s">
        <v>8656</v>
      </c>
      <c r="P34" s="105"/>
      <c r="Q34" s="105"/>
      <c r="R34" s="105"/>
      <c r="S34" s="105"/>
      <c r="T34" s="105"/>
      <c r="U34" s="105"/>
      <c r="V34" s="105"/>
      <c r="W34" s="105"/>
      <c r="X34" s="105"/>
    </row>
    <row r="35" spans="1:24" x14ac:dyDescent="0.25">
      <c r="A35" s="126" t="s">
        <v>9283</v>
      </c>
      <c r="B35" s="127" cm="1">
        <f t="array" ref="B35">IF(ROW() &lt; ROW(INDEX(initialConditions[experiment_ID],ROWS(initialConditions[experiment_ID]))), COUNTIF(INDEX(initialConditions[experiment_ID],1):initialConditions[[#This Row],[experiment_ID]],initialConditions[[#This Row],[experiment_ID]]), "")</f>
        <v>1</v>
      </c>
      <c r="C35" s="126" t="s">
        <v>9305</v>
      </c>
      <c r="D35" s="126" t="s">
        <v>1438</v>
      </c>
      <c r="E35" s="105"/>
      <c r="F35" s="105"/>
      <c r="G35" s="105"/>
      <c r="H35" s="105"/>
      <c r="I35" s="105"/>
      <c r="J35" s="105"/>
      <c r="K35" s="105"/>
      <c r="L35" s="105"/>
      <c r="M35" s="105"/>
      <c r="N35" s="105"/>
      <c r="O35" s="126" t="s">
        <v>8655</v>
      </c>
      <c r="P35" s="105"/>
      <c r="Q35" s="105"/>
      <c r="R35" s="105"/>
      <c r="S35" s="105"/>
      <c r="T35" s="105"/>
      <c r="U35" s="105"/>
      <c r="V35" s="105"/>
      <c r="W35" s="105"/>
      <c r="X35" s="105"/>
    </row>
    <row r="36" spans="1:24" x14ac:dyDescent="0.25">
      <c r="A36" s="126" t="s">
        <v>9283</v>
      </c>
      <c r="B36" s="127" cm="1">
        <f t="array" ref="B36">IF(ROW() &lt; ROW(INDEX(initialConditions[experiment_ID],ROWS(initialConditions[experiment_ID]))), COUNTIF(INDEX(initialConditions[experiment_ID],1):initialConditions[[#This Row],[experiment_ID]],initialConditions[[#This Row],[experiment_ID]]), "")</f>
        <v>2</v>
      </c>
      <c r="C36" s="126" t="s">
        <v>9306</v>
      </c>
      <c r="D36" s="126" t="s">
        <v>1438</v>
      </c>
      <c r="E36" s="105"/>
      <c r="F36" s="105">
        <v>40</v>
      </c>
      <c r="G36" s="105"/>
      <c r="H36" s="105"/>
      <c r="I36" s="105"/>
      <c r="J36" s="105"/>
      <c r="K36" s="105"/>
      <c r="L36" s="105"/>
      <c r="M36" s="105"/>
      <c r="N36" s="105"/>
      <c r="O36" s="126" t="s">
        <v>8656</v>
      </c>
      <c r="P36" s="105"/>
      <c r="Q36" s="105"/>
      <c r="R36" s="105"/>
      <c r="S36" s="105"/>
      <c r="T36" s="105"/>
      <c r="U36" s="105"/>
      <c r="V36" s="105"/>
      <c r="W36" s="105"/>
      <c r="X36" s="105"/>
    </row>
    <row r="37" spans="1:24" x14ac:dyDescent="0.25">
      <c r="A37" s="126" t="s">
        <v>9284</v>
      </c>
      <c r="B37" s="127" cm="1">
        <f t="array" ref="B37">IF(ROW() &lt; ROW(INDEX(initialConditions[experiment_ID],ROWS(initialConditions[experiment_ID]))), COUNTIF(INDEX(initialConditions[experiment_ID],1):initialConditions[[#This Row],[experiment_ID]],initialConditions[[#This Row],[experiment_ID]]), "")</f>
        <v>1</v>
      </c>
      <c r="C37" s="126" t="s">
        <v>9305</v>
      </c>
      <c r="D37" s="126" t="s">
        <v>1438</v>
      </c>
      <c r="E37" s="105"/>
      <c r="F37" s="105"/>
      <c r="G37" s="105"/>
      <c r="H37" s="105"/>
      <c r="I37" s="105"/>
      <c r="J37" s="105"/>
      <c r="K37" s="105"/>
      <c r="L37" s="105"/>
      <c r="M37" s="105"/>
      <c r="N37" s="105"/>
      <c r="O37" s="126" t="s">
        <v>8655</v>
      </c>
      <c r="P37" s="105"/>
      <c r="Q37" s="105"/>
      <c r="R37" s="105"/>
      <c r="S37" s="105"/>
      <c r="T37" s="105"/>
      <c r="U37" s="105"/>
      <c r="V37" s="105"/>
      <c r="W37" s="105"/>
      <c r="X37" s="105"/>
    </row>
    <row r="38" spans="1:24" x14ac:dyDescent="0.25">
      <c r="A38" s="126" t="s">
        <v>9284</v>
      </c>
      <c r="B38" s="127" cm="1">
        <f t="array" ref="B38">IF(ROW() &lt; ROW(INDEX(initialConditions[experiment_ID],ROWS(initialConditions[experiment_ID]))), COUNTIF(INDEX(initialConditions[experiment_ID],1):initialConditions[[#This Row],[experiment_ID]],initialConditions[[#This Row],[experiment_ID]]), "")</f>
        <v>2</v>
      </c>
      <c r="C38" s="126" t="s">
        <v>9306</v>
      </c>
      <c r="D38" s="126" t="s">
        <v>1438</v>
      </c>
      <c r="E38" s="105"/>
      <c r="F38" s="105">
        <v>40</v>
      </c>
      <c r="G38" s="105"/>
      <c r="H38" s="105"/>
      <c r="I38" s="105"/>
      <c r="J38" s="105"/>
      <c r="K38" s="105"/>
      <c r="L38" s="105"/>
      <c r="M38" s="105"/>
      <c r="N38" s="105"/>
      <c r="O38" s="126" t="s">
        <v>8656</v>
      </c>
      <c r="P38" s="105"/>
      <c r="Q38" s="105"/>
      <c r="R38" s="105"/>
      <c r="S38" s="105"/>
      <c r="T38" s="105"/>
      <c r="U38" s="105"/>
      <c r="V38" s="105"/>
      <c r="W38" s="105"/>
      <c r="X38" s="105"/>
    </row>
    <row r="39" spans="1:24" x14ac:dyDescent="0.25">
      <c r="A39" s="126" t="s">
        <v>9285</v>
      </c>
      <c r="B39" s="127" cm="1">
        <f t="array" ref="B39">IF(ROW() &lt; ROW(INDEX(initialConditions[experiment_ID],ROWS(initialConditions[experiment_ID]))), COUNTIF(INDEX(initialConditions[experiment_ID],1):initialConditions[[#This Row],[experiment_ID]],initialConditions[[#This Row],[experiment_ID]]), "")</f>
        <v>1</v>
      </c>
      <c r="C39" s="126" t="s">
        <v>9305</v>
      </c>
      <c r="D39" s="126" t="s">
        <v>1438</v>
      </c>
      <c r="E39" s="105"/>
      <c r="F39" s="105"/>
      <c r="G39" s="105"/>
      <c r="H39" s="105"/>
      <c r="I39" s="105"/>
      <c r="J39" s="105"/>
      <c r="K39" s="105"/>
      <c r="L39" s="105"/>
      <c r="M39" s="105"/>
      <c r="N39" s="105"/>
      <c r="O39" s="126" t="s">
        <v>8655</v>
      </c>
      <c r="P39" s="105"/>
      <c r="Q39" s="105"/>
      <c r="R39" s="105"/>
      <c r="S39" s="105"/>
      <c r="T39" s="105"/>
      <c r="U39" s="105"/>
      <c r="V39" s="105"/>
      <c r="W39" s="105"/>
      <c r="X39" s="105"/>
    </row>
    <row r="40" spans="1:24" x14ac:dyDescent="0.25">
      <c r="A40" s="126" t="s">
        <v>9285</v>
      </c>
      <c r="B40" s="127" cm="1">
        <f t="array" ref="B40">IF(ROW() &lt; ROW(INDEX(initialConditions[experiment_ID],ROWS(initialConditions[experiment_ID]))), COUNTIF(INDEX(initialConditions[experiment_ID],1):initialConditions[[#This Row],[experiment_ID]],initialConditions[[#This Row],[experiment_ID]]), "")</f>
        <v>2</v>
      </c>
      <c r="C40" s="126" t="s">
        <v>9306</v>
      </c>
      <c r="D40" s="126" t="s">
        <v>1438</v>
      </c>
      <c r="E40" s="105"/>
      <c r="F40" s="105">
        <v>40</v>
      </c>
      <c r="G40" s="105"/>
      <c r="H40" s="105"/>
      <c r="I40" s="105"/>
      <c r="J40" s="105"/>
      <c r="K40" s="105"/>
      <c r="L40" s="105"/>
      <c r="M40" s="105"/>
      <c r="N40" s="105"/>
      <c r="O40" s="126" t="s">
        <v>8656</v>
      </c>
      <c r="P40" s="105"/>
      <c r="Q40" s="105"/>
      <c r="R40" s="105"/>
      <c r="S40" s="105"/>
      <c r="T40" s="105"/>
      <c r="U40" s="105"/>
      <c r="V40" s="105"/>
      <c r="W40" s="105"/>
      <c r="X40" s="105"/>
    </row>
    <row r="41" spans="1:24" x14ac:dyDescent="0.25">
      <c r="A41" s="126" t="s">
        <v>9286</v>
      </c>
      <c r="B41" s="127" cm="1">
        <f t="array" ref="B41">IF(ROW() &lt; ROW(INDEX(initialConditions[experiment_ID],ROWS(initialConditions[experiment_ID]))), COUNTIF(INDEX(initialConditions[experiment_ID],1):initialConditions[[#This Row],[experiment_ID]],initialConditions[[#This Row],[experiment_ID]]), "")</f>
        <v>1</v>
      </c>
      <c r="C41" s="126" t="s">
        <v>9305</v>
      </c>
      <c r="D41" s="126" t="s">
        <v>1438</v>
      </c>
      <c r="E41" s="105"/>
      <c r="F41" s="105"/>
      <c r="G41" s="105"/>
      <c r="H41" s="105"/>
      <c r="I41" s="105"/>
      <c r="J41" s="105"/>
      <c r="K41" s="105"/>
      <c r="L41" s="105"/>
      <c r="M41" s="105"/>
      <c r="N41" s="105"/>
      <c r="O41" s="126" t="s">
        <v>8655</v>
      </c>
      <c r="P41" s="105"/>
      <c r="Q41" s="105"/>
      <c r="R41" s="105"/>
      <c r="S41" s="105"/>
      <c r="T41" s="105"/>
      <c r="U41" s="105"/>
      <c r="V41" s="105"/>
      <c r="W41" s="105"/>
      <c r="X41" s="105"/>
    </row>
    <row r="42" spans="1:24" x14ac:dyDescent="0.25">
      <c r="A42" s="126" t="s">
        <v>9286</v>
      </c>
      <c r="B42" s="127" cm="1">
        <f t="array" ref="B42">IF(ROW() &lt; ROW(INDEX(initialConditions[experiment_ID],ROWS(initialConditions[experiment_ID]))), COUNTIF(INDEX(initialConditions[experiment_ID],1):initialConditions[[#This Row],[experiment_ID]],initialConditions[[#This Row],[experiment_ID]]), "")</f>
        <v>2</v>
      </c>
      <c r="C42" s="126" t="s">
        <v>9306</v>
      </c>
      <c r="D42" s="126" t="s">
        <v>1438</v>
      </c>
      <c r="E42" s="105"/>
      <c r="F42" s="105">
        <v>40</v>
      </c>
      <c r="G42" s="105"/>
      <c r="H42" s="105"/>
      <c r="I42" s="105"/>
      <c r="J42" s="105"/>
      <c r="K42" s="105"/>
      <c r="L42" s="105"/>
      <c r="M42" s="105"/>
      <c r="N42" s="105"/>
      <c r="O42" s="126" t="s">
        <v>8656</v>
      </c>
      <c r="P42" s="105"/>
      <c r="Q42" s="105"/>
      <c r="R42" s="105"/>
      <c r="S42" s="105"/>
      <c r="T42" s="105"/>
      <c r="U42" s="105"/>
      <c r="V42" s="105"/>
      <c r="W42" s="105"/>
      <c r="X42" s="105"/>
    </row>
    <row r="43" spans="1:24" x14ac:dyDescent="0.25">
      <c r="A43" s="126" t="s">
        <v>9287</v>
      </c>
      <c r="B43" s="127" cm="1">
        <f t="array" ref="B43">IF(ROW() &lt; ROW(INDEX(initialConditions[experiment_ID],ROWS(initialConditions[experiment_ID]))), COUNTIF(INDEX(initialConditions[experiment_ID],1):initialConditions[[#This Row],[experiment_ID]],initialConditions[[#This Row],[experiment_ID]]), "")</f>
        <v>1</v>
      </c>
      <c r="C43" s="126" t="s">
        <v>9305</v>
      </c>
      <c r="D43" s="126" t="s">
        <v>1438</v>
      </c>
      <c r="E43" s="105"/>
      <c r="F43" s="105"/>
      <c r="G43" s="105"/>
      <c r="H43" s="105"/>
      <c r="I43" s="105"/>
      <c r="J43" s="105"/>
      <c r="K43" s="105"/>
      <c r="L43" s="105"/>
      <c r="M43" s="105"/>
      <c r="N43" s="105"/>
      <c r="O43" s="126" t="s">
        <v>8655</v>
      </c>
      <c r="P43" s="105"/>
      <c r="Q43" s="105"/>
      <c r="R43" s="105"/>
      <c r="S43" s="105"/>
      <c r="T43" s="105"/>
      <c r="U43" s="105"/>
      <c r="V43" s="105"/>
      <c r="W43" s="105"/>
      <c r="X43" s="105"/>
    </row>
    <row r="44" spans="1:24" x14ac:dyDescent="0.25">
      <c r="A44" s="126" t="s">
        <v>9287</v>
      </c>
      <c r="B44" s="127" cm="1">
        <f t="array" ref="B44">IF(ROW() &lt; ROW(INDEX(initialConditions[experiment_ID],ROWS(initialConditions[experiment_ID]))), COUNTIF(INDEX(initialConditions[experiment_ID],1):initialConditions[[#This Row],[experiment_ID]],initialConditions[[#This Row],[experiment_ID]]), "")</f>
        <v>2</v>
      </c>
      <c r="C44" s="126" t="s">
        <v>9306</v>
      </c>
      <c r="D44" s="126" t="s">
        <v>1438</v>
      </c>
      <c r="E44" s="105"/>
      <c r="F44" s="105">
        <v>40</v>
      </c>
      <c r="G44" s="105"/>
      <c r="H44" s="105"/>
      <c r="I44" s="105"/>
      <c r="J44" s="105"/>
      <c r="K44" s="105"/>
      <c r="L44" s="105"/>
      <c r="M44" s="105"/>
      <c r="N44" s="105"/>
      <c r="O44" s="126" t="s">
        <v>8656</v>
      </c>
      <c r="P44" s="105"/>
      <c r="Q44" s="105"/>
      <c r="R44" s="105"/>
      <c r="S44" s="105"/>
      <c r="T44" s="105"/>
      <c r="U44" s="105"/>
      <c r="V44" s="105"/>
      <c r="W44" s="105"/>
      <c r="X44" s="105"/>
    </row>
    <row r="45" spans="1:24" x14ac:dyDescent="0.25">
      <c r="A45" s="126" t="s">
        <v>9288</v>
      </c>
      <c r="B45" s="127" cm="1">
        <f t="array" ref="B45">IF(ROW() &lt; ROW(INDEX(initialConditions[experiment_ID],ROWS(initialConditions[experiment_ID]))), COUNTIF(INDEX(initialConditions[experiment_ID],1):initialConditions[[#This Row],[experiment_ID]],initialConditions[[#This Row],[experiment_ID]]), "")</f>
        <v>1</v>
      </c>
      <c r="C45" s="126" t="s">
        <v>9305</v>
      </c>
      <c r="D45" s="126" t="s">
        <v>1438</v>
      </c>
      <c r="E45" s="105"/>
      <c r="F45" s="105"/>
      <c r="G45" s="105"/>
      <c r="H45" s="105"/>
      <c r="I45" s="105"/>
      <c r="J45" s="105"/>
      <c r="K45" s="105"/>
      <c r="L45" s="105"/>
      <c r="M45" s="105"/>
      <c r="N45" s="105"/>
      <c r="O45" s="126" t="s">
        <v>8655</v>
      </c>
      <c r="P45" s="105"/>
      <c r="Q45" s="105"/>
      <c r="R45" s="105"/>
      <c r="S45" s="105"/>
      <c r="T45" s="105"/>
      <c r="U45" s="105"/>
      <c r="V45" s="105"/>
      <c r="W45" s="105"/>
      <c r="X45" s="105"/>
    </row>
    <row r="46" spans="1:24" x14ac:dyDescent="0.25">
      <c r="A46" s="126" t="s">
        <v>9288</v>
      </c>
      <c r="B46" s="127" cm="1">
        <f t="array" ref="B46">IF(ROW() &lt; ROW(INDEX(initialConditions[experiment_ID],ROWS(initialConditions[experiment_ID]))), COUNTIF(INDEX(initialConditions[experiment_ID],1):initialConditions[[#This Row],[experiment_ID]],initialConditions[[#This Row],[experiment_ID]]), "")</f>
        <v>2</v>
      </c>
      <c r="C46" s="126" t="s">
        <v>9306</v>
      </c>
      <c r="D46" s="126" t="s">
        <v>1438</v>
      </c>
      <c r="E46" s="105"/>
      <c r="F46" s="105">
        <v>40</v>
      </c>
      <c r="G46" s="105"/>
      <c r="H46" s="105"/>
      <c r="I46" s="105"/>
      <c r="J46" s="105"/>
      <c r="K46" s="105"/>
      <c r="L46" s="105"/>
      <c r="M46" s="105"/>
      <c r="N46" s="105"/>
      <c r="O46" s="126" t="s">
        <v>8656</v>
      </c>
      <c r="P46" s="105"/>
      <c r="Q46" s="105"/>
      <c r="R46" s="105"/>
      <c r="S46" s="105"/>
      <c r="T46" s="105"/>
      <c r="U46" s="105"/>
      <c r="V46" s="105"/>
      <c r="W46" s="105"/>
      <c r="X46" s="105"/>
    </row>
    <row r="47" spans="1:24" x14ac:dyDescent="0.25">
      <c r="A47" s="126" t="s">
        <v>9289</v>
      </c>
      <c r="B47" s="127" cm="1">
        <f t="array" ref="B47">IF(ROW() &lt; ROW(INDEX(initialConditions[experiment_ID],ROWS(initialConditions[experiment_ID]))), COUNTIF(INDEX(initialConditions[experiment_ID],1):initialConditions[[#This Row],[experiment_ID]],initialConditions[[#This Row],[experiment_ID]]), "")</f>
        <v>1</v>
      </c>
      <c r="C47" s="126" t="s">
        <v>9305</v>
      </c>
      <c r="D47" s="126" t="s">
        <v>1438</v>
      </c>
      <c r="E47" s="105"/>
      <c r="F47" s="105"/>
      <c r="G47" s="105"/>
      <c r="H47" s="105"/>
      <c r="I47" s="105"/>
      <c r="J47" s="105"/>
      <c r="K47" s="105"/>
      <c r="L47" s="105"/>
      <c r="M47" s="105"/>
      <c r="N47" s="105"/>
      <c r="O47" s="126" t="s">
        <v>8655</v>
      </c>
      <c r="P47" s="105"/>
      <c r="Q47" s="105"/>
      <c r="R47" s="105"/>
      <c r="S47" s="105"/>
      <c r="T47" s="105"/>
      <c r="U47" s="105"/>
      <c r="V47" s="105"/>
      <c r="W47" s="105"/>
      <c r="X47" s="105"/>
    </row>
    <row r="48" spans="1:24" x14ac:dyDescent="0.25">
      <c r="A48" s="126" t="s">
        <v>9289</v>
      </c>
      <c r="B48" s="127" cm="1">
        <f t="array" ref="B48">IF(ROW() &lt; ROW(INDEX(initialConditions[experiment_ID],ROWS(initialConditions[experiment_ID]))), COUNTIF(INDEX(initialConditions[experiment_ID],1):initialConditions[[#This Row],[experiment_ID]],initialConditions[[#This Row],[experiment_ID]]), "")</f>
        <v>2</v>
      </c>
      <c r="C48" s="126" t="s">
        <v>9306</v>
      </c>
      <c r="D48" s="126" t="s">
        <v>1438</v>
      </c>
      <c r="E48" s="105"/>
      <c r="F48" s="105">
        <v>40</v>
      </c>
      <c r="G48" s="105"/>
      <c r="H48" s="105"/>
      <c r="I48" s="105"/>
      <c r="J48" s="105"/>
      <c r="K48" s="105"/>
      <c r="L48" s="105"/>
      <c r="M48" s="105"/>
      <c r="N48" s="105"/>
      <c r="O48" s="126" t="s">
        <v>8656</v>
      </c>
      <c r="P48" s="105"/>
      <c r="Q48" s="105"/>
      <c r="R48" s="105"/>
      <c r="S48" s="105"/>
      <c r="T48" s="105"/>
      <c r="U48" s="105"/>
      <c r="V48" s="105"/>
      <c r="W48" s="105"/>
      <c r="X48" s="105"/>
    </row>
    <row r="49" spans="1:24" x14ac:dyDescent="0.25">
      <c r="A49" s="126" t="s">
        <v>9290</v>
      </c>
      <c r="B49" s="127" cm="1">
        <f t="array" ref="B49">IF(ROW() &lt; ROW(INDEX(initialConditions[experiment_ID],ROWS(initialConditions[experiment_ID]))), COUNTIF(INDEX(initialConditions[experiment_ID],1):initialConditions[[#This Row],[experiment_ID]],initialConditions[[#This Row],[experiment_ID]]), "")</f>
        <v>1</v>
      </c>
      <c r="C49" s="126" t="s">
        <v>9305</v>
      </c>
      <c r="D49" s="126" t="s">
        <v>1438</v>
      </c>
      <c r="E49" s="105"/>
      <c r="F49" s="105"/>
      <c r="G49" s="105"/>
      <c r="H49" s="105"/>
      <c r="I49" s="105"/>
      <c r="J49" s="105"/>
      <c r="K49" s="105"/>
      <c r="L49" s="105"/>
      <c r="M49" s="105"/>
      <c r="N49" s="105"/>
      <c r="O49" s="126" t="s">
        <v>8655</v>
      </c>
      <c r="P49" s="105"/>
      <c r="Q49" s="105"/>
      <c r="R49" s="105"/>
      <c r="S49" s="105"/>
      <c r="T49" s="105"/>
      <c r="U49" s="105"/>
      <c r="V49" s="105"/>
      <c r="W49" s="105"/>
      <c r="X49" s="105"/>
    </row>
    <row r="50" spans="1:24" x14ac:dyDescent="0.25">
      <c r="A50" s="126" t="s">
        <v>9290</v>
      </c>
      <c r="B50" s="127" cm="1">
        <f t="array" ref="B50">IF(ROW() &lt; ROW(INDEX(initialConditions[experiment_ID],ROWS(initialConditions[experiment_ID]))), COUNTIF(INDEX(initialConditions[experiment_ID],1):initialConditions[[#This Row],[experiment_ID]],initialConditions[[#This Row],[experiment_ID]]), "")</f>
        <v>2</v>
      </c>
      <c r="C50" s="126" t="s">
        <v>9306</v>
      </c>
      <c r="D50" s="126" t="s">
        <v>1438</v>
      </c>
      <c r="E50" s="105"/>
      <c r="F50" s="105">
        <v>40</v>
      </c>
      <c r="G50" s="105"/>
      <c r="H50" s="105"/>
      <c r="I50" s="105"/>
      <c r="J50" s="105"/>
      <c r="K50" s="105"/>
      <c r="L50" s="105"/>
      <c r="M50" s="105"/>
      <c r="N50" s="105"/>
      <c r="O50" s="126" t="s">
        <v>8656</v>
      </c>
      <c r="P50" s="105"/>
      <c r="Q50" s="105"/>
      <c r="R50" s="105"/>
      <c r="S50" s="105"/>
      <c r="T50" s="105"/>
      <c r="U50" s="105"/>
      <c r="V50" s="105"/>
      <c r="W50" s="105"/>
      <c r="X50" s="105"/>
    </row>
    <row r="51" spans="1:24" x14ac:dyDescent="0.25">
      <c r="A51" s="126" t="s">
        <v>9291</v>
      </c>
      <c r="B51" s="127" cm="1">
        <f t="array" ref="B51">IF(ROW() &lt; ROW(INDEX(initialConditions[experiment_ID],ROWS(initialConditions[experiment_ID]))), COUNTIF(INDEX(initialConditions[experiment_ID],1):initialConditions[[#This Row],[experiment_ID]],initialConditions[[#This Row],[experiment_ID]]), "")</f>
        <v>1</v>
      </c>
      <c r="C51" s="126" t="s">
        <v>9305</v>
      </c>
      <c r="D51" s="126" t="s">
        <v>1438</v>
      </c>
      <c r="E51" s="105"/>
      <c r="F51" s="105"/>
      <c r="G51" s="105"/>
      <c r="H51" s="105"/>
      <c r="I51" s="105"/>
      <c r="J51" s="105"/>
      <c r="K51" s="105"/>
      <c r="L51" s="105"/>
      <c r="M51" s="105"/>
      <c r="N51" s="105"/>
      <c r="O51" s="126" t="s">
        <v>8655</v>
      </c>
      <c r="P51" s="105"/>
      <c r="Q51" s="105"/>
      <c r="R51" s="105"/>
      <c r="S51" s="105"/>
      <c r="T51" s="105"/>
      <c r="U51" s="105"/>
      <c r="V51" s="105"/>
      <c r="W51" s="105"/>
      <c r="X51" s="105"/>
    </row>
    <row r="52" spans="1:24" x14ac:dyDescent="0.25">
      <c r="A52" s="126" t="s">
        <v>9291</v>
      </c>
      <c r="B52" s="127" cm="1">
        <f t="array" ref="B52">IF(ROW() &lt; ROW(INDEX(initialConditions[experiment_ID],ROWS(initialConditions[experiment_ID]))), COUNTIF(INDEX(initialConditions[experiment_ID],1):initialConditions[[#This Row],[experiment_ID]],initialConditions[[#This Row],[experiment_ID]]), "")</f>
        <v>2</v>
      </c>
      <c r="C52" s="126" t="s">
        <v>9306</v>
      </c>
      <c r="D52" s="126" t="s">
        <v>1438</v>
      </c>
      <c r="E52" s="105"/>
      <c r="F52" s="105">
        <v>40</v>
      </c>
      <c r="G52" s="105"/>
      <c r="H52" s="105"/>
      <c r="I52" s="105"/>
      <c r="J52" s="105"/>
      <c r="K52" s="105"/>
      <c r="L52" s="105"/>
      <c r="M52" s="105"/>
      <c r="N52" s="105"/>
      <c r="O52" s="126" t="s">
        <v>8656</v>
      </c>
      <c r="P52" s="105"/>
      <c r="Q52" s="105"/>
      <c r="R52" s="105"/>
      <c r="S52" s="105"/>
      <c r="T52" s="105"/>
      <c r="U52" s="105"/>
      <c r="V52" s="105"/>
      <c r="W52" s="105"/>
      <c r="X52" s="105"/>
    </row>
    <row r="53" spans="1:24" x14ac:dyDescent="0.25">
      <c r="A53" s="126" t="s">
        <v>9292</v>
      </c>
      <c r="B53" s="127" cm="1">
        <f t="array" ref="B53">IF(ROW() &lt; ROW(INDEX(initialConditions[experiment_ID],ROWS(initialConditions[experiment_ID]))), COUNTIF(INDEX(initialConditions[experiment_ID],1):initialConditions[[#This Row],[experiment_ID]],initialConditions[[#This Row],[experiment_ID]]), "")</f>
        <v>1</v>
      </c>
      <c r="C53" s="126" t="s">
        <v>9305</v>
      </c>
      <c r="D53" s="126" t="s">
        <v>1438</v>
      </c>
      <c r="E53" s="105"/>
      <c r="F53" s="105"/>
      <c r="G53" s="105"/>
      <c r="H53" s="105"/>
      <c r="I53" s="105"/>
      <c r="J53" s="105"/>
      <c r="K53" s="105"/>
      <c r="L53" s="105"/>
      <c r="M53" s="105"/>
      <c r="N53" s="105"/>
      <c r="O53" s="126" t="s">
        <v>8655</v>
      </c>
      <c r="P53" s="105"/>
      <c r="Q53" s="105"/>
      <c r="R53" s="105"/>
      <c r="S53" s="105"/>
      <c r="T53" s="105"/>
      <c r="U53" s="105"/>
      <c r="V53" s="105"/>
      <c r="W53" s="105"/>
      <c r="X53" s="105"/>
    </row>
    <row r="54" spans="1:24" x14ac:dyDescent="0.25">
      <c r="A54" s="126" t="s">
        <v>9292</v>
      </c>
      <c r="B54" s="127" cm="1">
        <f t="array" ref="B54">IF(ROW() &lt; ROW(INDEX(initialConditions[experiment_ID],ROWS(initialConditions[experiment_ID]))), COUNTIF(INDEX(initialConditions[experiment_ID],1):initialConditions[[#This Row],[experiment_ID]],initialConditions[[#This Row],[experiment_ID]]), "")</f>
        <v>2</v>
      </c>
      <c r="C54" s="126" t="s">
        <v>9306</v>
      </c>
      <c r="D54" s="126" t="s">
        <v>1438</v>
      </c>
      <c r="E54" s="105"/>
      <c r="F54" s="105">
        <v>40</v>
      </c>
      <c r="G54" s="105"/>
      <c r="H54" s="105"/>
      <c r="I54" s="105"/>
      <c r="J54" s="105"/>
      <c r="K54" s="105"/>
      <c r="L54" s="105"/>
      <c r="M54" s="105"/>
      <c r="N54" s="105"/>
      <c r="O54" s="126" t="s">
        <v>8656</v>
      </c>
      <c r="P54" s="105"/>
      <c r="Q54" s="105"/>
      <c r="R54" s="105"/>
      <c r="S54" s="105"/>
      <c r="T54" s="105"/>
      <c r="U54" s="105"/>
      <c r="V54" s="105"/>
      <c r="W54" s="105"/>
      <c r="X54" s="105"/>
    </row>
    <row r="55" spans="1:24" x14ac:dyDescent="0.25">
      <c r="A55" s="126" t="s">
        <v>9293</v>
      </c>
      <c r="B55" s="127" cm="1">
        <f t="array" ref="B55">IF(ROW() &lt; ROW(INDEX(initialConditions[experiment_ID],ROWS(initialConditions[experiment_ID]))), COUNTIF(INDEX(initialConditions[experiment_ID],1):initialConditions[[#This Row],[experiment_ID]],initialConditions[[#This Row],[experiment_ID]]), "")</f>
        <v>1</v>
      </c>
      <c r="C55" s="126" t="s">
        <v>9305</v>
      </c>
      <c r="D55" s="126" t="s">
        <v>1438</v>
      </c>
      <c r="E55" s="105"/>
      <c r="F55" s="105"/>
      <c r="G55" s="105"/>
      <c r="H55" s="105"/>
      <c r="I55" s="105"/>
      <c r="J55" s="105"/>
      <c r="K55" s="105"/>
      <c r="L55" s="105"/>
      <c r="M55" s="105"/>
      <c r="N55" s="105"/>
      <c r="O55" s="126" t="s">
        <v>8655</v>
      </c>
      <c r="P55" s="105"/>
      <c r="Q55" s="105"/>
      <c r="R55" s="105"/>
      <c r="S55" s="105"/>
      <c r="T55" s="105"/>
      <c r="U55" s="105"/>
      <c r="V55" s="105"/>
      <c r="W55" s="105"/>
      <c r="X55" s="105"/>
    </row>
    <row r="56" spans="1:24" x14ac:dyDescent="0.25">
      <c r="A56" s="126" t="s">
        <v>9293</v>
      </c>
      <c r="B56" s="127" cm="1">
        <f t="array" ref="B56">IF(ROW() &lt; ROW(INDEX(initialConditions[experiment_ID],ROWS(initialConditions[experiment_ID]))), COUNTIF(INDEX(initialConditions[experiment_ID],1):initialConditions[[#This Row],[experiment_ID]],initialConditions[[#This Row],[experiment_ID]]), "")</f>
        <v>2</v>
      </c>
      <c r="C56" s="126" t="s">
        <v>9306</v>
      </c>
      <c r="D56" s="126" t="s">
        <v>1438</v>
      </c>
      <c r="E56" s="105"/>
      <c r="F56" s="105">
        <v>40</v>
      </c>
      <c r="G56" s="105"/>
      <c r="H56" s="105"/>
      <c r="I56" s="105"/>
      <c r="J56" s="105"/>
      <c r="K56" s="105"/>
      <c r="L56" s="105"/>
      <c r="M56" s="105"/>
      <c r="N56" s="105"/>
      <c r="O56" s="126" t="s">
        <v>8656</v>
      </c>
      <c r="P56" s="105"/>
      <c r="Q56" s="105"/>
      <c r="R56" s="105"/>
      <c r="S56" s="105"/>
      <c r="T56" s="105"/>
      <c r="U56" s="105"/>
      <c r="V56" s="105"/>
      <c r="W56" s="105"/>
      <c r="X56" s="105"/>
    </row>
    <row r="57" spans="1:24" x14ac:dyDescent="0.25">
      <c r="A57" s="126" t="s">
        <v>9294</v>
      </c>
      <c r="B57" s="127" cm="1">
        <f t="array" ref="B57">IF(ROW() &lt; ROW(INDEX(initialConditions[experiment_ID],ROWS(initialConditions[experiment_ID]))), COUNTIF(INDEX(initialConditions[experiment_ID],1):initialConditions[[#This Row],[experiment_ID]],initialConditions[[#This Row],[experiment_ID]]), "")</f>
        <v>1</v>
      </c>
      <c r="C57" s="126" t="s">
        <v>9305</v>
      </c>
      <c r="D57" s="126" t="s">
        <v>1438</v>
      </c>
      <c r="E57" s="105"/>
      <c r="F57" s="105"/>
      <c r="G57" s="105"/>
      <c r="H57" s="105"/>
      <c r="I57" s="105"/>
      <c r="J57" s="105"/>
      <c r="K57" s="105"/>
      <c r="L57" s="105"/>
      <c r="M57" s="105"/>
      <c r="N57" s="105"/>
      <c r="O57" s="126" t="s">
        <v>8655</v>
      </c>
      <c r="P57" s="105"/>
      <c r="Q57" s="105"/>
      <c r="R57" s="105"/>
      <c r="S57" s="105"/>
      <c r="T57" s="105"/>
      <c r="U57" s="105"/>
      <c r="V57" s="105"/>
      <c r="W57" s="105"/>
      <c r="X57" s="105"/>
    </row>
    <row r="58" spans="1:24" x14ac:dyDescent="0.25">
      <c r="A58" s="126" t="s">
        <v>9294</v>
      </c>
      <c r="B58" s="127" cm="1">
        <f t="array" ref="B58">IF(ROW() &lt; ROW(INDEX(initialConditions[experiment_ID],ROWS(initialConditions[experiment_ID]))), COUNTIF(INDEX(initialConditions[experiment_ID],1):initialConditions[[#This Row],[experiment_ID]],initialConditions[[#This Row],[experiment_ID]]), "")</f>
        <v>2</v>
      </c>
      <c r="C58" s="126" t="s">
        <v>9306</v>
      </c>
      <c r="D58" s="126" t="s">
        <v>1438</v>
      </c>
      <c r="E58" s="105"/>
      <c r="F58" s="105">
        <v>40</v>
      </c>
      <c r="G58" s="105"/>
      <c r="H58" s="105"/>
      <c r="I58" s="105"/>
      <c r="J58" s="105"/>
      <c r="K58" s="105"/>
      <c r="L58" s="105"/>
      <c r="M58" s="105"/>
      <c r="N58" s="105"/>
      <c r="O58" s="126" t="s">
        <v>8656</v>
      </c>
      <c r="P58" s="105"/>
      <c r="Q58" s="105"/>
      <c r="R58" s="105"/>
      <c r="S58" s="105"/>
      <c r="T58" s="105"/>
      <c r="U58" s="105"/>
      <c r="V58" s="105"/>
      <c r="W58" s="105"/>
      <c r="X58" s="105"/>
    </row>
    <row r="59" spans="1:24" x14ac:dyDescent="0.25">
      <c r="A59" s="126" t="s">
        <v>9295</v>
      </c>
      <c r="B59" s="127" cm="1">
        <f t="array" ref="B59">IF(ROW() &lt; ROW(INDEX(initialConditions[experiment_ID],ROWS(initialConditions[experiment_ID]))), COUNTIF(INDEX(initialConditions[experiment_ID],1):initialConditions[[#This Row],[experiment_ID]],initialConditions[[#This Row],[experiment_ID]]), "")</f>
        <v>1</v>
      </c>
      <c r="C59" s="126" t="s">
        <v>9305</v>
      </c>
      <c r="D59" s="126" t="s">
        <v>1438</v>
      </c>
      <c r="E59" s="105"/>
      <c r="F59" s="105"/>
      <c r="G59" s="105"/>
      <c r="H59" s="105"/>
      <c r="I59" s="105"/>
      <c r="J59" s="105"/>
      <c r="K59" s="105"/>
      <c r="L59" s="105"/>
      <c r="M59" s="105"/>
      <c r="N59" s="105"/>
      <c r="O59" s="126" t="s">
        <v>8655</v>
      </c>
      <c r="P59" s="105"/>
      <c r="Q59" s="105"/>
      <c r="R59" s="105"/>
      <c r="S59" s="105"/>
      <c r="T59" s="105"/>
      <c r="U59" s="105"/>
      <c r="V59" s="105"/>
      <c r="W59" s="105"/>
      <c r="X59" s="105"/>
    </row>
    <row r="60" spans="1:24" x14ac:dyDescent="0.25">
      <c r="A60" s="126" t="s">
        <v>9295</v>
      </c>
      <c r="B60" s="127" cm="1">
        <f t="array" ref="B60">IF(ROW() &lt; ROW(INDEX(initialConditions[experiment_ID],ROWS(initialConditions[experiment_ID]))), COUNTIF(INDEX(initialConditions[experiment_ID],1):initialConditions[[#This Row],[experiment_ID]],initialConditions[[#This Row],[experiment_ID]]), "")</f>
        <v>2</v>
      </c>
      <c r="C60" s="126" t="s">
        <v>9306</v>
      </c>
      <c r="D60" s="126" t="s">
        <v>1438</v>
      </c>
      <c r="E60" s="105"/>
      <c r="F60" s="105">
        <v>40</v>
      </c>
      <c r="G60" s="105"/>
      <c r="H60" s="105"/>
      <c r="I60" s="105"/>
      <c r="J60" s="105"/>
      <c r="K60" s="105"/>
      <c r="L60" s="105"/>
      <c r="M60" s="105"/>
      <c r="N60" s="105"/>
      <c r="O60" s="126" t="s">
        <v>8656</v>
      </c>
      <c r="P60" s="105"/>
      <c r="Q60" s="105"/>
      <c r="R60" s="105"/>
      <c r="S60" s="105"/>
      <c r="T60" s="105"/>
      <c r="U60" s="105"/>
      <c r="V60" s="105"/>
      <c r="W60" s="105"/>
      <c r="X60" s="105"/>
    </row>
    <row r="61" spans="1:24" x14ac:dyDescent="0.25">
      <c r="A61" s="126" t="s">
        <v>9296</v>
      </c>
      <c r="B61" s="127" cm="1">
        <f t="array" ref="B61">IF(ROW() &lt; ROW(INDEX(initialConditions[experiment_ID],ROWS(initialConditions[experiment_ID]))), COUNTIF(INDEX(initialConditions[experiment_ID],1):initialConditions[[#This Row],[experiment_ID]],initialConditions[[#This Row],[experiment_ID]]), "")</f>
        <v>1</v>
      </c>
      <c r="C61" s="126" t="s">
        <v>9305</v>
      </c>
      <c r="D61" s="126" t="s">
        <v>1438</v>
      </c>
      <c r="E61" s="105"/>
      <c r="F61" s="105"/>
      <c r="G61" s="105"/>
      <c r="H61" s="105"/>
      <c r="I61" s="105"/>
      <c r="J61" s="105"/>
      <c r="K61" s="105"/>
      <c r="L61" s="105"/>
      <c r="M61" s="105"/>
      <c r="N61" s="105"/>
      <c r="O61" s="126" t="s">
        <v>8655</v>
      </c>
      <c r="P61" s="105"/>
      <c r="Q61" s="105"/>
      <c r="R61" s="105"/>
      <c r="S61" s="105"/>
      <c r="T61" s="105"/>
      <c r="U61" s="105"/>
      <c r="V61" s="105"/>
      <c r="W61" s="105"/>
      <c r="X61" s="105"/>
    </row>
    <row r="62" spans="1:24" x14ac:dyDescent="0.25">
      <c r="A62" s="126" t="s">
        <v>9296</v>
      </c>
      <c r="B62" s="127" cm="1">
        <f t="array" ref="B62">IF(ROW() &lt; ROW(INDEX(initialConditions[experiment_ID],ROWS(initialConditions[experiment_ID]))), COUNTIF(INDEX(initialConditions[experiment_ID],1):initialConditions[[#This Row],[experiment_ID]],initialConditions[[#This Row],[experiment_ID]]), "")</f>
        <v>2</v>
      </c>
      <c r="C62" s="126" t="s">
        <v>9306</v>
      </c>
      <c r="D62" s="126" t="s">
        <v>1438</v>
      </c>
      <c r="E62" s="105"/>
      <c r="F62" s="105">
        <v>40</v>
      </c>
      <c r="G62" s="105"/>
      <c r="H62" s="105"/>
      <c r="I62" s="105"/>
      <c r="J62" s="105"/>
      <c r="K62" s="105"/>
      <c r="L62" s="105"/>
      <c r="M62" s="105"/>
      <c r="N62" s="105"/>
      <c r="O62" s="126" t="s">
        <v>8656</v>
      </c>
      <c r="P62" s="105"/>
      <c r="Q62" s="105"/>
      <c r="R62" s="105"/>
      <c r="S62" s="105"/>
      <c r="T62" s="105"/>
      <c r="U62" s="105"/>
      <c r="V62" s="105"/>
      <c r="W62" s="105"/>
      <c r="X62" s="105"/>
    </row>
    <row r="63" spans="1:24" x14ac:dyDescent="0.25">
      <c r="A63" s="126" t="s">
        <v>9297</v>
      </c>
      <c r="B63" s="127" cm="1">
        <f t="array" ref="B63">IF(ROW() &lt; ROW(INDEX(initialConditions[experiment_ID],ROWS(initialConditions[experiment_ID]))), COUNTIF(INDEX(initialConditions[experiment_ID],1):initialConditions[[#This Row],[experiment_ID]],initialConditions[[#This Row],[experiment_ID]]), "")</f>
        <v>1</v>
      </c>
      <c r="C63" s="126" t="s">
        <v>9305</v>
      </c>
      <c r="D63" s="126" t="s">
        <v>1438</v>
      </c>
      <c r="E63" s="105"/>
      <c r="F63" s="105"/>
      <c r="G63" s="105"/>
      <c r="H63" s="105"/>
      <c r="I63" s="105"/>
      <c r="J63" s="105"/>
      <c r="K63" s="105"/>
      <c r="L63" s="105"/>
      <c r="M63" s="105"/>
      <c r="N63" s="105"/>
      <c r="O63" s="126" t="s">
        <v>8655</v>
      </c>
      <c r="P63" s="105"/>
      <c r="Q63" s="105"/>
      <c r="R63" s="105"/>
      <c r="S63" s="105"/>
      <c r="T63" s="105"/>
      <c r="U63" s="105"/>
      <c r="V63" s="105"/>
      <c r="W63" s="105"/>
      <c r="X63" s="105"/>
    </row>
    <row r="64" spans="1:24" x14ac:dyDescent="0.25">
      <c r="A64" s="126" t="s">
        <v>9297</v>
      </c>
      <c r="B64" s="127" cm="1">
        <f t="array" ref="B64">IF(ROW() &lt; ROW(INDEX(initialConditions[experiment_ID],ROWS(initialConditions[experiment_ID]))), COUNTIF(INDEX(initialConditions[experiment_ID],1):initialConditions[[#This Row],[experiment_ID]],initialConditions[[#This Row],[experiment_ID]]), "")</f>
        <v>2</v>
      </c>
      <c r="C64" s="126" t="s">
        <v>9306</v>
      </c>
      <c r="D64" s="126" t="s">
        <v>1438</v>
      </c>
      <c r="E64" s="105"/>
      <c r="F64" s="105">
        <v>40</v>
      </c>
      <c r="G64" s="105"/>
      <c r="H64" s="105"/>
      <c r="I64" s="105"/>
      <c r="J64" s="105"/>
      <c r="K64" s="105"/>
      <c r="L64" s="105"/>
      <c r="M64" s="105"/>
      <c r="N64" s="105"/>
      <c r="O64" s="126" t="s">
        <v>8656</v>
      </c>
      <c r="P64" s="105"/>
      <c r="Q64" s="105"/>
      <c r="R64" s="105"/>
      <c r="S64" s="105"/>
      <c r="T64" s="105"/>
      <c r="U64" s="105"/>
      <c r="V64" s="105"/>
      <c r="W64" s="105"/>
      <c r="X64" s="105"/>
    </row>
    <row r="65" spans="1:24" x14ac:dyDescent="0.25">
      <c r="A65" s="126" t="s">
        <v>9298</v>
      </c>
      <c r="B65" s="127" cm="1">
        <f t="array" ref="B65">IF(ROW() &lt; ROW(INDEX(initialConditions[experiment_ID],ROWS(initialConditions[experiment_ID]))), COUNTIF(INDEX(initialConditions[experiment_ID],1):initialConditions[[#This Row],[experiment_ID]],initialConditions[[#This Row],[experiment_ID]]), "")</f>
        <v>1</v>
      </c>
      <c r="C65" s="126" t="s">
        <v>9305</v>
      </c>
      <c r="D65" s="126" t="s">
        <v>1438</v>
      </c>
      <c r="E65" s="105"/>
      <c r="F65" s="105"/>
      <c r="G65" s="105"/>
      <c r="H65" s="105"/>
      <c r="I65" s="105"/>
      <c r="J65" s="105"/>
      <c r="K65" s="105"/>
      <c r="L65" s="105"/>
      <c r="M65" s="105"/>
      <c r="N65" s="105"/>
      <c r="O65" s="126" t="s">
        <v>8655</v>
      </c>
      <c r="P65" s="105"/>
      <c r="Q65" s="105"/>
      <c r="R65" s="105"/>
      <c r="S65" s="105"/>
      <c r="T65" s="105"/>
      <c r="U65" s="105"/>
      <c r="V65" s="105"/>
      <c r="W65" s="105"/>
      <c r="X65" s="105"/>
    </row>
    <row r="66" spans="1:24" x14ac:dyDescent="0.25">
      <c r="A66" s="126" t="s">
        <v>9298</v>
      </c>
      <c r="B66" s="127" cm="1">
        <f t="array" ref="B66">IF(ROW() &lt; ROW(INDEX(initialConditions[experiment_ID],ROWS(initialConditions[experiment_ID]))), COUNTIF(INDEX(initialConditions[experiment_ID],1):initialConditions[[#This Row],[experiment_ID]],initialConditions[[#This Row],[experiment_ID]]), "")</f>
        <v>2</v>
      </c>
      <c r="C66" s="126" t="s">
        <v>9306</v>
      </c>
      <c r="D66" s="126" t="s">
        <v>1438</v>
      </c>
      <c r="E66" s="105"/>
      <c r="F66" s="105">
        <v>40</v>
      </c>
      <c r="G66" s="105"/>
      <c r="H66" s="105"/>
      <c r="I66" s="105"/>
      <c r="J66" s="105"/>
      <c r="K66" s="105"/>
      <c r="L66" s="105"/>
      <c r="M66" s="105"/>
      <c r="N66" s="105"/>
      <c r="O66" s="126" t="s">
        <v>8656</v>
      </c>
      <c r="P66" s="105"/>
      <c r="Q66" s="105"/>
      <c r="R66" s="105"/>
      <c r="S66" s="105"/>
      <c r="T66" s="105"/>
      <c r="U66" s="105"/>
      <c r="V66" s="105"/>
      <c r="W66" s="105"/>
      <c r="X66" s="105"/>
    </row>
    <row r="67" spans="1:24" x14ac:dyDescent="0.25">
      <c r="A67" s="126" t="s">
        <v>9299</v>
      </c>
      <c r="B67" s="127" cm="1">
        <f t="array" ref="B67">IF(ROW() &lt; ROW(INDEX(initialConditions[experiment_ID],ROWS(initialConditions[experiment_ID]))), COUNTIF(INDEX(initialConditions[experiment_ID],1):initialConditions[[#This Row],[experiment_ID]],initialConditions[[#This Row],[experiment_ID]]), "")</f>
        <v>1</v>
      </c>
      <c r="C67" s="126" t="s">
        <v>9305</v>
      </c>
      <c r="D67" s="126" t="s">
        <v>1438</v>
      </c>
      <c r="E67" s="105"/>
      <c r="F67" s="105"/>
      <c r="G67" s="105"/>
      <c r="H67" s="105"/>
      <c r="I67" s="105"/>
      <c r="J67" s="105"/>
      <c r="K67" s="105"/>
      <c r="L67" s="105"/>
      <c r="M67" s="105"/>
      <c r="N67" s="105"/>
      <c r="O67" s="126" t="s">
        <v>8655</v>
      </c>
      <c r="P67" s="105"/>
      <c r="Q67" s="105"/>
      <c r="R67" s="105"/>
      <c r="S67" s="105"/>
      <c r="T67" s="105"/>
      <c r="U67" s="105"/>
      <c r="V67" s="105"/>
      <c r="W67" s="105"/>
      <c r="X67" s="105"/>
    </row>
    <row r="68" spans="1:24" x14ac:dyDescent="0.25">
      <c r="A68" s="126" t="s">
        <v>9299</v>
      </c>
      <c r="B68" s="127" cm="1">
        <f t="array" ref="B68">IF(ROW() &lt; ROW(INDEX(initialConditions[experiment_ID],ROWS(initialConditions[experiment_ID]))), COUNTIF(INDEX(initialConditions[experiment_ID],1):initialConditions[[#This Row],[experiment_ID]],initialConditions[[#This Row],[experiment_ID]]), "")</f>
        <v>2</v>
      </c>
      <c r="C68" s="126" t="s">
        <v>9306</v>
      </c>
      <c r="D68" s="126" t="s">
        <v>1438</v>
      </c>
      <c r="E68" s="105"/>
      <c r="F68" s="105">
        <v>40</v>
      </c>
      <c r="G68" s="105"/>
      <c r="H68" s="105"/>
      <c r="I68" s="105"/>
      <c r="J68" s="105"/>
      <c r="K68" s="105"/>
      <c r="L68" s="105"/>
      <c r="M68" s="105"/>
      <c r="N68" s="105"/>
      <c r="O68" s="126" t="s">
        <v>8656</v>
      </c>
      <c r="P68" s="105"/>
      <c r="Q68" s="105"/>
      <c r="R68" s="105"/>
      <c r="S68" s="105"/>
      <c r="T68" s="105"/>
      <c r="U68" s="105"/>
      <c r="V68" s="105"/>
      <c r="W68" s="105"/>
      <c r="X68" s="105"/>
    </row>
    <row r="69" spans="1:24" x14ac:dyDescent="0.25">
      <c r="A69" s="126" t="s">
        <v>9300</v>
      </c>
      <c r="B69" s="127" cm="1">
        <f t="array" ref="B69">IF(ROW() &lt; ROW(INDEX(initialConditions[experiment_ID],ROWS(initialConditions[experiment_ID]))), COUNTIF(INDEX(initialConditions[experiment_ID],1):initialConditions[[#This Row],[experiment_ID]],initialConditions[[#This Row],[experiment_ID]]), "")</f>
        <v>1</v>
      </c>
      <c r="C69" s="126" t="s">
        <v>9305</v>
      </c>
      <c r="D69" s="126" t="s">
        <v>1438</v>
      </c>
      <c r="E69" s="105"/>
      <c r="F69" s="105"/>
      <c r="G69" s="105"/>
      <c r="H69" s="105"/>
      <c r="I69" s="105"/>
      <c r="J69" s="105"/>
      <c r="K69" s="105"/>
      <c r="L69" s="105"/>
      <c r="M69" s="105"/>
      <c r="N69" s="105"/>
      <c r="O69" s="126" t="s">
        <v>8655</v>
      </c>
      <c r="P69" s="105"/>
      <c r="Q69" s="105"/>
      <c r="R69" s="105"/>
      <c r="S69" s="105"/>
      <c r="T69" s="105"/>
      <c r="U69" s="105"/>
      <c r="V69" s="105"/>
      <c r="W69" s="105"/>
      <c r="X69" s="105"/>
    </row>
    <row r="70" spans="1:24" x14ac:dyDescent="0.25">
      <c r="A70" s="126" t="s">
        <v>9300</v>
      </c>
      <c r="B70" s="127" cm="1">
        <f t="array" ref="B70">IF(ROW() &lt; ROW(INDEX(initialConditions[experiment_ID],ROWS(initialConditions[experiment_ID]))), COUNTIF(INDEX(initialConditions[experiment_ID],1):initialConditions[[#This Row],[experiment_ID]],initialConditions[[#This Row],[experiment_ID]]), "")</f>
        <v>2</v>
      </c>
      <c r="C70" s="126" t="s">
        <v>9306</v>
      </c>
      <c r="D70" s="126" t="s">
        <v>1438</v>
      </c>
      <c r="E70" s="105"/>
      <c r="F70" s="105">
        <v>40</v>
      </c>
      <c r="G70" s="105"/>
      <c r="H70" s="105"/>
      <c r="I70" s="105"/>
      <c r="J70" s="105"/>
      <c r="K70" s="105"/>
      <c r="L70" s="105"/>
      <c r="M70" s="105"/>
      <c r="N70" s="105"/>
      <c r="O70" s="126" t="s">
        <v>8656</v>
      </c>
      <c r="P70" s="105"/>
      <c r="Q70" s="105"/>
      <c r="R70" s="105"/>
      <c r="S70" s="105"/>
      <c r="T70" s="105"/>
      <c r="U70" s="105"/>
      <c r="V70" s="105"/>
      <c r="W70" s="105"/>
      <c r="X70" s="105"/>
    </row>
    <row r="71" spans="1:24" x14ac:dyDescent="0.25">
      <c r="A71" s="126" t="s">
        <v>9301</v>
      </c>
      <c r="B71" s="127" cm="1">
        <f t="array" ref="B71">IF(ROW() &lt; ROW(INDEX(initialConditions[experiment_ID],ROWS(initialConditions[experiment_ID]))), COUNTIF(INDEX(initialConditions[experiment_ID],1):initialConditions[[#This Row],[experiment_ID]],initialConditions[[#This Row],[experiment_ID]]), "")</f>
        <v>1</v>
      </c>
      <c r="C71" s="126" t="s">
        <v>9305</v>
      </c>
      <c r="D71" s="126" t="s">
        <v>1438</v>
      </c>
      <c r="E71" s="105"/>
      <c r="F71" s="105"/>
      <c r="G71" s="105"/>
      <c r="H71" s="105"/>
      <c r="I71" s="105"/>
      <c r="J71" s="105"/>
      <c r="K71" s="105"/>
      <c r="L71" s="105"/>
      <c r="M71" s="105"/>
      <c r="N71" s="105"/>
      <c r="O71" s="126" t="s">
        <v>8655</v>
      </c>
      <c r="P71" s="105"/>
      <c r="Q71" s="105"/>
      <c r="R71" s="105"/>
      <c r="S71" s="105"/>
      <c r="T71" s="105"/>
      <c r="U71" s="105"/>
      <c r="V71" s="105"/>
      <c r="W71" s="105"/>
      <c r="X71" s="105"/>
    </row>
    <row r="72" spans="1:24" x14ac:dyDescent="0.25">
      <c r="A72" s="126" t="s">
        <v>9301</v>
      </c>
      <c r="B72" s="127" cm="1">
        <f t="array" ref="B72">IF(ROW() &lt; ROW(INDEX(initialConditions[experiment_ID],ROWS(initialConditions[experiment_ID]))), COUNTIF(INDEX(initialConditions[experiment_ID],1):initialConditions[[#This Row],[experiment_ID]],initialConditions[[#This Row],[experiment_ID]]), "")</f>
        <v>2</v>
      </c>
      <c r="C72" s="126" t="s">
        <v>9306</v>
      </c>
      <c r="D72" s="126" t="s">
        <v>1438</v>
      </c>
      <c r="E72" s="105"/>
      <c r="F72" s="105">
        <v>40</v>
      </c>
      <c r="G72" s="105"/>
      <c r="H72" s="105"/>
      <c r="I72" s="105"/>
      <c r="J72" s="105"/>
      <c r="K72" s="105"/>
      <c r="L72" s="105"/>
      <c r="M72" s="105"/>
      <c r="N72" s="105"/>
      <c r="O72" s="126" t="s">
        <v>8656</v>
      </c>
      <c r="P72" s="105"/>
      <c r="Q72" s="105"/>
      <c r="R72" s="105"/>
      <c r="S72" s="105"/>
      <c r="T72" s="105"/>
      <c r="U72" s="105"/>
      <c r="V72" s="105"/>
      <c r="W72" s="105"/>
      <c r="X72" s="105"/>
    </row>
    <row r="73" spans="1:24" x14ac:dyDescent="0.25">
      <c r="A73" s="126" t="s">
        <v>9302</v>
      </c>
      <c r="B73" s="127" cm="1">
        <f t="array" ref="B73">IF(ROW() &lt; ROW(INDEX(initialConditions[experiment_ID],ROWS(initialConditions[experiment_ID]))), COUNTIF(INDEX(initialConditions[experiment_ID],1):initialConditions[[#This Row],[experiment_ID]],initialConditions[[#This Row],[experiment_ID]]), "")</f>
        <v>1</v>
      </c>
      <c r="C73" s="126" t="s">
        <v>9305</v>
      </c>
      <c r="D73" s="126" t="s">
        <v>1438</v>
      </c>
      <c r="E73" s="105"/>
      <c r="F73" s="105"/>
      <c r="G73" s="105"/>
      <c r="H73" s="105"/>
      <c r="I73" s="105"/>
      <c r="J73" s="105"/>
      <c r="K73" s="105"/>
      <c r="L73" s="105"/>
      <c r="M73" s="105"/>
      <c r="N73" s="105"/>
      <c r="O73" s="126" t="s">
        <v>8655</v>
      </c>
      <c r="P73" s="105"/>
      <c r="Q73" s="105"/>
      <c r="R73" s="105"/>
      <c r="S73" s="105"/>
      <c r="T73" s="105"/>
      <c r="U73" s="105"/>
      <c r="V73" s="105"/>
      <c r="W73" s="105"/>
      <c r="X73" s="105"/>
    </row>
    <row r="74" spans="1:24" x14ac:dyDescent="0.25">
      <c r="A74" s="126" t="s">
        <v>9302</v>
      </c>
      <c r="B74" s="127" cm="1">
        <f t="array" ref="B74">IF(ROW() &lt; ROW(INDEX(initialConditions[experiment_ID],ROWS(initialConditions[experiment_ID]))), COUNTIF(INDEX(initialConditions[experiment_ID],1):initialConditions[[#This Row],[experiment_ID]],initialConditions[[#This Row],[experiment_ID]]), "")</f>
        <v>2</v>
      </c>
      <c r="C74" s="126" t="s">
        <v>9306</v>
      </c>
      <c r="D74" s="126" t="s">
        <v>1438</v>
      </c>
      <c r="E74" s="105"/>
      <c r="F74" s="105">
        <v>40</v>
      </c>
      <c r="G74" s="105"/>
      <c r="H74" s="105"/>
      <c r="I74" s="105"/>
      <c r="J74" s="105"/>
      <c r="K74" s="105"/>
      <c r="L74" s="105"/>
      <c r="M74" s="105"/>
      <c r="N74" s="105"/>
      <c r="O74" s="126" t="s">
        <v>8656</v>
      </c>
      <c r="P74" s="105"/>
      <c r="Q74" s="105"/>
      <c r="R74" s="105"/>
      <c r="S74" s="105"/>
      <c r="T74" s="105"/>
      <c r="U74" s="105"/>
      <c r="V74" s="105"/>
      <c r="W74" s="105"/>
      <c r="X74" s="105"/>
    </row>
    <row r="75" spans="1:24" x14ac:dyDescent="0.25">
      <c r="A75" s="126" t="s">
        <v>9303</v>
      </c>
      <c r="B75" s="127" cm="1">
        <f t="array" ref="B75">IF(ROW() &lt; ROW(INDEX(initialConditions[experiment_ID],ROWS(initialConditions[experiment_ID]))), COUNTIF(INDEX(initialConditions[experiment_ID],1):initialConditions[[#This Row],[experiment_ID]],initialConditions[[#This Row],[experiment_ID]]), "")</f>
        <v>1</v>
      </c>
      <c r="C75" s="126" t="s">
        <v>9305</v>
      </c>
      <c r="D75" s="126" t="s">
        <v>1438</v>
      </c>
      <c r="E75" s="105"/>
      <c r="F75" s="105"/>
      <c r="G75" s="105"/>
      <c r="H75" s="105"/>
      <c r="I75" s="105"/>
      <c r="J75" s="105"/>
      <c r="K75" s="105"/>
      <c r="L75" s="105"/>
      <c r="M75" s="105"/>
      <c r="N75" s="105"/>
      <c r="O75" s="126" t="s">
        <v>8655</v>
      </c>
      <c r="P75" s="105"/>
      <c r="Q75" s="105"/>
      <c r="R75" s="105"/>
      <c r="S75" s="105"/>
      <c r="T75" s="105"/>
      <c r="U75" s="105"/>
      <c r="V75" s="105"/>
      <c r="W75" s="105"/>
      <c r="X75" s="105"/>
    </row>
    <row r="76" spans="1:24" x14ac:dyDescent="0.25">
      <c r="A76" s="126" t="s">
        <v>9303</v>
      </c>
      <c r="B76" s="127" cm="1">
        <f t="array" ref="B76">IF(ROW() &lt; ROW(INDEX(initialConditions[experiment_ID],ROWS(initialConditions[experiment_ID]))), COUNTIF(INDEX(initialConditions[experiment_ID],1):initialConditions[[#This Row],[experiment_ID]],initialConditions[[#This Row],[experiment_ID]]), "")</f>
        <v>2</v>
      </c>
      <c r="C76" s="126" t="s">
        <v>9306</v>
      </c>
      <c r="D76" s="126" t="s">
        <v>1438</v>
      </c>
      <c r="E76" s="105"/>
      <c r="F76" s="105">
        <v>40</v>
      </c>
      <c r="G76" s="105"/>
      <c r="H76" s="105"/>
      <c r="I76" s="105"/>
      <c r="J76" s="105"/>
      <c r="K76" s="105"/>
      <c r="L76" s="105"/>
      <c r="M76" s="105"/>
      <c r="N76" s="105"/>
      <c r="O76" s="126" t="s">
        <v>8656</v>
      </c>
      <c r="P76" s="105"/>
      <c r="Q76" s="105"/>
      <c r="R76" s="105"/>
      <c r="S76" s="105"/>
      <c r="T76" s="105"/>
      <c r="U76" s="105"/>
      <c r="V76" s="105"/>
      <c r="W76" s="105"/>
      <c r="X76" s="105"/>
    </row>
    <row r="77" spans="1:24" x14ac:dyDescent="0.25">
      <c r="A77" s="126" t="s">
        <v>9635</v>
      </c>
      <c r="B77" s="127" cm="1">
        <f t="array" ref="B77">IF(ROW() &lt; ROW(INDEX(initialConditions[experiment_ID],ROWS(initialConditions[experiment_ID]))), COUNTIF(INDEX(initialConditions[experiment_ID],1):initialConditions[[#This Row],[experiment_ID]],initialConditions[[#This Row],[experiment_ID]]), "")</f>
        <v>1</v>
      </c>
      <c r="C77" s="126" t="s">
        <v>8964</v>
      </c>
      <c r="D77" s="126"/>
      <c r="E77" s="105"/>
      <c r="F77" s="105"/>
      <c r="G77" s="105"/>
      <c r="H77" s="105"/>
      <c r="I77" s="105"/>
      <c r="J77" s="105"/>
      <c r="K77" s="105"/>
      <c r="L77" s="105"/>
      <c r="M77" s="105"/>
      <c r="N77" s="105"/>
      <c r="O77" s="126"/>
      <c r="P77" s="105"/>
      <c r="Q77" s="105"/>
      <c r="R77" s="105"/>
      <c r="S77" s="105"/>
      <c r="T77" s="105"/>
      <c r="U77" s="105"/>
      <c r="V77" s="105"/>
      <c r="W77" s="105"/>
      <c r="X77" s="105"/>
    </row>
    <row r="78" spans="1:24" x14ac:dyDescent="0.25">
      <c r="A78" s="126" t="s">
        <v>9635</v>
      </c>
      <c r="B78" s="127" cm="1">
        <f t="array" ref="B78">IF(ROW() &lt; ROW(INDEX(initialConditions[experiment_ID],ROWS(initialConditions[experiment_ID]))), COUNTIF(INDEX(initialConditions[experiment_ID],1):initialConditions[[#This Row],[experiment_ID]],initialConditions[[#This Row],[experiment_ID]]), "")</f>
        <v>2</v>
      </c>
      <c r="C78" s="126" t="s">
        <v>8965</v>
      </c>
      <c r="D78" s="126"/>
      <c r="E78" s="105"/>
      <c r="F78" s="105"/>
      <c r="G78" s="105"/>
      <c r="H78" s="105"/>
      <c r="I78" s="105"/>
      <c r="J78" s="105"/>
      <c r="K78" s="105"/>
      <c r="L78" s="105"/>
      <c r="M78" s="105"/>
      <c r="N78" s="105"/>
      <c r="O78" s="126"/>
      <c r="P78" s="105"/>
      <c r="Q78" s="105"/>
      <c r="R78" s="105"/>
      <c r="S78" s="105"/>
      <c r="T78" s="105"/>
      <c r="U78" s="105"/>
      <c r="V78" s="105"/>
      <c r="W78" s="105"/>
      <c r="X78" s="105"/>
    </row>
    <row r="79" spans="1:24" x14ac:dyDescent="0.25">
      <c r="A79" s="126" t="s">
        <v>9489</v>
      </c>
      <c r="B79" s="127" cm="1">
        <f t="array" ref="B79">IF(ROW() &lt; ROW(INDEX(initialConditions[experiment_ID],ROWS(initialConditions[experiment_ID]))), COUNTIF(INDEX(initialConditions[experiment_ID],1):initialConditions[[#This Row],[experiment_ID]],initialConditions[[#This Row],[experiment_ID]]), "")</f>
        <v>1</v>
      </c>
      <c r="C79" s="126"/>
      <c r="D79" s="126" t="s">
        <v>1047</v>
      </c>
      <c r="E79" s="105"/>
      <c r="F79" s="105"/>
      <c r="G79" s="105"/>
      <c r="H79" s="105"/>
      <c r="I79" s="105"/>
      <c r="J79" s="105"/>
      <c r="K79" s="105"/>
      <c r="L79" s="105"/>
      <c r="M79" s="105"/>
      <c r="N79" s="105"/>
      <c r="O79" s="126"/>
      <c r="P79" s="105"/>
      <c r="Q79" s="105"/>
      <c r="R79" s="105"/>
      <c r="S79" s="105"/>
      <c r="T79" s="105"/>
      <c r="U79" s="105"/>
      <c r="V79" s="105"/>
      <c r="W79" s="105"/>
      <c r="X79" s="105"/>
    </row>
    <row r="80" spans="1:24" x14ac:dyDescent="0.25">
      <c r="A80" s="126" t="s">
        <v>9490</v>
      </c>
      <c r="B80" s="127" cm="1">
        <f t="array" ref="B80">IF(ROW() &lt; ROW(INDEX(initialConditions[experiment_ID],ROWS(initialConditions[experiment_ID]))), COUNTIF(INDEX(initialConditions[experiment_ID],1):initialConditions[[#This Row],[experiment_ID]],initialConditions[[#This Row],[experiment_ID]]), "")</f>
        <v>1</v>
      </c>
      <c r="C80" s="126"/>
      <c r="D80" s="126" t="s">
        <v>1047</v>
      </c>
      <c r="E80" s="105"/>
      <c r="F80" s="105"/>
      <c r="G80" s="105"/>
      <c r="H80" s="105"/>
      <c r="I80" s="105"/>
      <c r="J80" s="105"/>
      <c r="K80" s="105"/>
      <c r="L80" s="105"/>
      <c r="M80" s="105"/>
      <c r="N80" s="105"/>
      <c r="O80" s="126"/>
      <c r="P80" s="105"/>
      <c r="Q80" s="105"/>
      <c r="R80" s="105"/>
      <c r="S80" s="105"/>
      <c r="T80" s="105"/>
      <c r="U80" s="105"/>
      <c r="V80" s="105"/>
      <c r="W80" s="105"/>
      <c r="X80" s="105"/>
    </row>
    <row r="81" spans="1:24" x14ac:dyDescent="0.25">
      <c r="A81" s="126" t="s">
        <v>9491</v>
      </c>
      <c r="B81" s="127" cm="1">
        <f t="array" ref="B81">IF(ROW() &lt; ROW(INDEX(initialConditions[experiment_ID],ROWS(initialConditions[experiment_ID]))), COUNTIF(INDEX(initialConditions[experiment_ID],1):initialConditions[[#This Row],[experiment_ID]],initialConditions[[#This Row],[experiment_ID]]), "")</f>
        <v>1</v>
      </c>
      <c r="C81" s="126"/>
      <c r="D81" s="126" t="s">
        <v>1047</v>
      </c>
      <c r="E81" s="105"/>
      <c r="F81" s="105"/>
      <c r="G81" s="105"/>
      <c r="H81" s="105"/>
      <c r="I81" s="105"/>
      <c r="J81" s="105"/>
      <c r="K81" s="105"/>
      <c r="L81" s="105"/>
      <c r="M81" s="105"/>
      <c r="N81" s="105"/>
      <c r="O81" s="126"/>
      <c r="P81" s="105"/>
      <c r="Q81" s="105"/>
      <c r="R81" s="105"/>
      <c r="S81" s="105"/>
      <c r="T81" s="105"/>
      <c r="U81" s="105"/>
      <c r="V81" s="105"/>
      <c r="W81" s="105"/>
      <c r="X81" s="105"/>
    </row>
    <row r="82" spans="1:24" x14ac:dyDescent="0.25">
      <c r="A82" s="126" t="s">
        <v>9492</v>
      </c>
      <c r="B82" s="127" cm="1">
        <f t="array" ref="B82">IF(ROW() &lt; ROW(INDEX(initialConditions[experiment_ID],ROWS(initialConditions[experiment_ID]))), COUNTIF(INDEX(initialConditions[experiment_ID],1):initialConditions[[#This Row],[experiment_ID]],initialConditions[[#This Row],[experiment_ID]]), "")</f>
        <v>1</v>
      </c>
      <c r="C82" s="126"/>
      <c r="D82" s="126" t="s">
        <v>1047</v>
      </c>
      <c r="E82" s="105"/>
      <c r="F82" s="105"/>
      <c r="G82" s="105"/>
      <c r="H82" s="105"/>
      <c r="I82" s="105"/>
      <c r="J82" s="105"/>
      <c r="K82" s="105"/>
      <c r="L82" s="105"/>
      <c r="M82" s="105"/>
      <c r="N82" s="105"/>
      <c r="O82" s="126"/>
      <c r="P82" s="105"/>
      <c r="Q82" s="105"/>
      <c r="R82" s="105"/>
      <c r="S82" s="105"/>
      <c r="T82" s="105"/>
      <c r="U82" s="105"/>
      <c r="V82" s="105"/>
      <c r="W82" s="105"/>
      <c r="X82" s="105"/>
    </row>
    <row r="83" spans="1:24" x14ac:dyDescent="0.25">
      <c r="A83" s="126" t="s">
        <v>9493</v>
      </c>
      <c r="B83" s="127" cm="1">
        <f t="array" ref="B83">IF(ROW() &lt; ROW(INDEX(initialConditions[experiment_ID],ROWS(initialConditions[experiment_ID]))), COUNTIF(INDEX(initialConditions[experiment_ID],1):initialConditions[[#This Row],[experiment_ID]],initialConditions[[#This Row],[experiment_ID]]), "")</f>
        <v>1</v>
      </c>
      <c r="C83" s="126"/>
      <c r="D83" s="126" t="s">
        <v>1047</v>
      </c>
      <c r="E83" s="105"/>
      <c r="F83" s="105"/>
      <c r="G83" s="105"/>
      <c r="H83" s="105"/>
      <c r="I83" s="105"/>
      <c r="J83" s="105"/>
      <c r="K83" s="105"/>
      <c r="L83" s="105"/>
      <c r="M83" s="105"/>
      <c r="N83" s="105"/>
      <c r="O83" s="126"/>
      <c r="P83" s="105"/>
      <c r="Q83" s="105"/>
      <c r="R83" s="105"/>
      <c r="S83" s="105"/>
      <c r="T83" s="105"/>
      <c r="U83" s="105"/>
      <c r="V83" s="105"/>
      <c r="W83" s="105"/>
      <c r="X83" s="105"/>
    </row>
    <row r="84" spans="1:24" x14ac:dyDescent="0.25">
      <c r="A84" s="126" t="s">
        <v>9494</v>
      </c>
      <c r="B84" s="127" cm="1">
        <f t="array" ref="B84">IF(ROW() &lt; ROW(INDEX(initialConditions[experiment_ID],ROWS(initialConditions[experiment_ID]))), COUNTIF(INDEX(initialConditions[experiment_ID],1):initialConditions[[#This Row],[experiment_ID]],initialConditions[[#This Row],[experiment_ID]]), "")</f>
        <v>1</v>
      </c>
      <c r="C84" s="126"/>
      <c r="D84" s="126" t="s">
        <v>1047</v>
      </c>
      <c r="E84" s="105"/>
      <c r="F84" s="105"/>
      <c r="G84" s="105"/>
      <c r="H84" s="105"/>
      <c r="I84" s="105"/>
      <c r="J84" s="105"/>
      <c r="K84" s="105"/>
      <c r="L84" s="105"/>
      <c r="M84" s="105"/>
      <c r="N84" s="105"/>
      <c r="O84" s="126"/>
      <c r="P84" s="105"/>
      <c r="Q84" s="105"/>
      <c r="R84" s="105"/>
      <c r="S84" s="105"/>
      <c r="T84" s="105"/>
      <c r="U84" s="105"/>
      <c r="V84" s="105"/>
      <c r="W84" s="105"/>
      <c r="X84" s="105"/>
    </row>
    <row r="85" spans="1:24" x14ac:dyDescent="0.25">
      <c r="A85" s="126" t="s">
        <v>9495</v>
      </c>
      <c r="B85" s="127" cm="1">
        <f t="array" ref="B85">IF(ROW() &lt; ROW(INDEX(initialConditions[experiment_ID],ROWS(initialConditions[experiment_ID]))), COUNTIF(INDEX(initialConditions[experiment_ID],1):initialConditions[[#This Row],[experiment_ID]],initialConditions[[#This Row],[experiment_ID]]), "")</f>
        <v>1</v>
      </c>
      <c r="C85" s="126"/>
      <c r="D85" s="126" t="s">
        <v>1047</v>
      </c>
      <c r="E85" s="105"/>
      <c r="F85" s="105"/>
      <c r="G85" s="105"/>
      <c r="H85" s="105"/>
      <c r="I85" s="105"/>
      <c r="J85" s="105"/>
      <c r="K85" s="105"/>
      <c r="L85" s="105"/>
      <c r="M85" s="105"/>
      <c r="N85" s="105"/>
      <c r="O85" s="126"/>
      <c r="P85" s="105"/>
      <c r="Q85" s="105"/>
      <c r="R85" s="105"/>
      <c r="S85" s="105"/>
      <c r="T85" s="105"/>
      <c r="U85" s="105"/>
      <c r="V85" s="105"/>
      <c r="W85" s="105"/>
      <c r="X85" s="105"/>
    </row>
    <row r="86" spans="1:24" x14ac:dyDescent="0.25">
      <c r="A86" s="126" t="s">
        <v>9496</v>
      </c>
      <c r="B86" s="127" cm="1">
        <f t="array" ref="B86">IF(ROW() &lt; ROW(INDEX(initialConditions[experiment_ID],ROWS(initialConditions[experiment_ID]))), COUNTIF(INDEX(initialConditions[experiment_ID],1):initialConditions[[#This Row],[experiment_ID]],initialConditions[[#This Row],[experiment_ID]]), "")</f>
        <v>1</v>
      </c>
      <c r="C86" s="126"/>
      <c r="D86" s="126" t="s">
        <v>1047</v>
      </c>
      <c r="E86" s="105"/>
      <c r="F86" s="105"/>
      <c r="G86" s="105"/>
      <c r="H86" s="105"/>
      <c r="I86" s="105"/>
      <c r="J86" s="105"/>
      <c r="K86" s="105"/>
      <c r="L86" s="105"/>
      <c r="M86" s="105"/>
      <c r="N86" s="105"/>
      <c r="O86" s="126"/>
      <c r="P86" s="105"/>
      <c r="Q86" s="105"/>
      <c r="R86" s="105"/>
      <c r="S86" s="105"/>
      <c r="T86" s="105"/>
      <c r="U86" s="105"/>
      <c r="V86" s="105"/>
      <c r="W86" s="105"/>
      <c r="X86" s="105"/>
    </row>
    <row r="87" spans="1:24" x14ac:dyDescent="0.25">
      <c r="A87" s="126" t="s">
        <v>9497</v>
      </c>
      <c r="B87" s="127" cm="1">
        <f t="array" ref="B87">IF(ROW() &lt; ROW(INDEX(initialConditions[experiment_ID],ROWS(initialConditions[experiment_ID]))), COUNTIF(INDEX(initialConditions[experiment_ID],1):initialConditions[[#This Row],[experiment_ID]],initialConditions[[#This Row],[experiment_ID]]), "")</f>
        <v>1</v>
      </c>
      <c r="C87" s="126"/>
      <c r="D87" s="126" t="s">
        <v>1047</v>
      </c>
      <c r="E87" s="105"/>
      <c r="F87" s="105"/>
      <c r="G87" s="105"/>
      <c r="H87" s="105"/>
      <c r="I87" s="105"/>
      <c r="J87" s="105"/>
      <c r="K87" s="105"/>
      <c r="L87" s="105"/>
      <c r="M87" s="105"/>
      <c r="N87" s="105"/>
      <c r="O87" s="126"/>
      <c r="P87" s="105"/>
      <c r="Q87" s="105"/>
      <c r="R87" s="105"/>
      <c r="S87" s="105"/>
      <c r="T87" s="105"/>
      <c r="U87" s="105"/>
      <c r="V87" s="105"/>
      <c r="W87" s="105"/>
      <c r="X87" s="105"/>
    </row>
    <row r="88" spans="1:24" x14ac:dyDescent="0.25">
      <c r="A88" s="126" t="s">
        <v>9498</v>
      </c>
      <c r="B88" s="127" cm="1">
        <f t="array" ref="B88">IF(ROW() &lt; ROW(INDEX(initialConditions[experiment_ID],ROWS(initialConditions[experiment_ID]))), COUNTIF(INDEX(initialConditions[experiment_ID],1):initialConditions[[#This Row],[experiment_ID]],initialConditions[[#This Row],[experiment_ID]]), "")</f>
        <v>1</v>
      </c>
      <c r="C88" s="126"/>
      <c r="D88" s="126" t="s">
        <v>1047</v>
      </c>
      <c r="E88" s="105"/>
      <c r="F88" s="105"/>
      <c r="G88" s="105"/>
      <c r="H88" s="105"/>
      <c r="I88" s="105"/>
      <c r="J88" s="105"/>
      <c r="K88" s="105"/>
      <c r="L88" s="105"/>
      <c r="M88" s="105"/>
      <c r="N88" s="105"/>
      <c r="O88" s="126"/>
      <c r="P88" s="105"/>
      <c r="Q88" s="105"/>
      <c r="R88" s="105"/>
      <c r="S88" s="105"/>
      <c r="T88" s="105"/>
      <c r="U88" s="105"/>
      <c r="V88" s="105"/>
      <c r="W88" s="105"/>
      <c r="X88" s="105"/>
    </row>
    <row r="89" spans="1:24" x14ac:dyDescent="0.25">
      <c r="A89" s="126" t="s">
        <v>9499</v>
      </c>
      <c r="B89" s="127" cm="1">
        <f t="array" ref="B89">IF(ROW() &lt; ROW(INDEX(initialConditions[experiment_ID],ROWS(initialConditions[experiment_ID]))), COUNTIF(INDEX(initialConditions[experiment_ID],1):initialConditions[[#This Row],[experiment_ID]],initialConditions[[#This Row],[experiment_ID]]), "")</f>
        <v>1</v>
      </c>
      <c r="C89" s="126"/>
      <c r="D89" s="126" t="s">
        <v>1047</v>
      </c>
      <c r="E89" s="105"/>
      <c r="F89" s="105"/>
      <c r="G89" s="105"/>
      <c r="H89" s="105"/>
      <c r="I89" s="105"/>
      <c r="J89" s="105"/>
      <c r="K89" s="105"/>
      <c r="L89" s="105"/>
      <c r="M89" s="105"/>
      <c r="N89" s="105"/>
      <c r="O89" s="126"/>
      <c r="P89" s="105"/>
      <c r="Q89" s="105"/>
      <c r="R89" s="105"/>
      <c r="S89" s="105"/>
      <c r="T89" s="105"/>
      <c r="U89" s="105"/>
      <c r="V89" s="105"/>
      <c r="W89" s="105"/>
      <c r="X89" s="105"/>
    </row>
    <row r="90" spans="1:24" x14ac:dyDescent="0.25">
      <c r="A90" s="126" t="s">
        <v>9500</v>
      </c>
      <c r="B90" s="127" cm="1">
        <f t="array" ref="B90">IF(ROW() &lt; ROW(INDEX(initialConditions[experiment_ID],ROWS(initialConditions[experiment_ID]))), COUNTIF(INDEX(initialConditions[experiment_ID],1):initialConditions[[#This Row],[experiment_ID]],initialConditions[[#This Row],[experiment_ID]]), "")</f>
        <v>1</v>
      </c>
      <c r="C90" s="126"/>
      <c r="D90" s="126" t="s">
        <v>1047</v>
      </c>
      <c r="E90" s="105"/>
      <c r="F90" s="105"/>
      <c r="G90" s="105"/>
      <c r="H90" s="105"/>
      <c r="I90" s="105"/>
      <c r="J90" s="105"/>
      <c r="K90" s="105"/>
      <c r="L90" s="105"/>
      <c r="M90" s="105"/>
      <c r="N90" s="105"/>
      <c r="O90" s="126"/>
      <c r="P90" s="105"/>
      <c r="Q90" s="105"/>
      <c r="R90" s="105"/>
      <c r="S90" s="105"/>
      <c r="T90" s="105"/>
      <c r="U90" s="105"/>
      <c r="V90" s="105"/>
      <c r="W90" s="105"/>
      <c r="X90" s="105"/>
    </row>
    <row r="91" spans="1:24" x14ac:dyDescent="0.25">
      <c r="A91" s="126" t="s">
        <v>9501</v>
      </c>
      <c r="B91" s="127" cm="1">
        <f t="array" ref="B91">IF(ROW() &lt; ROW(INDEX(initialConditions[experiment_ID],ROWS(initialConditions[experiment_ID]))), COUNTIF(INDEX(initialConditions[experiment_ID],1):initialConditions[[#This Row],[experiment_ID]],initialConditions[[#This Row],[experiment_ID]]), "")</f>
        <v>1</v>
      </c>
      <c r="C91" s="126"/>
      <c r="D91" s="126" t="s">
        <v>1047</v>
      </c>
      <c r="E91" s="105"/>
      <c r="F91" s="105"/>
      <c r="G91" s="105"/>
      <c r="H91" s="105"/>
      <c r="I91" s="105"/>
      <c r="J91" s="105"/>
      <c r="K91" s="105"/>
      <c r="L91" s="105"/>
      <c r="M91" s="105"/>
      <c r="N91" s="105"/>
      <c r="O91" s="126"/>
      <c r="P91" s="105"/>
      <c r="Q91" s="105"/>
      <c r="R91" s="105"/>
      <c r="S91" s="105"/>
      <c r="T91" s="105"/>
      <c r="U91" s="105"/>
      <c r="V91" s="105"/>
      <c r="W91" s="105"/>
      <c r="X91" s="105"/>
    </row>
    <row r="92" spans="1:24" x14ac:dyDescent="0.25">
      <c r="A92" s="126" t="s">
        <v>9502</v>
      </c>
      <c r="B92" s="127" cm="1">
        <f t="array" ref="B92">IF(ROW() &lt; ROW(INDEX(initialConditions[experiment_ID],ROWS(initialConditions[experiment_ID]))), COUNTIF(INDEX(initialConditions[experiment_ID],1):initialConditions[[#This Row],[experiment_ID]],initialConditions[[#This Row],[experiment_ID]]), "")</f>
        <v>1</v>
      </c>
      <c r="C92" s="126"/>
      <c r="D92" s="126" t="s">
        <v>1047</v>
      </c>
      <c r="E92" s="105"/>
      <c r="F92" s="105"/>
      <c r="G92" s="105"/>
      <c r="H92" s="105"/>
      <c r="I92" s="105"/>
      <c r="J92" s="105"/>
      <c r="K92" s="105"/>
      <c r="L92" s="105"/>
      <c r="M92" s="105"/>
      <c r="N92" s="105"/>
      <c r="O92" s="126"/>
      <c r="P92" s="105"/>
      <c r="Q92" s="105"/>
      <c r="R92" s="105"/>
      <c r="S92" s="105"/>
      <c r="T92" s="105"/>
      <c r="U92" s="105"/>
      <c r="V92" s="105"/>
      <c r="W92" s="105"/>
      <c r="X92" s="105"/>
    </row>
    <row r="93" spans="1:24" x14ac:dyDescent="0.25">
      <c r="A93" s="126" t="s">
        <v>9503</v>
      </c>
      <c r="B93" s="127" cm="1">
        <f t="array" ref="B93">IF(ROW() &lt; ROW(INDEX(initialConditions[experiment_ID],ROWS(initialConditions[experiment_ID]))), COUNTIF(INDEX(initialConditions[experiment_ID],1):initialConditions[[#This Row],[experiment_ID]],initialConditions[[#This Row],[experiment_ID]]), "")</f>
        <v>1</v>
      </c>
      <c r="C93" s="126"/>
      <c r="D93" s="126" t="s">
        <v>1047</v>
      </c>
      <c r="E93" s="105"/>
      <c r="F93" s="105"/>
      <c r="G93" s="105"/>
      <c r="H93" s="105"/>
      <c r="I93" s="105"/>
      <c r="J93" s="105"/>
      <c r="K93" s="105"/>
      <c r="L93" s="105"/>
      <c r="M93" s="105"/>
      <c r="N93" s="105"/>
      <c r="O93" s="126"/>
      <c r="P93" s="105"/>
      <c r="Q93" s="105"/>
      <c r="R93" s="105"/>
      <c r="S93" s="105"/>
      <c r="T93" s="105"/>
      <c r="U93" s="105"/>
      <c r="V93" s="105"/>
      <c r="W93" s="105"/>
      <c r="X93" s="105"/>
    </row>
    <row r="94" spans="1:24" x14ac:dyDescent="0.25">
      <c r="A94" s="126" t="s">
        <v>9504</v>
      </c>
      <c r="B94" s="127" cm="1">
        <f t="array" ref="B94">IF(ROW() &lt; ROW(INDEX(initialConditions[experiment_ID],ROWS(initialConditions[experiment_ID]))), COUNTIF(INDEX(initialConditions[experiment_ID],1):initialConditions[[#This Row],[experiment_ID]],initialConditions[[#This Row],[experiment_ID]]), "")</f>
        <v>1</v>
      </c>
      <c r="C94" s="126"/>
      <c r="D94" s="126" t="s">
        <v>1047</v>
      </c>
      <c r="E94" s="105"/>
      <c r="F94" s="105"/>
      <c r="G94" s="105"/>
      <c r="H94" s="105"/>
      <c r="I94" s="105"/>
      <c r="J94" s="105"/>
      <c r="K94" s="105"/>
      <c r="L94" s="105"/>
      <c r="M94" s="105"/>
      <c r="N94" s="105"/>
      <c r="O94" s="126"/>
      <c r="P94" s="105"/>
      <c r="Q94" s="105"/>
      <c r="R94" s="105"/>
      <c r="S94" s="105"/>
      <c r="T94" s="105"/>
      <c r="U94" s="105"/>
      <c r="V94" s="105"/>
      <c r="W94" s="105"/>
      <c r="X94" s="105"/>
    </row>
    <row r="95" spans="1:24" x14ac:dyDescent="0.25">
      <c r="A95" s="126" t="s">
        <v>9505</v>
      </c>
      <c r="B95" s="127" cm="1">
        <f t="array" ref="B95">IF(ROW() &lt; ROW(INDEX(initialConditions[experiment_ID],ROWS(initialConditions[experiment_ID]))), COUNTIF(INDEX(initialConditions[experiment_ID],1):initialConditions[[#This Row],[experiment_ID]],initialConditions[[#This Row],[experiment_ID]]), "")</f>
        <v>1</v>
      </c>
      <c r="C95" s="126"/>
      <c r="D95" s="126" t="s">
        <v>1047</v>
      </c>
      <c r="E95" s="105"/>
      <c r="F95" s="105"/>
      <c r="G95" s="105"/>
      <c r="H95" s="105"/>
      <c r="I95" s="105"/>
      <c r="J95" s="105"/>
      <c r="K95" s="105"/>
      <c r="L95" s="105"/>
      <c r="M95" s="105"/>
      <c r="N95" s="105"/>
      <c r="O95" s="126"/>
      <c r="P95" s="105"/>
      <c r="Q95" s="105"/>
      <c r="R95" s="105"/>
      <c r="S95" s="105"/>
      <c r="T95" s="105"/>
      <c r="U95" s="105"/>
      <c r="V95" s="105"/>
      <c r="W95" s="105"/>
      <c r="X95" s="105"/>
    </row>
    <row r="96" spans="1:24" x14ac:dyDescent="0.25">
      <c r="A96" s="126" t="s">
        <v>9506</v>
      </c>
      <c r="B96" s="127" cm="1">
        <f t="array" ref="B96">IF(ROW() &lt; ROW(INDEX(initialConditions[experiment_ID],ROWS(initialConditions[experiment_ID]))), COUNTIF(INDEX(initialConditions[experiment_ID],1):initialConditions[[#This Row],[experiment_ID]],initialConditions[[#This Row],[experiment_ID]]), "")</f>
        <v>1</v>
      </c>
      <c r="C96" s="126"/>
      <c r="D96" s="126" t="s">
        <v>1047</v>
      </c>
      <c r="E96" s="105"/>
      <c r="F96" s="105"/>
      <c r="G96" s="105"/>
      <c r="H96" s="105"/>
      <c r="I96" s="105"/>
      <c r="J96" s="105"/>
      <c r="K96" s="105"/>
      <c r="L96" s="105"/>
      <c r="M96" s="105"/>
      <c r="N96" s="105"/>
      <c r="O96" s="126"/>
      <c r="P96" s="105"/>
      <c r="Q96" s="105"/>
      <c r="R96" s="105"/>
      <c r="S96" s="105"/>
      <c r="T96" s="105"/>
      <c r="U96" s="105"/>
      <c r="V96" s="105"/>
      <c r="W96" s="105"/>
      <c r="X96" s="105"/>
    </row>
    <row r="97" spans="1:24" x14ac:dyDescent="0.25">
      <c r="A97" s="126" t="s">
        <v>9507</v>
      </c>
      <c r="B97" s="127" cm="1">
        <f t="array" ref="B97">IF(ROW() &lt; ROW(INDEX(initialConditions[experiment_ID],ROWS(initialConditions[experiment_ID]))), COUNTIF(INDEX(initialConditions[experiment_ID],1):initialConditions[[#This Row],[experiment_ID]],initialConditions[[#This Row],[experiment_ID]]), "")</f>
        <v>1</v>
      </c>
      <c r="C97" s="126"/>
      <c r="D97" s="126" t="s">
        <v>1047</v>
      </c>
      <c r="E97" s="105"/>
      <c r="F97" s="105"/>
      <c r="G97" s="105"/>
      <c r="H97" s="105"/>
      <c r="I97" s="105"/>
      <c r="J97" s="105"/>
      <c r="K97" s="105"/>
      <c r="L97" s="105"/>
      <c r="M97" s="105"/>
      <c r="N97" s="105"/>
      <c r="O97" s="126"/>
      <c r="P97" s="105"/>
      <c r="Q97" s="105"/>
      <c r="R97" s="105"/>
      <c r="S97" s="105"/>
      <c r="T97" s="105"/>
      <c r="U97" s="105"/>
      <c r="V97" s="105"/>
      <c r="W97" s="105"/>
      <c r="X97" s="105"/>
    </row>
    <row r="98" spans="1:24" x14ac:dyDescent="0.25">
      <c r="A98" s="126" t="s">
        <v>9508</v>
      </c>
      <c r="B98" s="127" cm="1">
        <f t="array" ref="B98">IF(ROW() &lt; ROW(INDEX(initialConditions[experiment_ID],ROWS(initialConditions[experiment_ID]))), COUNTIF(INDEX(initialConditions[experiment_ID],1):initialConditions[[#This Row],[experiment_ID]],initialConditions[[#This Row],[experiment_ID]]), "")</f>
        <v>1</v>
      </c>
      <c r="C98" s="126"/>
      <c r="D98" s="126" t="s">
        <v>1047</v>
      </c>
      <c r="E98" s="105"/>
      <c r="F98" s="105"/>
      <c r="G98" s="105"/>
      <c r="H98" s="105"/>
      <c r="I98" s="105"/>
      <c r="J98" s="105"/>
      <c r="K98" s="105"/>
      <c r="L98" s="105"/>
      <c r="M98" s="105"/>
      <c r="N98" s="105"/>
      <c r="O98" s="126"/>
      <c r="P98" s="105"/>
      <c r="Q98" s="105"/>
      <c r="R98" s="105"/>
      <c r="S98" s="105"/>
      <c r="T98" s="105"/>
      <c r="U98" s="105"/>
      <c r="V98" s="105"/>
      <c r="W98" s="105"/>
      <c r="X98" s="105"/>
    </row>
    <row r="99" spans="1:24" x14ac:dyDescent="0.25">
      <c r="A99" s="126" t="s">
        <v>9509</v>
      </c>
      <c r="B99" s="127" cm="1">
        <f t="array" ref="B99">IF(ROW() &lt; ROW(INDEX(initialConditions[experiment_ID],ROWS(initialConditions[experiment_ID]))), COUNTIF(INDEX(initialConditions[experiment_ID],1):initialConditions[[#This Row],[experiment_ID]],initialConditions[[#This Row],[experiment_ID]]), "")</f>
        <v>1</v>
      </c>
      <c r="C99" s="126"/>
      <c r="D99" s="126" t="s">
        <v>1047</v>
      </c>
      <c r="E99" s="105"/>
      <c r="F99" s="105"/>
      <c r="G99" s="105"/>
      <c r="H99" s="105"/>
      <c r="I99" s="105"/>
      <c r="J99" s="105"/>
      <c r="K99" s="105"/>
      <c r="L99" s="105"/>
      <c r="M99" s="105"/>
      <c r="N99" s="105"/>
      <c r="O99" s="126"/>
      <c r="P99" s="105"/>
      <c r="Q99" s="105"/>
      <c r="R99" s="105"/>
      <c r="S99" s="105"/>
      <c r="T99" s="105"/>
      <c r="U99" s="105"/>
      <c r="V99" s="105"/>
      <c r="W99" s="105"/>
      <c r="X99" s="105"/>
    </row>
    <row r="100" spans="1:24" x14ac:dyDescent="0.25">
      <c r="A100" s="126" t="s">
        <v>9510</v>
      </c>
      <c r="B100" s="127" cm="1">
        <f t="array" ref="B100">IF(ROW() &lt; ROW(INDEX(initialConditions[experiment_ID],ROWS(initialConditions[experiment_ID]))), COUNTIF(INDEX(initialConditions[experiment_ID],1):initialConditions[[#This Row],[experiment_ID]],initialConditions[[#This Row],[experiment_ID]]), "")</f>
        <v>1</v>
      </c>
      <c r="C100" s="126"/>
      <c r="D100" s="126" t="s">
        <v>1047</v>
      </c>
      <c r="E100" s="105"/>
      <c r="F100" s="105"/>
      <c r="G100" s="105"/>
      <c r="H100" s="105"/>
      <c r="I100" s="105"/>
      <c r="J100" s="105"/>
      <c r="K100" s="105"/>
      <c r="L100" s="105"/>
      <c r="M100" s="105"/>
      <c r="N100" s="105"/>
      <c r="O100" s="126"/>
      <c r="P100" s="105"/>
      <c r="Q100" s="105"/>
      <c r="R100" s="105"/>
      <c r="S100" s="105"/>
      <c r="T100" s="105"/>
      <c r="U100" s="105"/>
      <c r="V100" s="105"/>
      <c r="W100" s="105"/>
      <c r="X100" s="105"/>
    </row>
    <row r="101" spans="1:24" x14ac:dyDescent="0.25">
      <c r="A101" s="126" t="s">
        <v>9511</v>
      </c>
      <c r="B101" s="127" cm="1">
        <f t="array" ref="B101">IF(ROW() &lt; ROW(INDEX(initialConditions[experiment_ID],ROWS(initialConditions[experiment_ID]))), COUNTIF(INDEX(initialConditions[experiment_ID],1):initialConditions[[#This Row],[experiment_ID]],initialConditions[[#This Row],[experiment_ID]]), "")</f>
        <v>1</v>
      </c>
      <c r="C101" s="126"/>
      <c r="D101" s="126" t="s">
        <v>1047</v>
      </c>
      <c r="E101" s="105"/>
      <c r="F101" s="105"/>
      <c r="G101" s="105"/>
      <c r="H101" s="105"/>
      <c r="I101" s="105"/>
      <c r="J101" s="105"/>
      <c r="K101" s="105"/>
      <c r="L101" s="105"/>
      <c r="M101" s="105"/>
      <c r="N101" s="105"/>
      <c r="O101" s="126"/>
      <c r="P101" s="105"/>
      <c r="Q101" s="105"/>
      <c r="R101" s="105"/>
      <c r="S101" s="105"/>
      <c r="T101" s="105"/>
      <c r="U101" s="105"/>
      <c r="V101" s="105"/>
      <c r="W101" s="105"/>
      <c r="X101" s="105"/>
    </row>
    <row r="102" spans="1:24" x14ac:dyDescent="0.25">
      <c r="A102" s="126" t="s">
        <v>9512</v>
      </c>
      <c r="B102" s="127" cm="1">
        <f t="array" ref="B102">IF(ROW() &lt; ROW(INDEX(initialConditions[experiment_ID],ROWS(initialConditions[experiment_ID]))), COUNTIF(INDEX(initialConditions[experiment_ID],1):initialConditions[[#This Row],[experiment_ID]],initialConditions[[#This Row],[experiment_ID]]), "")</f>
        <v>1</v>
      </c>
      <c r="C102" s="126"/>
      <c r="D102" s="126" t="s">
        <v>1047</v>
      </c>
      <c r="E102" s="105"/>
      <c r="F102" s="105"/>
      <c r="G102" s="105"/>
      <c r="H102" s="105"/>
      <c r="I102" s="105"/>
      <c r="J102" s="105"/>
      <c r="K102" s="105"/>
      <c r="L102" s="105"/>
      <c r="M102" s="105"/>
      <c r="N102" s="105"/>
      <c r="O102" s="126"/>
      <c r="P102" s="105"/>
      <c r="Q102" s="105"/>
      <c r="R102" s="105"/>
      <c r="S102" s="105"/>
      <c r="T102" s="105"/>
      <c r="U102" s="105"/>
      <c r="V102" s="105"/>
      <c r="W102" s="105"/>
      <c r="X102" s="105"/>
    </row>
    <row r="103" spans="1:24" x14ac:dyDescent="0.25">
      <c r="A103" s="126" t="s">
        <v>9513</v>
      </c>
      <c r="B103" s="127" cm="1">
        <f t="array" ref="B103">IF(ROW() &lt; ROW(INDEX(initialConditions[experiment_ID],ROWS(initialConditions[experiment_ID]))), COUNTIF(INDEX(initialConditions[experiment_ID],1):initialConditions[[#This Row],[experiment_ID]],initialConditions[[#This Row],[experiment_ID]]), "")</f>
        <v>1</v>
      </c>
      <c r="C103" s="126"/>
      <c r="D103" s="126" t="s">
        <v>1047</v>
      </c>
      <c r="E103" s="105"/>
      <c r="F103" s="105"/>
      <c r="G103" s="105"/>
      <c r="H103" s="105"/>
      <c r="I103" s="105"/>
      <c r="J103" s="105"/>
      <c r="K103" s="105"/>
      <c r="L103" s="105"/>
      <c r="M103" s="105"/>
      <c r="N103" s="105"/>
      <c r="O103" s="126"/>
      <c r="P103" s="105"/>
      <c r="Q103" s="105"/>
      <c r="R103" s="105"/>
      <c r="S103" s="105"/>
      <c r="T103" s="105"/>
      <c r="U103" s="105"/>
      <c r="V103" s="105"/>
      <c r="W103" s="105"/>
      <c r="X103" s="105"/>
    </row>
    <row r="104" spans="1:24" x14ac:dyDescent="0.25">
      <c r="A104" s="126" t="s">
        <v>9514</v>
      </c>
      <c r="B104" s="127" cm="1">
        <f t="array" ref="B104">IF(ROW() &lt; ROW(INDEX(initialConditions[experiment_ID],ROWS(initialConditions[experiment_ID]))), COUNTIF(INDEX(initialConditions[experiment_ID],1):initialConditions[[#This Row],[experiment_ID]],initialConditions[[#This Row],[experiment_ID]]), "")</f>
        <v>1</v>
      </c>
      <c r="C104" s="126"/>
      <c r="D104" s="126" t="s">
        <v>1047</v>
      </c>
      <c r="E104" s="105"/>
      <c r="F104" s="105"/>
      <c r="G104" s="105"/>
      <c r="H104" s="105"/>
      <c r="I104" s="105"/>
      <c r="J104" s="105"/>
      <c r="K104" s="105"/>
      <c r="L104" s="105"/>
      <c r="M104" s="105"/>
      <c r="N104" s="105"/>
      <c r="O104" s="126"/>
      <c r="P104" s="105"/>
      <c r="Q104" s="105"/>
      <c r="R104" s="105"/>
      <c r="S104" s="105"/>
      <c r="T104" s="105"/>
      <c r="U104" s="105"/>
      <c r="V104" s="105"/>
      <c r="W104" s="105"/>
      <c r="X104" s="105"/>
    </row>
    <row r="105" spans="1:24" x14ac:dyDescent="0.25">
      <c r="A105" s="126" t="s">
        <v>9515</v>
      </c>
      <c r="B105" s="127" cm="1">
        <f t="array" ref="B105">IF(ROW() &lt; ROW(INDEX(initialConditions[experiment_ID],ROWS(initialConditions[experiment_ID]))), COUNTIF(INDEX(initialConditions[experiment_ID],1):initialConditions[[#This Row],[experiment_ID]],initialConditions[[#This Row],[experiment_ID]]), "")</f>
        <v>1</v>
      </c>
      <c r="C105" s="126"/>
      <c r="D105" s="126" t="s">
        <v>1047</v>
      </c>
      <c r="E105" s="105"/>
      <c r="F105" s="105"/>
      <c r="G105" s="105"/>
      <c r="H105" s="105"/>
      <c r="I105" s="105"/>
      <c r="J105" s="105"/>
      <c r="K105" s="105"/>
      <c r="L105" s="105"/>
      <c r="M105" s="105"/>
      <c r="N105" s="105"/>
      <c r="O105" s="126"/>
      <c r="P105" s="105"/>
      <c r="Q105" s="105"/>
      <c r="R105" s="105"/>
      <c r="S105" s="105"/>
      <c r="T105" s="105"/>
      <c r="U105" s="105"/>
      <c r="V105" s="105"/>
      <c r="W105" s="105"/>
      <c r="X105" s="105"/>
    </row>
    <row r="106" spans="1:24" x14ac:dyDescent="0.25">
      <c r="A106" s="126" t="s">
        <v>9516</v>
      </c>
      <c r="B106" s="127" cm="1">
        <f t="array" ref="B106">IF(ROW() &lt; ROW(INDEX(initialConditions[experiment_ID],ROWS(initialConditions[experiment_ID]))), COUNTIF(INDEX(initialConditions[experiment_ID],1):initialConditions[[#This Row],[experiment_ID]],initialConditions[[#This Row],[experiment_ID]]), "")</f>
        <v>1</v>
      </c>
      <c r="C106" s="126"/>
      <c r="D106" s="126" t="s">
        <v>1047</v>
      </c>
      <c r="E106" s="105"/>
      <c r="F106" s="105"/>
      <c r="G106" s="105"/>
      <c r="H106" s="105"/>
      <c r="I106" s="105"/>
      <c r="J106" s="105"/>
      <c r="K106" s="105"/>
      <c r="L106" s="105"/>
      <c r="M106" s="105"/>
      <c r="N106" s="105"/>
      <c r="O106" s="126"/>
      <c r="P106" s="105"/>
      <c r="Q106" s="105"/>
      <c r="R106" s="105"/>
      <c r="S106" s="105"/>
      <c r="T106" s="105"/>
      <c r="U106" s="105"/>
      <c r="V106" s="105"/>
      <c r="W106" s="105"/>
      <c r="X106" s="105"/>
    </row>
    <row r="107" spans="1:24" x14ac:dyDescent="0.25">
      <c r="A107" s="126" t="s">
        <v>9517</v>
      </c>
      <c r="B107" s="127" cm="1">
        <f t="array" ref="B107">IF(ROW() &lt; ROW(INDEX(initialConditions[experiment_ID],ROWS(initialConditions[experiment_ID]))), COUNTIF(INDEX(initialConditions[experiment_ID],1):initialConditions[[#This Row],[experiment_ID]],initialConditions[[#This Row],[experiment_ID]]), "")</f>
        <v>1</v>
      </c>
      <c r="C107" s="126"/>
      <c r="D107" s="126" t="s">
        <v>1047</v>
      </c>
      <c r="E107" s="105"/>
      <c r="F107" s="105"/>
      <c r="G107" s="105"/>
      <c r="H107" s="105"/>
      <c r="I107" s="105"/>
      <c r="J107" s="105"/>
      <c r="K107" s="105"/>
      <c r="L107" s="105"/>
      <c r="M107" s="105"/>
      <c r="N107" s="105"/>
      <c r="O107" s="126"/>
      <c r="P107" s="105"/>
      <c r="Q107" s="105"/>
      <c r="R107" s="105"/>
      <c r="S107" s="105"/>
      <c r="T107" s="105"/>
      <c r="U107" s="105"/>
      <c r="V107" s="105"/>
      <c r="W107" s="105"/>
      <c r="X107" s="105"/>
    </row>
    <row r="108" spans="1:24" x14ac:dyDescent="0.25">
      <c r="A108" s="126" t="s">
        <v>9518</v>
      </c>
      <c r="B108" s="127" cm="1">
        <f t="array" ref="B108">IF(ROW() &lt; ROW(INDEX(initialConditions[experiment_ID],ROWS(initialConditions[experiment_ID]))), COUNTIF(INDEX(initialConditions[experiment_ID],1):initialConditions[[#This Row],[experiment_ID]],initialConditions[[#This Row],[experiment_ID]]), "")</f>
        <v>1</v>
      </c>
      <c r="C108" s="126"/>
      <c r="D108" s="126" t="s">
        <v>1047</v>
      </c>
      <c r="E108" s="105"/>
      <c r="F108" s="105"/>
      <c r="G108" s="105"/>
      <c r="H108" s="105"/>
      <c r="I108" s="105"/>
      <c r="J108" s="105"/>
      <c r="K108" s="105"/>
      <c r="L108" s="105"/>
      <c r="M108" s="105"/>
      <c r="N108" s="105"/>
      <c r="O108" s="126"/>
      <c r="P108" s="105"/>
      <c r="Q108" s="105"/>
      <c r="R108" s="105"/>
      <c r="S108" s="105"/>
      <c r="T108" s="105"/>
      <c r="U108" s="105"/>
      <c r="V108" s="105"/>
      <c r="W108" s="105"/>
      <c r="X108" s="105"/>
    </row>
    <row r="109" spans="1:24" x14ac:dyDescent="0.25">
      <c r="A109" s="126" t="s">
        <v>9522</v>
      </c>
      <c r="B109" s="127" cm="1">
        <f t="array" ref="B109">IF(ROW() &lt; ROW(INDEX(initialConditions[experiment_ID],ROWS(initialConditions[experiment_ID]))), COUNTIF(INDEX(initialConditions[experiment_ID],1):initialConditions[[#This Row],[experiment_ID]],initialConditions[[#This Row],[experiment_ID]]), "")</f>
        <v>1</v>
      </c>
      <c r="C109" s="126"/>
      <c r="D109" s="126" t="s">
        <v>1047</v>
      </c>
      <c r="E109" s="105"/>
      <c r="F109" s="105"/>
      <c r="G109" s="105"/>
      <c r="H109" s="105"/>
      <c r="I109" s="105"/>
      <c r="J109" s="105"/>
      <c r="K109" s="105"/>
      <c r="L109" s="105"/>
      <c r="M109" s="105"/>
      <c r="N109" s="105"/>
      <c r="O109" s="126"/>
      <c r="P109" s="105"/>
      <c r="Q109" s="105"/>
      <c r="R109" s="105"/>
      <c r="S109" s="105"/>
      <c r="T109" s="105"/>
      <c r="U109" s="105"/>
      <c r="V109" s="105"/>
      <c r="W109" s="105"/>
      <c r="X109" s="105"/>
    </row>
    <row r="110" spans="1:24" x14ac:dyDescent="0.25">
      <c r="A110" s="126" t="s">
        <v>9633</v>
      </c>
      <c r="B110" s="127" cm="1">
        <f t="array" ref="B110">IF(ROW() &lt; ROW(INDEX(initialConditions[experiment_ID],ROWS(initialConditions[experiment_ID]))), COUNTIF(INDEX(initialConditions[experiment_ID],1):initialConditions[[#This Row],[experiment_ID]],initialConditions[[#This Row],[experiment_ID]]), "")</f>
        <v>1</v>
      </c>
      <c r="C110" s="126"/>
      <c r="D110" s="126" t="s">
        <v>9624</v>
      </c>
      <c r="E110" s="105"/>
      <c r="F110" s="105"/>
      <c r="G110" s="105"/>
      <c r="H110" s="105"/>
      <c r="I110" s="105"/>
      <c r="J110" s="105"/>
      <c r="K110" s="105"/>
      <c r="L110" s="105"/>
      <c r="M110" s="105"/>
      <c r="N110" s="105"/>
      <c r="O110" s="126"/>
      <c r="P110" s="105"/>
      <c r="Q110" s="105"/>
      <c r="R110" s="105"/>
      <c r="S110" s="105"/>
      <c r="T110" s="105"/>
      <c r="U110" s="105"/>
      <c r="V110" s="105"/>
      <c r="W110" s="105"/>
      <c r="X110" s="105"/>
    </row>
    <row r="111" spans="1:24" x14ac:dyDescent="0.25">
      <c r="A111" s="126" t="s">
        <v>9803</v>
      </c>
      <c r="B111" s="127" cm="1">
        <f t="array" ref="B111">IF(ROW() &lt; ROW(INDEX(initialConditions[experiment_ID],ROWS(initialConditions[experiment_ID]))), COUNTIF(INDEX(initialConditions[experiment_ID],1):initialConditions[[#This Row],[experiment_ID]],initialConditions[[#This Row],[experiment_ID]]), "")</f>
        <v>1</v>
      </c>
      <c r="C111" s="126"/>
      <c r="D111" s="126"/>
      <c r="E111" s="105"/>
      <c r="F111" s="105"/>
      <c r="G111" s="105"/>
      <c r="H111" s="105"/>
      <c r="I111" s="105">
        <v>2.2499999999999999E-2</v>
      </c>
      <c r="J111" s="105">
        <v>9.4500000000000001E-3</v>
      </c>
      <c r="K111" s="105"/>
      <c r="L111" s="105"/>
      <c r="M111" s="105"/>
      <c r="N111" s="105"/>
      <c r="O111" s="166"/>
      <c r="P111" s="105"/>
      <c r="Q111" s="105"/>
      <c r="R111" s="105"/>
      <c r="S111" s="105"/>
      <c r="T111" s="105"/>
      <c r="U111" s="105"/>
      <c r="V111" s="105"/>
      <c r="W111" s="105"/>
      <c r="X111" s="105"/>
    </row>
    <row r="112" spans="1:24" x14ac:dyDescent="0.25">
      <c r="A112" s="126" t="s">
        <v>9804</v>
      </c>
      <c r="B112" s="127" cm="1">
        <f t="array" ref="B112">IF(ROW() &lt; ROW(INDEX(initialConditions[experiment_ID],ROWS(initialConditions[experiment_ID]))), COUNTIF(INDEX(initialConditions[experiment_ID],1):initialConditions[[#This Row],[experiment_ID]],initialConditions[[#This Row],[experiment_ID]]), "")</f>
        <v>1</v>
      </c>
      <c r="C112" s="126"/>
      <c r="D112" s="126"/>
      <c r="E112" s="105"/>
      <c r="F112" s="105"/>
      <c r="G112" s="105"/>
      <c r="H112" s="105"/>
      <c r="I112" s="105"/>
      <c r="J112" s="105"/>
      <c r="K112" s="105"/>
      <c r="L112" s="105"/>
      <c r="M112" s="105"/>
      <c r="N112" s="105"/>
      <c r="O112" s="166"/>
      <c r="P112" s="105"/>
      <c r="Q112" s="105"/>
      <c r="R112" s="105"/>
      <c r="S112" s="105"/>
      <c r="T112" s="105"/>
      <c r="U112" s="105"/>
      <c r="V112" s="105"/>
      <c r="W112" s="105"/>
      <c r="X112" s="105"/>
    </row>
    <row r="113" spans="1:24" x14ac:dyDescent="0.25">
      <c r="A113" s="243" t="s">
        <v>10342</v>
      </c>
      <c r="B113" s="127" cm="1">
        <f t="array" ref="B113">IF(ROW() &lt; ROW(INDEX(initialConditions[experiment_ID],ROWS(initialConditions[experiment_ID]))), COUNTIF(INDEX(initialConditions[experiment_ID],1):initialConditions[[#This Row],[experiment_ID]],initialConditions[[#This Row],[experiment_ID]]), "")</f>
        <v>1</v>
      </c>
      <c r="C113" s="126" t="s">
        <v>10408</v>
      </c>
      <c r="D113" s="126"/>
      <c r="E113" s="105"/>
      <c r="F113" s="105"/>
      <c r="G113" s="105"/>
      <c r="H113" s="105"/>
      <c r="I113" s="105"/>
      <c r="J113" s="105"/>
      <c r="K113" s="105"/>
      <c r="L113" s="105"/>
      <c r="M113" s="105"/>
      <c r="N113" s="105"/>
      <c r="O113" s="253" t="s">
        <v>10411</v>
      </c>
      <c r="P113" s="105"/>
      <c r="Q113" s="105"/>
      <c r="R113" s="105"/>
      <c r="S113" s="105"/>
      <c r="T113" s="105"/>
      <c r="U113" s="105"/>
      <c r="V113" s="105"/>
      <c r="W113" s="105"/>
      <c r="X113" s="105"/>
    </row>
    <row r="114" spans="1:24" x14ac:dyDescent="0.25">
      <c r="A114" s="243" t="s">
        <v>10342</v>
      </c>
      <c r="B114" s="127" cm="1">
        <f t="array" ref="B114">IF(ROW() &lt; ROW(INDEX(initialConditions[experiment_ID],ROWS(initialConditions[experiment_ID]))), COUNTIF(INDEX(initialConditions[experiment_ID],1):initialConditions[[#This Row],[experiment_ID]],initialConditions[[#This Row],[experiment_ID]]), "")</f>
        <v>2</v>
      </c>
      <c r="C114" s="126" t="s">
        <v>10409</v>
      </c>
      <c r="D114" s="126"/>
      <c r="E114" s="105"/>
      <c r="F114" s="105"/>
      <c r="G114" s="105"/>
      <c r="H114" s="105"/>
      <c r="I114" s="105"/>
      <c r="J114" s="105"/>
      <c r="K114" s="105"/>
      <c r="L114" s="105"/>
      <c r="M114" s="105"/>
      <c r="N114" s="105"/>
      <c r="O114" s="253" t="s">
        <v>10412</v>
      </c>
      <c r="P114" s="105"/>
      <c r="Q114" s="105"/>
      <c r="R114" s="105"/>
      <c r="S114" s="105"/>
      <c r="T114" s="105"/>
      <c r="U114" s="105"/>
      <c r="V114" s="105"/>
      <c r="W114" s="105"/>
      <c r="X114" s="105"/>
    </row>
    <row r="115" spans="1:24" x14ac:dyDescent="0.25">
      <c r="A115" s="243" t="s">
        <v>10342</v>
      </c>
      <c r="B115" s="127" cm="1">
        <f t="array" ref="B115">IF(ROW() &lt; ROW(INDEX(initialConditions[experiment_ID],ROWS(initialConditions[experiment_ID]))), COUNTIF(INDEX(initialConditions[experiment_ID],1):initialConditions[[#This Row],[experiment_ID]],initialConditions[[#This Row],[experiment_ID]]), "")</f>
        <v>3</v>
      </c>
      <c r="C115" s="126" t="s">
        <v>10410</v>
      </c>
      <c r="D115" s="126"/>
      <c r="E115" s="105"/>
      <c r="F115" s="105"/>
      <c r="G115" s="105"/>
      <c r="H115" s="105"/>
      <c r="I115" s="105"/>
      <c r="J115" s="105"/>
      <c r="K115" s="105"/>
      <c r="L115" s="105"/>
      <c r="M115" s="105"/>
      <c r="N115" s="105"/>
      <c r="O115" s="253" t="s">
        <v>10413</v>
      </c>
      <c r="P115" s="105"/>
      <c r="Q115" s="105"/>
      <c r="R115" s="105"/>
      <c r="S115" s="105"/>
      <c r="T115" s="105"/>
      <c r="U115" s="105"/>
      <c r="V115" s="105"/>
      <c r="W115" s="105"/>
      <c r="X115" s="105"/>
    </row>
    <row r="116" spans="1:24" x14ac:dyDescent="0.25">
      <c r="A116" s="243" t="s">
        <v>10342</v>
      </c>
      <c r="B116" s="127" cm="1">
        <f t="array" ref="B116">IF(ROW() &lt; ROW(INDEX(initialConditions[experiment_ID],ROWS(initialConditions[experiment_ID]))), COUNTIF(INDEX(initialConditions[experiment_ID],1):initialConditions[[#This Row],[experiment_ID]],initialConditions[[#This Row],[experiment_ID]]), "")</f>
        <v>4</v>
      </c>
      <c r="C116" s="126" t="s">
        <v>9977</v>
      </c>
      <c r="D116" s="126"/>
      <c r="E116" s="105"/>
      <c r="F116" s="105"/>
      <c r="G116" s="105"/>
      <c r="H116" s="105"/>
      <c r="I116" s="105"/>
      <c r="J116" s="105"/>
      <c r="K116" s="105"/>
      <c r="L116" s="105"/>
      <c r="M116" s="105"/>
      <c r="N116" s="105"/>
      <c r="O116" s="253" t="s">
        <v>10414</v>
      </c>
      <c r="P116" s="105"/>
      <c r="Q116" s="105"/>
      <c r="R116" s="105"/>
      <c r="S116" s="105"/>
      <c r="T116" s="105"/>
      <c r="U116" s="105"/>
      <c r="V116" s="105"/>
      <c r="W116" s="105"/>
      <c r="X116" s="105"/>
    </row>
    <row r="117" spans="1:24" s="236" customFormat="1" x14ac:dyDescent="0.25">
      <c r="A117" s="243" t="s">
        <v>10342</v>
      </c>
      <c r="B117" s="244" cm="1">
        <f t="array" ref="B117">IF(ROW() &lt; ROW(INDEX(initialConditions[experiment_ID],ROWS(initialConditions[experiment_ID]))), COUNTIF(INDEX(initialConditions[experiment_ID],1):initialConditions[[#This Row],[experiment_ID]],initialConditions[[#This Row],[experiment_ID]]), "")</f>
        <v>5</v>
      </c>
      <c r="C117" s="243" t="s">
        <v>50</v>
      </c>
      <c r="D117" s="243"/>
      <c r="E117" s="241"/>
      <c r="F117" s="241"/>
      <c r="G117" s="241"/>
      <c r="H117" s="241"/>
      <c r="I117" s="241"/>
      <c r="J117" s="241"/>
      <c r="K117" s="241"/>
      <c r="L117" s="241"/>
      <c r="M117" s="241"/>
      <c r="N117" s="241"/>
      <c r="O117" s="253" t="s">
        <v>10424</v>
      </c>
      <c r="P117" s="241"/>
      <c r="Q117" s="241"/>
      <c r="R117" s="241"/>
      <c r="S117" s="241"/>
      <c r="T117" s="241"/>
      <c r="U117" s="241"/>
      <c r="V117" s="241"/>
      <c r="W117" s="241"/>
      <c r="X117" s="241"/>
    </row>
    <row r="118" spans="1:24" s="236" customFormat="1" x14ac:dyDescent="0.25">
      <c r="A118" s="243" t="s">
        <v>10343</v>
      </c>
      <c r="B118" s="244" cm="1">
        <f t="array" ref="B118">IF(ROW() &lt; ROW(INDEX(initialConditions[experiment_ID],ROWS(initialConditions[experiment_ID]))), COUNTIF(INDEX(initialConditions[experiment_ID],1):initialConditions[[#This Row],[experiment_ID]],initialConditions[[#This Row],[experiment_ID]]), "")</f>
        <v>1</v>
      </c>
      <c r="C118" s="243" t="s">
        <v>10408</v>
      </c>
      <c r="D118" s="243"/>
      <c r="E118" s="241"/>
      <c r="F118" s="241"/>
      <c r="G118" s="241"/>
      <c r="H118" s="241"/>
      <c r="I118" s="241"/>
      <c r="J118" s="241"/>
      <c r="K118" s="241"/>
      <c r="L118" s="241"/>
      <c r="M118" s="241"/>
      <c r="N118" s="241"/>
      <c r="O118" s="253" t="s">
        <v>10411</v>
      </c>
      <c r="P118" s="241"/>
      <c r="Q118" s="241"/>
      <c r="R118" s="241"/>
      <c r="S118" s="241"/>
      <c r="T118" s="241"/>
      <c r="U118" s="241"/>
      <c r="V118" s="241"/>
      <c r="W118" s="241"/>
      <c r="X118" s="241"/>
    </row>
    <row r="119" spans="1:24" s="236" customFormat="1" x14ac:dyDescent="0.25">
      <c r="A119" s="243" t="s">
        <v>10343</v>
      </c>
      <c r="B119" s="244" cm="1">
        <f t="array" ref="B119">IF(ROW() &lt; ROW(INDEX(initialConditions[experiment_ID],ROWS(initialConditions[experiment_ID]))), COUNTIF(INDEX(initialConditions[experiment_ID],1):initialConditions[[#This Row],[experiment_ID]],initialConditions[[#This Row],[experiment_ID]]), "")</f>
        <v>2</v>
      </c>
      <c r="C119" s="243" t="s">
        <v>10409</v>
      </c>
      <c r="D119" s="243"/>
      <c r="E119" s="241"/>
      <c r="F119" s="241"/>
      <c r="G119" s="241"/>
      <c r="H119" s="241"/>
      <c r="I119" s="241"/>
      <c r="J119" s="241"/>
      <c r="K119" s="241"/>
      <c r="L119" s="241"/>
      <c r="M119" s="241"/>
      <c r="N119" s="241"/>
      <c r="O119" s="253" t="s">
        <v>10412</v>
      </c>
      <c r="P119" s="241"/>
      <c r="Q119" s="241"/>
      <c r="R119" s="241"/>
      <c r="S119" s="241"/>
      <c r="T119" s="241"/>
      <c r="U119" s="241"/>
      <c r="V119" s="241"/>
      <c r="W119" s="241"/>
      <c r="X119" s="241"/>
    </row>
    <row r="120" spans="1:24" s="236" customFormat="1" x14ac:dyDescent="0.25">
      <c r="A120" s="243" t="s">
        <v>10343</v>
      </c>
      <c r="B120" s="244" cm="1">
        <f t="array" ref="B120">IF(ROW() &lt; ROW(INDEX(initialConditions[experiment_ID],ROWS(initialConditions[experiment_ID]))), COUNTIF(INDEX(initialConditions[experiment_ID],1):initialConditions[[#This Row],[experiment_ID]],initialConditions[[#This Row],[experiment_ID]]), "")</f>
        <v>3</v>
      </c>
      <c r="C120" s="243" t="s">
        <v>10410</v>
      </c>
      <c r="D120" s="243"/>
      <c r="E120" s="241"/>
      <c r="F120" s="241"/>
      <c r="G120" s="241"/>
      <c r="H120" s="241"/>
      <c r="I120" s="241"/>
      <c r="J120" s="241"/>
      <c r="K120" s="241"/>
      <c r="L120" s="241"/>
      <c r="M120" s="241"/>
      <c r="N120" s="241"/>
      <c r="O120" s="253" t="s">
        <v>10413</v>
      </c>
      <c r="P120" s="241"/>
      <c r="Q120" s="241"/>
      <c r="R120" s="241"/>
      <c r="S120" s="241"/>
      <c r="T120" s="241"/>
      <c r="U120" s="241"/>
      <c r="V120" s="241"/>
      <c r="W120" s="241"/>
      <c r="X120" s="241"/>
    </row>
    <row r="121" spans="1:24" s="236" customFormat="1" x14ac:dyDescent="0.25">
      <c r="A121" s="243" t="s">
        <v>10343</v>
      </c>
      <c r="B121" s="244" cm="1">
        <f t="array" ref="B121">IF(ROW() &lt; ROW(INDEX(initialConditions[experiment_ID],ROWS(initialConditions[experiment_ID]))), COUNTIF(INDEX(initialConditions[experiment_ID],1):initialConditions[[#This Row],[experiment_ID]],initialConditions[[#This Row],[experiment_ID]]), "")</f>
        <v>4</v>
      </c>
      <c r="C121" s="243" t="s">
        <v>9977</v>
      </c>
      <c r="D121" s="243"/>
      <c r="E121" s="241"/>
      <c r="F121" s="241"/>
      <c r="G121" s="241"/>
      <c r="H121" s="241"/>
      <c r="I121" s="241"/>
      <c r="J121" s="241"/>
      <c r="K121" s="241"/>
      <c r="L121" s="241"/>
      <c r="M121" s="241"/>
      <c r="N121" s="241"/>
      <c r="O121" s="253" t="s">
        <v>10414</v>
      </c>
      <c r="P121" s="241"/>
      <c r="Q121" s="241"/>
      <c r="R121" s="241"/>
      <c r="S121" s="241"/>
      <c r="T121" s="241"/>
      <c r="U121" s="241"/>
      <c r="V121" s="241"/>
      <c r="W121" s="241"/>
      <c r="X121" s="241"/>
    </row>
    <row r="122" spans="1:24" s="236" customFormat="1" x14ac:dyDescent="0.25">
      <c r="A122" s="243" t="s">
        <v>10343</v>
      </c>
      <c r="B122" s="244" cm="1">
        <f t="array" ref="B122">IF(ROW() &lt; ROW(INDEX(initialConditions[experiment_ID],ROWS(initialConditions[experiment_ID]))), COUNTIF(INDEX(initialConditions[experiment_ID],1):initialConditions[[#This Row],[experiment_ID]],initialConditions[[#This Row],[experiment_ID]]), "")</f>
        <v>5</v>
      </c>
      <c r="C122" s="243" t="s">
        <v>50</v>
      </c>
      <c r="D122" s="243"/>
      <c r="E122" s="241"/>
      <c r="F122" s="241"/>
      <c r="G122" s="241"/>
      <c r="H122" s="241"/>
      <c r="I122" s="241"/>
      <c r="J122" s="241"/>
      <c r="K122" s="241"/>
      <c r="L122" s="241"/>
      <c r="M122" s="241"/>
      <c r="N122" s="241"/>
      <c r="O122" s="253" t="s">
        <v>10424</v>
      </c>
      <c r="P122" s="241"/>
      <c r="Q122" s="241"/>
      <c r="R122" s="241"/>
      <c r="S122" s="241"/>
      <c r="T122" s="241"/>
      <c r="U122" s="241"/>
      <c r="V122" s="241"/>
      <c r="W122" s="241"/>
      <c r="X122" s="241"/>
    </row>
    <row r="123" spans="1:24" s="236" customFormat="1" x14ac:dyDescent="0.25">
      <c r="A123" s="243" t="s">
        <v>10344</v>
      </c>
      <c r="B123" s="244" cm="1">
        <f t="array" ref="B123">IF(ROW() &lt; ROW(INDEX(initialConditions[experiment_ID],ROWS(initialConditions[experiment_ID]))), COUNTIF(INDEX(initialConditions[experiment_ID],1):initialConditions[[#This Row],[experiment_ID]],initialConditions[[#This Row],[experiment_ID]]), "")</f>
        <v>1</v>
      </c>
      <c r="C123" s="243" t="s">
        <v>10408</v>
      </c>
      <c r="D123" s="243"/>
      <c r="E123" s="241"/>
      <c r="F123" s="241"/>
      <c r="G123" s="241"/>
      <c r="H123" s="241"/>
      <c r="I123" s="241"/>
      <c r="J123" s="241"/>
      <c r="K123" s="241"/>
      <c r="L123" s="241"/>
      <c r="M123" s="241"/>
      <c r="N123" s="241"/>
      <c r="O123" s="253" t="s">
        <v>10411</v>
      </c>
      <c r="P123" s="241"/>
      <c r="Q123" s="241"/>
      <c r="R123" s="241"/>
      <c r="S123" s="241"/>
      <c r="T123" s="241"/>
      <c r="U123" s="241"/>
      <c r="V123" s="241"/>
      <c r="W123" s="241"/>
      <c r="X123" s="241"/>
    </row>
    <row r="124" spans="1:24" s="236" customFormat="1" x14ac:dyDescent="0.25">
      <c r="A124" s="243" t="s">
        <v>10344</v>
      </c>
      <c r="B124" s="244" cm="1">
        <f t="array" ref="B124">IF(ROW() &lt; ROW(INDEX(initialConditions[experiment_ID],ROWS(initialConditions[experiment_ID]))), COUNTIF(INDEX(initialConditions[experiment_ID],1):initialConditions[[#This Row],[experiment_ID]],initialConditions[[#This Row],[experiment_ID]]), "")</f>
        <v>2</v>
      </c>
      <c r="C124" s="243" t="s">
        <v>10409</v>
      </c>
      <c r="D124" s="243"/>
      <c r="E124" s="241"/>
      <c r="F124" s="241"/>
      <c r="G124" s="241"/>
      <c r="H124" s="241"/>
      <c r="I124" s="241"/>
      <c r="J124" s="241"/>
      <c r="K124" s="241"/>
      <c r="L124" s="241"/>
      <c r="M124" s="241"/>
      <c r="N124" s="241"/>
      <c r="O124" s="253" t="s">
        <v>10412</v>
      </c>
      <c r="P124" s="241"/>
      <c r="Q124" s="241"/>
      <c r="R124" s="241"/>
      <c r="S124" s="241"/>
      <c r="T124" s="241"/>
      <c r="U124" s="241"/>
      <c r="V124" s="241"/>
      <c r="W124" s="241"/>
      <c r="X124" s="241"/>
    </row>
    <row r="125" spans="1:24" s="236" customFormat="1" x14ac:dyDescent="0.25">
      <c r="A125" s="243" t="s">
        <v>10344</v>
      </c>
      <c r="B125" s="244" cm="1">
        <f t="array" ref="B125">IF(ROW() &lt; ROW(INDEX(initialConditions[experiment_ID],ROWS(initialConditions[experiment_ID]))), COUNTIF(INDEX(initialConditions[experiment_ID],1):initialConditions[[#This Row],[experiment_ID]],initialConditions[[#This Row],[experiment_ID]]), "")</f>
        <v>3</v>
      </c>
      <c r="C125" s="243" t="s">
        <v>10410</v>
      </c>
      <c r="D125" s="243"/>
      <c r="E125" s="241"/>
      <c r="F125" s="241"/>
      <c r="G125" s="241"/>
      <c r="H125" s="241"/>
      <c r="I125" s="241"/>
      <c r="J125" s="241"/>
      <c r="K125" s="241"/>
      <c r="L125" s="241"/>
      <c r="M125" s="241"/>
      <c r="N125" s="241"/>
      <c r="O125" s="253" t="s">
        <v>10413</v>
      </c>
      <c r="P125" s="241"/>
      <c r="Q125" s="241"/>
      <c r="R125" s="241"/>
      <c r="S125" s="241"/>
      <c r="T125" s="241"/>
      <c r="U125" s="241"/>
      <c r="V125" s="241"/>
      <c r="W125" s="241"/>
      <c r="X125" s="241"/>
    </row>
    <row r="126" spans="1:24" s="236" customFormat="1" x14ac:dyDescent="0.25">
      <c r="A126" s="243" t="s">
        <v>10344</v>
      </c>
      <c r="B126" s="244" cm="1">
        <f t="array" ref="B126">IF(ROW() &lt; ROW(INDEX(initialConditions[experiment_ID],ROWS(initialConditions[experiment_ID]))), COUNTIF(INDEX(initialConditions[experiment_ID],1):initialConditions[[#This Row],[experiment_ID]],initialConditions[[#This Row],[experiment_ID]]), "")</f>
        <v>4</v>
      </c>
      <c r="C126" s="243" t="s">
        <v>9977</v>
      </c>
      <c r="D126" s="243"/>
      <c r="E126" s="241"/>
      <c r="F126" s="241"/>
      <c r="G126" s="241"/>
      <c r="H126" s="241"/>
      <c r="I126" s="241"/>
      <c r="J126" s="241"/>
      <c r="K126" s="241"/>
      <c r="L126" s="241"/>
      <c r="M126" s="241"/>
      <c r="N126" s="241"/>
      <c r="O126" s="253" t="s">
        <v>10414</v>
      </c>
      <c r="P126" s="241"/>
      <c r="Q126" s="241"/>
      <c r="R126" s="241"/>
      <c r="S126" s="241"/>
      <c r="T126" s="241"/>
      <c r="U126" s="241"/>
      <c r="V126" s="241"/>
      <c r="W126" s="241"/>
      <c r="X126" s="241"/>
    </row>
    <row r="127" spans="1:24" s="236" customFormat="1" x14ac:dyDescent="0.25">
      <c r="A127" s="243" t="s">
        <v>10344</v>
      </c>
      <c r="B127" s="244" cm="1">
        <f t="array" ref="B127">IF(ROW() &lt; ROW(INDEX(initialConditions[experiment_ID],ROWS(initialConditions[experiment_ID]))), COUNTIF(INDEX(initialConditions[experiment_ID],1):initialConditions[[#This Row],[experiment_ID]],initialConditions[[#This Row],[experiment_ID]]), "")</f>
        <v>5</v>
      </c>
      <c r="C127" s="243" t="s">
        <v>50</v>
      </c>
      <c r="D127" s="243"/>
      <c r="E127" s="241"/>
      <c r="F127" s="241"/>
      <c r="G127" s="241"/>
      <c r="H127" s="241"/>
      <c r="I127" s="241"/>
      <c r="J127" s="241"/>
      <c r="K127" s="241"/>
      <c r="L127" s="241"/>
      <c r="M127" s="241"/>
      <c r="N127" s="241"/>
      <c r="O127" s="253" t="s">
        <v>10424</v>
      </c>
      <c r="P127" s="241"/>
      <c r="Q127" s="241"/>
      <c r="R127" s="241"/>
      <c r="S127" s="241"/>
      <c r="T127" s="241"/>
      <c r="U127" s="241"/>
      <c r="V127" s="241"/>
      <c r="W127" s="241"/>
      <c r="X127" s="241"/>
    </row>
    <row r="128" spans="1:24" s="236" customFormat="1" x14ac:dyDescent="0.25">
      <c r="A128" s="243" t="s">
        <v>10353</v>
      </c>
      <c r="B128" s="244" cm="1">
        <f t="array" ref="B128">IF(ROW() &lt; ROW(INDEX(initialConditions[experiment_ID],ROWS(initialConditions[experiment_ID]))), COUNTIF(INDEX(initialConditions[experiment_ID],1):initialConditions[[#This Row],[experiment_ID]],initialConditions[[#This Row],[experiment_ID]]), "")</f>
        <v>1</v>
      </c>
      <c r="C128" s="243" t="s">
        <v>10408</v>
      </c>
      <c r="D128" s="243"/>
      <c r="E128" s="241"/>
      <c r="F128" s="241"/>
      <c r="G128" s="241"/>
      <c r="H128" s="241"/>
      <c r="I128" s="241"/>
      <c r="J128" s="241"/>
      <c r="K128" s="241"/>
      <c r="L128" s="241"/>
      <c r="M128" s="241"/>
      <c r="N128" s="241"/>
      <c r="O128" s="253" t="s">
        <v>10411</v>
      </c>
      <c r="P128" s="241"/>
      <c r="Q128" s="241"/>
      <c r="R128" s="241"/>
      <c r="S128" s="241"/>
      <c r="T128" s="241"/>
      <c r="U128" s="241"/>
      <c r="V128" s="241"/>
      <c r="W128" s="241"/>
      <c r="X128" s="241"/>
    </row>
    <row r="129" spans="1:24" s="236" customFormat="1" x14ac:dyDescent="0.25">
      <c r="A129" s="243" t="s">
        <v>10353</v>
      </c>
      <c r="B129" s="244" cm="1">
        <f t="array" ref="B129">IF(ROW() &lt; ROW(INDEX(initialConditions[experiment_ID],ROWS(initialConditions[experiment_ID]))), COUNTIF(INDEX(initialConditions[experiment_ID],1):initialConditions[[#This Row],[experiment_ID]],initialConditions[[#This Row],[experiment_ID]]), "")</f>
        <v>2</v>
      </c>
      <c r="C129" s="243" t="s">
        <v>10409</v>
      </c>
      <c r="D129" s="243"/>
      <c r="E129" s="241"/>
      <c r="F129" s="241"/>
      <c r="G129" s="241"/>
      <c r="H129" s="241"/>
      <c r="I129" s="241"/>
      <c r="J129" s="241"/>
      <c r="K129" s="241"/>
      <c r="L129" s="241"/>
      <c r="M129" s="241"/>
      <c r="N129" s="241"/>
      <c r="O129" s="253" t="s">
        <v>10412</v>
      </c>
      <c r="P129" s="241"/>
      <c r="Q129" s="241"/>
      <c r="R129" s="241"/>
      <c r="S129" s="241"/>
      <c r="T129" s="241"/>
      <c r="U129" s="241"/>
      <c r="V129" s="241"/>
      <c r="W129" s="241"/>
      <c r="X129" s="241"/>
    </row>
    <row r="130" spans="1:24" s="236" customFormat="1" x14ac:dyDescent="0.25">
      <c r="A130" s="243" t="s">
        <v>10353</v>
      </c>
      <c r="B130" s="244" cm="1">
        <f t="array" ref="B130">IF(ROW() &lt; ROW(INDEX(initialConditions[experiment_ID],ROWS(initialConditions[experiment_ID]))), COUNTIF(INDEX(initialConditions[experiment_ID],1):initialConditions[[#This Row],[experiment_ID]],initialConditions[[#This Row],[experiment_ID]]), "")</f>
        <v>3</v>
      </c>
      <c r="C130" s="243" t="s">
        <v>10410</v>
      </c>
      <c r="D130" s="243"/>
      <c r="E130" s="241"/>
      <c r="F130" s="241"/>
      <c r="G130" s="241"/>
      <c r="H130" s="241"/>
      <c r="I130" s="241"/>
      <c r="J130" s="241"/>
      <c r="K130" s="241"/>
      <c r="L130" s="241"/>
      <c r="M130" s="241"/>
      <c r="N130" s="241"/>
      <c r="O130" s="253" t="s">
        <v>10413</v>
      </c>
      <c r="P130" s="241"/>
      <c r="Q130" s="241"/>
      <c r="R130" s="241"/>
      <c r="S130" s="241"/>
      <c r="T130" s="241"/>
      <c r="U130" s="241"/>
      <c r="V130" s="241"/>
      <c r="W130" s="241"/>
      <c r="X130" s="241"/>
    </row>
    <row r="131" spans="1:24" s="236" customFormat="1" x14ac:dyDescent="0.25">
      <c r="A131" s="243" t="s">
        <v>10353</v>
      </c>
      <c r="B131" s="244" cm="1">
        <f t="array" ref="B131">IF(ROW() &lt; ROW(INDEX(initialConditions[experiment_ID],ROWS(initialConditions[experiment_ID]))), COUNTIF(INDEX(initialConditions[experiment_ID],1):initialConditions[[#This Row],[experiment_ID]],initialConditions[[#This Row],[experiment_ID]]), "")</f>
        <v>4</v>
      </c>
      <c r="C131" s="243" t="s">
        <v>9977</v>
      </c>
      <c r="D131" s="243"/>
      <c r="E131" s="241"/>
      <c r="F131" s="241"/>
      <c r="G131" s="241"/>
      <c r="H131" s="241"/>
      <c r="I131" s="241"/>
      <c r="J131" s="241"/>
      <c r="K131" s="241"/>
      <c r="L131" s="241"/>
      <c r="M131" s="241"/>
      <c r="N131" s="241"/>
      <c r="O131" s="253" t="s">
        <v>10414</v>
      </c>
      <c r="P131" s="241"/>
      <c r="Q131" s="241"/>
      <c r="R131" s="241"/>
      <c r="S131" s="241"/>
      <c r="T131" s="241"/>
      <c r="U131" s="241"/>
      <c r="V131" s="241"/>
      <c r="W131" s="241"/>
      <c r="X131" s="241"/>
    </row>
    <row r="132" spans="1:24" s="236" customFormat="1" x14ac:dyDescent="0.25">
      <c r="A132" s="243" t="s">
        <v>10353</v>
      </c>
      <c r="B132" s="244" cm="1">
        <f t="array" ref="B132">IF(ROW() &lt; ROW(INDEX(initialConditions[experiment_ID],ROWS(initialConditions[experiment_ID]))), COUNTIF(INDEX(initialConditions[experiment_ID],1):initialConditions[[#This Row],[experiment_ID]],initialConditions[[#This Row],[experiment_ID]]), "")</f>
        <v>5</v>
      </c>
      <c r="C132" s="243" t="s">
        <v>50</v>
      </c>
      <c r="D132" s="243"/>
      <c r="E132" s="241"/>
      <c r="F132" s="241"/>
      <c r="G132" s="241"/>
      <c r="H132" s="241"/>
      <c r="I132" s="241"/>
      <c r="J132" s="241"/>
      <c r="K132" s="241"/>
      <c r="L132" s="241"/>
      <c r="M132" s="241"/>
      <c r="N132" s="241"/>
      <c r="O132" s="253" t="s">
        <v>10424</v>
      </c>
      <c r="P132" s="241"/>
      <c r="Q132" s="241"/>
      <c r="R132" s="241"/>
      <c r="S132" s="241"/>
      <c r="T132" s="241"/>
      <c r="U132" s="241"/>
      <c r="V132" s="241"/>
      <c r="W132" s="241"/>
      <c r="X132" s="241"/>
    </row>
    <row r="133" spans="1:24" x14ac:dyDescent="0.25">
      <c r="A133" s="243" t="s">
        <v>10345</v>
      </c>
      <c r="B133" s="127" cm="1">
        <f t="array" ref="B133">IF(ROW() &lt; ROW(INDEX(initialConditions[experiment_ID],ROWS(initialConditions[experiment_ID]))), COUNTIF(INDEX(initialConditions[experiment_ID],1):initialConditions[[#This Row],[experiment_ID]],initialConditions[[#This Row],[experiment_ID]]), "")</f>
        <v>1</v>
      </c>
      <c r="C133" s="126" t="s">
        <v>10415</v>
      </c>
      <c r="D133" s="126"/>
      <c r="E133" s="105"/>
      <c r="F133" s="105"/>
      <c r="G133" s="105"/>
      <c r="H133" s="105"/>
      <c r="I133" s="105"/>
      <c r="J133" s="105"/>
      <c r="K133" s="105"/>
      <c r="L133" s="105"/>
      <c r="M133" s="105"/>
      <c r="N133" s="105"/>
      <c r="O133" s="166" t="s">
        <v>10420</v>
      </c>
      <c r="P133" s="105"/>
      <c r="Q133" s="105"/>
      <c r="R133" s="105"/>
      <c r="S133" s="105"/>
      <c r="T133" s="105"/>
      <c r="U133" s="105"/>
      <c r="V133" s="105"/>
      <c r="W133" s="105"/>
      <c r="X133" s="105"/>
    </row>
    <row r="134" spans="1:24" s="236" customFormat="1" x14ac:dyDescent="0.25">
      <c r="A134" s="243" t="s">
        <v>10345</v>
      </c>
      <c r="B134" s="244" cm="1">
        <f t="array" ref="B134">IF(ROW() &lt; ROW(INDEX(initialConditions[experiment_ID],ROWS(initialConditions[experiment_ID]))), COUNTIF(INDEX(initialConditions[experiment_ID],1):initialConditions[[#This Row],[experiment_ID]],initialConditions[[#This Row],[experiment_ID]]), "")</f>
        <v>2</v>
      </c>
      <c r="C134" s="243" t="s">
        <v>10416</v>
      </c>
      <c r="D134" s="243"/>
      <c r="E134" s="241"/>
      <c r="F134" s="241"/>
      <c r="G134" s="241"/>
      <c r="H134" s="241"/>
      <c r="I134" s="241"/>
      <c r="J134" s="241"/>
      <c r="K134" s="241"/>
      <c r="L134" s="241"/>
      <c r="M134" s="241"/>
      <c r="N134" s="241"/>
      <c r="O134" s="247" t="s">
        <v>10421</v>
      </c>
      <c r="P134" s="241"/>
      <c r="Q134" s="241"/>
      <c r="R134" s="241"/>
      <c r="S134" s="241"/>
      <c r="T134" s="241"/>
      <c r="U134" s="241"/>
      <c r="V134" s="241"/>
      <c r="W134" s="241"/>
      <c r="X134" s="241"/>
    </row>
    <row r="135" spans="1:24" s="236" customFormat="1" x14ac:dyDescent="0.25">
      <c r="A135" s="243" t="s">
        <v>10345</v>
      </c>
      <c r="B135" s="244" cm="1">
        <f t="array" ref="B135">IF(ROW() &lt; ROW(INDEX(initialConditions[experiment_ID],ROWS(initialConditions[experiment_ID]))), COUNTIF(INDEX(initialConditions[experiment_ID],1):initialConditions[[#This Row],[experiment_ID]],initialConditions[[#This Row],[experiment_ID]]), "")</f>
        <v>3</v>
      </c>
      <c r="C135" s="243" t="s">
        <v>10415</v>
      </c>
      <c r="D135" s="243"/>
      <c r="E135" s="241"/>
      <c r="F135" s="241"/>
      <c r="G135" s="241"/>
      <c r="H135" s="241"/>
      <c r="I135" s="241"/>
      <c r="J135" s="241"/>
      <c r="K135" s="241"/>
      <c r="L135" s="241"/>
      <c r="M135" s="241"/>
      <c r="N135" s="241"/>
      <c r="O135" s="247" t="s">
        <v>10414</v>
      </c>
      <c r="P135" s="241"/>
      <c r="Q135" s="241"/>
      <c r="R135" s="241"/>
      <c r="S135" s="241"/>
      <c r="T135" s="241"/>
      <c r="U135" s="241"/>
      <c r="V135" s="241"/>
      <c r="W135" s="241"/>
      <c r="X135" s="241"/>
    </row>
    <row r="136" spans="1:24" s="236" customFormat="1" x14ac:dyDescent="0.25">
      <c r="A136" s="243" t="s">
        <v>10345</v>
      </c>
      <c r="B136" s="244" cm="1">
        <f t="array" ref="B136">IF(ROW() &lt; ROW(INDEX(initialConditions[experiment_ID],ROWS(initialConditions[experiment_ID]))), COUNTIF(INDEX(initialConditions[experiment_ID],1):initialConditions[[#This Row],[experiment_ID]],initialConditions[[#This Row],[experiment_ID]]), "")</f>
        <v>4</v>
      </c>
      <c r="C136" s="243" t="s">
        <v>10417</v>
      </c>
      <c r="D136" s="243"/>
      <c r="E136" s="241"/>
      <c r="F136" s="241"/>
      <c r="G136" s="241"/>
      <c r="H136" s="241"/>
      <c r="I136" s="241"/>
      <c r="J136" s="241"/>
      <c r="K136" s="241"/>
      <c r="L136" s="241"/>
      <c r="M136" s="241"/>
      <c r="N136" s="241"/>
      <c r="O136" s="247" t="s">
        <v>10422</v>
      </c>
      <c r="P136" s="241"/>
      <c r="Q136" s="241"/>
      <c r="R136" s="241"/>
      <c r="S136" s="241"/>
      <c r="T136" s="241"/>
      <c r="U136" s="241"/>
      <c r="V136" s="241"/>
      <c r="W136" s="241"/>
      <c r="X136" s="241"/>
    </row>
    <row r="137" spans="1:24" s="236" customFormat="1" x14ac:dyDescent="0.25">
      <c r="A137" s="243" t="s">
        <v>10345</v>
      </c>
      <c r="B137" s="244" cm="1">
        <f t="array" ref="B137">IF(ROW() &lt; ROW(INDEX(initialConditions[experiment_ID],ROWS(initialConditions[experiment_ID]))), COUNTIF(INDEX(initialConditions[experiment_ID],1):initialConditions[[#This Row],[experiment_ID]],initialConditions[[#This Row],[experiment_ID]]), "")</f>
        <v>5</v>
      </c>
      <c r="C137" s="243" t="s">
        <v>10418</v>
      </c>
      <c r="D137" s="243"/>
      <c r="E137" s="241"/>
      <c r="F137" s="241"/>
      <c r="G137" s="241"/>
      <c r="H137" s="241"/>
      <c r="I137" s="241"/>
      <c r="J137" s="241"/>
      <c r="K137" s="241"/>
      <c r="L137" s="241"/>
      <c r="M137" s="241"/>
      <c r="N137" s="241"/>
      <c r="O137" s="247" t="s">
        <v>10422</v>
      </c>
      <c r="P137" s="241"/>
      <c r="Q137" s="241"/>
      <c r="R137" s="241"/>
      <c r="S137" s="241"/>
      <c r="T137" s="241"/>
      <c r="U137" s="241"/>
      <c r="V137" s="241"/>
      <c r="W137" s="241"/>
      <c r="X137" s="241"/>
    </row>
    <row r="138" spans="1:24" s="236" customFormat="1" x14ac:dyDescent="0.25">
      <c r="A138" s="243" t="s">
        <v>10345</v>
      </c>
      <c r="B138" s="244" cm="1">
        <f t="array" ref="B138">IF(ROW() &lt; ROW(INDEX(initialConditions[experiment_ID],ROWS(initialConditions[experiment_ID]))), COUNTIF(INDEX(initialConditions[experiment_ID],1):initialConditions[[#This Row],[experiment_ID]],initialConditions[[#This Row],[experiment_ID]]), "")</f>
        <v>6</v>
      </c>
      <c r="C138" s="243" t="s">
        <v>10419</v>
      </c>
      <c r="D138" s="243"/>
      <c r="E138" s="241"/>
      <c r="F138" s="241"/>
      <c r="G138" s="241"/>
      <c r="H138" s="241"/>
      <c r="I138" s="241"/>
      <c r="J138" s="241"/>
      <c r="K138" s="241"/>
      <c r="L138" s="241"/>
      <c r="M138" s="241"/>
      <c r="N138" s="241"/>
      <c r="O138" s="247" t="s">
        <v>10423</v>
      </c>
      <c r="P138" s="241"/>
      <c r="Q138" s="241"/>
      <c r="R138" s="241"/>
      <c r="S138" s="241"/>
      <c r="T138" s="241"/>
      <c r="U138" s="241"/>
      <c r="V138" s="241"/>
      <c r="W138" s="241"/>
      <c r="X138" s="241"/>
    </row>
    <row r="139" spans="1:24" s="236" customFormat="1" x14ac:dyDescent="0.25">
      <c r="A139" s="243" t="s">
        <v>10346</v>
      </c>
      <c r="B139" s="244" cm="1">
        <f t="array" ref="B139">IF(ROW() &lt; ROW(INDEX(initialConditions[experiment_ID],ROWS(initialConditions[experiment_ID]))), COUNTIF(INDEX(initialConditions[experiment_ID],1):initialConditions[[#This Row],[experiment_ID]],initialConditions[[#This Row],[experiment_ID]]), "")</f>
        <v>1</v>
      </c>
      <c r="C139" s="243" t="s">
        <v>10415</v>
      </c>
      <c r="D139" s="243"/>
      <c r="E139" s="241"/>
      <c r="F139" s="241"/>
      <c r="G139" s="241"/>
      <c r="H139" s="241"/>
      <c r="I139" s="241"/>
      <c r="J139" s="241"/>
      <c r="K139" s="241"/>
      <c r="L139" s="241"/>
      <c r="M139" s="241"/>
      <c r="N139" s="241"/>
      <c r="O139" s="247" t="s">
        <v>10420</v>
      </c>
      <c r="P139" s="241"/>
      <c r="Q139" s="241"/>
      <c r="R139" s="241"/>
      <c r="S139" s="241"/>
      <c r="T139" s="241"/>
      <c r="U139" s="241"/>
      <c r="V139" s="241"/>
      <c r="W139" s="241"/>
      <c r="X139" s="241"/>
    </row>
    <row r="140" spans="1:24" s="236" customFormat="1" x14ac:dyDescent="0.25">
      <c r="A140" s="243" t="s">
        <v>10346</v>
      </c>
      <c r="B140" s="244" cm="1">
        <f t="array" ref="B140">IF(ROW() &lt; ROW(INDEX(initialConditions[experiment_ID],ROWS(initialConditions[experiment_ID]))), COUNTIF(INDEX(initialConditions[experiment_ID],1):initialConditions[[#This Row],[experiment_ID]],initialConditions[[#This Row],[experiment_ID]]), "")</f>
        <v>2</v>
      </c>
      <c r="C140" s="243" t="s">
        <v>10416</v>
      </c>
      <c r="D140" s="243"/>
      <c r="E140" s="241"/>
      <c r="F140" s="241"/>
      <c r="G140" s="241"/>
      <c r="H140" s="241"/>
      <c r="I140" s="241"/>
      <c r="J140" s="241"/>
      <c r="K140" s="241"/>
      <c r="L140" s="241"/>
      <c r="M140" s="241"/>
      <c r="N140" s="241"/>
      <c r="O140" s="247" t="s">
        <v>10421</v>
      </c>
      <c r="P140" s="241"/>
      <c r="Q140" s="241"/>
      <c r="R140" s="241"/>
      <c r="S140" s="241"/>
      <c r="T140" s="241"/>
      <c r="U140" s="241"/>
      <c r="V140" s="241"/>
      <c r="W140" s="241"/>
      <c r="X140" s="241"/>
    </row>
    <row r="141" spans="1:24" s="236" customFormat="1" x14ac:dyDescent="0.25">
      <c r="A141" s="243" t="s">
        <v>10346</v>
      </c>
      <c r="B141" s="244" cm="1">
        <f t="array" ref="B141">IF(ROW() &lt; ROW(INDEX(initialConditions[experiment_ID],ROWS(initialConditions[experiment_ID]))), COUNTIF(INDEX(initialConditions[experiment_ID],1):initialConditions[[#This Row],[experiment_ID]],initialConditions[[#This Row],[experiment_ID]]), "")</f>
        <v>3</v>
      </c>
      <c r="C141" s="243" t="s">
        <v>10415</v>
      </c>
      <c r="D141" s="243"/>
      <c r="E141" s="241"/>
      <c r="F141" s="241"/>
      <c r="G141" s="241"/>
      <c r="H141" s="241"/>
      <c r="I141" s="241"/>
      <c r="J141" s="241"/>
      <c r="K141" s="241"/>
      <c r="L141" s="241"/>
      <c r="M141" s="241"/>
      <c r="N141" s="241"/>
      <c r="O141" s="247" t="s">
        <v>10414</v>
      </c>
      <c r="P141" s="241"/>
      <c r="Q141" s="241"/>
      <c r="R141" s="241"/>
      <c r="S141" s="241"/>
      <c r="T141" s="241"/>
      <c r="U141" s="241"/>
      <c r="V141" s="241"/>
      <c r="W141" s="241"/>
      <c r="X141" s="241"/>
    </row>
    <row r="142" spans="1:24" s="236" customFormat="1" x14ac:dyDescent="0.25">
      <c r="A142" s="243" t="s">
        <v>10346</v>
      </c>
      <c r="B142" s="244" cm="1">
        <f t="array" ref="B142">IF(ROW() &lt; ROW(INDEX(initialConditions[experiment_ID],ROWS(initialConditions[experiment_ID]))), COUNTIF(INDEX(initialConditions[experiment_ID],1):initialConditions[[#This Row],[experiment_ID]],initialConditions[[#This Row],[experiment_ID]]), "")</f>
        <v>4</v>
      </c>
      <c r="C142" s="243" t="s">
        <v>10417</v>
      </c>
      <c r="D142" s="243"/>
      <c r="E142" s="241"/>
      <c r="F142" s="241"/>
      <c r="G142" s="241"/>
      <c r="H142" s="241"/>
      <c r="I142" s="241"/>
      <c r="J142" s="241"/>
      <c r="K142" s="241"/>
      <c r="L142" s="241"/>
      <c r="M142" s="241"/>
      <c r="N142" s="241"/>
      <c r="O142" s="247" t="s">
        <v>10422</v>
      </c>
      <c r="P142" s="241"/>
      <c r="Q142" s="241"/>
      <c r="R142" s="241"/>
      <c r="S142" s="241"/>
      <c r="T142" s="241"/>
      <c r="U142" s="241"/>
      <c r="V142" s="241"/>
      <c r="W142" s="241"/>
      <c r="X142" s="241"/>
    </row>
    <row r="143" spans="1:24" s="236" customFormat="1" x14ac:dyDescent="0.25">
      <c r="A143" s="243" t="s">
        <v>10346</v>
      </c>
      <c r="B143" s="244" cm="1">
        <f t="array" ref="B143">IF(ROW() &lt; ROW(INDEX(initialConditions[experiment_ID],ROWS(initialConditions[experiment_ID]))), COUNTIF(INDEX(initialConditions[experiment_ID],1):initialConditions[[#This Row],[experiment_ID]],initialConditions[[#This Row],[experiment_ID]]), "")</f>
        <v>5</v>
      </c>
      <c r="C143" s="243" t="s">
        <v>10418</v>
      </c>
      <c r="D143" s="243"/>
      <c r="E143" s="241"/>
      <c r="F143" s="241"/>
      <c r="G143" s="241"/>
      <c r="H143" s="241"/>
      <c r="I143" s="241"/>
      <c r="J143" s="241"/>
      <c r="K143" s="241"/>
      <c r="L143" s="241"/>
      <c r="M143" s="241"/>
      <c r="N143" s="241"/>
      <c r="O143" s="247" t="s">
        <v>10422</v>
      </c>
      <c r="P143" s="241"/>
      <c r="Q143" s="241"/>
      <c r="R143" s="241"/>
      <c r="S143" s="241"/>
      <c r="T143" s="241"/>
      <c r="U143" s="241"/>
      <c r="V143" s="241"/>
      <c r="W143" s="241"/>
      <c r="X143" s="241"/>
    </row>
    <row r="144" spans="1:24" s="236" customFormat="1" x14ac:dyDescent="0.25">
      <c r="A144" s="243" t="s">
        <v>10346</v>
      </c>
      <c r="B144" s="244" cm="1">
        <f t="array" ref="B144">IF(ROW() &lt; ROW(INDEX(initialConditions[experiment_ID],ROWS(initialConditions[experiment_ID]))), COUNTIF(INDEX(initialConditions[experiment_ID],1):initialConditions[[#This Row],[experiment_ID]],initialConditions[[#This Row],[experiment_ID]]), "")</f>
        <v>6</v>
      </c>
      <c r="C144" s="243" t="s">
        <v>10419</v>
      </c>
      <c r="D144" s="243"/>
      <c r="E144" s="241"/>
      <c r="F144" s="241"/>
      <c r="G144" s="241"/>
      <c r="H144" s="241"/>
      <c r="I144" s="241"/>
      <c r="J144" s="241"/>
      <c r="K144" s="241"/>
      <c r="L144" s="241"/>
      <c r="M144" s="241"/>
      <c r="N144" s="241"/>
      <c r="O144" s="247" t="s">
        <v>10423</v>
      </c>
      <c r="P144" s="241"/>
      <c r="Q144" s="241"/>
      <c r="R144" s="241"/>
      <c r="S144" s="241"/>
      <c r="T144" s="241"/>
      <c r="U144" s="241"/>
      <c r="V144" s="241"/>
      <c r="W144" s="241"/>
      <c r="X144" s="241"/>
    </row>
    <row r="145" spans="1:24" x14ac:dyDescent="0.25">
      <c r="A145" s="243" t="s">
        <v>10347</v>
      </c>
      <c r="B145" s="127" cm="1">
        <f t="array" ref="B145">IF(ROW() &lt; ROW(INDEX(initialConditions[experiment_ID],ROWS(initialConditions[experiment_ID]))), COUNTIF(INDEX(initialConditions[experiment_ID],1):initialConditions[[#This Row],[experiment_ID]],initialConditions[[#This Row],[experiment_ID]]), "")</f>
        <v>1</v>
      </c>
      <c r="C145" s="243" t="s">
        <v>10415</v>
      </c>
      <c r="D145" s="126"/>
      <c r="E145" s="105"/>
      <c r="F145" s="105"/>
      <c r="G145" s="105"/>
      <c r="H145" s="105"/>
      <c r="I145" s="105"/>
      <c r="J145" s="105"/>
      <c r="K145" s="105"/>
      <c r="L145" s="105"/>
      <c r="M145" s="105"/>
      <c r="N145" s="105"/>
      <c r="O145" s="247" t="s">
        <v>10420</v>
      </c>
      <c r="P145" s="105"/>
      <c r="Q145" s="105"/>
      <c r="R145" s="105"/>
      <c r="S145" s="105"/>
      <c r="T145" s="105"/>
      <c r="U145" s="105"/>
      <c r="V145" s="105"/>
      <c r="W145" s="105"/>
      <c r="X145" s="105"/>
    </row>
    <row r="146" spans="1:24" x14ac:dyDescent="0.25">
      <c r="A146" s="243" t="s">
        <v>10347</v>
      </c>
      <c r="B146" s="127" cm="1">
        <f t="array" ref="B146">IF(ROW() &lt; ROW(INDEX(initialConditions[experiment_ID],ROWS(initialConditions[experiment_ID]))), COUNTIF(INDEX(initialConditions[experiment_ID],1):initialConditions[[#This Row],[experiment_ID]],initialConditions[[#This Row],[experiment_ID]]), "")</f>
        <v>2</v>
      </c>
      <c r="C146" s="243" t="s">
        <v>10416</v>
      </c>
      <c r="D146" s="126"/>
      <c r="E146" s="105"/>
      <c r="F146" s="105"/>
      <c r="G146" s="105"/>
      <c r="H146" s="105"/>
      <c r="I146" s="105"/>
      <c r="J146" s="105"/>
      <c r="K146" s="105"/>
      <c r="L146" s="105"/>
      <c r="M146" s="105"/>
      <c r="N146" s="105"/>
      <c r="O146" s="247" t="s">
        <v>10421</v>
      </c>
      <c r="P146" s="105"/>
      <c r="Q146" s="105"/>
      <c r="R146" s="105"/>
      <c r="S146" s="105"/>
      <c r="T146" s="105"/>
      <c r="U146" s="105"/>
      <c r="V146" s="105"/>
      <c r="W146" s="105"/>
      <c r="X146" s="105"/>
    </row>
    <row r="147" spans="1:24" s="236" customFormat="1" x14ac:dyDescent="0.25">
      <c r="A147" s="243" t="s">
        <v>10347</v>
      </c>
      <c r="B147" s="244" cm="1">
        <f t="array" ref="B147">IF(ROW() &lt; ROW(INDEX(initialConditions[experiment_ID],ROWS(initialConditions[experiment_ID]))), COUNTIF(INDEX(initialConditions[experiment_ID],1):initialConditions[[#This Row],[experiment_ID]],initialConditions[[#This Row],[experiment_ID]]), "")</f>
        <v>3</v>
      </c>
      <c r="C147" s="243" t="s">
        <v>10415</v>
      </c>
      <c r="D147" s="243"/>
      <c r="E147" s="241"/>
      <c r="F147" s="241"/>
      <c r="G147" s="241"/>
      <c r="H147" s="241"/>
      <c r="I147" s="241"/>
      <c r="J147" s="241"/>
      <c r="K147" s="241"/>
      <c r="L147" s="241"/>
      <c r="M147" s="241"/>
      <c r="N147" s="241"/>
      <c r="O147" s="247" t="s">
        <v>10414</v>
      </c>
      <c r="P147" s="241"/>
      <c r="Q147" s="241"/>
      <c r="R147" s="241"/>
      <c r="S147" s="241"/>
      <c r="T147" s="241"/>
      <c r="U147" s="241"/>
      <c r="V147" s="241"/>
      <c r="W147" s="241"/>
      <c r="X147" s="241"/>
    </row>
    <row r="148" spans="1:24" s="236" customFormat="1" x14ac:dyDescent="0.25">
      <c r="A148" s="243" t="s">
        <v>10347</v>
      </c>
      <c r="B148" s="244" cm="1">
        <f t="array" ref="B148">IF(ROW() &lt; ROW(INDEX(initialConditions[experiment_ID],ROWS(initialConditions[experiment_ID]))), COUNTIF(INDEX(initialConditions[experiment_ID],1):initialConditions[[#This Row],[experiment_ID]],initialConditions[[#This Row],[experiment_ID]]), "")</f>
        <v>4</v>
      </c>
      <c r="C148" s="243" t="s">
        <v>10417</v>
      </c>
      <c r="D148" s="243"/>
      <c r="E148" s="241"/>
      <c r="F148" s="241"/>
      <c r="G148" s="241"/>
      <c r="H148" s="241"/>
      <c r="I148" s="241"/>
      <c r="J148" s="241"/>
      <c r="K148" s="241"/>
      <c r="L148" s="241"/>
      <c r="M148" s="241"/>
      <c r="N148" s="241"/>
      <c r="O148" s="247" t="s">
        <v>10422</v>
      </c>
      <c r="P148" s="241"/>
      <c r="Q148" s="241"/>
      <c r="R148" s="241"/>
      <c r="S148" s="241"/>
      <c r="T148" s="241"/>
      <c r="U148" s="241"/>
      <c r="V148" s="241"/>
      <c r="W148" s="241"/>
      <c r="X148" s="241"/>
    </row>
    <row r="149" spans="1:24" s="236" customFormat="1" x14ac:dyDescent="0.25">
      <c r="A149" s="243" t="s">
        <v>10347</v>
      </c>
      <c r="B149" s="244" cm="1">
        <f t="array" ref="B149">IF(ROW() &lt; ROW(INDEX(initialConditions[experiment_ID],ROWS(initialConditions[experiment_ID]))), COUNTIF(INDEX(initialConditions[experiment_ID],1):initialConditions[[#This Row],[experiment_ID]],initialConditions[[#This Row],[experiment_ID]]), "")</f>
        <v>5</v>
      </c>
      <c r="C149" s="243" t="s">
        <v>10418</v>
      </c>
      <c r="D149" s="243"/>
      <c r="E149" s="241"/>
      <c r="F149" s="241"/>
      <c r="G149" s="241"/>
      <c r="H149" s="241"/>
      <c r="I149" s="241"/>
      <c r="J149" s="241"/>
      <c r="K149" s="241"/>
      <c r="L149" s="241"/>
      <c r="M149" s="241"/>
      <c r="N149" s="241"/>
      <c r="O149" s="247" t="s">
        <v>10422</v>
      </c>
      <c r="P149" s="241"/>
      <c r="Q149" s="241"/>
      <c r="R149" s="241"/>
      <c r="S149" s="241"/>
      <c r="T149" s="241"/>
      <c r="U149" s="241"/>
      <c r="V149" s="241"/>
      <c r="W149" s="241"/>
      <c r="X149" s="241"/>
    </row>
    <row r="150" spans="1:24" s="236" customFormat="1" x14ac:dyDescent="0.25">
      <c r="A150" s="243" t="s">
        <v>10347</v>
      </c>
      <c r="B150" s="244" cm="1">
        <f t="array" ref="B150">IF(ROW() &lt; ROW(INDEX(initialConditions[experiment_ID],ROWS(initialConditions[experiment_ID]))), COUNTIF(INDEX(initialConditions[experiment_ID],1):initialConditions[[#This Row],[experiment_ID]],initialConditions[[#This Row],[experiment_ID]]), "")</f>
        <v>6</v>
      </c>
      <c r="C150" s="243" t="s">
        <v>10419</v>
      </c>
      <c r="D150" s="243"/>
      <c r="E150" s="241"/>
      <c r="F150" s="241"/>
      <c r="G150" s="241"/>
      <c r="H150" s="241"/>
      <c r="I150" s="241"/>
      <c r="J150" s="241"/>
      <c r="K150" s="241"/>
      <c r="L150" s="241"/>
      <c r="M150" s="241"/>
      <c r="N150" s="241"/>
      <c r="O150" s="247" t="s">
        <v>10423</v>
      </c>
      <c r="P150" s="241"/>
      <c r="Q150" s="241"/>
      <c r="R150" s="241"/>
      <c r="S150" s="241"/>
      <c r="T150" s="241"/>
      <c r="U150" s="241"/>
      <c r="V150" s="241"/>
      <c r="W150" s="241"/>
      <c r="X150" s="241"/>
    </row>
    <row r="151" spans="1:24" x14ac:dyDescent="0.25">
      <c r="A151" s="243" t="s">
        <v>10348</v>
      </c>
      <c r="B151" s="127" cm="1">
        <f t="array" ref="B151">IF(ROW() &lt; ROW(INDEX(initialConditions[experiment_ID],ROWS(initialConditions[experiment_ID]))), COUNTIF(INDEX(initialConditions[experiment_ID],1):initialConditions[[#This Row],[experiment_ID]],initialConditions[[#This Row],[experiment_ID]]), "")</f>
        <v>1</v>
      </c>
      <c r="C151" s="126" t="s">
        <v>10415</v>
      </c>
      <c r="D151" s="126"/>
      <c r="E151" s="105"/>
      <c r="F151" s="105"/>
      <c r="G151" s="105"/>
      <c r="H151" s="105"/>
      <c r="I151" s="105"/>
      <c r="J151" s="105"/>
      <c r="K151" s="105"/>
      <c r="L151" s="105"/>
      <c r="M151" s="105"/>
      <c r="N151" s="105"/>
      <c r="O151" s="247" t="s">
        <v>10420</v>
      </c>
      <c r="P151" s="105"/>
      <c r="Q151" s="105"/>
      <c r="R151" s="105"/>
      <c r="S151" s="105"/>
      <c r="T151" s="105"/>
      <c r="U151" s="105"/>
      <c r="V151" s="105"/>
      <c r="W151" s="105"/>
      <c r="X151" s="105"/>
    </row>
    <row r="152" spans="1:24" s="236" customFormat="1" x14ac:dyDescent="0.25">
      <c r="A152" s="243" t="s">
        <v>10348</v>
      </c>
      <c r="B152" s="244" cm="1">
        <f t="array" ref="B152">IF(ROW() &lt; ROW(INDEX(initialConditions[experiment_ID],ROWS(initialConditions[experiment_ID]))), COUNTIF(INDEX(initialConditions[experiment_ID],1):initialConditions[[#This Row],[experiment_ID]],initialConditions[[#This Row],[experiment_ID]]), "")</f>
        <v>2</v>
      </c>
      <c r="C152" s="243" t="s">
        <v>10416</v>
      </c>
      <c r="D152" s="243"/>
      <c r="E152" s="241"/>
      <c r="F152" s="241"/>
      <c r="G152" s="241"/>
      <c r="H152" s="241"/>
      <c r="I152" s="241"/>
      <c r="J152" s="241"/>
      <c r="K152" s="241"/>
      <c r="L152" s="241"/>
      <c r="M152" s="241"/>
      <c r="N152" s="241"/>
      <c r="O152" s="247" t="s">
        <v>10421</v>
      </c>
      <c r="P152" s="241"/>
      <c r="Q152" s="241"/>
      <c r="R152" s="241"/>
      <c r="S152" s="241"/>
      <c r="T152" s="241"/>
      <c r="U152" s="241"/>
      <c r="V152" s="241"/>
      <c r="W152" s="241"/>
      <c r="X152" s="241"/>
    </row>
    <row r="153" spans="1:24" s="236" customFormat="1" x14ac:dyDescent="0.25">
      <c r="A153" s="243" t="s">
        <v>10348</v>
      </c>
      <c r="B153" s="244" cm="1">
        <f t="array" ref="B153">IF(ROW() &lt; ROW(INDEX(initialConditions[experiment_ID],ROWS(initialConditions[experiment_ID]))), COUNTIF(INDEX(initialConditions[experiment_ID],1):initialConditions[[#This Row],[experiment_ID]],initialConditions[[#This Row],[experiment_ID]]), "")</f>
        <v>3</v>
      </c>
      <c r="C153" s="243" t="s">
        <v>10415</v>
      </c>
      <c r="D153" s="243"/>
      <c r="E153" s="241"/>
      <c r="F153" s="241"/>
      <c r="G153" s="241"/>
      <c r="H153" s="241"/>
      <c r="I153" s="241"/>
      <c r="J153" s="241"/>
      <c r="K153" s="241"/>
      <c r="L153" s="241"/>
      <c r="M153" s="241"/>
      <c r="N153" s="241"/>
      <c r="O153" s="247" t="s">
        <v>10414</v>
      </c>
      <c r="P153" s="241"/>
      <c r="Q153" s="241"/>
      <c r="R153" s="241"/>
      <c r="S153" s="241"/>
      <c r="T153" s="241"/>
      <c r="U153" s="241"/>
      <c r="V153" s="241"/>
      <c r="W153" s="241"/>
      <c r="X153" s="241"/>
    </row>
    <row r="154" spans="1:24" s="236" customFormat="1" x14ac:dyDescent="0.25">
      <c r="A154" s="243" t="s">
        <v>10348</v>
      </c>
      <c r="B154" s="244" cm="1">
        <f t="array" ref="B154">IF(ROW() &lt; ROW(INDEX(initialConditions[experiment_ID],ROWS(initialConditions[experiment_ID]))), COUNTIF(INDEX(initialConditions[experiment_ID],1):initialConditions[[#This Row],[experiment_ID]],initialConditions[[#This Row],[experiment_ID]]), "")</f>
        <v>4</v>
      </c>
      <c r="C154" s="243" t="s">
        <v>10417</v>
      </c>
      <c r="D154" s="243"/>
      <c r="E154" s="241"/>
      <c r="F154" s="241"/>
      <c r="G154" s="241"/>
      <c r="H154" s="241"/>
      <c r="I154" s="241"/>
      <c r="J154" s="241"/>
      <c r="K154" s="241"/>
      <c r="L154" s="241"/>
      <c r="M154" s="241"/>
      <c r="N154" s="241"/>
      <c r="O154" s="247" t="s">
        <v>10422</v>
      </c>
      <c r="P154" s="241"/>
      <c r="Q154" s="241"/>
      <c r="R154" s="241"/>
      <c r="S154" s="241"/>
      <c r="T154" s="241"/>
      <c r="U154" s="241"/>
      <c r="V154" s="241"/>
      <c r="W154" s="241"/>
      <c r="X154" s="241"/>
    </row>
    <row r="155" spans="1:24" s="236" customFormat="1" x14ac:dyDescent="0.25">
      <c r="A155" s="243" t="s">
        <v>10348</v>
      </c>
      <c r="B155" s="244" cm="1">
        <f t="array" ref="B155">IF(ROW() &lt; ROW(INDEX(initialConditions[experiment_ID],ROWS(initialConditions[experiment_ID]))), COUNTIF(INDEX(initialConditions[experiment_ID],1):initialConditions[[#This Row],[experiment_ID]],initialConditions[[#This Row],[experiment_ID]]), "")</f>
        <v>5</v>
      </c>
      <c r="C155" s="243" t="s">
        <v>10418</v>
      </c>
      <c r="D155" s="243"/>
      <c r="E155" s="241"/>
      <c r="F155" s="241"/>
      <c r="G155" s="241"/>
      <c r="H155" s="241"/>
      <c r="I155" s="241"/>
      <c r="J155" s="241"/>
      <c r="K155" s="241"/>
      <c r="L155" s="241"/>
      <c r="M155" s="241"/>
      <c r="N155" s="241"/>
      <c r="O155" s="247" t="s">
        <v>10422</v>
      </c>
      <c r="P155" s="241"/>
      <c r="Q155" s="241"/>
      <c r="R155" s="241"/>
      <c r="S155" s="241"/>
      <c r="T155" s="241"/>
      <c r="U155" s="241"/>
      <c r="V155" s="241"/>
      <c r="W155" s="241"/>
      <c r="X155" s="241"/>
    </row>
    <row r="156" spans="1:24" s="236" customFormat="1" x14ac:dyDescent="0.25">
      <c r="A156" s="243" t="s">
        <v>10348</v>
      </c>
      <c r="B156" s="244" cm="1">
        <f t="array" ref="B156">IF(ROW() &lt; ROW(INDEX(initialConditions[experiment_ID],ROWS(initialConditions[experiment_ID]))), COUNTIF(INDEX(initialConditions[experiment_ID],1):initialConditions[[#This Row],[experiment_ID]],initialConditions[[#This Row],[experiment_ID]]), "")</f>
        <v>6</v>
      </c>
      <c r="C156" s="243" t="s">
        <v>10419</v>
      </c>
      <c r="D156" s="243"/>
      <c r="E156" s="241"/>
      <c r="F156" s="241"/>
      <c r="G156" s="241"/>
      <c r="H156" s="241"/>
      <c r="I156" s="241"/>
      <c r="J156" s="241"/>
      <c r="K156" s="241"/>
      <c r="L156" s="241"/>
      <c r="M156" s="241"/>
      <c r="N156" s="241"/>
      <c r="O156" s="247" t="s">
        <v>10423</v>
      </c>
      <c r="P156" s="241"/>
      <c r="Q156" s="241"/>
      <c r="R156" s="241"/>
      <c r="S156" s="241"/>
      <c r="T156" s="241"/>
      <c r="U156" s="241"/>
      <c r="V156" s="241"/>
      <c r="W156" s="241"/>
      <c r="X156" s="241"/>
    </row>
    <row r="157" spans="1:24" x14ac:dyDescent="0.25">
      <c r="A157" s="243" t="s">
        <v>10349</v>
      </c>
      <c r="B157" s="127" cm="1">
        <f t="array" ref="B157">IF(ROW() &lt; ROW(INDEX(initialConditions[experiment_ID],ROWS(initialConditions[experiment_ID]))), COUNTIF(INDEX(initialConditions[experiment_ID],1):initialConditions[[#This Row],[experiment_ID]],initialConditions[[#This Row],[experiment_ID]]), "")</f>
        <v>1</v>
      </c>
      <c r="C157" s="243" t="s">
        <v>10415</v>
      </c>
      <c r="D157" s="126"/>
      <c r="E157" s="105"/>
      <c r="F157" s="105"/>
      <c r="G157" s="105"/>
      <c r="H157" s="105"/>
      <c r="I157" s="105"/>
      <c r="J157" s="105"/>
      <c r="K157" s="105"/>
      <c r="L157" s="105"/>
      <c r="M157" s="105"/>
      <c r="N157" s="105"/>
      <c r="O157" s="247" t="s">
        <v>10420</v>
      </c>
      <c r="P157" s="105"/>
      <c r="Q157" s="105"/>
      <c r="R157" s="105"/>
      <c r="S157" s="105"/>
      <c r="T157" s="105"/>
      <c r="U157" s="105"/>
      <c r="V157" s="105"/>
      <c r="W157" s="105"/>
      <c r="X157" s="105"/>
    </row>
    <row r="158" spans="1:24" s="236" customFormat="1" x14ac:dyDescent="0.25">
      <c r="A158" s="243" t="s">
        <v>10349</v>
      </c>
      <c r="B158" s="244" cm="1">
        <f t="array" ref="B158">IF(ROW() &lt; ROW(INDEX(initialConditions[experiment_ID],ROWS(initialConditions[experiment_ID]))), COUNTIF(INDEX(initialConditions[experiment_ID],1):initialConditions[[#This Row],[experiment_ID]],initialConditions[[#This Row],[experiment_ID]]), "")</f>
        <v>2</v>
      </c>
      <c r="C158" s="243" t="s">
        <v>10416</v>
      </c>
      <c r="D158" s="243"/>
      <c r="E158" s="241"/>
      <c r="F158" s="241"/>
      <c r="G158" s="241"/>
      <c r="H158" s="241"/>
      <c r="I158" s="241"/>
      <c r="J158" s="241"/>
      <c r="K158" s="241"/>
      <c r="L158" s="241"/>
      <c r="M158" s="241"/>
      <c r="N158" s="241"/>
      <c r="O158" s="247" t="s">
        <v>10421</v>
      </c>
      <c r="P158" s="241"/>
      <c r="Q158" s="241"/>
      <c r="R158" s="241"/>
      <c r="S158" s="241"/>
      <c r="T158" s="241"/>
      <c r="U158" s="241"/>
      <c r="V158" s="241"/>
      <c r="W158" s="241"/>
      <c r="X158" s="241"/>
    </row>
    <row r="159" spans="1:24" s="236" customFormat="1" x14ac:dyDescent="0.25">
      <c r="A159" s="243" t="s">
        <v>10349</v>
      </c>
      <c r="B159" s="244" cm="1">
        <f t="array" ref="B159">IF(ROW() &lt; ROW(INDEX(initialConditions[experiment_ID],ROWS(initialConditions[experiment_ID]))), COUNTIF(INDEX(initialConditions[experiment_ID],1):initialConditions[[#This Row],[experiment_ID]],initialConditions[[#This Row],[experiment_ID]]), "")</f>
        <v>3</v>
      </c>
      <c r="C159" s="243" t="s">
        <v>10415</v>
      </c>
      <c r="D159" s="243"/>
      <c r="E159" s="241"/>
      <c r="F159" s="241"/>
      <c r="G159" s="241"/>
      <c r="H159" s="241"/>
      <c r="I159" s="241"/>
      <c r="J159" s="241"/>
      <c r="K159" s="241"/>
      <c r="L159" s="241"/>
      <c r="M159" s="241"/>
      <c r="N159" s="241"/>
      <c r="O159" s="247" t="s">
        <v>10414</v>
      </c>
      <c r="P159" s="241"/>
      <c r="Q159" s="241"/>
      <c r="R159" s="241"/>
      <c r="S159" s="241"/>
      <c r="T159" s="241"/>
      <c r="U159" s="241"/>
      <c r="V159" s="241"/>
      <c r="W159" s="241"/>
      <c r="X159" s="241"/>
    </row>
    <row r="160" spans="1:24" s="236" customFormat="1" x14ac:dyDescent="0.25">
      <c r="A160" s="243" t="s">
        <v>10349</v>
      </c>
      <c r="B160" s="244" cm="1">
        <f t="array" ref="B160">IF(ROW() &lt; ROW(INDEX(initialConditions[experiment_ID],ROWS(initialConditions[experiment_ID]))), COUNTIF(INDEX(initialConditions[experiment_ID],1):initialConditions[[#This Row],[experiment_ID]],initialConditions[[#This Row],[experiment_ID]]), "")</f>
        <v>4</v>
      </c>
      <c r="C160" s="243" t="s">
        <v>10417</v>
      </c>
      <c r="D160" s="243"/>
      <c r="E160" s="241"/>
      <c r="F160" s="241"/>
      <c r="G160" s="241"/>
      <c r="H160" s="241"/>
      <c r="I160" s="241"/>
      <c r="J160" s="241"/>
      <c r="K160" s="241"/>
      <c r="L160" s="241"/>
      <c r="M160" s="241"/>
      <c r="N160" s="241"/>
      <c r="O160" s="247" t="s">
        <v>10422</v>
      </c>
      <c r="P160" s="241"/>
      <c r="Q160" s="241"/>
      <c r="R160" s="241"/>
      <c r="S160" s="241"/>
      <c r="T160" s="241"/>
      <c r="U160" s="241"/>
      <c r="V160" s="241"/>
      <c r="W160" s="241"/>
      <c r="X160" s="241"/>
    </row>
    <row r="161" spans="1:24" s="236" customFormat="1" x14ac:dyDescent="0.25">
      <c r="A161" s="243" t="s">
        <v>10349</v>
      </c>
      <c r="B161" s="244" cm="1">
        <f t="array" ref="B161">IF(ROW() &lt; ROW(INDEX(initialConditions[experiment_ID],ROWS(initialConditions[experiment_ID]))), COUNTIF(INDEX(initialConditions[experiment_ID],1):initialConditions[[#This Row],[experiment_ID]],initialConditions[[#This Row],[experiment_ID]]), "")</f>
        <v>5</v>
      </c>
      <c r="C161" s="243" t="s">
        <v>10418</v>
      </c>
      <c r="D161" s="243"/>
      <c r="E161" s="241"/>
      <c r="F161" s="241"/>
      <c r="G161" s="241"/>
      <c r="H161" s="241"/>
      <c r="I161" s="241"/>
      <c r="J161" s="241"/>
      <c r="K161" s="241"/>
      <c r="L161" s="241"/>
      <c r="M161" s="241"/>
      <c r="N161" s="241"/>
      <c r="O161" s="247" t="s">
        <v>10422</v>
      </c>
      <c r="P161" s="241"/>
      <c r="Q161" s="241"/>
      <c r="R161" s="241"/>
      <c r="S161" s="241"/>
      <c r="T161" s="241"/>
      <c r="U161" s="241"/>
      <c r="V161" s="241"/>
      <c r="W161" s="241"/>
      <c r="X161" s="241"/>
    </row>
    <row r="162" spans="1:24" s="236" customFormat="1" x14ac:dyDescent="0.25">
      <c r="A162" s="243" t="s">
        <v>10349</v>
      </c>
      <c r="B162" s="244" cm="1">
        <f t="array" ref="B162">IF(ROW() &lt; ROW(INDEX(initialConditions[experiment_ID],ROWS(initialConditions[experiment_ID]))), COUNTIF(INDEX(initialConditions[experiment_ID],1):initialConditions[[#This Row],[experiment_ID]],initialConditions[[#This Row],[experiment_ID]]), "")</f>
        <v>6</v>
      </c>
      <c r="C162" s="243" t="s">
        <v>10419</v>
      </c>
      <c r="D162" s="243"/>
      <c r="E162" s="241"/>
      <c r="F162" s="241"/>
      <c r="G162" s="241"/>
      <c r="H162" s="241"/>
      <c r="I162" s="241"/>
      <c r="J162" s="241"/>
      <c r="K162" s="241"/>
      <c r="L162" s="241"/>
      <c r="M162" s="241"/>
      <c r="N162" s="241"/>
      <c r="O162" s="247" t="s">
        <v>10423</v>
      </c>
      <c r="P162" s="241"/>
      <c r="Q162" s="241"/>
      <c r="R162" s="241"/>
      <c r="S162" s="241"/>
      <c r="T162" s="241"/>
      <c r="U162" s="241"/>
      <c r="V162" s="241"/>
      <c r="W162" s="241"/>
      <c r="X162" s="241"/>
    </row>
    <row r="163" spans="1:24" x14ac:dyDescent="0.25">
      <c r="A163" s="243" t="s">
        <v>10350</v>
      </c>
      <c r="B163" s="127" cm="1">
        <f t="array" ref="B163">IF(ROW() &lt; ROW(INDEX(initialConditions[experiment_ID],ROWS(initialConditions[experiment_ID]))), COUNTIF(INDEX(initialConditions[experiment_ID],1):initialConditions[[#This Row],[experiment_ID]],initialConditions[[#This Row],[experiment_ID]]), "")</f>
        <v>1</v>
      </c>
      <c r="C163" s="243" t="s">
        <v>10415</v>
      </c>
      <c r="D163" s="126"/>
      <c r="E163" s="105"/>
      <c r="F163" s="105"/>
      <c r="G163" s="105"/>
      <c r="H163" s="105"/>
      <c r="I163" s="105"/>
      <c r="J163" s="105"/>
      <c r="K163" s="105"/>
      <c r="L163" s="105"/>
      <c r="M163" s="105"/>
      <c r="N163" s="105"/>
      <c r="O163" s="247" t="s">
        <v>10420</v>
      </c>
      <c r="P163" s="105"/>
      <c r="Q163" s="105"/>
      <c r="R163" s="105"/>
      <c r="S163" s="105"/>
      <c r="T163" s="105"/>
      <c r="U163" s="105"/>
      <c r="V163" s="105"/>
      <c r="W163" s="105"/>
      <c r="X163" s="105"/>
    </row>
    <row r="164" spans="1:24" s="236" customFormat="1" x14ac:dyDescent="0.25">
      <c r="A164" s="243" t="s">
        <v>10350</v>
      </c>
      <c r="B164" s="244" cm="1">
        <f t="array" ref="B164">IF(ROW() &lt; ROW(INDEX(initialConditions[experiment_ID],ROWS(initialConditions[experiment_ID]))), COUNTIF(INDEX(initialConditions[experiment_ID],1):initialConditions[[#This Row],[experiment_ID]],initialConditions[[#This Row],[experiment_ID]]), "")</f>
        <v>2</v>
      </c>
      <c r="C164" s="243" t="s">
        <v>10416</v>
      </c>
      <c r="D164" s="243"/>
      <c r="E164" s="241"/>
      <c r="F164" s="241"/>
      <c r="G164" s="241"/>
      <c r="H164" s="241"/>
      <c r="I164" s="241"/>
      <c r="J164" s="241"/>
      <c r="K164" s="241"/>
      <c r="L164" s="241"/>
      <c r="M164" s="241"/>
      <c r="N164" s="241"/>
      <c r="O164" s="247" t="s">
        <v>10421</v>
      </c>
      <c r="P164" s="241"/>
      <c r="Q164" s="241"/>
      <c r="R164" s="241"/>
      <c r="S164" s="241"/>
      <c r="T164" s="241"/>
      <c r="U164" s="241"/>
      <c r="V164" s="241"/>
      <c r="W164" s="241"/>
      <c r="X164" s="241"/>
    </row>
    <row r="165" spans="1:24" s="236" customFormat="1" x14ac:dyDescent="0.25">
      <c r="A165" s="243" t="s">
        <v>10350</v>
      </c>
      <c r="B165" s="244" cm="1">
        <f t="array" ref="B165">IF(ROW() &lt; ROW(INDEX(initialConditions[experiment_ID],ROWS(initialConditions[experiment_ID]))), COUNTIF(INDEX(initialConditions[experiment_ID],1):initialConditions[[#This Row],[experiment_ID]],initialConditions[[#This Row],[experiment_ID]]), "")</f>
        <v>3</v>
      </c>
      <c r="C165" s="243" t="s">
        <v>10415</v>
      </c>
      <c r="D165" s="243"/>
      <c r="E165" s="241"/>
      <c r="F165" s="241"/>
      <c r="G165" s="241"/>
      <c r="H165" s="241"/>
      <c r="I165" s="241"/>
      <c r="J165" s="241"/>
      <c r="K165" s="241"/>
      <c r="L165" s="241"/>
      <c r="M165" s="241"/>
      <c r="N165" s="241"/>
      <c r="O165" s="247" t="s">
        <v>10414</v>
      </c>
      <c r="P165" s="241"/>
      <c r="Q165" s="241"/>
      <c r="R165" s="241"/>
      <c r="S165" s="241"/>
      <c r="T165" s="241"/>
      <c r="U165" s="241"/>
      <c r="V165" s="241"/>
      <c r="W165" s="241"/>
      <c r="X165" s="241"/>
    </row>
    <row r="166" spans="1:24" s="236" customFormat="1" x14ac:dyDescent="0.25">
      <c r="A166" s="243" t="s">
        <v>10350</v>
      </c>
      <c r="B166" s="244" cm="1">
        <f t="array" ref="B166">IF(ROW() &lt; ROW(INDEX(initialConditions[experiment_ID],ROWS(initialConditions[experiment_ID]))), COUNTIF(INDEX(initialConditions[experiment_ID],1):initialConditions[[#This Row],[experiment_ID]],initialConditions[[#This Row],[experiment_ID]]), "")</f>
        <v>4</v>
      </c>
      <c r="C166" s="243" t="s">
        <v>10417</v>
      </c>
      <c r="D166" s="243"/>
      <c r="E166" s="241"/>
      <c r="F166" s="241"/>
      <c r="G166" s="241"/>
      <c r="H166" s="241"/>
      <c r="I166" s="241"/>
      <c r="J166" s="241"/>
      <c r="K166" s="241"/>
      <c r="L166" s="241"/>
      <c r="M166" s="241"/>
      <c r="N166" s="241"/>
      <c r="O166" s="247" t="s">
        <v>10422</v>
      </c>
      <c r="P166" s="241"/>
      <c r="Q166" s="241"/>
      <c r="R166" s="241"/>
      <c r="S166" s="241"/>
      <c r="T166" s="241"/>
      <c r="U166" s="241"/>
      <c r="V166" s="241"/>
      <c r="W166" s="241"/>
      <c r="X166" s="241"/>
    </row>
    <row r="167" spans="1:24" s="236" customFormat="1" x14ac:dyDescent="0.25">
      <c r="A167" s="243" t="s">
        <v>10350</v>
      </c>
      <c r="B167" s="244" cm="1">
        <f t="array" ref="B167">IF(ROW() &lt; ROW(INDEX(initialConditions[experiment_ID],ROWS(initialConditions[experiment_ID]))), COUNTIF(INDEX(initialConditions[experiment_ID],1):initialConditions[[#This Row],[experiment_ID]],initialConditions[[#This Row],[experiment_ID]]), "")</f>
        <v>5</v>
      </c>
      <c r="C167" s="243" t="s">
        <v>10418</v>
      </c>
      <c r="D167" s="243"/>
      <c r="E167" s="241"/>
      <c r="F167" s="241"/>
      <c r="G167" s="241"/>
      <c r="H167" s="241"/>
      <c r="I167" s="241"/>
      <c r="J167" s="241"/>
      <c r="K167" s="241"/>
      <c r="L167" s="241"/>
      <c r="M167" s="241"/>
      <c r="N167" s="241"/>
      <c r="O167" s="247" t="s">
        <v>10422</v>
      </c>
      <c r="P167" s="241"/>
      <c r="Q167" s="241"/>
      <c r="R167" s="241"/>
      <c r="S167" s="241"/>
      <c r="T167" s="241"/>
      <c r="U167" s="241"/>
      <c r="V167" s="241"/>
      <c r="W167" s="241"/>
      <c r="X167" s="241"/>
    </row>
    <row r="168" spans="1:24" s="236" customFormat="1" x14ac:dyDescent="0.25">
      <c r="A168" s="243" t="s">
        <v>10350</v>
      </c>
      <c r="B168" s="244" cm="1">
        <f t="array" ref="B168">IF(ROW() &lt; ROW(INDEX(initialConditions[experiment_ID],ROWS(initialConditions[experiment_ID]))), COUNTIF(INDEX(initialConditions[experiment_ID],1):initialConditions[[#This Row],[experiment_ID]],initialConditions[[#This Row],[experiment_ID]]), "")</f>
        <v>6</v>
      </c>
      <c r="C168" s="243" t="s">
        <v>10419</v>
      </c>
      <c r="D168" s="243"/>
      <c r="E168" s="241"/>
      <c r="F168" s="241"/>
      <c r="G168" s="241"/>
      <c r="H168" s="241"/>
      <c r="I168" s="241"/>
      <c r="J168" s="241"/>
      <c r="K168" s="241"/>
      <c r="L168" s="241"/>
      <c r="M168" s="241"/>
      <c r="N168" s="241"/>
      <c r="O168" s="247" t="s">
        <v>10423</v>
      </c>
      <c r="P168" s="241"/>
      <c r="Q168" s="241"/>
      <c r="R168" s="241"/>
      <c r="S168" s="241"/>
      <c r="T168" s="241"/>
      <c r="U168" s="241"/>
      <c r="V168" s="241"/>
      <c r="W168" s="241"/>
      <c r="X168" s="241"/>
    </row>
    <row r="169" spans="1:24" x14ac:dyDescent="0.25">
      <c r="A169" s="243" t="s">
        <v>10351</v>
      </c>
      <c r="B169" s="244" cm="1">
        <f t="array" ref="B169">IF(ROW() &lt; ROW(INDEX(initialConditions[experiment_ID],ROWS(initialConditions[experiment_ID]))), COUNTIF(INDEX(initialConditions[experiment_ID],1):initialConditions[[#This Row],[experiment_ID]],initialConditions[[#This Row],[experiment_ID]]), "")</f>
        <v>1</v>
      </c>
      <c r="C169" s="243" t="s">
        <v>10415</v>
      </c>
      <c r="D169" s="243"/>
      <c r="E169" s="241"/>
      <c r="F169" s="241"/>
      <c r="G169" s="241"/>
      <c r="H169" s="241"/>
      <c r="I169" s="241"/>
      <c r="J169" s="241"/>
      <c r="K169" s="241"/>
      <c r="L169" s="241"/>
      <c r="M169" s="241"/>
      <c r="N169" s="241"/>
      <c r="O169" s="247" t="s">
        <v>10420</v>
      </c>
      <c r="P169" s="241"/>
      <c r="Q169" s="241"/>
      <c r="R169" s="241"/>
      <c r="S169" s="241"/>
      <c r="T169" s="241"/>
      <c r="U169" s="241"/>
      <c r="V169" s="241"/>
      <c r="W169" s="241"/>
      <c r="X169" s="241"/>
    </row>
    <row r="170" spans="1:24" s="236" customFormat="1" x14ac:dyDescent="0.25">
      <c r="A170" s="243" t="s">
        <v>10351</v>
      </c>
      <c r="B170" s="244" cm="1">
        <f t="array" ref="B170">IF(ROW() &lt; ROW(INDEX(initialConditions[experiment_ID],ROWS(initialConditions[experiment_ID]))), COUNTIF(INDEX(initialConditions[experiment_ID],1):initialConditions[[#This Row],[experiment_ID]],initialConditions[[#This Row],[experiment_ID]]), "")</f>
        <v>2</v>
      </c>
      <c r="C170" s="243" t="s">
        <v>10416</v>
      </c>
      <c r="D170" s="243"/>
      <c r="E170" s="241"/>
      <c r="F170" s="241"/>
      <c r="G170" s="241"/>
      <c r="H170" s="241"/>
      <c r="I170" s="241"/>
      <c r="J170" s="241"/>
      <c r="K170" s="241"/>
      <c r="L170" s="241"/>
      <c r="M170" s="241"/>
      <c r="N170" s="241"/>
      <c r="O170" s="247" t="s">
        <v>10421</v>
      </c>
      <c r="P170" s="241"/>
      <c r="Q170" s="241"/>
      <c r="R170" s="241"/>
      <c r="S170" s="241"/>
      <c r="T170" s="241"/>
      <c r="U170" s="241"/>
      <c r="V170" s="241"/>
      <c r="W170" s="241"/>
      <c r="X170" s="241"/>
    </row>
    <row r="171" spans="1:24" s="236" customFormat="1" x14ac:dyDescent="0.25">
      <c r="A171" s="243" t="s">
        <v>10351</v>
      </c>
      <c r="B171" s="244" cm="1">
        <f t="array" ref="B171">IF(ROW() &lt; ROW(INDEX(initialConditions[experiment_ID],ROWS(initialConditions[experiment_ID]))), COUNTIF(INDEX(initialConditions[experiment_ID],1):initialConditions[[#This Row],[experiment_ID]],initialConditions[[#This Row],[experiment_ID]]), "")</f>
        <v>3</v>
      </c>
      <c r="C171" s="243" t="s">
        <v>10415</v>
      </c>
      <c r="D171" s="243"/>
      <c r="E171" s="241"/>
      <c r="F171" s="241"/>
      <c r="G171" s="241"/>
      <c r="H171" s="241"/>
      <c r="I171" s="241"/>
      <c r="J171" s="241"/>
      <c r="K171" s="241"/>
      <c r="L171" s="241"/>
      <c r="M171" s="241"/>
      <c r="N171" s="241"/>
      <c r="O171" s="247" t="s">
        <v>10414</v>
      </c>
      <c r="P171" s="241"/>
      <c r="Q171" s="241"/>
      <c r="R171" s="241"/>
      <c r="S171" s="241"/>
      <c r="T171" s="241"/>
      <c r="U171" s="241"/>
      <c r="V171" s="241"/>
      <c r="W171" s="241"/>
      <c r="X171" s="241"/>
    </row>
    <row r="172" spans="1:24" s="236" customFormat="1" x14ac:dyDescent="0.25">
      <c r="A172" s="243" t="s">
        <v>10351</v>
      </c>
      <c r="B172" s="244" cm="1">
        <f t="array" ref="B172">IF(ROW() &lt; ROW(INDEX(initialConditions[experiment_ID],ROWS(initialConditions[experiment_ID]))), COUNTIF(INDEX(initialConditions[experiment_ID],1):initialConditions[[#This Row],[experiment_ID]],initialConditions[[#This Row],[experiment_ID]]), "")</f>
        <v>4</v>
      </c>
      <c r="C172" s="243" t="s">
        <v>10417</v>
      </c>
      <c r="D172" s="243"/>
      <c r="E172" s="241"/>
      <c r="F172" s="241"/>
      <c r="G172" s="241"/>
      <c r="H172" s="241"/>
      <c r="I172" s="241"/>
      <c r="J172" s="241"/>
      <c r="K172" s="241"/>
      <c r="L172" s="241"/>
      <c r="M172" s="241"/>
      <c r="N172" s="241"/>
      <c r="O172" s="247" t="s">
        <v>10422</v>
      </c>
      <c r="P172" s="241"/>
      <c r="Q172" s="241"/>
      <c r="R172" s="241"/>
      <c r="S172" s="241"/>
      <c r="T172" s="241"/>
      <c r="U172" s="241"/>
      <c r="V172" s="241"/>
      <c r="W172" s="241"/>
      <c r="X172" s="241"/>
    </row>
    <row r="173" spans="1:24" s="236" customFormat="1" x14ac:dyDescent="0.25">
      <c r="A173" s="243" t="s">
        <v>10351</v>
      </c>
      <c r="B173" s="244" cm="1">
        <f t="array" ref="B173">IF(ROW() &lt; ROW(INDEX(initialConditions[experiment_ID],ROWS(initialConditions[experiment_ID]))), COUNTIF(INDEX(initialConditions[experiment_ID],1):initialConditions[[#This Row],[experiment_ID]],initialConditions[[#This Row],[experiment_ID]]), "")</f>
        <v>5</v>
      </c>
      <c r="C173" s="243" t="s">
        <v>10418</v>
      </c>
      <c r="D173" s="243"/>
      <c r="E173" s="241"/>
      <c r="F173" s="241"/>
      <c r="G173" s="241"/>
      <c r="H173" s="241"/>
      <c r="I173" s="241"/>
      <c r="J173" s="241"/>
      <c r="K173" s="241"/>
      <c r="L173" s="241"/>
      <c r="M173" s="241"/>
      <c r="N173" s="241"/>
      <c r="O173" s="247" t="s">
        <v>10422</v>
      </c>
      <c r="P173" s="241"/>
      <c r="Q173" s="241"/>
      <c r="R173" s="241"/>
      <c r="S173" s="241"/>
      <c r="T173" s="241"/>
      <c r="U173" s="241"/>
      <c r="V173" s="241"/>
      <c r="W173" s="241"/>
      <c r="X173" s="241"/>
    </row>
    <row r="174" spans="1:24" s="236" customFormat="1" x14ac:dyDescent="0.25">
      <c r="A174" s="243" t="s">
        <v>10351</v>
      </c>
      <c r="B174" s="244" cm="1">
        <f t="array" ref="B174">IF(ROW() &lt; ROW(INDEX(initialConditions[experiment_ID],ROWS(initialConditions[experiment_ID]))), COUNTIF(INDEX(initialConditions[experiment_ID],1):initialConditions[[#This Row],[experiment_ID]],initialConditions[[#This Row],[experiment_ID]]), "")</f>
        <v>6</v>
      </c>
      <c r="C174" s="243" t="s">
        <v>10419</v>
      </c>
      <c r="D174" s="243"/>
      <c r="E174" s="241"/>
      <c r="F174" s="241"/>
      <c r="G174" s="241"/>
      <c r="H174" s="241"/>
      <c r="I174" s="241"/>
      <c r="J174" s="241"/>
      <c r="K174" s="241"/>
      <c r="L174" s="241"/>
      <c r="M174" s="241"/>
      <c r="N174" s="241"/>
      <c r="O174" s="247" t="s">
        <v>10423</v>
      </c>
      <c r="P174" s="241"/>
      <c r="Q174" s="241"/>
      <c r="R174" s="241"/>
      <c r="S174" s="241"/>
      <c r="T174" s="241"/>
      <c r="U174" s="241"/>
      <c r="V174" s="241"/>
      <c r="W174" s="241"/>
      <c r="X174" s="241"/>
    </row>
    <row r="175" spans="1:24" x14ac:dyDescent="0.25">
      <c r="A175" s="243" t="s">
        <v>10352</v>
      </c>
      <c r="B175" s="244" cm="1">
        <f t="array" ref="B175">IF(ROW() &lt; ROW(INDEX(initialConditions[experiment_ID],ROWS(initialConditions[experiment_ID]))), COUNTIF(INDEX(initialConditions[experiment_ID],1):initialConditions[[#This Row],[experiment_ID]],initialConditions[[#This Row],[experiment_ID]]), "")</f>
        <v>1</v>
      </c>
      <c r="C175" s="243" t="s">
        <v>10415</v>
      </c>
      <c r="D175" s="243"/>
      <c r="E175" s="241"/>
      <c r="F175" s="241"/>
      <c r="G175" s="241"/>
      <c r="H175" s="241"/>
      <c r="I175" s="241"/>
      <c r="J175" s="241"/>
      <c r="K175" s="241"/>
      <c r="L175" s="241"/>
      <c r="M175" s="241"/>
      <c r="N175" s="241"/>
      <c r="O175" s="247" t="s">
        <v>10420</v>
      </c>
      <c r="P175" s="241"/>
      <c r="Q175" s="241"/>
      <c r="R175" s="241"/>
      <c r="S175" s="241"/>
      <c r="T175" s="241"/>
      <c r="U175" s="241"/>
      <c r="V175" s="241"/>
      <c r="W175" s="241"/>
      <c r="X175" s="241"/>
    </row>
    <row r="176" spans="1:24" x14ac:dyDescent="0.25">
      <c r="A176" s="243" t="s">
        <v>10352</v>
      </c>
      <c r="B176" s="244" cm="1">
        <f t="array" ref="B176">IF(ROW() &lt; ROW(INDEX(initialConditions[experiment_ID],ROWS(initialConditions[experiment_ID]))), COUNTIF(INDEX(initialConditions[experiment_ID],1):initialConditions[[#This Row],[experiment_ID]],initialConditions[[#This Row],[experiment_ID]]), "")</f>
        <v>2</v>
      </c>
      <c r="C176" s="243" t="s">
        <v>10416</v>
      </c>
      <c r="D176" s="243"/>
      <c r="E176" s="241"/>
      <c r="F176" s="241"/>
      <c r="G176" s="241"/>
      <c r="H176" s="241"/>
      <c r="I176" s="241"/>
      <c r="J176" s="241"/>
      <c r="K176" s="241"/>
      <c r="L176" s="241"/>
      <c r="M176" s="241"/>
      <c r="N176" s="241"/>
      <c r="O176" s="247" t="s">
        <v>10421</v>
      </c>
      <c r="P176" s="241"/>
      <c r="Q176" s="241"/>
      <c r="R176" s="241"/>
      <c r="S176" s="241"/>
      <c r="T176" s="241"/>
      <c r="U176" s="241"/>
      <c r="V176" s="241"/>
      <c r="W176" s="241"/>
      <c r="X176" s="241"/>
    </row>
    <row r="177" spans="1:24" s="236" customFormat="1" x14ac:dyDescent="0.25">
      <c r="A177" s="243" t="s">
        <v>10352</v>
      </c>
      <c r="B177" s="244" cm="1">
        <f t="array" ref="B177">IF(ROW() &lt; ROW(INDEX(initialConditions[experiment_ID],ROWS(initialConditions[experiment_ID]))), COUNTIF(INDEX(initialConditions[experiment_ID],1):initialConditions[[#This Row],[experiment_ID]],initialConditions[[#This Row],[experiment_ID]]), "")</f>
        <v>3</v>
      </c>
      <c r="C177" s="243" t="s">
        <v>10415</v>
      </c>
      <c r="D177" s="243"/>
      <c r="E177" s="241"/>
      <c r="F177" s="241"/>
      <c r="G177" s="241"/>
      <c r="H177" s="241"/>
      <c r="I177" s="241"/>
      <c r="J177" s="241"/>
      <c r="K177" s="241"/>
      <c r="L177" s="241"/>
      <c r="M177" s="241"/>
      <c r="N177" s="241"/>
      <c r="O177" s="247" t="s">
        <v>10414</v>
      </c>
      <c r="P177" s="241"/>
      <c r="Q177" s="241"/>
      <c r="R177" s="241"/>
      <c r="S177" s="241"/>
      <c r="T177" s="241"/>
      <c r="U177" s="241"/>
      <c r="V177" s="241"/>
      <c r="W177" s="241"/>
      <c r="X177" s="241"/>
    </row>
    <row r="178" spans="1:24" s="236" customFormat="1" x14ac:dyDescent="0.25">
      <c r="A178" s="243" t="s">
        <v>10352</v>
      </c>
      <c r="B178" s="244" cm="1">
        <f t="array" ref="B178">IF(ROW() &lt; ROW(INDEX(initialConditions[experiment_ID],ROWS(initialConditions[experiment_ID]))), COUNTIF(INDEX(initialConditions[experiment_ID],1):initialConditions[[#This Row],[experiment_ID]],initialConditions[[#This Row],[experiment_ID]]), "")</f>
        <v>4</v>
      </c>
      <c r="C178" s="243" t="s">
        <v>10417</v>
      </c>
      <c r="D178" s="243"/>
      <c r="E178" s="241"/>
      <c r="F178" s="241"/>
      <c r="G178" s="241"/>
      <c r="H178" s="241"/>
      <c r="I178" s="241"/>
      <c r="J178" s="241"/>
      <c r="K178" s="241"/>
      <c r="L178" s="241"/>
      <c r="M178" s="241"/>
      <c r="N178" s="241"/>
      <c r="O178" s="247" t="s">
        <v>10422</v>
      </c>
      <c r="P178" s="241"/>
      <c r="Q178" s="241"/>
      <c r="R178" s="241"/>
      <c r="S178" s="241"/>
      <c r="T178" s="241"/>
      <c r="U178" s="241"/>
      <c r="V178" s="241"/>
      <c r="W178" s="241"/>
      <c r="X178" s="241"/>
    </row>
    <row r="179" spans="1:24" s="236" customFormat="1" x14ac:dyDescent="0.25">
      <c r="A179" s="243" t="s">
        <v>10352</v>
      </c>
      <c r="B179" s="244" cm="1">
        <f t="array" ref="B179">IF(ROW() &lt; ROW(INDEX(initialConditions[experiment_ID],ROWS(initialConditions[experiment_ID]))), COUNTIF(INDEX(initialConditions[experiment_ID],1):initialConditions[[#This Row],[experiment_ID]],initialConditions[[#This Row],[experiment_ID]]), "")</f>
        <v>5</v>
      </c>
      <c r="C179" s="243" t="s">
        <v>10418</v>
      </c>
      <c r="D179" s="243"/>
      <c r="E179" s="241"/>
      <c r="F179" s="241"/>
      <c r="G179" s="241"/>
      <c r="H179" s="241"/>
      <c r="I179" s="241"/>
      <c r="J179" s="241"/>
      <c r="K179" s="241"/>
      <c r="L179" s="241"/>
      <c r="M179" s="241"/>
      <c r="N179" s="241"/>
      <c r="O179" s="247" t="s">
        <v>10422</v>
      </c>
      <c r="P179" s="241"/>
      <c r="Q179" s="241"/>
      <c r="R179" s="241"/>
      <c r="S179" s="241"/>
      <c r="T179" s="241"/>
      <c r="U179" s="241"/>
      <c r="V179" s="241"/>
      <c r="W179" s="241"/>
      <c r="X179" s="241"/>
    </row>
    <row r="180" spans="1:24" s="236" customFormat="1" x14ac:dyDescent="0.25">
      <c r="A180" s="243" t="s">
        <v>10352</v>
      </c>
      <c r="B180" s="244" cm="1">
        <f t="array" ref="B180">IF(ROW() &lt; ROW(INDEX(initialConditions[experiment_ID],ROWS(initialConditions[experiment_ID]))), COUNTIF(INDEX(initialConditions[experiment_ID],1):initialConditions[[#This Row],[experiment_ID]],initialConditions[[#This Row],[experiment_ID]]), "")</f>
        <v>6</v>
      </c>
      <c r="C180" s="243" t="s">
        <v>10419</v>
      </c>
      <c r="D180" s="243"/>
      <c r="E180" s="241"/>
      <c r="F180" s="241"/>
      <c r="G180" s="241"/>
      <c r="H180" s="241"/>
      <c r="I180" s="241"/>
      <c r="J180" s="241"/>
      <c r="K180" s="241"/>
      <c r="L180" s="241"/>
      <c r="M180" s="241"/>
      <c r="N180" s="241"/>
      <c r="O180" s="247" t="s">
        <v>10423</v>
      </c>
      <c r="P180" s="241"/>
      <c r="Q180" s="241"/>
      <c r="R180" s="241"/>
      <c r="S180" s="241"/>
      <c r="T180" s="241"/>
      <c r="U180" s="241"/>
      <c r="V180" s="241"/>
      <c r="W180" s="241"/>
      <c r="X180" s="241"/>
    </row>
    <row r="181" spans="1:24" x14ac:dyDescent="0.25">
      <c r="A181" s="243" t="s">
        <v>10354</v>
      </c>
      <c r="B181" s="244" cm="1">
        <f t="array" ref="B181">IF(ROW() &lt; ROW(INDEX(initialConditions[experiment_ID],ROWS(initialConditions[experiment_ID]))), COUNTIF(INDEX(initialConditions[experiment_ID],1):initialConditions[[#This Row],[experiment_ID]],initialConditions[[#This Row],[experiment_ID]]), "")</f>
        <v>1</v>
      </c>
      <c r="C181" s="243" t="s">
        <v>10425</v>
      </c>
      <c r="D181" s="243"/>
      <c r="E181" s="241"/>
      <c r="F181" s="241"/>
      <c r="G181" s="241"/>
      <c r="H181" s="241"/>
      <c r="I181" s="241"/>
      <c r="J181" s="241"/>
      <c r="K181" s="241"/>
      <c r="L181" s="241"/>
      <c r="M181" s="241"/>
      <c r="N181" s="241"/>
      <c r="O181" s="243" t="s">
        <v>10430</v>
      </c>
      <c r="P181" s="241"/>
      <c r="Q181" s="241"/>
      <c r="R181" s="241"/>
      <c r="S181" s="241"/>
      <c r="T181" s="241"/>
      <c r="U181" s="241"/>
      <c r="V181" s="241"/>
      <c r="W181" s="241"/>
      <c r="X181" s="241"/>
    </row>
    <row r="182" spans="1:24" s="236" customFormat="1" x14ac:dyDescent="0.25">
      <c r="A182" s="243" t="s">
        <v>10354</v>
      </c>
      <c r="B182" s="244" cm="1">
        <f t="array" ref="B182">IF(ROW() &lt; ROW(INDEX(initialConditions[experiment_ID],ROWS(initialConditions[experiment_ID]))), COUNTIF(INDEX(initialConditions[experiment_ID],1):initialConditions[[#This Row],[experiment_ID]],initialConditions[[#This Row],[experiment_ID]]), "")</f>
        <v>2</v>
      </c>
      <c r="C182" s="243" t="s">
        <v>10426</v>
      </c>
      <c r="D182" s="243"/>
      <c r="E182" s="241"/>
      <c r="F182" s="241"/>
      <c r="G182" s="241"/>
      <c r="H182" s="241"/>
      <c r="I182" s="241"/>
      <c r="J182" s="241"/>
      <c r="K182" s="241"/>
      <c r="L182" s="241"/>
      <c r="M182" s="241"/>
      <c r="N182" s="241"/>
      <c r="O182" s="243" t="s">
        <v>10431</v>
      </c>
      <c r="P182" s="241"/>
      <c r="Q182" s="241"/>
      <c r="R182" s="241"/>
      <c r="S182" s="241"/>
      <c r="T182" s="241"/>
      <c r="U182" s="241"/>
      <c r="V182" s="241"/>
      <c r="W182" s="241"/>
      <c r="X182" s="241"/>
    </row>
    <row r="183" spans="1:24" s="236" customFormat="1" x14ac:dyDescent="0.25">
      <c r="A183" s="243" t="s">
        <v>10354</v>
      </c>
      <c r="B183" s="244" cm="1">
        <f t="array" ref="B183">IF(ROW() &lt; ROW(INDEX(initialConditions[experiment_ID],ROWS(initialConditions[experiment_ID]))), COUNTIF(INDEX(initialConditions[experiment_ID],1):initialConditions[[#This Row],[experiment_ID]],initialConditions[[#This Row],[experiment_ID]]), "")</f>
        <v>3</v>
      </c>
      <c r="C183" s="243" t="s">
        <v>10427</v>
      </c>
      <c r="D183" s="243"/>
      <c r="E183" s="241"/>
      <c r="F183" s="241"/>
      <c r="G183" s="241"/>
      <c r="H183" s="241"/>
      <c r="I183" s="241"/>
      <c r="J183" s="241"/>
      <c r="K183" s="241"/>
      <c r="L183" s="241"/>
      <c r="M183" s="241"/>
      <c r="N183" s="241"/>
      <c r="O183" s="243" t="s">
        <v>10432</v>
      </c>
      <c r="P183" s="241"/>
      <c r="Q183" s="241"/>
      <c r="R183" s="241"/>
      <c r="S183" s="241"/>
      <c r="T183" s="241"/>
      <c r="U183" s="241"/>
      <c r="V183" s="241"/>
      <c r="W183" s="241"/>
      <c r="X183" s="241"/>
    </row>
    <row r="184" spans="1:24" s="236" customFormat="1" x14ac:dyDescent="0.25">
      <c r="A184" s="243" t="s">
        <v>10354</v>
      </c>
      <c r="B184" s="244" cm="1">
        <f t="array" ref="B184">IF(ROW() &lt; ROW(INDEX(initialConditions[experiment_ID],ROWS(initialConditions[experiment_ID]))), COUNTIF(INDEX(initialConditions[experiment_ID],1):initialConditions[[#This Row],[experiment_ID]],initialConditions[[#This Row],[experiment_ID]]), "")</f>
        <v>4</v>
      </c>
      <c r="C184" s="243" t="s">
        <v>10428</v>
      </c>
      <c r="D184" s="243"/>
      <c r="E184" s="241"/>
      <c r="F184" s="241"/>
      <c r="G184" s="241"/>
      <c r="H184" s="241"/>
      <c r="I184" s="241"/>
      <c r="J184" s="241"/>
      <c r="K184" s="241"/>
      <c r="L184" s="241"/>
      <c r="M184" s="241"/>
      <c r="N184" s="241"/>
      <c r="O184" s="243" t="s">
        <v>10433</v>
      </c>
      <c r="P184" s="241"/>
      <c r="Q184" s="241"/>
      <c r="R184" s="241"/>
      <c r="S184" s="241"/>
      <c r="T184" s="241"/>
      <c r="U184" s="241"/>
      <c r="V184" s="241"/>
      <c r="W184" s="241"/>
      <c r="X184" s="241"/>
    </row>
    <row r="185" spans="1:24" s="236" customFormat="1" x14ac:dyDescent="0.25">
      <c r="A185" s="243" t="s">
        <v>10354</v>
      </c>
      <c r="B185" s="244" cm="1">
        <f t="array" ref="B185">IF(ROW() &lt; ROW(INDEX(initialConditions[experiment_ID],ROWS(initialConditions[experiment_ID]))), COUNTIF(INDEX(initialConditions[experiment_ID],1):initialConditions[[#This Row],[experiment_ID]],initialConditions[[#This Row],[experiment_ID]]), "")</f>
        <v>5</v>
      </c>
      <c r="C185" s="243" t="s">
        <v>10429</v>
      </c>
      <c r="D185" s="243"/>
      <c r="E185" s="241"/>
      <c r="F185" s="241"/>
      <c r="G185" s="241"/>
      <c r="H185" s="241"/>
      <c r="I185" s="241"/>
      <c r="J185" s="241"/>
      <c r="K185" s="241"/>
      <c r="L185" s="241"/>
      <c r="M185" s="241"/>
      <c r="N185" s="241"/>
      <c r="O185" s="243" t="s">
        <v>10434</v>
      </c>
      <c r="P185" s="241"/>
      <c r="Q185" s="241"/>
      <c r="R185" s="241"/>
      <c r="S185" s="241"/>
      <c r="T185" s="241"/>
      <c r="U185" s="241"/>
      <c r="V185" s="241"/>
      <c r="W185" s="241"/>
      <c r="X185" s="241"/>
    </row>
    <row r="186" spans="1:24" x14ac:dyDescent="0.25">
      <c r="A186" s="243" t="s">
        <v>10355</v>
      </c>
      <c r="B186" s="244" cm="1">
        <f t="array" ref="B186">IF(ROW() &lt; ROW(INDEX(initialConditions[experiment_ID],ROWS(initialConditions[experiment_ID]))), COUNTIF(INDEX(initialConditions[experiment_ID],1):initialConditions[[#This Row],[experiment_ID]],initialConditions[[#This Row],[experiment_ID]]), "")</f>
        <v>1</v>
      </c>
      <c r="C186" s="243" t="s">
        <v>10425</v>
      </c>
      <c r="D186" s="243"/>
      <c r="E186" s="241"/>
      <c r="F186" s="241"/>
      <c r="G186" s="241"/>
      <c r="H186" s="241"/>
      <c r="I186" s="241"/>
      <c r="J186" s="241"/>
      <c r="K186" s="241"/>
      <c r="L186" s="241"/>
      <c r="M186" s="241"/>
      <c r="N186" s="241"/>
      <c r="O186" s="243" t="s">
        <v>10430</v>
      </c>
      <c r="P186" s="241"/>
      <c r="Q186" s="241"/>
      <c r="R186" s="241"/>
      <c r="S186" s="241"/>
      <c r="T186" s="241"/>
      <c r="U186" s="241"/>
      <c r="V186" s="241"/>
      <c r="W186" s="241"/>
      <c r="X186" s="241"/>
    </row>
    <row r="187" spans="1:24" s="236" customFormat="1" x14ac:dyDescent="0.25">
      <c r="A187" s="243" t="s">
        <v>10355</v>
      </c>
      <c r="B187" s="244" cm="1">
        <f t="array" ref="B187">IF(ROW() &lt; ROW(INDEX(initialConditions[experiment_ID],ROWS(initialConditions[experiment_ID]))), COUNTIF(INDEX(initialConditions[experiment_ID],1):initialConditions[[#This Row],[experiment_ID]],initialConditions[[#This Row],[experiment_ID]]), "")</f>
        <v>2</v>
      </c>
      <c r="C187" s="243" t="s">
        <v>10426</v>
      </c>
      <c r="D187" s="243"/>
      <c r="E187" s="241"/>
      <c r="F187" s="241"/>
      <c r="G187" s="241"/>
      <c r="H187" s="241"/>
      <c r="I187" s="241"/>
      <c r="J187" s="241"/>
      <c r="K187" s="241"/>
      <c r="L187" s="241"/>
      <c r="M187" s="241"/>
      <c r="N187" s="241"/>
      <c r="O187" s="243" t="s">
        <v>10431</v>
      </c>
      <c r="P187" s="241"/>
      <c r="Q187" s="241"/>
      <c r="R187" s="241"/>
      <c r="S187" s="241"/>
      <c r="T187" s="241"/>
      <c r="U187" s="241"/>
      <c r="V187" s="241"/>
      <c r="W187" s="241"/>
      <c r="X187" s="241"/>
    </row>
    <row r="188" spans="1:24" s="236" customFormat="1" x14ac:dyDescent="0.25">
      <c r="A188" s="243" t="s">
        <v>10355</v>
      </c>
      <c r="B188" s="244" cm="1">
        <f t="array" ref="B188">IF(ROW() &lt; ROW(INDEX(initialConditions[experiment_ID],ROWS(initialConditions[experiment_ID]))), COUNTIF(INDEX(initialConditions[experiment_ID],1):initialConditions[[#This Row],[experiment_ID]],initialConditions[[#This Row],[experiment_ID]]), "")</f>
        <v>3</v>
      </c>
      <c r="C188" s="243" t="s">
        <v>10427</v>
      </c>
      <c r="D188" s="243"/>
      <c r="E188" s="241"/>
      <c r="F188" s="241"/>
      <c r="G188" s="241"/>
      <c r="H188" s="241"/>
      <c r="I188" s="241"/>
      <c r="J188" s="241"/>
      <c r="K188" s="241"/>
      <c r="L188" s="241"/>
      <c r="M188" s="241"/>
      <c r="N188" s="241"/>
      <c r="O188" s="243" t="s">
        <v>10432</v>
      </c>
      <c r="P188" s="241"/>
      <c r="Q188" s="241"/>
      <c r="R188" s="241"/>
      <c r="S188" s="241"/>
      <c r="T188" s="241"/>
      <c r="U188" s="241"/>
      <c r="V188" s="241"/>
      <c r="W188" s="241"/>
      <c r="X188" s="241"/>
    </row>
    <row r="189" spans="1:24" s="236" customFormat="1" x14ac:dyDescent="0.25">
      <c r="A189" s="243" t="s">
        <v>10355</v>
      </c>
      <c r="B189" s="244" cm="1">
        <f t="array" ref="B189">IF(ROW() &lt; ROW(INDEX(initialConditions[experiment_ID],ROWS(initialConditions[experiment_ID]))), COUNTIF(INDEX(initialConditions[experiment_ID],1):initialConditions[[#This Row],[experiment_ID]],initialConditions[[#This Row],[experiment_ID]]), "")</f>
        <v>4</v>
      </c>
      <c r="C189" s="243" t="s">
        <v>10428</v>
      </c>
      <c r="D189" s="243"/>
      <c r="E189" s="241"/>
      <c r="F189" s="241"/>
      <c r="G189" s="241"/>
      <c r="H189" s="241"/>
      <c r="I189" s="241"/>
      <c r="J189" s="241"/>
      <c r="K189" s="241"/>
      <c r="L189" s="241"/>
      <c r="M189" s="241"/>
      <c r="N189" s="241"/>
      <c r="O189" s="243" t="s">
        <v>10433</v>
      </c>
      <c r="P189" s="241"/>
      <c r="Q189" s="241"/>
      <c r="R189" s="241"/>
      <c r="S189" s="241"/>
      <c r="T189" s="241"/>
      <c r="U189" s="241"/>
      <c r="V189" s="241"/>
      <c r="W189" s="241"/>
      <c r="X189" s="241"/>
    </row>
    <row r="190" spans="1:24" s="236" customFormat="1" x14ac:dyDescent="0.25">
      <c r="A190" s="243" t="s">
        <v>10355</v>
      </c>
      <c r="B190" s="244" cm="1">
        <f t="array" ref="B190">IF(ROW() &lt; ROW(INDEX(initialConditions[experiment_ID],ROWS(initialConditions[experiment_ID]))), COUNTIF(INDEX(initialConditions[experiment_ID],1):initialConditions[[#This Row],[experiment_ID]],initialConditions[[#This Row],[experiment_ID]]), "")</f>
        <v>5</v>
      </c>
      <c r="C190" s="243" t="s">
        <v>10429</v>
      </c>
      <c r="D190" s="243"/>
      <c r="E190" s="241"/>
      <c r="F190" s="241"/>
      <c r="G190" s="241"/>
      <c r="H190" s="241"/>
      <c r="I190" s="241"/>
      <c r="J190" s="241"/>
      <c r="K190" s="241"/>
      <c r="L190" s="241"/>
      <c r="M190" s="241"/>
      <c r="N190" s="241"/>
      <c r="O190" s="243" t="s">
        <v>10434</v>
      </c>
      <c r="P190" s="241"/>
      <c r="Q190" s="241"/>
      <c r="R190" s="241"/>
      <c r="S190" s="241"/>
      <c r="T190" s="241"/>
      <c r="U190" s="241"/>
      <c r="V190" s="241"/>
      <c r="W190" s="241"/>
      <c r="X190" s="241"/>
    </row>
    <row r="191" spans="1:24" x14ac:dyDescent="0.25">
      <c r="A191" s="243" t="s">
        <v>10356</v>
      </c>
      <c r="B191" s="244" cm="1">
        <f t="array" ref="B191">IF(ROW() &lt; ROW(INDEX(initialConditions[experiment_ID],ROWS(initialConditions[experiment_ID]))), COUNTIF(INDEX(initialConditions[experiment_ID],1):initialConditions[[#This Row],[experiment_ID]],initialConditions[[#This Row],[experiment_ID]]), "")</f>
        <v>1</v>
      </c>
      <c r="C191" s="243" t="s">
        <v>10425</v>
      </c>
      <c r="D191" s="243"/>
      <c r="E191" s="241"/>
      <c r="F191" s="241"/>
      <c r="G191" s="241"/>
      <c r="H191" s="241"/>
      <c r="I191" s="241"/>
      <c r="J191" s="241"/>
      <c r="K191" s="241"/>
      <c r="L191" s="241"/>
      <c r="M191" s="241"/>
      <c r="N191" s="241"/>
      <c r="O191" s="243" t="s">
        <v>10430</v>
      </c>
      <c r="P191" s="241"/>
      <c r="Q191" s="241"/>
      <c r="R191" s="241"/>
      <c r="S191" s="241"/>
      <c r="T191" s="241"/>
      <c r="U191" s="241"/>
      <c r="V191" s="241"/>
      <c r="W191" s="241"/>
      <c r="X191" s="241"/>
    </row>
    <row r="192" spans="1:24" s="236" customFormat="1" x14ac:dyDescent="0.25">
      <c r="A192" s="243" t="s">
        <v>10356</v>
      </c>
      <c r="B192" s="244" cm="1">
        <f t="array" ref="B192">IF(ROW() &lt; ROW(INDEX(initialConditions[experiment_ID],ROWS(initialConditions[experiment_ID]))), COUNTIF(INDEX(initialConditions[experiment_ID],1):initialConditions[[#This Row],[experiment_ID]],initialConditions[[#This Row],[experiment_ID]]), "")</f>
        <v>2</v>
      </c>
      <c r="C192" s="243" t="s">
        <v>10426</v>
      </c>
      <c r="D192" s="243"/>
      <c r="E192" s="241"/>
      <c r="F192" s="241"/>
      <c r="G192" s="241"/>
      <c r="H192" s="241"/>
      <c r="I192" s="241"/>
      <c r="J192" s="241"/>
      <c r="K192" s="241"/>
      <c r="L192" s="241"/>
      <c r="M192" s="241"/>
      <c r="N192" s="241"/>
      <c r="O192" s="243" t="s">
        <v>10431</v>
      </c>
      <c r="P192" s="241"/>
      <c r="Q192" s="241"/>
      <c r="R192" s="241"/>
      <c r="S192" s="241"/>
      <c r="T192" s="241"/>
      <c r="U192" s="241"/>
      <c r="V192" s="241"/>
      <c r="W192" s="241"/>
      <c r="X192" s="241"/>
    </row>
    <row r="193" spans="1:24" s="236" customFormat="1" x14ac:dyDescent="0.25">
      <c r="A193" s="243" t="s">
        <v>10356</v>
      </c>
      <c r="B193" s="244" cm="1">
        <f t="array" ref="B193">IF(ROW() &lt; ROW(INDEX(initialConditions[experiment_ID],ROWS(initialConditions[experiment_ID]))), COUNTIF(INDEX(initialConditions[experiment_ID],1):initialConditions[[#This Row],[experiment_ID]],initialConditions[[#This Row],[experiment_ID]]), "")</f>
        <v>3</v>
      </c>
      <c r="C193" s="243" t="s">
        <v>10427</v>
      </c>
      <c r="D193" s="243"/>
      <c r="E193" s="241"/>
      <c r="F193" s="241"/>
      <c r="G193" s="241"/>
      <c r="H193" s="241"/>
      <c r="I193" s="241"/>
      <c r="J193" s="241"/>
      <c r="K193" s="241"/>
      <c r="L193" s="241"/>
      <c r="M193" s="241"/>
      <c r="N193" s="241"/>
      <c r="O193" s="243" t="s">
        <v>10432</v>
      </c>
      <c r="P193" s="241"/>
      <c r="Q193" s="241"/>
      <c r="R193" s="241"/>
      <c r="S193" s="241"/>
      <c r="T193" s="241"/>
      <c r="U193" s="241"/>
      <c r="V193" s="241"/>
      <c r="W193" s="241"/>
      <c r="X193" s="241"/>
    </row>
    <row r="194" spans="1:24" s="236" customFormat="1" x14ac:dyDescent="0.25">
      <c r="A194" s="243" t="s">
        <v>10356</v>
      </c>
      <c r="B194" s="244" cm="1">
        <f t="array" ref="B194">IF(ROW() &lt; ROW(INDEX(initialConditions[experiment_ID],ROWS(initialConditions[experiment_ID]))), COUNTIF(INDEX(initialConditions[experiment_ID],1):initialConditions[[#This Row],[experiment_ID]],initialConditions[[#This Row],[experiment_ID]]), "")</f>
        <v>4</v>
      </c>
      <c r="C194" s="243" t="s">
        <v>10428</v>
      </c>
      <c r="D194" s="243"/>
      <c r="E194" s="241"/>
      <c r="F194" s="241"/>
      <c r="G194" s="241"/>
      <c r="H194" s="241"/>
      <c r="I194" s="241"/>
      <c r="J194" s="241"/>
      <c r="K194" s="241"/>
      <c r="L194" s="241"/>
      <c r="M194" s="241"/>
      <c r="N194" s="241"/>
      <c r="O194" s="243" t="s">
        <v>10433</v>
      </c>
      <c r="P194" s="241"/>
      <c r="Q194" s="241"/>
      <c r="R194" s="241"/>
      <c r="S194" s="241"/>
      <c r="T194" s="241"/>
      <c r="U194" s="241"/>
      <c r="V194" s="241"/>
      <c r="W194" s="241"/>
      <c r="X194" s="241"/>
    </row>
    <row r="195" spans="1:24" s="236" customFormat="1" x14ac:dyDescent="0.25">
      <c r="A195" s="243" t="s">
        <v>10356</v>
      </c>
      <c r="B195" s="244" cm="1">
        <f t="array" ref="B195">IF(ROW() &lt; ROW(INDEX(initialConditions[experiment_ID],ROWS(initialConditions[experiment_ID]))), COUNTIF(INDEX(initialConditions[experiment_ID],1):initialConditions[[#This Row],[experiment_ID]],initialConditions[[#This Row],[experiment_ID]]), "")</f>
        <v>5</v>
      </c>
      <c r="C195" s="243" t="s">
        <v>10429</v>
      </c>
      <c r="D195" s="243"/>
      <c r="E195" s="241"/>
      <c r="F195" s="241"/>
      <c r="G195" s="241"/>
      <c r="H195" s="241"/>
      <c r="I195" s="241"/>
      <c r="J195" s="241"/>
      <c r="K195" s="241"/>
      <c r="L195" s="241"/>
      <c r="M195" s="241"/>
      <c r="N195" s="241"/>
      <c r="O195" s="243" t="s">
        <v>10434</v>
      </c>
      <c r="P195" s="241"/>
      <c r="Q195" s="241"/>
      <c r="R195" s="241"/>
      <c r="S195" s="241"/>
      <c r="T195" s="241"/>
      <c r="U195" s="241"/>
      <c r="V195" s="241"/>
      <c r="W195" s="241"/>
      <c r="X195" s="241"/>
    </row>
    <row r="196" spans="1:24" x14ac:dyDescent="0.25">
      <c r="A196" s="243" t="s">
        <v>10357</v>
      </c>
      <c r="B196" s="244" cm="1">
        <f t="array" ref="B196">IF(ROW() &lt; ROW(INDEX(initialConditions[experiment_ID],ROWS(initialConditions[experiment_ID]))), COUNTIF(INDEX(initialConditions[experiment_ID],1):initialConditions[[#This Row],[experiment_ID]],initialConditions[[#This Row],[experiment_ID]]), "")</f>
        <v>1</v>
      </c>
      <c r="C196" s="243" t="s">
        <v>10425</v>
      </c>
      <c r="D196" s="243"/>
      <c r="E196" s="241"/>
      <c r="F196" s="241"/>
      <c r="G196" s="241"/>
      <c r="H196" s="241"/>
      <c r="I196" s="241"/>
      <c r="J196" s="241"/>
      <c r="K196" s="241"/>
      <c r="L196" s="241"/>
      <c r="M196" s="241"/>
      <c r="N196" s="241"/>
      <c r="O196" s="243" t="s">
        <v>10430</v>
      </c>
      <c r="P196" s="241"/>
      <c r="Q196" s="241"/>
      <c r="R196" s="241"/>
      <c r="S196" s="241"/>
      <c r="T196" s="241"/>
      <c r="U196" s="241"/>
      <c r="V196" s="241"/>
      <c r="W196" s="241"/>
      <c r="X196" s="241"/>
    </row>
    <row r="197" spans="1:24" s="236" customFormat="1" x14ac:dyDescent="0.25">
      <c r="A197" s="243" t="s">
        <v>10357</v>
      </c>
      <c r="B197" s="244" cm="1">
        <f t="array" ref="B197">IF(ROW() &lt; ROW(INDEX(initialConditions[experiment_ID],ROWS(initialConditions[experiment_ID]))), COUNTIF(INDEX(initialConditions[experiment_ID],1):initialConditions[[#This Row],[experiment_ID]],initialConditions[[#This Row],[experiment_ID]]), "")</f>
        <v>2</v>
      </c>
      <c r="C197" s="243" t="s">
        <v>10426</v>
      </c>
      <c r="D197" s="243"/>
      <c r="E197" s="241"/>
      <c r="F197" s="241"/>
      <c r="G197" s="241"/>
      <c r="H197" s="241"/>
      <c r="I197" s="241"/>
      <c r="J197" s="241"/>
      <c r="K197" s="241"/>
      <c r="L197" s="241"/>
      <c r="M197" s="241"/>
      <c r="N197" s="241"/>
      <c r="O197" s="243" t="s">
        <v>10431</v>
      </c>
      <c r="P197" s="241"/>
      <c r="Q197" s="241"/>
      <c r="R197" s="241"/>
      <c r="S197" s="241"/>
      <c r="T197" s="241"/>
      <c r="U197" s="241"/>
      <c r="V197" s="241"/>
      <c r="W197" s="241"/>
      <c r="X197" s="241"/>
    </row>
    <row r="198" spans="1:24" s="236" customFormat="1" x14ac:dyDescent="0.25">
      <c r="A198" s="243" t="s">
        <v>10357</v>
      </c>
      <c r="B198" s="244" cm="1">
        <f t="array" ref="B198">IF(ROW() &lt; ROW(INDEX(initialConditions[experiment_ID],ROWS(initialConditions[experiment_ID]))), COUNTIF(INDEX(initialConditions[experiment_ID],1):initialConditions[[#This Row],[experiment_ID]],initialConditions[[#This Row],[experiment_ID]]), "")</f>
        <v>3</v>
      </c>
      <c r="C198" s="243" t="s">
        <v>10427</v>
      </c>
      <c r="D198" s="243"/>
      <c r="E198" s="241"/>
      <c r="F198" s="241"/>
      <c r="G198" s="241"/>
      <c r="H198" s="241"/>
      <c r="I198" s="241"/>
      <c r="J198" s="241"/>
      <c r="K198" s="241"/>
      <c r="L198" s="241"/>
      <c r="M198" s="241"/>
      <c r="N198" s="241"/>
      <c r="O198" s="243" t="s">
        <v>10432</v>
      </c>
      <c r="P198" s="241"/>
      <c r="Q198" s="241"/>
      <c r="R198" s="241"/>
      <c r="S198" s="241"/>
      <c r="T198" s="241"/>
      <c r="U198" s="241"/>
      <c r="V198" s="241"/>
      <c r="W198" s="241"/>
      <c r="X198" s="241"/>
    </row>
    <row r="199" spans="1:24" s="236" customFormat="1" x14ac:dyDescent="0.25">
      <c r="A199" s="243" t="s">
        <v>10357</v>
      </c>
      <c r="B199" s="244" cm="1">
        <f t="array" ref="B199">IF(ROW() &lt; ROW(INDEX(initialConditions[experiment_ID],ROWS(initialConditions[experiment_ID]))), COUNTIF(INDEX(initialConditions[experiment_ID],1):initialConditions[[#This Row],[experiment_ID]],initialConditions[[#This Row],[experiment_ID]]), "")</f>
        <v>4</v>
      </c>
      <c r="C199" s="243" t="s">
        <v>10428</v>
      </c>
      <c r="D199" s="243"/>
      <c r="E199" s="241"/>
      <c r="F199" s="241"/>
      <c r="G199" s="241"/>
      <c r="H199" s="241"/>
      <c r="I199" s="241"/>
      <c r="J199" s="241"/>
      <c r="K199" s="241"/>
      <c r="L199" s="241"/>
      <c r="M199" s="241"/>
      <c r="N199" s="241"/>
      <c r="O199" s="243" t="s">
        <v>10433</v>
      </c>
      <c r="P199" s="241"/>
      <c r="Q199" s="241"/>
      <c r="R199" s="241"/>
      <c r="S199" s="241"/>
      <c r="T199" s="241"/>
      <c r="U199" s="241"/>
      <c r="V199" s="241"/>
      <c r="W199" s="241"/>
      <c r="X199" s="241"/>
    </row>
    <row r="200" spans="1:24" s="236" customFormat="1" x14ac:dyDescent="0.25">
      <c r="A200" s="243" t="s">
        <v>10357</v>
      </c>
      <c r="B200" s="244" cm="1">
        <f t="array" ref="B200">IF(ROW() &lt; ROW(INDEX(initialConditions[experiment_ID],ROWS(initialConditions[experiment_ID]))), COUNTIF(INDEX(initialConditions[experiment_ID],1):initialConditions[[#This Row],[experiment_ID]],initialConditions[[#This Row],[experiment_ID]]), "")</f>
        <v>5</v>
      </c>
      <c r="C200" s="243" t="s">
        <v>10429</v>
      </c>
      <c r="D200" s="243"/>
      <c r="E200" s="241"/>
      <c r="F200" s="241"/>
      <c r="G200" s="241"/>
      <c r="H200" s="241"/>
      <c r="I200" s="241"/>
      <c r="J200" s="241"/>
      <c r="K200" s="241"/>
      <c r="L200" s="241"/>
      <c r="M200" s="241"/>
      <c r="N200" s="241"/>
      <c r="O200" s="243" t="s">
        <v>10434</v>
      </c>
      <c r="P200" s="241"/>
      <c r="Q200" s="241"/>
      <c r="R200" s="241"/>
      <c r="S200" s="241"/>
      <c r="T200" s="241"/>
      <c r="U200" s="241"/>
      <c r="V200" s="241"/>
      <c r="W200" s="241"/>
      <c r="X200" s="241"/>
    </row>
    <row r="201" spans="1:24" x14ac:dyDescent="0.25">
      <c r="A201" s="243" t="s">
        <v>10358</v>
      </c>
      <c r="B201" s="244" cm="1">
        <f t="array" ref="B201">IF(ROW() &lt; ROW(INDEX(initialConditions[experiment_ID],ROWS(initialConditions[experiment_ID]))), COUNTIF(INDEX(initialConditions[experiment_ID],1):initialConditions[[#This Row],[experiment_ID]],initialConditions[[#This Row],[experiment_ID]]), "")</f>
        <v>1</v>
      </c>
      <c r="C201" s="243" t="s">
        <v>10425</v>
      </c>
      <c r="D201" s="243"/>
      <c r="E201" s="241"/>
      <c r="F201" s="241"/>
      <c r="G201" s="241"/>
      <c r="H201" s="241"/>
      <c r="I201" s="241"/>
      <c r="J201" s="241"/>
      <c r="K201" s="241"/>
      <c r="L201" s="241"/>
      <c r="M201" s="241"/>
      <c r="N201" s="241"/>
      <c r="O201" s="243" t="s">
        <v>10430</v>
      </c>
      <c r="P201" s="241"/>
      <c r="Q201" s="241"/>
      <c r="R201" s="241"/>
      <c r="S201" s="241"/>
      <c r="T201" s="241"/>
      <c r="U201" s="241"/>
      <c r="V201" s="241"/>
      <c r="W201" s="241"/>
      <c r="X201" s="241"/>
    </row>
    <row r="202" spans="1:24" s="236" customFormat="1" x14ac:dyDescent="0.25">
      <c r="A202" s="243" t="s">
        <v>10358</v>
      </c>
      <c r="B202" s="244" cm="1">
        <f t="array" ref="B202">IF(ROW() &lt; ROW(INDEX(initialConditions[experiment_ID],ROWS(initialConditions[experiment_ID]))), COUNTIF(INDEX(initialConditions[experiment_ID],1):initialConditions[[#This Row],[experiment_ID]],initialConditions[[#This Row],[experiment_ID]]), "")</f>
        <v>2</v>
      </c>
      <c r="C202" s="243" t="s">
        <v>10426</v>
      </c>
      <c r="D202" s="243"/>
      <c r="E202" s="241"/>
      <c r="F202" s="241"/>
      <c r="G202" s="241"/>
      <c r="H202" s="241"/>
      <c r="I202" s="241"/>
      <c r="J202" s="241"/>
      <c r="K202" s="241"/>
      <c r="L202" s="241"/>
      <c r="M202" s="241"/>
      <c r="N202" s="241"/>
      <c r="O202" s="243" t="s">
        <v>10431</v>
      </c>
      <c r="P202" s="241"/>
      <c r="Q202" s="241"/>
      <c r="R202" s="241"/>
      <c r="S202" s="241"/>
      <c r="T202" s="241"/>
      <c r="U202" s="241"/>
      <c r="V202" s="241"/>
      <c r="W202" s="241"/>
      <c r="X202" s="241"/>
    </row>
    <row r="203" spans="1:24" s="236" customFormat="1" x14ac:dyDescent="0.25">
      <c r="A203" s="243" t="s">
        <v>10358</v>
      </c>
      <c r="B203" s="244" cm="1">
        <f t="array" ref="B203">IF(ROW() &lt; ROW(INDEX(initialConditions[experiment_ID],ROWS(initialConditions[experiment_ID]))), COUNTIF(INDEX(initialConditions[experiment_ID],1):initialConditions[[#This Row],[experiment_ID]],initialConditions[[#This Row],[experiment_ID]]), "")</f>
        <v>3</v>
      </c>
      <c r="C203" s="243" t="s">
        <v>10427</v>
      </c>
      <c r="D203" s="243"/>
      <c r="E203" s="241"/>
      <c r="F203" s="241"/>
      <c r="G203" s="241"/>
      <c r="H203" s="241"/>
      <c r="I203" s="241"/>
      <c r="J203" s="241"/>
      <c r="K203" s="241"/>
      <c r="L203" s="241"/>
      <c r="M203" s="241"/>
      <c r="N203" s="241"/>
      <c r="O203" s="243" t="s">
        <v>10432</v>
      </c>
      <c r="P203" s="241"/>
      <c r="Q203" s="241"/>
      <c r="R203" s="241"/>
      <c r="S203" s="241"/>
      <c r="T203" s="241"/>
      <c r="U203" s="241"/>
      <c r="V203" s="241"/>
      <c r="W203" s="241"/>
      <c r="X203" s="241"/>
    </row>
    <row r="204" spans="1:24" s="236" customFormat="1" x14ac:dyDescent="0.25">
      <c r="A204" s="243" t="s">
        <v>10358</v>
      </c>
      <c r="B204" s="244" cm="1">
        <f t="array" ref="B204">IF(ROW() &lt; ROW(INDEX(initialConditions[experiment_ID],ROWS(initialConditions[experiment_ID]))), COUNTIF(INDEX(initialConditions[experiment_ID],1):initialConditions[[#This Row],[experiment_ID]],initialConditions[[#This Row],[experiment_ID]]), "")</f>
        <v>4</v>
      </c>
      <c r="C204" s="243" t="s">
        <v>10428</v>
      </c>
      <c r="D204" s="243"/>
      <c r="E204" s="241"/>
      <c r="F204" s="241"/>
      <c r="G204" s="241"/>
      <c r="H204" s="241"/>
      <c r="I204" s="241"/>
      <c r="J204" s="241"/>
      <c r="K204" s="241"/>
      <c r="L204" s="241"/>
      <c r="M204" s="241"/>
      <c r="N204" s="241"/>
      <c r="O204" s="243" t="s">
        <v>10433</v>
      </c>
      <c r="P204" s="241"/>
      <c r="Q204" s="241"/>
      <c r="R204" s="241"/>
      <c r="S204" s="241"/>
      <c r="T204" s="241"/>
      <c r="U204" s="241"/>
      <c r="V204" s="241"/>
      <c r="W204" s="241"/>
      <c r="X204" s="241"/>
    </row>
    <row r="205" spans="1:24" s="236" customFormat="1" x14ac:dyDescent="0.25">
      <c r="A205" s="243" t="s">
        <v>10358</v>
      </c>
      <c r="B205" s="244" cm="1">
        <f t="array" ref="B205">IF(ROW() &lt; ROW(INDEX(initialConditions[experiment_ID],ROWS(initialConditions[experiment_ID]))), COUNTIF(INDEX(initialConditions[experiment_ID],1):initialConditions[[#This Row],[experiment_ID]],initialConditions[[#This Row],[experiment_ID]]), "")</f>
        <v>5</v>
      </c>
      <c r="C205" s="243" t="s">
        <v>10429</v>
      </c>
      <c r="D205" s="243"/>
      <c r="E205" s="241"/>
      <c r="F205" s="241"/>
      <c r="G205" s="241"/>
      <c r="H205" s="241"/>
      <c r="I205" s="241"/>
      <c r="J205" s="241"/>
      <c r="K205" s="241"/>
      <c r="L205" s="241"/>
      <c r="M205" s="241"/>
      <c r="N205" s="241"/>
      <c r="O205" s="243" t="s">
        <v>10434</v>
      </c>
      <c r="P205" s="241"/>
      <c r="Q205" s="241"/>
      <c r="R205" s="241"/>
      <c r="S205" s="241"/>
      <c r="T205" s="241"/>
      <c r="U205" s="241"/>
      <c r="V205" s="241"/>
      <c r="W205" s="241"/>
      <c r="X205" s="241"/>
    </row>
    <row r="206" spans="1:24" x14ac:dyDescent="0.25">
      <c r="A206" s="243" t="s">
        <v>10359</v>
      </c>
      <c r="B206" s="244" cm="1">
        <f t="array" ref="B206">IF(ROW() &lt; ROW(INDEX(initialConditions[experiment_ID],ROWS(initialConditions[experiment_ID]))), COUNTIF(INDEX(initialConditions[experiment_ID],1):initialConditions[[#This Row],[experiment_ID]],initialConditions[[#This Row],[experiment_ID]]), "")</f>
        <v>1</v>
      </c>
      <c r="C206" s="243" t="s">
        <v>10425</v>
      </c>
      <c r="D206" s="243"/>
      <c r="E206" s="241"/>
      <c r="F206" s="241"/>
      <c r="G206" s="241"/>
      <c r="H206" s="241"/>
      <c r="I206" s="241"/>
      <c r="J206" s="241"/>
      <c r="K206" s="241"/>
      <c r="L206" s="241"/>
      <c r="M206" s="241"/>
      <c r="N206" s="241"/>
      <c r="O206" s="243" t="s">
        <v>10430</v>
      </c>
      <c r="P206" s="241"/>
      <c r="Q206" s="241"/>
      <c r="R206" s="241"/>
      <c r="S206" s="241"/>
      <c r="T206" s="241"/>
      <c r="U206" s="241"/>
      <c r="V206" s="241"/>
      <c r="W206" s="241"/>
      <c r="X206" s="241"/>
    </row>
    <row r="207" spans="1:24" s="236" customFormat="1" x14ac:dyDescent="0.25">
      <c r="A207" s="243" t="s">
        <v>10359</v>
      </c>
      <c r="B207" s="244" cm="1">
        <f t="array" ref="B207">IF(ROW() &lt; ROW(INDEX(initialConditions[experiment_ID],ROWS(initialConditions[experiment_ID]))), COUNTIF(INDEX(initialConditions[experiment_ID],1):initialConditions[[#This Row],[experiment_ID]],initialConditions[[#This Row],[experiment_ID]]), "")</f>
        <v>2</v>
      </c>
      <c r="C207" s="243" t="s">
        <v>10426</v>
      </c>
      <c r="D207" s="243"/>
      <c r="E207" s="241"/>
      <c r="F207" s="241"/>
      <c r="G207" s="241"/>
      <c r="H207" s="241"/>
      <c r="I207" s="241"/>
      <c r="J207" s="241"/>
      <c r="K207" s="241"/>
      <c r="L207" s="241"/>
      <c r="M207" s="241"/>
      <c r="N207" s="241"/>
      <c r="O207" s="243" t="s">
        <v>10431</v>
      </c>
      <c r="P207" s="241"/>
      <c r="Q207" s="241"/>
      <c r="R207" s="241"/>
      <c r="S207" s="241"/>
      <c r="T207" s="241"/>
      <c r="U207" s="241"/>
      <c r="V207" s="241"/>
      <c r="W207" s="241"/>
      <c r="X207" s="241"/>
    </row>
    <row r="208" spans="1:24" s="236" customFormat="1" x14ac:dyDescent="0.25">
      <c r="A208" s="243" t="s">
        <v>10359</v>
      </c>
      <c r="B208" s="244" cm="1">
        <f t="array" ref="B208">IF(ROW() &lt; ROW(INDEX(initialConditions[experiment_ID],ROWS(initialConditions[experiment_ID]))), COUNTIF(INDEX(initialConditions[experiment_ID],1):initialConditions[[#This Row],[experiment_ID]],initialConditions[[#This Row],[experiment_ID]]), "")</f>
        <v>3</v>
      </c>
      <c r="C208" s="243" t="s">
        <v>10427</v>
      </c>
      <c r="D208" s="243"/>
      <c r="E208" s="241"/>
      <c r="F208" s="241"/>
      <c r="G208" s="241"/>
      <c r="H208" s="241"/>
      <c r="I208" s="241"/>
      <c r="J208" s="241"/>
      <c r="K208" s="241"/>
      <c r="L208" s="241"/>
      <c r="M208" s="241"/>
      <c r="N208" s="241"/>
      <c r="O208" s="243" t="s">
        <v>10432</v>
      </c>
      <c r="P208" s="241"/>
      <c r="Q208" s="241"/>
      <c r="R208" s="241"/>
      <c r="S208" s="241"/>
      <c r="T208" s="241"/>
      <c r="U208" s="241"/>
      <c r="V208" s="241"/>
      <c r="W208" s="241"/>
      <c r="X208" s="241"/>
    </row>
    <row r="209" spans="1:24" s="236" customFormat="1" x14ac:dyDescent="0.25">
      <c r="A209" s="243" t="s">
        <v>10359</v>
      </c>
      <c r="B209" s="244" cm="1">
        <f t="array" ref="B209">IF(ROW() &lt; ROW(INDEX(initialConditions[experiment_ID],ROWS(initialConditions[experiment_ID]))), COUNTIF(INDEX(initialConditions[experiment_ID],1):initialConditions[[#This Row],[experiment_ID]],initialConditions[[#This Row],[experiment_ID]]), "")</f>
        <v>4</v>
      </c>
      <c r="C209" s="243" t="s">
        <v>10428</v>
      </c>
      <c r="D209" s="243"/>
      <c r="E209" s="241"/>
      <c r="F209" s="241"/>
      <c r="G209" s="241"/>
      <c r="H209" s="241"/>
      <c r="I209" s="241"/>
      <c r="J209" s="241"/>
      <c r="K209" s="241"/>
      <c r="L209" s="241"/>
      <c r="M209" s="241"/>
      <c r="N209" s="241"/>
      <c r="O209" s="243" t="s">
        <v>10433</v>
      </c>
      <c r="P209" s="241"/>
      <c r="Q209" s="241"/>
      <c r="R209" s="241"/>
      <c r="S209" s="241"/>
      <c r="T209" s="241"/>
      <c r="U209" s="241"/>
      <c r="V209" s="241"/>
      <c r="W209" s="241"/>
      <c r="X209" s="241"/>
    </row>
    <row r="210" spans="1:24" s="236" customFormat="1" x14ac:dyDescent="0.25">
      <c r="A210" s="243" t="s">
        <v>10359</v>
      </c>
      <c r="B210" s="244" cm="1">
        <f t="array" ref="B210">IF(ROW() &lt; ROW(INDEX(initialConditions[experiment_ID],ROWS(initialConditions[experiment_ID]))), COUNTIF(INDEX(initialConditions[experiment_ID],1):initialConditions[[#This Row],[experiment_ID]],initialConditions[[#This Row],[experiment_ID]]), "")</f>
        <v>5</v>
      </c>
      <c r="C210" s="243" t="s">
        <v>10429</v>
      </c>
      <c r="D210" s="243"/>
      <c r="E210" s="241"/>
      <c r="F210" s="241"/>
      <c r="G210" s="241"/>
      <c r="H210" s="241"/>
      <c r="I210" s="241"/>
      <c r="J210" s="241"/>
      <c r="K210" s="241"/>
      <c r="L210" s="241"/>
      <c r="M210" s="241"/>
      <c r="N210" s="241"/>
      <c r="O210" s="243" t="s">
        <v>10434</v>
      </c>
      <c r="P210" s="241"/>
      <c r="Q210" s="241"/>
      <c r="R210" s="241"/>
      <c r="S210" s="241"/>
      <c r="T210" s="241"/>
      <c r="U210" s="241"/>
      <c r="V210" s="241"/>
      <c r="W210" s="241"/>
      <c r="X210" s="241"/>
    </row>
    <row r="211" spans="1:24" x14ac:dyDescent="0.25">
      <c r="A211" s="243" t="s">
        <v>10360</v>
      </c>
      <c r="B211" s="244" cm="1">
        <f t="array" ref="B211">IF(ROW() &lt; ROW(INDEX(initialConditions[experiment_ID],ROWS(initialConditions[experiment_ID]))), COUNTIF(INDEX(initialConditions[experiment_ID],1):initialConditions[[#This Row],[experiment_ID]],initialConditions[[#This Row],[experiment_ID]]), "")</f>
        <v>1</v>
      </c>
      <c r="C211" s="243" t="s">
        <v>10425</v>
      </c>
      <c r="D211" s="243"/>
      <c r="E211" s="241"/>
      <c r="F211" s="241"/>
      <c r="G211" s="241"/>
      <c r="H211" s="241"/>
      <c r="I211" s="241"/>
      <c r="J211" s="241"/>
      <c r="K211" s="241"/>
      <c r="L211" s="241"/>
      <c r="M211" s="241"/>
      <c r="N211" s="241"/>
      <c r="O211" s="243" t="s">
        <v>10430</v>
      </c>
      <c r="P211" s="241"/>
      <c r="Q211" s="241"/>
      <c r="R211" s="241"/>
      <c r="S211" s="241"/>
      <c r="T211" s="241"/>
      <c r="U211" s="241"/>
      <c r="V211" s="241"/>
      <c r="W211" s="241"/>
      <c r="X211" s="241"/>
    </row>
    <row r="212" spans="1:24" s="236" customFormat="1" x14ac:dyDescent="0.25">
      <c r="A212" s="243" t="s">
        <v>10360</v>
      </c>
      <c r="B212" s="244" cm="1">
        <f t="array" ref="B212">IF(ROW() &lt; ROW(INDEX(initialConditions[experiment_ID],ROWS(initialConditions[experiment_ID]))), COUNTIF(INDEX(initialConditions[experiment_ID],1):initialConditions[[#This Row],[experiment_ID]],initialConditions[[#This Row],[experiment_ID]]), "")</f>
        <v>2</v>
      </c>
      <c r="C212" s="243" t="s">
        <v>10426</v>
      </c>
      <c r="D212" s="243"/>
      <c r="E212" s="241"/>
      <c r="F212" s="241"/>
      <c r="G212" s="241"/>
      <c r="H212" s="241"/>
      <c r="I212" s="241"/>
      <c r="J212" s="241"/>
      <c r="K212" s="241"/>
      <c r="L212" s="241"/>
      <c r="M212" s="241"/>
      <c r="N212" s="241"/>
      <c r="O212" s="243" t="s">
        <v>10431</v>
      </c>
      <c r="P212" s="241"/>
      <c r="Q212" s="241"/>
      <c r="R212" s="241"/>
      <c r="S212" s="241"/>
      <c r="T212" s="241"/>
      <c r="U212" s="241"/>
      <c r="V212" s="241"/>
      <c r="W212" s="241"/>
      <c r="X212" s="241"/>
    </row>
    <row r="213" spans="1:24" s="236" customFormat="1" x14ac:dyDescent="0.25">
      <c r="A213" s="243" t="s">
        <v>10360</v>
      </c>
      <c r="B213" s="244" cm="1">
        <f t="array" ref="B213">IF(ROW() &lt; ROW(INDEX(initialConditions[experiment_ID],ROWS(initialConditions[experiment_ID]))), COUNTIF(INDEX(initialConditions[experiment_ID],1):initialConditions[[#This Row],[experiment_ID]],initialConditions[[#This Row],[experiment_ID]]), "")</f>
        <v>3</v>
      </c>
      <c r="C213" s="243" t="s">
        <v>10427</v>
      </c>
      <c r="D213" s="243"/>
      <c r="E213" s="241"/>
      <c r="F213" s="241"/>
      <c r="G213" s="241"/>
      <c r="H213" s="241"/>
      <c r="I213" s="241"/>
      <c r="J213" s="241"/>
      <c r="K213" s="241"/>
      <c r="L213" s="241"/>
      <c r="M213" s="241"/>
      <c r="N213" s="241"/>
      <c r="O213" s="243" t="s">
        <v>10432</v>
      </c>
      <c r="P213" s="241"/>
      <c r="Q213" s="241"/>
      <c r="R213" s="241"/>
      <c r="S213" s="241"/>
      <c r="T213" s="241"/>
      <c r="U213" s="241"/>
      <c r="V213" s="241"/>
      <c r="W213" s="241"/>
      <c r="X213" s="241"/>
    </row>
    <row r="214" spans="1:24" s="236" customFormat="1" x14ac:dyDescent="0.25">
      <c r="A214" s="243" t="s">
        <v>10360</v>
      </c>
      <c r="B214" s="244" cm="1">
        <f t="array" ref="B214">IF(ROW() &lt; ROW(INDEX(initialConditions[experiment_ID],ROWS(initialConditions[experiment_ID]))), COUNTIF(INDEX(initialConditions[experiment_ID],1):initialConditions[[#This Row],[experiment_ID]],initialConditions[[#This Row],[experiment_ID]]), "")</f>
        <v>4</v>
      </c>
      <c r="C214" s="243" t="s">
        <v>10428</v>
      </c>
      <c r="D214" s="243"/>
      <c r="E214" s="241"/>
      <c r="F214" s="241"/>
      <c r="G214" s="241"/>
      <c r="H214" s="241"/>
      <c r="I214" s="241"/>
      <c r="J214" s="241"/>
      <c r="K214" s="241"/>
      <c r="L214" s="241"/>
      <c r="M214" s="241"/>
      <c r="N214" s="241"/>
      <c r="O214" s="243" t="s">
        <v>10433</v>
      </c>
      <c r="P214" s="241"/>
      <c r="Q214" s="241"/>
      <c r="R214" s="241"/>
      <c r="S214" s="241"/>
      <c r="T214" s="241"/>
      <c r="U214" s="241"/>
      <c r="V214" s="241"/>
      <c r="W214" s="241"/>
      <c r="X214" s="241"/>
    </row>
    <row r="215" spans="1:24" s="236" customFormat="1" x14ac:dyDescent="0.25">
      <c r="A215" s="243" t="s">
        <v>10360</v>
      </c>
      <c r="B215" s="244" cm="1">
        <f t="array" ref="B215">IF(ROW() &lt; ROW(INDEX(initialConditions[experiment_ID],ROWS(initialConditions[experiment_ID]))), COUNTIF(INDEX(initialConditions[experiment_ID],1):initialConditions[[#This Row],[experiment_ID]],initialConditions[[#This Row],[experiment_ID]]), "")</f>
        <v>5</v>
      </c>
      <c r="C215" s="243" t="s">
        <v>10429</v>
      </c>
      <c r="D215" s="243"/>
      <c r="E215" s="241"/>
      <c r="F215" s="241"/>
      <c r="G215" s="241"/>
      <c r="H215" s="241"/>
      <c r="I215" s="241"/>
      <c r="J215" s="241"/>
      <c r="K215" s="241"/>
      <c r="L215" s="241"/>
      <c r="M215" s="241"/>
      <c r="N215" s="241"/>
      <c r="O215" s="243" t="s">
        <v>10434</v>
      </c>
      <c r="P215" s="241"/>
      <c r="Q215" s="241"/>
      <c r="R215" s="241"/>
      <c r="S215" s="241"/>
      <c r="T215" s="241"/>
      <c r="U215" s="241"/>
      <c r="V215" s="241"/>
      <c r="W215" s="241"/>
      <c r="X215" s="241"/>
    </row>
    <row r="216" spans="1:24" x14ac:dyDescent="0.25">
      <c r="A216" s="243" t="s">
        <v>10361</v>
      </c>
      <c r="B216" s="244" cm="1">
        <f t="array" ref="B216">IF(ROW() &lt; ROW(INDEX(initialConditions[experiment_ID],ROWS(initialConditions[experiment_ID]))), COUNTIF(INDEX(initialConditions[experiment_ID],1):initialConditions[[#This Row],[experiment_ID]],initialConditions[[#This Row],[experiment_ID]]), "")</f>
        <v>1</v>
      </c>
      <c r="C216" s="243" t="s">
        <v>10425</v>
      </c>
      <c r="D216" s="243"/>
      <c r="E216" s="241"/>
      <c r="F216" s="241"/>
      <c r="G216" s="241"/>
      <c r="H216" s="241"/>
      <c r="I216" s="241"/>
      <c r="J216" s="241"/>
      <c r="K216" s="241"/>
      <c r="L216" s="241"/>
      <c r="M216" s="241"/>
      <c r="N216" s="241"/>
      <c r="O216" s="243" t="s">
        <v>10430</v>
      </c>
      <c r="P216" s="241"/>
      <c r="Q216" s="241"/>
      <c r="R216" s="241"/>
      <c r="S216" s="241"/>
      <c r="T216" s="241"/>
      <c r="U216" s="241"/>
      <c r="V216" s="241"/>
      <c r="W216" s="241"/>
      <c r="X216" s="241"/>
    </row>
    <row r="217" spans="1:24" s="236" customFormat="1" x14ac:dyDescent="0.25">
      <c r="A217" s="243" t="s">
        <v>10361</v>
      </c>
      <c r="B217" s="244" cm="1">
        <f t="array" ref="B217">IF(ROW() &lt; ROW(INDEX(initialConditions[experiment_ID],ROWS(initialConditions[experiment_ID]))), COUNTIF(INDEX(initialConditions[experiment_ID],1):initialConditions[[#This Row],[experiment_ID]],initialConditions[[#This Row],[experiment_ID]]), "")</f>
        <v>2</v>
      </c>
      <c r="C217" s="243" t="s">
        <v>10426</v>
      </c>
      <c r="D217" s="243"/>
      <c r="E217" s="241"/>
      <c r="F217" s="241"/>
      <c r="G217" s="241"/>
      <c r="H217" s="241"/>
      <c r="I217" s="241"/>
      <c r="J217" s="241"/>
      <c r="K217" s="241"/>
      <c r="L217" s="241"/>
      <c r="M217" s="241"/>
      <c r="N217" s="241"/>
      <c r="O217" s="243" t="s">
        <v>10431</v>
      </c>
      <c r="P217" s="241"/>
      <c r="Q217" s="241"/>
      <c r="R217" s="241"/>
      <c r="S217" s="241"/>
      <c r="T217" s="241"/>
      <c r="U217" s="241"/>
      <c r="V217" s="241"/>
      <c r="W217" s="241"/>
      <c r="X217" s="241"/>
    </row>
    <row r="218" spans="1:24" s="236" customFormat="1" x14ac:dyDescent="0.25">
      <c r="A218" s="243" t="s">
        <v>10361</v>
      </c>
      <c r="B218" s="244" cm="1">
        <f t="array" ref="B218">IF(ROW() &lt; ROW(INDEX(initialConditions[experiment_ID],ROWS(initialConditions[experiment_ID]))), COUNTIF(INDEX(initialConditions[experiment_ID],1):initialConditions[[#This Row],[experiment_ID]],initialConditions[[#This Row],[experiment_ID]]), "")</f>
        <v>3</v>
      </c>
      <c r="C218" s="243" t="s">
        <v>10427</v>
      </c>
      <c r="D218" s="243"/>
      <c r="E218" s="241"/>
      <c r="F218" s="241"/>
      <c r="G218" s="241"/>
      <c r="H218" s="241"/>
      <c r="I218" s="241"/>
      <c r="J218" s="241"/>
      <c r="K218" s="241"/>
      <c r="L218" s="241"/>
      <c r="M218" s="241"/>
      <c r="N218" s="241"/>
      <c r="O218" s="243" t="s">
        <v>10432</v>
      </c>
      <c r="P218" s="241"/>
      <c r="Q218" s="241"/>
      <c r="R218" s="241"/>
      <c r="S218" s="241"/>
      <c r="T218" s="241"/>
      <c r="U218" s="241"/>
      <c r="V218" s="241"/>
      <c r="W218" s="241"/>
      <c r="X218" s="241"/>
    </row>
    <row r="219" spans="1:24" s="236" customFormat="1" x14ac:dyDescent="0.25">
      <c r="A219" s="243" t="s">
        <v>10361</v>
      </c>
      <c r="B219" s="244" cm="1">
        <f t="array" ref="B219">IF(ROW() &lt; ROW(INDEX(initialConditions[experiment_ID],ROWS(initialConditions[experiment_ID]))), COUNTIF(INDEX(initialConditions[experiment_ID],1):initialConditions[[#This Row],[experiment_ID]],initialConditions[[#This Row],[experiment_ID]]), "")</f>
        <v>4</v>
      </c>
      <c r="C219" s="243" t="s">
        <v>10428</v>
      </c>
      <c r="D219" s="243"/>
      <c r="E219" s="241"/>
      <c r="F219" s="241"/>
      <c r="G219" s="241"/>
      <c r="H219" s="241"/>
      <c r="I219" s="241"/>
      <c r="J219" s="241"/>
      <c r="K219" s="241"/>
      <c r="L219" s="241"/>
      <c r="M219" s="241"/>
      <c r="N219" s="241"/>
      <c r="O219" s="243" t="s">
        <v>10433</v>
      </c>
      <c r="P219" s="241"/>
      <c r="Q219" s="241"/>
      <c r="R219" s="241"/>
      <c r="S219" s="241"/>
      <c r="T219" s="241"/>
      <c r="U219" s="241"/>
      <c r="V219" s="241"/>
      <c r="W219" s="241"/>
      <c r="X219" s="241"/>
    </row>
    <row r="220" spans="1:24" s="236" customFormat="1" x14ac:dyDescent="0.25">
      <c r="A220" s="243" t="s">
        <v>10361</v>
      </c>
      <c r="B220" s="244" cm="1">
        <f t="array" ref="B220">IF(ROW() &lt; ROW(INDEX(initialConditions[experiment_ID],ROWS(initialConditions[experiment_ID]))), COUNTIF(INDEX(initialConditions[experiment_ID],1):initialConditions[[#This Row],[experiment_ID]],initialConditions[[#This Row],[experiment_ID]]), "")</f>
        <v>5</v>
      </c>
      <c r="C220" s="243" t="s">
        <v>10429</v>
      </c>
      <c r="D220" s="243"/>
      <c r="E220" s="241"/>
      <c r="F220" s="241"/>
      <c r="G220" s="241"/>
      <c r="H220" s="241"/>
      <c r="I220" s="241"/>
      <c r="J220" s="241"/>
      <c r="K220" s="241"/>
      <c r="L220" s="241"/>
      <c r="M220" s="241"/>
      <c r="N220" s="241"/>
      <c r="O220" s="243" t="s">
        <v>10434</v>
      </c>
      <c r="P220" s="241"/>
      <c r="Q220" s="241"/>
      <c r="R220" s="241"/>
      <c r="S220" s="241"/>
      <c r="T220" s="241"/>
      <c r="U220" s="241"/>
      <c r="V220" s="241"/>
      <c r="W220" s="241"/>
      <c r="X220" s="241"/>
    </row>
    <row r="221" spans="1:24" x14ac:dyDescent="0.25">
      <c r="A221" s="243" t="s">
        <v>10362</v>
      </c>
      <c r="B221" s="244" cm="1">
        <f t="array" ref="B221">IF(ROW() &lt; ROW(INDEX(initialConditions[experiment_ID],ROWS(initialConditions[experiment_ID]))), COUNTIF(INDEX(initialConditions[experiment_ID],1):initialConditions[[#This Row],[experiment_ID]],initialConditions[[#This Row],[experiment_ID]]), "")</f>
        <v>1</v>
      </c>
      <c r="C221" s="243" t="s">
        <v>10425</v>
      </c>
      <c r="D221" s="243"/>
      <c r="E221" s="241"/>
      <c r="F221" s="241"/>
      <c r="G221" s="241"/>
      <c r="H221" s="241"/>
      <c r="I221" s="241"/>
      <c r="J221" s="241"/>
      <c r="K221" s="241"/>
      <c r="L221" s="241"/>
      <c r="M221" s="241"/>
      <c r="N221" s="241"/>
      <c r="O221" s="243" t="s">
        <v>10430</v>
      </c>
      <c r="P221" s="241"/>
      <c r="Q221" s="241"/>
      <c r="R221" s="241"/>
      <c r="S221" s="241"/>
      <c r="T221" s="241"/>
      <c r="U221" s="241"/>
      <c r="V221" s="241"/>
      <c r="W221" s="241"/>
      <c r="X221" s="241"/>
    </row>
    <row r="222" spans="1:24" s="236" customFormat="1" x14ac:dyDescent="0.25">
      <c r="A222" s="243" t="s">
        <v>10362</v>
      </c>
      <c r="B222" s="244" cm="1">
        <f t="array" ref="B222">IF(ROW() &lt; ROW(INDEX(initialConditions[experiment_ID],ROWS(initialConditions[experiment_ID]))), COUNTIF(INDEX(initialConditions[experiment_ID],1):initialConditions[[#This Row],[experiment_ID]],initialConditions[[#This Row],[experiment_ID]]), "")</f>
        <v>2</v>
      </c>
      <c r="C222" s="243" t="s">
        <v>10426</v>
      </c>
      <c r="D222" s="243"/>
      <c r="E222" s="241"/>
      <c r="F222" s="241"/>
      <c r="G222" s="241"/>
      <c r="H222" s="241"/>
      <c r="I222" s="241"/>
      <c r="J222" s="241"/>
      <c r="K222" s="241"/>
      <c r="L222" s="241"/>
      <c r="M222" s="241"/>
      <c r="N222" s="241"/>
      <c r="O222" s="243" t="s">
        <v>10431</v>
      </c>
      <c r="P222" s="241"/>
      <c r="Q222" s="241"/>
      <c r="R222" s="241"/>
      <c r="S222" s="241"/>
      <c r="T222" s="241"/>
      <c r="U222" s="241"/>
      <c r="V222" s="241"/>
      <c r="W222" s="241"/>
      <c r="X222" s="241"/>
    </row>
    <row r="223" spans="1:24" s="236" customFormat="1" x14ac:dyDescent="0.25">
      <c r="A223" s="243" t="s">
        <v>10362</v>
      </c>
      <c r="B223" s="244" cm="1">
        <f t="array" ref="B223">IF(ROW() &lt; ROW(INDEX(initialConditions[experiment_ID],ROWS(initialConditions[experiment_ID]))), COUNTIF(INDEX(initialConditions[experiment_ID],1):initialConditions[[#This Row],[experiment_ID]],initialConditions[[#This Row],[experiment_ID]]), "")</f>
        <v>3</v>
      </c>
      <c r="C223" s="243" t="s">
        <v>10427</v>
      </c>
      <c r="D223" s="243"/>
      <c r="E223" s="241"/>
      <c r="F223" s="241"/>
      <c r="G223" s="241"/>
      <c r="H223" s="241"/>
      <c r="I223" s="241"/>
      <c r="J223" s="241"/>
      <c r="K223" s="241"/>
      <c r="L223" s="241"/>
      <c r="M223" s="241"/>
      <c r="N223" s="241"/>
      <c r="O223" s="243" t="s">
        <v>10432</v>
      </c>
      <c r="P223" s="241"/>
      <c r="Q223" s="241"/>
      <c r="R223" s="241"/>
      <c r="S223" s="241"/>
      <c r="T223" s="241"/>
      <c r="U223" s="241"/>
      <c r="V223" s="241"/>
      <c r="W223" s="241"/>
      <c r="X223" s="241"/>
    </row>
    <row r="224" spans="1:24" s="236" customFormat="1" x14ac:dyDescent="0.25">
      <c r="A224" s="243" t="s">
        <v>10362</v>
      </c>
      <c r="B224" s="244" cm="1">
        <f t="array" ref="B224">IF(ROW() &lt; ROW(INDEX(initialConditions[experiment_ID],ROWS(initialConditions[experiment_ID]))), COUNTIF(INDEX(initialConditions[experiment_ID],1):initialConditions[[#This Row],[experiment_ID]],initialConditions[[#This Row],[experiment_ID]]), "")</f>
        <v>4</v>
      </c>
      <c r="C224" s="243" t="s">
        <v>10428</v>
      </c>
      <c r="D224" s="243"/>
      <c r="E224" s="241"/>
      <c r="F224" s="241"/>
      <c r="G224" s="241"/>
      <c r="H224" s="241"/>
      <c r="I224" s="241"/>
      <c r="J224" s="241"/>
      <c r="K224" s="241"/>
      <c r="L224" s="241"/>
      <c r="M224" s="241"/>
      <c r="N224" s="241"/>
      <c r="O224" s="243" t="s">
        <v>10433</v>
      </c>
      <c r="P224" s="241"/>
      <c r="Q224" s="241"/>
      <c r="R224" s="241"/>
      <c r="S224" s="241"/>
      <c r="T224" s="241"/>
      <c r="U224" s="241"/>
      <c r="V224" s="241"/>
      <c r="W224" s="241"/>
      <c r="X224" s="241"/>
    </row>
    <row r="225" spans="1:24" s="236" customFormat="1" x14ac:dyDescent="0.25">
      <c r="A225" s="243" t="s">
        <v>10362</v>
      </c>
      <c r="B225" s="244" cm="1">
        <f t="array" ref="B225">IF(ROW() &lt; ROW(INDEX(initialConditions[experiment_ID],ROWS(initialConditions[experiment_ID]))), COUNTIF(INDEX(initialConditions[experiment_ID],1):initialConditions[[#This Row],[experiment_ID]],initialConditions[[#This Row],[experiment_ID]]), "")</f>
        <v>5</v>
      </c>
      <c r="C225" s="243" t="s">
        <v>10429</v>
      </c>
      <c r="D225" s="243"/>
      <c r="E225" s="241"/>
      <c r="F225" s="241"/>
      <c r="G225" s="241"/>
      <c r="H225" s="241"/>
      <c r="I225" s="241"/>
      <c r="J225" s="241"/>
      <c r="K225" s="241"/>
      <c r="L225" s="241"/>
      <c r="M225" s="241"/>
      <c r="N225" s="241"/>
      <c r="O225" s="243" t="s">
        <v>10434</v>
      </c>
      <c r="P225" s="241"/>
      <c r="Q225" s="241"/>
      <c r="R225" s="241"/>
      <c r="S225" s="241"/>
      <c r="T225" s="241"/>
      <c r="U225" s="241"/>
      <c r="V225" s="241"/>
      <c r="W225" s="241"/>
      <c r="X225" s="241"/>
    </row>
    <row r="226" spans="1:24" x14ac:dyDescent="0.25">
      <c r="A226" s="243" t="s">
        <v>10363</v>
      </c>
      <c r="B226" s="244" cm="1">
        <f t="array" ref="B226">IF(ROW() &lt; ROW(INDEX(initialConditions[experiment_ID],ROWS(initialConditions[experiment_ID]))), COUNTIF(INDEX(initialConditions[experiment_ID],1):initialConditions[[#This Row],[experiment_ID]],initialConditions[[#This Row],[experiment_ID]]), "")</f>
        <v>1</v>
      </c>
      <c r="C226" s="243" t="s">
        <v>10425</v>
      </c>
      <c r="D226" s="243"/>
      <c r="E226" s="241"/>
      <c r="F226" s="241"/>
      <c r="G226" s="241"/>
      <c r="H226" s="241"/>
      <c r="I226" s="241"/>
      <c r="J226" s="241"/>
      <c r="K226" s="241"/>
      <c r="L226" s="241"/>
      <c r="M226" s="241"/>
      <c r="N226" s="241"/>
      <c r="O226" s="243" t="s">
        <v>10430</v>
      </c>
      <c r="P226" s="241"/>
      <c r="Q226" s="241"/>
      <c r="R226" s="241"/>
      <c r="S226" s="241"/>
      <c r="T226" s="241"/>
      <c r="U226" s="241"/>
      <c r="V226" s="241"/>
      <c r="W226" s="241"/>
      <c r="X226" s="241"/>
    </row>
    <row r="227" spans="1:24" s="236" customFormat="1" x14ac:dyDescent="0.25">
      <c r="A227" s="243" t="s">
        <v>10363</v>
      </c>
      <c r="B227" s="244" cm="1">
        <f t="array" ref="B227">IF(ROW() &lt; ROW(INDEX(initialConditions[experiment_ID],ROWS(initialConditions[experiment_ID]))), COUNTIF(INDEX(initialConditions[experiment_ID],1):initialConditions[[#This Row],[experiment_ID]],initialConditions[[#This Row],[experiment_ID]]), "")</f>
        <v>2</v>
      </c>
      <c r="C227" s="243" t="s">
        <v>10426</v>
      </c>
      <c r="D227" s="243"/>
      <c r="E227" s="241"/>
      <c r="F227" s="241"/>
      <c r="G227" s="241"/>
      <c r="H227" s="241"/>
      <c r="I227" s="241"/>
      <c r="J227" s="241"/>
      <c r="K227" s="241"/>
      <c r="L227" s="241"/>
      <c r="M227" s="241"/>
      <c r="N227" s="241"/>
      <c r="O227" s="243" t="s">
        <v>10431</v>
      </c>
      <c r="P227" s="241"/>
      <c r="Q227" s="241"/>
      <c r="R227" s="241"/>
      <c r="S227" s="241"/>
      <c r="T227" s="241"/>
      <c r="U227" s="241"/>
      <c r="V227" s="241"/>
      <c r="W227" s="241"/>
      <c r="X227" s="241"/>
    </row>
    <row r="228" spans="1:24" s="236" customFormat="1" x14ac:dyDescent="0.25">
      <c r="A228" s="243" t="s">
        <v>10363</v>
      </c>
      <c r="B228" s="244" cm="1">
        <f t="array" ref="B228">IF(ROW() &lt; ROW(INDEX(initialConditions[experiment_ID],ROWS(initialConditions[experiment_ID]))), COUNTIF(INDEX(initialConditions[experiment_ID],1):initialConditions[[#This Row],[experiment_ID]],initialConditions[[#This Row],[experiment_ID]]), "")</f>
        <v>3</v>
      </c>
      <c r="C228" s="243" t="s">
        <v>10427</v>
      </c>
      <c r="D228" s="243"/>
      <c r="E228" s="241"/>
      <c r="F228" s="241"/>
      <c r="G228" s="241"/>
      <c r="H228" s="241"/>
      <c r="I228" s="241"/>
      <c r="J228" s="241"/>
      <c r="K228" s="241"/>
      <c r="L228" s="241"/>
      <c r="M228" s="241"/>
      <c r="N228" s="241"/>
      <c r="O228" s="243" t="s">
        <v>10432</v>
      </c>
      <c r="P228" s="241"/>
      <c r="Q228" s="241"/>
      <c r="R228" s="241"/>
      <c r="S228" s="241"/>
      <c r="T228" s="241"/>
      <c r="U228" s="241"/>
      <c r="V228" s="241"/>
      <c r="W228" s="241"/>
      <c r="X228" s="241"/>
    </row>
    <row r="229" spans="1:24" s="236" customFormat="1" x14ac:dyDescent="0.25">
      <c r="A229" s="243" t="s">
        <v>10363</v>
      </c>
      <c r="B229" s="244" cm="1">
        <f t="array" ref="B229">IF(ROW() &lt; ROW(INDEX(initialConditions[experiment_ID],ROWS(initialConditions[experiment_ID]))), COUNTIF(INDEX(initialConditions[experiment_ID],1):initialConditions[[#This Row],[experiment_ID]],initialConditions[[#This Row],[experiment_ID]]), "")</f>
        <v>4</v>
      </c>
      <c r="C229" s="243" t="s">
        <v>10428</v>
      </c>
      <c r="D229" s="243"/>
      <c r="E229" s="241"/>
      <c r="F229" s="241"/>
      <c r="G229" s="241"/>
      <c r="H229" s="241"/>
      <c r="I229" s="241"/>
      <c r="J229" s="241"/>
      <c r="K229" s="241"/>
      <c r="L229" s="241"/>
      <c r="M229" s="241"/>
      <c r="N229" s="241"/>
      <c r="O229" s="243" t="s">
        <v>10433</v>
      </c>
      <c r="P229" s="241"/>
      <c r="Q229" s="241"/>
      <c r="R229" s="241"/>
      <c r="S229" s="241"/>
      <c r="T229" s="241"/>
      <c r="U229" s="241"/>
      <c r="V229" s="241"/>
      <c r="W229" s="241"/>
      <c r="X229" s="241"/>
    </row>
    <row r="230" spans="1:24" s="236" customFormat="1" x14ac:dyDescent="0.25">
      <c r="A230" s="243" t="s">
        <v>10363</v>
      </c>
      <c r="B230" s="244" cm="1">
        <f t="array" ref="B230">IF(ROW() &lt; ROW(INDEX(initialConditions[experiment_ID],ROWS(initialConditions[experiment_ID]))), COUNTIF(INDEX(initialConditions[experiment_ID],1):initialConditions[[#This Row],[experiment_ID]],initialConditions[[#This Row],[experiment_ID]]), "")</f>
        <v>5</v>
      </c>
      <c r="C230" s="243" t="s">
        <v>10429</v>
      </c>
      <c r="D230" s="243"/>
      <c r="E230" s="241"/>
      <c r="F230" s="241"/>
      <c r="G230" s="241"/>
      <c r="H230" s="241"/>
      <c r="I230" s="241"/>
      <c r="J230" s="241"/>
      <c r="K230" s="241"/>
      <c r="L230" s="241"/>
      <c r="M230" s="241"/>
      <c r="N230" s="241"/>
      <c r="O230" s="243" t="s">
        <v>10434</v>
      </c>
      <c r="P230" s="241"/>
      <c r="Q230" s="241"/>
      <c r="R230" s="241"/>
      <c r="S230" s="241"/>
      <c r="T230" s="241"/>
      <c r="U230" s="241"/>
      <c r="V230" s="241"/>
      <c r="W230" s="241"/>
      <c r="X230" s="241"/>
    </row>
    <row r="231" spans="1:24" x14ac:dyDescent="0.25">
      <c r="A231" s="243" t="s">
        <v>10364</v>
      </c>
      <c r="B231" s="244" cm="1">
        <f t="array" ref="B231">IF(ROW() &lt; ROW(INDEX(initialConditions[experiment_ID],ROWS(initialConditions[experiment_ID]))), COUNTIF(INDEX(initialConditions[experiment_ID],1):initialConditions[[#This Row],[experiment_ID]],initialConditions[[#This Row],[experiment_ID]]), "")</f>
        <v>1</v>
      </c>
      <c r="C231" s="243" t="s">
        <v>10425</v>
      </c>
      <c r="D231" s="243"/>
      <c r="E231" s="241"/>
      <c r="F231" s="241"/>
      <c r="G231" s="241"/>
      <c r="H231" s="241"/>
      <c r="I231" s="241"/>
      <c r="J231" s="241"/>
      <c r="K231" s="241"/>
      <c r="L231" s="241"/>
      <c r="M231" s="241"/>
      <c r="N231" s="241"/>
      <c r="O231" s="243" t="s">
        <v>10430</v>
      </c>
      <c r="P231" s="241"/>
      <c r="Q231" s="241"/>
      <c r="R231" s="241"/>
      <c r="S231" s="241"/>
      <c r="T231" s="241"/>
      <c r="U231" s="241"/>
      <c r="V231" s="241"/>
      <c r="W231" s="241"/>
      <c r="X231" s="241"/>
    </row>
    <row r="232" spans="1:24" s="236" customFormat="1" x14ac:dyDescent="0.25">
      <c r="A232" s="243" t="s">
        <v>10364</v>
      </c>
      <c r="B232" s="244" cm="1">
        <f t="array" ref="B232">IF(ROW() &lt; ROW(INDEX(initialConditions[experiment_ID],ROWS(initialConditions[experiment_ID]))), COUNTIF(INDEX(initialConditions[experiment_ID],1):initialConditions[[#This Row],[experiment_ID]],initialConditions[[#This Row],[experiment_ID]]), "")</f>
        <v>2</v>
      </c>
      <c r="C232" s="243" t="s">
        <v>10426</v>
      </c>
      <c r="D232" s="243"/>
      <c r="E232" s="241"/>
      <c r="F232" s="241"/>
      <c r="G232" s="241"/>
      <c r="H232" s="241"/>
      <c r="I232" s="241"/>
      <c r="J232" s="241"/>
      <c r="K232" s="241"/>
      <c r="L232" s="241"/>
      <c r="M232" s="241"/>
      <c r="N232" s="241"/>
      <c r="O232" s="243" t="s">
        <v>10431</v>
      </c>
      <c r="P232" s="241"/>
      <c r="Q232" s="241"/>
      <c r="R232" s="241"/>
      <c r="S232" s="241"/>
      <c r="T232" s="241"/>
      <c r="U232" s="241"/>
      <c r="V232" s="241"/>
      <c r="W232" s="241"/>
      <c r="X232" s="241"/>
    </row>
    <row r="233" spans="1:24" s="236" customFormat="1" x14ac:dyDescent="0.25">
      <c r="A233" s="243" t="s">
        <v>10364</v>
      </c>
      <c r="B233" s="244" cm="1">
        <f t="array" ref="B233">IF(ROW() &lt; ROW(INDEX(initialConditions[experiment_ID],ROWS(initialConditions[experiment_ID]))), COUNTIF(INDEX(initialConditions[experiment_ID],1):initialConditions[[#This Row],[experiment_ID]],initialConditions[[#This Row],[experiment_ID]]), "")</f>
        <v>3</v>
      </c>
      <c r="C233" s="243" t="s">
        <v>10427</v>
      </c>
      <c r="D233" s="243"/>
      <c r="E233" s="241"/>
      <c r="F233" s="241"/>
      <c r="G233" s="241"/>
      <c r="H233" s="241"/>
      <c r="I233" s="241"/>
      <c r="J233" s="241"/>
      <c r="K233" s="241"/>
      <c r="L233" s="241"/>
      <c r="M233" s="241"/>
      <c r="N233" s="241"/>
      <c r="O233" s="243" t="s">
        <v>10432</v>
      </c>
      <c r="P233" s="241"/>
      <c r="Q233" s="241"/>
      <c r="R233" s="241"/>
      <c r="S233" s="241"/>
      <c r="T233" s="241"/>
      <c r="U233" s="241"/>
      <c r="V233" s="241"/>
      <c r="W233" s="241"/>
      <c r="X233" s="241"/>
    </row>
    <row r="234" spans="1:24" s="236" customFormat="1" x14ac:dyDescent="0.25">
      <c r="A234" s="243" t="s">
        <v>10364</v>
      </c>
      <c r="B234" s="244" cm="1">
        <f t="array" ref="B234">IF(ROW() &lt; ROW(INDEX(initialConditions[experiment_ID],ROWS(initialConditions[experiment_ID]))), COUNTIF(INDEX(initialConditions[experiment_ID],1):initialConditions[[#This Row],[experiment_ID]],initialConditions[[#This Row],[experiment_ID]]), "")</f>
        <v>4</v>
      </c>
      <c r="C234" s="243" t="s">
        <v>10428</v>
      </c>
      <c r="D234" s="243"/>
      <c r="E234" s="241"/>
      <c r="F234" s="241"/>
      <c r="G234" s="241"/>
      <c r="H234" s="241"/>
      <c r="I234" s="241"/>
      <c r="J234" s="241"/>
      <c r="K234" s="241"/>
      <c r="L234" s="241"/>
      <c r="M234" s="241"/>
      <c r="N234" s="241"/>
      <c r="O234" s="243" t="s">
        <v>10433</v>
      </c>
      <c r="P234" s="241"/>
      <c r="Q234" s="241"/>
      <c r="R234" s="241"/>
      <c r="S234" s="241"/>
      <c r="T234" s="241"/>
      <c r="U234" s="241"/>
      <c r="V234" s="241"/>
      <c r="W234" s="241"/>
      <c r="X234" s="241"/>
    </row>
    <row r="235" spans="1:24" s="236" customFormat="1" x14ac:dyDescent="0.25">
      <c r="A235" s="243" t="s">
        <v>10364</v>
      </c>
      <c r="B235" s="244" cm="1">
        <f t="array" ref="B235">IF(ROW() &lt; ROW(INDEX(initialConditions[experiment_ID],ROWS(initialConditions[experiment_ID]))), COUNTIF(INDEX(initialConditions[experiment_ID],1):initialConditions[[#This Row],[experiment_ID]],initialConditions[[#This Row],[experiment_ID]]), "")</f>
        <v>5</v>
      </c>
      <c r="C235" s="243" t="s">
        <v>10429</v>
      </c>
      <c r="D235" s="243"/>
      <c r="E235" s="241"/>
      <c r="F235" s="241"/>
      <c r="G235" s="241"/>
      <c r="H235" s="241"/>
      <c r="I235" s="241"/>
      <c r="J235" s="241"/>
      <c r="K235" s="241"/>
      <c r="L235" s="241"/>
      <c r="M235" s="241"/>
      <c r="N235" s="241"/>
      <c r="O235" s="243" t="s">
        <v>10434</v>
      </c>
      <c r="P235" s="241"/>
      <c r="Q235" s="241"/>
      <c r="R235" s="241"/>
      <c r="S235" s="241"/>
      <c r="T235" s="241"/>
      <c r="U235" s="241"/>
      <c r="V235" s="241"/>
      <c r="W235" s="241"/>
      <c r="X235" s="241"/>
    </row>
    <row r="236" spans="1:24" x14ac:dyDescent="0.25">
      <c r="A236" s="243" t="s">
        <v>10365</v>
      </c>
      <c r="B236" s="244" cm="1">
        <f t="array" ref="B236">IF(ROW() &lt; ROW(INDEX(initialConditions[experiment_ID],ROWS(initialConditions[experiment_ID]))), COUNTIF(INDEX(initialConditions[experiment_ID],1):initialConditions[[#This Row],[experiment_ID]],initialConditions[[#This Row],[experiment_ID]]), "")</f>
        <v>1</v>
      </c>
      <c r="C236" s="243" t="s">
        <v>10425</v>
      </c>
      <c r="D236" s="243"/>
      <c r="E236" s="241"/>
      <c r="F236" s="241"/>
      <c r="G236" s="241"/>
      <c r="H236" s="241"/>
      <c r="I236" s="241"/>
      <c r="J236" s="241"/>
      <c r="K236" s="241"/>
      <c r="L236" s="241"/>
      <c r="M236" s="241"/>
      <c r="N236" s="241"/>
      <c r="O236" s="243" t="s">
        <v>10430</v>
      </c>
      <c r="P236" s="241"/>
      <c r="Q236" s="241"/>
      <c r="R236" s="241"/>
      <c r="S236" s="241"/>
      <c r="T236" s="241"/>
      <c r="U236" s="241"/>
      <c r="V236" s="241"/>
      <c r="W236" s="241"/>
      <c r="X236" s="241"/>
    </row>
    <row r="237" spans="1:24" s="236" customFormat="1" x14ac:dyDescent="0.25">
      <c r="A237" s="243" t="s">
        <v>10365</v>
      </c>
      <c r="B237" s="244" cm="1">
        <f t="array" ref="B237">IF(ROW() &lt; ROW(INDEX(initialConditions[experiment_ID],ROWS(initialConditions[experiment_ID]))), COUNTIF(INDEX(initialConditions[experiment_ID],1):initialConditions[[#This Row],[experiment_ID]],initialConditions[[#This Row],[experiment_ID]]), "")</f>
        <v>2</v>
      </c>
      <c r="C237" s="243" t="s">
        <v>10426</v>
      </c>
      <c r="D237" s="243"/>
      <c r="E237" s="241"/>
      <c r="F237" s="241"/>
      <c r="G237" s="241"/>
      <c r="H237" s="241"/>
      <c r="I237" s="241"/>
      <c r="J237" s="241"/>
      <c r="K237" s="241"/>
      <c r="L237" s="241"/>
      <c r="M237" s="241"/>
      <c r="N237" s="241"/>
      <c r="O237" s="243" t="s">
        <v>10431</v>
      </c>
      <c r="P237" s="241"/>
      <c r="Q237" s="241"/>
      <c r="R237" s="241"/>
      <c r="S237" s="241"/>
      <c r="T237" s="241"/>
      <c r="U237" s="241"/>
      <c r="V237" s="241"/>
      <c r="W237" s="241"/>
      <c r="X237" s="241"/>
    </row>
    <row r="238" spans="1:24" s="236" customFormat="1" x14ac:dyDescent="0.25">
      <c r="A238" s="243" t="s">
        <v>10365</v>
      </c>
      <c r="B238" s="244" cm="1">
        <f t="array" ref="B238">IF(ROW() &lt; ROW(INDEX(initialConditions[experiment_ID],ROWS(initialConditions[experiment_ID]))), COUNTIF(INDEX(initialConditions[experiment_ID],1):initialConditions[[#This Row],[experiment_ID]],initialConditions[[#This Row],[experiment_ID]]), "")</f>
        <v>3</v>
      </c>
      <c r="C238" s="243" t="s">
        <v>10427</v>
      </c>
      <c r="D238" s="243"/>
      <c r="E238" s="241"/>
      <c r="F238" s="241"/>
      <c r="G238" s="241"/>
      <c r="H238" s="241"/>
      <c r="I238" s="241"/>
      <c r="J238" s="241"/>
      <c r="K238" s="241"/>
      <c r="L238" s="241"/>
      <c r="M238" s="241"/>
      <c r="N238" s="241"/>
      <c r="O238" s="243" t="s">
        <v>10432</v>
      </c>
      <c r="P238" s="241"/>
      <c r="Q238" s="241"/>
      <c r="R238" s="241"/>
      <c r="S238" s="241"/>
      <c r="T238" s="241"/>
      <c r="U238" s="241"/>
      <c r="V238" s="241"/>
      <c r="W238" s="241"/>
      <c r="X238" s="241"/>
    </row>
    <row r="239" spans="1:24" s="236" customFormat="1" x14ac:dyDescent="0.25">
      <c r="A239" s="243" t="s">
        <v>10365</v>
      </c>
      <c r="B239" s="244" cm="1">
        <f t="array" ref="B239">IF(ROW() &lt; ROW(INDEX(initialConditions[experiment_ID],ROWS(initialConditions[experiment_ID]))), COUNTIF(INDEX(initialConditions[experiment_ID],1):initialConditions[[#This Row],[experiment_ID]],initialConditions[[#This Row],[experiment_ID]]), "")</f>
        <v>4</v>
      </c>
      <c r="C239" s="243" t="s">
        <v>10428</v>
      </c>
      <c r="D239" s="243"/>
      <c r="E239" s="241"/>
      <c r="F239" s="241"/>
      <c r="G239" s="241"/>
      <c r="H239" s="241"/>
      <c r="I239" s="241"/>
      <c r="J239" s="241"/>
      <c r="K239" s="241"/>
      <c r="L239" s="241"/>
      <c r="M239" s="241"/>
      <c r="N239" s="241"/>
      <c r="O239" s="243" t="s">
        <v>10433</v>
      </c>
      <c r="P239" s="241"/>
      <c r="Q239" s="241"/>
      <c r="R239" s="241"/>
      <c r="S239" s="241"/>
      <c r="T239" s="241"/>
      <c r="U239" s="241"/>
      <c r="V239" s="241"/>
      <c r="W239" s="241"/>
      <c r="X239" s="241"/>
    </row>
    <row r="240" spans="1:24" s="236" customFormat="1" x14ac:dyDescent="0.25">
      <c r="A240" s="243" t="s">
        <v>10365</v>
      </c>
      <c r="B240" s="244" cm="1">
        <f t="array" ref="B240">IF(ROW() &lt; ROW(INDEX(initialConditions[experiment_ID],ROWS(initialConditions[experiment_ID]))), COUNTIF(INDEX(initialConditions[experiment_ID],1):initialConditions[[#This Row],[experiment_ID]],initialConditions[[#This Row],[experiment_ID]]), "")</f>
        <v>5</v>
      </c>
      <c r="C240" s="243" t="s">
        <v>10429</v>
      </c>
      <c r="D240" s="243"/>
      <c r="E240" s="241"/>
      <c r="F240" s="241"/>
      <c r="G240" s="241"/>
      <c r="H240" s="241"/>
      <c r="I240" s="241"/>
      <c r="J240" s="241"/>
      <c r="K240" s="241"/>
      <c r="L240" s="241"/>
      <c r="M240" s="241"/>
      <c r="N240" s="241"/>
      <c r="O240" s="243" t="s">
        <v>10434</v>
      </c>
      <c r="P240" s="241"/>
      <c r="Q240" s="241"/>
      <c r="R240" s="241"/>
      <c r="S240" s="241"/>
      <c r="T240" s="241"/>
      <c r="U240" s="241"/>
      <c r="V240" s="241"/>
      <c r="W240" s="241"/>
      <c r="X240" s="241"/>
    </row>
    <row r="241" spans="1:24" x14ac:dyDescent="0.25">
      <c r="A241" s="243" t="s">
        <v>10366</v>
      </c>
      <c r="B241" s="244" cm="1">
        <f t="array" ref="B241">IF(ROW() &lt; ROW(INDEX(initialConditions[experiment_ID],ROWS(initialConditions[experiment_ID]))), COUNTIF(INDEX(initialConditions[experiment_ID],1):initialConditions[[#This Row],[experiment_ID]],initialConditions[[#This Row],[experiment_ID]]), "")</f>
        <v>1</v>
      </c>
      <c r="C241" s="243" t="s">
        <v>10425</v>
      </c>
      <c r="D241" s="243"/>
      <c r="E241" s="241"/>
      <c r="F241" s="241"/>
      <c r="G241" s="241"/>
      <c r="H241" s="241"/>
      <c r="I241" s="241"/>
      <c r="J241" s="241"/>
      <c r="K241" s="241"/>
      <c r="L241" s="241"/>
      <c r="M241" s="241"/>
      <c r="N241" s="241"/>
      <c r="O241" s="243" t="s">
        <v>10430</v>
      </c>
      <c r="P241" s="241"/>
      <c r="Q241" s="241"/>
      <c r="R241" s="241"/>
      <c r="S241" s="241"/>
      <c r="T241" s="241"/>
      <c r="U241" s="241"/>
      <c r="V241" s="241"/>
      <c r="W241" s="241"/>
      <c r="X241" s="241"/>
    </row>
    <row r="242" spans="1:24" s="236" customFormat="1" x14ac:dyDescent="0.25">
      <c r="A242" s="243" t="s">
        <v>10366</v>
      </c>
      <c r="B242" s="244" cm="1">
        <f t="array" ref="B242">IF(ROW() &lt; ROW(INDEX(initialConditions[experiment_ID],ROWS(initialConditions[experiment_ID]))), COUNTIF(INDEX(initialConditions[experiment_ID],1):initialConditions[[#This Row],[experiment_ID]],initialConditions[[#This Row],[experiment_ID]]), "")</f>
        <v>2</v>
      </c>
      <c r="C242" s="243" t="s">
        <v>10426</v>
      </c>
      <c r="D242" s="243"/>
      <c r="E242" s="241"/>
      <c r="F242" s="241"/>
      <c r="G242" s="241"/>
      <c r="H242" s="241"/>
      <c r="I242" s="241"/>
      <c r="J242" s="241"/>
      <c r="K242" s="241"/>
      <c r="L242" s="241"/>
      <c r="M242" s="241"/>
      <c r="N242" s="241"/>
      <c r="O242" s="243" t="s">
        <v>10431</v>
      </c>
      <c r="P242" s="241"/>
      <c r="Q242" s="241"/>
      <c r="R242" s="241"/>
      <c r="S242" s="241"/>
      <c r="T242" s="241"/>
      <c r="U242" s="241"/>
      <c r="V242" s="241"/>
      <c r="W242" s="241"/>
      <c r="X242" s="241"/>
    </row>
    <row r="243" spans="1:24" s="236" customFormat="1" x14ac:dyDescent="0.25">
      <c r="A243" s="243" t="s">
        <v>10366</v>
      </c>
      <c r="B243" s="244" cm="1">
        <f t="array" ref="B243">IF(ROW() &lt; ROW(INDEX(initialConditions[experiment_ID],ROWS(initialConditions[experiment_ID]))), COUNTIF(INDEX(initialConditions[experiment_ID],1):initialConditions[[#This Row],[experiment_ID]],initialConditions[[#This Row],[experiment_ID]]), "")</f>
        <v>3</v>
      </c>
      <c r="C243" s="243" t="s">
        <v>10427</v>
      </c>
      <c r="D243" s="243"/>
      <c r="E243" s="241"/>
      <c r="F243" s="241"/>
      <c r="G243" s="241"/>
      <c r="H243" s="241"/>
      <c r="I243" s="241"/>
      <c r="J243" s="241"/>
      <c r="K243" s="241"/>
      <c r="L243" s="241"/>
      <c r="M243" s="241"/>
      <c r="N243" s="241"/>
      <c r="O243" s="243" t="s">
        <v>10432</v>
      </c>
      <c r="P243" s="241"/>
      <c r="Q243" s="241"/>
      <c r="R243" s="241"/>
      <c r="S243" s="241"/>
      <c r="T243" s="241"/>
      <c r="U243" s="241"/>
      <c r="V243" s="241"/>
      <c r="W243" s="241"/>
      <c r="X243" s="241"/>
    </row>
    <row r="244" spans="1:24" s="236" customFormat="1" x14ac:dyDescent="0.25">
      <c r="A244" s="243" t="s">
        <v>10366</v>
      </c>
      <c r="B244" s="244" cm="1">
        <f t="array" ref="B244">IF(ROW() &lt; ROW(INDEX(initialConditions[experiment_ID],ROWS(initialConditions[experiment_ID]))), COUNTIF(INDEX(initialConditions[experiment_ID],1):initialConditions[[#This Row],[experiment_ID]],initialConditions[[#This Row],[experiment_ID]]), "")</f>
        <v>4</v>
      </c>
      <c r="C244" s="243" t="s">
        <v>10428</v>
      </c>
      <c r="D244" s="243"/>
      <c r="E244" s="241"/>
      <c r="F244" s="241"/>
      <c r="G244" s="241"/>
      <c r="H244" s="241"/>
      <c r="I244" s="241"/>
      <c r="J244" s="241"/>
      <c r="K244" s="241"/>
      <c r="L244" s="241"/>
      <c r="M244" s="241"/>
      <c r="N244" s="241"/>
      <c r="O244" s="243" t="s">
        <v>10433</v>
      </c>
      <c r="P244" s="241"/>
      <c r="Q244" s="241"/>
      <c r="R244" s="241"/>
      <c r="S244" s="241"/>
      <c r="T244" s="241"/>
      <c r="U244" s="241"/>
      <c r="V244" s="241"/>
      <c r="W244" s="241"/>
      <c r="X244" s="241"/>
    </row>
    <row r="245" spans="1:24" s="236" customFormat="1" x14ac:dyDescent="0.25">
      <c r="A245" s="243" t="s">
        <v>10366</v>
      </c>
      <c r="B245" s="244" cm="1">
        <f t="array" ref="B245">IF(ROW() &lt; ROW(INDEX(initialConditions[experiment_ID],ROWS(initialConditions[experiment_ID]))), COUNTIF(INDEX(initialConditions[experiment_ID],1):initialConditions[[#This Row],[experiment_ID]],initialConditions[[#This Row],[experiment_ID]]), "")</f>
        <v>5</v>
      </c>
      <c r="C245" s="243" t="s">
        <v>10429</v>
      </c>
      <c r="D245" s="243"/>
      <c r="E245" s="241"/>
      <c r="F245" s="241"/>
      <c r="G245" s="241"/>
      <c r="H245" s="241"/>
      <c r="I245" s="241"/>
      <c r="J245" s="241"/>
      <c r="K245" s="241"/>
      <c r="L245" s="241"/>
      <c r="M245" s="241"/>
      <c r="N245" s="241"/>
      <c r="O245" s="243" t="s">
        <v>10434</v>
      </c>
      <c r="P245" s="241"/>
      <c r="Q245" s="241"/>
      <c r="R245" s="241"/>
      <c r="S245" s="241"/>
      <c r="T245" s="241"/>
      <c r="U245" s="241"/>
      <c r="V245" s="241"/>
      <c r="W245" s="241"/>
      <c r="X245" s="241"/>
    </row>
    <row r="246" spans="1:24" x14ac:dyDescent="0.25">
      <c r="A246" s="243" t="s">
        <v>10367</v>
      </c>
      <c r="B246" s="244" cm="1">
        <f t="array" ref="B246">IF(ROW() &lt; ROW(INDEX(initialConditions[experiment_ID],ROWS(initialConditions[experiment_ID]))), COUNTIF(INDEX(initialConditions[experiment_ID],1):initialConditions[[#This Row],[experiment_ID]],initialConditions[[#This Row],[experiment_ID]]), "")</f>
        <v>1</v>
      </c>
      <c r="C246" s="243" t="s">
        <v>10436</v>
      </c>
      <c r="D246" s="243"/>
      <c r="E246" s="241"/>
      <c r="F246" s="241"/>
      <c r="G246" s="241"/>
      <c r="H246" s="241"/>
      <c r="I246" s="241"/>
      <c r="J246" s="241"/>
      <c r="K246" s="241"/>
      <c r="L246" s="241"/>
      <c r="M246" s="241"/>
      <c r="N246" s="241"/>
      <c r="O246" s="243" t="s">
        <v>10435</v>
      </c>
      <c r="P246" s="241"/>
      <c r="Q246" s="241"/>
      <c r="R246" s="241"/>
      <c r="S246" s="241"/>
      <c r="T246" s="241"/>
      <c r="U246" s="241"/>
      <c r="V246" s="241"/>
      <c r="W246" s="241"/>
      <c r="X246" s="241"/>
    </row>
    <row r="247" spans="1:24" s="236" customFormat="1" x14ac:dyDescent="0.25">
      <c r="A247" s="243" t="s">
        <v>10367</v>
      </c>
      <c r="B247" s="244" cm="1">
        <f t="array" ref="B247">IF(ROW() &lt; ROW(INDEX(initialConditions[experiment_ID],ROWS(initialConditions[experiment_ID]))), COUNTIF(INDEX(initialConditions[experiment_ID],1):initialConditions[[#This Row],[experiment_ID]],initialConditions[[#This Row],[experiment_ID]]), "")</f>
        <v>2</v>
      </c>
      <c r="C247" s="243" t="s">
        <v>10437</v>
      </c>
      <c r="D247" s="243"/>
      <c r="E247" s="241"/>
      <c r="F247" s="241"/>
      <c r="G247" s="241"/>
      <c r="H247" s="241"/>
      <c r="I247" s="241"/>
      <c r="J247" s="241"/>
      <c r="K247" s="241"/>
      <c r="L247" s="241"/>
      <c r="M247" s="241"/>
      <c r="N247" s="241"/>
      <c r="O247" s="243" t="s">
        <v>10440</v>
      </c>
      <c r="P247" s="241"/>
      <c r="Q247" s="241"/>
      <c r="R247" s="241"/>
      <c r="S247" s="241"/>
      <c r="T247" s="241"/>
      <c r="U247" s="241"/>
      <c r="V247" s="241"/>
      <c r="W247" s="241"/>
      <c r="X247" s="241"/>
    </row>
    <row r="248" spans="1:24" s="236" customFormat="1" x14ac:dyDescent="0.25">
      <c r="A248" s="243" t="s">
        <v>10367</v>
      </c>
      <c r="B248" s="244" cm="1">
        <f t="array" ref="B248">IF(ROW() &lt; ROW(INDEX(initialConditions[experiment_ID],ROWS(initialConditions[experiment_ID]))), COUNTIF(INDEX(initialConditions[experiment_ID],1):initialConditions[[#This Row],[experiment_ID]],initialConditions[[#This Row],[experiment_ID]]), "")</f>
        <v>3</v>
      </c>
      <c r="C248" s="243" t="s">
        <v>10438</v>
      </c>
      <c r="D248" s="243"/>
      <c r="E248" s="241"/>
      <c r="F248" s="241"/>
      <c r="G248" s="241"/>
      <c r="H248" s="241"/>
      <c r="I248" s="241"/>
      <c r="J248" s="241"/>
      <c r="K248" s="241"/>
      <c r="L248" s="241"/>
      <c r="M248" s="241"/>
      <c r="N248" s="241"/>
      <c r="O248" s="243" t="s">
        <v>10441</v>
      </c>
      <c r="P248" s="241"/>
      <c r="Q248" s="241"/>
      <c r="R248" s="241"/>
      <c r="S248" s="241"/>
      <c r="T248" s="241"/>
      <c r="U248" s="241"/>
      <c r="V248" s="241"/>
      <c r="W248" s="241"/>
      <c r="X248" s="241"/>
    </row>
    <row r="249" spans="1:24" s="236" customFormat="1" x14ac:dyDescent="0.25">
      <c r="A249" s="243" t="s">
        <v>10367</v>
      </c>
      <c r="B249" s="244" cm="1">
        <f t="array" ref="B249">IF(ROW() &lt; ROW(INDEX(initialConditions[experiment_ID],ROWS(initialConditions[experiment_ID]))), COUNTIF(INDEX(initialConditions[experiment_ID],1):initialConditions[[#This Row],[experiment_ID]],initialConditions[[#This Row],[experiment_ID]]), "")</f>
        <v>4</v>
      </c>
      <c r="C249" s="243" t="s">
        <v>10439</v>
      </c>
      <c r="D249" s="243"/>
      <c r="E249" s="241"/>
      <c r="F249" s="241"/>
      <c r="G249" s="241"/>
      <c r="H249" s="241"/>
      <c r="I249" s="241"/>
      <c r="J249" s="241"/>
      <c r="K249" s="241"/>
      <c r="L249" s="241"/>
      <c r="M249" s="241"/>
      <c r="N249" s="241"/>
      <c r="O249" s="243" t="s">
        <v>10442</v>
      </c>
      <c r="P249" s="241"/>
      <c r="Q249" s="241"/>
      <c r="R249" s="241"/>
      <c r="S249" s="241"/>
      <c r="T249" s="241"/>
      <c r="U249" s="241"/>
      <c r="V249" s="241"/>
      <c r="W249" s="241"/>
      <c r="X249" s="241"/>
    </row>
    <row r="250" spans="1:24" x14ac:dyDescent="0.25">
      <c r="A250" s="243" t="s">
        <v>10368</v>
      </c>
      <c r="B250" s="244" cm="1">
        <f t="array" ref="B250">IF(ROW() &lt; ROW(INDEX(initialConditions[experiment_ID],ROWS(initialConditions[experiment_ID]))), COUNTIF(INDEX(initialConditions[experiment_ID],1):initialConditions[[#This Row],[experiment_ID]],initialConditions[[#This Row],[experiment_ID]]), "")</f>
        <v>1</v>
      </c>
      <c r="C250" s="243" t="s">
        <v>10436</v>
      </c>
      <c r="D250" s="243"/>
      <c r="E250" s="241"/>
      <c r="F250" s="241"/>
      <c r="G250" s="241"/>
      <c r="H250" s="241"/>
      <c r="I250" s="241"/>
      <c r="J250" s="241"/>
      <c r="K250" s="241"/>
      <c r="L250" s="241"/>
      <c r="M250" s="241"/>
      <c r="N250" s="241"/>
      <c r="O250" s="243" t="s">
        <v>10435</v>
      </c>
      <c r="P250" s="241"/>
      <c r="Q250" s="241"/>
      <c r="R250" s="241"/>
      <c r="S250" s="241"/>
      <c r="T250" s="241"/>
      <c r="U250" s="241"/>
      <c r="V250" s="241"/>
      <c r="W250" s="241"/>
      <c r="X250" s="241"/>
    </row>
    <row r="251" spans="1:24" s="236" customFormat="1" x14ac:dyDescent="0.25">
      <c r="A251" s="243" t="s">
        <v>10368</v>
      </c>
      <c r="B251" s="244" cm="1">
        <f t="array" ref="B251">IF(ROW() &lt; ROW(INDEX(initialConditions[experiment_ID],ROWS(initialConditions[experiment_ID]))), COUNTIF(INDEX(initialConditions[experiment_ID],1):initialConditions[[#This Row],[experiment_ID]],initialConditions[[#This Row],[experiment_ID]]), "")</f>
        <v>2</v>
      </c>
      <c r="C251" s="243" t="s">
        <v>10437</v>
      </c>
      <c r="D251" s="243"/>
      <c r="E251" s="241"/>
      <c r="F251" s="241"/>
      <c r="G251" s="241"/>
      <c r="H251" s="241"/>
      <c r="I251" s="241"/>
      <c r="J251" s="241"/>
      <c r="K251" s="241"/>
      <c r="L251" s="241"/>
      <c r="M251" s="241"/>
      <c r="N251" s="241"/>
      <c r="O251" s="243" t="s">
        <v>10440</v>
      </c>
      <c r="P251" s="241"/>
      <c r="Q251" s="241"/>
      <c r="R251" s="241"/>
      <c r="S251" s="241"/>
      <c r="T251" s="241"/>
      <c r="U251" s="241"/>
      <c r="V251" s="241"/>
      <c r="W251" s="241"/>
      <c r="X251" s="241"/>
    </row>
    <row r="252" spans="1:24" s="236" customFormat="1" x14ac:dyDescent="0.25">
      <c r="A252" s="243" t="s">
        <v>10368</v>
      </c>
      <c r="B252" s="244" cm="1">
        <f t="array" ref="B252">IF(ROW() &lt; ROW(INDEX(initialConditions[experiment_ID],ROWS(initialConditions[experiment_ID]))), COUNTIF(INDEX(initialConditions[experiment_ID],1):initialConditions[[#This Row],[experiment_ID]],initialConditions[[#This Row],[experiment_ID]]), "")</f>
        <v>3</v>
      </c>
      <c r="C252" s="243" t="s">
        <v>10438</v>
      </c>
      <c r="D252" s="243"/>
      <c r="E252" s="241"/>
      <c r="F252" s="241"/>
      <c r="G252" s="241"/>
      <c r="H252" s="241"/>
      <c r="I252" s="241"/>
      <c r="J252" s="241"/>
      <c r="K252" s="241"/>
      <c r="L252" s="241"/>
      <c r="M252" s="241"/>
      <c r="N252" s="241"/>
      <c r="O252" s="243" t="s">
        <v>10441</v>
      </c>
      <c r="P252" s="241"/>
      <c r="Q252" s="241"/>
      <c r="R252" s="241"/>
      <c r="S252" s="241"/>
      <c r="T252" s="241"/>
      <c r="U252" s="241"/>
      <c r="V252" s="241"/>
      <c r="W252" s="241"/>
      <c r="X252" s="241"/>
    </row>
    <row r="253" spans="1:24" s="236" customFormat="1" x14ac:dyDescent="0.25">
      <c r="A253" s="243" t="s">
        <v>10368</v>
      </c>
      <c r="B253" s="244" cm="1">
        <f t="array" ref="B253">IF(ROW() &lt; ROW(INDEX(initialConditions[experiment_ID],ROWS(initialConditions[experiment_ID]))), COUNTIF(INDEX(initialConditions[experiment_ID],1):initialConditions[[#This Row],[experiment_ID]],initialConditions[[#This Row],[experiment_ID]]), "")</f>
        <v>4</v>
      </c>
      <c r="C253" s="243" t="s">
        <v>10439</v>
      </c>
      <c r="D253" s="243"/>
      <c r="E253" s="241"/>
      <c r="F253" s="241"/>
      <c r="G253" s="241"/>
      <c r="H253" s="241"/>
      <c r="I253" s="241"/>
      <c r="J253" s="241"/>
      <c r="K253" s="241"/>
      <c r="L253" s="241"/>
      <c r="M253" s="241"/>
      <c r="N253" s="241"/>
      <c r="O253" s="243" t="s">
        <v>10442</v>
      </c>
      <c r="P253" s="241"/>
      <c r="Q253" s="241"/>
      <c r="R253" s="241"/>
      <c r="S253" s="241"/>
      <c r="T253" s="241"/>
      <c r="U253" s="241"/>
      <c r="V253" s="241"/>
      <c r="W253" s="241"/>
      <c r="X253" s="241"/>
    </row>
    <row r="254" spans="1:24" x14ac:dyDescent="0.25">
      <c r="A254" s="243" t="s">
        <v>10369</v>
      </c>
      <c r="B254" s="244" cm="1">
        <f t="array" ref="B254">IF(ROW() &lt; ROW(INDEX(initialConditions[experiment_ID],ROWS(initialConditions[experiment_ID]))), COUNTIF(INDEX(initialConditions[experiment_ID],1):initialConditions[[#This Row],[experiment_ID]],initialConditions[[#This Row],[experiment_ID]]), "")</f>
        <v>1</v>
      </c>
      <c r="C254" s="243" t="s">
        <v>10436</v>
      </c>
      <c r="D254" s="243"/>
      <c r="E254" s="241"/>
      <c r="F254" s="241"/>
      <c r="G254" s="241"/>
      <c r="H254" s="241"/>
      <c r="I254" s="241"/>
      <c r="J254" s="241"/>
      <c r="K254" s="241"/>
      <c r="L254" s="241"/>
      <c r="M254" s="241"/>
      <c r="N254" s="241"/>
      <c r="O254" s="243" t="s">
        <v>10435</v>
      </c>
      <c r="P254" s="241"/>
      <c r="Q254" s="241"/>
      <c r="R254" s="241"/>
      <c r="S254" s="241"/>
      <c r="T254" s="241"/>
      <c r="U254" s="241"/>
      <c r="V254" s="241"/>
      <c r="W254" s="241"/>
      <c r="X254" s="241"/>
    </row>
    <row r="255" spans="1:24" s="236" customFormat="1" x14ac:dyDescent="0.25">
      <c r="A255" s="243" t="s">
        <v>10369</v>
      </c>
      <c r="B255" s="244" cm="1">
        <f t="array" ref="B255">IF(ROW() &lt; ROW(INDEX(initialConditions[experiment_ID],ROWS(initialConditions[experiment_ID]))), COUNTIF(INDEX(initialConditions[experiment_ID],1):initialConditions[[#This Row],[experiment_ID]],initialConditions[[#This Row],[experiment_ID]]), "")</f>
        <v>2</v>
      </c>
      <c r="C255" s="243" t="s">
        <v>10437</v>
      </c>
      <c r="D255" s="243"/>
      <c r="E255" s="241"/>
      <c r="F255" s="241"/>
      <c r="G255" s="241"/>
      <c r="H255" s="241"/>
      <c r="I255" s="241"/>
      <c r="J255" s="241"/>
      <c r="K255" s="241"/>
      <c r="L255" s="241"/>
      <c r="M255" s="241"/>
      <c r="N255" s="241"/>
      <c r="O255" s="243" t="s">
        <v>10440</v>
      </c>
      <c r="P255" s="241"/>
      <c r="Q255" s="241"/>
      <c r="R255" s="241"/>
      <c r="S255" s="241"/>
      <c r="T255" s="241"/>
      <c r="U255" s="241"/>
      <c r="V255" s="241"/>
      <c r="W255" s="241"/>
      <c r="X255" s="241"/>
    </row>
    <row r="256" spans="1:24" s="236" customFormat="1" x14ac:dyDescent="0.25">
      <c r="A256" s="243" t="s">
        <v>10369</v>
      </c>
      <c r="B256" s="244" cm="1">
        <f t="array" ref="B256">IF(ROW() &lt; ROW(INDEX(initialConditions[experiment_ID],ROWS(initialConditions[experiment_ID]))), COUNTIF(INDEX(initialConditions[experiment_ID],1):initialConditions[[#This Row],[experiment_ID]],initialConditions[[#This Row],[experiment_ID]]), "")</f>
        <v>3</v>
      </c>
      <c r="C256" s="243" t="s">
        <v>10438</v>
      </c>
      <c r="D256" s="243"/>
      <c r="E256" s="241"/>
      <c r="F256" s="241"/>
      <c r="G256" s="241"/>
      <c r="H256" s="241"/>
      <c r="I256" s="241"/>
      <c r="J256" s="241"/>
      <c r="K256" s="241"/>
      <c r="L256" s="241"/>
      <c r="M256" s="241"/>
      <c r="N256" s="241"/>
      <c r="O256" s="243" t="s">
        <v>10441</v>
      </c>
      <c r="P256" s="241"/>
      <c r="Q256" s="241"/>
      <c r="R256" s="241"/>
      <c r="S256" s="241"/>
      <c r="T256" s="241"/>
      <c r="U256" s="241"/>
      <c r="V256" s="241"/>
      <c r="W256" s="241"/>
      <c r="X256" s="241"/>
    </row>
    <row r="257" spans="1:24" s="236" customFormat="1" x14ac:dyDescent="0.25">
      <c r="A257" s="243" t="s">
        <v>10369</v>
      </c>
      <c r="B257" s="244" cm="1">
        <f t="array" ref="B257">IF(ROW() &lt; ROW(INDEX(initialConditions[experiment_ID],ROWS(initialConditions[experiment_ID]))), COUNTIF(INDEX(initialConditions[experiment_ID],1):initialConditions[[#This Row],[experiment_ID]],initialConditions[[#This Row],[experiment_ID]]), "")</f>
        <v>4</v>
      </c>
      <c r="C257" s="243" t="s">
        <v>10439</v>
      </c>
      <c r="D257" s="243"/>
      <c r="E257" s="241"/>
      <c r="F257" s="241"/>
      <c r="G257" s="241"/>
      <c r="H257" s="241"/>
      <c r="I257" s="241"/>
      <c r="J257" s="241"/>
      <c r="K257" s="241"/>
      <c r="L257" s="241"/>
      <c r="M257" s="241"/>
      <c r="N257" s="241"/>
      <c r="O257" s="243" t="s">
        <v>10442</v>
      </c>
      <c r="P257" s="241"/>
      <c r="Q257" s="241"/>
      <c r="R257" s="241"/>
      <c r="S257" s="241"/>
      <c r="T257" s="241"/>
      <c r="U257" s="241"/>
      <c r="V257" s="241"/>
      <c r="W257" s="241"/>
      <c r="X257" s="241"/>
    </row>
    <row r="258" spans="1:24" x14ac:dyDescent="0.25">
      <c r="A258" s="243" t="s">
        <v>10370</v>
      </c>
      <c r="B258" s="244" cm="1">
        <f t="array" ref="B258">IF(ROW() &lt; ROW(INDEX(initialConditions[experiment_ID],ROWS(initialConditions[experiment_ID]))), COUNTIF(INDEX(initialConditions[experiment_ID],1):initialConditions[[#This Row],[experiment_ID]],initialConditions[[#This Row],[experiment_ID]]), "")</f>
        <v>1</v>
      </c>
      <c r="C258" s="243" t="s">
        <v>10436</v>
      </c>
      <c r="D258" s="243"/>
      <c r="E258" s="241"/>
      <c r="F258" s="241"/>
      <c r="G258" s="241"/>
      <c r="H258" s="241"/>
      <c r="I258" s="241"/>
      <c r="J258" s="241"/>
      <c r="K258" s="241"/>
      <c r="L258" s="241"/>
      <c r="M258" s="241"/>
      <c r="N258" s="241"/>
      <c r="O258" s="243" t="s">
        <v>10435</v>
      </c>
      <c r="P258" s="241"/>
      <c r="Q258" s="241"/>
      <c r="R258" s="241"/>
      <c r="S258" s="241"/>
      <c r="T258" s="241"/>
      <c r="U258" s="241"/>
      <c r="V258" s="241"/>
      <c r="W258" s="241"/>
      <c r="X258" s="241"/>
    </row>
    <row r="259" spans="1:24" s="236" customFormat="1" x14ac:dyDescent="0.25">
      <c r="A259" s="243" t="s">
        <v>10370</v>
      </c>
      <c r="B259" s="244" cm="1">
        <f t="array" ref="B259">IF(ROW() &lt; ROW(INDEX(initialConditions[experiment_ID],ROWS(initialConditions[experiment_ID]))), COUNTIF(INDEX(initialConditions[experiment_ID],1):initialConditions[[#This Row],[experiment_ID]],initialConditions[[#This Row],[experiment_ID]]), "")</f>
        <v>2</v>
      </c>
      <c r="C259" s="243" t="s">
        <v>10437</v>
      </c>
      <c r="D259" s="243"/>
      <c r="E259" s="241"/>
      <c r="F259" s="241"/>
      <c r="G259" s="241"/>
      <c r="H259" s="241"/>
      <c r="I259" s="241"/>
      <c r="J259" s="241"/>
      <c r="K259" s="241"/>
      <c r="L259" s="241"/>
      <c r="M259" s="241"/>
      <c r="N259" s="241"/>
      <c r="O259" s="243" t="s">
        <v>10440</v>
      </c>
      <c r="P259" s="241"/>
      <c r="Q259" s="241"/>
      <c r="R259" s="241"/>
      <c r="S259" s="241"/>
      <c r="T259" s="241"/>
      <c r="U259" s="241"/>
      <c r="V259" s="241"/>
      <c r="W259" s="241"/>
      <c r="X259" s="241"/>
    </row>
    <row r="260" spans="1:24" s="236" customFormat="1" x14ac:dyDescent="0.25">
      <c r="A260" s="243" t="s">
        <v>10370</v>
      </c>
      <c r="B260" s="244" cm="1">
        <f t="array" ref="B260">IF(ROW() &lt; ROW(INDEX(initialConditions[experiment_ID],ROWS(initialConditions[experiment_ID]))), COUNTIF(INDEX(initialConditions[experiment_ID],1):initialConditions[[#This Row],[experiment_ID]],initialConditions[[#This Row],[experiment_ID]]), "")</f>
        <v>3</v>
      </c>
      <c r="C260" s="243" t="s">
        <v>10438</v>
      </c>
      <c r="D260" s="243"/>
      <c r="E260" s="241"/>
      <c r="F260" s="241"/>
      <c r="G260" s="241"/>
      <c r="H260" s="241"/>
      <c r="I260" s="241"/>
      <c r="J260" s="241"/>
      <c r="K260" s="241"/>
      <c r="L260" s="241"/>
      <c r="M260" s="241"/>
      <c r="N260" s="241"/>
      <c r="O260" s="243" t="s">
        <v>10441</v>
      </c>
      <c r="P260" s="241"/>
      <c r="Q260" s="241"/>
      <c r="R260" s="241"/>
      <c r="S260" s="241"/>
      <c r="T260" s="241"/>
      <c r="U260" s="241"/>
      <c r="V260" s="241"/>
      <c r="W260" s="241"/>
      <c r="X260" s="241"/>
    </row>
    <row r="261" spans="1:24" s="236" customFormat="1" x14ac:dyDescent="0.25">
      <c r="A261" s="243" t="s">
        <v>10370</v>
      </c>
      <c r="B261" s="244" cm="1">
        <f t="array" ref="B261">IF(ROW() &lt; ROW(INDEX(initialConditions[experiment_ID],ROWS(initialConditions[experiment_ID]))), COUNTIF(INDEX(initialConditions[experiment_ID],1):initialConditions[[#This Row],[experiment_ID]],initialConditions[[#This Row],[experiment_ID]]), "")</f>
        <v>4</v>
      </c>
      <c r="C261" s="243" t="s">
        <v>10439</v>
      </c>
      <c r="D261" s="243"/>
      <c r="E261" s="241"/>
      <c r="F261" s="241"/>
      <c r="G261" s="241"/>
      <c r="H261" s="241"/>
      <c r="I261" s="241"/>
      <c r="J261" s="241"/>
      <c r="K261" s="241"/>
      <c r="L261" s="241"/>
      <c r="M261" s="241"/>
      <c r="N261" s="241"/>
      <c r="O261" s="243" t="s">
        <v>10442</v>
      </c>
      <c r="P261" s="241"/>
      <c r="Q261" s="241"/>
      <c r="R261" s="241"/>
      <c r="S261" s="241"/>
      <c r="T261" s="241"/>
      <c r="U261" s="241"/>
      <c r="V261" s="241"/>
      <c r="W261" s="241"/>
      <c r="X261" s="241"/>
    </row>
    <row r="262" spans="1:24" x14ac:dyDescent="0.25">
      <c r="A262" s="243" t="s">
        <v>10371</v>
      </c>
      <c r="B262" s="244" cm="1">
        <f t="array" ref="B262">IF(ROW() &lt; ROW(INDEX(initialConditions[experiment_ID],ROWS(initialConditions[experiment_ID]))), COUNTIF(INDEX(initialConditions[experiment_ID],1):initialConditions[[#This Row],[experiment_ID]],initialConditions[[#This Row],[experiment_ID]]), "")</f>
        <v>1</v>
      </c>
      <c r="C262" s="243" t="s">
        <v>10436</v>
      </c>
      <c r="D262" s="243"/>
      <c r="E262" s="241"/>
      <c r="F262" s="241"/>
      <c r="G262" s="241"/>
      <c r="H262" s="241"/>
      <c r="I262" s="241"/>
      <c r="J262" s="241"/>
      <c r="K262" s="241"/>
      <c r="L262" s="241"/>
      <c r="M262" s="241"/>
      <c r="N262" s="241"/>
      <c r="O262" s="243" t="s">
        <v>10435</v>
      </c>
      <c r="P262" s="241"/>
      <c r="Q262" s="241"/>
      <c r="R262" s="241"/>
      <c r="S262" s="241"/>
      <c r="T262" s="241"/>
      <c r="U262" s="241"/>
      <c r="V262" s="241"/>
      <c r="W262" s="241"/>
      <c r="X262" s="241"/>
    </row>
    <row r="263" spans="1:24" s="236" customFormat="1" x14ac:dyDescent="0.25">
      <c r="A263" s="243" t="s">
        <v>10371</v>
      </c>
      <c r="B263" s="244" cm="1">
        <f t="array" ref="B263">IF(ROW() &lt; ROW(INDEX(initialConditions[experiment_ID],ROWS(initialConditions[experiment_ID]))), COUNTIF(INDEX(initialConditions[experiment_ID],1):initialConditions[[#This Row],[experiment_ID]],initialConditions[[#This Row],[experiment_ID]]), "")</f>
        <v>2</v>
      </c>
      <c r="C263" s="243" t="s">
        <v>10437</v>
      </c>
      <c r="D263" s="243"/>
      <c r="E263" s="241"/>
      <c r="F263" s="241"/>
      <c r="G263" s="241"/>
      <c r="H263" s="241"/>
      <c r="I263" s="241"/>
      <c r="J263" s="241"/>
      <c r="K263" s="241"/>
      <c r="L263" s="241"/>
      <c r="M263" s="241"/>
      <c r="N263" s="241"/>
      <c r="O263" s="243" t="s">
        <v>10440</v>
      </c>
      <c r="P263" s="241"/>
      <c r="Q263" s="241"/>
      <c r="R263" s="241"/>
      <c r="S263" s="241"/>
      <c r="T263" s="241"/>
      <c r="U263" s="241"/>
      <c r="V263" s="241"/>
      <c r="W263" s="241"/>
      <c r="X263" s="241"/>
    </row>
    <row r="264" spans="1:24" s="236" customFormat="1" x14ac:dyDescent="0.25">
      <c r="A264" s="243" t="s">
        <v>10371</v>
      </c>
      <c r="B264" s="244" cm="1">
        <f t="array" ref="B264">IF(ROW() &lt; ROW(INDEX(initialConditions[experiment_ID],ROWS(initialConditions[experiment_ID]))), COUNTIF(INDEX(initialConditions[experiment_ID],1):initialConditions[[#This Row],[experiment_ID]],initialConditions[[#This Row],[experiment_ID]]), "")</f>
        <v>3</v>
      </c>
      <c r="C264" s="243" t="s">
        <v>10438</v>
      </c>
      <c r="D264" s="243"/>
      <c r="E264" s="241"/>
      <c r="F264" s="241"/>
      <c r="G264" s="241"/>
      <c r="H264" s="241"/>
      <c r="I264" s="241"/>
      <c r="J264" s="241"/>
      <c r="K264" s="241"/>
      <c r="L264" s="241"/>
      <c r="M264" s="241"/>
      <c r="N264" s="241"/>
      <c r="O264" s="243" t="s">
        <v>10441</v>
      </c>
      <c r="P264" s="241"/>
      <c r="Q264" s="241"/>
      <c r="R264" s="241"/>
      <c r="S264" s="241"/>
      <c r="T264" s="241"/>
      <c r="U264" s="241"/>
      <c r="V264" s="241"/>
      <c r="W264" s="241"/>
      <c r="X264" s="241"/>
    </row>
    <row r="265" spans="1:24" s="236" customFormat="1" x14ac:dyDescent="0.25">
      <c r="A265" s="243" t="s">
        <v>10371</v>
      </c>
      <c r="B265" s="244" cm="1">
        <f t="array" ref="B265">IF(ROW() &lt; ROW(INDEX(initialConditions[experiment_ID],ROWS(initialConditions[experiment_ID]))), COUNTIF(INDEX(initialConditions[experiment_ID],1):initialConditions[[#This Row],[experiment_ID]],initialConditions[[#This Row],[experiment_ID]]), "")</f>
        <v>4</v>
      </c>
      <c r="C265" s="243" t="s">
        <v>10439</v>
      </c>
      <c r="D265" s="243"/>
      <c r="E265" s="241"/>
      <c r="F265" s="241"/>
      <c r="G265" s="241"/>
      <c r="H265" s="241"/>
      <c r="I265" s="241"/>
      <c r="J265" s="241"/>
      <c r="K265" s="241"/>
      <c r="L265" s="241"/>
      <c r="M265" s="241"/>
      <c r="N265" s="241"/>
      <c r="O265" s="243" t="s">
        <v>10442</v>
      </c>
      <c r="P265" s="241"/>
      <c r="Q265" s="241"/>
      <c r="R265" s="241"/>
      <c r="S265" s="241"/>
      <c r="T265" s="241"/>
      <c r="U265" s="241"/>
      <c r="V265" s="241"/>
      <c r="W265" s="241"/>
      <c r="X265" s="241"/>
    </row>
    <row r="266" spans="1:24" x14ac:dyDescent="0.25">
      <c r="A266" s="243" t="s">
        <v>10372</v>
      </c>
      <c r="B266" s="244" cm="1">
        <f t="array" ref="B266">IF(ROW() &lt; ROW(INDEX(initialConditions[experiment_ID],ROWS(initialConditions[experiment_ID]))), COUNTIF(INDEX(initialConditions[experiment_ID],1):initialConditions[[#This Row],[experiment_ID]],initialConditions[[#This Row],[experiment_ID]]), "")</f>
        <v>1</v>
      </c>
      <c r="C266" s="243" t="s">
        <v>10436</v>
      </c>
      <c r="D266" s="243"/>
      <c r="E266" s="241"/>
      <c r="F266" s="241"/>
      <c r="G266" s="241"/>
      <c r="H266" s="241"/>
      <c r="I266" s="241"/>
      <c r="J266" s="241"/>
      <c r="K266" s="241"/>
      <c r="L266" s="241"/>
      <c r="M266" s="241"/>
      <c r="N266" s="241"/>
      <c r="O266" s="243" t="s">
        <v>10435</v>
      </c>
      <c r="P266" s="241"/>
      <c r="Q266" s="241"/>
      <c r="R266" s="241"/>
      <c r="S266" s="241"/>
      <c r="T266" s="241"/>
      <c r="U266" s="241"/>
      <c r="V266" s="241"/>
      <c r="W266" s="241"/>
      <c r="X266" s="241"/>
    </row>
    <row r="267" spans="1:24" s="236" customFormat="1" x14ac:dyDescent="0.25">
      <c r="A267" s="243" t="s">
        <v>10372</v>
      </c>
      <c r="B267" s="244" cm="1">
        <f t="array" ref="B267">IF(ROW() &lt; ROW(INDEX(initialConditions[experiment_ID],ROWS(initialConditions[experiment_ID]))), COUNTIF(INDEX(initialConditions[experiment_ID],1):initialConditions[[#This Row],[experiment_ID]],initialConditions[[#This Row],[experiment_ID]]), "")</f>
        <v>2</v>
      </c>
      <c r="C267" s="243" t="s">
        <v>10437</v>
      </c>
      <c r="D267" s="243"/>
      <c r="E267" s="241"/>
      <c r="F267" s="241"/>
      <c r="G267" s="241"/>
      <c r="H267" s="241"/>
      <c r="I267" s="241"/>
      <c r="J267" s="241"/>
      <c r="K267" s="241"/>
      <c r="L267" s="241"/>
      <c r="M267" s="241"/>
      <c r="N267" s="241"/>
      <c r="O267" s="243" t="s">
        <v>10440</v>
      </c>
      <c r="P267" s="241"/>
      <c r="Q267" s="241"/>
      <c r="R267" s="241"/>
      <c r="S267" s="241"/>
      <c r="T267" s="241"/>
      <c r="U267" s="241"/>
      <c r="V267" s="241"/>
      <c r="W267" s="241"/>
      <c r="X267" s="241"/>
    </row>
    <row r="268" spans="1:24" s="236" customFormat="1" x14ac:dyDescent="0.25">
      <c r="A268" s="243" t="s">
        <v>10372</v>
      </c>
      <c r="B268" s="244" cm="1">
        <f t="array" ref="B268">IF(ROW() &lt; ROW(INDEX(initialConditions[experiment_ID],ROWS(initialConditions[experiment_ID]))), COUNTIF(INDEX(initialConditions[experiment_ID],1):initialConditions[[#This Row],[experiment_ID]],initialConditions[[#This Row],[experiment_ID]]), "")</f>
        <v>3</v>
      </c>
      <c r="C268" s="243" t="s">
        <v>10438</v>
      </c>
      <c r="D268" s="243"/>
      <c r="E268" s="241"/>
      <c r="F268" s="241"/>
      <c r="G268" s="241"/>
      <c r="H268" s="241"/>
      <c r="I268" s="241"/>
      <c r="J268" s="241"/>
      <c r="K268" s="241"/>
      <c r="L268" s="241"/>
      <c r="M268" s="241"/>
      <c r="N268" s="241"/>
      <c r="O268" s="243" t="s">
        <v>10441</v>
      </c>
      <c r="P268" s="241"/>
      <c r="Q268" s="241"/>
      <c r="R268" s="241"/>
      <c r="S268" s="241"/>
      <c r="T268" s="241"/>
      <c r="U268" s="241"/>
      <c r="V268" s="241"/>
      <c r="W268" s="241"/>
      <c r="X268" s="241"/>
    </row>
    <row r="269" spans="1:24" s="236" customFormat="1" x14ac:dyDescent="0.25">
      <c r="A269" s="243" t="s">
        <v>10372</v>
      </c>
      <c r="B269" s="244" cm="1">
        <f t="array" ref="B269">IF(ROW() &lt; ROW(INDEX(initialConditions[experiment_ID],ROWS(initialConditions[experiment_ID]))), COUNTIF(INDEX(initialConditions[experiment_ID],1):initialConditions[[#This Row],[experiment_ID]],initialConditions[[#This Row],[experiment_ID]]), "")</f>
        <v>4</v>
      </c>
      <c r="C269" s="243" t="s">
        <v>10439</v>
      </c>
      <c r="D269" s="243"/>
      <c r="E269" s="241"/>
      <c r="F269" s="241"/>
      <c r="G269" s="241"/>
      <c r="H269" s="241"/>
      <c r="I269" s="241"/>
      <c r="J269" s="241"/>
      <c r="K269" s="241"/>
      <c r="L269" s="241"/>
      <c r="M269" s="241"/>
      <c r="N269" s="241"/>
      <c r="O269" s="243" t="s">
        <v>10442</v>
      </c>
      <c r="P269" s="241"/>
      <c r="Q269" s="241"/>
      <c r="R269" s="241"/>
      <c r="S269" s="241"/>
      <c r="T269" s="241"/>
      <c r="U269" s="241"/>
      <c r="V269" s="241"/>
      <c r="W269" s="241"/>
      <c r="X269" s="241"/>
    </row>
    <row r="270" spans="1:24" x14ac:dyDescent="0.25">
      <c r="A270" s="243" t="s">
        <v>10373</v>
      </c>
      <c r="B270" s="244" cm="1">
        <f t="array" ref="B270">IF(ROW() &lt; ROW(INDEX(initialConditions[experiment_ID],ROWS(initialConditions[experiment_ID]))), COUNTIF(INDEX(initialConditions[experiment_ID],1):initialConditions[[#This Row],[experiment_ID]],initialConditions[[#This Row],[experiment_ID]]), "")</f>
        <v>1</v>
      </c>
      <c r="C270" s="243" t="s">
        <v>10436</v>
      </c>
      <c r="D270" s="243"/>
      <c r="E270" s="241"/>
      <c r="F270" s="241"/>
      <c r="G270" s="241"/>
      <c r="H270" s="241"/>
      <c r="I270" s="241"/>
      <c r="J270" s="241"/>
      <c r="K270" s="241"/>
      <c r="L270" s="241"/>
      <c r="M270" s="241"/>
      <c r="N270" s="241"/>
      <c r="O270" s="243" t="s">
        <v>10435</v>
      </c>
      <c r="P270" s="241"/>
      <c r="Q270" s="241"/>
      <c r="R270" s="241"/>
      <c r="S270" s="241"/>
      <c r="T270" s="241"/>
      <c r="U270" s="241"/>
      <c r="V270" s="241"/>
      <c r="W270" s="241"/>
      <c r="X270" s="241"/>
    </row>
    <row r="271" spans="1:24" s="236" customFormat="1" x14ac:dyDescent="0.25">
      <c r="A271" s="243" t="s">
        <v>10373</v>
      </c>
      <c r="B271" s="244" cm="1">
        <f t="array" ref="B271">IF(ROW() &lt; ROW(INDEX(initialConditions[experiment_ID],ROWS(initialConditions[experiment_ID]))), COUNTIF(INDEX(initialConditions[experiment_ID],1):initialConditions[[#This Row],[experiment_ID]],initialConditions[[#This Row],[experiment_ID]]), "")</f>
        <v>2</v>
      </c>
      <c r="C271" s="243" t="s">
        <v>10437</v>
      </c>
      <c r="D271" s="243"/>
      <c r="E271" s="241"/>
      <c r="F271" s="241"/>
      <c r="G271" s="241"/>
      <c r="H271" s="241"/>
      <c r="I271" s="241"/>
      <c r="J271" s="241"/>
      <c r="K271" s="241"/>
      <c r="L271" s="241"/>
      <c r="M271" s="241"/>
      <c r="N271" s="241"/>
      <c r="O271" s="243" t="s">
        <v>10440</v>
      </c>
      <c r="P271" s="241"/>
      <c r="Q271" s="241"/>
      <c r="R271" s="241"/>
      <c r="S271" s="241"/>
      <c r="T271" s="241"/>
      <c r="U271" s="241"/>
      <c r="V271" s="241"/>
      <c r="W271" s="241"/>
      <c r="X271" s="241"/>
    </row>
    <row r="272" spans="1:24" s="236" customFormat="1" x14ac:dyDescent="0.25">
      <c r="A272" s="243" t="s">
        <v>10373</v>
      </c>
      <c r="B272" s="244" cm="1">
        <f t="array" ref="B272">IF(ROW() &lt; ROW(INDEX(initialConditions[experiment_ID],ROWS(initialConditions[experiment_ID]))), COUNTIF(INDEX(initialConditions[experiment_ID],1):initialConditions[[#This Row],[experiment_ID]],initialConditions[[#This Row],[experiment_ID]]), "")</f>
        <v>3</v>
      </c>
      <c r="C272" s="243" t="s">
        <v>10438</v>
      </c>
      <c r="D272" s="243"/>
      <c r="E272" s="241"/>
      <c r="F272" s="241"/>
      <c r="G272" s="241"/>
      <c r="H272" s="241"/>
      <c r="I272" s="241"/>
      <c r="J272" s="241"/>
      <c r="K272" s="241"/>
      <c r="L272" s="241"/>
      <c r="M272" s="241"/>
      <c r="N272" s="241"/>
      <c r="O272" s="243" t="s">
        <v>10441</v>
      </c>
      <c r="P272" s="241"/>
      <c r="Q272" s="241"/>
      <c r="R272" s="241"/>
      <c r="S272" s="241"/>
      <c r="T272" s="241"/>
      <c r="U272" s="241"/>
      <c r="V272" s="241"/>
      <c r="W272" s="241"/>
      <c r="X272" s="241"/>
    </row>
    <row r="273" spans="1:24" s="236" customFormat="1" x14ac:dyDescent="0.25">
      <c r="A273" s="243" t="s">
        <v>10373</v>
      </c>
      <c r="B273" s="244" cm="1">
        <f t="array" ref="B273">IF(ROW() &lt; ROW(INDEX(initialConditions[experiment_ID],ROWS(initialConditions[experiment_ID]))), COUNTIF(INDEX(initialConditions[experiment_ID],1):initialConditions[[#This Row],[experiment_ID]],initialConditions[[#This Row],[experiment_ID]]), "")</f>
        <v>4</v>
      </c>
      <c r="C273" s="243" t="s">
        <v>10439</v>
      </c>
      <c r="D273" s="243"/>
      <c r="E273" s="241"/>
      <c r="F273" s="241"/>
      <c r="G273" s="241"/>
      <c r="H273" s="241"/>
      <c r="I273" s="241"/>
      <c r="J273" s="241"/>
      <c r="K273" s="241"/>
      <c r="L273" s="241"/>
      <c r="M273" s="241"/>
      <c r="N273" s="241"/>
      <c r="O273" s="243" t="s">
        <v>10442</v>
      </c>
      <c r="P273" s="241"/>
      <c r="Q273" s="241"/>
      <c r="R273" s="241"/>
      <c r="S273" s="241"/>
      <c r="T273" s="241"/>
      <c r="U273" s="241"/>
      <c r="V273" s="241"/>
      <c r="W273" s="241"/>
      <c r="X273" s="241"/>
    </row>
    <row r="274" spans="1:24" x14ac:dyDescent="0.25">
      <c r="A274" s="243" t="s">
        <v>10374</v>
      </c>
      <c r="B274" s="244" cm="1">
        <f t="array" ref="B274">IF(ROW() &lt; ROW(INDEX(initialConditions[experiment_ID],ROWS(initialConditions[experiment_ID]))), COUNTIF(INDEX(initialConditions[experiment_ID],1):initialConditions[[#This Row],[experiment_ID]],initialConditions[[#This Row],[experiment_ID]]), "")</f>
        <v>1</v>
      </c>
      <c r="C274" s="243" t="s">
        <v>10436</v>
      </c>
      <c r="D274" s="243"/>
      <c r="E274" s="241"/>
      <c r="F274" s="241"/>
      <c r="G274" s="241"/>
      <c r="H274" s="241"/>
      <c r="I274" s="241"/>
      <c r="J274" s="241"/>
      <c r="K274" s="241"/>
      <c r="L274" s="241"/>
      <c r="M274" s="241"/>
      <c r="N274" s="241"/>
      <c r="O274" s="243" t="s">
        <v>10435</v>
      </c>
      <c r="P274" s="241"/>
      <c r="Q274" s="241"/>
      <c r="R274" s="241"/>
      <c r="S274" s="241"/>
      <c r="T274" s="241"/>
      <c r="U274" s="241"/>
      <c r="V274" s="241"/>
      <c r="W274" s="241"/>
      <c r="X274" s="241"/>
    </row>
    <row r="275" spans="1:24" s="236" customFormat="1" x14ac:dyDescent="0.25">
      <c r="A275" s="243" t="s">
        <v>10374</v>
      </c>
      <c r="B275" s="244" cm="1">
        <f t="array" ref="B275">IF(ROW() &lt; ROW(INDEX(initialConditions[experiment_ID],ROWS(initialConditions[experiment_ID]))), COUNTIF(INDEX(initialConditions[experiment_ID],1):initialConditions[[#This Row],[experiment_ID]],initialConditions[[#This Row],[experiment_ID]]), "")</f>
        <v>2</v>
      </c>
      <c r="C275" s="243" t="s">
        <v>10437</v>
      </c>
      <c r="D275" s="243"/>
      <c r="E275" s="241"/>
      <c r="F275" s="241"/>
      <c r="G275" s="241"/>
      <c r="H275" s="241"/>
      <c r="I275" s="241"/>
      <c r="J275" s="241"/>
      <c r="K275" s="241"/>
      <c r="L275" s="241"/>
      <c r="M275" s="241"/>
      <c r="N275" s="241"/>
      <c r="O275" s="243" t="s">
        <v>10440</v>
      </c>
      <c r="P275" s="241"/>
      <c r="Q275" s="241"/>
      <c r="R275" s="241"/>
      <c r="S275" s="241"/>
      <c r="T275" s="241"/>
      <c r="U275" s="241"/>
      <c r="V275" s="241"/>
      <c r="W275" s="241"/>
      <c r="X275" s="241"/>
    </row>
    <row r="276" spans="1:24" s="236" customFormat="1" x14ac:dyDescent="0.25">
      <c r="A276" s="243" t="s">
        <v>10374</v>
      </c>
      <c r="B276" s="244" cm="1">
        <f t="array" ref="B276">IF(ROW() &lt; ROW(INDEX(initialConditions[experiment_ID],ROWS(initialConditions[experiment_ID]))), COUNTIF(INDEX(initialConditions[experiment_ID],1):initialConditions[[#This Row],[experiment_ID]],initialConditions[[#This Row],[experiment_ID]]), "")</f>
        <v>3</v>
      </c>
      <c r="C276" s="243" t="s">
        <v>10438</v>
      </c>
      <c r="D276" s="243"/>
      <c r="E276" s="241"/>
      <c r="F276" s="241"/>
      <c r="G276" s="241"/>
      <c r="H276" s="241"/>
      <c r="I276" s="241"/>
      <c r="J276" s="241"/>
      <c r="K276" s="241"/>
      <c r="L276" s="241"/>
      <c r="M276" s="241"/>
      <c r="N276" s="241"/>
      <c r="O276" s="243" t="s">
        <v>10441</v>
      </c>
      <c r="P276" s="241"/>
      <c r="Q276" s="241"/>
      <c r="R276" s="241"/>
      <c r="S276" s="241"/>
      <c r="T276" s="241"/>
      <c r="U276" s="241"/>
      <c r="V276" s="241"/>
      <c r="W276" s="241"/>
      <c r="X276" s="241"/>
    </row>
    <row r="277" spans="1:24" s="236" customFormat="1" x14ac:dyDescent="0.25">
      <c r="A277" s="243" t="s">
        <v>10374</v>
      </c>
      <c r="B277" s="244" cm="1">
        <f t="array" ref="B277">IF(ROW() &lt; ROW(INDEX(initialConditions[experiment_ID],ROWS(initialConditions[experiment_ID]))), COUNTIF(INDEX(initialConditions[experiment_ID],1):initialConditions[[#This Row],[experiment_ID]],initialConditions[[#This Row],[experiment_ID]]), "")</f>
        <v>4</v>
      </c>
      <c r="C277" s="243" t="s">
        <v>10439</v>
      </c>
      <c r="D277" s="243"/>
      <c r="E277" s="241"/>
      <c r="F277" s="241"/>
      <c r="G277" s="241"/>
      <c r="H277" s="241"/>
      <c r="I277" s="241"/>
      <c r="J277" s="241"/>
      <c r="K277" s="241"/>
      <c r="L277" s="241"/>
      <c r="M277" s="241"/>
      <c r="N277" s="241"/>
      <c r="O277" s="243" t="s">
        <v>10442</v>
      </c>
      <c r="P277" s="241"/>
      <c r="Q277" s="241"/>
      <c r="R277" s="241"/>
      <c r="S277" s="241"/>
      <c r="T277" s="241"/>
      <c r="U277" s="241"/>
      <c r="V277" s="241"/>
      <c r="W277" s="241"/>
      <c r="X277" s="241"/>
    </row>
    <row r="278" spans="1:24" x14ac:dyDescent="0.25">
      <c r="A278" s="243" t="s">
        <v>10375</v>
      </c>
      <c r="B278" s="244" cm="1">
        <f t="array" ref="B278">IF(ROW() &lt; ROW(INDEX(initialConditions[experiment_ID],ROWS(initialConditions[experiment_ID]))), COUNTIF(INDEX(initialConditions[experiment_ID],1):initialConditions[[#This Row],[experiment_ID]],initialConditions[[#This Row],[experiment_ID]]), "")</f>
        <v>1</v>
      </c>
      <c r="C278" s="243" t="s">
        <v>10436</v>
      </c>
      <c r="D278" s="243"/>
      <c r="E278" s="241"/>
      <c r="F278" s="241"/>
      <c r="G278" s="241"/>
      <c r="H278" s="241"/>
      <c r="I278" s="241"/>
      <c r="J278" s="241"/>
      <c r="K278" s="241"/>
      <c r="L278" s="241"/>
      <c r="M278" s="241"/>
      <c r="N278" s="241"/>
      <c r="O278" s="243" t="s">
        <v>10435</v>
      </c>
      <c r="P278" s="241"/>
      <c r="Q278" s="241"/>
      <c r="R278" s="241"/>
      <c r="S278" s="241"/>
      <c r="T278" s="241"/>
      <c r="U278" s="241"/>
      <c r="V278" s="241"/>
      <c r="W278" s="241"/>
      <c r="X278" s="241"/>
    </row>
    <row r="279" spans="1:24" s="236" customFormat="1" x14ac:dyDescent="0.25">
      <c r="A279" s="243" t="s">
        <v>10375</v>
      </c>
      <c r="B279" s="244" cm="1">
        <f t="array" ref="B279">IF(ROW() &lt; ROW(INDEX(initialConditions[experiment_ID],ROWS(initialConditions[experiment_ID]))), COUNTIF(INDEX(initialConditions[experiment_ID],1):initialConditions[[#This Row],[experiment_ID]],initialConditions[[#This Row],[experiment_ID]]), "")</f>
        <v>2</v>
      </c>
      <c r="C279" s="243" t="s">
        <v>10437</v>
      </c>
      <c r="D279" s="243"/>
      <c r="E279" s="241"/>
      <c r="F279" s="241"/>
      <c r="G279" s="241"/>
      <c r="H279" s="241"/>
      <c r="I279" s="241"/>
      <c r="J279" s="241"/>
      <c r="K279" s="241"/>
      <c r="L279" s="241"/>
      <c r="M279" s="241"/>
      <c r="N279" s="241"/>
      <c r="O279" s="243" t="s">
        <v>10440</v>
      </c>
      <c r="P279" s="241"/>
      <c r="Q279" s="241"/>
      <c r="R279" s="241"/>
      <c r="S279" s="241"/>
      <c r="T279" s="241"/>
      <c r="U279" s="241"/>
      <c r="V279" s="241"/>
      <c r="W279" s="241"/>
      <c r="X279" s="241"/>
    </row>
    <row r="280" spans="1:24" s="236" customFormat="1" x14ac:dyDescent="0.25">
      <c r="A280" s="243" t="s">
        <v>10375</v>
      </c>
      <c r="B280" s="244" cm="1">
        <f t="array" ref="B280">IF(ROW() &lt; ROW(INDEX(initialConditions[experiment_ID],ROWS(initialConditions[experiment_ID]))), COUNTIF(INDEX(initialConditions[experiment_ID],1):initialConditions[[#This Row],[experiment_ID]],initialConditions[[#This Row],[experiment_ID]]), "")</f>
        <v>3</v>
      </c>
      <c r="C280" s="243" t="s">
        <v>10438</v>
      </c>
      <c r="D280" s="243"/>
      <c r="E280" s="241"/>
      <c r="F280" s="241"/>
      <c r="G280" s="241"/>
      <c r="H280" s="241"/>
      <c r="I280" s="241"/>
      <c r="J280" s="241"/>
      <c r="K280" s="241"/>
      <c r="L280" s="241"/>
      <c r="M280" s="241"/>
      <c r="N280" s="241"/>
      <c r="O280" s="243" t="s">
        <v>10441</v>
      </c>
      <c r="P280" s="241"/>
      <c r="Q280" s="241"/>
      <c r="R280" s="241"/>
      <c r="S280" s="241"/>
      <c r="T280" s="241"/>
      <c r="U280" s="241"/>
      <c r="V280" s="241"/>
      <c r="W280" s="241"/>
      <c r="X280" s="241"/>
    </row>
    <row r="281" spans="1:24" s="236" customFormat="1" x14ac:dyDescent="0.25">
      <c r="A281" s="243" t="s">
        <v>10375</v>
      </c>
      <c r="B281" s="244" cm="1">
        <f t="array" ref="B281">IF(ROW() &lt; ROW(INDEX(initialConditions[experiment_ID],ROWS(initialConditions[experiment_ID]))), COUNTIF(INDEX(initialConditions[experiment_ID],1):initialConditions[[#This Row],[experiment_ID]],initialConditions[[#This Row],[experiment_ID]]), "")</f>
        <v>4</v>
      </c>
      <c r="C281" s="243" t="s">
        <v>10439</v>
      </c>
      <c r="D281" s="243"/>
      <c r="E281" s="241"/>
      <c r="F281" s="241"/>
      <c r="G281" s="241"/>
      <c r="H281" s="241"/>
      <c r="I281" s="241"/>
      <c r="J281" s="241"/>
      <c r="K281" s="241"/>
      <c r="L281" s="241"/>
      <c r="M281" s="241"/>
      <c r="N281" s="241"/>
      <c r="O281" s="243" t="s">
        <v>10442</v>
      </c>
      <c r="P281" s="241"/>
      <c r="Q281" s="241"/>
      <c r="R281" s="241"/>
      <c r="S281" s="241"/>
      <c r="T281" s="241"/>
      <c r="U281" s="241"/>
      <c r="V281" s="241"/>
      <c r="W281" s="241"/>
      <c r="X281" s="241"/>
    </row>
    <row r="282" spans="1:24" x14ac:dyDescent="0.25">
      <c r="A282" s="243" t="s">
        <v>10376</v>
      </c>
      <c r="B282" s="244" cm="1">
        <f t="array" ref="B282">IF(ROW() &lt; ROW(INDEX(initialConditions[experiment_ID],ROWS(initialConditions[experiment_ID]))), COUNTIF(INDEX(initialConditions[experiment_ID],1):initialConditions[[#This Row],[experiment_ID]],initialConditions[[#This Row],[experiment_ID]]), "")</f>
        <v>1</v>
      </c>
      <c r="C282" s="243" t="s">
        <v>10436</v>
      </c>
      <c r="D282" s="243"/>
      <c r="E282" s="241"/>
      <c r="F282" s="241"/>
      <c r="G282" s="241"/>
      <c r="H282" s="241"/>
      <c r="I282" s="241"/>
      <c r="J282" s="241"/>
      <c r="K282" s="241"/>
      <c r="L282" s="241"/>
      <c r="M282" s="241"/>
      <c r="N282" s="241"/>
      <c r="O282" s="243" t="s">
        <v>10435</v>
      </c>
      <c r="P282" s="241"/>
      <c r="Q282" s="241"/>
      <c r="R282" s="241"/>
      <c r="S282" s="241"/>
      <c r="T282" s="241"/>
      <c r="U282" s="241"/>
      <c r="V282" s="241"/>
      <c r="W282" s="241"/>
      <c r="X282" s="241"/>
    </row>
    <row r="283" spans="1:24" s="236" customFormat="1" x14ac:dyDescent="0.25">
      <c r="A283" s="243" t="s">
        <v>10376</v>
      </c>
      <c r="B283" s="244" cm="1">
        <f t="array" ref="B283">IF(ROW() &lt; ROW(INDEX(initialConditions[experiment_ID],ROWS(initialConditions[experiment_ID]))), COUNTIF(INDEX(initialConditions[experiment_ID],1):initialConditions[[#This Row],[experiment_ID]],initialConditions[[#This Row],[experiment_ID]]), "")</f>
        <v>2</v>
      </c>
      <c r="C283" s="243" t="s">
        <v>10437</v>
      </c>
      <c r="D283" s="243"/>
      <c r="E283" s="241"/>
      <c r="F283" s="241"/>
      <c r="G283" s="241"/>
      <c r="H283" s="241"/>
      <c r="I283" s="241"/>
      <c r="J283" s="241"/>
      <c r="K283" s="241"/>
      <c r="L283" s="241"/>
      <c r="M283" s="241"/>
      <c r="N283" s="241"/>
      <c r="O283" s="243" t="s">
        <v>10440</v>
      </c>
      <c r="P283" s="241"/>
      <c r="Q283" s="241"/>
      <c r="R283" s="241"/>
      <c r="S283" s="241"/>
      <c r="T283" s="241"/>
      <c r="U283" s="241"/>
      <c r="V283" s="241"/>
      <c r="W283" s="241"/>
      <c r="X283" s="241"/>
    </row>
    <row r="284" spans="1:24" s="236" customFormat="1" x14ac:dyDescent="0.25">
      <c r="A284" s="243" t="s">
        <v>10376</v>
      </c>
      <c r="B284" s="244" cm="1">
        <f t="array" ref="B284">IF(ROW() &lt; ROW(INDEX(initialConditions[experiment_ID],ROWS(initialConditions[experiment_ID]))), COUNTIF(INDEX(initialConditions[experiment_ID],1):initialConditions[[#This Row],[experiment_ID]],initialConditions[[#This Row],[experiment_ID]]), "")</f>
        <v>3</v>
      </c>
      <c r="C284" s="243" t="s">
        <v>10438</v>
      </c>
      <c r="D284" s="243"/>
      <c r="E284" s="241"/>
      <c r="F284" s="241"/>
      <c r="G284" s="241"/>
      <c r="H284" s="241"/>
      <c r="I284" s="241"/>
      <c r="J284" s="241"/>
      <c r="K284" s="241"/>
      <c r="L284" s="241"/>
      <c r="M284" s="241"/>
      <c r="N284" s="241"/>
      <c r="O284" s="243" t="s">
        <v>10441</v>
      </c>
      <c r="P284" s="241"/>
      <c r="Q284" s="241"/>
      <c r="R284" s="241"/>
      <c r="S284" s="241"/>
      <c r="T284" s="241"/>
      <c r="U284" s="241"/>
      <c r="V284" s="241"/>
      <c r="W284" s="241"/>
      <c r="X284" s="241"/>
    </row>
    <row r="285" spans="1:24" s="236" customFormat="1" x14ac:dyDescent="0.25">
      <c r="A285" s="243" t="s">
        <v>10376</v>
      </c>
      <c r="B285" s="244" cm="1">
        <f t="array" ref="B285">IF(ROW() &lt; ROW(INDEX(initialConditions[experiment_ID],ROWS(initialConditions[experiment_ID]))), COUNTIF(INDEX(initialConditions[experiment_ID],1):initialConditions[[#This Row],[experiment_ID]],initialConditions[[#This Row],[experiment_ID]]), "")</f>
        <v>4</v>
      </c>
      <c r="C285" s="243" t="s">
        <v>10439</v>
      </c>
      <c r="D285" s="243"/>
      <c r="E285" s="241"/>
      <c r="F285" s="241"/>
      <c r="G285" s="241"/>
      <c r="H285" s="241"/>
      <c r="I285" s="241"/>
      <c r="J285" s="241"/>
      <c r="K285" s="241"/>
      <c r="L285" s="241"/>
      <c r="M285" s="241"/>
      <c r="N285" s="241"/>
      <c r="O285" s="243" t="s">
        <v>10442</v>
      </c>
      <c r="P285" s="241"/>
      <c r="Q285" s="241"/>
      <c r="R285" s="241"/>
      <c r="S285" s="241"/>
      <c r="T285" s="241"/>
      <c r="U285" s="241"/>
      <c r="V285" s="241"/>
      <c r="W285" s="241"/>
      <c r="X285" s="241"/>
    </row>
    <row r="286" spans="1:24" x14ac:dyDescent="0.25">
      <c r="A286" s="243" t="s">
        <v>10377</v>
      </c>
      <c r="B286" s="244" cm="1">
        <f t="array" ref="B286">IF(ROW() &lt; ROW(INDEX(initialConditions[experiment_ID],ROWS(initialConditions[experiment_ID]))), COUNTIF(INDEX(initialConditions[experiment_ID],1):initialConditions[[#This Row],[experiment_ID]],initialConditions[[#This Row],[experiment_ID]]), "")</f>
        <v>1</v>
      </c>
      <c r="C286" s="243" t="s">
        <v>10436</v>
      </c>
      <c r="D286" s="243"/>
      <c r="E286" s="241"/>
      <c r="F286" s="241"/>
      <c r="G286" s="241"/>
      <c r="H286" s="241"/>
      <c r="I286" s="241"/>
      <c r="J286" s="241"/>
      <c r="K286" s="241"/>
      <c r="L286" s="241"/>
      <c r="M286" s="241"/>
      <c r="N286" s="241"/>
      <c r="O286" s="243" t="s">
        <v>10435</v>
      </c>
      <c r="P286" s="241"/>
      <c r="Q286" s="241"/>
      <c r="R286" s="241"/>
      <c r="S286" s="241"/>
      <c r="T286" s="241"/>
      <c r="U286" s="241"/>
      <c r="V286" s="241"/>
      <c r="W286" s="241"/>
      <c r="X286" s="241"/>
    </row>
    <row r="287" spans="1:24" s="236" customFormat="1" x14ac:dyDescent="0.25">
      <c r="A287" s="243" t="s">
        <v>10377</v>
      </c>
      <c r="B287" s="244" cm="1">
        <f t="array" ref="B287">IF(ROW() &lt; ROW(INDEX(initialConditions[experiment_ID],ROWS(initialConditions[experiment_ID]))), COUNTIF(INDEX(initialConditions[experiment_ID],1):initialConditions[[#This Row],[experiment_ID]],initialConditions[[#This Row],[experiment_ID]]), "")</f>
        <v>2</v>
      </c>
      <c r="C287" s="243" t="s">
        <v>10437</v>
      </c>
      <c r="D287" s="243"/>
      <c r="E287" s="241"/>
      <c r="F287" s="241"/>
      <c r="G287" s="241"/>
      <c r="H287" s="241"/>
      <c r="I287" s="241"/>
      <c r="J287" s="241"/>
      <c r="K287" s="241"/>
      <c r="L287" s="241"/>
      <c r="M287" s="241"/>
      <c r="N287" s="241"/>
      <c r="O287" s="243" t="s">
        <v>10440</v>
      </c>
      <c r="P287" s="241"/>
      <c r="Q287" s="241"/>
      <c r="R287" s="241"/>
      <c r="S287" s="241"/>
      <c r="T287" s="241"/>
      <c r="U287" s="241"/>
      <c r="V287" s="241"/>
      <c r="W287" s="241"/>
      <c r="X287" s="241"/>
    </row>
    <row r="288" spans="1:24" s="236" customFormat="1" x14ac:dyDescent="0.25">
      <c r="A288" s="243" t="s">
        <v>10377</v>
      </c>
      <c r="B288" s="244" cm="1">
        <f t="array" ref="B288">IF(ROW() &lt; ROW(INDEX(initialConditions[experiment_ID],ROWS(initialConditions[experiment_ID]))), COUNTIF(INDEX(initialConditions[experiment_ID],1):initialConditions[[#This Row],[experiment_ID]],initialConditions[[#This Row],[experiment_ID]]), "")</f>
        <v>3</v>
      </c>
      <c r="C288" s="243" t="s">
        <v>10438</v>
      </c>
      <c r="D288" s="243"/>
      <c r="E288" s="241"/>
      <c r="F288" s="241"/>
      <c r="G288" s="241"/>
      <c r="H288" s="241"/>
      <c r="I288" s="241"/>
      <c r="J288" s="241"/>
      <c r="K288" s="241"/>
      <c r="L288" s="241"/>
      <c r="M288" s="241"/>
      <c r="N288" s="241"/>
      <c r="O288" s="243" t="s">
        <v>10441</v>
      </c>
      <c r="P288" s="241"/>
      <c r="Q288" s="241"/>
      <c r="R288" s="241"/>
      <c r="S288" s="241"/>
      <c r="T288" s="241"/>
      <c r="U288" s="241"/>
      <c r="V288" s="241"/>
      <c r="W288" s="241"/>
      <c r="X288" s="241"/>
    </row>
    <row r="289" spans="1:24" s="236" customFormat="1" x14ac:dyDescent="0.25">
      <c r="A289" s="243" t="s">
        <v>10377</v>
      </c>
      <c r="B289" s="244" cm="1">
        <f t="array" ref="B289">IF(ROW() &lt; ROW(INDEX(initialConditions[experiment_ID],ROWS(initialConditions[experiment_ID]))), COUNTIF(INDEX(initialConditions[experiment_ID],1):initialConditions[[#This Row],[experiment_ID]],initialConditions[[#This Row],[experiment_ID]]), "")</f>
        <v>4</v>
      </c>
      <c r="C289" s="243" t="s">
        <v>10439</v>
      </c>
      <c r="D289" s="243"/>
      <c r="E289" s="241"/>
      <c r="F289" s="241"/>
      <c r="G289" s="241"/>
      <c r="H289" s="241"/>
      <c r="I289" s="241"/>
      <c r="J289" s="241"/>
      <c r="K289" s="241"/>
      <c r="L289" s="241"/>
      <c r="M289" s="241"/>
      <c r="N289" s="241"/>
      <c r="O289" s="243" t="s">
        <v>10442</v>
      </c>
      <c r="P289" s="241"/>
      <c r="Q289" s="241"/>
      <c r="R289" s="241"/>
      <c r="S289" s="241"/>
      <c r="T289" s="241"/>
      <c r="U289" s="241"/>
      <c r="V289" s="241"/>
      <c r="W289" s="241"/>
      <c r="X289" s="241"/>
    </row>
    <row r="290" spans="1:24" x14ac:dyDescent="0.25">
      <c r="A290" s="243" t="s">
        <v>10378</v>
      </c>
      <c r="B290" s="244" cm="1">
        <f t="array" ref="B290">IF(ROW() &lt; ROW(INDEX(initialConditions[experiment_ID],ROWS(initialConditions[experiment_ID]))), COUNTIF(INDEX(initialConditions[experiment_ID],1):initialConditions[[#This Row],[experiment_ID]],initialConditions[[#This Row],[experiment_ID]]), "")</f>
        <v>1</v>
      </c>
      <c r="C290" s="243" t="s">
        <v>10436</v>
      </c>
      <c r="D290" s="243"/>
      <c r="E290" s="241"/>
      <c r="F290" s="241"/>
      <c r="G290" s="241"/>
      <c r="H290" s="241"/>
      <c r="I290" s="241"/>
      <c r="J290" s="241"/>
      <c r="K290" s="241"/>
      <c r="L290" s="241"/>
      <c r="M290" s="241"/>
      <c r="N290" s="241"/>
      <c r="O290" s="243" t="s">
        <v>10435</v>
      </c>
      <c r="P290" s="241"/>
      <c r="Q290" s="241"/>
      <c r="R290" s="241"/>
      <c r="S290" s="241"/>
      <c r="T290" s="241"/>
      <c r="U290" s="241"/>
      <c r="V290" s="241"/>
      <c r="W290" s="241"/>
      <c r="X290" s="241"/>
    </row>
    <row r="291" spans="1:24" s="236" customFormat="1" x14ac:dyDescent="0.25">
      <c r="A291" s="243" t="s">
        <v>10378</v>
      </c>
      <c r="B291" s="244" cm="1">
        <f t="array" ref="B291">IF(ROW() &lt; ROW(INDEX(initialConditions[experiment_ID],ROWS(initialConditions[experiment_ID]))), COUNTIF(INDEX(initialConditions[experiment_ID],1):initialConditions[[#This Row],[experiment_ID]],initialConditions[[#This Row],[experiment_ID]]), "")</f>
        <v>2</v>
      </c>
      <c r="C291" s="243" t="s">
        <v>10437</v>
      </c>
      <c r="D291" s="243"/>
      <c r="E291" s="241"/>
      <c r="F291" s="241"/>
      <c r="G291" s="241"/>
      <c r="H291" s="241"/>
      <c r="I291" s="241"/>
      <c r="J291" s="241"/>
      <c r="K291" s="241"/>
      <c r="L291" s="241"/>
      <c r="M291" s="241"/>
      <c r="N291" s="241"/>
      <c r="O291" s="243" t="s">
        <v>10440</v>
      </c>
      <c r="P291" s="241"/>
      <c r="Q291" s="241"/>
      <c r="R291" s="241"/>
      <c r="S291" s="241"/>
      <c r="T291" s="241"/>
      <c r="U291" s="241"/>
      <c r="V291" s="241"/>
      <c r="W291" s="241"/>
      <c r="X291" s="241"/>
    </row>
    <row r="292" spans="1:24" s="236" customFormat="1" x14ac:dyDescent="0.25">
      <c r="A292" s="243" t="s">
        <v>10378</v>
      </c>
      <c r="B292" s="244" cm="1">
        <f t="array" ref="B292">IF(ROW() &lt; ROW(INDEX(initialConditions[experiment_ID],ROWS(initialConditions[experiment_ID]))), COUNTIF(INDEX(initialConditions[experiment_ID],1):initialConditions[[#This Row],[experiment_ID]],initialConditions[[#This Row],[experiment_ID]]), "")</f>
        <v>3</v>
      </c>
      <c r="C292" s="243" t="s">
        <v>10438</v>
      </c>
      <c r="D292" s="243"/>
      <c r="E292" s="241"/>
      <c r="F292" s="241"/>
      <c r="G292" s="241"/>
      <c r="H292" s="241"/>
      <c r="I292" s="241"/>
      <c r="J292" s="241"/>
      <c r="K292" s="241"/>
      <c r="L292" s="241"/>
      <c r="M292" s="241"/>
      <c r="N292" s="241"/>
      <c r="O292" s="243" t="s">
        <v>10441</v>
      </c>
      <c r="P292" s="241"/>
      <c r="Q292" s="241"/>
      <c r="R292" s="241"/>
      <c r="S292" s="241"/>
      <c r="T292" s="241"/>
      <c r="U292" s="241"/>
      <c r="V292" s="241"/>
      <c r="W292" s="241"/>
      <c r="X292" s="241"/>
    </row>
    <row r="293" spans="1:24" s="236" customFormat="1" x14ac:dyDescent="0.25">
      <c r="A293" s="243" t="s">
        <v>10378</v>
      </c>
      <c r="B293" s="244" cm="1">
        <f t="array" ref="B293">IF(ROW() &lt; ROW(INDEX(initialConditions[experiment_ID],ROWS(initialConditions[experiment_ID]))), COUNTIF(INDEX(initialConditions[experiment_ID],1):initialConditions[[#This Row],[experiment_ID]],initialConditions[[#This Row],[experiment_ID]]), "")</f>
        <v>4</v>
      </c>
      <c r="C293" s="243" t="s">
        <v>10439</v>
      </c>
      <c r="D293" s="243"/>
      <c r="E293" s="241"/>
      <c r="F293" s="241"/>
      <c r="G293" s="241"/>
      <c r="H293" s="241"/>
      <c r="I293" s="241"/>
      <c r="J293" s="241"/>
      <c r="K293" s="241"/>
      <c r="L293" s="241"/>
      <c r="M293" s="241"/>
      <c r="N293" s="241"/>
      <c r="O293" s="243" t="s">
        <v>10442</v>
      </c>
      <c r="P293" s="241"/>
      <c r="Q293" s="241"/>
      <c r="R293" s="241"/>
      <c r="S293" s="241"/>
      <c r="T293" s="241"/>
      <c r="U293" s="241"/>
      <c r="V293" s="241"/>
      <c r="W293" s="241"/>
      <c r="X293" s="241"/>
    </row>
    <row r="294" spans="1:24" x14ac:dyDescent="0.25">
      <c r="A294" s="243" t="s">
        <v>10379</v>
      </c>
      <c r="B294" s="244" cm="1">
        <f t="array" ref="B294">IF(ROW() &lt; ROW(INDEX(initialConditions[experiment_ID],ROWS(initialConditions[experiment_ID]))), COUNTIF(INDEX(initialConditions[experiment_ID],1):initialConditions[[#This Row],[experiment_ID]],initialConditions[[#This Row],[experiment_ID]]), "")</f>
        <v>1</v>
      </c>
      <c r="C294" s="243" t="s">
        <v>10425</v>
      </c>
      <c r="D294" s="243"/>
      <c r="E294" s="241"/>
      <c r="F294" s="241"/>
      <c r="G294" s="241"/>
      <c r="H294" s="241"/>
      <c r="I294" s="241"/>
      <c r="J294" s="241"/>
      <c r="K294" s="241"/>
      <c r="L294" s="241"/>
      <c r="M294" s="241"/>
      <c r="N294" s="241"/>
      <c r="O294" s="243" t="s">
        <v>10444</v>
      </c>
      <c r="P294" s="241"/>
      <c r="Q294" s="241"/>
      <c r="R294" s="241"/>
      <c r="S294" s="241"/>
      <c r="T294" s="241"/>
      <c r="U294" s="241"/>
      <c r="V294" s="241"/>
      <c r="W294" s="241"/>
      <c r="X294" s="241"/>
    </row>
    <row r="295" spans="1:24" s="236" customFormat="1" x14ac:dyDescent="0.25">
      <c r="A295" s="243" t="s">
        <v>10379</v>
      </c>
      <c r="B295" s="244" cm="1">
        <f t="array" ref="B295">IF(ROW() &lt; ROW(INDEX(initialConditions[experiment_ID],ROWS(initialConditions[experiment_ID]))), COUNTIF(INDEX(initialConditions[experiment_ID],1):initialConditions[[#This Row],[experiment_ID]],initialConditions[[#This Row],[experiment_ID]]), "")</f>
        <v>2</v>
      </c>
      <c r="C295" s="243" t="s">
        <v>10443</v>
      </c>
      <c r="D295" s="243"/>
      <c r="E295" s="241"/>
      <c r="F295" s="241"/>
      <c r="G295" s="241"/>
      <c r="H295" s="241"/>
      <c r="I295" s="241"/>
      <c r="J295" s="241"/>
      <c r="K295" s="241"/>
      <c r="L295" s="241"/>
      <c r="M295" s="241"/>
      <c r="N295" s="241"/>
      <c r="O295" s="243" t="s">
        <v>10445</v>
      </c>
      <c r="P295" s="241"/>
      <c r="Q295" s="241"/>
      <c r="R295" s="241"/>
      <c r="S295" s="241"/>
      <c r="T295" s="241"/>
      <c r="U295" s="241"/>
      <c r="V295" s="241"/>
      <c r="W295" s="241"/>
      <c r="X295" s="241"/>
    </row>
    <row r="296" spans="1:24" x14ac:dyDescent="0.25">
      <c r="A296" s="243" t="s">
        <v>10380</v>
      </c>
      <c r="B296" s="244" cm="1">
        <f t="array" ref="B296">IF(ROW() &lt; ROW(INDEX(initialConditions[experiment_ID],ROWS(initialConditions[experiment_ID]))), COUNTIF(INDEX(initialConditions[experiment_ID],1):initialConditions[[#This Row],[experiment_ID]],initialConditions[[#This Row],[experiment_ID]]), "")</f>
        <v>1</v>
      </c>
      <c r="C296" s="243" t="s">
        <v>10425</v>
      </c>
      <c r="D296" s="243"/>
      <c r="E296" s="241"/>
      <c r="F296" s="241"/>
      <c r="G296" s="241"/>
      <c r="H296" s="241"/>
      <c r="I296" s="241"/>
      <c r="J296" s="241"/>
      <c r="K296" s="241"/>
      <c r="L296" s="241"/>
      <c r="M296" s="241"/>
      <c r="N296" s="241"/>
      <c r="O296" s="243" t="s">
        <v>10444</v>
      </c>
      <c r="P296" s="241"/>
      <c r="Q296" s="241"/>
      <c r="R296" s="241"/>
      <c r="S296" s="241"/>
      <c r="T296" s="241"/>
      <c r="U296" s="241"/>
      <c r="V296" s="241"/>
      <c r="W296" s="241"/>
      <c r="X296" s="241"/>
    </row>
    <row r="297" spans="1:24" s="236" customFormat="1" x14ac:dyDescent="0.25">
      <c r="A297" s="243" t="s">
        <v>10380</v>
      </c>
      <c r="B297" s="244" cm="1">
        <f t="array" ref="B297">IF(ROW() &lt; ROW(INDEX(initialConditions[experiment_ID],ROWS(initialConditions[experiment_ID]))), COUNTIF(INDEX(initialConditions[experiment_ID],1):initialConditions[[#This Row],[experiment_ID]],initialConditions[[#This Row],[experiment_ID]]), "")</f>
        <v>2</v>
      </c>
      <c r="C297" s="243" t="s">
        <v>10443</v>
      </c>
      <c r="D297" s="243"/>
      <c r="E297" s="241"/>
      <c r="F297" s="241"/>
      <c r="G297" s="241"/>
      <c r="H297" s="241"/>
      <c r="I297" s="241"/>
      <c r="J297" s="241"/>
      <c r="K297" s="241"/>
      <c r="L297" s="241"/>
      <c r="M297" s="241"/>
      <c r="N297" s="241"/>
      <c r="O297" s="243" t="s">
        <v>10445</v>
      </c>
      <c r="P297" s="241"/>
      <c r="Q297" s="241"/>
      <c r="R297" s="241"/>
      <c r="S297" s="241"/>
      <c r="T297" s="241"/>
      <c r="U297" s="241"/>
      <c r="V297" s="241"/>
      <c r="W297" s="241"/>
      <c r="X297" s="241"/>
    </row>
    <row r="298" spans="1:24" x14ac:dyDescent="0.25">
      <c r="A298" s="243" t="s">
        <v>10381</v>
      </c>
      <c r="B298" s="244" cm="1">
        <f t="array" ref="B298">IF(ROW() &lt; ROW(INDEX(initialConditions[experiment_ID],ROWS(initialConditions[experiment_ID]))), COUNTIF(INDEX(initialConditions[experiment_ID],1):initialConditions[[#This Row],[experiment_ID]],initialConditions[[#This Row],[experiment_ID]]), "")</f>
        <v>1</v>
      </c>
      <c r="C298" s="243" t="s">
        <v>10425</v>
      </c>
      <c r="D298" s="243"/>
      <c r="E298" s="241"/>
      <c r="F298" s="241"/>
      <c r="G298" s="241"/>
      <c r="H298" s="241"/>
      <c r="I298" s="241"/>
      <c r="J298" s="241"/>
      <c r="K298" s="241"/>
      <c r="L298" s="241"/>
      <c r="M298" s="241"/>
      <c r="N298" s="241"/>
      <c r="O298" s="243" t="s">
        <v>10444</v>
      </c>
      <c r="P298" s="241"/>
      <c r="Q298" s="241"/>
      <c r="R298" s="241"/>
      <c r="S298" s="241"/>
      <c r="T298" s="241"/>
      <c r="U298" s="241"/>
      <c r="V298" s="241"/>
      <c r="W298" s="241"/>
      <c r="X298" s="241"/>
    </row>
    <row r="299" spans="1:24" s="236" customFormat="1" x14ac:dyDescent="0.25">
      <c r="A299" s="243" t="s">
        <v>10381</v>
      </c>
      <c r="B299" s="244" cm="1">
        <f t="array" ref="B299">IF(ROW() &lt; ROW(INDEX(initialConditions[experiment_ID],ROWS(initialConditions[experiment_ID]))), COUNTIF(INDEX(initialConditions[experiment_ID],1):initialConditions[[#This Row],[experiment_ID]],initialConditions[[#This Row],[experiment_ID]]), "")</f>
        <v>2</v>
      </c>
      <c r="C299" s="243" t="s">
        <v>10443</v>
      </c>
      <c r="D299" s="243"/>
      <c r="E299" s="241"/>
      <c r="F299" s="241"/>
      <c r="G299" s="241"/>
      <c r="H299" s="241"/>
      <c r="I299" s="241"/>
      <c r="J299" s="241"/>
      <c r="K299" s="241"/>
      <c r="L299" s="241"/>
      <c r="M299" s="241"/>
      <c r="N299" s="241"/>
      <c r="O299" s="243" t="s">
        <v>10445</v>
      </c>
      <c r="P299" s="241"/>
      <c r="Q299" s="241"/>
      <c r="R299" s="241"/>
      <c r="S299" s="241"/>
      <c r="T299" s="241"/>
      <c r="U299" s="241"/>
      <c r="V299" s="241"/>
      <c r="W299" s="241"/>
      <c r="X299" s="241"/>
    </row>
    <row r="300" spans="1:24" x14ac:dyDescent="0.25">
      <c r="A300" s="243" t="s">
        <v>10382</v>
      </c>
      <c r="B300" s="244" cm="1">
        <f t="array" ref="B300">IF(ROW() &lt; ROW(INDEX(initialConditions[experiment_ID],ROWS(initialConditions[experiment_ID]))), COUNTIF(INDEX(initialConditions[experiment_ID],1):initialConditions[[#This Row],[experiment_ID]],initialConditions[[#This Row],[experiment_ID]]), "")</f>
        <v>1</v>
      </c>
      <c r="C300" s="243" t="s">
        <v>10425</v>
      </c>
      <c r="D300" s="243"/>
      <c r="E300" s="241"/>
      <c r="F300" s="241"/>
      <c r="G300" s="241"/>
      <c r="H300" s="241"/>
      <c r="I300" s="241"/>
      <c r="J300" s="241"/>
      <c r="K300" s="241"/>
      <c r="L300" s="241"/>
      <c r="M300" s="241"/>
      <c r="N300" s="241"/>
      <c r="O300" s="243" t="s">
        <v>10444</v>
      </c>
      <c r="P300" s="241"/>
      <c r="Q300" s="241"/>
      <c r="R300" s="241"/>
      <c r="S300" s="241"/>
      <c r="T300" s="241"/>
      <c r="U300" s="241"/>
      <c r="V300" s="241"/>
      <c r="W300" s="241"/>
      <c r="X300" s="241"/>
    </row>
    <row r="301" spans="1:24" s="236" customFormat="1" x14ac:dyDescent="0.25">
      <c r="A301" s="243" t="s">
        <v>10382</v>
      </c>
      <c r="B301" s="244" cm="1">
        <f t="array" ref="B301">IF(ROW() &lt; ROW(INDEX(initialConditions[experiment_ID],ROWS(initialConditions[experiment_ID]))), COUNTIF(INDEX(initialConditions[experiment_ID],1):initialConditions[[#This Row],[experiment_ID]],initialConditions[[#This Row],[experiment_ID]]), "")</f>
        <v>2</v>
      </c>
      <c r="C301" s="243" t="s">
        <v>10443</v>
      </c>
      <c r="D301" s="243"/>
      <c r="E301" s="241"/>
      <c r="F301" s="241"/>
      <c r="G301" s="241"/>
      <c r="H301" s="241"/>
      <c r="I301" s="241"/>
      <c r="J301" s="241"/>
      <c r="K301" s="241"/>
      <c r="L301" s="241"/>
      <c r="M301" s="241"/>
      <c r="N301" s="241"/>
      <c r="O301" s="243" t="s">
        <v>10445</v>
      </c>
      <c r="P301" s="241"/>
      <c r="Q301" s="241"/>
      <c r="R301" s="241"/>
      <c r="S301" s="241"/>
      <c r="T301" s="241"/>
      <c r="U301" s="241"/>
      <c r="V301" s="241"/>
      <c r="W301" s="241"/>
      <c r="X301" s="241"/>
    </row>
    <row r="302" spans="1:24" x14ac:dyDescent="0.25">
      <c r="A302" s="243" t="s">
        <v>10383</v>
      </c>
      <c r="B302" s="244" cm="1">
        <f t="array" ref="B302">IF(ROW() &lt; ROW(INDEX(initialConditions[experiment_ID],ROWS(initialConditions[experiment_ID]))), COUNTIF(INDEX(initialConditions[experiment_ID],1):initialConditions[[#This Row],[experiment_ID]],initialConditions[[#This Row],[experiment_ID]]), "")</f>
        <v>1</v>
      </c>
      <c r="C302" s="243" t="s">
        <v>10425</v>
      </c>
      <c r="D302" s="243"/>
      <c r="E302" s="241"/>
      <c r="F302" s="241"/>
      <c r="G302" s="241"/>
      <c r="H302" s="241"/>
      <c r="I302" s="241"/>
      <c r="J302" s="241"/>
      <c r="K302" s="241"/>
      <c r="L302" s="241"/>
      <c r="M302" s="241"/>
      <c r="N302" s="241"/>
      <c r="O302" s="243" t="s">
        <v>10444</v>
      </c>
      <c r="P302" s="241"/>
      <c r="Q302" s="241"/>
      <c r="R302" s="241"/>
      <c r="S302" s="241"/>
      <c r="T302" s="241"/>
      <c r="U302" s="241"/>
      <c r="V302" s="241"/>
      <c r="W302" s="241"/>
      <c r="X302" s="241"/>
    </row>
    <row r="303" spans="1:24" s="236" customFormat="1" x14ac:dyDescent="0.25">
      <c r="A303" s="243" t="s">
        <v>10383</v>
      </c>
      <c r="B303" s="244" cm="1">
        <f t="array" ref="B303">IF(ROW() &lt; ROW(INDEX(initialConditions[experiment_ID],ROWS(initialConditions[experiment_ID]))), COUNTIF(INDEX(initialConditions[experiment_ID],1):initialConditions[[#This Row],[experiment_ID]],initialConditions[[#This Row],[experiment_ID]]), "")</f>
        <v>2</v>
      </c>
      <c r="C303" s="243" t="s">
        <v>10443</v>
      </c>
      <c r="D303" s="243"/>
      <c r="E303" s="241"/>
      <c r="F303" s="241"/>
      <c r="G303" s="241"/>
      <c r="H303" s="241"/>
      <c r="I303" s="241"/>
      <c r="J303" s="241"/>
      <c r="K303" s="241"/>
      <c r="L303" s="241"/>
      <c r="M303" s="241"/>
      <c r="N303" s="241"/>
      <c r="O303" s="243" t="s">
        <v>10445</v>
      </c>
      <c r="P303" s="241"/>
      <c r="Q303" s="241"/>
      <c r="R303" s="241"/>
      <c r="S303" s="241"/>
      <c r="T303" s="241"/>
      <c r="U303" s="241"/>
      <c r="V303" s="241"/>
      <c r="W303" s="241"/>
      <c r="X303" s="241"/>
    </row>
    <row r="304" spans="1:24" x14ac:dyDescent="0.25">
      <c r="A304" s="243" t="s">
        <v>10384</v>
      </c>
      <c r="B304" s="244" cm="1">
        <f t="array" ref="B304">IF(ROW() &lt; ROW(INDEX(initialConditions[experiment_ID],ROWS(initialConditions[experiment_ID]))), COUNTIF(INDEX(initialConditions[experiment_ID],1):initialConditions[[#This Row],[experiment_ID]],initialConditions[[#This Row],[experiment_ID]]), "")</f>
        <v>1</v>
      </c>
      <c r="C304" s="243" t="s">
        <v>10446</v>
      </c>
      <c r="D304" s="243"/>
      <c r="E304" s="241"/>
      <c r="F304" s="241"/>
      <c r="G304" s="241"/>
      <c r="H304" s="241"/>
      <c r="I304" s="241"/>
      <c r="J304" s="241"/>
      <c r="K304" s="241"/>
      <c r="L304" s="241"/>
      <c r="M304" s="241"/>
      <c r="N304" s="241"/>
      <c r="O304" s="243" t="s">
        <v>10449</v>
      </c>
      <c r="P304" s="241"/>
      <c r="Q304" s="241"/>
      <c r="R304" s="241"/>
      <c r="S304" s="241"/>
      <c r="T304" s="241"/>
      <c r="U304" s="241"/>
      <c r="V304" s="241"/>
      <c r="W304" s="241"/>
      <c r="X304" s="241"/>
    </row>
    <row r="305" spans="1:24" s="236" customFormat="1" x14ac:dyDescent="0.25">
      <c r="A305" s="243" t="s">
        <v>10384</v>
      </c>
      <c r="B305" s="244" cm="1">
        <f t="array" ref="B305">IF(ROW() &lt; ROW(INDEX(initialConditions[experiment_ID],ROWS(initialConditions[experiment_ID]))), COUNTIF(INDEX(initialConditions[experiment_ID],1):initialConditions[[#This Row],[experiment_ID]],initialConditions[[#This Row],[experiment_ID]]), "")</f>
        <v>2</v>
      </c>
      <c r="C305" s="243" t="s">
        <v>10447</v>
      </c>
      <c r="D305" s="243"/>
      <c r="E305" s="241"/>
      <c r="F305" s="241"/>
      <c r="G305" s="241"/>
      <c r="H305" s="241"/>
      <c r="I305" s="241"/>
      <c r="J305" s="241"/>
      <c r="K305" s="241"/>
      <c r="L305" s="241"/>
      <c r="M305" s="241"/>
      <c r="N305" s="241"/>
      <c r="O305" s="243" t="s">
        <v>10450</v>
      </c>
      <c r="P305" s="241"/>
      <c r="Q305" s="241"/>
      <c r="R305" s="241"/>
      <c r="S305" s="241"/>
      <c r="T305" s="241"/>
      <c r="U305" s="241"/>
      <c r="V305" s="241"/>
      <c r="W305" s="241"/>
      <c r="X305" s="241"/>
    </row>
    <row r="306" spans="1:24" s="236" customFormat="1" x14ac:dyDescent="0.25">
      <c r="A306" s="243" t="s">
        <v>10384</v>
      </c>
      <c r="B306" s="244" cm="1">
        <f t="array" ref="B306">IF(ROW() &lt; ROW(INDEX(initialConditions[experiment_ID],ROWS(initialConditions[experiment_ID]))), COUNTIF(INDEX(initialConditions[experiment_ID],1):initialConditions[[#This Row],[experiment_ID]],initialConditions[[#This Row],[experiment_ID]]), "")</f>
        <v>3</v>
      </c>
      <c r="C306" s="243" t="s">
        <v>10448</v>
      </c>
      <c r="D306" s="243"/>
      <c r="E306" s="241"/>
      <c r="F306" s="241"/>
      <c r="G306" s="241"/>
      <c r="H306" s="241"/>
      <c r="I306" s="241"/>
      <c r="J306" s="241"/>
      <c r="K306" s="241"/>
      <c r="L306" s="241"/>
      <c r="M306" s="241"/>
      <c r="N306" s="241"/>
      <c r="O306" s="243" t="s">
        <v>10451</v>
      </c>
      <c r="P306" s="241"/>
      <c r="Q306" s="241"/>
      <c r="R306" s="241"/>
      <c r="S306" s="241"/>
      <c r="T306" s="241"/>
      <c r="U306" s="241"/>
      <c r="V306" s="241"/>
      <c r="W306" s="241"/>
      <c r="X306" s="241"/>
    </row>
    <row r="307" spans="1:24" s="236" customFormat="1" x14ac:dyDescent="0.25">
      <c r="A307" s="243" t="s">
        <v>10384</v>
      </c>
      <c r="B307" s="244" cm="1">
        <f t="array" ref="B307">IF(ROW() &lt; ROW(INDEX(initialConditions[experiment_ID],ROWS(initialConditions[experiment_ID]))), COUNTIF(INDEX(initialConditions[experiment_ID],1):initialConditions[[#This Row],[experiment_ID]],initialConditions[[#This Row],[experiment_ID]]), "")</f>
        <v>4</v>
      </c>
      <c r="C307" s="243" t="s">
        <v>10448</v>
      </c>
      <c r="D307" s="243"/>
      <c r="E307" s="241"/>
      <c r="F307" s="241"/>
      <c r="G307" s="241"/>
      <c r="H307" s="241"/>
      <c r="I307" s="241"/>
      <c r="J307" s="241"/>
      <c r="K307" s="241"/>
      <c r="L307" s="241"/>
      <c r="M307" s="241"/>
      <c r="N307" s="241"/>
      <c r="O307" s="243" t="s">
        <v>10452</v>
      </c>
      <c r="P307" s="241"/>
      <c r="Q307" s="241"/>
      <c r="R307" s="241"/>
      <c r="S307" s="241"/>
      <c r="T307" s="241"/>
      <c r="U307" s="241"/>
      <c r="V307" s="241"/>
      <c r="W307" s="241"/>
      <c r="X307" s="241"/>
    </row>
    <row r="308" spans="1:24" x14ac:dyDescent="0.25">
      <c r="A308" s="243" t="s">
        <v>10385</v>
      </c>
      <c r="B308" s="244" cm="1">
        <f t="array" ref="B308">IF(ROW() &lt; ROW(INDEX(initialConditions[experiment_ID],ROWS(initialConditions[experiment_ID]))), COUNTIF(INDEX(initialConditions[experiment_ID],1):initialConditions[[#This Row],[experiment_ID]],initialConditions[[#This Row],[experiment_ID]]), "")</f>
        <v>1</v>
      </c>
      <c r="C308" s="243" t="s">
        <v>10446</v>
      </c>
      <c r="D308" s="243"/>
      <c r="E308" s="241"/>
      <c r="F308" s="241"/>
      <c r="G308" s="241"/>
      <c r="H308" s="241"/>
      <c r="I308" s="241"/>
      <c r="J308" s="241"/>
      <c r="K308" s="241"/>
      <c r="L308" s="241"/>
      <c r="M308" s="241"/>
      <c r="N308" s="241"/>
      <c r="O308" s="243" t="s">
        <v>10449</v>
      </c>
      <c r="P308" s="241"/>
      <c r="Q308" s="241"/>
      <c r="R308" s="241"/>
      <c r="S308" s="241"/>
      <c r="T308" s="241"/>
      <c r="U308" s="241"/>
      <c r="V308" s="241"/>
      <c r="W308" s="241"/>
      <c r="X308" s="241"/>
    </row>
    <row r="309" spans="1:24" s="236" customFormat="1" x14ac:dyDescent="0.25">
      <c r="A309" s="243" t="s">
        <v>10385</v>
      </c>
      <c r="B309" s="244" cm="1">
        <f t="array" ref="B309">IF(ROW() &lt; ROW(INDEX(initialConditions[experiment_ID],ROWS(initialConditions[experiment_ID]))), COUNTIF(INDEX(initialConditions[experiment_ID],1):initialConditions[[#This Row],[experiment_ID]],initialConditions[[#This Row],[experiment_ID]]), "")</f>
        <v>2</v>
      </c>
      <c r="C309" s="243" t="s">
        <v>10447</v>
      </c>
      <c r="D309" s="243"/>
      <c r="E309" s="241"/>
      <c r="F309" s="241"/>
      <c r="G309" s="241"/>
      <c r="H309" s="241"/>
      <c r="I309" s="241"/>
      <c r="J309" s="241"/>
      <c r="K309" s="241"/>
      <c r="L309" s="241"/>
      <c r="M309" s="241"/>
      <c r="N309" s="241"/>
      <c r="O309" s="243" t="s">
        <v>10450</v>
      </c>
      <c r="P309" s="241"/>
      <c r="Q309" s="241"/>
      <c r="R309" s="241"/>
      <c r="S309" s="241"/>
      <c r="T309" s="241"/>
      <c r="U309" s="241"/>
      <c r="V309" s="241"/>
      <c r="W309" s="241"/>
      <c r="X309" s="241"/>
    </row>
    <row r="310" spans="1:24" s="236" customFormat="1" x14ac:dyDescent="0.25">
      <c r="A310" s="243" t="s">
        <v>10385</v>
      </c>
      <c r="B310" s="244" cm="1">
        <f t="array" ref="B310">IF(ROW() &lt; ROW(INDEX(initialConditions[experiment_ID],ROWS(initialConditions[experiment_ID]))), COUNTIF(INDEX(initialConditions[experiment_ID],1):initialConditions[[#This Row],[experiment_ID]],initialConditions[[#This Row],[experiment_ID]]), "")</f>
        <v>3</v>
      </c>
      <c r="C310" s="243" t="s">
        <v>10448</v>
      </c>
      <c r="D310" s="243"/>
      <c r="E310" s="241"/>
      <c r="F310" s="241"/>
      <c r="G310" s="241"/>
      <c r="H310" s="241"/>
      <c r="I310" s="241"/>
      <c r="J310" s="241"/>
      <c r="K310" s="241"/>
      <c r="L310" s="241"/>
      <c r="M310" s="241"/>
      <c r="N310" s="241"/>
      <c r="O310" s="243" t="s">
        <v>10451</v>
      </c>
      <c r="P310" s="241"/>
      <c r="Q310" s="241"/>
      <c r="R310" s="241"/>
      <c r="S310" s="241"/>
      <c r="T310" s="241"/>
      <c r="U310" s="241"/>
      <c r="V310" s="241"/>
      <c r="W310" s="241"/>
      <c r="X310" s="241"/>
    </row>
    <row r="311" spans="1:24" s="236" customFormat="1" x14ac:dyDescent="0.25">
      <c r="A311" s="243" t="s">
        <v>10385</v>
      </c>
      <c r="B311" s="244" cm="1">
        <f t="array" ref="B311">IF(ROW() &lt; ROW(INDEX(initialConditions[experiment_ID],ROWS(initialConditions[experiment_ID]))), COUNTIF(INDEX(initialConditions[experiment_ID],1):initialConditions[[#This Row],[experiment_ID]],initialConditions[[#This Row],[experiment_ID]]), "")</f>
        <v>4</v>
      </c>
      <c r="C311" s="243" t="s">
        <v>10448</v>
      </c>
      <c r="D311" s="243"/>
      <c r="E311" s="241"/>
      <c r="F311" s="241"/>
      <c r="G311" s="241"/>
      <c r="H311" s="241"/>
      <c r="I311" s="241"/>
      <c r="J311" s="241"/>
      <c r="K311" s="241"/>
      <c r="L311" s="241"/>
      <c r="M311" s="241"/>
      <c r="N311" s="241"/>
      <c r="O311" s="243" t="s">
        <v>10452</v>
      </c>
      <c r="P311" s="241"/>
      <c r="Q311" s="241"/>
      <c r="R311" s="241"/>
      <c r="S311" s="241"/>
      <c r="T311" s="241"/>
      <c r="U311" s="241"/>
      <c r="V311" s="241"/>
      <c r="W311" s="241"/>
      <c r="X311" s="241"/>
    </row>
    <row r="312" spans="1:24" x14ac:dyDescent="0.25">
      <c r="A312" s="243" t="s">
        <v>10386</v>
      </c>
      <c r="B312" s="244" cm="1">
        <f t="array" ref="B312">IF(ROW() &lt; ROW(INDEX(initialConditions[experiment_ID],ROWS(initialConditions[experiment_ID]))), COUNTIF(INDEX(initialConditions[experiment_ID],1):initialConditions[[#This Row],[experiment_ID]],initialConditions[[#This Row],[experiment_ID]]), "")</f>
        <v>1</v>
      </c>
      <c r="C312" s="243" t="s">
        <v>10446</v>
      </c>
      <c r="D312" s="243"/>
      <c r="E312" s="241"/>
      <c r="F312" s="241"/>
      <c r="G312" s="241"/>
      <c r="H312" s="241"/>
      <c r="I312" s="241"/>
      <c r="J312" s="241"/>
      <c r="K312" s="241"/>
      <c r="L312" s="241"/>
      <c r="M312" s="241"/>
      <c r="N312" s="241"/>
      <c r="O312" s="243" t="s">
        <v>10449</v>
      </c>
      <c r="P312" s="241"/>
      <c r="Q312" s="241"/>
      <c r="R312" s="241"/>
      <c r="S312" s="241"/>
      <c r="T312" s="241"/>
      <c r="U312" s="241"/>
      <c r="V312" s="241"/>
      <c r="W312" s="241"/>
      <c r="X312" s="241"/>
    </row>
    <row r="313" spans="1:24" s="236" customFormat="1" x14ac:dyDescent="0.25">
      <c r="A313" s="243" t="s">
        <v>10386</v>
      </c>
      <c r="B313" s="244" cm="1">
        <f t="array" ref="B313">IF(ROW() &lt; ROW(INDEX(initialConditions[experiment_ID],ROWS(initialConditions[experiment_ID]))), COUNTIF(INDEX(initialConditions[experiment_ID],1):initialConditions[[#This Row],[experiment_ID]],initialConditions[[#This Row],[experiment_ID]]), "")</f>
        <v>2</v>
      </c>
      <c r="C313" s="243" t="s">
        <v>10447</v>
      </c>
      <c r="D313" s="243"/>
      <c r="E313" s="241"/>
      <c r="F313" s="241"/>
      <c r="G313" s="241"/>
      <c r="H313" s="241"/>
      <c r="I313" s="241"/>
      <c r="J313" s="241"/>
      <c r="K313" s="241"/>
      <c r="L313" s="241"/>
      <c r="M313" s="241"/>
      <c r="N313" s="241"/>
      <c r="O313" s="243" t="s">
        <v>10450</v>
      </c>
      <c r="P313" s="241"/>
      <c r="Q313" s="241"/>
      <c r="R313" s="241"/>
      <c r="S313" s="241"/>
      <c r="T313" s="241"/>
      <c r="U313" s="241"/>
      <c r="V313" s="241"/>
      <c r="W313" s="241"/>
      <c r="X313" s="241"/>
    </row>
    <row r="314" spans="1:24" s="236" customFormat="1" x14ac:dyDescent="0.25">
      <c r="A314" s="243" t="s">
        <v>10386</v>
      </c>
      <c r="B314" s="244" cm="1">
        <f t="array" ref="B314">IF(ROW() &lt; ROW(INDEX(initialConditions[experiment_ID],ROWS(initialConditions[experiment_ID]))), COUNTIF(INDEX(initialConditions[experiment_ID],1):initialConditions[[#This Row],[experiment_ID]],initialConditions[[#This Row],[experiment_ID]]), "")</f>
        <v>3</v>
      </c>
      <c r="C314" s="243" t="s">
        <v>10448</v>
      </c>
      <c r="D314" s="243"/>
      <c r="E314" s="241"/>
      <c r="F314" s="241"/>
      <c r="G314" s="241"/>
      <c r="H314" s="241"/>
      <c r="I314" s="241"/>
      <c r="J314" s="241"/>
      <c r="K314" s="241"/>
      <c r="L314" s="241"/>
      <c r="M314" s="241"/>
      <c r="N314" s="241"/>
      <c r="O314" s="243" t="s">
        <v>10451</v>
      </c>
      <c r="P314" s="241"/>
      <c r="Q314" s="241"/>
      <c r="R314" s="241"/>
      <c r="S314" s="241"/>
      <c r="T314" s="241"/>
      <c r="U314" s="241"/>
      <c r="V314" s="241"/>
      <c r="W314" s="241"/>
      <c r="X314" s="241"/>
    </row>
    <row r="315" spans="1:24" s="236" customFormat="1" x14ac:dyDescent="0.25">
      <c r="A315" s="243" t="s">
        <v>10386</v>
      </c>
      <c r="B315" s="244" cm="1">
        <f t="array" ref="B315">IF(ROW() &lt; ROW(INDEX(initialConditions[experiment_ID],ROWS(initialConditions[experiment_ID]))), COUNTIF(INDEX(initialConditions[experiment_ID],1):initialConditions[[#This Row],[experiment_ID]],initialConditions[[#This Row],[experiment_ID]]), "")</f>
        <v>4</v>
      </c>
      <c r="C315" s="243" t="s">
        <v>10448</v>
      </c>
      <c r="D315" s="243"/>
      <c r="E315" s="241"/>
      <c r="F315" s="241"/>
      <c r="G315" s="241"/>
      <c r="H315" s="241"/>
      <c r="I315" s="241"/>
      <c r="J315" s="241"/>
      <c r="K315" s="241"/>
      <c r="L315" s="241"/>
      <c r="M315" s="241"/>
      <c r="N315" s="241"/>
      <c r="O315" s="243" t="s">
        <v>10452</v>
      </c>
      <c r="P315" s="241"/>
      <c r="Q315" s="241"/>
      <c r="R315" s="241"/>
      <c r="S315" s="241"/>
      <c r="T315" s="241"/>
      <c r="U315" s="241"/>
      <c r="V315" s="241"/>
      <c r="W315" s="241"/>
      <c r="X315" s="241"/>
    </row>
    <row r="316" spans="1:24" x14ac:dyDescent="0.25">
      <c r="A316" s="243" t="s">
        <v>10387</v>
      </c>
      <c r="B316" s="244" cm="1">
        <f t="array" ref="B316">IF(ROW() &lt; ROW(INDEX(initialConditions[experiment_ID],ROWS(initialConditions[experiment_ID]))), COUNTIF(INDEX(initialConditions[experiment_ID],1):initialConditions[[#This Row],[experiment_ID]],initialConditions[[#This Row],[experiment_ID]]), "")</f>
        <v>1</v>
      </c>
      <c r="C316" s="243" t="s">
        <v>10446</v>
      </c>
      <c r="D316" s="243"/>
      <c r="E316" s="241"/>
      <c r="F316" s="241"/>
      <c r="G316" s="241"/>
      <c r="H316" s="241"/>
      <c r="I316" s="241"/>
      <c r="J316" s="241"/>
      <c r="K316" s="241"/>
      <c r="L316" s="241"/>
      <c r="M316" s="241"/>
      <c r="N316" s="241"/>
      <c r="O316" s="243" t="s">
        <v>10449</v>
      </c>
      <c r="P316" s="241"/>
      <c r="Q316" s="241"/>
      <c r="R316" s="241"/>
      <c r="S316" s="241"/>
      <c r="T316" s="241"/>
      <c r="U316" s="241"/>
      <c r="V316" s="241"/>
      <c r="W316" s="241"/>
      <c r="X316" s="241"/>
    </row>
    <row r="317" spans="1:24" s="236" customFormat="1" x14ac:dyDescent="0.25">
      <c r="A317" s="243" t="s">
        <v>10387</v>
      </c>
      <c r="B317" s="244" cm="1">
        <f t="array" ref="B317">IF(ROW() &lt; ROW(INDEX(initialConditions[experiment_ID],ROWS(initialConditions[experiment_ID]))), COUNTIF(INDEX(initialConditions[experiment_ID],1):initialConditions[[#This Row],[experiment_ID]],initialConditions[[#This Row],[experiment_ID]]), "")</f>
        <v>2</v>
      </c>
      <c r="C317" s="243" t="s">
        <v>10447</v>
      </c>
      <c r="D317" s="243"/>
      <c r="E317" s="241"/>
      <c r="F317" s="241"/>
      <c r="G317" s="241"/>
      <c r="H317" s="241"/>
      <c r="I317" s="241"/>
      <c r="J317" s="241"/>
      <c r="K317" s="241"/>
      <c r="L317" s="241"/>
      <c r="M317" s="241"/>
      <c r="N317" s="241"/>
      <c r="O317" s="243" t="s">
        <v>10450</v>
      </c>
      <c r="P317" s="241"/>
      <c r="Q317" s="241"/>
      <c r="R317" s="241"/>
      <c r="S317" s="241"/>
      <c r="T317" s="241"/>
      <c r="U317" s="241"/>
      <c r="V317" s="241"/>
      <c r="W317" s="241"/>
      <c r="X317" s="241"/>
    </row>
    <row r="318" spans="1:24" s="236" customFormat="1" x14ac:dyDescent="0.25">
      <c r="A318" s="243" t="s">
        <v>10387</v>
      </c>
      <c r="B318" s="244" cm="1">
        <f t="array" ref="B318">IF(ROW() &lt; ROW(INDEX(initialConditions[experiment_ID],ROWS(initialConditions[experiment_ID]))), COUNTIF(INDEX(initialConditions[experiment_ID],1):initialConditions[[#This Row],[experiment_ID]],initialConditions[[#This Row],[experiment_ID]]), "")</f>
        <v>3</v>
      </c>
      <c r="C318" s="243" t="s">
        <v>10448</v>
      </c>
      <c r="D318" s="243"/>
      <c r="E318" s="241"/>
      <c r="F318" s="241"/>
      <c r="G318" s="241"/>
      <c r="H318" s="241"/>
      <c r="I318" s="241"/>
      <c r="J318" s="241"/>
      <c r="K318" s="241"/>
      <c r="L318" s="241"/>
      <c r="M318" s="241"/>
      <c r="N318" s="241"/>
      <c r="O318" s="243" t="s">
        <v>10451</v>
      </c>
      <c r="P318" s="241"/>
      <c r="Q318" s="241"/>
      <c r="R318" s="241"/>
      <c r="S318" s="241"/>
      <c r="T318" s="241"/>
      <c r="U318" s="241"/>
      <c r="V318" s="241"/>
      <c r="W318" s="241"/>
      <c r="X318" s="241"/>
    </row>
    <row r="319" spans="1:24" s="236" customFormat="1" x14ac:dyDescent="0.25">
      <c r="A319" s="243" t="s">
        <v>10387</v>
      </c>
      <c r="B319" s="244" cm="1">
        <f t="array" ref="B319">IF(ROW() &lt; ROW(INDEX(initialConditions[experiment_ID],ROWS(initialConditions[experiment_ID]))), COUNTIF(INDEX(initialConditions[experiment_ID],1):initialConditions[[#This Row],[experiment_ID]],initialConditions[[#This Row],[experiment_ID]]), "")</f>
        <v>4</v>
      </c>
      <c r="C319" s="243" t="s">
        <v>10448</v>
      </c>
      <c r="D319" s="243"/>
      <c r="E319" s="241"/>
      <c r="F319" s="241"/>
      <c r="G319" s="241"/>
      <c r="H319" s="241"/>
      <c r="I319" s="241"/>
      <c r="J319" s="241"/>
      <c r="K319" s="241"/>
      <c r="L319" s="241"/>
      <c r="M319" s="241"/>
      <c r="N319" s="241"/>
      <c r="O319" s="243" t="s">
        <v>10452</v>
      </c>
      <c r="P319" s="241"/>
      <c r="Q319" s="241"/>
      <c r="R319" s="241"/>
      <c r="S319" s="241"/>
      <c r="T319" s="241"/>
      <c r="U319" s="241"/>
      <c r="V319" s="241"/>
      <c r="W319" s="241"/>
      <c r="X319" s="241"/>
    </row>
    <row r="320" spans="1:24" x14ac:dyDescent="0.25">
      <c r="A320" s="243" t="s">
        <v>10388</v>
      </c>
      <c r="B320" s="244" cm="1">
        <f t="array" ref="B320">IF(ROW() &lt; ROW(INDEX(initialConditions[experiment_ID],ROWS(initialConditions[experiment_ID]))), COUNTIF(INDEX(initialConditions[experiment_ID],1):initialConditions[[#This Row],[experiment_ID]],initialConditions[[#This Row],[experiment_ID]]), "")</f>
        <v>1</v>
      </c>
      <c r="C320" s="243" t="s">
        <v>10446</v>
      </c>
      <c r="D320" s="243"/>
      <c r="E320" s="241"/>
      <c r="F320" s="241"/>
      <c r="G320" s="241"/>
      <c r="H320" s="241"/>
      <c r="I320" s="241"/>
      <c r="J320" s="241"/>
      <c r="K320" s="241"/>
      <c r="L320" s="241"/>
      <c r="M320" s="241"/>
      <c r="N320" s="241"/>
      <c r="O320" s="243" t="s">
        <v>10449</v>
      </c>
      <c r="P320" s="241"/>
      <c r="Q320" s="241"/>
      <c r="R320" s="241"/>
      <c r="S320" s="241"/>
      <c r="T320" s="241"/>
      <c r="U320" s="241"/>
      <c r="V320" s="241"/>
      <c r="W320" s="241"/>
      <c r="X320" s="241"/>
    </row>
    <row r="321" spans="1:24" s="236" customFormat="1" x14ac:dyDescent="0.25">
      <c r="A321" s="243" t="s">
        <v>10388</v>
      </c>
      <c r="B321" s="244" cm="1">
        <f t="array" ref="B321">IF(ROW() &lt; ROW(INDEX(initialConditions[experiment_ID],ROWS(initialConditions[experiment_ID]))), COUNTIF(INDEX(initialConditions[experiment_ID],1):initialConditions[[#This Row],[experiment_ID]],initialConditions[[#This Row],[experiment_ID]]), "")</f>
        <v>2</v>
      </c>
      <c r="C321" s="243" t="s">
        <v>10447</v>
      </c>
      <c r="D321" s="243"/>
      <c r="E321" s="241"/>
      <c r="F321" s="241"/>
      <c r="G321" s="241"/>
      <c r="H321" s="241"/>
      <c r="I321" s="241"/>
      <c r="J321" s="241"/>
      <c r="K321" s="241"/>
      <c r="L321" s="241"/>
      <c r="M321" s="241"/>
      <c r="N321" s="241"/>
      <c r="O321" s="243" t="s">
        <v>10450</v>
      </c>
      <c r="P321" s="241"/>
      <c r="Q321" s="241"/>
      <c r="R321" s="241"/>
      <c r="S321" s="241"/>
      <c r="T321" s="241"/>
      <c r="U321" s="241"/>
      <c r="V321" s="241"/>
      <c r="W321" s="241"/>
      <c r="X321" s="241"/>
    </row>
    <row r="322" spans="1:24" s="236" customFormat="1" x14ac:dyDescent="0.25">
      <c r="A322" s="243" t="s">
        <v>10388</v>
      </c>
      <c r="B322" s="244" cm="1">
        <f t="array" ref="B322">IF(ROW() &lt; ROW(INDEX(initialConditions[experiment_ID],ROWS(initialConditions[experiment_ID]))), COUNTIF(INDEX(initialConditions[experiment_ID],1):initialConditions[[#This Row],[experiment_ID]],initialConditions[[#This Row],[experiment_ID]]), "")</f>
        <v>3</v>
      </c>
      <c r="C322" s="243" t="s">
        <v>10453</v>
      </c>
      <c r="D322" s="243"/>
      <c r="E322" s="241"/>
      <c r="F322" s="241"/>
      <c r="G322" s="241"/>
      <c r="H322" s="241"/>
      <c r="I322" s="241"/>
      <c r="J322" s="241"/>
      <c r="K322" s="241"/>
      <c r="L322" s="241"/>
      <c r="M322" s="241"/>
      <c r="N322" s="241"/>
      <c r="O322" s="243" t="s">
        <v>10457</v>
      </c>
      <c r="P322" s="241"/>
      <c r="Q322" s="241"/>
      <c r="R322" s="241"/>
      <c r="S322" s="241"/>
      <c r="T322" s="241"/>
      <c r="U322" s="241"/>
      <c r="V322" s="241"/>
      <c r="W322" s="241"/>
      <c r="X322" s="241"/>
    </row>
    <row r="323" spans="1:24" s="236" customFormat="1" x14ac:dyDescent="0.25">
      <c r="A323" s="243" t="s">
        <v>10388</v>
      </c>
      <c r="B323" s="244" cm="1">
        <f t="array" ref="B323">IF(ROW() &lt; ROW(INDEX(initialConditions[experiment_ID],ROWS(initialConditions[experiment_ID]))), COUNTIF(INDEX(initialConditions[experiment_ID],1):initialConditions[[#This Row],[experiment_ID]],initialConditions[[#This Row],[experiment_ID]]), "")</f>
        <v>4</v>
      </c>
      <c r="C323" s="243" t="s">
        <v>10448</v>
      </c>
      <c r="D323" s="243"/>
      <c r="E323" s="241"/>
      <c r="F323" s="241"/>
      <c r="G323" s="241"/>
      <c r="H323" s="241"/>
      <c r="I323" s="241"/>
      <c r="J323" s="241"/>
      <c r="K323" s="241"/>
      <c r="L323" s="241"/>
      <c r="M323" s="241"/>
      <c r="N323" s="241"/>
      <c r="O323" s="243" t="s">
        <v>10451</v>
      </c>
      <c r="P323" s="241"/>
      <c r="Q323" s="241"/>
      <c r="R323" s="241"/>
      <c r="S323" s="241"/>
      <c r="T323" s="241"/>
      <c r="U323" s="241"/>
      <c r="V323" s="241"/>
      <c r="W323" s="241"/>
      <c r="X323" s="241"/>
    </row>
    <row r="324" spans="1:24" s="236" customFormat="1" x14ac:dyDescent="0.25">
      <c r="A324" s="243" t="s">
        <v>10388</v>
      </c>
      <c r="B324" s="244" cm="1">
        <f t="array" ref="B324">IF(ROW() &lt; ROW(INDEX(initialConditions[experiment_ID],ROWS(initialConditions[experiment_ID]))), COUNTIF(INDEX(initialConditions[experiment_ID],1):initialConditions[[#This Row],[experiment_ID]],initialConditions[[#This Row],[experiment_ID]]), "")</f>
        <v>5</v>
      </c>
      <c r="C324" s="243" t="s">
        <v>10454</v>
      </c>
      <c r="D324" s="243"/>
      <c r="E324" s="241"/>
      <c r="F324" s="241"/>
      <c r="G324" s="241"/>
      <c r="H324" s="241"/>
      <c r="I324" s="241"/>
      <c r="J324" s="241"/>
      <c r="K324" s="241"/>
      <c r="L324" s="241"/>
      <c r="M324" s="241"/>
      <c r="N324" s="241"/>
      <c r="O324" s="243" t="s">
        <v>10452</v>
      </c>
      <c r="P324" s="241"/>
      <c r="Q324" s="241"/>
      <c r="R324" s="241"/>
      <c r="S324" s="241"/>
      <c r="T324" s="241"/>
      <c r="U324" s="241"/>
      <c r="V324" s="241"/>
      <c r="W324" s="241"/>
      <c r="X324" s="241"/>
    </row>
    <row r="325" spans="1:24" s="236" customFormat="1" x14ac:dyDescent="0.25">
      <c r="A325" s="243" t="s">
        <v>10388</v>
      </c>
      <c r="B325" s="244" cm="1">
        <f t="array" ref="B325">IF(ROW() &lt; ROW(INDEX(initialConditions[experiment_ID],ROWS(initialConditions[experiment_ID]))), COUNTIF(INDEX(initialConditions[experiment_ID],1):initialConditions[[#This Row],[experiment_ID]],initialConditions[[#This Row],[experiment_ID]]), "")</f>
        <v>6</v>
      </c>
      <c r="C325" s="243" t="s">
        <v>10456</v>
      </c>
      <c r="D325" s="243"/>
      <c r="E325" s="241"/>
      <c r="F325" s="241"/>
      <c r="G325" s="241"/>
      <c r="H325" s="241"/>
      <c r="I325" s="241"/>
      <c r="J325" s="241"/>
      <c r="K325" s="241"/>
      <c r="L325" s="241"/>
      <c r="M325" s="241"/>
      <c r="N325" s="241"/>
      <c r="O325" s="243" t="s">
        <v>10458</v>
      </c>
      <c r="P325" s="241"/>
      <c r="Q325" s="241"/>
      <c r="R325" s="241"/>
      <c r="S325" s="241"/>
      <c r="T325" s="241"/>
      <c r="U325" s="241"/>
      <c r="V325" s="241"/>
      <c r="W325" s="241"/>
      <c r="X325" s="241"/>
    </row>
    <row r="326" spans="1:24" x14ac:dyDescent="0.25">
      <c r="A326" s="243" t="s">
        <v>10389</v>
      </c>
      <c r="B326" s="244" cm="1">
        <f t="array" ref="B326">IF(ROW() &lt; ROW(INDEX(initialConditions[experiment_ID],ROWS(initialConditions[experiment_ID]))), COUNTIF(INDEX(initialConditions[experiment_ID],1):initialConditions[[#This Row],[experiment_ID]],initialConditions[[#This Row],[experiment_ID]]), "")</f>
        <v>1</v>
      </c>
      <c r="C326" s="243" t="s">
        <v>10446</v>
      </c>
      <c r="D326" s="243"/>
      <c r="E326" s="241"/>
      <c r="F326" s="241"/>
      <c r="G326" s="241"/>
      <c r="H326" s="241"/>
      <c r="I326" s="241"/>
      <c r="J326" s="241"/>
      <c r="K326" s="241"/>
      <c r="L326" s="241"/>
      <c r="M326" s="241"/>
      <c r="N326" s="241"/>
      <c r="O326" s="243" t="s">
        <v>10449</v>
      </c>
      <c r="P326" s="241"/>
      <c r="Q326" s="241"/>
      <c r="R326" s="241"/>
      <c r="S326" s="241"/>
      <c r="T326" s="241"/>
      <c r="U326" s="241"/>
      <c r="V326" s="241"/>
      <c r="W326" s="241"/>
      <c r="X326" s="241"/>
    </row>
    <row r="327" spans="1:24" s="236" customFormat="1" x14ac:dyDescent="0.25">
      <c r="A327" s="243" t="s">
        <v>10389</v>
      </c>
      <c r="B327" s="244" cm="1">
        <f t="array" ref="B327">IF(ROW() &lt; ROW(INDEX(initialConditions[experiment_ID],ROWS(initialConditions[experiment_ID]))), COUNTIF(INDEX(initialConditions[experiment_ID],1):initialConditions[[#This Row],[experiment_ID]],initialConditions[[#This Row],[experiment_ID]]), "")</f>
        <v>2</v>
      </c>
      <c r="C327" s="243" t="s">
        <v>10447</v>
      </c>
      <c r="D327" s="243"/>
      <c r="E327" s="241"/>
      <c r="F327" s="241"/>
      <c r="G327" s="241"/>
      <c r="H327" s="241"/>
      <c r="I327" s="241"/>
      <c r="J327" s="241"/>
      <c r="K327" s="241"/>
      <c r="L327" s="241"/>
      <c r="M327" s="241"/>
      <c r="N327" s="241"/>
      <c r="O327" s="243" t="s">
        <v>10450</v>
      </c>
      <c r="P327" s="241"/>
      <c r="Q327" s="241"/>
      <c r="R327" s="241"/>
      <c r="S327" s="241"/>
      <c r="T327" s="241"/>
      <c r="U327" s="241"/>
      <c r="V327" s="241"/>
      <c r="W327" s="241"/>
      <c r="X327" s="241"/>
    </row>
    <row r="328" spans="1:24" s="236" customFormat="1" x14ac:dyDescent="0.25">
      <c r="A328" s="243" t="s">
        <v>10389</v>
      </c>
      <c r="B328" s="244" cm="1">
        <f t="array" ref="B328">IF(ROW() &lt; ROW(INDEX(initialConditions[experiment_ID],ROWS(initialConditions[experiment_ID]))), COUNTIF(INDEX(initialConditions[experiment_ID],1):initialConditions[[#This Row],[experiment_ID]],initialConditions[[#This Row],[experiment_ID]]), "")</f>
        <v>3</v>
      </c>
      <c r="C328" s="243" t="s">
        <v>10453</v>
      </c>
      <c r="D328" s="243"/>
      <c r="E328" s="241"/>
      <c r="F328" s="241"/>
      <c r="G328" s="241"/>
      <c r="H328" s="241"/>
      <c r="I328" s="241"/>
      <c r="J328" s="241"/>
      <c r="K328" s="241"/>
      <c r="L328" s="241"/>
      <c r="M328" s="241"/>
      <c r="N328" s="241"/>
      <c r="O328" s="243" t="s">
        <v>10457</v>
      </c>
      <c r="P328" s="241"/>
      <c r="Q328" s="241"/>
      <c r="R328" s="241"/>
      <c r="S328" s="241"/>
      <c r="T328" s="241"/>
      <c r="U328" s="241"/>
      <c r="V328" s="241"/>
      <c r="W328" s="241"/>
      <c r="X328" s="241"/>
    </row>
    <row r="329" spans="1:24" s="236" customFormat="1" x14ac:dyDescent="0.25">
      <c r="A329" s="243" t="s">
        <v>10389</v>
      </c>
      <c r="B329" s="244" cm="1">
        <f t="array" ref="B329">IF(ROW() &lt; ROW(INDEX(initialConditions[experiment_ID],ROWS(initialConditions[experiment_ID]))), COUNTIF(INDEX(initialConditions[experiment_ID],1):initialConditions[[#This Row],[experiment_ID]],initialConditions[[#This Row],[experiment_ID]]), "")</f>
        <v>4</v>
      </c>
      <c r="C329" s="243" t="s">
        <v>10448</v>
      </c>
      <c r="D329" s="243"/>
      <c r="E329" s="241"/>
      <c r="F329" s="241"/>
      <c r="G329" s="241"/>
      <c r="H329" s="241"/>
      <c r="I329" s="241"/>
      <c r="J329" s="241"/>
      <c r="K329" s="241"/>
      <c r="L329" s="241"/>
      <c r="M329" s="241"/>
      <c r="N329" s="241"/>
      <c r="O329" s="243" t="s">
        <v>10451</v>
      </c>
      <c r="P329" s="241"/>
      <c r="Q329" s="241"/>
      <c r="R329" s="241"/>
      <c r="S329" s="241"/>
      <c r="T329" s="241"/>
      <c r="U329" s="241"/>
      <c r="V329" s="241"/>
      <c r="W329" s="241"/>
      <c r="X329" s="241"/>
    </row>
    <row r="330" spans="1:24" s="236" customFormat="1" x14ac:dyDescent="0.25">
      <c r="A330" s="243" t="s">
        <v>10389</v>
      </c>
      <c r="B330" s="244" cm="1">
        <f t="array" ref="B330">IF(ROW() &lt; ROW(INDEX(initialConditions[experiment_ID],ROWS(initialConditions[experiment_ID]))), COUNTIF(INDEX(initialConditions[experiment_ID],1):initialConditions[[#This Row],[experiment_ID]],initialConditions[[#This Row],[experiment_ID]]), "")</f>
        <v>5</v>
      </c>
      <c r="C330" s="243" t="s">
        <v>10454</v>
      </c>
      <c r="D330" s="243"/>
      <c r="E330" s="241"/>
      <c r="F330" s="241"/>
      <c r="G330" s="241"/>
      <c r="H330" s="241"/>
      <c r="I330" s="241"/>
      <c r="J330" s="241"/>
      <c r="K330" s="241"/>
      <c r="L330" s="241"/>
      <c r="M330" s="241"/>
      <c r="N330" s="241"/>
      <c r="O330" s="243" t="s">
        <v>10452</v>
      </c>
      <c r="P330" s="241"/>
      <c r="Q330" s="241"/>
      <c r="R330" s="241"/>
      <c r="S330" s="241"/>
      <c r="T330" s="241"/>
      <c r="U330" s="241"/>
      <c r="V330" s="241"/>
      <c r="W330" s="241"/>
      <c r="X330" s="241"/>
    </row>
    <row r="331" spans="1:24" s="236" customFormat="1" x14ac:dyDescent="0.25">
      <c r="A331" s="243" t="s">
        <v>10389</v>
      </c>
      <c r="B331" s="244" cm="1">
        <f t="array" ref="B331">IF(ROW() &lt; ROW(INDEX(initialConditions[experiment_ID],ROWS(initialConditions[experiment_ID]))), COUNTIF(INDEX(initialConditions[experiment_ID],1):initialConditions[[#This Row],[experiment_ID]],initialConditions[[#This Row],[experiment_ID]]), "")</f>
        <v>6</v>
      </c>
      <c r="C331" s="243" t="s">
        <v>10455</v>
      </c>
      <c r="D331" s="243"/>
      <c r="E331" s="241"/>
      <c r="F331" s="241"/>
      <c r="G331" s="241"/>
      <c r="H331" s="241"/>
      <c r="I331" s="241"/>
      <c r="J331" s="241"/>
      <c r="K331" s="241"/>
      <c r="L331" s="241"/>
      <c r="M331" s="241"/>
      <c r="N331" s="241"/>
      <c r="O331" s="243" t="s">
        <v>10458</v>
      </c>
      <c r="P331" s="241"/>
      <c r="Q331" s="241"/>
      <c r="R331" s="241"/>
      <c r="S331" s="241"/>
      <c r="T331" s="241"/>
      <c r="U331" s="241"/>
      <c r="V331" s="241"/>
      <c r="W331" s="241"/>
      <c r="X331" s="241"/>
    </row>
    <row r="332" spans="1:24" x14ac:dyDescent="0.25">
      <c r="A332" s="243" t="s">
        <v>10390</v>
      </c>
      <c r="B332" s="244" cm="1">
        <f t="array" ref="B332">IF(ROW() &lt; ROW(INDEX(initialConditions[experiment_ID],ROWS(initialConditions[experiment_ID]))), COUNTIF(INDEX(initialConditions[experiment_ID],1):initialConditions[[#This Row],[experiment_ID]],initialConditions[[#This Row],[experiment_ID]]), "")</f>
        <v>1</v>
      </c>
      <c r="C332" s="243" t="s">
        <v>10446</v>
      </c>
      <c r="D332" s="243"/>
      <c r="E332" s="241"/>
      <c r="F332" s="241"/>
      <c r="G332" s="241"/>
      <c r="H332" s="241"/>
      <c r="I332" s="241"/>
      <c r="J332" s="241"/>
      <c r="K332" s="241"/>
      <c r="L332" s="241"/>
      <c r="M332" s="241"/>
      <c r="N332" s="241"/>
      <c r="O332" s="243" t="s">
        <v>10449</v>
      </c>
      <c r="P332" s="241"/>
      <c r="Q332" s="241"/>
      <c r="R332" s="241"/>
      <c r="S332" s="241"/>
      <c r="T332" s="241"/>
      <c r="U332" s="241"/>
      <c r="V332" s="241"/>
      <c r="W332" s="241"/>
      <c r="X332" s="241"/>
    </row>
    <row r="333" spans="1:24" s="236" customFormat="1" x14ac:dyDescent="0.25">
      <c r="A333" s="243" t="s">
        <v>10390</v>
      </c>
      <c r="B333" s="244" cm="1">
        <f t="array" ref="B333">IF(ROW() &lt; ROW(INDEX(initialConditions[experiment_ID],ROWS(initialConditions[experiment_ID]))), COUNTIF(INDEX(initialConditions[experiment_ID],1):initialConditions[[#This Row],[experiment_ID]],initialConditions[[#This Row],[experiment_ID]]), "")</f>
        <v>2</v>
      </c>
      <c r="C333" s="243" t="s">
        <v>10447</v>
      </c>
      <c r="D333" s="243"/>
      <c r="E333" s="241"/>
      <c r="F333" s="241"/>
      <c r="G333" s="241"/>
      <c r="H333" s="241"/>
      <c r="I333" s="241"/>
      <c r="J333" s="241"/>
      <c r="K333" s="241"/>
      <c r="L333" s="241"/>
      <c r="M333" s="241"/>
      <c r="N333" s="241"/>
      <c r="O333" s="243" t="s">
        <v>10450</v>
      </c>
      <c r="P333" s="241"/>
      <c r="Q333" s="241"/>
      <c r="R333" s="241"/>
      <c r="S333" s="241"/>
      <c r="T333" s="241"/>
      <c r="U333" s="241"/>
      <c r="V333" s="241"/>
      <c r="W333" s="241"/>
      <c r="X333" s="241"/>
    </row>
    <row r="334" spans="1:24" s="236" customFormat="1" x14ac:dyDescent="0.25">
      <c r="A334" s="243" t="s">
        <v>10390</v>
      </c>
      <c r="B334" s="244" cm="1">
        <f t="array" ref="B334">IF(ROW() &lt; ROW(INDEX(initialConditions[experiment_ID],ROWS(initialConditions[experiment_ID]))), COUNTIF(INDEX(initialConditions[experiment_ID],1):initialConditions[[#This Row],[experiment_ID]],initialConditions[[#This Row],[experiment_ID]]), "")</f>
        <v>3</v>
      </c>
      <c r="C334" s="243" t="s">
        <v>10453</v>
      </c>
      <c r="D334" s="243"/>
      <c r="E334" s="241"/>
      <c r="F334" s="241"/>
      <c r="G334" s="241"/>
      <c r="H334" s="241"/>
      <c r="I334" s="241"/>
      <c r="J334" s="241"/>
      <c r="K334" s="241"/>
      <c r="L334" s="241"/>
      <c r="M334" s="241"/>
      <c r="N334" s="241"/>
      <c r="O334" s="243" t="s">
        <v>10457</v>
      </c>
      <c r="P334" s="241"/>
      <c r="Q334" s="241"/>
      <c r="R334" s="241"/>
      <c r="S334" s="241"/>
      <c r="T334" s="241"/>
      <c r="U334" s="241"/>
      <c r="V334" s="241"/>
      <c r="W334" s="241"/>
      <c r="X334" s="241"/>
    </row>
    <row r="335" spans="1:24" s="236" customFormat="1" x14ac:dyDescent="0.25">
      <c r="A335" s="243" t="s">
        <v>10390</v>
      </c>
      <c r="B335" s="244" cm="1">
        <f t="array" ref="B335">IF(ROW() &lt; ROW(INDEX(initialConditions[experiment_ID],ROWS(initialConditions[experiment_ID]))), COUNTIF(INDEX(initialConditions[experiment_ID],1):initialConditions[[#This Row],[experiment_ID]],initialConditions[[#This Row],[experiment_ID]]), "")</f>
        <v>4</v>
      </c>
      <c r="C335" s="243" t="s">
        <v>10448</v>
      </c>
      <c r="D335" s="243"/>
      <c r="E335" s="241"/>
      <c r="F335" s="241"/>
      <c r="G335" s="241"/>
      <c r="H335" s="241"/>
      <c r="I335" s="241"/>
      <c r="J335" s="241"/>
      <c r="K335" s="241"/>
      <c r="L335" s="241"/>
      <c r="M335" s="241"/>
      <c r="N335" s="241"/>
      <c r="O335" s="243" t="s">
        <v>10451</v>
      </c>
      <c r="P335" s="241"/>
      <c r="Q335" s="241"/>
      <c r="R335" s="241"/>
      <c r="S335" s="241"/>
      <c r="T335" s="241"/>
      <c r="U335" s="241"/>
      <c r="V335" s="241"/>
      <c r="W335" s="241"/>
      <c r="X335" s="241"/>
    </row>
    <row r="336" spans="1:24" s="236" customFormat="1" x14ac:dyDescent="0.25">
      <c r="A336" s="243" t="s">
        <v>10390</v>
      </c>
      <c r="B336" s="244" cm="1">
        <f t="array" ref="B336">IF(ROW() &lt; ROW(INDEX(initialConditions[experiment_ID],ROWS(initialConditions[experiment_ID]))), COUNTIF(INDEX(initialConditions[experiment_ID],1):initialConditions[[#This Row],[experiment_ID]],initialConditions[[#This Row],[experiment_ID]]), "")</f>
        <v>5</v>
      </c>
      <c r="C336" s="243" t="s">
        <v>10454</v>
      </c>
      <c r="D336" s="243"/>
      <c r="E336" s="241"/>
      <c r="F336" s="241"/>
      <c r="G336" s="241"/>
      <c r="H336" s="241"/>
      <c r="I336" s="241"/>
      <c r="J336" s="241"/>
      <c r="K336" s="241"/>
      <c r="L336" s="241"/>
      <c r="M336" s="241"/>
      <c r="N336" s="241"/>
      <c r="O336" s="243" t="s">
        <v>10452</v>
      </c>
      <c r="P336" s="241"/>
      <c r="Q336" s="241"/>
      <c r="R336" s="241"/>
      <c r="S336" s="241"/>
      <c r="T336" s="241"/>
      <c r="U336" s="241"/>
      <c r="V336" s="241"/>
      <c r="W336" s="241"/>
      <c r="X336" s="241"/>
    </row>
    <row r="337" spans="1:24" s="236" customFormat="1" x14ac:dyDescent="0.25">
      <c r="A337" s="243" t="s">
        <v>10390</v>
      </c>
      <c r="B337" s="244" cm="1">
        <f t="array" ref="B337">IF(ROW() &lt; ROW(INDEX(initialConditions[experiment_ID],ROWS(initialConditions[experiment_ID]))), COUNTIF(INDEX(initialConditions[experiment_ID],1):initialConditions[[#This Row],[experiment_ID]],initialConditions[[#This Row],[experiment_ID]]), "")</f>
        <v>6</v>
      </c>
      <c r="C337" s="243" t="s">
        <v>10455</v>
      </c>
      <c r="D337" s="243"/>
      <c r="E337" s="241"/>
      <c r="F337" s="241"/>
      <c r="G337" s="241"/>
      <c r="H337" s="241"/>
      <c r="I337" s="241"/>
      <c r="J337" s="241"/>
      <c r="K337" s="241"/>
      <c r="L337" s="241"/>
      <c r="M337" s="241"/>
      <c r="N337" s="241"/>
      <c r="O337" s="243" t="s">
        <v>10458</v>
      </c>
      <c r="P337" s="241"/>
      <c r="Q337" s="241"/>
      <c r="R337" s="241"/>
      <c r="S337" s="241"/>
      <c r="T337" s="241"/>
      <c r="U337" s="241"/>
      <c r="V337" s="241"/>
      <c r="W337" s="241"/>
      <c r="X337" s="241"/>
    </row>
    <row r="338" spans="1:24" s="236" customFormat="1" x14ac:dyDescent="0.25">
      <c r="A338" s="243" t="s">
        <v>10391</v>
      </c>
      <c r="B338" s="244" cm="1">
        <f t="array" ref="B338">IF(ROW() &lt; ROW(INDEX(initialConditions[experiment_ID],ROWS(initialConditions[experiment_ID]))), COUNTIF(INDEX(initialConditions[experiment_ID],1):initialConditions[[#This Row],[experiment_ID]],initialConditions[[#This Row],[experiment_ID]]), "")</f>
        <v>1</v>
      </c>
      <c r="C338" s="243" t="s">
        <v>10446</v>
      </c>
      <c r="D338" s="243"/>
      <c r="E338" s="241"/>
      <c r="F338" s="241"/>
      <c r="G338" s="241"/>
      <c r="H338" s="241"/>
      <c r="I338" s="241"/>
      <c r="J338" s="241"/>
      <c r="K338" s="241"/>
      <c r="L338" s="241"/>
      <c r="M338" s="241"/>
      <c r="N338" s="241"/>
      <c r="O338" s="243" t="s">
        <v>10449</v>
      </c>
      <c r="P338" s="241"/>
      <c r="Q338" s="241"/>
      <c r="R338" s="241"/>
      <c r="S338" s="241"/>
      <c r="T338" s="241"/>
      <c r="U338" s="241"/>
      <c r="V338" s="241"/>
      <c r="W338" s="241"/>
      <c r="X338" s="241"/>
    </row>
    <row r="339" spans="1:24" s="236" customFormat="1" x14ac:dyDescent="0.25">
      <c r="A339" s="243" t="s">
        <v>10391</v>
      </c>
      <c r="B339" s="244" cm="1">
        <f t="array" ref="B339">IF(ROW() &lt; ROW(INDEX(initialConditions[experiment_ID],ROWS(initialConditions[experiment_ID]))), COUNTIF(INDEX(initialConditions[experiment_ID],1):initialConditions[[#This Row],[experiment_ID]],initialConditions[[#This Row],[experiment_ID]]), "")</f>
        <v>2</v>
      </c>
      <c r="C339" s="243" t="s">
        <v>10447</v>
      </c>
      <c r="D339" s="243"/>
      <c r="E339" s="241"/>
      <c r="F339" s="241"/>
      <c r="G339" s="241"/>
      <c r="H339" s="241"/>
      <c r="I339" s="241"/>
      <c r="J339" s="241"/>
      <c r="K339" s="241"/>
      <c r="L339" s="241"/>
      <c r="M339" s="241"/>
      <c r="N339" s="241"/>
      <c r="O339" s="243" t="s">
        <v>10450</v>
      </c>
      <c r="P339" s="241"/>
      <c r="Q339" s="241"/>
      <c r="R339" s="241"/>
      <c r="S339" s="241"/>
      <c r="T339" s="241"/>
      <c r="U339" s="241"/>
      <c r="V339" s="241"/>
      <c r="W339" s="241"/>
      <c r="X339" s="241"/>
    </row>
    <row r="340" spans="1:24" s="236" customFormat="1" x14ac:dyDescent="0.25">
      <c r="A340" s="243" t="s">
        <v>10391</v>
      </c>
      <c r="B340" s="244" cm="1">
        <f t="array" ref="B340">IF(ROW() &lt; ROW(INDEX(initialConditions[experiment_ID],ROWS(initialConditions[experiment_ID]))), COUNTIF(INDEX(initialConditions[experiment_ID],1):initialConditions[[#This Row],[experiment_ID]],initialConditions[[#This Row],[experiment_ID]]), "")</f>
        <v>3</v>
      </c>
      <c r="C340" s="243" t="s">
        <v>10453</v>
      </c>
      <c r="D340" s="243"/>
      <c r="E340" s="241"/>
      <c r="F340" s="241"/>
      <c r="G340" s="241"/>
      <c r="H340" s="241"/>
      <c r="I340" s="241"/>
      <c r="J340" s="241"/>
      <c r="K340" s="241"/>
      <c r="L340" s="241"/>
      <c r="M340" s="241"/>
      <c r="N340" s="241"/>
      <c r="O340" s="243" t="s">
        <v>10457</v>
      </c>
      <c r="P340" s="241"/>
      <c r="Q340" s="241"/>
      <c r="R340" s="241"/>
      <c r="S340" s="241"/>
      <c r="T340" s="241"/>
      <c r="U340" s="241"/>
      <c r="V340" s="241"/>
      <c r="W340" s="241"/>
      <c r="X340" s="241"/>
    </row>
    <row r="341" spans="1:24" s="236" customFormat="1" x14ac:dyDescent="0.25">
      <c r="A341" s="243" t="s">
        <v>10391</v>
      </c>
      <c r="B341" s="244" cm="1">
        <f t="array" ref="B341">IF(ROW() &lt; ROW(INDEX(initialConditions[experiment_ID],ROWS(initialConditions[experiment_ID]))), COUNTIF(INDEX(initialConditions[experiment_ID],1):initialConditions[[#This Row],[experiment_ID]],initialConditions[[#This Row],[experiment_ID]]), "")</f>
        <v>4</v>
      </c>
      <c r="C341" s="243" t="s">
        <v>10448</v>
      </c>
      <c r="D341" s="243"/>
      <c r="E341" s="241"/>
      <c r="F341" s="241"/>
      <c r="G341" s="241"/>
      <c r="H341" s="241"/>
      <c r="I341" s="241"/>
      <c r="J341" s="241"/>
      <c r="K341" s="241"/>
      <c r="L341" s="241"/>
      <c r="M341" s="241"/>
      <c r="N341" s="241"/>
      <c r="O341" s="243" t="s">
        <v>10451</v>
      </c>
      <c r="P341" s="241"/>
      <c r="Q341" s="241"/>
      <c r="R341" s="241"/>
      <c r="S341" s="241"/>
      <c r="T341" s="241"/>
      <c r="U341" s="241"/>
      <c r="V341" s="241"/>
      <c r="W341" s="241"/>
      <c r="X341" s="241"/>
    </row>
    <row r="342" spans="1:24" s="236" customFormat="1" x14ac:dyDescent="0.25">
      <c r="A342" s="243" t="s">
        <v>10391</v>
      </c>
      <c r="B342" s="244" cm="1">
        <f t="array" ref="B342">IF(ROW() &lt; ROW(INDEX(initialConditions[experiment_ID],ROWS(initialConditions[experiment_ID]))), COUNTIF(INDEX(initialConditions[experiment_ID],1):initialConditions[[#This Row],[experiment_ID]],initialConditions[[#This Row],[experiment_ID]]), "")</f>
        <v>5</v>
      </c>
      <c r="C342" s="243" t="s">
        <v>10454</v>
      </c>
      <c r="D342" s="243"/>
      <c r="E342" s="241"/>
      <c r="F342" s="241"/>
      <c r="G342" s="241"/>
      <c r="H342" s="241"/>
      <c r="I342" s="241"/>
      <c r="J342" s="241"/>
      <c r="K342" s="241"/>
      <c r="L342" s="241"/>
      <c r="M342" s="241"/>
      <c r="N342" s="241"/>
      <c r="O342" s="243" t="s">
        <v>10452</v>
      </c>
      <c r="P342" s="241"/>
      <c r="Q342" s="241"/>
      <c r="R342" s="241"/>
      <c r="S342" s="241"/>
      <c r="T342" s="241"/>
      <c r="U342" s="241"/>
      <c r="V342" s="241"/>
      <c r="W342" s="241"/>
      <c r="X342" s="241"/>
    </row>
    <row r="343" spans="1:24" s="236" customFormat="1" x14ac:dyDescent="0.25">
      <c r="A343" s="243" t="s">
        <v>10391</v>
      </c>
      <c r="B343" s="244" cm="1">
        <f t="array" ref="B343">IF(ROW() &lt; ROW(INDEX(initialConditions[experiment_ID],ROWS(initialConditions[experiment_ID]))), COUNTIF(INDEX(initialConditions[experiment_ID],1):initialConditions[[#This Row],[experiment_ID]],initialConditions[[#This Row],[experiment_ID]]), "")</f>
        <v>6</v>
      </c>
      <c r="C343" s="243" t="s">
        <v>10455</v>
      </c>
      <c r="D343" s="243"/>
      <c r="E343" s="241"/>
      <c r="F343" s="241"/>
      <c r="G343" s="241"/>
      <c r="H343" s="241"/>
      <c r="I343" s="241"/>
      <c r="J343" s="241"/>
      <c r="K343" s="241"/>
      <c r="L343" s="241"/>
      <c r="M343" s="241"/>
      <c r="N343" s="241"/>
      <c r="O343" s="243" t="s">
        <v>10458</v>
      </c>
      <c r="P343" s="241"/>
      <c r="Q343" s="241"/>
      <c r="R343" s="241"/>
      <c r="S343" s="241"/>
      <c r="T343" s="241"/>
      <c r="U343" s="241"/>
      <c r="V343" s="241"/>
      <c r="W343" s="241"/>
      <c r="X343" s="241"/>
    </row>
    <row r="344" spans="1:24" x14ac:dyDescent="0.25">
      <c r="A344" s="243"/>
      <c r="B344" s="244" t="str" cm="1">
        <f t="array" ref="B344">IF(ROW() &lt; ROW(INDEX(initialConditions[experiment_ID],ROWS(initialConditions[experiment_ID]))), COUNTIF(INDEX(initialConditions[experiment_ID],1):initialConditions[[#This Row],[experiment_ID]],initialConditions[[#This Row],[experiment_ID]]), "")</f>
        <v/>
      </c>
      <c r="C344" s="243"/>
      <c r="D344" s="243"/>
      <c r="E344" s="241"/>
      <c r="F344" s="241"/>
      <c r="G344" s="241"/>
      <c r="H344" s="241"/>
      <c r="I344" s="241"/>
      <c r="J344" s="241"/>
      <c r="K344" s="241"/>
      <c r="L344" s="241"/>
      <c r="M344" s="241"/>
      <c r="N344" s="241"/>
      <c r="O344" s="243"/>
      <c r="P344" s="241"/>
      <c r="Q344" s="241"/>
      <c r="R344" s="241"/>
      <c r="S344" s="241"/>
      <c r="T344" s="241"/>
      <c r="U344" s="241"/>
      <c r="V344" s="241"/>
      <c r="W344" s="241"/>
      <c r="X344" s="241"/>
    </row>
  </sheetData>
  <mergeCells count="1">
    <mergeCell ref="A1:H1"/>
  </mergeCells>
  <phoneticPr fontId="23" type="noConversion"/>
  <dataValidations count="3">
    <dataValidation type="list" allowBlank="1" showInputMessage="1" showErrorMessage="1" sqref="A5:A111" xr:uid="{4824FF39-E6CA-4583-824F-66DE90006201}">
      <formula1>ddl_experiments</formula1>
    </dataValidation>
    <dataValidation allowBlank="1" showDropDown="1" showInputMessage="1" showErrorMessage="1" sqref="B5:C168 C169:C180" xr:uid="{C10AB2A1-84AD-4B26-A92A-48D7789F5CF6}"/>
    <dataValidation type="list" allowBlank="1" showInputMessage="1" showErrorMessage="1" sqref="A112" xr:uid="{C21DBFEE-2A85-494C-8ED0-127C4FC9A848}">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D5:D110 D157:D168 C111:C180</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Q325"/>
  <sheetViews>
    <sheetView zoomScaleNormal="100" workbookViewId="0">
      <pane ySplit="4" topLeftCell="A147" activePane="bottomLeft" state="frozen"/>
      <selection activeCell="F24" sqref="F24"/>
      <selection pane="bottomLeft" activeCell="A158" sqref="A154:A158"/>
    </sheetView>
  </sheetViews>
  <sheetFormatPr defaultColWidth="8.85546875" defaultRowHeight="15" x14ac:dyDescent="0.25"/>
  <cols>
    <col min="1" max="1" width="23" customWidth="1"/>
    <col min="2" max="2" width="10.7109375" style="202" customWidth="1"/>
    <col min="3" max="26" width="20.7109375" customWidth="1"/>
  </cols>
  <sheetData>
    <row r="1" spans="1:17" ht="150" customHeight="1" x14ac:dyDescent="0.25">
      <c r="A1" s="215" t="s">
        <v>6585</v>
      </c>
      <c r="B1" s="215"/>
      <c r="C1" s="215"/>
      <c r="D1" s="215"/>
      <c r="E1" s="215"/>
      <c r="F1" s="215"/>
      <c r="G1" s="215"/>
      <c r="H1" s="215"/>
    </row>
    <row r="2" spans="1:17" ht="28.5" customHeight="1" x14ac:dyDescent="0.25">
      <c r="A2" s="29"/>
      <c r="B2" s="197"/>
    </row>
    <row r="3" spans="1:17" s="80" customFormat="1" ht="46.5" customHeight="1" x14ac:dyDescent="0.25">
      <c r="A3" s="15" t="s">
        <v>1923</v>
      </c>
      <c r="B3" s="198" t="s">
        <v>1950</v>
      </c>
      <c r="C3" s="15" t="s">
        <v>1889</v>
      </c>
      <c r="D3" s="15" t="s">
        <v>1890</v>
      </c>
      <c r="E3" s="15" t="s">
        <v>1891</v>
      </c>
      <c r="F3" s="15" t="s">
        <v>3277</v>
      </c>
      <c r="G3" s="15" t="s">
        <v>7769</v>
      </c>
      <c r="H3" s="15" t="s">
        <v>7772</v>
      </c>
      <c r="I3" s="15" t="s">
        <v>3278</v>
      </c>
      <c r="J3" s="16" t="s">
        <v>7493</v>
      </c>
      <c r="K3" s="15" t="s">
        <v>7768</v>
      </c>
      <c r="L3" s="80" t="s">
        <v>7773</v>
      </c>
      <c r="M3" s="16" t="s">
        <v>1895</v>
      </c>
      <c r="N3" s="15"/>
    </row>
    <row r="4" spans="1:17" x14ac:dyDescent="0.25">
      <c r="A4" s="4" t="s">
        <v>93</v>
      </c>
      <c r="B4" s="199" t="s">
        <v>121</v>
      </c>
      <c r="C4" s="4" t="s">
        <v>159</v>
      </c>
      <c r="D4" s="4" t="s">
        <v>160</v>
      </c>
      <c r="E4" s="4" t="s">
        <v>161</v>
      </c>
      <c r="F4" s="4" t="s">
        <v>162</v>
      </c>
      <c r="G4" s="4" t="s">
        <v>2679</v>
      </c>
      <c r="H4" s="4" t="s">
        <v>2680</v>
      </c>
      <c r="I4" s="4" t="s">
        <v>2683</v>
      </c>
      <c r="J4" s="4" t="s">
        <v>2684</v>
      </c>
      <c r="K4" s="4" t="s">
        <v>2681</v>
      </c>
      <c r="L4" s="4" t="s">
        <v>2682</v>
      </c>
      <c r="M4" s="4" t="s">
        <v>7521</v>
      </c>
      <c r="N4" s="4"/>
      <c r="O4" s="4"/>
      <c r="P4" s="4"/>
      <c r="Q4" s="4"/>
    </row>
    <row r="5" spans="1:17" x14ac:dyDescent="0.25">
      <c r="A5" s="126" t="s">
        <v>9635</v>
      </c>
      <c r="B5" s="200">
        <v>1</v>
      </c>
      <c r="C5" s="105">
        <v>0</v>
      </c>
      <c r="D5" s="105">
        <v>15</v>
      </c>
      <c r="E5" s="105"/>
      <c r="F5" s="116">
        <v>1117</v>
      </c>
      <c r="G5" s="116">
        <v>51.6</v>
      </c>
      <c r="H5" s="116">
        <v>12.6</v>
      </c>
      <c r="I5" s="105"/>
      <c r="J5" s="105"/>
      <c r="K5" s="105"/>
      <c r="L5" s="105"/>
      <c r="M5" s="126"/>
    </row>
    <row r="6" spans="1:17" x14ac:dyDescent="0.25">
      <c r="A6" s="126" t="s">
        <v>9635</v>
      </c>
      <c r="B6" s="200">
        <v>1</v>
      </c>
      <c r="C6" s="105">
        <v>15</v>
      </c>
      <c r="D6" s="105">
        <v>30</v>
      </c>
      <c r="E6" s="105"/>
      <c r="F6" s="116">
        <v>1037</v>
      </c>
      <c r="G6" s="116">
        <v>45.6</v>
      </c>
      <c r="H6" s="116">
        <v>14.9</v>
      </c>
      <c r="I6" s="105"/>
      <c r="J6" s="105"/>
      <c r="K6" s="105"/>
      <c r="L6" s="105"/>
      <c r="M6" s="126"/>
    </row>
    <row r="7" spans="1:17" x14ac:dyDescent="0.25">
      <c r="A7" s="126" t="s">
        <v>9635</v>
      </c>
      <c r="B7" s="200">
        <v>1</v>
      </c>
      <c r="C7" s="105">
        <v>30</v>
      </c>
      <c r="D7" s="105">
        <v>45</v>
      </c>
      <c r="E7" s="105"/>
      <c r="F7" s="116">
        <v>613</v>
      </c>
      <c r="G7" s="116">
        <v>40.9</v>
      </c>
      <c r="H7" s="116">
        <v>6.4</v>
      </c>
      <c r="I7" s="105"/>
      <c r="J7" s="105"/>
      <c r="K7" s="105"/>
      <c r="L7" s="105"/>
      <c r="M7" s="126"/>
    </row>
    <row r="8" spans="1:17" x14ac:dyDescent="0.25">
      <c r="A8" s="126" t="s">
        <v>9635</v>
      </c>
      <c r="B8" s="200">
        <v>1</v>
      </c>
      <c r="C8" s="105">
        <v>45</v>
      </c>
      <c r="D8" s="105">
        <v>60</v>
      </c>
      <c r="E8" s="105"/>
      <c r="F8" s="116">
        <v>517</v>
      </c>
      <c r="G8" s="116">
        <v>43.3</v>
      </c>
      <c r="H8" s="116">
        <v>4.3</v>
      </c>
      <c r="I8" s="105"/>
      <c r="J8" s="105"/>
      <c r="K8" s="105"/>
      <c r="L8" s="105"/>
      <c r="M8" s="126"/>
    </row>
    <row r="9" spans="1:17" x14ac:dyDescent="0.25">
      <c r="A9" s="126" t="s">
        <v>9635</v>
      </c>
      <c r="B9" s="200">
        <v>1</v>
      </c>
      <c r="C9" s="105">
        <v>60</v>
      </c>
      <c r="D9" s="105">
        <v>75</v>
      </c>
      <c r="E9" s="105"/>
      <c r="F9" s="116">
        <v>490</v>
      </c>
      <c r="G9" s="116">
        <v>50.4</v>
      </c>
      <c r="H9" s="116">
        <v>4</v>
      </c>
      <c r="I9" s="105"/>
      <c r="J9" s="105"/>
      <c r="K9" s="105"/>
      <c r="L9" s="105"/>
      <c r="M9" s="126"/>
    </row>
    <row r="10" spans="1:17" x14ac:dyDescent="0.25">
      <c r="A10" s="126" t="s">
        <v>9635</v>
      </c>
      <c r="B10" s="200">
        <v>1</v>
      </c>
      <c r="C10" s="105">
        <v>75</v>
      </c>
      <c r="D10" s="105">
        <v>90</v>
      </c>
      <c r="E10" s="105"/>
      <c r="F10" s="116">
        <v>440</v>
      </c>
      <c r="G10" s="116">
        <v>43.4</v>
      </c>
      <c r="H10" s="116">
        <v>3.2</v>
      </c>
      <c r="I10" s="105"/>
      <c r="J10" s="105"/>
      <c r="K10" s="105"/>
      <c r="L10" s="105"/>
      <c r="M10" s="126"/>
    </row>
    <row r="11" spans="1:17" x14ac:dyDescent="0.25">
      <c r="A11" s="126" t="s">
        <v>9635</v>
      </c>
      <c r="B11" s="200">
        <v>2</v>
      </c>
      <c r="C11" s="105">
        <v>0</v>
      </c>
      <c r="D11" s="105">
        <v>15</v>
      </c>
      <c r="E11" s="105"/>
      <c r="F11" s="116">
        <v>1100</v>
      </c>
      <c r="G11" s="116">
        <v>66.2</v>
      </c>
      <c r="H11" s="116">
        <v>16.7</v>
      </c>
      <c r="I11" s="105"/>
      <c r="J11" s="105"/>
      <c r="K11" s="105"/>
      <c r="L11" s="105"/>
      <c r="M11" s="126"/>
    </row>
    <row r="12" spans="1:17" x14ac:dyDescent="0.25">
      <c r="A12" s="126" t="s">
        <v>9635</v>
      </c>
      <c r="B12" s="200">
        <v>2</v>
      </c>
      <c r="C12" s="105">
        <v>15</v>
      </c>
      <c r="D12" s="105">
        <v>30</v>
      </c>
      <c r="E12" s="105"/>
      <c r="F12" s="116">
        <v>1055</v>
      </c>
      <c r="G12" s="116">
        <v>52.4</v>
      </c>
      <c r="H12" s="116">
        <v>16.600000000000001</v>
      </c>
      <c r="I12" s="105"/>
      <c r="J12" s="105"/>
      <c r="K12" s="105"/>
      <c r="L12" s="105"/>
      <c r="M12" s="126"/>
    </row>
    <row r="13" spans="1:17" x14ac:dyDescent="0.25">
      <c r="A13" s="126" t="s">
        <v>9635</v>
      </c>
      <c r="B13" s="200">
        <v>2</v>
      </c>
      <c r="C13" s="105">
        <v>30</v>
      </c>
      <c r="D13" s="105">
        <v>45</v>
      </c>
      <c r="E13" s="105"/>
      <c r="F13" s="116">
        <v>580</v>
      </c>
      <c r="G13" s="116">
        <v>34.1</v>
      </c>
      <c r="H13" s="116">
        <v>9.3000000000000007</v>
      </c>
      <c r="I13" s="105"/>
      <c r="J13" s="105"/>
      <c r="K13" s="105"/>
      <c r="L13" s="105"/>
      <c r="M13" s="126"/>
    </row>
    <row r="14" spans="1:17" x14ac:dyDescent="0.25">
      <c r="A14" s="126" t="s">
        <v>9635</v>
      </c>
      <c r="B14" s="200">
        <v>2</v>
      </c>
      <c r="C14" s="105">
        <v>45</v>
      </c>
      <c r="D14" s="105">
        <v>60</v>
      </c>
      <c r="E14" s="105"/>
      <c r="F14" s="116">
        <v>435</v>
      </c>
      <c r="G14" s="116">
        <v>33.799999999999997</v>
      </c>
      <c r="H14" s="116">
        <v>5.7</v>
      </c>
      <c r="I14" s="105"/>
      <c r="J14" s="105"/>
      <c r="K14" s="105"/>
      <c r="L14" s="105"/>
      <c r="M14" s="126"/>
    </row>
    <row r="15" spans="1:17" x14ac:dyDescent="0.25">
      <c r="A15" s="126" t="s">
        <v>9635</v>
      </c>
      <c r="B15" s="200">
        <v>2</v>
      </c>
      <c r="C15" s="105">
        <v>60</v>
      </c>
      <c r="D15" s="105">
        <v>75</v>
      </c>
      <c r="E15" s="105"/>
      <c r="F15" s="116">
        <v>390</v>
      </c>
      <c r="G15" s="116">
        <v>26</v>
      </c>
      <c r="H15" s="116">
        <v>5.2</v>
      </c>
      <c r="I15" s="105"/>
      <c r="J15" s="105"/>
      <c r="K15" s="105"/>
      <c r="L15" s="105"/>
      <c r="M15" s="126"/>
    </row>
    <row r="16" spans="1:17" x14ac:dyDescent="0.25">
      <c r="A16" s="126" t="s">
        <v>9635</v>
      </c>
      <c r="B16" s="200">
        <v>2</v>
      </c>
      <c r="C16" s="105">
        <v>75</v>
      </c>
      <c r="D16" s="105">
        <v>90</v>
      </c>
      <c r="E16" s="105"/>
      <c r="F16" s="116">
        <v>390</v>
      </c>
      <c r="G16" s="116">
        <v>27.6</v>
      </c>
      <c r="H16" s="116">
        <v>6.8</v>
      </c>
      <c r="I16" s="105"/>
      <c r="J16" s="105"/>
      <c r="K16" s="105"/>
      <c r="L16" s="105"/>
      <c r="M16" s="126"/>
    </row>
    <row r="17" spans="1:13" x14ac:dyDescent="0.25">
      <c r="A17" s="126" t="s">
        <v>9633</v>
      </c>
      <c r="B17" s="200">
        <v>1</v>
      </c>
      <c r="C17" s="105">
        <v>0</v>
      </c>
      <c r="D17" s="105">
        <v>100</v>
      </c>
      <c r="E17" s="105"/>
      <c r="F17" s="105">
        <v>50</v>
      </c>
      <c r="G17" s="105"/>
      <c r="H17" s="105"/>
      <c r="I17" s="105"/>
      <c r="J17" s="105"/>
      <c r="K17" s="105"/>
      <c r="L17" s="105"/>
      <c r="M17" s="126"/>
    </row>
    <row r="18" spans="1:13" x14ac:dyDescent="0.25">
      <c r="A18" t="s">
        <v>9268</v>
      </c>
      <c r="B18" s="200">
        <v>1</v>
      </c>
      <c r="C18" s="105"/>
      <c r="D18" s="105"/>
      <c r="E18" s="105"/>
      <c r="F18" s="105"/>
      <c r="G18" s="105"/>
      <c r="H18" s="105"/>
      <c r="I18" s="105"/>
      <c r="J18" s="105"/>
      <c r="K18" s="105"/>
      <c r="L18" s="105"/>
      <c r="M18" s="126"/>
    </row>
    <row r="19" spans="1:13" x14ac:dyDescent="0.25">
      <c r="A19" t="s">
        <v>9269</v>
      </c>
      <c r="B19" s="200">
        <v>1</v>
      </c>
      <c r="C19" s="105"/>
      <c r="D19" s="105"/>
      <c r="E19" s="105"/>
      <c r="F19" s="105"/>
      <c r="G19" s="105"/>
      <c r="H19" s="105"/>
      <c r="I19" s="105"/>
      <c r="J19" s="105"/>
      <c r="K19" s="105"/>
      <c r="L19" s="105"/>
      <c r="M19" s="126"/>
    </row>
    <row r="20" spans="1:13" x14ac:dyDescent="0.25">
      <c r="A20" t="s">
        <v>9270</v>
      </c>
      <c r="B20" s="200">
        <v>1</v>
      </c>
      <c r="C20" s="105"/>
      <c r="D20" s="105"/>
      <c r="E20" s="105"/>
      <c r="F20" s="105"/>
      <c r="G20" s="105"/>
      <c r="H20" s="105"/>
      <c r="I20" s="105"/>
      <c r="J20" s="105"/>
      <c r="K20" s="105"/>
      <c r="L20" s="105"/>
      <c r="M20" s="126"/>
    </row>
    <row r="21" spans="1:13" x14ac:dyDescent="0.25">
      <c r="A21" t="s">
        <v>9271</v>
      </c>
      <c r="B21" s="200">
        <v>1</v>
      </c>
      <c r="C21" s="105"/>
      <c r="D21" s="105"/>
      <c r="E21" s="105"/>
      <c r="F21" s="105"/>
      <c r="G21" s="105"/>
      <c r="H21" s="105"/>
      <c r="I21" s="105"/>
      <c r="J21" s="105"/>
      <c r="K21" s="105"/>
      <c r="L21" s="105"/>
      <c r="M21" s="126"/>
    </row>
    <row r="22" spans="1:13" x14ac:dyDescent="0.25">
      <c r="A22" t="s">
        <v>9272</v>
      </c>
      <c r="B22" s="200">
        <v>1</v>
      </c>
      <c r="C22" s="105"/>
      <c r="D22" s="105"/>
      <c r="E22" s="105"/>
      <c r="F22" s="105"/>
      <c r="G22" s="105"/>
      <c r="H22" s="105"/>
      <c r="I22" s="105"/>
      <c r="J22" s="105"/>
      <c r="K22" s="105"/>
      <c r="L22" s="105"/>
      <c r="M22" s="126"/>
    </row>
    <row r="23" spans="1:13" x14ac:dyDescent="0.25">
      <c r="A23" t="s">
        <v>9273</v>
      </c>
      <c r="B23" s="200">
        <v>1</v>
      </c>
      <c r="C23" s="105"/>
      <c r="D23" s="105"/>
      <c r="E23" s="105"/>
      <c r="F23" s="105"/>
      <c r="G23" s="105"/>
      <c r="H23" s="105"/>
      <c r="I23" s="105"/>
      <c r="J23" s="105"/>
      <c r="K23" s="105"/>
      <c r="L23" s="105"/>
      <c r="M23" s="126"/>
    </row>
    <row r="24" spans="1:13" x14ac:dyDescent="0.25">
      <c r="A24" t="s">
        <v>9274</v>
      </c>
      <c r="B24" s="200">
        <v>1</v>
      </c>
      <c r="C24" s="105"/>
      <c r="D24" s="105"/>
      <c r="E24" s="105"/>
      <c r="F24" s="105"/>
      <c r="G24" s="105"/>
      <c r="H24" s="105"/>
      <c r="I24" s="105"/>
      <c r="J24" s="105"/>
      <c r="K24" s="105"/>
      <c r="L24" s="105"/>
      <c r="M24" s="126"/>
    </row>
    <row r="25" spans="1:13" x14ac:dyDescent="0.25">
      <c r="A25" t="s">
        <v>9275</v>
      </c>
      <c r="B25" s="200">
        <v>1</v>
      </c>
      <c r="C25" s="105"/>
      <c r="D25" s="105"/>
      <c r="E25" s="105"/>
      <c r="F25" s="105"/>
      <c r="G25" s="105"/>
      <c r="H25" s="105"/>
      <c r="I25" s="105"/>
      <c r="J25" s="105"/>
      <c r="K25" s="105"/>
      <c r="L25" s="105"/>
      <c r="M25" s="126"/>
    </row>
    <row r="26" spans="1:13" x14ac:dyDescent="0.25">
      <c r="A26" t="s">
        <v>9276</v>
      </c>
      <c r="B26" s="200">
        <v>1</v>
      </c>
      <c r="C26" s="105"/>
      <c r="D26" s="105"/>
      <c r="E26" s="105"/>
      <c r="F26" s="105"/>
      <c r="G26" s="105"/>
      <c r="H26" s="105"/>
      <c r="I26" s="105"/>
      <c r="J26" s="105"/>
      <c r="K26" s="105"/>
      <c r="L26" s="105"/>
      <c r="M26" s="126"/>
    </row>
    <row r="27" spans="1:13" x14ac:dyDescent="0.25">
      <c r="A27" t="s">
        <v>9277</v>
      </c>
      <c r="B27" s="200">
        <v>1</v>
      </c>
      <c r="C27" s="105"/>
      <c r="D27" s="105"/>
      <c r="E27" s="105"/>
      <c r="F27" s="105"/>
      <c r="G27" s="105"/>
      <c r="H27" s="105"/>
      <c r="I27" s="105"/>
      <c r="J27" s="105"/>
      <c r="K27" s="105"/>
      <c r="L27" s="105"/>
      <c r="M27" s="126"/>
    </row>
    <row r="28" spans="1:13" x14ac:dyDescent="0.25">
      <c r="A28" t="s">
        <v>9278</v>
      </c>
      <c r="B28" s="200">
        <v>1</v>
      </c>
      <c r="C28" s="105"/>
      <c r="D28" s="105"/>
      <c r="E28" s="105"/>
      <c r="F28" s="105"/>
      <c r="G28" s="105"/>
      <c r="H28" s="105"/>
      <c r="I28" s="105"/>
      <c r="J28" s="105"/>
      <c r="K28" s="105"/>
      <c r="L28" s="105"/>
      <c r="M28" s="126"/>
    </row>
    <row r="29" spans="1:13" x14ac:dyDescent="0.25">
      <c r="A29" t="s">
        <v>9279</v>
      </c>
      <c r="B29" s="200">
        <v>1</v>
      </c>
      <c r="C29" s="105"/>
      <c r="D29" s="105"/>
      <c r="E29" s="105"/>
      <c r="F29" s="105"/>
      <c r="G29" s="105"/>
      <c r="H29" s="105"/>
      <c r="I29" s="105"/>
      <c r="J29" s="105"/>
      <c r="K29" s="105"/>
      <c r="L29" s="105"/>
      <c r="M29" s="126"/>
    </row>
    <row r="30" spans="1:13" x14ac:dyDescent="0.25">
      <c r="A30" t="s">
        <v>9280</v>
      </c>
      <c r="B30" s="200">
        <v>1</v>
      </c>
      <c r="C30" s="105"/>
      <c r="D30" s="105"/>
      <c r="E30" s="105"/>
      <c r="F30" s="105"/>
      <c r="G30" s="105"/>
      <c r="H30" s="105"/>
      <c r="I30" s="105"/>
      <c r="J30" s="105"/>
      <c r="K30" s="105"/>
      <c r="L30" s="105"/>
      <c r="M30" s="126"/>
    </row>
    <row r="31" spans="1:13" x14ac:dyDescent="0.25">
      <c r="A31" t="s">
        <v>9281</v>
      </c>
      <c r="B31" s="200">
        <v>1</v>
      </c>
      <c r="C31" s="105"/>
      <c r="D31" s="105"/>
      <c r="E31" s="105"/>
      <c r="F31" s="105"/>
      <c r="G31" s="105"/>
      <c r="H31" s="105"/>
      <c r="I31" s="105"/>
      <c r="J31" s="105"/>
      <c r="K31" s="105"/>
      <c r="L31" s="105"/>
      <c r="M31" s="126"/>
    </row>
    <row r="32" spans="1:13" x14ac:dyDescent="0.25">
      <c r="A32" t="s">
        <v>9282</v>
      </c>
      <c r="B32" s="200">
        <v>1</v>
      </c>
      <c r="C32" s="105"/>
      <c r="D32" s="105"/>
      <c r="E32" s="105"/>
      <c r="F32" s="105"/>
      <c r="G32" s="105"/>
      <c r="H32" s="105"/>
      <c r="I32" s="105"/>
      <c r="J32" s="105"/>
      <c r="K32" s="105"/>
      <c r="L32" s="105"/>
      <c r="M32" s="126"/>
    </row>
    <row r="33" spans="1:13" x14ac:dyDescent="0.25">
      <c r="A33" t="s">
        <v>9283</v>
      </c>
      <c r="B33" s="200">
        <v>1</v>
      </c>
      <c r="C33" s="105"/>
      <c r="D33" s="105"/>
      <c r="E33" s="105"/>
      <c r="F33" s="105"/>
      <c r="G33" s="105"/>
      <c r="H33" s="105"/>
      <c r="I33" s="105"/>
      <c r="J33" s="105"/>
      <c r="K33" s="105"/>
      <c r="L33" s="105"/>
      <c r="M33" s="126"/>
    </row>
    <row r="34" spans="1:13" x14ac:dyDescent="0.25">
      <c r="A34" t="s">
        <v>9284</v>
      </c>
      <c r="B34" s="200">
        <v>1</v>
      </c>
      <c r="C34" s="105"/>
      <c r="D34" s="105"/>
      <c r="E34" s="105"/>
      <c r="F34" s="105"/>
      <c r="G34" s="105"/>
      <c r="H34" s="105"/>
      <c r="I34" s="105"/>
      <c r="J34" s="105"/>
      <c r="K34" s="105"/>
      <c r="L34" s="105"/>
      <c r="M34" s="126"/>
    </row>
    <row r="35" spans="1:13" x14ac:dyDescent="0.25">
      <c r="A35" t="s">
        <v>9285</v>
      </c>
      <c r="B35" s="200">
        <v>1</v>
      </c>
      <c r="C35" s="105"/>
      <c r="D35" s="105"/>
      <c r="E35" s="105"/>
      <c r="F35" s="105"/>
      <c r="G35" s="105"/>
      <c r="H35" s="105"/>
      <c r="I35" s="105"/>
      <c r="J35" s="105"/>
      <c r="K35" s="105"/>
      <c r="L35" s="105"/>
      <c r="M35" s="126"/>
    </row>
    <row r="36" spans="1:13" x14ac:dyDescent="0.25">
      <c r="A36" t="s">
        <v>9286</v>
      </c>
      <c r="B36" s="200">
        <v>1</v>
      </c>
      <c r="C36" s="105"/>
      <c r="D36" s="105"/>
      <c r="E36" s="105"/>
      <c r="F36" s="105"/>
      <c r="G36" s="105"/>
      <c r="H36" s="105"/>
      <c r="I36" s="105"/>
      <c r="J36" s="105"/>
      <c r="K36" s="105"/>
      <c r="L36" s="105"/>
      <c r="M36" s="126"/>
    </row>
    <row r="37" spans="1:13" x14ac:dyDescent="0.25">
      <c r="A37" t="s">
        <v>9287</v>
      </c>
      <c r="B37" s="200">
        <v>1</v>
      </c>
      <c r="C37" s="105"/>
      <c r="D37" s="105"/>
      <c r="E37" s="105"/>
      <c r="F37" s="105"/>
      <c r="G37" s="105"/>
      <c r="H37" s="105"/>
      <c r="I37" s="105"/>
      <c r="J37" s="105"/>
      <c r="K37" s="105"/>
      <c r="L37" s="105"/>
      <c r="M37" s="126"/>
    </row>
    <row r="38" spans="1:13" x14ac:dyDescent="0.25">
      <c r="A38" t="s">
        <v>9288</v>
      </c>
      <c r="B38" s="200">
        <v>1</v>
      </c>
      <c r="C38" s="105"/>
      <c r="D38" s="105"/>
      <c r="E38" s="105"/>
      <c r="F38" s="105"/>
      <c r="G38" s="105"/>
      <c r="H38" s="105"/>
      <c r="I38" s="105"/>
      <c r="J38" s="105"/>
      <c r="K38" s="105"/>
      <c r="L38" s="105"/>
      <c r="M38" s="126"/>
    </row>
    <row r="39" spans="1:13" x14ac:dyDescent="0.25">
      <c r="A39" t="s">
        <v>9289</v>
      </c>
      <c r="B39" s="200">
        <v>1</v>
      </c>
      <c r="C39" s="105"/>
      <c r="D39" s="105"/>
      <c r="E39" s="105"/>
      <c r="F39" s="105"/>
      <c r="G39" s="105"/>
      <c r="H39" s="105"/>
      <c r="I39" s="105"/>
      <c r="J39" s="105"/>
      <c r="K39" s="105"/>
      <c r="L39" s="105"/>
      <c r="M39" s="126"/>
    </row>
    <row r="40" spans="1:13" x14ac:dyDescent="0.25">
      <c r="A40" t="s">
        <v>9290</v>
      </c>
      <c r="B40" s="200">
        <v>1</v>
      </c>
      <c r="C40" s="105"/>
      <c r="D40" s="105"/>
      <c r="E40" s="105"/>
      <c r="F40" s="105"/>
      <c r="G40" s="105"/>
      <c r="H40" s="105"/>
      <c r="I40" s="105"/>
      <c r="J40" s="105"/>
      <c r="K40" s="105"/>
      <c r="L40" s="105"/>
      <c r="M40" s="126"/>
    </row>
    <row r="41" spans="1:13" x14ac:dyDescent="0.25">
      <c r="A41" t="s">
        <v>9291</v>
      </c>
      <c r="B41" s="200">
        <v>1</v>
      </c>
      <c r="C41" s="105"/>
      <c r="D41" s="105"/>
      <c r="E41" s="105"/>
      <c r="F41" s="105"/>
      <c r="G41" s="105"/>
      <c r="H41" s="105"/>
      <c r="I41" s="105"/>
      <c r="J41" s="105"/>
      <c r="K41" s="105"/>
      <c r="L41" s="105"/>
      <c r="M41" s="126"/>
    </row>
    <row r="42" spans="1:13" x14ac:dyDescent="0.25">
      <c r="A42" t="s">
        <v>9292</v>
      </c>
      <c r="B42" s="200">
        <v>1</v>
      </c>
      <c r="C42" s="105"/>
      <c r="D42" s="105"/>
      <c r="E42" s="105"/>
      <c r="F42" s="105"/>
      <c r="G42" s="105"/>
      <c r="H42" s="105"/>
      <c r="I42" s="105"/>
      <c r="J42" s="105"/>
      <c r="K42" s="105"/>
      <c r="L42" s="105"/>
      <c r="M42" s="126"/>
    </row>
    <row r="43" spans="1:13" x14ac:dyDescent="0.25">
      <c r="A43" t="s">
        <v>9293</v>
      </c>
      <c r="B43" s="200">
        <v>1</v>
      </c>
      <c r="C43" s="105"/>
      <c r="D43" s="105"/>
      <c r="E43" s="105"/>
      <c r="F43" s="105"/>
      <c r="G43" s="105"/>
      <c r="H43" s="105"/>
      <c r="I43" s="105"/>
      <c r="J43" s="105"/>
      <c r="K43" s="105"/>
      <c r="L43" s="105"/>
      <c r="M43" s="126"/>
    </row>
    <row r="44" spans="1:13" x14ac:dyDescent="0.25">
      <c r="A44" t="s">
        <v>9294</v>
      </c>
      <c r="B44" s="200">
        <v>1</v>
      </c>
      <c r="C44" s="105"/>
      <c r="D44" s="105"/>
      <c r="E44" s="105"/>
      <c r="F44" s="105"/>
      <c r="G44" s="105"/>
      <c r="H44" s="105"/>
      <c r="I44" s="105"/>
      <c r="J44" s="105"/>
      <c r="K44" s="105"/>
      <c r="L44" s="105"/>
      <c r="M44" s="126"/>
    </row>
    <row r="45" spans="1:13" x14ac:dyDescent="0.25">
      <c r="A45" t="s">
        <v>9295</v>
      </c>
      <c r="B45" s="200">
        <v>1</v>
      </c>
      <c r="C45" s="105"/>
      <c r="D45" s="105"/>
      <c r="E45" s="105"/>
      <c r="F45" s="105"/>
      <c r="G45" s="105"/>
      <c r="H45" s="105"/>
      <c r="I45" s="105"/>
      <c r="J45" s="105"/>
      <c r="K45" s="105"/>
      <c r="L45" s="105"/>
      <c r="M45" s="126"/>
    </row>
    <row r="46" spans="1:13" x14ac:dyDescent="0.25">
      <c r="A46" t="s">
        <v>9296</v>
      </c>
      <c r="B46" s="200">
        <v>1</v>
      </c>
      <c r="C46" s="105"/>
      <c r="D46" s="105"/>
      <c r="E46" s="105"/>
      <c r="F46" s="105"/>
      <c r="G46" s="105"/>
      <c r="H46" s="105"/>
      <c r="I46" s="105"/>
      <c r="J46" s="105"/>
      <c r="K46" s="105"/>
      <c r="L46" s="105"/>
      <c r="M46" s="126"/>
    </row>
    <row r="47" spans="1:13" x14ac:dyDescent="0.25">
      <c r="A47" t="s">
        <v>9297</v>
      </c>
      <c r="B47" s="200">
        <v>1</v>
      </c>
      <c r="C47" s="105"/>
      <c r="D47" s="105"/>
      <c r="E47" s="105"/>
      <c r="F47" s="105"/>
      <c r="G47" s="105"/>
      <c r="H47" s="105"/>
      <c r="I47" s="105"/>
      <c r="J47" s="105"/>
      <c r="K47" s="105"/>
      <c r="L47" s="105"/>
      <c r="M47" s="126"/>
    </row>
    <row r="48" spans="1:13" x14ac:dyDescent="0.25">
      <c r="A48" t="s">
        <v>9298</v>
      </c>
      <c r="B48" s="200">
        <v>1</v>
      </c>
      <c r="C48" s="105"/>
      <c r="D48" s="105"/>
      <c r="E48" s="105"/>
      <c r="F48" s="105"/>
      <c r="G48" s="105"/>
      <c r="H48" s="105"/>
      <c r="I48" s="105"/>
      <c r="J48" s="105"/>
      <c r="K48" s="105"/>
      <c r="L48" s="105"/>
      <c r="M48" s="126"/>
    </row>
    <row r="49" spans="1:13" x14ac:dyDescent="0.25">
      <c r="A49" t="s">
        <v>9299</v>
      </c>
      <c r="B49" s="200">
        <v>1</v>
      </c>
      <c r="C49" s="105"/>
      <c r="D49" s="105"/>
      <c r="E49" s="105"/>
      <c r="F49" s="105"/>
      <c r="G49" s="105"/>
      <c r="H49" s="105"/>
      <c r="I49" s="105"/>
      <c r="J49" s="105"/>
      <c r="K49" s="105"/>
      <c r="L49" s="105"/>
      <c r="M49" s="126"/>
    </row>
    <row r="50" spans="1:13" x14ac:dyDescent="0.25">
      <c r="A50" t="s">
        <v>9300</v>
      </c>
      <c r="B50" s="200">
        <v>1</v>
      </c>
      <c r="C50" s="105"/>
      <c r="D50" s="105"/>
      <c r="E50" s="105"/>
      <c r="F50" s="105"/>
      <c r="G50" s="105"/>
      <c r="H50" s="105"/>
      <c r="I50" s="105"/>
      <c r="J50" s="105"/>
      <c r="K50" s="105"/>
      <c r="L50" s="105"/>
      <c r="M50" s="126"/>
    </row>
    <row r="51" spans="1:13" x14ac:dyDescent="0.25">
      <c r="A51" t="s">
        <v>9301</v>
      </c>
      <c r="B51" s="200">
        <v>1</v>
      </c>
      <c r="C51" s="105"/>
      <c r="D51" s="105"/>
      <c r="E51" s="105"/>
      <c r="F51" s="105"/>
      <c r="G51" s="105"/>
      <c r="H51" s="105"/>
      <c r="I51" s="105"/>
      <c r="J51" s="105"/>
      <c r="K51" s="105"/>
      <c r="L51" s="105"/>
      <c r="M51" s="126"/>
    </row>
    <row r="52" spans="1:13" x14ac:dyDescent="0.25">
      <c r="A52" t="s">
        <v>9302</v>
      </c>
      <c r="B52" s="200">
        <v>1</v>
      </c>
      <c r="C52" s="105"/>
      <c r="D52" s="105"/>
      <c r="E52" s="105"/>
      <c r="F52" s="105"/>
      <c r="G52" s="105"/>
      <c r="H52" s="105"/>
      <c r="I52" s="105"/>
      <c r="J52" s="105"/>
      <c r="K52" s="105"/>
      <c r="L52" s="105"/>
      <c r="M52" s="126"/>
    </row>
    <row r="53" spans="1:13" x14ac:dyDescent="0.25">
      <c r="A53" t="s">
        <v>9303</v>
      </c>
      <c r="B53" s="200">
        <v>1</v>
      </c>
      <c r="C53" s="105"/>
      <c r="D53" s="105"/>
      <c r="E53" s="105"/>
      <c r="F53" s="105"/>
      <c r="G53" s="105"/>
      <c r="H53" s="105"/>
      <c r="I53" s="105"/>
      <c r="J53" s="105"/>
      <c r="K53" s="105"/>
      <c r="L53" s="105"/>
      <c r="M53" s="126"/>
    </row>
    <row r="54" spans="1:13" x14ac:dyDescent="0.25">
      <c r="A54" t="s">
        <v>9268</v>
      </c>
      <c r="B54" s="200">
        <v>2</v>
      </c>
      <c r="C54" s="105"/>
      <c r="D54" s="105"/>
      <c r="E54" s="105"/>
      <c r="F54" s="105"/>
      <c r="G54" s="105"/>
      <c r="H54" s="105"/>
      <c r="I54" s="105"/>
      <c r="J54" s="105"/>
      <c r="K54" s="105"/>
      <c r="L54" s="105"/>
      <c r="M54" s="126"/>
    </row>
    <row r="55" spans="1:13" x14ac:dyDescent="0.25">
      <c r="A55" t="s">
        <v>9269</v>
      </c>
      <c r="B55" s="200">
        <v>2</v>
      </c>
      <c r="C55" s="105"/>
      <c r="D55" s="105"/>
      <c r="E55" s="105"/>
      <c r="F55" s="105"/>
      <c r="G55" s="105"/>
      <c r="H55" s="105"/>
      <c r="I55" s="105"/>
      <c r="J55" s="105"/>
      <c r="K55" s="105"/>
      <c r="L55" s="105"/>
      <c r="M55" s="126"/>
    </row>
    <row r="56" spans="1:13" x14ac:dyDescent="0.25">
      <c r="A56" t="s">
        <v>9270</v>
      </c>
      <c r="B56" s="200">
        <v>2</v>
      </c>
      <c r="C56" s="105"/>
      <c r="D56" s="105"/>
      <c r="E56" s="105"/>
      <c r="F56" s="105"/>
      <c r="G56" s="105"/>
      <c r="H56" s="105"/>
      <c r="I56" s="105"/>
      <c r="J56" s="105"/>
      <c r="K56" s="105"/>
      <c r="L56" s="105"/>
      <c r="M56" s="126"/>
    </row>
    <row r="57" spans="1:13" x14ac:dyDescent="0.25">
      <c r="A57" t="s">
        <v>9271</v>
      </c>
      <c r="B57" s="200">
        <v>2</v>
      </c>
      <c r="C57" s="105"/>
      <c r="D57" s="105"/>
      <c r="E57" s="105"/>
      <c r="F57" s="105"/>
      <c r="G57" s="105"/>
      <c r="H57" s="105"/>
      <c r="I57" s="105"/>
      <c r="J57" s="105"/>
      <c r="K57" s="105"/>
      <c r="L57" s="105"/>
      <c r="M57" s="126"/>
    </row>
    <row r="58" spans="1:13" x14ac:dyDescent="0.25">
      <c r="A58" t="s">
        <v>9272</v>
      </c>
      <c r="B58" s="200">
        <v>2</v>
      </c>
      <c r="C58" s="105"/>
      <c r="D58" s="105"/>
      <c r="E58" s="105"/>
      <c r="F58" s="105"/>
      <c r="G58" s="105"/>
      <c r="H58" s="105"/>
      <c r="I58" s="105"/>
      <c r="J58" s="105"/>
      <c r="K58" s="105"/>
      <c r="L58" s="105"/>
      <c r="M58" s="126"/>
    </row>
    <row r="59" spans="1:13" x14ac:dyDescent="0.25">
      <c r="A59" t="s">
        <v>9273</v>
      </c>
      <c r="B59" s="200">
        <v>2</v>
      </c>
      <c r="C59" s="105"/>
      <c r="D59" s="105"/>
      <c r="E59" s="105"/>
      <c r="F59" s="105"/>
      <c r="G59" s="105"/>
      <c r="H59" s="105"/>
      <c r="I59" s="105"/>
      <c r="J59" s="105"/>
      <c r="K59" s="105"/>
      <c r="L59" s="105"/>
      <c r="M59" s="126"/>
    </row>
    <row r="60" spans="1:13" x14ac:dyDescent="0.25">
      <c r="A60" t="s">
        <v>9274</v>
      </c>
      <c r="B60" s="200">
        <v>2</v>
      </c>
      <c r="C60" s="105"/>
      <c r="D60" s="105"/>
      <c r="E60" s="105"/>
      <c r="F60" s="105"/>
      <c r="G60" s="105"/>
      <c r="H60" s="105"/>
      <c r="I60" s="105"/>
      <c r="J60" s="105"/>
      <c r="K60" s="105"/>
      <c r="L60" s="105"/>
      <c r="M60" s="126"/>
    </row>
    <row r="61" spans="1:13" x14ac:dyDescent="0.25">
      <c r="A61" t="s">
        <v>9275</v>
      </c>
      <c r="B61" s="200">
        <v>2</v>
      </c>
      <c r="C61" s="105"/>
      <c r="D61" s="105"/>
      <c r="E61" s="105"/>
      <c r="F61" s="105"/>
      <c r="G61" s="105"/>
      <c r="H61" s="105"/>
      <c r="I61" s="105"/>
      <c r="J61" s="105"/>
      <c r="K61" s="105"/>
      <c r="L61" s="105"/>
      <c r="M61" s="126"/>
    </row>
    <row r="62" spans="1:13" x14ac:dyDescent="0.25">
      <c r="A62" t="s">
        <v>9276</v>
      </c>
      <c r="B62" s="200">
        <v>2</v>
      </c>
      <c r="C62" s="105"/>
      <c r="D62" s="105"/>
      <c r="E62" s="105"/>
      <c r="F62" s="105"/>
      <c r="G62" s="105"/>
      <c r="H62" s="105"/>
      <c r="I62" s="105"/>
      <c r="J62" s="105"/>
      <c r="K62" s="105"/>
      <c r="L62" s="105"/>
      <c r="M62" s="126"/>
    </row>
    <row r="63" spans="1:13" x14ac:dyDescent="0.25">
      <c r="A63" t="s">
        <v>9277</v>
      </c>
      <c r="B63" s="200">
        <v>2</v>
      </c>
      <c r="C63" s="105"/>
      <c r="D63" s="105"/>
      <c r="E63" s="105"/>
      <c r="F63" s="105"/>
      <c r="G63" s="105"/>
      <c r="H63" s="105"/>
      <c r="I63" s="105"/>
      <c r="J63" s="105"/>
      <c r="K63" s="105"/>
      <c r="L63" s="105"/>
      <c r="M63" s="126"/>
    </row>
    <row r="64" spans="1:13" x14ac:dyDescent="0.25">
      <c r="A64" t="s">
        <v>9278</v>
      </c>
      <c r="B64" s="200">
        <v>2</v>
      </c>
      <c r="C64" s="105"/>
      <c r="D64" s="105"/>
      <c r="E64" s="105"/>
      <c r="F64" s="105"/>
      <c r="G64" s="105"/>
      <c r="H64" s="105"/>
      <c r="I64" s="105"/>
      <c r="J64" s="105"/>
      <c r="K64" s="105"/>
      <c r="L64" s="105"/>
      <c r="M64" s="126"/>
    </row>
    <row r="65" spans="1:13" x14ac:dyDescent="0.25">
      <c r="A65" t="s">
        <v>9279</v>
      </c>
      <c r="B65" s="200">
        <v>2</v>
      </c>
      <c r="C65" s="105"/>
      <c r="D65" s="105"/>
      <c r="E65" s="105"/>
      <c r="F65" s="105"/>
      <c r="G65" s="105"/>
      <c r="H65" s="105"/>
      <c r="I65" s="105"/>
      <c r="J65" s="105"/>
      <c r="K65" s="105"/>
      <c r="L65" s="105"/>
      <c r="M65" s="126"/>
    </row>
    <row r="66" spans="1:13" x14ac:dyDescent="0.25">
      <c r="A66" t="s">
        <v>9280</v>
      </c>
      <c r="B66" s="200">
        <v>2</v>
      </c>
      <c r="C66" s="105"/>
      <c r="D66" s="105"/>
      <c r="E66" s="105"/>
      <c r="F66" s="105"/>
      <c r="G66" s="105"/>
      <c r="H66" s="105"/>
      <c r="I66" s="105"/>
      <c r="J66" s="105"/>
      <c r="K66" s="105"/>
      <c r="L66" s="105"/>
      <c r="M66" s="126"/>
    </row>
    <row r="67" spans="1:13" x14ac:dyDescent="0.25">
      <c r="A67" t="s">
        <v>9281</v>
      </c>
      <c r="B67" s="200">
        <v>2</v>
      </c>
      <c r="C67" s="105"/>
      <c r="D67" s="105"/>
      <c r="E67" s="105"/>
      <c r="F67" s="105"/>
      <c r="G67" s="105"/>
      <c r="H67" s="105"/>
      <c r="I67" s="105"/>
      <c r="J67" s="105"/>
      <c r="K67" s="105"/>
      <c r="L67" s="105"/>
      <c r="M67" s="126"/>
    </row>
    <row r="68" spans="1:13" x14ac:dyDescent="0.25">
      <c r="A68" t="s">
        <v>9282</v>
      </c>
      <c r="B68" s="200">
        <v>2</v>
      </c>
      <c r="C68" s="105"/>
      <c r="D68" s="105"/>
      <c r="E68" s="105"/>
      <c r="F68" s="105"/>
      <c r="G68" s="105"/>
      <c r="H68" s="105"/>
      <c r="I68" s="105"/>
      <c r="J68" s="105"/>
      <c r="K68" s="105"/>
      <c r="L68" s="105"/>
      <c r="M68" s="126"/>
    </row>
    <row r="69" spans="1:13" x14ac:dyDescent="0.25">
      <c r="A69" t="s">
        <v>9283</v>
      </c>
      <c r="B69" s="200">
        <v>2</v>
      </c>
      <c r="C69" s="105"/>
      <c r="D69" s="105"/>
      <c r="E69" s="105"/>
      <c r="F69" s="105"/>
      <c r="G69" s="105"/>
      <c r="H69" s="105"/>
      <c r="I69" s="105"/>
      <c r="J69" s="105"/>
      <c r="K69" s="105"/>
      <c r="L69" s="105"/>
      <c r="M69" s="126"/>
    </row>
    <row r="70" spans="1:13" x14ac:dyDescent="0.25">
      <c r="A70" t="s">
        <v>9284</v>
      </c>
      <c r="B70" s="200">
        <v>2</v>
      </c>
      <c r="C70" s="105"/>
      <c r="D70" s="105"/>
      <c r="E70" s="105"/>
      <c r="F70" s="105"/>
      <c r="G70" s="105"/>
      <c r="H70" s="105"/>
      <c r="I70" s="105"/>
      <c r="J70" s="105"/>
      <c r="K70" s="105"/>
      <c r="L70" s="105"/>
      <c r="M70" s="126"/>
    </row>
    <row r="71" spans="1:13" x14ac:dyDescent="0.25">
      <c r="A71" t="s">
        <v>9285</v>
      </c>
      <c r="B71" s="200">
        <v>2</v>
      </c>
      <c r="C71" s="105"/>
      <c r="D71" s="105"/>
      <c r="E71" s="105"/>
      <c r="F71" s="105"/>
      <c r="G71" s="105"/>
      <c r="H71" s="105"/>
      <c r="I71" s="105"/>
      <c r="J71" s="105"/>
      <c r="K71" s="105"/>
      <c r="L71" s="105"/>
      <c r="M71" s="126"/>
    </row>
    <row r="72" spans="1:13" x14ac:dyDescent="0.25">
      <c r="A72" t="s">
        <v>9286</v>
      </c>
      <c r="B72" s="200">
        <v>2</v>
      </c>
      <c r="C72" s="105"/>
      <c r="D72" s="105"/>
      <c r="E72" s="105"/>
      <c r="F72" s="105"/>
      <c r="G72" s="105"/>
      <c r="H72" s="105"/>
      <c r="I72" s="105"/>
      <c r="J72" s="105"/>
      <c r="K72" s="105"/>
      <c r="L72" s="105"/>
      <c r="M72" s="126"/>
    </row>
    <row r="73" spans="1:13" x14ac:dyDescent="0.25">
      <c r="A73" t="s">
        <v>9287</v>
      </c>
      <c r="B73" s="200">
        <v>2</v>
      </c>
      <c r="C73" s="105"/>
      <c r="D73" s="105"/>
      <c r="E73" s="105"/>
      <c r="F73" s="105"/>
      <c r="G73" s="105"/>
      <c r="H73" s="105"/>
      <c r="I73" s="105"/>
      <c r="J73" s="105"/>
      <c r="K73" s="105"/>
      <c r="L73" s="105"/>
      <c r="M73" s="126"/>
    </row>
    <row r="74" spans="1:13" x14ac:dyDescent="0.25">
      <c r="A74" t="s">
        <v>9288</v>
      </c>
      <c r="B74" s="200">
        <v>2</v>
      </c>
      <c r="C74" s="105"/>
      <c r="D74" s="105"/>
      <c r="E74" s="105"/>
      <c r="F74" s="105"/>
      <c r="G74" s="105"/>
      <c r="H74" s="105"/>
      <c r="I74" s="105"/>
      <c r="J74" s="105"/>
      <c r="K74" s="105"/>
      <c r="L74" s="105"/>
      <c r="M74" s="126"/>
    </row>
    <row r="75" spans="1:13" x14ac:dyDescent="0.25">
      <c r="A75" t="s">
        <v>9289</v>
      </c>
      <c r="B75" s="200">
        <v>2</v>
      </c>
      <c r="C75" s="105"/>
      <c r="D75" s="105"/>
      <c r="E75" s="105"/>
      <c r="F75" s="105"/>
      <c r="G75" s="105"/>
      <c r="H75" s="105"/>
      <c r="I75" s="105"/>
      <c r="J75" s="105"/>
      <c r="K75" s="105"/>
      <c r="L75" s="105"/>
      <c r="M75" s="126"/>
    </row>
    <row r="76" spans="1:13" x14ac:dyDescent="0.25">
      <c r="A76" t="s">
        <v>9290</v>
      </c>
      <c r="B76" s="200">
        <v>2</v>
      </c>
      <c r="C76" s="105"/>
      <c r="D76" s="105"/>
      <c r="E76" s="105"/>
      <c r="F76" s="105"/>
      <c r="G76" s="105"/>
      <c r="H76" s="105"/>
      <c r="I76" s="105"/>
      <c r="J76" s="105"/>
      <c r="K76" s="105"/>
      <c r="L76" s="105"/>
      <c r="M76" s="126"/>
    </row>
    <row r="77" spans="1:13" x14ac:dyDescent="0.25">
      <c r="A77" t="s">
        <v>9291</v>
      </c>
      <c r="B77" s="200">
        <v>2</v>
      </c>
      <c r="C77" s="105"/>
      <c r="D77" s="105"/>
      <c r="E77" s="105"/>
      <c r="F77" s="105"/>
      <c r="G77" s="105"/>
      <c r="H77" s="105"/>
      <c r="I77" s="105"/>
      <c r="J77" s="105"/>
      <c r="K77" s="105"/>
      <c r="L77" s="105"/>
      <c r="M77" s="126"/>
    </row>
    <row r="78" spans="1:13" x14ac:dyDescent="0.25">
      <c r="A78" t="s">
        <v>9292</v>
      </c>
      <c r="B78" s="200">
        <v>2</v>
      </c>
      <c r="C78" s="105"/>
      <c r="D78" s="105"/>
      <c r="E78" s="105"/>
      <c r="F78" s="105"/>
      <c r="G78" s="105"/>
      <c r="H78" s="105"/>
      <c r="I78" s="105"/>
      <c r="J78" s="105"/>
      <c r="K78" s="105"/>
      <c r="L78" s="105"/>
      <c r="M78" s="126"/>
    </row>
    <row r="79" spans="1:13" x14ac:dyDescent="0.25">
      <c r="A79" t="s">
        <v>9293</v>
      </c>
      <c r="B79" s="200">
        <v>2</v>
      </c>
      <c r="C79" s="105"/>
      <c r="D79" s="105"/>
      <c r="E79" s="105"/>
      <c r="F79" s="105"/>
      <c r="G79" s="105"/>
      <c r="H79" s="105"/>
      <c r="I79" s="105"/>
      <c r="J79" s="105"/>
      <c r="K79" s="105"/>
      <c r="L79" s="105"/>
      <c r="M79" s="126"/>
    </row>
    <row r="80" spans="1:13" x14ac:dyDescent="0.25">
      <c r="A80" t="s">
        <v>9294</v>
      </c>
      <c r="B80" s="200">
        <v>2</v>
      </c>
      <c r="C80" s="105"/>
      <c r="D80" s="105"/>
      <c r="E80" s="105"/>
      <c r="F80" s="105"/>
      <c r="G80" s="105"/>
      <c r="H80" s="105"/>
      <c r="I80" s="105"/>
      <c r="J80" s="105"/>
      <c r="K80" s="105"/>
      <c r="L80" s="105"/>
      <c r="M80" s="126"/>
    </row>
    <row r="81" spans="1:13" x14ac:dyDescent="0.25">
      <c r="A81" t="s">
        <v>9295</v>
      </c>
      <c r="B81" s="200">
        <v>2</v>
      </c>
      <c r="C81" s="105"/>
      <c r="D81" s="105"/>
      <c r="E81" s="105"/>
      <c r="F81" s="105"/>
      <c r="G81" s="105"/>
      <c r="H81" s="105"/>
      <c r="I81" s="105"/>
      <c r="J81" s="105"/>
      <c r="K81" s="105"/>
      <c r="L81" s="105"/>
      <c r="M81" s="126"/>
    </row>
    <row r="82" spans="1:13" x14ac:dyDescent="0.25">
      <c r="A82" t="s">
        <v>9296</v>
      </c>
      <c r="B82" s="200">
        <v>2</v>
      </c>
      <c r="C82" s="105"/>
      <c r="D82" s="105"/>
      <c r="E82" s="105"/>
      <c r="F82" s="105"/>
      <c r="G82" s="105"/>
      <c r="H82" s="105"/>
      <c r="I82" s="105"/>
      <c r="J82" s="105"/>
      <c r="K82" s="105"/>
      <c r="L82" s="105"/>
      <c r="M82" s="126"/>
    </row>
    <row r="83" spans="1:13" x14ac:dyDescent="0.25">
      <c r="A83" t="s">
        <v>9297</v>
      </c>
      <c r="B83" s="200">
        <v>2</v>
      </c>
      <c r="C83" s="105"/>
      <c r="D83" s="105"/>
      <c r="E83" s="105"/>
      <c r="F83" s="105"/>
      <c r="G83" s="105"/>
      <c r="H83" s="105"/>
      <c r="I83" s="105"/>
      <c r="J83" s="105"/>
      <c r="K83" s="105"/>
      <c r="L83" s="105"/>
      <c r="M83" s="126"/>
    </row>
    <row r="84" spans="1:13" x14ac:dyDescent="0.25">
      <c r="A84" t="s">
        <v>9298</v>
      </c>
      <c r="B84" s="200">
        <v>2</v>
      </c>
      <c r="C84" s="105"/>
      <c r="D84" s="105"/>
      <c r="E84" s="105"/>
      <c r="F84" s="105"/>
      <c r="G84" s="105"/>
      <c r="H84" s="105"/>
      <c r="I84" s="105"/>
      <c r="J84" s="105"/>
      <c r="K84" s="105"/>
      <c r="L84" s="105"/>
      <c r="M84" s="126"/>
    </row>
    <row r="85" spans="1:13" x14ac:dyDescent="0.25">
      <c r="A85" t="s">
        <v>9299</v>
      </c>
      <c r="B85" s="200">
        <v>2</v>
      </c>
      <c r="C85" s="105"/>
      <c r="D85" s="105"/>
      <c r="E85" s="105"/>
      <c r="F85" s="105"/>
      <c r="G85" s="105"/>
      <c r="H85" s="105"/>
      <c r="I85" s="105"/>
      <c r="J85" s="105"/>
      <c r="K85" s="105"/>
      <c r="L85" s="105"/>
      <c r="M85" s="126"/>
    </row>
    <row r="86" spans="1:13" x14ac:dyDescent="0.25">
      <c r="A86" t="s">
        <v>9300</v>
      </c>
      <c r="B86" s="200">
        <v>2</v>
      </c>
      <c r="C86" s="105"/>
      <c r="D86" s="105"/>
      <c r="E86" s="105"/>
      <c r="F86" s="105"/>
      <c r="G86" s="105"/>
      <c r="H86" s="105"/>
      <c r="I86" s="105"/>
      <c r="J86" s="105"/>
      <c r="K86" s="105"/>
      <c r="L86" s="105"/>
      <c r="M86" s="126"/>
    </row>
    <row r="87" spans="1:13" x14ac:dyDescent="0.25">
      <c r="A87" t="s">
        <v>9301</v>
      </c>
      <c r="B87" s="200">
        <v>2</v>
      </c>
      <c r="C87" s="105"/>
      <c r="D87" s="105"/>
      <c r="E87" s="105"/>
      <c r="F87" s="105"/>
      <c r="G87" s="105"/>
      <c r="H87" s="105"/>
      <c r="I87" s="105"/>
      <c r="J87" s="105"/>
      <c r="K87" s="105"/>
      <c r="L87" s="105"/>
      <c r="M87" s="126"/>
    </row>
    <row r="88" spans="1:13" x14ac:dyDescent="0.25">
      <c r="A88" t="s">
        <v>9302</v>
      </c>
      <c r="B88" s="200">
        <v>2</v>
      </c>
      <c r="C88" s="105"/>
      <c r="D88" s="105"/>
      <c r="E88" s="105"/>
      <c r="F88" s="105"/>
      <c r="G88" s="105"/>
      <c r="H88" s="105"/>
      <c r="I88" s="105"/>
      <c r="J88" s="105"/>
      <c r="K88" s="105"/>
      <c r="L88" s="105"/>
      <c r="M88" s="126"/>
    </row>
    <row r="89" spans="1:13" x14ac:dyDescent="0.25">
      <c r="A89" t="s">
        <v>9303</v>
      </c>
      <c r="B89" s="200">
        <v>2</v>
      </c>
      <c r="C89" s="105"/>
      <c r="D89" s="105"/>
      <c r="E89" s="105"/>
      <c r="F89" s="105"/>
      <c r="G89" s="105"/>
      <c r="H89" s="105"/>
      <c r="I89" s="105"/>
      <c r="J89" s="105"/>
      <c r="K89" s="105"/>
      <c r="L89" s="105"/>
      <c r="M89" s="126"/>
    </row>
    <row r="90" spans="1:13" x14ac:dyDescent="0.25">
      <c r="A90" t="s">
        <v>9803</v>
      </c>
      <c r="I90">
        <v>0.24</v>
      </c>
      <c r="J90" s="105"/>
      <c r="K90" s="105"/>
      <c r="L90" s="105"/>
      <c r="M90" s="126"/>
    </row>
    <row r="91" spans="1:13" x14ac:dyDescent="0.25">
      <c r="A91" s="243" t="s">
        <v>10342</v>
      </c>
      <c r="B91" s="200">
        <v>1</v>
      </c>
      <c r="C91" s="105"/>
      <c r="D91" s="105"/>
      <c r="E91" s="105"/>
      <c r="F91" s="250"/>
      <c r="G91" s="105"/>
      <c r="H91" s="105"/>
      <c r="I91" s="105"/>
      <c r="J91" s="105"/>
      <c r="K91" s="105"/>
      <c r="L91" s="105"/>
      <c r="M91" s="126"/>
    </row>
    <row r="92" spans="1:13" x14ac:dyDescent="0.25">
      <c r="A92" s="243" t="s">
        <v>10342</v>
      </c>
      <c r="B92" s="200">
        <v>2</v>
      </c>
      <c r="C92" s="105"/>
      <c r="D92" s="105"/>
      <c r="E92" s="105"/>
      <c r="F92" s="241"/>
      <c r="G92" s="105"/>
      <c r="H92" s="105"/>
      <c r="I92" s="105"/>
      <c r="J92" s="105"/>
      <c r="K92" s="105"/>
      <c r="L92" s="105"/>
      <c r="M92" s="126"/>
    </row>
    <row r="93" spans="1:13" x14ac:dyDescent="0.25">
      <c r="A93" s="243" t="s">
        <v>10342</v>
      </c>
      <c r="B93" s="250">
        <v>3</v>
      </c>
      <c r="C93" s="241"/>
      <c r="D93" s="241"/>
      <c r="E93" s="241"/>
      <c r="F93" s="241">
        <v>110</v>
      </c>
      <c r="G93" s="241"/>
      <c r="H93" s="241"/>
      <c r="I93" s="241"/>
      <c r="J93" s="241"/>
      <c r="K93" s="241"/>
      <c r="L93" s="241"/>
      <c r="M93" s="243"/>
    </row>
    <row r="94" spans="1:13" x14ac:dyDescent="0.25">
      <c r="A94" s="243" t="s">
        <v>10342</v>
      </c>
      <c r="B94" s="250">
        <v>4</v>
      </c>
      <c r="C94" s="241"/>
      <c r="D94" s="241"/>
      <c r="E94" s="241"/>
      <c r="F94" s="241">
        <v>110</v>
      </c>
      <c r="G94" s="241"/>
      <c r="H94" s="241"/>
      <c r="I94" s="241"/>
      <c r="J94" s="241"/>
      <c r="K94" s="241"/>
      <c r="L94" s="241"/>
      <c r="M94" s="243"/>
    </row>
    <row r="95" spans="1:13" x14ac:dyDescent="0.25">
      <c r="A95" s="243" t="s">
        <v>10342</v>
      </c>
      <c r="B95" s="250">
        <v>5</v>
      </c>
      <c r="C95" s="241"/>
      <c r="D95" s="241"/>
      <c r="E95" s="241"/>
      <c r="F95" s="241">
        <v>80</v>
      </c>
      <c r="G95" s="241"/>
      <c r="H95" s="241"/>
      <c r="I95" s="241"/>
      <c r="J95" s="241"/>
      <c r="K95" s="241"/>
      <c r="L95" s="241"/>
      <c r="M95" s="243"/>
    </row>
    <row r="96" spans="1:13" x14ac:dyDescent="0.25">
      <c r="A96" s="243" t="s">
        <v>10343</v>
      </c>
      <c r="B96" s="250">
        <v>1</v>
      </c>
      <c r="C96" s="241"/>
      <c r="D96" s="241"/>
      <c r="E96" s="241"/>
      <c r="F96" s="250"/>
      <c r="G96" s="241"/>
      <c r="H96" s="241"/>
      <c r="I96" s="241"/>
      <c r="J96" s="241"/>
      <c r="K96" s="241"/>
      <c r="L96" s="241"/>
      <c r="M96" s="243"/>
    </row>
    <row r="97" spans="1:13" x14ac:dyDescent="0.25">
      <c r="A97" s="243" t="s">
        <v>10343</v>
      </c>
      <c r="B97" s="250">
        <v>2</v>
      </c>
      <c r="C97" s="241"/>
      <c r="D97" s="241"/>
      <c r="E97" s="241"/>
      <c r="F97" s="241"/>
      <c r="G97" s="241"/>
      <c r="H97" s="241"/>
      <c r="I97" s="241"/>
      <c r="J97" s="241"/>
      <c r="K97" s="241"/>
      <c r="L97" s="241"/>
      <c r="M97" s="243"/>
    </row>
    <row r="98" spans="1:13" x14ac:dyDescent="0.25">
      <c r="A98" s="243" t="s">
        <v>10343</v>
      </c>
      <c r="B98" s="250">
        <v>3</v>
      </c>
      <c r="C98" s="241"/>
      <c r="D98" s="241"/>
      <c r="E98" s="241"/>
      <c r="F98" s="241">
        <v>110</v>
      </c>
      <c r="G98" s="241"/>
      <c r="H98" s="241"/>
      <c r="I98" s="241"/>
      <c r="J98" s="241"/>
      <c r="K98" s="241"/>
      <c r="L98" s="241"/>
      <c r="M98" s="243"/>
    </row>
    <row r="99" spans="1:13" x14ac:dyDescent="0.25">
      <c r="A99" s="243" t="s">
        <v>10343</v>
      </c>
      <c r="B99" s="250">
        <v>4</v>
      </c>
      <c r="C99" s="241"/>
      <c r="D99" s="241"/>
      <c r="E99" s="241"/>
      <c r="F99" s="241">
        <v>110</v>
      </c>
      <c r="G99" s="241"/>
      <c r="H99" s="241"/>
      <c r="I99" s="241"/>
      <c r="J99" s="241"/>
      <c r="K99" s="241"/>
      <c r="L99" s="241"/>
      <c r="M99" s="243"/>
    </row>
    <row r="100" spans="1:13" x14ac:dyDescent="0.25">
      <c r="A100" s="243" t="s">
        <v>10343</v>
      </c>
      <c r="B100" s="250">
        <v>5</v>
      </c>
      <c r="C100" s="241"/>
      <c r="D100" s="241"/>
      <c r="E100" s="241"/>
      <c r="F100" s="241">
        <v>80</v>
      </c>
      <c r="G100" s="241"/>
      <c r="H100" s="241"/>
      <c r="I100" s="241"/>
      <c r="J100" s="241"/>
      <c r="K100" s="241"/>
      <c r="L100" s="241"/>
      <c r="M100" s="243"/>
    </row>
    <row r="101" spans="1:13" x14ac:dyDescent="0.25">
      <c r="A101" s="243" t="s">
        <v>10344</v>
      </c>
      <c r="B101" s="250">
        <v>1</v>
      </c>
      <c r="C101" s="241"/>
      <c r="D101" s="241"/>
      <c r="E101" s="241"/>
      <c r="F101" s="250"/>
      <c r="G101" s="241"/>
      <c r="H101" s="241"/>
      <c r="I101" s="241"/>
      <c r="J101" s="241"/>
      <c r="K101" s="241"/>
      <c r="L101" s="241"/>
      <c r="M101" s="243"/>
    </row>
    <row r="102" spans="1:13" x14ac:dyDescent="0.25">
      <c r="A102" s="243" t="s">
        <v>10344</v>
      </c>
      <c r="B102" s="250">
        <v>2</v>
      </c>
      <c r="C102" s="241"/>
      <c r="D102" s="241"/>
      <c r="E102" s="241"/>
      <c r="F102" s="241"/>
      <c r="G102" s="241"/>
      <c r="H102" s="241"/>
      <c r="I102" s="241"/>
      <c r="J102" s="241"/>
      <c r="K102" s="241"/>
      <c r="L102" s="241"/>
      <c r="M102" s="243"/>
    </row>
    <row r="103" spans="1:13" x14ac:dyDescent="0.25">
      <c r="A103" s="243" t="s">
        <v>10344</v>
      </c>
      <c r="B103" s="250">
        <v>3</v>
      </c>
      <c r="C103" s="241"/>
      <c r="D103" s="241"/>
      <c r="E103" s="241"/>
      <c r="F103" s="241">
        <v>110</v>
      </c>
      <c r="G103" s="241"/>
      <c r="H103" s="241"/>
      <c r="I103" s="241"/>
      <c r="J103" s="241"/>
      <c r="K103" s="241"/>
      <c r="L103" s="241"/>
      <c r="M103" s="243"/>
    </row>
    <row r="104" spans="1:13" x14ac:dyDescent="0.25">
      <c r="A104" s="243" t="s">
        <v>10344</v>
      </c>
      <c r="B104" s="250">
        <v>4</v>
      </c>
      <c r="C104" s="241"/>
      <c r="D104" s="241"/>
      <c r="E104" s="241"/>
      <c r="F104" s="241">
        <v>110</v>
      </c>
      <c r="G104" s="241"/>
      <c r="H104" s="241"/>
      <c r="I104" s="241"/>
      <c r="J104" s="241"/>
      <c r="K104" s="241"/>
      <c r="L104" s="241"/>
      <c r="M104" s="243"/>
    </row>
    <row r="105" spans="1:13" x14ac:dyDescent="0.25">
      <c r="A105" s="243" t="s">
        <v>10344</v>
      </c>
      <c r="B105" s="250">
        <v>5</v>
      </c>
      <c r="C105" s="241"/>
      <c r="D105" s="241"/>
      <c r="E105" s="241"/>
      <c r="F105" s="241">
        <v>80</v>
      </c>
      <c r="G105" s="241"/>
      <c r="H105" s="241"/>
      <c r="I105" s="241"/>
      <c r="J105" s="241"/>
      <c r="K105" s="241"/>
      <c r="L105" s="241"/>
      <c r="M105" s="243"/>
    </row>
    <row r="106" spans="1:13" x14ac:dyDescent="0.25">
      <c r="A106" s="243" t="s">
        <v>10353</v>
      </c>
      <c r="B106" s="250">
        <v>1</v>
      </c>
      <c r="C106" s="241"/>
      <c r="D106" s="241"/>
      <c r="E106" s="241"/>
      <c r="F106" s="250"/>
      <c r="G106" s="241"/>
      <c r="H106" s="241"/>
      <c r="I106" s="241"/>
      <c r="J106" s="241"/>
      <c r="K106" s="241"/>
      <c r="L106" s="241"/>
      <c r="M106" s="243"/>
    </row>
    <row r="107" spans="1:13" x14ac:dyDescent="0.25">
      <c r="A107" s="243" t="s">
        <v>10353</v>
      </c>
      <c r="B107" s="250">
        <v>2</v>
      </c>
      <c r="C107" s="241"/>
      <c r="D107" s="241"/>
      <c r="E107" s="241"/>
      <c r="F107" s="241"/>
      <c r="G107" s="241"/>
      <c r="H107" s="241"/>
      <c r="I107" s="241"/>
      <c r="J107" s="241"/>
      <c r="K107" s="241"/>
      <c r="L107" s="241"/>
      <c r="M107" s="243"/>
    </row>
    <row r="108" spans="1:13" x14ac:dyDescent="0.25">
      <c r="A108" s="243" t="s">
        <v>10353</v>
      </c>
      <c r="B108" s="250">
        <v>3</v>
      </c>
      <c r="C108" s="241"/>
      <c r="D108" s="241"/>
      <c r="E108" s="241"/>
      <c r="F108" s="241">
        <v>110</v>
      </c>
      <c r="G108" s="241"/>
      <c r="H108" s="241"/>
      <c r="I108" s="241"/>
      <c r="J108" s="241"/>
      <c r="K108" s="241"/>
      <c r="L108" s="241"/>
      <c r="M108" s="243"/>
    </row>
    <row r="109" spans="1:13" x14ac:dyDescent="0.25">
      <c r="A109" s="243" t="s">
        <v>10353</v>
      </c>
      <c r="B109" s="250">
        <v>4</v>
      </c>
      <c r="C109" s="241"/>
      <c r="D109" s="241"/>
      <c r="E109" s="241"/>
      <c r="F109" s="241">
        <v>110</v>
      </c>
      <c r="G109" s="241"/>
      <c r="H109" s="241"/>
      <c r="I109" s="241"/>
      <c r="J109" s="241"/>
      <c r="K109" s="241"/>
      <c r="L109" s="241"/>
      <c r="M109" s="243"/>
    </row>
    <row r="110" spans="1:13" x14ac:dyDescent="0.25">
      <c r="A110" s="243" t="s">
        <v>10353</v>
      </c>
      <c r="B110" s="250">
        <v>5</v>
      </c>
      <c r="C110" s="241"/>
      <c r="D110" s="241"/>
      <c r="E110" s="241"/>
      <c r="F110" s="241">
        <v>80</v>
      </c>
      <c r="G110" s="241"/>
      <c r="H110" s="241"/>
      <c r="I110" s="241"/>
      <c r="J110" s="241"/>
      <c r="K110" s="241"/>
      <c r="L110" s="241"/>
      <c r="M110" s="243"/>
    </row>
    <row r="111" spans="1:13" x14ac:dyDescent="0.25">
      <c r="A111" s="243" t="s">
        <v>10345</v>
      </c>
      <c r="B111" s="250">
        <v>1</v>
      </c>
      <c r="C111" s="241"/>
      <c r="D111" s="241"/>
      <c r="E111" s="241"/>
      <c r="F111" s="241">
        <v>85</v>
      </c>
      <c r="G111" s="241"/>
      <c r="H111" s="241"/>
      <c r="I111" s="241"/>
      <c r="J111" s="241"/>
      <c r="K111" s="241"/>
      <c r="L111" s="241"/>
      <c r="M111" s="243"/>
    </row>
    <row r="112" spans="1:13" x14ac:dyDescent="0.25">
      <c r="A112" s="243" t="s">
        <v>10345</v>
      </c>
      <c r="B112" s="250">
        <v>2</v>
      </c>
      <c r="C112" s="241"/>
      <c r="D112" s="241"/>
      <c r="E112" s="241"/>
      <c r="F112" s="241"/>
      <c r="G112" s="241"/>
      <c r="H112" s="241"/>
      <c r="I112" s="241"/>
      <c r="J112" s="241"/>
      <c r="K112" s="241"/>
      <c r="L112" s="241"/>
      <c r="M112" s="243"/>
    </row>
    <row r="113" spans="1:13" x14ac:dyDescent="0.25">
      <c r="A113" s="243" t="s">
        <v>10345</v>
      </c>
      <c r="B113" s="250">
        <v>3</v>
      </c>
      <c r="C113" s="241"/>
      <c r="D113" s="241"/>
      <c r="E113" s="241"/>
      <c r="F113" s="241">
        <v>79</v>
      </c>
      <c r="G113" s="241"/>
      <c r="H113" s="241"/>
      <c r="I113" s="241"/>
      <c r="J113" s="241"/>
      <c r="K113" s="241"/>
      <c r="L113" s="241"/>
      <c r="M113" s="243"/>
    </row>
    <row r="114" spans="1:13" x14ac:dyDescent="0.25">
      <c r="A114" s="243" t="s">
        <v>10345</v>
      </c>
      <c r="B114" s="250">
        <v>4</v>
      </c>
      <c r="C114" s="241"/>
      <c r="D114" s="241"/>
      <c r="E114" s="241"/>
      <c r="F114" s="241">
        <v>88</v>
      </c>
      <c r="G114" s="241"/>
      <c r="H114" s="241"/>
      <c r="I114" s="241"/>
      <c r="J114" s="241"/>
      <c r="K114" s="241"/>
      <c r="L114" s="241"/>
      <c r="M114" s="243"/>
    </row>
    <row r="115" spans="1:13" x14ac:dyDescent="0.25">
      <c r="A115" s="243" t="s">
        <v>10345</v>
      </c>
      <c r="B115" s="250">
        <v>5</v>
      </c>
      <c r="C115" s="241"/>
      <c r="D115" s="241"/>
      <c r="E115" s="241"/>
      <c r="F115" s="241">
        <v>83</v>
      </c>
      <c r="G115" s="241"/>
      <c r="H115" s="241"/>
      <c r="I115" s="241"/>
      <c r="J115" s="241"/>
      <c r="K115" s="241"/>
      <c r="L115" s="241"/>
      <c r="M115" s="243"/>
    </row>
    <row r="116" spans="1:13" x14ac:dyDescent="0.25">
      <c r="A116" s="243" t="s">
        <v>10345</v>
      </c>
      <c r="B116" s="250">
        <v>6</v>
      </c>
      <c r="C116" s="241"/>
      <c r="D116" s="241"/>
      <c r="E116" s="241"/>
      <c r="F116" s="241">
        <v>139</v>
      </c>
      <c r="G116" s="241"/>
      <c r="H116" s="241"/>
      <c r="I116" s="241"/>
      <c r="J116" s="241"/>
      <c r="K116" s="241"/>
      <c r="L116" s="241"/>
      <c r="M116" s="243"/>
    </row>
    <row r="117" spans="1:13" x14ac:dyDescent="0.25">
      <c r="A117" s="243" t="s">
        <v>10346</v>
      </c>
      <c r="B117" s="250">
        <v>1</v>
      </c>
      <c r="C117" s="241"/>
      <c r="D117" s="241"/>
      <c r="E117" s="241"/>
      <c r="F117" s="241">
        <v>85</v>
      </c>
      <c r="G117" s="241"/>
      <c r="H117" s="241"/>
      <c r="I117" s="241"/>
      <c r="J117" s="241"/>
      <c r="K117" s="241"/>
      <c r="L117" s="241"/>
      <c r="M117" s="243"/>
    </row>
    <row r="118" spans="1:13" x14ac:dyDescent="0.25">
      <c r="A118" s="243" t="s">
        <v>10346</v>
      </c>
      <c r="B118" s="250">
        <v>2</v>
      </c>
      <c r="C118" s="241"/>
      <c r="D118" s="241"/>
      <c r="E118" s="241"/>
      <c r="F118" s="241"/>
      <c r="G118" s="241"/>
      <c r="H118" s="241"/>
      <c r="I118" s="241"/>
      <c r="J118" s="241"/>
      <c r="K118" s="241"/>
      <c r="L118" s="241"/>
      <c r="M118" s="243"/>
    </row>
    <row r="119" spans="1:13" x14ac:dyDescent="0.25">
      <c r="A119" s="243" t="s">
        <v>10346</v>
      </c>
      <c r="B119" s="250">
        <v>3</v>
      </c>
      <c r="C119" s="241"/>
      <c r="D119" s="241"/>
      <c r="E119" s="241"/>
      <c r="F119" s="241">
        <v>79</v>
      </c>
      <c r="G119" s="241"/>
      <c r="H119" s="241"/>
      <c r="I119" s="241"/>
      <c r="J119" s="241"/>
      <c r="K119" s="241"/>
      <c r="L119" s="241"/>
      <c r="M119" s="243"/>
    </row>
    <row r="120" spans="1:13" x14ac:dyDescent="0.25">
      <c r="A120" s="243" t="s">
        <v>10346</v>
      </c>
      <c r="B120" s="250">
        <v>4</v>
      </c>
      <c r="C120" s="241"/>
      <c r="D120" s="241"/>
      <c r="E120" s="241"/>
      <c r="F120" s="241">
        <v>88</v>
      </c>
      <c r="G120" s="241"/>
      <c r="H120" s="241"/>
      <c r="I120" s="241"/>
      <c r="J120" s="241"/>
      <c r="K120" s="241"/>
      <c r="L120" s="241"/>
      <c r="M120" s="243"/>
    </row>
    <row r="121" spans="1:13" x14ac:dyDescent="0.25">
      <c r="A121" s="243" t="s">
        <v>10346</v>
      </c>
      <c r="B121" s="250">
        <v>5</v>
      </c>
      <c r="C121" s="241"/>
      <c r="D121" s="241"/>
      <c r="E121" s="241"/>
      <c r="F121" s="241">
        <v>83</v>
      </c>
      <c r="G121" s="241"/>
      <c r="H121" s="241"/>
      <c r="I121" s="241"/>
      <c r="J121" s="241"/>
      <c r="K121" s="241"/>
      <c r="L121" s="241"/>
      <c r="M121" s="243"/>
    </row>
    <row r="122" spans="1:13" x14ac:dyDescent="0.25">
      <c r="A122" s="243" t="s">
        <v>10346</v>
      </c>
      <c r="B122" s="250">
        <v>6</v>
      </c>
      <c r="C122" s="241"/>
      <c r="D122" s="241"/>
      <c r="E122" s="241"/>
      <c r="F122" s="241">
        <v>139</v>
      </c>
      <c r="G122" s="241"/>
      <c r="H122" s="241"/>
      <c r="I122" s="241"/>
      <c r="J122" s="241"/>
      <c r="K122" s="241"/>
      <c r="L122" s="241"/>
      <c r="M122" s="243"/>
    </row>
    <row r="123" spans="1:13" x14ac:dyDescent="0.25">
      <c r="A123" s="243" t="s">
        <v>10347</v>
      </c>
      <c r="B123" s="250">
        <v>1</v>
      </c>
      <c r="C123" s="241"/>
      <c r="D123" s="241"/>
      <c r="E123" s="241"/>
      <c r="F123" s="241">
        <v>85</v>
      </c>
      <c r="G123" s="241"/>
      <c r="H123" s="241"/>
      <c r="I123" s="241"/>
      <c r="J123" s="241"/>
      <c r="K123" s="241"/>
      <c r="L123" s="241"/>
      <c r="M123" s="243"/>
    </row>
    <row r="124" spans="1:13" x14ac:dyDescent="0.25">
      <c r="A124" s="243" t="s">
        <v>10347</v>
      </c>
      <c r="B124" s="250">
        <v>2</v>
      </c>
      <c r="C124" s="241"/>
      <c r="D124" s="241"/>
      <c r="E124" s="241"/>
      <c r="F124" s="241"/>
      <c r="G124" s="241"/>
      <c r="H124" s="241"/>
      <c r="I124" s="241"/>
      <c r="J124" s="241"/>
      <c r="K124" s="241"/>
      <c r="L124" s="241"/>
      <c r="M124" s="243"/>
    </row>
    <row r="125" spans="1:13" x14ac:dyDescent="0.25">
      <c r="A125" s="243" t="s">
        <v>10347</v>
      </c>
      <c r="B125" s="250">
        <v>3</v>
      </c>
      <c r="C125" s="241"/>
      <c r="D125" s="241"/>
      <c r="E125" s="241"/>
      <c r="F125" s="241">
        <v>79</v>
      </c>
      <c r="G125" s="241"/>
      <c r="H125" s="241"/>
      <c r="I125" s="241"/>
      <c r="J125" s="241"/>
      <c r="K125" s="241"/>
      <c r="L125" s="241"/>
      <c r="M125" s="243"/>
    </row>
    <row r="126" spans="1:13" x14ac:dyDescent="0.25">
      <c r="A126" s="243" t="s">
        <v>10347</v>
      </c>
      <c r="B126" s="250">
        <v>4</v>
      </c>
      <c r="C126" s="241"/>
      <c r="D126" s="241"/>
      <c r="E126" s="241"/>
      <c r="F126" s="241">
        <v>88</v>
      </c>
      <c r="G126" s="241"/>
      <c r="H126" s="241"/>
      <c r="I126" s="241"/>
      <c r="J126" s="241"/>
      <c r="K126" s="241"/>
      <c r="L126" s="241"/>
      <c r="M126" s="243"/>
    </row>
    <row r="127" spans="1:13" x14ac:dyDescent="0.25">
      <c r="A127" s="243" t="s">
        <v>10347</v>
      </c>
      <c r="B127" s="250">
        <v>5</v>
      </c>
      <c r="C127" s="241"/>
      <c r="D127" s="241"/>
      <c r="E127" s="241"/>
      <c r="F127" s="241">
        <v>83</v>
      </c>
      <c r="G127" s="241"/>
      <c r="H127" s="241"/>
      <c r="I127" s="241"/>
      <c r="J127" s="241"/>
      <c r="K127" s="241"/>
      <c r="L127" s="241"/>
      <c r="M127" s="243"/>
    </row>
    <row r="128" spans="1:13" x14ac:dyDescent="0.25">
      <c r="A128" s="243" t="s">
        <v>10347</v>
      </c>
      <c r="B128" s="250">
        <v>6</v>
      </c>
      <c r="C128" s="241"/>
      <c r="D128" s="241"/>
      <c r="E128" s="241"/>
      <c r="F128" s="241">
        <v>139</v>
      </c>
      <c r="G128" s="241"/>
      <c r="H128" s="241"/>
      <c r="I128" s="241"/>
      <c r="J128" s="241"/>
      <c r="K128" s="241"/>
      <c r="L128" s="241"/>
      <c r="M128" s="243"/>
    </row>
    <row r="129" spans="1:13" x14ac:dyDescent="0.25">
      <c r="A129" s="243" t="s">
        <v>10348</v>
      </c>
      <c r="B129" s="250">
        <v>1</v>
      </c>
      <c r="C129" s="241"/>
      <c r="D129" s="241"/>
      <c r="E129" s="241"/>
      <c r="F129" s="241">
        <v>85</v>
      </c>
      <c r="G129" s="241"/>
      <c r="H129" s="241"/>
      <c r="I129" s="241"/>
      <c r="J129" s="241"/>
      <c r="K129" s="241"/>
      <c r="L129" s="241"/>
      <c r="M129" s="243"/>
    </row>
    <row r="130" spans="1:13" x14ac:dyDescent="0.25">
      <c r="A130" s="243" t="s">
        <v>10348</v>
      </c>
      <c r="B130" s="250">
        <v>2</v>
      </c>
      <c r="C130" s="241"/>
      <c r="D130" s="241"/>
      <c r="E130" s="241"/>
      <c r="F130" s="241"/>
      <c r="G130" s="241"/>
      <c r="H130" s="241"/>
      <c r="I130" s="241"/>
      <c r="J130" s="241"/>
      <c r="K130" s="241"/>
      <c r="L130" s="241"/>
      <c r="M130" s="243"/>
    </row>
    <row r="131" spans="1:13" x14ac:dyDescent="0.25">
      <c r="A131" s="243" t="s">
        <v>10348</v>
      </c>
      <c r="B131" s="250">
        <v>3</v>
      </c>
      <c r="C131" s="241"/>
      <c r="D131" s="241"/>
      <c r="E131" s="241"/>
      <c r="F131" s="241">
        <v>79</v>
      </c>
      <c r="G131" s="241"/>
      <c r="H131" s="241"/>
      <c r="I131" s="241"/>
      <c r="J131" s="241"/>
      <c r="K131" s="241"/>
      <c r="L131" s="241"/>
      <c r="M131" s="243"/>
    </row>
    <row r="132" spans="1:13" x14ac:dyDescent="0.25">
      <c r="A132" s="243" t="s">
        <v>10348</v>
      </c>
      <c r="B132" s="250">
        <v>4</v>
      </c>
      <c r="C132" s="241"/>
      <c r="D132" s="241"/>
      <c r="E132" s="241"/>
      <c r="F132" s="241">
        <v>88</v>
      </c>
      <c r="G132" s="241"/>
      <c r="H132" s="241"/>
      <c r="I132" s="241"/>
      <c r="J132" s="241"/>
      <c r="K132" s="241"/>
      <c r="L132" s="241"/>
      <c r="M132" s="243"/>
    </row>
    <row r="133" spans="1:13" x14ac:dyDescent="0.25">
      <c r="A133" s="243" t="s">
        <v>10348</v>
      </c>
      <c r="B133" s="250">
        <v>5</v>
      </c>
      <c r="C133" s="241"/>
      <c r="D133" s="241"/>
      <c r="E133" s="241"/>
      <c r="F133" s="241">
        <v>83</v>
      </c>
      <c r="G133" s="241"/>
      <c r="H133" s="241"/>
      <c r="I133" s="241"/>
      <c r="J133" s="241"/>
      <c r="K133" s="241"/>
      <c r="L133" s="241"/>
      <c r="M133" s="243"/>
    </row>
    <row r="134" spans="1:13" x14ac:dyDescent="0.25">
      <c r="A134" s="243" t="s">
        <v>10348</v>
      </c>
      <c r="B134" s="250">
        <v>6</v>
      </c>
      <c r="C134" s="241"/>
      <c r="D134" s="241"/>
      <c r="E134" s="241"/>
      <c r="F134" s="241">
        <v>139</v>
      </c>
      <c r="G134" s="241"/>
      <c r="H134" s="241"/>
      <c r="I134" s="241"/>
      <c r="J134" s="241"/>
      <c r="K134" s="241"/>
      <c r="L134" s="241"/>
      <c r="M134" s="243"/>
    </row>
    <row r="135" spans="1:13" x14ac:dyDescent="0.25">
      <c r="A135" s="243" t="s">
        <v>10349</v>
      </c>
      <c r="B135" s="250">
        <v>1</v>
      </c>
      <c r="C135" s="241"/>
      <c r="D135" s="241"/>
      <c r="E135" s="241"/>
      <c r="F135" s="241">
        <v>85</v>
      </c>
      <c r="G135" s="241"/>
      <c r="H135" s="241"/>
      <c r="I135" s="241"/>
      <c r="J135" s="241"/>
      <c r="K135" s="241"/>
      <c r="L135" s="241"/>
      <c r="M135" s="243"/>
    </row>
    <row r="136" spans="1:13" x14ac:dyDescent="0.25">
      <c r="A136" s="243" t="s">
        <v>10349</v>
      </c>
      <c r="B136" s="250">
        <v>2</v>
      </c>
      <c r="C136" s="241"/>
      <c r="D136" s="241"/>
      <c r="E136" s="241"/>
      <c r="F136" s="241"/>
      <c r="G136" s="241"/>
      <c r="H136" s="241"/>
      <c r="I136" s="241"/>
      <c r="J136" s="241"/>
      <c r="K136" s="241"/>
      <c r="L136" s="241"/>
      <c r="M136" s="243"/>
    </row>
    <row r="137" spans="1:13" x14ac:dyDescent="0.25">
      <c r="A137" s="243" t="s">
        <v>10349</v>
      </c>
      <c r="B137" s="250">
        <v>3</v>
      </c>
      <c r="C137" s="241"/>
      <c r="D137" s="241"/>
      <c r="E137" s="241"/>
      <c r="F137" s="241">
        <v>79</v>
      </c>
      <c r="G137" s="241"/>
      <c r="H137" s="241"/>
      <c r="I137" s="241"/>
      <c r="J137" s="241"/>
      <c r="K137" s="241"/>
      <c r="L137" s="241"/>
      <c r="M137" s="243"/>
    </row>
    <row r="138" spans="1:13" x14ac:dyDescent="0.25">
      <c r="A138" s="243" t="s">
        <v>10349</v>
      </c>
      <c r="B138" s="250">
        <v>4</v>
      </c>
      <c r="C138" s="241"/>
      <c r="D138" s="241"/>
      <c r="E138" s="241"/>
      <c r="F138" s="241">
        <v>88</v>
      </c>
      <c r="G138" s="241"/>
      <c r="H138" s="241"/>
      <c r="I138" s="241"/>
      <c r="J138" s="241"/>
      <c r="K138" s="241"/>
      <c r="L138" s="241"/>
      <c r="M138" s="243"/>
    </row>
    <row r="139" spans="1:13" x14ac:dyDescent="0.25">
      <c r="A139" s="243" t="s">
        <v>10349</v>
      </c>
      <c r="B139" s="250">
        <v>5</v>
      </c>
      <c r="C139" s="241"/>
      <c r="D139" s="241"/>
      <c r="E139" s="241"/>
      <c r="F139" s="241">
        <v>83</v>
      </c>
      <c r="G139" s="241"/>
      <c r="H139" s="241"/>
      <c r="I139" s="241"/>
      <c r="J139" s="241"/>
      <c r="K139" s="241"/>
      <c r="L139" s="241"/>
      <c r="M139" s="243"/>
    </row>
    <row r="140" spans="1:13" x14ac:dyDescent="0.25">
      <c r="A140" s="243" t="s">
        <v>10349</v>
      </c>
      <c r="B140" s="250">
        <v>6</v>
      </c>
      <c r="C140" s="241"/>
      <c r="D140" s="241"/>
      <c r="E140" s="241"/>
      <c r="F140" s="241">
        <v>139</v>
      </c>
      <c r="G140" s="241"/>
      <c r="H140" s="241"/>
      <c r="I140" s="241"/>
      <c r="J140" s="241"/>
      <c r="K140" s="241"/>
      <c r="L140" s="241"/>
      <c r="M140" s="243"/>
    </row>
    <row r="141" spans="1:13" x14ac:dyDescent="0.25">
      <c r="A141" s="243" t="s">
        <v>10350</v>
      </c>
      <c r="B141" s="250">
        <v>1</v>
      </c>
      <c r="C141" s="241"/>
      <c r="D141" s="241"/>
      <c r="E141" s="241"/>
      <c r="F141" s="241">
        <v>85</v>
      </c>
      <c r="G141" s="241"/>
      <c r="H141" s="241"/>
      <c r="I141" s="241"/>
      <c r="J141" s="241"/>
      <c r="K141" s="241"/>
      <c r="L141" s="241"/>
      <c r="M141" s="243"/>
    </row>
    <row r="142" spans="1:13" x14ac:dyDescent="0.25">
      <c r="A142" s="243" t="s">
        <v>10350</v>
      </c>
      <c r="B142" s="250">
        <v>2</v>
      </c>
      <c r="C142" s="241"/>
      <c r="D142" s="241"/>
      <c r="E142" s="241"/>
      <c r="F142" s="241"/>
      <c r="G142" s="241"/>
      <c r="H142" s="241"/>
      <c r="I142" s="241"/>
      <c r="J142" s="241"/>
      <c r="K142" s="241"/>
      <c r="L142" s="241"/>
      <c r="M142" s="243"/>
    </row>
    <row r="143" spans="1:13" x14ac:dyDescent="0.25">
      <c r="A143" s="243" t="s">
        <v>10350</v>
      </c>
      <c r="B143" s="250">
        <v>3</v>
      </c>
      <c r="C143" s="241"/>
      <c r="D143" s="241"/>
      <c r="E143" s="241"/>
      <c r="F143" s="241">
        <v>79</v>
      </c>
      <c r="G143" s="241"/>
      <c r="H143" s="241"/>
      <c r="I143" s="241"/>
      <c r="J143" s="241"/>
      <c r="K143" s="241"/>
      <c r="L143" s="241"/>
      <c r="M143" s="243"/>
    </row>
    <row r="144" spans="1:13" x14ac:dyDescent="0.25">
      <c r="A144" s="243" t="s">
        <v>10350</v>
      </c>
      <c r="B144" s="250">
        <v>4</v>
      </c>
      <c r="C144" s="241"/>
      <c r="D144" s="241"/>
      <c r="E144" s="241"/>
      <c r="F144" s="241">
        <v>88</v>
      </c>
      <c r="G144" s="241"/>
      <c r="H144" s="241"/>
      <c r="I144" s="241"/>
      <c r="J144" s="241"/>
      <c r="K144" s="241"/>
      <c r="L144" s="241"/>
      <c r="M144" s="243"/>
    </row>
    <row r="145" spans="1:13" x14ac:dyDescent="0.25">
      <c r="A145" s="243" t="s">
        <v>10350</v>
      </c>
      <c r="B145" s="250">
        <v>5</v>
      </c>
      <c r="C145" s="241"/>
      <c r="D145" s="241"/>
      <c r="E145" s="241"/>
      <c r="F145" s="241">
        <v>83</v>
      </c>
      <c r="G145" s="241"/>
      <c r="H145" s="241"/>
      <c r="I145" s="241"/>
      <c r="J145" s="241"/>
      <c r="K145" s="241"/>
      <c r="L145" s="241"/>
      <c r="M145" s="243"/>
    </row>
    <row r="146" spans="1:13" x14ac:dyDescent="0.25">
      <c r="A146" s="243" t="s">
        <v>10350</v>
      </c>
      <c r="B146" s="250">
        <v>6</v>
      </c>
      <c r="C146" s="241"/>
      <c r="D146" s="241"/>
      <c r="E146" s="241"/>
      <c r="F146" s="241">
        <v>139</v>
      </c>
      <c r="G146" s="241"/>
      <c r="H146" s="241"/>
      <c r="I146" s="241"/>
      <c r="J146" s="241"/>
      <c r="K146" s="241"/>
      <c r="L146" s="241"/>
      <c r="M146" s="243"/>
    </row>
    <row r="147" spans="1:13" x14ac:dyDescent="0.25">
      <c r="A147" s="243" t="s">
        <v>10351</v>
      </c>
      <c r="B147" s="250">
        <v>1</v>
      </c>
      <c r="C147" s="241"/>
      <c r="D147" s="241"/>
      <c r="E147" s="241"/>
      <c r="F147" s="241">
        <v>85</v>
      </c>
      <c r="G147" s="241"/>
      <c r="H147" s="241"/>
      <c r="I147" s="241"/>
      <c r="J147" s="241"/>
      <c r="K147" s="241"/>
      <c r="L147" s="241"/>
      <c r="M147" s="243"/>
    </row>
    <row r="148" spans="1:13" x14ac:dyDescent="0.25">
      <c r="A148" s="243" t="s">
        <v>10351</v>
      </c>
      <c r="B148" s="250">
        <v>2</v>
      </c>
      <c r="C148" s="241"/>
      <c r="D148" s="241"/>
      <c r="E148" s="241"/>
      <c r="F148" s="241"/>
      <c r="G148" s="241"/>
      <c r="H148" s="241"/>
      <c r="I148" s="241"/>
      <c r="J148" s="241"/>
      <c r="K148" s="241"/>
      <c r="L148" s="241"/>
      <c r="M148" s="243"/>
    </row>
    <row r="149" spans="1:13" x14ac:dyDescent="0.25">
      <c r="A149" s="243" t="s">
        <v>10351</v>
      </c>
      <c r="B149" s="250">
        <v>3</v>
      </c>
      <c r="C149" s="241"/>
      <c r="D149" s="241"/>
      <c r="E149" s="241"/>
      <c r="F149" s="241">
        <v>79</v>
      </c>
      <c r="G149" s="241"/>
      <c r="H149" s="241"/>
      <c r="I149" s="241"/>
      <c r="J149" s="241"/>
      <c r="K149" s="241"/>
      <c r="L149" s="241"/>
      <c r="M149" s="243"/>
    </row>
    <row r="150" spans="1:13" x14ac:dyDescent="0.25">
      <c r="A150" s="243" t="s">
        <v>10351</v>
      </c>
      <c r="B150" s="250">
        <v>4</v>
      </c>
      <c r="C150" s="241"/>
      <c r="D150" s="241"/>
      <c r="E150" s="241"/>
      <c r="F150" s="241">
        <v>88</v>
      </c>
      <c r="G150" s="241"/>
      <c r="H150" s="241"/>
      <c r="I150" s="241"/>
      <c r="J150" s="241"/>
      <c r="K150" s="241"/>
      <c r="L150" s="241"/>
      <c r="M150" s="243"/>
    </row>
    <row r="151" spans="1:13" x14ac:dyDescent="0.25">
      <c r="A151" s="243" t="s">
        <v>10351</v>
      </c>
      <c r="B151" s="250">
        <v>5</v>
      </c>
      <c r="C151" s="241"/>
      <c r="D151" s="241"/>
      <c r="E151" s="241"/>
      <c r="F151" s="241">
        <v>83</v>
      </c>
      <c r="G151" s="241"/>
      <c r="H151" s="241"/>
      <c r="I151" s="241"/>
      <c r="J151" s="241"/>
      <c r="K151" s="241"/>
      <c r="L151" s="241"/>
      <c r="M151" s="243"/>
    </row>
    <row r="152" spans="1:13" x14ac:dyDescent="0.25">
      <c r="A152" s="243" t="s">
        <v>10351</v>
      </c>
      <c r="B152" s="250">
        <v>6</v>
      </c>
      <c r="C152" s="241"/>
      <c r="D152" s="241"/>
      <c r="E152" s="241"/>
      <c r="F152" s="241">
        <v>139</v>
      </c>
      <c r="G152" s="241"/>
      <c r="H152" s="241"/>
      <c r="I152" s="241"/>
      <c r="J152" s="241"/>
      <c r="K152" s="241"/>
      <c r="L152" s="241"/>
      <c r="M152" s="243"/>
    </row>
    <row r="153" spans="1:13" x14ac:dyDescent="0.25">
      <c r="A153" s="243" t="s">
        <v>10352</v>
      </c>
      <c r="B153" s="250">
        <v>1</v>
      </c>
      <c r="C153" s="241"/>
      <c r="D153" s="241"/>
      <c r="E153" s="241"/>
      <c r="F153" s="241">
        <v>85</v>
      </c>
      <c r="G153" s="241"/>
      <c r="H153" s="241"/>
      <c r="I153" s="241"/>
      <c r="J153" s="241"/>
      <c r="K153" s="241"/>
      <c r="L153" s="241"/>
      <c r="M153" s="243"/>
    </row>
    <row r="154" spans="1:13" x14ac:dyDescent="0.25">
      <c r="A154" s="243" t="s">
        <v>10352</v>
      </c>
      <c r="B154" s="250">
        <v>2</v>
      </c>
      <c r="C154" s="241"/>
      <c r="D154" s="241"/>
      <c r="E154" s="241"/>
      <c r="F154" s="241"/>
      <c r="G154" s="241"/>
      <c r="H154" s="241"/>
      <c r="I154" s="241"/>
      <c r="J154" s="241"/>
      <c r="K154" s="241"/>
      <c r="L154" s="241"/>
      <c r="M154" s="243"/>
    </row>
    <row r="155" spans="1:13" x14ac:dyDescent="0.25">
      <c r="A155" s="243" t="s">
        <v>10352</v>
      </c>
      <c r="B155" s="250">
        <v>3</v>
      </c>
      <c r="C155" s="241"/>
      <c r="D155" s="241"/>
      <c r="E155" s="241"/>
      <c r="F155" s="241">
        <v>79</v>
      </c>
      <c r="G155" s="241"/>
      <c r="H155" s="241"/>
      <c r="I155" s="241"/>
      <c r="J155" s="241"/>
      <c r="K155" s="241"/>
      <c r="L155" s="241"/>
      <c r="M155" s="243"/>
    </row>
    <row r="156" spans="1:13" x14ac:dyDescent="0.25">
      <c r="A156" s="243" t="s">
        <v>10352</v>
      </c>
      <c r="B156" s="250">
        <v>4</v>
      </c>
      <c r="C156" s="241"/>
      <c r="D156" s="241"/>
      <c r="E156" s="241"/>
      <c r="F156" s="241">
        <v>88</v>
      </c>
      <c r="G156" s="241"/>
      <c r="H156" s="241"/>
      <c r="I156" s="241"/>
      <c r="J156" s="241"/>
      <c r="K156" s="241"/>
      <c r="L156" s="241"/>
      <c r="M156" s="243"/>
    </row>
    <row r="157" spans="1:13" x14ac:dyDescent="0.25">
      <c r="A157" s="243" t="s">
        <v>10352</v>
      </c>
      <c r="B157" s="250">
        <v>5</v>
      </c>
      <c r="C157" s="241"/>
      <c r="D157" s="241"/>
      <c r="E157" s="241"/>
      <c r="F157" s="241">
        <v>83</v>
      </c>
      <c r="G157" s="241"/>
      <c r="H157" s="241"/>
      <c r="I157" s="241"/>
      <c r="J157" s="241"/>
      <c r="K157" s="241"/>
      <c r="L157" s="241"/>
      <c r="M157" s="243"/>
    </row>
    <row r="158" spans="1:13" x14ac:dyDescent="0.25">
      <c r="A158" s="243" t="s">
        <v>10352</v>
      </c>
      <c r="B158" s="250">
        <v>6</v>
      </c>
      <c r="C158" s="241"/>
      <c r="D158" s="241"/>
      <c r="E158" s="241"/>
      <c r="F158" s="241">
        <v>139</v>
      </c>
      <c r="G158" s="241"/>
      <c r="H158" s="241"/>
      <c r="I158" s="241"/>
      <c r="J158" s="241"/>
      <c r="K158" s="241"/>
      <c r="L158" s="241"/>
      <c r="M158" s="243"/>
    </row>
    <row r="159" spans="1:13" x14ac:dyDescent="0.25">
      <c r="A159" s="243" t="s">
        <v>10354</v>
      </c>
      <c r="B159" s="250">
        <v>1</v>
      </c>
      <c r="C159" s="241"/>
      <c r="D159" s="241"/>
      <c r="E159" s="241"/>
      <c r="F159" s="241">
        <v>31</v>
      </c>
      <c r="G159" s="241"/>
      <c r="H159" s="241"/>
      <c r="I159" s="241"/>
      <c r="J159" s="241"/>
      <c r="K159" s="241"/>
      <c r="L159" s="241"/>
      <c r="M159" s="243"/>
    </row>
    <row r="160" spans="1:13" x14ac:dyDescent="0.25">
      <c r="A160" s="243" t="s">
        <v>10354</v>
      </c>
      <c r="B160" s="250">
        <v>2</v>
      </c>
      <c r="C160" s="241"/>
      <c r="D160" s="241"/>
      <c r="E160" s="241"/>
      <c r="F160" s="241">
        <v>83</v>
      </c>
      <c r="G160" s="241"/>
      <c r="H160" s="241"/>
      <c r="I160" s="241"/>
      <c r="J160" s="241"/>
      <c r="K160" s="241"/>
      <c r="L160" s="241"/>
      <c r="M160" s="243"/>
    </row>
    <row r="161" spans="1:13" x14ac:dyDescent="0.25">
      <c r="A161" s="243" t="s">
        <v>10354</v>
      </c>
      <c r="B161" s="250">
        <v>3</v>
      </c>
      <c r="C161" s="241"/>
      <c r="D161" s="241"/>
      <c r="E161" s="241"/>
      <c r="F161" s="241">
        <v>146</v>
      </c>
      <c r="G161" s="241"/>
      <c r="H161" s="241"/>
      <c r="I161" s="241"/>
      <c r="J161" s="241"/>
      <c r="K161" s="241"/>
      <c r="L161" s="241"/>
      <c r="M161" s="243"/>
    </row>
    <row r="162" spans="1:13" x14ac:dyDescent="0.25">
      <c r="A162" s="243" t="s">
        <v>10354</v>
      </c>
      <c r="B162" s="250">
        <v>4</v>
      </c>
      <c r="C162" s="241"/>
      <c r="D162" s="241"/>
      <c r="E162" s="241"/>
      <c r="F162" s="241">
        <v>95</v>
      </c>
      <c r="G162" s="241"/>
      <c r="H162" s="241"/>
      <c r="I162" s="241"/>
      <c r="J162" s="241"/>
      <c r="K162" s="241"/>
      <c r="L162" s="241"/>
      <c r="M162" s="243"/>
    </row>
    <row r="163" spans="1:13" x14ac:dyDescent="0.25">
      <c r="A163" s="243" t="s">
        <v>10354</v>
      </c>
      <c r="B163" s="250">
        <v>5</v>
      </c>
      <c r="C163" s="241"/>
      <c r="D163" s="241"/>
      <c r="E163" s="241"/>
      <c r="F163" s="241">
        <v>187</v>
      </c>
      <c r="G163" s="241"/>
      <c r="H163" s="241"/>
      <c r="I163" s="241"/>
      <c r="J163" s="241"/>
      <c r="K163" s="241"/>
      <c r="L163" s="241"/>
      <c r="M163" s="243"/>
    </row>
    <row r="164" spans="1:13" x14ac:dyDescent="0.25">
      <c r="A164" s="243" t="s">
        <v>10355</v>
      </c>
      <c r="B164" s="250">
        <v>1</v>
      </c>
      <c r="C164" s="241"/>
      <c r="D164" s="241"/>
      <c r="E164" s="241"/>
      <c r="F164" s="241">
        <v>31</v>
      </c>
      <c r="G164" s="241"/>
      <c r="H164" s="241"/>
      <c r="I164" s="241"/>
      <c r="J164" s="241"/>
      <c r="K164" s="241"/>
      <c r="L164" s="241"/>
      <c r="M164" s="243"/>
    </row>
    <row r="165" spans="1:13" x14ac:dyDescent="0.25">
      <c r="A165" s="243" t="s">
        <v>10355</v>
      </c>
      <c r="B165" s="250">
        <v>2</v>
      </c>
      <c r="C165" s="241"/>
      <c r="D165" s="241"/>
      <c r="E165" s="241"/>
      <c r="F165" s="241">
        <v>83</v>
      </c>
      <c r="G165" s="241"/>
      <c r="H165" s="241"/>
      <c r="I165" s="241"/>
      <c r="J165" s="241"/>
      <c r="K165" s="241"/>
      <c r="L165" s="241"/>
      <c r="M165" s="243"/>
    </row>
    <row r="166" spans="1:13" x14ac:dyDescent="0.25">
      <c r="A166" s="243" t="s">
        <v>10355</v>
      </c>
      <c r="B166" s="250">
        <v>3</v>
      </c>
      <c r="C166" s="241"/>
      <c r="D166" s="241"/>
      <c r="E166" s="241"/>
      <c r="F166" s="241">
        <v>146</v>
      </c>
      <c r="G166" s="241"/>
      <c r="H166" s="241"/>
      <c r="I166" s="241"/>
      <c r="J166" s="241"/>
      <c r="K166" s="241"/>
      <c r="L166" s="241"/>
      <c r="M166" s="243"/>
    </row>
    <row r="167" spans="1:13" x14ac:dyDescent="0.25">
      <c r="A167" s="243" t="s">
        <v>10355</v>
      </c>
      <c r="B167" s="250">
        <v>4</v>
      </c>
      <c r="C167" s="241"/>
      <c r="D167" s="241"/>
      <c r="E167" s="241"/>
      <c r="F167" s="241">
        <v>95</v>
      </c>
      <c r="G167" s="241"/>
      <c r="H167" s="241"/>
      <c r="I167" s="241"/>
      <c r="J167" s="241"/>
      <c r="K167" s="241"/>
      <c r="L167" s="241"/>
      <c r="M167" s="243"/>
    </row>
    <row r="168" spans="1:13" x14ac:dyDescent="0.25">
      <c r="A168" s="243" t="s">
        <v>10355</v>
      </c>
      <c r="B168" s="250">
        <v>5</v>
      </c>
      <c r="C168" s="241"/>
      <c r="D168" s="241"/>
      <c r="E168" s="241"/>
      <c r="F168" s="241">
        <v>187</v>
      </c>
      <c r="G168" s="241"/>
      <c r="H168" s="241"/>
      <c r="I168" s="241"/>
      <c r="J168" s="241"/>
      <c r="K168" s="241"/>
      <c r="L168" s="241"/>
      <c r="M168" s="243"/>
    </row>
    <row r="169" spans="1:13" x14ac:dyDescent="0.25">
      <c r="A169" s="243" t="s">
        <v>10356</v>
      </c>
      <c r="B169" s="250">
        <v>1</v>
      </c>
      <c r="C169" s="241"/>
      <c r="D169" s="241"/>
      <c r="E169" s="241"/>
      <c r="F169" s="241">
        <v>31</v>
      </c>
      <c r="G169" s="241"/>
      <c r="H169" s="241"/>
      <c r="I169" s="241"/>
      <c r="J169" s="241"/>
      <c r="K169" s="241"/>
      <c r="L169" s="241"/>
      <c r="M169" s="243"/>
    </row>
    <row r="170" spans="1:13" x14ac:dyDescent="0.25">
      <c r="A170" s="243" t="s">
        <v>10356</v>
      </c>
      <c r="B170" s="250">
        <v>2</v>
      </c>
      <c r="C170" s="241"/>
      <c r="D170" s="241"/>
      <c r="E170" s="241"/>
      <c r="F170" s="241">
        <v>83</v>
      </c>
      <c r="G170" s="241"/>
      <c r="H170" s="241"/>
      <c r="I170" s="241"/>
      <c r="J170" s="241"/>
      <c r="K170" s="241"/>
      <c r="L170" s="241"/>
      <c r="M170" s="243"/>
    </row>
    <row r="171" spans="1:13" x14ac:dyDescent="0.25">
      <c r="A171" s="243" t="s">
        <v>10356</v>
      </c>
      <c r="B171" s="250">
        <v>3</v>
      </c>
      <c r="C171" s="241"/>
      <c r="D171" s="241"/>
      <c r="E171" s="241"/>
      <c r="F171" s="241">
        <v>146</v>
      </c>
      <c r="G171" s="241"/>
      <c r="H171" s="241"/>
      <c r="I171" s="241"/>
      <c r="J171" s="241"/>
      <c r="K171" s="241"/>
      <c r="L171" s="241"/>
      <c r="M171" s="243"/>
    </row>
    <row r="172" spans="1:13" x14ac:dyDescent="0.25">
      <c r="A172" s="243" t="s">
        <v>10356</v>
      </c>
      <c r="B172" s="250">
        <v>4</v>
      </c>
      <c r="C172" s="241"/>
      <c r="D172" s="241"/>
      <c r="E172" s="241"/>
      <c r="F172" s="241">
        <v>95</v>
      </c>
      <c r="G172" s="241"/>
      <c r="H172" s="241"/>
      <c r="I172" s="241"/>
      <c r="J172" s="241"/>
      <c r="K172" s="241"/>
      <c r="L172" s="241"/>
      <c r="M172" s="243"/>
    </row>
    <row r="173" spans="1:13" x14ac:dyDescent="0.25">
      <c r="A173" s="243" t="s">
        <v>10356</v>
      </c>
      <c r="B173" s="250">
        <v>5</v>
      </c>
      <c r="C173" s="241"/>
      <c r="D173" s="241"/>
      <c r="E173" s="241"/>
      <c r="F173" s="241">
        <v>187</v>
      </c>
      <c r="G173" s="241"/>
      <c r="H173" s="241"/>
      <c r="I173" s="241"/>
      <c r="J173" s="241"/>
      <c r="K173" s="241"/>
      <c r="L173" s="241"/>
      <c r="M173" s="243"/>
    </row>
    <row r="174" spans="1:13" x14ac:dyDescent="0.25">
      <c r="A174" s="243" t="s">
        <v>10357</v>
      </c>
      <c r="B174" s="250">
        <v>1</v>
      </c>
      <c r="C174" s="241"/>
      <c r="D174" s="241"/>
      <c r="E174" s="241"/>
      <c r="F174" s="241">
        <v>31</v>
      </c>
      <c r="G174" s="241"/>
      <c r="H174" s="241"/>
      <c r="I174" s="241"/>
      <c r="J174" s="241"/>
      <c r="K174" s="241"/>
      <c r="L174" s="241"/>
      <c r="M174" s="243"/>
    </row>
    <row r="175" spans="1:13" x14ac:dyDescent="0.25">
      <c r="A175" s="243" t="s">
        <v>10357</v>
      </c>
      <c r="B175" s="250">
        <v>2</v>
      </c>
      <c r="C175" s="241"/>
      <c r="D175" s="241"/>
      <c r="E175" s="241"/>
      <c r="F175" s="241">
        <v>83</v>
      </c>
      <c r="G175" s="241"/>
      <c r="H175" s="241"/>
      <c r="I175" s="241"/>
      <c r="J175" s="241"/>
      <c r="K175" s="241"/>
      <c r="L175" s="241"/>
      <c r="M175" s="243"/>
    </row>
    <row r="176" spans="1:13" x14ac:dyDescent="0.25">
      <c r="A176" s="243" t="s">
        <v>10357</v>
      </c>
      <c r="B176" s="250">
        <v>3</v>
      </c>
      <c r="C176" s="241"/>
      <c r="D176" s="241"/>
      <c r="E176" s="241"/>
      <c r="F176" s="241">
        <v>146</v>
      </c>
      <c r="G176" s="241"/>
      <c r="H176" s="241"/>
      <c r="I176" s="241"/>
      <c r="J176" s="241"/>
      <c r="K176" s="241"/>
      <c r="L176" s="241"/>
      <c r="M176" s="243"/>
    </row>
    <row r="177" spans="1:13" x14ac:dyDescent="0.25">
      <c r="A177" s="243" t="s">
        <v>10357</v>
      </c>
      <c r="B177" s="250">
        <v>4</v>
      </c>
      <c r="C177" s="241"/>
      <c r="D177" s="241"/>
      <c r="E177" s="241"/>
      <c r="F177" s="241">
        <v>95</v>
      </c>
      <c r="G177" s="241"/>
      <c r="H177" s="241"/>
      <c r="I177" s="241"/>
      <c r="J177" s="241"/>
      <c r="K177" s="241"/>
      <c r="L177" s="241"/>
      <c r="M177" s="243"/>
    </row>
    <row r="178" spans="1:13" x14ac:dyDescent="0.25">
      <c r="A178" s="243" t="s">
        <v>10357</v>
      </c>
      <c r="B178" s="250">
        <v>5</v>
      </c>
      <c r="C178" s="241"/>
      <c r="D178" s="241"/>
      <c r="E178" s="241"/>
      <c r="F178" s="241">
        <v>187</v>
      </c>
      <c r="G178" s="241"/>
      <c r="H178" s="241"/>
      <c r="I178" s="241"/>
      <c r="J178" s="241"/>
      <c r="K178" s="241"/>
      <c r="L178" s="241"/>
      <c r="M178" s="243"/>
    </row>
    <row r="179" spans="1:13" x14ac:dyDescent="0.25">
      <c r="A179" s="243" t="s">
        <v>10358</v>
      </c>
      <c r="B179" s="250">
        <v>1</v>
      </c>
      <c r="C179" s="241"/>
      <c r="D179" s="241"/>
      <c r="E179" s="241"/>
      <c r="F179" s="241">
        <v>31</v>
      </c>
      <c r="G179" s="241"/>
      <c r="H179" s="241"/>
      <c r="I179" s="241"/>
      <c r="J179" s="241"/>
      <c r="K179" s="241"/>
      <c r="L179" s="241"/>
      <c r="M179" s="243"/>
    </row>
    <row r="180" spans="1:13" x14ac:dyDescent="0.25">
      <c r="A180" s="243" t="s">
        <v>10358</v>
      </c>
      <c r="B180" s="250">
        <v>2</v>
      </c>
      <c r="C180" s="241"/>
      <c r="D180" s="241"/>
      <c r="E180" s="241"/>
      <c r="F180" s="241">
        <v>83</v>
      </c>
      <c r="G180" s="241"/>
      <c r="H180" s="241"/>
      <c r="I180" s="241"/>
      <c r="J180" s="241"/>
      <c r="K180" s="241"/>
      <c r="L180" s="241"/>
      <c r="M180" s="243"/>
    </row>
    <row r="181" spans="1:13" x14ac:dyDescent="0.25">
      <c r="A181" s="243" t="s">
        <v>10358</v>
      </c>
      <c r="B181" s="250">
        <v>3</v>
      </c>
      <c r="C181" s="241"/>
      <c r="D181" s="241"/>
      <c r="E181" s="241"/>
      <c r="F181" s="241">
        <v>146</v>
      </c>
      <c r="G181" s="241"/>
      <c r="H181" s="241"/>
      <c r="I181" s="241"/>
      <c r="J181" s="241"/>
      <c r="K181" s="241"/>
      <c r="L181" s="241"/>
      <c r="M181" s="243"/>
    </row>
    <row r="182" spans="1:13" x14ac:dyDescent="0.25">
      <c r="A182" s="243" t="s">
        <v>10358</v>
      </c>
      <c r="B182" s="250">
        <v>4</v>
      </c>
      <c r="C182" s="241"/>
      <c r="D182" s="241"/>
      <c r="E182" s="241"/>
      <c r="F182" s="241">
        <v>95</v>
      </c>
      <c r="G182" s="241"/>
      <c r="H182" s="241"/>
      <c r="I182" s="241"/>
      <c r="J182" s="241"/>
      <c r="K182" s="241"/>
      <c r="L182" s="241"/>
      <c r="M182" s="243"/>
    </row>
    <row r="183" spans="1:13" x14ac:dyDescent="0.25">
      <c r="A183" s="243" t="s">
        <v>10358</v>
      </c>
      <c r="B183" s="250">
        <v>5</v>
      </c>
      <c r="C183" s="241"/>
      <c r="D183" s="241"/>
      <c r="E183" s="241"/>
      <c r="F183" s="241">
        <v>187</v>
      </c>
      <c r="G183" s="241"/>
      <c r="H183" s="241"/>
      <c r="I183" s="241"/>
      <c r="J183" s="241"/>
      <c r="K183" s="241"/>
      <c r="L183" s="241"/>
      <c r="M183" s="243"/>
    </row>
    <row r="184" spans="1:13" x14ac:dyDescent="0.25">
      <c r="A184" s="243" t="s">
        <v>10359</v>
      </c>
      <c r="B184" s="250">
        <v>1</v>
      </c>
      <c r="C184" s="241"/>
      <c r="D184" s="241"/>
      <c r="E184" s="241"/>
      <c r="F184" s="241">
        <v>31</v>
      </c>
      <c r="G184" s="241"/>
      <c r="H184" s="241"/>
      <c r="I184" s="241"/>
      <c r="J184" s="241"/>
      <c r="K184" s="241"/>
      <c r="L184" s="241"/>
      <c r="M184" s="243"/>
    </row>
    <row r="185" spans="1:13" x14ac:dyDescent="0.25">
      <c r="A185" s="243" t="s">
        <v>10359</v>
      </c>
      <c r="B185" s="250">
        <v>2</v>
      </c>
      <c r="C185" s="241"/>
      <c r="D185" s="241"/>
      <c r="E185" s="241"/>
      <c r="F185" s="241">
        <v>83</v>
      </c>
      <c r="G185" s="241"/>
      <c r="H185" s="241"/>
      <c r="I185" s="241"/>
      <c r="J185" s="241"/>
      <c r="K185" s="241"/>
      <c r="L185" s="241"/>
      <c r="M185" s="243"/>
    </row>
    <row r="186" spans="1:13" x14ac:dyDescent="0.25">
      <c r="A186" s="243" t="s">
        <v>10359</v>
      </c>
      <c r="B186" s="250">
        <v>3</v>
      </c>
      <c r="C186" s="241"/>
      <c r="D186" s="241"/>
      <c r="E186" s="241"/>
      <c r="F186" s="241">
        <v>146</v>
      </c>
      <c r="G186" s="241"/>
      <c r="H186" s="241"/>
      <c r="I186" s="241"/>
      <c r="J186" s="241"/>
      <c r="K186" s="241"/>
      <c r="L186" s="241"/>
      <c r="M186" s="243"/>
    </row>
    <row r="187" spans="1:13" x14ac:dyDescent="0.25">
      <c r="A187" s="243" t="s">
        <v>10359</v>
      </c>
      <c r="B187" s="250">
        <v>4</v>
      </c>
      <c r="C187" s="241"/>
      <c r="D187" s="241"/>
      <c r="E187" s="241"/>
      <c r="F187" s="241">
        <v>95</v>
      </c>
      <c r="G187" s="241"/>
      <c r="H187" s="241"/>
      <c r="I187" s="241"/>
      <c r="J187" s="241"/>
      <c r="K187" s="241"/>
      <c r="L187" s="241"/>
      <c r="M187" s="243"/>
    </row>
    <row r="188" spans="1:13" x14ac:dyDescent="0.25">
      <c r="A188" s="243" t="s">
        <v>10359</v>
      </c>
      <c r="B188" s="250">
        <v>5</v>
      </c>
      <c r="C188" s="241"/>
      <c r="D188" s="241"/>
      <c r="E188" s="241"/>
      <c r="F188" s="241">
        <v>187</v>
      </c>
      <c r="G188" s="241"/>
      <c r="H188" s="241"/>
      <c r="I188" s="241"/>
      <c r="J188" s="241"/>
      <c r="K188" s="241"/>
      <c r="L188" s="241"/>
      <c r="M188" s="243"/>
    </row>
    <row r="189" spans="1:13" x14ac:dyDescent="0.25">
      <c r="A189" s="243" t="s">
        <v>10360</v>
      </c>
      <c r="B189" s="250">
        <v>1</v>
      </c>
      <c r="C189" s="241"/>
      <c r="D189" s="241"/>
      <c r="E189" s="241"/>
      <c r="F189" s="241">
        <v>31</v>
      </c>
      <c r="G189" s="241"/>
      <c r="H189" s="241"/>
      <c r="I189" s="241"/>
      <c r="J189" s="241"/>
      <c r="K189" s="241"/>
      <c r="L189" s="241"/>
      <c r="M189" s="243"/>
    </row>
    <row r="190" spans="1:13" x14ac:dyDescent="0.25">
      <c r="A190" s="243" t="s">
        <v>10360</v>
      </c>
      <c r="B190" s="250">
        <v>2</v>
      </c>
      <c r="C190" s="241"/>
      <c r="D190" s="241"/>
      <c r="E190" s="241"/>
      <c r="F190" s="241">
        <v>83</v>
      </c>
      <c r="G190" s="241"/>
      <c r="H190" s="241"/>
      <c r="I190" s="241"/>
      <c r="J190" s="241"/>
      <c r="K190" s="241"/>
      <c r="L190" s="241"/>
      <c r="M190" s="243"/>
    </row>
    <row r="191" spans="1:13" x14ac:dyDescent="0.25">
      <c r="A191" s="243" t="s">
        <v>10360</v>
      </c>
      <c r="B191" s="250">
        <v>3</v>
      </c>
      <c r="C191" s="241"/>
      <c r="D191" s="241"/>
      <c r="E191" s="241"/>
      <c r="F191" s="241">
        <v>146</v>
      </c>
      <c r="G191" s="241"/>
      <c r="H191" s="241"/>
      <c r="I191" s="241"/>
      <c r="J191" s="241"/>
      <c r="K191" s="241"/>
      <c r="L191" s="241"/>
      <c r="M191" s="243"/>
    </row>
    <row r="192" spans="1:13" x14ac:dyDescent="0.25">
      <c r="A192" s="243" t="s">
        <v>10360</v>
      </c>
      <c r="B192" s="250">
        <v>4</v>
      </c>
      <c r="C192" s="241"/>
      <c r="D192" s="241"/>
      <c r="E192" s="241"/>
      <c r="F192" s="241">
        <v>95</v>
      </c>
      <c r="G192" s="241"/>
      <c r="H192" s="241"/>
      <c r="I192" s="241"/>
      <c r="J192" s="241"/>
      <c r="K192" s="241"/>
      <c r="L192" s="241"/>
      <c r="M192" s="243"/>
    </row>
    <row r="193" spans="1:13" x14ac:dyDescent="0.25">
      <c r="A193" s="243" t="s">
        <v>10360</v>
      </c>
      <c r="B193" s="250">
        <v>5</v>
      </c>
      <c r="C193" s="241"/>
      <c r="D193" s="241"/>
      <c r="E193" s="241"/>
      <c r="F193" s="241">
        <v>187</v>
      </c>
      <c r="G193" s="241"/>
      <c r="H193" s="241"/>
      <c r="I193" s="241"/>
      <c r="J193" s="241"/>
      <c r="K193" s="241"/>
      <c r="L193" s="241"/>
      <c r="M193" s="243"/>
    </row>
    <row r="194" spans="1:13" x14ac:dyDescent="0.25">
      <c r="A194" s="243" t="s">
        <v>10361</v>
      </c>
      <c r="B194" s="250">
        <v>1</v>
      </c>
      <c r="C194" s="241"/>
      <c r="D194" s="241"/>
      <c r="E194" s="241"/>
      <c r="F194" s="241">
        <v>31</v>
      </c>
      <c r="G194" s="241"/>
      <c r="H194" s="241"/>
      <c r="I194" s="241"/>
      <c r="J194" s="241"/>
      <c r="K194" s="241"/>
      <c r="L194" s="241"/>
      <c r="M194" s="243"/>
    </row>
    <row r="195" spans="1:13" x14ac:dyDescent="0.25">
      <c r="A195" s="243" t="s">
        <v>10361</v>
      </c>
      <c r="B195" s="250">
        <v>2</v>
      </c>
      <c r="C195" s="241"/>
      <c r="D195" s="241"/>
      <c r="E195" s="241"/>
      <c r="F195" s="241">
        <v>83</v>
      </c>
      <c r="G195" s="241"/>
      <c r="H195" s="241"/>
      <c r="I195" s="241"/>
      <c r="J195" s="241"/>
      <c r="K195" s="241"/>
      <c r="L195" s="241"/>
      <c r="M195" s="243"/>
    </row>
    <row r="196" spans="1:13" x14ac:dyDescent="0.25">
      <c r="A196" s="243" t="s">
        <v>10361</v>
      </c>
      <c r="B196" s="250">
        <v>3</v>
      </c>
      <c r="C196" s="241"/>
      <c r="D196" s="241"/>
      <c r="E196" s="241"/>
      <c r="F196" s="241">
        <v>146</v>
      </c>
      <c r="G196" s="241"/>
      <c r="H196" s="241"/>
      <c r="I196" s="241"/>
      <c r="J196" s="241"/>
      <c r="K196" s="241"/>
      <c r="L196" s="241"/>
      <c r="M196" s="243"/>
    </row>
    <row r="197" spans="1:13" x14ac:dyDescent="0.25">
      <c r="A197" s="243" t="s">
        <v>10361</v>
      </c>
      <c r="B197" s="250">
        <v>4</v>
      </c>
      <c r="C197" s="241"/>
      <c r="D197" s="241"/>
      <c r="E197" s="241"/>
      <c r="F197" s="241">
        <v>95</v>
      </c>
      <c r="G197" s="241"/>
      <c r="H197" s="241"/>
      <c r="I197" s="241"/>
      <c r="J197" s="241"/>
      <c r="K197" s="241"/>
      <c r="L197" s="241"/>
      <c r="M197" s="243"/>
    </row>
    <row r="198" spans="1:13" x14ac:dyDescent="0.25">
      <c r="A198" s="243" t="s">
        <v>10361</v>
      </c>
      <c r="B198" s="250">
        <v>5</v>
      </c>
      <c r="C198" s="241"/>
      <c r="D198" s="241"/>
      <c r="E198" s="241"/>
      <c r="F198" s="241">
        <v>187</v>
      </c>
      <c r="G198" s="241"/>
      <c r="H198" s="241"/>
      <c r="I198" s="241"/>
      <c r="J198" s="241"/>
      <c r="K198" s="241"/>
      <c r="L198" s="241"/>
      <c r="M198" s="243"/>
    </row>
    <row r="199" spans="1:13" x14ac:dyDescent="0.25">
      <c r="A199" s="243" t="s">
        <v>10362</v>
      </c>
      <c r="B199" s="250">
        <v>1</v>
      </c>
      <c r="C199" s="241"/>
      <c r="D199" s="241"/>
      <c r="E199" s="241"/>
      <c r="F199" s="241">
        <v>31</v>
      </c>
      <c r="G199" s="241"/>
      <c r="H199" s="241"/>
      <c r="I199" s="241"/>
      <c r="J199" s="241"/>
      <c r="K199" s="241"/>
      <c r="L199" s="241"/>
      <c r="M199" s="243"/>
    </row>
    <row r="200" spans="1:13" x14ac:dyDescent="0.25">
      <c r="A200" s="243" t="s">
        <v>10362</v>
      </c>
      <c r="B200" s="250">
        <v>2</v>
      </c>
      <c r="C200" s="241"/>
      <c r="D200" s="241"/>
      <c r="E200" s="241"/>
      <c r="F200" s="241">
        <v>83</v>
      </c>
      <c r="G200" s="241"/>
      <c r="H200" s="241"/>
      <c r="I200" s="241"/>
      <c r="J200" s="241"/>
      <c r="K200" s="241"/>
      <c r="L200" s="241"/>
      <c r="M200" s="243"/>
    </row>
    <row r="201" spans="1:13" x14ac:dyDescent="0.25">
      <c r="A201" s="243" t="s">
        <v>10362</v>
      </c>
      <c r="B201" s="250">
        <v>3</v>
      </c>
      <c r="C201" s="241"/>
      <c r="D201" s="241"/>
      <c r="E201" s="241"/>
      <c r="F201" s="241">
        <v>146</v>
      </c>
      <c r="G201" s="241"/>
      <c r="H201" s="241"/>
      <c r="I201" s="241"/>
      <c r="J201" s="241"/>
      <c r="K201" s="241"/>
      <c r="L201" s="241"/>
      <c r="M201" s="243"/>
    </row>
    <row r="202" spans="1:13" x14ac:dyDescent="0.25">
      <c r="A202" s="243" t="s">
        <v>10362</v>
      </c>
      <c r="B202" s="250">
        <v>4</v>
      </c>
      <c r="C202" s="241"/>
      <c r="D202" s="241"/>
      <c r="E202" s="241"/>
      <c r="F202" s="241">
        <v>95</v>
      </c>
      <c r="G202" s="241"/>
      <c r="H202" s="241"/>
      <c r="I202" s="241"/>
      <c r="J202" s="241"/>
      <c r="K202" s="241"/>
      <c r="L202" s="241"/>
      <c r="M202" s="243"/>
    </row>
    <row r="203" spans="1:13" x14ac:dyDescent="0.25">
      <c r="A203" s="243" t="s">
        <v>10362</v>
      </c>
      <c r="B203" s="250">
        <v>5</v>
      </c>
      <c r="C203" s="241"/>
      <c r="D203" s="241"/>
      <c r="E203" s="241"/>
      <c r="F203" s="241">
        <v>187</v>
      </c>
      <c r="G203" s="241"/>
      <c r="H203" s="241"/>
      <c r="I203" s="241"/>
      <c r="J203" s="241"/>
      <c r="K203" s="241"/>
      <c r="L203" s="241"/>
      <c r="M203" s="243"/>
    </row>
    <row r="204" spans="1:13" x14ac:dyDescent="0.25">
      <c r="A204" s="243" t="s">
        <v>10363</v>
      </c>
      <c r="B204" s="250">
        <v>1</v>
      </c>
      <c r="C204" s="241"/>
      <c r="D204" s="241"/>
      <c r="E204" s="241"/>
      <c r="F204" s="241">
        <v>31</v>
      </c>
      <c r="G204" s="241"/>
      <c r="H204" s="241"/>
      <c r="I204" s="241"/>
      <c r="J204" s="241"/>
      <c r="K204" s="241"/>
      <c r="L204" s="241"/>
      <c r="M204" s="243"/>
    </row>
    <row r="205" spans="1:13" x14ac:dyDescent="0.25">
      <c r="A205" s="243" t="s">
        <v>10363</v>
      </c>
      <c r="B205" s="250">
        <v>2</v>
      </c>
      <c r="C205" s="241"/>
      <c r="D205" s="241"/>
      <c r="E205" s="241"/>
      <c r="F205" s="241">
        <v>83</v>
      </c>
      <c r="G205" s="241"/>
      <c r="H205" s="241"/>
      <c r="I205" s="241"/>
      <c r="J205" s="241"/>
      <c r="K205" s="241"/>
      <c r="L205" s="241"/>
      <c r="M205" s="243"/>
    </row>
    <row r="206" spans="1:13" x14ac:dyDescent="0.25">
      <c r="A206" s="243" t="s">
        <v>10363</v>
      </c>
      <c r="B206" s="250">
        <v>3</v>
      </c>
      <c r="C206" s="241"/>
      <c r="D206" s="241"/>
      <c r="E206" s="241"/>
      <c r="F206" s="241">
        <v>146</v>
      </c>
      <c r="G206" s="241"/>
      <c r="H206" s="241"/>
      <c r="I206" s="241"/>
      <c r="J206" s="241"/>
      <c r="K206" s="241"/>
      <c r="L206" s="241"/>
      <c r="M206" s="243"/>
    </row>
    <row r="207" spans="1:13" x14ac:dyDescent="0.25">
      <c r="A207" s="243" t="s">
        <v>10363</v>
      </c>
      <c r="B207" s="250">
        <v>4</v>
      </c>
      <c r="C207" s="241"/>
      <c r="D207" s="241"/>
      <c r="E207" s="241"/>
      <c r="F207" s="241">
        <v>95</v>
      </c>
      <c r="G207" s="241"/>
      <c r="H207" s="241"/>
      <c r="I207" s="241"/>
      <c r="J207" s="241"/>
      <c r="K207" s="241"/>
      <c r="L207" s="241"/>
      <c r="M207" s="243"/>
    </row>
    <row r="208" spans="1:13" x14ac:dyDescent="0.25">
      <c r="A208" s="243" t="s">
        <v>10363</v>
      </c>
      <c r="B208" s="250">
        <v>5</v>
      </c>
      <c r="C208" s="241"/>
      <c r="D208" s="241"/>
      <c r="E208" s="241"/>
      <c r="F208" s="241">
        <v>187</v>
      </c>
      <c r="G208" s="241"/>
      <c r="H208" s="241"/>
      <c r="I208" s="241"/>
      <c r="J208" s="241"/>
      <c r="K208" s="241"/>
      <c r="L208" s="241"/>
      <c r="M208" s="243"/>
    </row>
    <row r="209" spans="1:13" x14ac:dyDescent="0.25">
      <c r="A209" s="243" t="s">
        <v>10364</v>
      </c>
      <c r="B209" s="250">
        <v>1</v>
      </c>
      <c r="C209" s="241"/>
      <c r="D209" s="241"/>
      <c r="E209" s="241"/>
      <c r="F209" s="241">
        <v>31</v>
      </c>
      <c r="G209" s="241"/>
      <c r="H209" s="241"/>
      <c r="I209" s="241"/>
      <c r="J209" s="241"/>
      <c r="K209" s="241"/>
      <c r="L209" s="241"/>
      <c r="M209" s="243"/>
    </row>
    <row r="210" spans="1:13" x14ac:dyDescent="0.25">
      <c r="A210" s="243" t="s">
        <v>10364</v>
      </c>
      <c r="B210" s="250">
        <v>2</v>
      </c>
      <c r="C210" s="241"/>
      <c r="D210" s="241"/>
      <c r="E210" s="241"/>
      <c r="F210" s="241">
        <v>83</v>
      </c>
      <c r="G210" s="241"/>
      <c r="H210" s="241"/>
      <c r="I210" s="241"/>
      <c r="J210" s="241"/>
      <c r="K210" s="241"/>
      <c r="L210" s="241"/>
      <c r="M210" s="243"/>
    </row>
    <row r="211" spans="1:13" x14ac:dyDescent="0.25">
      <c r="A211" s="243" t="s">
        <v>10364</v>
      </c>
      <c r="B211" s="250">
        <v>3</v>
      </c>
      <c r="C211" s="241"/>
      <c r="D211" s="241"/>
      <c r="E211" s="241"/>
      <c r="F211" s="241">
        <v>146</v>
      </c>
      <c r="G211" s="241"/>
      <c r="H211" s="241"/>
      <c r="I211" s="241"/>
      <c r="J211" s="241"/>
      <c r="K211" s="241"/>
      <c r="L211" s="241"/>
      <c r="M211" s="243"/>
    </row>
    <row r="212" spans="1:13" x14ac:dyDescent="0.25">
      <c r="A212" s="243" t="s">
        <v>10364</v>
      </c>
      <c r="B212" s="250">
        <v>4</v>
      </c>
      <c r="C212" s="241"/>
      <c r="D212" s="241"/>
      <c r="E212" s="241"/>
      <c r="F212" s="241">
        <v>95</v>
      </c>
      <c r="G212" s="241"/>
      <c r="H212" s="241"/>
      <c r="I212" s="241"/>
      <c r="J212" s="241"/>
      <c r="K212" s="241"/>
      <c r="L212" s="241"/>
      <c r="M212" s="243"/>
    </row>
    <row r="213" spans="1:13" x14ac:dyDescent="0.25">
      <c r="A213" s="243" t="s">
        <v>10364</v>
      </c>
      <c r="B213" s="250">
        <v>5</v>
      </c>
      <c r="C213" s="241"/>
      <c r="D213" s="241"/>
      <c r="E213" s="241"/>
      <c r="F213" s="241">
        <v>187</v>
      </c>
      <c r="G213" s="241"/>
      <c r="H213" s="241"/>
      <c r="I213" s="241"/>
      <c r="J213" s="241"/>
      <c r="K213" s="241"/>
      <c r="L213" s="241"/>
      <c r="M213" s="243"/>
    </row>
    <row r="214" spans="1:13" x14ac:dyDescent="0.25">
      <c r="A214" s="243" t="s">
        <v>10365</v>
      </c>
      <c r="B214" s="250">
        <v>1</v>
      </c>
      <c r="C214" s="241"/>
      <c r="D214" s="241"/>
      <c r="E214" s="241"/>
      <c r="F214" s="241">
        <v>31</v>
      </c>
      <c r="G214" s="241"/>
      <c r="H214" s="241"/>
      <c r="I214" s="241"/>
      <c r="J214" s="241"/>
      <c r="K214" s="241"/>
      <c r="L214" s="241"/>
      <c r="M214" s="243"/>
    </row>
    <row r="215" spans="1:13" x14ac:dyDescent="0.25">
      <c r="A215" s="243" t="s">
        <v>10365</v>
      </c>
      <c r="B215" s="250">
        <v>2</v>
      </c>
      <c r="C215" s="241"/>
      <c r="D215" s="241"/>
      <c r="E215" s="241"/>
      <c r="F215" s="241">
        <v>83</v>
      </c>
      <c r="G215" s="241"/>
      <c r="H215" s="241"/>
      <c r="I215" s="241"/>
      <c r="J215" s="241"/>
      <c r="K215" s="241"/>
      <c r="L215" s="241"/>
      <c r="M215" s="243"/>
    </row>
    <row r="216" spans="1:13" x14ac:dyDescent="0.25">
      <c r="A216" s="243" t="s">
        <v>10365</v>
      </c>
      <c r="B216" s="250">
        <v>3</v>
      </c>
      <c r="C216" s="241"/>
      <c r="D216" s="241"/>
      <c r="E216" s="241"/>
      <c r="F216" s="241">
        <v>146</v>
      </c>
      <c r="G216" s="241"/>
      <c r="H216" s="241"/>
      <c r="I216" s="241"/>
      <c r="J216" s="241"/>
      <c r="K216" s="241"/>
      <c r="L216" s="241"/>
      <c r="M216" s="243"/>
    </row>
    <row r="217" spans="1:13" x14ac:dyDescent="0.25">
      <c r="A217" s="243" t="s">
        <v>10365</v>
      </c>
      <c r="B217" s="250">
        <v>4</v>
      </c>
      <c r="C217" s="241"/>
      <c r="D217" s="241"/>
      <c r="E217" s="241"/>
      <c r="F217" s="241">
        <v>95</v>
      </c>
      <c r="G217" s="241"/>
      <c r="H217" s="241"/>
      <c r="I217" s="241"/>
      <c r="J217" s="241"/>
      <c r="K217" s="241"/>
      <c r="L217" s="241"/>
      <c r="M217" s="243"/>
    </row>
    <row r="218" spans="1:13" x14ac:dyDescent="0.25">
      <c r="A218" s="243" t="s">
        <v>10365</v>
      </c>
      <c r="B218" s="250">
        <v>5</v>
      </c>
      <c r="C218" s="241"/>
      <c r="D218" s="241"/>
      <c r="E218" s="241"/>
      <c r="F218" s="241">
        <v>187</v>
      </c>
      <c r="G218" s="241"/>
      <c r="H218" s="241"/>
      <c r="I218" s="241"/>
      <c r="J218" s="241"/>
      <c r="K218" s="241"/>
      <c r="L218" s="241"/>
      <c r="M218" s="243"/>
    </row>
    <row r="219" spans="1:13" x14ac:dyDescent="0.25">
      <c r="A219" s="243" t="s">
        <v>10366</v>
      </c>
      <c r="B219" s="250">
        <v>1</v>
      </c>
      <c r="C219" s="241"/>
      <c r="D219" s="241"/>
      <c r="E219" s="241"/>
      <c r="F219" s="241">
        <v>31</v>
      </c>
      <c r="G219" s="241"/>
      <c r="H219" s="241"/>
      <c r="I219" s="241"/>
      <c r="J219" s="241"/>
      <c r="K219" s="241"/>
      <c r="L219" s="241"/>
      <c r="M219" s="243"/>
    </row>
    <row r="220" spans="1:13" x14ac:dyDescent="0.25">
      <c r="A220" s="243" t="s">
        <v>10366</v>
      </c>
      <c r="B220" s="250">
        <v>2</v>
      </c>
      <c r="C220" s="241"/>
      <c r="D220" s="241"/>
      <c r="E220" s="241"/>
      <c r="F220" s="241">
        <v>83</v>
      </c>
      <c r="G220" s="241"/>
      <c r="H220" s="241"/>
      <c r="I220" s="241"/>
      <c r="J220" s="241"/>
      <c r="K220" s="241"/>
      <c r="L220" s="241"/>
      <c r="M220" s="243"/>
    </row>
    <row r="221" spans="1:13" x14ac:dyDescent="0.25">
      <c r="A221" s="243" t="s">
        <v>10366</v>
      </c>
      <c r="B221" s="250">
        <v>3</v>
      </c>
      <c r="C221" s="241"/>
      <c r="D221" s="241"/>
      <c r="E221" s="241"/>
      <c r="F221" s="241">
        <v>146</v>
      </c>
      <c r="G221" s="241"/>
      <c r="H221" s="241"/>
      <c r="I221" s="241"/>
      <c r="J221" s="241"/>
      <c r="K221" s="241"/>
      <c r="L221" s="241"/>
      <c r="M221" s="243"/>
    </row>
    <row r="222" spans="1:13" x14ac:dyDescent="0.25">
      <c r="A222" s="243" t="s">
        <v>10366</v>
      </c>
      <c r="B222" s="250">
        <v>4</v>
      </c>
      <c r="C222" s="241"/>
      <c r="D222" s="241"/>
      <c r="E222" s="241"/>
      <c r="F222" s="241">
        <v>95</v>
      </c>
      <c r="G222" s="241"/>
      <c r="H222" s="241"/>
      <c r="I222" s="241"/>
      <c r="J222" s="241"/>
      <c r="K222" s="241"/>
      <c r="L222" s="241"/>
      <c r="M222" s="243"/>
    </row>
    <row r="223" spans="1:13" x14ac:dyDescent="0.25">
      <c r="A223" s="243" t="s">
        <v>10366</v>
      </c>
      <c r="B223" s="250">
        <v>5</v>
      </c>
      <c r="C223" s="241"/>
      <c r="D223" s="241"/>
      <c r="E223" s="241"/>
      <c r="F223" s="241">
        <v>187</v>
      </c>
      <c r="G223" s="241"/>
      <c r="H223" s="241"/>
      <c r="I223" s="241"/>
      <c r="J223" s="241"/>
      <c r="K223" s="241"/>
      <c r="L223" s="241"/>
      <c r="M223" s="243"/>
    </row>
    <row r="224" spans="1:13" x14ac:dyDescent="0.25">
      <c r="A224" s="243" t="s">
        <v>10367</v>
      </c>
      <c r="B224" s="250">
        <v>1</v>
      </c>
      <c r="C224" s="241"/>
      <c r="D224" s="241"/>
      <c r="E224" s="241"/>
      <c r="F224" s="241">
        <v>111</v>
      </c>
      <c r="G224" s="241"/>
      <c r="H224" s="241"/>
      <c r="I224" s="241"/>
      <c r="J224" s="241"/>
      <c r="K224" s="241"/>
      <c r="L224" s="241"/>
      <c r="M224" s="243"/>
    </row>
    <row r="225" spans="1:13" x14ac:dyDescent="0.25">
      <c r="A225" s="243" t="s">
        <v>10367</v>
      </c>
      <c r="B225" s="250">
        <v>2</v>
      </c>
      <c r="C225" s="241"/>
      <c r="D225" s="241"/>
      <c r="E225" s="241"/>
      <c r="F225" s="241">
        <v>97</v>
      </c>
      <c r="G225" s="241"/>
      <c r="H225" s="241"/>
      <c r="I225" s="241"/>
      <c r="J225" s="241"/>
      <c r="K225" s="241"/>
      <c r="L225" s="241"/>
      <c r="M225" s="243"/>
    </row>
    <row r="226" spans="1:13" x14ac:dyDescent="0.25">
      <c r="A226" s="243" t="s">
        <v>10367</v>
      </c>
      <c r="B226" s="250">
        <v>3</v>
      </c>
      <c r="C226" s="241"/>
      <c r="D226" s="241"/>
      <c r="E226" s="241"/>
      <c r="F226" s="241">
        <v>111</v>
      </c>
      <c r="G226" s="241"/>
      <c r="H226" s="241"/>
      <c r="I226" s="241"/>
      <c r="J226" s="241"/>
      <c r="K226" s="241"/>
      <c r="L226" s="241"/>
      <c r="M226" s="243"/>
    </row>
    <row r="227" spans="1:13" x14ac:dyDescent="0.25">
      <c r="A227" s="243" t="s">
        <v>10367</v>
      </c>
      <c r="B227" s="250">
        <v>4</v>
      </c>
      <c r="C227" s="241"/>
      <c r="D227" s="241"/>
      <c r="E227" s="241"/>
      <c r="F227" s="241">
        <v>97</v>
      </c>
      <c r="G227" s="241"/>
      <c r="H227" s="241"/>
      <c r="I227" s="241"/>
      <c r="J227" s="241"/>
      <c r="K227" s="241"/>
      <c r="L227" s="241"/>
      <c r="M227" s="243"/>
    </row>
    <row r="228" spans="1:13" x14ac:dyDescent="0.25">
      <c r="A228" s="243" t="s">
        <v>10368</v>
      </c>
      <c r="B228" s="250">
        <v>1</v>
      </c>
      <c r="C228" s="241"/>
      <c r="D228" s="241"/>
      <c r="E228" s="241"/>
      <c r="F228" s="241">
        <v>111</v>
      </c>
      <c r="G228" s="241"/>
      <c r="H228" s="241"/>
      <c r="I228" s="241"/>
      <c r="J228" s="241"/>
      <c r="K228" s="241"/>
      <c r="L228" s="241"/>
      <c r="M228" s="243"/>
    </row>
    <row r="229" spans="1:13" x14ac:dyDescent="0.25">
      <c r="A229" s="243" t="s">
        <v>10368</v>
      </c>
      <c r="B229" s="250">
        <v>2</v>
      </c>
      <c r="C229" s="241"/>
      <c r="D229" s="241"/>
      <c r="E229" s="241"/>
      <c r="F229" s="241">
        <v>97</v>
      </c>
      <c r="G229" s="241"/>
      <c r="H229" s="241"/>
      <c r="I229" s="241"/>
      <c r="J229" s="241"/>
      <c r="K229" s="241"/>
      <c r="L229" s="241"/>
      <c r="M229" s="243"/>
    </row>
    <row r="230" spans="1:13" x14ac:dyDescent="0.25">
      <c r="A230" s="243" t="s">
        <v>10368</v>
      </c>
      <c r="B230" s="250">
        <v>3</v>
      </c>
      <c r="C230" s="241"/>
      <c r="D230" s="241"/>
      <c r="E230" s="241"/>
      <c r="F230" s="241">
        <v>111</v>
      </c>
      <c r="G230" s="241"/>
      <c r="H230" s="241"/>
      <c r="I230" s="241"/>
      <c r="J230" s="241"/>
      <c r="K230" s="241"/>
      <c r="L230" s="241"/>
      <c r="M230" s="243"/>
    </row>
    <row r="231" spans="1:13" x14ac:dyDescent="0.25">
      <c r="A231" s="243" t="s">
        <v>10368</v>
      </c>
      <c r="B231" s="250">
        <v>4</v>
      </c>
      <c r="C231" s="241"/>
      <c r="D231" s="241"/>
      <c r="E231" s="241"/>
      <c r="F231" s="241">
        <v>97</v>
      </c>
      <c r="G231" s="241"/>
      <c r="H231" s="241"/>
      <c r="I231" s="241"/>
      <c r="J231" s="241"/>
      <c r="K231" s="241"/>
      <c r="L231" s="241"/>
      <c r="M231" s="243"/>
    </row>
    <row r="232" spans="1:13" x14ac:dyDescent="0.25">
      <c r="A232" s="243" t="s">
        <v>10369</v>
      </c>
      <c r="B232" s="250">
        <v>1</v>
      </c>
      <c r="C232" s="241"/>
      <c r="D232" s="241"/>
      <c r="E232" s="241"/>
      <c r="F232" s="241">
        <v>111</v>
      </c>
      <c r="G232" s="241"/>
      <c r="H232" s="241"/>
      <c r="I232" s="241"/>
      <c r="J232" s="241"/>
      <c r="K232" s="241"/>
      <c r="L232" s="241"/>
      <c r="M232" s="243"/>
    </row>
    <row r="233" spans="1:13" x14ac:dyDescent="0.25">
      <c r="A233" s="243" t="s">
        <v>10369</v>
      </c>
      <c r="B233" s="250">
        <v>2</v>
      </c>
      <c r="C233" s="241"/>
      <c r="D233" s="241"/>
      <c r="E233" s="241"/>
      <c r="F233" s="241">
        <v>97</v>
      </c>
      <c r="G233" s="241"/>
      <c r="H233" s="241"/>
      <c r="I233" s="241"/>
      <c r="J233" s="241"/>
      <c r="K233" s="241"/>
      <c r="L233" s="241"/>
      <c r="M233" s="243"/>
    </row>
    <row r="234" spans="1:13" x14ac:dyDescent="0.25">
      <c r="A234" s="243" t="s">
        <v>10369</v>
      </c>
      <c r="B234" s="250">
        <v>3</v>
      </c>
      <c r="C234" s="241"/>
      <c r="D234" s="241"/>
      <c r="E234" s="241"/>
      <c r="F234" s="241">
        <v>111</v>
      </c>
      <c r="G234" s="241"/>
      <c r="H234" s="241"/>
      <c r="I234" s="241"/>
      <c r="J234" s="241"/>
      <c r="K234" s="241"/>
      <c r="L234" s="241"/>
      <c r="M234" s="243"/>
    </row>
    <row r="235" spans="1:13" x14ac:dyDescent="0.25">
      <c r="A235" s="243" t="s">
        <v>10369</v>
      </c>
      <c r="B235" s="250">
        <v>4</v>
      </c>
      <c r="C235" s="241"/>
      <c r="D235" s="241"/>
      <c r="E235" s="241"/>
      <c r="F235" s="241">
        <v>97</v>
      </c>
      <c r="G235" s="241"/>
      <c r="H235" s="241"/>
      <c r="I235" s="241"/>
      <c r="J235" s="241"/>
      <c r="K235" s="241"/>
      <c r="L235" s="241"/>
      <c r="M235" s="243"/>
    </row>
    <row r="236" spans="1:13" x14ac:dyDescent="0.25">
      <c r="A236" s="243" t="s">
        <v>10370</v>
      </c>
      <c r="B236" s="250">
        <v>1</v>
      </c>
      <c r="C236" s="241"/>
      <c r="D236" s="241"/>
      <c r="E236" s="241"/>
      <c r="F236" s="241">
        <v>111</v>
      </c>
      <c r="G236" s="241"/>
      <c r="H236" s="241"/>
      <c r="I236" s="241"/>
      <c r="J236" s="241"/>
      <c r="K236" s="241"/>
      <c r="L236" s="241"/>
      <c r="M236" s="243"/>
    </row>
    <row r="237" spans="1:13" x14ac:dyDescent="0.25">
      <c r="A237" s="243" t="s">
        <v>10370</v>
      </c>
      <c r="B237" s="250">
        <v>2</v>
      </c>
      <c r="C237" s="241"/>
      <c r="D237" s="241"/>
      <c r="E237" s="241"/>
      <c r="F237" s="241">
        <v>97</v>
      </c>
      <c r="G237" s="241"/>
      <c r="H237" s="241"/>
      <c r="I237" s="241"/>
      <c r="J237" s="241"/>
      <c r="K237" s="241"/>
      <c r="L237" s="241"/>
      <c r="M237" s="243"/>
    </row>
    <row r="238" spans="1:13" x14ac:dyDescent="0.25">
      <c r="A238" s="243" t="s">
        <v>10370</v>
      </c>
      <c r="B238" s="250">
        <v>3</v>
      </c>
      <c r="C238" s="241"/>
      <c r="D238" s="241"/>
      <c r="E238" s="241"/>
      <c r="F238" s="241">
        <v>111</v>
      </c>
      <c r="G238" s="241"/>
      <c r="H238" s="241"/>
      <c r="I238" s="241"/>
      <c r="J238" s="241"/>
      <c r="K238" s="241"/>
      <c r="L238" s="241"/>
      <c r="M238" s="243"/>
    </row>
    <row r="239" spans="1:13" x14ac:dyDescent="0.25">
      <c r="A239" s="243" t="s">
        <v>10370</v>
      </c>
      <c r="B239" s="250">
        <v>4</v>
      </c>
      <c r="C239" s="241"/>
      <c r="D239" s="241"/>
      <c r="E239" s="241"/>
      <c r="F239" s="241">
        <v>97</v>
      </c>
      <c r="G239" s="241"/>
      <c r="H239" s="241"/>
      <c r="I239" s="241"/>
      <c r="J239" s="241"/>
      <c r="K239" s="241"/>
      <c r="L239" s="241"/>
      <c r="M239" s="243"/>
    </row>
    <row r="240" spans="1:13" x14ac:dyDescent="0.25">
      <c r="A240" s="243" t="s">
        <v>10371</v>
      </c>
      <c r="B240" s="250">
        <v>1</v>
      </c>
      <c r="C240" s="241"/>
      <c r="D240" s="241"/>
      <c r="E240" s="241"/>
      <c r="F240" s="241">
        <v>111</v>
      </c>
      <c r="G240" s="241"/>
      <c r="H240" s="241"/>
      <c r="I240" s="241"/>
      <c r="J240" s="241"/>
      <c r="K240" s="241"/>
      <c r="L240" s="241"/>
      <c r="M240" s="243"/>
    </row>
    <row r="241" spans="1:13" x14ac:dyDescent="0.25">
      <c r="A241" s="243" t="s">
        <v>10371</v>
      </c>
      <c r="B241" s="250">
        <v>2</v>
      </c>
      <c r="C241" s="241"/>
      <c r="D241" s="241"/>
      <c r="E241" s="241"/>
      <c r="F241" s="241">
        <v>97</v>
      </c>
      <c r="G241" s="241"/>
      <c r="H241" s="241"/>
      <c r="I241" s="241"/>
      <c r="J241" s="241"/>
      <c r="K241" s="241"/>
      <c r="L241" s="241"/>
      <c r="M241" s="243"/>
    </row>
    <row r="242" spans="1:13" x14ac:dyDescent="0.25">
      <c r="A242" s="243" t="s">
        <v>10371</v>
      </c>
      <c r="B242" s="250">
        <v>3</v>
      </c>
      <c r="C242" s="241"/>
      <c r="D242" s="241"/>
      <c r="E242" s="241"/>
      <c r="F242" s="241">
        <v>111</v>
      </c>
      <c r="G242" s="241"/>
      <c r="H242" s="241"/>
      <c r="I242" s="241"/>
      <c r="J242" s="241"/>
      <c r="K242" s="241"/>
      <c r="L242" s="241"/>
      <c r="M242" s="243"/>
    </row>
    <row r="243" spans="1:13" x14ac:dyDescent="0.25">
      <c r="A243" s="243" t="s">
        <v>10371</v>
      </c>
      <c r="B243" s="250">
        <v>4</v>
      </c>
      <c r="C243" s="241"/>
      <c r="D243" s="241"/>
      <c r="E243" s="241"/>
      <c r="F243" s="241">
        <v>97</v>
      </c>
      <c r="G243" s="241"/>
      <c r="H243" s="241"/>
      <c r="I243" s="241"/>
      <c r="J243" s="241"/>
      <c r="K243" s="241"/>
      <c r="L243" s="241"/>
      <c r="M243" s="243"/>
    </row>
    <row r="244" spans="1:13" x14ac:dyDescent="0.25">
      <c r="A244" s="243" t="s">
        <v>10372</v>
      </c>
      <c r="B244" s="250">
        <v>1</v>
      </c>
      <c r="C244" s="241"/>
      <c r="D244" s="241"/>
      <c r="E244" s="241"/>
      <c r="F244" s="241">
        <v>111</v>
      </c>
      <c r="G244" s="241"/>
      <c r="H244" s="241"/>
      <c r="I244" s="241"/>
      <c r="J244" s="241"/>
      <c r="K244" s="241"/>
      <c r="L244" s="241"/>
      <c r="M244" s="243"/>
    </row>
    <row r="245" spans="1:13" x14ac:dyDescent="0.25">
      <c r="A245" s="243" t="s">
        <v>10372</v>
      </c>
      <c r="B245" s="250">
        <v>2</v>
      </c>
      <c r="C245" s="241"/>
      <c r="D245" s="241"/>
      <c r="E245" s="241"/>
      <c r="F245" s="241">
        <v>97</v>
      </c>
      <c r="G245" s="241"/>
      <c r="H245" s="241"/>
      <c r="I245" s="241"/>
      <c r="J245" s="241"/>
      <c r="K245" s="241"/>
      <c r="L245" s="241"/>
      <c r="M245" s="243"/>
    </row>
    <row r="246" spans="1:13" x14ac:dyDescent="0.25">
      <c r="A246" s="243" t="s">
        <v>10372</v>
      </c>
      <c r="B246" s="250">
        <v>3</v>
      </c>
      <c r="C246" s="241"/>
      <c r="D246" s="241"/>
      <c r="E246" s="241"/>
      <c r="F246" s="241">
        <v>111</v>
      </c>
      <c r="G246" s="241"/>
      <c r="H246" s="241"/>
      <c r="I246" s="241"/>
      <c r="J246" s="241"/>
      <c r="K246" s="241"/>
      <c r="L246" s="241"/>
      <c r="M246" s="243"/>
    </row>
    <row r="247" spans="1:13" x14ac:dyDescent="0.25">
      <c r="A247" s="243" t="s">
        <v>10372</v>
      </c>
      <c r="B247" s="250">
        <v>4</v>
      </c>
      <c r="C247" s="241"/>
      <c r="D247" s="241"/>
      <c r="E247" s="241"/>
      <c r="F247" s="241">
        <v>97</v>
      </c>
      <c r="G247" s="241"/>
      <c r="H247" s="241"/>
      <c r="I247" s="241"/>
      <c r="J247" s="241"/>
      <c r="K247" s="241"/>
      <c r="L247" s="241"/>
      <c r="M247" s="243"/>
    </row>
    <row r="248" spans="1:13" x14ac:dyDescent="0.25">
      <c r="A248" s="243" t="s">
        <v>10373</v>
      </c>
      <c r="B248" s="250">
        <v>1</v>
      </c>
      <c r="C248" s="241"/>
      <c r="D248" s="241"/>
      <c r="E248" s="241"/>
      <c r="F248" s="241">
        <v>111</v>
      </c>
      <c r="G248" s="241"/>
      <c r="H248" s="241"/>
      <c r="I248" s="241"/>
      <c r="J248" s="241"/>
      <c r="K248" s="241"/>
      <c r="L248" s="241"/>
      <c r="M248" s="243"/>
    </row>
    <row r="249" spans="1:13" x14ac:dyDescent="0.25">
      <c r="A249" s="243" t="s">
        <v>10373</v>
      </c>
      <c r="B249" s="250">
        <v>2</v>
      </c>
      <c r="C249" s="241"/>
      <c r="D249" s="241"/>
      <c r="E249" s="241"/>
      <c r="F249" s="241">
        <v>97</v>
      </c>
      <c r="G249" s="241"/>
      <c r="H249" s="241"/>
      <c r="I249" s="241"/>
      <c r="J249" s="241"/>
      <c r="K249" s="241"/>
      <c r="L249" s="241"/>
      <c r="M249" s="243"/>
    </row>
    <row r="250" spans="1:13" x14ac:dyDescent="0.25">
      <c r="A250" s="243" t="s">
        <v>10373</v>
      </c>
      <c r="B250" s="250">
        <v>3</v>
      </c>
      <c r="C250" s="241"/>
      <c r="D250" s="241"/>
      <c r="E250" s="241"/>
      <c r="F250" s="241">
        <v>111</v>
      </c>
      <c r="G250" s="241"/>
      <c r="H250" s="241"/>
      <c r="I250" s="241"/>
      <c r="J250" s="241"/>
      <c r="K250" s="241"/>
      <c r="L250" s="241"/>
      <c r="M250" s="243"/>
    </row>
    <row r="251" spans="1:13" x14ac:dyDescent="0.25">
      <c r="A251" s="243" t="s">
        <v>10373</v>
      </c>
      <c r="B251" s="250">
        <v>4</v>
      </c>
      <c r="C251" s="241"/>
      <c r="D251" s="241"/>
      <c r="E251" s="241"/>
      <c r="F251" s="241">
        <v>97</v>
      </c>
      <c r="G251" s="241"/>
      <c r="H251" s="241"/>
      <c r="I251" s="241"/>
      <c r="J251" s="241"/>
      <c r="K251" s="241"/>
      <c r="L251" s="241"/>
      <c r="M251" s="243"/>
    </row>
    <row r="252" spans="1:13" x14ac:dyDescent="0.25">
      <c r="A252" s="243" t="s">
        <v>10374</v>
      </c>
      <c r="B252" s="250">
        <v>1</v>
      </c>
      <c r="C252" s="241"/>
      <c r="D252" s="241"/>
      <c r="E252" s="241"/>
      <c r="F252" s="241">
        <v>111</v>
      </c>
      <c r="G252" s="241"/>
      <c r="H252" s="241"/>
      <c r="I252" s="241"/>
      <c r="J252" s="241"/>
      <c r="K252" s="241"/>
      <c r="L252" s="241"/>
      <c r="M252" s="243"/>
    </row>
    <row r="253" spans="1:13" x14ac:dyDescent="0.25">
      <c r="A253" s="243" t="s">
        <v>10374</v>
      </c>
      <c r="B253" s="250">
        <v>2</v>
      </c>
      <c r="C253" s="241"/>
      <c r="D253" s="241"/>
      <c r="E253" s="241"/>
      <c r="F253" s="241">
        <v>97</v>
      </c>
      <c r="G253" s="241"/>
      <c r="H253" s="241"/>
      <c r="I253" s="241"/>
      <c r="J253" s="241"/>
      <c r="K253" s="241"/>
      <c r="L253" s="241"/>
      <c r="M253" s="243"/>
    </row>
    <row r="254" spans="1:13" x14ac:dyDescent="0.25">
      <c r="A254" s="243" t="s">
        <v>10374</v>
      </c>
      <c r="B254" s="250">
        <v>3</v>
      </c>
      <c r="C254" s="241"/>
      <c r="D254" s="241"/>
      <c r="E254" s="241"/>
      <c r="F254" s="241">
        <v>111</v>
      </c>
      <c r="G254" s="241"/>
      <c r="H254" s="241"/>
      <c r="I254" s="241"/>
      <c r="J254" s="241"/>
      <c r="K254" s="241"/>
      <c r="L254" s="241"/>
      <c r="M254" s="243"/>
    </row>
    <row r="255" spans="1:13" x14ac:dyDescent="0.25">
      <c r="A255" s="243" t="s">
        <v>10374</v>
      </c>
      <c r="B255" s="250">
        <v>4</v>
      </c>
      <c r="C255" s="241"/>
      <c r="D255" s="241"/>
      <c r="E255" s="241"/>
      <c r="F255" s="241">
        <v>97</v>
      </c>
      <c r="G255" s="241"/>
      <c r="H255" s="241"/>
      <c r="I255" s="241"/>
      <c r="J255" s="241"/>
      <c r="K255" s="241"/>
      <c r="L255" s="241"/>
      <c r="M255" s="243"/>
    </row>
    <row r="256" spans="1:13" x14ac:dyDescent="0.25">
      <c r="A256" s="243" t="s">
        <v>10375</v>
      </c>
      <c r="B256" s="250">
        <v>1</v>
      </c>
      <c r="C256" s="241"/>
      <c r="D256" s="241"/>
      <c r="E256" s="241"/>
      <c r="F256" s="241">
        <v>111</v>
      </c>
      <c r="G256" s="241"/>
      <c r="H256" s="241"/>
      <c r="I256" s="241"/>
      <c r="J256" s="241"/>
      <c r="K256" s="241"/>
      <c r="L256" s="241"/>
      <c r="M256" s="243"/>
    </row>
    <row r="257" spans="1:13" x14ac:dyDescent="0.25">
      <c r="A257" s="243" t="s">
        <v>10375</v>
      </c>
      <c r="B257" s="250">
        <v>2</v>
      </c>
      <c r="C257" s="241"/>
      <c r="D257" s="241"/>
      <c r="E257" s="241"/>
      <c r="F257" s="241">
        <v>97</v>
      </c>
      <c r="G257" s="241"/>
      <c r="H257" s="241"/>
      <c r="I257" s="241"/>
      <c r="J257" s="241"/>
      <c r="K257" s="241"/>
      <c r="L257" s="241"/>
      <c r="M257" s="243"/>
    </row>
    <row r="258" spans="1:13" x14ac:dyDescent="0.25">
      <c r="A258" s="243" t="s">
        <v>10375</v>
      </c>
      <c r="B258" s="250">
        <v>3</v>
      </c>
      <c r="C258" s="241"/>
      <c r="D258" s="241"/>
      <c r="E258" s="241"/>
      <c r="F258" s="241">
        <v>111</v>
      </c>
      <c r="G258" s="241"/>
      <c r="H258" s="241"/>
      <c r="I258" s="241"/>
      <c r="J258" s="241"/>
      <c r="K258" s="241"/>
      <c r="L258" s="241"/>
      <c r="M258" s="243"/>
    </row>
    <row r="259" spans="1:13" x14ac:dyDescent="0.25">
      <c r="A259" s="243" t="s">
        <v>10375</v>
      </c>
      <c r="B259" s="250">
        <v>4</v>
      </c>
      <c r="C259" s="241"/>
      <c r="D259" s="241"/>
      <c r="E259" s="241"/>
      <c r="F259" s="241">
        <v>97</v>
      </c>
      <c r="G259" s="241"/>
      <c r="H259" s="241"/>
      <c r="I259" s="241"/>
      <c r="J259" s="241"/>
      <c r="K259" s="241"/>
      <c r="L259" s="241"/>
      <c r="M259" s="243"/>
    </row>
    <row r="260" spans="1:13" x14ac:dyDescent="0.25">
      <c r="A260" s="243" t="s">
        <v>10376</v>
      </c>
      <c r="B260" s="250">
        <v>1</v>
      </c>
      <c r="C260" s="241"/>
      <c r="D260" s="241"/>
      <c r="E260" s="241"/>
      <c r="F260" s="241">
        <v>111</v>
      </c>
      <c r="G260" s="241"/>
      <c r="H260" s="241"/>
      <c r="I260" s="241"/>
      <c r="J260" s="241"/>
      <c r="K260" s="241"/>
      <c r="L260" s="241"/>
      <c r="M260" s="243"/>
    </row>
    <row r="261" spans="1:13" x14ac:dyDescent="0.25">
      <c r="A261" s="243" t="s">
        <v>10376</v>
      </c>
      <c r="B261" s="250">
        <v>2</v>
      </c>
      <c r="C261" s="241"/>
      <c r="D261" s="241"/>
      <c r="E261" s="241"/>
      <c r="F261" s="241">
        <v>97</v>
      </c>
      <c r="G261" s="241"/>
      <c r="H261" s="241"/>
      <c r="I261" s="241"/>
      <c r="J261" s="241"/>
      <c r="K261" s="241"/>
      <c r="L261" s="241"/>
      <c r="M261" s="243"/>
    </row>
    <row r="262" spans="1:13" x14ac:dyDescent="0.25">
      <c r="A262" s="243" t="s">
        <v>10376</v>
      </c>
      <c r="B262" s="250">
        <v>3</v>
      </c>
      <c r="C262" s="241"/>
      <c r="D262" s="241"/>
      <c r="E262" s="241"/>
      <c r="F262" s="241">
        <v>111</v>
      </c>
      <c r="G262" s="241"/>
      <c r="H262" s="241"/>
      <c r="I262" s="241"/>
      <c r="J262" s="241"/>
      <c r="K262" s="241"/>
      <c r="L262" s="241"/>
      <c r="M262" s="243"/>
    </row>
    <row r="263" spans="1:13" x14ac:dyDescent="0.25">
      <c r="A263" s="243" t="s">
        <v>10376</v>
      </c>
      <c r="B263" s="250">
        <v>4</v>
      </c>
      <c r="C263" s="241"/>
      <c r="D263" s="241"/>
      <c r="E263" s="241"/>
      <c r="F263" s="241">
        <v>97</v>
      </c>
      <c r="G263" s="241"/>
      <c r="H263" s="241"/>
      <c r="I263" s="241"/>
      <c r="J263" s="241"/>
      <c r="K263" s="241"/>
      <c r="L263" s="241"/>
      <c r="M263" s="243"/>
    </row>
    <row r="264" spans="1:13" x14ac:dyDescent="0.25">
      <c r="A264" s="243" t="s">
        <v>10377</v>
      </c>
      <c r="B264" s="250">
        <v>1</v>
      </c>
      <c r="C264" s="241"/>
      <c r="D264" s="241"/>
      <c r="E264" s="241"/>
      <c r="F264" s="241">
        <v>111</v>
      </c>
      <c r="G264" s="241"/>
      <c r="H264" s="241"/>
      <c r="I264" s="241"/>
      <c r="J264" s="241"/>
      <c r="K264" s="241"/>
      <c r="L264" s="241"/>
      <c r="M264" s="243"/>
    </row>
    <row r="265" spans="1:13" x14ac:dyDescent="0.25">
      <c r="A265" s="243" t="s">
        <v>10377</v>
      </c>
      <c r="B265" s="250">
        <v>2</v>
      </c>
      <c r="C265" s="241"/>
      <c r="D265" s="241"/>
      <c r="E265" s="241"/>
      <c r="F265" s="241">
        <v>97</v>
      </c>
      <c r="G265" s="241"/>
      <c r="H265" s="241"/>
      <c r="I265" s="241"/>
      <c r="J265" s="241"/>
      <c r="K265" s="241"/>
      <c r="L265" s="241"/>
      <c r="M265" s="243"/>
    </row>
    <row r="266" spans="1:13" x14ac:dyDescent="0.25">
      <c r="A266" s="243" t="s">
        <v>10377</v>
      </c>
      <c r="B266" s="250">
        <v>3</v>
      </c>
      <c r="C266" s="241"/>
      <c r="D266" s="241"/>
      <c r="E266" s="241"/>
      <c r="F266" s="241">
        <v>111</v>
      </c>
      <c r="G266" s="241"/>
      <c r="H266" s="241"/>
      <c r="I266" s="241"/>
      <c r="J266" s="241"/>
      <c r="K266" s="241"/>
      <c r="L266" s="241"/>
      <c r="M266" s="243"/>
    </row>
    <row r="267" spans="1:13" x14ac:dyDescent="0.25">
      <c r="A267" s="243" t="s">
        <v>10377</v>
      </c>
      <c r="B267" s="250">
        <v>4</v>
      </c>
      <c r="C267" s="241"/>
      <c r="D267" s="241"/>
      <c r="E267" s="241"/>
      <c r="F267" s="241">
        <v>97</v>
      </c>
      <c r="G267" s="241"/>
      <c r="H267" s="241"/>
      <c r="I267" s="241"/>
      <c r="J267" s="241"/>
      <c r="K267" s="241"/>
      <c r="L267" s="241"/>
      <c r="M267" s="243"/>
    </row>
    <row r="268" spans="1:13" x14ac:dyDescent="0.25">
      <c r="A268" s="243" t="s">
        <v>10378</v>
      </c>
      <c r="B268" s="250">
        <v>1</v>
      </c>
      <c r="C268" s="241"/>
      <c r="D268" s="241"/>
      <c r="E268" s="241"/>
      <c r="F268" s="241">
        <v>111</v>
      </c>
      <c r="G268" s="241"/>
      <c r="H268" s="241"/>
      <c r="I268" s="241"/>
      <c r="J268" s="241"/>
      <c r="K268" s="241"/>
      <c r="L268" s="241"/>
      <c r="M268" s="243"/>
    </row>
    <row r="269" spans="1:13" x14ac:dyDescent="0.25">
      <c r="A269" s="243" t="s">
        <v>10378</v>
      </c>
      <c r="B269" s="250">
        <v>2</v>
      </c>
      <c r="C269" s="241"/>
      <c r="D269" s="241"/>
      <c r="E269" s="241"/>
      <c r="F269" s="241">
        <v>97</v>
      </c>
      <c r="G269" s="241"/>
      <c r="H269" s="241"/>
      <c r="I269" s="241"/>
      <c r="J269" s="241"/>
      <c r="K269" s="241"/>
      <c r="L269" s="241"/>
      <c r="M269" s="243"/>
    </row>
    <row r="270" spans="1:13" x14ac:dyDescent="0.25">
      <c r="A270" s="243" t="s">
        <v>10378</v>
      </c>
      <c r="B270" s="250">
        <v>3</v>
      </c>
      <c r="C270" s="241"/>
      <c r="D270" s="241"/>
      <c r="E270" s="241"/>
      <c r="F270" s="241">
        <v>111</v>
      </c>
      <c r="G270" s="241"/>
      <c r="H270" s="241"/>
      <c r="I270" s="241"/>
      <c r="J270" s="241"/>
      <c r="K270" s="241"/>
      <c r="L270" s="241"/>
      <c r="M270" s="243"/>
    </row>
    <row r="271" spans="1:13" x14ac:dyDescent="0.25">
      <c r="A271" s="243" t="s">
        <v>10378</v>
      </c>
      <c r="B271" s="250">
        <v>4</v>
      </c>
      <c r="C271" s="241"/>
      <c r="D271" s="241"/>
      <c r="E271" s="241"/>
      <c r="F271" s="241">
        <v>97</v>
      </c>
      <c r="G271" s="241"/>
      <c r="H271" s="241"/>
      <c r="I271" s="241"/>
      <c r="J271" s="241"/>
      <c r="K271" s="241"/>
      <c r="L271" s="241"/>
      <c r="M271" s="243"/>
    </row>
    <row r="272" spans="1:13" x14ac:dyDescent="0.25">
      <c r="A272" s="243" t="s">
        <v>10379</v>
      </c>
      <c r="B272" s="250">
        <v>1</v>
      </c>
      <c r="C272" s="241"/>
      <c r="D272" s="241"/>
      <c r="E272" s="241"/>
      <c r="F272" s="241">
        <v>40</v>
      </c>
      <c r="G272" s="241"/>
      <c r="H272" s="241"/>
      <c r="I272" s="241"/>
      <c r="J272" s="241"/>
      <c r="K272" s="241"/>
      <c r="L272" s="241"/>
      <c r="M272" s="243"/>
    </row>
    <row r="273" spans="1:13" x14ac:dyDescent="0.25">
      <c r="A273" s="243" t="s">
        <v>10379</v>
      </c>
      <c r="B273" s="250">
        <v>2</v>
      </c>
      <c r="C273" s="241"/>
      <c r="D273" s="241"/>
      <c r="E273" s="241"/>
      <c r="F273" s="241">
        <v>117</v>
      </c>
      <c r="G273" s="241"/>
      <c r="H273" s="241"/>
      <c r="I273" s="241"/>
      <c r="J273" s="241"/>
      <c r="K273" s="241"/>
      <c r="L273" s="241"/>
      <c r="M273" s="243"/>
    </row>
    <row r="274" spans="1:13" x14ac:dyDescent="0.25">
      <c r="A274" s="243" t="s">
        <v>10380</v>
      </c>
      <c r="B274" s="250">
        <v>1</v>
      </c>
      <c r="C274" s="241"/>
      <c r="D274" s="241"/>
      <c r="E274" s="241"/>
      <c r="F274" s="241">
        <v>40</v>
      </c>
      <c r="G274" s="241"/>
      <c r="H274" s="241"/>
      <c r="I274" s="241"/>
      <c r="J274" s="241"/>
      <c r="K274" s="241"/>
      <c r="L274" s="241"/>
      <c r="M274" s="243"/>
    </row>
    <row r="275" spans="1:13" x14ac:dyDescent="0.25">
      <c r="A275" s="243" t="s">
        <v>10380</v>
      </c>
      <c r="B275" s="250">
        <v>2</v>
      </c>
      <c r="C275" s="241"/>
      <c r="D275" s="241"/>
      <c r="E275" s="241"/>
      <c r="F275" s="241">
        <v>117</v>
      </c>
      <c r="G275" s="241"/>
      <c r="H275" s="241"/>
      <c r="I275" s="241"/>
      <c r="J275" s="241"/>
      <c r="K275" s="241"/>
      <c r="L275" s="241"/>
      <c r="M275" s="243"/>
    </row>
    <row r="276" spans="1:13" x14ac:dyDescent="0.25">
      <c r="A276" s="243" t="s">
        <v>10381</v>
      </c>
      <c r="B276" s="250">
        <v>1</v>
      </c>
      <c r="C276" s="241"/>
      <c r="D276" s="241"/>
      <c r="E276" s="241"/>
      <c r="F276" s="241">
        <v>40</v>
      </c>
      <c r="G276" s="241"/>
      <c r="H276" s="241"/>
      <c r="I276" s="241"/>
      <c r="J276" s="241"/>
      <c r="K276" s="241"/>
      <c r="L276" s="241"/>
      <c r="M276" s="243"/>
    </row>
    <row r="277" spans="1:13" x14ac:dyDescent="0.25">
      <c r="A277" s="243" t="s">
        <v>10381</v>
      </c>
      <c r="B277" s="250">
        <v>2</v>
      </c>
      <c r="C277" s="241"/>
      <c r="D277" s="241"/>
      <c r="E277" s="241"/>
      <c r="F277" s="241">
        <v>117</v>
      </c>
      <c r="G277" s="241"/>
      <c r="H277" s="241"/>
      <c r="I277" s="241"/>
      <c r="J277" s="241"/>
      <c r="K277" s="241"/>
      <c r="L277" s="241"/>
      <c r="M277" s="243"/>
    </row>
    <row r="278" spans="1:13" x14ac:dyDescent="0.25">
      <c r="A278" s="243" t="s">
        <v>10382</v>
      </c>
      <c r="B278" s="250">
        <v>1</v>
      </c>
      <c r="C278" s="241"/>
      <c r="D278" s="241"/>
      <c r="E278" s="241"/>
      <c r="F278" s="241">
        <v>40</v>
      </c>
      <c r="G278" s="241"/>
      <c r="H278" s="241"/>
      <c r="I278" s="241"/>
      <c r="J278" s="241"/>
      <c r="K278" s="241"/>
      <c r="L278" s="241"/>
      <c r="M278" s="243"/>
    </row>
    <row r="279" spans="1:13" x14ac:dyDescent="0.25">
      <c r="A279" s="243" t="s">
        <v>10382</v>
      </c>
      <c r="B279" s="250">
        <v>2</v>
      </c>
      <c r="C279" s="241"/>
      <c r="D279" s="241"/>
      <c r="E279" s="241"/>
      <c r="F279" s="241">
        <v>117</v>
      </c>
      <c r="G279" s="241"/>
      <c r="H279" s="241"/>
      <c r="I279" s="241"/>
      <c r="J279" s="241"/>
      <c r="K279" s="241"/>
      <c r="L279" s="241"/>
      <c r="M279" s="243"/>
    </row>
    <row r="280" spans="1:13" x14ac:dyDescent="0.25">
      <c r="A280" s="243" t="s">
        <v>10383</v>
      </c>
      <c r="B280" s="250">
        <v>1</v>
      </c>
      <c r="C280" s="241"/>
      <c r="D280" s="241"/>
      <c r="E280" s="241"/>
      <c r="F280" s="241">
        <v>40</v>
      </c>
      <c r="G280" s="241"/>
      <c r="H280" s="241"/>
      <c r="I280" s="241"/>
      <c r="J280" s="241"/>
      <c r="K280" s="241"/>
      <c r="L280" s="241"/>
      <c r="M280" s="243"/>
    </row>
    <row r="281" spans="1:13" x14ac:dyDescent="0.25">
      <c r="A281" s="243" t="s">
        <v>10383</v>
      </c>
      <c r="B281" s="250">
        <v>2</v>
      </c>
      <c r="C281" s="241"/>
      <c r="D281" s="241"/>
      <c r="E281" s="241"/>
      <c r="F281" s="241">
        <v>117</v>
      </c>
      <c r="G281" s="241"/>
      <c r="H281" s="241"/>
      <c r="I281" s="241"/>
      <c r="J281" s="241"/>
      <c r="K281" s="241"/>
      <c r="L281" s="241"/>
      <c r="M281" s="243"/>
    </row>
    <row r="282" spans="1:13" x14ac:dyDescent="0.25">
      <c r="A282" s="243" t="s">
        <v>10384</v>
      </c>
      <c r="B282" s="250">
        <v>1</v>
      </c>
      <c r="C282" s="241"/>
      <c r="D282" s="241"/>
      <c r="E282" s="241"/>
      <c r="F282" s="241">
        <v>150</v>
      </c>
      <c r="G282" s="241"/>
      <c r="H282" s="241"/>
      <c r="I282" s="241"/>
      <c r="J282" s="241"/>
      <c r="K282" s="241"/>
      <c r="L282" s="241"/>
      <c r="M282" s="243"/>
    </row>
    <row r="283" spans="1:13" x14ac:dyDescent="0.25">
      <c r="A283" s="243" t="s">
        <v>10384</v>
      </c>
      <c r="B283" s="250">
        <v>2</v>
      </c>
      <c r="C283" s="241"/>
      <c r="D283" s="241"/>
      <c r="E283" s="241"/>
      <c r="F283" s="241">
        <v>143</v>
      </c>
      <c r="G283" s="241"/>
      <c r="H283" s="241"/>
      <c r="I283" s="241"/>
      <c r="J283" s="241"/>
      <c r="K283" s="241"/>
      <c r="L283" s="241"/>
      <c r="M283" s="243"/>
    </row>
    <row r="284" spans="1:13" x14ac:dyDescent="0.25">
      <c r="A284" s="243" t="s">
        <v>10384</v>
      </c>
      <c r="B284" s="250">
        <v>3</v>
      </c>
      <c r="C284" s="241"/>
      <c r="D284" s="241"/>
      <c r="E284" s="241"/>
      <c r="F284" s="241">
        <v>260</v>
      </c>
      <c r="G284" s="241"/>
      <c r="H284" s="241"/>
      <c r="I284" s="241"/>
      <c r="J284" s="241"/>
      <c r="K284" s="241"/>
      <c r="L284" s="241"/>
      <c r="M284" s="243"/>
    </row>
    <row r="285" spans="1:13" x14ac:dyDescent="0.25">
      <c r="A285" s="243" t="s">
        <v>10384</v>
      </c>
      <c r="B285" s="250">
        <v>4</v>
      </c>
      <c r="C285" s="241"/>
      <c r="D285" s="241"/>
      <c r="E285" s="241"/>
      <c r="F285" s="241">
        <v>238</v>
      </c>
      <c r="G285" s="241"/>
      <c r="H285" s="241"/>
      <c r="I285" s="241"/>
      <c r="J285" s="241"/>
      <c r="K285" s="241"/>
      <c r="L285" s="241"/>
      <c r="M285" s="243"/>
    </row>
    <row r="286" spans="1:13" x14ac:dyDescent="0.25">
      <c r="A286" s="243" t="s">
        <v>10385</v>
      </c>
      <c r="B286" s="250">
        <v>1</v>
      </c>
      <c r="C286" s="241"/>
      <c r="D286" s="241"/>
      <c r="E286" s="241"/>
      <c r="F286" s="241">
        <v>150</v>
      </c>
      <c r="G286" s="241"/>
      <c r="H286" s="241"/>
      <c r="I286" s="241"/>
      <c r="J286" s="241"/>
      <c r="K286" s="241"/>
      <c r="L286" s="241"/>
      <c r="M286" s="243"/>
    </row>
    <row r="287" spans="1:13" x14ac:dyDescent="0.25">
      <c r="A287" s="243" t="s">
        <v>10385</v>
      </c>
      <c r="B287" s="250">
        <v>2</v>
      </c>
      <c r="C287" s="241"/>
      <c r="D287" s="241"/>
      <c r="E287" s="241"/>
      <c r="F287" s="241">
        <v>143</v>
      </c>
      <c r="G287" s="241"/>
      <c r="H287" s="241"/>
      <c r="I287" s="241"/>
      <c r="J287" s="241"/>
      <c r="K287" s="241"/>
      <c r="L287" s="241"/>
      <c r="M287" s="243"/>
    </row>
    <row r="288" spans="1:13" x14ac:dyDescent="0.25">
      <c r="A288" s="243" t="s">
        <v>10385</v>
      </c>
      <c r="B288" s="250">
        <v>3</v>
      </c>
      <c r="C288" s="241"/>
      <c r="D288" s="241"/>
      <c r="E288" s="241"/>
      <c r="F288" s="241">
        <v>260</v>
      </c>
      <c r="G288" s="241"/>
      <c r="H288" s="241"/>
      <c r="I288" s="241"/>
      <c r="J288" s="241"/>
      <c r="K288" s="241"/>
      <c r="L288" s="241"/>
      <c r="M288" s="243"/>
    </row>
    <row r="289" spans="1:13" x14ac:dyDescent="0.25">
      <c r="A289" s="243" t="s">
        <v>10385</v>
      </c>
      <c r="B289" s="250">
        <v>4</v>
      </c>
      <c r="C289" s="241"/>
      <c r="D289" s="241"/>
      <c r="E289" s="241"/>
      <c r="F289" s="241">
        <v>238</v>
      </c>
      <c r="G289" s="241"/>
      <c r="H289" s="241"/>
      <c r="I289" s="241"/>
      <c r="J289" s="241"/>
      <c r="K289" s="241"/>
      <c r="L289" s="241"/>
      <c r="M289" s="243"/>
    </row>
    <row r="290" spans="1:13" x14ac:dyDescent="0.25">
      <c r="A290" s="243" t="s">
        <v>10386</v>
      </c>
      <c r="B290" s="250">
        <v>1</v>
      </c>
      <c r="C290" s="241"/>
      <c r="D290" s="241"/>
      <c r="E290" s="241"/>
      <c r="F290" s="241">
        <v>150</v>
      </c>
      <c r="G290" s="241"/>
      <c r="H290" s="241"/>
      <c r="I290" s="241"/>
      <c r="J290" s="241"/>
      <c r="K290" s="241"/>
      <c r="L290" s="241"/>
      <c r="M290" s="243"/>
    </row>
    <row r="291" spans="1:13" x14ac:dyDescent="0.25">
      <c r="A291" s="243" t="s">
        <v>10386</v>
      </c>
      <c r="B291" s="250">
        <v>2</v>
      </c>
      <c r="C291" s="241"/>
      <c r="D291" s="241"/>
      <c r="E291" s="241"/>
      <c r="F291" s="241">
        <v>143</v>
      </c>
      <c r="G291" s="241"/>
      <c r="H291" s="241"/>
      <c r="I291" s="241"/>
      <c r="J291" s="241"/>
      <c r="K291" s="241"/>
      <c r="L291" s="241"/>
      <c r="M291" s="243"/>
    </row>
    <row r="292" spans="1:13" x14ac:dyDescent="0.25">
      <c r="A292" s="243" t="s">
        <v>10386</v>
      </c>
      <c r="B292" s="250">
        <v>3</v>
      </c>
      <c r="C292" s="241"/>
      <c r="D292" s="241"/>
      <c r="E292" s="241"/>
      <c r="F292" s="241">
        <v>260</v>
      </c>
      <c r="G292" s="241"/>
      <c r="H292" s="241"/>
      <c r="I292" s="241"/>
      <c r="J292" s="241"/>
      <c r="K292" s="241"/>
      <c r="L292" s="241"/>
      <c r="M292" s="243"/>
    </row>
    <row r="293" spans="1:13" x14ac:dyDescent="0.25">
      <c r="A293" s="243" t="s">
        <v>10386</v>
      </c>
      <c r="B293" s="250">
        <v>4</v>
      </c>
      <c r="C293" s="241"/>
      <c r="D293" s="241"/>
      <c r="E293" s="241"/>
      <c r="F293" s="241">
        <v>238</v>
      </c>
      <c r="G293" s="241"/>
      <c r="H293" s="241"/>
      <c r="I293" s="241"/>
      <c r="J293" s="241"/>
      <c r="K293" s="241"/>
      <c r="L293" s="241"/>
      <c r="M293" s="243"/>
    </row>
    <row r="294" spans="1:13" x14ac:dyDescent="0.25">
      <c r="A294" s="243" t="s">
        <v>10387</v>
      </c>
      <c r="B294" s="250">
        <v>1</v>
      </c>
      <c r="C294" s="241"/>
      <c r="D294" s="241"/>
      <c r="E294" s="241"/>
      <c r="F294" s="241">
        <v>150</v>
      </c>
      <c r="G294" s="241"/>
      <c r="H294" s="241"/>
      <c r="I294" s="241"/>
      <c r="J294" s="241"/>
      <c r="K294" s="241"/>
      <c r="L294" s="241"/>
      <c r="M294" s="243"/>
    </row>
    <row r="295" spans="1:13" x14ac:dyDescent="0.25">
      <c r="A295" s="243" t="s">
        <v>10387</v>
      </c>
      <c r="B295" s="250">
        <v>2</v>
      </c>
      <c r="C295" s="241"/>
      <c r="D295" s="241"/>
      <c r="E295" s="241"/>
      <c r="F295" s="241">
        <v>143</v>
      </c>
      <c r="G295" s="241"/>
      <c r="H295" s="241"/>
      <c r="I295" s="241"/>
      <c r="J295" s="241"/>
      <c r="K295" s="241"/>
      <c r="L295" s="241"/>
      <c r="M295" s="243"/>
    </row>
    <row r="296" spans="1:13" x14ac:dyDescent="0.25">
      <c r="A296" s="243" t="s">
        <v>10387</v>
      </c>
      <c r="B296" s="250">
        <v>3</v>
      </c>
      <c r="C296" s="241"/>
      <c r="D296" s="241"/>
      <c r="E296" s="241"/>
      <c r="F296" s="241">
        <v>260</v>
      </c>
      <c r="G296" s="241"/>
      <c r="H296" s="241"/>
      <c r="I296" s="241"/>
      <c r="J296" s="241"/>
      <c r="K296" s="241"/>
      <c r="L296" s="241"/>
      <c r="M296" s="243"/>
    </row>
    <row r="297" spans="1:13" x14ac:dyDescent="0.25">
      <c r="A297" s="243" t="s">
        <v>10387</v>
      </c>
      <c r="B297" s="250">
        <v>4</v>
      </c>
      <c r="C297" s="241"/>
      <c r="D297" s="241"/>
      <c r="E297" s="241"/>
      <c r="F297" s="241">
        <v>238</v>
      </c>
      <c r="G297" s="241"/>
      <c r="H297" s="241"/>
      <c r="I297" s="241"/>
      <c r="J297" s="241"/>
      <c r="K297" s="241"/>
      <c r="L297" s="241"/>
      <c r="M297" s="243"/>
    </row>
    <row r="298" spans="1:13" x14ac:dyDescent="0.25">
      <c r="A298" s="243" t="s">
        <v>10388</v>
      </c>
      <c r="B298" s="250">
        <v>1</v>
      </c>
      <c r="C298" s="241"/>
      <c r="D298" s="241"/>
      <c r="E298" s="241"/>
      <c r="F298" s="241">
        <v>153</v>
      </c>
      <c r="G298" s="241"/>
      <c r="H298" s="241"/>
      <c r="I298" s="241"/>
      <c r="J298" s="241"/>
      <c r="K298" s="241"/>
      <c r="L298" s="241"/>
      <c r="M298" s="243"/>
    </row>
    <row r="299" spans="1:13" x14ac:dyDescent="0.25">
      <c r="A299" s="243" t="s">
        <v>10388</v>
      </c>
      <c r="B299" s="250">
        <v>2</v>
      </c>
      <c r="C299" s="241"/>
      <c r="D299" s="241"/>
      <c r="E299" s="241"/>
      <c r="F299" s="241"/>
      <c r="G299" s="241"/>
      <c r="H299" s="241"/>
      <c r="I299" s="241"/>
      <c r="J299" s="241"/>
      <c r="K299" s="241"/>
      <c r="L299" s="241"/>
      <c r="M299" s="243"/>
    </row>
    <row r="300" spans="1:13" x14ac:dyDescent="0.25">
      <c r="A300" s="243" t="s">
        <v>10388</v>
      </c>
      <c r="B300" s="250">
        <v>3</v>
      </c>
      <c r="C300" s="241"/>
      <c r="D300" s="241"/>
      <c r="E300" s="241"/>
      <c r="F300" s="241">
        <v>260</v>
      </c>
      <c r="G300" s="241"/>
      <c r="H300" s="241"/>
      <c r="I300" s="241"/>
      <c r="J300" s="241"/>
      <c r="K300" s="241"/>
      <c r="L300" s="241"/>
      <c r="M300" s="243"/>
    </row>
    <row r="301" spans="1:13" x14ac:dyDescent="0.25">
      <c r="A301" s="243" t="s">
        <v>10388</v>
      </c>
      <c r="B301" s="250">
        <v>4</v>
      </c>
      <c r="C301" s="241"/>
      <c r="D301" s="241"/>
      <c r="E301" s="241"/>
      <c r="F301" s="241">
        <v>238</v>
      </c>
      <c r="G301" s="241"/>
      <c r="H301" s="241"/>
      <c r="I301" s="241"/>
      <c r="J301" s="241"/>
      <c r="K301" s="241"/>
      <c r="L301" s="241"/>
      <c r="M301" s="243"/>
    </row>
    <row r="302" spans="1:13" x14ac:dyDescent="0.25">
      <c r="A302" s="243" t="s">
        <v>10388</v>
      </c>
      <c r="B302" s="250">
        <v>5</v>
      </c>
      <c r="C302" s="241"/>
      <c r="D302" s="241"/>
      <c r="E302" s="241"/>
      <c r="F302" s="241">
        <v>225</v>
      </c>
      <c r="G302" s="241"/>
      <c r="H302" s="241"/>
      <c r="I302" s="241"/>
      <c r="J302" s="241"/>
      <c r="K302" s="241"/>
      <c r="L302" s="241"/>
      <c r="M302" s="243"/>
    </row>
    <row r="303" spans="1:13" x14ac:dyDescent="0.25">
      <c r="A303" s="243" t="s">
        <v>10388</v>
      </c>
      <c r="B303" s="250">
        <v>6</v>
      </c>
      <c r="C303" s="241"/>
      <c r="D303" s="241"/>
      <c r="E303" s="241"/>
      <c r="F303" s="241">
        <v>153</v>
      </c>
      <c r="G303" s="241"/>
      <c r="H303" s="241"/>
      <c r="I303" s="241"/>
      <c r="J303" s="241"/>
      <c r="K303" s="241"/>
      <c r="L303" s="241"/>
      <c r="M303" s="243"/>
    </row>
    <row r="304" spans="1:13" x14ac:dyDescent="0.25">
      <c r="A304" s="243" t="s">
        <v>10389</v>
      </c>
      <c r="B304" s="250">
        <v>1</v>
      </c>
      <c r="C304" s="241"/>
      <c r="D304" s="241"/>
      <c r="E304" s="241"/>
      <c r="F304" s="241"/>
      <c r="G304" s="241"/>
      <c r="H304" s="241"/>
      <c r="I304" s="241"/>
      <c r="J304" s="241"/>
      <c r="K304" s="241"/>
      <c r="L304" s="241"/>
      <c r="M304" s="243"/>
    </row>
    <row r="305" spans="1:13" x14ac:dyDescent="0.25">
      <c r="A305" s="243" t="s">
        <v>10389</v>
      </c>
      <c r="B305" s="250">
        <v>2</v>
      </c>
      <c r="C305" s="241"/>
      <c r="D305" s="241"/>
      <c r="E305" s="241"/>
      <c r="F305" s="241">
        <v>260</v>
      </c>
      <c r="G305" s="241"/>
      <c r="H305" s="241"/>
      <c r="I305" s="241"/>
      <c r="J305" s="241"/>
      <c r="K305" s="241"/>
      <c r="L305" s="241"/>
      <c r="M305" s="243"/>
    </row>
    <row r="306" spans="1:13" x14ac:dyDescent="0.25">
      <c r="A306" s="243" t="s">
        <v>10389</v>
      </c>
      <c r="B306" s="250">
        <v>3</v>
      </c>
      <c r="C306" s="241"/>
      <c r="D306" s="241"/>
      <c r="E306" s="241"/>
      <c r="F306" s="241">
        <v>238</v>
      </c>
      <c r="G306" s="241"/>
      <c r="H306" s="241"/>
      <c r="I306" s="241"/>
      <c r="J306" s="241"/>
      <c r="K306" s="241"/>
      <c r="L306" s="241"/>
      <c r="M306" s="243"/>
    </row>
    <row r="307" spans="1:13" x14ac:dyDescent="0.25">
      <c r="A307" s="243" t="s">
        <v>10389</v>
      </c>
      <c r="B307" s="250">
        <v>4</v>
      </c>
      <c r="C307" s="241"/>
      <c r="D307" s="241"/>
      <c r="E307" s="241"/>
      <c r="F307" s="241">
        <v>225</v>
      </c>
      <c r="G307" s="241"/>
      <c r="H307" s="241"/>
      <c r="I307" s="241"/>
      <c r="J307" s="241"/>
      <c r="K307" s="241"/>
      <c r="L307" s="241"/>
      <c r="M307" s="243"/>
    </row>
    <row r="308" spans="1:13" x14ac:dyDescent="0.25">
      <c r="A308" s="243" t="s">
        <v>10389</v>
      </c>
      <c r="B308" s="250">
        <v>5</v>
      </c>
      <c r="C308" s="241"/>
      <c r="D308" s="241"/>
      <c r="E308" s="241"/>
      <c r="F308" s="241">
        <v>153</v>
      </c>
      <c r="G308" s="241"/>
      <c r="H308" s="241"/>
      <c r="I308" s="241"/>
      <c r="J308" s="241"/>
      <c r="K308" s="241"/>
      <c r="L308" s="241"/>
      <c r="M308" s="243"/>
    </row>
    <row r="309" spans="1:13" x14ac:dyDescent="0.25">
      <c r="A309" s="243" t="s">
        <v>10389</v>
      </c>
      <c r="B309" s="250">
        <v>6</v>
      </c>
      <c r="C309" s="241"/>
      <c r="D309" s="241"/>
      <c r="E309" s="241"/>
      <c r="F309" s="241"/>
      <c r="G309" s="241"/>
      <c r="H309" s="241"/>
      <c r="I309" s="241"/>
      <c r="J309" s="241"/>
      <c r="K309" s="241"/>
      <c r="L309" s="241"/>
      <c r="M309" s="243"/>
    </row>
    <row r="310" spans="1:13" x14ac:dyDescent="0.25">
      <c r="A310" s="243" t="s">
        <v>10390</v>
      </c>
      <c r="B310" s="250">
        <v>1</v>
      </c>
      <c r="C310" s="241"/>
      <c r="D310" s="241"/>
      <c r="E310" s="241"/>
      <c r="F310" s="241">
        <v>260</v>
      </c>
      <c r="G310" s="241"/>
      <c r="H310" s="241"/>
      <c r="I310" s="241"/>
      <c r="J310" s="241"/>
      <c r="K310" s="241"/>
      <c r="L310" s="241"/>
      <c r="M310" s="243"/>
    </row>
    <row r="311" spans="1:13" x14ac:dyDescent="0.25">
      <c r="A311" s="243" t="s">
        <v>10390</v>
      </c>
      <c r="B311" s="250">
        <v>2</v>
      </c>
      <c r="C311" s="241"/>
      <c r="D311" s="241"/>
      <c r="E311" s="241"/>
      <c r="F311" s="241">
        <v>238</v>
      </c>
      <c r="G311" s="241"/>
      <c r="H311" s="241"/>
      <c r="I311" s="241"/>
      <c r="J311" s="241"/>
      <c r="K311" s="241"/>
      <c r="L311" s="241"/>
      <c r="M311" s="243"/>
    </row>
    <row r="312" spans="1:13" x14ac:dyDescent="0.25">
      <c r="A312" s="243" t="s">
        <v>10390</v>
      </c>
      <c r="B312" s="250">
        <v>3</v>
      </c>
      <c r="C312" s="241"/>
      <c r="D312" s="241"/>
      <c r="E312" s="241"/>
      <c r="F312" s="241">
        <v>225</v>
      </c>
      <c r="G312" s="241"/>
      <c r="H312" s="241"/>
      <c r="I312" s="241"/>
      <c r="J312" s="241"/>
      <c r="K312" s="241"/>
      <c r="L312" s="241"/>
      <c r="M312" s="243"/>
    </row>
    <row r="313" spans="1:13" x14ac:dyDescent="0.25">
      <c r="A313" s="243" t="s">
        <v>10390</v>
      </c>
      <c r="B313" s="250">
        <v>4</v>
      </c>
      <c r="C313" s="241"/>
      <c r="D313" s="241"/>
      <c r="E313" s="241"/>
      <c r="F313" s="241">
        <v>153</v>
      </c>
      <c r="G313" s="241"/>
      <c r="H313" s="241"/>
      <c r="I313" s="241"/>
      <c r="J313" s="241"/>
      <c r="K313" s="241"/>
      <c r="L313" s="241"/>
      <c r="M313" s="243"/>
    </row>
    <row r="314" spans="1:13" x14ac:dyDescent="0.25">
      <c r="A314" s="243" t="s">
        <v>10390</v>
      </c>
      <c r="B314" s="250">
        <v>5</v>
      </c>
      <c r="C314" s="241"/>
      <c r="D314" s="241"/>
      <c r="E314" s="241"/>
      <c r="F314" s="241"/>
      <c r="G314" s="241"/>
      <c r="H314" s="241"/>
      <c r="I314" s="241"/>
      <c r="J314" s="241"/>
      <c r="K314" s="241"/>
      <c r="L314" s="241"/>
      <c r="M314" s="243"/>
    </row>
    <row r="315" spans="1:13" x14ac:dyDescent="0.25">
      <c r="A315" s="243" t="s">
        <v>10390</v>
      </c>
      <c r="B315" s="250">
        <v>6</v>
      </c>
      <c r="C315" s="241"/>
      <c r="D315" s="241"/>
      <c r="E315" s="241"/>
      <c r="F315" s="241">
        <v>260</v>
      </c>
      <c r="G315" s="241"/>
      <c r="H315" s="241"/>
      <c r="I315" s="241"/>
      <c r="J315" s="241"/>
      <c r="K315" s="241"/>
      <c r="L315" s="241"/>
      <c r="M315" s="243"/>
    </row>
    <row r="316" spans="1:13" x14ac:dyDescent="0.25">
      <c r="A316" s="243" t="s">
        <v>10391</v>
      </c>
      <c r="B316" s="250">
        <v>1</v>
      </c>
      <c r="C316" s="241"/>
      <c r="D316" s="241"/>
      <c r="E316" s="241"/>
      <c r="F316" s="241">
        <v>238</v>
      </c>
      <c r="G316" s="241"/>
      <c r="H316" s="241"/>
      <c r="I316" s="241"/>
      <c r="J316" s="241"/>
      <c r="K316" s="241"/>
      <c r="L316" s="241"/>
      <c r="M316" s="243"/>
    </row>
    <row r="317" spans="1:13" x14ac:dyDescent="0.25">
      <c r="A317" s="243" t="s">
        <v>10391</v>
      </c>
      <c r="B317" s="250">
        <v>2</v>
      </c>
      <c r="C317" s="241"/>
      <c r="D317" s="241"/>
      <c r="E317" s="241"/>
      <c r="F317" s="241">
        <v>225</v>
      </c>
      <c r="G317" s="241"/>
      <c r="H317" s="241"/>
      <c r="I317" s="241"/>
      <c r="J317" s="241"/>
      <c r="K317" s="241"/>
      <c r="L317" s="241"/>
      <c r="M317" s="243"/>
    </row>
    <row r="318" spans="1:13" x14ac:dyDescent="0.25">
      <c r="A318" s="243" t="s">
        <v>10391</v>
      </c>
      <c r="B318" s="250">
        <v>3</v>
      </c>
      <c r="C318" s="241"/>
      <c r="D318" s="241"/>
      <c r="E318" s="241"/>
      <c r="F318" s="241">
        <v>153</v>
      </c>
      <c r="G318" s="241"/>
      <c r="H318" s="241"/>
      <c r="I318" s="241"/>
      <c r="J318" s="241"/>
      <c r="K318" s="241"/>
      <c r="L318" s="241"/>
      <c r="M318" s="243"/>
    </row>
    <row r="319" spans="1:13" x14ac:dyDescent="0.25">
      <c r="A319" s="243" t="s">
        <v>10391</v>
      </c>
      <c r="B319" s="250">
        <v>4</v>
      </c>
      <c r="C319" s="241"/>
      <c r="D319" s="241"/>
      <c r="E319" s="241"/>
      <c r="F319" s="241"/>
      <c r="G319" s="241"/>
      <c r="H319" s="241"/>
      <c r="I319" s="241"/>
      <c r="J319" s="241"/>
      <c r="K319" s="241"/>
      <c r="L319" s="241"/>
      <c r="M319" s="243"/>
    </row>
    <row r="320" spans="1:13" x14ac:dyDescent="0.25">
      <c r="A320" s="243" t="s">
        <v>10391</v>
      </c>
      <c r="B320" s="250">
        <v>5</v>
      </c>
      <c r="C320" s="241"/>
      <c r="D320" s="241"/>
      <c r="E320" s="241"/>
      <c r="F320" s="241">
        <v>260</v>
      </c>
      <c r="G320" s="241"/>
      <c r="H320" s="241"/>
      <c r="I320" s="241"/>
      <c r="J320" s="241"/>
      <c r="K320" s="241"/>
      <c r="L320" s="241"/>
      <c r="M320" s="243"/>
    </row>
    <row r="321" spans="1:13" s="236" customFormat="1" x14ac:dyDescent="0.25">
      <c r="A321" s="243" t="s">
        <v>10391</v>
      </c>
      <c r="B321" s="250">
        <v>6</v>
      </c>
      <c r="C321" s="241"/>
      <c r="D321" s="241"/>
      <c r="E321" s="241"/>
      <c r="F321" s="241">
        <v>238</v>
      </c>
      <c r="G321" s="241"/>
      <c r="H321" s="241"/>
      <c r="I321" s="241"/>
      <c r="J321" s="241"/>
      <c r="K321" s="241"/>
      <c r="L321" s="241"/>
      <c r="M321" s="243"/>
    </row>
    <row r="322" spans="1:13" s="236" customFormat="1" x14ac:dyDescent="0.25">
      <c r="A322" s="243"/>
      <c r="B322" s="250"/>
      <c r="C322" s="241"/>
      <c r="D322" s="241"/>
      <c r="E322" s="241"/>
      <c r="F322" s="241">
        <v>225</v>
      </c>
      <c r="G322" s="241"/>
      <c r="H322" s="241"/>
      <c r="I322" s="241"/>
      <c r="J322" s="241"/>
      <c r="K322" s="241"/>
      <c r="L322" s="241"/>
      <c r="M322" s="243"/>
    </row>
    <row r="323" spans="1:13" s="236" customFormat="1" x14ac:dyDescent="0.25">
      <c r="A323" s="243"/>
      <c r="B323" s="250"/>
      <c r="C323" s="241"/>
      <c r="D323" s="241"/>
      <c r="E323" s="241"/>
      <c r="F323" s="241"/>
      <c r="G323" s="241"/>
      <c r="H323" s="241"/>
      <c r="I323" s="241"/>
      <c r="J323" s="241"/>
      <c r="K323" s="241"/>
      <c r="L323" s="241"/>
      <c r="M323" s="243"/>
    </row>
    <row r="324" spans="1:13" x14ac:dyDescent="0.25">
      <c r="A324" s="243"/>
      <c r="B324" s="250"/>
      <c r="C324" s="241"/>
      <c r="D324" s="241"/>
      <c r="E324" s="241"/>
      <c r="F324" s="241"/>
      <c r="G324" s="241"/>
      <c r="H324" s="241"/>
      <c r="I324" s="241"/>
      <c r="J324" s="241"/>
      <c r="K324" s="241"/>
      <c r="L324" s="241"/>
      <c r="M324" s="243"/>
    </row>
    <row r="325" spans="1:13" s="236" customFormat="1" x14ac:dyDescent="0.25">
      <c r="A325" s="243"/>
      <c r="B325" s="250"/>
      <c r="C325" s="241"/>
      <c r="D325" s="241"/>
      <c r="E325" s="241"/>
      <c r="F325" s="241"/>
      <c r="G325" s="241"/>
      <c r="H325" s="241"/>
      <c r="I325" s="241"/>
      <c r="J325" s="241"/>
      <c r="K325" s="241"/>
      <c r="L325" s="241"/>
      <c r="M325" s="243"/>
    </row>
  </sheetData>
  <mergeCells count="1">
    <mergeCell ref="A1:H1"/>
  </mergeCells>
  <phoneticPr fontId="23" type="noConversion"/>
  <dataValidations count="1">
    <dataValidation allowBlank="1" showDropDown="1" showInputMessage="1" showErrorMessage="1" sqref="E18 E5:E16 C5:D325" xr:uid="{26EC3D20-7696-4F42-81E4-DD5A4E6D78A0}"/>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DAE693A7-E258-42D8-88B2-2ADB2B10F8CA}">
          <x14:formula1>
            <xm:f>_xlfn.ANCHORARRAY(ddlInitialConditions!$A$2)</xm:f>
          </x14:formula1>
          <xm:sqref>A5:A90</xm:sqref>
        </x14:dataValidation>
        <x14:dataValidation type="list" allowBlank="1" showInputMessage="1" showErrorMessage="1" xr:uid="{E6F83CA0-EACB-47A6-B8AF-D538477B295B}">
          <x14:formula1>
            <xm:f>_xlfn.ANCHORARRAY(_xlfn.XLOOKUP($A5,ddlInitialConditions!$A$2:$A$500,ddlInitialConditions!$DQ$2:$DQ$500))</xm:f>
          </x14:formula1>
          <xm:sqref>B325 F106 F91 F96 F101 B5:B321</xm:sqref>
        </x14:dataValidation>
        <x14:dataValidation type="list" allowBlank="1" showInputMessage="1" showErrorMessage="1" xr:uid="{873B3155-D6F0-44F3-83FD-7FAC846706C6}">
          <x14:formula1>
            <xm:f>_xlfn.ANCHORARRAY(_xlfn.XLOOKUP($A321,ddlInitialConditions!$A$2:$A$500,ddlInitialConditions!$DQ$2:$DQ$500))</xm:f>
          </x14:formula1>
          <xm:sqref>B324</xm:sqref>
        </x14:dataValidation>
        <x14:dataValidation type="list" allowBlank="1" showInputMessage="1" showErrorMessage="1" xr:uid="{A1708D5F-A1BE-4218-B8AF-DA339B20BF7C}">
          <x14:formula1>
            <xm:f>_xlfn.ANCHORARRAY(_xlfn.XLOOKUP(#REF!,ddlInitialConditions!$A$2:$A$500,ddlInitialConditions!$DQ$2:$DQ$500))</xm:f>
          </x14:formula1>
          <xm:sqref>B322:B323</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O14"/>
  <sheetViews>
    <sheetView zoomScaleNormal="100" workbookViewId="0">
      <pane ySplit="4" topLeftCell="A5" activePane="bottomLeft" state="frozen"/>
      <selection activeCell="F24" sqref="F24"/>
      <selection pane="bottomLeft" activeCell="A9" sqref="A8:A9"/>
    </sheetView>
  </sheetViews>
  <sheetFormatPr defaultColWidth="8.85546875" defaultRowHeight="15" x14ac:dyDescent="0.25"/>
  <cols>
    <col min="1" max="1" width="13.7109375" customWidth="1"/>
    <col min="2" max="2" width="10.7109375" customWidth="1"/>
    <col min="3" max="3" width="23.28515625" bestFit="1" customWidth="1"/>
    <col min="4" max="4" width="22.28515625" bestFit="1" customWidth="1"/>
    <col min="5" max="26" width="20.7109375" customWidth="1"/>
  </cols>
  <sheetData>
    <row r="1" spans="1:41" ht="150" customHeight="1" x14ac:dyDescent="0.25">
      <c r="A1" s="215" t="s">
        <v>7439</v>
      </c>
      <c r="B1" s="215"/>
      <c r="C1" s="215"/>
      <c r="D1" s="215"/>
      <c r="E1" s="215"/>
      <c r="F1" s="215"/>
      <c r="G1" s="215"/>
      <c r="H1" s="215"/>
    </row>
    <row r="2" spans="1:41" ht="28.5" customHeight="1" x14ac:dyDescent="0.25">
      <c r="A2" s="29"/>
      <c r="B2" s="29"/>
    </row>
    <row r="3" spans="1:41" s="16" customFormat="1" ht="32.25" customHeight="1" x14ac:dyDescent="0.25">
      <c r="A3" s="15" t="s">
        <v>1923</v>
      </c>
      <c r="B3" s="15" t="s">
        <v>1922</v>
      </c>
      <c r="C3" s="15" t="s">
        <v>2836</v>
      </c>
      <c r="D3" s="15" t="s">
        <v>2056</v>
      </c>
      <c r="E3" s="15" t="s">
        <v>6457</v>
      </c>
      <c r="F3" s="15" t="s">
        <v>6456</v>
      </c>
      <c r="G3" s="15" t="s">
        <v>6455</v>
      </c>
      <c r="H3" s="15" t="s">
        <v>3333</v>
      </c>
      <c r="I3" s="15" t="s">
        <v>1969</v>
      </c>
      <c r="J3" s="16" t="s">
        <v>1900</v>
      </c>
      <c r="K3" s="15" t="s">
        <v>6445</v>
      </c>
      <c r="L3" s="16" t="s">
        <v>6446</v>
      </c>
      <c r="M3" s="16" t="s">
        <v>6447</v>
      </c>
      <c r="N3" s="15" t="s">
        <v>6448</v>
      </c>
      <c r="O3" s="16" t="s">
        <v>6449</v>
      </c>
      <c r="P3" s="16" t="s">
        <v>1895</v>
      </c>
    </row>
    <row r="4" spans="1:41" ht="15" customHeight="1" x14ac:dyDescent="0.25">
      <c r="A4" t="s">
        <v>93</v>
      </c>
      <c r="B4" t="s">
        <v>120</v>
      </c>
      <c r="C4" t="s">
        <v>2633</v>
      </c>
      <c r="D4" t="s">
        <v>2632</v>
      </c>
      <c r="E4" t="s">
        <v>2635</v>
      </c>
      <c r="F4" t="s">
        <v>2636</v>
      </c>
      <c r="G4" t="s">
        <v>2637</v>
      </c>
      <c r="H4" t="s">
        <v>2634</v>
      </c>
      <c r="I4" t="s">
        <v>218</v>
      </c>
      <c r="J4" t="s">
        <v>217</v>
      </c>
      <c r="K4" t="s">
        <v>2638</v>
      </c>
      <c r="L4" t="s">
        <v>2639</v>
      </c>
      <c r="M4" t="s">
        <v>2642</v>
      </c>
      <c r="N4" t="s">
        <v>2640</v>
      </c>
      <c r="O4" t="s">
        <v>2641</v>
      </c>
      <c r="P4" t="s">
        <v>7524</v>
      </c>
      <c r="Q4" s="87"/>
      <c r="R4" s="87"/>
      <c r="S4" s="87"/>
      <c r="T4" s="87"/>
      <c r="U4" s="87"/>
      <c r="V4" s="87"/>
      <c r="W4" s="87"/>
      <c r="X4" s="87"/>
      <c r="Y4" s="87"/>
      <c r="Z4" s="87"/>
      <c r="AA4" s="87"/>
      <c r="AB4" s="87"/>
      <c r="AC4" s="4"/>
      <c r="AD4" s="4"/>
      <c r="AE4" s="4"/>
      <c r="AF4" s="4"/>
      <c r="AG4" s="4"/>
      <c r="AH4" s="4"/>
      <c r="AI4" s="4"/>
      <c r="AJ4" s="4"/>
      <c r="AK4" s="4"/>
      <c r="AL4" s="4"/>
      <c r="AM4" s="4"/>
      <c r="AN4" s="4"/>
      <c r="AO4" s="4"/>
    </row>
    <row r="5" spans="1:41" x14ac:dyDescent="0.25">
      <c r="A5" s="126" t="s">
        <v>9916</v>
      </c>
      <c r="B5" s="127" cm="1">
        <f t="array" ref="B5">IF(ROW() &lt; ROW(INDEX(soilAnalyses[experiment_ID],ROWS(soilAnalyses[experiment_ID]))), COUNTIF(INDEX(soilAnalyses[experiment_ID],1):soilAnalyses[[#This Row],[experiment_ID]],soilAnalyses[[#This Row],[experiment_ID]]), "")</f>
        <v>1</v>
      </c>
      <c r="C5" s="126" t="s">
        <v>8964</v>
      </c>
      <c r="D5" s="21"/>
      <c r="E5" s="126"/>
      <c r="F5" s="126" t="s">
        <v>3600</v>
      </c>
      <c r="G5" s="126"/>
      <c r="H5" s="126"/>
      <c r="I5" s="127"/>
      <c r="J5" s="105"/>
      <c r="K5" s="126"/>
      <c r="L5" s="126"/>
      <c r="M5" s="126"/>
      <c r="N5" s="126"/>
      <c r="O5" s="126"/>
      <c r="P5" s="126"/>
    </row>
    <row r="6" spans="1:41" x14ac:dyDescent="0.25">
      <c r="A6" s="126" t="s">
        <v>9916</v>
      </c>
      <c r="B6" s="127" cm="1">
        <f t="array" ref="B6">IF(ROW() &lt; ROW(INDEX(soilAnalyses[experiment_ID],ROWS(soilAnalyses[experiment_ID]))), COUNTIF(INDEX(soilAnalyses[experiment_ID],1):soilAnalyses[[#This Row],[experiment_ID]],soilAnalyses[[#This Row],[experiment_ID]]), "")</f>
        <v>2</v>
      </c>
      <c r="C6" s="126" t="s">
        <v>8965</v>
      </c>
      <c r="D6" s="21"/>
      <c r="E6" s="126"/>
      <c r="F6" s="126" t="s">
        <v>3600</v>
      </c>
      <c r="G6" s="126"/>
      <c r="H6" s="126"/>
      <c r="I6" s="127"/>
      <c r="J6" s="105"/>
      <c r="K6" s="126"/>
      <c r="L6" s="126"/>
      <c r="M6" s="126"/>
      <c r="N6" s="126"/>
      <c r="O6" s="126"/>
      <c r="P6" s="126"/>
    </row>
    <row r="7" spans="1:41" x14ac:dyDescent="0.25">
      <c r="A7" s="126" t="s">
        <v>9803</v>
      </c>
      <c r="B7" s="127" cm="1">
        <f t="array" ref="B7">IF(ROW() &lt; ROW(INDEX(soilAnalyses[experiment_ID],ROWS(soilAnalyses[experiment_ID]))), COUNTIF(INDEX(soilAnalyses[experiment_ID],1):soilAnalyses[[#This Row],[experiment_ID]],soilAnalyses[[#This Row],[experiment_ID]]), "")</f>
        <v>1</v>
      </c>
      <c r="C7" s="126"/>
      <c r="D7" s="21"/>
      <c r="E7" s="126"/>
      <c r="F7" s="126"/>
      <c r="G7" s="126"/>
      <c r="H7" s="126"/>
      <c r="I7" s="127"/>
      <c r="J7" s="105"/>
      <c r="K7" s="126"/>
      <c r="L7" s="126"/>
      <c r="M7" s="126"/>
      <c r="N7" s="126"/>
      <c r="O7" s="126"/>
      <c r="P7" s="126"/>
    </row>
    <row r="8" spans="1:41" x14ac:dyDescent="0.25">
      <c r="A8" s="126" t="s">
        <v>10294</v>
      </c>
      <c r="B8" s="127" cm="1">
        <f t="array" ref="B8">IF(ROW() &lt; ROW(INDEX(soilAnalyses[experiment_ID],ROWS(soilAnalyses[experiment_ID]))), COUNTIF(INDEX(soilAnalyses[experiment_ID],1):soilAnalyses[[#This Row],[experiment_ID]],soilAnalyses[[#This Row],[experiment_ID]]), "")</f>
        <v>1</v>
      </c>
      <c r="C8" s="126"/>
      <c r="D8" s="21"/>
      <c r="E8" s="126"/>
      <c r="F8" s="126"/>
      <c r="G8" s="126"/>
      <c r="H8" s="126"/>
      <c r="I8" s="127"/>
      <c r="J8" s="105"/>
      <c r="K8" s="126"/>
      <c r="L8" s="126"/>
      <c r="M8" s="126"/>
      <c r="N8" s="126"/>
      <c r="O8" s="126"/>
      <c r="P8" s="126"/>
    </row>
    <row r="9" spans="1:41" x14ac:dyDescent="0.25">
      <c r="A9" s="126" t="s">
        <v>10295</v>
      </c>
      <c r="B9" s="127" cm="1">
        <f t="array" ref="B9">IF(ROW() &lt; ROW(INDEX(soilAnalyses[experiment_ID],ROWS(soilAnalyses[experiment_ID]))), COUNTIF(INDEX(soilAnalyses[experiment_ID],1):soilAnalyses[[#This Row],[experiment_ID]],soilAnalyses[[#This Row],[experiment_ID]]), "")</f>
        <v>1</v>
      </c>
      <c r="C9" s="126"/>
      <c r="D9" s="21"/>
      <c r="E9" s="126"/>
      <c r="F9" s="126"/>
      <c r="G9" s="126"/>
      <c r="H9" s="126"/>
      <c r="I9" s="127"/>
      <c r="J9" s="105"/>
      <c r="K9" s="126"/>
      <c r="L9" s="126"/>
      <c r="M9" s="126"/>
      <c r="N9" s="126"/>
      <c r="O9" s="126"/>
      <c r="P9" s="126"/>
    </row>
    <row r="10" spans="1:41" x14ac:dyDescent="0.25">
      <c r="A10" s="126"/>
      <c r="B10" s="127" cm="1">
        <f t="array" ref="B10">IF(ROW() &lt; ROW(INDEX(soilAnalyses[experiment_ID],ROWS(soilAnalyses[experiment_ID]))), COUNTIF(INDEX(soilAnalyses[experiment_ID],1):soilAnalyses[[#This Row],[experiment_ID]],soilAnalyses[[#This Row],[experiment_ID]]), "")</f>
        <v>0</v>
      </c>
      <c r="C10" s="126"/>
      <c r="D10" s="21"/>
      <c r="E10" s="126"/>
      <c r="F10" s="126"/>
      <c r="G10" s="126"/>
      <c r="H10" s="126"/>
      <c r="I10" s="127"/>
      <c r="J10" s="105"/>
      <c r="K10" s="126"/>
      <c r="L10" s="126"/>
      <c r="M10" s="126"/>
      <c r="N10" s="126"/>
      <c r="O10" s="126"/>
      <c r="P10" s="126"/>
    </row>
    <row r="11" spans="1:41" x14ac:dyDescent="0.25">
      <c r="A11" s="126"/>
      <c r="B11" s="127" cm="1">
        <f t="array" ref="B11">IF(ROW() &lt; ROW(INDEX(soilAnalyses[experiment_ID],ROWS(soilAnalyses[experiment_ID]))), COUNTIF(INDEX(soilAnalyses[experiment_ID],1):soilAnalyses[[#This Row],[experiment_ID]],soilAnalyses[[#This Row],[experiment_ID]]), "")</f>
        <v>0</v>
      </c>
      <c r="C11" s="126"/>
      <c r="D11" s="21"/>
      <c r="E11" s="126"/>
      <c r="F11" s="126"/>
      <c r="G11" s="126"/>
      <c r="H11" s="126"/>
      <c r="I11" s="127"/>
      <c r="J11" s="105"/>
      <c r="K11" s="126"/>
      <c r="L11" s="126"/>
      <c r="M11" s="126"/>
      <c r="N11" s="126"/>
      <c r="O11" s="126"/>
      <c r="P11" s="126"/>
    </row>
    <row r="12" spans="1:41" x14ac:dyDescent="0.25">
      <c r="A12" s="126"/>
      <c r="B12" s="127" cm="1">
        <f t="array" ref="B12">IF(ROW() &lt; ROW(INDEX(soilAnalyses[experiment_ID],ROWS(soilAnalyses[experiment_ID]))), COUNTIF(INDEX(soilAnalyses[experiment_ID],1):soilAnalyses[[#This Row],[experiment_ID]],soilAnalyses[[#This Row],[experiment_ID]]), "")</f>
        <v>0</v>
      </c>
      <c r="C12" s="126"/>
      <c r="D12" s="21"/>
      <c r="E12" s="126"/>
      <c r="F12" s="126"/>
      <c r="G12" s="126"/>
      <c r="H12" s="126"/>
      <c r="I12" s="127"/>
      <c r="J12" s="105"/>
      <c r="K12" s="126"/>
      <c r="L12" s="126"/>
      <c r="M12" s="126"/>
      <c r="N12" s="126"/>
      <c r="O12" s="126"/>
      <c r="P12" s="126"/>
    </row>
    <row r="13" spans="1:41" x14ac:dyDescent="0.25">
      <c r="A13" s="126"/>
      <c r="B13" s="127" cm="1">
        <f t="array" ref="B13">IF(ROW() &lt; ROW(INDEX(soilAnalyses[experiment_ID],ROWS(soilAnalyses[experiment_ID]))), COUNTIF(INDEX(soilAnalyses[experiment_ID],1):soilAnalyses[[#This Row],[experiment_ID]],soilAnalyses[[#This Row],[experiment_ID]]), "")</f>
        <v>0</v>
      </c>
      <c r="C13" s="126"/>
      <c r="D13" s="21"/>
      <c r="E13" s="126"/>
      <c r="F13" s="126"/>
      <c r="G13" s="126"/>
      <c r="H13" s="126"/>
      <c r="I13" s="127"/>
      <c r="J13" s="105"/>
      <c r="K13" s="126"/>
      <c r="L13" s="126"/>
      <c r="M13" s="126"/>
      <c r="N13" s="126"/>
      <c r="O13" s="126"/>
      <c r="P13" s="126"/>
    </row>
    <row r="14" spans="1:41" x14ac:dyDescent="0.25">
      <c r="A14" s="126"/>
      <c r="B14" s="127" t="str" cm="1">
        <f t="array" ref="B14">IF(ROW() &lt; ROW(INDEX(soilAnalyses[experiment_ID],ROWS(soilAnalyses[experiment_ID]))), COUNTIF(INDEX(soilAnalyses[experiment_ID],1):soilAnalyses[[#This Row],[experiment_ID]],soilAnalyses[[#This Row],[experiment_ID]]), "")</f>
        <v/>
      </c>
      <c r="C14" s="126"/>
      <c r="D14" s="21"/>
      <c r="E14" s="126"/>
      <c r="F14" s="126"/>
      <c r="G14" s="126"/>
      <c r="H14" s="126"/>
      <c r="I14" s="127"/>
      <c r="J14" s="105"/>
      <c r="K14" s="126"/>
      <c r="L14" s="126"/>
      <c r="M14" s="126"/>
      <c r="N14" s="126"/>
      <c r="O14" s="126"/>
      <c r="P14" s="126"/>
    </row>
  </sheetData>
  <mergeCells count="1">
    <mergeCell ref="A1:H1"/>
  </mergeCells>
  <dataValidations count="3">
    <dataValidation type="list" allowBlank="1" showInputMessage="1" showErrorMessage="1" sqref="A7 A14" xr:uid="{6D244C93-641B-41B4-9F76-21DEF6E69469}">
      <formula1>ddl_experiments</formula1>
    </dataValidation>
    <dataValidation type="list" allowBlank="1" showInputMessage="1" showErrorMessage="1" sqref="A5:A6" xr:uid="{857E5A7C-1D1E-4391-8A09-F1914FB0AD9C}">
      <formula1>ddl_resources</formula1>
    </dataValidation>
    <dataValidation allowBlank="1" showDropDown="1" showInputMessage="1" showErrorMessage="1" sqref="C5:C13"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546CAE9-5390-4176-BCF6-2AF7440DB014}">
          <x14:formula1>
            <xm:f>DropDown!$CQ$3:$CQ$8</xm:f>
          </x14:formula1>
          <xm:sqref>E5:E14</xm:sqref>
        </x14:dataValidation>
        <x14:dataValidation type="list" allowBlank="1" showInputMessage="1" showErrorMessage="1" xr:uid="{BE1AEDBC-6AF2-4966-8B60-E69437CC1CEC}">
          <x14:formula1>
            <xm:f>DropDown!$CT$3:$CT$18</xm:f>
          </x14:formula1>
          <xm:sqref>F5:F14</xm:sqref>
        </x14:dataValidation>
        <x14:dataValidation type="list" allowBlank="1" showInputMessage="1" showErrorMessage="1" xr:uid="{E3502DF8-C7D9-4031-BAF5-144AEC0E00F9}">
          <x14:formula1>
            <xm:f>DropDown!$CW$3:$CW$7</xm:f>
          </x14:formula1>
          <xm:sqref>L5:O14</xm:sqref>
        </x14:dataValidation>
        <x14:dataValidation type="list" allowBlank="1" showInputMessage="1" showErrorMessage="1" xr:uid="{942785DE-FC02-4451-B12D-774507898F53}">
          <x14:formula1>
            <xm:f>DropDown!$CW$3:$CW$8</xm:f>
          </x14:formula1>
          <xm:sqref>G5:G14</xm:sqref>
        </x14:dataValidation>
        <x14:dataValidation type="list" allowBlank="1" showInputMessage="1" showErrorMessage="1" xr:uid="{B3DE814E-CAE4-49D4-814F-5B4F21FD8A24}">
          <x14:formula1>
            <xm:f>DropDown!$CZ$3</xm:f>
          </x14:formula1>
          <xm:sqref>K5:K14</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I18"/>
  <sheetViews>
    <sheetView zoomScaleNormal="100" workbookViewId="0">
      <pane ySplit="4" topLeftCell="A5" activePane="bottomLeft" state="frozen"/>
      <selection activeCell="F24" sqref="F24"/>
      <selection pane="bottomLeft" activeCell="D13" sqref="D13"/>
    </sheetView>
  </sheetViews>
  <sheetFormatPr defaultColWidth="8.85546875" defaultRowHeight="15" x14ac:dyDescent="0.25"/>
  <cols>
    <col min="1" max="1" width="13.7109375" customWidth="1"/>
    <col min="2" max="2" width="11.28515625" customWidth="1"/>
    <col min="3" max="26" width="20.7109375" customWidth="1"/>
  </cols>
  <sheetData>
    <row r="1" spans="1:35" ht="150" customHeight="1" x14ac:dyDescent="0.25">
      <c r="A1" s="215" t="s">
        <v>7440</v>
      </c>
      <c r="B1" s="215"/>
      <c r="C1" s="215"/>
      <c r="D1" s="215"/>
      <c r="E1" s="215"/>
      <c r="F1" s="215"/>
      <c r="G1" s="215"/>
      <c r="H1" s="215"/>
    </row>
    <row r="2" spans="1:35" ht="28.5" customHeight="1" x14ac:dyDescent="0.25">
      <c r="A2" s="29"/>
      <c r="B2" s="29"/>
    </row>
    <row r="3" spans="1:35" s="16" customFormat="1" ht="32.25" customHeight="1" x14ac:dyDescent="0.25">
      <c r="A3" s="15" t="s">
        <v>1923</v>
      </c>
      <c r="B3" s="15" t="s">
        <v>1950</v>
      </c>
      <c r="C3" s="15" t="s">
        <v>1903</v>
      </c>
      <c r="D3" s="15" t="s">
        <v>1904</v>
      </c>
      <c r="E3" s="15" t="s">
        <v>6406</v>
      </c>
      <c r="F3" s="15" t="s">
        <v>3341</v>
      </c>
      <c r="G3" s="15" t="s">
        <v>3342</v>
      </c>
      <c r="H3" s="15" t="s">
        <v>1974</v>
      </c>
      <c r="I3" s="15" t="s">
        <v>8279</v>
      </c>
      <c r="J3" s="15" t="s">
        <v>3360</v>
      </c>
      <c r="K3" s="16" t="s">
        <v>3365</v>
      </c>
      <c r="L3" s="16" t="s">
        <v>3370</v>
      </c>
      <c r="M3" s="16" t="s">
        <v>3340</v>
      </c>
      <c r="N3" s="15" t="s">
        <v>3363</v>
      </c>
      <c r="O3" s="16" t="s">
        <v>3364</v>
      </c>
      <c r="P3" s="16" t="s">
        <v>3361</v>
      </c>
      <c r="Q3" s="16" t="s">
        <v>3362</v>
      </c>
      <c r="R3" s="16" t="s">
        <v>3366</v>
      </c>
      <c r="S3" s="16" t="s">
        <v>1895</v>
      </c>
    </row>
    <row r="4" spans="1:35" x14ac:dyDescent="0.25">
      <c r="A4" s="4" t="s">
        <v>93</v>
      </c>
      <c r="B4" t="s">
        <v>120</v>
      </c>
      <c r="C4" s="55" t="s">
        <v>2643</v>
      </c>
      <c r="D4" s="55" t="s">
        <v>2644</v>
      </c>
      <c r="E4" s="139" t="s">
        <v>2645</v>
      </c>
      <c r="F4" s="139" t="s">
        <v>2649</v>
      </c>
      <c r="G4" s="139" t="s">
        <v>2650</v>
      </c>
      <c r="H4" s="139" t="s">
        <v>2646</v>
      </c>
      <c r="I4" s="139" t="s">
        <v>2647</v>
      </c>
      <c r="J4" s="139" t="s">
        <v>2651</v>
      </c>
      <c r="K4" s="139" t="s">
        <v>2652</v>
      </c>
      <c r="L4" s="139" t="s">
        <v>2658</v>
      </c>
      <c r="M4" s="139" t="s">
        <v>2648</v>
      </c>
      <c r="N4" s="139" t="s">
        <v>2653</v>
      </c>
      <c r="O4" s="139" t="s">
        <v>2654</v>
      </c>
      <c r="P4" s="139" t="s">
        <v>2657</v>
      </c>
      <c r="Q4" s="139" t="s">
        <v>2655</v>
      </c>
      <c r="R4" s="139" t="s">
        <v>2656</v>
      </c>
      <c r="S4" s="139" t="s">
        <v>7525</v>
      </c>
      <c r="T4" s="4"/>
      <c r="U4" s="4"/>
      <c r="V4" s="4"/>
      <c r="W4" s="4"/>
      <c r="X4" s="4"/>
      <c r="Y4" s="4"/>
      <c r="Z4" s="4"/>
      <c r="AA4" s="4"/>
      <c r="AB4" s="4"/>
      <c r="AC4" s="4"/>
      <c r="AD4" s="4"/>
      <c r="AE4" s="4"/>
      <c r="AF4" s="4"/>
      <c r="AG4" s="4"/>
      <c r="AH4" s="4"/>
      <c r="AI4" s="4"/>
    </row>
    <row r="5" spans="1:35" x14ac:dyDescent="0.25">
      <c r="A5" s="126" t="s">
        <v>9803</v>
      </c>
      <c r="B5" s="127">
        <v>1</v>
      </c>
      <c r="C5" s="105">
        <v>0</v>
      </c>
      <c r="D5" s="105">
        <v>15</v>
      </c>
      <c r="E5" s="140"/>
      <c r="F5" s="140"/>
      <c r="G5" s="140"/>
      <c r="H5" s="140"/>
      <c r="I5" s="105"/>
      <c r="J5" s="116">
        <v>56.3</v>
      </c>
      <c r="K5" s="116">
        <v>147</v>
      </c>
      <c r="L5" s="116"/>
      <c r="M5" s="116"/>
      <c r="N5" s="116"/>
      <c r="O5" s="116"/>
      <c r="P5" s="116"/>
      <c r="Q5" s="116"/>
      <c r="R5" s="116"/>
      <c r="S5" s="130"/>
    </row>
    <row r="6" spans="1:35" x14ac:dyDescent="0.25">
      <c r="A6" s="126" t="s">
        <v>9916</v>
      </c>
      <c r="B6" s="127">
        <v>1</v>
      </c>
      <c r="C6" s="105">
        <v>15</v>
      </c>
      <c r="D6" s="105">
        <v>30</v>
      </c>
      <c r="E6" s="105"/>
      <c r="F6" s="105"/>
      <c r="G6" s="105"/>
      <c r="H6" s="105"/>
      <c r="I6" s="105"/>
      <c r="J6" s="116">
        <v>57</v>
      </c>
      <c r="K6" s="116">
        <v>157</v>
      </c>
      <c r="L6" s="116"/>
      <c r="M6" s="116"/>
      <c r="N6" s="116"/>
      <c r="O6" s="116"/>
      <c r="P6" s="116"/>
      <c r="Q6" s="116"/>
      <c r="R6" s="116"/>
      <c r="S6" s="130"/>
    </row>
    <row r="7" spans="1:35" x14ac:dyDescent="0.25">
      <c r="A7" s="126" t="s">
        <v>9916</v>
      </c>
      <c r="B7" s="127">
        <v>1</v>
      </c>
      <c r="C7" s="105">
        <v>30</v>
      </c>
      <c r="D7" s="105">
        <v>45</v>
      </c>
      <c r="E7" s="105"/>
      <c r="F7" s="105"/>
      <c r="G7" s="105"/>
      <c r="H7" s="105"/>
      <c r="I7" s="105"/>
      <c r="J7" s="116">
        <v>29.7</v>
      </c>
      <c r="K7" s="116">
        <v>146</v>
      </c>
      <c r="L7" s="116"/>
      <c r="M7" s="116"/>
      <c r="N7" s="116"/>
      <c r="O7" s="116"/>
      <c r="P7" s="116"/>
      <c r="Q7" s="116"/>
      <c r="R7" s="116"/>
      <c r="S7" s="130"/>
    </row>
    <row r="8" spans="1:35" x14ac:dyDescent="0.25">
      <c r="A8" s="126" t="s">
        <v>9916</v>
      </c>
      <c r="B8" s="127">
        <v>1</v>
      </c>
      <c r="C8" s="105">
        <v>45</v>
      </c>
      <c r="D8" s="105">
        <v>60</v>
      </c>
      <c r="E8" s="105"/>
      <c r="F8" s="105"/>
      <c r="G8" s="105"/>
      <c r="H8" s="105"/>
      <c r="I8" s="105"/>
      <c r="J8" s="116">
        <v>6.7</v>
      </c>
      <c r="K8" s="116">
        <v>172</v>
      </c>
      <c r="L8" s="116"/>
      <c r="M8" s="116"/>
      <c r="N8" s="116"/>
      <c r="O8" s="116"/>
      <c r="P8" s="116"/>
      <c r="Q8" s="116"/>
      <c r="R8" s="116"/>
      <c r="S8" s="130"/>
    </row>
    <row r="9" spans="1:35" x14ac:dyDescent="0.25">
      <c r="A9" s="126" t="s">
        <v>9916</v>
      </c>
      <c r="B9" s="127">
        <v>1</v>
      </c>
      <c r="C9" s="105">
        <v>60</v>
      </c>
      <c r="D9" s="105">
        <v>75</v>
      </c>
      <c r="E9" s="105"/>
      <c r="F9" s="105"/>
      <c r="G9" s="105"/>
      <c r="H9" s="105"/>
      <c r="I9" s="105"/>
      <c r="J9" s="116">
        <v>17.7</v>
      </c>
      <c r="K9" s="116">
        <v>180</v>
      </c>
      <c r="L9" s="116"/>
      <c r="M9" s="116"/>
      <c r="N9" s="116"/>
      <c r="O9" s="116"/>
      <c r="P9" s="116"/>
      <c r="Q9" s="116"/>
      <c r="R9" s="116"/>
      <c r="S9" s="130"/>
    </row>
    <row r="10" spans="1:35" x14ac:dyDescent="0.25">
      <c r="A10" s="126" t="s">
        <v>9916</v>
      </c>
      <c r="B10" s="127">
        <v>1</v>
      </c>
      <c r="C10" s="105">
        <v>75</v>
      </c>
      <c r="D10" s="105">
        <v>90</v>
      </c>
      <c r="E10" s="105"/>
      <c r="F10" s="105"/>
      <c r="G10" s="105"/>
      <c r="H10" s="105"/>
      <c r="I10" s="105"/>
      <c r="J10" s="116">
        <v>28</v>
      </c>
      <c r="K10" s="116">
        <v>167</v>
      </c>
      <c r="L10" s="116"/>
      <c r="M10" s="116"/>
      <c r="N10" s="116"/>
      <c r="O10" s="116"/>
      <c r="P10" s="116"/>
      <c r="Q10" s="116"/>
      <c r="R10" s="116"/>
      <c r="S10" s="130"/>
    </row>
    <row r="11" spans="1:35" x14ac:dyDescent="0.25">
      <c r="A11" s="126" t="s">
        <v>9916</v>
      </c>
      <c r="B11" s="127">
        <v>2</v>
      </c>
      <c r="C11" s="105">
        <v>0</v>
      </c>
      <c r="D11" s="105">
        <v>15</v>
      </c>
      <c r="E11" s="105"/>
      <c r="F11" s="105"/>
      <c r="G11" s="105"/>
      <c r="H11" s="105"/>
      <c r="I11" s="105"/>
      <c r="J11" s="116">
        <v>105</v>
      </c>
      <c r="K11" s="116">
        <v>231</v>
      </c>
      <c r="L11" s="116"/>
      <c r="M11" s="116"/>
      <c r="N11" s="116"/>
      <c r="O11" s="116"/>
      <c r="P11" s="116"/>
      <c r="Q11" s="116"/>
      <c r="R11" s="116"/>
      <c r="S11" s="130"/>
    </row>
    <row r="12" spans="1:35" x14ac:dyDescent="0.25">
      <c r="A12" s="126" t="s">
        <v>9916</v>
      </c>
      <c r="B12" s="127">
        <v>2</v>
      </c>
      <c r="C12" s="105">
        <v>15</v>
      </c>
      <c r="D12" s="105">
        <v>30</v>
      </c>
      <c r="E12" s="105"/>
      <c r="F12" s="105"/>
      <c r="G12" s="105"/>
      <c r="H12" s="105"/>
      <c r="I12" s="105"/>
      <c r="J12" s="116">
        <v>109</v>
      </c>
      <c r="K12" s="116">
        <v>256</v>
      </c>
      <c r="L12" s="116"/>
      <c r="M12" s="116"/>
      <c r="N12" s="116"/>
      <c r="O12" s="116"/>
      <c r="P12" s="116"/>
      <c r="Q12" s="116"/>
      <c r="R12" s="116"/>
      <c r="S12" s="130"/>
    </row>
    <row r="13" spans="1:35" x14ac:dyDescent="0.25">
      <c r="A13" s="126" t="s">
        <v>9916</v>
      </c>
      <c r="B13" s="127">
        <v>2</v>
      </c>
      <c r="C13" s="105">
        <v>30</v>
      </c>
      <c r="D13" s="105">
        <v>45</v>
      </c>
      <c r="E13" s="105"/>
      <c r="F13" s="105"/>
      <c r="G13" s="105"/>
      <c r="H13" s="105"/>
      <c r="I13" s="105"/>
      <c r="J13" s="116">
        <v>59.5</v>
      </c>
      <c r="K13" s="116">
        <v>169</v>
      </c>
      <c r="L13" s="116"/>
      <c r="M13" s="116"/>
      <c r="N13" s="116"/>
      <c r="O13" s="116"/>
      <c r="P13" s="116"/>
      <c r="Q13" s="116"/>
      <c r="R13" s="116"/>
      <c r="S13" s="130"/>
    </row>
    <row r="14" spans="1:35" x14ac:dyDescent="0.25">
      <c r="A14" s="126" t="s">
        <v>9916</v>
      </c>
      <c r="B14" s="127">
        <v>2</v>
      </c>
      <c r="C14" s="105">
        <v>45</v>
      </c>
      <c r="D14" s="105">
        <v>60</v>
      </c>
      <c r="E14" s="105"/>
      <c r="F14" s="105"/>
      <c r="G14" s="105"/>
      <c r="H14" s="105"/>
      <c r="I14" s="105"/>
      <c r="J14" s="116">
        <v>43</v>
      </c>
      <c r="K14" s="116">
        <v>144</v>
      </c>
      <c r="L14" s="116"/>
      <c r="M14" s="116"/>
      <c r="N14" s="116"/>
      <c r="O14" s="116"/>
      <c r="P14" s="116"/>
      <c r="Q14" s="116"/>
      <c r="R14" s="116"/>
      <c r="S14" s="130"/>
    </row>
    <row r="15" spans="1:35" x14ac:dyDescent="0.25">
      <c r="A15" s="126" t="s">
        <v>9916</v>
      </c>
      <c r="B15" s="127">
        <v>2</v>
      </c>
      <c r="C15" s="105">
        <v>60</v>
      </c>
      <c r="D15" s="105">
        <v>75</v>
      </c>
      <c r="E15" s="105"/>
      <c r="F15" s="105"/>
      <c r="G15" s="105"/>
      <c r="H15" s="105"/>
      <c r="I15" s="105"/>
      <c r="J15" s="116">
        <v>41</v>
      </c>
      <c r="K15" s="116">
        <v>136</v>
      </c>
      <c r="L15" s="116"/>
      <c r="M15" s="116"/>
      <c r="N15" s="116"/>
      <c r="O15" s="116"/>
      <c r="P15" s="116"/>
      <c r="Q15" s="116"/>
      <c r="R15" s="116"/>
      <c r="S15" s="130"/>
    </row>
    <row r="16" spans="1:35" x14ac:dyDescent="0.25">
      <c r="A16" s="126" t="s">
        <v>9916</v>
      </c>
      <c r="B16" s="127">
        <v>2</v>
      </c>
      <c r="C16" s="105">
        <v>75</v>
      </c>
      <c r="D16" s="105">
        <v>90</v>
      </c>
      <c r="E16" s="105"/>
      <c r="F16" s="105"/>
      <c r="G16" s="105"/>
      <c r="H16" s="105"/>
      <c r="I16" s="105"/>
      <c r="J16" s="116">
        <v>46.5</v>
      </c>
      <c r="K16" s="116">
        <v>135</v>
      </c>
      <c r="L16" s="116"/>
      <c r="M16" s="116"/>
      <c r="N16" s="116"/>
      <c r="O16" s="116"/>
      <c r="P16" s="116"/>
      <c r="Q16" s="116"/>
      <c r="R16" s="116"/>
      <c r="S16" s="130"/>
    </row>
    <row r="17" spans="1:19" x14ac:dyDescent="0.25">
      <c r="A17" s="126" t="s">
        <v>9803</v>
      </c>
      <c r="B17" s="127"/>
      <c r="C17" s="105"/>
      <c r="D17" s="105"/>
      <c r="E17" s="105"/>
      <c r="F17" s="105">
        <v>5.3</v>
      </c>
      <c r="G17" s="105"/>
      <c r="H17" s="105"/>
      <c r="I17" s="105"/>
      <c r="J17" s="116"/>
      <c r="K17" s="116"/>
      <c r="L17" s="116"/>
      <c r="M17" s="116"/>
      <c r="N17" s="116">
        <v>2.4700000000000002</v>
      </c>
      <c r="O17" s="116"/>
      <c r="P17" s="116"/>
      <c r="Q17" s="116"/>
      <c r="R17" s="116"/>
      <c r="S17" s="105" t="s">
        <v>9722</v>
      </c>
    </row>
    <row r="18" spans="1:19" x14ac:dyDescent="0.25">
      <c r="A18" s="126"/>
      <c r="B18" s="127"/>
      <c r="C18" s="105"/>
      <c r="D18" s="105"/>
      <c r="E18" s="105"/>
      <c r="F18" s="105"/>
      <c r="G18" s="105"/>
      <c r="H18" s="105"/>
      <c r="I18" s="105"/>
      <c r="J18" s="105"/>
      <c r="K18" s="105"/>
      <c r="L18" s="105"/>
      <c r="M18" s="105"/>
      <c r="N18" s="105"/>
      <c r="O18" s="105"/>
      <c r="P18" s="105"/>
      <c r="Q18" s="105"/>
      <c r="R18" s="105"/>
      <c r="S18" s="126"/>
    </row>
  </sheetData>
  <mergeCells count="1">
    <mergeCell ref="A1:H1"/>
  </mergeCells>
  <conditionalFormatting sqref="C4">
    <cfRule type="duplicateValues" dxfId="13" priority="3"/>
  </conditionalFormatting>
  <conditionalFormatting sqref="C4">
    <cfRule type="duplicateValues" dxfId="12" priority="4"/>
  </conditionalFormatting>
  <conditionalFormatting sqref="D4">
    <cfRule type="duplicateValues" dxfId="11" priority="2"/>
  </conditionalFormatting>
  <conditionalFormatting sqref="D4:S4">
    <cfRule type="duplicateValues" dxfId="10" priority="5508"/>
  </conditionalFormatting>
  <dataValidations count="2">
    <dataValidation allowBlank="1" showDropDown="1" showInputMessage="1" showErrorMessage="1" sqref="T5:XFD5 C5:C18" xr:uid="{992EDFDA-BB9D-499B-803A-96A607DD423D}"/>
    <dataValidation type="list" allowBlank="1" showInputMessage="1" showErrorMessage="1" sqref="A6:A16" xr:uid="{55096160-FFF4-4C31-BF9F-2A30494D5B45}">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B5:B18</xm:sqref>
        </x14:dataValidation>
        <x14:dataValidation type="list" allowBlank="1" showInputMessage="1" showErrorMessage="1" xr:uid="{6F019829-5AC7-449E-897B-AA4A1A88ACD0}">
          <x14:formula1>
            <xm:f>_xlfn.ANCHORARRAY(ddlInitialConditions!$A$2)</xm:f>
          </x14:formula1>
          <xm:sqref>A5 A17:A18</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24"/>
  <sheetViews>
    <sheetView zoomScaleNormal="100" workbookViewId="0">
      <pane ySplit="4" topLeftCell="A8" activePane="bottomLeft" state="frozen"/>
      <selection activeCell="D22" sqref="D22"/>
      <selection pane="bottomLeft" activeCell="D12" sqref="D12:D23"/>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215" t="s">
        <v>7443</v>
      </c>
      <c r="B1" s="215"/>
      <c r="C1" s="215"/>
      <c r="D1" s="215"/>
      <c r="E1" s="215"/>
      <c r="F1" s="215"/>
      <c r="G1" s="215"/>
      <c r="H1" s="215"/>
    </row>
    <row r="2" spans="1:14" ht="28.5" customHeight="1" x14ac:dyDescent="0.25">
      <c r="A2" s="29"/>
      <c r="B2" s="29"/>
    </row>
    <row r="3" spans="1:14" s="80" customFormat="1" ht="32.25" customHeight="1" x14ac:dyDescent="0.25">
      <c r="A3" s="15" t="s">
        <v>1923</v>
      </c>
      <c r="B3" s="15" t="s">
        <v>1922</v>
      </c>
      <c r="C3" s="15" t="s">
        <v>6393</v>
      </c>
      <c r="D3" s="15" t="s">
        <v>1895</v>
      </c>
      <c r="E3" s="15"/>
      <c r="F3" s="15"/>
      <c r="G3" s="15"/>
      <c r="H3" s="15"/>
      <c r="I3" s="15"/>
      <c r="J3" s="16"/>
      <c r="K3" s="15"/>
      <c r="M3" s="16"/>
      <c r="N3" s="15"/>
    </row>
    <row r="4" spans="1:14" x14ac:dyDescent="0.25">
      <c r="A4" s="4" t="s">
        <v>93</v>
      </c>
      <c r="B4" s="12" t="s">
        <v>128</v>
      </c>
      <c r="C4" s="82" t="s">
        <v>2762</v>
      </c>
      <c r="D4" s="82" t="s">
        <v>2763</v>
      </c>
      <c r="E4" s="4"/>
      <c r="F4" s="4"/>
      <c r="G4" s="4"/>
      <c r="H4" s="4"/>
    </row>
    <row r="5" spans="1:14" x14ac:dyDescent="0.25">
      <c r="A5" t="s">
        <v>9355</v>
      </c>
      <c r="B5" cm="1">
        <f t="array" ref="B5">IF(ROW() &lt; ROW(INDEX(environModifications[experiment_ID],ROWS(environModifications[experiment_ID]))), COUNTIF(INDEX(environModifications[experiment_ID],1):environModifications[[#This Row],[experiment_ID]],environModifications[[#This Row],[experiment_ID]]), "")</f>
        <v>1</v>
      </c>
      <c r="C5" t="s">
        <v>8689</v>
      </c>
    </row>
    <row r="6" spans="1:14" x14ac:dyDescent="0.25">
      <c r="A6" t="s">
        <v>9355</v>
      </c>
      <c r="B6" cm="1">
        <f t="array" ref="B6">IF(ROW() &lt; ROW(INDEX(environModifications[experiment_ID],ROWS(environModifications[experiment_ID]))), COUNTIF(INDEX(environModifications[experiment_ID],1):environModifications[[#This Row],[experiment_ID]],environModifications[[#This Row],[experiment_ID]]), "")</f>
        <v>2</v>
      </c>
      <c r="C6" t="s">
        <v>8690</v>
      </c>
    </row>
    <row r="7" spans="1:14" x14ac:dyDescent="0.25">
      <c r="A7" t="s">
        <v>9356</v>
      </c>
      <c r="B7" cm="1">
        <f t="array" ref="B7">IF(ROW() &lt; ROW(INDEX(environModifications[experiment_ID],ROWS(environModifications[experiment_ID]))), COUNTIF(INDEX(environModifications[experiment_ID],1):environModifications[[#This Row],[experiment_ID]],environModifications[[#This Row],[experiment_ID]]), "")</f>
        <v>1</v>
      </c>
      <c r="C7" t="s">
        <v>8689</v>
      </c>
    </row>
    <row r="8" spans="1:14" x14ac:dyDescent="0.25">
      <c r="A8" t="s">
        <v>9356</v>
      </c>
      <c r="B8" cm="1">
        <f t="array" ref="B8">IF(ROW() &lt; ROW(INDEX(environModifications[experiment_ID],ROWS(environModifications[experiment_ID]))), COUNTIF(INDEX(environModifications[experiment_ID],1):environModifications[[#This Row],[experiment_ID]],environModifications[[#This Row],[experiment_ID]]), "")</f>
        <v>2</v>
      </c>
      <c r="C8" t="s">
        <v>8690</v>
      </c>
    </row>
    <row r="9" spans="1:14" x14ac:dyDescent="0.25">
      <c r="A9" t="s">
        <v>9357</v>
      </c>
      <c r="B9" cm="1">
        <f t="array" ref="B9">IF(ROW() &lt; ROW(INDEX(environModifications[experiment_ID],ROWS(environModifications[experiment_ID]))), COUNTIF(INDEX(environModifications[experiment_ID],1):environModifications[[#This Row],[experiment_ID]],environModifications[[#This Row],[experiment_ID]]), "")</f>
        <v>1</v>
      </c>
      <c r="C9" t="s">
        <v>8689</v>
      </c>
    </row>
    <row r="10" spans="1:14" x14ac:dyDescent="0.25">
      <c r="A10" t="s">
        <v>9357</v>
      </c>
      <c r="B10" cm="1">
        <f t="array" ref="B10">IF(ROW() &lt; ROW(INDEX(environModifications[experiment_ID],ROWS(environModifications[experiment_ID]))), COUNTIF(INDEX(environModifications[experiment_ID],1):environModifications[[#This Row],[experiment_ID]],environModifications[[#This Row],[experiment_ID]]), "")</f>
        <v>2</v>
      </c>
      <c r="C10" t="s">
        <v>8690</v>
      </c>
    </row>
    <row r="11" spans="1:14" x14ac:dyDescent="0.25">
      <c r="A11" t="s">
        <v>9633</v>
      </c>
      <c r="B11" cm="1">
        <f t="array" ref="B11">IF(ROW() &lt; ROW(INDEX(environModifications[experiment_ID],ROWS(environModifications[experiment_ID]))), COUNTIF(INDEX(environModifications[experiment_ID],1):environModifications[[#This Row],[experiment_ID]],environModifications[[#This Row],[experiment_ID]]), "")</f>
        <v>1</v>
      </c>
      <c r="D11" t="s">
        <v>9598</v>
      </c>
    </row>
    <row r="12" spans="1:14" x14ac:dyDescent="0.25">
      <c r="A12" s="126" t="s">
        <v>10160</v>
      </c>
      <c r="B12" cm="1">
        <f t="array" ref="B12">IF(ROW() &lt; ROW(INDEX(environModifications[experiment_ID],ROWS(environModifications[experiment_ID]))), COUNTIF(INDEX(environModifications[experiment_ID],1):environModifications[[#This Row],[experiment_ID]],environModifications[[#This Row],[experiment_ID]]), "")</f>
        <v>1</v>
      </c>
      <c r="C12" t="s">
        <v>10227</v>
      </c>
    </row>
    <row r="13" spans="1:14" x14ac:dyDescent="0.25">
      <c r="A13" s="126" t="s">
        <v>10160</v>
      </c>
      <c r="B13" cm="1">
        <f t="array" ref="B13">IF(ROW() &lt; ROW(INDEX(environModifications[experiment_ID],ROWS(environModifications[experiment_ID]))), COUNTIF(INDEX(environModifications[experiment_ID],1):environModifications[[#This Row],[experiment_ID]],environModifications[[#This Row],[experiment_ID]]), "")</f>
        <v>2</v>
      </c>
      <c r="C13" t="s">
        <v>10228</v>
      </c>
    </row>
    <row r="14" spans="1:14" x14ac:dyDescent="0.25">
      <c r="A14" s="126" t="s">
        <v>10161</v>
      </c>
      <c r="B14" cm="1">
        <f t="array" ref="B14">IF(ROW() &lt; ROW(INDEX(environModifications[experiment_ID],ROWS(environModifications[experiment_ID]))), COUNTIF(INDEX(environModifications[experiment_ID],1):environModifications[[#This Row],[experiment_ID]],environModifications[[#This Row],[experiment_ID]]), "")</f>
        <v>1</v>
      </c>
      <c r="C14" t="s">
        <v>10227</v>
      </c>
    </row>
    <row r="15" spans="1:14" x14ac:dyDescent="0.25">
      <c r="A15" s="126" t="s">
        <v>10161</v>
      </c>
      <c r="B15" cm="1">
        <f t="array" ref="B15">IF(ROW() &lt; ROW(INDEX(environModifications[experiment_ID],ROWS(environModifications[experiment_ID]))), COUNTIF(INDEX(environModifications[experiment_ID],1):environModifications[[#This Row],[experiment_ID]],environModifications[[#This Row],[experiment_ID]]), "")</f>
        <v>2</v>
      </c>
      <c r="C15" t="s">
        <v>10228</v>
      </c>
    </row>
    <row r="16" spans="1:14" x14ac:dyDescent="0.25">
      <c r="A16" s="126" t="s">
        <v>10162</v>
      </c>
      <c r="B16" cm="1">
        <f t="array" ref="B16">IF(ROW() &lt; ROW(INDEX(environModifications[experiment_ID],ROWS(environModifications[experiment_ID]))), COUNTIF(INDEX(environModifications[experiment_ID],1):environModifications[[#This Row],[experiment_ID]],environModifications[[#This Row],[experiment_ID]]), "")</f>
        <v>1</v>
      </c>
      <c r="C16" t="s">
        <v>10227</v>
      </c>
    </row>
    <row r="17" spans="1:3" s="126" customFormat="1" x14ac:dyDescent="0.25">
      <c r="A17" s="126" t="s">
        <v>10162</v>
      </c>
      <c r="B17" cm="1">
        <f t="array" ref="B17">IF(ROW() &lt; ROW(INDEX(environModifications[experiment_ID],ROWS(environModifications[experiment_ID]))), COUNTIF(INDEX(environModifications[experiment_ID],1):environModifications[[#This Row],[experiment_ID]],environModifications[[#This Row],[experiment_ID]]), "")</f>
        <v>2</v>
      </c>
      <c r="C17" s="126" t="s">
        <v>10228</v>
      </c>
    </row>
    <row r="18" spans="1:3" x14ac:dyDescent="0.25">
      <c r="A18" s="126" t="s">
        <v>10163</v>
      </c>
      <c r="B18" cm="1">
        <f t="array" ref="B18">IF(ROW() &lt; ROW(INDEX(environModifications[experiment_ID],ROWS(environModifications[experiment_ID]))), COUNTIF(INDEX(environModifications[experiment_ID],1):environModifications[[#This Row],[experiment_ID]],environModifications[[#This Row],[experiment_ID]]), "")</f>
        <v>1</v>
      </c>
      <c r="C18" t="s">
        <v>10227</v>
      </c>
    </row>
    <row r="19" spans="1:3" s="126" customFormat="1" x14ac:dyDescent="0.25">
      <c r="A19" s="126" t="s">
        <v>10163</v>
      </c>
      <c r="B19" cm="1">
        <f t="array" ref="B19">IF(ROW() &lt; ROW(INDEX(environModifications[experiment_ID],ROWS(environModifications[experiment_ID]))), COUNTIF(INDEX(environModifications[experiment_ID],1):environModifications[[#This Row],[experiment_ID]],environModifications[[#This Row],[experiment_ID]]), "")</f>
        <v>2</v>
      </c>
      <c r="C19" s="126" t="s">
        <v>10228</v>
      </c>
    </row>
    <row r="20" spans="1:3" x14ac:dyDescent="0.25">
      <c r="A20" s="126" t="s">
        <v>10164</v>
      </c>
      <c r="B20" cm="1">
        <f t="array" ref="B20">IF(ROW() &lt; ROW(INDEX(environModifications[experiment_ID],ROWS(environModifications[experiment_ID]))), COUNTIF(INDEX(environModifications[experiment_ID],1):environModifications[[#This Row],[experiment_ID]],environModifications[[#This Row],[experiment_ID]]), "")</f>
        <v>1</v>
      </c>
      <c r="C20" t="s">
        <v>10227</v>
      </c>
    </row>
    <row r="21" spans="1:3" s="126" customFormat="1" x14ac:dyDescent="0.25">
      <c r="A21" s="126" t="s">
        <v>10164</v>
      </c>
      <c r="B21" cm="1">
        <f t="array" ref="B21">IF(ROW() &lt; ROW(INDEX(environModifications[experiment_ID],ROWS(environModifications[experiment_ID]))), COUNTIF(INDEX(environModifications[experiment_ID],1):environModifications[[#This Row],[experiment_ID]],environModifications[[#This Row],[experiment_ID]]), "")</f>
        <v>2</v>
      </c>
      <c r="C21" s="126" t="s">
        <v>10228</v>
      </c>
    </row>
    <row r="22" spans="1:3" x14ac:dyDescent="0.25">
      <c r="A22" s="126" t="s">
        <v>10165</v>
      </c>
      <c r="B22" cm="1">
        <f t="array" ref="B22">IF(ROW() &lt; ROW(INDEX(environModifications[experiment_ID],ROWS(environModifications[experiment_ID]))), COUNTIF(INDEX(environModifications[experiment_ID],1):environModifications[[#This Row],[experiment_ID]],environModifications[[#This Row],[experiment_ID]]), "")</f>
        <v>1</v>
      </c>
      <c r="C22" t="s">
        <v>10227</v>
      </c>
    </row>
    <row r="23" spans="1:3" x14ac:dyDescent="0.25">
      <c r="A23" s="126" t="s">
        <v>10165</v>
      </c>
      <c r="B23" cm="1">
        <f t="array" ref="B23">IF(ROW() &lt; ROW(INDEX(environModifications[experiment_ID],ROWS(environModifications[experiment_ID]))), COUNTIF(INDEX(environModifications[experiment_ID],1):environModifications[[#This Row],[experiment_ID]],environModifications[[#This Row],[experiment_ID]]), "")</f>
        <v>2</v>
      </c>
      <c r="C23" t="s">
        <v>10228</v>
      </c>
    </row>
    <row r="24" spans="1:3" x14ac:dyDescent="0.25">
      <c r="B24" t="str" cm="1">
        <f t="array" ref="B24">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phoneticPr fontId="23" type="noConversion"/>
  <dataValidations count="2">
    <dataValidation type="list" allowBlank="1" showInputMessage="1" showErrorMessage="1" sqref="A5:A11" xr:uid="{BB283BDE-C25C-4E49-B972-55E0E9E7FD23}">
      <formula1>ddl_experiments</formula1>
    </dataValidation>
    <dataValidation allowBlank="1" showDropDown="1" showInputMessage="1" showErrorMessage="1" sqref="C5:D11 C24:D24 C12:C23" xr:uid="{3FAA1832-261E-47C5-BDB2-D04BB5C6813C}"/>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24"/>
  <sheetViews>
    <sheetView zoomScaleNormal="100" workbookViewId="0">
      <pane ySplit="4" topLeftCell="A8" activePane="bottomLeft" state="frozen"/>
      <selection activeCell="F24" sqref="F24"/>
      <selection pane="bottomLeft" activeCell="E17" sqref="E17"/>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215" t="s">
        <v>6595</v>
      </c>
      <c r="B1" s="215"/>
      <c r="C1" s="215"/>
      <c r="D1" s="215"/>
      <c r="E1" s="215"/>
      <c r="F1" s="215"/>
      <c r="G1" s="215"/>
      <c r="H1" s="215"/>
    </row>
    <row r="2" spans="1:14" ht="28.5" customHeight="1" x14ac:dyDescent="0.25">
      <c r="A2" s="29"/>
      <c r="B2" s="29"/>
    </row>
    <row r="3" spans="1:14" s="80" customFormat="1" ht="32.25" customHeight="1" x14ac:dyDescent="0.25">
      <c r="A3" s="15" t="s">
        <v>1923</v>
      </c>
      <c r="B3" s="15" t="s">
        <v>1950</v>
      </c>
      <c r="C3" s="15" t="s">
        <v>2056</v>
      </c>
      <c r="D3" s="15" t="s">
        <v>6613</v>
      </c>
      <c r="E3" s="15" t="s">
        <v>6614</v>
      </c>
      <c r="F3" s="15" t="s">
        <v>6617</v>
      </c>
      <c r="G3" s="15" t="s">
        <v>6618</v>
      </c>
      <c r="H3" s="15"/>
      <c r="I3" s="15"/>
      <c r="J3" s="16"/>
      <c r="K3" s="15"/>
      <c r="M3" s="16"/>
      <c r="N3" s="15"/>
    </row>
    <row r="4" spans="1:14" x14ac:dyDescent="0.25">
      <c r="A4" s="4" t="s">
        <v>93</v>
      </c>
      <c r="B4" s="81" t="s">
        <v>128</v>
      </c>
      <c r="C4" s="4" t="s">
        <v>2764</v>
      </c>
      <c r="D4" s="4" t="s">
        <v>6611</v>
      </c>
      <c r="E4" s="4" t="s">
        <v>8549</v>
      </c>
      <c r="F4" s="4" t="s">
        <v>6612</v>
      </c>
      <c r="G4" s="4" t="s">
        <v>6616</v>
      </c>
    </row>
    <row r="5" spans="1:14" x14ac:dyDescent="0.25">
      <c r="A5" t="s">
        <v>9355</v>
      </c>
      <c r="B5">
        <v>1</v>
      </c>
      <c r="C5" s="21"/>
      <c r="D5" t="s">
        <v>7446</v>
      </c>
      <c r="F5" s="105">
        <v>550</v>
      </c>
      <c r="G5" t="s">
        <v>3002</v>
      </c>
    </row>
    <row r="6" spans="1:14" x14ac:dyDescent="0.25">
      <c r="A6" t="s">
        <v>9355</v>
      </c>
      <c r="B6">
        <v>2</v>
      </c>
      <c r="C6" s="21"/>
      <c r="D6" t="s">
        <v>7446</v>
      </c>
      <c r="F6" s="105">
        <v>384</v>
      </c>
      <c r="G6" t="s">
        <v>3002</v>
      </c>
    </row>
    <row r="7" spans="1:14" x14ac:dyDescent="0.25">
      <c r="A7" t="s">
        <v>9356</v>
      </c>
      <c r="B7">
        <v>1</v>
      </c>
      <c r="C7" s="21"/>
      <c r="D7" t="s">
        <v>7446</v>
      </c>
      <c r="F7" s="105">
        <v>550</v>
      </c>
      <c r="G7" t="s">
        <v>3002</v>
      </c>
    </row>
    <row r="8" spans="1:14" x14ac:dyDescent="0.25">
      <c r="A8" t="s">
        <v>9356</v>
      </c>
      <c r="B8">
        <v>2</v>
      </c>
      <c r="C8" s="21"/>
      <c r="D8" t="s">
        <v>7446</v>
      </c>
      <c r="F8" s="105">
        <v>384</v>
      </c>
      <c r="G8" t="s">
        <v>3002</v>
      </c>
    </row>
    <row r="9" spans="1:14" x14ac:dyDescent="0.25">
      <c r="A9" t="s">
        <v>9357</v>
      </c>
      <c r="B9">
        <v>1</v>
      </c>
      <c r="C9" s="21"/>
      <c r="D9" t="s">
        <v>7446</v>
      </c>
      <c r="F9" s="105">
        <v>550</v>
      </c>
      <c r="G9" t="s">
        <v>3002</v>
      </c>
    </row>
    <row r="10" spans="1:14" x14ac:dyDescent="0.25">
      <c r="A10" t="s">
        <v>9357</v>
      </c>
      <c r="B10">
        <v>2</v>
      </c>
      <c r="C10" s="21"/>
      <c r="D10" t="s">
        <v>7446</v>
      </c>
      <c r="F10" s="105">
        <v>384</v>
      </c>
      <c r="G10" t="s">
        <v>3002</v>
      </c>
    </row>
    <row r="11" spans="1:14" x14ac:dyDescent="0.25">
      <c r="A11" t="s">
        <v>9633</v>
      </c>
      <c r="B11">
        <v>1</v>
      </c>
      <c r="C11" s="21"/>
      <c r="D11" t="s">
        <v>7446</v>
      </c>
      <c r="F11" s="105">
        <v>320</v>
      </c>
      <c r="G11" t="s">
        <v>3002</v>
      </c>
    </row>
    <row r="12" spans="1:14" x14ac:dyDescent="0.25">
      <c r="A12" s="126" t="s">
        <v>10160</v>
      </c>
      <c r="B12">
        <v>1</v>
      </c>
      <c r="C12" s="21"/>
      <c r="F12" s="105">
        <v>370</v>
      </c>
    </row>
    <row r="13" spans="1:14" x14ac:dyDescent="0.25">
      <c r="A13" s="126" t="s">
        <v>10160</v>
      </c>
      <c r="B13">
        <v>2</v>
      </c>
      <c r="C13" s="21"/>
      <c r="F13" s="105">
        <v>550</v>
      </c>
    </row>
    <row r="14" spans="1:14" x14ac:dyDescent="0.25">
      <c r="A14" s="126" t="s">
        <v>10161</v>
      </c>
      <c r="B14">
        <v>1</v>
      </c>
      <c r="C14" s="21"/>
      <c r="F14" s="105">
        <v>370</v>
      </c>
    </row>
    <row r="15" spans="1:14" x14ac:dyDescent="0.25">
      <c r="A15" s="126" t="s">
        <v>10161</v>
      </c>
      <c r="B15">
        <v>2</v>
      </c>
      <c r="C15" s="21"/>
      <c r="F15" s="105">
        <v>550</v>
      </c>
    </row>
    <row r="16" spans="1:14" x14ac:dyDescent="0.25">
      <c r="A16" s="126" t="s">
        <v>10162</v>
      </c>
      <c r="B16">
        <v>1</v>
      </c>
      <c r="C16" s="21"/>
      <c r="D16" t="s">
        <v>7446</v>
      </c>
      <c r="F16" s="105">
        <v>380</v>
      </c>
      <c r="G16" t="s">
        <v>3002</v>
      </c>
    </row>
    <row r="17" spans="1:7" x14ac:dyDescent="0.25">
      <c r="A17" s="126" t="s">
        <v>10162</v>
      </c>
      <c r="B17">
        <v>2</v>
      </c>
      <c r="C17" s="21"/>
      <c r="D17" t="s">
        <v>7446</v>
      </c>
      <c r="F17" s="105">
        <v>670</v>
      </c>
      <c r="G17" t="s">
        <v>3002</v>
      </c>
    </row>
    <row r="18" spans="1:7" x14ac:dyDescent="0.25">
      <c r="A18" s="126" t="s">
        <v>10163</v>
      </c>
      <c r="B18">
        <v>1</v>
      </c>
      <c r="C18" s="21"/>
      <c r="D18" t="s">
        <v>7446</v>
      </c>
      <c r="F18" s="105">
        <v>410</v>
      </c>
      <c r="G18" t="s">
        <v>3002</v>
      </c>
    </row>
    <row r="19" spans="1:7" x14ac:dyDescent="0.25">
      <c r="A19" s="126" t="s">
        <v>10163</v>
      </c>
      <c r="B19">
        <v>2</v>
      </c>
      <c r="C19" s="21"/>
      <c r="D19" t="s">
        <v>7446</v>
      </c>
      <c r="F19" s="105">
        <v>680</v>
      </c>
      <c r="G19" t="s">
        <v>3002</v>
      </c>
    </row>
    <row r="20" spans="1:7" x14ac:dyDescent="0.25">
      <c r="A20" s="126" t="s">
        <v>10164</v>
      </c>
      <c r="B20">
        <v>1</v>
      </c>
      <c r="C20" s="21"/>
      <c r="D20" t="s">
        <v>7446</v>
      </c>
      <c r="F20" s="105">
        <v>370</v>
      </c>
      <c r="G20" t="s">
        <v>3002</v>
      </c>
    </row>
    <row r="21" spans="1:7" x14ac:dyDescent="0.25">
      <c r="A21" s="126" t="s">
        <v>10164</v>
      </c>
      <c r="B21">
        <v>2</v>
      </c>
      <c r="C21" s="21"/>
      <c r="D21" t="s">
        <v>7446</v>
      </c>
      <c r="F21" s="105">
        <v>650</v>
      </c>
      <c r="G21" t="s">
        <v>3002</v>
      </c>
    </row>
    <row r="22" spans="1:7" x14ac:dyDescent="0.25">
      <c r="A22" s="126" t="s">
        <v>10165</v>
      </c>
      <c r="B22">
        <v>1</v>
      </c>
      <c r="C22" s="21"/>
      <c r="D22" t="s">
        <v>7446</v>
      </c>
      <c r="F22" s="105">
        <v>380</v>
      </c>
      <c r="G22" t="s">
        <v>3002</v>
      </c>
    </row>
    <row r="23" spans="1:7" x14ac:dyDescent="0.25">
      <c r="A23" s="126" t="s">
        <v>10165</v>
      </c>
      <c r="B23">
        <v>2</v>
      </c>
      <c r="C23" s="21"/>
      <c r="D23" t="s">
        <v>7446</v>
      </c>
      <c r="F23" s="105">
        <v>690</v>
      </c>
      <c r="G23" t="s">
        <v>3002</v>
      </c>
    </row>
    <row r="24" spans="1:7" x14ac:dyDescent="0.25">
      <c r="C24" s="21"/>
      <c r="F24" s="105"/>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3">
    <dataValidation type="list" allowBlank="1" showInputMessage="1" showErrorMessage="1" sqref="D5:D23" xr:uid="{73567870-54E7-4635-BCC8-31D5E0E81598}">
      <formula1>ddl_envmodifParameter</formula1>
    </dataValidation>
    <dataValidation type="list" allowBlank="1" showInputMessage="1" showErrorMessage="1" sqref="E5:E23" xr:uid="{D9E5EE9F-D857-41C9-979B-FBC045AB79DA}">
      <formula1>ddl_envmodifCode</formula1>
    </dataValidation>
    <dataValidation allowBlank="1" showDropDown="1" showInputMessage="1" showErrorMessage="1" sqref="F12:F23" xr:uid="{3FAA1832-261E-47C5-BDB2-D04BB5C6813C}"/>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A5:A11</xm:sqref>
        </x14:dataValidation>
        <x14:dataValidation type="list" allowBlank="1" showInputMessage="1" showErrorMessage="1" xr:uid="{94C834F0-086F-4564-8103-C9A7D4995FE8}">
          <x14:formula1>
            <xm:f>_xlfn.ANCHORARRAY(_xlfn.XLOOKUP($A5,ddlEnvironModifications!$A$2:$A$500,ddlEnvironModifications!$DQ$2:$DQ$500))</xm:f>
          </x14:formula1>
          <xm:sqref>B5:B23</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O140"/>
  <sheetViews>
    <sheetView zoomScaleNormal="100" workbookViewId="0">
      <pane ySplit="4" topLeftCell="A99" activePane="bottomLeft" state="frozen"/>
      <selection pane="bottomLeft" activeCell="C134" sqref="C107:H134"/>
    </sheetView>
  </sheetViews>
  <sheetFormatPr defaultColWidth="8.85546875" defaultRowHeight="15" x14ac:dyDescent="0.25"/>
  <cols>
    <col min="1" max="1" width="13.7109375" customWidth="1"/>
    <col min="2" max="10" width="20.7109375" customWidth="1"/>
    <col min="11" max="11" width="28.42578125" bestFit="1" customWidth="1"/>
    <col min="12" max="12" width="20.7109375" customWidth="1"/>
    <col min="13" max="13" width="23.28515625" customWidth="1"/>
    <col min="14" max="25" width="20.7109375" customWidth="1"/>
  </cols>
  <sheetData>
    <row r="1" spans="1:15" ht="150" customHeight="1" x14ac:dyDescent="0.25">
      <c r="A1" s="215" t="s">
        <v>2007</v>
      </c>
      <c r="B1" s="215"/>
      <c r="C1" s="215"/>
      <c r="D1" s="215"/>
      <c r="E1" s="215"/>
      <c r="F1" s="215"/>
      <c r="G1" s="215"/>
    </row>
    <row r="2" spans="1:15" ht="28.5" customHeight="1" x14ac:dyDescent="0.25">
      <c r="A2" s="29"/>
    </row>
    <row r="3" spans="1:15" s="15" customFormat="1" ht="32.25" customHeight="1" x14ac:dyDescent="0.25">
      <c r="A3" s="15" t="s">
        <v>1923</v>
      </c>
      <c r="B3" s="15" t="s">
        <v>6566</v>
      </c>
      <c r="C3" s="15" t="s">
        <v>6559</v>
      </c>
      <c r="D3" s="15" t="s">
        <v>6563</v>
      </c>
      <c r="E3" s="15" t="s">
        <v>2002</v>
      </c>
      <c r="F3" s="15" t="s">
        <v>6560</v>
      </c>
      <c r="G3" s="15" t="s">
        <v>6565</v>
      </c>
      <c r="H3" s="15" t="s">
        <v>6562</v>
      </c>
      <c r="I3" s="15" t="s">
        <v>6564</v>
      </c>
      <c r="J3" s="15" t="s">
        <v>462</v>
      </c>
      <c r="K3" s="15" t="s">
        <v>6626</v>
      </c>
      <c r="L3" s="15" t="s">
        <v>2000</v>
      </c>
      <c r="M3" s="15" t="s">
        <v>2001</v>
      </c>
      <c r="N3" s="15" t="s">
        <v>2004</v>
      </c>
      <c r="O3" s="15" t="s">
        <v>6561</v>
      </c>
    </row>
    <row r="4" spans="1:15" x14ac:dyDescent="0.25">
      <c r="A4" s="4" t="s">
        <v>93</v>
      </c>
      <c r="B4" s="4" t="s">
        <v>1991</v>
      </c>
      <c r="C4" s="4" t="s">
        <v>3816</v>
      </c>
      <c r="D4" s="4" t="s">
        <v>1989</v>
      </c>
      <c r="E4" s="4" t="s">
        <v>1993</v>
      </c>
      <c r="F4" s="4" t="s">
        <v>3817</v>
      </c>
      <c r="G4" s="4" t="s">
        <v>1996</v>
      </c>
      <c r="H4" s="4" t="s">
        <v>3819</v>
      </c>
      <c r="I4" s="4" t="s">
        <v>1994</v>
      </c>
      <c r="J4" s="4" t="s">
        <v>1997</v>
      </c>
      <c r="K4" s="4" t="s">
        <v>3820</v>
      </c>
      <c r="L4" s="4" t="s">
        <v>1990</v>
      </c>
      <c r="M4" s="4" t="s">
        <v>2504</v>
      </c>
      <c r="N4" s="4" t="s">
        <v>1995</v>
      </c>
      <c r="O4" s="4" t="s">
        <v>3818</v>
      </c>
    </row>
    <row r="5" spans="1:15" x14ac:dyDescent="0.25">
      <c r="A5" s="127" t="s">
        <v>9223</v>
      </c>
      <c r="B5" s="105"/>
      <c r="C5" s="105"/>
      <c r="D5" s="105"/>
      <c r="E5" s="105"/>
      <c r="F5" s="105"/>
      <c r="G5" s="105"/>
      <c r="H5" s="105"/>
      <c r="I5" s="105"/>
      <c r="J5" s="126"/>
      <c r="K5" s="126" t="s">
        <v>8582</v>
      </c>
      <c r="L5" s="127"/>
      <c r="M5" s="105"/>
      <c r="N5" s="127"/>
      <c r="O5" s="105"/>
    </row>
    <row r="6" spans="1:15" x14ac:dyDescent="0.25">
      <c r="A6" s="127" t="s">
        <v>9224</v>
      </c>
      <c r="B6" s="105"/>
      <c r="C6" s="105"/>
      <c r="D6" s="105"/>
      <c r="E6" s="105"/>
      <c r="F6" s="105"/>
      <c r="G6" s="105"/>
      <c r="H6" s="105"/>
      <c r="I6" s="105"/>
      <c r="J6" s="126"/>
      <c r="K6" s="126" t="s">
        <v>8582</v>
      </c>
      <c r="L6" s="127"/>
      <c r="M6" s="105"/>
      <c r="N6" s="127"/>
      <c r="O6" s="105"/>
    </row>
    <row r="7" spans="1:15" x14ac:dyDescent="0.25">
      <c r="A7" s="127" t="s">
        <v>9236</v>
      </c>
      <c r="B7" s="105"/>
      <c r="C7" s="105"/>
      <c r="D7" s="105"/>
      <c r="E7" s="105"/>
      <c r="F7" s="105"/>
      <c r="G7" s="105"/>
      <c r="H7" s="105"/>
      <c r="I7" s="105"/>
      <c r="J7" s="126"/>
      <c r="K7" s="126" t="s">
        <v>8607</v>
      </c>
      <c r="L7" s="127"/>
      <c r="M7" s="105"/>
      <c r="N7" s="127"/>
      <c r="O7" s="105"/>
    </row>
    <row r="8" spans="1:15" x14ac:dyDescent="0.25">
      <c r="A8" s="127" t="s">
        <v>9237</v>
      </c>
      <c r="B8" s="105"/>
      <c r="C8" s="105"/>
      <c r="D8" s="105"/>
      <c r="E8" s="105"/>
      <c r="F8" s="105"/>
      <c r="G8" s="105"/>
      <c r="H8" s="105"/>
      <c r="I8" s="105"/>
      <c r="J8" s="126"/>
      <c r="K8" s="126" t="s">
        <v>8607</v>
      </c>
      <c r="L8" s="127"/>
      <c r="M8" s="105"/>
      <c r="N8" s="127"/>
      <c r="O8" s="105"/>
    </row>
    <row r="9" spans="1:15" x14ac:dyDescent="0.25">
      <c r="A9" s="127" t="s">
        <v>9243</v>
      </c>
      <c r="B9" s="105"/>
      <c r="C9" s="105"/>
      <c r="D9" s="105"/>
      <c r="E9" s="105"/>
      <c r="F9" s="105"/>
      <c r="G9" s="105"/>
      <c r="H9" s="105"/>
      <c r="I9" s="105"/>
      <c r="J9" s="126"/>
      <c r="K9" s="126" t="s">
        <v>9247</v>
      </c>
      <c r="L9" s="127"/>
      <c r="M9" s="105"/>
      <c r="N9" s="127"/>
      <c r="O9" s="105"/>
    </row>
    <row r="10" spans="1:15" x14ac:dyDescent="0.25">
      <c r="A10" s="127" t="s">
        <v>9244</v>
      </c>
      <c r="B10" s="105"/>
      <c r="C10" s="105"/>
      <c r="D10" s="105"/>
      <c r="E10" s="105"/>
      <c r="F10" s="105"/>
      <c r="G10" s="105"/>
      <c r="H10" s="105"/>
      <c r="I10" s="105"/>
      <c r="J10" s="126"/>
      <c r="K10" s="126" t="s">
        <v>9247</v>
      </c>
      <c r="L10" s="127"/>
      <c r="M10" s="105"/>
      <c r="N10" s="127"/>
      <c r="O10" s="105"/>
    </row>
    <row r="11" spans="1:15" x14ac:dyDescent="0.25">
      <c r="A11" s="127" t="s">
        <v>9246</v>
      </c>
      <c r="B11" s="105"/>
      <c r="C11" s="105"/>
      <c r="D11" s="105"/>
      <c r="E11" s="105"/>
      <c r="F11" s="105"/>
      <c r="G11" s="105"/>
      <c r="H11" s="105"/>
      <c r="I11" s="105"/>
      <c r="J11" s="126"/>
      <c r="K11" s="126" t="s">
        <v>9248</v>
      </c>
      <c r="L11" s="127"/>
      <c r="M11" s="105"/>
      <c r="N11" s="127"/>
      <c r="O11" s="105"/>
    </row>
    <row r="12" spans="1:15" x14ac:dyDescent="0.25">
      <c r="A12" s="127" t="s">
        <v>9268</v>
      </c>
      <c r="B12" s="105"/>
      <c r="C12" s="105"/>
      <c r="D12" s="105">
        <v>80</v>
      </c>
      <c r="E12" s="105"/>
      <c r="F12" s="105"/>
      <c r="G12" s="105"/>
      <c r="H12" s="105"/>
      <c r="I12" s="105"/>
      <c r="J12" s="126"/>
      <c r="K12" s="126" t="s">
        <v>8966</v>
      </c>
      <c r="L12" s="127"/>
      <c r="M12" s="105"/>
      <c r="N12" s="127"/>
      <c r="O12" s="105"/>
    </row>
    <row r="13" spans="1:15" x14ac:dyDescent="0.25">
      <c r="A13" s="127" t="s">
        <v>9269</v>
      </c>
      <c r="B13" s="105"/>
      <c r="C13" s="105"/>
      <c r="D13" s="105">
        <v>80</v>
      </c>
      <c r="E13" s="105"/>
      <c r="F13" s="105"/>
      <c r="G13" s="105"/>
      <c r="H13" s="105"/>
      <c r="I13" s="105"/>
      <c r="J13" s="126"/>
      <c r="K13" s="126" t="s">
        <v>8966</v>
      </c>
      <c r="L13" s="127"/>
      <c r="M13" s="105"/>
      <c r="N13" s="127"/>
      <c r="O13" s="105"/>
    </row>
    <row r="14" spans="1:15" x14ac:dyDescent="0.25">
      <c r="A14" s="127" t="s">
        <v>9270</v>
      </c>
      <c r="B14" s="105"/>
      <c r="C14" s="105"/>
      <c r="D14" s="105">
        <v>80</v>
      </c>
      <c r="E14" s="105"/>
      <c r="F14" s="105"/>
      <c r="G14" s="105"/>
      <c r="H14" s="105"/>
      <c r="I14" s="105"/>
      <c r="J14" s="126"/>
      <c r="K14" s="126" t="s">
        <v>8966</v>
      </c>
      <c r="L14" s="127"/>
      <c r="M14" s="105"/>
      <c r="N14" s="127"/>
      <c r="O14" s="105"/>
    </row>
    <row r="15" spans="1:15" x14ac:dyDescent="0.25">
      <c r="A15" s="127" t="s">
        <v>9271</v>
      </c>
      <c r="B15" s="105"/>
      <c r="C15" s="105"/>
      <c r="D15" s="105">
        <v>80</v>
      </c>
      <c r="E15" s="105"/>
      <c r="F15" s="105"/>
      <c r="G15" s="105"/>
      <c r="H15" s="105"/>
      <c r="I15" s="105"/>
      <c r="J15" s="126"/>
      <c r="K15" s="126" t="s">
        <v>8966</v>
      </c>
      <c r="L15" s="127"/>
      <c r="M15" s="105"/>
      <c r="N15" s="127"/>
      <c r="O15" s="105"/>
    </row>
    <row r="16" spans="1:15" x14ac:dyDescent="0.25">
      <c r="A16" s="127" t="s">
        <v>9272</v>
      </c>
      <c r="B16" s="105"/>
      <c r="C16" s="105"/>
      <c r="D16" s="105">
        <v>80</v>
      </c>
      <c r="E16" s="105"/>
      <c r="F16" s="105"/>
      <c r="G16" s="105"/>
      <c r="H16" s="105"/>
      <c r="I16" s="105"/>
      <c r="J16" s="126"/>
      <c r="K16" s="126" t="s">
        <v>8966</v>
      </c>
      <c r="L16" s="127"/>
      <c r="M16" s="105"/>
      <c r="N16" s="127"/>
      <c r="O16" s="105"/>
    </row>
    <row r="17" spans="1:15" x14ac:dyDescent="0.25">
      <c r="A17" s="127" t="s">
        <v>9273</v>
      </c>
      <c r="B17" s="105"/>
      <c r="C17" s="105"/>
      <c r="D17" s="105">
        <v>80</v>
      </c>
      <c r="E17" s="105"/>
      <c r="F17" s="105"/>
      <c r="G17" s="105"/>
      <c r="H17" s="105"/>
      <c r="I17" s="105"/>
      <c r="J17" s="126"/>
      <c r="K17" s="126" t="s">
        <v>8966</v>
      </c>
      <c r="L17" s="127"/>
      <c r="M17" s="105"/>
      <c r="N17" s="127"/>
      <c r="O17" s="105"/>
    </row>
    <row r="18" spans="1:15" x14ac:dyDescent="0.25">
      <c r="A18" s="127" t="s">
        <v>9274</v>
      </c>
      <c r="B18" s="105"/>
      <c r="C18" s="105"/>
      <c r="D18" s="105">
        <v>80</v>
      </c>
      <c r="E18" s="105"/>
      <c r="F18" s="105"/>
      <c r="G18" s="105"/>
      <c r="H18" s="105"/>
      <c r="I18" s="105"/>
      <c r="J18" s="126"/>
      <c r="K18" s="126" t="s">
        <v>8966</v>
      </c>
      <c r="L18" s="127"/>
      <c r="M18" s="105"/>
      <c r="N18" s="127"/>
      <c r="O18" s="105"/>
    </row>
    <row r="19" spans="1:15" x14ac:dyDescent="0.25">
      <c r="A19" s="127" t="s">
        <v>9275</v>
      </c>
      <c r="B19" s="105"/>
      <c r="C19" s="105"/>
      <c r="D19" s="105">
        <v>80</v>
      </c>
      <c r="E19" s="105"/>
      <c r="F19" s="105"/>
      <c r="G19" s="105"/>
      <c r="H19" s="105"/>
      <c r="I19" s="105"/>
      <c r="J19" s="126"/>
      <c r="K19" s="126" t="s">
        <v>8966</v>
      </c>
      <c r="L19" s="127"/>
      <c r="M19" s="105"/>
      <c r="N19" s="127"/>
      <c r="O19" s="105"/>
    </row>
    <row r="20" spans="1:15" x14ac:dyDescent="0.25">
      <c r="A20" s="127" t="s">
        <v>9276</v>
      </c>
      <c r="B20" s="105"/>
      <c r="C20" s="105"/>
      <c r="D20" s="105">
        <v>80</v>
      </c>
      <c r="E20" s="105"/>
      <c r="F20" s="105"/>
      <c r="G20" s="105"/>
      <c r="H20" s="105"/>
      <c r="I20" s="105"/>
      <c r="J20" s="126"/>
      <c r="K20" s="126" t="s">
        <v>8966</v>
      </c>
      <c r="L20" s="127"/>
      <c r="M20" s="105"/>
      <c r="N20" s="127"/>
      <c r="O20" s="105"/>
    </row>
    <row r="21" spans="1:15" x14ac:dyDescent="0.25">
      <c r="A21" s="127" t="s">
        <v>9277</v>
      </c>
      <c r="B21" s="105"/>
      <c r="C21" s="105"/>
      <c r="D21" s="105">
        <v>80</v>
      </c>
      <c r="E21" s="105"/>
      <c r="F21" s="105"/>
      <c r="G21" s="105"/>
      <c r="H21" s="105"/>
      <c r="I21" s="105"/>
      <c r="J21" s="126"/>
      <c r="K21" s="126" t="s">
        <v>8966</v>
      </c>
      <c r="L21" s="127"/>
      <c r="M21" s="105"/>
      <c r="N21" s="127"/>
      <c r="O21" s="105"/>
    </row>
    <row r="22" spans="1:15" x14ac:dyDescent="0.25">
      <c r="A22" s="127" t="s">
        <v>9278</v>
      </c>
      <c r="B22" s="105"/>
      <c r="C22" s="105"/>
      <c r="D22" s="105">
        <v>80</v>
      </c>
      <c r="E22" s="105"/>
      <c r="F22" s="105"/>
      <c r="G22" s="105"/>
      <c r="H22" s="105"/>
      <c r="I22" s="105"/>
      <c r="J22" s="126"/>
      <c r="K22" s="126" t="s">
        <v>8966</v>
      </c>
      <c r="L22" s="127"/>
      <c r="M22" s="105"/>
      <c r="N22" s="127"/>
      <c r="O22" s="105"/>
    </row>
    <row r="23" spans="1:15" x14ac:dyDescent="0.25">
      <c r="A23" s="127" t="s">
        <v>9279</v>
      </c>
      <c r="B23" s="105"/>
      <c r="C23" s="105"/>
      <c r="D23" s="105">
        <v>80</v>
      </c>
      <c r="E23" s="105"/>
      <c r="F23" s="105"/>
      <c r="G23" s="105"/>
      <c r="H23" s="105"/>
      <c r="I23" s="105"/>
      <c r="J23" s="126"/>
      <c r="K23" s="126" t="s">
        <v>8966</v>
      </c>
      <c r="L23" s="127"/>
      <c r="M23" s="105"/>
      <c r="N23" s="127"/>
      <c r="O23" s="105"/>
    </row>
    <row r="24" spans="1:15" x14ac:dyDescent="0.25">
      <c r="A24" s="127" t="s">
        <v>9280</v>
      </c>
      <c r="B24" s="105"/>
      <c r="C24" s="105"/>
      <c r="D24" s="105">
        <v>80</v>
      </c>
      <c r="E24" s="105"/>
      <c r="F24" s="105"/>
      <c r="G24" s="105"/>
      <c r="H24" s="105"/>
      <c r="I24" s="105"/>
      <c r="J24" s="126"/>
      <c r="K24" s="126" t="s">
        <v>8966</v>
      </c>
      <c r="L24" s="127"/>
      <c r="M24" s="105"/>
      <c r="N24" s="127"/>
      <c r="O24" s="105"/>
    </row>
    <row r="25" spans="1:15" x14ac:dyDescent="0.25">
      <c r="A25" s="127" t="s">
        <v>9281</v>
      </c>
      <c r="B25" s="105"/>
      <c r="C25" s="105"/>
      <c r="D25" s="105">
        <v>80</v>
      </c>
      <c r="E25" s="105"/>
      <c r="F25" s="105"/>
      <c r="G25" s="105"/>
      <c r="H25" s="105"/>
      <c r="I25" s="105"/>
      <c r="J25" s="126"/>
      <c r="K25" s="126" t="s">
        <v>8966</v>
      </c>
      <c r="L25" s="127"/>
      <c r="M25" s="105"/>
      <c r="N25" s="127"/>
      <c r="O25" s="105"/>
    </row>
    <row r="26" spans="1:15" x14ac:dyDescent="0.25">
      <c r="A26" s="127" t="s">
        <v>9282</v>
      </c>
      <c r="B26" s="105"/>
      <c r="C26" s="105"/>
      <c r="D26" s="105">
        <v>80</v>
      </c>
      <c r="E26" s="105"/>
      <c r="F26" s="105"/>
      <c r="G26" s="105"/>
      <c r="H26" s="105"/>
      <c r="I26" s="105"/>
      <c r="J26" s="126"/>
      <c r="K26" s="126" t="s">
        <v>8966</v>
      </c>
      <c r="L26" s="127"/>
      <c r="M26" s="105"/>
      <c r="N26" s="127"/>
      <c r="O26" s="105"/>
    </row>
    <row r="27" spans="1:15" x14ac:dyDescent="0.25">
      <c r="A27" s="127" t="s">
        <v>9283</v>
      </c>
      <c r="B27" s="105"/>
      <c r="C27" s="105"/>
      <c r="D27" s="105">
        <v>80</v>
      </c>
      <c r="E27" s="105"/>
      <c r="F27" s="105"/>
      <c r="G27" s="105"/>
      <c r="H27" s="105"/>
      <c r="I27" s="105"/>
      <c r="J27" s="126"/>
      <c r="K27" s="126" t="s">
        <v>8966</v>
      </c>
      <c r="L27" s="127"/>
      <c r="M27" s="105"/>
      <c r="N27" s="127"/>
      <c r="O27" s="105"/>
    </row>
    <row r="28" spans="1:15" x14ac:dyDescent="0.25">
      <c r="A28" s="127" t="s">
        <v>9284</v>
      </c>
      <c r="B28" s="105"/>
      <c r="C28" s="105"/>
      <c r="D28" s="105">
        <v>80</v>
      </c>
      <c r="E28" s="105"/>
      <c r="F28" s="105"/>
      <c r="G28" s="105"/>
      <c r="H28" s="105"/>
      <c r="I28" s="105"/>
      <c r="J28" s="126"/>
      <c r="K28" s="126" t="s">
        <v>8966</v>
      </c>
      <c r="L28" s="127"/>
      <c r="M28" s="105"/>
      <c r="N28" s="127"/>
      <c r="O28" s="105"/>
    </row>
    <row r="29" spans="1:15" x14ac:dyDescent="0.25">
      <c r="A29" s="127" t="s">
        <v>9285</v>
      </c>
      <c r="B29" s="105"/>
      <c r="C29" s="105"/>
      <c r="D29" s="105">
        <v>80</v>
      </c>
      <c r="E29" s="105"/>
      <c r="F29" s="105"/>
      <c r="G29" s="105"/>
      <c r="H29" s="105"/>
      <c r="I29" s="105"/>
      <c r="J29" s="126"/>
      <c r="K29" s="126" t="s">
        <v>8966</v>
      </c>
      <c r="L29" s="127"/>
      <c r="M29" s="105"/>
      <c r="N29" s="127"/>
      <c r="O29" s="105"/>
    </row>
    <row r="30" spans="1:15" x14ac:dyDescent="0.25">
      <c r="A30" s="127" t="s">
        <v>9286</v>
      </c>
      <c r="B30" s="105"/>
      <c r="C30" s="105"/>
      <c r="D30" s="105">
        <v>80</v>
      </c>
      <c r="E30" s="105"/>
      <c r="F30" s="105"/>
      <c r="G30" s="105"/>
      <c r="H30" s="105"/>
      <c r="I30" s="105"/>
      <c r="J30" s="126"/>
      <c r="K30" s="126" t="s">
        <v>8966</v>
      </c>
      <c r="L30" s="127"/>
      <c r="M30" s="105"/>
      <c r="N30" s="127"/>
      <c r="O30" s="105"/>
    </row>
    <row r="31" spans="1:15" x14ac:dyDescent="0.25">
      <c r="A31" s="127" t="s">
        <v>9287</v>
      </c>
      <c r="B31" s="105"/>
      <c r="C31" s="105"/>
      <c r="D31" s="105">
        <v>80</v>
      </c>
      <c r="E31" s="105"/>
      <c r="F31" s="105"/>
      <c r="G31" s="105"/>
      <c r="H31" s="105"/>
      <c r="I31" s="105"/>
      <c r="J31" s="126"/>
      <c r="K31" s="126" t="s">
        <v>8966</v>
      </c>
      <c r="L31" s="127"/>
      <c r="M31" s="105"/>
      <c r="N31" s="127"/>
      <c r="O31" s="105"/>
    </row>
    <row r="32" spans="1:15" x14ac:dyDescent="0.25">
      <c r="A32" s="127" t="s">
        <v>9288</v>
      </c>
      <c r="B32" s="105"/>
      <c r="C32" s="105"/>
      <c r="D32" s="105">
        <v>80</v>
      </c>
      <c r="E32" s="105"/>
      <c r="F32" s="105"/>
      <c r="G32" s="105"/>
      <c r="H32" s="105"/>
      <c r="I32" s="105"/>
      <c r="J32" s="126"/>
      <c r="K32" s="126" t="s">
        <v>8966</v>
      </c>
      <c r="L32" s="127"/>
      <c r="M32" s="105"/>
      <c r="N32" s="127"/>
      <c r="O32" s="105"/>
    </row>
    <row r="33" spans="1:15" x14ac:dyDescent="0.25">
      <c r="A33" s="127" t="s">
        <v>9289</v>
      </c>
      <c r="B33" s="105"/>
      <c r="C33" s="105"/>
      <c r="D33" s="105">
        <v>80</v>
      </c>
      <c r="E33" s="105"/>
      <c r="F33" s="105"/>
      <c r="G33" s="105"/>
      <c r="H33" s="105"/>
      <c r="I33" s="105"/>
      <c r="J33" s="126"/>
      <c r="K33" s="126" t="s">
        <v>8966</v>
      </c>
      <c r="L33" s="127"/>
      <c r="M33" s="105"/>
      <c r="N33" s="127"/>
      <c r="O33" s="105"/>
    </row>
    <row r="34" spans="1:15" x14ac:dyDescent="0.25">
      <c r="A34" s="127" t="s">
        <v>9290</v>
      </c>
      <c r="B34" s="105"/>
      <c r="C34" s="105"/>
      <c r="D34" s="105">
        <v>80</v>
      </c>
      <c r="E34" s="105"/>
      <c r="F34" s="105"/>
      <c r="G34" s="105"/>
      <c r="H34" s="105"/>
      <c r="I34" s="105"/>
      <c r="J34" s="126"/>
      <c r="K34" s="126" t="s">
        <v>8966</v>
      </c>
      <c r="L34" s="127"/>
      <c r="M34" s="105"/>
      <c r="N34" s="127"/>
      <c r="O34" s="105"/>
    </row>
    <row r="35" spans="1:15" x14ac:dyDescent="0.25">
      <c r="A35" s="127" t="s">
        <v>9291</v>
      </c>
      <c r="B35" s="105"/>
      <c r="C35" s="105"/>
      <c r="D35" s="105">
        <v>80</v>
      </c>
      <c r="E35" s="105"/>
      <c r="F35" s="105"/>
      <c r="G35" s="105"/>
      <c r="H35" s="105"/>
      <c r="I35" s="105"/>
      <c r="J35" s="126"/>
      <c r="K35" s="126" t="s">
        <v>8966</v>
      </c>
      <c r="L35" s="127"/>
      <c r="M35" s="105"/>
      <c r="N35" s="127"/>
      <c r="O35" s="105"/>
    </row>
    <row r="36" spans="1:15" x14ac:dyDescent="0.25">
      <c r="A36" s="127" t="s">
        <v>9292</v>
      </c>
      <c r="B36" s="105"/>
      <c r="C36" s="105"/>
      <c r="D36" s="105">
        <v>80</v>
      </c>
      <c r="E36" s="105"/>
      <c r="F36" s="105"/>
      <c r="G36" s="105"/>
      <c r="H36" s="105"/>
      <c r="I36" s="105"/>
      <c r="J36" s="126"/>
      <c r="K36" s="126" t="s">
        <v>8966</v>
      </c>
      <c r="L36" s="127"/>
      <c r="M36" s="105"/>
      <c r="N36" s="127"/>
      <c r="O36" s="105"/>
    </row>
    <row r="37" spans="1:15" x14ac:dyDescent="0.25">
      <c r="A37" s="127" t="s">
        <v>9293</v>
      </c>
      <c r="B37" s="105"/>
      <c r="C37" s="105"/>
      <c r="D37" s="105">
        <v>80</v>
      </c>
      <c r="E37" s="105"/>
      <c r="F37" s="105"/>
      <c r="G37" s="105"/>
      <c r="H37" s="105"/>
      <c r="I37" s="105"/>
      <c r="J37" s="126"/>
      <c r="K37" s="126" t="s">
        <v>8966</v>
      </c>
      <c r="L37" s="127"/>
      <c r="M37" s="105"/>
      <c r="N37" s="127"/>
      <c r="O37" s="105"/>
    </row>
    <row r="38" spans="1:15" x14ac:dyDescent="0.25">
      <c r="A38" s="127" t="s">
        <v>9294</v>
      </c>
      <c r="B38" s="105"/>
      <c r="C38" s="105"/>
      <c r="D38" s="105">
        <v>80</v>
      </c>
      <c r="E38" s="105"/>
      <c r="F38" s="105"/>
      <c r="G38" s="105"/>
      <c r="H38" s="105"/>
      <c r="I38" s="105"/>
      <c r="J38" s="126"/>
      <c r="K38" s="126" t="s">
        <v>8966</v>
      </c>
      <c r="L38" s="127"/>
      <c r="M38" s="105"/>
      <c r="N38" s="127"/>
      <c r="O38" s="105"/>
    </row>
    <row r="39" spans="1:15" x14ac:dyDescent="0.25">
      <c r="A39" s="127" t="s">
        <v>9295</v>
      </c>
      <c r="B39" s="105"/>
      <c r="C39" s="105"/>
      <c r="D39" s="105">
        <v>80</v>
      </c>
      <c r="E39" s="105"/>
      <c r="F39" s="105"/>
      <c r="G39" s="105"/>
      <c r="H39" s="105"/>
      <c r="I39" s="105"/>
      <c r="J39" s="126"/>
      <c r="K39" s="126" t="s">
        <v>8966</v>
      </c>
      <c r="L39" s="127"/>
      <c r="M39" s="105"/>
      <c r="N39" s="127"/>
      <c r="O39" s="105"/>
    </row>
    <row r="40" spans="1:15" x14ac:dyDescent="0.25">
      <c r="A40" s="127" t="s">
        <v>9296</v>
      </c>
      <c r="B40" s="105"/>
      <c r="C40" s="105"/>
      <c r="D40" s="105">
        <v>80</v>
      </c>
      <c r="E40" s="105"/>
      <c r="F40" s="105"/>
      <c r="G40" s="105"/>
      <c r="H40" s="105"/>
      <c r="I40" s="105"/>
      <c r="J40" s="126"/>
      <c r="K40" s="126" t="s">
        <v>8966</v>
      </c>
      <c r="L40" s="127"/>
      <c r="M40" s="105"/>
      <c r="N40" s="127"/>
      <c r="O40" s="105"/>
    </row>
    <row r="41" spans="1:15" x14ac:dyDescent="0.25">
      <c r="A41" s="127" t="s">
        <v>9297</v>
      </c>
      <c r="B41" s="105"/>
      <c r="C41" s="105"/>
      <c r="D41" s="105">
        <v>80</v>
      </c>
      <c r="E41" s="105"/>
      <c r="F41" s="105"/>
      <c r="G41" s="105"/>
      <c r="H41" s="105"/>
      <c r="I41" s="105"/>
      <c r="J41" s="126"/>
      <c r="K41" s="126" t="s">
        <v>8966</v>
      </c>
      <c r="L41" s="127"/>
      <c r="M41" s="105"/>
      <c r="N41" s="127"/>
      <c r="O41" s="105"/>
    </row>
    <row r="42" spans="1:15" x14ac:dyDescent="0.25">
      <c r="A42" s="127" t="s">
        <v>9298</v>
      </c>
      <c r="B42" s="105"/>
      <c r="C42" s="105"/>
      <c r="D42" s="105">
        <v>80</v>
      </c>
      <c r="E42" s="105"/>
      <c r="F42" s="105"/>
      <c r="G42" s="105"/>
      <c r="H42" s="105"/>
      <c r="I42" s="105"/>
      <c r="J42" s="126"/>
      <c r="K42" s="126" t="s">
        <v>8966</v>
      </c>
      <c r="L42" s="127"/>
      <c r="M42" s="105"/>
      <c r="N42" s="127"/>
      <c r="O42" s="105"/>
    </row>
    <row r="43" spans="1:15" x14ac:dyDescent="0.25">
      <c r="A43" s="127" t="s">
        <v>9299</v>
      </c>
      <c r="B43" s="105"/>
      <c r="C43" s="105"/>
      <c r="D43" s="105">
        <v>80</v>
      </c>
      <c r="E43" s="105"/>
      <c r="F43" s="105"/>
      <c r="G43" s="105"/>
      <c r="H43" s="105"/>
      <c r="I43" s="105"/>
      <c r="J43" s="126"/>
      <c r="K43" s="126" t="s">
        <v>8966</v>
      </c>
      <c r="L43" s="127"/>
      <c r="M43" s="105"/>
      <c r="N43" s="127"/>
      <c r="O43" s="105"/>
    </row>
    <row r="44" spans="1:15" x14ac:dyDescent="0.25">
      <c r="A44" s="127" t="s">
        <v>9300</v>
      </c>
      <c r="B44" s="105"/>
      <c r="C44" s="105"/>
      <c r="D44" s="105">
        <v>80</v>
      </c>
      <c r="E44" s="105"/>
      <c r="F44" s="105"/>
      <c r="G44" s="105"/>
      <c r="H44" s="105"/>
      <c r="I44" s="105"/>
      <c r="J44" s="126"/>
      <c r="K44" s="126" t="s">
        <v>8966</v>
      </c>
      <c r="L44" s="127"/>
      <c r="M44" s="105"/>
      <c r="N44" s="127"/>
      <c r="O44" s="105"/>
    </row>
    <row r="45" spans="1:15" x14ac:dyDescent="0.25">
      <c r="A45" s="127" t="s">
        <v>9301</v>
      </c>
      <c r="B45" s="105"/>
      <c r="C45" s="105"/>
      <c r="D45" s="105">
        <v>80</v>
      </c>
      <c r="E45" s="105"/>
      <c r="F45" s="105"/>
      <c r="G45" s="105"/>
      <c r="H45" s="105"/>
      <c r="I45" s="105"/>
      <c r="J45" s="126"/>
      <c r="K45" s="126" t="s">
        <v>8966</v>
      </c>
      <c r="L45" s="127"/>
      <c r="M45" s="105"/>
      <c r="N45" s="127"/>
      <c r="O45" s="105"/>
    </row>
    <row r="46" spans="1:15" x14ac:dyDescent="0.25">
      <c r="A46" s="127" t="s">
        <v>9302</v>
      </c>
      <c r="B46" s="105"/>
      <c r="C46" s="105"/>
      <c r="D46" s="105">
        <v>80</v>
      </c>
      <c r="E46" s="105"/>
      <c r="F46" s="105"/>
      <c r="G46" s="105"/>
      <c r="H46" s="105"/>
      <c r="I46" s="105"/>
      <c r="J46" s="126"/>
      <c r="K46" s="126" t="s">
        <v>8966</v>
      </c>
      <c r="L46" s="127"/>
      <c r="M46" s="105"/>
      <c r="N46" s="127"/>
      <c r="O46" s="105"/>
    </row>
    <row r="47" spans="1:15" x14ac:dyDescent="0.25">
      <c r="A47" s="127" t="s">
        <v>9303</v>
      </c>
      <c r="B47" s="105"/>
      <c r="C47" s="105"/>
      <c r="D47" s="105">
        <v>80</v>
      </c>
      <c r="E47" s="105"/>
      <c r="F47" s="105"/>
      <c r="G47" s="105"/>
      <c r="H47" s="105"/>
      <c r="I47" s="105"/>
      <c r="J47" s="126"/>
      <c r="K47" s="126" t="s">
        <v>8966</v>
      </c>
      <c r="L47" s="127"/>
      <c r="M47" s="105"/>
      <c r="N47" s="127"/>
      <c r="O47" s="105"/>
    </row>
    <row r="48" spans="1:15" x14ac:dyDescent="0.25">
      <c r="A48" s="127" t="s">
        <v>9635</v>
      </c>
      <c r="B48" s="105">
        <v>10</v>
      </c>
      <c r="C48" s="105">
        <v>2.7</v>
      </c>
      <c r="D48" s="105"/>
      <c r="E48" s="105"/>
      <c r="F48" s="105"/>
      <c r="G48" s="105"/>
      <c r="H48" s="105"/>
      <c r="I48" s="105"/>
      <c r="J48" s="126"/>
      <c r="K48" s="126" t="s">
        <v>8714</v>
      </c>
      <c r="L48" s="127"/>
      <c r="M48" s="105"/>
      <c r="N48" s="127"/>
      <c r="O48" s="105"/>
    </row>
    <row r="49" spans="1:15" x14ac:dyDescent="0.25">
      <c r="A49" s="127" t="s">
        <v>9423</v>
      </c>
      <c r="B49" s="105">
        <v>5</v>
      </c>
      <c r="C49" s="105">
        <v>10</v>
      </c>
      <c r="D49" s="105"/>
      <c r="E49" s="105"/>
      <c r="F49" s="105"/>
      <c r="G49" s="105"/>
      <c r="H49" s="105"/>
      <c r="I49" s="105"/>
      <c r="J49" s="126"/>
      <c r="K49" s="126"/>
      <c r="L49" s="127"/>
      <c r="M49" s="105"/>
      <c r="N49" s="127"/>
      <c r="O49" s="105"/>
    </row>
    <row r="50" spans="1:15" x14ac:dyDescent="0.25">
      <c r="A50" s="127" t="s">
        <v>9424</v>
      </c>
      <c r="B50" s="105">
        <v>5</v>
      </c>
      <c r="C50" s="105">
        <v>10</v>
      </c>
      <c r="D50" s="105"/>
      <c r="E50" s="105"/>
      <c r="F50" s="105"/>
      <c r="G50" s="105"/>
      <c r="H50" s="105"/>
      <c r="I50" s="105"/>
      <c r="J50" s="126"/>
      <c r="K50" s="126"/>
      <c r="L50" s="127"/>
      <c r="M50" s="105"/>
      <c r="N50" s="127"/>
      <c r="O50" s="105"/>
    </row>
    <row r="51" spans="1:15" x14ac:dyDescent="0.25">
      <c r="A51" s="127" t="s">
        <v>9425</v>
      </c>
      <c r="B51" s="105">
        <v>5</v>
      </c>
      <c r="C51" s="105">
        <v>10</v>
      </c>
      <c r="D51" s="105"/>
      <c r="E51" s="105"/>
      <c r="F51" s="105"/>
      <c r="G51" s="105"/>
      <c r="H51" s="105"/>
      <c r="I51" s="105"/>
      <c r="J51" s="126"/>
      <c r="K51" s="126"/>
      <c r="L51" s="127"/>
      <c r="M51" s="105"/>
      <c r="N51" s="127"/>
      <c r="O51" s="105"/>
    </row>
    <row r="52" spans="1:15" x14ac:dyDescent="0.25">
      <c r="A52" s="127" t="s">
        <v>9437</v>
      </c>
      <c r="B52" s="105">
        <v>6</v>
      </c>
      <c r="C52" s="105">
        <v>20</v>
      </c>
      <c r="D52" s="105"/>
      <c r="E52" s="105"/>
      <c r="F52" s="105"/>
      <c r="G52" s="105"/>
      <c r="H52" s="105"/>
      <c r="I52" s="105"/>
      <c r="J52" s="126"/>
      <c r="K52" s="126"/>
      <c r="L52" s="127"/>
      <c r="M52" s="105"/>
      <c r="N52" s="127"/>
      <c r="O52" s="105"/>
    </row>
    <row r="53" spans="1:15" x14ac:dyDescent="0.25">
      <c r="A53" s="127" t="s">
        <v>9438</v>
      </c>
      <c r="B53" s="105">
        <v>6</v>
      </c>
      <c r="C53" s="105">
        <v>20</v>
      </c>
      <c r="D53" s="105"/>
      <c r="E53" s="105"/>
      <c r="F53" s="105"/>
      <c r="G53" s="105"/>
      <c r="H53" s="105"/>
      <c r="I53" s="105"/>
      <c r="J53" s="126"/>
      <c r="K53" s="126"/>
      <c r="L53" s="127"/>
      <c r="M53" s="105"/>
      <c r="N53" s="127"/>
      <c r="O53" s="105"/>
    </row>
    <row r="54" spans="1:15" x14ac:dyDescent="0.25">
      <c r="A54" s="127" t="s">
        <v>9439</v>
      </c>
      <c r="B54" s="105">
        <v>6</v>
      </c>
      <c r="C54" s="105">
        <v>20</v>
      </c>
      <c r="D54" s="105"/>
      <c r="E54" s="105"/>
      <c r="F54" s="105"/>
      <c r="G54" s="105"/>
      <c r="H54" s="105"/>
      <c r="I54" s="105"/>
      <c r="J54" s="126"/>
      <c r="K54" s="126"/>
      <c r="L54" s="127"/>
      <c r="M54" s="105"/>
      <c r="N54" s="127"/>
      <c r="O54" s="105"/>
    </row>
    <row r="55" spans="1:15" x14ac:dyDescent="0.25">
      <c r="A55" s="127" t="s">
        <v>9440</v>
      </c>
      <c r="B55" s="105">
        <v>6</v>
      </c>
      <c r="C55" s="105">
        <v>20</v>
      </c>
      <c r="D55" s="105"/>
      <c r="E55" s="105"/>
      <c r="F55" s="105"/>
      <c r="G55" s="105"/>
      <c r="H55" s="105"/>
      <c r="I55" s="105"/>
      <c r="J55" s="126"/>
      <c r="K55" s="126"/>
      <c r="L55" s="127"/>
      <c r="M55" s="105"/>
      <c r="N55" s="127"/>
      <c r="O55" s="105"/>
    </row>
    <row r="56" spans="1:15" x14ac:dyDescent="0.25">
      <c r="A56" s="127" t="s">
        <v>9441</v>
      </c>
      <c r="B56" s="105">
        <v>6</v>
      </c>
      <c r="C56" s="105">
        <v>20</v>
      </c>
      <c r="D56" s="105"/>
      <c r="E56" s="105"/>
      <c r="F56" s="105"/>
      <c r="G56" s="105"/>
      <c r="H56" s="105"/>
      <c r="I56" s="105"/>
      <c r="J56" s="126"/>
      <c r="K56" s="126"/>
      <c r="L56" s="127"/>
      <c r="M56" s="105"/>
      <c r="N56" s="127"/>
      <c r="O56" s="105"/>
    </row>
    <row r="57" spans="1:15" x14ac:dyDescent="0.25">
      <c r="A57" s="127" t="s">
        <v>9442</v>
      </c>
      <c r="B57" s="105">
        <v>6</v>
      </c>
      <c r="C57" s="105">
        <v>20</v>
      </c>
      <c r="D57" s="105"/>
      <c r="E57" s="105"/>
      <c r="F57" s="105"/>
      <c r="G57" s="105"/>
      <c r="H57" s="105"/>
      <c r="I57" s="105"/>
      <c r="J57" s="126"/>
      <c r="K57" s="126"/>
      <c r="L57" s="127"/>
      <c r="M57" s="105"/>
      <c r="N57" s="127"/>
      <c r="O57" s="105"/>
    </row>
    <row r="58" spans="1:15" x14ac:dyDescent="0.25">
      <c r="A58" s="127" t="s">
        <v>9443</v>
      </c>
      <c r="B58" s="105">
        <v>6</v>
      </c>
      <c r="C58" s="105">
        <v>20</v>
      </c>
      <c r="D58" s="105"/>
      <c r="E58" s="105"/>
      <c r="F58" s="105"/>
      <c r="G58" s="105"/>
      <c r="H58" s="105"/>
      <c r="I58" s="105"/>
      <c r="J58" s="126"/>
      <c r="K58" s="126"/>
      <c r="L58" s="127"/>
      <c r="M58" s="105"/>
      <c r="N58" s="127"/>
      <c r="O58" s="105"/>
    </row>
    <row r="59" spans="1:15" x14ac:dyDescent="0.25">
      <c r="A59" s="127" t="s">
        <v>9444</v>
      </c>
      <c r="B59" s="105">
        <v>6</v>
      </c>
      <c r="C59" s="105">
        <v>20</v>
      </c>
      <c r="D59" s="105"/>
      <c r="E59" s="105"/>
      <c r="F59" s="105"/>
      <c r="G59" s="105"/>
      <c r="H59" s="105"/>
      <c r="I59" s="105"/>
      <c r="J59" s="126"/>
      <c r="K59" s="126"/>
      <c r="L59" s="127"/>
      <c r="M59" s="105"/>
      <c r="N59" s="127"/>
      <c r="O59" s="105"/>
    </row>
    <row r="60" spans="1:15" x14ac:dyDescent="0.25">
      <c r="A60" s="127" t="s">
        <v>9445</v>
      </c>
      <c r="B60" s="105">
        <v>6</v>
      </c>
      <c r="C60" s="105">
        <v>20</v>
      </c>
      <c r="D60" s="105"/>
      <c r="E60" s="105"/>
      <c r="F60" s="105"/>
      <c r="G60" s="105"/>
      <c r="H60" s="105"/>
      <c r="I60" s="105"/>
      <c r="J60" s="126"/>
      <c r="K60" s="126"/>
      <c r="L60" s="127"/>
      <c r="M60" s="105"/>
      <c r="N60" s="127"/>
      <c r="O60" s="105"/>
    </row>
    <row r="61" spans="1:15" x14ac:dyDescent="0.25">
      <c r="A61" s="127" t="s">
        <v>9446</v>
      </c>
      <c r="B61" s="105">
        <v>6</v>
      </c>
      <c r="C61" s="105">
        <v>20</v>
      </c>
      <c r="D61" s="105"/>
      <c r="E61" s="105"/>
      <c r="F61" s="105"/>
      <c r="G61" s="105"/>
      <c r="H61" s="105"/>
      <c r="I61" s="105"/>
      <c r="J61" s="126"/>
      <c r="K61" s="126"/>
      <c r="L61" s="127"/>
      <c r="M61" s="105"/>
      <c r="N61" s="127"/>
      <c r="O61" s="105"/>
    </row>
    <row r="62" spans="1:15" x14ac:dyDescent="0.25">
      <c r="A62" s="127" t="s">
        <v>9447</v>
      </c>
      <c r="B62" s="105">
        <v>6</v>
      </c>
      <c r="C62" s="105">
        <v>20</v>
      </c>
      <c r="D62" s="105"/>
      <c r="E62" s="105"/>
      <c r="F62" s="105"/>
      <c r="G62" s="105"/>
      <c r="H62" s="105"/>
      <c r="I62" s="105"/>
      <c r="J62" s="126"/>
      <c r="K62" s="126"/>
      <c r="L62" s="127"/>
      <c r="M62" s="105"/>
      <c r="N62" s="127"/>
      <c r="O62" s="105"/>
    </row>
    <row r="63" spans="1:15" x14ac:dyDescent="0.25">
      <c r="A63" s="127" t="s">
        <v>9448</v>
      </c>
      <c r="B63" s="105">
        <v>6</v>
      </c>
      <c r="C63" s="105">
        <v>20</v>
      </c>
      <c r="D63" s="105"/>
      <c r="E63" s="105"/>
      <c r="F63" s="105"/>
      <c r="G63" s="105"/>
      <c r="H63" s="105"/>
      <c r="I63" s="105"/>
      <c r="J63" s="126"/>
      <c r="K63" s="126"/>
      <c r="L63" s="127"/>
      <c r="M63" s="105"/>
      <c r="N63" s="127"/>
      <c r="O63" s="105"/>
    </row>
    <row r="64" spans="1:15" x14ac:dyDescent="0.25">
      <c r="A64" s="127" t="s">
        <v>9449</v>
      </c>
      <c r="B64" s="105">
        <v>6</v>
      </c>
      <c r="C64" s="105">
        <v>20</v>
      </c>
      <c r="D64" s="105"/>
      <c r="E64" s="105"/>
      <c r="F64" s="105"/>
      <c r="G64" s="105"/>
      <c r="H64" s="105"/>
      <c r="I64" s="105"/>
      <c r="J64" s="126"/>
      <c r="K64" s="126"/>
      <c r="L64" s="127"/>
      <c r="M64" s="105"/>
      <c r="N64" s="127"/>
      <c r="O64" s="105"/>
    </row>
    <row r="65" spans="1:15" x14ac:dyDescent="0.25">
      <c r="A65" s="127" t="s">
        <v>9450</v>
      </c>
      <c r="B65" s="105">
        <v>6</v>
      </c>
      <c r="C65" s="105">
        <v>20</v>
      </c>
      <c r="D65" s="105"/>
      <c r="E65" s="105"/>
      <c r="F65" s="105"/>
      <c r="G65" s="105"/>
      <c r="H65" s="105"/>
      <c r="I65" s="105"/>
      <c r="J65" s="126"/>
      <c r="K65" s="126"/>
      <c r="L65" s="127"/>
      <c r="M65" s="105"/>
      <c r="N65" s="127"/>
      <c r="O65" s="105"/>
    </row>
    <row r="66" spans="1:15" x14ac:dyDescent="0.25">
      <c r="A66" s="127" t="s">
        <v>9451</v>
      </c>
      <c r="B66" s="105">
        <v>6</v>
      </c>
      <c r="C66" s="105">
        <v>20</v>
      </c>
      <c r="D66" s="105"/>
      <c r="E66" s="105"/>
      <c r="F66" s="105"/>
      <c r="G66" s="105"/>
      <c r="H66" s="105"/>
      <c r="I66" s="105"/>
      <c r="J66" s="126"/>
      <c r="K66" s="126"/>
      <c r="L66" s="127"/>
      <c r="M66" s="105"/>
      <c r="N66" s="127"/>
      <c r="O66" s="105"/>
    </row>
    <row r="67" spans="1:15" x14ac:dyDescent="0.25">
      <c r="A67" s="127" t="s">
        <v>9452</v>
      </c>
      <c r="B67" s="105">
        <v>6</v>
      </c>
      <c r="C67" s="105">
        <v>20</v>
      </c>
      <c r="D67" s="105"/>
      <c r="E67" s="105"/>
      <c r="F67" s="105"/>
      <c r="G67" s="105"/>
      <c r="H67" s="105"/>
      <c r="I67" s="105"/>
      <c r="J67" s="126"/>
      <c r="K67" s="126"/>
      <c r="L67" s="127"/>
      <c r="M67" s="105"/>
      <c r="N67" s="127"/>
      <c r="O67" s="105"/>
    </row>
    <row r="68" spans="1:15" x14ac:dyDescent="0.25">
      <c r="A68" s="127" t="s">
        <v>9458</v>
      </c>
      <c r="B68" s="105">
        <v>12</v>
      </c>
      <c r="C68" s="105">
        <v>1.65</v>
      </c>
      <c r="D68" s="105"/>
      <c r="E68" s="105"/>
      <c r="F68" s="105"/>
      <c r="G68" s="105"/>
      <c r="H68" s="105"/>
      <c r="I68" s="105"/>
      <c r="J68" s="126"/>
      <c r="K68" s="126"/>
      <c r="L68" s="127"/>
      <c r="M68" s="105"/>
      <c r="N68" s="127"/>
      <c r="O68" s="105"/>
    </row>
    <row r="69" spans="1:15" x14ac:dyDescent="0.25">
      <c r="A69" s="127" t="s">
        <v>9459</v>
      </c>
      <c r="B69" s="105">
        <v>12</v>
      </c>
      <c r="C69" s="105">
        <v>1.65</v>
      </c>
      <c r="D69" s="105"/>
      <c r="E69" s="105"/>
      <c r="F69" s="105"/>
      <c r="G69" s="105"/>
      <c r="H69" s="105"/>
      <c r="I69" s="105"/>
      <c r="J69" s="126"/>
      <c r="K69" s="126"/>
      <c r="L69" s="127"/>
      <c r="M69" s="105"/>
      <c r="N69" s="127"/>
      <c r="O69" s="105"/>
    </row>
    <row r="70" spans="1:15" x14ac:dyDescent="0.25">
      <c r="A70" s="127" t="s">
        <v>9460</v>
      </c>
      <c r="B70" s="105">
        <v>12</v>
      </c>
      <c r="C70" s="105">
        <v>1.65</v>
      </c>
      <c r="D70" s="105"/>
      <c r="E70" s="105"/>
      <c r="F70" s="105"/>
      <c r="G70" s="105"/>
      <c r="H70" s="105"/>
      <c r="I70" s="105"/>
      <c r="J70" s="126"/>
      <c r="K70" s="126"/>
      <c r="L70" s="127"/>
      <c r="M70" s="105"/>
      <c r="N70" s="127"/>
      <c r="O70" s="105"/>
    </row>
    <row r="71" spans="1:15" x14ac:dyDescent="0.25">
      <c r="A71" s="127" t="s">
        <v>9461</v>
      </c>
      <c r="B71" s="105">
        <v>12</v>
      </c>
      <c r="C71" s="105">
        <v>1.65</v>
      </c>
      <c r="D71" s="105"/>
      <c r="E71" s="105"/>
      <c r="F71" s="105"/>
      <c r="G71" s="105"/>
      <c r="H71" s="105"/>
      <c r="I71" s="105"/>
      <c r="J71" s="126"/>
      <c r="K71" s="126"/>
      <c r="L71" s="127"/>
      <c r="M71" s="105"/>
      <c r="N71" s="127"/>
      <c r="O71" s="105"/>
    </row>
    <row r="72" spans="1:15" x14ac:dyDescent="0.25">
      <c r="A72" s="127" t="s">
        <v>9462</v>
      </c>
      <c r="B72" s="105">
        <v>12</v>
      </c>
      <c r="C72" s="105">
        <v>1.65</v>
      </c>
      <c r="D72" s="105"/>
      <c r="E72" s="105"/>
      <c r="F72" s="105"/>
      <c r="G72" s="105"/>
      <c r="H72" s="105"/>
      <c r="I72" s="105"/>
      <c r="J72" s="126"/>
      <c r="K72" s="126"/>
      <c r="L72" s="127"/>
      <c r="M72" s="105"/>
      <c r="N72" s="127"/>
      <c r="O72" s="105"/>
    </row>
    <row r="73" spans="1:15" x14ac:dyDescent="0.25">
      <c r="A73" s="127" t="s">
        <v>9463</v>
      </c>
      <c r="B73" s="105">
        <v>12</v>
      </c>
      <c r="C73" s="105">
        <v>1.65</v>
      </c>
      <c r="D73" s="105"/>
      <c r="E73" s="105"/>
      <c r="F73" s="105"/>
      <c r="G73" s="105"/>
      <c r="H73" s="105"/>
      <c r="I73" s="105"/>
      <c r="J73" s="126"/>
      <c r="K73" s="126"/>
      <c r="L73" s="127"/>
      <c r="M73" s="105"/>
      <c r="N73" s="127"/>
      <c r="O73" s="105"/>
    </row>
    <row r="74" spans="1:15" x14ac:dyDescent="0.25">
      <c r="A74" s="127" t="s">
        <v>9489</v>
      </c>
      <c r="B74" s="105">
        <v>5.9</v>
      </c>
      <c r="C74" s="105">
        <v>1.5</v>
      </c>
      <c r="D74" s="105"/>
      <c r="E74" s="105"/>
      <c r="F74" s="105"/>
      <c r="G74" s="105"/>
      <c r="H74" s="105"/>
      <c r="I74" s="105"/>
      <c r="J74" s="126"/>
      <c r="K74" s="126"/>
      <c r="L74" s="127"/>
      <c r="M74" s="105"/>
      <c r="N74" s="127"/>
      <c r="O74" s="105"/>
    </row>
    <row r="75" spans="1:15" x14ac:dyDescent="0.25">
      <c r="A75" s="127" t="s">
        <v>9490</v>
      </c>
      <c r="B75" s="105">
        <v>5.9</v>
      </c>
      <c r="C75" s="105">
        <v>1.5</v>
      </c>
      <c r="D75" s="105"/>
      <c r="E75" s="105"/>
      <c r="F75" s="105"/>
      <c r="G75" s="105"/>
      <c r="H75" s="105"/>
      <c r="I75" s="105"/>
      <c r="J75" s="126"/>
      <c r="K75" s="126"/>
      <c r="L75" s="127"/>
      <c r="M75" s="105"/>
      <c r="N75" s="127"/>
      <c r="O75" s="105"/>
    </row>
    <row r="76" spans="1:15" x14ac:dyDescent="0.25">
      <c r="A76" s="127" t="s">
        <v>9491</v>
      </c>
      <c r="B76" s="105">
        <v>5.9</v>
      </c>
      <c r="C76" s="105">
        <v>1.5</v>
      </c>
      <c r="D76" s="105"/>
      <c r="E76" s="105"/>
      <c r="F76" s="105"/>
      <c r="G76" s="105"/>
      <c r="H76" s="105"/>
      <c r="I76" s="105"/>
      <c r="J76" s="126"/>
      <c r="K76" s="126"/>
      <c r="L76" s="127"/>
      <c r="M76" s="105"/>
      <c r="N76" s="127"/>
      <c r="O76" s="105"/>
    </row>
    <row r="77" spans="1:15" x14ac:dyDescent="0.25">
      <c r="A77" s="127" t="s">
        <v>9492</v>
      </c>
      <c r="B77" s="105">
        <v>5.9</v>
      </c>
      <c r="C77" s="105">
        <v>1.5</v>
      </c>
      <c r="D77" s="105"/>
      <c r="E77" s="105"/>
      <c r="F77" s="105"/>
      <c r="G77" s="105"/>
      <c r="H77" s="105"/>
      <c r="I77" s="105"/>
      <c r="J77" s="126"/>
      <c r="K77" s="126"/>
      <c r="L77" s="127"/>
      <c r="M77" s="105"/>
      <c r="N77" s="127"/>
      <c r="O77" s="105"/>
    </row>
    <row r="78" spans="1:15" x14ac:dyDescent="0.25">
      <c r="A78" s="127" t="s">
        <v>9493</v>
      </c>
      <c r="B78" s="105">
        <v>5.9</v>
      </c>
      <c r="C78" s="105">
        <v>1.5</v>
      </c>
      <c r="D78" s="105"/>
      <c r="E78" s="105"/>
      <c r="F78" s="105"/>
      <c r="G78" s="105"/>
      <c r="H78" s="105"/>
      <c r="I78" s="105"/>
      <c r="J78" s="126"/>
      <c r="K78" s="126"/>
      <c r="L78" s="127"/>
      <c r="M78" s="105"/>
      <c r="N78" s="127"/>
      <c r="O78" s="105"/>
    </row>
    <row r="79" spans="1:15" x14ac:dyDescent="0.25">
      <c r="A79" s="127" t="s">
        <v>9494</v>
      </c>
      <c r="B79" s="105">
        <v>5.9</v>
      </c>
      <c r="C79" s="105">
        <v>1.5</v>
      </c>
      <c r="D79" s="105"/>
      <c r="E79" s="105"/>
      <c r="F79" s="105"/>
      <c r="G79" s="105"/>
      <c r="H79" s="105"/>
      <c r="I79" s="105"/>
      <c r="J79" s="126"/>
      <c r="K79" s="126"/>
      <c r="L79" s="127"/>
      <c r="M79" s="105"/>
      <c r="N79" s="127"/>
      <c r="O79" s="105"/>
    </row>
    <row r="80" spans="1:15" x14ac:dyDescent="0.25">
      <c r="A80" s="127" t="s">
        <v>9495</v>
      </c>
      <c r="B80" s="105">
        <v>5.9</v>
      </c>
      <c r="C80" s="105">
        <v>1.5</v>
      </c>
      <c r="D80" s="105"/>
      <c r="E80" s="105"/>
      <c r="F80" s="105"/>
      <c r="G80" s="105"/>
      <c r="H80" s="105"/>
      <c r="I80" s="105"/>
      <c r="J80" s="126"/>
      <c r="K80" s="126"/>
      <c r="L80" s="127"/>
      <c r="M80" s="105"/>
      <c r="N80" s="127"/>
      <c r="O80" s="105"/>
    </row>
    <row r="81" spans="1:15" x14ac:dyDescent="0.25">
      <c r="A81" s="127" t="s">
        <v>9496</v>
      </c>
      <c r="B81" s="105">
        <v>5.9</v>
      </c>
      <c r="C81" s="105">
        <v>1.5</v>
      </c>
      <c r="D81" s="105"/>
      <c r="E81" s="105"/>
      <c r="F81" s="105"/>
      <c r="G81" s="105"/>
      <c r="H81" s="105"/>
      <c r="I81" s="105"/>
      <c r="J81" s="126"/>
      <c r="K81" s="126"/>
      <c r="L81" s="127"/>
      <c r="M81" s="105"/>
      <c r="N81" s="127"/>
      <c r="O81" s="105"/>
    </row>
    <row r="82" spans="1:15" x14ac:dyDescent="0.25">
      <c r="A82" s="127" t="s">
        <v>9497</v>
      </c>
      <c r="B82" s="105">
        <v>5.9</v>
      </c>
      <c r="C82" s="105">
        <v>1.5</v>
      </c>
      <c r="D82" s="105"/>
      <c r="E82" s="105"/>
      <c r="F82" s="105"/>
      <c r="G82" s="105"/>
      <c r="H82" s="105"/>
      <c r="I82" s="105"/>
      <c r="J82" s="126"/>
      <c r="K82" s="126"/>
      <c r="L82" s="127"/>
      <c r="M82" s="105"/>
      <c r="N82" s="127"/>
      <c r="O82" s="105"/>
    </row>
    <row r="83" spans="1:15" x14ac:dyDescent="0.25">
      <c r="A83" s="127" t="s">
        <v>9498</v>
      </c>
      <c r="B83" s="105">
        <v>5.9</v>
      </c>
      <c r="C83" s="105">
        <v>1.5</v>
      </c>
      <c r="D83" s="105"/>
      <c r="E83" s="105"/>
      <c r="F83" s="105"/>
      <c r="G83" s="105"/>
      <c r="H83" s="105"/>
      <c r="I83" s="105"/>
      <c r="J83" s="126"/>
      <c r="K83" s="126"/>
      <c r="L83" s="127"/>
      <c r="M83" s="105"/>
      <c r="N83" s="127"/>
      <c r="O83" s="105"/>
    </row>
    <row r="84" spans="1:15" x14ac:dyDescent="0.25">
      <c r="A84" s="127" t="s">
        <v>9499</v>
      </c>
      <c r="B84" s="105">
        <v>5.9</v>
      </c>
      <c r="C84" s="105">
        <v>1.5</v>
      </c>
      <c r="D84" s="105"/>
      <c r="E84" s="105"/>
      <c r="F84" s="105"/>
      <c r="G84" s="105"/>
      <c r="H84" s="105"/>
      <c r="I84" s="105"/>
      <c r="J84" s="126"/>
      <c r="K84" s="126"/>
      <c r="L84" s="127"/>
      <c r="M84" s="105"/>
      <c r="N84" s="127"/>
      <c r="O84" s="105"/>
    </row>
    <row r="85" spans="1:15" x14ac:dyDescent="0.25">
      <c r="A85" s="127" t="s">
        <v>9500</v>
      </c>
      <c r="B85" s="105">
        <v>5.9</v>
      </c>
      <c r="C85" s="105">
        <v>1.5</v>
      </c>
      <c r="D85" s="105"/>
      <c r="E85" s="105"/>
      <c r="F85" s="105"/>
      <c r="G85" s="105"/>
      <c r="H85" s="105"/>
      <c r="I85" s="105"/>
      <c r="J85" s="126"/>
      <c r="K85" s="126"/>
      <c r="L85" s="127"/>
      <c r="M85" s="105"/>
      <c r="N85" s="127"/>
      <c r="O85" s="105"/>
    </row>
    <row r="86" spans="1:15" x14ac:dyDescent="0.25">
      <c r="A86" s="127" t="s">
        <v>9501</v>
      </c>
      <c r="B86" s="105">
        <v>5.9</v>
      </c>
      <c r="C86" s="105">
        <v>1.5</v>
      </c>
      <c r="D86" s="105"/>
      <c r="E86" s="105"/>
      <c r="F86" s="105"/>
      <c r="G86" s="105"/>
      <c r="H86" s="105"/>
      <c r="I86" s="105"/>
      <c r="J86" s="126"/>
      <c r="K86" s="126"/>
      <c r="L86" s="127"/>
      <c r="M86" s="105"/>
      <c r="N86" s="127"/>
      <c r="O86" s="105"/>
    </row>
    <row r="87" spans="1:15" x14ac:dyDescent="0.25">
      <c r="A87" s="127" t="s">
        <v>9502</v>
      </c>
      <c r="B87" s="105">
        <v>5.9</v>
      </c>
      <c r="C87" s="105">
        <v>1.5</v>
      </c>
      <c r="D87" s="105"/>
      <c r="E87" s="105"/>
      <c r="F87" s="105"/>
      <c r="G87" s="105"/>
      <c r="H87" s="105"/>
      <c r="I87" s="105"/>
      <c r="J87" s="126"/>
      <c r="K87" s="126"/>
      <c r="L87" s="127"/>
      <c r="M87" s="105"/>
      <c r="N87" s="127"/>
      <c r="O87" s="105"/>
    </row>
    <row r="88" spans="1:15" x14ac:dyDescent="0.25">
      <c r="A88" s="127" t="s">
        <v>9503</v>
      </c>
      <c r="B88" s="105">
        <v>5.9</v>
      </c>
      <c r="C88" s="105">
        <v>1.5</v>
      </c>
      <c r="D88" s="105"/>
      <c r="E88" s="105"/>
      <c r="F88" s="105"/>
      <c r="G88" s="105"/>
      <c r="H88" s="105"/>
      <c r="I88" s="105"/>
      <c r="J88" s="126"/>
      <c r="K88" s="126"/>
      <c r="L88" s="127"/>
      <c r="M88" s="105"/>
      <c r="N88" s="127"/>
      <c r="O88" s="105"/>
    </row>
    <row r="89" spans="1:15" x14ac:dyDescent="0.25">
      <c r="A89" s="127" t="s">
        <v>9504</v>
      </c>
      <c r="B89" s="105">
        <v>5.9</v>
      </c>
      <c r="C89" s="105">
        <v>1.5</v>
      </c>
      <c r="D89" s="105"/>
      <c r="E89" s="105"/>
      <c r="F89" s="105"/>
      <c r="G89" s="105"/>
      <c r="H89" s="105"/>
      <c r="I89" s="105"/>
      <c r="J89" s="126"/>
      <c r="K89" s="126"/>
      <c r="L89" s="127"/>
      <c r="M89" s="105"/>
      <c r="N89" s="127"/>
      <c r="O89" s="105"/>
    </row>
    <row r="90" spans="1:15" x14ac:dyDescent="0.25">
      <c r="A90" s="127" t="s">
        <v>9505</v>
      </c>
      <c r="B90" s="105">
        <v>5.9</v>
      </c>
      <c r="C90" s="105">
        <v>1.5</v>
      </c>
      <c r="D90" s="105"/>
      <c r="E90" s="105"/>
      <c r="F90" s="105"/>
      <c r="G90" s="105"/>
      <c r="H90" s="105"/>
      <c r="I90" s="105"/>
      <c r="J90" s="126"/>
      <c r="K90" s="126"/>
      <c r="L90" s="127"/>
      <c r="M90" s="105"/>
      <c r="N90" s="127"/>
      <c r="O90" s="105"/>
    </row>
    <row r="91" spans="1:15" x14ac:dyDescent="0.25">
      <c r="A91" s="127" t="s">
        <v>9506</v>
      </c>
      <c r="B91" s="105">
        <v>5.9</v>
      </c>
      <c r="C91" s="105">
        <v>1.5</v>
      </c>
      <c r="D91" s="105"/>
      <c r="E91" s="105"/>
      <c r="F91" s="105"/>
      <c r="G91" s="105"/>
      <c r="H91" s="105"/>
      <c r="I91" s="105"/>
      <c r="J91" s="126"/>
      <c r="K91" s="126"/>
      <c r="L91" s="127"/>
      <c r="M91" s="105"/>
      <c r="N91" s="127"/>
      <c r="O91" s="105"/>
    </row>
    <row r="92" spans="1:15" x14ac:dyDescent="0.25">
      <c r="A92" s="127" t="s">
        <v>9507</v>
      </c>
      <c r="B92" s="105">
        <v>5.9</v>
      </c>
      <c r="C92" s="105">
        <v>1.5</v>
      </c>
      <c r="D92" s="105"/>
      <c r="E92" s="105"/>
      <c r="F92" s="105"/>
      <c r="G92" s="105"/>
      <c r="H92" s="105"/>
      <c r="I92" s="105"/>
      <c r="J92" s="126"/>
      <c r="K92" s="126"/>
      <c r="L92" s="127"/>
      <c r="M92" s="105"/>
      <c r="N92" s="127"/>
      <c r="O92" s="105"/>
    </row>
    <row r="93" spans="1:15" x14ac:dyDescent="0.25">
      <c r="A93" s="127" t="s">
        <v>9508</v>
      </c>
      <c r="B93" s="105">
        <v>5.9</v>
      </c>
      <c r="C93" s="105">
        <v>1.5</v>
      </c>
      <c r="D93" s="105"/>
      <c r="E93" s="105"/>
      <c r="F93" s="105"/>
      <c r="G93" s="105"/>
      <c r="H93" s="105"/>
      <c r="I93" s="105"/>
      <c r="J93" s="126"/>
      <c r="K93" s="126"/>
      <c r="L93" s="127"/>
      <c r="M93" s="105"/>
      <c r="N93" s="127"/>
      <c r="O93" s="105"/>
    </row>
    <row r="94" spans="1:15" x14ac:dyDescent="0.25">
      <c r="A94" s="127" t="s">
        <v>9509</v>
      </c>
      <c r="B94" s="105">
        <v>5.9</v>
      </c>
      <c r="C94" s="105">
        <v>1.5</v>
      </c>
      <c r="D94" s="105"/>
      <c r="E94" s="105"/>
      <c r="F94" s="105"/>
      <c r="G94" s="105"/>
      <c r="H94" s="105"/>
      <c r="I94" s="105"/>
      <c r="J94" s="126"/>
      <c r="K94" s="126"/>
      <c r="L94" s="127"/>
      <c r="M94" s="105"/>
      <c r="N94" s="127"/>
      <c r="O94" s="105"/>
    </row>
    <row r="95" spans="1:15" x14ac:dyDescent="0.25">
      <c r="A95" s="127" t="s">
        <v>9510</v>
      </c>
      <c r="B95" s="105">
        <v>5.9</v>
      </c>
      <c r="C95" s="105">
        <v>1.5</v>
      </c>
      <c r="D95" s="105"/>
      <c r="E95" s="105"/>
      <c r="F95" s="105"/>
      <c r="G95" s="105"/>
      <c r="H95" s="105"/>
      <c r="I95" s="105"/>
      <c r="J95" s="126"/>
      <c r="K95" s="126"/>
      <c r="L95" s="127"/>
      <c r="M95" s="105"/>
      <c r="N95" s="127"/>
      <c r="O95" s="105"/>
    </row>
    <row r="96" spans="1:15" x14ac:dyDescent="0.25">
      <c r="A96" s="127" t="s">
        <v>9511</v>
      </c>
      <c r="B96" s="105">
        <v>5.9</v>
      </c>
      <c r="C96" s="105">
        <v>1.5</v>
      </c>
      <c r="D96" s="105"/>
      <c r="E96" s="105"/>
      <c r="F96" s="105"/>
      <c r="G96" s="105"/>
      <c r="H96" s="105"/>
      <c r="I96" s="105"/>
      <c r="J96" s="126"/>
      <c r="K96" s="126"/>
      <c r="L96" s="127"/>
      <c r="M96" s="105"/>
      <c r="N96" s="127"/>
      <c r="O96" s="105"/>
    </row>
    <row r="97" spans="1:15" x14ac:dyDescent="0.25">
      <c r="A97" s="127" t="s">
        <v>9512</v>
      </c>
      <c r="B97" s="105">
        <v>5.9</v>
      </c>
      <c r="C97" s="105">
        <v>1.5</v>
      </c>
      <c r="D97" s="105"/>
      <c r="E97" s="105"/>
      <c r="F97" s="105"/>
      <c r="G97" s="105"/>
      <c r="H97" s="105"/>
      <c r="I97" s="105"/>
      <c r="J97" s="126"/>
      <c r="K97" s="126"/>
      <c r="L97" s="127"/>
      <c r="M97" s="105"/>
      <c r="N97" s="127"/>
      <c r="O97" s="105"/>
    </row>
    <row r="98" spans="1:15" x14ac:dyDescent="0.25">
      <c r="A98" s="127" t="s">
        <v>9513</v>
      </c>
      <c r="B98" s="105">
        <v>5.9</v>
      </c>
      <c r="C98" s="105">
        <v>1.5</v>
      </c>
      <c r="D98" s="105"/>
      <c r="E98" s="105"/>
      <c r="F98" s="105"/>
      <c r="G98" s="105"/>
      <c r="H98" s="105"/>
      <c r="I98" s="105"/>
      <c r="J98" s="126"/>
      <c r="K98" s="126"/>
      <c r="L98" s="127"/>
      <c r="M98" s="105"/>
      <c r="N98" s="127"/>
      <c r="O98" s="105"/>
    </row>
    <row r="99" spans="1:15" x14ac:dyDescent="0.25">
      <c r="A99" s="127" t="s">
        <v>9514</v>
      </c>
      <c r="B99" s="105">
        <v>5.9</v>
      </c>
      <c r="C99" s="105">
        <v>1.5</v>
      </c>
      <c r="D99" s="105"/>
      <c r="E99" s="105"/>
      <c r="F99" s="105"/>
      <c r="G99" s="105"/>
      <c r="H99" s="105"/>
      <c r="I99" s="105"/>
      <c r="J99" s="126"/>
      <c r="K99" s="126"/>
      <c r="L99" s="127"/>
      <c r="M99" s="105"/>
      <c r="N99" s="127"/>
      <c r="O99" s="105"/>
    </row>
    <row r="100" spans="1:15" x14ac:dyDescent="0.25">
      <c r="A100" s="127" t="s">
        <v>9515</v>
      </c>
      <c r="B100" s="105">
        <v>5.9</v>
      </c>
      <c r="C100" s="105">
        <v>1.5</v>
      </c>
      <c r="D100" s="105"/>
      <c r="E100" s="105"/>
      <c r="F100" s="105"/>
      <c r="G100" s="105"/>
      <c r="H100" s="105"/>
      <c r="I100" s="105"/>
      <c r="J100" s="126"/>
      <c r="K100" s="126"/>
      <c r="L100" s="127"/>
      <c r="M100" s="105"/>
      <c r="N100" s="127"/>
      <c r="O100" s="105"/>
    </row>
    <row r="101" spans="1:15" x14ac:dyDescent="0.25">
      <c r="A101" s="127" t="s">
        <v>9516</v>
      </c>
      <c r="B101" s="105">
        <v>5.9</v>
      </c>
      <c r="C101" s="105">
        <v>1.5</v>
      </c>
      <c r="D101" s="105"/>
      <c r="E101" s="105"/>
      <c r="F101" s="105"/>
      <c r="G101" s="105"/>
      <c r="H101" s="105"/>
      <c r="I101" s="105"/>
      <c r="J101" s="126"/>
      <c r="K101" s="126"/>
      <c r="L101" s="127"/>
      <c r="M101" s="105"/>
      <c r="N101" s="127"/>
      <c r="O101" s="105"/>
    </row>
    <row r="102" spans="1:15" x14ac:dyDescent="0.25">
      <c r="A102" s="127" t="s">
        <v>9517</v>
      </c>
      <c r="B102" s="105">
        <v>5.9</v>
      </c>
      <c r="C102" s="105">
        <v>1.5</v>
      </c>
      <c r="D102" s="105"/>
      <c r="E102" s="105"/>
      <c r="F102" s="105"/>
      <c r="G102" s="105"/>
      <c r="H102" s="105"/>
      <c r="I102" s="105"/>
      <c r="J102" s="126"/>
      <c r="K102" s="126"/>
      <c r="L102" s="127"/>
      <c r="M102" s="105"/>
      <c r="N102" s="127"/>
      <c r="O102" s="105"/>
    </row>
    <row r="103" spans="1:15" x14ac:dyDescent="0.25">
      <c r="A103" s="127" t="s">
        <v>9518</v>
      </c>
      <c r="B103" s="105">
        <v>5.9</v>
      </c>
      <c r="C103" s="105">
        <v>1.5</v>
      </c>
      <c r="D103" s="105"/>
      <c r="E103" s="105"/>
      <c r="F103" s="105"/>
      <c r="G103" s="105"/>
      <c r="H103" s="105"/>
      <c r="I103" s="105"/>
      <c r="J103" s="126"/>
      <c r="K103" s="126"/>
      <c r="L103" s="127"/>
      <c r="M103" s="105"/>
      <c r="N103" s="127"/>
      <c r="O103" s="105"/>
    </row>
    <row r="104" spans="1:15" x14ac:dyDescent="0.25">
      <c r="A104" s="127" t="s">
        <v>9522</v>
      </c>
      <c r="B104" s="105">
        <v>5.9</v>
      </c>
      <c r="C104" s="105">
        <v>1.5</v>
      </c>
      <c r="D104" s="105"/>
      <c r="E104" s="105"/>
      <c r="F104" s="105"/>
      <c r="G104" s="105"/>
      <c r="H104" s="105"/>
      <c r="I104" s="105"/>
      <c r="J104" s="126"/>
      <c r="K104" s="126"/>
      <c r="L104" s="127"/>
      <c r="M104" s="105"/>
      <c r="N104" s="127"/>
      <c r="O104" s="105"/>
    </row>
    <row r="105" spans="1:15" x14ac:dyDescent="0.25">
      <c r="A105" s="127" t="s">
        <v>9634</v>
      </c>
      <c r="B105" s="105"/>
      <c r="C105" s="105"/>
      <c r="D105" s="105">
        <v>1.5</v>
      </c>
      <c r="E105" s="105"/>
      <c r="F105" s="105"/>
      <c r="G105" s="105"/>
      <c r="H105" s="105"/>
      <c r="I105" s="105"/>
      <c r="J105" s="126"/>
      <c r="K105" s="126"/>
      <c r="L105" s="127"/>
      <c r="M105" s="105"/>
      <c r="N105" s="127"/>
      <c r="O105" s="105"/>
    </row>
    <row r="106" spans="1:15" x14ac:dyDescent="0.25">
      <c r="A106" s="127" t="s">
        <v>9633</v>
      </c>
      <c r="B106" s="105">
        <v>9</v>
      </c>
      <c r="C106" s="105">
        <v>3</v>
      </c>
      <c r="D106" s="105"/>
      <c r="E106" s="105">
        <v>25</v>
      </c>
      <c r="F106" s="105"/>
      <c r="G106" s="105"/>
      <c r="H106" s="105"/>
      <c r="I106" s="105"/>
      <c r="J106" s="126"/>
      <c r="K106" s="126"/>
      <c r="L106" s="127"/>
      <c r="M106" s="105"/>
      <c r="N106" s="127"/>
      <c r="O106" s="105"/>
    </row>
    <row r="107" spans="1:15" x14ac:dyDescent="0.25">
      <c r="A107" s="127" t="s">
        <v>9802</v>
      </c>
      <c r="B107" s="105"/>
      <c r="C107" s="105"/>
      <c r="D107" s="105">
        <v>14</v>
      </c>
      <c r="E107" s="105"/>
      <c r="F107" s="105"/>
      <c r="G107" s="105"/>
      <c r="H107" s="105"/>
      <c r="I107" s="105"/>
      <c r="J107" s="126"/>
      <c r="K107" s="126"/>
      <c r="L107" s="127"/>
      <c r="M107" s="105"/>
      <c r="N107" s="127"/>
      <c r="O107" s="105"/>
    </row>
    <row r="108" spans="1:15" x14ac:dyDescent="0.25">
      <c r="A108" s="171" t="s">
        <v>9803</v>
      </c>
      <c r="B108" s="105">
        <v>8</v>
      </c>
      <c r="C108" s="105">
        <v>5.25</v>
      </c>
      <c r="D108" s="105"/>
      <c r="E108" s="105"/>
      <c r="F108" s="105"/>
      <c r="G108" s="105"/>
      <c r="H108" s="105"/>
      <c r="I108" s="105"/>
      <c r="J108" s="126"/>
      <c r="K108" s="126"/>
      <c r="L108" s="127"/>
      <c r="M108" s="105"/>
      <c r="N108" s="127"/>
      <c r="O108" s="105"/>
    </row>
    <row r="109" spans="1:15" x14ac:dyDescent="0.25">
      <c r="A109" s="127" t="s">
        <v>10001</v>
      </c>
      <c r="B109" s="105">
        <v>5</v>
      </c>
      <c r="C109" s="105">
        <v>4</v>
      </c>
      <c r="D109" s="105"/>
      <c r="E109" s="105" t="s">
        <v>10022</v>
      </c>
      <c r="F109" s="105"/>
      <c r="G109" s="105"/>
      <c r="H109" s="105"/>
      <c r="I109" s="105"/>
      <c r="J109" s="126"/>
      <c r="K109" s="126"/>
      <c r="L109" s="127"/>
      <c r="M109" s="105"/>
      <c r="N109" s="127"/>
      <c r="O109" s="105"/>
    </row>
    <row r="110" spans="1:15" x14ac:dyDescent="0.25">
      <c r="A110" s="127" t="s">
        <v>10123</v>
      </c>
      <c r="B110" s="105">
        <v>5</v>
      </c>
      <c r="C110" s="105">
        <v>4</v>
      </c>
      <c r="D110" s="105"/>
      <c r="E110" s="105"/>
      <c r="F110" s="105"/>
      <c r="G110" s="105"/>
      <c r="H110" s="105"/>
      <c r="I110" s="105"/>
      <c r="J110" s="126"/>
      <c r="K110" s="126"/>
      <c r="L110" s="127"/>
      <c r="M110" s="105"/>
      <c r="N110" s="127"/>
      <c r="O110" s="105"/>
    </row>
    <row r="111" spans="1:15" x14ac:dyDescent="0.25">
      <c r="A111" s="127" t="s">
        <v>10124</v>
      </c>
      <c r="B111" s="105">
        <v>5</v>
      </c>
      <c r="C111" s="105">
        <v>4</v>
      </c>
      <c r="D111" s="105"/>
      <c r="E111" s="105"/>
      <c r="F111" s="105"/>
      <c r="G111" s="105"/>
      <c r="H111" s="105"/>
      <c r="I111" s="105"/>
      <c r="J111" s="126"/>
      <c r="K111" s="126"/>
      <c r="L111" s="127"/>
      <c r="M111" s="105"/>
      <c r="N111" s="127"/>
      <c r="O111" s="105"/>
    </row>
    <row r="112" spans="1:15" x14ac:dyDescent="0.25">
      <c r="A112" s="127" t="s">
        <v>10125</v>
      </c>
      <c r="B112" s="105">
        <v>5</v>
      </c>
      <c r="C112" s="105">
        <v>4</v>
      </c>
      <c r="D112" s="105"/>
      <c r="E112" s="105"/>
      <c r="F112" s="105"/>
      <c r="G112" s="105"/>
      <c r="H112" s="105"/>
      <c r="I112" s="105"/>
      <c r="J112" s="126"/>
      <c r="K112" s="126"/>
      <c r="L112" s="127"/>
      <c r="M112" s="105"/>
      <c r="N112" s="127"/>
      <c r="O112" s="105"/>
    </row>
    <row r="113" spans="1:15" x14ac:dyDescent="0.25">
      <c r="A113" s="126" t="s">
        <v>10160</v>
      </c>
      <c r="B113" s="105"/>
      <c r="C113" s="105"/>
      <c r="D113" s="105"/>
      <c r="E113" s="105"/>
      <c r="F113" s="105"/>
      <c r="G113" s="105"/>
      <c r="H113" s="105"/>
      <c r="I113" s="105"/>
      <c r="J113" s="126"/>
      <c r="K113" s="126"/>
      <c r="L113" s="127"/>
      <c r="M113" s="105"/>
      <c r="N113" s="127"/>
      <c r="O113" s="105"/>
    </row>
    <row r="114" spans="1:15" x14ac:dyDescent="0.25">
      <c r="A114" s="126" t="s">
        <v>10161</v>
      </c>
      <c r="B114" s="105"/>
      <c r="C114" s="105"/>
      <c r="D114" s="105"/>
      <c r="E114" s="105"/>
      <c r="F114" s="105"/>
      <c r="G114" s="105"/>
      <c r="H114" s="105"/>
      <c r="I114" s="105"/>
      <c r="J114" s="126"/>
      <c r="K114" s="126"/>
      <c r="L114" s="127"/>
      <c r="M114" s="105"/>
      <c r="N114" s="127"/>
      <c r="O114" s="105"/>
    </row>
    <row r="115" spans="1:15" x14ac:dyDescent="0.25">
      <c r="A115" t="s">
        <v>10162</v>
      </c>
      <c r="B115" s="105"/>
      <c r="C115" s="105"/>
      <c r="D115" s="105">
        <v>0.79</v>
      </c>
      <c r="E115" s="105"/>
      <c r="F115" s="105"/>
      <c r="G115" s="105"/>
      <c r="H115" s="105"/>
      <c r="I115" s="105"/>
      <c r="J115" s="126"/>
      <c r="K115" s="126"/>
      <c r="L115" s="127"/>
      <c r="M115" s="105"/>
      <c r="N115" s="127"/>
      <c r="O115" s="105"/>
    </row>
    <row r="116" spans="1:15" x14ac:dyDescent="0.25">
      <c r="A116" s="126" t="s">
        <v>10163</v>
      </c>
      <c r="B116" s="105"/>
      <c r="C116" s="105"/>
      <c r="D116" s="105">
        <v>3.1</v>
      </c>
      <c r="E116" s="105"/>
      <c r="F116" s="105"/>
      <c r="G116" s="105"/>
      <c r="H116" s="105"/>
      <c r="I116" s="105"/>
      <c r="J116" s="126"/>
      <c r="K116" s="126"/>
      <c r="L116" s="127"/>
      <c r="M116" s="105"/>
      <c r="N116" s="127"/>
      <c r="O116" s="105"/>
    </row>
    <row r="117" spans="1:15" x14ac:dyDescent="0.25">
      <c r="A117" s="126" t="s">
        <v>10164</v>
      </c>
      <c r="B117" s="105"/>
      <c r="C117" s="105"/>
      <c r="D117" s="105">
        <v>0.06</v>
      </c>
      <c r="E117" s="105"/>
      <c r="F117" s="105"/>
      <c r="G117" s="105"/>
      <c r="H117" s="105"/>
      <c r="I117" s="105"/>
      <c r="J117" s="126"/>
      <c r="K117" s="126"/>
      <c r="L117" s="127"/>
      <c r="M117" s="105"/>
      <c r="N117" s="127"/>
      <c r="O117" s="105"/>
    </row>
    <row r="118" spans="1:15" x14ac:dyDescent="0.25">
      <c r="A118" s="126" t="s">
        <v>10165</v>
      </c>
      <c r="B118" s="105"/>
      <c r="C118" s="105"/>
      <c r="D118" s="105">
        <v>1.76</v>
      </c>
      <c r="E118" s="105"/>
      <c r="F118" s="105"/>
      <c r="G118" s="105"/>
      <c r="H118" s="105"/>
      <c r="I118" s="105"/>
      <c r="J118" s="126"/>
      <c r="K118" s="126"/>
      <c r="L118" s="127"/>
      <c r="M118" s="105"/>
      <c r="N118" s="127"/>
      <c r="O118" s="105"/>
    </row>
    <row r="119" spans="1:15" x14ac:dyDescent="0.25">
      <c r="A119" s="126" t="s">
        <v>10214</v>
      </c>
      <c r="B119" s="105"/>
      <c r="C119" s="105"/>
      <c r="D119" s="105"/>
      <c r="E119" s="105"/>
      <c r="F119" s="105"/>
      <c r="G119" s="105"/>
      <c r="H119" s="105"/>
      <c r="I119" s="105"/>
      <c r="J119" s="126"/>
      <c r="K119" s="126"/>
      <c r="L119" s="127"/>
      <c r="M119" s="105"/>
      <c r="N119" s="127"/>
      <c r="O119" s="105"/>
    </row>
    <row r="120" spans="1:15" s="105" customFormat="1" x14ac:dyDescent="0.25">
      <c r="A120" s="126" t="s">
        <v>10215</v>
      </c>
      <c r="J120" s="126"/>
      <c r="K120" s="126"/>
      <c r="L120" s="126"/>
      <c r="N120" s="126"/>
    </row>
    <row r="121" spans="1:15" s="105" customFormat="1" x14ac:dyDescent="0.25">
      <c r="A121" s="126" t="s">
        <v>10216</v>
      </c>
      <c r="J121" s="126"/>
      <c r="K121" s="126"/>
      <c r="L121" s="127"/>
      <c r="N121" s="127"/>
    </row>
    <row r="122" spans="1:15" s="105" customFormat="1" x14ac:dyDescent="0.25">
      <c r="A122" s="126" t="s">
        <v>10217</v>
      </c>
      <c r="J122" s="126"/>
      <c r="K122" s="126"/>
      <c r="L122" s="127"/>
      <c r="N122" s="127"/>
    </row>
    <row r="123" spans="1:15" s="105" customFormat="1" x14ac:dyDescent="0.25">
      <c r="A123" s="126" t="s">
        <v>10218</v>
      </c>
      <c r="J123" s="126"/>
      <c r="K123" s="126"/>
      <c r="L123" s="127"/>
      <c r="N123" s="127"/>
    </row>
    <row r="124" spans="1:15" s="105" customFormat="1" x14ac:dyDescent="0.25">
      <c r="A124" s="126" t="s">
        <v>10219</v>
      </c>
      <c r="J124" s="126"/>
      <c r="K124" s="126"/>
      <c r="L124" s="127"/>
      <c r="N124" s="127"/>
    </row>
    <row r="125" spans="1:15" s="105" customFormat="1" x14ac:dyDescent="0.25">
      <c r="A125" s="126" t="s">
        <v>10220</v>
      </c>
      <c r="J125" s="126"/>
      <c r="K125" s="126"/>
      <c r="L125" s="127"/>
      <c r="N125" s="127"/>
    </row>
    <row r="126" spans="1:15" s="105" customFormat="1" x14ac:dyDescent="0.25">
      <c r="A126" s="126" t="s">
        <v>10221</v>
      </c>
      <c r="J126" s="126"/>
      <c r="K126" s="126"/>
      <c r="L126" s="127"/>
      <c r="N126" s="127"/>
    </row>
    <row r="127" spans="1:15" s="105" customFormat="1" x14ac:dyDescent="0.25">
      <c r="A127" s="126" t="s">
        <v>10222</v>
      </c>
      <c r="J127" s="126"/>
      <c r="K127" s="126"/>
      <c r="L127" s="127"/>
      <c r="N127" s="127"/>
    </row>
    <row r="128" spans="1:15" s="105" customFormat="1" x14ac:dyDescent="0.25">
      <c r="A128" s="126" t="s">
        <v>10223</v>
      </c>
      <c r="J128" s="126"/>
      <c r="K128" s="126"/>
      <c r="L128" s="127"/>
      <c r="N128" s="127"/>
    </row>
    <row r="129" spans="1:15" x14ac:dyDescent="0.25">
      <c r="A129" s="126" t="s">
        <v>10224</v>
      </c>
      <c r="B129" s="105"/>
      <c r="C129" s="105"/>
      <c r="D129" s="105"/>
      <c r="E129" s="105"/>
      <c r="F129" s="105"/>
      <c r="G129" s="105"/>
      <c r="H129" s="105"/>
      <c r="I129" s="105"/>
      <c r="J129" s="126"/>
      <c r="K129" s="126"/>
      <c r="L129" s="127"/>
      <c r="M129" s="105"/>
      <c r="N129" s="127"/>
      <c r="O129" s="105"/>
    </row>
    <row r="130" spans="1:15" x14ac:dyDescent="0.25">
      <c r="A130" s="126" t="s">
        <v>10225</v>
      </c>
      <c r="B130" s="105"/>
      <c r="C130" s="105"/>
      <c r="D130" s="105"/>
      <c r="E130" s="105"/>
      <c r="F130" s="105"/>
      <c r="G130" s="105"/>
      <c r="H130" s="105"/>
      <c r="I130" s="105"/>
      <c r="J130" s="126"/>
      <c r="K130" s="126"/>
      <c r="L130" s="127"/>
      <c r="M130" s="105"/>
      <c r="N130" s="127"/>
      <c r="O130" s="105"/>
    </row>
    <row r="131" spans="1:15" x14ac:dyDescent="0.25">
      <c r="A131" s="49" t="s">
        <v>10294</v>
      </c>
      <c r="B131" s="105">
        <v>3.5</v>
      </c>
      <c r="C131" s="105">
        <v>3.75</v>
      </c>
      <c r="D131" s="105"/>
      <c r="E131" s="105"/>
      <c r="F131" s="105"/>
      <c r="G131" s="105"/>
      <c r="H131" s="105"/>
      <c r="I131" s="105"/>
      <c r="J131" s="126"/>
      <c r="K131" s="126"/>
      <c r="L131" s="127"/>
      <c r="M131" s="105"/>
      <c r="N131" s="127"/>
      <c r="O131" s="105"/>
    </row>
    <row r="132" spans="1:15" x14ac:dyDescent="0.25">
      <c r="A132" s="49" t="s">
        <v>10295</v>
      </c>
      <c r="B132" s="105">
        <v>3.5</v>
      </c>
      <c r="C132" s="105">
        <v>3.75</v>
      </c>
      <c r="D132" s="105"/>
      <c r="E132" s="105"/>
      <c r="F132" s="105"/>
      <c r="G132" s="105"/>
      <c r="H132" s="105"/>
      <c r="I132" s="105"/>
      <c r="J132" s="126"/>
      <c r="K132" s="126"/>
      <c r="L132" s="127"/>
      <c r="M132" s="105"/>
      <c r="N132" s="127"/>
      <c r="O132" s="105"/>
    </row>
    <row r="133" spans="1:15" x14ac:dyDescent="0.25">
      <c r="A133" s="49"/>
      <c r="B133" s="105"/>
      <c r="C133" s="105"/>
      <c r="D133" s="105"/>
      <c r="E133" s="105"/>
      <c r="F133" s="105"/>
      <c r="G133" s="105"/>
      <c r="H133" s="105"/>
      <c r="I133" s="105"/>
      <c r="J133" s="126"/>
      <c r="K133" s="126"/>
      <c r="L133" s="127"/>
      <c r="M133" s="105"/>
      <c r="N133" s="127"/>
      <c r="O133" s="105"/>
    </row>
    <row r="134" spans="1:15" x14ac:dyDescent="0.25">
      <c r="A134" s="49"/>
      <c r="B134" s="105"/>
      <c r="C134" s="105"/>
      <c r="D134" s="105"/>
      <c r="E134" s="105"/>
      <c r="F134" s="105"/>
      <c r="G134" s="105"/>
      <c r="H134" s="105"/>
      <c r="I134" s="105"/>
      <c r="J134" s="126"/>
      <c r="K134" s="126"/>
      <c r="L134" s="127"/>
      <c r="M134" s="105"/>
      <c r="N134" s="127"/>
      <c r="O134" s="105"/>
    </row>
    <row r="135" spans="1:15" x14ac:dyDescent="0.25">
      <c r="B135" s="105"/>
      <c r="C135" s="105"/>
      <c r="D135" s="105"/>
      <c r="E135" s="105"/>
      <c r="F135" s="105"/>
      <c r="G135" s="105"/>
      <c r="H135" s="105"/>
      <c r="I135" s="105"/>
      <c r="J135" s="126"/>
      <c r="K135" s="126"/>
      <c r="L135" s="127"/>
      <c r="M135" s="105"/>
      <c r="N135" s="127"/>
      <c r="O135" s="105"/>
    </row>
    <row r="136" spans="1:15" x14ac:dyDescent="0.25">
      <c r="B136" s="105"/>
      <c r="C136" s="105"/>
      <c r="D136" s="105"/>
      <c r="E136" s="105"/>
      <c r="F136" s="105"/>
      <c r="G136" s="105"/>
      <c r="H136" s="105"/>
      <c r="I136" s="105"/>
      <c r="J136" s="126"/>
      <c r="K136" s="126"/>
      <c r="L136" s="127"/>
      <c r="M136" s="105"/>
      <c r="N136" s="127"/>
      <c r="O136" s="105"/>
    </row>
    <row r="137" spans="1:15" x14ac:dyDescent="0.25">
      <c r="B137" s="105"/>
      <c r="C137" s="105"/>
      <c r="D137" s="105"/>
      <c r="E137" s="105"/>
      <c r="F137" s="105"/>
      <c r="G137" s="105"/>
      <c r="H137" s="105"/>
      <c r="I137" s="105"/>
      <c r="J137" s="126"/>
      <c r="K137" s="126"/>
      <c r="L137" s="127"/>
      <c r="M137" s="105"/>
      <c r="N137" s="127"/>
      <c r="O137" s="105"/>
    </row>
    <row r="138" spans="1:15" x14ac:dyDescent="0.25">
      <c r="B138" s="105"/>
      <c r="C138" s="105"/>
      <c r="D138" s="105"/>
      <c r="E138" s="105"/>
      <c r="F138" s="105"/>
      <c r="G138" s="105"/>
      <c r="H138" s="105"/>
      <c r="I138" s="105"/>
      <c r="J138" s="126"/>
      <c r="K138" s="126"/>
      <c r="L138" s="127"/>
      <c r="M138" s="105"/>
      <c r="N138" s="127"/>
      <c r="O138" s="105"/>
    </row>
    <row r="139" spans="1:15" x14ac:dyDescent="0.25">
      <c r="B139" s="105"/>
      <c r="C139" s="105"/>
      <c r="D139" s="105"/>
      <c r="E139" s="105"/>
      <c r="F139" s="105"/>
      <c r="G139" s="105"/>
      <c r="H139" s="105"/>
      <c r="I139" s="105"/>
      <c r="J139" s="126"/>
      <c r="K139" s="126"/>
      <c r="L139" s="127"/>
      <c r="M139" s="105"/>
      <c r="N139" s="127"/>
      <c r="O139" s="105"/>
    </row>
    <row r="140" spans="1:15" x14ac:dyDescent="0.25">
      <c r="A140" s="127"/>
      <c r="B140" s="105"/>
      <c r="C140" s="105"/>
      <c r="D140" s="105"/>
      <c r="E140" s="105"/>
      <c r="F140" s="105"/>
      <c r="G140" s="105"/>
      <c r="H140" s="105"/>
      <c r="I140" s="105"/>
      <c r="J140" s="126"/>
      <c r="K140" s="126"/>
      <c r="L140" s="127"/>
      <c r="M140" s="105"/>
      <c r="N140" s="127"/>
    </row>
  </sheetData>
  <mergeCells count="1">
    <mergeCell ref="A1:G1"/>
  </mergeCells>
  <phoneticPr fontId="23" type="noConversion"/>
  <dataValidations count="1">
    <dataValidation type="list" allowBlank="1" showInputMessage="1" showErrorMessage="1" sqref="A5:A109 A140 A132:A134"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J5:J140</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R320"/>
  <sheetViews>
    <sheetView zoomScaleNormal="100" workbookViewId="0">
      <pane ySplit="4" topLeftCell="A211" activePane="bottomLeft" state="frozen"/>
      <selection pane="bottomLeft" activeCell="F230" sqref="F230"/>
    </sheetView>
  </sheetViews>
  <sheetFormatPr defaultColWidth="8.85546875" defaultRowHeight="15" x14ac:dyDescent="0.25"/>
  <cols>
    <col min="1" max="1" width="23" customWidth="1"/>
    <col min="2" max="2" width="11.7109375" style="202" customWidth="1"/>
    <col min="3" max="16" width="20.7109375" customWidth="1"/>
    <col min="17" max="52" width="18.28515625" customWidth="1"/>
  </cols>
  <sheetData>
    <row r="1" spans="1:18" ht="150" customHeight="1" x14ac:dyDescent="0.25">
      <c r="A1" s="215" t="s">
        <v>6580</v>
      </c>
      <c r="B1" s="215"/>
      <c r="C1" s="215"/>
      <c r="D1" s="215"/>
      <c r="E1" s="215"/>
      <c r="F1" s="215"/>
      <c r="G1" s="215"/>
      <c r="H1" s="215"/>
    </row>
    <row r="2" spans="1:18" ht="28.5" customHeight="1" x14ac:dyDescent="0.25">
      <c r="A2" s="29"/>
      <c r="B2" s="197"/>
    </row>
    <row r="3" spans="1:18" s="74" customFormat="1" ht="32.25" customHeight="1" x14ac:dyDescent="0.25">
      <c r="A3" s="15" t="s">
        <v>1923</v>
      </c>
      <c r="B3" s="198" t="s">
        <v>1922</v>
      </c>
      <c r="C3" s="15" t="s">
        <v>1945</v>
      </c>
      <c r="D3" s="15" t="s">
        <v>356</v>
      </c>
      <c r="E3" s="15" t="s">
        <v>1944</v>
      </c>
      <c r="F3" s="15" t="s">
        <v>1946</v>
      </c>
      <c r="G3" s="15" t="s">
        <v>1895</v>
      </c>
      <c r="H3" s="74" t="s">
        <v>3381</v>
      </c>
      <c r="I3" s="74" t="s">
        <v>3382</v>
      </c>
      <c r="J3" s="74" t="s">
        <v>3383</v>
      </c>
      <c r="K3" s="74" t="s">
        <v>3387</v>
      </c>
      <c r="L3" s="74" t="s">
        <v>3384</v>
      </c>
      <c r="M3" s="74" t="s">
        <v>3392</v>
      </c>
      <c r="N3" s="74" t="s">
        <v>3385</v>
      </c>
      <c r="O3" s="74" t="s">
        <v>3389</v>
      </c>
      <c r="P3" s="74" t="s">
        <v>3390</v>
      </c>
      <c r="Q3" s="74" t="s">
        <v>3380</v>
      </c>
      <c r="R3" s="74" t="s">
        <v>3386</v>
      </c>
    </row>
    <row r="4" spans="1:18" x14ac:dyDescent="0.25">
      <c r="A4" t="s">
        <v>93</v>
      </c>
      <c r="B4" s="202" t="s">
        <v>132</v>
      </c>
      <c r="C4" t="s">
        <v>134</v>
      </c>
      <c r="D4" t="s">
        <v>135</v>
      </c>
      <c r="E4" t="s">
        <v>133</v>
      </c>
      <c r="F4" t="s">
        <v>137</v>
      </c>
      <c r="G4" t="s">
        <v>136</v>
      </c>
      <c r="H4" t="s">
        <v>2597</v>
      </c>
      <c r="I4" t="s">
        <v>2598</v>
      </c>
      <c r="J4" t="s">
        <v>2599</v>
      </c>
      <c r="K4" t="s">
        <v>2601</v>
      </c>
      <c r="L4" t="s">
        <v>2602</v>
      </c>
      <c r="M4" t="s">
        <v>2603</v>
      </c>
      <c r="N4" t="s">
        <v>2604</v>
      </c>
      <c r="O4" t="s">
        <v>2605</v>
      </c>
      <c r="P4" t="s">
        <v>2606</v>
      </c>
      <c r="Q4" t="s">
        <v>2596</v>
      </c>
      <c r="R4" t="s">
        <v>2600</v>
      </c>
    </row>
    <row r="5" spans="1:18" x14ac:dyDescent="0.25">
      <c r="A5" s="126" t="s">
        <v>9223</v>
      </c>
      <c r="B5" s="200" cm="1">
        <f t="array" ref="B5">IF(ROW() &lt; ROW(INDEX(genotypes[experiment_ID],ROWS(genotypes[experiment_ID]))), COUNTIF(INDEX(genotypes[experiment_ID],1):genotypes[[#This Row],[experiment_ID]],genotypes[[#This Row],[experiment_ID]]), "")</f>
        <v>1</v>
      </c>
      <c r="C5" s="126"/>
      <c r="D5" s="126" t="s">
        <v>8583</v>
      </c>
      <c r="E5" s="126" t="s">
        <v>1440</v>
      </c>
      <c r="F5" s="126" t="s">
        <v>681</v>
      </c>
      <c r="G5" s="126"/>
      <c r="H5" s="126"/>
      <c r="I5" s="126"/>
      <c r="J5" s="126"/>
      <c r="K5" s="185"/>
      <c r="L5" s="126"/>
      <c r="M5" s="126"/>
      <c r="N5" s="126"/>
      <c r="O5" s="126"/>
      <c r="P5" s="126"/>
      <c r="Q5" s="105"/>
      <c r="R5" s="105"/>
    </row>
    <row r="6" spans="1:18" x14ac:dyDescent="0.25">
      <c r="A6" s="126" t="s">
        <v>9224</v>
      </c>
      <c r="B6" s="200" cm="1">
        <f t="array" ref="B6">IF(ROW() &lt; ROW(INDEX(genotypes[experiment_ID],ROWS(genotypes[experiment_ID]))), COUNTIF(INDEX(genotypes[experiment_ID],1):genotypes[[#This Row],[experiment_ID]],genotypes[[#This Row],[experiment_ID]]), "")</f>
        <v>1</v>
      </c>
      <c r="C6" s="126"/>
      <c r="D6" s="126" t="s">
        <v>8583</v>
      </c>
      <c r="E6" s="126" t="s">
        <v>1440</v>
      </c>
      <c r="F6" s="126" t="s">
        <v>681</v>
      </c>
      <c r="G6" s="126"/>
      <c r="H6" s="126"/>
      <c r="I6" s="126"/>
      <c r="J6" s="126"/>
      <c r="K6" s="185"/>
      <c r="L6" s="126"/>
      <c r="M6" s="126"/>
      <c r="N6" s="126"/>
      <c r="O6" s="126"/>
      <c r="P6" s="126"/>
      <c r="Q6" s="105"/>
      <c r="R6" s="105"/>
    </row>
    <row r="7" spans="1:18" x14ac:dyDescent="0.25">
      <c r="A7" s="126" t="s">
        <v>9236</v>
      </c>
      <c r="B7" s="200" cm="1">
        <f t="array" ref="B7">IF(ROW() &lt; ROW(INDEX(genotypes[experiment_ID],ROWS(genotypes[experiment_ID]))), COUNTIF(INDEX(genotypes[experiment_ID],1):genotypes[[#This Row],[experiment_ID]],genotypes[[#This Row],[experiment_ID]]), "")</f>
        <v>1</v>
      </c>
      <c r="C7" s="126"/>
      <c r="D7" s="126" t="s">
        <v>8608</v>
      </c>
      <c r="E7" s="126" t="s">
        <v>1440</v>
      </c>
      <c r="F7" s="126" t="s">
        <v>681</v>
      </c>
      <c r="G7" s="126" t="s">
        <v>8609</v>
      </c>
      <c r="H7" s="126"/>
      <c r="I7" s="126"/>
      <c r="J7" s="126"/>
      <c r="K7" s="185"/>
      <c r="L7" s="126"/>
      <c r="M7" s="126"/>
      <c r="N7" s="126"/>
      <c r="O7" s="126"/>
      <c r="P7" s="126"/>
      <c r="Q7" s="105"/>
      <c r="R7" s="105"/>
    </row>
    <row r="8" spans="1:18" x14ac:dyDescent="0.25">
      <c r="A8" s="126" t="s">
        <v>9237</v>
      </c>
      <c r="B8" s="200" cm="1">
        <f t="array" ref="B8">IF(ROW() &lt; ROW(INDEX(genotypes[experiment_ID],ROWS(genotypes[experiment_ID]))), COUNTIF(INDEX(genotypes[experiment_ID],1):genotypes[[#This Row],[experiment_ID]],genotypes[[#This Row],[experiment_ID]]), "")</f>
        <v>1</v>
      </c>
      <c r="C8" s="126"/>
      <c r="D8" s="126" t="s">
        <v>8608</v>
      </c>
      <c r="E8" s="126" t="s">
        <v>1440</v>
      </c>
      <c r="F8" s="126" t="s">
        <v>681</v>
      </c>
      <c r="G8" s="126" t="s">
        <v>8609</v>
      </c>
      <c r="H8" s="126"/>
      <c r="I8" s="126"/>
      <c r="J8" s="126"/>
      <c r="K8" s="185"/>
      <c r="L8" s="126"/>
      <c r="M8" s="126"/>
      <c r="N8" s="126"/>
      <c r="O8" s="126"/>
      <c r="P8" s="126"/>
      <c r="Q8" s="105"/>
      <c r="R8" s="105"/>
    </row>
    <row r="9" spans="1:18" x14ac:dyDescent="0.25">
      <c r="A9" s="126" t="s">
        <v>9243</v>
      </c>
      <c r="B9" s="200" cm="1">
        <f t="array" ref="B9">IF(ROW() &lt; ROW(INDEX(genotypes[experiment_ID],ROWS(genotypes[experiment_ID]))), COUNTIF(INDEX(genotypes[experiment_ID],1):genotypes[[#This Row],[experiment_ID]],genotypes[[#This Row],[experiment_ID]]), "")</f>
        <v>1</v>
      </c>
      <c r="C9" s="126"/>
      <c r="D9" s="126" t="s">
        <v>9252</v>
      </c>
      <c r="E9" s="126" t="s">
        <v>1440</v>
      </c>
      <c r="F9" s="126" t="s">
        <v>681</v>
      </c>
      <c r="G9" s="126" t="s">
        <v>8627</v>
      </c>
      <c r="H9" s="126"/>
      <c r="I9" s="126"/>
      <c r="J9" s="126"/>
      <c r="K9" s="185"/>
      <c r="L9" s="126"/>
      <c r="M9" s="126"/>
      <c r="N9" s="126"/>
      <c r="O9" s="126"/>
      <c r="P9" s="126"/>
      <c r="Q9" s="105"/>
      <c r="R9" s="105"/>
    </row>
    <row r="10" spans="1:18" x14ac:dyDescent="0.25">
      <c r="A10" s="126" t="s">
        <v>9243</v>
      </c>
      <c r="B10" s="200" cm="1">
        <f t="array" ref="B10">IF(ROW() &lt; ROW(INDEX(genotypes[experiment_ID],ROWS(genotypes[experiment_ID]))), COUNTIF(INDEX(genotypes[experiment_ID],1):genotypes[[#This Row],[experiment_ID]],genotypes[[#This Row],[experiment_ID]]), "")</f>
        <v>2</v>
      </c>
      <c r="C10" s="126"/>
      <c r="D10" s="126" t="s">
        <v>8626</v>
      </c>
      <c r="E10" s="126" t="s">
        <v>1440</v>
      </c>
      <c r="F10" s="126" t="s">
        <v>681</v>
      </c>
      <c r="G10" s="126" t="s">
        <v>8628</v>
      </c>
      <c r="H10" s="126"/>
      <c r="I10" s="126"/>
      <c r="J10" s="126"/>
      <c r="K10" s="185"/>
      <c r="L10" s="126"/>
      <c r="M10" s="126"/>
      <c r="N10" s="126"/>
      <c r="O10" s="126"/>
      <c r="P10" s="126"/>
      <c r="Q10" s="105"/>
      <c r="R10" s="105"/>
    </row>
    <row r="11" spans="1:18" x14ac:dyDescent="0.25">
      <c r="A11" s="126" t="s">
        <v>9244</v>
      </c>
      <c r="B11" s="200" cm="1">
        <f t="array" ref="B11">IF(ROW() &lt; ROW(INDEX(genotypes[experiment_ID],ROWS(genotypes[experiment_ID]))), COUNTIF(INDEX(genotypes[experiment_ID],1):genotypes[[#This Row],[experiment_ID]],genotypes[[#This Row],[experiment_ID]]), "")</f>
        <v>1</v>
      </c>
      <c r="C11" s="126"/>
      <c r="D11" s="126" t="s">
        <v>9252</v>
      </c>
      <c r="E11" s="126" t="s">
        <v>1440</v>
      </c>
      <c r="F11" s="126" t="s">
        <v>681</v>
      </c>
      <c r="G11" s="126" t="s">
        <v>8627</v>
      </c>
      <c r="H11" s="126"/>
      <c r="I11" s="126"/>
      <c r="J11" s="126"/>
      <c r="K11" s="185"/>
      <c r="L11" s="126"/>
      <c r="M11" s="126"/>
      <c r="N11" s="126"/>
      <c r="O11" s="126"/>
      <c r="P11" s="126"/>
      <c r="Q11" s="105"/>
      <c r="R11" s="105"/>
    </row>
    <row r="12" spans="1:18" x14ac:dyDescent="0.25">
      <c r="A12" s="126" t="s">
        <v>9244</v>
      </c>
      <c r="B12" s="200" cm="1">
        <f t="array" ref="B12">IF(ROW() &lt; ROW(INDEX(genotypes[experiment_ID],ROWS(genotypes[experiment_ID]))), COUNTIF(INDEX(genotypes[experiment_ID],1):genotypes[[#This Row],[experiment_ID]],genotypes[[#This Row],[experiment_ID]]), "")</f>
        <v>2</v>
      </c>
      <c r="C12" s="126"/>
      <c r="D12" s="126" t="s">
        <v>8626</v>
      </c>
      <c r="E12" s="126" t="s">
        <v>1440</v>
      </c>
      <c r="F12" s="126" t="s">
        <v>681</v>
      </c>
      <c r="G12" s="126" t="s">
        <v>8628</v>
      </c>
      <c r="H12" s="126"/>
      <c r="I12" s="126"/>
      <c r="J12" s="126"/>
      <c r="K12" s="185"/>
      <c r="L12" s="126"/>
      <c r="M12" s="126"/>
      <c r="N12" s="126"/>
      <c r="O12" s="126"/>
      <c r="P12" s="126"/>
      <c r="Q12" s="105"/>
      <c r="R12" s="105"/>
    </row>
    <row r="13" spans="1:18" x14ac:dyDescent="0.25">
      <c r="A13" s="126" t="s">
        <v>9246</v>
      </c>
      <c r="B13" s="200" cm="1">
        <f t="array" ref="B13">IF(ROW() &lt; ROW(INDEX(genotypes[experiment_ID],ROWS(genotypes[experiment_ID]))), COUNTIF(INDEX(genotypes[experiment_ID],1):genotypes[[#This Row],[experiment_ID]],genotypes[[#This Row],[experiment_ID]]), "")</f>
        <v>1</v>
      </c>
      <c r="C13" s="126"/>
      <c r="D13" s="126" t="s">
        <v>8631</v>
      </c>
      <c r="E13" s="126" t="s">
        <v>1440</v>
      </c>
      <c r="F13" s="126" t="s">
        <v>681</v>
      </c>
      <c r="G13" s="126" t="s">
        <v>8629</v>
      </c>
      <c r="H13" s="126"/>
      <c r="I13" s="126"/>
      <c r="J13" s="126"/>
      <c r="K13" s="185"/>
      <c r="L13" s="126"/>
      <c r="M13" s="126"/>
      <c r="N13" s="126"/>
      <c r="O13" s="126"/>
      <c r="P13" s="126"/>
      <c r="Q13" s="105"/>
      <c r="R13" s="105"/>
    </row>
    <row r="14" spans="1:18" x14ac:dyDescent="0.25">
      <c r="A14" s="126" t="s">
        <v>9246</v>
      </c>
      <c r="B14" s="200" cm="1">
        <f t="array" ref="B14">IF(ROW() &lt; ROW(INDEX(genotypes[experiment_ID],ROWS(genotypes[experiment_ID]))), COUNTIF(INDEX(genotypes[experiment_ID],1):genotypes[[#This Row],[experiment_ID]],genotypes[[#This Row],[experiment_ID]]), "")</f>
        <v>2</v>
      </c>
      <c r="C14" s="126"/>
      <c r="D14" s="126" t="s">
        <v>8632</v>
      </c>
      <c r="E14" s="126" t="s">
        <v>1440</v>
      </c>
      <c r="F14" s="126" t="s">
        <v>681</v>
      </c>
      <c r="G14" s="126" t="s">
        <v>8630</v>
      </c>
      <c r="H14" s="126"/>
      <c r="I14" s="126"/>
      <c r="J14" s="126"/>
      <c r="K14" s="185"/>
      <c r="L14" s="126"/>
      <c r="M14" s="126"/>
      <c r="N14" s="126"/>
      <c r="O14" s="126"/>
      <c r="P14" s="126"/>
      <c r="Q14" s="105"/>
      <c r="R14" s="105"/>
    </row>
    <row r="15" spans="1:18" x14ac:dyDescent="0.25">
      <c r="A15" s="126" t="s">
        <v>9246</v>
      </c>
      <c r="B15" s="200" cm="1">
        <f t="array" ref="B15">IF(ROW() &lt; ROW(INDEX(genotypes[experiment_ID],ROWS(genotypes[experiment_ID]))), COUNTIF(INDEX(genotypes[experiment_ID],1):genotypes[[#This Row],[experiment_ID]],genotypes[[#This Row],[experiment_ID]]), "")</f>
        <v>3</v>
      </c>
      <c r="C15" s="126"/>
      <c r="D15" s="126" t="s">
        <v>8626</v>
      </c>
      <c r="E15" s="126" t="s">
        <v>1440</v>
      </c>
      <c r="F15" s="126" t="s">
        <v>681</v>
      </c>
      <c r="G15" s="126" t="s">
        <v>8635</v>
      </c>
      <c r="H15" s="126"/>
      <c r="I15" s="126"/>
      <c r="J15" s="126"/>
      <c r="K15" s="185"/>
      <c r="L15" s="126"/>
      <c r="M15" s="126"/>
      <c r="N15" s="126"/>
      <c r="O15" s="126"/>
      <c r="P15" s="126"/>
      <c r="Q15" s="105"/>
      <c r="R15" s="105"/>
    </row>
    <row r="16" spans="1:18" x14ac:dyDescent="0.25">
      <c r="A16" s="126" t="s">
        <v>9246</v>
      </c>
      <c r="B16" s="200" cm="1">
        <f t="array" ref="B16">IF(ROW() &lt; ROW(INDEX(genotypes[experiment_ID],ROWS(genotypes[experiment_ID]))), COUNTIF(INDEX(genotypes[experiment_ID],1):genotypes[[#This Row],[experiment_ID]],genotypes[[#This Row],[experiment_ID]]), "")</f>
        <v>4</v>
      </c>
      <c r="C16" s="126"/>
      <c r="D16" s="126" t="s">
        <v>8633</v>
      </c>
      <c r="E16" s="126" t="s">
        <v>1440</v>
      </c>
      <c r="F16" s="126" t="s">
        <v>681</v>
      </c>
      <c r="G16" s="126" t="s">
        <v>8634</v>
      </c>
      <c r="H16" s="126"/>
      <c r="I16" s="126"/>
      <c r="J16" s="126"/>
      <c r="K16" s="185"/>
      <c r="L16" s="126"/>
      <c r="M16" s="126"/>
      <c r="N16" s="126"/>
      <c r="O16" s="126"/>
      <c r="P16" s="126"/>
      <c r="Q16" s="105"/>
      <c r="R16" s="105"/>
    </row>
    <row r="17" spans="1:18" x14ac:dyDescent="0.25">
      <c r="A17" s="126" t="s">
        <v>9268</v>
      </c>
      <c r="B17" s="200" cm="1">
        <f t="array" ref="B17">IF(ROW() &lt; ROW(INDEX(genotypes[experiment_ID],ROWS(genotypes[experiment_ID]))), COUNTIF(INDEX(genotypes[experiment_ID],1):genotypes[[#This Row],[experiment_ID]],genotypes[[#This Row],[experiment_ID]]), "")</f>
        <v>1</v>
      </c>
      <c r="C17" s="126"/>
      <c r="D17" s="126" t="s">
        <v>8665</v>
      </c>
      <c r="E17" s="126" t="s">
        <v>1438</v>
      </c>
      <c r="F17" s="126" t="s">
        <v>681</v>
      </c>
      <c r="G17" s="126" t="s">
        <v>8659</v>
      </c>
      <c r="H17" s="126"/>
      <c r="I17" s="126"/>
      <c r="J17" s="126"/>
      <c r="K17" s="185"/>
      <c r="L17" s="126"/>
      <c r="M17" s="126"/>
      <c r="N17" s="126"/>
      <c r="O17" s="126"/>
      <c r="P17" s="126"/>
      <c r="Q17" s="105"/>
      <c r="R17" s="105"/>
    </row>
    <row r="18" spans="1:18" x14ac:dyDescent="0.25">
      <c r="A18" s="126" t="s">
        <v>9269</v>
      </c>
      <c r="B18" s="200" cm="1">
        <f t="array" ref="B18">IF(ROW() &lt; ROW(INDEX(genotypes[experiment_ID],ROWS(genotypes[experiment_ID]))), COUNTIF(INDEX(genotypes[experiment_ID],1):genotypes[[#This Row],[experiment_ID]],genotypes[[#This Row],[experiment_ID]]), "")</f>
        <v>1</v>
      </c>
      <c r="C18" s="126"/>
      <c r="D18" s="126" t="s">
        <v>8665</v>
      </c>
      <c r="E18" s="126" t="s">
        <v>1438</v>
      </c>
      <c r="F18" s="126" t="s">
        <v>681</v>
      </c>
      <c r="G18" s="126" t="s">
        <v>8659</v>
      </c>
      <c r="H18" s="126"/>
      <c r="I18" s="126"/>
      <c r="J18" s="126"/>
      <c r="K18" s="185"/>
      <c r="L18" s="126"/>
      <c r="M18" s="126"/>
      <c r="N18" s="126"/>
      <c r="O18" s="126"/>
      <c r="P18" s="126"/>
      <c r="Q18" s="105"/>
      <c r="R18" s="105"/>
    </row>
    <row r="19" spans="1:18" x14ac:dyDescent="0.25">
      <c r="A19" s="126" t="s">
        <v>9270</v>
      </c>
      <c r="B19" s="200" cm="1">
        <f t="array" ref="B19">IF(ROW() &lt; ROW(INDEX(genotypes[experiment_ID],ROWS(genotypes[experiment_ID]))), COUNTIF(INDEX(genotypes[experiment_ID],1):genotypes[[#This Row],[experiment_ID]],genotypes[[#This Row],[experiment_ID]]), "")</f>
        <v>1</v>
      </c>
      <c r="C19" s="126"/>
      <c r="D19" s="126" t="s">
        <v>8665</v>
      </c>
      <c r="E19" s="126" t="s">
        <v>1438</v>
      </c>
      <c r="F19" s="126" t="s">
        <v>681</v>
      </c>
      <c r="G19" s="126" t="s">
        <v>8659</v>
      </c>
      <c r="H19" s="126"/>
      <c r="I19" s="126"/>
      <c r="J19" s="126"/>
      <c r="K19" s="185"/>
      <c r="L19" s="126"/>
      <c r="M19" s="126"/>
      <c r="N19" s="126"/>
      <c r="O19" s="126"/>
      <c r="P19" s="126"/>
      <c r="Q19" s="105"/>
      <c r="R19" s="105"/>
    </row>
    <row r="20" spans="1:18" x14ac:dyDescent="0.25">
      <c r="A20" s="126" t="s">
        <v>9271</v>
      </c>
      <c r="B20" s="200" cm="1">
        <f t="array" ref="B20">IF(ROW() &lt; ROW(INDEX(genotypes[experiment_ID],ROWS(genotypes[experiment_ID]))), COUNTIF(INDEX(genotypes[experiment_ID],1):genotypes[[#This Row],[experiment_ID]],genotypes[[#This Row],[experiment_ID]]), "")</f>
        <v>1</v>
      </c>
      <c r="C20" s="126"/>
      <c r="D20" s="126" t="s">
        <v>8665</v>
      </c>
      <c r="E20" s="126" t="s">
        <v>1438</v>
      </c>
      <c r="F20" s="126" t="s">
        <v>681</v>
      </c>
      <c r="G20" s="126" t="s">
        <v>8659</v>
      </c>
      <c r="H20" s="126"/>
      <c r="I20" s="126"/>
      <c r="J20" s="126"/>
      <c r="K20" s="185"/>
      <c r="L20" s="126"/>
      <c r="M20" s="126"/>
      <c r="N20" s="126"/>
      <c r="O20" s="126"/>
      <c r="P20" s="126"/>
      <c r="Q20" s="105"/>
      <c r="R20" s="105"/>
    </row>
    <row r="21" spans="1:18" x14ac:dyDescent="0.25">
      <c r="A21" s="126" t="s">
        <v>9272</v>
      </c>
      <c r="B21" s="200" cm="1">
        <f t="array" ref="B21">IF(ROW() &lt; ROW(INDEX(genotypes[experiment_ID],ROWS(genotypes[experiment_ID]))), COUNTIF(INDEX(genotypes[experiment_ID],1):genotypes[[#This Row],[experiment_ID]],genotypes[[#This Row],[experiment_ID]]), "")</f>
        <v>1</v>
      </c>
      <c r="C21" s="126"/>
      <c r="D21" s="126" t="s">
        <v>8665</v>
      </c>
      <c r="E21" s="126" t="s">
        <v>1438</v>
      </c>
      <c r="F21" s="126" t="s">
        <v>681</v>
      </c>
      <c r="G21" s="126" t="s">
        <v>8659</v>
      </c>
      <c r="H21" s="126"/>
      <c r="I21" s="126"/>
      <c r="J21" s="126"/>
      <c r="K21" s="185"/>
      <c r="L21" s="126"/>
      <c r="M21" s="126"/>
      <c r="N21" s="126"/>
      <c r="O21" s="126"/>
      <c r="P21" s="126"/>
      <c r="Q21" s="105"/>
      <c r="R21" s="105"/>
    </row>
    <row r="22" spans="1:18" x14ac:dyDescent="0.25">
      <c r="A22" s="126" t="s">
        <v>9273</v>
      </c>
      <c r="B22" s="200" cm="1">
        <f t="array" ref="B22">IF(ROW() &lt; ROW(INDEX(genotypes[experiment_ID],ROWS(genotypes[experiment_ID]))), COUNTIF(INDEX(genotypes[experiment_ID],1):genotypes[[#This Row],[experiment_ID]],genotypes[[#This Row],[experiment_ID]]), "")</f>
        <v>1</v>
      </c>
      <c r="C22" s="126"/>
      <c r="D22" s="126" t="s">
        <v>8666</v>
      </c>
      <c r="E22" s="126" t="s">
        <v>1438</v>
      </c>
      <c r="F22" s="126" t="s">
        <v>681</v>
      </c>
      <c r="G22" s="126" t="s">
        <v>8660</v>
      </c>
      <c r="H22" s="126"/>
      <c r="I22" s="126"/>
      <c r="J22" s="126"/>
      <c r="K22" s="185"/>
      <c r="L22" s="126"/>
      <c r="M22" s="126"/>
      <c r="N22" s="126"/>
      <c r="O22" s="126"/>
      <c r="P22" s="126"/>
      <c r="Q22" s="105"/>
      <c r="R22" s="105"/>
    </row>
    <row r="23" spans="1:18" x14ac:dyDescent="0.25">
      <c r="A23" s="126" t="s">
        <v>9274</v>
      </c>
      <c r="B23" s="200" cm="1">
        <f t="array" ref="B23">IF(ROW() &lt; ROW(INDEX(genotypes[experiment_ID],ROWS(genotypes[experiment_ID]))), COUNTIF(INDEX(genotypes[experiment_ID],1):genotypes[[#This Row],[experiment_ID]],genotypes[[#This Row],[experiment_ID]]), "")</f>
        <v>1</v>
      </c>
      <c r="C23" s="126"/>
      <c r="D23" s="126" t="s">
        <v>8666</v>
      </c>
      <c r="E23" s="126" t="s">
        <v>1438</v>
      </c>
      <c r="F23" s="126" t="s">
        <v>681</v>
      </c>
      <c r="G23" s="126" t="s">
        <v>8660</v>
      </c>
      <c r="H23" s="126"/>
      <c r="I23" s="126"/>
      <c r="J23" s="126"/>
      <c r="K23" s="185"/>
      <c r="L23" s="126"/>
      <c r="M23" s="126"/>
      <c r="N23" s="126"/>
      <c r="O23" s="126"/>
      <c r="P23" s="126"/>
      <c r="Q23" s="105"/>
      <c r="R23" s="105"/>
    </row>
    <row r="24" spans="1:18" x14ac:dyDescent="0.25">
      <c r="A24" s="126" t="s">
        <v>9275</v>
      </c>
      <c r="B24" s="200" cm="1">
        <f t="array" ref="B24">IF(ROW() &lt; ROW(INDEX(genotypes[experiment_ID],ROWS(genotypes[experiment_ID]))), COUNTIF(INDEX(genotypes[experiment_ID],1):genotypes[[#This Row],[experiment_ID]],genotypes[[#This Row],[experiment_ID]]), "")</f>
        <v>1</v>
      </c>
      <c r="C24" s="126"/>
      <c r="D24" s="126" t="s">
        <v>8666</v>
      </c>
      <c r="E24" s="126" t="s">
        <v>1438</v>
      </c>
      <c r="F24" s="126" t="s">
        <v>681</v>
      </c>
      <c r="G24" s="126" t="s">
        <v>8660</v>
      </c>
      <c r="H24" s="126"/>
      <c r="I24" s="126"/>
      <c r="J24" s="126"/>
      <c r="K24" s="185"/>
      <c r="L24" s="126"/>
      <c r="M24" s="126"/>
      <c r="N24" s="126"/>
      <c r="O24" s="126"/>
      <c r="P24" s="126"/>
      <c r="Q24" s="105"/>
      <c r="R24" s="105"/>
    </row>
    <row r="25" spans="1:18" x14ac:dyDescent="0.25">
      <c r="A25" s="126" t="s">
        <v>9276</v>
      </c>
      <c r="B25" s="200" cm="1">
        <f t="array" ref="B25">IF(ROW() &lt; ROW(INDEX(genotypes[experiment_ID],ROWS(genotypes[experiment_ID]))), COUNTIF(INDEX(genotypes[experiment_ID],1):genotypes[[#This Row],[experiment_ID]],genotypes[[#This Row],[experiment_ID]]), "")</f>
        <v>1</v>
      </c>
      <c r="C25" s="126"/>
      <c r="D25" s="126" t="s">
        <v>8666</v>
      </c>
      <c r="E25" s="126" t="s">
        <v>1438</v>
      </c>
      <c r="F25" s="126" t="s">
        <v>681</v>
      </c>
      <c r="G25" s="126" t="s">
        <v>8660</v>
      </c>
      <c r="H25" s="126"/>
      <c r="I25" s="126"/>
      <c r="J25" s="126"/>
      <c r="K25" s="185"/>
      <c r="L25" s="126"/>
      <c r="M25" s="126"/>
      <c r="N25" s="126"/>
      <c r="O25" s="126"/>
      <c r="P25" s="126"/>
      <c r="Q25" s="105"/>
      <c r="R25" s="105"/>
    </row>
    <row r="26" spans="1:18" x14ac:dyDescent="0.25">
      <c r="A26" s="126" t="s">
        <v>9277</v>
      </c>
      <c r="B26" s="200" cm="1">
        <f t="array" ref="B26">IF(ROW() &lt; ROW(INDEX(genotypes[experiment_ID],ROWS(genotypes[experiment_ID]))), COUNTIF(INDEX(genotypes[experiment_ID],1):genotypes[[#This Row],[experiment_ID]],genotypes[[#This Row],[experiment_ID]]), "")</f>
        <v>1</v>
      </c>
      <c r="C26" s="126"/>
      <c r="D26" s="126" t="s">
        <v>8666</v>
      </c>
      <c r="E26" s="126" t="s">
        <v>1438</v>
      </c>
      <c r="F26" s="126" t="s">
        <v>681</v>
      </c>
      <c r="G26" s="126" t="s">
        <v>8660</v>
      </c>
      <c r="H26" s="126"/>
      <c r="I26" s="126"/>
      <c r="J26" s="126"/>
      <c r="K26" s="185"/>
      <c r="L26" s="126"/>
      <c r="M26" s="126"/>
      <c r="N26" s="126"/>
      <c r="O26" s="126"/>
      <c r="P26" s="126"/>
      <c r="Q26" s="105"/>
      <c r="R26" s="105"/>
    </row>
    <row r="27" spans="1:18" x14ac:dyDescent="0.25">
      <c r="A27" s="126" t="s">
        <v>9278</v>
      </c>
      <c r="B27" s="200" cm="1">
        <f t="array" ref="B27">IF(ROW() &lt; ROW(INDEX(genotypes[experiment_ID],ROWS(genotypes[experiment_ID]))), COUNTIF(INDEX(genotypes[experiment_ID],1):genotypes[[#This Row],[experiment_ID]],genotypes[[#This Row],[experiment_ID]]), "")</f>
        <v>1</v>
      </c>
      <c r="C27" s="126"/>
      <c r="D27" s="126" t="s">
        <v>8667</v>
      </c>
      <c r="E27" s="126" t="s">
        <v>1438</v>
      </c>
      <c r="F27" s="126" t="s">
        <v>681</v>
      </c>
      <c r="G27" s="126" t="s">
        <v>8661</v>
      </c>
      <c r="H27" s="126"/>
      <c r="I27" s="126"/>
      <c r="J27" s="126"/>
      <c r="K27" s="185"/>
      <c r="L27" s="126"/>
      <c r="M27" s="126"/>
      <c r="N27" s="126"/>
      <c r="O27" s="126"/>
      <c r="P27" s="126"/>
      <c r="Q27" s="105"/>
      <c r="R27" s="105"/>
    </row>
    <row r="28" spans="1:18" x14ac:dyDescent="0.25">
      <c r="A28" s="126" t="s">
        <v>9279</v>
      </c>
      <c r="B28" s="200" cm="1">
        <f t="array" ref="B28">IF(ROW() &lt; ROW(INDEX(genotypes[experiment_ID],ROWS(genotypes[experiment_ID]))), COUNTIF(INDEX(genotypes[experiment_ID],1):genotypes[[#This Row],[experiment_ID]],genotypes[[#This Row],[experiment_ID]]), "")</f>
        <v>1</v>
      </c>
      <c r="C28" s="126"/>
      <c r="D28" s="126" t="s">
        <v>8667</v>
      </c>
      <c r="E28" s="126" t="s">
        <v>1438</v>
      </c>
      <c r="F28" s="126" t="s">
        <v>681</v>
      </c>
      <c r="G28" s="126" t="s">
        <v>8661</v>
      </c>
      <c r="H28" s="126"/>
      <c r="I28" s="126"/>
      <c r="J28" s="126"/>
      <c r="K28" s="185"/>
      <c r="L28" s="126"/>
      <c r="M28" s="126"/>
      <c r="N28" s="126"/>
      <c r="O28" s="126"/>
      <c r="P28" s="126"/>
      <c r="Q28" s="105"/>
      <c r="R28" s="105"/>
    </row>
    <row r="29" spans="1:18" x14ac:dyDescent="0.25">
      <c r="A29" s="126" t="s">
        <v>9280</v>
      </c>
      <c r="B29" s="200" cm="1">
        <f t="array" ref="B29">IF(ROW() &lt; ROW(INDEX(genotypes[experiment_ID],ROWS(genotypes[experiment_ID]))), COUNTIF(INDEX(genotypes[experiment_ID],1):genotypes[[#This Row],[experiment_ID]],genotypes[[#This Row],[experiment_ID]]), "")</f>
        <v>1</v>
      </c>
      <c r="C29" s="126"/>
      <c r="D29" s="126" t="s">
        <v>8667</v>
      </c>
      <c r="E29" s="126" t="s">
        <v>1438</v>
      </c>
      <c r="F29" s="126" t="s">
        <v>681</v>
      </c>
      <c r="G29" s="126" t="s">
        <v>8661</v>
      </c>
      <c r="H29" s="126"/>
      <c r="I29" s="126"/>
      <c r="J29" s="126"/>
      <c r="K29" s="185"/>
      <c r="L29" s="126"/>
      <c r="M29" s="126"/>
      <c r="N29" s="126"/>
      <c r="O29" s="126"/>
      <c r="P29" s="126"/>
      <c r="Q29" s="105"/>
      <c r="R29" s="105"/>
    </row>
    <row r="30" spans="1:18" x14ac:dyDescent="0.25">
      <c r="A30" s="126" t="s">
        <v>9281</v>
      </c>
      <c r="B30" s="200" cm="1">
        <f t="array" ref="B30">IF(ROW() &lt; ROW(INDEX(genotypes[experiment_ID],ROWS(genotypes[experiment_ID]))), COUNTIF(INDEX(genotypes[experiment_ID],1):genotypes[[#This Row],[experiment_ID]],genotypes[[#This Row],[experiment_ID]]), "")</f>
        <v>1</v>
      </c>
      <c r="C30" s="126"/>
      <c r="D30" s="126" t="s">
        <v>8667</v>
      </c>
      <c r="E30" s="126" t="s">
        <v>1438</v>
      </c>
      <c r="F30" s="126" t="s">
        <v>681</v>
      </c>
      <c r="G30" s="126" t="s">
        <v>8661</v>
      </c>
      <c r="H30" s="126"/>
      <c r="I30" s="126"/>
      <c r="J30" s="126"/>
      <c r="K30" s="185"/>
      <c r="L30" s="126"/>
      <c r="M30" s="126"/>
      <c r="N30" s="126"/>
      <c r="O30" s="126"/>
      <c r="P30" s="126"/>
      <c r="Q30" s="105"/>
      <c r="R30" s="105"/>
    </row>
    <row r="31" spans="1:18" x14ac:dyDescent="0.25">
      <c r="A31" s="126" t="s">
        <v>9282</v>
      </c>
      <c r="B31" s="200" cm="1">
        <f t="array" ref="B31">IF(ROW() &lt; ROW(INDEX(genotypes[experiment_ID],ROWS(genotypes[experiment_ID]))), COUNTIF(INDEX(genotypes[experiment_ID],1):genotypes[[#This Row],[experiment_ID]],genotypes[[#This Row],[experiment_ID]]), "")</f>
        <v>1</v>
      </c>
      <c r="C31" s="126"/>
      <c r="D31" s="126" t="s">
        <v>8667</v>
      </c>
      <c r="E31" s="126" t="s">
        <v>1438</v>
      </c>
      <c r="F31" s="126" t="s">
        <v>681</v>
      </c>
      <c r="G31" s="126" t="s">
        <v>8661</v>
      </c>
      <c r="H31" s="126"/>
      <c r="I31" s="126"/>
      <c r="J31" s="126"/>
      <c r="K31" s="185"/>
      <c r="L31" s="126"/>
      <c r="M31" s="126"/>
      <c r="N31" s="126"/>
      <c r="O31" s="126"/>
      <c r="P31" s="126"/>
      <c r="Q31" s="105"/>
      <c r="R31" s="105"/>
    </row>
    <row r="32" spans="1:18" x14ac:dyDescent="0.25">
      <c r="A32" s="126" t="s">
        <v>9283</v>
      </c>
      <c r="B32" s="200" cm="1">
        <f t="array" ref="B32">IF(ROW() &lt; ROW(INDEX(genotypes[experiment_ID],ROWS(genotypes[experiment_ID]))), COUNTIF(INDEX(genotypes[experiment_ID],1):genotypes[[#This Row],[experiment_ID]],genotypes[[#This Row],[experiment_ID]]), "")</f>
        <v>1</v>
      </c>
      <c r="C32" s="126"/>
      <c r="D32" s="126" t="s">
        <v>8668</v>
      </c>
      <c r="E32" s="126" t="s">
        <v>1438</v>
      </c>
      <c r="F32" s="126" t="s">
        <v>681</v>
      </c>
      <c r="G32" s="126" t="s">
        <v>8662</v>
      </c>
      <c r="H32" s="126"/>
      <c r="I32" s="126"/>
      <c r="J32" s="126"/>
      <c r="K32" s="185"/>
      <c r="L32" s="126"/>
      <c r="M32" s="126"/>
      <c r="N32" s="126"/>
      <c r="O32" s="126"/>
      <c r="P32" s="126"/>
      <c r="Q32" s="105"/>
      <c r="R32" s="105"/>
    </row>
    <row r="33" spans="1:18" x14ac:dyDescent="0.25">
      <c r="A33" s="126" t="s">
        <v>9284</v>
      </c>
      <c r="B33" s="200" cm="1">
        <f t="array" ref="B33">IF(ROW() &lt; ROW(INDEX(genotypes[experiment_ID],ROWS(genotypes[experiment_ID]))), COUNTIF(INDEX(genotypes[experiment_ID],1):genotypes[[#This Row],[experiment_ID]],genotypes[[#This Row],[experiment_ID]]), "")</f>
        <v>1</v>
      </c>
      <c r="C33" s="126"/>
      <c r="D33" s="126" t="s">
        <v>8668</v>
      </c>
      <c r="E33" s="126" t="s">
        <v>1438</v>
      </c>
      <c r="F33" s="126" t="s">
        <v>681</v>
      </c>
      <c r="G33" s="126" t="s">
        <v>8662</v>
      </c>
      <c r="H33" s="126"/>
      <c r="I33" s="126"/>
      <c r="J33" s="126"/>
      <c r="K33" s="185"/>
      <c r="L33" s="126"/>
      <c r="M33" s="126"/>
      <c r="N33" s="126"/>
      <c r="O33" s="126"/>
      <c r="P33" s="126"/>
      <c r="Q33" s="105"/>
      <c r="R33" s="105"/>
    </row>
    <row r="34" spans="1:18" x14ac:dyDescent="0.25">
      <c r="A34" s="126" t="s">
        <v>9285</v>
      </c>
      <c r="B34" s="200" cm="1">
        <f t="array" ref="B34">IF(ROW() &lt; ROW(INDEX(genotypes[experiment_ID],ROWS(genotypes[experiment_ID]))), COUNTIF(INDEX(genotypes[experiment_ID],1):genotypes[[#This Row],[experiment_ID]],genotypes[[#This Row],[experiment_ID]]), "")</f>
        <v>1</v>
      </c>
      <c r="C34" s="126"/>
      <c r="D34" s="126" t="s">
        <v>8668</v>
      </c>
      <c r="E34" s="126" t="s">
        <v>1438</v>
      </c>
      <c r="F34" s="126" t="s">
        <v>681</v>
      </c>
      <c r="G34" s="126" t="s">
        <v>8662</v>
      </c>
      <c r="H34" s="126"/>
      <c r="I34" s="126"/>
      <c r="J34" s="126"/>
      <c r="K34" s="185"/>
      <c r="L34" s="126"/>
      <c r="M34" s="126"/>
      <c r="N34" s="126"/>
      <c r="O34" s="126"/>
      <c r="P34" s="126"/>
      <c r="Q34" s="105"/>
      <c r="R34" s="105"/>
    </row>
    <row r="35" spans="1:18" x14ac:dyDescent="0.25">
      <c r="A35" s="126" t="s">
        <v>9286</v>
      </c>
      <c r="B35" s="200" cm="1">
        <f t="array" ref="B35">IF(ROW() &lt; ROW(INDEX(genotypes[experiment_ID],ROWS(genotypes[experiment_ID]))), COUNTIF(INDEX(genotypes[experiment_ID],1):genotypes[[#This Row],[experiment_ID]],genotypes[[#This Row],[experiment_ID]]), "")</f>
        <v>1</v>
      </c>
      <c r="C35" s="126"/>
      <c r="D35" s="126" t="s">
        <v>8668</v>
      </c>
      <c r="E35" s="126" t="s">
        <v>1438</v>
      </c>
      <c r="F35" s="126" t="s">
        <v>681</v>
      </c>
      <c r="G35" s="126" t="s">
        <v>8662</v>
      </c>
      <c r="H35" s="126"/>
      <c r="I35" s="126"/>
      <c r="J35" s="126"/>
      <c r="K35" s="185"/>
      <c r="L35" s="126"/>
      <c r="M35" s="126"/>
      <c r="N35" s="126"/>
      <c r="O35" s="126"/>
      <c r="P35" s="126"/>
      <c r="Q35" s="105"/>
      <c r="R35" s="105"/>
    </row>
    <row r="36" spans="1:18" x14ac:dyDescent="0.25">
      <c r="A36" s="126" t="s">
        <v>9287</v>
      </c>
      <c r="B36" s="200" cm="1">
        <f t="array" ref="B36">IF(ROW() &lt; ROW(INDEX(genotypes[experiment_ID],ROWS(genotypes[experiment_ID]))), COUNTIF(INDEX(genotypes[experiment_ID],1):genotypes[[#This Row],[experiment_ID]],genotypes[[#This Row],[experiment_ID]]), "")</f>
        <v>1</v>
      </c>
      <c r="C36" s="126"/>
      <c r="D36" s="126" t="s">
        <v>8669</v>
      </c>
      <c r="E36" s="126" t="s">
        <v>1438</v>
      </c>
      <c r="F36" s="126" t="s">
        <v>681</v>
      </c>
      <c r="G36" s="126" t="s">
        <v>8663</v>
      </c>
      <c r="H36" s="126"/>
      <c r="I36" s="126"/>
      <c r="J36" s="126"/>
      <c r="K36" s="185"/>
      <c r="L36" s="126"/>
      <c r="M36" s="126"/>
      <c r="N36" s="126"/>
      <c r="O36" s="126"/>
      <c r="P36" s="126"/>
      <c r="Q36" s="105"/>
      <c r="R36" s="105"/>
    </row>
    <row r="37" spans="1:18" x14ac:dyDescent="0.25">
      <c r="A37" s="126" t="s">
        <v>9288</v>
      </c>
      <c r="B37" s="200" cm="1">
        <f t="array" ref="B37">IF(ROW() &lt; ROW(INDEX(genotypes[experiment_ID],ROWS(genotypes[experiment_ID]))), COUNTIF(INDEX(genotypes[experiment_ID],1):genotypes[[#This Row],[experiment_ID]],genotypes[[#This Row],[experiment_ID]]), "")</f>
        <v>1</v>
      </c>
      <c r="C37" s="126"/>
      <c r="D37" s="126" t="s">
        <v>8669</v>
      </c>
      <c r="E37" s="126" t="s">
        <v>1438</v>
      </c>
      <c r="F37" s="126" t="s">
        <v>681</v>
      </c>
      <c r="G37" s="126" t="s">
        <v>8663</v>
      </c>
      <c r="H37" s="126"/>
      <c r="I37" s="126"/>
      <c r="J37" s="126"/>
      <c r="K37" s="185"/>
      <c r="L37" s="126"/>
      <c r="M37" s="126"/>
      <c r="N37" s="126"/>
      <c r="O37" s="126"/>
      <c r="P37" s="126"/>
      <c r="Q37" s="105"/>
      <c r="R37" s="105"/>
    </row>
    <row r="38" spans="1:18" x14ac:dyDescent="0.25">
      <c r="A38" s="126" t="s">
        <v>9289</v>
      </c>
      <c r="B38" s="200" cm="1">
        <f t="array" ref="B38">IF(ROW() &lt; ROW(INDEX(genotypes[experiment_ID],ROWS(genotypes[experiment_ID]))), COUNTIF(INDEX(genotypes[experiment_ID],1):genotypes[[#This Row],[experiment_ID]],genotypes[[#This Row],[experiment_ID]]), "")</f>
        <v>1</v>
      </c>
      <c r="C38" s="126"/>
      <c r="D38" s="126" t="s">
        <v>8669</v>
      </c>
      <c r="E38" s="126" t="s">
        <v>1438</v>
      </c>
      <c r="F38" s="126" t="s">
        <v>681</v>
      </c>
      <c r="G38" s="126" t="s">
        <v>8663</v>
      </c>
      <c r="H38" s="126"/>
      <c r="I38" s="126"/>
      <c r="J38" s="126"/>
      <c r="K38" s="185"/>
      <c r="L38" s="126"/>
      <c r="M38" s="126"/>
      <c r="N38" s="126"/>
      <c r="O38" s="126"/>
      <c r="P38" s="126"/>
      <c r="Q38" s="105"/>
      <c r="R38" s="105"/>
    </row>
    <row r="39" spans="1:18" x14ac:dyDescent="0.25">
      <c r="A39" s="126" t="s">
        <v>9290</v>
      </c>
      <c r="B39" s="200" cm="1">
        <f t="array" ref="B39">IF(ROW() &lt; ROW(INDEX(genotypes[experiment_ID],ROWS(genotypes[experiment_ID]))), COUNTIF(INDEX(genotypes[experiment_ID],1):genotypes[[#This Row],[experiment_ID]],genotypes[[#This Row],[experiment_ID]]), "")</f>
        <v>1</v>
      </c>
      <c r="C39" s="126"/>
      <c r="D39" s="126" t="s">
        <v>8669</v>
      </c>
      <c r="E39" s="126" t="s">
        <v>1438</v>
      </c>
      <c r="F39" s="126" t="s">
        <v>681</v>
      </c>
      <c r="G39" s="126" t="s">
        <v>8663</v>
      </c>
      <c r="H39" s="126"/>
      <c r="I39" s="126"/>
      <c r="J39" s="126"/>
      <c r="K39" s="185"/>
      <c r="L39" s="126"/>
      <c r="M39" s="126"/>
      <c r="N39" s="126"/>
      <c r="O39" s="126"/>
      <c r="P39" s="126"/>
      <c r="Q39" s="105"/>
      <c r="R39" s="105"/>
    </row>
    <row r="40" spans="1:18" x14ac:dyDescent="0.25">
      <c r="A40" s="126" t="s">
        <v>9291</v>
      </c>
      <c r="B40" s="200" cm="1">
        <f t="array" ref="B40">IF(ROW() &lt; ROW(INDEX(genotypes[experiment_ID],ROWS(genotypes[experiment_ID]))), COUNTIF(INDEX(genotypes[experiment_ID],1):genotypes[[#This Row],[experiment_ID]],genotypes[[#This Row],[experiment_ID]]), "")</f>
        <v>1</v>
      </c>
      <c r="C40" s="126"/>
      <c r="D40" s="126" t="s">
        <v>8670</v>
      </c>
      <c r="E40" s="126" t="s">
        <v>1438</v>
      </c>
      <c r="F40" s="126" t="s">
        <v>681</v>
      </c>
      <c r="G40" s="126" t="s">
        <v>8664</v>
      </c>
      <c r="H40" s="126"/>
      <c r="I40" s="126"/>
      <c r="J40" s="126"/>
      <c r="K40" s="185"/>
      <c r="L40" s="126"/>
      <c r="M40" s="126"/>
      <c r="N40" s="126"/>
      <c r="O40" s="126"/>
      <c r="P40" s="126"/>
      <c r="Q40" s="105"/>
      <c r="R40" s="105"/>
    </row>
    <row r="41" spans="1:18" x14ac:dyDescent="0.25">
      <c r="A41" s="126" t="s">
        <v>9292</v>
      </c>
      <c r="B41" s="200" cm="1">
        <f t="array" ref="B41">IF(ROW() &lt; ROW(INDEX(genotypes[experiment_ID],ROWS(genotypes[experiment_ID]))), COUNTIF(INDEX(genotypes[experiment_ID],1):genotypes[[#This Row],[experiment_ID]],genotypes[[#This Row],[experiment_ID]]), "")</f>
        <v>1</v>
      </c>
      <c r="C41" s="126"/>
      <c r="D41" s="126" t="s">
        <v>8670</v>
      </c>
      <c r="E41" s="126" t="s">
        <v>1438</v>
      </c>
      <c r="F41" s="126" t="s">
        <v>681</v>
      </c>
      <c r="G41" s="126" t="s">
        <v>8664</v>
      </c>
      <c r="H41" s="126"/>
      <c r="I41" s="126"/>
      <c r="J41" s="126"/>
      <c r="K41" s="185"/>
      <c r="L41" s="126"/>
      <c r="M41" s="126"/>
      <c r="N41" s="126"/>
      <c r="O41" s="126"/>
      <c r="P41" s="126"/>
      <c r="Q41" s="105"/>
      <c r="R41" s="105"/>
    </row>
    <row r="42" spans="1:18" x14ac:dyDescent="0.25">
      <c r="A42" s="126" t="s">
        <v>9293</v>
      </c>
      <c r="B42" s="200" cm="1">
        <f t="array" ref="B42">IF(ROW() &lt; ROW(INDEX(genotypes[experiment_ID],ROWS(genotypes[experiment_ID]))), COUNTIF(INDEX(genotypes[experiment_ID],1):genotypes[[#This Row],[experiment_ID]],genotypes[[#This Row],[experiment_ID]]), "")</f>
        <v>1</v>
      </c>
      <c r="C42" s="126"/>
      <c r="D42" s="126" t="s">
        <v>8670</v>
      </c>
      <c r="E42" s="126" t="s">
        <v>1438</v>
      </c>
      <c r="F42" s="126" t="s">
        <v>681</v>
      </c>
      <c r="G42" s="126" t="s">
        <v>8664</v>
      </c>
      <c r="H42" s="126"/>
      <c r="I42" s="126"/>
      <c r="J42" s="126"/>
      <c r="K42" s="185"/>
      <c r="L42" s="126"/>
      <c r="M42" s="126"/>
      <c r="N42" s="126"/>
      <c r="O42" s="126"/>
      <c r="P42" s="126"/>
      <c r="Q42" s="105"/>
      <c r="R42" s="105"/>
    </row>
    <row r="43" spans="1:18" x14ac:dyDescent="0.25">
      <c r="A43" s="126" t="s">
        <v>9294</v>
      </c>
      <c r="B43" s="200" cm="1">
        <f t="array" ref="B43">IF(ROW() &lt; ROW(INDEX(genotypes[experiment_ID],ROWS(genotypes[experiment_ID]))), COUNTIF(INDEX(genotypes[experiment_ID],1):genotypes[[#This Row],[experiment_ID]],genotypes[[#This Row],[experiment_ID]]), "")</f>
        <v>1</v>
      </c>
      <c r="C43" s="126"/>
      <c r="D43" s="126" t="s">
        <v>8670</v>
      </c>
      <c r="E43" s="126" t="s">
        <v>1438</v>
      </c>
      <c r="F43" s="126" t="s">
        <v>681</v>
      </c>
      <c r="G43" s="126" t="s">
        <v>8664</v>
      </c>
      <c r="H43" s="126"/>
      <c r="I43" s="126"/>
      <c r="J43" s="126"/>
      <c r="K43" s="185"/>
      <c r="L43" s="126"/>
      <c r="M43" s="126"/>
      <c r="N43" s="126"/>
      <c r="O43" s="126"/>
      <c r="P43" s="126"/>
      <c r="Q43" s="105"/>
      <c r="R43" s="105"/>
    </row>
    <row r="44" spans="1:18" x14ac:dyDescent="0.25">
      <c r="A44" s="126" t="s">
        <v>9295</v>
      </c>
      <c r="B44" s="200" cm="1">
        <f t="array" ref="B44">IF(ROW() &lt; ROW(INDEX(genotypes[experiment_ID],ROWS(genotypes[experiment_ID]))), COUNTIF(INDEX(genotypes[experiment_ID],1):genotypes[[#This Row],[experiment_ID]],genotypes[[#This Row],[experiment_ID]]), "")</f>
        <v>1</v>
      </c>
      <c r="C44" s="126"/>
      <c r="D44" s="126" t="s">
        <v>8670</v>
      </c>
      <c r="E44" s="126" t="s">
        <v>1438</v>
      </c>
      <c r="F44" s="126" t="s">
        <v>681</v>
      </c>
      <c r="G44" s="126" t="s">
        <v>8664</v>
      </c>
      <c r="H44" s="126"/>
      <c r="I44" s="126"/>
      <c r="J44" s="126"/>
      <c r="K44" s="185"/>
      <c r="L44" s="126"/>
      <c r="M44" s="126"/>
      <c r="N44" s="126"/>
      <c r="O44" s="126"/>
      <c r="P44" s="126"/>
      <c r="Q44" s="105"/>
      <c r="R44" s="105"/>
    </row>
    <row r="45" spans="1:18" x14ac:dyDescent="0.25">
      <c r="A45" s="126" t="s">
        <v>9296</v>
      </c>
      <c r="B45" s="200" cm="1">
        <f t="array" ref="B45">IF(ROW() &lt; ROW(INDEX(genotypes[experiment_ID],ROWS(genotypes[experiment_ID]))), COUNTIF(INDEX(genotypes[experiment_ID],1):genotypes[[#This Row],[experiment_ID]],genotypes[[#This Row],[experiment_ID]]), "")</f>
        <v>1</v>
      </c>
      <c r="C45" s="126"/>
      <c r="D45" s="126" t="s">
        <v>8670</v>
      </c>
      <c r="E45" s="126" t="s">
        <v>1438</v>
      </c>
      <c r="F45" s="126" t="s">
        <v>681</v>
      </c>
      <c r="G45" s="126" t="s">
        <v>8664</v>
      </c>
      <c r="H45" s="126"/>
      <c r="I45" s="126"/>
      <c r="J45" s="126"/>
      <c r="K45" s="185"/>
      <c r="L45" s="126"/>
      <c r="M45" s="126"/>
      <c r="N45" s="126"/>
      <c r="O45" s="126"/>
      <c r="P45" s="126"/>
      <c r="Q45" s="105"/>
      <c r="R45" s="105"/>
    </row>
    <row r="46" spans="1:18" x14ac:dyDescent="0.25">
      <c r="A46" s="126" t="s">
        <v>9297</v>
      </c>
      <c r="B46" s="200" cm="1">
        <f t="array" ref="B46">IF(ROW() &lt; ROW(INDEX(genotypes[experiment_ID],ROWS(genotypes[experiment_ID]))), COUNTIF(INDEX(genotypes[experiment_ID],1):genotypes[[#This Row],[experiment_ID]],genotypes[[#This Row],[experiment_ID]]), "")</f>
        <v>1</v>
      </c>
      <c r="C46" s="126"/>
      <c r="D46" s="126" t="s">
        <v>8669</v>
      </c>
      <c r="E46" s="126" t="s">
        <v>1438</v>
      </c>
      <c r="F46" s="126" t="s">
        <v>681</v>
      </c>
      <c r="G46" s="126" t="s">
        <v>8663</v>
      </c>
      <c r="H46" s="126"/>
      <c r="I46" s="126"/>
      <c r="J46" s="126"/>
      <c r="K46" s="185"/>
      <c r="L46" s="126"/>
      <c r="M46" s="126"/>
      <c r="N46" s="126"/>
      <c r="O46" s="126"/>
      <c r="P46" s="126"/>
      <c r="Q46" s="105"/>
      <c r="R46" s="105"/>
    </row>
    <row r="47" spans="1:18" x14ac:dyDescent="0.25">
      <c r="A47" s="126" t="s">
        <v>9298</v>
      </c>
      <c r="B47" s="200" cm="1">
        <f t="array" ref="B47">IF(ROW() &lt; ROW(INDEX(genotypes[experiment_ID],ROWS(genotypes[experiment_ID]))), COUNTIF(INDEX(genotypes[experiment_ID],1):genotypes[[#This Row],[experiment_ID]],genotypes[[#This Row],[experiment_ID]]), "")</f>
        <v>1</v>
      </c>
      <c r="C47" s="126"/>
      <c r="D47" s="126" t="s">
        <v>8669</v>
      </c>
      <c r="E47" s="126" t="s">
        <v>1438</v>
      </c>
      <c r="F47" s="126" t="s">
        <v>681</v>
      </c>
      <c r="G47" s="126" t="s">
        <v>8663</v>
      </c>
      <c r="H47" s="126"/>
      <c r="I47" s="126"/>
      <c r="J47" s="126"/>
      <c r="K47" s="185"/>
      <c r="L47" s="126"/>
      <c r="M47" s="126"/>
      <c r="N47" s="126"/>
      <c r="O47" s="126"/>
      <c r="P47" s="126"/>
      <c r="Q47" s="105"/>
      <c r="R47" s="105"/>
    </row>
    <row r="48" spans="1:18" x14ac:dyDescent="0.25">
      <c r="A48" s="126" t="s">
        <v>9299</v>
      </c>
      <c r="B48" s="200" cm="1">
        <f t="array" ref="B48">IF(ROW() &lt; ROW(INDEX(genotypes[experiment_ID],ROWS(genotypes[experiment_ID]))), COUNTIF(INDEX(genotypes[experiment_ID],1):genotypes[[#This Row],[experiment_ID]],genotypes[[#This Row],[experiment_ID]]), "")</f>
        <v>1</v>
      </c>
      <c r="C48" s="126"/>
      <c r="D48" s="126" t="s">
        <v>8669</v>
      </c>
      <c r="E48" s="126" t="s">
        <v>1438</v>
      </c>
      <c r="F48" s="126" t="s">
        <v>681</v>
      </c>
      <c r="G48" s="126" t="s">
        <v>8663</v>
      </c>
      <c r="H48" s="126"/>
      <c r="I48" s="126"/>
      <c r="J48" s="126"/>
      <c r="K48" s="185"/>
      <c r="L48" s="126"/>
      <c r="M48" s="126"/>
      <c r="N48" s="126"/>
      <c r="O48" s="126"/>
      <c r="P48" s="126"/>
      <c r="Q48" s="105"/>
      <c r="R48" s="105"/>
    </row>
    <row r="49" spans="1:18" x14ac:dyDescent="0.25">
      <c r="A49" s="126" t="s">
        <v>9300</v>
      </c>
      <c r="B49" s="200" cm="1">
        <f t="array" ref="B49">IF(ROW() &lt; ROW(INDEX(genotypes[experiment_ID],ROWS(genotypes[experiment_ID]))), COUNTIF(INDEX(genotypes[experiment_ID],1):genotypes[[#This Row],[experiment_ID]],genotypes[[#This Row],[experiment_ID]]), "")</f>
        <v>1</v>
      </c>
      <c r="C49" s="126"/>
      <c r="D49" s="126" t="s">
        <v>8669</v>
      </c>
      <c r="E49" s="126" t="s">
        <v>1438</v>
      </c>
      <c r="F49" s="126" t="s">
        <v>681</v>
      </c>
      <c r="G49" s="126" t="s">
        <v>8663</v>
      </c>
      <c r="H49" s="126"/>
      <c r="I49" s="126"/>
      <c r="J49" s="126"/>
      <c r="K49" s="185"/>
      <c r="L49" s="126"/>
      <c r="M49" s="126"/>
      <c r="N49" s="126"/>
      <c r="O49" s="126"/>
      <c r="P49" s="126"/>
      <c r="Q49" s="105"/>
      <c r="R49" s="105"/>
    </row>
    <row r="50" spans="1:18" x14ac:dyDescent="0.25">
      <c r="A50" s="126" t="s">
        <v>9301</v>
      </c>
      <c r="B50" s="200" cm="1">
        <f t="array" ref="B50">IF(ROW() &lt; ROW(INDEX(genotypes[experiment_ID],ROWS(genotypes[experiment_ID]))), COUNTIF(INDEX(genotypes[experiment_ID],1):genotypes[[#This Row],[experiment_ID]],genotypes[[#This Row],[experiment_ID]]), "")</f>
        <v>1</v>
      </c>
      <c r="C50" s="126"/>
      <c r="D50" s="126" t="s">
        <v>8669</v>
      </c>
      <c r="E50" s="126" t="s">
        <v>1438</v>
      </c>
      <c r="F50" s="126" t="s">
        <v>681</v>
      </c>
      <c r="G50" s="126" t="s">
        <v>8663</v>
      </c>
      <c r="H50" s="126"/>
      <c r="I50" s="126"/>
      <c r="J50" s="126"/>
      <c r="K50" s="185"/>
      <c r="L50" s="126"/>
      <c r="M50" s="126"/>
      <c r="N50" s="126"/>
      <c r="O50" s="126"/>
      <c r="P50" s="126"/>
      <c r="Q50" s="105"/>
      <c r="R50" s="105"/>
    </row>
    <row r="51" spans="1:18" x14ac:dyDescent="0.25">
      <c r="A51" s="126" t="s">
        <v>9302</v>
      </c>
      <c r="B51" s="200" cm="1">
        <f t="array" ref="B51">IF(ROW() &lt; ROW(INDEX(genotypes[experiment_ID],ROWS(genotypes[experiment_ID]))), COUNTIF(INDEX(genotypes[experiment_ID],1):genotypes[[#This Row],[experiment_ID]],genotypes[[#This Row],[experiment_ID]]), "")</f>
        <v>1</v>
      </c>
      <c r="C51" s="126"/>
      <c r="D51" s="126" t="s">
        <v>8669</v>
      </c>
      <c r="E51" s="126" t="s">
        <v>1438</v>
      </c>
      <c r="F51" s="126" t="s">
        <v>681</v>
      </c>
      <c r="G51" s="126" t="s">
        <v>8663</v>
      </c>
      <c r="H51" s="126"/>
      <c r="I51" s="126"/>
      <c r="J51" s="126"/>
      <c r="K51" s="185"/>
      <c r="L51" s="126"/>
      <c r="M51" s="126"/>
      <c r="N51" s="126"/>
      <c r="O51" s="126"/>
      <c r="P51" s="126"/>
      <c r="Q51" s="105"/>
      <c r="R51" s="105"/>
    </row>
    <row r="52" spans="1:18" x14ac:dyDescent="0.25">
      <c r="A52" s="126" t="s">
        <v>9303</v>
      </c>
      <c r="B52" s="200" cm="1">
        <f t="array" ref="B52">IF(ROW() &lt; ROW(INDEX(genotypes[experiment_ID],ROWS(genotypes[experiment_ID]))), COUNTIF(INDEX(genotypes[experiment_ID],1):genotypes[[#This Row],[experiment_ID]],genotypes[[#This Row],[experiment_ID]]), "")</f>
        <v>1</v>
      </c>
      <c r="C52" s="126"/>
      <c r="D52" s="126" t="s">
        <v>8669</v>
      </c>
      <c r="E52" s="126" t="s">
        <v>1438</v>
      </c>
      <c r="F52" s="126" t="s">
        <v>681</v>
      </c>
      <c r="G52" s="126" t="s">
        <v>8663</v>
      </c>
      <c r="H52" s="126"/>
      <c r="I52" s="126"/>
      <c r="J52" s="126"/>
      <c r="K52" s="185"/>
      <c r="L52" s="126"/>
      <c r="M52" s="126"/>
      <c r="N52" s="126"/>
      <c r="O52" s="126"/>
      <c r="P52" s="126"/>
      <c r="Q52" s="105"/>
      <c r="R52" s="105"/>
    </row>
    <row r="53" spans="1:18" x14ac:dyDescent="0.25">
      <c r="A53" s="126" t="s">
        <v>9355</v>
      </c>
      <c r="B53" s="200" cm="1">
        <f t="array" ref="B53">IF(ROW() &lt; ROW(INDEX(genotypes[experiment_ID],ROWS(genotypes[experiment_ID]))), COUNTIF(INDEX(genotypes[experiment_ID],1):genotypes[[#This Row],[experiment_ID]],genotypes[[#This Row],[experiment_ID]]), "")</f>
        <v>1</v>
      </c>
      <c r="C53" s="126"/>
      <c r="D53" s="126" t="s">
        <v>8691</v>
      </c>
      <c r="E53" s="126" t="s">
        <v>1440</v>
      </c>
      <c r="F53" s="126" t="s">
        <v>681</v>
      </c>
      <c r="G53" s="126" t="s">
        <v>8693</v>
      </c>
      <c r="H53" s="126"/>
      <c r="I53" s="126"/>
      <c r="J53" s="126"/>
      <c r="K53" s="185"/>
      <c r="L53" s="126"/>
      <c r="M53" s="126"/>
      <c r="N53" s="126"/>
      <c r="O53" s="126"/>
      <c r="P53" s="126"/>
      <c r="Q53" s="105"/>
      <c r="R53" s="105"/>
    </row>
    <row r="54" spans="1:18" x14ac:dyDescent="0.25">
      <c r="A54" s="126" t="s">
        <v>9355</v>
      </c>
      <c r="B54" s="200" cm="1">
        <f t="array" ref="B54">IF(ROW() &lt; ROW(INDEX(genotypes[experiment_ID],ROWS(genotypes[experiment_ID]))), COUNTIF(INDEX(genotypes[experiment_ID],1):genotypes[[#This Row],[experiment_ID]],genotypes[[#This Row],[experiment_ID]]), "")</f>
        <v>2</v>
      </c>
      <c r="C54" s="126"/>
      <c r="D54" s="126" t="s">
        <v>8692</v>
      </c>
      <c r="E54" s="126" t="s">
        <v>1440</v>
      </c>
      <c r="F54" s="126" t="s">
        <v>681</v>
      </c>
      <c r="G54" s="126" t="s">
        <v>8694</v>
      </c>
      <c r="H54" s="126"/>
      <c r="I54" s="126"/>
      <c r="J54" s="126"/>
      <c r="K54" s="185"/>
      <c r="L54" s="126"/>
      <c r="M54" s="126"/>
      <c r="N54" s="126"/>
      <c r="O54" s="126"/>
      <c r="P54" s="126"/>
      <c r="Q54" s="105"/>
      <c r="R54" s="105"/>
    </row>
    <row r="55" spans="1:18" x14ac:dyDescent="0.25">
      <c r="A55" s="126" t="s">
        <v>9356</v>
      </c>
      <c r="B55" s="200" cm="1">
        <f t="array" ref="B55">IF(ROW() &lt; ROW(INDEX(genotypes[experiment_ID],ROWS(genotypes[experiment_ID]))), COUNTIF(INDEX(genotypes[experiment_ID],1):genotypes[[#This Row],[experiment_ID]],genotypes[[#This Row],[experiment_ID]]), "")</f>
        <v>1</v>
      </c>
      <c r="C55" s="126"/>
      <c r="D55" s="126" t="s">
        <v>8691</v>
      </c>
      <c r="E55" s="126" t="s">
        <v>1440</v>
      </c>
      <c r="F55" s="126" t="s">
        <v>681</v>
      </c>
      <c r="G55" s="126" t="s">
        <v>8693</v>
      </c>
      <c r="H55" s="126"/>
      <c r="I55" s="126"/>
      <c r="J55" s="126"/>
      <c r="K55" s="185"/>
      <c r="L55" s="126"/>
      <c r="M55" s="126"/>
      <c r="N55" s="126"/>
      <c r="O55" s="126"/>
      <c r="P55" s="126"/>
      <c r="Q55" s="105"/>
      <c r="R55" s="105"/>
    </row>
    <row r="56" spans="1:18" x14ac:dyDescent="0.25">
      <c r="A56" s="126" t="s">
        <v>9356</v>
      </c>
      <c r="B56" s="200" cm="1">
        <f t="array" ref="B56">IF(ROW() &lt; ROW(INDEX(genotypes[experiment_ID],ROWS(genotypes[experiment_ID]))), COUNTIF(INDEX(genotypes[experiment_ID],1):genotypes[[#This Row],[experiment_ID]],genotypes[[#This Row],[experiment_ID]]), "")</f>
        <v>2</v>
      </c>
      <c r="C56" s="126"/>
      <c r="D56" s="126" t="s">
        <v>8692</v>
      </c>
      <c r="E56" s="126" t="s">
        <v>1440</v>
      </c>
      <c r="F56" s="126" t="s">
        <v>681</v>
      </c>
      <c r="G56" s="126" t="s">
        <v>8694</v>
      </c>
      <c r="H56" s="126"/>
      <c r="I56" s="126"/>
      <c r="J56" s="126"/>
      <c r="K56" s="185"/>
      <c r="L56" s="126"/>
      <c r="M56" s="126"/>
      <c r="N56" s="126"/>
      <c r="O56" s="126"/>
      <c r="P56" s="126"/>
      <c r="Q56" s="105"/>
      <c r="R56" s="105"/>
    </row>
    <row r="57" spans="1:18" x14ac:dyDescent="0.25">
      <c r="A57" s="126" t="s">
        <v>9357</v>
      </c>
      <c r="B57" s="200" cm="1">
        <f t="array" ref="B57">IF(ROW() &lt; ROW(INDEX(genotypes[experiment_ID],ROWS(genotypes[experiment_ID]))), COUNTIF(INDEX(genotypes[experiment_ID],1):genotypes[[#This Row],[experiment_ID]],genotypes[[#This Row],[experiment_ID]]), "")</f>
        <v>1</v>
      </c>
      <c r="C57" s="126"/>
      <c r="D57" s="126" t="s">
        <v>8691</v>
      </c>
      <c r="E57" s="126" t="s">
        <v>1440</v>
      </c>
      <c r="F57" s="126" t="s">
        <v>681</v>
      </c>
      <c r="G57" s="126" t="s">
        <v>8693</v>
      </c>
      <c r="H57" s="126"/>
      <c r="I57" s="126"/>
      <c r="J57" s="126"/>
      <c r="K57" s="185"/>
      <c r="L57" s="126"/>
      <c r="M57" s="126"/>
      <c r="N57" s="126"/>
      <c r="O57" s="126"/>
      <c r="P57" s="126"/>
      <c r="Q57" s="105"/>
      <c r="R57" s="105"/>
    </row>
    <row r="58" spans="1:18" x14ac:dyDescent="0.25">
      <c r="A58" s="126" t="s">
        <v>9357</v>
      </c>
      <c r="B58" s="200" cm="1">
        <f t="array" ref="B58">IF(ROW() &lt; ROW(INDEX(genotypes[experiment_ID],ROWS(genotypes[experiment_ID]))), COUNTIF(INDEX(genotypes[experiment_ID],1):genotypes[[#This Row],[experiment_ID]],genotypes[[#This Row],[experiment_ID]]), "")</f>
        <v>2</v>
      </c>
      <c r="C58" s="126"/>
      <c r="D58" s="126" t="s">
        <v>8692</v>
      </c>
      <c r="E58" s="126" t="s">
        <v>1440</v>
      </c>
      <c r="F58" s="126" t="s">
        <v>681</v>
      </c>
      <c r="G58" s="126" t="s">
        <v>8694</v>
      </c>
      <c r="H58" s="126"/>
      <c r="I58" s="126"/>
      <c r="J58" s="126"/>
      <c r="K58" s="185"/>
      <c r="L58" s="126"/>
      <c r="M58" s="126"/>
      <c r="N58" s="126"/>
      <c r="O58" s="126"/>
      <c r="P58" s="126"/>
      <c r="Q58" s="105"/>
      <c r="R58" s="105"/>
    </row>
    <row r="59" spans="1:18" x14ac:dyDescent="0.25">
      <c r="A59" s="126" t="s">
        <v>9916</v>
      </c>
      <c r="B59" s="200" cm="1">
        <f t="array" ref="B59">IF(ROW() &lt; ROW(INDEX(genotypes[experiment_ID],ROWS(genotypes[experiment_ID]))), COUNTIF(INDEX(genotypes[experiment_ID],1):genotypes[[#This Row],[experiment_ID]],genotypes[[#This Row],[experiment_ID]]), "")</f>
        <v>1</v>
      </c>
      <c r="C59" s="126"/>
      <c r="D59" s="126" t="s">
        <v>8720</v>
      </c>
      <c r="E59" s="126" t="s">
        <v>1346</v>
      </c>
      <c r="F59" s="126"/>
      <c r="G59" s="126"/>
      <c r="H59" s="126"/>
      <c r="I59" s="126"/>
      <c r="J59" s="126"/>
      <c r="K59" s="185"/>
      <c r="L59" s="126"/>
      <c r="M59" s="126"/>
      <c r="N59" s="126"/>
      <c r="O59" s="126"/>
      <c r="P59" s="126"/>
      <c r="Q59" s="105"/>
      <c r="R59" s="105"/>
    </row>
    <row r="60" spans="1:18" x14ac:dyDescent="0.25">
      <c r="A60" s="126" t="s">
        <v>9916</v>
      </c>
      <c r="B60" s="200" cm="1">
        <f t="array" ref="B60">IF(ROW() &lt; ROW(INDEX(genotypes[experiment_ID],ROWS(genotypes[experiment_ID]))), COUNTIF(INDEX(genotypes[experiment_ID],1):genotypes[[#This Row],[experiment_ID]],genotypes[[#This Row],[experiment_ID]]), "")</f>
        <v>2</v>
      </c>
      <c r="C60" s="126"/>
      <c r="D60" s="126" t="s">
        <v>8721</v>
      </c>
      <c r="E60" s="126" t="s">
        <v>1346</v>
      </c>
      <c r="F60" s="126"/>
      <c r="G60" s="126"/>
      <c r="H60" s="126"/>
      <c r="I60" s="126"/>
      <c r="J60" s="126"/>
      <c r="K60" s="185"/>
      <c r="L60" s="126"/>
      <c r="M60" s="126"/>
      <c r="N60" s="126"/>
      <c r="O60" s="126"/>
      <c r="P60" s="126"/>
      <c r="Q60" s="105"/>
      <c r="R60" s="105"/>
    </row>
    <row r="61" spans="1:18" x14ac:dyDescent="0.25">
      <c r="A61" s="126" t="s">
        <v>9400</v>
      </c>
      <c r="B61" s="200" cm="1">
        <f t="array" ref="B61">IF(ROW() &lt; ROW(INDEX(genotypes[experiment_ID],ROWS(genotypes[experiment_ID]))), COUNTIF(INDEX(genotypes[experiment_ID],1):genotypes[[#This Row],[experiment_ID]],genotypes[[#This Row],[experiment_ID]]), "")</f>
        <v>1</v>
      </c>
      <c r="C61" s="126"/>
      <c r="D61" s="126" t="s">
        <v>8735</v>
      </c>
      <c r="E61" s="126" t="s">
        <v>1166</v>
      </c>
      <c r="F61" s="126" t="s">
        <v>681</v>
      </c>
      <c r="G61" s="126"/>
      <c r="H61" s="126"/>
      <c r="I61" s="126"/>
      <c r="J61" s="126"/>
      <c r="K61" s="185"/>
      <c r="L61" s="126"/>
      <c r="M61" s="126"/>
      <c r="N61" s="126"/>
      <c r="O61" s="126"/>
      <c r="P61" s="126"/>
      <c r="Q61" s="105"/>
      <c r="R61" s="105"/>
    </row>
    <row r="62" spans="1:18" x14ac:dyDescent="0.25">
      <c r="A62" s="126" t="s">
        <v>9400</v>
      </c>
      <c r="B62" s="200" cm="1">
        <f t="array" ref="B62">IF(ROW() &lt; ROW(INDEX(genotypes[experiment_ID],ROWS(genotypes[experiment_ID]))), COUNTIF(INDEX(genotypes[experiment_ID],1):genotypes[[#This Row],[experiment_ID]],genotypes[[#This Row],[experiment_ID]]), "")</f>
        <v>2</v>
      </c>
      <c r="C62" s="126"/>
      <c r="D62" s="126" t="s">
        <v>8736</v>
      </c>
      <c r="E62" s="126" t="s">
        <v>1440</v>
      </c>
      <c r="F62" s="126" t="s">
        <v>681</v>
      </c>
      <c r="G62" s="126"/>
      <c r="H62" s="126"/>
      <c r="I62" s="126"/>
      <c r="J62" s="126"/>
      <c r="K62" s="185"/>
      <c r="L62" s="126"/>
      <c r="M62" s="126"/>
      <c r="N62" s="126"/>
      <c r="O62" s="126"/>
      <c r="P62" s="126"/>
      <c r="Q62" s="105"/>
      <c r="R62" s="105"/>
    </row>
    <row r="63" spans="1:18" x14ac:dyDescent="0.25">
      <c r="A63" s="126" t="s">
        <v>9401</v>
      </c>
      <c r="B63" s="200" cm="1">
        <f t="array" ref="B63">IF(ROW() &lt; ROW(INDEX(genotypes[experiment_ID],ROWS(genotypes[experiment_ID]))), COUNTIF(INDEX(genotypes[experiment_ID],1):genotypes[[#This Row],[experiment_ID]],genotypes[[#This Row],[experiment_ID]]), "")</f>
        <v>1</v>
      </c>
      <c r="C63" s="126"/>
      <c r="D63" s="126" t="s">
        <v>8735</v>
      </c>
      <c r="E63" s="126" t="s">
        <v>1166</v>
      </c>
      <c r="F63" s="126" t="s">
        <v>681</v>
      </c>
      <c r="G63" s="126"/>
      <c r="H63" s="126"/>
      <c r="I63" s="126"/>
      <c r="J63" s="126"/>
      <c r="K63" s="185"/>
      <c r="L63" s="126"/>
      <c r="M63" s="126"/>
      <c r="N63" s="126"/>
      <c r="O63" s="126"/>
      <c r="P63" s="126"/>
      <c r="Q63" s="105"/>
      <c r="R63" s="105"/>
    </row>
    <row r="64" spans="1:18" x14ac:dyDescent="0.25">
      <c r="A64" s="126" t="s">
        <v>9401</v>
      </c>
      <c r="B64" s="200" cm="1">
        <f t="array" ref="B64">IF(ROW() &lt; ROW(INDEX(genotypes[experiment_ID],ROWS(genotypes[experiment_ID]))), COUNTIF(INDEX(genotypes[experiment_ID],1):genotypes[[#This Row],[experiment_ID]],genotypes[[#This Row],[experiment_ID]]), "")</f>
        <v>2</v>
      </c>
      <c r="C64" s="126"/>
      <c r="D64" s="126" t="s">
        <v>8736</v>
      </c>
      <c r="E64" s="126" t="s">
        <v>1440</v>
      </c>
      <c r="F64" s="126" t="s">
        <v>681</v>
      </c>
      <c r="G64" s="126"/>
      <c r="H64" s="126"/>
      <c r="I64" s="126"/>
      <c r="J64" s="126"/>
      <c r="K64" s="185"/>
      <c r="L64" s="126"/>
      <c r="M64" s="126"/>
      <c r="N64" s="126"/>
      <c r="O64" s="126"/>
      <c r="P64" s="126"/>
      <c r="Q64" s="105"/>
      <c r="R64" s="105"/>
    </row>
    <row r="65" spans="1:18" x14ac:dyDescent="0.25">
      <c r="A65" s="126" t="s">
        <v>9402</v>
      </c>
      <c r="B65" s="200" cm="1">
        <f t="array" ref="B65">IF(ROW() &lt; ROW(INDEX(genotypes[experiment_ID],ROWS(genotypes[experiment_ID]))), COUNTIF(INDEX(genotypes[experiment_ID],1):genotypes[[#This Row],[experiment_ID]],genotypes[[#This Row],[experiment_ID]]), "")</f>
        <v>1</v>
      </c>
      <c r="C65" s="126"/>
      <c r="D65" s="126" t="s">
        <v>8735</v>
      </c>
      <c r="E65" s="126" t="s">
        <v>1166</v>
      </c>
      <c r="F65" s="126" t="s">
        <v>681</v>
      </c>
      <c r="G65" s="126"/>
      <c r="H65" s="126"/>
      <c r="I65" s="126"/>
      <c r="J65" s="126"/>
      <c r="K65" s="185"/>
      <c r="L65" s="126"/>
      <c r="M65" s="126"/>
      <c r="N65" s="126"/>
      <c r="O65" s="126"/>
      <c r="P65" s="126"/>
      <c r="Q65" s="105"/>
      <c r="R65" s="105"/>
    </row>
    <row r="66" spans="1:18" x14ac:dyDescent="0.25">
      <c r="A66" s="126" t="s">
        <v>9402</v>
      </c>
      <c r="B66" s="200" cm="1">
        <f t="array" ref="B66">IF(ROW() &lt; ROW(INDEX(genotypes[experiment_ID],ROWS(genotypes[experiment_ID]))), COUNTIF(INDEX(genotypes[experiment_ID],1):genotypes[[#This Row],[experiment_ID]],genotypes[[#This Row],[experiment_ID]]), "")</f>
        <v>2</v>
      </c>
      <c r="C66" s="126"/>
      <c r="D66" s="126" t="s">
        <v>8736</v>
      </c>
      <c r="E66" s="126" t="s">
        <v>1440</v>
      </c>
      <c r="F66" s="126" t="s">
        <v>681</v>
      </c>
      <c r="G66" s="126"/>
      <c r="H66" s="126"/>
      <c r="I66" s="126"/>
      <c r="J66" s="126"/>
      <c r="K66" s="185"/>
      <c r="L66" s="126"/>
      <c r="M66" s="126"/>
      <c r="N66" s="126"/>
      <c r="O66" s="126"/>
      <c r="P66" s="126"/>
      <c r="Q66" s="105"/>
      <c r="R66" s="105"/>
    </row>
    <row r="67" spans="1:18" x14ac:dyDescent="0.25">
      <c r="A67" s="126" t="s">
        <v>9403</v>
      </c>
      <c r="B67" s="200" cm="1">
        <f t="array" ref="B67">IF(ROW() &lt; ROW(INDEX(genotypes[experiment_ID],ROWS(genotypes[experiment_ID]))), COUNTIF(INDEX(genotypes[experiment_ID],1):genotypes[[#This Row],[experiment_ID]],genotypes[[#This Row],[experiment_ID]]), "")</f>
        <v>1</v>
      </c>
      <c r="C67" s="126"/>
      <c r="D67" s="126" t="s">
        <v>8735</v>
      </c>
      <c r="E67" s="126" t="s">
        <v>1166</v>
      </c>
      <c r="F67" s="126" t="s">
        <v>681</v>
      </c>
      <c r="G67" s="126"/>
      <c r="H67" s="126"/>
      <c r="I67" s="126"/>
      <c r="J67" s="126"/>
      <c r="K67" s="185"/>
      <c r="L67" s="126"/>
      <c r="M67" s="126"/>
      <c r="N67" s="126"/>
      <c r="O67" s="126"/>
      <c r="P67" s="126"/>
      <c r="Q67" s="105"/>
      <c r="R67" s="105"/>
    </row>
    <row r="68" spans="1:18" x14ac:dyDescent="0.25">
      <c r="A68" s="126" t="s">
        <v>9403</v>
      </c>
      <c r="B68" s="200" cm="1">
        <f t="array" ref="B68">IF(ROW() &lt; ROW(INDEX(genotypes[experiment_ID],ROWS(genotypes[experiment_ID]))), COUNTIF(INDEX(genotypes[experiment_ID],1):genotypes[[#This Row],[experiment_ID]],genotypes[[#This Row],[experiment_ID]]), "")</f>
        <v>2</v>
      </c>
      <c r="C68" s="126"/>
      <c r="D68" s="126" t="s">
        <v>8736</v>
      </c>
      <c r="E68" s="126" t="s">
        <v>1440</v>
      </c>
      <c r="F68" s="126" t="s">
        <v>681</v>
      </c>
      <c r="G68" s="126"/>
      <c r="H68" s="126"/>
      <c r="I68" s="126"/>
      <c r="J68" s="126"/>
      <c r="K68" s="185"/>
      <c r="L68" s="126"/>
      <c r="M68" s="126"/>
      <c r="N68" s="126"/>
      <c r="O68" s="126"/>
      <c r="P68" s="126"/>
      <c r="Q68" s="105"/>
      <c r="R68" s="105"/>
    </row>
    <row r="69" spans="1:18" x14ac:dyDescent="0.25">
      <c r="A69" s="126" t="s">
        <v>9404</v>
      </c>
      <c r="B69" s="200" cm="1">
        <f t="array" ref="B69">IF(ROW() &lt; ROW(INDEX(genotypes[experiment_ID],ROWS(genotypes[experiment_ID]))), COUNTIF(INDEX(genotypes[experiment_ID],1):genotypes[[#This Row],[experiment_ID]],genotypes[[#This Row],[experiment_ID]]), "")</f>
        <v>1</v>
      </c>
      <c r="C69" s="126"/>
      <c r="D69" s="126" t="s">
        <v>8735</v>
      </c>
      <c r="E69" s="126" t="s">
        <v>1166</v>
      </c>
      <c r="F69" s="126" t="s">
        <v>681</v>
      </c>
      <c r="G69" s="126"/>
      <c r="H69" s="126"/>
      <c r="I69" s="126"/>
      <c r="J69" s="126"/>
      <c r="K69" s="185"/>
      <c r="L69" s="126"/>
      <c r="M69" s="126"/>
      <c r="N69" s="126"/>
      <c r="O69" s="126"/>
      <c r="P69" s="126"/>
      <c r="Q69" s="105"/>
      <c r="R69" s="105"/>
    </row>
    <row r="70" spans="1:18" x14ac:dyDescent="0.25">
      <c r="A70" s="126" t="s">
        <v>9404</v>
      </c>
      <c r="B70" s="200" cm="1">
        <f t="array" ref="B70">IF(ROW() &lt; ROW(INDEX(genotypes[experiment_ID],ROWS(genotypes[experiment_ID]))), COUNTIF(INDEX(genotypes[experiment_ID],1):genotypes[[#This Row],[experiment_ID]],genotypes[[#This Row],[experiment_ID]]), "")</f>
        <v>2</v>
      </c>
      <c r="C70" s="126"/>
      <c r="D70" s="126" t="s">
        <v>8736</v>
      </c>
      <c r="E70" s="126" t="s">
        <v>1440</v>
      </c>
      <c r="F70" s="126" t="s">
        <v>681</v>
      </c>
      <c r="G70" s="126"/>
      <c r="H70" s="126"/>
      <c r="I70" s="126"/>
      <c r="J70" s="126"/>
      <c r="K70" s="185"/>
      <c r="L70" s="126"/>
      <c r="M70" s="126"/>
      <c r="N70" s="126"/>
      <c r="O70" s="126"/>
      <c r="P70" s="126"/>
      <c r="Q70" s="105"/>
      <c r="R70" s="105"/>
    </row>
    <row r="71" spans="1:18" x14ac:dyDescent="0.25">
      <c r="A71" s="126" t="s">
        <v>9405</v>
      </c>
      <c r="B71" s="200" cm="1">
        <f t="array" ref="B71">IF(ROW() &lt; ROW(INDEX(genotypes[experiment_ID],ROWS(genotypes[experiment_ID]))), COUNTIF(INDEX(genotypes[experiment_ID],1):genotypes[[#This Row],[experiment_ID]],genotypes[[#This Row],[experiment_ID]]), "")</f>
        <v>1</v>
      </c>
      <c r="C71" s="126"/>
      <c r="D71" s="126" t="s">
        <v>8735</v>
      </c>
      <c r="E71" s="126" t="s">
        <v>1166</v>
      </c>
      <c r="F71" s="126" t="s">
        <v>681</v>
      </c>
      <c r="G71" s="126"/>
      <c r="H71" s="126"/>
      <c r="I71" s="126"/>
      <c r="J71" s="126"/>
      <c r="K71" s="185"/>
      <c r="L71" s="126"/>
      <c r="M71" s="126"/>
      <c r="N71" s="126"/>
      <c r="O71" s="126"/>
      <c r="P71" s="126"/>
      <c r="Q71" s="105"/>
      <c r="R71" s="105"/>
    </row>
    <row r="72" spans="1:18" x14ac:dyDescent="0.25">
      <c r="A72" s="126" t="s">
        <v>9405</v>
      </c>
      <c r="B72" s="200" cm="1">
        <f t="array" ref="B72">IF(ROW() &lt; ROW(INDEX(genotypes[experiment_ID],ROWS(genotypes[experiment_ID]))), COUNTIF(INDEX(genotypes[experiment_ID],1):genotypes[[#This Row],[experiment_ID]],genotypes[[#This Row],[experiment_ID]]), "")</f>
        <v>2</v>
      </c>
      <c r="C72" s="126"/>
      <c r="D72" s="126" t="s">
        <v>8736</v>
      </c>
      <c r="E72" s="126" t="s">
        <v>1440</v>
      </c>
      <c r="F72" s="126" t="s">
        <v>681</v>
      </c>
      <c r="G72" s="126"/>
      <c r="H72" s="126"/>
      <c r="I72" s="126"/>
      <c r="J72" s="126"/>
      <c r="K72" s="185"/>
      <c r="L72" s="126"/>
      <c r="M72" s="126"/>
      <c r="N72" s="126"/>
      <c r="O72" s="126"/>
      <c r="P72" s="126"/>
      <c r="Q72" s="105"/>
      <c r="R72" s="105"/>
    </row>
    <row r="73" spans="1:18" x14ac:dyDescent="0.25">
      <c r="A73" s="126" t="s">
        <v>9406</v>
      </c>
      <c r="B73" s="200" cm="1">
        <f t="array" ref="B73">IF(ROW() &lt; ROW(INDEX(genotypes[experiment_ID],ROWS(genotypes[experiment_ID]))), COUNTIF(INDEX(genotypes[experiment_ID],1):genotypes[[#This Row],[experiment_ID]],genotypes[[#This Row],[experiment_ID]]), "")</f>
        <v>1</v>
      </c>
      <c r="C73" s="126"/>
      <c r="D73" s="126" t="s">
        <v>8735</v>
      </c>
      <c r="E73" s="126" t="s">
        <v>1166</v>
      </c>
      <c r="F73" s="126" t="s">
        <v>681</v>
      </c>
      <c r="G73" s="126"/>
      <c r="H73" s="126"/>
      <c r="I73" s="126"/>
      <c r="J73" s="126"/>
      <c r="K73" s="185"/>
      <c r="L73" s="126"/>
      <c r="M73" s="126"/>
      <c r="N73" s="126"/>
      <c r="O73" s="126"/>
      <c r="P73" s="126"/>
      <c r="Q73" s="105"/>
      <c r="R73" s="105"/>
    </row>
    <row r="74" spans="1:18" x14ac:dyDescent="0.25">
      <c r="A74" s="126" t="s">
        <v>9406</v>
      </c>
      <c r="B74" s="200" cm="1">
        <f t="array" ref="B74">IF(ROW() &lt; ROW(INDEX(genotypes[experiment_ID],ROWS(genotypes[experiment_ID]))), COUNTIF(INDEX(genotypes[experiment_ID],1):genotypes[[#This Row],[experiment_ID]],genotypes[[#This Row],[experiment_ID]]), "")</f>
        <v>2</v>
      </c>
      <c r="C74" s="126"/>
      <c r="D74" s="126" t="s">
        <v>8736</v>
      </c>
      <c r="E74" s="126" t="s">
        <v>1440</v>
      </c>
      <c r="F74" s="126" t="s">
        <v>681</v>
      </c>
      <c r="G74" s="126"/>
      <c r="H74" s="126"/>
      <c r="I74" s="126"/>
      <c r="J74" s="126"/>
      <c r="K74" s="185"/>
      <c r="L74" s="126"/>
      <c r="M74" s="126"/>
      <c r="N74" s="126"/>
      <c r="O74" s="126"/>
      <c r="P74" s="126"/>
      <c r="Q74" s="105"/>
      <c r="R74" s="105"/>
    </row>
    <row r="75" spans="1:18" x14ac:dyDescent="0.25">
      <c r="A75" s="126" t="s">
        <v>9407</v>
      </c>
      <c r="B75" s="200" cm="1">
        <f t="array" ref="B75">IF(ROW() &lt; ROW(INDEX(genotypes[experiment_ID],ROWS(genotypes[experiment_ID]))), COUNTIF(INDEX(genotypes[experiment_ID],1):genotypes[[#This Row],[experiment_ID]],genotypes[[#This Row],[experiment_ID]]), "")</f>
        <v>1</v>
      </c>
      <c r="C75" s="126"/>
      <c r="D75" s="126" t="s">
        <v>8735</v>
      </c>
      <c r="E75" s="126" t="s">
        <v>1166</v>
      </c>
      <c r="F75" s="126" t="s">
        <v>681</v>
      </c>
      <c r="G75" s="126"/>
      <c r="H75" s="126"/>
      <c r="I75" s="126"/>
      <c r="J75" s="126"/>
      <c r="K75" s="185"/>
      <c r="L75" s="126"/>
      <c r="M75" s="126"/>
      <c r="N75" s="126"/>
      <c r="O75" s="126"/>
      <c r="P75" s="126"/>
      <c r="Q75" s="105"/>
      <c r="R75" s="105"/>
    </row>
    <row r="76" spans="1:18" x14ac:dyDescent="0.25">
      <c r="A76" s="126" t="s">
        <v>9407</v>
      </c>
      <c r="B76" s="200" cm="1">
        <f t="array" ref="B76">IF(ROW() &lt; ROW(INDEX(genotypes[experiment_ID],ROWS(genotypes[experiment_ID]))), COUNTIF(INDEX(genotypes[experiment_ID],1):genotypes[[#This Row],[experiment_ID]],genotypes[[#This Row],[experiment_ID]]), "")</f>
        <v>2</v>
      </c>
      <c r="C76" s="126"/>
      <c r="D76" s="126" t="s">
        <v>8736</v>
      </c>
      <c r="E76" s="126" t="s">
        <v>1440</v>
      </c>
      <c r="F76" s="126" t="s">
        <v>681</v>
      </c>
      <c r="G76" s="126"/>
      <c r="H76" s="126"/>
      <c r="I76" s="126"/>
      <c r="J76" s="126"/>
      <c r="K76" s="185"/>
      <c r="L76" s="126"/>
      <c r="M76" s="126"/>
      <c r="N76" s="126"/>
      <c r="O76" s="126"/>
      <c r="P76" s="126"/>
      <c r="Q76" s="105"/>
      <c r="R76" s="105"/>
    </row>
    <row r="77" spans="1:18" x14ac:dyDescent="0.25">
      <c r="A77" s="126" t="s">
        <v>9408</v>
      </c>
      <c r="B77" s="200" cm="1">
        <f t="array" ref="B77">IF(ROW() &lt; ROW(INDEX(genotypes[experiment_ID],ROWS(genotypes[experiment_ID]))), COUNTIF(INDEX(genotypes[experiment_ID],1):genotypes[[#This Row],[experiment_ID]],genotypes[[#This Row],[experiment_ID]]), "")</f>
        <v>1</v>
      </c>
      <c r="C77" s="126"/>
      <c r="D77" s="126" t="s">
        <v>8735</v>
      </c>
      <c r="E77" s="126" t="s">
        <v>1166</v>
      </c>
      <c r="F77" s="126" t="s">
        <v>681</v>
      </c>
      <c r="G77" s="126"/>
      <c r="H77" s="126"/>
      <c r="I77" s="126"/>
      <c r="J77" s="126"/>
      <c r="K77" s="185"/>
      <c r="L77" s="126"/>
      <c r="M77" s="126"/>
      <c r="N77" s="126"/>
      <c r="O77" s="126"/>
      <c r="P77" s="126"/>
      <c r="Q77" s="105"/>
      <c r="R77" s="105"/>
    </row>
    <row r="78" spans="1:18" x14ac:dyDescent="0.25">
      <c r="A78" s="126" t="s">
        <v>9408</v>
      </c>
      <c r="B78" s="200" cm="1">
        <f t="array" ref="B78">IF(ROW() &lt; ROW(INDEX(genotypes[experiment_ID],ROWS(genotypes[experiment_ID]))), COUNTIF(INDEX(genotypes[experiment_ID],1):genotypes[[#This Row],[experiment_ID]],genotypes[[#This Row],[experiment_ID]]), "")</f>
        <v>2</v>
      </c>
      <c r="C78" s="126"/>
      <c r="D78" s="126" t="s">
        <v>8736</v>
      </c>
      <c r="E78" s="126" t="s">
        <v>1440</v>
      </c>
      <c r="F78" s="126" t="s">
        <v>681</v>
      </c>
      <c r="G78" s="126"/>
      <c r="H78" s="126"/>
      <c r="I78" s="126"/>
      <c r="J78" s="126"/>
      <c r="K78" s="185"/>
      <c r="L78" s="126"/>
      <c r="M78" s="126"/>
      <c r="N78" s="126"/>
      <c r="O78" s="126"/>
      <c r="P78" s="126"/>
      <c r="Q78" s="105"/>
      <c r="R78" s="105"/>
    </row>
    <row r="79" spans="1:18" x14ac:dyDescent="0.25">
      <c r="A79" s="126" t="s">
        <v>9409</v>
      </c>
      <c r="B79" s="200" cm="1">
        <f t="array" ref="B79">IF(ROW() &lt; ROW(INDEX(genotypes[experiment_ID],ROWS(genotypes[experiment_ID]))), COUNTIF(INDEX(genotypes[experiment_ID],1):genotypes[[#This Row],[experiment_ID]],genotypes[[#This Row],[experiment_ID]]), "")</f>
        <v>1</v>
      </c>
      <c r="C79" s="126"/>
      <c r="D79" s="126" t="s">
        <v>8735</v>
      </c>
      <c r="E79" s="126" t="s">
        <v>1166</v>
      </c>
      <c r="F79" s="126" t="s">
        <v>681</v>
      </c>
      <c r="G79" s="126"/>
      <c r="H79" s="126"/>
      <c r="I79" s="126"/>
      <c r="J79" s="126"/>
      <c r="K79" s="185"/>
      <c r="L79" s="126"/>
      <c r="M79" s="126"/>
      <c r="N79" s="126"/>
      <c r="O79" s="126"/>
      <c r="P79" s="126"/>
      <c r="Q79" s="105"/>
      <c r="R79" s="105"/>
    </row>
    <row r="80" spans="1:18" x14ac:dyDescent="0.25">
      <c r="A80" s="126" t="s">
        <v>9409</v>
      </c>
      <c r="B80" s="200" cm="1">
        <f t="array" ref="B80">IF(ROW() &lt; ROW(INDEX(genotypes[experiment_ID],ROWS(genotypes[experiment_ID]))), COUNTIF(INDEX(genotypes[experiment_ID],1):genotypes[[#This Row],[experiment_ID]],genotypes[[#This Row],[experiment_ID]]), "")</f>
        <v>2</v>
      </c>
      <c r="C80" s="126"/>
      <c r="D80" s="126" t="s">
        <v>8736</v>
      </c>
      <c r="E80" s="126" t="s">
        <v>1440</v>
      </c>
      <c r="F80" s="126" t="s">
        <v>681</v>
      </c>
      <c r="G80" s="126"/>
      <c r="H80" s="126"/>
      <c r="I80" s="126"/>
      <c r="J80" s="126"/>
      <c r="K80" s="185"/>
      <c r="L80" s="126"/>
      <c r="M80" s="126"/>
      <c r="N80" s="126"/>
      <c r="O80" s="126"/>
      <c r="P80" s="126"/>
      <c r="Q80" s="105"/>
      <c r="R80" s="105"/>
    </row>
    <row r="81" spans="1:18" x14ac:dyDescent="0.25">
      <c r="A81" s="126" t="s">
        <v>9410</v>
      </c>
      <c r="B81" s="200" cm="1">
        <f t="array" ref="B81">IF(ROW() &lt; ROW(INDEX(genotypes[experiment_ID],ROWS(genotypes[experiment_ID]))), COUNTIF(INDEX(genotypes[experiment_ID],1):genotypes[[#This Row],[experiment_ID]],genotypes[[#This Row],[experiment_ID]]), "")</f>
        <v>1</v>
      </c>
      <c r="C81" s="126"/>
      <c r="D81" s="126" t="s">
        <v>8735</v>
      </c>
      <c r="E81" s="126" t="s">
        <v>1166</v>
      </c>
      <c r="F81" s="126" t="s">
        <v>681</v>
      </c>
      <c r="G81" s="126"/>
      <c r="H81" s="126"/>
      <c r="I81" s="126"/>
      <c r="J81" s="126"/>
      <c r="K81" s="185"/>
      <c r="L81" s="126"/>
      <c r="M81" s="126"/>
      <c r="N81" s="126"/>
      <c r="O81" s="126"/>
      <c r="P81" s="126"/>
      <c r="Q81" s="105"/>
      <c r="R81" s="105"/>
    </row>
    <row r="82" spans="1:18" x14ac:dyDescent="0.25">
      <c r="A82" s="126" t="s">
        <v>9410</v>
      </c>
      <c r="B82" s="200" cm="1">
        <f t="array" ref="B82">IF(ROW() &lt; ROW(INDEX(genotypes[experiment_ID],ROWS(genotypes[experiment_ID]))), COUNTIF(INDEX(genotypes[experiment_ID],1):genotypes[[#This Row],[experiment_ID]],genotypes[[#This Row],[experiment_ID]]), "")</f>
        <v>2</v>
      </c>
      <c r="C82" s="126"/>
      <c r="D82" s="126" t="s">
        <v>8736</v>
      </c>
      <c r="E82" s="126" t="s">
        <v>1440</v>
      </c>
      <c r="F82" s="126" t="s">
        <v>681</v>
      </c>
      <c r="G82" s="126"/>
      <c r="H82" s="126"/>
      <c r="I82" s="126"/>
      <c r="J82" s="126"/>
      <c r="K82" s="185"/>
      <c r="L82" s="126"/>
      <c r="M82" s="126"/>
      <c r="N82" s="126"/>
      <c r="O82" s="126"/>
      <c r="P82" s="126"/>
      <c r="Q82" s="105"/>
      <c r="R82" s="105"/>
    </row>
    <row r="83" spans="1:18" x14ac:dyDescent="0.25">
      <c r="A83" s="126" t="s">
        <v>9411</v>
      </c>
      <c r="B83" s="200" cm="1">
        <f t="array" ref="B83">IF(ROW() &lt; ROW(INDEX(genotypes[experiment_ID],ROWS(genotypes[experiment_ID]))), COUNTIF(INDEX(genotypes[experiment_ID],1):genotypes[[#This Row],[experiment_ID]],genotypes[[#This Row],[experiment_ID]]), "")</f>
        <v>1</v>
      </c>
      <c r="C83" s="126"/>
      <c r="D83" s="126" t="s">
        <v>8735</v>
      </c>
      <c r="E83" s="126" t="s">
        <v>1166</v>
      </c>
      <c r="F83" s="126" t="s">
        <v>681</v>
      </c>
      <c r="G83" s="126"/>
      <c r="H83" s="126"/>
      <c r="I83" s="126"/>
      <c r="J83" s="126"/>
      <c r="K83" s="185"/>
      <c r="L83" s="126"/>
      <c r="M83" s="126"/>
      <c r="N83" s="126"/>
      <c r="O83" s="126"/>
      <c r="P83" s="126"/>
      <c r="Q83" s="105"/>
      <c r="R83" s="105"/>
    </row>
    <row r="84" spans="1:18" x14ac:dyDescent="0.25">
      <c r="A84" s="126" t="s">
        <v>9411</v>
      </c>
      <c r="B84" s="200" cm="1">
        <f t="array" ref="B84">IF(ROW() &lt; ROW(INDEX(genotypes[experiment_ID],ROWS(genotypes[experiment_ID]))), COUNTIF(INDEX(genotypes[experiment_ID],1):genotypes[[#This Row],[experiment_ID]],genotypes[[#This Row],[experiment_ID]]), "")</f>
        <v>2</v>
      </c>
      <c r="C84" s="126"/>
      <c r="D84" s="126" t="s">
        <v>8736</v>
      </c>
      <c r="E84" s="126" t="s">
        <v>1440</v>
      </c>
      <c r="F84" s="126" t="s">
        <v>681</v>
      </c>
      <c r="G84" s="126"/>
      <c r="H84" s="126"/>
      <c r="I84" s="126"/>
      <c r="J84" s="126"/>
      <c r="K84" s="185"/>
      <c r="L84" s="126"/>
      <c r="M84" s="126"/>
      <c r="N84" s="126"/>
      <c r="O84" s="126"/>
      <c r="P84" s="126"/>
      <c r="Q84" s="105"/>
      <c r="R84" s="105"/>
    </row>
    <row r="85" spans="1:18" x14ac:dyDescent="0.25">
      <c r="A85" s="126" t="s">
        <v>9412</v>
      </c>
      <c r="B85" s="200" cm="1">
        <f t="array" ref="B85">IF(ROW() &lt; ROW(INDEX(genotypes[experiment_ID],ROWS(genotypes[experiment_ID]))), COUNTIF(INDEX(genotypes[experiment_ID],1):genotypes[[#This Row],[experiment_ID]],genotypes[[#This Row],[experiment_ID]]), "")</f>
        <v>1</v>
      </c>
      <c r="C85" s="126"/>
      <c r="D85" s="126" t="s">
        <v>8735</v>
      </c>
      <c r="E85" s="126" t="s">
        <v>1166</v>
      </c>
      <c r="F85" s="126" t="s">
        <v>681</v>
      </c>
      <c r="G85" s="126"/>
      <c r="H85" s="126"/>
      <c r="I85" s="126"/>
      <c r="J85" s="126"/>
      <c r="K85" s="185"/>
      <c r="L85" s="126"/>
      <c r="M85" s="126"/>
      <c r="N85" s="126"/>
      <c r="O85" s="126"/>
      <c r="P85" s="126"/>
      <c r="Q85" s="105"/>
      <c r="R85" s="105"/>
    </row>
    <row r="86" spans="1:18" x14ac:dyDescent="0.25">
      <c r="A86" s="126" t="s">
        <v>9412</v>
      </c>
      <c r="B86" s="200" cm="1">
        <f t="array" ref="B86">IF(ROW() &lt; ROW(INDEX(genotypes[experiment_ID],ROWS(genotypes[experiment_ID]))), COUNTIF(INDEX(genotypes[experiment_ID],1):genotypes[[#This Row],[experiment_ID]],genotypes[[#This Row],[experiment_ID]]), "")</f>
        <v>2</v>
      </c>
      <c r="C86" s="126"/>
      <c r="D86" s="126" t="s">
        <v>8736</v>
      </c>
      <c r="E86" s="126" t="s">
        <v>1440</v>
      </c>
      <c r="F86" s="126" t="s">
        <v>681</v>
      </c>
      <c r="G86" s="126"/>
      <c r="H86" s="126"/>
      <c r="I86" s="126"/>
      <c r="J86" s="126"/>
      <c r="K86" s="185"/>
      <c r="L86" s="126"/>
      <c r="M86" s="126"/>
      <c r="N86" s="126"/>
      <c r="O86" s="126"/>
      <c r="P86" s="126"/>
      <c r="Q86" s="105"/>
      <c r="R86" s="105"/>
    </row>
    <row r="87" spans="1:18" x14ac:dyDescent="0.25">
      <c r="A87" s="126" t="s">
        <v>9413</v>
      </c>
      <c r="B87" s="200" cm="1">
        <f t="array" ref="B87">IF(ROW() &lt; ROW(INDEX(genotypes[experiment_ID],ROWS(genotypes[experiment_ID]))), COUNTIF(INDEX(genotypes[experiment_ID],1):genotypes[[#This Row],[experiment_ID]],genotypes[[#This Row],[experiment_ID]]), "")</f>
        <v>1</v>
      </c>
      <c r="C87" s="126"/>
      <c r="D87" s="126" t="s">
        <v>8735</v>
      </c>
      <c r="E87" s="126" t="s">
        <v>1166</v>
      </c>
      <c r="F87" s="126" t="s">
        <v>681</v>
      </c>
      <c r="G87" s="126"/>
      <c r="H87" s="126"/>
      <c r="I87" s="126"/>
      <c r="J87" s="126"/>
      <c r="K87" s="185"/>
      <c r="L87" s="126"/>
      <c r="M87" s="126"/>
      <c r="N87" s="126"/>
      <c r="O87" s="126"/>
      <c r="P87" s="126"/>
      <c r="Q87" s="105"/>
      <c r="R87" s="105"/>
    </row>
    <row r="88" spans="1:18" x14ac:dyDescent="0.25">
      <c r="A88" s="126" t="s">
        <v>9413</v>
      </c>
      <c r="B88" s="200" cm="1">
        <f t="array" ref="B88">IF(ROW() &lt; ROW(INDEX(genotypes[experiment_ID],ROWS(genotypes[experiment_ID]))), COUNTIF(INDEX(genotypes[experiment_ID],1):genotypes[[#This Row],[experiment_ID]],genotypes[[#This Row],[experiment_ID]]), "")</f>
        <v>2</v>
      </c>
      <c r="C88" s="126"/>
      <c r="D88" s="126" t="s">
        <v>8736</v>
      </c>
      <c r="E88" s="126" t="s">
        <v>1440</v>
      </c>
      <c r="F88" s="126" t="s">
        <v>681</v>
      </c>
      <c r="G88" s="126"/>
      <c r="H88" s="126"/>
      <c r="I88" s="126"/>
      <c r="J88" s="126"/>
      <c r="K88" s="185"/>
      <c r="L88" s="126"/>
      <c r="M88" s="126"/>
      <c r="N88" s="126"/>
      <c r="O88" s="126"/>
      <c r="P88" s="126"/>
      <c r="Q88" s="105"/>
      <c r="R88" s="105"/>
    </row>
    <row r="89" spans="1:18" x14ac:dyDescent="0.25">
      <c r="A89" s="126" t="s">
        <v>9423</v>
      </c>
      <c r="B89" s="200" cm="1">
        <f t="array" ref="B89">IF(ROW() &lt; ROW(INDEX(genotypes[experiment_ID],ROWS(genotypes[experiment_ID]))), COUNTIF(INDEX(genotypes[experiment_ID],1):genotypes[[#This Row],[experiment_ID]],genotypes[[#This Row],[experiment_ID]]), "")</f>
        <v>1</v>
      </c>
      <c r="C89" s="126"/>
      <c r="D89" s="126" t="s">
        <v>8747</v>
      </c>
      <c r="E89" s="126" t="s">
        <v>1440</v>
      </c>
      <c r="F89" s="126" t="s">
        <v>681</v>
      </c>
      <c r="G89" s="126" t="s">
        <v>8644</v>
      </c>
      <c r="H89" s="126"/>
      <c r="I89" s="126"/>
      <c r="J89" s="126"/>
      <c r="K89" s="185"/>
      <c r="L89" s="126"/>
      <c r="M89" s="126"/>
      <c r="N89" s="126"/>
      <c r="O89" s="126"/>
      <c r="P89" s="126"/>
      <c r="Q89" s="105"/>
      <c r="R89" s="105"/>
    </row>
    <row r="90" spans="1:18" x14ac:dyDescent="0.25">
      <c r="A90" s="126" t="s">
        <v>9424</v>
      </c>
      <c r="B90" s="200" cm="1">
        <f t="array" ref="B90">IF(ROW() &lt; ROW(INDEX(genotypes[experiment_ID],ROWS(genotypes[experiment_ID]))), COUNTIF(INDEX(genotypes[experiment_ID],1):genotypes[[#This Row],[experiment_ID]],genotypes[[#This Row],[experiment_ID]]), "")</f>
        <v>1</v>
      </c>
      <c r="C90" s="126"/>
      <c r="D90" s="126" t="s">
        <v>8747</v>
      </c>
      <c r="E90" s="126" t="s">
        <v>1440</v>
      </c>
      <c r="F90" s="126" t="s">
        <v>681</v>
      </c>
      <c r="G90" s="126" t="s">
        <v>8644</v>
      </c>
      <c r="H90" s="126"/>
      <c r="I90" s="126"/>
      <c r="J90" s="126"/>
      <c r="K90" s="185"/>
      <c r="L90" s="126"/>
      <c r="M90" s="126"/>
      <c r="N90" s="126"/>
      <c r="O90" s="126"/>
      <c r="P90" s="126"/>
      <c r="Q90" s="105"/>
      <c r="R90" s="105"/>
    </row>
    <row r="91" spans="1:18" x14ac:dyDescent="0.25">
      <c r="A91" s="126" t="s">
        <v>9425</v>
      </c>
      <c r="B91" s="200" cm="1">
        <f t="array" ref="B91">IF(ROW() &lt; ROW(INDEX(genotypes[experiment_ID],ROWS(genotypes[experiment_ID]))), COUNTIF(INDEX(genotypes[experiment_ID],1):genotypes[[#This Row],[experiment_ID]],genotypes[[#This Row],[experiment_ID]]), "")</f>
        <v>1</v>
      </c>
      <c r="C91" s="126"/>
      <c r="D91" s="126" t="s">
        <v>8747</v>
      </c>
      <c r="E91" s="126" t="s">
        <v>1440</v>
      </c>
      <c r="F91" s="126" t="s">
        <v>681</v>
      </c>
      <c r="G91" s="126" t="s">
        <v>8644</v>
      </c>
      <c r="H91" s="126"/>
      <c r="I91" s="126"/>
      <c r="J91" s="126"/>
      <c r="K91" s="185"/>
      <c r="L91" s="126"/>
      <c r="M91" s="126"/>
      <c r="N91" s="126"/>
      <c r="O91" s="126"/>
      <c r="P91" s="126"/>
      <c r="Q91" s="105"/>
      <c r="R91" s="105"/>
    </row>
    <row r="92" spans="1:18" x14ac:dyDescent="0.25">
      <c r="A92" s="126" t="s">
        <v>9437</v>
      </c>
      <c r="B92" s="200" cm="1">
        <f t="array" ref="B92">IF(ROW() &lt; ROW(INDEX(genotypes[experiment_ID],ROWS(genotypes[experiment_ID]))), COUNTIF(INDEX(genotypes[experiment_ID],1):genotypes[[#This Row],[experiment_ID]],genotypes[[#This Row],[experiment_ID]]), "")</f>
        <v>1</v>
      </c>
      <c r="C92" s="126"/>
      <c r="D92" s="126" t="s">
        <v>8769</v>
      </c>
      <c r="E92" s="126" t="s">
        <v>1438</v>
      </c>
      <c r="F92" s="126" t="s">
        <v>681</v>
      </c>
      <c r="G92" s="126"/>
      <c r="H92" s="126"/>
      <c r="I92" s="126"/>
      <c r="J92" s="126"/>
      <c r="K92" s="185"/>
      <c r="L92" s="126"/>
      <c r="M92" s="126"/>
      <c r="N92" s="126"/>
      <c r="O92" s="126"/>
      <c r="P92" s="126"/>
      <c r="Q92" s="105"/>
      <c r="R92" s="105"/>
    </row>
    <row r="93" spans="1:18" x14ac:dyDescent="0.25">
      <c r="A93" s="126" t="s">
        <v>9438</v>
      </c>
      <c r="B93" s="200" cm="1">
        <f t="array" ref="B93">IF(ROW() &lt; ROW(INDEX(genotypes[experiment_ID],ROWS(genotypes[experiment_ID]))), COUNTIF(INDEX(genotypes[experiment_ID],1):genotypes[[#This Row],[experiment_ID]],genotypes[[#This Row],[experiment_ID]]), "")</f>
        <v>1</v>
      </c>
      <c r="C93" s="126"/>
      <c r="D93" s="126" t="s">
        <v>8769</v>
      </c>
      <c r="E93" s="126" t="s">
        <v>1438</v>
      </c>
      <c r="F93" s="126" t="s">
        <v>681</v>
      </c>
      <c r="G93" s="126"/>
      <c r="H93" s="126"/>
      <c r="I93" s="126"/>
      <c r="J93" s="126"/>
      <c r="K93" s="185"/>
      <c r="L93" s="126"/>
      <c r="M93" s="126"/>
      <c r="N93" s="126"/>
      <c r="O93" s="126"/>
      <c r="P93" s="126"/>
      <c r="Q93" s="105"/>
      <c r="R93" s="105"/>
    </row>
    <row r="94" spans="1:18" x14ac:dyDescent="0.25">
      <c r="A94" s="126" t="s">
        <v>9439</v>
      </c>
      <c r="B94" s="200" cm="1">
        <f t="array" ref="B94">IF(ROW() &lt; ROW(INDEX(genotypes[experiment_ID],ROWS(genotypes[experiment_ID]))), COUNTIF(INDEX(genotypes[experiment_ID],1):genotypes[[#This Row],[experiment_ID]],genotypes[[#This Row],[experiment_ID]]), "")</f>
        <v>1</v>
      </c>
      <c r="C94" s="126"/>
      <c r="D94" s="126" t="s">
        <v>8769</v>
      </c>
      <c r="E94" s="126" t="s">
        <v>1438</v>
      </c>
      <c r="F94" s="126" t="s">
        <v>681</v>
      </c>
      <c r="G94" s="126"/>
      <c r="H94" s="126"/>
      <c r="I94" s="126"/>
      <c r="J94" s="126"/>
      <c r="K94" s="185"/>
      <c r="L94" s="126"/>
      <c r="M94" s="126"/>
      <c r="N94" s="126"/>
      <c r="O94" s="126"/>
      <c r="P94" s="126"/>
      <c r="Q94" s="105"/>
      <c r="R94" s="105"/>
    </row>
    <row r="95" spans="1:18" x14ac:dyDescent="0.25">
      <c r="A95" s="126" t="s">
        <v>9440</v>
      </c>
      <c r="B95" s="200" cm="1">
        <f t="array" ref="B95">IF(ROW() &lt; ROW(INDEX(genotypes[experiment_ID],ROWS(genotypes[experiment_ID]))), COUNTIF(INDEX(genotypes[experiment_ID],1):genotypes[[#This Row],[experiment_ID]],genotypes[[#This Row],[experiment_ID]]), "")</f>
        <v>1</v>
      </c>
      <c r="C95" s="126"/>
      <c r="D95" s="126" t="s">
        <v>8769</v>
      </c>
      <c r="E95" s="126" t="s">
        <v>1438</v>
      </c>
      <c r="F95" s="126" t="s">
        <v>681</v>
      </c>
      <c r="G95" s="126"/>
      <c r="H95" s="126"/>
      <c r="I95" s="126"/>
      <c r="J95" s="126"/>
      <c r="K95" s="185"/>
      <c r="L95" s="126"/>
      <c r="M95" s="126"/>
      <c r="N95" s="126"/>
      <c r="O95" s="126"/>
      <c r="P95" s="126"/>
      <c r="Q95" s="105"/>
      <c r="R95" s="105"/>
    </row>
    <row r="96" spans="1:18" x14ac:dyDescent="0.25">
      <c r="A96" s="126" t="s">
        <v>9441</v>
      </c>
      <c r="B96" s="200" cm="1">
        <f t="array" ref="B96">IF(ROW() &lt; ROW(INDEX(genotypes[experiment_ID],ROWS(genotypes[experiment_ID]))), COUNTIF(INDEX(genotypes[experiment_ID],1):genotypes[[#This Row],[experiment_ID]],genotypes[[#This Row],[experiment_ID]]), "")</f>
        <v>1</v>
      </c>
      <c r="C96" s="126"/>
      <c r="D96" s="126" t="s">
        <v>8769</v>
      </c>
      <c r="E96" s="126" t="s">
        <v>1438</v>
      </c>
      <c r="F96" s="126" t="s">
        <v>681</v>
      </c>
      <c r="G96" s="126"/>
      <c r="H96" s="126"/>
      <c r="I96" s="126"/>
      <c r="J96" s="126"/>
      <c r="K96" s="185"/>
      <c r="L96" s="126"/>
      <c r="M96" s="126"/>
      <c r="N96" s="126"/>
      <c r="O96" s="126"/>
      <c r="P96" s="126"/>
      <c r="Q96" s="105"/>
      <c r="R96" s="105"/>
    </row>
    <row r="97" spans="1:18" x14ac:dyDescent="0.25">
      <c r="A97" s="126" t="s">
        <v>9442</v>
      </c>
      <c r="B97" s="200" cm="1">
        <f t="array" ref="B97">IF(ROW() &lt; ROW(INDEX(genotypes[experiment_ID],ROWS(genotypes[experiment_ID]))), COUNTIF(INDEX(genotypes[experiment_ID],1):genotypes[[#This Row],[experiment_ID]],genotypes[[#This Row],[experiment_ID]]), "")</f>
        <v>1</v>
      </c>
      <c r="C97" s="126"/>
      <c r="D97" s="126" t="s">
        <v>8769</v>
      </c>
      <c r="E97" s="126" t="s">
        <v>1438</v>
      </c>
      <c r="F97" s="126" t="s">
        <v>681</v>
      </c>
      <c r="G97" s="126"/>
      <c r="H97" s="126"/>
      <c r="I97" s="126"/>
      <c r="J97" s="126"/>
      <c r="K97" s="185"/>
      <c r="L97" s="126"/>
      <c r="M97" s="126"/>
      <c r="N97" s="126"/>
      <c r="O97" s="126"/>
      <c r="P97" s="126"/>
      <c r="Q97" s="105"/>
      <c r="R97" s="105"/>
    </row>
    <row r="98" spans="1:18" x14ac:dyDescent="0.25">
      <c r="A98" s="126" t="s">
        <v>9443</v>
      </c>
      <c r="B98" s="200" cm="1">
        <f t="array" ref="B98">IF(ROW() &lt; ROW(INDEX(genotypes[experiment_ID],ROWS(genotypes[experiment_ID]))), COUNTIF(INDEX(genotypes[experiment_ID],1):genotypes[[#This Row],[experiment_ID]],genotypes[[#This Row],[experiment_ID]]), "")</f>
        <v>1</v>
      </c>
      <c r="C98" s="126"/>
      <c r="D98" s="126" t="s">
        <v>8769</v>
      </c>
      <c r="E98" s="126" t="s">
        <v>1438</v>
      </c>
      <c r="F98" s="126" t="s">
        <v>681</v>
      </c>
      <c r="G98" s="126"/>
      <c r="H98" s="126"/>
      <c r="I98" s="126"/>
      <c r="J98" s="126"/>
      <c r="K98" s="185"/>
      <c r="L98" s="126"/>
      <c r="M98" s="126"/>
      <c r="N98" s="126"/>
      <c r="O98" s="126"/>
      <c r="P98" s="126"/>
      <c r="Q98" s="105"/>
      <c r="R98" s="105"/>
    </row>
    <row r="99" spans="1:18" x14ac:dyDescent="0.25">
      <c r="A99" s="126" t="s">
        <v>9444</v>
      </c>
      <c r="B99" s="200" cm="1">
        <f t="array" ref="B99">IF(ROW() &lt; ROW(INDEX(genotypes[experiment_ID],ROWS(genotypes[experiment_ID]))), COUNTIF(INDEX(genotypes[experiment_ID],1):genotypes[[#This Row],[experiment_ID]],genotypes[[#This Row],[experiment_ID]]), "")</f>
        <v>1</v>
      </c>
      <c r="C99" s="126"/>
      <c r="D99" s="126" t="s">
        <v>8769</v>
      </c>
      <c r="E99" s="126" t="s">
        <v>1438</v>
      </c>
      <c r="F99" s="126" t="s">
        <v>681</v>
      </c>
      <c r="G99" s="126"/>
      <c r="H99" s="126"/>
      <c r="I99" s="126"/>
      <c r="J99" s="126"/>
      <c r="K99" s="185"/>
      <c r="L99" s="126"/>
      <c r="M99" s="126"/>
      <c r="N99" s="126"/>
      <c r="O99" s="126"/>
      <c r="P99" s="126"/>
      <c r="Q99" s="105"/>
      <c r="R99" s="105"/>
    </row>
    <row r="100" spans="1:18" x14ac:dyDescent="0.25">
      <c r="A100" s="126" t="s">
        <v>9445</v>
      </c>
      <c r="B100" s="200" cm="1">
        <f t="array" ref="B100">IF(ROW() &lt; ROW(INDEX(genotypes[experiment_ID],ROWS(genotypes[experiment_ID]))), COUNTIF(INDEX(genotypes[experiment_ID],1):genotypes[[#This Row],[experiment_ID]],genotypes[[#This Row],[experiment_ID]]), "")</f>
        <v>1</v>
      </c>
      <c r="C100" s="126"/>
      <c r="D100" s="126" t="s">
        <v>8769</v>
      </c>
      <c r="E100" s="126" t="s">
        <v>1438</v>
      </c>
      <c r="F100" s="126" t="s">
        <v>681</v>
      </c>
      <c r="G100" s="126"/>
      <c r="H100" s="126"/>
      <c r="I100" s="126"/>
      <c r="J100" s="126"/>
      <c r="K100" s="185"/>
      <c r="L100" s="126"/>
      <c r="M100" s="126"/>
      <c r="N100" s="126"/>
      <c r="O100" s="126"/>
      <c r="P100" s="126"/>
      <c r="Q100" s="105"/>
      <c r="R100" s="105"/>
    </row>
    <row r="101" spans="1:18" x14ac:dyDescent="0.25">
      <c r="A101" s="126" t="s">
        <v>9446</v>
      </c>
      <c r="B101" s="200" cm="1">
        <f t="array" ref="B101">IF(ROW() &lt; ROW(INDEX(genotypes[experiment_ID],ROWS(genotypes[experiment_ID]))), COUNTIF(INDEX(genotypes[experiment_ID],1):genotypes[[#This Row],[experiment_ID]],genotypes[[#This Row],[experiment_ID]]), "")</f>
        <v>1</v>
      </c>
      <c r="C101" s="126"/>
      <c r="D101" s="126" t="s">
        <v>8769</v>
      </c>
      <c r="E101" s="126" t="s">
        <v>1438</v>
      </c>
      <c r="F101" s="126" t="s">
        <v>681</v>
      </c>
      <c r="G101" s="126"/>
      <c r="H101" s="126"/>
      <c r="I101" s="126"/>
      <c r="J101" s="126"/>
      <c r="K101" s="185"/>
      <c r="L101" s="126"/>
      <c r="M101" s="126"/>
      <c r="N101" s="126"/>
      <c r="O101" s="126"/>
      <c r="P101" s="126"/>
      <c r="Q101" s="105"/>
      <c r="R101" s="105"/>
    </row>
    <row r="102" spans="1:18" x14ac:dyDescent="0.25">
      <c r="A102" s="126" t="s">
        <v>9447</v>
      </c>
      <c r="B102" s="200" cm="1">
        <f t="array" ref="B102">IF(ROW() &lt; ROW(INDEX(genotypes[experiment_ID],ROWS(genotypes[experiment_ID]))), COUNTIF(INDEX(genotypes[experiment_ID],1):genotypes[[#This Row],[experiment_ID]],genotypes[[#This Row],[experiment_ID]]), "")</f>
        <v>1</v>
      </c>
      <c r="C102" s="126"/>
      <c r="D102" s="126" t="s">
        <v>8769</v>
      </c>
      <c r="E102" s="126" t="s">
        <v>1438</v>
      </c>
      <c r="F102" s="126" t="s">
        <v>681</v>
      </c>
      <c r="G102" s="126"/>
      <c r="H102" s="126"/>
      <c r="I102" s="126"/>
      <c r="J102" s="126"/>
      <c r="K102" s="185"/>
      <c r="L102" s="126"/>
      <c r="M102" s="126"/>
      <c r="N102" s="126"/>
      <c r="O102" s="126"/>
      <c r="P102" s="126"/>
      <c r="Q102" s="105"/>
      <c r="R102" s="105"/>
    </row>
    <row r="103" spans="1:18" x14ac:dyDescent="0.25">
      <c r="A103" s="126" t="s">
        <v>9448</v>
      </c>
      <c r="B103" s="200" cm="1">
        <f t="array" ref="B103">IF(ROW() &lt; ROW(INDEX(genotypes[experiment_ID],ROWS(genotypes[experiment_ID]))), COUNTIF(INDEX(genotypes[experiment_ID],1):genotypes[[#This Row],[experiment_ID]],genotypes[[#This Row],[experiment_ID]]), "")</f>
        <v>1</v>
      </c>
      <c r="C103" s="126"/>
      <c r="D103" s="126" t="s">
        <v>8769</v>
      </c>
      <c r="E103" s="126" t="s">
        <v>1438</v>
      </c>
      <c r="F103" s="126" t="s">
        <v>681</v>
      </c>
      <c r="G103" s="126"/>
      <c r="H103" s="126"/>
      <c r="I103" s="126"/>
      <c r="J103" s="126"/>
      <c r="K103" s="185"/>
      <c r="L103" s="126"/>
      <c r="M103" s="126"/>
      <c r="N103" s="126"/>
      <c r="O103" s="126"/>
      <c r="P103" s="126"/>
      <c r="Q103" s="105"/>
      <c r="R103" s="105"/>
    </row>
    <row r="104" spans="1:18" x14ac:dyDescent="0.25">
      <c r="A104" s="126" t="s">
        <v>9449</v>
      </c>
      <c r="B104" s="200" cm="1">
        <f t="array" ref="B104">IF(ROW() &lt; ROW(INDEX(genotypes[experiment_ID],ROWS(genotypes[experiment_ID]))), COUNTIF(INDEX(genotypes[experiment_ID],1):genotypes[[#This Row],[experiment_ID]],genotypes[[#This Row],[experiment_ID]]), "")</f>
        <v>1</v>
      </c>
      <c r="C104" s="126"/>
      <c r="D104" s="126" t="s">
        <v>8769</v>
      </c>
      <c r="E104" s="126" t="s">
        <v>1438</v>
      </c>
      <c r="F104" s="126" t="s">
        <v>681</v>
      </c>
      <c r="G104" s="126"/>
      <c r="H104" s="126"/>
      <c r="I104" s="126"/>
      <c r="J104" s="126"/>
      <c r="K104" s="185"/>
      <c r="L104" s="126"/>
      <c r="M104" s="126"/>
      <c r="N104" s="126"/>
      <c r="O104" s="126"/>
      <c r="P104" s="126"/>
      <c r="Q104" s="105"/>
      <c r="R104" s="105"/>
    </row>
    <row r="105" spans="1:18" x14ac:dyDescent="0.25">
      <c r="A105" s="126" t="s">
        <v>9450</v>
      </c>
      <c r="B105" s="200" cm="1">
        <f t="array" ref="B105">IF(ROW() &lt; ROW(INDEX(genotypes[experiment_ID],ROWS(genotypes[experiment_ID]))), COUNTIF(INDEX(genotypes[experiment_ID],1):genotypes[[#This Row],[experiment_ID]],genotypes[[#This Row],[experiment_ID]]), "")</f>
        <v>1</v>
      </c>
      <c r="C105" s="126"/>
      <c r="D105" s="126" t="s">
        <v>8769</v>
      </c>
      <c r="E105" s="126" t="s">
        <v>1438</v>
      </c>
      <c r="F105" s="126" t="s">
        <v>681</v>
      </c>
      <c r="G105" s="126"/>
      <c r="H105" s="126"/>
      <c r="I105" s="126"/>
      <c r="J105" s="126"/>
      <c r="K105" s="185"/>
      <c r="L105" s="126"/>
      <c r="M105" s="126"/>
      <c r="N105" s="126"/>
      <c r="O105" s="126"/>
      <c r="P105" s="126"/>
      <c r="Q105" s="105"/>
      <c r="R105" s="105"/>
    </row>
    <row r="106" spans="1:18" x14ac:dyDescent="0.25">
      <c r="A106" s="126" t="s">
        <v>9451</v>
      </c>
      <c r="B106" s="200" cm="1">
        <f t="array" ref="B106">IF(ROW() &lt; ROW(INDEX(genotypes[experiment_ID],ROWS(genotypes[experiment_ID]))), COUNTIF(INDEX(genotypes[experiment_ID],1):genotypes[[#This Row],[experiment_ID]],genotypes[[#This Row],[experiment_ID]]), "")</f>
        <v>1</v>
      </c>
      <c r="C106" s="126"/>
      <c r="D106" s="126" t="s">
        <v>8769</v>
      </c>
      <c r="E106" s="126" t="s">
        <v>1438</v>
      </c>
      <c r="F106" s="126" t="s">
        <v>681</v>
      </c>
      <c r="G106" s="126"/>
      <c r="H106" s="126"/>
      <c r="I106" s="126"/>
      <c r="J106" s="126"/>
      <c r="K106" s="185"/>
      <c r="L106" s="126"/>
      <c r="M106" s="126"/>
      <c r="N106" s="126"/>
      <c r="O106" s="126"/>
      <c r="P106" s="126"/>
      <c r="Q106" s="105"/>
      <c r="R106" s="105"/>
    </row>
    <row r="107" spans="1:18" x14ac:dyDescent="0.25">
      <c r="A107" s="126" t="s">
        <v>9452</v>
      </c>
      <c r="B107" s="200" cm="1">
        <f t="array" ref="B107">IF(ROW() &lt; ROW(INDEX(genotypes[experiment_ID],ROWS(genotypes[experiment_ID]))), COUNTIF(INDEX(genotypes[experiment_ID],1):genotypes[[#This Row],[experiment_ID]],genotypes[[#This Row],[experiment_ID]]), "")</f>
        <v>1</v>
      </c>
      <c r="C107" s="126"/>
      <c r="D107" s="126" t="s">
        <v>8769</v>
      </c>
      <c r="E107" s="126" t="s">
        <v>1438</v>
      </c>
      <c r="F107" s="126" t="s">
        <v>681</v>
      </c>
      <c r="G107" s="126"/>
      <c r="H107" s="126"/>
      <c r="I107" s="126"/>
      <c r="J107" s="126"/>
      <c r="K107" s="185"/>
      <c r="L107" s="126"/>
      <c r="M107" s="126"/>
      <c r="N107" s="126"/>
      <c r="O107" s="126"/>
      <c r="P107" s="126"/>
      <c r="Q107" s="105"/>
      <c r="R107" s="105"/>
    </row>
    <row r="108" spans="1:18" x14ac:dyDescent="0.25">
      <c r="A108" s="126" t="s">
        <v>9458</v>
      </c>
      <c r="B108" s="200" cm="1">
        <f t="array" ref="B108">IF(ROW() &lt; ROW(INDEX(genotypes[experiment_ID],ROWS(genotypes[experiment_ID]))), COUNTIF(INDEX(genotypes[experiment_ID],1):genotypes[[#This Row],[experiment_ID]],genotypes[[#This Row],[experiment_ID]]), "")</f>
        <v>1</v>
      </c>
      <c r="C108" s="126"/>
      <c r="D108" s="126" t="s">
        <v>8974</v>
      </c>
      <c r="E108" s="126" t="s">
        <v>1440</v>
      </c>
      <c r="F108" s="126" t="s">
        <v>681</v>
      </c>
      <c r="G108" s="126" t="s">
        <v>8976</v>
      </c>
      <c r="H108" s="126"/>
      <c r="I108" s="126"/>
      <c r="J108" s="126"/>
      <c r="K108" s="185"/>
      <c r="L108" s="126"/>
      <c r="M108" s="126"/>
      <c r="N108" s="126"/>
      <c r="O108" s="126"/>
      <c r="P108" s="126"/>
      <c r="Q108" s="105"/>
      <c r="R108" s="105"/>
    </row>
    <row r="109" spans="1:18" x14ac:dyDescent="0.25">
      <c r="A109" s="126" t="s">
        <v>9459</v>
      </c>
      <c r="B109" s="200" cm="1">
        <f t="array" ref="B109">IF(ROW() &lt; ROW(INDEX(genotypes[experiment_ID],ROWS(genotypes[experiment_ID]))), COUNTIF(INDEX(genotypes[experiment_ID],1):genotypes[[#This Row],[experiment_ID]],genotypes[[#This Row],[experiment_ID]]), "")</f>
        <v>1</v>
      </c>
      <c r="C109" s="126"/>
      <c r="D109" s="126" t="s">
        <v>8974</v>
      </c>
      <c r="E109" s="126" t="s">
        <v>1440</v>
      </c>
      <c r="F109" s="126" t="s">
        <v>681</v>
      </c>
      <c r="G109" s="126" t="s">
        <v>8976</v>
      </c>
      <c r="H109" s="126"/>
      <c r="I109" s="126"/>
      <c r="J109" s="126"/>
      <c r="K109" s="185"/>
      <c r="L109" s="126"/>
      <c r="M109" s="126"/>
      <c r="N109" s="126"/>
      <c r="O109" s="126"/>
      <c r="P109" s="126"/>
      <c r="Q109" s="105"/>
      <c r="R109" s="105"/>
    </row>
    <row r="110" spans="1:18" x14ac:dyDescent="0.25">
      <c r="A110" s="126" t="s">
        <v>9460</v>
      </c>
      <c r="B110" s="200" cm="1">
        <f t="array" ref="B110">IF(ROW() &lt; ROW(INDEX(genotypes[experiment_ID],ROWS(genotypes[experiment_ID]))), COUNTIF(INDEX(genotypes[experiment_ID],1):genotypes[[#This Row],[experiment_ID]],genotypes[[#This Row],[experiment_ID]]), "")</f>
        <v>1</v>
      </c>
      <c r="C110" s="126"/>
      <c r="D110" s="126" t="s">
        <v>8974</v>
      </c>
      <c r="E110" s="126" t="s">
        <v>1440</v>
      </c>
      <c r="F110" s="126" t="s">
        <v>681</v>
      </c>
      <c r="G110" s="126" t="s">
        <v>8976</v>
      </c>
      <c r="H110" s="126"/>
      <c r="I110" s="126"/>
      <c r="J110" s="126"/>
      <c r="K110" s="185"/>
      <c r="L110" s="126"/>
      <c r="M110" s="126"/>
      <c r="N110" s="126"/>
      <c r="O110" s="126"/>
      <c r="P110" s="126"/>
      <c r="Q110" s="105"/>
      <c r="R110" s="105"/>
    </row>
    <row r="111" spans="1:18" x14ac:dyDescent="0.25">
      <c r="A111" s="126" t="s">
        <v>9461</v>
      </c>
      <c r="B111" s="200" cm="1">
        <f t="array" ref="B111">IF(ROW() &lt; ROW(INDEX(genotypes[experiment_ID],ROWS(genotypes[experiment_ID]))), COUNTIF(INDEX(genotypes[experiment_ID],1):genotypes[[#This Row],[experiment_ID]],genotypes[[#This Row],[experiment_ID]]), "")</f>
        <v>1</v>
      </c>
      <c r="C111" s="126"/>
      <c r="D111" s="126" t="s">
        <v>8974</v>
      </c>
      <c r="E111" s="126" t="s">
        <v>1440</v>
      </c>
      <c r="F111" s="126" t="s">
        <v>681</v>
      </c>
      <c r="G111" s="126" t="s">
        <v>8976</v>
      </c>
      <c r="H111" s="126"/>
      <c r="I111" s="126"/>
      <c r="J111" s="126"/>
      <c r="K111" s="185"/>
      <c r="L111" s="126"/>
      <c r="M111" s="126"/>
      <c r="N111" s="126"/>
      <c r="O111" s="126"/>
      <c r="P111" s="126"/>
      <c r="Q111" s="105"/>
      <c r="R111" s="105"/>
    </row>
    <row r="112" spans="1:18" x14ac:dyDescent="0.25">
      <c r="A112" s="126" t="s">
        <v>9462</v>
      </c>
      <c r="B112" s="200" cm="1">
        <f t="array" ref="B112">IF(ROW() &lt; ROW(INDEX(genotypes[experiment_ID],ROWS(genotypes[experiment_ID]))), COUNTIF(INDEX(genotypes[experiment_ID],1):genotypes[[#This Row],[experiment_ID]],genotypes[[#This Row],[experiment_ID]]), "")</f>
        <v>1</v>
      </c>
      <c r="C112" s="126"/>
      <c r="D112" s="126" t="s">
        <v>8974</v>
      </c>
      <c r="E112" s="126" t="s">
        <v>1440</v>
      </c>
      <c r="F112" s="126" t="s">
        <v>681</v>
      </c>
      <c r="G112" s="126" t="s">
        <v>8976</v>
      </c>
      <c r="H112" s="126"/>
      <c r="I112" s="126"/>
      <c r="J112" s="126"/>
      <c r="K112" s="185"/>
      <c r="L112" s="126"/>
      <c r="M112" s="126"/>
      <c r="N112" s="126"/>
      <c r="O112" s="126"/>
      <c r="P112" s="126"/>
      <c r="Q112" s="105"/>
      <c r="R112" s="105"/>
    </row>
    <row r="113" spans="1:18" x14ac:dyDescent="0.25">
      <c r="A113" s="126" t="s">
        <v>9463</v>
      </c>
      <c r="B113" s="200" cm="1">
        <f t="array" ref="B113">IF(ROW() &lt; ROW(INDEX(genotypes[experiment_ID],ROWS(genotypes[experiment_ID]))), COUNTIF(INDEX(genotypes[experiment_ID],1):genotypes[[#This Row],[experiment_ID]],genotypes[[#This Row],[experiment_ID]]), "")</f>
        <v>1</v>
      </c>
      <c r="C113" s="126"/>
      <c r="D113" s="126" t="s">
        <v>8974</v>
      </c>
      <c r="E113" s="126" t="s">
        <v>1440</v>
      </c>
      <c r="F113" s="126" t="s">
        <v>681</v>
      </c>
      <c r="G113" s="126" t="s">
        <v>8976</v>
      </c>
      <c r="H113" s="126"/>
      <c r="I113" s="126"/>
      <c r="J113" s="126"/>
      <c r="K113" s="185"/>
      <c r="L113" s="126"/>
      <c r="M113" s="126"/>
      <c r="N113" s="126"/>
      <c r="O113" s="126"/>
      <c r="P113" s="126"/>
      <c r="Q113" s="105"/>
      <c r="R113" s="105"/>
    </row>
    <row r="114" spans="1:18" x14ac:dyDescent="0.25">
      <c r="A114" s="126" t="s">
        <v>9489</v>
      </c>
      <c r="B114" s="200" cm="1">
        <f t="array" ref="B114">IF(ROW() &lt; ROW(INDEX(genotypes[experiment_ID],ROWS(genotypes[experiment_ID]))), COUNTIF(INDEX(genotypes[experiment_ID],1):genotypes[[#This Row],[experiment_ID]],genotypes[[#This Row],[experiment_ID]]), "")</f>
        <v>1</v>
      </c>
      <c r="C114" s="126"/>
      <c r="D114" s="126" t="s">
        <v>9204</v>
      </c>
      <c r="E114" s="126" t="s">
        <v>1438</v>
      </c>
      <c r="F114" s="126" t="s">
        <v>681</v>
      </c>
      <c r="G114" s="126" t="s">
        <v>9205</v>
      </c>
      <c r="H114" s="126"/>
      <c r="I114" s="126"/>
      <c r="J114" s="126"/>
      <c r="K114" s="185"/>
      <c r="L114" s="126"/>
      <c r="M114" s="126"/>
      <c r="N114" s="126"/>
      <c r="O114" s="126"/>
      <c r="P114" s="126"/>
      <c r="Q114" s="105"/>
      <c r="R114" s="105"/>
    </row>
    <row r="115" spans="1:18" x14ac:dyDescent="0.25">
      <c r="A115" s="126" t="s">
        <v>9489</v>
      </c>
      <c r="B115" s="200" cm="1">
        <f t="array" ref="B115">IF(ROW() &lt; ROW(INDEX(genotypes[experiment_ID],ROWS(genotypes[experiment_ID]))), COUNTIF(INDEX(genotypes[experiment_ID],1):genotypes[[#This Row],[experiment_ID]],genotypes[[#This Row],[experiment_ID]]), "")</f>
        <v>2</v>
      </c>
      <c r="C115" s="126"/>
      <c r="D115" s="126" t="s">
        <v>9206</v>
      </c>
      <c r="E115" s="126" t="s">
        <v>1438</v>
      </c>
      <c r="F115" s="126" t="s">
        <v>681</v>
      </c>
      <c r="G115" s="126" t="s">
        <v>9207</v>
      </c>
      <c r="H115" s="126"/>
      <c r="I115" s="126"/>
      <c r="J115" s="126"/>
      <c r="K115" s="185"/>
      <c r="L115" s="126"/>
      <c r="M115" s="126"/>
      <c r="N115" s="126"/>
      <c r="O115" s="126"/>
      <c r="P115" s="126"/>
      <c r="Q115" s="105"/>
      <c r="R115" s="105"/>
    </row>
    <row r="116" spans="1:18" x14ac:dyDescent="0.25">
      <c r="A116" s="126" t="s">
        <v>9489</v>
      </c>
      <c r="B116" s="200" cm="1">
        <f t="array" ref="B116">IF(ROW() &lt; ROW(INDEX(genotypes[experiment_ID],ROWS(genotypes[experiment_ID]))), COUNTIF(INDEX(genotypes[experiment_ID],1):genotypes[[#This Row],[experiment_ID]],genotypes[[#This Row],[experiment_ID]]), "")</f>
        <v>3</v>
      </c>
      <c r="C116" s="126"/>
      <c r="D116" s="126" t="s">
        <v>8669</v>
      </c>
      <c r="E116" s="126" t="s">
        <v>1438</v>
      </c>
      <c r="F116" s="126" t="s">
        <v>681</v>
      </c>
      <c r="G116" s="126" t="s">
        <v>9208</v>
      </c>
      <c r="H116" s="126"/>
      <c r="I116" s="126"/>
      <c r="J116" s="126"/>
      <c r="K116" s="185"/>
      <c r="L116" s="126"/>
      <c r="M116" s="126"/>
      <c r="N116" s="126"/>
      <c r="O116" s="126"/>
      <c r="P116" s="126"/>
      <c r="Q116" s="105"/>
      <c r="R116" s="105"/>
    </row>
    <row r="117" spans="1:18" x14ac:dyDescent="0.25">
      <c r="A117" s="126" t="s">
        <v>9490</v>
      </c>
      <c r="B117" s="200" cm="1">
        <f t="array" ref="B117">IF(ROW() &lt; ROW(INDEX(genotypes[experiment_ID],ROWS(genotypes[experiment_ID]))), COUNTIF(INDEX(genotypes[experiment_ID],1):genotypes[[#This Row],[experiment_ID]],genotypes[[#This Row],[experiment_ID]]), "")</f>
        <v>1</v>
      </c>
      <c r="C117" s="126"/>
      <c r="D117" s="126" t="s">
        <v>9204</v>
      </c>
      <c r="E117" s="126" t="s">
        <v>1438</v>
      </c>
      <c r="F117" s="126" t="s">
        <v>681</v>
      </c>
      <c r="G117" s="126" t="s">
        <v>9205</v>
      </c>
      <c r="H117" s="126"/>
      <c r="I117" s="126"/>
      <c r="J117" s="126"/>
      <c r="K117" s="185"/>
      <c r="L117" s="126"/>
      <c r="M117" s="126"/>
      <c r="N117" s="126"/>
      <c r="O117" s="126"/>
      <c r="P117" s="126"/>
      <c r="Q117" s="105"/>
      <c r="R117" s="105"/>
    </row>
    <row r="118" spans="1:18" x14ac:dyDescent="0.25">
      <c r="A118" s="126" t="s">
        <v>9490</v>
      </c>
      <c r="B118" s="200" cm="1">
        <f t="array" ref="B118">IF(ROW() &lt; ROW(INDEX(genotypes[experiment_ID],ROWS(genotypes[experiment_ID]))), COUNTIF(INDEX(genotypes[experiment_ID],1):genotypes[[#This Row],[experiment_ID]],genotypes[[#This Row],[experiment_ID]]), "")</f>
        <v>2</v>
      </c>
      <c r="C118" s="126"/>
      <c r="D118" s="126" t="s">
        <v>9206</v>
      </c>
      <c r="E118" s="126" t="s">
        <v>1438</v>
      </c>
      <c r="F118" s="126" t="s">
        <v>681</v>
      </c>
      <c r="G118" s="126" t="s">
        <v>9207</v>
      </c>
      <c r="H118" s="126"/>
      <c r="I118" s="126"/>
      <c r="J118" s="126"/>
      <c r="K118" s="185"/>
      <c r="L118" s="126"/>
      <c r="M118" s="126"/>
      <c r="N118" s="126"/>
      <c r="O118" s="126"/>
      <c r="P118" s="126"/>
      <c r="Q118" s="105"/>
      <c r="R118" s="105"/>
    </row>
    <row r="119" spans="1:18" x14ac:dyDescent="0.25">
      <c r="A119" s="126" t="s">
        <v>9490</v>
      </c>
      <c r="B119" s="200" cm="1">
        <f t="array" ref="B119">IF(ROW() &lt; ROW(INDEX(genotypes[experiment_ID],ROWS(genotypes[experiment_ID]))), COUNTIF(INDEX(genotypes[experiment_ID],1):genotypes[[#This Row],[experiment_ID]],genotypes[[#This Row],[experiment_ID]]), "")</f>
        <v>3</v>
      </c>
      <c r="C119" s="126"/>
      <c r="D119" s="126" t="s">
        <v>8669</v>
      </c>
      <c r="E119" s="126" t="s">
        <v>1438</v>
      </c>
      <c r="F119" s="126" t="s">
        <v>681</v>
      </c>
      <c r="G119" s="126" t="s">
        <v>9208</v>
      </c>
      <c r="H119" s="126"/>
      <c r="I119" s="126"/>
      <c r="J119" s="126"/>
      <c r="K119" s="185"/>
      <c r="L119" s="126"/>
      <c r="M119" s="126"/>
      <c r="N119" s="126"/>
      <c r="O119" s="126"/>
      <c r="P119" s="126"/>
      <c r="Q119" s="105"/>
      <c r="R119" s="105"/>
    </row>
    <row r="120" spans="1:18" x14ac:dyDescent="0.25">
      <c r="A120" s="126" t="s">
        <v>9491</v>
      </c>
      <c r="B120" s="200" cm="1">
        <f t="array" ref="B120">IF(ROW() &lt; ROW(INDEX(genotypes[experiment_ID],ROWS(genotypes[experiment_ID]))), COUNTIF(INDEX(genotypes[experiment_ID],1):genotypes[[#This Row],[experiment_ID]],genotypes[[#This Row],[experiment_ID]]), "")</f>
        <v>1</v>
      </c>
      <c r="C120" s="126"/>
      <c r="D120" s="126" t="s">
        <v>9204</v>
      </c>
      <c r="E120" s="126" t="s">
        <v>1438</v>
      </c>
      <c r="F120" s="126" t="s">
        <v>681</v>
      </c>
      <c r="G120" s="126" t="s">
        <v>9205</v>
      </c>
      <c r="H120" s="126"/>
      <c r="I120" s="126"/>
      <c r="J120" s="126"/>
      <c r="K120" s="185"/>
      <c r="L120" s="126"/>
      <c r="M120" s="126"/>
      <c r="N120" s="126"/>
      <c r="O120" s="126"/>
      <c r="P120" s="126"/>
      <c r="Q120" s="105"/>
      <c r="R120" s="105"/>
    </row>
    <row r="121" spans="1:18" x14ac:dyDescent="0.25">
      <c r="A121" s="126" t="s">
        <v>9491</v>
      </c>
      <c r="B121" s="200" cm="1">
        <f t="array" ref="B121">IF(ROW() &lt; ROW(INDEX(genotypes[experiment_ID],ROWS(genotypes[experiment_ID]))), COUNTIF(INDEX(genotypes[experiment_ID],1):genotypes[[#This Row],[experiment_ID]],genotypes[[#This Row],[experiment_ID]]), "")</f>
        <v>2</v>
      </c>
      <c r="C121" s="126"/>
      <c r="D121" s="126" t="s">
        <v>9206</v>
      </c>
      <c r="E121" s="126" t="s">
        <v>1438</v>
      </c>
      <c r="F121" s="126" t="s">
        <v>681</v>
      </c>
      <c r="G121" s="126" t="s">
        <v>9207</v>
      </c>
      <c r="H121" s="126"/>
      <c r="I121" s="126"/>
      <c r="J121" s="126"/>
      <c r="K121" s="185"/>
      <c r="L121" s="126"/>
      <c r="M121" s="126"/>
      <c r="N121" s="126"/>
      <c r="O121" s="126"/>
      <c r="P121" s="126"/>
      <c r="Q121" s="105"/>
      <c r="R121" s="105"/>
    </row>
    <row r="122" spans="1:18" x14ac:dyDescent="0.25">
      <c r="A122" s="126" t="s">
        <v>9491</v>
      </c>
      <c r="B122" s="200" cm="1">
        <f t="array" ref="B122">IF(ROW() &lt; ROW(INDEX(genotypes[experiment_ID],ROWS(genotypes[experiment_ID]))), COUNTIF(INDEX(genotypes[experiment_ID],1):genotypes[[#This Row],[experiment_ID]],genotypes[[#This Row],[experiment_ID]]), "")</f>
        <v>3</v>
      </c>
      <c r="C122" s="126"/>
      <c r="D122" s="126" t="s">
        <v>8669</v>
      </c>
      <c r="E122" s="126" t="s">
        <v>1438</v>
      </c>
      <c r="F122" s="126" t="s">
        <v>681</v>
      </c>
      <c r="G122" s="126" t="s">
        <v>9208</v>
      </c>
      <c r="H122" s="126"/>
      <c r="I122" s="126"/>
      <c r="J122" s="126"/>
      <c r="K122" s="185"/>
      <c r="L122" s="126"/>
      <c r="M122" s="126"/>
      <c r="N122" s="126"/>
      <c r="O122" s="126"/>
      <c r="P122" s="126"/>
      <c r="Q122" s="105"/>
      <c r="R122" s="105"/>
    </row>
    <row r="123" spans="1:18" x14ac:dyDescent="0.25">
      <c r="A123" s="126" t="s">
        <v>9492</v>
      </c>
      <c r="B123" s="200" cm="1">
        <f t="array" ref="B123">IF(ROW() &lt; ROW(INDEX(genotypes[experiment_ID],ROWS(genotypes[experiment_ID]))), COUNTIF(INDEX(genotypes[experiment_ID],1):genotypes[[#This Row],[experiment_ID]],genotypes[[#This Row],[experiment_ID]]), "")</f>
        <v>1</v>
      </c>
      <c r="C123" s="126"/>
      <c r="D123" s="126" t="s">
        <v>9204</v>
      </c>
      <c r="E123" s="126" t="s">
        <v>1438</v>
      </c>
      <c r="F123" s="126" t="s">
        <v>681</v>
      </c>
      <c r="G123" s="126" t="s">
        <v>9205</v>
      </c>
      <c r="H123" s="126"/>
      <c r="I123" s="126"/>
      <c r="J123" s="126"/>
      <c r="K123" s="185"/>
      <c r="L123" s="126"/>
      <c r="M123" s="126"/>
      <c r="N123" s="126"/>
      <c r="O123" s="126"/>
      <c r="P123" s="126"/>
      <c r="Q123" s="105"/>
      <c r="R123" s="105"/>
    </row>
    <row r="124" spans="1:18" x14ac:dyDescent="0.25">
      <c r="A124" s="126" t="s">
        <v>9492</v>
      </c>
      <c r="B124" s="200" cm="1">
        <f t="array" ref="B124">IF(ROW() &lt; ROW(INDEX(genotypes[experiment_ID],ROWS(genotypes[experiment_ID]))), COUNTIF(INDEX(genotypes[experiment_ID],1):genotypes[[#This Row],[experiment_ID]],genotypes[[#This Row],[experiment_ID]]), "")</f>
        <v>2</v>
      </c>
      <c r="C124" s="126"/>
      <c r="D124" s="126" t="s">
        <v>9206</v>
      </c>
      <c r="E124" s="126" t="s">
        <v>1438</v>
      </c>
      <c r="F124" s="126" t="s">
        <v>681</v>
      </c>
      <c r="G124" s="126" t="s">
        <v>9207</v>
      </c>
      <c r="H124" s="126"/>
      <c r="I124" s="126"/>
      <c r="J124" s="126"/>
      <c r="K124" s="185"/>
      <c r="L124" s="126"/>
      <c r="M124" s="126"/>
      <c r="N124" s="126"/>
      <c r="O124" s="126"/>
      <c r="P124" s="126"/>
      <c r="Q124" s="105"/>
      <c r="R124" s="105"/>
    </row>
    <row r="125" spans="1:18" x14ac:dyDescent="0.25">
      <c r="A125" s="126" t="s">
        <v>9492</v>
      </c>
      <c r="B125" s="200" cm="1">
        <f t="array" ref="B125">IF(ROW() &lt; ROW(INDEX(genotypes[experiment_ID],ROWS(genotypes[experiment_ID]))), COUNTIF(INDEX(genotypes[experiment_ID],1):genotypes[[#This Row],[experiment_ID]],genotypes[[#This Row],[experiment_ID]]), "")</f>
        <v>3</v>
      </c>
      <c r="C125" s="126"/>
      <c r="D125" s="126" t="s">
        <v>8669</v>
      </c>
      <c r="E125" s="126" t="s">
        <v>1438</v>
      </c>
      <c r="F125" s="126" t="s">
        <v>681</v>
      </c>
      <c r="G125" s="126" t="s">
        <v>9208</v>
      </c>
      <c r="H125" s="126"/>
      <c r="I125" s="126"/>
      <c r="J125" s="126"/>
      <c r="K125" s="185"/>
      <c r="L125" s="126"/>
      <c r="M125" s="126"/>
      <c r="N125" s="126"/>
      <c r="O125" s="126"/>
      <c r="P125" s="126"/>
      <c r="Q125" s="105"/>
      <c r="R125" s="105"/>
    </row>
    <row r="126" spans="1:18" x14ac:dyDescent="0.25">
      <c r="A126" s="126" t="s">
        <v>9493</v>
      </c>
      <c r="B126" s="200" cm="1">
        <f t="array" ref="B126">IF(ROW() &lt; ROW(INDEX(genotypes[experiment_ID],ROWS(genotypes[experiment_ID]))), COUNTIF(INDEX(genotypes[experiment_ID],1):genotypes[[#This Row],[experiment_ID]],genotypes[[#This Row],[experiment_ID]]), "")</f>
        <v>1</v>
      </c>
      <c r="C126" s="126"/>
      <c r="D126" s="126" t="s">
        <v>9204</v>
      </c>
      <c r="E126" s="126" t="s">
        <v>1438</v>
      </c>
      <c r="F126" s="126" t="s">
        <v>681</v>
      </c>
      <c r="G126" s="126" t="s">
        <v>9205</v>
      </c>
      <c r="H126" s="126"/>
      <c r="I126" s="126"/>
      <c r="J126" s="126"/>
      <c r="K126" s="185"/>
      <c r="L126" s="126"/>
      <c r="M126" s="126"/>
      <c r="N126" s="126"/>
      <c r="O126" s="126"/>
      <c r="P126" s="126"/>
      <c r="Q126" s="105"/>
      <c r="R126" s="105"/>
    </row>
    <row r="127" spans="1:18" x14ac:dyDescent="0.25">
      <c r="A127" s="126" t="s">
        <v>9493</v>
      </c>
      <c r="B127" s="200" cm="1">
        <f t="array" ref="B127">IF(ROW() &lt; ROW(INDEX(genotypes[experiment_ID],ROWS(genotypes[experiment_ID]))), COUNTIF(INDEX(genotypes[experiment_ID],1):genotypes[[#This Row],[experiment_ID]],genotypes[[#This Row],[experiment_ID]]), "")</f>
        <v>2</v>
      </c>
      <c r="C127" s="126"/>
      <c r="D127" s="126" t="s">
        <v>9206</v>
      </c>
      <c r="E127" s="126" t="s">
        <v>1438</v>
      </c>
      <c r="F127" s="126" t="s">
        <v>681</v>
      </c>
      <c r="G127" s="126" t="s">
        <v>9207</v>
      </c>
      <c r="H127" s="126"/>
      <c r="I127" s="126"/>
      <c r="J127" s="126"/>
      <c r="K127" s="185"/>
      <c r="L127" s="126"/>
      <c r="M127" s="126"/>
      <c r="N127" s="126"/>
      <c r="O127" s="126"/>
      <c r="P127" s="126"/>
      <c r="Q127" s="105"/>
      <c r="R127" s="105"/>
    </row>
    <row r="128" spans="1:18" x14ac:dyDescent="0.25">
      <c r="A128" s="126" t="s">
        <v>9493</v>
      </c>
      <c r="B128" s="200" cm="1">
        <f t="array" ref="B128">IF(ROW() &lt; ROW(INDEX(genotypes[experiment_ID],ROWS(genotypes[experiment_ID]))), COUNTIF(INDEX(genotypes[experiment_ID],1):genotypes[[#This Row],[experiment_ID]],genotypes[[#This Row],[experiment_ID]]), "")</f>
        <v>3</v>
      </c>
      <c r="C128" s="126"/>
      <c r="D128" s="126" t="s">
        <v>8669</v>
      </c>
      <c r="E128" s="126" t="s">
        <v>1438</v>
      </c>
      <c r="F128" s="126" t="s">
        <v>681</v>
      </c>
      <c r="G128" s="126" t="s">
        <v>9208</v>
      </c>
      <c r="H128" s="126"/>
      <c r="I128" s="126"/>
      <c r="J128" s="126"/>
      <c r="K128" s="185"/>
      <c r="L128" s="126"/>
      <c r="M128" s="126"/>
      <c r="N128" s="126"/>
      <c r="O128" s="126"/>
      <c r="P128" s="126"/>
      <c r="Q128" s="105"/>
      <c r="R128" s="105"/>
    </row>
    <row r="129" spans="1:18" x14ac:dyDescent="0.25">
      <c r="A129" s="126" t="s">
        <v>9494</v>
      </c>
      <c r="B129" s="200" cm="1">
        <f t="array" ref="B129">IF(ROW() &lt; ROW(INDEX(genotypes[experiment_ID],ROWS(genotypes[experiment_ID]))), COUNTIF(INDEX(genotypes[experiment_ID],1):genotypes[[#This Row],[experiment_ID]],genotypes[[#This Row],[experiment_ID]]), "")</f>
        <v>1</v>
      </c>
      <c r="C129" s="126"/>
      <c r="D129" s="126" t="s">
        <v>9204</v>
      </c>
      <c r="E129" s="126" t="s">
        <v>1438</v>
      </c>
      <c r="F129" s="126" t="s">
        <v>681</v>
      </c>
      <c r="G129" s="126" t="s">
        <v>9205</v>
      </c>
      <c r="H129" s="126"/>
      <c r="I129" s="126"/>
      <c r="J129" s="126"/>
      <c r="K129" s="185"/>
      <c r="L129" s="126"/>
      <c r="M129" s="126"/>
      <c r="N129" s="126"/>
      <c r="O129" s="126"/>
      <c r="P129" s="126"/>
      <c r="Q129" s="105"/>
      <c r="R129" s="105"/>
    </row>
    <row r="130" spans="1:18" x14ac:dyDescent="0.25">
      <c r="A130" s="126" t="s">
        <v>9494</v>
      </c>
      <c r="B130" s="200" cm="1">
        <f t="array" ref="B130">IF(ROW() &lt; ROW(INDEX(genotypes[experiment_ID],ROWS(genotypes[experiment_ID]))), COUNTIF(INDEX(genotypes[experiment_ID],1):genotypes[[#This Row],[experiment_ID]],genotypes[[#This Row],[experiment_ID]]), "")</f>
        <v>2</v>
      </c>
      <c r="C130" s="126"/>
      <c r="D130" s="126" t="s">
        <v>9206</v>
      </c>
      <c r="E130" s="126" t="s">
        <v>1438</v>
      </c>
      <c r="F130" s="126" t="s">
        <v>681</v>
      </c>
      <c r="G130" s="126" t="s">
        <v>9207</v>
      </c>
      <c r="H130" s="126"/>
      <c r="I130" s="126"/>
      <c r="J130" s="126"/>
      <c r="K130" s="185"/>
      <c r="L130" s="126"/>
      <c r="M130" s="126"/>
      <c r="N130" s="126"/>
      <c r="O130" s="126"/>
      <c r="P130" s="126"/>
      <c r="Q130" s="105"/>
      <c r="R130" s="105"/>
    </row>
    <row r="131" spans="1:18" x14ac:dyDescent="0.25">
      <c r="A131" s="126" t="s">
        <v>9494</v>
      </c>
      <c r="B131" s="200" cm="1">
        <f t="array" ref="B131">IF(ROW() &lt; ROW(INDEX(genotypes[experiment_ID],ROWS(genotypes[experiment_ID]))), COUNTIF(INDEX(genotypes[experiment_ID],1):genotypes[[#This Row],[experiment_ID]],genotypes[[#This Row],[experiment_ID]]), "")</f>
        <v>3</v>
      </c>
      <c r="C131" s="126"/>
      <c r="D131" s="126" t="s">
        <v>8669</v>
      </c>
      <c r="E131" s="126" t="s">
        <v>1438</v>
      </c>
      <c r="F131" s="126" t="s">
        <v>681</v>
      </c>
      <c r="G131" s="126" t="s">
        <v>9208</v>
      </c>
      <c r="H131" s="126"/>
      <c r="I131" s="126"/>
      <c r="J131" s="126"/>
      <c r="K131" s="185"/>
      <c r="L131" s="126"/>
      <c r="M131" s="126"/>
      <c r="N131" s="126"/>
      <c r="O131" s="126"/>
      <c r="P131" s="126"/>
      <c r="Q131" s="105"/>
      <c r="R131" s="105"/>
    </row>
    <row r="132" spans="1:18" x14ac:dyDescent="0.25">
      <c r="A132" s="126" t="s">
        <v>9495</v>
      </c>
      <c r="B132" s="200" cm="1">
        <f t="array" ref="B132">IF(ROW() &lt; ROW(INDEX(genotypes[experiment_ID],ROWS(genotypes[experiment_ID]))), COUNTIF(INDEX(genotypes[experiment_ID],1):genotypes[[#This Row],[experiment_ID]],genotypes[[#This Row],[experiment_ID]]), "")</f>
        <v>1</v>
      </c>
      <c r="C132" s="126"/>
      <c r="D132" s="126" t="s">
        <v>9204</v>
      </c>
      <c r="E132" s="126" t="s">
        <v>1438</v>
      </c>
      <c r="F132" s="126" t="s">
        <v>681</v>
      </c>
      <c r="G132" s="126" t="s">
        <v>9205</v>
      </c>
      <c r="H132" s="126"/>
      <c r="I132" s="126"/>
      <c r="J132" s="126"/>
      <c r="K132" s="185"/>
      <c r="L132" s="126"/>
      <c r="M132" s="126"/>
      <c r="N132" s="126"/>
      <c r="O132" s="126"/>
      <c r="P132" s="126"/>
      <c r="Q132" s="105"/>
      <c r="R132" s="105"/>
    </row>
    <row r="133" spans="1:18" x14ac:dyDescent="0.25">
      <c r="A133" s="126" t="s">
        <v>9495</v>
      </c>
      <c r="B133" s="200" cm="1">
        <f t="array" ref="B133">IF(ROW() &lt; ROW(INDEX(genotypes[experiment_ID],ROWS(genotypes[experiment_ID]))), COUNTIF(INDEX(genotypes[experiment_ID],1):genotypes[[#This Row],[experiment_ID]],genotypes[[#This Row],[experiment_ID]]), "")</f>
        <v>2</v>
      </c>
      <c r="C133" s="126"/>
      <c r="D133" s="126" t="s">
        <v>9206</v>
      </c>
      <c r="E133" s="126" t="s">
        <v>1438</v>
      </c>
      <c r="F133" s="126" t="s">
        <v>681</v>
      </c>
      <c r="G133" s="126" t="s">
        <v>9207</v>
      </c>
      <c r="H133" s="126"/>
      <c r="I133" s="126"/>
      <c r="J133" s="126"/>
      <c r="K133" s="185"/>
      <c r="L133" s="126"/>
      <c r="M133" s="126"/>
      <c r="N133" s="126"/>
      <c r="O133" s="126"/>
      <c r="P133" s="126"/>
      <c r="Q133" s="105"/>
      <c r="R133" s="105"/>
    </row>
    <row r="134" spans="1:18" x14ac:dyDescent="0.25">
      <c r="A134" s="126" t="s">
        <v>9495</v>
      </c>
      <c r="B134" s="200" cm="1">
        <f t="array" ref="B134">IF(ROW() &lt; ROW(INDEX(genotypes[experiment_ID],ROWS(genotypes[experiment_ID]))), COUNTIF(INDEX(genotypes[experiment_ID],1):genotypes[[#This Row],[experiment_ID]],genotypes[[#This Row],[experiment_ID]]), "")</f>
        <v>3</v>
      </c>
      <c r="C134" s="126"/>
      <c r="D134" s="126" t="s">
        <v>8669</v>
      </c>
      <c r="E134" s="126" t="s">
        <v>1438</v>
      </c>
      <c r="F134" s="126" t="s">
        <v>681</v>
      </c>
      <c r="G134" s="126" t="s">
        <v>9208</v>
      </c>
      <c r="H134" s="126"/>
      <c r="I134" s="126"/>
      <c r="J134" s="126"/>
      <c r="K134" s="185"/>
      <c r="L134" s="126"/>
      <c r="M134" s="126"/>
      <c r="N134" s="126"/>
      <c r="O134" s="126"/>
      <c r="P134" s="126"/>
      <c r="Q134" s="105"/>
      <c r="R134" s="105"/>
    </row>
    <row r="135" spans="1:18" x14ac:dyDescent="0.25">
      <c r="A135" s="126" t="s">
        <v>9496</v>
      </c>
      <c r="B135" s="200" cm="1">
        <f t="array" ref="B135">IF(ROW() &lt; ROW(INDEX(genotypes[experiment_ID],ROWS(genotypes[experiment_ID]))), COUNTIF(INDEX(genotypes[experiment_ID],1):genotypes[[#This Row],[experiment_ID]],genotypes[[#This Row],[experiment_ID]]), "")</f>
        <v>1</v>
      </c>
      <c r="C135" s="126"/>
      <c r="D135" s="126" t="s">
        <v>9204</v>
      </c>
      <c r="E135" s="126" t="s">
        <v>1438</v>
      </c>
      <c r="F135" s="126" t="s">
        <v>681</v>
      </c>
      <c r="G135" s="126" t="s">
        <v>9205</v>
      </c>
      <c r="H135" s="126"/>
      <c r="I135" s="126"/>
      <c r="J135" s="126"/>
      <c r="K135" s="185"/>
      <c r="L135" s="126"/>
      <c r="M135" s="126"/>
      <c r="N135" s="126"/>
      <c r="O135" s="126"/>
      <c r="P135" s="126"/>
      <c r="Q135" s="105"/>
      <c r="R135" s="105"/>
    </row>
    <row r="136" spans="1:18" x14ac:dyDescent="0.25">
      <c r="A136" s="126" t="s">
        <v>9496</v>
      </c>
      <c r="B136" s="200" cm="1">
        <f t="array" ref="B136">IF(ROW() &lt; ROW(INDEX(genotypes[experiment_ID],ROWS(genotypes[experiment_ID]))), COUNTIF(INDEX(genotypes[experiment_ID],1):genotypes[[#This Row],[experiment_ID]],genotypes[[#This Row],[experiment_ID]]), "")</f>
        <v>2</v>
      </c>
      <c r="C136" s="126"/>
      <c r="D136" s="126" t="s">
        <v>9206</v>
      </c>
      <c r="E136" s="126" t="s">
        <v>1438</v>
      </c>
      <c r="F136" s="126" t="s">
        <v>681</v>
      </c>
      <c r="G136" s="126" t="s">
        <v>9207</v>
      </c>
      <c r="H136" s="126"/>
      <c r="I136" s="126"/>
      <c r="J136" s="126"/>
      <c r="K136" s="185"/>
      <c r="L136" s="126"/>
      <c r="M136" s="126"/>
      <c r="N136" s="126"/>
      <c r="O136" s="126"/>
      <c r="P136" s="126"/>
      <c r="Q136" s="105"/>
      <c r="R136" s="105"/>
    </row>
    <row r="137" spans="1:18" x14ac:dyDescent="0.25">
      <c r="A137" s="126" t="s">
        <v>9496</v>
      </c>
      <c r="B137" s="200" cm="1">
        <f t="array" ref="B137">IF(ROW() &lt; ROW(INDEX(genotypes[experiment_ID],ROWS(genotypes[experiment_ID]))), COUNTIF(INDEX(genotypes[experiment_ID],1):genotypes[[#This Row],[experiment_ID]],genotypes[[#This Row],[experiment_ID]]), "")</f>
        <v>3</v>
      </c>
      <c r="C137" s="126"/>
      <c r="D137" s="126" t="s">
        <v>8669</v>
      </c>
      <c r="E137" s="126" t="s">
        <v>1438</v>
      </c>
      <c r="F137" s="126" t="s">
        <v>681</v>
      </c>
      <c r="G137" s="126" t="s">
        <v>9208</v>
      </c>
      <c r="H137" s="126"/>
      <c r="I137" s="126"/>
      <c r="J137" s="126"/>
      <c r="K137" s="185"/>
      <c r="L137" s="126"/>
      <c r="M137" s="126"/>
      <c r="N137" s="126"/>
      <c r="O137" s="126"/>
      <c r="P137" s="126"/>
      <c r="Q137" s="105"/>
      <c r="R137" s="105"/>
    </row>
    <row r="138" spans="1:18" x14ac:dyDescent="0.25">
      <c r="A138" s="126" t="s">
        <v>9497</v>
      </c>
      <c r="B138" s="200" cm="1">
        <f t="array" ref="B138">IF(ROW() &lt; ROW(INDEX(genotypes[experiment_ID],ROWS(genotypes[experiment_ID]))), COUNTIF(INDEX(genotypes[experiment_ID],1):genotypes[[#This Row],[experiment_ID]],genotypes[[#This Row],[experiment_ID]]), "")</f>
        <v>1</v>
      </c>
      <c r="C138" s="126"/>
      <c r="D138" s="126" t="s">
        <v>9204</v>
      </c>
      <c r="E138" s="126" t="s">
        <v>1438</v>
      </c>
      <c r="F138" s="126" t="s">
        <v>681</v>
      </c>
      <c r="G138" s="126" t="s">
        <v>9205</v>
      </c>
      <c r="H138" s="126"/>
      <c r="I138" s="126"/>
      <c r="J138" s="126"/>
      <c r="K138" s="185"/>
      <c r="L138" s="126"/>
      <c r="M138" s="126"/>
      <c r="N138" s="126"/>
      <c r="O138" s="126"/>
      <c r="P138" s="126"/>
      <c r="Q138" s="105"/>
      <c r="R138" s="105"/>
    </row>
    <row r="139" spans="1:18" x14ac:dyDescent="0.25">
      <c r="A139" s="126" t="s">
        <v>9497</v>
      </c>
      <c r="B139" s="200" cm="1">
        <f t="array" ref="B139">IF(ROW() &lt; ROW(INDEX(genotypes[experiment_ID],ROWS(genotypes[experiment_ID]))), COUNTIF(INDEX(genotypes[experiment_ID],1):genotypes[[#This Row],[experiment_ID]],genotypes[[#This Row],[experiment_ID]]), "")</f>
        <v>2</v>
      </c>
      <c r="C139" s="126"/>
      <c r="D139" s="126" t="s">
        <v>9206</v>
      </c>
      <c r="E139" s="126" t="s">
        <v>1438</v>
      </c>
      <c r="F139" s="126" t="s">
        <v>681</v>
      </c>
      <c r="G139" s="126" t="s">
        <v>9207</v>
      </c>
      <c r="H139" s="126"/>
      <c r="I139" s="126"/>
      <c r="J139" s="126"/>
      <c r="K139" s="185"/>
      <c r="L139" s="126"/>
      <c r="M139" s="126"/>
      <c r="N139" s="126"/>
      <c r="O139" s="126"/>
      <c r="P139" s="126"/>
      <c r="Q139" s="105"/>
      <c r="R139" s="105"/>
    </row>
    <row r="140" spans="1:18" x14ac:dyDescent="0.25">
      <c r="A140" s="126" t="s">
        <v>9497</v>
      </c>
      <c r="B140" s="200" cm="1">
        <f t="array" ref="B140">IF(ROW() &lt; ROW(INDEX(genotypes[experiment_ID],ROWS(genotypes[experiment_ID]))), COUNTIF(INDEX(genotypes[experiment_ID],1):genotypes[[#This Row],[experiment_ID]],genotypes[[#This Row],[experiment_ID]]), "")</f>
        <v>3</v>
      </c>
      <c r="C140" s="126"/>
      <c r="D140" s="126" t="s">
        <v>8669</v>
      </c>
      <c r="E140" s="126" t="s">
        <v>1438</v>
      </c>
      <c r="F140" s="126" t="s">
        <v>681</v>
      </c>
      <c r="G140" s="126" t="s">
        <v>9208</v>
      </c>
      <c r="H140" s="126"/>
      <c r="I140" s="126"/>
      <c r="J140" s="126"/>
      <c r="K140" s="185"/>
      <c r="L140" s="126"/>
      <c r="M140" s="126"/>
      <c r="N140" s="126"/>
      <c r="O140" s="126"/>
      <c r="P140" s="126"/>
      <c r="Q140" s="105"/>
      <c r="R140" s="105"/>
    </row>
    <row r="141" spans="1:18" x14ac:dyDescent="0.25">
      <c r="A141" s="126" t="s">
        <v>9498</v>
      </c>
      <c r="B141" s="200" cm="1">
        <f t="array" ref="B141">IF(ROW() &lt; ROW(INDEX(genotypes[experiment_ID],ROWS(genotypes[experiment_ID]))), COUNTIF(INDEX(genotypes[experiment_ID],1):genotypes[[#This Row],[experiment_ID]],genotypes[[#This Row],[experiment_ID]]), "")</f>
        <v>1</v>
      </c>
      <c r="C141" s="126"/>
      <c r="D141" s="126" t="s">
        <v>9204</v>
      </c>
      <c r="E141" s="126" t="s">
        <v>1438</v>
      </c>
      <c r="F141" s="126" t="s">
        <v>681</v>
      </c>
      <c r="G141" s="126" t="s">
        <v>9205</v>
      </c>
      <c r="H141" s="126"/>
      <c r="I141" s="126"/>
      <c r="J141" s="126"/>
      <c r="K141" s="185"/>
      <c r="L141" s="126"/>
      <c r="M141" s="126"/>
      <c r="N141" s="126"/>
      <c r="O141" s="126"/>
      <c r="P141" s="126"/>
      <c r="Q141" s="105"/>
      <c r="R141" s="105"/>
    </row>
    <row r="142" spans="1:18" x14ac:dyDescent="0.25">
      <c r="A142" s="126" t="s">
        <v>9498</v>
      </c>
      <c r="B142" s="200" cm="1">
        <f t="array" ref="B142">IF(ROW() &lt; ROW(INDEX(genotypes[experiment_ID],ROWS(genotypes[experiment_ID]))), COUNTIF(INDEX(genotypes[experiment_ID],1):genotypes[[#This Row],[experiment_ID]],genotypes[[#This Row],[experiment_ID]]), "")</f>
        <v>2</v>
      </c>
      <c r="C142" s="126"/>
      <c r="D142" s="126" t="s">
        <v>9206</v>
      </c>
      <c r="E142" s="126" t="s">
        <v>1438</v>
      </c>
      <c r="F142" s="126" t="s">
        <v>681</v>
      </c>
      <c r="G142" s="126" t="s">
        <v>9207</v>
      </c>
      <c r="H142" s="126"/>
      <c r="I142" s="126"/>
      <c r="J142" s="126"/>
      <c r="K142" s="185"/>
      <c r="L142" s="126"/>
      <c r="M142" s="126"/>
      <c r="N142" s="126"/>
      <c r="O142" s="126"/>
      <c r="P142" s="126"/>
      <c r="Q142" s="105"/>
      <c r="R142" s="105"/>
    </row>
    <row r="143" spans="1:18" x14ac:dyDescent="0.25">
      <c r="A143" s="126" t="s">
        <v>9498</v>
      </c>
      <c r="B143" s="200" cm="1">
        <f t="array" ref="B143">IF(ROW() &lt; ROW(INDEX(genotypes[experiment_ID],ROWS(genotypes[experiment_ID]))), COUNTIF(INDEX(genotypes[experiment_ID],1):genotypes[[#This Row],[experiment_ID]],genotypes[[#This Row],[experiment_ID]]), "")</f>
        <v>3</v>
      </c>
      <c r="C143" s="126"/>
      <c r="D143" s="126" t="s">
        <v>8669</v>
      </c>
      <c r="E143" s="126" t="s">
        <v>1438</v>
      </c>
      <c r="F143" s="126" t="s">
        <v>681</v>
      </c>
      <c r="G143" s="126" t="s">
        <v>9208</v>
      </c>
      <c r="H143" s="126"/>
      <c r="I143" s="126"/>
      <c r="J143" s="126"/>
      <c r="K143" s="185"/>
      <c r="L143" s="126"/>
      <c r="M143" s="126"/>
      <c r="N143" s="126"/>
      <c r="O143" s="126"/>
      <c r="P143" s="126"/>
      <c r="Q143" s="105"/>
      <c r="R143" s="105"/>
    </row>
    <row r="144" spans="1:18" x14ac:dyDescent="0.25">
      <c r="A144" s="126" t="s">
        <v>9499</v>
      </c>
      <c r="B144" s="200" cm="1">
        <f t="array" ref="B144">IF(ROW() &lt; ROW(INDEX(genotypes[experiment_ID],ROWS(genotypes[experiment_ID]))), COUNTIF(INDEX(genotypes[experiment_ID],1):genotypes[[#This Row],[experiment_ID]],genotypes[[#This Row],[experiment_ID]]), "")</f>
        <v>1</v>
      </c>
      <c r="C144" s="126"/>
      <c r="D144" s="126" t="s">
        <v>9204</v>
      </c>
      <c r="E144" s="126" t="s">
        <v>1438</v>
      </c>
      <c r="F144" s="126" t="s">
        <v>681</v>
      </c>
      <c r="G144" s="126" t="s">
        <v>9205</v>
      </c>
      <c r="H144" s="126"/>
      <c r="I144" s="126"/>
      <c r="J144" s="126"/>
      <c r="K144" s="185"/>
      <c r="L144" s="126"/>
      <c r="M144" s="126"/>
      <c r="N144" s="126"/>
      <c r="O144" s="126"/>
      <c r="P144" s="126"/>
      <c r="Q144" s="105"/>
      <c r="R144" s="105"/>
    </row>
    <row r="145" spans="1:18" x14ac:dyDescent="0.25">
      <c r="A145" s="126" t="s">
        <v>9499</v>
      </c>
      <c r="B145" s="200" cm="1">
        <f t="array" ref="B145">IF(ROW() &lt; ROW(INDEX(genotypes[experiment_ID],ROWS(genotypes[experiment_ID]))), COUNTIF(INDEX(genotypes[experiment_ID],1):genotypes[[#This Row],[experiment_ID]],genotypes[[#This Row],[experiment_ID]]), "")</f>
        <v>2</v>
      </c>
      <c r="C145" s="126"/>
      <c r="D145" s="126" t="s">
        <v>9206</v>
      </c>
      <c r="E145" s="126" t="s">
        <v>1438</v>
      </c>
      <c r="F145" s="126" t="s">
        <v>681</v>
      </c>
      <c r="G145" s="126" t="s">
        <v>9207</v>
      </c>
      <c r="H145" s="126"/>
      <c r="I145" s="126"/>
      <c r="J145" s="126"/>
      <c r="K145" s="185"/>
      <c r="L145" s="126"/>
      <c r="M145" s="126"/>
      <c r="N145" s="126"/>
      <c r="O145" s="126"/>
      <c r="P145" s="126"/>
      <c r="Q145" s="105"/>
      <c r="R145" s="105"/>
    </row>
    <row r="146" spans="1:18" x14ac:dyDescent="0.25">
      <c r="A146" s="126" t="s">
        <v>9499</v>
      </c>
      <c r="B146" s="200" cm="1">
        <f t="array" ref="B146">IF(ROW() &lt; ROW(INDEX(genotypes[experiment_ID],ROWS(genotypes[experiment_ID]))), COUNTIF(INDEX(genotypes[experiment_ID],1):genotypes[[#This Row],[experiment_ID]],genotypes[[#This Row],[experiment_ID]]), "")</f>
        <v>3</v>
      </c>
      <c r="C146" s="126"/>
      <c r="D146" s="126" t="s">
        <v>8669</v>
      </c>
      <c r="E146" s="126" t="s">
        <v>1438</v>
      </c>
      <c r="F146" s="126" t="s">
        <v>681</v>
      </c>
      <c r="G146" s="126" t="s">
        <v>9208</v>
      </c>
      <c r="H146" s="126"/>
      <c r="I146" s="126"/>
      <c r="J146" s="126"/>
      <c r="K146" s="185"/>
      <c r="L146" s="126"/>
      <c r="M146" s="126"/>
      <c r="N146" s="126"/>
      <c r="O146" s="126"/>
      <c r="P146" s="126"/>
      <c r="Q146" s="105"/>
      <c r="R146" s="105"/>
    </row>
    <row r="147" spans="1:18" x14ac:dyDescent="0.25">
      <c r="A147" s="126" t="s">
        <v>9500</v>
      </c>
      <c r="B147" s="200" cm="1">
        <f t="array" ref="B147">IF(ROW() &lt; ROW(INDEX(genotypes[experiment_ID],ROWS(genotypes[experiment_ID]))), COUNTIF(INDEX(genotypes[experiment_ID],1):genotypes[[#This Row],[experiment_ID]],genotypes[[#This Row],[experiment_ID]]), "")</f>
        <v>1</v>
      </c>
      <c r="C147" s="126"/>
      <c r="D147" s="126" t="s">
        <v>9204</v>
      </c>
      <c r="E147" s="126" t="s">
        <v>1438</v>
      </c>
      <c r="F147" s="126" t="s">
        <v>681</v>
      </c>
      <c r="G147" s="126" t="s">
        <v>9205</v>
      </c>
      <c r="H147" s="126"/>
      <c r="I147" s="126"/>
      <c r="J147" s="126"/>
      <c r="K147" s="185"/>
      <c r="L147" s="126"/>
      <c r="M147" s="126"/>
      <c r="N147" s="126"/>
      <c r="O147" s="126"/>
      <c r="P147" s="126"/>
      <c r="Q147" s="105"/>
      <c r="R147" s="105"/>
    </row>
    <row r="148" spans="1:18" x14ac:dyDescent="0.25">
      <c r="A148" s="126" t="s">
        <v>9500</v>
      </c>
      <c r="B148" s="200" cm="1">
        <f t="array" ref="B148">IF(ROW() &lt; ROW(INDEX(genotypes[experiment_ID],ROWS(genotypes[experiment_ID]))), COUNTIF(INDEX(genotypes[experiment_ID],1):genotypes[[#This Row],[experiment_ID]],genotypes[[#This Row],[experiment_ID]]), "")</f>
        <v>2</v>
      </c>
      <c r="C148" s="126"/>
      <c r="D148" s="126" t="s">
        <v>9206</v>
      </c>
      <c r="E148" s="126" t="s">
        <v>1438</v>
      </c>
      <c r="F148" s="126" t="s">
        <v>681</v>
      </c>
      <c r="G148" s="126" t="s">
        <v>9207</v>
      </c>
      <c r="H148" s="126"/>
      <c r="I148" s="126"/>
      <c r="J148" s="126"/>
      <c r="K148" s="185"/>
      <c r="L148" s="126"/>
      <c r="M148" s="126"/>
      <c r="N148" s="126"/>
      <c r="O148" s="126"/>
      <c r="P148" s="126"/>
      <c r="Q148" s="105"/>
      <c r="R148" s="105"/>
    </row>
    <row r="149" spans="1:18" x14ac:dyDescent="0.25">
      <c r="A149" s="126" t="s">
        <v>9500</v>
      </c>
      <c r="B149" s="200" cm="1">
        <f t="array" ref="B149">IF(ROW() &lt; ROW(INDEX(genotypes[experiment_ID],ROWS(genotypes[experiment_ID]))), COUNTIF(INDEX(genotypes[experiment_ID],1):genotypes[[#This Row],[experiment_ID]],genotypes[[#This Row],[experiment_ID]]), "")</f>
        <v>3</v>
      </c>
      <c r="C149" s="126"/>
      <c r="D149" s="126" t="s">
        <v>8669</v>
      </c>
      <c r="E149" s="126" t="s">
        <v>1438</v>
      </c>
      <c r="F149" s="126" t="s">
        <v>681</v>
      </c>
      <c r="G149" s="126" t="s">
        <v>9208</v>
      </c>
      <c r="H149" s="126"/>
      <c r="I149" s="126"/>
      <c r="J149" s="126"/>
      <c r="K149" s="185"/>
      <c r="L149" s="126"/>
      <c r="M149" s="126"/>
      <c r="N149" s="126"/>
      <c r="O149" s="126"/>
      <c r="P149" s="126"/>
      <c r="Q149" s="105"/>
      <c r="R149" s="105"/>
    </row>
    <row r="150" spans="1:18" x14ac:dyDescent="0.25">
      <c r="A150" s="126" t="s">
        <v>9501</v>
      </c>
      <c r="B150" s="200" cm="1">
        <f t="array" ref="B150">IF(ROW() &lt; ROW(INDEX(genotypes[experiment_ID],ROWS(genotypes[experiment_ID]))), COUNTIF(INDEX(genotypes[experiment_ID],1):genotypes[[#This Row],[experiment_ID]],genotypes[[#This Row],[experiment_ID]]), "")</f>
        <v>1</v>
      </c>
      <c r="C150" s="126"/>
      <c r="D150" s="126" t="s">
        <v>9204</v>
      </c>
      <c r="E150" s="126" t="s">
        <v>1438</v>
      </c>
      <c r="F150" s="126" t="s">
        <v>681</v>
      </c>
      <c r="G150" s="126" t="s">
        <v>9205</v>
      </c>
      <c r="H150" s="126"/>
      <c r="I150" s="126"/>
      <c r="J150" s="126"/>
      <c r="K150" s="185"/>
      <c r="L150" s="126"/>
      <c r="M150" s="126"/>
      <c r="N150" s="126"/>
      <c r="O150" s="126"/>
      <c r="P150" s="126"/>
      <c r="Q150" s="105"/>
      <c r="R150" s="105"/>
    </row>
    <row r="151" spans="1:18" x14ac:dyDescent="0.25">
      <c r="A151" s="126" t="s">
        <v>9501</v>
      </c>
      <c r="B151" s="200" cm="1">
        <f t="array" ref="B151">IF(ROW() &lt; ROW(INDEX(genotypes[experiment_ID],ROWS(genotypes[experiment_ID]))), COUNTIF(INDEX(genotypes[experiment_ID],1):genotypes[[#This Row],[experiment_ID]],genotypes[[#This Row],[experiment_ID]]), "")</f>
        <v>2</v>
      </c>
      <c r="C151" s="126"/>
      <c r="D151" s="126" t="s">
        <v>9206</v>
      </c>
      <c r="E151" s="126" t="s">
        <v>1438</v>
      </c>
      <c r="F151" s="126" t="s">
        <v>681</v>
      </c>
      <c r="G151" s="126" t="s">
        <v>9207</v>
      </c>
      <c r="H151" s="126"/>
      <c r="I151" s="126"/>
      <c r="J151" s="126"/>
      <c r="K151" s="185"/>
      <c r="L151" s="126"/>
      <c r="M151" s="126"/>
      <c r="N151" s="126"/>
      <c r="O151" s="126"/>
      <c r="P151" s="126"/>
      <c r="Q151" s="105"/>
      <c r="R151" s="105"/>
    </row>
    <row r="152" spans="1:18" x14ac:dyDescent="0.25">
      <c r="A152" s="126" t="s">
        <v>9501</v>
      </c>
      <c r="B152" s="200" cm="1">
        <f t="array" ref="B152">IF(ROW() &lt; ROW(INDEX(genotypes[experiment_ID],ROWS(genotypes[experiment_ID]))), COUNTIF(INDEX(genotypes[experiment_ID],1):genotypes[[#This Row],[experiment_ID]],genotypes[[#This Row],[experiment_ID]]), "")</f>
        <v>3</v>
      </c>
      <c r="C152" s="126"/>
      <c r="D152" s="126" t="s">
        <v>8669</v>
      </c>
      <c r="E152" s="126" t="s">
        <v>1438</v>
      </c>
      <c r="F152" s="126" t="s">
        <v>681</v>
      </c>
      <c r="G152" s="126" t="s">
        <v>9208</v>
      </c>
      <c r="H152" s="126"/>
      <c r="I152" s="126"/>
      <c r="J152" s="126"/>
      <c r="K152" s="185"/>
      <c r="L152" s="126"/>
      <c r="M152" s="126"/>
      <c r="N152" s="126"/>
      <c r="O152" s="126"/>
      <c r="P152" s="126"/>
      <c r="Q152" s="105"/>
      <c r="R152" s="105"/>
    </row>
    <row r="153" spans="1:18" x14ac:dyDescent="0.25">
      <c r="A153" s="126" t="s">
        <v>9502</v>
      </c>
      <c r="B153" s="200" cm="1">
        <f t="array" ref="B153">IF(ROW() &lt; ROW(INDEX(genotypes[experiment_ID],ROWS(genotypes[experiment_ID]))), COUNTIF(INDEX(genotypes[experiment_ID],1):genotypes[[#This Row],[experiment_ID]],genotypes[[#This Row],[experiment_ID]]), "")</f>
        <v>1</v>
      </c>
      <c r="C153" s="126"/>
      <c r="D153" s="126" t="s">
        <v>9204</v>
      </c>
      <c r="E153" s="126" t="s">
        <v>1438</v>
      </c>
      <c r="F153" s="126" t="s">
        <v>681</v>
      </c>
      <c r="G153" s="126" t="s">
        <v>9205</v>
      </c>
      <c r="H153" s="126"/>
      <c r="I153" s="126"/>
      <c r="J153" s="126"/>
      <c r="K153" s="185"/>
      <c r="L153" s="126"/>
      <c r="M153" s="126"/>
      <c r="N153" s="126"/>
      <c r="O153" s="126"/>
      <c r="P153" s="126"/>
      <c r="Q153" s="105"/>
      <c r="R153" s="105"/>
    </row>
    <row r="154" spans="1:18" x14ac:dyDescent="0.25">
      <c r="A154" s="126" t="s">
        <v>9502</v>
      </c>
      <c r="B154" s="200" cm="1">
        <f t="array" ref="B154">IF(ROW() &lt; ROW(INDEX(genotypes[experiment_ID],ROWS(genotypes[experiment_ID]))), COUNTIF(INDEX(genotypes[experiment_ID],1):genotypes[[#This Row],[experiment_ID]],genotypes[[#This Row],[experiment_ID]]), "")</f>
        <v>2</v>
      </c>
      <c r="C154" s="126"/>
      <c r="D154" s="126" t="s">
        <v>9206</v>
      </c>
      <c r="E154" s="126" t="s">
        <v>1438</v>
      </c>
      <c r="F154" s="126" t="s">
        <v>681</v>
      </c>
      <c r="G154" s="126" t="s">
        <v>9207</v>
      </c>
      <c r="H154" s="126"/>
      <c r="I154" s="126"/>
      <c r="J154" s="126"/>
      <c r="K154" s="185"/>
      <c r="L154" s="126"/>
      <c r="M154" s="126"/>
      <c r="N154" s="126"/>
      <c r="O154" s="126"/>
      <c r="P154" s="126"/>
      <c r="Q154" s="105"/>
      <c r="R154" s="105"/>
    </row>
    <row r="155" spans="1:18" x14ac:dyDescent="0.25">
      <c r="A155" s="126" t="s">
        <v>9502</v>
      </c>
      <c r="B155" s="200" cm="1">
        <f t="array" ref="B155">IF(ROW() &lt; ROW(INDEX(genotypes[experiment_ID],ROWS(genotypes[experiment_ID]))), COUNTIF(INDEX(genotypes[experiment_ID],1):genotypes[[#This Row],[experiment_ID]],genotypes[[#This Row],[experiment_ID]]), "")</f>
        <v>3</v>
      </c>
      <c r="C155" s="126"/>
      <c r="D155" s="126" t="s">
        <v>8669</v>
      </c>
      <c r="E155" s="126" t="s">
        <v>1438</v>
      </c>
      <c r="F155" s="126" t="s">
        <v>681</v>
      </c>
      <c r="G155" s="126" t="s">
        <v>9208</v>
      </c>
      <c r="H155" s="126"/>
      <c r="I155" s="126"/>
      <c r="J155" s="126"/>
      <c r="K155" s="185"/>
      <c r="L155" s="126"/>
      <c r="M155" s="126"/>
      <c r="N155" s="126"/>
      <c r="O155" s="126"/>
      <c r="P155" s="126"/>
      <c r="Q155" s="105"/>
      <c r="R155" s="105"/>
    </row>
    <row r="156" spans="1:18" x14ac:dyDescent="0.25">
      <c r="A156" s="126" t="s">
        <v>9503</v>
      </c>
      <c r="B156" s="200" cm="1">
        <f t="array" ref="B156">IF(ROW() &lt; ROW(INDEX(genotypes[experiment_ID],ROWS(genotypes[experiment_ID]))), COUNTIF(INDEX(genotypes[experiment_ID],1):genotypes[[#This Row],[experiment_ID]],genotypes[[#This Row],[experiment_ID]]), "")</f>
        <v>1</v>
      </c>
      <c r="C156" s="126"/>
      <c r="D156" s="126" t="s">
        <v>9204</v>
      </c>
      <c r="E156" s="126" t="s">
        <v>1438</v>
      </c>
      <c r="F156" s="126" t="s">
        <v>681</v>
      </c>
      <c r="G156" s="126" t="s">
        <v>9205</v>
      </c>
      <c r="H156" s="126"/>
      <c r="I156" s="126"/>
      <c r="J156" s="126"/>
      <c r="K156" s="185"/>
      <c r="L156" s="126"/>
      <c r="M156" s="126"/>
      <c r="N156" s="126"/>
      <c r="O156" s="126"/>
      <c r="P156" s="126"/>
      <c r="Q156" s="105"/>
      <c r="R156" s="105"/>
    </row>
    <row r="157" spans="1:18" x14ac:dyDescent="0.25">
      <c r="A157" s="126" t="s">
        <v>9503</v>
      </c>
      <c r="B157" s="200" cm="1">
        <f t="array" ref="B157">IF(ROW() &lt; ROW(INDEX(genotypes[experiment_ID],ROWS(genotypes[experiment_ID]))), COUNTIF(INDEX(genotypes[experiment_ID],1):genotypes[[#This Row],[experiment_ID]],genotypes[[#This Row],[experiment_ID]]), "")</f>
        <v>2</v>
      </c>
      <c r="C157" s="126"/>
      <c r="D157" s="126" t="s">
        <v>9206</v>
      </c>
      <c r="E157" s="126" t="s">
        <v>1438</v>
      </c>
      <c r="F157" s="126" t="s">
        <v>681</v>
      </c>
      <c r="G157" s="126" t="s">
        <v>9207</v>
      </c>
      <c r="H157" s="126"/>
      <c r="I157" s="126"/>
      <c r="J157" s="126"/>
      <c r="K157" s="185"/>
      <c r="L157" s="126"/>
      <c r="M157" s="126"/>
      <c r="N157" s="126"/>
      <c r="O157" s="126"/>
      <c r="P157" s="126"/>
      <c r="Q157" s="105"/>
      <c r="R157" s="105"/>
    </row>
    <row r="158" spans="1:18" x14ac:dyDescent="0.25">
      <c r="A158" s="126" t="s">
        <v>9503</v>
      </c>
      <c r="B158" s="200" cm="1">
        <f t="array" ref="B158">IF(ROW() &lt; ROW(INDEX(genotypes[experiment_ID],ROWS(genotypes[experiment_ID]))), COUNTIF(INDEX(genotypes[experiment_ID],1):genotypes[[#This Row],[experiment_ID]],genotypes[[#This Row],[experiment_ID]]), "")</f>
        <v>3</v>
      </c>
      <c r="C158" s="126"/>
      <c r="D158" s="126" t="s">
        <v>8669</v>
      </c>
      <c r="E158" s="126" t="s">
        <v>1438</v>
      </c>
      <c r="F158" s="126" t="s">
        <v>681</v>
      </c>
      <c r="G158" s="126" t="s">
        <v>9208</v>
      </c>
      <c r="H158" s="126"/>
      <c r="I158" s="126"/>
      <c r="J158" s="126"/>
      <c r="K158" s="185"/>
      <c r="L158" s="126"/>
      <c r="M158" s="126"/>
      <c r="N158" s="126"/>
      <c r="O158" s="126"/>
      <c r="P158" s="126"/>
      <c r="Q158" s="105"/>
      <c r="R158" s="105"/>
    </row>
    <row r="159" spans="1:18" x14ac:dyDescent="0.25">
      <c r="A159" s="126" t="s">
        <v>9504</v>
      </c>
      <c r="B159" s="200" cm="1">
        <f t="array" ref="B159">IF(ROW() &lt; ROW(INDEX(genotypes[experiment_ID],ROWS(genotypes[experiment_ID]))), COUNTIF(INDEX(genotypes[experiment_ID],1):genotypes[[#This Row],[experiment_ID]],genotypes[[#This Row],[experiment_ID]]), "")</f>
        <v>1</v>
      </c>
      <c r="C159" s="126"/>
      <c r="D159" s="126" t="s">
        <v>9204</v>
      </c>
      <c r="E159" s="126" t="s">
        <v>1438</v>
      </c>
      <c r="F159" s="126" t="s">
        <v>681</v>
      </c>
      <c r="G159" s="126" t="s">
        <v>9205</v>
      </c>
      <c r="H159" s="126"/>
      <c r="I159" s="126"/>
      <c r="J159" s="126"/>
      <c r="K159" s="185"/>
      <c r="L159" s="126"/>
      <c r="M159" s="126"/>
      <c r="N159" s="126"/>
      <c r="O159" s="126"/>
      <c r="P159" s="126"/>
      <c r="Q159" s="105"/>
      <c r="R159" s="105"/>
    </row>
    <row r="160" spans="1:18" x14ac:dyDescent="0.25">
      <c r="A160" s="126" t="s">
        <v>9504</v>
      </c>
      <c r="B160" s="200" cm="1">
        <f t="array" ref="B160">IF(ROW() &lt; ROW(INDEX(genotypes[experiment_ID],ROWS(genotypes[experiment_ID]))), COUNTIF(INDEX(genotypes[experiment_ID],1):genotypes[[#This Row],[experiment_ID]],genotypes[[#This Row],[experiment_ID]]), "")</f>
        <v>2</v>
      </c>
      <c r="C160" s="126"/>
      <c r="D160" s="126" t="s">
        <v>9206</v>
      </c>
      <c r="E160" s="126" t="s">
        <v>1438</v>
      </c>
      <c r="F160" s="126" t="s">
        <v>681</v>
      </c>
      <c r="G160" s="126" t="s">
        <v>9207</v>
      </c>
      <c r="H160" s="126"/>
      <c r="I160" s="126"/>
      <c r="J160" s="126"/>
      <c r="K160" s="185"/>
      <c r="L160" s="126"/>
      <c r="M160" s="126"/>
      <c r="N160" s="126"/>
      <c r="O160" s="126"/>
      <c r="P160" s="126"/>
      <c r="Q160" s="105"/>
      <c r="R160" s="105"/>
    </row>
    <row r="161" spans="1:18" x14ac:dyDescent="0.25">
      <c r="A161" s="126" t="s">
        <v>9504</v>
      </c>
      <c r="B161" s="200" cm="1">
        <f t="array" ref="B161">IF(ROW() &lt; ROW(INDEX(genotypes[experiment_ID],ROWS(genotypes[experiment_ID]))), COUNTIF(INDEX(genotypes[experiment_ID],1):genotypes[[#This Row],[experiment_ID]],genotypes[[#This Row],[experiment_ID]]), "")</f>
        <v>3</v>
      </c>
      <c r="C161" s="126"/>
      <c r="D161" s="126" t="s">
        <v>8669</v>
      </c>
      <c r="E161" s="126" t="s">
        <v>1438</v>
      </c>
      <c r="F161" s="126" t="s">
        <v>681</v>
      </c>
      <c r="G161" s="126" t="s">
        <v>9208</v>
      </c>
      <c r="H161" s="126"/>
      <c r="I161" s="126"/>
      <c r="J161" s="126"/>
      <c r="K161" s="185"/>
      <c r="L161" s="126"/>
      <c r="M161" s="126"/>
      <c r="N161" s="126"/>
      <c r="O161" s="126"/>
      <c r="P161" s="126"/>
      <c r="Q161" s="105"/>
      <c r="R161" s="105"/>
    </row>
    <row r="162" spans="1:18" x14ac:dyDescent="0.25">
      <c r="A162" s="126" t="s">
        <v>9505</v>
      </c>
      <c r="B162" s="200" cm="1">
        <f t="array" ref="B162">IF(ROW() &lt; ROW(INDEX(genotypes[experiment_ID],ROWS(genotypes[experiment_ID]))), COUNTIF(INDEX(genotypes[experiment_ID],1):genotypes[[#This Row],[experiment_ID]],genotypes[[#This Row],[experiment_ID]]), "")</f>
        <v>1</v>
      </c>
      <c r="C162" s="126"/>
      <c r="D162" s="126" t="s">
        <v>9204</v>
      </c>
      <c r="E162" s="126" t="s">
        <v>1438</v>
      </c>
      <c r="F162" s="126" t="s">
        <v>681</v>
      </c>
      <c r="G162" s="126" t="s">
        <v>9205</v>
      </c>
      <c r="H162" s="126"/>
      <c r="I162" s="126"/>
      <c r="J162" s="126"/>
      <c r="K162" s="185"/>
      <c r="L162" s="126"/>
      <c r="M162" s="126"/>
      <c r="N162" s="126"/>
      <c r="O162" s="126"/>
      <c r="P162" s="126"/>
      <c r="Q162" s="105"/>
      <c r="R162" s="105"/>
    </row>
    <row r="163" spans="1:18" x14ac:dyDescent="0.25">
      <c r="A163" s="126" t="s">
        <v>9505</v>
      </c>
      <c r="B163" s="200" cm="1">
        <f t="array" ref="B163">IF(ROW() &lt; ROW(INDEX(genotypes[experiment_ID],ROWS(genotypes[experiment_ID]))), COUNTIF(INDEX(genotypes[experiment_ID],1):genotypes[[#This Row],[experiment_ID]],genotypes[[#This Row],[experiment_ID]]), "")</f>
        <v>2</v>
      </c>
      <c r="C163" s="126"/>
      <c r="D163" s="126" t="s">
        <v>9206</v>
      </c>
      <c r="E163" s="126" t="s">
        <v>1438</v>
      </c>
      <c r="F163" s="126" t="s">
        <v>681</v>
      </c>
      <c r="G163" s="126" t="s">
        <v>9207</v>
      </c>
      <c r="H163" s="126"/>
      <c r="I163" s="126"/>
      <c r="J163" s="126"/>
      <c r="K163" s="185"/>
      <c r="L163" s="126"/>
      <c r="M163" s="126"/>
      <c r="N163" s="126"/>
      <c r="O163" s="126"/>
      <c r="P163" s="126"/>
      <c r="Q163" s="105"/>
      <c r="R163" s="105"/>
    </row>
    <row r="164" spans="1:18" x14ac:dyDescent="0.25">
      <c r="A164" s="126" t="s">
        <v>9505</v>
      </c>
      <c r="B164" s="200" cm="1">
        <f t="array" ref="B164">IF(ROW() &lt; ROW(INDEX(genotypes[experiment_ID],ROWS(genotypes[experiment_ID]))), COUNTIF(INDEX(genotypes[experiment_ID],1):genotypes[[#This Row],[experiment_ID]],genotypes[[#This Row],[experiment_ID]]), "")</f>
        <v>3</v>
      </c>
      <c r="C164" s="126"/>
      <c r="D164" s="126" t="s">
        <v>8669</v>
      </c>
      <c r="E164" s="126" t="s">
        <v>1438</v>
      </c>
      <c r="F164" s="126" t="s">
        <v>681</v>
      </c>
      <c r="G164" s="126" t="s">
        <v>9208</v>
      </c>
      <c r="H164" s="126"/>
      <c r="I164" s="126"/>
      <c r="J164" s="126"/>
      <c r="K164" s="185"/>
      <c r="L164" s="126"/>
      <c r="M164" s="126"/>
      <c r="N164" s="126"/>
      <c r="O164" s="126"/>
      <c r="P164" s="126"/>
      <c r="Q164" s="105"/>
      <c r="R164" s="105"/>
    </row>
    <row r="165" spans="1:18" x14ac:dyDescent="0.25">
      <c r="A165" s="126" t="s">
        <v>9506</v>
      </c>
      <c r="B165" s="200" cm="1">
        <f t="array" ref="B165">IF(ROW() &lt; ROW(INDEX(genotypes[experiment_ID],ROWS(genotypes[experiment_ID]))), COUNTIF(INDEX(genotypes[experiment_ID],1):genotypes[[#This Row],[experiment_ID]],genotypes[[#This Row],[experiment_ID]]), "")</f>
        <v>1</v>
      </c>
      <c r="C165" s="126"/>
      <c r="D165" s="126" t="s">
        <v>9204</v>
      </c>
      <c r="E165" s="126" t="s">
        <v>1438</v>
      </c>
      <c r="F165" s="126" t="s">
        <v>681</v>
      </c>
      <c r="G165" s="126" t="s">
        <v>9205</v>
      </c>
      <c r="H165" s="126"/>
      <c r="I165" s="126"/>
      <c r="J165" s="126"/>
      <c r="K165" s="185"/>
      <c r="L165" s="126"/>
      <c r="M165" s="126"/>
      <c r="N165" s="126"/>
      <c r="O165" s="126"/>
      <c r="P165" s="126"/>
      <c r="Q165" s="105"/>
      <c r="R165" s="105"/>
    </row>
    <row r="166" spans="1:18" x14ac:dyDescent="0.25">
      <c r="A166" s="126" t="s">
        <v>9506</v>
      </c>
      <c r="B166" s="200" cm="1">
        <f t="array" ref="B166">IF(ROW() &lt; ROW(INDEX(genotypes[experiment_ID],ROWS(genotypes[experiment_ID]))), COUNTIF(INDEX(genotypes[experiment_ID],1):genotypes[[#This Row],[experiment_ID]],genotypes[[#This Row],[experiment_ID]]), "")</f>
        <v>2</v>
      </c>
      <c r="C166" s="126"/>
      <c r="D166" s="126" t="s">
        <v>9206</v>
      </c>
      <c r="E166" s="126" t="s">
        <v>1438</v>
      </c>
      <c r="F166" s="126" t="s">
        <v>681</v>
      </c>
      <c r="G166" s="126" t="s">
        <v>9207</v>
      </c>
      <c r="H166" s="126"/>
      <c r="I166" s="126"/>
      <c r="J166" s="126"/>
      <c r="K166" s="185"/>
      <c r="L166" s="126"/>
      <c r="M166" s="126"/>
      <c r="N166" s="126"/>
      <c r="O166" s="126"/>
      <c r="P166" s="126"/>
      <c r="Q166" s="105"/>
      <c r="R166" s="105"/>
    </row>
    <row r="167" spans="1:18" x14ac:dyDescent="0.25">
      <c r="A167" s="126" t="s">
        <v>9506</v>
      </c>
      <c r="B167" s="200" cm="1">
        <f t="array" ref="B167">IF(ROW() &lt; ROW(INDEX(genotypes[experiment_ID],ROWS(genotypes[experiment_ID]))), COUNTIF(INDEX(genotypes[experiment_ID],1):genotypes[[#This Row],[experiment_ID]],genotypes[[#This Row],[experiment_ID]]), "")</f>
        <v>3</v>
      </c>
      <c r="C167" s="126"/>
      <c r="D167" s="126" t="s">
        <v>8669</v>
      </c>
      <c r="E167" s="126" t="s">
        <v>1438</v>
      </c>
      <c r="F167" s="126" t="s">
        <v>681</v>
      </c>
      <c r="G167" s="126" t="s">
        <v>9208</v>
      </c>
      <c r="H167" s="126"/>
      <c r="I167" s="126"/>
      <c r="J167" s="126"/>
      <c r="K167" s="185"/>
      <c r="L167" s="126"/>
      <c r="M167" s="126"/>
      <c r="N167" s="126"/>
      <c r="O167" s="126"/>
      <c r="P167" s="126"/>
      <c r="Q167" s="105"/>
      <c r="R167" s="105"/>
    </row>
    <row r="168" spans="1:18" x14ac:dyDescent="0.25">
      <c r="A168" s="126" t="s">
        <v>9507</v>
      </c>
      <c r="B168" s="200" cm="1">
        <f t="array" ref="B168">IF(ROW() &lt; ROW(INDEX(genotypes[experiment_ID],ROWS(genotypes[experiment_ID]))), COUNTIF(INDEX(genotypes[experiment_ID],1):genotypes[[#This Row],[experiment_ID]],genotypes[[#This Row],[experiment_ID]]), "")</f>
        <v>1</v>
      </c>
      <c r="C168" s="126"/>
      <c r="D168" s="126" t="s">
        <v>9204</v>
      </c>
      <c r="E168" s="126" t="s">
        <v>1438</v>
      </c>
      <c r="F168" s="126" t="s">
        <v>681</v>
      </c>
      <c r="G168" s="126" t="s">
        <v>9205</v>
      </c>
      <c r="H168" s="126"/>
      <c r="I168" s="126"/>
      <c r="J168" s="126"/>
      <c r="K168" s="185"/>
      <c r="L168" s="126"/>
      <c r="M168" s="126"/>
      <c r="N168" s="126"/>
      <c r="O168" s="126"/>
      <c r="P168" s="126"/>
      <c r="Q168" s="105"/>
      <c r="R168" s="105"/>
    </row>
    <row r="169" spans="1:18" x14ac:dyDescent="0.25">
      <c r="A169" s="126" t="s">
        <v>9507</v>
      </c>
      <c r="B169" s="200" cm="1">
        <f t="array" ref="B169">IF(ROW() &lt; ROW(INDEX(genotypes[experiment_ID],ROWS(genotypes[experiment_ID]))), COUNTIF(INDEX(genotypes[experiment_ID],1):genotypes[[#This Row],[experiment_ID]],genotypes[[#This Row],[experiment_ID]]), "")</f>
        <v>2</v>
      </c>
      <c r="C169" s="126"/>
      <c r="D169" s="126" t="s">
        <v>9206</v>
      </c>
      <c r="E169" s="126" t="s">
        <v>1438</v>
      </c>
      <c r="F169" s="126" t="s">
        <v>681</v>
      </c>
      <c r="G169" s="126" t="s">
        <v>9207</v>
      </c>
      <c r="H169" s="126"/>
      <c r="I169" s="126"/>
      <c r="J169" s="126"/>
      <c r="K169" s="185"/>
      <c r="L169" s="126"/>
      <c r="M169" s="126"/>
      <c r="N169" s="126"/>
      <c r="O169" s="126"/>
      <c r="P169" s="126"/>
      <c r="Q169" s="105"/>
      <c r="R169" s="105"/>
    </row>
    <row r="170" spans="1:18" x14ac:dyDescent="0.25">
      <c r="A170" s="126" t="s">
        <v>9507</v>
      </c>
      <c r="B170" s="200" cm="1">
        <f t="array" ref="B170">IF(ROW() &lt; ROW(INDEX(genotypes[experiment_ID],ROWS(genotypes[experiment_ID]))), COUNTIF(INDEX(genotypes[experiment_ID],1):genotypes[[#This Row],[experiment_ID]],genotypes[[#This Row],[experiment_ID]]), "")</f>
        <v>3</v>
      </c>
      <c r="C170" s="126"/>
      <c r="D170" s="126" t="s">
        <v>8669</v>
      </c>
      <c r="E170" s="126" t="s">
        <v>1438</v>
      </c>
      <c r="F170" s="126" t="s">
        <v>681</v>
      </c>
      <c r="G170" s="126" t="s">
        <v>9208</v>
      </c>
      <c r="H170" s="126"/>
      <c r="I170" s="126"/>
      <c r="J170" s="126"/>
      <c r="K170" s="185"/>
      <c r="L170" s="126"/>
      <c r="M170" s="126"/>
      <c r="N170" s="126"/>
      <c r="O170" s="126"/>
      <c r="P170" s="126"/>
      <c r="Q170" s="105"/>
      <c r="R170" s="105"/>
    </row>
    <row r="171" spans="1:18" x14ac:dyDescent="0.25">
      <c r="A171" s="126" t="s">
        <v>9508</v>
      </c>
      <c r="B171" s="200" cm="1">
        <f t="array" ref="B171">IF(ROW() &lt; ROW(INDEX(genotypes[experiment_ID],ROWS(genotypes[experiment_ID]))), COUNTIF(INDEX(genotypes[experiment_ID],1):genotypes[[#This Row],[experiment_ID]],genotypes[[#This Row],[experiment_ID]]), "")</f>
        <v>1</v>
      </c>
      <c r="C171" s="126"/>
      <c r="D171" s="126" t="s">
        <v>9204</v>
      </c>
      <c r="E171" s="126" t="s">
        <v>1438</v>
      </c>
      <c r="F171" s="126" t="s">
        <v>681</v>
      </c>
      <c r="G171" s="126" t="s">
        <v>9205</v>
      </c>
      <c r="H171" s="126"/>
      <c r="I171" s="126"/>
      <c r="J171" s="126"/>
      <c r="K171" s="185"/>
      <c r="L171" s="126"/>
      <c r="M171" s="126"/>
      <c r="N171" s="126"/>
      <c r="O171" s="126"/>
      <c r="P171" s="126"/>
      <c r="Q171" s="105"/>
      <c r="R171" s="105"/>
    </row>
    <row r="172" spans="1:18" x14ac:dyDescent="0.25">
      <c r="A172" s="126" t="s">
        <v>9508</v>
      </c>
      <c r="B172" s="200" cm="1">
        <f t="array" ref="B172">IF(ROW() &lt; ROW(INDEX(genotypes[experiment_ID],ROWS(genotypes[experiment_ID]))), COUNTIF(INDEX(genotypes[experiment_ID],1):genotypes[[#This Row],[experiment_ID]],genotypes[[#This Row],[experiment_ID]]), "")</f>
        <v>2</v>
      </c>
      <c r="C172" s="126"/>
      <c r="D172" s="126" t="s">
        <v>9206</v>
      </c>
      <c r="E172" s="126" t="s">
        <v>1438</v>
      </c>
      <c r="F172" s="126" t="s">
        <v>681</v>
      </c>
      <c r="G172" s="126" t="s">
        <v>9207</v>
      </c>
      <c r="H172" s="126"/>
      <c r="I172" s="126"/>
      <c r="J172" s="126"/>
      <c r="K172" s="185"/>
      <c r="L172" s="126"/>
      <c r="M172" s="126"/>
      <c r="N172" s="126"/>
      <c r="O172" s="126"/>
      <c r="P172" s="126"/>
      <c r="Q172" s="105"/>
      <c r="R172" s="105"/>
    </row>
    <row r="173" spans="1:18" x14ac:dyDescent="0.25">
      <c r="A173" s="126" t="s">
        <v>9508</v>
      </c>
      <c r="B173" s="200" cm="1">
        <f t="array" ref="B173">IF(ROW() &lt; ROW(INDEX(genotypes[experiment_ID],ROWS(genotypes[experiment_ID]))), COUNTIF(INDEX(genotypes[experiment_ID],1):genotypes[[#This Row],[experiment_ID]],genotypes[[#This Row],[experiment_ID]]), "")</f>
        <v>3</v>
      </c>
      <c r="C173" s="126"/>
      <c r="D173" s="126" t="s">
        <v>8669</v>
      </c>
      <c r="E173" s="126" t="s">
        <v>1438</v>
      </c>
      <c r="F173" s="126" t="s">
        <v>681</v>
      </c>
      <c r="G173" s="126" t="s">
        <v>9208</v>
      </c>
      <c r="H173" s="126"/>
      <c r="I173" s="126"/>
      <c r="J173" s="126"/>
      <c r="K173" s="185"/>
      <c r="L173" s="126"/>
      <c r="M173" s="126"/>
      <c r="N173" s="126"/>
      <c r="O173" s="126"/>
      <c r="P173" s="126"/>
      <c r="Q173" s="105"/>
      <c r="R173" s="105"/>
    </row>
    <row r="174" spans="1:18" x14ac:dyDescent="0.25">
      <c r="A174" s="126" t="s">
        <v>9509</v>
      </c>
      <c r="B174" s="200" cm="1">
        <f t="array" ref="B174">IF(ROW() &lt; ROW(INDEX(genotypes[experiment_ID],ROWS(genotypes[experiment_ID]))), COUNTIF(INDEX(genotypes[experiment_ID],1):genotypes[[#This Row],[experiment_ID]],genotypes[[#This Row],[experiment_ID]]), "")</f>
        <v>1</v>
      </c>
      <c r="C174" s="126"/>
      <c r="D174" s="126" t="s">
        <v>9204</v>
      </c>
      <c r="E174" s="126" t="s">
        <v>1438</v>
      </c>
      <c r="F174" s="126" t="s">
        <v>681</v>
      </c>
      <c r="G174" s="126" t="s">
        <v>9205</v>
      </c>
      <c r="H174" s="126"/>
      <c r="I174" s="126"/>
      <c r="J174" s="126"/>
      <c r="K174" s="185"/>
      <c r="L174" s="126"/>
      <c r="M174" s="126"/>
      <c r="N174" s="126"/>
      <c r="O174" s="126"/>
      <c r="P174" s="126"/>
      <c r="Q174" s="105"/>
      <c r="R174" s="105"/>
    </row>
    <row r="175" spans="1:18" x14ac:dyDescent="0.25">
      <c r="A175" s="126" t="s">
        <v>9509</v>
      </c>
      <c r="B175" s="200" cm="1">
        <f t="array" ref="B175">IF(ROW() &lt; ROW(INDEX(genotypes[experiment_ID],ROWS(genotypes[experiment_ID]))), COUNTIF(INDEX(genotypes[experiment_ID],1):genotypes[[#This Row],[experiment_ID]],genotypes[[#This Row],[experiment_ID]]), "")</f>
        <v>2</v>
      </c>
      <c r="C175" s="126"/>
      <c r="D175" s="126" t="s">
        <v>9206</v>
      </c>
      <c r="E175" s="126" t="s">
        <v>1438</v>
      </c>
      <c r="F175" s="126" t="s">
        <v>681</v>
      </c>
      <c r="G175" s="126" t="s">
        <v>9207</v>
      </c>
      <c r="H175" s="126"/>
      <c r="I175" s="126"/>
      <c r="J175" s="126"/>
      <c r="K175" s="185"/>
      <c r="L175" s="126"/>
      <c r="M175" s="126"/>
      <c r="N175" s="126"/>
      <c r="O175" s="126"/>
      <c r="P175" s="126"/>
      <c r="Q175" s="105"/>
      <c r="R175" s="105"/>
    </row>
    <row r="176" spans="1:18" x14ac:dyDescent="0.25">
      <c r="A176" s="126" t="s">
        <v>9509</v>
      </c>
      <c r="B176" s="200" cm="1">
        <f t="array" ref="B176">IF(ROW() &lt; ROW(INDEX(genotypes[experiment_ID],ROWS(genotypes[experiment_ID]))), COUNTIF(INDEX(genotypes[experiment_ID],1):genotypes[[#This Row],[experiment_ID]],genotypes[[#This Row],[experiment_ID]]), "")</f>
        <v>3</v>
      </c>
      <c r="C176" s="126"/>
      <c r="D176" s="126" t="s">
        <v>8669</v>
      </c>
      <c r="E176" s="126" t="s">
        <v>1438</v>
      </c>
      <c r="F176" s="126" t="s">
        <v>681</v>
      </c>
      <c r="G176" s="126" t="s">
        <v>9208</v>
      </c>
      <c r="H176" s="126"/>
      <c r="I176" s="126"/>
      <c r="J176" s="126"/>
      <c r="K176" s="185"/>
      <c r="L176" s="126"/>
      <c r="M176" s="126"/>
      <c r="N176" s="126"/>
      <c r="O176" s="126"/>
      <c r="P176" s="126"/>
      <c r="Q176" s="105"/>
      <c r="R176" s="105"/>
    </row>
    <row r="177" spans="1:18" x14ac:dyDescent="0.25">
      <c r="A177" s="126" t="s">
        <v>9510</v>
      </c>
      <c r="B177" s="200" cm="1">
        <f t="array" ref="B177">IF(ROW() &lt; ROW(INDEX(genotypes[experiment_ID],ROWS(genotypes[experiment_ID]))), COUNTIF(INDEX(genotypes[experiment_ID],1):genotypes[[#This Row],[experiment_ID]],genotypes[[#This Row],[experiment_ID]]), "")</f>
        <v>1</v>
      </c>
      <c r="C177" s="126"/>
      <c r="D177" s="126" t="s">
        <v>9204</v>
      </c>
      <c r="E177" s="126" t="s">
        <v>1438</v>
      </c>
      <c r="F177" s="126" t="s">
        <v>681</v>
      </c>
      <c r="G177" s="126" t="s">
        <v>9205</v>
      </c>
      <c r="H177" s="126"/>
      <c r="I177" s="126"/>
      <c r="J177" s="126"/>
      <c r="K177" s="185"/>
      <c r="L177" s="126"/>
      <c r="M177" s="126"/>
      <c r="N177" s="126"/>
      <c r="O177" s="126"/>
      <c r="P177" s="126"/>
      <c r="Q177" s="105"/>
      <c r="R177" s="105"/>
    </row>
    <row r="178" spans="1:18" x14ac:dyDescent="0.25">
      <c r="A178" s="126" t="s">
        <v>9510</v>
      </c>
      <c r="B178" s="200" cm="1">
        <f t="array" ref="B178">IF(ROW() &lt; ROW(INDEX(genotypes[experiment_ID],ROWS(genotypes[experiment_ID]))), COUNTIF(INDEX(genotypes[experiment_ID],1):genotypes[[#This Row],[experiment_ID]],genotypes[[#This Row],[experiment_ID]]), "")</f>
        <v>2</v>
      </c>
      <c r="C178" s="126"/>
      <c r="D178" s="126" t="s">
        <v>9206</v>
      </c>
      <c r="E178" s="126" t="s">
        <v>1438</v>
      </c>
      <c r="F178" s="126" t="s">
        <v>681</v>
      </c>
      <c r="G178" s="126" t="s">
        <v>9207</v>
      </c>
      <c r="H178" s="126"/>
      <c r="I178" s="126"/>
      <c r="J178" s="126"/>
      <c r="K178" s="185"/>
      <c r="L178" s="126"/>
      <c r="M178" s="126"/>
      <c r="N178" s="126"/>
      <c r="O178" s="126"/>
      <c r="P178" s="126"/>
      <c r="Q178" s="105"/>
      <c r="R178" s="105"/>
    </row>
    <row r="179" spans="1:18" x14ac:dyDescent="0.25">
      <c r="A179" s="126" t="s">
        <v>9510</v>
      </c>
      <c r="B179" s="200" cm="1">
        <f t="array" ref="B179">IF(ROW() &lt; ROW(INDEX(genotypes[experiment_ID],ROWS(genotypes[experiment_ID]))), COUNTIF(INDEX(genotypes[experiment_ID],1):genotypes[[#This Row],[experiment_ID]],genotypes[[#This Row],[experiment_ID]]), "")</f>
        <v>3</v>
      </c>
      <c r="C179" s="126"/>
      <c r="D179" s="126" t="s">
        <v>8669</v>
      </c>
      <c r="E179" s="126" t="s">
        <v>1438</v>
      </c>
      <c r="F179" s="126" t="s">
        <v>681</v>
      </c>
      <c r="G179" s="126" t="s">
        <v>9208</v>
      </c>
      <c r="H179" s="126"/>
      <c r="I179" s="126"/>
      <c r="J179" s="126"/>
      <c r="K179" s="185"/>
      <c r="L179" s="126"/>
      <c r="M179" s="126"/>
      <c r="N179" s="126"/>
      <c r="O179" s="126"/>
      <c r="P179" s="126"/>
      <c r="Q179" s="105"/>
      <c r="R179" s="105"/>
    </row>
    <row r="180" spans="1:18" x14ac:dyDescent="0.25">
      <c r="A180" s="126" t="s">
        <v>9511</v>
      </c>
      <c r="B180" s="200" cm="1">
        <f t="array" ref="B180">IF(ROW() &lt; ROW(INDEX(genotypes[experiment_ID],ROWS(genotypes[experiment_ID]))), COUNTIF(INDEX(genotypes[experiment_ID],1):genotypes[[#This Row],[experiment_ID]],genotypes[[#This Row],[experiment_ID]]), "")</f>
        <v>1</v>
      </c>
      <c r="C180" s="126"/>
      <c r="D180" s="126" t="s">
        <v>9204</v>
      </c>
      <c r="E180" s="126" t="s">
        <v>1438</v>
      </c>
      <c r="F180" s="126" t="s">
        <v>681</v>
      </c>
      <c r="G180" s="126" t="s">
        <v>9205</v>
      </c>
      <c r="H180" s="126"/>
      <c r="I180" s="126"/>
      <c r="J180" s="126"/>
      <c r="K180" s="185"/>
      <c r="L180" s="126"/>
      <c r="M180" s="126"/>
      <c r="N180" s="126"/>
      <c r="O180" s="126"/>
      <c r="P180" s="126"/>
      <c r="Q180" s="105"/>
      <c r="R180" s="105"/>
    </row>
    <row r="181" spans="1:18" x14ac:dyDescent="0.25">
      <c r="A181" s="126" t="s">
        <v>9511</v>
      </c>
      <c r="B181" s="200" cm="1">
        <f t="array" ref="B181">IF(ROW() &lt; ROW(INDEX(genotypes[experiment_ID],ROWS(genotypes[experiment_ID]))), COUNTIF(INDEX(genotypes[experiment_ID],1):genotypes[[#This Row],[experiment_ID]],genotypes[[#This Row],[experiment_ID]]), "")</f>
        <v>2</v>
      </c>
      <c r="C181" s="126"/>
      <c r="D181" s="126" t="s">
        <v>9206</v>
      </c>
      <c r="E181" s="126" t="s">
        <v>1438</v>
      </c>
      <c r="F181" s="126" t="s">
        <v>681</v>
      </c>
      <c r="G181" s="126" t="s">
        <v>9207</v>
      </c>
      <c r="H181" s="126"/>
      <c r="I181" s="126"/>
      <c r="J181" s="126"/>
      <c r="K181" s="185"/>
      <c r="L181" s="126"/>
      <c r="M181" s="126"/>
      <c r="N181" s="126"/>
      <c r="O181" s="126"/>
      <c r="P181" s="126"/>
      <c r="Q181" s="105"/>
      <c r="R181" s="105"/>
    </row>
    <row r="182" spans="1:18" x14ac:dyDescent="0.25">
      <c r="A182" s="126" t="s">
        <v>9511</v>
      </c>
      <c r="B182" s="200" cm="1">
        <f t="array" ref="B182">IF(ROW() &lt; ROW(INDEX(genotypes[experiment_ID],ROWS(genotypes[experiment_ID]))), COUNTIF(INDEX(genotypes[experiment_ID],1):genotypes[[#This Row],[experiment_ID]],genotypes[[#This Row],[experiment_ID]]), "")</f>
        <v>3</v>
      </c>
      <c r="C182" s="126"/>
      <c r="D182" s="126" t="s">
        <v>8669</v>
      </c>
      <c r="E182" s="126" t="s">
        <v>1438</v>
      </c>
      <c r="F182" s="126" t="s">
        <v>681</v>
      </c>
      <c r="G182" s="126" t="s">
        <v>9208</v>
      </c>
      <c r="H182" s="126"/>
      <c r="I182" s="126"/>
      <c r="J182" s="126"/>
      <c r="K182" s="185"/>
      <c r="L182" s="126"/>
      <c r="M182" s="126"/>
      <c r="N182" s="126"/>
      <c r="O182" s="126"/>
      <c r="P182" s="126"/>
      <c r="Q182" s="105"/>
      <c r="R182" s="105"/>
    </row>
    <row r="183" spans="1:18" x14ac:dyDescent="0.25">
      <c r="A183" s="126" t="s">
        <v>9512</v>
      </c>
      <c r="B183" s="200" cm="1">
        <f t="array" ref="B183">IF(ROW() &lt; ROW(INDEX(genotypes[experiment_ID],ROWS(genotypes[experiment_ID]))), COUNTIF(INDEX(genotypes[experiment_ID],1):genotypes[[#This Row],[experiment_ID]],genotypes[[#This Row],[experiment_ID]]), "")</f>
        <v>1</v>
      </c>
      <c r="C183" s="126"/>
      <c r="D183" s="126" t="s">
        <v>9204</v>
      </c>
      <c r="E183" s="126" t="s">
        <v>1438</v>
      </c>
      <c r="F183" s="126" t="s">
        <v>681</v>
      </c>
      <c r="G183" s="126" t="s">
        <v>9205</v>
      </c>
      <c r="H183" s="126"/>
      <c r="I183" s="126"/>
      <c r="J183" s="126"/>
      <c r="K183" s="185"/>
      <c r="L183" s="126"/>
      <c r="M183" s="126"/>
      <c r="N183" s="126"/>
      <c r="O183" s="126"/>
      <c r="P183" s="126"/>
      <c r="Q183" s="105"/>
      <c r="R183" s="105"/>
    </row>
    <row r="184" spans="1:18" x14ac:dyDescent="0.25">
      <c r="A184" s="126" t="s">
        <v>9512</v>
      </c>
      <c r="B184" s="200" cm="1">
        <f t="array" ref="B184">IF(ROW() &lt; ROW(INDEX(genotypes[experiment_ID],ROWS(genotypes[experiment_ID]))), COUNTIF(INDEX(genotypes[experiment_ID],1):genotypes[[#This Row],[experiment_ID]],genotypes[[#This Row],[experiment_ID]]), "")</f>
        <v>2</v>
      </c>
      <c r="C184" s="126"/>
      <c r="D184" s="126" t="s">
        <v>9206</v>
      </c>
      <c r="E184" s="126" t="s">
        <v>1438</v>
      </c>
      <c r="F184" s="126" t="s">
        <v>681</v>
      </c>
      <c r="G184" s="126" t="s">
        <v>9207</v>
      </c>
      <c r="H184" s="126"/>
      <c r="I184" s="126"/>
      <c r="J184" s="126"/>
      <c r="K184" s="185"/>
      <c r="L184" s="126"/>
      <c r="M184" s="126"/>
      <c r="N184" s="126"/>
      <c r="O184" s="126"/>
      <c r="P184" s="126"/>
      <c r="Q184" s="105"/>
      <c r="R184" s="105"/>
    </row>
    <row r="185" spans="1:18" x14ac:dyDescent="0.25">
      <c r="A185" s="126" t="s">
        <v>9512</v>
      </c>
      <c r="B185" s="200" cm="1">
        <f t="array" ref="B185">IF(ROW() &lt; ROW(INDEX(genotypes[experiment_ID],ROWS(genotypes[experiment_ID]))), COUNTIF(INDEX(genotypes[experiment_ID],1):genotypes[[#This Row],[experiment_ID]],genotypes[[#This Row],[experiment_ID]]), "")</f>
        <v>3</v>
      </c>
      <c r="C185" s="126"/>
      <c r="D185" s="126" t="s">
        <v>8669</v>
      </c>
      <c r="E185" s="126" t="s">
        <v>1438</v>
      </c>
      <c r="F185" s="126" t="s">
        <v>681</v>
      </c>
      <c r="G185" s="126" t="s">
        <v>9208</v>
      </c>
      <c r="H185" s="126"/>
      <c r="I185" s="126"/>
      <c r="J185" s="126"/>
      <c r="K185" s="185"/>
      <c r="L185" s="126"/>
      <c r="M185" s="126"/>
      <c r="N185" s="126"/>
      <c r="O185" s="126"/>
      <c r="P185" s="126"/>
      <c r="Q185" s="105"/>
      <c r="R185" s="105"/>
    </row>
    <row r="186" spans="1:18" x14ac:dyDescent="0.25">
      <c r="A186" s="126" t="s">
        <v>9513</v>
      </c>
      <c r="B186" s="200" cm="1">
        <f t="array" ref="B186">IF(ROW() &lt; ROW(INDEX(genotypes[experiment_ID],ROWS(genotypes[experiment_ID]))), COUNTIF(INDEX(genotypes[experiment_ID],1):genotypes[[#This Row],[experiment_ID]],genotypes[[#This Row],[experiment_ID]]), "")</f>
        <v>1</v>
      </c>
      <c r="C186" s="126"/>
      <c r="D186" s="126" t="s">
        <v>9204</v>
      </c>
      <c r="E186" s="126" t="s">
        <v>1438</v>
      </c>
      <c r="F186" s="126" t="s">
        <v>681</v>
      </c>
      <c r="G186" s="126" t="s">
        <v>9205</v>
      </c>
      <c r="H186" s="126"/>
      <c r="I186" s="126"/>
      <c r="J186" s="126"/>
      <c r="K186" s="185"/>
      <c r="L186" s="126"/>
      <c r="M186" s="126"/>
      <c r="N186" s="126"/>
      <c r="O186" s="126"/>
      <c r="P186" s="126"/>
      <c r="Q186" s="105"/>
      <c r="R186" s="105"/>
    </row>
    <row r="187" spans="1:18" x14ac:dyDescent="0.25">
      <c r="A187" s="126" t="s">
        <v>9513</v>
      </c>
      <c r="B187" s="200" cm="1">
        <f t="array" ref="B187">IF(ROW() &lt; ROW(INDEX(genotypes[experiment_ID],ROWS(genotypes[experiment_ID]))), COUNTIF(INDEX(genotypes[experiment_ID],1):genotypes[[#This Row],[experiment_ID]],genotypes[[#This Row],[experiment_ID]]), "")</f>
        <v>2</v>
      </c>
      <c r="C187" s="126"/>
      <c r="D187" s="126" t="s">
        <v>9206</v>
      </c>
      <c r="E187" s="126" t="s">
        <v>1438</v>
      </c>
      <c r="F187" s="126" t="s">
        <v>681</v>
      </c>
      <c r="G187" s="126" t="s">
        <v>9207</v>
      </c>
      <c r="H187" s="126"/>
      <c r="I187" s="126"/>
      <c r="J187" s="126"/>
      <c r="K187" s="185"/>
      <c r="L187" s="126"/>
      <c r="M187" s="126"/>
      <c r="N187" s="126"/>
      <c r="O187" s="126"/>
      <c r="P187" s="126"/>
      <c r="Q187" s="105"/>
      <c r="R187" s="105"/>
    </row>
    <row r="188" spans="1:18" x14ac:dyDescent="0.25">
      <c r="A188" s="126" t="s">
        <v>9513</v>
      </c>
      <c r="B188" s="200" cm="1">
        <f t="array" ref="B188">IF(ROW() &lt; ROW(INDEX(genotypes[experiment_ID],ROWS(genotypes[experiment_ID]))), COUNTIF(INDEX(genotypes[experiment_ID],1):genotypes[[#This Row],[experiment_ID]],genotypes[[#This Row],[experiment_ID]]), "")</f>
        <v>3</v>
      </c>
      <c r="C188" s="126"/>
      <c r="D188" s="126" t="s">
        <v>8669</v>
      </c>
      <c r="E188" s="126" t="s">
        <v>1438</v>
      </c>
      <c r="F188" s="126" t="s">
        <v>681</v>
      </c>
      <c r="G188" s="126" t="s">
        <v>9208</v>
      </c>
      <c r="H188" s="126"/>
      <c r="I188" s="126"/>
      <c r="J188" s="126"/>
      <c r="K188" s="185"/>
      <c r="L188" s="126"/>
      <c r="M188" s="126"/>
      <c r="N188" s="126"/>
      <c r="O188" s="126"/>
      <c r="P188" s="126"/>
      <c r="Q188" s="105"/>
      <c r="R188" s="105"/>
    </row>
    <row r="189" spans="1:18" x14ac:dyDescent="0.25">
      <c r="A189" s="126" t="s">
        <v>9514</v>
      </c>
      <c r="B189" s="200" cm="1">
        <f t="array" ref="B189">IF(ROW() &lt; ROW(INDEX(genotypes[experiment_ID],ROWS(genotypes[experiment_ID]))), COUNTIF(INDEX(genotypes[experiment_ID],1):genotypes[[#This Row],[experiment_ID]],genotypes[[#This Row],[experiment_ID]]), "")</f>
        <v>1</v>
      </c>
      <c r="C189" s="126"/>
      <c r="D189" s="126" t="s">
        <v>9204</v>
      </c>
      <c r="E189" s="126" t="s">
        <v>1438</v>
      </c>
      <c r="F189" s="126" t="s">
        <v>681</v>
      </c>
      <c r="G189" s="126" t="s">
        <v>9205</v>
      </c>
      <c r="H189" s="126"/>
      <c r="I189" s="126"/>
      <c r="J189" s="126"/>
      <c r="K189" s="185"/>
      <c r="L189" s="126"/>
      <c r="M189" s="126"/>
      <c r="N189" s="126"/>
      <c r="O189" s="126"/>
      <c r="P189" s="126"/>
      <c r="Q189" s="105"/>
      <c r="R189" s="105"/>
    </row>
    <row r="190" spans="1:18" x14ac:dyDescent="0.25">
      <c r="A190" s="126" t="s">
        <v>9514</v>
      </c>
      <c r="B190" s="200" cm="1">
        <f t="array" ref="B190">IF(ROW() &lt; ROW(INDEX(genotypes[experiment_ID],ROWS(genotypes[experiment_ID]))), COUNTIF(INDEX(genotypes[experiment_ID],1):genotypes[[#This Row],[experiment_ID]],genotypes[[#This Row],[experiment_ID]]), "")</f>
        <v>2</v>
      </c>
      <c r="C190" s="126"/>
      <c r="D190" s="126" t="s">
        <v>9206</v>
      </c>
      <c r="E190" s="126" t="s">
        <v>1438</v>
      </c>
      <c r="F190" s="126" t="s">
        <v>681</v>
      </c>
      <c r="G190" s="126" t="s">
        <v>9207</v>
      </c>
      <c r="H190" s="126"/>
      <c r="I190" s="126"/>
      <c r="J190" s="126"/>
      <c r="K190" s="185"/>
      <c r="L190" s="126"/>
      <c r="M190" s="126"/>
      <c r="N190" s="126"/>
      <c r="O190" s="126"/>
      <c r="P190" s="126"/>
      <c r="Q190" s="105"/>
      <c r="R190" s="105"/>
    </row>
    <row r="191" spans="1:18" x14ac:dyDescent="0.25">
      <c r="A191" s="126" t="s">
        <v>9514</v>
      </c>
      <c r="B191" s="200" cm="1">
        <f t="array" ref="B191">IF(ROW() &lt; ROW(INDEX(genotypes[experiment_ID],ROWS(genotypes[experiment_ID]))), COUNTIF(INDEX(genotypes[experiment_ID],1):genotypes[[#This Row],[experiment_ID]],genotypes[[#This Row],[experiment_ID]]), "")</f>
        <v>3</v>
      </c>
      <c r="C191" s="126"/>
      <c r="D191" s="126" t="s">
        <v>8669</v>
      </c>
      <c r="E191" s="126" t="s">
        <v>1438</v>
      </c>
      <c r="F191" s="126" t="s">
        <v>681</v>
      </c>
      <c r="G191" s="126" t="s">
        <v>9208</v>
      </c>
      <c r="H191" s="126"/>
      <c r="I191" s="126"/>
      <c r="J191" s="126"/>
      <c r="K191" s="185"/>
      <c r="L191" s="126"/>
      <c r="M191" s="126"/>
      <c r="N191" s="126"/>
      <c r="O191" s="126"/>
      <c r="P191" s="126"/>
      <c r="Q191" s="105"/>
      <c r="R191" s="105"/>
    </row>
    <row r="192" spans="1:18" x14ac:dyDescent="0.25">
      <c r="A192" s="126" t="s">
        <v>9515</v>
      </c>
      <c r="B192" s="200" cm="1">
        <f t="array" ref="B192">IF(ROW() &lt; ROW(INDEX(genotypes[experiment_ID],ROWS(genotypes[experiment_ID]))), COUNTIF(INDEX(genotypes[experiment_ID],1):genotypes[[#This Row],[experiment_ID]],genotypes[[#This Row],[experiment_ID]]), "")</f>
        <v>1</v>
      </c>
      <c r="C192" s="126"/>
      <c r="D192" s="126" t="s">
        <v>9204</v>
      </c>
      <c r="E192" s="126" t="s">
        <v>1438</v>
      </c>
      <c r="F192" s="126" t="s">
        <v>681</v>
      </c>
      <c r="G192" s="126" t="s">
        <v>9205</v>
      </c>
      <c r="H192" s="126"/>
      <c r="I192" s="126"/>
      <c r="J192" s="126"/>
      <c r="K192" s="185"/>
      <c r="L192" s="126"/>
      <c r="M192" s="126"/>
      <c r="N192" s="126"/>
      <c r="O192" s="126"/>
      <c r="P192" s="126"/>
      <c r="Q192" s="105"/>
      <c r="R192" s="105"/>
    </row>
    <row r="193" spans="1:18" x14ac:dyDescent="0.25">
      <c r="A193" s="126" t="s">
        <v>9515</v>
      </c>
      <c r="B193" s="200" cm="1">
        <f t="array" ref="B193">IF(ROW() &lt; ROW(INDEX(genotypes[experiment_ID],ROWS(genotypes[experiment_ID]))), COUNTIF(INDEX(genotypes[experiment_ID],1):genotypes[[#This Row],[experiment_ID]],genotypes[[#This Row],[experiment_ID]]), "")</f>
        <v>2</v>
      </c>
      <c r="C193" s="126"/>
      <c r="D193" s="126" t="s">
        <v>9206</v>
      </c>
      <c r="E193" s="126" t="s">
        <v>1438</v>
      </c>
      <c r="F193" s="126" t="s">
        <v>681</v>
      </c>
      <c r="G193" s="126" t="s">
        <v>9207</v>
      </c>
      <c r="H193" s="126"/>
      <c r="I193" s="126"/>
      <c r="J193" s="126"/>
      <c r="K193" s="185"/>
      <c r="L193" s="126"/>
      <c r="M193" s="126"/>
      <c r="N193" s="126"/>
      <c r="O193" s="126"/>
      <c r="P193" s="126"/>
      <c r="Q193" s="105"/>
      <c r="R193" s="105"/>
    </row>
    <row r="194" spans="1:18" x14ac:dyDescent="0.25">
      <c r="A194" s="126" t="s">
        <v>9515</v>
      </c>
      <c r="B194" s="200" cm="1">
        <f t="array" ref="B194">IF(ROW() &lt; ROW(INDEX(genotypes[experiment_ID],ROWS(genotypes[experiment_ID]))), COUNTIF(INDEX(genotypes[experiment_ID],1):genotypes[[#This Row],[experiment_ID]],genotypes[[#This Row],[experiment_ID]]), "")</f>
        <v>3</v>
      </c>
      <c r="C194" s="126"/>
      <c r="D194" s="126" t="s">
        <v>8669</v>
      </c>
      <c r="E194" s="126" t="s">
        <v>1438</v>
      </c>
      <c r="F194" s="126" t="s">
        <v>681</v>
      </c>
      <c r="G194" s="126" t="s">
        <v>9208</v>
      </c>
      <c r="H194" s="126"/>
      <c r="I194" s="126"/>
      <c r="J194" s="126"/>
      <c r="K194" s="185"/>
      <c r="L194" s="126"/>
      <c r="M194" s="126"/>
      <c r="N194" s="126"/>
      <c r="O194" s="126"/>
      <c r="P194" s="126"/>
      <c r="Q194" s="105"/>
      <c r="R194" s="105"/>
    </row>
    <row r="195" spans="1:18" x14ac:dyDescent="0.25">
      <c r="A195" s="126" t="s">
        <v>9516</v>
      </c>
      <c r="B195" s="200" cm="1">
        <f t="array" ref="B195">IF(ROW() &lt; ROW(INDEX(genotypes[experiment_ID],ROWS(genotypes[experiment_ID]))), COUNTIF(INDEX(genotypes[experiment_ID],1):genotypes[[#This Row],[experiment_ID]],genotypes[[#This Row],[experiment_ID]]), "")</f>
        <v>1</v>
      </c>
      <c r="C195" s="126"/>
      <c r="D195" s="126" t="s">
        <v>9204</v>
      </c>
      <c r="E195" s="126" t="s">
        <v>1438</v>
      </c>
      <c r="F195" s="126" t="s">
        <v>681</v>
      </c>
      <c r="G195" s="126" t="s">
        <v>9205</v>
      </c>
      <c r="H195" s="126"/>
      <c r="I195" s="126"/>
      <c r="J195" s="126"/>
      <c r="K195" s="185"/>
      <c r="L195" s="126"/>
      <c r="M195" s="126"/>
      <c r="N195" s="126"/>
      <c r="O195" s="126"/>
      <c r="P195" s="126"/>
      <c r="Q195" s="105"/>
      <c r="R195" s="105"/>
    </row>
    <row r="196" spans="1:18" x14ac:dyDescent="0.25">
      <c r="A196" s="126" t="s">
        <v>9516</v>
      </c>
      <c r="B196" s="200" cm="1">
        <f t="array" ref="B196">IF(ROW() &lt; ROW(INDEX(genotypes[experiment_ID],ROWS(genotypes[experiment_ID]))), COUNTIF(INDEX(genotypes[experiment_ID],1):genotypes[[#This Row],[experiment_ID]],genotypes[[#This Row],[experiment_ID]]), "")</f>
        <v>2</v>
      </c>
      <c r="C196" s="126"/>
      <c r="D196" s="126" t="s">
        <v>9206</v>
      </c>
      <c r="E196" s="126" t="s">
        <v>1438</v>
      </c>
      <c r="F196" s="126" t="s">
        <v>681</v>
      </c>
      <c r="G196" s="126" t="s">
        <v>9207</v>
      </c>
      <c r="H196" s="126"/>
      <c r="I196" s="126"/>
      <c r="J196" s="126"/>
      <c r="K196" s="185"/>
      <c r="L196" s="126"/>
      <c r="M196" s="126"/>
      <c r="N196" s="126"/>
      <c r="O196" s="126"/>
      <c r="P196" s="126"/>
      <c r="Q196" s="105"/>
      <c r="R196" s="105"/>
    </row>
    <row r="197" spans="1:18" x14ac:dyDescent="0.25">
      <c r="A197" s="126" t="s">
        <v>9516</v>
      </c>
      <c r="B197" s="200" cm="1">
        <f t="array" ref="B197">IF(ROW() &lt; ROW(INDEX(genotypes[experiment_ID],ROWS(genotypes[experiment_ID]))), COUNTIF(INDEX(genotypes[experiment_ID],1):genotypes[[#This Row],[experiment_ID]],genotypes[[#This Row],[experiment_ID]]), "")</f>
        <v>3</v>
      </c>
      <c r="C197" s="126"/>
      <c r="D197" s="126" t="s">
        <v>8669</v>
      </c>
      <c r="E197" s="126" t="s">
        <v>1438</v>
      </c>
      <c r="F197" s="126" t="s">
        <v>681</v>
      </c>
      <c r="G197" s="126" t="s">
        <v>9208</v>
      </c>
      <c r="H197" s="126"/>
      <c r="I197" s="126"/>
      <c r="J197" s="126"/>
      <c r="K197" s="185"/>
      <c r="L197" s="126"/>
      <c r="M197" s="126"/>
      <c r="N197" s="126"/>
      <c r="O197" s="126"/>
      <c r="P197" s="126"/>
      <c r="Q197" s="105"/>
      <c r="R197" s="105"/>
    </row>
    <row r="198" spans="1:18" x14ac:dyDescent="0.25">
      <c r="A198" s="126" t="s">
        <v>9517</v>
      </c>
      <c r="B198" s="200" cm="1">
        <f t="array" ref="B198">IF(ROW() &lt; ROW(INDEX(genotypes[experiment_ID],ROWS(genotypes[experiment_ID]))), COUNTIF(INDEX(genotypes[experiment_ID],1):genotypes[[#This Row],[experiment_ID]],genotypes[[#This Row],[experiment_ID]]), "")</f>
        <v>1</v>
      </c>
      <c r="C198" s="126"/>
      <c r="D198" s="126" t="s">
        <v>9204</v>
      </c>
      <c r="E198" s="126" t="s">
        <v>1438</v>
      </c>
      <c r="F198" s="126" t="s">
        <v>681</v>
      </c>
      <c r="G198" s="126" t="s">
        <v>9205</v>
      </c>
      <c r="H198" s="126"/>
      <c r="I198" s="126"/>
      <c r="J198" s="126"/>
      <c r="K198" s="185"/>
      <c r="L198" s="126"/>
      <c r="M198" s="126"/>
      <c r="N198" s="126"/>
      <c r="O198" s="126"/>
      <c r="P198" s="126"/>
      <c r="Q198" s="105"/>
      <c r="R198" s="105"/>
    </row>
    <row r="199" spans="1:18" x14ac:dyDescent="0.25">
      <c r="A199" s="126" t="s">
        <v>9517</v>
      </c>
      <c r="B199" s="200" cm="1">
        <f t="array" ref="B199">IF(ROW() &lt; ROW(INDEX(genotypes[experiment_ID],ROWS(genotypes[experiment_ID]))), COUNTIF(INDEX(genotypes[experiment_ID],1):genotypes[[#This Row],[experiment_ID]],genotypes[[#This Row],[experiment_ID]]), "")</f>
        <v>2</v>
      </c>
      <c r="C199" s="126"/>
      <c r="D199" s="126" t="s">
        <v>9206</v>
      </c>
      <c r="E199" s="126" t="s">
        <v>1438</v>
      </c>
      <c r="F199" s="126" t="s">
        <v>681</v>
      </c>
      <c r="G199" s="126" t="s">
        <v>9207</v>
      </c>
      <c r="H199" s="126"/>
      <c r="I199" s="126"/>
      <c r="J199" s="126"/>
      <c r="K199" s="185"/>
      <c r="L199" s="126"/>
      <c r="M199" s="126"/>
      <c r="N199" s="126"/>
      <c r="O199" s="126"/>
      <c r="P199" s="126"/>
      <c r="Q199" s="105"/>
      <c r="R199" s="105"/>
    </row>
    <row r="200" spans="1:18" x14ac:dyDescent="0.25">
      <c r="A200" s="126" t="s">
        <v>9517</v>
      </c>
      <c r="B200" s="200" cm="1">
        <f t="array" ref="B200">IF(ROW() &lt; ROW(INDEX(genotypes[experiment_ID],ROWS(genotypes[experiment_ID]))), COUNTIF(INDEX(genotypes[experiment_ID],1):genotypes[[#This Row],[experiment_ID]],genotypes[[#This Row],[experiment_ID]]), "")</f>
        <v>3</v>
      </c>
      <c r="C200" s="126"/>
      <c r="D200" s="126" t="s">
        <v>8669</v>
      </c>
      <c r="E200" s="126" t="s">
        <v>1438</v>
      </c>
      <c r="F200" s="126" t="s">
        <v>681</v>
      </c>
      <c r="G200" s="126" t="s">
        <v>9208</v>
      </c>
      <c r="H200" s="126"/>
      <c r="I200" s="126"/>
      <c r="J200" s="126"/>
      <c r="K200" s="185"/>
      <c r="L200" s="126"/>
      <c r="M200" s="126"/>
      <c r="N200" s="126"/>
      <c r="O200" s="126"/>
      <c r="P200" s="126"/>
      <c r="Q200" s="105"/>
      <c r="R200" s="105"/>
    </row>
    <row r="201" spans="1:18" x14ac:dyDescent="0.25">
      <c r="A201" s="126" t="s">
        <v>9518</v>
      </c>
      <c r="B201" s="200" cm="1">
        <f t="array" ref="B201">IF(ROW() &lt; ROW(INDEX(genotypes[experiment_ID],ROWS(genotypes[experiment_ID]))), COUNTIF(INDEX(genotypes[experiment_ID],1):genotypes[[#This Row],[experiment_ID]],genotypes[[#This Row],[experiment_ID]]), "")</f>
        <v>1</v>
      </c>
      <c r="C201" s="126"/>
      <c r="D201" s="126" t="s">
        <v>9204</v>
      </c>
      <c r="E201" s="126" t="s">
        <v>1438</v>
      </c>
      <c r="F201" s="126" t="s">
        <v>681</v>
      </c>
      <c r="G201" s="126" t="s">
        <v>9205</v>
      </c>
      <c r="H201" s="126"/>
      <c r="I201" s="126"/>
      <c r="J201" s="126"/>
      <c r="K201" s="185"/>
      <c r="L201" s="126"/>
      <c r="M201" s="126"/>
      <c r="N201" s="126"/>
      <c r="O201" s="126"/>
      <c r="P201" s="126"/>
      <c r="Q201" s="105"/>
      <c r="R201" s="105"/>
    </row>
    <row r="202" spans="1:18" x14ac:dyDescent="0.25">
      <c r="A202" s="126" t="s">
        <v>9518</v>
      </c>
      <c r="B202" s="200" cm="1">
        <f t="array" ref="B202">IF(ROW() &lt; ROW(INDEX(genotypes[experiment_ID],ROWS(genotypes[experiment_ID]))), COUNTIF(INDEX(genotypes[experiment_ID],1):genotypes[[#This Row],[experiment_ID]],genotypes[[#This Row],[experiment_ID]]), "")</f>
        <v>2</v>
      </c>
      <c r="C202" s="126"/>
      <c r="D202" s="126" t="s">
        <v>9206</v>
      </c>
      <c r="E202" s="126" t="s">
        <v>1438</v>
      </c>
      <c r="F202" s="126" t="s">
        <v>681</v>
      </c>
      <c r="G202" s="126" t="s">
        <v>9207</v>
      </c>
      <c r="H202" s="126"/>
      <c r="I202" s="126"/>
      <c r="J202" s="126"/>
      <c r="K202" s="185"/>
      <c r="L202" s="126"/>
      <c r="M202" s="126"/>
      <c r="N202" s="126"/>
      <c r="O202" s="126"/>
      <c r="P202" s="126"/>
      <c r="Q202" s="105"/>
      <c r="R202" s="105"/>
    </row>
    <row r="203" spans="1:18" x14ac:dyDescent="0.25">
      <c r="A203" s="126" t="s">
        <v>9518</v>
      </c>
      <c r="B203" s="200" cm="1">
        <f t="array" ref="B203">IF(ROW() &lt; ROW(INDEX(genotypes[experiment_ID],ROWS(genotypes[experiment_ID]))), COUNTIF(INDEX(genotypes[experiment_ID],1):genotypes[[#This Row],[experiment_ID]],genotypes[[#This Row],[experiment_ID]]), "")</f>
        <v>3</v>
      </c>
      <c r="C203" s="126"/>
      <c r="D203" s="126" t="s">
        <v>8669</v>
      </c>
      <c r="E203" s="126" t="s">
        <v>1438</v>
      </c>
      <c r="F203" s="126" t="s">
        <v>681</v>
      </c>
      <c r="G203" s="126" t="s">
        <v>9208</v>
      </c>
      <c r="H203" s="126"/>
      <c r="I203" s="126"/>
      <c r="J203" s="126"/>
      <c r="K203" s="185"/>
      <c r="L203" s="126"/>
      <c r="M203" s="126"/>
      <c r="N203" s="126"/>
      <c r="O203" s="126"/>
      <c r="P203" s="126"/>
      <c r="Q203" s="105"/>
      <c r="R203" s="105"/>
    </row>
    <row r="204" spans="1:18" x14ac:dyDescent="0.25">
      <c r="A204" s="126" t="s">
        <v>9522</v>
      </c>
      <c r="B204" s="200" cm="1">
        <f t="array" ref="B204">IF(ROW() &lt; ROW(INDEX(genotypes[experiment_ID],ROWS(genotypes[experiment_ID]))), COUNTIF(INDEX(genotypes[experiment_ID],1):genotypes[[#This Row],[experiment_ID]],genotypes[[#This Row],[experiment_ID]]), "")</f>
        <v>1</v>
      </c>
      <c r="C204" s="126"/>
      <c r="D204" s="126" t="s">
        <v>9204</v>
      </c>
      <c r="E204" s="126" t="s">
        <v>1438</v>
      </c>
      <c r="F204" s="126" t="s">
        <v>681</v>
      </c>
      <c r="G204" s="126" t="s">
        <v>9205</v>
      </c>
      <c r="H204" s="126"/>
      <c r="I204" s="126"/>
      <c r="J204" s="126"/>
      <c r="K204" s="185"/>
      <c r="L204" s="126"/>
      <c r="M204" s="126"/>
      <c r="N204" s="126"/>
      <c r="O204" s="126"/>
      <c r="P204" s="126"/>
      <c r="Q204" s="105"/>
      <c r="R204" s="105"/>
    </row>
    <row r="205" spans="1:18" x14ac:dyDescent="0.25">
      <c r="A205" s="126" t="s">
        <v>9522</v>
      </c>
      <c r="B205" s="200" cm="1">
        <f t="array" ref="B205">IF(ROW() &lt; ROW(INDEX(genotypes[experiment_ID],ROWS(genotypes[experiment_ID]))), COUNTIF(INDEX(genotypes[experiment_ID],1):genotypes[[#This Row],[experiment_ID]],genotypes[[#This Row],[experiment_ID]]), "")</f>
        <v>2</v>
      </c>
      <c r="C205" s="126"/>
      <c r="D205" s="126" t="s">
        <v>9206</v>
      </c>
      <c r="E205" s="126" t="s">
        <v>1438</v>
      </c>
      <c r="F205" s="126" t="s">
        <v>681</v>
      </c>
      <c r="G205" s="126" t="s">
        <v>9207</v>
      </c>
      <c r="H205" s="126"/>
      <c r="I205" s="126"/>
      <c r="J205" s="126"/>
      <c r="K205" s="185"/>
      <c r="L205" s="126"/>
      <c r="M205" s="126"/>
      <c r="N205" s="126"/>
      <c r="O205" s="126"/>
      <c r="P205" s="126"/>
      <c r="Q205" s="105"/>
      <c r="R205" s="105"/>
    </row>
    <row r="206" spans="1:18" x14ac:dyDescent="0.25">
      <c r="A206" s="126" t="s">
        <v>9522</v>
      </c>
      <c r="B206" s="200" cm="1">
        <f t="array" ref="B206">IF(ROW() &lt; ROW(INDEX(genotypes[experiment_ID],ROWS(genotypes[experiment_ID]))), COUNTIF(INDEX(genotypes[experiment_ID],1):genotypes[[#This Row],[experiment_ID]],genotypes[[#This Row],[experiment_ID]]), "")</f>
        <v>3</v>
      </c>
      <c r="C206" s="126"/>
      <c r="D206" s="126" t="s">
        <v>8669</v>
      </c>
      <c r="E206" s="126" t="s">
        <v>1438</v>
      </c>
      <c r="F206" s="126" t="s">
        <v>681</v>
      </c>
      <c r="G206" s="126" t="s">
        <v>9208</v>
      </c>
      <c r="H206" s="126"/>
      <c r="I206" s="126"/>
      <c r="J206" s="126"/>
      <c r="K206" s="185"/>
      <c r="L206" s="126"/>
      <c r="M206" s="126"/>
      <c r="N206" s="126"/>
      <c r="O206" s="126"/>
      <c r="P206" s="126"/>
      <c r="Q206" s="105"/>
      <c r="R206" s="105"/>
    </row>
    <row r="207" spans="1:18" x14ac:dyDescent="0.25">
      <c r="A207" s="126" t="s">
        <v>9634</v>
      </c>
      <c r="B207" s="200" cm="1">
        <f t="array" ref="B207">IF(ROW() &lt; ROW(INDEX(genotypes[experiment_ID],ROWS(genotypes[experiment_ID]))), COUNTIF(INDEX(genotypes[experiment_ID],1):genotypes[[#This Row],[experiment_ID]],genotypes[[#This Row],[experiment_ID]]), "")</f>
        <v>1</v>
      </c>
      <c r="C207" s="126"/>
      <c r="D207" s="126" t="s">
        <v>9572</v>
      </c>
      <c r="E207" s="126" t="s">
        <v>1440</v>
      </c>
      <c r="F207" s="126" t="s">
        <v>681</v>
      </c>
      <c r="G207" s="126"/>
      <c r="H207" s="126"/>
      <c r="I207" s="126"/>
      <c r="J207" s="126"/>
      <c r="K207" s="185"/>
      <c r="L207" s="126"/>
      <c r="M207" s="126"/>
      <c r="N207" s="126"/>
      <c r="O207" s="126"/>
      <c r="P207" s="126"/>
      <c r="Q207" s="105"/>
      <c r="R207" s="105"/>
    </row>
    <row r="208" spans="1:18" x14ac:dyDescent="0.25">
      <c r="A208" s="126" t="s">
        <v>9633</v>
      </c>
      <c r="B208" s="200" cm="1">
        <f t="array" ref="B208">IF(ROW() &lt; ROW(INDEX(genotypes[experiment_ID],ROWS(genotypes[experiment_ID]))), COUNTIF(INDEX(genotypes[experiment_ID],1):genotypes[[#This Row],[experiment_ID]],genotypes[[#This Row],[experiment_ID]]), "")</f>
        <v>1</v>
      </c>
      <c r="C208" s="126"/>
      <c r="D208" s="126" t="s">
        <v>9572</v>
      </c>
      <c r="E208" s="126" t="s">
        <v>1440</v>
      </c>
      <c r="F208" s="126" t="s">
        <v>681</v>
      </c>
      <c r="G208" s="126"/>
      <c r="H208" s="126"/>
      <c r="I208" s="126"/>
      <c r="J208" s="126"/>
      <c r="K208" s="185"/>
      <c r="L208" s="126"/>
      <c r="M208" s="126"/>
      <c r="N208" s="126"/>
      <c r="O208" s="126"/>
      <c r="P208" s="126"/>
      <c r="Q208" s="105"/>
      <c r="R208" s="105"/>
    </row>
    <row r="209" spans="1:18" x14ac:dyDescent="0.25">
      <c r="A209" s="126" t="s">
        <v>9633</v>
      </c>
      <c r="B209" s="200" cm="1">
        <f t="array" ref="B209">IF(ROW() &lt; ROW(INDEX(genotypes[experiment_ID],ROWS(genotypes[experiment_ID]))), COUNTIF(INDEX(genotypes[experiment_ID],1):genotypes[[#This Row],[experiment_ID]],genotypes[[#This Row],[experiment_ID]]), "")</f>
        <v>2</v>
      </c>
      <c r="C209" s="126"/>
      <c r="D209" s="126" t="s">
        <v>9599</v>
      </c>
      <c r="E209" s="126" t="s">
        <v>1440</v>
      </c>
      <c r="F209" s="126" t="s">
        <v>681</v>
      </c>
      <c r="G209" s="126"/>
      <c r="H209" s="126"/>
      <c r="I209" s="126"/>
      <c r="J209" s="126"/>
      <c r="K209" s="185"/>
      <c r="L209" s="126"/>
      <c r="M209" s="126"/>
      <c r="N209" s="126"/>
      <c r="O209" s="126"/>
      <c r="P209" s="126"/>
      <c r="Q209" s="105"/>
      <c r="R209" s="105"/>
    </row>
    <row r="210" spans="1:18" x14ac:dyDescent="0.25">
      <c r="A210" s="126" t="s">
        <v>9802</v>
      </c>
      <c r="B210" s="200" cm="1">
        <f t="array" ref="B210">IF(ROW() &lt; ROW(INDEX(genotypes[experiment_ID],ROWS(genotypes[experiment_ID]))), COUNTIF(INDEX(genotypes[experiment_ID],1):genotypes[[#This Row],[experiment_ID]],genotypes[[#This Row],[experiment_ID]]), "")</f>
        <v>1</v>
      </c>
      <c r="C210" s="126" t="s">
        <v>9652</v>
      </c>
      <c r="D210" s="126" t="s">
        <v>9652</v>
      </c>
      <c r="E210" s="126"/>
      <c r="F210" s="126" t="s">
        <v>633</v>
      </c>
      <c r="G210" s="126"/>
      <c r="H210" s="126"/>
      <c r="I210" s="126"/>
      <c r="J210" s="126"/>
      <c r="K210" s="185"/>
      <c r="L210" s="126"/>
      <c r="M210" s="126"/>
      <c r="N210" s="126"/>
      <c r="O210" s="126"/>
      <c r="P210" s="126"/>
      <c r="Q210" s="105"/>
      <c r="R210" s="105"/>
    </row>
    <row r="211" spans="1:18" x14ac:dyDescent="0.25">
      <c r="A211" s="126" t="s">
        <v>9802</v>
      </c>
      <c r="B211" s="200" cm="1">
        <f t="array" ref="B211">IF(ROW() &lt; ROW(INDEX(genotypes[experiment_ID],ROWS(genotypes[experiment_ID]))), COUNTIF(INDEX(genotypes[experiment_ID],1):genotypes[[#This Row],[experiment_ID]],genotypes[[#This Row],[experiment_ID]]), "")</f>
        <v>2</v>
      </c>
      <c r="C211" s="126" t="s">
        <v>9653</v>
      </c>
      <c r="D211" s="126" t="s">
        <v>9653</v>
      </c>
      <c r="E211" s="126"/>
      <c r="F211" s="126" t="s">
        <v>633</v>
      </c>
      <c r="G211" s="126"/>
      <c r="H211" s="126"/>
      <c r="I211" s="126"/>
      <c r="J211" s="126"/>
      <c r="K211" s="185"/>
      <c r="L211" s="126"/>
      <c r="M211" s="126"/>
      <c r="N211" s="126"/>
      <c r="O211" s="126"/>
      <c r="P211" s="126"/>
      <c r="Q211" s="105"/>
      <c r="R211" s="105"/>
    </row>
    <row r="212" spans="1:18" x14ac:dyDescent="0.25">
      <c r="A212" s="126" t="s">
        <v>9802</v>
      </c>
      <c r="B212" s="200" cm="1">
        <f t="array" ref="B212">IF(ROW() &lt; ROW(INDEX(genotypes[experiment_ID],ROWS(genotypes[experiment_ID]))), COUNTIF(INDEX(genotypes[experiment_ID],1):genotypes[[#This Row],[experiment_ID]],genotypes[[#This Row],[experiment_ID]]), "")</f>
        <v>3</v>
      </c>
      <c r="C212" s="126" t="s">
        <v>9654</v>
      </c>
      <c r="D212" s="126" t="s">
        <v>9654</v>
      </c>
      <c r="E212" s="126"/>
      <c r="F212" s="126" t="s">
        <v>633</v>
      </c>
      <c r="G212" s="126"/>
      <c r="H212" s="126"/>
      <c r="I212" s="126"/>
      <c r="J212" s="126"/>
      <c r="K212" s="185"/>
      <c r="L212" s="126"/>
      <c r="M212" s="126"/>
      <c r="N212" s="126"/>
      <c r="O212" s="126"/>
      <c r="P212" s="126"/>
      <c r="Q212" s="105"/>
      <c r="R212" s="105"/>
    </row>
    <row r="213" spans="1:18" x14ac:dyDescent="0.25">
      <c r="A213" s="126" t="s">
        <v>9802</v>
      </c>
      <c r="B213" s="200" cm="1">
        <f t="array" ref="B213">IF(ROW() &lt; ROW(INDEX(genotypes[experiment_ID],ROWS(genotypes[experiment_ID]))), COUNTIF(INDEX(genotypes[experiment_ID],1):genotypes[[#This Row],[experiment_ID]],genotypes[[#This Row],[experiment_ID]]), "")</f>
        <v>4</v>
      </c>
      <c r="C213" s="126" t="s">
        <v>9655</v>
      </c>
      <c r="D213" s="126" t="s">
        <v>9655</v>
      </c>
      <c r="E213" s="126"/>
      <c r="F213" s="126" t="s">
        <v>633</v>
      </c>
      <c r="G213" s="126"/>
      <c r="H213" s="126"/>
      <c r="I213" s="126"/>
      <c r="J213" s="126"/>
      <c r="K213" s="185"/>
      <c r="L213" s="126"/>
      <c r="M213" s="126"/>
      <c r="N213" s="126"/>
      <c r="O213" s="126"/>
      <c r="P213" s="126"/>
      <c r="Q213" s="105"/>
      <c r="R213" s="105"/>
    </row>
    <row r="214" spans="1:18" x14ac:dyDescent="0.25">
      <c r="A214" s="126" t="s">
        <v>9802</v>
      </c>
      <c r="B214" s="200" cm="1">
        <f t="array" ref="B214">IF(ROW() &lt; ROW(INDEX(genotypes[experiment_ID],ROWS(genotypes[experiment_ID]))), COUNTIF(INDEX(genotypes[experiment_ID],1):genotypes[[#This Row],[experiment_ID]],genotypes[[#This Row],[experiment_ID]]), "")</f>
        <v>5</v>
      </c>
      <c r="C214" s="126" t="s">
        <v>9656</v>
      </c>
      <c r="D214" s="126" t="s">
        <v>9656</v>
      </c>
      <c r="E214" s="126"/>
      <c r="F214" s="126" t="s">
        <v>633</v>
      </c>
      <c r="G214" s="126"/>
      <c r="H214" s="126"/>
      <c r="I214" s="126"/>
      <c r="J214" s="126"/>
      <c r="K214" s="185"/>
      <c r="L214" s="126"/>
      <c r="M214" s="126"/>
      <c r="N214" s="126"/>
      <c r="O214" s="126"/>
      <c r="P214" s="126"/>
      <c r="Q214" s="105"/>
      <c r="R214" s="105"/>
    </row>
    <row r="215" spans="1:18" x14ac:dyDescent="0.25">
      <c r="A215" s="212" t="s">
        <v>9802</v>
      </c>
      <c r="B215" s="200" cm="1">
        <f t="array" ref="B215">IF(ROW() &lt; ROW(INDEX(genotypes[experiment_ID],ROWS(genotypes[experiment_ID]))), COUNTIF(INDEX(genotypes[experiment_ID],1):genotypes[[#This Row],[experiment_ID]],genotypes[[#This Row],[experiment_ID]]), "")</f>
        <v>6</v>
      </c>
      <c r="C215" s="126" t="s">
        <v>1047</v>
      </c>
      <c r="D215" s="126" t="s">
        <v>1047</v>
      </c>
      <c r="E215" s="126"/>
      <c r="F215" s="126" t="s">
        <v>633</v>
      </c>
      <c r="G215" s="126"/>
      <c r="H215" s="126"/>
      <c r="I215" s="126"/>
      <c r="J215" s="126"/>
      <c r="K215" s="185"/>
      <c r="L215" s="126"/>
      <c r="M215" s="126"/>
      <c r="N215" s="126"/>
      <c r="O215" s="126"/>
      <c r="P215" s="126"/>
      <c r="Q215" s="105"/>
      <c r="R215" s="105"/>
    </row>
    <row r="216" spans="1:18" x14ac:dyDescent="0.25">
      <c r="A216" s="126" t="s">
        <v>9802</v>
      </c>
      <c r="B216" s="200" cm="1">
        <f t="array" ref="B216">IF(ROW() &lt; ROW(INDEX(genotypes[experiment_ID],ROWS(genotypes[experiment_ID]))), COUNTIF(INDEX(genotypes[experiment_ID],1):genotypes[[#This Row],[experiment_ID]],genotypes[[#This Row],[experiment_ID]]), "")</f>
        <v>7</v>
      </c>
      <c r="C216" s="126" t="s">
        <v>9659</v>
      </c>
      <c r="D216" s="126" t="s">
        <v>9659</v>
      </c>
      <c r="E216" s="126"/>
      <c r="F216" s="126" t="s">
        <v>633</v>
      </c>
      <c r="G216" s="126"/>
      <c r="H216" s="126"/>
      <c r="I216" s="126"/>
      <c r="J216" s="126"/>
      <c r="K216" s="185"/>
      <c r="L216" s="126"/>
      <c r="M216" s="126"/>
      <c r="N216" s="126"/>
      <c r="O216" s="126"/>
      <c r="P216" s="126"/>
      <c r="Q216" s="105"/>
      <c r="R216" s="105"/>
    </row>
    <row r="217" spans="1:18" x14ac:dyDescent="0.25">
      <c r="A217" s="126" t="s">
        <v>9802</v>
      </c>
      <c r="B217" s="200" cm="1">
        <f t="array" ref="B217">IF(ROW() &lt; ROW(INDEX(genotypes[experiment_ID],ROWS(genotypes[experiment_ID]))), COUNTIF(INDEX(genotypes[experiment_ID],1):genotypes[[#This Row],[experiment_ID]],genotypes[[#This Row],[experiment_ID]]), "")</f>
        <v>8</v>
      </c>
      <c r="C217" s="126" t="s">
        <v>9657</v>
      </c>
      <c r="D217" s="126" t="s">
        <v>9657</v>
      </c>
      <c r="E217" s="126"/>
      <c r="F217" s="126" t="s">
        <v>633</v>
      </c>
      <c r="G217" s="126"/>
      <c r="H217" s="126"/>
      <c r="I217" s="126"/>
      <c r="J217" s="126"/>
      <c r="K217" s="185"/>
      <c r="L217" s="126"/>
      <c r="M217" s="126"/>
      <c r="N217" s="126"/>
      <c r="O217" s="126"/>
      <c r="P217" s="126"/>
      <c r="Q217" s="105"/>
      <c r="R217" s="105"/>
    </row>
    <row r="218" spans="1:18" x14ac:dyDescent="0.25">
      <c r="A218" s="126" t="s">
        <v>9802</v>
      </c>
      <c r="B218" s="200" cm="1">
        <f t="array" ref="B218">IF(ROW() &lt; ROW(INDEX(genotypes[experiment_ID],ROWS(genotypes[experiment_ID]))), COUNTIF(INDEX(genotypes[experiment_ID],1):genotypes[[#This Row],[experiment_ID]],genotypes[[#This Row],[experiment_ID]]), "")</f>
        <v>9</v>
      </c>
      <c r="C218" s="126" t="s">
        <v>1075</v>
      </c>
      <c r="D218" s="126" t="s">
        <v>1075</v>
      </c>
      <c r="E218" s="126"/>
      <c r="F218" s="126" t="s">
        <v>633</v>
      </c>
      <c r="G218" s="126"/>
      <c r="H218" s="126"/>
      <c r="I218" s="126"/>
      <c r="J218" s="126"/>
      <c r="K218" s="185"/>
      <c r="L218" s="126"/>
      <c r="M218" s="126"/>
      <c r="N218" s="126"/>
      <c r="O218" s="126"/>
      <c r="P218" s="126"/>
      <c r="Q218" s="105"/>
      <c r="R218" s="105"/>
    </row>
    <row r="219" spans="1:18" x14ac:dyDescent="0.25">
      <c r="A219" s="126" t="s">
        <v>9802</v>
      </c>
      <c r="B219" s="200" cm="1">
        <f t="array" ref="B219">IF(ROW() &lt; ROW(INDEX(genotypes[experiment_ID],ROWS(genotypes[experiment_ID]))), COUNTIF(INDEX(genotypes[experiment_ID],1):genotypes[[#This Row],[experiment_ID]],genotypes[[#This Row],[experiment_ID]]), "")</f>
        <v>10</v>
      </c>
      <c r="C219" s="126" t="s">
        <v>9658</v>
      </c>
      <c r="D219" s="126" t="s">
        <v>9658</v>
      </c>
      <c r="E219" s="126"/>
      <c r="F219" s="126" t="s">
        <v>633</v>
      </c>
      <c r="G219" s="126"/>
      <c r="H219" s="126"/>
      <c r="I219" s="126"/>
      <c r="J219" s="126"/>
      <c r="K219" s="185"/>
      <c r="L219" s="126"/>
      <c r="M219" s="126"/>
      <c r="N219" s="126"/>
      <c r="O219" s="126"/>
      <c r="P219" s="126"/>
      <c r="Q219" s="105"/>
      <c r="R219" s="105"/>
    </row>
    <row r="220" spans="1:18" x14ac:dyDescent="0.25">
      <c r="A220" s="126" t="s">
        <v>9803</v>
      </c>
      <c r="B220" s="200" cm="1">
        <f t="array" ref="B220">IF(ROW() &lt; ROW(INDEX(genotypes[experiment_ID],ROWS(genotypes[experiment_ID]))), COUNTIF(INDEX(genotypes[experiment_ID],1):genotypes[[#This Row],[experiment_ID]],genotypes[[#This Row],[experiment_ID]]), "")</f>
        <v>1</v>
      </c>
      <c r="C220" s="126" t="s">
        <v>9723</v>
      </c>
      <c r="D220" s="126" t="s">
        <v>9724</v>
      </c>
      <c r="E220" s="126"/>
      <c r="F220" s="126"/>
      <c r="G220" s="126" t="s">
        <v>9740</v>
      </c>
      <c r="H220" s="126"/>
      <c r="I220" s="126"/>
      <c r="J220" s="126"/>
      <c r="K220" s="185"/>
      <c r="L220" s="126"/>
      <c r="M220" s="126"/>
      <c r="N220" s="126"/>
      <c r="O220" s="126"/>
      <c r="P220" s="126"/>
      <c r="Q220" s="105"/>
      <c r="R220" s="105"/>
    </row>
    <row r="221" spans="1:18" x14ac:dyDescent="0.25">
      <c r="A221" s="126" t="s">
        <v>9803</v>
      </c>
      <c r="B221" s="200" cm="1">
        <f t="array" ref="B221">IF(ROW() &lt; ROW(INDEX(genotypes[experiment_ID],ROWS(genotypes[experiment_ID]))), COUNTIF(INDEX(genotypes[experiment_ID],1):genotypes[[#This Row],[experiment_ID]],genotypes[[#This Row],[experiment_ID]]), "")</f>
        <v>2</v>
      </c>
      <c r="C221" s="126" t="s">
        <v>9725</v>
      </c>
      <c r="D221" s="126" t="s">
        <v>9726</v>
      </c>
      <c r="E221" s="126"/>
      <c r="F221" s="126"/>
      <c r="G221" s="126" t="s">
        <v>9741</v>
      </c>
      <c r="H221" s="126"/>
      <c r="I221" s="126"/>
      <c r="J221" s="126"/>
      <c r="K221" s="185"/>
      <c r="L221" s="126"/>
      <c r="M221" s="126"/>
      <c r="N221" s="126"/>
      <c r="O221" s="126"/>
      <c r="P221" s="126"/>
      <c r="Q221" s="105"/>
      <c r="R221" s="105"/>
    </row>
    <row r="222" spans="1:18" x14ac:dyDescent="0.25">
      <c r="A222" s="126" t="s">
        <v>9803</v>
      </c>
      <c r="B222" s="200" cm="1">
        <f t="array" ref="B222">IF(ROW() &lt; ROW(INDEX(genotypes[experiment_ID],ROWS(genotypes[experiment_ID]))), COUNTIF(INDEX(genotypes[experiment_ID],1):genotypes[[#This Row],[experiment_ID]],genotypes[[#This Row],[experiment_ID]]), "")</f>
        <v>3</v>
      </c>
      <c r="C222" s="126" t="s">
        <v>9727</v>
      </c>
      <c r="D222" s="126" t="s">
        <v>9727</v>
      </c>
      <c r="E222" s="126"/>
      <c r="F222" s="126"/>
      <c r="G222" s="126" t="s">
        <v>9742</v>
      </c>
      <c r="H222" s="126"/>
      <c r="I222" s="126"/>
      <c r="J222" s="126"/>
      <c r="K222" s="185"/>
      <c r="L222" s="126"/>
      <c r="M222" s="126"/>
      <c r="N222" s="126"/>
      <c r="O222" s="126"/>
      <c r="P222" s="126"/>
      <c r="Q222" s="105"/>
      <c r="R222" s="105"/>
    </row>
    <row r="223" spans="1:18" x14ac:dyDescent="0.25">
      <c r="A223" s="126" t="s">
        <v>9803</v>
      </c>
      <c r="B223" s="200" cm="1">
        <f t="array" ref="B223">IF(ROW() &lt; ROW(INDEX(genotypes[experiment_ID],ROWS(genotypes[experiment_ID]))), COUNTIF(INDEX(genotypes[experiment_ID],1):genotypes[[#This Row],[experiment_ID]],genotypes[[#This Row],[experiment_ID]]), "")</f>
        <v>4</v>
      </c>
      <c r="C223" s="126" t="s">
        <v>9728</v>
      </c>
      <c r="D223" s="126" t="s">
        <v>9729</v>
      </c>
      <c r="E223" s="126"/>
      <c r="F223" s="126"/>
      <c r="G223" s="126" t="s">
        <v>9743</v>
      </c>
      <c r="H223" s="126"/>
      <c r="I223" s="126"/>
      <c r="J223" s="126"/>
      <c r="K223" s="185"/>
      <c r="L223" s="126"/>
      <c r="M223" s="126"/>
      <c r="N223" s="126"/>
      <c r="O223" s="126"/>
      <c r="P223" s="126"/>
      <c r="Q223" s="105"/>
      <c r="R223" s="105"/>
    </row>
    <row r="224" spans="1:18" x14ac:dyDescent="0.25">
      <c r="A224" s="126" t="s">
        <v>9804</v>
      </c>
      <c r="B224" s="200" cm="1">
        <f t="array" ref="B224">IF(ROW() &lt; ROW(INDEX(genotypes[experiment_ID],ROWS(genotypes[experiment_ID]))), COUNTIF(INDEX(genotypes[experiment_ID],1):genotypes[[#This Row],[experiment_ID]],genotypes[[#This Row],[experiment_ID]]), "")</f>
        <v>1</v>
      </c>
      <c r="C224" s="126" t="s">
        <v>9787</v>
      </c>
      <c r="D224" s="210" t="s">
        <v>9787</v>
      </c>
      <c r="E224" s="126"/>
      <c r="F224" s="126"/>
      <c r="G224" s="126"/>
      <c r="H224" s="126"/>
      <c r="I224" s="126"/>
      <c r="J224" s="126"/>
      <c r="K224" s="185"/>
      <c r="L224" s="126"/>
      <c r="M224" s="126"/>
      <c r="N224" s="126"/>
      <c r="O224" s="126"/>
      <c r="P224" s="126"/>
      <c r="Q224" s="105"/>
      <c r="R224" s="105"/>
    </row>
    <row r="225" spans="1:18" x14ac:dyDescent="0.25">
      <c r="A225" s="126" t="s">
        <v>9814</v>
      </c>
      <c r="B225" s="200" cm="1">
        <f t="array" ref="B225">IF(ROW() &lt; ROW(INDEX(genotypes[experiment_ID],ROWS(genotypes[experiment_ID]))), COUNTIF(INDEX(genotypes[experiment_ID],1):genotypes[[#This Row],[experiment_ID]],genotypes[[#This Row],[experiment_ID]]), "")</f>
        <v>1</v>
      </c>
      <c r="C225" s="126"/>
      <c r="D225" s="210" t="s">
        <v>9867</v>
      </c>
      <c r="E225" s="126" t="s">
        <v>1390</v>
      </c>
      <c r="F225" s="126"/>
      <c r="G225" s="126"/>
      <c r="H225" s="126"/>
      <c r="I225" s="126"/>
      <c r="J225" s="126"/>
      <c r="K225" s="185"/>
      <c r="L225" s="126"/>
      <c r="M225" s="126"/>
      <c r="N225" s="126"/>
      <c r="O225" s="126"/>
      <c r="P225" s="126"/>
      <c r="Q225" s="105"/>
      <c r="R225" s="105"/>
    </row>
    <row r="226" spans="1:18" x14ac:dyDescent="0.25">
      <c r="A226" s="126" t="s">
        <v>9815</v>
      </c>
      <c r="B226" s="200" cm="1">
        <f t="array" ref="B226">IF(ROW() &lt; ROW(INDEX(genotypes[experiment_ID],ROWS(genotypes[experiment_ID]))), COUNTIF(INDEX(genotypes[experiment_ID],1):genotypes[[#This Row],[experiment_ID]],genotypes[[#This Row],[experiment_ID]]), "")</f>
        <v>1</v>
      </c>
      <c r="C226" s="126"/>
      <c r="D226" s="210" t="s">
        <v>9867</v>
      </c>
      <c r="E226" s="126" t="s">
        <v>1390</v>
      </c>
      <c r="F226" s="126"/>
      <c r="G226" s="126"/>
      <c r="H226" s="126"/>
      <c r="I226" s="126"/>
      <c r="J226" s="126"/>
      <c r="K226" s="185"/>
      <c r="L226" s="126"/>
      <c r="M226" s="126"/>
      <c r="N226" s="126"/>
      <c r="O226" s="126"/>
      <c r="P226" s="126"/>
      <c r="Q226" s="105"/>
      <c r="R226" s="105"/>
    </row>
    <row r="227" spans="1:18" x14ac:dyDescent="0.25">
      <c r="A227" s="126" t="s">
        <v>9816</v>
      </c>
      <c r="B227" s="200" cm="1">
        <f t="array" ref="B227">IF(ROW() &lt; ROW(INDEX(genotypes[experiment_ID],ROWS(genotypes[experiment_ID]))), COUNTIF(INDEX(genotypes[experiment_ID],1):genotypes[[#This Row],[experiment_ID]],genotypes[[#This Row],[experiment_ID]]), "")</f>
        <v>1</v>
      </c>
      <c r="C227" s="126"/>
      <c r="D227" s="210" t="s">
        <v>9867</v>
      </c>
      <c r="E227" s="126" t="s">
        <v>1390</v>
      </c>
      <c r="F227" s="126"/>
      <c r="G227" s="126"/>
      <c r="H227" s="126"/>
      <c r="I227" s="126"/>
      <c r="J227" s="126"/>
      <c r="K227" s="185"/>
      <c r="L227" s="126"/>
      <c r="M227" s="126"/>
      <c r="N227" s="126"/>
      <c r="O227" s="126"/>
      <c r="P227" s="126"/>
      <c r="Q227" s="105"/>
      <c r="R227" s="105"/>
    </row>
    <row r="228" spans="1:18" x14ac:dyDescent="0.25">
      <c r="A228" s="126" t="s">
        <v>9817</v>
      </c>
      <c r="B228" s="200" cm="1">
        <f t="array" ref="B228">IF(ROW() &lt; ROW(INDEX(genotypes[experiment_ID],ROWS(genotypes[experiment_ID]))), COUNTIF(INDEX(genotypes[experiment_ID],1):genotypes[[#This Row],[experiment_ID]],genotypes[[#This Row],[experiment_ID]]), "")</f>
        <v>1</v>
      </c>
      <c r="C228" s="126"/>
      <c r="D228" s="210" t="s">
        <v>9868</v>
      </c>
      <c r="E228" s="126" t="s">
        <v>1390</v>
      </c>
      <c r="F228" s="126"/>
      <c r="G228" s="126"/>
      <c r="H228" s="126"/>
      <c r="I228" s="126"/>
      <c r="J228" s="126"/>
      <c r="K228" s="185"/>
      <c r="L228" s="126"/>
      <c r="M228" s="126"/>
      <c r="N228" s="126"/>
      <c r="O228" s="126"/>
      <c r="P228" s="126"/>
      <c r="Q228" s="105"/>
      <c r="R228" s="105"/>
    </row>
    <row r="229" spans="1:18" x14ac:dyDescent="0.25">
      <c r="A229" s="126" t="s">
        <v>9818</v>
      </c>
      <c r="B229" s="200" cm="1">
        <f t="array" ref="B229">IF(ROW() &lt; ROW(INDEX(genotypes[experiment_ID],ROWS(genotypes[experiment_ID]))), COUNTIF(INDEX(genotypes[experiment_ID],1):genotypes[[#This Row],[experiment_ID]],genotypes[[#This Row],[experiment_ID]]), "")</f>
        <v>1</v>
      </c>
      <c r="C229" s="126"/>
      <c r="D229" s="210" t="s">
        <v>9868</v>
      </c>
      <c r="E229" s="126" t="s">
        <v>1390</v>
      </c>
      <c r="F229" s="126"/>
      <c r="G229" s="126"/>
      <c r="H229" s="126"/>
      <c r="I229" s="126"/>
      <c r="J229" s="126"/>
      <c r="K229" s="185"/>
      <c r="L229" s="126"/>
      <c r="M229" s="126"/>
      <c r="N229" s="126"/>
      <c r="O229" s="126"/>
      <c r="P229" s="126"/>
      <c r="Q229" s="105"/>
      <c r="R229" s="105"/>
    </row>
    <row r="230" spans="1:18" x14ac:dyDescent="0.25">
      <c r="A230" s="126" t="s">
        <v>9819</v>
      </c>
      <c r="B230" s="200" cm="1">
        <f t="array" ref="B230">IF(ROW() &lt; ROW(INDEX(genotypes[experiment_ID],ROWS(genotypes[experiment_ID]))), COUNTIF(INDEX(genotypes[experiment_ID],1):genotypes[[#This Row],[experiment_ID]],genotypes[[#This Row],[experiment_ID]]), "")</f>
        <v>1</v>
      </c>
      <c r="C230" s="126"/>
      <c r="D230" s="210" t="s">
        <v>9869</v>
      </c>
      <c r="E230" s="126" t="s">
        <v>1390</v>
      </c>
      <c r="F230" s="126"/>
      <c r="G230" s="126"/>
      <c r="H230" s="126"/>
      <c r="I230" s="126"/>
      <c r="J230" s="126"/>
      <c r="K230" s="185"/>
      <c r="L230" s="126"/>
      <c r="M230" s="126"/>
      <c r="N230" s="126"/>
      <c r="O230" s="126"/>
      <c r="P230" s="126"/>
      <c r="Q230" s="105"/>
      <c r="R230" s="105"/>
    </row>
    <row r="231" spans="1:18" x14ac:dyDescent="0.25">
      <c r="A231" s="126" t="s">
        <v>9820</v>
      </c>
      <c r="B231" s="200" cm="1">
        <f t="array" ref="B231">IF(ROW() &lt; ROW(INDEX(genotypes[experiment_ID],ROWS(genotypes[experiment_ID]))), COUNTIF(INDEX(genotypes[experiment_ID],1):genotypes[[#This Row],[experiment_ID]],genotypes[[#This Row],[experiment_ID]]), "")</f>
        <v>1</v>
      </c>
      <c r="C231" s="126"/>
      <c r="D231" s="210" t="s">
        <v>9869</v>
      </c>
      <c r="E231" s="126" t="s">
        <v>1390</v>
      </c>
      <c r="F231" s="126"/>
      <c r="G231" s="126"/>
      <c r="H231" s="126"/>
      <c r="I231" s="126"/>
      <c r="J231" s="126"/>
      <c r="K231" s="185"/>
      <c r="L231" s="126"/>
      <c r="M231" s="126"/>
      <c r="N231" s="126"/>
      <c r="O231" s="126"/>
      <c r="P231" s="126"/>
      <c r="Q231" s="105"/>
      <c r="R231" s="105"/>
    </row>
    <row r="232" spans="1:18" ht="15.75" x14ac:dyDescent="0.25">
      <c r="A232" s="126" t="s">
        <v>9821</v>
      </c>
      <c r="B232" s="200" cm="1">
        <f t="array" ref="B232">IF(ROW() &lt; ROW(INDEX(genotypes[experiment_ID],ROWS(genotypes[experiment_ID]))), COUNTIF(INDEX(genotypes[experiment_ID],1):genotypes[[#This Row],[experiment_ID]],genotypes[[#This Row],[experiment_ID]]), "")</f>
        <v>1</v>
      </c>
      <c r="C232" s="126"/>
      <c r="D232" s="210" t="s">
        <v>9870</v>
      </c>
      <c r="E232" s="126" t="s">
        <v>1390</v>
      </c>
      <c r="F232" s="126"/>
      <c r="G232" s="126"/>
      <c r="H232" s="126"/>
      <c r="I232" s="126"/>
      <c r="J232" s="126"/>
      <c r="K232" s="185"/>
      <c r="L232" s="126"/>
      <c r="M232" s="126"/>
      <c r="N232" s="126"/>
      <c r="O232" s="126"/>
      <c r="P232" s="126"/>
      <c r="Q232" s="105"/>
      <c r="R232" s="105"/>
    </row>
    <row r="233" spans="1:18" ht="15.75" x14ac:dyDescent="0.25">
      <c r="A233" s="126" t="s">
        <v>9822</v>
      </c>
      <c r="B233" s="200" cm="1">
        <f t="array" ref="B233">IF(ROW() &lt; ROW(INDEX(genotypes[experiment_ID],ROWS(genotypes[experiment_ID]))), COUNTIF(INDEX(genotypes[experiment_ID],1):genotypes[[#This Row],[experiment_ID]],genotypes[[#This Row],[experiment_ID]]), "")</f>
        <v>1</v>
      </c>
      <c r="C233" s="126"/>
      <c r="D233" s="210" t="s">
        <v>9870</v>
      </c>
      <c r="E233" s="126" t="s">
        <v>1390</v>
      </c>
      <c r="F233" s="126"/>
      <c r="G233" s="126"/>
      <c r="H233" s="126"/>
      <c r="I233" s="126"/>
      <c r="J233" s="126"/>
      <c r="K233" s="185"/>
      <c r="L233" s="126"/>
      <c r="M233" s="126"/>
      <c r="N233" s="126"/>
      <c r="O233" s="126"/>
      <c r="P233" s="126"/>
      <c r="Q233" s="105"/>
      <c r="R233" s="105"/>
    </row>
    <row r="234" spans="1:18" ht="15.75" x14ac:dyDescent="0.25">
      <c r="A234" s="126" t="s">
        <v>9823</v>
      </c>
      <c r="B234" s="200" cm="1">
        <f t="array" ref="B234">IF(ROW() &lt; ROW(INDEX(genotypes[experiment_ID],ROWS(genotypes[experiment_ID]))), COUNTIF(INDEX(genotypes[experiment_ID],1):genotypes[[#This Row],[experiment_ID]],genotypes[[#This Row],[experiment_ID]]), "")</f>
        <v>1</v>
      </c>
      <c r="C234" s="126"/>
      <c r="D234" s="210" t="s">
        <v>9871</v>
      </c>
      <c r="E234" s="126" t="s">
        <v>1390</v>
      </c>
      <c r="F234" s="126"/>
      <c r="G234" s="126"/>
      <c r="H234" s="126"/>
      <c r="I234" s="126"/>
      <c r="J234" s="126"/>
      <c r="K234" s="185"/>
      <c r="L234" s="126"/>
      <c r="M234" s="126"/>
      <c r="N234" s="126"/>
      <c r="O234" s="126"/>
      <c r="P234" s="126"/>
      <c r="Q234" s="105"/>
      <c r="R234" s="105"/>
    </row>
    <row r="235" spans="1:18" ht="15.75" x14ac:dyDescent="0.25">
      <c r="A235" s="126" t="s">
        <v>9824</v>
      </c>
      <c r="B235" s="200" cm="1">
        <f t="array" ref="B235">IF(ROW() &lt; ROW(INDEX(genotypes[experiment_ID],ROWS(genotypes[experiment_ID]))), COUNTIF(INDEX(genotypes[experiment_ID],1):genotypes[[#This Row],[experiment_ID]],genotypes[[#This Row],[experiment_ID]]), "")</f>
        <v>1</v>
      </c>
      <c r="C235" s="126"/>
      <c r="D235" s="210" t="s">
        <v>9871</v>
      </c>
      <c r="E235" s="126" t="s">
        <v>1390</v>
      </c>
      <c r="F235" s="126"/>
      <c r="G235" s="126"/>
      <c r="H235" s="126"/>
      <c r="I235" s="126"/>
      <c r="J235" s="126"/>
      <c r="K235" s="185"/>
      <c r="L235" s="126"/>
      <c r="M235" s="126"/>
      <c r="N235" s="126"/>
      <c r="O235" s="126"/>
      <c r="P235" s="126"/>
      <c r="Q235" s="105"/>
      <c r="R235" s="105"/>
    </row>
    <row r="236" spans="1:18" ht="15.75" x14ac:dyDescent="0.25">
      <c r="A236" s="126" t="s">
        <v>9825</v>
      </c>
      <c r="B236" s="200" cm="1">
        <f t="array" ref="B236">IF(ROW() &lt; ROW(INDEX(genotypes[experiment_ID],ROWS(genotypes[experiment_ID]))), COUNTIF(INDEX(genotypes[experiment_ID],1):genotypes[[#This Row],[experiment_ID]],genotypes[[#This Row],[experiment_ID]]), "")</f>
        <v>1</v>
      </c>
      <c r="C236" s="126"/>
      <c r="D236" s="210" t="s">
        <v>9867</v>
      </c>
      <c r="E236" s="126" t="s">
        <v>1390</v>
      </c>
      <c r="F236" s="126"/>
      <c r="G236" s="126"/>
      <c r="H236" s="126"/>
      <c r="I236" s="126"/>
      <c r="J236" s="126"/>
      <c r="K236" s="185"/>
      <c r="L236" s="126"/>
      <c r="M236" s="126"/>
      <c r="N236" s="126"/>
      <c r="O236" s="126"/>
      <c r="P236" s="126"/>
      <c r="Q236" s="105"/>
      <c r="R236" s="105"/>
    </row>
    <row r="237" spans="1:18" ht="15.75" x14ac:dyDescent="0.25">
      <c r="A237" s="126" t="s">
        <v>9826</v>
      </c>
      <c r="B237" s="200" cm="1">
        <f t="array" ref="B237">IF(ROW() &lt; ROW(INDEX(genotypes[experiment_ID],ROWS(genotypes[experiment_ID]))), COUNTIF(INDEX(genotypes[experiment_ID],1):genotypes[[#This Row],[experiment_ID]],genotypes[[#This Row],[experiment_ID]]), "")</f>
        <v>1</v>
      </c>
      <c r="C237" s="126"/>
      <c r="D237" s="210" t="s">
        <v>9867</v>
      </c>
      <c r="E237" s="126" t="s">
        <v>1390</v>
      </c>
      <c r="F237" s="126"/>
      <c r="G237" s="126"/>
      <c r="H237" s="126"/>
      <c r="I237" s="126"/>
      <c r="J237" s="126"/>
      <c r="K237" s="185"/>
      <c r="L237" s="126"/>
      <c r="M237" s="126"/>
      <c r="N237" s="126"/>
      <c r="O237" s="126"/>
      <c r="P237" s="126"/>
      <c r="Q237" s="105"/>
      <c r="R237" s="105"/>
    </row>
    <row r="238" spans="1:18" ht="15.75" x14ac:dyDescent="0.25">
      <c r="A238" s="126" t="s">
        <v>9827</v>
      </c>
      <c r="B238" s="200" cm="1">
        <f t="array" ref="B238">IF(ROW() &lt; ROW(INDEX(genotypes[experiment_ID],ROWS(genotypes[experiment_ID]))), COUNTIF(INDEX(genotypes[experiment_ID],1):genotypes[[#This Row],[experiment_ID]],genotypes[[#This Row],[experiment_ID]]), "")</f>
        <v>1</v>
      </c>
      <c r="C238" s="126"/>
      <c r="D238" s="210" t="s">
        <v>9867</v>
      </c>
      <c r="E238" s="126" t="s">
        <v>1390</v>
      </c>
      <c r="F238" s="126"/>
      <c r="G238" s="126"/>
      <c r="H238" s="126"/>
      <c r="I238" s="126"/>
      <c r="J238" s="126"/>
      <c r="K238" s="185"/>
      <c r="L238" s="126"/>
      <c r="M238" s="126"/>
      <c r="N238" s="126"/>
      <c r="O238" s="126"/>
      <c r="P238" s="126"/>
      <c r="Q238" s="105"/>
      <c r="R238" s="105"/>
    </row>
    <row r="239" spans="1:18" ht="15.75" x14ac:dyDescent="0.25">
      <c r="A239" s="126" t="s">
        <v>9828</v>
      </c>
      <c r="B239" s="200" cm="1">
        <f t="array" ref="B239">IF(ROW() &lt; ROW(INDEX(genotypes[experiment_ID],ROWS(genotypes[experiment_ID]))), COUNTIF(INDEX(genotypes[experiment_ID],1):genotypes[[#This Row],[experiment_ID]],genotypes[[#This Row],[experiment_ID]]), "")</f>
        <v>1</v>
      </c>
      <c r="C239" s="126"/>
      <c r="D239" s="210" t="s">
        <v>9867</v>
      </c>
      <c r="E239" s="126" t="s">
        <v>1390</v>
      </c>
      <c r="F239" s="126"/>
      <c r="G239" s="126"/>
      <c r="H239" s="126"/>
      <c r="I239" s="126"/>
      <c r="J239" s="126"/>
      <c r="K239" s="185"/>
      <c r="L239" s="126"/>
      <c r="M239" s="126"/>
      <c r="N239" s="126"/>
      <c r="O239" s="126"/>
      <c r="P239" s="126"/>
      <c r="Q239" s="105"/>
      <c r="R239" s="105"/>
    </row>
    <row r="240" spans="1:18" ht="15.75" x14ac:dyDescent="0.25">
      <c r="A240" s="126" t="s">
        <v>9829</v>
      </c>
      <c r="B240" s="200" cm="1">
        <f t="array" ref="B240">IF(ROW() &lt; ROW(INDEX(genotypes[experiment_ID],ROWS(genotypes[experiment_ID]))), COUNTIF(INDEX(genotypes[experiment_ID],1):genotypes[[#This Row],[experiment_ID]],genotypes[[#This Row],[experiment_ID]]), "")</f>
        <v>1</v>
      </c>
      <c r="C240" s="126"/>
      <c r="D240" s="210" t="s">
        <v>9867</v>
      </c>
      <c r="E240" s="126" t="s">
        <v>1390</v>
      </c>
      <c r="F240" s="126"/>
      <c r="G240" s="126"/>
      <c r="H240" s="126"/>
      <c r="I240" s="126"/>
      <c r="J240" s="126"/>
      <c r="K240" s="185"/>
      <c r="L240" s="126"/>
      <c r="M240" s="126"/>
      <c r="N240" s="126"/>
      <c r="O240" s="126"/>
      <c r="P240" s="126"/>
      <c r="Q240" s="105"/>
      <c r="R240" s="105"/>
    </row>
    <row r="241" spans="1:18" ht="15.75" x14ac:dyDescent="0.25">
      <c r="A241" s="126" t="s">
        <v>9830</v>
      </c>
      <c r="B241" s="200" cm="1">
        <f t="array" ref="B241">IF(ROW() &lt; ROW(INDEX(genotypes[experiment_ID],ROWS(genotypes[experiment_ID]))), COUNTIF(INDEX(genotypes[experiment_ID],1):genotypes[[#This Row],[experiment_ID]],genotypes[[#This Row],[experiment_ID]]), "")</f>
        <v>1</v>
      </c>
      <c r="C241" s="126"/>
      <c r="D241" s="210" t="s">
        <v>9867</v>
      </c>
      <c r="E241" s="126" t="s">
        <v>1390</v>
      </c>
      <c r="F241" s="126"/>
      <c r="G241" s="126"/>
      <c r="H241" s="126"/>
      <c r="I241" s="126"/>
      <c r="J241" s="126"/>
      <c r="K241" s="185"/>
      <c r="L241" s="126"/>
      <c r="M241" s="126"/>
      <c r="N241" s="126"/>
      <c r="O241" s="126"/>
      <c r="P241" s="126"/>
      <c r="Q241" s="105"/>
      <c r="R241" s="105"/>
    </row>
    <row r="242" spans="1:18" ht="15.75" x14ac:dyDescent="0.25">
      <c r="A242" s="126" t="s">
        <v>9831</v>
      </c>
      <c r="B242" s="200" cm="1">
        <f t="array" ref="B242">IF(ROW() &lt; ROW(INDEX(genotypes[experiment_ID],ROWS(genotypes[experiment_ID]))), COUNTIF(INDEX(genotypes[experiment_ID],1):genotypes[[#This Row],[experiment_ID]],genotypes[[#This Row],[experiment_ID]]), "")</f>
        <v>1</v>
      </c>
      <c r="C242" s="126"/>
      <c r="D242" s="210" t="s">
        <v>9867</v>
      </c>
      <c r="E242" s="126" t="s">
        <v>1390</v>
      </c>
      <c r="F242" s="126"/>
      <c r="G242" s="126"/>
      <c r="H242" s="126"/>
      <c r="I242" s="126"/>
      <c r="J242" s="126"/>
      <c r="K242" s="185"/>
      <c r="L242" s="126"/>
      <c r="M242" s="126"/>
      <c r="N242" s="126"/>
      <c r="O242" s="126"/>
      <c r="P242" s="126"/>
      <c r="Q242" s="105"/>
      <c r="R242" s="105"/>
    </row>
    <row r="243" spans="1:18" ht="15.75" x14ac:dyDescent="0.25">
      <c r="A243" s="126" t="s">
        <v>9832</v>
      </c>
      <c r="B243" s="200" cm="1">
        <f t="array" ref="B243">IF(ROW() &lt; ROW(INDEX(genotypes[experiment_ID],ROWS(genotypes[experiment_ID]))), COUNTIF(INDEX(genotypes[experiment_ID],1):genotypes[[#This Row],[experiment_ID]],genotypes[[#This Row],[experiment_ID]]), "")</f>
        <v>1</v>
      </c>
      <c r="C243" s="126"/>
      <c r="D243" s="210" t="s">
        <v>9867</v>
      </c>
      <c r="E243" s="126" t="s">
        <v>1390</v>
      </c>
      <c r="F243" s="126"/>
      <c r="G243" s="126"/>
      <c r="H243" s="126"/>
      <c r="I243" s="126"/>
      <c r="J243" s="126"/>
      <c r="K243" s="185"/>
      <c r="L243" s="126"/>
      <c r="M243" s="126"/>
      <c r="N243" s="126"/>
      <c r="O243" s="126"/>
      <c r="P243" s="126"/>
      <c r="Q243" s="105"/>
      <c r="R243" s="105"/>
    </row>
    <row r="244" spans="1:18" ht="15.75" x14ac:dyDescent="0.25">
      <c r="A244" s="126" t="s">
        <v>9833</v>
      </c>
      <c r="B244" s="200" cm="1">
        <f t="array" ref="B244">IF(ROW() &lt; ROW(INDEX(genotypes[experiment_ID],ROWS(genotypes[experiment_ID]))), COUNTIF(INDEX(genotypes[experiment_ID],1):genotypes[[#This Row],[experiment_ID]],genotypes[[#This Row],[experiment_ID]]), "")</f>
        <v>1</v>
      </c>
      <c r="C244" s="126"/>
      <c r="D244" s="210" t="s">
        <v>9867</v>
      </c>
      <c r="E244" s="126" t="s">
        <v>1390</v>
      </c>
      <c r="F244" s="126"/>
      <c r="G244" s="126"/>
      <c r="H244" s="126"/>
      <c r="I244" s="126"/>
      <c r="J244" s="126"/>
      <c r="K244" s="185"/>
      <c r="L244" s="126"/>
      <c r="M244" s="126"/>
      <c r="N244" s="126"/>
      <c r="O244" s="126"/>
      <c r="P244" s="126"/>
      <c r="Q244" s="105"/>
      <c r="R244" s="105"/>
    </row>
    <row r="245" spans="1:18" ht="15.75" x14ac:dyDescent="0.25">
      <c r="A245" s="126" t="s">
        <v>9834</v>
      </c>
      <c r="B245" s="200" cm="1">
        <f t="array" ref="B245">IF(ROW() &lt; ROW(INDEX(genotypes[experiment_ID],ROWS(genotypes[experiment_ID]))), COUNTIF(INDEX(genotypes[experiment_ID],1):genotypes[[#This Row],[experiment_ID]],genotypes[[#This Row],[experiment_ID]]), "")</f>
        <v>1</v>
      </c>
      <c r="C245" s="126"/>
      <c r="D245" s="210" t="s">
        <v>9867</v>
      </c>
      <c r="E245" s="126" t="s">
        <v>1390</v>
      </c>
      <c r="F245" s="126"/>
      <c r="G245" s="126"/>
      <c r="H245" s="126"/>
      <c r="I245" s="126"/>
      <c r="J245" s="126"/>
      <c r="K245" s="185"/>
      <c r="L245" s="126"/>
      <c r="M245" s="126"/>
      <c r="N245" s="126"/>
      <c r="O245" s="126"/>
      <c r="P245" s="126"/>
      <c r="Q245" s="105"/>
      <c r="R245" s="105"/>
    </row>
    <row r="246" spans="1:18" ht="15.75" x14ac:dyDescent="0.25">
      <c r="A246" s="126" t="s">
        <v>9811</v>
      </c>
      <c r="B246" s="200" cm="1">
        <f t="array" ref="B246">IF(ROW() &lt; ROW(INDEX(genotypes[experiment_ID],ROWS(genotypes[experiment_ID]))), COUNTIF(INDEX(genotypes[experiment_ID],1):genotypes[[#This Row],[experiment_ID]],genotypes[[#This Row],[experiment_ID]]), "")</f>
        <v>1</v>
      </c>
      <c r="C246" s="126"/>
      <c r="D246" s="210" t="s">
        <v>9867</v>
      </c>
      <c r="E246" s="126" t="s">
        <v>1390</v>
      </c>
      <c r="F246" s="126"/>
      <c r="G246" s="126"/>
      <c r="H246" s="126"/>
      <c r="I246" s="126"/>
      <c r="J246" s="126"/>
      <c r="K246" s="185"/>
      <c r="L246" s="126"/>
      <c r="M246" s="126"/>
      <c r="N246" s="126"/>
      <c r="O246" s="126"/>
      <c r="P246" s="126"/>
      <c r="Q246" s="105"/>
      <c r="R246" s="105"/>
    </row>
    <row r="247" spans="1:18" x14ac:dyDescent="0.25">
      <c r="A247" s="126" t="s">
        <v>9877</v>
      </c>
      <c r="B247" s="200" cm="1">
        <f t="array" ref="B247">IF(ROW() &lt; ROW(INDEX(genotypes[experiment_ID],ROWS(genotypes[experiment_ID]))), COUNTIF(INDEX(genotypes[experiment_ID],1):genotypes[[#This Row],[experiment_ID]],genotypes[[#This Row],[experiment_ID]]), "")</f>
        <v>1</v>
      </c>
      <c r="C247" s="126"/>
      <c r="D247" s="126"/>
      <c r="E247" s="126" t="s">
        <v>9915</v>
      </c>
      <c r="F247" s="126"/>
      <c r="G247" s="126"/>
      <c r="H247" s="126"/>
      <c r="I247" s="126"/>
      <c r="J247" s="126"/>
      <c r="K247" s="185"/>
      <c r="L247" s="126"/>
      <c r="M247" s="126"/>
      <c r="N247" s="126"/>
      <c r="O247" s="126"/>
      <c r="P247" s="126"/>
      <c r="Q247" s="105"/>
      <c r="R247" s="105"/>
    </row>
    <row r="248" spans="1:18" x14ac:dyDescent="0.25">
      <c r="A248" s="126" t="s">
        <v>9877</v>
      </c>
      <c r="B248" s="200" cm="1">
        <f t="array" ref="B248">IF(ROW() &lt; ROW(INDEX(genotypes[experiment_ID],ROWS(genotypes[experiment_ID]))), COUNTIF(INDEX(genotypes[experiment_ID],1):genotypes[[#This Row],[experiment_ID]],genotypes[[#This Row],[experiment_ID]]), "")</f>
        <v>2</v>
      </c>
      <c r="C248" s="126"/>
      <c r="D248" s="126"/>
      <c r="E248" s="126" t="s">
        <v>1394</v>
      </c>
      <c r="F248" s="126"/>
      <c r="G248" s="126"/>
      <c r="H248" s="126"/>
      <c r="I248" s="126"/>
      <c r="J248" s="126"/>
      <c r="K248" s="185"/>
      <c r="L248" s="126"/>
      <c r="M248" s="126"/>
      <c r="N248" s="126"/>
      <c r="O248" s="126"/>
      <c r="P248" s="126"/>
      <c r="Q248" s="105"/>
      <c r="R248" s="105"/>
    </row>
    <row r="249" spans="1:18" x14ac:dyDescent="0.25">
      <c r="A249" s="126" t="s">
        <v>9877</v>
      </c>
      <c r="B249" s="200" cm="1">
        <f t="array" ref="B249">IF(ROW() &lt; ROW(INDEX(genotypes[experiment_ID],ROWS(genotypes[experiment_ID]))), COUNTIF(INDEX(genotypes[experiment_ID],1):genotypes[[#This Row],[experiment_ID]],genotypes[[#This Row],[experiment_ID]]), "")</f>
        <v>3</v>
      </c>
      <c r="C249" s="126"/>
      <c r="D249" s="126"/>
      <c r="E249" s="126" t="s">
        <v>1358</v>
      </c>
      <c r="F249" s="126"/>
      <c r="G249" s="126"/>
      <c r="H249" s="126"/>
      <c r="I249" s="126"/>
      <c r="J249" s="126"/>
      <c r="K249" s="185"/>
      <c r="L249" s="126"/>
      <c r="M249" s="126"/>
      <c r="N249" s="126"/>
      <c r="O249" s="126"/>
      <c r="P249" s="126"/>
      <c r="Q249" s="105"/>
      <c r="R249" s="105"/>
    </row>
    <row r="250" spans="1:18" x14ac:dyDescent="0.25">
      <c r="A250" s="126" t="s">
        <v>9877</v>
      </c>
      <c r="B250" s="200" cm="1">
        <f t="array" ref="B250">IF(ROW() &lt; ROW(INDEX(genotypes[experiment_ID],ROWS(genotypes[experiment_ID]))), COUNTIF(INDEX(genotypes[experiment_ID],1):genotypes[[#This Row],[experiment_ID]],genotypes[[#This Row],[experiment_ID]]), "")</f>
        <v>4</v>
      </c>
      <c r="C250" s="126"/>
      <c r="D250" s="126"/>
      <c r="E250" s="126" t="s">
        <v>1166</v>
      </c>
      <c r="F250" s="126"/>
      <c r="G250" s="126"/>
      <c r="H250" s="126"/>
      <c r="I250" s="126"/>
      <c r="J250" s="126"/>
      <c r="K250" s="185"/>
      <c r="L250" s="126"/>
      <c r="M250" s="126"/>
      <c r="N250" s="126"/>
      <c r="O250" s="126"/>
      <c r="P250" s="126"/>
      <c r="Q250" s="105"/>
      <c r="R250" s="105"/>
    </row>
    <row r="251" spans="1:18" x14ac:dyDescent="0.25">
      <c r="A251" s="126" t="s">
        <v>9878</v>
      </c>
      <c r="B251" s="200" cm="1">
        <f t="array" ref="B251">IF(ROW() &lt; ROW(INDEX(genotypes[experiment_ID],ROWS(genotypes[experiment_ID]))), COUNTIF(INDEX(genotypes[experiment_ID],1):genotypes[[#This Row],[experiment_ID]],genotypes[[#This Row],[experiment_ID]]), "")</f>
        <v>1</v>
      </c>
      <c r="C251" s="126"/>
      <c r="D251" s="126"/>
      <c r="E251" s="126" t="s">
        <v>9915</v>
      </c>
      <c r="F251" s="126"/>
      <c r="G251" s="126"/>
      <c r="H251" s="126"/>
      <c r="I251" s="126"/>
      <c r="J251" s="126"/>
      <c r="K251" s="185"/>
      <c r="L251" s="126"/>
      <c r="M251" s="126"/>
      <c r="N251" s="126"/>
      <c r="O251" s="126"/>
      <c r="P251" s="126"/>
      <c r="Q251" s="105"/>
      <c r="R251" s="105"/>
    </row>
    <row r="252" spans="1:18" x14ac:dyDescent="0.25">
      <c r="A252" s="126" t="s">
        <v>9878</v>
      </c>
      <c r="B252" s="200" cm="1">
        <f t="array" ref="B252">IF(ROW() &lt; ROW(INDEX(genotypes[experiment_ID],ROWS(genotypes[experiment_ID]))), COUNTIF(INDEX(genotypes[experiment_ID],1):genotypes[[#This Row],[experiment_ID]],genotypes[[#This Row],[experiment_ID]]), "")</f>
        <v>2</v>
      </c>
      <c r="C252" s="126"/>
      <c r="D252" s="126"/>
      <c r="E252" s="126" t="s">
        <v>1394</v>
      </c>
      <c r="F252" s="126"/>
      <c r="G252" s="126"/>
      <c r="H252" s="126"/>
      <c r="I252" s="126"/>
      <c r="J252" s="126"/>
      <c r="K252" s="185"/>
      <c r="L252" s="126"/>
      <c r="M252" s="126"/>
      <c r="N252" s="126"/>
      <c r="O252" s="126"/>
      <c r="P252" s="126"/>
      <c r="Q252" s="105"/>
      <c r="R252" s="105"/>
    </row>
    <row r="253" spans="1:18" x14ac:dyDescent="0.25">
      <c r="A253" s="126" t="s">
        <v>9878</v>
      </c>
      <c r="B253" s="200" cm="1">
        <f t="array" ref="B253">IF(ROW() &lt; ROW(INDEX(genotypes[experiment_ID],ROWS(genotypes[experiment_ID]))), COUNTIF(INDEX(genotypes[experiment_ID],1):genotypes[[#This Row],[experiment_ID]],genotypes[[#This Row],[experiment_ID]]), "")</f>
        <v>3</v>
      </c>
      <c r="C253" s="126"/>
      <c r="D253" s="126"/>
      <c r="E253" s="126" t="s">
        <v>1358</v>
      </c>
      <c r="F253" s="126"/>
      <c r="G253" s="126"/>
      <c r="H253" s="126"/>
      <c r="I253" s="126"/>
      <c r="J253" s="126"/>
      <c r="K253" s="185"/>
      <c r="L253" s="126"/>
      <c r="M253" s="126"/>
      <c r="N253" s="126"/>
      <c r="O253" s="126"/>
      <c r="P253" s="126"/>
      <c r="Q253" s="105"/>
      <c r="R253" s="105"/>
    </row>
    <row r="254" spans="1:18" x14ac:dyDescent="0.25">
      <c r="A254" s="126" t="s">
        <v>9878</v>
      </c>
      <c r="B254" s="200" cm="1">
        <f t="array" ref="B254">IF(ROW() &lt; ROW(INDEX(genotypes[experiment_ID],ROWS(genotypes[experiment_ID]))), COUNTIF(INDEX(genotypes[experiment_ID],1):genotypes[[#This Row],[experiment_ID]],genotypes[[#This Row],[experiment_ID]]), "")</f>
        <v>4</v>
      </c>
      <c r="C254" s="126"/>
      <c r="D254" s="126"/>
      <c r="E254" s="126" t="s">
        <v>1166</v>
      </c>
      <c r="F254" s="126"/>
      <c r="G254" s="126"/>
      <c r="H254" s="126"/>
      <c r="I254" s="126"/>
      <c r="J254" s="126"/>
      <c r="K254" s="185"/>
      <c r="L254" s="126"/>
      <c r="M254" s="126"/>
      <c r="N254" s="126"/>
      <c r="O254" s="126"/>
      <c r="P254" s="126"/>
      <c r="Q254" s="105"/>
      <c r="R254" s="105"/>
    </row>
    <row r="255" spans="1:18" x14ac:dyDescent="0.25">
      <c r="A255" s="126" t="s">
        <v>9879</v>
      </c>
      <c r="B255" s="200" cm="1">
        <f t="array" ref="B255">IF(ROW() &lt; ROW(INDEX(genotypes[experiment_ID],ROWS(genotypes[experiment_ID]))), COUNTIF(INDEX(genotypes[experiment_ID],1):genotypes[[#This Row],[experiment_ID]],genotypes[[#This Row],[experiment_ID]]), "")</f>
        <v>1</v>
      </c>
      <c r="C255" s="126"/>
      <c r="D255" s="126"/>
      <c r="E255" s="126" t="s">
        <v>9915</v>
      </c>
      <c r="F255" s="126"/>
      <c r="G255" s="126"/>
      <c r="H255" s="126"/>
      <c r="I255" s="126"/>
      <c r="J255" s="126"/>
      <c r="K255" s="185"/>
      <c r="L255" s="126"/>
      <c r="M255" s="126"/>
      <c r="N255" s="126"/>
      <c r="O255" s="126"/>
      <c r="P255" s="126"/>
      <c r="Q255" s="105"/>
      <c r="R255" s="105"/>
    </row>
    <row r="256" spans="1:18" x14ac:dyDescent="0.25">
      <c r="A256" s="126" t="s">
        <v>9879</v>
      </c>
      <c r="B256" s="200" cm="1">
        <f t="array" ref="B256">IF(ROW() &lt; ROW(INDEX(genotypes[experiment_ID],ROWS(genotypes[experiment_ID]))), COUNTIF(INDEX(genotypes[experiment_ID],1):genotypes[[#This Row],[experiment_ID]],genotypes[[#This Row],[experiment_ID]]), "")</f>
        <v>2</v>
      </c>
      <c r="C256" s="126"/>
      <c r="D256" s="126"/>
      <c r="E256" s="126" t="s">
        <v>1394</v>
      </c>
      <c r="F256" s="126"/>
      <c r="G256" s="126"/>
      <c r="H256" s="126"/>
      <c r="I256" s="126"/>
      <c r="J256" s="126"/>
      <c r="K256" s="185"/>
      <c r="L256" s="126"/>
      <c r="M256" s="126"/>
      <c r="N256" s="126"/>
      <c r="O256" s="126"/>
      <c r="P256" s="126"/>
      <c r="Q256" s="105"/>
      <c r="R256" s="105"/>
    </row>
    <row r="257" spans="1:18" x14ac:dyDescent="0.25">
      <c r="A257" s="126" t="s">
        <v>9879</v>
      </c>
      <c r="B257" s="200" cm="1">
        <f t="array" ref="B257">IF(ROW() &lt; ROW(INDEX(genotypes[experiment_ID],ROWS(genotypes[experiment_ID]))), COUNTIF(INDEX(genotypes[experiment_ID],1):genotypes[[#This Row],[experiment_ID]],genotypes[[#This Row],[experiment_ID]]), "")</f>
        <v>3</v>
      </c>
      <c r="C257" s="126"/>
      <c r="D257" s="126"/>
      <c r="E257" s="126" t="s">
        <v>1358</v>
      </c>
      <c r="F257" s="126"/>
      <c r="G257" s="126"/>
      <c r="H257" s="126"/>
      <c r="I257" s="126"/>
      <c r="J257" s="126"/>
      <c r="K257" s="185"/>
      <c r="L257" s="126"/>
      <c r="M257" s="126"/>
      <c r="N257" s="126"/>
      <c r="O257" s="126"/>
      <c r="P257" s="126"/>
      <c r="Q257" s="105"/>
      <c r="R257" s="105"/>
    </row>
    <row r="258" spans="1:18" x14ac:dyDescent="0.25">
      <c r="A258" s="126" t="s">
        <v>9879</v>
      </c>
      <c r="B258" s="200" cm="1">
        <f t="array" ref="B258">IF(ROW() &lt; ROW(INDEX(genotypes[experiment_ID],ROWS(genotypes[experiment_ID]))), COUNTIF(INDEX(genotypes[experiment_ID],1):genotypes[[#This Row],[experiment_ID]],genotypes[[#This Row],[experiment_ID]]), "")</f>
        <v>4</v>
      </c>
      <c r="C258" s="126"/>
      <c r="D258" s="126"/>
      <c r="E258" s="126" t="s">
        <v>1166</v>
      </c>
      <c r="F258" s="126"/>
      <c r="G258" s="126"/>
      <c r="H258" s="126"/>
      <c r="I258" s="126"/>
      <c r="J258" s="126"/>
      <c r="K258" s="185"/>
      <c r="L258" s="126"/>
      <c r="M258" s="126"/>
      <c r="N258" s="126"/>
      <c r="O258" s="126"/>
      <c r="P258" s="126"/>
      <c r="Q258" s="105"/>
      <c r="R258" s="105"/>
    </row>
    <row r="259" spans="1:18" x14ac:dyDescent="0.25">
      <c r="A259" s="126" t="s">
        <v>9943</v>
      </c>
      <c r="B259" s="200" cm="1">
        <f t="array" ref="B259">IF(ROW() &lt; ROW(INDEX(genotypes[experiment_ID],ROWS(genotypes[experiment_ID]))), COUNTIF(INDEX(genotypes[experiment_ID],1):genotypes[[#This Row],[experiment_ID]],genotypes[[#This Row],[experiment_ID]]), "")</f>
        <v>1</v>
      </c>
      <c r="C259" s="126"/>
      <c r="D259" s="126"/>
      <c r="E259" s="126" t="s">
        <v>1166</v>
      </c>
      <c r="F259" s="126"/>
      <c r="G259" s="126"/>
      <c r="H259" s="126"/>
      <c r="I259" s="126"/>
      <c r="J259" s="126"/>
      <c r="K259" s="185"/>
      <c r="L259" s="126"/>
      <c r="M259" s="126"/>
      <c r="N259" s="126"/>
      <c r="O259" s="126"/>
      <c r="P259" s="126"/>
      <c r="Q259" s="105"/>
      <c r="R259" s="105"/>
    </row>
    <row r="260" spans="1:18" x14ac:dyDescent="0.25">
      <c r="A260" s="126" t="s">
        <v>9944</v>
      </c>
      <c r="B260" s="200" cm="1">
        <f t="array" ref="B260">IF(ROW() &lt; ROW(INDEX(genotypes[experiment_ID],ROWS(genotypes[experiment_ID]))), COUNTIF(INDEX(genotypes[experiment_ID],1):genotypes[[#This Row],[experiment_ID]],genotypes[[#This Row],[experiment_ID]]), "")</f>
        <v>1</v>
      </c>
      <c r="C260" s="126"/>
      <c r="D260" s="126"/>
      <c r="E260" s="126" t="s">
        <v>1440</v>
      </c>
      <c r="F260" s="126"/>
      <c r="G260" s="126"/>
      <c r="H260" s="126"/>
      <c r="I260" s="126"/>
      <c r="J260" s="126"/>
      <c r="K260" s="185"/>
      <c r="L260" s="126"/>
      <c r="M260" s="126"/>
      <c r="N260" s="126"/>
      <c r="O260" s="126"/>
      <c r="P260" s="126"/>
      <c r="Q260" s="105"/>
      <c r="R260" s="105"/>
    </row>
    <row r="261" spans="1:18" x14ac:dyDescent="0.25">
      <c r="A261" s="126" t="s">
        <v>9945</v>
      </c>
      <c r="B261" s="200" cm="1">
        <f t="array" ref="B261">IF(ROW() &lt; ROW(INDEX(genotypes[experiment_ID],ROWS(genotypes[experiment_ID]))), COUNTIF(INDEX(genotypes[experiment_ID],1):genotypes[[#This Row],[experiment_ID]],genotypes[[#This Row],[experiment_ID]]), "")</f>
        <v>1</v>
      </c>
      <c r="C261" s="126"/>
      <c r="D261" s="126"/>
      <c r="E261" s="126" t="s">
        <v>1394</v>
      </c>
      <c r="F261" s="126"/>
      <c r="G261" s="126"/>
      <c r="H261" s="126"/>
      <c r="I261" s="126"/>
      <c r="J261" s="126"/>
      <c r="K261" s="185"/>
      <c r="L261" s="126"/>
      <c r="M261" s="126"/>
      <c r="N261" s="126"/>
      <c r="O261" s="126"/>
      <c r="P261" s="126"/>
      <c r="Q261" s="105"/>
      <c r="R261" s="105"/>
    </row>
    <row r="262" spans="1:18" x14ac:dyDescent="0.25">
      <c r="A262" s="126" t="s">
        <v>9946</v>
      </c>
      <c r="B262" s="200" cm="1">
        <f t="array" ref="B262">IF(ROW() &lt; ROW(INDEX(genotypes[experiment_ID],ROWS(genotypes[experiment_ID]))), COUNTIF(INDEX(genotypes[experiment_ID],1):genotypes[[#This Row],[experiment_ID]],genotypes[[#This Row],[experiment_ID]]), "")</f>
        <v>1</v>
      </c>
      <c r="C262" s="126"/>
      <c r="D262" s="126"/>
      <c r="E262" s="126" t="s">
        <v>1440</v>
      </c>
      <c r="F262" s="126"/>
      <c r="G262" s="126"/>
      <c r="H262" s="126"/>
      <c r="I262" s="126"/>
      <c r="J262" s="126"/>
      <c r="K262" s="185"/>
      <c r="L262" s="126"/>
      <c r="M262" s="126"/>
      <c r="N262" s="126"/>
      <c r="O262" s="126"/>
      <c r="P262" s="126"/>
      <c r="Q262" s="105"/>
      <c r="R262" s="105"/>
    </row>
    <row r="263" spans="1:18" x14ac:dyDescent="0.25">
      <c r="A263" s="126" t="s">
        <v>9947</v>
      </c>
      <c r="B263" s="200" cm="1">
        <f t="array" ref="B263">IF(ROW() &lt; ROW(INDEX(genotypes[experiment_ID],ROWS(genotypes[experiment_ID]))), COUNTIF(INDEX(genotypes[experiment_ID],1):genotypes[[#This Row],[experiment_ID]],genotypes[[#This Row],[experiment_ID]]), "")</f>
        <v>1</v>
      </c>
      <c r="C263" s="126"/>
      <c r="D263" s="126"/>
      <c r="E263" s="126" t="s">
        <v>1238</v>
      </c>
      <c r="F263" s="126"/>
      <c r="G263" s="126"/>
      <c r="H263" s="126"/>
      <c r="I263" s="126"/>
      <c r="J263" s="126"/>
      <c r="K263" s="185"/>
      <c r="L263" s="126"/>
      <c r="M263" s="126"/>
      <c r="N263" s="126"/>
      <c r="O263" s="126"/>
      <c r="P263" s="126"/>
      <c r="Q263" s="105"/>
      <c r="R263" s="105"/>
    </row>
    <row r="264" spans="1:18" x14ac:dyDescent="0.25">
      <c r="A264" s="126" t="s">
        <v>9948</v>
      </c>
      <c r="B264" s="200" cm="1">
        <f t="array" ref="B264">IF(ROW() &lt; ROW(INDEX(genotypes[experiment_ID],ROWS(genotypes[experiment_ID]))), COUNTIF(INDEX(genotypes[experiment_ID],1):genotypes[[#This Row],[experiment_ID]],genotypes[[#This Row],[experiment_ID]]), "")</f>
        <v>1</v>
      </c>
      <c r="C264" s="126"/>
      <c r="D264" s="126"/>
      <c r="E264" s="126" t="s">
        <v>1440</v>
      </c>
      <c r="F264" s="126"/>
      <c r="G264" s="126"/>
      <c r="H264" s="126"/>
      <c r="I264" s="126"/>
      <c r="J264" s="126"/>
      <c r="K264" s="185"/>
      <c r="L264" s="126"/>
      <c r="M264" s="126"/>
      <c r="N264" s="126"/>
      <c r="O264" s="126"/>
      <c r="P264" s="126"/>
      <c r="Q264" s="105"/>
      <c r="R264" s="105"/>
    </row>
    <row r="265" spans="1:18" x14ac:dyDescent="0.25">
      <c r="A265" s="126" t="s">
        <v>9949</v>
      </c>
      <c r="B265" s="200" cm="1">
        <f t="array" ref="B265">IF(ROW() &lt; ROW(INDEX(genotypes[experiment_ID],ROWS(genotypes[experiment_ID]))), COUNTIF(INDEX(genotypes[experiment_ID],1):genotypes[[#This Row],[experiment_ID]],genotypes[[#This Row],[experiment_ID]]), "")</f>
        <v>1</v>
      </c>
      <c r="C265" s="126"/>
      <c r="D265" s="126"/>
      <c r="E265" s="126" t="s">
        <v>1358</v>
      </c>
      <c r="F265" s="126"/>
      <c r="G265" s="126"/>
      <c r="H265" s="126"/>
      <c r="I265" s="126"/>
      <c r="J265" s="126"/>
      <c r="K265" s="185"/>
      <c r="L265" s="126"/>
      <c r="M265" s="126"/>
      <c r="N265" s="126"/>
      <c r="O265" s="126"/>
      <c r="P265" s="126"/>
      <c r="Q265" s="105"/>
      <c r="R265" s="105"/>
    </row>
    <row r="266" spans="1:18" x14ac:dyDescent="0.25">
      <c r="A266" s="126" t="s">
        <v>9950</v>
      </c>
      <c r="B266" s="200" cm="1">
        <f t="array" ref="B266">IF(ROW() &lt; ROW(INDEX(genotypes[experiment_ID],ROWS(genotypes[experiment_ID]))), COUNTIF(INDEX(genotypes[experiment_ID],1):genotypes[[#This Row],[experiment_ID]],genotypes[[#This Row],[experiment_ID]]), "")</f>
        <v>1</v>
      </c>
      <c r="C266" s="126"/>
      <c r="D266" s="126"/>
      <c r="E266" s="126" t="s">
        <v>1440</v>
      </c>
      <c r="F266" s="126"/>
      <c r="G266" s="126"/>
      <c r="H266" s="126"/>
      <c r="I266" s="126"/>
      <c r="J266" s="126"/>
      <c r="K266" s="185"/>
      <c r="L266" s="126"/>
      <c r="M266" s="126"/>
      <c r="N266" s="126"/>
      <c r="O266" s="126"/>
      <c r="P266" s="126"/>
      <c r="Q266" s="105"/>
      <c r="R266" s="105"/>
    </row>
    <row r="267" spans="1:18" x14ac:dyDescent="0.25">
      <c r="A267" s="126" t="s">
        <v>9951</v>
      </c>
      <c r="B267" s="200" cm="1">
        <f t="array" ref="B267">IF(ROW() &lt; ROW(INDEX(genotypes[experiment_ID],ROWS(genotypes[experiment_ID]))), COUNTIF(INDEX(genotypes[experiment_ID],1):genotypes[[#This Row],[experiment_ID]],genotypes[[#This Row],[experiment_ID]]), "")</f>
        <v>1</v>
      </c>
      <c r="C267" s="126"/>
      <c r="D267" s="126"/>
      <c r="E267" s="126" t="s">
        <v>1166</v>
      </c>
      <c r="F267" s="126"/>
      <c r="G267" s="126"/>
      <c r="H267" s="126"/>
      <c r="I267" s="126"/>
      <c r="J267" s="126"/>
      <c r="K267" s="185"/>
      <c r="L267" s="126"/>
      <c r="M267" s="126"/>
      <c r="N267" s="126"/>
      <c r="O267" s="126"/>
      <c r="P267" s="126"/>
      <c r="Q267" s="105"/>
      <c r="R267" s="105"/>
    </row>
    <row r="268" spans="1:18" x14ac:dyDescent="0.25">
      <c r="A268" s="126" t="s">
        <v>9951</v>
      </c>
      <c r="B268" s="200" cm="1">
        <f t="array" ref="B268">IF(ROW() &lt; ROW(INDEX(genotypes[experiment_ID],ROWS(genotypes[experiment_ID]))), COUNTIF(INDEX(genotypes[experiment_ID],1):genotypes[[#This Row],[experiment_ID]],genotypes[[#This Row],[experiment_ID]]), "")</f>
        <v>2</v>
      </c>
      <c r="C268" s="126"/>
      <c r="D268" s="126"/>
      <c r="E268" s="126" t="s">
        <v>1358</v>
      </c>
      <c r="F268" s="126"/>
      <c r="G268" s="126"/>
      <c r="H268" s="126"/>
      <c r="I268" s="126"/>
      <c r="J268" s="126"/>
      <c r="K268" s="185"/>
      <c r="L268" s="126"/>
      <c r="M268" s="126"/>
      <c r="N268" s="126"/>
      <c r="O268" s="126"/>
      <c r="P268" s="126"/>
      <c r="Q268" s="105"/>
      <c r="R268" s="105"/>
    </row>
    <row r="269" spans="1:18" x14ac:dyDescent="0.25">
      <c r="A269" s="126" t="s">
        <v>9952</v>
      </c>
      <c r="B269" s="200" cm="1">
        <f t="array" ref="B269">IF(ROW() &lt; ROW(INDEX(genotypes[experiment_ID],ROWS(genotypes[experiment_ID]))), COUNTIF(INDEX(genotypes[experiment_ID],1):genotypes[[#This Row],[experiment_ID]],genotypes[[#This Row],[experiment_ID]]), "")</f>
        <v>1</v>
      </c>
      <c r="C269" s="126"/>
      <c r="D269" s="126"/>
      <c r="E269" s="126" t="s">
        <v>1440</v>
      </c>
      <c r="F269" s="126"/>
      <c r="G269" s="126"/>
      <c r="H269" s="126"/>
      <c r="I269" s="126"/>
      <c r="J269" s="126"/>
      <c r="K269" s="185"/>
      <c r="L269" s="126"/>
      <c r="M269" s="126"/>
      <c r="N269" s="126"/>
      <c r="O269" s="126"/>
      <c r="P269" s="126"/>
      <c r="Q269" s="105"/>
      <c r="R269" s="105"/>
    </row>
    <row r="270" spans="1:18" x14ac:dyDescent="0.25">
      <c r="A270" s="126" t="s">
        <v>9953</v>
      </c>
      <c r="B270" s="200" cm="1">
        <f t="array" ref="B270">IF(ROW() &lt; ROW(INDEX(genotypes[experiment_ID],ROWS(genotypes[experiment_ID]))), COUNTIF(INDEX(genotypes[experiment_ID],1):genotypes[[#This Row],[experiment_ID]],genotypes[[#This Row],[experiment_ID]]), "")</f>
        <v>1</v>
      </c>
      <c r="C270" s="126"/>
      <c r="D270" s="126"/>
      <c r="E270" s="126" t="s">
        <v>1358</v>
      </c>
      <c r="F270" s="126"/>
      <c r="G270" s="126"/>
      <c r="H270" s="126"/>
      <c r="I270" s="126"/>
      <c r="J270" s="126"/>
      <c r="K270" s="185"/>
      <c r="L270" s="126"/>
      <c r="M270" s="126"/>
      <c r="N270" s="126"/>
      <c r="O270" s="126"/>
      <c r="P270" s="126"/>
      <c r="Q270" s="105"/>
      <c r="R270" s="105"/>
    </row>
    <row r="271" spans="1:18" x14ac:dyDescent="0.25">
      <c r="A271" s="126" t="s">
        <v>9954</v>
      </c>
      <c r="B271" s="200" cm="1">
        <f t="array" ref="B271">IF(ROW() &lt; ROW(INDEX(genotypes[experiment_ID],ROWS(genotypes[experiment_ID]))), COUNTIF(INDEX(genotypes[experiment_ID],1):genotypes[[#This Row],[experiment_ID]],genotypes[[#This Row],[experiment_ID]]), "")</f>
        <v>1</v>
      </c>
      <c r="C271" s="126"/>
      <c r="D271" s="126"/>
      <c r="E271" s="126" t="s">
        <v>1440</v>
      </c>
      <c r="F271" s="126"/>
      <c r="G271" s="126"/>
      <c r="H271" s="126"/>
      <c r="I271" s="126"/>
      <c r="J271" s="126"/>
      <c r="K271" s="185"/>
      <c r="L271" s="126"/>
      <c r="M271" s="126"/>
      <c r="N271" s="126"/>
      <c r="O271" s="126"/>
      <c r="P271" s="126"/>
      <c r="Q271" s="105"/>
      <c r="R271" s="105"/>
    </row>
    <row r="272" spans="1:18" x14ac:dyDescent="0.25">
      <c r="A272" s="126" t="s">
        <v>10001</v>
      </c>
      <c r="B272" s="200" cm="1">
        <f t="array" ref="B272">IF(ROW() &lt; ROW(INDEX(genotypes[experiment_ID],ROWS(genotypes[experiment_ID]))), COUNTIF(INDEX(genotypes[experiment_ID],1):genotypes[[#This Row],[experiment_ID]],genotypes[[#This Row],[experiment_ID]]), "")</f>
        <v>1</v>
      </c>
      <c r="C272" s="126"/>
      <c r="D272" s="126"/>
      <c r="E272" s="126" t="s">
        <v>1166</v>
      </c>
      <c r="F272" s="126"/>
      <c r="G272" s="126" t="s">
        <v>10023</v>
      </c>
      <c r="H272" s="126"/>
      <c r="I272" s="126"/>
      <c r="J272" s="126"/>
      <c r="K272" s="185"/>
      <c r="L272" s="126"/>
      <c r="M272" s="126"/>
      <c r="N272" s="126"/>
      <c r="O272" s="126"/>
      <c r="P272" s="126"/>
      <c r="Q272" s="105"/>
      <c r="R272" s="105"/>
    </row>
    <row r="273" spans="1:18" x14ac:dyDescent="0.25">
      <c r="A273" s="126" t="s">
        <v>10123</v>
      </c>
      <c r="B273" s="200" cm="1">
        <f t="array" ref="B273">IF(ROW() &lt; ROW(INDEX(genotypes[experiment_ID],ROWS(genotypes[experiment_ID]))), COUNTIF(INDEX(genotypes[experiment_ID],1):genotypes[[#This Row],[experiment_ID]],genotypes[[#This Row],[experiment_ID]]), "")</f>
        <v>1</v>
      </c>
      <c r="C273" s="126"/>
      <c r="D273" s="126" t="s">
        <v>10137</v>
      </c>
      <c r="E273" s="126" t="s">
        <v>1440</v>
      </c>
      <c r="F273" s="126"/>
      <c r="G273" s="126" t="s">
        <v>10138</v>
      </c>
      <c r="H273" s="126"/>
      <c r="I273" s="126"/>
      <c r="J273" s="126"/>
      <c r="K273" s="185"/>
      <c r="L273" s="126"/>
      <c r="M273" s="126"/>
      <c r="N273" s="126"/>
      <c r="O273" s="126"/>
      <c r="P273" s="126"/>
      <c r="Q273" s="105"/>
      <c r="R273" s="105"/>
    </row>
    <row r="274" spans="1:18" x14ac:dyDescent="0.25">
      <c r="A274" s="126" t="s">
        <v>10124</v>
      </c>
      <c r="B274" s="200" cm="1">
        <f t="array" ref="B274">IF(ROW() &lt; ROW(INDEX(genotypes[experiment_ID],ROWS(genotypes[experiment_ID]))), COUNTIF(INDEX(genotypes[experiment_ID],1):genotypes[[#This Row],[experiment_ID]],genotypes[[#This Row],[experiment_ID]]), "")</f>
        <v>1</v>
      </c>
      <c r="C274" s="126"/>
      <c r="D274" s="126" t="s">
        <v>10137</v>
      </c>
      <c r="E274" s="126" t="s">
        <v>10139</v>
      </c>
      <c r="F274" s="126"/>
      <c r="G274" s="126" t="s">
        <v>10138</v>
      </c>
      <c r="H274" s="126"/>
      <c r="I274" s="126"/>
      <c r="J274" s="126"/>
      <c r="K274" s="185"/>
      <c r="L274" s="126"/>
      <c r="M274" s="126"/>
      <c r="N274" s="126"/>
      <c r="O274" s="126"/>
      <c r="P274" s="126"/>
      <c r="Q274" s="105"/>
      <c r="R274" s="105"/>
    </row>
    <row r="275" spans="1:18" x14ac:dyDescent="0.25">
      <c r="A275" s="126" t="s">
        <v>10125</v>
      </c>
      <c r="B275" s="200" cm="1">
        <f t="array" ref="B275">IF(ROW() &lt; ROW(INDEX(genotypes[experiment_ID],ROWS(genotypes[experiment_ID]))), COUNTIF(INDEX(genotypes[experiment_ID],1):genotypes[[#This Row],[experiment_ID]],genotypes[[#This Row],[experiment_ID]]), "")</f>
        <v>1</v>
      </c>
      <c r="C275" s="126"/>
      <c r="D275" s="126" t="s">
        <v>10137</v>
      </c>
      <c r="E275" s="126" t="s">
        <v>10139</v>
      </c>
      <c r="F275" s="126"/>
      <c r="G275" s="126" t="s">
        <v>10138</v>
      </c>
      <c r="H275" s="126"/>
      <c r="I275" s="126"/>
      <c r="J275" s="126"/>
      <c r="K275" s="185"/>
      <c r="L275" s="126"/>
      <c r="M275" s="126"/>
      <c r="N275" s="126"/>
      <c r="O275" s="126"/>
      <c r="P275" s="126"/>
      <c r="Q275" s="105"/>
      <c r="R275" s="105"/>
    </row>
    <row r="276" spans="1:18" x14ac:dyDescent="0.25">
      <c r="A276" s="126" t="s">
        <v>10160</v>
      </c>
      <c r="B276" s="200" cm="1">
        <f t="array" ref="B276">IF(ROW() &lt; ROW(INDEX(genotypes[experiment_ID],ROWS(genotypes[experiment_ID]))), COUNTIF(INDEX(genotypes[experiment_ID],1):genotypes[[#This Row],[experiment_ID]],genotypes[[#This Row],[experiment_ID]]), "")</f>
        <v>1</v>
      </c>
      <c r="C276" s="126"/>
      <c r="D276" s="126" t="s">
        <v>10210</v>
      </c>
      <c r="E276" s="126" t="s">
        <v>10318</v>
      </c>
      <c r="F276" s="126"/>
      <c r="G276" s="126"/>
      <c r="H276" s="126"/>
      <c r="I276" s="126"/>
      <c r="J276" s="126"/>
      <c r="K276" s="185"/>
      <c r="L276" s="126"/>
      <c r="M276" s="126"/>
      <c r="N276" s="126"/>
      <c r="O276" s="126"/>
      <c r="P276" s="126"/>
      <c r="Q276" s="105"/>
      <c r="R276" s="105"/>
    </row>
    <row r="277" spans="1:18" x14ac:dyDescent="0.25">
      <c r="A277" s="126" t="s">
        <v>10161</v>
      </c>
      <c r="B277" s="200" cm="1">
        <f t="array" ref="B277">IF(ROW() &lt; ROW(INDEX(genotypes[experiment_ID],ROWS(genotypes[experiment_ID]))), COUNTIF(INDEX(genotypes[experiment_ID],1):genotypes[[#This Row],[experiment_ID]],genotypes[[#This Row],[experiment_ID]]), "")</f>
        <v>1</v>
      </c>
      <c r="C277" s="126"/>
      <c r="D277" s="126" t="s">
        <v>10211</v>
      </c>
      <c r="E277" s="126" t="s">
        <v>10318</v>
      </c>
      <c r="F277" s="126"/>
      <c r="G277" s="126"/>
      <c r="H277" s="126"/>
      <c r="I277" s="126"/>
      <c r="J277" s="126"/>
      <c r="K277" s="185"/>
      <c r="L277" s="126"/>
      <c r="M277" s="126"/>
      <c r="N277" s="126"/>
      <c r="O277" s="126"/>
      <c r="P277" s="126"/>
      <c r="Q277" s="105"/>
      <c r="R277" s="105"/>
    </row>
    <row r="278" spans="1:18" x14ac:dyDescent="0.25">
      <c r="A278" t="s">
        <v>10162</v>
      </c>
      <c r="B278" s="200" cm="1">
        <f t="array" ref="B278">IF(ROW() &lt; ROW(INDEX(genotypes[experiment_ID],ROWS(genotypes[experiment_ID]))), COUNTIF(INDEX(genotypes[experiment_ID],1):genotypes[[#This Row],[experiment_ID]],genotypes[[#This Row],[experiment_ID]]), "")</f>
        <v>1</v>
      </c>
      <c r="C278" s="126"/>
      <c r="D278" s="126" t="s">
        <v>10212</v>
      </c>
      <c r="E278" s="126" t="s">
        <v>10318</v>
      </c>
      <c r="F278" s="126"/>
      <c r="G278" s="126"/>
      <c r="H278" s="126"/>
      <c r="I278" s="126"/>
      <c r="J278" s="126"/>
      <c r="K278" s="185"/>
      <c r="L278" s="126"/>
      <c r="M278" s="126"/>
      <c r="N278" s="126"/>
      <c r="O278" s="126"/>
      <c r="P278" s="126"/>
      <c r="Q278" s="105"/>
      <c r="R278" s="105"/>
    </row>
    <row r="279" spans="1:18" x14ac:dyDescent="0.25">
      <c r="A279" s="126" t="s">
        <v>10163</v>
      </c>
      <c r="B279" s="200" cm="1">
        <f t="array" ref="B279">IF(ROW() &lt; ROW(INDEX(genotypes[experiment_ID],ROWS(genotypes[experiment_ID]))), COUNTIF(INDEX(genotypes[experiment_ID],1):genotypes[[#This Row],[experiment_ID]],genotypes[[#This Row],[experiment_ID]]), "")</f>
        <v>1</v>
      </c>
      <c r="C279" s="126"/>
      <c r="D279" s="126" t="s">
        <v>10212</v>
      </c>
      <c r="E279" s="126" t="s">
        <v>10318</v>
      </c>
      <c r="F279" s="126"/>
      <c r="G279" s="126"/>
      <c r="H279" s="126"/>
      <c r="I279" s="126"/>
      <c r="J279" s="126"/>
      <c r="K279" s="185"/>
      <c r="L279" s="126"/>
      <c r="M279" s="126"/>
      <c r="N279" s="126"/>
      <c r="O279" s="126"/>
      <c r="P279" s="126"/>
      <c r="Q279" s="105"/>
      <c r="R279" s="105"/>
    </row>
    <row r="280" spans="1:18" x14ac:dyDescent="0.25">
      <c r="A280" s="126" t="s">
        <v>10164</v>
      </c>
      <c r="B280" s="200" cm="1">
        <f t="array" ref="B280">IF(ROW() &lt; ROW(INDEX(genotypes[experiment_ID],ROWS(genotypes[experiment_ID]))), COUNTIF(INDEX(genotypes[experiment_ID],1):genotypes[[#This Row],[experiment_ID]],genotypes[[#This Row],[experiment_ID]]), "")</f>
        <v>1</v>
      </c>
      <c r="C280" s="126"/>
      <c r="D280" s="126" t="s">
        <v>10212</v>
      </c>
      <c r="E280" s="126" t="s">
        <v>10318</v>
      </c>
      <c r="F280" s="126"/>
      <c r="G280" s="126"/>
      <c r="H280" s="126"/>
      <c r="I280" s="126"/>
      <c r="J280" s="126"/>
      <c r="K280" s="185"/>
      <c r="L280" s="126"/>
      <c r="M280" s="126"/>
      <c r="N280" s="126"/>
      <c r="O280" s="126"/>
      <c r="P280" s="126"/>
      <c r="Q280" s="105"/>
      <c r="R280" s="105"/>
    </row>
    <row r="281" spans="1:18" x14ac:dyDescent="0.25">
      <c r="A281" s="126" t="s">
        <v>10165</v>
      </c>
      <c r="B281" s="200" cm="1">
        <f t="array" ref="B281">IF(ROW() &lt; ROW(INDEX(genotypes[experiment_ID],ROWS(genotypes[experiment_ID]))), COUNTIF(INDEX(genotypes[experiment_ID],1):genotypes[[#This Row],[experiment_ID]],genotypes[[#This Row],[experiment_ID]]), "")</f>
        <v>1</v>
      </c>
      <c r="C281" s="126"/>
      <c r="D281" s="126" t="s">
        <v>10212</v>
      </c>
      <c r="E281" s="126" t="s">
        <v>10318</v>
      </c>
      <c r="F281" s="126"/>
      <c r="G281" s="126"/>
      <c r="H281" s="126"/>
      <c r="I281" s="126"/>
      <c r="J281" s="126"/>
      <c r="K281" s="185"/>
      <c r="L281" s="126"/>
      <c r="M281" s="126"/>
      <c r="N281" s="126"/>
      <c r="O281" s="126"/>
      <c r="P281" s="126"/>
      <c r="Q281" s="105"/>
      <c r="R281" s="105"/>
    </row>
    <row r="282" spans="1:18" x14ac:dyDescent="0.25">
      <c r="A282" s="126" t="s">
        <v>10214</v>
      </c>
      <c r="B282" s="200" cm="1">
        <f t="array" ref="B282">IF(ROW() &lt; ROW(INDEX(genotypes[experiment_ID],ROWS(genotypes[experiment_ID]))), COUNTIF(INDEX(genotypes[experiment_ID],1):genotypes[[#This Row],[experiment_ID]],genotypes[[#This Row],[experiment_ID]]), "")</f>
        <v>1</v>
      </c>
      <c r="C282" s="126"/>
      <c r="D282" s="126" t="s">
        <v>10213</v>
      </c>
      <c r="E282" s="126" t="s">
        <v>10318</v>
      </c>
      <c r="F282" s="126"/>
      <c r="G282" s="126"/>
      <c r="H282" s="126"/>
      <c r="I282" s="126"/>
      <c r="J282" s="126"/>
      <c r="K282" s="185"/>
      <c r="L282" s="126"/>
      <c r="M282" s="126"/>
      <c r="N282" s="126"/>
      <c r="O282" s="126"/>
      <c r="P282" s="126"/>
      <c r="Q282" s="105"/>
      <c r="R282" s="105"/>
    </row>
    <row r="283" spans="1:18" x14ac:dyDescent="0.25">
      <c r="A283" s="126" t="s">
        <v>10215</v>
      </c>
      <c r="B283" s="200" cm="1">
        <f t="array" ref="B283">IF(ROW() &lt; ROW(INDEX(genotypes[experiment_ID],ROWS(genotypes[experiment_ID]))), COUNTIF(INDEX(genotypes[experiment_ID],1):genotypes[[#This Row],[experiment_ID]],genotypes[[#This Row],[experiment_ID]]), "")</f>
        <v>1</v>
      </c>
      <c r="C283" s="126"/>
      <c r="D283" s="126" t="s">
        <v>10213</v>
      </c>
      <c r="E283" s="126" t="s">
        <v>10318</v>
      </c>
      <c r="F283" s="126"/>
      <c r="G283" s="126"/>
      <c r="H283" s="126"/>
      <c r="I283" s="126"/>
      <c r="J283" s="126"/>
      <c r="K283" s="185"/>
      <c r="L283" s="126"/>
      <c r="M283" s="126"/>
      <c r="N283" s="126"/>
      <c r="O283" s="126"/>
      <c r="P283" s="126"/>
      <c r="Q283" s="105"/>
      <c r="R283" s="105"/>
    </row>
    <row r="284" spans="1:18" x14ac:dyDescent="0.25">
      <c r="A284" s="126" t="s">
        <v>10216</v>
      </c>
      <c r="B284" s="200" cm="1">
        <f t="array" ref="B284">IF(ROW() &lt; ROW(INDEX(genotypes[experiment_ID],ROWS(genotypes[experiment_ID]))), COUNTIF(INDEX(genotypes[experiment_ID],1):genotypes[[#This Row],[experiment_ID]],genotypes[[#This Row],[experiment_ID]]), "")</f>
        <v>1</v>
      </c>
      <c r="C284" s="126"/>
      <c r="D284" s="126" t="s">
        <v>10213</v>
      </c>
      <c r="E284" s="126" t="s">
        <v>10318</v>
      </c>
      <c r="F284" s="126"/>
      <c r="G284" s="126"/>
      <c r="H284" s="126"/>
      <c r="I284" s="126"/>
      <c r="J284" s="126"/>
      <c r="K284" s="185"/>
      <c r="L284" s="126"/>
      <c r="M284" s="126"/>
      <c r="N284" s="126"/>
      <c r="O284" s="126"/>
      <c r="P284" s="126"/>
      <c r="Q284" s="105"/>
      <c r="R284" s="105"/>
    </row>
    <row r="285" spans="1:18" x14ac:dyDescent="0.25">
      <c r="A285" s="126" t="s">
        <v>10217</v>
      </c>
      <c r="B285" s="200" cm="1">
        <f t="array" ref="B285">IF(ROW() &lt; ROW(INDEX(genotypes[experiment_ID],ROWS(genotypes[experiment_ID]))), COUNTIF(INDEX(genotypes[experiment_ID],1):genotypes[[#This Row],[experiment_ID]],genotypes[[#This Row],[experiment_ID]]), "")</f>
        <v>1</v>
      </c>
      <c r="C285" s="126"/>
      <c r="D285" s="126" t="s">
        <v>10213</v>
      </c>
      <c r="E285" s="126" t="s">
        <v>10318</v>
      </c>
      <c r="F285" s="126"/>
      <c r="G285" s="126"/>
      <c r="H285" s="126"/>
      <c r="I285" s="126"/>
      <c r="J285" s="126"/>
      <c r="K285" s="185"/>
      <c r="L285" s="126"/>
      <c r="M285" s="126"/>
      <c r="N285" s="126"/>
      <c r="O285" s="126"/>
      <c r="P285" s="126"/>
      <c r="Q285" s="105"/>
      <c r="R285" s="105"/>
    </row>
    <row r="286" spans="1:18" x14ac:dyDescent="0.25">
      <c r="A286" s="126" t="s">
        <v>10218</v>
      </c>
      <c r="B286" s="200" cm="1">
        <f t="array" ref="B286">IF(ROW() &lt; ROW(INDEX(genotypes[experiment_ID],ROWS(genotypes[experiment_ID]))), COUNTIF(INDEX(genotypes[experiment_ID],1):genotypes[[#This Row],[experiment_ID]],genotypes[[#This Row],[experiment_ID]]), "")</f>
        <v>1</v>
      </c>
      <c r="C286" s="126"/>
      <c r="D286" s="126" t="s">
        <v>10213</v>
      </c>
      <c r="E286" s="126" t="s">
        <v>10318</v>
      </c>
      <c r="F286" s="126"/>
      <c r="G286" s="126"/>
      <c r="H286" s="126"/>
      <c r="I286" s="126"/>
      <c r="J286" s="126"/>
      <c r="K286" s="185"/>
      <c r="L286" s="126"/>
      <c r="M286" s="126"/>
      <c r="N286" s="126"/>
      <c r="O286" s="126"/>
      <c r="P286" s="126"/>
      <c r="Q286" s="105"/>
      <c r="R286" s="105"/>
    </row>
    <row r="287" spans="1:18" x14ac:dyDescent="0.25">
      <c r="A287" s="126" t="s">
        <v>10219</v>
      </c>
      <c r="B287" s="200" cm="1">
        <f t="array" ref="B287">IF(ROW() &lt; ROW(INDEX(genotypes[experiment_ID],ROWS(genotypes[experiment_ID]))), COUNTIF(INDEX(genotypes[experiment_ID],1):genotypes[[#This Row],[experiment_ID]],genotypes[[#This Row],[experiment_ID]]), "")</f>
        <v>1</v>
      </c>
      <c r="C287" s="126"/>
      <c r="D287" s="126" t="s">
        <v>10213</v>
      </c>
      <c r="E287" s="126" t="s">
        <v>10318</v>
      </c>
      <c r="F287" s="126"/>
      <c r="G287" s="126"/>
      <c r="H287" s="126"/>
      <c r="I287" s="126"/>
      <c r="J287" s="126"/>
      <c r="K287" s="185"/>
      <c r="L287" s="126"/>
      <c r="M287" s="126"/>
      <c r="N287" s="126"/>
      <c r="O287" s="126"/>
      <c r="P287" s="126"/>
      <c r="Q287" s="105"/>
      <c r="R287" s="105"/>
    </row>
    <row r="288" spans="1:18" x14ac:dyDescent="0.25">
      <c r="A288" s="126" t="s">
        <v>10220</v>
      </c>
      <c r="B288" s="200" cm="1">
        <f t="array" ref="B288">IF(ROW() &lt; ROW(INDEX(genotypes[experiment_ID],ROWS(genotypes[experiment_ID]))), COUNTIF(INDEX(genotypes[experiment_ID],1):genotypes[[#This Row],[experiment_ID]],genotypes[[#This Row],[experiment_ID]]), "")</f>
        <v>1</v>
      </c>
      <c r="C288" s="126"/>
      <c r="D288" s="126" t="s">
        <v>10213</v>
      </c>
      <c r="E288" s="126" t="s">
        <v>10318</v>
      </c>
      <c r="F288" s="126"/>
      <c r="G288" s="126"/>
      <c r="H288" s="126"/>
      <c r="I288" s="126"/>
      <c r="J288" s="126"/>
      <c r="K288" s="185"/>
      <c r="L288" s="126"/>
      <c r="M288" s="126"/>
      <c r="N288" s="126"/>
      <c r="O288" s="126"/>
      <c r="P288" s="126"/>
      <c r="Q288" s="105"/>
      <c r="R288" s="105"/>
    </row>
    <row r="289" spans="1:18" x14ac:dyDescent="0.25">
      <c r="A289" s="126" t="s">
        <v>10221</v>
      </c>
      <c r="B289" s="200" cm="1">
        <f t="array" ref="B289">IF(ROW() &lt; ROW(INDEX(genotypes[experiment_ID],ROWS(genotypes[experiment_ID]))), COUNTIF(INDEX(genotypes[experiment_ID],1):genotypes[[#This Row],[experiment_ID]],genotypes[[#This Row],[experiment_ID]]), "")</f>
        <v>1</v>
      </c>
      <c r="C289" s="126"/>
      <c r="D289" s="126" t="s">
        <v>10213</v>
      </c>
      <c r="E289" s="126" t="s">
        <v>10318</v>
      </c>
      <c r="F289" s="126"/>
      <c r="G289" s="126"/>
      <c r="H289" s="126"/>
      <c r="I289" s="126"/>
      <c r="J289" s="126"/>
      <c r="K289" s="185"/>
      <c r="L289" s="126"/>
      <c r="M289" s="126"/>
      <c r="N289" s="126"/>
      <c r="O289" s="126"/>
      <c r="P289" s="126"/>
      <c r="Q289" s="105"/>
      <c r="R289" s="105"/>
    </row>
    <row r="290" spans="1:18" x14ac:dyDescent="0.25">
      <c r="A290" s="126" t="s">
        <v>10222</v>
      </c>
      <c r="B290" s="200" cm="1">
        <f t="array" ref="B290">IF(ROW() &lt; ROW(INDEX(genotypes[experiment_ID],ROWS(genotypes[experiment_ID]))), COUNTIF(INDEX(genotypes[experiment_ID],1):genotypes[[#This Row],[experiment_ID]],genotypes[[#This Row],[experiment_ID]]), "")</f>
        <v>1</v>
      </c>
      <c r="C290" s="126"/>
      <c r="D290" s="126" t="s">
        <v>10213</v>
      </c>
      <c r="E290" s="126" t="s">
        <v>10318</v>
      </c>
      <c r="F290" s="126"/>
      <c r="G290" s="126"/>
      <c r="H290" s="126"/>
      <c r="I290" s="126"/>
      <c r="J290" s="126"/>
      <c r="K290" s="185"/>
      <c r="L290" s="126"/>
      <c r="M290" s="126"/>
      <c r="N290" s="126"/>
      <c r="O290" s="126"/>
      <c r="P290" s="126"/>
      <c r="Q290" s="105"/>
      <c r="R290" s="105"/>
    </row>
    <row r="291" spans="1:18" x14ac:dyDescent="0.25">
      <c r="A291" s="126" t="s">
        <v>10223</v>
      </c>
      <c r="B291" s="200" cm="1">
        <f t="array" ref="B291">IF(ROW() &lt; ROW(INDEX(genotypes[experiment_ID],ROWS(genotypes[experiment_ID]))), COUNTIF(INDEX(genotypes[experiment_ID],1):genotypes[[#This Row],[experiment_ID]],genotypes[[#This Row],[experiment_ID]]), "")</f>
        <v>1</v>
      </c>
      <c r="C291" s="126"/>
      <c r="D291" s="126" t="s">
        <v>10213</v>
      </c>
      <c r="E291" s="126" t="s">
        <v>10318</v>
      </c>
      <c r="F291" s="126"/>
      <c r="G291" s="126"/>
      <c r="H291" s="126"/>
      <c r="I291" s="126"/>
      <c r="J291" s="126"/>
      <c r="K291" s="185"/>
      <c r="L291" s="126"/>
      <c r="M291" s="126"/>
      <c r="N291" s="126"/>
      <c r="O291" s="126"/>
      <c r="P291" s="126"/>
      <c r="Q291" s="105"/>
      <c r="R291" s="105"/>
    </row>
    <row r="292" spans="1:18" x14ac:dyDescent="0.25">
      <c r="A292" s="126" t="s">
        <v>10224</v>
      </c>
      <c r="B292" s="200" cm="1">
        <f t="array" ref="B292">IF(ROW() &lt; ROW(INDEX(genotypes[experiment_ID],ROWS(genotypes[experiment_ID]))), COUNTIF(INDEX(genotypes[experiment_ID],1):genotypes[[#This Row],[experiment_ID]],genotypes[[#This Row],[experiment_ID]]), "")</f>
        <v>1</v>
      </c>
      <c r="C292" s="126"/>
      <c r="D292" s="126" t="s">
        <v>10213</v>
      </c>
      <c r="E292" s="126" t="s">
        <v>10318</v>
      </c>
      <c r="F292" s="126"/>
      <c r="G292" s="126"/>
      <c r="H292" s="126"/>
      <c r="I292" s="126"/>
      <c r="J292" s="126"/>
      <c r="K292" s="185"/>
      <c r="L292" s="126"/>
      <c r="M292" s="126"/>
      <c r="N292" s="126"/>
      <c r="O292" s="126"/>
      <c r="P292" s="126"/>
      <c r="Q292" s="105"/>
      <c r="R292" s="105"/>
    </row>
    <row r="293" spans="1:18" x14ac:dyDescent="0.25">
      <c r="A293" s="126" t="s">
        <v>10225</v>
      </c>
      <c r="B293" s="200" cm="1">
        <f t="array" ref="B293">IF(ROW() &lt; ROW(INDEX(genotypes[experiment_ID],ROWS(genotypes[experiment_ID]))), COUNTIF(INDEX(genotypes[experiment_ID],1):genotypes[[#This Row],[experiment_ID]],genotypes[[#This Row],[experiment_ID]]), "")</f>
        <v>1</v>
      </c>
      <c r="C293" s="126"/>
      <c r="D293" s="126" t="s">
        <v>10213</v>
      </c>
      <c r="E293" s="126" t="s">
        <v>10318</v>
      </c>
      <c r="F293" s="126"/>
      <c r="G293" s="126"/>
      <c r="H293" s="126"/>
      <c r="I293" s="126"/>
      <c r="J293" s="126"/>
      <c r="K293" s="185"/>
      <c r="L293" s="126"/>
      <c r="M293" s="126"/>
      <c r="N293" s="126"/>
      <c r="O293" s="126"/>
      <c r="P293" s="126"/>
      <c r="Q293" s="105"/>
      <c r="R293" s="105"/>
    </row>
    <row r="294" spans="1:18" s="126" customFormat="1" x14ac:dyDescent="0.25">
      <c r="A294" s="126" t="s">
        <v>10248</v>
      </c>
      <c r="B294" s="201" cm="1">
        <f t="array" ref="B294">IF(ROW() &lt; ROW(INDEX(genotypes[experiment_ID],ROWS(genotypes[experiment_ID]))), COUNTIF(INDEX(genotypes[experiment_ID],1):genotypes[[#This Row],[experiment_ID]],genotypes[[#This Row],[experiment_ID]]), "")</f>
        <v>1</v>
      </c>
      <c r="D294" s="126" t="s">
        <v>10283</v>
      </c>
      <c r="E294" s="126" t="s">
        <v>10317</v>
      </c>
      <c r="G294" s="126" t="s">
        <v>10284</v>
      </c>
    </row>
    <row r="295" spans="1:18" s="126" customFormat="1" x14ac:dyDescent="0.25">
      <c r="A295" s="126" t="s">
        <v>10249</v>
      </c>
      <c r="B295" s="201" cm="1">
        <f t="array" ref="B295">IF(ROW() &lt; ROW(INDEX(genotypes[experiment_ID],ROWS(genotypes[experiment_ID]))), COUNTIF(INDEX(genotypes[experiment_ID],1):genotypes[[#This Row],[experiment_ID]],genotypes[[#This Row],[experiment_ID]]), "")</f>
        <v>1</v>
      </c>
      <c r="D295" s="126" t="s">
        <v>10283</v>
      </c>
      <c r="E295" s="126" t="s">
        <v>10317</v>
      </c>
      <c r="G295" s="126" t="s">
        <v>10284</v>
      </c>
    </row>
    <row r="296" spans="1:18" s="126" customFormat="1" x14ac:dyDescent="0.25">
      <c r="A296" s="126" t="s">
        <v>10250</v>
      </c>
      <c r="B296" s="200" cm="1">
        <f t="array" ref="B296">IF(ROW() &lt; ROW(INDEX(genotypes[experiment_ID],ROWS(genotypes[experiment_ID]))), COUNTIF(INDEX(genotypes[experiment_ID],1):genotypes[[#This Row],[experiment_ID]],genotypes[[#This Row],[experiment_ID]]), "")</f>
        <v>1</v>
      </c>
      <c r="D296" s="126" t="s">
        <v>10283</v>
      </c>
      <c r="E296" s="126" t="s">
        <v>10317</v>
      </c>
      <c r="G296" s="126" t="s">
        <v>10284</v>
      </c>
      <c r="K296" s="185"/>
      <c r="Q296" s="105"/>
      <c r="R296" s="105"/>
    </row>
    <row r="297" spans="1:18" s="126" customFormat="1" x14ac:dyDescent="0.25">
      <c r="A297" s="126" t="s">
        <v>10251</v>
      </c>
      <c r="B297" s="200" cm="1">
        <f t="array" ref="B297">IF(ROW() &lt; ROW(INDEX(genotypes[experiment_ID],ROWS(genotypes[experiment_ID]))), COUNTIF(INDEX(genotypes[experiment_ID],1):genotypes[[#This Row],[experiment_ID]],genotypes[[#This Row],[experiment_ID]]), "")</f>
        <v>1</v>
      </c>
      <c r="D297" s="126" t="s">
        <v>10283</v>
      </c>
      <c r="E297" s="126" t="s">
        <v>10317</v>
      </c>
      <c r="G297" s="126" t="s">
        <v>10284</v>
      </c>
      <c r="K297" s="185"/>
      <c r="Q297" s="105"/>
      <c r="R297" s="105"/>
    </row>
    <row r="298" spans="1:18" s="126" customFormat="1" x14ac:dyDescent="0.25">
      <c r="A298" s="126" t="s">
        <v>10252</v>
      </c>
      <c r="B298" s="200" cm="1">
        <f t="array" ref="B298">IF(ROW() &lt; ROW(INDEX(genotypes[experiment_ID],ROWS(genotypes[experiment_ID]))), COUNTIF(INDEX(genotypes[experiment_ID],1):genotypes[[#This Row],[experiment_ID]],genotypes[[#This Row],[experiment_ID]]), "")</f>
        <v>1</v>
      </c>
      <c r="D298" s="126" t="s">
        <v>10283</v>
      </c>
      <c r="E298" s="126" t="s">
        <v>10317</v>
      </c>
      <c r="G298" s="126" t="s">
        <v>10284</v>
      </c>
      <c r="K298" s="185"/>
      <c r="Q298" s="105"/>
      <c r="R298" s="105"/>
    </row>
    <row r="299" spans="1:18" s="126" customFormat="1" x14ac:dyDescent="0.25">
      <c r="A299" s="126" t="s">
        <v>10253</v>
      </c>
      <c r="B299" s="201" cm="1">
        <f t="array" ref="B299">IF(ROW() &lt; ROW(INDEX(genotypes[experiment_ID],ROWS(genotypes[experiment_ID]))), COUNTIF(INDEX(genotypes[experiment_ID],1):genotypes[[#This Row],[experiment_ID]],genotypes[[#This Row],[experiment_ID]]), "")</f>
        <v>1</v>
      </c>
      <c r="D299" s="126" t="s">
        <v>10283</v>
      </c>
      <c r="E299" s="126" t="s">
        <v>10317</v>
      </c>
      <c r="G299" s="126" t="s">
        <v>10284</v>
      </c>
    </row>
    <row r="300" spans="1:18" s="126" customFormat="1" x14ac:dyDescent="0.25">
      <c r="A300" s="126" t="s">
        <v>10254</v>
      </c>
      <c r="B300" s="201" cm="1">
        <f t="array" ref="B300">IF(ROW() &lt; ROW(INDEX(genotypes[experiment_ID],ROWS(genotypes[experiment_ID]))), COUNTIF(INDEX(genotypes[experiment_ID],1):genotypes[[#This Row],[experiment_ID]],genotypes[[#This Row],[experiment_ID]]), "")</f>
        <v>1</v>
      </c>
      <c r="D300" s="126" t="s">
        <v>10283</v>
      </c>
      <c r="E300" s="126" t="s">
        <v>10317</v>
      </c>
      <c r="G300" s="126" t="s">
        <v>10284</v>
      </c>
    </row>
    <row r="301" spans="1:18" x14ac:dyDescent="0.25">
      <c r="A301" s="126" t="s">
        <v>10255</v>
      </c>
      <c r="B301" s="200" cm="1">
        <f t="array" ref="B301">IF(ROW() &lt; ROW(INDEX(genotypes[experiment_ID],ROWS(genotypes[experiment_ID]))), COUNTIF(INDEX(genotypes[experiment_ID],1):genotypes[[#This Row],[experiment_ID]],genotypes[[#This Row],[experiment_ID]]), "")</f>
        <v>1</v>
      </c>
      <c r="C301" s="126"/>
      <c r="D301" s="126" t="s">
        <v>10283</v>
      </c>
      <c r="E301" s="126" t="s">
        <v>10317</v>
      </c>
      <c r="F301" s="126"/>
      <c r="G301" s="126" t="s">
        <v>10284</v>
      </c>
      <c r="H301" s="126"/>
      <c r="I301" s="126"/>
      <c r="J301" s="126"/>
      <c r="K301" s="185"/>
      <c r="L301" s="126"/>
      <c r="M301" s="126"/>
      <c r="N301" s="126"/>
      <c r="O301" s="126"/>
      <c r="P301" s="126"/>
      <c r="Q301" s="105"/>
      <c r="R301" s="105"/>
    </row>
    <row r="302" spans="1:18" x14ac:dyDescent="0.25">
      <c r="A302" s="126" t="s">
        <v>10256</v>
      </c>
      <c r="B302" s="202" cm="1">
        <f t="array" ref="B302">IF(ROW() &lt; ROW(INDEX(genotypes[experiment_ID],ROWS(genotypes[experiment_ID]))), COUNTIF(INDEX(genotypes[experiment_ID],1):genotypes[[#This Row],[experiment_ID]],genotypes[[#This Row],[experiment_ID]]), "")</f>
        <v>1</v>
      </c>
      <c r="D302" s="126" t="s">
        <v>10283</v>
      </c>
      <c r="E302" s="126" t="s">
        <v>10317</v>
      </c>
      <c r="F302" s="126"/>
      <c r="G302" s="126" t="s">
        <v>10284</v>
      </c>
    </row>
    <row r="303" spans="1:18" s="126" customFormat="1" x14ac:dyDescent="0.25">
      <c r="A303" s="126" t="s">
        <v>10247</v>
      </c>
      <c r="B303" s="201" cm="1">
        <f t="array" ref="B303">IF(ROW() &lt; ROW(INDEX(genotypes[experiment_ID],ROWS(genotypes[experiment_ID]))), COUNTIF(INDEX(genotypes[experiment_ID],1):genotypes[[#This Row],[experiment_ID]],genotypes[[#This Row],[experiment_ID]]), "")</f>
        <v>1</v>
      </c>
      <c r="D303" s="126" t="s">
        <v>10283</v>
      </c>
      <c r="E303" s="126" t="s">
        <v>10317</v>
      </c>
      <c r="G303" s="126" t="s">
        <v>10284</v>
      </c>
    </row>
    <row r="304" spans="1:18" s="126" customFormat="1" x14ac:dyDescent="0.25">
      <c r="A304" s="126" t="s">
        <v>10257</v>
      </c>
      <c r="B304" s="200" cm="1">
        <f t="array" ref="B304">IF(ROW() &lt; ROW(INDEX(genotypes[experiment_ID],ROWS(genotypes[experiment_ID]))), COUNTIF(INDEX(genotypes[experiment_ID],1):genotypes[[#This Row],[experiment_ID]],genotypes[[#This Row],[experiment_ID]]), "")</f>
        <v>1</v>
      </c>
      <c r="D304" s="126" t="s">
        <v>10283</v>
      </c>
      <c r="E304" s="126" t="s">
        <v>10317</v>
      </c>
      <c r="G304" s="126" t="s">
        <v>10284</v>
      </c>
      <c r="K304" s="185"/>
      <c r="Q304" s="105"/>
      <c r="R304" s="105"/>
    </row>
    <row r="305" spans="1:18" s="126" customFormat="1" x14ac:dyDescent="0.25">
      <c r="A305" s="126" t="s">
        <v>10285</v>
      </c>
      <c r="B305" s="201" cm="1">
        <f t="array" ref="B305">IF(ROW() &lt; ROW(INDEX(genotypes[experiment_ID],ROWS(genotypes[experiment_ID]))), COUNTIF(INDEX(genotypes[experiment_ID],1):genotypes[[#This Row],[experiment_ID]],genotypes[[#This Row],[experiment_ID]]), "")</f>
        <v>1</v>
      </c>
      <c r="D305" s="126" t="s">
        <v>10283</v>
      </c>
      <c r="E305" s="126" t="s">
        <v>10317</v>
      </c>
      <c r="G305" s="126" t="s">
        <v>10284</v>
      </c>
    </row>
    <row r="306" spans="1:18" s="126" customFormat="1" x14ac:dyDescent="0.25">
      <c r="A306" s="126" t="s">
        <v>10294</v>
      </c>
      <c r="B306" s="201" cm="1">
        <f t="array" ref="B306">IF(ROW() &lt; ROW(INDEX(genotypes[experiment_ID],ROWS(genotypes[experiment_ID]))), COUNTIF(INDEX(genotypes[experiment_ID],1):genotypes[[#This Row],[experiment_ID]],genotypes[[#This Row],[experiment_ID]]), "")</f>
        <v>1</v>
      </c>
      <c r="D306" s="126" t="s">
        <v>10310</v>
      </c>
      <c r="E306" s="126" t="s">
        <v>1166</v>
      </c>
    </row>
    <row r="307" spans="1:18" s="126" customFormat="1" x14ac:dyDescent="0.25">
      <c r="A307" s="126" t="s">
        <v>10295</v>
      </c>
      <c r="B307" s="200" cm="1">
        <f t="array" ref="B307">IF(ROW() &lt; ROW(INDEX(genotypes[experiment_ID],ROWS(genotypes[experiment_ID]))), COUNTIF(INDEX(genotypes[experiment_ID],1):genotypes[[#This Row],[experiment_ID]],genotypes[[#This Row],[experiment_ID]]), "")</f>
        <v>1</v>
      </c>
      <c r="D307" s="126" t="s">
        <v>10310</v>
      </c>
      <c r="E307" s="126" t="s">
        <v>1166</v>
      </c>
      <c r="K307" s="185"/>
      <c r="Q307" s="105"/>
      <c r="R307" s="105"/>
    </row>
    <row r="308" spans="1:18" s="126" customFormat="1" x14ac:dyDescent="0.25">
      <c r="B308" s="200" cm="1">
        <f t="array" ref="B308">IF(ROW() &lt; ROW(INDEX(genotypes[experiment_ID],ROWS(genotypes[experiment_ID]))), COUNTIF(INDEX(genotypes[experiment_ID],1):genotypes[[#This Row],[experiment_ID]],genotypes[[#This Row],[experiment_ID]]), "")</f>
        <v>0</v>
      </c>
      <c r="K308" s="185"/>
      <c r="Q308" s="105"/>
      <c r="R308" s="105"/>
    </row>
    <row r="309" spans="1:18" s="126" customFormat="1" x14ac:dyDescent="0.25">
      <c r="B309" s="200" cm="1">
        <f t="array" ref="B309">IF(ROW() &lt; ROW(INDEX(genotypes[experiment_ID],ROWS(genotypes[experiment_ID]))), COUNTIF(INDEX(genotypes[experiment_ID],1):genotypes[[#This Row],[experiment_ID]],genotypes[[#This Row],[experiment_ID]]), "")</f>
        <v>0</v>
      </c>
      <c r="K309" s="185"/>
      <c r="Q309" s="105"/>
      <c r="R309" s="105"/>
    </row>
    <row r="310" spans="1:18" s="126" customFormat="1" x14ac:dyDescent="0.25">
      <c r="B310" s="201" cm="1">
        <f t="array" ref="B310">IF(ROW() &lt; ROW(INDEX(genotypes[experiment_ID],ROWS(genotypes[experiment_ID]))), COUNTIF(INDEX(genotypes[experiment_ID],1):genotypes[[#This Row],[experiment_ID]],genotypes[[#This Row],[experiment_ID]]), "")</f>
        <v>0</v>
      </c>
    </row>
    <row r="311" spans="1:18" s="126" customFormat="1" x14ac:dyDescent="0.25">
      <c r="B311" s="201" cm="1">
        <f t="array" ref="B311">IF(ROW() &lt; ROW(INDEX(genotypes[experiment_ID],ROWS(genotypes[experiment_ID]))), COUNTIF(INDEX(genotypes[experiment_ID],1):genotypes[[#This Row],[experiment_ID]],genotypes[[#This Row],[experiment_ID]]), "")</f>
        <v>0</v>
      </c>
    </row>
    <row r="312" spans="1:18" x14ac:dyDescent="0.25">
      <c r="A312" s="126"/>
      <c r="B312" s="200" cm="1">
        <f t="array" ref="B312">IF(ROW() &lt; ROW(INDEX(genotypes[experiment_ID],ROWS(genotypes[experiment_ID]))), COUNTIF(INDEX(genotypes[experiment_ID],1):genotypes[[#This Row],[experiment_ID]],genotypes[[#This Row],[experiment_ID]]), "")</f>
        <v>0</v>
      </c>
      <c r="C312" s="126"/>
      <c r="D312" s="126"/>
      <c r="E312" s="126"/>
      <c r="F312" s="126"/>
      <c r="G312" s="126"/>
      <c r="H312" s="126"/>
      <c r="I312" s="126"/>
      <c r="J312" s="126"/>
      <c r="K312" s="185"/>
      <c r="L312" s="126"/>
      <c r="M312" s="126"/>
      <c r="N312" s="126"/>
      <c r="O312" s="126"/>
      <c r="P312" s="126"/>
      <c r="Q312" s="105"/>
      <c r="R312" s="105"/>
    </row>
    <row r="313" spans="1:18" x14ac:dyDescent="0.25">
      <c r="B313" s="202" cm="1">
        <f t="array" ref="B313">IF(ROW() &lt; ROW(INDEX(genotypes[experiment_ID],ROWS(genotypes[experiment_ID]))), COUNTIF(INDEX(genotypes[experiment_ID],1):genotypes[[#This Row],[experiment_ID]],genotypes[[#This Row],[experiment_ID]]), "")</f>
        <v>0</v>
      </c>
    </row>
    <row r="314" spans="1:18" x14ac:dyDescent="0.25">
      <c r="B314" s="202" cm="1">
        <f t="array" ref="B314">IF(ROW() &lt; ROW(INDEX(genotypes[experiment_ID],ROWS(genotypes[experiment_ID]))), COUNTIF(INDEX(genotypes[experiment_ID],1):genotypes[[#This Row],[experiment_ID]],genotypes[[#This Row],[experiment_ID]]), "")</f>
        <v>0</v>
      </c>
    </row>
    <row r="315" spans="1:18" x14ac:dyDescent="0.25">
      <c r="A315" s="126"/>
      <c r="B315" s="200" cm="1">
        <f t="array" ref="B315">IF(ROW() &lt; ROW(INDEX(genotypes[experiment_ID],ROWS(genotypes[experiment_ID]))), COUNTIF(INDEX(genotypes[experiment_ID],1):genotypes[[#This Row],[experiment_ID]],genotypes[[#This Row],[experiment_ID]]), "")</f>
        <v>0</v>
      </c>
      <c r="C315" s="126"/>
      <c r="D315" s="126"/>
      <c r="E315" s="126"/>
      <c r="F315" s="126"/>
      <c r="G315" s="126"/>
      <c r="H315" s="126"/>
      <c r="I315" s="126"/>
      <c r="J315" s="126"/>
      <c r="K315" s="185"/>
      <c r="L315" s="126"/>
      <c r="M315" s="126"/>
      <c r="N315" s="126"/>
      <c r="O315" s="126"/>
      <c r="P315" s="126"/>
      <c r="Q315" s="105"/>
      <c r="R315" s="105"/>
    </row>
    <row r="316" spans="1:18" x14ac:dyDescent="0.25">
      <c r="B316" s="202" cm="1">
        <f t="array" ref="B316">IF(ROW() &lt; ROW(INDEX(genotypes[experiment_ID],ROWS(genotypes[experiment_ID]))), COUNTIF(INDEX(genotypes[experiment_ID],1):genotypes[[#This Row],[experiment_ID]],genotypes[[#This Row],[experiment_ID]]), "")</f>
        <v>0</v>
      </c>
    </row>
    <row r="317" spans="1:18" x14ac:dyDescent="0.25">
      <c r="B317" s="202" cm="1">
        <f t="array" ref="B317">IF(ROW() &lt; ROW(INDEX(genotypes[experiment_ID],ROWS(genotypes[experiment_ID]))), COUNTIF(INDEX(genotypes[experiment_ID],1):genotypes[[#This Row],[experiment_ID]],genotypes[[#This Row],[experiment_ID]]), "")</f>
        <v>0</v>
      </c>
    </row>
    <row r="318" spans="1:18" x14ac:dyDescent="0.25">
      <c r="A318" s="126"/>
      <c r="B318" s="200" cm="1">
        <f t="array" ref="B318">IF(ROW() &lt; ROW(INDEX(genotypes[experiment_ID],ROWS(genotypes[experiment_ID]))), COUNTIF(INDEX(genotypes[experiment_ID],1):genotypes[[#This Row],[experiment_ID]],genotypes[[#This Row],[experiment_ID]]), "")</f>
        <v>0</v>
      </c>
      <c r="C318" s="126"/>
      <c r="D318" s="126"/>
      <c r="E318" s="126"/>
      <c r="F318" s="126"/>
      <c r="G318" s="126"/>
      <c r="H318" s="126"/>
      <c r="I318" s="126"/>
      <c r="J318" s="126"/>
      <c r="K318" s="185"/>
      <c r="L318" s="126"/>
      <c r="M318" s="126"/>
      <c r="N318" s="126"/>
      <c r="O318" s="126"/>
      <c r="P318" s="126"/>
      <c r="Q318" s="105"/>
      <c r="R318" s="105"/>
    </row>
    <row r="319" spans="1:18" x14ac:dyDescent="0.25">
      <c r="A319" s="126"/>
      <c r="B319" s="200" cm="1">
        <f t="array" ref="B319">IF(ROW() &lt; ROW(INDEX(genotypes[experiment_ID],ROWS(genotypes[experiment_ID]))), COUNTIF(INDEX(genotypes[experiment_ID],1):genotypes[[#This Row],[experiment_ID]],genotypes[[#This Row],[experiment_ID]]), "")</f>
        <v>0</v>
      </c>
      <c r="C319" s="126"/>
      <c r="D319" s="126"/>
      <c r="E319" s="126"/>
      <c r="F319" s="126"/>
      <c r="G319" s="126"/>
      <c r="H319" s="126"/>
      <c r="I319" s="126"/>
      <c r="J319" s="126"/>
      <c r="K319" s="185"/>
      <c r="L319" s="126"/>
      <c r="M319" s="126"/>
      <c r="N319" s="126"/>
      <c r="O319" s="126"/>
      <c r="P319" s="126"/>
      <c r="Q319" s="105"/>
      <c r="R319" s="105"/>
    </row>
    <row r="320" spans="1:18" x14ac:dyDescent="0.25">
      <c r="A320" s="126"/>
      <c r="B320" s="200" t="str" cm="1">
        <f t="array" ref="B320">IF(ROW() &lt; ROW(INDEX(genotypes[experiment_ID],ROWS(genotypes[experiment_ID]))), COUNTIF(INDEX(genotypes[experiment_ID],1):genotypes[[#This Row],[experiment_ID]],genotypes[[#This Row],[experiment_ID]]), "")</f>
        <v/>
      </c>
      <c r="C320" s="126"/>
      <c r="D320" s="126"/>
      <c r="E320" s="126"/>
      <c r="F320" s="126"/>
      <c r="G320" s="126"/>
      <c r="H320" s="126"/>
      <c r="I320" s="126"/>
      <c r="J320" s="126"/>
      <c r="K320" s="185"/>
      <c r="L320" s="126"/>
      <c r="M320" s="126"/>
      <c r="N320" s="126"/>
      <c r="O320" s="126"/>
      <c r="P320" s="126"/>
      <c r="Q320" s="105"/>
      <c r="R320" s="105"/>
    </row>
  </sheetData>
  <mergeCells count="1">
    <mergeCell ref="A1:H1"/>
  </mergeCells>
  <phoneticPr fontId="23" type="noConversion"/>
  <dataValidations count="2">
    <dataValidation type="list" allowBlank="1" showInputMessage="1" showErrorMessage="1" sqref="A5:A224 A247:A272 A307" xr:uid="{BCFE46A8-6683-4348-B521-1E933682BA00}">
      <formula1>ddl_experiments</formula1>
    </dataValidation>
    <dataValidation allowBlank="1" showDropDown="1" showInputMessage="1" showErrorMessage="1" sqref="B5:B291" xr:uid="{98E97757-5517-4F35-9624-2D78B7E1338B}"/>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F5:F246</xm:sqref>
        </x14:dataValidation>
        <x14:dataValidation type="list" allowBlank="1" showInputMessage="1" showErrorMessage="1" xr:uid="{6E30661D-D111-4DC5-9A74-5CAB778B9CD6}">
          <x14:formula1>
            <xm:f>DropDown!$R$3:$R$169</xm:f>
          </x14:formula1>
          <xm:sqref>E5:E246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115"/>
  <sheetViews>
    <sheetView zoomScaleNormal="100" workbookViewId="0">
      <pane ySplit="4" topLeftCell="A108" activePane="bottomLeft" state="frozen"/>
      <selection pane="bottomLeft" activeCell="A106" sqref="A106:A112"/>
    </sheetView>
  </sheetViews>
  <sheetFormatPr defaultColWidth="8.85546875" defaultRowHeight="15" x14ac:dyDescent="0.25"/>
  <cols>
    <col min="1" max="1" width="26.85546875" customWidth="1"/>
    <col min="2" max="2" width="11.7109375" customWidth="1"/>
    <col min="3" max="3" width="20.7109375" customWidth="1"/>
    <col min="4" max="5" width="28.140625" bestFit="1" customWidth="1"/>
    <col min="6" max="26" width="20.7109375" customWidth="1"/>
  </cols>
  <sheetData>
    <row r="1" spans="1:14" ht="150" customHeight="1" x14ac:dyDescent="0.25">
      <c r="A1" s="215" t="s">
        <v>6582</v>
      </c>
      <c r="B1" s="215"/>
      <c r="C1" s="215"/>
      <c r="D1" s="215"/>
      <c r="E1" s="215"/>
      <c r="F1" s="215"/>
      <c r="G1" s="215"/>
      <c r="H1" s="215"/>
    </row>
    <row r="2" spans="1:14" ht="28.5" customHeight="1" x14ac:dyDescent="0.25">
      <c r="A2" s="29"/>
      <c r="B2" s="29"/>
    </row>
    <row r="3" spans="1:14" s="80" customFormat="1" ht="32.25" customHeight="1" x14ac:dyDescent="0.25">
      <c r="A3" s="15" t="s">
        <v>1923</v>
      </c>
      <c r="B3" s="15" t="s">
        <v>1922</v>
      </c>
      <c r="C3" s="15" t="s">
        <v>6389</v>
      </c>
      <c r="D3" s="15" t="s">
        <v>1895</v>
      </c>
      <c r="E3" s="15" t="s">
        <v>3767</v>
      </c>
      <c r="F3" s="15" t="s">
        <v>2054</v>
      </c>
      <c r="G3" s="15"/>
      <c r="H3" s="15"/>
      <c r="I3" s="15"/>
      <c r="J3" s="16"/>
      <c r="K3" s="15"/>
      <c r="M3" s="16"/>
      <c r="N3" s="15"/>
    </row>
    <row r="4" spans="1:14" x14ac:dyDescent="0.25">
      <c r="A4" s="4" t="s">
        <v>93</v>
      </c>
      <c r="B4" s="4" t="s">
        <v>127</v>
      </c>
      <c r="C4" s="4" t="s">
        <v>1976</v>
      </c>
      <c r="D4" s="4" t="s">
        <v>1980</v>
      </c>
      <c r="E4" s="4" t="s">
        <v>2756</v>
      </c>
      <c r="F4" s="4" t="s">
        <v>1982</v>
      </c>
    </row>
    <row r="5" spans="1:14" x14ac:dyDescent="0.25">
      <c r="A5" s="126" t="s">
        <v>9268</v>
      </c>
      <c r="B5" s="127" cm="1">
        <f t="array" ref="B5">IF(ROW() &lt; ROW(INDEX(tillage[experiment_ID],ROWS(tillage[experiment_ID]))), COUNTIF(INDEX(tillage[experiment_ID],1):tillage[[#This Row],[experiment_ID]],tillage[[#This Row],[experiment_ID]]), "")</f>
        <v>1</v>
      </c>
      <c r="C5" s="126"/>
      <c r="D5" s="126"/>
      <c r="E5" s="127"/>
      <c r="F5" s="126"/>
    </row>
    <row r="6" spans="1:14" x14ac:dyDescent="0.25">
      <c r="A6" s="126" t="s">
        <v>9269</v>
      </c>
      <c r="B6" s="127" cm="1">
        <f t="array" ref="B6">IF(ROW() &lt; ROW(INDEX(tillage[experiment_ID],ROWS(tillage[experiment_ID]))), COUNTIF(INDEX(tillage[experiment_ID],1):tillage[[#This Row],[experiment_ID]],tillage[[#This Row],[experiment_ID]]), "")</f>
        <v>1</v>
      </c>
      <c r="C6" s="126"/>
      <c r="D6" s="126"/>
      <c r="E6" s="127"/>
      <c r="F6" s="126"/>
    </row>
    <row r="7" spans="1:14" x14ac:dyDescent="0.25">
      <c r="A7" s="126" t="s">
        <v>9270</v>
      </c>
      <c r="B7" s="127" cm="1">
        <f t="array" ref="B7">IF(ROW() &lt; ROW(INDEX(tillage[experiment_ID],ROWS(tillage[experiment_ID]))), COUNTIF(INDEX(tillage[experiment_ID],1):tillage[[#This Row],[experiment_ID]],tillage[[#This Row],[experiment_ID]]), "")</f>
        <v>1</v>
      </c>
      <c r="C7" s="126"/>
      <c r="D7" s="126"/>
      <c r="E7" s="127"/>
      <c r="F7" s="126"/>
    </row>
    <row r="8" spans="1:14" x14ac:dyDescent="0.25">
      <c r="A8" s="126" t="s">
        <v>9271</v>
      </c>
      <c r="B8" s="127" cm="1">
        <f t="array" ref="B8">IF(ROW() &lt; ROW(INDEX(tillage[experiment_ID],ROWS(tillage[experiment_ID]))), COUNTIF(INDEX(tillage[experiment_ID],1):tillage[[#This Row],[experiment_ID]],tillage[[#This Row],[experiment_ID]]), "")</f>
        <v>1</v>
      </c>
      <c r="C8" s="126"/>
      <c r="D8" s="126"/>
      <c r="E8" s="127"/>
      <c r="F8" s="126"/>
    </row>
    <row r="9" spans="1:14" x14ac:dyDescent="0.25">
      <c r="A9" s="126" t="s">
        <v>9272</v>
      </c>
      <c r="B9" s="127" cm="1">
        <f t="array" ref="B9">IF(ROW() &lt; ROW(INDEX(tillage[experiment_ID],ROWS(tillage[experiment_ID]))), COUNTIF(INDEX(tillage[experiment_ID],1):tillage[[#This Row],[experiment_ID]],tillage[[#This Row],[experiment_ID]]), "")</f>
        <v>1</v>
      </c>
      <c r="C9" s="126"/>
      <c r="D9" s="126"/>
      <c r="E9" s="127"/>
      <c r="F9" s="126"/>
    </row>
    <row r="10" spans="1:14" x14ac:dyDescent="0.25">
      <c r="A10" s="126" t="s">
        <v>9273</v>
      </c>
      <c r="B10" s="127" cm="1">
        <f t="array" ref="B10">IF(ROW() &lt; ROW(INDEX(tillage[experiment_ID],ROWS(tillage[experiment_ID]))), COUNTIF(INDEX(tillage[experiment_ID],1):tillage[[#This Row],[experiment_ID]],tillage[[#This Row],[experiment_ID]]), "")</f>
        <v>1</v>
      </c>
      <c r="C10" s="126"/>
      <c r="D10" s="126"/>
      <c r="E10" s="127"/>
      <c r="F10" s="126"/>
    </row>
    <row r="11" spans="1:14" x14ac:dyDescent="0.25">
      <c r="A11" s="126" t="s">
        <v>9274</v>
      </c>
      <c r="B11" s="127" cm="1">
        <f t="array" ref="B11">IF(ROW() &lt; ROW(INDEX(tillage[experiment_ID],ROWS(tillage[experiment_ID]))), COUNTIF(INDEX(tillage[experiment_ID],1):tillage[[#This Row],[experiment_ID]],tillage[[#This Row],[experiment_ID]]), "")</f>
        <v>1</v>
      </c>
      <c r="C11" s="126"/>
      <c r="D11" s="126"/>
      <c r="E11" s="127"/>
      <c r="F11" s="126"/>
    </row>
    <row r="12" spans="1:14" x14ac:dyDescent="0.25">
      <c r="A12" s="126" t="s">
        <v>9275</v>
      </c>
      <c r="B12" s="127" cm="1">
        <f t="array" ref="B12">IF(ROW() &lt; ROW(INDEX(tillage[experiment_ID],ROWS(tillage[experiment_ID]))), COUNTIF(INDEX(tillage[experiment_ID],1):tillage[[#This Row],[experiment_ID]],tillage[[#This Row],[experiment_ID]]), "")</f>
        <v>1</v>
      </c>
      <c r="C12" s="126"/>
      <c r="D12" s="126"/>
      <c r="E12" s="127"/>
      <c r="F12" s="126"/>
    </row>
    <row r="13" spans="1:14" x14ac:dyDescent="0.25">
      <c r="A13" s="126" t="s">
        <v>9276</v>
      </c>
      <c r="B13" s="127" cm="1">
        <f t="array" ref="B13">IF(ROW() &lt; ROW(INDEX(tillage[experiment_ID],ROWS(tillage[experiment_ID]))), COUNTIF(INDEX(tillage[experiment_ID],1):tillage[[#This Row],[experiment_ID]],tillage[[#This Row],[experiment_ID]]), "")</f>
        <v>1</v>
      </c>
      <c r="C13" s="126"/>
      <c r="D13" s="126"/>
      <c r="E13" s="127"/>
      <c r="F13" s="126"/>
    </row>
    <row r="14" spans="1:14" x14ac:dyDescent="0.25">
      <c r="A14" s="126" t="s">
        <v>9277</v>
      </c>
      <c r="B14" s="127" cm="1">
        <f t="array" ref="B14">IF(ROW() &lt; ROW(INDEX(tillage[experiment_ID],ROWS(tillage[experiment_ID]))), COUNTIF(INDEX(tillage[experiment_ID],1):tillage[[#This Row],[experiment_ID]],tillage[[#This Row],[experiment_ID]]), "")</f>
        <v>1</v>
      </c>
      <c r="C14" s="126"/>
      <c r="D14" s="126"/>
      <c r="E14" s="127"/>
      <c r="F14" s="126"/>
    </row>
    <row r="15" spans="1:14" x14ac:dyDescent="0.25">
      <c r="A15" s="126" t="s">
        <v>9278</v>
      </c>
      <c r="B15" s="127" cm="1">
        <f t="array" ref="B15">IF(ROW() &lt; ROW(INDEX(tillage[experiment_ID],ROWS(tillage[experiment_ID]))), COUNTIF(INDEX(tillage[experiment_ID],1):tillage[[#This Row],[experiment_ID]],tillage[[#This Row],[experiment_ID]]), "")</f>
        <v>1</v>
      </c>
      <c r="C15" s="126"/>
      <c r="D15" s="126"/>
      <c r="E15" s="127"/>
      <c r="F15" s="126"/>
    </row>
    <row r="16" spans="1:14" x14ac:dyDescent="0.25">
      <c r="A16" s="126" t="s">
        <v>9279</v>
      </c>
      <c r="B16" s="127" cm="1">
        <f t="array" ref="B16">IF(ROW() &lt; ROW(INDEX(tillage[experiment_ID],ROWS(tillage[experiment_ID]))), COUNTIF(INDEX(tillage[experiment_ID],1):tillage[[#This Row],[experiment_ID]],tillage[[#This Row],[experiment_ID]]), "")</f>
        <v>1</v>
      </c>
      <c r="C16" s="126"/>
      <c r="D16" s="126"/>
      <c r="E16" s="127"/>
      <c r="F16" s="126"/>
    </row>
    <row r="17" spans="1:6" x14ac:dyDescent="0.25">
      <c r="A17" s="126" t="s">
        <v>9280</v>
      </c>
      <c r="B17" s="127" cm="1">
        <f t="array" ref="B17">IF(ROW() &lt; ROW(INDEX(tillage[experiment_ID],ROWS(tillage[experiment_ID]))), COUNTIF(INDEX(tillage[experiment_ID],1):tillage[[#This Row],[experiment_ID]],tillage[[#This Row],[experiment_ID]]), "")</f>
        <v>1</v>
      </c>
      <c r="C17" s="126"/>
      <c r="D17" s="126"/>
      <c r="E17" s="127"/>
      <c r="F17" s="126"/>
    </row>
    <row r="18" spans="1:6" x14ac:dyDescent="0.25">
      <c r="A18" s="126" t="s">
        <v>9281</v>
      </c>
      <c r="B18" s="127" cm="1">
        <f t="array" ref="B18">IF(ROW() &lt; ROW(INDEX(tillage[experiment_ID],ROWS(tillage[experiment_ID]))), COUNTIF(INDEX(tillage[experiment_ID],1):tillage[[#This Row],[experiment_ID]],tillage[[#This Row],[experiment_ID]]), "")</f>
        <v>1</v>
      </c>
      <c r="C18" s="126"/>
      <c r="D18" s="126"/>
      <c r="E18" s="127"/>
      <c r="F18" s="126"/>
    </row>
    <row r="19" spans="1:6" x14ac:dyDescent="0.25">
      <c r="A19" s="126" t="s">
        <v>9282</v>
      </c>
      <c r="B19" s="127" cm="1">
        <f t="array" ref="B19">IF(ROW() &lt; ROW(INDEX(tillage[experiment_ID],ROWS(tillage[experiment_ID]))), COUNTIF(INDEX(tillage[experiment_ID],1):tillage[[#This Row],[experiment_ID]],tillage[[#This Row],[experiment_ID]]), "")</f>
        <v>1</v>
      </c>
      <c r="C19" s="126"/>
      <c r="D19" s="126"/>
      <c r="E19" s="127"/>
      <c r="F19" s="126"/>
    </row>
    <row r="20" spans="1:6" x14ac:dyDescent="0.25">
      <c r="A20" s="126" t="s">
        <v>9283</v>
      </c>
      <c r="B20" s="127" cm="1">
        <f t="array" ref="B20">IF(ROW() &lt; ROW(INDEX(tillage[experiment_ID],ROWS(tillage[experiment_ID]))), COUNTIF(INDEX(tillage[experiment_ID],1):tillage[[#This Row],[experiment_ID]],tillage[[#This Row],[experiment_ID]]), "")</f>
        <v>1</v>
      </c>
      <c r="C20" s="126"/>
      <c r="D20" s="126"/>
      <c r="E20" s="127"/>
      <c r="F20" s="126"/>
    </row>
    <row r="21" spans="1:6" x14ac:dyDescent="0.25">
      <c r="A21" s="126" t="s">
        <v>9284</v>
      </c>
      <c r="B21" s="127" cm="1">
        <f t="array" ref="B21">IF(ROW() &lt; ROW(INDEX(tillage[experiment_ID],ROWS(tillage[experiment_ID]))), COUNTIF(INDEX(tillage[experiment_ID],1):tillage[[#This Row],[experiment_ID]],tillage[[#This Row],[experiment_ID]]), "")</f>
        <v>1</v>
      </c>
      <c r="C21" s="126"/>
      <c r="D21" s="126"/>
      <c r="E21" s="127"/>
      <c r="F21" s="126"/>
    </row>
    <row r="22" spans="1:6" x14ac:dyDescent="0.25">
      <c r="A22" s="126" t="s">
        <v>9285</v>
      </c>
      <c r="B22" s="127" cm="1">
        <f t="array" ref="B22">IF(ROW() &lt; ROW(INDEX(tillage[experiment_ID],ROWS(tillage[experiment_ID]))), COUNTIF(INDEX(tillage[experiment_ID],1):tillage[[#This Row],[experiment_ID]],tillage[[#This Row],[experiment_ID]]), "")</f>
        <v>1</v>
      </c>
      <c r="C22" s="126"/>
      <c r="D22" s="126"/>
      <c r="E22" s="127"/>
      <c r="F22" s="126"/>
    </row>
    <row r="23" spans="1:6" x14ac:dyDescent="0.25">
      <c r="A23" s="126" t="s">
        <v>9286</v>
      </c>
      <c r="B23" s="127" cm="1">
        <f t="array" ref="B23">IF(ROW() &lt; ROW(INDEX(tillage[experiment_ID],ROWS(tillage[experiment_ID]))), COUNTIF(INDEX(tillage[experiment_ID],1):tillage[[#This Row],[experiment_ID]],tillage[[#This Row],[experiment_ID]]), "")</f>
        <v>1</v>
      </c>
      <c r="C23" s="126"/>
      <c r="D23" s="126"/>
      <c r="E23" s="127"/>
      <c r="F23" s="126"/>
    </row>
    <row r="24" spans="1:6" x14ac:dyDescent="0.25">
      <c r="A24" s="126" t="s">
        <v>9287</v>
      </c>
      <c r="B24" s="127" cm="1">
        <f t="array" ref="B24">IF(ROW() &lt; ROW(INDEX(tillage[experiment_ID],ROWS(tillage[experiment_ID]))), COUNTIF(INDEX(tillage[experiment_ID],1):tillage[[#This Row],[experiment_ID]],tillage[[#This Row],[experiment_ID]]), "")</f>
        <v>1</v>
      </c>
      <c r="C24" s="126"/>
      <c r="D24" s="126"/>
      <c r="E24" s="127"/>
      <c r="F24" s="126"/>
    </row>
    <row r="25" spans="1:6" x14ac:dyDescent="0.25">
      <c r="A25" s="126" t="s">
        <v>9288</v>
      </c>
      <c r="B25" s="127" cm="1">
        <f t="array" ref="B25">IF(ROW() &lt; ROW(INDEX(tillage[experiment_ID],ROWS(tillage[experiment_ID]))), COUNTIF(INDEX(tillage[experiment_ID],1):tillage[[#This Row],[experiment_ID]],tillage[[#This Row],[experiment_ID]]), "")</f>
        <v>1</v>
      </c>
      <c r="C25" s="126"/>
      <c r="D25" s="126"/>
      <c r="E25" s="127"/>
      <c r="F25" s="126"/>
    </row>
    <row r="26" spans="1:6" x14ac:dyDescent="0.25">
      <c r="A26" s="126" t="s">
        <v>9289</v>
      </c>
      <c r="B26" s="127" cm="1">
        <f t="array" ref="B26">IF(ROW() &lt; ROW(INDEX(tillage[experiment_ID],ROWS(tillage[experiment_ID]))), COUNTIF(INDEX(tillage[experiment_ID],1):tillage[[#This Row],[experiment_ID]],tillage[[#This Row],[experiment_ID]]), "")</f>
        <v>1</v>
      </c>
      <c r="C26" s="126"/>
      <c r="D26" s="126"/>
      <c r="E26" s="127"/>
      <c r="F26" s="126"/>
    </row>
    <row r="27" spans="1:6" x14ac:dyDescent="0.25">
      <c r="A27" s="126" t="s">
        <v>9290</v>
      </c>
      <c r="B27" s="127" cm="1">
        <f t="array" ref="B27">IF(ROW() &lt; ROW(INDEX(tillage[experiment_ID],ROWS(tillage[experiment_ID]))), COUNTIF(INDEX(tillage[experiment_ID],1):tillage[[#This Row],[experiment_ID]],tillage[[#This Row],[experiment_ID]]), "")</f>
        <v>1</v>
      </c>
      <c r="C27" s="126"/>
      <c r="D27" s="126"/>
      <c r="E27" s="127"/>
      <c r="F27" s="126"/>
    </row>
    <row r="28" spans="1:6" x14ac:dyDescent="0.25">
      <c r="A28" s="126" t="s">
        <v>9291</v>
      </c>
      <c r="B28" s="127" cm="1">
        <f t="array" ref="B28">IF(ROW() &lt; ROW(INDEX(tillage[experiment_ID],ROWS(tillage[experiment_ID]))), COUNTIF(INDEX(tillage[experiment_ID],1):tillage[[#This Row],[experiment_ID]],tillage[[#This Row],[experiment_ID]]), "")</f>
        <v>1</v>
      </c>
      <c r="C28" s="126"/>
      <c r="D28" s="126"/>
      <c r="E28" s="127"/>
      <c r="F28" s="126"/>
    </row>
    <row r="29" spans="1:6" x14ac:dyDescent="0.25">
      <c r="A29" s="126" t="s">
        <v>9292</v>
      </c>
      <c r="B29" s="127" cm="1">
        <f t="array" ref="B29">IF(ROW() &lt; ROW(INDEX(tillage[experiment_ID],ROWS(tillage[experiment_ID]))), COUNTIF(INDEX(tillage[experiment_ID],1):tillage[[#This Row],[experiment_ID]],tillage[[#This Row],[experiment_ID]]), "")</f>
        <v>1</v>
      </c>
      <c r="C29" s="126"/>
      <c r="D29" s="126"/>
      <c r="E29" s="127"/>
      <c r="F29" s="126"/>
    </row>
    <row r="30" spans="1:6" x14ac:dyDescent="0.25">
      <c r="A30" s="126" t="s">
        <v>9293</v>
      </c>
      <c r="B30" s="127" cm="1">
        <f t="array" ref="B30">IF(ROW() &lt; ROW(INDEX(tillage[experiment_ID],ROWS(tillage[experiment_ID]))), COUNTIF(INDEX(tillage[experiment_ID],1):tillage[[#This Row],[experiment_ID]],tillage[[#This Row],[experiment_ID]]), "")</f>
        <v>1</v>
      </c>
      <c r="C30" s="126"/>
      <c r="D30" s="126"/>
      <c r="E30" s="127"/>
      <c r="F30" s="126"/>
    </row>
    <row r="31" spans="1:6" x14ac:dyDescent="0.25">
      <c r="A31" s="126" t="s">
        <v>9294</v>
      </c>
      <c r="B31" s="127" cm="1">
        <f t="array" ref="B31">IF(ROW() &lt; ROW(INDEX(tillage[experiment_ID],ROWS(tillage[experiment_ID]))), COUNTIF(INDEX(tillage[experiment_ID],1):tillage[[#This Row],[experiment_ID]],tillage[[#This Row],[experiment_ID]]), "")</f>
        <v>1</v>
      </c>
      <c r="C31" s="126"/>
      <c r="D31" s="126"/>
      <c r="E31" s="127"/>
      <c r="F31" s="126"/>
    </row>
    <row r="32" spans="1:6" x14ac:dyDescent="0.25">
      <c r="A32" s="126" t="s">
        <v>9295</v>
      </c>
      <c r="B32" s="127" cm="1">
        <f t="array" ref="B32">IF(ROW() &lt; ROW(INDEX(tillage[experiment_ID],ROWS(tillage[experiment_ID]))), COUNTIF(INDEX(tillage[experiment_ID],1):tillage[[#This Row],[experiment_ID]],tillage[[#This Row],[experiment_ID]]), "")</f>
        <v>1</v>
      </c>
      <c r="C32" s="126"/>
      <c r="D32" s="126"/>
      <c r="E32" s="127"/>
      <c r="F32" s="126"/>
    </row>
    <row r="33" spans="1:6" x14ac:dyDescent="0.25">
      <c r="A33" s="126" t="s">
        <v>9296</v>
      </c>
      <c r="B33" s="127" cm="1">
        <f t="array" ref="B33">IF(ROW() &lt; ROW(INDEX(tillage[experiment_ID],ROWS(tillage[experiment_ID]))), COUNTIF(INDEX(tillage[experiment_ID],1):tillage[[#This Row],[experiment_ID]],tillage[[#This Row],[experiment_ID]]), "")</f>
        <v>1</v>
      </c>
      <c r="C33" s="126"/>
      <c r="D33" s="126"/>
      <c r="E33" s="127"/>
      <c r="F33" s="126"/>
    </row>
    <row r="34" spans="1:6" x14ac:dyDescent="0.25">
      <c r="A34" s="126" t="s">
        <v>9297</v>
      </c>
      <c r="B34" s="127" cm="1">
        <f t="array" ref="B34">IF(ROW() &lt; ROW(INDEX(tillage[experiment_ID],ROWS(tillage[experiment_ID]))), COUNTIF(INDEX(tillage[experiment_ID],1):tillage[[#This Row],[experiment_ID]],tillage[[#This Row],[experiment_ID]]), "")</f>
        <v>1</v>
      </c>
      <c r="C34" s="126"/>
      <c r="D34" s="126"/>
      <c r="E34" s="127"/>
      <c r="F34" s="126"/>
    </row>
    <row r="35" spans="1:6" x14ac:dyDescent="0.25">
      <c r="A35" s="126" t="s">
        <v>9298</v>
      </c>
      <c r="B35" s="127" cm="1">
        <f t="array" ref="B35">IF(ROW() &lt; ROW(INDEX(tillage[experiment_ID],ROWS(tillage[experiment_ID]))), COUNTIF(INDEX(tillage[experiment_ID],1):tillage[[#This Row],[experiment_ID]],tillage[[#This Row],[experiment_ID]]), "")</f>
        <v>1</v>
      </c>
      <c r="C35" s="126"/>
      <c r="D35" s="126"/>
      <c r="E35" s="127"/>
      <c r="F35" s="126"/>
    </row>
    <row r="36" spans="1:6" x14ac:dyDescent="0.25">
      <c r="A36" s="126" t="s">
        <v>9299</v>
      </c>
      <c r="B36" s="127" cm="1">
        <f t="array" ref="B36">IF(ROW() &lt; ROW(INDEX(tillage[experiment_ID],ROWS(tillage[experiment_ID]))), COUNTIF(INDEX(tillage[experiment_ID],1):tillage[[#This Row],[experiment_ID]],tillage[[#This Row],[experiment_ID]]), "")</f>
        <v>1</v>
      </c>
      <c r="C36" s="126"/>
      <c r="D36" s="126"/>
      <c r="E36" s="127"/>
      <c r="F36" s="126"/>
    </row>
    <row r="37" spans="1:6" x14ac:dyDescent="0.25">
      <c r="A37" s="126" t="s">
        <v>9300</v>
      </c>
      <c r="B37" s="127" cm="1">
        <f t="array" ref="B37">IF(ROW() &lt; ROW(INDEX(tillage[experiment_ID],ROWS(tillage[experiment_ID]))), COUNTIF(INDEX(tillage[experiment_ID],1):tillage[[#This Row],[experiment_ID]],tillage[[#This Row],[experiment_ID]]), "")</f>
        <v>1</v>
      </c>
      <c r="C37" s="126"/>
      <c r="D37" s="126"/>
      <c r="E37" s="127"/>
      <c r="F37" s="126"/>
    </row>
    <row r="38" spans="1:6" x14ac:dyDescent="0.25">
      <c r="A38" s="126" t="s">
        <v>9301</v>
      </c>
      <c r="B38" s="127" cm="1">
        <f t="array" ref="B38">IF(ROW() &lt; ROW(INDEX(tillage[experiment_ID],ROWS(tillage[experiment_ID]))), COUNTIF(INDEX(tillage[experiment_ID],1):tillage[[#This Row],[experiment_ID]],tillage[[#This Row],[experiment_ID]]), "")</f>
        <v>1</v>
      </c>
      <c r="C38" s="126"/>
      <c r="D38" s="126"/>
      <c r="E38" s="127"/>
      <c r="F38" s="126"/>
    </row>
    <row r="39" spans="1:6" x14ac:dyDescent="0.25">
      <c r="A39" s="126" t="s">
        <v>9302</v>
      </c>
      <c r="B39" s="127" cm="1">
        <f t="array" ref="B39">IF(ROW() &lt; ROW(INDEX(tillage[experiment_ID],ROWS(tillage[experiment_ID]))), COUNTIF(INDEX(tillage[experiment_ID],1):tillage[[#This Row],[experiment_ID]],tillage[[#This Row],[experiment_ID]]), "")</f>
        <v>1</v>
      </c>
      <c r="C39" s="126"/>
      <c r="D39" s="126"/>
      <c r="E39" s="127"/>
      <c r="F39" s="126"/>
    </row>
    <row r="40" spans="1:6" x14ac:dyDescent="0.25">
      <c r="A40" s="126" t="s">
        <v>9303</v>
      </c>
      <c r="B40" s="127" cm="1">
        <f t="array" ref="B40">IF(ROW() &lt; ROW(INDEX(tillage[experiment_ID],ROWS(tillage[experiment_ID]))), COUNTIF(INDEX(tillage[experiment_ID],1):tillage[[#This Row],[experiment_ID]],tillage[[#This Row],[experiment_ID]]), "")</f>
        <v>1</v>
      </c>
      <c r="C40" s="126"/>
      <c r="D40" s="126"/>
      <c r="E40" s="127"/>
      <c r="F40" s="126"/>
    </row>
    <row r="41" spans="1:6" x14ac:dyDescent="0.25">
      <c r="A41" s="126" t="s">
        <v>9400</v>
      </c>
      <c r="B41" s="127" cm="1">
        <f t="array" ref="B41">IF(ROW() &lt; ROW(INDEX(tillage[experiment_ID],ROWS(tillage[experiment_ID]))), COUNTIF(INDEX(tillage[experiment_ID],1):tillage[[#This Row],[experiment_ID]],tillage[[#This Row],[experiment_ID]]), "")</f>
        <v>1</v>
      </c>
      <c r="C41" s="126"/>
      <c r="D41" s="126" t="s">
        <v>8737</v>
      </c>
      <c r="E41" s="127"/>
      <c r="F41" s="126"/>
    </row>
    <row r="42" spans="1:6" x14ac:dyDescent="0.25">
      <c r="A42" s="126" t="s">
        <v>9401</v>
      </c>
      <c r="B42" s="127" cm="1">
        <f t="array" ref="B42">IF(ROW() &lt; ROW(INDEX(tillage[experiment_ID],ROWS(tillage[experiment_ID]))), COUNTIF(INDEX(tillage[experiment_ID],1):tillage[[#This Row],[experiment_ID]],tillage[[#This Row],[experiment_ID]]), "")</f>
        <v>1</v>
      </c>
      <c r="C42" s="126"/>
      <c r="D42" s="126" t="s">
        <v>8737</v>
      </c>
      <c r="E42" s="127"/>
      <c r="F42" s="126"/>
    </row>
    <row r="43" spans="1:6" x14ac:dyDescent="0.25">
      <c r="A43" s="126" t="s">
        <v>9402</v>
      </c>
      <c r="B43" s="127" cm="1">
        <f t="array" ref="B43">IF(ROW() &lt; ROW(INDEX(tillage[experiment_ID],ROWS(tillage[experiment_ID]))), COUNTIF(INDEX(tillage[experiment_ID],1):tillage[[#This Row],[experiment_ID]],tillage[[#This Row],[experiment_ID]]), "")</f>
        <v>1</v>
      </c>
      <c r="C43" s="126"/>
      <c r="D43" s="126" t="s">
        <v>8737</v>
      </c>
      <c r="E43" s="127"/>
      <c r="F43" s="126"/>
    </row>
    <row r="44" spans="1:6" x14ac:dyDescent="0.25">
      <c r="A44" s="126" t="s">
        <v>9403</v>
      </c>
      <c r="B44" s="127" cm="1">
        <f t="array" ref="B44">IF(ROW() &lt; ROW(INDEX(tillage[experiment_ID],ROWS(tillage[experiment_ID]))), COUNTIF(INDEX(tillage[experiment_ID],1):tillage[[#This Row],[experiment_ID]],tillage[[#This Row],[experiment_ID]]), "")</f>
        <v>1</v>
      </c>
      <c r="C44" s="126"/>
      <c r="D44" s="126" t="s">
        <v>8737</v>
      </c>
      <c r="E44" s="127"/>
      <c r="F44" s="126"/>
    </row>
    <row r="45" spans="1:6" x14ac:dyDescent="0.25">
      <c r="A45" s="126" t="s">
        <v>9404</v>
      </c>
      <c r="B45" s="127" cm="1">
        <f t="array" ref="B45">IF(ROW() &lt; ROW(INDEX(tillage[experiment_ID],ROWS(tillage[experiment_ID]))), COUNTIF(INDEX(tillage[experiment_ID],1):tillage[[#This Row],[experiment_ID]],tillage[[#This Row],[experiment_ID]]), "")</f>
        <v>1</v>
      </c>
      <c r="C45" s="126"/>
      <c r="D45" s="126" t="s">
        <v>8737</v>
      </c>
      <c r="E45" s="127"/>
      <c r="F45" s="126"/>
    </row>
    <row r="46" spans="1:6" x14ac:dyDescent="0.25">
      <c r="A46" s="126" t="s">
        <v>9405</v>
      </c>
      <c r="B46" s="127" cm="1">
        <f t="array" ref="B46">IF(ROW() &lt; ROW(INDEX(tillage[experiment_ID],ROWS(tillage[experiment_ID]))), COUNTIF(INDEX(tillage[experiment_ID],1):tillage[[#This Row],[experiment_ID]],tillage[[#This Row],[experiment_ID]]), "")</f>
        <v>1</v>
      </c>
      <c r="C46" s="126"/>
      <c r="D46" s="126" t="s">
        <v>8737</v>
      </c>
      <c r="E46" s="127"/>
      <c r="F46" s="126"/>
    </row>
    <row r="47" spans="1:6" x14ac:dyDescent="0.25">
      <c r="A47" s="126" t="s">
        <v>9406</v>
      </c>
      <c r="B47" s="127" cm="1">
        <f t="array" ref="B47">IF(ROW() &lt; ROW(INDEX(tillage[experiment_ID],ROWS(tillage[experiment_ID]))), COUNTIF(INDEX(tillage[experiment_ID],1):tillage[[#This Row],[experiment_ID]],tillage[[#This Row],[experiment_ID]]), "")</f>
        <v>1</v>
      </c>
      <c r="C47" s="126"/>
      <c r="D47" s="126" t="s">
        <v>8737</v>
      </c>
      <c r="E47" s="127"/>
      <c r="F47" s="126"/>
    </row>
    <row r="48" spans="1:6" x14ac:dyDescent="0.25">
      <c r="A48" s="126" t="s">
        <v>9407</v>
      </c>
      <c r="B48" s="127" cm="1">
        <f t="array" ref="B48">IF(ROW() &lt; ROW(INDEX(tillage[experiment_ID],ROWS(tillage[experiment_ID]))), COUNTIF(INDEX(tillage[experiment_ID],1):tillage[[#This Row],[experiment_ID]],tillage[[#This Row],[experiment_ID]]), "")</f>
        <v>1</v>
      </c>
      <c r="C48" s="126"/>
      <c r="D48" s="126" t="s">
        <v>8737</v>
      </c>
      <c r="E48" s="127"/>
      <c r="F48" s="126"/>
    </row>
    <row r="49" spans="1:6" x14ac:dyDescent="0.25">
      <c r="A49" s="126" t="s">
        <v>9408</v>
      </c>
      <c r="B49" s="127" cm="1">
        <f t="array" ref="B49">IF(ROW() &lt; ROW(INDEX(tillage[experiment_ID],ROWS(tillage[experiment_ID]))), COUNTIF(INDEX(tillage[experiment_ID],1):tillage[[#This Row],[experiment_ID]],tillage[[#This Row],[experiment_ID]]), "")</f>
        <v>1</v>
      </c>
      <c r="C49" s="126"/>
      <c r="D49" s="126" t="s">
        <v>8737</v>
      </c>
      <c r="E49" s="127"/>
      <c r="F49" s="126"/>
    </row>
    <row r="50" spans="1:6" x14ac:dyDescent="0.25">
      <c r="A50" s="126" t="s">
        <v>9409</v>
      </c>
      <c r="B50" s="127" cm="1">
        <f t="array" ref="B50">IF(ROW() &lt; ROW(INDEX(tillage[experiment_ID],ROWS(tillage[experiment_ID]))), COUNTIF(INDEX(tillage[experiment_ID],1):tillage[[#This Row],[experiment_ID]],tillage[[#This Row],[experiment_ID]]), "")</f>
        <v>1</v>
      </c>
      <c r="C50" s="126"/>
      <c r="D50" s="126" t="s">
        <v>8737</v>
      </c>
      <c r="E50" s="127"/>
      <c r="F50" s="126"/>
    </row>
    <row r="51" spans="1:6" x14ac:dyDescent="0.25">
      <c r="A51" s="126" t="s">
        <v>9410</v>
      </c>
      <c r="B51" s="127" cm="1">
        <f t="array" ref="B51">IF(ROW() &lt; ROW(INDEX(tillage[experiment_ID],ROWS(tillage[experiment_ID]))), COUNTIF(INDEX(tillage[experiment_ID],1):tillage[[#This Row],[experiment_ID]],tillage[[#This Row],[experiment_ID]]), "")</f>
        <v>1</v>
      </c>
      <c r="C51" s="126"/>
      <c r="D51" s="126" t="s">
        <v>8737</v>
      </c>
      <c r="E51" s="127"/>
      <c r="F51" s="126"/>
    </row>
    <row r="52" spans="1:6" x14ac:dyDescent="0.25">
      <c r="A52" s="126" t="s">
        <v>9411</v>
      </c>
      <c r="B52" s="127" cm="1">
        <f t="array" ref="B52">IF(ROW() &lt; ROW(INDEX(tillage[experiment_ID],ROWS(tillage[experiment_ID]))), COUNTIF(INDEX(tillage[experiment_ID],1):tillage[[#This Row],[experiment_ID]],tillage[[#This Row],[experiment_ID]]), "")</f>
        <v>1</v>
      </c>
      <c r="C52" s="126"/>
      <c r="D52" s="126" t="s">
        <v>8737</v>
      </c>
      <c r="E52" s="127"/>
      <c r="F52" s="126"/>
    </row>
    <row r="53" spans="1:6" x14ac:dyDescent="0.25">
      <c r="A53" s="126" t="s">
        <v>9412</v>
      </c>
      <c r="B53" s="127" cm="1">
        <f t="array" ref="B53">IF(ROW() &lt; ROW(INDEX(tillage[experiment_ID],ROWS(tillage[experiment_ID]))), COUNTIF(INDEX(tillage[experiment_ID],1):tillage[[#This Row],[experiment_ID]],tillage[[#This Row],[experiment_ID]]), "")</f>
        <v>1</v>
      </c>
      <c r="C53" s="126"/>
      <c r="D53" s="126" t="s">
        <v>8737</v>
      </c>
      <c r="E53" s="127"/>
      <c r="F53" s="126"/>
    </row>
    <row r="54" spans="1:6" x14ac:dyDescent="0.25">
      <c r="A54" s="126" t="s">
        <v>9413</v>
      </c>
      <c r="B54" s="127" cm="1">
        <f t="array" ref="B54">IF(ROW() &lt; ROW(INDEX(tillage[experiment_ID],ROWS(tillage[experiment_ID]))), COUNTIF(INDEX(tillage[experiment_ID],1):tillage[[#This Row],[experiment_ID]],tillage[[#This Row],[experiment_ID]]), "")</f>
        <v>1</v>
      </c>
      <c r="C54" s="126"/>
      <c r="D54" s="126" t="s">
        <v>8737</v>
      </c>
      <c r="E54" s="127"/>
      <c r="F54" s="126"/>
    </row>
    <row r="55" spans="1:6" x14ac:dyDescent="0.25">
      <c r="A55" s="126" t="s">
        <v>10042</v>
      </c>
      <c r="B55" s="127" cm="1">
        <f t="array" ref="B55">IF(ROW() &lt; ROW(INDEX(tillage[experiment_ID],ROWS(tillage[experiment_ID]))), COUNTIF(INDEX(tillage[experiment_ID],1):tillage[[#This Row],[experiment_ID]],tillage[[#This Row],[experiment_ID]]), "")</f>
        <v>1</v>
      </c>
      <c r="C55" s="126"/>
      <c r="D55" s="126" t="s">
        <v>10111</v>
      </c>
      <c r="E55" s="127"/>
      <c r="F55" s="126"/>
    </row>
    <row r="56" spans="1:6" x14ac:dyDescent="0.25">
      <c r="A56" s="126" t="s">
        <v>10043</v>
      </c>
      <c r="B56" s="127" cm="1">
        <f t="array" ref="B56">IF(ROW() &lt; ROW(INDEX(tillage[experiment_ID],ROWS(tillage[experiment_ID]))), COUNTIF(INDEX(tillage[experiment_ID],1):tillage[[#This Row],[experiment_ID]],tillage[[#This Row],[experiment_ID]]), "")</f>
        <v>1</v>
      </c>
      <c r="C56" s="126"/>
      <c r="D56" s="126" t="s">
        <v>10111</v>
      </c>
      <c r="E56" s="127"/>
      <c r="F56" s="126"/>
    </row>
    <row r="57" spans="1:6" x14ac:dyDescent="0.25">
      <c r="A57" s="126" t="s">
        <v>10044</v>
      </c>
      <c r="B57" s="127" cm="1">
        <f t="array" ref="B57">IF(ROW() &lt; ROW(INDEX(tillage[experiment_ID],ROWS(tillage[experiment_ID]))), COUNTIF(INDEX(tillage[experiment_ID],1):tillage[[#This Row],[experiment_ID]],tillage[[#This Row],[experiment_ID]]), "")</f>
        <v>1</v>
      </c>
      <c r="C57" s="126"/>
      <c r="D57" s="126" t="s">
        <v>10111</v>
      </c>
      <c r="E57" s="127"/>
      <c r="F57" s="126"/>
    </row>
    <row r="58" spans="1:6" x14ac:dyDescent="0.25">
      <c r="A58" s="126" t="s">
        <v>10045</v>
      </c>
      <c r="B58" s="127" cm="1">
        <f t="array" ref="B58">IF(ROW() &lt; ROW(INDEX(tillage[experiment_ID],ROWS(tillage[experiment_ID]))), COUNTIF(INDEX(tillage[experiment_ID],1):tillage[[#This Row],[experiment_ID]],tillage[[#This Row],[experiment_ID]]), "")</f>
        <v>1</v>
      </c>
      <c r="C58" s="126"/>
      <c r="D58" s="126" t="s">
        <v>10111</v>
      </c>
      <c r="E58" s="127"/>
      <c r="F58" s="126"/>
    </row>
    <row r="59" spans="1:6" x14ac:dyDescent="0.25">
      <c r="A59" s="126" t="s">
        <v>10046</v>
      </c>
      <c r="B59" s="127" cm="1">
        <f t="array" ref="B59">IF(ROW() &lt; ROW(INDEX(tillage[experiment_ID],ROWS(tillage[experiment_ID]))), COUNTIF(INDEX(tillage[experiment_ID],1):tillage[[#This Row],[experiment_ID]],tillage[[#This Row],[experiment_ID]]), "")</f>
        <v>1</v>
      </c>
      <c r="C59" s="126"/>
      <c r="D59" s="126" t="s">
        <v>10111</v>
      </c>
      <c r="E59" s="127"/>
      <c r="F59" s="126"/>
    </row>
    <row r="60" spans="1:6" x14ac:dyDescent="0.25">
      <c r="A60" s="126" t="s">
        <v>10047</v>
      </c>
      <c r="B60" s="127" cm="1">
        <f t="array" ref="B60">IF(ROW() &lt; ROW(INDEX(tillage[experiment_ID],ROWS(tillage[experiment_ID]))), COUNTIF(INDEX(tillage[experiment_ID],1):tillage[[#This Row],[experiment_ID]],tillage[[#This Row],[experiment_ID]]), "")</f>
        <v>1</v>
      </c>
      <c r="C60" s="126"/>
      <c r="D60" s="126" t="s">
        <v>10111</v>
      </c>
      <c r="E60" s="127"/>
      <c r="F60" s="126"/>
    </row>
    <row r="61" spans="1:6" x14ac:dyDescent="0.25">
      <c r="A61" s="126" t="s">
        <v>10048</v>
      </c>
      <c r="B61" s="127" cm="1">
        <f t="array" ref="B61">IF(ROW() &lt; ROW(INDEX(tillage[experiment_ID],ROWS(tillage[experiment_ID]))), COUNTIF(INDEX(tillage[experiment_ID],1):tillage[[#This Row],[experiment_ID]],tillage[[#This Row],[experiment_ID]]), "")</f>
        <v>1</v>
      </c>
      <c r="C61" s="126"/>
      <c r="D61" s="126" t="s">
        <v>10111</v>
      </c>
      <c r="E61" s="127"/>
      <c r="F61" s="126"/>
    </row>
    <row r="62" spans="1:6" x14ac:dyDescent="0.25">
      <c r="A62" s="126" t="s">
        <v>10049</v>
      </c>
      <c r="B62" s="127" cm="1">
        <f t="array" ref="B62">IF(ROW() &lt; ROW(INDEX(tillage[experiment_ID],ROWS(tillage[experiment_ID]))), COUNTIF(INDEX(tillage[experiment_ID],1):tillage[[#This Row],[experiment_ID]],tillage[[#This Row],[experiment_ID]]), "")</f>
        <v>1</v>
      </c>
      <c r="C62" s="126"/>
      <c r="D62" s="126" t="s">
        <v>10111</v>
      </c>
      <c r="E62" s="127"/>
      <c r="F62" s="126"/>
    </row>
    <row r="63" spans="1:6" x14ac:dyDescent="0.25">
      <c r="A63" s="126" t="s">
        <v>10050</v>
      </c>
      <c r="B63" s="127" cm="1">
        <f t="array" ref="B63">IF(ROW() &lt; ROW(INDEX(tillage[experiment_ID],ROWS(tillage[experiment_ID]))), COUNTIF(INDEX(tillage[experiment_ID],1):tillage[[#This Row],[experiment_ID]],tillage[[#This Row],[experiment_ID]]), "")</f>
        <v>1</v>
      </c>
      <c r="C63" s="126"/>
      <c r="D63" s="126" t="s">
        <v>10111</v>
      </c>
      <c r="E63" s="127"/>
      <c r="F63" s="126"/>
    </row>
    <row r="64" spans="1:6" x14ac:dyDescent="0.25">
      <c r="A64" s="126" t="s">
        <v>10051</v>
      </c>
      <c r="B64" s="127" cm="1">
        <f t="array" ref="B64">IF(ROW() &lt; ROW(INDEX(tillage[experiment_ID],ROWS(tillage[experiment_ID]))), COUNTIF(INDEX(tillage[experiment_ID],1):tillage[[#This Row],[experiment_ID]],tillage[[#This Row],[experiment_ID]]), "")</f>
        <v>1</v>
      </c>
      <c r="C64" s="126"/>
      <c r="D64" s="126" t="s">
        <v>10111</v>
      </c>
      <c r="E64" s="127"/>
      <c r="F64" s="126"/>
    </row>
    <row r="65" spans="1:6" x14ac:dyDescent="0.25">
      <c r="A65" s="126" t="s">
        <v>10052</v>
      </c>
      <c r="B65" s="127" cm="1">
        <f t="array" ref="B65">IF(ROW() &lt; ROW(INDEX(tillage[experiment_ID],ROWS(tillage[experiment_ID]))), COUNTIF(INDEX(tillage[experiment_ID],1):tillage[[#This Row],[experiment_ID]],tillage[[#This Row],[experiment_ID]]), "")</f>
        <v>1</v>
      </c>
      <c r="C65" s="126"/>
      <c r="D65" s="126" t="s">
        <v>10112</v>
      </c>
      <c r="E65" s="127"/>
      <c r="F65" s="126"/>
    </row>
    <row r="66" spans="1:6" x14ac:dyDescent="0.25">
      <c r="A66" s="126" t="s">
        <v>10053</v>
      </c>
      <c r="B66" s="127" cm="1">
        <f t="array" ref="B66">IF(ROW() &lt; ROW(INDEX(tillage[experiment_ID],ROWS(tillage[experiment_ID]))), COUNTIF(INDEX(tillage[experiment_ID],1):tillage[[#This Row],[experiment_ID]],tillage[[#This Row],[experiment_ID]]), "")</f>
        <v>1</v>
      </c>
      <c r="C66" s="126"/>
      <c r="D66" s="126" t="s">
        <v>10112</v>
      </c>
      <c r="E66" s="127"/>
      <c r="F66" s="126"/>
    </row>
    <row r="67" spans="1:6" x14ac:dyDescent="0.25">
      <c r="A67" s="126" t="s">
        <v>10054</v>
      </c>
      <c r="B67" s="127" cm="1">
        <f t="array" ref="B67">IF(ROW() &lt; ROW(INDEX(tillage[experiment_ID],ROWS(tillage[experiment_ID]))), COUNTIF(INDEX(tillage[experiment_ID],1):tillage[[#This Row],[experiment_ID]],tillage[[#This Row],[experiment_ID]]), "")</f>
        <v>1</v>
      </c>
      <c r="C67" s="126"/>
      <c r="D67" s="126" t="s">
        <v>10112</v>
      </c>
      <c r="E67" s="127"/>
      <c r="F67" s="126"/>
    </row>
    <row r="68" spans="1:6" x14ac:dyDescent="0.25">
      <c r="A68" s="126" t="s">
        <v>10055</v>
      </c>
      <c r="B68" s="127" cm="1">
        <f t="array" ref="B68">IF(ROW() &lt; ROW(INDEX(tillage[experiment_ID],ROWS(tillage[experiment_ID]))), COUNTIF(INDEX(tillage[experiment_ID],1):tillage[[#This Row],[experiment_ID]],tillage[[#This Row],[experiment_ID]]), "")</f>
        <v>1</v>
      </c>
      <c r="C68" s="126"/>
      <c r="D68" s="126" t="s">
        <v>10112</v>
      </c>
      <c r="E68" s="127"/>
      <c r="F68" s="126"/>
    </row>
    <row r="69" spans="1:6" x14ac:dyDescent="0.25">
      <c r="A69" s="126" t="s">
        <v>10056</v>
      </c>
      <c r="B69" s="127" cm="1">
        <f t="array" ref="B69">IF(ROW() &lt; ROW(INDEX(tillage[experiment_ID],ROWS(tillage[experiment_ID]))), COUNTIF(INDEX(tillage[experiment_ID],1):tillage[[#This Row],[experiment_ID]],tillage[[#This Row],[experiment_ID]]), "")</f>
        <v>1</v>
      </c>
      <c r="C69" s="126"/>
      <c r="D69" s="126" t="s">
        <v>10112</v>
      </c>
      <c r="E69" s="127"/>
      <c r="F69" s="126"/>
    </row>
    <row r="70" spans="1:6" x14ac:dyDescent="0.25">
      <c r="A70" s="126" t="s">
        <v>10057</v>
      </c>
      <c r="B70" s="127" cm="1">
        <f t="array" ref="B70">IF(ROW() &lt; ROW(INDEX(tillage[experiment_ID],ROWS(tillage[experiment_ID]))), COUNTIF(INDEX(tillage[experiment_ID],1):tillage[[#This Row],[experiment_ID]],tillage[[#This Row],[experiment_ID]]), "")</f>
        <v>1</v>
      </c>
      <c r="C70" s="126"/>
      <c r="D70" s="126" t="s">
        <v>10112</v>
      </c>
      <c r="E70" s="127"/>
      <c r="F70" s="126"/>
    </row>
    <row r="71" spans="1:6" x14ac:dyDescent="0.25">
      <c r="A71" s="126" t="s">
        <v>10058</v>
      </c>
      <c r="B71" s="127" cm="1">
        <f t="array" ref="B71">IF(ROW() &lt; ROW(INDEX(tillage[experiment_ID],ROWS(tillage[experiment_ID]))), COUNTIF(INDEX(tillage[experiment_ID],1):tillage[[#This Row],[experiment_ID]],tillage[[#This Row],[experiment_ID]]), "")</f>
        <v>1</v>
      </c>
      <c r="C71" s="126"/>
      <c r="D71" s="126" t="s">
        <v>10112</v>
      </c>
      <c r="E71" s="127"/>
      <c r="F71" s="126"/>
    </row>
    <row r="72" spans="1:6" x14ac:dyDescent="0.25">
      <c r="A72" s="126" t="s">
        <v>10059</v>
      </c>
      <c r="B72" s="127" cm="1">
        <f t="array" ref="B72">IF(ROW() &lt; ROW(INDEX(tillage[experiment_ID],ROWS(tillage[experiment_ID]))), COUNTIF(INDEX(tillage[experiment_ID],1):tillage[[#This Row],[experiment_ID]],tillage[[#This Row],[experiment_ID]]), "")</f>
        <v>1</v>
      </c>
      <c r="C72" s="126"/>
      <c r="D72" s="126" t="s">
        <v>10112</v>
      </c>
      <c r="E72" s="127"/>
      <c r="F72" s="126"/>
    </row>
    <row r="73" spans="1:6" x14ac:dyDescent="0.25">
      <c r="A73" s="126" t="s">
        <v>10060</v>
      </c>
      <c r="B73" s="127" cm="1">
        <f t="array" ref="B73">IF(ROW() &lt; ROW(INDEX(tillage[experiment_ID],ROWS(tillage[experiment_ID]))), COUNTIF(INDEX(tillage[experiment_ID],1):tillage[[#This Row],[experiment_ID]],tillage[[#This Row],[experiment_ID]]), "")</f>
        <v>1</v>
      </c>
      <c r="C73" s="126"/>
      <c r="D73" s="126" t="s">
        <v>10112</v>
      </c>
      <c r="E73" s="127"/>
      <c r="F73" s="126"/>
    </row>
    <row r="74" spans="1:6" x14ac:dyDescent="0.25">
      <c r="A74" s="126" t="s">
        <v>10061</v>
      </c>
      <c r="B74" s="127" cm="1">
        <f t="array" ref="B74">IF(ROW() &lt; ROW(INDEX(tillage[experiment_ID],ROWS(tillage[experiment_ID]))), COUNTIF(INDEX(tillage[experiment_ID],1):tillage[[#This Row],[experiment_ID]],tillage[[#This Row],[experiment_ID]]), "")</f>
        <v>1</v>
      </c>
      <c r="C74" s="126"/>
      <c r="D74" s="126" t="s">
        <v>10112</v>
      </c>
      <c r="E74" s="127"/>
      <c r="F74" s="126"/>
    </row>
    <row r="75" spans="1:6" x14ac:dyDescent="0.25">
      <c r="A75" s="126" t="s">
        <v>10062</v>
      </c>
      <c r="B75" s="127" cm="1">
        <f t="array" ref="B75">IF(ROW() &lt; ROW(INDEX(tillage[experiment_ID],ROWS(tillage[experiment_ID]))), COUNTIF(INDEX(tillage[experiment_ID],1):tillage[[#This Row],[experiment_ID]],tillage[[#This Row],[experiment_ID]]), "")</f>
        <v>1</v>
      </c>
      <c r="C75" s="126"/>
      <c r="D75" s="126" t="s">
        <v>10112</v>
      </c>
      <c r="E75" s="127"/>
      <c r="F75" s="126"/>
    </row>
    <row r="76" spans="1:6" x14ac:dyDescent="0.25">
      <c r="A76" s="126" t="s">
        <v>10063</v>
      </c>
      <c r="B76" s="127" cm="1">
        <f t="array" ref="B76">IF(ROW() &lt; ROW(INDEX(tillage[experiment_ID],ROWS(tillage[experiment_ID]))), COUNTIF(INDEX(tillage[experiment_ID],1):tillage[[#This Row],[experiment_ID]],tillage[[#This Row],[experiment_ID]]), "")</f>
        <v>1</v>
      </c>
      <c r="C76" s="126"/>
      <c r="D76" s="126" t="s">
        <v>10112</v>
      </c>
      <c r="E76" s="127"/>
      <c r="F76" s="126"/>
    </row>
    <row r="77" spans="1:6" x14ac:dyDescent="0.25">
      <c r="A77" s="126" t="s">
        <v>10064</v>
      </c>
      <c r="B77" s="127" cm="1">
        <f t="array" ref="B77">IF(ROW() &lt; ROW(INDEX(tillage[experiment_ID],ROWS(tillage[experiment_ID]))), COUNTIF(INDEX(tillage[experiment_ID],1):tillage[[#This Row],[experiment_ID]],tillage[[#This Row],[experiment_ID]]), "")</f>
        <v>1</v>
      </c>
      <c r="C77" s="126"/>
      <c r="D77" s="126" t="s">
        <v>10112</v>
      </c>
      <c r="E77" s="127"/>
      <c r="F77" s="126"/>
    </row>
    <row r="78" spans="1:6" x14ac:dyDescent="0.25">
      <c r="A78" s="126" t="s">
        <v>10065</v>
      </c>
      <c r="B78" s="127" cm="1">
        <f t="array" ref="B78">IF(ROW() &lt; ROW(INDEX(tillage[experiment_ID],ROWS(tillage[experiment_ID]))), COUNTIF(INDEX(tillage[experiment_ID],1):tillage[[#This Row],[experiment_ID]],tillage[[#This Row],[experiment_ID]]), "")</f>
        <v>1</v>
      </c>
      <c r="C78" s="126"/>
      <c r="D78" s="126" t="s">
        <v>10112</v>
      </c>
      <c r="E78" s="127"/>
      <c r="F78" s="126"/>
    </row>
    <row r="79" spans="1:6" x14ac:dyDescent="0.25">
      <c r="A79" s="126" t="s">
        <v>10066</v>
      </c>
      <c r="B79" s="127" cm="1">
        <f t="array" ref="B79">IF(ROW() &lt; ROW(INDEX(tillage[experiment_ID],ROWS(tillage[experiment_ID]))), COUNTIF(INDEX(tillage[experiment_ID],1):tillage[[#This Row],[experiment_ID]],tillage[[#This Row],[experiment_ID]]), "")</f>
        <v>1</v>
      </c>
      <c r="C79" s="126"/>
      <c r="D79" s="126" t="s">
        <v>10113</v>
      </c>
      <c r="E79" s="127"/>
      <c r="F79" s="126"/>
    </row>
    <row r="80" spans="1:6" x14ac:dyDescent="0.25">
      <c r="A80" s="126" t="s">
        <v>10067</v>
      </c>
      <c r="B80" s="127" cm="1">
        <f t="array" ref="B80">IF(ROW() &lt; ROW(INDEX(tillage[experiment_ID],ROWS(tillage[experiment_ID]))), COUNTIF(INDEX(tillage[experiment_ID],1):tillage[[#This Row],[experiment_ID]],tillage[[#This Row],[experiment_ID]]), "")</f>
        <v>1</v>
      </c>
      <c r="C80" s="126"/>
      <c r="D80" s="126" t="s">
        <v>10113</v>
      </c>
      <c r="E80" s="127"/>
      <c r="F80" s="126"/>
    </row>
    <row r="81" spans="1:6" x14ac:dyDescent="0.25">
      <c r="A81" s="126" t="s">
        <v>10068</v>
      </c>
      <c r="B81" s="127" cm="1">
        <f t="array" ref="B81">IF(ROW() &lt; ROW(INDEX(tillage[experiment_ID],ROWS(tillage[experiment_ID]))), COUNTIF(INDEX(tillage[experiment_ID],1):tillage[[#This Row],[experiment_ID]],tillage[[#This Row],[experiment_ID]]), "")</f>
        <v>1</v>
      </c>
      <c r="C81" s="126"/>
      <c r="D81" s="126" t="s">
        <v>10113</v>
      </c>
      <c r="E81" s="127"/>
      <c r="F81" s="126"/>
    </row>
    <row r="82" spans="1:6" x14ac:dyDescent="0.25">
      <c r="A82" s="126" t="s">
        <v>10069</v>
      </c>
      <c r="B82" s="127" cm="1">
        <f t="array" ref="B82">IF(ROW() &lt; ROW(INDEX(tillage[experiment_ID],ROWS(tillage[experiment_ID]))), COUNTIF(INDEX(tillage[experiment_ID],1):tillage[[#This Row],[experiment_ID]],tillage[[#This Row],[experiment_ID]]), "")</f>
        <v>1</v>
      </c>
      <c r="C82" s="126"/>
      <c r="D82" s="126" t="s">
        <v>10113</v>
      </c>
      <c r="E82" s="127"/>
      <c r="F82" s="126"/>
    </row>
    <row r="83" spans="1:6" x14ac:dyDescent="0.25">
      <c r="A83" s="126" t="s">
        <v>10070</v>
      </c>
      <c r="B83" s="127" cm="1">
        <f t="array" ref="B83">IF(ROW() &lt; ROW(INDEX(tillage[experiment_ID],ROWS(tillage[experiment_ID]))), COUNTIF(INDEX(tillage[experiment_ID],1):tillage[[#This Row],[experiment_ID]],tillage[[#This Row],[experiment_ID]]), "")</f>
        <v>1</v>
      </c>
      <c r="C83" s="126"/>
      <c r="D83" s="126" t="s">
        <v>10113</v>
      </c>
      <c r="E83" s="127"/>
      <c r="F83" s="126"/>
    </row>
    <row r="84" spans="1:6" x14ac:dyDescent="0.25">
      <c r="A84" s="126" t="s">
        <v>10071</v>
      </c>
      <c r="B84" s="127" cm="1">
        <f t="array" ref="B84">IF(ROW() &lt; ROW(INDEX(tillage[experiment_ID],ROWS(tillage[experiment_ID]))), COUNTIF(INDEX(tillage[experiment_ID],1):tillage[[#This Row],[experiment_ID]],tillage[[#This Row],[experiment_ID]]), "")</f>
        <v>1</v>
      </c>
      <c r="C84" s="126"/>
      <c r="D84" s="126" t="s">
        <v>10113</v>
      </c>
      <c r="E84" s="127"/>
      <c r="F84" s="126"/>
    </row>
    <row r="85" spans="1:6" x14ac:dyDescent="0.25">
      <c r="A85" s="126" t="s">
        <v>10072</v>
      </c>
      <c r="B85" s="127" cm="1">
        <f t="array" ref="B85">IF(ROW() &lt; ROW(INDEX(tillage[experiment_ID],ROWS(tillage[experiment_ID]))), COUNTIF(INDEX(tillage[experiment_ID],1):tillage[[#This Row],[experiment_ID]],tillage[[#This Row],[experiment_ID]]), "")</f>
        <v>1</v>
      </c>
      <c r="C85" s="126"/>
      <c r="D85" s="126" t="s">
        <v>10113</v>
      </c>
      <c r="E85" s="127"/>
      <c r="F85" s="126"/>
    </row>
    <row r="86" spans="1:6" x14ac:dyDescent="0.25">
      <c r="A86" s="126" t="s">
        <v>10073</v>
      </c>
      <c r="B86" s="127" cm="1">
        <f t="array" ref="B86">IF(ROW() &lt; ROW(INDEX(tillage[experiment_ID],ROWS(tillage[experiment_ID]))), COUNTIF(INDEX(tillage[experiment_ID],1):tillage[[#This Row],[experiment_ID]],tillage[[#This Row],[experiment_ID]]), "")</f>
        <v>1</v>
      </c>
      <c r="C86" s="126"/>
      <c r="D86" s="126" t="s">
        <v>10113</v>
      </c>
      <c r="E86" s="127"/>
      <c r="F86" s="126"/>
    </row>
    <row r="87" spans="1:6" x14ac:dyDescent="0.25">
      <c r="A87" s="126" t="s">
        <v>10074</v>
      </c>
      <c r="B87" s="127" cm="1">
        <f t="array" ref="B87">IF(ROW() &lt; ROW(INDEX(tillage[experiment_ID],ROWS(tillage[experiment_ID]))), COUNTIF(INDEX(tillage[experiment_ID],1):tillage[[#This Row],[experiment_ID]],tillage[[#This Row],[experiment_ID]]), "")</f>
        <v>1</v>
      </c>
      <c r="C87" s="126"/>
      <c r="D87" s="126" t="s">
        <v>10113</v>
      </c>
      <c r="E87" s="127"/>
      <c r="F87" s="126"/>
    </row>
    <row r="88" spans="1:6" x14ac:dyDescent="0.25">
      <c r="A88" s="126" t="s">
        <v>10075</v>
      </c>
      <c r="B88" s="127" cm="1">
        <f t="array" ref="B88">IF(ROW() &lt; ROW(INDEX(tillage[experiment_ID],ROWS(tillage[experiment_ID]))), COUNTIF(INDEX(tillage[experiment_ID],1):tillage[[#This Row],[experiment_ID]],tillage[[#This Row],[experiment_ID]]), "")</f>
        <v>1</v>
      </c>
      <c r="C88" s="126"/>
      <c r="D88" s="126" t="s">
        <v>10113</v>
      </c>
      <c r="E88" s="127"/>
      <c r="F88" s="126"/>
    </row>
    <row r="89" spans="1:6" x14ac:dyDescent="0.25">
      <c r="A89" s="126" t="s">
        <v>10076</v>
      </c>
      <c r="B89" s="127" cm="1">
        <f t="array" ref="B89">IF(ROW() &lt; ROW(INDEX(tillage[experiment_ID],ROWS(tillage[experiment_ID]))), COUNTIF(INDEX(tillage[experiment_ID],1):tillage[[#This Row],[experiment_ID]],tillage[[#This Row],[experiment_ID]]), "")</f>
        <v>1</v>
      </c>
      <c r="C89" s="126"/>
      <c r="D89" s="126" t="s">
        <v>10113</v>
      </c>
      <c r="E89" s="127"/>
      <c r="F89" s="126"/>
    </row>
    <row r="90" spans="1:6" x14ac:dyDescent="0.25">
      <c r="A90" s="126" t="s">
        <v>10077</v>
      </c>
      <c r="B90" s="127" cm="1">
        <f t="array" ref="B90">IF(ROW() &lt; ROW(INDEX(tillage[experiment_ID],ROWS(tillage[experiment_ID]))), COUNTIF(INDEX(tillage[experiment_ID],1):tillage[[#This Row],[experiment_ID]],tillage[[#This Row],[experiment_ID]]), "")</f>
        <v>1</v>
      </c>
      <c r="C90" s="126"/>
      <c r="D90" s="126" t="s">
        <v>10113</v>
      </c>
      <c r="E90" s="127"/>
      <c r="F90" s="126"/>
    </row>
    <row r="91" spans="1:6" x14ac:dyDescent="0.25">
      <c r="A91" s="126" t="s">
        <v>10078</v>
      </c>
      <c r="B91" s="127" cm="1">
        <f t="array" ref="B91">IF(ROW() &lt; ROW(INDEX(tillage[experiment_ID],ROWS(tillage[experiment_ID]))), COUNTIF(INDEX(tillage[experiment_ID],1):tillage[[#This Row],[experiment_ID]],tillage[[#This Row],[experiment_ID]]), "")</f>
        <v>1</v>
      </c>
      <c r="C91" s="126"/>
      <c r="D91" s="126" t="s">
        <v>10113</v>
      </c>
      <c r="E91" s="127"/>
      <c r="F91" s="126"/>
    </row>
    <row r="92" spans="1:6" x14ac:dyDescent="0.25">
      <c r="A92" s="126" t="s">
        <v>10079</v>
      </c>
      <c r="B92" s="127" cm="1">
        <f t="array" ref="B92">IF(ROW() &lt; ROW(INDEX(tillage[experiment_ID],ROWS(tillage[experiment_ID]))), COUNTIF(INDEX(tillage[experiment_ID],1):tillage[[#This Row],[experiment_ID]],tillage[[#This Row],[experiment_ID]]), "")</f>
        <v>1</v>
      </c>
      <c r="C92" s="126"/>
      <c r="D92" s="126" t="s">
        <v>10113</v>
      </c>
      <c r="E92" s="127"/>
      <c r="F92" s="126"/>
    </row>
    <row r="93" spans="1:6" x14ac:dyDescent="0.25">
      <c r="A93" s="126" t="s">
        <v>10080</v>
      </c>
      <c r="B93" s="127" cm="1">
        <f t="array" ref="B93">IF(ROW() &lt; ROW(INDEX(tillage[experiment_ID],ROWS(tillage[experiment_ID]))), COUNTIF(INDEX(tillage[experiment_ID],1):tillage[[#This Row],[experiment_ID]],tillage[[#This Row],[experiment_ID]]), "")</f>
        <v>1</v>
      </c>
      <c r="C93" s="126"/>
      <c r="D93" s="126" t="s">
        <v>10113</v>
      </c>
      <c r="E93" s="127"/>
      <c r="F93" s="126"/>
    </row>
    <row r="94" spans="1:6" x14ac:dyDescent="0.25">
      <c r="A94" s="126" t="s">
        <v>10248</v>
      </c>
      <c r="B94" s="127" cm="1">
        <f t="array" ref="B94">IF(ROW() &lt; ROW(INDEX(tillage[experiment_ID],ROWS(tillage[experiment_ID]))), COUNTIF(INDEX(tillage[experiment_ID],1):tillage[[#This Row],[experiment_ID]],tillage[[#This Row],[experiment_ID]]), "")</f>
        <v>1</v>
      </c>
      <c r="C94" s="126"/>
      <c r="D94" s="126" t="s">
        <v>10288</v>
      </c>
      <c r="E94" s="127"/>
      <c r="F94" s="126"/>
    </row>
    <row r="95" spans="1:6" x14ac:dyDescent="0.25">
      <c r="A95" s="126" t="s">
        <v>10249</v>
      </c>
      <c r="B95" s="127" cm="1">
        <f t="array" ref="B95">IF(ROW() &lt; ROW(INDEX(tillage[experiment_ID],ROWS(tillage[experiment_ID]))), COUNTIF(INDEX(tillage[experiment_ID],1):tillage[[#This Row],[experiment_ID]],tillage[[#This Row],[experiment_ID]]), "")</f>
        <v>1</v>
      </c>
      <c r="C95" s="126"/>
      <c r="D95" s="126" t="s">
        <v>10288</v>
      </c>
      <c r="E95" s="127"/>
      <c r="F95" s="126"/>
    </row>
    <row r="96" spans="1:6" x14ac:dyDescent="0.25">
      <c r="A96" s="126" t="s">
        <v>10250</v>
      </c>
      <c r="B96" s="127" cm="1">
        <f t="array" ref="B96">IF(ROW() &lt; ROW(INDEX(tillage[experiment_ID],ROWS(tillage[experiment_ID]))), COUNTIF(INDEX(tillage[experiment_ID],1):tillage[[#This Row],[experiment_ID]],tillage[[#This Row],[experiment_ID]]), "")</f>
        <v>1</v>
      </c>
      <c r="C96" s="126"/>
      <c r="D96" s="126" t="s">
        <v>10287</v>
      </c>
      <c r="E96" s="127"/>
      <c r="F96" s="126"/>
    </row>
    <row r="97" spans="1:6" x14ac:dyDescent="0.25">
      <c r="A97" s="126" t="s">
        <v>10251</v>
      </c>
      <c r="B97" s="127" cm="1">
        <f t="array" ref="B97">IF(ROW() &lt; ROW(INDEX(tillage[experiment_ID],ROWS(tillage[experiment_ID]))), COUNTIF(INDEX(tillage[experiment_ID],1):tillage[[#This Row],[experiment_ID]],tillage[[#This Row],[experiment_ID]]), "")</f>
        <v>1</v>
      </c>
      <c r="C97" s="126"/>
      <c r="D97" s="126" t="s">
        <v>10288</v>
      </c>
      <c r="E97" s="127"/>
      <c r="F97" s="126"/>
    </row>
    <row r="98" spans="1:6" x14ac:dyDescent="0.25">
      <c r="A98" s="126" t="s">
        <v>10252</v>
      </c>
      <c r="B98" s="127" cm="1">
        <f t="array" ref="B98">IF(ROW() &lt; ROW(INDEX(tillage[experiment_ID],ROWS(tillage[experiment_ID]))), COUNTIF(INDEX(tillage[experiment_ID],1):tillage[[#This Row],[experiment_ID]],tillage[[#This Row],[experiment_ID]]), "")</f>
        <v>1</v>
      </c>
      <c r="C98" s="126"/>
      <c r="D98" s="126" t="s">
        <v>10288</v>
      </c>
      <c r="E98" s="127"/>
      <c r="F98" s="126"/>
    </row>
    <row r="99" spans="1:6" x14ac:dyDescent="0.25">
      <c r="A99" s="126" t="s">
        <v>10253</v>
      </c>
      <c r="B99" s="127" cm="1">
        <f t="array" ref="B99">IF(ROW() &lt; ROW(INDEX(tillage[experiment_ID],ROWS(tillage[experiment_ID]))), COUNTIF(INDEX(tillage[experiment_ID],1):tillage[[#This Row],[experiment_ID]],tillage[[#This Row],[experiment_ID]]), "")</f>
        <v>1</v>
      </c>
      <c r="C99" s="126"/>
      <c r="D99" s="126" t="s">
        <v>10288</v>
      </c>
      <c r="E99" s="127"/>
      <c r="F99" s="126"/>
    </row>
    <row r="100" spans="1:6" x14ac:dyDescent="0.25">
      <c r="A100" s="126" t="s">
        <v>10254</v>
      </c>
      <c r="B100" s="127" cm="1">
        <f t="array" ref="B100">IF(ROW() &lt; ROW(INDEX(tillage[experiment_ID],ROWS(tillage[experiment_ID]))), COUNTIF(INDEX(tillage[experiment_ID],1):tillage[[#This Row],[experiment_ID]],tillage[[#This Row],[experiment_ID]]), "")</f>
        <v>1</v>
      </c>
      <c r="C100" s="126"/>
      <c r="D100" s="126" t="s">
        <v>10288</v>
      </c>
      <c r="E100" s="127"/>
      <c r="F100" s="126"/>
    </row>
    <row r="101" spans="1:6" x14ac:dyDescent="0.25">
      <c r="A101" s="126" t="s">
        <v>10255</v>
      </c>
      <c r="B101" s="127" cm="1">
        <f t="array" ref="B101">IF(ROW() &lt; ROW(INDEX(tillage[experiment_ID],ROWS(tillage[experiment_ID]))), COUNTIF(INDEX(tillage[experiment_ID],1):tillage[[#This Row],[experiment_ID]],tillage[[#This Row],[experiment_ID]]), "")</f>
        <v>1</v>
      </c>
      <c r="C101" s="126"/>
      <c r="D101" s="126" t="s">
        <v>10288</v>
      </c>
      <c r="E101" s="127"/>
      <c r="F101" s="126"/>
    </row>
    <row r="102" spans="1:6" x14ac:dyDescent="0.25">
      <c r="A102" s="126" t="s">
        <v>10256</v>
      </c>
      <c r="B102" s="127" cm="1">
        <f t="array" ref="B102">IF(ROW() &lt; ROW(INDEX(tillage[experiment_ID],ROWS(tillage[experiment_ID]))), COUNTIF(INDEX(tillage[experiment_ID],1):tillage[[#This Row],[experiment_ID]],tillage[[#This Row],[experiment_ID]]), "")</f>
        <v>1</v>
      </c>
      <c r="C102" s="126"/>
      <c r="D102" s="126" t="s">
        <v>10288</v>
      </c>
      <c r="E102" s="127"/>
      <c r="F102" s="126"/>
    </row>
    <row r="103" spans="1:6" x14ac:dyDescent="0.25">
      <c r="A103" s="126" t="s">
        <v>10247</v>
      </c>
      <c r="B103" s="127" cm="1">
        <f t="array" ref="B103">IF(ROW() &lt; ROW(INDEX(tillage[experiment_ID],ROWS(tillage[experiment_ID]))), COUNTIF(INDEX(tillage[experiment_ID],1):tillage[[#This Row],[experiment_ID]],tillage[[#This Row],[experiment_ID]]), "")</f>
        <v>1</v>
      </c>
      <c r="C103" s="126"/>
      <c r="D103" s="126" t="s">
        <v>10288</v>
      </c>
      <c r="E103" s="127"/>
      <c r="F103" s="126"/>
    </row>
    <row r="104" spans="1:6" x14ac:dyDescent="0.25">
      <c r="A104" s="126" t="s">
        <v>10257</v>
      </c>
      <c r="B104" s="127" cm="1">
        <f t="array" ref="B104">IF(ROW() &lt; ROW(INDEX(tillage[experiment_ID],ROWS(tillage[experiment_ID]))), COUNTIF(INDEX(tillage[experiment_ID],1):tillage[[#This Row],[experiment_ID]],tillage[[#This Row],[experiment_ID]]), "")</f>
        <v>1</v>
      </c>
      <c r="C104" s="126"/>
      <c r="D104" s="126" t="s">
        <v>10288</v>
      </c>
      <c r="E104" s="127"/>
      <c r="F104" s="126"/>
    </row>
    <row r="105" spans="1:6" x14ac:dyDescent="0.25">
      <c r="A105" s="126" t="s">
        <v>10285</v>
      </c>
      <c r="B105" s="127" cm="1">
        <f t="array" ref="B105">IF(ROW() &lt; ROW(INDEX(tillage[experiment_ID],ROWS(tillage[experiment_ID]))), COUNTIF(INDEX(tillage[experiment_ID],1):tillage[[#This Row],[experiment_ID]],tillage[[#This Row],[experiment_ID]]), "")</f>
        <v>1</v>
      </c>
      <c r="C105" s="126"/>
      <c r="D105" s="126" t="s">
        <v>10288</v>
      </c>
      <c r="E105" s="127"/>
      <c r="F105" s="126"/>
    </row>
    <row r="106" spans="1:6" x14ac:dyDescent="0.25">
      <c r="B106" s="127" cm="1">
        <f t="array" ref="B106">IF(ROW() &lt; ROW(INDEX(tillage[experiment_ID],ROWS(tillage[experiment_ID]))), COUNTIF(INDEX(tillage[experiment_ID],1):tillage[[#This Row],[experiment_ID]],tillage[[#This Row],[experiment_ID]]), "")</f>
        <v>0</v>
      </c>
      <c r="C106" s="126"/>
      <c r="D106" s="126"/>
      <c r="E106" s="127"/>
      <c r="F106" s="126"/>
    </row>
    <row r="107" spans="1:6" x14ac:dyDescent="0.25">
      <c r="B107" s="127" cm="1">
        <f t="array" ref="B107">IF(ROW() &lt; ROW(INDEX(tillage[experiment_ID],ROWS(tillage[experiment_ID]))), COUNTIF(INDEX(tillage[experiment_ID],1):tillage[[#This Row],[experiment_ID]],tillage[[#This Row],[experiment_ID]]), "")</f>
        <v>0</v>
      </c>
      <c r="C107" s="126"/>
      <c r="D107" s="126"/>
      <c r="E107" s="127"/>
      <c r="F107" s="126"/>
    </row>
    <row r="108" spans="1:6" x14ac:dyDescent="0.25">
      <c r="B108" s="127" cm="1">
        <f t="array" ref="B108">IF(ROW() &lt; ROW(INDEX(tillage[experiment_ID],ROWS(tillage[experiment_ID]))), COUNTIF(INDEX(tillage[experiment_ID],1):tillage[[#This Row],[experiment_ID]],tillage[[#This Row],[experiment_ID]]), "")</f>
        <v>0</v>
      </c>
      <c r="C108" s="126"/>
      <c r="D108" s="126"/>
      <c r="E108" s="127"/>
      <c r="F108" s="126"/>
    </row>
    <row r="109" spans="1:6" x14ac:dyDescent="0.25">
      <c r="B109" s="127" cm="1">
        <f t="array" ref="B109">IF(ROW() &lt; ROW(INDEX(tillage[experiment_ID],ROWS(tillage[experiment_ID]))), COUNTIF(INDEX(tillage[experiment_ID],1):tillage[[#This Row],[experiment_ID]],tillage[[#This Row],[experiment_ID]]), "")</f>
        <v>0</v>
      </c>
      <c r="C109" s="126"/>
      <c r="D109" s="126"/>
      <c r="E109" s="127"/>
      <c r="F109" s="126"/>
    </row>
    <row r="110" spans="1:6" x14ac:dyDescent="0.25">
      <c r="B110" s="127" cm="1">
        <f t="array" ref="B110">IF(ROW() &lt; ROW(INDEX(tillage[experiment_ID],ROWS(tillage[experiment_ID]))), COUNTIF(INDEX(tillage[experiment_ID],1):tillage[[#This Row],[experiment_ID]],tillage[[#This Row],[experiment_ID]]), "")</f>
        <v>0</v>
      </c>
      <c r="C110" s="126"/>
      <c r="D110" s="126"/>
      <c r="E110" s="127"/>
      <c r="F110" s="126"/>
    </row>
    <row r="111" spans="1:6" x14ac:dyDescent="0.25">
      <c r="B111" s="127" cm="1">
        <f t="array" ref="B111">IF(ROW() &lt; ROW(INDEX(tillage[experiment_ID],ROWS(tillage[experiment_ID]))), COUNTIF(INDEX(tillage[experiment_ID],1):tillage[[#This Row],[experiment_ID]],tillage[[#This Row],[experiment_ID]]), "")</f>
        <v>0</v>
      </c>
      <c r="C111" s="126"/>
      <c r="D111" s="126"/>
      <c r="E111" s="127"/>
      <c r="F111" s="126"/>
    </row>
    <row r="112" spans="1:6" x14ac:dyDescent="0.25">
      <c r="B112" s="127" cm="1">
        <f t="array" ref="B112">IF(ROW() &lt; ROW(INDEX(tillage[experiment_ID],ROWS(tillage[experiment_ID]))), COUNTIF(INDEX(tillage[experiment_ID],1):tillage[[#This Row],[experiment_ID]],tillage[[#This Row],[experiment_ID]]), "")</f>
        <v>0</v>
      </c>
      <c r="C112" s="126"/>
      <c r="D112" s="126"/>
      <c r="E112" s="127"/>
      <c r="F112" s="126"/>
    </row>
    <row r="113" spans="1:6" s="127" customFormat="1" x14ac:dyDescent="0.25">
      <c r="A113" s="230"/>
      <c r="B113" s="127" cm="1">
        <f t="array" ref="B113">IF(ROW() &lt; ROW(INDEX(tillage[experiment_ID],ROWS(tillage[experiment_ID]))), COUNTIF(INDEX(tillage[experiment_ID],1):tillage[[#This Row],[experiment_ID]],tillage[[#This Row],[experiment_ID]]), "")</f>
        <v>0</v>
      </c>
      <c r="C113" s="230"/>
      <c r="D113" s="230"/>
    </row>
    <row r="114" spans="1:6" x14ac:dyDescent="0.25">
      <c r="A114" s="49"/>
      <c r="B114" s="127" t="str" cm="1">
        <f t="array" ref="B114">IF(ROW() &lt; ROW(INDEX(tillage[experiment_ID],ROWS(tillage[experiment_ID]))), COUNTIF(INDEX(tillage[experiment_ID],1):tillage[[#This Row],[experiment_ID]],tillage[[#This Row],[experiment_ID]]), "")</f>
        <v/>
      </c>
      <c r="C114" s="126"/>
      <c r="D114" s="126"/>
      <c r="E114" s="127"/>
      <c r="F114" s="126"/>
    </row>
    <row r="115" spans="1:6" x14ac:dyDescent="0.25">
      <c r="A115" s="126"/>
      <c r="B115" s="127" t="str" cm="1">
        <f t="array" ref="B115">IF(ROW() &lt; ROW(INDEX(tillage[experiment_ID],ROWS(tillage[experiment_ID]))), COUNTIF(INDEX(tillage[experiment_ID],1):tillage[[#This Row],[experiment_ID]],tillage[[#This Row],[experiment_ID]]), "")</f>
        <v/>
      </c>
      <c r="C115" s="126"/>
      <c r="D115" s="126"/>
    </row>
  </sheetData>
  <mergeCells count="1">
    <mergeCell ref="A1:H1"/>
  </mergeCells>
  <phoneticPr fontId="23" type="noConversion"/>
  <dataValidations count="2">
    <dataValidation type="list" allowBlank="1" showInputMessage="1" showErrorMessage="1" sqref="A5:A78 A113:A114" xr:uid="{364A6397-9A72-48F1-9726-484E9081E911}">
      <formula1>ddl_experiments</formula1>
    </dataValidation>
    <dataValidation allowBlank="1" showDropDown="1" showInputMessage="1" showErrorMessage="1" sqref="B5:C114" xr:uid="{278C8459-CF2E-4821-91F9-6E2D30F22388}"/>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V162"/>
  <sheetViews>
    <sheetView zoomScaleNormal="100" workbookViewId="0">
      <pane ySplit="4" topLeftCell="A114" activePane="bottomLeft" state="frozen"/>
      <selection activeCell="D8" sqref="D8"/>
      <selection pane="bottomLeft" activeCell="B117" sqref="A115:B117"/>
    </sheetView>
  </sheetViews>
  <sheetFormatPr defaultColWidth="8.85546875" defaultRowHeight="15" x14ac:dyDescent="0.25"/>
  <cols>
    <col min="1" max="1" width="13.7109375" customWidth="1"/>
    <col min="2" max="2" width="11.7109375" customWidth="1"/>
    <col min="3" max="6" width="20.7109375" customWidth="1"/>
    <col min="7" max="7" width="28.140625" bestFit="1" customWidth="1"/>
    <col min="8" max="26" width="20.7109375" customWidth="1"/>
  </cols>
  <sheetData>
    <row r="1" spans="1:22" ht="150" customHeight="1" x14ac:dyDescent="0.25">
      <c r="A1" s="215" t="s">
        <v>6583</v>
      </c>
      <c r="B1" s="215"/>
      <c r="C1" s="215"/>
      <c r="D1" s="215"/>
      <c r="E1" s="215"/>
      <c r="F1" s="215"/>
      <c r="G1" s="215"/>
      <c r="H1" s="215"/>
    </row>
    <row r="2" spans="1:22" ht="28.5" customHeight="1" x14ac:dyDescent="0.25">
      <c r="A2" s="29"/>
      <c r="B2" s="29"/>
    </row>
    <row r="3" spans="1:22" s="80" customFormat="1" ht="32.25" customHeight="1" x14ac:dyDescent="0.25">
      <c r="A3" s="15" t="s">
        <v>1923</v>
      </c>
      <c r="B3" s="15" t="s">
        <v>1950</v>
      </c>
      <c r="C3" s="15" t="s">
        <v>1987</v>
      </c>
      <c r="D3" s="15" t="s">
        <v>2056</v>
      </c>
      <c r="E3" s="15" t="s">
        <v>1983</v>
      </c>
      <c r="F3" s="15" t="s">
        <v>1979</v>
      </c>
      <c r="G3" s="15" t="s">
        <v>1895</v>
      </c>
      <c r="H3" s="15" t="s">
        <v>3373</v>
      </c>
      <c r="I3" s="15" t="s">
        <v>3347</v>
      </c>
      <c r="J3" s="16" t="s">
        <v>3348</v>
      </c>
      <c r="K3" s="15"/>
      <c r="M3" s="16"/>
      <c r="N3" s="15"/>
    </row>
    <row r="4" spans="1:22" x14ac:dyDescent="0.25">
      <c r="A4" s="4" t="s">
        <v>93</v>
      </c>
      <c r="B4" s="4" t="s">
        <v>127</v>
      </c>
      <c r="C4" s="4" t="s">
        <v>1986</v>
      </c>
      <c r="D4" s="4" t="s">
        <v>1985</v>
      </c>
      <c r="E4" s="4" t="s">
        <v>1977</v>
      </c>
      <c r="F4" s="4" t="s">
        <v>1978</v>
      </c>
      <c r="G4" s="4" t="s">
        <v>7514</v>
      </c>
      <c r="H4" s="4" t="s">
        <v>2759</v>
      </c>
      <c r="I4" s="4" t="s">
        <v>2761</v>
      </c>
      <c r="J4" s="4" t="s">
        <v>2760</v>
      </c>
      <c r="K4" s="4"/>
      <c r="L4" s="4"/>
      <c r="M4" s="4"/>
      <c r="N4" s="4"/>
      <c r="O4" s="4"/>
      <c r="P4" s="4"/>
      <c r="Q4" s="4"/>
      <c r="R4" s="4"/>
      <c r="S4" s="4"/>
      <c r="T4" s="4"/>
      <c r="U4" s="4"/>
      <c r="V4" s="4"/>
    </row>
    <row r="5" spans="1:22" x14ac:dyDescent="0.25">
      <c r="A5" s="126" t="s">
        <v>9268</v>
      </c>
      <c r="B5" s="127">
        <v>1</v>
      </c>
      <c r="C5" s="126" t="s">
        <v>8671</v>
      </c>
      <c r="D5" s="21"/>
      <c r="E5" s="126"/>
      <c r="F5" s="105">
        <v>40</v>
      </c>
      <c r="G5" s="126" t="s">
        <v>8674</v>
      </c>
      <c r="H5" s="127"/>
      <c r="I5" s="105"/>
      <c r="J5" s="105"/>
    </row>
    <row r="6" spans="1:22" x14ac:dyDescent="0.25">
      <c r="A6" s="126" t="s">
        <v>9268</v>
      </c>
      <c r="B6" s="127">
        <v>1</v>
      </c>
      <c r="C6" s="126" t="s">
        <v>8672</v>
      </c>
      <c r="D6" s="21"/>
      <c r="E6" s="126"/>
      <c r="F6" s="105">
        <v>40</v>
      </c>
      <c r="G6" s="126" t="s">
        <v>8673</v>
      </c>
      <c r="H6" s="127"/>
      <c r="I6" s="105"/>
      <c r="J6" s="105"/>
    </row>
    <row r="7" spans="1:22" x14ac:dyDescent="0.25">
      <c r="A7" s="126" t="s">
        <v>9269</v>
      </c>
      <c r="B7" s="127">
        <v>1</v>
      </c>
      <c r="C7" s="126" t="s">
        <v>8671</v>
      </c>
      <c r="D7" s="21"/>
      <c r="E7" s="126"/>
      <c r="F7" s="105">
        <v>40</v>
      </c>
      <c r="G7" s="126" t="s">
        <v>8674</v>
      </c>
      <c r="H7" s="127"/>
      <c r="I7" s="105"/>
      <c r="J7" s="105"/>
    </row>
    <row r="8" spans="1:22" x14ac:dyDescent="0.25">
      <c r="A8" s="126" t="s">
        <v>9269</v>
      </c>
      <c r="B8" s="127">
        <v>1</v>
      </c>
      <c r="C8" s="126" t="s">
        <v>8672</v>
      </c>
      <c r="D8" s="21"/>
      <c r="E8" s="126"/>
      <c r="F8" s="105">
        <v>40</v>
      </c>
      <c r="G8" s="126" t="s">
        <v>8673</v>
      </c>
      <c r="H8" s="127"/>
      <c r="I8" s="105"/>
      <c r="J8" s="105"/>
    </row>
    <row r="9" spans="1:22" x14ac:dyDescent="0.25">
      <c r="A9" s="126" t="s">
        <v>9270</v>
      </c>
      <c r="B9" s="127">
        <v>1</v>
      </c>
      <c r="C9" s="126" t="s">
        <v>8671</v>
      </c>
      <c r="D9" s="21"/>
      <c r="E9" s="126"/>
      <c r="F9" s="105">
        <v>40</v>
      </c>
      <c r="G9" s="126" t="s">
        <v>8674</v>
      </c>
      <c r="H9" s="127"/>
      <c r="I9" s="105"/>
      <c r="J9" s="105"/>
    </row>
    <row r="10" spans="1:22" x14ac:dyDescent="0.25">
      <c r="A10" s="126" t="s">
        <v>9270</v>
      </c>
      <c r="B10" s="127">
        <v>1</v>
      </c>
      <c r="C10" s="126" t="s">
        <v>8672</v>
      </c>
      <c r="D10" s="21"/>
      <c r="E10" s="126"/>
      <c r="F10" s="105">
        <v>40</v>
      </c>
      <c r="G10" s="126" t="s">
        <v>8673</v>
      </c>
      <c r="H10" s="127"/>
      <c r="I10" s="105"/>
      <c r="J10" s="105"/>
    </row>
    <row r="11" spans="1:22" x14ac:dyDescent="0.25">
      <c r="A11" s="126" t="s">
        <v>9271</v>
      </c>
      <c r="B11" s="127">
        <v>1</v>
      </c>
      <c r="C11" s="126" t="s">
        <v>8671</v>
      </c>
      <c r="D11" s="21"/>
      <c r="E11" s="126"/>
      <c r="F11" s="105">
        <v>40</v>
      </c>
      <c r="G11" s="126" t="s">
        <v>8674</v>
      </c>
      <c r="H11" s="127"/>
      <c r="I11" s="105"/>
      <c r="J11" s="105"/>
    </row>
    <row r="12" spans="1:22" x14ac:dyDescent="0.25">
      <c r="A12" s="126" t="s">
        <v>9271</v>
      </c>
      <c r="B12" s="127">
        <v>1</v>
      </c>
      <c r="C12" s="126" t="s">
        <v>8672</v>
      </c>
      <c r="D12" s="21"/>
      <c r="E12" s="126"/>
      <c r="F12" s="105">
        <v>40</v>
      </c>
      <c r="G12" s="126" t="s">
        <v>8673</v>
      </c>
      <c r="H12" s="127"/>
      <c r="I12" s="105"/>
      <c r="J12" s="105"/>
    </row>
    <row r="13" spans="1:22" x14ac:dyDescent="0.25">
      <c r="A13" s="126" t="s">
        <v>9272</v>
      </c>
      <c r="B13" s="127">
        <v>1</v>
      </c>
      <c r="C13" s="126" t="s">
        <v>8671</v>
      </c>
      <c r="D13" s="21"/>
      <c r="E13" s="126"/>
      <c r="F13" s="105">
        <v>40</v>
      </c>
      <c r="G13" s="126" t="s">
        <v>8674</v>
      </c>
      <c r="H13" s="127"/>
      <c r="I13" s="105"/>
      <c r="J13" s="105"/>
    </row>
    <row r="14" spans="1:22" x14ac:dyDescent="0.25">
      <c r="A14" s="126" t="s">
        <v>9272</v>
      </c>
      <c r="B14" s="127">
        <v>1</v>
      </c>
      <c r="C14" s="126" t="s">
        <v>8672</v>
      </c>
      <c r="D14" s="21"/>
      <c r="E14" s="126"/>
      <c r="F14" s="105">
        <v>40</v>
      </c>
      <c r="G14" s="126" t="s">
        <v>8673</v>
      </c>
      <c r="H14" s="127"/>
      <c r="I14" s="105"/>
      <c r="J14" s="105"/>
    </row>
    <row r="15" spans="1:22" x14ac:dyDescent="0.25">
      <c r="A15" s="126" t="s">
        <v>9273</v>
      </c>
      <c r="B15" s="127">
        <v>1</v>
      </c>
      <c r="C15" s="126" t="s">
        <v>8671</v>
      </c>
      <c r="D15" s="21"/>
      <c r="E15" s="126"/>
      <c r="F15" s="105">
        <v>40</v>
      </c>
      <c r="G15" s="126" t="s">
        <v>8674</v>
      </c>
      <c r="H15" s="127"/>
      <c r="I15" s="105"/>
      <c r="J15" s="105"/>
    </row>
    <row r="16" spans="1:22" x14ac:dyDescent="0.25">
      <c r="A16" s="126" t="s">
        <v>9273</v>
      </c>
      <c r="B16" s="127">
        <v>1</v>
      </c>
      <c r="C16" s="126" t="s">
        <v>8672</v>
      </c>
      <c r="D16" s="21"/>
      <c r="E16" s="126"/>
      <c r="F16" s="105">
        <v>40</v>
      </c>
      <c r="G16" s="126" t="s">
        <v>8673</v>
      </c>
      <c r="H16" s="127"/>
      <c r="I16" s="105"/>
      <c r="J16" s="105"/>
    </row>
    <row r="17" spans="1:10" x14ac:dyDescent="0.25">
      <c r="A17" s="126" t="s">
        <v>9274</v>
      </c>
      <c r="B17" s="127">
        <v>1</v>
      </c>
      <c r="C17" s="126" t="s">
        <v>8671</v>
      </c>
      <c r="D17" s="21"/>
      <c r="E17" s="126"/>
      <c r="F17" s="105">
        <v>40</v>
      </c>
      <c r="G17" s="126" t="s">
        <v>8674</v>
      </c>
      <c r="H17" s="127"/>
      <c r="I17" s="105"/>
      <c r="J17" s="105"/>
    </row>
    <row r="18" spans="1:10" x14ac:dyDescent="0.25">
      <c r="A18" s="126" t="s">
        <v>9274</v>
      </c>
      <c r="B18" s="127">
        <v>1</v>
      </c>
      <c r="C18" s="126" t="s">
        <v>8672</v>
      </c>
      <c r="D18" s="21"/>
      <c r="E18" s="126"/>
      <c r="F18" s="105">
        <v>40</v>
      </c>
      <c r="G18" s="126" t="s">
        <v>8673</v>
      </c>
      <c r="H18" s="127"/>
      <c r="I18" s="105"/>
      <c r="J18" s="105"/>
    </row>
    <row r="19" spans="1:10" x14ac:dyDescent="0.25">
      <c r="A19" s="126" t="s">
        <v>9275</v>
      </c>
      <c r="B19" s="127">
        <v>1</v>
      </c>
      <c r="C19" s="126" t="s">
        <v>8671</v>
      </c>
      <c r="D19" s="21"/>
      <c r="E19" s="126"/>
      <c r="F19" s="105">
        <v>40</v>
      </c>
      <c r="G19" s="126" t="s">
        <v>8674</v>
      </c>
      <c r="H19" s="127"/>
      <c r="I19" s="105"/>
      <c r="J19" s="105"/>
    </row>
    <row r="20" spans="1:10" x14ac:dyDescent="0.25">
      <c r="A20" s="126" t="s">
        <v>9275</v>
      </c>
      <c r="B20" s="127">
        <v>1</v>
      </c>
      <c r="C20" s="126" t="s">
        <v>8672</v>
      </c>
      <c r="D20" s="21"/>
      <c r="E20" s="126"/>
      <c r="F20" s="105">
        <v>40</v>
      </c>
      <c r="G20" s="126" t="s">
        <v>8673</v>
      </c>
      <c r="H20" s="127"/>
      <c r="I20" s="105"/>
      <c r="J20" s="105"/>
    </row>
    <row r="21" spans="1:10" x14ac:dyDescent="0.25">
      <c r="A21" s="126" t="s">
        <v>9276</v>
      </c>
      <c r="B21" s="127">
        <v>1</v>
      </c>
      <c r="C21" s="126" t="s">
        <v>8671</v>
      </c>
      <c r="D21" s="21"/>
      <c r="E21" s="126"/>
      <c r="F21" s="105">
        <v>40</v>
      </c>
      <c r="G21" s="126" t="s">
        <v>8674</v>
      </c>
      <c r="H21" s="127"/>
      <c r="I21" s="105"/>
      <c r="J21" s="105"/>
    </row>
    <row r="22" spans="1:10" x14ac:dyDescent="0.25">
      <c r="A22" s="126" t="s">
        <v>9276</v>
      </c>
      <c r="B22" s="127">
        <v>1</v>
      </c>
      <c r="C22" s="126" t="s">
        <v>8672</v>
      </c>
      <c r="D22" s="21"/>
      <c r="E22" s="126"/>
      <c r="F22" s="105">
        <v>40</v>
      </c>
      <c r="G22" s="126" t="s">
        <v>8673</v>
      </c>
      <c r="H22" s="127"/>
      <c r="I22" s="105"/>
      <c r="J22" s="105"/>
    </row>
    <row r="23" spans="1:10" x14ac:dyDescent="0.25">
      <c r="A23" s="126" t="s">
        <v>9277</v>
      </c>
      <c r="B23" s="127">
        <v>1</v>
      </c>
      <c r="C23" s="126" t="s">
        <v>8671</v>
      </c>
      <c r="D23" s="21"/>
      <c r="E23" s="126"/>
      <c r="F23" s="105">
        <v>40</v>
      </c>
      <c r="G23" s="126" t="s">
        <v>8674</v>
      </c>
      <c r="H23" s="127"/>
      <c r="I23" s="105"/>
      <c r="J23" s="105"/>
    </row>
    <row r="24" spans="1:10" x14ac:dyDescent="0.25">
      <c r="A24" s="126" t="s">
        <v>9277</v>
      </c>
      <c r="B24" s="127">
        <v>1</v>
      </c>
      <c r="C24" s="126" t="s">
        <v>8672</v>
      </c>
      <c r="D24" s="21"/>
      <c r="E24" s="126"/>
      <c r="F24" s="105">
        <v>40</v>
      </c>
      <c r="G24" s="126" t="s">
        <v>8673</v>
      </c>
      <c r="H24" s="127"/>
      <c r="I24" s="105"/>
      <c r="J24" s="105"/>
    </row>
    <row r="25" spans="1:10" x14ac:dyDescent="0.25">
      <c r="A25" s="126" t="s">
        <v>9278</v>
      </c>
      <c r="B25" s="127">
        <v>1</v>
      </c>
      <c r="C25" s="126" t="s">
        <v>8671</v>
      </c>
      <c r="D25" s="21"/>
      <c r="E25" s="126"/>
      <c r="F25" s="105">
        <v>40</v>
      </c>
      <c r="G25" s="126" t="s">
        <v>8674</v>
      </c>
      <c r="H25" s="127"/>
      <c r="I25" s="105"/>
      <c r="J25" s="105"/>
    </row>
    <row r="26" spans="1:10" x14ac:dyDescent="0.25">
      <c r="A26" s="126" t="s">
        <v>9278</v>
      </c>
      <c r="B26" s="127">
        <v>1</v>
      </c>
      <c r="C26" s="126" t="s">
        <v>8672</v>
      </c>
      <c r="D26" s="21"/>
      <c r="E26" s="126"/>
      <c r="F26" s="105">
        <v>40</v>
      </c>
      <c r="G26" s="126" t="s">
        <v>8673</v>
      </c>
      <c r="H26" s="127"/>
      <c r="I26" s="105"/>
      <c r="J26" s="105"/>
    </row>
    <row r="27" spans="1:10" x14ac:dyDescent="0.25">
      <c r="A27" s="126" t="s">
        <v>9279</v>
      </c>
      <c r="B27" s="127">
        <v>1</v>
      </c>
      <c r="C27" s="126" t="s">
        <v>8671</v>
      </c>
      <c r="D27" s="21"/>
      <c r="E27" s="126"/>
      <c r="F27" s="105">
        <v>40</v>
      </c>
      <c r="G27" s="126" t="s">
        <v>8674</v>
      </c>
      <c r="H27" s="127"/>
      <c r="I27" s="105"/>
      <c r="J27" s="105"/>
    </row>
    <row r="28" spans="1:10" x14ac:dyDescent="0.25">
      <c r="A28" s="126" t="s">
        <v>9279</v>
      </c>
      <c r="B28" s="127">
        <v>1</v>
      </c>
      <c r="C28" s="126" t="s">
        <v>8672</v>
      </c>
      <c r="D28" s="21"/>
      <c r="E28" s="126"/>
      <c r="F28" s="105">
        <v>40</v>
      </c>
      <c r="G28" s="126" t="s">
        <v>8673</v>
      </c>
      <c r="H28" s="127"/>
      <c r="I28" s="105"/>
      <c r="J28" s="105"/>
    </row>
    <row r="29" spans="1:10" x14ac:dyDescent="0.25">
      <c r="A29" s="126" t="s">
        <v>9280</v>
      </c>
      <c r="B29" s="127">
        <v>1</v>
      </c>
      <c r="C29" s="126" t="s">
        <v>8671</v>
      </c>
      <c r="D29" s="21"/>
      <c r="E29" s="126"/>
      <c r="F29" s="105">
        <v>40</v>
      </c>
      <c r="G29" s="126" t="s">
        <v>8674</v>
      </c>
      <c r="H29" s="127"/>
      <c r="I29" s="105"/>
      <c r="J29" s="105"/>
    </row>
    <row r="30" spans="1:10" x14ac:dyDescent="0.25">
      <c r="A30" s="126" t="s">
        <v>9280</v>
      </c>
      <c r="B30" s="127">
        <v>1</v>
      </c>
      <c r="C30" s="126" t="s">
        <v>8672</v>
      </c>
      <c r="D30" s="21"/>
      <c r="E30" s="126"/>
      <c r="F30" s="105">
        <v>40</v>
      </c>
      <c r="G30" s="126" t="s">
        <v>8673</v>
      </c>
      <c r="H30" s="127"/>
      <c r="I30" s="105"/>
      <c r="J30" s="105"/>
    </row>
    <row r="31" spans="1:10" x14ac:dyDescent="0.25">
      <c r="A31" s="126" t="s">
        <v>9281</v>
      </c>
      <c r="B31" s="127">
        <v>1</v>
      </c>
      <c r="C31" s="126" t="s">
        <v>8671</v>
      </c>
      <c r="D31" s="21"/>
      <c r="E31" s="126"/>
      <c r="F31" s="105">
        <v>40</v>
      </c>
      <c r="G31" s="126" t="s">
        <v>8674</v>
      </c>
      <c r="H31" s="127"/>
      <c r="I31" s="105"/>
      <c r="J31" s="105"/>
    </row>
    <row r="32" spans="1:10" x14ac:dyDescent="0.25">
      <c r="A32" s="126" t="s">
        <v>9281</v>
      </c>
      <c r="B32" s="127">
        <v>1</v>
      </c>
      <c r="C32" s="126" t="s">
        <v>8672</v>
      </c>
      <c r="D32" s="21"/>
      <c r="E32" s="126"/>
      <c r="F32" s="105">
        <v>40</v>
      </c>
      <c r="G32" s="126" t="s">
        <v>8673</v>
      </c>
      <c r="H32" s="127"/>
      <c r="I32" s="105"/>
      <c r="J32" s="105"/>
    </row>
    <row r="33" spans="1:10" x14ac:dyDescent="0.25">
      <c r="A33" s="126" t="s">
        <v>9282</v>
      </c>
      <c r="B33" s="127">
        <v>1</v>
      </c>
      <c r="C33" s="126" t="s">
        <v>8671</v>
      </c>
      <c r="D33" s="21"/>
      <c r="E33" s="126"/>
      <c r="F33" s="105">
        <v>40</v>
      </c>
      <c r="G33" s="126" t="s">
        <v>8674</v>
      </c>
      <c r="H33" s="127"/>
      <c r="I33" s="105"/>
      <c r="J33" s="105"/>
    </row>
    <row r="34" spans="1:10" x14ac:dyDescent="0.25">
      <c r="A34" s="126" t="s">
        <v>9282</v>
      </c>
      <c r="B34" s="127">
        <v>1</v>
      </c>
      <c r="C34" s="126" t="s">
        <v>8672</v>
      </c>
      <c r="D34" s="21"/>
      <c r="E34" s="126"/>
      <c r="F34" s="105">
        <v>40</v>
      </c>
      <c r="G34" s="126" t="s">
        <v>8673</v>
      </c>
      <c r="H34" s="127"/>
      <c r="I34" s="105"/>
      <c r="J34" s="105"/>
    </row>
    <row r="35" spans="1:10" x14ac:dyDescent="0.25">
      <c r="A35" s="126" t="s">
        <v>9283</v>
      </c>
      <c r="B35" s="127">
        <v>1</v>
      </c>
      <c r="C35" s="126" t="s">
        <v>8671</v>
      </c>
      <c r="D35" s="21"/>
      <c r="E35" s="126"/>
      <c r="F35" s="105">
        <v>40</v>
      </c>
      <c r="G35" s="126" t="s">
        <v>8674</v>
      </c>
      <c r="H35" s="127"/>
      <c r="I35" s="105"/>
      <c r="J35" s="105"/>
    </row>
    <row r="36" spans="1:10" x14ac:dyDescent="0.25">
      <c r="A36" s="126" t="s">
        <v>9283</v>
      </c>
      <c r="B36" s="127">
        <v>1</v>
      </c>
      <c r="C36" s="126" t="s">
        <v>8672</v>
      </c>
      <c r="D36" s="21"/>
      <c r="E36" s="126"/>
      <c r="F36" s="105">
        <v>40</v>
      </c>
      <c r="G36" s="126" t="s">
        <v>8673</v>
      </c>
      <c r="H36" s="127"/>
      <c r="I36" s="105"/>
      <c r="J36" s="105"/>
    </row>
    <row r="37" spans="1:10" x14ac:dyDescent="0.25">
      <c r="A37" s="126" t="s">
        <v>9284</v>
      </c>
      <c r="B37" s="127">
        <v>1</v>
      </c>
      <c r="C37" s="126" t="s">
        <v>8671</v>
      </c>
      <c r="D37" s="21"/>
      <c r="E37" s="126"/>
      <c r="F37" s="105">
        <v>40</v>
      </c>
      <c r="G37" s="126" t="s">
        <v>8674</v>
      </c>
      <c r="H37" s="127"/>
      <c r="I37" s="105"/>
      <c r="J37" s="105"/>
    </row>
    <row r="38" spans="1:10" x14ac:dyDescent="0.25">
      <c r="A38" s="126" t="s">
        <v>9284</v>
      </c>
      <c r="B38" s="127">
        <v>1</v>
      </c>
      <c r="C38" s="126" t="s">
        <v>8672</v>
      </c>
      <c r="D38" s="21"/>
      <c r="E38" s="126"/>
      <c r="F38" s="105">
        <v>40</v>
      </c>
      <c r="G38" s="126" t="s">
        <v>8673</v>
      </c>
      <c r="H38" s="127"/>
      <c r="I38" s="105"/>
      <c r="J38" s="105"/>
    </row>
    <row r="39" spans="1:10" x14ac:dyDescent="0.25">
      <c r="A39" s="126" t="s">
        <v>9285</v>
      </c>
      <c r="B39" s="127">
        <v>1</v>
      </c>
      <c r="C39" s="126" t="s">
        <v>8671</v>
      </c>
      <c r="D39" s="21"/>
      <c r="E39" s="126"/>
      <c r="F39" s="105">
        <v>40</v>
      </c>
      <c r="G39" s="126" t="s">
        <v>8674</v>
      </c>
      <c r="H39" s="127"/>
      <c r="I39" s="105"/>
      <c r="J39" s="105"/>
    </row>
    <row r="40" spans="1:10" x14ac:dyDescent="0.25">
      <c r="A40" s="126" t="s">
        <v>9285</v>
      </c>
      <c r="B40" s="127">
        <v>1</v>
      </c>
      <c r="C40" s="126" t="s">
        <v>8672</v>
      </c>
      <c r="D40" s="21"/>
      <c r="E40" s="126"/>
      <c r="F40" s="105">
        <v>40</v>
      </c>
      <c r="G40" s="126" t="s">
        <v>8673</v>
      </c>
      <c r="H40" s="127"/>
      <c r="I40" s="105"/>
      <c r="J40" s="105"/>
    </row>
    <row r="41" spans="1:10" x14ac:dyDescent="0.25">
      <c r="A41" s="126" t="s">
        <v>9286</v>
      </c>
      <c r="B41" s="127">
        <v>1</v>
      </c>
      <c r="C41" s="126" t="s">
        <v>8671</v>
      </c>
      <c r="D41" s="21"/>
      <c r="E41" s="126"/>
      <c r="F41" s="105">
        <v>40</v>
      </c>
      <c r="G41" s="126" t="s">
        <v>8674</v>
      </c>
      <c r="H41" s="127"/>
      <c r="I41" s="105"/>
      <c r="J41" s="105"/>
    </row>
    <row r="42" spans="1:10" x14ac:dyDescent="0.25">
      <c r="A42" s="126" t="s">
        <v>9286</v>
      </c>
      <c r="B42" s="127">
        <v>1</v>
      </c>
      <c r="C42" s="126" t="s">
        <v>8672</v>
      </c>
      <c r="D42" s="21"/>
      <c r="E42" s="126"/>
      <c r="F42" s="105">
        <v>40</v>
      </c>
      <c r="G42" s="126" t="s">
        <v>8673</v>
      </c>
      <c r="H42" s="127"/>
      <c r="I42" s="105"/>
      <c r="J42" s="105"/>
    </row>
    <row r="43" spans="1:10" x14ac:dyDescent="0.25">
      <c r="A43" s="126" t="s">
        <v>9287</v>
      </c>
      <c r="B43" s="127">
        <v>1</v>
      </c>
      <c r="C43" s="126" t="s">
        <v>8671</v>
      </c>
      <c r="D43" s="21"/>
      <c r="E43" s="126"/>
      <c r="F43" s="105">
        <v>40</v>
      </c>
      <c r="G43" s="126" t="s">
        <v>8674</v>
      </c>
      <c r="H43" s="127"/>
      <c r="I43" s="105"/>
      <c r="J43" s="105"/>
    </row>
    <row r="44" spans="1:10" x14ac:dyDescent="0.25">
      <c r="A44" s="126" t="s">
        <v>9287</v>
      </c>
      <c r="B44" s="127">
        <v>1</v>
      </c>
      <c r="C44" s="126" t="s">
        <v>8672</v>
      </c>
      <c r="D44" s="21"/>
      <c r="E44" s="126"/>
      <c r="F44" s="105">
        <v>40</v>
      </c>
      <c r="G44" s="126" t="s">
        <v>8673</v>
      </c>
      <c r="H44" s="127"/>
      <c r="I44" s="105"/>
      <c r="J44" s="105"/>
    </row>
    <row r="45" spans="1:10" x14ac:dyDescent="0.25">
      <c r="A45" s="126" t="s">
        <v>9288</v>
      </c>
      <c r="B45" s="127">
        <v>1</v>
      </c>
      <c r="C45" s="126" t="s">
        <v>8671</v>
      </c>
      <c r="D45" s="21"/>
      <c r="E45" s="126"/>
      <c r="F45" s="105">
        <v>40</v>
      </c>
      <c r="G45" s="126" t="s">
        <v>8674</v>
      </c>
      <c r="H45" s="127"/>
      <c r="I45" s="105"/>
      <c r="J45" s="105"/>
    </row>
    <row r="46" spans="1:10" x14ac:dyDescent="0.25">
      <c r="A46" s="126" t="s">
        <v>9288</v>
      </c>
      <c r="B46" s="127">
        <v>1</v>
      </c>
      <c r="C46" s="126" t="s">
        <v>8672</v>
      </c>
      <c r="D46" s="21"/>
      <c r="E46" s="126"/>
      <c r="F46" s="105">
        <v>40</v>
      </c>
      <c r="G46" s="126" t="s">
        <v>8673</v>
      </c>
      <c r="H46" s="127"/>
      <c r="I46" s="105"/>
      <c r="J46" s="105"/>
    </row>
    <row r="47" spans="1:10" x14ac:dyDescent="0.25">
      <c r="A47" s="126" t="s">
        <v>9289</v>
      </c>
      <c r="B47" s="127">
        <v>1</v>
      </c>
      <c r="C47" s="126" t="s">
        <v>8671</v>
      </c>
      <c r="D47" s="21"/>
      <c r="E47" s="126"/>
      <c r="F47" s="105">
        <v>40</v>
      </c>
      <c r="G47" s="126" t="s">
        <v>8674</v>
      </c>
      <c r="H47" s="127"/>
      <c r="I47" s="105"/>
      <c r="J47" s="105"/>
    </row>
    <row r="48" spans="1:10" x14ac:dyDescent="0.25">
      <c r="A48" s="126" t="s">
        <v>9289</v>
      </c>
      <c r="B48" s="127">
        <v>1</v>
      </c>
      <c r="C48" s="126" t="s">
        <v>8672</v>
      </c>
      <c r="D48" s="21"/>
      <c r="E48" s="126"/>
      <c r="F48" s="105">
        <v>40</v>
      </c>
      <c r="G48" s="126" t="s">
        <v>8673</v>
      </c>
      <c r="H48" s="127"/>
      <c r="I48" s="105"/>
      <c r="J48" s="105"/>
    </row>
    <row r="49" spans="1:10" x14ac:dyDescent="0.25">
      <c r="A49" s="126" t="s">
        <v>9290</v>
      </c>
      <c r="B49" s="127">
        <v>1</v>
      </c>
      <c r="C49" s="126" t="s">
        <v>8671</v>
      </c>
      <c r="D49" s="21"/>
      <c r="E49" s="126"/>
      <c r="F49" s="105">
        <v>40</v>
      </c>
      <c r="G49" s="126" t="s">
        <v>8674</v>
      </c>
      <c r="H49" s="127"/>
      <c r="I49" s="105"/>
      <c r="J49" s="105"/>
    </row>
    <row r="50" spans="1:10" x14ac:dyDescent="0.25">
      <c r="A50" s="126" t="s">
        <v>9290</v>
      </c>
      <c r="B50" s="127">
        <v>1</v>
      </c>
      <c r="C50" s="126" t="s">
        <v>8672</v>
      </c>
      <c r="D50" s="21"/>
      <c r="E50" s="126"/>
      <c r="F50" s="105">
        <v>40</v>
      </c>
      <c r="G50" s="126" t="s">
        <v>8673</v>
      </c>
      <c r="H50" s="127"/>
      <c r="I50" s="105"/>
      <c r="J50" s="105"/>
    </row>
    <row r="51" spans="1:10" x14ac:dyDescent="0.25">
      <c r="A51" s="126" t="s">
        <v>9291</v>
      </c>
      <c r="B51" s="127">
        <v>1</v>
      </c>
      <c r="C51" s="126" t="s">
        <v>8671</v>
      </c>
      <c r="D51" s="21"/>
      <c r="E51" s="126"/>
      <c r="F51" s="105">
        <v>40</v>
      </c>
      <c r="G51" s="126" t="s">
        <v>8674</v>
      </c>
      <c r="H51" s="127"/>
      <c r="I51" s="105"/>
      <c r="J51" s="105"/>
    </row>
    <row r="52" spans="1:10" x14ac:dyDescent="0.25">
      <c r="A52" s="126" t="s">
        <v>9291</v>
      </c>
      <c r="B52" s="127">
        <v>1</v>
      </c>
      <c r="C52" s="126" t="s">
        <v>8672</v>
      </c>
      <c r="D52" s="21"/>
      <c r="E52" s="126"/>
      <c r="F52" s="105">
        <v>40</v>
      </c>
      <c r="G52" s="126" t="s">
        <v>8673</v>
      </c>
      <c r="H52" s="127"/>
      <c r="I52" s="105"/>
      <c r="J52" s="105"/>
    </row>
    <row r="53" spans="1:10" x14ac:dyDescent="0.25">
      <c r="A53" s="126" t="s">
        <v>9292</v>
      </c>
      <c r="B53" s="127">
        <v>1</v>
      </c>
      <c r="C53" s="126" t="s">
        <v>8671</v>
      </c>
      <c r="D53" s="21"/>
      <c r="E53" s="126"/>
      <c r="F53" s="105">
        <v>40</v>
      </c>
      <c r="G53" s="126" t="s">
        <v>8674</v>
      </c>
      <c r="H53" s="127"/>
      <c r="I53" s="105"/>
      <c r="J53" s="105"/>
    </row>
    <row r="54" spans="1:10" x14ac:dyDescent="0.25">
      <c r="A54" s="126" t="s">
        <v>9292</v>
      </c>
      <c r="B54" s="127">
        <v>1</v>
      </c>
      <c r="C54" s="126" t="s">
        <v>8672</v>
      </c>
      <c r="D54" s="21"/>
      <c r="E54" s="126"/>
      <c r="F54" s="105">
        <v>40</v>
      </c>
      <c r="G54" s="126" t="s">
        <v>8673</v>
      </c>
      <c r="H54" s="127"/>
      <c r="I54" s="105"/>
      <c r="J54" s="105"/>
    </row>
    <row r="55" spans="1:10" x14ac:dyDescent="0.25">
      <c r="A55" s="126" t="s">
        <v>9293</v>
      </c>
      <c r="B55" s="127">
        <v>1</v>
      </c>
      <c r="C55" s="126" t="s">
        <v>8671</v>
      </c>
      <c r="D55" s="21"/>
      <c r="E55" s="126"/>
      <c r="F55" s="105">
        <v>40</v>
      </c>
      <c r="G55" s="126" t="s">
        <v>8674</v>
      </c>
      <c r="H55" s="127"/>
      <c r="I55" s="105"/>
      <c r="J55" s="105"/>
    </row>
    <row r="56" spans="1:10" x14ac:dyDescent="0.25">
      <c r="A56" s="126" t="s">
        <v>9293</v>
      </c>
      <c r="B56" s="127">
        <v>1</v>
      </c>
      <c r="C56" s="126" t="s">
        <v>8672</v>
      </c>
      <c r="D56" s="21"/>
      <c r="E56" s="126"/>
      <c r="F56" s="105">
        <v>40</v>
      </c>
      <c r="G56" s="126" t="s">
        <v>8673</v>
      </c>
      <c r="H56" s="127"/>
      <c r="I56" s="105"/>
      <c r="J56" s="105"/>
    </row>
    <row r="57" spans="1:10" x14ac:dyDescent="0.25">
      <c r="A57" s="126" t="s">
        <v>9294</v>
      </c>
      <c r="B57" s="127">
        <v>1</v>
      </c>
      <c r="C57" s="126" t="s">
        <v>8671</v>
      </c>
      <c r="D57" s="21"/>
      <c r="E57" s="126"/>
      <c r="F57" s="105">
        <v>40</v>
      </c>
      <c r="G57" s="126" t="s">
        <v>8674</v>
      </c>
      <c r="H57" s="127"/>
      <c r="I57" s="105"/>
      <c r="J57" s="105"/>
    </row>
    <row r="58" spans="1:10" x14ac:dyDescent="0.25">
      <c r="A58" s="126" t="s">
        <v>9294</v>
      </c>
      <c r="B58" s="127">
        <v>1</v>
      </c>
      <c r="C58" s="126" t="s">
        <v>8672</v>
      </c>
      <c r="D58" s="21"/>
      <c r="E58" s="126"/>
      <c r="F58" s="105">
        <v>40</v>
      </c>
      <c r="G58" s="126" t="s">
        <v>8673</v>
      </c>
      <c r="H58" s="127"/>
      <c r="I58" s="105"/>
      <c r="J58" s="105"/>
    </row>
    <row r="59" spans="1:10" x14ac:dyDescent="0.25">
      <c r="A59" s="126" t="s">
        <v>9295</v>
      </c>
      <c r="B59" s="127">
        <v>1</v>
      </c>
      <c r="C59" s="126" t="s">
        <v>8671</v>
      </c>
      <c r="D59" s="21"/>
      <c r="E59" s="126"/>
      <c r="F59" s="105">
        <v>40</v>
      </c>
      <c r="G59" s="126" t="s">
        <v>8674</v>
      </c>
      <c r="H59" s="127"/>
      <c r="I59" s="105"/>
      <c r="J59" s="105"/>
    </row>
    <row r="60" spans="1:10" x14ac:dyDescent="0.25">
      <c r="A60" s="126" t="s">
        <v>9295</v>
      </c>
      <c r="B60" s="127">
        <v>1</v>
      </c>
      <c r="C60" s="126" t="s">
        <v>8672</v>
      </c>
      <c r="D60" s="21"/>
      <c r="E60" s="126"/>
      <c r="F60" s="105">
        <v>40</v>
      </c>
      <c r="G60" s="126" t="s">
        <v>8673</v>
      </c>
      <c r="H60" s="127"/>
      <c r="I60" s="105"/>
      <c r="J60" s="105"/>
    </row>
    <row r="61" spans="1:10" x14ac:dyDescent="0.25">
      <c r="A61" s="126" t="s">
        <v>9296</v>
      </c>
      <c r="B61" s="127">
        <v>1</v>
      </c>
      <c r="C61" s="126" t="s">
        <v>8671</v>
      </c>
      <c r="D61" s="21"/>
      <c r="E61" s="126"/>
      <c r="F61" s="105">
        <v>40</v>
      </c>
      <c r="G61" s="126" t="s">
        <v>8674</v>
      </c>
      <c r="H61" s="127"/>
      <c r="I61" s="105"/>
      <c r="J61" s="105"/>
    </row>
    <row r="62" spans="1:10" x14ac:dyDescent="0.25">
      <c r="A62" s="126" t="s">
        <v>9296</v>
      </c>
      <c r="B62" s="127">
        <v>1</v>
      </c>
      <c r="C62" s="126" t="s">
        <v>8672</v>
      </c>
      <c r="D62" s="21"/>
      <c r="E62" s="126"/>
      <c r="F62" s="105">
        <v>40</v>
      </c>
      <c r="G62" s="126" t="s">
        <v>8673</v>
      </c>
      <c r="H62" s="127"/>
      <c r="I62" s="105"/>
      <c r="J62" s="105"/>
    </row>
    <row r="63" spans="1:10" x14ac:dyDescent="0.25">
      <c r="A63" s="126" t="s">
        <v>9297</v>
      </c>
      <c r="B63" s="127">
        <v>1</v>
      </c>
      <c r="C63" s="126" t="s">
        <v>8671</v>
      </c>
      <c r="D63" s="21"/>
      <c r="E63" s="126"/>
      <c r="F63" s="105">
        <v>40</v>
      </c>
      <c r="G63" s="126" t="s">
        <v>8674</v>
      </c>
      <c r="H63" s="127"/>
      <c r="I63" s="105"/>
      <c r="J63" s="105"/>
    </row>
    <row r="64" spans="1:10" x14ac:dyDescent="0.25">
      <c r="A64" s="126" t="s">
        <v>9297</v>
      </c>
      <c r="B64" s="127">
        <v>1</v>
      </c>
      <c r="C64" s="126" t="s">
        <v>8672</v>
      </c>
      <c r="D64" s="21"/>
      <c r="E64" s="126"/>
      <c r="F64" s="105">
        <v>40</v>
      </c>
      <c r="G64" s="126" t="s">
        <v>8673</v>
      </c>
      <c r="H64" s="127"/>
      <c r="I64" s="105"/>
      <c r="J64" s="105"/>
    </row>
    <row r="65" spans="1:10" x14ac:dyDescent="0.25">
      <c r="A65" s="126" t="s">
        <v>9298</v>
      </c>
      <c r="B65" s="127">
        <v>1</v>
      </c>
      <c r="C65" s="126" t="s">
        <v>8671</v>
      </c>
      <c r="D65" s="21"/>
      <c r="E65" s="126"/>
      <c r="F65" s="105">
        <v>40</v>
      </c>
      <c r="G65" s="126" t="s">
        <v>8674</v>
      </c>
      <c r="H65" s="127"/>
      <c r="I65" s="105"/>
      <c r="J65" s="105"/>
    </row>
    <row r="66" spans="1:10" x14ac:dyDescent="0.25">
      <c r="A66" s="126" t="s">
        <v>9298</v>
      </c>
      <c r="B66" s="127">
        <v>1</v>
      </c>
      <c r="C66" s="126" t="s">
        <v>8672</v>
      </c>
      <c r="D66" s="21"/>
      <c r="E66" s="126"/>
      <c r="F66" s="105">
        <v>40</v>
      </c>
      <c r="G66" s="126" t="s">
        <v>8673</v>
      </c>
      <c r="H66" s="127"/>
      <c r="I66" s="105"/>
      <c r="J66" s="105"/>
    </row>
    <row r="67" spans="1:10" x14ac:dyDescent="0.25">
      <c r="A67" s="126" t="s">
        <v>9299</v>
      </c>
      <c r="B67" s="127">
        <v>1</v>
      </c>
      <c r="C67" s="126" t="s">
        <v>8671</v>
      </c>
      <c r="D67" s="21"/>
      <c r="E67" s="126"/>
      <c r="F67" s="105">
        <v>40</v>
      </c>
      <c r="G67" s="126" t="s">
        <v>8674</v>
      </c>
      <c r="H67" s="127"/>
      <c r="I67" s="105"/>
      <c r="J67" s="105"/>
    </row>
    <row r="68" spans="1:10" x14ac:dyDescent="0.25">
      <c r="A68" s="126" t="s">
        <v>9299</v>
      </c>
      <c r="B68" s="127">
        <v>1</v>
      </c>
      <c r="C68" s="126" t="s">
        <v>8672</v>
      </c>
      <c r="D68" s="21"/>
      <c r="E68" s="126"/>
      <c r="F68" s="105">
        <v>40</v>
      </c>
      <c r="G68" s="126" t="s">
        <v>8673</v>
      </c>
      <c r="H68" s="127"/>
      <c r="I68" s="105"/>
      <c r="J68" s="105"/>
    </row>
    <row r="69" spans="1:10" x14ac:dyDescent="0.25">
      <c r="A69" s="126" t="s">
        <v>9300</v>
      </c>
      <c r="B69" s="127">
        <v>1</v>
      </c>
      <c r="C69" s="126" t="s">
        <v>8671</v>
      </c>
      <c r="D69" s="21"/>
      <c r="E69" s="126"/>
      <c r="F69" s="105">
        <v>40</v>
      </c>
      <c r="G69" s="126" t="s">
        <v>8674</v>
      </c>
      <c r="H69" s="127"/>
      <c r="I69" s="105"/>
      <c r="J69" s="105"/>
    </row>
    <row r="70" spans="1:10" x14ac:dyDescent="0.25">
      <c r="A70" s="126" t="s">
        <v>9300</v>
      </c>
      <c r="B70" s="127">
        <v>1</v>
      </c>
      <c r="C70" s="126" t="s">
        <v>8672</v>
      </c>
      <c r="D70" s="21"/>
      <c r="E70" s="126"/>
      <c r="F70" s="105">
        <v>40</v>
      </c>
      <c r="G70" s="126" t="s">
        <v>8673</v>
      </c>
      <c r="H70" s="127"/>
      <c r="I70" s="105"/>
      <c r="J70" s="105"/>
    </row>
    <row r="71" spans="1:10" x14ac:dyDescent="0.25">
      <c r="A71" s="126" t="s">
        <v>9301</v>
      </c>
      <c r="B71" s="127">
        <v>1</v>
      </c>
      <c r="C71" s="126" t="s">
        <v>8671</v>
      </c>
      <c r="D71" s="21"/>
      <c r="E71" s="126"/>
      <c r="F71" s="105">
        <v>40</v>
      </c>
      <c r="G71" s="126" t="s">
        <v>8674</v>
      </c>
      <c r="H71" s="127"/>
      <c r="I71" s="105"/>
      <c r="J71" s="105"/>
    </row>
    <row r="72" spans="1:10" x14ac:dyDescent="0.25">
      <c r="A72" s="126" t="s">
        <v>9301</v>
      </c>
      <c r="B72" s="127">
        <v>1</v>
      </c>
      <c r="C72" s="126" t="s">
        <v>8672</v>
      </c>
      <c r="D72" s="21"/>
      <c r="E72" s="126"/>
      <c r="F72" s="105">
        <v>40</v>
      </c>
      <c r="G72" s="126" t="s">
        <v>8673</v>
      </c>
      <c r="H72" s="127"/>
      <c r="I72" s="105"/>
      <c r="J72" s="105"/>
    </row>
    <row r="73" spans="1:10" x14ac:dyDescent="0.25">
      <c r="A73" s="126" t="s">
        <v>9302</v>
      </c>
      <c r="B73" s="127">
        <v>1</v>
      </c>
      <c r="C73" s="126" t="s">
        <v>8671</v>
      </c>
      <c r="D73" s="21"/>
      <c r="E73" s="126"/>
      <c r="F73" s="105">
        <v>40</v>
      </c>
      <c r="G73" s="126" t="s">
        <v>8674</v>
      </c>
      <c r="H73" s="127"/>
      <c r="I73" s="105"/>
      <c r="J73" s="105"/>
    </row>
    <row r="74" spans="1:10" x14ac:dyDescent="0.25">
      <c r="A74" s="126" t="s">
        <v>9302</v>
      </c>
      <c r="B74" s="127">
        <v>1</v>
      </c>
      <c r="C74" s="126" t="s">
        <v>8672</v>
      </c>
      <c r="D74" s="21"/>
      <c r="E74" s="126"/>
      <c r="F74" s="105">
        <v>40</v>
      </c>
      <c r="G74" s="126" t="s">
        <v>8673</v>
      </c>
      <c r="H74" s="127"/>
      <c r="I74" s="105"/>
      <c r="J74" s="105"/>
    </row>
    <row r="75" spans="1:10" x14ac:dyDescent="0.25">
      <c r="A75" s="126" t="s">
        <v>9303</v>
      </c>
      <c r="B75" s="127">
        <v>1</v>
      </c>
      <c r="C75" s="126" t="s">
        <v>8671</v>
      </c>
      <c r="D75" s="21"/>
      <c r="E75" s="126"/>
      <c r="F75" s="105">
        <v>40</v>
      </c>
      <c r="G75" s="126" t="s">
        <v>8674</v>
      </c>
      <c r="H75" s="127"/>
      <c r="I75" s="105"/>
      <c r="J75" s="105"/>
    </row>
    <row r="76" spans="1:10" x14ac:dyDescent="0.25">
      <c r="A76" s="126" t="s">
        <v>9303</v>
      </c>
      <c r="B76" s="127">
        <v>1</v>
      </c>
      <c r="C76" s="126" t="s">
        <v>8672</v>
      </c>
      <c r="D76" s="21"/>
      <c r="E76" s="126"/>
      <c r="F76" s="105">
        <v>40</v>
      </c>
      <c r="G76" s="126" t="s">
        <v>8673</v>
      </c>
      <c r="H76" s="127"/>
      <c r="I76" s="105"/>
      <c r="J76" s="105"/>
    </row>
    <row r="77" spans="1:10" x14ac:dyDescent="0.25">
      <c r="A77" s="126" t="s">
        <v>9400</v>
      </c>
      <c r="B77" s="127">
        <v>1</v>
      </c>
      <c r="C77" s="126"/>
      <c r="D77" s="21">
        <v>29129</v>
      </c>
      <c r="E77" s="126"/>
      <c r="F77" s="105"/>
      <c r="G77" s="126"/>
      <c r="H77" s="127"/>
      <c r="I77" s="105"/>
      <c r="J77" s="105"/>
    </row>
    <row r="78" spans="1:10" x14ac:dyDescent="0.25">
      <c r="A78" s="126" t="s">
        <v>9401</v>
      </c>
      <c r="B78" s="127">
        <v>1</v>
      </c>
      <c r="C78" s="126"/>
      <c r="D78" s="21">
        <v>29499</v>
      </c>
      <c r="E78" s="126"/>
      <c r="F78" s="105"/>
      <c r="G78" s="126"/>
      <c r="H78" s="127"/>
      <c r="I78" s="105"/>
      <c r="J78" s="105"/>
    </row>
    <row r="79" spans="1:10" x14ac:dyDescent="0.25">
      <c r="A79" s="126" t="s">
        <v>9402</v>
      </c>
      <c r="B79" s="127">
        <v>1</v>
      </c>
      <c r="C79" s="126"/>
      <c r="D79" s="21">
        <v>29769</v>
      </c>
      <c r="E79" s="126"/>
      <c r="F79" s="105"/>
      <c r="G79" s="126"/>
      <c r="H79" s="127"/>
      <c r="I79" s="105"/>
      <c r="J79" s="105"/>
    </row>
    <row r="80" spans="1:10" x14ac:dyDescent="0.25">
      <c r="A80" s="126" t="s">
        <v>9403</v>
      </c>
      <c r="B80" s="127">
        <v>1</v>
      </c>
      <c r="C80" s="126"/>
      <c r="D80" s="21">
        <v>30137</v>
      </c>
      <c r="E80" s="126"/>
      <c r="F80" s="105"/>
      <c r="G80" s="126"/>
      <c r="H80" s="127"/>
      <c r="I80" s="105"/>
      <c r="J80" s="105"/>
    </row>
    <row r="81" spans="1:10" x14ac:dyDescent="0.25">
      <c r="A81" s="126" t="s">
        <v>9404</v>
      </c>
      <c r="B81" s="127">
        <v>1</v>
      </c>
      <c r="C81" s="126"/>
      <c r="D81" s="21">
        <v>30507</v>
      </c>
      <c r="E81" s="126"/>
      <c r="F81" s="105"/>
      <c r="G81" s="126"/>
      <c r="H81" s="127"/>
      <c r="I81" s="105"/>
      <c r="J81" s="105"/>
    </row>
    <row r="82" spans="1:10" x14ac:dyDescent="0.25">
      <c r="A82" s="126" t="s">
        <v>9405</v>
      </c>
      <c r="B82" s="127">
        <v>1</v>
      </c>
      <c r="C82" s="126"/>
      <c r="D82" s="21">
        <v>30867</v>
      </c>
      <c r="E82" s="126"/>
      <c r="F82" s="105"/>
      <c r="G82" s="126"/>
      <c r="H82" s="127"/>
      <c r="I82" s="105"/>
      <c r="J82" s="105"/>
    </row>
    <row r="83" spans="1:10" x14ac:dyDescent="0.25">
      <c r="A83" s="126" t="s">
        <v>9406</v>
      </c>
      <c r="B83" s="127">
        <v>1</v>
      </c>
      <c r="C83" s="126"/>
      <c r="D83" s="21">
        <v>31321</v>
      </c>
      <c r="E83" s="126"/>
      <c r="F83" s="105"/>
      <c r="G83" s="126"/>
      <c r="H83" s="127"/>
      <c r="I83" s="105"/>
      <c r="J83" s="105"/>
    </row>
    <row r="84" spans="1:10" x14ac:dyDescent="0.25">
      <c r="A84" s="126" t="s">
        <v>9407</v>
      </c>
      <c r="B84" s="127">
        <v>1</v>
      </c>
      <c r="C84" s="126"/>
      <c r="D84" s="21">
        <v>31686</v>
      </c>
      <c r="E84" s="126"/>
      <c r="F84" s="105"/>
      <c r="G84" s="126"/>
      <c r="H84" s="127"/>
      <c r="I84" s="105"/>
      <c r="J84" s="105"/>
    </row>
    <row r="85" spans="1:10" x14ac:dyDescent="0.25">
      <c r="A85" s="126" t="s">
        <v>9408</v>
      </c>
      <c r="B85" s="127">
        <v>1</v>
      </c>
      <c r="C85" s="126"/>
      <c r="D85" s="21">
        <v>31959</v>
      </c>
      <c r="E85" s="126"/>
      <c r="F85" s="105"/>
      <c r="G85" s="126"/>
      <c r="H85" s="127"/>
      <c r="I85" s="105"/>
      <c r="J85" s="105"/>
    </row>
    <row r="86" spans="1:10" x14ac:dyDescent="0.25">
      <c r="A86" s="126" t="s">
        <v>9409</v>
      </c>
      <c r="B86" s="127">
        <v>1</v>
      </c>
      <c r="C86" s="126"/>
      <c r="D86" s="21">
        <v>32325</v>
      </c>
      <c r="E86" s="126"/>
      <c r="F86" s="105"/>
      <c r="G86" s="126"/>
      <c r="H86" s="127"/>
      <c r="I86" s="105"/>
      <c r="J86" s="105"/>
    </row>
    <row r="87" spans="1:10" x14ac:dyDescent="0.25">
      <c r="A87" s="126" t="s">
        <v>9410</v>
      </c>
      <c r="B87" s="127">
        <v>1</v>
      </c>
      <c r="C87" s="126"/>
      <c r="D87" s="21">
        <v>32690</v>
      </c>
      <c r="E87" s="126"/>
      <c r="F87" s="105"/>
      <c r="G87" s="126"/>
      <c r="H87" s="127"/>
      <c r="I87" s="105"/>
      <c r="J87" s="105"/>
    </row>
    <row r="88" spans="1:10" x14ac:dyDescent="0.25">
      <c r="A88" s="126" t="s">
        <v>9411</v>
      </c>
      <c r="B88" s="127">
        <v>1</v>
      </c>
      <c r="C88" s="126"/>
      <c r="D88" s="21">
        <v>33055</v>
      </c>
      <c r="E88" s="126"/>
      <c r="F88" s="105"/>
      <c r="G88" s="126"/>
      <c r="H88" s="127"/>
      <c r="I88" s="105"/>
      <c r="J88" s="105"/>
    </row>
    <row r="89" spans="1:10" x14ac:dyDescent="0.25">
      <c r="A89" s="126" t="s">
        <v>9412</v>
      </c>
      <c r="B89" s="127">
        <v>1</v>
      </c>
      <c r="C89" s="126"/>
      <c r="D89" s="21">
        <v>29860</v>
      </c>
      <c r="E89" s="126"/>
      <c r="F89" s="105"/>
      <c r="G89" s="126"/>
      <c r="H89" s="127"/>
      <c r="I89" s="105"/>
      <c r="J89" s="105"/>
    </row>
    <row r="90" spans="1:10" x14ac:dyDescent="0.25">
      <c r="A90" s="126" t="s">
        <v>9413</v>
      </c>
      <c r="B90" s="127">
        <v>1</v>
      </c>
      <c r="C90" s="126"/>
      <c r="D90" s="21">
        <v>30241</v>
      </c>
      <c r="E90" s="126"/>
      <c r="F90" s="105"/>
      <c r="G90" s="126"/>
      <c r="H90" s="127"/>
      <c r="I90" s="105"/>
      <c r="J90" s="105"/>
    </row>
    <row r="91" spans="1:10" x14ac:dyDescent="0.25">
      <c r="A91" s="126" t="s">
        <v>10042</v>
      </c>
      <c r="B91" s="127"/>
      <c r="C91" s="126"/>
      <c r="D91" s="21">
        <v>36194</v>
      </c>
      <c r="E91" s="126"/>
      <c r="F91" s="105"/>
      <c r="G91" s="126"/>
      <c r="H91" s="127"/>
      <c r="I91" s="105"/>
      <c r="J91" s="105"/>
    </row>
    <row r="92" spans="1:10" x14ac:dyDescent="0.25">
      <c r="A92" s="126" t="s">
        <v>10042</v>
      </c>
      <c r="B92" s="127"/>
      <c r="C92" s="126"/>
      <c r="D92" s="21">
        <v>36305</v>
      </c>
      <c r="E92" s="126"/>
      <c r="F92" s="105"/>
      <c r="G92" s="126"/>
      <c r="H92" s="127"/>
      <c r="I92" s="105"/>
      <c r="J92" s="105"/>
    </row>
    <row r="93" spans="1:10" x14ac:dyDescent="0.25">
      <c r="A93" s="126" t="s">
        <v>10042</v>
      </c>
      <c r="B93" s="127"/>
      <c r="C93" s="126"/>
      <c r="D93" s="21"/>
      <c r="E93" s="126"/>
      <c r="F93" s="105"/>
      <c r="G93" s="126" t="s">
        <v>10114</v>
      </c>
      <c r="H93" s="127"/>
      <c r="I93" s="105"/>
      <c r="J93" s="105"/>
    </row>
    <row r="94" spans="1:10" x14ac:dyDescent="0.25">
      <c r="A94" s="126" t="s">
        <v>10043</v>
      </c>
      <c r="B94" s="127"/>
      <c r="C94" s="126"/>
      <c r="D94" s="21">
        <v>36546</v>
      </c>
      <c r="E94" s="126"/>
      <c r="F94" s="105"/>
      <c r="G94" s="126"/>
      <c r="H94" s="127"/>
      <c r="I94" s="105"/>
      <c r="J94" s="105"/>
    </row>
    <row r="95" spans="1:10" x14ac:dyDescent="0.25">
      <c r="A95" s="126" t="s">
        <v>10043</v>
      </c>
      <c r="B95" s="127"/>
      <c r="C95" s="126"/>
      <c r="D95" s="21">
        <v>36659</v>
      </c>
      <c r="E95" s="126"/>
      <c r="F95" s="105"/>
      <c r="G95" s="126"/>
      <c r="H95" s="127"/>
      <c r="I95" s="105"/>
      <c r="J95" s="105"/>
    </row>
    <row r="96" spans="1:10" x14ac:dyDescent="0.25">
      <c r="A96" s="126" t="s">
        <v>10043</v>
      </c>
      <c r="B96" s="127"/>
      <c r="C96" s="126"/>
      <c r="D96" s="21"/>
      <c r="E96" s="126"/>
      <c r="F96" s="105"/>
      <c r="G96" s="126" t="s">
        <v>10115</v>
      </c>
      <c r="H96" s="127"/>
      <c r="I96" s="105"/>
      <c r="J96" s="105"/>
    </row>
    <row r="97" spans="1:10" x14ac:dyDescent="0.25">
      <c r="A97" s="126" t="s">
        <v>10044</v>
      </c>
      <c r="B97" s="127"/>
      <c r="C97" s="126"/>
      <c r="D97" s="21">
        <v>36908</v>
      </c>
      <c r="E97" s="126"/>
      <c r="F97" s="105"/>
      <c r="G97" s="126"/>
      <c r="H97" s="127"/>
      <c r="I97" s="105"/>
      <c r="J97" s="105"/>
    </row>
    <row r="98" spans="1:10" x14ac:dyDescent="0.25">
      <c r="A98" s="126" t="s">
        <v>10044</v>
      </c>
      <c r="B98" s="127"/>
      <c r="C98" s="126"/>
      <c r="D98" s="21">
        <v>37020</v>
      </c>
      <c r="E98" s="126"/>
      <c r="F98" s="105"/>
      <c r="G98" s="126"/>
      <c r="H98" s="127"/>
      <c r="I98" s="105"/>
      <c r="J98" s="105"/>
    </row>
    <row r="99" spans="1:10" x14ac:dyDescent="0.25">
      <c r="A99" s="126" t="s">
        <v>10044</v>
      </c>
      <c r="B99" s="127"/>
      <c r="C99" s="126"/>
      <c r="D99" s="21"/>
      <c r="E99" s="126"/>
      <c r="F99" s="105"/>
      <c r="G99" s="126" t="s">
        <v>10115</v>
      </c>
      <c r="H99" s="127"/>
      <c r="I99" s="105"/>
      <c r="J99" s="105"/>
    </row>
    <row r="100" spans="1:10" x14ac:dyDescent="0.25">
      <c r="A100" s="126" t="s">
        <v>10045</v>
      </c>
      <c r="B100" s="127"/>
      <c r="C100" s="126"/>
      <c r="D100" s="21">
        <v>37268</v>
      </c>
      <c r="E100" s="126"/>
      <c r="F100" s="105"/>
      <c r="G100" s="126"/>
      <c r="H100" s="127"/>
      <c r="I100" s="105"/>
      <c r="J100" s="105"/>
    </row>
    <row r="101" spans="1:10" x14ac:dyDescent="0.25">
      <c r="A101" s="126" t="s">
        <v>10045</v>
      </c>
      <c r="B101" s="127"/>
      <c r="C101" s="126"/>
      <c r="D101" s="21">
        <v>37380</v>
      </c>
      <c r="E101" s="126"/>
      <c r="F101" s="105"/>
      <c r="G101" s="126"/>
      <c r="H101" s="127"/>
      <c r="I101" s="105"/>
      <c r="J101" s="105"/>
    </row>
    <row r="102" spans="1:10" x14ac:dyDescent="0.25">
      <c r="A102" s="126" t="s">
        <v>10045</v>
      </c>
      <c r="B102" s="127"/>
      <c r="C102" s="126"/>
      <c r="D102" s="21"/>
      <c r="E102" s="126"/>
      <c r="F102" s="105"/>
      <c r="G102" s="126" t="s">
        <v>10115</v>
      </c>
      <c r="H102" s="127"/>
      <c r="I102" s="105"/>
      <c r="J102" s="105"/>
    </row>
    <row r="103" spans="1:10" x14ac:dyDescent="0.25">
      <c r="A103" s="126" t="s">
        <v>10046</v>
      </c>
      <c r="B103" s="127"/>
      <c r="C103" s="126"/>
      <c r="D103" s="21">
        <v>37635</v>
      </c>
      <c r="E103" s="126"/>
      <c r="F103" s="105"/>
      <c r="G103" s="126"/>
      <c r="H103" s="127"/>
      <c r="I103" s="105"/>
      <c r="J103" s="105"/>
    </row>
    <row r="104" spans="1:10" x14ac:dyDescent="0.25">
      <c r="A104" s="126" t="s">
        <v>10046</v>
      </c>
      <c r="B104" s="127"/>
      <c r="C104" s="126"/>
      <c r="D104" s="21">
        <v>37747</v>
      </c>
      <c r="E104" s="126"/>
      <c r="F104" s="105"/>
      <c r="G104" s="126"/>
      <c r="H104" s="127"/>
      <c r="I104" s="105"/>
      <c r="J104" s="105"/>
    </row>
    <row r="105" spans="1:10" x14ac:dyDescent="0.25">
      <c r="A105" s="126" t="s">
        <v>10046</v>
      </c>
      <c r="B105" s="127"/>
      <c r="C105" s="126"/>
      <c r="D105" s="21"/>
      <c r="E105" s="126"/>
      <c r="F105" s="105"/>
      <c r="G105" s="126" t="s">
        <v>10115</v>
      </c>
      <c r="H105" s="127"/>
      <c r="I105" s="105"/>
      <c r="J105" s="105"/>
    </row>
    <row r="106" spans="1:10" x14ac:dyDescent="0.25">
      <c r="A106" s="126" t="s">
        <v>10047</v>
      </c>
      <c r="B106" s="127"/>
      <c r="C106" s="126"/>
      <c r="D106" s="21">
        <v>38000</v>
      </c>
      <c r="E106" s="126"/>
      <c r="F106" s="105"/>
      <c r="G106" s="126"/>
      <c r="H106" s="127"/>
      <c r="I106" s="105"/>
      <c r="J106" s="105"/>
    </row>
    <row r="107" spans="1:10" x14ac:dyDescent="0.25">
      <c r="A107" s="126" t="s">
        <v>10047</v>
      </c>
      <c r="B107" s="127"/>
      <c r="C107" s="126"/>
      <c r="D107" s="21">
        <v>38113</v>
      </c>
      <c r="E107" s="126"/>
      <c r="F107" s="105"/>
      <c r="G107" s="126"/>
      <c r="H107" s="127"/>
      <c r="I107" s="105"/>
      <c r="J107" s="105"/>
    </row>
    <row r="108" spans="1:10" x14ac:dyDescent="0.25">
      <c r="A108" s="126" t="s">
        <v>10047</v>
      </c>
      <c r="B108" s="127"/>
      <c r="C108" s="126"/>
      <c r="D108" s="21"/>
      <c r="E108" s="126"/>
      <c r="F108" s="105"/>
      <c r="G108" s="126" t="s">
        <v>10115</v>
      </c>
      <c r="H108" s="127"/>
      <c r="I108" s="105"/>
      <c r="J108" s="105"/>
    </row>
    <row r="109" spans="1:10" x14ac:dyDescent="0.25">
      <c r="A109" s="126" t="s">
        <v>10048</v>
      </c>
      <c r="B109" s="127"/>
      <c r="C109" s="126"/>
      <c r="D109" s="21">
        <v>38368</v>
      </c>
      <c r="E109" s="126"/>
      <c r="F109" s="105"/>
      <c r="G109" s="126"/>
      <c r="H109" s="127"/>
      <c r="I109" s="105"/>
      <c r="J109" s="105"/>
    </row>
    <row r="110" spans="1:10" x14ac:dyDescent="0.25">
      <c r="A110" s="126" t="s">
        <v>10048</v>
      </c>
      <c r="B110" s="127"/>
      <c r="C110" s="126"/>
      <c r="D110" s="21">
        <v>38480</v>
      </c>
      <c r="E110" s="126"/>
      <c r="F110" s="105"/>
      <c r="G110" s="126"/>
      <c r="H110" s="127"/>
      <c r="I110" s="105"/>
      <c r="J110" s="105"/>
    </row>
    <row r="111" spans="1:10" x14ac:dyDescent="0.25">
      <c r="A111" s="126" t="s">
        <v>10048</v>
      </c>
      <c r="B111" s="127"/>
      <c r="C111" s="126"/>
      <c r="D111" s="21"/>
      <c r="E111" s="126"/>
      <c r="F111" s="105"/>
      <c r="G111" s="126" t="s">
        <v>10115</v>
      </c>
      <c r="H111" s="127"/>
      <c r="I111" s="105"/>
      <c r="J111" s="105"/>
    </row>
    <row r="112" spans="1:10" x14ac:dyDescent="0.25">
      <c r="A112" s="126" t="s">
        <v>10049</v>
      </c>
      <c r="B112" s="127"/>
      <c r="C112" s="126"/>
      <c r="D112" s="21">
        <v>38730</v>
      </c>
      <c r="E112" s="126"/>
      <c r="F112" s="105"/>
      <c r="G112" s="126"/>
      <c r="H112" s="127"/>
      <c r="I112" s="105"/>
      <c r="J112" s="105"/>
    </row>
    <row r="113" spans="1:10" x14ac:dyDescent="0.25">
      <c r="A113" s="126" t="s">
        <v>10049</v>
      </c>
      <c r="B113" s="127"/>
      <c r="C113" s="126"/>
      <c r="D113" s="21">
        <v>38842</v>
      </c>
      <c r="E113" s="126"/>
      <c r="F113" s="105"/>
      <c r="G113" s="126"/>
      <c r="H113" s="127"/>
      <c r="I113" s="105"/>
      <c r="J113" s="105"/>
    </row>
    <row r="114" spans="1:10" x14ac:dyDescent="0.25">
      <c r="A114" s="126" t="s">
        <v>10049</v>
      </c>
      <c r="B114" s="127"/>
      <c r="C114" s="126"/>
      <c r="D114" s="21"/>
      <c r="E114" s="126"/>
      <c r="F114" s="105"/>
      <c r="G114" s="126" t="s">
        <v>10115</v>
      </c>
      <c r="H114" s="127"/>
      <c r="I114" s="105"/>
      <c r="J114" s="105"/>
    </row>
    <row r="115" spans="1:10" x14ac:dyDescent="0.25">
      <c r="A115" s="126" t="s">
        <v>10050</v>
      </c>
      <c r="B115" s="127"/>
      <c r="C115" s="126"/>
      <c r="D115" s="21">
        <v>39105</v>
      </c>
      <c r="E115" s="126"/>
      <c r="F115" s="105"/>
      <c r="G115" s="126"/>
      <c r="H115" s="127"/>
      <c r="I115" s="105"/>
      <c r="J115" s="105"/>
    </row>
    <row r="116" spans="1:10" x14ac:dyDescent="0.25">
      <c r="A116" s="126" t="s">
        <v>10050</v>
      </c>
      <c r="B116" s="127"/>
      <c r="C116" s="126"/>
      <c r="D116" s="21">
        <v>39217</v>
      </c>
      <c r="E116" s="126"/>
      <c r="F116" s="105"/>
      <c r="G116" s="126"/>
      <c r="H116" s="127"/>
      <c r="I116" s="105"/>
      <c r="J116" s="105"/>
    </row>
    <row r="117" spans="1:10" x14ac:dyDescent="0.25">
      <c r="A117" s="126" t="s">
        <v>10050</v>
      </c>
      <c r="B117" s="127"/>
      <c r="C117" s="126"/>
      <c r="D117" s="21"/>
      <c r="E117" s="126"/>
      <c r="F117" s="105"/>
      <c r="G117" s="126" t="s">
        <v>10115</v>
      </c>
      <c r="H117" s="127"/>
      <c r="I117" s="105"/>
      <c r="J117" s="105"/>
    </row>
    <row r="118" spans="1:10" x14ac:dyDescent="0.25">
      <c r="A118" s="126" t="s">
        <v>10051</v>
      </c>
      <c r="B118" s="127"/>
      <c r="C118" s="126"/>
      <c r="D118" s="21">
        <v>39470</v>
      </c>
      <c r="E118" s="126"/>
      <c r="F118" s="105"/>
      <c r="G118" s="126"/>
      <c r="H118" s="127"/>
      <c r="I118" s="105"/>
      <c r="J118" s="105"/>
    </row>
    <row r="119" spans="1:10" x14ac:dyDescent="0.25">
      <c r="A119" s="126" t="s">
        <v>10051</v>
      </c>
      <c r="B119" s="127"/>
      <c r="C119" s="126"/>
      <c r="D119" s="21">
        <v>39583</v>
      </c>
      <c r="E119" s="126"/>
      <c r="F119" s="105"/>
      <c r="G119" s="126"/>
      <c r="H119" s="127"/>
      <c r="I119" s="105"/>
      <c r="J119" s="105"/>
    </row>
    <row r="120" spans="1:10" x14ac:dyDescent="0.25">
      <c r="A120" s="126" t="s">
        <v>10051</v>
      </c>
      <c r="B120" s="127"/>
      <c r="C120" s="126"/>
      <c r="D120" s="21"/>
      <c r="E120" s="126"/>
      <c r="F120" s="105"/>
      <c r="G120" s="126" t="s">
        <v>10115</v>
      </c>
      <c r="H120" s="127"/>
      <c r="I120" s="105"/>
      <c r="J120" s="105"/>
    </row>
    <row r="121" spans="1:10" x14ac:dyDescent="0.25">
      <c r="B121" s="127"/>
      <c r="C121" s="126"/>
      <c r="D121" s="21"/>
      <c r="E121" s="126"/>
      <c r="F121" s="105"/>
      <c r="G121" s="126"/>
      <c r="H121" s="127"/>
      <c r="I121" s="105"/>
      <c r="J121" s="105"/>
    </row>
    <row r="122" spans="1:10" x14ac:dyDescent="0.25">
      <c r="B122" s="127"/>
      <c r="C122" s="126"/>
      <c r="D122" s="21"/>
      <c r="E122" s="126"/>
      <c r="F122" s="105"/>
      <c r="G122" s="126"/>
      <c r="H122" s="127"/>
      <c r="I122" s="105"/>
      <c r="J122" s="105"/>
    </row>
    <row r="123" spans="1:10" x14ac:dyDescent="0.25">
      <c r="B123" s="127"/>
      <c r="C123" s="126"/>
      <c r="D123" s="21"/>
      <c r="E123" s="126"/>
      <c r="F123" s="105"/>
      <c r="G123" s="126"/>
      <c r="H123" s="127"/>
      <c r="I123" s="105"/>
      <c r="J123" s="105"/>
    </row>
    <row r="124" spans="1:10" x14ac:dyDescent="0.25">
      <c r="B124" s="127"/>
      <c r="C124" s="126"/>
      <c r="D124" s="21"/>
      <c r="E124" s="126"/>
      <c r="F124" s="105"/>
      <c r="G124" s="21"/>
      <c r="H124" s="127"/>
      <c r="I124" s="105"/>
      <c r="J124" s="105"/>
    </row>
    <row r="125" spans="1:10" x14ac:dyDescent="0.25">
      <c r="B125" s="127"/>
      <c r="C125" s="126"/>
      <c r="D125" s="21"/>
      <c r="E125" s="126"/>
      <c r="F125" s="105"/>
      <c r="G125" s="21"/>
      <c r="H125" s="127"/>
      <c r="I125" s="105"/>
      <c r="J125" s="105"/>
    </row>
    <row r="126" spans="1:10" x14ac:dyDescent="0.25">
      <c r="B126" s="127"/>
      <c r="C126" s="126"/>
      <c r="D126" s="21"/>
      <c r="E126" s="126"/>
      <c r="F126" s="105"/>
      <c r="G126" s="21"/>
      <c r="H126" s="127"/>
      <c r="I126" s="105"/>
      <c r="J126" s="105"/>
    </row>
    <row r="127" spans="1:10" x14ac:dyDescent="0.25">
      <c r="B127" s="127"/>
      <c r="C127" s="126"/>
      <c r="D127" s="21"/>
      <c r="E127" s="126"/>
      <c r="F127" s="105"/>
      <c r="G127" s="21"/>
      <c r="H127" s="127"/>
      <c r="I127" s="105"/>
      <c r="J127" s="105"/>
    </row>
    <row r="128" spans="1:10" x14ac:dyDescent="0.25">
      <c r="B128" s="127"/>
      <c r="C128" s="126"/>
      <c r="D128" s="21"/>
      <c r="E128" s="126"/>
      <c r="F128" s="105"/>
      <c r="G128" s="21"/>
      <c r="H128" s="127"/>
      <c r="I128" s="105"/>
      <c r="J128" s="105"/>
    </row>
    <row r="129" spans="2:10" x14ac:dyDescent="0.25">
      <c r="B129" s="127"/>
      <c r="C129" s="126"/>
      <c r="D129" s="21"/>
      <c r="E129" s="126"/>
      <c r="F129" s="105"/>
      <c r="G129" s="21"/>
      <c r="H129" s="127"/>
      <c r="I129" s="105"/>
      <c r="J129" s="105"/>
    </row>
    <row r="130" spans="2:10" x14ac:dyDescent="0.25">
      <c r="B130" s="127"/>
      <c r="C130" s="126"/>
      <c r="D130" s="21"/>
      <c r="E130" s="126"/>
      <c r="F130" s="105"/>
      <c r="G130" s="21"/>
      <c r="H130" s="127"/>
      <c r="I130" s="105"/>
      <c r="J130" s="105"/>
    </row>
    <row r="131" spans="2:10" x14ac:dyDescent="0.25">
      <c r="B131" s="127"/>
      <c r="C131" s="126"/>
      <c r="D131" s="21"/>
      <c r="E131" s="126"/>
      <c r="F131" s="105"/>
      <c r="G131" s="21"/>
      <c r="H131" s="127"/>
      <c r="I131" s="105"/>
      <c r="J131" s="105"/>
    </row>
    <row r="132" spans="2:10" x14ac:dyDescent="0.25">
      <c r="B132" s="127"/>
      <c r="C132" s="126"/>
      <c r="D132" s="21"/>
      <c r="E132" s="126"/>
      <c r="F132" s="105"/>
      <c r="G132" s="21"/>
      <c r="H132" s="127"/>
      <c r="I132" s="105"/>
      <c r="J132" s="105"/>
    </row>
    <row r="133" spans="2:10" x14ac:dyDescent="0.25">
      <c r="B133" s="127"/>
      <c r="C133" s="126"/>
      <c r="D133" s="21"/>
      <c r="E133" s="126"/>
      <c r="F133" s="105"/>
      <c r="G133" s="21"/>
      <c r="H133" s="127"/>
      <c r="I133" s="105"/>
      <c r="J133" s="105"/>
    </row>
    <row r="134" spans="2:10" x14ac:dyDescent="0.25">
      <c r="B134" s="127"/>
      <c r="C134" s="126"/>
      <c r="D134" s="21"/>
      <c r="E134" s="126"/>
      <c r="F134" s="105"/>
      <c r="G134" s="21"/>
      <c r="H134" s="127"/>
      <c r="I134" s="105"/>
      <c r="J134" s="105"/>
    </row>
    <row r="135" spans="2:10" x14ac:dyDescent="0.25">
      <c r="B135" s="127"/>
      <c r="C135" s="126"/>
      <c r="D135" s="21"/>
      <c r="E135" s="126"/>
      <c r="F135" s="105"/>
      <c r="G135" s="21"/>
      <c r="H135" s="127"/>
      <c r="I135" s="105"/>
      <c r="J135" s="105"/>
    </row>
    <row r="136" spans="2:10" x14ac:dyDescent="0.25">
      <c r="B136" s="127"/>
      <c r="C136" s="126"/>
      <c r="D136" s="21"/>
      <c r="E136" s="126"/>
      <c r="F136" s="105"/>
      <c r="G136" s="21"/>
      <c r="H136" s="127"/>
      <c r="I136" s="105"/>
      <c r="J136" s="105"/>
    </row>
    <row r="137" spans="2:10" x14ac:dyDescent="0.25">
      <c r="B137" s="127"/>
      <c r="C137" s="126"/>
      <c r="D137" s="21"/>
      <c r="E137" s="126"/>
      <c r="F137" s="105"/>
      <c r="G137" s="21"/>
      <c r="H137" s="127"/>
      <c r="I137" s="105"/>
      <c r="J137" s="105"/>
    </row>
    <row r="138" spans="2:10" x14ac:dyDescent="0.25">
      <c r="B138" s="127"/>
      <c r="C138" s="126"/>
      <c r="D138" s="21"/>
      <c r="E138" s="126"/>
      <c r="F138" s="105"/>
      <c r="G138" s="21"/>
      <c r="H138" s="127"/>
      <c r="I138" s="105"/>
      <c r="J138" s="105"/>
    </row>
    <row r="139" spans="2:10" x14ac:dyDescent="0.25">
      <c r="B139" s="127"/>
      <c r="C139" s="126"/>
      <c r="D139" s="21"/>
      <c r="E139" s="126"/>
      <c r="F139" s="105"/>
      <c r="G139" s="21"/>
      <c r="H139" s="127"/>
      <c r="I139" s="105"/>
      <c r="J139" s="105"/>
    </row>
    <row r="140" spans="2:10" x14ac:dyDescent="0.25">
      <c r="B140" s="127"/>
      <c r="C140" s="126"/>
      <c r="D140" s="21"/>
      <c r="E140" s="126"/>
      <c r="F140" s="105"/>
      <c r="G140" s="21"/>
      <c r="H140" s="127"/>
      <c r="I140" s="105"/>
      <c r="J140" s="105"/>
    </row>
    <row r="141" spans="2:10" x14ac:dyDescent="0.25">
      <c r="B141" s="127"/>
      <c r="C141" s="126"/>
      <c r="D141" s="21"/>
      <c r="E141" s="126"/>
      <c r="F141" s="105"/>
      <c r="G141" s="21"/>
      <c r="H141" s="127"/>
      <c r="I141" s="105"/>
      <c r="J141" s="105"/>
    </row>
    <row r="142" spans="2:10" x14ac:dyDescent="0.25">
      <c r="B142" s="127"/>
      <c r="C142" s="126"/>
      <c r="D142" s="21"/>
      <c r="E142" s="126"/>
      <c r="F142" s="105"/>
      <c r="G142" s="21"/>
      <c r="H142" s="127"/>
      <c r="I142" s="105"/>
      <c r="J142" s="105"/>
    </row>
    <row r="143" spans="2:10" x14ac:dyDescent="0.25">
      <c r="B143" s="127"/>
      <c r="C143" s="126"/>
      <c r="D143" s="21"/>
      <c r="E143" s="126"/>
      <c r="F143" s="105"/>
      <c r="G143" s="21"/>
      <c r="H143" s="127"/>
      <c r="I143" s="105"/>
      <c r="J143" s="105"/>
    </row>
    <row r="144" spans="2:10" x14ac:dyDescent="0.25">
      <c r="B144" s="127"/>
      <c r="C144" s="126"/>
      <c r="D144" s="21"/>
      <c r="E144" s="126"/>
      <c r="F144" s="105"/>
      <c r="G144" s="21"/>
      <c r="H144" s="127"/>
      <c r="I144" s="105"/>
      <c r="J144" s="105"/>
    </row>
    <row r="145" spans="2:10" x14ac:dyDescent="0.25">
      <c r="B145" s="127"/>
      <c r="C145" s="126"/>
      <c r="D145" s="21"/>
      <c r="E145" s="126"/>
      <c r="F145" s="105"/>
      <c r="G145" s="21"/>
      <c r="H145" s="127"/>
      <c r="I145" s="105"/>
      <c r="J145" s="105"/>
    </row>
    <row r="146" spans="2:10" x14ac:dyDescent="0.25">
      <c r="B146" s="127"/>
      <c r="C146" s="126"/>
      <c r="D146" s="21"/>
      <c r="E146" s="126"/>
      <c r="F146" s="105"/>
      <c r="G146" s="21"/>
      <c r="H146" s="127"/>
      <c r="I146" s="105"/>
      <c r="J146" s="105"/>
    </row>
    <row r="147" spans="2:10" x14ac:dyDescent="0.25">
      <c r="B147" s="127"/>
      <c r="C147" s="126"/>
      <c r="D147" s="21"/>
      <c r="E147" s="126"/>
      <c r="F147" s="105"/>
      <c r="G147" s="21"/>
      <c r="H147" s="127"/>
      <c r="I147" s="105"/>
      <c r="J147" s="105"/>
    </row>
    <row r="148" spans="2:10" x14ac:dyDescent="0.25">
      <c r="B148" s="127"/>
      <c r="C148" s="126"/>
      <c r="D148" s="21"/>
      <c r="E148" s="126"/>
      <c r="F148" s="105"/>
      <c r="G148" s="21"/>
      <c r="H148" s="127"/>
      <c r="I148" s="105"/>
      <c r="J148" s="105"/>
    </row>
    <row r="149" spans="2:10" x14ac:dyDescent="0.25">
      <c r="B149" s="127"/>
      <c r="C149" s="126"/>
      <c r="D149" s="21"/>
      <c r="E149" s="126"/>
      <c r="F149" s="105"/>
      <c r="G149" s="21"/>
      <c r="H149" s="127"/>
      <c r="I149" s="105"/>
      <c r="J149" s="105"/>
    </row>
    <row r="150" spans="2:10" x14ac:dyDescent="0.25">
      <c r="B150" s="127"/>
      <c r="C150" s="126"/>
      <c r="D150" s="21"/>
      <c r="E150" s="126"/>
      <c r="F150" s="105"/>
      <c r="G150" s="21"/>
      <c r="H150" s="127"/>
      <c r="I150" s="105"/>
      <c r="J150" s="105"/>
    </row>
    <row r="151" spans="2:10" x14ac:dyDescent="0.25">
      <c r="B151" s="127"/>
      <c r="C151" s="126"/>
      <c r="D151" s="21"/>
      <c r="E151" s="126"/>
      <c r="F151" s="105"/>
      <c r="G151" s="21"/>
      <c r="H151" s="127"/>
      <c r="I151" s="105"/>
      <c r="J151" s="105"/>
    </row>
    <row r="152" spans="2:10" x14ac:dyDescent="0.25">
      <c r="B152" s="127"/>
      <c r="C152" s="126"/>
      <c r="D152" s="21"/>
      <c r="E152" s="126"/>
      <c r="F152" s="105"/>
      <c r="G152" s="21"/>
      <c r="H152" s="127"/>
      <c r="I152" s="105"/>
      <c r="J152" s="105"/>
    </row>
    <row r="153" spans="2:10" x14ac:dyDescent="0.25">
      <c r="B153" s="127"/>
      <c r="C153" s="126"/>
      <c r="D153" s="21"/>
      <c r="E153" s="126"/>
      <c r="F153" s="105"/>
      <c r="G153" s="21"/>
      <c r="H153" s="127"/>
      <c r="I153" s="105"/>
      <c r="J153" s="105"/>
    </row>
    <row r="154" spans="2:10" x14ac:dyDescent="0.25">
      <c r="B154" s="127"/>
      <c r="C154" s="126"/>
      <c r="D154" s="21"/>
      <c r="E154" s="126"/>
      <c r="F154" s="105"/>
      <c r="G154" s="21"/>
      <c r="H154" s="127"/>
      <c r="I154" s="105"/>
      <c r="J154" s="105"/>
    </row>
    <row r="155" spans="2:10" x14ac:dyDescent="0.25">
      <c r="B155" s="127"/>
      <c r="C155" s="126"/>
      <c r="D155" s="21"/>
      <c r="E155" s="126"/>
      <c r="F155" s="105"/>
      <c r="G155" s="21"/>
      <c r="H155" s="127"/>
      <c r="I155" s="105"/>
      <c r="J155" s="105"/>
    </row>
    <row r="156" spans="2:10" x14ac:dyDescent="0.25">
      <c r="B156" s="127"/>
      <c r="C156" s="126"/>
      <c r="D156" s="21"/>
      <c r="E156" s="126"/>
      <c r="F156" s="105"/>
      <c r="G156" s="21"/>
      <c r="H156" s="127"/>
      <c r="I156" s="105"/>
      <c r="J156" s="105"/>
    </row>
    <row r="157" spans="2:10" x14ac:dyDescent="0.25">
      <c r="B157" s="127"/>
      <c r="C157" s="126"/>
      <c r="D157" s="21"/>
      <c r="E157" s="126"/>
      <c r="F157" s="105"/>
      <c r="G157" s="21"/>
      <c r="H157" s="127"/>
      <c r="I157" s="105"/>
      <c r="J157" s="105"/>
    </row>
    <row r="158" spans="2:10" x14ac:dyDescent="0.25">
      <c r="B158" s="127"/>
      <c r="C158" s="126"/>
      <c r="D158" s="21"/>
      <c r="E158" s="126"/>
      <c r="F158" s="105"/>
      <c r="G158" s="21"/>
      <c r="H158" s="127"/>
      <c r="I158" s="105"/>
      <c r="J158" s="105"/>
    </row>
    <row r="159" spans="2:10" x14ac:dyDescent="0.25">
      <c r="B159" s="127"/>
      <c r="C159" s="126"/>
      <c r="D159" s="21"/>
      <c r="E159" s="126"/>
      <c r="F159" s="105"/>
      <c r="G159" s="21"/>
      <c r="H159" s="127"/>
      <c r="I159" s="105"/>
      <c r="J159" s="105"/>
    </row>
    <row r="160" spans="2:10" x14ac:dyDescent="0.25">
      <c r="B160" s="127"/>
      <c r="C160" s="126"/>
      <c r="D160" s="21"/>
      <c r="E160" s="126"/>
      <c r="F160" s="105"/>
      <c r="G160" s="21"/>
      <c r="H160" s="127"/>
      <c r="I160" s="105"/>
      <c r="J160" s="105"/>
    </row>
    <row r="161" spans="1:10" x14ac:dyDescent="0.25">
      <c r="A161" s="126"/>
      <c r="B161" s="127"/>
      <c r="C161" s="126"/>
      <c r="D161" s="21"/>
      <c r="E161" s="126"/>
      <c r="F161" s="105"/>
      <c r="G161" s="21"/>
      <c r="H161" s="127"/>
      <c r="I161" s="105"/>
      <c r="J161" s="105"/>
    </row>
    <row r="162" spans="1:10" x14ac:dyDescent="0.25">
      <c r="A162" s="126"/>
      <c r="B162" s="127"/>
      <c r="C162" s="126"/>
      <c r="D162" s="21"/>
      <c r="E162" s="126"/>
      <c r="F162" s="105"/>
      <c r="G162" s="21"/>
      <c r="H162" s="127"/>
      <c r="I162" s="105"/>
      <c r="J162" s="105"/>
    </row>
  </sheetData>
  <mergeCells count="1">
    <mergeCell ref="A1:H1"/>
  </mergeCells>
  <phoneticPr fontId="23" type="noConversion"/>
  <dataValidations count="2">
    <dataValidation allowBlank="1" showDropDown="1" showInputMessage="1" showErrorMessage="1" sqref="D160 C5:D159" xr:uid="{B5C932F8-0A19-4AB0-8D16-F96040028AC4}"/>
    <dataValidation type="list" allowBlank="1" showInputMessage="1" showErrorMessage="1" sqref="A91:A120" xr:uid="{EE8B6B11-D78A-4C70-8F4E-D1C52AF4B36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F82713DC-D58A-4544-95A9-CC36F644ADAB}">
          <x14:formula1>
            <xm:f>_xlfn.ANCHORARRAY(ddlTillage!$A$2)</xm:f>
          </x14:formula1>
          <xm:sqref>A5:A90</xm:sqref>
        </x14:dataValidation>
        <x14:dataValidation type="list" allowBlank="1" showInputMessage="1" showErrorMessage="1" xr:uid="{BFCD82FC-55E3-430A-82DA-3FD6AEA05EB5}">
          <x14:formula1>
            <xm:f>DropDown!$AD$3:$AD$40</xm:f>
          </x14:formula1>
          <xm:sqref>E5:E90 E121:E154</xm:sqref>
        </x14:dataValidation>
        <x14:dataValidation type="list" allowBlank="1" showInputMessage="1" showErrorMessage="1" xr:uid="{3FB957F3-23DF-43A6-8C06-7EBA2B2CF0ED}">
          <x14:formula1>
            <xm:f>_xlfn.ANCHORARRAY(_xlfn.XLOOKUP($A5,ddlTillage!$A$2:$A$500,ddlTillage!$DQ$2:$DQ$500))</xm:f>
          </x14:formula1>
          <xm:sqref>B5:B120</xm:sqref>
        </x14:dataValidation>
        <x14:dataValidation type="list" allowBlank="1" showInputMessage="1" showErrorMessage="1" xr:uid="{7D0F83C2-F14C-496D-A287-F37BA93380FE}">
          <x14:formula1>
            <xm:f>_xlfn.ANCHORARRAY(_xlfn.XLOOKUP(PLANTINGS!$A367,ddlTillage!$A$2:$A$500,ddlTillage!$DQ$2:$DQ$500))</xm:f>
          </x14:formula1>
          <xm:sqref>B121:B159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P468"/>
  <sheetViews>
    <sheetView zoomScaleNormal="100" workbookViewId="0">
      <pane ySplit="4" topLeftCell="A299" activePane="bottomLeft" state="frozen"/>
      <selection pane="bottomLeft" activeCell="E320" sqref="E320"/>
    </sheetView>
  </sheetViews>
  <sheetFormatPr defaultColWidth="8.85546875" defaultRowHeight="15" x14ac:dyDescent="0.25"/>
  <cols>
    <col min="1" max="1" width="31.85546875" customWidth="1"/>
    <col min="2" max="2" width="10.7109375" customWidth="1"/>
    <col min="3" max="3" width="25.85546875" bestFit="1" customWidth="1"/>
    <col min="4" max="4" width="20.7109375" style="202" customWidth="1"/>
    <col min="5" max="13" width="20.7109375" customWidth="1"/>
    <col min="14" max="14" width="20.7109375" style="10" customWidth="1"/>
    <col min="15" max="25" width="20.7109375" customWidth="1"/>
  </cols>
  <sheetData>
    <row r="1" spans="1:42" ht="150" customHeight="1" x14ac:dyDescent="0.25">
      <c r="A1" s="215" t="s">
        <v>6586</v>
      </c>
      <c r="B1" s="215"/>
      <c r="C1" s="215"/>
      <c r="D1" s="215"/>
      <c r="E1" s="215"/>
      <c r="F1" s="215"/>
      <c r="G1" s="215"/>
      <c r="H1" s="215"/>
    </row>
    <row r="2" spans="1:42" ht="28.5" customHeight="1" x14ac:dyDescent="0.25">
      <c r="A2" s="29"/>
      <c r="B2" s="29"/>
    </row>
    <row r="3" spans="1:42" s="74" customFormat="1" ht="32.25" customHeight="1" x14ac:dyDescent="0.25">
      <c r="A3" s="15" t="s">
        <v>1923</v>
      </c>
      <c r="B3" s="15" t="s">
        <v>1922</v>
      </c>
      <c r="C3" s="15" t="s">
        <v>6398</v>
      </c>
      <c r="D3" s="198" t="s">
        <v>3313</v>
      </c>
      <c r="E3" s="15" t="s">
        <v>3774</v>
      </c>
      <c r="F3" s="15" t="s">
        <v>3319</v>
      </c>
      <c r="G3" s="15" t="s">
        <v>3320</v>
      </c>
      <c r="H3" s="15" t="s">
        <v>1894</v>
      </c>
      <c r="I3" s="15" t="s">
        <v>3323</v>
      </c>
      <c r="J3" s="16" t="s">
        <v>3329</v>
      </c>
      <c r="K3" s="15" t="s">
        <v>1895</v>
      </c>
      <c r="L3" s="74" t="s">
        <v>3314</v>
      </c>
      <c r="M3" s="16" t="s">
        <v>6883</v>
      </c>
      <c r="N3" s="195" t="s">
        <v>1892</v>
      </c>
      <c r="O3" s="74" t="s">
        <v>1893</v>
      </c>
      <c r="P3" s="74" t="s">
        <v>3315</v>
      </c>
      <c r="Q3" s="74" t="s">
        <v>3316</v>
      </c>
      <c r="R3" s="74" t="s">
        <v>3321</v>
      </c>
      <c r="S3" s="74" t="s">
        <v>3322</v>
      </c>
      <c r="T3" s="74" t="s">
        <v>3332</v>
      </c>
      <c r="U3" s="74" t="s">
        <v>3327</v>
      </c>
      <c r="V3" s="74" t="s">
        <v>3324</v>
      </c>
      <c r="W3" s="74" t="s">
        <v>7494</v>
      </c>
      <c r="X3" s="74" t="s">
        <v>3325</v>
      </c>
      <c r="Y3" s="74" t="s">
        <v>9631</v>
      </c>
      <c r="Z3" s="74" t="s">
        <v>3330</v>
      </c>
      <c r="AA3" s="74" t="s">
        <v>3331</v>
      </c>
    </row>
    <row r="4" spans="1:42" x14ac:dyDescent="0.25">
      <c r="A4" s="4" t="s">
        <v>93</v>
      </c>
      <c r="B4" s="4" t="s">
        <v>122</v>
      </c>
      <c r="C4" s="4" t="s">
        <v>167</v>
      </c>
      <c r="D4" s="199" t="s">
        <v>166</v>
      </c>
      <c r="E4" s="4" t="s">
        <v>168</v>
      </c>
      <c r="F4" s="4" t="s">
        <v>169</v>
      </c>
      <c r="G4" s="4" t="s">
        <v>170</v>
      </c>
      <c r="H4" s="4" t="s">
        <v>173</v>
      </c>
      <c r="I4" s="4" t="s">
        <v>2695</v>
      </c>
      <c r="J4" s="4" t="s">
        <v>2701</v>
      </c>
      <c r="K4" s="4" t="s">
        <v>2703</v>
      </c>
      <c r="L4" s="4" t="s">
        <v>2690</v>
      </c>
      <c r="M4" s="4" t="s">
        <v>2691</v>
      </c>
      <c r="N4" s="196" t="s">
        <v>171</v>
      </c>
      <c r="O4" s="4" t="s">
        <v>172</v>
      </c>
      <c r="P4" s="4" t="s">
        <v>2688</v>
      </c>
      <c r="Q4" s="4" t="s">
        <v>2689</v>
      </c>
      <c r="R4" s="4" t="s">
        <v>2693</v>
      </c>
      <c r="S4" s="4" t="s">
        <v>2694</v>
      </c>
      <c r="T4" s="4" t="s">
        <v>2692</v>
      </c>
      <c r="U4" s="4" t="s">
        <v>2697</v>
      </c>
      <c r="V4" s="4" t="s">
        <v>2696</v>
      </c>
      <c r="W4" s="4" t="s">
        <v>2698</v>
      </c>
      <c r="X4" s="4" t="s">
        <v>2699</v>
      </c>
      <c r="Y4" s="4" t="s">
        <v>2700</v>
      </c>
      <c r="Z4" s="4" t="s">
        <v>2704</v>
      </c>
      <c r="AA4" s="4" t="s">
        <v>2702</v>
      </c>
      <c r="AB4" s="4"/>
      <c r="AC4" s="4"/>
      <c r="AD4" s="4"/>
      <c r="AE4" s="4"/>
      <c r="AF4" s="4"/>
      <c r="AG4" s="4"/>
      <c r="AH4" s="4"/>
      <c r="AI4" s="4"/>
      <c r="AJ4" s="4"/>
      <c r="AK4" s="4"/>
      <c r="AL4" s="4"/>
      <c r="AM4" s="4"/>
      <c r="AN4" s="4"/>
      <c r="AO4" s="4"/>
      <c r="AP4" s="4"/>
    </row>
    <row r="5" spans="1:42" x14ac:dyDescent="0.25">
      <c r="A5" s="126" t="s">
        <v>9223</v>
      </c>
      <c r="B5" s="127" cm="1">
        <f t="array" ref="B5">IF(ROW() &lt; ROW(INDEX(plantings[experiment_ID],ROWS(plantings[experiment_ID]))), COUNTIF(INDEX(plantings[experiment_ID],1):plantings[[#This Row],[experiment_ID]],plantings[[#This Row],[experiment_ID]]), "")</f>
        <v>1</v>
      </c>
      <c r="C5" s="126"/>
      <c r="D5" s="191">
        <v>44116</v>
      </c>
      <c r="E5" s="105"/>
      <c r="F5" s="126" t="s">
        <v>604</v>
      </c>
      <c r="G5" s="126" t="s">
        <v>606</v>
      </c>
      <c r="H5" s="105">
        <v>40</v>
      </c>
      <c r="I5" s="105"/>
      <c r="J5" s="105"/>
      <c r="K5" s="126"/>
      <c r="L5" s="21"/>
      <c r="M5" s="105"/>
      <c r="N5" s="194">
        <v>15</v>
      </c>
      <c r="O5" s="105"/>
      <c r="P5" s="21"/>
      <c r="Q5" s="126"/>
      <c r="R5" s="105"/>
      <c r="S5" s="105"/>
      <c r="T5" s="126"/>
      <c r="U5" s="105"/>
      <c r="V5" s="105"/>
      <c r="W5" s="105"/>
      <c r="X5" s="105"/>
      <c r="Y5" s="105"/>
      <c r="Z5" s="127"/>
      <c r="AA5" s="126"/>
    </row>
    <row r="6" spans="1:42" x14ac:dyDescent="0.25">
      <c r="A6" s="126" t="s">
        <v>9224</v>
      </c>
      <c r="B6" s="127" cm="1">
        <f t="array" ref="B6">IF(ROW() &lt; ROW(INDEX(plantings[experiment_ID],ROWS(plantings[experiment_ID]))), COUNTIF(INDEX(plantings[experiment_ID],1):plantings[[#This Row],[experiment_ID]],plantings[[#This Row],[experiment_ID]]), "")</f>
        <v>1</v>
      </c>
      <c r="C6" s="126"/>
      <c r="D6" s="191">
        <v>44479</v>
      </c>
      <c r="E6" s="192">
        <v>2.7E-2</v>
      </c>
      <c r="F6" s="126" t="s">
        <v>604</v>
      </c>
      <c r="G6" s="126" t="s">
        <v>606</v>
      </c>
      <c r="H6" s="105">
        <v>40</v>
      </c>
      <c r="I6" s="105"/>
      <c r="J6" s="105"/>
      <c r="K6" s="126"/>
      <c r="L6" s="21"/>
      <c r="M6" s="105"/>
      <c r="N6" s="194">
        <v>15</v>
      </c>
      <c r="O6" s="105"/>
      <c r="P6" s="21"/>
      <c r="Q6" s="126"/>
      <c r="R6" s="105"/>
      <c r="S6" s="105"/>
      <c r="T6" s="126"/>
      <c r="U6" s="105"/>
      <c r="V6" s="105"/>
      <c r="W6" s="105"/>
      <c r="X6" s="105"/>
      <c r="Y6" s="105"/>
      <c r="Z6" s="127"/>
      <c r="AA6" s="126"/>
    </row>
    <row r="7" spans="1:42" x14ac:dyDescent="0.25">
      <c r="A7" s="126" t="s">
        <v>9236</v>
      </c>
      <c r="B7" s="127" cm="1">
        <f t="array" ref="B7">IF(ROW() &lt; ROW(INDEX(plantings[experiment_ID],ROWS(plantings[experiment_ID]))), COUNTIF(INDEX(plantings[experiment_ID],1):plantings[[#This Row],[experiment_ID]],plantings[[#This Row],[experiment_ID]]), "")</f>
        <v>1</v>
      </c>
      <c r="C7" s="126"/>
      <c r="D7" s="191">
        <v>33953</v>
      </c>
      <c r="E7" s="105">
        <v>110</v>
      </c>
      <c r="F7" s="126"/>
      <c r="G7" s="126" t="s">
        <v>606</v>
      </c>
      <c r="H7" s="105"/>
      <c r="I7" s="105"/>
      <c r="J7" s="105"/>
      <c r="K7" s="126"/>
      <c r="L7" s="21"/>
      <c r="M7" s="105"/>
      <c r="N7" s="194">
        <v>25</v>
      </c>
      <c r="O7" s="105"/>
      <c r="P7" s="21"/>
      <c r="Q7" s="126"/>
      <c r="R7" s="105"/>
      <c r="S7" s="105"/>
      <c r="T7" s="126"/>
      <c r="U7" s="105"/>
      <c r="V7" s="105"/>
      <c r="W7" s="105"/>
      <c r="X7" s="105"/>
      <c r="Y7" s="105"/>
      <c r="Z7" s="127"/>
      <c r="AA7" s="126"/>
    </row>
    <row r="8" spans="1:42" x14ac:dyDescent="0.25">
      <c r="A8" s="126" t="s">
        <v>9237</v>
      </c>
      <c r="B8" s="127" cm="1">
        <f t="array" ref="B8">IF(ROW() &lt; ROW(INDEX(plantings[experiment_ID],ROWS(plantings[experiment_ID]))), COUNTIF(INDEX(plantings[experiment_ID],1):plantings[[#This Row],[experiment_ID]],plantings[[#This Row],[experiment_ID]]), "")</f>
        <v>1</v>
      </c>
      <c r="C8" s="126"/>
      <c r="D8" s="191"/>
      <c r="E8" s="105">
        <v>150</v>
      </c>
      <c r="F8" s="126"/>
      <c r="G8" s="126" t="s">
        <v>606</v>
      </c>
      <c r="H8" s="105"/>
      <c r="I8" s="105"/>
      <c r="J8" s="105"/>
      <c r="K8" s="126" t="s">
        <v>8618</v>
      </c>
      <c r="L8" s="21"/>
      <c r="M8" s="105"/>
      <c r="N8" s="194">
        <v>25</v>
      </c>
      <c r="O8" s="105"/>
      <c r="P8" s="21"/>
      <c r="Q8" s="126"/>
      <c r="R8" s="105"/>
      <c r="S8" s="105"/>
      <c r="T8" s="126"/>
      <c r="U8" s="105"/>
      <c r="V8" s="105"/>
      <c r="W8" s="105"/>
      <c r="X8" s="105"/>
      <c r="Y8" s="105"/>
      <c r="Z8" s="127"/>
      <c r="AA8" s="126"/>
    </row>
    <row r="9" spans="1:42" x14ac:dyDescent="0.25">
      <c r="A9" s="126" t="s">
        <v>9243</v>
      </c>
      <c r="B9" s="127" cm="1">
        <f t="array" ref="B9">IF(ROW() &lt; ROW(INDEX(plantings[experiment_ID],ROWS(plantings[experiment_ID]))), COUNTIF(INDEX(plantings[experiment_ID],1):plantings[[#This Row],[experiment_ID]],plantings[[#This Row],[experiment_ID]]), "")</f>
        <v>1</v>
      </c>
      <c r="C9" s="126"/>
      <c r="D9" s="191">
        <v>39683</v>
      </c>
      <c r="E9" s="105">
        <v>350</v>
      </c>
      <c r="F9" s="126"/>
      <c r="G9" s="126" t="s">
        <v>606</v>
      </c>
      <c r="H9" s="105"/>
      <c r="I9" s="105"/>
      <c r="J9" s="105"/>
      <c r="K9" s="126"/>
      <c r="L9" s="21"/>
      <c r="M9" s="105"/>
      <c r="N9" s="194">
        <v>15</v>
      </c>
      <c r="O9" s="105"/>
      <c r="P9" s="21"/>
      <c r="Q9" s="126"/>
      <c r="R9" s="105"/>
      <c r="S9" s="105"/>
      <c r="T9" s="126"/>
      <c r="U9" s="105"/>
      <c r="V9" s="105"/>
      <c r="W9" s="105"/>
      <c r="X9" s="105"/>
      <c r="Y9" s="105"/>
      <c r="Z9" s="127"/>
      <c r="AA9" s="126"/>
    </row>
    <row r="10" spans="1:42" x14ac:dyDescent="0.25">
      <c r="A10" s="126" t="s">
        <v>9244</v>
      </c>
      <c r="B10" s="127" cm="1">
        <f t="array" ref="B10">IF(ROW() &lt; ROW(INDEX(plantings[experiment_ID],ROWS(plantings[experiment_ID]))), COUNTIF(INDEX(plantings[experiment_ID],1):plantings[[#This Row],[experiment_ID]],plantings[[#This Row],[experiment_ID]]), "")</f>
        <v>1</v>
      </c>
      <c r="C10" s="126"/>
      <c r="D10" s="191">
        <v>40060</v>
      </c>
      <c r="E10" s="105">
        <v>350</v>
      </c>
      <c r="F10" s="126"/>
      <c r="G10" s="126" t="s">
        <v>606</v>
      </c>
      <c r="H10" s="105"/>
      <c r="I10" s="105"/>
      <c r="J10" s="105"/>
      <c r="K10" s="126"/>
      <c r="L10" s="21"/>
      <c r="M10" s="105"/>
      <c r="N10" s="194">
        <v>15</v>
      </c>
      <c r="O10" s="105"/>
      <c r="P10" s="21"/>
      <c r="Q10" s="126"/>
      <c r="R10" s="105"/>
      <c r="S10" s="105"/>
      <c r="T10" s="126"/>
      <c r="U10" s="105"/>
      <c r="V10" s="105"/>
      <c r="W10" s="105"/>
      <c r="X10" s="105"/>
      <c r="Y10" s="105"/>
      <c r="Z10" s="127"/>
      <c r="AA10" s="126"/>
    </row>
    <row r="11" spans="1:42" x14ac:dyDescent="0.25">
      <c r="A11" s="126" t="s">
        <v>9246</v>
      </c>
      <c r="B11" s="127" cm="1">
        <f t="array" ref="B11">IF(ROW() &lt; ROW(INDEX(plantings[experiment_ID],ROWS(plantings[experiment_ID]))), COUNTIF(INDEX(plantings[experiment_ID],1):plantings[[#This Row],[experiment_ID]],plantings[[#This Row],[experiment_ID]]), "")</f>
        <v>1</v>
      </c>
      <c r="C11" s="126" t="s">
        <v>9249</v>
      </c>
      <c r="D11" s="191">
        <v>40412</v>
      </c>
      <c r="E11" s="105">
        <v>350</v>
      </c>
      <c r="F11" s="126"/>
      <c r="G11" s="126" t="s">
        <v>606</v>
      </c>
      <c r="H11" s="105"/>
      <c r="I11" s="105"/>
      <c r="J11" s="105"/>
      <c r="K11" s="126"/>
      <c r="L11" s="21"/>
      <c r="M11" s="105"/>
      <c r="N11" s="194"/>
      <c r="O11" s="105"/>
      <c r="P11" s="21"/>
      <c r="Q11" s="126"/>
      <c r="R11" s="105"/>
      <c r="S11" s="105"/>
      <c r="T11" s="126"/>
      <c r="U11" s="105"/>
      <c r="V11" s="105"/>
      <c r="W11" s="105"/>
      <c r="X11" s="105"/>
      <c r="Y11" s="105"/>
      <c r="Z11" s="127"/>
      <c r="AA11" s="126"/>
    </row>
    <row r="12" spans="1:42" x14ac:dyDescent="0.25">
      <c r="A12" s="126" t="s">
        <v>9246</v>
      </c>
      <c r="B12" s="127" cm="1">
        <f t="array" ref="B12">IF(ROW() &lt; ROW(INDEX(plantings[experiment_ID],ROWS(plantings[experiment_ID]))), COUNTIF(INDEX(plantings[experiment_ID],1):plantings[[#This Row],[experiment_ID]],plantings[[#This Row],[experiment_ID]]), "")</f>
        <v>2</v>
      </c>
      <c r="C12" s="126" t="s">
        <v>9250</v>
      </c>
      <c r="D12" s="191">
        <v>40412</v>
      </c>
      <c r="E12" s="105">
        <v>44</v>
      </c>
      <c r="F12" s="126"/>
      <c r="G12" s="126" t="s">
        <v>606</v>
      </c>
      <c r="H12" s="105"/>
      <c r="I12" s="105"/>
      <c r="J12" s="105"/>
      <c r="K12" s="126"/>
      <c r="L12" s="21"/>
      <c r="M12" s="105"/>
      <c r="N12" s="194"/>
      <c r="O12" s="105"/>
      <c r="P12" s="21"/>
      <c r="Q12" s="126"/>
      <c r="R12" s="105"/>
      <c r="S12" s="105"/>
      <c r="T12" s="126"/>
      <c r="U12" s="105"/>
      <c r="V12" s="105"/>
      <c r="W12" s="105"/>
      <c r="X12" s="105"/>
      <c r="Y12" s="105"/>
      <c r="Z12" s="127"/>
      <c r="AA12" s="126"/>
    </row>
    <row r="13" spans="1:42" x14ac:dyDescent="0.25">
      <c r="A13" s="126" t="s">
        <v>9268</v>
      </c>
      <c r="B13" s="127" cm="1">
        <f t="array" ref="B13">IF(ROW() &lt; ROW(INDEX(plantings[experiment_ID],ROWS(plantings[experiment_ID]))), COUNTIF(INDEX(plantings[experiment_ID],1):plantings[[#This Row],[experiment_ID]],plantings[[#This Row],[experiment_ID]]), "")</f>
        <v>1</v>
      </c>
      <c r="C13" s="126"/>
      <c r="D13" s="191"/>
      <c r="E13" s="105"/>
      <c r="F13" s="126"/>
      <c r="G13" s="126" t="s">
        <v>606</v>
      </c>
      <c r="H13" s="172" t="s">
        <v>8675</v>
      </c>
      <c r="I13" s="105"/>
      <c r="J13" s="105"/>
      <c r="K13" s="126" t="s">
        <v>8676</v>
      </c>
      <c r="L13" s="21"/>
      <c r="M13" s="105"/>
      <c r="N13" s="194">
        <v>15</v>
      </c>
      <c r="O13" s="105"/>
      <c r="P13" s="21"/>
      <c r="Q13" s="126"/>
      <c r="R13" s="105"/>
      <c r="S13" s="105"/>
      <c r="T13" s="126"/>
      <c r="U13" s="105"/>
      <c r="V13" s="105"/>
      <c r="W13" s="105"/>
      <c r="X13" s="105"/>
      <c r="Y13" s="105"/>
      <c r="Z13" s="127"/>
      <c r="AA13" s="126"/>
    </row>
    <row r="14" spans="1:42" x14ac:dyDescent="0.25">
      <c r="A14" s="126" t="s">
        <v>9269</v>
      </c>
      <c r="B14" s="127" cm="1">
        <f t="array" ref="B14">IF(ROW() &lt; ROW(INDEX(plantings[experiment_ID],ROWS(plantings[experiment_ID]))), COUNTIF(INDEX(plantings[experiment_ID],1):plantings[[#This Row],[experiment_ID]],plantings[[#This Row],[experiment_ID]]), "")</f>
        <v>1</v>
      </c>
      <c r="C14" s="126"/>
      <c r="D14" s="191"/>
      <c r="E14" s="105"/>
      <c r="F14" s="126"/>
      <c r="G14" s="126" t="s">
        <v>606</v>
      </c>
      <c r="H14" s="172" t="s">
        <v>8675</v>
      </c>
      <c r="I14" s="105"/>
      <c r="J14" s="105"/>
      <c r="K14" s="126" t="s">
        <v>8676</v>
      </c>
      <c r="L14" s="21"/>
      <c r="M14" s="105"/>
      <c r="N14" s="194">
        <v>15</v>
      </c>
      <c r="O14" s="105"/>
      <c r="P14" s="21"/>
      <c r="Q14" s="126"/>
      <c r="R14" s="105"/>
      <c r="S14" s="105"/>
      <c r="T14" s="126"/>
      <c r="U14" s="105"/>
      <c r="V14" s="105"/>
      <c r="W14" s="105"/>
      <c r="X14" s="105"/>
      <c r="Y14" s="105"/>
      <c r="Z14" s="127"/>
      <c r="AA14" s="126"/>
    </row>
    <row r="15" spans="1:42" x14ac:dyDescent="0.25">
      <c r="A15" s="126" t="s">
        <v>9270</v>
      </c>
      <c r="B15" s="127" cm="1">
        <f t="array" ref="B15">IF(ROW() &lt; ROW(INDEX(plantings[experiment_ID],ROWS(plantings[experiment_ID]))), COUNTIF(INDEX(plantings[experiment_ID],1):plantings[[#This Row],[experiment_ID]],plantings[[#This Row],[experiment_ID]]), "")</f>
        <v>1</v>
      </c>
      <c r="C15" s="126"/>
      <c r="D15" s="191"/>
      <c r="E15" s="105"/>
      <c r="F15" s="126"/>
      <c r="G15" s="126" t="s">
        <v>606</v>
      </c>
      <c r="H15" s="172" t="s">
        <v>8675</v>
      </c>
      <c r="I15" s="105"/>
      <c r="J15" s="105"/>
      <c r="K15" s="126" t="s">
        <v>8676</v>
      </c>
      <c r="L15" s="21"/>
      <c r="M15" s="105"/>
      <c r="N15" s="194">
        <v>15</v>
      </c>
      <c r="O15" s="105"/>
      <c r="P15" s="21"/>
      <c r="Q15" s="126"/>
      <c r="R15" s="105"/>
      <c r="S15" s="105"/>
      <c r="T15" s="126"/>
      <c r="U15" s="105"/>
      <c r="V15" s="105"/>
      <c r="W15" s="105"/>
      <c r="X15" s="105"/>
      <c r="Y15" s="105"/>
      <c r="Z15" s="127"/>
      <c r="AA15" s="126"/>
    </row>
    <row r="16" spans="1:42" x14ac:dyDescent="0.25">
      <c r="A16" s="126" t="s">
        <v>9271</v>
      </c>
      <c r="B16" s="127" cm="1">
        <f t="array" ref="B16">IF(ROW() &lt; ROW(INDEX(plantings[experiment_ID],ROWS(plantings[experiment_ID]))), COUNTIF(INDEX(plantings[experiment_ID],1):plantings[[#This Row],[experiment_ID]],plantings[[#This Row],[experiment_ID]]), "")</f>
        <v>1</v>
      </c>
      <c r="C16" s="126"/>
      <c r="D16" s="191"/>
      <c r="E16" s="105"/>
      <c r="F16" s="126"/>
      <c r="G16" s="126" t="s">
        <v>606</v>
      </c>
      <c r="H16" s="172" t="s">
        <v>8675</v>
      </c>
      <c r="I16" s="105"/>
      <c r="J16" s="105"/>
      <c r="K16" s="126" t="s">
        <v>8676</v>
      </c>
      <c r="L16" s="21"/>
      <c r="M16" s="105"/>
      <c r="N16" s="194">
        <v>15</v>
      </c>
      <c r="O16" s="105"/>
      <c r="P16" s="21"/>
      <c r="Q16" s="126"/>
      <c r="R16" s="105"/>
      <c r="S16" s="105"/>
      <c r="T16" s="126"/>
      <c r="U16" s="105"/>
      <c r="V16" s="105"/>
      <c r="W16" s="105"/>
      <c r="X16" s="105"/>
      <c r="Y16" s="105"/>
      <c r="Z16" s="127"/>
      <c r="AA16" s="126"/>
    </row>
    <row r="17" spans="1:27" x14ac:dyDescent="0.25">
      <c r="A17" s="126" t="s">
        <v>9272</v>
      </c>
      <c r="B17" s="127" cm="1">
        <f t="array" ref="B17">IF(ROW() &lt; ROW(INDEX(plantings[experiment_ID],ROWS(plantings[experiment_ID]))), COUNTIF(INDEX(plantings[experiment_ID],1):plantings[[#This Row],[experiment_ID]],plantings[[#This Row],[experiment_ID]]), "")</f>
        <v>1</v>
      </c>
      <c r="C17" s="126"/>
      <c r="D17" s="191"/>
      <c r="E17" s="105"/>
      <c r="F17" s="126"/>
      <c r="G17" s="126" t="s">
        <v>606</v>
      </c>
      <c r="H17" s="172" t="s">
        <v>8675</v>
      </c>
      <c r="I17" s="105"/>
      <c r="J17" s="105"/>
      <c r="K17" s="126" t="s">
        <v>8676</v>
      </c>
      <c r="L17" s="21"/>
      <c r="M17" s="105"/>
      <c r="N17" s="194">
        <v>15</v>
      </c>
      <c r="O17" s="105"/>
      <c r="P17" s="21"/>
      <c r="Q17" s="126"/>
      <c r="R17" s="105"/>
      <c r="S17" s="105"/>
      <c r="T17" s="126"/>
      <c r="U17" s="105"/>
      <c r="V17" s="105"/>
      <c r="W17" s="105"/>
      <c r="X17" s="105"/>
      <c r="Y17" s="105"/>
      <c r="Z17" s="127"/>
      <c r="AA17" s="126"/>
    </row>
    <row r="18" spans="1:27" x14ac:dyDescent="0.25">
      <c r="A18" s="126" t="s">
        <v>9273</v>
      </c>
      <c r="B18" s="127" cm="1">
        <f t="array" ref="B18">IF(ROW() &lt; ROW(INDEX(plantings[experiment_ID],ROWS(plantings[experiment_ID]))), COUNTIF(INDEX(plantings[experiment_ID],1):plantings[[#This Row],[experiment_ID]],plantings[[#This Row],[experiment_ID]]), "")</f>
        <v>1</v>
      </c>
      <c r="C18" s="126"/>
      <c r="D18" s="191"/>
      <c r="E18" s="105"/>
      <c r="F18" s="126"/>
      <c r="G18" s="126" t="s">
        <v>606</v>
      </c>
      <c r="H18" s="172" t="s">
        <v>8675</v>
      </c>
      <c r="I18" s="105"/>
      <c r="J18" s="105"/>
      <c r="K18" s="126" t="s">
        <v>8676</v>
      </c>
      <c r="L18" s="21"/>
      <c r="M18" s="105"/>
      <c r="N18" s="194">
        <v>15</v>
      </c>
      <c r="O18" s="105"/>
      <c r="P18" s="21"/>
      <c r="Q18" s="126"/>
      <c r="R18" s="105"/>
      <c r="S18" s="105"/>
      <c r="T18" s="126"/>
      <c r="U18" s="105"/>
      <c r="V18" s="105"/>
      <c r="W18" s="105"/>
      <c r="X18" s="105"/>
      <c r="Y18" s="105"/>
      <c r="Z18" s="127"/>
      <c r="AA18" s="126"/>
    </row>
    <row r="19" spans="1:27" x14ac:dyDescent="0.25">
      <c r="A19" s="126" t="s">
        <v>9274</v>
      </c>
      <c r="B19" s="127" cm="1">
        <f t="array" ref="B19">IF(ROW() &lt; ROW(INDEX(plantings[experiment_ID],ROWS(plantings[experiment_ID]))), COUNTIF(INDEX(plantings[experiment_ID],1):plantings[[#This Row],[experiment_ID]],plantings[[#This Row],[experiment_ID]]), "")</f>
        <v>1</v>
      </c>
      <c r="C19" s="126"/>
      <c r="D19" s="191"/>
      <c r="E19" s="105"/>
      <c r="F19" s="126"/>
      <c r="G19" s="126" t="s">
        <v>606</v>
      </c>
      <c r="H19" s="172" t="s">
        <v>8675</v>
      </c>
      <c r="I19" s="105"/>
      <c r="J19" s="105"/>
      <c r="K19" s="126" t="s">
        <v>8676</v>
      </c>
      <c r="L19" s="21"/>
      <c r="M19" s="105"/>
      <c r="N19" s="194">
        <v>15</v>
      </c>
      <c r="O19" s="105"/>
      <c r="P19" s="21"/>
      <c r="Q19" s="126"/>
      <c r="R19" s="105"/>
      <c r="S19" s="105"/>
      <c r="T19" s="126"/>
      <c r="U19" s="105"/>
      <c r="V19" s="105"/>
      <c r="W19" s="105"/>
      <c r="X19" s="105"/>
      <c r="Y19" s="105"/>
      <c r="Z19" s="127"/>
      <c r="AA19" s="126"/>
    </row>
    <row r="20" spans="1:27" x14ac:dyDescent="0.25">
      <c r="A20" s="126" t="s">
        <v>9275</v>
      </c>
      <c r="B20" s="127" cm="1">
        <f t="array" ref="B20">IF(ROW() &lt; ROW(INDEX(plantings[experiment_ID],ROWS(plantings[experiment_ID]))), COUNTIF(INDEX(plantings[experiment_ID],1):plantings[[#This Row],[experiment_ID]],plantings[[#This Row],[experiment_ID]]), "")</f>
        <v>1</v>
      </c>
      <c r="C20" s="126"/>
      <c r="D20" s="191"/>
      <c r="E20" s="105"/>
      <c r="F20" s="126"/>
      <c r="G20" s="126" t="s">
        <v>606</v>
      </c>
      <c r="H20" s="172" t="s">
        <v>8675</v>
      </c>
      <c r="I20" s="105"/>
      <c r="J20" s="105"/>
      <c r="K20" s="126" t="s">
        <v>8676</v>
      </c>
      <c r="L20" s="21"/>
      <c r="M20" s="105"/>
      <c r="N20" s="194">
        <v>15</v>
      </c>
      <c r="O20" s="105"/>
      <c r="P20" s="21"/>
      <c r="Q20" s="126"/>
      <c r="R20" s="105"/>
      <c r="S20" s="105"/>
      <c r="T20" s="126"/>
      <c r="U20" s="105"/>
      <c r="V20" s="105"/>
      <c r="W20" s="105"/>
      <c r="X20" s="105"/>
      <c r="Y20" s="105"/>
      <c r="Z20" s="127"/>
      <c r="AA20" s="126"/>
    </row>
    <row r="21" spans="1:27" x14ac:dyDescent="0.25">
      <c r="A21" s="126" t="s">
        <v>9276</v>
      </c>
      <c r="B21" s="127" cm="1">
        <f t="array" ref="B21">IF(ROW() &lt; ROW(INDEX(plantings[experiment_ID],ROWS(plantings[experiment_ID]))), COUNTIF(INDEX(plantings[experiment_ID],1):plantings[[#This Row],[experiment_ID]],plantings[[#This Row],[experiment_ID]]), "")</f>
        <v>1</v>
      </c>
      <c r="C21" s="126"/>
      <c r="D21" s="191"/>
      <c r="E21" s="105"/>
      <c r="F21" s="126"/>
      <c r="G21" s="126" t="s">
        <v>606</v>
      </c>
      <c r="H21" s="172" t="s">
        <v>8675</v>
      </c>
      <c r="I21" s="105"/>
      <c r="J21" s="105"/>
      <c r="K21" s="126" t="s">
        <v>8676</v>
      </c>
      <c r="L21" s="21"/>
      <c r="M21" s="105"/>
      <c r="N21" s="194">
        <v>15</v>
      </c>
      <c r="O21" s="105"/>
      <c r="P21" s="21"/>
      <c r="Q21" s="126"/>
      <c r="R21" s="105"/>
      <c r="S21" s="105"/>
      <c r="T21" s="126"/>
      <c r="U21" s="105"/>
      <c r="V21" s="105"/>
      <c r="W21" s="105"/>
      <c r="X21" s="105"/>
      <c r="Y21" s="105"/>
      <c r="Z21" s="127"/>
      <c r="AA21" s="126"/>
    </row>
    <row r="22" spans="1:27" x14ac:dyDescent="0.25">
      <c r="A22" s="126" t="s">
        <v>9277</v>
      </c>
      <c r="B22" s="127" cm="1">
        <f t="array" ref="B22">IF(ROW() &lt; ROW(INDEX(plantings[experiment_ID],ROWS(plantings[experiment_ID]))), COUNTIF(INDEX(plantings[experiment_ID],1):plantings[[#This Row],[experiment_ID]],plantings[[#This Row],[experiment_ID]]), "")</f>
        <v>1</v>
      </c>
      <c r="C22" s="126"/>
      <c r="D22" s="191"/>
      <c r="E22" s="105"/>
      <c r="F22" s="126"/>
      <c r="G22" s="126" t="s">
        <v>606</v>
      </c>
      <c r="H22" s="172" t="s">
        <v>8675</v>
      </c>
      <c r="I22" s="105"/>
      <c r="J22" s="105"/>
      <c r="K22" s="126" t="s">
        <v>8676</v>
      </c>
      <c r="L22" s="21"/>
      <c r="M22" s="105"/>
      <c r="N22" s="194">
        <v>15</v>
      </c>
      <c r="O22" s="105"/>
      <c r="P22" s="21"/>
      <c r="Q22" s="126"/>
      <c r="R22" s="105"/>
      <c r="S22" s="105"/>
      <c r="T22" s="126"/>
      <c r="U22" s="105"/>
      <c r="V22" s="105"/>
      <c r="W22" s="105"/>
      <c r="X22" s="105"/>
      <c r="Y22" s="105"/>
      <c r="Z22" s="127"/>
      <c r="AA22" s="126"/>
    </row>
    <row r="23" spans="1:27" x14ac:dyDescent="0.25">
      <c r="A23" s="126" t="s">
        <v>9278</v>
      </c>
      <c r="B23" s="127" cm="1">
        <f t="array" ref="B23">IF(ROW() &lt; ROW(INDEX(plantings[experiment_ID],ROWS(plantings[experiment_ID]))), COUNTIF(INDEX(plantings[experiment_ID],1):plantings[[#This Row],[experiment_ID]],plantings[[#This Row],[experiment_ID]]), "")</f>
        <v>1</v>
      </c>
      <c r="C23" s="126"/>
      <c r="D23" s="191"/>
      <c r="E23" s="105"/>
      <c r="F23" s="126"/>
      <c r="G23" s="126" t="s">
        <v>606</v>
      </c>
      <c r="H23" s="172" t="s">
        <v>8675</v>
      </c>
      <c r="I23" s="105"/>
      <c r="J23" s="105"/>
      <c r="K23" s="126" t="s">
        <v>8676</v>
      </c>
      <c r="L23" s="21"/>
      <c r="M23" s="105"/>
      <c r="N23" s="194">
        <v>15</v>
      </c>
      <c r="O23" s="105"/>
      <c r="P23" s="21"/>
      <c r="Q23" s="126"/>
      <c r="R23" s="105"/>
      <c r="S23" s="105"/>
      <c r="T23" s="126"/>
      <c r="U23" s="105"/>
      <c r="V23" s="105"/>
      <c r="W23" s="105"/>
      <c r="X23" s="105"/>
      <c r="Y23" s="105"/>
      <c r="Z23" s="127"/>
      <c r="AA23" s="126"/>
    </row>
    <row r="24" spans="1:27" x14ac:dyDescent="0.25">
      <c r="A24" s="126" t="s">
        <v>9279</v>
      </c>
      <c r="B24" s="127" cm="1">
        <f t="array" ref="B24">IF(ROW() &lt; ROW(INDEX(plantings[experiment_ID],ROWS(plantings[experiment_ID]))), COUNTIF(INDEX(plantings[experiment_ID],1):plantings[[#This Row],[experiment_ID]],plantings[[#This Row],[experiment_ID]]), "")</f>
        <v>1</v>
      </c>
      <c r="C24" s="126"/>
      <c r="D24" s="191"/>
      <c r="E24" s="105"/>
      <c r="F24" s="126"/>
      <c r="G24" s="126" t="s">
        <v>606</v>
      </c>
      <c r="H24" s="172" t="s">
        <v>8675</v>
      </c>
      <c r="I24" s="105"/>
      <c r="J24" s="105"/>
      <c r="K24" s="126" t="s">
        <v>8676</v>
      </c>
      <c r="L24" s="21"/>
      <c r="M24" s="105"/>
      <c r="N24" s="194">
        <v>15</v>
      </c>
      <c r="O24" s="105"/>
      <c r="P24" s="21"/>
      <c r="Q24" s="126"/>
      <c r="R24" s="105"/>
      <c r="S24" s="105"/>
      <c r="T24" s="126"/>
      <c r="U24" s="105"/>
      <c r="V24" s="105"/>
      <c r="W24" s="105"/>
      <c r="X24" s="105"/>
      <c r="Y24" s="105"/>
      <c r="Z24" s="127"/>
      <c r="AA24" s="126"/>
    </row>
    <row r="25" spans="1:27" x14ac:dyDescent="0.25">
      <c r="A25" s="126" t="s">
        <v>9280</v>
      </c>
      <c r="B25" s="127" cm="1">
        <f t="array" ref="B25">IF(ROW() &lt; ROW(INDEX(plantings[experiment_ID],ROWS(plantings[experiment_ID]))), COUNTIF(INDEX(plantings[experiment_ID],1):plantings[[#This Row],[experiment_ID]],plantings[[#This Row],[experiment_ID]]), "")</f>
        <v>1</v>
      </c>
      <c r="C25" s="126"/>
      <c r="D25" s="191"/>
      <c r="E25" s="105"/>
      <c r="F25" s="126"/>
      <c r="G25" s="126" t="s">
        <v>606</v>
      </c>
      <c r="H25" s="172" t="s">
        <v>8675</v>
      </c>
      <c r="I25" s="105"/>
      <c r="J25" s="105"/>
      <c r="K25" s="126" t="s">
        <v>8676</v>
      </c>
      <c r="L25" s="21"/>
      <c r="M25" s="105"/>
      <c r="N25" s="194">
        <v>15</v>
      </c>
      <c r="O25" s="105"/>
      <c r="P25" s="21"/>
      <c r="Q25" s="126"/>
      <c r="R25" s="105"/>
      <c r="S25" s="105"/>
      <c r="T25" s="126"/>
      <c r="U25" s="105"/>
      <c r="V25" s="105"/>
      <c r="W25" s="105"/>
      <c r="X25" s="105"/>
      <c r="Y25" s="105"/>
      <c r="Z25" s="127"/>
      <c r="AA25" s="126"/>
    </row>
    <row r="26" spans="1:27" x14ac:dyDescent="0.25">
      <c r="A26" s="126" t="s">
        <v>9281</v>
      </c>
      <c r="B26" s="127" cm="1">
        <f t="array" ref="B26">IF(ROW() &lt; ROW(INDEX(plantings[experiment_ID],ROWS(plantings[experiment_ID]))), COUNTIF(INDEX(plantings[experiment_ID],1):plantings[[#This Row],[experiment_ID]],plantings[[#This Row],[experiment_ID]]), "")</f>
        <v>1</v>
      </c>
      <c r="C26" s="126"/>
      <c r="D26" s="191"/>
      <c r="E26" s="105"/>
      <c r="F26" s="126"/>
      <c r="G26" s="126" t="s">
        <v>606</v>
      </c>
      <c r="H26" s="172" t="s">
        <v>8675</v>
      </c>
      <c r="I26" s="105"/>
      <c r="J26" s="105"/>
      <c r="K26" s="126" t="s">
        <v>8676</v>
      </c>
      <c r="L26" s="21"/>
      <c r="M26" s="105"/>
      <c r="N26" s="194">
        <v>15</v>
      </c>
      <c r="O26" s="105"/>
      <c r="P26" s="21"/>
      <c r="Q26" s="126"/>
      <c r="R26" s="105"/>
      <c r="S26" s="105"/>
      <c r="T26" s="126"/>
      <c r="U26" s="105"/>
      <c r="V26" s="105"/>
      <c r="W26" s="105"/>
      <c r="X26" s="105"/>
      <c r="Y26" s="105"/>
      <c r="Z26" s="127"/>
      <c r="AA26" s="126"/>
    </row>
    <row r="27" spans="1:27" x14ac:dyDescent="0.25">
      <c r="A27" s="126" t="s">
        <v>9282</v>
      </c>
      <c r="B27" s="127" cm="1">
        <f t="array" ref="B27">IF(ROW() &lt; ROW(INDEX(plantings[experiment_ID],ROWS(plantings[experiment_ID]))), COUNTIF(INDEX(plantings[experiment_ID],1):plantings[[#This Row],[experiment_ID]],plantings[[#This Row],[experiment_ID]]), "")</f>
        <v>1</v>
      </c>
      <c r="C27" s="126"/>
      <c r="D27" s="191"/>
      <c r="E27" s="105"/>
      <c r="F27" s="126"/>
      <c r="G27" s="126" t="s">
        <v>606</v>
      </c>
      <c r="H27" s="172" t="s">
        <v>8675</v>
      </c>
      <c r="I27" s="105"/>
      <c r="J27" s="105"/>
      <c r="K27" s="126" t="s">
        <v>8676</v>
      </c>
      <c r="L27" s="21"/>
      <c r="M27" s="105"/>
      <c r="N27" s="194">
        <v>15</v>
      </c>
      <c r="O27" s="105"/>
      <c r="P27" s="21"/>
      <c r="Q27" s="126"/>
      <c r="R27" s="105"/>
      <c r="S27" s="105"/>
      <c r="T27" s="126"/>
      <c r="U27" s="105"/>
      <c r="V27" s="105"/>
      <c r="W27" s="105"/>
      <c r="X27" s="105"/>
      <c r="Y27" s="105"/>
      <c r="Z27" s="127"/>
      <c r="AA27" s="126"/>
    </row>
    <row r="28" spans="1:27" x14ac:dyDescent="0.25">
      <c r="A28" s="126" t="s">
        <v>9283</v>
      </c>
      <c r="B28" s="127" cm="1">
        <f t="array" ref="B28">IF(ROW() &lt; ROW(INDEX(plantings[experiment_ID],ROWS(plantings[experiment_ID]))), COUNTIF(INDEX(plantings[experiment_ID],1):plantings[[#This Row],[experiment_ID]],plantings[[#This Row],[experiment_ID]]), "")</f>
        <v>1</v>
      </c>
      <c r="C28" s="126"/>
      <c r="D28" s="191"/>
      <c r="E28" s="105"/>
      <c r="F28" s="126"/>
      <c r="G28" s="126" t="s">
        <v>606</v>
      </c>
      <c r="H28" s="172" t="s">
        <v>8675</v>
      </c>
      <c r="I28" s="105"/>
      <c r="J28" s="105"/>
      <c r="K28" s="126" t="s">
        <v>8676</v>
      </c>
      <c r="L28" s="21"/>
      <c r="M28" s="105"/>
      <c r="N28" s="194">
        <v>15</v>
      </c>
      <c r="O28" s="105"/>
      <c r="P28" s="21"/>
      <c r="Q28" s="126"/>
      <c r="R28" s="105"/>
      <c r="S28" s="105"/>
      <c r="T28" s="126"/>
      <c r="U28" s="105"/>
      <c r="V28" s="105"/>
      <c r="W28" s="105"/>
      <c r="X28" s="105"/>
      <c r="Y28" s="105"/>
      <c r="Z28" s="127"/>
      <c r="AA28" s="126"/>
    </row>
    <row r="29" spans="1:27" x14ac:dyDescent="0.25">
      <c r="A29" s="126" t="s">
        <v>9284</v>
      </c>
      <c r="B29" s="127" cm="1">
        <f t="array" ref="B29">IF(ROW() &lt; ROW(INDEX(plantings[experiment_ID],ROWS(plantings[experiment_ID]))), COUNTIF(INDEX(plantings[experiment_ID],1):plantings[[#This Row],[experiment_ID]],plantings[[#This Row],[experiment_ID]]), "")</f>
        <v>1</v>
      </c>
      <c r="C29" s="126"/>
      <c r="D29" s="191"/>
      <c r="E29" s="105"/>
      <c r="F29" s="126"/>
      <c r="G29" s="126" t="s">
        <v>606</v>
      </c>
      <c r="H29" s="172" t="s">
        <v>8675</v>
      </c>
      <c r="I29" s="105"/>
      <c r="J29" s="105"/>
      <c r="K29" s="126" t="s">
        <v>8676</v>
      </c>
      <c r="L29" s="21"/>
      <c r="M29" s="105"/>
      <c r="N29" s="194">
        <v>15</v>
      </c>
      <c r="O29" s="105"/>
      <c r="P29" s="21"/>
      <c r="Q29" s="126"/>
      <c r="R29" s="105"/>
      <c r="S29" s="105"/>
      <c r="T29" s="126"/>
      <c r="U29" s="105"/>
      <c r="V29" s="105"/>
      <c r="W29" s="105"/>
      <c r="X29" s="105"/>
      <c r="Y29" s="105"/>
      <c r="Z29" s="127"/>
      <c r="AA29" s="126"/>
    </row>
    <row r="30" spans="1:27" x14ac:dyDescent="0.25">
      <c r="A30" s="126" t="s">
        <v>9285</v>
      </c>
      <c r="B30" s="127" cm="1">
        <f t="array" ref="B30">IF(ROW() &lt; ROW(INDEX(plantings[experiment_ID],ROWS(plantings[experiment_ID]))), COUNTIF(INDEX(plantings[experiment_ID],1):plantings[[#This Row],[experiment_ID]],plantings[[#This Row],[experiment_ID]]), "")</f>
        <v>1</v>
      </c>
      <c r="C30" s="126"/>
      <c r="D30" s="191"/>
      <c r="E30" s="105"/>
      <c r="F30" s="126"/>
      <c r="G30" s="126" t="s">
        <v>606</v>
      </c>
      <c r="H30" s="172" t="s">
        <v>8675</v>
      </c>
      <c r="I30" s="105"/>
      <c r="J30" s="105"/>
      <c r="K30" s="126" t="s">
        <v>8676</v>
      </c>
      <c r="L30" s="21"/>
      <c r="M30" s="105"/>
      <c r="N30" s="194">
        <v>15</v>
      </c>
      <c r="O30" s="105"/>
      <c r="P30" s="21"/>
      <c r="Q30" s="126"/>
      <c r="R30" s="105"/>
      <c r="S30" s="105"/>
      <c r="T30" s="126"/>
      <c r="U30" s="105"/>
      <c r="V30" s="105"/>
      <c r="W30" s="105"/>
      <c r="X30" s="105"/>
      <c r="Y30" s="105"/>
      <c r="Z30" s="127"/>
      <c r="AA30" s="126"/>
    </row>
    <row r="31" spans="1:27" x14ac:dyDescent="0.25">
      <c r="A31" s="126" t="s">
        <v>9286</v>
      </c>
      <c r="B31" s="127" cm="1">
        <f t="array" ref="B31">IF(ROW() &lt; ROW(INDEX(plantings[experiment_ID],ROWS(plantings[experiment_ID]))), COUNTIF(INDEX(plantings[experiment_ID],1):plantings[[#This Row],[experiment_ID]],plantings[[#This Row],[experiment_ID]]), "")</f>
        <v>1</v>
      </c>
      <c r="C31" s="126"/>
      <c r="D31" s="191"/>
      <c r="E31" s="105"/>
      <c r="F31" s="126"/>
      <c r="G31" s="126" t="s">
        <v>606</v>
      </c>
      <c r="H31" s="172" t="s">
        <v>8675</v>
      </c>
      <c r="I31" s="105"/>
      <c r="J31" s="105"/>
      <c r="K31" s="126" t="s">
        <v>8676</v>
      </c>
      <c r="L31" s="21"/>
      <c r="M31" s="105"/>
      <c r="N31" s="194">
        <v>15</v>
      </c>
      <c r="O31" s="105"/>
      <c r="P31" s="21"/>
      <c r="Q31" s="126"/>
      <c r="R31" s="105"/>
      <c r="S31" s="105"/>
      <c r="T31" s="126"/>
      <c r="U31" s="105"/>
      <c r="V31" s="105"/>
      <c r="W31" s="105"/>
      <c r="X31" s="105"/>
      <c r="Y31" s="105"/>
      <c r="Z31" s="127"/>
      <c r="AA31" s="126"/>
    </row>
    <row r="32" spans="1:27" x14ac:dyDescent="0.25">
      <c r="A32" s="126" t="s">
        <v>9287</v>
      </c>
      <c r="B32" s="127" cm="1">
        <f t="array" ref="B32">IF(ROW() &lt; ROW(INDEX(plantings[experiment_ID],ROWS(plantings[experiment_ID]))), COUNTIF(INDEX(plantings[experiment_ID],1):plantings[[#This Row],[experiment_ID]],plantings[[#This Row],[experiment_ID]]), "")</f>
        <v>1</v>
      </c>
      <c r="C32" s="126"/>
      <c r="D32" s="191"/>
      <c r="E32" s="105"/>
      <c r="F32" s="126"/>
      <c r="G32" s="126" t="s">
        <v>606</v>
      </c>
      <c r="H32" s="172" t="s">
        <v>8675</v>
      </c>
      <c r="I32" s="105"/>
      <c r="J32" s="105"/>
      <c r="K32" s="126" t="s">
        <v>8676</v>
      </c>
      <c r="L32" s="21"/>
      <c r="M32" s="105"/>
      <c r="N32" s="194">
        <v>15</v>
      </c>
      <c r="O32" s="105"/>
      <c r="P32" s="21"/>
      <c r="Q32" s="126"/>
      <c r="R32" s="105"/>
      <c r="S32" s="105"/>
      <c r="T32" s="126"/>
      <c r="U32" s="105"/>
      <c r="V32" s="105"/>
      <c r="W32" s="105"/>
      <c r="X32" s="105"/>
      <c r="Y32" s="105"/>
      <c r="Z32" s="127"/>
      <c r="AA32" s="126"/>
    </row>
    <row r="33" spans="1:27" x14ac:dyDescent="0.25">
      <c r="A33" s="126" t="s">
        <v>9288</v>
      </c>
      <c r="B33" s="127" cm="1">
        <f t="array" ref="B33">IF(ROW() &lt; ROW(INDEX(plantings[experiment_ID],ROWS(plantings[experiment_ID]))), COUNTIF(INDEX(plantings[experiment_ID],1):plantings[[#This Row],[experiment_ID]],plantings[[#This Row],[experiment_ID]]), "")</f>
        <v>1</v>
      </c>
      <c r="C33" s="126"/>
      <c r="D33" s="191"/>
      <c r="E33" s="105"/>
      <c r="F33" s="126"/>
      <c r="G33" s="126" t="s">
        <v>606</v>
      </c>
      <c r="H33" s="172" t="s">
        <v>8675</v>
      </c>
      <c r="I33" s="105"/>
      <c r="J33" s="105"/>
      <c r="K33" s="126" t="s">
        <v>8676</v>
      </c>
      <c r="L33" s="21"/>
      <c r="M33" s="105"/>
      <c r="N33" s="194">
        <v>15</v>
      </c>
      <c r="O33" s="105"/>
      <c r="P33" s="21"/>
      <c r="Q33" s="126"/>
      <c r="R33" s="105"/>
      <c r="S33" s="105"/>
      <c r="T33" s="126"/>
      <c r="U33" s="105"/>
      <c r="V33" s="105"/>
      <c r="W33" s="105"/>
      <c r="X33" s="105"/>
      <c r="Y33" s="105"/>
      <c r="Z33" s="127"/>
      <c r="AA33" s="126"/>
    </row>
    <row r="34" spans="1:27" x14ac:dyDescent="0.25">
      <c r="A34" s="126" t="s">
        <v>9289</v>
      </c>
      <c r="B34" s="127" cm="1">
        <f t="array" ref="B34">IF(ROW() &lt; ROW(INDEX(plantings[experiment_ID],ROWS(plantings[experiment_ID]))), COUNTIF(INDEX(plantings[experiment_ID],1):plantings[[#This Row],[experiment_ID]],plantings[[#This Row],[experiment_ID]]), "")</f>
        <v>1</v>
      </c>
      <c r="C34" s="126"/>
      <c r="D34" s="191"/>
      <c r="E34" s="105"/>
      <c r="F34" s="126"/>
      <c r="G34" s="126" t="s">
        <v>606</v>
      </c>
      <c r="H34" s="172" t="s">
        <v>8675</v>
      </c>
      <c r="I34" s="105"/>
      <c r="J34" s="105"/>
      <c r="K34" s="126" t="s">
        <v>8676</v>
      </c>
      <c r="L34" s="21"/>
      <c r="M34" s="105"/>
      <c r="N34" s="194">
        <v>15</v>
      </c>
      <c r="O34" s="105"/>
      <c r="P34" s="21"/>
      <c r="Q34" s="126"/>
      <c r="R34" s="105"/>
      <c r="S34" s="105"/>
      <c r="T34" s="126"/>
      <c r="U34" s="105"/>
      <c r="V34" s="105"/>
      <c r="W34" s="105"/>
      <c r="X34" s="105"/>
      <c r="Y34" s="105"/>
      <c r="Z34" s="127"/>
      <c r="AA34" s="126"/>
    </row>
    <row r="35" spans="1:27" x14ac:dyDescent="0.25">
      <c r="A35" s="126" t="s">
        <v>9290</v>
      </c>
      <c r="B35" s="127" cm="1">
        <f t="array" ref="B35">IF(ROW() &lt; ROW(INDEX(plantings[experiment_ID],ROWS(plantings[experiment_ID]))), COUNTIF(INDEX(plantings[experiment_ID],1):plantings[[#This Row],[experiment_ID]],plantings[[#This Row],[experiment_ID]]), "")</f>
        <v>1</v>
      </c>
      <c r="C35" s="126"/>
      <c r="D35" s="191"/>
      <c r="E35" s="105"/>
      <c r="F35" s="126"/>
      <c r="G35" s="126" t="s">
        <v>606</v>
      </c>
      <c r="H35" s="172" t="s">
        <v>8675</v>
      </c>
      <c r="I35" s="105"/>
      <c r="J35" s="105"/>
      <c r="K35" s="126" t="s">
        <v>8676</v>
      </c>
      <c r="L35" s="21"/>
      <c r="M35" s="105"/>
      <c r="N35" s="194">
        <v>15</v>
      </c>
      <c r="O35" s="105"/>
      <c r="P35" s="21"/>
      <c r="Q35" s="126"/>
      <c r="R35" s="105"/>
      <c r="S35" s="105"/>
      <c r="T35" s="126"/>
      <c r="U35" s="105"/>
      <c r="V35" s="105"/>
      <c r="W35" s="105"/>
      <c r="X35" s="105"/>
      <c r="Y35" s="105"/>
      <c r="Z35" s="127"/>
      <c r="AA35" s="126"/>
    </row>
    <row r="36" spans="1:27" x14ac:dyDescent="0.25">
      <c r="A36" s="126" t="s">
        <v>9291</v>
      </c>
      <c r="B36" s="127" cm="1">
        <f t="array" ref="B36">IF(ROW() &lt; ROW(INDEX(plantings[experiment_ID],ROWS(plantings[experiment_ID]))), COUNTIF(INDEX(plantings[experiment_ID],1):plantings[[#This Row],[experiment_ID]],plantings[[#This Row],[experiment_ID]]), "")</f>
        <v>1</v>
      </c>
      <c r="C36" s="126"/>
      <c r="D36" s="191"/>
      <c r="E36" s="105"/>
      <c r="F36" s="126"/>
      <c r="G36" s="126" t="s">
        <v>606</v>
      </c>
      <c r="H36" s="172" t="s">
        <v>8675</v>
      </c>
      <c r="I36" s="105"/>
      <c r="J36" s="105"/>
      <c r="K36" s="126" t="s">
        <v>8676</v>
      </c>
      <c r="L36" s="21"/>
      <c r="M36" s="105"/>
      <c r="N36" s="194">
        <v>15</v>
      </c>
      <c r="O36" s="105"/>
      <c r="P36" s="21"/>
      <c r="Q36" s="126"/>
      <c r="R36" s="105"/>
      <c r="S36" s="105"/>
      <c r="T36" s="126"/>
      <c r="U36" s="105"/>
      <c r="V36" s="105"/>
      <c r="W36" s="105"/>
      <c r="X36" s="105"/>
      <c r="Y36" s="105"/>
      <c r="Z36" s="127"/>
      <c r="AA36" s="126"/>
    </row>
    <row r="37" spans="1:27" x14ac:dyDescent="0.25">
      <c r="A37" s="126" t="s">
        <v>9292</v>
      </c>
      <c r="B37" s="127" cm="1">
        <f t="array" ref="B37">IF(ROW() &lt; ROW(INDEX(plantings[experiment_ID],ROWS(plantings[experiment_ID]))), COUNTIF(INDEX(plantings[experiment_ID],1):plantings[[#This Row],[experiment_ID]],plantings[[#This Row],[experiment_ID]]), "")</f>
        <v>1</v>
      </c>
      <c r="C37" s="126"/>
      <c r="D37" s="191"/>
      <c r="E37" s="105"/>
      <c r="F37" s="126"/>
      <c r="G37" s="126" t="s">
        <v>606</v>
      </c>
      <c r="H37" s="172" t="s">
        <v>8675</v>
      </c>
      <c r="I37" s="105"/>
      <c r="J37" s="105"/>
      <c r="K37" s="126" t="s">
        <v>8676</v>
      </c>
      <c r="L37" s="21"/>
      <c r="M37" s="105"/>
      <c r="N37" s="194">
        <v>15</v>
      </c>
      <c r="O37" s="105"/>
      <c r="P37" s="21"/>
      <c r="Q37" s="126"/>
      <c r="R37" s="105"/>
      <c r="S37" s="105"/>
      <c r="T37" s="126"/>
      <c r="U37" s="105"/>
      <c r="V37" s="105"/>
      <c r="W37" s="105"/>
      <c r="X37" s="105"/>
      <c r="Y37" s="105"/>
      <c r="Z37" s="127"/>
      <c r="AA37" s="126"/>
    </row>
    <row r="38" spans="1:27" x14ac:dyDescent="0.25">
      <c r="A38" s="126" t="s">
        <v>9293</v>
      </c>
      <c r="B38" s="127" cm="1">
        <f t="array" ref="B38">IF(ROW() &lt; ROW(INDEX(plantings[experiment_ID],ROWS(plantings[experiment_ID]))), COUNTIF(INDEX(plantings[experiment_ID],1):plantings[[#This Row],[experiment_ID]],plantings[[#This Row],[experiment_ID]]), "")</f>
        <v>1</v>
      </c>
      <c r="C38" s="126"/>
      <c r="D38" s="191"/>
      <c r="E38" s="105"/>
      <c r="F38" s="126"/>
      <c r="G38" s="126" t="s">
        <v>606</v>
      </c>
      <c r="H38" s="172" t="s">
        <v>8675</v>
      </c>
      <c r="I38" s="105"/>
      <c r="J38" s="105"/>
      <c r="K38" s="126" t="s">
        <v>8676</v>
      </c>
      <c r="L38" s="21"/>
      <c r="M38" s="105"/>
      <c r="N38" s="194">
        <v>15</v>
      </c>
      <c r="O38" s="105"/>
      <c r="P38" s="21"/>
      <c r="Q38" s="126"/>
      <c r="R38" s="105"/>
      <c r="S38" s="105"/>
      <c r="T38" s="126"/>
      <c r="U38" s="105"/>
      <c r="V38" s="105"/>
      <c r="W38" s="105"/>
      <c r="X38" s="105"/>
      <c r="Y38" s="105"/>
      <c r="Z38" s="127"/>
      <c r="AA38" s="126"/>
    </row>
    <row r="39" spans="1:27" x14ac:dyDescent="0.25">
      <c r="A39" s="126" t="s">
        <v>9294</v>
      </c>
      <c r="B39" s="127" cm="1">
        <f t="array" ref="B39">IF(ROW() &lt; ROW(INDEX(plantings[experiment_ID],ROWS(plantings[experiment_ID]))), COUNTIF(INDEX(plantings[experiment_ID],1):plantings[[#This Row],[experiment_ID]],plantings[[#This Row],[experiment_ID]]), "")</f>
        <v>1</v>
      </c>
      <c r="C39" s="126"/>
      <c r="D39" s="191"/>
      <c r="E39" s="105"/>
      <c r="F39" s="126"/>
      <c r="G39" s="126" t="s">
        <v>606</v>
      </c>
      <c r="H39" s="172" t="s">
        <v>8675</v>
      </c>
      <c r="I39" s="105"/>
      <c r="J39" s="105"/>
      <c r="K39" s="126" t="s">
        <v>8676</v>
      </c>
      <c r="L39" s="21"/>
      <c r="M39" s="105"/>
      <c r="N39" s="194">
        <v>15</v>
      </c>
      <c r="O39" s="105"/>
      <c r="P39" s="21"/>
      <c r="Q39" s="126"/>
      <c r="R39" s="105"/>
      <c r="S39" s="105"/>
      <c r="T39" s="126"/>
      <c r="U39" s="105"/>
      <c r="V39" s="105"/>
      <c r="W39" s="105"/>
      <c r="X39" s="105"/>
      <c r="Y39" s="105"/>
      <c r="Z39" s="127"/>
      <c r="AA39" s="126"/>
    </row>
    <row r="40" spans="1:27" x14ac:dyDescent="0.25">
      <c r="A40" s="126" t="s">
        <v>9295</v>
      </c>
      <c r="B40" s="127" cm="1">
        <f t="array" ref="B40">IF(ROW() &lt; ROW(INDEX(plantings[experiment_ID],ROWS(plantings[experiment_ID]))), COUNTIF(INDEX(plantings[experiment_ID],1):plantings[[#This Row],[experiment_ID]],plantings[[#This Row],[experiment_ID]]), "")</f>
        <v>1</v>
      </c>
      <c r="C40" s="126"/>
      <c r="D40" s="191"/>
      <c r="E40" s="105"/>
      <c r="F40" s="126"/>
      <c r="G40" s="126" t="s">
        <v>606</v>
      </c>
      <c r="H40" s="172" t="s">
        <v>8675</v>
      </c>
      <c r="I40" s="105"/>
      <c r="J40" s="105"/>
      <c r="K40" s="126" t="s">
        <v>8676</v>
      </c>
      <c r="L40" s="21"/>
      <c r="M40" s="105"/>
      <c r="N40" s="194">
        <v>15</v>
      </c>
      <c r="O40" s="105"/>
      <c r="P40" s="21"/>
      <c r="Q40" s="126"/>
      <c r="R40" s="105"/>
      <c r="S40" s="105"/>
      <c r="T40" s="126"/>
      <c r="U40" s="105"/>
      <c r="V40" s="105"/>
      <c r="W40" s="105"/>
      <c r="X40" s="105"/>
      <c r="Y40" s="105"/>
      <c r="Z40" s="127"/>
      <c r="AA40" s="126"/>
    </row>
    <row r="41" spans="1:27" x14ac:dyDescent="0.25">
      <c r="A41" s="126" t="s">
        <v>9296</v>
      </c>
      <c r="B41" s="127" cm="1">
        <f t="array" ref="B41">IF(ROW() &lt; ROW(INDEX(plantings[experiment_ID],ROWS(plantings[experiment_ID]))), COUNTIF(INDEX(plantings[experiment_ID],1):plantings[[#This Row],[experiment_ID]],plantings[[#This Row],[experiment_ID]]), "")</f>
        <v>1</v>
      </c>
      <c r="C41" s="126"/>
      <c r="D41" s="191"/>
      <c r="E41" s="105"/>
      <c r="F41" s="126"/>
      <c r="G41" s="126" t="s">
        <v>606</v>
      </c>
      <c r="H41" s="172" t="s">
        <v>8675</v>
      </c>
      <c r="I41" s="105"/>
      <c r="J41" s="105"/>
      <c r="K41" s="126" t="s">
        <v>8676</v>
      </c>
      <c r="L41" s="21"/>
      <c r="M41" s="105"/>
      <c r="N41" s="194">
        <v>15</v>
      </c>
      <c r="O41" s="105"/>
      <c r="P41" s="21"/>
      <c r="Q41" s="126"/>
      <c r="R41" s="105"/>
      <c r="S41" s="105"/>
      <c r="T41" s="126"/>
      <c r="U41" s="105"/>
      <c r="V41" s="105"/>
      <c r="W41" s="105"/>
      <c r="X41" s="105"/>
      <c r="Y41" s="105"/>
      <c r="Z41" s="127"/>
      <c r="AA41" s="126"/>
    </row>
    <row r="42" spans="1:27" x14ac:dyDescent="0.25">
      <c r="A42" s="126" t="s">
        <v>9297</v>
      </c>
      <c r="B42" s="127" cm="1">
        <f t="array" ref="B42">IF(ROW() &lt; ROW(INDEX(plantings[experiment_ID],ROWS(plantings[experiment_ID]))), COUNTIF(INDEX(plantings[experiment_ID],1):plantings[[#This Row],[experiment_ID]],plantings[[#This Row],[experiment_ID]]), "")</f>
        <v>1</v>
      </c>
      <c r="C42" s="126"/>
      <c r="D42" s="191"/>
      <c r="E42" s="105"/>
      <c r="F42" s="126"/>
      <c r="G42" s="126" t="s">
        <v>606</v>
      </c>
      <c r="H42" s="172" t="s">
        <v>8675</v>
      </c>
      <c r="I42" s="105"/>
      <c r="J42" s="105"/>
      <c r="K42" s="126" t="s">
        <v>8676</v>
      </c>
      <c r="L42" s="21"/>
      <c r="M42" s="105"/>
      <c r="N42" s="194">
        <v>15</v>
      </c>
      <c r="O42" s="105"/>
      <c r="P42" s="21"/>
      <c r="Q42" s="126"/>
      <c r="R42" s="105"/>
      <c r="S42" s="105"/>
      <c r="T42" s="126"/>
      <c r="U42" s="105"/>
      <c r="V42" s="105"/>
      <c r="W42" s="105"/>
      <c r="X42" s="105"/>
      <c r="Y42" s="105"/>
      <c r="Z42" s="127"/>
      <c r="AA42" s="126"/>
    </row>
    <row r="43" spans="1:27" x14ac:dyDescent="0.25">
      <c r="A43" s="126" t="s">
        <v>9298</v>
      </c>
      <c r="B43" s="127" cm="1">
        <f t="array" ref="B43">IF(ROW() &lt; ROW(INDEX(plantings[experiment_ID],ROWS(plantings[experiment_ID]))), COUNTIF(INDEX(plantings[experiment_ID],1):plantings[[#This Row],[experiment_ID]],plantings[[#This Row],[experiment_ID]]), "")</f>
        <v>1</v>
      </c>
      <c r="C43" s="126"/>
      <c r="D43" s="191"/>
      <c r="E43" s="105"/>
      <c r="F43" s="126"/>
      <c r="G43" s="126" t="s">
        <v>606</v>
      </c>
      <c r="H43" s="172" t="s">
        <v>8675</v>
      </c>
      <c r="I43" s="105"/>
      <c r="J43" s="105"/>
      <c r="K43" s="126" t="s">
        <v>8676</v>
      </c>
      <c r="L43" s="21"/>
      <c r="M43" s="105"/>
      <c r="N43" s="194">
        <v>15</v>
      </c>
      <c r="O43" s="105"/>
      <c r="P43" s="21"/>
      <c r="Q43" s="126"/>
      <c r="R43" s="105"/>
      <c r="S43" s="105"/>
      <c r="T43" s="126"/>
      <c r="U43" s="105"/>
      <c r="V43" s="105"/>
      <c r="W43" s="105"/>
      <c r="X43" s="105"/>
      <c r="Y43" s="105"/>
      <c r="Z43" s="127"/>
      <c r="AA43" s="126"/>
    </row>
    <row r="44" spans="1:27" x14ac:dyDescent="0.25">
      <c r="A44" s="126" t="s">
        <v>9299</v>
      </c>
      <c r="B44" s="127" cm="1">
        <f t="array" ref="B44">IF(ROW() &lt; ROW(INDEX(plantings[experiment_ID],ROWS(plantings[experiment_ID]))), COUNTIF(INDEX(plantings[experiment_ID],1):plantings[[#This Row],[experiment_ID]],plantings[[#This Row],[experiment_ID]]), "")</f>
        <v>1</v>
      </c>
      <c r="C44" s="126"/>
      <c r="D44" s="191"/>
      <c r="E44" s="105"/>
      <c r="F44" s="126"/>
      <c r="G44" s="126" t="s">
        <v>606</v>
      </c>
      <c r="H44" s="172" t="s">
        <v>8675</v>
      </c>
      <c r="I44" s="105"/>
      <c r="J44" s="105"/>
      <c r="K44" s="126" t="s">
        <v>8676</v>
      </c>
      <c r="L44" s="21"/>
      <c r="M44" s="105"/>
      <c r="N44" s="194">
        <v>15</v>
      </c>
      <c r="O44" s="105"/>
      <c r="P44" s="21"/>
      <c r="Q44" s="126"/>
      <c r="R44" s="105"/>
      <c r="S44" s="105"/>
      <c r="T44" s="126"/>
      <c r="U44" s="105"/>
      <c r="V44" s="105"/>
      <c r="W44" s="105"/>
      <c r="X44" s="105"/>
      <c r="Y44" s="105"/>
      <c r="Z44" s="127"/>
      <c r="AA44" s="126"/>
    </row>
    <row r="45" spans="1:27" x14ac:dyDescent="0.25">
      <c r="A45" s="126" t="s">
        <v>9300</v>
      </c>
      <c r="B45" s="127" cm="1">
        <f t="array" ref="B45">IF(ROW() &lt; ROW(INDEX(plantings[experiment_ID],ROWS(plantings[experiment_ID]))), COUNTIF(INDEX(plantings[experiment_ID],1):plantings[[#This Row],[experiment_ID]],plantings[[#This Row],[experiment_ID]]), "")</f>
        <v>1</v>
      </c>
      <c r="C45" s="126"/>
      <c r="D45" s="191"/>
      <c r="E45" s="105"/>
      <c r="F45" s="126"/>
      <c r="G45" s="126" t="s">
        <v>606</v>
      </c>
      <c r="H45" s="172" t="s">
        <v>8675</v>
      </c>
      <c r="I45" s="105"/>
      <c r="J45" s="105"/>
      <c r="K45" s="126" t="s">
        <v>8676</v>
      </c>
      <c r="L45" s="21"/>
      <c r="M45" s="105"/>
      <c r="N45" s="194">
        <v>15</v>
      </c>
      <c r="O45" s="105"/>
      <c r="P45" s="21"/>
      <c r="Q45" s="126"/>
      <c r="R45" s="105"/>
      <c r="S45" s="105"/>
      <c r="T45" s="126"/>
      <c r="U45" s="105"/>
      <c r="V45" s="105"/>
      <c r="W45" s="105"/>
      <c r="X45" s="105"/>
      <c r="Y45" s="105"/>
      <c r="Z45" s="127"/>
      <c r="AA45" s="126"/>
    </row>
    <row r="46" spans="1:27" x14ac:dyDescent="0.25">
      <c r="A46" s="126" t="s">
        <v>9301</v>
      </c>
      <c r="B46" s="127" cm="1">
        <f t="array" ref="B46">IF(ROW() &lt; ROW(INDEX(plantings[experiment_ID],ROWS(plantings[experiment_ID]))), COUNTIF(INDEX(plantings[experiment_ID],1):plantings[[#This Row],[experiment_ID]],plantings[[#This Row],[experiment_ID]]), "")</f>
        <v>1</v>
      </c>
      <c r="C46" s="126"/>
      <c r="D46" s="191"/>
      <c r="E46" s="105"/>
      <c r="F46" s="126"/>
      <c r="G46" s="126" t="s">
        <v>606</v>
      </c>
      <c r="H46" s="172" t="s">
        <v>8675</v>
      </c>
      <c r="I46" s="105"/>
      <c r="J46" s="105"/>
      <c r="K46" s="126" t="s">
        <v>8676</v>
      </c>
      <c r="L46" s="21"/>
      <c r="M46" s="105"/>
      <c r="N46" s="194">
        <v>15</v>
      </c>
      <c r="O46" s="105"/>
      <c r="P46" s="21"/>
      <c r="Q46" s="126"/>
      <c r="R46" s="105"/>
      <c r="S46" s="105"/>
      <c r="T46" s="126"/>
      <c r="U46" s="105"/>
      <c r="V46" s="105"/>
      <c r="W46" s="105"/>
      <c r="X46" s="105"/>
      <c r="Y46" s="105"/>
      <c r="Z46" s="127"/>
      <c r="AA46" s="126"/>
    </row>
    <row r="47" spans="1:27" x14ac:dyDescent="0.25">
      <c r="A47" s="126" t="s">
        <v>9302</v>
      </c>
      <c r="B47" s="127" cm="1">
        <f t="array" ref="B47">IF(ROW() &lt; ROW(INDEX(plantings[experiment_ID],ROWS(plantings[experiment_ID]))), COUNTIF(INDEX(plantings[experiment_ID],1):plantings[[#This Row],[experiment_ID]],plantings[[#This Row],[experiment_ID]]), "")</f>
        <v>1</v>
      </c>
      <c r="C47" s="126"/>
      <c r="D47" s="191"/>
      <c r="E47" s="105"/>
      <c r="F47" s="126"/>
      <c r="G47" s="126" t="s">
        <v>606</v>
      </c>
      <c r="H47" s="172" t="s">
        <v>8675</v>
      </c>
      <c r="I47" s="105"/>
      <c r="J47" s="105"/>
      <c r="K47" s="126" t="s">
        <v>8676</v>
      </c>
      <c r="L47" s="21"/>
      <c r="M47" s="105"/>
      <c r="N47" s="194">
        <v>15</v>
      </c>
      <c r="O47" s="105"/>
      <c r="P47" s="21"/>
      <c r="Q47" s="126"/>
      <c r="R47" s="105"/>
      <c r="S47" s="105"/>
      <c r="T47" s="126"/>
      <c r="U47" s="105"/>
      <c r="V47" s="105"/>
      <c r="W47" s="105"/>
      <c r="X47" s="105"/>
      <c r="Y47" s="105"/>
      <c r="Z47" s="127"/>
      <c r="AA47" s="126"/>
    </row>
    <row r="48" spans="1:27" x14ac:dyDescent="0.25">
      <c r="A48" s="126" t="s">
        <v>9303</v>
      </c>
      <c r="B48" s="127" cm="1">
        <f t="array" ref="B48">IF(ROW() &lt; ROW(INDEX(plantings[experiment_ID],ROWS(plantings[experiment_ID]))), COUNTIF(INDEX(plantings[experiment_ID],1):plantings[[#This Row],[experiment_ID]],plantings[[#This Row],[experiment_ID]]), "")</f>
        <v>1</v>
      </c>
      <c r="C48" s="126"/>
      <c r="D48" s="191"/>
      <c r="E48" s="105"/>
      <c r="F48" s="126"/>
      <c r="G48" s="126" t="s">
        <v>606</v>
      </c>
      <c r="H48" s="172" t="s">
        <v>8675</v>
      </c>
      <c r="I48" s="105"/>
      <c r="J48" s="105"/>
      <c r="K48" s="126" t="s">
        <v>8676</v>
      </c>
      <c r="L48" s="21"/>
      <c r="M48" s="105"/>
      <c r="N48" s="194">
        <v>15</v>
      </c>
      <c r="O48" s="105"/>
      <c r="P48" s="21"/>
      <c r="Q48" s="126"/>
      <c r="R48" s="105"/>
      <c r="S48" s="105"/>
      <c r="T48" s="126"/>
      <c r="U48" s="105"/>
      <c r="V48" s="105"/>
      <c r="W48" s="105"/>
      <c r="X48" s="105"/>
      <c r="Y48" s="105"/>
      <c r="Z48" s="127"/>
      <c r="AA48" s="126"/>
    </row>
    <row r="49" spans="1:27" x14ac:dyDescent="0.25">
      <c r="A49" s="126" t="s">
        <v>9355</v>
      </c>
      <c r="B49" s="127" cm="1">
        <f t="array" ref="B49">IF(ROW() &lt; ROW(INDEX(plantings[experiment_ID],ROWS(plantings[experiment_ID]))), COUNTIF(INDEX(plantings[experiment_ID],1):plantings[[#This Row],[experiment_ID]],plantings[[#This Row],[experiment_ID]]), "")</f>
        <v>1</v>
      </c>
      <c r="C49" s="126" t="s">
        <v>9360</v>
      </c>
      <c r="D49" s="191">
        <v>39251</v>
      </c>
      <c r="E49" s="105"/>
      <c r="F49" s="126"/>
      <c r="G49" s="126"/>
      <c r="H49" s="105"/>
      <c r="I49" s="105"/>
      <c r="J49" s="105"/>
      <c r="K49" s="126" t="s">
        <v>8695</v>
      </c>
      <c r="L49" s="21"/>
      <c r="M49" s="105"/>
      <c r="N49" s="194"/>
      <c r="O49" s="105"/>
      <c r="P49" s="21"/>
      <c r="Q49" s="126"/>
      <c r="R49" s="105"/>
      <c r="S49" s="105"/>
      <c r="T49" s="126"/>
      <c r="U49" s="105"/>
      <c r="V49" s="105"/>
      <c r="W49" s="105"/>
      <c r="X49" s="105"/>
      <c r="Y49" s="105"/>
      <c r="Z49" s="127"/>
      <c r="AA49" s="126"/>
    </row>
    <row r="50" spans="1:27" x14ac:dyDescent="0.25">
      <c r="A50" s="126" t="s">
        <v>9355</v>
      </c>
      <c r="B50" s="127" cm="1">
        <f t="array" ref="B50">IF(ROW() &lt; ROW(INDEX(plantings[experiment_ID],ROWS(plantings[experiment_ID]))), COUNTIF(INDEX(plantings[experiment_ID],1):plantings[[#This Row],[experiment_ID]],plantings[[#This Row],[experiment_ID]]), "")</f>
        <v>2</v>
      </c>
      <c r="C50" s="126" t="s">
        <v>9359</v>
      </c>
      <c r="D50" s="191">
        <v>39317</v>
      </c>
      <c r="E50" s="105"/>
      <c r="F50" s="126"/>
      <c r="G50" s="126"/>
      <c r="H50" s="105"/>
      <c r="I50" s="105"/>
      <c r="J50" s="105"/>
      <c r="K50" s="126" t="s">
        <v>8696</v>
      </c>
      <c r="L50" s="21"/>
      <c r="M50" s="105"/>
      <c r="N50" s="194"/>
      <c r="O50" s="105"/>
      <c r="P50" s="21"/>
      <c r="Q50" s="126"/>
      <c r="R50" s="105"/>
      <c r="S50" s="105"/>
      <c r="T50" s="126"/>
      <c r="U50" s="105"/>
      <c r="V50" s="105"/>
      <c r="W50" s="105"/>
      <c r="X50" s="105"/>
      <c r="Y50" s="105"/>
      <c r="Z50" s="127"/>
      <c r="AA50" s="126"/>
    </row>
    <row r="51" spans="1:27" x14ac:dyDescent="0.25">
      <c r="A51" s="126" t="s">
        <v>9356</v>
      </c>
      <c r="B51" s="127" cm="1">
        <f t="array" ref="B51">IF(ROW() &lt; ROW(INDEX(plantings[experiment_ID],ROWS(plantings[experiment_ID]))), COUNTIF(INDEX(plantings[experiment_ID],1):plantings[[#This Row],[experiment_ID]],plantings[[#This Row],[experiment_ID]]), "")</f>
        <v>1</v>
      </c>
      <c r="C51" s="126" t="s">
        <v>9360</v>
      </c>
      <c r="D51" s="191">
        <v>39603</v>
      </c>
      <c r="E51" s="105"/>
      <c r="F51" s="126"/>
      <c r="G51" s="126"/>
      <c r="H51" s="105"/>
      <c r="I51" s="105"/>
      <c r="J51" s="105"/>
      <c r="K51" s="126" t="s">
        <v>8695</v>
      </c>
      <c r="L51" s="21"/>
      <c r="M51" s="105"/>
      <c r="N51" s="194"/>
      <c r="O51" s="105"/>
      <c r="P51" s="21"/>
      <c r="Q51" s="126"/>
      <c r="R51" s="105"/>
      <c r="S51" s="105"/>
      <c r="T51" s="126"/>
      <c r="U51" s="105"/>
      <c r="V51" s="105"/>
      <c r="W51" s="105"/>
      <c r="X51" s="105"/>
      <c r="Y51" s="105"/>
      <c r="Z51" s="127"/>
      <c r="AA51" s="126"/>
    </row>
    <row r="52" spans="1:27" x14ac:dyDescent="0.25">
      <c r="A52" s="126" t="s">
        <v>9356</v>
      </c>
      <c r="B52" s="127" cm="1">
        <f t="array" ref="B52">IF(ROW() &lt; ROW(INDEX(plantings[experiment_ID],ROWS(plantings[experiment_ID]))), COUNTIF(INDEX(plantings[experiment_ID],1):plantings[[#This Row],[experiment_ID]],plantings[[#This Row],[experiment_ID]]), "")</f>
        <v>2</v>
      </c>
      <c r="C52" s="126" t="s">
        <v>9359</v>
      </c>
      <c r="D52" s="191">
        <v>39665</v>
      </c>
      <c r="E52" s="105"/>
      <c r="F52" s="126"/>
      <c r="G52" s="126"/>
      <c r="H52" s="105"/>
      <c r="I52" s="105"/>
      <c r="J52" s="105"/>
      <c r="K52" s="126" t="s">
        <v>8696</v>
      </c>
      <c r="L52" s="21"/>
      <c r="M52" s="105"/>
      <c r="N52" s="194"/>
      <c r="O52" s="105"/>
      <c r="P52" s="21"/>
      <c r="Q52" s="126"/>
      <c r="R52" s="105"/>
      <c r="S52" s="105"/>
      <c r="T52" s="126"/>
      <c r="U52" s="105"/>
      <c r="V52" s="105"/>
      <c r="W52" s="105"/>
      <c r="X52" s="105"/>
      <c r="Y52" s="105"/>
      <c r="Z52" s="127"/>
      <c r="AA52" s="126"/>
    </row>
    <row r="53" spans="1:27" x14ac:dyDescent="0.25">
      <c r="A53" s="126" t="s">
        <v>9357</v>
      </c>
      <c r="B53" s="127" cm="1">
        <f t="array" ref="B53">IF(ROW() &lt; ROW(INDEX(plantings[experiment_ID],ROWS(plantings[experiment_ID]))), COUNTIF(INDEX(plantings[experiment_ID],1):plantings[[#This Row],[experiment_ID]],plantings[[#This Row],[experiment_ID]]), "")</f>
        <v>1</v>
      </c>
      <c r="C53" s="126" t="s">
        <v>9360</v>
      </c>
      <c r="D53" s="191">
        <v>39987</v>
      </c>
      <c r="E53" s="105"/>
      <c r="F53" s="126"/>
      <c r="G53" s="126"/>
      <c r="H53" s="105"/>
      <c r="I53" s="105"/>
      <c r="J53" s="105"/>
      <c r="K53" s="126" t="s">
        <v>8695</v>
      </c>
      <c r="L53" s="21"/>
      <c r="M53" s="105"/>
      <c r="N53" s="194"/>
      <c r="O53" s="105"/>
      <c r="P53" s="21"/>
      <c r="Q53" s="126"/>
      <c r="R53" s="105"/>
      <c r="S53" s="105"/>
      <c r="T53" s="126"/>
      <c r="U53" s="105"/>
      <c r="V53" s="105"/>
      <c r="W53" s="105"/>
      <c r="X53" s="105"/>
      <c r="Y53" s="105"/>
      <c r="Z53" s="127"/>
      <c r="AA53" s="126"/>
    </row>
    <row r="54" spans="1:27" x14ac:dyDescent="0.25">
      <c r="A54" s="126" t="s">
        <v>9357</v>
      </c>
      <c r="B54" s="127" cm="1">
        <f t="array" ref="B54">IF(ROW() &lt; ROW(INDEX(plantings[experiment_ID],ROWS(plantings[experiment_ID]))), COUNTIF(INDEX(plantings[experiment_ID],1):plantings[[#This Row],[experiment_ID]],plantings[[#This Row],[experiment_ID]]), "")</f>
        <v>2</v>
      </c>
      <c r="C54" s="126" t="s">
        <v>9359</v>
      </c>
      <c r="D54" s="191">
        <v>40044</v>
      </c>
      <c r="E54" s="105"/>
      <c r="F54" s="126"/>
      <c r="G54" s="126"/>
      <c r="H54" s="105"/>
      <c r="I54" s="105"/>
      <c r="J54" s="105"/>
      <c r="K54" s="126" t="s">
        <v>8696</v>
      </c>
      <c r="L54" s="21"/>
      <c r="M54" s="105"/>
      <c r="N54" s="194"/>
      <c r="O54" s="105"/>
      <c r="P54" s="21"/>
      <c r="Q54" s="126"/>
      <c r="R54" s="105"/>
      <c r="S54" s="105"/>
      <c r="T54" s="126"/>
      <c r="U54" s="105"/>
      <c r="V54" s="105"/>
      <c r="W54" s="105"/>
      <c r="X54" s="105"/>
      <c r="Y54" s="105"/>
      <c r="Z54" s="127"/>
      <c r="AA54" s="126"/>
    </row>
    <row r="55" spans="1:27" x14ac:dyDescent="0.25">
      <c r="A55" s="126" t="s">
        <v>9916</v>
      </c>
      <c r="B55" s="127" cm="1">
        <f t="array" ref="B55">IF(ROW() &lt; ROW(INDEX(plantings[experiment_ID],ROWS(plantings[experiment_ID]))), COUNTIF(INDEX(plantings[experiment_ID],1):plantings[[#This Row],[experiment_ID]],plantings[[#This Row],[experiment_ID]]), "")</f>
        <v>1</v>
      </c>
      <c r="C55" s="126" t="s">
        <v>9388</v>
      </c>
      <c r="D55" s="191">
        <v>39927</v>
      </c>
      <c r="E55" s="105">
        <v>70</v>
      </c>
      <c r="F55" s="126"/>
      <c r="G55" s="126"/>
      <c r="H55" s="105"/>
      <c r="I55" s="105"/>
      <c r="J55" s="105"/>
      <c r="K55" s="126"/>
      <c r="L55" s="21"/>
      <c r="M55" s="105"/>
      <c r="N55" s="194">
        <v>0.45</v>
      </c>
      <c r="O55" s="105"/>
      <c r="P55" s="21"/>
      <c r="Q55" s="126"/>
      <c r="R55" s="105"/>
      <c r="S55" s="105"/>
      <c r="T55" s="126"/>
      <c r="U55" s="105"/>
      <c r="V55" s="105"/>
      <c r="W55" s="105"/>
      <c r="X55" s="105"/>
      <c r="Y55" s="105"/>
      <c r="Z55" s="127"/>
      <c r="AA55" s="126"/>
    </row>
    <row r="56" spans="1:27" x14ac:dyDescent="0.25">
      <c r="A56" s="126" t="s">
        <v>9916</v>
      </c>
      <c r="B56" s="127" cm="1">
        <f t="array" ref="B56">IF(ROW() &lt; ROW(INDEX(plantings[experiment_ID],ROWS(plantings[experiment_ID]))), COUNTIF(INDEX(plantings[experiment_ID],1):plantings[[#This Row],[experiment_ID]],plantings[[#This Row],[experiment_ID]]), "")</f>
        <v>2</v>
      </c>
      <c r="C56" s="126" t="s">
        <v>9389</v>
      </c>
      <c r="D56" s="191">
        <v>39950</v>
      </c>
      <c r="E56" s="105">
        <v>70</v>
      </c>
      <c r="F56" s="126"/>
      <c r="G56" s="126"/>
      <c r="H56" s="105"/>
      <c r="I56" s="105"/>
      <c r="J56" s="105"/>
      <c r="K56" s="126"/>
      <c r="L56" s="21"/>
      <c r="M56" s="105"/>
      <c r="N56" s="194"/>
      <c r="O56" s="105"/>
      <c r="P56" s="21"/>
      <c r="Q56" s="126"/>
      <c r="R56" s="105"/>
      <c r="S56" s="105"/>
      <c r="T56" s="126"/>
      <c r="U56" s="105"/>
      <c r="V56" s="105"/>
      <c r="W56" s="105"/>
      <c r="X56" s="105"/>
      <c r="Y56" s="105"/>
      <c r="Z56" s="127"/>
      <c r="AA56" s="126"/>
    </row>
    <row r="57" spans="1:27" x14ac:dyDescent="0.25">
      <c r="A57" s="126" t="s">
        <v>9916</v>
      </c>
      <c r="B57" s="127" cm="1">
        <f t="array" ref="B57">IF(ROW() &lt; ROW(INDEX(plantings[experiment_ID],ROWS(plantings[experiment_ID]))), COUNTIF(INDEX(plantings[experiment_ID],1):plantings[[#This Row],[experiment_ID]],plantings[[#This Row],[experiment_ID]]), "")</f>
        <v>3</v>
      </c>
      <c r="C57" s="126" t="s">
        <v>9390</v>
      </c>
      <c r="D57" s="191">
        <v>39926</v>
      </c>
      <c r="E57" s="105">
        <v>70</v>
      </c>
      <c r="F57" s="126"/>
      <c r="G57" s="126"/>
      <c r="H57" s="105"/>
      <c r="I57" s="105"/>
      <c r="J57" s="105"/>
      <c r="K57" s="126"/>
      <c r="L57" s="21"/>
      <c r="M57" s="105"/>
      <c r="N57" s="194"/>
      <c r="O57" s="105"/>
      <c r="P57" s="21"/>
      <c r="Q57" s="126"/>
      <c r="R57" s="105"/>
      <c r="S57" s="105"/>
      <c r="T57" s="126"/>
      <c r="U57" s="105"/>
      <c r="V57" s="105"/>
      <c r="W57" s="105"/>
      <c r="X57" s="105"/>
      <c r="Y57" s="105"/>
      <c r="Z57" s="127"/>
      <c r="AA57" s="126"/>
    </row>
    <row r="58" spans="1:27" x14ac:dyDescent="0.25">
      <c r="A58" s="126" t="s">
        <v>9400</v>
      </c>
      <c r="B58" s="127" cm="1">
        <f t="array" ref="B58">IF(ROW() &lt; ROW(INDEX(plantings[experiment_ID],ROWS(plantings[experiment_ID]))), COUNTIF(INDEX(plantings[experiment_ID],1):plantings[[#This Row],[experiment_ID]],plantings[[#This Row],[experiment_ID]]), "")</f>
        <v>1</v>
      </c>
      <c r="C58" s="126"/>
      <c r="D58" s="191">
        <v>28965</v>
      </c>
      <c r="E58" s="105">
        <v>5</v>
      </c>
      <c r="F58" s="126"/>
      <c r="G58" s="126" t="s">
        <v>606</v>
      </c>
      <c r="H58" s="105"/>
      <c r="I58" s="105"/>
      <c r="J58" s="105"/>
      <c r="K58" s="126"/>
      <c r="L58" s="21"/>
      <c r="M58" s="105"/>
      <c r="N58" s="194">
        <v>66.5</v>
      </c>
      <c r="O58" s="105"/>
      <c r="P58" s="21"/>
      <c r="Q58" s="126"/>
      <c r="R58" s="105"/>
      <c r="S58" s="105"/>
      <c r="T58" s="126"/>
      <c r="U58" s="105"/>
      <c r="V58" s="105"/>
      <c r="W58" s="105"/>
      <c r="X58" s="105"/>
      <c r="Y58" s="105"/>
      <c r="Z58" s="127"/>
      <c r="AA58" s="126"/>
    </row>
    <row r="59" spans="1:27" x14ac:dyDescent="0.25">
      <c r="A59" s="126" t="s">
        <v>9401</v>
      </c>
      <c r="B59" s="127" cm="1">
        <f t="array" ref="B59">IF(ROW() &lt; ROW(INDEX(plantings[experiment_ID],ROWS(plantings[experiment_ID]))), COUNTIF(INDEX(plantings[experiment_ID],1):plantings[[#This Row],[experiment_ID]],plantings[[#This Row],[experiment_ID]]), "")</f>
        <v>1</v>
      </c>
      <c r="C59" s="126"/>
      <c r="D59" s="191">
        <v>29331</v>
      </c>
      <c r="E59" s="105">
        <v>5</v>
      </c>
      <c r="F59" s="126"/>
      <c r="G59" s="126" t="s">
        <v>606</v>
      </c>
      <c r="H59" s="105"/>
      <c r="I59" s="105"/>
      <c r="J59" s="105"/>
      <c r="K59" s="126"/>
      <c r="L59" s="21"/>
      <c r="M59" s="105"/>
      <c r="N59" s="194">
        <v>66.5</v>
      </c>
      <c r="O59" s="105"/>
      <c r="P59" s="21"/>
      <c r="Q59" s="126"/>
      <c r="R59" s="105"/>
      <c r="S59" s="105"/>
      <c r="T59" s="126"/>
      <c r="U59" s="105"/>
      <c r="V59" s="105"/>
      <c r="W59" s="105"/>
      <c r="X59" s="105"/>
      <c r="Y59" s="105"/>
      <c r="Z59" s="127"/>
      <c r="AA59" s="126"/>
    </row>
    <row r="60" spans="1:27" x14ac:dyDescent="0.25">
      <c r="A60" s="126" t="s">
        <v>9402</v>
      </c>
      <c r="B60" s="127" cm="1">
        <f t="array" ref="B60">IF(ROW() &lt; ROW(INDEX(plantings[experiment_ID],ROWS(plantings[experiment_ID]))), COUNTIF(INDEX(plantings[experiment_ID],1):plantings[[#This Row],[experiment_ID]],plantings[[#This Row],[experiment_ID]]), "")</f>
        <v>1</v>
      </c>
      <c r="C60" s="126"/>
      <c r="D60" s="191">
        <v>29865</v>
      </c>
      <c r="E60" s="105">
        <v>471</v>
      </c>
      <c r="F60" s="126"/>
      <c r="G60" s="126" t="s">
        <v>606</v>
      </c>
      <c r="H60" s="105"/>
      <c r="I60" s="105"/>
      <c r="J60" s="105"/>
      <c r="K60" s="126"/>
      <c r="L60" s="21"/>
      <c r="M60" s="105"/>
      <c r="N60" s="194">
        <v>14.7</v>
      </c>
      <c r="O60" s="105"/>
      <c r="P60" s="21"/>
      <c r="Q60" s="126"/>
      <c r="R60" s="105"/>
      <c r="S60" s="105"/>
      <c r="T60" s="126"/>
      <c r="U60" s="105"/>
      <c r="V60" s="105"/>
      <c r="W60" s="105"/>
      <c r="X60" s="105"/>
      <c r="Y60" s="105"/>
      <c r="Z60" s="127"/>
      <c r="AA60" s="126"/>
    </row>
    <row r="61" spans="1:27" x14ac:dyDescent="0.25">
      <c r="A61" s="126" t="s">
        <v>9403</v>
      </c>
      <c r="B61" s="127" cm="1">
        <f t="array" ref="B61">IF(ROW() &lt; ROW(INDEX(plantings[experiment_ID],ROWS(plantings[experiment_ID]))), COUNTIF(INDEX(plantings[experiment_ID],1):plantings[[#This Row],[experiment_ID]],plantings[[#This Row],[experiment_ID]]), "")</f>
        <v>1</v>
      </c>
      <c r="C61" s="126"/>
      <c r="D61" s="191">
        <v>30214</v>
      </c>
      <c r="E61" s="105">
        <v>471</v>
      </c>
      <c r="F61" s="126"/>
      <c r="G61" s="126" t="s">
        <v>606</v>
      </c>
      <c r="H61" s="105"/>
      <c r="I61" s="105"/>
      <c r="J61" s="105"/>
      <c r="K61" s="126"/>
      <c r="L61" s="21"/>
      <c r="M61" s="105"/>
      <c r="N61" s="194">
        <v>14.7</v>
      </c>
      <c r="O61" s="105"/>
      <c r="P61" s="21"/>
      <c r="Q61" s="126"/>
      <c r="R61" s="105"/>
      <c r="S61" s="105"/>
      <c r="T61" s="126"/>
      <c r="U61" s="105"/>
      <c r="V61" s="105"/>
      <c r="W61" s="105"/>
      <c r="X61" s="105"/>
      <c r="Y61" s="105"/>
      <c r="Z61" s="127"/>
      <c r="AA61" s="126"/>
    </row>
    <row r="62" spans="1:27" x14ac:dyDescent="0.25">
      <c r="A62" s="126" t="s">
        <v>9404</v>
      </c>
      <c r="B62" s="127" cm="1">
        <f t="array" ref="B62">IF(ROW() &lt; ROW(INDEX(plantings[experiment_ID],ROWS(plantings[experiment_ID]))), COUNTIF(INDEX(plantings[experiment_ID],1):plantings[[#This Row],[experiment_ID]],plantings[[#This Row],[experiment_ID]]), "")</f>
        <v>1</v>
      </c>
      <c r="C62" s="126"/>
      <c r="D62" s="191">
        <v>30579</v>
      </c>
      <c r="E62" s="105">
        <v>471</v>
      </c>
      <c r="F62" s="126"/>
      <c r="G62" s="126" t="s">
        <v>606</v>
      </c>
      <c r="H62" s="105"/>
      <c r="I62" s="105"/>
      <c r="J62" s="105"/>
      <c r="K62" s="126"/>
      <c r="L62" s="21"/>
      <c r="M62" s="105"/>
      <c r="N62" s="194">
        <v>14.7</v>
      </c>
      <c r="O62" s="105"/>
      <c r="P62" s="21"/>
      <c r="Q62" s="126"/>
      <c r="R62" s="105"/>
      <c r="S62" s="105"/>
      <c r="T62" s="126"/>
      <c r="U62" s="105"/>
      <c r="V62" s="105"/>
      <c r="W62" s="105"/>
      <c r="X62" s="105"/>
      <c r="Y62" s="105"/>
      <c r="Z62" s="127"/>
      <c r="AA62" s="126"/>
    </row>
    <row r="63" spans="1:27" x14ac:dyDescent="0.25">
      <c r="A63" s="126" t="s">
        <v>9405</v>
      </c>
      <c r="B63" s="127" cm="1">
        <f t="array" ref="B63">IF(ROW() &lt; ROW(INDEX(plantings[experiment_ID],ROWS(plantings[experiment_ID]))), COUNTIF(INDEX(plantings[experiment_ID],1):plantings[[#This Row],[experiment_ID]],plantings[[#This Row],[experiment_ID]]), "")</f>
        <v>1</v>
      </c>
      <c r="C63" s="126"/>
      <c r="D63" s="191">
        <v>30945</v>
      </c>
      <c r="E63" s="105">
        <v>471</v>
      </c>
      <c r="F63" s="126"/>
      <c r="G63" s="126" t="s">
        <v>606</v>
      </c>
      <c r="H63" s="105"/>
      <c r="I63" s="105"/>
      <c r="J63" s="105"/>
      <c r="K63" s="126"/>
      <c r="L63" s="21"/>
      <c r="M63" s="105"/>
      <c r="N63" s="194">
        <v>14.7</v>
      </c>
      <c r="O63" s="105"/>
      <c r="P63" s="21"/>
      <c r="Q63" s="126"/>
      <c r="R63" s="105"/>
      <c r="S63" s="105"/>
      <c r="T63" s="126"/>
      <c r="U63" s="105"/>
      <c r="V63" s="105"/>
      <c r="W63" s="105"/>
      <c r="X63" s="105"/>
      <c r="Y63" s="105"/>
      <c r="Z63" s="127"/>
      <c r="AA63" s="126"/>
    </row>
    <row r="64" spans="1:27" x14ac:dyDescent="0.25">
      <c r="A64" s="126" t="s">
        <v>9406</v>
      </c>
      <c r="B64" s="127" cm="1">
        <f t="array" ref="B64">IF(ROW() &lt; ROW(INDEX(plantings[experiment_ID],ROWS(plantings[experiment_ID]))), COUNTIF(INDEX(plantings[experiment_ID],1):plantings[[#This Row],[experiment_ID]],plantings[[#This Row],[experiment_ID]]), "")</f>
        <v>1</v>
      </c>
      <c r="C64" s="126"/>
      <c r="D64" s="191">
        <v>31157</v>
      </c>
      <c r="E64" s="105">
        <v>5</v>
      </c>
      <c r="F64" s="126"/>
      <c r="G64" s="126" t="s">
        <v>606</v>
      </c>
      <c r="H64" s="105"/>
      <c r="I64" s="105"/>
      <c r="J64" s="105"/>
      <c r="K64" s="126"/>
      <c r="L64" s="21"/>
      <c r="M64" s="105"/>
      <c r="N64" s="194">
        <v>66.5</v>
      </c>
      <c r="O64" s="105"/>
      <c r="P64" s="21"/>
      <c r="Q64" s="126"/>
      <c r="R64" s="105"/>
      <c r="S64" s="105"/>
      <c r="T64" s="126"/>
      <c r="U64" s="105"/>
      <c r="V64" s="105"/>
      <c r="W64" s="105"/>
      <c r="X64" s="105"/>
      <c r="Y64" s="105"/>
      <c r="Z64" s="127"/>
      <c r="AA64" s="126"/>
    </row>
    <row r="65" spans="1:27" x14ac:dyDescent="0.25">
      <c r="A65" s="126" t="s">
        <v>9407</v>
      </c>
      <c r="B65" s="127" cm="1">
        <f t="array" ref="B65">IF(ROW() &lt; ROW(INDEX(plantings[experiment_ID],ROWS(plantings[experiment_ID]))), COUNTIF(INDEX(plantings[experiment_ID],1):plantings[[#This Row],[experiment_ID]],plantings[[#This Row],[experiment_ID]]), "")</f>
        <v>1</v>
      </c>
      <c r="C65" s="126"/>
      <c r="D65" s="191">
        <v>31522</v>
      </c>
      <c r="E65" s="105">
        <v>5</v>
      </c>
      <c r="F65" s="126"/>
      <c r="G65" s="126" t="s">
        <v>606</v>
      </c>
      <c r="H65" s="105"/>
      <c r="I65" s="105"/>
      <c r="J65" s="105"/>
      <c r="K65" s="126"/>
      <c r="L65" s="21"/>
      <c r="M65" s="105"/>
      <c r="N65" s="194">
        <v>66.5</v>
      </c>
      <c r="O65" s="105"/>
      <c r="P65" s="21"/>
      <c r="Q65" s="126"/>
      <c r="R65" s="105"/>
      <c r="S65" s="105"/>
      <c r="T65" s="126"/>
      <c r="U65" s="105"/>
      <c r="V65" s="105"/>
      <c r="W65" s="105"/>
      <c r="X65" s="105"/>
      <c r="Y65" s="105"/>
      <c r="Z65" s="127"/>
      <c r="AA65" s="126"/>
    </row>
    <row r="66" spans="1:27" x14ac:dyDescent="0.25">
      <c r="A66" s="126" t="s">
        <v>9408</v>
      </c>
      <c r="B66" s="127" cm="1">
        <f t="array" ref="B66">IF(ROW() &lt; ROW(INDEX(plantings[experiment_ID],ROWS(plantings[experiment_ID]))), COUNTIF(INDEX(plantings[experiment_ID],1):plantings[[#This Row],[experiment_ID]],plantings[[#This Row],[experiment_ID]]), "")</f>
        <v>1</v>
      </c>
      <c r="C66" s="126"/>
      <c r="D66" s="191">
        <v>32052</v>
      </c>
      <c r="E66" s="105">
        <v>471</v>
      </c>
      <c r="F66" s="126"/>
      <c r="G66" s="126" t="s">
        <v>606</v>
      </c>
      <c r="H66" s="105"/>
      <c r="I66" s="105"/>
      <c r="J66" s="105"/>
      <c r="K66" s="126"/>
      <c r="L66" s="21"/>
      <c r="M66" s="105"/>
      <c r="N66" s="194">
        <v>14.7</v>
      </c>
      <c r="O66" s="105"/>
      <c r="P66" s="21"/>
      <c r="Q66" s="126"/>
      <c r="R66" s="105"/>
      <c r="S66" s="105"/>
      <c r="T66" s="126"/>
      <c r="U66" s="105"/>
      <c r="V66" s="105"/>
      <c r="W66" s="105"/>
      <c r="X66" s="105"/>
      <c r="Y66" s="105"/>
      <c r="Z66" s="127"/>
      <c r="AA66" s="126"/>
    </row>
    <row r="67" spans="1:27" x14ac:dyDescent="0.25">
      <c r="A67" s="126" t="s">
        <v>9409</v>
      </c>
      <c r="B67" s="127" cm="1">
        <f t="array" ref="B67">IF(ROW() &lt; ROW(INDEX(plantings[experiment_ID],ROWS(plantings[experiment_ID]))), COUNTIF(INDEX(plantings[experiment_ID],1):plantings[[#This Row],[experiment_ID]],plantings[[#This Row],[experiment_ID]]), "")</f>
        <v>1</v>
      </c>
      <c r="C67" s="126"/>
      <c r="D67" s="191">
        <v>32406</v>
      </c>
      <c r="E67" s="105">
        <v>471</v>
      </c>
      <c r="F67" s="126"/>
      <c r="G67" s="126" t="s">
        <v>606</v>
      </c>
      <c r="H67" s="105"/>
      <c r="I67" s="105"/>
      <c r="J67" s="105"/>
      <c r="K67" s="126"/>
      <c r="L67" s="21"/>
      <c r="M67" s="105"/>
      <c r="N67" s="194">
        <v>14.7</v>
      </c>
      <c r="O67" s="105"/>
      <c r="P67" s="21"/>
      <c r="Q67" s="126"/>
      <c r="R67" s="105"/>
      <c r="S67" s="105"/>
      <c r="T67" s="126"/>
      <c r="U67" s="105"/>
      <c r="V67" s="105"/>
      <c r="W67" s="105"/>
      <c r="X67" s="105"/>
      <c r="Y67" s="105"/>
      <c r="Z67" s="127"/>
      <c r="AA67" s="126"/>
    </row>
    <row r="68" spans="1:27" x14ac:dyDescent="0.25">
      <c r="A68" s="126" t="s">
        <v>9410</v>
      </c>
      <c r="B68" s="127" cm="1">
        <f t="array" ref="B68">IF(ROW() &lt; ROW(INDEX(plantings[experiment_ID],ROWS(plantings[experiment_ID]))), COUNTIF(INDEX(plantings[experiment_ID],1):plantings[[#This Row],[experiment_ID]],plantings[[#This Row],[experiment_ID]]), "")</f>
        <v>1</v>
      </c>
      <c r="C68" s="126"/>
      <c r="D68" s="191">
        <v>32771</v>
      </c>
      <c r="E68" s="105">
        <v>471</v>
      </c>
      <c r="F68" s="126"/>
      <c r="G68" s="126" t="s">
        <v>606</v>
      </c>
      <c r="H68" s="105"/>
      <c r="I68" s="105"/>
      <c r="J68" s="105"/>
      <c r="K68" s="126"/>
      <c r="L68" s="21"/>
      <c r="M68" s="105"/>
      <c r="N68" s="194">
        <v>14.7</v>
      </c>
      <c r="O68" s="105"/>
      <c r="P68" s="21"/>
      <c r="Q68" s="126"/>
      <c r="R68" s="105"/>
      <c r="S68" s="105"/>
      <c r="T68" s="126"/>
      <c r="U68" s="105"/>
      <c r="V68" s="105"/>
      <c r="W68" s="105"/>
      <c r="X68" s="105"/>
      <c r="Y68" s="105"/>
      <c r="Z68" s="127"/>
      <c r="AA68" s="126"/>
    </row>
    <row r="69" spans="1:27" x14ac:dyDescent="0.25">
      <c r="A69" s="126" t="s">
        <v>9411</v>
      </c>
      <c r="B69" s="127" cm="1">
        <f t="array" ref="B69">IF(ROW() &lt; ROW(INDEX(plantings[experiment_ID],ROWS(plantings[experiment_ID]))), COUNTIF(INDEX(plantings[experiment_ID],1):plantings[[#This Row],[experiment_ID]],plantings[[#This Row],[experiment_ID]]), "")</f>
        <v>1</v>
      </c>
      <c r="C69" s="126"/>
      <c r="D69" s="191">
        <v>33136</v>
      </c>
      <c r="E69" s="105">
        <v>471</v>
      </c>
      <c r="F69" s="126"/>
      <c r="G69" s="126" t="s">
        <v>606</v>
      </c>
      <c r="H69" s="105"/>
      <c r="I69" s="105"/>
      <c r="J69" s="105"/>
      <c r="K69" s="126"/>
      <c r="L69" s="21"/>
      <c r="M69" s="105"/>
      <c r="N69" s="194">
        <v>14.7</v>
      </c>
      <c r="O69" s="105"/>
      <c r="P69" s="21"/>
      <c r="Q69" s="126"/>
      <c r="R69" s="105"/>
      <c r="S69" s="105"/>
      <c r="T69" s="126"/>
      <c r="U69" s="105"/>
      <c r="V69" s="105"/>
      <c r="W69" s="105"/>
      <c r="X69" s="105"/>
      <c r="Y69" s="105"/>
      <c r="Z69" s="127"/>
      <c r="AA69" s="126"/>
    </row>
    <row r="70" spans="1:27" x14ac:dyDescent="0.25">
      <c r="A70" s="126" t="s">
        <v>9412</v>
      </c>
      <c r="B70" s="127" cm="1">
        <f t="array" ref="B70">IF(ROW() &lt; ROW(INDEX(plantings[experiment_ID],ROWS(plantings[experiment_ID]))), COUNTIF(INDEX(plantings[experiment_ID],1):plantings[[#This Row],[experiment_ID]],plantings[[#This Row],[experiment_ID]]), "")</f>
        <v>1</v>
      </c>
      <c r="C70" s="126"/>
      <c r="D70" s="191">
        <v>33348</v>
      </c>
      <c r="E70" s="105">
        <v>5</v>
      </c>
      <c r="F70" s="126"/>
      <c r="G70" s="126" t="s">
        <v>606</v>
      </c>
      <c r="H70" s="105"/>
      <c r="I70" s="105"/>
      <c r="J70" s="105"/>
      <c r="K70" s="126"/>
      <c r="L70" s="21"/>
      <c r="M70" s="105"/>
      <c r="N70" s="194">
        <v>66.5</v>
      </c>
      <c r="O70" s="105"/>
      <c r="P70" s="21"/>
      <c r="Q70" s="126"/>
      <c r="R70" s="105"/>
      <c r="S70" s="105"/>
      <c r="T70" s="126"/>
      <c r="U70" s="105"/>
      <c r="V70" s="105"/>
      <c r="W70" s="105"/>
      <c r="X70" s="105"/>
      <c r="Y70" s="105"/>
      <c r="Z70" s="127"/>
      <c r="AA70" s="126"/>
    </row>
    <row r="71" spans="1:27" x14ac:dyDescent="0.25">
      <c r="A71" s="126" t="s">
        <v>9413</v>
      </c>
      <c r="B71" s="127" cm="1">
        <f t="array" ref="B71">IF(ROW() &lt; ROW(INDEX(plantings[experiment_ID],ROWS(plantings[experiment_ID]))), COUNTIF(INDEX(plantings[experiment_ID],1):plantings[[#This Row],[experiment_ID]],plantings[[#This Row],[experiment_ID]]), "")</f>
        <v>1</v>
      </c>
      <c r="C71" s="126"/>
      <c r="D71" s="191">
        <v>33714</v>
      </c>
      <c r="E71" s="105">
        <v>5</v>
      </c>
      <c r="F71" s="126"/>
      <c r="G71" s="126" t="s">
        <v>606</v>
      </c>
      <c r="H71" s="105"/>
      <c r="I71" s="105"/>
      <c r="J71" s="105"/>
      <c r="K71" s="126"/>
      <c r="L71" s="21"/>
      <c r="M71" s="105"/>
      <c r="N71" s="194">
        <v>66.5</v>
      </c>
      <c r="O71" s="105"/>
      <c r="P71" s="21"/>
      <c r="Q71" s="126"/>
      <c r="R71" s="105"/>
      <c r="S71" s="105"/>
      <c r="T71" s="126"/>
      <c r="U71" s="105"/>
      <c r="V71" s="105"/>
      <c r="W71" s="105"/>
      <c r="X71" s="105"/>
      <c r="Y71" s="105"/>
      <c r="Z71" s="127"/>
      <c r="AA71" s="126"/>
    </row>
    <row r="72" spans="1:27" x14ac:dyDescent="0.25">
      <c r="A72" s="126" t="s">
        <v>9423</v>
      </c>
      <c r="B72" s="127" cm="1">
        <f t="array" ref="B72">IF(ROW() &lt; ROW(INDEX(plantings[experiment_ID],ROWS(plantings[experiment_ID]))), COUNTIF(INDEX(plantings[experiment_ID],1):plantings[[#This Row],[experiment_ID]],plantings[[#This Row],[experiment_ID]]), "")</f>
        <v>1</v>
      </c>
      <c r="C72" s="126"/>
      <c r="D72" s="191">
        <v>36069</v>
      </c>
      <c r="E72" s="105">
        <v>225</v>
      </c>
      <c r="F72" s="126"/>
      <c r="G72" s="126" t="s">
        <v>606</v>
      </c>
      <c r="H72" s="105"/>
      <c r="I72" s="105"/>
      <c r="J72" s="105"/>
      <c r="K72" s="126"/>
      <c r="L72" s="21"/>
      <c r="M72" s="105"/>
      <c r="N72" s="194">
        <v>20</v>
      </c>
      <c r="O72" s="105"/>
      <c r="P72" s="21"/>
      <c r="Q72" s="126"/>
      <c r="R72" s="105"/>
      <c r="S72" s="105"/>
      <c r="T72" s="126"/>
      <c r="U72" s="105"/>
      <c r="V72" s="105"/>
      <c r="W72" s="105"/>
      <c r="X72" s="105"/>
      <c r="Y72" s="105"/>
      <c r="Z72" s="127"/>
      <c r="AA72" s="126"/>
    </row>
    <row r="73" spans="1:27" x14ac:dyDescent="0.25">
      <c r="A73" s="126" t="s">
        <v>9424</v>
      </c>
      <c r="B73" s="127" cm="1">
        <f t="array" ref="B73">IF(ROW() &lt; ROW(INDEX(plantings[experiment_ID],ROWS(plantings[experiment_ID]))), COUNTIF(INDEX(plantings[experiment_ID],1):plantings[[#This Row],[experiment_ID]],plantings[[#This Row],[experiment_ID]]), "")</f>
        <v>1</v>
      </c>
      <c r="C73" s="126"/>
      <c r="D73" s="191">
        <v>36434</v>
      </c>
      <c r="E73" s="105">
        <v>225</v>
      </c>
      <c r="F73" s="126"/>
      <c r="G73" s="126" t="s">
        <v>606</v>
      </c>
      <c r="H73" s="105"/>
      <c r="I73" s="105"/>
      <c r="J73" s="105"/>
      <c r="K73" s="126"/>
      <c r="L73" s="21"/>
      <c r="M73" s="105"/>
      <c r="N73" s="194"/>
      <c r="O73" s="105"/>
      <c r="P73" s="21"/>
      <c r="Q73" s="126"/>
      <c r="R73" s="105"/>
      <c r="S73" s="105"/>
      <c r="T73" s="126"/>
      <c r="U73" s="105"/>
      <c r="V73" s="105"/>
      <c r="W73" s="105"/>
      <c r="X73" s="105"/>
      <c r="Y73" s="105"/>
      <c r="Z73" s="127"/>
      <c r="AA73" s="126"/>
    </row>
    <row r="74" spans="1:27" x14ac:dyDescent="0.25">
      <c r="A74" s="126" t="s">
        <v>9425</v>
      </c>
      <c r="B74" s="127" cm="1">
        <f t="array" ref="B74">IF(ROW() &lt; ROW(INDEX(plantings[experiment_ID],ROWS(plantings[experiment_ID]))), COUNTIF(INDEX(plantings[experiment_ID],1):plantings[[#This Row],[experiment_ID]],plantings[[#This Row],[experiment_ID]]), "")</f>
        <v>1</v>
      </c>
      <c r="C74" s="126"/>
      <c r="D74" s="191">
        <v>36800</v>
      </c>
      <c r="E74" s="105">
        <v>225</v>
      </c>
      <c r="F74" s="126"/>
      <c r="G74" s="126" t="s">
        <v>606</v>
      </c>
      <c r="H74" s="105"/>
      <c r="I74" s="105"/>
      <c r="J74" s="105"/>
      <c r="K74" s="126"/>
      <c r="L74" s="21"/>
      <c r="M74" s="105"/>
      <c r="N74" s="194"/>
      <c r="O74" s="105"/>
      <c r="P74" s="21"/>
      <c r="Q74" s="126"/>
      <c r="R74" s="105"/>
      <c r="S74" s="105"/>
      <c r="T74" s="126"/>
      <c r="U74" s="105"/>
      <c r="V74" s="105"/>
      <c r="W74" s="105"/>
      <c r="X74" s="105"/>
      <c r="Y74" s="105"/>
      <c r="Z74" s="127"/>
      <c r="AA74" s="126"/>
    </row>
    <row r="75" spans="1:27" x14ac:dyDescent="0.25">
      <c r="A75" s="126" t="s">
        <v>9437</v>
      </c>
      <c r="B75" s="127" cm="1">
        <f t="array" ref="B75">IF(ROW() &lt; ROW(INDEX(plantings[experiment_ID],ROWS(plantings[experiment_ID]))), COUNTIF(INDEX(plantings[experiment_ID],1):plantings[[#This Row],[experiment_ID]],plantings[[#This Row],[experiment_ID]]), "")</f>
        <v>1</v>
      </c>
      <c r="C75" s="126"/>
      <c r="D75" s="191"/>
      <c r="E75" s="105"/>
      <c r="F75" s="126"/>
      <c r="G75" s="126" t="s">
        <v>606</v>
      </c>
      <c r="H75" s="105"/>
      <c r="I75" s="105"/>
      <c r="J75" s="105"/>
      <c r="K75" s="126" t="s">
        <v>8770</v>
      </c>
      <c r="L75" s="21"/>
      <c r="M75" s="105"/>
      <c r="N75" s="194">
        <v>17</v>
      </c>
      <c r="O75" s="105"/>
      <c r="P75" s="21"/>
      <c r="Q75" s="126"/>
      <c r="R75" s="105"/>
      <c r="S75" s="105"/>
      <c r="T75" s="126"/>
      <c r="U75" s="105"/>
      <c r="V75" s="105"/>
      <c r="W75" s="105"/>
      <c r="X75" s="105"/>
      <c r="Y75" s="105"/>
      <c r="Z75" s="127"/>
      <c r="AA75" s="126"/>
    </row>
    <row r="76" spans="1:27" x14ac:dyDescent="0.25">
      <c r="A76" s="126" t="s">
        <v>9438</v>
      </c>
      <c r="B76" s="127" cm="1">
        <f t="array" ref="B76">IF(ROW() &lt; ROW(INDEX(plantings[experiment_ID],ROWS(plantings[experiment_ID]))), COUNTIF(INDEX(plantings[experiment_ID],1):plantings[[#This Row],[experiment_ID]],plantings[[#This Row],[experiment_ID]]), "")</f>
        <v>1</v>
      </c>
      <c r="C76" s="126"/>
      <c r="D76" s="191"/>
      <c r="E76" s="105"/>
      <c r="F76" s="126"/>
      <c r="G76" s="126" t="s">
        <v>606</v>
      </c>
      <c r="H76" s="105"/>
      <c r="I76" s="105"/>
      <c r="J76" s="105"/>
      <c r="K76" s="126" t="s">
        <v>8770</v>
      </c>
      <c r="L76" s="21"/>
      <c r="M76" s="105"/>
      <c r="N76" s="194">
        <v>17</v>
      </c>
      <c r="O76" s="105"/>
      <c r="P76" s="21"/>
      <c r="Q76" s="126"/>
      <c r="R76" s="105"/>
      <c r="S76" s="105"/>
      <c r="T76" s="126"/>
      <c r="U76" s="105"/>
      <c r="V76" s="105"/>
      <c r="W76" s="105"/>
      <c r="X76" s="105"/>
      <c r="Y76" s="105"/>
      <c r="Z76" s="127"/>
      <c r="AA76" s="126"/>
    </row>
    <row r="77" spans="1:27" x14ac:dyDescent="0.25">
      <c r="A77" s="126" t="s">
        <v>9439</v>
      </c>
      <c r="B77" s="127" cm="1">
        <f t="array" ref="B77">IF(ROW() &lt; ROW(INDEX(plantings[experiment_ID],ROWS(plantings[experiment_ID]))), COUNTIF(INDEX(plantings[experiment_ID],1):plantings[[#This Row],[experiment_ID]],plantings[[#This Row],[experiment_ID]]), "")</f>
        <v>1</v>
      </c>
      <c r="C77" s="126"/>
      <c r="D77" s="191"/>
      <c r="E77" s="105"/>
      <c r="F77" s="126"/>
      <c r="G77" s="126" t="s">
        <v>606</v>
      </c>
      <c r="H77" s="105"/>
      <c r="I77" s="105"/>
      <c r="J77" s="105"/>
      <c r="K77" s="126" t="s">
        <v>8770</v>
      </c>
      <c r="L77" s="21"/>
      <c r="M77" s="105"/>
      <c r="N77" s="194">
        <v>17</v>
      </c>
      <c r="O77" s="105"/>
      <c r="P77" s="21"/>
      <c r="Q77" s="126"/>
      <c r="R77" s="105"/>
      <c r="S77" s="105"/>
      <c r="T77" s="126"/>
      <c r="U77" s="105"/>
      <c r="V77" s="105"/>
      <c r="W77" s="105"/>
      <c r="X77" s="105"/>
      <c r="Y77" s="105"/>
      <c r="Z77" s="127"/>
      <c r="AA77" s="126"/>
    </row>
    <row r="78" spans="1:27" x14ac:dyDescent="0.25">
      <c r="A78" s="126" t="s">
        <v>9440</v>
      </c>
      <c r="B78" s="127" cm="1">
        <f t="array" ref="B78">IF(ROW() &lt; ROW(INDEX(plantings[experiment_ID],ROWS(plantings[experiment_ID]))), COUNTIF(INDEX(plantings[experiment_ID],1):plantings[[#This Row],[experiment_ID]],plantings[[#This Row],[experiment_ID]]), "")</f>
        <v>1</v>
      </c>
      <c r="C78" s="126"/>
      <c r="D78" s="191"/>
      <c r="E78" s="105"/>
      <c r="F78" s="126"/>
      <c r="G78" s="126" t="s">
        <v>606</v>
      </c>
      <c r="H78" s="105"/>
      <c r="I78" s="105"/>
      <c r="J78" s="105"/>
      <c r="K78" s="126" t="s">
        <v>8770</v>
      </c>
      <c r="L78" s="21"/>
      <c r="M78" s="105"/>
      <c r="N78" s="194">
        <v>17</v>
      </c>
      <c r="O78" s="105"/>
      <c r="P78" s="21"/>
      <c r="Q78" s="126"/>
      <c r="R78" s="105"/>
      <c r="S78" s="105"/>
      <c r="T78" s="126"/>
      <c r="U78" s="105"/>
      <c r="V78" s="105"/>
      <c r="W78" s="105"/>
      <c r="X78" s="105"/>
      <c r="Y78" s="105"/>
      <c r="Z78" s="127"/>
      <c r="AA78" s="126"/>
    </row>
    <row r="79" spans="1:27" x14ac:dyDescent="0.25">
      <c r="A79" s="126" t="s">
        <v>9441</v>
      </c>
      <c r="B79" s="127" cm="1">
        <f t="array" ref="B79">IF(ROW() &lt; ROW(INDEX(plantings[experiment_ID],ROWS(plantings[experiment_ID]))), COUNTIF(INDEX(plantings[experiment_ID],1):plantings[[#This Row],[experiment_ID]],plantings[[#This Row],[experiment_ID]]), "")</f>
        <v>1</v>
      </c>
      <c r="C79" s="126"/>
      <c r="D79" s="191"/>
      <c r="E79" s="105"/>
      <c r="F79" s="126"/>
      <c r="G79" s="126" t="s">
        <v>606</v>
      </c>
      <c r="H79" s="105"/>
      <c r="I79" s="105"/>
      <c r="J79" s="105"/>
      <c r="K79" s="126" t="s">
        <v>8770</v>
      </c>
      <c r="L79" s="21"/>
      <c r="M79" s="105"/>
      <c r="N79" s="194">
        <v>17</v>
      </c>
      <c r="O79" s="105"/>
      <c r="P79" s="21"/>
      <c r="Q79" s="126"/>
      <c r="R79" s="105"/>
      <c r="S79" s="105"/>
      <c r="T79" s="126"/>
      <c r="U79" s="105"/>
      <c r="V79" s="105"/>
      <c r="W79" s="105"/>
      <c r="X79" s="105"/>
      <c r="Y79" s="105"/>
      <c r="Z79" s="127"/>
      <c r="AA79" s="126"/>
    </row>
    <row r="80" spans="1:27" x14ac:dyDescent="0.25">
      <c r="A80" s="126" t="s">
        <v>9442</v>
      </c>
      <c r="B80" s="127" cm="1">
        <f t="array" ref="B80">IF(ROW() &lt; ROW(INDEX(plantings[experiment_ID],ROWS(plantings[experiment_ID]))), COUNTIF(INDEX(plantings[experiment_ID],1):plantings[[#This Row],[experiment_ID]],plantings[[#This Row],[experiment_ID]]), "")</f>
        <v>1</v>
      </c>
      <c r="C80" s="126"/>
      <c r="D80" s="191"/>
      <c r="E80" s="105"/>
      <c r="F80" s="126"/>
      <c r="G80" s="126" t="s">
        <v>606</v>
      </c>
      <c r="H80" s="105"/>
      <c r="I80" s="105"/>
      <c r="J80" s="105"/>
      <c r="K80" s="126" t="s">
        <v>8770</v>
      </c>
      <c r="L80" s="21"/>
      <c r="M80" s="105"/>
      <c r="N80" s="194">
        <v>17</v>
      </c>
      <c r="O80" s="105"/>
      <c r="P80" s="21"/>
      <c r="Q80" s="126"/>
      <c r="R80" s="105"/>
      <c r="S80" s="105"/>
      <c r="T80" s="126"/>
      <c r="U80" s="105"/>
      <c r="V80" s="105"/>
      <c r="W80" s="105"/>
      <c r="X80" s="105"/>
      <c r="Y80" s="105"/>
      <c r="Z80" s="127"/>
      <c r="AA80" s="126"/>
    </row>
    <row r="81" spans="1:27" x14ac:dyDescent="0.25">
      <c r="A81" s="126" t="s">
        <v>9443</v>
      </c>
      <c r="B81" s="127" cm="1">
        <f t="array" ref="B81">IF(ROW() &lt; ROW(INDEX(plantings[experiment_ID],ROWS(plantings[experiment_ID]))), COUNTIF(INDEX(plantings[experiment_ID],1):plantings[[#This Row],[experiment_ID]],plantings[[#This Row],[experiment_ID]]), "")</f>
        <v>1</v>
      </c>
      <c r="C81" s="126"/>
      <c r="D81" s="191"/>
      <c r="E81" s="105"/>
      <c r="F81" s="126"/>
      <c r="G81" s="126" t="s">
        <v>606</v>
      </c>
      <c r="H81" s="105"/>
      <c r="I81" s="105"/>
      <c r="J81" s="105"/>
      <c r="K81" s="126" t="s">
        <v>8770</v>
      </c>
      <c r="L81" s="21"/>
      <c r="M81" s="105"/>
      <c r="N81" s="194">
        <v>17</v>
      </c>
      <c r="O81" s="105"/>
      <c r="P81" s="21"/>
      <c r="Q81" s="126"/>
      <c r="R81" s="105"/>
      <c r="S81" s="105"/>
      <c r="T81" s="126"/>
      <c r="U81" s="105"/>
      <c r="V81" s="105"/>
      <c r="W81" s="105"/>
      <c r="X81" s="105"/>
      <c r="Y81" s="105"/>
      <c r="Z81" s="127"/>
      <c r="AA81" s="126"/>
    </row>
    <row r="82" spans="1:27" x14ac:dyDescent="0.25">
      <c r="A82" s="126" t="s">
        <v>9444</v>
      </c>
      <c r="B82" s="127" cm="1">
        <f t="array" ref="B82">IF(ROW() &lt; ROW(INDEX(plantings[experiment_ID],ROWS(plantings[experiment_ID]))), COUNTIF(INDEX(plantings[experiment_ID],1):plantings[[#This Row],[experiment_ID]],plantings[[#This Row],[experiment_ID]]), "")</f>
        <v>1</v>
      </c>
      <c r="C82" s="126"/>
      <c r="D82" s="191"/>
      <c r="E82" s="105"/>
      <c r="F82" s="126"/>
      <c r="G82" s="126" t="s">
        <v>606</v>
      </c>
      <c r="H82" s="105"/>
      <c r="I82" s="105"/>
      <c r="J82" s="105"/>
      <c r="K82" s="126" t="s">
        <v>8770</v>
      </c>
      <c r="L82" s="21"/>
      <c r="M82" s="105"/>
      <c r="N82" s="194">
        <v>17</v>
      </c>
      <c r="O82" s="105"/>
      <c r="P82" s="21"/>
      <c r="Q82" s="126"/>
      <c r="R82" s="105"/>
      <c r="S82" s="105"/>
      <c r="T82" s="126"/>
      <c r="U82" s="105"/>
      <c r="V82" s="105"/>
      <c r="W82" s="105"/>
      <c r="X82" s="105"/>
      <c r="Y82" s="105"/>
      <c r="Z82" s="127"/>
      <c r="AA82" s="126"/>
    </row>
    <row r="83" spans="1:27" x14ac:dyDescent="0.25">
      <c r="A83" s="126" t="s">
        <v>9445</v>
      </c>
      <c r="B83" s="127" cm="1">
        <f t="array" ref="B83">IF(ROW() &lt; ROW(INDEX(plantings[experiment_ID],ROWS(plantings[experiment_ID]))), COUNTIF(INDEX(plantings[experiment_ID],1):plantings[[#This Row],[experiment_ID]],plantings[[#This Row],[experiment_ID]]), "")</f>
        <v>1</v>
      </c>
      <c r="C83" s="126"/>
      <c r="D83" s="191"/>
      <c r="E83" s="105"/>
      <c r="F83" s="126"/>
      <c r="G83" s="126" t="s">
        <v>606</v>
      </c>
      <c r="H83" s="105"/>
      <c r="I83" s="105"/>
      <c r="J83" s="105"/>
      <c r="K83" s="126" t="s">
        <v>8770</v>
      </c>
      <c r="L83" s="21"/>
      <c r="M83" s="105"/>
      <c r="N83" s="194">
        <v>17</v>
      </c>
      <c r="O83" s="105"/>
      <c r="P83" s="21"/>
      <c r="Q83" s="126"/>
      <c r="R83" s="105"/>
      <c r="S83" s="105"/>
      <c r="T83" s="126"/>
      <c r="U83" s="105"/>
      <c r="V83" s="105"/>
      <c r="W83" s="105"/>
      <c r="X83" s="105"/>
      <c r="Y83" s="105"/>
      <c r="Z83" s="127"/>
      <c r="AA83" s="126"/>
    </row>
    <row r="84" spans="1:27" x14ac:dyDescent="0.25">
      <c r="A84" s="126" t="s">
        <v>9446</v>
      </c>
      <c r="B84" s="127" cm="1">
        <f t="array" ref="B84">IF(ROW() &lt; ROW(INDEX(plantings[experiment_ID],ROWS(plantings[experiment_ID]))), COUNTIF(INDEX(plantings[experiment_ID],1):plantings[[#This Row],[experiment_ID]],plantings[[#This Row],[experiment_ID]]), "")</f>
        <v>1</v>
      </c>
      <c r="C84" s="126"/>
      <c r="D84" s="191"/>
      <c r="E84" s="105"/>
      <c r="F84" s="126"/>
      <c r="G84" s="126" t="s">
        <v>606</v>
      </c>
      <c r="H84" s="105"/>
      <c r="I84" s="105"/>
      <c r="J84" s="105"/>
      <c r="K84" s="126" t="s">
        <v>8770</v>
      </c>
      <c r="L84" s="21"/>
      <c r="M84" s="105"/>
      <c r="N84" s="194">
        <v>17</v>
      </c>
      <c r="O84" s="105"/>
      <c r="P84" s="21"/>
      <c r="Q84" s="126"/>
      <c r="R84" s="105"/>
      <c r="S84" s="105"/>
      <c r="T84" s="126"/>
      <c r="U84" s="105"/>
      <c r="V84" s="105"/>
      <c r="W84" s="105"/>
      <c r="X84" s="105"/>
      <c r="Y84" s="105"/>
      <c r="Z84" s="127"/>
      <c r="AA84" s="126"/>
    </row>
    <row r="85" spans="1:27" x14ac:dyDescent="0.25">
      <c r="A85" s="126" t="s">
        <v>9447</v>
      </c>
      <c r="B85" s="127" cm="1">
        <f t="array" ref="B85">IF(ROW() &lt; ROW(INDEX(plantings[experiment_ID],ROWS(plantings[experiment_ID]))), COUNTIF(INDEX(plantings[experiment_ID],1):plantings[[#This Row],[experiment_ID]],plantings[[#This Row],[experiment_ID]]), "")</f>
        <v>1</v>
      </c>
      <c r="C85" s="126"/>
      <c r="D85" s="191"/>
      <c r="E85" s="105"/>
      <c r="F85" s="126"/>
      <c r="G85" s="126" t="s">
        <v>606</v>
      </c>
      <c r="H85" s="105"/>
      <c r="I85" s="105"/>
      <c r="J85" s="105"/>
      <c r="K85" s="126" t="s">
        <v>8770</v>
      </c>
      <c r="L85" s="21"/>
      <c r="M85" s="105"/>
      <c r="N85" s="194">
        <v>17</v>
      </c>
      <c r="O85" s="105"/>
      <c r="P85" s="21"/>
      <c r="Q85" s="126"/>
      <c r="R85" s="105"/>
      <c r="S85" s="105"/>
      <c r="T85" s="126"/>
      <c r="U85" s="105"/>
      <c r="V85" s="105"/>
      <c r="W85" s="105"/>
      <c r="X85" s="105"/>
      <c r="Y85" s="105"/>
      <c r="Z85" s="127"/>
      <c r="AA85" s="126"/>
    </row>
    <row r="86" spans="1:27" x14ac:dyDescent="0.25">
      <c r="A86" s="126" t="s">
        <v>9448</v>
      </c>
      <c r="B86" s="127" cm="1">
        <f t="array" ref="B86">IF(ROW() &lt; ROW(INDEX(plantings[experiment_ID],ROWS(plantings[experiment_ID]))), COUNTIF(INDEX(plantings[experiment_ID],1):plantings[[#This Row],[experiment_ID]],plantings[[#This Row],[experiment_ID]]), "")</f>
        <v>1</v>
      </c>
      <c r="C86" s="126"/>
      <c r="D86" s="191"/>
      <c r="E86" s="105"/>
      <c r="F86" s="126"/>
      <c r="G86" s="126" t="s">
        <v>606</v>
      </c>
      <c r="H86" s="105"/>
      <c r="I86" s="105"/>
      <c r="J86" s="105"/>
      <c r="K86" s="126" t="s">
        <v>8770</v>
      </c>
      <c r="L86" s="21"/>
      <c r="M86" s="105"/>
      <c r="N86" s="194">
        <v>17</v>
      </c>
      <c r="O86" s="105"/>
      <c r="P86" s="21"/>
      <c r="Q86" s="126"/>
      <c r="R86" s="105"/>
      <c r="S86" s="105"/>
      <c r="T86" s="126"/>
      <c r="U86" s="105"/>
      <c r="V86" s="105"/>
      <c r="W86" s="105"/>
      <c r="X86" s="105"/>
      <c r="Y86" s="105"/>
      <c r="Z86" s="127"/>
      <c r="AA86" s="126"/>
    </row>
    <row r="87" spans="1:27" x14ac:dyDescent="0.25">
      <c r="A87" s="126" t="s">
        <v>9449</v>
      </c>
      <c r="B87" s="127" cm="1">
        <f t="array" ref="B87">IF(ROW() &lt; ROW(INDEX(plantings[experiment_ID],ROWS(plantings[experiment_ID]))), COUNTIF(INDEX(plantings[experiment_ID],1):plantings[[#This Row],[experiment_ID]],plantings[[#This Row],[experiment_ID]]), "")</f>
        <v>1</v>
      </c>
      <c r="C87" s="126"/>
      <c r="D87" s="191"/>
      <c r="E87" s="105"/>
      <c r="F87" s="126"/>
      <c r="G87" s="126" t="s">
        <v>606</v>
      </c>
      <c r="H87" s="105"/>
      <c r="I87" s="105"/>
      <c r="J87" s="105"/>
      <c r="K87" s="126" t="s">
        <v>8770</v>
      </c>
      <c r="L87" s="21"/>
      <c r="M87" s="105"/>
      <c r="N87" s="194">
        <v>17</v>
      </c>
      <c r="O87" s="105"/>
      <c r="P87" s="21"/>
      <c r="Q87" s="126"/>
      <c r="R87" s="105"/>
      <c r="S87" s="105"/>
      <c r="T87" s="126"/>
      <c r="U87" s="105"/>
      <c r="V87" s="105"/>
      <c r="W87" s="105"/>
      <c r="X87" s="105"/>
      <c r="Y87" s="105"/>
      <c r="Z87" s="127"/>
      <c r="AA87" s="126"/>
    </row>
    <row r="88" spans="1:27" x14ac:dyDescent="0.25">
      <c r="A88" s="126" t="s">
        <v>9450</v>
      </c>
      <c r="B88" s="127" cm="1">
        <f t="array" ref="B88">IF(ROW() &lt; ROW(INDEX(plantings[experiment_ID],ROWS(plantings[experiment_ID]))), COUNTIF(INDEX(plantings[experiment_ID],1):plantings[[#This Row],[experiment_ID]],plantings[[#This Row],[experiment_ID]]), "")</f>
        <v>1</v>
      </c>
      <c r="C88" s="126"/>
      <c r="D88" s="191"/>
      <c r="E88" s="105"/>
      <c r="F88" s="126"/>
      <c r="G88" s="126" t="s">
        <v>606</v>
      </c>
      <c r="H88" s="105"/>
      <c r="I88" s="105"/>
      <c r="J88" s="105"/>
      <c r="K88" s="126" t="s">
        <v>8770</v>
      </c>
      <c r="L88" s="21"/>
      <c r="M88" s="105"/>
      <c r="N88" s="194">
        <v>17</v>
      </c>
      <c r="O88" s="105"/>
      <c r="P88" s="21"/>
      <c r="Q88" s="126"/>
      <c r="R88" s="105"/>
      <c r="S88" s="105"/>
      <c r="T88" s="126"/>
      <c r="U88" s="105"/>
      <c r="V88" s="105"/>
      <c r="W88" s="105"/>
      <c r="X88" s="105"/>
      <c r="Y88" s="105"/>
      <c r="Z88" s="127"/>
      <c r="AA88" s="126"/>
    </row>
    <row r="89" spans="1:27" x14ac:dyDescent="0.25">
      <c r="A89" s="126" t="s">
        <v>9451</v>
      </c>
      <c r="B89" s="127" cm="1">
        <f t="array" ref="B89">IF(ROW() &lt; ROW(INDEX(plantings[experiment_ID],ROWS(plantings[experiment_ID]))), COUNTIF(INDEX(plantings[experiment_ID],1):plantings[[#This Row],[experiment_ID]],plantings[[#This Row],[experiment_ID]]), "")</f>
        <v>1</v>
      </c>
      <c r="C89" s="126"/>
      <c r="D89" s="191"/>
      <c r="E89" s="105"/>
      <c r="F89" s="126"/>
      <c r="G89" s="126" t="s">
        <v>606</v>
      </c>
      <c r="H89" s="105"/>
      <c r="I89" s="105"/>
      <c r="J89" s="105"/>
      <c r="K89" s="126" t="s">
        <v>8770</v>
      </c>
      <c r="L89" s="21"/>
      <c r="M89" s="105"/>
      <c r="N89" s="194">
        <v>17</v>
      </c>
      <c r="O89" s="105"/>
      <c r="P89" s="21"/>
      <c r="Q89" s="126"/>
      <c r="R89" s="105"/>
      <c r="S89" s="105"/>
      <c r="T89" s="126"/>
      <c r="U89" s="105"/>
      <c r="V89" s="105"/>
      <c r="W89" s="105"/>
      <c r="X89" s="105"/>
      <c r="Y89" s="105"/>
      <c r="Z89" s="127"/>
      <c r="AA89" s="126"/>
    </row>
    <row r="90" spans="1:27" x14ac:dyDescent="0.25">
      <c r="A90" s="126" t="s">
        <v>9452</v>
      </c>
      <c r="B90" s="127" cm="1">
        <f t="array" ref="B90">IF(ROW() &lt; ROW(INDEX(plantings[experiment_ID],ROWS(plantings[experiment_ID]))), COUNTIF(INDEX(plantings[experiment_ID],1):plantings[[#This Row],[experiment_ID]],plantings[[#This Row],[experiment_ID]]), "")</f>
        <v>1</v>
      </c>
      <c r="C90" s="126"/>
      <c r="D90" s="191"/>
      <c r="E90" s="105"/>
      <c r="F90" s="126"/>
      <c r="G90" s="126" t="s">
        <v>606</v>
      </c>
      <c r="H90" s="105"/>
      <c r="I90" s="105"/>
      <c r="J90" s="105"/>
      <c r="K90" s="126" t="s">
        <v>8770</v>
      </c>
      <c r="L90" s="21"/>
      <c r="M90" s="105"/>
      <c r="N90" s="194">
        <v>17</v>
      </c>
      <c r="O90" s="105"/>
      <c r="P90" s="21"/>
      <c r="Q90" s="126"/>
      <c r="R90" s="105"/>
      <c r="S90" s="105"/>
      <c r="T90" s="126"/>
      <c r="U90" s="105"/>
      <c r="V90" s="105"/>
      <c r="W90" s="105"/>
      <c r="X90" s="105"/>
      <c r="Y90" s="105"/>
      <c r="Z90" s="127"/>
      <c r="AA90" s="126"/>
    </row>
    <row r="91" spans="1:27" x14ac:dyDescent="0.25">
      <c r="A91" s="126" t="s">
        <v>9458</v>
      </c>
      <c r="B91" s="127" cm="1">
        <f t="array" ref="B91">IF(ROW() &lt; ROW(INDEX(plantings[experiment_ID],ROWS(plantings[experiment_ID]))), COUNTIF(INDEX(plantings[experiment_ID],1):plantings[[#This Row],[experiment_ID]],plantings[[#This Row],[experiment_ID]]), "")</f>
        <v>1</v>
      </c>
      <c r="C91" s="126" t="s">
        <v>9465</v>
      </c>
      <c r="D91" s="191">
        <v>40960</v>
      </c>
      <c r="E91" s="105">
        <v>50</v>
      </c>
      <c r="F91" s="126"/>
      <c r="G91" s="126"/>
      <c r="H91" s="105"/>
      <c r="I91" s="105"/>
      <c r="J91" s="105"/>
      <c r="K91" s="126" t="s">
        <v>9173</v>
      </c>
      <c r="L91" s="21"/>
      <c r="M91" s="105"/>
      <c r="N91" s="194"/>
      <c r="O91" s="105"/>
      <c r="P91" s="21"/>
      <c r="Q91" s="126"/>
      <c r="R91" s="105"/>
      <c r="S91" s="105"/>
      <c r="T91" s="126"/>
      <c r="U91" s="105"/>
      <c r="V91" s="105"/>
      <c r="W91" s="105"/>
      <c r="X91" s="105"/>
      <c r="Y91" s="105"/>
      <c r="Z91" s="127"/>
      <c r="AA91" s="126"/>
    </row>
    <row r="92" spans="1:27" x14ac:dyDescent="0.25">
      <c r="A92" s="126" t="s">
        <v>9458</v>
      </c>
      <c r="B92" s="127" cm="1">
        <f t="array" ref="B92">IF(ROW() &lt; ROW(INDEX(plantings[experiment_ID],ROWS(plantings[experiment_ID]))), COUNTIF(INDEX(plantings[experiment_ID],1):plantings[[#This Row],[experiment_ID]],plantings[[#This Row],[experiment_ID]]), "")</f>
        <v>2</v>
      </c>
      <c r="C92" s="126" t="s">
        <v>9466</v>
      </c>
      <c r="D92" s="191">
        <v>40994</v>
      </c>
      <c r="E92" s="105">
        <v>150</v>
      </c>
      <c r="F92" s="126"/>
      <c r="G92" s="126"/>
      <c r="H92" s="105"/>
      <c r="I92" s="105"/>
      <c r="J92" s="105"/>
      <c r="K92" s="126"/>
      <c r="L92" s="21"/>
      <c r="M92" s="105"/>
      <c r="N92" s="194"/>
      <c r="O92" s="105"/>
      <c r="P92" s="21"/>
      <c r="Q92" s="126"/>
      <c r="R92" s="105"/>
      <c r="S92" s="105"/>
      <c r="T92" s="126"/>
      <c r="U92" s="105"/>
      <c r="V92" s="105"/>
      <c r="W92" s="105"/>
      <c r="X92" s="105"/>
      <c r="Y92" s="105"/>
      <c r="Z92" s="127"/>
      <c r="AA92" s="126"/>
    </row>
    <row r="93" spans="1:27" x14ac:dyDescent="0.25">
      <c r="A93" s="126" t="s">
        <v>9459</v>
      </c>
      <c r="B93" s="127" cm="1">
        <f t="array" ref="B93">IF(ROW() &lt; ROW(INDEX(plantings[experiment_ID],ROWS(plantings[experiment_ID]))), COUNTIF(INDEX(plantings[experiment_ID],1):plantings[[#This Row],[experiment_ID]],plantings[[#This Row],[experiment_ID]]), "")</f>
        <v>1</v>
      </c>
      <c r="C93" s="126" t="s">
        <v>9467</v>
      </c>
      <c r="D93" s="191">
        <v>41325</v>
      </c>
      <c r="E93" s="105">
        <v>50</v>
      </c>
      <c r="F93" s="126"/>
      <c r="G93" s="126"/>
      <c r="H93" s="105"/>
      <c r="I93" s="105"/>
      <c r="J93" s="105"/>
      <c r="K93" s="126"/>
      <c r="L93" s="21"/>
      <c r="M93" s="105"/>
      <c r="N93" s="194"/>
      <c r="O93" s="105"/>
      <c r="P93" s="21"/>
      <c r="Q93" s="126"/>
      <c r="R93" s="105"/>
      <c r="S93" s="105"/>
      <c r="T93" s="126"/>
      <c r="U93" s="105"/>
      <c r="V93" s="105"/>
      <c r="W93" s="105"/>
      <c r="X93" s="105"/>
      <c r="Y93" s="105"/>
      <c r="Z93" s="127"/>
      <c r="AA93" s="126"/>
    </row>
    <row r="94" spans="1:27" x14ac:dyDescent="0.25">
      <c r="A94" s="126" t="s">
        <v>9459</v>
      </c>
      <c r="B94" s="127" cm="1">
        <f t="array" ref="B94">IF(ROW() &lt; ROW(INDEX(plantings[experiment_ID],ROWS(plantings[experiment_ID]))), COUNTIF(INDEX(plantings[experiment_ID],1):plantings[[#This Row],[experiment_ID]],plantings[[#This Row],[experiment_ID]]), "")</f>
        <v>2</v>
      </c>
      <c r="C94" s="126" t="s">
        <v>9466</v>
      </c>
      <c r="D94" s="191">
        <v>41359</v>
      </c>
      <c r="E94" s="105">
        <v>150</v>
      </c>
      <c r="F94" s="126"/>
      <c r="G94" s="126"/>
      <c r="H94" s="105"/>
      <c r="I94" s="105"/>
      <c r="J94" s="105"/>
      <c r="K94" s="126"/>
      <c r="L94" s="21"/>
      <c r="M94" s="105"/>
      <c r="N94" s="194"/>
      <c r="O94" s="105"/>
      <c r="P94" s="21"/>
      <c r="Q94" s="126"/>
      <c r="R94" s="105"/>
      <c r="S94" s="105"/>
      <c r="T94" s="126"/>
      <c r="U94" s="105"/>
      <c r="V94" s="105"/>
      <c r="W94" s="105"/>
      <c r="X94" s="105"/>
      <c r="Y94" s="105"/>
      <c r="Z94" s="127"/>
      <c r="AA94" s="126"/>
    </row>
    <row r="95" spans="1:27" x14ac:dyDescent="0.25">
      <c r="A95" s="126" t="s">
        <v>9459</v>
      </c>
      <c r="B95" s="127" cm="1">
        <f t="array" ref="B95">IF(ROW() &lt; ROW(INDEX(plantings[experiment_ID],ROWS(plantings[experiment_ID]))), COUNTIF(INDEX(plantings[experiment_ID],1):plantings[[#This Row],[experiment_ID]],plantings[[#This Row],[experiment_ID]]), "")</f>
        <v>3</v>
      </c>
      <c r="C95" s="126" t="s">
        <v>9468</v>
      </c>
      <c r="D95" s="191">
        <v>41380</v>
      </c>
      <c r="E95" s="105">
        <v>200</v>
      </c>
      <c r="F95" s="126"/>
      <c r="G95" s="126"/>
      <c r="H95" s="105"/>
      <c r="I95" s="105"/>
      <c r="J95" s="105"/>
      <c r="K95" s="126"/>
      <c r="L95" s="21"/>
      <c r="M95" s="105"/>
      <c r="N95" s="194"/>
      <c r="O95" s="105"/>
      <c r="P95" s="21"/>
      <c r="Q95" s="126"/>
      <c r="R95" s="105"/>
      <c r="S95" s="105"/>
      <c r="T95" s="126"/>
      <c r="U95" s="105"/>
      <c r="V95" s="105"/>
      <c r="W95" s="105"/>
      <c r="X95" s="105"/>
      <c r="Y95" s="105"/>
      <c r="Z95" s="127"/>
      <c r="AA95" s="126"/>
    </row>
    <row r="96" spans="1:27" x14ac:dyDescent="0.25">
      <c r="A96" s="126" t="s">
        <v>9460</v>
      </c>
      <c r="B96" s="127" cm="1">
        <f t="array" ref="B96">IF(ROW() &lt; ROW(INDEX(plantings[experiment_ID],ROWS(plantings[experiment_ID]))), COUNTIF(INDEX(plantings[experiment_ID],1):plantings[[#This Row],[experiment_ID]],plantings[[#This Row],[experiment_ID]]), "")</f>
        <v>1</v>
      </c>
      <c r="C96" s="126" t="s">
        <v>9465</v>
      </c>
      <c r="D96" s="191">
        <v>41749</v>
      </c>
      <c r="E96" s="105">
        <v>50</v>
      </c>
      <c r="F96" s="126"/>
      <c r="G96" s="126"/>
      <c r="H96" s="105"/>
      <c r="I96" s="105"/>
      <c r="J96" s="105"/>
      <c r="K96" s="126"/>
      <c r="L96" s="21"/>
      <c r="M96" s="105"/>
      <c r="N96" s="194"/>
      <c r="O96" s="105"/>
      <c r="P96" s="21"/>
      <c r="Q96" s="126"/>
      <c r="R96" s="105"/>
      <c r="S96" s="105"/>
      <c r="T96" s="126"/>
      <c r="U96" s="105"/>
      <c r="V96" s="105"/>
      <c r="W96" s="105"/>
      <c r="X96" s="105"/>
      <c r="Y96" s="105"/>
      <c r="Z96" s="127"/>
      <c r="AA96" s="126"/>
    </row>
    <row r="97" spans="1:27" x14ac:dyDescent="0.25">
      <c r="A97" s="126" t="s">
        <v>9460</v>
      </c>
      <c r="B97" s="127" cm="1">
        <f t="array" ref="B97">IF(ROW() &lt; ROW(INDEX(plantings[experiment_ID],ROWS(plantings[experiment_ID]))), COUNTIF(INDEX(plantings[experiment_ID],1):plantings[[#This Row],[experiment_ID]],plantings[[#This Row],[experiment_ID]]), "")</f>
        <v>2</v>
      </c>
      <c r="C97" s="126" t="s">
        <v>9470</v>
      </c>
      <c r="D97" s="191">
        <v>41708</v>
      </c>
      <c r="E97" s="105">
        <v>100</v>
      </c>
      <c r="F97" s="126"/>
      <c r="G97" s="126"/>
      <c r="H97" s="105"/>
      <c r="I97" s="105"/>
      <c r="J97" s="105"/>
      <c r="K97" s="126"/>
      <c r="L97" s="21"/>
      <c r="M97" s="105"/>
      <c r="N97" s="194"/>
      <c r="O97" s="105"/>
      <c r="P97" s="21"/>
      <c r="Q97" s="126"/>
      <c r="R97" s="105"/>
      <c r="S97" s="105"/>
      <c r="T97" s="126"/>
      <c r="U97" s="105"/>
      <c r="V97" s="105"/>
      <c r="W97" s="105"/>
      <c r="X97" s="105"/>
      <c r="Y97" s="105"/>
      <c r="Z97" s="127"/>
      <c r="AA97" s="126"/>
    </row>
    <row r="98" spans="1:27" x14ac:dyDescent="0.25">
      <c r="A98" s="126" t="s">
        <v>9460</v>
      </c>
      <c r="B98" s="127" cm="1">
        <f t="array" ref="B98">IF(ROW() &lt; ROW(INDEX(plantings[experiment_ID],ROWS(plantings[experiment_ID]))), COUNTIF(INDEX(plantings[experiment_ID],1):plantings[[#This Row],[experiment_ID]],plantings[[#This Row],[experiment_ID]]), "")</f>
        <v>3</v>
      </c>
      <c r="C98" s="126" t="s">
        <v>9471</v>
      </c>
      <c r="D98" s="191">
        <v>41724</v>
      </c>
      <c r="E98" s="105">
        <v>150</v>
      </c>
      <c r="F98" s="126"/>
      <c r="G98" s="126"/>
      <c r="H98" s="105"/>
      <c r="I98" s="105"/>
      <c r="J98" s="105"/>
      <c r="K98" s="126"/>
      <c r="L98" s="21"/>
      <c r="M98" s="105"/>
      <c r="N98" s="194"/>
      <c r="O98" s="105"/>
      <c r="P98" s="21"/>
      <c r="Q98" s="126"/>
      <c r="R98" s="105"/>
      <c r="S98" s="105"/>
      <c r="T98" s="126"/>
      <c r="U98" s="105"/>
      <c r="V98" s="105"/>
      <c r="W98" s="105"/>
      <c r="X98" s="105"/>
      <c r="Y98" s="105"/>
      <c r="Z98" s="127"/>
      <c r="AA98" s="126"/>
    </row>
    <row r="99" spans="1:27" x14ac:dyDescent="0.25">
      <c r="A99" s="126" t="s">
        <v>9460</v>
      </c>
      <c r="B99" s="127" cm="1">
        <f t="array" ref="B99">IF(ROW() &lt; ROW(INDEX(plantings[experiment_ID],ROWS(plantings[experiment_ID]))), COUNTIF(INDEX(plantings[experiment_ID],1):plantings[[#This Row],[experiment_ID]],plantings[[#This Row],[experiment_ID]]), "")</f>
        <v>4</v>
      </c>
      <c r="C99" s="126" t="s">
        <v>9468</v>
      </c>
      <c r="D99" s="191">
        <v>41752</v>
      </c>
      <c r="E99" s="105">
        <v>200</v>
      </c>
      <c r="F99" s="126"/>
      <c r="G99" s="126"/>
      <c r="H99" s="105"/>
      <c r="I99" s="105"/>
      <c r="J99" s="105"/>
      <c r="K99" s="126"/>
      <c r="L99" s="21"/>
      <c r="M99" s="105"/>
      <c r="N99" s="194"/>
      <c r="O99" s="105"/>
      <c r="P99" s="21"/>
      <c r="Q99" s="126"/>
      <c r="R99" s="105"/>
      <c r="S99" s="105"/>
      <c r="T99" s="126"/>
      <c r="U99" s="105"/>
      <c r="V99" s="105"/>
      <c r="W99" s="105"/>
      <c r="X99" s="105"/>
      <c r="Y99" s="105"/>
      <c r="Z99" s="127"/>
      <c r="AA99" s="126"/>
    </row>
    <row r="100" spans="1:27" x14ac:dyDescent="0.25">
      <c r="A100" s="126" t="s">
        <v>9461</v>
      </c>
      <c r="B100" s="127" cm="1">
        <f t="array" ref="B100">IF(ROW() &lt; ROW(INDEX(plantings[experiment_ID],ROWS(plantings[experiment_ID]))), COUNTIF(INDEX(plantings[experiment_ID],1):plantings[[#This Row],[experiment_ID]],plantings[[#This Row],[experiment_ID]]), "")</f>
        <v>1</v>
      </c>
      <c r="C100" s="126" t="s">
        <v>9472</v>
      </c>
      <c r="D100" s="191">
        <v>42055</v>
      </c>
      <c r="E100" s="105">
        <v>150</v>
      </c>
      <c r="F100" s="126"/>
      <c r="G100" s="126"/>
      <c r="H100" s="105"/>
      <c r="I100" s="105"/>
      <c r="J100" s="105"/>
      <c r="K100" s="126"/>
      <c r="L100" s="21"/>
      <c r="M100" s="105"/>
      <c r="N100" s="194"/>
      <c r="O100" s="105"/>
      <c r="P100" s="21"/>
      <c r="Q100" s="126"/>
      <c r="R100" s="105"/>
      <c r="S100" s="105"/>
      <c r="T100" s="126"/>
      <c r="U100" s="105"/>
      <c r="V100" s="105"/>
      <c r="W100" s="105"/>
      <c r="X100" s="105"/>
      <c r="Y100" s="105"/>
      <c r="Z100" s="127"/>
      <c r="AA100" s="126"/>
    </row>
    <row r="101" spans="1:27" x14ac:dyDescent="0.25">
      <c r="A101" s="126" t="s">
        <v>9461</v>
      </c>
      <c r="B101" s="127" cm="1">
        <f t="array" ref="B101">IF(ROW() &lt; ROW(INDEX(plantings[experiment_ID],ROWS(plantings[experiment_ID]))), COUNTIF(INDEX(plantings[experiment_ID],1):plantings[[#This Row],[experiment_ID]],plantings[[#This Row],[experiment_ID]]), "")</f>
        <v>2</v>
      </c>
      <c r="C101" s="126" t="s">
        <v>9469</v>
      </c>
      <c r="D101" s="191">
        <v>42073</v>
      </c>
      <c r="E101" s="105">
        <v>150</v>
      </c>
      <c r="F101" s="126"/>
      <c r="G101" s="126"/>
      <c r="H101" s="105"/>
      <c r="I101" s="105"/>
      <c r="J101" s="105"/>
      <c r="K101" s="126"/>
      <c r="L101" s="21"/>
      <c r="M101" s="105"/>
      <c r="N101" s="194"/>
      <c r="O101" s="105"/>
      <c r="P101" s="21"/>
      <c r="Q101" s="126"/>
      <c r="R101" s="105"/>
      <c r="S101" s="105"/>
      <c r="T101" s="126"/>
      <c r="U101" s="105"/>
      <c r="V101" s="105"/>
      <c r="W101" s="105"/>
      <c r="X101" s="105"/>
      <c r="Y101" s="105"/>
      <c r="Z101" s="127"/>
      <c r="AA101" s="126"/>
    </row>
    <row r="102" spans="1:27" x14ac:dyDescent="0.25">
      <c r="A102" s="126" t="s">
        <v>9461</v>
      </c>
      <c r="B102" s="127" cm="1">
        <f t="array" ref="B102">IF(ROW() &lt; ROW(INDEX(plantings[experiment_ID],ROWS(plantings[experiment_ID]))), COUNTIF(INDEX(plantings[experiment_ID],1):plantings[[#This Row],[experiment_ID]],plantings[[#This Row],[experiment_ID]]), "")</f>
        <v>3</v>
      </c>
      <c r="C102" s="126" t="s">
        <v>9473</v>
      </c>
      <c r="D102" s="191">
        <v>42083</v>
      </c>
      <c r="E102" s="105">
        <v>150</v>
      </c>
      <c r="F102" s="126"/>
      <c r="G102" s="126"/>
      <c r="H102" s="105"/>
      <c r="I102" s="105"/>
      <c r="J102" s="105"/>
      <c r="K102" s="126"/>
      <c r="L102" s="21"/>
      <c r="M102" s="105"/>
      <c r="N102" s="194"/>
      <c r="O102" s="105"/>
      <c r="P102" s="21"/>
      <c r="Q102" s="126"/>
      <c r="R102" s="105"/>
      <c r="S102" s="105"/>
      <c r="T102" s="126"/>
      <c r="U102" s="105"/>
      <c r="V102" s="105"/>
      <c r="W102" s="105"/>
      <c r="X102" s="105"/>
      <c r="Y102" s="105"/>
      <c r="Z102" s="127"/>
      <c r="AA102" s="126"/>
    </row>
    <row r="103" spans="1:27" x14ac:dyDescent="0.25">
      <c r="A103" s="126" t="s">
        <v>9461</v>
      </c>
      <c r="B103" s="127" cm="1">
        <f t="array" ref="B103">IF(ROW() &lt; ROW(INDEX(plantings[experiment_ID],ROWS(plantings[experiment_ID]))), COUNTIF(INDEX(plantings[experiment_ID],1):plantings[[#This Row],[experiment_ID]],plantings[[#This Row],[experiment_ID]]), "")</f>
        <v>4</v>
      </c>
      <c r="C103" s="126" t="s">
        <v>9474</v>
      </c>
      <c r="D103" s="191">
        <v>42103</v>
      </c>
      <c r="E103" s="105">
        <v>150</v>
      </c>
      <c r="F103" s="126" t="s">
        <v>604</v>
      </c>
      <c r="G103" s="126"/>
      <c r="H103" s="105"/>
      <c r="I103" s="105"/>
      <c r="J103" s="105"/>
      <c r="K103" s="126"/>
      <c r="L103" s="21"/>
      <c r="M103" s="105"/>
      <c r="N103" s="194"/>
      <c r="O103" s="105"/>
      <c r="P103" s="21"/>
      <c r="Q103" s="126"/>
      <c r="R103" s="105"/>
      <c r="S103" s="105"/>
      <c r="T103" s="126"/>
      <c r="U103" s="105"/>
      <c r="V103" s="105"/>
      <c r="W103" s="105"/>
      <c r="X103" s="105"/>
      <c r="Y103" s="105"/>
      <c r="Z103" s="127"/>
      <c r="AA103" s="126"/>
    </row>
    <row r="104" spans="1:27" x14ac:dyDescent="0.25">
      <c r="A104" s="126" t="s">
        <v>9462</v>
      </c>
      <c r="B104" s="127" cm="1">
        <f t="array" ref="B104">IF(ROW() &lt; ROW(INDEX(plantings[experiment_ID],ROWS(plantings[experiment_ID]))), COUNTIF(INDEX(plantings[experiment_ID],1):plantings[[#This Row],[experiment_ID]],plantings[[#This Row],[experiment_ID]]), "")</f>
        <v>1</v>
      </c>
      <c r="C104" s="126" t="s">
        <v>9472</v>
      </c>
      <c r="D104" s="191">
        <v>42424</v>
      </c>
      <c r="E104" s="105">
        <v>150</v>
      </c>
      <c r="F104" s="126" t="s">
        <v>604</v>
      </c>
      <c r="G104" s="126"/>
      <c r="H104" s="105"/>
      <c r="I104" s="105"/>
      <c r="J104" s="105"/>
      <c r="K104" s="126"/>
      <c r="L104" s="21"/>
      <c r="M104" s="105"/>
      <c r="N104" s="194"/>
      <c r="O104" s="105"/>
      <c r="P104" s="21"/>
      <c r="Q104" s="126"/>
      <c r="R104" s="105"/>
      <c r="S104" s="105"/>
      <c r="T104" s="126"/>
      <c r="U104" s="105"/>
      <c r="V104" s="105"/>
      <c r="W104" s="105"/>
      <c r="X104" s="105"/>
      <c r="Y104" s="105"/>
      <c r="Z104" s="127"/>
      <c r="AA104" s="126"/>
    </row>
    <row r="105" spans="1:27" x14ac:dyDescent="0.25">
      <c r="A105" s="126" t="s">
        <v>9462</v>
      </c>
      <c r="B105" s="127" cm="1">
        <f t="array" ref="B105">IF(ROW() &lt; ROW(INDEX(plantings[experiment_ID],ROWS(plantings[experiment_ID]))), COUNTIF(INDEX(plantings[experiment_ID],1):plantings[[#This Row],[experiment_ID]],plantings[[#This Row],[experiment_ID]]), "")</f>
        <v>2</v>
      </c>
      <c r="C105" s="126" t="s">
        <v>9469</v>
      </c>
      <c r="D105" s="191">
        <v>42437</v>
      </c>
      <c r="E105" s="105">
        <v>150</v>
      </c>
      <c r="F105" s="126" t="s">
        <v>604</v>
      </c>
      <c r="G105" s="126"/>
      <c r="H105" s="105"/>
      <c r="I105" s="105"/>
      <c r="J105" s="105"/>
      <c r="K105" s="126"/>
      <c r="L105" s="21"/>
      <c r="M105" s="105"/>
      <c r="N105" s="194"/>
      <c r="O105" s="105"/>
      <c r="P105" s="21"/>
      <c r="Q105" s="126"/>
      <c r="R105" s="105"/>
      <c r="S105" s="105"/>
      <c r="T105" s="126"/>
      <c r="U105" s="105"/>
      <c r="V105" s="105"/>
      <c r="W105" s="105"/>
      <c r="X105" s="105"/>
      <c r="Y105" s="105"/>
      <c r="Z105" s="127"/>
      <c r="AA105" s="126"/>
    </row>
    <row r="106" spans="1:27" x14ac:dyDescent="0.25">
      <c r="A106" s="126" t="s">
        <v>9462</v>
      </c>
      <c r="B106" s="127" cm="1">
        <f t="array" ref="B106">IF(ROW() &lt; ROW(INDEX(plantings[experiment_ID],ROWS(plantings[experiment_ID]))), COUNTIF(INDEX(plantings[experiment_ID],1):plantings[[#This Row],[experiment_ID]],plantings[[#This Row],[experiment_ID]]), "")</f>
        <v>3</v>
      </c>
      <c r="C106" s="126" t="s">
        <v>9473</v>
      </c>
      <c r="D106" s="191">
        <v>42458</v>
      </c>
      <c r="E106" s="105">
        <v>150</v>
      </c>
      <c r="F106" s="126" t="s">
        <v>604</v>
      </c>
      <c r="G106" s="126"/>
      <c r="H106" s="105"/>
      <c r="I106" s="105"/>
      <c r="J106" s="105"/>
      <c r="K106" s="126"/>
      <c r="L106" s="21"/>
      <c r="M106" s="105"/>
      <c r="N106" s="194"/>
      <c r="O106" s="105"/>
      <c r="P106" s="21"/>
      <c r="Q106" s="126"/>
      <c r="R106" s="105"/>
      <c r="S106" s="105"/>
      <c r="T106" s="126"/>
      <c r="U106" s="105"/>
      <c r="V106" s="105"/>
      <c r="W106" s="105"/>
      <c r="X106" s="105"/>
      <c r="Y106" s="105"/>
      <c r="Z106" s="127"/>
      <c r="AA106" s="126"/>
    </row>
    <row r="107" spans="1:27" x14ac:dyDescent="0.25">
      <c r="A107" s="126" t="s">
        <v>9462</v>
      </c>
      <c r="B107" s="127" cm="1">
        <f t="array" ref="B107">IF(ROW() &lt; ROW(INDEX(plantings[experiment_ID],ROWS(plantings[experiment_ID]))), COUNTIF(INDEX(plantings[experiment_ID],1):plantings[[#This Row],[experiment_ID]],plantings[[#This Row],[experiment_ID]]), "")</f>
        <v>4</v>
      </c>
      <c r="C107" s="126" t="s">
        <v>9474</v>
      </c>
      <c r="D107" s="191">
        <v>42474</v>
      </c>
      <c r="E107" s="105">
        <v>150</v>
      </c>
      <c r="F107" s="126" t="s">
        <v>604</v>
      </c>
      <c r="G107" s="126"/>
      <c r="H107" s="105"/>
      <c r="I107" s="105"/>
      <c r="J107" s="105"/>
      <c r="K107" s="126"/>
      <c r="L107" s="21"/>
      <c r="M107" s="105"/>
      <c r="N107" s="194"/>
      <c r="O107" s="105"/>
      <c r="P107" s="21"/>
      <c r="Q107" s="126"/>
      <c r="R107" s="105"/>
      <c r="S107" s="105"/>
      <c r="T107" s="126"/>
      <c r="U107" s="105"/>
      <c r="V107" s="105"/>
      <c r="W107" s="105"/>
      <c r="X107" s="105"/>
      <c r="Y107" s="105"/>
      <c r="Z107" s="127"/>
      <c r="AA107" s="126"/>
    </row>
    <row r="108" spans="1:27" x14ac:dyDescent="0.25">
      <c r="A108" s="126" t="s">
        <v>9463</v>
      </c>
      <c r="B108" s="127" cm="1">
        <f t="array" ref="B108">IF(ROW() &lt; ROW(INDEX(plantings[experiment_ID],ROWS(plantings[experiment_ID]))), COUNTIF(INDEX(plantings[experiment_ID],1):plantings[[#This Row],[experiment_ID]],plantings[[#This Row],[experiment_ID]]), "")</f>
        <v>1</v>
      </c>
      <c r="C108" s="126" t="s">
        <v>9469</v>
      </c>
      <c r="D108" s="191">
        <v>42803</v>
      </c>
      <c r="E108" s="105">
        <v>150</v>
      </c>
      <c r="F108" s="126" t="s">
        <v>604</v>
      </c>
      <c r="G108" s="126"/>
      <c r="H108" s="105"/>
      <c r="I108" s="105"/>
      <c r="J108" s="105"/>
      <c r="K108" s="126"/>
      <c r="L108" s="21"/>
      <c r="M108" s="105"/>
      <c r="N108" s="194"/>
      <c r="O108" s="105"/>
      <c r="P108" s="21"/>
      <c r="Q108" s="126"/>
      <c r="R108" s="105"/>
      <c r="S108" s="105"/>
      <c r="T108" s="126"/>
      <c r="U108" s="105"/>
      <c r="V108" s="105"/>
      <c r="W108" s="105"/>
      <c r="X108" s="105"/>
      <c r="Y108" s="105"/>
      <c r="Z108" s="127"/>
      <c r="AA108" s="126"/>
    </row>
    <row r="109" spans="1:27" x14ac:dyDescent="0.25">
      <c r="A109" s="126" t="s">
        <v>9463</v>
      </c>
      <c r="B109" s="127" cm="1">
        <f t="array" ref="B109">IF(ROW() &lt; ROW(INDEX(plantings[experiment_ID],ROWS(plantings[experiment_ID]))), COUNTIF(INDEX(plantings[experiment_ID],1):plantings[[#This Row],[experiment_ID]],plantings[[#This Row],[experiment_ID]]), "")</f>
        <v>2</v>
      </c>
      <c r="C109" s="126" t="s">
        <v>9473</v>
      </c>
      <c r="D109" s="191">
        <v>42824</v>
      </c>
      <c r="E109" s="105">
        <v>150</v>
      </c>
      <c r="F109" s="126" t="s">
        <v>604</v>
      </c>
      <c r="G109" s="126"/>
      <c r="H109" s="105"/>
      <c r="I109" s="105"/>
      <c r="J109" s="105"/>
      <c r="K109" s="126"/>
      <c r="L109" s="21"/>
      <c r="M109" s="105"/>
      <c r="N109" s="194"/>
      <c r="O109" s="105"/>
      <c r="P109" s="21"/>
      <c r="Q109" s="126"/>
      <c r="R109" s="105"/>
      <c r="S109" s="105"/>
      <c r="T109" s="126"/>
      <c r="U109" s="105"/>
      <c r="V109" s="105"/>
      <c r="W109" s="105"/>
      <c r="X109" s="105"/>
      <c r="Y109" s="105"/>
      <c r="Z109" s="127"/>
      <c r="AA109" s="126"/>
    </row>
    <row r="110" spans="1:27" x14ac:dyDescent="0.25">
      <c r="A110" s="126" t="s">
        <v>9463</v>
      </c>
      <c r="B110" s="127" cm="1">
        <f t="array" ref="B110">IF(ROW() &lt; ROW(INDEX(plantings[experiment_ID],ROWS(plantings[experiment_ID]))), COUNTIF(INDEX(plantings[experiment_ID],1):plantings[[#This Row],[experiment_ID]],plantings[[#This Row],[experiment_ID]]), "")</f>
        <v>3</v>
      </c>
      <c r="C110" s="126" t="s">
        <v>9474</v>
      </c>
      <c r="D110" s="191">
        <v>42844</v>
      </c>
      <c r="E110" s="105">
        <v>150</v>
      </c>
      <c r="F110" s="126" t="s">
        <v>604</v>
      </c>
      <c r="G110" s="126"/>
      <c r="H110" s="105"/>
      <c r="I110" s="105"/>
      <c r="J110" s="105"/>
      <c r="K110" s="126"/>
      <c r="L110" s="21"/>
      <c r="M110" s="105"/>
      <c r="N110" s="194"/>
      <c r="O110" s="105"/>
      <c r="P110" s="21"/>
      <c r="Q110" s="126"/>
      <c r="R110" s="105"/>
      <c r="S110" s="105"/>
      <c r="T110" s="126"/>
      <c r="U110" s="105"/>
      <c r="V110" s="105"/>
      <c r="W110" s="105"/>
      <c r="X110" s="105"/>
      <c r="Y110" s="105"/>
      <c r="Z110" s="127"/>
      <c r="AA110" s="126"/>
    </row>
    <row r="111" spans="1:27" x14ac:dyDescent="0.25">
      <c r="A111" s="126" t="s">
        <v>9489</v>
      </c>
      <c r="B111" s="127" cm="1">
        <f t="array" ref="B111">IF(ROW() &lt; ROW(INDEX(plantings[experiment_ID],ROWS(plantings[experiment_ID]))), COUNTIF(INDEX(plantings[experiment_ID],1):plantings[[#This Row],[experiment_ID]],plantings[[#This Row],[experiment_ID]]), "")</f>
        <v>1</v>
      </c>
      <c r="C111" s="126" t="s">
        <v>9523</v>
      </c>
      <c r="D111" s="191"/>
      <c r="E111" s="105">
        <v>350</v>
      </c>
      <c r="F111" s="126" t="s">
        <v>604</v>
      </c>
      <c r="G111" s="126"/>
      <c r="H111" s="105"/>
      <c r="I111" s="105"/>
      <c r="J111" s="105"/>
      <c r="K111" s="126" t="s">
        <v>9214</v>
      </c>
      <c r="L111" s="191"/>
      <c r="M111" s="105"/>
      <c r="N111" s="194">
        <v>18</v>
      </c>
      <c r="O111" s="105"/>
      <c r="P111" s="21"/>
      <c r="Q111" s="126"/>
      <c r="R111" s="105"/>
      <c r="S111" s="105"/>
      <c r="T111" s="126"/>
      <c r="U111" s="105"/>
      <c r="V111" s="105"/>
      <c r="W111" s="105"/>
      <c r="X111" s="105"/>
      <c r="Y111" s="105"/>
      <c r="Z111" s="127"/>
      <c r="AA111" s="126"/>
    </row>
    <row r="112" spans="1:27" x14ac:dyDescent="0.25">
      <c r="A112" s="126" t="s">
        <v>9489</v>
      </c>
      <c r="B112" s="127" cm="1">
        <f t="array" ref="B112">IF(ROW() &lt; ROW(INDEX(plantings[experiment_ID],ROWS(plantings[experiment_ID]))), COUNTIF(INDEX(plantings[experiment_ID],1):plantings[[#This Row],[experiment_ID]],plantings[[#This Row],[experiment_ID]]), "")</f>
        <v>2</v>
      </c>
      <c r="C112" s="126" t="s">
        <v>9524</v>
      </c>
      <c r="D112" s="191"/>
      <c r="E112" s="105">
        <v>350</v>
      </c>
      <c r="F112" s="126" t="s">
        <v>604</v>
      </c>
      <c r="G112" s="126"/>
      <c r="H112" s="105"/>
      <c r="I112" s="105"/>
      <c r="J112" s="105"/>
      <c r="K112" s="126" t="s">
        <v>9215</v>
      </c>
      <c r="L112" s="21"/>
      <c r="M112" s="105"/>
      <c r="N112" s="194">
        <v>18</v>
      </c>
      <c r="O112" s="105"/>
      <c r="P112" s="21"/>
      <c r="Q112" s="126"/>
      <c r="R112" s="105"/>
      <c r="S112" s="105"/>
      <c r="T112" s="126"/>
      <c r="U112" s="105"/>
      <c r="V112" s="105"/>
      <c r="W112" s="105"/>
      <c r="X112" s="105"/>
      <c r="Y112" s="105"/>
      <c r="Z112" s="127"/>
      <c r="AA112" s="126"/>
    </row>
    <row r="113" spans="1:27" x14ac:dyDescent="0.25">
      <c r="A113" s="126" t="s">
        <v>9489</v>
      </c>
      <c r="B113" s="127" cm="1">
        <f t="array" ref="B113">IF(ROW() &lt; ROW(INDEX(plantings[experiment_ID],ROWS(plantings[experiment_ID]))), COUNTIF(INDEX(plantings[experiment_ID],1):plantings[[#This Row],[experiment_ID]],plantings[[#This Row],[experiment_ID]]), "")</f>
        <v>3</v>
      </c>
      <c r="C113" s="126" t="s">
        <v>9525</v>
      </c>
      <c r="D113" s="191"/>
      <c r="E113" s="105">
        <v>350</v>
      </c>
      <c r="F113" s="126" t="s">
        <v>604</v>
      </c>
      <c r="G113" s="126"/>
      <c r="H113" s="105"/>
      <c r="I113" s="105"/>
      <c r="J113" s="105"/>
      <c r="K113" s="126" t="s">
        <v>9216</v>
      </c>
      <c r="L113" s="21"/>
      <c r="M113" s="105"/>
      <c r="N113" s="194">
        <v>18</v>
      </c>
      <c r="O113" s="105"/>
      <c r="P113" s="21"/>
      <c r="Q113" s="126"/>
      <c r="R113" s="105"/>
      <c r="S113" s="105"/>
      <c r="T113" s="126"/>
      <c r="U113" s="105"/>
      <c r="V113" s="105"/>
      <c r="W113" s="105"/>
      <c r="X113" s="105"/>
      <c r="Y113" s="105"/>
      <c r="Z113" s="127"/>
      <c r="AA113" s="126"/>
    </row>
    <row r="114" spans="1:27" x14ac:dyDescent="0.25">
      <c r="A114" s="126" t="s">
        <v>9489</v>
      </c>
      <c r="B114" s="127" cm="1">
        <f t="array" ref="B114">IF(ROW() &lt; ROW(INDEX(plantings[experiment_ID],ROWS(plantings[experiment_ID]))), COUNTIF(INDEX(plantings[experiment_ID],1):plantings[[#This Row],[experiment_ID]],plantings[[#This Row],[experiment_ID]]), "")</f>
        <v>4</v>
      </c>
      <c r="C114" s="126" t="s">
        <v>9526</v>
      </c>
      <c r="D114" s="191"/>
      <c r="E114" s="105">
        <v>350</v>
      </c>
      <c r="F114" s="126" t="s">
        <v>604</v>
      </c>
      <c r="G114" s="126"/>
      <c r="H114" s="105"/>
      <c r="I114" s="105"/>
      <c r="J114" s="105"/>
      <c r="K114" s="126" t="s">
        <v>9214</v>
      </c>
      <c r="L114" s="21"/>
      <c r="M114" s="105"/>
      <c r="N114" s="194">
        <v>18</v>
      </c>
      <c r="O114" s="105"/>
      <c r="P114" s="21"/>
      <c r="Q114" s="126"/>
      <c r="R114" s="105"/>
      <c r="S114" s="105"/>
      <c r="T114" s="126"/>
      <c r="U114" s="105"/>
      <c r="V114" s="105"/>
      <c r="W114" s="105"/>
      <c r="X114" s="105"/>
      <c r="Y114" s="105"/>
      <c r="Z114" s="127"/>
      <c r="AA114" s="126"/>
    </row>
    <row r="115" spans="1:27" x14ac:dyDescent="0.25">
      <c r="A115" s="126" t="s">
        <v>9489</v>
      </c>
      <c r="B115" s="127" cm="1">
        <f t="array" ref="B115">IF(ROW() &lt; ROW(INDEX(plantings[experiment_ID],ROWS(plantings[experiment_ID]))), COUNTIF(INDEX(plantings[experiment_ID],1):plantings[[#This Row],[experiment_ID]],plantings[[#This Row],[experiment_ID]]), "")</f>
        <v>5</v>
      </c>
      <c r="C115" s="126" t="s">
        <v>9527</v>
      </c>
      <c r="D115" s="191"/>
      <c r="E115" s="105">
        <v>350</v>
      </c>
      <c r="F115" s="126" t="s">
        <v>604</v>
      </c>
      <c r="G115" s="126"/>
      <c r="H115" s="105"/>
      <c r="I115" s="105"/>
      <c r="J115" s="105"/>
      <c r="K115" s="126" t="s">
        <v>9217</v>
      </c>
      <c r="L115" s="21"/>
      <c r="M115" s="105"/>
      <c r="N115" s="194">
        <v>18</v>
      </c>
      <c r="O115" s="105"/>
      <c r="P115" s="21"/>
      <c r="Q115" s="126"/>
      <c r="R115" s="105"/>
      <c r="S115" s="105"/>
      <c r="T115" s="126"/>
      <c r="U115" s="105"/>
      <c r="V115" s="105"/>
      <c r="W115" s="105"/>
      <c r="X115" s="105"/>
      <c r="Y115" s="105"/>
      <c r="Z115" s="127"/>
      <c r="AA115" s="126"/>
    </row>
    <row r="116" spans="1:27" x14ac:dyDescent="0.25">
      <c r="A116" s="126" t="s">
        <v>9489</v>
      </c>
      <c r="B116" s="127" cm="1">
        <f t="array" ref="B116">IF(ROW() &lt; ROW(INDEX(plantings[experiment_ID],ROWS(plantings[experiment_ID]))), COUNTIF(INDEX(plantings[experiment_ID],1):plantings[[#This Row],[experiment_ID]],plantings[[#This Row],[experiment_ID]]), "")</f>
        <v>6</v>
      </c>
      <c r="C116" s="126" t="s">
        <v>9528</v>
      </c>
      <c r="D116" s="191"/>
      <c r="E116" s="105">
        <v>350</v>
      </c>
      <c r="F116" s="126" t="s">
        <v>604</v>
      </c>
      <c r="G116" s="126"/>
      <c r="H116" s="105"/>
      <c r="I116" s="105"/>
      <c r="J116" s="105"/>
      <c r="K116" s="126" t="s">
        <v>9218</v>
      </c>
      <c r="L116" s="21"/>
      <c r="M116" s="105"/>
      <c r="N116" s="194">
        <v>18</v>
      </c>
      <c r="O116" s="105"/>
      <c r="P116" s="21"/>
      <c r="Q116" s="126"/>
      <c r="R116" s="105"/>
      <c r="S116" s="105"/>
      <c r="T116" s="126"/>
      <c r="U116" s="105"/>
      <c r="V116" s="105"/>
      <c r="W116" s="105"/>
      <c r="X116" s="105"/>
      <c r="Y116" s="105"/>
      <c r="Z116" s="127"/>
      <c r="AA116" s="126"/>
    </row>
    <row r="117" spans="1:27" x14ac:dyDescent="0.25">
      <c r="A117" s="126" t="s">
        <v>9490</v>
      </c>
      <c r="B117" s="127" cm="1">
        <f t="array" ref="B117">IF(ROW() &lt; ROW(INDEX(plantings[experiment_ID],ROWS(plantings[experiment_ID]))), COUNTIF(INDEX(plantings[experiment_ID],1):plantings[[#This Row],[experiment_ID]],plantings[[#This Row],[experiment_ID]]), "")</f>
        <v>1</v>
      </c>
      <c r="C117" s="126" t="s">
        <v>9523</v>
      </c>
      <c r="D117" s="191"/>
      <c r="E117" s="105">
        <v>350</v>
      </c>
      <c r="F117" s="126" t="s">
        <v>604</v>
      </c>
      <c r="G117" s="126"/>
      <c r="H117" s="105"/>
      <c r="I117" s="105"/>
      <c r="J117" s="105"/>
      <c r="K117" s="126" t="s">
        <v>9214</v>
      </c>
      <c r="L117" s="191"/>
      <c r="M117" s="105"/>
      <c r="N117" s="194">
        <v>18</v>
      </c>
      <c r="O117" s="105"/>
      <c r="P117" s="21"/>
      <c r="Q117" s="126"/>
      <c r="R117" s="105"/>
      <c r="S117" s="105"/>
      <c r="T117" s="126"/>
      <c r="U117" s="105"/>
      <c r="V117" s="105"/>
      <c r="W117" s="105"/>
      <c r="X117" s="105"/>
      <c r="Y117" s="105"/>
      <c r="Z117" s="127"/>
      <c r="AA117" s="126"/>
    </row>
    <row r="118" spans="1:27" x14ac:dyDescent="0.25">
      <c r="A118" s="126" t="s">
        <v>9490</v>
      </c>
      <c r="B118" s="127" cm="1">
        <f t="array" ref="B118">IF(ROW() &lt; ROW(INDEX(plantings[experiment_ID],ROWS(plantings[experiment_ID]))), COUNTIF(INDEX(plantings[experiment_ID],1):plantings[[#This Row],[experiment_ID]],plantings[[#This Row],[experiment_ID]]), "")</f>
        <v>2</v>
      </c>
      <c r="C118" s="126" t="s">
        <v>9524</v>
      </c>
      <c r="D118" s="191"/>
      <c r="E118" s="105">
        <v>350</v>
      </c>
      <c r="F118" s="126" t="s">
        <v>604</v>
      </c>
      <c r="G118" s="126"/>
      <c r="H118" s="105"/>
      <c r="I118" s="105"/>
      <c r="J118" s="105"/>
      <c r="K118" s="126" t="s">
        <v>9215</v>
      </c>
      <c r="L118" s="21"/>
      <c r="M118" s="105"/>
      <c r="N118" s="194">
        <v>18</v>
      </c>
      <c r="O118" s="105"/>
      <c r="P118" s="21"/>
      <c r="Q118" s="126"/>
      <c r="R118" s="105"/>
      <c r="S118" s="105"/>
      <c r="T118" s="126"/>
      <c r="U118" s="105"/>
      <c r="V118" s="105"/>
      <c r="W118" s="105"/>
      <c r="X118" s="105"/>
      <c r="Y118" s="105"/>
      <c r="Z118" s="127"/>
      <c r="AA118" s="126"/>
    </row>
    <row r="119" spans="1:27" x14ac:dyDescent="0.25">
      <c r="A119" s="126" t="s">
        <v>9490</v>
      </c>
      <c r="B119" s="127" cm="1">
        <f t="array" ref="B119">IF(ROW() &lt; ROW(INDEX(plantings[experiment_ID],ROWS(plantings[experiment_ID]))), COUNTIF(INDEX(plantings[experiment_ID],1):plantings[[#This Row],[experiment_ID]],plantings[[#This Row],[experiment_ID]]), "")</f>
        <v>3</v>
      </c>
      <c r="C119" s="126" t="s">
        <v>9525</v>
      </c>
      <c r="D119" s="191"/>
      <c r="E119" s="105">
        <v>350</v>
      </c>
      <c r="F119" s="126" t="s">
        <v>604</v>
      </c>
      <c r="G119" s="126"/>
      <c r="H119" s="105"/>
      <c r="I119" s="105"/>
      <c r="J119" s="105"/>
      <c r="K119" s="126" t="s">
        <v>9216</v>
      </c>
      <c r="L119" s="21"/>
      <c r="M119" s="105"/>
      <c r="N119" s="194">
        <v>18</v>
      </c>
      <c r="O119" s="105"/>
      <c r="P119" s="21"/>
      <c r="Q119" s="126"/>
      <c r="R119" s="105"/>
      <c r="S119" s="105"/>
      <c r="T119" s="126"/>
      <c r="U119" s="105"/>
      <c r="V119" s="105"/>
      <c r="W119" s="105"/>
      <c r="X119" s="105"/>
      <c r="Y119" s="105"/>
      <c r="Z119" s="127"/>
      <c r="AA119" s="126"/>
    </row>
    <row r="120" spans="1:27" x14ac:dyDescent="0.25">
      <c r="A120" s="126" t="s">
        <v>9490</v>
      </c>
      <c r="B120" s="127" cm="1">
        <f t="array" ref="B120">IF(ROW() &lt; ROW(INDEX(plantings[experiment_ID],ROWS(plantings[experiment_ID]))), COUNTIF(INDEX(plantings[experiment_ID],1):plantings[[#This Row],[experiment_ID]],plantings[[#This Row],[experiment_ID]]), "")</f>
        <v>4</v>
      </c>
      <c r="C120" s="126" t="s">
        <v>9526</v>
      </c>
      <c r="D120" s="191"/>
      <c r="E120" s="105">
        <v>350</v>
      </c>
      <c r="F120" s="126" t="s">
        <v>604</v>
      </c>
      <c r="G120" s="126"/>
      <c r="H120" s="105"/>
      <c r="I120" s="105"/>
      <c r="J120" s="105"/>
      <c r="K120" s="126" t="s">
        <v>9214</v>
      </c>
      <c r="L120" s="21"/>
      <c r="M120" s="105"/>
      <c r="N120" s="194">
        <v>18</v>
      </c>
      <c r="O120" s="105"/>
      <c r="P120" s="21"/>
      <c r="Q120" s="126"/>
      <c r="R120" s="105"/>
      <c r="S120" s="105"/>
      <c r="T120" s="126"/>
      <c r="U120" s="105"/>
      <c r="V120" s="105"/>
      <c r="W120" s="105"/>
      <c r="X120" s="105"/>
      <c r="Y120" s="105"/>
      <c r="Z120" s="127"/>
      <c r="AA120" s="126"/>
    </row>
    <row r="121" spans="1:27" x14ac:dyDescent="0.25">
      <c r="A121" s="126" t="s">
        <v>9490</v>
      </c>
      <c r="B121" s="127" cm="1">
        <f t="array" ref="B121">IF(ROW() &lt; ROW(INDEX(plantings[experiment_ID],ROWS(plantings[experiment_ID]))), COUNTIF(INDEX(plantings[experiment_ID],1):plantings[[#This Row],[experiment_ID]],plantings[[#This Row],[experiment_ID]]), "")</f>
        <v>5</v>
      </c>
      <c r="C121" s="126" t="s">
        <v>9527</v>
      </c>
      <c r="D121" s="191"/>
      <c r="E121" s="105">
        <v>350</v>
      </c>
      <c r="F121" s="126" t="s">
        <v>604</v>
      </c>
      <c r="G121" s="126"/>
      <c r="H121" s="105"/>
      <c r="I121" s="105"/>
      <c r="J121" s="105"/>
      <c r="K121" s="126" t="s">
        <v>9217</v>
      </c>
      <c r="L121" s="21"/>
      <c r="M121" s="105"/>
      <c r="N121" s="194">
        <v>18</v>
      </c>
      <c r="O121" s="105"/>
      <c r="P121" s="21"/>
      <c r="Q121" s="126"/>
      <c r="R121" s="105"/>
      <c r="S121" s="105"/>
      <c r="T121" s="126"/>
      <c r="U121" s="105"/>
      <c r="V121" s="105"/>
      <c r="W121" s="105"/>
      <c r="X121" s="105"/>
      <c r="Y121" s="105"/>
      <c r="Z121" s="127"/>
      <c r="AA121" s="126"/>
    </row>
    <row r="122" spans="1:27" x14ac:dyDescent="0.25">
      <c r="A122" s="126" t="s">
        <v>9490</v>
      </c>
      <c r="B122" s="127" cm="1">
        <f t="array" ref="B122">IF(ROW() &lt; ROW(INDEX(plantings[experiment_ID],ROWS(plantings[experiment_ID]))), COUNTIF(INDEX(plantings[experiment_ID],1):plantings[[#This Row],[experiment_ID]],plantings[[#This Row],[experiment_ID]]), "")</f>
        <v>6</v>
      </c>
      <c r="C122" s="126" t="s">
        <v>9528</v>
      </c>
      <c r="D122" s="191"/>
      <c r="E122" s="105">
        <v>350</v>
      </c>
      <c r="F122" s="126" t="s">
        <v>604</v>
      </c>
      <c r="G122" s="126"/>
      <c r="H122" s="105"/>
      <c r="I122" s="105"/>
      <c r="J122" s="105"/>
      <c r="K122" s="126" t="s">
        <v>9218</v>
      </c>
      <c r="L122" s="21"/>
      <c r="M122" s="105"/>
      <c r="N122" s="194">
        <v>18</v>
      </c>
      <c r="O122" s="105"/>
      <c r="P122" s="21"/>
      <c r="Q122" s="126"/>
      <c r="R122" s="105"/>
      <c r="S122" s="105"/>
      <c r="T122" s="126"/>
      <c r="U122" s="105"/>
      <c r="V122" s="105"/>
      <c r="W122" s="105"/>
      <c r="X122" s="105"/>
      <c r="Y122" s="105"/>
      <c r="Z122" s="127"/>
      <c r="AA122" s="126"/>
    </row>
    <row r="123" spans="1:27" x14ac:dyDescent="0.25">
      <c r="A123" s="126" t="s">
        <v>9491</v>
      </c>
      <c r="B123" s="127" cm="1">
        <f t="array" ref="B123">IF(ROW() &lt; ROW(INDEX(plantings[experiment_ID],ROWS(plantings[experiment_ID]))), COUNTIF(INDEX(plantings[experiment_ID],1):plantings[[#This Row],[experiment_ID]],plantings[[#This Row],[experiment_ID]]), "")</f>
        <v>1</v>
      </c>
      <c r="C123" s="126" t="s">
        <v>9523</v>
      </c>
      <c r="D123" s="191"/>
      <c r="E123" s="105">
        <v>350</v>
      </c>
      <c r="F123" s="126" t="s">
        <v>604</v>
      </c>
      <c r="G123" s="126"/>
      <c r="H123" s="105"/>
      <c r="I123" s="105"/>
      <c r="J123" s="105"/>
      <c r="K123" s="126" t="s">
        <v>9214</v>
      </c>
      <c r="L123" s="191"/>
      <c r="M123" s="105"/>
      <c r="N123" s="194">
        <v>18</v>
      </c>
      <c r="O123" s="105"/>
      <c r="P123" s="21"/>
      <c r="Q123" s="126"/>
      <c r="R123" s="105"/>
      <c r="S123" s="105"/>
      <c r="T123" s="126"/>
      <c r="U123" s="105"/>
      <c r="V123" s="105"/>
      <c r="W123" s="105"/>
      <c r="X123" s="105"/>
      <c r="Y123" s="105"/>
      <c r="Z123" s="127"/>
      <c r="AA123" s="126"/>
    </row>
    <row r="124" spans="1:27" x14ac:dyDescent="0.25">
      <c r="A124" s="126" t="s">
        <v>9491</v>
      </c>
      <c r="B124" s="127" cm="1">
        <f t="array" ref="B124">IF(ROW() &lt; ROW(INDEX(plantings[experiment_ID],ROWS(plantings[experiment_ID]))), COUNTIF(INDEX(plantings[experiment_ID],1):plantings[[#This Row],[experiment_ID]],plantings[[#This Row],[experiment_ID]]), "")</f>
        <v>2</v>
      </c>
      <c r="C124" s="126" t="s">
        <v>9524</v>
      </c>
      <c r="D124" s="191"/>
      <c r="E124" s="105">
        <v>350</v>
      </c>
      <c r="F124" s="126" t="s">
        <v>604</v>
      </c>
      <c r="G124" s="126"/>
      <c r="H124" s="105"/>
      <c r="I124" s="105"/>
      <c r="J124" s="105"/>
      <c r="K124" s="126" t="s">
        <v>9215</v>
      </c>
      <c r="L124" s="21"/>
      <c r="M124" s="105"/>
      <c r="N124" s="194">
        <v>18</v>
      </c>
      <c r="O124" s="105"/>
      <c r="P124" s="21"/>
      <c r="Q124" s="126"/>
      <c r="R124" s="105"/>
      <c r="S124" s="105"/>
      <c r="T124" s="126"/>
      <c r="U124" s="105"/>
      <c r="V124" s="105"/>
      <c r="W124" s="105"/>
      <c r="X124" s="105"/>
      <c r="Y124" s="105"/>
      <c r="Z124" s="127"/>
      <c r="AA124" s="126"/>
    </row>
    <row r="125" spans="1:27" x14ac:dyDescent="0.25">
      <c r="A125" s="126" t="s">
        <v>9491</v>
      </c>
      <c r="B125" s="127" cm="1">
        <f t="array" ref="B125">IF(ROW() &lt; ROW(INDEX(plantings[experiment_ID],ROWS(plantings[experiment_ID]))), COUNTIF(INDEX(plantings[experiment_ID],1):plantings[[#This Row],[experiment_ID]],plantings[[#This Row],[experiment_ID]]), "")</f>
        <v>3</v>
      </c>
      <c r="C125" s="126" t="s">
        <v>9525</v>
      </c>
      <c r="D125" s="191"/>
      <c r="E125" s="105">
        <v>350</v>
      </c>
      <c r="F125" s="126" t="s">
        <v>604</v>
      </c>
      <c r="G125" s="126"/>
      <c r="H125" s="105"/>
      <c r="I125" s="105"/>
      <c r="J125" s="105"/>
      <c r="K125" s="126" t="s">
        <v>9216</v>
      </c>
      <c r="L125" s="21"/>
      <c r="M125" s="105"/>
      <c r="N125" s="194">
        <v>18</v>
      </c>
      <c r="O125" s="105"/>
      <c r="P125" s="21"/>
      <c r="Q125" s="126"/>
      <c r="R125" s="105"/>
      <c r="S125" s="105"/>
      <c r="T125" s="126"/>
      <c r="U125" s="105"/>
      <c r="V125" s="105"/>
      <c r="W125" s="105"/>
      <c r="X125" s="105"/>
      <c r="Y125" s="105"/>
      <c r="Z125" s="127"/>
      <c r="AA125" s="126"/>
    </row>
    <row r="126" spans="1:27" x14ac:dyDescent="0.25">
      <c r="A126" s="126" t="s">
        <v>9491</v>
      </c>
      <c r="B126" s="127" cm="1">
        <f t="array" ref="B126">IF(ROW() &lt; ROW(INDEX(plantings[experiment_ID],ROWS(plantings[experiment_ID]))), COUNTIF(INDEX(plantings[experiment_ID],1):plantings[[#This Row],[experiment_ID]],plantings[[#This Row],[experiment_ID]]), "")</f>
        <v>4</v>
      </c>
      <c r="C126" s="126" t="s">
        <v>9526</v>
      </c>
      <c r="D126" s="191"/>
      <c r="E126" s="105">
        <v>350</v>
      </c>
      <c r="F126" s="126" t="s">
        <v>604</v>
      </c>
      <c r="G126" s="126"/>
      <c r="H126" s="105"/>
      <c r="I126" s="105"/>
      <c r="J126" s="105"/>
      <c r="K126" s="126" t="s">
        <v>9214</v>
      </c>
      <c r="L126" s="21"/>
      <c r="M126" s="105"/>
      <c r="N126" s="194">
        <v>18</v>
      </c>
      <c r="O126" s="105"/>
      <c r="P126" s="21"/>
      <c r="Q126" s="126"/>
      <c r="R126" s="105"/>
      <c r="S126" s="105"/>
      <c r="T126" s="126"/>
      <c r="U126" s="105"/>
      <c r="V126" s="105"/>
      <c r="W126" s="105"/>
      <c r="X126" s="105"/>
      <c r="Y126" s="105"/>
      <c r="Z126" s="127"/>
      <c r="AA126" s="126"/>
    </row>
    <row r="127" spans="1:27" x14ac:dyDescent="0.25">
      <c r="A127" s="126" t="s">
        <v>9491</v>
      </c>
      <c r="B127" s="127" cm="1">
        <f t="array" ref="B127">IF(ROW() &lt; ROW(INDEX(plantings[experiment_ID],ROWS(plantings[experiment_ID]))), COUNTIF(INDEX(plantings[experiment_ID],1):plantings[[#This Row],[experiment_ID]],plantings[[#This Row],[experiment_ID]]), "")</f>
        <v>5</v>
      </c>
      <c r="C127" s="126" t="s">
        <v>9527</v>
      </c>
      <c r="D127" s="191"/>
      <c r="E127" s="105">
        <v>350</v>
      </c>
      <c r="F127" s="126" t="s">
        <v>604</v>
      </c>
      <c r="G127" s="126"/>
      <c r="H127" s="105"/>
      <c r="I127" s="105"/>
      <c r="J127" s="105"/>
      <c r="K127" s="126" t="s">
        <v>9217</v>
      </c>
      <c r="L127" s="21"/>
      <c r="M127" s="105"/>
      <c r="N127" s="194">
        <v>18</v>
      </c>
      <c r="O127" s="105"/>
      <c r="P127" s="21"/>
      <c r="Q127" s="126"/>
      <c r="R127" s="105"/>
      <c r="S127" s="105"/>
      <c r="T127" s="126"/>
      <c r="U127" s="105"/>
      <c r="V127" s="105"/>
      <c r="W127" s="105"/>
      <c r="X127" s="105"/>
      <c r="Y127" s="105"/>
      <c r="Z127" s="127"/>
      <c r="AA127" s="126"/>
    </row>
    <row r="128" spans="1:27" x14ac:dyDescent="0.25">
      <c r="A128" s="126" t="s">
        <v>9491</v>
      </c>
      <c r="B128" s="127" cm="1">
        <f t="array" ref="B128">IF(ROW() &lt; ROW(INDEX(plantings[experiment_ID],ROWS(plantings[experiment_ID]))), COUNTIF(INDEX(plantings[experiment_ID],1):plantings[[#This Row],[experiment_ID]],plantings[[#This Row],[experiment_ID]]), "")</f>
        <v>6</v>
      </c>
      <c r="C128" s="126" t="s">
        <v>9528</v>
      </c>
      <c r="D128" s="191"/>
      <c r="E128" s="105">
        <v>350</v>
      </c>
      <c r="F128" s="126" t="s">
        <v>604</v>
      </c>
      <c r="G128" s="126"/>
      <c r="H128" s="105"/>
      <c r="I128" s="105"/>
      <c r="J128" s="105"/>
      <c r="K128" s="126" t="s">
        <v>9218</v>
      </c>
      <c r="L128" s="21"/>
      <c r="M128" s="105"/>
      <c r="N128" s="194">
        <v>18</v>
      </c>
      <c r="O128" s="105"/>
      <c r="P128" s="21"/>
      <c r="Q128" s="126"/>
      <c r="R128" s="105"/>
      <c r="S128" s="105"/>
      <c r="T128" s="126"/>
      <c r="U128" s="105"/>
      <c r="V128" s="105"/>
      <c r="W128" s="105"/>
      <c r="X128" s="105"/>
      <c r="Y128" s="105"/>
      <c r="Z128" s="127"/>
      <c r="AA128" s="126"/>
    </row>
    <row r="129" spans="1:27" x14ac:dyDescent="0.25">
      <c r="A129" s="126" t="s">
        <v>9492</v>
      </c>
      <c r="B129" s="127" cm="1">
        <f t="array" ref="B129">IF(ROW() &lt; ROW(INDEX(plantings[experiment_ID],ROWS(plantings[experiment_ID]))), COUNTIF(INDEX(plantings[experiment_ID],1):plantings[[#This Row],[experiment_ID]],plantings[[#This Row],[experiment_ID]]), "")</f>
        <v>1</v>
      </c>
      <c r="C129" s="126" t="s">
        <v>9523</v>
      </c>
      <c r="D129" s="191"/>
      <c r="E129" s="105">
        <v>350</v>
      </c>
      <c r="F129" s="126" t="s">
        <v>604</v>
      </c>
      <c r="G129" s="126"/>
      <c r="H129" s="105"/>
      <c r="I129" s="105"/>
      <c r="J129" s="105"/>
      <c r="K129" s="126" t="s">
        <v>9214</v>
      </c>
      <c r="L129" s="191"/>
      <c r="M129" s="105"/>
      <c r="N129" s="194">
        <v>18</v>
      </c>
      <c r="O129" s="105"/>
      <c r="P129" s="21"/>
      <c r="Q129" s="126"/>
      <c r="R129" s="105"/>
      <c r="S129" s="105"/>
      <c r="T129" s="126"/>
      <c r="U129" s="105"/>
      <c r="V129" s="105"/>
      <c r="W129" s="105"/>
      <c r="X129" s="105"/>
      <c r="Y129" s="105"/>
      <c r="Z129" s="127"/>
      <c r="AA129" s="126"/>
    </row>
    <row r="130" spans="1:27" x14ac:dyDescent="0.25">
      <c r="A130" s="126" t="s">
        <v>9492</v>
      </c>
      <c r="B130" s="127" cm="1">
        <f t="array" ref="B130">IF(ROW() &lt; ROW(INDEX(plantings[experiment_ID],ROWS(plantings[experiment_ID]))), COUNTIF(INDEX(plantings[experiment_ID],1):plantings[[#This Row],[experiment_ID]],plantings[[#This Row],[experiment_ID]]), "")</f>
        <v>2</v>
      </c>
      <c r="C130" s="126" t="s">
        <v>9524</v>
      </c>
      <c r="D130" s="191"/>
      <c r="E130" s="105">
        <v>350</v>
      </c>
      <c r="F130" s="126" t="s">
        <v>604</v>
      </c>
      <c r="G130" s="126"/>
      <c r="H130" s="105"/>
      <c r="I130" s="105"/>
      <c r="J130" s="105"/>
      <c r="K130" s="126" t="s">
        <v>9215</v>
      </c>
      <c r="L130" s="21"/>
      <c r="M130" s="105"/>
      <c r="N130" s="194">
        <v>18</v>
      </c>
      <c r="O130" s="105"/>
      <c r="P130" s="21"/>
      <c r="Q130" s="126"/>
      <c r="R130" s="105"/>
      <c r="S130" s="105"/>
      <c r="T130" s="126"/>
      <c r="U130" s="105"/>
      <c r="V130" s="105"/>
      <c r="W130" s="105"/>
      <c r="X130" s="105"/>
      <c r="Y130" s="105"/>
      <c r="Z130" s="127"/>
      <c r="AA130" s="126"/>
    </row>
    <row r="131" spans="1:27" x14ac:dyDescent="0.25">
      <c r="A131" s="126" t="s">
        <v>9492</v>
      </c>
      <c r="B131" s="127" cm="1">
        <f t="array" ref="B131">IF(ROW() &lt; ROW(INDEX(plantings[experiment_ID],ROWS(plantings[experiment_ID]))), COUNTIF(INDEX(plantings[experiment_ID],1):plantings[[#This Row],[experiment_ID]],plantings[[#This Row],[experiment_ID]]), "")</f>
        <v>3</v>
      </c>
      <c r="C131" s="126" t="s">
        <v>9525</v>
      </c>
      <c r="D131" s="191"/>
      <c r="E131" s="105">
        <v>350</v>
      </c>
      <c r="F131" s="126" t="s">
        <v>604</v>
      </c>
      <c r="G131" s="126"/>
      <c r="H131" s="105"/>
      <c r="I131" s="105"/>
      <c r="J131" s="105"/>
      <c r="K131" s="126" t="s">
        <v>9216</v>
      </c>
      <c r="L131" s="21"/>
      <c r="M131" s="105"/>
      <c r="N131" s="194">
        <v>18</v>
      </c>
      <c r="O131" s="105"/>
      <c r="P131" s="21"/>
      <c r="Q131" s="126"/>
      <c r="R131" s="105"/>
      <c r="S131" s="105"/>
      <c r="T131" s="126"/>
      <c r="U131" s="105"/>
      <c r="V131" s="105"/>
      <c r="W131" s="105"/>
      <c r="X131" s="105"/>
      <c r="Y131" s="105"/>
      <c r="Z131" s="127"/>
      <c r="AA131" s="126"/>
    </row>
    <row r="132" spans="1:27" x14ac:dyDescent="0.25">
      <c r="A132" s="126" t="s">
        <v>9492</v>
      </c>
      <c r="B132" s="127" cm="1">
        <f t="array" ref="B132">IF(ROW() &lt; ROW(INDEX(plantings[experiment_ID],ROWS(plantings[experiment_ID]))), COUNTIF(INDEX(plantings[experiment_ID],1):plantings[[#This Row],[experiment_ID]],plantings[[#This Row],[experiment_ID]]), "")</f>
        <v>4</v>
      </c>
      <c r="C132" s="126" t="s">
        <v>9526</v>
      </c>
      <c r="D132" s="191"/>
      <c r="E132" s="105">
        <v>350</v>
      </c>
      <c r="F132" s="126" t="s">
        <v>604</v>
      </c>
      <c r="G132" s="126"/>
      <c r="H132" s="105"/>
      <c r="I132" s="105"/>
      <c r="J132" s="105"/>
      <c r="K132" s="126" t="s">
        <v>9214</v>
      </c>
      <c r="L132" s="21"/>
      <c r="M132" s="105"/>
      <c r="N132" s="194">
        <v>18</v>
      </c>
      <c r="O132" s="105"/>
      <c r="P132" s="21"/>
      <c r="Q132" s="126"/>
      <c r="R132" s="105"/>
      <c r="S132" s="105"/>
      <c r="T132" s="126"/>
      <c r="U132" s="105"/>
      <c r="V132" s="105"/>
      <c r="W132" s="105"/>
      <c r="X132" s="105"/>
      <c r="Y132" s="105"/>
      <c r="Z132" s="127"/>
      <c r="AA132" s="126"/>
    </row>
    <row r="133" spans="1:27" x14ac:dyDescent="0.25">
      <c r="A133" s="126" t="s">
        <v>9492</v>
      </c>
      <c r="B133" s="127" cm="1">
        <f t="array" ref="B133">IF(ROW() &lt; ROW(INDEX(plantings[experiment_ID],ROWS(plantings[experiment_ID]))), COUNTIF(INDEX(plantings[experiment_ID],1):plantings[[#This Row],[experiment_ID]],plantings[[#This Row],[experiment_ID]]), "")</f>
        <v>5</v>
      </c>
      <c r="C133" s="126" t="s">
        <v>9527</v>
      </c>
      <c r="D133" s="191"/>
      <c r="E133" s="105">
        <v>350</v>
      </c>
      <c r="F133" s="126" t="s">
        <v>604</v>
      </c>
      <c r="G133" s="126"/>
      <c r="H133" s="105"/>
      <c r="I133" s="105"/>
      <c r="J133" s="105"/>
      <c r="K133" s="126" t="s">
        <v>9217</v>
      </c>
      <c r="L133" s="21"/>
      <c r="M133" s="105"/>
      <c r="N133" s="194">
        <v>18</v>
      </c>
      <c r="O133" s="105"/>
      <c r="P133" s="21"/>
      <c r="Q133" s="126"/>
      <c r="R133" s="105"/>
      <c r="S133" s="105"/>
      <c r="T133" s="126"/>
      <c r="U133" s="105"/>
      <c r="V133" s="105"/>
      <c r="W133" s="105"/>
      <c r="X133" s="105"/>
      <c r="Y133" s="105"/>
      <c r="Z133" s="127"/>
      <c r="AA133" s="126"/>
    </row>
    <row r="134" spans="1:27" x14ac:dyDescent="0.25">
      <c r="A134" s="126" t="s">
        <v>9492</v>
      </c>
      <c r="B134" s="127" cm="1">
        <f t="array" ref="B134">IF(ROW() &lt; ROW(INDEX(plantings[experiment_ID],ROWS(plantings[experiment_ID]))), COUNTIF(INDEX(plantings[experiment_ID],1):plantings[[#This Row],[experiment_ID]],plantings[[#This Row],[experiment_ID]]), "")</f>
        <v>6</v>
      </c>
      <c r="C134" s="126" t="s">
        <v>9528</v>
      </c>
      <c r="D134" s="191"/>
      <c r="E134" s="105">
        <v>350</v>
      </c>
      <c r="F134" s="126" t="s">
        <v>604</v>
      </c>
      <c r="G134" s="126"/>
      <c r="H134" s="105"/>
      <c r="I134" s="105"/>
      <c r="J134" s="105"/>
      <c r="K134" s="126" t="s">
        <v>9218</v>
      </c>
      <c r="L134" s="21"/>
      <c r="M134" s="105"/>
      <c r="N134" s="194">
        <v>18</v>
      </c>
      <c r="O134" s="105"/>
      <c r="P134" s="21"/>
      <c r="Q134" s="126"/>
      <c r="R134" s="105"/>
      <c r="S134" s="105"/>
      <c r="T134" s="126"/>
      <c r="U134" s="105"/>
      <c r="V134" s="105"/>
      <c r="W134" s="105"/>
      <c r="X134" s="105"/>
      <c r="Y134" s="105"/>
      <c r="Z134" s="127"/>
      <c r="AA134" s="126"/>
    </row>
    <row r="135" spans="1:27" x14ac:dyDescent="0.25">
      <c r="A135" s="126" t="s">
        <v>9493</v>
      </c>
      <c r="B135" s="127" cm="1">
        <f t="array" ref="B135">IF(ROW() &lt; ROW(INDEX(plantings[experiment_ID],ROWS(plantings[experiment_ID]))), COUNTIF(INDEX(plantings[experiment_ID],1):plantings[[#This Row],[experiment_ID]],plantings[[#This Row],[experiment_ID]]), "")</f>
        <v>1</v>
      </c>
      <c r="C135" s="126" t="s">
        <v>9523</v>
      </c>
      <c r="D135" s="191"/>
      <c r="E135" s="105">
        <v>350</v>
      </c>
      <c r="F135" s="126" t="s">
        <v>604</v>
      </c>
      <c r="G135" s="126"/>
      <c r="H135" s="105"/>
      <c r="I135" s="105"/>
      <c r="J135" s="105"/>
      <c r="K135" s="126" t="s">
        <v>9214</v>
      </c>
      <c r="L135" s="191"/>
      <c r="M135" s="105"/>
      <c r="N135" s="194">
        <v>18</v>
      </c>
      <c r="O135" s="105"/>
      <c r="P135" s="21"/>
      <c r="Q135" s="126"/>
      <c r="R135" s="105"/>
      <c r="S135" s="105"/>
      <c r="T135" s="126"/>
      <c r="U135" s="105"/>
      <c r="V135" s="105"/>
      <c r="W135" s="105"/>
      <c r="X135" s="105"/>
      <c r="Y135" s="105"/>
      <c r="Z135" s="127"/>
      <c r="AA135" s="126"/>
    </row>
    <row r="136" spans="1:27" x14ac:dyDescent="0.25">
      <c r="A136" s="126" t="s">
        <v>9493</v>
      </c>
      <c r="B136" s="127" cm="1">
        <f t="array" ref="B136">IF(ROW() &lt; ROW(INDEX(plantings[experiment_ID],ROWS(plantings[experiment_ID]))), COUNTIF(INDEX(plantings[experiment_ID],1):plantings[[#This Row],[experiment_ID]],plantings[[#This Row],[experiment_ID]]), "")</f>
        <v>2</v>
      </c>
      <c r="C136" s="126" t="s">
        <v>9524</v>
      </c>
      <c r="D136" s="191"/>
      <c r="E136" s="105">
        <v>350</v>
      </c>
      <c r="F136" s="126" t="s">
        <v>604</v>
      </c>
      <c r="G136" s="126"/>
      <c r="H136" s="105"/>
      <c r="I136" s="105"/>
      <c r="J136" s="105"/>
      <c r="K136" s="126" t="s">
        <v>9215</v>
      </c>
      <c r="L136" s="21"/>
      <c r="M136" s="105"/>
      <c r="N136" s="194">
        <v>18</v>
      </c>
      <c r="O136" s="105"/>
      <c r="P136" s="21"/>
      <c r="Q136" s="126"/>
      <c r="R136" s="105"/>
      <c r="S136" s="105"/>
      <c r="T136" s="126"/>
      <c r="U136" s="105"/>
      <c r="V136" s="105"/>
      <c r="W136" s="105"/>
      <c r="X136" s="105"/>
      <c r="Y136" s="105"/>
      <c r="Z136" s="127"/>
      <c r="AA136" s="126"/>
    </row>
    <row r="137" spans="1:27" x14ac:dyDescent="0.25">
      <c r="A137" s="126" t="s">
        <v>9493</v>
      </c>
      <c r="B137" s="127" cm="1">
        <f t="array" ref="B137">IF(ROW() &lt; ROW(INDEX(plantings[experiment_ID],ROWS(plantings[experiment_ID]))), COUNTIF(INDEX(plantings[experiment_ID],1):plantings[[#This Row],[experiment_ID]],plantings[[#This Row],[experiment_ID]]), "")</f>
        <v>3</v>
      </c>
      <c r="C137" s="126" t="s">
        <v>9525</v>
      </c>
      <c r="D137" s="191"/>
      <c r="E137" s="105">
        <v>350</v>
      </c>
      <c r="F137" s="126" t="s">
        <v>604</v>
      </c>
      <c r="G137" s="126"/>
      <c r="H137" s="105"/>
      <c r="I137" s="105"/>
      <c r="J137" s="105"/>
      <c r="K137" s="126" t="s">
        <v>9216</v>
      </c>
      <c r="L137" s="21"/>
      <c r="M137" s="105"/>
      <c r="N137" s="194">
        <v>18</v>
      </c>
      <c r="O137" s="105"/>
      <c r="P137" s="21"/>
      <c r="Q137" s="126"/>
      <c r="R137" s="105"/>
      <c r="S137" s="105"/>
      <c r="T137" s="126"/>
      <c r="U137" s="105"/>
      <c r="V137" s="105"/>
      <c r="W137" s="105"/>
      <c r="X137" s="105"/>
      <c r="Y137" s="105"/>
      <c r="Z137" s="127"/>
      <c r="AA137" s="126"/>
    </row>
    <row r="138" spans="1:27" x14ac:dyDescent="0.25">
      <c r="A138" s="126" t="s">
        <v>9493</v>
      </c>
      <c r="B138" s="127" cm="1">
        <f t="array" ref="B138">IF(ROW() &lt; ROW(INDEX(plantings[experiment_ID],ROWS(plantings[experiment_ID]))), COUNTIF(INDEX(plantings[experiment_ID],1):plantings[[#This Row],[experiment_ID]],plantings[[#This Row],[experiment_ID]]), "")</f>
        <v>4</v>
      </c>
      <c r="C138" s="126" t="s">
        <v>9526</v>
      </c>
      <c r="D138" s="191"/>
      <c r="E138" s="105">
        <v>350</v>
      </c>
      <c r="F138" s="126" t="s">
        <v>604</v>
      </c>
      <c r="G138" s="126"/>
      <c r="H138" s="105"/>
      <c r="I138" s="105"/>
      <c r="J138" s="105"/>
      <c r="K138" s="126" t="s">
        <v>9214</v>
      </c>
      <c r="L138" s="21"/>
      <c r="M138" s="105"/>
      <c r="N138" s="194">
        <v>18</v>
      </c>
      <c r="O138" s="105"/>
      <c r="P138" s="21"/>
      <c r="Q138" s="126"/>
      <c r="R138" s="105"/>
      <c r="S138" s="105"/>
      <c r="T138" s="126"/>
      <c r="U138" s="105"/>
      <c r="V138" s="105"/>
      <c r="W138" s="105"/>
      <c r="X138" s="105"/>
      <c r="Y138" s="105"/>
      <c r="Z138" s="127"/>
      <c r="AA138" s="126"/>
    </row>
    <row r="139" spans="1:27" x14ac:dyDescent="0.25">
      <c r="A139" s="126" t="s">
        <v>9493</v>
      </c>
      <c r="B139" s="127" cm="1">
        <f t="array" ref="B139">IF(ROW() &lt; ROW(INDEX(plantings[experiment_ID],ROWS(plantings[experiment_ID]))), COUNTIF(INDEX(plantings[experiment_ID],1):plantings[[#This Row],[experiment_ID]],plantings[[#This Row],[experiment_ID]]), "")</f>
        <v>5</v>
      </c>
      <c r="C139" s="126" t="s">
        <v>9527</v>
      </c>
      <c r="D139" s="191"/>
      <c r="E139" s="105">
        <v>350</v>
      </c>
      <c r="F139" s="126" t="s">
        <v>604</v>
      </c>
      <c r="G139" s="126"/>
      <c r="H139" s="105"/>
      <c r="I139" s="105"/>
      <c r="J139" s="105"/>
      <c r="K139" s="126" t="s">
        <v>9217</v>
      </c>
      <c r="L139" s="21"/>
      <c r="M139" s="105"/>
      <c r="N139" s="194">
        <v>18</v>
      </c>
      <c r="O139" s="105"/>
      <c r="P139" s="21"/>
      <c r="Q139" s="126"/>
      <c r="R139" s="105"/>
      <c r="S139" s="105"/>
      <c r="T139" s="126"/>
      <c r="U139" s="105"/>
      <c r="V139" s="105"/>
      <c r="W139" s="105"/>
      <c r="X139" s="105"/>
      <c r="Y139" s="105"/>
      <c r="Z139" s="127"/>
      <c r="AA139" s="126"/>
    </row>
    <row r="140" spans="1:27" x14ac:dyDescent="0.25">
      <c r="A140" s="126" t="s">
        <v>9493</v>
      </c>
      <c r="B140" s="127" cm="1">
        <f t="array" ref="B140">IF(ROW() &lt; ROW(INDEX(plantings[experiment_ID],ROWS(plantings[experiment_ID]))), COUNTIF(INDEX(plantings[experiment_ID],1):plantings[[#This Row],[experiment_ID]],plantings[[#This Row],[experiment_ID]]), "")</f>
        <v>6</v>
      </c>
      <c r="C140" s="126" t="s">
        <v>9528</v>
      </c>
      <c r="D140" s="191"/>
      <c r="E140" s="105">
        <v>350</v>
      </c>
      <c r="F140" s="126" t="s">
        <v>604</v>
      </c>
      <c r="G140" s="126"/>
      <c r="H140" s="105"/>
      <c r="I140" s="105"/>
      <c r="J140" s="105"/>
      <c r="K140" s="126" t="s">
        <v>9218</v>
      </c>
      <c r="L140" s="21"/>
      <c r="M140" s="105"/>
      <c r="N140" s="194">
        <v>18</v>
      </c>
      <c r="O140" s="105"/>
      <c r="P140" s="21"/>
      <c r="Q140" s="126"/>
      <c r="R140" s="105"/>
      <c r="S140" s="105"/>
      <c r="T140" s="126"/>
      <c r="U140" s="105"/>
      <c r="V140" s="105"/>
      <c r="W140" s="105"/>
      <c r="X140" s="105"/>
      <c r="Y140" s="105"/>
      <c r="Z140" s="127"/>
      <c r="AA140" s="126"/>
    </row>
    <row r="141" spans="1:27" x14ac:dyDescent="0.25">
      <c r="A141" s="126" t="s">
        <v>9494</v>
      </c>
      <c r="B141" s="127" cm="1">
        <f t="array" ref="B141">IF(ROW() &lt; ROW(INDEX(plantings[experiment_ID],ROWS(plantings[experiment_ID]))), COUNTIF(INDEX(plantings[experiment_ID],1):plantings[[#This Row],[experiment_ID]],plantings[[#This Row],[experiment_ID]]), "")</f>
        <v>1</v>
      </c>
      <c r="C141" s="126" t="s">
        <v>9523</v>
      </c>
      <c r="D141" s="191"/>
      <c r="E141" s="105">
        <v>350</v>
      </c>
      <c r="F141" s="126" t="s">
        <v>604</v>
      </c>
      <c r="G141" s="126"/>
      <c r="H141" s="105"/>
      <c r="I141" s="105"/>
      <c r="J141" s="105"/>
      <c r="K141" s="126" t="s">
        <v>9214</v>
      </c>
      <c r="L141" s="191"/>
      <c r="M141" s="105"/>
      <c r="N141" s="194">
        <v>18</v>
      </c>
      <c r="O141" s="105"/>
      <c r="P141" s="21"/>
      <c r="Q141" s="126"/>
      <c r="R141" s="105"/>
      <c r="S141" s="105"/>
      <c r="T141" s="126"/>
      <c r="U141" s="105"/>
      <c r="V141" s="105"/>
      <c r="W141" s="105"/>
      <c r="X141" s="105"/>
      <c r="Y141" s="105"/>
      <c r="Z141" s="127"/>
      <c r="AA141" s="126"/>
    </row>
    <row r="142" spans="1:27" x14ac:dyDescent="0.25">
      <c r="A142" s="126" t="s">
        <v>9494</v>
      </c>
      <c r="B142" s="127" cm="1">
        <f t="array" ref="B142">IF(ROW() &lt; ROW(INDEX(plantings[experiment_ID],ROWS(plantings[experiment_ID]))), COUNTIF(INDEX(plantings[experiment_ID],1):plantings[[#This Row],[experiment_ID]],plantings[[#This Row],[experiment_ID]]), "")</f>
        <v>2</v>
      </c>
      <c r="C142" s="126" t="s">
        <v>9524</v>
      </c>
      <c r="D142" s="191"/>
      <c r="E142" s="105">
        <v>350</v>
      </c>
      <c r="F142" s="126" t="s">
        <v>604</v>
      </c>
      <c r="G142" s="126"/>
      <c r="H142" s="105"/>
      <c r="I142" s="105"/>
      <c r="J142" s="105"/>
      <c r="K142" s="126" t="s">
        <v>9215</v>
      </c>
      <c r="L142" s="21"/>
      <c r="M142" s="105"/>
      <c r="N142" s="194">
        <v>18</v>
      </c>
      <c r="O142" s="105"/>
      <c r="P142" s="21"/>
      <c r="Q142" s="126"/>
      <c r="R142" s="105"/>
      <c r="S142" s="105"/>
      <c r="T142" s="126"/>
      <c r="U142" s="105"/>
      <c r="V142" s="105"/>
      <c r="W142" s="105"/>
      <c r="X142" s="105"/>
      <c r="Y142" s="105"/>
      <c r="Z142" s="127"/>
      <c r="AA142" s="126"/>
    </row>
    <row r="143" spans="1:27" x14ac:dyDescent="0.25">
      <c r="A143" s="126" t="s">
        <v>9494</v>
      </c>
      <c r="B143" s="127" cm="1">
        <f t="array" ref="B143">IF(ROW() &lt; ROW(INDEX(plantings[experiment_ID],ROWS(plantings[experiment_ID]))), COUNTIF(INDEX(plantings[experiment_ID],1):plantings[[#This Row],[experiment_ID]],plantings[[#This Row],[experiment_ID]]), "")</f>
        <v>3</v>
      </c>
      <c r="C143" s="126" t="s">
        <v>9525</v>
      </c>
      <c r="D143" s="191"/>
      <c r="E143" s="105">
        <v>350</v>
      </c>
      <c r="F143" s="126" t="s">
        <v>604</v>
      </c>
      <c r="G143" s="126"/>
      <c r="H143" s="105"/>
      <c r="I143" s="105"/>
      <c r="J143" s="105"/>
      <c r="K143" s="126" t="s">
        <v>9216</v>
      </c>
      <c r="L143" s="21"/>
      <c r="M143" s="105"/>
      <c r="N143" s="194">
        <v>18</v>
      </c>
      <c r="O143" s="105"/>
      <c r="P143" s="21"/>
      <c r="Q143" s="126"/>
      <c r="R143" s="105"/>
      <c r="S143" s="105"/>
      <c r="T143" s="126"/>
      <c r="U143" s="105"/>
      <c r="V143" s="105"/>
      <c r="W143" s="105"/>
      <c r="X143" s="105"/>
      <c r="Y143" s="105"/>
      <c r="Z143" s="127"/>
      <c r="AA143" s="126"/>
    </row>
    <row r="144" spans="1:27" x14ac:dyDescent="0.25">
      <c r="A144" s="126" t="s">
        <v>9494</v>
      </c>
      <c r="B144" s="127" cm="1">
        <f t="array" ref="B144">IF(ROW() &lt; ROW(INDEX(plantings[experiment_ID],ROWS(plantings[experiment_ID]))), COUNTIF(INDEX(plantings[experiment_ID],1):plantings[[#This Row],[experiment_ID]],plantings[[#This Row],[experiment_ID]]), "")</f>
        <v>4</v>
      </c>
      <c r="C144" s="126" t="s">
        <v>9526</v>
      </c>
      <c r="D144" s="191"/>
      <c r="E144" s="105">
        <v>350</v>
      </c>
      <c r="F144" s="126" t="s">
        <v>604</v>
      </c>
      <c r="G144" s="126"/>
      <c r="H144" s="105"/>
      <c r="I144" s="105"/>
      <c r="J144" s="105"/>
      <c r="K144" s="126" t="s">
        <v>9214</v>
      </c>
      <c r="L144" s="21"/>
      <c r="M144" s="105"/>
      <c r="N144" s="194">
        <v>18</v>
      </c>
      <c r="O144" s="105"/>
      <c r="P144" s="21"/>
      <c r="Q144" s="126"/>
      <c r="R144" s="105"/>
      <c r="S144" s="105"/>
      <c r="T144" s="126"/>
      <c r="U144" s="105"/>
      <c r="V144" s="105"/>
      <c r="W144" s="105"/>
      <c r="X144" s="105"/>
      <c r="Y144" s="105"/>
      <c r="Z144" s="127"/>
      <c r="AA144" s="126"/>
    </row>
    <row r="145" spans="1:27" x14ac:dyDescent="0.25">
      <c r="A145" s="126" t="s">
        <v>9494</v>
      </c>
      <c r="B145" s="127" cm="1">
        <f t="array" ref="B145">IF(ROW() &lt; ROW(INDEX(plantings[experiment_ID],ROWS(plantings[experiment_ID]))), COUNTIF(INDEX(plantings[experiment_ID],1):plantings[[#This Row],[experiment_ID]],plantings[[#This Row],[experiment_ID]]), "")</f>
        <v>5</v>
      </c>
      <c r="C145" s="126" t="s">
        <v>9527</v>
      </c>
      <c r="D145" s="191"/>
      <c r="E145" s="105">
        <v>350</v>
      </c>
      <c r="F145" s="126" t="s">
        <v>604</v>
      </c>
      <c r="G145" s="126"/>
      <c r="H145" s="105"/>
      <c r="I145" s="105"/>
      <c r="J145" s="105"/>
      <c r="K145" s="126" t="s">
        <v>9217</v>
      </c>
      <c r="L145" s="21"/>
      <c r="M145" s="105"/>
      <c r="N145" s="194">
        <v>18</v>
      </c>
      <c r="O145" s="105"/>
      <c r="P145" s="21"/>
      <c r="Q145" s="126"/>
      <c r="R145" s="105"/>
      <c r="S145" s="105"/>
      <c r="T145" s="126"/>
      <c r="U145" s="105"/>
      <c r="V145" s="105"/>
      <c r="W145" s="105"/>
      <c r="X145" s="105"/>
      <c r="Y145" s="105"/>
      <c r="Z145" s="127"/>
      <c r="AA145" s="126"/>
    </row>
    <row r="146" spans="1:27" x14ac:dyDescent="0.25">
      <c r="A146" s="126" t="s">
        <v>9494</v>
      </c>
      <c r="B146" s="127" cm="1">
        <f t="array" ref="B146">IF(ROW() &lt; ROW(INDEX(plantings[experiment_ID],ROWS(plantings[experiment_ID]))), COUNTIF(INDEX(plantings[experiment_ID],1):plantings[[#This Row],[experiment_ID]],plantings[[#This Row],[experiment_ID]]), "")</f>
        <v>6</v>
      </c>
      <c r="C146" s="126" t="s">
        <v>9528</v>
      </c>
      <c r="D146" s="191"/>
      <c r="E146" s="105">
        <v>350</v>
      </c>
      <c r="F146" s="126" t="s">
        <v>604</v>
      </c>
      <c r="G146" s="126"/>
      <c r="H146" s="105"/>
      <c r="I146" s="105"/>
      <c r="J146" s="105"/>
      <c r="K146" s="126" t="s">
        <v>9218</v>
      </c>
      <c r="L146" s="21"/>
      <c r="M146" s="105"/>
      <c r="N146" s="194">
        <v>18</v>
      </c>
      <c r="O146" s="105"/>
      <c r="P146" s="21"/>
      <c r="Q146" s="126"/>
      <c r="R146" s="105"/>
      <c r="S146" s="105"/>
      <c r="T146" s="126"/>
      <c r="U146" s="105"/>
      <c r="V146" s="105"/>
      <c r="W146" s="105"/>
      <c r="X146" s="105"/>
      <c r="Y146" s="105"/>
      <c r="Z146" s="127"/>
      <c r="AA146" s="126"/>
    </row>
    <row r="147" spans="1:27" x14ac:dyDescent="0.25">
      <c r="A147" s="126" t="s">
        <v>9495</v>
      </c>
      <c r="B147" s="127" cm="1">
        <f t="array" ref="B147">IF(ROW() &lt; ROW(INDEX(plantings[experiment_ID],ROWS(plantings[experiment_ID]))), COUNTIF(INDEX(plantings[experiment_ID],1):plantings[[#This Row],[experiment_ID]],plantings[[#This Row],[experiment_ID]]), "")</f>
        <v>1</v>
      </c>
      <c r="C147" s="126" t="s">
        <v>9523</v>
      </c>
      <c r="D147" s="191"/>
      <c r="E147" s="105">
        <v>350</v>
      </c>
      <c r="F147" s="126" t="s">
        <v>604</v>
      </c>
      <c r="G147" s="126"/>
      <c r="H147" s="105"/>
      <c r="I147" s="105"/>
      <c r="J147" s="105"/>
      <c r="K147" s="126" t="s">
        <v>9214</v>
      </c>
      <c r="L147" s="191"/>
      <c r="M147" s="105"/>
      <c r="N147" s="194">
        <v>18</v>
      </c>
      <c r="O147" s="105"/>
      <c r="P147" s="21"/>
      <c r="Q147" s="126"/>
      <c r="R147" s="105"/>
      <c r="S147" s="105"/>
      <c r="T147" s="126"/>
      <c r="U147" s="105"/>
      <c r="V147" s="105"/>
      <c r="W147" s="105"/>
      <c r="X147" s="105"/>
      <c r="Y147" s="105"/>
      <c r="Z147" s="127"/>
      <c r="AA147" s="126"/>
    </row>
    <row r="148" spans="1:27" x14ac:dyDescent="0.25">
      <c r="A148" s="126" t="s">
        <v>9495</v>
      </c>
      <c r="B148" s="127" cm="1">
        <f t="array" ref="B148">IF(ROW() &lt; ROW(INDEX(plantings[experiment_ID],ROWS(plantings[experiment_ID]))), COUNTIF(INDEX(plantings[experiment_ID],1):plantings[[#This Row],[experiment_ID]],plantings[[#This Row],[experiment_ID]]), "")</f>
        <v>2</v>
      </c>
      <c r="C148" s="126" t="s">
        <v>9524</v>
      </c>
      <c r="D148" s="191"/>
      <c r="E148" s="105">
        <v>350</v>
      </c>
      <c r="F148" s="126" t="s">
        <v>604</v>
      </c>
      <c r="G148" s="126"/>
      <c r="H148" s="105"/>
      <c r="I148" s="105"/>
      <c r="J148" s="105"/>
      <c r="K148" s="126" t="s">
        <v>9215</v>
      </c>
      <c r="L148" s="21"/>
      <c r="M148" s="105"/>
      <c r="N148" s="194">
        <v>18</v>
      </c>
      <c r="O148" s="105"/>
      <c r="P148" s="21"/>
      <c r="Q148" s="126"/>
      <c r="R148" s="105"/>
      <c r="S148" s="105"/>
      <c r="T148" s="126"/>
      <c r="U148" s="105"/>
      <c r="V148" s="105"/>
      <c r="W148" s="105"/>
      <c r="X148" s="105"/>
      <c r="Y148" s="105"/>
      <c r="Z148" s="127"/>
      <c r="AA148" s="126"/>
    </row>
    <row r="149" spans="1:27" x14ac:dyDescent="0.25">
      <c r="A149" s="126" t="s">
        <v>9495</v>
      </c>
      <c r="B149" s="127" cm="1">
        <f t="array" ref="B149">IF(ROW() &lt; ROW(INDEX(plantings[experiment_ID],ROWS(plantings[experiment_ID]))), COUNTIF(INDEX(plantings[experiment_ID],1):plantings[[#This Row],[experiment_ID]],plantings[[#This Row],[experiment_ID]]), "")</f>
        <v>3</v>
      </c>
      <c r="C149" s="126" t="s">
        <v>9525</v>
      </c>
      <c r="D149" s="191"/>
      <c r="E149" s="105">
        <v>350</v>
      </c>
      <c r="F149" s="126" t="s">
        <v>604</v>
      </c>
      <c r="G149" s="126"/>
      <c r="H149" s="105"/>
      <c r="I149" s="105"/>
      <c r="J149" s="105"/>
      <c r="K149" s="126" t="s">
        <v>9216</v>
      </c>
      <c r="L149" s="21"/>
      <c r="M149" s="105"/>
      <c r="N149" s="194">
        <v>18</v>
      </c>
      <c r="O149" s="105"/>
      <c r="P149" s="21"/>
      <c r="Q149" s="126"/>
      <c r="R149" s="105"/>
      <c r="S149" s="105"/>
      <c r="T149" s="126"/>
      <c r="U149" s="105"/>
      <c r="V149" s="105"/>
      <c r="W149" s="105"/>
      <c r="X149" s="105"/>
      <c r="Y149" s="105"/>
      <c r="Z149" s="127"/>
      <c r="AA149" s="126"/>
    </row>
    <row r="150" spans="1:27" x14ac:dyDescent="0.25">
      <c r="A150" s="126" t="s">
        <v>9495</v>
      </c>
      <c r="B150" s="127" cm="1">
        <f t="array" ref="B150">IF(ROW() &lt; ROW(INDEX(plantings[experiment_ID],ROWS(plantings[experiment_ID]))), COUNTIF(INDEX(plantings[experiment_ID],1):plantings[[#This Row],[experiment_ID]],plantings[[#This Row],[experiment_ID]]), "")</f>
        <v>4</v>
      </c>
      <c r="C150" s="126" t="s">
        <v>9526</v>
      </c>
      <c r="D150" s="191"/>
      <c r="E150" s="105">
        <v>350</v>
      </c>
      <c r="F150" s="126" t="s">
        <v>604</v>
      </c>
      <c r="G150" s="126"/>
      <c r="H150" s="105"/>
      <c r="I150" s="105"/>
      <c r="J150" s="105"/>
      <c r="K150" s="126" t="s">
        <v>9214</v>
      </c>
      <c r="L150" s="21"/>
      <c r="M150" s="105"/>
      <c r="N150" s="194">
        <v>18</v>
      </c>
      <c r="O150" s="105"/>
      <c r="P150" s="21"/>
      <c r="Q150" s="126"/>
      <c r="R150" s="105"/>
      <c r="S150" s="105"/>
      <c r="T150" s="126"/>
      <c r="U150" s="105"/>
      <c r="V150" s="105"/>
      <c r="W150" s="105"/>
      <c r="X150" s="105"/>
      <c r="Y150" s="105"/>
      <c r="Z150" s="127"/>
      <c r="AA150" s="126"/>
    </row>
    <row r="151" spans="1:27" x14ac:dyDescent="0.25">
      <c r="A151" s="126" t="s">
        <v>9495</v>
      </c>
      <c r="B151" s="127" cm="1">
        <f t="array" ref="B151">IF(ROW() &lt; ROW(INDEX(plantings[experiment_ID],ROWS(plantings[experiment_ID]))), COUNTIF(INDEX(plantings[experiment_ID],1):plantings[[#This Row],[experiment_ID]],plantings[[#This Row],[experiment_ID]]), "")</f>
        <v>5</v>
      </c>
      <c r="C151" s="126" t="s">
        <v>9527</v>
      </c>
      <c r="D151" s="191"/>
      <c r="E151" s="105">
        <v>350</v>
      </c>
      <c r="F151" s="126" t="s">
        <v>604</v>
      </c>
      <c r="G151" s="126"/>
      <c r="H151" s="105"/>
      <c r="I151" s="105"/>
      <c r="J151" s="105"/>
      <c r="K151" s="126" t="s">
        <v>9217</v>
      </c>
      <c r="L151" s="21"/>
      <c r="M151" s="105"/>
      <c r="N151" s="194">
        <v>18</v>
      </c>
      <c r="O151" s="105"/>
      <c r="P151" s="21"/>
      <c r="Q151" s="126"/>
      <c r="R151" s="105"/>
      <c r="S151" s="105"/>
      <c r="T151" s="126"/>
      <c r="U151" s="105"/>
      <c r="V151" s="105"/>
      <c r="W151" s="105"/>
      <c r="X151" s="105"/>
      <c r="Y151" s="105"/>
      <c r="Z151" s="127"/>
      <c r="AA151" s="126"/>
    </row>
    <row r="152" spans="1:27" x14ac:dyDescent="0.25">
      <c r="A152" s="126" t="s">
        <v>9495</v>
      </c>
      <c r="B152" s="127" cm="1">
        <f t="array" ref="B152">IF(ROW() &lt; ROW(INDEX(plantings[experiment_ID],ROWS(plantings[experiment_ID]))), COUNTIF(INDEX(plantings[experiment_ID],1):plantings[[#This Row],[experiment_ID]],plantings[[#This Row],[experiment_ID]]), "")</f>
        <v>6</v>
      </c>
      <c r="C152" s="126" t="s">
        <v>9528</v>
      </c>
      <c r="D152" s="191"/>
      <c r="E152" s="105">
        <v>350</v>
      </c>
      <c r="F152" s="126" t="s">
        <v>604</v>
      </c>
      <c r="G152" s="126"/>
      <c r="H152" s="105"/>
      <c r="I152" s="105"/>
      <c r="J152" s="105"/>
      <c r="K152" s="126" t="s">
        <v>9218</v>
      </c>
      <c r="L152" s="21"/>
      <c r="M152" s="105"/>
      <c r="N152" s="194">
        <v>18</v>
      </c>
      <c r="O152" s="105"/>
      <c r="P152" s="21"/>
      <c r="Q152" s="126"/>
      <c r="R152" s="105"/>
      <c r="S152" s="105"/>
      <c r="T152" s="126"/>
      <c r="U152" s="105"/>
      <c r="V152" s="105"/>
      <c r="W152" s="105"/>
      <c r="X152" s="105"/>
      <c r="Y152" s="105"/>
      <c r="Z152" s="127"/>
      <c r="AA152" s="126"/>
    </row>
    <row r="153" spans="1:27" x14ac:dyDescent="0.25">
      <c r="A153" s="126" t="s">
        <v>9496</v>
      </c>
      <c r="B153" s="127" cm="1">
        <f t="array" ref="B153">IF(ROW() &lt; ROW(INDEX(plantings[experiment_ID],ROWS(plantings[experiment_ID]))), COUNTIF(INDEX(plantings[experiment_ID],1):plantings[[#This Row],[experiment_ID]],plantings[[#This Row],[experiment_ID]]), "")</f>
        <v>1</v>
      </c>
      <c r="C153" s="126" t="s">
        <v>9523</v>
      </c>
      <c r="D153" s="191"/>
      <c r="E153" s="105">
        <v>350</v>
      </c>
      <c r="F153" s="126" t="s">
        <v>604</v>
      </c>
      <c r="G153" s="126"/>
      <c r="H153" s="105"/>
      <c r="I153" s="105"/>
      <c r="J153" s="105"/>
      <c r="K153" s="126" t="s">
        <v>9214</v>
      </c>
      <c r="L153" s="191"/>
      <c r="M153" s="105"/>
      <c r="N153" s="194">
        <v>18</v>
      </c>
      <c r="O153" s="105"/>
      <c r="P153" s="21"/>
      <c r="Q153" s="126"/>
      <c r="R153" s="105"/>
      <c r="S153" s="105"/>
      <c r="T153" s="126"/>
      <c r="U153" s="105"/>
      <c r="V153" s="105"/>
      <c r="W153" s="105"/>
      <c r="X153" s="105"/>
      <c r="Y153" s="105"/>
      <c r="Z153" s="127"/>
      <c r="AA153" s="126"/>
    </row>
    <row r="154" spans="1:27" x14ac:dyDescent="0.25">
      <c r="A154" s="126" t="s">
        <v>9496</v>
      </c>
      <c r="B154" s="127" cm="1">
        <f t="array" ref="B154">IF(ROW() &lt; ROW(INDEX(plantings[experiment_ID],ROWS(plantings[experiment_ID]))), COUNTIF(INDEX(plantings[experiment_ID],1):plantings[[#This Row],[experiment_ID]],plantings[[#This Row],[experiment_ID]]), "")</f>
        <v>2</v>
      </c>
      <c r="C154" s="126" t="s">
        <v>9524</v>
      </c>
      <c r="D154" s="191"/>
      <c r="E154" s="105">
        <v>350</v>
      </c>
      <c r="F154" s="126" t="s">
        <v>604</v>
      </c>
      <c r="G154" s="126"/>
      <c r="H154" s="105"/>
      <c r="I154" s="105"/>
      <c r="J154" s="105"/>
      <c r="K154" s="126" t="s">
        <v>9215</v>
      </c>
      <c r="L154" s="21"/>
      <c r="M154" s="105"/>
      <c r="N154" s="194">
        <v>18</v>
      </c>
      <c r="O154" s="105"/>
      <c r="P154" s="21"/>
      <c r="Q154" s="126"/>
      <c r="R154" s="105"/>
      <c r="S154" s="105"/>
      <c r="T154" s="126"/>
      <c r="U154" s="105"/>
      <c r="V154" s="105"/>
      <c r="W154" s="105"/>
      <c r="X154" s="105"/>
      <c r="Y154" s="105"/>
      <c r="Z154" s="127"/>
      <c r="AA154" s="126"/>
    </row>
    <row r="155" spans="1:27" x14ac:dyDescent="0.25">
      <c r="A155" s="126" t="s">
        <v>9496</v>
      </c>
      <c r="B155" s="127" cm="1">
        <f t="array" ref="B155">IF(ROW() &lt; ROW(INDEX(plantings[experiment_ID],ROWS(plantings[experiment_ID]))), COUNTIF(INDEX(plantings[experiment_ID],1):plantings[[#This Row],[experiment_ID]],plantings[[#This Row],[experiment_ID]]), "")</f>
        <v>3</v>
      </c>
      <c r="C155" s="126" t="s">
        <v>9525</v>
      </c>
      <c r="D155" s="191"/>
      <c r="E155" s="105">
        <v>350</v>
      </c>
      <c r="F155" s="126" t="s">
        <v>604</v>
      </c>
      <c r="G155" s="126"/>
      <c r="H155" s="105"/>
      <c r="I155" s="105"/>
      <c r="J155" s="105"/>
      <c r="K155" s="126" t="s">
        <v>9216</v>
      </c>
      <c r="L155" s="21"/>
      <c r="M155" s="105"/>
      <c r="N155" s="194">
        <v>18</v>
      </c>
      <c r="O155" s="105"/>
      <c r="P155" s="21"/>
      <c r="Q155" s="126"/>
      <c r="R155" s="105"/>
      <c r="S155" s="105"/>
      <c r="T155" s="126"/>
      <c r="U155" s="105"/>
      <c r="V155" s="105"/>
      <c r="W155" s="105"/>
      <c r="X155" s="105"/>
      <c r="Y155" s="105"/>
      <c r="Z155" s="127"/>
      <c r="AA155" s="126"/>
    </row>
    <row r="156" spans="1:27" x14ac:dyDescent="0.25">
      <c r="A156" s="126" t="s">
        <v>9496</v>
      </c>
      <c r="B156" s="127" cm="1">
        <f t="array" ref="B156">IF(ROW() &lt; ROW(INDEX(plantings[experiment_ID],ROWS(plantings[experiment_ID]))), COUNTIF(INDEX(plantings[experiment_ID],1):plantings[[#This Row],[experiment_ID]],plantings[[#This Row],[experiment_ID]]), "")</f>
        <v>4</v>
      </c>
      <c r="C156" s="126" t="s">
        <v>9526</v>
      </c>
      <c r="D156" s="191"/>
      <c r="E156" s="105">
        <v>350</v>
      </c>
      <c r="F156" s="126" t="s">
        <v>604</v>
      </c>
      <c r="G156" s="126"/>
      <c r="H156" s="105"/>
      <c r="I156" s="105"/>
      <c r="J156" s="105"/>
      <c r="K156" s="126" t="s">
        <v>9214</v>
      </c>
      <c r="L156" s="21"/>
      <c r="M156" s="105"/>
      <c r="N156" s="194">
        <v>18</v>
      </c>
      <c r="O156" s="105"/>
      <c r="P156" s="21"/>
      <c r="Q156" s="126"/>
      <c r="R156" s="105"/>
      <c r="S156" s="105"/>
      <c r="T156" s="126"/>
      <c r="U156" s="105"/>
      <c r="V156" s="105"/>
      <c r="W156" s="105"/>
      <c r="X156" s="105"/>
      <c r="Y156" s="105"/>
      <c r="Z156" s="127"/>
      <c r="AA156" s="126"/>
    </row>
    <row r="157" spans="1:27" x14ac:dyDescent="0.25">
      <c r="A157" s="126" t="s">
        <v>9496</v>
      </c>
      <c r="B157" s="127" cm="1">
        <f t="array" ref="B157">IF(ROW() &lt; ROW(INDEX(plantings[experiment_ID],ROWS(plantings[experiment_ID]))), COUNTIF(INDEX(plantings[experiment_ID],1):plantings[[#This Row],[experiment_ID]],plantings[[#This Row],[experiment_ID]]), "")</f>
        <v>5</v>
      </c>
      <c r="C157" s="126" t="s">
        <v>9527</v>
      </c>
      <c r="D157" s="191"/>
      <c r="E157" s="105">
        <v>350</v>
      </c>
      <c r="F157" s="126" t="s">
        <v>604</v>
      </c>
      <c r="G157" s="126"/>
      <c r="H157" s="105"/>
      <c r="I157" s="105"/>
      <c r="J157" s="105"/>
      <c r="K157" s="126" t="s">
        <v>9217</v>
      </c>
      <c r="L157" s="21"/>
      <c r="M157" s="105"/>
      <c r="N157" s="194">
        <v>18</v>
      </c>
      <c r="O157" s="105"/>
      <c r="P157" s="21"/>
      <c r="Q157" s="126"/>
      <c r="R157" s="105"/>
      <c r="S157" s="105"/>
      <c r="T157" s="126"/>
      <c r="U157" s="105"/>
      <c r="V157" s="105"/>
      <c r="W157" s="105"/>
      <c r="X157" s="105"/>
      <c r="Y157" s="105"/>
      <c r="Z157" s="127"/>
      <c r="AA157" s="126"/>
    </row>
    <row r="158" spans="1:27" x14ac:dyDescent="0.25">
      <c r="A158" s="126" t="s">
        <v>9496</v>
      </c>
      <c r="B158" s="127" cm="1">
        <f t="array" ref="B158">IF(ROW() &lt; ROW(INDEX(plantings[experiment_ID],ROWS(plantings[experiment_ID]))), COUNTIF(INDEX(plantings[experiment_ID],1):plantings[[#This Row],[experiment_ID]],plantings[[#This Row],[experiment_ID]]), "")</f>
        <v>6</v>
      </c>
      <c r="C158" s="126" t="s">
        <v>9528</v>
      </c>
      <c r="D158" s="191"/>
      <c r="E158" s="105">
        <v>350</v>
      </c>
      <c r="F158" s="126" t="s">
        <v>604</v>
      </c>
      <c r="G158" s="126"/>
      <c r="H158" s="105"/>
      <c r="I158" s="105"/>
      <c r="J158" s="105"/>
      <c r="K158" s="126" t="s">
        <v>9218</v>
      </c>
      <c r="L158" s="21"/>
      <c r="M158" s="105"/>
      <c r="N158" s="194">
        <v>18</v>
      </c>
      <c r="O158" s="105"/>
      <c r="P158" s="21"/>
      <c r="Q158" s="126"/>
      <c r="R158" s="105"/>
      <c r="S158" s="105"/>
      <c r="T158" s="126"/>
      <c r="U158" s="105"/>
      <c r="V158" s="105"/>
      <c r="W158" s="105"/>
      <c r="X158" s="105"/>
      <c r="Y158" s="105"/>
      <c r="Z158" s="127"/>
      <c r="AA158" s="126"/>
    </row>
    <row r="159" spans="1:27" x14ac:dyDescent="0.25">
      <c r="A159" s="126" t="s">
        <v>9497</v>
      </c>
      <c r="B159" s="127" cm="1">
        <f t="array" ref="B159">IF(ROW() &lt; ROW(INDEX(plantings[experiment_ID],ROWS(plantings[experiment_ID]))), COUNTIF(INDEX(plantings[experiment_ID],1):plantings[[#This Row],[experiment_ID]],plantings[[#This Row],[experiment_ID]]), "")</f>
        <v>1</v>
      </c>
      <c r="C159" s="126" t="s">
        <v>9523</v>
      </c>
      <c r="D159" s="191"/>
      <c r="E159" s="105">
        <v>350</v>
      </c>
      <c r="F159" s="126" t="s">
        <v>604</v>
      </c>
      <c r="G159" s="126"/>
      <c r="H159" s="105"/>
      <c r="I159" s="105"/>
      <c r="J159" s="105"/>
      <c r="K159" s="126" t="s">
        <v>9214</v>
      </c>
      <c r="L159" s="191"/>
      <c r="M159" s="105"/>
      <c r="N159" s="194">
        <v>18</v>
      </c>
      <c r="O159" s="105"/>
      <c r="P159" s="21"/>
      <c r="Q159" s="126"/>
      <c r="R159" s="105"/>
      <c r="S159" s="105"/>
      <c r="T159" s="126"/>
      <c r="U159" s="105"/>
      <c r="V159" s="105"/>
      <c r="W159" s="105"/>
      <c r="X159" s="105"/>
      <c r="Y159" s="105"/>
      <c r="Z159" s="127"/>
      <c r="AA159" s="126"/>
    </row>
    <row r="160" spans="1:27" x14ac:dyDescent="0.25">
      <c r="A160" s="126" t="s">
        <v>9497</v>
      </c>
      <c r="B160" s="127" cm="1">
        <f t="array" ref="B160">IF(ROW() &lt; ROW(INDEX(plantings[experiment_ID],ROWS(plantings[experiment_ID]))), COUNTIF(INDEX(plantings[experiment_ID],1):plantings[[#This Row],[experiment_ID]],plantings[[#This Row],[experiment_ID]]), "")</f>
        <v>2</v>
      </c>
      <c r="C160" s="126" t="s">
        <v>9524</v>
      </c>
      <c r="D160" s="191"/>
      <c r="E160" s="105">
        <v>350</v>
      </c>
      <c r="F160" s="126" t="s">
        <v>604</v>
      </c>
      <c r="G160" s="126"/>
      <c r="H160" s="105"/>
      <c r="I160" s="105"/>
      <c r="J160" s="105"/>
      <c r="K160" s="126" t="s">
        <v>9215</v>
      </c>
      <c r="L160" s="21"/>
      <c r="M160" s="105"/>
      <c r="N160" s="194">
        <v>18</v>
      </c>
      <c r="O160" s="105"/>
      <c r="P160" s="21"/>
      <c r="Q160" s="126"/>
      <c r="R160" s="105"/>
      <c r="S160" s="105"/>
      <c r="T160" s="126"/>
      <c r="U160" s="105"/>
      <c r="V160" s="105"/>
      <c r="W160" s="105"/>
      <c r="X160" s="105"/>
      <c r="Y160" s="105"/>
      <c r="Z160" s="127"/>
      <c r="AA160" s="126"/>
    </row>
    <row r="161" spans="1:27" x14ac:dyDescent="0.25">
      <c r="A161" s="126" t="s">
        <v>9497</v>
      </c>
      <c r="B161" s="127" cm="1">
        <f t="array" ref="B161">IF(ROW() &lt; ROW(INDEX(plantings[experiment_ID],ROWS(plantings[experiment_ID]))), COUNTIF(INDEX(plantings[experiment_ID],1):plantings[[#This Row],[experiment_ID]],plantings[[#This Row],[experiment_ID]]), "")</f>
        <v>3</v>
      </c>
      <c r="C161" s="126" t="s">
        <v>9525</v>
      </c>
      <c r="D161" s="191"/>
      <c r="E161" s="105">
        <v>350</v>
      </c>
      <c r="F161" s="126" t="s">
        <v>604</v>
      </c>
      <c r="G161" s="126"/>
      <c r="H161" s="105"/>
      <c r="I161" s="105"/>
      <c r="J161" s="105"/>
      <c r="K161" s="126" t="s">
        <v>9216</v>
      </c>
      <c r="L161" s="21"/>
      <c r="M161" s="105"/>
      <c r="N161" s="194">
        <v>18</v>
      </c>
      <c r="O161" s="105"/>
      <c r="P161" s="21"/>
      <c r="Q161" s="126"/>
      <c r="R161" s="105"/>
      <c r="S161" s="105"/>
      <c r="T161" s="126"/>
      <c r="U161" s="105"/>
      <c r="V161" s="105"/>
      <c r="W161" s="105"/>
      <c r="X161" s="105"/>
      <c r="Y161" s="105"/>
      <c r="Z161" s="127"/>
      <c r="AA161" s="126"/>
    </row>
    <row r="162" spans="1:27" x14ac:dyDescent="0.25">
      <c r="A162" s="126" t="s">
        <v>9497</v>
      </c>
      <c r="B162" s="127" cm="1">
        <f t="array" ref="B162">IF(ROW() &lt; ROW(INDEX(plantings[experiment_ID],ROWS(plantings[experiment_ID]))), COUNTIF(INDEX(plantings[experiment_ID],1):plantings[[#This Row],[experiment_ID]],plantings[[#This Row],[experiment_ID]]), "")</f>
        <v>4</v>
      </c>
      <c r="C162" s="126" t="s">
        <v>9526</v>
      </c>
      <c r="D162" s="191"/>
      <c r="E162" s="105">
        <v>350</v>
      </c>
      <c r="F162" s="126" t="s">
        <v>604</v>
      </c>
      <c r="G162" s="126"/>
      <c r="H162" s="105"/>
      <c r="I162" s="105"/>
      <c r="J162" s="105"/>
      <c r="K162" s="126" t="s">
        <v>9214</v>
      </c>
      <c r="L162" s="21"/>
      <c r="M162" s="105"/>
      <c r="N162" s="194">
        <v>18</v>
      </c>
      <c r="O162" s="105"/>
      <c r="P162" s="21"/>
      <c r="Q162" s="126"/>
      <c r="R162" s="105"/>
      <c r="S162" s="105"/>
      <c r="T162" s="126"/>
      <c r="U162" s="105"/>
      <c r="V162" s="105"/>
      <c r="W162" s="105"/>
      <c r="X162" s="105"/>
      <c r="Y162" s="105"/>
      <c r="Z162" s="127"/>
      <c r="AA162" s="126"/>
    </row>
    <row r="163" spans="1:27" x14ac:dyDescent="0.25">
      <c r="A163" s="126" t="s">
        <v>9497</v>
      </c>
      <c r="B163" s="127" cm="1">
        <f t="array" ref="B163">IF(ROW() &lt; ROW(INDEX(plantings[experiment_ID],ROWS(plantings[experiment_ID]))), COUNTIF(INDEX(plantings[experiment_ID],1):plantings[[#This Row],[experiment_ID]],plantings[[#This Row],[experiment_ID]]), "")</f>
        <v>5</v>
      </c>
      <c r="C163" s="126" t="s">
        <v>9527</v>
      </c>
      <c r="D163" s="191"/>
      <c r="E163" s="105">
        <v>350</v>
      </c>
      <c r="F163" s="126" t="s">
        <v>604</v>
      </c>
      <c r="G163" s="126"/>
      <c r="H163" s="105"/>
      <c r="I163" s="105"/>
      <c r="J163" s="105"/>
      <c r="K163" s="126" t="s">
        <v>9217</v>
      </c>
      <c r="L163" s="21"/>
      <c r="M163" s="105"/>
      <c r="N163" s="194">
        <v>18</v>
      </c>
      <c r="O163" s="105"/>
      <c r="P163" s="21"/>
      <c r="Q163" s="126"/>
      <c r="R163" s="105"/>
      <c r="S163" s="105"/>
      <c r="T163" s="126"/>
      <c r="U163" s="105"/>
      <c r="V163" s="105"/>
      <c r="W163" s="105"/>
      <c r="X163" s="105"/>
      <c r="Y163" s="105"/>
      <c r="Z163" s="127"/>
      <c r="AA163" s="126"/>
    </row>
    <row r="164" spans="1:27" x14ac:dyDescent="0.25">
      <c r="A164" s="126" t="s">
        <v>9497</v>
      </c>
      <c r="B164" s="127" cm="1">
        <f t="array" ref="B164">IF(ROW() &lt; ROW(INDEX(plantings[experiment_ID],ROWS(plantings[experiment_ID]))), COUNTIF(INDEX(plantings[experiment_ID],1):plantings[[#This Row],[experiment_ID]],plantings[[#This Row],[experiment_ID]]), "")</f>
        <v>6</v>
      </c>
      <c r="C164" s="126" t="s">
        <v>9528</v>
      </c>
      <c r="D164" s="191"/>
      <c r="E164" s="105">
        <v>350</v>
      </c>
      <c r="F164" s="126" t="s">
        <v>604</v>
      </c>
      <c r="G164" s="126"/>
      <c r="H164" s="105"/>
      <c r="I164" s="105"/>
      <c r="J164" s="105"/>
      <c r="K164" s="126" t="s">
        <v>9218</v>
      </c>
      <c r="L164" s="21"/>
      <c r="M164" s="105"/>
      <c r="N164" s="194">
        <v>18</v>
      </c>
      <c r="O164" s="105"/>
      <c r="P164" s="21"/>
      <c r="Q164" s="126"/>
      <c r="R164" s="105"/>
      <c r="S164" s="105"/>
      <c r="T164" s="126"/>
      <c r="U164" s="105"/>
      <c r="V164" s="105"/>
      <c r="W164" s="105"/>
      <c r="X164" s="105"/>
      <c r="Y164" s="105"/>
      <c r="Z164" s="127"/>
      <c r="AA164" s="126"/>
    </row>
    <row r="165" spans="1:27" x14ac:dyDescent="0.25">
      <c r="A165" s="126" t="s">
        <v>9498</v>
      </c>
      <c r="B165" s="127" cm="1">
        <f t="array" ref="B165">IF(ROW() &lt; ROW(INDEX(plantings[experiment_ID],ROWS(plantings[experiment_ID]))), COUNTIF(INDEX(plantings[experiment_ID],1):plantings[[#This Row],[experiment_ID]],plantings[[#This Row],[experiment_ID]]), "")</f>
        <v>1</v>
      </c>
      <c r="C165" s="126" t="s">
        <v>9523</v>
      </c>
      <c r="D165" s="191"/>
      <c r="E165" s="105">
        <v>350</v>
      </c>
      <c r="F165" s="126" t="s">
        <v>604</v>
      </c>
      <c r="G165" s="126"/>
      <c r="H165" s="105"/>
      <c r="I165" s="105"/>
      <c r="J165" s="105"/>
      <c r="K165" s="126" t="s">
        <v>9214</v>
      </c>
      <c r="L165" s="191"/>
      <c r="M165" s="105"/>
      <c r="N165" s="194">
        <v>18</v>
      </c>
      <c r="O165" s="105"/>
      <c r="P165" s="21"/>
      <c r="Q165" s="126"/>
      <c r="R165" s="105"/>
      <c r="S165" s="105"/>
      <c r="T165" s="126"/>
      <c r="U165" s="105"/>
      <c r="V165" s="105"/>
      <c r="W165" s="105"/>
      <c r="X165" s="105"/>
      <c r="Y165" s="105"/>
      <c r="Z165" s="127"/>
      <c r="AA165" s="126"/>
    </row>
    <row r="166" spans="1:27" x14ac:dyDescent="0.25">
      <c r="A166" s="126" t="s">
        <v>9498</v>
      </c>
      <c r="B166" s="127" cm="1">
        <f t="array" ref="B166">IF(ROW() &lt; ROW(INDEX(plantings[experiment_ID],ROWS(plantings[experiment_ID]))), COUNTIF(INDEX(plantings[experiment_ID],1):plantings[[#This Row],[experiment_ID]],plantings[[#This Row],[experiment_ID]]), "")</f>
        <v>2</v>
      </c>
      <c r="C166" s="126" t="s">
        <v>9524</v>
      </c>
      <c r="D166" s="191"/>
      <c r="E166" s="105">
        <v>350</v>
      </c>
      <c r="F166" s="126" t="s">
        <v>604</v>
      </c>
      <c r="G166" s="126"/>
      <c r="H166" s="105"/>
      <c r="I166" s="105"/>
      <c r="J166" s="105"/>
      <c r="K166" s="126" t="s">
        <v>9215</v>
      </c>
      <c r="L166" s="21"/>
      <c r="M166" s="105"/>
      <c r="N166" s="194">
        <v>18</v>
      </c>
      <c r="O166" s="105"/>
      <c r="P166" s="21"/>
      <c r="Q166" s="126"/>
      <c r="R166" s="105"/>
      <c r="S166" s="105"/>
      <c r="T166" s="126"/>
      <c r="U166" s="105"/>
      <c r="V166" s="105"/>
      <c r="W166" s="105"/>
      <c r="X166" s="105"/>
      <c r="Y166" s="105"/>
      <c r="Z166" s="127"/>
      <c r="AA166" s="126"/>
    </row>
    <row r="167" spans="1:27" x14ac:dyDescent="0.25">
      <c r="A167" s="126" t="s">
        <v>9498</v>
      </c>
      <c r="B167" s="127" cm="1">
        <f t="array" ref="B167">IF(ROW() &lt; ROW(INDEX(plantings[experiment_ID],ROWS(plantings[experiment_ID]))), COUNTIF(INDEX(plantings[experiment_ID],1):plantings[[#This Row],[experiment_ID]],plantings[[#This Row],[experiment_ID]]), "")</f>
        <v>3</v>
      </c>
      <c r="C167" s="126" t="s">
        <v>9525</v>
      </c>
      <c r="D167" s="191"/>
      <c r="E167" s="105">
        <v>350</v>
      </c>
      <c r="F167" s="126" t="s">
        <v>604</v>
      </c>
      <c r="G167" s="126"/>
      <c r="H167" s="105"/>
      <c r="I167" s="105"/>
      <c r="J167" s="105"/>
      <c r="K167" s="126" t="s">
        <v>9216</v>
      </c>
      <c r="L167" s="21"/>
      <c r="M167" s="105"/>
      <c r="N167" s="194">
        <v>18</v>
      </c>
      <c r="O167" s="105"/>
      <c r="P167" s="21"/>
      <c r="Q167" s="126"/>
      <c r="R167" s="105"/>
      <c r="S167" s="105"/>
      <c r="T167" s="126"/>
      <c r="U167" s="105"/>
      <c r="V167" s="105"/>
      <c r="W167" s="105"/>
      <c r="X167" s="105"/>
      <c r="Y167" s="105"/>
      <c r="Z167" s="127"/>
      <c r="AA167" s="126"/>
    </row>
    <row r="168" spans="1:27" x14ac:dyDescent="0.25">
      <c r="A168" s="126" t="s">
        <v>9498</v>
      </c>
      <c r="B168" s="127" cm="1">
        <f t="array" ref="B168">IF(ROW() &lt; ROW(INDEX(plantings[experiment_ID],ROWS(plantings[experiment_ID]))), COUNTIF(INDEX(plantings[experiment_ID],1):plantings[[#This Row],[experiment_ID]],plantings[[#This Row],[experiment_ID]]), "")</f>
        <v>4</v>
      </c>
      <c r="C168" s="126" t="s">
        <v>9526</v>
      </c>
      <c r="D168" s="191"/>
      <c r="E168" s="105">
        <v>350</v>
      </c>
      <c r="F168" s="126" t="s">
        <v>604</v>
      </c>
      <c r="G168" s="126"/>
      <c r="H168" s="105"/>
      <c r="I168" s="105"/>
      <c r="J168" s="105"/>
      <c r="K168" s="126" t="s">
        <v>9214</v>
      </c>
      <c r="L168" s="21"/>
      <c r="M168" s="105"/>
      <c r="N168" s="194">
        <v>18</v>
      </c>
      <c r="O168" s="105"/>
      <c r="P168" s="21"/>
      <c r="Q168" s="126"/>
      <c r="R168" s="105"/>
      <c r="S168" s="105"/>
      <c r="T168" s="126"/>
      <c r="U168" s="105"/>
      <c r="V168" s="105"/>
      <c r="W168" s="105"/>
      <c r="X168" s="105"/>
      <c r="Y168" s="105"/>
      <c r="Z168" s="127"/>
      <c r="AA168" s="126"/>
    </row>
    <row r="169" spans="1:27" x14ac:dyDescent="0.25">
      <c r="A169" s="126" t="s">
        <v>9498</v>
      </c>
      <c r="B169" s="127" cm="1">
        <f t="array" ref="B169">IF(ROW() &lt; ROW(INDEX(plantings[experiment_ID],ROWS(plantings[experiment_ID]))), COUNTIF(INDEX(plantings[experiment_ID],1):plantings[[#This Row],[experiment_ID]],plantings[[#This Row],[experiment_ID]]), "")</f>
        <v>5</v>
      </c>
      <c r="C169" s="126" t="s">
        <v>9527</v>
      </c>
      <c r="D169" s="191"/>
      <c r="E169" s="105">
        <v>350</v>
      </c>
      <c r="F169" s="126" t="s">
        <v>604</v>
      </c>
      <c r="G169" s="126"/>
      <c r="H169" s="105"/>
      <c r="I169" s="105"/>
      <c r="J169" s="105"/>
      <c r="K169" s="126" t="s">
        <v>9217</v>
      </c>
      <c r="L169" s="21"/>
      <c r="M169" s="105"/>
      <c r="N169" s="194">
        <v>18</v>
      </c>
      <c r="O169" s="105"/>
      <c r="P169" s="21"/>
      <c r="Q169" s="126"/>
      <c r="R169" s="105"/>
      <c r="S169" s="105"/>
      <c r="T169" s="126"/>
      <c r="U169" s="105"/>
      <c r="V169" s="105"/>
      <c r="W169" s="105"/>
      <c r="X169" s="105"/>
      <c r="Y169" s="105"/>
      <c r="Z169" s="127"/>
      <c r="AA169" s="126"/>
    </row>
    <row r="170" spans="1:27" x14ac:dyDescent="0.25">
      <c r="A170" s="126" t="s">
        <v>9498</v>
      </c>
      <c r="B170" s="127" cm="1">
        <f t="array" ref="B170">IF(ROW() &lt; ROW(INDEX(plantings[experiment_ID],ROWS(plantings[experiment_ID]))), COUNTIF(INDEX(plantings[experiment_ID],1):plantings[[#This Row],[experiment_ID]],plantings[[#This Row],[experiment_ID]]), "")</f>
        <v>6</v>
      </c>
      <c r="C170" s="126" t="s">
        <v>9528</v>
      </c>
      <c r="D170" s="191"/>
      <c r="E170" s="105">
        <v>350</v>
      </c>
      <c r="F170" s="126" t="s">
        <v>604</v>
      </c>
      <c r="G170" s="126"/>
      <c r="H170" s="105"/>
      <c r="I170" s="105"/>
      <c r="J170" s="105"/>
      <c r="K170" s="126" t="s">
        <v>9218</v>
      </c>
      <c r="L170" s="21"/>
      <c r="M170" s="105"/>
      <c r="N170" s="194">
        <v>18</v>
      </c>
      <c r="O170" s="105"/>
      <c r="P170" s="21"/>
      <c r="Q170" s="126"/>
      <c r="R170" s="105"/>
      <c r="S170" s="105"/>
      <c r="T170" s="126"/>
      <c r="U170" s="105"/>
      <c r="V170" s="105"/>
      <c r="W170" s="105"/>
      <c r="X170" s="105"/>
      <c r="Y170" s="105"/>
      <c r="Z170" s="127"/>
      <c r="AA170" s="126"/>
    </row>
    <row r="171" spans="1:27" x14ac:dyDescent="0.25">
      <c r="A171" s="126" t="s">
        <v>9499</v>
      </c>
      <c r="B171" s="127" cm="1">
        <f t="array" ref="B171">IF(ROW() &lt; ROW(INDEX(plantings[experiment_ID],ROWS(plantings[experiment_ID]))), COUNTIF(INDEX(plantings[experiment_ID],1):plantings[[#This Row],[experiment_ID]],plantings[[#This Row],[experiment_ID]]), "")</f>
        <v>1</v>
      </c>
      <c r="C171" s="126" t="s">
        <v>9523</v>
      </c>
      <c r="D171" s="191"/>
      <c r="E171" s="105">
        <v>350</v>
      </c>
      <c r="F171" s="126" t="s">
        <v>604</v>
      </c>
      <c r="G171" s="126"/>
      <c r="H171" s="105"/>
      <c r="I171" s="105"/>
      <c r="J171" s="105"/>
      <c r="K171" s="126" t="s">
        <v>9214</v>
      </c>
      <c r="L171" s="191"/>
      <c r="M171" s="105"/>
      <c r="N171" s="194">
        <v>18</v>
      </c>
      <c r="O171" s="105"/>
      <c r="P171" s="21"/>
      <c r="Q171" s="126"/>
      <c r="R171" s="105"/>
      <c r="S171" s="105"/>
      <c r="T171" s="126"/>
      <c r="U171" s="105"/>
      <c r="V171" s="105"/>
      <c r="W171" s="105"/>
      <c r="X171" s="105"/>
      <c r="Y171" s="105"/>
      <c r="Z171" s="127"/>
      <c r="AA171" s="126"/>
    </row>
    <row r="172" spans="1:27" x14ac:dyDescent="0.25">
      <c r="A172" s="126" t="s">
        <v>9499</v>
      </c>
      <c r="B172" s="127" cm="1">
        <f t="array" ref="B172">IF(ROW() &lt; ROW(INDEX(plantings[experiment_ID],ROWS(plantings[experiment_ID]))), COUNTIF(INDEX(plantings[experiment_ID],1):plantings[[#This Row],[experiment_ID]],plantings[[#This Row],[experiment_ID]]), "")</f>
        <v>2</v>
      </c>
      <c r="C172" s="126" t="s">
        <v>9524</v>
      </c>
      <c r="D172" s="191"/>
      <c r="E172" s="105">
        <v>350</v>
      </c>
      <c r="F172" s="126" t="s">
        <v>604</v>
      </c>
      <c r="G172" s="126"/>
      <c r="H172" s="105"/>
      <c r="I172" s="105"/>
      <c r="J172" s="105"/>
      <c r="K172" s="126" t="s">
        <v>9215</v>
      </c>
      <c r="L172" s="21"/>
      <c r="M172" s="105"/>
      <c r="N172" s="194">
        <v>18</v>
      </c>
      <c r="O172" s="105"/>
      <c r="P172" s="21"/>
      <c r="Q172" s="126"/>
      <c r="R172" s="105"/>
      <c r="S172" s="105"/>
      <c r="T172" s="126"/>
      <c r="U172" s="105"/>
      <c r="V172" s="105"/>
      <c r="W172" s="105"/>
      <c r="X172" s="105"/>
      <c r="Y172" s="105"/>
      <c r="Z172" s="127"/>
      <c r="AA172" s="126"/>
    </row>
    <row r="173" spans="1:27" x14ac:dyDescent="0.25">
      <c r="A173" s="126" t="s">
        <v>9499</v>
      </c>
      <c r="B173" s="127" cm="1">
        <f t="array" ref="B173">IF(ROW() &lt; ROW(INDEX(plantings[experiment_ID],ROWS(plantings[experiment_ID]))), COUNTIF(INDEX(plantings[experiment_ID],1):plantings[[#This Row],[experiment_ID]],plantings[[#This Row],[experiment_ID]]), "")</f>
        <v>3</v>
      </c>
      <c r="C173" s="126" t="s">
        <v>9525</v>
      </c>
      <c r="D173" s="191"/>
      <c r="E173" s="105">
        <v>350</v>
      </c>
      <c r="F173" s="126" t="s">
        <v>604</v>
      </c>
      <c r="G173" s="126"/>
      <c r="H173" s="105"/>
      <c r="I173" s="105"/>
      <c r="J173" s="105"/>
      <c r="K173" s="126" t="s">
        <v>9216</v>
      </c>
      <c r="L173" s="21"/>
      <c r="M173" s="105"/>
      <c r="N173" s="194">
        <v>18</v>
      </c>
      <c r="O173" s="105"/>
      <c r="P173" s="21"/>
      <c r="Q173" s="126"/>
      <c r="R173" s="105"/>
      <c r="S173" s="105"/>
      <c r="T173" s="126"/>
      <c r="U173" s="105"/>
      <c r="V173" s="105"/>
      <c r="W173" s="105"/>
      <c r="X173" s="105"/>
      <c r="Y173" s="105"/>
      <c r="Z173" s="127"/>
      <c r="AA173" s="126"/>
    </row>
    <row r="174" spans="1:27" x14ac:dyDescent="0.25">
      <c r="A174" s="126" t="s">
        <v>9499</v>
      </c>
      <c r="B174" s="127" cm="1">
        <f t="array" ref="B174">IF(ROW() &lt; ROW(INDEX(plantings[experiment_ID],ROWS(plantings[experiment_ID]))), COUNTIF(INDEX(plantings[experiment_ID],1):plantings[[#This Row],[experiment_ID]],plantings[[#This Row],[experiment_ID]]), "")</f>
        <v>4</v>
      </c>
      <c r="C174" s="126" t="s">
        <v>9526</v>
      </c>
      <c r="D174" s="191"/>
      <c r="E174" s="105">
        <v>350</v>
      </c>
      <c r="F174" s="126" t="s">
        <v>604</v>
      </c>
      <c r="G174" s="126"/>
      <c r="H174" s="105"/>
      <c r="I174" s="105"/>
      <c r="J174" s="105"/>
      <c r="K174" s="126" t="s">
        <v>9214</v>
      </c>
      <c r="L174" s="21"/>
      <c r="M174" s="105"/>
      <c r="N174" s="194">
        <v>18</v>
      </c>
      <c r="O174" s="105"/>
      <c r="P174" s="21"/>
      <c r="Q174" s="126"/>
      <c r="R174" s="105"/>
      <c r="S174" s="105"/>
      <c r="T174" s="126"/>
      <c r="U174" s="105"/>
      <c r="V174" s="105"/>
      <c r="W174" s="105"/>
      <c r="X174" s="105"/>
      <c r="Y174" s="105"/>
      <c r="Z174" s="127"/>
      <c r="AA174" s="126"/>
    </row>
    <row r="175" spans="1:27" x14ac:dyDescent="0.25">
      <c r="A175" s="126" t="s">
        <v>9499</v>
      </c>
      <c r="B175" s="127" cm="1">
        <f t="array" ref="B175">IF(ROW() &lt; ROW(INDEX(plantings[experiment_ID],ROWS(plantings[experiment_ID]))), COUNTIF(INDEX(plantings[experiment_ID],1):plantings[[#This Row],[experiment_ID]],plantings[[#This Row],[experiment_ID]]), "")</f>
        <v>5</v>
      </c>
      <c r="C175" s="126" t="s">
        <v>9527</v>
      </c>
      <c r="D175" s="191"/>
      <c r="E175" s="105">
        <v>350</v>
      </c>
      <c r="F175" s="126" t="s">
        <v>604</v>
      </c>
      <c r="G175" s="126"/>
      <c r="H175" s="105"/>
      <c r="I175" s="105"/>
      <c r="J175" s="105"/>
      <c r="K175" s="126" t="s">
        <v>9217</v>
      </c>
      <c r="L175" s="21"/>
      <c r="M175" s="105"/>
      <c r="N175" s="194">
        <v>18</v>
      </c>
      <c r="O175" s="105"/>
      <c r="P175" s="21"/>
      <c r="Q175" s="126"/>
      <c r="R175" s="105"/>
      <c r="S175" s="105"/>
      <c r="T175" s="126"/>
      <c r="U175" s="105"/>
      <c r="V175" s="105"/>
      <c r="W175" s="105"/>
      <c r="X175" s="105"/>
      <c r="Y175" s="105"/>
      <c r="Z175" s="127"/>
      <c r="AA175" s="126"/>
    </row>
    <row r="176" spans="1:27" x14ac:dyDescent="0.25">
      <c r="A176" s="126" t="s">
        <v>9499</v>
      </c>
      <c r="B176" s="127" cm="1">
        <f t="array" ref="B176">IF(ROW() &lt; ROW(INDEX(plantings[experiment_ID],ROWS(plantings[experiment_ID]))), COUNTIF(INDEX(plantings[experiment_ID],1):plantings[[#This Row],[experiment_ID]],plantings[[#This Row],[experiment_ID]]), "")</f>
        <v>6</v>
      </c>
      <c r="C176" s="126" t="s">
        <v>9528</v>
      </c>
      <c r="D176" s="191"/>
      <c r="E176" s="105">
        <v>350</v>
      </c>
      <c r="F176" s="126" t="s">
        <v>604</v>
      </c>
      <c r="G176" s="126"/>
      <c r="H176" s="105"/>
      <c r="I176" s="105"/>
      <c r="J176" s="105"/>
      <c r="K176" s="126" t="s">
        <v>9218</v>
      </c>
      <c r="L176" s="21"/>
      <c r="M176" s="105"/>
      <c r="N176" s="194">
        <v>18</v>
      </c>
      <c r="O176" s="105"/>
      <c r="P176" s="21"/>
      <c r="Q176" s="126"/>
      <c r="R176" s="105"/>
      <c r="S176" s="105"/>
      <c r="T176" s="126"/>
      <c r="U176" s="105"/>
      <c r="V176" s="105"/>
      <c r="W176" s="105"/>
      <c r="X176" s="105"/>
      <c r="Y176" s="105"/>
      <c r="Z176" s="127"/>
      <c r="AA176" s="126"/>
    </row>
    <row r="177" spans="1:27" x14ac:dyDescent="0.25">
      <c r="A177" s="126" t="s">
        <v>9500</v>
      </c>
      <c r="B177" s="127" cm="1">
        <f t="array" ref="B177">IF(ROW() &lt; ROW(INDEX(plantings[experiment_ID],ROWS(plantings[experiment_ID]))), COUNTIF(INDEX(plantings[experiment_ID],1):plantings[[#This Row],[experiment_ID]],plantings[[#This Row],[experiment_ID]]), "")</f>
        <v>1</v>
      </c>
      <c r="C177" s="126" t="s">
        <v>9523</v>
      </c>
      <c r="D177" s="191"/>
      <c r="E177" s="105">
        <v>350</v>
      </c>
      <c r="F177" s="126" t="s">
        <v>604</v>
      </c>
      <c r="G177" s="126"/>
      <c r="H177" s="105"/>
      <c r="I177" s="105"/>
      <c r="J177" s="105"/>
      <c r="K177" s="126" t="s">
        <v>9214</v>
      </c>
      <c r="L177" s="191"/>
      <c r="M177" s="105"/>
      <c r="N177" s="194">
        <v>18</v>
      </c>
      <c r="O177" s="105"/>
      <c r="P177" s="21"/>
      <c r="Q177" s="126"/>
      <c r="R177" s="105"/>
      <c r="S177" s="105"/>
      <c r="T177" s="126"/>
      <c r="U177" s="105"/>
      <c r="V177" s="105"/>
      <c r="W177" s="105"/>
      <c r="X177" s="105"/>
      <c r="Y177" s="105"/>
      <c r="Z177" s="127"/>
      <c r="AA177" s="126"/>
    </row>
    <row r="178" spans="1:27" x14ac:dyDescent="0.25">
      <c r="A178" s="126" t="s">
        <v>9500</v>
      </c>
      <c r="B178" s="127" cm="1">
        <f t="array" ref="B178">IF(ROW() &lt; ROW(INDEX(plantings[experiment_ID],ROWS(plantings[experiment_ID]))), COUNTIF(INDEX(plantings[experiment_ID],1):plantings[[#This Row],[experiment_ID]],plantings[[#This Row],[experiment_ID]]), "")</f>
        <v>2</v>
      </c>
      <c r="C178" s="126" t="s">
        <v>9524</v>
      </c>
      <c r="D178" s="191"/>
      <c r="E178" s="105">
        <v>350</v>
      </c>
      <c r="F178" s="126" t="s">
        <v>604</v>
      </c>
      <c r="G178" s="126"/>
      <c r="H178" s="105"/>
      <c r="I178" s="105"/>
      <c r="J178" s="105"/>
      <c r="K178" s="126" t="s">
        <v>9215</v>
      </c>
      <c r="L178" s="21"/>
      <c r="M178" s="105"/>
      <c r="N178" s="194">
        <v>18</v>
      </c>
      <c r="O178" s="105"/>
      <c r="P178" s="21"/>
      <c r="Q178" s="126"/>
      <c r="R178" s="105"/>
      <c r="S178" s="105"/>
      <c r="T178" s="126"/>
      <c r="U178" s="105"/>
      <c r="V178" s="105"/>
      <c r="W178" s="105"/>
      <c r="X178" s="105"/>
      <c r="Y178" s="105"/>
      <c r="Z178" s="127"/>
      <c r="AA178" s="126"/>
    </row>
    <row r="179" spans="1:27" x14ac:dyDescent="0.25">
      <c r="A179" s="126" t="s">
        <v>9500</v>
      </c>
      <c r="B179" s="127" cm="1">
        <f t="array" ref="B179">IF(ROW() &lt; ROW(INDEX(plantings[experiment_ID],ROWS(plantings[experiment_ID]))), COUNTIF(INDEX(plantings[experiment_ID],1):plantings[[#This Row],[experiment_ID]],plantings[[#This Row],[experiment_ID]]), "")</f>
        <v>3</v>
      </c>
      <c r="C179" s="126" t="s">
        <v>9525</v>
      </c>
      <c r="D179" s="191"/>
      <c r="E179" s="105">
        <v>350</v>
      </c>
      <c r="F179" s="126" t="s">
        <v>604</v>
      </c>
      <c r="G179" s="126"/>
      <c r="H179" s="105"/>
      <c r="I179" s="105"/>
      <c r="J179" s="105"/>
      <c r="K179" s="126" t="s">
        <v>9216</v>
      </c>
      <c r="L179" s="21"/>
      <c r="M179" s="105"/>
      <c r="N179" s="194">
        <v>18</v>
      </c>
      <c r="O179" s="105"/>
      <c r="P179" s="21"/>
      <c r="Q179" s="126"/>
      <c r="R179" s="105"/>
      <c r="S179" s="105"/>
      <c r="T179" s="126"/>
      <c r="U179" s="105"/>
      <c r="V179" s="105"/>
      <c r="W179" s="105"/>
      <c r="X179" s="105"/>
      <c r="Y179" s="105"/>
      <c r="Z179" s="127"/>
      <c r="AA179" s="126"/>
    </row>
    <row r="180" spans="1:27" x14ac:dyDescent="0.25">
      <c r="A180" s="126" t="s">
        <v>9500</v>
      </c>
      <c r="B180" s="127" cm="1">
        <f t="array" ref="B180">IF(ROW() &lt; ROW(INDEX(plantings[experiment_ID],ROWS(plantings[experiment_ID]))), COUNTIF(INDEX(plantings[experiment_ID],1):plantings[[#This Row],[experiment_ID]],plantings[[#This Row],[experiment_ID]]), "")</f>
        <v>4</v>
      </c>
      <c r="C180" s="126" t="s">
        <v>9526</v>
      </c>
      <c r="D180" s="191"/>
      <c r="E180" s="105">
        <v>350</v>
      </c>
      <c r="F180" s="126" t="s">
        <v>604</v>
      </c>
      <c r="G180" s="126"/>
      <c r="H180" s="105"/>
      <c r="I180" s="105"/>
      <c r="J180" s="105"/>
      <c r="K180" s="126" t="s">
        <v>9214</v>
      </c>
      <c r="L180" s="21"/>
      <c r="M180" s="105"/>
      <c r="N180" s="194">
        <v>18</v>
      </c>
      <c r="O180" s="105"/>
      <c r="P180" s="21"/>
      <c r="Q180" s="126"/>
      <c r="R180" s="105"/>
      <c r="S180" s="105"/>
      <c r="T180" s="126"/>
      <c r="U180" s="105"/>
      <c r="V180" s="105"/>
      <c r="W180" s="105"/>
      <c r="X180" s="105"/>
      <c r="Y180" s="105"/>
      <c r="Z180" s="127"/>
      <c r="AA180" s="126"/>
    </row>
    <row r="181" spans="1:27" x14ac:dyDescent="0.25">
      <c r="A181" s="126" t="s">
        <v>9500</v>
      </c>
      <c r="B181" s="127" cm="1">
        <f t="array" ref="B181">IF(ROW() &lt; ROW(INDEX(plantings[experiment_ID],ROWS(plantings[experiment_ID]))), COUNTIF(INDEX(plantings[experiment_ID],1):plantings[[#This Row],[experiment_ID]],plantings[[#This Row],[experiment_ID]]), "")</f>
        <v>5</v>
      </c>
      <c r="C181" s="126" t="s">
        <v>9527</v>
      </c>
      <c r="D181" s="191"/>
      <c r="E181" s="105">
        <v>350</v>
      </c>
      <c r="F181" s="126" t="s">
        <v>604</v>
      </c>
      <c r="G181" s="126"/>
      <c r="H181" s="105"/>
      <c r="I181" s="105"/>
      <c r="J181" s="105"/>
      <c r="K181" s="126" t="s">
        <v>9217</v>
      </c>
      <c r="L181" s="21"/>
      <c r="M181" s="105"/>
      <c r="N181" s="194">
        <v>18</v>
      </c>
      <c r="O181" s="105"/>
      <c r="P181" s="21"/>
      <c r="Q181" s="126"/>
      <c r="R181" s="105"/>
      <c r="S181" s="105"/>
      <c r="T181" s="126"/>
      <c r="U181" s="105"/>
      <c r="V181" s="105"/>
      <c r="W181" s="105"/>
      <c r="X181" s="105"/>
      <c r="Y181" s="105"/>
      <c r="Z181" s="127"/>
      <c r="AA181" s="126"/>
    </row>
    <row r="182" spans="1:27" x14ac:dyDescent="0.25">
      <c r="A182" s="126" t="s">
        <v>9500</v>
      </c>
      <c r="B182" s="127" cm="1">
        <f t="array" ref="B182">IF(ROW() &lt; ROW(INDEX(plantings[experiment_ID],ROWS(plantings[experiment_ID]))), COUNTIF(INDEX(plantings[experiment_ID],1):plantings[[#This Row],[experiment_ID]],plantings[[#This Row],[experiment_ID]]), "")</f>
        <v>6</v>
      </c>
      <c r="C182" s="126" t="s">
        <v>9528</v>
      </c>
      <c r="D182" s="191"/>
      <c r="E182" s="105">
        <v>350</v>
      </c>
      <c r="F182" s="126" t="s">
        <v>604</v>
      </c>
      <c r="G182" s="126"/>
      <c r="H182" s="105"/>
      <c r="I182" s="105"/>
      <c r="J182" s="105"/>
      <c r="K182" s="126" t="s">
        <v>9218</v>
      </c>
      <c r="L182" s="21"/>
      <c r="M182" s="105"/>
      <c r="N182" s="194">
        <v>18</v>
      </c>
      <c r="O182" s="105"/>
      <c r="P182" s="21"/>
      <c r="Q182" s="126"/>
      <c r="R182" s="105"/>
      <c r="S182" s="105"/>
      <c r="T182" s="126"/>
      <c r="U182" s="105"/>
      <c r="V182" s="105"/>
      <c r="W182" s="105"/>
      <c r="X182" s="105"/>
      <c r="Y182" s="105"/>
      <c r="Z182" s="127"/>
      <c r="AA182" s="126"/>
    </row>
    <row r="183" spans="1:27" x14ac:dyDescent="0.25">
      <c r="A183" s="126" t="s">
        <v>9501</v>
      </c>
      <c r="B183" s="127" cm="1">
        <f t="array" ref="B183">IF(ROW() &lt; ROW(INDEX(plantings[experiment_ID],ROWS(plantings[experiment_ID]))), COUNTIF(INDEX(plantings[experiment_ID],1):plantings[[#This Row],[experiment_ID]],plantings[[#This Row],[experiment_ID]]), "")</f>
        <v>1</v>
      </c>
      <c r="C183" s="126" t="s">
        <v>9523</v>
      </c>
      <c r="D183" s="191"/>
      <c r="E183" s="105">
        <v>350</v>
      </c>
      <c r="F183" s="126" t="s">
        <v>604</v>
      </c>
      <c r="G183" s="126"/>
      <c r="H183" s="105"/>
      <c r="I183" s="105"/>
      <c r="J183" s="105"/>
      <c r="K183" s="126" t="s">
        <v>9214</v>
      </c>
      <c r="L183" s="191"/>
      <c r="M183" s="105"/>
      <c r="N183" s="194">
        <v>18</v>
      </c>
      <c r="O183" s="105"/>
      <c r="P183" s="21"/>
      <c r="Q183" s="126"/>
      <c r="R183" s="105"/>
      <c r="S183" s="105"/>
      <c r="T183" s="126"/>
      <c r="U183" s="105"/>
      <c r="V183" s="105"/>
      <c r="W183" s="105"/>
      <c r="X183" s="105"/>
      <c r="Y183" s="105"/>
      <c r="Z183" s="127"/>
      <c r="AA183" s="126"/>
    </row>
    <row r="184" spans="1:27" x14ac:dyDescent="0.25">
      <c r="A184" s="126" t="s">
        <v>9501</v>
      </c>
      <c r="B184" s="127" cm="1">
        <f t="array" ref="B184">IF(ROW() &lt; ROW(INDEX(plantings[experiment_ID],ROWS(plantings[experiment_ID]))), COUNTIF(INDEX(plantings[experiment_ID],1):plantings[[#This Row],[experiment_ID]],plantings[[#This Row],[experiment_ID]]), "")</f>
        <v>2</v>
      </c>
      <c r="C184" s="126" t="s">
        <v>9524</v>
      </c>
      <c r="D184" s="191"/>
      <c r="E184" s="105">
        <v>350</v>
      </c>
      <c r="F184" s="126" t="s">
        <v>604</v>
      </c>
      <c r="G184" s="126"/>
      <c r="H184" s="105"/>
      <c r="I184" s="105"/>
      <c r="J184" s="105"/>
      <c r="K184" s="126" t="s">
        <v>9215</v>
      </c>
      <c r="L184" s="21"/>
      <c r="M184" s="105"/>
      <c r="N184" s="194">
        <v>18</v>
      </c>
      <c r="O184" s="105"/>
      <c r="P184" s="21"/>
      <c r="Q184" s="126"/>
      <c r="R184" s="105"/>
      <c r="S184" s="105"/>
      <c r="T184" s="126"/>
      <c r="U184" s="105"/>
      <c r="V184" s="105"/>
      <c r="W184" s="105"/>
      <c r="X184" s="105"/>
      <c r="Y184" s="105"/>
      <c r="Z184" s="127"/>
      <c r="AA184" s="126"/>
    </row>
    <row r="185" spans="1:27" x14ac:dyDescent="0.25">
      <c r="A185" s="126" t="s">
        <v>9501</v>
      </c>
      <c r="B185" s="127" cm="1">
        <f t="array" ref="B185">IF(ROW() &lt; ROW(INDEX(plantings[experiment_ID],ROWS(plantings[experiment_ID]))), COUNTIF(INDEX(plantings[experiment_ID],1):plantings[[#This Row],[experiment_ID]],plantings[[#This Row],[experiment_ID]]), "")</f>
        <v>3</v>
      </c>
      <c r="C185" s="126" t="s">
        <v>9525</v>
      </c>
      <c r="D185" s="191"/>
      <c r="E185" s="105">
        <v>350</v>
      </c>
      <c r="F185" s="126" t="s">
        <v>604</v>
      </c>
      <c r="G185" s="126"/>
      <c r="H185" s="105"/>
      <c r="I185" s="105"/>
      <c r="J185" s="105"/>
      <c r="K185" s="126" t="s">
        <v>9216</v>
      </c>
      <c r="L185" s="21"/>
      <c r="M185" s="105"/>
      <c r="N185" s="194">
        <v>18</v>
      </c>
      <c r="O185" s="105"/>
      <c r="P185" s="21"/>
      <c r="Q185" s="126"/>
      <c r="R185" s="105"/>
      <c r="S185" s="105"/>
      <c r="T185" s="126"/>
      <c r="U185" s="105"/>
      <c r="V185" s="105"/>
      <c r="W185" s="105"/>
      <c r="X185" s="105"/>
      <c r="Y185" s="105"/>
      <c r="Z185" s="127"/>
      <c r="AA185" s="126"/>
    </row>
    <row r="186" spans="1:27" x14ac:dyDescent="0.25">
      <c r="A186" s="126" t="s">
        <v>9501</v>
      </c>
      <c r="B186" s="127" cm="1">
        <f t="array" ref="B186">IF(ROW() &lt; ROW(INDEX(plantings[experiment_ID],ROWS(plantings[experiment_ID]))), COUNTIF(INDEX(plantings[experiment_ID],1):plantings[[#This Row],[experiment_ID]],plantings[[#This Row],[experiment_ID]]), "")</f>
        <v>4</v>
      </c>
      <c r="C186" s="126" t="s">
        <v>9526</v>
      </c>
      <c r="D186" s="191"/>
      <c r="E186" s="105">
        <v>350</v>
      </c>
      <c r="F186" s="126" t="s">
        <v>604</v>
      </c>
      <c r="G186" s="126"/>
      <c r="H186" s="105"/>
      <c r="I186" s="105"/>
      <c r="J186" s="105"/>
      <c r="K186" s="126" t="s">
        <v>9214</v>
      </c>
      <c r="L186" s="21"/>
      <c r="M186" s="105"/>
      <c r="N186" s="194">
        <v>18</v>
      </c>
      <c r="O186" s="105"/>
      <c r="P186" s="21"/>
      <c r="Q186" s="126"/>
      <c r="R186" s="105"/>
      <c r="S186" s="105"/>
      <c r="T186" s="126"/>
      <c r="U186" s="105"/>
      <c r="V186" s="105"/>
      <c r="W186" s="105"/>
      <c r="X186" s="105"/>
      <c r="Y186" s="105"/>
      <c r="Z186" s="127"/>
      <c r="AA186" s="126"/>
    </row>
    <row r="187" spans="1:27" x14ac:dyDescent="0.25">
      <c r="A187" s="126" t="s">
        <v>9501</v>
      </c>
      <c r="B187" s="127" cm="1">
        <f t="array" ref="B187">IF(ROW() &lt; ROW(INDEX(plantings[experiment_ID],ROWS(plantings[experiment_ID]))), COUNTIF(INDEX(plantings[experiment_ID],1):plantings[[#This Row],[experiment_ID]],plantings[[#This Row],[experiment_ID]]), "")</f>
        <v>5</v>
      </c>
      <c r="C187" s="126" t="s">
        <v>9527</v>
      </c>
      <c r="D187" s="191"/>
      <c r="E187" s="105">
        <v>350</v>
      </c>
      <c r="F187" s="126" t="s">
        <v>604</v>
      </c>
      <c r="G187" s="126"/>
      <c r="H187" s="105"/>
      <c r="I187" s="105"/>
      <c r="J187" s="105"/>
      <c r="K187" s="126" t="s">
        <v>9217</v>
      </c>
      <c r="L187" s="21"/>
      <c r="M187" s="105"/>
      <c r="N187" s="194">
        <v>18</v>
      </c>
      <c r="O187" s="105"/>
      <c r="P187" s="21"/>
      <c r="Q187" s="126"/>
      <c r="R187" s="105"/>
      <c r="S187" s="105"/>
      <c r="T187" s="126"/>
      <c r="U187" s="105"/>
      <c r="V187" s="105"/>
      <c r="W187" s="105"/>
      <c r="X187" s="105"/>
      <c r="Y187" s="105"/>
      <c r="Z187" s="127"/>
      <c r="AA187" s="126"/>
    </row>
    <row r="188" spans="1:27" x14ac:dyDescent="0.25">
      <c r="A188" s="126" t="s">
        <v>9501</v>
      </c>
      <c r="B188" s="127" cm="1">
        <f t="array" ref="B188">IF(ROW() &lt; ROW(INDEX(plantings[experiment_ID],ROWS(plantings[experiment_ID]))), COUNTIF(INDEX(plantings[experiment_ID],1):plantings[[#This Row],[experiment_ID]],plantings[[#This Row],[experiment_ID]]), "")</f>
        <v>6</v>
      </c>
      <c r="C188" s="126" t="s">
        <v>9528</v>
      </c>
      <c r="D188" s="191"/>
      <c r="E188" s="105">
        <v>350</v>
      </c>
      <c r="F188" s="126" t="s">
        <v>604</v>
      </c>
      <c r="G188" s="126"/>
      <c r="H188" s="105"/>
      <c r="I188" s="105"/>
      <c r="J188" s="105"/>
      <c r="K188" s="126" t="s">
        <v>9218</v>
      </c>
      <c r="L188" s="21"/>
      <c r="M188" s="105"/>
      <c r="N188" s="194">
        <v>18</v>
      </c>
      <c r="O188" s="105"/>
      <c r="P188" s="21"/>
      <c r="Q188" s="126"/>
      <c r="R188" s="105"/>
      <c r="S188" s="105"/>
      <c r="T188" s="126"/>
      <c r="U188" s="105"/>
      <c r="V188" s="105"/>
      <c r="W188" s="105"/>
      <c r="X188" s="105"/>
      <c r="Y188" s="105"/>
      <c r="Z188" s="127"/>
      <c r="AA188" s="126"/>
    </row>
    <row r="189" spans="1:27" x14ac:dyDescent="0.25">
      <c r="A189" s="126" t="s">
        <v>9502</v>
      </c>
      <c r="B189" s="127" cm="1">
        <f t="array" ref="B189">IF(ROW() &lt; ROW(INDEX(plantings[experiment_ID],ROWS(plantings[experiment_ID]))), COUNTIF(INDEX(plantings[experiment_ID],1):plantings[[#This Row],[experiment_ID]],plantings[[#This Row],[experiment_ID]]), "")</f>
        <v>1</v>
      </c>
      <c r="C189" s="126" t="s">
        <v>9523</v>
      </c>
      <c r="D189" s="191"/>
      <c r="E189" s="105">
        <v>350</v>
      </c>
      <c r="F189" s="126" t="s">
        <v>604</v>
      </c>
      <c r="G189" s="126"/>
      <c r="H189" s="105"/>
      <c r="I189" s="105"/>
      <c r="J189" s="105"/>
      <c r="K189" s="126" t="s">
        <v>9214</v>
      </c>
      <c r="L189" s="191"/>
      <c r="M189" s="105"/>
      <c r="N189" s="194">
        <v>18</v>
      </c>
      <c r="O189" s="105"/>
      <c r="P189" s="21"/>
      <c r="Q189" s="126"/>
      <c r="R189" s="105"/>
      <c r="S189" s="105"/>
      <c r="T189" s="126"/>
      <c r="U189" s="105"/>
      <c r="V189" s="105"/>
      <c r="W189" s="105"/>
      <c r="X189" s="105"/>
      <c r="Y189" s="105"/>
      <c r="Z189" s="127"/>
      <c r="AA189" s="126"/>
    </row>
    <row r="190" spans="1:27" x14ac:dyDescent="0.25">
      <c r="A190" s="126" t="s">
        <v>9502</v>
      </c>
      <c r="B190" s="127" cm="1">
        <f t="array" ref="B190">IF(ROW() &lt; ROW(INDEX(plantings[experiment_ID],ROWS(plantings[experiment_ID]))), COUNTIF(INDEX(plantings[experiment_ID],1):plantings[[#This Row],[experiment_ID]],plantings[[#This Row],[experiment_ID]]), "")</f>
        <v>2</v>
      </c>
      <c r="C190" s="126" t="s">
        <v>9524</v>
      </c>
      <c r="D190" s="191"/>
      <c r="E190" s="105">
        <v>350</v>
      </c>
      <c r="F190" s="126" t="s">
        <v>604</v>
      </c>
      <c r="G190" s="126"/>
      <c r="H190" s="105"/>
      <c r="I190" s="105"/>
      <c r="J190" s="105"/>
      <c r="K190" s="126" t="s">
        <v>9215</v>
      </c>
      <c r="L190" s="21"/>
      <c r="M190" s="105"/>
      <c r="N190" s="194">
        <v>18</v>
      </c>
      <c r="O190" s="105"/>
      <c r="P190" s="21"/>
      <c r="Q190" s="126"/>
      <c r="R190" s="105"/>
      <c r="S190" s="105"/>
      <c r="T190" s="126"/>
      <c r="U190" s="105"/>
      <c r="V190" s="105"/>
      <c r="W190" s="105"/>
      <c r="X190" s="105"/>
      <c r="Y190" s="105"/>
      <c r="Z190" s="127"/>
      <c r="AA190" s="126"/>
    </row>
    <row r="191" spans="1:27" x14ac:dyDescent="0.25">
      <c r="A191" s="126" t="s">
        <v>9502</v>
      </c>
      <c r="B191" s="127" cm="1">
        <f t="array" ref="B191">IF(ROW() &lt; ROW(INDEX(plantings[experiment_ID],ROWS(plantings[experiment_ID]))), COUNTIF(INDEX(plantings[experiment_ID],1):plantings[[#This Row],[experiment_ID]],plantings[[#This Row],[experiment_ID]]), "")</f>
        <v>3</v>
      </c>
      <c r="C191" s="126" t="s">
        <v>9525</v>
      </c>
      <c r="D191" s="191"/>
      <c r="E191" s="105">
        <v>350</v>
      </c>
      <c r="F191" s="126" t="s">
        <v>604</v>
      </c>
      <c r="G191" s="126"/>
      <c r="H191" s="105"/>
      <c r="I191" s="105"/>
      <c r="J191" s="105"/>
      <c r="K191" s="126" t="s">
        <v>9216</v>
      </c>
      <c r="L191" s="21"/>
      <c r="M191" s="105"/>
      <c r="N191" s="194">
        <v>18</v>
      </c>
      <c r="O191" s="105"/>
      <c r="P191" s="21"/>
      <c r="Q191" s="126"/>
      <c r="R191" s="105"/>
      <c r="S191" s="105"/>
      <c r="T191" s="126"/>
      <c r="U191" s="105"/>
      <c r="V191" s="105"/>
      <c r="W191" s="105"/>
      <c r="X191" s="105"/>
      <c r="Y191" s="105"/>
      <c r="Z191" s="127"/>
      <c r="AA191" s="126"/>
    </row>
    <row r="192" spans="1:27" x14ac:dyDescent="0.25">
      <c r="A192" s="126" t="s">
        <v>9502</v>
      </c>
      <c r="B192" s="127" cm="1">
        <f t="array" ref="B192">IF(ROW() &lt; ROW(INDEX(plantings[experiment_ID],ROWS(plantings[experiment_ID]))), COUNTIF(INDEX(plantings[experiment_ID],1):plantings[[#This Row],[experiment_ID]],plantings[[#This Row],[experiment_ID]]), "")</f>
        <v>4</v>
      </c>
      <c r="C192" s="126" t="s">
        <v>9526</v>
      </c>
      <c r="D192" s="191"/>
      <c r="E192" s="105">
        <v>350</v>
      </c>
      <c r="F192" s="126" t="s">
        <v>604</v>
      </c>
      <c r="G192" s="126"/>
      <c r="H192" s="105"/>
      <c r="I192" s="105"/>
      <c r="J192" s="105"/>
      <c r="K192" s="126" t="s">
        <v>9214</v>
      </c>
      <c r="L192" s="21"/>
      <c r="M192" s="105"/>
      <c r="N192" s="194">
        <v>18</v>
      </c>
      <c r="O192" s="105"/>
      <c r="P192" s="21"/>
      <c r="Q192" s="126"/>
      <c r="R192" s="105"/>
      <c r="S192" s="105"/>
      <c r="T192" s="126"/>
      <c r="U192" s="105"/>
      <c r="V192" s="105"/>
      <c r="W192" s="105"/>
      <c r="X192" s="105"/>
      <c r="Y192" s="105"/>
      <c r="Z192" s="127"/>
      <c r="AA192" s="126"/>
    </row>
    <row r="193" spans="1:27" x14ac:dyDescent="0.25">
      <c r="A193" s="126" t="s">
        <v>9502</v>
      </c>
      <c r="B193" s="127" cm="1">
        <f t="array" ref="B193">IF(ROW() &lt; ROW(INDEX(plantings[experiment_ID],ROWS(plantings[experiment_ID]))), COUNTIF(INDEX(plantings[experiment_ID],1):plantings[[#This Row],[experiment_ID]],plantings[[#This Row],[experiment_ID]]), "")</f>
        <v>5</v>
      </c>
      <c r="C193" s="126" t="s">
        <v>9527</v>
      </c>
      <c r="D193" s="191"/>
      <c r="E193" s="105">
        <v>350</v>
      </c>
      <c r="F193" s="126" t="s">
        <v>604</v>
      </c>
      <c r="G193" s="126"/>
      <c r="H193" s="105"/>
      <c r="I193" s="105"/>
      <c r="J193" s="105"/>
      <c r="K193" s="126" t="s">
        <v>9217</v>
      </c>
      <c r="L193" s="21"/>
      <c r="M193" s="105"/>
      <c r="N193" s="194">
        <v>18</v>
      </c>
      <c r="O193" s="105"/>
      <c r="P193" s="21"/>
      <c r="Q193" s="126"/>
      <c r="R193" s="105"/>
      <c r="S193" s="105"/>
      <c r="T193" s="126"/>
      <c r="U193" s="105"/>
      <c r="V193" s="105"/>
      <c r="W193" s="105"/>
      <c r="X193" s="105"/>
      <c r="Y193" s="105"/>
      <c r="Z193" s="127"/>
      <c r="AA193" s="126"/>
    </row>
    <row r="194" spans="1:27" x14ac:dyDescent="0.25">
      <c r="A194" s="126" t="s">
        <v>9502</v>
      </c>
      <c r="B194" s="127" cm="1">
        <f t="array" ref="B194">IF(ROW() &lt; ROW(INDEX(plantings[experiment_ID],ROWS(plantings[experiment_ID]))), COUNTIF(INDEX(plantings[experiment_ID],1):plantings[[#This Row],[experiment_ID]],plantings[[#This Row],[experiment_ID]]), "")</f>
        <v>6</v>
      </c>
      <c r="C194" s="126" t="s">
        <v>9528</v>
      </c>
      <c r="D194" s="191"/>
      <c r="E194" s="105">
        <v>350</v>
      </c>
      <c r="F194" s="126" t="s">
        <v>604</v>
      </c>
      <c r="G194" s="126"/>
      <c r="H194" s="105"/>
      <c r="I194" s="105"/>
      <c r="J194" s="105"/>
      <c r="K194" s="126" t="s">
        <v>9218</v>
      </c>
      <c r="L194" s="21"/>
      <c r="M194" s="105"/>
      <c r="N194" s="194">
        <v>18</v>
      </c>
      <c r="O194" s="105"/>
      <c r="P194" s="21"/>
      <c r="Q194" s="126"/>
      <c r="R194" s="105"/>
      <c r="S194" s="105"/>
      <c r="T194" s="126"/>
      <c r="U194" s="105"/>
      <c r="V194" s="105"/>
      <c r="W194" s="105"/>
      <c r="X194" s="105"/>
      <c r="Y194" s="105"/>
      <c r="Z194" s="127"/>
      <c r="AA194" s="126"/>
    </row>
    <row r="195" spans="1:27" x14ac:dyDescent="0.25">
      <c r="A195" s="126" t="s">
        <v>9503</v>
      </c>
      <c r="B195" s="127" cm="1">
        <f t="array" ref="B195">IF(ROW() &lt; ROW(INDEX(plantings[experiment_ID],ROWS(plantings[experiment_ID]))), COUNTIF(INDEX(plantings[experiment_ID],1):plantings[[#This Row],[experiment_ID]],plantings[[#This Row],[experiment_ID]]), "")</f>
        <v>1</v>
      </c>
      <c r="C195" s="126" t="s">
        <v>9523</v>
      </c>
      <c r="D195" s="191"/>
      <c r="E195" s="105">
        <v>350</v>
      </c>
      <c r="F195" s="126" t="s">
        <v>604</v>
      </c>
      <c r="G195" s="126"/>
      <c r="H195" s="105"/>
      <c r="I195" s="105"/>
      <c r="J195" s="105"/>
      <c r="K195" s="126" t="s">
        <v>9214</v>
      </c>
      <c r="L195" s="191"/>
      <c r="M195" s="105"/>
      <c r="N195" s="194">
        <v>18</v>
      </c>
      <c r="O195" s="105"/>
      <c r="P195" s="21"/>
      <c r="Q195" s="126"/>
      <c r="R195" s="105"/>
      <c r="S195" s="105"/>
      <c r="T195" s="126"/>
      <c r="U195" s="105"/>
      <c r="V195" s="105"/>
      <c r="W195" s="105"/>
      <c r="X195" s="105"/>
      <c r="Y195" s="105"/>
      <c r="Z195" s="127"/>
      <c r="AA195" s="126"/>
    </row>
    <row r="196" spans="1:27" x14ac:dyDescent="0.25">
      <c r="A196" s="126" t="s">
        <v>9503</v>
      </c>
      <c r="B196" s="127" cm="1">
        <f t="array" ref="B196">IF(ROW() &lt; ROW(INDEX(plantings[experiment_ID],ROWS(plantings[experiment_ID]))), COUNTIF(INDEX(plantings[experiment_ID],1):plantings[[#This Row],[experiment_ID]],plantings[[#This Row],[experiment_ID]]), "")</f>
        <v>2</v>
      </c>
      <c r="C196" s="126" t="s">
        <v>9524</v>
      </c>
      <c r="D196" s="191"/>
      <c r="E196" s="105">
        <v>350</v>
      </c>
      <c r="F196" s="126" t="s">
        <v>604</v>
      </c>
      <c r="G196" s="126"/>
      <c r="H196" s="105"/>
      <c r="I196" s="105"/>
      <c r="J196" s="105"/>
      <c r="K196" s="126" t="s">
        <v>9215</v>
      </c>
      <c r="L196" s="21"/>
      <c r="M196" s="105"/>
      <c r="N196" s="194">
        <v>18</v>
      </c>
      <c r="O196" s="105"/>
      <c r="P196" s="21"/>
      <c r="Q196" s="126"/>
      <c r="R196" s="105"/>
      <c r="S196" s="105"/>
      <c r="T196" s="126"/>
      <c r="U196" s="105"/>
      <c r="V196" s="105"/>
      <c r="W196" s="105"/>
      <c r="X196" s="105"/>
      <c r="Y196" s="105"/>
      <c r="Z196" s="127"/>
      <c r="AA196" s="126"/>
    </row>
    <row r="197" spans="1:27" x14ac:dyDescent="0.25">
      <c r="A197" s="126" t="s">
        <v>9503</v>
      </c>
      <c r="B197" s="127" cm="1">
        <f t="array" ref="B197">IF(ROW() &lt; ROW(INDEX(plantings[experiment_ID],ROWS(plantings[experiment_ID]))), COUNTIF(INDEX(plantings[experiment_ID],1):plantings[[#This Row],[experiment_ID]],plantings[[#This Row],[experiment_ID]]), "")</f>
        <v>3</v>
      </c>
      <c r="C197" s="126" t="s">
        <v>9525</v>
      </c>
      <c r="D197" s="191"/>
      <c r="E197" s="105">
        <v>350</v>
      </c>
      <c r="F197" s="126" t="s">
        <v>604</v>
      </c>
      <c r="G197" s="126"/>
      <c r="H197" s="105"/>
      <c r="I197" s="105"/>
      <c r="J197" s="105"/>
      <c r="K197" s="126" t="s">
        <v>9216</v>
      </c>
      <c r="L197" s="21"/>
      <c r="M197" s="105"/>
      <c r="N197" s="194">
        <v>18</v>
      </c>
      <c r="O197" s="105"/>
      <c r="P197" s="21"/>
      <c r="Q197" s="126"/>
      <c r="R197" s="105"/>
      <c r="S197" s="105"/>
      <c r="T197" s="126"/>
      <c r="U197" s="105"/>
      <c r="V197" s="105"/>
      <c r="W197" s="105"/>
      <c r="X197" s="105"/>
      <c r="Y197" s="105"/>
      <c r="Z197" s="127"/>
      <c r="AA197" s="126"/>
    </row>
    <row r="198" spans="1:27" x14ac:dyDescent="0.25">
      <c r="A198" s="126" t="s">
        <v>9503</v>
      </c>
      <c r="B198" s="127" cm="1">
        <f t="array" ref="B198">IF(ROW() &lt; ROW(INDEX(plantings[experiment_ID],ROWS(plantings[experiment_ID]))), COUNTIF(INDEX(plantings[experiment_ID],1):plantings[[#This Row],[experiment_ID]],plantings[[#This Row],[experiment_ID]]), "")</f>
        <v>4</v>
      </c>
      <c r="C198" s="126" t="s">
        <v>9526</v>
      </c>
      <c r="D198" s="191"/>
      <c r="E198" s="105">
        <v>350</v>
      </c>
      <c r="F198" s="126" t="s">
        <v>604</v>
      </c>
      <c r="G198" s="126"/>
      <c r="H198" s="105"/>
      <c r="I198" s="105"/>
      <c r="J198" s="105"/>
      <c r="K198" s="126" t="s">
        <v>9214</v>
      </c>
      <c r="L198" s="21"/>
      <c r="M198" s="105"/>
      <c r="N198" s="194">
        <v>18</v>
      </c>
      <c r="O198" s="105"/>
      <c r="P198" s="21"/>
      <c r="Q198" s="126"/>
      <c r="R198" s="105"/>
      <c r="S198" s="105"/>
      <c r="T198" s="126"/>
      <c r="U198" s="105"/>
      <c r="V198" s="105"/>
      <c r="W198" s="105"/>
      <c r="X198" s="105"/>
      <c r="Y198" s="105"/>
      <c r="Z198" s="127"/>
      <c r="AA198" s="126"/>
    </row>
    <row r="199" spans="1:27" x14ac:dyDescent="0.25">
      <c r="A199" s="126" t="s">
        <v>9503</v>
      </c>
      <c r="B199" s="127" cm="1">
        <f t="array" ref="B199">IF(ROW() &lt; ROW(INDEX(plantings[experiment_ID],ROWS(plantings[experiment_ID]))), COUNTIF(INDEX(plantings[experiment_ID],1):plantings[[#This Row],[experiment_ID]],plantings[[#This Row],[experiment_ID]]), "")</f>
        <v>5</v>
      </c>
      <c r="C199" s="126" t="s">
        <v>9527</v>
      </c>
      <c r="D199" s="191"/>
      <c r="E199" s="105">
        <v>350</v>
      </c>
      <c r="F199" s="126" t="s">
        <v>604</v>
      </c>
      <c r="G199" s="126"/>
      <c r="H199" s="105"/>
      <c r="I199" s="105"/>
      <c r="J199" s="105"/>
      <c r="K199" s="126" t="s">
        <v>9217</v>
      </c>
      <c r="L199" s="21"/>
      <c r="M199" s="105"/>
      <c r="N199" s="194">
        <v>18</v>
      </c>
      <c r="O199" s="105"/>
      <c r="P199" s="21"/>
      <c r="Q199" s="126"/>
      <c r="R199" s="105"/>
      <c r="S199" s="105"/>
      <c r="T199" s="126"/>
      <c r="U199" s="105"/>
      <c r="V199" s="105"/>
      <c r="W199" s="105"/>
      <c r="X199" s="105"/>
      <c r="Y199" s="105"/>
      <c r="Z199" s="127"/>
      <c r="AA199" s="126"/>
    </row>
    <row r="200" spans="1:27" x14ac:dyDescent="0.25">
      <c r="A200" s="126" t="s">
        <v>9503</v>
      </c>
      <c r="B200" s="127" cm="1">
        <f t="array" ref="B200">IF(ROW() &lt; ROW(INDEX(plantings[experiment_ID],ROWS(plantings[experiment_ID]))), COUNTIF(INDEX(plantings[experiment_ID],1):plantings[[#This Row],[experiment_ID]],plantings[[#This Row],[experiment_ID]]), "")</f>
        <v>6</v>
      </c>
      <c r="C200" s="126" t="s">
        <v>9528</v>
      </c>
      <c r="D200" s="191"/>
      <c r="E200" s="105">
        <v>350</v>
      </c>
      <c r="F200" s="126" t="s">
        <v>604</v>
      </c>
      <c r="G200" s="126"/>
      <c r="H200" s="105"/>
      <c r="I200" s="105"/>
      <c r="J200" s="105"/>
      <c r="K200" s="126" t="s">
        <v>9218</v>
      </c>
      <c r="L200" s="21"/>
      <c r="M200" s="105"/>
      <c r="N200" s="194">
        <v>18</v>
      </c>
      <c r="O200" s="105"/>
      <c r="P200" s="21"/>
      <c r="Q200" s="126"/>
      <c r="R200" s="105"/>
      <c r="S200" s="105"/>
      <c r="T200" s="126"/>
      <c r="U200" s="105"/>
      <c r="V200" s="105"/>
      <c r="W200" s="105"/>
      <c r="X200" s="105"/>
      <c r="Y200" s="105"/>
      <c r="Z200" s="127"/>
      <c r="AA200" s="126"/>
    </row>
    <row r="201" spans="1:27" x14ac:dyDescent="0.25">
      <c r="A201" s="126" t="s">
        <v>9504</v>
      </c>
      <c r="B201" s="127" cm="1">
        <f t="array" ref="B201">IF(ROW() &lt; ROW(INDEX(plantings[experiment_ID],ROWS(plantings[experiment_ID]))), COUNTIF(INDEX(plantings[experiment_ID],1):plantings[[#This Row],[experiment_ID]],plantings[[#This Row],[experiment_ID]]), "")</f>
        <v>1</v>
      </c>
      <c r="C201" s="126" t="s">
        <v>9523</v>
      </c>
      <c r="D201" s="191"/>
      <c r="E201" s="105">
        <v>350</v>
      </c>
      <c r="F201" s="126" t="s">
        <v>604</v>
      </c>
      <c r="G201" s="126"/>
      <c r="H201" s="105"/>
      <c r="I201" s="105"/>
      <c r="J201" s="105"/>
      <c r="K201" s="126" t="s">
        <v>9214</v>
      </c>
      <c r="L201" s="191"/>
      <c r="M201" s="105"/>
      <c r="N201" s="194">
        <v>18</v>
      </c>
      <c r="O201" s="105"/>
      <c r="P201" s="21"/>
      <c r="Q201" s="126"/>
      <c r="R201" s="105"/>
      <c r="S201" s="105"/>
      <c r="T201" s="126"/>
      <c r="U201" s="105"/>
      <c r="V201" s="105"/>
      <c r="W201" s="105"/>
      <c r="X201" s="105"/>
      <c r="Y201" s="105"/>
      <c r="Z201" s="127"/>
      <c r="AA201" s="126"/>
    </row>
    <row r="202" spans="1:27" x14ac:dyDescent="0.25">
      <c r="A202" s="126" t="s">
        <v>9504</v>
      </c>
      <c r="B202" s="127" cm="1">
        <f t="array" ref="B202">IF(ROW() &lt; ROW(INDEX(plantings[experiment_ID],ROWS(plantings[experiment_ID]))), COUNTIF(INDEX(plantings[experiment_ID],1):plantings[[#This Row],[experiment_ID]],plantings[[#This Row],[experiment_ID]]), "")</f>
        <v>2</v>
      </c>
      <c r="C202" s="126" t="s">
        <v>9524</v>
      </c>
      <c r="D202" s="191"/>
      <c r="E202" s="105">
        <v>350</v>
      </c>
      <c r="F202" s="126" t="s">
        <v>604</v>
      </c>
      <c r="G202" s="126"/>
      <c r="H202" s="105"/>
      <c r="I202" s="105"/>
      <c r="J202" s="105"/>
      <c r="K202" s="126" t="s">
        <v>9215</v>
      </c>
      <c r="L202" s="21"/>
      <c r="M202" s="105"/>
      <c r="N202" s="194">
        <v>18</v>
      </c>
      <c r="O202" s="105"/>
      <c r="P202" s="21"/>
      <c r="Q202" s="126"/>
      <c r="R202" s="105"/>
      <c r="S202" s="105"/>
      <c r="T202" s="126"/>
      <c r="U202" s="105"/>
      <c r="V202" s="105"/>
      <c r="W202" s="105"/>
      <c r="X202" s="105"/>
      <c r="Y202" s="105"/>
      <c r="Z202" s="127"/>
      <c r="AA202" s="126"/>
    </row>
    <row r="203" spans="1:27" x14ac:dyDescent="0.25">
      <c r="A203" s="126" t="s">
        <v>9504</v>
      </c>
      <c r="B203" s="127" cm="1">
        <f t="array" ref="B203">IF(ROW() &lt; ROW(INDEX(plantings[experiment_ID],ROWS(plantings[experiment_ID]))), COUNTIF(INDEX(plantings[experiment_ID],1):plantings[[#This Row],[experiment_ID]],plantings[[#This Row],[experiment_ID]]), "")</f>
        <v>3</v>
      </c>
      <c r="C203" s="126" t="s">
        <v>9525</v>
      </c>
      <c r="D203" s="191"/>
      <c r="E203" s="105">
        <v>350</v>
      </c>
      <c r="F203" s="126" t="s">
        <v>604</v>
      </c>
      <c r="G203" s="126"/>
      <c r="H203" s="105"/>
      <c r="I203" s="105"/>
      <c r="J203" s="105"/>
      <c r="K203" s="126" t="s">
        <v>9216</v>
      </c>
      <c r="L203" s="21"/>
      <c r="M203" s="105"/>
      <c r="N203" s="194">
        <v>18</v>
      </c>
      <c r="O203" s="105"/>
      <c r="P203" s="21"/>
      <c r="Q203" s="126"/>
      <c r="R203" s="105"/>
      <c r="S203" s="105"/>
      <c r="T203" s="126"/>
      <c r="U203" s="105"/>
      <c r="V203" s="105"/>
      <c r="W203" s="105"/>
      <c r="X203" s="105"/>
      <c r="Y203" s="105"/>
      <c r="Z203" s="127"/>
      <c r="AA203" s="126"/>
    </row>
    <row r="204" spans="1:27" x14ac:dyDescent="0.25">
      <c r="A204" s="126" t="s">
        <v>9504</v>
      </c>
      <c r="B204" s="127" cm="1">
        <f t="array" ref="B204">IF(ROW() &lt; ROW(INDEX(plantings[experiment_ID],ROWS(plantings[experiment_ID]))), COUNTIF(INDEX(plantings[experiment_ID],1):plantings[[#This Row],[experiment_ID]],plantings[[#This Row],[experiment_ID]]), "")</f>
        <v>4</v>
      </c>
      <c r="C204" s="126" t="s">
        <v>9526</v>
      </c>
      <c r="D204" s="191"/>
      <c r="E204" s="105">
        <v>350</v>
      </c>
      <c r="F204" s="126" t="s">
        <v>604</v>
      </c>
      <c r="G204" s="126"/>
      <c r="H204" s="105"/>
      <c r="I204" s="105"/>
      <c r="J204" s="105"/>
      <c r="K204" s="126" t="s">
        <v>9214</v>
      </c>
      <c r="L204" s="21"/>
      <c r="M204" s="105"/>
      <c r="N204" s="194">
        <v>18</v>
      </c>
      <c r="O204" s="105"/>
      <c r="P204" s="21"/>
      <c r="Q204" s="126"/>
      <c r="R204" s="105"/>
      <c r="S204" s="105"/>
      <c r="T204" s="126"/>
      <c r="U204" s="105"/>
      <c r="V204" s="105"/>
      <c r="W204" s="105"/>
      <c r="X204" s="105"/>
      <c r="Y204" s="105"/>
      <c r="Z204" s="127"/>
      <c r="AA204" s="126"/>
    </row>
    <row r="205" spans="1:27" x14ac:dyDescent="0.25">
      <c r="A205" s="126" t="s">
        <v>9504</v>
      </c>
      <c r="B205" s="127" cm="1">
        <f t="array" ref="B205">IF(ROW() &lt; ROW(INDEX(plantings[experiment_ID],ROWS(plantings[experiment_ID]))), COUNTIF(INDEX(plantings[experiment_ID],1):plantings[[#This Row],[experiment_ID]],plantings[[#This Row],[experiment_ID]]), "")</f>
        <v>5</v>
      </c>
      <c r="C205" s="126" t="s">
        <v>9527</v>
      </c>
      <c r="D205" s="191"/>
      <c r="E205" s="105">
        <v>350</v>
      </c>
      <c r="F205" s="126" t="s">
        <v>604</v>
      </c>
      <c r="G205" s="126"/>
      <c r="H205" s="105"/>
      <c r="I205" s="105"/>
      <c r="J205" s="105"/>
      <c r="K205" s="126" t="s">
        <v>9217</v>
      </c>
      <c r="L205" s="21"/>
      <c r="M205" s="105"/>
      <c r="N205" s="194">
        <v>18</v>
      </c>
      <c r="O205" s="105"/>
      <c r="P205" s="21"/>
      <c r="Q205" s="126"/>
      <c r="R205" s="105"/>
      <c r="S205" s="105"/>
      <c r="T205" s="126"/>
      <c r="U205" s="105"/>
      <c r="V205" s="105"/>
      <c r="W205" s="105"/>
      <c r="X205" s="105"/>
      <c r="Y205" s="105"/>
      <c r="Z205" s="127"/>
      <c r="AA205" s="126"/>
    </row>
    <row r="206" spans="1:27" x14ac:dyDescent="0.25">
      <c r="A206" s="126" t="s">
        <v>9504</v>
      </c>
      <c r="B206" s="127" cm="1">
        <f t="array" ref="B206">IF(ROW() &lt; ROW(INDEX(plantings[experiment_ID],ROWS(plantings[experiment_ID]))), COUNTIF(INDEX(plantings[experiment_ID],1):plantings[[#This Row],[experiment_ID]],plantings[[#This Row],[experiment_ID]]), "")</f>
        <v>6</v>
      </c>
      <c r="C206" s="126" t="s">
        <v>9528</v>
      </c>
      <c r="D206" s="191"/>
      <c r="E206" s="105">
        <v>350</v>
      </c>
      <c r="F206" s="126" t="s">
        <v>604</v>
      </c>
      <c r="G206" s="126"/>
      <c r="H206" s="105"/>
      <c r="I206" s="105"/>
      <c r="J206" s="105"/>
      <c r="K206" s="126" t="s">
        <v>9218</v>
      </c>
      <c r="L206" s="21"/>
      <c r="M206" s="105"/>
      <c r="N206" s="194">
        <v>18</v>
      </c>
      <c r="O206" s="105"/>
      <c r="P206" s="21"/>
      <c r="Q206" s="126"/>
      <c r="R206" s="105"/>
      <c r="S206" s="105"/>
      <c r="T206" s="126"/>
      <c r="U206" s="105"/>
      <c r="V206" s="105"/>
      <c r="W206" s="105"/>
      <c r="X206" s="105"/>
      <c r="Y206" s="105"/>
      <c r="Z206" s="127"/>
      <c r="AA206" s="126"/>
    </row>
    <row r="207" spans="1:27" x14ac:dyDescent="0.25">
      <c r="A207" s="126" t="s">
        <v>9505</v>
      </c>
      <c r="B207" s="127" cm="1">
        <f t="array" ref="B207">IF(ROW() &lt; ROW(INDEX(plantings[experiment_ID],ROWS(plantings[experiment_ID]))), COUNTIF(INDEX(plantings[experiment_ID],1):plantings[[#This Row],[experiment_ID]],plantings[[#This Row],[experiment_ID]]), "")</f>
        <v>1</v>
      </c>
      <c r="C207" s="126" t="s">
        <v>9523</v>
      </c>
      <c r="D207" s="191"/>
      <c r="E207" s="105">
        <v>350</v>
      </c>
      <c r="F207" s="126" t="s">
        <v>604</v>
      </c>
      <c r="G207" s="126"/>
      <c r="H207" s="105"/>
      <c r="I207" s="105"/>
      <c r="J207" s="105"/>
      <c r="K207" s="126" t="s">
        <v>9214</v>
      </c>
      <c r="L207" s="191"/>
      <c r="M207" s="105"/>
      <c r="N207" s="194">
        <v>18</v>
      </c>
      <c r="O207" s="105"/>
      <c r="P207" s="21"/>
      <c r="Q207" s="126"/>
      <c r="R207" s="105"/>
      <c r="S207" s="105"/>
      <c r="T207" s="126"/>
      <c r="U207" s="105"/>
      <c r="V207" s="105"/>
      <c r="W207" s="105"/>
      <c r="X207" s="105"/>
      <c r="Y207" s="105"/>
      <c r="Z207" s="127"/>
      <c r="AA207" s="126"/>
    </row>
    <row r="208" spans="1:27" x14ac:dyDescent="0.25">
      <c r="A208" s="126" t="s">
        <v>9505</v>
      </c>
      <c r="B208" s="127" cm="1">
        <f t="array" ref="B208">IF(ROW() &lt; ROW(INDEX(plantings[experiment_ID],ROWS(plantings[experiment_ID]))), COUNTIF(INDEX(plantings[experiment_ID],1):plantings[[#This Row],[experiment_ID]],plantings[[#This Row],[experiment_ID]]), "")</f>
        <v>2</v>
      </c>
      <c r="C208" s="126" t="s">
        <v>9524</v>
      </c>
      <c r="D208" s="191"/>
      <c r="E208" s="105">
        <v>350</v>
      </c>
      <c r="F208" s="126" t="s">
        <v>604</v>
      </c>
      <c r="G208" s="126"/>
      <c r="H208" s="105"/>
      <c r="I208" s="105"/>
      <c r="J208" s="105"/>
      <c r="K208" s="126" t="s">
        <v>9215</v>
      </c>
      <c r="L208" s="21"/>
      <c r="M208" s="105"/>
      <c r="N208" s="194">
        <v>18</v>
      </c>
      <c r="O208" s="105"/>
      <c r="P208" s="21"/>
      <c r="Q208" s="126"/>
      <c r="R208" s="105"/>
      <c r="S208" s="105"/>
      <c r="T208" s="126"/>
      <c r="U208" s="105"/>
      <c r="V208" s="105"/>
      <c r="W208" s="105"/>
      <c r="X208" s="105"/>
      <c r="Y208" s="105"/>
      <c r="Z208" s="127"/>
      <c r="AA208" s="126"/>
    </row>
    <row r="209" spans="1:27" x14ac:dyDescent="0.25">
      <c r="A209" s="126" t="s">
        <v>9505</v>
      </c>
      <c r="B209" s="127" cm="1">
        <f t="array" ref="B209">IF(ROW() &lt; ROW(INDEX(plantings[experiment_ID],ROWS(plantings[experiment_ID]))), COUNTIF(INDEX(plantings[experiment_ID],1):plantings[[#This Row],[experiment_ID]],plantings[[#This Row],[experiment_ID]]), "")</f>
        <v>3</v>
      </c>
      <c r="C209" s="126" t="s">
        <v>9525</v>
      </c>
      <c r="D209" s="191"/>
      <c r="E209" s="105">
        <v>350</v>
      </c>
      <c r="F209" s="126" t="s">
        <v>604</v>
      </c>
      <c r="G209" s="126"/>
      <c r="H209" s="105"/>
      <c r="I209" s="105"/>
      <c r="J209" s="105"/>
      <c r="K209" s="126" t="s">
        <v>9216</v>
      </c>
      <c r="L209" s="21"/>
      <c r="M209" s="105"/>
      <c r="N209" s="194">
        <v>18</v>
      </c>
      <c r="O209" s="105"/>
      <c r="P209" s="21"/>
      <c r="Q209" s="126"/>
      <c r="R209" s="105"/>
      <c r="S209" s="105"/>
      <c r="T209" s="126"/>
      <c r="U209" s="105"/>
      <c r="V209" s="105"/>
      <c r="W209" s="105"/>
      <c r="X209" s="105"/>
      <c r="Y209" s="105"/>
      <c r="Z209" s="127"/>
      <c r="AA209" s="126"/>
    </row>
    <row r="210" spans="1:27" x14ac:dyDescent="0.25">
      <c r="A210" s="126" t="s">
        <v>9505</v>
      </c>
      <c r="B210" s="127" cm="1">
        <f t="array" ref="B210">IF(ROW() &lt; ROW(INDEX(plantings[experiment_ID],ROWS(plantings[experiment_ID]))), COUNTIF(INDEX(plantings[experiment_ID],1):plantings[[#This Row],[experiment_ID]],plantings[[#This Row],[experiment_ID]]), "")</f>
        <v>4</v>
      </c>
      <c r="C210" s="126" t="s">
        <v>9526</v>
      </c>
      <c r="D210" s="191"/>
      <c r="E210" s="105">
        <v>350</v>
      </c>
      <c r="F210" s="126" t="s">
        <v>604</v>
      </c>
      <c r="G210" s="126"/>
      <c r="H210" s="105"/>
      <c r="I210" s="105"/>
      <c r="J210" s="105"/>
      <c r="K210" s="126" t="s">
        <v>9214</v>
      </c>
      <c r="L210" s="21"/>
      <c r="M210" s="105"/>
      <c r="N210" s="194">
        <v>18</v>
      </c>
      <c r="O210" s="105"/>
      <c r="P210" s="21"/>
      <c r="Q210" s="126"/>
      <c r="R210" s="105"/>
      <c r="S210" s="105"/>
      <c r="T210" s="126"/>
      <c r="U210" s="105"/>
      <c r="V210" s="105"/>
      <c r="W210" s="105"/>
      <c r="X210" s="105"/>
      <c r="Y210" s="105"/>
      <c r="Z210" s="127"/>
      <c r="AA210" s="126"/>
    </row>
    <row r="211" spans="1:27" x14ac:dyDescent="0.25">
      <c r="A211" s="126" t="s">
        <v>9505</v>
      </c>
      <c r="B211" s="127" cm="1">
        <f t="array" ref="B211">IF(ROW() &lt; ROW(INDEX(plantings[experiment_ID],ROWS(plantings[experiment_ID]))), COUNTIF(INDEX(plantings[experiment_ID],1):plantings[[#This Row],[experiment_ID]],plantings[[#This Row],[experiment_ID]]), "")</f>
        <v>5</v>
      </c>
      <c r="C211" s="126" t="s">
        <v>9527</v>
      </c>
      <c r="D211" s="191"/>
      <c r="E211" s="105">
        <v>350</v>
      </c>
      <c r="F211" s="126" t="s">
        <v>604</v>
      </c>
      <c r="G211" s="126"/>
      <c r="H211" s="105"/>
      <c r="I211" s="105"/>
      <c r="J211" s="105"/>
      <c r="K211" s="126" t="s">
        <v>9217</v>
      </c>
      <c r="L211" s="21"/>
      <c r="M211" s="105"/>
      <c r="N211" s="194">
        <v>18</v>
      </c>
      <c r="O211" s="105"/>
      <c r="P211" s="21"/>
      <c r="Q211" s="126"/>
      <c r="R211" s="105"/>
      <c r="S211" s="105"/>
      <c r="T211" s="126"/>
      <c r="U211" s="105"/>
      <c r="V211" s="105"/>
      <c r="W211" s="105"/>
      <c r="X211" s="105"/>
      <c r="Y211" s="105"/>
      <c r="Z211" s="127"/>
      <c r="AA211" s="126"/>
    </row>
    <row r="212" spans="1:27" x14ac:dyDescent="0.25">
      <c r="A212" s="126" t="s">
        <v>9505</v>
      </c>
      <c r="B212" s="127" cm="1">
        <f t="array" ref="B212">IF(ROW() &lt; ROW(INDEX(plantings[experiment_ID],ROWS(plantings[experiment_ID]))), COUNTIF(INDEX(plantings[experiment_ID],1):plantings[[#This Row],[experiment_ID]],plantings[[#This Row],[experiment_ID]]), "")</f>
        <v>6</v>
      </c>
      <c r="C212" s="126" t="s">
        <v>9528</v>
      </c>
      <c r="D212" s="191"/>
      <c r="E212" s="105">
        <v>350</v>
      </c>
      <c r="F212" s="126" t="s">
        <v>604</v>
      </c>
      <c r="G212" s="126"/>
      <c r="H212" s="105"/>
      <c r="I212" s="105"/>
      <c r="J212" s="105"/>
      <c r="K212" s="126" t="s">
        <v>9218</v>
      </c>
      <c r="L212" s="21"/>
      <c r="M212" s="105"/>
      <c r="N212" s="194">
        <v>18</v>
      </c>
      <c r="O212" s="105"/>
      <c r="P212" s="21"/>
      <c r="Q212" s="126"/>
      <c r="R212" s="105"/>
      <c r="S212" s="105"/>
      <c r="T212" s="126"/>
      <c r="U212" s="105"/>
      <c r="V212" s="105"/>
      <c r="W212" s="105"/>
      <c r="X212" s="105"/>
      <c r="Y212" s="105"/>
      <c r="Z212" s="127"/>
      <c r="AA212" s="126"/>
    </row>
    <row r="213" spans="1:27" x14ac:dyDescent="0.25">
      <c r="A213" s="126" t="s">
        <v>9506</v>
      </c>
      <c r="B213" s="127" cm="1">
        <f t="array" ref="B213">IF(ROW() &lt; ROW(INDEX(plantings[experiment_ID],ROWS(plantings[experiment_ID]))), COUNTIF(INDEX(plantings[experiment_ID],1):plantings[[#This Row],[experiment_ID]],plantings[[#This Row],[experiment_ID]]), "")</f>
        <v>1</v>
      </c>
      <c r="C213" s="126" t="s">
        <v>9523</v>
      </c>
      <c r="D213" s="191"/>
      <c r="E213" s="105">
        <v>350</v>
      </c>
      <c r="F213" s="126" t="s">
        <v>604</v>
      </c>
      <c r="G213" s="126"/>
      <c r="H213" s="105"/>
      <c r="I213" s="105"/>
      <c r="J213" s="105"/>
      <c r="K213" s="126" t="s">
        <v>9214</v>
      </c>
      <c r="L213" s="191"/>
      <c r="M213" s="105"/>
      <c r="N213" s="194">
        <v>18</v>
      </c>
      <c r="O213" s="105"/>
      <c r="P213" s="21"/>
      <c r="Q213" s="126"/>
      <c r="R213" s="105"/>
      <c r="S213" s="105"/>
      <c r="T213" s="126"/>
      <c r="U213" s="105"/>
      <c r="V213" s="105"/>
      <c r="W213" s="105"/>
      <c r="X213" s="105"/>
      <c r="Y213" s="105"/>
      <c r="Z213" s="127"/>
      <c r="AA213" s="126"/>
    </row>
    <row r="214" spans="1:27" x14ac:dyDescent="0.25">
      <c r="A214" s="126" t="s">
        <v>9506</v>
      </c>
      <c r="B214" s="127" cm="1">
        <f t="array" ref="B214">IF(ROW() &lt; ROW(INDEX(plantings[experiment_ID],ROWS(plantings[experiment_ID]))), COUNTIF(INDEX(plantings[experiment_ID],1):plantings[[#This Row],[experiment_ID]],plantings[[#This Row],[experiment_ID]]), "")</f>
        <v>2</v>
      </c>
      <c r="C214" s="126" t="s">
        <v>9524</v>
      </c>
      <c r="D214" s="191"/>
      <c r="E214" s="105">
        <v>350</v>
      </c>
      <c r="F214" s="126" t="s">
        <v>604</v>
      </c>
      <c r="G214" s="126"/>
      <c r="H214" s="105"/>
      <c r="I214" s="105"/>
      <c r="J214" s="105"/>
      <c r="K214" s="126" t="s">
        <v>9215</v>
      </c>
      <c r="L214" s="21"/>
      <c r="M214" s="105"/>
      <c r="N214" s="194">
        <v>18</v>
      </c>
      <c r="O214" s="105"/>
      <c r="P214" s="21"/>
      <c r="Q214" s="126"/>
      <c r="R214" s="105"/>
      <c r="S214" s="105"/>
      <c r="T214" s="126"/>
      <c r="U214" s="105"/>
      <c r="V214" s="105"/>
      <c r="W214" s="105"/>
      <c r="X214" s="105"/>
      <c r="Y214" s="105"/>
      <c r="Z214" s="127"/>
      <c r="AA214" s="126"/>
    </row>
    <row r="215" spans="1:27" x14ac:dyDescent="0.25">
      <c r="A215" s="126" t="s">
        <v>9506</v>
      </c>
      <c r="B215" s="127" cm="1">
        <f t="array" ref="B215">IF(ROW() &lt; ROW(INDEX(plantings[experiment_ID],ROWS(plantings[experiment_ID]))), COUNTIF(INDEX(plantings[experiment_ID],1):plantings[[#This Row],[experiment_ID]],plantings[[#This Row],[experiment_ID]]), "")</f>
        <v>3</v>
      </c>
      <c r="C215" s="126" t="s">
        <v>9525</v>
      </c>
      <c r="D215" s="191"/>
      <c r="E215" s="105">
        <v>350</v>
      </c>
      <c r="F215" s="126" t="s">
        <v>604</v>
      </c>
      <c r="G215" s="126"/>
      <c r="H215" s="105"/>
      <c r="I215" s="105"/>
      <c r="J215" s="105"/>
      <c r="K215" s="126" t="s">
        <v>9216</v>
      </c>
      <c r="L215" s="21"/>
      <c r="M215" s="105"/>
      <c r="N215" s="194">
        <v>18</v>
      </c>
      <c r="O215" s="105"/>
      <c r="P215" s="21"/>
      <c r="Q215" s="126"/>
      <c r="R215" s="105"/>
      <c r="S215" s="105"/>
      <c r="T215" s="126"/>
      <c r="U215" s="105"/>
      <c r="V215" s="105"/>
      <c r="W215" s="105"/>
      <c r="X215" s="105"/>
      <c r="Y215" s="105"/>
      <c r="Z215" s="127"/>
      <c r="AA215" s="126"/>
    </row>
    <row r="216" spans="1:27" x14ac:dyDescent="0.25">
      <c r="A216" s="126" t="s">
        <v>9506</v>
      </c>
      <c r="B216" s="127" cm="1">
        <f t="array" ref="B216">IF(ROW() &lt; ROW(INDEX(plantings[experiment_ID],ROWS(plantings[experiment_ID]))), COUNTIF(INDEX(plantings[experiment_ID],1):plantings[[#This Row],[experiment_ID]],plantings[[#This Row],[experiment_ID]]), "")</f>
        <v>4</v>
      </c>
      <c r="C216" s="126" t="s">
        <v>9526</v>
      </c>
      <c r="D216" s="191"/>
      <c r="E216" s="105">
        <v>350</v>
      </c>
      <c r="F216" s="126" t="s">
        <v>604</v>
      </c>
      <c r="G216" s="126"/>
      <c r="H216" s="105"/>
      <c r="I216" s="105"/>
      <c r="J216" s="105"/>
      <c r="K216" s="126" t="s">
        <v>9214</v>
      </c>
      <c r="L216" s="21"/>
      <c r="M216" s="105"/>
      <c r="N216" s="194">
        <v>18</v>
      </c>
      <c r="O216" s="105"/>
      <c r="P216" s="21"/>
      <c r="Q216" s="126"/>
      <c r="R216" s="105"/>
      <c r="S216" s="105"/>
      <c r="T216" s="126"/>
      <c r="U216" s="105"/>
      <c r="V216" s="105"/>
      <c r="W216" s="105"/>
      <c r="X216" s="105"/>
      <c r="Y216" s="105"/>
      <c r="Z216" s="127"/>
      <c r="AA216" s="126"/>
    </row>
    <row r="217" spans="1:27" x14ac:dyDescent="0.25">
      <c r="A217" s="126" t="s">
        <v>9506</v>
      </c>
      <c r="B217" s="127" cm="1">
        <f t="array" ref="B217">IF(ROW() &lt; ROW(INDEX(plantings[experiment_ID],ROWS(plantings[experiment_ID]))), COUNTIF(INDEX(plantings[experiment_ID],1):plantings[[#This Row],[experiment_ID]],plantings[[#This Row],[experiment_ID]]), "")</f>
        <v>5</v>
      </c>
      <c r="C217" s="126" t="s">
        <v>9527</v>
      </c>
      <c r="D217" s="191"/>
      <c r="E217" s="105">
        <v>350</v>
      </c>
      <c r="F217" s="126" t="s">
        <v>604</v>
      </c>
      <c r="G217" s="126"/>
      <c r="H217" s="105"/>
      <c r="I217" s="105"/>
      <c r="J217" s="105"/>
      <c r="K217" s="126" t="s">
        <v>9217</v>
      </c>
      <c r="L217" s="21"/>
      <c r="M217" s="105"/>
      <c r="N217" s="194">
        <v>18</v>
      </c>
      <c r="O217" s="105"/>
      <c r="P217" s="21"/>
      <c r="Q217" s="126"/>
      <c r="R217" s="105"/>
      <c r="S217" s="105"/>
      <c r="T217" s="126"/>
      <c r="U217" s="105"/>
      <c r="V217" s="105"/>
      <c r="W217" s="105"/>
      <c r="X217" s="105"/>
      <c r="Y217" s="105"/>
      <c r="Z217" s="127"/>
      <c r="AA217" s="126"/>
    </row>
    <row r="218" spans="1:27" x14ac:dyDescent="0.25">
      <c r="A218" s="126" t="s">
        <v>9506</v>
      </c>
      <c r="B218" s="127" cm="1">
        <f t="array" ref="B218">IF(ROW() &lt; ROW(INDEX(plantings[experiment_ID],ROWS(plantings[experiment_ID]))), COUNTIF(INDEX(plantings[experiment_ID],1):plantings[[#This Row],[experiment_ID]],plantings[[#This Row],[experiment_ID]]), "")</f>
        <v>6</v>
      </c>
      <c r="C218" s="126" t="s">
        <v>9528</v>
      </c>
      <c r="D218" s="191"/>
      <c r="E218" s="105">
        <v>350</v>
      </c>
      <c r="F218" s="126" t="s">
        <v>604</v>
      </c>
      <c r="G218" s="126"/>
      <c r="H218" s="105"/>
      <c r="I218" s="105"/>
      <c r="J218" s="105"/>
      <c r="K218" s="126" t="s">
        <v>9218</v>
      </c>
      <c r="L218" s="21"/>
      <c r="M218" s="105"/>
      <c r="N218" s="194">
        <v>18</v>
      </c>
      <c r="O218" s="105"/>
      <c r="P218" s="21"/>
      <c r="Q218" s="126"/>
      <c r="R218" s="105"/>
      <c r="S218" s="105"/>
      <c r="T218" s="126"/>
      <c r="U218" s="105"/>
      <c r="V218" s="105"/>
      <c r="W218" s="105"/>
      <c r="X218" s="105"/>
      <c r="Y218" s="105"/>
      <c r="Z218" s="127"/>
      <c r="AA218" s="126"/>
    </row>
    <row r="219" spans="1:27" x14ac:dyDescent="0.25">
      <c r="A219" s="126" t="s">
        <v>9507</v>
      </c>
      <c r="B219" s="127" cm="1">
        <f t="array" ref="B219">IF(ROW() &lt; ROW(INDEX(plantings[experiment_ID],ROWS(plantings[experiment_ID]))), COUNTIF(INDEX(plantings[experiment_ID],1):plantings[[#This Row],[experiment_ID]],plantings[[#This Row],[experiment_ID]]), "")</f>
        <v>1</v>
      </c>
      <c r="C219" s="126" t="s">
        <v>9523</v>
      </c>
      <c r="D219" s="191"/>
      <c r="E219" s="105">
        <v>350</v>
      </c>
      <c r="F219" s="126" t="s">
        <v>604</v>
      </c>
      <c r="G219" s="126"/>
      <c r="H219" s="105"/>
      <c r="I219" s="105"/>
      <c r="J219" s="105"/>
      <c r="K219" s="126" t="s">
        <v>9214</v>
      </c>
      <c r="L219" s="191"/>
      <c r="M219" s="105"/>
      <c r="N219" s="194">
        <v>18</v>
      </c>
      <c r="O219" s="105"/>
      <c r="P219" s="21"/>
      <c r="Q219" s="126"/>
      <c r="R219" s="105"/>
      <c r="S219" s="105"/>
      <c r="T219" s="126"/>
      <c r="U219" s="105"/>
      <c r="V219" s="105"/>
      <c r="W219" s="105"/>
      <c r="X219" s="105"/>
      <c r="Y219" s="105"/>
      <c r="Z219" s="127"/>
      <c r="AA219" s="126"/>
    </row>
    <row r="220" spans="1:27" x14ac:dyDescent="0.25">
      <c r="A220" s="126" t="s">
        <v>9507</v>
      </c>
      <c r="B220" s="127" cm="1">
        <f t="array" ref="B220">IF(ROW() &lt; ROW(INDEX(plantings[experiment_ID],ROWS(plantings[experiment_ID]))), COUNTIF(INDEX(plantings[experiment_ID],1):plantings[[#This Row],[experiment_ID]],plantings[[#This Row],[experiment_ID]]), "")</f>
        <v>2</v>
      </c>
      <c r="C220" s="126" t="s">
        <v>9524</v>
      </c>
      <c r="D220" s="191"/>
      <c r="E220" s="105">
        <v>350</v>
      </c>
      <c r="F220" s="126" t="s">
        <v>604</v>
      </c>
      <c r="G220" s="126"/>
      <c r="H220" s="105"/>
      <c r="I220" s="105"/>
      <c r="J220" s="105"/>
      <c r="K220" s="126" t="s">
        <v>9215</v>
      </c>
      <c r="L220" s="21"/>
      <c r="M220" s="105"/>
      <c r="N220" s="194">
        <v>18</v>
      </c>
      <c r="O220" s="105"/>
      <c r="P220" s="21"/>
      <c r="Q220" s="126"/>
      <c r="R220" s="105"/>
      <c r="S220" s="105"/>
      <c r="T220" s="126"/>
      <c r="U220" s="105"/>
      <c r="V220" s="105"/>
      <c r="W220" s="105"/>
      <c r="X220" s="105"/>
      <c r="Y220" s="105"/>
      <c r="Z220" s="127"/>
      <c r="AA220" s="126"/>
    </row>
    <row r="221" spans="1:27" x14ac:dyDescent="0.25">
      <c r="A221" s="126" t="s">
        <v>9507</v>
      </c>
      <c r="B221" s="127" cm="1">
        <f t="array" ref="B221">IF(ROW() &lt; ROW(INDEX(plantings[experiment_ID],ROWS(plantings[experiment_ID]))), COUNTIF(INDEX(plantings[experiment_ID],1):plantings[[#This Row],[experiment_ID]],plantings[[#This Row],[experiment_ID]]), "")</f>
        <v>3</v>
      </c>
      <c r="C221" s="126" t="s">
        <v>9525</v>
      </c>
      <c r="D221" s="191"/>
      <c r="E221" s="105">
        <v>350</v>
      </c>
      <c r="F221" s="126" t="s">
        <v>604</v>
      </c>
      <c r="G221" s="126"/>
      <c r="H221" s="105"/>
      <c r="I221" s="105"/>
      <c r="J221" s="105"/>
      <c r="K221" s="126" t="s">
        <v>9216</v>
      </c>
      <c r="L221" s="21"/>
      <c r="M221" s="105"/>
      <c r="N221" s="194">
        <v>18</v>
      </c>
      <c r="O221" s="105"/>
      <c r="P221" s="21"/>
      <c r="Q221" s="126"/>
      <c r="R221" s="105"/>
      <c r="S221" s="105"/>
      <c r="T221" s="126"/>
      <c r="U221" s="105"/>
      <c r="V221" s="105"/>
      <c r="W221" s="105"/>
      <c r="X221" s="105"/>
      <c r="Y221" s="105"/>
      <c r="Z221" s="127"/>
      <c r="AA221" s="126"/>
    </row>
    <row r="222" spans="1:27" x14ac:dyDescent="0.25">
      <c r="A222" s="126" t="s">
        <v>9507</v>
      </c>
      <c r="B222" s="127" cm="1">
        <f t="array" ref="B222">IF(ROW() &lt; ROW(INDEX(plantings[experiment_ID],ROWS(plantings[experiment_ID]))), COUNTIF(INDEX(plantings[experiment_ID],1):plantings[[#This Row],[experiment_ID]],plantings[[#This Row],[experiment_ID]]), "")</f>
        <v>4</v>
      </c>
      <c r="C222" s="126" t="s">
        <v>9526</v>
      </c>
      <c r="D222" s="191"/>
      <c r="E222" s="105">
        <v>350</v>
      </c>
      <c r="F222" s="126" t="s">
        <v>604</v>
      </c>
      <c r="G222" s="126"/>
      <c r="H222" s="105"/>
      <c r="I222" s="105"/>
      <c r="J222" s="105"/>
      <c r="K222" s="126" t="s">
        <v>9214</v>
      </c>
      <c r="L222" s="21"/>
      <c r="M222" s="105"/>
      <c r="N222" s="194">
        <v>18</v>
      </c>
      <c r="O222" s="105"/>
      <c r="P222" s="21"/>
      <c r="Q222" s="126"/>
      <c r="R222" s="105"/>
      <c r="S222" s="105"/>
      <c r="T222" s="126"/>
      <c r="U222" s="105"/>
      <c r="V222" s="105"/>
      <c r="W222" s="105"/>
      <c r="X222" s="105"/>
      <c r="Y222" s="105"/>
      <c r="Z222" s="127"/>
      <c r="AA222" s="126"/>
    </row>
    <row r="223" spans="1:27" x14ac:dyDescent="0.25">
      <c r="A223" s="126" t="s">
        <v>9507</v>
      </c>
      <c r="B223" s="127" cm="1">
        <f t="array" ref="B223">IF(ROW() &lt; ROW(INDEX(plantings[experiment_ID],ROWS(plantings[experiment_ID]))), COUNTIF(INDEX(plantings[experiment_ID],1):plantings[[#This Row],[experiment_ID]],plantings[[#This Row],[experiment_ID]]), "")</f>
        <v>5</v>
      </c>
      <c r="C223" s="126" t="s">
        <v>9527</v>
      </c>
      <c r="D223" s="191"/>
      <c r="E223" s="105">
        <v>350</v>
      </c>
      <c r="F223" s="126" t="s">
        <v>604</v>
      </c>
      <c r="G223" s="126"/>
      <c r="H223" s="105"/>
      <c r="I223" s="105"/>
      <c r="J223" s="105"/>
      <c r="K223" s="126" t="s">
        <v>9217</v>
      </c>
      <c r="L223" s="21"/>
      <c r="M223" s="105"/>
      <c r="N223" s="194">
        <v>18</v>
      </c>
      <c r="O223" s="105"/>
      <c r="P223" s="21"/>
      <c r="Q223" s="126"/>
      <c r="R223" s="105"/>
      <c r="S223" s="105"/>
      <c r="T223" s="126"/>
      <c r="U223" s="105"/>
      <c r="V223" s="105"/>
      <c r="W223" s="105"/>
      <c r="X223" s="105"/>
      <c r="Y223" s="105"/>
      <c r="Z223" s="127"/>
      <c r="AA223" s="126"/>
    </row>
    <row r="224" spans="1:27" x14ac:dyDescent="0.25">
      <c r="A224" s="126" t="s">
        <v>9507</v>
      </c>
      <c r="B224" s="127" cm="1">
        <f t="array" ref="B224">IF(ROW() &lt; ROW(INDEX(plantings[experiment_ID],ROWS(plantings[experiment_ID]))), COUNTIF(INDEX(plantings[experiment_ID],1):plantings[[#This Row],[experiment_ID]],plantings[[#This Row],[experiment_ID]]), "")</f>
        <v>6</v>
      </c>
      <c r="C224" s="126" t="s">
        <v>9528</v>
      </c>
      <c r="D224" s="191"/>
      <c r="E224" s="105">
        <v>350</v>
      </c>
      <c r="F224" s="126" t="s">
        <v>604</v>
      </c>
      <c r="G224" s="126"/>
      <c r="H224" s="105"/>
      <c r="I224" s="105"/>
      <c r="J224" s="105"/>
      <c r="K224" s="126" t="s">
        <v>9218</v>
      </c>
      <c r="L224" s="21"/>
      <c r="M224" s="105"/>
      <c r="N224" s="194">
        <v>18</v>
      </c>
      <c r="O224" s="105"/>
      <c r="P224" s="21"/>
      <c r="Q224" s="126"/>
      <c r="R224" s="105"/>
      <c r="S224" s="105"/>
      <c r="T224" s="126"/>
      <c r="U224" s="105"/>
      <c r="V224" s="105"/>
      <c r="W224" s="105"/>
      <c r="X224" s="105"/>
      <c r="Y224" s="105"/>
      <c r="Z224" s="127"/>
      <c r="AA224" s="126"/>
    </row>
    <row r="225" spans="1:27" x14ac:dyDescent="0.25">
      <c r="A225" s="126" t="s">
        <v>9508</v>
      </c>
      <c r="B225" s="127" cm="1">
        <f t="array" ref="B225">IF(ROW() &lt; ROW(INDEX(plantings[experiment_ID],ROWS(plantings[experiment_ID]))), COUNTIF(INDEX(plantings[experiment_ID],1):plantings[[#This Row],[experiment_ID]],plantings[[#This Row],[experiment_ID]]), "")</f>
        <v>1</v>
      </c>
      <c r="C225" s="126" t="s">
        <v>9523</v>
      </c>
      <c r="D225" s="191"/>
      <c r="E225" s="105">
        <v>350</v>
      </c>
      <c r="F225" s="126" t="s">
        <v>604</v>
      </c>
      <c r="G225" s="126"/>
      <c r="H225" s="105"/>
      <c r="I225" s="105"/>
      <c r="J225" s="105"/>
      <c r="K225" s="126" t="s">
        <v>9214</v>
      </c>
      <c r="L225" s="191"/>
      <c r="M225" s="105"/>
      <c r="N225" s="194">
        <v>18</v>
      </c>
      <c r="O225" s="105"/>
      <c r="P225" s="21"/>
      <c r="Q225" s="126"/>
      <c r="R225" s="105"/>
      <c r="S225" s="105"/>
      <c r="T225" s="126"/>
      <c r="U225" s="105"/>
      <c r="V225" s="105"/>
      <c r="W225" s="105"/>
      <c r="X225" s="105"/>
      <c r="Y225" s="105"/>
      <c r="Z225" s="127"/>
      <c r="AA225" s="126"/>
    </row>
    <row r="226" spans="1:27" x14ac:dyDescent="0.25">
      <c r="A226" s="126" t="s">
        <v>9508</v>
      </c>
      <c r="B226" s="127" cm="1">
        <f t="array" ref="B226">IF(ROW() &lt; ROW(INDEX(plantings[experiment_ID],ROWS(plantings[experiment_ID]))), COUNTIF(INDEX(plantings[experiment_ID],1):plantings[[#This Row],[experiment_ID]],plantings[[#This Row],[experiment_ID]]), "")</f>
        <v>2</v>
      </c>
      <c r="C226" s="126" t="s">
        <v>9524</v>
      </c>
      <c r="D226" s="191"/>
      <c r="E226" s="105">
        <v>350</v>
      </c>
      <c r="F226" s="126" t="s">
        <v>604</v>
      </c>
      <c r="G226" s="126"/>
      <c r="H226" s="105"/>
      <c r="I226" s="105"/>
      <c r="J226" s="105"/>
      <c r="K226" s="126" t="s">
        <v>9215</v>
      </c>
      <c r="L226" s="21"/>
      <c r="M226" s="105"/>
      <c r="N226" s="194">
        <v>18</v>
      </c>
      <c r="O226" s="105"/>
      <c r="P226" s="21"/>
      <c r="Q226" s="126"/>
      <c r="R226" s="105"/>
      <c r="S226" s="105"/>
      <c r="T226" s="126"/>
      <c r="U226" s="105"/>
      <c r="V226" s="105"/>
      <c r="W226" s="105"/>
      <c r="X226" s="105"/>
      <c r="Y226" s="105"/>
      <c r="Z226" s="127"/>
      <c r="AA226" s="126"/>
    </row>
    <row r="227" spans="1:27" x14ac:dyDescent="0.25">
      <c r="A227" s="126" t="s">
        <v>9508</v>
      </c>
      <c r="B227" s="127" cm="1">
        <f t="array" ref="B227">IF(ROW() &lt; ROW(INDEX(plantings[experiment_ID],ROWS(plantings[experiment_ID]))), COUNTIF(INDEX(plantings[experiment_ID],1):plantings[[#This Row],[experiment_ID]],plantings[[#This Row],[experiment_ID]]), "")</f>
        <v>3</v>
      </c>
      <c r="C227" s="126" t="s">
        <v>9525</v>
      </c>
      <c r="D227" s="191"/>
      <c r="E227" s="105">
        <v>350</v>
      </c>
      <c r="F227" s="126" t="s">
        <v>604</v>
      </c>
      <c r="G227" s="126"/>
      <c r="H227" s="105"/>
      <c r="I227" s="105"/>
      <c r="J227" s="105"/>
      <c r="K227" s="126" t="s">
        <v>9216</v>
      </c>
      <c r="L227" s="21"/>
      <c r="M227" s="105"/>
      <c r="N227" s="194">
        <v>18</v>
      </c>
      <c r="O227" s="105"/>
      <c r="P227" s="21"/>
      <c r="Q227" s="126"/>
      <c r="R227" s="105"/>
      <c r="S227" s="105"/>
      <c r="T227" s="126"/>
      <c r="U227" s="105"/>
      <c r="V227" s="105"/>
      <c r="W227" s="105"/>
      <c r="X227" s="105"/>
      <c r="Y227" s="105"/>
      <c r="Z227" s="127"/>
      <c r="AA227" s="126"/>
    </row>
    <row r="228" spans="1:27" x14ac:dyDescent="0.25">
      <c r="A228" s="126" t="s">
        <v>9508</v>
      </c>
      <c r="B228" s="127" cm="1">
        <f t="array" ref="B228">IF(ROW() &lt; ROW(INDEX(plantings[experiment_ID],ROWS(plantings[experiment_ID]))), COUNTIF(INDEX(plantings[experiment_ID],1):plantings[[#This Row],[experiment_ID]],plantings[[#This Row],[experiment_ID]]), "")</f>
        <v>4</v>
      </c>
      <c r="C228" s="126" t="s">
        <v>9526</v>
      </c>
      <c r="D228" s="191"/>
      <c r="E228" s="105">
        <v>350</v>
      </c>
      <c r="F228" s="126" t="s">
        <v>604</v>
      </c>
      <c r="G228" s="126"/>
      <c r="H228" s="105"/>
      <c r="I228" s="105"/>
      <c r="J228" s="105"/>
      <c r="K228" s="126" t="s">
        <v>9214</v>
      </c>
      <c r="L228" s="21"/>
      <c r="M228" s="105"/>
      <c r="N228" s="194">
        <v>18</v>
      </c>
      <c r="O228" s="105"/>
      <c r="P228" s="21"/>
      <c r="Q228" s="126"/>
      <c r="R228" s="105"/>
      <c r="S228" s="105"/>
      <c r="T228" s="126"/>
      <c r="U228" s="105"/>
      <c r="V228" s="105"/>
      <c r="W228" s="105"/>
      <c r="X228" s="105"/>
      <c r="Y228" s="105"/>
      <c r="Z228" s="127"/>
      <c r="AA228" s="126"/>
    </row>
    <row r="229" spans="1:27" x14ac:dyDescent="0.25">
      <c r="A229" s="126" t="s">
        <v>9508</v>
      </c>
      <c r="B229" s="127" cm="1">
        <f t="array" ref="B229">IF(ROW() &lt; ROW(INDEX(plantings[experiment_ID],ROWS(plantings[experiment_ID]))), COUNTIF(INDEX(plantings[experiment_ID],1):plantings[[#This Row],[experiment_ID]],plantings[[#This Row],[experiment_ID]]), "")</f>
        <v>5</v>
      </c>
      <c r="C229" s="126" t="s">
        <v>9527</v>
      </c>
      <c r="D229" s="191"/>
      <c r="E229" s="105">
        <v>350</v>
      </c>
      <c r="F229" s="126" t="s">
        <v>604</v>
      </c>
      <c r="G229" s="126"/>
      <c r="H229" s="105"/>
      <c r="I229" s="105"/>
      <c r="J229" s="105"/>
      <c r="K229" s="126" t="s">
        <v>9217</v>
      </c>
      <c r="L229" s="21"/>
      <c r="M229" s="105"/>
      <c r="N229" s="194">
        <v>18</v>
      </c>
      <c r="O229" s="105"/>
      <c r="P229" s="21"/>
      <c r="Q229" s="126"/>
      <c r="R229" s="105"/>
      <c r="S229" s="105"/>
      <c r="T229" s="126"/>
      <c r="U229" s="105"/>
      <c r="V229" s="105"/>
      <c r="W229" s="105"/>
      <c r="X229" s="105"/>
      <c r="Y229" s="105"/>
      <c r="Z229" s="127"/>
      <c r="AA229" s="126"/>
    </row>
    <row r="230" spans="1:27" x14ac:dyDescent="0.25">
      <c r="A230" s="126" t="s">
        <v>9508</v>
      </c>
      <c r="B230" s="127" cm="1">
        <f t="array" ref="B230">IF(ROW() &lt; ROW(INDEX(plantings[experiment_ID],ROWS(plantings[experiment_ID]))), COUNTIF(INDEX(plantings[experiment_ID],1):plantings[[#This Row],[experiment_ID]],plantings[[#This Row],[experiment_ID]]), "")</f>
        <v>6</v>
      </c>
      <c r="C230" s="126" t="s">
        <v>9528</v>
      </c>
      <c r="D230" s="191"/>
      <c r="E230" s="105">
        <v>350</v>
      </c>
      <c r="F230" s="126" t="s">
        <v>604</v>
      </c>
      <c r="G230" s="126"/>
      <c r="H230" s="105"/>
      <c r="I230" s="105"/>
      <c r="J230" s="105"/>
      <c r="K230" s="126" t="s">
        <v>9218</v>
      </c>
      <c r="L230" s="21"/>
      <c r="M230" s="105"/>
      <c r="N230" s="194">
        <v>18</v>
      </c>
      <c r="O230" s="105"/>
      <c r="P230" s="21"/>
      <c r="Q230" s="126"/>
      <c r="R230" s="105"/>
      <c r="S230" s="105"/>
      <c r="T230" s="126"/>
      <c r="U230" s="105"/>
      <c r="V230" s="105"/>
      <c r="W230" s="105"/>
      <c r="X230" s="105"/>
      <c r="Y230" s="105"/>
      <c r="Z230" s="127"/>
      <c r="AA230" s="126"/>
    </row>
    <row r="231" spans="1:27" x14ac:dyDescent="0.25">
      <c r="A231" s="126" t="s">
        <v>9509</v>
      </c>
      <c r="B231" s="127" cm="1">
        <f t="array" ref="B231">IF(ROW() &lt; ROW(INDEX(plantings[experiment_ID],ROWS(plantings[experiment_ID]))), COUNTIF(INDEX(plantings[experiment_ID],1):plantings[[#This Row],[experiment_ID]],plantings[[#This Row],[experiment_ID]]), "")</f>
        <v>1</v>
      </c>
      <c r="C231" s="126" t="s">
        <v>9523</v>
      </c>
      <c r="D231" s="191"/>
      <c r="E231" s="105">
        <v>350</v>
      </c>
      <c r="F231" s="126" t="s">
        <v>604</v>
      </c>
      <c r="G231" s="126"/>
      <c r="H231" s="105"/>
      <c r="I231" s="105"/>
      <c r="J231" s="105"/>
      <c r="K231" s="126" t="s">
        <v>9214</v>
      </c>
      <c r="L231" s="191"/>
      <c r="M231" s="105"/>
      <c r="N231" s="194">
        <v>18</v>
      </c>
      <c r="O231" s="105"/>
      <c r="P231" s="21"/>
      <c r="Q231" s="126"/>
      <c r="R231" s="105"/>
      <c r="S231" s="105"/>
      <c r="T231" s="126"/>
      <c r="U231" s="105"/>
      <c r="V231" s="105"/>
      <c r="W231" s="105"/>
      <c r="X231" s="105"/>
      <c r="Y231" s="105"/>
      <c r="Z231" s="127"/>
      <c r="AA231" s="126"/>
    </row>
    <row r="232" spans="1:27" x14ac:dyDescent="0.25">
      <c r="A232" s="126" t="s">
        <v>9509</v>
      </c>
      <c r="B232" s="127" cm="1">
        <f t="array" ref="B232">IF(ROW() &lt; ROW(INDEX(plantings[experiment_ID],ROWS(plantings[experiment_ID]))), COUNTIF(INDEX(plantings[experiment_ID],1):plantings[[#This Row],[experiment_ID]],plantings[[#This Row],[experiment_ID]]), "")</f>
        <v>2</v>
      </c>
      <c r="C232" s="126" t="s">
        <v>9524</v>
      </c>
      <c r="D232" s="191"/>
      <c r="E232" s="105">
        <v>350</v>
      </c>
      <c r="F232" s="126" t="s">
        <v>604</v>
      </c>
      <c r="G232" s="126"/>
      <c r="H232" s="105"/>
      <c r="I232" s="105"/>
      <c r="J232" s="105"/>
      <c r="K232" s="126" t="s">
        <v>9215</v>
      </c>
      <c r="L232" s="21"/>
      <c r="M232" s="105"/>
      <c r="N232" s="194">
        <v>18</v>
      </c>
      <c r="O232" s="105"/>
      <c r="P232" s="21"/>
      <c r="Q232" s="126"/>
      <c r="R232" s="105"/>
      <c r="S232" s="105"/>
      <c r="T232" s="126"/>
      <c r="U232" s="105"/>
      <c r="V232" s="105"/>
      <c r="W232" s="105"/>
      <c r="X232" s="105"/>
      <c r="Y232" s="105"/>
      <c r="Z232" s="127"/>
      <c r="AA232" s="126"/>
    </row>
    <row r="233" spans="1:27" x14ac:dyDescent="0.25">
      <c r="A233" s="126" t="s">
        <v>9509</v>
      </c>
      <c r="B233" s="127" cm="1">
        <f t="array" ref="B233">IF(ROW() &lt; ROW(INDEX(plantings[experiment_ID],ROWS(plantings[experiment_ID]))), COUNTIF(INDEX(plantings[experiment_ID],1):plantings[[#This Row],[experiment_ID]],plantings[[#This Row],[experiment_ID]]), "")</f>
        <v>3</v>
      </c>
      <c r="C233" s="126" t="s">
        <v>9525</v>
      </c>
      <c r="D233" s="191"/>
      <c r="E233" s="105">
        <v>350</v>
      </c>
      <c r="F233" s="126" t="s">
        <v>604</v>
      </c>
      <c r="G233" s="126"/>
      <c r="H233" s="105"/>
      <c r="I233" s="105"/>
      <c r="J233" s="105"/>
      <c r="K233" s="126" t="s">
        <v>9216</v>
      </c>
      <c r="L233" s="21"/>
      <c r="M233" s="105"/>
      <c r="N233" s="194">
        <v>18</v>
      </c>
      <c r="O233" s="105"/>
      <c r="P233" s="21"/>
      <c r="Q233" s="126"/>
      <c r="R233" s="105"/>
      <c r="S233" s="105"/>
      <c r="T233" s="126"/>
      <c r="U233" s="105"/>
      <c r="V233" s="105"/>
      <c r="W233" s="105"/>
      <c r="X233" s="105"/>
      <c r="Y233" s="105"/>
      <c r="Z233" s="127"/>
      <c r="AA233" s="126"/>
    </row>
    <row r="234" spans="1:27" x14ac:dyDescent="0.25">
      <c r="A234" s="126" t="s">
        <v>9509</v>
      </c>
      <c r="B234" s="127" cm="1">
        <f t="array" ref="B234">IF(ROW() &lt; ROW(INDEX(plantings[experiment_ID],ROWS(plantings[experiment_ID]))), COUNTIF(INDEX(plantings[experiment_ID],1):plantings[[#This Row],[experiment_ID]],plantings[[#This Row],[experiment_ID]]), "")</f>
        <v>4</v>
      </c>
      <c r="C234" s="126" t="s">
        <v>9526</v>
      </c>
      <c r="D234" s="191"/>
      <c r="E234" s="105">
        <v>350</v>
      </c>
      <c r="F234" s="126" t="s">
        <v>604</v>
      </c>
      <c r="G234" s="126"/>
      <c r="H234" s="105"/>
      <c r="I234" s="105"/>
      <c r="J234" s="105"/>
      <c r="K234" s="126" t="s">
        <v>9214</v>
      </c>
      <c r="L234" s="21"/>
      <c r="M234" s="105"/>
      <c r="N234" s="194">
        <v>18</v>
      </c>
      <c r="O234" s="105"/>
      <c r="P234" s="21"/>
      <c r="Q234" s="126"/>
      <c r="R234" s="105"/>
      <c r="S234" s="105"/>
      <c r="T234" s="126"/>
      <c r="U234" s="105"/>
      <c r="V234" s="105"/>
      <c r="W234" s="105"/>
      <c r="X234" s="105"/>
      <c r="Y234" s="105"/>
      <c r="Z234" s="127"/>
      <c r="AA234" s="126"/>
    </row>
    <row r="235" spans="1:27" x14ac:dyDescent="0.25">
      <c r="A235" s="126" t="s">
        <v>9509</v>
      </c>
      <c r="B235" s="127" cm="1">
        <f t="array" ref="B235">IF(ROW() &lt; ROW(INDEX(plantings[experiment_ID],ROWS(plantings[experiment_ID]))), COUNTIF(INDEX(plantings[experiment_ID],1):plantings[[#This Row],[experiment_ID]],plantings[[#This Row],[experiment_ID]]), "")</f>
        <v>5</v>
      </c>
      <c r="C235" s="126" t="s">
        <v>9527</v>
      </c>
      <c r="D235" s="191"/>
      <c r="E235" s="105">
        <v>350</v>
      </c>
      <c r="F235" s="126" t="s">
        <v>604</v>
      </c>
      <c r="G235" s="126"/>
      <c r="H235" s="105"/>
      <c r="I235" s="105"/>
      <c r="J235" s="105"/>
      <c r="K235" s="126" t="s">
        <v>9217</v>
      </c>
      <c r="L235" s="21"/>
      <c r="M235" s="105"/>
      <c r="N235" s="194">
        <v>18</v>
      </c>
      <c r="O235" s="105"/>
      <c r="P235" s="21"/>
      <c r="Q235" s="126"/>
      <c r="R235" s="105"/>
      <c r="S235" s="105"/>
      <c r="T235" s="126"/>
      <c r="U235" s="105"/>
      <c r="V235" s="105"/>
      <c r="W235" s="105"/>
      <c r="X235" s="105"/>
      <c r="Y235" s="105"/>
      <c r="Z235" s="127"/>
      <c r="AA235" s="126"/>
    </row>
    <row r="236" spans="1:27" x14ac:dyDescent="0.25">
      <c r="A236" s="126" t="s">
        <v>9509</v>
      </c>
      <c r="B236" s="127" cm="1">
        <f t="array" ref="B236">IF(ROW() &lt; ROW(INDEX(plantings[experiment_ID],ROWS(plantings[experiment_ID]))), COUNTIF(INDEX(plantings[experiment_ID],1):plantings[[#This Row],[experiment_ID]],plantings[[#This Row],[experiment_ID]]), "")</f>
        <v>6</v>
      </c>
      <c r="C236" s="126" t="s">
        <v>9528</v>
      </c>
      <c r="D236" s="191"/>
      <c r="E236" s="105">
        <v>350</v>
      </c>
      <c r="F236" s="126" t="s">
        <v>604</v>
      </c>
      <c r="G236" s="126"/>
      <c r="H236" s="105"/>
      <c r="I236" s="105"/>
      <c r="J236" s="105"/>
      <c r="K236" s="126" t="s">
        <v>9218</v>
      </c>
      <c r="L236" s="21"/>
      <c r="M236" s="105"/>
      <c r="N236" s="194">
        <v>18</v>
      </c>
      <c r="O236" s="105"/>
      <c r="P236" s="21"/>
      <c r="Q236" s="126"/>
      <c r="R236" s="105"/>
      <c r="S236" s="105"/>
      <c r="T236" s="126"/>
      <c r="U236" s="105"/>
      <c r="V236" s="105"/>
      <c r="W236" s="105"/>
      <c r="X236" s="105"/>
      <c r="Y236" s="105"/>
      <c r="Z236" s="127"/>
      <c r="AA236" s="126"/>
    </row>
    <row r="237" spans="1:27" x14ac:dyDescent="0.25">
      <c r="A237" s="126" t="s">
        <v>9510</v>
      </c>
      <c r="B237" s="127" cm="1">
        <f t="array" ref="B237">IF(ROW() &lt; ROW(INDEX(plantings[experiment_ID],ROWS(plantings[experiment_ID]))), COUNTIF(INDEX(plantings[experiment_ID],1):plantings[[#This Row],[experiment_ID]],plantings[[#This Row],[experiment_ID]]), "")</f>
        <v>1</v>
      </c>
      <c r="C237" s="126" t="s">
        <v>9523</v>
      </c>
      <c r="D237" s="191"/>
      <c r="E237" s="105">
        <v>350</v>
      </c>
      <c r="F237" s="126" t="s">
        <v>604</v>
      </c>
      <c r="G237" s="126"/>
      <c r="H237" s="105"/>
      <c r="I237" s="105"/>
      <c r="J237" s="105"/>
      <c r="K237" s="126" t="s">
        <v>9214</v>
      </c>
      <c r="L237" s="191"/>
      <c r="M237" s="105"/>
      <c r="N237" s="194">
        <v>18</v>
      </c>
      <c r="O237" s="105"/>
      <c r="P237" s="21"/>
      <c r="Q237" s="126"/>
      <c r="R237" s="105"/>
      <c r="S237" s="105"/>
      <c r="T237" s="126"/>
      <c r="U237" s="105"/>
      <c r="V237" s="105"/>
      <c r="W237" s="105"/>
      <c r="X237" s="105"/>
      <c r="Y237" s="105"/>
      <c r="Z237" s="127"/>
      <c r="AA237" s="126"/>
    </row>
    <row r="238" spans="1:27" x14ac:dyDescent="0.25">
      <c r="A238" s="126" t="s">
        <v>9510</v>
      </c>
      <c r="B238" s="127" cm="1">
        <f t="array" ref="B238">IF(ROW() &lt; ROW(INDEX(plantings[experiment_ID],ROWS(plantings[experiment_ID]))), COUNTIF(INDEX(plantings[experiment_ID],1):plantings[[#This Row],[experiment_ID]],plantings[[#This Row],[experiment_ID]]), "")</f>
        <v>2</v>
      </c>
      <c r="C238" s="126" t="s">
        <v>9524</v>
      </c>
      <c r="D238" s="191"/>
      <c r="E238" s="105">
        <v>350</v>
      </c>
      <c r="F238" s="126" t="s">
        <v>604</v>
      </c>
      <c r="G238" s="126"/>
      <c r="H238" s="105"/>
      <c r="I238" s="105"/>
      <c r="J238" s="105"/>
      <c r="K238" s="126" t="s">
        <v>9215</v>
      </c>
      <c r="L238" s="21"/>
      <c r="M238" s="105"/>
      <c r="N238" s="194">
        <v>18</v>
      </c>
      <c r="O238" s="105"/>
      <c r="P238" s="21"/>
      <c r="Q238" s="126"/>
      <c r="R238" s="105"/>
      <c r="S238" s="105"/>
      <c r="T238" s="126"/>
      <c r="U238" s="105"/>
      <c r="V238" s="105"/>
      <c r="W238" s="105"/>
      <c r="X238" s="105"/>
      <c r="Y238" s="105"/>
      <c r="Z238" s="127"/>
      <c r="AA238" s="126"/>
    </row>
    <row r="239" spans="1:27" x14ac:dyDescent="0.25">
      <c r="A239" s="126" t="s">
        <v>9510</v>
      </c>
      <c r="B239" s="127" cm="1">
        <f t="array" ref="B239">IF(ROW() &lt; ROW(INDEX(plantings[experiment_ID],ROWS(plantings[experiment_ID]))), COUNTIF(INDEX(plantings[experiment_ID],1):plantings[[#This Row],[experiment_ID]],plantings[[#This Row],[experiment_ID]]), "")</f>
        <v>3</v>
      </c>
      <c r="C239" s="126" t="s">
        <v>9525</v>
      </c>
      <c r="D239" s="191"/>
      <c r="E239" s="105">
        <v>350</v>
      </c>
      <c r="F239" s="126" t="s">
        <v>604</v>
      </c>
      <c r="G239" s="126"/>
      <c r="H239" s="105"/>
      <c r="I239" s="105"/>
      <c r="J239" s="105"/>
      <c r="K239" s="126" t="s">
        <v>9216</v>
      </c>
      <c r="L239" s="21"/>
      <c r="M239" s="105"/>
      <c r="N239" s="194">
        <v>18</v>
      </c>
      <c r="O239" s="105"/>
      <c r="P239" s="21"/>
      <c r="Q239" s="126"/>
      <c r="R239" s="105"/>
      <c r="S239" s="105"/>
      <c r="T239" s="126"/>
      <c r="U239" s="105"/>
      <c r="V239" s="105"/>
      <c r="W239" s="105"/>
      <c r="X239" s="105"/>
      <c r="Y239" s="105"/>
      <c r="Z239" s="127"/>
      <c r="AA239" s="126"/>
    </row>
    <row r="240" spans="1:27" x14ac:dyDescent="0.25">
      <c r="A240" s="126" t="s">
        <v>9510</v>
      </c>
      <c r="B240" s="127" cm="1">
        <f t="array" ref="B240">IF(ROW() &lt; ROW(INDEX(plantings[experiment_ID],ROWS(plantings[experiment_ID]))), COUNTIF(INDEX(plantings[experiment_ID],1):plantings[[#This Row],[experiment_ID]],plantings[[#This Row],[experiment_ID]]), "")</f>
        <v>4</v>
      </c>
      <c r="C240" s="126" t="s">
        <v>9526</v>
      </c>
      <c r="D240" s="191"/>
      <c r="E240" s="105">
        <v>350</v>
      </c>
      <c r="F240" s="126" t="s">
        <v>604</v>
      </c>
      <c r="G240" s="126"/>
      <c r="H240" s="105"/>
      <c r="I240" s="105"/>
      <c r="J240" s="105"/>
      <c r="K240" s="126" t="s">
        <v>9214</v>
      </c>
      <c r="L240" s="21"/>
      <c r="M240" s="105"/>
      <c r="N240" s="194">
        <v>18</v>
      </c>
      <c r="O240" s="105"/>
      <c r="P240" s="21"/>
      <c r="Q240" s="126"/>
      <c r="R240" s="105"/>
      <c r="S240" s="105"/>
      <c r="T240" s="126"/>
      <c r="U240" s="105"/>
      <c r="V240" s="105"/>
      <c r="W240" s="105"/>
      <c r="X240" s="105"/>
      <c r="Y240" s="105"/>
      <c r="Z240" s="127"/>
      <c r="AA240" s="126"/>
    </row>
    <row r="241" spans="1:27" x14ac:dyDescent="0.25">
      <c r="A241" s="126" t="s">
        <v>9510</v>
      </c>
      <c r="B241" s="127" cm="1">
        <f t="array" ref="B241">IF(ROW() &lt; ROW(INDEX(plantings[experiment_ID],ROWS(plantings[experiment_ID]))), COUNTIF(INDEX(plantings[experiment_ID],1):plantings[[#This Row],[experiment_ID]],plantings[[#This Row],[experiment_ID]]), "")</f>
        <v>5</v>
      </c>
      <c r="C241" s="126" t="s">
        <v>9527</v>
      </c>
      <c r="D241" s="191"/>
      <c r="E241" s="105">
        <v>350</v>
      </c>
      <c r="F241" s="126" t="s">
        <v>604</v>
      </c>
      <c r="G241" s="126"/>
      <c r="H241" s="105"/>
      <c r="I241" s="105"/>
      <c r="J241" s="105"/>
      <c r="K241" s="126" t="s">
        <v>9217</v>
      </c>
      <c r="L241" s="21"/>
      <c r="M241" s="105"/>
      <c r="N241" s="194">
        <v>18</v>
      </c>
      <c r="O241" s="105"/>
      <c r="P241" s="21"/>
      <c r="Q241" s="126"/>
      <c r="R241" s="105"/>
      <c r="S241" s="105"/>
      <c r="T241" s="126"/>
      <c r="U241" s="105"/>
      <c r="V241" s="105"/>
      <c r="W241" s="105"/>
      <c r="X241" s="105"/>
      <c r="Y241" s="105"/>
      <c r="Z241" s="127"/>
      <c r="AA241" s="126"/>
    </row>
    <row r="242" spans="1:27" x14ac:dyDescent="0.25">
      <c r="A242" s="126" t="s">
        <v>9510</v>
      </c>
      <c r="B242" s="127" cm="1">
        <f t="array" ref="B242">IF(ROW() &lt; ROW(INDEX(plantings[experiment_ID],ROWS(plantings[experiment_ID]))), COUNTIF(INDEX(plantings[experiment_ID],1):plantings[[#This Row],[experiment_ID]],plantings[[#This Row],[experiment_ID]]), "")</f>
        <v>6</v>
      </c>
      <c r="C242" s="126" t="s">
        <v>9528</v>
      </c>
      <c r="D242" s="191"/>
      <c r="E242" s="105">
        <v>350</v>
      </c>
      <c r="F242" s="126" t="s">
        <v>604</v>
      </c>
      <c r="G242" s="126"/>
      <c r="H242" s="105"/>
      <c r="I242" s="105"/>
      <c r="J242" s="105"/>
      <c r="K242" s="126" t="s">
        <v>9218</v>
      </c>
      <c r="L242" s="21"/>
      <c r="M242" s="105"/>
      <c r="N242" s="194">
        <v>18</v>
      </c>
      <c r="O242" s="105"/>
      <c r="P242" s="21"/>
      <c r="Q242" s="126"/>
      <c r="R242" s="105"/>
      <c r="S242" s="105"/>
      <c r="T242" s="126"/>
      <c r="U242" s="105"/>
      <c r="V242" s="105"/>
      <c r="W242" s="105"/>
      <c r="X242" s="105"/>
      <c r="Y242" s="105"/>
      <c r="Z242" s="127"/>
      <c r="AA242" s="126"/>
    </row>
    <row r="243" spans="1:27" x14ac:dyDescent="0.25">
      <c r="A243" s="126" t="s">
        <v>9511</v>
      </c>
      <c r="B243" s="127" cm="1">
        <f t="array" ref="B243">IF(ROW() &lt; ROW(INDEX(plantings[experiment_ID],ROWS(plantings[experiment_ID]))), COUNTIF(INDEX(plantings[experiment_ID],1):plantings[[#This Row],[experiment_ID]],plantings[[#This Row],[experiment_ID]]), "")</f>
        <v>1</v>
      </c>
      <c r="C243" s="126" t="s">
        <v>9523</v>
      </c>
      <c r="D243" s="191"/>
      <c r="E243" s="105">
        <v>350</v>
      </c>
      <c r="F243" s="126" t="s">
        <v>604</v>
      </c>
      <c r="G243" s="126"/>
      <c r="H243" s="105"/>
      <c r="I243" s="105"/>
      <c r="J243" s="105"/>
      <c r="K243" s="126" t="s">
        <v>9214</v>
      </c>
      <c r="L243" s="191"/>
      <c r="M243" s="105"/>
      <c r="N243" s="194">
        <v>18</v>
      </c>
      <c r="O243" s="105"/>
      <c r="P243" s="21"/>
      <c r="Q243" s="126"/>
      <c r="R243" s="105"/>
      <c r="S243" s="105"/>
      <c r="T243" s="126"/>
      <c r="U243" s="105"/>
      <c r="V243" s="105"/>
      <c r="W243" s="105"/>
      <c r="X243" s="105"/>
      <c r="Y243" s="105"/>
      <c r="Z243" s="127"/>
      <c r="AA243" s="126"/>
    </row>
    <row r="244" spans="1:27" x14ac:dyDescent="0.25">
      <c r="A244" s="126" t="s">
        <v>9511</v>
      </c>
      <c r="B244" s="127" cm="1">
        <f t="array" ref="B244">IF(ROW() &lt; ROW(INDEX(plantings[experiment_ID],ROWS(plantings[experiment_ID]))), COUNTIF(INDEX(plantings[experiment_ID],1):plantings[[#This Row],[experiment_ID]],plantings[[#This Row],[experiment_ID]]), "")</f>
        <v>2</v>
      </c>
      <c r="C244" s="126" t="s">
        <v>9524</v>
      </c>
      <c r="D244" s="191"/>
      <c r="E244" s="105">
        <v>350</v>
      </c>
      <c r="F244" s="126" t="s">
        <v>604</v>
      </c>
      <c r="G244" s="126"/>
      <c r="H244" s="105"/>
      <c r="I244" s="105"/>
      <c r="J244" s="105"/>
      <c r="K244" s="126" t="s">
        <v>9215</v>
      </c>
      <c r="L244" s="21"/>
      <c r="M244" s="105"/>
      <c r="N244" s="194">
        <v>18</v>
      </c>
      <c r="O244" s="105"/>
      <c r="P244" s="21"/>
      <c r="Q244" s="126"/>
      <c r="R244" s="105"/>
      <c r="S244" s="105"/>
      <c r="T244" s="126"/>
      <c r="U244" s="105"/>
      <c r="V244" s="105"/>
      <c r="W244" s="105"/>
      <c r="X244" s="105"/>
      <c r="Y244" s="105"/>
      <c r="Z244" s="127"/>
      <c r="AA244" s="126"/>
    </row>
    <row r="245" spans="1:27" x14ac:dyDescent="0.25">
      <c r="A245" s="126" t="s">
        <v>9511</v>
      </c>
      <c r="B245" s="127" cm="1">
        <f t="array" ref="B245">IF(ROW() &lt; ROW(INDEX(plantings[experiment_ID],ROWS(plantings[experiment_ID]))), COUNTIF(INDEX(plantings[experiment_ID],1):plantings[[#This Row],[experiment_ID]],plantings[[#This Row],[experiment_ID]]), "")</f>
        <v>3</v>
      </c>
      <c r="C245" s="126" t="s">
        <v>9525</v>
      </c>
      <c r="D245" s="191"/>
      <c r="E245" s="105">
        <v>350</v>
      </c>
      <c r="F245" s="126" t="s">
        <v>604</v>
      </c>
      <c r="G245" s="126"/>
      <c r="H245" s="105"/>
      <c r="I245" s="105"/>
      <c r="J245" s="105"/>
      <c r="K245" s="126" t="s">
        <v>9216</v>
      </c>
      <c r="L245" s="21"/>
      <c r="M245" s="105"/>
      <c r="N245" s="194">
        <v>18</v>
      </c>
      <c r="O245" s="105"/>
      <c r="P245" s="21"/>
      <c r="Q245" s="126"/>
      <c r="R245" s="105"/>
      <c r="S245" s="105"/>
      <c r="T245" s="126"/>
      <c r="U245" s="105"/>
      <c r="V245" s="105"/>
      <c r="W245" s="105"/>
      <c r="X245" s="105"/>
      <c r="Y245" s="105"/>
      <c r="Z245" s="127"/>
      <c r="AA245" s="126"/>
    </row>
    <row r="246" spans="1:27" x14ac:dyDescent="0.25">
      <c r="A246" s="126" t="s">
        <v>9511</v>
      </c>
      <c r="B246" s="127" cm="1">
        <f t="array" ref="B246">IF(ROW() &lt; ROW(INDEX(plantings[experiment_ID],ROWS(plantings[experiment_ID]))), COUNTIF(INDEX(plantings[experiment_ID],1):plantings[[#This Row],[experiment_ID]],plantings[[#This Row],[experiment_ID]]), "")</f>
        <v>4</v>
      </c>
      <c r="C246" s="126" t="s">
        <v>9526</v>
      </c>
      <c r="D246" s="191"/>
      <c r="E246" s="105">
        <v>350</v>
      </c>
      <c r="F246" s="126" t="s">
        <v>604</v>
      </c>
      <c r="G246" s="126"/>
      <c r="H246" s="105"/>
      <c r="I246" s="105"/>
      <c r="J246" s="105"/>
      <c r="K246" s="126" t="s">
        <v>9214</v>
      </c>
      <c r="L246" s="21"/>
      <c r="M246" s="105"/>
      <c r="N246" s="194">
        <v>18</v>
      </c>
      <c r="O246" s="105"/>
      <c r="P246" s="21"/>
      <c r="Q246" s="126"/>
      <c r="R246" s="105"/>
      <c r="S246" s="105"/>
      <c r="T246" s="126"/>
      <c r="U246" s="105"/>
      <c r="V246" s="105"/>
      <c r="W246" s="105"/>
      <c r="X246" s="105"/>
      <c r="Y246" s="105"/>
      <c r="Z246" s="127"/>
      <c r="AA246" s="126"/>
    </row>
    <row r="247" spans="1:27" x14ac:dyDescent="0.25">
      <c r="A247" s="126" t="s">
        <v>9511</v>
      </c>
      <c r="B247" s="127" cm="1">
        <f t="array" ref="B247">IF(ROW() &lt; ROW(INDEX(plantings[experiment_ID],ROWS(plantings[experiment_ID]))), COUNTIF(INDEX(plantings[experiment_ID],1):plantings[[#This Row],[experiment_ID]],plantings[[#This Row],[experiment_ID]]), "")</f>
        <v>5</v>
      </c>
      <c r="C247" s="126" t="s">
        <v>9527</v>
      </c>
      <c r="D247" s="191"/>
      <c r="E247" s="105">
        <v>350</v>
      </c>
      <c r="F247" s="126" t="s">
        <v>604</v>
      </c>
      <c r="G247" s="126"/>
      <c r="H247" s="105"/>
      <c r="I247" s="105"/>
      <c r="J247" s="105"/>
      <c r="K247" s="126" t="s">
        <v>9217</v>
      </c>
      <c r="L247" s="21"/>
      <c r="M247" s="105"/>
      <c r="N247" s="194">
        <v>18</v>
      </c>
      <c r="O247" s="105"/>
      <c r="P247" s="21"/>
      <c r="Q247" s="126"/>
      <c r="R247" s="105"/>
      <c r="S247" s="105"/>
      <c r="T247" s="126"/>
      <c r="U247" s="105"/>
      <c r="V247" s="105"/>
      <c r="W247" s="105"/>
      <c r="X247" s="105"/>
      <c r="Y247" s="105"/>
      <c r="Z247" s="127"/>
      <c r="AA247" s="126"/>
    </row>
    <row r="248" spans="1:27" x14ac:dyDescent="0.25">
      <c r="A248" s="126" t="s">
        <v>9511</v>
      </c>
      <c r="B248" s="127" cm="1">
        <f t="array" ref="B248">IF(ROW() &lt; ROW(INDEX(plantings[experiment_ID],ROWS(plantings[experiment_ID]))), COUNTIF(INDEX(plantings[experiment_ID],1):plantings[[#This Row],[experiment_ID]],plantings[[#This Row],[experiment_ID]]), "")</f>
        <v>6</v>
      </c>
      <c r="C248" s="126" t="s">
        <v>9528</v>
      </c>
      <c r="D248" s="191"/>
      <c r="E248" s="105">
        <v>350</v>
      </c>
      <c r="F248" s="126" t="s">
        <v>604</v>
      </c>
      <c r="G248" s="126"/>
      <c r="H248" s="105"/>
      <c r="I248" s="105"/>
      <c r="J248" s="105"/>
      <c r="K248" s="126" t="s">
        <v>9218</v>
      </c>
      <c r="L248" s="21"/>
      <c r="M248" s="105"/>
      <c r="N248" s="194">
        <v>18</v>
      </c>
      <c r="O248" s="105"/>
      <c r="P248" s="21"/>
      <c r="Q248" s="126"/>
      <c r="R248" s="105"/>
      <c r="S248" s="105"/>
      <c r="T248" s="126"/>
      <c r="U248" s="105"/>
      <c r="V248" s="105"/>
      <c r="W248" s="105"/>
      <c r="X248" s="105"/>
      <c r="Y248" s="105"/>
      <c r="Z248" s="127"/>
      <c r="AA248" s="126"/>
    </row>
    <row r="249" spans="1:27" x14ac:dyDescent="0.25">
      <c r="A249" s="126" t="s">
        <v>9512</v>
      </c>
      <c r="B249" s="127" cm="1">
        <f t="array" ref="B249">IF(ROW() &lt; ROW(INDEX(plantings[experiment_ID],ROWS(plantings[experiment_ID]))), COUNTIF(INDEX(plantings[experiment_ID],1):plantings[[#This Row],[experiment_ID]],plantings[[#This Row],[experiment_ID]]), "")</f>
        <v>1</v>
      </c>
      <c r="C249" s="126" t="s">
        <v>9523</v>
      </c>
      <c r="D249" s="191"/>
      <c r="E249" s="105">
        <v>350</v>
      </c>
      <c r="F249" s="126" t="s">
        <v>604</v>
      </c>
      <c r="G249" s="126"/>
      <c r="H249" s="105"/>
      <c r="I249" s="105"/>
      <c r="J249" s="105"/>
      <c r="K249" s="126" t="s">
        <v>9214</v>
      </c>
      <c r="L249" s="191"/>
      <c r="M249" s="105"/>
      <c r="N249" s="194">
        <v>18</v>
      </c>
      <c r="O249" s="105"/>
      <c r="P249" s="21"/>
      <c r="Q249" s="126"/>
      <c r="R249" s="105"/>
      <c r="S249" s="105"/>
      <c r="T249" s="126"/>
      <c r="U249" s="105"/>
      <c r="V249" s="105"/>
      <c r="W249" s="105"/>
      <c r="X249" s="105"/>
      <c r="Y249" s="105"/>
      <c r="Z249" s="127"/>
      <c r="AA249" s="126"/>
    </row>
    <row r="250" spans="1:27" x14ac:dyDescent="0.25">
      <c r="A250" s="126" t="s">
        <v>9512</v>
      </c>
      <c r="B250" s="127" cm="1">
        <f t="array" ref="B250">IF(ROW() &lt; ROW(INDEX(plantings[experiment_ID],ROWS(plantings[experiment_ID]))), COUNTIF(INDEX(plantings[experiment_ID],1):plantings[[#This Row],[experiment_ID]],plantings[[#This Row],[experiment_ID]]), "")</f>
        <v>2</v>
      </c>
      <c r="C250" s="126" t="s">
        <v>9524</v>
      </c>
      <c r="D250" s="191"/>
      <c r="E250" s="105">
        <v>350</v>
      </c>
      <c r="F250" s="126" t="s">
        <v>604</v>
      </c>
      <c r="G250" s="126"/>
      <c r="H250" s="105"/>
      <c r="I250" s="105"/>
      <c r="J250" s="105"/>
      <c r="K250" s="126" t="s">
        <v>9215</v>
      </c>
      <c r="L250" s="21"/>
      <c r="M250" s="105"/>
      <c r="N250" s="194">
        <v>18</v>
      </c>
      <c r="O250" s="105"/>
      <c r="P250" s="21"/>
      <c r="Q250" s="126"/>
      <c r="R250" s="105"/>
      <c r="S250" s="105"/>
      <c r="T250" s="126"/>
      <c r="U250" s="105"/>
      <c r="V250" s="105"/>
      <c r="W250" s="105"/>
      <c r="X250" s="105"/>
      <c r="Y250" s="105"/>
      <c r="Z250" s="127"/>
      <c r="AA250" s="126"/>
    </row>
    <row r="251" spans="1:27" x14ac:dyDescent="0.25">
      <c r="A251" s="126" t="s">
        <v>9512</v>
      </c>
      <c r="B251" s="127" cm="1">
        <f t="array" ref="B251">IF(ROW() &lt; ROW(INDEX(plantings[experiment_ID],ROWS(plantings[experiment_ID]))), COUNTIF(INDEX(plantings[experiment_ID],1):plantings[[#This Row],[experiment_ID]],plantings[[#This Row],[experiment_ID]]), "")</f>
        <v>3</v>
      </c>
      <c r="C251" s="126" t="s">
        <v>9525</v>
      </c>
      <c r="D251" s="191"/>
      <c r="E251" s="105">
        <v>350</v>
      </c>
      <c r="F251" s="126" t="s">
        <v>604</v>
      </c>
      <c r="G251" s="126"/>
      <c r="H251" s="105"/>
      <c r="I251" s="105"/>
      <c r="J251" s="105"/>
      <c r="K251" s="126" t="s">
        <v>9216</v>
      </c>
      <c r="L251" s="21"/>
      <c r="M251" s="105"/>
      <c r="N251" s="194">
        <v>18</v>
      </c>
      <c r="O251" s="105"/>
      <c r="P251" s="21"/>
      <c r="Q251" s="126"/>
      <c r="R251" s="105"/>
      <c r="S251" s="105"/>
      <c r="T251" s="126"/>
      <c r="U251" s="105"/>
      <c r="V251" s="105"/>
      <c r="W251" s="105"/>
      <c r="X251" s="105"/>
      <c r="Y251" s="105"/>
      <c r="Z251" s="127"/>
      <c r="AA251" s="126"/>
    </row>
    <row r="252" spans="1:27" x14ac:dyDescent="0.25">
      <c r="A252" s="126" t="s">
        <v>9512</v>
      </c>
      <c r="B252" s="127" cm="1">
        <f t="array" ref="B252">IF(ROW() &lt; ROW(INDEX(plantings[experiment_ID],ROWS(plantings[experiment_ID]))), COUNTIF(INDEX(plantings[experiment_ID],1):plantings[[#This Row],[experiment_ID]],plantings[[#This Row],[experiment_ID]]), "")</f>
        <v>4</v>
      </c>
      <c r="C252" s="126" t="s">
        <v>9526</v>
      </c>
      <c r="D252" s="191"/>
      <c r="E252" s="105">
        <v>350</v>
      </c>
      <c r="F252" s="126" t="s">
        <v>604</v>
      </c>
      <c r="G252" s="126"/>
      <c r="H252" s="105"/>
      <c r="I252" s="105"/>
      <c r="J252" s="105"/>
      <c r="K252" s="126" t="s">
        <v>9214</v>
      </c>
      <c r="L252" s="21"/>
      <c r="M252" s="105"/>
      <c r="N252" s="194">
        <v>18</v>
      </c>
      <c r="O252" s="105"/>
      <c r="P252" s="21"/>
      <c r="Q252" s="126"/>
      <c r="R252" s="105"/>
      <c r="S252" s="105"/>
      <c r="T252" s="126"/>
      <c r="U252" s="105"/>
      <c r="V252" s="105"/>
      <c r="W252" s="105"/>
      <c r="X252" s="105"/>
      <c r="Y252" s="105"/>
      <c r="Z252" s="127"/>
      <c r="AA252" s="126"/>
    </row>
    <row r="253" spans="1:27" x14ac:dyDescent="0.25">
      <c r="A253" s="126" t="s">
        <v>9512</v>
      </c>
      <c r="B253" s="127" cm="1">
        <f t="array" ref="B253">IF(ROW() &lt; ROW(INDEX(plantings[experiment_ID],ROWS(plantings[experiment_ID]))), COUNTIF(INDEX(plantings[experiment_ID],1):plantings[[#This Row],[experiment_ID]],plantings[[#This Row],[experiment_ID]]), "")</f>
        <v>5</v>
      </c>
      <c r="C253" s="126" t="s">
        <v>9527</v>
      </c>
      <c r="D253" s="191"/>
      <c r="E253" s="105">
        <v>350</v>
      </c>
      <c r="F253" s="126" t="s">
        <v>604</v>
      </c>
      <c r="G253" s="126"/>
      <c r="H253" s="105"/>
      <c r="I253" s="105"/>
      <c r="J253" s="105"/>
      <c r="K253" s="126" t="s">
        <v>9217</v>
      </c>
      <c r="L253" s="21"/>
      <c r="M253" s="105"/>
      <c r="N253" s="194">
        <v>18</v>
      </c>
      <c r="O253" s="105"/>
      <c r="P253" s="21"/>
      <c r="Q253" s="126"/>
      <c r="R253" s="105"/>
      <c r="S253" s="105"/>
      <c r="T253" s="126"/>
      <c r="U253" s="105"/>
      <c r="V253" s="105"/>
      <c r="W253" s="105"/>
      <c r="X253" s="105"/>
      <c r="Y253" s="105"/>
      <c r="Z253" s="127"/>
      <c r="AA253" s="126"/>
    </row>
    <row r="254" spans="1:27" x14ac:dyDescent="0.25">
      <c r="A254" s="126" t="s">
        <v>9512</v>
      </c>
      <c r="B254" s="127" cm="1">
        <f t="array" ref="B254">IF(ROW() &lt; ROW(INDEX(plantings[experiment_ID],ROWS(plantings[experiment_ID]))), COUNTIF(INDEX(plantings[experiment_ID],1):plantings[[#This Row],[experiment_ID]],plantings[[#This Row],[experiment_ID]]), "")</f>
        <v>6</v>
      </c>
      <c r="C254" s="126" t="s">
        <v>9528</v>
      </c>
      <c r="D254" s="191"/>
      <c r="E254" s="105">
        <v>350</v>
      </c>
      <c r="F254" s="126" t="s">
        <v>604</v>
      </c>
      <c r="G254" s="126"/>
      <c r="H254" s="105"/>
      <c r="I254" s="105"/>
      <c r="J254" s="105"/>
      <c r="K254" s="126" t="s">
        <v>9218</v>
      </c>
      <c r="L254" s="21"/>
      <c r="M254" s="105"/>
      <c r="N254" s="194">
        <v>18</v>
      </c>
      <c r="O254" s="105"/>
      <c r="P254" s="21"/>
      <c r="Q254" s="126"/>
      <c r="R254" s="105"/>
      <c r="S254" s="105"/>
      <c r="T254" s="126"/>
      <c r="U254" s="105"/>
      <c r="V254" s="105"/>
      <c r="W254" s="105"/>
      <c r="X254" s="105"/>
      <c r="Y254" s="105"/>
      <c r="Z254" s="127"/>
      <c r="AA254" s="126"/>
    </row>
    <row r="255" spans="1:27" x14ac:dyDescent="0.25">
      <c r="A255" s="126" t="s">
        <v>9513</v>
      </c>
      <c r="B255" s="127" cm="1">
        <f t="array" ref="B255">IF(ROW() &lt; ROW(INDEX(plantings[experiment_ID],ROWS(plantings[experiment_ID]))), COUNTIF(INDEX(plantings[experiment_ID],1):plantings[[#This Row],[experiment_ID]],plantings[[#This Row],[experiment_ID]]), "")</f>
        <v>1</v>
      </c>
      <c r="C255" s="126" t="s">
        <v>9523</v>
      </c>
      <c r="D255" s="191"/>
      <c r="E255" s="105">
        <v>350</v>
      </c>
      <c r="F255" s="126" t="s">
        <v>604</v>
      </c>
      <c r="G255" s="126"/>
      <c r="H255" s="105"/>
      <c r="I255" s="105"/>
      <c r="J255" s="105"/>
      <c r="K255" s="126" t="s">
        <v>9214</v>
      </c>
      <c r="L255" s="191"/>
      <c r="M255" s="105"/>
      <c r="N255" s="194">
        <v>18</v>
      </c>
      <c r="O255" s="105"/>
      <c r="P255" s="21"/>
      <c r="Q255" s="126"/>
      <c r="R255" s="105"/>
      <c r="S255" s="105"/>
      <c r="T255" s="126"/>
      <c r="U255" s="105"/>
      <c r="V255" s="105"/>
      <c r="W255" s="105"/>
      <c r="X255" s="105"/>
      <c r="Y255" s="105"/>
      <c r="Z255" s="127"/>
      <c r="AA255" s="126"/>
    </row>
    <row r="256" spans="1:27" x14ac:dyDescent="0.25">
      <c r="A256" s="126" t="s">
        <v>9513</v>
      </c>
      <c r="B256" s="127" cm="1">
        <f t="array" ref="B256">IF(ROW() &lt; ROW(INDEX(plantings[experiment_ID],ROWS(plantings[experiment_ID]))), COUNTIF(INDEX(plantings[experiment_ID],1):plantings[[#This Row],[experiment_ID]],plantings[[#This Row],[experiment_ID]]), "")</f>
        <v>2</v>
      </c>
      <c r="C256" s="126" t="s">
        <v>9524</v>
      </c>
      <c r="D256" s="191"/>
      <c r="E256" s="105">
        <v>350</v>
      </c>
      <c r="F256" s="126" t="s">
        <v>604</v>
      </c>
      <c r="G256" s="126"/>
      <c r="H256" s="105"/>
      <c r="I256" s="105"/>
      <c r="J256" s="105"/>
      <c r="K256" s="126" t="s">
        <v>9215</v>
      </c>
      <c r="L256" s="21"/>
      <c r="M256" s="105"/>
      <c r="N256" s="194">
        <v>18</v>
      </c>
      <c r="O256" s="105"/>
      <c r="P256" s="21"/>
      <c r="Q256" s="126"/>
      <c r="R256" s="105"/>
      <c r="S256" s="105"/>
      <c r="T256" s="126"/>
      <c r="U256" s="105"/>
      <c r="V256" s="105"/>
      <c r="W256" s="105"/>
      <c r="X256" s="105"/>
      <c r="Y256" s="105"/>
      <c r="Z256" s="127"/>
      <c r="AA256" s="126"/>
    </row>
    <row r="257" spans="1:27" x14ac:dyDescent="0.25">
      <c r="A257" s="126" t="s">
        <v>9513</v>
      </c>
      <c r="B257" s="127" cm="1">
        <f t="array" ref="B257">IF(ROW() &lt; ROW(INDEX(plantings[experiment_ID],ROWS(plantings[experiment_ID]))), COUNTIF(INDEX(plantings[experiment_ID],1):plantings[[#This Row],[experiment_ID]],plantings[[#This Row],[experiment_ID]]), "")</f>
        <v>3</v>
      </c>
      <c r="C257" s="126" t="s">
        <v>9525</v>
      </c>
      <c r="D257" s="191"/>
      <c r="E257" s="105">
        <v>350</v>
      </c>
      <c r="F257" s="126" t="s">
        <v>604</v>
      </c>
      <c r="G257" s="126"/>
      <c r="H257" s="105"/>
      <c r="I257" s="105"/>
      <c r="J257" s="105"/>
      <c r="K257" s="126" t="s">
        <v>9216</v>
      </c>
      <c r="L257" s="21"/>
      <c r="M257" s="105"/>
      <c r="N257" s="194">
        <v>18</v>
      </c>
      <c r="O257" s="105"/>
      <c r="P257" s="21"/>
      <c r="Q257" s="126"/>
      <c r="R257" s="105"/>
      <c r="S257" s="105"/>
      <c r="T257" s="126"/>
      <c r="U257" s="105"/>
      <c r="V257" s="105"/>
      <c r="W257" s="105"/>
      <c r="X257" s="105"/>
      <c r="Y257" s="105"/>
      <c r="Z257" s="127"/>
      <c r="AA257" s="126"/>
    </row>
    <row r="258" spans="1:27" x14ac:dyDescent="0.25">
      <c r="A258" s="126" t="s">
        <v>9513</v>
      </c>
      <c r="B258" s="127" cm="1">
        <f t="array" ref="B258">IF(ROW() &lt; ROW(INDEX(plantings[experiment_ID],ROWS(plantings[experiment_ID]))), COUNTIF(INDEX(plantings[experiment_ID],1):plantings[[#This Row],[experiment_ID]],plantings[[#This Row],[experiment_ID]]), "")</f>
        <v>4</v>
      </c>
      <c r="C258" s="126" t="s">
        <v>9526</v>
      </c>
      <c r="D258" s="191"/>
      <c r="E258" s="105">
        <v>350</v>
      </c>
      <c r="F258" s="126" t="s">
        <v>604</v>
      </c>
      <c r="G258" s="126"/>
      <c r="H258" s="105"/>
      <c r="I258" s="105"/>
      <c r="J258" s="105"/>
      <c r="K258" s="126" t="s">
        <v>9214</v>
      </c>
      <c r="L258" s="21"/>
      <c r="M258" s="105"/>
      <c r="N258" s="194">
        <v>18</v>
      </c>
      <c r="O258" s="105"/>
      <c r="P258" s="21"/>
      <c r="Q258" s="126"/>
      <c r="R258" s="105"/>
      <c r="S258" s="105"/>
      <c r="T258" s="126"/>
      <c r="U258" s="105"/>
      <c r="V258" s="105"/>
      <c r="W258" s="105"/>
      <c r="X258" s="105"/>
      <c r="Y258" s="105"/>
      <c r="Z258" s="127"/>
      <c r="AA258" s="126"/>
    </row>
    <row r="259" spans="1:27" x14ac:dyDescent="0.25">
      <c r="A259" s="126" t="s">
        <v>9513</v>
      </c>
      <c r="B259" s="127" cm="1">
        <f t="array" ref="B259">IF(ROW() &lt; ROW(INDEX(plantings[experiment_ID],ROWS(plantings[experiment_ID]))), COUNTIF(INDEX(plantings[experiment_ID],1):plantings[[#This Row],[experiment_ID]],plantings[[#This Row],[experiment_ID]]), "")</f>
        <v>5</v>
      </c>
      <c r="C259" s="126" t="s">
        <v>9527</v>
      </c>
      <c r="D259" s="191"/>
      <c r="E259" s="105">
        <v>350</v>
      </c>
      <c r="F259" s="126" t="s">
        <v>604</v>
      </c>
      <c r="G259" s="126"/>
      <c r="H259" s="105"/>
      <c r="I259" s="105"/>
      <c r="J259" s="105"/>
      <c r="K259" s="126" t="s">
        <v>9217</v>
      </c>
      <c r="L259" s="21"/>
      <c r="M259" s="105"/>
      <c r="N259" s="194">
        <v>18</v>
      </c>
      <c r="O259" s="105"/>
      <c r="P259" s="21"/>
      <c r="Q259" s="126"/>
      <c r="R259" s="105"/>
      <c r="S259" s="105"/>
      <c r="T259" s="126"/>
      <c r="U259" s="105"/>
      <c r="V259" s="105"/>
      <c r="W259" s="105"/>
      <c r="X259" s="105"/>
      <c r="Y259" s="105"/>
      <c r="Z259" s="127"/>
      <c r="AA259" s="126"/>
    </row>
    <row r="260" spans="1:27" x14ac:dyDescent="0.25">
      <c r="A260" s="126" t="s">
        <v>9513</v>
      </c>
      <c r="B260" s="127" cm="1">
        <f t="array" ref="B260">IF(ROW() &lt; ROW(INDEX(plantings[experiment_ID],ROWS(plantings[experiment_ID]))), COUNTIF(INDEX(plantings[experiment_ID],1):plantings[[#This Row],[experiment_ID]],plantings[[#This Row],[experiment_ID]]), "")</f>
        <v>6</v>
      </c>
      <c r="C260" s="126" t="s">
        <v>9528</v>
      </c>
      <c r="D260" s="191"/>
      <c r="E260" s="105">
        <v>350</v>
      </c>
      <c r="F260" s="126" t="s">
        <v>604</v>
      </c>
      <c r="G260" s="126"/>
      <c r="H260" s="105"/>
      <c r="I260" s="105"/>
      <c r="J260" s="105"/>
      <c r="K260" s="126" t="s">
        <v>9218</v>
      </c>
      <c r="L260" s="21"/>
      <c r="M260" s="105"/>
      <c r="N260" s="194">
        <v>18</v>
      </c>
      <c r="O260" s="105"/>
      <c r="P260" s="21"/>
      <c r="Q260" s="126"/>
      <c r="R260" s="105"/>
      <c r="S260" s="105"/>
      <c r="T260" s="126"/>
      <c r="U260" s="105"/>
      <c r="V260" s="105"/>
      <c r="W260" s="105"/>
      <c r="X260" s="105"/>
      <c r="Y260" s="105"/>
      <c r="Z260" s="127"/>
      <c r="AA260" s="126"/>
    </row>
    <row r="261" spans="1:27" x14ac:dyDescent="0.25">
      <c r="A261" s="126" t="s">
        <v>9514</v>
      </c>
      <c r="B261" s="127" cm="1">
        <f t="array" ref="B261">IF(ROW() &lt; ROW(INDEX(plantings[experiment_ID],ROWS(plantings[experiment_ID]))), COUNTIF(INDEX(plantings[experiment_ID],1):plantings[[#This Row],[experiment_ID]],plantings[[#This Row],[experiment_ID]]), "")</f>
        <v>1</v>
      </c>
      <c r="C261" s="126" t="s">
        <v>9523</v>
      </c>
      <c r="D261" s="191"/>
      <c r="E261" s="105">
        <v>350</v>
      </c>
      <c r="F261" s="126" t="s">
        <v>604</v>
      </c>
      <c r="G261" s="126"/>
      <c r="H261" s="105"/>
      <c r="I261" s="105"/>
      <c r="J261" s="105"/>
      <c r="K261" s="126" t="s">
        <v>9214</v>
      </c>
      <c r="L261" s="191"/>
      <c r="M261" s="105"/>
      <c r="N261" s="194">
        <v>18</v>
      </c>
      <c r="O261" s="105"/>
      <c r="P261" s="21"/>
      <c r="Q261" s="126"/>
      <c r="R261" s="105"/>
      <c r="S261" s="105"/>
      <c r="T261" s="126"/>
      <c r="U261" s="105"/>
      <c r="V261" s="105"/>
      <c r="W261" s="105"/>
      <c r="X261" s="105"/>
      <c r="Y261" s="105"/>
      <c r="Z261" s="127"/>
      <c r="AA261" s="126"/>
    </row>
    <row r="262" spans="1:27" x14ac:dyDescent="0.25">
      <c r="A262" s="126" t="s">
        <v>9514</v>
      </c>
      <c r="B262" s="127" cm="1">
        <f t="array" ref="B262">IF(ROW() &lt; ROW(INDEX(plantings[experiment_ID],ROWS(plantings[experiment_ID]))), COUNTIF(INDEX(plantings[experiment_ID],1):plantings[[#This Row],[experiment_ID]],plantings[[#This Row],[experiment_ID]]), "")</f>
        <v>2</v>
      </c>
      <c r="C262" s="126" t="s">
        <v>9524</v>
      </c>
      <c r="D262" s="191"/>
      <c r="E262" s="105">
        <v>350</v>
      </c>
      <c r="F262" s="126" t="s">
        <v>604</v>
      </c>
      <c r="G262" s="126"/>
      <c r="H262" s="105"/>
      <c r="I262" s="105"/>
      <c r="J262" s="105"/>
      <c r="K262" s="126" t="s">
        <v>9215</v>
      </c>
      <c r="L262" s="21"/>
      <c r="M262" s="105"/>
      <c r="N262" s="194">
        <v>18</v>
      </c>
      <c r="O262" s="105"/>
      <c r="P262" s="21"/>
      <c r="Q262" s="126"/>
      <c r="R262" s="105"/>
      <c r="S262" s="105"/>
      <c r="T262" s="126"/>
      <c r="U262" s="105"/>
      <c r="V262" s="105"/>
      <c r="W262" s="105"/>
      <c r="X262" s="105"/>
      <c r="Y262" s="105"/>
      <c r="Z262" s="127"/>
      <c r="AA262" s="126"/>
    </row>
    <row r="263" spans="1:27" x14ac:dyDescent="0.25">
      <c r="A263" s="126" t="s">
        <v>9514</v>
      </c>
      <c r="B263" s="127" cm="1">
        <f t="array" ref="B263">IF(ROW() &lt; ROW(INDEX(plantings[experiment_ID],ROWS(plantings[experiment_ID]))), COUNTIF(INDEX(plantings[experiment_ID],1):plantings[[#This Row],[experiment_ID]],plantings[[#This Row],[experiment_ID]]), "")</f>
        <v>3</v>
      </c>
      <c r="C263" s="126" t="s">
        <v>9525</v>
      </c>
      <c r="D263" s="191"/>
      <c r="E263" s="105">
        <v>350</v>
      </c>
      <c r="F263" s="126" t="s">
        <v>604</v>
      </c>
      <c r="G263" s="126"/>
      <c r="H263" s="105"/>
      <c r="I263" s="105"/>
      <c r="J263" s="105"/>
      <c r="K263" s="126" t="s">
        <v>9216</v>
      </c>
      <c r="L263" s="21"/>
      <c r="M263" s="105"/>
      <c r="N263" s="194">
        <v>18</v>
      </c>
      <c r="O263" s="105"/>
      <c r="P263" s="21"/>
      <c r="Q263" s="126"/>
      <c r="R263" s="105"/>
      <c r="S263" s="105"/>
      <c r="T263" s="126"/>
      <c r="U263" s="105"/>
      <c r="V263" s="105"/>
      <c r="W263" s="105"/>
      <c r="X263" s="105"/>
      <c r="Y263" s="105"/>
      <c r="Z263" s="127"/>
      <c r="AA263" s="126"/>
    </row>
    <row r="264" spans="1:27" x14ac:dyDescent="0.25">
      <c r="A264" s="126" t="s">
        <v>9514</v>
      </c>
      <c r="B264" s="127" cm="1">
        <f t="array" ref="B264">IF(ROW() &lt; ROW(INDEX(plantings[experiment_ID],ROWS(plantings[experiment_ID]))), COUNTIF(INDEX(plantings[experiment_ID],1):plantings[[#This Row],[experiment_ID]],plantings[[#This Row],[experiment_ID]]), "")</f>
        <v>4</v>
      </c>
      <c r="C264" s="126" t="s">
        <v>9526</v>
      </c>
      <c r="D264" s="191"/>
      <c r="E264" s="105">
        <v>350</v>
      </c>
      <c r="F264" s="126" t="s">
        <v>604</v>
      </c>
      <c r="G264" s="126"/>
      <c r="H264" s="105"/>
      <c r="I264" s="105"/>
      <c r="J264" s="105"/>
      <c r="K264" s="126" t="s">
        <v>9214</v>
      </c>
      <c r="L264" s="21"/>
      <c r="M264" s="105"/>
      <c r="N264" s="194">
        <v>18</v>
      </c>
      <c r="O264" s="105"/>
      <c r="P264" s="21"/>
      <c r="Q264" s="126"/>
      <c r="R264" s="105"/>
      <c r="S264" s="105"/>
      <c r="T264" s="126"/>
      <c r="U264" s="105"/>
      <c r="V264" s="105"/>
      <c r="W264" s="105"/>
      <c r="X264" s="105"/>
      <c r="Y264" s="105"/>
      <c r="Z264" s="127"/>
      <c r="AA264" s="126"/>
    </row>
    <row r="265" spans="1:27" x14ac:dyDescent="0.25">
      <c r="A265" s="126" t="s">
        <v>9514</v>
      </c>
      <c r="B265" s="127" cm="1">
        <f t="array" ref="B265">IF(ROW() &lt; ROW(INDEX(plantings[experiment_ID],ROWS(plantings[experiment_ID]))), COUNTIF(INDEX(plantings[experiment_ID],1):plantings[[#This Row],[experiment_ID]],plantings[[#This Row],[experiment_ID]]), "")</f>
        <v>5</v>
      </c>
      <c r="C265" s="126" t="s">
        <v>9527</v>
      </c>
      <c r="D265" s="191"/>
      <c r="E265" s="105">
        <v>350</v>
      </c>
      <c r="F265" s="126" t="s">
        <v>604</v>
      </c>
      <c r="G265" s="126"/>
      <c r="H265" s="105"/>
      <c r="I265" s="105"/>
      <c r="J265" s="105"/>
      <c r="K265" s="126" t="s">
        <v>9217</v>
      </c>
      <c r="L265" s="21"/>
      <c r="M265" s="105"/>
      <c r="N265" s="194">
        <v>18</v>
      </c>
      <c r="O265" s="105"/>
      <c r="P265" s="21"/>
      <c r="Q265" s="126"/>
      <c r="R265" s="105"/>
      <c r="S265" s="105"/>
      <c r="T265" s="126"/>
      <c r="U265" s="105"/>
      <c r="V265" s="105"/>
      <c r="W265" s="105"/>
      <c r="X265" s="105"/>
      <c r="Y265" s="105"/>
      <c r="Z265" s="127"/>
      <c r="AA265" s="126"/>
    </row>
    <row r="266" spans="1:27" x14ac:dyDescent="0.25">
      <c r="A266" s="126" t="s">
        <v>9514</v>
      </c>
      <c r="B266" s="127" cm="1">
        <f t="array" ref="B266">IF(ROW() &lt; ROW(INDEX(plantings[experiment_ID],ROWS(plantings[experiment_ID]))), COUNTIF(INDEX(plantings[experiment_ID],1):plantings[[#This Row],[experiment_ID]],plantings[[#This Row],[experiment_ID]]), "")</f>
        <v>6</v>
      </c>
      <c r="C266" s="126" t="s">
        <v>9528</v>
      </c>
      <c r="D266" s="191"/>
      <c r="E266" s="105">
        <v>350</v>
      </c>
      <c r="F266" s="126" t="s">
        <v>604</v>
      </c>
      <c r="G266" s="126"/>
      <c r="H266" s="105"/>
      <c r="I266" s="105"/>
      <c r="J266" s="105"/>
      <c r="K266" s="126" t="s">
        <v>9218</v>
      </c>
      <c r="L266" s="21"/>
      <c r="M266" s="105"/>
      <c r="N266" s="194">
        <v>18</v>
      </c>
      <c r="O266" s="105"/>
      <c r="P266" s="21"/>
      <c r="Q266" s="126"/>
      <c r="R266" s="105"/>
      <c r="S266" s="105"/>
      <c r="T266" s="126"/>
      <c r="U266" s="105"/>
      <c r="V266" s="105"/>
      <c r="W266" s="105"/>
      <c r="X266" s="105"/>
      <c r="Y266" s="105"/>
      <c r="Z266" s="127"/>
      <c r="AA266" s="126"/>
    </row>
    <row r="267" spans="1:27" x14ac:dyDescent="0.25">
      <c r="A267" s="126" t="s">
        <v>9515</v>
      </c>
      <c r="B267" s="127" cm="1">
        <f t="array" ref="B267">IF(ROW() &lt; ROW(INDEX(plantings[experiment_ID],ROWS(plantings[experiment_ID]))), COUNTIF(INDEX(plantings[experiment_ID],1):plantings[[#This Row],[experiment_ID]],plantings[[#This Row],[experiment_ID]]), "")</f>
        <v>1</v>
      </c>
      <c r="C267" s="126" t="s">
        <v>9523</v>
      </c>
      <c r="D267" s="191"/>
      <c r="E267" s="105">
        <v>350</v>
      </c>
      <c r="F267" s="126" t="s">
        <v>604</v>
      </c>
      <c r="G267" s="126"/>
      <c r="H267" s="105"/>
      <c r="I267" s="105"/>
      <c r="J267" s="105"/>
      <c r="K267" s="126" t="s">
        <v>9214</v>
      </c>
      <c r="L267" s="191"/>
      <c r="M267" s="105"/>
      <c r="N267" s="194">
        <v>18</v>
      </c>
      <c r="O267" s="105"/>
      <c r="P267" s="21"/>
      <c r="Q267" s="126"/>
      <c r="R267" s="105"/>
      <c r="S267" s="105"/>
      <c r="T267" s="126"/>
      <c r="U267" s="105"/>
      <c r="V267" s="105"/>
      <c r="W267" s="105"/>
      <c r="X267" s="105"/>
      <c r="Y267" s="105"/>
      <c r="Z267" s="127"/>
      <c r="AA267" s="126"/>
    </row>
    <row r="268" spans="1:27" x14ac:dyDescent="0.25">
      <c r="A268" s="126" t="s">
        <v>9515</v>
      </c>
      <c r="B268" s="127" cm="1">
        <f t="array" ref="B268">IF(ROW() &lt; ROW(INDEX(plantings[experiment_ID],ROWS(plantings[experiment_ID]))), COUNTIF(INDEX(plantings[experiment_ID],1):plantings[[#This Row],[experiment_ID]],plantings[[#This Row],[experiment_ID]]), "")</f>
        <v>2</v>
      </c>
      <c r="C268" s="126" t="s">
        <v>9524</v>
      </c>
      <c r="D268" s="191"/>
      <c r="E268" s="105">
        <v>350</v>
      </c>
      <c r="F268" s="126" t="s">
        <v>604</v>
      </c>
      <c r="G268" s="126"/>
      <c r="H268" s="105"/>
      <c r="I268" s="105"/>
      <c r="J268" s="105"/>
      <c r="K268" s="126" t="s">
        <v>9215</v>
      </c>
      <c r="L268" s="21"/>
      <c r="M268" s="105"/>
      <c r="N268" s="194">
        <v>18</v>
      </c>
      <c r="O268" s="105"/>
      <c r="P268" s="21"/>
      <c r="Q268" s="126"/>
      <c r="R268" s="105"/>
      <c r="S268" s="105"/>
      <c r="T268" s="126"/>
      <c r="U268" s="105"/>
      <c r="V268" s="105"/>
      <c r="W268" s="105"/>
      <c r="X268" s="105"/>
      <c r="Y268" s="105"/>
      <c r="Z268" s="127"/>
      <c r="AA268" s="126"/>
    </row>
    <row r="269" spans="1:27" x14ac:dyDescent="0.25">
      <c r="A269" s="126" t="s">
        <v>9515</v>
      </c>
      <c r="B269" s="127" cm="1">
        <f t="array" ref="B269">IF(ROW() &lt; ROW(INDEX(plantings[experiment_ID],ROWS(plantings[experiment_ID]))), COUNTIF(INDEX(plantings[experiment_ID],1):plantings[[#This Row],[experiment_ID]],plantings[[#This Row],[experiment_ID]]), "")</f>
        <v>3</v>
      </c>
      <c r="C269" s="126" t="s">
        <v>9525</v>
      </c>
      <c r="D269" s="191"/>
      <c r="E269" s="105">
        <v>350</v>
      </c>
      <c r="F269" s="126" t="s">
        <v>604</v>
      </c>
      <c r="G269" s="126"/>
      <c r="H269" s="105"/>
      <c r="I269" s="105"/>
      <c r="J269" s="105"/>
      <c r="K269" s="126" t="s">
        <v>9216</v>
      </c>
      <c r="L269" s="21"/>
      <c r="M269" s="105"/>
      <c r="N269" s="194">
        <v>18</v>
      </c>
      <c r="O269" s="105"/>
      <c r="P269" s="21"/>
      <c r="Q269" s="126"/>
      <c r="R269" s="105"/>
      <c r="S269" s="105"/>
      <c r="T269" s="126"/>
      <c r="U269" s="105"/>
      <c r="V269" s="105"/>
      <c r="W269" s="105"/>
      <c r="X269" s="105"/>
      <c r="Y269" s="105"/>
      <c r="Z269" s="127"/>
      <c r="AA269" s="126"/>
    </row>
    <row r="270" spans="1:27" x14ac:dyDescent="0.25">
      <c r="A270" s="126" t="s">
        <v>9515</v>
      </c>
      <c r="B270" s="127" cm="1">
        <f t="array" ref="B270">IF(ROW() &lt; ROW(INDEX(plantings[experiment_ID],ROWS(plantings[experiment_ID]))), COUNTIF(INDEX(plantings[experiment_ID],1):plantings[[#This Row],[experiment_ID]],plantings[[#This Row],[experiment_ID]]), "")</f>
        <v>4</v>
      </c>
      <c r="C270" s="126" t="s">
        <v>9526</v>
      </c>
      <c r="D270" s="191"/>
      <c r="E270" s="105">
        <v>350</v>
      </c>
      <c r="F270" s="126" t="s">
        <v>604</v>
      </c>
      <c r="G270" s="126"/>
      <c r="H270" s="105"/>
      <c r="I270" s="105"/>
      <c r="J270" s="105"/>
      <c r="K270" s="126" t="s">
        <v>9214</v>
      </c>
      <c r="L270" s="21"/>
      <c r="M270" s="105"/>
      <c r="N270" s="194">
        <v>18</v>
      </c>
      <c r="O270" s="105"/>
      <c r="P270" s="21"/>
      <c r="Q270" s="126"/>
      <c r="R270" s="105"/>
      <c r="S270" s="105"/>
      <c r="T270" s="126"/>
      <c r="U270" s="105"/>
      <c r="V270" s="105"/>
      <c r="W270" s="105"/>
      <c r="X270" s="105"/>
      <c r="Y270" s="105"/>
      <c r="Z270" s="127"/>
      <c r="AA270" s="126"/>
    </row>
    <row r="271" spans="1:27" x14ac:dyDescent="0.25">
      <c r="A271" s="126" t="s">
        <v>9515</v>
      </c>
      <c r="B271" s="127" cm="1">
        <f t="array" ref="B271">IF(ROW() &lt; ROW(INDEX(plantings[experiment_ID],ROWS(plantings[experiment_ID]))), COUNTIF(INDEX(plantings[experiment_ID],1):plantings[[#This Row],[experiment_ID]],plantings[[#This Row],[experiment_ID]]), "")</f>
        <v>5</v>
      </c>
      <c r="C271" s="126" t="s">
        <v>9527</v>
      </c>
      <c r="D271" s="191"/>
      <c r="E271" s="105">
        <v>350</v>
      </c>
      <c r="F271" s="126" t="s">
        <v>604</v>
      </c>
      <c r="G271" s="126"/>
      <c r="H271" s="105"/>
      <c r="I271" s="105"/>
      <c r="J271" s="105"/>
      <c r="K271" s="126" t="s">
        <v>9217</v>
      </c>
      <c r="L271" s="21"/>
      <c r="M271" s="105"/>
      <c r="N271" s="194">
        <v>18</v>
      </c>
      <c r="O271" s="105"/>
      <c r="P271" s="21"/>
      <c r="Q271" s="126"/>
      <c r="R271" s="105"/>
      <c r="S271" s="105"/>
      <c r="T271" s="126"/>
      <c r="U271" s="105"/>
      <c r="V271" s="105"/>
      <c r="W271" s="105"/>
      <c r="X271" s="105"/>
      <c r="Y271" s="105"/>
      <c r="Z271" s="127"/>
      <c r="AA271" s="126"/>
    </row>
    <row r="272" spans="1:27" x14ac:dyDescent="0.25">
      <c r="A272" s="126" t="s">
        <v>9515</v>
      </c>
      <c r="B272" s="127" cm="1">
        <f t="array" ref="B272">IF(ROW() &lt; ROW(INDEX(plantings[experiment_ID],ROWS(plantings[experiment_ID]))), COUNTIF(INDEX(plantings[experiment_ID],1):plantings[[#This Row],[experiment_ID]],plantings[[#This Row],[experiment_ID]]), "")</f>
        <v>6</v>
      </c>
      <c r="C272" s="126" t="s">
        <v>9528</v>
      </c>
      <c r="D272" s="191"/>
      <c r="E272" s="105">
        <v>350</v>
      </c>
      <c r="F272" s="126" t="s">
        <v>604</v>
      </c>
      <c r="G272" s="126"/>
      <c r="H272" s="105"/>
      <c r="I272" s="105"/>
      <c r="J272" s="105"/>
      <c r="K272" s="126" t="s">
        <v>9218</v>
      </c>
      <c r="L272" s="21"/>
      <c r="M272" s="105"/>
      <c r="N272" s="194">
        <v>18</v>
      </c>
      <c r="O272" s="105"/>
      <c r="P272" s="21"/>
      <c r="Q272" s="126"/>
      <c r="R272" s="105"/>
      <c r="S272" s="105"/>
      <c r="T272" s="126"/>
      <c r="U272" s="105"/>
      <c r="V272" s="105"/>
      <c r="W272" s="105"/>
      <c r="X272" s="105"/>
      <c r="Y272" s="105"/>
      <c r="Z272" s="127"/>
      <c r="AA272" s="126"/>
    </row>
    <row r="273" spans="1:27" x14ac:dyDescent="0.25">
      <c r="A273" s="126" t="s">
        <v>9516</v>
      </c>
      <c r="B273" s="127" cm="1">
        <f t="array" ref="B273">IF(ROW() &lt; ROW(INDEX(plantings[experiment_ID],ROWS(plantings[experiment_ID]))), COUNTIF(INDEX(plantings[experiment_ID],1):plantings[[#This Row],[experiment_ID]],plantings[[#This Row],[experiment_ID]]), "")</f>
        <v>1</v>
      </c>
      <c r="C273" s="126" t="s">
        <v>9523</v>
      </c>
      <c r="D273" s="191"/>
      <c r="E273" s="105">
        <v>350</v>
      </c>
      <c r="F273" s="126" t="s">
        <v>604</v>
      </c>
      <c r="G273" s="126"/>
      <c r="H273" s="105"/>
      <c r="I273" s="105"/>
      <c r="J273" s="105"/>
      <c r="K273" s="126" t="s">
        <v>9214</v>
      </c>
      <c r="L273" s="191"/>
      <c r="M273" s="105"/>
      <c r="N273" s="194">
        <v>18</v>
      </c>
      <c r="O273" s="105"/>
      <c r="P273" s="21"/>
      <c r="Q273" s="126"/>
      <c r="R273" s="105"/>
      <c r="S273" s="105"/>
      <c r="T273" s="126"/>
      <c r="U273" s="105"/>
      <c r="V273" s="105"/>
      <c r="W273" s="105"/>
      <c r="X273" s="105"/>
      <c r="Y273" s="105"/>
      <c r="Z273" s="127"/>
      <c r="AA273" s="126"/>
    </row>
    <row r="274" spans="1:27" x14ac:dyDescent="0.25">
      <c r="A274" s="126" t="s">
        <v>9516</v>
      </c>
      <c r="B274" s="127" cm="1">
        <f t="array" ref="B274">IF(ROW() &lt; ROW(INDEX(plantings[experiment_ID],ROWS(plantings[experiment_ID]))), COUNTIF(INDEX(plantings[experiment_ID],1):plantings[[#This Row],[experiment_ID]],plantings[[#This Row],[experiment_ID]]), "")</f>
        <v>2</v>
      </c>
      <c r="C274" s="126" t="s">
        <v>9524</v>
      </c>
      <c r="D274" s="191"/>
      <c r="E274" s="105">
        <v>350</v>
      </c>
      <c r="F274" s="126" t="s">
        <v>604</v>
      </c>
      <c r="G274" s="126"/>
      <c r="H274" s="105"/>
      <c r="I274" s="105"/>
      <c r="J274" s="105"/>
      <c r="K274" s="126" t="s">
        <v>9215</v>
      </c>
      <c r="L274" s="21"/>
      <c r="M274" s="105"/>
      <c r="N274" s="194">
        <v>18</v>
      </c>
      <c r="O274" s="105"/>
      <c r="P274" s="21"/>
      <c r="Q274" s="126"/>
      <c r="R274" s="105"/>
      <c r="S274" s="105"/>
      <c r="T274" s="126"/>
      <c r="U274" s="105"/>
      <c r="V274" s="105"/>
      <c r="W274" s="105"/>
      <c r="X274" s="105"/>
      <c r="Y274" s="105"/>
      <c r="Z274" s="127"/>
      <c r="AA274" s="126"/>
    </row>
    <row r="275" spans="1:27" x14ac:dyDescent="0.25">
      <c r="A275" s="126" t="s">
        <v>9516</v>
      </c>
      <c r="B275" s="127" cm="1">
        <f t="array" ref="B275">IF(ROW() &lt; ROW(INDEX(plantings[experiment_ID],ROWS(plantings[experiment_ID]))), COUNTIF(INDEX(plantings[experiment_ID],1):plantings[[#This Row],[experiment_ID]],plantings[[#This Row],[experiment_ID]]), "")</f>
        <v>3</v>
      </c>
      <c r="C275" s="126" t="s">
        <v>9525</v>
      </c>
      <c r="D275" s="191"/>
      <c r="E275" s="105">
        <v>350</v>
      </c>
      <c r="F275" s="126" t="s">
        <v>604</v>
      </c>
      <c r="G275" s="126"/>
      <c r="H275" s="105"/>
      <c r="I275" s="105"/>
      <c r="J275" s="105"/>
      <c r="K275" s="126" t="s">
        <v>9216</v>
      </c>
      <c r="L275" s="21"/>
      <c r="M275" s="105"/>
      <c r="N275" s="194">
        <v>18</v>
      </c>
      <c r="O275" s="105"/>
      <c r="P275" s="21"/>
      <c r="Q275" s="126"/>
      <c r="R275" s="105"/>
      <c r="S275" s="105"/>
      <c r="T275" s="126"/>
      <c r="U275" s="105"/>
      <c r="V275" s="105"/>
      <c r="W275" s="105"/>
      <c r="X275" s="105"/>
      <c r="Y275" s="105"/>
      <c r="Z275" s="127"/>
      <c r="AA275" s="126"/>
    </row>
    <row r="276" spans="1:27" x14ac:dyDescent="0.25">
      <c r="A276" s="126" t="s">
        <v>9516</v>
      </c>
      <c r="B276" s="127" cm="1">
        <f t="array" ref="B276">IF(ROW() &lt; ROW(INDEX(plantings[experiment_ID],ROWS(plantings[experiment_ID]))), COUNTIF(INDEX(plantings[experiment_ID],1):plantings[[#This Row],[experiment_ID]],plantings[[#This Row],[experiment_ID]]), "")</f>
        <v>4</v>
      </c>
      <c r="C276" s="126" t="s">
        <v>9526</v>
      </c>
      <c r="D276" s="191"/>
      <c r="E276" s="105">
        <v>350</v>
      </c>
      <c r="F276" s="126" t="s">
        <v>604</v>
      </c>
      <c r="G276" s="126"/>
      <c r="H276" s="105"/>
      <c r="I276" s="105"/>
      <c r="J276" s="105"/>
      <c r="K276" s="126" t="s">
        <v>9214</v>
      </c>
      <c r="L276" s="21"/>
      <c r="M276" s="105"/>
      <c r="N276" s="194">
        <v>18</v>
      </c>
      <c r="O276" s="105"/>
      <c r="P276" s="21"/>
      <c r="Q276" s="126"/>
      <c r="R276" s="105"/>
      <c r="S276" s="105"/>
      <c r="T276" s="126"/>
      <c r="U276" s="105"/>
      <c r="V276" s="105"/>
      <c r="W276" s="105"/>
      <c r="X276" s="105"/>
      <c r="Y276" s="105"/>
      <c r="Z276" s="127"/>
      <c r="AA276" s="126"/>
    </row>
    <row r="277" spans="1:27" x14ac:dyDescent="0.25">
      <c r="A277" s="126" t="s">
        <v>9516</v>
      </c>
      <c r="B277" s="127" cm="1">
        <f t="array" ref="B277">IF(ROW() &lt; ROW(INDEX(plantings[experiment_ID],ROWS(plantings[experiment_ID]))), COUNTIF(INDEX(plantings[experiment_ID],1):plantings[[#This Row],[experiment_ID]],plantings[[#This Row],[experiment_ID]]), "")</f>
        <v>5</v>
      </c>
      <c r="C277" s="126" t="s">
        <v>9527</v>
      </c>
      <c r="D277" s="191"/>
      <c r="E277" s="105">
        <v>350</v>
      </c>
      <c r="F277" s="126" t="s">
        <v>604</v>
      </c>
      <c r="G277" s="126"/>
      <c r="H277" s="105"/>
      <c r="I277" s="105"/>
      <c r="J277" s="105"/>
      <c r="K277" s="126" t="s">
        <v>9217</v>
      </c>
      <c r="L277" s="21"/>
      <c r="M277" s="105"/>
      <c r="N277" s="194">
        <v>18</v>
      </c>
      <c r="O277" s="105"/>
      <c r="P277" s="21"/>
      <c r="Q277" s="126"/>
      <c r="R277" s="105"/>
      <c r="S277" s="105"/>
      <c r="T277" s="126"/>
      <c r="U277" s="105"/>
      <c r="V277" s="105"/>
      <c r="W277" s="105"/>
      <c r="X277" s="105"/>
      <c r="Y277" s="105"/>
      <c r="Z277" s="127"/>
      <c r="AA277" s="126"/>
    </row>
    <row r="278" spans="1:27" x14ac:dyDescent="0.25">
      <c r="A278" s="126" t="s">
        <v>9516</v>
      </c>
      <c r="B278" s="127" cm="1">
        <f t="array" ref="B278">IF(ROW() &lt; ROW(INDEX(plantings[experiment_ID],ROWS(plantings[experiment_ID]))), COUNTIF(INDEX(plantings[experiment_ID],1):plantings[[#This Row],[experiment_ID]],plantings[[#This Row],[experiment_ID]]), "")</f>
        <v>6</v>
      </c>
      <c r="C278" s="126" t="s">
        <v>9528</v>
      </c>
      <c r="D278" s="191"/>
      <c r="E278" s="105">
        <v>350</v>
      </c>
      <c r="F278" s="126" t="s">
        <v>604</v>
      </c>
      <c r="G278" s="126"/>
      <c r="H278" s="105"/>
      <c r="I278" s="105"/>
      <c r="J278" s="105"/>
      <c r="K278" s="126" t="s">
        <v>9218</v>
      </c>
      <c r="L278" s="21"/>
      <c r="M278" s="105"/>
      <c r="N278" s="194">
        <v>18</v>
      </c>
      <c r="O278" s="105"/>
      <c r="P278" s="21"/>
      <c r="Q278" s="126"/>
      <c r="R278" s="105"/>
      <c r="S278" s="105"/>
      <c r="T278" s="126"/>
      <c r="U278" s="105"/>
      <c r="V278" s="105"/>
      <c r="W278" s="105"/>
      <c r="X278" s="105"/>
      <c r="Y278" s="105"/>
      <c r="Z278" s="127"/>
      <c r="AA278" s="126"/>
    </row>
    <row r="279" spans="1:27" x14ac:dyDescent="0.25">
      <c r="A279" s="126" t="s">
        <v>9517</v>
      </c>
      <c r="B279" s="127" cm="1">
        <f t="array" ref="B279">IF(ROW() &lt; ROW(INDEX(plantings[experiment_ID],ROWS(plantings[experiment_ID]))), COUNTIF(INDEX(plantings[experiment_ID],1):plantings[[#This Row],[experiment_ID]],plantings[[#This Row],[experiment_ID]]), "")</f>
        <v>1</v>
      </c>
      <c r="C279" s="126" t="s">
        <v>9523</v>
      </c>
      <c r="D279" s="191"/>
      <c r="E279" s="105">
        <v>350</v>
      </c>
      <c r="F279" s="126" t="s">
        <v>604</v>
      </c>
      <c r="G279" s="126"/>
      <c r="H279" s="105"/>
      <c r="I279" s="105"/>
      <c r="J279" s="105"/>
      <c r="K279" s="126" t="s">
        <v>9214</v>
      </c>
      <c r="L279" s="191"/>
      <c r="M279" s="105"/>
      <c r="N279" s="194">
        <v>18</v>
      </c>
      <c r="O279" s="105"/>
      <c r="P279" s="21"/>
      <c r="Q279" s="126"/>
      <c r="R279" s="105"/>
      <c r="S279" s="105"/>
      <c r="T279" s="126"/>
      <c r="U279" s="105"/>
      <c r="V279" s="105"/>
      <c r="W279" s="105"/>
      <c r="X279" s="105"/>
      <c r="Y279" s="105"/>
      <c r="Z279" s="127"/>
      <c r="AA279" s="126"/>
    </row>
    <row r="280" spans="1:27" x14ac:dyDescent="0.25">
      <c r="A280" s="126" t="s">
        <v>9517</v>
      </c>
      <c r="B280" s="127" cm="1">
        <f t="array" ref="B280">IF(ROW() &lt; ROW(INDEX(plantings[experiment_ID],ROWS(plantings[experiment_ID]))), COUNTIF(INDEX(plantings[experiment_ID],1):plantings[[#This Row],[experiment_ID]],plantings[[#This Row],[experiment_ID]]), "")</f>
        <v>2</v>
      </c>
      <c r="C280" s="126" t="s">
        <v>9524</v>
      </c>
      <c r="D280" s="191"/>
      <c r="E280" s="105">
        <v>350</v>
      </c>
      <c r="F280" s="126" t="s">
        <v>604</v>
      </c>
      <c r="G280" s="126"/>
      <c r="H280" s="105"/>
      <c r="I280" s="105"/>
      <c r="J280" s="105"/>
      <c r="K280" s="126" t="s">
        <v>9215</v>
      </c>
      <c r="L280" s="21"/>
      <c r="M280" s="105"/>
      <c r="N280" s="194">
        <v>18</v>
      </c>
      <c r="O280" s="105"/>
      <c r="P280" s="21"/>
      <c r="Q280" s="126"/>
      <c r="R280" s="105"/>
      <c r="S280" s="105"/>
      <c r="T280" s="126"/>
      <c r="U280" s="105"/>
      <c r="V280" s="105"/>
      <c r="W280" s="105"/>
      <c r="X280" s="105"/>
      <c r="Y280" s="105"/>
      <c r="Z280" s="127"/>
      <c r="AA280" s="126"/>
    </row>
    <row r="281" spans="1:27" x14ac:dyDescent="0.25">
      <c r="A281" s="126" t="s">
        <v>9517</v>
      </c>
      <c r="B281" s="127" cm="1">
        <f t="array" ref="B281">IF(ROW() &lt; ROW(INDEX(plantings[experiment_ID],ROWS(plantings[experiment_ID]))), COUNTIF(INDEX(plantings[experiment_ID],1):plantings[[#This Row],[experiment_ID]],plantings[[#This Row],[experiment_ID]]), "")</f>
        <v>3</v>
      </c>
      <c r="C281" s="126" t="s">
        <v>9525</v>
      </c>
      <c r="D281" s="191"/>
      <c r="E281" s="105">
        <v>350</v>
      </c>
      <c r="F281" s="126" t="s">
        <v>604</v>
      </c>
      <c r="G281" s="126"/>
      <c r="H281" s="105"/>
      <c r="I281" s="105"/>
      <c r="J281" s="105"/>
      <c r="K281" s="126" t="s">
        <v>9216</v>
      </c>
      <c r="L281" s="21"/>
      <c r="M281" s="105"/>
      <c r="N281" s="194">
        <v>18</v>
      </c>
      <c r="O281" s="105"/>
      <c r="P281" s="21"/>
      <c r="Q281" s="126"/>
      <c r="R281" s="105"/>
      <c r="S281" s="105"/>
      <c r="T281" s="126"/>
      <c r="U281" s="105"/>
      <c r="V281" s="105"/>
      <c r="W281" s="105"/>
      <c r="X281" s="105"/>
      <c r="Y281" s="105"/>
      <c r="Z281" s="127"/>
      <c r="AA281" s="126"/>
    </row>
    <row r="282" spans="1:27" x14ac:dyDescent="0.25">
      <c r="A282" s="126" t="s">
        <v>9517</v>
      </c>
      <c r="B282" s="127" cm="1">
        <f t="array" ref="B282">IF(ROW() &lt; ROW(INDEX(plantings[experiment_ID],ROWS(plantings[experiment_ID]))), COUNTIF(INDEX(plantings[experiment_ID],1):plantings[[#This Row],[experiment_ID]],plantings[[#This Row],[experiment_ID]]), "")</f>
        <v>4</v>
      </c>
      <c r="C282" s="126" t="s">
        <v>9526</v>
      </c>
      <c r="D282" s="191"/>
      <c r="E282" s="105">
        <v>350</v>
      </c>
      <c r="F282" s="126" t="s">
        <v>604</v>
      </c>
      <c r="G282" s="126"/>
      <c r="H282" s="105"/>
      <c r="I282" s="105"/>
      <c r="J282" s="105"/>
      <c r="K282" s="126" t="s">
        <v>9214</v>
      </c>
      <c r="L282" s="21"/>
      <c r="M282" s="105"/>
      <c r="N282" s="194">
        <v>18</v>
      </c>
      <c r="O282" s="105"/>
      <c r="P282" s="21"/>
      <c r="Q282" s="126"/>
      <c r="R282" s="105"/>
      <c r="S282" s="105"/>
      <c r="T282" s="126"/>
      <c r="U282" s="105"/>
      <c r="V282" s="105"/>
      <c r="W282" s="105"/>
      <c r="X282" s="105"/>
      <c r="Y282" s="105"/>
      <c r="Z282" s="127"/>
      <c r="AA282" s="126"/>
    </row>
    <row r="283" spans="1:27" x14ac:dyDescent="0.25">
      <c r="A283" s="126" t="s">
        <v>9517</v>
      </c>
      <c r="B283" s="127" cm="1">
        <f t="array" ref="B283">IF(ROW() &lt; ROW(INDEX(plantings[experiment_ID],ROWS(plantings[experiment_ID]))), COUNTIF(INDEX(plantings[experiment_ID],1):plantings[[#This Row],[experiment_ID]],plantings[[#This Row],[experiment_ID]]), "")</f>
        <v>5</v>
      </c>
      <c r="C283" s="126" t="s">
        <v>9527</v>
      </c>
      <c r="D283" s="191"/>
      <c r="E283" s="105">
        <v>350</v>
      </c>
      <c r="F283" s="126" t="s">
        <v>604</v>
      </c>
      <c r="G283" s="126"/>
      <c r="H283" s="105"/>
      <c r="I283" s="105"/>
      <c r="J283" s="105"/>
      <c r="K283" s="126" t="s">
        <v>9217</v>
      </c>
      <c r="L283" s="21"/>
      <c r="M283" s="105"/>
      <c r="N283" s="194">
        <v>18</v>
      </c>
      <c r="O283" s="105"/>
      <c r="P283" s="21"/>
      <c r="Q283" s="126"/>
      <c r="R283" s="105"/>
      <c r="S283" s="105"/>
      <c r="T283" s="126"/>
      <c r="U283" s="105"/>
      <c r="V283" s="105"/>
      <c r="W283" s="105"/>
      <c r="X283" s="105"/>
      <c r="Y283" s="105"/>
      <c r="Z283" s="127"/>
      <c r="AA283" s="126"/>
    </row>
    <row r="284" spans="1:27" x14ac:dyDescent="0.25">
      <c r="A284" s="126" t="s">
        <v>9517</v>
      </c>
      <c r="B284" s="127" cm="1">
        <f t="array" ref="B284">IF(ROW() &lt; ROW(INDEX(plantings[experiment_ID],ROWS(plantings[experiment_ID]))), COUNTIF(INDEX(plantings[experiment_ID],1):plantings[[#This Row],[experiment_ID]],plantings[[#This Row],[experiment_ID]]), "")</f>
        <v>6</v>
      </c>
      <c r="C284" s="126" t="s">
        <v>9528</v>
      </c>
      <c r="D284" s="191"/>
      <c r="E284" s="105">
        <v>350</v>
      </c>
      <c r="F284" s="126" t="s">
        <v>604</v>
      </c>
      <c r="G284" s="126"/>
      <c r="H284" s="105"/>
      <c r="I284" s="105"/>
      <c r="J284" s="105"/>
      <c r="K284" s="126" t="s">
        <v>9218</v>
      </c>
      <c r="L284" s="21"/>
      <c r="M284" s="105"/>
      <c r="N284" s="194">
        <v>18</v>
      </c>
      <c r="O284" s="105"/>
      <c r="P284" s="21"/>
      <c r="Q284" s="126"/>
      <c r="R284" s="105"/>
      <c r="S284" s="105"/>
      <c r="T284" s="126"/>
      <c r="U284" s="105"/>
      <c r="V284" s="105"/>
      <c r="W284" s="105"/>
      <c r="X284" s="105"/>
      <c r="Y284" s="105"/>
      <c r="Z284" s="127"/>
      <c r="AA284" s="126"/>
    </row>
    <row r="285" spans="1:27" x14ac:dyDescent="0.25">
      <c r="A285" s="126" t="s">
        <v>9518</v>
      </c>
      <c r="B285" s="127" cm="1">
        <f t="array" ref="B285">IF(ROW() &lt; ROW(INDEX(plantings[experiment_ID],ROWS(plantings[experiment_ID]))), COUNTIF(INDEX(plantings[experiment_ID],1):plantings[[#This Row],[experiment_ID]],plantings[[#This Row],[experiment_ID]]), "")</f>
        <v>1</v>
      </c>
      <c r="C285" s="126" t="s">
        <v>9523</v>
      </c>
      <c r="D285" s="191"/>
      <c r="E285" s="105">
        <v>350</v>
      </c>
      <c r="F285" s="126" t="s">
        <v>604</v>
      </c>
      <c r="G285" s="126"/>
      <c r="H285" s="105"/>
      <c r="I285" s="105"/>
      <c r="J285" s="105"/>
      <c r="K285" s="126" t="s">
        <v>9214</v>
      </c>
      <c r="L285" s="191"/>
      <c r="M285" s="105"/>
      <c r="N285" s="194">
        <v>18</v>
      </c>
      <c r="O285" s="105"/>
      <c r="P285" s="21"/>
      <c r="Q285" s="126"/>
      <c r="R285" s="105"/>
      <c r="S285" s="105"/>
      <c r="T285" s="126"/>
      <c r="U285" s="105"/>
      <c r="V285" s="105"/>
      <c r="W285" s="105"/>
      <c r="X285" s="105"/>
      <c r="Y285" s="105"/>
      <c r="Z285" s="127"/>
      <c r="AA285" s="126"/>
    </row>
    <row r="286" spans="1:27" x14ac:dyDescent="0.25">
      <c r="A286" s="126" t="s">
        <v>9518</v>
      </c>
      <c r="B286" s="127" cm="1">
        <f t="array" ref="B286">IF(ROW() &lt; ROW(INDEX(plantings[experiment_ID],ROWS(plantings[experiment_ID]))), COUNTIF(INDEX(plantings[experiment_ID],1):plantings[[#This Row],[experiment_ID]],plantings[[#This Row],[experiment_ID]]), "")</f>
        <v>2</v>
      </c>
      <c r="C286" s="126" t="s">
        <v>9524</v>
      </c>
      <c r="D286" s="191"/>
      <c r="E286" s="105">
        <v>350</v>
      </c>
      <c r="F286" s="126" t="s">
        <v>604</v>
      </c>
      <c r="G286" s="126"/>
      <c r="H286" s="105"/>
      <c r="I286" s="105"/>
      <c r="J286" s="105"/>
      <c r="K286" s="126" t="s">
        <v>9215</v>
      </c>
      <c r="L286" s="21"/>
      <c r="M286" s="105"/>
      <c r="N286" s="194">
        <v>18</v>
      </c>
      <c r="O286" s="105"/>
      <c r="P286" s="21"/>
      <c r="Q286" s="126"/>
      <c r="R286" s="105"/>
      <c r="S286" s="105"/>
      <c r="T286" s="126"/>
      <c r="U286" s="105"/>
      <c r="V286" s="105"/>
      <c r="W286" s="105"/>
      <c r="X286" s="105"/>
      <c r="Y286" s="105"/>
      <c r="Z286" s="127"/>
      <c r="AA286" s="126"/>
    </row>
    <row r="287" spans="1:27" x14ac:dyDescent="0.25">
      <c r="A287" s="126" t="s">
        <v>9518</v>
      </c>
      <c r="B287" s="127" cm="1">
        <f t="array" ref="B287">IF(ROW() &lt; ROW(INDEX(plantings[experiment_ID],ROWS(plantings[experiment_ID]))), COUNTIF(INDEX(plantings[experiment_ID],1):plantings[[#This Row],[experiment_ID]],plantings[[#This Row],[experiment_ID]]), "")</f>
        <v>3</v>
      </c>
      <c r="C287" s="126" t="s">
        <v>9525</v>
      </c>
      <c r="D287" s="191"/>
      <c r="E287" s="105">
        <v>350</v>
      </c>
      <c r="F287" s="126" t="s">
        <v>604</v>
      </c>
      <c r="G287" s="126"/>
      <c r="H287" s="105"/>
      <c r="I287" s="105"/>
      <c r="J287" s="105"/>
      <c r="K287" s="126" t="s">
        <v>9216</v>
      </c>
      <c r="L287" s="21"/>
      <c r="M287" s="105"/>
      <c r="N287" s="194">
        <v>18</v>
      </c>
      <c r="O287" s="105"/>
      <c r="P287" s="21"/>
      <c r="Q287" s="126"/>
      <c r="R287" s="105"/>
      <c r="S287" s="105"/>
      <c r="T287" s="126"/>
      <c r="U287" s="105"/>
      <c r="V287" s="105"/>
      <c r="W287" s="105"/>
      <c r="X287" s="105"/>
      <c r="Y287" s="105"/>
      <c r="Z287" s="127"/>
      <c r="AA287" s="126"/>
    </row>
    <row r="288" spans="1:27" x14ac:dyDescent="0.25">
      <c r="A288" s="126" t="s">
        <v>9518</v>
      </c>
      <c r="B288" s="127" cm="1">
        <f t="array" ref="B288">IF(ROW() &lt; ROW(INDEX(plantings[experiment_ID],ROWS(plantings[experiment_ID]))), COUNTIF(INDEX(plantings[experiment_ID],1):plantings[[#This Row],[experiment_ID]],plantings[[#This Row],[experiment_ID]]), "")</f>
        <v>4</v>
      </c>
      <c r="C288" s="126" t="s">
        <v>9526</v>
      </c>
      <c r="D288" s="191"/>
      <c r="E288" s="105">
        <v>350</v>
      </c>
      <c r="F288" s="126" t="s">
        <v>604</v>
      </c>
      <c r="G288" s="126"/>
      <c r="H288" s="105"/>
      <c r="I288" s="105"/>
      <c r="J288" s="105"/>
      <c r="K288" s="126" t="s">
        <v>9214</v>
      </c>
      <c r="L288" s="21"/>
      <c r="M288" s="105"/>
      <c r="N288" s="194">
        <v>18</v>
      </c>
      <c r="O288" s="105"/>
      <c r="P288" s="21"/>
      <c r="Q288" s="126"/>
      <c r="R288" s="105"/>
      <c r="S288" s="105"/>
      <c r="T288" s="126"/>
      <c r="U288" s="105"/>
      <c r="V288" s="105"/>
      <c r="W288" s="105"/>
      <c r="X288" s="105"/>
      <c r="Y288" s="105"/>
      <c r="Z288" s="127"/>
      <c r="AA288" s="126"/>
    </row>
    <row r="289" spans="1:27" x14ac:dyDescent="0.25">
      <c r="A289" s="126" t="s">
        <v>9518</v>
      </c>
      <c r="B289" s="127" cm="1">
        <f t="array" ref="B289">IF(ROW() &lt; ROW(INDEX(plantings[experiment_ID],ROWS(plantings[experiment_ID]))), COUNTIF(INDEX(plantings[experiment_ID],1):plantings[[#This Row],[experiment_ID]],plantings[[#This Row],[experiment_ID]]), "")</f>
        <v>5</v>
      </c>
      <c r="C289" s="126" t="s">
        <v>9527</v>
      </c>
      <c r="D289" s="191"/>
      <c r="E289" s="105">
        <v>350</v>
      </c>
      <c r="F289" s="126" t="s">
        <v>604</v>
      </c>
      <c r="G289" s="126"/>
      <c r="H289" s="105"/>
      <c r="I289" s="105"/>
      <c r="J289" s="105"/>
      <c r="K289" s="126" t="s">
        <v>9217</v>
      </c>
      <c r="L289" s="21"/>
      <c r="M289" s="105"/>
      <c r="N289" s="194">
        <v>18</v>
      </c>
      <c r="O289" s="105"/>
      <c r="P289" s="21"/>
      <c r="Q289" s="126"/>
      <c r="R289" s="105"/>
      <c r="S289" s="105"/>
      <c r="T289" s="126"/>
      <c r="U289" s="105"/>
      <c r="V289" s="105"/>
      <c r="W289" s="105"/>
      <c r="X289" s="105"/>
      <c r="Y289" s="105"/>
      <c r="Z289" s="127"/>
      <c r="AA289" s="126"/>
    </row>
    <row r="290" spans="1:27" x14ac:dyDescent="0.25">
      <c r="A290" s="126" t="s">
        <v>9518</v>
      </c>
      <c r="B290" s="127" cm="1">
        <f t="array" ref="B290">IF(ROW() &lt; ROW(INDEX(plantings[experiment_ID],ROWS(plantings[experiment_ID]))), COUNTIF(INDEX(plantings[experiment_ID],1):plantings[[#This Row],[experiment_ID]],plantings[[#This Row],[experiment_ID]]), "")</f>
        <v>6</v>
      </c>
      <c r="C290" s="126" t="s">
        <v>9528</v>
      </c>
      <c r="D290" s="191"/>
      <c r="E290" s="105">
        <v>350</v>
      </c>
      <c r="F290" s="126" t="s">
        <v>604</v>
      </c>
      <c r="G290" s="126"/>
      <c r="H290" s="105"/>
      <c r="I290" s="105"/>
      <c r="J290" s="105"/>
      <c r="K290" s="126" t="s">
        <v>9218</v>
      </c>
      <c r="L290" s="21"/>
      <c r="M290" s="105"/>
      <c r="N290" s="194">
        <v>18</v>
      </c>
      <c r="O290" s="105"/>
      <c r="P290" s="21"/>
      <c r="Q290" s="126"/>
      <c r="R290" s="105"/>
      <c r="S290" s="105"/>
      <c r="T290" s="126"/>
      <c r="U290" s="105"/>
      <c r="V290" s="105"/>
      <c r="W290" s="105"/>
      <c r="X290" s="105"/>
      <c r="Y290" s="105"/>
      <c r="Z290" s="127"/>
      <c r="AA290" s="126"/>
    </row>
    <row r="291" spans="1:27" x14ac:dyDescent="0.25">
      <c r="A291" s="126" t="s">
        <v>9522</v>
      </c>
      <c r="B291" s="127" cm="1">
        <f t="array" ref="B291">IF(ROW() &lt; ROW(INDEX(plantings[experiment_ID],ROWS(plantings[experiment_ID]))), COUNTIF(INDEX(plantings[experiment_ID],1):plantings[[#This Row],[experiment_ID]],plantings[[#This Row],[experiment_ID]]), "")</f>
        <v>1</v>
      </c>
      <c r="C291" s="126" t="s">
        <v>9523</v>
      </c>
      <c r="D291" s="191"/>
      <c r="E291" s="105">
        <v>350</v>
      </c>
      <c r="F291" s="126" t="s">
        <v>604</v>
      </c>
      <c r="G291" s="126"/>
      <c r="H291" s="105"/>
      <c r="I291" s="105"/>
      <c r="J291" s="105"/>
      <c r="K291" s="126" t="s">
        <v>9214</v>
      </c>
      <c r="L291" s="191"/>
      <c r="M291" s="105"/>
      <c r="N291" s="194">
        <v>18</v>
      </c>
      <c r="O291" s="105"/>
      <c r="P291" s="21"/>
      <c r="Q291" s="126"/>
      <c r="R291" s="105"/>
      <c r="S291" s="105"/>
      <c r="T291" s="126"/>
      <c r="U291" s="105"/>
      <c r="V291" s="105"/>
      <c r="W291" s="105"/>
      <c r="X291" s="105"/>
      <c r="Y291" s="105"/>
      <c r="Z291" s="127"/>
      <c r="AA291" s="126"/>
    </row>
    <row r="292" spans="1:27" x14ac:dyDescent="0.25">
      <c r="A292" s="126" t="s">
        <v>9522</v>
      </c>
      <c r="B292" s="127" cm="1">
        <f t="array" ref="B292">IF(ROW() &lt; ROW(INDEX(plantings[experiment_ID],ROWS(plantings[experiment_ID]))), COUNTIF(INDEX(plantings[experiment_ID],1):plantings[[#This Row],[experiment_ID]],plantings[[#This Row],[experiment_ID]]), "")</f>
        <v>2</v>
      </c>
      <c r="C292" s="126" t="s">
        <v>9524</v>
      </c>
      <c r="D292" s="191"/>
      <c r="E292" s="105">
        <v>350</v>
      </c>
      <c r="F292" s="126" t="s">
        <v>604</v>
      </c>
      <c r="G292" s="126"/>
      <c r="H292" s="105"/>
      <c r="I292" s="105"/>
      <c r="J292" s="105"/>
      <c r="K292" s="126" t="s">
        <v>9215</v>
      </c>
      <c r="L292" s="21"/>
      <c r="M292" s="105"/>
      <c r="N292" s="194">
        <v>18</v>
      </c>
      <c r="O292" s="105"/>
      <c r="P292" s="21"/>
      <c r="Q292" s="126"/>
      <c r="R292" s="105"/>
      <c r="S292" s="105"/>
      <c r="T292" s="126"/>
      <c r="U292" s="105"/>
      <c r="V292" s="105"/>
      <c r="W292" s="105"/>
      <c r="X292" s="105"/>
      <c r="Y292" s="105"/>
      <c r="Z292" s="127"/>
      <c r="AA292" s="126"/>
    </row>
    <row r="293" spans="1:27" x14ac:dyDescent="0.25">
      <c r="A293" s="126" t="s">
        <v>9522</v>
      </c>
      <c r="B293" s="127" cm="1">
        <f t="array" ref="B293">IF(ROW() &lt; ROW(INDEX(plantings[experiment_ID],ROWS(plantings[experiment_ID]))), COUNTIF(INDEX(plantings[experiment_ID],1):plantings[[#This Row],[experiment_ID]],plantings[[#This Row],[experiment_ID]]), "")</f>
        <v>3</v>
      </c>
      <c r="C293" s="126" t="s">
        <v>9525</v>
      </c>
      <c r="D293" s="191"/>
      <c r="E293" s="105">
        <v>350</v>
      </c>
      <c r="F293" s="126" t="s">
        <v>604</v>
      </c>
      <c r="G293" s="126"/>
      <c r="H293" s="105"/>
      <c r="I293" s="105"/>
      <c r="J293" s="105"/>
      <c r="K293" s="126" t="s">
        <v>9216</v>
      </c>
      <c r="L293" s="21"/>
      <c r="M293" s="105"/>
      <c r="N293" s="194">
        <v>18</v>
      </c>
      <c r="O293" s="105"/>
      <c r="P293" s="21"/>
      <c r="Q293" s="126"/>
      <c r="R293" s="105"/>
      <c r="S293" s="105"/>
      <c r="T293" s="126"/>
      <c r="U293" s="105"/>
      <c r="V293" s="105"/>
      <c r="W293" s="105"/>
      <c r="X293" s="105"/>
      <c r="Y293" s="105"/>
      <c r="Z293" s="127"/>
      <c r="AA293" s="126"/>
    </row>
    <row r="294" spans="1:27" x14ac:dyDescent="0.25">
      <c r="A294" s="126" t="s">
        <v>9522</v>
      </c>
      <c r="B294" s="127" cm="1">
        <f t="array" ref="B294">IF(ROW() &lt; ROW(INDEX(plantings[experiment_ID],ROWS(plantings[experiment_ID]))), COUNTIF(INDEX(plantings[experiment_ID],1):plantings[[#This Row],[experiment_ID]],plantings[[#This Row],[experiment_ID]]), "")</f>
        <v>4</v>
      </c>
      <c r="C294" s="126" t="s">
        <v>9526</v>
      </c>
      <c r="D294" s="191"/>
      <c r="E294" s="105">
        <v>350</v>
      </c>
      <c r="F294" s="126" t="s">
        <v>604</v>
      </c>
      <c r="G294" s="126"/>
      <c r="H294" s="105"/>
      <c r="I294" s="105"/>
      <c r="J294" s="105"/>
      <c r="K294" s="126" t="s">
        <v>9214</v>
      </c>
      <c r="L294" s="21"/>
      <c r="M294" s="105"/>
      <c r="N294" s="194">
        <v>18</v>
      </c>
      <c r="O294" s="105"/>
      <c r="P294" s="21"/>
      <c r="Q294" s="126"/>
      <c r="R294" s="105"/>
      <c r="S294" s="105"/>
      <c r="T294" s="126"/>
      <c r="U294" s="105"/>
      <c r="V294" s="105"/>
      <c r="W294" s="105"/>
      <c r="X294" s="105"/>
      <c r="Y294" s="105"/>
      <c r="Z294" s="127"/>
      <c r="AA294" s="126"/>
    </row>
    <row r="295" spans="1:27" x14ac:dyDescent="0.25">
      <c r="A295" s="126" t="s">
        <v>9522</v>
      </c>
      <c r="B295" s="127" cm="1">
        <f t="array" ref="B295">IF(ROW() &lt; ROW(INDEX(plantings[experiment_ID],ROWS(plantings[experiment_ID]))), COUNTIF(INDEX(plantings[experiment_ID],1):plantings[[#This Row],[experiment_ID]],plantings[[#This Row],[experiment_ID]]), "")</f>
        <v>5</v>
      </c>
      <c r="C295" s="126" t="s">
        <v>9527</v>
      </c>
      <c r="D295" s="191"/>
      <c r="E295" s="105">
        <v>350</v>
      </c>
      <c r="F295" s="126" t="s">
        <v>604</v>
      </c>
      <c r="G295" s="126"/>
      <c r="H295" s="105"/>
      <c r="I295" s="105"/>
      <c r="J295" s="105"/>
      <c r="K295" s="126" t="s">
        <v>9217</v>
      </c>
      <c r="L295" s="21"/>
      <c r="M295" s="105"/>
      <c r="N295" s="194">
        <v>18</v>
      </c>
      <c r="O295" s="105"/>
      <c r="P295" s="21"/>
      <c r="Q295" s="126"/>
      <c r="R295" s="105"/>
      <c r="S295" s="105"/>
      <c r="T295" s="126"/>
      <c r="U295" s="105"/>
      <c r="V295" s="105"/>
      <c r="W295" s="105"/>
      <c r="X295" s="105"/>
      <c r="Y295" s="105"/>
      <c r="Z295" s="127"/>
      <c r="AA295" s="126"/>
    </row>
    <row r="296" spans="1:27" x14ac:dyDescent="0.25">
      <c r="A296" s="126" t="s">
        <v>9522</v>
      </c>
      <c r="B296" s="127" cm="1">
        <f t="array" ref="B296">IF(ROW() &lt; ROW(INDEX(plantings[experiment_ID],ROWS(plantings[experiment_ID]))), COUNTIF(INDEX(plantings[experiment_ID],1):plantings[[#This Row],[experiment_ID]],plantings[[#This Row],[experiment_ID]]), "")</f>
        <v>6</v>
      </c>
      <c r="C296" s="126" t="s">
        <v>9528</v>
      </c>
      <c r="D296" s="191"/>
      <c r="E296" s="105">
        <v>350</v>
      </c>
      <c r="F296" s="126" t="s">
        <v>604</v>
      </c>
      <c r="G296" s="126"/>
      <c r="H296" s="105"/>
      <c r="I296" s="105"/>
      <c r="J296" s="105"/>
      <c r="K296" s="126" t="s">
        <v>9218</v>
      </c>
      <c r="L296" s="21"/>
      <c r="M296" s="105"/>
      <c r="N296" s="194">
        <v>18</v>
      </c>
      <c r="O296" s="105"/>
      <c r="P296" s="21"/>
      <c r="Q296" s="126"/>
      <c r="R296" s="105"/>
      <c r="S296" s="105"/>
      <c r="T296" s="126"/>
      <c r="U296" s="105"/>
      <c r="V296" s="105"/>
      <c r="W296" s="105"/>
      <c r="X296" s="105"/>
      <c r="Y296" s="105"/>
      <c r="Z296" s="127"/>
      <c r="AA296" s="126"/>
    </row>
    <row r="297" spans="1:27" x14ac:dyDescent="0.25">
      <c r="A297" s="126" t="s">
        <v>9634</v>
      </c>
      <c r="B297" s="127" cm="1">
        <f t="array" ref="B297">IF(ROW() &lt; ROW(INDEX(plantings[experiment_ID],ROWS(plantings[experiment_ID]))), COUNTIF(INDEX(plantings[experiment_ID],1):plantings[[#This Row],[experiment_ID]],plantings[[#This Row],[experiment_ID]]), "")</f>
        <v>1</v>
      </c>
      <c r="C297" s="126" t="s">
        <v>9573</v>
      </c>
      <c r="D297" s="191">
        <v>28052</v>
      </c>
      <c r="E297" s="105">
        <v>5</v>
      </c>
      <c r="F297" s="126" t="s">
        <v>604</v>
      </c>
      <c r="G297" s="126" t="s">
        <v>606</v>
      </c>
      <c r="H297" s="105">
        <v>25</v>
      </c>
      <c r="I297" s="105"/>
      <c r="J297" s="105"/>
      <c r="K297" s="126" t="s">
        <v>9580</v>
      </c>
      <c r="L297" s="21"/>
      <c r="M297" s="105"/>
      <c r="N297" s="194"/>
      <c r="O297" s="105"/>
      <c r="P297" s="21"/>
      <c r="Q297" s="126"/>
      <c r="R297" s="105"/>
      <c r="S297" s="105"/>
      <c r="T297" s="126"/>
      <c r="U297" s="105"/>
      <c r="V297" s="105"/>
      <c r="W297" s="105"/>
      <c r="X297" s="105"/>
      <c r="Y297" s="105"/>
      <c r="Z297" s="127"/>
      <c r="AA297" s="126"/>
    </row>
    <row r="298" spans="1:27" x14ac:dyDescent="0.25">
      <c r="A298" s="126" t="s">
        <v>9634</v>
      </c>
      <c r="B298" s="127" cm="1">
        <f t="array" ref="B298">IF(ROW() &lt; ROW(INDEX(plantings[experiment_ID],ROWS(plantings[experiment_ID]))), COUNTIF(INDEX(plantings[experiment_ID],1):plantings[[#This Row],[experiment_ID]],plantings[[#This Row],[experiment_ID]]), "")</f>
        <v>2</v>
      </c>
      <c r="C298" s="126" t="s">
        <v>9574</v>
      </c>
      <c r="D298" s="191">
        <v>28052</v>
      </c>
      <c r="E298" s="105">
        <v>25</v>
      </c>
      <c r="F298" s="126" t="s">
        <v>604</v>
      </c>
      <c r="G298" s="126" t="s">
        <v>606</v>
      </c>
      <c r="H298" s="105">
        <v>25</v>
      </c>
      <c r="I298" s="105"/>
      <c r="J298" s="105"/>
      <c r="K298" s="126" t="s">
        <v>9580</v>
      </c>
      <c r="L298" s="21"/>
      <c r="M298" s="105"/>
      <c r="N298" s="194"/>
      <c r="O298" s="105"/>
      <c r="P298" s="21"/>
      <c r="Q298" s="126"/>
      <c r="R298" s="105"/>
      <c r="S298" s="105"/>
      <c r="T298" s="126"/>
      <c r="U298" s="105"/>
      <c r="V298" s="105"/>
      <c r="W298" s="105"/>
      <c r="X298" s="105"/>
      <c r="Y298" s="105"/>
      <c r="Z298" s="127"/>
      <c r="AA298" s="126"/>
    </row>
    <row r="299" spans="1:27" x14ac:dyDescent="0.25">
      <c r="A299" s="126" t="s">
        <v>9634</v>
      </c>
      <c r="B299" s="127" cm="1">
        <f t="array" ref="B299">IF(ROW() &lt; ROW(INDEX(plantings[experiment_ID],ROWS(plantings[experiment_ID]))), COUNTIF(INDEX(plantings[experiment_ID],1):plantings[[#This Row],[experiment_ID]],plantings[[#This Row],[experiment_ID]]), "")</f>
        <v>3</v>
      </c>
      <c r="C299" s="126" t="s">
        <v>9575</v>
      </c>
      <c r="D299" s="191">
        <v>28052</v>
      </c>
      <c r="E299" s="105">
        <v>50</v>
      </c>
      <c r="F299" s="126" t="s">
        <v>604</v>
      </c>
      <c r="G299" s="126" t="s">
        <v>606</v>
      </c>
      <c r="H299" s="105">
        <v>25</v>
      </c>
      <c r="I299" s="105"/>
      <c r="J299" s="105"/>
      <c r="K299" s="126" t="s">
        <v>9580</v>
      </c>
      <c r="L299" s="21"/>
      <c r="M299" s="105"/>
      <c r="N299" s="194"/>
      <c r="O299" s="105"/>
      <c r="P299" s="21"/>
      <c r="Q299" s="126"/>
      <c r="R299" s="105"/>
      <c r="S299" s="105"/>
      <c r="T299" s="126"/>
      <c r="U299" s="105"/>
      <c r="V299" s="105"/>
      <c r="W299" s="105"/>
      <c r="X299" s="105"/>
      <c r="Y299" s="105"/>
      <c r="Z299" s="127"/>
      <c r="AA299" s="126"/>
    </row>
    <row r="300" spans="1:27" x14ac:dyDescent="0.25">
      <c r="A300" s="126" t="s">
        <v>9634</v>
      </c>
      <c r="B300" s="127" cm="1">
        <f t="array" ref="B300">IF(ROW() &lt; ROW(INDEX(plantings[experiment_ID],ROWS(plantings[experiment_ID]))), COUNTIF(INDEX(plantings[experiment_ID],1):plantings[[#This Row],[experiment_ID]],plantings[[#This Row],[experiment_ID]]), "")</f>
        <v>4</v>
      </c>
      <c r="C300" s="126" t="s">
        <v>9576</v>
      </c>
      <c r="D300" s="191">
        <v>28052</v>
      </c>
      <c r="E300" s="105">
        <v>100</v>
      </c>
      <c r="F300" s="126" t="s">
        <v>604</v>
      </c>
      <c r="G300" s="126" t="s">
        <v>606</v>
      </c>
      <c r="H300" s="105">
        <v>25</v>
      </c>
      <c r="I300" s="105"/>
      <c r="J300" s="105"/>
      <c r="K300" s="126" t="s">
        <v>9580</v>
      </c>
      <c r="L300" s="21"/>
      <c r="M300" s="105"/>
      <c r="N300" s="194"/>
      <c r="O300" s="105"/>
      <c r="P300" s="21"/>
      <c r="Q300" s="126"/>
      <c r="R300" s="105"/>
      <c r="S300" s="105"/>
      <c r="T300" s="126"/>
      <c r="U300" s="105"/>
      <c r="V300" s="105"/>
      <c r="W300" s="105"/>
      <c r="X300" s="105"/>
      <c r="Y300" s="105"/>
      <c r="Z300" s="127"/>
      <c r="AA300" s="126"/>
    </row>
    <row r="301" spans="1:27" x14ac:dyDescent="0.25">
      <c r="A301" s="126" t="s">
        <v>9634</v>
      </c>
      <c r="B301" s="127" cm="1">
        <f t="array" ref="B301">IF(ROW() &lt; ROW(INDEX(plantings[experiment_ID],ROWS(plantings[experiment_ID]))), COUNTIF(INDEX(plantings[experiment_ID],1):plantings[[#This Row],[experiment_ID]],plantings[[#This Row],[experiment_ID]]), "")</f>
        <v>5</v>
      </c>
      <c r="C301" s="126" t="s">
        <v>9577</v>
      </c>
      <c r="D301" s="191">
        <v>28052</v>
      </c>
      <c r="E301" s="105">
        <v>200</v>
      </c>
      <c r="F301" s="126" t="s">
        <v>604</v>
      </c>
      <c r="G301" s="126" t="s">
        <v>606</v>
      </c>
      <c r="H301" s="105">
        <v>25</v>
      </c>
      <c r="I301" s="105"/>
      <c r="J301" s="105"/>
      <c r="K301" s="126" t="s">
        <v>9580</v>
      </c>
      <c r="L301" s="21"/>
      <c r="M301" s="105"/>
      <c r="N301" s="194"/>
      <c r="O301" s="105"/>
      <c r="P301" s="21"/>
      <c r="Q301" s="126"/>
      <c r="R301" s="105"/>
      <c r="S301" s="105"/>
      <c r="T301" s="126"/>
      <c r="U301" s="105"/>
      <c r="V301" s="105"/>
      <c r="W301" s="105"/>
      <c r="X301" s="105"/>
      <c r="Y301" s="105"/>
      <c r="Z301" s="127"/>
      <c r="AA301" s="126"/>
    </row>
    <row r="302" spans="1:27" x14ac:dyDescent="0.25">
      <c r="A302" s="126" t="s">
        <v>9634</v>
      </c>
      <c r="B302" s="127" cm="1">
        <f t="array" ref="B302">IF(ROW() &lt; ROW(INDEX(plantings[experiment_ID],ROWS(plantings[experiment_ID]))), COUNTIF(INDEX(plantings[experiment_ID],1):plantings[[#This Row],[experiment_ID]],plantings[[#This Row],[experiment_ID]]), "")</f>
        <v>6</v>
      </c>
      <c r="C302" s="126" t="s">
        <v>9578</v>
      </c>
      <c r="D302" s="191">
        <v>28052</v>
      </c>
      <c r="E302" s="105">
        <v>400</v>
      </c>
      <c r="F302" s="126" t="s">
        <v>604</v>
      </c>
      <c r="G302" s="126" t="s">
        <v>606</v>
      </c>
      <c r="H302" s="105">
        <v>25</v>
      </c>
      <c r="I302" s="105"/>
      <c r="J302" s="105"/>
      <c r="K302" s="126" t="s">
        <v>9580</v>
      </c>
      <c r="L302" s="21"/>
      <c r="M302" s="105"/>
      <c r="N302" s="194"/>
      <c r="O302" s="105"/>
      <c r="P302" s="21"/>
      <c r="Q302" s="126"/>
      <c r="R302" s="105"/>
      <c r="S302" s="105"/>
      <c r="T302" s="126"/>
      <c r="U302" s="105"/>
      <c r="V302" s="105"/>
      <c r="W302" s="105"/>
      <c r="X302" s="105"/>
      <c r="Y302" s="105"/>
      <c r="Z302" s="127"/>
      <c r="AA302" s="126"/>
    </row>
    <row r="303" spans="1:27" x14ac:dyDescent="0.25">
      <c r="A303" s="126" t="s">
        <v>9634</v>
      </c>
      <c r="B303" s="127" cm="1">
        <f t="array" ref="B303">IF(ROW() &lt; ROW(INDEX(plantings[experiment_ID],ROWS(plantings[experiment_ID]))), COUNTIF(INDEX(plantings[experiment_ID],1):plantings[[#This Row],[experiment_ID]],plantings[[#This Row],[experiment_ID]]), "")</f>
        <v>7</v>
      </c>
      <c r="C303" s="126" t="s">
        <v>9579</v>
      </c>
      <c r="D303" s="191">
        <v>28052</v>
      </c>
      <c r="E303" s="105">
        <v>800</v>
      </c>
      <c r="F303" s="126" t="s">
        <v>604</v>
      </c>
      <c r="G303" s="126" t="s">
        <v>606</v>
      </c>
      <c r="H303" s="105">
        <v>25</v>
      </c>
      <c r="I303" s="105"/>
      <c r="J303" s="105"/>
      <c r="K303" s="126" t="s">
        <v>9580</v>
      </c>
      <c r="L303" s="21"/>
      <c r="M303" s="105"/>
      <c r="N303" s="194"/>
      <c r="O303" s="105"/>
      <c r="P303" s="21"/>
      <c r="Q303" s="126"/>
      <c r="R303" s="105"/>
      <c r="S303" s="105"/>
      <c r="T303" s="126"/>
      <c r="U303" s="105"/>
      <c r="V303" s="105"/>
      <c r="W303" s="105"/>
      <c r="X303" s="105"/>
      <c r="Y303" s="105"/>
      <c r="Z303" s="127"/>
      <c r="AA303" s="126"/>
    </row>
    <row r="304" spans="1:27" x14ac:dyDescent="0.25">
      <c r="A304" s="126" t="s">
        <v>9633</v>
      </c>
      <c r="B304" s="127" cm="1">
        <f t="array" ref="B304">IF(ROW() &lt; ROW(INDEX(plantings[experiment_ID],ROWS(plantings[experiment_ID]))), COUNTIF(INDEX(plantings[experiment_ID],1):plantings[[#This Row],[experiment_ID]],plantings[[#This Row],[experiment_ID]]), "")</f>
        <v>1</v>
      </c>
      <c r="C304" s="126"/>
      <c r="D304" s="191">
        <v>28048</v>
      </c>
      <c r="E304" s="105">
        <v>350</v>
      </c>
      <c r="F304" s="126" t="s">
        <v>604</v>
      </c>
      <c r="G304" s="126" t="s">
        <v>606</v>
      </c>
      <c r="H304" s="105"/>
      <c r="I304" s="105"/>
      <c r="J304" s="105"/>
      <c r="K304" s="126" t="s">
        <v>9600</v>
      </c>
      <c r="L304" s="21"/>
      <c r="M304" s="105"/>
      <c r="N304" s="194">
        <v>25</v>
      </c>
      <c r="O304" s="105"/>
      <c r="P304" s="21"/>
      <c r="Q304" s="126"/>
      <c r="R304" s="105"/>
      <c r="S304" s="105"/>
      <c r="T304" s="126"/>
      <c r="U304" s="105"/>
      <c r="V304" s="105"/>
      <c r="W304" s="105"/>
      <c r="X304" s="105"/>
      <c r="Y304" s="105"/>
      <c r="Z304" s="127"/>
      <c r="AA304" s="126"/>
    </row>
    <row r="305" spans="1:27" x14ac:dyDescent="0.25">
      <c r="A305" s="126" t="s">
        <v>9802</v>
      </c>
      <c r="B305" s="127" cm="1">
        <f t="array" ref="B305">IF(ROW() &lt; ROW(INDEX(plantings[experiment_ID],ROWS(plantings[experiment_ID]))), COUNTIF(INDEX(plantings[experiment_ID],1):plantings[[#This Row],[experiment_ID]],plantings[[#This Row],[experiment_ID]]), "")</f>
        <v>1</v>
      </c>
      <c r="C305" s="126" t="s">
        <v>9660</v>
      </c>
      <c r="D305" s="191" t="s">
        <v>9669</v>
      </c>
      <c r="E305" s="105">
        <v>100</v>
      </c>
      <c r="F305" s="126"/>
      <c r="G305" s="126"/>
      <c r="H305" s="105">
        <v>30</v>
      </c>
      <c r="I305" s="105"/>
      <c r="J305" s="105"/>
      <c r="K305" s="126" t="s">
        <v>9660</v>
      </c>
      <c r="L305" s="21"/>
      <c r="M305" s="105"/>
      <c r="N305" s="194"/>
      <c r="O305" s="105"/>
      <c r="P305" s="21"/>
      <c r="Q305" s="126"/>
      <c r="R305" s="105"/>
      <c r="S305" s="105"/>
      <c r="T305" s="126"/>
      <c r="U305" s="105"/>
      <c r="V305" s="105"/>
      <c r="W305" s="105"/>
      <c r="X305" s="105"/>
      <c r="Y305" s="105"/>
      <c r="Z305" s="127"/>
      <c r="AA305" s="126"/>
    </row>
    <row r="306" spans="1:27" x14ac:dyDescent="0.25">
      <c r="A306" s="126" t="s">
        <v>9802</v>
      </c>
      <c r="B306" s="127" cm="1">
        <f t="array" ref="B306">IF(ROW() &lt; ROW(INDEX(plantings[experiment_ID],ROWS(plantings[experiment_ID]))), COUNTIF(INDEX(plantings[experiment_ID],1):plantings[[#This Row],[experiment_ID]],plantings[[#This Row],[experiment_ID]]), "")</f>
        <v>2</v>
      </c>
      <c r="C306" s="126" t="s">
        <v>9661</v>
      </c>
      <c r="D306" s="191" t="s">
        <v>9669</v>
      </c>
      <c r="E306" s="105">
        <v>110</v>
      </c>
      <c r="F306" s="126"/>
      <c r="G306" s="126"/>
      <c r="H306" s="105">
        <v>30</v>
      </c>
      <c r="I306" s="105"/>
      <c r="J306" s="105"/>
      <c r="K306" s="126" t="s">
        <v>9661</v>
      </c>
      <c r="L306" s="21"/>
      <c r="M306" s="105"/>
      <c r="N306" s="194"/>
      <c r="O306" s="105"/>
      <c r="P306" s="21"/>
      <c r="Q306" s="126"/>
      <c r="R306" s="105"/>
      <c r="S306" s="105"/>
      <c r="T306" s="126"/>
      <c r="U306" s="105"/>
      <c r="V306" s="105"/>
      <c r="W306" s="105"/>
      <c r="X306" s="105"/>
      <c r="Y306" s="105"/>
      <c r="Z306" s="127"/>
      <c r="AA306" s="126"/>
    </row>
    <row r="307" spans="1:27" x14ac:dyDescent="0.25">
      <c r="A307" s="126" t="s">
        <v>9802</v>
      </c>
      <c r="B307" s="127" cm="1">
        <f t="array" ref="B307">IF(ROW() &lt; ROW(INDEX(plantings[experiment_ID],ROWS(plantings[experiment_ID]))), COUNTIF(INDEX(plantings[experiment_ID],1):plantings[[#This Row],[experiment_ID]],plantings[[#This Row],[experiment_ID]]), "")</f>
        <v>3</v>
      </c>
      <c r="C307" s="126" t="s">
        <v>9662</v>
      </c>
      <c r="D307" s="191" t="s">
        <v>9669</v>
      </c>
      <c r="E307" s="105">
        <v>220</v>
      </c>
      <c r="F307" s="126"/>
      <c r="G307" s="126"/>
      <c r="H307" s="105">
        <v>30</v>
      </c>
      <c r="I307" s="105"/>
      <c r="J307" s="105"/>
      <c r="K307" s="126" t="s">
        <v>9662</v>
      </c>
      <c r="L307" s="21"/>
      <c r="M307" s="105"/>
      <c r="N307" s="194"/>
      <c r="O307" s="105"/>
      <c r="P307" s="21"/>
      <c r="Q307" s="126"/>
      <c r="R307" s="105"/>
      <c r="S307" s="105"/>
      <c r="T307" s="126"/>
      <c r="U307" s="105"/>
      <c r="V307" s="105"/>
      <c r="W307" s="105"/>
      <c r="X307" s="105"/>
      <c r="Y307" s="105"/>
      <c r="Z307" s="127"/>
      <c r="AA307" s="126"/>
    </row>
    <row r="308" spans="1:27" x14ac:dyDescent="0.25">
      <c r="A308" s="126" t="s">
        <v>9802</v>
      </c>
      <c r="B308" s="127" cm="1">
        <f t="array" ref="B308">IF(ROW() &lt; ROW(INDEX(plantings[experiment_ID],ROWS(plantings[experiment_ID]))), COUNTIF(INDEX(plantings[experiment_ID],1):plantings[[#This Row],[experiment_ID]],plantings[[#This Row],[experiment_ID]]), "")</f>
        <v>4</v>
      </c>
      <c r="C308" s="126" t="s">
        <v>9655</v>
      </c>
      <c r="D308" s="191" t="s">
        <v>9669</v>
      </c>
      <c r="E308" s="105">
        <v>550</v>
      </c>
      <c r="F308" s="126"/>
      <c r="G308" s="126"/>
      <c r="H308" s="105">
        <v>30</v>
      </c>
      <c r="I308" s="105"/>
      <c r="J308" s="105"/>
      <c r="K308" s="126" t="s">
        <v>9655</v>
      </c>
      <c r="L308" s="21"/>
      <c r="M308" s="105"/>
      <c r="N308" s="194"/>
      <c r="O308" s="105"/>
      <c r="P308" s="21"/>
      <c r="Q308" s="126"/>
      <c r="R308" s="105"/>
      <c r="S308" s="105"/>
      <c r="T308" s="126"/>
      <c r="U308" s="105"/>
      <c r="V308" s="105"/>
      <c r="W308" s="105"/>
      <c r="X308" s="105"/>
      <c r="Y308" s="105"/>
      <c r="Z308" s="127"/>
      <c r="AA308" s="126"/>
    </row>
    <row r="309" spans="1:27" x14ac:dyDescent="0.25">
      <c r="A309" s="126" t="s">
        <v>9802</v>
      </c>
      <c r="B309" s="127" cm="1">
        <f t="array" ref="B309">IF(ROW() &lt; ROW(INDEX(plantings[experiment_ID],ROWS(plantings[experiment_ID]))), COUNTIF(INDEX(plantings[experiment_ID],1):plantings[[#This Row],[experiment_ID]],plantings[[#This Row],[experiment_ID]]), "")</f>
        <v>5</v>
      </c>
      <c r="C309" s="126" t="s">
        <v>9663</v>
      </c>
      <c r="D309" s="191" t="s">
        <v>9669</v>
      </c>
      <c r="E309" s="105">
        <v>320</v>
      </c>
      <c r="F309" s="126"/>
      <c r="G309" s="126"/>
      <c r="H309" s="105">
        <v>30</v>
      </c>
      <c r="I309" s="105"/>
      <c r="J309" s="105"/>
      <c r="K309" s="126" t="s">
        <v>9663</v>
      </c>
      <c r="L309" s="21"/>
      <c r="M309" s="105"/>
      <c r="N309" s="194"/>
      <c r="O309" s="105"/>
      <c r="P309" s="21"/>
      <c r="Q309" s="126"/>
      <c r="R309" s="105"/>
      <c r="S309" s="105"/>
      <c r="T309" s="126"/>
      <c r="U309" s="105"/>
      <c r="V309" s="105"/>
      <c r="W309" s="105"/>
      <c r="X309" s="105"/>
      <c r="Y309" s="105"/>
      <c r="Z309" s="127"/>
      <c r="AA309" s="126"/>
    </row>
    <row r="310" spans="1:27" x14ac:dyDescent="0.25">
      <c r="A310" s="126" t="s">
        <v>9802</v>
      </c>
      <c r="B310" s="127" cm="1">
        <f t="array" ref="B310">IF(ROW() &lt; ROW(INDEX(plantings[experiment_ID],ROWS(plantings[experiment_ID]))), COUNTIF(INDEX(plantings[experiment_ID],1):plantings[[#This Row],[experiment_ID]],plantings[[#This Row],[experiment_ID]]), "")</f>
        <v>6</v>
      </c>
      <c r="C310" s="126" t="s">
        <v>9664</v>
      </c>
      <c r="D310" s="191" t="s">
        <v>9669</v>
      </c>
      <c r="E310" s="105">
        <v>50</v>
      </c>
      <c r="F310" s="126"/>
      <c r="G310" s="126"/>
      <c r="H310" s="105">
        <v>30</v>
      </c>
      <c r="I310" s="105"/>
      <c r="J310" s="105"/>
      <c r="K310" s="126" t="s">
        <v>9664</v>
      </c>
      <c r="L310" s="21"/>
      <c r="M310" s="105"/>
      <c r="N310" s="194"/>
      <c r="O310" s="105"/>
      <c r="P310" s="21"/>
      <c r="Q310" s="126"/>
      <c r="R310" s="105"/>
      <c r="S310" s="105"/>
      <c r="T310" s="126"/>
      <c r="U310" s="105"/>
      <c r="V310" s="105"/>
      <c r="W310" s="105"/>
      <c r="X310" s="105"/>
      <c r="Y310" s="105"/>
      <c r="Z310" s="127"/>
      <c r="AA310" s="126"/>
    </row>
    <row r="311" spans="1:27" x14ac:dyDescent="0.25">
      <c r="A311" s="126" t="s">
        <v>9802</v>
      </c>
      <c r="B311" s="127" cm="1">
        <f t="array" ref="B311">IF(ROW() &lt; ROW(INDEX(plantings[experiment_ID],ROWS(plantings[experiment_ID]))), COUNTIF(INDEX(plantings[experiment_ID],1):plantings[[#This Row],[experiment_ID]],plantings[[#This Row],[experiment_ID]]), "")</f>
        <v>7</v>
      </c>
      <c r="C311" s="126" t="s">
        <v>9665</v>
      </c>
      <c r="D311" s="191" t="s">
        <v>9669</v>
      </c>
      <c r="E311" s="105">
        <v>680</v>
      </c>
      <c r="F311" s="126"/>
      <c r="G311" s="126"/>
      <c r="H311" s="105">
        <v>30</v>
      </c>
      <c r="I311" s="105"/>
      <c r="J311" s="105"/>
      <c r="K311" s="126" t="s">
        <v>9665</v>
      </c>
      <c r="L311" s="21"/>
      <c r="M311" s="105"/>
      <c r="N311" s="194"/>
      <c r="O311" s="105"/>
      <c r="P311" s="21"/>
      <c r="Q311" s="126"/>
      <c r="R311" s="105"/>
      <c r="S311" s="105"/>
      <c r="T311" s="126"/>
      <c r="U311" s="105"/>
      <c r="V311" s="105"/>
      <c r="W311" s="105"/>
      <c r="X311" s="105"/>
      <c r="Y311" s="105"/>
      <c r="Z311" s="127"/>
      <c r="AA311" s="126"/>
    </row>
    <row r="312" spans="1:27" x14ac:dyDescent="0.25">
      <c r="A312" s="126" t="s">
        <v>9802</v>
      </c>
      <c r="B312" s="127" cm="1">
        <f t="array" ref="B312">IF(ROW() &lt; ROW(INDEX(plantings[experiment_ID],ROWS(plantings[experiment_ID]))), COUNTIF(INDEX(plantings[experiment_ID],1):plantings[[#This Row],[experiment_ID]],plantings[[#This Row],[experiment_ID]]), "")</f>
        <v>8</v>
      </c>
      <c r="C312" s="126" t="s">
        <v>9666</v>
      </c>
      <c r="D312" s="191" t="s">
        <v>9669</v>
      </c>
      <c r="E312" s="105">
        <v>150</v>
      </c>
      <c r="F312" s="126"/>
      <c r="G312" s="126"/>
      <c r="H312" s="105">
        <v>30</v>
      </c>
      <c r="I312" s="105"/>
      <c r="J312" s="105"/>
      <c r="K312" s="126" t="s">
        <v>9666</v>
      </c>
      <c r="L312" s="21"/>
      <c r="M312" s="105"/>
      <c r="N312" s="194"/>
      <c r="O312" s="105"/>
      <c r="P312" s="21"/>
      <c r="Q312" s="126"/>
      <c r="R312" s="105"/>
      <c r="S312" s="105"/>
      <c r="T312" s="126"/>
      <c r="U312" s="105"/>
      <c r="V312" s="105"/>
      <c r="W312" s="105"/>
      <c r="X312" s="105"/>
      <c r="Y312" s="105"/>
      <c r="Z312" s="127"/>
      <c r="AA312" s="126"/>
    </row>
    <row r="313" spans="1:27" x14ac:dyDescent="0.25">
      <c r="A313" s="126" t="s">
        <v>9802</v>
      </c>
      <c r="B313" s="127" cm="1">
        <f t="array" ref="B313">IF(ROW() &lt; ROW(INDEX(plantings[experiment_ID],ROWS(plantings[experiment_ID]))), COUNTIF(INDEX(plantings[experiment_ID],1):plantings[[#This Row],[experiment_ID]],plantings[[#This Row],[experiment_ID]]), "")</f>
        <v>9</v>
      </c>
      <c r="C313" s="126" t="s">
        <v>9667</v>
      </c>
      <c r="D313" s="191" t="s">
        <v>9669</v>
      </c>
      <c r="E313" s="105">
        <v>60</v>
      </c>
      <c r="F313" s="126"/>
      <c r="G313" s="126"/>
      <c r="H313" s="105">
        <v>30</v>
      </c>
      <c r="I313" s="105"/>
      <c r="J313" s="105"/>
      <c r="K313" s="126" t="s">
        <v>9667</v>
      </c>
      <c r="L313" s="21"/>
      <c r="M313" s="105"/>
      <c r="N313" s="194"/>
      <c r="O313" s="105"/>
      <c r="P313" s="21"/>
      <c r="Q313" s="126"/>
      <c r="R313" s="105"/>
      <c r="S313" s="105"/>
      <c r="T313" s="126"/>
      <c r="U313" s="105"/>
      <c r="V313" s="105"/>
      <c r="W313" s="105"/>
      <c r="X313" s="105"/>
      <c r="Y313" s="105"/>
      <c r="Z313" s="127"/>
      <c r="AA313" s="126"/>
    </row>
    <row r="314" spans="1:27" x14ac:dyDescent="0.25">
      <c r="A314" s="126" t="s">
        <v>9802</v>
      </c>
      <c r="B314" s="127" cm="1">
        <f t="array" ref="B314">IF(ROW() &lt; ROW(INDEX(plantings[experiment_ID],ROWS(plantings[experiment_ID]))), COUNTIF(INDEX(plantings[experiment_ID],1):plantings[[#This Row],[experiment_ID]],plantings[[#This Row],[experiment_ID]]), "")</f>
        <v>10</v>
      </c>
      <c r="C314" s="126" t="s">
        <v>9668</v>
      </c>
      <c r="D314" s="191" t="s">
        <v>9669</v>
      </c>
      <c r="E314" s="105">
        <v>390</v>
      </c>
      <c r="F314" s="126"/>
      <c r="G314" s="126"/>
      <c r="H314" s="105">
        <v>30</v>
      </c>
      <c r="I314" s="105"/>
      <c r="J314" s="105"/>
      <c r="K314" s="126" t="s">
        <v>9668</v>
      </c>
      <c r="L314" s="21"/>
      <c r="M314" s="105"/>
      <c r="N314" s="194"/>
      <c r="O314" s="105"/>
      <c r="P314" s="21"/>
      <c r="Q314" s="126"/>
      <c r="R314" s="105"/>
      <c r="S314" s="105"/>
      <c r="T314" s="126"/>
      <c r="U314" s="105"/>
      <c r="V314" s="105"/>
      <c r="W314" s="105"/>
      <c r="X314" s="105"/>
      <c r="Y314" s="105"/>
      <c r="Z314" s="127"/>
      <c r="AA314" s="126"/>
    </row>
    <row r="315" spans="1:27" s="89" customFormat="1" x14ac:dyDescent="0.25">
      <c r="A315" s="179" t="s">
        <v>9803</v>
      </c>
      <c r="B315" s="171" cm="1">
        <f t="array" ref="B315">IF(ROW() &lt; ROW(INDEX(plantings[experiment_ID],ROWS(plantings[experiment_ID]))), COUNTIF(INDEX(plantings[experiment_ID],1):plantings[[#This Row],[experiment_ID]],plantings[[#This Row],[experiment_ID]]), "")</f>
        <v>1</v>
      </c>
      <c r="C315" s="179" t="s">
        <v>9745</v>
      </c>
      <c r="D315" s="206" t="s">
        <v>9730</v>
      </c>
      <c r="E315" s="207" t="s">
        <v>9744</v>
      </c>
      <c r="F315" s="179"/>
      <c r="G315" s="179"/>
      <c r="H315" s="207"/>
      <c r="I315" s="207"/>
      <c r="J315" s="207"/>
      <c r="K315" s="179"/>
      <c r="L315" s="176"/>
      <c r="M315" s="207"/>
      <c r="N315" s="235">
        <v>20</v>
      </c>
      <c r="O315" s="207"/>
      <c r="P315" s="176"/>
      <c r="Q315" s="179"/>
      <c r="R315" s="207"/>
      <c r="S315" s="207"/>
      <c r="T315" s="179"/>
      <c r="U315" s="207"/>
      <c r="V315" s="207"/>
      <c r="W315" s="207"/>
      <c r="X315" s="207"/>
      <c r="Y315" s="207"/>
      <c r="Z315" s="171"/>
      <c r="AA315" s="179"/>
    </row>
    <row r="316" spans="1:27" s="89" customFormat="1" x14ac:dyDescent="0.25">
      <c r="A316" s="179" t="s">
        <v>9803</v>
      </c>
      <c r="B316" s="171" cm="1">
        <f t="array" ref="B316">IF(ROW() &lt; ROW(INDEX(plantings[experiment_ID],ROWS(plantings[experiment_ID]))), COUNTIF(INDEX(plantings[experiment_ID],1):plantings[[#This Row],[experiment_ID]],plantings[[#This Row],[experiment_ID]]), "")</f>
        <v>2</v>
      </c>
      <c r="C316" s="179" t="s">
        <v>9746</v>
      </c>
      <c r="D316" s="206">
        <v>41464</v>
      </c>
      <c r="E316" s="207" t="s">
        <v>9744</v>
      </c>
      <c r="F316" s="179"/>
      <c r="G316" s="179"/>
      <c r="H316" s="207"/>
      <c r="I316" s="207"/>
      <c r="J316" s="207"/>
      <c r="K316" s="179"/>
      <c r="L316" s="176"/>
      <c r="M316" s="207"/>
      <c r="N316" s="235">
        <v>20</v>
      </c>
      <c r="O316" s="207"/>
      <c r="P316" s="176"/>
      <c r="Q316" s="179"/>
      <c r="R316" s="207"/>
      <c r="S316" s="207"/>
      <c r="T316" s="179"/>
      <c r="U316" s="207"/>
      <c r="V316" s="207"/>
      <c r="W316" s="207"/>
      <c r="X316" s="207"/>
      <c r="Y316" s="207"/>
      <c r="Z316" s="171"/>
      <c r="AA316" s="179"/>
    </row>
    <row r="317" spans="1:27" s="89" customFormat="1" x14ac:dyDescent="0.25">
      <c r="A317" s="179" t="s">
        <v>9803</v>
      </c>
      <c r="B317" s="171" cm="1">
        <f t="array" ref="B317">IF(ROW() &lt; ROW(INDEX(plantings[experiment_ID],ROWS(plantings[experiment_ID]))), COUNTIF(INDEX(plantings[experiment_ID],1):plantings[[#This Row],[experiment_ID]],plantings[[#This Row],[experiment_ID]]), "")</f>
        <v>3</v>
      </c>
      <c r="C317" s="179" t="s">
        <v>9747</v>
      </c>
      <c r="D317" s="206">
        <v>41491</v>
      </c>
      <c r="E317" s="207" t="s">
        <v>9744</v>
      </c>
      <c r="F317" s="179"/>
      <c r="G317" s="179"/>
      <c r="H317" s="207"/>
      <c r="I317" s="207"/>
      <c r="J317" s="207"/>
      <c r="K317" s="179"/>
      <c r="L317" s="176"/>
      <c r="M317" s="207"/>
      <c r="N317" s="235">
        <v>20</v>
      </c>
      <c r="O317" s="207"/>
      <c r="P317" s="176"/>
      <c r="Q317" s="179"/>
      <c r="R317" s="207"/>
      <c r="S317" s="207"/>
      <c r="T317" s="179"/>
      <c r="U317" s="207"/>
      <c r="V317" s="207"/>
      <c r="W317" s="207"/>
      <c r="X317" s="207"/>
      <c r="Y317" s="207"/>
      <c r="Z317" s="171"/>
      <c r="AA317" s="179"/>
    </row>
    <row r="318" spans="1:27" x14ac:dyDescent="0.25">
      <c r="A318" s="126" t="s">
        <v>9804</v>
      </c>
      <c r="B318" s="127" cm="1">
        <f t="array" ref="B318">IF(ROW() &lt; ROW(INDEX(plantings[experiment_ID],ROWS(plantings[experiment_ID]))), COUNTIF(INDEX(plantings[experiment_ID],1):plantings[[#This Row],[experiment_ID]],plantings[[#This Row],[experiment_ID]]), "")</f>
        <v>1</v>
      </c>
      <c r="C318" s="126"/>
      <c r="D318" s="191"/>
      <c r="E318" s="105"/>
      <c r="F318" s="126"/>
      <c r="G318" s="126"/>
      <c r="H318" s="105"/>
      <c r="I318" s="105"/>
      <c r="J318" s="105"/>
      <c r="K318" s="126" t="s">
        <v>9798</v>
      </c>
      <c r="L318" s="21"/>
      <c r="M318" s="105" t="s">
        <v>9799</v>
      </c>
      <c r="N318" s="194"/>
      <c r="O318" s="105"/>
      <c r="P318" s="21"/>
      <c r="Q318" s="126"/>
      <c r="R318" s="105"/>
      <c r="S318" s="105"/>
      <c r="T318" s="126"/>
      <c r="U318" s="105"/>
      <c r="V318" s="105"/>
      <c r="W318" s="105"/>
      <c r="X318" s="105"/>
      <c r="Y318" s="105"/>
      <c r="Z318" s="127"/>
      <c r="AA318" s="126"/>
    </row>
    <row r="319" spans="1:27" x14ac:dyDescent="0.25">
      <c r="A319" s="126" t="s">
        <v>9814</v>
      </c>
      <c r="B319" s="127" cm="1">
        <f t="array" ref="B319">IF(ROW() &lt; ROW(INDEX(plantings[experiment_ID],ROWS(plantings[experiment_ID]))), COUNTIF(INDEX(plantings[experiment_ID],1):plantings[[#This Row],[experiment_ID]],plantings[[#This Row],[experiment_ID]]), "")</f>
        <v>1</v>
      </c>
      <c r="C319" s="126"/>
      <c r="D319" s="191">
        <v>43230</v>
      </c>
      <c r="E319" s="105"/>
      <c r="F319" s="126"/>
      <c r="G319" s="126"/>
      <c r="H319" s="105">
        <v>200</v>
      </c>
      <c r="I319" s="105"/>
      <c r="J319" s="105"/>
      <c r="K319" s="126"/>
      <c r="L319" s="21"/>
      <c r="M319" s="105"/>
      <c r="N319" s="194">
        <v>140</v>
      </c>
      <c r="O319" s="105"/>
      <c r="P319" s="21"/>
      <c r="Q319" s="126"/>
      <c r="R319" s="105"/>
      <c r="S319" s="105"/>
      <c r="T319" s="126"/>
      <c r="U319" s="105"/>
      <c r="V319" s="105"/>
      <c r="W319" s="105"/>
      <c r="X319" s="105"/>
      <c r="Y319" s="105"/>
      <c r="Z319" s="127"/>
      <c r="AA319" s="126"/>
    </row>
    <row r="320" spans="1:27" x14ac:dyDescent="0.25">
      <c r="A320" s="126" t="s">
        <v>9815</v>
      </c>
      <c r="B320" s="127" cm="1">
        <f t="array" ref="B320">IF(ROW() &lt; ROW(INDEX(plantings[experiment_ID],ROWS(plantings[experiment_ID]))), COUNTIF(INDEX(plantings[experiment_ID],1):plantings[[#This Row],[experiment_ID]],plantings[[#This Row],[experiment_ID]]), "")</f>
        <v>1</v>
      </c>
      <c r="C320" s="126"/>
      <c r="D320" s="191">
        <v>43410</v>
      </c>
      <c r="E320" s="105"/>
      <c r="F320" s="126"/>
      <c r="G320" s="126"/>
      <c r="H320" s="105">
        <v>200</v>
      </c>
      <c r="I320" s="105"/>
      <c r="J320" s="105"/>
      <c r="K320" s="126"/>
      <c r="L320" s="21"/>
      <c r="M320" s="105"/>
      <c r="N320" s="194">
        <v>140</v>
      </c>
      <c r="O320" s="105"/>
      <c r="P320" s="21"/>
      <c r="Q320" s="126"/>
      <c r="R320" s="105"/>
      <c r="S320" s="105"/>
      <c r="T320" s="126"/>
      <c r="U320" s="105"/>
      <c r="V320" s="105"/>
      <c r="W320" s="105"/>
      <c r="X320" s="105"/>
      <c r="Y320" s="105"/>
      <c r="Z320" s="127"/>
      <c r="AA320" s="126"/>
    </row>
    <row r="321" spans="1:27" x14ac:dyDescent="0.25">
      <c r="A321" s="126" t="s">
        <v>9816</v>
      </c>
      <c r="B321" s="127" cm="1">
        <f t="array" ref="B321">IF(ROW() &lt; ROW(INDEX(plantings[experiment_ID],ROWS(plantings[experiment_ID]))), COUNTIF(INDEX(plantings[experiment_ID],1):plantings[[#This Row],[experiment_ID]],plantings[[#This Row],[experiment_ID]]), "")</f>
        <v>1</v>
      </c>
      <c r="C321" s="126"/>
      <c r="D321" s="191" t="s">
        <v>9813</v>
      </c>
      <c r="E321" s="105"/>
      <c r="F321" s="126"/>
      <c r="G321" s="126"/>
      <c r="H321" s="105"/>
      <c r="I321" s="105"/>
      <c r="J321" s="105"/>
      <c r="K321" s="126"/>
      <c r="L321" s="21"/>
      <c r="M321" s="105"/>
      <c r="N321" s="194">
        <v>0</v>
      </c>
      <c r="O321" s="105"/>
      <c r="P321" s="21"/>
      <c r="Q321" s="126"/>
      <c r="R321" s="105"/>
      <c r="S321" s="105"/>
      <c r="T321" s="126"/>
      <c r="U321" s="105"/>
      <c r="V321" s="105"/>
      <c r="W321" s="105"/>
      <c r="X321" s="105"/>
      <c r="Y321" s="105"/>
      <c r="Z321" s="127"/>
      <c r="AA321" s="126"/>
    </row>
    <row r="322" spans="1:27" x14ac:dyDescent="0.25">
      <c r="A322" s="126" t="s">
        <v>9817</v>
      </c>
      <c r="B322" s="127" cm="1">
        <f t="array" ref="B322">IF(ROW() &lt; ROW(INDEX(plantings[experiment_ID],ROWS(plantings[experiment_ID]))), COUNTIF(INDEX(plantings[experiment_ID],1):plantings[[#This Row],[experiment_ID]],plantings[[#This Row],[experiment_ID]]), "")</f>
        <v>1</v>
      </c>
      <c r="C322" s="126"/>
      <c r="D322" s="191">
        <v>38289</v>
      </c>
      <c r="E322" s="105"/>
      <c r="F322" s="126"/>
      <c r="G322" s="126"/>
      <c r="H322" s="105"/>
      <c r="I322" s="105"/>
      <c r="J322" s="105"/>
      <c r="K322" s="126"/>
      <c r="L322" s="21"/>
      <c r="M322" s="105"/>
      <c r="N322" s="194"/>
      <c r="O322" s="105"/>
      <c r="P322" s="21"/>
      <c r="Q322" s="126"/>
      <c r="R322" s="105"/>
      <c r="S322" s="105"/>
      <c r="T322" s="126"/>
      <c r="U322" s="105"/>
      <c r="V322" s="105"/>
      <c r="W322" s="105"/>
      <c r="X322" s="105"/>
      <c r="Y322" s="105"/>
      <c r="Z322" s="127"/>
      <c r="AA322" s="126"/>
    </row>
    <row r="323" spans="1:27" x14ac:dyDescent="0.25">
      <c r="A323" s="126" t="s">
        <v>9818</v>
      </c>
      <c r="B323" s="127" cm="1">
        <f t="array" ref="B323">IF(ROW() &lt; ROW(INDEX(plantings[experiment_ID],ROWS(plantings[experiment_ID]))), COUNTIF(INDEX(plantings[experiment_ID],1):plantings[[#This Row],[experiment_ID]],plantings[[#This Row],[experiment_ID]]), "")</f>
        <v>1</v>
      </c>
      <c r="C323" s="126"/>
      <c r="D323" s="191">
        <v>38289</v>
      </c>
      <c r="E323" s="105"/>
      <c r="F323" s="126"/>
      <c r="G323" s="126"/>
      <c r="H323" s="105"/>
      <c r="I323" s="105"/>
      <c r="J323" s="105"/>
      <c r="K323" s="126"/>
      <c r="L323" s="21"/>
      <c r="M323" s="105"/>
      <c r="N323" s="194"/>
      <c r="O323" s="105"/>
      <c r="P323" s="21"/>
      <c r="Q323" s="126"/>
      <c r="R323" s="105"/>
      <c r="S323" s="105"/>
      <c r="T323" s="126"/>
      <c r="U323" s="105"/>
      <c r="V323" s="105"/>
      <c r="W323" s="105"/>
      <c r="X323" s="105"/>
      <c r="Y323" s="105"/>
      <c r="Z323" s="127"/>
      <c r="AA323" s="126"/>
    </row>
    <row r="324" spans="1:27" x14ac:dyDescent="0.25">
      <c r="A324" s="126" t="s">
        <v>9819</v>
      </c>
      <c r="B324" s="127" cm="1">
        <f t="array" ref="B324">IF(ROW() &lt; ROW(INDEX(plantings[experiment_ID],ROWS(plantings[experiment_ID]))), COUNTIF(INDEX(plantings[experiment_ID],1):plantings[[#This Row],[experiment_ID]],plantings[[#This Row],[experiment_ID]]), "")</f>
        <v>1</v>
      </c>
      <c r="C324" s="126"/>
      <c r="D324" s="191">
        <v>38289</v>
      </c>
      <c r="E324" s="105"/>
      <c r="F324" s="126"/>
      <c r="G324" s="126"/>
      <c r="H324" s="105"/>
      <c r="I324" s="105"/>
      <c r="J324" s="105"/>
      <c r="K324" s="126"/>
      <c r="L324" s="21"/>
      <c r="M324" s="105"/>
      <c r="N324" s="194"/>
      <c r="O324" s="105"/>
      <c r="P324" s="21"/>
      <c r="Q324" s="126"/>
      <c r="R324" s="105"/>
      <c r="S324" s="105"/>
      <c r="T324" s="126"/>
      <c r="U324" s="105"/>
      <c r="V324" s="105"/>
      <c r="W324" s="105"/>
      <c r="X324" s="105"/>
      <c r="Y324" s="105"/>
      <c r="Z324" s="127"/>
      <c r="AA324" s="126"/>
    </row>
    <row r="325" spans="1:27" x14ac:dyDescent="0.25">
      <c r="A325" s="126" t="s">
        <v>9820</v>
      </c>
      <c r="B325" s="127" cm="1">
        <f t="array" ref="B325">IF(ROW() &lt; ROW(INDEX(plantings[experiment_ID],ROWS(plantings[experiment_ID]))), COUNTIF(INDEX(plantings[experiment_ID],1):plantings[[#This Row],[experiment_ID]],plantings[[#This Row],[experiment_ID]]), "")</f>
        <v>1</v>
      </c>
      <c r="C325" s="126"/>
      <c r="D325" s="191">
        <v>38289</v>
      </c>
      <c r="E325" s="105"/>
      <c r="F325" s="126"/>
      <c r="G325" s="126"/>
      <c r="H325" s="105"/>
      <c r="I325" s="105"/>
      <c r="J325" s="105"/>
      <c r="K325" s="126"/>
      <c r="L325" s="21"/>
      <c r="M325" s="105"/>
      <c r="N325" s="194"/>
      <c r="O325" s="105"/>
      <c r="P325" s="21"/>
      <c r="Q325" s="126"/>
      <c r="R325" s="105"/>
      <c r="S325" s="105"/>
      <c r="T325" s="126"/>
      <c r="U325" s="105"/>
      <c r="V325" s="105"/>
      <c r="W325" s="105"/>
      <c r="X325" s="105"/>
      <c r="Y325" s="105"/>
      <c r="Z325" s="127"/>
      <c r="AA325" s="126"/>
    </row>
    <row r="326" spans="1:27" ht="15.75" x14ac:dyDescent="0.25">
      <c r="A326" s="126" t="s">
        <v>9821</v>
      </c>
      <c r="B326" s="127" cm="1">
        <f t="array" ref="B326">IF(ROW() &lt; ROW(INDEX(plantings[experiment_ID],ROWS(plantings[experiment_ID]))), COUNTIF(INDEX(plantings[experiment_ID],1):plantings[[#This Row],[experiment_ID]],plantings[[#This Row],[experiment_ID]]), "")</f>
        <v>1</v>
      </c>
      <c r="C326" s="126"/>
      <c r="D326" s="191">
        <v>38289</v>
      </c>
      <c r="E326" s="105"/>
      <c r="F326" s="126"/>
      <c r="G326" s="126"/>
      <c r="H326" s="105"/>
      <c r="I326" s="105"/>
      <c r="J326" s="105"/>
      <c r="K326" s="126"/>
      <c r="L326" s="21"/>
      <c r="M326" s="105"/>
      <c r="N326" s="194"/>
      <c r="O326" s="105"/>
      <c r="P326" s="21"/>
      <c r="Q326" s="126"/>
      <c r="R326" s="105"/>
      <c r="S326" s="105"/>
      <c r="T326" s="126"/>
      <c r="U326" s="105"/>
      <c r="V326" s="105"/>
      <c r="W326" s="105"/>
      <c r="X326" s="105"/>
      <c r="Y326" s="105"/>
      <c r="Z326" s="127"/>
      <c r="AA326" s="126"/>
    </row>
    <row r="327" spans="1:27" ht="15.75" x14ac:dyDescent="0.25">
      <c r="A327" s="126" t="s">
        <v>9822</v>
      </c>
      <c r="B327" s="127" cm="1">
        <f t="array" ref="B327">IF(ROW() &lt; ROW(INDEX(plantings[experiment_ID],ROWS(plantings[experiment_ID]))), COUNTIF(INDEX(plantings[experiment_ID],1):plantings[[#This Row],[experiment_ID]],plantings[[#This Row],[experiment_ID]]), "")</f>
        <v>1</v>
      </c>
      <c r="C327" s="126"/>
      <c r="D327" s="191">
        <v>38289</v>
      </c>
      <c r="E327" s="105"/>
      <c r="F327" s="126"/>
      <c r="G327" s="126"/>
      <c r="H327" s="105"/>
      <c r="I327" s="105"/>
      <c r="J327" s="105"/>
      <c r="K327" s="126"/>
      <c r="L327" s="21"/>
      <c r="M327" s="105"/>
      <c r="N327" s="194"/>
      <c r="O327" s="105"/>
      <c r="P327" s="21"/>
      <c r="Q327" s="126"/>
      <c r="R327" s="105"/>
      <c r="S327" s="105"/>
      <c r="T327" s="126"/>
      <c r="U327" s="105"/>
      <c r="V327" s="105"/>
      <c r="W327" s="105"/>
      <c r="X327" s="105"/>
      <c r="Y327" s="105"/>
      <c r="Z327" s="127"/>
      <c r="AA327" s="126"/>
    </row>
    <row r="328" spans="1:27" ht="15.75" x14ac:dyDescent="0.25">
      <c r="A328" s="126" t="s">
        <v>9823</v>
      </c>
      <c r="B328" s="127" cm="1">
        <f t="array" ref="B328">IF(ROW() &lt; ROW(INDEX(plantings[experiment_ID],ROWS(plantings[experiment_ID]))), COUNTIF(INDEX(plantings[experiment_ID],1):plantings[[#This Row],[experiment_ID]],plantings[[#This Row],[experiment_ID]]), "")</f>
        <v>1</v>
      </c>
      <c r="C328" s="126"/>
      <c r="D328" s="191">
        <v>38289</v>
      </c>
      <c r="E328" s="105"/>
      <c r="F328" s="126"/>
      <c r="G328" s="126"/>
      <c r="H328" s="105"/>
      <c r="I328" s="105"/>
      <c r="J328" s="105"/>
      <c r="K328" s="126"/>
      <c r="L328" s="21"/>
      <c r="M328" s="105"/>
      <c r="N328" s="194"/>
      <c r="O328" s="105"/>
      <c r="P328" s="21"/>
      <c r="Q328" s="126"/>
      <c r="R328" s="105"/>
      <c r="S328" s="105"/>
      <c r="T328" s="126"/>
      <c r="U328" s="105"/>
      <c r="V328" s="105"/>
      <c r="W328" s="105"/>
      <c r="X328" s="105"/>
      <c r="Y328" s="105"/>
      <c r="Z328" s="127"/>
      <c r="AA328" s="126"/>
    </row>
    <row r="329" spans="1:27" ht="15.75" x14ac:dyDescent="0.25">
      <c r="A329" s="126" t="s">
        <v>9824</v>
      </c>
      <c r="B329" s="127" cm="1">
        <f t="array" ref="B329">IF(ROW() &lt; ROW(INDEX(plantings[experiment_ID],ROWS(plantings[experiment_ID]))), COUNTIF(INDEX(plantings[experiment_ID],1):plantings[[#This Row],[experiment_ID]],plantings[[#This Row],[experiment_ID]]), "")</f>
        <v>1</v>
      </c>
      <c r="C329" s="126"/>
      <c r="D329" s="191">
        <v>38289</v>
      </c>
      <c r="E329" s="105"/>
      <c r="F329" s="126"/>
      <c r="G329" s="126"/>
      <c r="H329" s="105"/>
      <c r="I329" s="105"/>
      <c r="J329" s="105"/>
      <c r="K329" s="126"/>
      <c r="L329" s="21"/>
      <c r="M329" s="105"/>
      <c r="N329" s="194"/>
      <c r="O329" s="105"/>
      <c r="P329" s="21"/>
      <c r="Q329" s="126"/>
      <c r="R329" s="105"/>
      <c r="S329" s="105"/>
      <c r="T329" s="126"/>
      <c r="U329" s="105"/>
      <c r="V329" s="105"/>
      <c r="W329" s="105"/>
      <c r="X329" s="105"/>
      <c r="Y329" s="105"/>
      <c r="Z329" s="127"/>
      <c r="AA329" s="126"/>
    </row>
    <row r="330" spans="1:27" ht="15.75" x14ac:dyDescent="0.25">
      <c r="A330" s="126" t="s">
        <v>9825</v>
      </c>
      <c r="B330" s="127" cm="1">
        <f t="array" ref="B330">IF(ROW() &lt; ROW(INDEX(plantings[experiment_ID],ROWS(plantings[experiment_ID]))), COUNTIF(INDEX(plantings[experiment_ID],1):plantings[[#This Row],[experiment_ID]],plantings[[#This Row],[experiment_ID]]), "")</f>
        <v>1</v>
      </c>
      <c r="C330" s="126"/>
      <c r="D330" s="191">
        <v>38899</v>
      </c>
      <c r="E330" s="105"/>
      <c r="F330" s="126"/>
      <c r="G330" s="126"/>
      <c r="H330" s="105"/>
      <c r="I330" s="105"/>
      <c r="J330" s="105"/>
      <c r="K330" s="126"/>
      <c r="L330" s="21"/>
      <c r="M330" s="105"/>
      <c r="N330" s="194"/>
      <c r="O330" s="105"/>
      <c r="P330" s="21"/>
      <c r="Q330" s="126"/>
      <c r="R330" s="105"/>
      <c r="S330" s="105"/>
      <c r="T330" s="126"/>
      <c r="U330" s="105"/>
      <c r="V330" s="105"/>
      <c r="W330" s="105"/>
      <c r="X330" s="105"/>
      <c r="Y330" s="105"/>
      <c r="Z330" s="127"/>
      <c r="AA330" s="126"/>
    </row>
    <row r="331" spans="1:27" ht="15.75" x14ac:dyDescent="0.25">
      <c r="A331" s="126" t="s">
        <v>9826</v>
      </c>
      <c r="B331" s="127" cm="1">
        <f t="array" ref="B331">IF(ROW() &lt; ROW(INDEX(plantings[experiment_ID],ROWS(plantings[experiment_ID]))), COUNTIF(INDEX(plantings[experiment_ID],1):plantings[[#This Row],[experiment_ID]],plantings[[#This Row],[experiment_ID]]), "")</f>
        <v>1</v>
      </c>
      <c r="C331" s="126"/>
      <c r="D331" s="191">
        <v>38027</v>
      </c>
      <c r="E331" s="105"/>
      <c r="F331" s="126"/>
      <c r="G331" s="126"/>
      <c r="H331" s="105"/>
      <c r="I331" s="105"/>
      <c r="J331" s="105"/>
      <c r="K331" s="126"/>
      <c r="L331" s="21"/>
      <c r="M331" s="105"/>
      <c r="N331" s="194"/>
      <c r="O331" s="105"/>
      <c r="P331" s="21"/>
      <c r="Q331" s="126"/>
      <c r="R331" s="105"/>
      <c r="S331" s="105"/>
      <c r="T331" s="126"/>
      <c r="U331" s="105"/>
      <c r="V331" s="105"/>
      <c r="W331" s="105"/>
      <c r="X331" s="105"/>
      <c r="Y331" s="105"/>
      <c r="Z331" s="127"/>
      <c r="AA331" s="126"/>
    </row>
    <row r="332" spans="1:27" ht="15.75" x14ac:dyDescent="0.25">
      <c r="A332" s="126" t="s">
        <v>9827</v>
      </c>
      <c r="B332" s="127" cm="1">
        <f t="array" ref="B332">IF(ROW() &lt; ROW(INDEX(plantings[experiment_ID],ROWS(plantings[experiment_ID]))), COUNTIF(INDEX(plantings[experiment_ID],1):plantings[[#This Row],[experiment_ID]],plantings[[#This Row],[experiment_ID]]), "")</f>
        <v>1</v>
      </c>
      <c r="C332" s="126"/>
      <c r="D332" s="191">
        <v>38027</v>
      </c>
      <c r="E332" s="105"/>
      <c r="F332" s="126"/>
      <c r="G332" s="126"/>
      <c r="H332" s="105"/>
      <c r="I332" s="105"/>
      <c r="J332" s="105"/>
      <c r="K332" s="126"/>
      <c r="L332" s="21"/>
      <c r="M332" s="105"/>
      <c r="N332" s="194"/>
      <c r="O332" s="105"/>
      <c r="P332" s="21"/>
      <c r="Q332" s="126"/>
      <c r="R332" s="105"/>
      <c r="S332" s="105"/>
      <c r="T332" s="126"/>
      <c r="U332" s="105"/>
      <c r="V332" s="105"/>
      <c r="W332" s="105"/>
      <c r="X332" s="105"/>
      <c r="Y332" s="105"/>
      <c r="Z332" s="127"/>
      <c r="AA332" s="126"/>
    </row>
    <row r="333" spans="1:27" ht="15.75" x14ac:dyDescent="0.25">
      <c r="A333" s="126" t="s">
        <v>9828</v>
      </c>
      <c r="B333" s="127" cm="1">
        <f t="array" ref="B333">IF(ROW() &lt; ROW(INDEX(plantings[experiment_ID],ROWS(plantings[experiment_ID]))), COUNTIF(INDEX(plantings[experiment_ID],1):plantings[[#This Row],[experiment_ID]],plantings[[#This Row],[experiment_ID]]), "")</f>
        <v>1</v>
      </c>
      <c r="C333" s="126"/>
      <c r="D333" s="191">
        <v>38580</v>
      </c>
      <c r="E333" s="105"/>
      <c r="F333" s="126"/>
      <c r="G333" s="126"/>
      <c r="H333" s="105"/>
      <c r="I333" s="105"/>
      <c r="J333" s="105"/>
      <c r="K333" s="126"/>
      <c r="L333" s="21"/>
      <c r="M333" s="105"/>
      <c r="N333" s="194"/>
      <c r="O333" s="105"/>
      <c r="P333" s="21"/>
      <c r="Q333" s="126"/>
      <c r="R333" s="105"/>
      <c r="S333" s="105"/>
      <c r="T333" s="126"/>
      <c r="U333" s="105"/>
      <c r="V333" s="105"/>
      <c r="W333" s="105"/>
      <c r="X333" s="105"/>
      <c r="Y333" s="105"/>
      <c r="Z333" s="127"/>
      <c r="AA333" s="126"/>
    </row>
    <row r="334" spans="1:27" ht="15.75" x14ac:dyDescent="0.25">
      <c r="A334" s="126" t="s">
        <v>9829</v>
      </c>
      <c r="B334" s="127" cm="1">
        <f t="array" ref="B334">IF(ROW() &lt; ROW(INDEX(plantings[experiment_ID],ROWS(plantings[experiment_ID]))), COUNTIF(INDEX(plantings[experiment_ID],1):plantings[[#This Row],[experiment_ID]],plantings[[#This Row],[experiment_ID]]), "")</f>
        <v>1</v>
      </c>
      <c r="C334" s="126"/>
      <c r="D334" s="191">
        <v>41249</v>
      </c>
      <c r="E334" s="105"/>
      <c r="F334" s="126"/>
      <c r="G334" s="126"/>
      <c r="H334" s="105"/>
      <c r="I334" s="105"/>
      <c r="J334" s="105"/>
      <c r="K334" s="126"/>
      <c r="L334" s="21"/>
      <c r="M334" s="105"/>
      <c r="N334" s="194"/>
      <c r="O334" s="105"/>
      <c r="P334" s="21"/>
      <c r="Q334" s="126"/>
      <c r="R334" s="105"/>
      <c r="S334" s="105"/>
      <c r="T334" s="126"/>
      <c r="U334" s="105"/>
      <c r="V334" s="105"/>
      <c r="W334" s="105"/>
      <c r="X334" s="105"/>
      <c r="Y334" s="105"/>
      <c r="Z334" s="127"/>
      <c r="AA334" s="126"/>
    </row>
    <row r="335" spans="1:27" ht="15.75" x14ac:dyDescent="0.25">
      <c r="A335" s="126" t="s">
        <v>9830</v>
      </c>
      <c r="B335" s="127" cm="1">
        <f t="array" ref="B335">IF(ROW() &lt; ROW(INDEX(plantings[experiment_ID],ROWS(plantings[experiment_ID]))), COUNTIF(INDEX(plantings[experiment_ID],1):plantings[[#This Row],[experiment_ID]],plantings[[#This Row],[experiment_ID]]), "")</f>
        <v>1</v>
      </c>
      <c r="C335" s="126"/>
      <c r="D335" s="191">
        <v>41562</v>
      </c>
      <c r="E335" s="105"/>
      <c r="F335" s="126"/>
      <c r="G335" s="126"/>
      <c r="H335" s="105"/>
      <c r="I335" s="105"/>
      <c r="J335" s="105"/>
      <c r="K335" s="126"/>
      <c r="L335" s="21"/>
      <c r="M335" s="105"/>
      <c r="N335" s="194"/>
      <c r="O335" s="105"/>
      <c r="P335" s="21"/>
      <c r="Q335" s="126"/>
      <c r="R335" s="105"/>
      <c r="S335" s="105"/>
      <c r="T335" s="126"/>
      <c r="U335" s="105"/>
      <c r="V335" s="105"/>
      <c r="W335" s="105"/>
      <c r="X335" s="105"/>
      <c r="Y335" s="105"/>
      <c r="Z335" s="127"/>
      <c r="AA335" s="126"/>
    </row>
    <row r="336" spans="1:27" ht="15.75" x14ac:dyDescent="0.25">
      <c r="A336" s="126" t="s">
        <v>9831</v>
      </c>
      <c r="B336" s="127" cm="1">
        <f t="array" ref="B336">IF(ROW() &lt; ROW(INDEX(plantings[experiment_ID],ROWS(plantings[experiment_ID]))), COUNTIF(INDEX(plantings[experiment_ID],1):plantings[[#This Row],[experiment_ID]],plantings[[#This Row],[experiment_ID]]), "")</f>
        <v>1</v>
      </c>
      <c r="C336" s="126"/>
      <c r="D336" s="191">
        <v>41562</v>
      </c>
      <c r="E336" s="105"/>
      <c r="F336" s="126"/>
      <c r="G336" s="126"/>
      <c r="H336" s="105"/>
      <c r="I336" s="105"/>
      <c r="J336" s="105"/>
      <c r="K336" s="126"/>
      <c r="L336" s="21"/>
      <c r="M336" s="105"/>
      <c r="N336" s="194"/>
      <c r="O336" s="105"/>
      <c r="P336" s="21"/>
      <c r="Q336" s="126"/>
      <c r="R336" s="105"/>
      <c r="S336" s="105"/>
      <c r="T336" s="126"/>
      <c r="U336" s="105"/>
      <c r="V336" s="105"/>
      <c r="W336" s="105"/>
      <c r="X336" s="105"/>
      <c r="Y336" s="105"/>
      <c r="Z336" s="127"/>
      <c r="AA336" s="126"/>
    </row>
    <row r="337" spans="1:27" ht="15.75" x14ac:dyDescent="0.25">
      <c r="A337" s="126" t="s">
        <v>9832</v>
      </c>
      <c r="B337" s="127" cm="1">
        <f t="array" ref="B337">IF(ROW() &lt; ROW(INDEX(plantings[experiment_ID],ROWS(plantings[experiment_ID]))), COUNTIF(INDEX(plantings[experiment_ID],1):plantings[[#This Row],[experiment_ID]],plantings[[#This Row],[experiment_ID]]), "")</f>
        <v>1</v>
      </c>
      <c r="C337" s="126"/>
      <c r="D337" s="191">
        <v>41835</v>
      </c>
      <c r="E337" s="105"/>
      <c r="F337" s="126"/>
      <c r="G337" s="126"/>
      <c r="H337" s="105"/>
      <c r="I337" s="105"/>
      <c r="J337" s="105"/>
      <c r="K337" s="126"/>
      <c r="L337" s="21"/>
      <c r="M337" s="105"/>
      <c r="N337" s="194"/>
      <c r="O337" s="105"/>
      <c r="P337" s="21"/>
      <c r="Q337" s="126"/>
      <c r="R337" s="105"/>
      <c r="S337" s="105"/>
      <c r="T337" s="126"/>
      <c r="U337" s="105"/>
      <c r="V337" s="105"/>
      <c r="W337" s="105"/>
      <c r="X337" s="105"/>
      <c r="Y337" s="105"/>
      <c r="Z337" s="127"/>
      <c r="AA337" s="126"/>
    </row>
    <row r="338" spans="1:27" ht="15.75" x14ac:dyDescent="0.25">
      <c r="A338" s="126" t="s">
        <v>9833</v>
      </c>
      <c r="B338" s="127" cm="1">
        <f t="array" ref="B338">IF(ROW() &lt; ROW(INDEX(plantings[experiment_ID],ROWS(plantings[experiment_ID]))), COUNTIF(INDEX(plantings[experiment_ID],1):plantings[[#This Row],[experiment_ID]],plantings[[#This Row],[experiment_ID]]), "")</f>
        <v>1</v>
      </c>
      <c r="C338" s="126"/>
      <c r="D338" s="191">
        <v>41835</v>
      </c>
      <c r="E338" s="105"/>
      <c r="F338" s="126"/>
      <c r="G338" s="126"/>
      <c r="H338" s="105"/>
      <c r="I338" s="105"/>
      <c r="J338" s="105"/>
      <c r="K338" s="126"/>
      <c r="L338" s="21"/>
      <c r="M338" s="105"/>
      <c r="N338" s="194"/>
      <c r="O338" s="105"/>
      <c r="P338" s="21"/>
      <c r="Q338" s="126"/>
      <c r="R338" s="105"/>
      <c r="S338" s="105"/>
      <c r="T338" s="126"/>
      <c r="U338" s="105"/>
      <c r="V338" s="105"/>
      <c r="W338" s="105"/>
      <c r="X338" s="105"/>
      <c r="Y338" s="105"/>
      <c r="Z338" s="127"/>
      <c r="AA338" s="126"/>
    </row>
    <row r="339" spans="1:27" ht="15.75" x14ac:dyDescent="0.25">
      <c r="A339" s="126" t="s">
        <v>9834</v>
      </c>
      <c r="B339" s="127" cm="1">
        <f t="array" ref="B339">IF(ROW() &lt; ROW(INDEX(plantings[experiment_ID],ROWS(plantings[experiment_ID]))), COUNTIF(INDEX(plantings[experiment_ID],1):plantings[[#This Row],[experiment_ID]],plantings[[#This Row],[experiment_ID]]), "")</f>
        <v>1</v>
      </c>
      <c r="C339" s="126"/>
      <c r="D339" s="191">
        <v>42163</v>
      </c>
      <c r="E339" s="105"/>
      <c r="F339" s="126"/>
      <c r="G339" s="126"/>
      <c r="H339" s="105"/>
      <c r="I339" s="105"/>
      <c r="J339" s="105"/>
      <c r="K339" s="126"/>
      <c r="L339" s="21"/>
      <c r="M339" s="105"/>
      <c r="N339" s="194"/>
      <c r="O339" s="105"/>
      <c r="P339" s="21"/>
      <c r="Q339" s="126"/>
      <c r="R339" s="105"/>
      <c r="S339" s="105"/>
      <c r="T339" s="126"/>
      <c r="U339" s="105"/>
      <c r="V339" s="105"/>
      <c r="W339" s="105"/>
      <c r="X339" s="105"/>
      <c r="Y339" s="105"/>
      <c r="Z339" s="127"/>
      <c r="AA339" s="126"/>
    </row>
    <row r="340" spans="1:27" ht="15.75" x14ac:dyDescent="0.25">
      <c r="A340" s="126" t="s">
        <v>9811</v>
      </c>
      <c r="B340" s="127" cm="1">
        <f t="array" ref="B340">IF(ROW() &lt; ROW(INDEX(plantings[experiment_ID],ROWS(plantings[experiment_ID]))), COUNTIF(INDEX(plantings[experiment_ID],1):plantings[[#This Row],[experiment_ID]],plantings[[#This Row],[experiment_ID]]), "")</f>
        <v>1</v>
      </c>
      <c r="C340" s="126"/>
      <c r="D340" s="191">
        <v>42163</v>
      </c>
      <c r="E340" s="105"/>
      <c r="F340" s="126"/>
      <c r="G340" s="126"/>
      <c r="H340" s="105"/>
      <c r="I340" s="105"/>
      <c r="J340" s="105"/>
      <c r="K340" s="126"/>
      <c r="L340" s="21"/>
      <c r="M340" s="105"/>
      <c r="N340" s="194"/>
      <c r="O340" s="105"/>
      <c r="P340" s="21"/>
      <c r="Q340" s="126"/>
      <c r="R340" s="105"/>
      <c r="S340" s="105"/>
      <c r="T340" s="126"/>
      <c r="U340" s="105"/>
      <c r="V340" s="105"/>
      <c r="W340" s="105"/>
      <c r="X340" s="105"/>
      <c r="Y340" s="105"/>
      <c r="Z340" s="127"/>
      <c r="AA340" s="126"/>
    </row>
    <row r="341" spans="1:27" x14ac:dyDescent="0.25">
      <c r="A341" s="126" t="s">
        <v>9877</v>
      </c>
      <c r="B341" s="127" cm="1">
        <f t="array" ref="B341">IF(ROW() &lt; ROW(INDEX(plantings[experiment_ID],ROWS(plantings[experiment_ID]))), COUNTIF(INDEX(plantings[experiment_ID],1):plantings[[#This Row],[experiment_ID]],plantings[[#This Row],[experiment_ID]]), "")</f>
        <v>1</v>
      </c>
      <c r="C341" s="126" t="s">
        <v>9915</v>
      </c>
      <c r="D341" s="21"/>
      <c r="E341" s="105"/>
      <c r="F341" s="126"/>
      <c r="G341" s="126"/>
      <c r="H341" s="105"/>
      <c r="I341" s="105"/>
      <c r="J341" s="105"/>
      <c r="K341" s="126" t="s">
        <v>9917</v>
      </c>
      <c r="L341" s="21"/>
      <c r="M341" s="105"/>
      <c r="N341" s="194"/>
      <c r="O341" s="105"/>
      <c r="P341" s="21"/>
      <c r="Q341" s="126"/>
      <c r="R341" s="105"/>
      <c r="S341" s="105"/>
      <c r="T341" s="126"/>
      <c r="U341" s="105"/>
      <c r="V341" s="105"/>
      <c r="W341" s="105"/>
      <c r="X341" s="105"/>
      <c r="Y341" s="105"/>
      <c r="Z341" s="127"/>
      <c r="AA341" s="126"/>
    </row>
    <row r="342" spans="1:27" x14ac:dyDescent="0.25">
      <c r="A342" s="126" t="s">
        <v>9877</v>
      </c>
      <c r="B342" s="127" cm="1">
        <f t="array" ref="B342">IF(ROW() &lt; ROW(INDEX(plantings[experiment_ID],ROWS(plantings[experiment_ID]))), COUNTIF(INDEX(plantings[experiment_ID],1):plantings[[#This Row],[experiment_ID]],plantings[[#This Row],[experiment_ID]]), "")</f>
        <v>2</v>
      </c>
      <c r="C342" s="126" t="s">
        <v>1394</v>
      </c>
      <c r="D342" s="21"/>
      <c r="E342" s="105"/>
      <c r="F342" s="126"/>
      <c r="G342" s="126"/>
      <c r="H342" s="105"/>
      <c r="I342" s="105"/>
      <c r="J342" s="105"/>
      <c r="K342" s="126" t="s">
        <v>9918</v>
      </c>
      <c r="L342" s="21"/>
      <c r="M342" s="105"/>
      <c r="N342" s="194"/>
      <c r="O342" s="105"/>
      <c r="P342" s="21"/>
      <c r="Q342" s="126"/>
      <c r="R342" s="105"/>
      <c r="S342" s="105"/>
      <c r="T342" s="126"/>
      <c r="U342" s="105"/>
      <c r="V342" s="105"/>
      <c r="W342" s="105"/>
      <c r="X342" s="105"/>
      <c r="Y342" s="105"/>
      <c r="Z342" s="127"/>
      <c r="AA342" s="126"/>
    </row>
    <row r="343" spans="1:27" x14ac:dyDescent="0.25">
      <c r="A343" s="126" t="s">
        <v>9877</v>
      </c>
      <c r="B343" s="127" cm="1">
        <f t="array" ref="B343">IF(ROW() &lt; ROW(INDEX(plantings[experiment_ID],ROWS(plantings[experiment_ID]))), COUNTIF(INDEX(plantings[experiment_ID],1):plantings[[#This Row],[experiment_ID]],plantings[[#This Row],[experiment_ID]]), "")</f>
        <v>3</v>
      </c>
      <c r="C343" s="126" t="s">
        <v>1358</v>
      </c>
      <c r="D343" s="21"/>
      <c r="E343" s="105"/>
      <c r="F343" s="126"/>
      <c r="G343" s="126"/>
      <c r="H343" s="105"/>
      <c r="I343" s="105"/>
      <c r="J343" s="105"/>
      <c r="K343" s="126" t="s">
        <v>9919</v>
      </c>
      <c r="L343" s="21"/>
      <c r="M343" s="105"/>
      <c r="N343" s="194"/>
      <c r="O343" s="105"/>
      <c r="P343" s="21"/>
      <c r="Q343" s="126"/>
      <c r="R343" s="105"/>
      <c r="S343" s="105"/>
      <c r="T343" s="126"/>
      <c r="U343" s="105"/>
      <c r="V343" s="105"/>
      <c r="W343" s="105"/>
      <c r="X343" s="105"/>
      <c r="Y343" s="105"/>
      <c r="Z343" s="127"/>
      <c r="AA343" s="126"/>
    </row>
    <row r="344" spans="1:27" x14ac:dyDescent="0.25">
      <c r="A344" s="126" t="s">
        <v>9877</v>
      </c>
      <c r="B344" s="127" cm="1">
        <f t="array" ref="B344">IF(ROW() &lt; ROW(INDEX(plantings[experiment_ID],ROWS(plantings[experiment_ID]))), COUNTIF(INDEX(plantings[experiment_ID],1):plantings[[#This Row],[experiment_ID]],plantings[[#This Row],[experiment_ID]]), "")</f>
        <v>4</v>
      </c>
      <c r="C344" s="126" t="s">
        <v>1166</v>
      </c>
      <c r="D344" s="21"/>
      <c r="E344" s="105"/>
      <c r="F344" s="126"/>
      <c r="G344" s="126"/>
      <c r="H344" s="105"/>
      <c r="I344" s="105"/>
      <c r="J344" s="105"/>
      <c r="K344" s="126" t="s">
        <v>9920</v>
      </c>
      <c r="L344" s="21"/>
      <c r="M344" s="105"/>
      <c r="N344" s="194"/>
      <c r="O344" s="105"/>
      <c r="P344" s="21"/>
      <c r="Q344" s="126"/>
      <c r="R344" s="105"/>
      <c r="S344" s="105"/>
      <c r="T344" s="126"/>
      <c r="U344" s="105"/>
      <c r="V344" s="105"/>
      <c r="W344" s="105"/>
      <c r="X344" s="105"/>
      <c r="Y344" s="105"/>
      <c r="Z344" s="127"/>
      <c r="AA344" s="126"/>
    </row>
    <row r="345" spans="1:27" x14ac:dyDescent="0.25">
      <c r="A345" s="126" t="s">
        <v>9878</v>
      </c>
      <c r="B345" s="127" cm="1">
        <f t="array" ref="B345">IF(ROW() &lt; ROW(INDEX(plantings[experiment_ID],ROWS(plantings[experiment_ID]))), COUNTIF(INDEX(plantings[experiment_ID],1):plantings[[#This Row],[experiment_ID]],plantings[[#This Row],[experiment_ID]]), "")</f>
        <v>1</v>
      </c>
      <c r="C345" s="126" t="s">
        <v>9915</v>
      </c>
      <c r="D345" s="21"/>
      <c r="E345" s="105"/>
      <c r="F345" s="126"/>
      <c r="G345" s="126"/>
      <c r="H345" s="105"/>
      <c r="I345" s="105"/>
      <c r="J345" s="105"/>
      <c r="K345" s="126" t="s">
        <v>9921</v>
      </c>
      <c r="L345" s="21"/>
      <c r="M345" s="105"/>
      <c r="N345" s="194"/>
      <c r="O345" s="105"/>
      <c r="P345" s="21"/>
      <c r="Q345" s="126"/>
      <c r="R345" s="105"/>
      <c r="S345" s="105"/>
      <c r="T345" s="126"/>
      <c r="U345" s="105"/>
      <c r="V345" s="105"/>
      <c r="W345" s="105"/>
      <c r="X345" s="105"/>
      <c r="Y345" s="105"/>
      <c r="Z345" s="127"/>
      <c r="AA345" s="126"/>
    </row>
    <row r="346" spans="1:27" x14ac:dyDescent="0.25">
      <c r="A346" s="126" t="s">
        <v>9878</v>
      </c>
      <c r="B346" s="127" cm="1">
        <f t="array" ref="B346">IF(ROW() &lt; ROW(INDEX(plantings[experiment_ID],ROWS(plantings[experiment_ID]))), COUNTIF(INDEX(plantings[experiment_ID],1):plantings[[#This Row],[experiment_ID]],plantings[[#This Row],[experiment_ID]]), "")</f>
        <v>2</v>
      </c>
      <c r="C346" s="126" t="s">
        <v>1394</v>
      </c>
      <c r="D346" s="21"/>
      <c r="E346" s="105"/>
      <c r="F346" s="126"/>
      <c r="G346" s="126"/>
      <c r="H346" s="105"/>
      <c r="I346" s="105"/>
      <c r="J346" s="105"/>
      <c r="K346" s="126" t="s">
        <v>9922</v>
      </c>
      <c r="L346" s="21"/>
      <c r="M346" s="105"/>
      <c r="N346" s="194"/>
      <c r="O346" s="105"/>
      <c r="P346" s="21"/>
      <c r="Q346" s="126"/>
      <c r="R346" s="105"/>
      <c r="S346" s="105"/>
      <c r="T346" s="126"/>
      <c r="U346" s="105"/>
      <c r="V346" s="105"/>
      <c r="W346" s="105"/>
      <c r="X346" s="105"/>
      <c r="Y346" s="105"/>
      <c r="Z346" s="127"/>
      <c r="AA346" s="126"/>
    </row>
    <row r="347" spans="1:27" x14ac:dyDescent="0.25">
      <c r="A347" s="126" t="s">
        <v>9878</v>
      </c>
      <c r="B347" s="127" cm="1">
        <f t="array" ref="B347">IF(ROW() &lt; ROW(INDEX(plantings[experiment_ID],ROWS(plantings[experiment_ID]))), COUNTIF(INDEX(plantings[experiment_ID],1):plantings[[#This Row],[experiment_ID]],plantings[[#This Row],[experiment_ID]]), "")</f>
        <v>3</v>
      </c>
      <c r="C347" s="126" t="s">
        <v>1358</v>
      </c>
      <c r="D347" s="21"/>
      <c r="E347" s="105"/>
      <c r="F347" s="126"/>
      <c r="G347" s="126"/>
      <c r="H347" s="105"/>
      <c r="I347" s="105"/>
      <c r="J347" s="105"/>
      <c r="K347" s="126" t="s">
        <v>9919</v>
      </c>
      <c r="L347" s="21"/>
      <c r="M347" s="105"/>
      <c r="N347" s="194"/>
      <c r="O347" s="105"/>
      <c r="P347" s="21"/>
      <c r="Q347" s="126"/>
      <c r="R347" s="105"/>
      <c r="S347" s="105"/>
      <c r="T347" s="126"/>
      <c r="U347" s="105"/>
      <c r="V347" s="105"/>
      <c r="W347" s="105"/>
      <c r="X347" s="105"/>
      <c r="Y347" s="105"/>
      <c r="Z347" s="127"/>
      <c r="AA347" s="126"/>
    </row>
    <row r="348" spans="1:27" x14ac:dyDescent="0.25">
      <c r="A348" s="126" t="s">
        <v>9878</v>
      </c>
      <c r="B348" s="127" cm="1">
        <f t="array" ref="B348">IF(ROW() &lt; ROW(INDEX(plantings[experiment_ID],ROWS(plantings[experiment_ID]))), COUNTIF(INDEX(plantings[experiment_ID],1):plantings[[#This Row],[experiment_ID]],plantings[[#This Row],[experiment_ID]]), "")</f>
        <v>4</v>
      </c>
      <c r="C348" s="126" t="s">
        <v>1166</v>
      </c>
      <c r="D348" s="21"/>
      <c r="E348" s="105"/>
      <c r="F348" s="126"/>
      <c r="G348" s="126"/>
      <c r="H348" s="105"/>
      <c r="I348" s="105"/>
      <c r="J348" s="105"/>
      <c r="K348" s="126" t="s">
        <v>9920</v>
      </c>
      <c r="L348" s="21"/>
      <c r="M348" s="105"/>
      <c r="N348" s="194"/>
      <c r="O348" s="105"/>
      <c r="P348" s="21"/>
      <c r="Q348" s="126"/>
      <c r="R348" s="105"/>
      <c r="S348" s="105"/>
      <c r="T348" s="126"/>
      <c r="U348" s="105"/>
      <c r="V348" s="105"/>
      <c r="W348" s="105"/>
      <c r="X348" s="105"/>
      <c r="Y348" s="105"/>
      <c r="Z348" s="127"/>
      <c r="AA348" s="126"/>
    </row>
    <row r="349" spans="1:27" x14ac:dyDescent="0.25">
      <c r="A349" s="126" t="s">
        <v>9879</v>
      </c>
      <c r="B349" s="127" cm="1">
        <f t="array" ref="B349">IF(ROW() &lt; ROW(INDEX(plantings[experiment_ID],ROWS(plantings[experiment_ID]))), COUNTIF(INDEX(plantings[experiment_ID],1):plantings[[#This Row],[experiment_ID]],plantings[[#This Row],[experiment_ID]]), "")</f>
        <v>1</v>
      </c>
      <c r="C349" s="126" t="s">
        <v>9915</v>
      </c>
      <c r="D349" s="21"/>
      <c r="E349" s="105"/>
      <c r="F349" s="126"/>
      <c r="G349" s="126"/>
      <c r="H349" s="105"/>
      <c r="I349" s="105"/>
      <c r="J349" s="105"/>
      <c r="K349" s="126" t="s">
        <v>9917</v>
      </c>
      <c r="L349" s="21"/>
      <c r="M349" s="105"/>
      <c r="N349" s="194"/>
      <c r="O349" s="105"/>
      <c r="P349" s="21"/>
      <c r="Q349" s="126"/>
      <c r="R349" s="105"/>
      <c r="S349" s="105"/>
      <c r="T349" s="126"/>
      <c r="U349" s="105"/>
      <c r="V349" s="105"/>
      <c r="W349" s="105"/>
      <c r="X349" s="105"/>
      <c r="Y349" s="105"/>
      <c r="Z349" s="127"/>
      <c r="AA349" s="126"/>
    </row>
    <row r="350" spans="1:27" x14ac:dyDescent="0.25">
      <c r="A350" s="126" t="s">
        <v>9879</v>
      </c>
      <c r="B350" s="127" cm="1">
        <f t="array" ref="B350">IF(ROW() &lt; ROW(INDEX(plantings[experiment_ID],ROWS(plantings[experiment_ID]))), COUNTIF(INDEX(plantings[experiment_ID],1):plantings[[#This Row],[experiment_ID]],plantings[[#This Row],[experiment_ID]]), "")</f>
        <v>2</v>
      </c>
      <c r="C350" s="126" t="s">
        <v>1394</v>
      </c>
      <c r="D350" s="21"/>
      <c r="E350" s="105"/>
      <c r="F350" s="126"/>
      <c r="G350" s="126"/>
      <c r="H350" s="105"/>
      <c r="I350" s="105"/>
      <c r="J350" s="105"/>
      <c r="K350" s="126" t="s">
        <v>9922</v>
      </c>
      <c r="L350" s="21"/>
      <c r="M350" s="105"/>
      <c r="N350" s="194"/>
      <c r="O350" s="105"/>
      <c r="P350" s="21"/>
      <c r="Q350" s="126"/>
      <c r="R350" s="105"/>
      <c r="S350" s="105"/>
      <c r="T350" s="126"/>
      <c r="U350" s="105"/>
      <c r="V350" s="105"/>
      <c r="W350" s="105"/>
      <c r="X350" s="105"/>
      <c r="Y350" s="105"/>
      <c r="Z350" s="127"/>
      <c r="AA350" s="126"/>
    </row>
    <row r="351" spans="1:27" x14ac:dyDescent="0.25">
      <c r="A351" s="126" t="s">
        <v>9879</v>
      </c>
      <c r="B351" s="127" cm="1">
        <f t="array" ref="B351">IF(ROW() &lt; ROW(INDEX(plantings[experiment_ID],ROWS(plantings[experiment_ID]))), COUNTIF(INDEX(plantings[experiment_ID],1):plantings[[#This Row],[experiment_ID]],plantings[[#This Row],[experiment_ID]]), "")</f>
        <v>3</v>
      </c>
      <c r="C351" s="126" t="s">
        <v>1358</v>
      </c>
      <c r="D351" s="21"/>
      <c r="E351" s="105"/>
      <c r="F351" s="126"/>
      <c r="G351" s="126"/>
      <c r="H351" s="105"/>
      <c r="I351" s="105"/>
      <c r="J351" s="105"/>
      <c r="K351" s="126" t="s">
        <v>9919</v>
      </c>
      <c r="L351" s="21"/>
      <c r="M351" s="105"/>
      <c r="N351" s="194"/>
      <c r="O351" s="105"/>
      <c r="P351" s="21"/>
      <c r="Q351" s="126"/>
      <c r="R351" s="105"/>
      <c r="S351" s="105"/>
      <c r="T351" s="126"/>
      <c r="U351" s="105"/>
      <c r="V351" s="105"/>
      <c r="W351" s="105"/>
      <c r="X351" s="105"/>
      <c r="Y351" s="105"/>
      <c r="Z351" s="127"/>
      <c r="AA351" s="126"/>
    </row>
    <row r="352" spans="1:27" x14ac:dyDescent="0.25">
      <c r="A352" s="126" t="s">
        <v>9879</v>
      </c>
      <c r="B352" s="127" cm="1">
        <f t="array" ref="B352">IF(ROW() &lt; ROW(INDEX(plantings[experiment_ID],ROWS(plantings[experiment_ID]))), COUNTIF(INDEX(plantings[experiment_ID],1):plantings[[#This Row],[experiment_ID]],plantings[[#This Row],[experiment_ID]]), "")</f>
        <v>4</v>
      </c>
      <c r="C352" s="126" t="s">
        <v>1166</v>
      </c>
      <c r="D352" s="21"/>
      <c r="E352" s="105"/>
      <c r="F352" s="126"/>
      <c r="G352" s="126"/>
      <c r="H352" s="105"/>
      <c r="I352" s="105"/>
      <c r="J352" s="105"/>
      <c r="K352" s="126" t="s">
        <v>9920</v>
      </c>
      <c r="L352" s="21"/>
      <c r="M352" s="105"/>
      <c r="N352" s="194"/>
      <c r="O352" s="105"/>
      <c r="P352" s="21"/>
      <c r="Q352" s="126"/>
      <c r="R352" s="105"/>
      <c r="S352" s="105"/>
      <c r="T352" s="126"/>
      <c r="U352" s="105"/>
      <c r="V352" s="105"/>
      <c r="W352" s="105"/>
      <c r="X352" s="105"/>
      <c r="Y352" s="105"/>
      <c r="Z352" s="127"/>
      <c r="AA352" s="126"/>
    </row>
    <row r="353" spans="1:27" x14ac:dyDescent="0.25">
      <c r="A353" s="126" t="s">
        <v>9943</v>
      </c>
      <c r="B353" s="127" cm="1">
        <f t="array" ref="B353">IF(ROW() &lt; ROW(INDEX(plantings[experiment_ID],ROWS(plantings[experiment_ID]))), COUNTIF(INDEX(plantings[experiment_ID],1):plantings[[#This Row],[experiment_ID]],plantings[[#This Row],[experiment_ID]]), "")</f>
        <v>1</v>
      </c>
      <c r="C353" s="126"/>
      <c r="D353" s="21">
        <v>37006</v>
      </c>
      <c r="E353" s="105"/>
      <c r="F353" s="126"/>
      <c r="G353" s="126"/>
      <c r="H353" s="105"/>
      <c r="I353" s="105"/>
      <c r="J353" s="105"/>
      <c r="K353" s="126"/>
      <c r="L353" s="21"/>
      <c r="M353" s="105"/>
      <c r="N353" s="194"/>
      <c r="O353" s="105"/>
      <c r="P353" s="21"/>
      <c r="Q353" s="126"/>
      <c r="R353" s="105"/>
      <c r="S353" s="105"/>
      <c r="T353" s="126"/>
      <c r="U353" s="105"/>
      <c r="V353" s="105"/>
      <c r="W353" s="105"/>
      <c r="X353" s="105"/>
      <c r="Y353" s="105"/>
      <c r="Z353" s="127"/>
      <c r="AA353" s="126"/>
    </row>
    <row r="354" spans="1:27" x14ac:dyDescent="0.25">
      <c r="A354" s="126" t="s">
        <v>9944</v>
      </c>
      <c r="B354" s="127" cm="1">
        <f t="array" ref="B354">IF(ROW() &lt; ROW(INDEX(plantings[experiment_ID],ROWS(plantings[experiment_ID]))), COUNTIF(INDEX(plantings[experiment_ID],1):plantings[[#This Row],[experiment_ID]],plantings[[#This Row],[experiment_ID]]), "")</f>
        <v>1</v>
      </c>
      <c r="C354" s="126"/>
      <c r="D354" s="21">
        <v>37187</v>
      </c>
      <c r="E354" s="105"/>
      <c r="F354" s="126"/>
      <c r="G354" s="126"/>
      <c r="H354" s="105"/>
      <c r="I354" s="105"/>
      <c r="J354" s="105"/>
      <c r="K354" s="126"/>
      <c r="L354" s="21"/>
      <c r="M354" s="105"/>
      <c r="N354" s="194"/>
      <c r="O354" s="105"/>
      <c r="P354" s="21"/>
      <c r="Q354" s="126"/>
      <c r="R354" s="105"/>
      <c r="S354" s="105"/>
      <c r="T354" s="126"/>
      <c r="U354" s="105"/>
      <c r="V354" s="105"/>
      <c r="W354" s="105"/>
      <c r="X354" s="105"/>
      <c r="Y354" s="105"/>
      <c r="Z354" s="127"/>
      <c r="AA354" s="126"/>
    </row>
    <row r="355" spans="1:27" x14ac:dyDescent="0.25">
      <c r="A355" s="126" t="s">
        <v>9945</v>
      </c>
      <c r="B355" s="127" cm="1">
        <f t="array" ref="B355">IF(ROW() &lt; ROW(INDEX(plantings[experiment_ID],ROWS(plantings[experiment_ID]))), COUNTIF(INDEX(plantings[experiment_ID],1):plantings[[#This Row],[experiment_ID]],plantings[[#This Row],[experiment_ID]]), "")</f>
        <v>1</v>
      </c>
      <c r="C355" s="126" t="s">
        <v>9982</v>
      </c>
      <c r="D355" s="21">
        <v>37727</v>
      </c>
      <c r="E355" s="105"/>
      <c r="F355" s="126"/>
      <c r="G355" s="126"/>
      <c r="H355" s="105"/>
      <c r="I355" s="105"/>
      <c r="J355" s="105"/>
      <c r="K355" s="126"/>
      <c r="L355" s="21"/>
      <c r="M355" s="105"/>
      <c r="N355" s="194"/>
      <c r="O355" s="105"/>
      <c r="P355" s="21"/>
      <c r="Q355" s="126"/>
      <c r="R355" s="105"/>
      <c r="S355" s="105"/>
      <c r="T355" s="126"/>
      <c r="U355" s="105"/>
      <c r="V355" s="105"/>
      <c r="W355" s="105"/>
      <c r="X355" s="105"/>
      <c r="Y355" s="105"/>
      <c r="Z355" s="127"/>
      <c r="AA355" s="126"/>
    </row>
    <row r="356" spans="1:27" x14ac:dyDescent="0.25">
      <c r="A356" s="126" t="s">
        <v>9945</v>
      </c>
      <c r="B356" s="127" cm="1">
        <f t="array" ref="B356">IF(ROW() &lt; ROW(INDEX(plantings[experiment_ID],ROWS(plantings[experiment_ID]))), COUNTIF(INDEX(plantings[experiment_ID],1):plantings[[#This Row],[experiment_ID]],plantings[[#This Row],[experiment_ID]]), "")</f>
        <v>2</v>
      </c>
      <c r="C356" s="126" t="s">
        <v>9925</v>
      </c>
      <c r="D356" s="21">
        <v>37774</v>
      </c>
      <c r="E356" s="105"/>
      <c r="F356" s="126"/>
      <c r="G356" s="126"/>
      <c r="H356" s="105"/>
      <c r="I356" s="105"/>
      <c r="J356" s="105"/>
      <c r="K356" s="126"/>
      <c r="L356" s="21"/>
      <c r="M356" s="105"/>
      <c r="N356" s="194"/>
      <c r="O356" s="105"/>
      <c r="P356" s="21"/>
      <c r="Q356" s="126"/>
      <c r="R356" s="105"/>
      <c r="S356" s="105"/>
      <c r="T356" s="126"/>
      <c r="U356" s="105"/>
      <c r="V356" s="105"/>
      <c r="W356" s="105"/>
      <c r="X356" s="105"/>
      <c r="Y356" s="105"/>
      <c r="Z356" s="127"/>
      <c r="AA356" s="126"/>
    </row>
    <row r="357" spans="1:27" x14ac:dyDescent="0.25">
      <c r="A357" s="126" t="s">
        <v>9946</v>
      </c>
      <c r="B357" s="127" cm="1">
        <f t="array" ref="B357">IF(ROW() &lt; ROW(INDEX(plantings[experiment_ID],ROWS(plantings[experiment_ID]))), COUNTIF(INDEX(plantings[experiment_ID],1):plantings[[#This Row],[experiment_ID]],plantings[[#This Row],[experiment_ID]]), "")</f>
        <v>1</v>
      </c>
      <c r="C357" s="126"/>
      <c r="D357" s="21">
        <v>37932</v>
      </c>
      <c r="E357" s="105"/>
      <c r="F357" s="126"/>
      <c r="G357" s="126"/>
      <c r="H357" s="105"/>
      <c r="I357" s="105"/>
      <c r="J357" s="105"/>
      <c r="K357" s="126"/>
      <c r="L357" s="21"/>
      <c r="M357" s="105"/>
      <c r="N357" s="194"/>
      <c r="O357" s="105"/>
      <c r="P357" s="21"/>
      <c r="Q357" s="126"/>
      <c r="R357" s="105"/>
      <c r="S357" s="105"/>
      <c r="T357" s="126"/>
      <c r="U357" s="105"/>
      <c r="V357" s="105"/>
      <c r="W357" s="105"/>
      <c r="X357" s="105"/>
      <c r="Y357" s="105"/>
      <c r="Z357" s="127"/>
      <c r="AA357" s="126"/>
    </row>
    <row r="358" spans="1:27" x14ac:dyDescent="0.25">
      <c r="A358" s="126" t="s">
        <v>9947</v>
      </c>
      <c r="B358" s="127" cm="1">
        <f t="array" ref="B358">IF(ROW() &lt; ROW(INDEX(plantings[experiment_ID],ROWS(plantings[experiment_ID]))), COUNTIF(INDEX(plantings[experiment_ID],1):plantings[[#This Row],[experiment_ID]],plantings[[#This Row],[experiment_ID]]), "")</f>
        <v>1</v>
      </c>
      <c r="C358" s="126"/>
      <c r="D358" s="21">
        <v>38365</v>
      </c>
      <c r="E358" s="105"/>
      <c r="F358" s="126"/>
      <c r="G358" s="126"/>
      <c r="H358" s="105"/>
      <c r="I358" s="105"/>
      <c r="J358" s="105"/>
      <c r="K358" s="126"/>
      <c r="L358" s="21"/>
      <c r="M358" s="105"/>
      <c r="N358" s="194"/>
      <c r="O358" s="105"/>
      <c r="P358" s="21"/>
      <c r="Q358" s="126"/>
      <c r="R358" s="105"/>
      <c r="S358" s="105"/>
      <c r="T358" s="126"/>
      <c r="U358" s="105"/>
      <c r="V358" s="105"/>
      <c r="W358" s="105"/>
      <c r="X358" s="105"/>
      <c r="Y358" s="105"/>
      <c r="Z358" s="127"/>
      <c r="AA358" s="126"/>
    </row>
    <row r="359" spans="1:27" x14ac:dyDescent="0.25">
      <c r="A359" s="126" t="s">
        <v>9948</v>
      </c>
      <c r="B359" s="127" cm="1">
        <f t="array" ref="B359">IF(ROW() &lt; ROW(INDEX(plantings[experiment_ID],ROWS(plantings[experiment_ID]))), COUNTIF(INDEX(plantings[experiment_ID],1):plantings[[#This Row],[experiment_ID]],plantings[[#This Row],[experiment_ID]]), "")</f>
        <v>1</v>
      </c>
      <c r="C359" s="126"/>
      <c r="D359" s="21">
        <v>38652</v>
      </c>
      <c r="E359" s="105"/>
      <c r="F359" s="126"/>
      <c r="G359" s="126"/>
      <c r="H359" s="105"/>
      <c r="I359" s="105"/>
      <c r="J359" s="105"/>
      <c r="K359" s="126"/>
      <c r="L359" s="21"/>
      <c r="M359" s="105"/>
      <c r="N359" s="194"/>
      <c r="O359" s="105"/>
      <c r="P359" s="21"/>
      <c r="Q359" s="126"/>
      <c r="R359" s="105"/>
      <c r="S359" s="105"/>
      <c r="T359" s="126"/>
      <c r="U359" s="105"/>
      <c r="V359" s="105"/>
      <c r="W359" s="105"/>
      <c r="X359" s="105"/>
      <c r="Y359" s="105"/>
      <c r="Z359" s="127"/>
      <c r="AA359" s="126"/>
    </row>
    <row r="360" spans="1:27" x14ac:dyDescent="0.25">
      <c r="A360" s="126" t="s">
        <v>9949</v>
      </c>
      <c r="B360" s="127" cm="1">
        <f t="array" ref="B360">IF(ROW() &lt; ROW(INDEX(plantings[experiment_ID],ROWS(plantings[experiment_ID]))), COUNTIF(INDEX(plantings[experiment_ID],1):plantings[[#This Row],[experiment_ID]],plantings[[#This Row],[experiment_ID]]), "")</f>
        <v>1</v>
      </c>
      <c r="C360" s="126"/>
      <c r="D360" s="21">
        <v>39212</v>
      </c>
      <c r="E360" s="105"/>
      <c r="F360" s="126"/>
      <c r="G360" s="126"/>
      <c r="H360" s="105"/>
      <c r="I360" s="105"/>
      <c r="J360" s="105"/>
      <c r="K360" s="126"/>
      <c r="L360" s="21"/>
      <c r="M360" s="105"/>
      <c r="N360" s="194"/>
      <c r="O360" s="105"/>
      <c r="P360" s="21"/>
      <c r="Q360" s="126"/>
      <c r="R360" s="105"/>
      <c r="S360" s="105"/>
      <c r="T360" s="126"/>
      <c r="U360" s="105"/>
      <c r="V360" s="105"/>
      <c r="W360" s="105"/>
      <c r="X360" s="105"/>
      <c r="Y360" s="105"/>
      <c r="Z360" s="127"/>
      <c r="AA360" s="126"/>
    </row>
    <row r="361" spans="1:27" x14ac:dyDescent="0.25">
      <c r="A361" s="126" t="s">
        <v>9950</v>
      </c>
      <c r="B361" s="127" cm="1">
        <f t="array" ref="B361">IF(ROW() &lt; ROW(INDEX(plantings[experiment_ID],ROWS(plantings[experiment_ID]))), COUNTIF(INDEX(plantings[experiment_ID],1):plantings[[#This Row],[experiment_ID]],plantings[[#This Row],[experiment_ID]]), "")</f>
        <v>1</v>
      </c>
      <c r="C361" s="126"/>
      <c r="D361" s="21">
        <v>39399</v>
      </c>
      <c r="E361" s="105"/>
      <c r="F361" s="126"/>
      <c r="G361" s="126"/>
      <c r="H361" s="105"/>
      <c r="I361" s="105"/>
      <c r="J361" s="105"/>
      <c r="K361" s="126"/>
      <c r="L361" s="21"/>
      <c r="M361" s="105"/>
      <c r="N361" s="194"/>
      <c r="O361" s="105"/>
      <c r="P361" s="21"/>
      <c r="Q361" s="126"/>
      <c r="R361" s="105"/>
      <c r="S361" s="105"/>
      <c r="T361" s="126"/>
      <c r="U361" s="105"/>
      <c r="V361" s="105"/>
      <c r="W361" s="105"/>
      <c r="X361" s="105"/>
      <c r="Y361" s="105"/>
      <c r="Z361" s="127"/>
      <c r="AA361" s="126"/>
    </row>
    <row r="362" spans="1:27" x14ac:dyDescent="0.25">
      <c r="A362" s="126" t="s">
        <v>9951</v>
      </c>
      <c r="B362" s="127" cm="1">
        <f t="array" ref="B362">IF(ROW() &lt; ROW(INDEX(plantings[experiment_ID],ROWS(plantings[experiment_ID]))), COUNTIF(INDEX(plantings[experiment_ID],1):plantings[[#This Row],[experiment_ID]],plantings[[#This Row],[experiment_ID]]), "")</f>
        <v>1</v>
      </c>
      <c r="C362" s="126" t="s">
        <v>9983</v>
      </c>
      <c r="D362" s="21">
        <v>39926</v>
      </c>
      <c r="E362" s="105"/>
      <c r="F362" s="126"/>
      <c r="G362" s="126"/>
      <c r="H362" s="105"/>
      <c r="I362" s="105"/>
      <c r="J362" s="105"/>
      <c r="K362" s="126"/>
      <c r="L362" s="21"/>
      <c r="M362" s="105"/>
      <c r="N362" s="194"/>
      <c r="O362" s="105"/>
      <c r="P362" s="21"/>
      <c r="Q362" s="126"/>
      <c r="R362" s="105"/>
      <c r="S362" s="105"/>
      <c r="T362" s="126"/>
      <c r="U362" s="105"/>
      <c r="V362" s="105"/>
      <c r="W362" s="105"/>
      <c r="X362" s="105"/>
      <c r="Y362" s="105"/>
      <c r="Z362" s="127"/>
      <c r="AA362" s="126"/>
    </row>
    <row r="363" spans="1:27" x14ac:dyDescent="0.25">
      <c r="A363" s="126" t="s">
        <v>9951</v>
      </c>
      <c r="B363" s="127" cm="1">
        <f t="array" ref="B363">IF(ROW() &lt; ROW(INDEX(plantings[experiment_ID],ROWS(plantings[experiment_ID]))), COUNTIF(INDEX(plantings[experiment_ID],1):plantings[[#This Row],[experiment_ID]],plantings[[#This Row],[experiment_ID]]), "")</f>
        <v>2</v>
      </c>
      <c r="C363" s="126" t="s">
        <v>7475</v>
      </c>
      <c r="D363" s="21">
        <v>39989</v>
      </c>
      <c r="E363" s="105"/>
      <c r="F363" s="126"/>
      <c r="G363" s="126"/>
      <c r="H363" s="105"/>
      <c r="I363" s="105"/>
      <c r="J363" s="105"/>
      <c r="K363" s="126"/>
      <c r="L363" s="21"/>
      <c r="M363" s="105"/>
      <c r="N363" s="194"/>
      <c r="O363" s="105"/>
      <c r="P363" s="21"/>
      <c r="Q363" s="126"/>
      <c r="R363" s="105"/>
      <c r="S363" s="105"/>
      <c r="T363" s="126"/>
      <c r="U363" s="105"/>
      <c r="V363" s="105"/>
      <c r="W363" s="105"/>
      <c r="X363" s="105"/>
      <c r="Y363" s="105"/>
      <c r="Z363" s="127"/>
      <c r="AA363" s="126"/>
    </row>
    <row r="364" spans="1:27" x14ac:dyDescent="0.25">
      <c r="A364" s="126" t="s">
        <v>9952</v>
      </c>
      <c r="B364" s="127" cm="1">
        <f t="array" ref="B364">IF(ROW() &lt; ROW(INDEX(plantings[experiment_ID],ROWS(plantings[experiment_ID]))), COUNTIF(INDEX(plantings[experiment_ID],1):plantings[[#This Row],[experiment_ID]],plantings[[#This Row],[experiment_ID]]), "")</f>
        <v>1</v>
      </c>
      <c r="C364" s="126"/>
      <c r="D364" s="21">
        <v>40136</v>
      </c>
      <c r="E364" s="105"/>
      <c r="F364" s="126"/>
      <c r="G364" s="126"/>
      <c r="H364" s="105"/>
      <c r="I364" s="105"/>
      <c r="J364" s="105"/>
      <c r="K364" s="126"/>
      <c r="L364" s="21"/>
      <c r="M364" s="105"/>
      <c r="N364" s="194"/>
      <c r="O364" s="105"/>
      <c r="P364" s="21"/>
      <c r="Q364" s="126"/>
      <c r="R364" s="105"/>
      <c r="S364" s="105"/>
      <c r="T364" s="126"/>
      <c r="U364" s="105"/>
      <c r="V364" s="105"/>
      <c r="W364" s="105"/>
      <c r="X364" s="105"/>
      <c r="Y364" s="105"/>
      <c r="Z364" s="127"/>
      <c r="AA364" s="126"/>
    </row>
    <row r="365" spans="1:27" x14ac:dyDescent="0.25">
      <c r="A365" s="126" t="s">
        <v>9953</v>
      </c>
      <c r="B365" s="127" cm="1">
        <f t="array" ref="B365">IF(ROW() &lt; ROW(INDEX(plantings[experiment_ID],ROWS(plantings[experiment_ID]))), COUNTIF(INDEX(plantings[experiment_ID],1):plantings[[#This Row],[experiment_ID]],plantings[[#This Row],[experiment_ID]]), "")</f>
        <v>1</v>
      </c>
      <c r="C365" s="126"/>
      <c r="D365" s="21">
        <v>40655</v>
      </c>
      <c r="E365" s="105"/>
      <c r="F365" s="126"/>
      <c r="G365" s="126"/>
      <c r="H365" s="105"/>
      <c r="I365" s="105"/>
      <c r="J365" s="105"/>
      <c r="K365" s="126"/>
      <c r="L365" s="21"/>
      <c r="M365" s="105"/>
      <c r="N365" s="194"/>
      <c r="O365" s="105"/>
      <c r="P365" s="21"/>
      <c r="Q365" s="126"/>
      <c r="R365" s="105"/>
      <c r="S365" s="105"/>
      <c r="T365" s="126"/>
      <c r="U365" s="105"/>
      <c r="V365" s="105"/>
      <c r="W365" s="105"/>
      <c r="X365" s="105"/>
      <c r="Y365" s="105"/>
      <c r="Z365" s="127"/>
      <c r="AA365" s="126"/>
    </row>
    <row r="366" spans="1:27" ht="17.25" customHeight="1" x14ac:dyDescent="0.25">
      <c r="A366" s="126" t="s">
        <v>9954</v>
      </c>
      <c r="B366" s="127" cm="1">
        <f t="array" ref="B366">IF(ROW() &lt; ROW(INDEX(plantings[experiment_ID],ROWS(plantings[experiment_ID]))), COUNTIF(INDEX(plantings[experiment_ID],1):plantings[[#This Row],[experiment_ID]],plantings[[#This Row],[experiment_ID]]), "")</f>
        <v>1</v>
      </c>
      <c r="C366" s="126"/>
      <c r="D366" s="21">
        <v>40835</v>
      </c>
      <c r="E366" s="105"/>
      <c r="F366" s="126"/>
      <c r="G366" s="126"/>
      <c r="H366" s="105"/>
      <c r="I366" s="105"/>
      <c r="J366" s="105"/>
      <c r="K366" s="126"/>
      <c r="L366" s="21"/>
      <c r="M366" s="105"/>
      <c r="N366" s="194"/>
      <c r="O366" s="105"/>
      <c r="P366" s="21"/>
      <c r="Q366" s="126"/>
      <c r="R366" s="105"/>
      <c r="S366" s="105"/>
      <c r="T366" s="126"/>
      <c r="U366" s="105"/>
      <c r="V366" s="105"/>
      <c r="W366" s="105"/>
      <c r="X366" s="105"/>
      <c r="Y366" s="105"/>
      <c r="Z366" s="127"/>
      <c r="AA366" s="126"/>
    </row>
    <row r="367" spans="1:27" ht="17.25" customHeight="1" x14ac:dyDescent="0.25">
      <c r="A367" s="126" t="s">
        <v>10042</v>
      </c>
      <c r="B367" s="127" cm="1">
        <f t="array" ref="B367">IF(ROW() &lt; ROW(INDEX(plantings[experiment_ID],ROWS(plantings[experiment_ID]))), COUNTIF(INDEX(plantings[experiment_ID],1):plantings[[#This Row],[experiment_ID]],plantings[[#This Row],[experiment_ID]]), "")</f>
        <v>1</v>
      </c>
      <c r="C367" s="126"/>
      <c r="D367" s="21">
        <v>36283</v>
      </c>
      <c r="E367" s="105"/>
      <c r="F367" s="126"/>
      <c r="G367" s="126"/>
      <c r="H367" s="105"/>
      <c r="I367" s="105"/>
      <c r="J367" s="105"/>
      <c r="K367" s="126"/>
      <c r="L367" s="21"/>
      <c r="M367" s="105"/>
      <c r="N367" s="194"/>
      <c r="O367" s="105"/>
      <c r="P367" s="21"/>
      <c r="Q367" s="126"/>
      <c r="R367" s="105"/>
      <c r="S367" s="105"/>
      <c r="T367" s="126"/>
      <c r="U367" s="105"/>
      <c r="V367" s="105"/>
      <c r="W367" s="105"/>
      <c r="X367" s="105"/>
      <c r="Y367" s="105"/>
      <c r="Z367" s="127"/>
      <c r="AA367" s="126"/>
    </row>
    <row r="368" spans="1:27" ht="17.25" customHeight="1" x14ac:dyDescent="0.25">
      <c r="A368" s="126" t="s">
        <v>10043</v>
      </c>
      <c r="B368" s="127" cm="1">
        <f t="array" ref="B368">IF(ROW() &lt; ROW(INDEX(plantings[experiment_ID],ROWS(plantings[experiment_ID]))), COUNTIF(INDEX(plantings[experiment_ID],1):plantings[[#This Row],[experiment_ID]],plantings[[#This Row],[experiment_ID]]), "")</f>
        <v>1</v>
      </c>
      <c r="C368" s="126"/>
      <c r="D368" s="21">
        <v>36637</v>
      </c>
      <c r="E368" s="105"/>
      <c r="F368" s="126"/>
      <c r="G368" s="126"/>
      <c r="H368" s="105"/>
      <c r="I368" s="105"/>
      <c r="J368" s="105"/>
      <c r="K368" s="126"/>
      <c r="L368" s="21"/>
      <c r="M368" s="105"/>
      <c r="N368" s="194"/>
      <c r="O368" s="105"/>
      <c r="P368" s="21"/>
      <c r="Q368" s="126"/>
      <c r="R368" s="105"/>
      <c r="S368" s="105"/>
      <c r="T368" s="126"/>
      <c r="U368" s="105"/>
      <c r="V368" s="105"/>
      <c r="W368" s="105"/>
      <c r="X368" s="105"/>
      <c r="Y368" s="105"/>
      <c r="Z368" s="127"/>
      <c r="AA368" s="126"/>
    </row>
    <row r="369" spans="1:27" ht="17.25" customHeight="1" x14ac:dyDescent="0.25">
      <c r="A369" s="126" t="s">
        <v>10044</v>
      </c>
      <c r="B369" s="127" cm="1">
        <f t="array" ref="B369">IF(ROW() &lt; ROW(INDEX(plantings[experiment_ID],ROWS(plantings[experiment_ID]))), COUNTIF(INDEX(plantings[experiment_ID],1):plantings[[#This Row],[experiment_ID]],plantings[[#This Row],[experiment_ID]]), "")</f>
        <v>1</v>
      </c>
      <c r="C369" s="126"/>
      <c r="D369" s="21">
        <v>36998</v>
      </c>
      <c r="E369" s="105"/>
      <c r="F369" s="126"/>
      <c r="G369" s="126"/>
      <c r="H369" s="105"/>
      <c r="I369" s="105"/>
      <c r="J369" s="105"/>
      <c r="K369" s="126"/>
      <c r="L369" s="21"/>
      <c r="M369" s="105"/>
      <c r="N369" s="194"/>
      <c r="O369" s="105"/>
      <c r="P369" s="21"/>
      <c r="Q369" s="126"/>
      <c r="R369" s="105"/>
      <c r="S369" s="105"/>
      <c r="T369" s="126"/>
      <c r="U369" s="105"/>
      <c r="V369" s="105"/>
      <c r="W369" s="105"/>
      <c r="X369" s="105"/>
      <c r="Y369" s="105"/>
      <c r="Z369" s="127"/>
      <c r="AA369" s="126"/>
    </row>
    <row r="370" spans="1:27" ht="17.25" customHeight="1" x14ac:dyDescent="0.25">
      <c r="A370" s="126" t="s">
        <v>10045</v>
      </c>
      <c r="B370" s="127" cm="1">
        <f t="array" ref="B370">IF(ROW() &lt; ROW(INDEX(plantings[experiment_ID],ROWS(plantings[experiment_ID]))), COUNTIF(INDEX(plantings[experiment_ID],1):plantings[[#This Row],[experiment_ID]],plantings[[#This Row],[experiment_ID]]), "")</f>
        <v>1</v>
      </c>
      <c r="C370" s="126"/>
      <c r="D370" s="21">
        <v>37358</v>
      </c>
      <c r="E370" s="105"/>
      <c r="F370" s="126"/>
      <c r="G370" s="126"/>
      <c r="H370" s="105"/>
      <c r="I370" s="105"/>
      <c r="J370" s="105"/>
      <c r="K370" s="126"/>
      <c r="L370" s="21"/>
      <c r="M370" s="105"/>
      <c r="N370" s="194"/>
      <c r="O370" s="105"/>
      <c r="P370" s="21"/>
      <c r="Q370" s="126"/>
      <c r="R370" s="105"/>
      <c r="S370" s="105"/>
      <c r="T370" s="126"/>
      <c r="U370" s="105"/>
      <c r="V370" s="105"/>
      <c r="W370" s="105"/>
      <c r="X370" s="105"/>
      <c r="Y370" s="105"/>
      <c r="Z370" s="127"/>
      <c r="AA370" s="126"/>
    </row>
    <row r="371" spans="1:27" ht="17.25" customHeight="1" x14ac:dyDescent="0.25">
      <c r="A371" s="126" t="s">
        <v>10046</v>
      </c>
      <c r="B371" s="127" cm="1">
        <f t="array" ref="B371">IF(ROW() &lt; ROW(INDEX(plantings[experiment_ID],ROWS(plantings[experiment_ID]))), COUNTIF(INDEX(plantings[experiment_ID],1):plantings[[#This Row],[experiment_ID]],plantings[[#This Row],[experiment_ID]]), "")</f>
        <v>1</v>
      </c>
      <c r="C371" s="126"/>
      <c r="D371" s="21">
        <v>37725</v>
      </c>
      <c r="E371" s="105"/>
      <c r="F371" s="126"/>
      <c r="G371" s="126"/>
      <c r="H371" s="105"/>
      <c r="I371" s="105"/>
      <c r="J371" s="105"/>
      <c r="K371" s="126"/>
      <c r="L371" s="21"/>
      <c r="M371" s="105"/>
      <c r="N371" s="194"/>
      <c r="O371" s="105"/>
      <c r="P371" s="21"/>
      <c r="Q371" s="126"/>
      <c r="R371" s="105"/>
      <c r="S371" s="105"/>
      <c r="T371" s="126"/>
      <c r="U371" s="105"/>
      <c r="V371" s="105"/>
      <c r="W371" s="105"/>
      <c r="X371" s="105"/>
      <c r="Y371" s="105"/>
      <c r="Z371" s="127"/>
      <c r="AA371" s="126"/>
    </row>
    <row r="372" spans="1:27" ht="17.25" customHeight="1" x14ac:dyDescent="0.25">
      <c r="A372" s="126" t="s">
        <v>10047</v>
      </c>
      <c r="B372" s="127" cm="1">
        <f t="array" ref="B372">IF(ROW() &lt; ROW(INDEX(plantings[experiment_ID],ROWS(plantings[experiment_ID]))), COUNTIF(INDEX(plantings[experiment_ID],1):plantings[[#This Row],[experiment_ID]],plantings[[#This Row],[experiment_ID]]), "")</f>
        <v>1</v>
      </c>
      <c r="C372" s="126"/>
      <c r="D372" s="21">
        <v>38091</v>
      </c>
      <c r="E372" s="105"/>
      <c r="F372" s="126"/>
      <c r="G372" s="126"/>
      <c r="H372" s="105"/>
      <c r="I372" s="105"/>
      <c r="J372" s="105"/>
      <c r="K372" s="126"/>
      <c r="L372" s="21"/>
      <c r="M372" s="105"/>
      <c r="N372" s="194"/>
      <c r="O372" s="105"/>
      <c r="P372" s="21"/>
      <c r="Q372" s="126"/>
      <c r="R372" s="105"/>
      <c r="S372" s="105"/>
      <c r="T372" s="126"/>
      <c r="U372" s="105"/>
      <c r="V372" s="105"/>
      <c r="W372" s="105"/>
      <c r="X372" s="105"/>
      <c r="Y372" s="105"/>
      <c r="Z372" s="127"/>
      <c r="AA372" s="126"/>
    </row>
    <row r="373" spans="1:27" ht="17.25" customHeight="1" x14ac:dyDescent="0.25">
      <c r="A373" s="126" t="s">
        <v>10048</v>
      </c>
      <c r="B373" s="127" cm="1">
        <f t="array" ref="B373">IF(ROW() &lt; ROW(INDEX(plantings[experiment_ID],ROWS(plantings[experiment_ID]))), COUNTIF(INDEX(plantings[experiment_ID],1):plantings[[#This Row],[experiment_ID]],plantings[[#This Row],[experiment_ID]]), "")</f>
        <v>1</v>
      </c>
      <c r="C373" s="126"/>
      <c r="D373" s="21">
        <v>38458</v>
      </c>
      <c r="E373" s="105"/>
      <c r="F373" s="126"/>
      <c r="G373" s="126"/>
      <c r="H373" s="105"/>
      <c r="I373" s="105"/>
      <c r="J373" s="105"/>
      <c r="K373" s="126"/>
      <c r="L373" s="21"/>
      <c r="M373" s="105"/>
      <c r="N373" s="194"/>
      <c r="O373" s="105"/>
      <c r="P373" s="21"/>
      <c r="Q373" s="126"/>
      <c r="R373" s="105"/>
      <c r="S373" s="105"/>
      <c r="T373" s="126"/>
      <c r="U373" s="105"/>
      <c r="V373" s="105"/>
      <c r="W373" s="105"/>
      <c r="X373" s="105"/>
      <c r="Y373" s="105"/>
      <c r="Z373" s="127"/>
      <c r="AA373" s="126"/>
    </row>
    <row r="374" spans="1:27" ht="17.25" customHeight="1" x14ac:dyDescent="0.25">
      <c r="A374" s="126" t="s">
        <v>10049</v>
      </c>
      <c r="B374" s="127" cm="1">
        <f t="array" ref="B374">IF(ROW() &lt; ROW(INDEX(plantings[experiment_ID],ROWS(plantings[experiment_ID]))), COUNTIF(INDEX(plantings[experiment_ID],1):plantings[[#This Row],[experiment_ID]],plantings[[#This Row],[experiment_ID]]), "")</f>
        <v>1</v>
      </c>
      <c r="C374" s="126"/>
      <c r="D374" s="21">
        <v>38820</v>
      </c>
      <c r="E374" s="105"/>
      <c r="F374" s="126"/>
      <c r="G374" s="126"/>
      <c r="H374" s="105"/>
      <c r="I374" s="105"/>
      <c r="J374" s="105"/>
      <c r="K374" s="126"/>
      <c r="L374" s="21"/>
      <c r="M374" s="105"/>
      <c r="N374" s="194"/>
      <c r="O374" s="105"/>
      <c r="P374" s="21"/>
      <c r="Q374" s="126"/>
      <c r="R374" s="105"/>
      <c r="S374" s="105"/>
      <c r="T374" s="126"/>
      <c r="U374" s="105"/>
      <c r="V374" s="105"/>
      <c r="W374" s="105"/>
      <c r="X374" s="105"/>
      <c r="Y374" s="105"/>
      <c r="Z374" s="127"/>
      <c r="AA374" s="126"/>
    </row>
    <row r="375" spans="1:27" ht="17.25" customHeight="1" x14ac:dyDescent="0.25">
      <c r="A375" s="126" t="s">
        <v>10050</v>
      </c>
      <c r="B375" s="127" cm="1">
        <f t="array" ref="B375">IF(ROW() &lt; ROW(INDEX(plantings[experiment_ID],ROWS(plantings[experiment_ID]))), COUNTIF(INDEX(plantings[experiment_ID],1):plantings[[#This Row],[experiment_ID]],plantings[[#This Row],[experiment_ID]]), "")</f>
        <v>1</v>
      </c>
      <c r="C375" s="126"/>
      <c r="D375" s="21">
        <v>39195</v>
      </c>
      <c r="E375" s="105"/>
      <c r="F375" s="126"/>
      <c r="G375" s="126"/>
      <c r="H375" s="105"/>
      <c r="I375" s="105"/>
      <c r="J375" s="105"/>
      <c r="K375" s="126"/>
      <c r="L375" s="21"/>
      <c r="M375" s="105"/>
      <c r="N375" s="194"/>
      <c r="O375" s="105"/>
      <c r="P375" s="21"/>
      <c r="Q375" s="126"/>
      <c r="R375" s="105"/>
      <c r="S375" s="105"/>
      <c r="T375" s="126"/>
      <c r="U375" s="105"/>
      <c r="V375" s="105"/>
      <c r="W375" s="105"/>
      <c r="X375" s="105"/>
      <c r="Y375" s="105"/>
      <c r="Z375" s="127"/>
      <c r="AA375" s="126"/>
    </row>
    <row r="376" spans="1:27" ht="17.25" customHeight="1" x14ac:dyDescent="0.25">
      <c r="A376" s="126" t="s">
        <v>10051</v>
      </c>
      <c r="B376" s="127" cm="1">
        <f t="array" ref="B376">IF(ROW() &lt; ROW(INDEX(plantings[experiment_ID],ROWS(plantings[experiment_ID]))), COUNTIF(INDEX(plantings[experiment_ID],1):plantings[[#This Row],[experiment_ID]],plantings[[#This Row],[experiment_ID]]), "")</f>
        <v>1</v>
      </c>
      <c r="C376" s="126"/>
      <c r="D376" s="21">
        <v>39561</v>
      </c>
      <c r="E376" s="105"/>
      <c r="F376" s="126"/>
      <c r="G376" s="126"/>
      <c r="H376" s="105"/>
      <c r="I376" s="105"/>
      <c r="J376" s="105"/>
      <c r="K376" s="126"/>
      <c r="L376" s="21"/>
      <c r="M376" s="105"/>
      <c r="N376" s="194"/>
      <c r="O376" s="105"/>
      <c r="P376" s="21"/>
      <c r="Q376" s="126"/>
      <c r="R376" s="105"/>
      <c r="S376" s="105"/>
      <c r="T376" s="126"/>
      <c r="U376" s="105"/>
      <c r="V376" s="105"/>
      <c r="W376" s="105"/>
      <c r="X376" s="105"/>
      <c r="Y376" s="105"/>
      <c r="Z376" s="127"/>
      <c r="AA376" s="126"/>
    </row>
    <row r="377" spans="1:27" ht="17.25" customHeight="1" x14ac:dyDescent="0.25">
      <c r="A377" s="126" t="s">
        <v>10052</v>
      </c>
      <c r="B377" s="127" cm="1">
        <f t="array" ref="B377">IF(ROW() &lt; ROW(INDEX(plantings[experiment_ID],ROWS(plantings[experiment_ID]))), COUNTIF(INDEX(plantings[experiment_ID],1):plantings[[#This Row],[experiment_ID]],plantings[[#This Row],[experiment_ID]]), "")</f>
        <v>1</v>
      </c>
      <c r="C377" s="126"/>
      <c r="D377" s="21">
        <v>36306</v>
      </c>
      <c r="E377" s="105"/>
      <c r="F377" s="126"/>
      <c r="G377" s="126"/>
      <c r="H377" s="105"/>
      <c r="I377" s="105"/>
      <c r="J377" s="105"/>
      <c r="K377" s="126"/>
      <c r="L377" s="21"/>
      <c r="M377" s="105"/>
      <c r="N377" s="194"/>
      <c r="O377" s="105"/>
      <c r="P377" s="21"/>
      <c r="Q377" s="126"/>
      <c r="R377" s="105"/>
      <c r="S377" s="105"/>
      <c r="T377" s="126"/>
      <c r="U377" s="105"/>
      <c r="V377" s="105"/>
      <c r="W377" s="105"/>
      <c r="X377" s="105"/>
      <c r="Y377" s="105"/>
      <c r="Z377" s="127"/>
      <c r="AA377" s="126"/>
    </row>
    <row r="378" spans="1:27" ht="17.25" customHeight="1" x14ac:dyDescent="0.25">
      <c r="A378" s="126" t="s">
        <v>10053</v>
      </c>
      <c r="B378" s="127" cm="1">
        <f t="array" ref="B378">IF(ROW() &lt; ROW(INDEX(plantings[experiment_ID],ROWS(plantings[experiment_ID]))), COUNTIF(INDEX(plantings[experiment_ID],1):plantings[[#This Row],[experiment_ID]],plantings[[#This Row],[experiment_ID]]), "")</f>
        <v>1</v>
      </c>
      <c r="C378" s="126"/>
      <c r="D378" s="21">
        <v>36656</v>
      </c>
      <c r="E378" s="105"/>
      <c r="F378" s="126"/>
      <c r="G378" s="126"/>
      <c r="H378" s="105"/>
      <c r="I378" s="105"/>
      <c r="J378" s="105"/>
      <c r="K378" s="126"/>
      <c r="L378" s="21"/>
      <c r="M378" s="105"/>
      <c r="N378" s="194"/>
      <c r="O378" s="105"/>
      <c r="P378" s="21"/>
      <c r="Q378" s="126"/>
      <c r="R378" s="105"/>
      <c r="S378" s="105"/>
      <c r="T378" s="126"/>
      <c r="U378" s="105"/>
      <c r="V378" s="105"/>
      <c r="W378" s="105"/>
      <c r="X378" s="105"/>
      <c r="Y378" s="105"/>
      <c r="Z378" s="127"/>
      <c r="AA378" s="126"/>
    </row>
    <row r="379" spans="1:27" ht="17.25" customHeight="1" x14ac:dyDescent="0.25">
      <c r="A379" s="126" t="s">
        <v>10054</v>
      </c>
      <c r="B379" s="127" cm="1">
        <f t="array" ref="B379">IF(ROW() &lt; ROW(INDEX(plantings[experiment_ID],ROWS(plantings[experiment_ID]))), COUNTIF(INDEX(plantings[experiment_ID],1):plantings[[#This Row],[experiment_ID]],plantings[[#This Row],[experiment_ID]]), "")</f>
        <v>1</v>
      </c>
      <c r="C379" s="126"/>
      <c r="D379" s="21">
        <v>37025</v>
      </c>
      <c r="E379" s="105"/>
      <c r="F379" s="126"/>
      <c r="G379" s="126"/>
      <c r="H379" s="105"/>
      <c r="I379" s="105"/>
      <c r="J379" s="105"/>
      <c r="K379" s="126"/>
      <c r="L379" s="21"/>
      <c r="M379" s="105"/>
      <c r="N379" s="194"/>
      <c r="O379" s="105"/>
      <c r="P379" s="21"/>
      <c r="Q379" s="126"/>
      <c r="R379" s="105"/>
      <c r="S379" s="105"/>
      <c r="T379" s="126"/>
      <c r="U379" s="105"/>
      <c r="V379" s="105"/>
      <c r="W379" s="105"/>
      <c r="X379" s="105"/>
      <c r="Y379" s="105"/>
      <c r="Z379" s="127"/>
      <c r="AA379" s="126"/>
    </row>
    <row r="380" spans="1:27" ht="17.25" customHeight="1" x14ac:dyDescent="0.25">
      <c r="A380" s="126" t="s">
        <v>10055</v>
      </c>
      <c r="B380" s="127" cm="1">
        <f t="array" ref="B380">IF(ROW() &lt; ROW(INDEX(plantings[experiment_ID],ROWS(plantings[experiment_ID]))), COUNTIF(INDEX(plantings[experiment_ID],1):plantings[[#This Row],[experiment_ID]],plantings[[#This Row],[experiment_ID]]), "")</f>
        <v>1</v>
      </c>
      <c r="C380" s="126"/>
      <c r="D380" s="21">
        <v>37397</v>
      </c>
      <c r="E380" s="105"/>
      <c r="F380" s="126"/>
      <c r="G380" s="126"/>
      <c r="H380" s="105"/>
      <c r="I380" s="105"/>
      <c r="J380" s="105"/>
      <c r="K380" s="126"/>
      <c r="L380" s="21"/>
      <c r="M380" s="105"/>
      <c r="N380" s="194"/>
      <c r="O380" s="105"/>
      <c r="P380" s="21"/>
      <c r="Q380" s="126"/>
      <c r="R380" s="105"/>
      <c r="S380" s="105"/>
      <c r="T380" s="126"/>
      <c r="U380" s="105"/>
      <c r="V380" s="105"/>
      <c r="W380" s="105"/>
      <c r="X380" s="105"/>
      <c r="Y380" s="105"/>
      <c r="Z380" s="127"/>
      <c r="AA380" s="126"/>
    </row>
    <row r="381" spans="1:27" ht="17.25" customHeight="1" x14ac:dyDescent="0.25">
      <c r="A381" s="126" t="s">
        <v>10056</v>
      </c>
      <c r="B381" s="127" cm="1">
        <f t="array" ref="B381">IF(ROW() &lt; ROW(INDEX(plantings[experiment_ID],ROWS(plantings[experiment_ID]))), COUNTIF(INDEX(plantings[experiment_ID],1):plantings[[#This Row],[experiment_ID]],plantings[[#This Row],[experiment_ID]]), "")</f>
        <v>1</v>
      </c>
      <c r="C381" s="126"/>
      <c r="D381" s="21">
        <v>37754</v>
      </c>
      <c r="E381" s="105"/>
      <c r="F381" s="126"/>
      <c r="G381" s="126"/>
      <c r="H381" s="105"/>
      <c r="I381" s="105"/>
      <c r="J381" s="105"/>
      <c r="K381" s="126"/>
      <c r="L381" s="21"/>
      <c r="M381" s="105"/>
      <c r="N381" s="194"/>
      <c r="O381" s="105"/>
      <c r="P381" s="21"/>
      <c r="Q381" s="126"/>
      <c r="R381" s="105"/>
      <c r="S381" s="105"/>
      <c r="T381" s="126"/>
      <c r="U381" s="105"/>
      <c r="V381" s="105"/>
      <c r="W381" s="105"/>
      <c r="X381" s="105"/>
      <c r="Y381" s="105"/>
      <c r="Z381" s="127"/>
      <c r="AA381" s="126"/>
    </row>
    <row r="382" spans="1:27" ht="17.25" customHeight="1" x14ac:dyDescent="0.25">
      <c r="A382" s="126" t="s">
        <v>10057</v>
      </c>
      <c r="B382" s="127" cm="1">
        <f t="array" ref="B382">IF(ROW() &lt; ROW(INDEX(plantings[experiment_ID],ROWS(plantings[experiment_ID]))), COUNTIF(INDEX(plantings[experiment_ID],1):plantings[[#This Row],[experiment_ID]],plantings[[#This Row],[experiment_ID]]), "")</f>
        <v>1</v>
      </c>
      <c r="C382" s="126"/>
      <c r="D382" s="21">
        <v>38131</v>
      </c>
      <c r="E382" s="105"/>
      <c r="F382" s="126"/>
      <c r="G382" s="126"/>
      <c r="H382" s="105"/>
      <c r="I382" s="105"/>
      <c r="J382" s="105"/>
      <c r="K382" s="126"/>
      <c r="L382" s="21"/>
      <c r="M382" s="105"/>
      <c r="N382" s="194"/>
      <c r="O382" s="105"/>
      <c r="P382" s="21"/>
      <c r="Q382" s="126"/>
      <c r="R382" s="105"/>
      <c r="S382" s="105"/>
      <c r="T382" s="126"/>
      <c r="U382" s="105"/>
      <c r="V382" s="105"/>
      <c r="W382" s="105"/>
      <c r="X382" s="105"/>
      <c r="Y382" s="105"/>
      <c r="Z382" s="127"/>
      <c r="AA382" s="126"/>
    </row>
    <row r="383" spans="1:27" ht="17.25" customHeight="1" x14ac:dyDescent="0.25">
      <c r="A383" s="126" t="s">
        <v>10058</v>
      </c>
      <c r="B383" s="127" cm="1">
        <f t="array" ref="B383">IF(ROW() &lt; ROW(INDEX(plantings[experiment_ID],ROWS(plantings[experiment_ID]))), COUNTIF(INDEX(plantings[experiment_ID],1):plantings[[#This Row],[experiment_ID]],plantings[[#This Row],[experiment_ID]]), "")</f>
        <v>1</v>
      </c>
      <c r="C383" s="126"/>
      <c r="D383" s="21">
        <v>38496</v>
      </c>
      <c r="E383" s="105"/>
      <c r="F383" s="126"/>
      <c r="G383" s="126"/>
      <c r="H383" s="105"/>
      <c r="I383" s="105"/>
      <c r="J383" s="105"/>
      <c r="K383" s="126"/>
      <c r="L383" s="21"/>
      <c r="M383" s="105"/>
      <c r="N383" s="194"/>
      <c r="O383" s="105"/>
      <c r="P383" s="21"/>
      <c r="Q383" s="126"/>
      <c r="R383" s="105"/>
      <c r="S383" s="105"/>
      <c r="T383" s="126"/>
      <c r="U383" s="105"/>
      <c r="V383" s="105"/>
      <c r="W383" s="105"/>
      <c r="X383" s="105"/>
      <c r="Y383" s="105"/>
      <c r="Z383" s="127"/>
      <c r="AA383" s="126"/>
    </row>
    <row r="384" spans="1:27" ht="17.25" customHeight="1" x14ac:dyDescent="0.25">
      <c r="A384" s="126" t="s">
        <v>10059</v>
      </c>
      <c r="B384" s="127" cm="1">
        <f t="array" ref="B384">IF(ROW() &lt; ROW(INDEX(plantings[experiment_ID],ROWS(plantings[experiment_ID]))), COUNTIF(INDEX(plantings[experiment_ID],1):plantings[[#This Row],[experiment_ID]],plantings[[#This Row],[experiment_ID]]), "")</f>
        <v>1</v>
      </c>
      <c r="C384" s="126"/>
      <c r="D384" s="21">
        <v>38855</v>
      </c>
      <c r="E384" s="105"/>
      <c r="F384" s="126"/>
      <c r="G384" s="126"/>
      <c r="H384" s="105"/>
      <c r="I384" s="105"/>
      <c r="J384" s="105"/>
      <c r="K384" s="126"/>
      <c r="L384" s="21"/>
      <c r="M384" s="105"/>
      <c r="N384" s="194"/>
      <c r="O384" s="105"/>
      <c r="P384" s="21"/>
      <c r="Q384" s="126"/>
      <c r="R384" s="105"/>
      <c r="S384" s="105"/>
      <c r="T384" s="126"/>
      <c r="U384" s="105"/>
      <c r="V384" s="105"/>
      <c r="W384" s="105"/>
      <c r="X384" s="105"/>
      <c r="Y384" s="105"/>
      <c r="Z384" s="127"/>
      <c r="AA384" s="126"/>
    </row>
    <row r="385" spans="1:27" ht="17.25" customHeight="1" x14ac:dyDescent="0.25">
      <c r="A385" s="126" t="s">
        <v>10060</v>
      </c>
      <c r="B385" s="127" cm="1">
        <f t="array" ref="B385">IF(ROW() &lt; ROW(INDEX(plantings[experiment_ID],ROWS(plantings[experiment_ID]))), COUNTIF(INDEX(plantings[experiment_ID],1):plantings[[#This Row],[experiment_ID]],plantings[[#This Row],[experiment_ID]]), "")</f>
        <v>1</v>
      </c>
      <c r="C385" s="126"/>
      <c r="D385" s="21">
        <v>39213</v>
      </c>
      <c r="E385" s="105"/>
      <c r="F385" s="126"/>
      <c r="G385" s="126"/>
      <c r="H385" s="105"/>
      <c r="I385" s="105"/>
      <c r="J385" s="105"/>
      <c r="K385" s="126"/>
      <c r="L385" s="21"/>
      <c r="M385" s="105"/>
      <c r="N385" s="194"/>
      <c r="O385" s="105"/>
      <c r="P385" s="21"/>
      <c r="Q385" s="126"/>
      <c r="R385" s="105"/>
      <c r="S385" s="105"/>
      <c r="T385" s="126"/>
      <c r="U385" s="105"/>
      <c r="V385" s="105"/>
      <c r="W385" s="105"/>
      <c r="X385" s="105"/>
      <c r="Y385" s="105"/>
      <c r="Z385" s="127"/>
      <c r="AA385" s="126"/>
    </row>
    <row r="386" spans="1:27" ht="17.25" customHeight="1" x14ac:dyDescent="0.25">
      <c r="A386" s="126" t="s">
        <v>10061</v>
      </c>
      <c r="B386" s="127" cm="1">
        <f t="array" ref="B386">IF(ROW() &lt; ROW(INDEX(plantings[experiment_ID],ROWS(plantings[experiment_ID]))), COUNTIF(INDEX(plantings[experiment_ID],1):plantings[[#This Row],[experiment_ID]],plantings[[#This Row],[experiment_ID]]), "")</f>
        <v>1</v>
      </c>
      <c r="C386" s="126"/>
      <c r="D386" s="21">
        <v>39594</v>
      </c>
      <c r="E386" s="105"/>
      <c r="F386" s="126"/>
      <c r="G386" s="126"/>
      <c r="H386" s="105"/>
      <c r="I386" s="105"/>
      <c r="J386" s="105"/>
      <c r="K386" s="126"/>
      <c r="L386" s="21"/>
      <c r="M386" s="105"/>
      <c r="N386" s="194"/>
      <c r="O386" s="105"/>
      <c r="P386" s="21"/>
      <c r="Q386" s="126"/>
      <c r="R386" s="105"/>
      <c r="S386" s="105"/>
      <c r="T386" s="126"/>
      <c r="U386" s="105"/>
      <c r="V386" s="105"/>
      <c r="W386" s="105"/>
      <c r="X386" s="105"/>
      <c r="Y386" s="105"/>
      <c r="Z386" s="127"/>
      <c r="AA386" s="126"/>
    </row>
    <row r="387" spans="1:27" ht="17.25" customHeight="1" x14ac:dyDescent="0.25">
      <c r="A387" s="126" t="s">
        <v>10062</v>
      </c>
      <c r="B387" s="127" cm="1">
        <f t="array" ref="B387">IF(ROW() &lt; ROW(INDEX(plantings[experiment_ID],ROWS(plantings[experiment_ID]))), COUNTIF(INDEX(plantings[experiment_ID],1):plantings[[#This Row],[experiment_ID]],plantings[[#This Row],[experiment_ID]]), "")</f>
        <v>1</v>
      </c>
      <c r="C387" s="126"/>
      <c r="D387" s="21">
        <v>39223</v>
      </c>
      <c r="E387" s="105"/>
      <c r="F387" s="126"/>
      <c r="G387" s="126"/>
      <c r="H387" s="105"/>
      <c r="I387" s="105"/>
      <c r="J387" s="105"/>
      <c r="K387" s="126"/>
      <c r="L387" s="21"/>
      <c r="M387" s="105"/>
      <c r="N387" s="194"/>
      <c r="O387" s="105"/>
      <c r="P387" s="21"/>
      <c r="Q387" s="126"/>
      <c r="R387" s="105"/>
      <c r="S387" s="105"/>
      <c r="T387" s="126"/>
      <c r="U387" s="105"/>
      <c r="V387" s="105"/>
      <c r="W387" s="105"/>
      <c r="X387" s="105"/>
      <c r="Y387" s="105"/>
      <c r="Z387" s="127"/>
      <c r="AA387" s="126"/>
    </row>
    <row r="388" spans="1:27" ht="17.25" customHeight="1" x14ac:dyDescent="0.25">
      <c r="A388" s="126" t="s">
        <v>10063</v>
      </c>
      <c r="B388" s="127" cm="1">
        <f t="array" ref="B388">IF(ROW() &lt; ROW(INDEX(plantings[experiment_ID],ROWS(plantings[experiment_ID]))), COUNTIF(INDEX(plantings[experiment_ID],1):plantings[[#This Row],[experiment_ID]],plantings[[#This Row],[experiment_ID]]), "")</f>
        <v>1</v>
      </c>
      <c r="C388" s="126"/>
      <c r="D388" s="21">
        <v>39589</v>
      </c>
      <c r="E388" s="105"/>
      <c r="F388" s="126"/>
      <c r="G388" s="126"/>
      <c r="H388" s="105"/>
      <c r="I388" s="105"/>
      <c r="J388" s="105"/>
      <c r="K388" s="126"/>
      <c r="L388" s="21"/>
      <c r="M388" s="105"/>
      <c r="N388" s="194"/>
      <c r="O388" s="105"/>
      <c r="P388" s="21"/>
      <c r="Q388" s="126"/>
      <c r="R388" s="105"/>
      <c r="S388" s="105"/>
      <c r="T388" s="126"/>
      <c r="U388" s="105"/>
      <c r="V388" s="105"/>
      <c r="W388" s="105"/>
      <c r="X388" s="105"/>
      <c r="Y388" s="105"/>
      <c r="Z388" s="127"/>
      <c r="AA388" s="126"/>
    </row>
    <row r="389" spans="1:27" ht="17.25" customHeight="1" x14ac:dyDescent="0.25">
      <c r="A389" s="126" t="s">
        <v>10064</v>
      </c>
      <c r="B389" s="127" cm="1">
        <f t="array" ref="B389">IF(ROW() &lt; ROW(INDEX(plantings[experiment_ID],ROWS(plantings[experiment_ID]))), COUNTIF(INDEX(plantings[experiment_ID],1):plantings[[#This Row],[experiment_ID]],plantings[[#This Row],[experiment_ID]]), "")</f>
        <v>1</v>
      </c>
      <c r="C389" s="126"/>
      <c r="D389" s="21">
        <v>39962</v>
      </c>
      <c r="E389" s="105"/>
      <c r="F389" s="126"/>
      <c r="G389" s="126"/>
      <c r="H389" s="105"/>
      <c r="I389" s="105"/>
      <c r="J389" s="105"/>
      <c r="K389" s="126"/>
      <c r="L389" s="21"/>
      <c r="M389" s="105"/>
      <c r="N389" s="194"/>
      <c r="O389" s="105"/>
      <c r="P389" s="21"/>
      <c r="Q389" s="126"/>
      <c r="R389" s="105"/>
      <c r="S389" s="105"/>
      <c r="T389" s="126"/>
      <c r="U389" s="105"/>
      <c r="V389" s="105"/>
      <c r="W389" s="105"/>
      <c r="X389" s="105"/>
      <c r="Y389" s="105"/>
      <c r="Z389" s="127"/>
      <c r="AA389" s="126"/>
    </row>
    <row r="390" spans="1:27" ht="17.25" customHeight="1" x14ac:dyDescent="0.25">
      <c r="A390" s="126" t="s">
        <v>10065</v>
      </c>
      <c r="B390" s="127" cm="1">
        <f t="array" ref="B390">IF(ROW() &lt; ROW(INDEX(plantings[experiment_ID],ROWS(plantings[experiment_ID]))), COUNTIF(INDEX(plantings[experiment_ID],1):plantings[[#This Row],[experiment_ID]],plantings[[#This Row],[experiment_ID]]), "")</f>
        <v>1</v>
      </c>
      <c r="C390" s="126"/>
      <c r="D390" s="21">
        <v>40322</v>
      </c>
      <c r="E390" s="105"/>
      <c r="F390" s="126"/>
      <c r="G390" s="126"/>
      <c r="H390" s="105"/>
      <c r="I390" s="105"/>
      <c r="J390" s="105"/>
      <c r="K390" s="126"/>
      <c r="L390" s="21"/>
      <c r="M390" s="105"/>
      <c r="N390" s="194"/>
      <c r="O390" s="105"/>
      <c r="P390" s="21"/>
      <c r="Q390" s="126"/>
      <c r="R390" s="105"/>
      <c r="S390" s="105"/>
      <c r="T390" s="126"/>
      <c r="U390" s="105"/>
      <c r="V390" s="105"/>
      <c r="W390" s="105"/>
      <c r="X390" s="105"/>
      <c r="Y390" s="105"/>
      <c r="Z390" s="127"/>
      <c r="AA390" s="126"/>
    </row>
    <row r="391" spans="1:27" ht="17.25" customHeight="1" x14ac:dyDescent="0.25">
      <c r="A391" s="126" t="s">
        <v>10066</v>
      </c>
      <c r="B391" s="127" cm="1">
        <f t="array" ref="B391">IF(ROW() &lt; ROW(INDEX(plantings[experiment_ID],ROWS(plantings[experiment_ID]))), COUNTIF(INDEX(plantings[experiment_ID],1):plantings[[#This Row],[experiment_ID]],plantings[[#This Row],[experiment_ID]]), "")</f>
        <v>1</v>
      </c>
      <c r="C391" s="126"/>
      <c r="D391" s="21">
        <v>38819</v>
      </c>
      <c r="E391" s="105"/>
      <c r="F391" s="126"/>
      <c r="G391" s="126"/>
      <c r="H391" s="105"/>
      <c r="I391" s="105"/>
      <c r="J391" s="105"/>
      <c r="K391" s="126"/>
      <c r="L391" s="21"/>
      <c r="M391" s="105"/>
      <c r="N391" s="194"/>
      <c r="O391" s="105"/>
      <c r="P391" s="21"/>
      <c r="Q391" s="126"/>
      <c r="R391" s="105"/>
      <c r="S391" s="105"/>
      <c r="T391" s="126"/>
      <c r="U391" s="105"/>
      <c r="V391" s="105"/>
      <c r="W391" s="105"/>
      <c r="X391" s="105"/>
      <c r="Y391" s="105"/>
      <c r="Z391" s="127"/>
      <c r="AA391" s="126"/>
    </row>
    <row r="392" spans="1:27" ht="17.25" customHeight="1" x14ac:dyDescent="0.25">
      <c r="A392" s="126" t="s">
        <v>10067</v>
      </c>
      <c r="B392" s="127" cm="1">
        <f t="array" ref="B392">IF(ROW() &lt; ROW(INDEX(plantings[experiment_ID],ROWS(plantings[experiment_ID]))), COUNTIF(INDEX(plantings[experiment_ID],1):plantings[[#This Row],[experiment_ID]],plantings[[#This Row],[experiment_ID]]), "")</f>
        <v>1</v>
      </c>
      <c r="C392" s="126"/>
      <c r="D392" s="21">
        <v>39196</v>
      </c>
      <c r="E392" s="105"/>
      <c r="F392" s="126"/>
      <c r="G392" s="126"/>
      <c r="H392" s="105"/>
      <c r="I392" s="105"/>
      <c r="J392" s="105"/>
      <c r="K392" s="126"/>
      <c r="L392" s="21"/>
      <c r="M392" s="105"/>
      <c r="N392" s="194"/>
      <c r="O392" s="105"/>
      <c r="P392" s="21"/>
      <c r="Q392" s="126"/>
      <c r="R392" s="105"/>
      <c r="S392" s="105"/>
      <c r="T392" s="126"/>
      <c r="U392" s="105"/>
      <c r="V392" s="105"/>
      <c r="W392" s="105"/>
      <c r="X392" s="105"/>
      <c r="Y392" s="105"/>
      <c r="Z392" s="127"/>
      <c r="AA392" s="126"/>
    </row>
    <row r="393" spans="1:27" ht="17.25" customHeight="1" x14ac:dyDescent="0.25">
      <c r="A393" s="126" t="s">
        <v>10068</v>
      </c>
      <c r="B393" s="127" cm="1">
        <f t="array" ref="B393">IF(ROW() &lt; ROW(INDEX(plantings[experiment_ID],ROWS(plantings[experiment_ID]))), COUNTIF(INDEX(plantings[experiment_ID],1):plantings[[#This Row],[experiment_ID]],plantings[[#This Row],[experiment_ID]]), "")</f>
        <v>1</v>
      </c>
      <c r="C393" s="126"/>
      <c r="D393" s="21">
        <v>39553</v>
      </c>
      <c r="E393" s="105"/>
      <c r="F393" s="126"/>
      <c r="G393" s="126"/>
      <c r="H393" s="105"/>
      <c r="I393" s="105"/>
      <c r="J393" s="105"/>
      <c r="K393" s="126"/>
      <c r="L393" s="21"/>
      <c r="M393" s="105"/>
      <c r="N393" s="194"/>
      <c r="O393" s="105"/>
      <c r="P393" s="21"/>
      <c r="Q393" s="126"/>
      <c r="R393" s="105"/>
      <c r="S393" s="105"/>
      <c r="T393" s="126"/>
      <c r="U393" s="105"/>
      <c r="V393" s="105"/>
      <c r="W393" s="105"/>
      <c r="X393" s="105"/>
      <c r="Y393" s="105"/>
      <c r="Z393" s="127"/>
      <c r="AA393" s="126"/>
    </row>
    <row r="394" spans="1:27" ht="17.25" customHeight="1" x14ac:dyDescent="0.25">
      <c r="A394" s="126" t="s">
        <v>10069</v>
      </c>
      <c r="B394" s="127" cm="1">
        <f t="array" ref="B394">IF(ROW() &lt; ROW(INDEX(plantings[experiment_ID],ROWS(plantings[experiment_ID]))), COUNTIF(INDEX(plantings[experiment_ID],1):plantings[[#This Row],[experiment_ID]],plantings[[#This Row],[experiment_ID]]), "")</f>
        <v>1</v>
      </c>
      <c r="C394" s="126"/>
      <c r="D394" s="21">
        <v>39925</v>
      </c>
      <c r="E394" s="105"/>
      <c r="F394" s="126"/>
      <c r="G394" s="126"/>
      <c r="H394" s="105"/>
      <c r="I394" s="105"/>
      <c r="J394" s="105"/>
      <c r="K394" s="126"/>
      <c r="L394" s="21"/>
      <c r="M394" s="105"/>
      <c r="N394" s="194"/>
      <c r="O394" s="105"/>
      <c r="P394" s="21"/>
      <c r="Q394" s="126"/>
      <c r="R394" s="105"/>
      <c r="S394" s="105"/>
      <c r="T394" s="126"/>
      <c r="U394" s="105"/>
      <c r="V394" s="105"/>
      <c r="W394" s="105"/>
      <c r="X394" s="105"/>
      <c r="Y394" s="105"/>
      <c r="Z394" s="127"/>
      <c r="AA394" s="126"/>
    </row>
    <row r="395" spans="1:27" ht="17.25" customHeight="1" x14ac:dyDescent="0.25">
      <c r="A395" s="126" t="s">
        <v>10070</v>
      </c>
      <c r="B395" s="127" cm="1">
        <f t="array" ref="B395">IF(ROW() &lt; ROW(INDEX(plantings[experiment_ID],ROWS(plantings[experiment_ID]))), COUNTIF(INDEX(plantings[experiment_ID],1):plantings[[#This Row],[experiment_ID]],plantings[[#This Row],[experiment_ID]]), "")</f>
        <v>1</v>
      </c>
      <c r="C395" s="126"/>
      <c r="D395" s="21">
        <v>40282</v>
      </c>
      <c r="E395" s="105"/>
      <c r="F395" s="126"/>
      <c r="G395" s="126"/>
      <c r="H395" s="105"/>
      <c r="I395" s="105"/>
      <c r="J395" s="105"/>
      <c r="K395" s="126"/>
      <c r="L395" s="21"/>
      <c r="M395" s="105"/>
      <c r="N395" s="194"/>
      <c r="O395" s="105"/>
      <c r="P395" s="21"/>
      <c r="Q395" s="126"/>
      <c r="R395" s="105"/>
      <c r="S395" s="105"/>
      <c r="T395" s="126"/>
      <c r="U395" s="105"/>
      <c r="V395" s="105"/>
      <c r="W395" s="105"/>
      <c r="X395" s="105"/>
      <c r="Y395" s="105"/>
      <c r="Z395" s="127"/>
      <c r="AA395" s="126"/>
    </row>
    <row r="396" spans="1:27" ht="17.25" customHeight="1" x14ac:dyDescent="0.25">
      <c r="A396" s="126" t="s">
        <v>10071</v>
      </c>
      <c r="B396" s="127" cm="1">
        <f t="array" ref="B396">IF(ROW() &lt; ROW(INDEX(plantings[experiment_ID],ROWS(plantings[experiment_ID]))), COUNTIF(INDEX(plantings[experiment_ID],1):plantings[[#This Row],[experiment_ID]],plantings[[#This Row],[experiment_ID]]), "")</f>
        <v>1</v>
      </c>
      <c r="C396" s="126"/>
      <c r="D396" s="21">
        <v>38819</v>
      </c>
      <c r="E396" s="105"/>
      <c r="F396" s="126"/>
      <c r="G396" s="126"/>
      <c r="H396" s="105"/>
      <c r="I396" s="105"/>
      <c r="J396" s="105"/>
      <c r="K396" s="126"/>
      <c r="L396" s="21"/>
      <c r="M396" s="105"/>
      <c r="N396" s="194"/>
      <c r="O396" s="105"/>
      <c r="P396" s="21"/>
      <c r="Q396" s="126"/>
      <c r="R396" s="105"/>
      <c r="S396" s="105"/>
      <c r="T396" s="126"/>
      <c r="U396" s="105"/>
      <c r="V396" s="105"/>
      <c r="W396" s="105"/>
      <c r="X396" s="105"/>
      <c r="Y396" s="105"/>
      <c r="Z396" s="127"/>
      <c r="AA396" s="126"/>
    </row>
    <row r="397" spans="1:27" ht="17.25" customHeight="1" x14ac:dyDescent="0.25">
      <c r="A397" s="126" t="s">
        <v>10072</v>
      </c>
      <c r="B397" s="127" cm="1">
        <f t="array" ref="B397">IF(ROW() &lt; ROW(INDEX(plantings[experiment_ID],ROWS(plantings[experiment_ID]))), COUNTIF(INDEX(plantings[experiment_ID],1):plantings[[#This Row],[experiment_ID]],plantings[[#This Row],[experiment_ID]]), "")</f>
        <v>1</v>
      </c>
      <c r="C397" s="126"/>
      <c r="D397" s="21">
        <v>39196</v>
      </c>
      <c r="E397" s="105"/>
      <c r="F397" s="126"/>
      <c r="G397" s="126"/>
      <c r="H397" s="105"/>
      <c r="I397" s="105"/>
      <c r="J397" s="105"/>
      <c r="K397" s="126"/>
      <c r="L397" s="21"/>
      <c r="M397" s="105"/>
      <c r="N397" s="194"/>
      <c r="O397" s="105"/>
      <c r="P397" s="21"/>
      <c r="Q397" s="126"/>
      <c r="R397" s="105"/>
      <c r="S397" s="105"/>
      <c r="T397" s="126"/>
      <c r="U397" s="105"/>
      <c r="V397" s="105"/>
      <c r="W397" s="105"/>
      <c r="X397" s="105"/>
      <c r="Y397" s="105"/>
      <c r="Z397" s="127"/>
      <c r="AA397" s="126"/>
    </row>
    <row r="398" spans="1:27" ht="17.25" customHeight="1" x14ac:dyDescent="0.25">
      <c r="A398" s="126" t="s">
        <v>10073</v>
      </c>
      <c r="B398" s="127" cm="1">
        <f t="array" ref="B398">IF(ROW() &lt; ROW(INDEX(plantings[experiment_ID],ROWS(plantings[experiment_ID]))), COUNTIF(INDEX(plantings[experiment_ID],1):plantings[[#This Row],[experiment_ID]],plantings[[#This Row],[experiment_ID]]), "")</f>
        <v>1</v>
      </c>
      <c r="C398" s="126"/>
      <c r="D398" s="21">
        <v>39553</v>
      </c>
      <c r="E398" s="105"/>
      <c r="F398" s="126"/>
      <c r="G398" s="126"/>
      <c r="H398" s="105"/>
      <c r="I398" s="105"/>
      <c r="J398" s="105"/>
      <c r="K398" s="126"/>
      <c r="L398" s="21"/>
      <c r="M398" s="105"/>
      <c r="N398" s="194"/>
      <c r="O398" s="105"/>
      <c r="P398" s="21"/>
      <c r="Q398" s="126"/>
      <c r="R398" s="105"/>
      <c r="S398" s="105"/>
      <c r="T398" s="126"/>
      <c r="U398" s="105"/>
      <c r="V398" s="105"/>
      <c r="W398" s="105"/>
      <c r="X398" s="105"/>
      <c r="Y398" s="105"/>
      <c r="Z398" s="127"/>
      <c r="AA398" s="126"/>
    </row>
    <row r="399" spans="1:27" ht="17.25" customHeight="1" x14ac:dyDescent="0.25">
      <c r="A399" s="126" t="s">
        <v>10074</v>
      </c>
      <c r="B399" s="127" cm="1">
        <f t="array" ref="B399">IF(ROW() &lt; ROW(INDEX(plantings[experiment_ID],ROWS(plantings[experiment_ID]))), COUNTIF(INDEX(plantings[experiment_ID],1):plantings[[#This Row],[experiment_ID]],plantings[[#This Row],[experiment_ID]]), "")</f>
        <v>1</v>
      </c>
      <c r="C399" s="126"/>
      <c r="D399" s="21">
        <v>39925</v>
      </c>
      <c r="E399" s="105"/>
      <c r="F399" s="126"/>
      <c r="G399" s="126"/>
      <c r="H399" s="105"/>
      <c r="I399" s="105"/>
      <c r="J399" s="105"/>
      <c r="K399" s="126"/>
      <c r="L399" s="21"/>
      <c r="M399" s="105"/>
      <c r="N399" s="194"/>
      <c r="O399" s="105"/>
      <c r="P399" s="21"/>
      <c r="Q399" s="126"/>
      <c r="R399" s="105"/>
      <c r="S399" s="105"/>
      <c r="T399" s="126"/>
      <c r="U399" s="105"/>
      <c r="V399" s="105"/>
      <c r="W399" s="105"/>
      <c r="X399" s="105"/>
      <c r="Y399" s="105"/>
      <c r="Z399" s="127"/>
      <c r="AA399" s="126"/>
    </row>
    <row r="400" spans="1:27" ht="17.25" customHeight="1" x14ac:dyDescent="0.25">
      <c r="A400" s="126" t="s">
        <v>10075</v>
      </c>
      <c r="B400" s="127" cm="1">
        <f t="array" ref="B400">IF(ROW() &lt; ROW(INDEX(plantings[experiment_ID],ROWS(plantings[experiment_ID]))), COUNTIF(INDEX(plantings[experiment_ID],1):plantings[[#This Row],[experiment_ID]],plantings[[#This Row],[experiment_ID]]), "")</f>
        <v>1</v>
      </c>
      <c r="C400" s="126"/>
      <c r="D400" s="21">
        <v>40282</v>
      </c>
      <c r="E400" s="105"/>
      <c r="F400" s="126"/>
      <c r="G400" s="126"/>
      <c r="H400" s="105"/>
      <c r="I400" s="105"/>
      <c r="J400" s="105"/>
      <c r="K400" s="126"/>
      <c r="L400" s="21"/>
      <c r="M400" s="105"/>
      <c r="N400" s="194"/>
      <c r="O400" s="105"/>
      <c r="P400" s="21"/>
      <c r="Q400" s="126"/>
      <c r="R400" s="105"/>
      <c r="S400" s="105"/>
      <c r="T400" s="126"/>
      <c r="U400" s="105"/>
      <c r="V400" s="105"/>
      <c r="W400" s="105"/>
      <c r="X400" s="105"/>
      <c r="Y400" s="105"/>
      <c r="Z400" s="127"/>
      <c r="AA400" s="126"/>
    </row>
    <row r="401" spans="1:27" ht="17.25" customHeight="1" x14ac:dyDescent="0.25">
      <c r="A401" s="126" t="s">
        <v>10076</v>
      </c>
      <c r="B401" s="127" cm="1">
        <f t="array" ref="B401">IF(ROW() &lt; ROW(INDEX(plantings[experiment_ID],ROWS(plantings[experiment_ID]))), COUNTIF(INDEX(plantings[experiment_ID],1):plantings[[#This Row],[experiment_ID]],plantings[[#This Row],[experiment_ID]]), "")</f>
        <v>1</v>
      </c>
      <c r="C401" s="126"/>
      <c r="D401" s="21">
        <v>38875</v>
      </c>
      <c r="E401" s="105"/>
      <c r="F401" s="126"/>
      <c r="G401" s="126"/>
      <c r="H401" s="105"/>
      <c r="I401" s="105"/>
      <c r="J401" s="105"/>
      <c r="K401" s="126"/>
      <c r="L401" s="21"/>
      <c r="M401" s="105"/>
      <c r="N401" s="194"/>
      <c r="O401" s="105"/>
      <c r="P401" s="21"/>
      <c r="Q401" s="126"/>
      <c r="R401" s="105"/>
      <c r="S401" s="105"/>
      <c r="T401" s="126"/>
      <c r="U401" s="105"/>
      <c r="V401" s="105"/>
      <c r="W401" s="105"/>
      <c r="X401" s="105"/>
      <c r="Y401" s="105"/>
      <c r="Z401" s="127"/>
      <c r="AA401" s="126"/>
    </row>
    <row r="402" spans="1:27" ht="17.25" customHeight="1" x14ac:dyDescent="0.25">
      <c r="A402" s="126" t="s">
        <v>10077</v>
      </c>
      <c r="B402" s="127" cm="1">
        <f t="array" ref="B402">IF(ROW() &lt; ROW(INDEX(plantings[experiment_ID],ROWS(plantings[experiment_ID]))), COUNTIF(INDEX(plantings[experiment_ID],1):plantings[[#This Row],[experiment_ID]],plantings[[#This Row],[experiment_ID]]), "")</f>
        <v>1</v>
      </c>
      <c r="C402" s="126"/>
      <c r="D402" s="21">
        <v>39233</v>
      </c>
      <c r="E402" s="105"/>
      <c r="F402" s="126"/>
      <c r="G402" s="126"/>
      <c r="H402" s="105"/>
      <c r="I402" s="105"/>
      <c r="J402" s="105"/>
      <c r="K402" s="126"/>
      <c r="L402" s="21"/>
      <c r="M402" s="105"/>
      <c r="N402" s="194"/>
      <c r="O402" s="105"/>
      <c r="P402" s="21"/>
      <c r="Q402" s="126"/>
      <c r="R402" s="105"/>
      <c r="S402" s="105"/>
      <c r="T402" s="126"/>
      <c r="U402" s="105"/>
      <c r="V402" s="105"/>
      <c r="W402" s="105"/>
      <c r="X402" s="105"/>
      <c r="Y402" s="105"/>
      <c r="Z402" s="127"/>
      <c r="AA402" s="126"/>
    </row>
    <row r="403" spans="1:27" ht="17.25" customHeight="1" x14ac:dyDescent="0.25">
      <c r="A403" s="126" t="s">
        <v>10078</v>
      </c>
      <c r="B403" s="127" cm="1">
        <f t="array" ref="B403">IF(ROW() &lt; ROW(INDEX(plantings[experiment_ID],ROWS(plantings[experiment_ID]))), COUNTIF(INDEX(plantings[experiment_ID],1):plantings[[#This Row],[experiment_ID]],plantings[[#This Row],[experiment_ID]]), "")</f>
        <v>1</v>
      </c>
      <c r="C403" s="126"/>
      <c r="D403" s="21">
        <v>39623</v>
      </c>
      <c r="E403" s="105" t="s">
        <v>10141</v>
      </c>
      <c r="F403" s="126"/>
      <c r="G403" s="126"/>
      <c r="H403" s="105"/>
      <c r="I403" s="105"/>
      <c r="J403" s="105"/>
      <c r="K403" s="126"/>
      <c r="L403" s="21"/>
      <c r="M403" s="105"/>
      <c r="N403" s="194">
        <v>20</v>
      </c>
      <c r="O403" s="105"/>
      <c r="P403" s="21"/>
      <c r="Q403" s="126"/>
      <c r="R403" s="105">
        <v>5</v>
      </c>
      <c r="S403" s="105"/>
      <c r="T403" s="126"/>
      <c r="U403" s="105"/>
      <c r="V403" s="105"/>
      <c r="W403" s="105"/>
      <c r="X403" s="105"/>
      <c r="Y403" s="105"/>
      <c r="Z403" s="127"/>
      <c r="AA403" s="126"/>
    </row>
    <row r="404" spans="1:27" ht="17.25" customHeight="1" x14ac:dyDescent="0.25">
      <c r="A404" s="126" t="s">
        <v>10079</v>
      </c>
      <c r="B404" s="127" cm="1">
        <f t="array" ref="B404">IF(ROW() &lt; ROW(INDEX(plantings[experiment_ID],ROWS(plantings[experiment_ID]))), COUNTIF(INDEX(plantings[experiment_ID],1):plantings[[#This Row],[experiment_ID]],plantings[[#This Row],[experiment_ID]]), "")</f>
        <v>1</v>
      </c>
      <c r="C404" s="126"/>
      <c r="D404" s="21">
        <v>39987</v>
      </c>
      <c r="E404" s="105" t="s">
        <v>10141</v>
      </c>
      <c r="F404" s="126"/>
      <c r="G404" s="126"/>
      <c r="H404" s="105"/>
      <c r="I404" s="105"/>
      <c r="J404" s="105"/>
      <c r="K404" s="126"/>
      <c r="L404" s="21"/>
      <c r="M404" s="105"/>
      <c r="N404" s="194">
        <v>20</v>
      </c>
      <c r="O404" s="105"/>
      <c r="P404" s="21"/>
      <c r="Q404" s="126"/>
      <c r="R404" s="105">
        <v>5</v>
      </c>
      <c r="S404" s="105"/>
      <c r="T404" s="126"/>
      <c r="U404" s="105"/>
      <c r="V404" s="105"/>
      <c r="W404" s="105"/>
      <c r="X404" s="105"/>
      <c r="Y404" s="105"/>
      <c r="Z404" s="127"/>
      <c r="AA404" s="126"/>
    </row>
    <row r="405" spans="1:27" ht="17.25" customHeight="1" x14ac:dyDescent="0.25">
      <c r="A405" s="126" t="s">
        <v>10080</v>
      </c>
      <c r="B405" s="127" cm="1">
        <f t="array" ref="B405">IF(ROW() &lt; ROW(INDEX(plantings[experiment_ID],ROWS(plantings[experiment_ID]))), COUNTIF(INDEX(plantings[experiment_ID],1):plantings[[#This Row],[experiment_ID]],plantings[[#This Row],[experiment_ID]]), "")</f>
        <v>1</v>
      </c>
      <c r="C405" s="126"/>
      <c r="D405" s="21">
        <v>40331</v>
      </c>
      <c r="E405" s="105" t="s">
        <v>10141</v>
      </c>
      <c r="F405" s="126"/>
      <c r="G405" s="126"/>
      <c r="H405" s="105"/>
      <c r="I405" s="105"/>
      <c r="J405" s="105"/>
      <c r="K405" s="126"/>
      <c r="L405" s="21"/>
      <c r="M405" s="105"/>
      <c r="N405" s="194">
        <v>20</v>
      </c>
      <c r="O405" s="105"/>
      <c r="P405" s="21"/>
      <c r="Q405" s="126"/>
      <c r="R405" s="105">
        <v>5</v>
      </c>
      <c r="S405" s="105"/>
      <c r="T405" s="126"/>
      <c r="U405" s="105"/>
      <c r="V405" s="105"/>
      <c r="W405" s="105"/>
      <c r="X405" s="105"/>
      <c r="Y405" s="105"/>
      <c r="Z405" s="127"/>
      <c r="AA405" s="126"/>
    </row>
    <row r="406" spans="1:27" ht="17.25" customHeight="1" x14ac:dyDescent="0.25">
      <c r="A406" s="126" t="s">
        <v>10248</v>
      </c>
      <c r="B406" s="127" cm="1">
        <f t="array" ref="B406">IF(ROW() &lt; ROW(INDEX(plantings[experiment_ID],ROWS(plantings[experiment_ID]))), COUNTIF(INDEX(plantings[experiment_ID],1):plantings[[#This Row],[experiment_ID]],plantings[[#This Row],[experiment_ID]]), "")</f>
        <v>1</v>
      </c>
      <c r="C406" s="126"/>
      <c r="D406" s="191">
        <v>41548</v>
      </c>
      <c r="E406" s="105"/>
      <c r="F406" s="126"/>
      <c r="G406" s="126"/>
      <c r="H406" s="105"/>
      <c r="I406" s="105"/>
      <c r="J406" s="105"/>
      <c r="K406" s="126" t="s">
        <v>10286</v>
      </c>
      <c r="L406" s="21"/>
      <c r="M406" s="105"/>
      <c r="N406" s="194"/>
      <c r="O406" s="105"/>
      <c r="P406" s="21"/>
      <c r="Q406" s="126"/>
      <c r="R406" s="105"/>
      <c r="S406" s="105"/>
      <c r="T406" s="126"/>
      <c r="U406" s="105"/>
      <c r="V406" s="105"/>
      <c r="W406" s="105"/>
      <c r="X406" s="105"/>
      <c r="Y406" s="105"/>
      <c r="Z406" s="127"/>
      <c r="AA406" s="126"/>
    </row>
    <row r="407" spans="1:27" ht="17.25" customHeight="1" x14ac:dyDescent="0.25">
      <c r="A407" s="126" t="s">
        <v>10248</v>
      </c>
      <c r="B407" s="127" cm="1">
        <f t="array" ref="B407">IF(ROW() &lt; ROW(INDEX(plantings[experiment_ID],ROWS(plantings[experiment_ID]))), COUNTIF(INDEX(plantings[experiment_ID],1):plantings[[#This Row],[experiment_ID]],plantings[[#This Row],[experiment_ID]]), "")</f>
        <v>2</v>
      </c>
      <c r="C407" s="126"/>
      <c r="D407" s="191">
        <v>41565</v>
      </c>
      <c r="E407" s="105"/>
      <c r="F407" s="126"/>
      <c r="G407" s="126"/>
      <c r="H407" s="105"/>
      <c r="I407" s="105"/>
      <c r="J407" s="105"/>
      <c r="K407" s="126" t="s">
        <v>10286</v>
      </c>
      <c r="L407" s="21"/>
      <c r="M407" s="105"/>
      <c r="N407" s="194"/>
      <c r="O407" s="105"/>
      <c r="P407" s="21"/>
      <c r="Q407" s="126"/>
      <c r="R407" s="105"/>
      <c r="S407" s="105"/>
      <c r="T407" s="126"/>
      <c r="U407" s="105"/>
      <c r="V407" s="105"/>
      <c r="W407" s="105"/>
      <c r="X407" s="105"/>
      <c r="Y407" s="105"/>
      <c r="Z407" s="127"/>
      <c r="AA407" s="126"/>
    </row>
    <row r="408" spans="1:27" ht="17.25" customHeight="1" x14ac:dyDescent="0.25">
      <c r="A408" s="126" t="s">
        <v>10248</v>
      </c>
      <c r="B408" s="127" cm="1">
        <f t="array" ref="B408">IF(ROW() &lt; ROW(INDEX(plantings[experiment_ID],ROWS(plantings[experiment_ID]))), COUNTIF(INDEX(plantings[experiment_ID],1):plantings[[#This Row],[experiment_ID]],plantings[[#This Row],[experiment_ID]]), "")</f>
        <v>3</v>
      </c>
      <c r="C408" s="126"/>
      <c r="D408" s="191">
        <v>41586</v>
      </c>
      <c r="E408" s="105"/>
      <c r="F408" s="126"/>
      <c r="G408" s="126"/>
      <c r="H408" s="105"/>
      <c r="I408" s="105"/>
      <c r="J408" s="105"/>
      <c r="K408" s="126" t="s">
        <v>10286</v>
      </c>
      <c r="L408" s="21"/>
      <c r="M408" s="105"/>
      <c r="N408" s="194"/>
      <c r="O408" s="105"/>
      <c r="P408" s="21"/>
      <c r="Q408" s="126"/>
      <c r="R408" s="105"/>
      <c r="S408" s="105"/>
      <c r="T408" s="126"/>
      <c r="U408" s="105"/>
      <c r="V408" s="105"/>
      <c r="W408" s="105"/>
      <c r="X408" s="105"/>
      <c r="Y408" s="105"/>
      <c r="Z408" s="127"/>
      <c r="AA408" s="126"/>
    </row>
    <row r="409" spans="1:27" ht="17.25" customHeight="1" x14ac:dyDescent="0.25">
      <c r="A409" s="126" t="s">
        <v>10248</v>
      </c>
      <c r="B409" s="127" cm="1">
        <f t="array" ref="B409">IF(ROW() &lt; ROW(INDEX(plantings[experiment_ID],ROWS(plantings[experiment_ID]))), COUNTIF(INDEX(plantings[experiment_ID],1):plantings[[#This Row],[experiment_ID]],plantings[[#This Row],[experiment_ID]]), "")</f>
        <v>4</v>
      </c>
      <c r="C409" s="126"/>
      <c r="D409" s="191">
        <v>41603</v>
      </c>
      <c r="E409" s="105"/>
      <c r="F409" s="126"/>
      <c r="G409" s="126"/>
      <c r="H409" s="105"/>
      <c r="I409" s="105"/>
      <c r="J409" s="105"/>
      <c r="K409" s="126" t="s">
        <v>10286</v>
      </c>
      <c r="L409" s="21"/>
      <c r="M409" s="105"/>
      <c r="N409" s="194"/>
      <c r="O409" s="105"/>
      <c r="P409" s="21"/>
      <c r="Q409" s="126"/>
      <c r="R409" s="105"/>
      <c r="S409" s="105"/>
      <c r="T409" s="126"/>
      <c r="U409" s="105"/>
      <c r="V409" s="105"/>
      <c r="W409" s="105"/>
      <c r="X409" s="105"/>
      <c r="Y409" s="105"/>
      <c r="Z409" s="127"/>
      <c r="AA409" s="126"/>
    </row>
    <row r="410" spans="1:27" ht="17.25" customHeight="1" x14ac:dyDescent="0.25">
      <c r="A410" s="126" t="s">
        <v>10248</v>
      </c>
      <c r="B410" s="127" cm="1">
        <f t="array" ref="B410">IF(ROW() &lt; ROW(INDEX(plantings[experiment_ID],ROWS(plantings[experiment_ID]))), COUNTIF(INDEX(plantings[experiment_ID],1):plantings[[#This Row],[experiment_ID]],plantings[[#This Row],[experiment_ID]]), "")</f>
        <v>5</v>
      </c>
      <c r="C410" s="126"/>
      <c r="D410" s="191">
        <v>41623</v>
      </c>
      <c r="E410" s="105"/>
      <c r="F410" s="126"/>
      <c r="G410" s="126"/>
      <c r="H410" s="105"/>
      <c r="I410" s="105"/>
      <c r="J410" s="105"/>
      <c r="K410" s="126" t="s">
        <v>10286</v>
      </c>
      <c r="L410" s="21"/>
      <c r="M410" s="105"/>
      <c r="N410" s="194"/>
      <c r="O410" s="105"/>
      <c r="P410" s="21"/>
      <c r="Q410" s="126"/>
      <c r="R410" s="105"/>
      <c r="S410" s="105"/>
      <c r="T410" s="126"/>
      <c r="U410" s="105"/>
      <c r="V410" s="105"/>
      <c r="W410" s="105"/>
      <c r="X410" s="105"/>
      <c r="Y410" s="105"/>
      <c r="Z410" s="127"/>
      <c r="AA410" s="126"/>
    </row>
    <row r="411" spans="1:27" ht="17.25" customHeight="1" x14ac:dyDescent="0.25">
      <c r="A411" s="126" t="s">
        <v>10249</v>
      </c>
      <c r="B411" s="127" cm="1">
        <f t="array" ref="B411">IF(ROW() &lt; ROW(INDEX(plantings[experiment_ID],ROWS(plantings[experiment_ID]))), COUNTIF(INDEX(plantings[experiment_ID],1):plantings[[#This Row],[experiment_ID]],plantings[[#This Row],[experiment_ID]]), "")</f>
        <v>1</v>
      </c>
      <c r="C411" s="126"/>
      <c r="D411" s="191">
        <v>41557</v>
      </c>
      <c r="E411" s="105"/>
      <c r="F411" s="126"/>
      <c r="G411" s="126"/>
      <c r="H411" s="105"/>
      <c r="I411" s="105"/>
      <c r="J411" s="105"/>
      <c r="K411" s="126" t="s">
        <v>10286</v>
      </c>
      <c r="L411" s="21"/>
      <c r="M411" s="105"/>
      <c r="N411" s="194"/>
      <c r="O411" s="105"/>
      <c r="P411" s="21"/>
      <c r="Q411" s="126"/>
      <c r="R411" s="105"/>
      <c r="S411" s="105"/>
      <c r="T411" s="126"/>
      <c r="U411" s="105"/>
      <c r="V411" s="105"/>
      <c r="W411" s="105"/>
      <c r="X411" s="105"/>
      <c r="Y411" s="105"/>
      <c r="Z411" s="127"/>
      <c r="AA411" s="126"/>
    </row>
    <row r="412" spans="1:27" ht="17.25" customHeight="1" x14ac:dyDescent="0.25">
      <c r="A412" s="126" t="s">
        <v>10249</v>
      </c>
      <c r="B412" s="127" cm="1">
        <f t="array" ref="B412">IF(ROW() &lt; ROW(INDEX(plantings[experiment_ID],ROWS(plantings[experiment_ID]))), COUNTIF(INDEX(plantings[experiment_ID],1):plantings[[#This Row],[experiment_ID]],plantings[[#This Row],[experiment_ID]]), "")</f>
        <v>2</v>
      </c>
      <c r="C412" s="126"/>
      <c r="D412" s="191">
        <v>41578</v>
      </c>
      <c r="E412" s="105"/>
      <c r="F412" s="126"/>
      <c r="G412" s="126"/>
      <c r="H412" s="105"/>
      <c r="I412" s="105"/>
      <c r="J412" s="105"/>
      <c r="K412" s="126" t="s">
        <v>10286</v>
      </c>
      <c r="L412" s="21"/>
      <c r="M412" s="105"/>
      <c r="N412" s="194"/>
      <c r="O412" s="105"/>
      <c r="P412" s="21"/>
      <c r="Q412" s="126"/>
      <c r="R412" s="105"/>
      <c r="S412" s="105"/>
      <c r="T412" s="126"/>
      <c r="U412" s="105"/>
      <c r="V412" s="105"/>
      <c r="W412" s="105"/>
      <c r="X412" s="105"/>
      <c r="Y412" s="105"/>
      <c r="Z412" s="127"/>
      <c r="AA412" s="126"/>
    </row>
    <row r="413" spans="1:27" ht="17.25" customHeight="1" x14ac:dyDescent="0.25">
      <c r="A413" s="126" t="s">
        <v>10249</v>
      </c>
      <c r="B413" s="127" cm="1">
        <f t="array" ref="B413">IF(ROW() &lt; ROW(INDEX(plantings[experiment_ID],ROWS(plantings[experiment_ID]))), COUNTIF(INDEX(plantings[experiment_ID],1):plantings[[#This Row],[experiment_ID]],plantings[[#This Row],[experiment_ID]]), "")</f>
        <v>3</v>
      </c>
      <c r="C413" s="126"/>
      <c r="D413" s="191">
        <v>41597</v>
      </c>
      <c r="E413" s="105"/>
      <c r="F413" s="126"/>
      <c r="G413" s="126"/>
      <c r="H413" s="105"/>
      <c r="I413" s="105"/>
      <c r="J413" s="105"/>
      <c r="K413" s="126" t="s">
        <v>10286</v>
      </c>
      <c r="L413" s="21"/>
      <c r="M413" s="105"/>
      <c r="N413" s="194"/>
      <c r="O413" s="105"/>
      <c r="P413" s="21"/>
      <c r="Q413" s="126"/>
      <c r="R413" s="105"/>
      <c r="S413" s="105"/>
      <c r="T413" s="126"/>
      <c r="U413" s="105"/>
      <c r="V413" s="105"/>
      <c r="W413" s="105"/>
      <c r="X413" s="105"/>
      <c r="Y413" s="105"/>
      <c r="Z413" s="127"/>
      <c r="AA413" s="126"/>
    </row>
    <row r="414" spans="1:27" ht="17.25" customHeight="1" x14ac:dyDescent="0.25">
      <c r="A414" s="126" t="s">
        <v>10250</v>
      </c>
      <c r="B414" s="127" cm="1">
        <f t="array" ref="B414">IF(ROW() &lt; ROW(INDEX(plantings[experiment_ID],ROWS(plantings[experiment_ID]))), COUNTIF(INDEX(plantings[experiment_ID],1):plantings[[#This Row],[experiment_ID]],plantings[[#This Row],[experiment_ID]]), "")</f>
        <v>1</v>
      </c>
      <c r="C414" s="126"/>
      <c r="D414" s="191">
        <v>41565</v>
      </c>
      <c r="E414" s="105"/>
      <c r="F414" s="126"/>
      <c r="G414" s="126"/>
      <c r="H414" s="105"/>
      <c r="I414" s="105"/>
      <c r="J414" s="105"/>
      <c r="K414" s="126" t="s">
        <v>10286</v>
      </c>
      <c r="L414" s="21"/>
      <c r="M414" s="105"/>
      <c r="N414" s="194"/>
      <c r="O414" s="105"/>
      <c r="P414" s="21"/>
      <c r="Q414" s="126"/>
      <c r="R414" s="105"/>
      <c r="S414" s="105"/>
      <c r="T414" s="126"/>
      <c r="U414" s="105"/>
      <c r="V414" s="105"/>
      <c r="W414" s="105"/>
      <c r="X414" s="105"/>
      <c r="Y414" s="105"/>
      <c r="Z414" s="127"/>
      <c r="AA414" s="126"/>
    </row>
    <row r="415" spans="1:27" ht="17.25" customHeight="1" x14ac:dyDescent="0.25">
      <c r="A415" s="126" t="s">
        <v>10250</v>
      </c>
      <c r="B415" s="127" cm="1">
        <f t="array" ref="B415">IF(ROW() &lt; ROW(INDEX(plantings[experiment_ID],ROWS(plantings[experiment_ID]))), COUNTIF(INDEX(plantings[experiment_ID],1):plantings[[#This Row],[experiment_ID]],plantings[[#This Row],[experiment_ID]]), "")</f>
        <v>2</v>
      </c>
      <c r="C415" s="126"/>
      <c r="D415" s="191">
        <v>41592</v>
      </c>
      <c r="E415" s="105"/>
      <c r="F415" s="126"/>
      <c r="G415" s="126"/>
      <c r="H415" s="105"/>
      <c r="I415" s="105"/>
      <c r="J415" s="105"/>
      <c r="K415" s="126" t="s">
        <v>10286</v>
      </c>
      <c r="L415" s="21"/>
      <c r="M415" s="105"/>
      <c r="N415" s="194"/>
      <c r="O415" s="105"/>
      <c r="P415" s="21"/>
      <c r="Q415" s="126"/>
      <c r="R415" s="105"/>
      <c r="S415" s="105"/>
      <c r="T415" s="126"/>
      <c r="U415" s="105"/>
      <c r="V415" s="105"/>
      <c r="W415" s="105"/>
      <c r="X415" s="105"/>
      <c r="Y415" s="105"/>
      <c r="Z415" s="127"/>
      <c r="AA415" s="126"/>
    </row>
    <row r="416" spans="1:27" ht="17.25" customHeight="1" x14ac:dyDescent="0.25">
      <c r="A416" s="126" t="s">
        <v>10250</v>
      </c>
      <c r="B416" s="127" cm="1">
        <f t="array" ref="B416">IF(ROW() &lt; ROW(INDEX(plantings[experiment_ID],ROWS(plantings[experiment_ID]))), COUNTIF(INDEX(plantings[experiment_ID],1):plantings[[#This Row],[experiment_ID]],plantings[[#This Row],[experiment_ID]]), "")</f>
        <v>3</v>
      </c>
      <c r="C416" s="126"/>
      <c r="D416" s="191">
        <v>41647</v>
      </c>
      <c r="E416" s="105"/>
      <c r="F416" s="126"/>
      <c r="G416" s="126"/>
      <c r="H416" s="105"/>
      <c r="I416" s="105"/>
      <c r="J416" s="105"/>
      <c r="K416" s="126" t="s">
        <v>10286</v>
      </c>
      <c r="L416" s="21"/>
      <c r="M416" s="105"/>
      <c r="N416" s="194"/>
      <c r="O416" s="105"/>
      <c r="P416" s="21"/>
      <c r="Q416" s="126"/>
      <c r="R416" s="105"/>
      <c r="S416" s="105"/>
      <c r="T416" s="126"/>
      <c r="U416" s="105"/>
      <c r="V416" s="105"/>
      <c r="W416" s="105"/>
      <c r="X416" s="105"/>
      <c r="Y416" s="105"/>
      <c r="Z416" s="127"/>
      <c r="AA416" s="126"/>
    </row>
    <row r="417" spans="1:27" ht="17.25" customHeight="1" x14ac:dyDescent="0.25">
      <c r="A417" s="126" t="s">
        <v>10251</v>
      </c>
      <c r="B417" s="127" cm="1">
        <f t="array" ref="B417">IF(ROW() &lt; ROW(INDEX(plantings[experiment_ID],ROWS(plantings[experiment_ID]))), COUNTIF(INDEX(plantings[experiment_ID],1):plantings[[#This Row],[experiment_ID]],plantings[[#This Row],[experiment_ID]]), "")</f>
        <v>1</v>
      </c>
      <c r="C417" s="126"/>
      <c r="D417" s="191">
        <v>41931</v>
      </c>
      <c r="E417" s="105"/>
      <c r="F417" s="126"/>
      <c r="G417" s="126"/>
      <c r="H417" s="105"/>
      <c r="I417" s="105"/>
      <c r="J417" s="105"/>
      <c r="K417" s="126" t="s">
        <v>10286</v>
      </c>
      <c r="L417" s="21"/>
      <c r="M417" s="105"/>
      <c r="N417" s="194"/>
      <c r="O417" s="105"/>
      <c r="P417" s="21"/>
      <c r="Q417" s="126"/>
      <c r="R417" s="105"/>
      <c r="S417" s="105"/>
      <c r="T417" s="126"/>
      <c r="U417" s="105"/>
      <c r="V417" s="105"/>
      <c r="W417" s="105"/>
      <c r="X417" s="105"/>
      <c r="Y417" s="105"/>
      <c r="Z417" s="127"/>
      <c r="AA417" s="126"/>
    </row>
    <row r="418" spans="1:27" ht="17.25" customHeight="1" x14ac:dyDescent="0.25">
      <c r="A418" s="126" t="s">
        <v>10251</v>
      </c>
      <c r="B418" s="127" cm="1">
        <f t="array" ref="B418">IF(ROW() &lt; ROW(INDEX(plantings[experiment_ID],ROWS(plantings[experiment_ID]))), COUNTIF(INDEX(plantings[experiment_ID],1):plantings[[#This Row],[experiment_ID]],plantings[[#This Row],[experiment_ID]]), "")</f>
        <v>2</v>
      </c>
      <c r="C418" s="126"/>
      <c r="D418" s="191">
        <v>41943</v>
      </c>
      <c r="E418" s="105"/>
      <c r="F418" s="126"/>
      <c r="G418" s="126"/>
      <c r="H418" s="105"/>
      <c r="I418" s="105"/>
      <c r="J418" s="105"/>
      <c r="K418" s="126" t="s">
        <v>10286</v>
      </c>
      <c r="L418" s="21"/>
      <c r="M418" s="105"/>
      <c r="N418" s="194"/>
      <c r="O418" s="105"/>
      <c r="P418" s="21"/>
      <c r="Q418" s="126"/>
      <c r="R418" s="105"/>
      <c r="S418" s="105"/>
      <c r="T418" s="126"/>
      <c r="U418" s="105"/>
      <c r="V418" s="105"/>
      <c r="W418" s="105"/>
      <c r="X418" s="105"/>
      <c r="Y418" s="105"/>
      <c r="Z418" s="127"/>
      <c r="AA418" s="126"/>
    </row>
    <row r="419" spans="1:27" ht="17.25" customHeight="1" x14ac:dyDescent="0.25">
      <c r="A419" s="126" t="s">
        <v>10252</v>
      </c>
      <c r="B419" s="127" cm="1">
        <f t="array" ref="B419">IF(ROW() &lt; ROW(INDEX(plantings[experiment_ID],ROWS(plantings[experiment_ID]))), COUNTIF(INDEX(plantings[experiment_ID],1):plantings[[#This Row],[experiment_ID]],plantings[[#This Row],[experiment_ID]]), "")</f>
        <v>1</v>
      </c>
      <c r="C419" s="126"/>
      <c r="D419" s="191">
        <v>41921</v>
      </c>
      <c r="E419" s="105"/>
      <c r="F419" s="126"/>
      <c r="G419" s="126"/>
      <c r="H419" s="105"/>
      <c r="I419" s="105"/>
      <c r="J419" s="105"/>
      <c r="K419" s="126" t="s">
        <v>10286</v>
      </c>
      <c r="L419" s="21"/>
      <c r="M419" s="105"/>
      <c r="N419" s="194"/>
      <c r="O419" s="105"/>
      <c r="P419" s="21"/>
      <c r="Q419" s="126"/>
      <c r="R419" s="105"/>
      <c r="S419" s="105"/>
      <c r="T419" s="126"/>
      <c r="U419" s="105"/>
      <c r="V419" s="105"/>
      <c r="W419" s="105"/>
      <c r="X419" s="105"/>
      <c r="Y419" s="105"/>
      <c r="Z419" s="127"/>
      <c r="AA419" s="126"/>
    </row>
    <row r="420" spans="1:27" ht="17.25" customHeight="1" x14ac:dyDescent="0.25">
      <c r="A420" s="126" t="s">
        <v>10252</v>
      </c>
      <c r="B420" s="127" cm="1">
        <f t="array" ref="B420">IF(ROW() &lt; ROW(INDEX(plantings[experiment_ID],ROWS(plantings[experiment_ID]))), COUNTIF(INDEX(plantings[experiment_ID],1):plantings[[#This Row],[experiment_ID]],plantings[[#This Row],[experiment_ID]]), "")</f>
        <v>2</v>
      </c>
      <c r="C420" s="126"/>
      <c r="D420" s="191">
        <v>41930</v>
      </c>
      <c r="E420" s="105"/>
      <c r="F420" s="126"/>
      <c r="G420" s="126"/>
      <c r="H420" s="105"/>
      <c r="I420" s="105"/>
      <c r="J420" s="105"/>
      <c r="K420" s="126" t="s">
        <v>10286</v>
      </c>
      <c r="L420" s="21"/>
      <c r="M420" s="105"/>
      <c r="N420" s="194"/>
      <c r="O420" s="105"/>
      <c r="P420" s="21"/>
      <c r="Q420" s="126"/>
      <c r="R420" s="105"/>
      <c r="S420" s="105"/>
      <c r="T420" s="126"/>
      <c r="U420" s="105"/>
      <c r="V420" s="105"/>
      <c r="W420" s="105"/>
      <c r="X420" s="105"/>
      <c r="Y420" s="105"/>
      <c r="Z420" s="127"/>
      <c r="AA420" s="126"/>
    </row>
    <row r="421" spans="1:27" ht="17.25" customHeight="1" x14ac:dyDescent="0.25">
      <c r="A421" s="126" t="s">
        <v>10253</v>
      </c>
      <c r="B421" s="127" cm="1">
        <f t="array" ref="B421">IF(ROW() &lt; ROW(INDEX(plantings[experiment_ID],ROWS(plantings[experiment_ID]))), COUNTIF(INDEX(plantings[experiment_ID],1):plantings[[#This Row],[experiment_ID]],plantings[[#This Row],[experiment_ID]]), "")</f>
        <v>1</v>
      </c>
      <c r="C421" s="126"/>
      <c r="D421" s="191">
        <v>41926</v>
      </c>
      <c r="E421" s="105"/>
      <c r="F421" s="126"/>
      <c r="G421" s="126"/>
      <c r="H421" s="105"/>
      <c r="I421" s="105"/>
      <c r="J421" s="105"/>
      <c r="K421" s="126" t="s">
        <v>10286</v>
      </c>
      <c r="L421" s="21"/>
      <c r="M421" s="105"/>
      <c r="N421" s="194"/>
      <c r="O421" s="105"/>
      <c r="P421" s="21"/>
      <c r="Q421" s="126"/>
      <c r="R421" s="105"/>
      <c r="S421" s="105"/>
      <c r="T421" s="126"/>
      <c r="U421" s="105"/>
      <c r="V421" s="105"/>
      <c r="W421" s="105"/>
      <c r="X421" s="105"/>
      <c r="Y421" s="105"/>
      <c r="Z421" s="127"/>
      <c r="AA421" s="126"/>
    </row>
    <row r="422" spans="1:27" ht="17.25" customHeight="1" x14ac:dyDescent="0.25">
      <c r="A422" s="126" t="s">
        <v>10253</v>
      </c>
      <c r="B422" s="127" cm="1">
        <f t="array" ref="B422">IF(ROW() &lt; ROW(INDEX(plantings[experiment_ID],ROWS(plantings[experiment_ID]))), COUNTIF(INDEX(plantings[experiment_ID],1):plantings[[#This Row],[experiment_ID]],plantings[[#This Row],[experiment_ID]]), "")</f>
        <v>2</v>
      </c>
      <c r="C422" s="126"/>
      <c r="D422" s="191">
        <v>41937</v>
      </c>
      <c r="E422" s="105"/>
      <c r="F422" s="126"/>
      <c r="G422" s="126"/>
      <c r="H422" s="105"/>
      <c r="I422" s="105"/>
      <c r="J422" s="105"/>
      <c r="K422" s="126" t="s">
        <v>10286</v>
      </c>
      <c r="L422" s="21"/>
      <c r="M422" s="105"/>
      <c r="N422" s="194"/>
      <c r="O422" s="105"/>
      <c r="P422" s="21"/>
      <c r="Q422" s="126"/>
      <c r="R422" s="105"/>
      <c r="S422" s="105"/>
      <c r="T422" s="126"/>
      <c r="U422" s="105"/>
      <c r="V422" s="105"/>
      <c r="W422" s="105"/>
      <c r="X422" s="105"/>
      <c r="Y422" s="105"/>
      <c r="Z422" s="127"/>
      <c r="AA422" s="126"/>
    </row>
    <row r="423" spans="1:27" ht="17.25" customHeight="1" x14ac:dyDescent="0.25">
      <c r="A423" s="126" t="s">
        <v>10254</v>
      </c>
      <c r="B423" s="127" cm="1">
        <f t="array" ref="B423">IF(ROW() &lt; ROW(INDEX(plantings[experiment_ID],ROWS(plantings[experiment_ID]))), COUNTIF(INDEX(plantings[experiment_ID],1):plantings[[#This Row],[experiment_ID]],plantings[[#This Row],[experiment_ID]]), "")</f>
        <v>1</v>
      </c>
      <c r="C423" s="126"/>
      <c r="D423" s="191">
        <v>41941</v>
      </c>
      <c r="E423" s="105"/>
      <c r="F423" s="126"/>
      <c r="G423" s="126"/>
      <c r="H423" s="105"/>
      <c r="I423" s="105"/>
      <c r="J423" s="105"/>
      <c r="K423" s="126" t="s">
        <v>10286</v>
      </c>
      <c r="L423" s="21"/>
      <c r="M423" s="105"/>
      <c r="N423" s="194"/>
      <c r="O423" s="105"/>
      <c r="P423" s="21"/>
      <c r="Q423" s="126"/>
      <c r="R423" s="105"/>
      <c r="S423" s="105"/>
      <c r="T423" s="126"/>
      <c r="U423" s="105"/>
      <c r="V423" s="105"/>
      <c r="W423" s="105"/>
      <c r="X423" s="105"/>
      <c r="Y423" s="105"/>
      <c r="Z423" s="127"/>
      <c r="AA423" s="126"/>
    </row>
    <row r="424" spans="1:27" ht="17.25" customHeight="1" x14ac:dyDescent="0.25">
      <c r="A424" s="126" t="s">
        <v>10255</v>
      </c>
      <c r="B424" s="127" cm="1">
        <f t="array" ref="B424">IF(ROW() &lt; ROW(INDEX(plantings[experiment_ID],ROWS(plantings[experiment_ID]))), COUNTIF(INDEX(plantings[experiment_ID],1):plantings[[#This Row],[experiment_ID]],plantings[[#This Row],[experiment_ID]]), "")</f>
        <v>1</v>
      </c>
      <c r="C424" s="126"/>
      <c r="D424" s="191">
        <v>41962</v>
      </c>
      <c r="E424" s="105"/>
      <c r="F424" s="126"/>
      <c r="G424" s="126"/>
      <c r="H424" s="105"/>
      <c r="I424" s="105"/>
      <c r="J424" s="105"/>
      <c r="K424" s="126" t="s">
        <v>10286</v>
      </c>
      <c r="L424" s="21"/>
      <c r="M424" s="105"/>
      <c r="N424" s="194"/>
      <c r="O424" s="105"/>
      <c r="P424" s="21"/>
      <c r="Q424" s="126"/>
      <c r="R424" s="105"/>
      <c r="S424" s="105"/>
      <c r="T424" s="126"/>
      <c r="U424" s="105"/>
      <c r="V424" s="105"/>
      <c r="W424" s="105"/>
      <c r="X424" s="105"/>
      <c r="Y424" s="105"/>
      <c r="Z424" s="127"/>
      <c r="AA424" s="126"/>
    </row>
    <row r="425" spans="1:27" ht="17.25" customHeight="1" x14ac:dyDescent="0.25">
      <c r="A425" s="126" t="s">
        <v>10255</v>
      </c>
      <c r="B425" s="127" cm="1">
        <f t="array" ref="B425">IF(ROW() &lt; ROW(INDEX(plantings[experiment_ID],ROWS(plantings[experiment_ID]))), COUNTIF(INDEX(plantings[experiment_ID],1):plantings[[#This Row],[experiment_ID]],plantings[[#This Row],[experiment_ID]]), "")</f>
        <v>2</v>
      </c>
      <c r="C425" s="126"/>
      <c r="D425" s="191">
        <v>41991</v>
      </c>
      <c r="E425" s="105"/>
      <c r="F425" s="126"/>
      <c r="G425" s="126"/>
      <c r="H425" s="105"/>
      <c r="I425" s="105"/>
      <c r="J425" s="105"/>
      <c r="K425" s="126" t="s">
        <v>10286</v>
      </c>
      <c r="L425" s="21"/>
      <c r="M425" s="105"/>
      <c r="N425" s="194"/>
      <c r="O425" s="105"/>
      <c r="P425" s="21"/>
      <c r="Q425" s="126"/>
      <c r="R425" s="105"/>
      <c r="S425" s="105"/>
      <c r="T425" s="126"/>
      <c r="U425" s="105"/>
      <c r="V425" s="105"/>
      <c r="W425" s="105"/>
      <c r="X425" s="105"/>
      <c r="Y425" s="105"/>
      <c r="Z425" s="127"/>
      <c r="AA425" s="126"/>
    </row>
    <row r="426" spans="1:27" ht="17.25" customHeight="1" x14ac:dyDescent="0.25">
      <c r="A426" s="126" t="s">
        <v>10256</v>
      </c>
      <c r="B426" s="127" cm="1">
        <f t="array" ref="B426">IF(ROW() &lt; ROW(INDEX(plantings[experiment_ID],ROWS(plantings[experiment_ID]))), COUNTIF(INDEX(plantings[experiment_ID],1):plantings[[#This Row],[experiment_ID]],plantings[[#This Row],[experiment_ID]]), "")</f>
        <v>1</v>
      </c>
      <c r="C426" s="126"/>
      <c r="D426" s="191">
        <v>41995</v>
      </c>
      <c r="E426" s="105"/>
      <c r="F426" s="126"/>
      <c r="G426" s="126"/>
      <c r="H426" s="105"/>
      <c r="I426" s="105"/>
      <c r="J426" s="105"/>
      <c r="K426" s="126" t="s">
        <v>10286</v>
      </c>
      <c r="L426" s="21"/>
      <c r="M426" s="105"/>
      <c r="N426" s="194"/>
      <c r="O426" s="105"/>
      <c r="P426" s="21"/>
      <c r="Q426" s="126"/>
      <c r="R426" s="105"/>
      <c r="S426" s="105"/>
      <c r="T426" s="126"/>
      <c r="U426" s="105"/>
      <c r="V426" s="105"/>
      <c r="W426" s="105"/>
      <c r="X426" s="105"/>
      <c r="Y426" s="105"/>
      <c r="Z426" s="127"/>
      <c r="AA426" s="126"/>
    </row>
    <row r="427" spans="1:27" ht="17.25" customHeight="1" x14ac:dyDescent="0.25">
      <c r="A427" s="126" t="s">
        <v>10247</v>
      </c>
      <c r="B427" s="127" cm="1">
        <f t="array" ref="B427">IF(ROW() &lt; ROW(INDEX(plantings[experiment_ID],ROWS(plantings[experiment_ID]))), COUNTIF(INDEX(plantings[experiment_ID],1):plantings[[#This Row],[experiment_ID]],plantings[[#This Row],[experiment_ID]]), "")</f>
        <v>1</v>
      </c>
      <c r="C427" s="126"/>
      <c r="D427" s="191">
        <v>41934</v>
      </c>
      <c r="E427" s="105"/>
      <c r="F427" s="126"/>
      <c r="G427" s="126"/>
      <c r="H427" s="105"/>
      <c r="I427" s="105"/>
      <c r="J427" s="105"/>
      <c r="K427" s="126" t="s">
        <v>10286</v>
      </c>
      <c r="L427" s="21"/>
      <c r="M427" s="105"/>
      <c r="N427" s="194"/>
      <c r="O427" s="105"/>
      <c r="P427" s="21"/>
      <c r="Q427" s="126"/>
      <c r="R427" s="105"/>
      <c r="S427" s="105"/>
      <c r="T427" s="126"/>
      <c r="U427" s="105"/>
      <c r="V427" s="105"/>
      <c r="W427" s="105"/>
      <c r="X427" s="105"/>
      <c r="Y427" s="105"/>
      <c r="Z427" s="127"/>
      <c r="AA427" s="126"/>
    </row>
    <row r="428" spans="1:27" ht="17.25" customHeight="1" x14ac:dyDescent="0.25">
      <c r="A428" s="126" t="s">
        <v>10257</v>
      </c>
      <c r="B428" s="127" cm="1">
        <f t="array" ref="B428">IF(ROW() &lt; ROW(INDEX(plantings[experiment_ID],ROWS(plantings[experiment_ID]))), COUNTIF(INDEX(plantings[experiment_ID],1):plantings[[#This Row],[experiment_ID]],plantings[[#This Row],[experiment_ID]]), "")</f>
        <v>1</v>
      </c>
      <c r="C428" s="126"/>
      <c r="D428" s="191">
        <v>41932</v>
      </c>
      <c r="E428" s="105"/>
      <c r="F428" s="126"/>
      <c r="G428" s="126"/>
      <c r="H428" s="105"/>
      <c r="I428" s="105"/>
      <c r="J428" s="105"/>
      <c r="K428" s="126" t="s">
        <v>10286</v>
      </c>
      <c r="L428" s="21"/>
      <c r="M428" s="105"/>
      <c r="N428" s="194"/>
      <c r="O428" s="105"/>
      <c r="P428" s="21"/>
      <c r="Q428" s="126"/>
      <c r="R428" s="105"/>
      <c r="S428" s="105"/>
      <c r="T428" s="126"/>
      <c r="U428" s="105"/>
      <c r="V428" s="105"/>
      <c r="W428" s="105"/>
      <c r="X428" s="105"/>
      <c r="Y428" s="105"/>
      <c r="Z428" s="127"/>
      <c r="AA428" s="126"/>
    </row>
    <row r="429" spans="1:27" ht="17.25" customHeight="1" x14ac:dyDescent="0.25">
      <c r="A429" s="126" t="s">
        <v>10285</v>
      </c>
      <c r="B429" s="127" cm="1">
        <f t="array" ref="B429">IF(ROW() &lt; ROW(INDEX(plantings[experiment_ID],ROWS(plantings[experiment_ID]))), COUNTIF(INDEX(plantings[experiment_ID],1):plantings[[#This Row],[experiment_ID]],plantings[[#This Row],[experiment_ID]]), "")</f>
        <v>1</v>
      </c>
      <c r="C429" s="126"/>
      <c r="D429" s="191">
        <v>42299</v>
      </c>
      <c r="E429" s="105"/>
      <c r="F429" s="126"/>
      <c r="G429" s="126"/>
      <c r="H429" s="105"/>
      <c r="I429" s="105"/>
      <c r="J429" s="105"/>
      <c r="K429" s="126" t="s">
        <v>10286</v>
      </c>
      <c r="L429" s="21"/>
      <c r="M429" s="105"/>
      <c r="N429" s="194"/>
      <c r="O429" s="105"/>
      <c r="P429" s="21"/>
      <c r="Q429" s="126"/>
      <c r="R429" s="105"/>
      <c r="S429" s="105"/>
      <c r="T429" s="126"/>
      <c r="U429" s="105"/>
      <c r="V429" s="105"/>
      <c r="W429" s="105"/>
      <c r="X429" s="105"/>
      <c r="Y429" s="105"/>
      <c r="Z429" s="127"/>
      <c r="AA429" s="126"/>
    </row>
    <row r="430" spans="1:27" ht="17.25" customHeight="1" x14ac:dyDescent="0.25">
      <c r="A430" s="126" t="s">
        <v>10285</v>
      </c>
      <c r="B430" s="127" cm="1">
        <f t="array" ref="B430">IF(ROW() &lt; ROW(INDEX(plantings[experiment_ID],ROWS(plantings[experiment_ID]))), COUNTIF(INDEX(plantings[experiment_ID],1):plantings[[#This Row],[experiment_ID]],plantings[[#This Row],[experiment_ID]]), "")</f>
        <v>2</v>
      </c>
      <c r="C430" s="126"/>
      <c r="D430" s="191">
        <v>42327</v>
      </c>
      <c r="E430" s="105"/>
      <c r="F430" s="126"/>
      <c r="G430" s="126"/>
      <c r="H430" s="105"/>
      <c r="I430" s="105"/>
      <c r="J430" s="105"/>
      <c r="K430" s="126" t="s">
        <v>10286</v>
      </c>
      <c r="L430" s="21"/>
      <c r="M430" s="105"/>
      <c r="N430" s="194"/>
      <c r="O430" s="105"/>
      <c r="P430" s="21"/>
      <c r="Q430" s="126"/>
      <c r="R430" s="105"/>
      <c r="S430" s="105"/>
      <c r="T430" s="126"/>
      <c r="U430" s="105"/>
      <c r="V430" s="105"/>
      <c r="W430" s="105"/>
      <c r="X430" s="105"/>
      <c r="Y430" s="105"/>
      <c r="Z430" s="127"/>
      <c r="AA430" s="126"/>
    </row>
    <row r="431" spans="1:27" ht="17.25" customHeight="1" x14ac:dyDescent="0.25">
      <c r="A431" s="126" t="s">
        <v>10285</v>
      </c>
      <c r="B431" s="127" cm="1">
        <f t="array" ref="B431">IF(ROW() &lt; ROW(INDEX(plantings[experiment_ID],ROWS(plantings[experiment_ID]))), COUNTIF(INDEX(plantings[experiment_ID],1):plantings[[#This Row],[experiment_ID]],plantings[[#This Row],[experiment_ID]]), "")</f>
        <v>3</v>
      </c>
      <c r="C431" s="126"/>
      <c r="D431" s="191">
        <v>42390</v>
      </c>
      <c r="E431" s="105"/>
      <c r="F431" s="126"/>
      <c r="G431" s="126"/>
      <c r="H431" s="105"/>
      <c r="I431" s="105"/>
      <c r="J431" s="105"/>
      <c r="K431" s="126" t="s">
        <v>10286</v>
      </c>
      <c r="L431" s="21"/>
      <c r="M431" s="105"/>
      <c r="N431" s="194"/>
      <c r="O431" s="105"/>
      <c r="P431" s="21"/>
      <c r="Q431" s="126"/>
      <c r="R431" s="105"/>
      <c r="S431" s="105"/>
      <c r="T431" s="126"/>
      <c r="U431" s="105"/>
      <c r="V431" s="105"/>
      <c r="W431" s="105"/>
      <c r="X431" s="105"/>
      <c r="Y431" s="105"/>
      <c r="Z431" s="127"/>
      <c r="AA431" s="126"/>
    </row>
    <row r="432" spans="1:27" ht="17.25" customHeight="1" x14ac:dyDescent="0.25">
      <c r="A432" s="126" t="s">
        <v>10294</v>
      </c>
      <c r="B432" s="127" cm="1">
        <f t="array" ref="B432">IF(ROW() &lt; ROW(INDEX(plantings[experiment_ID],ROWS(plantings[experiment_ID]))), COUNTIF(INDEX(plantings[experiment_ID],1):plantings[[#This Row],[experiment_ID]],plantings[[#This Row],[experiment_ID]]), "")</f>
        <v>1</v>
      </c>
      <c r="C432" s="126"/>
      <c r="D432" s="191">
        <v>43668</v>
      </c>
      <c r="E432" s="105">
        <v>6.67</v>
      </c>
      <c r="F432" s="126"/>
      <c r="G432" s="126"/>
      <c r="H432" s="105" t="s">
        <v>10311</v>
      </c>
      <c r="I432" s="105"/>
      <c r="J432" s="105"/>
      <c r="K432" s="126"/>
      <c r="L432" s="21"/>
      <c r="M432" s="105"/>
      <c r="N432" s="194"/>
      <c r="O432" s="105"/>
      <c r="P432" s="21"/>
      <c r="Q432" s="126"/>
      <c r="R432" s="105"/>
      <c r="S432" s="105"/>
      <c r="T432" s="126"/>
      <c r="U432" s="105"/>
      <c r="V432" s="105"/>
      <c r="W432" s="105"/>
      <c r="X432" s="105"/>
      <c r="Y432" s="105"/>
      <c r="Z432" s="127"/>
      <c r="AA432" s="126"/>
    </row>
    <row r="433" spans="1:27" ht="17.25" customHeight="1" x14ac:dyDescent="0.25">
      <c r="A433" s="126" t="s">
        <v>10295</v>
      </c>
      <c r="B433" s="127" cm="1">
        <f t="array" ref="B433">IF(ROW() &lt; ROW(INDEX(plantings[experiment_ID],ROWS(plantings[experiment_ID]))), COUNTIF(INDEX(plantings[experiment_ID],1):plantings[[#This Row],[experiment_ID]],plantings[[#This Row],[experiment_ID]]), "")</f>
        <v>1</v>
      </c>
      <c r="C433" s="126"/>
      <c r="D433" s="191">
        <v>44028</v>
      </c>
      <c r="E433" s="105">
        <v>6.67</v>
      </c>
      <c r="F433" s="126"/>
      <c r="G433" s="126"/>
      <c r="H433" s="105" t="s">
        <v>10311</v>
      </c>
      <c r="I433" s="105"/>
      <c r="J433" s="105"/>
      <c r="K433" s="126"/>
      <c r="L433" s="21"/>
      <c r="M433" s="105"/>
      <c r="N433" s="194"/>
      <c r="O433" s="105"/>
      <c r="P433" s="21"/>
      <c r="Q433" s="126"/>
      <c r="R433" s="105"/>
      <c r="S433" s="105"/>
      <c r="T433" s="126"/>
      <c r="U433" s="105"/>
      <c r="V433" s="105"/>
      <c r="W433" s="105"/>
      <c r="X433" s="105"/>
      <c r="Y433" s="105"/>
      <c r="Z433" s="127"/>
      <c r="AA433" s="126"/>
    </row>
    <row r="434" spans="1:27" ht="17.25" customHeight="1" x14ac:dyDescent="0.25">
      <c r="A434" s="126"/>
      <c r="B434" s="127"/>
      <c r="C434" s="126"/>
      <c r="D434" s="191"/>
      <c r="E434" s="105"/>
      <c r="F434" s="126"/>
      <c r="G434" s="126"/>
      <c r="H434" s="105"/>
      <c r="I434" s="105"/>
      <c r="J434" s="105"/>
      <c r="K434" s="126"/>
      <c r="L434" s="21"/>
      <c r="M434" s="105"/>
      <c r="N434" s="194"/>
      <c r="O434" s="105"/>
      <c r="P434" s="21"/>
      <c r="Q434" s="126"/>
      <c r="R434" s="105"/>
      <c r="S434" s="105"/>
      <c r="T434" s="126"/>
      <c r="U434" s="105"/>
      <c r="V434" s="105"/>
      <c r="W434" s="105"/>
      <c r="X434" s="105"/>
      <c r="Y434" s="105"/>
      <c r="Z434" s="127"/>
      <c r="AA434" s="126"/>
    </row>
    <row r="435" spans="1:27" ht="17.25" customHeight="1" x14ac:dyDescent="0.25">
      <c r="A435" s="126"/>
      <c r="B435" s="127"/>
      <c r="C435" s="126"/>
      <c r="D435" s="191"/>
      <c r="E435" s="105"/>
      <c r="F435" s="126"/>
      <c r="G435" s="126"/>
      <c r="H435" s="105"/>
      <c r="I435" s="105"/>
      <c r="J435" s="105"/>
      <c r="K435" s="126"/>
      <c r="L435" s="21"/>
      <c r="M435" s="105"/>
      <c r="N435" s="194"/>
      <c r="O435" s="105"/>
      <c r="P435" s="21"/>
      <c r="Q435" s="126"/>
      <c r="R435" s="105"/>
      <c r="S435" s="105"/>
      <c r="T435" s="126"/>
      <c r="U435" s="105"/>
      <c r="V435" s="105"/>
      <c r="W435" s="105"/>
      <c r="X435" s="105"/>
      <c r="Y435" s="105"/>
      <c r="Z435" s="127"/>
      <c r="AA435" s="126"/>
    </row>
    <row r="436" spans="1:27" ht="17.25" customHeight="1" x14ac:dyDescent="0.25">
      <c r="A436" s="126"/>
      <c r="B436" s="127" cm="1">
        <f t="array" ref="B436">IF(ROW() &lt; ROW(INDEX(plantings[experiment_ID],ROWS(plantings[experiment_ID]))), COUNTIF(INDEX(plantings[experiment_ID],1):plantings[[#This Row],[experiment_ID]],plantings[[#This Row],[experiment_ID]]), "")</f>
        <v>0</v>
      </c>
      <c r="C436" s="126"/>
      <c r="D436" s="191"/>
      <c r="E436" s="105"/>
      <c r="F436" s="126"/>
      <c r="G436" s="126"/>
      <c r="H436" s="105"/>
      <c r="I436" s="105"/>
      <c r="J436" s="105"/>
      <c r="K436" s="126"/>
      <c r="L436" s="21"/>
      <c r="M436" s="105"/>
      <c r="N436" s="194"/>
      <c r="O436" s="105"/>
      <c r="P436" s="21"/>
      <c r="Q436" s="126"/>
      <c r="R436" s="105"/>
      <c r="S436" s="105"/>
      <c r="T436" s="126"/>
      <c r="U436" s="105"/>
      <c r="V436" s="105"/>
      <c r="W436" s="105"/>
      <c r="X436" s="105"/>
      <c r="Y436" s="105"/>
      <c r="Z436" s="127"/>
      <c r="AA436" s="126"/>
    </row>
    <row r="437" spans="1:27" ht="17.25" customHeight="1" x14ac:dyDescent="0.25">
      <c r="A437" s="126"/>
      <c r="B437" s="127" cm="1">
        <f t="array" ref="B437">IF(ROW() &lt; ROW(INDEX(plantings[experiment_ID],ROWS(plantings[experiment_ID]))), COUNTIF(INDEX(plantings[experiment_ID],1):plantings[[#This Row],[experiment_ID]],plantings[[#This Row],[experiment_ID]]), "")</f>
        <v>0</v>
      </c>
      <c r="C437" s="126"/>
      <c r="D437" s="191"/>
      <c r="E437" s="105"/>
      <c r="F437" s="126"/>
      <c r="G437" s="126"/>
      <c r="H437" s="105"/>
      <c r="I437" s="105"/>
      <c r="J437" s="105"/>
      <c r="K437" s="126"/>
      <c r="L437" s="21"/>
      <c r="M437" s="105"/>
      <c r="N437" s="194"/>
      <c r="O437" s="105"/>
      <c r="P437" s="21"/>
      <c r="Q437" s="126"/>
      <c r="R437" s="105"/>
      <c r="S437" s="105"/>
      <c r="T437" s="126"/>
      <c r="U437" s="105"/>
      <c r="V437" s="105"/>
      <c r="W437" s="105"/>
      <c r="X437" s="105"/>
      <c r="Y437" s="105"/>
      <c r="Z437" s="127"/>
      <c r="AA437" s="126"/>
    </row>
    <row r="438" spans="1:27" ht="17.25" customHeight="1" x14ac:dyDescent="0.25">
      <c r="A438" s="126"/>
      <c r="B438" s="127" cm="1">
        <f t="array" ref="B438">IF(ROW() &lt; ROW(INDEX(plantings[experiment_ID],ROWS(plantings[experiment_ID]))), COUNTIF(INDEX(plantings[experiment_ID],1):plantings[[#This Row],[experiment_ID]],plantings[[#This Row],[experiment_ID]]), "")</f>
        <v>0</v>
      </c>
      <c r="C438" s="126"/>
      <c r="D438" s="191"/>
      <c r="E438" s="105"/>
      <c r="F438" s="126"/>
      <c r="G438" s="126"/>
      <c r="H438" s="105"/>
      <c r="I438" s="105"/>
      <c r="J438" s="105"/>
      <c r="K438" s="126"/>
      <c r="L438" s="21"/>
      <c r="M438" s="105"/>
      <c r="N438" s="194"/>
      <c r="O438" s="105"/>
      <c r="P438" s="21"/>
      <c r="Q438" s="126"/>
      <c r="R438" s="105"/>
      <c r="S438" s="105"/>
      <c r="T438" s="126"/>
      <c r="U438" s="105"/>
      <c r="V438" s="105"/>
      <c r="W438" s="105"/>
      <c r="X438" s="105"/>
      <c r="Y438" s="105"/>
      <c r="Z438" s="127"/>
      <c r="AA438" s="126"/>
    </row>
    <row r="439" spans="1:27" ht="17.25" customHeight="1" x14ac:dyDescent="0.25">
      <c r="A439" s="126"/>
      <c r="B439" s="127" cm="1">
        <f t="array" ref="B439">IF(ROW() &lt; ROW(INDEX(plantings[experiment_ID],ROWS(plantings[experiment_ID]))), COUNTIF(INDEX(plantings[experiment_ID],1):plantings[[#This Row],[experiment_ID]],plantings[[#This Row],[experiment_ID]]), "")</f>
        <v>0</v>
      </c>
      <c r="C439" s="126"/>
      <c r="D439" s="191"/>
      <c r="E439" s="105"/>
      <c r="F439" s="126"/>
      <c r="G439" s="126"/>
      <c r="H439" s="105"/>
      <c r="I439" s="105"/>
      <c r="J439" s="105"/>
      <c r="K439" s="126"/>
      <c r="L439" s="21"/>
      <c r="M439" s="105"/>
      <c r="N439" s="194"/>
      <c r="O439" s="105"/>
      <c r="P439" s="21"/>
      <c r="Q439" s="126"/>
      <c r="R439" s="105"/>
      <c r="S439" s="105"/>
      <c r="T439" s="126"/>
      <c r="U439" s="105"/>
      <c r="V439" s="105"/>
      <c r="W439" s="105"/>
      <c r="X439" s="105"/>
      <c r="Y439" s="105"/>
      <c r="Z439" s="127"/>
      <c r="AA439" s="126"/>
    </row>
    <row r="440" spans="1:27" ht="17.25" customHeight="1" x14ac:dyDescent="0.25">
      <c r="A440" s="126"/>
      <c r="B440" s="127" cm="1">
        <f t="array" ref="B440">IF(ROW() &lt; ROW(INDEX(plantings[experiment_ID],ROWS(plantings[experiment_ID]))), COUNTIF(INDEX(plantings[experiment_ID],1):plantings[[#This Row],[experiment_ID]],plantings[[#This Row],[experiment_ID]]), "")</f>
        <v>0</v>
      </c>
      <c r="C440" s="126"/>
      <c r="D440" s="191"/>
      <c r="E440" s="105"/>
      <c r="F440" s="126"/>
      <c r="G440" s="126"/>
      <c r="H440" s="105"/>
      <c r="I440" s="105"/>
      <c r="J440" s="105"/>
      <c r="K440" s="126"/>
      <c r="L440" s="21"/>
      <c r="M440" s="105"/>
      <c r="N440" s="194"/>
      <c r="O440" s="105"/>
      <c r="P440" s="21"/>
      <c r="Q440" s="126"/>
      <c r="R440" s="105"/>
      <c r="S440" s="105"/>
      <c r="T440" s="126"/>
      <c r="U440" s="105"/>
      <c r="V440" s="105"/>
      <c r="W440" s="105"/>
      <c r="X440" s="105"/>
      <c r="Y440" s="105"/>
      <c r="Z440" s="127"/>
      <c r="AA440" s="126"/>
    </row>
    <row r="441" spans="1:27" ht="17.25" customHeight="1" x14ac:dyDescent="0.25">
      <c r="A441" s="126"/>
      <c r="B441" s="127" cm="1">
        <f t="array" ref="B441">IF(ROW() &lt; ROW(INDEX(plantings[experiment_ID],ROWS(plantings[experiment_ID]))), COUNTIF(INDEX(plantings[experiment_ID],1):plantings[[#This Row],[experiment_ID]],plantings[[#This Row],[experiment_ID]]), "")</f>
        <v>0</v>
      </c>
      <c r="C441" s="126"/>
      <c r="D441" s="191"/>
      <c r="E441" s="105"/>
      <c r="F441" s="126"/>
      <c r="G441" s="126"/>
      <c r="H441" s="105"/>
      <c r="I441" s="105"/>
      <c r="J441" s="105"/>
      <c r="K441" s="126"/>
      <c r="L441" s="21"/>
      <c r="M441" s="105"/>
      <c r="N441" s="194"/>
      <c r="O441" s="105"/>
      <c r="P441" s="21"/>
      <c r="Q441" s="126"/>
      <c r="R441" s="105"/>
      <c r="S441" s="105"/>
      <c r="T441" s="126"/>
      <c r="U441" s="105"/>
      <c r="V441" s="105"/>
      <c r="W441" s="105"/>
      <c r="X441" s="105"/>
      <c r="Y441" s="105"/>
      <c r="Z441" s="127"/>
      <c r="AA441" s="126"/>
    </row>
    <row r="442" spans="1:27" ht="17.25" customHeight="1" x14ac:dyDescent="0.25">
      <c r="A442" s="126"/>
      <c r="B442" s="127" cm="1">
        <f t="array" ref="B442">IF(ROW() &lt; ROW(INDEX(plantings[experiment_ID],ROWS(plantings[experiment_ID]))), COUNTIF(INDEX(plantings[experiment_ID],1):plantings[[#This Row],[experiment_ID]],plantings[[#This Row],[experiment_ID]]), "")</f>
        <v>0</v>
      </c>
      <c r="C442" s="126"/>
      <c r="D442" s="191"/>
      <c r="E442" s="105"/>
      <c r="F442" s="126"/>
      <c r="G442" s="126"/>
      <c r="H442" s="105"/>
      <c r="I442" s="105"/>
      <c r="J442" s="105"/>
      <c r="K442" s="126"/>
      <c r="L442" s="21"/>
      <c r="M442" s="105"/>
      <c r="N442" s="194"/>
      <c r="O442" s="105"/>
      <c r="P442" s="21"/>
      <c r="Q442" s="126"/>
      <c r="R442" s="105"/>
      <c r="S442" s="105"/>
      <c r="T442" s="126"/>
      <c r="U442" s="105"/>
      <c r="V442" s="105"/>
      <c r="W442" s="105"/>
      <c r="X442" s="105"/>
      <c r="Y442" s="105"/>
      <c r="Z442" s="127"/>
      <c r="AA442" s="126"/>
    </row>
    <row r="443" spans="1:27" ht="17.25" customHeight="1" x14ac:dyDescent="0.25">
      <c r="A443" s="126"/>
      <c r="B443" s="127" cm="1">
        <f t="array" ref="B443">IF(ROW() &lt; ROW(INDEX(plantings[experiment_ID],ROWS(plantings[experiment_ID]))), COUNTIF(INDEX(plantings[experiment_ID],1):plantings[[#This Row],[experiment_ID]],plantings[[#This Row],[experiment_ID]]), "")</f>
        <v>0</v>
      </c>
      <c r="C443" s="126"/>
      <c r="D443" s="191"/>
      <c r="E443" s="105"/>
      <c r="F443" s="126"/>
      <c r="G443" s="126"/>
      <c r="H443" s="105"/>
      <c r="I443" s="105"/>
      <c r="J443" s="105"/>
      <c r="K443" s="126"/>
      <c r="L443" s="21"/>
      <c r="M443" s="105"/>
      <c r="N443" s="194"/>
      <c r="O443" s="105"/>
      <c r="P443" s="21"/>
      <c r="Q443" s="126"/>
      <c r="R443" s="105"/>
      <c r="S443" s="105"/>
      <c r="T443" s="126"/>
      <c r="U443" s="105"/>
      <c r="V443" s="105"/>
      <c r="W443" s="105"/>
      <c r="X443" s="105"/>
      <c r="Y443" s="105"/>
      <c r="Z443" s="127"/>
      <c r="AA443" s="126"/>
    </row>
    <row r="444" spans="1:27" ht="17.25" customHeight="1" x14ac:dyDescent="0.25">
      <c r="A444" s="126"/>
      <c r="B444" s="127" cm="1">
        <f t="array" ref="B444">IF(ROW() &lt; ROW(INDEX(plantings[experiment_ID],ROWS(plantings[experiment_ID]))), COUNTIF(INDEX(plantings[experiment_ID],1):plantings[[#This Row],[experiment_ID]],plantings[[#This Row],[experiment_ID]]), "")</f>
        <v>0</v>
      </c>
      <c r="C444" s="126"/>
      <c r="D444" s="191"/>
      <c r="E444" s="105"/>
      <c r="F444" s="126"/>
      <c r="G444" s="126"/>
      <c r="H444" s="105"/>
      <c r="I444" s="105"/>
      <c r="J444" s="105"/>
      <c r="K444" s="126"/>
      <c r="L444" s="21"/>
      <c r="M444" s="105"/>
      <c r="N444" s="194"/>
      <c r="O444" s="105"/>
      <c r="P444" s="21"/>
      <c r="Q444" s="126"/>
      <c r="R444" s="105"/>
      <c r="S444" s="105"/>
      <c r="T444" s="126"/>
      <c r="U444" s="105"/>
      <c r="V444" s="105"/>
      <c r="W444" s="105"/>
      <c r="X444" s="105"/>
      <c r="Y444" s="105"/>
      <c r="Z444" s="127"/>
      <c r="AA444" s="126"/>
    </row>
    <row r="445" spans="1:27" x14ac:dyDescent="0.25">
      <c r="A445" s="126"/>
      <c r="B445" s="127" cm="1">
        <f t="array" ref="B445">IF(ROW() &lt; ROW(INDEX(plantings[experiment_ID],ROWS(plantings[experiment_ID]))), COUNTIF(INDEX(plantings[experiment_ID],1):plantings[[#This Row],[experiment_ID]],plantings[[#This Row],[experiment_ID]]), "")</f>
        <v>0</v>
      </c>
      <c r="C445" s="126"/>
      <c r="D445" s="191"/>
      <c r="E445" s="105"/>
      <c r="F445" s="126"/>
      <c r="G445" s="126"/>
      <c r="H445" s="105"/>
      <c r="I445" s="105"/>
      <c r="J445" s="105"/>
      <c r="K445" s="126"/>
      <c r="L445" s="21"/>
      <c r="M445" s="105"/>
      <c r="N445" s="194"/>
      <c r="O445" s="105"/>
      <c r="P445" s="21"/>
      <c r="Q445" s="126"/>
      <c r="R445" s="105"/>
      <c r="S445" s="105"/>
      <c r="T445" s="126"/>
      <c r="U445" s="105"/>
      <c r="V445" s="105"/>
      <c r="W445" s="105"/>
      <c r="X445" s="105"/>
      <c r="Y445" s="105"/>
      <c r="Z445" s="127"/>
      <c r="AA445" s="126"/>
    </row>
    <row r="446" spans="1:27" x14ac:dyDescent="0.25">
      <c r="A446" s="126"/>
      <c r="B446" s="127" cm="1">
        <f t="array" ref="B446">IF(ROW() &lt; ROW(INDEX(plantings[experiment_ID],ROWS(plantings[experiment_ID]))), COUNTIF(INDEX(plantings[experiment_ID],1):plantings[[#This Row],[experiment_ID]],plantings[[#This Row],[experiment_ID]]), "")</f>
        <v>0</v>
      </c>
      <c r="C446" s="126"/>
      <c r="D446" s="191"/>
      <c r="E446" s="105"/>
      <c r="F446" s="126"/>
      <c r="G446" s="126"/>
      <c r="H446" s="105"/>
      <c r="I446" s="105"/>
      <c r="J446" s="105"/>
      <c r="K446" s="126"/>
      <c r="L446" s="21"/>
      <c r="M446" s="105"/>
      <c r="N446" s="194"/>
      <c r="O446" s="105"/>
      <c r="P446" s="21"/>
      <c r="Q446" s="126"/>
      <c r="R446" s="105"/>
      <c r="S446" s="105"/>
      <c r="T446" s="126"/>
      <c r="U446" s="105"/>
      <c r="V446" s="105"/>
      <c r="W446" s="105"/>
      <c r="X446" s="105"/>
      <c r="Y446" s="105"/>
      <c r="Z446" s="127"/>
      <c r="AA446" s="126"/>
    </row>
    <row r="447" spans="1:27" x14ac:dyDescent="0.25">
      <c r="A447" s="126"/>
      <c r="B447" s="127" cm="1">
        <f t="array" ref="B447">IF(ROW() &lt; ROW(INDEX(plantings[experiment_ID],ROWS(plantings[experiment_ID]))), COUNTIF(INDEX(plantings[experiment_ID],1):plantings[[#This Row],[experiment_ID]],plantings[[#This Row],[experiment_ID]]), "")</f>
        <v>0</v>
      </c>
      <c r="C447" s="126"/>
      <c r="D447" s="191"/>
      <c r="E447" s="105"/>
      <c r="F447" s="126"/>
      <c r="G447" s="126"/>
      <c r="H447" s="105"/>
      <c r="I447" s="105"/>
      <c r="J447" s="105"/>
      <c r="K447" s="126"/>
      <c r="L447" s="21"/>
      <c r="M447" s="105"/>
      <c r="N447" s="194"/>
      <c r="O447" s="105"/>
      <c r="P447" s="21"/>
      <c r="Q447" s="126"/>
      <c r="R447" s="105"/>
      <c r="S447" s="105"/>
      <c r="T447" s="126"/>
      <c r="U447" s="105"/>
      <c r="V447" s="105"/>
      <c r="W447" s="105"/>
      <c r="X447" s="105"/>
      <c r="Y447" s="105"/>
      <c r="Z447" s="127"/>
      <c r="AA447" s="126"/>
    </row>
    <row r="448" spans="1:27" x14ac:dyDescent="0.25">
      <c r="A448" s="126"/>
      <c r="B448" s="127" cm="1">
        <f t="array" ref="B448">IF(ROW() &lt; ROW(INDEX(plantings[experiment_ID],ROWS(plantings[experiment_ID]))), COUNTIF(INDEX(plantings[experiment_ID],1):plantings[[#This Row],[experiment_ID]],plantings[[#This Row],[experiment_ID]]), "")</f>
        <v>0</v>
      </c>
      <c r="C448" s="126"/>
      <c r="D448" s="191"/>
      <c r="E448" s="105"/>
      <c r="F448" s="126"/>
      <c r="G448" s="126"/>
      <c r="H448" s="105"/>
      <c r="I448" s="105"/>
      <c r="J448" s="105"/>
      <c r="K448" s="126"/>
      <c r="L448" s="21"/>
      <c r="M448" s="105"/>
      <c r="N448" s="194"/>
      <c r="O448" s="105"/>
      <c r="P448" s="21"/>
      <c r="Q448" s="126"/>
      <c r="R448" s="105"/>
      <c r="S448" s="105"/>
      <c r="T448" s="126"/>
      <c r="U448" s="105"/>
      <c r="V448" s="105"/>
      <c r="W448" s="105"/>
      <c r="X448" s="105"/>
      <c r="Y448" s="105"/>
      <c r="Z448" s="127"/>
      <c r="AA448" s="126"/>
    </row>
    <row r="449" spans="1:27" x14ac:dyDescent="0.25">
      <c r="A449" s="126"/>
      <c r="B449" s="127" cm="1">
        <f t="array" ref="B449">IF(ROW() &lt; ROW(INDEX(plantings[experiment_ID],ROWS(plantings[experiment_ID]))), COUNTIF(INDEX(plantings[experiment_ID],1):plantings[[#This Row],[experiment_ID]],plantings[[#This Row],[experiment_ID]]), "")</f>
        <v>0</v>
      </c>
      <c r="C449" s="126"/>
      <c r="D449" s="191"/>
      <c r="E449" s="105"/>
      <c r="F449" s="126"/>
      <c r="G449" s="126"/>
      <c r="H449" s="105"/>
      <c r="I449" s="105"/>
      <c r="J449" s="105"/>
      <c r="K449" s="126"/>
      <c r="L449" s="21"/>
      <c r="M449" s="105"/>
      <c r="N449" s="194"/>
      <c r="O449" s="105"/>
      <c r="P449" s="21"/>
      <c r="Q449" s="126"/>
      <c r="R449" s="105"/>
      <c r="S449" s="105"/>
      <c r="T449" s="126"/>
      <c r="U449" s="105"/>
      <c r="V449" s="105"/>
      <c r="W449" s="105"/>
      <c r="X449" s="105"/>
      <c r="Y449" s="105"/>
      <c r="Z449" s="127"/>
      <c r="AA449" s="126"/>
    </row>
    <row r="450" spans="1:27" x14ac:dyDescent="0.25">
      <c r="A450" s="126"/>
      <c r="B450" s="127" cm="1">
        <f t="array" ref="B450">IF(ROW() &lt; ROW(INDEX(plantings[experiment_ID],ROWS(plantings[experiment_ID]))), COUNTIF(INDEX(plantings[experiment_ID],1):plantings[[#This Row],[experiment_ID]],plantings[[#This Row],[experiment_ID]]), "")</f>
        <v>0</v>
      </c>
      <c r="C450" s="126"/>
      <c r="D450" s="191"/>
      <c r="E450" s="105"/>
      <c r="F450" s="126"/>
      <c r="G450" s="126"/>
      <c r="H450" s="105"/>
      <c r="I450" s="105"/>
      <c r="J450" s="105"/>
      <c r="K450" s="126"/>
      <c r="L450" s="21"/>
      <c r="M450" s="105"/>
      <c r="N450" s="194"/>
      <c r="O450" s="105"/>
      <c r="P450" s="21"/>
      <c r="Q450" s="126"/>
      <c r="R450" s="105"/>
      <c r="S450" s="105"/>
      <c r="T450" s="126"/>
      <c r="U450" s="105"/>
      <c r="V450" s="105"/>
      <c r="W450" s="105"/>
      <c r="X450" s="105"/>
      <c r="Y450" s="105"/>
      <c r="Z450" s="127"/>
      <c r="AA450" s="126"/>
    </row>
    <row r="451" spans="1:27" x14ac:dyDescent="0.25">
      <c r="A451" s="126"/>
      <c r="B451" s="127" cm="1">
        <f t="array" ref="B451">IF(ROW() &lt; ROW(INDEX(plantings[experiment_ID],ROWS(plantings[experiment_ID]))), COUNTIF(INDEX(plantings[experiment_ID],1):plantings[[#This Row],[experiment_ID]],plantings[[#This Row],[experiment_ID]]), "")</f>
        <v>0</v>
      </c>
      <c r="C451" s="126"/>
      <c r="D451" s="191"/>
      <c r="E451" s="105"/>
      <c r="F451" s="126"/>
      <c r="G451" s="126"/>
      <c r="H451" s="105"/>
      <c r="I451" s="105"/>
      <c r="J451" s="105"/>
      <c r="K451" s="126"/>
      <c r="L451" s="21"/>
      <c r="M451" s="105"/>
      <c r="N451" s="194"/>
      <c r="O451" s="105"/>
      <c r="P451" s="21"/>
      <c r="Q451" s="126"/>
      <c r="R451" s="105"/>
      <c r="S451" s="105"/>
      <c r="T451" s="126"/>
      <c r="U451" s="105"/>
      <c r="V451" s="105"/>
      <c r="W451" s="105"/>
      <c r="X451" s="105"/>
      <c r="Y451" s="105"/>
      <c r="Z451" s="127"/>
      <c r="AA451" s="126"/>
    </row>
    <row r="452" spans="1:27" x14ac:dyDescent="0.25">
      <c r="A452" s="126"/>
      <c r="B452" s="127" cm="1">
        <f t="array" ref="B452">IF(ROW() &lt; ROW(INDEX(plantings[experiment_ID],ROWS(plantings[experiment_ID]))), COUNTIF(INDEX(plantings[experiment_ID],1):plantings[[#This Row],[experiment_ID]],plantings[[#This Row],[experiment_ID]]), "")</f>
        <v>0</v>
      </c>
      <c r="C452" s="126"/>
      <c r="D452" s="191"/>
      <c r="E452" s="105"/>
      <c r="F452" s="126"/>
      <c r="G452" s="126"/>
      <c r="H452" s="105"/>
      <c r="I452" s="105"/>
      <c r="J452" s="105"/>
      <c r="K452" s="126"/>
      <c r="L452" s="21"/>
      <c r="M452" s="105"/>
      <c r="N452" s="194"/>
      <c r="O452" s="105"/>
      <c r="P452" s="21"/>
      <c r="Q452" s="126"/>
      <c r="R452" s="105"/>
      <c r="S452" s="105"/>
      <c r="T452" s="126"/>
      <c r="U452" s="105"/>
      <c r="V452" s="105"/>
      <c r="W452" s="105"/>
      <c r="X452" s="105"/>
      <c r="Y452" s="105"/>
      <c r="Z452" s="127"/>
      <c r="AA452" s="126"/>
    </row>
    <row r="453" spans="1:27" x14ac:dyDescent="0.25">
      <c r="A453" s="126"/>
      <c r="B453" s="127" cm="1">
        <f t="array" ref="B453">IF(ROW() &lt; ROW(INDEX(plantings[experiment_ID],ROWS(plantings[experiment_ID]))), COUNTIF(INDEX(plantings[experiment_ID],1):plantings[[#This Row],[experiment_ID]],plantings[[#This Row],[experiment_ID]]), "")</f>
        <v>0</v>
      </c>
      <c r="C453" s="126"/>
      <c r="D453" s="191"/>
      <c r="E453" s="105"/>
      <c r="F453" s="126"/>
      <c r="G453" s="126"/>
      <c r="H453" s="105"/>
      <c r="I453" s="105"/>
      <c r="J453" s="105"/>
      <c r="K453" s="126"/>
      <c r="L453" s="21"/>
      <c r="M453" s="105"/>
      <c r="N453" s="194"/>
      <c r="O453" s="105"/>
      <c r="P453" s="21"/>
      <c r="Q453" s="126"/>
      <c r="R453" s="105"/>
      <c r="S453" s="105"/>
      <c r="T453" s="126"/>
      <c r="U453" s="105"/>
      <c r="V453" s="105"/>
      <c r="W453" s="105"/>
      <c r="X453" s="105"/>
      <c r="Y453" s="105"/>
      <c r="Z453" s="127"/>
      <c r="AA453" s="126"/>
    </row>
    <row r="454" spans="1:27" x14ac:dyDescent="0.25">
      <c r="A454" s="126"/>
      <c r="B454" s="127" cm="1">
        <f t="array" ref="B454">IF(ROW() &lt; ROW(INDEX(plantings[experiment_ID],ROWS(plantings[experiment_ID]))), COUNTIF(INDEX(plantings[experiment_ID],1):plantings[[#This Row],[experiment_ID]],plantings[[#This Row],[experiment_ID]]), "")</f>
        <v>0</v>
      </c>
      <c r="C454" s="126"/>
      <c r="D454" s="191"/>
      <c r="E454" s="105"/>
      <c r="F454" s="126"/>
      <c r="G454" s="126"/>
      <c r="H454" s="105"/>
      <c r="I454" s="105"/>
      <c r="J454" s="105"/>
      <c r="K454" s="126"/>
      <c r="L454" s="21"/>
      <c r="M454" s="105"/>
      <c r="N454" s="194"/>
      <c r="O454" s="105"/>
      <c r="P454" s="21"/>
      <c r="Q454" s="126"/>
      <c r="R454" s="105"/>
      <c r="S454" s="105"/>
      <c r="T454" s="126"/>
      <c r="U454" s="105"/>
      <c r="V454" s="105"/>
      <c r="W454" s="105"/>
      <c r="X454" s="105"/>
      <c r="Y454" s="105"/>
      <c r="Z454" s="127"/>
      <c r="AA454" s="126"/>
    </row>
    <row r="455" spans="1:27" x14ac:dyDescent="0.25">
      <c r="A455" s="126"/>
      <c r="B455" s="127" cm="1">
        <f t="array" ref="B455">IF(ROW() &lt; ROW(INDEX(plantings[experiment_ID],ROWS(plantings[experiment_ID]))), COUNTIF(INDEX(plantings[experiment_ID],1):plantings[[#This Row],[experiment_ID]],plantings[[#This Row],[experiment_ID]]), "")</f>
        <v>0</v>
      </c>
      <c r="C455" s="126"/>
      <c r="D455" s="191"/>
      <c r="E455" s="105"/>
      <c r="F455" s="126"/>
      <c r="G455" s="126"/>
      <c r="H455" s="105"/>
      <c r="I455" s="105"/>
      <c r="J455" s="105"/>
      <c r="K455" s="126"/>
      <c r="L455" s="21"/>
      <c r="M455" s="105"/>
      <c r="N455" s="194"/>
      <c r="O455" s="105"/>
      <c r="P455" s="21"/>
      <c r="Q455" s="126"/>
      <c r="R455" s="105"/>
      <c r="S455" s="105"/>
      <c r="T455" s="126"/>
      <c r="U455" s="105"/>
      <c r="V455" s="105"/>
      <c r="W455" s="105"/>
      <c r="X455" s="105"/>
      <c r="Y455" s="105"/>
      <c r="Z455" s="127"/>
      <c r="AA455" s="126"/>
    </row>
    <row r="456" spans="1:27" x14ac:dyDescent="0.25">
      <c r="A456" s="126"/>
      <c r="B456" s="127" cm="1">
        <f t="array" ref="B456">IF(ROW() &lt; ROW(INDEX(plantings[experiment_ID],ROWS(plantings[experiment_ID]))), COUNTIF(INDEX(plantings[experiment_ID],1):plantings[[#This Row],[experiment_ID]],plantings[[#This Row],[experiment_ID]]), "")</f>
        <v>0</v>
      </c>
      <c r="C456" s="126"/>
      <c r="D456" s="191"/>
      <c r="E456" s="105"/>
      <c r="F456" s="126"/>
      <c r="G456" s="126"/>
      <c r="H456" s="105"/>
      <c r="I456" s="105"/>
      <c r="J456" s="105"/>
      <c r="K456" s="126"/>
      <c r="L456" s="21"/>
      <c r="M456" s="105"/>
      <c r="N456" s="194"/>
      <c r="O456" s="105"/>
      <c r="P456" s="21"/>
      <c r="Q456" s="126"/>
      <c r="R456" s="105"/>
      <c r="S456" s="105"/>
      <c r="T456" s="126"/>
      <c r="U456" s="105"/>
      <c r="V456" s="105"/>
      <c r="W456" s="105"/>
      <c r="X456" s="105"/>
      <c r="Y456" s="105"/>
      <c r="Z456" s="127"/>
      <c r="AA456" s="126"/>
    </row>
    <row r="457" spans="1:27" x14ac:dyDescent="0.25">
      <c r="A457" s="126"/>
      <c r="B457" s="127" cm="1">
        <f t="array" ref="B457">IF(ROW() &lt; ROW(INDEX(plantings[experiment_ID],ROWS(plantings[experiment_ID]))), COUNTIF(INDEX(plantings[experiment_ID],1):plantings[[#This Row],[experiment_ID]],plantings[[#This Row],[experiment_ID]]), "")</f>
        <v>0</v>
      </c>
      <c r="C457" s="126"/>
      <c r="D457" s="191"/>
      <c r="E457" s="105"/>
      <c r="F457" s="126"/>
      <c r="G457" s="126"/>
      <c r="H457" s="105"/>
      <c r="I457" s="105"/>
      <c r="J457" s="105"/>
      <c r="K457" s="126"/>
      <c r="L457" s="21"/>
      <c r="M457" s="105"/>
      <c r="N457" s="194"/>
      <c r="O457" s="105"/>
      <c r="P457" s="21"/>
      <c r="Q457" s="126"/>
      <c r="R457" s="105"/>
      <c r="S457" s="105"/>
      <c r="T457" s="126"/>
      <c r="U457" s="105"/>
      <c r="V457" s="105"/>
      <c r="W457" s="105"/>
      <c r="X457" s="105"/>
      <c r="Y457" s="105"/>
      <c r="Z457" s="127"/>
      <c r="AA457" s="126"/>
    </row>
    <row r="458" spans="1:27" x14ac:dyDescent="0.25">
      <c r="A458" s="126"/>
      <c r="B458" s="127" cm="1">
        <f t="array" ref="B458">IF(ROW() &lt; ROW(INDEX(plantings[experiment_ID],ROWS(plantings[experiment_ID]))), COUNTIF(INDEX(plantings[experiment_ID],1):plantings[[#This Row],[experiment_ID]],plantings[[#This Row],[experiment_ID]]), "")</f>
        <v>0</v>
      </c>
      <c r="C458" s="126"/>
      <c r="D458" s="191"/>
      <c r="E458" s="105"/>
      <c r="F458" s="126"/>
      <c r="G458" s="126"/>
      <c r="H458" s="105"/>
      <c r="I458" s="105"/>
      <c r="J458" s="105"/>
      <c r="K458" s="126"/>
      <c r="L458" s="21"/>
      <c r="M458" s="105"/>
      <c r="N458" s="194"/>
      <c r="O458" s="105"/>
      <c r="P458" s="21"/>
      <c r="Q458" s="126"/>
      <c r="R458" s="105"/>
      <c r="S458" s="105"/>
      <c r="T458" s="126"/>
      <c r="U458" s="105"/>
      <c r="V458" s="105"/>
      <c r="W458" s="105"/>
      <c r="X458" s="105"/>
      <c r="Y458" s="105"/>
      <c r="Z458" s="127"/>
      <c r="AA458" s="126"/>
    </row>
    <row r="459" spans="1:27" x14ac:dyDescent="0.25">
      <c r="A459" s="126"/>
      <c r="B459" s="127" cm="1">
        <f t="array" ref="B459">IF(ROW() &lt; ROW(INDEX(plantings[experiment_ID],ROWS(plantings[experiment_ID]))), COUNTIF(INDEX(plantings[experiment_ID],1):plantings[[#This Row],[experiment_ID]],plantings[[#This Row],[experiment_ID]]), "")</f>
        <v>0</v>
      </c>
      <c r="C459" s="126"/>
      <c r="D459" s="191"/>
      <c r="E459" s="105"/>
      <c r="F459" s="126"/>
      <c r="G459" s="126"/>
      <c r="H459" s="105"/>
      <c r="I459" s="105"/>
      <c r="J459" s="105"/>
      <c r="K459" s="126"/>
      <c r="L459" s="21"/>
      <c r="M459" s="105"/>
      <c r="N459" s="194"/>
      <c r="O459" s="105"/>
      <c r="P459" s="21"/>
      <c r="Q459" s="126"/>
      <c r="R459" s="105"/>
      <c r="S459" s="105"/>
      <c r="T459" s="126"/>
      <c r="U459" s="105"/>
      <c r="V459" s="105"/>
      <c r="W459" s="105"/>
      <c r="X459" s="105"/>
      <c r="Y459" s="105"/>
      <c r="Z459" s="127"/>
      <c r="AA459" s="126"/>
    </row>
    <row r="460" spans="1:27" x14ac:dyDescent="0.25">
      <c r="A460" s="126"/>
      <c r="B460" s="127" cm="1">
        <f t="array" ref="B460">IF(ROW() &lt; ROW(INDEX(plantings[experiment_ID],ROWS(plantings[experiment_ID]))), COUNTIF(INDEX(plantings[experiment_ID],1):plantings[[#This Row],[experiment_ID]],plantings[[#This Row],[experiment_ID]]), "")</f>
        <v>0</v>
      </c>
      <c r="C460" s="126"/>
      <c r="D460" s="191"/>
      <c r="E460" s="105"/>
      <c r="F460" s="126"/>
      <c r="G460" s="126"/>
      <c r="H460" s="105"/>
      <c r="I460" s="105"/>
      <c r="J460" s="105"/>
      <c r="K460" s="126"/>
      <c r="L460" s="21"/>
      <c r="M460" s="105"/>
      <c r="N460" s="194"/>
      <c r="O460" s="105"/>
      <c r="P460" s="21"/>
      <c r="Q460" s="126"/>
      <c r="R460" s="105"/>
      <c r="S460" s="105"/>
      <c r="T460" s="126"/>
      <c r="U460" s="105"/>
      <c r="V460" s="105"/>
      <c r="W460" s="105"/>
      <c r="X460" s="105"/>
      <c r="Y460" s="105"/>
      <c r="Z460" s="127"/>
      <c r="AA460" s="126"/>
    </row>
    <row r="461" spans="1:27" x14ac:dyDescent="0.25">
      <c r="A461" s="126"/>
      <c r="B461" s="127" cm="1">
        <f t="array" ref="B461">IF(ROW() &lt; ROW(INDEX(plantings[experiment_ID],ROWS(plantings[experiment_ID]))), COUNTIF(INDEX(plantings[experiment_ID],1):plantings[[#This Row],[experiment_ID]],plantings[[#This Row],[experiment_ID]]), "")</f>
        <v>0</v>
      </c>
      <c r="C461" s="126"/>
      <c r="D461" s="191"/>
      <c r="E461" s="105"/>
      <c r="F461" s="126"/>
      <c r="G461" s="126"/>
      <c r="H461" s="105"/>
      <c r="I461" s="105"/>
      <c r="J461" s="105"/>
      <c r="K461" s="126"/>
      <c r="L461" s="21"/>
      <c r="M461" s="105"/>
      <c r="N461" s="194"/>
      <c r="O461" s="105"/>
      <c r="P461" s="21"/>
      <c r="Q461" s="126"/>
      <c r="R461" s="105"/>
      <c r="S461" s="105"/>
      <c r="T461" s="126"/>
      <c r="U461" s="105"/>
      <c r="V461" s="105"/>
      <c r="W461" s="105"/>
      <c r="X461" s="105"/>
      <c r="Y461" s="105"/>
      <c r="Z461" s="127"/>
      <c r="AA461" s="126"/>
    </row>
    <row r="462" spans="1:27" x14ac:dyDescent="0.25">
      <c r="A462" s="126"/>
      <c r="B462" s="127" cm="1">
        <f t="array" ref="B462">IF(ROW() &lt; ROW(INDEX(plantings[experiment_ID],ROWS(plantings[experiment_ID]))), COUNTIF(INDEX(plantings[experiment_ID],1):plantings[[#This Row],[experiment_ID]],plantings[[#This Row],[experiment_ID]]), "")</f>
        <v>0</v>
      </c>
      <c r="C462" s="126"/>
      <c r="D462" s="191"/>
      <c r="E462" s="105"/>
      <c r="F462" s="126"/>
      <c r="G462" s="126"/>
      <c r="H462" s="105"/>
      <c r="I462" s="105"/>
      <c r="J462" s="105"/>
      <c r="K462" s="126"/>
      <c r="L462" s="21"/>
      <c r="M462" s="105"/>
      <c r="N462" s="194"/>
      <c r="O462" s="105"/>
      <c r="P462" s="21"/>
      <c r="Q462" s="126"/>
      <c r="R462" s="105"/>
      <c r="S462" s="105"/>
      <c r="T462" s="126"/>
      <c r="U462" s="105"/>
      <c r="V462" s="105"/>
      <c r="W462" s="105"/>
      <c r="X462" s="105"/>
      <c r="Y462" s="105"/>
      <c r="Z462" s="127"/>
      <c r="AA462" s="126"/>
    </row>
    <row r="463" spans="1:27" x14ac:dyDescent="0.25">
      <c r="A463" s="126"/>
      <c r="B463" s="127" cm="1">
        <f t="array" ref="B463">IF(ROW() &lt; ROW(INDEX(plantings[experiment_ID],ROWS(plantings[experiment_ID]))), COUNTIF(INDEX(plantings[experiment_ID],1):plantings[[#This Row],[experiment_ID]],plantings[[#This Row],[experiment_ID]]), "")</f>
        <v>0</v>
      </c>
      <c r="C463" s="126"/>
      <c r="D463" s="191"/>
      <c r="E463" s="105"/>
      <c r="F463" s="126"/>
      <c r="G463" s="126"/>
      <c r="H463" s="105"/>
      <c r="I463" s="105"/>
      <c r="J463" s="105"/>
      <c r="K463" s="126"/>
      <c r="L463" s="21"/>
      <c r="M463" s="105"/>
      <c r="N463" s="194"/>
      <c r="O463" s="105"/>
      <c r="P463" s="21"/>
      <c r="Q463" s="126"/>
      <c r="R463" s="105"/>
      <c r="S463" s="105"/>
      <c r="T463" s="126"/>
      <c r="U463" s="105"/>
      <c r="V463" s="105"/>
      <c r="W463" s="105"/>
      <c r="X463" s="105"/>
      <c r="Y463" s="105"/>
      <c r="Z463" s="127"/>
      <c r="AA463" s="126"/>
    </row>
    <row r="464" spans="1:27" x14ac:dyDescent="0.25">
      <c r="A464" s="126"/>
      <c r="B464" s="127" cm="1">
        <f t="array" ref="B464">IF(ROW() &lt; ROW(INDEX(plantings[experiment_ID],ROWS(plantings[experiment_ID]))), COUNTIF(INDEX(plantings[experiment_ID],1):plantings[[#This Row],[experiment_ID]],plantings[[#This Row],[experiment_ID]]), "")</f>
        <v>0</v>
      </c>
      <c r="C464" s="126"/>
      <c r="D464" s="191"/>
      <c r="E464" s="105"/>
      <c r="F464" s="126"/>
      <c r="G464" s="126"/>
      <c r="H464" s="105"/>
      <c r="I464" s="105"/>
      <c r="J464" s="105"/>
      <c r="K464" s="126"/>
      <c r="L464" s="21"/>
      <c r="M464" s="105"/>
      <c r="N464" s="194"/>
      <c r="O464" s="105"/>
      <c r="P464" s="21"/>
      <c r="Q464" s="126"/>
      <c r="R464" s="105"/>
      <c r="S464" s="105"/>
      <c r="T464" s="126"/>
      <c r="U464" s="105"/>
      <c r="V464" s="105"/>
      <c r="W464" s="105"/>
      <c r="X464" s="105"/>
      <c r="Y464" s="105"/>
      <c r="Z464" s="127"/>
      <c r="AA464" s="126"/>
    </row>
    <row r="465" spans="1:27" x14ac:dyDescent="0.25">
      <c r="A465" s="126"/>
      <c r="B465" s="127" cm="1">
        <f t="array" ref="B465">IF(ROW() &lt; ROW(INDEX(plantings[experiment_ID],ROWS(plantings[experiment_ID]))), COUNTIF(INDEX(plantings[experiment_ID],1):plantings[[#This Row],[experiment_ID]],plantings[[#This Row],[experiment_ID]]), "")</f>
        <v>0</v>
      </c>
      <c r="C465" s="126"/>
      <c r="D465" s="191"/>
      <c r="E465" s="105"/>
      <c r="F465" s="126"/>
      <c r="G465" s="126"/>
      <c r="H465" s="105"/>
      <c r="I465" s="105"/>
      <c r="J465" s="105"/>
      <c r="K465" s="126"/>
      <c r="L465" s="21"/>
      <c r="M465" s="105"/>
      <c r="N465" s="194"/>
      <c r="O465" s="105"/>
      <c r="P465" s="21"/>
      <c r="Q465" s="126"/>
      <c r="R465" s="105"/>
      <c r="S465" s="105"/>
      <c r="T465" s="126"/>
      <c r="U465" s="105"/>
      <c r="V465" s="105"/>
      <c r="W465" s="105"/>
      <c r="X465" s="105"/>
      <c r="Y465" s="105"/>
      <c r="Z465" s="127"/>
      <c r="AA465" s="126"/>
    </row>
    <row r="466" spans="1:27" x14ac:dyDescent="0.25">
      <c r="A466" s="126"/>
      <c r="B466" s="127" cm="1">
        <f t="array" ref="B466">IF(ROW() &lt; ROW(INDEX(plantings[experiment_ID],ROWS(plantings[experiment_ID]))), COUNTIF(INDEX(plantings[experiment_ID],1):plantings[[#This Row],[experiment_ID]],plantings[[#This Row],[experiment_ID]]), "")</f>
        <v>0</v>
      </c>
      <c r="C466" s="126"/>
      <c r="D466" s="191"/>
      <c r="E466" s="105"/>
      <c r="F466" s="126"/>
      <c r="G466" s="126"/>
      <c r="H466" s="105"/>
      <c r="I466" s="105"/>
      <c r="J466" s="105"/>
      <c r="K466" s="126"/>
      <c r="L466" s="21"/>
      <c r="M466" s="105"/>
      <c r="N466" s="194"/>
      <c r="O466" s="105"/>
      <c r="P466" s="21"/>
      <c r="Q466" s="126"/>
      <c r="R466" s="105"/>
      <c r="S466" s="105"/>
      <c r="T466" s="126"/>
      <c r="U466" s="105"/>
      <c r="V466" s="105"/>
      <c r="W466" s="105"/>
      <c r="X466" s="105"/>
      <c r="Y466" s="105"/>
      <c r="Z466" s="127"/>
      <c r="AA466" s="126"/>
    </row>
    <row r="467" spans="1:27" x14ac:dyDescent="0.25">
      <c r="A467" s="126"/>
      <c r="B467" s="127" cm="1">
        <f t="array" ref="B467">IF(ROW() &lt; ROW(INDEX(plantings[experiment_ID],ROWS(plantings[experiment_ID]))), COUNTIF(INDEX(plantings[experiment_ID],1):plantings[[#This Row],[experiment_ID]],plantings[[#This Row],[experiment_ID]]), "")</f>
        <v>0</v>
      </c>
      <c r="C467" s="126"/>
      <c r="D467" s="191"/>
      <c r="E467" s="105"/>
      <c r="F467" s="126"/>
      <c r="G467" s="126"/>
      <c r="H467" s="105"/>
      <c r="I467" s="105"/>
      <c r="J467" s="105"/>
      <c r="K467" s="126"/>
      <c r="L467" s="21"/>
      <c r="M467" s="105"/>
      <c r="N467" s="194"/>
      <c r="O467" s="105"/>
      <c r="P467" s="21"/>
      <c r="Q467" s="126"/>
      <c r="R467" s="105"/>
      <c r="S467" s="105"/>
      <c r="T467" s="126"/>
      <c r="U467" s="105"/>
      <c r="V467" s="105"/>
      <c r="W467" s="105"/>
      <c r="X467" s="105"/>
      <c r="Y467" s="105"/>
      <c r="Z467" s="127"/>
      <c r="AA467" s="126"/>
    </row>
    <row r="468" spans="1:27" x14ac:dyDescent="0.25">
      <c r="A468" s="126"/>
      <c r="B468" s="127" t="str" cm="1">
        <f t="array" ref="B468">IF(ROW() &lt; ROW(INDEX(plantings[experiment_ID],ROWS(plantings[experiment_ID]))), COUNTIF(INDEX(plantings[experiment_ID],1):plantings[[#This Row],[experiment_ID]],plantings[[#This Row],[experiment_ID]]), "")</f>
        <v/>
      </c>
      <c r="C468" s="126"/>
      <c r="D468" s="191"/>
      <c r="E468" s="105"/>
      <c r="F468" s="126"/>
      <c r="G468" s="126"/>
      <c r="H468" s="105"/>
      <c r="I468" s="105"/>
      <c r="J468" s="105"/>
      <c r="K468" s="126"/>
      <c r="L468" s="21"/>
      <c r="M468" s="105"/>
      <c r="N468" s="194"/>
      <c r="O468" s="105"/>
      <c r="P468" s="21"/>
      <c r="Q468" s="126"/>
      <c r="R468" s="105"/>
      <c r="S468" s="105"/>
      <c r="T468" s="126"/>
      <c r="U468" s="105"/>
      <c r="V468" s="105"/>
      <c r="W468" s="105"/>
      <c r="X468" s="105"/>
      <c r="Y468" s="105"/>
      <c r="Z468" s="127"/>
      <c r="AA468" s="126"/>
    </row>
  </sheetData>
  <mergeCells count="1">
    <mergeCell ref="A1:H1"/>
  </mergeCells>
  <phoneticPr fontId="23" type="noConversion"/>
  <dataValidations count="2">
    <dataValidation allowBlank="1" showDropDown="1" showInputMessage="1" showErrorMessage="1" sqref="B93:B111 B5:C92 C96:C319 C341:C362 C364:C467" xr:uid="{B7527842-1F0C-4DB4-BF3C-157A61E662C4}"/>
    <dataValidation type="list" allowBlank="1" showInputMessage="1" showErrorMessage="1" sqref="A5:A318 A341:A390 A436:A467 A433"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F5:F340 F353:F363</xm:sqref>
        </x14:dataValidation>
        <x14:dataValidation type="list" allowBlank="1" showInputMessage="1" showErrorMessage="1" xr:uid="{F81D0C17-3975-4867-BB0B-0B9B68FE9311}">
          <x14:formula1>
            <xm:f>DropDown!$AT$3:$AT$8</xm:f>
          </x14:formula1>
          <xm:sqref>G5:G340 G353:G363</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266"/>
  <sheetViews>
    <sheetView zoomScaleNormal="100" workbookViewId="0">
      <pane ySplit="4" topLeftCell="A126" activePane="bottomLeft" state="frozen"/>
      <selection pane="bottomLeft" activeCell="A130" sqref="A130"/>
    </sheetView>
  </sheetViews>
  <sheetFormatPr defaultColWidth="8.85546875" defaultRowHeight="15" x14ac:dyDescent="0.25"/>
  <cols>
    <col min="1" max="1" width="29.140625" customWidth="1"/>
    <col min="2" max="2" width="10.7109375" customWidth="1"/>
    <col min="3" max="3" width="24.85546875" customWidth="1"/>
    <col min="4" max="26" width="20.7109375" customWidth="1"/>
  </cols>
  <sheetData>
    <row r="1" spans="1:14" ht="150" customHeight="1" x14ac:dyDescent="0.25">
      <c r="A1" s="215" t="s">
        <v>6587</v>
      </c>
      <c r="B1" s="215"/>
      <c r="C1" s="215"/>
      <c r="D1" s="215"/>
      <c r="E1" s="215"/>
      <c r="F1" s="215"/>
      <c r="G1" s="215"/>
      <c r="H1" s="215"/>
    </row>
    <row r="2" spans="1:14" ht="28.5" customHeight="1" x14ac:dyDescent="0.25">
      <c r="A2" s="29"/>
      <c r="B2" s="29"/>
    </row>
    <row r="3" spans="1:14" s="80" customFormat="1" ht="32.25" customHeight="1" x14ac:dyDescent="0.25">
      <c r="A3" s="15" t="s">
        <v>1923</v>
      </c>
      <c r="B3" s="15" t="s">
        <v>1922</v>
      </c>
      <c r="C3" s="15" t="s">
        <v>6394</v>
      </c>
      <c r="D3" s="15" t="s">
        <v>6624</v>
      </c>
      <c r="E3" s="15" t="s">
        <v>1895</v>
      </c>
      <c r="F3" s="15" t="s">
        <v>1951</v>
      </c>
      <c r="G3" s="15" t="s">
        <v>3311</v>
      </c>
      <c r="H3" s="15"/>
      <c r="I3" s="15"/>
      <c r="J3" s="16"/>
      <c r="K3" s="15"/>
      <c r="M3" s="16"/>
      <c r="N3" s="15"/>
    </row>
    <row r="4" spans="1:14" x14ac:dyDescent="0.25">
      <c r="A4" s="4" t="s">
        <v>93</v>
      </c>
      <c r="B4" s="4" t="s">
        <v>123</v>
      </c>
      <c r="C4" s="4" t="s">
        <v>174</v>
      </c>
      <c r="D4" s="4" t="s">
        <v>2705</v>
      </c>
      <c r="E4" s="4" t="s">
        <v>175</v>
      </c>
      <c r="F4" s="4" t="s">
        <v>176</v>
      </c>
      <c r="G4" s="4" t="s">
        <v>2706</v>
      </c>
      <c r="H4" s="4"/>
      <c r="I4" s="4"/>
      <c r="J4" s="4"/>
    </row>
    <row r="5" spans="1:14" x14ac:dyDescent="0.25">
      <c r="A5" s="126" t="s">
        <v>9223</v>
      </c>
      <c r="B5" s="127" cm="1">
        <f t="array" ref="B5">IF(ROW() &lt; ROW(INDEX(irrigation[experiment_ID],ROWS(irrigation[experiment_ID]))), COUNTIF(INDEX(irrigation[experiment_ID],1):irrigation[[#This Row],[experiment_ID]],irrigation[[#This Row],[experiment_ID]]), "")</f>
        <v>1</v>
      </c>
      <c r="C5" s="126"/>
      <c r="D5" s="126" t="s">
        <v>609</v>
      </c>
      <c r="E5" s="126"/>
      <c r="F5" s="127"/>
      <c r="G5" s="105"/>
    </row>
    <row r="6" spans="1:14" x14ac:dyDescent="0.25">
      <c r="A6" s="126" t="s">
        <v>9224</v>
      </c>
      <c r="B6" s="127" cm="1">
        <f t="array" ref="B6">IF(ROW() &lt; ROW(INDEX(irrigation[experiment_ID],ROWS(irrigation[experiment_ID]))), COUNTIF(INDEX(irrigation[experiment_ID],1):irrigation[[#This Row],[experiment_ID]],irrigation[[#This Row],[experiment_ID]]), "")</f>
        <v>1</v>
      </c>
      <c r="C6" s="126"/>
      <c r="D6" s="126" t="s">
        <v>609</v>
      </c>
      <c r="E6" s="126"/>
      <c r="F6" s="127"/>
      <c r="G6" s="105"/>
    </row>
    <row r="7" spans="1:14" x14ac:dyDescent="0.25">
      <c r="A7" s="126" t="s">
        <v>9236</v>
      </c>
      <c r="B7" s="127" cm="1">
        <f t="array" ref="B7">IF(ROW() &lt; ROW(INDEX(irrigation[experiment_ID],ROWS(irrigation[experiment_ID]))), COUNTIF(INDEX(irrigation[experiment_ID],1):irrigation[[#This Row],[experiment_ID]],irrigation[[#This Row],[experiment_ID]]), "")</f>
        <v>1</v>
      </c>
      <c r="C7" s="126" t="s">
        <v>9239</v>
      </c>
      <c r="D7" s="126" t="s">
        <v>609</v>
      </c>
      <c r="E7" s="126"/>
      <c r="F7" s="127"/>
      <c r="G7" s="105"/>
    </row>
    <row r="8" spans="1:14" x14ac:dyDescent="0.25">
      <c r="A8" s="126" t="s">
        <v>9236</v>
      </c>
      <c r="B8" s="127" cm="1">
        <f t="array" ref="B8">IF(ROW() &lt; ROW(INDEX(irrigation[experiment_ID],ROWS(irrigation[experiment_ID]))), COUNTIF(INDEX(irrigation[experiment_ID],1):irrigation[[#This Row],[experiment_ID]],irrigation[[#This Row],[experiment_ID]]), "")</f>
        <v>2</v>
      </c>
      <c r="C8" s="126" t="s">
        <v>9240</v>
      </c>
      <c r="D8" s="126" t="s">
        <v>609</v>
      </c>
      <c r="E8" s="126"/>
      <c r="F8" s="127"/>
      <c r="G8" s="105"/>
    </row>
    <row r="9" spans="1:14" x14ac:dyDescent="0.25">
      <c r="A9" s="126" t="s">
        <v>9237</v>
      </c>
      <c r="B9" s="127" cm="1">
        <f t="array" ref="B9">IF(ROW() &lt; ROW(INDEX(irrigation[experiment_ID],ROWS(irrigation[experiment_ID]))), COUNTIF(INDEX(irrigation[experiment_ID],1):irrigation[[#This Row],[experiment_ID]],irrigation[[#This Row],[experiment_ID]]), "")</f>
        <v>1</v>
      </c>
      <c r="C9" s="126" t="s">
        <v>9239</v>
      </c>
      <c r="D9" s="126" t="s">
        <v>609</v>
      </c>
      <c r="E9" s="126"/>
      <c r="F9" s="127"/>
      <c r="G9" s="105"/>
    </row>
    <row r="10" spans="1:14" x14ac:dyDescent="0.25">
      <c r="A10" s="126" t="s">
        <v>9237</v>
      </c>
      <c r="B10" s="127" cm="1">
        <f t="array" ref="B10">IF(ROW() &lt; ROW(INDEX(irrigation[experiment_ID],ROWS(irrigation[experiment_ID]))), COUNTIF(INDEX(irrigation[experiment_ID],1):irrigation[[#This Row],[experiment_ID]],irrigation[[#This Row],[experiment_ID]]), "")</f>
        <v>2</v>
      </c>
      <c r="C10" s="126" t="s">
        <v>9240</v>
      </c>
      <c r="D10" s="126" t="s">
        <v>609</v>
      </c>
      <c r="E10" s="126"/>
      <c r="F10" s="127"/>
      <c r="G10" s="105"/>
    </row>
    <row r="11" spans="1:14" x14ac:dyDescent="0.25">
      <c r="A11" s="126" t="s">
        <v>9243</v>
      </c>
      <c r="B11" s="127" cm="1">
        <f t="array" ref="B11">IF(ROW() &lt; ROW(INDEX(irrigation[experiment_ID],ROWS(irrigation[experiment_ID]))), COUNTIF(INDEX(irrigation[experiment_ID],1):irrigation[[#This Row],[experiment_ID]],irrigation[[#This Row],[experiment_ID]]), "")</f>
        <v>1</v>
      </c>
      <c r="C11" s="126"/>
      <c r="D11" s="126" t="s">
        <v>609</v>
      </c>
      <c r="E11" s="126" t="s">
        <v>9251</v>
      </c>
      <c r="F11" s="127"/>
      <c r="G11" s="105"/>
    </row>
    <row r="12" spans="1:14" x14ac:dyDescent="0.25">
      <c r="A12" s="126" t="s">
        <v>9244</v>
      </c>
      <c r="B12" s="127" cm="1">
        <f t="array" ref="B12">IF(ROW() &lt; ROW(INDEX(irrigation[experiment_ID],ROWS(irrigation[experiment_ID]))), COUNTIF(INDEX(irrigation[experiment_ID],1):irrigation[[#This Row],[experiment_ID]],irrigation[[#This Row],[experiment_ID]]), "")</f>
        <v>1</v>
      </c>
      <c r="C12" s="126"/>
      <c r="D12" s="126" t="s">
        <v>609</v>
      </c>
      <c r="E12" s="126" t="s">
        <v>9251</v>
      </c>
      <c r="F12" s="127"/>
      <c r="G12" s="105"/>
    </row>
    <row r="13" spans="1:14" x14ac:dyDescent="0.25">
      <c r="A13" s="126" t="s">
        <v>9246</v>
      </c>
      <c r="B13" s="127" cm="1">
        <f t="array" ref="B13">IF(ROW() &lt; ROW(INDEX(irrigation[experiment_ID],ROWS(irrigation[experiment_ID]))), COUNTIF(INDEX(irrigation[experiment_ID],1):irrigation[[#This Row],[experiment_ID]],irrigation[[#This Row],[experiment_ID]]), "")</f>
        <v>1</v>
      </c>
      <c r="C13" s="126"/>
      <c r="D13" s="126" t="s">
        <v>609</v>
      </c>
      <c r="E13" s="126" t="s">
        <v>9251</v>
      </c>
      <c r="F13" s="127"/>
      <c r="G13" s="105"/>
    </row>
    <row r="14" spans="1:14" x14ac:dyDescent="0.25">
      <c r="A14" s="126" t="s">
        <v>9268</v>
      </c>
      <c r="B14" s="127" cm="1">
        <f t="array" ref="B14">IF(ROW() &lt; ROW(INDEX(irrigation[experiment_ID],ROWS(irrigation[experiment_ID]))), COUNTIF(INDEX(irrigation[experiment_ID],1):irrigation[[#This Row],[experiment_ID]],irrigation[[#This Row],[experiment_ID]]), "")</f>
        <v>1</v>
      </c>
      <c r="C14" s="126" t="s">
        <v>9321</v>
      </c>
      <c r="D14" s="126" t="s">
        <v>609</v>
      </c>
      <c r="E14" s="126"/>
      <c r="F14" s="127"/>
      <c r="G14" s="105"/>
    </row>
    <row r="15" spans="1:14" x14ac:dyDescent="0.25">
      <c r="A15" s="126" t="s">
        <v>9268</v>
      </c>
      <c r="B15" s="127" cm="1">
        <f t="array" ref="B15">IF(ROW() &lt; ROW(INDEX(irrigation[experiment_ID],ROWS(irrigation[experiment_ID]))), COUNTIF(INDEX(irrigation[experiment_ID],1):irrigation[[#This Row],[experiment_ID]],irrigation[[#This Row],[experiment_ID]]), "")</f>
        <v>2</v>
      </c>
      <c r="C15" s="126" t="s">
        <v>9322</v>
      </c>
      <c r="D15" s="126" t="s">
        <v>609</v>
      </c>
      <c r="E15" s="126" t="s">
        <v>9323</v>
      </c>
      <c r="F15" s="127"/>
      <c r="G15" s="105"/>
    </row>
    <row r="16" spans="1:14" x14ac:dyDescent="0.25">
      <c r="A16" s="126" t="s">
        <v>9269</v>
      </c>
      <c r="B16" s="127" cm="1">
        <f t="array" ref="B16">IF(ROW() &lt; ROW(INDEX(irrigation[experiment_ID],ROWS(irrigation[experiment_ID]))), COUNTIF(INDEX(irrigation[experiment_ID],1):irrigation[[#This Row],[experiment_ID]],irrigation[[#This Row],[experiment_ID]]), "")</f>
        <v>1</v>
      </c>
      <c r="C16" s="126" t="s">
        <v>9321</v>
      </c>
      <c r="D16" s="126" t="s">
        <v>609</v>
      </c>
      <c r="E16" s="126"/>
      <c r="F16" s="127"/>
      <c r="G16" s="105"/>
    </row>
    <row r="17" spans="1:7" x14ac:dyDescent="0.25">
      <c r="A17" s="126" t="s">
        <v>9269</v>
      </c>
      <c r="B17" s="127" cm="1">
        <f t="array" ref="B17">IF(ROW() &lt; ROW(INDEX(irrigation[experiment_ID],ROWS(irrigation[experiment_ID]))), COUNTIF(INDEX(irrigation[experiment_ID],1):irrigation[[#This Row],[experiment_ID]],irrigation[[#This Row],[experiment_ID]]), "")</f>
        <v>2</v>
      </c>
      <c r="C17" s="126" t="s">
        <v>9322</v>
      </c>
      <c r="D17" s="126" t="s">
        <v>609</v>
      </c>
      <c r="E17" s="126" t="s">
        <v>9323</v>
      </c>
      <c r="F17" s="127"/>
      <c r="G17" s="105"/>
    </row>
    <row r="18" spans="1:7" x14ac:dyDescent="0.25">
      <c r="A18" s="126" t="s">
        <v>9270</v>
      </c>
      <c r="B18" s="127" cm="1">
        <f t="array" ref="B18">IF(ROW() &lt; ROW(INDEX(irrigation[experiment_ID],ROWS(irrigation[experiment_ID]))), COUNTIF(INDEX(irrigation[experiment_ID],1):irrigation[[#This Row],[experiment_ID]],irrigation[[#This Row],[experiment_ID]]), "")</f>
        <v>1</v>
      </c>
      <c r="C18" s="126" t="s">
        <v>9321</v>
      </c>
      <c r="D18" s="126" t="s">
        <v>609</v>
      </c>
      <c r="E18" s="126"/>
      <c r="F18" s="127"/>
      <c r="G18" s="105"/>
    </row>
    <row r="19" spans="1:7" x14ac:dyDescent="0.25">
      <c r="A19" s="126" t="s">
        <v>9270</v>
      </c>
      <c r="B19" s="127" cm="1">
        <f t="array" ref="B19">IF(ROW() &lt; ROW(INDEX(irrigation[experiment_ID],ROWS(irrigation[experiment_ID]))), COUNTIF(INDEX(irrigation[experiment_ID],1):irrigation[[#This Row],[experiment_ID]],irrigation[[#This Row],[experiment_ID]]), "")</f>
        <v>2</v>
      </c>
      <c r="C19" s="126" t="s">
        <v>9322</v>
      </c>
      <c r="D19" s="126" t="s">
        <v>609</v>
      </c>
      <c r="E19" s="126" t="s">
        <v>9323</v>
      </c>
      <c r="F19" s="127"/>
      <c r="G19" s="105"/>
    </row>
    <row r="20" spans="1:7" x14ac:dyDescent="0.25">
      <c r="A20" s="126" t="s">
        <v>9271</v>
      </c>
      <c r="B20" s="127" cm="1">
        <f t="array" ref="B20">IF(ROW() &lt; ROW(INDEX(irrigation[experiment_ID],ROWS(irrigation[experiment_ID]))), COUNTIF(INDEX(irrigation[experiment_ID],1):irrigation[[#This Row],[experiment_ID]],irrigation[[#This Row],[experiment_ID]]), "")</f>
        <v>1</v>
      </c>
      <c r="C20" s="126" t="s">
        <v>9321</v>
      </c>
      <c r="D20" s="126" t="s">
        <v>609</v>
      </c>
      <c r="E20" s="126"/>
      <c r="F20" s="127"/>
      <c r="G20" s="105"/>
    </row>
    <row r="21" spans="1:7" x14ac:dyDescent="0.25">
      <c r="A21" s="126" t="s">
        <v>9271</v>
      </c>
      <c r="B21" s="127" cm="1">
        <f t="array" ref="B21">IF(ROW() &lt; ROW(INDEX(irrigation[experiment_ID],ROWS(irrigation[experiment_ID]))), COUNTIF(INDEX(irrigation[experiment_ID],1):irrigation[[#This Row],[experiment_ID]],irrigation[[#This Row],[experiment_ID]]), "")</f>
        <v>2</v>
      </c>
      <c r="C21" s="126" t="s">
        <v>9322</v>
      </c>
      <c r="D21" s="126" t="s">
        <v>609</v>
      </c>
      <c r="E21" s="126" t="s">
        <v>9323</v>
      </c>
      <c r="F21" s="127"/>
      <c r="G21" s="105"/>
    </row>
    <row r="22" spans="1:7" x14ac:dyDescent="0.25">
      <c r="A22" s="126" t="s">
        <v>9272</v>
      </c>
      <c r="B22" s="127" cm="1">
        <f t="array" ref="B22">IF(ROW() &lt; ROW(INDEX(irrigation[experiment_ID],ROWS(irrigation[experiment_ID]))), COUNTIF(INDEX(irrigation[experiment_ID],1):irrigation[[#This Row],[experiment_ID]],irrigation[[#This Row],[experiment_ID]]), "")</f>
        <v>1</v>
      </c>
      <c r="C22" s="126" t="s">
        <v>9321</v>
      </c>
      <c r="D22" s="126" t="s">
        <v>609</v>
      </c>
      <c r="E22" s="126"/>
      <c r="F22" s="127"/>
      <c r="G22" s="105"/>
    </row>
    <row r="23" spans="1:7" x14ac:dyDescent="0.25">
      <c r="A23" s="126" t="s">
        <v>9272</v>
      </c>
      <c r="B23" s="127" cm="1">
        <f t="array" ref="B23">IF(ROW() &lt; ROW(INDEX(irrigation[experiment_ID],ROWS(irrigation[experiment_ID]))), COUNTIF(INDEX(irrigation[experiment_ID],1):irrigation[[#This Row],[experiment_ID]],irrigation[[#This Row],[experiment_ID]]), "")</f>
        <v>2</v>
      </c>
      <c r="C23" s="126" t="s">
        <v>9322</v>
      </c>
      <c r="D23" s="126" t="s">
        <v>609</v>
      </c>
      <c r="E23" s="126" t="s">
        <v>9323</v>
      </c>
      <c r="F23" s="127"/>
      <c r="G23" s="105"/>
    </row>
    <row r="24" spans="1:7" x14ac:dyDescent="0.25">
      <c r="A24" s="126" t="s">
        <v>9273</v>
      </c>
      <c r="B24" s="127" cm="1">
        <f t="array" ref="B24">IF(ROW() &lt; ROW(INDEX(irrigation[experiment_ID],ROWS(irrigation[experiment_ID]))), COUNTIF(INDEX(irrigation[experiment_ID],1):irrigation[[#This Row],[experiment_ID]],irrigation[[#This Row],[experiment_ID]]), "")</f>
        <v>1</v>
      </c>
      <c r="C24" s="126" t="s">
        <v>9321</v>
      </c>
      <c r="D24" s="126" t="s">
        <v>609</v>
      </c>
      <c r="E24" s="126"/>
      <c r="F24" s="127"/>
      <c r="G24" s="105"/>
    </row>
    <row r="25" spans="1:7" x14ac:dyDescent="0.25">
      <c r="A25" s="126" t="s">
        <v>9273</v>
      </c>
      <c r="B25" s="127" cm="1">
        <f t="array" ref="B25">IF(ROW() &lt; ROW(INDEX(irrigation[experiment_ID],ROWS(irrigation[experiment_ID]))), COUNTIF(INDEX(irrigation[experiment_ID],1):irrigation[[#This Row],[experiment_ID]],irrigation[[#This Row],[experiment_ID]]), "")</f>
        <v>2</v>
      </c>
      <c r="C25" s="126" t="s">
        <v>9322</v>
      </c>
      <c r="D25" s="126" t="s">
        <v>609</v>
      </c>
      <c r="E25" s="126" t="s">
        <v>9323</v>
      </c>
      <c r="F25" s="127"/>
      <c r="G25" s="105"/>
    </row>
    <row r="26" spans="1:7" x14ac:dyDescent="0.25">
      <c r="A26" s="126" t="s">
        <v>9274</v>
      </c>
      <c r="B26" s="127" cm="1">
        <f t="array" ref="B26">IF(ROW() &lt; ROW(INDEX(irrigation[experiment_ID],ROWS(irrigation[experiment_ID]))), COUNTIF(INDEX(irrigation[experiment_ID],1):irrigation[[#This Row],[experiment_ID]],irrigation[[#This Row],[experiment_ID]]), "")</f>
        <v>1</v>
      </c>
      <c r="C26" s="126" t="s">
        <v>9321</v>
      </c>
      <c r="D26" s="126" t="s">
        <v>609</v>
      </c>
      <c r="E26" s="126"/>
      <c r="F26" s="127"/>
      <c r="G26" s="105"/>
    </row>
    <row r="27" spans="1:7" x14ac:dyDescent="0.25">
      <c r="A27" s="126" t="s">
        <v>9274</v>
      </c>
      <c r="B27" s="127" cm="1">
        <f t="array" ref="B27">IF(ROW() &lt; ROW(INDEX(irrigation[experiment_ID],ROWS(irrigation[experiment_ID]))), COUNTIF(INDEX(irrigation[experiment_ID],1):irrigation[[#This Row],[experiment_ID]],irrigation[[#This Row],[experiment_ID]]), "")</f>
        <v>2</v>
      </c>
      <c r="C27" s="126" t="s">
        <v>9322</v>
      </c>
      <c r="D27" s="126" t="s">
        <v>609</v>
      </c>
      <c r="E27" s="126" t="s">
        <v>9323</v>
      </c>
      <c r="F27" s="127"/>
      <c r="G27" s="105"/>
    </row>
    <row r="28" spans="1:7" x14ac:dyDescent="0.25">
      <c r="A28" s="126" t="s">
        <v>9275</v>
      </c>
      <c r="B28" s="127" cm="1">
        <f t="array" ref="B28">IF(ROW() &lt; ROW(INDEX(irrigation[experiment_ID],ROWS(irrigation[experiment_ID]))), COUNTIF(INDEX(irrigation[experiment_ID],1):irrigation[[#This Row],[experiment_ID]],irrigation[[#This Row],[experiment_ID]]), "")</f>
        <v>1</v>
      </c>
      <c r="C28" s="126" t="s">
        <v>9321</v>
      </c>
      <c r="D28" s="126" t="s">
        <v>609</v>
      </c>
      <c r="E28" s="126"/>
      <c r="F28" s="127"/>
      <c r="G28" s="105"/>
    </row>
    <row r="29" spans="1:7" x14ac:dyDescent="0.25">
      <c r="A29" s="126" t="s">
        <v>9275</v>
      </c>
      <c r="B29" s="127" cm="1">
        <f t="array" ref="B29">IF(ROW() &lt; ROW(INDEX(irrigation[experiment_ID],ROWS(irrigation[experiment_ID]))), COUNTIF(INDEX(irrigation[experiment_ID],1):irrigation[[#This Row],[experiment_ID]],irrigation[[#This Row],[experiment_ID]]), "")</f>
        <v>2</v>
      </c>
      <c r="C29" s="126" t="s">
        <v>9322</v>
      </c>
      <c r="D29" s="126" t="s">
        <v>609</v>
      </c>
      <c r="E29" s="126" t="s">
        <v>9323</v>
      </c>
      <c r="F29" s="127"/>
      <c r="G29" s="105"/>
    </row>
    <row r="30" spans="1:7" x14ac:dyDescent="0.25">
      <c r="A30" s="126" t="s">
        <v>9276</v>
      </c>
      <c r="B30" s="127" cm="1">
        <f t="array" ref="B30">IF(ROW() &lt; ROW(INDEX(irrigation[experiment_ID],ROWS(irrigation[experiment_ID]))), COUNTIF(INDEX(irrigation[experiment_ID],1):irrigation[[#This Row],[experiment_ID]],irrigation[[#This Row],[experiment_ID]]), "")</f>
        <v>1</v>
      </c>
      <c r="C30" s="126" t="s">
        <v>9321</v>
      </c>
      <c r="D30" s="126" t="s">
        <v>609</v>
      </c>
      <c r="E30" s="126"/>
      <c r="F30" s="127"/>
      <c r="G30" s="105"/>
    </row>
    <row r="31" spans="1:7" x14ac:dyDescent="0.25">
      <c r="A31" s="126" t="s">
        <v>9276</v>
      </c>
      <c r="B31" s="127" cm="1">
        <f t="array" ref="B31">IF(ROW() &lt; ROW(INDEX(irrigation[experiment_ID],ROWS(irrigation[experiment_ID]))), COUNTIF(INDEX(irrigation[experiment_ID],1):irrigation[[#This Row],[experiment_ID]],irrigation[[#This Row],[experiment_ID]]), "")</f>
        <v>2</v>
      </c>
      <c r="C31" s="126" t="s">
        <v>9322</v>
      </c>
      <c r="D31" s="126" t="s">
        <v>609</v>
      </c>
      <c r="E31" s="126" t="s">
        <v>9323</v>
      </c>
      <c r="F31" s="127"/>
      <c r="G31" s="105"/>
    </row>
    <row r="32" spans="1:7" x14ac:dyDescent="0.25">
      <c r="A32" s="126" t="s">
        <v>9277</v>
      </c>
      <c r="B32" s="127" cm="1">
        <f t="array" ref="B32">IF(ROW() &lt; ROW(INDEX(irrigation[experiment_ID],ROWS(irrigation[experiment_ID]))), COUNTIF(INDEX(irrigation[experiment_ID],1):irrigation[[#This Row],[experiment_ID]],irrigation[[#This Row],[experiment_ID]]), "")</f>
        <v>1</v>
      </c>
      <c r="C32" s="126" t="s">
        <v>9321</v>
      </c>
      <c r="D32" s="126" t="s">
        <v>609</v>
      </c>
      <c r="E32" s="126"/>
      <c r="F32" s="127"/>
      <c r="G32" s="105"/>
    </row>
    <row r="33" spans="1:7" x14ac:dyDescent="0.25">
      <c r="A33" s="126" t="s">
        <v>9277</v>
      </c>
      <c r="B33" s="127" cm="1">
        <f t="array" ref="B33">IF(ROW() &lt; ROW(INDEX(irrigation[experiment_ID],ROWS(irrigation[experiment_ID]))), COUNTIF(INDEX(irrigation[experiment_ID],1):irrigation[[#This Row],[experiment_ID]],irrigation[[#This Row],[experiment_ID]]), "")</f>
        <v>2</v>
      </c>
      <c r="C33" s="126" t="s">
        <v>9322</v>
      </c>
      <c r="D33" s="126" t="s">
        <v>609</v>
      </c>
      <c r="E33" s="126" t="s">
        <v>9323</v>
      </c>
      <c r="F33" s="127"/>
      <c r="G33" s="105"/>
    </row>
    <row r="34" spans="1:7" x14ac:dyDescent="0.25">
      <c r="A34" s="126" t="s">
        <v>9278</v>
      </c>
      <c r="B34" s="127" cm="1">
        <f t="array" ref="B34">IF(ROW() &lt; ROW(INDEX(irrigation[experiment_ID],ROWS(irrigation[experiment_ID]))), COUNTIF(INDEX(irrigation[experiment_ID],1):irrigation[[#This Row],[experiment_ID]],irrigation[[#This Row],[experiment_ID]]), "")</f>
        <v>1</v>
      </c>
      <c r="C34" s="126" t="s">
        <v>9321</v>
      </c>
      <c r="D34" s="126" t="s">
        <v>609</v>
      </c>
      <c r="E34" s="126"/>
      <c r="F34" s="127"/>
      <c r="G34" s="105"/>
    </row>
    <row r="35" spans="1:7" x14ac:dyDescent="0.25">
      <c r="A35" s="126" t="s">
        <v>9278</v>
      </c>
      <c r="B35" s="127" cm="1">
        <f t="array" ref="B35">IF(ROW() &lt; ROW(INDEX(irrigation[experiment_ID],ROWS(irrigation[experiment_ID]))), COUNTIF(INDEX(irrigation[experiment_ID],1):irrigation[[#This Row],[experiment_ID]],irrigation[[#This Row],[experiment_ID]]), "")</f>
        <v>2</v>
      </c>
      <c r="C35" s="126" t="s">
        <v>9322</v>
      </c>
      <c r="D35" s="126" t="s">
        <v>609</v>
      </c>
      <c r="E35" s="126" t="s">
        <v>9323</v>
      </c>
      <c r="F35" s="127"/>
      <c r="G35" s="105"/>
    </row>
    <row r="36" spans="1:7" x14ac:dyDescent="0.25">
      <c r="A36" s="126" t="s">
        <v>9279</v>
      </c>
      <c r="B36" s="127" cm="1">
        <f t="array" ref="B36">IF(ROW() &lt; ROW(INDEX(irrigation[experiment_ID],ROWS(irrigation[experiment_ID]))), COUNTIF(INDEX(irrigation[experiment_ID],1):irrigation[[#This Row],[experiment_ID]],irrigation[[#This Row],[experiment_ID]]), "")</f>
        <v>1</v>
      </c>
      <c r="C36" s="126" t="s">
        <v>9321</v>
      </c>
      <c r="D36" s="126" t="s">
        <v>609</v>
      </c>
      <c r="E36" s="126"/>
      <c r="F36" s="127"/>
      <c r="G36" s="105"/>
    </row>
    <row r="37" spans="1:7" x14ac:dyDescent="0.25">
      <c r="A37" s="126" t="s">
        <v>9279</v>
      </c>
      <c r="B37" s="127" cm="1">
        <f t="array" ref="B37">IF(ROW() &lt; ROW(INDEX(irrigation[experiment_ID],ROWS(irrigation[experiment_ID]))), COUNTIF(INDEX(irrigation[experiment_ID],1):irrigation[[#This Row],[experiment_ID]],irrigation[[#This Row],[experiment_ID]]), "")</f>
        <v>2</v>
      </c>
      <c r="C37" s="126" t="s">
        <v>9322</v>
      </c>
      <c r="D37" s="126" t="s">
        <v>609</v>
      </c>
      <c r="E37" s="126" t="s">
        <v>9323</v>
      </c>
      <c r="F37" s="127"/>
      <c r="G37" s="105"/>
    </row>
    <row r="38" spans="1:7" x14ac:dyDescent="0.25">
      <c r="A38" s="126" t="s">
        <v>9280</v>
      </c>
      <c r="B38" s="127" cm="1">
        <f t="array" ref="B38">IF(ROW() &lt; ROW(INDEX(irrigation[experiment_ID],ROWS(irrigation[experiment_ID]))), COUNTIF(INDEX(irrigation[experiment_ID],1):irrigation[[#This Row],[experiment_ID]],irrigation[[#This Row],[experiment_ID]]), "")</f>
        <v>1</v>
      </c>
      <c r="C38" s="126" t="s">
        <v>9321</v>
      </c>
      <c r="D38" s="126" t="s">
        <v>609</v>
      </c>
      <c r="E38" s="126"/>
      <c r="F38" s="127"/>
      <c r="G38" s="105"/>
    </row>
    <row r="39" spans="1:7" x14ac:dyDescent="0.25">
      <c r="A39" s="126" t="s">
        <v>9280</v>
      </c>
      <c r="B39" s="127" cm="1">
        <f t="array" ref="B39">IF(ROW() &lt; ROW(INDEX(irrigation[experiment_ID],ROWS(irrigation[experiment_ID]))), COUNTIF(INDEX(irrigation[experiment_ID],1):irrigation[[#This Row],[experiment_ID]],irrigation[[#This Row],[experiment_ID]]), "")</f>
        <v>2</v>
      </c>
      <c r="C39" s="126" t="s">
        <v>9322</v>
      </c>
      <c r="D39" s="126" t="s">
        <v>609</v>
      </c>
      <c r="E39" s="126" t="s">
        <v>9323</v>
      </c>
      <c r="F39" s="127"/>
      <c r="G39" s="105"/>
    </row>
    <row r="40" spans="1:7" x14ac:dyDescent="0.25">
      <c r="A40" s="126" t="s">
        <v>9281</v>
      </c>
      <c r="B40" s="127" cm="1">
        <f t="array" ref="B40">IF(ROW() &lt; ROW(INDEX(irrigation[experiment_ID],ROWS(irrigation[experiment_ID]))), COUNTIF(INDEX(irrigation[experiment_ID],1):irrigation[[#This Row],[experiment_ID]],irrigation[[#This Row],[experiment_ID]]), "")</f>
        <v>1</v>
      </c>
      <c r="C40" s="126" t="s">
        <v>9321</v>
      </c>
      <c r="D40" s="126" t="s">
        <v>609</v>
      </c>
      <c r="E40" s="126"/>
      <c r="F40" s="127"/>
      <c r="G40" s="105"/>
    </row>
    <row r="41" spans="1:7" x14ac:dyDescent="0.25">
      <c r="A41" s="126" t="s">
        <v>9281</v>
      </c>
      <c r="B41" s="127" cm="1">
        <f t="array" ref="B41">IF(ROW() &lt; ROW(INDEX(irrigation[experiment_ID],ROWS(irrigation[experiment_ID]))), COUNTIF(INDEX(irrigation[experiment_ID],1):irrigation[[#This Row],[experiment_ID]],irrigation[[#This Row],[experiment_ID]]), "")</f>
        <v>2</v>
      </c>
      <c r="C41" s="126" t="s">
        <v>9322</v>
      </c>
      <c r="D41" s="126" t="s">
        <v>609</v>
      </c>
      <c r="E41" s="126" t="s">
        <v>9323</v>
      </c>
      <c r="F41" s="127"/>
      <c r="G41" s="105"/>
    </row>
    <row r="42" spans="1:7" x14ac:dyDescent="0.25">
      <c r="A42" s="126" t="s">
        <v>9282</v>
      </c>
      <c r="B42" s="127" cm="1">
        <f t="array" ref="B42">IF(ROW() &lt; ROW(INDEX(irrigation[experiment_ID],ROWS(irrigation[experiment_ID]))), COUNTIF(INDEX(irrigation[experiment_ID],1):irrigation[[#This Row],[experiment_ID]],irrigation[[#This Row],[experiment_ID]]), "")</f>
        <v>1</v>
      </c>
      <c r="C42" s="126" t="s">
        <v>9321</v>
      </c>
      <c r="D42" s="126" t="s">
        <v>609</v>
      </c>
      <c r="E42" s="126"/>
      <c r="F42" s="127"/>
      <c r="G42" s="105"/>
    </row>
    <row r="43" spans="1:7" x14ac:dyDescent="0.25">
      <c r="A43" s="126" t="s">
        <v>9282</v>
      </c>
      <c r="B43" s="127" cm="1">
        <f t="array" ref="B43">IF(ROW() &lt; ROW(INDEX(irrigation[experiment_ID],ROWS(irrigation[experiment_ID]))), COUNTIF(INDEX(irrigation[experiment_ID],1):irrigation[[#This Row],[experiment_ID]],irrigation[[#This Row],[experiment_ID]]), "")</f>
        <v>2</v>
      </c>
      <c r="C43" s="126" t="s">
        <v>9322</v>
      </c>
      <c r="D43" s="126" t="s">
        <v>609</v>
      </c>
      <c r="E43" s="126" t="s">
        <v>9323</v>
      </c>
      <c r="F43" s="127"/>
      <c r="G43" s="105"/>
    </row>
    <row r="44" spans="1:7" x14ac:dyDescent="0.25">
      <c r="A44" s="126" t="s">
        <v>9283</v>
      </c>
      <c r="B44" s="127" cm="1">
        <f t="array" ref="B44">IF(ROW() &lt; ROW(INDEX(irrigation[experiment_ID],ROWS(irrigation[experiment_ID]))), COUNTIF(INDEX(irrigation[experiment_ID],1):irrigation[[#This Row],[experiment_ID]],irrigation[[#This Row],[experiment_ID]]), "")</f>
        <v>1</v>
      </c>
      <c r="C44" s="126" t="s">
        <v>9321</v>
      </c>
      <c r="D44" s="126" t="s">
        <v>609</v>
      </c>
      <c r="E44" s="126"/>
      <c r="F44" s="127"/>
      <c r="G44" s="105"/>
    </row>
    <row r="45" spans="1:7" x14ac:dyDescent="0.25">
      <c r="A45" s="126" t="s">
        <v>9283</v>
      </c>
      <c r="B45" s="127" cm="1">
        <f t="array" ref="B45">IF(ROW() &lt; ROW(INDEX(irrigation[experiment_ID],ROWS(irrigation[experiment_ID]))), COUNTIF(INDEX(irrigation[experiment_ID],1):irrigation[[#This Row],[experiment_ID]],irrigation[[#This Row],[experiment_ID]]), "")</f>
        <v>2</v>
      </c>
      <c r="C45" s="126" t="s">
        <v>9322</v>
      </c>
      <c r="D45" s="126" t="s">
        <v>609</v>
      </c>
      <c r="E45" s="126" t="s">
        <v>9323</v>
      </c>
      <c r="F45" s="127"/>
      <c r="G45" s="105"/>
    </row>
    <row r="46" spans="1:7" x14ac:dyDescent="0.25">
      <c r="A46" s="126" t="s">
        <v>9284</v>
      </c>
      <c r="B46" s="127" cm="1">
        <f t="array" ref="B46">IF(ROW() &lt; ROW(INDEX(irrigation[experiment_ID],ROWS(irrigation[experiment_ID]))), COUNTIF(INDEX(irrigation[experiment_ID],1):irrigation[[#This Row],[experiment_ID]],irrigation[[#This Row],[experiment_ID]]), "")</f>
        <v>1</v>
      </c>
      <c r="C46" s="126" t="s">
        <v>9321</v>
      </c>
      <c r="D46" s="126" t="s">
        <v>609</v>
      </c>
      <c r="E46" s="126"/>
      <c r="F46" s="127"/>
      <c r="G46" s="105"/>
    </row>
    <row r="47" spans="1:7" x14ac:dyDescent="0.25">
      <c r="A47" s="126" t="s">
        <v>9284</v>
      </c>
      <c r="B47" s="127" cm="1">
        <f t="array" ref="B47">IF(ROW() &lt; ROW(INDEX(irrigation[experiment_ID],ROWS(irrigation[experiment_ID]))), COUNTIF(INDEX(irrigation[experiment_ID],1):irrigation[[#This Row],[experiment_ID]],irrigation[[#This Row],[experiment_ID]]), "")</f>
        <v>2</v>
      </c>
      <c r="C47" s="126" t="s">
        <v>9322</v>
      </c>
      <c r="D47" s="126" t="s">
        <v>609</v>
      </c>
      <c r="E47" s="126" t="s">
        <v>9323</v>
      </c>
      <c r="F47" s="127"/>
      <c r="G47" s="105"/>
    </row>
    <row r="48" spans="1:7" x14ac:dyDescent="0.25">
      <c r="A48" s="126" t="s">
        <v>9285</v>
      </c>
      <c r="B48" s="127" cm="1">
        <f t="array" ref="B48">IF(ROW() &lt; ROW(INDEX(irrigation[experiment_ID],ROWS(irrigation[experiment_ID]))), COUNTIF(INDEX(irrigation[experiment_ID],1):irrigation[[#This Row],[experiment_ID]],irrigation[[#This Row],[experiment_ID]]), "")</f>
        <v>1</v>
      </c>
      <c r="C48" s="126" t="s">
        <v>9321</v>
      </c>
      <c r="D48" s="126" t="s">
        <v>609</v>
      </c>
      <c r="E48" s="126"/>
      <c r="F48" s="127"/>
      <c r="G48" s="105"/>
    </row>
    <row r="49" spans="1:7" x14ac:dyDescent="0.25">
      <c r="A49" s="126" t="s">
        <v>9285</v>
      </c>
      <c r="B49" s="127" cm="1">
        <f t="array" ref="B49">IF(ROW() &lt; ROW(INDEX(irrigation[experiment_ID],ROWS(irrigation[experiment_ID]))), COUNTIF(INDEX(irrigation[experiment_ID],1):irrigation[[#This Row],[experiment_ID]],irrigation[[#This Row],[experiment_ID]]), "")</f>
        <v>2</v>
      </c>
      <c r="C49" s="126" t="s">
        <v>9322</v>
      </c>
      <c r="D49" s="126" t="s">
        <v>609</v>
      </c>
      <c r="E49" s="126" t="s">
        <v>9323</v>
      </c>
      <c r="F49" s="127"/>
      <c r="G49" s="105"/>
    </row>
    <row r="50" spans="1:7" x14ac:dyDescent="0.25">
      <c r="A50" s="126" t="s">
        <v>9286</v>
      </c>
      <c r="B50" s="127" cm="1">
        <f t="array" ref="B50">IF(ROW() &lt; ROW(INDEX(irrigation[experiment_ID],ROWS(irrigation[experiment_ID]))), COUNTIF(INDEX(irrigation[experiment_ID],1):irrigation[[#This Row],[experiment_ID]],irrigation[[#This Row],[experiment_ID]]), "")</f>
        <v>1</v>
      </c>
      <c r="C50" s="126" t="s">
        <v>9321</v>
      </c>
      <c r="D50" s="126" t="s">
        <v>609</v>
      </c>
      <c r="E50" s="126"/>
      <c r="F50" s="127"/>
      <c r="G50" s="105"/>
    </row>
    <row r="51" spans="1:7" x14ac:dyDescent="0.25">
      <c r="A51" s="126" t="s">
        <v>9286</v>
      </c>
      <c r="B51" s="127" cm="1">
        <f t="array" ref="B51">IF(ROW() &lt; ROW(INDEX(irrigation[experiment_ID],ROWS(irrigation[experiment_ID]))), COUNTIF(INDEX(irrigation[experiment_ID],1):irrigation[[#This Row],[experiment_ID]],irrigation[[#This Row],[experiment_ID]]), "")</f>
        <v>2</v>
      </c>
      <c r="C51" s="126" t="s">
        <v>9322</v>
      </c>
      <c r="D51" s="126" t="s">
        <v>609</v>
      </c>
      <c r="E51" s="126" t="s">
        <v>9323</v>
      </c>
      <c r="F51" s="127"/>
      <c r="G51" s="105"/>
    </row>
    <row r="52" spans="1:7" x14ac:dyDescent="0.25">
      <c r="A52" s="126" t="s">
        <v>9287</v>
      </c>
      <c r="B52" s="127" cm="1">
        <f t="array" ref="B52">IF(ROW() &lt; ROW(INDEX(irrigation[experiment_ID],ROWS(irrigation[experiment_ID]))), COUNTIF(INDEX(irrigation[experiment_ID],1):irrigation[[#This Row],[experiment_ID]],irrigation[[#This Row],[experiment_ID]]), "")</f>
        <v>1</v>
      </c>
      <c r="C52" s="126" t="s">
        <v>9321</v>
      </c>
      <c r="D52" s="126" t="s">
        <v>609</v>
      </c>
      <c r="E52" s="126"/>
      <c r="F52" s="127"/>
      <c r="G52" s="105"/>
    </row>
    <row r="53" spans="1:7" x14ac:dyDescent="0.25">
      <c r="A53" s="126" t="s">
        <v>9287</v>
      </c>
      <c r="B53" s="127" cm="1">
        <f t="array" ref="B53">IF(ROW() &lt; ROW(INDEX(irrigation[experiment_ID],ROWS(irrigation[experiment_ID]))), COUNTIF(INDEX(irrigation[experiment_ID],1):irrigation[[#This Row],[experiment_ID]],irrigation[[#This Row],[experiment_ID]]), "")</f>
        <v>2</v>
      </c>
      <c r="C53" s="126" t="s">
        <v>9322</v>
      </c>
      <c r="D53" s="126" t="s">
        <v>609</v>
      </c>
      <c r="E53" s="126" t="s">
        <v>9323</v>
      </c>
      <c r="F53" s="127"/>
      <c r="G53" s="105"/>
    </row>
    <row r="54" spans="1:7" x14ac:dyDescent="0.25">
      <c r="A54" s="126" t="s">
        <v>9288</v>
      </c>
      <c r="B54" s="127" cm="1">
        <f t="array" ref="B54">IF(ROW() &lt; ROW(INDEX(irrigation[experiment_ID],ROWS(irrigation[experiment_ID]))), COUNTIF(INDEX(irrigation[experiment_ID],1):irrigation[[#This Row],[experiment_ID]],irrigation[[#This Row],[experiment_ID]]), "")</f>
        <v>1</v>
      </c>
      <c r="C54" s="126" t="s">
        <v>9321</v>
      </c>
      <c r="D54" s="126" t="s">
        <v>609</v>
      </c>
      <c r="E54" s="126"/>
      <c r="F54" s="127"/>
      <c r="G54" s="105"/>
    </row>
    <row r="55" spans="1:7" x14ac:dyDescent="0.25">
      <c r="A55" s="126" t="s">
        <v>9288</v>
      </c>
      <c r="B55" s="127" cm="1">
        <f t="array" ref="B55">IF(ROW() &lt; ROW(INDEX(irrigation[experiment_ID],ROWS(irrigation[experiment_ID]))), COUNTIF(INDEX(irrigation[experiment_ID],1):irrigation[[#This Row],[experiment_ID]],irrigation[[#This Row],[experiment_ID]]), "")</f>
        <v>2</v>
      </c>
      <c r="C55" s="126" t="s">
        <v>9322</v>
      </c>
      <c r="D55" s="126" t="s">
        <v>609</v>
      </c>
      <c r="E55" s="126" t="s">
        <v>9323</v>
      </c>
      <c r="F55" s="127"/>
      <c r="G55" s="105"/>
    </row>
    <row r="56" spans="1:7" x14ac:dyDescent="0.25">
      <c r="A56" s="126" t="s">
        <v>9289</v>
      </c>
      <c r="B56" s="127" cm="1">
        <f t="array" ref="B56">IF(ROW() &lt; ROW(INDEX(irrigation[experiment_ID],ROWS(irrigation[experiment_ID]))), COUNTIF(INDEX(irrigation[experiment_ID],1):irrigation[[#This Row],[experiment_ID]],irrigation[[#This Row],[experiment_ID]]), "")</f>
        <v>1</v>
      </c>
      <c r="C56" s="126" t="s">
        <v>9321</v>
      </c>
      <c r="D56" s="126" t="s">
        <v>609</v>
      </c>
      <c r="E56" s="126"/>
      <c r="F56" s="127"/>
      <c r="G56" s="105"/>
    </row>
    <row r="57" spans="1:7" x14ac:dyDescent="0.25">
      <c r="A57" s="126" t="s">
        <v>9289</v>
      </c>
      <c r="B57" s="127" cm="1">
        <f t="array" ref="B57">IF(ROW() &lt; ROW(INDEX(irrigation[experiment_ID],ROWS(irrigation[experiment_ID]))), COUNTIF(INDEX(irrigation[experiment_ID],1):irrigation[[#This Row],[experiment_ID]],irrigation[[#This Row],[experiment_ID]]), "")</f>
        <v>2</v>
      </c>
      <c r="C57" s="126" t="s">
        <v>9322</v>
      </c>
      <c r="D57" s="126" t="s">
        <v>609</v>
      </c>
      <c r="E57" s="126" t="s">
        <v>9323</v>
      </c>
      <c r="F57" s="127"/>
      <c r="G57" s="105"/>
    </row>
    <row r="58" spans="1:7" x14ac:dyDescent="0.25">
      <c r="A58" s="126" t="s">
        <v>9290</v>
      </c>
      <c r="B58" s="127" cm="1">
        <f t="array" ref="B58">IF(ROW() &lt; ROW(INDEX(irrigation[experiment_ID],ROWS(irrigation[experiment_ID]))), COUNTIF(INDEX(irrigation[experiment_ID],1):irrigation[[#This Row],[experiment_ID]],irrigation[[#This Row],[experiment_ID]]), "")</f>
        <v>1</v>
      </c>
      <c r="C58" s="126" t="s">
        <v>9321</v>
      </c>
      <c r="D58" s="126" t="s">
        <v>609</v>
      </c>
      <c r="E58" s="126"/>
      <c r="F58" s="127"/>
      <c r="G58" s="105"/>
    </row>
    <row r="59" spans="1:7" x14ac:dyDescent="0.25">
      <c r="A59" s="126" t="s">
        <v>9290</v>
      </c>
      <c r="B59" s="127" cm="1">
        <f t="array" ref="B59">IF(ROW() &lt; ROW(INDEX(irrigation[experiment_ID],ROWS(irrigation[experiment_ID]))), COUNTIF(INDEX(irrigation[experiment_ID],1):irrigation[[#This Row],[experiment_ID]],irrigation[[#This Row],[experiment_ID]]), "")</f>
        <v>2</v>
      </c>
      <c r="C59" s="126" t="s">
        <v>9322</v>
      </c>
      <c r="D59" s="126" t="s">
        <v>609</v>
      </c>
      <c r="E59" s="126" t="s">
        <v>9323</v>
      </c>
      <c r="F59" s="127"/>
      <c r="G59" s="105"/>
    </row>
    <row r="60" spans="1:7" x14ac:dyDescent="0.25">
      <c r="A60" s="126" t="s">
        <v>9291</v>
      </c>
      <c r="B60" s="127" cm="1">
        <f t="array" ref="B60">IF(ROW() &lt; ROW(INDEX(irrigation[experiment_ID],ROWS(irrigation[experiment_ID]))), COUNTIF(INDEX(irrigation[experiment_ID],1):irrigation[[#This Row],[experiment_ID]],irrigation[[#This Row],[experiment_ID]]), "")</f>
        <v>1</v>
      </c>
      <c r="C60" s="126" t="s">
        <v>9321</v>
      </c>
      <c r="D60" s="126" t="s">
        <v>609</v>
      </c>
      <c r="E60" s="126"/>
      <c r="F60" s="127"/>
      <c r="G60" s="105"/>
    </row>
    <row r="61" spans="1:7" x14ac:dyDescent="0.25">
      <c r="A61" s="126" t="s">
        <v>9291</v>
      </c>
      <c r="B61" s="127" cm="1">
        <f t="array" ref="B61">IF(ROW() &lt; ROW(INDEX(irrigation[experiment_ID],ROWS(irrigation[experiment_ID]))), COUNTIF(INDEX(irrigation[experiment_ID],1):irrigation[[#This Row],[experiment_ID]],irrigation[[#This Row],[experiment_ID]]), "")</f>
        <v>2</v>
      </c>
      <c r="C61" s="126" t="s">
        <v>9322</v>
      </c>
      <c r="D61" s="126" t="s">
        <v>609</v>
      </c>
      <c r="E61" s="126" t="s">
        <v>9323</v>
      </c>
      <c r="F61" s="127"/>
      <c r="G61" s="105"/>
    </row>
    <row r="62" spans="1:7" x14ac:dyDescent="0.25">
      <c r="A62" s="126" t="s">
        <v>9292</v>
      </c>
      <c r="B62" s="127" cm="1">
        <f t="array" ref="B62">IF(ROW() &lt; ROW(INDEX(irrigation[experiment_ID],ROWS(irrigation[experiment_ID]))), COUNTIF(INDEX(irrigation[experiment_ID],1):irrigation[[#This Row],[experiment_ID]],irrigation[[#This Row],[experiment_ID]]), "")</f>
        <v>1</v>
      </c>
      <c r="C62" s="126" t="s">
        <v>9321</v>
      </c>
      <c r="D62" s="126" t="s">
        <v>609</v>
      </c>
      <c r="E62" s="126"/>
      <c r="F62" s="127"/>
      <c r="G62" s="105"/>
    </row>
    <row r="63" spans="1:7" x14ac:dyDescent="0.25">
      <c r="A63" s="126" t="s">
        <v>9292</v>
      </c>
      <c r="B63" s="127" cm="1">
        <f t="array" ref="B63">IF(ROW() &lt; ROW(INDEX(irrigation[experiment_ID],ROWS(irrigation[experiment_ID]))), COUNTIF(INDEX(irrigation[experiment_ID],1):irrigation[[#This Row],[experiment_ID]],irrigation[[#This Row],[experiment_ID]]), "")</f>
        <v>2</v>
      </c>
      <c r="C63" s="126" t="s">
        <v>9322</v>
      </c>
      <c r="D63" s="126" t="s">
        <v>609</v>
      </c>
      <c r="E63" s="126" t="s">
        <v>9323</v>
      </c>
      <c r="F63" s="127"/>
      <c r="G63" s="105"/>
    </row>
    <row r="64" spans="1:7" x14ac:dyDescent="0.25">
      <c r="A64" s="126" t="s">
        <v>9293</v>
      </c>
      <c r="B64" s="127" cm="1">
        <f t="array" ref="B64">IF(ROW() &lt; ROW(INDEX(irrigation[experiment_ID],ROWS(irrigation[experiment_ID]))), COUNTIF(INDEX(irrigation[experiment_ID],1):irrigation[[#This Row],[experiment_ID]],irrigation[[#This Row],[experiment_ID]]), "")</f>
        <v>1</v>
      </c>
      <c r="C64" s="126" t="s">
        <v>9321</v>
      </c>
      <c r="D64" s="126" t="s">
        <v>609</v>
      </c>
      <c r="E64" s="126"/>
      <c r="F64" s="127"/>
      <c r="G64" s="105"/>
    </row>
    <row r="65" spans="1:7" x14ac:dyDescent="0.25">
      <c r="A65" s="126" t="s">
        <v>9293</v>
      </c>
      <c r="B65" s="127" cm="1">
        <f t="array" ref="B65">IF(ROW() &lt; ROW(INDEX(irrigation[experiment_ID],ROWS(irrigation[experiment_ID]))), COUNTIF(INDEX(irrigation[experiment_ID],1):irrigation[[#This Row],[experiment_ID]],irrigation[[#This Row],[experiment_ID]]), "")</f>
        <v>2</v>
      </c>
      <c r="C65" s="126" t="s">
        <v>9322</v>
      </c>
      <c r="D65" s="126" t="s">
        <v>609</v>
      </c>
      <c r="E65" s="126" t="s">
        <v>9323</v>
      </c>
      <c r="F65" s="127"/>
      <c r="G65" s="105"/>
    </row>
    <row r="66" spans="1:7" ht="12" customHeight="1" x14ac:dyDescent="0.25">
      <c r="A66" s="126" t="s">
        <v>9294</v>
      </c>
      <c r="B66" s="127" cm="1">
        <f t="array" ref="B66">IF(ROW() &lt; ROW(INDEX(irrigation[experiment_ID],ROWS(irrigation[experiment_ID]))), COUNTIF(INDEX(irrigation[experiment_ID],1):irrigation[[#This Row],[experiment_ID]],irrigation[[#This Row],[experiment_ID]]), "")</f>
        <v>1</v>
      </c>
      <c r="C66" s="126" t="s">
        <v>9321</v>
      </c>
      <c r="D66" s="126" t="s">
        <v>609</v>
      </c>
      <c r="E66" s="126"/>
      <c r="F66" s="127"/>
      <c r="G66" s="105"/>
    </row>
    <row r="67" spans="1:7" ht="12" customHeight="1" x14ac:dyDescent="0.25">
      <c r="A67" s="126" t="s">
        <v>9294</v>
      </c>
      <c r="B67" s="127" cm="1">
        <f t="array" ref="B67">IF(ROW() &lt; ROW(INDEX(irrigation[experiment_ID],ROWS(irrigation[experiment_ID]))), COUNTIF(INDEX(irrigation[experiment_ID],1):irrigation[[#This Row],[experiment_ID]],irrigation[[#This Row],[experiment_ID]]), "")</f>
        <v>2</v>
      </c>
      <c r="C67" s="126" t="s">
        <v>9322</v>
      </c>
      <c r="D67" s="126" t="s">
        <v>609</v>
      </c>
      <c r="E67" s="126" t="s">
        <v>9323</v>
      </c>
      <c r="F67" s="127"/>
      <c r="G67" s="105"/>
    </row>
    <row r="68" spans="1:7" ht="12" customHeight="1" x14ac:dyDescent="0.25">
      <c r="A68" s="126" t="s">
        <v>9295</v>
      </c>
      <c r="B68" s="127" cm="1">
        <f t="array" ref="B68">IF(ROW() &lt; ROW(INDEX(irrigation[experiment_ID],ROWS(irrigation[experiment_ID]))), COUNTIF(INDEX(irrigation[experiment_ID],1):irrigation[[#This Row],[experiment_ID]],irrigation[[#This Row],[experiment_ID]]), "")</f>
        <v>1</v>
      </c>
      <c r="C68" s="126" t="s">
        <v>9321</v>
      </c>
      <c r="D68" s="126" t="s">
        <v>609</v>
      </c>
      <c r="E68" s="126"/>
      <c r="F68" s="127"/>
      <c r="G68" s="105"/>
    </row>
    <row r="69" spans="1:7" ht="12" customHeight="1" x14ac:dyDescent="0.25">
      <c r="A69" s="126" t="s">
        <v>9295</v>
      </c>
      <c r="B69" s="127" cm="1">
        <f t="array" ref="B69">IF(ROW() &lt; ROW(INDEX(irrigation[experiment_ID],ROWS(irrigation[experiment_ID]))), COUNTIF(INDEX(irrigation[experiment_ID],1):irrigation[[#This Row],[experiment_ID]],irrigation[[#This Row],[experiment_ID]]), "")</f>
        <v>2</v>
      </c>
      <c r="C69" s="126" t="s">
        <v>9322</v>
      </c>
      <c r="D69" s="126" t="s">
        <v>609</v>
      </c>
      <c r="E69" s="126" t="s">
        <v>9323</v>
      </c>
      <c r="F69" s="127"/>
      <c r="G69" s="105"/>
    </row>
    <row r="70" spans="1:7" ht="12" customHeight="1" x14ac:dyDescent="0.25">
      <c r="A70" s="126" t="s">
        <v>9296</v>
      </c>
      <c r="B70" s="127" cm="1">
        <f t="array" ref="B70">IF(ROW() &lt; ROW(INDEX(irrigation[experiment_ID],ROWS(irrigation[experiment_ID]))), COUNTIF(INDEX(irrigation[experiment_ID],1):irrigation[[#This Row],[experiment_ID]],irrigation[[#This Row],[experiment_ID]]), "")</f>
        <v>1</v>
      </c>
      <c r="C70" s="126" t="s">
        <v>9321</v>
      </c>
      <c r="D70" s="126" t="s">
        <v>609</v>
      </c>
      <c r="E70" s="126"/>
      <c r="F70" s="127"/>
      <c r="G70" s="105"/>
    </row>
    <row r="71" spans="1:7" ht="12" customHeight="1" x14ac:dyDescent="0.25">
      <c r="A71" s="126" t="s">
        <v>9296</v>
      </c>
      <c r="B71" s="127" cm="1">
        <f t="array" ref="B71">IF(ROW() &lt; ROW(INDEX(irrigation[experiment_ID],ROWS(irrigation[experiment_ID]))), COUNTIF(INDEX(irrigation[experiment_ID],1):irrigation[[#This Row],[experiment_ID]],irrigation[[#This Row],[experiment_ID]]), "")</f>
        <v>2</v>
      </c>
      <c r="C71" s="126" t="s">
        <v>9322</v>
      </c>
      <c r="D71" s="126" t="s">
        <v>609</v>
      </c>
      <c r="E71" s="126" t="s">
        <v>9323</v>
      </c>
      <c r="F71" s="127"/>
      <c r="G71" s="105"/>
    </row>
    <row r="72" spans="1:7" ht="12" customHeight="1" x14ac:dyDescent="0.25">
      <c r="A72" s="126" t="s">
        <v>9297</v>
      </c>
      <c r="B72" s="127" cm="1">
        <f t="array" ref="B72">IF(ROW() &lt; ROW(INDEX(irrigation[experiment_ID],ROWS(irrigation[experiment_ID]))), COUNTIF(INDEX(irrigation[experiment_ID],1):irrigation[[#This Row],[experiment_ID]],irrigation[[#This Row],[experiment_ID]]), "")</f>
        <v>1</v>
      </c>
      <c r="C72" s="126" t="s">
        <v>9321</v>
      </c>
      <c r="D72" s="126" t="s">
        <v>609</v>
      </c>
      <c r="E72" s="126"/>
      <c r="F72" s="127"/>
      <c r="G72" s="105"/>
    </row>
    <row r="73" spans="1:7" ht="12" customHeight="1" x14ac:dyDescent="0.25">
      <c r="A73" s="126" t="s">
        <v>9297</v>
      </c>
      <c r="B73" s="127" cm="1">
        <f t="array" ref="B73">IF(ROW() &lt; ROW(INDEX(irrigation[experiment_ID],ROWS(irrigation[experiment_ID]))), COUNTIF(INDEX(irrigation[experiment_ID],1):irrigation[[#This Row],[experiment_ID]],irrigation[[#This Row],[experiment_ID]]), "")</f>
        <v>2</v>
      </c>
      <c r="C73" s="126" t="s">
        <v>9322</v>
      </c>
      <c r="D73" s="126" t="s">
        <v>609</v>
      </c>
      <c r="E73" s="126" t="s">
        <v>9323</v>
      </c>
      <c r="F73" s="127"/>
      <c r="G73" s="105"/>
    </row>
    <row r="74" spans="1:7" ht="12" customHeight="1" x14ac:dyDescent="0.25">
      <c r="A74" s="126" t="s">
        <v>9298</v>
      </c>
      <c r="B74" s="127" cm="1">
        <f t="array" ref="B74">IF(ROW() &lt; ROW(INDEX(irrigation[experiment_ID],ROWS(irrigation[experiment_ID]))), COUNTIF(INDEX(irrigation[experiment_ID],1):irrigation[[#This Row],[experiment_ID]],irrigation[[#This Row],[experiment_ID]]), "")</f>
        <v>1</v>
      </c>
      <c r="C74" s="126" t="s">
        <v>9321</v>
      </c>
      <c r="D74" s="126" t="s">
        <v>609</v>
      </c>
      <c r="E74" s="126"/>
      <c r="F74" s="127"/>
      <c r="G74" s="105"/>
    </row>
    <row r="75" spans="1:7" ht="12" customHeight="1" x14ac:dyDescent="0.25">
      <c r="A75" s="126" t="s">
        <v>9298</v>
      </c>
      <c r="B75" s="127" cm="1">
        <f t="array" ref="B75">IF(ROW() &lt; ROW(INDEX(irrigation[experiment_ID],ROWS(irrigation[experiment_ID]))), COUNTIF(INDEX(irrigation[experiment_ID],1):irrigation[[#This Row],[experiment_ID]],irrigation[[#This Row],[experiment_ID]]), "")</f>
        <v>2</v>
      </c>
      <c r="C75" s="126" t="s">
        <v>9322</v>
      </c>
      <c r="D75" s="126" t="s">
        <v>609</v>
      </c>
      <c r="E75" s="126" t="s">
        <v>9323</v>
      </c>
      <c r="F75" s="127"/>
      <c r="G75" s="105"/>
    </row>
    <row r="76" spans="1:7" ht="12" customHeight="1" x14ac:dyDescent="0.25">
      <c r="A76" s="126" t="s">
        <v>9299</v>
      </c>
      <c r="B76" s="127" cm="1">
        <f t="array" ref="B76">IF(ROW() &lt; ROW(INDEX(irrigation[experiment_ID],ROWS(irrigation[experiment_ID]))), COUNTIF(INDEX(irrigation[experiment_ID],1):irrigation[[#This Row],[experiment_ID]],irrigation[[#This Row],[experiment_ID]]), "")</f>
        <v>1</v>
      </c>
      <c r="C76" s="126" t="s">
        <v>9321</v>
      </c>
      <c r="D76" s="126" t="s">
        <v>609</v>
      </c>
      <c r="E76" s="126"/>
      <c r="F76" s="127"/>
      <c r="G76" s="105"/>
    </row>
    <row r="77" spans="1:7" ht="12" customHeight="1" x14ac:dyDescent="0.25">
      <c r="A77" s="126" t="s">
        <v>9299</v>
      </c>
      <c r="B77" s="127" cm="1">
        <f t="array" ref="B77">IF(ROW() &lt; ROW(INDEX(irrigation[experiment_ID],ROWS(irrigation[experiment_ID]))), COUNTIF(INDEX(irrigation[experiment_ID],1):irrigation[[#This Row],[experiment_ID]],irrigation[[#This Row],[experiment_ID]]), "")</f>
        <v>2</v>
      </c>
      <c r="C77" s="126" t="s">
        <v>9322</v>
      </c>
      <c r="D77" s="126" t="s">
        <v>609</v>
      </c>
      <c r="E77" s="126" t="s">
        <v>9323</v>
      </c>
      <c r="F77" s="127"/>
      <c r="G77" s="105"/>
    </row>
    <row r="78" spans="1:7" ht="12" customHeight="1" x14ac:dyDescent="0.25">
      <c r="A78" s="126" t="s">
        <v>9300</v>
      </c>
      <c r="B78" s="127" cm="1">
        <f t="array" ref="B78">IF(ROW() &lt; ROW(INDEX(irrigation[experiment_ID],ROWS(irrigation[experiment_ID]))), COUNTIF(INDEX(irrigation[experiment_ID],1):irrigation[[#This Row],[experiment_ID]],irrigation[[#This Row],[experiment_ID]]), "")</f>
        <v>1</v>
      </c>
      <c r="C78" s="126" t="s">
        <v>9321</v>
      </c>
      <c r="D78" s="126" t="s">
        <v>609</v>
      </c>
      <c r="E78" s="126"/>
      <c r="F78" s="127"/>
      <c r="G78" s="105"/>
    </row>
    <row r="79" spans="1:7" ht="12" customHeight="1" x14ac:dyDescent="0.25">
      <c r="A79" s="126" t="s">
        <v>9300</v>
      </c>
      <c r="B79" s="127" cm="1">
        <f t="array" ref="B79">IF(ROW() &lt; ROW(INDEX(irrigation[experiment_ID],ROWS(irrigation[experiment_ID]))), COUNTIF(INDEX(irrigation[experiment_ID],1):irrigation[[#This Row],[experiment_ID]],irrigation[[#This Row],[experiment_ID]]), "")</f>
        <v>2</v>
      </c>
      <c r="C79" s="126" t="s">
        <v>9322</v>
      </c>
      <c r="D79" s="126" t="s">
        <v>609</v>
      </c>
      <c r="E79" s="126" t="s">
        <v>9323</v>
      </c>
      <c r="F79" s="127"/>
      <c r="G79" s="105"/>
    </row>
    <row r="80" spans="1:7" ht="12" customHeight="1" x14ac:dyDescent="0.25">
      <c r="A80" s="126" t="s">
        <v>9301</v>
      </c>
      <c r="B80" s="127" cm="1">
        <f t="array" ref="B80">IF(ROW() &lt; ROW(INDEX(irrigation[experiment_ID],ROWS(irrigation[experiment_ID]))), COUNTIF(INDEX(irrigation[experiment_ID],1):irrigation[[#This Row],[experiment_ID]],irrigation[[#This Row],[experiment_ID]]), "")</f>
        <v>1</v>
      </c>
      <c r="C80" s="126" t="s">
        <v>9321</v>
      </c>
      <c r="D80" s="126" t="s">
        <v>609</v>
      </c>
      <c r="E80" s="126"/>
      <c r="F80" s="127"/>
      <c r="G80" s="105"/>
    </row>
    <row r="81" spans="1:7" ht="12" customHeight="1" x14ac:dyDescent="0.25">
      <c r="A81" s="126" t="s">
        <v>9301</v>
      </c>
      <c r="B81" s="127" cm="1">
        <f t="array" ref="B81">IF(ROW() &lt; ROW(INDEX(irrigation[experiment_ID],ROWS(irrigation[experiment_ID]))), COUNTIF(INDEX(irrigation[experiment_ID],1):irrigation[[#This Row],[experiment_ID]],irrigation[[#This Row],[experiment_ID]]), "")</f>
        <v>2</v>
      </c>
      <c r="C81" s="126" t="s">
        <v>9322</v>
      </c>
      <c r="D81" s="126" t="s">
        <v>609</v>
      </c>
      <c r="E81" s="126" t="s">
        <v>9323</v>
      </c>
      <c r="F81" s="127"/>
      <c r="G81" s="105"/>
    </row>
    <row r="82" spans="1:7" x14ac:dyDescent="0.25">
      <c r="A82" s="126" t="s">
        <v>9302</v>
      </c>
      <c r="B82" s="127" cm="1">
        <f t="array" ref="B82">IF(ROW() &lt; ROW(INDEX(irrigation[experiment_ID],ROWS(irrigation[experiment_ID]))), COUNTIF(INDEX(irrigation[experiment_ID],1):irrigation[[#This Row],[experiment_ID]],irrigation[[#This Row],[experiment_ID]]), "")</f>
        <v>1</v>
      </c>
      <c r="C82" s="126" t="s">
        <v>9321</v>
      </c>
      <c r="D82" s="126" t="s">
        <v>609</v>
      </c>
      <c r="E82" s="126"/>
      <c r="F82" s="127"/>
      <c r="G82" s="105"/>
    </row>
    <row r="83" spans="1:7" x14ac:dyDescent="0.25">
      <c r="A83" s="126" t="s">
        <v>9302</v>
      </c>
      <c r="B83" s="127" cm="1">
        <f t="array" ref="B83">IF(ROW() &lt; ROW(INDEX(irrigation[experiment_ID],ROWS(irrigation[experiment_ID]))), COUNTIF(INDEX(irrigation[experiment_ID],1):irrigation[[#This Row],[experiment_ID]],irrigation[[#This Row],[experiment_ID]]), "")</f>
        <v>2</v>
      </c>
      <c r="C83" s="126" t="s">
        <v>9322</v>
      </c>
      <c r="D83" s="126" t="s">
        <v>609</v>
      </c>
      <c r="E83" s="126" t="s">
        <v>9323</v>
      </c>
      <c r="F83" s="127"/>
      <c r="G83" s="105"/>
    </row>
    <row r="84" spans="1:7" x14ac:dyDescent="0.25">
      <c r="A84" s="126" t="s">
        <v>9303</v>
      </c>
      <c r="B84" s="127" cm="1">
        <f t="array" ref="B84">IF(ROW() &lt; ROW(INDEX(irrigation[experiment_ID],ROWS(irrigation[experiment_ID]))), COUNTIF(INDEX(irrigation[experiment_ID],1):irrigation[[#This Row],[experiment_ID]],irrigation[[#This Row],[experiment_ID]]), "")</f>
        <v>1</v>
      </c>
      <c r="C84" s="126" t="s">
        <v>9321</v>
      </c>
      <c r="D84" s="126" t="s">
        <v>609</v>
      </c>
      <c r="E84" s="126"/>
      <c r="F84" s="127"/>
      <c r="G84" s="105"/>
    </row>
    <row r="85" spans="1:7" x14ac:dyDescent="0.25">
      <c r="A85" s="126" t="s">
        <v>9303</v>
      </c>
      <c r="B85" s="127" cm="1">
        <f t="array" ref="B85">IF(ROW() &lt; ROW(INDEX(irrigation[experiment_ID],ROWS(irrigation[experiment_ID]))), COUNTIF(INDEX(irrigation[experiment_ID],1):irrigation[[#This Row],[experiment_ID]],irrigation[[#This Row],[experiment_ID]]), "")</f>
        <v>2</v>
      </c>
      <c r="C85" s="126" t="s">
        <v>9322</v>
      </c>
      <c r="D85" s="126" t="s">
        <v>609</v>
      </c>
      <c r="E85" s="126" t="s">
        <v>9323</v>
      </c>
      <c r="F85" s="127"/>
      <c r="G85" s="105"/>
    </row>
    <row r="86" spans="1:7" x14ac:dyDescent="0.25">
      <c r="A86" s="126" t="s">
        <v>9355</v>
      </c>
      <c r="B86" s="127" cm="1">
        <f t="array" ref="B86">IF(ROW() &lt; ROW(INDEX(irrigation[experiment_ID],ROWS(irrigation[experiment_ID]))), COUNTIF(INDEX(irrigation[experiment_ID],1):irrigation[[#This Row],[experiment_ID]],irrigation[[#This Row],[experiment_ID]]), "")</f>
        <v>1</v>
      </c>
      <c r="C86" s="126" t="s">
        <v>8697</v>
      </c>
      <c r="D86" s="126" t="s">
        <v>643</v>
      </c>
      <c r="E86" s="126"/>
      <c r="F86" s="127"/>
      <c r="G86" s="105"/>
    </row>
    <row r="87" spans="1:7" x14ac:dyDescent="0.25">
      <c r="A87" s="126" t="s">
        <v>9356</v>
      </c>
      <c r="B87" s="127" cm="1">
        <f t="array" ref="B87">IF(ROW() &lt; ROW(INDEX(irrigation[experiment_ID],ROWS(irrigation[experiment_ID]))), COUNTIF(INDEX(irrigation[experiment_ID],1):irrigation[[#This Row],[experiment_ID]],irrigation[[#This Row],[experiment_ID]]), "")</f>
        <v>1</v>
      </c>
      <c r="C87" s="126" t="s">
        <v>8697</v>
      </c>
      <c r="D87" s="126" t="s">
        <v>643</v>
      </c>
      <c r="E87" s="126"/>
      <c r="F87" s="127"/>
      <c r="G87" s="105"/>
    </row>
    <row r="88" spans="1:7" x14ac:dyDescent="0.25">
      <c r="A88" s="126" t="s">
        <v>9356</v>
      </c>
      <c r="B88" s="127" cm="1">
        <f t="array" ref="B88">IF(ROW() &lt; ROW(INDEX(irrigation[experiment_ID],ROWS(irrigation[experiment_ID]))), COUNTIF(INDEX(irrigation[experiment_ID],1):irrigation[[#This Row],[experiment_ID]],irrigation[[#This Row],[experiment_ID]]), "")</f>
        <v>2</v>
      </c>
      <c r="C88" s="126" t="s">
        <v>8698</v>
      </c>
      <c r="D88" s="126" t="s">
        <v>609</v>
      </c>
      <c r="E88" s="126"/>
      <c r="F88" s="127"/>
      <c r="G88" s="105"/>
    </row>
    <row r="89" spans="1:7" x14ac:dyDescent="0.25">
      <c r="A89" s="126" t="s">
        <v>9357</v>
      </c>
      <c r="B89" s="127" cm="1">
        <f t="array" ref="B89">IF(ROW() &lt; ROW(INDEX(irrigation[experiment_ID],ROWS(irrigation[experiment_ID]))), COUNTIF(INDEX(irrigation[experiment_ID],1):irrigation[[#This Row],[experiment_ID]],irrigation[[#This Row],[experiment_ID]]), "")</f>
        <v>1</v>
      </c>
      <c r="C89" s="126" t="s">
        <v>8697</v>
      </c>
      <c r="D89" s="126" t="s">
        <v>643</v>
      </c>
      <c r="E89" s="126"/>
      <c r="F89" s="127"/>
      <c r="G89" s="105"/>
    </row>
    <row r="90" spans="1:7" x14ac:dyDescent="0.25">
      <c r="A90" s="126" t="s">
        <v>9357</v>
      </c>
      <c r="B90" s="127" cm="1">
        <f t="array" ref="B90">IF(ROW() &lt; ROW(INDEX(irrigation[experiment_ID],ROWS(irrigation[experiment_ID]))), COUNTIF(INDEX(irrigation[experiment_ID],1):irrigation[[#This Row],[experiment_ID]],irrigation[[#This Row],[experiment_ID]]), "")</f>
        <v>2</v>
      </c>
      <c r="C90" s="126" t="s">
        <v>8698</v>
      </c>
      <c r="D90" s="126" t="s">
        <v>609</v>
      </c>
      <c r="E90" s="126"/>
      <c r="F90" s="127"/>
      <c r="G90" s="105"/>
    </row>
    <row r="91" spans="1:7" x14ac:dyDescent="0.25">
      <c r="A91" s="126" t="s">
        <v>9423</v>
      </c>
      <c r="B91" s="127" cm="1">
        <f t="array" ref="B91">IF(ROW() &lt; ROW(INDEX(irrigation[experiment_ID],ROWS(irrigation[experiment_ID]))), COUNTIF(INDEX(irrigation[experiment_ID],1):irrigation[[#This Row],[experiment_ID]],irrigation[[#This Row],[experiment_ID]]), "")</f>
        <v>1</v>
      </c>
      <c r="C91" s="126" t="s">
        <v>9427</v>
      </c>
      <c r="D91" s="126" t="s">
        <v>609</v>
      </c>
      <c r="E91" s="126"/>
      <c r="F91" s="127"/>
      <c r="G91" s="105"/>
    </row>
    <row r="92" spans="1:7" x14ac:dyDescent="0.25">
      <c r="A92" s="126" t="s">
        <v>9423</v>
      </c>
      <c r="B92" s="127" cm="1">
        <f t="array" ref="B92">IF(ROW() &lt; ROW(INDEX(irrigation[experiment_ID],ROWS(irrigation[experiment_ID]))), COUNTIF(INDEX(irrigation[experiment_ID],1):irrigation[[#This Row],[experiment_ID]],irrigation[[#This Row],[experiment_ID]]), "")</f>
        <v>2</v>
      </c>
      <c r="C92" s="126" t="s">
        <v>9428</v>
      </c>
      <c r="D92" s="126" t="s">
        <v>609</v>
      </c>
      <c r="E92" s="126"/>
      <c r="F92" s="127"/>
      <c r="G92" s="105"/>
    </row>
    <row r="93" spans="1:7" x14ac:dyDescent="0.25">
      <c r="A93" s="126" t="s">
        <v>9423</v>
      </c>
      <c r="B93" s="127" cm="1">
        <f t="array" ref="B93">IF(ROW() &lt; ROW(INDEX(irrigation[experiment_ID],ROWS(irrigation[experiment_ID]))), COUNTIF(INDEX(irrigation[experiment_ID],1):irrigation[[#This Row],[experiment_ID]],irrigation[[#This Row],[experiment_ID]]), "")</f>
        <v>3</v>
      </c>
      <c r="C93" s="126" t="s">
        <v>9429</v>
      </c>
      <c r="D93" s="126" t="s">
        <v>609</v>
      </c>
      <c r="E93" s="126"/>
      <c r="F93" s="127"/>
      <c r="G93" s="105"/>
    </row>
    <row r="94" spans="1:7" x14ac:dyDescent="0.25">
      <c r="A94" s="126" t="s">
        <v>9423</v>
      </c>
      <c r="B94" s="127" cm="1">
        <f t="array" ref="B94">IF(ROW() &lt; ROW(INDEX(irrigation[experiment_ID],ROWS(irrigation[experiment_ID]))), COUNTIF(INDEX(irrigation[experiment_ID],1):irrigation[[#This Row],[experiment_ID]],irrigation[[#This Row],[experiment_ID]]), "")</f>
        <v>4</v>
      </c>
      <c r="C94" s="126" t="s">
        <v>9430</v>
      </c>
      <c r="D94" s="126" t="s">
        <v>609</v>
      </c>
      <c r="E94" s="126"/>
      <c r="F94" s="127"/>
      <c r="G94" s="105"/>
    </row>
    <row r="95" spans="1:7" x14ac:dyDescent="0.25">
      <c r="A95" s="126" t="s">
        <v>9423</v>
      </c>
      <c r="B95" s="127" cm="1">
        <f t="array" ref="B95">IF(ROW() &lt; ROW(INDEX(irrigation[experiment_ID],ROWS(irrigation[experiment_ID]))), COUNTIF(INDEX(irrigation[experiment_ID],1):irrigation[[#This Row],[experiment_ID]],irrigation[[#This Row],[experiment_ID]]), "")</f>
        <v>5</v>
      </c>
      <c r="C95" s="126" t="s">
        <v>9431</v>
      </c>
      <c r="D95" s="126" t="s">
        <v>609</v>
      </c>
      <c r="E95" s="126"/>
      <c r="F95" s="127"/>
      <c r="G95" s="105"/>
    </row>
    <row r="96" spans="1:7" x14ac:dyDescent="0.25">
      <c r="A96" s="126" t="s">
        <v>9424</v>
      </c>
      <c r="B96" s="127" cm="1">
        <f t="array" ref="B96">IF(ROW() &lt; ROW(INDEX(irrigation[experiment_ID],ROWS(irrigation[experiment_ID]))), COUNTIF(INDEX(irrigation[experiment_ID],1):irrigation[[#This Row],[experiment_ID]],irrigation[[#This Row],[experiment_ID]]), "")</f>
        <v>1</v>
      </c>
      <c r="C96" s="126" t="s">
        <v>9427</v>
      </c>
      <c r="D96" s="126" t="s">
        <v>609</v>
      </c>
      <c r="E96" s="126"/>
      <c r="F96" s="127"/>
      <c r="G96" s="105"/>
    </row>
    <row r="97" spans="1:7" x14ac:dyDescent="0.25">
      <c r="A97" s="126" t="s">
        <v>9424</v>
      </c>
      <c r="B97" s="127" cm="1">
        <f t="array" ref="B97">IF(ROW() &lt; ROW(INDEX(irrigation[experiment_ID],ROWS(irrigation[experiment_ID]))), COUNTIF(INDEX(irrigation[experiment_ID],1):irrigation[[#This Row],[experiment_ID]],irrigation[[#This Row],[experiment_ID]]), "")</f>
        <v>2</v>
      </c>
      <c r="C97" s="126" t="s">
        <v>9428</v>
      </c>
      <c r="D97" s="126" t="s">
        <v>609</v>
      </c>
      <c r="E97" s="126"/>
      <c r="F97" s="127"/>
      <c r="G97" s="105"/>
    </row>
    <row r="98" spans="1:7" x14ac:dyDescent="0.25">
      <c r="A98" s="126" t="s">
        <v>9424</v>
      </c>
      <c r="B98" s="127" cm="1">
        <f t="array" ref="B98">IF(ROW() &lt; ROW(INDEX(irrigation[experiment_ID],ROWS(irrigation[experiment_ID]))), COUNTIF(INDEX(irrigation[experiment_ID],1):irrigation[[#This Row],[experiment_ID]],irrigation[[#This Row],[experiment_ID]]), "")</f>
        <v>3</v>
      </c>
      <c r="C98" s="126" t="s">
        <v>9429</v>
      </c>
      <c r="D98" s="126" t="s">
        <v>609</v>
      </c>
      <c r="E98" s="126"/>
      <c r="F98" s="127"/>
      <c r="G98" s="105"/>
    </row>
    <row r="99" spans="1:7" x14ac:dyDescent="0.25">
      <c r="A99" s="126" t="s">
        <v>9424</v>
      </c>
      <c r="B99" s="127" cm="1">
        <f t="array" ref="B99">IF(ROW() &lt; ROW(INDEX(irrigation[experiment_ID],ROWS(irrigation[experiment_ID]))), COUNTIF(INDEX(irrigation[experiment_ID],1):irrigation[[#This Row],[experiment_ID]],irrigation[[#This Row],[experiment_ID]]), "")</f>
        <v>4</v>
      </c>
      <c r="C99" s="126" t="s">
        <v>9430</v>
      </c>
      <c r="D99" s="126" t="s">
        <v>609</v>
      </c>
      <c r="E99" s="126"/>
      <c r="F99" s="127"/>
      <c r="G99" s="105"/>
    </row>
    <row r="100" spans="1:7" x14ac:dyDescent="0.25">
      <c r="A100" s="126" t="s">
        <v>9424</v>
      </c>
      <c r="B100" s="127" cm="1">
        <f t="array" ref="B100">IF(ROW() &lt; ROW(INDEX(irrigation[experiment_ID],ROWS(irrigation[experiment_ID]))), COUNTIF(INDEX(irrigation[experiment_ID],1):irrigation[[#This Row],[experiment_ID]],irrigation[[#This Row],[experiment_ID]]), "")</f>
        <v>5</v>
      </c>
      <c r="C100" s="126" t="s">
        <v>9431</v>
      </c>
      <c r="D100" s="126" t="s">
        <v>609</v>
      </c>
      <c r="E100" s="126"/>
      <c r="F100" s="127"/>
      <c r="G100" s="105"/>
    </row>
    <row r="101" spans="1:7" x14ac:dyDescent="0.25">
      <c r="A101" s="126" t="s">
        <v>9425</v>
      </c>
      <c r="B101" s="127" cm="1">
        <f t="array" ref="B101">IF(ROW() &lt; ROW(INDEX(irrigation[experiment_ID],ROWS(irrigation[experiment_ID]))), COUNTIF(INDEX(irrigation[experiment_ID],1):irrigation[[#This Row],[experiment_ID]],irrigation[[#This Row],[experiment_ID]]), "")</f>
        <v>1</v>
      </c>
      <c r="C101" s="126" t="s">
        <v>9427</v>
      </c>
      <c r="D101" s="126" t="s">
        <v>609</v>
      </c>
      <c r="E101" s="126"/>
      <c r="F101" s="127"/>
      <c r="G101" s="105"/>
    </row>
    <row r="102" spans="1:7" x14ac:dyDescent="0.25">
      <c r="A102" s="126" t="s">
        <v>9425</v>
      </c>
      <c r="B102" s="127" cm="1">
        <f t="array" ref="B102">IF(ROW() &lt; ROW(INDEX(irrigation[experiment_ID],ROWS(irrigation[experiment_ID]))), COUNTIF(INDEX(irrigation[experiment_ID],1):irrigation[[#This Row],[experiment_ID]],irrigation[[#This Row],[experiment_ID]]), "")</f>
        <v>2</v>
      </c>
      <c r="C102" s="126" t="s">
        <v>9428</v>
      </c>
      <c r="D102" s="126" t="s">
        <v>609</v>
      </c>
      <c r="E102" s="126"/>
      <c r="F102" s="127"/>
      <c r="G102" s="105"/>
    </row>
    <row r="103" spans="1:7" x14ac:dyDescent="0.25">
      <c r="A103" s="126" t="s">
        <v>9425</v>
      </c>
      <c r="B103" s="127" cm="1">
        <f t="array" ref="B103">IF(ROW() &lt; ROW(INDEX(irrigation[experiment_ID],ROWS(irrigation[experiment_ID]))), COUNTIF(INDEX(irrigation[experiment_ID],1):irrigation[[#This Row],[experiment_ID]],irrigation[[#This Row],[experiment_ID]]), "")</f>
        <v>3</v>
      </c>
      <c r="C103" s="126" t="s">
        <v>9429</v>
      </c>
      <c r="D103" s="126" t="s">
        <v>609</v>
      </c>
      <c r="E103" s="126"/>
      <c r="F103" s="127"/>
      <c r="G103" s="105"/>
    </row>
    <row r="104" spans="1:7" x14ac:dyDescent="0.25">
      <c r="A104" s="126" t="s">
        <v>9425</v>
      </c>
      <c r="B104" s="127" cm="1">
        <f t="array" ref="B104">IF(ROW() &lt; ROW(INDEX(irrigation[experiment_ID],ROWS(irrigation[experiment_ID]))), COUNTIF(INDEX(irrigation[experiment_ID],1):irrigation[[#This Row],[experiment_ID]],irrigation[[#This Row],[experiment_ID]]), "")</f>
        <v>4</v>
      </c>
      <c r="C104" s="126" t="s">
        <v>9430</v>
      </c>
      <c r="D104" s="126" t="s">
        <v>609</v>
      </c>
      <c r="E104" s="126"/>
      <c r="F104" s="127"/>
      <c r="G104" s="105"/>
    </row>
    <row r="105" spans="1:7" x14ac:dyDescent="0.25">
      <c r="A105" s="126" t="s">
        <v>9425</v>
      </c>
      <c r="B105" s="127" cm="1">
        <f t="array" ref="B105">IF(ROW() &lt; ROW(INDEX(irrigation[experiment_ID],ROWS(irrigation[experiment_ID]))), COUNTIF(INDEX(irrigation[experiment_ID],1):irrigation[[#This Row],[experiment_ID]],irrigation[[#This Row],[experiment_ID]]), "")</f>
        <v>5</v>
      </c>
      <c r="C105" s="126" t="s">
        <v>9431</v>
      </c>
      <c r="D105" s="126" t="s">
        <v>609</v>
      </c>
      <c r="E105" s="126"/>
      <c r="F105" s="127"/>
      <c r="G105" s="105"/>
    </row>
    <row r="106" spans="1:7" x14ac:dyDescent="0.25">
      <c r="A106" s="126" t="s">
        <v>9437</v>
      </c>
      <c r="B106" s="127" cm="1">
        <f t="array" ref="B106">IF(ROW() &lt; ROW(INDEX(irrigation[experiment_ID],ROWS(irrigation[experiment_ID]))), COUNTIF(INDEX(irrigation[experiment_ID],1):irrigation[[#This Row],[experiment_ID]],irrigation[[#This Row],[experiment_ID]]), "")</f>
        <v>1</v>
      </c>
      <c r="C106" s="126"/>
      <c r="D106" s="126" t="s">
        <v>643</v>
      </c>
      <c r="E106" s="126" t="s">
        <v>8771</v>
      </c>
      <c r="F106" s="127"/>
      <c r="G106" s="105"/>
    </row>
    <row r="107" spans="1:7" x14ac:dyDescent="0.25">
      <c r="A107" s="126" t="s">
        <v>9438</v>
      </c>
      <c r="B107" s="127" cm="1">
        <f t="array" ref="B107">IF(ROW() &lt; ROW(INDEX(irrigation[experiment_ID],ROWS(irrigation[experiment_ID]))), COUNTIF(INDEX(irrigation[experiment_ID],1):irrigation[[#This Row],[experiment_ID]],irrigation[[#This Row],[experiment_ID]]), "")</f>
        <v>1</v>
      </c>
      <c r="C107" s="126"/>
      <c r="D107" s="126" t="s">
        <v>643</v>
      </c>
      <c r="E107" s="126" t="s">
        <v>8771</v>
      </c>
      <c r="F107" s="127"/>
      <c r="G107" s="105"/>
    </row>
    <row r="108" spans="1:7" x14ac:dyDescent="0.25">
      <c r="A108" s="126" t="s">
        <v>9439</v>
      </c>
      <c r="B108" s="127" cm="1">
        <f t="array" ref="B108">IF(ROW() &lt; ROW(INDEX(irrigation[experiment_ID],ROWS(irrigation[experiment_ID]))), COUNTIF(INDEX(irrigation[experiment_ID],1):irrigation[[#This Row],[experiment_ID]],irrigation[[#This Row],[experiment_ID]]), "")</f>
        <v>1</v>
      </c>
      <c r="C108" s="126"/>
      <c r="D108" s="126" t="s">
        <v>643</v>
      </c>
      <c r="E108" s="126" t="s">
        <v>8771</v>
      </c>
      <c r="F108" s="127"/>
      <c r="G108" s="105"/>
    </row>
    <row r="109" spans="1:7" x14ac:dyDescent="0.25">
      <c r="A109" s="126" t="s">
        <v>9440</v>
      </c>
      <c r="B109" s="127" cm="1">
        <f t="array" ref="B109">IF(ROW() &lt; ROW(INDEX(irrigation[experiment_ID],ROWS(irrigation[experiment_ID]))), COUNTIF(INDEX(irrigation[experiment_ID],1):irrigation[[#This Row],[experiment_ID]],irrigation[[#This Row],[experiment_ID]]), "")</f>
        <v>1</v>
      </c>
      <c r="C109" s="126"/>
      <c r="D109" s="126" t="s">
        <v>643</v>
      </c>
      <c r="E109" s="126" t="s">
        <v>8771</v>
      </c>
      <c r="F109" s="127"/>
      <c r="G109" s="105"/>
    </row>
    <row r="110" spans="1:7" x14ac:dyDescent="0.25">
      <c r="A110" s="126" t="s">
        <v>9441</v>
      </c>
      <c r="B110" s="127" cm="1">
        <f t="array" ref="B110">IF(ROW() &lt; ROW(INDEX(irrigation[experiment_ID],ROWS(irrigation[experiment_ID]))), COUNTIF(INDEX(irrigation[experiment_ID],1):irrigation[[#This Row],[experiment_ID]],irrigation[[#This Row],[experiment_ID]]), "")</f>
        <v>1</v>
      </c>
      <c r="C110" s="126"/>
      <c r="D110" s="126" t="s">
        <v>643</v>
      </c>
      <c r="E110" s="126" t="s">
        <v>8771</v>
      </c>
      <c r="F110" s="127"/>
      <c r="G110" s="105"/>
    </row>
    <row r="111" spans="1:7" x14ac:dyDescent="0.25">
      <c r="A111" s="126" t="s">
        <v>9442</v>
      </c>
      <c r="B111" s="127" cm="1">
        <f t="array" ref="B111">IF(ROW() &lt; ROW(INDEX(irrigation[experiment_ID],ROWS(irrigation[experiment_ID]))), COUNTIF(INDEX(irrigation[experiment_ID],1):irrigation[[#This Row],[experiment_ID]],irrigation[[#This Row],[experiment_ID]]), "")</f>
        <v>1</v>
      </c>
      <c r="C111" s="126"/>
      <c r="D111" s="126" t="s">
        <v>643</v>
      </c>
      <c r="E111" s="126" t="s">
        <v>8771</v>
      </c>
      <c r="F111" s="127"/>
      <c r="G111" s="105"/>
    </row>
    <row r="112" spans="1:7" x14ac:dyDescent="0.25">
      <c r="A112" s="126" t="s">
        <v>9443</v>
      </c>
      <c r="B112" s="127" cm="1">
        <f t="array" ref="B112">IF(ROW() &lt; ROW(INDEX(irrigation[experiment_ID],ROWS(irrigation[experiment_ID]))), COUNTIF(INDEX(irrigation[experiment_ID],1):irrigation[[#This Row],[experiment_ID]],irrigation[[#This Row],[experiment_ID]]), "")</f>
        <v>1</v>
      </c>
      <c r="C112" s="126"/>
      <c r="D112" s="126" t="s">
        <v>643</v>
      </c>
      <c r="E112" s="126" t="s">
        <v>8771</v>
      </c>
      <c r="F112" s="127"/>
      <c r="G112" s="105"/>
    </row>
    <row r="113" spans="1:7" x14ac:dyDescent="0.25">
      <c r="A113" s="126" t="s">
        <v>9444</v>
      </c>
      <c r="B113" s="127" cm="1">
        <f t="array" ref="B113">IF(ROW() &lt; ROW(INDEX(irrigation[experiment_ID],ROWS(irrigation[experiment_ID]))), COUNTIF(INDEX(irrigation[experiment_ID],1):irrigation[[#This Row],[experiment_ID]],irrigation[[#This Row],[experiment_ID]]), "")</f>
        <v>1</v>
      </c>
      <c r="C113" s="126"/>
      <c r="D113" s="126" t="s">
        <v>643</v>
      </c>
      <c r="E113" s="126" t="s">
        <v>8771</v>
      </c>
      <c r="F113" s="127"/>
      <c r="G113" s="105"/>
    </row>
    <row r="114" spans="1:7" x14ac:dyDescent="0.25">
      <c r="A114" s="126" t="s">
        <v>9445</v>
      </c>
      <c r="B114" s="127" cm="1">
        <f t="array" ref="B114">IF(ROW() &lt; ROW(INDEX(irrigation[experiment_ID],ROWS(irrigation[experiment_ID]))), COUNTIF(INDEX(irrigation[experiment_ID],1):irrigation[[#This Row],[experiment_ID]],irrigation[[#This Row],[experiment_ID]]), "")</f>
        <v>1</v>
      </c>
      <c r="C114" s="126"/>
      <c r="D114" s="126" t="s">
        <v>643</v>
      </c>
      <c r="E114" s="126" t="s">
        <v>8771</v>
      </c>
      <c r="F114" s="127"/>
      <c r="G114" s="105"/>
    </row>
    <row r="115" spans="1:7" x14ac:dyDescent="0.25">
      <c r="A115" s="126" t="s">
        <v>9446</v>
      </c>
      <c r="B115" s="127" cm="1">
        <f t="array" ref="B115">IF(ROW() &lt; ROW(INDEX(irrigation[experiment_ID],ROWS(irrigation[experiment_ID]))), COUNTIF(INDEX(irrigation[experiment_ID],1):irrigation[[#This Row],[experiment_ID]],irrigation[[#This Row],[experiment_ID]]), "")</f>
        <v>1</v>
      </c>
      <c r="C115" s="126"/>
      <c r="D115" s="126" t="s">
        <v>643</v>
      </c>
      <c r="E115" s="126" t="s">
        <v>8771</v>
      </c>
      <c r="F115" s="127"/>
      <c r="G115" s="105"/>
    </row>
    <row r="116" spans="1:7" x14ac:dyDescent="0.25">
      <c r="A116" s="126" t="s">
        <v>9447</v>
      </c>
      <c r="B116" s="127" cm="1">
        <f t="array" ref="B116">IF(ROW() &lt; ROW(INDEX(irrigation[experiment_ID],ROWS(irrigation[experiment_ID]))), COUNTIF(INDEX(irrigation[experiment_ID],1):irrigation[[#This Row],[experiment_ID]],irrigation[[#This Row],[experiment_ID]]), "")</f>
        <v>1</v>
      </c>
      <c r="C116" s="126"/>
      <c r="D116" s="126" t="s">
        <v>643</v>
      </c>
      <c r="E116" s="126" t="s">
        <v>8771</v>
      </c>
      <c r="F116" s="127"/>
      <c r="G116" s="105"/>
    </row>
    <row r="117" spans="1:7" x14ac:dyDescent="0.25">
      <c r="A117" s="126" t="s">
        <v>9448</v>
      </c>
      <c r="B117" s="127" cm="1">
        <f t="array" ref="B117">IF(ROW() &lt; ROW(INDEX(irrigation[experiment_ID],ROWS(irrigation[experiment_ID]))), COUNTIF(INDEX(irrigation[experiment_ID],1):irrigation[[#This Row],[experiment_ID]],irrigation[[#This Row],[experiment_ID]]), "")</f>
        <v>1</v>
      </c>
      <c r="C117" s="126"/>
      <c r="D117" s="126" t="s">
        <v>643</v>
      </c>
      <c r="E117" s="126" t="s">
        <v>8771</v>
      </c>
      <c r="F117" s="127"/>
      <c r="G117" s="105"/>
    </row>
    <row r="118" spans="1:7" x14ac:dyDescent="0.25">
      <c r="A118" s="126" t="s">
        <v>9449</v>
      </c>
      <c r="B118" s="127" cm="1">
        <f t="array" ref="B118">IF(ROW() &lt; ROW(INDEX(irrigation[experiment_ID],ROWS(irrigation[experiment_ID]))), COUNTIF(INDEX(irrigation[experiment_ID],1):irrigation[[#This Row],[experiment_ID]],irrigation[[#This Row],[experiment_ID]]), "")</f>
        <v>1</v>
      </c>
      <c r="C118" s="126"/>
      <c r="D118" s="126" t="s">
        <v>643</v>
      </c>
      <c r="E118" s="126" t="s">
        <v>8771</v>
      </c>
      <c r="F118" s="127"/>
      <c r="G118" s="105"/>
    </row>
    <row r="119" spans="1:7" x14ac:dyDescent="0.25">
      <c r="A119" s="126" t="s">
        <v>9450</v>
      </c>
      <c r="B119" s="127" cm="1">
        <f t="array" ref="B119">IF(ROW() &lt; ROW(INDEX(irrigation[experiment_ID],ROWS(irrigation[experiment_ID]))), COUNTIF(INDEX(irrigation[experiment_ID],1):irrigation[[#This Row],[experiment_ID]],irrigation[[#This Row],[experiment_ID]]), "")</f>
        <v>1</v>
      </c>
      <c r="C119" s="126"/>
      <c r="D119" s="126" t="s">
        <v>643</v>
      </c>
      <c r="E119" s="126" t="s">
        <v>8771</v>
      </c>
      <c r="F119" s="127"/>
      <c r="G119" s="105"/>
    </row>
    <row r="120" spans="1:7" x14ac:dyDescent="0.25">
      <c r="A120" s="126" t="s">
        <v>9451</v>
      </c>
      <c r="B120" s="127" cm="1">
        <f t="array" ref="B120">IF(ROW() &lt; ROW(INDEX(irrigation[experiment_ID],ROWS(irrigation[experiment_ID]))), COUNTIF(INDEX(irrigation[experiment_ID],1):irrigation[[#This Row],[experiment_ID]],irrigation[[#This Row],[experiment_ID]]), "")</f>
        <v>1</v>
      </c>
      <c r="C120" s="126"/>
      <c r="D120" s="126" t="s">
        <v>643</v>
      </c>
      <c r="E120" s="126" t="s">
        <v>8771</v>
      </c>
      <c r="F120" s="127"/>
      <c r="G120" s="105"/>
    </row>
    <row r="121" spans="1:7" x14ac:dyDescent="0.25">
      <c r="A121" s="126" t="s">
        <v>9452</v>
      </c>
      <c r="B121" s="127" cm="1">
        <f t="array" ref="B121">IF(ROW() &lt; ROW(INDEX(irrigation[experiment_ID],ROWS(irrigation[experiment_ID]))), COUNTIF(INDEX(irrigation[experiment_ID],1):irrigation[[#This Row],[experiment_ID]],irrigation[[#This Row],[experiment_ID]]), "")</f>
        <v>1</v>
      </c>
      <c r="C121" s="126"/>
      <c r="D121" s="126" t="s">
        <v>643</v>
      </c>
      <c r="E121" s="126" t="s">
        <v>8771</v>
      </c>
      <c r="F121" s="127"/>
      <c r="G121" s="105"/>
    </row>
    <row r="122" spans="1:7" x14ac:dyDescent="0.25">
      <c r="A122" s="126" t="s">
        <v>9458</v>
      </c>
      <c r="B122" s="127" cm="1">
        <f t="array" ref="B122">IF(ROW() &lt; ROW(INDEX(irrigation[experiment_ID],ROWS(irrigation[experiment_ID]))), COUNTIF(INDEX(irrigation[experiment_ID],1):irrigation[[#This Row],[experiment_ID]],irrigation[[#This Row],[experiment_ID]]), "")</f>
        <v>1</v>
      </c>
      <c r="C122" s="126"/>
      <c r="D122" s="126" t="s">
        <v>643</v>
      </c>
      <c r="E122" s="126"/>
      <c r="F122" s="127"/>
      <c r="G122" s="105"/>
    </row>
    <row r="123" spans="1:7" x14ac:dyDescent="0.25">
      <c r="A123" s="126" t="s">
        <v>9459</v>
      </c>
      <c r="B123" s="127" cm="1">
        <f t="array" ref="B123">IF(ROW() &lt; ROW(INDEX(irrigation[experiment_ID],ROWS(irrigation[experiment_ID]))), COUNTIF(INDEX(irrigation[experiment_ID],1):irrigation[[#This Row],[experiment_ID]],irrigation[[#This Row],[experiment_ID]]), "")</f>
        <v>1</v>
      </c>
      <c r="C123" s="126"/>
      <c r="D123" s="126" t="s">
        <v>643</v>
      </c>
      <c r="E123" s="126"/>
      <c r="F123" s="127"/>
      <c r="G123" s="105"/>
    </row>
    <row r="124" spans="1:7" x14ac:dyDescent="0.25">
      <c r="A124" s="126" t="s">
        <v>9460</v>
      </c>
      <c r="B124" s="127" cm="1">
        <f t="array" ref="B124">IF(ROW() &lt; ROW(INDEX(irrigation[experiment_ID],ROWS(irrigation[experiment_ID]))), COUNTIF(INDEX(irrigation[experiment_ID],1):irrigation[[#This Row],[experiment_ID]],irrigation[[#This Row],[experiment_ID]]), "")</f>
        <v>1</v>
      </c>
      <c r="C124" s="126"/>
      <c r="D124" s="126" t="s">
        <v>609</v>
      </c>
      <c r="E124" s="126"/>
      <c r="F124" s="127"/>
      <c r="G124" s="105"/>
    </row>
    <row r="125" spans="1:7" x14ac:dyDescent="0.25">
      <c r="A125" s="126" t="s">
        <v>9461</v>
      </c>
      <c r="B125" s="127" cm="1">
        <f t="array" ref="B125">IF(ROW() &lt; ROW(INDEX(irrigation[experiment_ID],ROWS(irrigation[experiment_ID]))), COUNTIF(INDEX(irrigation[experiment_ID],1):irrigation[[#This Row],[experiment_ID]],irrigation[[#This Row],[experiment_ID]]), "")</f>
        <v>1</v>
      </c>
      <c r="C125" s="126"/>
      <c r="D125" s="126" t="s">
        <v>609</v>
      </c>
      <c r="E125" s="126"/>
      <c r="F125" s="127"/>
      <c r="G125" s="105"/>
    </row>
    <row r="126" spans="1:7" x14ac:dyDescent="0.25">
      <c r="A126" s="126" t="s">
        <v>9462</v>
      </c>
      <c r="B126" s="127" cm="1">
        <f t="array" ref="B126">IF(ROW() &lt; ROW(INDEX(irrigation[experiment_ID],ROWS(irrigation[experiment_ID]))), COUNTIF(INDEX(irrigation[experiment_ID],1):irrigation[[#This Row],[experiment_ID]],irrigation[[#This Row],[experiment_ID]]), "")</f>
        <v>1</v>
      </c>
      <c r="C126" s="126"/>
      <c r="D126" s="126" t="s">
        <v>609</v>
      </c>
      <c r="E126" s="126"/>
      <c r="F126" s="127"/>
      <c r="G126" s="105"/>
    </row>
    <row r="127" spans="1:7" x14ac:dyDescent="0.25">
      <c r="A127" s="126" t="s">
        <v>9463</v>
      </c>
      <c r="B127" s="127" cm="1">
        <f t="array" ref="B127">IF(ROW() &lt; ROW(INDEX(irrigation[experiment_ID],ROWS(irrigation[experiment_ID]))), COUNTIF(INDEX(irrigation[experiment_ID],1):irrigation[[#This Row],[experiment_ID]],irrigation[[#This Row],[experiment_ID]]), "")</f>
        <v>1</v>
      </c>
      <c r="C127" s="126"/>
      <c r="D127" s="126" t="s">
        <v>609</v>
      </c>
      <c r="E127" s="126"/>
      <c r="F127" s="127"/>
      <c r="G127" s="105"/>
    </row>
    <row r="128" spans="1:7" x14ac:dyDescent="0.25">
      <c r="A128" s="126" t="s">
        <v>9634</v>
      </c>
      <c r="B128" s="127" cm="1">
        <f t="array" ref="B128">IF(ROW() &lt; ROW(INDEX(irrigation[experiment_ID],ROWS(irrigation[experiment_ID]))), COUNTIF(INDEX(irrigation[experiment_ID],1):irrigation[[#This Row],[experiment_ID]],irrigation[[#This Row],[experiment_ID]]), "")</f>
        <v>1</v>
      </c>
      <c r="C128" s="126"/>
      <c r="D128" s="126" t="s">
        <v>643</v>
      </c>
      <c r="E128" s="126"/>
      <c r="F128" s="127"/>
      <c r="G128" s="105"/>
    </row>
    <row r="129" spans="1:7" x14ac:dyDescent="0.25">
      <c r="A129" s="126" t="s">
        <v>9633</v>
      </c>
      <c r="B129" s="127" cm="1">
        <f t="array" ref="B129">IF(ROW() &lt; ROW(INDEX(irrigation[experiment_ID],ROWS(irrigation[experiment_ID]))), COUNTIF(INDEX(irrigation[experiment_ID],1):irrigation[[#This Row],[experiment_ID]],irrigation[[#This Row],[experiment_ID]]), "")</f>
        <v>1</v>
      </c>
      <c r="C129" s="126"/>
      <c r="D129" s="126" t="s">
        <v>643</v>
      </c>
      <c r="E129" s="126"/>
      <c r="F129" s="127"/>
      <c r="G129" s="105"/>
    </row>
    <row r="130" spans="1:7" x14ac:dyDescent="0.25">
      <c r="A130" s="126" t="s">
        <v>9802</v>
      </c>
      <c r="B130" s="127" cm="1">
        <f t="array" ref="B130">IF(ROW() &lt; ROW(INDEX(irrigation[experiment_ID],ROWS(irrigation[experiment_ID]))), COUNTIF(INDEX(irrigation[experiment_ID],1):irrigation[[#This Row],[experiment_ID]],irrigation[[#This Row],[experiment_ID]]), "")</f>
        <v>1</v>
      </c>
      <c r="C130" s="166"/>
      <c r="D130" s="126" t="s">
        <v>609</v>
      </c>
      <c r="E130" s="126"/>
      <c r="F130" s="127"/>
      <c r="G130" s="105"/>
    </row>
    <row r="131" spans="1:7" x14ac:dyDescent="0.25">
      <c r="A131" s="126" t="s">
        <v>9814</v>
      </c>
      <c r="B131" s="127" cm="1">
        <f t="array" ref="B131">IF(ROW() &lt; ROW(INDEX(irrigation[experiment_ID],ROWS(irrigation[experiment_ID]))), COUNTIF(INDEX(irrigation[experiment_ID],1):irrigation[[#This Row],[experiment_ID]],irrigation[[#This Row],[experiment_ID]]), "")</f>
        <v>1</v>
      </c>
      <c r="C131" s="126"/>
      <c r="D131" s="126" t="s">
        <v>609</v>
      </c>
      <c r="E131" s="126"/>
      <c r="F131" s="127"/>
      <c r="G131" s="105"/>
    </row>
    <row r="132" spans="1:7" x14ac:dyDescent="0.25">
      <c r="A132" s="126" t="s">
        <v>9815</v>
      </c>
      <c r="B132" s="127" cm="1">
        <f t="array" ref="B132">IF(ROW() &lt; ROW(INDEX(irrigation[experiment_ID],ROWS(irrigation[experiment_ID]))), COUNTIF(INDEX(irrigation[experiment_ID],1):irrigation[[#This Row],[experiment_ID]],irrigation[[#This Row],[experiment_ID]]), "")</f>
        <v>1</v>
      </c>
      <c r="C132" s="126"/>
      <c r="D132" s="126" t="s">
        <v>609</v>
      </c>
      <c r="E132" s="126"/>
      <c r="F132" s="127"/>
      <c r="G132" s="105"/>
    </row>
    <row r="133" spans="1:7" x14ac:dyDescent="0.25">
      <c r="A133" s="126" t="s">
        <v>9816</v>
      </c>
      <c r="B133" s="127" cm="1">
        <f t="array" ref="B133">IF(ROW() &lt; ROW(INDEX(irrigation[experiment_ID],ROWS(irrigation[experiment_ID]))), COUNTIF(INDEX(irrigation[experiment_ID],1):irrigation[[#This Row],[experiment_ID]],irrigation[[#This Row],[experiment_ID]]), "")</f>
        <v>1</v>
      </c>
      <c r="C133" s="126"/>
      <c r="D133" s="126" t="s">
        <v>609</v>
      </c>
      <c r="E133" s="126"/>
      <c r="F133" s="127"/>
      <c r="G133" s="105"/>
    </row>
    <row r="134" spans="1:7" x14ac:dyDescent="0.25">
      <c r="A134" s="126" t="s">
        <v>9817</v>
      </c>
      <c r="B134" s="127" cm="1">
        <f t="array" ref="B134">IF(ROW() &lt; ROW(INDEX(irrigation[experiment_ID],ROWS(irrigation[experiment_ID]))), COUNTIF(INDEX(irrigation[experiment_ID],1):irrigation[[#This Row],[experiment_ID]],irrigation[[#This Row],[experiment_ID]]), "")</f>
        <v>1</v>
      </c>
      <c r="C134" s="126"/>
      <c r="D134" s="126" t="s">
        <v>609</v>
      </c>
      <c r="E134" s="126"/>
      <c r="F134" s="127"/>
      <c r="G134" s="105"/>
    </row>
    <row r="135" spans="1:7" x14ac:dyDescent="0.25">
      <c r="A135" s="126" t="s">
        <v>9818</v>
      </c>
      <c r="B135" s="127" cm="1">
        <f t="array" ref="B135">IF(ROW() &lt; ROW(INDEX(irrigation[experiment_ID],ROWS(irrigation[experiment_ID]))), COUNTIF(INDEX(irrigation[experiment_ID],1):irrigation[[#This Row],[experiment_ID]],irrigation[[#This Row],[experiment_ID]]), "")</f>
        <v>1</v>
      </c>
      <c r="C135" s="126"/>
      <c r="D135" s="126" t="s">
        <v>643</v>
      </c>
      <c r="E135" s="126"/>
      <c r="F135" s="127"/>
      <c r="G135" s="105"/>
    </row>
    <row r="136" spans="1:7" x14ac:dyDescent="0.25">
      <c r="A136" s="126" t="s">
        <v>9819</v>
      </c>
      <c r="B136" s="127" cm="1">
        <f t="array" ref="B136">IF(ROW() &lt; ROW(INDEX(irrigation[experiment_ID],ROWS(irrigation[experiment_ID]))), COUNTIF(INDEX(irrigation[experiment_ID],1):irrigation[[#This Row],[experiment_ID]],irrigation[[#This Row],[experiment_ID]]), "")</f>
        <v>1</v>
      </c>
      <c r="C136" s="126"/>
      <c r="D136" s="126" t="s">
        <v>609</v>
      </c>
      <c r="E136" s="126"/>
      <c r="F136" s="127"/>
      <c r="G136" s="105"/>
    </row>
    <row r="137" spans="1:7" x14ac:dyDescent="0.25">
      <c r="A137" s="126" t="s">
        <v>9820</v>
      </c>
      <c r="B137" s="127" cm="1">
        <f t="array" ref="B137">IF(ROW() &lt; ROW(INDEX(irrigation[experiment_ID],ROWS(irrigation[experiment_ID]))), COUNTIF(INDEX(irrigation[experiment_ID],1):irrigation[[#This Row],[experiment_ID]],irrigation[[#This Row],[experiment_ID]]), "")</f>
        <v>1</v>
      </c>
      <c r="C137" s="126"/>
      <c r="D137" s="126" t="s">
        <v>643</v>
      </c>
      <c r="E137" s="126"/>
      <c r="F137" s="127"/>
      <c r="G137" s="105"/>
    </row>
    <row r="138" spans="1:7" ht="15.75" x14ac:dyDescent="0.25">
      <c r="A138" s="126" t="s">
        <v>9821</v>
      </c>
      <c r="B138" s="127" cm="1">
        <f t="array" ref="B138">IF(ROW() &lt; ROW(INDEX(irrigation[experiment_ID],ROWS(irrigation[experiment_ID]))), COUNTIF(INDEX(irrigation[experiment_ID],1):irrigation[[#This Row],[experiment_ID]],irrigation[[#This Row],[experiment_ID]]), "")</f>
        <v>1</v>
      </c>
      <c r="C138" s="126"/>
      <c r="D138" s="126" t="s">
        <v>609</v>
      </c>
      <c r="E138" s="126"/>
      <c r="F138" s="127"/>
      <c r="G138" s="105"/>
    </row>
    <row r="139" spans="1:7" ht="15.75" x14ac:dyDescent="0.25">
      <c r="A139" s="126" t="s">
        <v>9822</v>
      </c>
      <c r="B139" s="127" cm="1">
        <f t="array" ref="B139">IF(ROW() &lt; ROW(INDEX(irrigation[experiment_ID],ROWS(irrigation[experiment_ID]))), COUNTIF(INDEX(irrigation[experiment_ID],1):irrigation[[#This Row],[experiment_ID]],irrigation[[#This Row],[experiment_ID]]), "")</f>
        <v>1</v>
      </c>
      <c r="C139" s="126"/>
      <c r="D139" s="126" t="s">
        <v>643</v>
      </c>
      <c r="E139" s="126"/>
      <c r="F139" s="127"/>
      <c r="G139" s="105"/>
    </row>
    <row r="140" spans="1:7" ht="15.75" x14ac:dyDescent="0.25">
      <c r="A140" s="126" t="s">
        <v>9823</v>
      </c>
      <c r="B140" s="127" cm="1">
        <f t="array" ref="B140">IF(ROW() &lt; ROW(INDEX(irrigation[experiment_ID],ROWS(irrigation[experiment_ID]))), COUNTIF(INDEX(irrigation[experiment_ID],1):irrigation[[#This Row],[experiment_ID]],irrigation[[#This Row],[experiment_ID]]), "")</f>
        <v>1</v>
      </c>
      <c r="C140" s="126"/>
      <c r="D140" s="126" t="s">
        <v>609</v>
      </c>
      <c r="E140" s="126"/>
      <c r="F140" s="127"/>
      <c r="G140" s="105"/>
    </row>
    <row r="141" spans="1:7" ht="15.75" x14ac:dyDescent="0.25">
      <c r="A141" s="126" t="s">
        <v>9824</v>
      </c>
      <c r="B141" s="127" cm="1">
        <f t="array" ref="B141">IF(ROW() &lt; ROW(INDEX(irrigation[experiment_ID],ROWS(irrigation[experiment_ID]))), COUNTIF(INDEX(irrigation[experiment_ID],1):irrigation[[#This Row],[experiment_ID]],irrigation[[#This Row],[experiment_ID]]), "")</f>
        <v>1</v>
      </c>
      <c r="C141" s="126"/>
      <c r="D141" s="126" t="s">
        <v>643</v>
      </c>
      <c r="E141" s="126"/>
      <c r="F141" s="127"/>
      <c r="G141" s="105"/>
    </row>
    <row r="142" spans="1:7" ht="15.75" x14ac:dyDescent="0.25">
      <c r="A142" s="126" t="s">
        <v>9825</v>
      </c>
      <c r="B142" s="127" cm="1">
        <f t="array" ref="B142">IF(ROW() &lt; ROW(INDEX(irrigation[experiment_ID],ROWS(irrigation[experiment_ID]))), COUNTIF(INDEX(irrigation[experiment_ID],1):irrigation[[#This Row],[experiment_ID]],irrigation[[#This Row],[experiment_ID]]), "")</f>
        <v>1</v>
      </c>
      <c r="C142" s="126"/>
      <c r="D142" s="126" t="s">
        <v>643</v>
      </c>
      <c r="E142" s="126"/>
      <c r="F142" s="127"/>
      <c r="G142" s="105"/>
    </row>
    <row r="143" spans="1:7" ht="15.75" x14ac:dyDescent="0.25">
      <c r="A143" s="126" t="s">
        <v>9826</v>
      </c>
      <c r="B143" s="127" cm="1">
        <f t="array" ref="B143">IF(ROW() &lt; ROW(INDEX(irrigation[experiment_ID],ROWS(irrigation[experiment_ID]))), COUNTIF(INDEX(irrigation[experiment_ID],1):irrigation[[#This Row],[experiment_ID]],irrigation[[#This Row],[experiment_ID]]), "")</f>
        <v>1</v>
      </c>
      <c r="C143" s="126"/>
      <c r="D143" s="126" t="s">
        <v>643</v>
      </c>
      <c r="E143" s="126"/>
      <c r="F143" s="127"/>
      <c r="G143" s="105"/>
    </row>
    <row r="144" spans="1:7" ht="15.75" x14ac:dyDescent="0.25">
      <c r="A144" s="126" t="s">
        <v>9827</v>
      </c>
      <c r="B144" s="127" cm="1">
        <f t="array" ref="B144">IF(ROW() &lt; ROW(INDEX(irrigation[experiment_ID],ROWS(irrigation[experiment_ID]))), COUNTIF(INDEX(irrigation[experiment_ID],1):irrigation[[#This Row],[experiment_ID]],irrigation[[#This Row],[experiment_ID]]), "")</f>
        <v>1</v>
      </c>
      <c r="C144" s="126"/>
      <c r="D144" s="126" t="s">
        <v>643</v>
      </c>
      <c r="E144" s="126"/>
      <c r="F144" s="127"/>
      <c r="G144" s="105"/>
    </row>
    <row r="145" spans="1:7" ht="15.75" x14ac:dyDescent="0.25">
      <c r="A145" s="126" t="s">
        <v>9828</v>
      </c>
      <c r="B145" s="127" cm="1">
        <f t="array" ref="B145">IF(ROW() &lt; ROW(INDEX(irrigation[experiment_ID],ROWS(irrigation[experiment_ID]))), COUNTIF(INDEX(irrigation[experiment_ID],1):irrigation[[#This Row],[experiment_ID]],irrigation[[#This Row],[experiment_ID]]), "")</f>
        <v>1</v>
      </c>
      <c r="C145" s="126"/>
      <c r="D145" s="126" t="s">
        <v>643</v>
      </c>
      <c r="E145" s="126"/>
      <c r="F145" s="127"/>
      <c r="G145" s="105"/>
    </row>
    <row r="146" spans="1:7" ht="15.75" x14ac:dyDescent="0.25">
      <c r="A146" s="126" t="s">
        <v>9829</v>
      </c>
      <c r="B146" s="127" cm="1">
        <f t="array" ref="B146">IF(ROW() &lt; ROW(INDEX(irrigation[experiment_ID],ROWS(irrigation[experiment_ID]))), COUNTIF(INDEX(irrigation[experiment_ID],1):irrigation[[#This Row],[experiment_ID]],irrigation[[#This Row],[experiment_ID]]), "")</f>
        <v>1</v>
      </c>
      <c r="C146" s="126"/>
      <c r="D146" s="126" t="s">
        <v>609</v>
      </c>
      <c r="E146" s="126"/>
      <c r="F146" s="127"/>
      <c r="G146" s="105"/>
    </row>
    <row r="147" spans="1:7" ht="15.75" x14ac:dyDescent="0.25">
      <c r="A147" s="126" t="s">
        <v>9830</v>
      </c>
      <c r="B147" s="127" cm="1">
        <f t="array" ref="B147">IF(ROW() &lt; ROW(INDEX(irrigation[experiment_ID],ROWS(irrigation[experiment_ID]))), COUNTIF(INDEX(irrigation[experiment_ID],1):irrigation[[#This Row],[experiment_ID]],irrigation[[#This Row],[experiment_ID]]), "")</f>
        <v>1</v>
      </c>
      <c r="C147" s="126"/>
      <c r="D147" s="126" t="s">
        <v>609</v>
      </c>
      <c r="E147" s="126"/>
      <c r="F147" s="127"/>
      <c r="G147" s="105"/>
    </row>
    <row r="148" spans="1:7" ht="15.75" x14ac:dyDescent="0.25">
      <c r="A148" s="126" t="s">
        <v>9831</v>
      </c>
      <c r="B148" s="127" cm="1">
        <f t="array" ref="B148">IF(ROW() &lt; ROW(INDEX(irrigation[experiment_ID],ROWS(irrigation[experiment_ID]))), COUNTIF(INDEX(irrigation[experiment_ID],1):irrigation[[#This Row],[experiment_ID]],irrigation[[#This Row],[experiment_ID]]), "")</f>
        <v>1</v>
      </c>
      <c r="C148" s="126"/>
      <c r="D148" s="126" t="s">
        <v>609</v>
      </c>
      <c r="E148" s="126"/>
      <c r="F148" s="127"/>
      <c r="G148" s="105"/>
    </row>
    <row r="149" spans="1:7" ht="15.75" x14ac:dyDescent="0.25">
      <c r="A149" s="126" t="s">
        <v>9832</v>
      </c>
      <c r="B149" s="127" cm="1">
        <f t="array" ref="B149">IF(ROW() &lt; ROW(INDEX(irrigation[experiment_ID],ROWS(irrigation[experiment_ID]))), COUNTIF(INDEX(irrigation[experiment_ID],1):irrigation[[#This Row],[experiment_ID]],irrigation[[#This Row],[experiment_ID]]), "")</f>
        <v>1</v>
      </c>
      <c r="C149" s="126"/>
      <c r="D149" s="126" t="s">
        <v>609</v>
      </c>
      <c r="E149" s="126"/>
      <c r="F149" s="127"/>
      <c r="G149" s="105"/>
    </row>
    <row r="150" spans="1:7" ht="15.75" x14ac:dyDescent="0.25">
      <c r="A150" s="126" t="s">
        <v>9833</v>
      </c>
      <c r="B150" s="127" cm="1">
        <f t="array" ref="B150">IF(ROW() &lt; ROW(INDEX(irrigation[experiment_ID],ROWS(irrigation[experiment_ID]))), COUNTIF(INDEX(irrigation[experiment_ID],1):irrigation[[#This Row],[experiment_ID]],irrigation[[#This Row],[experiment_ID]]), "")</f>
        <v>1</v>
      </c>
      <c r="C150" s="126"/>
      <c r="D150" s="126" t="s">
        <v>609</v>
      </c>
      <c r="E150" s="126"/>
      <c r="F150" s="127"/>
      <c r="G150" s="105"/>
    </row>
    <row r="151" spans="1:7" ht="15.75" x14ac:dyDescent="0.25">
      <c r="A151" s="126" t="s">
        <v>9834</v>
      </c>
      <c r="B151" s="127" cm="1">
        <f t="array" ref="B151">IF(ROW() &lt; ROW(INDEX(irrigation[experiment_ID],ROWS(irrigation[experiment_ID]))), COUNTIF(INDEX(irrigation[experiment_ID],1):irrigation[[#This Row],[experiment_ID]],irrigation[[#This Row],[experiment_ID]]), "")</f>
        <v>1</v>
      </c>
      <c r="C151" s="126"/>
      <c r="D151" s="126" t="s">
        <v>609</v>
      </c>
      <c r="E151" s="126"/>
      <c r="F151" s="127"/>
      <c r="G151" s="105"/>
    </row>
    <row r="152" spans="1:7" ht="15.75" x14ac:dyDescent="0.25">
      <c r="A152" s="126" t="s">
        <v>9811</v>
      </c>
      <c r="B152" s="127" cm="1">
        <f t="array" ref="B152">IF(ROW() &lt; ROW(INDEX(irrigation[experiment_ID],ROWS(irrigation[experiment_ID]))), COUNTIF(INDEX(irrigation[experiment_ID],1):irrigation[[#This Row],[experiment_ID]],irrigation[[#This Row],[experiment_ID]]), "")</f>
        <v>1</v>
      </c>
      <c r="C152" s="126"/>
      <c r="D152" s="126" t="s">
        <v>609</v>
      </c>
      <c r="E152" s="126"/>
      <c r="F152" s="127"/>
      <c r="G152" s="105"/>
    </row>
    <row r="153" spans="1:7" x14ac:dyDescent="0.25">
      <c r="A153" s="126" t="s">
        <v>9877</v>
      </c>
      <c r="B153" s="127" cm="1">
        <f t="array" ref="B153">IF(ROW() &lt; ROW(INDEX(irrigation[experiment_ID],ROWS(irrigation[experiment_ID]))), COUNTIF(INDEX(irrigation[experiment_ID],1):irrigation[[#This Row],[experiment_ID]],irrigation[[#This Row],[experiment_ID]]), "")</f>
        <v>1</v>
      </c>
      <c r="C153" s="126" t="s">
        <v>9923</v>
      </c>
      <c r="D153" s="126" t="s">
        <v>643</v>
      </c>
      <c r="E153" s="126"/>
      <c r="F153" s="127"/>
      <c r="G153" s="105"/>
    </row>
    <row r="154" spans="1:7" x14ac:dyDescent="0.25">
      <c r="A154" s="126" t="s">
        <v>9877</v>
      </c>
      <c r="B154" s="127" cm="1">
        <f t="array" ref="B154">IF(ROW() &lt; ROW(INDEX(irrigation[experiment_ID],ROWS(irrigation[experiment_ID]))), COUNTIF(INDEX(irrigation[experiment_ID],1):irrigation[[#This Row],[experiment_ID]],irrigation[[#This Row],[experiment_ID]]), "")</f>
        <v>2</v>
      </c>
      <c r="C154" s="126" t="s">
        <v>9924</v>
      </c>
      <c r="D154" s="126" t="s">
        <v>609</v>
      </c>
      <c r="E154" s="126"/>
      <c r="F154" s="127"/>
      <c r="G154" s="105"/>
    </row>
    <row r="155" spans="1:7" x14ac:dyDescent="0.25">
      <c r="A155" s="126" t="s">
        <v>9878</v>
      </c>
      <c r="B155" s="127" cm="1">
        <f t="array" ref="B155">IF(ROW() &lt; ROW(INDEX(irrigation[experiment_ID],ROWS(irrigation[experiment_ID]))), COUNTIF(INDEX(irrigation[experiment_ID],1):irrigation[[#This Row],[experiment_ID]],irrigation[[#This Row],[experiment_ID]]), "")</f>
        <v>1</v>
      </c>
      <c r="C155" s="126" t="s">
        <v>9923</v>
      </c>
      <c r="D155" s="126" t="s">
        <v>643</v>
      </c>
      <c r="E155" s="126"/>
      <c r="F155" s="127"/>
      <c r="G155" s="105"/>
    </row>
    <row r="156" spans="1:7" x14ac:dyDescent="0.25">
      <c r="A156" s="126" t="s">
        <v>9878</v>
      </c>
      <c r="B156" s="127" cm="1">
        <f t="array" ref="B156">IF(ROW() &lt; ROW(INDEX(irrigation[experiment_ID],ROWS(irrigation[experiment_ID]))), COUNTIF(INDEX(irrigation[experiment_ID],1):irrigation[[#This Row],[experiment_ID]],irrigation[[#This Row],[experiment_ID]]), "")</f>
        <v>2</v>
      </c>
      <c r="C156" s="126" t="s">
        <v>9924</v>
      </c>
      <c r="D156" s="126" t="s">
        <v>609</v>
      </c>
      <c r="E156" s="126"/>
      <c r="F156" s="127"/>
      <c r="G156" s="105"/>
    </row>
    <row r="157" spans="1:7" x14ac:dyDescent="0.25">
      <c r="A157" s="126" t="s">
        <v>9879</v>
      </c>
      <c r="B157" s="127" cm="1">
        <f t="array" ref="B157">IF(ROW() &lt; ROW(INDEX(irrigation[experiment_ID],ROWS(irrigation[experiment_ID]))), COUNTIF(INDEX(irrigation[experiment_ID],1):irrigation[[#This Row],[experiment_ID]],irrigation[[#This Row],[experiment_ID]]), "")</f>
        <v>1</v>
      </c>
      <c r="C157" s="126" t="s">
        <v>9923</v>
      </c>
      <c r="D157" s="126" t="s">
        <v>643</v>
      </c>
      <c r="E157" s="126"/>
      <c r="F157" s="127"/>
      <c r="G157" s="105"/>
    </row>
    <row r="158" spans="1:7" x14ac:dyDescent="0.25">
      <c r="A158" s="126" t="s">
        <v>9879</v>
      </c>
      <c r="B158" s="127" cm="1">
        <f t="array" ref="B158">IF(ROW() &lt; ROW(INDEX(irrigation[experiment_ID],ROWS(irrigation[experiment_ID]))), COUNTIF(INDEX(irrigation[experiment_ID],1):irrigation[[#This Row],[experiment_ID]],irrigation[[#This Row],[experiment_ID]]), "")</f>
        <v>2</v>
      </c>
      <c r="C158" s="126" t="s">
        <v>9924</v>
      </c>
      <c r="D158" s="126"/>
      <c r="E158" s="126"/>
      <c r="F158" s="127"/>
      <c r="G158" s="105"/>
    </row>
    <row r="159" spans="1:7" x14ac:dyDescent="0.25">
      <c r="A159" s="126" t="s">
        <v>9943</v>
      </c>
      <c r="B159" s="127" cm="1">
        <f t="array" ref="B159">IF(ROW() &lt; ROW(INDEX(irrigation[experiment_ID],ROWS(irrigation[experiment_ID]))), COUNTIF(INDEX(irrigation[experiment_ID],1):irrigation[[#This Row],[experiment_ID]],irrigation[[#This Row],[experiment_ID]]), "")</f>
        <v>1</v>
      </c>
      <c r="C159" s="126"/>
      <c r="D159" s="126"/>
      <c r="E159" s="126"/>
      <c r="F159" s="127"/>
      <c r="G159" s="105"/>
    </row>
    <row r="160" spans="1:7" x14ac:dyDescent="0.25">
      <c r="A160" s="126" t="s">
        <v>9944</v>
      </c>
      <c r="B160" s="127" cm="1">
        <f t="array" ref="B160">IF(ROW() &lt; ROW(INDEX(irrigation[experiment_ID],ROWS(irrigation[experiment_ID]))), COUNTIF(INDEX(irrigation[experiment_ID],1):irrigation[[#This Row],[experiment_ID]],irrigation[[#This Row],[experiment_ID]]), "")</f>
        <v>1</v>
      </c>
      <c r="C160" s="126"/>
      <c r="D160" s="126"/>
      <c r="E160" s="126"/>
      <c r="F160" s="127"/>
      <c r="G160" s="105"/>
    </row>
    <row r="161" spans="1:7" x14ac:dyDescent="0.25">
      <c r="A161" s="126" t="s">
        <v>9945</v>
      </c>
      <c r="B161" s="127" cm="1">
        <f t="array" ref="B161">IF(ROW() &lt; ROW(INDEX(irrigation[experiment_ID],ROWS(irrigation[experiment_ID]))), COUNTIF(INDEX(irrigation[experiment_ID],1):irrigation[[#This Row],[experiment_ID]],irrigation[[#This Row],[experiment_ID]]), "")</f>
        <v>1</v>
      </c>
      <c r="C161" s="126" t="s">
        <v>9982</v>
      </c>
      <c r="D161" s="126"/>
      <c r="E161" s="126"/>
      <c r="F161" s="127"/>
      <c r="G161" s="105"/>
    </row>
    <row r="162" spans="1:7" x14ac:dyDescent="0.25">
      <c r="A162" s="126" t="s">
        <v>9945</v>
      </c>
      <c r="B162" s="127" cm="1">
        <f t="array" ref="B162">IF(ROW() &lt; ROW(INDEX(irrigation[experiment_ID],ROWS(irrigation[experiment_ID]))), COUNTIF(INDEX(irrigation[experiment_ID],1):irrigation[[#This Row],[experiment_ID]],irrigation[[#This Row],[experiment_ID]]), "")</f>
        <v>2</v>
      </c>
      <c r="C162" s="126" t="s">
        <v>9925</v>
      </c>
      <c r="D162" s="126"/>
      <c r="E162" s="126"/>
      <c r="F162" s="127"/>
      <c r="G162" s="105"/>
    </row>
    <row r="163" spans="1:7" x14ac:dyDescent="0.25">
      <c r="A163" s="126" t="s">
        <v>9946</v>
      </c>
      <c r="B163" s="127" cm="1">
        <f t="array" ref="B163">IF(ROW() &lt; ROW(INDEX(irrigation[experiment_ID],ROWS(irrigation[experiment_ID]))), COUNTIF(INDEX(irrigation[experiment_ID],1):irrigation[[#This Row],[experiment_ID]],irrigation[[#This Row],[experiment_ID]]), "")</f>
        <v>1</v>
      </c>
      <c r="C163" s="126"/>
      <c r="D163" s="126"/>
      <c r="E163" s="126"/>
      <c r="F163" s="127"/>
      <c r="G163" s="105"/>
    </row>
    <row r="164" spans="1:7" x14ac:dyDescent="0.25">
      <c r="A164" s="126" t="s">
        <v>9947</v>
      </c>
      <c r="B164" s="127" cm="1">
        <f t="array" ref="B164">IF(ROW() &lt; ROW(INDEX(irrigation[experiment_ID],ROWS(irrigation[experiment_ID]))), COUNTIF(INDEX(irrigation[experiment_ID],1):irrigation[[#This Row],[experiment_ID]],irrigation[[#This Row],[experiment_ID]]), "")</f>
        <v>1</v>
      </c>
      <c r="C164" s="126"/>
      <c r="D164" s="126"/>
      <c r="E164" s="126"/>
      <c r="F164" s="127"/>
      <c r="G164" s="105"/>
    </row>
    <row r="165" spans="1:7" x14ac:dyDescent="0.25">
      <c r="A165" s="126" t="s">
        <v>9948</v>
      </c>
      <c r="B165" s="127" cm="1">
        <f t="array" ref="B165">IF(ROW() &lt; ROW(INDEX(irrigation[experiment_ID],ROWS(irrigation[experiment_ID]))), COUNTIF(INDEX(irrigation[experiment_ID],1):irrigation[[#This Row],[experiment_ID]],irrigation[[#This Row],[experiment_ID]]), "")</f>
        <v>1</v>
      </c>
      <c r="C165" s="126"/>
      <c r="D165" s="126"/>
      <c r="E165" s="126"/>
      <c r="F165" s="127"/>
      <c r="G165" s="105"/>
    </row>
    <row r="166" spans="1:7" x14ac:dyDescent="0.25">
      <c r="A166" s="126" t="s">
        <v>9949</v>
      </c>
      <c r="B166" s="127" cm="1">
        <f t="array" ref="B166">IF(ROW() &lt; ROW(INDEX(irrigation[experiment_ID],ROWS(irrigation[experiment_ID]))), COUNTIF(INDEX(irrigation[experiment_ID],1):irrigation[[#This Row],[experiment_ID]],irrigation[[#This Row],[experiment_ID]]), "")</f>
        <v>1</v>
      </c>
      <c r="C166" s="126"/>
      <c r="D166" s="126"/>
      <c r="E166" s="126"/>
      <c r="F166" s="127"/>
      <c r="G166" s="105"/>
    </row>
    <row r="167" spans="1:7" x14ac:dyDescent="0.25">
      <c r="A167" s="126" t="s">
        <v>9950</v>
      </c>
      <c r="B167" s="127" cm="1">
        <f t="array" ref="B167">IF(ROW() &lt; ROW(INDEX(irrigation[experiment_ID],ROWS(irrigation[experiment_ID]))), COUNTIF(INDEX(irrigation[experiment_ID],1):irrigation[[#This Row],[experiment_ID]],irrigation[[#This Row],[experiment_ID]]), "")</f>
        <v>1</v>
      </c>
      <c r="C167" s="126"/>
      <c r="D167" s="126"/>
      <c r="E167" s="126"/>
      <c r="F167" s="127"/>
      <c r="G167" s="105"/>
    </row>
    <row r="168" spans="1:7" x14ac:dyDescent="0.25">
      <c r="A168" s="126" t="s">
        <v>9951</v>
      </c>
      <c r="B168" s="127" cm="1">
        <f t="array" ref="B168">IF(ROW() &lt; ROW(INDEX(irrigation[experiment_ID],ROWS(irrigation[experiment_ID]))), COUNTIF(INDEX(irrigation[experiment_ID],1):irrigation[[#This Row],[experiment_ID]],irrigation[[#This Row],[experiment_ID]]), "")</f>
        <v>1</v>
      </c>
      <c r="C168" s="126" t="s">
        <v>9983</v>
      </c>
      <c r="D168" s="126"/>
      <c r="E168" s="126"/>
      <c r="F168" s="127"/>
      <c r="G168" s="105"/>
    </row>
    <row r="169" spans="1:7" x14ac:dyDescent="0.25">
      <c r="A169" s="126" t="s">
        <v>9951</v>
      </c>
      <c r="B169" s="127" cm="1">
        <f t="array" ref="B169">IF(ROW() &lt; ROW(INDEX(irrigation[experiment_ID],ROWS(irrigation[experiment_ID]))), COUNTIF(INDEX(irrigation[experiment_ID],1):irrigation[[#This Row],[experiment_ID]],irrigation[[#This Row],[experiment_ID]]), "")</f>
        <v>2</v>
      </c>
      <c r="C169" s="126" t="s">
        <v>7475</v>
      </c>
      <c r="D169" s="126"/>
      <c r="E169" s="126"/>
      <c r="F169" s="127"/>
      <c r="G169" s="105"/>
    </row>
    <row r="170" spans="1:7" x14ac:dyDescent="0.25">
      <c r="A170" s="126" t="s">
        <v>9952</v>
      </c>
      <c r="B170" s="127" cm="1">
        <f t="array" ref="B170">IF(ROW() &lt; ROW(INDEX(irrigation[experiment_ID],ROWS(irrigation[experiment_ID]))), COUNTIF(INDEX(irrigation[experiment_ID],1):irrigation[[#This Row],[experiment_ID]],irrigation[[#This Row],[experiment_ID]]), "")</f>
        <v>1</v>
      </c>
      <c r="C170" s="126"/>
      <c r="D170" s="126"/>
      <c r="E170" s="126"/>
      <c r="F170" s="127"/>
      <c r="G170" s="105"/>
    </row>
    <row r="171" spans="1:7" x14ac:dyDescent="0.25">
      <c r="A171" s="126" t="s">
        <v>9953</v>
      </c>
      <c r="B171" s="127" cm="1">
        <f t="array" ref="B171">IF(ROW() &lt; ROW(INDEX(irrigation[experiment_ID],ROWS(irrigation[experiment_ID]))), COUNTIF(INDEX(irrigation[experiment_ID],1):irrigation[[#This Row],[experiment_ID]],irrigation[[#This Row],[experiment_ID]]), "")</f>
        <v>1</v>
      </c>
      <c r="C171" s="126"/>
      <c r="D171" s="126"/>
      <c r="E171" s="126"/>
      <c r="F171" s="127"/>
      <c r="G171" s="105"/>
    </row>
    <row r="172" spans="1:7" x14ac:dyDescent="0.25">
      <c r="A172" s="126" t="s">
        <v>9954</v>
      </c>
      <c r="B172" s="127" cm="1">
        <f t="array" ref="B172">IF(ROW() &lt; ROW(INDEX(irrigation[experiment_ID],ROWS(irrigation[experiment_ID]))), COUNTIF(INDEX(irrigation[experiment_ID],1):irrigation[[#This Row],[experiment_ID]],irrigation[[#This Row],[experiment_ID]]), "")</f>
        <v>1</v>
      </c>
      <c r="C172" s="126"/>
      <c r="D172" s="126"/>
      <c r="E172" s="126"/>
      <c r="F172" s="127"/>
      <c r="G172" s="105"/>
    </row>
    <row r="173" spans="1:7" x14ac:dyDescent="0.25">
      <c r="A173" s="126" t="s">
        <v>10001</v>
      </c>
      <c r="B173" s="127" cm="1">
        <f t="array" ref="B173">IF(ROW() &lt; ROW(INDEX(irrigation[experiment_ID],ROWS(irrigation[experiment_ID]))), COUNTIF(INDEX(irrigation[experiment_ID],1):irrigation[[#This Row],[experiment_ID]],irrigation[[#This Row],[experiment_ID]]), "")</f>
        <v>1</v>
      </c>
      <c r="C173" s="126" t="s">
        <v>9305</v>
      </c>
      <c r="D173" s="126" t="s">
        <v>609</v>
      </c>
      <c r="E173" s="126"/>
      <c r="F173" s="127">
        <v>14</v>
      </c>
      <c r="G173" s="105">
        <v>720.1</v>
      </c>
    </row>
    <row r="174" spans="1:7" x14ac:dyDescent="0.25">
      <c r="A174" s="126" t="s">
        <v>10001</v>
      </c>
      <c r="B174" s="127" cm="1">
        <f t="array" ref="B174">IF(ROW() &lt; ROW(INDEX(irrigation[experiment_ID],ROWS(irrigation[experiment_ID]))), COUNTIF(INDEX(irrigation[experiment_ID],1):irrigation[[#This Row],[experiment_ID]],irrigation[[#This Row],[experiment_ID]]), "")</f>
        <v>2</v>
      </c>
      <c r="C174" s="126" t="s">
        <v>10024</v>
      </c>
      <c r="D174" s="126" t="s">
        <v>609</v>
      </c>
      <c r="E174" s="126"/>
      <c r="F174" s="127">
        <v>14</v>
      </c>
      <c r="G174" s="105">
        <v>563</v>
      </c>
    </row>
    <row r="175" spans="1:7" x14ac:dyDescent="0.25">
      <c r="A175" s="126" t="s">
        <v>10001</v>
      </c>
      <c r="B175" s="127" cm="1">
        <f t="array" ref="B175">IF(ROW() &lt; ROW(INDEX(irrigation[experiment_ID],ROWS(irrigation[experiment_ID]))), COUNTIF(INDEX(irrigation[experiment_ID],1):irrigation[[#This Row],[experiment_ID]],irrigation[[#This Row],[experiment_ID]]), "")</f>
        <v>3</v>
      </c>
      <c r="C175" s="126" t="s">
        <v>10025</v>
      </c>
      <c r="D175" s="126" t="s">
        <v>609</v>
      </c>
      <c r="E175" s="126"/>
      <c r="F175" s="127">
        <v>14</v>
      </c>
      <c r="G175" s="105">
        <v>609.6</v>
      </c>
    </row>
    <row r="176" spans="1:7" x14ac:dyDescent="0.25">
      <c r="A176" s="126" t="s">
        <v>10001</v>
      </c>
      <c r="B176" s="127" cm="1">
        <f t="array" ref="B176">IF(ROW() &lt; ROW(INDEX(irrigation[experiment_ID],ROWS(irrigation[experiment_ID]))), COUNTIF(INDEX(irrigation[experiment_ID],1):irrigation[[#This Row],[experiment_ID]],irrigation[[#This Row],[experiment_ID]]), "")</f>
        <v>4</v>
      </c>
      <c r="C176" s="126" t="s">
        <v>10026</v>
      </c>
      <c r="D176" s="126" t="s">
        <v>609</v>
      </c>
      <c r="E176" s="126"/>
      <c r="F176" s="127">
        <v>14</v>
      </c>
      <c r="G176" s="105">
        <v>687.3</v>
      </c>
    </row>
    <row r="177" spans="1:7" x14ac:dyDescent="0.25">
      <c r="A177" s="126" t="s">
        <v>10001</v>
      </c>
      <c r="B177" s="127" cm="1">
        <f t="array" ref="B177">IF(ROW() &lt; ROW(INDEX(irrigation[experiment_ID],ROWS(irrigation[experiment_ID]))), COUNTIF(INDEX(irrigation[experiment_ID],1):irrigation[[#This Row],[experiment_ID]],irrigation[[#This Row],[experiment_ID]]), "")</f>
        <v>5</v>
      </c>
      <c r="C177" s="126" t="s">
        <v>10027</v>
      </c>
      <c r="D177" s="126" t="s">
        <v>609</v>
      </c>
      <c r="E177" s="126"/>
      <c r="F177" s="127">
        <v>14</v>
      </c>
      <c r="G177" s="105">
        <v>406</v>
      </c>
    </row>
    <row r="178" spans="1:7" x14ac:dyDescent="0.25">
      <c r="A178" s="126" t="s">
        <v>10001</v>
      </c>
      <c r="B178" s="127" cm="1">
        <f t="array" ref="B178">IF(ROW() &lt; ROW(INDEX(irrigation[experiment_ID],ROWS(irrigation[experiment_ID]))), COUNTIF(INDEX(irrigation[experiment_ID],1):irrigation[[#This Row],[experiment_ID]],irrigation[[#This Row],[experiment_ID]]), "")</f>
        <v>6</v>
      </c>
      <c r="C178" s="126" t="s">
        <v>10028</v>
      </c>
      <c r="D178" s="126" t="s">
        <v>609</v>
      </c>
      <c r="E178" s="126"/>
      <c r="F178" s="127">
        <v>14</v>
      </c>
      <c r="G178" s="105">
        <v>499.1</v>
      </c>
    </row>
    <row r="179" spans="1:7" x14ac:dyDescent="0.25">
      <c r="A179" s="126" t="s">
        <v>10001</v>
      </c>
      <c r="B179" s="127" cm="1">
        <f t="array" ref="B179">IF(ROW() &lt; ROW(INDEX(irrigation[experiment_ID],ROWS(irrigation[experiment_ID]))), COUNTIF(INDEX(irrigation[experiment_ID],1):irrigation[[#This Row],[experiment_ID]],irrigation[[#This Row],[experiment_ID]]), "")</f>
        <v>7</v>
      </c>
      <c r="C179" s="126" t="s">
        <v>10029</v>
      </c>
      <c r="D179" s="126" t="s">
        <v>609</v>
      </c>
      <c r="E179" s="126"/>
      <c r="F179" s="127">
        <v>14</v>
      </c>
      <c r="G179" s="105">
        <v>654.5</v>
      </c>
    </row>
    <row r="180" spans="1:7" x14ac:dyDescent="0.25">
      <c r="A180" s="126" t="s">
        <v>10001</v>
      </c>
      <c r="B180" s="127" cm="1">
        <f t="array" ref="B180">IF(ROW() &lt; ROW(INDEX(irrigation[experiment_ID],ROWS(irrigation[experiment_ID]))), COUNTIF(INDEX(irrigation[experiment_ID],1):irrigation[[#This Row],[experiment_ID]],irrigation[[#This Row],[experiment_ID]]), "")</f>
        <v>8</v>
      </c>
      <c r="C180" s="126" t="s">
        <v>10030</v>
      </c>
      <c r="D180" s="126" t="s">
        <v>609</v>
      </c>
      <c r="E180" s="126"/>
      <c r="F180" s="127">
        <v>14</v>
      </c>
      <c r="G180" s="105">
        <v>248.9</v>
      </c>
    </row>
    <row r="181" spans="1:7" x14ac:dyDescent="0.25">
      <c r="A181" s="126" t="s">
        <v>10001</v>
      </c>
      <c r="B181" s="127" cm="1">
        <f t="array" ref="B181">IF(ROW() &lt; ROW(INDEX(irrigation[experiment_ID],ROWS(irrigation[experiment_ID]))), COUNTIF(INDEX(irrigation[experiment_ID],1):irrigation[[#This Row],[experiment_ID]],irrigation[[#This Row],[experiment_ID]]), "")</f>
        <v>9</v>
      </c>
      <c r="C181" s="126" t="s">
        <v>10031</v>
      </c>
      <c r="D181" s="126" t="s">
        <v>609</v>
      </c>
      <c r="E181" s="126"/>
      <c r="F181" s="127">
        <v>14</v>
      </c>
      <c r="G181" s="105">
        <v>388.5</v>
      </c>
    </row>
    <row r="182" spans="1:7" x14ac:dyDescent="0.25">
      <c r="A182" s="126" t="s">
        <v>10001</v>
      </c>
      <c r="B182" s="127" cm="1">
        <f t="array" ref="B182">IF(ROW() &lt; ROW(INDEX(irrigation[experiment_ID],ROWS(irrigation[experiment_ID]))), COUNTIF(INDEX(irrigation[experiment_ID],1):irrigation[[#This Row],[experiment_ID]],irrigation[[#This Row],[experiment_ID]]), "")</f>
        <v>10</v>
      </c>
      <c r="C182" s="126" t="s">
        <v>10032</v>
      </c>
      <c r="D182" s="126" t="s">
        <v>609</v>
      </c>
      <c r="E182" s="126"/>
      <c r="F182" s="127">
        <v>14</v>
      </c>
      <c r="G182" s="105">
        <v>621.70000000000005</v>
      </c>
    </row>
    <row r="183" spans="1:7" x14ac:dyDescent="0.25">
      <c r="A183" s="126" t="s">
        <v>10042</v>
      </c>
      <c r="B183" s="127" cm="1">
        <f t="array" ref="B183">IF(ROW() &lt; ROW(INDEX(irrigation[experiment_ID],ROWS(irrigation[experiment_ID]))), COUNTIF(INDEX(irrigation[experiment_ID],1):irrigation[[#This Row],[experiment_ID]],irrigation[[#This Row],[experiment_ID]]), "")</f>
        <v>1</v>
      </c>
      <c r="C183" s="126"/>
      <c r="D183" s="126" t="s">
        <v>643</v>
      </c>
      <c r="E183" s="126"/>
      <c r="F183" s="127"/>
      <c r="G183" s="105"/>
    </row>
    <row r="184" spans="1:7" x14ac:dyDescent="0.25">
      <c r="A184" s="126" t="s">
        <v>10043</v>
      </c>
      <c r="B184" s="127" cm="1">
        <f t="array" ref="B184">IF(ROW() &lt; ROW(INDEX(irrigation[experiment_ID],ROWS(irrigation[experiment_ID]))), COUNTIF(INDEX(irrigation[experiment_ID],1):irrigation[[#This Row],[experiment_ID]],irrigation[[#This Row],[experiment_ID]]), "")</f>
        <v>1</v>
      </c>
      <c r="C184" s="126"/>
      <c r="D184" s="126" t="s">
        <v>643</v>
      </c>
      <c r="E184" s="126"/>
      <c r="F184" s="127"/>
      <c r="G184" s="105"/>
    </row>
    <row r="185" spans="1:7" x14ac:dyDescent="0.25">
      <c r="A185" s="126" t="s">
        <v>10044</v>
      </c>
      <c r="B185" s="127" cm="1">
        <f t="array" ref="B185">IF(ROW() &lt; ROW(INDEX(irrigation[experiment_ID],ROWS(irrigation[experiment_ID]))), COUNTIF(INDEX(irrigation[experiment_ID],1):irrigation[[#This Row],[experiment_ID]],irrigation[[#This Row],[experiment_ID]]), "")</f>
        <v>1</v>
      </c>
      <c r="C185" s="126"/>
      <c r="D185" s="126" t="s">
        <v>643</v>
      </c>
      <c r="E185" s="126"/>
      <c r="F185" s="127"/>
      <c r="G185" s="105"/>
    </row>
    <row r="186" spans="1:7" x14ac:dyDescent="0.25">
      <c r="A186" s="126" t="s">
        <v>10045</v>
      </c>
      <c r="B186" s="127" cm="1">
        <f t="array" ref="B186">IF(ROW() &lt; ROW(INDEX(irrigation[experiment_ID],ROWS(irrigation[experiment_ID]))), COUNTIF(INDEX(irrigation[experiment_ID],1):irrigation[[#This Row],[experiment_ID]],irrigation[[#This Row],[experiment_ID]]), "")</f>
        <v>1</v>
      </c>
      <c r="C186" s="126"/>
      <c r="D186" s="126" t="s">
        <v>643</v>
      </c>
      <c r="E186" s="126"/>
      <c r="F186" s="127"/>
      <c r="G186" s="105"/>
    </row>
    <row r="187" spans="1:7" x14ac:dyDescent="0.25">
      <c r="A187" s="126" t="s">
        <v>10046</v>
      </c>
      <c r="B187" s="127" cm="1">
        <f t="array" ref="B187">IF(ROW() &lt; ROW(INDEX(irrigation[experiment_ID],ROWS(irrigation[experiment_ID]))), COUNTIF(INDEX(irrigation[experiment_ID],1):irrigation[[#This Row],[experiment_ID]],irrigation[[#This Row],[experiment_ID]]), "")</f>
        <v>1</v>
      </c>
      <c r="C187" s="126"/>
      <c r="D187" s="126" t="s">
        <v>643</v>
      </c>
      <c r="E187" s="126"/>
      <c r="F187" s="127"/>
      <c r="G187" s="105"/>
    </row>
    <row r="188" spans="1:7" x14ac:dyDescent="0.25">
      <c r="A188" s="126" t="s">
        <v>10047</v>
      </c>
      <c r="B188" s="127" cm="1">
        <f t="array" ref="B188">IF(ROW() &lt; ROW(INDEX(irrigation[experiment_ID],ROWS(irrigation[experiment_ID]))), COUNTIF(INDEX(irrigation[experiment_ID],1):irrigation[[#This Row],[experiment_ID]],irrigation[[#This Row],[experiment_ID]]), "")</f>
        <v>1</v>
      </c>
      <c r="C188" s="126"/>
      <c r="D188" s="126" t="s">
        <v>643</v>
      </c>
      <c r="E188" s="126"/>
      <c r="F188" s="127"/>
      <c r="G188" s="105"/>
    </row>
    <row r="189" spans="1:7" x14ac:dyDescent="0.25">
      <c r="A189" s="126" t="s">
        <v>10048</v>
      </c>
      <c r="B189" s="127" cm="1">
        <f t="array" ref="B189">IF(ROW() &lt; ROW(INDEX(irrigation[experiment_ID],ROWS(irrigation[experiment_ID]))), COUNTIF(INDEX(irrigation[experiment_ID],1):irrigation[[#This Row],[experiment_ID]],irrigation[[#This Row],[experiment_ID]]), "")</f>
        <v>1</v>
      </c>
      <c r="C189" s="126"/>
      <c r="D189" s="126" t="s">
        <v>643</v>
      </c>
      <c r="E189" s="126"/>
      <c r="F189" s="127"/>
      <c r="G189" s="105"/>
    </row>
    <row r="190" spans="1:7" x14ac:dyDescent="0.25">
      <c r="A190" s="126" t="s">
        <v>10049</v>
      </c>
      <c r="B190" s="127" cm="1">
        <f t="array" ref="B190">IF(ROW() &lt; ROW(INDEX(irrigation[experiment_ID],ROWS(irrigation[experiment_ID]))), COUNTIF(INDEX(irrigation[experiment_ID],1):irrigation[[#This Row],[experiment_ID]],irrigation[[#This Row],[experiment_ID]]), "")</f>
        <v>1</v>
      </c>
      <c r="C190" s="126"/>
      <c r="D190" s="126" t="s">
        <v>643</v>
      </c>
      <c r="E190" s="126"/>
      <c r="F190" s="127"/>
      <c r="G190" s="105"/>
    </row>
    <row r="191" spans="1:7" x14ac:dyDescent="0.25">
      <c r="A191" s="126" t="s">
        <v>10050</v>
      </c>
      <c r="B191" s="127" cm="1">
        <f t="array" ref="B191">IF(ROW() &lt; ROW(INDEX(irrigation[experiment_ID],ROWS(irrigation[experiment_ID]))), COUNTIF(INDEX(irrigation[experiment_ID],1):irrigation[[#This Row],[experiment_ID]],irrigation[[#This Row],[experiment_ID]]), "")</f>
        <v>1</v>
      </c>
      <c r="C191" s="126"/>
      <c r="D191" s="126" t="s">
        <v>643</v>
      </c>
      <c r="E191" s="126"/>
      <c r="F191" s="127"/>
      <c r="G191" s="105"/>
    </row>
    <row r="192" spans="1:7" x14ac:dyDescent="0.25">
      <c r="A192" s="126" t="s">
        <v>10051</v>
      </c>
      <c r="B192" s="127" cm="1">
        <f t="array" ref="B192">IF(ROW() &lt; ROW(INDEX(irrigation[experiment_ID],ROWS(irrigation[experiment_ID]))), COUNTIF(INDEX(irrigation[experiment_ID],1):irrigation[[#This Row],[experiment_ID]],irrigation[[#This Row],[experiment_ID]]), "")</f>
        <v>1</v>
      </c>
      <c r="C192" s="126"/>
      <c r="D192" s="126" t="s">
        <v>643</v>
      </c>
      <c r="E192" s="126"/>
      <c r="F192" s="127"/>
      <c r="G192" s="105"/>
    </row>
    <row r="193" spans="1:7" x14ac:dyDescent="0.25">
      <c r="A193" s="126" t="s">
        <v>10052</v>
      </c>
      <c r="B193" s="127" cm="1">
        <f t="array" ref="B193">IF(ROW() &lt; ROW(INDEX(irrigation[experiment_ID],ROWS(irrigation[experiment_ID]))), COUNTIF(INDEX(irrigation[experiment_ID],1):irrigation[[#This Row],[experiment_ID]],irrigation[[#This Row],[experiment_ID]]), "")</f>
        <v>1</v>
      </c>
      <c r="C193" s="126"/>
      <c r="D193" s="126" t="s">
        <v>643</v>
      </c>
      <c r="E193" s="126"/>
      <c r="F193" s="127"/>
      <c r="G193" s="105"/>
    </row>
    <row r="194" spans="1:7" x14ac:dyDescent="0.25">
      <c r="A194" s="126" t="s">
        <v>10053</v>
      </c>
      <c r="B194" s="127" cm="1">
        <f t="array" ref="B194">IF(ROW() &lt; ROW(INDEX(irrigation[experiment_ID],ROWS(irrigation[experiment_ID]))), COUNTIF(INDEX(irrigation[experiment_ID],1):irrigation[[#This Row],[experiment_ID]],irrigation[[#This Row],[experiment_ID]]), "")</f>
        <v>1</v>
      </c>
      <c r="C194" s="126"/>
      <c r="D194" s="126" t="s">
        <v>643</v>
      </c>
      <c r="E194" s="126"/>
      <c r="F194" s="127"/>
      <c r="G194" s="105"/>
    </row>
    <row r="195" spans="1:7" x14ac:dyDescent="0.25">
      <c r="A195" s="126" t="s">
        <v>10054</v>
      </c>
      <c r="B195" s="127" cm="1">
        <f t="array" ref="B195">IF(ROW() &lt; ROW(INDEX(irrigation[experiment_ID],ROWS(irrigation[experiment_ID]))), COUNTIF(INDEX(irrigation[experiment_ID],1):irrigation[[#This Row],[experiment_ID]],irrigation[[#This Row],[experiment_ID]]), "")</f>
        <v>1</v>
      </c>
      <c r="C195" s="126"/>
      <c r="D195" s="126" t="s">
        <v>643</v>
      </c>
      <c r="E195" s="126"/>
      <c r="F195" s="127"/>
      <c r="G195" s="105"/>
    </row>
    <row r="196" spans="1:7" x14ac:dyDescent="0.25">
      <c r="A196" s="126" t="s">
        <v>10055</v>
      </c>
      <c r="B196" s="127" cm="1">
        <f t="array" ref="B196">IF(ROW() &lt; ROW(INDEX(irrigation[experiment_ID],ROWS(irrigation[experiment_ID]))), COUNTIF(INDEX(irrigation[experiment_ID],1):irrigation[[#This Row],[experiment_ID]],irrigation[[#This Row],[experiment_ID]]), "")</f>
        <v>1</v>
      </c>
      <c r="C196" s="126"/>
      <c r="D196" s="126" t="s">
        <v>643</v>
      </c>
      <c r="E196" s="126"/>
      <c r="F196" s="127"/>
      <c r="G196" s="105"/>
    </row>
    <row r="197" spans="1:7" x14ac:dyDescent="0.25">
      <c r="A197" s="126" t="s">
        <v>10056</v>
      </c>
      <c r="B197" s="127" cm="1">
        <f t="array" ref="B197">IF(ROW() &lt; ROW(INDEX(irrigation[experiment_ID],ROWS(irrigation[experiment_ID]))), COUNTIF(INDEX(irrigation[experiment_ID],1):irrigation[[#This Row],[experiment_ID]],irrigation[[#This Row],[experiment_ID]]), "")</f>
        <v>1</v>
      </c>
      <c r="C197" s="126"/>
      <c r="D197" s="126" t="s">
        <v>643</v>
      </c>
      <c r="E197" s="126"/>
      <c r="F197" s="127"/>
      <c r="G197" s="105"/>
    </row>
    <row r="198" spans="1:7" x14ac:dyDescent="0.25">
      <c r="A198" s="126" t="s">
        <v>10057</v>
      </c>
      <c r="B198" s="127" cm="1">
        <f t="array" ref="B198">IF(ROW() &lt; ROW(INDEX(irrigation[experiment_ID],ROWS(irrigation[experiment_ID]))), COUNTIF(INDEX(irrigation[experiment_ID],1):irrigation[[#This Row],[experiment_ID]],irrigation[[#This Row],[experiment_ID]]), "")</f>
        <v>1</v>
      </c>
      <c r="C198" s="126"/>
      <c r="D198" s="126" t="s">
        <v>643</v>
      </c>
      <c r="E198" s="126"/>
      <c r="F198" s="127"/>
      <c r="G198" s="105"/>
    </row>
    <row r="199" spans="1:7" x14ac:dyDescent="0.25">
      <c r="A199" s="126" t="s">
        <v>10058</v>
      </c>
      <c r="B199" s="127" cm="1">
        <f t="array" ref="B199">IF(ROW() &lt; ROW(INDEX(irrigation[experiment_ID],ROWS(irrigation[experiment_ID]))), COUNTIF(INDEX(irrigation[experiment_ID],1):irrigation[[#This Row],[experiment_ID]],irrigation[[#This Row],[experiment_ID]]), "")</f>
        <v>1</v>
      </c>
      <c r="C199" s="126"/>
      <c r="D199" s="126" t="s">
        <v>643</v>
      </c>
      <c r="E199" s="126"/>
      <c r="F199" s="127"/>
      <c r="G199" s="105"/>
    </row>
    <row r="200" spans="1:7" x14ac:dyDescent="0.25">
      <c r="A200" s="126" t="s">
        <v>10059</v>
      </c>
      <c r="B200" s="127" cm="1">
        <f t="array" ref="B200">IF(ROW() &lt; ROW(INDEX(irrigation[experiment_ID],ROWS(irrigation[experiment_ID]))), COUNTIF(INDEX(irrigation[experiment_ID],1):irrigation[[#This Row],[experiment_ID]],irrigation[[#This Row],[experiment_ID]]), "")</f>
        <v>1</v>
      </c>
      <c r="C200" s="126"/>
      <c r="D200" s="126" t="s">
        <v>643</v>
      </c>
      <c r="E200" s="126"/>
      <c r="F200" s="127"/>
      <c r="G200" s="105"/>
    </row>
    <row r="201" spans="1:7" x14ac:dyDescent="0.25">
      <c r="A201" s="126" t="s">
        <v>10060</v>
      </c>
      <c r="B201" s="127" cm="1">
        <f t="array" ref="B201">IF(ROW() &lt; ROW(INDEX(irrigation[experiment_ID],ROWS(irrigation[experiment_ID]))), COUNTIF(INDEX(irrigation[experiment_ID],1):irrigation[[#This Row],[experiment_ID]],irrigation[[#This Row],[experiment_ID]]), "")</f>
        <v>1</v>
      </c>
      <c r="C201" s="126"/>
      <c r="D201" s="126" t="s">
        <v>643</v>
      </c>
      <c r="E201" s="126"/>
      <c r="F201" s="127"/>
      <c r="G201" s="105"/>
    </row>
    <row r="202" spans="1:7" x14ac:dyDescent="0.25">
      <c r="A202" s="126" t="s">
        <v>10061</v>
      </c>
      <c r="B202" s="127" cm="1">
        <f t="array" ref="B202">IF(ROW() &lt; ROW(INDEX(irrigation[experiment_ID],ROWS(irrigation[experiment_ID]))), COUNTIF(INDEX(irrigation[experiment_ID],1):irrigation[[#This Row],[experiment_ID]],irrigation[[#This Row],[experiment_ID]]), "")</f>
        <v>1</v>
      </c>
      <c r="C202" s="126"/>
      <c r="D202" s="126" t="s">
        <v>643</v>
      </c>
      <c r="E202" s="126"/>
      <c r="F202" s="127"/>
      <c r="G202" s="105"/>
    </row>
    <row r="203" spans="1:7" x14ac:dyDescent="0.25">
      <c r="A203" s="126" t="s">
        <v>10062</v>
      </c>
      <c r="B203" s="127" cm="1">
        <f t="array" ref="B203">IF(ROW() &lt; ROW(INDEX(irrigation[experiment_ID],ROWS(irrigation[experiment_ID]))), COUNTIF(INDEX(irrigation[experiment_ID],1):irrigation[[#This Row],[experiment_ID]],irrigation[[#This Row],[experiment_ID]]), "")</f>
        <v>1</v>
      </c>
      <c r="C203" s="126"/>
      <c r="D203" s="126" t="s">
        <v>643</v>
      </c>
      <c r="E203" s="126"/>
      <c r="F203" s="127"/>
      <c r="G203" s="105"/>
    </row>
    <row r="204" spans="1:7" x14ac:dyDescent="0.25">
      <c r="A204" s="126" t="s">
        <v>10063</v>
      </c>
      <c r="B204" s="127" cm="1">
        <f t="array" ref="B204">IF(ROW() &lt; ROW(INDEX(irrigation[experiment_ID],ROWS(irrigation[experiment_ID]))), COUNTIF(INDEX(irrigation[experiment_ID],1):irrigation[[#This Row],[experiment_ID]],irrigation[[#This Row],[experiment_ID]]), "")</f>
        <v>1</v>
      </c>
      <c r="C204" s="126"/>
      <c r="D204" s="126" t="s">
        <v>643</v>
      </c>
      <c r="E204" s="126"/>
      <c r="F204" s="127"/>
      <c r="G204" s="105"/>
    </row>
    <row r="205" spans="1:7" x14ac:dyDescent="0.25">
      <c r="A205" s="126" t="s">
        <v>10064</v>
      </c>
      <c r="B205" s="127" cm="1">
        <f t="array" ref="B205">IF(ROW() &lt; ROW(INDEX(irrigation[experiment_ID],ROWS(irrigation[experiment_ID]))), COUNTIF(INDEX(irrigation[experiment_ID],1):irrigation[[#This Row],[experiment_ID]],irrigation[[#This Row],[experiment_ID]]), "")</f>
        <v>1</v>
      </c>
      <c r="C205" s="126"/>
      <c r="D205" s="126" t="s">
        <v>643</v>
      </c>
      <c r="E205" s="126"/>
      <c r="F205" s="127"/>
      <c r="G205" s="105"/>
    </row>
    <row r="206" spans="1:7" x14ac:dyDescent="0.25">
      <c r="A206" s="126" t="s">
        <v>10065</v>
      </c>
      <c r="B206" s="127" cm="1">
        <f t="array" ref="B206">IF(ROW() &lt; ROW(INDEX(irrigation[experiment_ID],ROWS(irrigation[experiment_ID]))), COUNTIF(INDEX(irrigation[experiment_ID],1):irrigation[[#This Row],[experiment_ID]],irrigation[[#This Row],[experiment_ID]]), "")</f>
        <v>1</v>
      </c>
      <c r="C206" s="126"/>
      <c r="D206" s="126" t="s">
        <v>643</v>
      </c>
      <c r="E206" s="126"/>
      <c r="F206" s="127"/>
      <c r="G206" s="105"/>
    </row>
    <row r="207" spans="1:7" x14ac:dyDescent="0.25">
      <c r="A207" s="126" t="s">
        <v>10066</v>
      </c>
      <c r="B207" s="127" cm="1">
        <f t="array" ref="B207">IF(ROW() &lt; ROW(INDEX(irrigation[experiment_ID],ROWS(irrigation[experiment_ID]))), COUNTIF(INDEX(irrigation[experiment_ID],1):irrigation[[#This Row],[experiment_ID]],irrigation[[#This Row],[experiment_ID]]), "")</f>
        <v>1</v>
      </c>
      <c r="C207" s="126"/>
      <c r="D207" s="126" t="s">
        <v>609</v>
      </c>
      <c r="E207" s="126"/>
      <c r="F207" s="127"/>
      <c r="G207" s="105"/>
    </row>
    <row r="208" spans="1:7" x14ac:dyDescent="0.25">
      <c r="A208" s="126" t="s">
        <v>10067</v>
      </c>
      <c r="B208" s="127" cm="1">
        <f t="array" ref="B208">IF(ROW() &lt; ROW(INDEX(irrigation[experiment_ID],ROWS(irrigation[experiment_ID]))), COUNTIF(INDEX(irrigation[experiment_ID],1):irrigation[[#This Row],[experiment_ID]],irrigation[[#This Row],[experiment_ID]]), "")</f>
        <v>1</v>
      </c>
      <c r="C208" s="126"/>
      <c r="D208" s="126" t="s">
        <v>609</v>
      </c>
      <c r="E208" s="126"/>
      <c r="F208" s="127"/>
      <c r="G208" s="105"/>
    </row>
    <row r="209" spans="1:7" x14ac:dyDescent="0.25">
      <c r="A209" s="126" t="s">
        <v>10068</v>
      </c>
      <c r="B209" s="127" cm="1">
        <f t="array" ref="B209">IF(ROW() &lt; ROW(INDEX(irrigation[experiment_ID],ROWS(irrigation[experiment_ID]))), COUNTIF(INDEX(irrigation[experiment_ID],1):irrigation[[#This Row],[experiment_ID]],irrigation[[#This Row],[experiment_ID]]), "")</f>
        <v>1</v>
      </c>
      <c r="C209" s="126"/>
      <c r="D209" s="126" t="s">
        <v>609</v>
      </c>
      <c r="E209" s="126"/>
      <c r="F209" s="127"/>
      <c r="G209" s="105"/>
    </row>
    <row r="210" spans="1:7" x14ac:dyDescent="0.25">
      <c r="A210" s="126" t="s">
        <v>10069</v>
      </c>
      <c r="B210" s="127" cm="1">
        <f t="array" ref="B210">IF(ROW() &lt; ROW(INDEX(irrigation[experiment_ID],ROWS(irrigation[experiment_ID]))), COUNTIF(INDEX(irrigation[experiment_ID],1):irrigation[[#This Row],[experiment_ID]],irrigation[[#This Row],[experiment_ID]]), "")</f>
        <v>1</v>
      </c>
      <c r="C210" s="126"/>
      <c r="D210" s="126" t="s">
        <v>609</v>
      </c>
      <c r="E210" s="126"/>
      <c r="F210" s="127"/>
      <c r="G210" s="105"/>
    </row>
    <row r="211" spans="1:7" x14ac:dyDescent="0.25">
      <c r="A211" s="126" t="s">
        <v>10070</v>
      </c>
      <c r="B211" s="127" cm="1">
        <f t="array" ref="B211">IF(ROW() &lt; ROW(INDEX(irrigation[experiment_ID],ROWS(irrigation[experiment_ID]))), COUNTIF(INDEX(irrigation[experiment_ID],1):irrigation[[#This Row],[experiment_ID]],irrigation[[#This Row],[experiment_ID]]), "")</f>
        <v>1</v>
      </c>
      <c r="C211" s="126"/>
      <c r="D211" s="126" t="s">
        <v>609</v>
      </c>
      <c r="E211" s="126"/>
      <c r="F211" s="127"/>
      <c r="G211" s="105"/>
    </row>
    <row r="212" spans="1:7" x14ac:dyDescent="0.25">
      <c r="A212" s="126" t="s">
        <v>10071</v>
      </c>
      <c r="B212" s="127" cm="1">
        <f t="array" ref="B212">IF(ROW() &lt; ROW(INDEX(irrigation[experiment_ID],ROWS(irrigation[experiment_ID]))), COUNTIF(INDEX(irrigation[experiment_ID],1):irrigation[[#This Row],[experiment_ID]],irrigation[[#This Row],[experiment_ID]]), "")</f>
        <v>1</v>
      </c>
      <c r="C212" s="126"/>
      <c r="D212" s="126" t="s">
        <v>609</v>
      </c>
      <c r="E212" s="126"/>
      <c r="F212" s="127"/>
      <c r="G212" s="105"/>
    </row>
    <row r="213" spans="1:7" x14ac:dyDescent="0.25">
      <c r="A213" s="126" t="s">
        <v>10072</v>
      </c>
      <c r="B213" s="127" cm="1">
        <f t="array" ref="B213">IF(ROW() &lt; ROW(INDEX(irrigation[experiment_ID],ROWS(irrigation[experiment_ID]))), COUNTIF(INDEX(irrigation[experiment_ID],1):irrigation[[#This Row],[experiment_ID]],irrigation[[#This Row],[experiment_ID]]), "")</f>
        <v>1</v>
      </c>
      <c r="C213" s="126"/>
      <c r="D213" s="126" t="s">
        <v>609</v>
      </c>
      <c r="E213" s="126"/>
      <c r="F213" s="127"/>
      <c r="G213" s="105"/>
    </row>
    <row r="214" spans="1:7" x14ac:dyDescent="0.25">
      <c r="A214" s="126" t="s">
        <v>10073</v>
      </c>
      <c r="B214" s="127" cm="1">
        <f t="array" ref="B214">IF(ROW() &lt; ROW(INDEX(irrigation[experiment_ID],ROWS(irrigation[experiment_ID]))), COUNTIF(INDEX(irrigation[experiment_ID],1):irrigation[[#This Row],[experiment_ID]],irrigation[[#This Row],[experiment_ID]]), "")</f>
        <v>1</v>
      </c>
      <c r="C214" s="126"/>
      <c r="D214" s="126" t="s">
        <v>609</v>
      </c>
      <c r="E214" s="126"/>
      <c r="F214" s="127"/>
      <c r="G214" s="105"/>
    </row>
    <row r="215" spans="1:7" x14ac:dyDescent="0.25">
      <c r="A215" s="126" t="s">
        <v>10074</v>
      </c>
      <c r="B215" s="127" cm="1">
        <f t="array" ref="B215">IF(ROW() &lt; ROW(INDEX(irrigation[experiment_ID],ROWS(irrigation[experiment_ID]))), COUNTIF(INDEX(irrigation[experiment_ID],1):irrigation[[#This Row],[experiment_ID]],irrigation[[#This Row],[experiment_ID]]), "")</f>
        <v>1</v>
      </c>
      <c r="C215" s="126"/>
      <c r="D215" s="126" t="s">
        <v>609</v>
      </c>
      <c r="E215" s="126"/>
      <c r="F215" s="127"/>
      <c r="G215" s="105"/>
    </row>
    <row r="216" spans="1:7" x14ac:dyDescent="0.25">
      <c r="A216" s="126" t="s">
        <v>10075</v>
      </c>
      <c r="B216" s="127" cm="1">
        <f t="array" ref="B216">IF(ROW() &lt; ROW(INDEX(irrigation[experiment_ID],ROWS(irrigation[experiment_ID]))), COUNTIF(INDEX(irrigation[experiment_ID],1):irrigation[[#This Row],[experiment_ID]],irrigation[[#This Row],[experiment_ID]]), "")</f>
        <v>1</v>
      </c>
      <c r="C216" s="126"/>
      <c r="D216" s="126" t="s">
        <v>609</v>
      </c>
      <c r="E216" s="126"/>
      <c r="F216" s="127"/>
      <c r="G216" s="105"/>
    </row>
    <row r="217" spans="1:7" x14ac:dyDescent="0.25">
      <c r="A217" s="126" t="s">
        <v>10076</v>
      </c>
      <c r="B217" s="127" cm="1">
        <f t="array" ref="B217">IF(ROW() &lt; ROW(INDEX(irrigation[experiment_ID],ROWS(irrigation[experiment_ID]))), COUNTIF(INDEX(irrigation[experiment_ID],1):irrigation[[#This Row],[experiment_ID]],irrigation[[#This Row],[experiment_ID]]), "")</f>
        <v>1</v>
      </c>
      <c r="C217" s="126"/>
      <c r="D217" s="126" t="s">
        <v>643</v>
      </c>
      <c r="E217" s="126"/>
      <c r="F217" s="127"/>
      <c r="G217" s="105"/>
    </row>
    <row r="218" spans="1:7" x14ac:dyDescent="0.25">
      <c r="A218" s="126" t="s">
        <v>10077</v>
      </c>
      <c r="B218" s="127" cm="1">
        <f t="array" ref="B218">IF(ROW() &lt; ROW(INDEX(irrigation[experiment_ID],ROWS(irrigation[experiment_ID]))), COUNTIF(INDEX(irrigation[experiment_ID],1):irrigation[[#This Row],[experiment_ID]],irrigation[[#This Row],[experiment_ID]]), "")</f>
        <v>1</v>
      </c>
      <c r="C218" s="126"/>
      <c r="D218" s="126" t="s">
        <v>643</v>
      </c>
      <c r="E218" s="126"/>
      <c r="F218" s="127"/>
      <c r="G218" s="105"/>
    </row>
    <row r="219" spans="1:7" x14ac:dyDescent="0.25">
      <c r="A219" s="126" t="s">
        <v>10078</v>
      </c>
      <c r="B219" s="127" cm="1">
        <f t="array" ref="B219">IF(ROW() &lt; ROW(INDEX(irrigation[experiment_ID],ROWS(irrigation[experiment_ID]))), COUNTIF(INDEX(irrigation[experiment_ID],1):irrigation[[#This Row],[experiment_ID]],irrigation[[#This Row],[experiment_ID]]), "")</f>
        <v>1</v>
      </c>
      <c r="C219" s="126"/>
      <c r="D219" s="126" t="s">
        <v>643</v>
      </c>
      <c r="E219" s="126"/>
      <c r="F219" s="127"/>
      <c r="G219" s="105"/>
    </row>
    <row r="220" spans="1:7" x14ac:dyDescent="0.25">
      <c r="A220" s="126" t="s">
        <v>10079</v>
      </c>
      <c r="B220" s="127" cm="1">
        <f t="array" ref="B220">IF(ROW() &lt; ROW(INDEX(irrigation[experiment_ID],ROWS(irrigation[experiment_ID]))), COUNTIF(INDEX(irrigation[experiment_ID],1):irrigation[[#This Row],[experiment_ID]],irrigation[[#This Row],[experiment_ID]]), "")</f>
        <v>1</v>
      </c>
      <c r="C220" s="126"/>
      <c r="D220" s="126" t="s">
        <v>643</v>
      </c>
      <c r="E220" s="126"/>
      <c r="F220" s="127"/>
      <c r="G220" s="105"/>
    </row>
    <row r="221" spans="1:7" x14ac:dyDescent="0.25">
      <c r="A221" s="126" t="s">
        <v>10080</v>
      </c>
      <c r="B221" s="127" cm="1">
        <f t="array" ref="B221">IF(ROW() &lt; ROW(INDEX(irrigation[experiment_ID],ROWS(irrigation[experiment_ID]))), COUNTIF(INDEX(irrigation[experiment_ID],1):irrigation[[#This Row],[experiment_ID]],irrigation[[#This Row],[experiment_ID]]), "")</f>
        <v>1</v>
      </c>
      <c r="C221" s="126"/>
      <c r="D221" s="126" t="s">
        <v>643</v>
      </c>
      <c r="E221" s="126"/>
      <c r="F221" s="127"/>
      <c r="G221" s="105"/>
    </row>
    <row r="222" spans="1:7" ht="18" x14ac:dyDescent="0.35">
      <c r="A222" s="126" t="s">
        <v>10123</v>
      </c>
      <c r="B222" s="127" cm="1">
        <f t="array" ref="B222">IF(ROW() &lt; ROW(INDEX(irrigation[experiment_ID],ROWS(irrigation[experiment_ID]))), COUNTIF(INDEX(irrigation[experiment_ID],1):irrigation[[#This Row],[experiment_ID]],irrigation[[#This Row],[experiment_ID]]), "")</f>
        <v>1</v>
      </c>
      <c r="C222" s="130" t="s">
        <v>10145</v>
      </c>
      <c r="D222" s="126" t="s">
        <v>609</v>
      </c>
      <c r="E222" s="126"/>
      <c r="F222" s="127"/>
      <c r="G222" s="105"/>
    </row>
    <row r="223" spans="1:7" ht="18" x14ac:dyDescent="0.35">
      <c r="A223" s="126" t="s">
        <v>10123</v>
      </c>
      <c r="B223" s="127" cm="1">
        <f t="array" ref="B223">IF(ROW() &lt; ROW(INDEX(irrigation[experiment_ID],ROWS(irrigation[experiment_ID]))), COUNTIF(INDEX(irrigation[experiment_ID],1):irrigation[[#This Row],[experiment_ID]],irrigation[[#This Row],[experiment_ID]]), "")</f>
        <v>2</v>
      </c>
      <c r="C223" s="130" t="s">
        <v>10146</v>
      </c>
      <c r="D223" s="126" t="s">
        <v>609</v>
      </c>
      <c r="E223" s="126"/>
      <c r="F223" s="127"/>
      <c r="G223" s="105"/>
    </row>
    <row r="224" spans="1:7" ht="18" x14ac:dyDescent="0.35">
      <c r="A224" s="126" t="s">
        <v>10123</v>
      </c>
      <c r="B224" s="127" cm="1">
        <f t="array" ref="B224">IF(ROW() &lt; ROW(INDEX(irrigation[experiment_ID],ROWS(irrigation[experiment_ID]))), COUNTIF(INDEX(irrigation[experiment_ID],1):irrigation[[#This Row],[experiment_ID]],irrigation[[#This Row],[experiment_ID]]), "")</f>
        <v>3</v>
      </c>
      <c r="C224" s="130" t="s">
        <v>10147</v>
      </c>
      <c r="D224" s="126" t="s">
        <v>609</v>
      </c>
      <c r="E224" s="126"/>
      <c r="F224" s="127"/>
      <c r="G224" s="105"/>
    </row>
    <row r="225" spans="1:7" ht="18" x14ac:dyDescent="0.35">
      <c r="A225" s="126" t="s">
        <v>10124</v>
      </c>
      <c r="B225" s="127" cm="1">
        <f t="array" ref="B225">IF(ROW() &lt; ROW(INDEX(irrigation[experiment_ID],ROWS(irrigation[experiment_ID]))), COUNTIF(INDEX(irrigation[experiment_ID],1):irrigation[[#This Row],[experiment_ID]],irrigation[[#This Row],[experiment_ID]]), "")</f>
        <v>1</v>
      </c>
      <c r="C225" s="130" t="s">
        <v>10145</v>
      </c>
      <c r="D225" s="126" t="s">
        <v>609</v>
      </c>
      <c r="E225" s="126"/>
      <c r="F225" s="127"/>
      <c r="G225" s="105"/>
    </row>
    <row r="226" spans="1:7" ht="18" x14ac:dyDescent="0.35">
      <c r="A226" s="126" t="s">
        <v>10124</v>
      </c>
      <c r="B226" s="127" cm="1">
        <f t="array" ref="B226">IF(ROW() &lt; ROW(INDEX(irrigation[experiment_ID],ROWS(irrigation[experiment_ID]))), COUNTIF(INDEX(irrigation[experiment_ID],1):irrigation[[#This Row],[experiment_ID]],irrigation[[#This Row],[experiment_ID]]), "")</f>
        <v>2</v>
      </c>
      <c r="C226" s="130" t="s">
        <v>10146</v>
      </c>
      <c r="D226" s="126" t="s">
        <v>609</v>
      </c>
      <c r="E226" s="126"/>
      <c r="F226" s="127"/>
      <c r="G226" s="105"/>
    </row>
    <row r="227" spans="1:7" ht="18" x14ac:dyDescent="0.35">
      <c r="A227" s="126" t="s">
        <v>10124</v>
      </c>
      <c r="B227" s="127" cm="1">
        <f t="array" ref="B227">IF(ROW() &lt; ROW(INDEX(irrigation[experiment_ID],ROWS(irrigation[experiment_ID]))), COUNTIF(INDEX(irrigation[experiment_ID],1):irrigation[[#This Row],[experiment_ID]],irrigation[[#This Row],[experiment_ID]]), "")</f>
        <v>3</v>
      </c>
      <c r="C227" s="130" t="s">
        <v>10147</v>
      </c>
      <c r="D227" s="126" t="s">
        <v>609</v>
      </c>
      <c r="E227" s="126"/>
      <c r="F227" s="127"/>
      <c r="G227" s="105"/>
    </row>
    <row r="228" spans="1:7" ht="18" x14ac:dyDescent="0.35">
      <c r="A228" s="126" t="s">
        <v>10125</v>
      </c>
      <c r="B228" s="127" cm="1">
        <f t="array" ref="B228">IF(ROW() &lt; ROW(INDEX(irrigation[experiment_ID],ROWS(irrigation[experiment_ID]))), COUNTIF(INDEX(irrigation[experiment_ID],1):irrigation[[#This Row],[experiment_ID]],irrigation[[#This Row],[experiment_ID]]), "")</f>
        <v>1</v>
      </c>
      <c r="C228" s="130" t="s">
        <v>10145</v>
      </c>
      <c r="D228" s="126" t="s">
        <v>609</v>
      </c>
      <c r="E228" s="126"/>
      <c r="F228" s="127"/>
      <c r="G228" s="105"/>
    </row>
    <row r="229" spans="1:7" ht="18" x14ac:dyDescent="0.35">
      <c r="A229" s="126" t="s">
        <v>10125</v>
      </c>
      <c r="B229" s="127" cm="1">
        <f t="array" ref="B229">IF(ROW() &lt; ROW(INDEX(irrigation[experiment_ID],ROWS(irrigation[experiment_ID]))), COUNTIF(INDEX(irrigation[experiment_ID],1):irrigation[[#This Row],[experiment_ID]],irrigation[[#This Row],[experiment_ID]]), "")</f>
        <v>2</v>
      </c>
      <c r="C229" s="130" t="s">
        <v>10146</v>
      </c>
      <c r="D229" s="126" t="s">
        <v>609</v>
      </c>
      <c r="E229" s="126"/>
      <c r="F229" s="127"/>
      <c r="G229" s="105"/>
    </row>
    <row r="230" spans="1:7" ht="18" x14ac:dyDescent="0.35">
      <c r="A230" s="126" t="s">
        <v>10125</v>
      </c>
      <c r="B230" s="127" cm="1">
        <f t="array" ref="B230">IF(ROW() &lt; ROW(INDEX(irrigation[experiment_ID],ROWS(irrigation[experiment_ID]))), COUNTIF(INDEX(irrigation[experiment_ID],1):irrigation[[#This Row],[experiment_ID]],irrigation[[#This Row],[experiment_ID]]), "")</f>
        <v>3</v>
      </c>
      <c r="C230" s="130" t="s">
        <v>10147</v>
      </c>
      <c r="D230" s="126" t="s">
        <v>609</v>
      </c>
      <c r="E230" s="126"/>
      <c r="F230" s="127"/>
      <c r="G230" s="105"/>
    </row>
    <row r="231" spans="1:7" x14ac:dyDescent="0.25">
      <c r="A231" s="126" t="s">
        <v>10160</v>
      </c>
      <c r="B231" s="127" cm="1">
        <f t="array" ref="B231">IF(ROW() &lt; ROW(INDEX(irrigation[experiment_ID],ROWS(irrigation[experiment_ID]))), COUNTIF(INDEX(irrigation[experiment_ID],1):irrigation[[#This Row],[experiment_ID]],irrigation[[#This Row],[experiment_ID]]), "")</f>
        <v>1</v>
      </c>
      <c r="C231" s="126" t="s">
        <v>10229</v>
      </c>
      <c r="D231" s="126" t="s">
        <v>609</v>
      </c>
      <c r="E231" s="126"/>
      <c r="F231" s="127"/>
      <c r="G231" s="105"/>
    </row>
    <row r="232" spans="1:7" x14ac:dyDescent="0.25">
      <c r="A232" s="126" t="s">
        <v>10160</v>
      </c>
      <c r="B232" s="127" cm="1">
        <f t="array" ref="B232">IF(ROW() &lt; ROW(INDEX(irrigation[experiment_ID],ROWS(irrigation[experiment_ID]))), COUNTIF(INDEX(irrigation[experiment_ID],1):irrigation[[#This Row],[experiment_ID]],irrigation[[#This Row],[experiment_ID]]), "")</f>
        <v>2</v>
      </c>
      <c r="C232" s="126" t="s">
        <v>10230</v>
      </c>
      <c r="D232" s="126" t="s">
        <v>609</v>
      </c>
      <c r="E232" s="126"/>
      <c r="F232" s="127"/>
      <c r="G232" s="105"/>
    </row>
    <row r="233" spans="1:7" x14ac:dyDescent="0.25">
      <c r="A233" s="126" t="s">
        <v>10161</v>
      </c>
      <c r="B233" s="127" cm="1">
        <f t="array" ref="B233">IF(ROW() &lt; ROW(INDEX(irrigation[experiment_ID],ROWS(irrigation[experiment_ID]))), COUNTIF(INDEX(irrigation[experiment_ID],1):irrigation[[#This Row],[experiment_ID]],irrigation[[#This Row],[experiment_ID]]), "")</f>
        <v>1</v>
      </c>
      <c r="C233" s="126" t="s">
        <v>10229</v>
      </c>
      <c r="D233" s="126" t="s">
        <v>609</v>
      </c>
      <c r="E233" s="126"/>
      <c r="F233" s="127"/>
      <c r="G233" s="105"/>
    </row>
    <row r="234" spans="1:7" x14ac:dyDescent="0.25">
      <c r="A234" s="126" t="s">
        <v>10161</v>
      </c>
      <c r="B234" s="127" cm="1">
        <f t="array" ref="B234">IF(ROW() &lt; ROW(INDEX(irrigation[experiment_ID],ROWS(irrigation[experiment_ID]))), COUNTIF(INDEX(irrigation[experiment_ID],1):irrigation[[#This Row],[experiment_ID]],irrigation[[#This Row],[experiment_ID]]), "")</f>
        <v>2</v>
      </c>
      <c r="C234" s="126" t="s">
        <v>10230</v>
      </c>
      <c r="D234" s="126" t="s">
        <v>609</v>
      </c>
      <c r="E234" s="126"/>
      <c r="F234" s="127"/>
      <c r="G234" s="105"/>
    </row>
    <row r="235" spans="1:7" x14ac:dyDescent="0.25">
      <c r="A235" s="126" t="s">
        <v>10162</v>
      </c>
      <c r="B235" s="127" cm="1">
        <f t="array" ref="B235">IF(ROW() &lt; ROW(INDEX(irrigation[experiment_ID],ROWS(irrigation[experiment_ID]))), COUNTIF(INDEX(irrigation[experiment_ID],1):irrigation[[#This Row],[experiment_ID]],irrigation[[#This Row],[experiment_ID]]), "")</f>
        <v>1</v>
      </c>
      <c r="C235" s="126" t="s">
        <v>10229</v>
      </c>
      <c r="D235" s="126" t="s">
        <v>609</v>
      </c>
      <c r="E235" s="126"/>
      <c r="F235" s="127"/>
      <c r="G235" s="105"/>
    </row>
    <row r="236" spans="1:7" x14ac:dyDescent="0.25">
      <c r="A236" s="126" t="s">
        <v>10162</v>
      </c>
      <c r="B236" s="127" cm="1">
        <f t="array" ref="B236">IF(ROW() &lt; ROW(INDEX(irrigation[experiment_ID],ROWS(irrigation[experiment_ID]))), COUNTIF(INDEX(irrigation[experiment_ID],1):irrigation[[#This Row],[experiment_ID]],irrigation[[#This Row],[experiment_ID]]), "")</f>
        <v>2</v>
      </c>
      <c r="C236" s="126" t="s">
        <v>10230</v>
      </c>
      <c r="D236" s="126" t="s">
        <v>609</v>
      </c>
      <c r="E236" s="126"/>
      <c r="F236" s="127"/>
      <c r="G236" s="105"/>
    </row>
    <row r="237" spans="1:7" x14ac:dyDescent="0.25">
      <c r="A237" s="126" t="s">
        <v>10163</v>
      </c>
      <c r="B237" s="127" cm="1">
        <f t="array" ref="B237">IF(ROW() &lt; ROW(INDEX(irrigation[experiment_ID],ROWS(irrigation[experiment_ID]))), COUNTIF(INDEX(irrigation[experiment_ID],1):irrigation[[#This Row],[experiment_ID]],irrigation[[#This Row],[experiment_ID]]), "")</f>
        <v>1</v>
      </c>
      <c r="C237" s="126" t="s">
        <v>10229</v>
      </c>
      <c r="D237" s="126" t="s">
        <v>609</v>
      </c>
      <c r="E237" s="126"/>
      <c r="F237" s="127"/>
      <c r="G237" s="105"/>
    </row>
    <row r="238" spans="1:7" x14ac:dyDescent="0.25">
      <c r="A238" s="126" t="s">
        <v>10163</v>
      </c>
      <c r="B238" s="127" cm="1">
        <f t="array" ref="B238">IF(ROW() &lt; ROW(INDEX(irrigation[experiment_ID],ROWS(irrigation[experiment_ID]))), COUNTIF(INDEX(irrigation[experiment_ID],1):irrigation[[#This Row],[experiment_ID]],irrigation[[#This Row],[experiment_ID]]), "")</f>
        <v>2</v>
      </c>
      <c r="C238" s="126" t="s">
        <v>10230</v>
      </c>
      <c r="D238" s="126" t="s">
        <v>609</v>
      </c>
      <c r="E238" s="126"/>
      <c r="F238" s="127"/>
      <c r="G238" s="105"/>
    </row>
    <row r="239" spans="1:7" x14ac:dyDescent="0.25">
      <c r="A239" s="126" t="s">
        <v>10164</v>
      </c>
      <c r="B239" s="127" cm="1">
        <f t="array" ref="B239">IF(ROW() &lt; ROW(INDEX(irrigation[experiment_ID],ROWS(irrigation[experiment_ID]))), COUNTIF(INDEX(irrigation[experiment_ID],1):irrigation[[#This Row],[experiment_ID]],irrigation[[#This Row],[experiment_ID]]), "")</f>
        <v>1</v>
      </c>
      <c r="C239" s="126" t="s">
        <v>10229</v>
      </c>
      <c r="D239" s="126" t="s">
        <v>609</v>
      </c>
      <c r="E239" s="126"/>
      <c r="F239" s="127"/>
      <c r="G239" s="105"/>
    </row>
    <row r="240" spans="1:7" x14ac:dyDescent="0.25">
      <c r="A240" s="126" t="s">
        <v>10164</v>
      </c>
      <c r="B240" s="127" cm="1">
        <f t="array" ref="B240">IF(ROW() &lt; ROW(INDEX(irrigation[experiment_ID],ROWS(irrigation[experiment_ID]))), COUNTIF(INDEX(irrigation[experiment_ID],1):irrigation[[#This Row],[experiment_ID]],irrigation[[#This Row],[experiment_ID]]), "")</f>
        <v>2</v>
      </c>
      <c r="C240" s="126" t="s">
        <v>10230</v>
      </c>
      <c r="D240" s="126" t="s">
        <v>609</v>
      </c>
      <c r="E240" s="126"/>
      <c r="F240" s="127"/>
      <c r="G240" s="105"/>
    </row>
    <row r="241" spans="1:7" x14ac:dyDescent="0.25">
      <c r="A241" s="126" t="s">
        <v>10165</v>
      </c>
      <c r="B241" s="127" cm="1">
        <f t="array" ref="B241">IF(ROW() &lt; ROW(INDEX(irrigation[experiment_ID],ROWS(irrigation[experiment_ID]))), COUNTIF(INDEX(irrigation[experiment_ID],1):irrigation[[#This Row],[experiment_ID]],irrigation[[#This Row],[experiment_ID]]), "")</f>
        <v>1</v>
      </c>
      <c r="C241" s="126" t="s">
        <v>10229</v>
      </c>
      <c r="D241" s="126" t="s">
        <v>609</v>
      </c>
      <c r="E241" s="126"/>
      <c r="F241" s="127"/>
      <c r="G241" s="105"/>
    </row>
    <row r="242" spans="1:7" x14ac:dyDescent="0.25">
      <c r="A242" s="126" t="s">
        <v>10165</v>
      </c>
      <c r="B242" s="127" cm="1">
        <f t="array" ref="B242">IF(ROW() &lt; ROW(INDEX(irrigation[experiment_ID],ROWS(irrigation[experiment_ID]))), COUNTIF(INDEX(irrigation[experiment_ID],1):irrigation[[#This Row],[experiment_ID]],irrigation[[#This Row],[experiment_ID]]), "")</f>
        <v>2</v>
      </c>
      <c r="C242" s="126" t="s">
        <v>10230</v>
      </c>
      <c r="D242" s="126" t="s">
        <v>609</v>
      </c>
      <c r="E242" s="126"/>
      <c r="F242" s="127"/>
      <c r="G242" s="105"/>
    </row>
    <row r="243" spans="1:7" x14ac:dyDescent="0.25">
      <c r="A243" s="126" t="s">
        <v>10248</v>
      </c>
      <c r="B243" s="127" cm="1">
        <f t="array" ref="B243">IF(ROW() &lt; ROW(INDEX(irrigation[experiment_ID],ROWS(irrigation[experiment_ID]))), COUNTIF(INDEX(irrigation[experiment_ID],1):irrigation[[#This Row],[experiment_ID]],irrigation[[#This Row],[experiment_ID]]), "")</f>
        <v>1</v>
      </c>
      <c r="C243" s="126"/>
      <c r="D243" s="126" t="s">
        <v>643</v>
      </c>
      <c r="E243" s="126" t="s">
        <v>10289</v>
      </c>
      <c r="F243" s="127"/>
      <c r="G243" s="105"/>
    </row>
    <row r="244" spans="1:7" x14ac:dyDescent="0.25">
      <c r="A244" s="126" t="s">
        <v>10249</v>
      </c>
      <c r="B244" s="127" cm="1">
        <f t="array" ref="B244">IF(ROW() &lt; ROW(INDEX(irrigation[experiment_ID],ROWS(irrigation[experiment_ID]))), COUNTIF(INDEX(irrigation[experiment_ID],1):irrigation[[#This Row],[experiment_ID]],irrigation[[#This Row],[experiment_ID]]), "")</f>
        <v>1</v>
      </c>
      <c r="C244" s="126"/>
      <c r="D244" s="126" t="s">
        <v>609</v>
      </c>
      <c r="E244" s="126" t="s">
        <v>10290</v>
      </c>
      <c r="F244" s="127"/>
      <c r="G244" s="105"/>
    </row>
    <row r="245" spans="1:7" x14ac:dyDescent="0.25">
      <c r="A245" s="126" t="s">
        <v>10250</v>
      </c>
      <c r="B245" s="127" cm="1">
        <f t="array" ref="B245">IF(ROW() &lt; ROW(INDEX(irrigation[experiment_ID],ROWS(irrigation[experiment_ID]))), COUNTIF(INDEX(irrigation[experiment_ID],1):irrigation[[#This Row],[experiment_ID]],irrigation[[#This Row],[experiment_ID]]), "")</f>
        <v>1</v>
      </c>
      <c r="C245" s="126"/>
      <c r="D245" s="126" t="s">
        <v>609</v>
      </c>
      <c r="E245" s="126" t="s">
        <v>10291</v>
      </c>
      <c r="F245" s="127"/>
      <c r="G245" s="105"/>
    </row>
    <row r="246" spans="1:7" x14ac:dyDescent="0.25">
      <c r="A246" s="126" t="s">
        <v>10251</v>
      </c>
      <c r="B246" s="127" cm="1">
        <f t="array" ref="B246">IF(ROW() &lt; ROW(INDEX(irrigation[experiment_ID],ROWS(irrigation[experiment_ID]))), COUNTIF(INDEX(irrigation[experiment_ID],1):irrigation[[#This Row],[experiment_ID]],irrigation[[#This Row],[experiment_ID]]), "")</f>
        <v>1</v>
      </c>
      <c r="C246" s="126"/>
      <c r="D246" s="126" t="s">
        <v>643</v>
      </c>
      <c r="E246" s="126" t="s">
        <v>10289</v>
      </c>
      <c r="F246" s="127"/>
      <c r="G246" s="105"/>
    </row>
    <row r="247" spans="1:7" x14ac:dyDescent="0.25">
      <c r="A247" s="126" t="s">
        <v>10252</v>
      </c>
      <c r="B247" s="127" cm="1">
        <f t="array" ref="B247">IF(ROW() &lt; ROW(INDEX(irrigation[experiment_ID],ROWS(irrigation[experiment_ID]))), COUNTIF(INDEX(irrigation[experiment_ID],1):irrigation[[#This Row],[experiment_ID]],irrigation[[#This Row],[experiment_ID]]), "")</f>
        <v>1</v>
      </c>
      <c r="C247" s="126"/>
      <c r="D247" s="126" t="s">
        <v>643</v>
      </c>
      <c r="E247" s="126" t="s">
        <v>10289</v>
      </c>
      <c r="F247" s="127"/>
      <c r="G247" s="105"/>
    </row>
    <row r="248" spans="1:7" x14ac:dyDescent="0.25">
      <c r="A248" s="126" t="s">
        <v>10253</v>
      </c>
      <c r="B248" s="127" cm="1">
        <f t="array" ref="B248">IF(ROW() &lt; ROW(INDEX(irrigation[experiment_ID],ROWS(irrigation[experiment_ID]))), COUNTIF(INDEX(irrigation[experiment_ID],1):irrigation[[#This Row],[experiment_ID]],irrigation[[#This Row],[experiment_ID]]), "")</f>
        <v>1</v>
      </c>
      <c r="C248" s="126"/>
      <c r="D248" s="126" t="s">
        <v>643</v>
      </c>
      <c r="E248" s="126" t="s">
        <v>10289</v>
      </c>
      <c r="F248" s="127"/>
      <c r="G248" s="105"/>
    </row>
    <row r="249" spans="1:7" x14ac:dyDescent="0.25">
      <c r="A249" s="126" t="s">
        <v>10254</v>
      </c>
      <c r="B249" s="127" cm="1">
        <f t="array" ref="B249">IF(ROW() &lt; ROW(INDEX(irrigation[experiment_ID],ROWS(irrigation[experiment_ID]))), COUNTIF(INDEX(irrigation[experiment_ID],1):irrigation[[#This Row],[experiment_ID]],irrigation[[#This Row],[experiment_ID]]), "")</f>
        <v>1</v>
      </c>
      <c r="C249" s="126"/>
      <c r="D249" s="126" t="s">
        <v>643</v>
      </c>
      <c r="E249" s="126" t="s">
        <v>10289</v>
      </c>
      <c r="F249" s="127"/>
      <c r="G249" s="105"/>
    </row>
    <row r="250" spans="1:7" x14ac:dyDescent="0.25">
      <c r="A250" s="126" t="s">
        <v>10255</v>
      </c>
      <c r="B250" s="127" cm="1">
        <f t="array" ref="B250">IF(ROW() &lt; ROW(INDEX(irrigation[experiment_ID],ROWS(irrigation[experiment_ID]))), COUNTIF(INDEX(irrigation[experiment_ID],1):irrigation[[#This Row],[experiment_ID]],irrigation[[#This Row],[experiment_ID]]), "")</f>
        <v>1</v>
      </c>
      <c r="C250" s="126"/>
      <c r="D250" s="126" t="s">
        <v>643</v>
      </c>
      <c r="E250" s="126" t="s">
        <v>10289</v>
      </c>
      <c r="F250" s="127"/>
      <c r="G250" s="105"/>
    </row>
    <row r="251" spans="1:7" x14ac:dyDescent="0.25">
      <c r="A251" s="126" t="s">
        <v>10256</v>
      </c>
      <c r="B251" s="127" cm="1">
        <f t="array" ref="B251">IF(ROW() &lt; ROW(INDEX(irrigation[experiment_ID],ROWS(irrigation[experiment_ID]))), COUNTIF(INDEX(irrigation[experiment_ID],1):irrigation[[#This Row],[experiment_ID]],irrigation[[#This Row],[experiment_ID]]), "")</f>
        <v>1</v>
      </c>
      <c r="C251" s="126"/>
      <c r="D251" s="126" t="s">
        <v>643</v>
      </c>
      <c r="E251" s="126" t="s">
        <v>10289</v>
      </c>
      <c r="F251" s="127"/>
      <c r="G251" s="105"/>
    </row>
    <row r="252" spans="1:7" x14ac:dyDescent="0.25">
      <c r="A252" s="126" t="s">
        <v>10247</v>
      </c>
      <c r="B252" s="127" cm="1">
        <f t="array" ref="B252">IF(ROW() &lt; ROW(INDEX(irrigation[experiment_ID],ROWS(irrigation[experiment_ID]))), COUNTIF(INDEX(irrigation[experiment_ID],1):irrigation[[#This Row],[experiment_ID]],irrigation[[#This Row],[experiment_ID]]), "")</f>
        <v>1</v>
      </c>
      <c r="C252" s="126"/>
      <c r="D252" s="126" t="s">
        <v>609</v>
      </c>
      <c r="E252" s="126" t="s">
        <v>10292</v>
      </c>
      <c r="F252" s="127"/>
      <c r="G252" s="105"/>
    </row>
    <row r="253" spans="1:7" x14ac:dyDescent="0.25">
      <c r="A253" s="126" t="s">
        <v>10257</v>
      </c>
      <c r="B253" s="127" cm="1">
        <f t="array" ref="B253">IF(ROW() &lt; ROW(INDEX(irrigation[experiment_ID],ROWS(irrigation[experiment_ID]))), COUNTIF(INDEX(irrigation[experiment_ID],1):irrigation[[#This Row],[experiment_ID]],irrigation[[#This Row],[experiment_ID]]), "")</f>
        <v>1</v>
      </c>
      <c r="C253" s="126"/>
      <c r="D253" s="126" t="s">
        <v>643</v>
      </c>
      <c r="E253" s="126" t="s">
        <v>10289</v>
      </c>
      <c r="F253" s="127"/>
      <c r="G253" s="105"/>
    </row>
    <row r="254" spans="1:7" x14ac:dyDescent="0.25">
      <c r="A254" s="126" t="s">
        <v>10285</v>
      </c>
      <c r="B254" s="127" cm="1">
        <f t="array" ref="B254">IF(ROW() &lt; ROW(INDEX(irrigation[experiment_ID],ROWS(irrigation[experiment_ID]))), COUNTIF(INDEX(irrigation[experiment_ID],1):irrigation[[#This Row],[experiment_ID]],irrigation[[#This Row],[experiment_ID]]), "")</f>
        <v>1</v>
      </c>
      <c r="C254" s="126"/>
      <c r="D254" s="126" t="s">
        <v>643</v>
      </c>
      <c r="E254" s="126" t="s">
        <v>10289</v>
      </c>
      <c r="F254" s="127"/>
      <c r="G254" s="105"/>
    </row>
    <row r="255" spans="1:7" ht="18" x14ac:dyDescent="0.35">
      <c r="A255" s="126" t="s">
        <v>10294</v>
      </c>
      <c r="B255" s="127" cm="1">
        <f t="array" ref="B255">IF(ROW() &lt; ROW(INDEX(irrigation[experiment_ID],ROWS(irrigation[experiment_ID]))), COUNTIF(INDEX(irrigation[experiment_ID],1):irrigation[[#This Row],[experiment_ID]],irrigation[[#This Row],[experiment_ID]]), "")</f>
        <v>1</v>
      </c>
      <c r="C255" s="126" t="s">
        <v>10303</v>
      </c>
      <c r="D255" s="126" t="s">
        <v>643</v>
      </c>
      <c r="E255" s="126" t="s">
        <v>10296</v>
      </c>
      <c r="F255" s="127"/>
      <c r="G255" s="105"/>
    </row>
    <row r="256" spans="1:7" ht="18" x14ac:dyDescent="0.35">
      <c r="A256" s="126" t="s">
        <v>10294</v>
      </c>
      <c r="B256" s="127" cm="1">
        <f t="array" ref="B256">IF(ROW() &lt; ROW(INDEX(irrigation[experiment_ID],ROWS(irrigation[experiment_ID]))), COUNTIF(INDEX(irrigation[experiment_ID],1):irrigation[[#This Row],[experiment_ID]],irrigation[[#This Row],[experiment_ID]]), "")</f>
        <v>2</v>
      </c>
      <c r="C256" s="126" t="s">
        <v>10304</v>
      </c>
      <c r="D256" s="126" t="s">
        <v>609</v>
      </c>
      <c r="E256" s="126" t="s">
        <v>10297</v>
      </c>
      <c r="F256" s="127"/>
      <c r="G256" s="105"/>
    </row>
    <row r="257" spans="1:7" ht="18" x14ac:dyDescent="0.35">
      <c r="A257" s="126" t="s">
        <v>10294</v>
      </c>
      <c r="B257" s="127" cm="1">
        <f t="array" ref="B257">IF(ROW() &lt; ROW(INDEX(irrigation[experiment_ID],ROWS(irrigation[experiment_ID]))), COUNTIF(INDEX(irrigation[experiment_ID],1):irrigation[[#This Row],[experiment_ID]],irrigation[[#This Row],[experiment_ID]]), "")</f>
        <v>3</v>
      </c>
      <c r="C257" s="126" t="s">
        <v>10305</v>
      </c>
      <c r="D257" s="126" t="s">
        <v>609</v>
      </c>
      <c r="E257" s="126" t="s">
        <v>10298</v>
      </c>
      <c r="F257" s="127"/>
      <c r="G257" s="105"/>
    </row>
    <row r="258" spans="1:7" ht="18" x14ac:dyDescent="0.35">
      <c r="A258" s="126" t="s">
        <v>10294</v>
      </c>
      <c r="B258" s="127" cm="1">
        <f t="array" ref="B258">IF(ROW() &lt; ROW(INDEX(irrigation[experiment_ID],ROWS(irrigation[experiment_ID]))), COUNTIF(INDEX(irrigation[experiment_ID],1):irrigation[[#This Row],[experiment_ID]],irrigation[[#This Row],[experiment_ID]]), "")</f>
        <v>4</v>
      </c>
      <c r="C258" s="126" t="s">
        <v>10306</v>
      </c>
      <c r="D258" s="126" t="s">
        <v>609</v>
      </c>
      <c r="E258" s="126" t="s">
        <v>10299</v>
      </c>
      <c r="F258" s="127"/>
      <c r="G258" s="105"/>
    </row>
    <row r="259" spans="1:7" ht="18" x14ac:dyDescent="0.35">
      <c r="A259" s="126" t="s">
        <v>10295</v>
      </c>
      <c r="B259" s="127" cm="1">
        <f t="array" ref="B259">IF(ROW() &lt; ROW(INDEX(irrigation[experiment_ID],ROWS(irrigation[experiment_ID]))), COUNTIF(INDEX(irrigation[experiment_ID],1):irrigation[[#This Row],[experiment_ID]],irrigation[[#This Row],[experiment_ID]]), "")</f>
        <v>1</v>
      </c>
      <c r="C259" s="126" t="s">
        <v>10303</v>
      </c>
      <c r="D259" s="126" t="s">
        <v>643</v>
      </c>
      <c r="E259" s="126" t="s">
        <v>10296</v>
      </c>
      <c r="F259" s="127"/>
      <c r="G259" s="105"/>
    </row>
    <row r="260" spans="1:7" ht="18" x14ac:dyDescent="0.35">
      <c r="A260" s="126" t="s">
        <v>10295</v>
      </c>
      <c r="B260" s="127" cm="1">
        <f t="array" ref="B260">IF(ROW() &lt; ROW(INDEX(irrigation[experiment_ID],ROWS(irrigation[experiment_ID]))), COUNTIF(INDEX(irrigation[experiment_ID],1):irrigation[[#This Row],[experiment_ID]],irrigation[[#This Row],[experiment_ID]]), "")</f>
        <v>2</v>
      </c>
      <c r="C260" s="126" t="s">
        <v>10304</v>
      </c>
      <c r="D260" s="126" t="s">
        <v>609</v>
      </c>
      <c r="E260" s="126" t="s">
        <v>10297</v>
      </c>
      <c r="F260" s="127"/>
      <c r="G260" s="105"/>
    </row>
    <row r="261" spans="1:7" ht="18" x14ac:dyDescent="0.35">
      <c r="A261" s="126" t="s">
        <v>10295</v>
      </c>
      <c r="B261" s="127" cm="1">
        <f t="array" ref="B261">IF(ROW() &lt; ROW(INDEX(irrigation[experiment_ID],ROWS(irrigation[experiment_ID]))), COUNTIF(INDEX(irrigation[experiment_ID],1):irrigation[[#This Row],[experiment_ID]],irrigation[[#This Row],[experiment_ID]]), "")</f>
        <v>3</v>
      </c>
      <c r="C261" s="126" t="s">
        <v>10305</v>
      </c>
      <c r="D261" s="126" t="s">
        <v>609</v>
      </c>
      <c r="E261" s="126" t="s">
        <v>10298</v>
      </c>
      <c r="F261" s="127"/>
      <c r="G261" s="105"/>
    </row>
    <row r="262" spans="1:7" ht="18" x14ac:dyDescent="0.35">
      <c r="A262" s="126" t="s">
        <v>10295</v>
      </c>
      <c r="B262" s="127" cm="1">
        <f t="array" ref="B262">IF(ROW() &lt; ROW(INDEX(irrigation[experiment_ID],ROWS(irrigation[experiment_ID]))), COUNTIF(INDEX(irrigation[experiment_ID],1):irrigation[[#This Row],[experiment_ID]],irrigation[[#This Row],[experiment_ID]]), "")</f>
        <v>4</v>
      </c>
      <c r="C262" s="126" t="s">
        <v>10306</v>
      </c>
      <c r="D262" s="126" t="s">
        <v>609</v>
      </c>
      <c r="E262" s="126" t="s">
        <v>10299</v>
      </c>
      <c r="F262" s="127"/>
      <c r="G262" s="105"/>
    </row>
    <row r="263" spans="1:7" x14ac:dyDescent="0.25">
      <c r="A263" s="126"/>
      <c r="B263" s="127" cm="1">
        <f t="array" ref="B263">IF(ROW() &lt; ROW(INDEX(irrigation[experiment_ID],ROWS(irrigation[experiment_ID]))), COUNTIF(INDEX(irrigation[experiment_ID],1):irrigation[[#This Row],[experiment_ID]],irrigation[[#This Row],[experiment_ID]]), "")</f>
        <v>0</v>
      </c>
      <c r="C263" s="126"/>
      <c r="D263" s="126"/>
      <c r="E263" s="126"/>
      <c r="F263" s="127"/>
      <c r="G263" s="105"/>
    </row>
    <row r="264" spans="1:7" ht="15.75" x14ac:dyDescent="0.25">
      <c r="A264" s="126"/>
      <c r="B264" s="127" cm="1">
        <f t="array" ref="B264">IF(ROW() &lt; ROW(INDEX(irrigation[experiment_ID],ROWS(irrigation[experiment_ID]))), COUNTIF(INDEX(irrigation[experiment_ID],1):irrigation[[#This Row],[experiment_ID]],irrigation[[#This Row],[experiment_ID]]), "")</f>
        <v>0</v>
      </c>
      <c r="C264" s="126"/>
      <c r="D264" s="126"/>
      <c r="E264" s="126"/>
      <c r="F264" s="127"/>
      <c r="G264" s="105"/>
    </row>
    <row r="265" spans="1:7" x14ac:dyDescent="0.25">
      <c r="A265" s="126"/>
      <c r="B265" s="127" cm="1">
        <f t="array" ref="B265">IF(ROW() &lt; ROW(INDEX(irrigation[experiment_ID],ROWS(irrigation[experiment_ID]))), COUNTIF(INDEX(irrigation[experiment_ID],1):irrigation[[#This Row],[experiment_ID]],irrigation[[#This Row],[experiment_ID]]), "")</f>
        <v>0</v>
      </c>
      <c r="C265" s="126"/>
      <c r="D265" s="126"/>
      <c r="E265" s="126"/>
      <c r="F265" s="127"/>
      <c r="G265" s="105"/>
    </row>
    <row r="266" spans="1:7" x14ac:dyDescent="0.25">
      <c r="A266" s="126"/>
      <c r="B266" s="127" t="str" cm="1">
        <f t="array" ref="B266">IF(ROW() &lt; ROW(INDEX(irrigation[experiment_ID],ROWS(irrigation[experiment_ID]))), COUNTIF(INDEX(irrigation[experiment_ID],1):irrigation[[#This Row],[experiment_ID]],irrigation[[#This Row],[experiment_ID]]), "")</f>
        <v/>
      </c>
      <c r="C266" s="126"/>
      <c r="D266" s="126"/>
      <c r="E266" s="126"/>
      <c r="F266" s="127"/>
      <c r="G266" s="105"/>
    </row>
  </sheetData>
  <mergeCells count="1">
    <mergeCell ref="A1:H1"/>
  </mergeCells>
  <phoneticPr fontId="23" type="noConversion"/>
  <dataValidations count="2">
    <dataValidation allowBlank="1" showDropDown="1" showInputMessage="1" showErrorMessage="1" sqref="B5:C105 C122:C129 C131:C133 B106:B133 C153:C256 C259:C260" xr:uid="{E1280430-16A0-4906-9B8A-36EAC398F632}"/>
    <dataValidation type="list" allowBlank="1" showInputMessage="1" showErrorMessage="1" sqref="A5:A206 A225:A230 A241:A242 A259:A265" xr:uid="{C33EEDC2-6BF4-4F8C-9144-C1881BFB46A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D5:D266</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M401"/>
  <sheetViews>
    <sheetView zoomScaleNormal="100" workbookViewId="0">
      <pane ySplit="4" topLeftCell="A146" activePane="bottomLeft" state="frozen"/>
      <selection pane="bottomLeft" activeCell="A154" sqref="A154:H156"/>
    </sheetView>
  </sheetViews>
  <sheetFormatPr defaultColWidth="8.85546875" defaultRowHeight="15" x14ac:dyDescent="0.25"/>
  <cols>
    <col min="1" max="1" width="31.85546875" customWidth="1"/>
    <col min="2" max="2" width="10.7109375" customWidth="1"/>
    <col min="3" max="3" width="20.7109375" customWidth="1"/>
    <col min="4" max="4" width="17.140625" customWidth="1"/>
    <col min="5" max="25" width="20.7109375" customWidth="1"/>
  </cols>
  <sheetData>
    <row r="1" spans="1:13" ht="150" customHeight="1" x14ac:dyDescent="0.25">
      <c r="A1" s="215" t="s">
        <v>6588</v>
      </c>
      <c r="B1" s="215"/>
      <c r="C1" s="215"/>
      <c r="D1" s="215"/>
      <c r="E1" s="215"/>
      <c r="F1" s="215"/>
      <c r="G1" s="215"/>
    </row>
    <row r="2" spans="1:13" ht="28.5" customHeight="1" x14ac:dyDescent="0.25">
      <c r="A2" s="29"/>
      <c r="B2" s="29"/>
    </row>
    <row r="3" spans="1:13" s="80" customFormat="1" ht="32.25" customHeight="1" x14ac:dyDescent="0.25">
      <c r="A3" s="15" t="s">
        <v>1923</v>
      </c>
      <c r="B3" s="15" t="s">
        <v>1950</v>
      </c>
      <c r="C3" s="15" t="s">
        <v>6395</v>
      </c>
      <c r="D3" s="15" t="s">
        <v>2056</v>
      </c>
      <c r="E3" s="15" t="s">
        <v>2051</v>
      </c>
      <c r="F3" s="15" t="s">
        <v>1888</v>
      </c>
      <c r="G3" s="80" t="s">
        <v>1895</v>
      </c>
      <c r="H3" s="15" t="s">
        <v>1885</v>
      </c>
      <c r="I3" s="16" t="s">
        <v>3302</v>
      </c>
      <c r="J3" s="15" t="s">
        <v>3303</v>
      </c>
      <c r="L3" s="16"/>
      <c r="M3" s="15"/>
    </row>
    <row r="4" spans="1:13" x14ac:dyDescent="0.25">
      <c r="A4" s="4" t="s">
        <v>93</v>
      </c>
      <c r="B4" s="4" t="s">
        <v>123</v>
      </c>
      <c r="C4" s="4" t="s">
        <v>2710</v>
      </c>
      <c r="D4" s="119" t="s">
        <v>177</v>
      </c>
      <c r="E4" s="119" t="s">
        <v>178</v>
      </c>
      <c r="F4" s="119" t="s">
        <v>179</v>
      </c>
      <c r="G4" s="119" t="s">
        <v>7523</v>
      </c>
      <c r="H4" s="119" t="s">
        <v>2707</v>
      </c>
      <c r="I4" s="119" t="s">
        <v>2708</v>
      </c>
      <c r="J4" s="119" t="s">
        <v>2709</v>
      </c>
    </row>
    <row r="5" spans="1:13" x14ac:dyDescent="0.25">
      <c r="A5" s="130" t="s">
        <v>9223</v>
      </c>
      <c r="B5" s="117">
        <v>1</v>
      </c>
      <c r="C5" s="126"/>
      <c r="D5" s="21"/>
      <c r="E5" s="143"/>
      <c r="F5" s="144">
        <v>30</v>
      </c>
      <c r="G5" s="126" t="s">
        <v>8584</v>
      </c>
      <c r="H5" s="144"/>
      <c r="I5" s="144"/>
      <c r="J5" s="144"/>
    </row>
    <row r="6" spans="1:13" x14ac:dyDescent="0.25">
      <c r="A6" s="130" t="s">
        <v>9223</v>
      </c>
      <c r="B6" s="117">
        <v>1</v>
      </c>
      <c r="C6" s="126"/>
      <c r="D6" s="21"/>
      <c r="E6" s="143"/>
      <c r="F6" s="144">
        <v>40</v>
      </c>
      <c r="G6" s="126" t="s">
        <v>8585</v>
      </c>
      <c r="H6" s="144"/>
      <c r="I6" s="144"/>
      <c r="J6" s="144"/>
    </row>
    <row r="7" spans="1:13" x14ac:dyDescent="0.25">
      <c r="A7" s="130" t="s">
        <v>9223</v>
      </c>
      <c r="B7" s="117">
        <v>1</v>
      </c>
      <c r="C7" s="126"/>
      <c r="D7" s="21"/>
      <c r="E7" s="143"/>
      <c r="F7" s="144">
        <v>30</v>
      </c>
      <c r="G7" s="126" t="s">
        <v>8586</v>
      </c>
      <c r="H7" s="144"/>
      <c r="I7" s="144"/>
      <c r="J7" s="144"/>
    </row>
    <row r="8" spans="1:13" x14ac:dyDescent="0.25">
      <c r="A8" s="130" t="s">
        <v>9223</v>
      </c>
      <c r="B8" s="117">
        <v>1</v>
      </c>
      <c r="C8" s="126"/>
      <c r="D8" s="21"/>
      <c r="E8" s="143"/>
      <c r="F8" s="144">
        <v>35</v>
      </c>
      <c r="G8" s="126" t="s">
        <v>8587</v>
      </c>
      <c r="H8" s="144"/>
      <c r="I8" s="144"/>
      <c r="J8" s="144"/>
    </row>
    <row r="9" spans="1:13" x14ac:dyDescent="0.25">
      <c r="A9" s="130" t="s">
        <v>9223</v>
      </c>
      <c r="B9" s="117">
        <v>1</v>
      </c>
      <c r="C9" s="126"/>
      <c r="D9" s="21"/>
      <c r="E9" s="143"/>
      <c r="F9" s="144">
        <v>30</v>
      </c>
      <c r="G9" s="126" t="s">
        <v>8588</v>
      </c>
      <c r="H9" s="144"/>
      <c r="I9" s="144"/>
      <c r="J9" s="144"/>
    </row>
    <row r="10" spans="1:13" x14ac:dyDescent="0.25">
      <c r="A10" s="130" t="s">
        <v>9223</v>
      </c>
      <c r="B10" s="117">
        <v>1</v>
      </c>
      <c r="C10" s="126"/>
      <c r="D10" s="21"/>
      <c r="E10" s="143"/>
      <c r="F10" s="144">
        <v>35</v>
      </c>
      <c r="G10" s="126" t="s">
        <v>8589</v>
      </c>
      <c r="H10" s="144"/>
      <c r="I10" s="144"/>
      <c r="J10" s="144"/>
    </row>
    <row r="11" spans="1:13" x14ac:dyDescent="0.25">
      <c r="A11" s="130" t="s">
        <v>9223</v>
      </c>
      <c r="B11" s="117">
        <v>1</v>
      </c>
      <c r="C11" s="126"/>
      <c r="D11" s="21"/>
      <c r="E11" s="143"/>
      <c r="F11" s="144">
        <v>35</v>
      </c>
      <c r="G11" s="126" t="s">
        <v>8590</v>
      </c>
      <c r="H11" s="144"/>
      <c r="I11" s="144"/>
      <c r="J11" s="144"/>
    </row>
    <row r="12" spans="1:13" x14ac:dyDescent="0.25">
      <c r="A12" s="130" t="s">
        <v>9223</v>
      </c>
      <c r="B12" s="117">
        <v>1</v>
      </c>
      <c r="C12" s="126"/>
      <c r="D12" s="21"/>
      <c r="E12" s="143"/>
      <c r="F12" s="144">
        <v>35</v>
      </c>
      <c r="G12" s="126" t="s">
        <v>8591</v>
      </c>
      <c r="H12" s="144"/>
      <c r="I12" s="144"/>
      <c r="J12" s="144"/>
    </row>
    <row r="13" spans="1:13" x14ac:dyDescent="0.25">
      <c r="A13" s="130" t="s">
        <v>9224</v>
      </c>
      <c r="B13" s="117">
        <v>1</v>
      </c>
      <c r="C13" s="126"/>
      <c r="D13" s="21"/>
      <c r="E13" s="143"/>
      <c r="F13" s="144">
        <v>30</v>
      </c>
      <c r="G13" s="126" t="s">
        <v>8584</v>
      </c>
      <c r="H13" s="144"/>
      <c r="I13" s="144"/>
      <c r="J13" s="144"/>
    </row>
    <row r="14" spans="1:13" x14ac:dyDescent="0.25">
      <c r="A14" s="130" t="s">
        <v>9224</v>
      </c>
      <c r="B14" s="117">
        <v>1</v>
      </c>
      <c r="C14" s="126"/>
      <c r="D14" s="21"/>
      <c r="E14" s="143"/>
      <c r="F14" s="144">
        <v>40</v>
      </c>
      <c r="G14" s="126" t="s">
        <v>8585</v>
      </c>
      <c r="H14" s="144"/>
      <c r="I14" s="144"/>
      <c r="J14" s="144"/>
    </row>
    <row r="15" spans="1:13" x14ac:dyDescent="0.25">
      <c r="A15" s="130" t="s">
        <v>9224</v>
      </c>
      <c r="B15" s="117">
        <v>1</v>
      </c>
      <c r="C15" s="126"/>
      <c r="D15" s="21"/>
      <c r="E15" s="143"/>
      <c r="F15" s="144">
        <v>30</v>
      </c>
      <c r="G15" s="126" t="s">
        <v>8586</v>
      </c>
      <c r="H15" s="144"/>
      <c r="I15" s="144"/>
      <c r="J15" s="144"/>
    </row>
    <row r="16" spans="1:13" x14ac:dyDescent="0.25">
      <c r="A16" s="130" t="s">
        <v>9224</v>
      </c>
      <c r="B16" s="117">
        <v>1</v>
      </c>
      <c r="C16" s="126"/>
      <c r="D16" s="21"/>
      <c r="E16" s="143"/>
      <c r="F16" s="144">
        <v>35</v>
      </c>
      <c r="G16" s="126" t="s">
        <v>8587</v>
      </c>
      <c r="H16" s="144"/>
      <c r="I16" s="144"/>
      <c r="J16" s="144"/>
    </row>
    <row r="17" spans="1:10" x14ac:dyDescent="0.25">
      <c r="A17" s="130" t="s">
        <v>9224</v>
      </c>
      <c r="B17" s="117">
        <v>1</v>
      </c>
      <c r="C17" s="126"/>
      <c r="D17" s="21"/>
      <c r="E17" s="143"/>
      <c r="F17" s="144">
        <v>30</v>
      </c>
      <c r="G17" s="126" t="s">
        <v>8588</v>
      </c>
      <c r="H17" s="144"/>
      <c r="I17" s="144"/>
      <c r="J17" s="144"/>
    </row>
    <row r="18" spans="1:10" x14ac:dyDescent="0.25">
      <c r="A18" s="130" t="s">
        <v>9224</v>
      </c>
      <c r="B18" s="117">
        <v>1</v>
      </c>
      <c r="C18" s="126"/>
      <c r="D18" s="21"/>
      <c r="E18" s="143"/>
      <c r="F18" s="144">
        <v>35</v>
      </c>
      <c r="G18" s="126" t="s">
        <v>8589</v>
      </c>
      <c r="H18" s="144"/>
      <c r="I18" s="144"/>
      <c r="J18" s="144"/>
    </row>
    <row r="19" spans="1:10" x14ac:dyDescent="0.25">
      <c r="A19" s="130" t="s">
        <v>9224</v>
      </c>
      <c r="B19" s="117">
        <v>1</v>
      </c>
      <c r="C19" s="126"/>
      <c r="D19" s="21"/>
      <c r="E19" s="143"/>
      <c r="F19" s="144">
        <v>35</v>
      </c>
      <c r="G19" s="126" t="s">
        <v>8590</v>
      </c>
      <c r="H19" s="144"/>
      <c r="I19" s="144"/>
      <c r="J19" s="144"/>
    </row>
    <row r="20" spans="1:10" x14ac:dyDescent="0.25">
      <c r="A20" s="130" t="s">
        <v>9236</v>
      </c>
      <c r="B20" s="117">
        <v>1</v>
      </c>
      <c r="C20" s="126" t="s">
        <v>9239</v>
      </c>
      <c r="D20" s="21">
        <v>33953</v>
      </c>
      <c r="E20" s="143" t="s">
        <v>732</v>
      </c>
      <c r="F20" s="144">
        <v>300</v>
      </c>
      <c r="G20" s="126"/>
      <c r="H20" s="144"/>
      <c r="I20" s="144"/>
      <c r="J20" s="144"/>
    </row>
    <row r="21" spans="1:10" x14ac:dyDescent="0.25">
      <c r="A21" s="130" t="s">
        <v>9236</v>
      </c>
      <c r="B21" s="117">
        <v>1</v>
      </c>
      <c r="C21" s="126" t="s">
        <v>9239</v>
      </c>
      <c r="D21" s="21"/>
      <c r="E21" s="143" t="s">
        <v>732</v>
      </c>
      <c r="F21" s="144">
        <v>600</v>
      </c>
      <c r="G21" s="126" t="s">
        <v>8610</v>
      </c>
      <c r="H21" s="144"/>
      <c r="I21" s="144"/>
      <c r="J21" s="144"/>
    </row>
    <row r="22" spans="1:10" x14ac:dyDescent="0.25">
      <c r="A22" s="130" t="s">
        <v>9236</v>
      </c>
      <c r="B22" s="117">
        <v>2</v>
      </c>
      <c r="C22" s="126" t="s">
        <v>9240</v>
      </c>
      <c r="D22" s="21">
        <v>33953</v>
      </c>
      <c r="E22" s="143" t="s">
        <v>732</v>
      </c>
      <c r="F22" s="144">
        <v>300</v>
      </c>
      <c r="G22" s="126"/>
      <c r="H22" s="144"/>
      <c r="I22" s="144"/>
      <c r="J22" s="144"/>
    </row>
    <row r="23" spans="1:10" x14ac:dyDescent="0.25">
      <c r="A23" s="130" t="s">
        <v>9236</v>
      </c>
      <c r="B23" s="117">
        <v>2</v>
      </c>
      <c r="C23" s="126" t="s">
        <v>9240</v>
      </c>
      <c r="D23" s="21"/>
      <c r="E23" s="143" t="s">
        <v>732</v>
      </c>
      <c r="F23" s="144">
        <v>275</v>
      </c>
      <c r="G23" s="126" t="s">
        <v>8611</v>
      </c>
      <c r="H23" s="144"/>
      <c r="I23" s="144"/>
      <c r="J23" s="144"/>
    </row>
    <row r="24" spans="1:10" x14ac:dyDescent="0.25">
      <c r="A24" s="130" t="s">
        <v>9237</v>
      </c>
      <c r="B24" s="117">
        <v>1</v>
      </c>
      <c r="C24" s="126" t="s">
        <v>9239</v>
      </c>
      <c r="D24" s="21">
        <v>34311</v>
      </c>
      <c r="E24" s="143" t="s">
        <v>706</v>
      </c>
      <c r="F24" s="144">
        <v>30</v>
      </c>
      <c r="G24" s="126"/>
      <c r="H24" s="144"/>
      <c r="I24" s="144"/>
      <c r="J24" s="144"/>
    </row>
    <row r="25" spans="1:10" x14ac:dyDescent="0.25">
      <c r="A25" s="130" t="s">
        <v>9237</v>
      </c>
      <c r="B25" s="117">
        <v>1</v>
      </c>
      <c r="C25" s="126" t="s">
        <v>9239</v>
      </c>
      <c r="D25" s="21"/>
      <c r="E25" s="143" t="s">
        <v>706</v>
      </c>
      <c r="F25" s="144">
        <v>620</v>
      </c>
      <c r="G25" s="126" t="s">
        <v>8612</v>
      </c>
      <c r="H25" s="144"/>
      <c r="I25" s="144"/>
      <c r="J25" s="144"/>
    </row>
    <row r="26" spans="1:10" x14ac:dyDescent="0.25">
      <c r="A26" s="130" t="s">
        <v>9237</v>
      </c>
      <c r="B26" s="117">
        <v>2</v>
      </c>
      <c r="C26" s="126" t="s">
        <v>9240</v>
      </c>
      <c r="D26" s="21">
        <v>34311</v>
      </c>
      <c r="E26" s="143" t="s">
        <v>706</v>
      </c>
      <c r="F26" s="144">
        <v>30</v>
      </c>
      <c r="G26" s="126"/>
      <c r="H26" s="144"/>
      <c r="I26" s="144"/>
      <c r="J26" s="144"/>
    </row>
    <row r="27" spans="1:10" x14ac:dyDescent="0.25">
      <c r="A27" s="130" t="s">
        <v>9237</v>
      </c>
      <c r="B27" s="117">
        <v>2</v>
      </c>
      <c r="C27" s="126" t="s">
        <v>9240</v>
      </c>
      <c r="D27" s="21"/>
      <c r="E27" s="143" t="s">
        <v>732</v>
      </c>
      <c r="F27" s="144">
        <v>257</v>
      </c>
      <c r="G27" s="126" t="s">
        <v>8613</v>
      </c>
      <c r="H27" s="144"/>
      <c r="I27" s="144"/>
      <c r="J27" s="144"/>
    </row>
    <row r="28" spans="1:10" x14ac:dyDescent="0.25">
      <c r="A28" s="130" t="s">
        <v>9243</v>
      </c>
      <c r="B28" s="117">
        <v>1</v>
      </c>
      <c r="C28" s="126"/>
      <c r="D28" s="21"/>
      <c r="E28" s="143"/>
      <c r="F28" s="144"/>
      <c r="G28" s="126" t="s">
        <v>8636</v>
      </c>
      <c r="H28" s="144"/>
      <c r="I28" s="144"/>
      <c r="J28" s="144"/>
    </row>
    <row r="29" spans="1:10" x14ac:dyDescent="0.25">
      <c r="A29" s="130" t="s">
        <v>9244</v>
      </c>
      <c r="B29" s="117">
        <v>1</v>
      </c>
      <c r="C29" s="130"/>
      <c r="D29" s="21"/>
      <c r="E29" s="143"/>
      <c r="F29" s="144"/>
      <c r="G29" s="126" t="s">
        <v>8636</v>
      </c>
      <c r="H29" s="144"/>
      <c r="I29" s="144"/>
      <c r="J29" s="144"/>
    </row>
    <row r="30" spans="1:10" x14ac:dyDescent="0.25">
      <c r="A30" s="130" t="s">
        <v>9246</v>
      </c>
      <c r="B30" s="117">
        <v>1</v>
      </c>
      <c r="C30" s="130"/>
      <c r="D30" s="21"/>
      <c r="E30" s="143"/>
      <c r="F30" s="144"/>
      <c r="G30" s="126" t="s">
        <v>8636</v>
      </c>
      <c r="H30" s="144"/>
      <c r="I30" s="144"/>
      <c r="J30" s="144"/>
    </row>
    <row r="31" spans="1:10" x14ac:dyDescent="0.25">
      <c r="A31" s="130" t="s">
        <v>9268</v>
      </c>
      <c r="B31" s="117">
        <v>1</v>
      </c>
      <c r="C31" s="126" t="s">
        <v>9321</v>
      </c>
      <c r="D31" s="21"/>
      <c r="E31" s="143"/>
      <c r="F31" s="144"/>
      <c r="G31" s="126" t="s">
        <v>8677</v>
      </c>
      <c r="H31" s="144"/>
      <c r="I31" s="144"/>
      <c r="J31" s="144"/>
    </row>
    <row r="32" spans="1:10" x14ac:dyDescent="0.25">
      <c r="A32" s="130" t="s">
        <v>9268</v>
      </c>
      <c r="B32" s="117">
        <v>2</v>
      </c>
      <c r="C32" s="126" t="s">
        <v>9322</v>
      </c>
      <c r="D32" s="21"/>
      <c r="E32" s="143"/>
      <c r="F32" s="144">
        <v>50</v>
      </c>
      <c r="G32" s="126" t="s">
        <v>8677</v>
      </c>
      <c r="H32" s="144"/>
      <c r="I32" s="144"/>
      <c r="J32" s="144"/>
    </row>
    <row r="33" spans="1:10" x14ac:dyDescent="0.25">
      <c r="A33" s="130" t="s">
        <v>9269</v>
      </c>
      <c r="B33" s="117">
        <v>1</v>
      </c>
      <c r="C33" s="126" t="s">
        <v>9321</v>
      </c>
      <c r="D33" s="21"/>
      <c r="E33" s="143"/>
      <c r="F33" s="144"/>
      <c r="G33" s="126" t="s">
        <v>8677</v>
      </c>
      <c r="H33" s="144"/>
      <c r="I33" s="144"/>
      <c r="J33" s="144"/>
    </row>
    <row r="34" spans="1:10" x14ac:dyDescent="0.25">
      <c r="A34" s="130" t="s">
        <v>9269</v>
      </c>
      <c r="B34" s="117">
        <v>2</v>
      </c>
      <c r="C34" s="126" t="s">
        <v>9322</v>
      </c>
      <c r="D34" s="21"/>
      <c r="E34" s="143"/>
      <c r="F34" s="144">
        <v>50</v>
      </c>
      <c r="G34" s="126" t="s">
        <v>8677</v>
      </c>
      <c r="H34" s="144"/>
      <c r="I34" s="144"/>
      <c r="J34" s="144"/>
    </row>
    <row r="35" spans="1:10" x14ac:dyDescent="0.25">
      <c r="A35" s="130" t="s">
        <v>9270</v>
      </c>
      <c r="B35" s="117">
        <v>1</v>
      </c>
      <c r="C35" s="126" t="s">
        <v>9321</v>
      </c>
      <c r="D35" s="21"/>
      <c r="E35" s="143"/>
      <c r="F35" s="144"/>
      <c r="G35" s="126" t="s">
        <v>8677</v>
      </c>
      <c r="H35" s="144"/>
      <c r="I35" s="144"/>
      <c r="J35" s="144"/>
    </row>
    <row r="36" spans="1:10" x14ac:dyDescent="0.25">
      <c r="A36" s="130" t="s">
        <v>9270</v>
      </c>
      <c r="B36" s="117">
        <v>2</v>
      </c>
      <c r="C36" s="126" t="s">
        <v>9322</v>
      </c>
      <c r="D36" s="21"/>
      <c r="E36" s="143"/>
      <c r="F36" s="144">
        <v>50</v>
      </c>
      <c r="G36" s="126" t="s">
        <v>8677</v>
      </c>
      <c r="H36" s="144"/>
      <c r="I36" s="144"/>
      <c r="J36" s="144"/>
    </row>
    <row r="37" spans="1:10" x14ac:dyDescent="0.25">
      <c r="A37" s="130" t="s">
        <v>9271</v>
      </c>
      <c r="B37" s="117">
        <v>1</v>
      </c>
      <c r="C37" s="126" t="s">
        <v>9321</v>
      </c>
      <c r="D37" s="21"/>
      <c r="E37" s="143"/>
      <c r="F37" s="144"/>
      <c r="G37" s="126" t="s">
        <v>8677</v>
      </c>
      <c r="H37" s="144"/>
      <c r="I37" s="144"/>
      <c r="J37" s="144"/>
    </row>
    <row r="38" spans="1:10" x14ac:dyDescent="0.25">
      <c r="A38" s="130" t="s">
        <v>9271</v>
      </c>
      <c r="B38" s="117">
        <v>2</v>
      </c>
      <c r="C38" s="126" t="s">
        <v>9322</v>
      </c>
      <c r="D38" s="21"/>
      <c r="E38" s="143"/>
      <c r="F38" s="144">
        <v>50</v>
      </c>
      <c r="G38" s="126" t="s">
        <v>8677</v>
      </c>
      <c r="H38" s="144"/>
      <c r="I38" s="144"/>
      <c r="J38" s="144"/>
    </row>
    <row r="39" spans="1:10" x14ac:dyDescent="0.25">
      <c r="A39" s="130" t="s">
        <v>9272</v>
      </c>
      <c r="B39" s="117">
        <v>1</v>
      </c>
      <c r="C39" s="126" t="s">
        <v>9321</v>
      </c>
      <c r="D39" s="21"/>
      <c r="E39" s="143"/>
      <c r="F39" s="144"/>
      <c r="G39" s="126" t="s">
        <v>8677</v>
      </c>
      <c r="H39" s="144"/>
      <c r="I39" s="144"/>
      <c r="J39" s="144"/>
    </row>
    <row r="40" spans="1:10" x14ac:dyDescent="0.25">
      <c r="A40" s="130" t="s">
        <v>9272</v>
      </c>
      <c r="B40" s="117">
        <v>2</v>
      </c>
      <c r="C40" s="126" t="s">
        <v>9322</v>
      </c>
      <c r="D40" s="21"/>
      <c r="E40" s="143"/>
      <c r="F40" s="144">
        <v>50</v>
      </c>
      <c r="G40" s="126" t="s">
        <v>8677</v>
      </c>
      <c r="H40" s="144"/>
      <c r="I40" s="144"/>
      <c r="J40" s="144"/>
    </row>
    <row r="41" spans="1:10" x14ac:dyDescent="0.25">
      <c r="A41" s="130" t="s">
        <v>9273</v>
      </c>
      <c r="B41" s="117">
        <v>1</v>
      </c>
      <c r="C41" s="126" t="s">
        <v>9321</v>
      </c>
      <c r="D41" s="21"/>
      <c r="E41" s="143"/>
      <c r="F41" s="144"/>
      <c r="G41" s="126" t="s">
        <v>8677</v>
      </c>
      <c r="H41" s="144"/>
      <c r="I41" s="144"/>
      <c r="J41" s="144"/>
    </row>
    <row r="42" spans="1:10" x14ac:dyDescent="0.25">
      <c r="A42" s="130" t="s">
        <v>9273</v>
      </c>
      <c r="B42" s="117">
        <v>2</v>
      </c>
      <c r="C42" s="126" t="s">
        <v>9322</v>
      </c>
      <c r="D42" s="21"/>
      <c r="E42" s="143"/>
      <c r="F42" s="144">
        <v>50</v>
      </c>
      <c r="G42" s="126" t="s">
        <v>8677</v>
      </c>
      <c r="H42" s="144"/>
      <c r="I42" s="144"/>
      <c r="J42" s="144"/>
    </row>
    <row r="43" spans="1:10" x14ac:dyDescent="0.25">
      <c r="A43" s="130" t="s">
        <v>9274</v>
      </c>
      <c r="B43" s="117">
        <v>1</v>
      </c>
      <c r="C43" s="126" t="s">
        <v>9321</v>
      </c>
      <c r="D43" s="21"/>
      <c r="E43" s="143"/>
      <c r="F43" s="144"/>
      <c r="G43" s="126" t="s">
        <v>8677</v>
      </c>
      <c r="H43" s="144"/>
      <c r="I43" s="144"/>
      <c r="J43" s="144"/>
    </row>
    <row r="44" spans="1:10" x14ac:dyDescent="0.25">
      <c r="A44" s="130" t="s">
        <v>9274</v>
      </c>
      <c r="B44" s="117">
        <v>2</v>
      </c>
      <c r="C44" s="126" t="s">
        <v>9322</v>
      </c>
      <c r="D44" s="21"/>
      <c r="E44" s="143"/>
      <c r="F44" s="144">
        <v>50</v>
      </c>
      <c r="G44" s="126" t="s">
        <v>8677</v>
      </c>
      <c r="H44" s="144"/>
      <c r="I44" s="144"/>
      <c r="J44" s="144"/>
    </row>
    <row r="45" spans="1:10" x14ac:dyDescent="0.25">
      <c r="A45" s="130" t="s">
        <v>9275</v>
      </c>
      <c r="B45" s="117">
        <v>1</v>
      </c>
      <c r="C45" s="126" t="s">
        <v>9321</v>
      </c>
      <c r="D45" s="21"/>
      <c r="E45" s="143"/>
      <c r="F45" s="144"/>
      <c r="G45" s="126" t="s">
        <v>8677</v>
      </c>
      <c r="H45" s="144"/>
      <c r="I45" s="144"/>
      <c r="J45" s="144"/>
    </row>
    <row r="46" spans="1:10" x14ac:dyDescent="0.25">
      <c r="A46" s="130" t="s">
        <v>9275</v>
      </c>
      <c r="B46" s="117">
        <v>2</v>
      </c>
      <c r="C46" s="126" t="s">
        <v>9322</v>
      </c>
      <c r="D46" s="21"/>
      <c r="E46" s="143"/>
      <c r="F46" s="144">
        <v>50</v>
      </c>
      <c r="G46" s="126" t="s">
        <v>8677</v>
      </c>
      <c r="H46" s="144"/>
      <c r="I46" s="144"/>
      <c r="J46" s="144"/>
    </row>
    <row r="47" spans="1:10" x14ac:dyDescent="0.25">
      <c r="A47" s="130" t="s">
        <v>9276</v>
      </c>
      <c r="B47" s="117">
        <v>1</v>
      </c>
      <c r="C47" s="126" t="s">
        <v>9321</v>
      </c>
      <c r="D47" s="21"/>
      <c r="E47" s="143"/>
      <c r="F47" s="144"/>
      <c r="G47" s="126" t="s">
        <v>8677</v>
      </c>
      <c r="H47" s="144"/>
      <c r="I47" s="144"/>
      <c r="J47" s="144"/>
    </row>
    <row r="48" spans="1:10" x14ac:dyDescent="0.25">
      <c r="A48" s="130" t="s">
        <v>9276</v>
      </c>
      <c r="B48" s="117">
        <v>2</v>
      </c>
      <c r="C48" s="126" t="s">
        <v>9322</v>
      </c>
      <c r="D48" s="21"/>
      <c r="E48" s="143"/>
      <c r="F48" s="144">
        <v>50</v>
      </c>
      <c r="G48" s="126" t="s">
        <v>8677</v>
      </c>
      <c r="H48" s="144"/>
      <c r="I48" s="144"/>
      <c r="J48" s="144"/>
    </row>
    <row r="49" spans="1:10" x14ac:dyDescent="0.25">
      <c r="A49" s="130" t="s">
        <v>9277</v>
      </c>
      <c r="B49" s="117">
        <v>1</v>
      </c>
      <c r="C49" s="126" t="s">
        <v>9321</v>
      </c>
      <c r="D49" s="21"/>
      <c r="E49" s="143"/>
      <c r="F49" s="144"/>
      <c r="G49" s="126" t="s">
        <v>8677</v>
      </c>
      <c r="H49" s="144"/>
      <c r="I49" s="144"/>
      <c r="J49" s="144"/>
    </row>
    <row r="50" spans="1:10" x14ac:dyDescent="0.25">
      <c r="A50" s="130" t="s">
        <v>9277</v>
      </c>
      <c r="B50" s="117">
        <v>2</v>
      </c>
      <c r="C50" s="126" t="s">
        <v>9322</v>
      </c>
      <c r="D50" s="21"/>
      <c r="E50" s="143"/>
      <c r="F50" s="144">
        <v>50</v>
      </c>
      <c r="G50" s="126" t="s">
        <v>8677</v>
      </c>
      <c r="H50" s="144"/>
      <c r="I50" s="144"/>
      <c r="J50" s="144"/>
    </row>
    <row r="51" spans="1:10" x14ac:dyDescent="0.25">
      <c r="A51" s="130" t="s">
        <v>9278</v>
      </c>
      <c r="B51" s="117">
        <v>1</v>
      </c>
      <c r="C51" s="126" t="s">
        <v>9321</v>
      </c>
      <c r="D51" s="21"/>
      <c r="E51" s="143"/>
      <c r="F51" s="144"/>
      <c r="G51" s="126" t="s">
        <v>8677</v>
      </c>
      <c r="H51" s="144"/>
      <c r="I51" s="144"/>
      <c r="J51" s="144"/>
    </row>
    <row r="52" spans="1:10" x14ac:dyDescent="0.25">
      <c r="A52" s="130" t="s">
        <v>9278</v>
      </c>
      <c r="B52" s="117">
        <v>2</v>
      </c>
      <c r="C52" s="126" t="s">
        <v>9322</v>
      </c>
      <c r="D52" s="21"/>
      <c r="E52" s="143"/>
      <c r="F52" s="144">
        <v>50</v>
      </c>
      <c r="G52" s="126" t="s">
        <v>8677</v>
      </c>
      <c r="H52" s="144"/>
      <c r="I52" s="144"/>
      <c r="J52" s="144"/>
    </row>
    <row r="53" spans="1:10" x14ac:dyDescent="0.25">
      <c r="A53" s="130" t="s">
        <v>9279</v>
      </c>
      <c r="B53" s="117">
        <v>1</v>
      </c>
      <c r="C53" s="126" t="s">
        <v>9321</v>
      </c>
      <c r="D53" s="21"/>
      <c r="E53" s="143"/>
      <c r="F53" s="144"/>
      <c r="G53" s="126" t="s">
        <v>8677</v>
      </c>
      <c r="H53" s="144"/>
      <c r="I53" s="144"/>
      <c r="J53" s="144"/>
    </row>
    <row r="54" spans="1:10" x14ac:dyDescent="0.25">
      <c r="A54" s="130" t="s">
        <v>9279</v>
      </c>
      <c r="B54" s="117">
        <v>2</v>
      </c>
      <c r="C54" s="126" t="s">
        <v>9322</v>
      </c>
      <c r="D54" s="21"/>
      <c r="E54" s="143"/>
      <c r="F54" s="144">
        <v>50</v>
      </c>
      <c r="G54" s="126" t="s">
        <v>8677</v>
      </c>
      <c r="H54" s="144"/>
      <c r="I54" s="144"/>
      <c r="J54" s="144"/>
    </row>
    <row r="55" spans="1:10" x14ac:dyDescent="0.25">
      <c r="A55" s="130" t="s">
        <v>9280</v>
      </c>
      <c r="B55" s="117">
        <v>1</v>
      </c>
      <c r="C55" s="126" t="s">
        <v>9321</v>
      </c>
      <c r="D55" s="21"/>
      <c r="E55" s="143"/>
      <c r="F55" s="144"/>
      <c r="G55" s="126" t="s">
        <v>8677</v>
      </c>
      <c r="H55" s="144"/>
      <c r="I55" s="144"/>
      <c r="J55" s="144"/>
    </row>
    <row r="56" spans="1:10" x14ac:dyDescent="0.25">
      <c r="A56" s="130" t="s">
        <v>9280</v>
      </c>
      <c r="B56" s="117">
        <v>2</v>
      </c>
      <c r="C56" s="126" t="s">
        <v>9322</v>
      </c>
      <c r="D56" s="21"/>
      <c r="E56" s="143"/>
      <c r="F56" s="144">
        <v>50</v>
      </c>
      <c r="G56" s="126" t="s">
        <v>8677</v>
      </c>
      <c r="H56" s="144"/>
      <c r="I56" s="144"/>
      <c r="J56" s="144"/>
    </row>
    <row r="57" spans="1:10" x14ac:dyDescent="0.25">
      <c r="A57" s="130" t="s">
        <v>9281</v>
      </c>
      <c r="B57" s="117">
        <v>1</v>
      </c>
      <c r="C57" s="126" t="s">
        <v>9321</v>
      </c>
      <c r="D57" s="21"/>
      <c r="E57" s="143"/>
      <c r="F57" s="144"/>
      <c r="G57" s="126" t="s">
        <v>8677</v>
      </c>
      <c r="H57" s="144"/>
      <c r="I57" s="144"/>
      <c r="J57" s="144"/>
    </row>
    <row r="58" spans="1:10" x14ac:dyDescent="0.25">
      <c r="A58" s="130" t="s">
        <v>9281</v>
      </c>
      <c r="B58" s="117">
        <v>2</v>
      </c>
      <c r="C58" s="126" t="s">
        <v>9322</v>
      </c>
      <c r="D58" s="21"/>
      <c r="E58" s="143"/>
      <c r="F58" s="144">
        <v>50</v>
      </c>
      <c r="G58" s="126" t="s">
        <v>8677</v>
      </c>
      <c r="H58" s="144"/>
      <c r="I58" s="144"/>
      <c r="J58" s="144"/>
    </row>
    <row r="59" spans="1:10" x14ac:dyDescent="0.25">
      <c r="A59" s="130" t="s">
        <v>9282</v>
      </c>
      <c r="B59" s="117">
        <v>1</v>
      </c>
      <c r="C59" s="126" t="s">
        <v>9321</v>
      </c>
      <c r="D59" s="21"/>
      <c r="E59" s="143"/>
      <c r="F59" s="144"/>
      <c r="G59" s="126" t="s">
        <v>8677</v>
      </c>
      <c r="H59" s="144"/>
      <c r="I59" s="144"/>
      <c r="J59" s="144"/>
    </row>
    <row r="60" spans="1:10" x14ac:dyDescent="0.25">
      <c r="A60" s="130" t="s">
        <v>9282</v>
      </c>
      <c r="B60" s="117">
        <v>2</v>
      </c>
      <c r="C60" s="126" t="s">
        <v>9322</v>
      </c>
      <c r="D60" s="21"/>
      <c r="E60" s="143"/>
      <c r="F60" s="144">
        <v>50</v>
      </c>
      <c r="G60" s="126" t="s">
        <v>8677</v>
      </c>
      <c r="H60" s="144"/>
      <c r="I60" s="144"/>
      <c r="J60" s="144"/>
    </row>
    <row r="61" spans="1:10" x14ac:dyDescent="0.25">
      <c r="A61" s="130" t="s">
        <v>9283</v>
      </c>
      <c r="B61" s="117">
        <v>1</v>
      </c>
      <c r="C61" s="126" t="s">
        <v>9321</v>
      </c>
      <c r="D61" s="21"/>
      <c r="E61" s="143"/>
      <c r="F61" s="144"/>
      <c r="G61" s="126" t="s">
        <v>8677</v>
      </c>
      <c r="H61" s="144"/>
      <c r="I61" s="144"/>
      <c r="J61" s="144"/>
    </row>
    <row r="62" spans="1:10" x14ac:dyDescent="0.25">
      <c r="A62" s="130" t="s">
        <v>9283</v>
      </c>
      <c r="B62" s="117">
        <v>2</v>
      </c>
      <c r="C62" s="126" t="s">
        <v>9322</v>
      </c>
      <c r="D62" s="21"/>
      <c r="E62" s="143"/>
      <c r="F62" s="144">
        <v>50</v>
      </c>
      <c r="G62" s="126" t="s">
        <v>8677</v>
      </c>
      <c r="H62" s="144"/>
      <c r="I62" s="144"/>
      <c r="J62" s="144"/>
    </row>
    <row r="63" spans="1:10" x14ac:dyDescent="0.25">
      <c r="A63" s="130" t="s">
        <v>9284</v>
      </c>
      <c r="B63" s="117">
        <v>1</v>
      </c>
      <c r="C63" s="126" t="s">
        <v>9321</v>
      </c>
      <c r="D63" s="21"/>
      <c r="E63" s="143"/>
      <c r="F63" s="144"/>
      <c r="G63" s="126" t="s">
        <v>8677</v>
      </c>
      <c r="H63" s="144"/>
      <c r="I63" s="144"/>
      <c r="J63" s="144"/>
    </row>
    <row r="64" spans="1:10" x14ac:dyDescent="0.25">
      <c r="A64" s="130" t="s">
        <v>9284</v>
      </c>
      <c r="B64" s="117">
        <v>2</v>
      </c>
      <c r="C64" s="126" t="s">
        <v>9322</v>
      </c>
      <c r="D64" s="21"/>
      <c r="E64" s="143"/>
      <c r="F64" s="144">
        <v>50</v>
      </c>
      <c r="G64" s="126" t="s">
        <v>8677</v>
      </c>
      <c r="H64" s="144"/>
      <c r="I64" s="144"/>
      <c r="J64" s="144"/>
    </row>
    <row r="65" spans="1:10" x14ac:dyDescent="0.25">
      <c r="A65" s="130" t="s">
        <v>9285</v>
      </c>
      <c r="B65" s="117">
        <v>1</v>
      </c>
      <c r="C65" s="126" t="s">
        <v>9321</v>
      </c>
      <c r="D65" s="21"/>
      <c r="E65" s="143"/>
      <c r="F65" s="144"/>
      <c r="G65" s="126" t="s">
        <v>8677</v>
      </c>
      <c r="H65" s="144"/>
      <c r="I65" s="144"/>
      <c r="J65" s="144"/>
    </row>
    <row r="66" spans="1:10" x14ac:dyDescent="0.25">
      <c r="A66" s="130" t="s">
        <v>9285</v>
      </c>
      <c r="B66" s="117">
        <v>2</v>
      </c>
      <c r="C66" s="126" t="s">
        <v>9322</v>
      </c>
      <c r="D66" s="21"/>
      <c r="E66" s="143"/>
      <c r="F66" s="144">
        <v>50</v>
      </c>
      <c r="G66" s="126" t="s">
        <v>8677</v>
      </c>
      <c r="H66" s="144"/>
      <c r="I66" s="144"/>
      <c r="J66" s="144"/>
    </row>
    <row r="67" spans="1:10" x14ac:dyDescent="0.25">
      <c r="A67" s="130" t="s">
        <v>9286</v>
      </c>
      <c r="B67" s="117">
        <v>1</v>
      </c>
      <c r="C67" s="126" t="s">
        <v>9321</v>
      </c>
      <c r="D67" s="21"/>
      <c r="E67" s="143"/>
      <c r="F67" s="144"/>
      <c r="G67" s="126" t="s">
        <v>8677</v>
      </c>
      <c r="H67" s="144"/>
      <c r="I67" s="144"/>
      <c r="J67" s="144"/>
    </row>
    <row r="68" spans="1:10" x14ac:dyDescent="0.25">
      <c r="A68" s="130" t="s">
        <v>9286</v>
      </c>
      <c r="B68" s="117">
        <v>2</v>
      </c>
      <c r="C68" s="126" t="s">
        <v>9322</v>
      </c>
      <c r="D68" s="21"/>
      <c r="E68" s="143"/>
      <c r="F68" s="144">
        <v>50</v>
      </c>
      <c r="G68" s="126" t="s">
        <v>8677</v>
      </c>
      <c r="H68" s="144"/>
      <c r="I68" s="144"/>
      <c r="J68" s="144"/>
    </row>
    <row r="69" spans="1:10" x14ac:dyDescent="0.25">
      <c r="A69" s="130" t="s">
        <v>9287</v>
      </c>
      <c r="B69" s="117">
        <v>1</v>
      </c>
      <c r="C69" s="126" t="s">
        <v>9321</v>
      </c>
      <c r="D69" s="21"/>
      <c r="E69" s="143"/>
      <c r="F69" s="144"/>
      <c r="G69" s="126" t="s">
        <v>8677</v>
      </c>
      <c r="H69" s="144"/>
      <c r="I69" s="144"/>
      <c r="J69" s="144"/>
    </row>
    <row r="70" spans="1:10" x14ac:dyDescent="0.25">
      <c r="A70" s="130" t="s">
        <v>9287</v>
      </c>
      <c r="B70" s="117">
        <v>2</v>
      </c>
      <c r="C70" s="126" t="s">
        <v>9322</v>
      </c>
      <c r="D70" s="21"/>
      <c r="E70" s="143"/>
      <c r="F70" s="144">
        <v>50</v>
      </c>
      <c r="G70" s="126" t="s">
        <v>8677</v>
      </c>
      <c r="H70" s="144"/>
      <c r="I70" s="144"/>
      <c r="J70" s="144"/>
    </row>
    <row r="71" spans="1:10" x14ac:dyDescent="0.25">
      <c r="A71" s="130" t="s">
        <v>9288</v>
      </c>
      <c r="B71" s="117">
        <v>1</v>
      </c>
      <c r="C71" s="126" t="s">
        <v>9321</v>
      </c>
      <c r="D71" s="21"/>
      <c r="E71" s="143"/>
      <c r="F71" s="144"/>
      <c r="G71" s="126" t="s">
        <v>8677</v>
      </c>
      <c r="H71" s="144"/>
      <c r="I71" s="144"/>
      <c r="J71" s="144"/>
    </row>
    <row r="72" spans="1:10" x14ac:dyDescent="0.25">
      <c r="A72" s="130" t="s">
        <v>9288</v>
      </c>
      <c r="B72" s="117">
        <v>2</v>
      </c>
      <c r="C72" s="126" t="s">
        <v>9322</v>
      </c>
      <c r="D72" s="21"/>
      <c r="E72" s="143"/>
      <c r="F72" s="144">
        <v>50</v>
      </c>
      <c r="G72" s="126" t="s">
        <v>8677</v>
      </c>
      <c r="H72" s="144"/>
      <c r="I72" s="144"/>
      <c r="J72" s="144"/>
    </row>
    <row r="73" spans="1:10" x14ac:dyDescent="0.25">
      <c r="A73" s="130" t="s">
        <v>9289</v>
      </c>
      <c r="B73" s="117">
        <v>1</v>
      </c>
      <c r="C73" s="126" t="s">
        <v>9321</v>
      </c>
      <c r="D73" s="21"/>
      <c r="E73" s="143"/>
      <c r="F73" s="144"/>
      <c r="G73" s="126" t="s">
        <v>8677</v>
      </c>
      <c r="H73" s="144"/>
      <c r="I73" s="144"/>
      <c r="J73" s="144"/>
    </row>
    <row r="74" spans="1:10" x14ac:dyDescent="0.25">
      <c r="A74" s="130" t="s">
        <v>9289</v>
      </c>
      <c r="B74" s="117">
        <v>2</v>
      </c>
      <c r="C74" s="126" t="s">
        <v>9322</v>
      </c>
      <c r="D74" s="21"/>
      <c r="E74" s="143"/>
      <c r="F74" s="144">
        <v>50</v>
      </c>
      <c r="G74" s="126" t="s">
        <v>8677</v>
      </c>
      <c r="H74" s="144"/>
      <c r="I74" s="144"/>
      <c r="J74" s="144"/>
    </row>
    <row r="75" spans="1:10" x14ac:dyDescent="0.25">
      <c r="A75" s="130" t="s">
        <v>9290</v>
      </c>
      <c r="B75" s="117">
        <v>1</v>
      </c>
      <c r="C75" s="126" t="s">
        <v>9321</v>
      </c>
      <c r="D75" s="21"/>
      <c r="E75" s="143"/>
      <c r="F75" s="144"/>
      <c r="G75" s="126" t="s">
        <v>8677</v>
      </c>
      <c r="H75" s="144"/>
      <c r="I75" s="144"/>
      <c r="J75" s="144"/>
    </row>
    <row r="76" spans="1:10" x14ac:dyDescent="0.25">
      <c r="A76" s="130" t="s">
        <v>9290</v>
      </c>
      <c r="B76" s="117">
        <v>2</v>
      </c>
      <c r="C76" s="126" t="s">
        <v>9322</v>
      </c>
      <c r="D76" s="21"/>
      <c r="E76" s="143"/>
      <c r="F76" s="144">
        <v>50</v>
      </c>
      <c r="G76" s="126" t="s">
        <v>8677</v>
      </c>
      <c r="H76" s="144"/>
      <c r="I76" s="144"/>
      <c r="J76" s="144"/>
    </row>
    <row r="77" spans="1:10" x14ac:dyDescent="0.25">
      <c r="A77" s="130" t="s">
        <v>9291</v>
      </c>
      <c r="B77" s="117">
        <v>1</v>
      </c>
      <c r="C77" s="126" t="s">
        <v>9321</v>
      </c>
      <c r="D77" s="21"/>
      <c r="E77" s="143"/>
      <c r="F77" s="144"/>
      <c r="G77" s="126" t="s">
        <v>8677</v>
      </c>
      <c r="H77" s="144"/>
      <c r="I77" s="144"/>
      <c r="J77" s="144"/>
    </row>
    <row r="78" spans="1:10" x14ac:dyDescent="0.25">
      <c r="A78" s="130" t="s">
        <v>9291</v>
      </c>
      <c r="B78" s="117">
        <v>2</v>
      </c>
      <c r="C78" s="126" t="s">
        <v>9322</v>
      </c>
      <c r="D78" s="21"/>
      <c r="E78" s="143"/>
      <c r="F78" s="144">
        <v>50</v>
      </c>
      <c r="G78" s="126" t="s">
        <v>8677</v>
      </c>
      <c r="H78" s="144"/>
      <c r="I78" s="144"/>
      <c r="J78" s="144"/>
    </row>
    <row r="79" spans="1:10" x14ac:dyDescent="0.25">
      <c r="A79" s="130" t="s">
        <v>9292</v>
      </c>
      <c r="B79" s="117">
        <v>1</v>
      </c>
      <c r="C79" s="126" t="s">
        <v>9321</v>
      </c>
      <c r="D79" s="21"/>
      <c r="E79" s="143"/>
      <c r="F79" s="144"/>
      <c r="G79" s="126" t="s">
        <v>8677</v>
      </c>
      <c r="H79" s="144"/>
      <c r="I79" s="144"/>
      <c r="J79" s="144"/>
    </row>
    <row r="80" spans="1:10" x14ac:dyDescent="0.25">
      <c r="A80" s="130" t="s">
        <v>9292</v>
      </c>
      <c r="B80" s="117">
        <v>2</v>
      </c>
      <c r="C80" s="126" t="s">
        <v>9322</v>
      </c>
      <c r="D80" s="21"/>
      <c r="E80" s="143"/>
      <c r="F80" s="144">
        <v>50</v>
      </c>
      <c r="G80" s="126" t="s">
        <v>8677</v>
      </c>
      <c r="H80" s="144"/>
      <c r="I80" s="144"/>
      <c r="J80" s="144"/>
    </row>
    <row r="81" spans="1:10" x14ac:dyDescent="0.25">
      <c r="A81" s="130" t="s">
        <v>9293</v>
      </c>
      <c r="B81" s="117">
        <v>1</v>
      </c>
      <c r="C81" s="126" t="s">
        <v>9321</v>
      </c>
      <c r="D81" s="21"/>
      <c r="E81" s="143"/>
      <c r="F81" s="144"/>
      <c r="G81" s="126" t="s">
        <v>8677</v>
      </c>
      <c r="H81" s="144"/>
      <c r="I81" s="144"/>
      <c r="J81" s="144"/>
    </row>
    <row r="82" spans="1:10" x14ac:dyDescent="0.25">
      <c r="A82" s="130" t="s">
        <v>9293</v>
      </c>
      <c r="B82" s="117">
        <v>2</v>
      </c>
      <c r="C82" s="126" t="s">
        <v>9322</v>
      </c>
      <c r="D82" s="21"/>
      <c r="E82" s="143"/>
      <c r="F82" s="144">
        <v>50</v>
      </c>
      <c r="G82" s="126" t="s">
        <v>8677</v>
      </c>
      <c r="H82" s="144"/>
      <c r="I82" s="144"/>
      <c r="J82" s="144"/>
    </row>
    <row r="83" spans="1:10" x14ac:dyDescent="0.25">
      <c r="A83" s="130" t="s">
        <v>9294</v>
      </c>
      <c r="B83" s="117">
        <v>1</v>
      </c>
      <c r="C83" s="126" t="s">
        <v>9321</v>
      </c>
      <c r="D83" s="21"/>
      <c r="E83" s="143"/>
      <c r="F83" s="144"/>
      <c r="G83" s="126" t="s">
        <v>8677</v>
      </c>
      <c r="H83" s="144"/>
      <c r="I83" s="144"/>
      <c r="J83" s="144"/>
    </row>
    <row r="84" spans="1:10" x14ac:dyDescent="0.25">
      <c r="A84" s="130" t="s">
        <v>9294</v>
      </c>
      <c r="B84" s="117">
        <v>2</v>
      </c>
      <c r="C84" s="126" t="s">
        <v>9322</v>
      </c>
      <c r="D84" s="21"/>
      <c r="E84" s="143"/>
      <c r="F84" s="144">
        <v>50</v>
      </c>
      <c r="G84" s="126" t="s">
        <v>8677</v>
      </c>
      <c r="H84" s="144"/>
      <c r="I84" s="144"/>
      <c r="J84" s="144"/>
    </row>
    <row r="85" spans="1:10" x14ac:dyDescent="0.25">
      <c r="A85" s="130" t="s">
        <v>9295</v>
      </c>
      <c r="B85" s="117">
        <v>1</v>
      </c>
      <c r="C85" s="126" t="s">
        <v>9321</v>
      </c>
      <c r="D85" s="21"/>
      <c r="E85" s="143"/>
      <c r="F85" s="144"/>
      <c r="G85" s="126" t="s">
        <v>8677</v>
      </c>
      <c r="H85" s="144"/>
      <c r="I85" s="144"/>
      <c r="J85" s="144"/>
    </row>
    <row r="86" spans="1:10" x14ac:dyDescent="0.25">
      <c r="A86" s="130" t="s">
        <v>9295</v>
      </c>
      <c r="B86" s="117">
        <v>2</v>
      </c>
      <c r="C86" s="126" t="s">
        <v>9322</v>
      </c>
      <c r="D86" s="21"/>
      <c r="E86" s="143"/>
      <c r="F86" s="144">
        <v>50</v>
      </c>
      <c r="G86" s="126" t="s">
        <v>8677</v>
      </c>
      <c r="H86" s="144"/>
      <c r="I86" s="144"/>
      <c r="J86" s="144"/>
    </row>
    <row r="87" spans="1:10" x14ac:dyDescent="0.25">
      <c r="A87" s="130" t="s">
        <v>9296</v>
      </c>
      <c r="B87" s="117">
        <v>1</v>
      </c>
      <c r="C87" s="126" t="s">
        <v>9321</v>
      </c>
      <c r="D87" s="21"/>
      <c r="E87" s="143"/>
      <c r="F87" s="144"/>
      <c r="G87" s="126" t="s">
        <v>8677</v>
      </c>
      <c r="H87" s="144"/>
      <c r="I87" s="144"/>
      <c r="J87" s="144"/>
    </row>
    <row r="88" spans="1:10" x14ac:dyDescent="0.25">
      <c r="A88" s="130" t="s">
        <v>9296</v>
      </c>
      <c r="B88" s="117">
        <v>2</v>
      </c>
      <c r="C88" s="126" t="s">
        <v>9322</v>
      </c>
      <c r="D88" s="21"/>
      <c r="E88" s="143"/>
      <c r="F88" s="144">
        <v>50</v>
      </c>
      <c r="G88" s="126" t="s">
        <v>8677</v>
      </c>
      <c r="H88" s="144"/>
      <c r="I88" s="144"/>
      <c r="J88" s="144"/>
    </row>
    <row r="89" spans="1:10" x14ac:dyDescent="0.25">
      <c r="A89" s="130" t="s">
        <v>9297</v>
      </c>
      <c r="B89" s="117">
        <v>1</v>
      </c>
      <c r="C89" s="126" t="s">
        <v>9321</v>
      </c>
      <c r="D89" s="21"/>
      <c r="E89" s="143"/>
      <c r="F89" s="144"/>
      <c r="G89" s="126" t="s">
        <v>8677</v>
      </c>
      <c r="H89" s="144"/>
      <c r="I89" s="144"/>
      <c r="J89" s="144"/>
    </row>
    <row r="90" spans="1:10" x14ac:dyDescent="0.25">
      <c r="A90" s="130" t="s">
        <v>9297</v>
      </c>
      <c r="B90" s="117">
        <v>2</v>
      </c>
      <c r="C90" s="126" t="s">
        <v>9322</v>
      </c>
      <c r="D90" s="21"/>
      <c r="E90" s="143"/>
      <c r="F90" s="144">
        <v>50</v>
      </c>
      <c r="G90" s="126" t="s">
        <v>8677</v>
      </c>
      <c r="H90" s="144"/>
      <c r="I90" s="144"/>
      <c r="J90" s="144"/>
    </row>
    <row r="91" spans="1:10" x14ac:dyDescent="0.25">
      <c r="A91" s="130" t="s">
        <v>9298</v>
      </c>
      <c r="B91" s="117">
        <v>1</v>
      </c>
      <c r="C91" s="126" t="s">
        <v>9321</v>
      </c>
      <c r="D91" s="21"/>
      <c r="E91" s="143"/>
      <c r="F91" s="144"/>
      <c r="G91" s="126" t="s">
        <v>8677</v>
      </c>
      <c r="H91" s="144"/>
      <c r="I91" s="144"/>
      <c r="J91" s="144"/>
    </row>
    <row r="92" spans="1:10" x14ac:dyDescent="0.25">
      <c r="A92" s="130" t="s">
        <v>9298</v>
      </c>
      <c r="B92" s="117">
        <v>2</v>
      </c>
      <c r="C92" s="126" t="s">
        <v>9322</v>
      </c>
      <c r="D92" s="21"/>
      <c r="E92" s="143"/>
      <c r="F92" s="144">
        <v>50</v>
      </c>
      <c r="G92" s="126" t="s">
        <v>8677</v>
      </c>
      <c r="H92" s="144"/>
      <c r="I92" s="144"/>
      <c r="J92" s="144"/>
    </row>
    <row r="93" spans="1:10" x14ac:dyDescent="0.25">
      <c r="A93" s="130" t="s">
        <v>9299</v>
      </c>
      <c r="B93" s="117">
        <v>1</v>
      </c>
      <c r="C93" s="126" t="s">
        <v>9321</v>
      </c>
      <c r="D93" s="21"/>
      <c r="E93" s="143"/>
      <c r="F93" s="144"/>
      <c r="G93" s="126" t="s">
        <v>8677</v>
      </c>
      <c r="H93" s="144"/>
      <c r="I93" s="144"/>
      <c r="J93" s="144"/>
    </row>
    <row r="94" spans="1:10" x14ac:dyDescent="0.25">
      <c r="A94" s="130" t="s">
        <v>9299</v>
      </c>
      <c r="B94" s="117">
        <v>2</v>
      </c>
      <c r="C94" s="126" t="s">
        <v>9322</v>
      </c>
      <c r="D94" s="21"/>
      <c r="E94" s="143"/>
      <c r="F94" s="144">
        <v>50</v>
      </c>
      <c r="G94" s="126" t="s">
        <v>8677</v>
      </c>
      <c r="H94" s="144"/>
      <c r="I94" s="144"/>
      <c r="J94" s="144"/>
    </row>
    <row r="95" spans="1:10" x14ac:dyDescent="0.25">
      <c r="A95" s="130" t="s">
        <v>9300</v>
      </c>
      <c r="B95" s="117">
        <v>1</v>
      </c>
      <c r="C95" s="126" t="s">
        <v>9321</v>
      </c>
      <c r="D95" s="21"/>
      <c r="E95" s="143"/>
      <c r="F95" s="144"/>
      <c r="G95" s="126" t="s">
        <v>8677</v>
      </c>
      <c r="H95" s="144"/>
      <c r="I95" s="144"/>
      <c r="J95" s="144"/>
    </row>
    <row r="96" spans="1:10" x14ac:dyDescent="0.25">
      <c r="A96" s="130" t="s">
        <v>9300</v>
      </c>
      <c r="B96" s="117">
        <v>2</v>
      </c>
      <c r="C96" s="126" t="s">
        <v>9322</v>
      </c>
      <c r="D96" s="21"/>
      <c r="E96" s="143"/>
      <c r="F96" s="144">
        <v>50</v>
      </c>
      <c r="G96" s="126" t="s">
        <v>8677</v>
      </c>
      <c r="H96" s="144"/>
      <c r="I96" s="144"/>
      <c r="J96" s="144"/>
    </row>
    <row r="97" spans="1:10" x14ac:dyDescent="0.25">
      <c r="A97" s="130" t="s">
        <v>9301</v>
      </c>
      <c r="B97" s="117">
        <v>1</v>
      </c>
      <c r="C97" s="126" t="s">
        <v>9321</v>
      </c>
      <c r="D97" s="21"/>
      <c r="E97" s="143"/>
      <c r="F97" s="144"/>
      <c r="G97" s="126" t="s">
        <v>8677</v>
      </c>
      <c r="H97" s="144"/>
      <c r="I97" s="144"/>
      <c r="J97" s="144"/>
    </row>
    <row r="98" spans="1:10" x14ac:dyDescent="0.25">
      <c r="A98" s="130" t="s">
        <v>9301</v>
      </c>
      <c r="B98" s="117">
        <v>2</v>
      </c>
      <c r="C98" s="126" t="s">
        <v>9322</v>
      </c>
      <c r="D98" s="21"/>
      <c r="E98" s="143"/>
      <c r="F98" s="144">
        <v>50</v>
      </c>
      <c r="G98" s="126" t="s">
        <v>8677</v>
      </c>
      <c r="H98" s="144"/>
      <c r="I98" s="144"/>
      <c r="J98" s="144"/>
    </row>
    <row r="99" spans="1:10" x14ac:dyDescent="0.25">
      <c r="A99" s="130" t="s">
        <v>9302</v>
      </c>
      <c r="B99" s="117">
        <v>1</v>
      </c>
      <c r="C99" s="126" t="s">
        <v>9321</v>
      </c>
      <c r="D99" s="21"/>
      <c r="E99" s="143"/>
      <c r="F99" s="144"/>
      <c r="G99" s="126" t="s">
        <v>8677</v>
      </c>
      <c r="H99" s="144"/>
      <c r="I99" s="144"/>
      <c r="J99" s="144"/>
    </row>
    <row r="100" spans="1:10" x14ac:dyDescent="0.25">
      <c r="A100" s="130" t="s">
        <v>9302</v>
      </c>
      <c r="B100" s="117">
        <v>2</v>
      </c>
      <c r="C100" s="126" t="s">
        <v>9322</v>
      </c>
      <c r="D100" s="21"/>
      <c r="E100" s="143"/>
      <c r="F100" s="144">
        <v>50</v>
      </c>
      <c r="G100" s="126" t="s">
        <v>8677</v>
      </c>
      <c r="H100" s="144"/>
      <c r="I100" s="144"/>
      <c r="J100" s="144"/>
    </row>
    <row r="101" spans="1:10" x14ac:dyDescent="0.25">
      <c r="A101" s="130" t="s">
        <v>9303</v>
      </c>
      <c r="B101" s="117">
        <v>1</v>
      </c>
      <c r="C101" s="126" t="s">
        <v>9321</v>
      </c>
      <c r="D101" s="21"/>
      <c r="E101" s="143"/>
      <c r="F101" s="144"/>
      <c r="G101" s="126" t="s">
        <v>8677</v>
      </c>
      <c r="H101" s="144"/>
      <c r="I101" s="144"/>
      <c r="J101" s="144"/>
    </row>
    <row r="102" spans="1:10" x14ac:dyDescent="0.25">
      <c r="A102" s="130" t="s">
        <v>9303</v>
      </c>
      <c r="B102" s="117">
        <v>2</v>
      </c>
      <c r="C102" s="126" t="s">
        <v>9322</v>
      </c>
      <c r="D102" s="21"/>
      <c r="E102" s="143"/>
      <c r="F102" s="144">
        <v>50</v>
      </c>
      <c r="G102" s="126" t="s">
        <v>8677</v>
      </c>
      <c r="H102" s="144"/>
      <c r="I102" s="144"/>
      <c r="J102" s="144"/>
    </row>
    <row r="103" spans="1:10" x14ac:dyDescent="0.25">
      <c r="A103" s="130" t="s">
        <v>9423</v>
      </c>
      <c r="B103" s="117">
        <v>1</v>
      </c>
      <c r="C103" s="130" t="s">
        <v>9427</v>
      </c>
      <c r="D103" s="21"/>
      <c r="E103" s="143"/>
      <c r="F103" s="144"/>
      <c r="G103" s="126" t="s">
        <v>8748</v>
      </c>
      <c r="H103" s="144"/>
      <c r="I103" s="144"/>
      <c r="J103" s="144"/>
    </row>
    <row r="104" spans="1:10" x14ac:dyDescent="0.25">
      <c r="A104" s="130" t="s">
        <v>9423</v>
      </c>
      <c r="B104" s="127">
        <v>1</v>
      </c>
      <c r="C104" s="130" t="s">
        <v>9427</v>
      </c>
      <c r="D104" s="21"/>
      <c r="E104" s="143"/>
      <c r="F104" s="144"/>
      <c r="G104" s="126" t="s">
        <v>8749</v>
      </c>
      <c r="H104" s="144"/>
      <c r="I104" s="144"/>
      <c r="J104" s="144"/>
    </row>
    <row r="105" spans="1:10" x14ac:dyDescent="0.25">
      <c r="A105" s="130" t="s">
        <v>9423</v>
      </c>
      <c r="B105" s="127">
        <v>1</v>
      </c>
      <c r="C105" s="130" t="s">
        <v>9427</v>
      </c>
      <c r="D105" s="21"/>
      <c r="E105" s="143"/>
      <c r="F105" s="144"/>
      <c r="G105" s="126" t="s">
        <v>8750</v>
      </c>
      <c r="H105" s="144"/>
      <c r="I105" s="144"/>
      <c r="J105" s="144"/>
    </row>
    <row r="106" spans="1:10" x14ac:dyDescent="0.25">
      <c r="A106" s="130" t="s">
        <v>9423</v>
      </c>
      <c r="B106" s="117">
        <v>2</v>
      </c>
      <c r="C106" s="130" t="s">
        <v>9428</v>
      </c>
      <c r="D106" s="21"/>
      <c r="E106" s="143"/>
      <c r="F106" s="144"/>
      <c r="G106" s="126" t="s">
        <v>8748</v>
      </c>
      <c r="H106" s="144"/>
      <c r="I106" s="144"/>
      <c r="J106" s="144"/>
    </row>
    <row r="107" spans="1:10" x14ac:dyDescent="0.25">
      <c r="A107" s="130" t="s">
        <v>9423</v>
      </c>
      <c r="B107" s="127">
        <v>2</v>
      </c>
      <c r="C107" s="130" t="s">
        <v>9428</v>
      </c>
      <c r="D107" s="21"/>
      <c r="E107" s="143"/>
      <c r="F107" s="144"/>
      <c r="G107" s="126" t="s">
        <v>8749</v>
      </c>
      <c r="H107" s="144"/>
      <c r="I107" s="144"/>
      <c r="J107" s="144"/>
    </row>
    <row r="108" spans="1:10" x14ac:dyDescent="0.25">
      <c r="A108" s="130" t="s">
        <v>9423</v>
      </c>
      <c r="B108" s="127">
        <v>2</v>
      </c>
      <c r="C108" s="130" t="s">
        <v>9428</v>
      </c>
      <c r="D108" s="21"/>
      <c r="E108" s="143"/>
      <c r="F108" s="144"/>
      <c r="G108" s="126" t="s">
        <v>8751</v>
      </c>
      <c r="H108" s="144"/>
      <c r="I108" s="144"/>
      <c r="J108" s="144"/>
    </row>
    <row r="109" spans="1:10" x14ac:dyDescent="0.25">
      <c r="A109" s="130" t="s">
        <v>9423</v>
      </c>
      <c r="B109" s="117">
        <v>3</v>
      </c>
      <c r="C109" s="130" t="s">
        <v>9429</v>
      </c>
      <c r="D109" s="21"/>
      <c r="E109" s="143"/>
      <c r="F109" s="144"/>
      <c r="G109" s="126" t="s">
        <v>8748</v>
      </c>
      <c r="H109" s="144"/>
      <c r="I109" s="144"/>
      <c r="J109" s="144"/>
    </row>
    <row r="110" spans="1:10" x14ac:dyDescent="0.25">
      <c r="A110" s="130" t="s">
        <v>9423</v>
      </c>
      <c r="B110" s="127">
        <v>3</v>
      </c>
      <c r="C110" s="130" t="s">
        <v>9429</v>
      </c>
      <c r="D110" s="21"/>
      <c r="E110" s="143"/>
      <c r="F110" s="144"/>
      <c r="G110" s="126" t="s">
        <v>8749</v>
      </c>
      <c r="H110" s="144"/>
      <c r="I110" s="144"/>
      <c r="J110" s="144"/>
    </row>
    <row r="111" spans="1:10" x14ac:dyDescent="0.25">
      <c r="A111" s="130" t="s">
        <v>9423</v>
      </c>
      <c r="B111" s="127">
        <v>3</v>
      </c>
      <c r="C111" s="130" t="s">
        <v>9429</v>
      </c>
      <c r="D111" s="21"/>
      <c r="E111" s="143"/>
      <c r="F111" s="144"/>
      <c r="G111" s="126" t="s">
        <v>8752</v>
      </c>
      <c r="H111" s="144"/>
      <c r="I111" s="144"/>
      <c r="J111" s="144"/>
    </row>
    <row r="112" spans="1:10" x14ac:dyDescent="0.25">
      <c r="A112" s="130" t="s">
        <v>9423</v>
      </c>
      <c r="B112" s="117">
        <v>4</v>
      </c>
      <c r="C112" s="130" t="s">
        <v>9430</v>
      </c>
      <c r="D112" s="21"/>
      <c r="E112" s="143"/>
      <c r="F112" s="144"/>
      <c r="G112" s="126" t="s">
        <v>8748</v>
      </c>
      <c r="H112" s="144"/>
      <c r="I112" s="144"/>
      <c r="J112" s="144"/>
    </row>
    <row r="113" spans="1:10" x14ac:dyDescent="0.25">
      <c r="A113" s="130" t="s">
        <v>9423</v>
      </c>
      <c r="B113" s="127">
        <v>4</v>
      </c>
      <c r="C113" s="130" t="s">
        <v>9430</v>
      </c>
      <c r="D113" s="21"/>
      <c r="E113" s="143"/>
      <c r="F113" s="144"/>
      <c r="G113" s="126" t="s">
        <v>8749</v>
      </c>
      <c r="H113" s="144"/>
      <c r="I113" s="144"/>
      <c r="J113" s="144"/>
    </row>
    <row r="114" spans="1:10" x14ac:dyDescent="0.25">
      <c r="A114" s="130" t="s">
        <v>9423</v>
      </c>
      <c r="B114" s="127">
        <v>4</v>
      </c>
      <c r="C114" s="130" t="s">
        <v>9430</v>
      </c>
      <c r="D114" s="21"/>
      <c r="E114" s="143"/>
      <c r="F114" s="144"/>
      <c r="G114" s="126" t="s">
        <v>8753</v>
      </c>
      <c r="H114" s="144"/>
      <c r="I114" s="144"/>
      <c r="J114" s="144"/>
    </row>
    <row r="115" spans="1:10" x14ac:dyDescent="0.25">
      <c r="A115" s="130" t="s">
        <v>9423</v>
      </c>
      <c r="B115" s="117">
        <v>5</v>
      </c>
      <c r="C115" s="130" t="s">
        <v>9431</v>
      </c>
      <c r="D115" s="21"/>
      <c r="E115" s="143"/>
      <c r="F115" s="144"/>
      <c r="G115" s="126" t="s">
        <v>8748</v>
      </c>
      <c r="H115" s="144"/>
      <c r="I115" s="144"/>
      <c r="J115" s="144"/>
    </row>
    <row r="116" spans="1:10" x14ac:dyDescent="0.25">
      <c r="A116" s="130" t="s">
        <v>9423</v>
      </c>
      <c r="B116" s="127">
        <v>5</v>
      </c>
      <c r="C116" s="130" t="s">
        <v>9431</v>
      </c>
      <c r="D116" s="21"/>
      <c r="E116" s="143"/>
      <c r="F116" s="144"/>
      <c r="G116" s="126" t="s">
        <v>8749</v>
      </c>
      <c r="H116" s="144"/>
      <c r="I116" s="144"/>
      <c r="J116" s="144"/>
    </row>
    <row r="117" spans="1:10" x14ac:dyDescent="0.25">
      <c r="A117" s="130" t="s">
        <v>9423</v>
      </c>
      <c r="B117" s="127">
        <v>5</v>
      </c>
      <c r="C117" s="130" t="s">
        <v>9431</v>
      </c>
      <c r="D117" s="21"/>
      <c r="E117" s="143"/>
      <c r="F117" s="144"/>
      <c r="G117" s="126" t="s">
        <v>8754</v>
      </c>
      <c r="H117" s="144"/>
      <c r="I117" s="144"/>
      <c r="J117" s="144"/>
    </row>
    <row r="118" spans="1:10" x14ac:dyDescent="0.25">
      <c r="A118" s="130" t="s">
        <v>9423</v>
      </c>
      <c r="B118" s="117">
        <v>1</v>
      </c>
      <c r="C118" s="130" t="s">
        <v>9427</v>
      </c>
      <c r="D118" s="21"/>
      <c r="E118" s="143"/>
      <c r="F118" s="144"/>
      <c r="G118" s="126" t="s">
        <v>8748</v>
      </c>
      <c r="H118" s="144"/>
      <c r="I118" s="144"/>
      <c r="J118" s="144"/>
    </row>
    <row r="119" spans="1:10" x14ac:dyDescent="0.25">
      <c r="A119" s="130" t="s">
        <v>9424</v>
      </c>
      <c r="B119" s="127">
        <v>1</v>
      </c>
      <c r="C119" s="130" t="s">
        <v>9427</v>
      </c>
      <c r="D119" s="21"/>
      <c r="E119" s="143"/>
      <c r="F119" s="144"/>
      <c r="G119" s="126" t="s">
        <v>8749</v>
      </c>
      <c r="H119" s="144"/>
      <c r="I119" s="144"/>
      <c r="J119" s="144"/>
    </row>
    <row r="120" spans="1:10" x14ac:dyDescent="0.25">
      <c r="A120" s="130" t="s">
        <v>9424</v>
      </c>
      <c r="B120" s="127">
        <v>1</v>
      </c>
      <c r="C120" s="130" t="s">
        <v>9427</v>
      </c>
      <c r="D120" s="21"/>
      <c r="E120" s="143"/>
      <c r="F120" s="144"/>
      <c r="G120" s="126" t="s">
        <v>8755</v>
      </c>
      <c r="H120" s="144"/>
      <c r="I120" s="144"/>
      <c r="J120" s="144"/>
    </row>
    <row r="121" spans="1:10" x14ac:dyDescent="0.25">
      <c r="A121" s="130" t="s">
        <v>9424</v>
      </c>
      <c r="B121" s="117">
        <v>2</v>
      </c>
      <c r="C121" s="130" t="s">
        <v>9428</v>
      </c>
      <c r="D121" s="21"/>
      <c r="E121" s="143"/>
      <c r="F121" s="144"/>
      <c r="G121" s="126" t="s">
        <v>8748</v>
      </c>
      <c r="H121" s="144"/>
      <c r="I121" s="144"/>
      <c r="J121" s="144"/>
    </row>
    <row r="122" spans="1:10" x14ac:dyDescent="0.25">
      <c r="A122" s="130" t="s">
        <v>9424</v>
      </c>
      <c r="B122" s="127">
        <v>2</v>
      </c>
      <c r="C122" s="130" t="s">
        <v>9428</v>
      </c>
      <c r="D122" s="21"/>
      <c r="E122" s="143"/>
      <c r="F122" s="144"/>
      <c r="G122" s="126" t="s">
        <v>8749</v>
      </c>
      <c r="H122" s="144"/>
      <c r="I122" s="144"/>
      <c r="J122" s="144"/>
    </row>
    <row r="123" spans="1:10" x14ac:dyDescent="0.25">
      <c r="A123" s="130" t="s">
        <v>9424</v>
      </c>
      <c r="B123" s="127">
        <v>2</v>
      </c>
      <c r="C123" s="130" t="s">
        <v>9428</v>
      </c>
      <c r="D123" s="21"/>
      <c r="E123" s="143"/>
      <c r="F123" s="144"/>
      <c r="G123" s="126" t="s">
        <v>8756</v>
      </c>
      <c r="H123" s="144"/>
      <c r="I123" s="144"/>
      <c r="J123" s="144"/>
    </row>
    <row r="124" spans="1:10" x14ac:dyDescent="0.25">
      <c r="A124" s="130" t="s">
        <v>9424</v>
      </c>
      <c r="B124" s="117">
        <v>3</v>
      </c>
      <c r="C124" s="130" t="s">
        <v>9429</v>
      </c>
      <c r="D124" s="21"/>
      <c r="E124" s="143"/>
      <c r="F124" s="144"/>
      <c r="G124" s="126" t="s">
        <v>8748</v>
      </c>
      <c r="H124" s="144"/>
      <c r="I124" s="144"/>
      <c r="J124" s="144"/>
    </row>
    <row r="125" spans="1:10" x14ac:dyDescent="0.25">
      <c r="A125" s="130" t="s">
        <v>9424</v>
      </c>
      <c r="B125" s="127">
        <v>3</v>
      </c>
      <c r="C125" s="130" t="s">
        <v>9429</v>
      </c>
      <c r="D125" s="21"/>
      <c r="E125" s="143"/>
      <c r="F125" s="144"/>
      <c r="G125" s="126" t="s">
        <v>8749</v>
      </c>
      <c r="H125" s="144"/>
      <c r="I125" s="144"/>
      <c r="J125" s="144"/>
    </row>
    <row r="126" spans="1:10" x14ac:dyDescent="0.25">
      <c r="A126" s="130" t="s">
        <v>9424</v>
      </c>
      <c r="B126" s="127">
        <v>3</v>
      </c>
      <c r="C126" s="130" t="s">
        <v>9429</v>
      </c>
      <c r="D126" s="21"/>
      <c r="E126" s="143"/>
      <c r="F126" s="144"/>
      <c r="G126" s="126" t="s">
        <v>8757</v>
      </c>
      <c r="H126" s="144"/>
      <c r="I126" s="144"/>
      <c r="J126" s="144"/>
    </row>
    <row r="127" spans="1:10" x14ac:dyDescent="0.25">
      <c r="A127" s="130" t="s">
        <v>9424</v>
      </c>
      <c r="B127" s="117">
        <v>4</v>
      </c>
      <c r="C127" s="130" t="s">
        <v>9430</v>
      </c>
      <c r="D127" s="21"/>
      <c r="E127" s="143"/>
      <c r="F127" s="144"/>
      <c r="G127" s="126" t="s">
        <v>8748</v>
      </c>
      <c r="H127" s="144"/>
      <c r="I127" s="144"/>
      <c r="J127" s="144"/>
    </row>
    <row r="128" spans="1:10" x14ac:dyDescent="0.25">
      <c r="A128" s="130" t="s">
        <v>9424</v>
      </c>
      <c r="B128" s="127">
        <v>4</v>
      </c>
      <c r="C128" s="130" t="s">
        <v>9430</v>
      </c>
      <c r="D128" s="21"/>
      <c r="E128" s="143"/>
      <c r="F128" s="144"/>
      <c r="G128" s="126" t="s">
        <v>8749</v>
      </c>
      <c r="H128" s="144"/>
      <c r="I128" s="144"/>
      <c r="J128" s="144"/>
    </row>
    <row r="129" spans="1:10" x14ac:dyDescent="0.25">
      <c r="A129" s="130" t="s">
        <v>9424</v>
      </c>
      <c r="B129" s="127">
        <v>4</v>
      </c>
      <c r="C129" s="130" t="s">
        <v>9430</v>
      </c>
      <c r="D129" s="21"/>
      <c r="E129" s="143"/>
      <c r="F129" s="144"/>
      <c r="G129" s="126" t="s">
        <v>8758</v>
      </c>
      <c r="H129" s="144"/>
      <c r="I129" s="144"/>
      <c r="J129" s="144"/>
    </row>
    <row r="130" spans="1:10" x14ac:dyDescent="0.25">
      <c r="A130" s="130" t="s">
        <v>9424</v>
      </c>
      <c r="B130" s="117">
        <v>5</v>
      </c>
      <c r="C130" s="130" t="s">
        <v>9431</v>
      </c>
      <c r="D130" s="21"/>
      <c r="E130" s="143"/>
      <c r="F130" s="144"/>
      <c r="G130" s="126" t="s">
        <v>8748</v>
      </c>
      <c r="H130" s="144"/>
      <c r="I130" s="144"/>
      <c r="J130" s="144"/>
    </row>
    <row r="131" spans="1:10" x14ac:dyDescent="0.25">
      <c r="A131" s="130" t="s">
        <v>9424</v>
      </c>
      <c r="B131" s="127">
        <v>5</v>
      </c>
      <c r="C131" s="130" t="s">
        <v>9431</v>
      </c>
      <c r="D131" s="21"/>
      <c r="E131" s="143"/>
      <c r="F131" s="144"/>
      <c r="G131" s="126" t="s">
        <v>8749</v>
      </c>
      <c r="H131" s="144"/>
      <c r="I131" s="144"/>
      <c r="J131" s="144"/>
    </row>
    <row r="132" spans="1:10" x14ac:dyDescent="0.25">
      <c r="A132" s="130" t="s">
        <v>9424</v>
      </c>
      <c r="B132" s="127">
        <v>5</v>
      </c>
      <c r="C132" s="130" t="s">
        <v>9431</v>
      </c>
      <c r="D132" s="21"/>
      <c r="E132" s="143"/>
      <c r="F132" s="144"/>
      <c r="G132" s="126" t="s">
        <v>8759</v>
      </c>
      <c r="H132" s="144"/>
      <c r="I132" s="144"/>
      <c r="J132" s="144"/>
    </row>
    <row r="133" spans="1:10" x14ac:dyDescent="0.25">
      <c r="A133" s="130" t="s">
        <v>9425</v>
      </c>
      <c r="B133" s="117">
        <v>1</v>
      </c>
      <c r="C133" s="130" t="s">
        <v>9427</v>
      </c>
      <c r="D133" s="21"/>
      <c r="E133" s="143"/>
      <c r="F133" s="144"/>
      <c r="G133" s="126" t="s">
        <v>8748</v>
      </c>
      <c r="H133" s="144"/>
      <c r="I133" s="144"/>
      <c r="J133" s="144"/>
    </row>
    <row r="134" spans="1:10" x14ac:dyDescent="0.25">
      <c r="A134" s="130" t="s">
        <v>9425</v>
      </c>
      <c r="B134" s="127">
        <v>1</v>
      </c>
      <c r="C134" s="130" t="s">
        <v>9427</v>
      </c>
      <c r="D134" s="21"/>
      <c r="E134" s="143"/>
      <c r="F134" s="144"/>
      <c r="G134" s="126" t="s">
        <v>8749</v>
      </c>
      <c r="H134" s="144"/>
      <c r="I134" s="144"/>
      <c r="J134" s="144"/>
    </row>
    <row r="135" spans="1:10" x14ac:dyDescent="0.25">
      <c r="A135" s="130" t="s">
        <v>9425</v>
      </c>
      <c r="B135" s="127">
        <v>1</v>
      </c>
      <c r="C135" s="130" t="s">
        <v>9427</v>
      </c>
      <c r="D135" s="21"/>
      <c r="E135" s="143"/>
      <c r="F135" s="144"/>
      <c r="G135" s="126" t="s">
        <v>8760</v>
      </c>
      <c r="H135" s="144"/>
      <c r="I135" s="144"/>
      <c r="J135" s="144"/>
    </row>
    <row r="136" spans="1:10" x14ac:dyDescent="0.25">
      <c r="A136" s="130" t="s">
        <v>9425</v>
      </c>
      <c r="B136" s="117">
        <v>2</v>
      </c>
      <c r="C136" s="130" t="s">
        <v>9428</v>
      </c>
      <c r="D136" s="21"/>
      <c r="E136" s="143"/>
      <c r="F136" s="144"/>
      <c r="G136" s="126" t="s">
        <v>8748</v>
      </c>
      <c r="H136" s="144"/>
      <c r="I136" s="144"/>
      <c r="J136" s="144"/>
    </row>
    <row r="137" spans="1:10" x14ac:dyDescent="0.25">
      <c r="A137" s="130" t="s">
        <v>9425</v>
      </c>
      <c r="B137" s="127">
        <v>2</v>
      </c>
      <c r="C137" s="130" t="s">
        <v>9428</v>
      </c>
      <c r="D137" s="21"/>
      <c r="E137" s="143"/>
      <c r="F137" s="144"/>
      <c r="G137" s="126" t="s">
        <v>8749</v>
      </c>
      <c r="H137" s="144"/>
      <c r="I137" s="144"/>
      <c r="J137" s="144"/>
    </row>
    <row r="138" spans="1:10" x14ac:dyDescent="0.25">
      <c r="A138" s="130" t="s">
        <v>9425</v>
      </c>
      <c r="B138" s="127">
        <v>2</v>
      </c>
      <c r="C138" s="130" t="s">
        <v>9428</v>
      </c>
      <c r="D138" s="21"/>
      <c r="E138" s="143"/>
      <c r="F138" s="144"/>
      <c r="G138" s="126" t="s">
        <v>8761</v>
      </c>
      <c r="H138" s="144"/>
      <c r="I138" s="144"/>
      <c r="J138" s="144"/>
    </row>
    <row r="139" spans="1:10" x14ac:dyDescent="0.25">
      <c r="A139" s="130" t="s">
        <v>9425</v>
      </c>
      <c r="B139" s="117">
        <v>3</v>
      </c>
      <c r="C139" s="130" t="s">
        <v>9429</v>
      </c>
      <c r="D139" s="21"/>
      <c r="E139" s="143"/>
      <c r="F139" s="144"/>
      <c r="G139" s="126" t="s">
        <v>8748</v>
      </c>
      <c r="H139" s="144"/>
      <c r="I139" s="144"/>
      <c r="J139" s="144"/>
    </row>
    <row r="140" spans="1:10" x14ac:dyDescent="0.25">
      <c r="A140" s="130" t="s">
        <v>9425</v>
      </c>
      <c r="B140" s="127">
        <v>3</v>
      </c>
      <c r="C140" s="130" t="s">
        <v>9429</v>
      </c>
      <c r="D140" s="21"/>
      <c r="E140" s="143"/>
      <c r="F140" s="144"/>
      <c r="G140" s="126" t="s">
        <v>8749</v>
      </c>
      <c r="H140" s="144"/>
      <c r="I140" s="144"/>
      <c r="J140" s="144"/>
    </row>
    <row r="141" spans="1:10" x14ac:dyDescent="0.25">
      <c r="A141" s="130" t="s">
        <v>9425</v>
      </c>
      <c r="B141" s="127">
        <v>3</v>
      </c>
      <c r="C141" s="130" t="s">
        <v>9429</v>
      </c>
      <c r="D141" s="21"/>
      <c r="E141" s="143"/>
      <c r="F141" s="144"/>
      <c r="G141" s="126" t="s">
        <v>8762</v>
      </c>
      <c r="H141" s="144"/>
      <c r="I141" s="144"/>
      <c r="J141" s="144"/>
    </row>
    <row r="142" spans="1:10" x14ac:dyDescent="0.25">
      <c r="A142" s="130" t="s">
        <v>9425</v>
      </c>
      <c r="B142" s="117">
        <v>4</v>
      </c>
      <c r="C142" s="130" t="s">
        <v>9430</v>
      </c>
      <c r="D142" s="21"/>
      <c r="E142" s="143"/>
      <c r="F142" s="144"/>
      <c r="G142" s="126" t="s">
        <v>8748</v>
      </c>
      <c r="H142" s="144"/>
      <c r="I142" s="144"/>
      <c r="J142" s="144"/>
    </row>
    <row r="143" spans="1:10" x14ac:dyDescent="0.25">
      <c r="A143" s="130" t="s">
        <v>9425</v>
      </c>
      <c r="B143" s="127">
        <v>4</v>
      </c>
      <c r="C143" s="130" t="s">
        <v>9430</v>
      </c>
      <c r="D143" s="21"/>
      <c r="E143" s="143"/>
      <c r="F143" s="144"/>
      <c r="G143" s="126" t="s">
        <v>8749</v>
      </c>
      <c r="H143" s="144"/>
      <c r="I143" s="144"/>
      <c r="J143" s="144"/>
    </row>
    <row r="144" spans="1:10" x14ac:dyDescent="0.25">
      <c r="A144" s="130" t="s">
        <v>9425</v>
      </c>
      <c r="B144" s="127">
        <v>4</v>
      </c>
      <c r="C144" s="130" t="s">
        <v>9430</v>
      </c>
      <c r="D144" s="21"/>
      <c r="E144" s="143"/>
      <c r="F144" s="144"/>
      <c r="G144" s="126" t="s">
        <v>8763</v>
      </c>
      <c r="H144" s="144"/>
      <c r="I144" s="144"/>
      <c r="J144" s="144"/>
    </row>
    <row r="145" spans="1:10" x14ac:dyDescent="0.25">
      <c r="A145" s="130" t="s">
        <v>9425</v>
      </c>
      <c r="B145" s="117">
        <v>5</v>
      </c>
      <c r="C145" s="130" t="s">
        <v>9431</v>
      </c>
      <c r="D145" s="21"/>
      <c r="E145" s="143"/>
      <c r="F145" s="144"/>
      <c r="G145" s="126" t="s">
        <v>8748</v>
      </c>
      <c r="H145" s="144"/>
      <c r="I145" s="144"/>
      <c r="J145" s="144"/>
    </row>
    <row r="146" spans="1:10" x14ac:dyDescent="0.25">
      <c r="A146" s="130" t="s">
        <v>9425</v>
      </c>
      <c r="B146" s="127">
        <v>5</v>
      </c>
      <c r="C146" s="130" t="s">
        <v>9431</v>
      </c>
      <c r="D146" s="21"/>
      <c r="E146" s="143"/>
      <c r="F146" s="144"/>
      <c r="G146" s="126" t="s">
        <v>8749</v>
      </c>
      <c r="H146" s="144"/>
      <c r="I146" s="144"/>
      <c r="J146" s="144"/>
    </row>
    <row r="147" spans="1:10" x14ac:dyDescent="0.25">
      <c r="A147" s="130" t="s">
        <v>9425</v>
      </c>
      <c r="B147" s="127">
        <v>5</v>
      </c>
      <c r="C147" s="130" t="s">
        <v>9431</v>
      </c>
      <c r="D147" s="21"/>
      <c r="E147" s="143"/>
      <c r="F147" s="144"/>
      <c r="G147" s="126" t="s">
        <v>8764</v>
      </c>
      <c r="H147" s="144"/>
      <c r="I147" s="144"/>
      <c r="J147" s="144"/>
    </row>
    <row r="148" spans="1:10" x14ac:dyDescent="0.25">
      <c r="A148" s="126" t="s">
        <v>9458</v>
      </c>
      <c r="B148" s="127">
        <v>1</v>
      </c>
      <c r="C148" s="126"/>
      <c r="D148" s="21"/>
      <c r="E148" s="143"/>
      <c r="F148" s="144">
        <v>0</v>
      </c>
      <c r="G148" s="143"/>
      <c r="H148" s="144"/>
      <c r="I148" s="144"/>
      <c r="J148" s="144"/>
    </row>
    <row r="149" spans="1:10" x14ac:dyDescent="0.25">
      <c r="A149" s="126" t="s">
        <v>9459</v>
      </c>
      <c r="B149" s="127">
        <v>1</v>
      </c>
      <c r="C149" s="126"/>
      <c r="D149" s="21"/>
      <c r="E149" s="143"/>
      <c r="F149" s="144">
        <v>0</v>
      </c>
      <c r="G149" s="143"/>
      <c r="H149" s="144"/>
      <c r="I149" s="144"/>
      <c r="J149" s="144"/>
    </row>
    <row r="150" spans="1:10" x14ac:dyDescent="0.25">
      <c r="A150" s="126" t="s">
        <v>9460</v>
      </c>
      <c r="B150" s="127">
        <v>1</v>
      </c>
      <c r="C150" s="126"/>
      <c r="D150" s="21"/>
      <c r="E150" s="143"/>
      <c r="F150" s="144">
        <v>30</v>
      </c>
      <c r="G150" s="143"/>
      <c r="H150" s="144"/>
      <c r="I150" s="144"/>
      <c r="J150" s="144"/>
    </row>
    <row r="151" spans="1:10" x14ac:dyDescent="0.25">
      <c r="A151" s="126" t="s">
        <v>9461</v>
      </c>
      <c r="B151" s="127">
        <v>1</v>
      </c>
      <c r="C151" s="126"/>
      <c r="D151" s="21"/>
      <c r="E151" s="143"/>
      <c r="F151" s="144">
        <v>210</v>
      </c>
      <c r="G151" s="143"/>
      <c r="H151" s="144"/>
      <c r="I151" s="144"/>
      <c r="J151" s="144"/>
    </row>
    <row r="152" spans="1:10" x14ac:dyDescent="0.25">
      <c r="A152" s="126" t="s">
        <v>9462</v>
      </c>
      <c r="B152" s="127">
        <v>1</v>
      </c>
      <c r="C152" s="126"/>
      <c r="D152" s="21"/>
      <c r="E152" s="143"/>
      <c r="F152" s="144">
        <v>50</v>
      </c>
      <c r="G152" s="143"/>
      <c r="H152" s="144"/>
      <c r="I152" s="144"/>
      <c r="J152" s="144"/>
    </row>
    <row r="153" spans="1:10" x14ac:dyDescent="0.25">
      <c r="A153" s="126" t="s">
        <v>9463</v>
      </c>
      <c r="B153" s="127">
        <v>1</v>
      </c>
      <c r="C153" s="130"/>
      <c r="D153" s="21"/>
      <c r="E153" s="143"/>
      <c r="F153" s="144">
        <v>125</v>
      </c>
      <c r="G153" s="143"/>
      <c r="H153" s="144"/>
      <c r="I153" s="144"/>
      <c r="J153" s="144"/>
    </row>
    <row r="154" spans="1:10" x14ac:dyDescent="0.25">
      <c r="A154" s="126" t="s">
        <v>9355</v>
      </c>
      <c r="B154" s="127">
        <v>1</v>
      </c>
      <c r="C154" s="130"/>
      <c r="D154" s="21"/>
      <c r="E154" s="143"/>
      <c r="F154" s="144"/>
      <c r="G154" s="143"/>
      <c r="H154" s="144"/>
      <c r="I154" s="144"/>
      <c r="J154" s="144"/>
    </row>
    <row r="155" spans="1:10" x14ac:dyDescent="0.25">
      <c r="A155" s="126" t="s">
        <v>9356</v>
      </c>
      <c r="B155" s="127">
        <v>1</v>
      </c>
      <c r="C155" s="130"/>
      <c r="D155" s="21"/>
      <c r="E155" s="143"/>
      <c r="F155" s="144"/>
      <c r="G155" s="143"/>
      <c r="H155" s="144"/>
      <c r="I155" s="144"/>
      <c r="J155" s="144"/>
    </row>
    <row r="156" spans="1:10" x14ac:dyDescent="0.25">
      <c r="A156" s="126" t="s">
        <v>9357</v>
      </c>
      <c r="B156" s="127">
        <v>1</v>
      </c>
      <c r="C156" s="130"/>
      <c r="D156" s="21"/>
      <c r="E156" s="143"/>
      <c r="F156" s="144"/>
      <c r="G156" s="143"/>
      <c r="H156" s="144"/>
      <c r="I156" s="144"/>
      <c r="J156" s="144"/>
    </row>
    <row r="157" spans="1:10" x14ac:dyDescent="0.25">
      <c r="A157" s="130" t="s">
        <v>9802</v>
      </c>
      <c r="B157" s="127">
        <v>1</v>
      </c>
      <c r="C157" s="166"/>
      <c r="D157" s="21" t="s">
        <v>9672</v>
      </c>
      <c r="E157" s="143"/>
      <c r="F157" s="144">
        <v>20</v>
      </c>
      <c r="G157" s="143"/>
      <c r="H157" s="144"/>
      <c r="I157" s="144"/>
      <c r="J157" s="144"/>
    </row>
    <row r="158" spans="1:10" x14ac:dyDescent="0.25">
      <c r="A158" s="130" t="s">
        <v>9802</v>
      </c>
      <c r="B158" s="127">
        <v>1</v>
      </c>
      <c r="C158" s="166"/>
      <c r="D158" s="21" t="s">
        <v>9671</v>
      </c>
      <c r="E158" s="143"/>
      <c r="F158" s="144">
        <v>20</v>
      </c>
      <c r="G158" s="143"/>
      <c r="H158" s="144"/>
      <c r="I158" s="144"/>
      <c r="J158" s="144"/>
    </row>
    <row r="159" spans="1:10" x14ac:dyDescent="0.25">
      <c r="A159" s="130" t="s">
        <v>9802</v>
      </c>
      <c r="B159" s="127">
        <v>1</v>
      </c>
      <c r="C159" s="166"/>
      <c r="D159" s="21" t="s">
        <v>9670</v>
      </c>
      <c r="E159" s="143"/>
      <c r="F159" s="144">
        <v>20</v>
      </c>
      <c r="G159" s="143"/>
      <c r="H159" s="144"/>
      <c r="I159" s="144"/>
      <c r="J159" s="144"/>
    </row>
    <row r="160" spans="1:10" x14ac:dyDescent="0.25">
      <c r="A160" s="126" t="s">
        <v>9877</v>
      </c>
      <c r="B160" s="127">
        <v>1</v>
      </c>
      <c r="C160" s="126" t="s">
        <v>9923</v>
      </c>
      <c r="D160" s="21"/>
      <c r="E160" s="143"/>
      <c r="F160" s="144">
        <v>0</v>
      </c>
      <c r="G160" s="143"/>
      <c r="H160" s="144"/>
      <c r="I160" s="144"/>
      <c r="J160" s="144"/>
    </row>
    <row r="161" spans="1:10" x14ac:dyDescent="0.25">
      <c r="A161" s="126" t="s">
        <v>9877</v>
      </c>
      <c r="B161" s="127">
        <v>2</v>
      </c>
      <c r="C161" s="126" t="s">
        <v>9924</v>
      </c>
      <c r="D161" s="21"/>
      <c r="E161" s="143"/>
      <c r="F161" s="144">
        <v>170</v>
      </c>
      <c r="G161" s="143"/>
      <c r="H161" s="144"/>
      <c r="I161" s="144"/>
      <c r="J161" s="144"/>
    </row>
    <row r="162" spans="1:10" x14ac:dyDescent="0.25">
      <c r="A162" s="126" t="s">
        <v>9878</v>
      </c>
      <c r="B162" s="127">
        <v>1</v>
      </c>
      <c r="C162" s="126" t="s">
        <v>9923</v>
      </c>
      <c r="D162" s="21"/>
      <c r="E162" s="143"/>
      <c r="F162" s="144">
        <v>0</v>
      </c>
      <c r="G162" s="143"/>
      <c r="H162" s="144"/>
      <c r="I162" s="144"/>
      <c r="J162" s="144"/>
    </row>
    <row r="163" spans="1:10" x14ac:dyDescent="0.25">
      <c r="A163" s="126" t="s">
        <v>9878</v>
      </c>
      <c r="B163" s="127">
        <v>2</v>
      </c>
      <c r="C163" s="126" t="s">
        <v>9924</v>
      </c>
      <c r="D163" s="21"/>
      <c r="E163" s="143"/>
      <c r="F163" s="144">
        <v>165</v>
      </c>
      <c r="G163" s="143"/>
      <c r="H163" s="144"/>
      <c r="I163" s="144"/>
      <c r="J163" s="144"/>
    </row>
    <row r="164" spans="1:10" x14ac:dyDescent="0.25">
      <c r="A164" s="126" t="s">
        <v>9879</v>
      </c>
      <c r="B164" s="127">
        <v>1</v>
      </c>
      <c r="C164" s="126" t="s">
        <v>9923</v>
      </c>
      <c r="D164" s="21"/>
      <c r="E164" s="143"/>
      <c r="F164" s="144">
        <v>0</v>
      </c>
      <c r="G164" s="143"/>
      <c r="H164" s="144"/>
      <c r="I164" s="144"/>
      <c r="J164" s="144"/>
    </row>
    <row r="165" spans="1:10" x14ac:dyDescent="0.25">
      <c r="A165" s="126" t="s">
        <v>9879</v>
      </c>
      <c r="B165" s="127">
        <v>2</v>
      </c>
      <c r="C165" s="126" t="s">
        <v>9924</v>
      </c>
      <c r="D165" s="21"/>
      <c r="E165" s="143"/>
      <c r="F165" s="144">
        <v>90</v>
      </c>
      <c r="G165" s="143"/>
      <c r="H165" s="144"/>
      <c r="I165" s="144"/>
      <c r="J165" s="144"/>
    </row>
    <row r="166" spans="1:10" x14ac:dyDescent="0.25">
      <c r="A166" s="126" t="s">
        <v>9943</v>
      </c>
      <c r="B166" s="127">
        <v>1</v>
      </c>
      <c r="C166" s="130"/>
      <c r="D166" s="220"/>
      <c r="E166" s="143"/>
      <c r="F166" s="144">
        <v>375</v>
      </c>
      <c r="G166" s="143"/>
      <c r="H166" s="144"/>
      <c r="I166" s="144"/>
      <c r="J166" s="144"/>
    </row>
    <row r="167" spans="1:10" x14ac:dyDescent="0.25">
      <c r="A167" s="126" t="s">
        <v>9944</v>
      </c>
      <c r="B167" s="127">
        <v>1</v>
      </c>
      <c r="C167" s="130"/>
      <c r="D167" s="220"/>
      <c r="E167" s="143"/>
      <c r="F167" s="144">
        <v>0</v>
      </c>
      <c r="G167" s="143"/>
      <c r="H167" s="144"/>
      <c r="I167" s="144"/>
      <c r="J167" s="144"/>
    </row>
    <row r="168" spans="1:10" x14ac:dyDescent="0.25">
      <c r="A168" s="126" t="s">
        <v>9945</v>
      </c>
      <c r="B168" s="127">
        <v>1</v>
      </c>
      <c r="C168" s="130"/>
      <c r="D168" s="220"/>
      <c r="E168" s="143"/>
      <c r="F168" s="144">
        <v>40</v>
      </c>
      <c r="G168" s="143"/>
      <c r="H168" s="144"/>
      <c r="I168" s="144"/>
      <c r="J168" s="144"/>
    </row>
    <row r="169" spans="1:10" x14ac:dyDescent="0.25">
      <c r="A169" s="126" t="s">
        <v>9945</v>
      </c>
      <c r="B169" s="127">
        <v>2</v>
      </c>
      <c r="C169" s="130"/>
      <c r="D169" s="220"/>
      <c r="E169" s="143"/>
      <c r="F169" s="144">
        <v>225</v>
      </c>
      <c r="G169" s="143"/>
      <c r="H169" s="144"/>
      <c r="I169" s="144"/>
      <c r="J169" s="144"/>
    </row>
    <row r="170" spans="1:10" x14ac:dyDescent="0.25">
      <c r="A170" s="126" t="s">
        <v>9946</v>
      </c>
      <c r="B170" s="127">
        <v>1</v>
      </c>
      <c r="C170" s="130"/>
      <c r="D170" s="220"/>
      <c r="E170" s="143"/>
      <c r="F170" s="144">
        <v>0</v>
      </c>
      <c r="G170" s="143"/>
      <c r="H170" s="144"/>
      <c r="I170" s="144"/>
      <c r="J170" s="144"/>
    </row>
    <row r="171" spans="1:10" x14ac:dyDescent="0.25">
      <c r="A171" s="126" t="s">
        <v>9947</v>
      </c>
      <c r="B171" s="127">
        <v>1</v>
      </c>
      <c r="C171" s="130"/>
      <c r="D171" s="220"/>
      <c r="E171" s="143"/>
      <c r="F171" s="144">
        <v>100</v>
      </c>
      <c r="G171" s="143"/>
      <c r="H171" s="144"/>
      <c r="I171" s="144"/>
      <c r="J171" s="144"/>
    </row>
    <row r="172" spans="1:10" x14ac:dyDescent="0.25">
      <c r="A172" s="126" t="s">
        <v>9948</v>
      </c>
      <c r="B172" s="127">
        <v>1</v>
      </c>
      <c r="C172" s="130"/>
      <c r="D172" s="220"/>
      <c r="E172" s="143"/>
      <c r="F172" s="144">
        <v>20</v>
      </c>
      <c r="G172" s="143"/>
      <c r="H172" s="144"/>
      <c r="I172" s="144"/>
      <c r="J172" s="144"/>
    </row>
    <row r="173" spans="1:10" x14ac:dyDescent="0.25">
      <c r="A173" s="126" t="s">
        <v>9949</v>
      </c>
      <c r="B173" s="127">
        <v>1</v>
      </c>
      <c r="C173" s="130"/>
      <c r="D173" s="220"/>
      <c r="E173" s="143"/>
      <c r="F173" s="144">
        <v>80</v>
      </c>
      <c r="G173" s="143"/>
      <c r="H173" s="144"/>
      <c r="I173" s="144"/>
      <c r="J173" s="144"/>
    </row>
    <row r="174" spans="1:10" x14ac:dyDescent="0.25">
      <c r="A174" s="126" t="s">
        <v>9950</v>
      </c>
      <c r="B174" s="127">
        <v>1</v>
      </c>
      <c r="C174" s="130"/>
      <c r="D174" s="220"/>
      <c r="E174" s="143"/>
      <c r="F174" s="144">
        <v>20</v>
      </c>
      <c r="G174" s="143"/>
      <c r="H174" s="144"/>
      <c r="I174" s="144"/>
      <c r="J174" s="144"/>
    </row>
    <row r="175" spans="1:10" x14ac:dyDescent="0.25">
      <c r="A175" s="126" t="s">
        <v>9951</v>
      </c>
      <c r="B175" s="127">
        <v>1</v>
      </c>
      <c r="C175" s="130"/>
      <c r="D175" s="220"/>
      <c r="E175" s="143"/>
      <c r="F175" s="144">
        <v>80</v>
      </c>
      <c r="G175" s="143"/>
      <c r="H175" s="144"/>
      <c r="I175" s="144"/>
      <c r="J175" s="144"/>
    </row>
    <row r="176" spans="1:10" x14ac:dyDescent="0.25">
      <c r="A176" s="126" t="s">
        <v>9951</v>
      </c>
      <c r="B176" s="127">
        <v>2</v>
      </c>
      <c r="C176" s="130"/>
      <c r="D176" s="220"/>
      <c r="E176" s="143"/>
      <c r="F176" s="144">
        <v>245</v>
      </c>
      <c r="G176" s="143"/>
      <c r="H176" s="144"/>
      <c r="I176" s="144"/>
      <c r="J176" s="144"/>
    </row>
    <row r="177" spans="1:10" x14ac:dyDescent="0.25">
      <c r="A177" s="126" t="s">
        <v>9952</v>
      </c>
      <c r="B177" s="127">
        <v>1</v>
      </c>
      <c r="C177" s="130"/>
      <c r="D177" s="220"/>
      <c r="E177" s="143"/>
      <c r="F177" s="144">
        <v>0</v>
      </c>
      <c r="G177" s="143"/>
      <c r="H177" s="144"/>
      <c r="I177" s="144"/>
      <c r="J177" s="144"/>
    </row>
    <row r="178" spans="1:10" x14ac:dyDescent="0.25">
      <c r="A178" s="126" t="s">
        <v>9953</v>
      </c>
      <c r="B178" s="127">
        <v>1</v>
      </c>
      <c r="C178" s="130"/>
      <c r="D178" s="220"/>
      <c r="E178" s="143"/>
      <c r="F178" s="144">
        <v>60</v>
      </c>
      <c r="G178" s="143"/>
      <c r="H178" s="144"/>
      <c r="I178" s="144"/>
      <c r="J178" s="144"/>
    </row>
    <row r="179" spans="1:10" x14ac:dyDescent="0.25">
      <c r="A179" s="126" t="s">
        <v>9954</v>
      </c>
      <c r="B179" s="127">
        <v>1</v>
      </c>
      <c r="C179" s="130"/>
      <c r="D179" s="220"/>
      <c r="E179" s="143"/>
      <c r="F179" s="144">
        <v>0</v>
      </c>
      <c r="G179" s="143"/>
      <c r="H179" s="144"/>
      <c r="I179" s="144"/>
      <c r="J179" s="144"/>
    </row>
    <row r="180" spans="1:10" x14ac:dyDescent="0.25">
      <c r="A180" s="126" t="s">
        <v>10001</v>
      </c>
      <c r="B180" s="127">
        <v>1</v>
      </c>
      <c r="C180" s="130" t="s">
        <v>9305</v>
      </c>
      <c r="D180" s="21">
        <v>45698</v>
      </c>
      <c r="E180" s="143"/>
      <c r="F180" s="144">
        <v>61.1</v>
      </c>
      <c r="G180" s="143"/>
      <c r="H180" s="144"/>
      <c r="I180" s="144"/>
      <c r="J180" s="144"/>
    </row>
    <row r="181" spans="1:10" x14ac:dyDescent="0.25">
      <c r="A181" s="126" t="s">
        <v>10001</v>
      </c>
      <c r="B181" s="127">
        <v>1</v>
      </c>
      <c r="C181" s="130" t="s">
        <v>9305</v>
      </c>
      <c r="D181" s="21">
        <v>45708</v>
      </c>
      <c r="E181" s="143"/>
      <c r="F181" s="144">
        <v>30.7</v>
      </c>
      <c r="G181" s="143"/>
      <c r="H181" s="144"/>
      <c r="I181" s="144"/>
      <c r="J181" s="144"/>
    </row>
    <row r="182" spans="1:10" x14ac:dyDescent="0.25">
      <c r="A182" s="126" t="s">
        <v>10001</v>
      </c>
      <c r="B182" s="127">
        <v>1</v>
      </c>
      <c r="C182" s="130" t="s">
        <v>9305</v>
      </c>
      <c r="D182" s="21">
        <v>45690</v>
      </c>
      <c r="E182" s="143"/>
      <c r="F182" s="144">
        <v>30.4</v>
      </c>
      <c r="G182" s="143"/>
      <c r="H182" s="144"/>
      <c r="I182" s="144"/>
      <c r="J182" s="144"/>
    </row>
    <row r="183" spans="1:10" x14ac:dyDescent="0.25">
      <c r="A183" s="126" t="s">
        <v>10001</v>
      </c>
      <c r="B183" s="127">
        <v>1</v>
      </c>
      <c r="C183" s="130" t="s">
        <v>9305</v>
      </c>
      <c r="D183" s="21">
        <v>45728</v>
      </c>
      <c r="E183" s="143"/>
      <c r="F183" s="144">
        <v>36.6</v>
      </c>
      <c r="G183" s="143"/>
      <c r="H183" s="144"/>
      <c r="I183" s="144"/>
      <c r="J183" s="144"/>
    </row>
    <row r="184" spans="1:10" x14ac:dyDescent="0.25">
      <c r="A184" s="126" t="s">
        <v>10001</v>
      </c>
      <c r="B184" s="127">
        <v>1</v>
      </c>
      <c r="C184" s="130" t="s">
        <v>9305</v>
      </c>
      <c r="D184" s="21">
        <v>45738</v>
      </c>
      <c r="E184" s="143"/>
      <c r="F184" s="144">
        <v>55.5</v>
      </c>
      <c r="G184" s="143"/>
      <c r="H184" s="144"/>
      <c r="I184" s="144"/>
      <c r="J184" s="144"/>
    </row>
    <row r="185" spans="1:10" x14ac:dyDescent="0.25">
      <c r="A185" s="126" t="s">
        <v>10001</v>
      </c>
      <c r="B185" s="127">
        <v>1</v>
      </c>
      <c r="C185" s="130" t="s">
        <v>9305</v>
      </c>
      <c r="D185" s="21">
        <v>45748</v>
      </c>
      <c r="E185" s="143"/>
      <c r="F185" s="144">
        <v>63.7</v>
      </c>
      <c r="G185" s="143"/>
      <c r="H185" s="144"/>
      <c r="I185" s="144"/>
      <c r="J185" s="144"/>
    </row>
    <row r="186" spans="1:10" x14ac:dyDescent="0.25">
      <c r="A186" s="126" t="s">
        <v>10001</v>
      </c>
      <c r="B186" s="127">
        <v>1</v>
      </c>
      <c r="C186" s="130" t="s">
        <v>9305</v>
      </c>
      <c r="D186" s="21">
        <v>45758</v>
      </c>
      <c r="E186" s="143"/>
      <c r="F186" s="144">
        <v>68.3</v>
      </c>
      <c r="G186" s="143"/>
      <c r="H186" s="144"/>
      <c r="I186" s="144"/>
      <c r="J186" s="144"/>
    </row>
    <row r="187" spans="1:10" x14ac:dyDescent="0.25">
      <c r="A187" s="126" t="s">
        <v>10001</v>
      </c>
      <c r="B187" s="127">
        <v>1</v>
      </c>
      <c r="C187" s="130" t="s">
        <v>9305</v>
      </c>
      <c r="D187" s="21">
        <v>45768</v>
      </c>
      <c r="E187" s="143"/>
      <c r="F187" s="144">
        <v>60.1</v>
      </c>
      <c r="G187" s="143"/>
      <c r="H187" s="144"/>
      <c r="I187" s="144"/>
      <c r="J187" s="144"/>
    </row>
    <row r="188" spans="1:10" x14ac:dyDescent="0.25">
      <c r="A188" s="126" t="s">
        <v>10001</v>
      </c>
      <c r="B188" s="127">
        <v>1</v>
      </c>
      <c r="C188" s="130" t="s">
        <v>9305</v>
      </c>
      <c r="D188" s="21">
        <v>45778</v>
      </c>
      <c r="E188" s="143"/>
      <c r="F188" s="144">
        <v>55.7</v>
      </c>
      <c r="G188" s="143"/>
      <c r="H188" s="144"/>
      <c r="I188" s="144"/>
      <c r="J188" s="144"/>
    </row>
    <row r="189" spans="1:10" x14ac:dyDescent="0.25">
      <c r="A189" s="126" t="s">
        <v>10001</v>
      </c>
      <c r="B189" s="127">
        <v>1</v>
      </c>
      <c r="C189" s="130" t="s">
        <v>9305</v>
      </c>
      <c r="D189" s="21">
        <v>45788</v>
      </c>
      <c r="E189" s="143"/>
      <c r="F189" s="144">
        <v>60.7</v>
      </c>
      <c r="G189" s="143"/>
      <c r="H189" s="144"/>
      <c r="I189" s="144"/>
      <c r="J189" s="144"/>
    </row>
    <row r="190" spans="1:10" x14ac:dyDescent="0.25">
      <c r="A190" s="126" t="s">
        <v>10001</v>
      </c>
      <c r="B190" s="127">
        <v>1</v>
      </c>
      <c r="C190" s="130" t="s">
        <v>9305</v>
      </c>
      <c r="D190" s="21">
        <v>45798</v>
      </c>
      <c r="E190" s="143"/>
      <c r="F190" s="144">
        <v>66.099999999999994</v>
      </c>
      <c r="G190" s="143"/>
      <c r="H190" s="144"/>
      <c r="I190" s="144"/>
      <c r="J190" s="144"/>
    </row>
    <row r="191" spans="1:10" x14ac:dyDescent="0.25">
      <c r="A191" s="126" t="s">
        <v>10001</v>
      </c>
      <c r="B191" s="127">
        <v>1</v>
      </c>
      <c r="C191" s="130" t="s">
        <v>9305</v>
      </c>
      <c r="D191" s="21">
        <v>45808</v>
      </c>
      <c r="E191" s="143"/>
      <c r="F191" s="144">
        <v>61</v>
      </c>
      <c r="G191" s="143"/>
      <c r="H191" s="144"/>
      <c r="I191" s="144"/>
      <c r="J191" s="144"/>
    </row>
    <row r="192" spans="1:10" x14ac:dyDescent="0.25">
      <c r="A192" s="126" t="s">
        <v>10001</v>
      </c>
      <c r="B192" s="127">
        <v>1</v>
      </c>
      <c r="C192" s="130" t="s">
        <v>9305</v>
      </c>
      <c r="D192" s="21">
        <v>45818</v>
      </c>
      <c r="E192" s="143"/>
      <c r="F192" s="144">
        <v>42.6</v>
      </c>
      <c r="G192" s="143"/>
      <c r="H192" s="144"/>
      <c r="I192" s="144"/>
      <c r="J192" s="144"/>
    </row>
    <row r="193" spans="1:10" x14ac:dyDescent="0.25">
      <c r="A193" s="126" t="s">
        <v>10001</v>
      </c>
      <c r="B193" s="127">
        <v>1</v>
      </c>
      <c r="C193" s="130" t="s">
        <v>9305</v>
      </c>
      <c r="D193" s="21">
        <v>45828</v>
      </c>
      <c r="E193" s="143"/>
      <c r="F193" s="144">
        <v>27.6</v>
      </c>
      <c r="G193" s="143"/>
      <c r="H193" s="144"/>
      <c r="I193" s="144"/>
      <c r="J193" s="144"/>
    </row>
    <row r="194" spans="1:10" x14ac:dyDescent="0.25">
      <c r="A194" s="126" t="s">
        <v>10001</v>
      </c>
      <c r="B194" s="127">
        <v>1</v>
      </c>
      <c r="C194" s="130" t="s">
        <v>9305</v>
      </c>
      <c r="D194" s="21">
        <v>45803</v>
      </c>
      <c r="E194" s="143"/>
      <c r="F194" s="144">
        <v>0</v>
      </c>
      <c r="G194" s="143"/>
      <c r="H194" s="144"/>
      <c r="I194" s="144"/>
      <c r="J194" s="144"/>
    </row>
    <row r="195" spans="1:10" x14ac:dyDescent="0.25">
      <c r="A195" s="126" t="s">
        <v>10001</v>
      </c>
      <c r="B195" s="127">
        <v>2</v>
      </c>
      <c r="C195" s="130" t="s">
        <v>10024</v>
      </c>
      <c r="D195" s="21">
        <v>45698</v>
      </c>
      <c r="E195" s="143"/>
      <c r="F195" s="144">
        <v>61.1</v>
      </c>
      <c r="G195" s="143"/>
      <c r="H195" s="144"/>
      <c r="I195" s="144"/>
      <c r="J195" s="144"/>
    </row>
    <row r="196" spans="1:10" x14ac:dyDescent="0.25">
      <c r="A196" s="126" t="s">
        <v>10001</v>
      </c>
      <c r="B196" s="127">
        <v>2</v>
      </c>
      <c r="C196" s="130" t="s">
        <v>10024</v>
      </c>
      <c r="D196" s="21">
        <v>45708</v>
      </c>
      <c r="E196" s="143"/>
      <c r="F196" s="144">
        <v>30.7</v>
      </c>
      <c r="G196" s="143"/>
      <c r="H196" s="144"/>
      <c r="I196" s="144"/>
      <c r="J196" s="144"/>
    </row>
    <row r="197" spans="1:10" x14ac:dyDescent="0.25">
      <c r="A197" s="126" t="s">
        <v>10001</v>
      </c>
      <c r="B197" s="127">
        <v>2</v>
      </c>
      <c r="C197" s="130" t="s">
        <v>10024</v>
      </c>
      <c r="D197" s="21">
        <v>45690</v>
      </c>
      <c r="E197" s="143"/>
      <c r="F197" s="144">
        <v>22.8</v>
      </c>
      <c r="G197" s="143"/>
      <c r="H197" s="144"/>
      <c r="I197" s="144"/>
      <c r="J197" s="144"/>
    </row>
    <row r="198" spans="1:10" x14ac:dyDescent="0.25">
      <c r="A198" s="126" t="s">
        <v>10001</v>
      </c>
      <c r="B198" s="127">
        <v>2</v>
      </c>
      <c r="C198" s="130" t="s">
        <v>10024</v>
      </c>
      <c r="D198" s="21">
        <v>45728</v>
      </c>
      <c r="E198" s="143"/>
      <c r="F198" s="144">
        <v>27.5</v>
      </c>
      <c r="G198" s="143"/>
      <c r="H198" s="144"/>
      <c r="I198" s="144"/>
      <c r="J198" s="144"/>
    </row>
    <row r="199" spans="1:10" x14ac:dyDescent="0.25">
      <c r="A199" s="126" t="s">
        <v>10001</v>
      </c>
      <c r="B199" s="127">
        <v>2</v>
      </c>
      <c r="C199" s="130" t="s">
        <v>10024</v>
      </c>
      <c r="D199" s="21">
        <v>45738</v>
      </c>
      <c r="E199" s="143"/>
      <c r="F199" s="144">
        <v>41.6</v>
      </c>
      <c r="G199" s="143"/>
      <c r="H199" s="144"/>
      <c r="I199" s="144"/>
      <c r="J199" s="144"/>
    </row>
    <row r="200" spans="1:10" x14ac:dyDescent="0.25">
      <c r="A200" s="126" t="s">
        <v>10001</v>
      </c>
      <c r="B200" s="127">
        <v>2</v>
      </c>
      <c r="C200" s="130" t="s">
        <v>10024</v>
      </c>
      <c r="D200" s="21">
        <v>45748</v>
      </c>
      <c r="E200" s="143"/>
      <c r="F200" s="144">
        <v>47.8</v>
      </c>
      <c r="G200" s="143"/>
      <c r="H200" s="144"/>
      <c r="I200" s="144"/>
      <c r="J200" s="144"/>
    </row>
    <row r="201" spans="1:10" x14ac:dyDescent="0.25">
      <c r="A201" s="126" t="s">
        <v>10001</v>
      </c>
      <c r="B201" s="127">
        <v>2</v>
      </c>
      <c r="C201" s="130" t="s">
        <v>10024</v>
      </c>
      <c r="D201" s="21">
        <v>45758</v>
      </c>
      <c r="E201" s="143"/>
      <c r="F201" s="144">
        <v>51.2</v>
      </c>
      <c r="G201" s="143"/>
      <c r="H201" s="144"/>
      <c r="I201" s="144"/>
      <c r="J201" s="144"/>
    </row>
    <row r="202" spans="1:10" x14ac:dyDescent="0.25">
      <c r="A202" s="126" t="s">
        <v>10001</v>
      </c>
      <c r="B202" s="127">
        <v>2</v>
      </c>
      <c r="C202" s="130" t="s">
        <v>10024</v>
      </c>
      <c r="D202" s="21">
        <v>45768</v>
      </c>
      <c r="E202" s="143"/>
      <c r="F202" s="144">
        <v>45.1</v>
      </c>
      <c r="G202" s="143"/>
      <c r="H202" s="144"/>
      <c r="I202" s="144"/>
      <c r="J202" s="144"/>
    </row>
    <row r="203" spans="1:10" x14ac:dyDescent="0.25">
      <c r="A203" s="126" t="s">
        <v>10001</v>
      </c>
      <c r="B203" s="127">
        <v>2</v>
      </c>
      <c r="C203" s="130" t="s">
        <v>10024</v>
      </c>
      <c r="D203" s="21">
        <v>45778</v>
      </c>
      <c r="E203" s="143"/>
      <c r="F203" s="144">
        <v>41.8</v>
      </c>
      <c r="G203" s="143"/>
      <c r="H203" s="144"/>
      <c r="I203" s="144"/>
      <c r="J203" s="144"/>
    </row>
    <row r="204" spans="1:10" x14ac:dyDescent="0.25">
      <c r="A204" s="126" t="s">
        <v>10001</v>
      </c>
      <c r="B204" s="127">
        <v>2</v>
      </c>
      <c r="C204" s="130" t="s">
        <v>10024</v>
      </c>
      <c r="D204" s="21">
        <v>45788</v>
      </c>
      <c r="E204" s="143"/>
      <c r="F204" s="144">
        <v>45.5</v>
      </c>
      <c r="G204" s="143"/>
      <c r="H204" s="144"/>
      <c r="I204" s="144"/>
      <c r="J204" s="144"/>
    </row>
    <row r="205" spans="1:10" x14ac:dyDescent="0.25">
      <c r="A205" s="126" t="s">
        <v>10001</v>
      </c>
      <c r="B205" s="127">
        <v>2</v>
      </c>
      <c r="C205" s="130" t="s">
        <v>10024</v>
      </c>
      <c r="D205" s="21">
        <v>45798</v>
      </c>
      <c r="E205" s="143"/>
      <c r="F205" s="144">
        <v>49.6</v>
      </c>
      <c r="G205" s="143"/>
      <c r="H205" s="144"/>
      <c r="I205" s="144"/>
      <c r="J205" s="144"/>
    </row>
    <row r="206" spans="1:10" x14ac:dyDescent="0.25">
      <c r="A206" s="126" t="s">
        <v>10001</v>
      </c>
      <c r="B206" s="127">
        <v>2</v>
      </c>
      <c r="C206" s="130" t="s">
        <v>10024</v>
      </c>
      <c r="D206" s="21">
        <v>45808</v>
      </c>
      <c r="E206" s="143"/>
      <c r="F206" s="144">
        <v>45.8</v>
      </c>
      <c r="G206" s="143"/>
      <c r="H206" s="144"/>
      <c r="I206" s="144"/>
      <c r="J206" s="144"/>
    </row>
    <row r="207" spans="1:10" x14ac:dyDescent="0.25">
      <c r="A207" s="126" t="s">
        <v>10001</v>
      </c>
      <c r="B207" s="127">
        <v>2</v>
      </c>
      <c r="C207" s="130" t="s">
        <v>10024</v>
      </c>
      <c r="D207" s="21">
        <v>45818</v>
      </c>
      <c r="E207" s="143"/>
      <c r="F207" s="144">
        <v>32</v>
      </c>
      <c r="G207" s="143"/>
      <c r="H207" s="144"/>
      <c r="I207" s="144"/>
      <c r="J207" s="144"/>
    </row>
    <row r="208" spans="1:10" x14ac:dyDescent="0.25">
      <c r="A208" s="126" t="s">
        <v>10001</v>
      </c>
      <c r="B208" s="127">
        <v>2</v>
      </c>
      <c r="C208" s="130" t="s">
        <v>10024</v>
      </c>
      <c r="D208" s="21">
        <v>45828</v>
      </c>
      <c r="E208" s="143"/>
      <c r="F208" s="144">
        <v>20.7</v>
      </c>
      <c r="G208" s="143"/>
      <c r="H208" s="144"/>
      <c r="I208" s="144"/>
      <c r="J208" s="144"/>
    </row>
    <row r="209" spans="1:10" x14ac:dyDescent="0.25">
      <c r="A209" s="126" t="s">
        <v>10001</v>
      </c>
      <c r="B209" s="127">
        <v>2</v>
      </c>
      <c r="C209" s="130" t="s">
        <v>10024</v>
      </c>
      <c r="D209" s="21">
        <v>45803</v>
      </c>
      <c r="E209" s="143"/>
      <c r="F209" s="144">
        <v>0</v>
      </c>
      <c r="G209" s="143"/>
      <c r="H209" s="144"/>
      <c r="I209" s="144"/>
      <c r="J209" s="144"/>
    </row>
    <row r="210" spans="1:10" x14ac:dyDescent="0.25">
      <c r="A210" s="126" t="s">
        <v>10001</v>
      </c>
      <c r="B210" s="127">
        <v>3</v>
      </c>
      <c r="C210" s="130" t="s">
        <v>10025</v>
      </c>
      <c r="D210" s="21">
        <v>45698</v>
      </c>
      <c r="E210" s="143"/>
      <c r="F210" s="144">
        <v>61.1</v>
      </c>
      <c r="G210" s="143"/>
      <c r="H210" s="144"/>
      <c r="I210" s="144"/>
      <c r="J210" s="144"/>
    </row>
    <row r="211" spans="1:10" x14ac:dyDescent="0.25">
      <c r="A211" s="126" t="s">
        <v>10001</v>
      </c>
      <c r="B211" s="127">
        <v>3</v>
      </c>
      <c r="C211" s="130" t="s">
        <v>10025</v>
      </c>
      <c r="D211" s="21">
        <v>45708</v>
      </c>
      <c r="E211" s="143"/>
      <c r="F211" s="144">
        <v>30.7</v>
      </c>
      <c r="G211" s="143"/>
      <c r="H211" s="144"/>
      <c r="I211" s="144"/>
      <c r="J211" s="144"/>
    </row>
    <row r="212" spans="1:10" x14ac:dyDescent="0.25">
      <c r="A212" s="126" t="s">
        <v>10001</v>
      </c>
      <c r="B212" s="127">
        <v>3</v>
      </c>
      <c r="C212" s="130" t="s">
        <v>10025</v>
      </c>
      <c r="D212" s="21">
        <v>45690</v>
      </c>
      <c r="E212" s="143"/>
      <c r="F212" s="144">
        <v>30.4</v>
      </c>
      <c r="G212" s="143"/>
      <c r="H212" s="144"/>
      <c r="I212" s="144"/>
      <c r="J212" s="144"/>
    </row>
    <row r="213" spans="1:10" x14ac:dyDescent="0.25">
      <c r="A213" s="126" t="s">
        <v>10001</v>
      </c>
      <c r="B213" s="127">
        <v>3</v>
      </c>
      <c r="C213" s="130" t="s">
        <v>10025</v>
      </c>
      <c r="D213" s="21">
        <v>45728</v>
      </c>
      <c r="E213" s="143"/>
      <c r="F213" s="144">
        <v>36.6</v>
      </c>
      <c r="G213" s="143"/>
      <c r="H213" s="144"/>
      <c r="I213" s="144"/>
      <c r="J213" s="144"/>
    </row>
    <row r="214" spans="1:10" x14ac:dyDescent="0.25">
      <c r="A214" s="126" t="s">
        <v>10001</v>
      </c>
      <c r="B214" s="127">
        <v>3</v>
      </c>
      <c r="C214" s="130" t="s">
        <v>10025</v>
      </c>
      <c r="D214" s="21">
        <v>45738</v>
      </c>
      <c r="E214" s="143"/>
      <c r="F214" s="144">
        <v>55.5</v>
      </c>
      <c r="G214" s="143"/>
      <c r="H214" s="144"/>
      <c r="I214" s="144"/>
      <c r="J214" s="144"/>
    </row>
    <row r="215" spans="1:10" x14ac:dyDescent="0.25">
      <c r="A215" s="126" t="s">
        <v>10001</v>
      </c>
      <c r="B215" s="127">
        <v>3</v>
      </c>
      <c r="C215" s="130" t="s">
        <v>10025</v>
      </c>
      <c r="D215" s="21">
        <v>45748</v>
      </c>
      <c r="E215" s="143"/>
      <c r="F215" s="144">
        <v>63.7</v>
      </c>
      <c r="G215" s="143"/>
      <c r="H215" s="144"/>
      <c r="I215" s="144"/>
      <c r="J215" s="144"/>
    </row>
    <row r="216" spans="1:10" x14ac:dyDescent="0.25">
      <c r="A216" s="126" t="s">
        <v>10001</v>
      </c>
      <c r="B216" s="127">
        <v>3</v>
      </c>
      <c r="C216" s="130" t="s">
        <v>10025</v>
      </c>
      <c r="D216" s="21">
        <v>45758</v>
      </c>
      <c r="E216" s="143"/>
      <c r="F216" s="144">
        <v>51.2</v>
      </c>
      <c r="G216" s="143"/>
      <c r="H216" s="144"/>
      <c r="I216" s="144"/>
      <c r="J216" s="144"/>
    </row>
    <row r="217" spans="1:10" x14ac:dyDescent="0.25">
      <c r="A217" s="126" t="s">
        <v>10001</v>
      </c>
      <c r="B217" s="127">
        <v>3</v>
      </c>
      <c r="C217" s="130" t="s">
        <v>10025</v>
      </c>
      <c r="D217" s="21">
        <v>45768</v>
      </c>
      <c r="E217" s="143"/>
      <c r="F217" s="144">
        <v>45.1</v>
      </c>
      <c r="G217" s="143"/>
      <c r="H217" s="144"/>
      <c r="I217" s="144"/>
      <c r="J217" s="144"/>
    </row>
    <row r="218" spans="1:10" x14ac:dyDescent="0.25">
      <c r="A218" s="126" t="s">
        <v>10001</v>
      </c>
      <c r="B218" s="127">
        <v>3</v>
      </c>
      <c r="C218" s="130" t="s">
        <v>10025</v>
      </c>
      <c r="D218" s="21">
        <v>45778</v>
      </c>
      <c r="E218" s="143"/>
      <c r="F218" s="144">
        <v>41.8</v>
      </c>
      <c r="G218" s="143"/>
      <c r="H218" s="144"/>
      <c r="I218" s="144"/>
      <c r="J218" s="144"/>
    </row>
    <row r="219" spans="1:10" x14ac:dyDescent="0.25">
      <c r="A219" s="126" t="s">
        <v>10001</v>
      </c>
      <c r="B219" s="127">
        <v>3</v>
      </c>
      <c r="C219" s="130" t="s">
        <v>10025</v>
      </c>
      <c r="D219" s="21">
        <v>45788</v>
      </c>
      <c r="E219" s="143"/>
      <c r="F219" s="144">
        <v>45.5</v>
      </c>
      <c r="G219" s="143"/>
      <c r="H219" s="144"/>
      <c r="I219" s="144"/>
      <c r="J219" s="144"/>
    </row>
    <row r="220" spans="1:10" x14ac:dyDescent="0.25">
      <c r="A220" s="126" t="s">
        <v>10001</v>
      </c>
      <c r="B220" s="127">
        <v>3</v>
      </c>
      <c r="C220" s="130" t="s">
        <v>10025</v>
      </c>
      <c r="D220" s="21">
        <v>45798</v>
      </c>
      <c r="E220" s="143"/>
      <c r="F220" s="144">
        <v>49.6</v>
      </c>
      <c r="G220" s="143"/>
      <c r="H220" s="144"/>
      <c r="I220" s="144"/>
      <c r="J220" s="144"/>
    </row>
    <row r="221" spans="1:10" x14ac:dyDescent="0.25">
      <c r="A221" s="126" t="s">
        <v>10001</v>
      </c>
      <c r="B221" s="127">
        <v>3</v>
      </c>
      <c r="C221" s="130" t="s">
        <v>10025</v>
      </c>
      <c r="D221" s="21">
        <v>45808</v>
      </c>
      <c r="E221" s="143"/>
      <c r="F221" s="144">
        <v>45.8</v>
      </c>
      <c r="G221" s="143"/>
      <c r="H221" s="144"/>
      <c r="I221" s="144"/>
      <c r="J221" s="144"/>
    </row>
    <row r="222" spans="1:10" x14ac:dyDescent="0.25">
      <c r="A222" s="126" t="s">
        <v>10001</v>
      </c>
      <c r="B222" s="127">
        <v>3</v>
      </c>
      <c r="C222" s="130" t="s">
        <v>10025</v>
      </c>
      <c r="D222" s="21">
        <v>45818</v>
      </c>
      <c r="E222" s="143"/>
      <c r="F222" s="144">
        <v>32</v>
      </c>
      <c r="G222" s="143"/>
      <c r="H222" s="144"/>
      <c r="I222" s="144"/>
      <c r="J222" s="144"/>
    </row>
    <row r="223" spans="1:10" x14ac:dyDescent="0.25">
      <c r="A223" s="126" t="s">
        <v>10001</v>
      </c>
      <c r="B223" s="127">
        <v>3</v>
      </c>
      <c r="C223" s="130" t="s">
        <v>10025</v>
      </c>
      <c r="D223" s="21">
        <v>45828</v>
      </c>
      <c r="E223" s="143"/>
      <c r="F223" s="144">
        <v>20.7</v>
      </c>
      <c r="G223" s="143"/>
      <c r="H223" s="144"/>
      <c r="I223" s="144"/>
      <c r="J223" s="144"/>
    </row>
    <row r="224" spans="1:10" x14ac:dyDescent="0.25">
      <c r="A224" s="126" t="s">
        <v>10001</v>
      </c>
      <c r="B224" s="127">
        <v>3</v>
      </c>
      <c r="C224" s="130" t="s">
        <v>10025</v>
      </c>
      <c r="D224" s="21">
        <v>45803</v>
      </c>
      <c r="E224" s="143"/>
      <c r="F224" s="144">
        <v>0</v>
      </c>
      <c r="G224" s="143"/>
      <c r="H224" s="144"/>
      <c r="I224" s="144"/>
      <c r="J224" s="144"/>
    </row>
    <row r="225" spans="1:10" x14ac:dyDescent="0.25">
      <c r="A225" s="126" t="s">
        <v>10001</v>
      </c>
      <c r="B225" s="127">
        <v>4</v>
      </c>
      <c r="C225" s="130" t="s">
        <v>10026</v>
      </c>
      <c r="D225" s="21">
        <v>45698</v>
      </c>
      <c r="E225" s="143"/>
      <c r="F225" s="144">
        <v>61.1</v>
      </c>
      <c r="G225" s="143"/>
      <c r="H225" s="144"/>
      <c r="I225" s="144"/>
      <c r="J225" s="144"/>
    </row>
    <row r="226" spans="1:10" x14ac:dyDescent="0.25">
      <c r="A226" s="126" t="s">
        <v>10001</v>
      </c>
      <c r="B226" s="127">
        <v>4</v>
      </c>
      <c r="C226" s="130" t="s">
        <v>10026</v>
      </c>
      <c r="D226" s="21">
        <v>45708</v>
      </c>
      <c r="E226" s="143"/>
      <c r="F226" s="144">
        <v>30.7</v>
      </c>
      <c r="G226" s="143"/>
      <c r="H226" s="144"/>
      <c r="I226" s="144"/>
      <c r="J226" s="144"/>
    </row>
    <row r="227" spans="1:10" x14ac:dyDescent="0.25">
      <c r="A227" s="126" t="s">
        <v>10001</v>
      </c>
      <c r="B227" s="127">
        <v>4</v>
      </c>
      <c r="C227" s="130" t="s">
        <v>10026</v>
      </c>
      <c r="D227" s="21">
        <v>45690</v>
      </c>
      <c r="E227" s="143"/>
      <c r="F227" s="144">
        <v>30.4</v>
      </c>
      <c r="G227" s="143"/>
      <c r="H227" s="144"/>
      <c r="I227" s="144"/>
      <c r="J227" s="144"/>
    </row>
    <row r="228" spans="1:10" x14ac:dyDescent="0.25">
      <c r="A228" s="126" t="s">
        <v>10001</v>
      </c>
      <c r="B228" s="127">
        <v>4</v>
      </c>
      <c r="C228" s="130" t="s">
        <v>10026</v>
      </c>
      <c r="D228" s="21">
        <v>45728</v>
      </c>
      <c r="E228" s="143"/>
      <c r="F228" s="144">
        <v>36.6</v>
      </c>
      <c r="G228" s="143"/>
      <c r="H228" s="144"/>
      <c r="I228" s="144"/>
      <c r="J228" s="144"/>
    </row>
    <row r="229" spans="1:10" x14ac:dyDescent="0.25">
      <c r="A229" s="126" t="s">
        <v>10001</v>
      </c>
      <c r="B229" s="127">
        <v>4</v>
      </c>
      <c r="C229" s="130" t="s">
        <v>10026</v>
      </c>
      <c r="D229" s="21">
        <v>45738</v>
      </c>
      <c r="E229" s="143"/>
      <c r="F229" s="144">
        <v>55.5</v>
      </c>
      <c r="G229" s="143"/>
      <c r="H229" s="144"/>
      <c r="I229" s="144"/>
      <c r="J229" s="144"/>
    </row>
    <row r="230" spans="1:10" x14ac:dyDescent="0.25">
      <c r="A230" s="126" t="s">
        <v>10001</v>
      </c>
      <c r="B230" s="127">
        <v>4</v>
      </c>
      <c r="C230" s="130" t="s">
        <v>10026</v>
      </c>
      <c r="D230" s="21">
        <v>45748</v>
      </c>
      <c r="E230" s="143"/>
      <c r="F230" s="144">
        <v>63.7</v>
      </c>
      <c r="G230" s="143"/>
      <c r="H230" s="144"/>
      <c r="I230" s="144"/>
      <c r="J230" s="144"/>
    </row>
    <row r="231" spans="1:10" x14ac:dyDescent="0.25">
      <c r="A231" s="126" t="s">
        <v>10001</v>
      </c>
      <c r="B231" s="127">
        <v>4</v>
      </c>
      <c r="C231" s="130" t="s">
        <v>10026</v>
      </c>
      <c r="D231" s="21">
        <v>45758</v>
      </c>
      <c r="E231" s="143"/>
      <c r="F231" s="144">
        <v>68.3</v>
      </c>
      <c r="G231" s="143"/>
      <c r="H231" s="144"/>
      <c r="I231" s="144"/>
      <c r="J231" s="144"/>
    </row>
    <row r="232" spans="1:10" x14ac:dyDescent="0.25">
      <c r="A232" s="126" t="s">
        <v>10001</v>
      </c>
      <c r="B232" s="127">
        <v>4</v>
      </c>
      <c r="C232" s="130" t="s">
        <v>10026</v>
      </c>
      <c r="D232" s="21">
        <v>45768</v>
      </c>
      <c r="E232" s="143"/>
      <c r="F232" s="144">
        <v>60.1</v>
      </c>
      <c r="G232" s="143"/>
      <c r="H232" s="144"/>
      <c r="I232" s="144"/>
      <c r="J232" s="144"/>
    </row>
    <row r="233" spans="1:10" x14ac:dyDescent="0.25">
      <c r="A233" s="126" t="s">
        <v>10001</v>
      </c>
      <c r="B233" s="127">
        <v>4</v>
      </c>
      <c r="C233" s="130" t="s">
        <v>10026</v>
      </c>
      <c r="D233" s="21">
        <v>45778</v>
      </c>
      <c r="E233" s="143"/>
      <c r="F233" s="144">
        <v>55.7</v>
      </c>
      <c r="G233" s="143"/>
      <c r="H233" s="144"/>
      <c r="I233" s="144"/>
      <c r="J233" s="144"/>
    </row>
    <row r="234" spans="1:10" x14ac:dyDescent="0.25">
      <c r="A234" s="126" t="s">
        <v>10001</v>
      </c>
      <c r="B234" s="127">
        <v>4</v>
      </c>
      <c r="C234" s="130" t="s">
        <v>10026</v>
      </c>
      <c r="D234" s="21">
        <v>45788</v>
      </c>
      <c r="E234" s="143"/>
      <c r="F234" s="144">
        <v>60.7</v>
      </c>
      <c r="G234" s="143"/>
      <c r="H234" s="144"/>
      <c r="I234" s="144"/>
      <c r="J234" s="144"/>
    </row>
    <row r="235" spans="1:10" x14ac:dyDescent="0.25">
      <c r="A235" s="126" t="s">
        <v>10001</v>
      </c>
      <c r="B235" s="127">
        <v>4</v>
      </c>
      <c r="C235" s="130" t="s">
        <v>10026</v>
      </c>
      <c r="D235" s="21">
        <v>45798</v>
      </c>
      <c r="E235" s="143"/>
      <c r="F235" s="144">
        <v>66.099999999999994</v>
      </c>
      <c r="G235" s="143"/>
      <c r="H235" s="144"/>
      <c r="I235" s="144"/>
      <c r="J235" s="144"/>
    </row>
    <row r="236" spans="1:10" x14ac:dyDescent="0.25">
      <c r="A236" s="126" t="s">
        <v>10001</v>
      </c>
      <c r="B236" s="127">
        <v>4</v>
      </c>
      <c r="C236" s="130" t="s">
        <v>10026</v>
      </c>
      <c r="D236" s="21">
        <v>45808</v>
      </c>
      <c r="E236" s="143"/>
      <c r="F236" s="144">
        <v>45.8</v>
      </c>
      <c r="G236" s="143"/>
      <c r="H236" s="144"/>
      <c r="I236" s="144"/>
      <c r="J236" s="144"/>
    </row>
    <row r="237" spans="1:10" x14ac:dyDescent="0.25">
      <c r="A237" s="126" t="s">
        <v>10001</v>
      </c>
      <c r="B237" s="127">
        <v>4</v>
      </c>
      <c r="C237" s="130" t="s">
        <v>10026</v>
      </c>
      <c r="D237" s="21">
        <v>45818</v>
      </c>
      <c r="E237" s="143"/>
      <c r="F237" s="144">
        <v>21.3</v>
      </c>
      <c r="G237" s="143"/>
      <c r="H237" s="144"/>
      <c r="I237" s="144"/>
      <c r="J237" s="144"/>
    </row>
    <row r="238" spans="1:10" x14ac:dyDescent="0.25">
      <c r="A238" s="126" t="s">
        <v>10001</v>
      </c>
      <c r="B238" s="127">
        <v>4</v>
      </c>
      <c r="C238" s="130" t="s">
        <v>10026</v>
      </c>
      <c r="D238" s="21">
        <v>45828</v>
      </c>
      <c r="E238" s="143"/>
      <c r="F238" s="144">
        <v>13.8</v>
      </c>
      <c r="G238" s="143"/>
      <c r="H238" s="144"/>
      <c r="I238" s="144"/>
      <c r="J238" s="144"/>
    </row>
    <row r="239" spans="1:10" x14ac:dyDescent="0.25">
      <c r="A239" s="126" t="s">
        <v>10001</v>
      </c>
      <c r="B239" s="127">
        <v>4</v>
      </c>
      <c r="C239" s="130" t="s">
        <v>10026</v>
      </c>
      <c r="D239" s="21">
        <v>45803</v>
      </c>
      <c r="E239" s="143"/>
      <c r="F239" s="144">
        <v>0</v>
      </c>
      <c r="G239" s="143"/>
      <c r="H239" s="144"/>
      <c r="I239" s="144"/>
      <c r="J239" s="144"/>
    </row>
    <row r="240" spans="1:10" x14ac:dyDescent="0.25">
      <c r="A240" s="126" t="s">
        <v>10001</v>
      </c>
      <c r="B240" s="127">
        <v>5</v>
      </c>
      <c r="C240" s="130" t="s">
        <v>10027</v>
      </c>
      <c r="D240" s="21">
        <v>45698</v>
      </c>
      <c r="E240" s="143"/>
      <c r="F240" s="144">
        <v>61.1</v>
      </c>
      <c r="G240" s="143"/>
      <c r="H240" s="144"/>
      <c r="I240" s="144"/>
      <c r="J240" s="144"/>
    </row>
    <row r="241" spans="1:10" x14ac:dyDescent="0.25">
      <c r="A241" s="126" t="s">
        <v>10001</v>
      </c>
      <c r="B241" s="127">
        <v>5</v>
      </c>
      <c r="C241" s="130" t="s">
        <v>10027</v>
      </c>
      <c r="D241" s="21">
        <v>45708</v>
      </c>
      <c r="E241" s="143"/>
      <c r="F241" s="144">
        <v>30.7</v>
      </c>
      <c r="G241" s="143"/>
      <c r="H241" s="144"/>
      <c r="I241" s="144"/>
      <c r="J241" s="144"/>
    </row>
    <row r="242" spans="1:10" x14ac:dyDescent="0.25">
      <c r="A242" s="126" t="s">
        <v>10001</v>
      </c>
      <c r="B242" s="127">
        <v>5</v>
      </c>
      <c r="C242" s="130" t="s">
        <v>10027</v>
      </c>
      <c r="D242" s="21">
        <v>45690</v>
      </c>
      <c r="E242" s="143"/>
      <c r="F242" s="144">
        <v>15.2</v>
      </c>
      <c r="G242" s="143"/>
      <c r="H242" s="144"/>
      <c r="I242" s="144"/>
      <c r="J242" s="144"/>
    </row>
    <row r="243" spans="1:10" x14ac:dyDescent="0.25">
      <c r="A243" s="126" t="s">
        <v>10001</v>
      </c>
      <c r="B243" s="127">
        <v>5</v>
      </c>
      <c r="C243" s="130" t="s">
        <v>10027</v>
      </c>
      <c r="D243" s="21">
        <v>45728</v>
      </c>
      <c r="E243" s="143"/>
      <c r="F243" s="144">
        <v>18.3</v>
      </c>
      <c r="G243" s="143"/>
      <c r="H243" s="144"/>
      <c r="I243" s="144"/>
      <c r="J243" s="144"/>
    </row>
    <row r="244" spans="1:10" x14ac:dyDescent="0.25">
      <c r="A244" s="126" t="s">
        <v>10001</v>
      </c>
      <c r="B244" s="127">
        <v>5</v>
      </c>
      <c r="C244" s="130" t="s">
        <v>10027</v>
      </c>
      <c r="D244" s="21">
        <v>45738</v>
      </c>
      <c r="E244" s="143"/>
      <c r="F244" s="144">
        <v>27.8</v>
      </c>
      <c r="G244" s="143"/>
      <c r="H244" s="144"/>
      <c r="I244" s="144"/>
      <c r="J244" s="144"/>
    </row>
    <row r="245" spans="1:10" x14ac:dyDescent="0.25">
      <c r="A245" s="126" t="s">
        <v>10001</v>
      </c>
      <c r="B245" s="127">
        <v>5</v>
      </c>
      <c r="C245" s="130" t="s">
        <v>10027</v>
      </c>
      <c r="D245" s="21">
        <v>45748</v>
      </c>
      <c r="E245" s="143"/>
      <c r="F245" s="144">
        <v>31.9</v>
      </c>
      <c r="G245" s="143"/>
      <c r="H245" s="144"/>
      <c r="I245" s="144"/>
      <c r="J245" s="144"/>
    </row>
    <row r="246" spans="1:10" x14ac:dyDescent="0.25">
      <c r="A246" s="126" t="s">
        <v>10001</v>
      </c>
      <c r="B246" s="127">
        <v>5</v>
      </c>
      <c r="C246" s="130" t="s">
        <v>10027</v>
      </c>
      <c r="D246" s="21">
        <v>45758</v>
      </c>
      <c r="E246" s="143"/>
      <c r="F246" s="144">
        <v>34.200000000000003</v>
      </c>
      <c r="G246" s="143"/>
      <c r="H246" s="144"/>
      <c r="I246" s="144"/>
      <c r="J246" s="144"/>
    </row>
    <row r="247" spans="1:10" x14ac:dyDescent="0.25">
      <c r="A247" s="126" t="s">
        <v>10001</v>
      </c>
      <c r="B247" s="127">
        <v>5</v>
      </c>
      <c r="C247" s="130" t="s">
        <v>10027</v>
      </c>
      <c r="D247" s="21">
        <v>45768</v>
      </c>
      <c r="E247" s="143"/>
      <c r="F247" s="144">
        <v>30.1</v>
      </c>
      <c r="G247" s="143"/>
      <c r="H247" s="144"/>
      <c r="I247" s="144"/>
      <c r="J247" s="144"/>
    </row>
    <row r="248" spans="1:10" x14ac:dyDescent="0.25">
      <c r="A248" s="126" t="s">
        <v>10001</v>
      </c>
      <c r="B248" s="127">
        <v>5</v>
      </c>
      <c r="C248" s="130" t="s">
        <v>10027</v>
      </c>
      <c r="D248" s="21">
        <v>45778</v>
      </c>
      <c r="E248" s="143"/>
      <c r="F248" s="144">
        <v>27.9</v>
      </c>
      <c r="G248" s="143"/>
      <c r="H248" s="144"/>
      <c r="I248" s="144"/>
      <c r="J248" s="144"/>
    </row>
    <row r="249" spans="1:10" x14ac:dyDescent="0.25">
      <c r="A249" s="126" t="s">
        <v>10001</v>
      </c>
      <c r="B249" s="127">
        <v>5</v>
      </c>
      <c r="C249" s="130" t="s">
        <v>10027</v>
      </c>
      <c r="D249" s="21">
        <v>45788</v>
      </c>
      <c r="E249" s="143"/>
      <c r="F249" s="144">
        <v>30.4</v>
      </c>
      <c r="G249" s="143"/>
      <c r="H249" s="144"/>
      <c r="I249" s="144"/>
      <c r="J249" s="144"/>
    </row>
    <row r="250" spans="1:10" x14ac:dyDescent="0.25">
      <c r="A250" s="126" t="s">
        <v>10001</v>
      </c>
      <c r="B250" s="127">
        <v>5</v>
      </c>
      <c r="C250" s="130" t="s">
        <v>10027</v>
      </c>
      <c r="D250" s="21">
        <v>45798</v>
      </c>
      <c r="E250" s="143"/>
      <c r="F250" s="144">
        <v>33.1</v>
      </c>
      <c r="G250" s="143"/>
      <c r="H250" s="144"/>
      <c r="I250" s="144"/>
      <c r="J250" s="144"/>
    </row>
    <row r="251" spans="1:10" x14ac:dyDescent="0.25">
      <c r="A251" s="126" t="s">
        <v>10001</v>
      </c>
      <c r="B251" s="127">
        <v>5</v>
      </c>
      <c r="C251" s="130" t="s">
        <v>10027</v>
      </c>
      <c r="D251" s="21">
        <v>45808</v>
      </c>
      <c r="E251" s="143"/>
      <c r="F251" s="144">
        <v>30.5</v>
      </c>
      <c r="G251" s="143"/>
      <c r="H251" s="144"/>
      <c r="I251" s="144"/>
      <c r="J251" s="144"/>
    </row>
    <row r="252" spans="1:10" x14ac:dyDescent="0.25">
      <c r="A252" s="126" t="s">
        <v>10001</v>
      </c>
      <c r="B252" s="127">
        <v>5</v>
      </c>
      <c r="C252" s="130" t="s">
        <v>10027</v>
      </c>
      <c r="D252" s="21">
        <v>45818</v>
      </c>
      <c r="E252" s="143"/>
      <c r="F252" s="144">
        <v>21.3</v>
      </c>
      <c r="G252" s="143"/>
      <c r="H252" s="144"/>
      <c r="I252" s="144"/>
      <c r="J252" s="144"/>
    </row>
    <row r="253" spans="1:10" x14ac:dyDescent="0.25">
      <c r="A253" s="126" t="s">
        <v>10001</v>
      </c>
      <c r="B253" s="127">
        <v>5</v>
      </c>
      <c r="C253" s="130" t="s">
        <v>10027</v>
      </c>
      <c r="D253" s="21">
        <v>45828</v>
      </c>
      <c r="E253" s="143"/>
      <c r="F253" s="144">
        <v>13.8</v>
      </c>
      <c r="G253" s="143"/>
      <c r="H253" s="144"/>
      <c r="I253" s="144"/>
      <c r="J253" s="144"/>
    </row>
    <row r="254" spans="1:10" x14ac:dyDescent="0.25">
      <c r="A254" s="126" t="s">
        <v>10001</v>
      </c>
      <c r="B254" s="127">
        <v>5</v>
      </c>
      <c r="C254" s="130" t="s">
        <v>10027</v>
      </c>
      <c r="D254" s="21">
        <v>45803</v>
      </c>
      <c r="E254" s="143"/>
      <c r="F254" s="144">
        <v>0</v>
      </c>
      <c r="G254" s="143"/>
      <c r="H254" s="144"/>
      <c r="I254" s="144"/>
      <c r="J254" s="144"/>
    </row>
    <row r="255" spans="1:10" x14ac:dyDescent="0.25">
      <c r="A255" s="126" t="s">
        <v>10001</v>
      </c>
      <c r="B255" s="127">
        <v>6</v>
      </c>
      <c r="C255" s="130" t="s">
        <v>10028</v>
      </c>
      <c r="D255" s="21">
        <v>45698</v>
      </c>
      <c r="E255" s="143"/>
      <c r="F255" s="144">
        <v>61.1</v>
      </c>
      <c r="G255" s="143"/>
      <c r="H255" s="144"/>
      <c r="I255" s="144"/>
      <c r="J255" s="144"/>
    </row>
    <row r="256" spans="1:10" x14ac:dyDescent="0.25">
      <c r="A256" s="126" t="s">
        <v>10001</v>
      </c>
      <c r="B256" s="127">
        <v>6</v>
      </c>
      <c r="C256" s="130" t="s">
        <v>10028</v>
      </c>
      <c r="D256" s="21">
        <v>45708</v>
      </c>
      <c r="E256" s="143"/>
      <c r="F256" s="144">
        <v>30.7</v>
      </c>
      <c r="G256" s="143"/>
      <c r="H256" s="144"/>
      <c r="I256" s="144"/>
      <c r="J256" s="144"/>
    </row>
    <row r="257" spans="1:10" x14ac:dyDescent="0.25">
      <c r="A257" s="126" t="s">
        <v>10001</v>
      </c>
      <c r="B257" s="127">
        <v>6</v>
      </c>
      <c r="C257" s="130" t="s">
        <v>10028</v>
      </c>
      <c r="D257" s="21">
        <v>45690</v>
      </c>
      <c r="E257" s="143"/>
      <c r="F257" s="144">
        <v>30.4</v>
      </c>
      <c r="G257" s="143"/>
      <c r="H257" s="144"/>
      <c r="I257" s="144"/>
      <c r="J257" s="144"/>
    </row>
    <row r="258" spans="1:10" x14ac:dyDescent="0.25">
      <c r="A258" s="126" t="s">
        <v>10001</v>
      </c>
      <c r="B258" s="127">
        <v>6</v>
      </c>
      <c r="C258" s="130" t="s">
        <v>10028</v>
      </c>
      <c r="D258" s="21">
        <v>45728</v>
      </c>
      <c r="E258" s="143"/>
      <c r="F258" s="144">
        <v>36.6</v>
      </c>
      <c r="G258" s="143"/>
      <c r="H258" s="144"/>
      <c r="I258" s="144"/>
      <c r="J258" s="144"/>
    </row>
    <row r="259" spans="1:10" x14ac:dyDescent="0.25">
      <c r="A259" s="126" t="s">
        <v>10001</v>
      </c>
      <c r="B259" s="127">
        <v>6</v>
      </c>
      <c r="C259" s="130" t="s">
        <v>10028</v>
      </c>
      <c r="D259" s="21">
        <v>45738</v>
      </c>
      <c r="E259" s="143"/>
      <c r="F259" s="144">
        <v>55.5</v>
      </c>
      <c r="G259" s="143"/>
      <c r="H259" s="144"/>
      <c r="I259" s="144"/>
      <c r="J259" s="144"/>
    </row>
    <row r="260" spans="1:10" x14ac:dyDescent="0.25">
      <c r="A260" s="126" t="s">
        <v>10001</v>
      </c>
      <c r="B260" s="127">
        <v>6</v>
      </c>
      <c r="C260" s="130" t="s">
        <v>10028</v>
      </c>
      <c r="D260" s="21">
        <v>45748</v>
      </c>
      <c r="E260" s="143"/>
      <c r="F260" s="144">
        <v>63.7</v>
      </c>
      <c r="G260" s="143"/>
      <c r="H260" s="144"/>
      <c r="I260" s="144"/>
      <c r="J260" s="144"/>
    </row>
    <row r="261" spans="1:10" x14ac:dyDescent="0.25">
      <c r="A261" s="126" t="s">
        <v>10001</v>
      </c>
      <c r="B261" s="127">
        <v>6</v>
      </c>
      <c r="C261" s="130" t="s">
        <v>10028</v>
      </c>
      <c r="D261" s="21">
        <v>45758</v>
      </c>
      <c r="E261" s="143"/>
      <c r="F261" s="144">
        <v>34.200000000000003</v>
      </c>
      <c r="G261" s="143"/>
      <c r="H261" s="144"/>
      <c r="I261" s="144"/>
      <c r="J261" s="144"/>
    </row>
    <row r="262" spans="1:10" x14ac:dyDescent="0.25">
      <c r="A262" s="126" t="s">
        <v>10001</v>
      </c>
      <c r="B262" s="127">
        <v>6</v>
      </c>
      <c r="C262" s="130" t="s">
        <v>10028</v>
      </c>
      <c r="D262" s="21">
        <v>45768</v>
      </c>
      <c r="E262" s="143"/>
      <c r="F262" s="144">
        <v>30.1</v>
      </c>
      <c r="G262" s="143"/>
      <c r="H262" s="144"/>
      <c r="I262" s="144"/>
      <c r="J262" s="144"/>
    </row>
    <row r="263" spans="1:10" x14ac:dyDescent="0.25">
      <c r="A263" s="126" t="s">
        <v>10001</v>
      </c>
      <c r="B263" s="127">
        <v>6</v>
      </c>
      <c r="C263" s="130" t="s">
        <v>10028</v>
      </c>
      <c r="D263" s="21">
        <v>45778</v>
      </c>
      <c r="E263" s="143"/>
      <c r="F263" s="144">
        <v>27.9</v>
      </c>
      <c r="G263" s="143"/>
      <c r="H263" s="144"/>
      <c r="I263" s="144"/>
      <c r="J263" s="144"/>
    </row>
    <row r="264" spans="1:10" x14ac:dyDescent="0.25">
      <c r="A264" s="126" t="s">
        <v>10001</v>
      </c>
      <c r="B264" s="127">
        <v>6</v>
      </c>
      <c r="C264" s="130" t="s">
        <v>10028</v>
      </c>
      <c r="D264" s="21">
        <v>45788</v>
      </c>
      <c r="E264" s="143"/>
      <c r="F264" s="144">
        <v>30.4</v>
      </c>
      <c r="G264" s="143"/>
      <c r="H264" s="144"/>
      <c r="I264" s="144"/>
      <c r="J264" s="144"/>
    </row>
    <row r="265" spans="1:10" x14ac:dyDescent="0.25">
      <c r="A265" s="126" t="s">
        <v>10001</v>
      </c>
      <c r="B265" s="127">
        <v>6</v>
      </c>
      <c r="C265" s="130" t="s">
        <v>10028</v>
      </c>
      <c r="D265" s="21">
        <v>45798</v>
      </c>
      <c r="E265" s="143"/>
      <c r="F265" s="144">
        <v>33.1</v>
      </c>
      <c r="G265" s="143"/>
      <c r="H265" s="144"/>
      <c r="I265" s="144"/>
      <c r="J265" s="144"/>
    </row>
    <row r="266" spans="1:10" x14ac:dyDescent="0.25">
      <c r="A266" s="126" t="s">
        <v>10001</v>
      </c>
      <c r="B266" s="127">
        <v>6</v>
      </c>
      <c r="C266" s="130" t="s">
        <v>10028</v>
      </c>
      <c r="D266" s="21">
        <v>45808</v>
      </c>
      <c r="E266" s="143"/>
      <c r="F266" s="144">
        <v>30.5</v>
      </c>
      <c r="G266" s="143"/>
      <c r="H266" s="144"/>
      <c r="I266" s="144"/>
      <c r="J266" s="144"/>
    </row>
    <row r="267" spans="1:10" x14ac:dyDescent="0.25">
      <c r="A267" s="126" t="s">
        <v>10001</v>
      </c>
      <c r="B267" s="127">
        <v>6</v>
      </c>
      <c r="C267" s="130" t="s">
        <v>10028</v>
      </c>
      <c r="D267" s="21">
        <v>45818</v>
      </c>
      <c r="E267" s="143"/>
      <c r="F267" s="144">
        <v>21.3</v>
      </c>
      <c r="G267" s="143"/>
      <c r="H267" s="144"/>
      <c r="I267" s="144"/>
      <c r="J267" s="144"/>
    </row>
    <row r="268" spans="1:10" x14ac:dyDescent="0.25">
      <c r="A268" s="126" t="s">
        <v>10001</v>
      </c>
      <c r="B268" s="127">
        <v>6</v>
      </c>
      <c r="C268" s="130" t="s">
        <v>10028</v>
      </c>
      <c r="D268" s="21">
        <v>45828</v>
      </c>
      <c r="E268" s="143"/>
      <c r="F268" s="144">
        <v>13.8</v>
      </c>
      <c r="G268" s="143"/>
      <c r="H268" s="144"/>
      <c r="I268" s="144"/>
      <c r="J268" s="144"/>
    </row>
    <row r="269" spans="1:10" x14ac:dyDescent="0.25">
      <c r="A269" s="126" t="s">
        <v>10001</v>
      </c>
      <c r="B269" s="127">
        <v>6</v>
      </c>
      <c r="C269" s="130" t="s">
        <v>10028</v>
      </c>
      <c r="D269" s="21">
        <v>45803</v>
      </c>
      <c r="E269" s="143"/>
      <c r="F269" s="144">
        <v>0</v>
      </c>
      <c r="G269" s="143"/>
      <c r="H269" s="144"/>
      <c r="I269" s="144"/>
      <c r="J269" s="144"/>
    </row>
    <row r="270" spans="1:10" x14ac:dyDescent="0.25">
      <c r="A270" s="126" t="s">
        <v>10001</v>
      </c>
      <c r="B270" s="127">
        <v>7</v>
      </c>
      <c r="C270" s="130" t="s">
        <v>10029</v>
      </c>
      <c r="D270" s="21">
        <v>45698</v>
      </c>
      <c r="E270" s="143"/>
      <c r="F270" s="144">
        <v>61.1</v>
      </c>
      <c r="G270" s="143"/>
      <c r="H270" s="144"/>
      <c r="I270" s="144"/>
      <c r="J270" s="144"/>
    </row>
    <row r="271" spans="1:10" x14ac:dyDescent="0.25">
      <c r="A271" s="126" t="s">
        <v>10001</v>
      </c>
      <c r="B271" s="127">
        <v>7</v>
      </c>
      <c r="C271" s="130" t="s">
        <v>10029</v>
      </c>
      <c r="D271" s="21">
        <v>45708</v>
      </c>
      <c r="E271" s="143"/>
      <c r="F271" s="144">
        <v>30.7</v>
      </c>
      <c r="G271" s="143"/>
      <c r="H271" s="144"/>
      <c r="I271" s="144"/>
      <c r="J271" s="144"/>
    </row>
    <row r="272" spans="1:10" x14ac:dyDescent="0.25">
      <c r="A272" s="126" t="s">
        <v>10001</v>
      </c>
      <c r="B272" s="127">
        <v>7</v>
      </c>
      <c r="C272" s="130" t="s">
        <v>10029</v>
      </c>
      <c r="D272" s="21">
        <v>45690</v>
      </c>
      <c r="E272" s="143"/>
      <c r="F272" s="144">
        <v>30.4</v>
      </c>
      <c r="G272" s="143"/>
      <c r="H272" s="144"/>
      <c r="I272" s="144"/>
      <c r="J272" s="144"/>
    </row>
    <row r="273" spans="1:10" x14ac:dyDescent="0.25">
      <c r="A273" s="126" t="s">
        <v>10001</v>
      </c>
      <c r="B273" s="127">
        <v>7</v>
      </c>
      <c r="C273" s="130" t="s">
        <v>10029</v>
      </c>
      <c r="D273" s="21">
        <v>45728</v>
      </c>
      <c r="E273" s="143"/>
      <c r="F273" s="144">
        <v>36.6</v>
      </c>
      <c r="G273" s="143"/>
      <c r="H273" s="144"/>
      <c r="I273" s="144"/>
      <c r="J273" s="144"/>
    </row>
    <row r="274" spans="1:10" x14ac:dyDescent="0.25">
      <c r="A274" s="126" t="s">
        <v>10001</v>
      </c>
      <c r="B274" s="127">
        <v>7</v>
      </c>
      <c r="C274" s="130" t="s">
        <v>10029</v>
      </c>
      <c r="D274" s="21">
        <v>45738</v>
      </c>
      <c r="E274" s="143"/>
      <c r="F274" s="144">
        <v>55.5</v>
      </c>
      <c r="G274" s="143"/>
      <c r="H274" s="144"/>
      <c r="I274" s="144"/>
      <c r="J274" s="144"/>
    </row>
    <row r="275" spans="1:10" x14ac:dyDescent="0.25">
      <c r="A275" s="126" t="s">
        <v>10001</v>
      </c>
      <c r="B275" s="127">
        <v>7</v>
      </c>
      <c r="C275" s="130" t="s">
        <v>10029</v>
      </c>
      <c r="D275" s="21">
        <v>45748</v>
      </c>
      <c r="E275" s="143"/>
      <c r="F275" s="144">
        <v>63.7</v>
      </c>
      <c r="G275" s="143"/>
      <c r="H275" s="144"/>
      <c r="I275" s="144"/>
      <c r="J275" s="144"/>
    </row>
    <row r="276" spans="1:10" x14ac:dyDescent="0.25">
      <c r="A276" s="126" t="s">
        <v>10001</v>
      </c>
      <c r="B276" s="127">
        <v>7</v>
      </c>
      <c r="C276" s="130" t="s">
        <v>10029</v>
      </c>
      <c r="D276" s="21">
        <v>45758</v>
      </c>
      <c r="E276" s="143"/>
      <c r="F276" s="144">
        <v>68.3</v>
      </c>
      <c r="G276" s="143"/>
      <c r="H276" s="144"/>
      <c r="I276" s="144"/>
      <c r="J276" s="144"/>
    </row>
    <row r="277" spans="1:10" x14ac:dyDescent="0.25">
      <c r="A277" s="126" t="s">
        <v>10001</v>
      </c>
      <c r="B277" s="127">
        <v>7</v>
      </c>
      <c r="C277" s="130" t="s">
        <v>10029</v>
      </c>
      <c r="D277" s="21">
        <v>45768</v>
      </c>
      <c r="E277" s="143"/>
      <c r="F277" s="144">
        <v>60.1</v>
      </c>
      <c r="G277" s="143"/>
      <c r="H277" s="144"/>
      <c r="I277" s="144"/>
      <c r="J277" s="144"/>
    </row>
    <row r="278" spans="1:10" x14ac:dyDescent="0.25">
      <c r="A278" s="126" t="s">
        <v>10001</v>
      </c>
      <c r="B278" s="127">
        <v>7</v>
      </c>
      <c r="C278" s="130" t="s">
        <v>10029</v>
      </c>
      <c r="D278" s="21">
        <v>45778</v>
      </c>
      <c r="E278" s="143"/>
      <c r="F278" s="144">
        <v>55.7</v>
      </c>
      <c r="G278" s="143"/>
      <c r="H278" s="144"/>
      <c r="I278" s="144"/>
      <c r="J278" s="144"/>
    </row>
    <row r="279" spans="1:10" x14ac:dyDescent="0.25">
      <c r="A279" s="126" t="s">
        <v>10001</v>
      </c>
      <c r="B279" s="127">
        <v>7</v>
      </c>
      <c r="C279" s="130" t="s">
        <v>10029</v>
      </c>
      <c r="D279" s="21">
        <v>45788</v>
      </c>
      <c r="E279" s="143"/>
      <c r="F279" s="144">
        <v>60.7</v>
      </c>
      <c r="G279" s="143"/>
      <c r="H279" s="144"/>
      <c r="I279" s="144"/>
      <c r="J279" s="144"/>
    </row>
    <row r="280" spans="1:10" x14ac:dyDescent="0.25">
      <c r="A280" s="126" t="s">
        <v>10001</v>
      </c>
      <c r="B280" s="127">
        <v>7</v>
      </c>
      <c r="C280" s="130" t="s">
        <v>10029</v>
      </c>
      <c r="D280" s="21">
        <v>45798</v>
      </c>
      <c r="E280" s="143"/>
      <c r="F280" s="144">
        <v>66.099999999999994</v>
      </c>
      <c r="G280" s="143"/>
      <c r="H280" s="144"/>
      <c r="I280" s="144"/>
      <c r="J280" s="144"/>
    </row>
    <row r="281" spans="1:10" x14ac:dyDescent="0.25">
      <c r="A281" s="126" t="s">
        <v>10001</v>
      </c>
      <c r="B281" s="127">
        <v>7</v>
      </c>
      <c r="C281" s="130" t="s">
        <v>10029</v>
      </c>
      <c r="D281" s="21">
        <v>45808</v>
      </c>
      <c r="E281" s="143"/>
      <c r="F281" s="144">
        <v>30.5</v>
      </c>
      <c r="G281" s="143"/>
      <c r="H281" s="144"/>
      <c r="I281" s="144"/>
      <c r="J281" s="144"/>
    </row>
    <row r="282" spans="1:10" x14ac:dyDescent="0.25">
      <c r="A282" s="126" t="s">
        <v>10001</v>
      </c>
      <c r="B282" s="127">
        <v>7</v>
      </c>
      <c r="C282" s="130" t="s">
        <v>10029</v>
      </c>
      <c r="D282" s="21">
        <v>45818</v>
      </c>
      <c r="E282" s="143"/>
      <c r="F282" s="144">
        <v>10.7</v>
      </c>
      <c r="G282" s="143"/>
      <c r="H282" s="144"/>
      <c r="I282" s="144"/>
      <c r="J282" s="144"/>
    </row>
    <row r="283" spans="1:10" x14ac:dyDescent="0.25">
      <c r="A283" s="126" t="s">
        <v>10001</v>
      </c>
      <c r="B283" s="127">
        <v>7</v>
      </c>
      <c r="C283" s="130" t="s">
        <v>10029</v>
      </c>
      <c r="D283" s="21">
        <v>45828</v>
      </c>
      <c r="E283" s="143"/>
      <c r="F283" s="144">
        <v>13.8</v>
      </c>
      <c r="G283" s="143"/>
      <c r="H283" s="144"/>
      <c r="I283" s="144"/>
      <c r="J283" s="144"/>
    </row>
    <row r="284" spans="1:10" x14ac:dyDescent="0.25">
      <c r="A284" s="126" t="s">
        <v>10001</v>
      </c>
      <c r="B284" s="127">
        <v>7</v>
      </c>
      <c r="C284" s="130" t="s">
        <v>10029</v>
      </c>
      <c r="D284" s="21">
        <v>45803</v>
      </c>
      <c r="E284" s="143"/>
      <c r="F284" s="144">
        <v>0</v>
      </c>
      <c r="G284" s="143"/>
      <c r="H284" s="144"/>
      <c r="I284" s="144"/>
      <c r="J284" s="144"/>
    </row>
    <row r="285" spans="1:10" x14ac:dyDescent="0.25">
      <c r="A285" s="126" t="s">
        <v>10001</v>
      </c>
      <c r="B285" s="127">
        <v>8</v>
      </c>
      <c r="C285" s="130" t="s">
        <v>10030</v>
      </c>
      <c r="D285" s="21">
        <v>45698</v>
      </c>
      <c r="E285" s="143"/>
      <c r="F285" s="144">
        <v>61.1</v>
      </c>
      <c r="G285" s="143"/>
      <c r="H285" s="144"/>
      <c r="I285" s="144"/>
      <c r="J285" s="144"/>
    </row>
    <row r="286" spans="1:10" x14ac:dyDescent="0.25">
      <c r="A286" s="126" t="s">
        <v>10001</v>
      </c>
      <c r="B286" s="127">
        <v>8</v>
      </c>
      <c r="C286" s="130" t="s">
        <v>10030</v>
      </c>
      <c r="D286" s="21">
        <v>45708</v>
      </c>
      <c r="E286" s="143"/>
      <c r="F286" s="144">
        <v>30.7</v>
      </c>
      <c r="G286" s="143"/>
      <c r="H286" s="144"/>
      <c r="I286" s="144"/>
      <c r="J286" s="144"/>
    </row>
    <row r="287" spans="1:10" x14ac:dyDescent="0.25">
      <c r="A287" s="126" t="s">
        <v>10001</v>
      </c>
      <c r="B287" s="127">
        <v>8</v>
      </c>
      <c r="C287" s="130" t="s">
        <v>10030</v>
      </c>
      <c r="D287" s="21">
        <v>45690</v>
      </c>
      <c r="E287" s="143"/>
      <c r="F287" s="144">
        <v>7.6</v>
      </c>
      <c r="G287" s="143"/>
      <c r="H287" s="144"/>
      <c r="I287" s="144"/>
      <c r="J287" s="144"/>
    </row>
    <row r="288" spans="1:10" x14ac:dyDescent="0.25">
      <c r="A288" s="126" t="s">
        <v>10001</v>
      </c>
      <c r="B288" s="127">
        <v>8</v>
      </c>
      <c r="C288" s="130" t="s">
        <v>10030</v>
      </c>
      <c r="D288" s="21">
        <v>45728</v>
      </c>
      <c r="E288" s="143"/>
      <c r="F288" s="144">
        <v>9.1999999999999993</v>
      </c>
      <c r="G288" s="143"/>
      <c r="H288" s="144"/>
      <c r="I288" s="144"/>
      <c r="J288" s="144"/>
    </row>
    <row r="289" spans="1:10" x14ac:dyDescent="0.25">
      <c r="A289" s="126" t="s">
        <v>10001</v>
      </c>
      <c r="B289" s="127">
        <v>8</v>
      </c>
      <c r="C289" s="130" t="s">
        <v>10030</v>
      </c>
      <c r="D289" s="21">
        <v>45738</v>
      </c>
      <c r="E289" s="143"/>
      <c r="F289" s="144">
        <v>13.9</v>
      </c>
      <c r="G289" s="143"/>
      <c r="H289" s="144"/>
      <c r="I289" s="144"/>
      <c r="J289" s="144"/>
    </row>
    <row r="290" spans="1:10" x14ac:dyDescent="0.25">
      <c r="A290" s="126" t="s">
        <v>10001</v>
      </c>
      <c r="B290" s="127">
        <v>8</v>
      </c>
      <c r="C290" s="130" t="s">
        <v>10030</v>
      </c>
      <c r="D290" s="21">
        <v>45748</v>
      </c>
      <c r="E290" s="143"/>
      <c r="F290" s="144">
        <v>15.9</v>
      </c>
      <c r="G290" s="143"/>
      <c r="H290" s="144"/>
      <c r="I290" s="144"/>
      <c r="J290" s="144"/>
    </row>
    <row r="291" spans="1:10" x14ac:dyDescent="0.25">
      <c r="A291" s="126" t="s">
        <v>10001</v>
      </c>
      <c r="B291" s="127">
        <v>8</v>
      </c>
      <c r="C291" s="130" t="s">
        <v>10030</v>
      </c>
      <c r="D291" s="21">
        <v>45758</v>
      </c>
      <c r="E291" s="143"/>
      <c r="F291" s="144">
        <v>17.100000000000001</v>
      </c>
      <c r="G291" s="143"/>
      <c r="H291" s="144"/>
      <c r="I291" s="144"/>
      <c r="J291" s="144"/>
    </row>
    <row r="292" spans="1:10" x14ac:dyDescent="0.25">
      <c r="A292" s="126" t="s">
        <v>10001</v>
      </c>
      <c r="B292" s="127">
        <v>8</v>
      </c>
      <c r="C292" s="130" t="s">
        <v>10030</v>
      </c>
      <c r="D292" s="21">
        <v>45768</v>
      </c>
      <c r="E292" s="143"/>
      <c r="F292" s="144">
        <v>15</v>
      </c>
      <c r="G292" s="143"/>
      <c r="H292" s="144"/>
      <c r="I292" s="144"/>
      <c r="J292" s="144"/>
    </row>
    <row r="293" spans="1:10" x14ac:dyDescent="0.25">
      <c r="A293" s="126" t="s">
        <v>10001</v>
      </c>
      <c r="B293" s="127">
        <v>8</v>
      </c>
      <c r="C293" s="130" t="s">
        <v>10030</v>
      </c>
      <c r="D293" s="21">
        <v>45778</v>
      </c>
      <c r="E293" s="143"/>
      <c r="F293" s="144">
        <v>13.9</v>
      </c>
      <c r="G293" s="143"/>
      <c r="H293" s="144"/>
      <c r="I293" s="144"/>
      <c r="J293" s="144"/>
    </row>
    <row r="294" spans="1:10" x14ac:dyDescent="0.25">
      <c r="A294" s="126" t="s">
        <v>10001</v>
      </c>
      <c r="B294" s="127">
        <v>8</v>
      </c>
      <c r="C294" s="130" t="s">
        <v>10030</v>
      </c>
      <c r="D294" s="21">
        <v>45788</v>
      </c>
      <c r="E294" s="143"/>
      <c r="F294" s="144">
        <v>15.2</v>
      </c>
      <c r="G294" s="143"/>
      <c r="H294" s="144"/>
      <c r="I294" s="144"/>
      <c r="J294" s="144"/>
    </row>
    <row r="295" spans="1:10" x14ac:dyDescent="0.25">
      <c r="A295" s="126" t="s">
        <v>10001</v>
      </c>
      <c r="B295" s="127">
        <v>8</v>
      </c>
      <c r="C295" s="130" t="s">
        <v>10030</v>
      </c>
      <c r="D295" s="21">
        <v>45798</v>
      </c>
      <c r="E295" s="143"/>
      <c r="F295" s="144">
        <v>16.5</v>
      </c>
      <c r="G295" s="143"/>
      <c r="H295" s="144"/>
      <c r="I295" s="144"/>
      <c r="J295" s="144"/>
    </row>
    <row r="296" spans="1:10" x14ac:dyDescent="0.25">
      <c r="A296" s="126" t="s">
        <v>10001</v>
      </c>
      <c r="B296" s="127">
        <v>8</v>
      </c>
      <c r="C296" s="130" t="s">
        <v>10030</v>
      </c>
      <c r="D296" s="21">
        <v>45808</v>
      </c>
      <c r="E296" s="143"/>
      <c r="F296" s="144">
        <v>15.3</v>
      </c>
      <c r="G296" s="143"/>
      <c r="H296" s="144"/>
      <c r="I296" s="144"/>
      <c r="J296" s="144"/>
    </row>
    <row r="297" spans="1:10" x14ac:dyDescent="0.25">
      <c r="A297" s="126" t="s">
        <v>10001</v>
      </c>
      <c r="B297" s="127">
        <v>8</v>
      </c>
      <c r="C297" s="130" t="s">
        <v>10030</v>
      </c>
      <c r="D297" s="21">
        <v>45818</v>
      </c>
      <c r="E297" s="143"/>
      <c r="F297" s="144">
        <v>10.7</v>
      </c>
      <c r="G297" s="143"/>
      <c r="H297" s="144"/>
      <c r="I297" s="144"/>
      <c r="J297" s="144"/>
    </row>
    <row r="298" spans="1:10" x14ac:dyDescent="0.25">
      <c r="A298" s="126" t="s">
        <v>10001</v>
      </c>
      <c r="B298" s="127">
        <v>8</v>
      </c>
      <c r="C298" s="130" t="s">
        <v>10030</v>
      </c>
      <c r="D298" s="21">
        <v>45828</v>
      </c>
      <c r="E298" s="143"/>
      <c r="F298" s="144">
        <v>6.9</v>
      </c>
      <c r="G298" s="143"/>
      <c r="H298" s="144"/>
      <c r="I298" s="144"/>
      <c r="J298" s="144"/>
    </row>
    <row r="299" spans="1:10" x14ac:dyDescent="0.25">
      <c r="A299" s="126" t="s">
        <v>10001</v>
      </c>
      <c r="B299" s="127">
        <v>8</v>
      </c>
      <c r="C299" s="130" t="s">
        <v>10030</v>
      </c>
      <c r="D299" s="21">
        <v>45803</v>
      </c>
      <c r="E299" s="143"/>
      <c r="F299" s="144">
        <v>0</v>
      </c>
      <c r="G299" s="143"/>
      <c r="H299" s="144"/>
      <c r="I299" s="144"/>
      <c r="J299" s="144"/>
    </row>
    <row r="300" spans="1:10" x14ac:dyDescent="0.25">
      <c r="A300" s="126" t="s">
        <v>10001</v>
      </c>
      <c r="B300" s="127">
        <v>9</v>
      </c>
      <c r="C300" s="130" t="s">
        <v>10031</v>
      </c>
      <c r="D300" s="21">
        <v>45698</v>
      </c>
      <c r="E300" s="143"/>
      <c r="F300" s="144">
        <v>61.1</v>
      </c>
      <c r="G300" s="143"/>
      <c r="H300" s="144"/>
      <c r="I300" s="144"/>
      <c r="J300" s="144"/>
    </row>
    <row r="301" spans="1:10" x14ac:dyDescent="0.25">
      <c r="A301" s="126" t="s">
        <v>10001</v>
      </c>
      <c r="B301" s="127">
        <v>9</v>
      </c>
      <c r="C301" s="130" t="s">
        <v>10031</v>
      </c>
      <c r="D301" s="21">
        <v>45708</v>
      </c>
      <c r="E301" s="143"/>
      <c r="F301" s="144">
        <v>30.7</v>
      </c>
      <c r="G301" s="143"/>
      <c r="H301" s="144"/>
      <c r="I301" s="144"/>
      <c r="J301" s="144"/>
    </row>
    <row r="302" spans="1:10" x14ac:dyDescent="0.25">
      <c r="A302" s="126" t="s">
        <v>10001</v>
      </c>
      <c r="B302" s="127">
        <v>9</v>
      </c>
      <c r="C302" s="130" t="s">
        <v>10031</v>
      </c>
      <c r="D302" s="21">
        <v>45690</v>
      </c>
      <c r="E302" s="143"/>
      <c r="F302" s="144">
        <v>30.4</v>
      </c>
      <c r="G302" s="143"/>
      <c r="H302" s="144"/>
      <c r="I302" s="144"/>
      <c r="J302" s="144"/>
    </row>
    <row r="303" spans="1:10" x14ac:dyDescent="0.25">
      <c r="A303" s="126" t="s">
        <v>10001</v>
      </c>
      <c r="B303" s="127">
        <v>9</v>
      </c>
      <c r="C303" s="130" t="s">
        <v>10031</v>
      </c>
      <c r="D303" s="21">
        <v>45728</v>
      </c>
      <c r="E303" s="143"/>
      <c r="F303" s="144">
        <v>36.6</v>
      </c>
      <c r="G303" s="143"/>
      <c r="H303" s="144"/>
      <c r="I303" s="144"/>
      <c r="J303" s="144"/>
    </row>
    <row r="304" spans="1:10" x14ac:dyDescent="0.25">
      <c r="A304" s="126" t="s">
        <v>10001</v>
      </c>
      <c r="B304" s="127">
        <v>9</v>
      </c>
      <c r="C304" s="130" t="s">
        <v>10031</v>
      </c>
      <c r="D304" s="21">
        <v>45738</v>
      </c>
      <c r="E304" s="143"/>
      <c r="F304" s="144">
        <v>55.5</v>
      </c>
      <c r="G304" s="143"/>
      <c r="H304" s="144"/>
      <c r="I304" s="144"/>
      <c r="J304" s="144"/>
    </row>
    <row r="305" spans="1:10" x14ac:dyDescent="0.25">
      <c r="A305" s="126" t="s">
        <v>10001</v>
      </c>
      <c r="B305" s="127">
        <v>9</v>
      </c>
      <c r="C305" s="130" t="s">
        <v>10031</v>
      </c>
      <c r="D305" s="21">
        <v>45748</v>
      </c>
      <c r="E305" s="143"/>
      <c r="F305" s="144">
        <v>63.7</v>
      </c>
      <c r="G305" s="143"/>
      <c r="H305" s="144"/>
      <c r="I305" s="144"/>
      <c r="J305" s="144"/>
    </row>
    <row r="306" spans="1:10" x14ac:dyDescent="0.25">
      <c r="A306" s="126" t="s">
        <v>10001</v>
      </c>
      <c r="B306" s="127">
        <v>9</v>
      </c>
      <c r="C306" s="130" t="s">
        <v>10031</v>
      </c>
      <c r="D306" s="21">
        <v>45758</v>
      </c>
      <c r="E306" s="143"/>
      <c r="F306" s="144">
        <v>17.100000000000001</v>
      </c>
      <c r="G306" s="143"/>
      <c r="H306" s="144"/>
      <c r="I306" s="144"/>
      <c r="J306" s="144"/>
    </row>
    <row r="307" spans="1:10" x14ac:dyDescent="0.25">
      <c r="A307" s="126" t="s">
        <v>10001</v>
      </c>
      <c r="B307" s="127">
        <v>9</v>
      </c>
      <c r="C307" s="130" t="s">
        <v>10031</v>
      </c>
      <c r="D307" s="21">
        <v>45768</v>
      </c>
      <c r="E307" s="143"/>
      <c r="F307" s="144">
        <v>15</v>
      </c>
      <c r="G307" s="143"/>
      <c r="H307" s="144"/>
      <c r="I307" s="144"/>
      <c r="J307" s="144"/>
    </row>
    <row r="308" spans="1:10" x14ac:dyDescent="0.25">
      <c r="A308" s="126" t="s">
        <v>10001</v>
      </c>
      <c r="B308" s="127">
        <v>9</v>
      </c>
      <c r="C308" s="130" t="s">
        <v>10031</v>
      </c>
      <c r="D308" s="21">
        <v>45778</v>
      </c>
      <c r="E308" s="143"/>
      <c r="F308" s="144">
        <v>13.9</v>
      </c>
      <c r="G308" s="143"/>
      <c r="H308" s="144"/>
      <c r="I308" s="144"/>
      <c r="J308" s="144"/>
    </row>
    <row r="309" spans="1:10" x14ac:dyDescent="0.25">
      <c r="A309" s="126" t="s">
        <v>10001</v>
      </c>
      <c r="B309" s="127">
        <v>9</v>
      </c>
      <c r="C309" s="130" t="s">
        <v>10031</v>
      </c>
      <c r="D309" s="21">
        <v>45788</v>
      </c>
      <c r="E309" s="143"/>
      <c r="F309" s="144">
        <v>15.2</v>
      </c>
      <c r="G309" s="143"/>
      <c r="H309" s="144"/>
      <c r="I309" s="144"/>
      <c r="J309" s="144"/>
    </row>
    <row r="310" spans="1:10" x14ac:dyDescent="0.25">
      <c r="A310" s="126" t="s">
        <v>10001</v>
      </c>
      <c r="B310" s="127">
        <v>9</v>
      </c>
      <c r="C310" s="130" t="s">
        <v>10031</v>
      </c>
      <c r="D310" s="21">
        <v>45798</v>
      </c>
      <c r="E310" s="143"/>
      <c r="F310" s="144">
        <v>16.5</v>
      </c>
      <c r="G310" s="143"/>
      <c r="H310" s="144"/>
      <c r="I310" s="144"/>
      <c r="J310" s="144"/>
    </row>
    <row r="311" spans="1:10" x14ac:dyDescent="0.25">
      <c r="A311" s="126" t="s">
        <v>10001</v>
      </c>
      <c r="B311" s="127">
        <v>9</v>
      </c>
      <c r="C311" s="130" t="s">
        <v>10031</v>
      </c>
      <c r="D311" s="21">
        <v>45808</v>
      </c>
      <c r="E311" s="143"/>
      <c r="F311" s="144">
        <v>15.3</v>
      </c>
      <c r="G311" s="143"/>
      <c r="H311" s="144"/>
      <c r="I311" s="144"/>
      <c r="J311" s="144"/>
    </row>
    <row r="312" spans="1:10" x14ac:dyDescent="0.25">
      <c r="A312" s="126" t="s">
        <v>10001</v>
      </c>
      <c r="B312" s="127">
        <v>9</v>
      </c>
      <c r="C312" s="130" t="s">
        <v>10031</v>
      </c>
      <c r="D312" s="21">
        <v>45818</v>
      </c>
      <c r="E312" s="143"/>
      <c r="F312" s="144">
        <v>10.7</v>
      </c>
      <c r="G312" s="143"/>
      <c r="H312" s="144"/>
      <c r="I312" s="144"/>
      <c r="J312" s="144"/>
    </row>
    <row r="313" spans="1:10" x14ac:dyDescent="0.25">
      <c r="A313" s="126" t="s">
        <v>10001</v>
      </c>
      <c r="B313" s="127">
        <v>9</v>
      </c>
      <c r="C313" s="130" t="s">
        <v>10031</v>
      </c>
      <c r="D313" s="21">
        <v>45828</v>
      </c>
      <c r="E313" s="143"/>
      <c r="F313" s="144">
        <v>6.9</v>
      </c>
      <c r="G313" s="143"/>
      <c r="H313" s="144"/>
      <c r="I313" s="144"/>
      <c r="J313" s="144"/>
    </row>
    <row r="314" spans="1:10" x14ac:dyDescent="0.25">
      <c r="A314" s="126" t="s">
        <v>10001</v>
      </c>
      <c r="B314" s="127">
        <v>9</v>
      </c>
      <c r="C314" s="130" t="s">
        <v>10031</v>
      </c>
      <c r="D314" s="21">
        <v>45803</v>
      </c>
      <c r="E314" s="143"/>
      <c r="F314" s="144">
        <v>0</v>
      </c>
      <c r="G314" s="143"/>
      <c r="H314" s="144"/>
      <c r="I314" s="144"/>
      <c r="J314" s="144"/>
    </row>
    <row r="315" spans="1:10" x14ac:dyDescent="0.25">
      <c r="A315" s="126" t="s">
        <v>10001</v>
      </c>
      <c r="B315" s="127">
        <v>10</v>
      </c>
      <c r="C315" s="130" t="s">
        <v>10032</v>
      </c>
      <c r="D315" s="21">
        <v>45698</v>
      </c>
      <c r="E315" s="143"/>
      <c r="F315" s="144">
        <v>61.1</v>
      </c>
      <c r="G315" s="143"/>
      <c r="H315" s="144"/>
      <c r="I315" s="144"/>
      <c r="J315" s="144"/>
    </row>
    <row r="316" spans="1:10" x14ac:dyDescent="0.25">
      <c r="A316" s="126" t="s">
        <v>10001</v>
      </c>
      <c r="B316" s="127">
        <v>10</v>
      </c>
      <c r="C316" s="130" t="s">
        <v>10032</v>
      </c>
      <c r="D316" s="21">
        <v>45708</v>
      </c>
      <c r="E316" s="143"/>
      <c r="F316" s="144">
        <v>30.7</v>
      </c>
      <c r="G316" s="143"/>
      <c r="H316" s="144"/>
      <c r="I316" s="144"/>
      <c r="J316" s="144"/>
    </row>
    <row r="317" spans="1:10" x14ac:dyDescent="0.25">
      <c r="A317" s="126" t="s">
        <v>10001</v>
      </c>
      <c r="B317" s="127">
        <v>10</v>
      </c>
      <c r="C317" s="130" t="s">
        <v>10032</v>
      </c>
      <c r="D317" s="21">
        <v>45690</v>
      </c>
      <c r="E317" s="143"/>
      <c r="F317" s="144">
        <v>30.4</v>
      </c>
      <c r="G317" s="143"/>
      <c r="H317" s="144"/>
      <c r="I317" s="144"/>
      <c r="J317" s="144"/>
    </row>
    <row r="318" spans="1:10" x14ac:dyDescent="0.25">
      <c r="A318" s="126" t="s">
        <v>10001</v>
      </c>
      <c r="B318" s="127">
        <v>10</v>
      </c>
      <c r="C318" s="130" t="s">
        <v>10032</v>
      </c>
      <c r="D318" s="21">
        <v>45728</v>
      </c>
      <c r="E318" s="143"/>
      <c r="F318" s="144">
        <v>36.6</v>
      </c>
      <c r="G318" s="143"/>
      <c r="H318" s="144"/>
      <c r="I318" s="144"/>
      <c r="J318" s="144"/>
    </row>
    <row r="319" spans="1:10" x14ac:dyDescent="0.25">
      <c r="A319" s="126" t="s">
        <v>10001</v>
      </c>
      <c r="B319" s="127">
        <v>10</v>
      </c>
      <c r="C319" s="130" t="s">
        <v>10032</v>
      </c>
      <c r="D319" s="21">
        <v>45738</v>
      </c>
      <c r="E319" s="143"/>
      <c r="F319" s="144">
        <v>55.5</v>
      </c>
      <c r="G319" s="143"/>
      <c r="H319" s="144"/>
      <c r="I319" s="144"/>
      <c r="J319" s="144"/>
    </row>
    <row r="320" spans="1:10" x14ac:dyDescent="0.25">
      <c r="A320" s="126" t="s">
        <v>10001</v>
      </c>
      <c r="B320" s="127">
        <v>10</v>
      </c>
      <c r="C320" s="130" t="s">
        <v>10032</v>
      </c>
      <c r="D320" s="21">
        <v>45748</v>
      </c>
      <c r="E320" s="143"/>
      <c r="F320" s="144">
        <v>63.7</v>
      </c>
      <c r="G320" s="143"/>
      <c r="H320" s="144"/>
      <c r="I320" s="144"/>
      <c r="J320" s="144"/>
    </row>
    <row r="321" spans="1:10" x14ac:dyDescent="0.25">
      <c r="A321" s="126" t="s">
        <v>10001</v>
      </c>
      <c r="B321" s="127">
        <v>10</v>
      </c>
      <c r="C321" s="130" t="s">
        <v>10032</v>
      </c>
      <c r="D321" s="21">
        <v>45758</v>
      </c>
      <c r="E321" s="143"/>
      <c r="F321" s="144">
        <v>68.3</v>
      </c>
      <c r="G321" s="143"/>
      <c r="H321" s="144"/>
      <c r="I321" s="144"/>
      <c r="J321" s="144"/>
    </row>
    <row r="322" spans="1:10" x14ac:dyDescent="0.25">
      <c r="A322" s="126" t="s">
        <v>10001</v>
      </c>
      <c r="B322" s="127">
        <v>10</v>
      </c>
      <c r="C322" s="130" t="s">
        <v>10032</v>
      </c>
      <c r="D322" s="21">
        <v>45768</v>
      </c>
      <c r="E322" s="143"/>
      <c r="F322" s="144">
        <v>60.1</v>
      </c>
      <c r="G322" s="143"/>
      <c r="H322" s="144"/>
      <c r="I322" s="144"/>
      <c r="J322" s="144"/>
    </row>
    <row r="323" spans="1:10" x14ac:dyDescent="0.25">
      <c r="A323" s="126" t="s">
        <v>10001</v>
      </c>
      <c r="B323" s="127">
        <v>10</v>
      </c>
      <c r="C323" s="130" t="s">
        <v>10032</v>
      </c>
      <c r="D323" s="21">
        <v>45778</v>
      </c>
      <c r="E323" s="143"/>
      <c r="F323" s="144">
        <v>55.7</v>
      </c>
      <c r="G323" s="143"/>
      <c r="H323" s="144"/>
      <c r="I323" s="144"/>
      <c r="J323" s="144"/>
    </row>
    <row r="324" spans="1:10" x14ac:dyDescent="0.25">
      <c r="A324" s="126" t="s">
        <v>10001</v>
      </c>
      <c r="B324" s="127">
        <v>10</v>
      </c>
      <c r="C324" s="130" t="s">
        <v>10032</v>
      </c>
      <c r="D324" s="21">
        <v>45788</v>
      </c>
      <c r="E324" s="143"/>
      <c r="F324" s="144">
        <v>60.7</v>
      </c>
      <c r="G324" s="143"/>
      <c r="H324" s="144"/>
      <c r="I324" s="144"/>
      <c r="J324" s="144"/>
    </row>
    <row r="325" spans="1:10" x14ac:dyDescent="0.25">
      <c r="A325" s="126" t="s">
        <v>10001</v>
      </c>
      <c r="B325" s="127">
        <v>10</v>
      </c>
      <c r="C325" s="130" t="s">
        <v>10032</v>
      </c>
      <c r="D325" s="21">
        <v>45798</v>
      </c>
      <c r="E325" s="143"/>
      <c r="F325" s="144">
        <v>66.099999999999994</v>
      </c>
      <c r="G325" s="143"/>
      <c r="H325" s="144"/>
      <c r="I325" s="144"/>
      <c r="J325" s="144"/>
    </row>
    <row r="326" spans="1:10" x14ac:dyDescent="0.25">
      <c r="A326" s="126" t="s">
        <v>10001</v>
      </c>
      <c r="B326" s="127">
        <v>10</v>
      </c>
      <c r="C326" s="130" t="s">
        <v>10032</v>
      </c>
      <c r="D326" s="21">
        <v>45808</v>
      </c>
      <c r="E326" s="143"/>
      <c r="F326" s="144">
        <v>15.3</v>
      </c>
      <c r="G326" s="143"/>
      <c r="H326" s="144"/>
      <c r="I326" s="144"/>
      <c r="J326" s="144"/>
    </row>
    <row r="327" spans="1:10" x14ac:dyDescent="0.25">
      <c r="A327" s="126" t="s">
        <v>10001</v>
      </c>
      <c r="B327" s="127">
        <v>10</v>
      </c>
      <c r="C327" s="130" t="s">
        <v>10032</v>
      </c>
      <c r="D327" s="21">
        <v>45818</v>
      </c>
      <c r="E327" s="143"/>
      <c r="F327" s="144">
        <v>10.7</v>
      </c>
      <c r="G327" s="143"/>
      <c r="H327" s="144"/>
      <c r="I327" s="144"/>
      <c r="J327" s="144"/>
    </row>
    <row r="328" spans="1:10" x14ac:dyDescent="0.25">
      <c r="A328" s="126" t="s">
        <v>10001</v>
      </c>
      <c r="B328" s="127">
        <v>10</v>
      </c>
      <c r="C328" s="130" t="s">
        <v>10032</v>
      </c>
      <c r="D328" s="21">
        <v>45828</v>
      </c>
      <c r="E328" s="143"/>
      <c r="F328" s="144">
        <v>6.9</v>
      </c>
      <c r="G328" s="143"/>
      <c r="H328" s="144"/>
      <c r="I328" s="144"/>
      <c r="J328" s="144"/>
    </row>
    <row r="329" spans="1:10" x14ac:dyDescent="0.25">
      <c r="A329" s="126" t="s">
        <v>10001</v>
      </c>
      <c r="B329" s="127">
        <v>10</v>
      </c>
      <c r="C329" s="130" t="s">
        <v>10032</v>
      </c>
      <c r="D329" s="21">
        <v>45803</v>
      </c>
      <c r="E329" s="143"/>
      <c r="F329" s="144">
        <v>0</v>
      </c>
      <c r="G329" s="143"/>
      <c r="H329" s="144"/>
      <c r="I329" s="144"/>
      <c r="J329" s="144"/>
    </row>
    <row r="330" spans="1:10" x14ac:dyDescent="0.25">
      <c r="A330" s="126" t="s">
        <v>10066</v>
      </c>
      <c r="B330" s="127">
        <v>1</v>
      </c>
      <c r="C330" s="130"/>
      <c r="D330" s="220"/>
      <c r="E330" s="143"/>
      <c r="F330" s="144">
        <v>76.2</v>
      </c>
      <c r="G330" s="143" t="s">
        <v>10116</v>
      </c>
      <c r="H330" s="144"/>
      <c r="I330" s="144"/>
      <c r="J330" s="144"/>
    </row>
    <row r="331" spans="1:10" x14ac:dyDescent="0.25">
      <c r="A331" s="126" t="s">
        <v>10066</v>
      </c>
      <c r="B331" s="127">
        <v>1</v>
      </c>
      <c r="C331" s="130"/>
      <c r="D331" s="220"/>
      <c r="E331" s="143"/>
      <c r="F331" s="144">
        <v>76.2</v>
      </c>
      <c r="G331" s="143" t="s">
        <v>10117</v>
      </c>
      <c r="H331" s="144"/>
      <c r="I331" s="144"/>
      <c r="J331" s="144"/>
    </row>
    <row r="332" spans="1:10" x14ac:dyDescent="0.25">
      <c r="A332" s="126" t="s">
        <v>10066</v>
      </c>
      <c r="B332" s="127">
        <v>1</v>
      </c>
      <c r="C332" s="130"/>
      <c r="D332" s="220"/>
      <c r="E332" s="143"/>
      <c r="F332" s="144">
        <v>152.4</v>
      </c>
      <c r="G332" s="143" t="s">
        <v>10118</v>
      </c>
      <c r="H332" s="144"/>
      <c r="I332" s="144"/>
      <c r="J332" s="144"/>
    </row>
    <row r="333" spans="1:10" x14ac:dyDescent="0.25">
      <c r="A333" s="126" t="s">
        <v>10066</v>
      </c>
      <c r="B333" s="127">
        <v>1</v>
      </c>
      <c r="C333" s="130"/>
      <c r="D333" s="220"/>
      <c r="E333" s="143"/>
      <c r="F333" s="144">
        <v>152.4</v>
      </c>
      <c r="G333" s="143" t="s">
        <v>10119</v>
      </c>
      <c r="H333" s="144"/>
      <c r="I333" s="144"/>
      <c r="J333" s="144"/>
    </row>
    <row r="334" spans="1:10" x14ac:dyDescent="0.25">
      <c r="A334" s="126" t="s">
        <v>10066</v>
      </c>
      <c r="B334" s="127">
        <v>1</v>
      </c>
      <c r="C334" s="130"/>
      <c r="D334" s="220"/>
      <c r="E334" s="143"/>
      <c r="F334" s="144">
        <v>50.8</v>
      </c>
      <c r="G334" s="143" t="s">
        <v>10120</v>
      </c>
      <c r="H334" s="144"/>
      <c r="I334" s="144"/>
      <c r="J334" s="144"/>
    </row>
    <row r="335" spans="1:10" x14ac:dyDescent="0.25">
      <c r="A335" s="126" t="s">
        <v>10067</v>
      </c>
      <c r="B335" s="127">
        <v>1</v>
      </c>
      <c r="C335" s="130"/>
      <c r="D335" s="220"/>
      <c r="E335" s="143"/>
      <c r="F335" s="144">
        <v>76.2</v>
      </c>
      <c r="G335" s="143" t="s">
        <v>10116</v>
      </c>
      <c r="H335" s="144"/>
      <c r="I335" s="144"/>
      <c r="J335" s="144"/>
    </row>
    <row r="336" spans="1:10" x14ac:dyDescent="0.25">
      <c r="A336" s="126" t="s">
        <v>10067</v>
      </c>
      <c r="B336" s="127">
        <v>1</v>
      </c>
      <c r="C336" s="130"/>
      <c r="D336" s="220"/>
      <c r="E336" s="143"/>
      <c r="F336" s="144">
        <v>76.2</v>
      </c>
      <c r="G336" s="143" t="s">
        <v>10117</v>
      </c>
      <c r="H336" s="144"/>
      <c r="I336" s="144"/>
      <c r="J336" s="144"/>
    </row>
    <row r="337" spans="1:10" x14ac:dyDescent="0.25">
      <c r="A337" s="126" t="s">
        <v>10067</v>
      </c>
      <c r="B337" s="127">
        <v>1</v>
      </c>
      <c r="C337" s="130"/>
      <c r="D337" s="220"/>
      <c r="E337" s="143"/>
      <c r="F337" s="144">
        <v>152.4</v>
      </c>
      <c r="G337" s="143" t="s">
        <v>10118</v>
      </c>
      <c r="H337" s="144"/>
      <c r="I337" s="144"/>
      <c r="J337" s="144"/>
    </row>
    <row r="338" spans="1:10" x14ac:dyDescent="0.25">
      <c r="A338" s="126" t="s">
        <v>10067</v>
      </c>
      <c r="B338" s="127">
        <v>1</v>
      </c>
      <c r="C338" s="130"/>
      <c r="D338" s="220"/>
      <c r="E338" s="143"/>
      <c r="F338" s="144">
        <v>152.4</v>
      </c>
      <c r="G338" s="143" t="s">
        <v>10119</v>
      </c>
      <c r="H338" s="144"/>
      <c r="I338" s="144"/>
      <c r="J338" s="144"/>
    </row>
    <row r="339" spans="1:10" x14ac:dyDescent="0.25">
      <c r="A339" s="126" t="s">
        <v>10067</v>
      </c>
      <c r="B339" s="127">
        <v>1</v>
      </c>
      <c r="C339" s="130"/>
      <c r="D339" s="220"/>
      <c r="E339" s="143"/>
      <c r="F339" s="144">
        <v>50.8</v>
      </c>
      <c r="G339" s="143" t="s">
        <v>10120</v>
      </c>
      <c r="H339" s="144"/>
      <c r="I339" s="144"/>
      <c r="J339" s="144"/>
    </row>
    <row r="340" spans="1:10" x14ac:dyDescent="0.25">
      <c r="A340" s="126" t="s">
        <v>10068</v>
      </c>
      <c r="B340" s="127">
        <v>1</v>
      </c>
      <c r="C340" s="130"/>
      <c r="D340" s="220"/>
      <c r="E340" s="143"/>
      <c r="F340" s="144">
        <v>76.2</v>
      </c>
      <c r="G340" s="143" t="s">
        <v>10116</v>
      </c>
      <c r="H340" s="144"/>
      <c r="I340" s="144"/>
      <c r="J340" s="144"/>
    </row>
    <row r="341" spans="1:10" x14ac:dyDescent="0.25">
      <c r="A341" s="126" t="s">
        <v>10068</v>
      </c>
      <c r="B341" s="127">
        <v>1</v>
      </c>
      <c r="C341" s="130"/>
      <c r="D341" s="220"/>
      <c r="E341" s="143"/>
      <c r="F341" s="144">
        <v>76.2</v>
      </c>
      <c r="G341" s="143" t="s">
        <v>10117</v>
      </c>
      <c r="H341" s="144"/>
      <c r="I341" s="144"/>
      <c r="J341" s="144"/>
    </row>
    <row r="342" spans="1:10" x14ac:dyDescent="0.25">
      <c r="A342" s="126" t="s">
        <v>10068</v>
      </c>
      <c r="B342" s="127">
        <v>1</v>
      </c>
      <c r="C342" s="130"/>
      <c r="D342" s="220"/>
      <c r="E342" s="143"/>
      <c r="F342" s="144">
        <v>152.4</v>
      </c>
      <c r="G342" s="143" t="s">
        <v>10118</v>
      </c>
      <c r="H342" s="144"/>
      <c r="I342" s="144"/>
      <c r="J342" s="144"/>
    </row>
    <row r="343" spans="1:10" x14ac:dyDescent="0.25">
      <c r="A343" s="126" t="s">
        <v>10068</v>
      </c>
      <c r="B343" s="127">
        <v>1</v>
      </c>
      <c r="C343" s="130"/>
      <c r="D343" s="220"/>
      <c r="E343" s="143"/>
      <c r="F343" s="144">
        <v>152.4</v>
      </c>
      <c r="G343" s="143" t="s">
        <v>10119</v>
      </c>
      <c r="H343" s="144"/>
      <c r="I343" s="144"/>
      <c r="J343" s="144"/>
    </row>
    <row r="344" spans="1:10" x14ac:dyDescent="0.25">
      <c r="A344" s="126" t="s">
        <v>10068</v>
      </c>
      <c r="B344" s="127">
        <v>1</v>
      </c>
      <c r="C344" s="130"/>
      <c r="D344" s="220"/>
      <c r="E344" s="143"/>
      <c r="F344" s="144">
        <v>50.8</v>
      </c>
      <c r="G344" s="143" t="s">
        <v>10120</v>
      </c>
      <c r="H344" s="144"/>
      <c r="I344" s="144"/>
      <c r="J344" s="144"/>
    </row>
    <row r="345" spans="1:10" x14ac:dyDescent="0.25">
      <c r="A345" s="126" t="s">
        <v>10069</v>
      </c>
      <c r="B345" s="127">
        <v>1</v>
      </c>
      <c r="C345" s="130"/>
      <c r="D345" s="220"/>
      <c r="E345" s="143"/>
      <c r="F345" s="144">
        <v>76.2</v>
      </c>
      <c r="G345" s="143" t="s">
        <v>10116</v>
      </c>
      <c r="H345" s="144"/>
      <c r="I345" s="144"/>
      <c r="J345" s="144"/>
    </row>
    <row r="346" spans="1:10" x14ac:dyDescent="0.25">
      <c r="A346" s="126" t="s">
        <v>10069</v>
      </c>
      <c r="B346" s="127">
        <v>1</v>
      </c>
      <c r="C346" s="130"/>
      <c r="D346" s="220"/>
      <c r="E346" s="143"/>
      <c r="F346" s="144">
        <v>76.2</v>
      </c>
      <c r="G346" s="143" t="s">
        <v>10117</v>
      </c>
      <c r="H346" s="144"/>
      <c r="I346" s="144"/>
      <c r="J346" s="144"/>
    </row>
    <row r="347" spans="1:10" x14ac:dyDescent="0.25">
      <c r="A347" s="126" t="s">
        <v>10069</v>
      </c>
      <c r="B347" s="127">
        <v>1</v>
      </c>
      <c r="C347" s="130"/>
      <c r="D347" s="220"/>
      <c r="E347" s="143"/>
      <c r="F347" s="144">
        <v>152.4</v>
      </c>
      <c r="G347" s="143" t="s">
        <v>10118</v>
      </c>
      <c r="H347" s="144"/>
      <c r="I347" s="144"/>
      <c r="J347" s="144"/>
    </row>
    <row r="348" spans="1:10" x14ac:dyDescent="0.25">
      <c r="A348" s="126" t="s">
        <v>10069</v>
      </c>
      <c r="B348" s="127">
        <v>1</v>
      </c>
      <c r="C348" s="130"/>
      <c r="D348" s="220"/>
      <c r="E348" s="143"/>
      <c r="F348" s="144">
        <v>152.4</v>
      </c>
      <c r="G348" s="143" t="s">
        <v>10119</v>
      </c>
      <c r="H348" s="144"/>
      <c r="I348" s="144"/>
      <c r="J348" s="144"/>
    </row>
    <row r="349" spans="1:10" x14ac:dyDescent="0.25">
      <c r="A349" s="126" t="s">
        <v>10069</v>
      </c>
      <c r="B349" s="127">
        <v>1</v>
      </c>
      <c r="C349" s="130"/>
      <c r="D349" s="220"/>
      <c r="E349" s="143"/>
      <c r="F349" s="144">
        <v>50.8</v>
      </c>
      <c r="G349" s="143" t="s">
        <v>10120</v>
      </c>
      <c r="H349" s="144"/>
      <c r="I349" s="144"/>
      <c r="J349" s="144"/>
    </row>
    <row r="350" spans="1:10" x14ac:dyDescent="0.25">
      <c r="A350" s="126" t="s">
        <v>10070</v>
      </c>
      <c r="B350" s="127">
        <v>1</v>
      </c>
      <c r="C350" s="130"/>
      <c r="D350" s="220"/>
      <c r="E350" s="143"/>
      <c r="F350" s="144">
        <v>76.2</v>
      </c>
      <c r="G350" s="143" t="s">
        <v>10116</v>
      </c>
      <c r="H350" s="144"/>
      <c r="I350" s="144"/>
      <c r="J350" s="144"/>
    </row>
    <row r="351" spans="1:10" x14ac:dyDescent="0.25">
      <c r="A351" s="126" t="s">
        <v>10070</v>
      </c>
      <c r="B351" s="127">
        <v>1</v>
      </c>
      <c r="C351" s="130"/>
      <c r="D351" s="220"/>
      <c r="E351" s="143"/>
      <c r="F351" s="144">
        <v>76.2</v>
      </c>
      <c r="G351" s="143" t="s">
        <v>10117</v>
      </c>
      <c r="H351" s="144"/>
      <c r="I351" s="144"/>
      <c r="J351" s="144"/>
    </row>
    <row r="352" spans="1:10" x14ac:dyDescent="0.25">
      <c r="A352" s="126" t="s">
        <v>10070</v>
      </c>
      <c r="B352" s="127">
        <v>1</v>
      </c>
      <c r="C352" s="130"/>
      <c r="D352" s="220"/>
      <c r="E352" s="143"/>
      <c r="F352" s="144">
        <v>152.4</v>
      </c>
      <c r="G352" s="143" t="s">
        <v>10118</v>
      </c>
      <c r="H352" s="144"/>
      <c r="I352" s="144"/>
      <c r="J352" s="144"/>
    </row>
    <row r="353" spans="1:10" x14ac:dyDescent="0.25">
      <c r="A353" s="126" t="s">
        <v>10070</v>
      </c>
      <c r="B353" s="127">
        <v>1</v>
      </c>
      <c r="C353" s="130"/>
      <c r="D353" s="220"/>
      <c r="E353" s="143"/>
      <c r="F353" s="144">
        <v>152.4</v>
      </c>
      <c r="G353" s="143" t="s">
        <v>10119</v>
      </c>
      <c r="H353" s="144"/>
      <c r="I353" s="144"/>
      <c r="J353" s="144"/>
    </row>
    <row r="354" spans="1:10" x14ac:dyDescent="0.25">
      <c r="A354" s="126" t="s">
        <v>10070</v>
      </c>
      <c r="B354" s="127">
        <v>1</v>
      </c>
      <c r="C354" s="130"/>
      <c r="D354" s="220"/>
      <c r="E354" s="143"/>
      <c r="F354" s="144">
        <v>50.8</v>
      </c>
      <c r="G354" s="143" t="s">
        <v>10120</v>
      </c>
      <c r="H354" s="144"/>
      <c r="I354" s="144"/>
      <c r="J354" s="144"/>
    </row>
    <row r="355" spans="1:10" x14ac:dyDescent="0.25">
      <c r="A355" s="126" t="s">
        <v>10071</v>
      </c>
      <c r="B355" s="127">
        <v>1</v>
      </c>
      <c r="C355" s="130"/>
      <c r="D355" s="220"/>
      <c r="E355" s="143"/>
      <c r="F355" s="144">
        <v>76.2</v>
      </c>
      <c r="G355" s="143" t="s">
        <v>10116</v>
      </c>
      <c r="H355" s="144"/>
      <c r="I355" s="144"/>
      <c r="J355" s="144"/>
    </row>
    <row r="356" spans="1:10" x14ac:dyDescent="0.25">
      <c r="A356" s="126" t="s">
        <v>10071</v>
      </c>
      <c r="B356" s="127">
        <v>1</v>
      </c>
      <c r="C356" s="130"/>
      <c r="D356" s="220"/>
      <c r="E356" s="143"/>
      <c r="F356" s="144">
        <v>76.2</v>
      </c>
      <c r="G356" s="143" t="s">
        <v>10117</v>
      </c>
      <c r="H356" s="144"/>
      <c r="I356" s="144"/>
      <c r="J356" s="144"/>
    </row>
    <row r="357" spans="1:10" x14ac:dyDescent="0.25">
      <c r="A357" s="126" t="s">
        <v>10071</v>
      </c>
      <c r="B357" s="127">
        <v>1</v>
      </c>
      <c r="C357" s="130"/>
      <c r="D357" s="220"/>
      <c r="E357" s="143"/>
      <c r="F357" s="144">
        <v>152.4</v>
      </c>
      <c r="G357" s="143" t="s">
        <v>10118</v>
      </c>
      <c r="H357" s="144"/>
      <c r="I357" s="144"/>
      <c r="J357" s="144"/>
    </row>
    <row r="358" spans="1:10" x14ac:dyDescent="0.25">
      <c r="A358" s="126" t="s">
        <v>10071</v>
      </c>
      <c r="B358" s="127">
        <v>1</v>
      </c>
      <c r="C358" s="130"/>
      <c r="D358" s="220"/>
      <c r="E358" s="143"/>
      <c r="F358" s="144">
        <v>152.4</v>
      </c>
      <c r="G358" s="143" t="s">
        <v>10119</v>
      </c>
      <c r="H358" s="144"/>
      <c r="I358" s="144"/>
      <c r="J358" s="144"/>
    </row>
    <row r="359" spans="1:10" x14ac:dyDescent="0.25">
      <c r="A359" s="126" t="s">
        <v>10071</v>
      </c>
      <c r="B359" s="127">
        <v>1</v>
      </c>
      <c r="C359" s="130"/>
      <c r="D359" s="220"/>
      <c r="E359" s="143"/>
      <c r="F359" s="144">
        <v>50.8</v>
      </c>
      <c r="G359" s="143" t="s">
        <v>10120</v>
      </c>
      <c r="H359" s="144"/>
      <c r="I359" s="144"/>
      <c r="J359" s="144"/>
    </row>
    <row r="360" spans="1:10" x14ac:dyDescent="0.25">
      <c r="A360" s="126" t="s">
        <v>10072</v>
      </c>
      <c r="B360" s="127">
        <v>1</v>
      </c>
      <c r="C360" s="130"/>
      <c r="D360" s="220"/>
      <c r="E360" s="143"/>
      <c r="F360" s="144">
        <v>76.2</v>
      </c>
      <c r="G360" s="143" t="s">
        <v>10116</v>
      </c>
      <c r="H360" s="144"/>
      <c r="I360" s="144"/>
      <c r="J360" s="144"/>
    </row>
    <row r="361" spans="1:10" x14ac:dyDescent="0.25">
      <c r="A361" s="126" t="s">
        <v>10072</v>
      </c>
      <c r="B361" s="127">
        <v>1</v>
      </c>
      <c r="C361" s="130"/>
      <c r="D361" s="220"/>
      <c r="E361" s="143"/>
      <c r="F361" s="144">
        <v>76.2</v>
      </c>
      <c r="G361" s="143" t="s">
        <v>10117</v>
      </c>
      <c r="H361" s="144"/>
      <c r="I361" s="144"/>
      <c r="J361" s="144"/>
    </row>
    <row r="362" spans="1:10" x14ac:dyDescent="0.25">
      <c r="A362" s="126" t="s">
        <v>10072</v>
      </c>
      <c r="B362" s="127">
        <v>1</v>
      </c>
      <c r="C362" s="130"/>
      <c r="D362" s="220"/>
      <c r="E362" s="143"/>
      <c r="F362" s="144">
        <v>152.4</v>
      </c>
      <c r="G362" s="143" t="s">
        <v>10118</v>
      </c>
      <c r="H362" s="144"/>
      <c r="I362" s="144"/>
      <c r="J362" s="144"/>
    </row>
    <row r="363" spans="1:10" x14ac:dyDescent="0.25">
      <c r="A363" s="126" t="s">
        <v>10072</v>
      </c>
      <c r="B363" s="127">
        <v>1</v>
      </c>
      <c r="C363" s="130"/>
      <c r="D363" s="220"/>
      <c r="E363" s="143"/>
      <c r="F363" s="144">
        <v>152.4</v>
      </c>
      <c r="G363" s="143" t="s">
        <v>10119</v>
      </c>
      <c r="H363" s="144"/>
      <c r="I363" s="144"/>
      <c r="J363" s="144"/>
    </row>
    <row r="364" spans="1:10" x14ac:dyDescent="0.25">
      <c r="A364" s="126" t="s">
        <v>10072</v>
      </c>
      <c r="B364" s="127">
        <v>1</v>
      </c>
      <c r="C364" s="130"/>
      <c r="D364" s="220"/>
      <c r="E364" s="143"/>
      <c r="F364" s="144">
        <v>50.8</v>
      </c>
      <c r="G364" s="143" t="s">
        <v>10120</v>
      </c>
      <c r="H364" s="144"/>
      <c r="I364" s="144"/>
      <c r="J364" s="144"/>
    </row>
    <row r="365" spans="1:10" x14ac:dyDescent="0.25">
      <c r="A365" s="126" t="s">
        <v>10073</v>
      </c>
      <c r="B365" s="127">
        <v>1</v>
      </c>
      <c r="C365" s="130"/>
      <c r="D365" s="220"/>
      <c r="E365" s="143"/>
      <c r="F365" s="144">
        <v>76.2</v>
      </c>
      <c r="G365" s="143" t="s">
        <v>10116</v>
      </c>
      <c r="H365" s="144"/>
      <c r="I365" s="144"/>
      <c r="J365" s="144"/>
    </row>
    <row r="366" spans="1:10" x14ac:dyDescent="0.25">
      <c r="A366" s="126" t="s">
        <v>10073</v>
      </c>
      <c r="B366" s="127">
        <v>1</v>
      </c>
      <c r="C366" s="130"/>
      <c r="D366" s="220"/>
      <c r="E366" s="143"/>
      <c r="F366" s="144">
        <v>76.2</v>
      </c>
      <c r="G366" s="143" t="s">
        <v>10117</v>
      </c>
      <c r="H366" s="144"/>
      <c r="I366" s="144"/>
      <c r="J366" s="144"/>
    </row>
    <row r="367" spans="1:10" x14ac:dyDescent="0.25">
      <c r="A367" s="126" t="s">
        <v>10073</v>
      </c>
      <c r="B367" s="127">
        <v>1</v>
      </c>
      <c r="C367" s="130"/>
      <c r="D367" s="220"/>
      <c r="E367" s="143"/>
      <c r="F367" s="144">
        <v>152.4</v>
      </c>
      <c r="G367" s="143" t="s">
        <v>10118</v>
      </c>
      <c r="H367" s="144"/>
      <c r="I367" s="144"/>
      <c r="J367" s="144"/>
    </row>
    <row r="368" spans="1:10" x14ac:dyDescent="0.25">
      <c r="A368" s="126" t="s">
        <v>10073</v>
      </c>
      <c r="B368" s="127">
        <v>1</v>
      </c>
      <c r="C368" s="130"/>
      <c r="D368" s="220"/>
      <c r="E368" s="143"/>
      <c r="F368" s="144">
        <v>152.4</v>
      </c>
      <c r="G368" s="143" t="s">
        <v>10119</v>
      </c>
      <c r="H368" s="144"/>
      <c r="I368" s="144"/>
      <c r="J368" s="144"/>
    </row>
    <row r="369" spans="1:10" x14ac:dyDescent="0.25">
      <c r="A369" s="126" t="s">
        <v>10073</v>
      </c>
      <c r="B369" s="127">
        <v>1</v>
      </c>
      <c r="C369" s="130"/>
      <c r="D369" s="220"/>
      <c r="E369" s="143"/>
      <c r="F369" s="144">
        <v>50.8</v>
      </c>
      <c r="G369" s="143" t="s">
        <v>10120</v>
      </c>
      <c r="H369" s="144"/>
      <c r="I369" s="144"/>
      <c r="J369" s="144"/>
    </row>
    <row r="370" spans="1:10" x14ac:dyDescent="0.25">
      <c r="A370" s="126" t="s">
        <v>10074</v>
      </c>
      <c r="B370" s="127">
        <v>1</v>
      </c>
      <c r="C370" s="130"/>
      <c r="D370" s="220"/>
      <c r="E370" s="143"/>
      <c r="F370" s="144">
        <v>76.2</v>
      </c>
      <c r="G370" s="143" t="s">
        <v>10116</v>
      </c>
      <c r="H370" s="144"/>
      <c r="I370" s="144"/>
      <c r="J370" s="144"/>
    </row>
    <row r="371" spans="1:10" x14ac:dyDescent="0.25">
      <c r="A371" s="126" t="s">
        <v>10074</v>
      </c>
      <c r="B371" s="127">
        <v>1</v>
      </c>
      <c r="C371" s="130"/>
      <c r="D371" s="220"/>
      <c r="E371" s="143"/>
      <c r="F371" s="144">
        <v>76.2</v>
      </c>
      <c r="G371" s="143" t="s">
        <v>10117</v>
      </c>
      <c r="H371" s="144"/>
      <c r="I371" s="144"/>
      <c r="J371" s="144"/>
    </row>
    <row r="372" spans="1:10" x14ac:dyDescent="0.25">
      <c r="A372" s="126" t="s">
        <v>10074</v>
      </c>
      <c r="B372" s="127">
        <v>1</v>
      </c>
      <c r="C372" s="130"/>
      <c r="D372" s="220"/>
      <c r="E372" s="143"/>
      <c r="F372" s="144">
        <v>152.4</v>
      </c>
      <c r="G372" s="143" t="s">
        <v>10118</v>
      </c>
      <c r="H372" s="144"/>
      <c r="I372" s="144"/>
      <c r="J372" s="144"/>
    </row>
    <row r="373" spans="1:10" x14ac:dyDescent="0.25">
      <c r="A373" s="126" t="s">
        <v>10074</v>
      </c>
      <c r="B373" s="127">
        <v>1</v>
      </c>
      <c r="C373" s="130"/>
      <c r="D373" s="220"/>
      <c r="E373" s="143"/>
      <c r="F373" s="144">
        <v>152.4</v>
      </c>
      <c r="G373" s="143" t="s">
        <v>10119</v>
      </c>
      <c r="H373" s="144"/>
      <c r="I373" s="144"/>
      <c r="J373" s="144"/>
    </row>
    <row r="374" spans="1:10" x14ac:dyDescent="0.25">
      <c r="A374" s="126" t="s">
        <v>10074</v>
      </c>
      <c r="B374" s="127">
        <v>1</v>
      </c>
      <c r="C374" s="130"/>
      <c r="D374" s="220"/>
      <c r="E374" s="143"/>
      <c r="F374" s="144">
        <v>50.8</v>
      </c>
      <c r="G374" s="143" t="s">
        <v>10120</v>
      </c>
      <c r="H374" s="144"/>
      <c r="I374" s="144"/>
      <c r="J374" s="144"/>
    </row>
    <row r="375" spans="1:10" x14ac:dyDescent="0.25">
      <c r="A375" s="126" t="s">
        <v>10075</v>
      </c>
      <c r="B375" s="127">
        <v>1</v>
      </c>
      <c r="C375" s="130"/>
      <c r="D375" s="220"/>
      <c r="E375" s="143"/>
      <c r="F375" s="144">
        <v>76.2</v>
      </c>
      <c r="G375" s="143" t="s">
        <v>10116</v>
      </c>
      <c r="H375" s="144"/>
      <c r="I375" s="144"/>
      <c r="J375" s="144"/>
    </row>
    <row r="376" spans="1:10" x14ac:dyDescent="0.25">
      <c r="A376" s="126" t="s">
        <v>10075</v>
      </c>
      <c r="B376" s="127">
        <v>1</v>
      </c>
      <c r="C376" s="130"/>
      <c r="D376" s="220"/>
      <c r="E376" s="143"/>
      <c r="F376" s="144">
        <v>76.2</v>
      </c>
      <c r="G376" s="143" t="s">
        <v>10117</v>
      </c>
      <c r="H376" s="144"/>
      <c r="I376" s="144"/>
      <c r="J376" s="144"/>
    </row>
    <row r="377" spans="1:10" x14ac:dyDescent="0.25">
      <c r="A377" s="126" t="s">
        <v>10075</v>
      </c>
      <c r="B377" s="127">
        <v>1</v>
      </c>
      <c r="C377" s="130"/>
      <c r="D377" s="220"/>
      <c r="E377" s="143"/>
      <c r="F377" s="144">
        <v>152.4</v>
      </c>
      <c r="G377" s="143" t="s">
        <v>10118</v>
      </c>
      <c r="H377" s="144"/>
      <c r="I377" s="144"/>
      <c r="J377" s="144"/>
    </row>
    <row r="378" spans="1:10" x14ac:dyDescent="0.25">
      <c r="A378" s="126" t="s">
        <v>10075</v>
      </c>
      <c r="B378" s="127">
        <v>1</v>
      </c>
      <c r="C378" s="130"/>
      <c r="D378" s="220"/>
      <c r="E378" s="143"/>
      <c r="F378" s="144">
        <v>152.4</v>
      </c>
      <c r="G378" s="143" t="s">
        <v>10119</v>
      </c>
      <c r="H378" s="144"/>
      <c r="I378" s="144"/>
      <c r="J378" s="144"/>
    </row>
    <row r="379" spans="1:10" x14ac:dyDescent="0.25">
      <c r="A379" s="126" t="s">
        <v>10075</v>
      </c>
      <c r="B379" s="127">
        <v>1</v>
      </c>
      <c r="C379" s="130"/>
      <c r="D379" s="220"/>
      <c r="E379" s="143"/>
      <c r="F379" s="144">
        <v>50.8</v>
      </c>
      <c r="G379" s="143" t="s">
        <v>10120</v>
      </c>
      <c r="H379" s="144"/>
      <c r="I379" s="144"/>
      <c r="J379" s="144"/>
    </row>
    <row r="380" spans="1:10" ht="18" x14ac:dyDescent="0.35">
      <c r="A380" s="126" t="s">
        <v>10123</v>
      </c>
      <c r="B380" s="127">
        <v>1</v>
      </c>
      <c r="C380" s="130" t="s">
        <v>10145</v>
      </c>
      <c r="D380" s="220"/>
      <c r="E380" s="143"/>
      <c r="F380" s="144"/>
      <c r="G380" s="143" t="s">
        <v>10142</v>
      </c>
      <c r="H380" s="144">
        <v>60</v>
      </c>
      <c r="I380" s="144"/>
      <c r="J380" s="144"/>
    </row>
    <row r="381" spans="1:10" ht="18" x14ac:dyDescent="0.35">
      <c r="A381" s="126" t="s">
        <v>10123</v>
      </c>
      <c r="B381" s="127">
        <v>2</v>
      </c>
      <c r="C381" s="130" t="s">
        <v>10146</v>
      </c>
      <c r="D381" s="220"/>
      <c r="E381" s="143"/>
      <c r="F381" s="144"/>
      <c r="G381" s="143" t="s">
        <v>10143</v>
      </c>
      <c r="H381" s="144">
        <v>60</v>
      </c>
      <c r="I381" s="144"/>
      <c r="J381" s="144"/>
    </row>
    <row r="382" spans="1:10" ht="18" x14ac:dyDescent="0.35">
      <c r="A382" s="126" t="s">
        <v>10123</v>
      </c>
      <c r="B382" s="127">
        <v>3</v>
      </c>
      <c r="C382" s="130" t="s">
        <v>10147</v>
      </c>
      <c r="D382" s="220"/>
      <c r="E382" s="143"/>
      <c r="F382" s="144"/>
      <c r="G382" s="143" t="s">
        <v>10144</v>
      </c>
      <c r="H382" s="144">
        <v>60</v>
      </c>
      <c r="I382" s="144"/>
      <c r="J382" s="144"/>
    </row>
    <row r="383" spans="1:10" ht="18" x14ac:dyDescent="0.35">
      <c r="A383" s="126" t="s">
        <v>10124</v>
      </c>
      <c r="B383" s="127">
        <v>1</v>
      </c>
      <c r="C383" s="130" t="s">
        <v>10145</v>
      </c>
      <c r="D383" s="220"/>
      <c r="E383" s="143"/>
      <c r="F383" s="144"/>
      <c r="G383" s="143" t="s">
        <v>10142</v>
      </c>
      <c r="H383" s="144">
        <v>60</v>
      </c>
      <c r="I383" s="144"/>
      <c r="J383" s="144"/>
    </row>
    <row r="384" spans="1:10" ht="18" x14ac:dyDescent="0.35">
      <c r="A384" s="126" t="s">
        <v>10124</v>
      </c>
      <c r="B384" s="127">
        <v>2</v>
      </c>
      <c r="C384" s="130" t="s">
        <v>10146</v>
      </c>
      <c r="D384" s="220"/>
      <c r="E384" s="143"/>
      <c r="F384" s="144"/>
      <c r="G384" s="143" t="s">
        <v>10143</v>
      </c>
      <c r="H384" s="144">
        <v>60</v>
      </c>
      <c r="I384" s="144"/>
      <c r="J384" s="144"/>
    </row>
    <row r="385" spans="1:10" ht="18" x14ac:dyDescent="0.35">
      <c r="A385" s="126" t="s">
        <v>10124</v>
      </c>
      <c r="B385" s="127">
        <v>3</v>
      </c>
      <c r="C385" s="130" t="s">
        <v>10147</v>
      </c>
      <c r="D385" s="220"/>
      <c r="E385" s="143"/>
      <c r="F385" s="144"/>
      <c r="G385" s="143" t="s">
        <v>10144</v>
      </c>
      <c r="H385" s="144">
        <v>60</v>
      </c>
      <c r="I385" s="144"/>
      <c r="J385" s="144"/>
    </row>
    <row r="386" spans="1:10" ht="18" x14ac:dyDescent="0.35">
      <c r="A386" s="126" t="s">
        <v>10125</v>
      </c>
      <c r="B386" s="127">
        <v>1</v>
      </c>
      <c r="C386" s="130" t="s">
        <v>10145</v>
      </c>
      <c r="D386" s="220"/>
      <c r="E386" s="143"/>
      <c r="F386" s="144"/>
      <c r="G386" s="143" t="s">
        <v>10142</v>
      </c>
      <c r="H386" s="144">
        <v>60</v>
      </c>
      <c r="I386" s="144"/>
      <c r="J386" s="144"/>
    </row>
    <row r="387" spans="1:10" ht="18" x14ac:dyDescent="0.35">
      <c r="A387" s="126" t="s">
        <v>10125</v>
      </c>
      <c r="B387" s="127">
        <v>2</v>
      </c>
      <c r="C387" s="130" t="s">
        <v>10146</v>
      </c>
      <c r="D387" s="220"/>
      <c r="E387" s="143"/>
      <c r="F387" s="144"/>
      <c r="G387" s="143" t="s">
        <v>10143</v>
      </c>
      <c r="H387" s="144">
        <v>60</v>
      </c>
      <c r="I387" s="144"/>
      <c r="J387" s="144"/>
    </row>
    <row r="388" spans="1:10" ht="18" x14ac:dyDescent="0.35">
      <c r="A388" s="126" t="s">
        <v>10125</v>
      </c>
      <c r="B388" s="127">
        <v>3</v>
      </c>
      <c r="C388" s="130" t="s">
        <v>10147</v>
      </c>
      <c r="D388" s="220"/>
      <c r="E388" s="143"/>
      <c r="F388" s="144"/>
      <c r="G388" s="143" t="s">
        <v>10144</v>
      </c>
      <c r="H388" s="144">
        <v>60</v>
      </c>
      <c r="I388" s="144"/>
      <c r="J388" s="144"/>
    </row>
    <row r="389" spans="1:10" x14ac:dyDescent="0.25">
      <c r="A389" s="126" t="s">
        <v>10160</v>
      </c>
      <c r="B389" s="127">
        <v>1</v>
      </c>
      <c r="C389" s="126" t="s">
        <v>10229</v>
      </c>
      <c r="D389" s="220"/>
      <c r="E389" s="143"/>
      <c r="F389" s="144"/>
      <c r="G389" s="143" t="s">
        <v>10231</v>
      </c>
      <c r="H389" s="144"/>
      <c r="I389" s="144"/>
      <c r="J389" s="144"/>
    </row>
    <row r="390" spans="1:10" x14ac:dyDescent="0.25">
      <c r="A390" s="126" t="s">
        <v>10160</v>
      </c>
      <c r="B390" s="127">
        <v>2</v>
      </c>
      <c r="C390" s="126" t="s">
        <v>10230</v>
      </c>
      <c r="D390" s="220"/>
      <c r="E390" s="143"/>
      <c r="F390" s="144"/>
      <c r="G390" s="143" t="s">
        <v>10232</v>
      </c>
      <c r="H390" s="144"/>
      <c r="I390" s="144"/>
      <c r="J390" s="144"/>
    </row>
    <row r="391" spans="1:10" x14ac:dyDescent="0.25">
      <c r="A391" s="126" t="s">
        <v>10161</v>
      </c>
      <c r="B391" s="127">
        <v>1</v>
      </c>
      <c r="C391" s="126" t="s">
        <v>10229</v>
      </c>
      <c r="D391" s="220"/>
      <c r="E391" s="143"/>
      <c r="F391" s="144"/>
      <c r="G391" s="143" t="s">
        <v>10233</v>
      </c>
      <c r="H391" s="144"/>
      <c r="I391" s="144"/>
      <c r="J391" s="144"/>
    </row>
    <row r="392" spans="1:10" x14ac:dyDescent="0.25">
      <c r="A392" s="126" t="s">
        <v>10161</v>
      </c>
      <c r="B392" s="127">
        <v>2</v>
      </c>
      <c r="C392" s="126" t="s">
        <v>10230</v>
      </c>
      <c r="D392" s="220"/>
      <c r="E392" s="143"/>
      <c r="F392" s="144"/>
      <c r="G392" s="143" t="s">
        <v>10234</v>
      </c>
      <c r="H392" s="144"/>
      <c r="I392" s="144"/>
      <c r="J392" s="144"/>
    </row>
    <row r="393" spans="1:10" x14ac:dyDescent="0.25">
      <c r="A393" s="126" t="s">
        <v>10162</v>
      </c>
      <c r="B393" s="127">
        <v>1</v>
      </c>
      <c r="C393" s="126" t="s">
        <v>10229</v>
      </c>
      <c r="D393" s="220"/>
      <c r="E393" s="143"/>
      <c r="F393" s="144"/>
      <c r="G393" s="143" t="s">
        <v>10235</v>
      </c>
      <c r="H393" s="144"/>
      <c r="I393" s="144"/>
      <c r="J393" s="144"/>
    </row>
    <row r="394" spans="1:10" x14ac:dyDescent="0.25">
      <c r="A394" s="126" t="s">
        <v>10162</v>
      </c>
      <c r="B394" s="127">
        <v>2</v>
      </c>
      <c r="C394" s="126" t="s">
        <v>10230</v>
      </c>
      <c r="D394" s="220"/>
      <c r="E394" s="143"/>
      <c r="F394" s="144"/>
      <c r="G394" s="143" t="s">
        <v>10236</v>
      </c>
      <c r="H394" s="144"/>
      <c r="I394" s="144"/>
      <c r="J394" s="144"/>
    </row>
    <row r="395" spans="1:10" x14ac:dyDescent="0.25">
      <c r="A395" s="126" t="s">
        <v>10163</v>
      </c>
      <c r="B395" s="127">
        <v>1</v>
      </c>
      <c r="C395" s="126" t="s">
        <v>10229</v>
      </c>
      <c r="D395" s="220"/>
      <c r="E395" s="143"/>
      <c r="F395" s="144"/>
      <c r="G395" s="143" t="s">
        <v>10237</v>
      </c>
      <c r="H395" s="144"/>
      <c r="I395" s="144"/>
      <c r="J395" s="144"/>
    </row>
    <row r="396" spans="1:10" x14ac:dyDescent="0.25">
      <c r="A396" s="126" t="s">
        <v>10163</v>
      </c>
      <c r="B396" s="127">
        <v>2</v>
      </c>
      <c r="C396" s="126" t="s">
        <v>10230</v>
      </c>
      <c r="D396" s="220"/>
      <c r="E396" s="143"/>
      <c r="F396" s="144"/>
      <c r="G396" s="143" t="s">
        <v>10238</v>
      </c>
      <c r="H396" s="144"/>
      <c r="I396" s="144"/>
      <c r="J396" s="144"/>
    </row>
    <row r="397" spans="1:10" x14ac:dyDescent="0.25">
      <c r="A397" s="126" t="s">
        <v>10164</v>
      </c>
      <c r="B397" s="127">
        <v>1</v>
      </c>
      <c r="C397" s="126" t="s">
        <v>10229</v>
      </c>
      <c r="D397" s="220"/>
      <c r="E397" s="143"/>
      <c r="F397" s="144"/>
      <c r="G397" s="143" t="s">
        <v>10239</v>
      </c>
      <c r="H397" s="144"/>
      <c r="I397" s="144"/>
      <c r="J397" s="144"/>
    </row>
    <row r="398" spans="1:10" x14ac:dyDescent="0.25">
      <c r="A398" s="126" t="s">
        <v>10164</v>
      </c>
      <c r="B398" s="127">
        <v>2</v>
      </c>
      <c r="C398" s="126" t="s">
        <v>10230</v>
      </c>
      <c r="D398" s="220"/>
      <c r="E398" s="143"/>
      <c r="F398" s="144"/>
      <c r="G398" s="143" t="s">
        <v>10240</v>
      </c>
      <c r="H398" s="144"/>
      <c r="I398" s="144"/>
      <c r="J398" s="144"/>
    </row>
    <row r="399" spans="1:10" x14ac:dyDescent="0.25">
      <c r="A399" s="126" t="s">
        <v>10165</v>
      </c>
      <c r="B399" s="127">
        <v>1</v>
      </c>
      <c r="C399" s="126" t="s">
        <v>10229</v>
      </c>
      <c r="D399" s="220"/>
      <c r="E399" s="143"/>
      <c r="F399" s="144"/>
      <c r="G399" s="143" t="s">
        <v>10241</v>
      </c>
      <c r="H399" s="144"/>
      <c r="I399" s="144"/>
      <c r="J399" s="144"/>
    </row>
    <row r="400" spans="1:10" x14ac:dyDescent="0.25">
      <c r="A400" s="126" t="s">
        <v>10165</v>
      </c>
      <c r="B400" s="127">
        <v>2</v>
      </c>
      <c r="C400" s="126" t="s">
        <v>10230</v>
      </c>
      <c r="D400" s="220"/>
      <c r="E400" s="143"/>
      <c r="F400" s="144"/>
      <c r="G400" s="143" t="s">
        <v>10242</v>
      </c>
      <c r="H400" s="144"/>
      <c r="I400" s="144"/>
      <c r="J400" s="144"/>
    </row>
    <row r="401" spans="2:10" x14ac:dyDescent="0.25">
      <c r="B401" s="219"/>
      <c r="C401" s="130"/>
      <c r="D401" s="220"/>
      <c r="E401" s="143"/>
      <c r="F401" s="144"/>
      <c r="G401" s="143"/>
      <c r="H401" s="144"/>
      <c r="I401" s="144"/>
      <c r="J401" s="144"/>
    </row>
  </sheetData>
  <mergeCells count="1">
    <mergeCell ref="A1:G1"/>
  </mergeCells>
  <phoneticPr fontId="23" type="noConversion"/>
  <conditionalFormatting sqref="D4:J4">
    <cfRule type="duplicateValues" dxfId="4" priority="2"/>
  </conditionalFormatting>
  <conditionalFormatting sqref="D4">
    <cfRule type="duplicateValues" dxfId="3" priority="3"/>
  </conditionalFormatting>
  <dataValidations count="3">
    <dataValidation allowBlank="1" showDropDown="1" showInputMessage="1" showErrorMessage="1" sqref="C148:C152 C5:C102 C160:C176 C180:C400" xr:uid="{C878AEFB-BDE8-41DC-A03C-D46E8E209F26}"/>
    <dataValidation type="list" allowBlank="1" showInputMessage="1" showErrorMessage="1" sqref="D106 D109 D112 D115 D118 D121 D124 D127 D130 D133 D136 D139 D142 D145 D27:D103" xr:uid="{880CF99E-CFD6-4521-8929-3E52DB8C75C5}">
      <formula1>ddl_irrigationOperation</formula1>
    </dataValidation>
    <dataValidation type="list" allowBlank="1" showInputMessage="1" showErrorMessage="1" sqref="A166:A329 A386:A388 A399:A400" xr:uid="{89FD5026-AE59-48EC-9A7C-45370ACEB6A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F862472-3E0A-4E2E-8815-9067F2512908}">
          <x14:formula1>
            <xm:f>_xlfn.ANCHORARRAY(ddlIrrigations!$A$2)</xm:f>
          </x14:formula1>
          <xm:sqref>A5:A159</xm:sqref>
        </x14:dataValidation>
        <x14:dataValidation type="list" allowBlank="1" showInputMessage="1" showErrorMessage="1" xr:uid="{5BDB30DA-4A82-4B3A-97A5-7BBE4B5DB012}">
          <x14:formula1>
            <xm:f>DropDown!$BB$3:$BB$15</xm:f>
          </x14:formula1>
          <xm:sqref>E5:E159 E177:E179</xm:sqref>
        </x14:dataValidation>
        <x14:dataValidation type="list" allowBlank="1" showInputMessage="1" showErrorMessage="1" xr:uid="{ADA29D3F-0BEE-4CDC-A096-F232C24505E7}">
          <x14:formula1>
            <xm:f>_xlfn.ANCHORARRAY(_xlfn.XLOOKUP($A5,ddlIrrigations!$A$2:$A$500,ddlIrrigations!$DQ$2:$DQ$500))</xm:f>
          </x14:formula1>
          <xm:sqref>B5:B400</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C5" sqref="C5"/>
    </sheetView>
  </sheetViews>
  <sheetFormatPr defaultColWidth="8.85546875" defaultRowHeight="15" x14ac:dyDescent="0.25"/>
  <cols>
    <col min="1" max="1" width="13.7109375" customWidth="1"/>
    <col min="2" max="2" width="10.7109375" customWidth="1"/>
    <col min="3" max="26" width="20.7109375" customWidth="1"/>
  </cols>
  <sheetData>
    <row r="1" spans="1:14" ht="150" customHeight="1" x14ac:dyDescent="0.25">
      <c r="A1" s="215" t="s">
        <v>7527</v>
      </c>
      <c r="B1" s="215"/>
      <c r="C1" s="215"/>
      <c r="D1" s="215"/>
      <c r="E1" s="215"/>
      <c r="F1" s="215"/>
      <c r="G1" s="215"/>
      <c r="H1" s="215"/>
    </row>
    <row r="2" spans="1:14" ht="28.5" customHeight="1" x14ac:dyDescent="0.25">
      <c r="A2" s="29"/>
      <c r="B2" s="29"/>
    </row>
    <row r="3" spans="1:14" s="80" customFormat="1" ht="32.25" customHeight="1" x14ac:dyDescent="0.25">
      <c r="A3" s="15" t="s">
        <v>1923</v>
      </c>
      <c r="B3" s="15" t="s">
        <v>1922</v>
      </c>
      <c r="C3" s="15" t="s">
        <v>6397</v>
      </c>
      <c r="D3" s="15" t="s">
        <v>2011</v>
      </c>
      <c r="E3" s="15" t="s">
        <v>1895</v>
      </c>
      <c r="F3" s="15"/>
      <c r="G3" s="15"/>
      <c r="H3" s="15"/>
      <c r="I3" s="15"/>
      <c r="J3" s="16"/>
      <c r="K3" s="15"/>
      <c r="M3" s="16"/>
      <c r="N3" s="15"/>
    </row>
    <row r="4" spans="1:14" x14ac:dyDescent="0.25">
      <c r="A4" s="4" t="s">
        <v>93</v>
      </c>
      <c r="B4" s="4" t="s">
        <v>125</v>
      </c>
      <c r="C4" s="4" t="s">
        <v>2009</v>
      </c>
      <c r="D4" s="4" t="s">
        <v>2010</v>
      </c>
      <c r="E4" s="4" t="s">
        <v>2008</v>
      </c>
      <c r="F4" s="4"/>
      <c r="G4" s="4"/>
      <c r="H4" s="4"/>
      <c r="I4" s="4"/>
      <c r="J4" s="4"/>
    </row>
    <row r="5" spans="1:14" x14ac:dyDescent="0.25">
      <c r="A5" s="126"/>
      <c r="B5" s="127" t="str" cm="1">
        <f t="array" ref="B5">IF(ROW() &lt; ROW(INDEX(organicMaterials[experiment_ID],ROWS(organicMaterials[experiment_ID]))), COUNTIF(INDEX(organicMaterials[experiment_ID],1):organicMaterials[[#This Row],[experiment_ID]],organicMaterials[[#This Row],[experiment_ID]]), "")</f>
        <v/>
      </c>
      <c r="C5" s="126"/>
      <c r="D5" s="105"/>
      <c r="E5" s="126"/>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D25" sqref="D25"/>
    </sheetView>
  </sheetViews>
  <sheetFormatPr defaultColWidth="8.85546875" defaultRowHeight="15" x14ac:dyDescent="0.25"/>
  <cols>
    <col min="1" max="1" width="13.7109375" customWidth="1"/>
    <col min="2" max="2" width="10.7109375" customWidth="1"/>
    <col min="3" max="9" width="20.7109375" customWidth="1"/>
    <col min="10" max="10" width="25" customWidth="1"/>
    <col min="11" max="25" width="20.7109375" customWidth="1"/>
  </cols>
  <sheetData>
    <row r="1" spans="1:40" ht="150" customHeight="1" x14ac:dyDescent="0.25">
      <c r="A1" s="215" t="s">
        <v>6589</v>
      </c>
      <c r="B1" s="215"/>
      <c r="C1" s="215"/>
      <c r="D1" s="215"/>
      <c r="E1" s="215"/>
      <c r="F1" s="215"/>
      <c r="G1" s="215"/>
      <c r="H1" s="215"/>
    </row>
    <row r="2" spans="1:40" ht="28.5" customHeight="1" x14ac:dyDescent="0.25">
      <c r="A2" s="29"/>
      <c r="B2" s="29"/>
    </row>
    <row r="3" spans="1:40" s="80" customFormat="1" ht="47.25" customHeight="1" x14ac:dyDescent="0.25">
      <c r="A3" s="15" t="s">
        <v>1923</v>
      </c>
      <c r="B3" s="15" t="s">
        <v>1950</v>
      </c>
      <c r="C3" s="15" t="s">
        <v>2056</v>
      </c>
      <c r="D3" s="15" t="s">
        <v>2019</v>
      </c>
      <c r="E3" s="15" t="s">
        <v>1885</v>
      </c>
      <c r="F3" s="15" t="s">
        <v>3379</v>
      </c>
      <c r="G3" s="15" t="s">
        <v>7802</v>
      </c>
      <c r="H3" s="15" t="s">
        <v>3377</v>
      </c>
      <c r="I3" s="15" t="s">
        <v>3376</v>
      </c>
      <c r="J3" s="15" t="s">
        <v>2026</v>
      </c>
      <c r="K3" s="16" t="s">
        <v>1895</v>
      </c>
      <c r="L3" s="15" t="s">
        <v>1952</v>
      </c>
      <c r="M3" s="15" t="s">
        <v>7803</v>
      </c>
      <c r="N3" s="15" t="s">
        <v>3378</v>
      </c>
      <c r="O3" s="15" t="s">
        <v>2028</v>
      </c>
      <c r="P3" s="15" t="s">
        <v>2029</v>
      </c>
      <c r="Q3" s="15" t="s">
        <v>3375</v>
      </c>
      <c r="R3" s="15" t="s">
        <v>2027</v>
      </c>
      <c r="S3" s="15"/>
      <c r="T3" s="15"/>
      <c r="U3" s="15"/>
      <c r="V3" s="15"/>
      <c r="W3" s="15"/>
      <c r="X3" s="15"/>
      <c r="Y3" s="15"/>
      <c r="Z3" s="15"/>
      <c r="AA3" s="15"/>
      <c r="AB3" s="15"/>
      <c r="AC3" s="15"/>
      <c r="AD3" s="15"/>
      <c r="AE3" s="15"/>
      <c r="AF3" s="15"/>
      <c r="AG3" s="15"/>
      <c r="AH3" s="15"/>
      <c r="AI3" s="15"/>
      <c r="AJ3" s="15"/>
      <c r="AK3" s="15"/>
      <c r="AL3" s="15"/>
      <c r="AM3" s="15"/>
      <c r="AN3" s="15"/>
    </row>
    <row r="4" spans="1:40" x14ac:dyDescent="0.25">
      <c r="A4" s="4" t="s">
        <v>93</v>
      </c>
      <c r="B4" s="17" t="s">
        <v>125</v>
      </c>
      <c r="C4" s="4" t="s">
        <v>2012</v>
      </c>
      <c r="D4" s="4" t="s">
        <v>2018</v>
      </c>
      <c r="E4" s="4" t="s">
        <v>2015</v>
      </c>
      <c r="F4" s="4" t="s">
        <v>2741</v>
      </c>
      <c r="G4" s="4" t="s">
        <v>2016</v>
      </c>
      <c r="H4" s="4" t="s">
        <v>2743</v>
      </c>
      <c r="I4" s="4" t="s">
        <v>2744</v>
      </c>
      <c r="J4" s="4" t="s">
        <v>2022</v>
      </c>
      <c r="K4" s="4" t="s">
        <v>7526</v>
      </c>
      <c r="L4" s="4" t="s">
        <v>2014</v>
      </c>
      <c r="M4" s="4" t="s">
        <v>2020</v>
      </c>
      <c r="N4" s="4" t="s">
        <v>2742</v>
      </c>
      <c r="O4" s="4" t="s">
        <v>2023</v>
      </c>
      <c r="P4" s="4" t="s">
        <v>2024</v>
      </c>
      <c r="Q4" s="4" t="s">
        <v>2745</v>
      </c>
      <c r="R4" s="4" t="s">
        <v>2025</v>
      </c>
    </row>
    <row r="5" spans="1:40" x14ac:dyDescent="0.25">
      <c r="A5" s="130"/>
      <c r="B5" s="141"/>
      <c r="C5" s="145"/>
      <c r="D5" s="130"/>
      <c r="E5" s="116"/>
      <c r="F5" s="116"/>
      <c r="G5" s="116"/>
      <c r="H5" s="116"/>
      <c r="I5" s="116"/>
      <c r="J5" s="116"/>
      <c r="K5" s="130"/>
      <c r="L5" s="130"/>
      <c r="M5" s="116"/>
      <c r="N5" s="116"/>
      <c r="O5" s="116"/>
      <c r="P5" s="116"/>
      <c r="Q5" s="116"/>
      <c r="R5" s="116"/>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 type="list" allowBlank="1" showInputMessage="1" showErrorMessage="1" xr:uid="{8823BE9C-28B3-45A3-A586-F35B8C7EE3CC}">
          <x14:formula1>
            <xm:f>DropDown!$BK$3:$BK$22</xm:f>
          </x14:formula1>
          <xm:sqref>L5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373"/>
  <sheetViews>
    <sheetView zoomScaleNormal="100" workbookViewId="0">
      <pane ySplit="4" topLeftCell="A362" activePane="bottomLeft" state="frozen"/>
      <selection activeCell="G20" sqref="G20"/>
      <selection pane="bottomLeft" activeCell="A368" sqref="A363:A368"/>
    </sheetView>
  </sheetViews>
  <sheetFormatPr defaultColWidth="8.85546875" defaultRowHeight="15" x14ac:dyDescent="0.25"/>
  <cols>
    <col min="1" max="1" width="41.140625" customWidth="1"/>
    <col min="2" max="2" width="10.7109375" customWidth="1"/>
    <col min="3" max="3" width="29.42578125" customWidth="1"/>
    <col min="4" max="4" width="22.28515625" bestFit="1" customWidth="1"/>
    <col min="5" max="26" width="20.7109375" customWidth="1"/>
  </cols>
  <sheetData>
    <row r="1" spans="1:20" ht="150" customHeight="1" x14ac:dyDescent="0.25">
      <c r="A1" s="215" t="s">
        <v>6590</v>
      </c>
      <c r="B1" s="215"/>
      <c r="C1" s="215"/>
      <c r="D1" s="215"/>
      <c r="E1" s="215"/>
      <c r="F1" s="215"/>
      <c r="G1" s="215"/>
      <c r="H1" s="215"/>
    </row>
    <row r="2" spans="1:20" ht="28.5" customHeight="1" x14ac:dyDescent="0.25">
      <c r="A2" s="29"/>
      <c r="B2" s="29"/>
    </row>
    <row r="3" spans="1:20" s="16" customFormat="1" ht="32.25" customHeight="1" x14ac:dyDescent="0.25">
      <c r="A3" s="15" t="s">
        <v>1923</v>
      </c>
      <c r="B3" s="15" t="s">
        <v>1922</v>
      </c>
      <c r="C3" s="15" t="s">
        <v>6391</v>
      </c>
      <c r="D3" s="15" t="s">
        <v>6625</v>
      </c>
      <c r="E3" s="15" t="s">
        <v>3240</v>
      </c>
      <c r="F3" s="15" t="s">
        <v>1895</v>
      </c>
      <c r="G3" s="15" t="s">
        <v>6620</v>
      </c>
      <c r="H3" s="15"/>
      <c r="I3" s="15"/>
      <c r="K3" s="15"/>
      <c r="N3" s="15"/>
      <c r="R3" s="16" t="s">
        <v>1895</v>
      </c>
    </row>
    <row r="4" spans="1:20" ht="15" customHeight="1" x14ac:dyDescent="0.25">
      <c r="A4" s="4" t="s">
        <v>93</v>
      </c>
      <c r="B4" s="4" t="s">
        <v>124</v>
      </c>
      <c r="C4" s="86" t="s">
        <v>2052</v>
      </c>
      <c r="D4" s="87" t="s">
        <v>182</v>
      </c>
      <c r="E4" s="87" t="s">
        <v>2711</v>
      </c>
      <c r="F4" s="87" t="s">
        <v>180</v>
      </c>
      <c r="G4" s="87" t="s">
        <v>8522</v>
      </c>
      <c r="H4" s="4"/>
      <c r="I4" s="4"/>
      <c r="J4" s="4"/>
      <c r="K4" s="4"/>
      <c r="L4" s="4"/>
      <c r="M4" s="4"/>
      <c r="N4" s="4"/>
      <c r="O4" s="4"/>
      <c r="P4" s="4"/>
      <c r="Q4" s="4"/>
      <c r="R4" s="4"/>
      <c r="S4" s="4"/>
      <c r="T4" s="4"/>
    </row>
    <row r="5" spans="1:20" x14ac:dyDescent="0.25">
      <c r="A5" s="126" t="s">
        <v>9223</v>
      </c>
      <c r="B5" s="127" cm="1">
        <f t="array" ref="B5">IF(ROW() &lt; ROW(INDEX(fertilizers[experiment_ID],ROWS(fertilizers[experiment_ID]))), COUNTIF(INDEX(fertilizers[experiment_ID],1):fertilizers[[#This Row],[experiment_ID]],fertilizers[[#This Row],[experiment_ID]]), "")</f>
        <v>1</v>
      </c>
      <c r="C5" s="126" t="s">
        <v>9226</v>
      </c>
      <c r="D5" s="126">
        <v>1</v>
      </c>
      <c r="E5" s="105">
        <v>54</v>
      </c>
      <c r="F5" s="126"/>
      <c r="G5" s="127"/>
    </row>
    <row r="6" spans="1:20" x14ac:dyDescent="0.25">
      <c r="A6" s="126" t="s">
        <v>9224</v>
      </c>
      <c r="B6" s="127" cm="1">
        <f t="array" ref="B6">IF(ROW() &lt; ROW(INDEX(fertilizers[experiment_ID],ROWS(fertilizers[experiment_ID]))), COUNTIF(INDEX(fertilizers[experiment_ID],1):fertilizers[[#This Row],[experiment_ID]],fertilizers[[#This Row],[experiment_ID]]), "")</f>
        <v>1</v>
      </c>
      <c r="C6" s="126" t="s">
        <v>9226</v>
      </c>
      <c r="D6" s="126">
        <v>1</v>
      </c>
      <c r="E6" s="105">
        <v>54</v>
      </c>
      <c r="F6" s="126"/>
      <c r="G6" s="127"/>
    </row>
    <row r="7" spans="1:20" x14ac:dyDescent="0.25">
      <c r="A7" s="126" t="s">
        <v>9223</v>
      </c>
      <c r="B7" s="127" cm="1">
        <f t="array" ref="B7">IF(ROW() &lt; ROW(INDEX(fertilizers[experiment_ID],ROWS(fertilizers[experiment_ID]))), COUNTIF(INDEX(fertilizers[experiment_ID],1):fertilizers[[#This Row],[experiment_ID]],fertilizers[[#This Row],[experiment_ID]]), "")</f>
        <v>2</v>
      </c>
      <c r="C7" s="126" t="s">
        <v>9227</v>
      </c>
      <c r="D7" s="126">
        <v>4</v>
      </c>
      <c r="E7" s="105">
        <v>121</v>
      </c>
      <c r="F7" s="126"/>
      <c r="G7" s="127"/>
    </row>
    <row r="8" spans="1:20" x14ac:dyDescent="0.25">
      <c r="A8" s="126" t="s">
        <v>9224</v>
      </c>
      <c r="B8" s="127" cm="1">
        <f t="array" ref="B8">IF(ROW() &lt; ROW(INDEX(fertilizers[experiment_ID],ROWS(fertilizers[experiment_ID]))), COUNTIF(INDEX(fertilizers[experiment_ID],1):fertilizers[[#This Row],[experiment_ID]],fertilizers[[#This Row],[experiment_ID]]), "")</f>
        <v>2</v>
      </c>
      <c r="C8" s="126" t="s">
        <v>9227</v>
      </c>
      <c r="D8" s="126">
        <v>4</v>
      </c>
      <c r="E8" s="105">
        <v>121</v>
      </c>
      <c r="F8" s="126"/>
      <c r="G8" s="127"/>
    </row>
    <row r="9" spans="1:20" x14ac:dyDescent="0.25">
      <c r="A9" s="126" t="s">
        <v>9223</v>
      </c>
      <c r="B9" s="127" cm="1">
        <f t="array" ref="B9">IF(ROW() &lt; ROW(INDEX(fertilizers[experiment_ID],ROWS(fertilizers[experiment_ID]))), COUNTIF(INDEX(fertilizers[experiment_ID],1):fertilizers[[#This Row],[experiment_ID]],fertilizers[[#This Row],[experiment_ID]]), "")</f>
        <v>3</v>
      </c>
      <c r="C9" s="126" t="s">
        <v>9228</v>
      </c>
      <c r="D9" s="126">
        <v>4</v>
      </c>
      <c r="E9" s="105">
        <v>187</v>
      </c>
      <c r="F9" s="126"/>
      <c r="G9" s="127"/>
    </row>
    <row r="10" spans="1:20" x14ac:dyDescent="0.25">
      <c r="A10" s="126" t="s">
        <v>9224</v>
      </c>
      <c r="B10" s="127" cm="1">
        <f t="array" ref="B10">IF(ROW() &lt; ROW(INDEX(fertilizers[experiment_ID],ROWS(fertilizers[experiment_ID]))), COUNTIF(INDEX(fertilizers[experiment_ID],1):fertilizers[[#This Row],[experiment_ID]],fertilizers[[#This Row],[experiment_ID]]), "")</f>
        <v>3</v>
      </c>
      <c r="C10" s="126" t="s">
        <v>9228</v>
      </c>
      <c r="D10" s="126">
        <v>4</v>
      </c>
      <c r="E10" s="105">
        <v>187</v>
      </c>
      <c r="F10" s="126"/>
      <c r="G10" s="127"/>
    </row>
    <row r="11" spans="1:20" x14ac:dyDescent="0.25">
      <c r="A11" s="126" t="s">
        <v>9223</v>
      </c>
      <c r="B11" s="127" cm="1">
        <f t="array" ref="B11">IF(ROW() &lt; ROW(INDEX(fertilizers[experiment_ID],ROWS(fertilizers[experiment_ID]))), COUNTIF(INDEX(fertilizers[experiment_ID],1):fertilizers[[#This Row],[experiment_ID]],fertilizers[[#This Row],[experiment_ID]]), "")</f>
        <v>4</v>
      </c>
      <c r="C11" s="126" t="s">
        <v>9229</v>
      </c>
      <c r="D11" s="126">
        <v>4</v>
      </c>
      <c r="E11" s="105">
        <v>254</v>
      </c>
      <c r="F11" s="126"/>
      <c r="G11" s="127"/>
    </row>
    <row r="12" spans="1:20" x14ac:dyDescent="0.25">
      <c r="A12" s="126" t="s">
        <v>9224</v>
      </c>
      <c r="B12" s="127" cm="1">
        <f t="array" ref="B12">IF(ROW() &lt; ROW(INDEX(fertilizers[experiment_ID],ROWS(fertilizers[experiment_ID]))), COUNTIF(INDEX(fertilizers[experiment_ID],1):fertilizers[[#This Row],[experiment_ID]],fertilizers[[#This Row],[experiment_ID]]), "")</f>
        <v>4</v>
      </c>
      <c r="C12" s="126" t="s">
        <v>9229</v>
      </c>
      <c r="D12" s="126">
        <v>4</v>
      </c>
      <c r="E12" s="105">
        <v>254</v>
      </c>
      <c r="F12" s="126"/>
      <c r="G12" s="127"/>
    </row>
    <row r="13" spans="1:20" x14ac:dyDescent="0.25">
      <c r="A13" s="126" t="s">
        <v>9223</v>
      </c>
      <c r="B13" s="127" cm="1">
        <f t="array" ref="B13">IF(ROW() &lt; ROW(INDEX(fertilizers[experiment_ID],ROWS(fertilizers[experiment_ID]))), COUNTIF(INDEX(fertilizers[experiment_ID],1):fertilizers[[#This Row],[experiment_ID]],fertilizers[[#This Row],[experiment_ID]]), "")</f>
        <v>5</v>
      </c>
      <c r="C13" s="126" t="s">
        <v>9230</v>
      </c>
      <c r="D13" s="126">
        <v>4</v>
      </c>
      <c r="E13" s="105">
        <v>321</v>
      </c>
      <c r="F13" s="126"/>
      <c r="G13" s="127"/>
    </row>
    <row r="14" spans="1:20" x14ac:dyDescent="0.25">
      <c r="A14" s="126" t="s">
        <v>9224</v>
      </c>
      <c r="B14" s="127" cm="1">
        <f t="array" ref="B14">IF(ROW() &lt; ROW(INDEX(fertilizers[experiment_ID],ROWS(fertilizers[experiment_ID]))), COUNTIF(INDEX(fertilizers[experiment_ID],1):fertilizers[[#This Row],[experiment_ID]],fertilizers[[#This Row],[experiment_ID]]), "")</f>
        <v>5</v>
      </c>
      <c r="C14" s="126" t="s">
        <v>9230</v>
      </c>
      <c r="D14" s="126">
        <v>4</v>
      </c>
      <c r="E14" s="105">
        <v>321</v>
      </c>
      <c r="F14" s="126"/>
      <c r="G14" s="127"/>
    </row>
    <row r="15" spans="1:20" x14ac:dyDescent="0.25">
      <c r="A15" s="126" t="s">
        <v>9236</v>
      </c>
      <c r="B15" s="127" cm="1">
        <f t="array" ref="B15">IF(ROW() &lt; ROW(INDEX(fertilizers[experiment_ID],ROWS(fertilizers[experiment_ID]))), COUNTIF(INDEX(fertilizers[experiment_ID],1):fertilizers[[#This Row],[experiment_ID]],fertilizers[[#This Row],[experiment_ID]]), "")</f>
        <v>1</v>
      </c>
      <c r="C15" s="126"/>
      <c r="D15" s="126"/>
      <c r="E15" s="105">
        <v>315</v>
      </c>
      <c r="F15" s="126" t="s">
        <v>8614</v>
      </c>
      <c r="G15" s="127"/>
    </row>
    <row r="16" spans="1:20" x14ac:dyDescent="0.25">
      <c r="A16" s="126" t="s">
        <v>9237</v>
      </c>
      <c r="B16" s="127" cm="1">
        <f t="array" ref="B16">IF(ROW() &lt; ROW(INDEX(fertilizers[experiment_ID],ROWS(fertilizers[experiment_ID]))), COUNTIF(INDEX(fertilizers[experiment_ID],1):fertilizers[[#This Row],[experiment_ID]],fertilizers[[#This Row],[experiment_ID]]), "")</f>
        <v>1</v>
      </c>
      <c r="C16" s="126"/>
      <c r="D16" s="126"/>
      <c r="E16" s="105">
        <v>290</v>
      </c>
      <c r="F16" s="126" t="s">
        <v>8614</v>
      </c>
      <c r="G16" s="127"/>
    </row>
    <row r="17" spans="1:7" x14ac:dyDescent="0.25">
      <c r="A17" s="126" t="s">
        <v>9243</v>
      </c>
      <c r="B17" s="127" cm="1">
        <f t="array" ref="B17">IF(ROW() &lt; ROW(INDEX(fertilizers[experiment_ID],ROWS(fertilizers[experiment_ID]))), COUNTIF(INDEX(fertilizers[experiment_ID],1):fertilizers[[#This Row],[experiment_ID]],fertilizers[[#This Row],[experiment_ID]]), "")</f>
        <v>1</v>
      </c>
      <c r="C17" s="126"/>
      <c r="D17" s="126">
        <v>2</v>
      </c>
      <c r="E17" s="105">
        <v>750</v>
      </c>
      <c r="F17" s="126" t="s">
        <v>8637</v>
      </c>
      <c r="G17" s="127"/>
    </row>
    <row r="18" spans="1:7" x14ac:dyDescent="0.25">
      <c r="A18" s="126" t="s">
        <v>9244</v>
      </c>
      <c r="B18" s="127" cm="1">
        <f t="array" ref="B18">IF(ROW() &lt; ROW(INDEX(fertilizers[experiment_ID],ROWS(fertilizers[experiment_ID]))), COUNTIF(INDEX(fertilizers[experiment_ID],1):fertilizers[[#This Row],[experiment_ID]],fertilizers[[#This Row],[experiment_ID]]), "")</f>
        <v>1</v>
      </c>
      <c r="C18" s="126"/>
      <c r="D18" s="126">
        <v>2</v>
      </c>
      <c r="E18" s="105">
        <v>750</v>
      </c>
      <c r="F18" s="126" t="s">
        <v>8637</v>
      </c>
      <c r="G18" s="127"/>
    </row>
    <row r="19" spans="1:7" x14ac:dyDescent="0.25">
      <c r="A19" s="126" t="s">
        <v>9246</v>
      </c>
      <c r="B19" s="127" cm="1">
        <f t="array" ref="B19">IF(ROW() &lt; ROW(INDEX(fertilizers[experiment_ID],ROWS(fertilizers[experiment_ID]))), COUNTIF(INDEX(fertilizers[experiment_ID],1):fertilizers[[#This Row],[experiment_ID]],fertilizers[[#This Row],[experiment_ID]]), "")</f>
        <v>1</v>
      </c>
      <c r="C19" s="126"/>
      <c r="D19" s="126">
        <v>2</v>
      </c>
      <c r="E19" s="105">
        <v>750</v>
      </c>
      <c r="F19" s="126" t="s">
        <v>8637</v>
      </c>
      <c r="G19" s="127"/>
    </row>
    <row r="20" spans="1:7" x14ac:dyDescent="0.25">
      <c r="A20" s="126" t="s">
        <v>9268</v>
      </c>
      <c r="B20" s="127" cm="1">
        <f t="array" ref="B20">IF(ROW() &lt; ROW(INDEX(fertilizers[experiment_ID],ROWS(fertilizers[experiment_ID]))), COUNTIF(INDEX(fertilizers[experiment_ID],1):fertilizers[[#This Row],[experiment_ID]],fertilizers[[#This Row],[experiment_ID]]), "")</f>
        <v>1</v>
      </c>
      <c r="C20" s="126" t="s">
        <v>9313</v>
      </c>
      <c r="D20" s="126">
        <v>2</v>
      </c>
      <c r="E20" s="105">
        <v>200</v>
      </c>
      <c r="F20" s="126"/>
      <c r="G20" s="127"/>
    </row>
    <row r="21" spans="1:7" x14ac:dyDescent="0.25">
      <c r="A21" s="126" t="s">
        <v>9268</v>
      </c>
      <c r="B21" s="127" cm="1">
        <f t="array" ref="B21">IF(ROW() &lt; ROW(INDEX(fertilizers[experiment_ID],ROWS(fertilizers[experiment_ID]))), COUNTIF(INDEX(fertilizers[experiment_ID],1):fertilizers[[#This Row],[experiment_ID]],fertilizers[[#This Row],[experiment_ID]]), "")</f>
        <v>2</v>
      </c>
      <c r="C21" s="126" t="s">
        <v>9307</v>
      </c>
      <c r="D21" s="126">
        <v>3</v>
      </c>
      <c r="E21" s="105">
        <v>250</v>
      </c>
      <c r="F21" s="126"/>
      <c r="G21" s="127"/>
    </row>
    <row r="22" spans="1:7" x14ac:dyDescent="0.25">
      <c r="A22" s="126" t="s">
        <v>9268</v>
      </c>
      <c r="B22" s="127" cm="1">
        <f t="array" ref="B22">IF(ROW() &lt; ROW(INDEX(fertilizers[experiment_ID],ROWS(fertilizers[experiment_ID]))), COUNTIF(INDEX(fertilizers[experiment_ID],1):fertilizers[[#This Row],[experiment_ID]],fertilizers[[#This Row],[experiment_ID]]), "")</f>
        <v>3</v>
      </c>
      <c r="C22" s="126" t="s">
        <v>9308</v>
      </c>
      <c r="D22" s="126">
        <v>3</v>
      </c>
      <c r="E22" s="105">
        <v>300</v>
      </c>
      <c r="F22" s="126"/>
      <c r="G22" s="127"/>
    </row>
    <row r="23" spans="1:7" x14ac:dyDescent="0.25">
      <c r="A23" s="126" t="s">
        <v>9268</v>
      </c>
      <c r="B23" s="127" cm="1">
        <f t="array" ref="B23">IF(ROW() &lt; ROW(INDEX(fertilizers[experiment_ID],ROWS(fertilizers[experiment_ID]))), COUNTIF(INDEX(fertilizers[experiment_ID],1):fertilizers[[#This Row],[experiment_ID]],fertilizers[[#This Row],[experiment_ID]]), "")</f>
        <v>4</v>
      </c>
      <c r="C23" s="126" t="s">
        <v>9309</v>
      </c>
      <c r="D23" s="126">
        <v>3</v>
      </c>
      <c r="E23" s="105">
        <v>350</v>
      </c>
      <c r="F23" s="126"/>
      <c r="G23" s="127"/>
    </row>
    <row r="24" spans="1:7" x14ac:dyDescent="0.25">
      <c r="A24" s="126" t="s">
        <v>9269</v>
      </c>
      <c r="B24" s="127" cm="1">
        <f t="array" ref="B24">IF(ROW() &lt; ROW(INDEX(fertilizers[experiment_ID],ROWS(fertilizers[experiment_ID]))), COUNTIF(INDEX(fertilizers[experiment_ID],1):fertilizers[[#This Row],[experiment_ID]],fertilizers[[#This Row],[experiment_ID]]), "")</f>
        <v>1</v>
      </c>
      <c r="C24" s="126" t="s">
        <v>9313</v>
      </c>
      <c r="D24" s="126">
        <v>2</v>
      </c>
      <c r="E24" s="105">
        <v>200</v>
      </c>
      <c r="F24" s="126"/>
      <c r="G24" s="127"/>
    </row>
    <row r="25" spans="1:7" x14ac:dyDescent="0.25">
      <c r="A25" s="126" t="s">
        <v>9269</v>
      </c>
      <c r="B25" s="127" cm="1">
        <f t="array" ref="B25">IF(ROW() &lt; ROW(INDEX(fertilizers[experiment_ID],ROWS(fertilizers[experiment_ID]))), COUNTIF(INDEX(fertilizers[experiment_ID],1):fertilizers[[#This Row],[experiment_ID]],fertilizers[[#This Row],[experiment_ID]]), "")</f>
        <v>2</v>
      </c>
      <c r="C25" s="126" t="s">
        <v>9307</v>
      </c>
      <c r="D25" s="126">
        <v>3</v>
      </c>
      <c r="E25" s="105">
        <v>250</v>
      </c>
      <c r="F25" s="126"/>
      <c r="G25" s="127"/>
    </row>
    <row r="26" spans="1:7" x14ac:dyDescent="0.25">
      <c r="A26" s="126" t="s">
        <v>9269</v>
      </c>
      <c r="B26" s="127" cm="1">
        <f t="array" ref="B26">IF(ROW() &lt; ROW(INDEX(fertilizers[experiment_ID],ROWS(fertilizers[experiment_ID]))), COUNTIF(INDEX(fertilizers[experiment_ID],1):fertilizers[[#This Row],[experiment_ID]],fertilizers[[#This Row],[experiment_ID]]), "")</f>
        <v>3</v>
      </c>
      <c r="C26" s="126" t="s">
        <v>9308</v>
      </c>
      <c r="D26" s="126">
        <v>3</v>
      </c>
      <c r="E26" s="105">
        <v>300</v>
      </c>
      <c r="F26" s="126"/>
      <c r="G26" s="127"/>
    </row>
    <row r="27" spans="1:7" x14ac:dyDescent="0.25">
      <c r="A27" s="126" t="s">
        <v>9269</v>
      </c>
      <c r="B27" s="127" cm="1">
        <f t="array" ref="B27">IF(ROW() &lt; ROW(INDEX(fertilizers[experiment_ID],ROWS(fertilizers[experiment_ID]))), COUNTIF(INDEX(fertilizers[experiment_ID],1):fertilizers[[#This Row],[experiment_ID]],fertilizers[[#This Row],[experiment_ID]]), "")</f>
        <v>4</v>
      </c>
      <c r="C27" s="126" t="s">
        <v>9309</v>
      </c>
      <c r="D27" s="126">
        <v>3</v>
      </c>
      <c r="E27" s="105">
        <v>350</v>
      </c>
      <c r="F27" s="126"/>
      <c r="G27" s="127"/>
    </row>
    <row r="28" spans="1:7" x14ac:dyDescent="0.25">
      <c r="A28" s="126" t="s">
        <v>9270</v>
      </c>
      <c r="B28" s="127" cm="1">
        <f t="array" ref="B28">IF(ROW() &lt; ROW(INDEX(fertilizers[experiment_ID],ROWS(fertilizers[experiment_ID]))), COUNTIF(INDEX(fertilizers[experiment_ID],1):fertilizers[[#This Row],[experiment_ID]],fertilizers[[#This Row],[experiment_ID]]), "")</f>
        <v>1</v>
      </c>
      <c r="C28" s="126" t="s">
        <v>9313</v>
      </c>
      <c r="D28" s="126">
        <v>2</v>
      </c>
      <c r="E28" s="105">
        <v>200</v>
      </c>
      <c r="F28" s="126"/>
      <c r="G28" s="127"/>
    </row>
    <row r="29" spans="1:7" x14ac:dyDescent="0.25">
      <c r="A29" s="126" t="s">
        <v>9270</v>
      </c>
      <c r="B29" s="127" cm="1">
        <f t="array" ref="B29">IF(ROW() &lt; ROW(INDEX(fertilizers[experiment_ID],ROWS(fertilizers[experiment_ID]))), COUNTIF(INDEX(fertilizers[experiment_ID],1):fertilizers[[#This Row],[experiment_ID]],fertilizers[[#This Row],[experiment_ID]]), "")</f>
        <v>2</v>
      </c>
      <c r="C29" s="126" t="s">
        <v>9307</v>
      </c>
      <c r="D29" s="126">
        <v>3</v>
      </c>
      <c r="E29" s="105">
        <v>250</v>
      </c>
      <c r="F29" s="126"/>
      <c r="G29" s="127"/>
    </row>
    <row r="30" spans="1:7" x14ac:dyDescent="0.25">
      <c r="A30" s="126" t="s">
        <v>9270</v>
      </c>
      <c r="B30" s="127" cm="1">
        <f t="array" ref="B30">IF(ROW() &lt; ROW(INDEX(fertilizers[experiment_ID],ROWS(fertilizers[experiment_ID]))), COUNTIF(INDEX(fertilizers[experiment_ID],1):fertilizers[[#This Row],[experiment_ID]],fertilizers[[#This Row],[experiment_ID]]), "")</f>
        <v>3</v>
      </c>
      <c r="C30" s="126" t="s">
        <v>9308</v>
      </c>
      <c r="D30" s="126">
        <v>3</v>
      </c>
      <c r="E30" s="105">
        <v>300</v>
      </c>
      <c r="F30" s="126"/>
      <c r="G30" s="127"/>
    </row>
    <row r="31" spans="1:7" x14ac:dyDescent="0.25">
      <c r="A31" s="126" t="s">
        <v>9270</v>
      </c>
      <c r="B31" s="127" cm="1">
        <f t="array" ref="B31">IF(ROW() &lt; ROW(INDEX(fertilizers[experiment_ID],ROWS(fertilizers[experiment_ID]))), COUNTIF(INDEX(fertilizers[experiment_ID],1):fertilizers[[#This Row],[experiment_ID]],fertilizers[[#This Row],[experiment_ID]]), "")</f>
        <v>4</v>
      </c>
      <c r="C31" s="126" t="s">
        <v>9309</v>
      </c>
      <c r="D31" s="126">
        <v>3</v>
      </c>
      <c r="E31" s="105">
        <v>350</v>
      </c>
      <c r="F31" s="126"/>
      <c r="G31" s="127"/>
    </row>
    <row r="32" spans="1:7" x14ac:dyDescent="0.25">
      <c r="A32" s="126" t="s">
        <v>9271</v>
      </c>
      <c r="B32" s="127" cm="1">
        <f t="array" ref="B32">IF(ROW() &lt; ROW(INDEX(fertilizers[experiment_ID],ROWS(fertilizers[experiment_ID]))), COUNTIF(INDEX(fertilizers[experiment_ID],1):fertilizers[[#This Row],[experiment_ID]],fertilizers[[#This Row],[experiment_ID]]), "")</f>
        <v>1</v>
      </c>
      <c r="C32" s="126" t="s">
        <v>9313</v>
      </c>
      <c r="D32" s="126">
        <v>2</v>
      </c>
      <c r="E32" s="105">
        <v>200</v>
      </c>
      <c r="F32" s="126"/>
      <c r="G32" s="127"/>
    </row>
    <row r="33" spans="1:7" x14ac:dyDescent="0.25">
      <c r="A33" s="126" t="s">
        <v>9271</v>
      </c>
      <c r="B33" s="127" cm="1">
        <f t="array" ref="B33">IF(ROW() &lt; ROW(INDEX(fertilizers[experiment_ID],ROWS(fertilizers[experiment_ID]))), COUNTIF(INDEX(fertilizers[experiment_ID],1):fertilizers[[#This Row],[experiment_ID]],fertilizers[[#This Row],[experiment_ID]]), "")</f>
        <v>2</v>
      </c>
      <c r="C33" s="126" t="s">
        <v>9307</v>
      </c>
      <c r="D33" s="126">
        <v>3</v>
      </c>
      <c r="E33" s="105">
        <v>250</v>
      </c>
      <c r="F33" s="126"/>
      <c r="G33" s="127"/>
    </row>
    <row r="34" spans="1:7" x14ac:dyDescent="0.25">
      <c r="A34" s="126" t="s">
        <v>9271</v>
      </c>
      <c r="B34" s="127" cm="1">
        <f t="array" ref="B34">IF(ROW() &lt; ROW(INDEX(fertilizers[experiment_ID],ROWS(fertilizers[experiment_ID]))), COUNTIF(INDEX(fertilizers[experiment_ID],1):fertilizers[[#This Row],[experiment_ID]],fertilizers[[#This Row],[experiment_ID]]), "")</f>
        <v>3</v>
      </c>
      <c r="C34" s="126" t="s">
        <v>9308</v>
      </c>
      <c r="D34" s="126">
        <v>3</v>
      </c>
      <c r="E34" s="105">
        <v>300</v>
      </c>
      <c r="F34" s="126"/>
      <c r="G34" s="127"/>
    </row>
    <row r="35" spans="1:7" x14ac:dyDescent="0.25">
      <c r="A35" s="126" t="s">
        <v>9271</v>
      </c>
      <c r="B35" s="127" cm="1">
        <f t="array" ref="B35">IF(ROW() &lt; ROW(INDEX(fertilizers[experiment_ID],ROWS(fertilizers[experiment_ID]))), COUNTIF(INDEX(fertilizers[experiment_ID],1):fertilizers[[#This Row],[experiment_ID]],fertilizers[[#This Row],[experiment_ID]]), "")</f>
        <v>4</v>
      </c>
      <c r="C35" s="126" t="s">
        <v>9309</v>
      </c>
      <c r="D35" s="126">
        <v>3</v>
      </c>
      <c r="E35" s="105">
        <v>350</v>
      </c>
      <c r="F35" s="126"/>
      <c r="G35" s="127"/>
    </row>
    <row r="36" spans="1:7" x14ac:dyDescent="0.25">
      <c r="A36" s="126" t="s">
        <v>9272</v>
      </c>
      <c r="B36" s="127" cm="1">
        <f t="array" ref="B36">IF(ROW() &lt; ROW(INDEX(fertilizers[experiment_ID],ROWS(fertilizers[experiment_ID]))), COUNTIF(INDEX(fertilizers[experiment_ID],1):fertilizers[[#This Row],[experiment_ID]],fertilizers[[#This Row],[experiment_ID]]), "")</f>
        <v>1</v>
      </c>
      <c r="C36" s="126" t="s">
        <v>9313</v>
      </c>
      <c r="D36" s="126">
        <v>2</v>
      </c>
      <c r="E36" s="105">
        <v>200</v>
      </c>
      <c r="F36" s="126"/>
      <c r="G36" s="127"/>
    </row>
    <row r="37" spans="1:7" x14ac:dyDescent="0.25">
      <c r="A37" s="126" t="s">
        <v>9272</v>
      </c>
      <c r="B37" s="127" cm="1">
        <f t="array" ref="B37">IF(ROW() &lt; ROW(INDEX(fertilizers[experiment_ID],ROWS(fertilizers[experiment_ID]))), COUNTIF(INDEX(fertilizers[experiment_ID],1):fertilizers[[#This Row],[experiment_ID]],fertilizers[[#This Row],[experiment_ID]]), "")</f>
        <v>2</v>
      </c>
      <c r="C37" s="126" t="s">
        <v>9307</v>
      </c>
      <c r="D37" s="126">
        <v>3</v>
      </c>
      <c r="E37" s="105">
        <v>250</v>
      </c>
      <c r="F37" s="126"/>
      <c r="G37" s="127"/>
    </row>
    <row r="38" spans="1:7" x14ac:dyDescent="0.25">
      <c r="A38" s="126" t="s">
        <v>9272</v>
      </c>
      <c r="B38" s="127" cm="1">
        <f t="array" ref="B38">IF(ROW() &lt; ROW(INDEX(fertilizers[experiment_ID],ROWS(fertilizers[experiment_ID]))), COUNTIF(INDEX(fertilizers[experiment_ID],1):fertilizers[[#This Row],[experiment_ID]],fertilizers[[#This Row],[experiment_ID]]), "")</f>
        <v>3</v>
      </c>
      <c r="C38" s="126" t="s">
        <v>9308</v>
      </c>
      <c r="D38" s="126">
        <v>3</v>
      </c>
      <c r="E38" s="105">
        <v>300</v>
      </c>
      <c r="F38" s="126"/>
      <c r="G38" s="127"/>
    </row>
    <row r="39" spans="1:7" x14ac:dyDescent="0.25">
      <c r="A39" s="126" t="s">
        <v>9272</v>
      </c>
      <c r="B39" s="127" cm="1">
        <f t="array" ref="B39">IF(ROW() &lt; ROW(INDEX(fertilizers[experiment_ID],ROWS(fertilizers[experiment_ID]))), COUNTIF(INDEX(fertilizers[experiment_ID],1):fertilizers[[#This Row],[experiment_ID]],fertilizers[[#This Row],[experiment_ID]]), "")</f>
        <v>4</v>
      </c>
      <c r="C39" s="126" t="s">
        <v>9309</v>
      </c>
      <c r="D39" s="126">
        <v>3</v>
      </c>
      <c r="E39" s="105">
        <v>350</v>
      </c>
      <c r="F39" s="126"/>
      <c r="G39" s="127"/>
    </row>
    <row r="40" spans="1:7" x14ac:dyDescent="0.25">
      <c r="A40" s="126" t="s">
        <v>9273</v>
      </c>
      <c r="B40" s="127" cm="1">
        <f t="array" ref="B40">IF(ROW() &lt; ROW(INDEX(fertilizers[experiment_ID],ROWS(fertilizers[experiment_ID]))), COUNTIF(INDEX(fertilizers[experiment_ID],1):fertilizers[[#This Row],[experiment_ID]],fertilizers[[#This Row],[experiment_ID]]), "")</f>
        <v>1</v>
      </c>
      <c r="C40" s="126" t="s">
        <v>9313</v>
      </c>
      <c r="D40" s="126">
        <v>2</v>
      </c>
      <c r="E40" s="105">
        <v>200</v>
      </c>
      <c r="F40" s="126"/>
      <c r="G40" s="127"/>
    </row>
    <row r="41" spans="1:7" x14ac:dyDescent="0.25">
      <c r="A41" s="126" t="s">
        <v>9273</v>
      </c>
      <c r="B41" s="127" cm="1">
        <f t="array" ref="B41">IF(ROW() &lt; ROW(INDEX(fertilizers[experiment_ID],ROWS(fertilizers[experiment_ID]))), COUNTIF(INDEX(fertilizers[experiment_ID],1):fertilizers[[#This Row],[experiment_ID]],fertilizers[[#This Row],[experiment_ID]]), "")</f>
        <v>2</v>
      </c>
      <c r="C41" s="126" t="s">
        <v>9307</v>
      </c>
      <c r="D41" s="126">
        <v>3</v>
      </c>
      <c r="E41" s="105">
        <v>250</v>
      </c>
      <c r="F41" s="126"/>
      <c r="G41" s="127"/>
    </row>
    <row r="42" spans="1:7" x14ac:dyDescent="0.25">
      <c r="A42" s="126" t="s">
        <v>9273</v>
      </c>
      <c r="B42" s="127" cm="1">
        <f t="array" ref="B42">IF(ROW() &lt; ROW(INDEX(fertilizers[experiment_ID],ROWS(fertilizers[experiment_ID]))), COUNTIF(INDEX(fertilizers[experiment_ID],1):fertilizers[[#This Row],[experiment_ID]],fertilizers[[#This Row],[experiment_ID]]), "")</f>
        <v>3</v>
      </c>
      <c r="C42" s="126" t="s">
        <v>9308</v>
      </c>
      <c r="D42" s="126">
        <v>3</v>
      </c>
      <c r="E42" s="105">
        <v>300</v>
      </c>
      <c r="F42" s="126"/>
      <c r="G42" s="127"/>
    </row>
    <row r="43" spans="1:7" x14ac:dyDescent="0.25">
      <c r="A43" s="126" t="s">
        <v>9273</v>
      </c>
      <c r="B43" s="127" cm="1">
        <f t="array" ref="B43">IF(ROW() &lt; ROW(INDEX(fertilizers[experiment_ID],ROWS(fertilizers[experiment_ID]))), COUNTIF(INDEX(fertilizers[experiment_ID],1):fertilizers[[#This Row],[experiment_ID]],fertilizers[[#This Row],[experiment_ID]]), "")</f>
        <v>4</v>
      </c>
      <c r="C43" s="126" t="s">
        <v>9309</v>
      </c>
      <c r="D43" s="126">
        <v>3</v>
      </c>
      <c r="E43" s="105">
        <v>350</v>
      </c>
      <c r="F43" s="126"/>
      <c r="G43" s="127"/>
    </row>
    <row r="44" spans="1:7" x14ac:dyDescent="0.25">
      <c r="A44" s="126" t="s">
        <v>9274</v>
      </c>
      <c r="B44" s="127" cm="1">
        <f t="array" ref="B44">IF(ROW() &lt; ROW(INDEX(fertilizers[experiment_ID],ROWS(fertilizers[experiment_ID]))), COUNTIF(INDEX(fertilizers[experiment_ID],1):fertilizers[[#This Row],[experiment_ID]],fertilizers[[#This Row],[experiment_ID]]), "")</f>
        <v>1</v>
      </c>
      <c r="C44" s="126" t="s">
        <v>9313</v>
      </c>
      <c r="D44" s="126">
        <v>2</v>
      </c>
      <c r="E44" s="105">
        <v>200</v>
      </c>
      <c r="F44" s="126"/>
      <c r="G44" s="127"/>
    </row>
    <row r="45" spans="1:7" x14ac:dyDescent="0.25">
      <c r="A45" s="126" t="s">
        <v>9274</v>
      </c>
      <c r="B45" s="127" cm="1">
        <f t="array" ref="B45">IF(ROW() &lt; ROW(INDEX(fertilizers[experiment_ID],ROWS(fertilizers[experiment_ID]))), COUNTIF(INDEX(fertilizers[experiment_ID],1):fertilizers[[#This Row],[experiment_ID]],fertilizers[[#This Row],[experiment_ID]]), "")</f>
        <v>2</v>
      </c>
      <c r="C45" s="126" t="s">
        <v>9307</v>
      </c>
      <c r="D45" s="126">
        <v>3</v>
      </c>
      <c r="E45" s="105">
        <v>250</v>
      </c>
      <c r="F45" s="126"/>
      <c r="G45" s="127"/>
    </row>
    <row r="46" spans="1:7" x14ac:dyDescent="0.25">
      <c r="A46" s="126" t="s">
        <v>9274</v>
      </c>
      <c r="B46" s="127" cm="1">
        <f t="array" ref="B46">IF(ROW() &lt; ROW(INDEX(fertilizers[experiment_ID],ROWS(fertilizers[experiment_ID]))), COUNTIF(INDEX(fertilizers[experiment_ID],1):fertilizers[[#This Row],[experiment_ID]],fertilizers[[#This Row],[experiment_ID]]), "")</f>
        <v>3</v>
      </c>
      <c r="C46" s="126" t="s">
        <v>9308</v>
      </c>
      <c r="D46" s="126">
        <v>3</v>
      </c>
      <c r="E46" s="105">
        <v>300</v>
      </c>
      <c r="F46" s="126"/>
      <c r="G46" s="127"/>
    </row>
    <row r="47" spans="1:7" x14ac:dyDescent="0.25">
      <c r="A47" s="126" t="s">
        <v>9274</v>
      </c>
      <c r="B47" s="127" cm="1">
        <f t="array" ref="B47">IF(ROW() &lt; ROW(INDEX(fertilizers[experiment_ID],ROWS(fertilizers[experiment_ID]))), COUNTIF(INDEX(fertilizers[experiment_ID],1):fertilizers[[#This Row],[experiment_ID]],fertilizers[[#This Row],[experiment_ID]]), "")</f>
        <v>4</v>
      </c>
      <c r="C47" s="126" t="s">
        <v>9309</v>
      </c>
      <c r="D47" s="126">
        <v>3</v>
      </c>
      <c r="E47" s="105">
        <v>350</v>
      </c>
      <c r="F47" s="126"/>
      <c r="G47" s="127"/>
    </row>
    <row r="48" spans="1:7" x14ac:dyDescent="0.25">
      <c r="A48" s="126" t="s">
        <v>9275</v>
      </c>
      <c r="B48" s="127" cm="1">
        <f t="array" ref="B48">IF(ROW() &lt; ROW(INDEX(fertilizers[experiment_ID],ROWS(fertilizers[experiment_ID]))), COUNTIF(INDEX(fertilizers[experiment_ID],1):fertilizers[[#This Row],[experiment_ID]],fertilizers[[#This Row],[experiment_ID]]), "")</f>
        <v>1</v>
      </c>
      <c r="C48" s="126" t="s">
        <v>9313</v>
      </c>
      <c r="D48" s="126">
        <v>2</v>
      </c>
      <c r="E48" s="105">
        <v>200</v>
      </c>
      <c r="F48" s="126"/>
      <c r="G48" s="127"/>
    </row>
    <row r="49" spans="1:7" x14ac:dyDescent="0.25">
      <c r="A49" s="126" t="s">
        <v>9275</v>
      </c>
      <c r="B49" s="127" cm="1">
        <f t="array" ref="B49">IF(ROW() &lt; ROW(INDEX(fertilizers[experiment_ID],ROWS(fertilizers[experiment_ID]))), COUNTIF(INDEX(fertilizers[experiment_ID],1):fertilizers[[#This Row],[experiment_ID]],fertilizers[[#This Row],[experiment_ID]]), "")</f>
        <v>2</v>
      </c>
      <c r="C49" s="126" t="s">
        <v>9307</v>
      </c>
      <c r="D49" s="126">
        <v>3</v>
      </c>
      <c r="E49" s="105">
        <v>250</v>
      </c>
      <c r="F49" s="126"/>
      <c r="G49" s="127"/>
    </row>
    <row r="50" spans="1:7" x14ac:dyDescent="0.25">
      <c r="A50" s="126" t="s">
        <v>9275</v>
      </c>
      <c r="B50" s="127" cm="1">
        <f t="array" ref="B50">IF(ROW() &lt; ROW(INDEX(fertilizers[experiment_ID],ROWS(fertilizers[experiment_ID]))), COUNTIF(INDEX(fertilizers[experiment_ID],1):fertilizers[[#This Row],[experiment_ID]],fertilizers[[#This Row],[experiment_ID]]), "")</f>
        <v>3</v>
      </c>
      <c r="C50" s="126" t="s">
        <v>9308</v>
      </c>
      <c r="D50" s="126">
        <v>3</v>
      </c>
      <c r="E50" s="105">
        <v>300</v>
      </c>
      <c r="F50" s="126"/>
      <c r="G50" s="127"/>
    </row>
    <row r="51" spans="1:7" x14ac:dyDescent="0.25">
      <c r="A51" s="126" t="s">
        <v>9275</v>
      </c>
      <c r="B51" s="127" cm="1">
        <f t="array" ref="B51">IF(ROW() &lt; ROW(INDEX(fertilizers[experiment_ID],ROWS(fertilizers[experiment_ID]))), COUNTIF(INDEX(fertilizers[experiment_ID],1):fertilizers[[#This Row],[experiment_ID]],fertilizers[[#This Row],[experiment_ID]]), "")</f>
        <v>4</v>
      </c>
      <c r="C51" s="126" t="s">
        <v>9309</v>
      </c>
      <c r="D51" s="126">
        <v>3</v>
      </c>
      <c r="E51" s="105">
        <v>350</v>
      </c>
      <c r="F51" s="126"/>
      <c r="G51" s="127"/>
    </row>
    <row r="52" spans="1:7" x14ac:dyDescent="0.25">
      <c r="A52" s="126" t="s">
        <v>9276</v>
      </c>
      <c r="B52" s="127" cm="1">
        <f t="array" ref="B52">IF(ROW() &lt; ROW(INDEX(fertilizers[experiment_ID],ROWS(fertilizers[experiment_ID]))), COUNTIF(INDEX(fertilizers[experiment_ID],1):fertilizers[[#This Row],[experiment_ID]],fertilizers[[#This Row],[experiment_ID]]), "")</f>
        <v>1</v>
      </c>
      <c r="C52" s="126" t="s">
        <v>9313</v>
      </c>
      <c r="D52" s="126">
        <v>2</v>
      </c>
      <c r="E52" s="105">
        <v>200</v>
      </c>
      <c r="F52" s="126"/>
      <c r="G52" s="127"/>
    </row>
    <row r="53" spans="1:7" x14ac:dyDescent="0.25">
      <c r="A53" s="126" t="s">
        <v>9276</v>
      </c>
      <c r="B53" s="127" cm="1">
        <f t="array" ref="B53">IF(ROW() &lt; ROW(INDEX(fertilizers[experiment_ID],ROWS(fertilizers[experiment_ID]))), COUNTIF(INDEX(fertilizers[experiment_ID],1):fertilizers[[#This Row],[experiment_ID]],fertilizers[[#This Row],[experiment_ID]]), "")</f>
        <v>2</v>
      </c>
      <c r="C53" s="126" t="s">
        <v>9307</v>
      </c>
      <c r="D53" s="126">
        <v>3</v>
      </c>
      <c r="E53" s="105">
        <v>250</v>
      </c>
      <c r="F53" s="126"/>
      <c r="G53" s="127"/>
    </row>
    <row r="54" spans="1:7" x14ac:dyDescent="0.25">
      <c r="A54" s="126" t="s">
        <v>9276</v>
      </c>
      <c r="B54" s="127" cm="1">
        <f t="array" ref="B54">IF(ROW() &lt; ROW(INDEX(fertilizers[experiment_ID],ROWS(fertilizers[experiment_ID]))), COUNTIF(INDEX(fertilizers[experiment_ID],1):fertilizers[[#This Row],[experiment_ID]],fertilizers[[#This Row],[experiment_ID]]), "")</f>
        <v>3</v>
      </c>
      <c r="C54" s="126" t="s">
        <v>9308</v>
      </c>
      <c r="D54" s="126">
        <v>3</v>
      </c>
      <c r="E54" s="105">
        <v>300</v>
      </c>
      <c r="F54" s="126"/>
      <c r="G54" s="127"/>
    </row>
    <row r="55" spans="1:7" x14ac:dyDescent="0.25">
      <c r="A55" s="126" t="s">
        <v>9276</v>
      </c>
      <c r="B55" s="127" cm="1">
        <f t="array" ref="B55">IF(ROW() &lt; ROW(INDEX(fertilizers[experiment_ID],ROWS(fertilizers[experiment_ID]))), COUNTIF(INDEX(fertilizers[experiment_ID],1):fertilizers[[#This Row],[experiment_ID]],fertilizers[[#This Row],[experiment_ID]]), "")</f>
        <v>4</v>
      </c>
      <c r="C55" s="126" t="s">
        <v>9309</v>
      </c>
      <c r="D55" s="126">
        <v>3</v>
      </c>
      <c r="E55" s="105">
        <v>350</v>
      </c>
      <c r="F55" s="126"/>
      <c r="G55" s="127"/>
    </row>
    <row r="56" spans="1:7" x14ac:dyDescent="0.25">
      <c r="A56" s="126" t="s">
        <v>9277</v>
      </c>
      <c r="B56" s="127" cm="1">
        <f t="array" ref="B56">IF(ROW() &lt; ROW(INDEX(fertilizers[experiment_ID],ROWS(fertilizers[experiment_ID]))), COUNTIF(INDEX(fertilizers[experiment_ID],1):fertilizers[[#This Row],[experiment_ID]],fertilizers[[#This Row],[experiment_ID]]), "")</f>
        <v>1</v>
      </c>
      <c r="C56" s="126" t="s">
        <v>9313</v>
      </c>
      <c r="D56" s="126">
        <v>2</v>
      </c>
      <c r="E56" s="105">
        <v>200</v>
      </c>
      <c r="F56" s="126"/>
      <c r="G56" s="127"/>
    </row>
    <row r="57" spans="1:7" x14ac:dyDescent="0.25">
      <c r="A57" s="126" t="s">
        <v>9277</v>
      </c>
      <c r="B57" s="127" cm="1">
        <f t="array" ref="B57">IF(ROW() &lt; ROW(INDEX(fertilizers[experiment_ID],ROWS(fertilizers[experiment_ID]))), COUNTIF(INDEX(fertilizers[experiment_ID],1):fertilizers[[#This Row],[experiment_ID]],fertilizers[[#This Row],[experiment_ID]]), "")</f>
        <v>2</v>
      </c>
      <c r="C57" s="126" t="s">
        <v>9307</v>
      </c>
      <c r="D57" s="126">
        <v>3</v>
      </c>
      <c r="E57" s="105">
        <v>250</v>
      </c>
      <c r="F57" s="126"/>
      <c r="G57" s="127"/>
    </row>
    <row r="58" spans="1:7" x14ac:dyDescent="0.25">
      <c r="A58" s="126" t="s">
        <v>9277</v>
      </c>
      <c r="B58" s="127" cm="1">
        <f t="array" ref="B58">IF(ROW() &lt; ROW(INDEX(fertilizers[experiment_ID],ROWS(fertilizers[experiment_ID]))), COUNTIF(INDEX(fertilizers[experiment_ID],1):fertilizers[[#This Row],[experiment_ID]],fertilizers[[#This Row],[experiment_ID]]), "")</f>
        <v>3</v>
      </c>
      <c r="C58" s="126" t="s">
        <v>9308</v>
      </c>
      <c r="D58" s="126">
        <v>3</v>
      </c>
      <c r="E58" s="105">
        <v>300</v>
      </c>
      <c r="F58" s="126"/>
      <c r="G58" s="127"/>
    </row>
    <row r="59" spans="1:7" x14ac:dyDescent="0.25">
      <c r="A59" s="126" t="s">
        <v>9277</v>
      </c>
      <c r="B59" s="127" cm="1">
        <f t="array" ref="B59">IF(ROW() &lt; ROW(INDEX(fertilizers[experiment_ID],ROWS(fertilizers[experiment_ID]))), COUNTIF(INDEX(fertilizers[experiment_ID],1):fertilizers[[#This Row],[experiment_ID]],fertilizers[[#This Row],[experiment_ID]]), "")</f>
        <v>4</v>
      </c>
      <c r="C59" s="126" t="s">
        <v>9309</v>
      </c>
      <c r="D59" s="126">
        <v>3</v>
      </c>
      <c r="E59" s="105">
        <v>350</v>
      </c>
      <c r="F59" s="126"/>
      <c r="G59" s="127"/>
    </row>
    <row r="60" spans="1:7" x14ac:dyDescent="0.25">
      <c r="A60" s="126" t="s">
        <v>9278</v>
      </c>
      <c r="B60" s="127" cm="1">
        <f t="array" ref="B60">IF(ROW() &lt; ROW(INDEX(fertilizers[experiment_ID],ROWS(fertilizers[experiment_ID]))), COUNTIF(INDEX(fertilizers[experiment_ID],1):fertilizers[[#This Row],[experiment_ID]],fertilizers[[#This Row],[experiment_ID]]), "")</f>
        <v>1</v>
      </c>
      <c r="C60" s="126" t="s">
        <v>9313</v>
      </c>
      <c r="D60" s="126">
        <v>2</v>
      </c>
      <c r="E60" s="105">
        <v>200</v>
      </c>
      <c r="F60" s="126"/>
      <c r="G60" s="127"/>
    </row>
    <row r="61" spans="1:7" x14ac:dyDescent="0.25">
      <c r="A61" s="126" t="s">
        <v>9278</v>
      </c>
      <c r="B61" s="127" cm="1">
        <f t="array" ref="B61">IF(ROW() &lt; ROW(INDEX(fertilizers[experiment_ID],ROWS(fertilizers[experiment_ID]))), COUNTIF(INDEX(fertilizers[experiment_ID],1):fertilizers[[#This Row],[experiment_ID]],fertilizers[[#This Row],[experiment_ID]]), "")</f>
        <v>2</v>
      </c>
      <c r="C61" s="126" t="s">
        <v>9307</v>
      </c>
      <c r="D61" s="126">
        <v>3</v>
      </c>
      <c r="E61" s="105">
        <v>250</v>
      </c>
      <c r="F61" s="126"/>
      <c r="G61" s="127"/>
    </row>
    <row r="62" spans="1:7" x14ac:dyDescent="0.25">
      <c r="A62" s="126" t="s">
        <v>9278</v>
      </c>
      <c r="B62" s="127" cm="1">
        <f t="array" ref="B62">IF(ROW() &lt; ROW(INDEX(fertilizers[experiment_ID],ROWS(fertilizers[experiment_ID]))), COUNTIF(INDEX(fertilizers[experiment_ID],1):fertilizers[[#This Row],[experiment_ID]],fertilizers[[#This Row],[experiment_ID]]), "")</f>
        <v>3</v>
      </c>
      <c r="C62" s="126" t="s">
        <v>9308</v>
      </c>
      <c r="D62" s="126">
        <v>3</v>
      </c>
      <c r="E62" s="105">
        <v>300</v>
      </c>
      <c r="F62" s="126"/>
      <c r="G62" s="127"/>
    </row>
    <row r="63" spans="1:7" x14ac:dyDescent="0.25">
      <c r="A63" s="126" t="s">
        <v>9278</v>
      </c>
      <c r="B63" s="127" cm="1">
        <f t="array" ref="B63">IF(ROW() &lt; ROW(INDEX(fertilizers[experiment_ID],ROWS(fertilizers[experiment_ID]))), COUNTIF(INDEX(fertilizers[experiment_ID],1):fertilizers[[#This Row],[experiment_ID]],fertilizers[[#This Row],[experiment_ID]]), "")</f>
        <v>4</v>
      </c>
      <c r="C63" s="126" t="s">
        <v>9309</v>
      </c>
      <c r="D63" s="126">
        <v>3</v>
      </c>
      <c r="E63" s="105">
        <v>350</v>
      </c>
      <c r="F63" s="126"/>
      <c r="G63" s="127"/>
    </row>
    <row r="64" spans="1:7" x14ac:dyDescent="0.25">
      <c r="A64" s="126" t="s">
        <v>9279</v>
      </c>
      <c r="B64" s="127" cm="1">
        <f t="array" ref="B64">IF(ROW() &lt; ROW(INDEX(fertilizers[experiment_ID],ROWS(fertilizers[experiment_ID]))), COUNTIF(INDEX(fertilizers[experiment_ID],1):fertilizers[[#This Row],[experiment_ID]],fertilizers[[#This Row],[experiment_ID]]), "")</f>
        <v>1</v>
      </c>
      <c r="C64" s="126" t="s">
        <v>9313</v>
      </c>
      <c r="D64" s="126">
        <v>2</v>
      </c>
      <c r="E64" s="105">
        <v>200</v>
      </c>
      <c r="F64" s="126"/>
      <c r="G64" s="127"/>
    </row>
    <row r="65" spans="1:7" x14ac:dyDescent="0.25">
      <c r="A65" s="126" t="s">
        <v>9279</v>
      </c>
      <c r="B65" s="127" cm="1">
        <f t="array" ref="B65">IF(ROW() &lt; ROW(INDEX(fertilizers[experiment_ID],ROWS(fertilizers[experiment_ID]))), COUNTIF(INDEX(fertilizers[experiment_ID],1):fertilizers[[#This Row],[experiment_ID]],fertilizers[[#This Row],[experiment_ID]]), "")</f>
        <v>2</v>
      </c>
      <c r="C65" s="126" t="s">
        <v>9307</v>
      </c>
      <c r="D65" s="126">
        <v>3</v>
      </c>
      <c r="E65" s="105">
        <v>250</v>
      </c>
      <c r="F65" s="126"/>
      <c r="G65" s="127"/>
    </row>
    <row r="66" spans="1:7" x14ac:dyDescent="0.25">
      <c r="A66" s="126" t="s">
        <v>9279</v>
      </c>
      <c r="B66" s="127" cm="1">
        <f t="array" ref="B66">IF(ROW() &lt; ROW(INDEX(fertilizers[experiment_ID],ROWS(fertilizers[experiment_ID]))), COUNTIF(INDEX(fertilizers[experiment_ID],1):fertilizers[[#This Row],[experiment_ID]],fertilizers[[#This Row],[experiment_ID]]), "")</f>
        <v>3</v>
      </c>
      <c r="C66" s="126" t="s">
        <v>9308</v>
      </c>
      <c r="D66" s="126">
        <v>3</v>
      </c>
      <c r="E66" s="105">
        <v>300</v>
      </c>
      <c r="F66" s="126"/>
      <c r="G66" s="127"/>
    </row>
    <row r="67" spans="1:7" x14ac:dyDescent="0.25">
      <c r="A67" s="126" t="s">
        <v>9279</v>
      </c>
      <c r="B67" s="127" cm="1">
        <f t="array" ref="B67">IF(ROW() &lt; ROW(INDEX(fertilizers[experiment_ID],ROWS(fertilizers[experiment_ID]))), COUNTIF(INDEX(fertilizers[experiment_ID],1):fertilizers[[#This Row],[experiment_ID]],fertilizers[[#This Row],[experiment_ID]]), "")</f>
        <v>4</v>
      </c>
      <c r="C67" s="126" t="s">
        <v>9309</v>
      </c>
      <c r="D67" s="126">
        <v>3</v>
      </c>
      <c r="E67" s="105">
        <v>350</v>
      </c>
      <c r="F67" s="126"/>
      <c r="G67" s="127"/>
    </row>
    <row r="68" spans="1:7" x14ac:dyDescent="0.25">
      <c r="A68" s="126" t="s">
        <v>9280</v>
      </c>
      <c r="B68" s="127" cm="1">
        <f t="array" ref="B68">IF(ROW() &lt; ROW(INDEX(fertilizers[experiment_ID],ROWS(fertilizers[experiment_ID]))), COUNTIF(INDEX(fertilizers[experiment_ID],1):fertilizers[[#This Row],[experiment_ID]],fertilizers[[#This Row],[experiment_ID]]), "")</f>
        <v>1</v>
      </c>
      <c r="C68" s="126" t="s">
        <v>9313</v>
      </c>
      <c r="D68" s="126">
        <v>2</v>
      </c>
      <c r="E68" s="105">
        <v>200</v>
      </c>
      <c r="F68" s="126"/>
      <c r="G68" s="127"/>
    </row>
    <row r="69" spans="1:7" x14ac:dyDescent="0.25">
      <c r="A69" s="126" t="s">
        <v>9280</v>
      </c>
      <c r="B69" s="127" cm="1">
        <f t="array" ref="B69">IF(ROW() &lt; ROW(INDEX(fertilizers[experiment_ID],ROWS(fertilizers[experiment_ID]))), COUNTIF(INDEX(fertilizers[experiment_ID],1):fertilizers[[#This Row],[experiment_ID]],fertilizers[[#This Row],[experiment_ID]]), "")</f>
        <v>2</v>
      </c>
      <c r="C69" s="126" t="s">
        <v>9307</v>
      </c>
      <c r="D69" s="126">
        <v>3</v>
      </c>
      <c r="E69" s="105">
        <v>250</v>
      </c>
      <c r="F69" s="126"/>
      <c r="G69" s="127"/>
    </row>
    <row r="70" spans="1:7" x14ac:dyDescent="0.25">
      <c r="A70" s="126" t="s">
        <v>9280</v>
      </c>
      <c r="B70" s="127" cm="1">
        <f t="array" ref="B70">IF(ROW() &lt; ROW(INDEX(fertilizers[experiment_ID],ROWS(fertilizers[experiment_ID]))), COUNTIF(INDEX(fertilizers[experiment_ID],1):fertilizers[[#This Row],[experiment_ID]],fertilizers[[#This Row],[experiment_ID]]), "")</f>
        <v>3</v>
      </c>
      <c r="C70" s="126" t="s">
        <v>9308</v>
      </c>
      <c r="D70" s="126">
        <v>3</v>
      </c>
      <c r="E70" s="105">
        <v>300</v>
      </c>
      <c r="F70" s="126"/>
      <c r="G70" s="127"/>
    </row>
    <row r="71" spans="1:7" x14ac:dyDescent="0.25">
      <c r="A71" s="126" t="s">
        <v>9280</v>
      </c>
      <c r="B71" s="127" cm="1">
        <f t="array" ref="B71">IF(ROW() &lt; ROW(INDEX(fertilizers[experiment_ID],ROWS(fertilizers[experiment_ID]))), COUNTIF(INDEX(fertilizers[experiment_ID],1):fertilizers[[#This Row],[experiment_ID]],fertilizers[[#This Row],[experiment_ID]]), "")</f>
        <v>4</v>
      </c>
      <c r="C71" s="126" t="s">
        <v>9309</v>
      </c>
      <c r="D71" s="126">
        <v>3</v>
      </c>
      <c r="E71" s="105">
        <v>350</v>
      </c>
      <c r="F71" s="126"/>
      <c r="G71" s="127"/>
    </row>
    <row r="72" spans="1:7" x14ac:dyDescent="0.25">
      <c r="A72" s="126" t="s">
        <v>9281</v>
      </c>
      <c r="B72" s="127" cm="1">
        <f t="array" ref="B72">IF(ROW() &lt; ROW(INDEX(fertilizers[experiment_ID],ROWS(fertilizers[experiment_ID]))), COUNTIF(INDEX(fertilizers[experiment_ID],1):fertilizers[[#This Row],[experiment_ID]],fertilizers[[#This Row],[experiment_ID]]), "")</f>
        <v>1</v>
      </c>
      <c r="C72" s="126" t="s">
        <v>9313</v>
      </c>
      <c r="D72" s="126">
        <v>2</v>
      </c>
      <c r="E72" s="105">
        <v>200</v>
      </c>
      <c r="F72" s="126"/>
      <c r="G72" s="127"/>
    </row>
    <row r="73" spans="1:7" x14ac:dyDescent="0.25">
      <c r="A73" s="126" t="s">
        <v>9281</v>
      </c>
      <c r="B73" s="127" cm="1">
        <f t="array" ref="B73">IF(ROW() &lt; ROW(INDEX(fertilizers[experiment_ID],ROWS(fertilizers[experiment_ID]))), COUNTIF(INDEX(fertilizers[experiment_ID],1):fertilizers[[#This Row],[experiment_ID]],fertilizers[[#This Row],[experiment_ID]]), "")</f>
        <v>2</v>
      </c>
      <c r="C73" s="126" t="s">
        <v>9307</v>
      </c>
      <c r="D73" s="126">
        <v>3</v>
      </c>
      <c r="E73" s="105">
        <v>250</v>
      </c>
      <c r="F73" s="126"/>
      <c r="G73" s="127"/>
    </row>
    <row r="74" spans="1:7" x14ac:dyDescent="0.25">
      <c r="A74" s="126" t="s">
        <v>9281</v>
      </c>
      <c r="B74" s="127" cm="1">
        <f t="array" ref="B74">IF(ROW() &lt; ROW(INDEX(fertilizers[experiment_ID],ROWS(fertilizers[experiment_ID]))), COUNTIF(INDEX(fertilizers[experiment_ID],1):fertilizers[[#This Row],[experiment_ID]],fertilizers[[#This Row],[experiment_ID]]), "")</f>
        <v>3</v>
      </c>
      <c r="C74" s="126" t="s">
        <v>9308</v>
      </c>
      <c r="D74" s="126">
        <v>3</v>
      </c>
      <c r="E74" s="105">
        <v>300</v>
      </c>
      <c r="F74" s="126"/>
      <c r="G74" s="127"/>
    </row>
    <row r="75" spans="1:7" x14ac:dyDescent="0.25">
      <c r="A75" s="126" t="s">
        <v>9281</v>
      </c>
      <c r="B75" s="127" cm="1">
        <f t="array" ref="B75">IF(ROW() &lt; ROW(INDEX(fertilizers[experiment_ID],ROWS(fertilizers[experiment_ID]))), COUNTIF(INDEX(fertilizers[experiment_ID],1):fertilizers[[#This Row],[experiment_ID]],fertilizers[[#This Row],[experiment_ID]]), "")</f>
        <v>4</v>
      </c>
      <c r="C75" s="126" t="s">
        <v>9309</v>
      </c>
      <c r="D75" s="126">
        <v>3</v>
      </c>
      <c r="E75" s="105">
        <v>350</v>
      </c>
      <c r="F75" s="126"/>
      <c r="G75" s="127"/>
    </row>
    <row r="76" spans="1:7" x14ac:dyDescent="0.25">
      <c r="A76" s="126" t="s">
        <v>9282</v>
      </c>
      <c r="B76" s="127" cm="1">
        <f t="array" ref="B76">IF(ROW() &lt; ROW(INDEX(fertilizers[experiment_ID],ROWS(fertilizers[experiment_ID]))), COUNTIF(INDEX(fertilizers[experiment_ID],1):fertilizers[[#This Row],[experiment_ID]],fertilizers[[#This Row],[experiment_ID]]), "")</f>
        <v>1</v>
      </c>
      <c r="C76" s="126" t="s">
        <v>9313</v>
      </c>
      <c r="D76" s="126">
        <v>2</v>
      </c>
      <c r="E76" s="105">
        <v>200</v>
      </c>
      <c r="F76" s="126"/>
      <c r="G76" s="127"/>
    </row>
    <row r="77" spans="1:7" x14ac:dyDescent="0.25">
      <c r="A77" s="126" t="s">
        <v>9282</v>
      </c>
      <c r="B77" s="127" cm="1">
        <f t="array" ref="B77">IF(ROW() &lt; ROW(INDEX(fertilizers[experiment_ID],ROWS(fertilizers[experiment_ID]))), COUNTIF(INDEX(fertilizers[experiment_ID],1):fertilizers[[#This Row],[experiment_ID]],fertilizers[[#This Row],[experiment_ID]]), "")</f>
        <v>2</v>
      </c>
      <c r="C77" s="126" t="s">
        <v>9307</v>
      </c>
      <c r="D77" s="126">
        <v>3</v>
      </c>
      <c r="E77" s="105">
        <v>250</v>
      </c>
      <c r="F77" s="126"/>
      <c r="G77" s="127"/>
    </row>
    <row r="78" spans="1:7" x14ac:dyDescent="0.25">
      <c r="A78" s="126" t="s">
        <v>9282</v>
      </c>
      <c r="B78" s="127" cm="1">
        <f t="array" ref="B78">IF(ROW() &lt; ROW(INDEX(fertilizers[experiment_ID],ROWS(fertilizers[experiment_ID]))), COUNTIF(INDEX(fertilizers[experiment_ID],1):fertilizers[[#This Row],[experiment_ID]],fertilizers[[#This Row],[experiment_ID]]), "")</f>
        <v>3</v>
      </c>
      <c r="C78" s="126" t="s">
        <v>9308</v>
      </c>
      <c r="D78" s="126">
        <v>3</v>
      </c>
      <c r="E78" s="105">
        <v>300</v>
      </c>
      <c r="F78" s="126"/>
      <c r="G78" s="127"/>
    </row>
    <row r="79" spans="1:7" x14ac:dyDescent="0.25">
      <c r="A79" s="126" t="s">
        <v>9282</v>
      </c>
      <c r="B79" s="127" cm="1">
        <f t="array" ref="B79">IF(ROW() &lt; ROW(INDEX(fertilizers[experiment_ID],ROWS(fertilizers[experiment_ID]))), COUNTIF(INDEX(fertilizers[experiment_ID],1):fertilizers[[#This Row],[experiment_ID]],fertilizers[[#This Row],[experiment_ID]]), "")</f>
        <v>4</v>
      </c>
      <c r="C79" s="126" t="s">
        <v>9309</v>
      </c>
      <c r="D79" s="126">
        <v>3</v>
      </c>
      <c r="E79" s="105">
        <v>350</v>
      </c>
      <c r="F79" s="126"/>
      <c r="G79" s="127"/>
    </row>
    <row r="80" spans="1:7" x14ac:dyDescent="0.25">
      <c r="A80" s="126" t="s">
        <v>9283</v>
      </c>
      <c r="B80" s="127" cm="1">
        <f t="array" ref="B80">IF(ROW() &lt; ROW(INDEX(fertilizers[experiment_ID],ROWS(fertilizers[experiment_ID]))), COUNTIF(INDEX(fertilizers[experiment_ID],1):fertilizers[[#This Row],[experiment_ID]],fertilizers[[#This Row],[experiment_ID]]), "")</f>
        <v>1</v>
      </c>
      <c r="C80" s="126" t="s">
        <v>9313</v>
      </c>
      <c r="D80" s="126">
        <v>2</v>
      </c>
      <c r="E80" s="105">
        <v>200</v>
      </c>
      <c r="F80" s="126"/>
      <c r="G80" s="127"/>
    </row>
    <row r="81" spans="1:7" x14ac:dyDescent="0.25">
      <c r="A81" s="126" t="s">
        <v>9283</v>
      </c>
      <c r="B81" s="127" cm="1">
        <f t="array" ref="B81">IF(ROW() &lt; ROW(INDEX(fertilizers[experiment_ID],ROWS(fertilizers[experiment_ID]))), COUNTIF(INDEX(fertilizers[experiment_ID],1):fertilizers[[#This Row],[experiment_ID]],fertilizers[[#This Row],[experiment_ID]]), "")</f>
        <v>2</v>
      </c>
      <c r="C81" s="126" t="s">
        <v>9307</v>
      </c>
      <c r="D81" s="126">
        <v>3</v>
      </c>
      <c r="E81" s="105">
        <v>250</v>
      </c>
      <c r="F81" s="126"/>
      <c r="G81" s="127"/>
    </row>
    <row r="82" spans="1:7" x14ac:dyDescent="0.25">
      <c r="A82" s="126" t="s">
        <v>9283</v>
      </c>
      <c r="B82" s="127" cm="1">
        <f t="array" ref="B82">IF(ROW() &lt; ROW(INDEX(fertilizers[experiment_ID],ROWS(fertilizers[experiment_ID]))), COUNTIF(INDEX(fertilizers[experiment_ID],1):fertilizers[[#This Row],[experiment_ID]],fertilizers[[#This Row],[experiment_ID]]), "")</f>
        <v>3</v>
      </c>
      <c r="C82" s="126" t="s">
        <v>9308</v>
      </c>
      <c r="D82" s="126">
        <v>3</v>
      </c>
      <c r="E82" s="105">
        <v>300</v>
      </c>
      <c r="F82" s="126"/>
      <c r="G82" s="127"/>
    </row>
    <row r="83" spans="1:7" x14ac:dyDescent="0.25">
      <c r="A83" s="126" t="s">
        <v>9283</v>
      </c>
      <c r="B83" s="127" cm="1">
        <f t="array" ref="B83">IF(ROW() &lt; ROW(INDEX(fertilizers[experiment_ID],ROWS(fertilizers[experiment_ID]))), COUNTIF(INDEX(fertilizers[experiment_ID],1):fertilizers[[#This Row],[experiment_ID]],fertilizers[[#This Row],[experiment_ID]]), "")</f>
        <v>4</v>
      </c>
      <c r="C83" s="126" t="s">
        <v>9309</v>
      </c>
      <c r="D83" s="126">
        <v>3</v>
      </c>
      <c r="E83" s="105">
        <v>350</v>
      </c>
      <c r="F83" s="126"/>
      <c r="G83" s="127"/>
    </row>
    <row r="84" spans="1:7" x14ac:dyDescent="0.25">
      <c r="A84" s="126" t="s">
        <v>9284</v>
      </c>
      <c r="B84" s="127" cm="1">
        <f t="array" ref="B84">IF(ROW() &lt; ROW(INDEX(fertilizers[experiment_ID],ROWS(fertilizers[experiment_ID]))), COUNTIF(INDEX(fertilizers[experiment_ID],1):fertilizers[[#This Row],[experiment_ID]],fertilizers[[#This Row],[experiment_ID]]), "")</f>
        <v>1</v>
      </c>
      <c r="C84" s="126" t="s">
        <v>9313</v>
      </c>
      <c r="D84" s="126">
        <v>2</v>
      </c>
      <c r="E84" s="105">
        <v>200</v>
      </c>
      <c r="F84" s="126"/>
      <c r="G84" s="127"/>
    </row>
    <row r="85" spans="1:7" x14ac:dyDescent="0.25">
      <c r="A85" s="126" t="s">
        <v>9284</v>
      </c>
      <c r="B85" s="127" cm="1">
        <f t="array" ref="B85">IF(ROW() &lt; ROW(INDEX(fertilizers[experiment_ID],ROWS(fertilizers[experiment_ID]))), COUNTIF(INDEX(fertilizers[experiment_ID],1):fertilizers[[#This Row],[experiment_ID]],fertilizers[[#This Row],[experiment_ID]]), "")</f>
        <v>2</v>
      </c>
      <c r="C85" s="126" t="s">
        <v>9307</v>
      </c>
      <c r="D85" s="126">
        <v>3</v>
      </c>
      <c r="E85" s="105">
        <v>250</v>
      </c>
      <c r="F85" s="126"/>
      <c r="G85" s="127"/>
    </row>
    <row r="86" spans="1:7" x14ac:dyDescent="0.25">
      <c r="A86" s="126" t="s">
        <v>9284</v>
      </c>
      <c r="B86" s="127" cm="1">
        <f t="array" ref="B86">IF(ROW() &lt; ROW(INDEX(fertilizers[experiment_ID],ROWS(fertilizers[experiment_ID]))), COUNTIF(INDEX(fertilizers[experiment_ID],1):fertilizers[[#This Row],[experiment_ID]],fertilizers[[#This Row],[experiment_ID]]), "")</f>
        <v>3</v>
      </c>
      <c r="C86" s="126" t="s">
        <v>9308</v>
      </c>
      <c r="D86" s="126">
        <v>3</v>
      </c>
      <c r="E86" s="105">
        <v>300</v>
      </c>
      <c r="F86" s="126"/>
      <c r="G86" s="127"/>
    </row>
    <row r="87" spans="1:7" x14ac:dyDescent="0.25">
      <c r="A87" s="126" t="s">
        <v>9284</v>
      </c>
      <c r="B87" s="127" cm="1">
        <f t="array" ref="B87">IF(ROW() &lt; ROW(INDEX(fertilizers[experiment_ID],ROWS(fertilizers[experiment_ID]))), COUNTIF(INDEX(fertilizers[experiment_ID],1):fertilizers[[#This Row],[experiment_ID]],fertilizers[[#This Row],[experiment_ID]]), "")</f>
        <v>4</v>
      </c>
      <c r="C87" s="126" t="s">
        <v>9309</v>
      </c>
      <c r="D87" s="126">
        <v>3</v>
      </c>
      <c r="E87" s="105">
        <v>350</v>
      </c>
      <c r="F87" s="126"/>
      <c r="G87" s="127"/>
    </row>
    <row r="88" spans="1:7" x14ac:dyDescent="0.25">
      <c r="A88" s="126" t="s">
        <v>9285</v>
      </c>
      <c r="B88" s="127" cm="1">
        <f t="array" ref="B88">IF(ROW() &lt; ROW(INDEX(fertilizers[experiment_ID],ROWS(fertilizers[experiment_ID]))), COUNTIF(INDEX(fertilizers[experiment_ID],1):fertilizers[[#This Row],[experiment_ID]],fertilizers[[#This Row],[experiment_ID]]), "")</f>
        <v>1</v>
      </c>
      <c r="C88" s="126" t="s">
        <v>9313</v>
      </c>
      <c r="D88" s="126">
        <v>2</v>
      </c>
      <c r="E88" s="105">
        <v>200</v>
      </c>
      <c r="F88" s="126"/>
      <c r="G88" s="127"/>
    </row>
    <row r="89" spans="1:7" x14ac:dyDescent="0.25">
      <c r="A89" s="126" t="s">
        <v>9285</v>
      </c>
      <c r="B89" s="127" cm="1">
        <f t="array" ref="B89">IF(ROW() &lt; ROW(INDEX(fertilizers[experiment_ID],ROWS(fertilizers[experiment_ID]))), COUNTIF(INDEX(fertilizers[experiment_ID],1):fertilizers[[#This Row],[experiment_ID]],fertilizers[[#This Row],[experiment_ID]]), "")</f>
        <v>2</v>
      </c>
      <c r="C89" s="126" t="s">
        <v>9307</v>
      </c>
      <c r="D89" s="126">
        <v>3</v>
      </c>
      <c r="E89" s="105">
        <v>250</v>
      </c>
      <c r="F89" s="126"/>
      <c r="G89" s="127"/>
    </row>
    <row r="90" spans="1:7" x14ac:dyDescent="0.25">
      <c r="A90" s="126" t="s">
        <v>9285</v>
      </c>
      <c r="B90" s="127" cm="1">
        <f t="array" ref="B90">IF(ROW() &lt; ROW(INDEX(fertilizers[experiment_ID],ROWS(fertilizers[experiment_ID]))), COUNTIF(INDEX(fertilizers[experiment_ID],1):fertilizers[[#This Row],[experiment_ID]],fertilizers[[#This Row],[experiment_ID]]), "")</f>
        <v>3</v>
      </c>
      <c r="C90" s="126" t="s">
        <v>9308</v>
      </c>
      <c r="D90" s="126">
        <v>3</v>
      </c>
      <c r="E90" s="105">
        <v>300</v>
      </c>
      <c r="F90" s="126"/>
      <c r="G90" s="127"/>
    </row>
    <row r="91" spans="1:7" x14ac:dyDescent="0.25">
      <c r="A91" s="126" t="s">
        <v>9285</v>
      </c>
      <c r="B91" s="127" cm="1">
        <f t="array" ref="B91">IF(ROW() &lt; ROW(INDEX(fertilizers[experiment_ID],ROWS(fertilizers[experiment_ID]))), COUNTIF(INDEX(fertilizers[experiment_ID],1):fertilizers[[#This Row],[experiment_ID]],fertilizers[[#This Row],[experiment_ID]]), "")</f>
        <v>4</v>
      </c>
      <c r="C91" s="126" t="s">
        <v>9309</v>
      </c>
      <c r="D91" s="126">
        <v>3</v>
      </c>
      <c r="E91" s="105">
        <v>350</v>
      </c>
      <c r="F91" s="126"/>
      <c r="G91" s="127"/>
    </row>
    <row r="92" spans="1:7" x14ac:dyDescent="0.25">
      <c r="A92" s="126" t="s">
        <v>9286</v>
      </c>
      <c r="B92" s="127" cm="1">
        <f t="array" ref="B92">IF(ROW() &lt; ROW(INDEX(fertilizers[experiment_ID],ROWS(fertilizers[experiment_ID]))), COUNTIF(INDEX(fertilizers[experiment_ID],1):fertilizers[[#This Row],[experiment_ID]],fertilizers[[#This Row],[experiment_ID]]), "")</f>
        <v>1</v>
      </c>
      <c r="C92" s="126" t="s">
        <v>9313</v>
      </c>
      <c r="D92" s="126">
        <v>2</v>
      </c>
      <c r="E92" s="105">
        <v>200</v>
      </c>
      <c r="F92" s="126"/>
      <c r="G92" s="127"/>
    </row>
    <row r="93" spans="1:7" x14ac:dyDescent="0.25">
      <c r="A93" s="126" t="s">
        <v>9286</v>
      </c>
      <c r="B93" s="127" cm="1">
        <f t="array" ref="B93">IF(ROW() &lt; ROW(INDEX(fertilizers[experiment_ID],ROWS(fertilizers[experiment_ID]))), COUNTIF(INDEX(fertilizers[experiment_ID],1):fertilizers[[#This Row],[experiment_ID]],fertilizers[[#This Row],[experiment_ID]]), "")</f>
        <v>2</v>
      </c>
      <c r="C93" s="126" t="s">
        <v>9307</v>
      </c>
      <c r="D93" s="126">
        <v>3</v>
      </c>
      <c r="E93" s="105">
        <v>250</v>
      </c>
      <c r="F93" s="126"/>
      <c r="G93" s="127"/>
    </row>
    <row r="94" spans="1:7" x14ac:dyDescent="0.25">
      <c r="A94" s="126" t="s">
        <v>9286</v>
      </c>
      <c r="B94" s="127" cm="1">
        <f t="array" ref="B94">IF(ROW() &lt; ROW(INDEX(fertilizers[experiment_ID],ROWS(fertilizers[experiment_ID]))), COUNTIF(INDEX(fertilizers[experiment_ID],1):fertilizers[[#This Row],[experiment_ID]],fertilizers[[#This Row],[experiment_ID]]), "")</f>
        <v>3</v>
      </c>
      <c r="C94" s="126" t="s">
        <v>9308</v>
      </c>
      <c r="D94" s="126">
        <v>3</v>
      </c>
      <c r="E94" s="105">
        <v>300</v>
      </c>
      <c r="F94" s="126"/>
      <c r="G94" s="127"/>
    </row>
    <row r="95" spans="1:7" x14ac:dyDescent="0.25">
      <c r="A95" s="126" t="s">
        <v>9286</v>
      </c>
      <c r="B95" s="127" cm="1">
        <f t="array" ref="B95">IF(ROW() &lt; ROW(INDEX(fertilizers[experiment_ID],ROWS(fertilizers[experiment_ID]))), COUNTIF(INDEX(fertilizers[experiment_ID],1):fertilizers[[#This Row],[experiment_ID]],fertilizers[[#This Row],[experiment_ID]]), "")</f>
        <v>4</v>
      </c>
      <c r="C95" s="126" t="s">
        <v>9309</v>
      </c>
      <c r="D95" s="126">
        <v>3</v>
      </c>
      <c r="E95" s="105">
        <v>350</v>
      </c>
      <c r="F95" s="126"/>
      <c r="G95" s="127"/>
    </row>
    <row r="96" spans="1:7" x14ac:dyDescent="0.25">
      <c r="A96" s="126" t="s">
        <v>9287</v>
      </c>
      <c r="B96" s="127" cm="1">
        <f t="array" ref="B96">IF(ROW() &lt; ROW(INDEX(fertilizers[experiment_ID],ROWS(fertilizers[experiment_ID]))), COUNTIF(INDEX(fertilizers[experiment_ID],1):fertilizers[[#This Row],[experiment_ID]],fertilizers[[#This Row],[experiment_ID]]), "")</f>
        <v>1</v>
      </c>
      <c r="C96" s="126" t="s">
        <v>9313</v>
      </c>
      <c r="D96" s="126">
        <v>2</v>
      </c>
      <c r="E96" s="105">
        <v>200</v>
      </c>
      <c r="F96" s="126"/>
      <c r="G96" s="127"/>
    </row>
    <row r="97" spans="1:7" x14ac:dyDescent="0.25">
      <c r="A97" s="126" t="s">
        <v>9287</v>
      </c>
      <c r="B97" s="127" cm="1">
        <f t="array" ref="B97">IF(ROW() &lt; ROW(INDEX(fertilizers[experiment_ID],ROWS(fertilizers[experiment_ID]))), COUNTIF(INDEX(fertilizers[experiment_ID],1):fertilizers[[#This Row],[experiment_ID]],fertilizers[[#This Row],[experiment_ID]]), "")</f>
        <v>2</v>
      </c>
      <c r="C97" s="126" t="s">
        <v>9307</v>
      </c>
      <c r="D97" s="126">
        <v>3</v>
      </c>
      <c r="E97" s="105">
        <v>250</v>
      </c>
      <c r="F97" s="126"/>
      <c r="G97" s="127"/>
    </row>
    <row r="98" spans="1:7" x14ac:dyDescent="0.25">
      <c r="A98" s="126" t="s">
        <v>9287</v>
      </c>
      <c r="B98" s="127" cm="1">
        <f t="array" ref="B98">IF(ROW() &lt; ROW(INDEX(fertilizers[experiment_ID],ROWS(fertilizers[experiment_ID]))), COUNTIF(INDEX(fertilizers[experiment_ID],1):fertilizers[[#This Row],[experiment_ID]],fertilizers[[#This Row],[experiment_ID]]), "")</f>
        <v>3</v>
      </c>
      <c r="C98" s="126" t="s">
        <v>9308</v>
      </c>
      <c r="D98" s="126">
        <v>3</v>
      </c>
      <c r="E98" s="105">
        <v>300</v>
      </c>
      <c r="F98" s="126"/>
      <c r="G98" s="127"/>
    </row>
    <row r="99" spans="1:7" x14ac:dyDescent="0.25">
      <c r="A99" s="126" t="s">
        <v>9287</v>
      </c>
      <c r="B99" s="127" cm="1">
        <f t="array" ref="B99">IF(ROW() &lt; ROW(INDEX(fertilizers[experiment_ID],ROWS(fertilizers[experiment_ID]))), COUNTIF(INDEX(fertilizers[experiment_ID],1):fertilizers[[#This Row],[experiment_ID]],fertilizers[[#This Row],[experiment_ID]]), "")</f>
        <v>4</v>
      </c>
      <c r="C99" s="126" t="s">
        <v>9309</v>
      </c>
      <c r="D99" s="126">
        <v>3</v>
      </c>
      <c r="E99" s="105">
        <v>350</v>
      </c>
      <c r="F99" s="126"/>
      <c r="G99" s="127"/>
    </row>
    <row r="100" spans="1:7" x14ac:dyDescent="0.25">
      <c r="A100" s="126" t="s">
        <v>9288</v>
      </c>
      <c r="B100" s="127" cm="1">
        <f t="array" ref="B100">IF(ROW() &lt; ROW(INDEX(fertilizers[experiment_ID],ROWS(fertilizers[experiment_ID]))), COUNTIF(INDEX(fertilizers[experiment_ID],1):fertilizers[[#This Row],[experiment_ID]],fertilizers[[#This Row],[experiment_ID]]), "")</f>
        <v>1</v>
      </c>
      <c r="C100" s="126" t="s">
        <v>9313</v>
      </c>
      <c r="D100" s="126">
        <v>2</v>
      </c>
      <c r="E100" s="105">
        <v>200</v>
      </c>
      <c r="F100" s="126"/>
      <c r="G100" s="127"/>
    </row>
    <row r="101" spans="1:7" x14ac:dyDescent="0.25">
      <c r="A101" s="126" t="s">
        <v>9288</v>
      </c>
      <c r="B101" s="127" cm="1">
        <f t="array" ref="B101">IF(ROW() &lt; ROW(INDEX(fertilizers[experiment_ID],ROWS(fertilizers[experiment_ID]))), COUNTIF(INDEX(fertilizers[experiment_ID],1):fertilizers[[#This Row],[experiment_ID]],fertilizers[[#This Row],[experiment_ID]]), "")</f>
        <v>2</v>
      </c>
      <c r="C101" s="126" t="s">
        <v>9307</v>
      </c>
      <c r="D101" s="126">
        <v>3</v>
      </c>
      <c r="E101" s="105">
        <v>250</v>
      </c>
      <c r="F101" s="126"/>
      <c r="G101" s="127"/>
    </row>
    <row r="102" spans="1:7" x14ac:dyDescent="0.25">
      <c r="A102" s="126" t="s">
        <v>9288</v>
      </c>
      <c r="B102" s="127" cm="1">
        <f t="array" ref="B102">IF(ROW() &lt; ROW(INDEX(fertilizers[experiment_ID],ROWS(fertilizers[experiment_ID]))), COUNTIF(INDEX(fertilizers[experiment_ID],1):fertilizers[[#This Row],[experiment_ID]],fertilizers[[#This Row],[experiment_ID]]), "")</f>
        <v>3</v>
      </c>
      <c r="C102" s="126" t="s">
        <v>9308</v>
      </c>
      <c r="D102" s="126">
        <v>3</v>
      </c>
      <c r="E102" s="105">
        <v>300</v>
      </c>
      <c r="F102" s="126"/>
      <c r="G102" s="127"/>
    </row>
    <row r="103" spans="1:7" x14ac:dyDescent="0.25">
      <c r="A103" s="126" t="s">
        <v>9288</v>
      </c>
      <c r="B103" s="127" cm="1">
        <f t="array" ref="B103">IF(ROW() &lt; ROW(INDEX(fertilizers[experiment_ID],ROWS(fertilizers[experiment_ID]))), COUNTIF(INDEX(fertilizers[experiment_ID],1):fertilizers[[#This Row],[experiment_ID]],fertilizers[[#This Row],[experiment_ID]]), "")</f>
        <v>4</v>
      </c>
      <c r="C103" s="126" t="s">
        <v>9309</v>
      </c>
      <c r="D103" s="126">
        <v>3</v>
      </c>
      <c r="E103" s="105">
        <v>350</v>
      </c>
      <c r="F103" s="126"/>
      <c r="G103" s="127"/>
    </row>
    <row r="104" spans="1:7" x14ac:dyDescent="0.25">
      <c r="A104" s="126" t="s">
        <v>9289</v>
      </c>
      <c r="B104" s="127" cm="1">
        <f t="array" ref="B104">IF(ROW() &lt; ROW(INDEX(fertilizers[experiment_ID],ROWS(fertilizers[experiment_ID]))), COUNTIF(INDEX(fertilizers[experiment_ID],1):fertilizers[[#This Row],[experiment_ID]],fertilizers[[#This Row],[experiment_ID]]), "")</f>
        <v>1</v>
      </c>
      <c r="C104" s="126" t="s">
        <v>9313</v>
      </c>
      <c r="D104" s="126">
        <v>2</v>
      </c>
      <c r="E104" s="105">
        <v>200</v>
      </c>
      <c r="F104" s="126"/>
      <c r="G104" s="127"/>
    </row>
    <row r="105" spans="1:7" x14ac:dyDescent="0.25">
      <c r="A105" s="126" t="s">
        <v>9289</v>
      </c>
      <c r="B105" s="127" cm="1">
        <f t="array" ref="B105">IF(ROW() &lt; ROW(INDEX(fertilizers[experiment_ID],ROWS(fertilizers[experiment_ID]))), COUNTIF(INDEX(fertilizers[experiment_ID],1):fertilizers[[#This Row],[experiment_ID]],fertilizers[[#This Row],[experiment_ID]]), "")</f>
        <v>2</v>
      </c>
      <c r="C105" s="126" t="s">
        <v>9307</v>
      </c>
      <c r="D105" s="126">
        <v>3</v>
      </c>
      <c r="E105" s="105">
        <v>250</v>
      </c>
      <c r="F105" s="126"/>
      <c r="G105" s="127"/>
    </row>
    <row r="106" spans="1:7" x14ac:dyDescent="0.25">
      <c r="A106" s="126" t="s">
        <v>9289</v>
      </c>
      <c r="B106" s="127" cm="1">
        <f t="array" ref="B106">IF(ROW() &lt; ROW(INDEX(fertilizers[experiment_ID],ROWS(fertilizers[experiment_ID]))), COUNTIF(INDEX(fertilizers[experiment_ID],1):fertilizers[[#This Row],[experiment_ID]],fertilizers[[#This Row],[experiment_ID]]), "")</f>
        <v>3</v>
      </c>
      <c r="C106" s="126" t="s">
        <v>9308</v>
      </c>
      <c r="D106" s="126">
        <v>3</v>
      </c>
      <c r="E106" s="105">
        <v>300</v>
      </c>
      <c r="F106" s="126"/>
      <c r="G106" s="127"/>
    </row>
    <row r="107" spans="1:7" x14ac:dyDescent="0.25">
      <c r="A107" s="126" t="s">
        <v>9289</v>
      </c>
      <c r="B107" s="127" cm="1">
        <f t="array" ref="B107">IF(ROW() &lt; ROW(INDEX(fertilizers[experiment_ID],ROWS(fertilizers[experiment_ID]))), COUNTIF(INDEX(fertilizers[experiment_ID],1):fertilizers[[#This Row],[experiment_ID]],fertilizers[[#This Row],[experiment_ID]]), "")</f>
        <v>4</v>
      </c>
      <c r="C107" s="126" t="s">
        <v>9309</v>
      </c>
      <c r="D107" s="126">
        <v>3</v>
      </c>
      <c r="E107" s="105">
        <v>350</v>
      </c>
      <c r="F107" s="126"/>
      <c r="G107" s="127"/>
    </row>
    <row r="108" spans="1:7" x14ac:dyDescent="0.25">
      <c r="A108" s="126" t="s">
        <v>9290</v>
      </c>
      <c r="B108" s="127" cm="1">
        <f t="array" ref="B108">IF(ROW() &lt; ROW(INDEX(fertilizers[experiment_ID],ROWS(fertilizers[experiment_ID]))), COUNTIF(INDEX(fertilizers[experiment_ID],1):fertilizers[[#This Row],[experiment_ID]],fertilizers[[#This Row],[experiment_ID]]), "")</f>
        <v>1</v>
      </c>
      <c r="C108" s="126" t="s">
        <v>9313</v>
      </c>
      <c r="D108" s="126">
        <v>2</v>
      </c>
      <c r="E108" s="105">
        <v>200</v>
      </c>
      <c r="F108" s="126"/>
      <c r="G108" s="127"/>
    </row>
    <row r="109" spans="1:7" x14ac:dyDescent="0.25">
      <c r="A109" s="126" t="s">
        <v>9290</v>
      </c>
      <c r="B109" s="127" cm="1">
        <f t="array" ref="B109">IF(ROW() &lt; ROW(INDEX(fertilizers[experiment_ID],ROWS(fertilizers[experiment_ID]))), COUNTIF(INDEX(fertilizers[experiment_ID],1):fertilizers[[#This Row],[experiment_ID]],fertilizers[[#This Row],[experiment_ID]]), "")</f>
        <v>2</v>
      </c>
      <c r="C109" s="126" t="s">
        <v>9307</v>
      </c>
      <c r="D109" s="126">
        <v>3</v>
      </c>
      <c r="E109" s="105">
        <v>250</v>
      </c>
      <c r="F109" s="126"/>
      <c r="G109" s="127"/>
    </row>
    <row r="110" spans="1:7" x14ac:dyDescent="0.25">
      <c r="A110" s="126" t="s">
        <v>9290</v>
      </c>
      <c r="B110" s="127" cm="1">
        <f t="array" ref="B110">IF(ROW() &lt; ROW(INDEX(fertilizers[experiment_ID],ROWS(fertilizers[experiment_ID]))), COUNTIF(INDEX(fertilizers[experiment_ID],1):fertilizers[[#This Row],[experiment_ID]],fertilizers[[#This Row],[experiment_ID]]), "")</f>
        <v>3</v>
      </c>
      <c r="C110" s="126" t="s">
        <v>9308</v>
      </c>
      <c r="D110" s="126">
        <v>3</v>
      </c>
      <c r="E110" s="105">
        <v>300</v>
      </c>
      <c r="F110" s="126"/>
      <c r="G110" s="127"/>
    </row>
    <row r="111" spans="1:7" x14ac:dyDescent="0.25">
      <c r="A111" s="126" t="s">
        <v>9290</v>
      </c>
      <c r="B111" s="127" cm="1">
        <f t="array" ref="B111">IF(ROW() &lt; ROW(INDEX(fertilizers[experiment_ID],ROWS(fertilizers[experiment_ID]))), COUNTIF(INDEX(fertilizers[experiment_ID],1):fertilizers[[#This Row],[experiment_ID]],fertilizers[[#This Row],[experiment_ID]]), "")</f>
        <v>4</v>
      </c>
      <c r="C111" s="126" t="s">
        <v>9309</v>
      </c>
      <c r="D111" s="126">
        <v>3</v>
      </c>
      <c r="E111" s="105">
        <v>350</v>
      </c>
      <c r="F111" s="126"/>
      <c r="G111" s="127"/>
    </row>
    <row r="112" spans="1:7" x14ac:dyDescent="0.25">
      <c r="A112" s="126" t="s">
        <v>9291</v>
      </c>
      <c r="B112" s="127" cm="1">
        <f t="array" ref="B112">IF(ROW() &lt; ROW(INDEX(fertilizers[experiment_ID],ROWS(fertilizers[experiment_ID]))), COUNTIF(INDEX(fertilizers[experiment_ID],1):fertilizers[[#This Row],[experiment_ID]],fertilizers[[#This Row],[experiment_ID]]), "")</f>
        <v>1</v>
      </c>
      <c r="C112" s="126" t="s">
        <v>9313</v>
      </c>
      <c r="D112" s="126">
        <v>2</v>
      </c>
      <c r="E112" s="105">
        <v>200</v>
      </c>
      <c r="F112" s="126"/>
      <c r="G112" s="127"/>
    </row>
    <row r="113" spans="1:7" x14ac:dyDescent="0.25">
      <c r="A113" s="126" t="s">
        <v>9291</v>
      </c>
      <c r="B113" s="127" cm="1">
        <f t="array" ref="B113">IF(ROW() &lt; ROW(INDEX(fertilizers[experiment_ID],ROWS(fertilizers[experiment_ID]))), COUNTIF(INDEX(fertilizers[experiment_ID],1):fertilizers[[#This Row],[experiment_ID]],fertilizers[[#This Row],[experiment_ID]]), "")</f>
        <v>2</v>
      </c>
      <c r="C113" s="126" t="s">
        <v>9307</v>
      </c>
      <c r="D113" s="126">
        <v>3</v>
      </c>
      <c r="E113" s="105">
        <v>250</v>
      </c>
      <c r="F113" s="126"/>
      <c r="G113" s="127"/>
    </row>
    <row r="114" spans="1:7" x14ac:dyDescent="0.25">
      <c r="A114" s="126" t="s">
        <v>9291</v>
      </c>
      <c r="B114" s="127" cm="1">
        <f t="array" ref="B114">IF(ROW() &lt; ROW(INDEX(fertilizers[experiment_ID],ROWS(fertilizers[experiment_ID]))), COUNTIF(INDEX(fertilizers[experiment_ID],1):fertilizers[[#This Row],[experiment_ID]],fertilizers[[#This Row],[experiment_ID]]), "")</f>
        <v>3</v>
      </c>
      <c r="C114" s="126" t="s">
        <v>9308</v>
      </c>
      <c r="D114" s="126">
        <v>3</v>
      </c>
      <c r="E114" s="105">
        <v>300</v>
      </c>
      <c r="F114" s="126"/>
      <c r="G114" s="127"/>
    </row>
    <row r="115" spans="1:7" x14ac:dyDescent="0.25">
      <c r="A115" s="126" t="s">
        <v>9291</v>
      </c>
      <c r="B115" s="127" cm="1">
        <f t="array" ref="B115">IF(ROW() &lt; ROW(INDEX(fertilizers[experiment_ID],ROWS(fertilizers[experiment_ID]))), COUNTIF(INDEX(fertilizers[experiment_ID],1):fertilizers[[#This Row],[experiment_ID]],fertilizers[[#This Row],[experiment_ID]]), "")</f>
        <v>4</v>
      </c>
      <c r="C115" s="126" t="s">
        <v>9309</v>
      </c>
      <c r="D115" s="126">
        <v>3</v>
      </c>
      <c r="E115" s="105">
        <v>350</v>
      </c>
      <c r="F115" s="126"/>
      <c r="G115" s="127"/>
    </row>
    <row r="116" spans="1:7" x14ac:dyDescent="0.25">
      <c r="A116" s="126" t="s">
        <v>9292</v>
      </c>
      <c r="B116" s="127" cm="1">
        <f t="array" ref="B116">IF(ROW() &lt; ROW(INDEX(fertilizers[experiment_ID],ROWS(fertilizers[experiment_ID]))), COUNTIF(INDEX(fertilizers[experiment_ID],1):fertilizers[[#This Row],[experiment_ID]],fertilizers[[#This Row],[experiment_ID]]), "")</f>
        <v>1</v>
      </c>
      <c r="C116" s="126" t="s">
        <v>9313</v>
      </c>
      <c r="D116" s="126">
        <v>2</v>
      </c>
      <c r="E116" s="105">
        <v>200</v>
      </c>
      <c r="F116" s="126"/>
      <c r="G116" s="127"/>
    </row>
    <row r="117" spans="1:7" x14ac:dyDescent="0.25">
      <c r="A117" s="126" t="s">
        <v>9292</v>
      </c>
      <c r="B117" s="127" cm="1">
        <f t="array" ref="B117">IF(ROW() &lt; ROW(INDEX(fertilizers[experiment_ID],ROWS(fertilizers[experiment_ID]))), COUNTIF(INDEX(fertilizers[experiment_ID],1):fertilizers[[#This Row],[experiment_ID]],fertilizers[[#This Row],[experiment_ID]]), "")</f>
        <v>2</v>
      </c>
      <c r="C117" s="126" t="s">
        <v>9307</v>
      </c>
      <c r="D117" s="126">
        <v>3</v>
      </c>
      <c r="E117" s="105">
        <v>250</v>
      </c>
      <c r="F117" s="126"/>
      <c r="G117" s="127"/>
    </row>
    <row r="118" spans="1:7" x14ac:dyDescent="0.25">
      <c r="A118" s="126" t="s">
        <v>9292</v>
      </c>
      <c r="B118" s="127" cm="1">
        <f t="array" ref="B118">IF(ROW() &lt; ROW(INDEX(fertilizers[experiment_ID],ROWS(fertilizers[experiment_ID]))), COUNTIF(INDEX(fertilizers[experiment_ID],1):fertilizers[[#This Row],[experiment_ID]],fertilizers[[#This Row],[experiment_ID]]), "")</f>
        <v>3</v>
      </c>
      <c r="C118" s="126" t="s">
        <v>9308</v>
      </c>
      <c r="D118" s="126">
        <v>3</v>
      </c>
      <c r="E118" s="105">
        <v>300</v>
      </c>
      <c r="F118" s="126"/>
      <c r="G118" s="127"/>
    </row>
    <row r="119" spans="1:7" x14ac:dyDescent="0.25">
      <c r="A119" s="126" t="s">
        <v>9292</v>
      </c>
      <c r="B119" s="127" cm="1">
        <f t="array" ref="B119">IF(ROW() &lt; ROW(INDEX(fertilizers[experiment_ID],ROWS(fertilizers[experiment_ID]))), COUNTIF(INDEX(fertilizers[experiment_ID],1):fertilizers[[#This Row],[experiment_ID]],fertilizers[[#This Row],[experiment_ID]]), "")</f>
        <v>4</v>
      </c>
      <c r="C119" s="126" t="s">
        <v>9309</v>
      </c>
      <c r="D119" s="126">
        <v>3</v>
      </c>
      <c r="E119" s="105">
        <v>350</v>
      </c>
      <c r="F119" s="126"/>
      <c r="G119" s="127"/>
    </row>
    <row r="120" spans="1:7" x14ac:dyDescent="0.25">
      <c r="A120" s="126" t="s">
        <v>9293</v>
      </c>
      <c r="B120" s="127" cm="1">
        <f t="array" ref="B120">IF(ROW() &lt; ROW(INDEX(fertilizers[experiment_ID],ROWS(fertilizers[experiment_ID]))), COUNTIF(INDEX(fertilizers[experiment_ID],1):fertilizers[[#This Row],[experiment_ID]],fertilizers[[#This Row],[experiment_ID]]), "")</f>
        <v>1</v>
      </c>
      <c r="C120" s="126" t="s">
        <v>9313</v>
      </c>
      <c r="D120" s="126">
        <v>2</v>
      </c>
      <c r="E120" s="105">
        <v>200</v>
      </c>
      <c r="F120" s="126"/>
      <c r="G120" s="127"/>
    </row>
    <row r="121" spans="1:7" x14ac:dyDescent="0.25">
      <c r="A121" s="126" t="s">
        <v>9293</v>
      </c>
      <c r="B121" s="127" cm="1">
        <f t="array" ref="B121">IF(ROW() &lt; ROW(INDEX(fertilizers[experiment_ID],ROWS(fertilizers[experiment_ID]))), COUNTIF(INDEX(fertilizers[experiment_ID],1):fertilizers[[#This Row],[experiment_ID]],fertilizers[[#This Row],[experiment_ID]]), "")</f>
        <v>2</v>
      </c>
      <c r="C121" s="126" t="s">
        <v>9307</v>
      </c>
      <c r="D121" s="126">
        <v>3</v>
      </c>
      <c r="E121" s="105">
        <v>250</v>
      </c>
      <c r="F121" s="126"/>
      <c r="G121" s="127"/>
    </row>
    <row r="122" spans="1:7" x14ac:dyDescent="0.25">
      <c r="A122" s="126" t="s">
        <v>9293</v>
      </c>
      <c r="B122" s="127" cm="1">
        <f t="array" ref="B122">IF(ROW() &lt; ROW(INDEX(fertilizers[experiment_ID],ROWS(fertilizers[experiment_ID]))), COUNTIF(INDEX(fertilizers[experiment_ID],1):fertilizers[[#This Row],[experiment_ID]],fertilizers[[#This Row],[experiment_ID]]), "")</f>
        <v>3</v>
      </c>
      <c r="C122" s="126" t="s">
        <v>9308</v>
      </c>
      <c r="D122" s="126">
        <v>3</v>
      </c>
      <c r="E122" s="105">
        <v>300</v>
      </c>
      <c r="F122" s="126"/>
      <c r="G122" s="127"/>
    </row>
    <row r="123" spans="1:7" x14ac:dyDescent="0.25">
      <c r="A123" s="126" t="s">
        <v>9293</v>
      </c>
      <c r="B123" s="127" cm="1">
        <f t="array" ref="B123">IF(ROW() &lt; ROW(INDEX(fertilizers[experiment_ID],ROWS(fertilizers[experiment_ID]))), COUNTIF(INDEX(fertilizers[experiment_ID],1):fertilizers[[#This Row],[experiment_ID]],fertilizers[[#This Row],[experiment_ID]]), "")</f>
        <v>4</v>
      </c>
      <c r="C123" s="126" t="s">
        <v>9309</v>
      </c>
      <c r="D123" s="126">
        <v>3</v>
      </c>
      <c r="E123" s="105">
        <v>350</v>
      </c>
      <c r="F123" s="126"/>
      <c r="G123" s="127"/>
    </row>
    <row r="124" spans="1:7" x14ac:dyDescent="0.25">
      <c r="A124" s="126" t="s">
        <v>9294</v>
      </c>
      <c r="B124" s="127" cm="1">
        <f t="array" ref="B124">IF(ROW() &lt; ROW(INDEX(fertilizers[experiment_ID],ROWS(fertilizers[experiment_ID]))), COUNTIF(INDEX(fertilizers[experiment_ID],1):fertilizers[[#This Row],[experiment_ID]],fertilizers[[#This Row],[experiment_ID]]), "")</f>
        <v>1</v>
      </c>
      <c r="C124" s="126" t="s">
        <v>9313</v>
      </c>
      <c r="D124" s="126">
        <v>2</v>
      </c>
      <c r="E124" s="105">
        <v>200</v>
      </c>
      <c r="F124" s="126"/>
      <c r="G124" s="127"/>
    </row>
    <row r="125" spans="1:7" x14ac:dyDescent="0.25">
      <c r="A125" s="126" t="s">
        <v>9294</v>
      </c>
      <c r="B125" s="127" cm="1">
        <f t="array" ref="B125">IF(ROW() &lt; ROW(INDEX(fertilizers[experiment_ID],ROWS(fertilizers[experiment_ID]))), COUNTIF(INDEX(fertilizers[experiment_ID],1):fertilizers[[#This Row],[experiment_ID]],fertilizers[[#This Row],[experiment_ID]]), "")</f>
        <v>2</v>
      </c>
      <c r="C125" s="126" t="s">
        <v>9307</v>
      </c>
      <c r="D125" s="126">
        <v>3</v>
      </c>
      <c r="E125" s="105">
        <v>250</v>
      </c>
      <c r="F125" s="126"/>
      <c r="G125" s="127"/>
    </row>
    <row r="126" spans="1:7" x14ac:dyDescent="0.25">
      <c r="A126" s="126" t="s">
        <v>9294</v>
      </c>
      <c r="B126" s="127" cm="1">
        <f t="array" ref="B126">IF(ROW() &lt; ROW(INDEX(fertilizers[experiment_ID],ROWS(fertilizers[experiment_ID]))), COUNTIF(INDEX(fertilizers[experiment_ID],1):fertilizers[[#This Row],[experiment_ID]],fertilizers[[#This Row],[experiment_ID]]), "")</f>
        <v>3</v>
      </c>
      <c r="C126" s="126" t="s">
        <v>9308</v>
      </c>
      <c r="D126" s="126">
        <v>3</v>
      </c>
      <c r="E126" s="105">
        <v>300</v>
      </c>
      <c r="F126" s="126"/>
      <c r="G126" s="127"/>
    </row>
    <row r="127" spans="1:7" x14ac:dyDescent="0.25">
      <c r="A127" s="126" t="s">
        <v>9294</v>
      </c>
      <c r="B127" s="127" cm="1">
        <f t="array" ref="B127">IF(ROW() &lt; ROW(INDEX(fertilizers[experiment_ID],ROWS(fertilizers[experiment_ID]))), COUNTIF(INDEX(fertilizers[experiment_ID],1):fertilizers[[#This Row],[experiment_ID]],fertilizers[[#This Row],[experiment_ID]]), "")</f>
        <v>4</v>
      </c>
      <c r="C127" s="126" t="s">
        <v>9309</v>
      </c>
      <c r="D127" s="126">
        <v>3</v>
      </c>
      <c r="E127" s="105">
        <v>350</v>
      </c>
      <c r="F127" s="126"/>
      <c r="G127" s="127"/>
    </row>
    <row r="128" spans="1:7" x14ac:dyDescent="0.25">
      <c r="A128" s="126" t="s">
        <v>9295</v>
      </c>
      <c r="B128" s="127" cm="1">
        <f t="array" ref="B128">IF(ROW() &lt; ROW(INDEX(fertilizers[experiment_ID],ROWS(fertilizers[experiment_ID]))), COUNTIF(INDEX(fertilizers[experiment_ID],1):fertilizers[[#This Row],[experiment_ID]],fertilizers[[#This Row],[experiment_ID]]), "")</f>
        <v>1</v>
      </c>
      <c r="C128" s="126" t="s">
        <v>9313</v>
      </c>
      <c r="D128" s="126">
        <v>2</v>
      </c>
      <c r="E128" s="105">
        <v>200</v>
      </c>
      <c r="F128" s="126"/>
      <c r="G128" s="127"/>
    </row>
    <row r="129" spans="1:7" x14ac:dyDescent="0.25">
      <c r="A129" s="126" t="s">
        <v>9295</v>
      </c>
      <c r="B129" s="127" cm="1">
        <f t="array" ref="B129">IF(ROW() &lt; ROW(INDEX(fertilizers[experiment_ID],ROWS(fertilizers[experiment_ID]))), COUNTIF(INDEX(fertilizers[experiment_ID],1):fertilizers[[#This Row],[experiment_ID]],fertilizers[[#This Row],[experiment_ID]]), "")</f>
        <v>2</v>
      </c>
      <c r="C129" s="126" t="s">
        <v>9307</v>
      </c>
      <c r="D129" s="126">
        <v>3</v>
      </c>
      <c r="E129" s="105">
        <v>250</v>
      </c>
      <c r="F129" s="126"/>
      <c r="G129" s="127"/>
    </row>
    <row r="130" spans="1:7" x14ac:dyDescent="0.25">
      <c r="A130" s="126" t="s">
        <v>9295</v>
      </c>
      <c r="B130" s="127" cm="1">
        <f t="array" ref="B130">IF(ROW() &lt; ROW(INDEX(fertilizers[experiment_ID],ROWS(fertilizers[experiment_ID]))), COUNTIF(INDEX(fertilizers[experiment_ID],1):fertilizers[[#This Row],[experiment_ID]],fertilizers[[#This Row],[experiment_ID]]), "")</f>
        <v>3</v>
      </c>
      <c r="C130" s="126" t="s">
        <v>9308</v>
      </c>
      <c r="D130" s="126">
        <v>3</v>
      </c>
      <c r="E130" s="105">
        <v>300</v>
      </c>
      <c r="F130" s="126"/>
      <c r="G130" s="127"/>
    </row>
    <row r="131" spans="1:7" x14ac:dyDescent="0.25">
      <c r="A131" s="126" t="s">
        <v>9295</v>
      </c>
      <c r="B131" s="127" cm="1">
        <f t="array" ref="B131">IF(ROW() &lt; ROW(INDEX(fertilizers[experiment_ID],ROWS(fertilizers[experiment_ID]))), COUNTIF(INDEX(fertilizers[experiment_ID],1):fertilizers[[#This Row],[experiment_ID]],fertilizers[[#This Row],[experiment_ID]]), "")</f>
        <v>4</v>
      </c>
      <c r="C131" s="126" t="s">
        <v>9309</v>
      </c>
      <c r="D131" s="126">
        <v>3</v>
      </c>
      <c r="E131" s="105">
        <v>350</v>
      </c>
      <c r="F131" s="126"/>
      <c r="G131" s="127"/>
    </row>
    <row r="132" spans="1:7" x14ac:dyDescent="0.25">
      <c r="A132" s="126" t="s">
        <v>9296</v>
      </c>
      <c r="B132" s="127" cm="1">
        <f t="array" ref="B132">IF(ROW() &lt; ROW(INDEX(fertilizers[experiment_ID],ROWS(fertilizers[experiment_ID]))), COUNTIF(INDEX(fertilizers[experiment_ID],1):fertilizers[[#This Row],[experiment_ID]],fertilizers[[#This Row],[experiment_ID]]), "")</f>
        <v>1</v>
      </c>
      <c r="C132" s="126" t="s">
        <v>9313</v>
      </c>
      <c r="D132" s="126">
        <v>2</v>
      </c>
      <c r="E132" s="105">
        <v>200</v>
      </c>
      <c r="F132" s="126"/>
      <c r="G132" s="127"/>
    </row>
    <row r="133" spans="1:7" x14ac:dyDescent="0.25">
      <c r="A133" s="126" t="s">
        <v>9296</v>
      </c>
      <c r="B133" s="127" cm="1">
        <f t="array" ref="B133">IF(ROW() &lt; ROW(INDEX(fertilizers[experiment_ID],ROWS(fertilizers[experiment_ID]))), COUNTIF(INDEX(fertilizers[experiment_ID],1):fertilizers[[#This Row],[experiment_ID]],fertilizers[[#This Row],[experiment_ID]]), "")</f>
        <v>2</v>
      </c>
      <c r="C133" s="126" t="s">
        <v>9307</v>
      </c>
      <c r="D133" s="126">
        <v>3</v>
      </c>
      <c r="E133" s="105">
        <v>250</v>
      </c>
      <c r="F133" s="126"/>
      <c r="G133" s="127"/>
    </row>
    <row r="134" spans="1:7" x14ac:dyDescent="0.25">
      <c r="A134" s="126" t="s">
        <v>9296</v>
      </c>
      <c r="B134" s="127" cm="1">
        <f t="array" ref="B134">IF(ROW() &lt; ROW(INDEX(fertilizers[experiment_ID],ROWS(fertilizers[experiment_ID]))), COUNTIF(INDEX(fertilizers[experiment_ID],1):fertilizers[[#This Row],[experiment_ID]],fertilizers[[#This Row],[experiment_ID]]), "")</f>
        <v>3</v>
      </c>
      <c r="C134" s="126" t="s">
        <v>9308</v>
      </c>
      <c r="D134" s="126">
        <v>3</v>
      </c>
      <c r="E134" s="105">
        <v>300</v>
      </c>
      <c r="F134" s="126"/>
      <c r="G134" s="127"/>
    </row>
    <row r="135" spans="1:7" x14ac:dyDescent="0.25">
      <c r="A135" s="126" t="s">
        <v>9296</v>
      </c>
      <c r="B135" s="127" cm="1">
        <f t="array" ref="B135">IF(ROW() &lt; ROW(INDEX(fertilizers[experiment_ID],ROWS(fertilizers[experiment_ID]))), COUNTIF(INDEX(fertilizers[experiment_ID],1):fertilizers[[#This Row],[experiment_ID]],fertilizers[[#This Row],[experiment_ID]]), "")</f>
        <v>4</v>
      </c>
      <c r="C135" s="126" t="s">
        <v>9309</v>
      </c>
      <c r="D135" s="126">
        <v>3</v>
      </c>
      <c r="E135" s="105">
        <v>350</v>
      </c>
      <c r="F135" s="126"/>
      <c r="G135" s="127"/>
    </row>
    <row r="136" spans="1:7" x14ac:dyDescent="0.25">
      <c r="A136" s="126" t="s">
        <v>9297</v>
      </c>
      <c r="B136" s="127" cm="1">
        <f t="array" ref="B136">IF(ROW() &lt; ROW(INDEX(fertilizers[experiment_ID],ROWS(fertilizers[experiment_ID]))), COUNTIF(INDEX(fertilizers[experiment_ID],1):fertilizers[[#This Row],[experiment_ID]],fertilizers[[#This Row],[experiment_ID]]), "")</f>
        <v>1</v>
      </c>
      <c r="C136" s="126" t="s">
        <v>9313</v>
      </c>
      <c r="D136" s="126">
        <v>2</v>
      </c>
      <c r="E136" s="105">
        <v>200</v>
      </c>
      <c r="F136" s="126"/>
      <c r="G136" s="127"/>
    </row>
    <row r="137" spans="1:7" x14ac:dyDescent="0.25">
      <c r="A137" s="126" t="s">
        <v>9297</v>
      </c>
      <c r="B137" s="127" cm="1">
        <f t="array" ref="B137">IF(ROW() &lt; ROW(INDEX(fertilizers[experiment_ID],ROWS(fertilizers[experiment_ID]))), COUNTIF(INDEX(fertilizers[experiment_ID],1):fertilizers[[#This Row],[experiment_ID]],fertilizers[[#This Row],[experiment_ID]]), "")</f>
        <v>2</v>
      </c>
      <c r="C137" s="126" t="s">
        <v>9307</v>
      </c>
      <c r="D137" s="126">
        <v>3</v>
      </c>
      <c r="E137" s="105">
        <v>250</v>
      </c>
      <c r="F137" s="126"/>
      <c r="G137" s="127"/>
    </row>
    <row r="138" spans="1:7" x14ac:dyDescent="0.25">
      <c r="A138" s="126" t="s">
        <v>9297</v>
      </c>
      <c r="B138" s="127" cm="1">
        <f t="array" ref="B138">IF(ROW() &lt; ROW(INDEX(fertilizers[experiment_ID],ROWS(fertilizers[experiment_ID]))), COUNTIF(INDEX(fertilizers[experiment_ID],1):fertilizers[[#This Row],[experiment_ID]],fertilizers[[#This Row],[experiment_ID]]), "")</f>
        <v>3</v>
      </c>
      <c r="C138" s="126" t="s">
        <v>9308</v>
      </c>
      <c r="D138" s="126">
        <v>3</v>
      </c>
      <c r="E138" s="105">
        <v>300</v>
      </c>
      <c r="F138" s="126"/>
      <c r="G138" s="127"/>
    </row>
    <row r="139" spans="1:7" x14ac:dyDescent="0.25">
      <c r="A139" s="126" t="s">
        <v>9297</v>
      </c>
      <c r="B139" s="127" cm="1">
        <f t="array" ref="B139">IF(ROW() &lt; ROW(INDEX(fertilizers[experiment_ID],ROWS(fertilizers[experiment_ID]))), COUNTIF(INDEX(fertilizers[experiment_ID],1):fertilizers[[#This Row],[experiment_ID]],fertilizers[[#This Row],[experiment_ID]]), "")</f>
        <v>4</v>
      </c>
      <c r="C139" s="126" t="s">
        <v>9309</v>
      </c>
      <c r="D139" s="126">
        <v>3</v>
      </c>
      <c r="E139" s="105">
        <v>350</v>
      </c>
      <c r="F139" s="126"/>
      <c r="G139" s="127"/>
    </row>
    <row r="140" spans="1:7" x14ac:dyDescent="0.25">
      <c r="A140" s="126" t="s">
        <v>9298</v>
      </c>
      <c r="B140" s="127" cm="1">
        <f t="array" ref="B140">IF(ROW() &lt; ROW(INDEX(fertilizers[experiment_ID],ROWS(fertilizers[experiment_ID]))), COUNTIF(INDEX(fertilizers[experiment_ID],1):fertilizers[[#This Row],[experiment_ID]],fertilizers[[#This Row],[experiment_ID]]), "")</f>
        <v>1</v>
      </c>
      <c r="C140" s="126" t="s">
        <v>9313</v>
      </c>
      <c r="D140" s="126">
        <v>2</v>
      </c>
      <c r="E140" s="105">
        <v>200</v>
      </c>
      <c r="F140" s="126"/>
      <c r="G140" s="127"/>
    </row>
    <row r="141" spans="1:7" x14ac:dyDescent="0.25">
      <c r="A141" s="126" t="s">
        <v>9298</v>
      </c>
      <c r="B141" s="127" cm="1">
        <f t="array" ref="B141">IF(ROW() &lt; ROW(INDEX(fertilizers[experiment_ID],ROWS(fertilizers[experiment_ID]))), COUNTIF(INDEX(fertilizers[experiment_ID],1):fertilizers[[#This Row],[experiment_ID]],fertilizers[[#This Row],[experiment_ID]]), "")</f>
        <v>2</v>
      </c>
      <c r="C141" s="126" t="s">
        <v>9307</v>
      </c>
      <c r="D141" s="126">
        <v>3</v>
      </c>
      <c r="E141" s="105">
        <v>250</v>
      </c>
      <c r="F141" s="126"/>
      <c r="G141" s="127"/>
    </row>
    <row r="142" spans="1:7" x14ac:dyDescent="0.25">
      <c r="A142" s="126" t="s">
        <v>9298</v>
      </c>
      <c r="B142" s="127" cm="1">
        <f t="array" ref="B142">IF(ROW() &lt; ROW(INDEX(fertilizers[experiment_ID],ROWS(fertilizers[experiment_ID]))), COUNTIF(INDEX(fertilizers[experiment_ID],1):fertilizers[[#This Row],[experiment_ID]],fertilizers[[#This Row],[experiment_ID]]), "")</f>
        <v>3</v>
      </c>
      <c r="C142" s="126" t="s">
        <v>9308</v>
      </c>
      <c r="D142" s="126">
        <v>3</v>
      </c>
      <c r="E142" s="105">
        <v>300</v>
      </c>
      <c r="F142" s="126"/>
      <c r="G142" s="127"/>
    </row>
    <row r="143" spans="1:7" x14ac:dyDescent="0.25">
      <c r="A143" s="126" t="s">
        <v>9298</v>
      </c>
      <c r="B143" s="127" cm="1">
        <f t="array" ref="B143">IF(ROW() &lt; ROW(INDEX(fertilizers[experiment_ID],ROWS(fertilizers[experiment_ID]))), COUNTIF(INDEX(fertilizers[experiment_ID],1):fertilizers[[#This Row],[experiment_ID]],fertilizers[[#This Row],[experiment_ID]]), "")</f>
        <v>4</v>
      </c>
      <c r="C143" s="126" t="s">
        <v>9309</v>
      </c>
      <c r="D143" s="126">
        <v>3</v>
      </c>
      <c r="E143" s="105">
        <v>350</v>
      </c>
      <c r="F143" s="126"/>
      <c r="G143" s="127"/>
    </row>
    <row r="144" spans="1:7" x14ac:dyDescent="0.25">
      <c r="A144" s="126" t="s">
        <v>9299</v>
      </c>
      <c r="B144" s="127" cm="1">
        <f t="array" ref="B144">IF(ROW() &lt; ROW(INDEX(fertilizers[experiment_ID],ROWS(fertilizers[experiment_ID]))), COUNTIF(INDEX(fertilizers[experiment_ID],1):fertilizers[[#This Row],[experiment_ID]],fertilizers[[#This Row],[experiment_ID]]), "")</f>
        <v>1</v>
      </c>
      <c r="C144" s="126" t="s">
        <v>9313</v>
      </c>
      <c r="D144" s="126">
        <v>2</v>
      </c>
      <c r="E144" s="105">
        <v>200</v>
      </c>
      <c r="F144" s="126"/>
      <c r="G144" s="127"/>
    </row>
    <row r="145" spans="1:7" x14ac:dyDescent="0.25">
      <c r="A145" s="126" t="s">
        <v>9299</v>
      </c>
      <c r="B145" s="127" cm="1">
        <f t="array" ref="B145">IF(ROW() &lt; ROW(INDEX(fertilizers[experiment_ID],ROWS(fertilizers[experiment_ID]))), COUNTIF(INDEX(fertilizers[experiment_ID],1):fertilizers[[#This Row],[experiment_ID]],fertilizers[[#This Row],[experiment_ID]]), "")</f>
        <v>2</v>
      </c>
      <c r="C145" s="126" t="s">
        <v>9307</v>
      </c>
      <c r="D145" s="126">
        <v>3</v>
      </c>
      <c r="E145" s="105">
        <v>250</v>
      </c>
      <c r="F145" s="126"/>
      <c r="G145" s="127"/>
    </row>
    <row r="146" spans="1:7" x14ac:dyDescent="0.25">
      <c r="A146" s="126" t="s">
        <v>9299</v>
      </c>
      <c r="B146" s="127" cm="1">
        <f t="array" ref="B146">IF(ROW() &lt; ROW(INDEX(fertilizers[experiment_ID],ROWS(fertilizers[experiment_ID]))), COUNTIF(INDEX(fertilizers[experiment_ID],1):fertilizers[[#This Row],[experiment_ID]],fertilizers[[#This Row],[experiment_ID]]), "")</f>
        <v>3</v>
      </c>
      <c r="C146" s="126" t="s">
        <v>9308</v>
      </c>
      <c r="D146" s="126">
        <v>3</v>
      </c>
      <c r="E146" s="105">
        <v>300</v>
      </c>
      <c r="F146" s="126"/>
      <c r="G146" s="127"/>
    </row>
    <row r="147" spans="1:7" x14ac:dyDescent="0.25">
      <c r="A147" s="126" t="s">
        <v>9299</v>
      </c>
      <c r="B147" s="127" cm="1">
        <f t="array" ref="B147">IF(ROW() &lt; ROW(INDEX(fertilizers[experiment_ID],ROWS(fertilizers[experiment_ID]))), COUNTIF(INDEX(fertilizers[experiment_ID],1):fertilizers[[#This Row],[experiment_ID]],fertilizers[[#This Row],[experiment_ID]]), "")</f>
        <v>4</v>
      </c>
      <c r="C147" s="126" t="s">
        <v>9309</v>
      </c>
      <c r="D147" s="126">
        <v>3</v>
      </c>
      <c r="E147" s="105">
        <v>350</v>
      </c>
      <c r="F147" s="126"/>
      <c r="G147" s="127"/>
    </row>
    <row r="148" spans="1:7" x14ac:dyDescent="0.25">
      <c r="A148" s="126" t="s">
        <v>9300</v>
      </c>
      <c r="B148" s="127" cm="1">
        <f t="array" ref="B148">IF(ROW() &lt; ROW(INDEX(fertilizers[experiment_ID],ROWS(fertilizers[experiment_ID]))), COUNTIF(INDEX(fertilizers[experiment_ID],1):fertilizers[[#This Row],[experiment_ID]],fertilizers[[#This Row],[experiment_ID]]), "")</f>
        <v>1</v>
      </c>
      <c r="C148" s="126" t="s">
        <v>9313</v>
      </c>
      <c r="D148" s="126">
        <v>2</v>
      </c>
      <c r="E148" s="105">
        <v>200</v>
      </c>
      <c r="F148" s="126"/>
      <c r="G148" s="127"/>
    </row>
    <row r="149" spans="1:7" x14ac:dyDescent="0.25">
      <c r="A149" s="126" t="s">
        <v>9300</v>
      </c>
      <c r="B149" s="127" cm="1">
        <f t="array" ref="B149">IF(ROW() &lt; ROW(INDEX(fertilizers[experiment_ID],ROWS(fertilizers[experiment_ID]))), COUNTIF(INDEX(fertilizers[experiment_ID],1):fertilizers[[#This Row],[experiment_ID]],fertilizers[[#This Row],[experiment_ID]]), "")</f>
        <v>2</v>
      </c>
      <c r="C149" s="126" t="s">
        <v>9307</v>
      </c>
      <c r="D149" s="126">
        <v>3</v>
      </c>
      <c r="E149" s="105">
        <v>250</v>
      </c>
      <c r="F149" s="126"/>
      <c r="G149" s="127"/>
    </row>
    <row r="150" spans="1:7" x14ac:dyDescent="0.25">
      <c r="A150" s="126" t="s">
        <v>9300</v>
      </c>
      <c r="B150" s="127" cm="1">
        <f t="array" ref="B150">IF(ROW() &lt; ROW(INDEX(fertilizers[experiment_ID],ROWS(fertilizers[experiment_ID]))), COUNTIF(INDEX(fertilizers[experiment_ID],1):fertilizers[[#This Row],[experiment_ID]],fertilizers[[#This Row],[experiment_ID]]), "")</f>
        <v>3</v>
      </c>
      <c r="C150" s="126" t="s">
        <v>9308</v>
      </c>
      <c r="D150" s="126">
        <v>3</v>
      </c>
      <c r="E150" s="105">
        <v>300</v>
      </c>
      <c r="F150" s="126"/>
      <c r="G150" s="127"/>
    </row>
    <row r="151" spans="1:7" x14ac:dyDescent="0.25">
      <c r="A151" s="126" t="s">
        <v>9300</v>
      </c>
      <c r="B151" s="127" cm="1">
        <f t="array" ref="B151">IF(ROW() &lt; ROW(INDEX(fertilizers[experiment_ID],ROWS(fertilizers[experiment_ID]))), COUNTIF(INDEX(fertilizers[experiment_ID],1):fertilizers[[#This Row],[experiment_ID]],fertilizers[[#This Row],[experiment_ID]]), "")</f>
        <v>4</v>
      </c>
      <c r="C151" s="126" t="s">
        <v>9309</v>
      </c>
      <c r="D151" s="126">
        <v>3</v>
      </c>
      <c r="E151" s="105">
        <v>350</v>
      </c>
      <c r="F151" s="126"/>
      <c r="G151" s="127"/>
    </row>
    <row r="152" spans="1:7" x14ac:dyDescent="0.25">
      <c r="A152" s="126" t="s">
        <v>9301</v>
      </c>
      <c r="B152" s="127" cm="1">
        <f t="array" ref="B152">IF(ROW() &lt; ROW(INDEX(fertilizers[experiment_ID],ROWS(fertilizers[experiment_ID]))), COUNTIF(INDEX(fertilizers[experiment_ID],1):fertilizers[[#This Row],[experiment_ID]],fertilizers[[#This Row],[experiment_ID]]), "")</f>
        <v>1</v>
      </c>
      <c r="C152" s="126" t="s">
        <v>9313</v>
      </c>
      <c r="D152" s="126">
        <v>2</v>
      </c>
      <c r="E152" s="105">
        <v>200</v>
      </c>
      <c r="F152" s="126"/>
      <c r="G152" s="127"/>
    </row>
    <row r="153" spans="1:7" x14ac:dyDescent="0.25">
      <c r="A153" s="126" t="s">
        <v>9301</v>
      </c>
      <c r="B153" s="127" cm="1">
        <f t="array" ref="B153">IF(ROW() &lt; ROW(INDEX(fertilizers[experiment_ID],ROWS(fertilizers[experiment_ID]))), COUNTIF(INDEX(fertilizers[experiment_ID],1):fertilizers[[#This Row],[experiment_ID]],fertilizers[[#This Row],[experiment_ID]]), "")</f>
        <v>2</v>
      </c>
      <c r="C153" s="126" t="s">
        <v>9307</v>
      </c>
      <c r="D153" s="126">
        <v>3</v>
      </c>
      <c r="E153" s="105">
        <v>250</v>
      </c>
      <c r="F153" s="126"/>
      <c r="G153" s="127"/>
    </row>
    <row r="154" spans="1:7" x14ac:dyDescent="0.25">
      <c r="A154" s="126" t="s">
        <v>9301</v>
      </c>
      <c r="B154" s="127" cm="1">
        <f t="array" ref="B154">IF(ROW() &lt; ROW(INDEX(fertilizers[experiment_ID],ROWS(fertilizers[experiment_ID]))), COUNTIF(INDEX(fertilizers[experiment_ID],1):fertilizers[[#This Row],[experiment_ID]],fertilizers[[#This Row],[experiment_ID]]), "")</f>
        <v>3</v>
      </c>
      <c r="C154" s="126" t="s">
        <v>9308</v>
      </c>
      <c r="D154" s="126">
        <v>3</v>
      </c>
      <c r="E154" s="105">
        <v>300</v>
      </c>
      <c r="F154" s="126"/>
      <c r="G154" s="127"/>
    </row>
    <row r="155" spans="1:7" x14ac:dyDescent="0.25">
      <c r="A155" s="126" t="s">
        <v>9301</v>
      </c>
      <c r="B155" s="127" cm="1">
        <f t="array" ref="B155">IF(ROW() &lt; ROW(INDEX(fertilizers[experiment_ID],ROWS(fertilizers[experiment_ID]))), COUNTIF(INDEX(fertilizers[experiment_ID],1):fertilizers[[#This Row],[experiment_ID]],fertilizers[[#This Row],[experiment_ID]]), "")</f>
        <v>4</v>
      </c>
      <c r="C155" s="126" t="s">
        <v>9309</v>
      </c>
      <c r="D155" s="126">
        <v>3</v>
      </c>
      <c r="E155" s="105">
        <v>350</v>
      </c>
      <c r="F155" s="126"/>
      <c r="G155" s="127"/>
    </row>
    <row r="156" spans="1:7" x14ac:dyDescent="0.25">
      <c r="A156" s="126" t="s">
        <v>9302</v>
      </c>
      <c r="B156" s="127" cm="1">
        <f t="array" ref="B156">IF(ROW() &lt; ROW(INDEX(fertilizers[experiment_ID],ROWS(fertilizers[experiment_ID]))), COUNTIF(INDEX(fertilizers[experiment_ID],1):fertilizers[[#This Row],[experiment_ID]],fertilizers[[#This Row],[experiment_ID]]), "")</f>
        <v>1</v>
      </c>
      <c r="C156" s="126" t="s">
        <v>9313</v>
      </c>
      <c r="D156" s="126">
        <v>2</v>
      </c>
      <c r="E156" s="105">
        <v>200</v>
      </c>
      <c r="F156" s="126"/>
      <c r="G156" s="127"/>
    </row>
    <row r="157" spans="1:7" x14ac:dyDescent="0.25">
      <c r="A157" s="126" t="s">
        <v>9302</v>
      </c>
      <c r="B157" s="127" cm="1">
        <f t="array" ref="B157">IF(ROW() &lt; ROW(INDEX(fertilizers[experiment_ID],ROWS(fertilizers[experiment_ID]))), COUNTIF(INDEX(fertilizers[experiment_ID],1):fertilizers[[#This Row],[experiment_ID]],fertilizers[[#This Row],[experiment_ID]]), "")</f>
        <v>2</v>
      </c>
      <c r="C157" s="126" t="s">
        <v>9307</v>
      </c>
      <c r="D157" s="126">
        <v>3</v>
      </c>
      <c r="E157" s="105">
        <v>250</v>
      </c>
      <c r="F157" s="126"/>
      <c r="G157" s="127"/>
    </row>
    <row r="158" spans="1:7" x14ac:dyDescent="0.25">
      <c r="A158" s="126" t="s">
        <v>9302</v>
      </c>
      <c r="B158" s="127" cm="1">
        <f t="array" ref="B158">IF(ROW() &lt; ROW(INDEX(fertilizers[experiment_ID],ROWS(fertilizers[experiment_ID]))), COUNTIF(INDEX(fertilizers[experiment_ID],1):fertilizers[[#This Row],[experiment_ID]],fertilizers[[#This Row],[experiment_ID]]), "")</f>
        <v>3</v>
      </c>
      <c r="C158" s="126" t="s">
        <v>9308</v>
      </c>
      <c r="D158" s="126">
        <v>3</v>
      </c>
      <c r="E158" s="105">
        <v>300</v>
      </c>
      <c r="F158" s="126"/>
      <c r="G158" s="127"/>
    </row>
    <row r="159" spans="1:7" x14ac:dyDescent="0.25">
      <c r="A159" s="126" t="s">
        <v>9302</v>
      </c>
      <c r="B159" s="127" cm="1">
        <f t="array" ref="B159">IF(ROW() &lt; ROW(INDEX(fertilizers[experiment_ID],ROWS(fertilizers[experiment_ID]))), COUNTIF(INDEX(fertilizers[experiment_ID],1):fertilizers[[#This Row],[experiment_ID]],fertilizers[[#This Row],[experiment_ID]]), "")</f>
        <v>4</v>
      </c>
      <c r="C159" s="126" t="s">
        <v>9309</v>
      </c>
      <c r="D159" s="126">
        <v>3</v>
      </c>
      <c r="E159" s="105">
        <v>350</v>
      </c>
      <c r="F159" s="126"/>
      <c r="G159" s="127"/>
    </row>
    <row r="160" spans="1:7" x14ac:dyDescent="0.25">
      <c r="A160" s="126" t="s">
        <v>9303</v>
      </c>
      <c r="B160" s="127" cm="1">
        <f t="array" ref="B160">IF(ROW() &lt; ROW(INDEX(fertilizers[experiment_ID],ROWS(fertilizers[experiment_ID]))), COUNTIF(INDEX(fertilizers[experiment_ID],1):fertilizers[[#This Row],[experiment_ID]],fertilizers[[#This Row],[experiment_ID]]), "")</f>
        <v>1</v>
      </c>
      <c r="C160" s="126" t="s">
        <v>9313</v>
      </c>
      <c r="D160" s="126">
        <v>2</v>
      </c>
      <c r="E160" s="105">
        <v>200</v>
      </c>
      <c r="F160" s="126"/>
      <c r="G160" s="127"/>
    </row>
    <row r="161" spans="1:7" x14ac:dyDescent="0.25">
      <c r="A161" s="126" t="s">
        <v>9303</v>
      </c>
      <c r="B161" s="127" cm="1">
        <f t="array" ref="B161">IF(ROW() &lt; ROW(INDEX(fertilizers[experiment_ID],ROWS(fertilizers[experiment_ID]))), COUNTIF(INDEX(fertilizers[experiment_ID],1):fertilizers[[#This Row],[experiment_ID]],fertilizers[[#This Row],[experiment_ID]]), "")</f>
        <v>2</v>
      </c>
      <c r="C161" s="126" t="s">
        <v>9307</v>
      </c>
      <c r="D161" s="126">
        <v>3</v>
      </c>
      <c r="E161" s="105">
        <v>250</v>
      </c>
      <c r="F161" s="126"/>
      <c r="G161" s="127"/>
    </row>
    <row r="162" spans="1:7" x14ac:dyDescent="0.25">
      <c r="A162" s="126" t="s">
        <v>9303</v>
      </c>
      <c r="B162" s="127" cm="1">
        <f t="array" ref="B162">IF(ROW() &lt; ROW(INDEX(fertilizers[experiment_ID],ROWS(fertilizers[experiment_ID]))), COUNTIF(INDEX(fertilizers[experiment_ID],1):fertilizers[[#This Row],[experiment_ID]],fertilizers[[#This Row],[experiment_ID]]), "")</f>
        <v>3</v>
      </c>
      <c r="C162" s="126" t="s">
        <v>9308</v>
      </c>
      <c r="D162" s="126">
        <v>3</v>
      </c>
      <c r="E162" s="105">
        <v>300</v>
      </c>
      <c r="F162" s="126"/>
      <c r="G162" s="127"/>
    </row>
    <row r="163" spans="1:7" x14ac:dyDescent="0.25">
      <c r="A163" s="126" t="s">
        <v>9303</v>
      </c>
      <c r="B163" s="127" cm="1">
        <f t="array" ref="B163">IF(ROW() &lt; ROW(INDEX(fertilizers[experiment_ID],ROWS(fertilizers[experiment_ID]))), COUNTIF(INDEX(fertilizers[experiment_ID],1):fertilizers[[#This Row],[experiment_ID]],fertilizers[[#This Row],[experiment_ID]]), "")</f>
        <v>4</v>
      </c>
      <c r="C163" s="126" t="s">
        <v>9309</v>
      </c>
      <c r="D163" s="126">
        <v>3</v>
      </c>
      <c r="E163" s="105">
        <v>350</v>
      </c>
      <c r="F163" s="126"/>
      <c r="G163" s="127"/>
    </row>
    <row r="164" spans="1:7" x14ac:dyDescent="0.25">
      <c r="A164" s="126" t="s">
        <v>9400</v>
      </c>
      <c r="B164" s="127" cm="1">
        <f t="array" ref="B164">IF(ROW() &lt; ROW(INDEX(fertilizers[experiment_ID],ROWS(fertilizers[experiment_ID]))), COUNTIF(INDEX(fertilizers[experiment_ID],1):fertilizers[[#This Row],[experiment_ID]],fertilizers[[#This Row],[experiment_ID]]), "")</f>
        <v>1</v>
      </c>
      <c r="C164" s="126" t="s">
        <v>9415</v>
      </c>
      <c r="D164" s="126">
        <v>0</v>
      </c>
      <c r="E164" s="105">
        <v>0</v>
      </c>
      <c r="F164" s="126"/>
      <c r="G164" s="127"/>
    </row>
    <row r="165" spans="1:7" x14ac:dyDescent="0.25">
      <c r="A165" s="126" t="s">
        <v>9400</v>
      </c>
      <c r="B165" s="127" cm="1">
        <f t="array" ref="B165">IF(ROW() &lt; ROW(INDEX(fertilizers[experiment_ID],ROWS(fertilizers[experiment_ID]))), COUNTIF(INDEX(fertilizers[experiment_ID],1):fertilizers[[#This Row],[experiment_ID]],fertilizers[[#This Row],[experiment_ID]]), "")</f>
        <v>2</v>
      </c>
      <c r="C165" s="126" t="s">
        <v>9416</v>
      </c>
      <c r="D165" s="126">
        <v>1</v>
      </c>
      <c r="E165" s="105">
        <v>90</v>
      </c>
      <c r="F165" s="126"/>
      <c r="G165" s="127"/>
    </row>
    <row r="166" spans="1:7" x14ac:dyDescent="0.25">
      <c r="A166" s="126" t="s">
        <v>9400</v>
      </c>
      <c r="B166" s="127" cm="1">
        <f t="array" ref="B166">IF(ROW() &lt; ROW(INDEX(fertilizers[experiment_ID],ROWS(fertilizers[experiment_ID]))), COUNTIF(INDEX(fertilizers[experiment_ID],1):fertilizers[[#This Row],[experiment_ID]],fertilizers[[#This Row],[experiment_ID]]), "")</f>
        <v>3</v>
      </c>
      <c r="C166" s="126" t="s">
        <v>9417</v>
      </c>
      <c r="D166" s="126">
        <v>2</v>
      </c>
      <c r="E166" s="105">
        <v>120</v>
      </c>
      <c r="F166" s="126"/>
      <c r="G166" s="127"/>
    </row>
    <row r="167" spans="1:7" x14ac:dyDescent="0.25">
      <c r="A167" s="126" t="s">
        <v>9400</v>
      </c>
      <c r="B167" s="127" cm="1">
        <f t="array" ref="B167">IF(ROW() &lt; ROW(INDEX(fertilizers[experiment_ID],ROWS(fertilizers[experiment_ID]))), COUNTIF(INDEX(fertilizers[experiment_ID],1):fertilizers[[#This Row],[experiment_ID]],fertilizers[[#This Row],[experiment_ID]]), "")</f>
        <v>4</v>
      </c>
      <c r="C167" s="126" t="s">
        <v>9418</v>
      </c>
      <c r="D167" s="126">
        <v>2</v>
      </c>
      <c r="E167" s="105">
        <v>130</v>
      </c>
      <c r="F167" s="126"/>
      <c r="G167" s="127"/>
    </row>
    <row r="168" spans="1:7" x14ac:dyDescent="0.25">
      <c r="A168" s="126" t="s">
        <v>9401</v>
      </c>
      <c r="B168" s="127" cm="1">
        <f t="array" ref="B168">IF(ROW() &lt; ROW(INDEX(fertilizers[experiment_ID],ROWS(fertilizers[experiment_ID]))), COUNTIF(INDEX(fertilizers[experiment_ID],1):fertilizers[[#This Row],[experiment_ID]],fertilizers[[#This Row],[experiment_ID]]), "")</f>
        <v>1</v>
      </c>
      <c r="C168" s="126" t="s">
        <v>9415</v>
      </c>
      <c r="D168" s="126">
        <v>0</v>
      </c>
      <c r="E168" s="105">
        <v>0</v>
      </c>
      <c r="F168" s="126"/>
      <c r="G168" s="127"/>
    </row>
    <row r="169" spans="1:7" x14ac:dyDescent="0.25">
      <c r="A169" s="126" t="s">
        <v>9401</v>
      </c>
      <c r="B169" s="127" cm="1">
        <f t="array" ref="B169">IF(ROW() &lt; ROW(INDEX(fertilizers[experiment_ID],ROWS(fertilizers[experiment_ID]))), COUNTIF(INDEX(fertilizers[experiment_ID],1):fertilizers[[#This Row],[experiment_ID]],fertilizers[[#This Row],[experiment_ID]]), "")</f>
        <v>2</v>
      </c>
      <c r="C169" s="126" t="s">
        <v>9416</v>
      </c>
      <c r="D169" s="126">
        <v>1</v>
      </c>
      <c r="E169" s="105">
        <v>90</v>
      </c>
      <c r="F169" s="126"/>
      <c r="G169" s="127"/>
    </row>
    <row r="170" spans="1:7" x14ac:dyDescent="0.25">
      <c r="A170" s="126" t="s">
        <v>9401</v>
      </c>
      <c r="B170" s="127" cm="1">
        <f t="array" ref="B170">IF(ROW() &lt; ROW(INDEX(fertilizers[experiment_ID],ROWS(fertilizers[experiment_ID]))), COUNTIF(INDEX(fertilizers[experiment_ID],1):fertilizers[[#This Row],[experiment_ID]],fertilizers[[#This Row],[experiment_ID]]), "")</f>
        <v>3</v>
      </c>
      <c r="C170" s="126" t="s">
        <v>9417</v>
      </c>
      <c r="D170" s="126">
        <v>2</v>
      </c>
      <c r="E170" s="105">
        <v>120</v>
      </c>
      <c r="F170" s="126"/>
      <c r="G170" s="127"/>
    </row>
    <row r="171" spans="1:7" x14ac:dyDescent="0.25">
      <c r="A171" s="126" t="s">
        <v>9401</v>
      </c>
      <c r="B171" s="127" cm="1">
        <f t="array" ref="B171">IF(ROW() &lt; ROW(INDEX(fertilizers[experiment_ID],ROWS(fertilizers[experiment_ID]))), COUNTIF(INDEX(fertilizers[experiment_ID],1):fertilizers[[#This Row],[experiment_ID]],fertilizers[[#This Row],[experiment_ID]]), "")</f>
        <v>4</v>
      </c>
      <c r="C171" s="126" t="s">
        <v>9418</v>
      </c>
      <c r="D171" s="126">
        <v>2</v>
      </c>
      <c r="E171" s="105">
        <v>130</v>
      </c>
      <c r="F171" s="126"/>
      <c r="G171" s="127"/>
    </row>
    <row r="172" spans="1:7" x14ac:dyDescent="0.25">
      <c r="A172" s="126" t="s">
        <v>9402</v>
      </c>
      <c r="B172" s="127" cm="1">
        <f t="array" ref="B172">IF(ROW() &lt; ROW(INDEX(fertilizers[experiment_ID],ROWS(fertilizers[experiment_ID]))), COUNTIF(INDEX(fertilizers[experiment_ID],1):fertilizers[[#This Row],[experiment_ID]],fertilizers[[#This Row],[experiment_ID]]), "")</f>
        <v>1</v>
      </c>
      <c r="C172" s="126" t="s">
        <v>9415</v>
      </c>
      <c r="D172" s="126">
        <v>0</v>
      </c>
      <c r="E172" s="105">
        <v>0</v>
      </c>
      <c r="F172" s="126"/>
      <c r="G172" s="127"/>
    </row>
    <row r="173" spans="1:7" x14ac:dyDescent="0.25">
      <c r="A173" s="126" t="s">
        <v>9402</v>
      </c>
      <c r="B173" s="127" cm="1">
        <f t="array" ref="B173">IF(ROW() &lt; ROW(INDEX(fertilizers[experiment_ID],ROWS(fertilizers[experiment_ID]))), COUNTIF(INDEX(fertilizers[experiment_ID],1):fertilizers[[#This Row],[experiment_ID]],fertilizers[[#This Row],[experiment_ID]]), "")</f>
        <v>2</v>
      </c>
      <c r="C173" s="126" t="s">
        <v>9416</v>
      </c>
      <c r="D173" s="126">
        <v>1</v>
      </c>
      <c r="E173" s="105">
        <v>90</v>
      </c>
      <c r="F173" s="126"/>
      <c r="G173" s="127"/>
    </row>
    <row r="174" spans="1:7" x14ac:dyDescent="0.25">
      <c r="A174" s="126" t="s">
        <v>9402</v>
      </c>
      <c r="B174" s="127" cm="1">
        <f t="array" ref="B174">IF(ROW() &lt; ROW(INDEX(fertilizers[experiment_ID],ROWS(fertilizers[experiment_ID]))), COUNTIF(INDEX(fertilizers[experiment_ID],1):fertilizers[[#This Row],[experiment_ID]],fertilizers[[#This Row],[experiment_ID]]), "")</f>
        <v>3</v>
      </c>
      <c r="C174" s="126" t="s">
        <v>9417</v>
      </c>
      <c r="D174" s="126">
        <v>2</v>
      </c>
      <c r="E174" s="105">
        <v>120</v>
      </c>
      <c r="F174" s="126"/>
      <c r="G174" s="127"/>
    </row>
    <row r="175" spans="1:7" x14ac:dyDescent="0.25">
      <c r="A175" s="126" t="s">
        <v>9402</v>
      </c>
      <c r="B175" s="127" cm="1">
        <f t="array" ref="B175">IF(ROW() &lt; ROW(INDEX(fertilizers[experiment_ID],ROWS(fertilizers[experiment_ID]))), COUNTIF(INDEX(fertilizers[experiment_ID],1):fertilizers[[#This Row],[experiment_ID]],fertilizers[[#This Row],[experiment_ID]]), "")</f>
        <v>4</v>
      </c>
      <c r="C175" s="126" t="s">
        <v>9418</v>
      </c>
      <c r="D175" s="126">
        <v>2</v>
      </c>
      <c r="E175" s="105">
        <v>130</v>
      </c>
      <c r="F175" s="126"/>
      <c r="G175" s="127"/>
    </row>
    <row r="176" spans="1:7" x14ac:dyDescent="0.25">
      <c r="A176" s="126" t="s">
        <v>9403</v>
      </c>
      <c r="B176" s="127" cm="1">
        <f t="array" ref="B176">IF(ROW() &lt; ROW(INDEX(fertilizers[experiment_ID],ROWS(fertilizers[experiment_ID]))), COUNTIF(INDEX(fertilizers[experiment_ID],1):fertilizers[[#This Row],[experiment_ID]],fertilizers[[#This Row],[experiment_ID]]), "")</f>
        <v>1</v>
      </c>
      <c r="C176" s="126" t="s">
        <v>9415</v>
      </c>
      <c r="D176" s="126">
        <v>0</v>
      </c>
      <c r="E176" s="105">
        <v>0</v>
      </c>
      <c r="F176" s="126"/>
      <c r="G176" s="127"/>
    </row>
    <row r="177" spans="1:7" x14ac:dyDescent="0.25">
      <c r="A177" s="126" t="s">
        <v>9403</v>
      </c>
      <c r="B177" s="127" cm="1">
        <f t="array" ref="B177">IF(ROW() &lt; ROW(INDEX(fertilizers[experiment_ID],ROWS(fertilizers[experiment_ID]))), COUNTIF(INDEX(fertilizers[experiment_ID],1):fertilizers[[#This Row],[experiment_ID]],fertilizers[[#This Row],[experiment_ID]]), "")</f>
        <v>2</v>
      </c>
      <c r="C177" s="126" t="s">
        <v>9416</v>
      </c>
      <c r="D177" s="126">
        <v>1</v>
      </c>
      <c r="E177" s="105">
        <v>90</v>
      </c>
      <c r="F177" s="126"/>
      <c r="G177" s="127"/>
    </row>
    <row r="178" spans="1:7" x14ac:dyDescent="0.25">
      <c r="A178" s="126" t="s">
        <v>9403</v>
      </c>
      <c r="B178" s="127" cm="1">
        <f t="array" ref="B178">IF(ROW() &lt; ROW(INDEX(fertilizers[experiment_ID],ROWS(fertilizers[experiment_ID]))), COUNTIF(INDEX(fertilizers[experiment_ID],1):fertilizers[[#This Row],[experiment_ID]],fertilizers[[#This Row],[experiment_ID]]), "")</f>
        <v>3</v>
      </c>
      <c r="C178" s="126" t="s">
        <v>9417</v>
      </c>
      <c r="D178" s="126">
        <v>2</v>
      </c>
      <c r="E178" s="105">
        <v>120</v>
      </c>
      <c r="F178" s="126"/>
      <c r="G178" s="127"/>
    </row>
    <row r="179" spans="1:7" x14ac:dyDescent="0.25">
      <c r="A179" s="126" t="s">
        <v>9403</v>
      </c>
      <c r="B179" s="127" cm="1">
        <f t="array" ref="B179">IF(ROW() &lt; ROW(INDEX(fertilizers[experiment_ID],ROWS(fertilizers[experiment_ID]))), COUNTIF(INDEX(fertilizers[experiment_ID],1):fertilizers[[#This Row],[experiment_ID]],fertilizers[[#This Row],[experiment_ID]]), "")</f>
        <v>4</v>
      </c>
      <c r="C179" s="126" t="s">
        <v>9418</v>
      </c>
      <c r="D179" s="126">
        <v>2</v>
      </c>
      <c r="E179" s="105">
        <v>130</v>
      </c>
      <c r="F179" s="126"/>
      <c r="G179" s="127"/>
    </row>
    <row r="180" spans="1:7" x14ac:dyDescent="0.25">
      <c r="A180" s="126" t="s">
        <v>9404</v>
      </c>
      <c r="B180" s="127" cm="1">
        <f t="array" ref="B180">IF(ROW() &lt; ROW(INDEX(fertilizers[experiment_ID],ROWS(fertilizers[experiment_ID]))), COUNTIF(INDEX(fertilizers[experiment_ID],1):fertilizers[[#This Row],[experiment_ID]],fertilizers[[#This Row],[experiment_ID]]), "")</f>
        <v>1</v>
      </c>
      <c r="C180" s="126" t="s">
        <v>9415</v>
      </c>
      <c r="D180" s="126">
        <v>0</v>
      </c>
      <c r="E180" s="105">
        <v>0</v>
      </c>
      <c r="F180" s="126"/>
      <c r="G180" s="127"/>
    </row>
    <row r="181" spans="1:7" x14ac:dyDescent="0.25">
      <c r="A181" s="126" t="s">
        <v>9404</v>
      </c>
      <c r="B181" s="127" cm="1">
        <f t="array" ref="B181">IF(ROW() &lt; ROW(INDEX(fertilizers[experiment_ID],ROWS(fertilizers[experiment_ID]))), COUNTIF(INDEX(fertilizers[experiment_ID],1):fertilizers[[#This Row],[experiment_ID]],fertilizers[[#This Row],[experiment_ID]]), "")</f>
        <v>2</v>
      </c>
      <c r="C181" s="126" t="s">
        <v>9416</v>
      </c>
      <c r="D181" s="126">
        <v>1</v>
      </c>
      <c r="E181" s="105">
        <v>90</v>
      </c>
      <c r="F181" s="126"/>
      <c r="G181" s="127"/>
    </row>
    <row r="182" spans="1:7" x14ac:dyDescent="0.25">
      <c r="A182" s="126" t="s">
        <v>9404</v>
      </c>
      <c r="B182" s="127" cm="1">
        <f t="array" ref="B182">IF(ROW() &lt; ROW(INDEX(fertilizers[experiment_ID],ROWS(fertilizers[experiment_ID]))), COUNTIF(INDEX(fertilizers[experiment_ID],1):fertilizers[[#This Row],[experiment_ID]],fertilizers[[#This Row],[experiment_ID]]), "")</f>
        <v>3</v>
      </c>
      <c r="C182" s="126" t="s">
        <v>9417</v>
      </c>
      <c r="D182" s="126">
        <v>2</v>
      </c>
      <c r="E182" s="105">
        <v>120</v>
      </c>
      <c r="F182" s="126"/>
      <c r="G182" s="127"/>
    </row>
    <row r="183" spans="1:7" x14ac:dyDescent="0.25">
      <c r="A183" s="126" t="s">
        <v>9404</v>
      </c>
      <c r="B183" s="127" cm="1">
        <f t="array" ref="B183">IF(ROW() &lt; ROW(INDEX(fertilizers[experiment_ID],ROWS(fertilizers[experiment_ID]))), COUNTIF(INDEX(fertilizers[experiment_ID],1):fertilizers[[#This Row],[experiment_ID]],fertilizers[[#This Row],[experiment_ID]]), "")</f>
        <v>4</v>
      </c>
      <c r="C183" s="126" t="s">
        <v>9418</v>
      </c>
      <c r="D183" s="126">
        <v>2</v>
      </c>
      <c r="E183" s="105">
        <v>130</v>
      </c>
      <c r="F183" s="126"/>
      <c r="G183" s="127"/>
    </row>
    <row r="184" spans="1:7" x14ac:dyDescent="0.25">
      <c r="A184" s="126" t="s">
        <v>9405</v>
      </c>
      <c r="B184" s="127" cm="1">
        <f t="array" ref="B184">IF(ROW() &lt; ROW(INDEX(fertilizers[experiment_ID],ROWS(fertilizers[experiment_ID]))), COUNTIF(INDEX(fertilizers[experiment_ID],1):fertilizers[[#This Row],[experiment_ID]],fertilizers[[#This Row],[experiment_ID]]), "")</f>
        <v>1</v>
      </c>
      <c r="C184" s="126" t="s">
        <v>9415</v>
      </c>
      <c r="D184" s="126">
        <v>0</v>
      </c>
      <c r="E184" s="105">
        <v>0</v>
      </c>
      <c r="F184" s="126"/>
      <c r="G184" s="127"/>
    </row>
    <row r="185" spans="1:7" x14ac:dyDescent="0.25">
      <c r="A185" s="126" t="s">
        <v>9405</v>
      </c>
      <c r="B185" s="127" cm="1">
        <f t="array" ref="B185">IF(ROW() &lt; ROW(INDEX(fertilizers[experiment_ID],ROWS(fertilizers[experiment_ID]))), COUNTIF(INDEX(fertilizers[experiment_ID],1):fertilizers[[#This Row],[experiment_ID]],fertilizers[[#This Row],[experiment_ID]]), "")</f>
        <v>2</v>
      </c>
      <c r="C185" s="126" t="s">
        <v>9416</v>
      </c>
      <c r="D185" s="126">
        <v>1</v>
      </c>
      <c r="E185" s="105">
        <v>90</v>
      </c>
      <c r="F185" s="126"/>
      <c r="G185" s="127"/>
    </row>
    <row r="186" spans="1:7" x14ac:dyDescent="0.25">
      <c r="A186" s="126" t="s">
        <v>9405</v>
      </c>
      <c r="B186" s="127" cm="1">
        <f t="array" ref="B186">IF(ROW() &lt; ROW(INDEX(fertilizers[experiment_ID],ROWS(fertilizers[experiment_ID]))), COUNTIF(INDEX(fertilizers[experiment_ID],1):fertilizers[[#This Row],[experiment_ID]],fertilizers[[#This Row],[experiment_ID]]), "")</f>
        <v>3</v>
      </c>
      <c r="C186" s="126" t="s">
        <v>9417</v>
      </c>
      <c r="D186" s="126">
        <v>2</v>
      </c>
      <c r="E186" s="105">
        <v>120</v>
      </c>
      <c r="F186" s="126"/>
      <c r="G186" s="127"/>
    </row>
    <row r="187" spans="1:7" x14ac:dyDescent="0.25">
      <c r="A187" s="126" t="s">
        <v>9405</v>
      </c>
      <c r="B187" s="127" cm="1">
        <f t="array" ref="B187">IF(ROW() &lt; ROW(INDEX(fertilizers[experiment_ID],ROWS(fertilizers[experiment_ID]))), COUNTIF(INDEX(fertilizers[experiment_ID],1):fertilizers[[#This Row],[experiment_ID]],fertilizers[[#This Row],[experiment_ID]]), "")</f>
        <v>4</v>
      </c>
      <c r="C187" s="126" t="s">
        <v>9418</v>
      </c>
      <c r="D187" s="126">
        <v>2</v>
      </c>
      <c r="E187" s="105">
        <v>130</v>
      </c>
      <c r="F187" s="126"/>
      <c r="G187" s="127"/>
    </row>
    <row r="188" spans="1:7" x14ac:dyDescent="0.25">
      <c r="A188" s="126" t="s">
        <v>9406</v>
      </c>
      <c r="B188" s="127" cm="1">
        <f t="array" ref="B188">IF(ROW() &lt; ROW(INDEX(fertilizers[experiment_ID],ROWS(fertilizers[experiment_ID]))), COUNTIF(INDEX(fertilizers[experiment_ID],1):fertilizers[[#This Row],[experiment_ID]],fertilizers[[#This Row],[experiment_ID]]), "")</f>
        <v>1</v>
      </c>
      <c r="C188" s="126" t="s">
        <v>9415</v>
      </c>
      <c r="D188" s="126">
        <v>0</v>
      </c>
      <c r="E188" s="105">
        <v>0</v>
      </c>
      <c r="F188" s="126"/>
      <c r="G188" s="127"/>
    </row>
    <row r="189" spans="1:7" x14ac:dyDescent="0.25">
      <c r="A189" s="126" t="s">
        <v>9406</v>
      </c>
      <c r="B189" s="127" cm="1">
        <f t="array" ref="B189">IF(ROW() &lt; ROW(INDEX(fertilizers[experiment_ID],ROWS(fertilizers[experiment_ID]))), COUNTIF(INDEX(fertilizers[experiment_ID],1):fertilizers[[#This Row],[experiment_ID]],fertilizers[[#This Row],[experiment_ID]]), "")</f>
        <v>2</v>
      </c>
      <c r="C189" s="126" t="s">
        <v>9416</v>
      </c>
      <c r="D189" s="126">
        <v>1</v>
      </c>
      <c r="E189" s="105">
        <v>90</v>
      </c>
      <c r="F189" s="126"/>
      <c r="G189" s="127"/>
    </row>
    <row r="190" spans="1:7" x14ac:dyDescent="0.25">
      <c r="A190" s="126" t="s">
        <v>9406</v>
      </c>
      <c r="B190" s="127" cm="1">
        <f t="array" ref="B190">IF(ROW() &lt; ROW(INDEX(fertilizers[experiment_ID],ROWS(fertilizers[experiment_ID]))), COUNTIF(INDEX(fertilizers[experiment_ID],1):fertilizers[[#This Row],[experiment_ID]],fertilizers[[#This Row],[experiment_ID]]), "")</f>
        <v>3</v>
      </c>
      <c r="C190" s="126" t="s">
        <v>9417</v>
      </c>
      <c r="D190" s="126">
        <v>2</v>
      </c>
      <c r="E190" s="105">
        <v>120</v>
      </c>
      <c r="F190" s="126"/>
      <c r="G190" s="127"/>
    </row>
    <row r="191" spans="1:7" x14ac:dyDescent="0.25">
      <c r="A191" s="126" t="s">
        <v>9406</v>
      </c>
      <c r="B191" s="127" cm="1">
        <f t="array" ref="B191">IF(ROW() &lt; ROW(INDEX(fertilizers[experiment_ID],ROWS(fertilizers[experiment_ID]))), COUNTIF(INDEX(fertilizers[experiment_ID],1):fertilizers[[#This Row],[experiment_ID]],fertilizers[[#This Row],[experiment_ID]]), "")</f>
        <v>4</v>
      </c>
      <c r="C191" s="126" t="s">
        <v>9418</v>
      </c>
      <c r="D191" s="126">
        <v>2</v>
      </c>
      <c r="E191" s="105">
        <v>130</v>
      </c>
      <c r="F191" s="126"/>
      <c r="G191" s="127"/>
    </row>
    <row r="192" spans="1:7" x14ac:dyDescent="0.25">
      <c r="A192" s="126" t="s">
        <v>9407</v>
      </c>
      <c r="B192" s="127" cm="1">
        <f t="array" ref="B192">IF(ROW() &lt; ROW(INDEX(fertilizers[experiment_ID],ROWS(fertilizers[experiment_ID]))), COUNTIF(INDEX(fertilizers[experiment_ID],1):fertilizers[[#This Row],[experiment_ID]],fertilizers[[#This Row],[experiment_ID]]), "")</f>
        <v>1</v>
      </c>
      <c r="C192" s="126" t="s">
        <v>9415</v>
      </c>
      <c r="D192" s="126">
        <v>0</v>
      </c>
      <c r="E192" s="105">
        <v>0</v>
      </c>
      <c r="F192" s="126"/>
      <c r="G192" s="127"/>
    </row>
    <row r="193" spans="1:7" x14ac:dyDescent="0.25">
      <c r="A193" s="126" t="s">
        <v>9407</v>
      </c>
      <c r="B193" s="127" cm="1">
        <f t="array" ref="B193">IF(ROW() &lt; ROW(INDEX(fertilizers[experiment_ID],ROWS(fertilizers[experiment_ID]))), COUNTIF(INDEX(fertilizers[experiment_ID],1):fertilizers[[#This Row],[experiment_ID]],fertilizers[[#This Row],[experiment_ID]]), "")</f>
        <v>2</v>
      </c>
      <c r="C193" s="126" t="s">
        <v>9416</v>
      </c>
      <c r="D193" s="126">
        <v>1</v>
      </c>
      <c r="E193" s="105">
        <v>90</v>
      </c>
      <c r="F193" s="126"/>
      <c r="G193" s="127"/>
    </row>
    <row r="194" spans="1:7" x14ac:dyDescent="0.25">
      <c r="A194" s="126" t="s">
        <v>9407</v>
      </c>
      <c r="B194" s="127" cm="1">
        <f t="array" ref="B194">IF(ROW() &lt; ROW(INDEX(fertilizers[experiment_ID],ROWS(fertilizers[experiment_ID]))), COUNTIF(INDEX(fertilizers[experiment_ID],1):fertilizers[[#This Row],[experiment_ID]],fertilizers[[#This Row],[experiment_ID]]), "")</f>
        <v>3</v>
      </c>
      <c r="C194" s="126" t="s">
        <v>9417</v>
      </c>
      <c r="D194" s="126">
        <v>2</v>
      </c>
      <c r="E194" s="105">
        <v>120</v>
      </c>
      <c r="F194" s="126"/>
      <c r="G194" s="127"/>
    </row>
    <row r="195" spans="1:7" x14ac:dyDescent="0.25">
      <c r="A195" s="126" t="s">
        <v>9407</v>
      </c>
      <c r="B195" s="127" cm="1">
        <f t="array" ref="B195">IF(ROW() &lt; ROW(INDEX(fertilizers[experiment_ID],ROWS(fertilizers[experiment_ID]))), COUNTIF(INDEX(fertilizers[experiment_ID],1):fertilizers[[#This Row],[experiment_ID]],fertilizers[[#This Row],[experiment_ID]]), "")</f>
        <v>4</v>
      </c>
      <c r="C195" s="126" t="s">
        <v>9418</v>
      </c>
      <c r="D195" s="126">
        <v>2</v>
      </c>
      <c r="E195" s="105">
        <v>130</v>
      </c>
      <c r="F195" s="126"/>
      <c r="G195" s="127"/>
    </row>
    <row r="196" spans="1:7" x14ac:dyDescent="0.25">
      <c r="A196" s="126" t="s">
        <v>9408</v>
      </c>
      <c r="B196" s="127" cm="1">
        <f t="array" ref="B196">IF(ROW() &lt; ROW(INDEX(fertilizers[experiment_ID],ROWS(fertilizers[experiment_ID]))), COUNTIF(INDEX(fertilizers[experiment_ID],1):fertilizers[[#This Row],[experiment_ID]],fertilizers[[#This Row],[experiment_ID]]), "")</f>
        <v>1</v>
      </c>
      <c r="C196" s="126" t="s">
        <v>9415</v>
      </c>
      <c r="D196" s="126">
        <v>0</v>
      </c>
      <c r="E196" s="105">
        <v>0</v>
      </c>
      <c r="F196" s="126"/>
      <c r="G196" s="127"/>
    </row>
    <row r="197" spans="1:7" x14ac:dyDescent="0.25">
      <c r="A197" s="126" t="s">
        <v>9408</v>
      </c>
      <c r="B197" s="127" cm="1">
        <f t="array" ref="B197">IF(ROW() &lt; ROW(INDEX(fertilizers[experiment_ID],ROWS(fertilizers[experiment_ID]))), COUNTIF(INDEX(fertilizers[experiment_ID],1):fertilizers[[#This Row],[experiment_ID]],fertilizers[[#This Row],[experiment_ID]]), "")</f>
        <v>2</v>
      </c>
      <c r="C197" s="126" t="s">
        <v>9416</v>
      </c>
      <c r="D197" s="126">
        <v>1</v>
      </c>
      <c r="E197" s="105">
        <v>90</v>
      </c>
      <c r="F197" s="126"/>
      <c r="G197" s="127"/>
    </row>
    <row r="198" spans="1:7" x14ac:dyDescent="0.25">
      <c r="A198" s="126" t="s">
        <v>9408</v>
      </c>
      <c r="B198" s="127" cm="1">
        <f t="array" ref="B198">IF(ROW() &lt; ROW(INDEX(fertilizers[experiment_ID],ROWS(fertilizers[experiment_ID]))), COUNTIF(INDEX(fertilizers[experiment_ID],1):fertilizers[[#This Row],[experiment_ID]],fertilizers[[#This Row],[experiment_ID]]), "")</f>
        <v>3</v>
      </c>
      <c r="C198" s="126" t="s">
        <v>9417</v>
      </c>
      <c r="D198" s="126">
        <v>2</v>
      </c>
      <c r="E198" s="105">
        <v>120</v>
      </c>
      <c r="F198" s="126"/>
      <c r="G198" s="127"/>
    </row>
    <row r="199" spans="1:7" x14ac:dyDescent="0.25">
      <c r="A199" s="126" t="s">
        <v>9408</v>
      </c>
      <c r="B199" s="127" cm="1">
        <f t="array" ref="B199">IF(ROW() &lt; ROW(INDEX(fertilizers[experiment_ID],ROWS(fertilizers[experiment_ID]))), COUNTIF(INDEX(fertilizers[experiment_ID],1):fertilizers[[#This Row],[experiment_ID]],fertilizers[[#This Row],[experiment_ID]]), "")</f>
        <v>4</v>
      </c>
      <c r="C199" s="126" t="s">
        <v>9418</v>
      </c>
      <c r="D199" s="126">
        <v>2</v>
      </c>
      <c r="E199" s="105">
        <v>130</v>
      </c>
      <c r="F199" s="126"/>
      <c r="G199" s="127"/>
    </row>
    <row r="200" spans="1:7" x14ac:dyDescent="0.25">
      <c r="A200" s="126" t="s">
        <v>9409</v>
      </c>
      <c r="B200" s="127" cm="1">
        <f t="array" ref="B200">IF(ROW() &lt; ROW(INDEX(fertilizers[experiment_ID],ROWS(fertilizers[experiment_ID]))), COUNTIF(INDEX(fertilizers[experiment_ID],1):fertilizers[[#This Row],[experiment_ID]],fertilizers[[#This Row],[experiment_ID]]), "")</f>
        <v>1</v>
      </c>
      <c r="C200" s="126" t="s">
        <v>9415</v>
      </c>
      <c r="D200" s="126">
        <v>0</v>
      </c>
      <c r="E200" s="105">
        <v>0</v>
      </c>
      <c r="F200" s="126"/>
      <c r="G200" s="127"/>
    </row>
    <row r="201" spans="1:7" x14ac:dyDescent="0.25">
      <c r="A201" s="126" t="s">
        <v>9409</v>
      </c>
      <c r="B201" s="127" cm="1">
        <f t="array" ref="B201">IF(ROW() &lt; ROW(INDEX(fertilizers[experiment_ID],ROWS(fertilizers[experiment_ID]))), COUNTIF(INDEX(fertilizers[experiment_ID],1):fertilizers[[#This Row],[experiment_ID]],fertilizers[[#This Row],[experiment_ID]]), "")</f>
        <v>2</v>
      </c>
      <c r="C201" s="126" t="s">
        <v>9416</v>
      </c>
      <c r="D201" s="126">
        <v>1</v>
      </c>
      <c r="E201" s="105">
        <v>90</v>
      </c>
      <c r="F201" s="126"/>
      <c r="G201" s="127"/>
    </row>
    <row r="202" spans="1:7" x14ac:dyDescent="0.25">
      <c r="A202" s="126" t="s">
        <v>9409</v>
      </c>
      <c r="B202" s="127" cm="1">
        <f t="array" ref="B202">IF(ROW() &lt; ROW(INDEX(fertilizers[experiment_ID],ROWS(fertilizers[experiment_ID]))), COUNTIF(INDEX(fertilizers[experiment_ID],1):fertilizers[[#This Row],[experiment_ID]],fertilizers[[#This Row],[experiment_ID]]), "")</f>
        <v>3</v>
      </c>
      <c r="C202" s="126" t="s">
        <v>9417</v>
      </c>
      <c r="D202" s="126">
        <v>2</v>
      </c>
      <c r="E202" s="105">
        <v>120</v>
      </c>
      <c r="F202" s="126"/>
      <c r="G202" s="127"/>
    </row>
    <row r="203" spans="1:7" x14ac:dyDescent="0.25">
      <c r="A203" s="126" t="s">
        <v>9409</v>
      </c>
      <c r="B203" s="127" cm="1">
        <f t="array" ref="B203">IF(ROW() &lt; ROW(INDEX(fertilizers[experiment_ID],ROWS(fertilizers[experiment_ID]))), COUNTIF(INDEX(fertilizers[experiment_ID],1):fertilizers[[#This Row],[experiment_ID]],fertilizers[[#This Row],[experiment_ID]]), "")</f>
        <v>4</v>
      </c>
      <c r="C203" s="126" t="s">
        <v>9418</v>
      </c>
      <c r="D203" s="126">
        <v>2</v>
      </c>
      <c r="E203" s="105">
        <v>130</v>
      </c>
      <c r="F203" s="126"/>
      <c r="G203" s="127"/>
    </row>
    <row r="204" spans="1:7" x14ac:dyDescent="0.25">
      <c r="A204" s="126" t="s">
        <v>9410</v>
      </c>
      <c r="B204" s="127" cm="1">
        <f t="array" ref="B204">IF(ROW() &lt; ROW(INDEX(fertilizers[experiment_ID],ROWS(fertilizers[experiment_ID]))), COUNTIF(INDEX(fertilizers[experiment_ID],1):fertilizers[[#This Row],[experiment_ID]],fertilizers[[#This Row],[experiment_ID]]), "")</f>
        <v>1</v>
      </c>
      <c r="C204" s="126" t="s">
        <v>9415</v>
      </c>
      <c r="D204" s="126">
        <v>0</v>
      </c>
      <c r="E204" s="105">
        <v>0</v>
      </c>
      <c r="F204" s="126"/>
      <c r="G204" s="127"/>
    </row>
    <row r="205" spans="1:7" x14ac:dyDescent="0.25">
      <c r="A205" s="126" t="s">
        <v>9410</v>
      </c>
      <c r="B205" s="127" cm="1">
        <f t="array" ref="B205">IF(ROW() &lt; ROW(INDEX(fertilizers[experiment_ID],ROWS(fertilizers[experiment_ID]))), COUNTIF(INDEX(fertilizers[experiment_ID],1):fertilizers[[#This Row],[experiment_ID]],fertilizers[[#This Row],[experiment_ID]]), "")</f>
        <v>2</v>
      </c>
      <c r="C205" s="126" t="s">
        <v>9416</v>
      </c>
      <c r="D205" s="126">
        <v>1</v>
      </c>
      <c r="E205" s="105">
        <v>90</v>
      </c>
      <c r="F205" s="126"/>
      <c r="G205" s="127"/>
    </row>
    <row r="206" spans="1:7" x14ac:dyDescent="0.25">
      <c r="A206" s="126" t="s">
        <v>9410</v>
      </c>
      <c r="B206" s="127" cm="1">
        <f t="array" ref="B206">IF(ROW() &lt; ROW(INDEX(fertilizers[experiment_ID],ROWS(fertilizers[experiment_ID]))), COUNTIF(INDEX(fertilizers[experiment_ID],1):fertilizers[[#This Row],[experiment_ID]],fertilizers[[#This Row],[experiment_ID]]), "")</f>
        <v>3</v>
      </c>
      <c r="C206" s="126" t="s">
        <v>9417</v>
      </c>
      <c r="D206" s="126">
        <v>2</v>
      </c>
      <c r="E206" s="105">
        <v>120</v>
      </c>
      <c r="F206" s="126"/>
      <c r="G206" s="127"/>
    </row>
    <row r="207" spans="1:7" x14ac:dyDescent="0.25">
      <c r="A207" s="126" t="s">
        <v>9410</v>
      </c>
      <c r="B207" s="127" cm="1">
        <f t="array" ref="B207">IF(ROW() &lt; ROW(INDEX(fertilizers[experiment_ID],ROWS(fertilizers[experiment_ID]))), COUNTIF(INDEX(fertilizers[experiment_ID],1):fertilizers[[#This Row],[experiment_ID]],fertilizers[[#This Row],[experiment_ID]]), "")</f>
        <v>4</v>
      </c>
      <c r="C207" s="126" t="s">
        <v>9418</v>
      </c>
      <c r="D207" s="126">
        <v>2</v>
      </c>
      <c r="E207" s="105">
        <v>130</v>
      </c>
      <c r="F207" s="126"/>
      <c r="G207" s="127"/>
    </row>
    <row r="208" spans="1:7" x14ac:dyDescent="0.25">
      <c r="A208" s="126" t="s">
        <v>9411</v>
      </c>
      <c r="B208" s="127" cm="1">
        <f t="array" ref="B208">IF(ROW() &lt; ROW(INDEX(fertilizers[experiment_ID],ROWS(fertilizers[experiment_ID]))), COUNTIF(INDEX(fertilizers[experiment_ID],1):fertilizers[[#This Row],[experiment_ID]],fertilizers[[#This Row],[experiment_ID]]), "")</f>
        <v>1</v>
      </c>
      <c r="C208" s="126" t="s">
        <v>9415</v>
      </c>
      <c r="D208" s="126">
        <v>0</v>
      </c>
      <c r="E208" s="105">
        <v>0</v>
      </c>
      <c r="F208" s="126"/>
      <c r="G208" s="127"/>
    </row>
    <row r="209" spans="1:7" x14ac:dyDescent="0.25">
      <c r="A209" s="126" t="s">
        <v>9411</v>
      </c>
      <c r="B209" s="127" cm="1">
        <f t="array" ref="B209">IF(ROW() &lt; ROW(INDEX(fertilizers[experiment_ID],ROWS(fertilizers[experiment_ID]))), COUNTIF(INDEX(fertilizers[experiment_ID],1):fertilizers[[#This Row],[experiment_ID]],fertilizers[[#This Row],[experiment_ID]]), "")</f>
        <v>2</v>
      </c>
      <c r="C209" s="126" t="s">
        <v>9416</v>
      </c>
      <c r="D209" s="126">
        <v>1</v>
      </c>
      <c r="E209" s="105">
        <v>90</v>
      </c>
      <c r="F209" s="126"/>
      <c r="G209" s="127"/>
    </row>
    <row r="210" spans="1:7" x14ac:dyDescent="0.25">
      <c r="A210" s="126" t="s">
        <v>9411</v>
      </c>
      <c r="B210" s="127" cm="1">
        <f t="array" ref="B210">IF(ROW() &lt; ROW(INDEX(fertilizers[experiment_ID],ROWS(fertilizers[experiment_ID]))), COUNTIF(INDEX(fertilizers[experiment_ID],1):fertilizers[[#This Row],[experiment_ID]],fertilizers[[#This Row],[experiment_ID]]), "")</f>
        <v>3</v>
      </c>
      <c r="C210" s="126" t="s">
        <v>9417</v>
      </c>
      <c r="D210" s="126">
        <v>2</v>
      </c>
      <c r="E210" s="105">
        <v>120</v>
      </c>
      <c r="F210" s="126"/>
      <c r="G210" s="127"/>
    </row>
    <row r="211" spans="1:7" x14ac:dyDescent="0.25">
      <c r="A211" s="126" t="s">
        <v>9411</v>
      </c>
      <c r="B211" s="127" cm="1">
        <f t="array" ref="B211">IF(ROW() &lt; ROW(INDEX(fertilizers[experiment_ID],ROWS(fertilizers[experiment_ID]))), COUNTIF(INDEX(fertilizers[experiment_ID],1):fertilizers[[#This Row],[experiment_ID]],fertilizers[[#This Row],[experiment_ID]]), "")</f>
        <v>4</v>
      </c>
      <c r="C211" s="126" t="s">
        <v>9418</v>
      </c>
      <c r="D211" s="126">
        <v>2</v>
      </c>
      <c r="E211" s="105">
        <v>130</v>
      </c>
      <c r="F211" s="126"/>
      <c r="G211" s="127"/>
    </row>
    <row r="212" spans="1:7" x14ac:dyDescent="0.25">
      <c r="A212" s="126" t="s">
        <v>9412</v>
      </c>
      <c r="B212" s="127" cm="1">
        <f t="array" ref="B212">IF(ROW() &lt; ROW(INDEX(fertilizers[experiment_ID],ROWS(fertilizers[experiment_ID]))), COUNTIF(INDEX(fertilizers[experiment_ID],1):fertilizers[[#This Row],[experiment_ID]],fertilizers[[#This Row],[experiment_ID]]), "")</f>
        <v>1</v>
      </c>
      <c r="C212" s="126" t="s">
        <v>9415</v>
      </c>
      <c r="D212" s="126">
        <v>0</v>
      </c>
      <c r="E212" s="105">
        <v>0</v>
      </c>
      <c r="F212" s="126"/>
      <c r="G212" s="127"/>
    </row>
    <row r="213" spans="1:7" x14ac:dyDescent="0.25">
      <c r="A213" s="126" t="s">
        <v>9412</v>
      </c>
      <c r="B213" s="127" cm="1">
        <f t="array" ref="B213">IF(ROW() &lt; ROW(INDEX(fertilizers[experiment_ID],ROWS(fertilizers[experiment_ID]))), COUNTIF(INDEX(fertilizers[experiment_ID],1):fertilizers[[#This Row],[experiment_ID]],fertilizers[[#This Row],[experiment_ID]]), "")</f>
        <v>2</v>
      </c>
      <c r="C213" s="126" t="s">
        <v>9416</v>
      </c>
      <c r="D213" s="126">
        <v>1</v>
      </c>
      <c r="E213" s="105">
        <v>90</v>
      </c>
      <c r="F213" s="126"/>
      <c r="G213" s="127"/>
    </row>
    <row r="214" spans="1:7" x14ac:dyDescent="0.25">
      <c r="A214" s="126" t="s">
        <v>9412</v>
      </c>
      <c r="B214" s="127" cm="1">
        <f t="array" ref="B214">IF(ROW() &lt; ROW(INDEX(fertilizers[experiment_ID],ROWS(fertilizers[experiment_ID]))), COUNTIF(INDEX(fertilizers[experiment_ID],1):fertilizers[[#This Row],[experiment_ID]],fertilizers[[#This Row],[experiment_ID]]), "")</f>
        <v>3</v>
      </c>
      <c r="C214" s="126" t="s">
        <v>9417</v>
      </c>
      <c r="D214" s="126">
        <v>2</v>
      </c>
      <c r="E214" s="105">
        <v>120</v>
      </c>
      <c r="F214" s="126"/>
      <c r="G214" s="127"/>
    </row>
    <row r="215" spans="1:7" x14ac:dyDescent="0.25">
      <c r="A215" s="126" t="s">
        <v>9412</v>
      </c>
      <c r="B215" s="127" cm="1">
        <f t="array" ref="B215">IF(ROW() &lt; ROW(INDEX(fertilizers[experiment_ID],ROWS(fertilizers[experiment_ID]))), COUNTIF(INDEX(fertilizers[experiment_ID],1):fertilizers[[#This Row],[experiment_ID]],fertilizers[[#This Row],[experiment_ID]]), "")</f>
        <v>4</v>
      </c>
      <c r="C215" s="126" t="s">
        <v>9418</v>
      </c>
      <c r="D215" s="126">
        <v>2</v>
      </c>
      <c r="E215" s="105">
        <v>130</v>
      </c>
      <c r="F215" s="126"/>
      <c r="G215" s="127"/>
    </row>
    <row r="216" spans="1:7" x14ac:dyDescent="0.25">
      <c r="A216" s="126" t="s">
        <v>9413</v>
      </c>
      <c r="B216" s="127" cm="1">
        <f t="array" ref="B216">IF(ROW() &lt; ROW(INDEX(fertilizers[experiment_ID],ROWS(fertilizers[experiment_ID]))), COUNTIF(INDEX(fertilizers[experiment_ID],1):fertilizers[[#This Row],[experiment_ID]],fertilizers[[#This Row],[experiment_ID]]), "")</f>
        <v>1</v>
      </c>
      <c r="C216" s="126" t="s">
        <v>9415</v>
      </c>
      <c r="D216" s="126">
        <v>0</v>
      </c>
      <c r="E216" s="105">
        <v>0</v>
      </c>
      <c r="F216" s="126"/>
      <c r="G216" s="127"/>
    </row>
    <row r="217" spans="1:7" x14ac:dyDescent="0.25">
      <c r="A217" s="126" t="s">
        <v>9413</v>
      </c>
      <c r="B217" s="127" cm="1">
        <f t="array" ref="B217">IF(ROW() &lt; ROW(INDEX(fertilizers[experiment_ID],ROWS(fertilizers[experiment_ID]))), COUNTIF(INDEX(fertilizers[experiment_ID],1):fertilizers[[#This Row],[experiment_ID]],fertilizers[[#This Row],[experiment_ID]]), "")</f>
        <v>2</v>
      </c>
      <c r="C217" s="126" t="s">
        <v>9416</v>
      </c>
      <c r="D217" s="126">
        <v>1</v>
      </c>
      <c r="E217" s="105">
        <v>90</v>
      </c>
      <c r="F217" s="126"/>
      <c r="G217" s="127"/>
    </row>
    <row r="218" spans="1:7" x14ac:dyDescent="0.25">
      <c r="A218" s="126" t="s">
        <v>9413</v>
      </c>
      <c r="B218" s="127" cm="1">
        <f t="array" ref="B218">IF(ROW() &lt; ROW(INDEX(fertilizers[experiment_ID],ROWS(fertilizers[experiment_ID]))), COUNTIF(INDEX(fertilizers[experiment_ID],1):fertilizers[[#This Row],[experiment_ID]],fertilizers[[#This Row],[experiment_ID]]), "")</f>
        <v>3</v>
      </c>
      <c r="C218" s="126" t="s">
        <v>9417</v>
      </c>
      <c r="D218" s="126">
        <v>2</v>
      </c>
      <c r="E218" s="105">
        <v>120</v>
      </c>
      <c r="F218" s="126"/>
      <c r="G218" s="127"/>
    </row>
    <row r="219" spans="1:7" x14ac:dyDescent="0.25">
      <c r="A219" s="126" t="s">
        <v>9413</v>
      </c>
      <c r="B219" s="127" cm="1">
        <f t="array" ref="B219">IF(ROW() &lt; ROW(INDEX(fertilizers[experiment_ID],ROWS(fertilizers[experiment_ID]))), COUNTIF(INDEX(fertilizers[experiment_ID],1):fertilizers[[#This Row],[experiment_ID]],fertilizers[[#This Row],[experiment_ID]]), "")</f>
        <v>4</v>
      </c>
      <c r="C219" s="126" t="s">
        <v>9418</v>
      </c>
      <c r="D219" s="126">
        <v>2</v>
      </c>
      <c r="E219" s="105">
        <v>130</v>
      </c>
      <c r="F219" s="126"/>
      <c r="G219" s="127"/>
    </row>
    <row r="220" spans="1:7" x14ac:dyDescent="0.25">
      <c r="A220" s="126" t="s">
        <v>9423</v>
      </c>
      <c r="B220" s="127" cm="1">
        <f t="array" ref="B220">IF(ROW() &lt; ROW(INDEX(fertilizers[experiment_ID],ROWS(fertilizers[experiment_ID]))), COUNTIF(INDEX(fertilizers[experiment_ID],1):fertilizers[[#This Row],[experiment_ID]],fertilizers[[#This Row],[experiment_ID]]), "")</f>
        <v>1</v>
      </c>
      <c r="C220" s="126"/>
      <c r="D220" s="126">
        <v>1</v>
      </c>
      <c r="E220" s="105">
        <v>450</v>
      </c>
      <c r="F220" s="126"/>
      <c r="G220" s="127"/>
    </row>
    <row r="221" spans="1:7" x14ac:dyDescent="0.25">
      <c r="A221" s="126" t="s">
        <v>9424</v>
      </c>
      <c r="B221" s="127" cm="1">
        <f t="array" ref="B221">IF(ROW() &lt; ROW(INDEX(fertilizers[experiment_ID],ROWS(fertilizers[experiment_ID]))), COUNTIF(INDEX(fertilizers[experiment_ID],1):fertilizers[[#This Row],[experiment_ID]],fertilizers[[#This Row],[experiment_ID]]), "")</f>
        <v>1</v>
      </c>
      <c r="C221" s="126"/>
      <c r="D221" s="126">
        <v>1</v>
      </c>
      <c r="E221" s="105">
        <v>450</v>
      </c>
      <c r="F221" s="126"/>
      <c r="G221" s="127"/>
    </row>
    <row r="222" spans="1:7" x14ac:dyDescent="0.25">
      <c r="A222" s="126" t="s">
        <v>9425</v>
      </c>
      <c r="B222" s="127" cm="1">
        <f t="array" ref="B222">IF(ROW() &lt; ROW(INDEX(fertilizers[experiment_ID],ROWS(fertilizers[experiment_ID]))), COUNTIF(INDEX(fertilizers[experiment_ID],1):fertilizers[[#This Row],[experiment_ID]],fertilizers[[#This Row],[experiment_ID]]), "")</f>
        <v>1</v>
      </c>
      <c r="C222" s="126"/>
      <c r="D222" s="126">
        <v>1</v>
      </c>
      <c r="E222" s="105">
        <v>450</v>
      </c>
      <c r="F222" s="126"/>
      <c r="G222" s="127"/>
    </row>
    <row r="223" spans="1:7" x14ac:dyDescent="0.25">
      <c r="A223" s="126" t="s">
        <v>9437</v>
      </c>
      <c r="B223" s="127" cm="1">
        <f t="array" ref="B223">IF(ROW() &lt; ROW(INDEX(fertilizers[experiment_ID],ROWS(fertilizers[experiment_ID]))), COUNTIF(INDEX(fertilizers[experiment_ID],1):fertilizers[[#This Row],[experiment_ID]],fertilizers[[#This Row],[experiment_ID]]), "")</f>
        <v>1</v>
      </c>
      <c r="C223" s="126" t="s">
        <v>9454</v>
      </c>
      <c r="D223" s="126">
        <v>0</v>
      </c>
      <c r="E223" s="105">
        <v>0</v>
      </c>
      <c r="F223" s="126"/>
      <c r="G223" s="127"/>
    </row>
    <row r="224" spans="1:7" x14ac:dyDescent="0.25">
      <c r="A224" s="126" t="s">
        <v>9437</v>
      </c>
      <c r="B224" s="127" cm="1">
        <f t="array" ref="B224">IF(ROW() &lt; ROW(INDEX(fertilizers[experiment_ID],ROWS(fertilizers[experiment_ID]))), COUNTIF(INDEX(fertilizers[experiment_ID],1):fertilizers[[#This Row],[experiment_ID]],fertilizers[[#This Row],[experiment_ID]]), "")</f>
        <v>2</v>
      </c>
      <c r="C224" s="126" t="s">
        <v>9455</v>
      </c>
      <c r="D224" s="126">
        <v>2</v>
      </c>
      <c r="E224" s="105">
        <v>90</v>
      </c>
      <c r="F224" s="126"/>
      <c r="G224" s="127"/>
    </row>
    <row r="225" spans="1:7" x14ac:dyDescent="0.25">
      <c r="A225" s="126" t="s">
        <v>9438</v>
      </c>
      <c r="B225" s="127" cm="1">
        <f t="array" ref="B225">IF(ROW() &lt; ROW(INDEX(fertilizers[experiment_ID],ROWS(fertilizers[experiment_ID]))), COUNTIF(INDEX(fertilizers[experiment_ID],1):fertilizers[[#This Row],[experiment_ID]],fertilizers[[#This Row],[experiment_ID]]), "")</f>
        <v>1</v>
      </c>
      <c r="C225" s="126" t="s">
        <v>9454</v>
      </c>
      <c r="D225" s="126">
        <v>0</v>
      </c>
      <c r="E225" s="105">
        <v>0</v>
      </c>
      <c r="F225" s="126"/>
      <c r="G225" s="127"/>
    </row>
    <row r="226" spans="1:7" x14ac:dyDescent="0.25">
      <c r="A226" s="126" t="s">
        <v>9438</v>
      </c>
      <c r="B226" s="127" cm="1">
        <f t="array" ref="B226">IF(ROW() &lt; ROW(INDEX(fertilizers[experiment_ID],ROWS(fertilizers[experiment_ID]))), COUNTIF(INDEX(fertilizers[experiment_ID],1):fertilizers[[#This Row],[experiment_ID]],fertilizers[[#This Row],[experiment_ID]]), "")</f>
        <v>2</v>
      </c>
      <c r="C226" s="126" t="s">
        <v>9455</v>
      </c>
      <c r="D226" s="126">
        <v>2</v>
      </c>
      <c r="E226" s="105">
        <v>90</v>
      </c>
      <c r="F226" s="126"/>
      <c r="G226" s="127"/>
    </row>
    <row r="227" spans="1:7" x14ac:dyDescent="0.25">
      <c r="A227" s="126" t="s">
        <v>9439</v>
      </c>
      <c r="B227" s="127" cm="1">
        <f t="array" ref="B227">IF(ROW() &lt; ROW(INDEX(fertilizers[experiment_ID],ROWS(fertilizers[experiment_ID]))), COUNTIF(INDEX(fertilizers[experiment_ID],1):fertilizers[[#This Row],[experiment_ID]],fertilizers[[#This Row],[experiment_ID]]), "")</f>
        <v>1</v>
      </c>
      <c r="C227" s="126" t="s">
        <v>9454</v>
      </c>
      <c r="D227" s="126">
        <v>0</v>
      </c>
      <c r="E227" s="105">
        <v>0</v>
      </c>
      <c r="F227" s="126"/>
      <c r="G227" s="127"/>
    </row>
    <row r="228" spans="1:7" x14ac:dyDescent="0.25">
      <c r="A228" s="126" t="s">
        <v>9439</v>
      </c>
      <c r="B228" s="127" cm="1">
        <f t="array" ref="B228">IF(ROW() &lt; ROW(INDEX(fertilizers[experiment_ID],ROWS(fertilizers[experiment_ID]))), COUNTIF(INDEX(fertilizers[experiment_ID],1):fertilizers[[#This Row],[experiment_ID]],fertilizers[[#This Row],[experiment_ID]]), "")</f>
        <v>2</v>
      </c>
      <c r="C228" s="126" t="s">
        <v>9455</v>
      </c>
      <c r="D228" s="126">
        <v>2</v>
      </c>
      <c r="E228" s="105">
        <v>90</v>
      </c>
      <c r="F228" s="126"/>
      <c r="G228" s="127"/>
    </row>
    <row r="229" spans="1:7" x14ac:dyDescent="0.25">
      <c r="A229" s="126" t="s">
        <v>9440</v>
      </c>
      <c r="B229" s="127" cm="1">
        <f t="array" ref="B229">IF(ROW() &lt; ROW(INDEX(fertilizers[experiment_ID],ROWS(fertilizers[experiment_ID]))), COUNTIF(INDEX(fertilizers[experiment_ID],1):fertilizers[[#This Row],[experiment_ID]],fertilizers[[#This Row],[experiment_ID]]), "")</f>
        <v>1</v>
      </c>
      <c r="C229" s="126" t="s">
        <v>9454</v>
      </c>
      <c r="D229" s="126">
        <v>0</v>
      </c>
      <c r="E229" s="105">
        <v>0</v>
      </c>
      <c r="F229" s="126"/>
      <c r="G229" s="127"/>
    </row>
    <row r="230" spans="1:7" x14ac:dyDescent="0.25">
      <c r="A230" s="126" t="s">
        <v>9440</v>
      </c>
      <c r="B230" s="127" cm="1">
        <f t="array" ref="B230">IF(ROW() &lt; ROW(INDEX(fertilizers[experiment_ID],ROWS(fertilizers[experiment_ID]))), COUNTIF(INDEX(fertilizers[experiment_ID],1):fertilizers[[#This Row],[experiment_ID]],fertilizers[[#This Row],[experiment_ID]]), "")</f>
        <v>2</v>
      </c>
      <c r="C230" s="126" t="s">
        <v>9455</v>
      </c>
      <c r="D230" s="126">
        <v>2</v>
      </c>
      <c r="E230" s="105">
        <v>90</v>
      </c>
      <c r="F230" s="126"/>
      <c r="G230" s="127"/>
    </row>
    <row r="231" spans="1:7" x14ac:dyDescent="0.25">
      <c r="A231" s="126" t="s">
        <v>9441</v>
      </c>
      <c r="B231" s="127" cm="1">
        <f t="array" ref="B231">IF(ROW() &lt; ROW(INDEX(fertilizers[experiment_ID],ROWS(fertilizers[experiment_ID]))), COUNTIF(INDEX(fertilizers[experiment_ID],1):fertilizers[[#This Row],[experiment_ID]],fertilizers[[#This Row],[experiment_ID]]), "")</f>
        <v>1</v>
      </c>
      <c r="C231" s="126" t="s">
        <v>9454</v>
      </c>
      <c r="D231" s="126">
        <v>0</v>
      </c>
      <c r="E231" s="105">
        <v>0</v>
      </c>
      <c r="F231" s="126"/>
      <c r="G231" s="127"/>
    </row>
    <row r="232" spans="1:7" x14ac:dyDescent="0.25">
      <c r="A232" s="126" t="s">
        <v>9441</v>
      </c>
      <c r="B232" s="127" cm="1">
        <f t="array" ref="B232">IF(ROW() &lt; ROW(INDEX(fertilizers[experiment_ID],ROWS(fertilizers[experiment_ID]))), COUNTIF(INDEX(fertilizers[experiment_ID],1):fertilizers[[#This Row],[experiment_ID]],fertilizers[[#This Row],[experiment_ID]]), "")</f>
        <v>2</v>
      </c>
      <c r="C232" s="126" t="s">
        <v>9455</v>
      </c>
      <c r="D232" s="126">
        <v>2</v>
      </c>
      <c r="E232" s="105">
        <v>90</v>
      </c>
      <c r="F232" s="126"/>
      <c r="G232" s="127"/>
    </row>
    <row r="233" spans="1:7" x14ac:dyDescent="0.25">
      <c r="A233" s="126" t="s">
        <v>9442</v>
      </c>
      <c r="B233" s="127" cm="1">
        <f t="array" ref="B233">IF(ROW() &lt; ROW(INDEX(fertilizers[experiment_ID],ROWS(fertilizers[experiment_ID]))), COUNTIF(INDEX(fertilizers[experiment_ID],1):fertilizers[[#This Row],[experiment_ID]],fertilizers[[#This Row],[experiment_ID]]), "")</f>
        <v>1</v>
      </c>
      <c r="C233" s="126" t="s">
        <v>9454</v>
      </c>
      <c r="D233" s="126">
        <v>0</v>
      </c>
      <c r="E233" s="105">
        <v>0</v>
      </c>
      <c r="F233" s="126"/>
      <c r="G233" s="127"/>
    </row>
    <row r="234" spans="1:7" x14ac:dyDescent="0.25">
      <c r="A234" s="126" t="s">
        <v>9442</v>
      </c>
      <c r="B234" s="127" cm="1">
        <f t="array" ref="B234">IF(ROW() &lt; ROW(INDEX(fertilizers[experiment_ID],ROWS(fertilizers[experiment_ID]))), COUNTIF(INDEX(fertilizers[experiment_ID],1):fertilizers[[#This Row],[experiment_ID]],fertilizers[[#This Row],[experiment_ID]]), "")</f>
        <v>2</v>
      </c>
      <c r="C234" s="126" t="s">
        <v>9455</v>
      </c>
      <c r="D234" s="126">
        <v>2</v>
      </c>
      <c r="E234" s="105">
        <v>90</v>
      </c>
      <c r="F234" s="126"/>
      <c r="G234" s="127"/>
    </row>
    <row r="235" spans="1:7" x14ac:dyDescent="0.25">
      <c r="A235" s="126" t="s">
        <v>9443</v>
      </c>
      <c r="B235" s="127" cm="1">
        <f t="array" ref="B235">IF(ROW() &lt; ROW(INDEX(fertilizers[experiment_ID],ROWS(fertilizers[experiment_ID]))), COUNTIF(INDEX(fertilizers[experiment_ID],1):fertilizers[[#This Row],[experiment_ID]],fertilizers[[#This Row],[experiment_ID]]), "")</f>
        <v>1</v>
      </c>
      <c r="C235" s="126" t="s">
        <v>9454</v>
      </c>
      <c r="D235" s="126">
        <v>0</v>
      </c>
      <c r="E235" s="105">
        <v>0</v>
      </c>
      <c r="F235" s="126"/>
      <c r="G235" s="127"/>
    </row>
    <row r="236" spans="1:7" x14ac:dyDescent="0.25">
      <c r="A236" s="126" t="s">
        <v>9443</v>
      </c>
      <c r="B236" s="127" cm="1">
        <f t="array" ref="B236">IF(ROW() &lt; ROW(INDEX(fertilizers[experiment_ID],ROWS(fertilizers[experiment_ID]))), COUNTIF(INDEX(fertilizers[experiment_ID],1):fertilizers[[#This Row],[experiment_ID]],fertilizers[[#This Row],[experiment_ID]]), "")</f>
        <v>2</v>
      </c>
      <c r="C236" s="126" t="s">
        <v>9455</v>
      </c>
      <c r="D236" s="126">
        <v>2</v>
      </c>
      <c r="E236" s="105">
        <v>90</v>
      </c>
      <c r="F236" s="126"/>
      <c r="G236" s="127"/>
    </row>
    <row r="237" spans="1:7" x14ac:dyDescent="0.25">
      <c r="A237" s="126" t="s">
        <v>9444</v>
      </c>
      <c r="B237" s="127" cm="1">
        <f t="array" ref="B237">IF(ROW() &lt; ROW(INDEX(fertilizers[experiment_ID],ROWS(fertilizers[experiment_ID]))), COUNTIF(INDEX(fertilizers[experiment_ID],1):fertilizers[[#This Row],[experiment_ID]],fertilizers[[#This Row],[experiment_ID]]), "")</f>
        <v>1</v>
      </c>
      <c r="C237" s="126" t="s">
        <v>9454</v>
      </c>
      <c r="D237" s="126">
        <v>0</v>
      </c>
      <c r="E237" s="105">
        <v>0</v>
      </c>
      <c r="F237" s="126"/>
      <c r="G237" s="127"/>
    </row>
    <row r="238" spans="1:7" x14ac:dyDescent="0.25">
      <c r="A238" s="126" t="s">
        <v>9444</v>
      </c>
      <c r="B238" s="127" cm="1">
        <f t="array" ref="B238">IF(ROW() &lt; ROW(INDEX(fertilizers[experiment_ID],ROWS(fertilizers[experiment_ID]))), COUNTIF(INDEX(fertilizers[experiment_ID],1):fertilizers[[#This Row],[experiment_ID]],fertilizers[[#This Row],[experiment_ID]]), "")</f>
        <v>2</v>
      </c>
      <c r="C238" s="126" t="s">
        <v>9455</v>
      </c>
      <c r="D238" s="126">
        <v>2</v>
      </c>
      <c r="E238" s="105">
        <v>90</v>
      </c>
      <c r="F238" s="126"/>
      <c r="G238" s="127"/>
    </row>
    <row r="239" spans="1:7" x14ac:dyDescent="0.25">
      <c r="A239" s="126" t="s">
        <v>9445</v>
      </c>
      <c r="B239" s="127" cm="1">
        <f t="array" ref="B239">IF(ROW() &lt; ROW(INDEX(fertilizers[experiment_ID],ROWS(fertilizers[experiment_ID]))), COUNTIF(INDEX(fertilizers[experiment_ID],1):fertilizers[[#This Row],[experiment_ID]],fertilizers[[#This Row],[experiment_ID]]), "")</f>
        <v>1</v>
      </c>
      <c r="C239" s="126" t="s">
        <v>9454</v>
      </c>
      <c r="D239" s="126">
        <v>0</v>
      </c>
      <c r="E239" s="105">
        <v>0</v>
      </c>
      <c r="F239" s="126"/>
      <c r="G239" s="127"/>
    </row>
    <row r="240" spans="1:7" x14ac:dyDescent="0.25">
      <c r="A240" s="126" t="s">
        <v>9445</v>
      </c>
      <c r="B240" s="127" cm="1">
        <f t="array" ref="B240">IF(ROW() &lt; ROW(INDEX(fertilizers[experiment_ID],ROWS(fertilizers[experiment_ID]))), COUNTIF(INDEX(fertilizers[experiment_ID],1):fertilizers[[#This Row],[experiment_ID]],fertilizers[[#This Row],[experiment_ID]]), "")</f>
        <v>2</v>
      </c>
      <c r="C240" s="126" t="s">
        <v>9455</v>
      </c>
      <c r="D240" s="126">
        <v>2</v>
      </c>
      <c r="E240" s="105">
        <v>90</v>
      </c>
      <c r="F240" s="126"/>
      <c r="G240" s="127"/>
    </row>
    <row r="241" spans="1:7" x14ac:dyDescent="0.25">
      <c r="A241" s="126" t="s">
        <v>9446</v>
      </c>
      <c r="B241" s="127" cm="1">
        <f t="array" ref="B241">IF(ROW() &lt; ROW(INDEX(fertilizers[experiment_ID],ROWS(fertilizers[experiment_ID]))), COUNTIF(INDEX(fertilizers[experiment_ID],1):fertilizers[[#This Row],[experiment_ID]],fertilizers[[#This Row],[experiment_ID]]), "")</f>
        <v>1</v>
      </c>
      <c r="C241" s="126" t="s">
        <v>9454</v>
      </c>
      <c r="D241" s="126">
        <v>0</v>
      </c>
      <c r="E241" s="105">
        <v>0</v>
      </c>
      <c r="F241" s="126"/>
      <c r="G241" s="127"/>
    </row>
    <row r="242" spans="1:7" x14ac:dyDescent="0.25">
      <c r="A242" s="126" t="s">
        <v>9446</v>
      </c>
      <c r="B242" s="127" cm="1">
        <f t="array" ref="B242">IF(ROW() &lt; ROW(INDEX(fertilizers[experiment_ID],ROWS(fertilizers[experiment_ID]))), COUNTIF(INDEX(fertilizers[experiment_ID],1):fertilizers[[#This Row],[experiment_ID]],fertilizers[[#This Row],[experiment_ID]]), "")</f>
        <v>2</v>
      </c>
      <c r="C242" s="126" t="s">
        <v>9455</v>
      </c>
      <c r="D242" s="126">
        <v>2</v>
      </c>
      <c r="E242" s="105">
        <v>90</v>
      </c>
      <c r="F242" s="126"/>
      <c r="G242" s="127"/>
    </row>
    <row r="243" spans="1:7" x14ac:dyDescent="0.25">
      <c r="A243" s="126" t="s">
        <v>9447</v>
      </c>
      <c r="B243" s="127" cm="1">
        <f t="array" ref="B243">IF(ROW() &lt; ROW(INDEX(fertilizers[experiment_ID],ROWS(fertilizers[experiment_ID]))), COUNTIF(INDEX(fertilizers[experiment_ID],1):fertilizers[[#This Row],[experiment_ID]],fertilizers[[#This Row],[experiment_ID]]), "")</f>
        <v>1</v>
      </c>
      <c r="C243" s="126" t="s">
        <v>9454</v>
      </c>
      <c r="D243" s="126">
        <v>0</v>
      </c>
      <c r="E243" s="105">
        <v>0</v>
      </c>
      <c r="F243" s="126"/>
      <c r="G243" s="127"/>
    </row>
    <row r="244" spans="1:7" x14ac:dyDescent="0.25">
      <c r="A244" s="126" t="s">
        <v>9447</v>
      </c>
      <c r="B244" s="127" cm="1">
        <f t="array" ref="B244">IF(ROW() &lt; ROW(INDEX(fertilizers[experiment_ID],ROWS(fertilizers[experiment_ID]))), COUNTIF(INDEX(fertilizers[experiment_ID],1):fertilizers[[#This Row],[experiment_ID]],fertilizers[[#This Row],[experiment_ID]]), "")</f>
        <v>2</v>
      </c>
      <c r="C244" s="126" t="s">
        <v>9455</v>
      </c>
      <c r="D244" s="126">
        <v>2</v>
      </c>
      <c r="E244" s="105">
        <v>90</v>
      </c>
      <c r="F244" s="126"/>
      <c r="G244" s="127"/>
    </row>
    <row r="245" spans="1:7" x14ac:dyDescent="0.25">
      <c r="A245" s="126" t="s">
        <v>9448</v>
      </c>
      <c r="B245" s="127" cm="1">
        <f t="array" ref="B245">IF(ROW() &lt; ROW(INDEX(fertilizers[experiment_ID],ROWS(fertilizers[experiment_ID]))), COUNTIF(INDEX(fertilizers[experiment_ID],1):fertilizers[[#This Row],[experiment_ID]],fertilizers[[#This Row],[experiment_ID]]), "")</f>
        <v>1</v>
      </c>
      <c r="C245" s="126" t="s">
        <v>9454</v>
      </c>
      <c r="D245" s="126">
        <v>0</v>
      </c>
      <c r="E245" s="105">
        <v>0</v>
      </c>
      <c r="F245" s="126"/>
      <c r="G245" s="127"/>
    </row>
    <row r="246" spans="1:7" x14ac:dyDescent="0.25">
      <c r="A246" s="126" t="s">
        <v>9448</v>
      </c>
      <c r="B246" s="127" cm="1">
        <f t="array" ref="B246">IF(ROW() &lt; ROW(INDEX(fertilizers[experiment_ID],ROWS(fertilizers[experiment_ID]))), COUNTIF(INDEX(fertilizers[experiment_ID],1):fertilizers[[#This Row],[experiment_ID]],fertilizers[[#This Row],[experiment_ID]]), "")</f>
        <v>2</v>
      </c>
      <c r="C246" s="126" t="s">
        <v>9455</v>
      </c>
      <c r="D246" s="126">
        <v>2</v>
      </c>
      <c r="E246" s="105">
        <v>90</v>
      </c>
      <c r="F246" s="126"/>
      <c r="G246" s="127"/>
    </row>
    <row r="247" spans="1:7" x14ac:dyDescent="0.25">
      <c r="A247" s="126" t="s">
        <v>9449</v>
      </c>
      <c r="B247" s="127" cm="1">
        <f t="array" ref="B247">IF(ROW() &lt; ROW(INDEX(fertilizers[experiment_ID],ROWS(fertilizers[experiment_ID]))), COUNTIF(INDEX(fertilizers[experiment_ID],1):fertilizers[[#This Row],[experiment_ID]],fertilizers[[#This Row],[experiment_ID]]), "")</f>
        <v>1</v>
      </c>
      <c r="C247" s="126" t="s">
        <v>9454</v>
      </c>
      <c r="D247" s="126">
        <v>0</v>
      </c>
      <c r="E247" s="105">
        <v>0</v>
      </c>
      <c r="F247" s="126"/>
      <c r="G247" s="127"/>
    </row>
    <row r="248" spans="1:7" x14ac:dyDescent="0.25">
      <c r="A248" s="126" t="s">
        <v>9449</v>
      </c>
      <c r="B248" s="127" cm="1">
        <f t="array" ref="B248">IF(ROW() &lt; ROW(INDEX(fertilizers[experiment_ID],ROWS(fertilizers[experiment_ID]))), COUNTIF(INDEX(fertilizers[experiment_ID],1):fertilizers[[#This Row],[experiment_ID]],fertilizers[[#This Row],[experiment_ID]]), "")</f>
        <v>2</v>
      </c>
      <c r="C248" s="126" t="s">
        <v>9455</v>
      </c>
      <c r="D248" s="126">
        <v>2</v>
      </c>
      <c r="E248" s="105">
        <v>90</v>
      </c>
      <c r="F248" s="126"/>
      <c r="G248" s="127"/>
    </row>
    <row r="249" spans="1:7" x14ac:dyDescent="0.25">
      <c r="A249" s="126" t="s">
        <v>9450</v>
      </c>
      <c r="B249" s="127" cm="1">
        <f t="array" ref="B249">IF(ROW() &lt; ROW(INDEX(fertilizers[experiment_ID],ROWS(fertilizers[experiment_ID]))), COUNTIF(INDEX(fertilizers[experiment_ID],1):fertilizers[[#This Row],[experiment_ID]],fertilizers[[#This Row],[experiment_ID]]), "")</f>
        <v>1</v>
      </c>
      <c r="C249" s="126" t="s">
        <v>9454</v>
      </c>
      <c r="D249" s="126">
        <v>0</v>
      </c>
      <c r="E249" s="105">
        <v>0</v>
      </c>
      <c r="F249" s="126"/>
      <c r="G249" s="127"/>
    </row>
    <row r="250" spans="1:7" x14ac:dyDescent="0.25">
      <c r="A250" s="126" t="s">
        <v>9450</v>
      </c>
      <c r="B250" s="127" cm="1">
        <f t="array" ref="B250">IF(ROW() &lt; ROW(INDEX(fertilizers[experiment_ID],ROWS(fertilizers[experiment_ID]))), COUNTIF(INDEX(fertilizers[experiment_ID],1):fertilizers[[#This Row],[experiment_ID]],fertilizers[[#This Row],[experiment_ID]]), "")</f>
        <v>2</v>
      </c>
      <c r="C250" s="126" t="s">
        <v>9455</v>
      </c>
      <c r="D250" s="126">
        <v>2</v>
      </c>
      <c r="E250" s="105">
        <v>90</v>
      </c>
      <c r="F250" s="126"/>
      <c r="G250" s="127"/>
    </row>
    <row r="251" spans="1:7" x14ac:dyDescent="0.25">
      <c r="A251" s="126" t="s">
        <v>9451</v>
      </c>
      <c r="B251" s="127" cm="1">
        <f t="array" ref="B251">IF(ROW() &lt; ROW(INDEX(fertilizers[experiment_ID],ROWS(fertilizers[experiment_ID]))), COUNTIF(INDEX(fertilizers[experiment_ID],1):fertilizers[[#This Row],[experiment_ID]],fertilizers[[#This Row],[experiment_ID]]), "")</f>
        <v>1</v>
      </c>
      <c r="C251" s="126" t="s">
        <v>9454</v>
      </c>
      <c r="D251" s="126">
        <v>0</v>
      </c>
      <c r="E251" s="105">
        <v>0</v>
      </c>
      <c r="F251" s="126"/>
      <c r="G251" s="127"/>
    </row>
    <row r="252" spans="1:7" x14ac:dyDescent="0.25">
      <c r="A252" s="126" t="s">
        <v>9451</v>
      </c>
      <c r="B252" s="127" cm="1">
        <f t="array" ref="B252">IF(ROW() &lt; ROW(INDEX(fertilizers[experiment_ID],ROWS(fertilizers[experiment_ID]))), COUNTIF(INDEX(fertilizers[experiment_ID],1):fertilizers[[#This Row],[experiment_ID]],fertilizers[[#This Row],[experiment_ID]]), "")</f>
        <v>2</v>
      </c>
      <c r="C252" s="126" t="s">
        <v>9455</v>
      </c>
      <c r="D252" s="126">
        <v>2</v>
      </c>
      <c r="E252" s="105">
        <v>90</v>
      </c>
      <c r="F252" s="126"/>
      <c r="G252" s="127"/>
    </row>
    <row r="253" spans="1:7" x14ac:dyDescent="0.25">
      <c r="A253" s="126" t="s">
        <v>9452</v>
      </c>
      <c r="B253" s="127" cm="1">
        <f t="array" ref="B253">IF(ROW() &lt; ROW(INDEX(fertilizers[experiment_ID],ROWS(fertilizers[experiment_ID]))), COUNTIF(INDEX(fertilizers[experiment_ID],1):fertilizers[[#This Row],[experiment_ID]],fertilizers[[#This Row],[experiment_ID]]), "")</f>
        <v>1</v>
      </c>
      <c r="C253" s="126" t="s">
        <v>9454</v>
      </c>
      <c r="D253" s="126">
        <v>0</v>
      </c>
      <c r="E253" s="105">
        <v>0</v>
      </c>
      <c r="F253" s="126"/>
      <c r="G253" s="127"/>
    </row>
    <row r="254" spans="1:7" x14ac:dyDescent="0.25">
      <c r="A254" s="126" t="s">
        <v>9452</v>
      </c>
      <c r="B254" s="127" cm="1">
        <f t="array" ref="B254">IF(ROW() &lt; ROW(INDEX(fertilizers[experiment_ID],ROWS(fertilizers[experiment_ID]))), COUNTIF(INDEX(fertilizers[experiment_ID],1):fertilizers[[#This Row],[experiment_ID]],fertilizers[[#This Row],[experiment_ID]]), "")</f>
        <v>2</v>
      </c>
      <c r="C254" s="126" t="s">
        <v>9455</v>
      </c>
      <c r="D254" s="126">
        <v>2</v>
      </c>
      <c r="E254" s="105">
        <v>90</v>
      </c>
      <c r="F254" s="126"/>
      <c r="G254" s="127"/>
    </row>
    <row r="255" spans="1:7" x14ac:dyDescent="0.25">
      <c r="A255" s="126" t="s">
        <v>9458</v>
      </c>
      <c r="B255" s="127" cm="1">
        <f t="array" ref="B255">IF(ROW() &lt; ROW(INDEX(fertilizers[experiment_ID],ROWS(fertilizers[experiment_ID]))), COUNTIF(INDEX(fertilizers[experiment_ID],1):fertilizers[[#This Row],[experiment_ID]],fertilizers[[#This Row],[experiment_ID]]), "")</f>
        <v>1</v>
      </c>
      <c r="C255" s="126"/>
      <c r="D255" s="126"/>
      <c r="E255" s="105">
        <v>138</v>
      </c>
      <c r="F255" s="126"/>
      <c r="G255" s="127"/>
    </row>
    <row r="256" spans="1:7" x14ac:dyDescent="0.25">
      <c r="A256" s="126" t="s">
        <v>9459</v>
      </c>
      <c r="B256" s="127" cm="1">
        <f t="array" ref="B256">IF(ROW() &lt; ROW(INDEX(fertilizers[experiment_ID],ROWS(fertilizers[experiment_ID]))), COUNTIF(INDEX(fertilizers[experiment_ID],1):fertilizers[[#This Row],[experiment_ID]],fertilizers[[#This Row],[experiment_ID]]), "")</f>
        <v>1</v>
      </c>
      <c r="C256" s="126"/>
      <c r="D256" s="126"/>
      <c r="E256" s="105">
        <v>122</v>
      </c>
      <c r="F256" s="126"/>
      <c r="G256" s="127"/>
    </row>
    <row r="257" spans="1:7" x14ac:dyDescent="0.25">
      <c r="A257" s="126" t="s">
        <v>9460</v>
      </c>
      <c r="B257" s="127" cm="1">
        <f t="array" ref="B257">IF(ROW() &lt; ROW(INDEX(fertilizers[experiment_ID],ROWS(fertilizers[experiment_ID]))), COUNTIF(INDEX(fertilizers[experiment_ID],1):fertilizers[[#This Row],[experiment_ID]],fertilizers[[#This Row],[experiment_ID]]), "")</f>
        <v>1</v>
      </c>
      <c r="C257" s="126"/>
      <c r="D257" s="126"/>
      <c r="E257" s="105">
        <v>188</v>
      </c>
      <c r="F257" s="126"/>
      <c r="G257" s="127"/>
    </row>
    <row r="258" spans="1:7" x14ac:dyDescent="0.25">
      <c r="A258" s="126" t="s">
        <v>9461</v>
      </c>
      <c r="B258" s="127" cm="1">
        <f t="array" ref="B258">IF(ROW() &lt; ROW(INDEX(fertilizers[experiment_ID],ROWS(fertilizers[experiment_ID]))), COUNTIF(INDEX(fertilizers[experiment_ID],1):fertilizers[[#This Row],[experiment_ID]],fertilizers[[#This Row],[experiment_ID]]), "")</f>
        <v>1</v>
      </c>
      <c r="C258" s="126"/>
      <c r="D258" s="126"/>
      <c r="E258" s="105">
        <v>284</v>
      </c>
      <c r="F258" s="126"/>
      <c r="G258" s="127"/>
    </row>
    <row r="259" spans="1:7" x14ac:dyDescent="0.25">
      <c r="A259" s="126" t="s">
        <v>9462</v>
      </c>
      <c r="B259" s="127" cm="1">
        <f t="array" ref="B259">IF(ROW() &lt; ROW(INDEX(fertilizers[experiment_ID],ROWS(fertilizers[experiment_ID]))), COUNTIF(INDEX(fertilizers[experiment_ID],1):fertilizers[[#This Row],[experiment_ID]],fertilizers[[#This Row],[experiment_ID]]), "")</f>
        <v>1</v>
      </c>
      <c r="C259" s="126"/>
      <c r="D259" s="126"/>
      <c r="E259" s="105">
        <v>258</v>
      </c>
      <c r="F259" s="126"/>
      <c r="G259" s="127"/>
    </row>
    <row r="260" spans="1:7" x14ac:dyDescent="0.25">
      <c r="A260" s="126" t="s">
        <v>9463</v>
      </c>
      <c r="B260" s="127" cm="1">
        <f t="array" ref="B260">IF(ROW() &lt; ROW(INDEX(fertilizers[experiment_ID],ROWS(fertilizers[experiment_ID]))), COUNTIF(INDEX(fertilizers[experiment_ID],1):fertilizers[[#This Row],[experiment_ID]],fertilizers[[#This Row],[experiment_ID]]), "")</f>
        <v>1</v>
      </c>
      <c r="C260" s="126"/>
      <c r="D260" s="126"/>
      <c r="E260" s="105">
        <v>270</v>
      </c>
      <c r="F260" s="126"/>
      <c r="G260" s="127"/>
    </row>
    <row r="261" spans="1:7" x14ac:dyDescent="0.25">
      <c r="A261" s="126" t="s">
        <v>9489</v>
      </c>
      <c r="B261" s="127" cm="1">
        <f t="array" ref="B261">IF(ROW() &lt; ROW(INDEX(fertilizers[experiment_ID],ROWS(fertilizers[experiment_ID]))), COUNTIF(INDEX(fertilizers[experiment_ID],1):fertilizers[[#This Row],[experiment_ID]],fertilizers[[#This Row],[experiment_ID]]), "")</f>
        <v>1</v>
      </c>
      <c r="C261" s="126"/>
      <c r="D261" s="126">
        <v>2</v>
      </c>
      <c r="E261" s="105">
        <v>180</v>
      </c>
      <c r="F261" s="126"/>
      <c r="G261" s="127"/>
    </row>
    <row r="262" spans="1:7" x14ac:dyDescent="0.25">
      <c r="A262" s="126" t="s">
        <v>9490</v>
      </c>
      <c r="B262" s="127" cm="1">
        <f t="array" ref="B262">IF(ROW() &lt; ROW(INDEX(fertilizers[experiment_ID],ROWS(fertilizers[experiment_ID]))), COUNTIF(INDEX(fertilizers[experiment_ID],1):fertilizers[[#This Row],[experiment_ID]],fertilizers[[#This Row],[experiment_ID]]), "")</f>
        <v>1</v>
      </c>
      <c r="C262" s="126"/>
      <c r="D262" s="126">
        <v>2</v>
      </c>
      <c r="E262" s="105">
        <v>180</v>
      </c>
      <c r="F262" s="126"/>
      <c r="G262" s="127"/>
    </row>
    <row r="263" spans="1:7" x14ac:dyDescent="0.25">
      <c r="A263" s="126" t="s">
        <v>9491</v>
      </c>
      <c r="B263" s="127" cm="1">
        <f t="array" ref="B263">IF(ROW() &lt; ROW(INDEX(fertilizers[experiment_ID],ROWS(fertilizers[experiment_ID]))), COUNTIF(INDEX(fertilizers[experiment_ID],1):fertilizers[[#This Row],[experiment_ID]],fertilizers[[#This Row],[experiment_ID]]), "")</f>
        <v>1</v>
      </c>
      <c r="C263" s="126"/>
      <c r="D263" s="126">
        <v>2</v>
      </c>
      <c r="E263" s="105">
        <v>180</v>
      </c>
      <c r="F263" s="126"/>
      <c r="G263" s="127"/>
    </row>
    <row r="264" spans="1:7" x14ac:dyDescent="0.25">
      <c r="A264" s="126" t="s">
        <v>9492</v>
      </c>
      <c r="B264" s="127" cm="1">
        <f t="array" ref="B264">IF(ROW() &lt; ROW(INDEX(fertilizers[experiment_ID],ROWS(fertilizers[experiment_ID]))), COUNTIF(INDEX(fertilizers[experiment_ID],1):fertilizers[[#This Row],[experiment_ID]],fertilizers[[#This Row],[experiment_ID]]), "")</f>
        <v>1</v>
      </c>
      <c r="C264" s="126"/>
      <c r="D264" s="126">
        <v>2</v>
      </c>
      <c r="E264" s="105">
        <v>180</v>
      </c>
      <c r="F264" s="126"/>
      <c r="G264" s="127"/>
    </row>
    <row r="265" spans="1:7" x14ac:dyDescent="0.25">
      <c r="A265" s="126" t="s">
        <v>9493</v>
      </c>
      <c r="B265" s="127" cm="1">
        <f t="array" ref="B265">IF(ROW() &lt; ROW(INDEX(fertilizers[experiment_ID],ROWS(fertilizers[experiment_ID]))), COUNTIF(INDEX(fertilizers[experiment_ID],1):fertilizers[[#This Row],[experiment_ID]],fertilizers[[#This Row],[experiment_ID]]), "")</f>
        <v>1</v>
      </c>
      <c r="C265" s="126"/>
      <c r="D265" s="126">
        <v>2</v>
      </c>
      <c r="E265" s="105">
        <v>180</v>
      </c>
      <c r="F265" s="126"/>
      <c r="G265" s="127"/>
    </row>
    <row r="266" spans="1:7" x14ac:dyDescent="0.25">
      <c r="A266" s="126" t="s">
        <v>9494</v>
      </c>
      <c r="B266" s="127" cm="1">
        <f t="array" ref="B266">IF(ROW() &lt; ROW(INDEX(fertilizers[experiment_ID],ROWS(fertilizers[experiment_ID]))), COUNTIF(INDEX(fertilizers[experiment_ID],1):fertilizers[[#This Row],[experiment_ID]],fertilizers[[#This Row],[experiment_ID]]), "")</f>
        <v>1</v>
      </c>
      <c r="C266" s="126"/>
      <c r="D266" s="126">
        <v>2</v>
      </c>
      <c r="E266" s="105">
        <v>180</v>
      </c>
      <c r="F266" s="126"/>
      <c r="G266" s="127"/>
    </row>
    <row r="267" spans="1:7" x14ac:dyDescent="0.25">
      <c r="A267" s="126" t="s">
        <v>9495</v>
      </c>
      <c r="B267" s="127" cm="1">
        <f t="array" ref="B267">IF(ROW() &lt; ROW(INDEX(fertilizers[experiment_ID],ROWS(fertilizers[experiment_ID]))), COUNTIF(INDEX(fertilizers[experiment_ID],1):fertilizers[[#This Row],[experiment_ID]],fertilizers[[#This Row],[experiment_ID]]), "")</f>
        <v>1</v>
      </c>
      <c r="C267" s="126"/>
      <c r="D267" s="126">
        <v>2</v>
      </c>
      <c r="E267" s="105">
        <v>180</v>
      </c>
      <c r="F267" s="126"/>
      <c r="G267" s="127"/>
    </row>
    <row r="268" spans="1:7" x14ac:dyDescent="0.25">
      <c r="A268" s="126" t="s">
        <v>9496</v>
      </c>
      <c r="B268" s="127" cm="1">
        <f t="array" ref="B268">IF(ROW() &lt; ROW(INDEX(fertilizers[experiment_ID],ROWS(fertilizers[experiment_ID]))), COUNTIF(INDEX(fertilizers[experiment_ID],1):fertilizers[[#This Row],[experiment_ID]],fertilizers[[#This Row],[experiment_ID]]), "")</f>
        <v>1</v>
      </c>
      <c r="C268" s="126"/>
      <c r="D268" s="126">
        <v>2</v>
      </c>
      <c r="E268" s="105">
        <v>180</v>
      </c>
      <c r="F268" s="126"/>
      <c r="G268" s="127"/>
    </row>
    <row r="269" spans="1:7" x14ac:dyDescent="0.25">
      <c r="A269" s="126" t="s">
        <v>9497</v>
      </c>
      <c r="B269" s="127" cm="1">
        <f t="array" ref="B269">IF(ROW() &lt; ROW(INDEX(fertilizers[experiment_ID],ROWS(fertilizers[experiment_ID]))), COUNTIF(INDEX(fertilizers[experiment_ID],1):fertilizers[[#This Row],[experiment_ID]],fertilizers[[#This Row],[experiment_ID]]), "")</f>
        <v>1</v>
      </c>
      <c r="C269" s="126"/>
      <c r="D269" s="126">
        <v>2</v>
      </c>
      <c r="E269" s="105">
        <v>180</v>
      </c>
      <c r="F269" s="126"/>
      <c r="G269" s="127"/>
    </row>
    <row r="270" spans="1:7" x14ac:dyDescent="0.25">
      <c r="A270" s="126" t="s">
        <v>9498</v>
      </c>
      <c r="B270" s="127" cm="1">
        <f t="array" ref="B270">IF(ROW() &lt; ROW(INDEX(fertilizers[experiment_ID],ROWS(fertilizers[experiment_ID]))), COUNTIF(INDEX(fertilizers[experiment_ID],1):fertilizers[[#This Row],[experiment_ID]],fertilizers[[#This Row],[experiment_ID]]), "")</f>
        <v>1</v>
      </c>
      <c r="C270" s="126"/>
      <c r="D270" s="126">
        <v>2</v>
      </c>
      <c r="E270" s="105">
        <v>180</v>
      </c>
      <c r="F270" s="126"/>
      <c r="G270" s="127"/>
    </row>
    <row r="271" spans="1:7" x14ac:dyDescent="0.25">
      <c r="A271" s="126" t="s">
        <v>9499</v>
      </c>
      <c r="B271" s="127" cm="1">
        <f t="array" ref="B271">IF(ROW() &lt; ROW(INDEX(fertilizers[experiment_ID],ROWS(fertilizers[experiment_ID]))), COUNTIF(INDEX(fertilizers[experiment_ID],1):fertilizers[[#This Row],[experiment_ID]],fertilizers[[#This Row],[experiment_ID]]), "")</f>
        <v>1</v>
      </c>
      <c r="C271" s="126"/>
      <c r="D271" s="126">
        <v>2</v>
      </c>
      <c r="E271" s="105">
        <v>180</v>
      </c>
      <c r="F271" s="126"/>
      <c r="G271" s="127"/>
    </row>
    <row r="272" spans="1:7" x14ac:dyDescent="0.25">
      <c r="A272" s="126" t="s">
        <v>9500</v>
      </c>
      <c r="B272" s="127" cm="1">
        <f t="array" ref="B272">IF(ROW() &lt; ROW(INDEX(fertilizers[experiment_ID],ROWS(fertilizers[experiment_ID]))), COUNTIF(INDEX(fertilizers[experiment_ID],1):fertilizers[[#This Row],[experiment_ID]],fertilizers[[#This Row],[experiment_ID]]), "")</f>
        <v>1</v>
      </c>
      <c r="C272" s="126"/>
      <c r="D272" s="126">
        <v>2</v>
      </c>
      <c r="E272" s="105">
        <v>180</v>
      </c>
      <c r="F272" s="126"/>
      <c r="G272" s="127"/>
    </row>
    <row r="273" spans="1:7" x14ac:dyDescent="0.25">
      <c r="A273" s="126" t="s">
        <v>9501</v>
      </c>
      <c r="B273" s="127" cm="1">
        <f t="array" ref="B273">IF(ROW() &lt; ROW(INDEX(fertilizers[experiment_ID],ROWS(fertilizers[experiment_ID]))), COUNTIF(INDEX(fertilizers[experiment_ID],1):fertilizers[[#This Row],[experiment_ID]],fertilizers[[#This Row],[experiment_ID]]), "")</f>
        <v>1</v>
      </c>
      <c r="C273" s="126"/>
      <c r="D273" s="126">
        <v>2</v>
      </c>
      <c r="E273" s="105">
        <v>180</v>
      </c>
      <c r="F273" s="126"/>
      <c r="G273" s="127"/>
    </row>
    <row r="274" spans="1:7" x14ac:dyDescent="0.25">
      <c r="A274" s="126" t="s">
        <v>9502</v>
      </c>
      <c r="B274" s="127" cm="1">
        <f t="array" ref="B274">IF(ROW() &lt; ROW(INDEX(fertilizers[experiment_ID],ROWS(fertilizers[experiment_ID]))), COUNTIF(INDEX(fertilizers[experiment_ID],1):fertilizers[[#This Row],[experiment_ID]],fertilizers[[#This Row],[experiment_ID]]), "")</f>
        <v>1</v>
      </c>
      <c r="C274" s="126"/>
      <c r="D274" s="126">
        <v>2</v>
      </c>
      <c r="E274" s="105">
        <v>180</v>
      </c>
      <c r="F274" s="126"/>
      <c r="G274" s="127"/>
    </row>
    <row r="275" spans="1:7" x14ac:dyDescent="0.25">
      <c r="A275" s="126" t="s">
        <v>9503</v>
      </c>
      <c r="B275" s="127" cm="1">
        <f t="array" ref="B275">IF(ROW() &lt; ROW(INDEX(fertilizers[experiment_ID],ROWS(fertilizers[experiment_ID]))), COUNTIF(INDEX(fertilizers[experiment_ID],1):fertilizers[[#This Row],[experiment_ID]],fertilizers[[#This Row],[experiment_ID]]), "")</f>
        <v>1</v>
      </c>
      <c r="C275" s="126"/>
      <c r="D275" s="126">
        <v>2</v>
      </c>
      <c r="E275" s="105">
        <v>180</v>
      </c>
      <c r="F275" s="126"/>
      <c r="G275" s="127"/>
    </row>
    <row r="276" spans="1:7" x14ac:dyDescent="0.25">
      <c r="A276" s="126" t="s">
        <v>9504</v>
      </c>
      <c r="B276" s="127" cm="1">
        <f t="array" ref="B276">IF(ROW() &lt; ROW(INDEX(fertilizers[experiment_ID],ROWS(fertilizers[experiment_ID]))), COUNTIF(INDEX(fertilizers[experiment_ID],1):fertilizers[[#This Row],[experiment_ID]],fertilizers[[#This Row],[experiment_ID]]), "")</f>
        <v>1</v>
      </c>
      <c r="C276" s="126"/>
      <c r="D276" s="126">
        <v>2</v>
      </c>
      <c r="E276" s="105">
        <v>180</v>
      </c>
      <c r="F276" s="126"/>
      <c r="G276" s="127"/>
    </row>
    <row r="277" spans="1:7" x14ac:dyDescent="0.25">
      <c r="A277" s="126" t="s">
        <v>9505</v>
      </c>
      <c r="B277" s="127" cm="1">
        <f t="array" ref="B277">IF(ROW() &lt; ROW(INDEX(fertilizers[experiment_ID],ROWS(fertilizers[experiment_ID]))), COUNTIF(INDEX(fertilizers[experiment_ID],1):fertilizers[[#This Row],[experiment_ID]],fertilizers[[#This Row],[experiment_ID]]), "")</f>
        <v>1</v>
      </c>
      <c r="C277" s="126"/>
      <c r="D277" s="126">
        <v>2</v>
      </c>
      <c r="E277" s="105">
        <v>180</v>
      </c>
      <c r="F277" s="126"/>
      <c r="G277" s="127"/>
    </row>
    <row r="278" spans="1:7" x14ac:dyDescent="0.25">
      <c r="A278" s="126" t="s">
        <v>9506</v>
      </c>
      <c r="B278" s="127" cm="1">
        <f t="array" ref="B278">IF(ROW() &lt; ROW(INDEX(fertilizers[experiment_ID],ROWS(fertilizers[experiment_ID]))), COUNTIF(INDEX(fertilizers[experiment_ID],1):fertilizers[[#This Row],[experiment_ID]],fertilizers[[#This Row],[experiment_ID]]), "")</f>
        <v>1</v>
      </c>
      <c r="C278" s="126"/>
      <c r="D278" s="126">
        <v>2</v>
      </c>
      <c r="E278" s="105">
        <v>180</v>
      </c>
      <c r="F278" s="126"/>
      <c r="G278" s="127"/>
    </row>
    <row r="279" spans="1:7" x14ac:dyDescent="0.25">
      <c r="A279" s="126" t="s">
        <v>9507</v>
      </c>
      <c r="B279" s="127" cm="1">
        <f t="array" ref="B279">IF(ROW() &lt; ROW(INDEX(fertilizers[experiment_ID],ROWS(fertilizers[experiment_ID]))), COUNTIF(INDEX(fertilizers[experiment_ID],1):fertilizers[[#This Row],[experiment_ID]],fertilizers[[#This Row],[experiment_ID]]), "")</f>
        <v>1</v>
      </c>
      <c r="C279" s="126"/>
      <c r="D279" s="126">
        <v>2</v>
      </c>
      <c r="E279" s="105">
        <v>180</v>
      </c>
      <c r="F279" s="126"/>
      <c r="G279" s="127"/>
    </row>
    <row r="280" spans="1:7" x14ac:dyDescent="0.25">
      <c r="A280" s="126" t="s">
        <v>9508</v>
      </c>
      <c r="B280" s="127" cm="1">
        <f t="array" ref="B280">IF(ROW() &lt; ROW(INDEX(fertilizers[experiment_ID],ROWS(fertilizers[experiment_ID]))), COUNTIF(INDEX(fertilizers[experiment_ID],1):fertilizers[[#This Row],[experiment_ID]],fertilizers[[#This Row],[experiment_ID]]), "")</f>
        <v>1</v>
      </c>
      <c r="C280" s="126"/>
      <c r="D280" s="126">
        <v>2</v>
      </c>
      <c r="E280" s="105">
        <v>180</v>
      </c>
      <c r="F280" s="126"/>
      <c r="G280" s="127"/>
    </row>
    <row r="281" spans="1:7" x14ac:dyDescent="0.25">
      <c r="A281" s="126" t="s">
        <v>9509</v>
      </c>
      <c r="B281" s="127" cm="1">
        <f t="array" ref="B281">IF(ROW() &lt; ROW(INDEX(fertilizers[experiment_ID],ROWS(fertilizers[experiment_ID]))), COUNTIF(INDEX(fertilizers[experiment_ID],1):fertilizers[[#This Row],[experiment_ID]],fertilizers[[#This Row],[experiment_ID]]), "")</f>
        <v>1</v>
      </c>
      <c r="C281" s="126"/>
      <c r="D281" s="126">
        <v>2</v>
      </c>
      <c r="E281" s="105">
        <v>180</v>
      </c>
      <c r="F281" s="126"/>
      <c r="G281" s="127"/>
    </row>
    <row r="282" spans="1:7" x14ac:dyDescent="0.25">
      <c r="A282" s="126" t="s">
        <v>9510</v>
      </c>
      <c r="B282" s="127" cm="1">
        <f t="array" ref="B282">IF(ROW() &lt; ROW(INDEX(fertilizers[experiment_ID],ROWS(fertilizers[experiment_ID]))), COUNTIF(INDEX(fertilizers[experiment_ID],1):fertilizers[[#This Row],[experiment_ID]],fertilizers[[#This Row],[experiment_ID]]), "")</f>
        <v>1</v>
      </c>
      <c r="C282" s="126"/>
      <c r="D282" s="126">
        <v>2</v>
      </c>
      <c r="E282" s="105">
        <v>180</v>
      </c>
      <c r="F282" s="126"/>
      <c r="G282" s="127"/>
    </row>
    <row r="283" spans="1:7" x14ac:dyDescent="0.25">
      <c r="A283" s="126" t="s">
        <v>9511</v>
      </c>
      <c r="B283" s="127" cm="1">
        <f t="array" ref="B283">IF(ROW() &lt; ROW(INDEX(fertilizers[experiment_ID],ROWS(fertilizers[experiment_ID]))), COUNTIF(INDEX(fertilizers[experiment_ID],1):fertilizers[[#This Row],[experiment_ID]],fertilizers[[#This Row],[experiment_ID]]), "")</f>
        <v>1</v>
      </c>
      <c r="C283" s="126"/>
      <c r="D283" s="126">
        <v>2</v>
      </c>
      <c r="E283" s="105">
        <v>180</v>
      </c>
      <c r="F283" s="126"/>
      <c r="G283" s="127"/>
    </row>
    <row r="284" spans="1:7" x14ac:dyDescent="0.25">
      <c r="A284" s="126" t="s">
        <v>9512</v>
      </c>
      <c r="B284" s="127" cm="1">
        <f t="array" ref="B284">IF(ROW() &lt; ROW(INDEX(fertilizers[experiment_ID],ROWS(fertilizers[experiment_ID]))), COUNTIF(INDEX(fertilizers[experiment_ID],1):fertilizers[[#This Row],[experiment_ID]],fertilizers[[#This Row],[experiment_ID]]), "")</f>
        <v>1</v>
      </c>
      <c r="C284" s="126"/>
      <c r="D284" s="126">
        <v>2</v>
      </c>
      <c r="E284" s="105">
        <v>180</v>
      </c>
      <c r="F284" s="126"/>
      <c r="G284" s="127"/>
    </row>
    <row r="285" spans="1:7" x14ac:dyDescent="0.25">
      <c r="A285" s="126" t="s">
        <v>9513</v>
      </c>
      <c r="B285" s="127" cm="1">
        <f t="array" ref="B285">IF(ROW() &lt; ROW(INDEX(fertilizers[experiment_ID],ROWS(fertilizers[experiment_ID]))), COUNTIF(INDEX(fertilizers[experiment_ID],1):fertilizers[[#This Row],[experiment_ID]],fertilizers[[#This Row],[experiment_ID]]), "")</f>
        <v>1</v>
      </c>
      <c r="C285" s="126"/>
      <c r="D285" s="126">
        <v>2</v>
      </c>
      <c r="E285" s="105">
        <v>180</v>
      </c>
      <c r="F285" s="126"/>
      <c r="G285" s="127"/>
    </row>
    <row r="286" spans="1:7" x14ac:dyDescent="0.25">
      <c r="A286" s="126" t="s">
        <v>9514</v>
      </c>
      <c r="B286" s="127" cm="1">
        <f t="array" ref="B286">IF(ROW() &lt; ROW(INDEX(fertilizers[experiment_ID],ROWS(fertilizers[experiment_ID]))), COUNTIF(INDEX(fertilizers[experiment_ID],1):fertilizers[[#This Row],[experiment_ID]],fertilizers[[#This Row],[experiment_ID]]), "")</f>
        <v>1</v>
      </c>
      <c r="C286" s="126"/>
      <c r="D286" s="126">
        <v>2</v>
      </c>
      <c r="E286" s="105">
        <v>180</v>
      </c>
      <c r="F286" s="126"/>
      <c r="G286" s="127"/>
    </row>
    <row r="287" spans="1:7" x14ac:dyDescent="0.25">
      <c r="A287" s="126" t="s">
        <v>9515</v>
      </c>
      <c r="B287" s="127" cm="1">
        <f t="array" ref="B287">IF(ROW() &lt; ROW(INDEX(fertilizers[experiment_ID],ROWS(fertilizers[experiment_ID]))), COUNTIF(INDEX(fertilizers[experiment_ID],1):fertilizers[[#This Row],[experiment_ID]],fertilizers[[#This Row],[experiment_ID]]), "")</f>
        <v>1</v>
      </c>
      <c r="C287" s="126"/>
      <c r="D287" s="126">
        <v>2</v>
      </c>
      <c r="E287" s="105">
        <v>180</v>
      </c>
      <c r="F287" s="126"/>
      <c r="G287" s="127"/>
    </row>
    <row r="288" spans="1:7" x14ac:dyDescent="0.25">
      <c r="A288" s="126" t="s">
        <v>9516</v>
      </c>
      <c r="B288" s="127" cm="1">
        <f t="array" ref="B288">IF(ROW() &lt; ROW(INDEX(fertilizers[experiment_ID],ROWS(fertilizers[experiment_ID]))), COUNTIF(INDEX(fertilizers[experiment_ID],1):fertilizers[[#This Row],[experiment_ID]],fertilizers[[#This Row],[experiment_ID]]), "")</f>
        <v>1</v>
      </c>
      <c r="C288" s="126"/>
      <c r="D288" s="126">
        <v>2</v>
      </c>
      <c r="E288" s="105">
        <v>180</v>
      </c>
      <c r="F288" s="126"/>
      <c r="G288" s="127"/>
    </row>
    <row r="289" spans="1:7" x14ac:dyDescent="0.25">
      <c r="A289" s="126" t="s">
        <v>9517</v>
      </c>
      <c r="B289" s="127" cm="1">
        <f t="array" ref="B289">IF(ROW() &lt; ROW(INDEX(fertilizers[experiment_ID],ROWS(fertilizers[experiment_ID]))), COUNTIF(INDEX(fertilizers[experiment_ID],1):fertilizers[[#This Row],[experiment_ID]],fertilizers[[#This Row],[experiment_ID]]), "")</f>
        <v>1</v>
      </c>
      <c r="C289" s="126"/>
      <c r="D289" s="126">
        <v>2</v>
      </c>
      <c r="E289" s="105">
        <v>180</v>
      </c>
      <c r="F289" s="126"/>
      <c r="G289" s="127"/>
    </row>
    <row r="290" spans="1:7" x14ac:dyDescent="0.25">
      <c r="A290" s="126" t="s">
        <v>9518</v>
      </c>
      <c r="B290" s="127" cm="1">
        <f t="array" ref="B290">IF(ROW() &lt; ROW(INDEX(fertilizers[experiment_ID],ROWS(fertilizers[experiment_ID]))), COUNTIF(INDEX(fertilizers[experiment_ID],1):fertilizers[[#This Row],[experiment_ID]],fertilizers[[#This Row],[experiment_ID]]), "")</f>
        <v>1</v>
      </c>
      <c r="C290" s="126"/>
      <c r="D290" s="126">
        <v>2</v>
      </c>
      <c r="E290" s="105">
        <v>180</v>
      </c>
      <c r="F290" s="126"/>
      <c r="G290" s="127"/>
    </row>
    <row r="291" spans="1:7" x14ac:dyDescent="0.25">
      <c r="A291" s="126" t="s">
        <v>9522</v>
      </c>
      <c r="B291" s="127" cm="1">
        <f t="array" ref="B291">IF(ROW() &lt; ROW(INDEX(fertilizers[experiment_ID],ROWS(fertilizers[experiment_ID]))), COUNTIF(INDEX(fertilizers[experiment_ID],1):fertilizers[[#This Row],[experiment_ID]],fertilizers[[#This Row],[experiment_ID]]), "")</f>
        <v>1</v>
      </c>
      <c r="C291" s="126"/>
      <c r="D291" s="126">
        <v>2</v>
      </c>
      <c r="E291" s="105">
        <v>180</v>
      </c>
      <c r="F291" s="126"/>
      <c r="G291" s="127"/>
    </row>
    <row r="292" spans="1:7" x14ac:dyDescent="0.25">
      <c r="A292" s="126" t="s">
        <v>9634</v>
      </c>
      <c r="B292" s="127" cm="1">
        <f t="array" ref="B292">IF(ROW() &lt; ROW(INDEX(fertilizers[experiment_ID],ROWS(fertilizers[experiment_ID]))), COUNTIF(INDEX(fertilizers[experiment_ID],1):fertilizers[[#This Row],[experiment_ID]],fertilizers[[#This Row],[experiment_ID]]), "")</f>
        <v>1</v>
      </c>
      <c r="C292" s="126"/>
      <c r="D292" s="126"/>
      <c r="E292" s="105"/>
      <c r="F292" s="126"/>
      <c r="G292" s="127"/>
    </row>
    <row r="293" spans="1:7" x14ac:dyDescent="0.25">
      <c r="A293" s="126" t="s">
        <v>9633</v>
      </c>
      <c r="B293" s="127" cm="1">
        <f t="array" ref="B293">IF(ROW() &lt; ROW(INDEX(fertilizers[experiment_ID],ROWS(fertilizers[experiment_ID]))), COUNTIF(INDEX(fertilizers[experiment_ID],1):fertilizers[[#This Row],[experiment_ID]],fertilizers[[#This Row],[experiment_ID]]), "")</f>
        <v>1</v>
      </c>
      <c r="C293" s="126" t="s">
        <v>9610</v>
      </c>
      <c r="D293" s="126">
        <v>1</v>
      </c>
      <c r="E293" s="105">
        <v>550</v>
      </c>
      <c r="F293" s="126"/>
      <c r="G293" s="127"/>
    </row>
    <row r="294" spans="1:7" x14ac:dyDescent="0.25">
      <c r="A294" s="126" t="s">
        <v>9633</v>
      </c>
      <c r="B294" s="127" cm="1">
        <f t="array" ref="B294">IF(ROW() &lt; ROW(INDEX(fertilizers[experiment_ID],ROWS(fertilizers[experiment_ID]))), COUNTIF(INDEX(fertilizers[experiment_ID],1):fertilizers[[#This Row],[experiment_ID]],fertilizers[[#This Row],[experiment_ID]]), "")</f>
        <v>2</v>
      </c>
      <c r="C294" s="126" t="s">
        <v>9611</v>
      </c>
      <c r="D294" s="126">
        <v>1</v>
      </c>
      <c r="E294" s="105">
        <v>550</v>
      </c>
      <c r="F294" s="126"/>
      <c r="G294" s="127"/>
    </row>
    <row r="295" spans="1:7" x14ac:dyDescent="0.25">
      <c r="A295" s="126" t="s">
        <v>9633</v>
      </c>
      <c r="B295" s="127" cm="1">
        <f t="array" ref="B295">IF(ROW() &lt; ROW(INDEX(fertilizers[experiment_ID],ROWS(fertilizers[experiment_ID]))), COUNTIF(INDEX(fertilizers[experiment_ID],1):fertilizers[[#This Row],[experiment_ID]],fertilizers[[#This Row],[experiment_ID]]), "")</f>
        <v>3</v>
      </c>
      <c r="C295" s="126" t="s">
        <v>9612</v>
      </c>
      <c r="D295" s="126">
        <v>2</v>
      </c>
      <c r="E295" s="105">
        <v>600</v>
      </c>
      <c r="F295" s="126"/>
      <c r="G295" s="127"/>
    </row>
    <row r="296" spans="1:7" x14ac:dyDescent="0.25">
      <c r="A296" s="126" t="s">
        <v>9803</v>
      </c>
      <c r="B296" s="127" cm="1">
        <f t="array" ref="B296">IF(ROW() &lt; ROW(INDEX(fertilizers[experiment_ID],ROWS(fertilizers[experiment_ID]))), COUNTIF(INDEX(fertilizers[experiment_ID],1):fertilizers[[#This Row],[experiment_ID]],fertilizers[[#This Row],[experiment_ID]]), "")</f>
        <v>1</v>
      </c>
      <c r="C296" s="179" t="s">
        <v>9745</v>
      </c>
      <c r="D296" s="126" t="s">
        <v>609</v>
      </c>
      <c r="E296" s="105">
        <v>150</v>
      </c>
      <c r="F296" s="105"/>
      <c r="G296" s="126"/>
    </row>
    <row r="297" spans="1:7" x14ac:dyDescent="0.25">
      <c r="A297" s="126" t="s">
        <v>9803</v>
      </c>
      <c r="B297" s="127" cm="1">
        <f t="array" ref="B297">IF(ROW() &lt; ROW(INDEX(fertilizers[experiment_ID],ROWS(fertilizers[experiment_ID]))), COUNTIF(INDEX(fertilizers[experiment_ID],1):fertilizers[[#This Row],[experiment_ID]],fertilizers[[#This Row],[experiment_ID]]), "")</f>
        <v>2</v>
      </c>
      <c r="C297" s="179" t="s">
        <v>9746</v>
      </c>
      <c r="D297" s="126" t="s">
        <v>609</v>
      </c>
      <c r="E297" s="105">
        <v>150</v>
      </c>
      <c r="F297" s="126"/>
      <c r="G297" s="127"/>
    </row>
    <row r="298" spans="1:7" x14ac:dyDescent="0.25">
      <c r="A298" s="126" t="s">
        <v>9803</v>
      </c>
      <c r="B298" s="127" cm="1">
        <f t="array" ref="B298">IF(ROW() &lt; ROW(INDEX(fertilizers[experiment_ID],ROWS(fertilizers[experiment_ID]))), COUNTIF(INDEX(fertilizers[experiment_ID],1):fertilizers[[#This Row],[experiment_ID]],fertilizers[[#This Row],[experiment_ID]]), "")</f>
        <v>3</v>
      </c>
      <c r="C298" s="179" t="s">
        <v>9747</v>
      </c>
      <c r="D298" s="126" t="s">
        <v>609</v>
      </c>
      <c r="E298" s="105">
        <v>150</v>
      </c>
      <c r="F298" s="126"/>
      <c r="G298" s="127"/>
    </row>
    <row r="299" spans="1:7" x14ac:dyDescent="0.25">
      <c r="A299" s="126" t="s">
        <v>9804</v>
      </c>
      <c r="B299" s="127" cm="1">
        <f t="array" ref="B299">IF(ROW() &lt; ROW(INDEX(fertilizers[experiment_ID],ROWS(fertilizers[experiment_ID]))), COUNTIF(INDEX(fertilizers[experiment_ID],1):fertilizers[[#This Row],[experiment_ID]],fertilizers[[#This Row],[experiment_ID]]), "")</f>
        <v>1</v>
      </c>
      <c r="C299" s="126"/>
      <c r="D299" s="126"/>
      <c r="E299" s="105"/>
      <c r="F299" s="126" t="s">
        <v>9800</v>
      </c>
      <c r="G299" s="127"/>
    </row>
    <row r="300" spans="1:7" x14ac:dyDescent="0.25">
      <c r="A300" s="126" t="s">
        <v>9877</v>
      </c>
      <c r="B300" s="127" cm="1">
        <f t="array" ref="B300">IF(ROW() &lt; ROW(INDEX(fertilizers[experiment_ID],ROWS(fertilizers[experiment_ID]))), COUNTIF(INDEX(fertilizers[experiment_ID],1):fertilizers[[#This Row],[experiment_ID]],fertilizers[[#This Row],[experiment_ID]]), "")</f>
        <v>1</v>
      </c>
      <c r="C300" s="126" t="s">
        <v>9925</v>
      </c>
      <c r="D300" s="126"/>
      <c r="E300" s="105"/>
      <c r="F300" s="126" t="s">
        <v>9926</v>
      </c>
      <c r="G300" s="127"/>
    </row>
    <row r="301" spans="1:7" x14ac:dyDescent="0.25">
      <c r="A301" s="126" t="s">
        <v>9877</v>
      </c>
      <c r="B301" s="127" cm="1">
        <f t="array" ref="B301">IF(ROW() &lt; ROW(INDEX(fertilizers[experiment_ID],ROWS(fertilizers[experiment_ID]))), COUNTIF(INDEX(fertilizers[experiment_ID],1):fertilizers[[#This Row],[experiment_ID]],fertilizers[[#This Row],[experiment_ID]]), "")</f>
        <v>2</v>
      </c>
      <c r="C301" s="126" t="s">
        <v>7475</v>
      </c>
      <c r="D301" s="126"/>
      <c r="E301" s="105"/>
      <c r="F301" s="126" t="s">
        <v>9927</v>
      </c>
      <c r="G301" s="127"/>
    </row>
    <row r="302" spans="1:7" x14ac:dyDescent="0.25">
      <c r="A302" s="126" t="s">
        <v>9877</v>
      </c>
      <c r="B302" s="127" cm="1">
        <f t="array" ref="B302">IF(ROW() &lt; ROW(INDEX(fertilizers[experiment_ID],ROWS(fertilizers[experiment_ID]))), COUNTIF(INDEX(fertilizers[experiment_ID],1):fertilizers[[#This Row],[experiment_ID]],fertilizers[[#This Row],[experiment_ID]]), "")</f>
        <v>3</v>
      </c>
      <c r="C302" s="126" t="s">
        <v>9924</v>
      </c>
      <c r="D302" s="126"/>
      <c r="E302" s="105"/>
      <c r="F302" s="126" t="s">
        <v>9928</v>
      </c>
      <c r="G302" s="127"/>
    </row>
    <row r="303" spans="1:7" x14ac:dyDescent="0.25">
      <c r="A303" s="126" t="s">
        <v>9877</v>
      </c>
      <c r="B303" s="127" cm="1">
        <f t="array" ref="B303">IF(ROW() &lt; ROW(INDEX(fertilizers[experiment_ID],ROWS(fertilizers[experiment_ID]))), COUNTIF(INDEX(fertilizers[experiment_ID],1):fertilizers[[#This Row],[experiment_ID]],fertilizers[[#This Row],[experiment_ID]]), "")</f>
        <v>4</v>
      </c>
      <c r="C303" s="126" t="s">
        <v>9929</v>
      </c>
      <c r="D303" s="126"/>
      <c r="E303" s="105"/>
      <c r="F303" s="126" t="s">
        <v>9930</v>
      </c>
      <c r="G303" s="127"/>
    </row>
    <row r="304" spans="1:7" x14ac:dyDescent="0.25">
      <c r="A304" s="126" t="s">
        <v>9878</v>
      </c>
      <c r="B304" s="127" cm="1">
        <f t="array" ref="B304">IF(ROW() &lt; ROW(INDEX(fertilizers[experiment_ID],ROWS(fertilizers[experiment_ID]))), COUNTIF(INDEX(fertilizers[experiment_ID],1):fertilizers[[#This Row],[experiment_ID]],fertilizers[[#This Row],[experiment_ID]]), "")</f>
        <v>1</v>
      </c>
      <c r="C304" s="126" t="s">
        <v>9925</v>
      </c>
      <c r="D304" s="126"/>
      <c r="E304" s="105"/>
      <c r="F304" s="126" t="s">
        <v>9926</v>
      </c>
      <c r="G304" s="127"/>
    </row>
    <row r="305" spans="1:7" x14ac:dyDescent="0.25">
      <c r="A305" s="126" t="s">
        <v>9878</v>
      </c>
      <c r="B305" s="127" cm="1">
        <f t="array" ref="B305">IF(ROW() &lt; ROW(INDEX(fertilizers[experiment_ID],ROWS(fertilizers[experiment_ID]))), COUNTIF(INDEX(fertilizers[experiment_ID],1):fertilizers[[#This Row],[experiment_ID]],fertilizers[[#This Row],[experiment_ID]]), "")</f>
        <v>2</v>
      </c>
      <c r="C305" s="126" t="s">
        <v>7475</v>
      </c>
      <c r="D305" s="126"/>
      <c r="E305" s="105"/>
      <c r="F305" s="126" t="s">
        <v>9927</v>
      </c>
      <c r="G305" s="127"/>
    </row>
    <row r="306" spans="1:7" x14ac:dyDescent="0.25">
      <c r="A306" s="126" t="s">
        <v>9878</v>
      </c>
      <c r="B306" s="127" cm="1">
        <f t="array" ref="B306">IF(ROW() &lt; ROW(INDEX(fertilizers[experiment_ID],ROWS(fertilizers[experiment_ID]))), COUNTIF(INDEX(fertilizers[experiment_ID],1):fertilizers[[#This Row],[experiment_ID]],fertilizers[[#This Row],[experiment_ID]]), "")</f>
        <v>3</v>
      </c>
      <c r="C306" s="126" t="s">
        <v>9924</v>
      </c>
      <c r="D306" s="126"/>
      <c r="E306" s="105"/>
      <c r="F306" s="126" t="s">
        <v>9928</v>
      </c>
      <c r="G306" s="127"/>
    </row>
    <row r="307" spans="1:7" x14ac:dyDescent="0.25">
      <c r="A307" s="126" t="s">
        <v>9878</v>
      </c>
      <c r="B307" s="127" cm="1">
        <f t="array" ref="B307">IF(ROW() &lt; ROW(INDEX(fertilizers[experiment_ID],ROWS(fertilizers[experiment_ID]))), COUNTIF(INDEX(fertilizers[experiment_ID],1):fertilizers[[#This Row],[experiment_ID]],fertilizers[[#This Row],[experiment_ID]]), "")</f>
        <v>4</v>
      </c>
      <c r="C307" s="126" t="s">
        <v>9929</v>
      </c>
      <c r="D307" s="126"/>
      <c r="E307" s="105"/>
      <c r="F307" s="126" t="s">
        <v>9930</v>
      </c>
      <c r="G307" s="127"/>
    </row>
    <row r="308" spans="1:7" x14ac:dyDescent="0.25">
      <c r="A308" s="126" t="s">
        <v>9879</v>
      </c>
      <c r="B308" s="127" cm="1">
        <f t="array" ref="B308">IF(ROW() &lt; ROW(INDEX(fertilizers[experiment_ID],ROWS(fertilizers[experiment_ID]))), COUNTIF(INDEX(fertilizers[experiment_ID],1):fertilizers[[#This Row],[experiment_ID]],fertilizers[[#This Row],[experiment_ID]]), "")</f>
        <v>1</v>
      </c>
      <c r="C308" s="126" t="s">
        <v>9925</v>
      </c>
      <c r="D308" s="126"/>
      <c r="E308" s="105"/>
      <c r="F308" s="126" t="s">
        <v>9926</v>
      </c>
      <c r="G308" s="127"/>
    </row>
    <row r="309" spans="1:7" x14ac:dyDescent="0.25">
      <c r="A309" s="126" t="s">
        <v>9879</v>
      </c>
      <c r="B309" s="127" cm="1">
        <f t="array" ref="B309">IF(ROW() &lt; ROW(INDEX(fertilizers[experiment_ID],ROWS(fertilizers[experiment_ID]))), COUNTIF(INDEX(fertilizers[experiment_ID],1):fertilizers[[#This Row],[experiment_ID]],fertilizers[[#This Row],[experiment_ID]]), "")</f>
        <v>2</v>
      </c>
      <c r="C309" s="126" t="s">
        <v>7475</v>
      </c>
      <c r="D309" s="126"/>
      <c r="E309" s="105"/>
      <c r="F309" s="126" t="s">
        <v>9927</v>
      </c>
      <c r="G309" s="127"/>
    </row>
    <row r="310" spans="1:7" x14ac:dyDescent="0.25">
      <c r="A310" s="126" t="s">
        <v>9879</v>
      </c>
      <c r="B310" s="127" cm="1">
        <f t="array" ref="B310">IF(ROW() &lt; ROW(INDEX(fertilizers[experiment_ID],ROWS(fertilizers[experiment_ID]))), COUNTIF(INDEX(fertilizers[experiment_ID],1):fertilizers[[#This Row],[experiment_ID]],fertilizers[[#This Row],[experiment_ID]]), "")</f>
        <v>3</v>
      </c>
      <c r="C310" s="126" t="s">
        <v>9924</v>
      </c>
      <c r="D310" s="126"/>
      <c r="E310" s="105"/>
      <c r="F310" s="126" t="s">
        <v>9928</v>
      </c>
      <c r="G310" s="127"/>
    </row>
    <row r="311" spans="1:7" x14ac:dyDescent="0.25">
      <c r="A311" s="126" t="s">
        <v>9879</v>
      </c>
      <c r="B311" s="127" cm="1">
        <f t="array" ref="B311">IF(ROW() &lt; ROW(INDEX(fertilizers[experiment_ID],ROWS(fertilizers[experiment_ID]))), COUNTIF(INDEX(fertilizers[experiment_ID],1):fertilizers[[#This Row],[experiment_ID]],fertilizers[[#This Row],[experiment_ID]]), "")</f>
        <v>4</v>
      </c>
      <c r="C311" s="126" t="s">
        <v>9929</v>
      </c>
      <c r="D311" s="126"/>
      <c r="E311" s="105"/>
      <c r="F311" s="126" t="s">
        <v>9930</v>
      </c>
      <c r="G311" s="127"/>
    </row>
    <row r="312" spans="1:7" x14ac:dyDescent="0.25">
      <c r="A312" s="126" t="s">
        <v>10042</v>
      </c>
      <c r="B312" s="127" cm="1">
        <f t="array" ref="B312">IF(ROW() &lt; ROW(INDEX(fertilizers[experiment_ID],ROWS(fertilizers[experiment_ID]))), COUNTIF(INDEX(fertilizers[experiment_ID],1):fertilizers[[#This Row],[experiment_ID]],fertilizers[[#This Row],[experiment_ID]]), "")</f>
        <v>1</v>
      </c>
      <c r="C312" s="126"/>
      <c r="D312" s="126"/>
      <c r="E312" s="105">
        <v>168</v>
      </c>
      <c r="F312" s="126"/>
      <c r="G312" s="127"/>
    </row>
    <row r="313" spans="1:7" x14ac:dyDescent="0.25">
      <c r="A313" s="126" t="s">
        <v>10043</v>
      </c>
      <c r="B313" s="127" cm="1">
        <f t="array" ref="B313">IF(ROW() &lt; ROW(INDEX(fertilizers[experiment_ID],ROWS(fertilizers[experiment_ID]))), COUNTIF(INDEX(fertilizers[experiment_ID],1):fertilizers[[#This Row],[experiment_ID]],fertilizers[[#This Row],[experiment_ID]]), "")</f>
        <v>1</v>
      </c>
      <c r="C313" s="126"/>
      <c r="D313" s="126"/>
      <c r="E313" s="105">
        <v>146</v>
      </c>
      <c r="F313" s="126"/>
      <c r="G313" s="127"/>
    </row>
    <row r="314" spans="1:7" x14ac:dyDescent="0.25">
      <c r="A314" s="126" t="s">
        <v>10044</v>
      </c>
      <c r="B314" s="127" cm="1">
        <f t="array" ref="B314">IF(ROW() &lt; ROW(INDEX(fertilizers[experiment_ID],ROWS(fertilizers[experiment_ID]))), COUNTIF(INDEX(fertilizers[experiment_ID],1):fertilizers[[#This Row],[experiment_ID]],fertilizers[[#This Row],[experiment_ID]]), "")</f>
        <v>1</v>
      </c>
      <c r="C314" s="126"/>
      <c r="D314" s="126"/>
      <c r="E314" s="105">
        <v>146</v>
      </c>
      <c r="F314" s="126"/>
      <c r="G314" s="127"/>
    </row>
    <row r="315" spans="1:7" x14ac:dyDescent="0.25">
      <c r="A315" s="126" t="s">
        <v>10045</v>
      </c>
      <c r="B315" s="127" cm="1">
        <f t="array" ref="B315">IF(ROW() &lt; ROW(INDEX(fertilizers[experiment_ID],ROWS(fertilizers[experiment_ID]))), COUNTIF(INDEX(fertilizers[experiment_ID],1):fertilizers[[#This Row],[experiment_ID]],fertilizers[[#This Row],[experiment_ID]]), "")</f>
        <v>1</v>
      </c>
      <c r="C315" s="126"/>
      <c r="D315" s="126"/>
      <c r="E315" s="105">
        <v>134</v>
      </c>
      <c r="F315" s="126"/>
      <c r="G315" s="127"/>
    </row>
    <row r="316" spans="1:7" x14ac:dyDescent="0.25">
      <c r="A316" s="126" t="s">
        <v>10046</v>
      </c>
      <c r="B316" s="127" cm="1">
        <f t="array" ref="B316">IF(ROW() &lt; ROW(INDEX(fertilizers[experiment_ID],ROWS(fertilizers[experiment_ID]))), COUNTIF(INDEX(fertilizers[experiment_ID],1):fertilizers[[#This Row],[experiment_ID]],fertilizers[[#This Row],[experiment_ID]]), "")</f>
        <v>1</v>
      </c>
      <c r="C316" s="126"/>
      <c r="D316" s="126"/>
      <c r="E316" s="105">
        <v>134</v>
      </c>
      <c r="F316" s="126"/>
      <c r="G316" s="127"/>
    </row>
    <row r="317" spans="1:7" x14ac:dyDescent="0.25">
      <c r="A317" s="126" t="s">
        <v>10047</v>
      </c>
      <c r="B317" s="127" cm="1">
        <f t="array" ref="B317">IF(ROW() &lt; ROW(INDEX(fertilizers[experiment_ID],ROWS(fertilizers[experiment_ID]))), COUNTIF(INDEX(fertilizers[experiment_ID],1):fertilizers[[#This Row],[experiment_ID]],fertilizers[[#This Row],[experiment_ID]]), "")</f>
        <v>1</v>
      </c>
      <c r="C317" s="126"/>
      <c r="D317" s="126"/>
      <c r="E317" s="105">
        <v>146</v>
      </c>
      <c r="F317" s="126"/>
      <c r="G317" s="127"/>
    </row>
    <row r="318" spans="1:7" x14ac:dyDescent="0.25">
      <c r="A318" s="126" t="s">
        <v>10048</v>
      </c>
      <c r="B318" s="127" cm="1">
        <f t="array" ref="B318">IF(ROW() &lt; ROW(INDEX(fertilizers[experiment_ID],ROWS(fertilizers[experiment_ID]))), COUNTIF(INDEX(fertilizers[experiment_ID],1):fertilizers[[#This Row],[experiment_ID]],fertilizers[[#This Row],[experiment_ID]]), "")</f>
        <v>1</v>
      </c>
      <c r="C318" s="126"/>
      <c r="D318" s="126"/>
      <c r="E318" s="105">
        <v>176</v>
      </c>
      <c r="F318" s="126"/>
      <c r="G318" s="127"/>
    </row>
    <row r="319" spans="1:7" x14ac:dyDescent="0.25">
      <c r="A319" s="126" t="s">
        <v>10049</v>
      </c>
      <c r="B319" s="127" cm="1">
        <f t="array" ref="B319">IF(ROW() &lt; ROW(INDEX(fertilizers[experiment_ID],ROWS(fertilizers[experiment_ID]))), COUNTIF(INDEX(fertilizers[experiment_ID],1):fertilizers[[#This Row],[experiment_ID]],fertilizers[[#This Row],[experiment_ID]]), "")</f>
        <v>1</v>
      </c>
      <c r="C319" s="126"/>
      <c r="D319" s="126"/>
      <c r="E319" s="105">
        <v>176</v>
      </c>
      <c r="F319" s="126"/>
      <c r="G319" s="127"/>
    </row>
    <row r="320" spans="1:7" x14ac:dyDescent="0.25">
      <c r="A320" s="126" t="s">
        <v>10050</v>
      </c>
      <c r="B320" s="127" cm="1">
        <f t="array" ref="B320">IF(ROW() &lt; ROW(INDEX(fertilizers[experiment_ID],ROWS(fertilizers[experiment_ID]))), COUNTIF(INDEX(fertilizers[experiment_ID],1):fertilizers[[#This Row],[experiment_ID]],fertilizers[[#This Row],[experiment_ID]]), "")</f>
        <v>1</v>
      </c>
      <c r="C320" s="126"/>
      <c r="D320" s="126"/>
      <c r="E320" s="105">
        <v>134</v>
      </c>
      <c r="F320" s="126"/>
      <c r="G320" s="127"/>
    </row>
    <row r="321" spans="1:7" x14ac:dyDescent="0.25">
      <c r="A321" s="126" t="s">
        <v>10051</v>
      </c>
      <c r="B321" s="127" cm="1">
        <f t="array" ref="B321">IF(ROW() &lt; ROW(INDEX(fertilizers[experiment_ID],ROWS(fertilizers[experiment_ID]))), COUNTIF(INDEX(fertilizers[experiment_ID],1):fertilizers[[#This Row],[experiment_ID]],fertilizers[[#This Row],[experiment_ID]]), "")</f>
        <v>1</v>
      </c>
      <c r="C321" s="126"/>
      <c r="D321" s="126"/>
      <c r="E321" s="105">
        <v>101</v>
      </c>
      <c r="F321" s="126"/>
      <c r="G321" s="127"/>
    </row>
    <row r="322" spans="1:7" x14ac:dyDescent="0.25">
      <c r="A322" s="126" t="s">
        <v>10052</v>
      </c>
      <c r="B322" s="127" cm="1">
        <f t="array" ref="B322">IF(ROW() &lt; ROW(INDEX(fertilizers[experiment_ID],ROWS(fertilizers[experiment_ID]))), COUNTIF(INDEX(fertilizers[experiment_ID],1):fertilizers[[#This Row],[experiment_ID]],fertilizers[[#This Row],[experiment_ID]]), "")</f>
        <v>1</v>
      </c>
      <c r="C322" s="126"/>
      <c r="D322" s="126"/>
      <c r="E322" s="105">
        <v>168</v>
      </c>
      <c r="F322" s="126"/>
      <c r="G322" s="127"/>
    </row>
    <row r="323" spans="1:7" x14ac:dyDescent="0.25">
      <c r="A323" s="126" t="s">
        <v>10053</v>
      </c>
      <c r="B323" s="127" cm="1">
        <f t="array" ref="B323">IF(ROW() &lt; ROW(INDEX(fertilizers[experiment_ID],ROWS(fertilizers[experiment_ID]))), COUNTIF(INDEX(fertilizers[experiment_ID],1):fertilizers[[#This Row],[experiment_ID]],fertilizers[[#This Row],[experiment_ID]]), "")</f>
        <v>1</v>
      </c>
      <c r="C323" s="126"/>
      <c r="D323" s="126"/>
      <c r="E323" s="105">
        <v>180</v>
      </c>
      <c r="F323" s="126"/>
      <c r="G323" s="127"/>
    </row>
    <row r="324" spans="1:7" x14ac:dyDescent="0.25">
      <c r="A324" s="126" t="s">
        <v>10054</v>
      </c>
      <c r="B324" s="127" cm="1">
        <f t="array" ref="B324">IF(ROW() &lt; ROW(INDEX(fertilizers[experiment_ID],ROWS(fertilizers[experiment_ID]))), COUNTIF(INDEX(fertilizers[experiment_ID],1):fertilizers[[#This Row],[experiment_ID]],fertilizers[[#This Row],[experiment_ID]]), "")</f>
        <v>1</v>
      </c>
      <c r="C324" s="126"/>
      <c r="D324" s="126"/>
      <c r="E324" s="105">
        <v>180</v>
      </c>
      <c r="F324" s="126"/>
      <c r="G324" s="127"/>
    </row>
    <row r="325" spans="1:7" x14ac:dyDescent="0.25">
      <c r="A325" s="126" t="s">
        <v>10055</v>
      </c>
      <c r="B325" s="127" cm="1">
        <f t="array" ref="B325">IF(ROW() &lt; ROW(INDEX(fertilizers[experiment_ID],ROWS(fertilizers[experiment_ID]))), COUNTIF(INDEX(fertilizers[experiment_ID],1):fertilizers[[#This Row],[experiment_ID]],fertilizers[[#This Row],[experiment_ID]]), "")</f>
        <v>1</v>
      </c>
      <c r="C325" s="126"/>
      <c r="D325" s="126"/>
      <c r="E325" s="105">
        <v>207</v>
      </c>
      <c r="F325" s="126"/>
      <c r="G325" s="127"/>
    </row>
    <row r="326" spans="1:7" x14ac:dyDescent="0.25">
      <c r="A326" s="126" t="s">
        <v>10056</v>
      </c>
      <c r="B326" s="127" cm="1">
        <f t="array" ref="B326">IF(ROW() &lt; ROW(INDEX(fertilizers[experiment_ID],ROWS(fertilizers[experiment_ID]))), COUNTIF(INDEX(fertilizers[experiment_ID],1):fertilizers[[#This Row],[experiment_ID]],fertilizers[[#This Row],[experiment_ID]]), "")</f>
        <v>1</v>
      </c>
      <c r="C326" s="126"/>
      <c r="D326" s="126"/>
      <c r="E326" s="105">
        <v>218</v>
      </c>
      <c r="F326" s="126"/>
      <c r="G326" s="127"/>
    </row>
    <row r="327" spans="1:7" x14ac:dyDescent="0.25">
      <c r="A327" s="126" t="s">
        <v>10057</v>
      </c>
      <c r="B327" s="127" cm="1">
        <f t="array" ref="B327">IF(ROW() &lt; ROW(INDEX(fertilizers[experiment_ID],ROWS(fertilizers[experiment_ID]))), COUNTIF(INDEX(fertilizers[experiment_ID],1):fertilizers[[#This Row],[experiment_ID]],fertilizers[[#This Row],[experiment_ID]]), "")</f>
        <v>1</v>
      </c>
      <c r="C327" s="126"/>
      <c r="D327" s="126"/>
      <c r="E327" s="105">
        <v>180</v>
      </c>
      <c r="F327" s="126"/>
      <c r="G327" s="127"/>
    </row>
    <row r="328" spans="1:7" x14ac:dyDescent="0.25">
      <c r="A328" s="126" t="s">
        <v>10058</v>
      </c>
      <c r="B328" s="127" cm="1">
        <f t="array" ref="B328">IF(ROW() &lt; ROW(INDEX(fertilizers[experiment_ID],ROWS(fertilizers[experiment_ID]))), COUNTIF(INDEX(fertilizers[experiment_ID],1):fertilizers[[#This Row],[experiment_ID]],fertilizers[[#This Row],[experiment_ID]]), "")</f>
        <v>1</v>
      </c>
      <c r="C328" s="126"/>
      <c r="D328" s="126"/>
      <c r="E328" s="105">
        <v>180</v>
      </c>
      <c r="F328" s="126"/>
      <c r="G328" s="127"/>
    </row>
    <row r="329" spans="1:7" x14ac:dyDescent="0.25">
      <c r="A329" s="126" t="s">
        <v>10059</v>
      </c>
      <c r="B329" s="127" cm="1">
        <f t="array" ref="B329">IF(ROW() &lt; ROW(INDEX(fertilizers[experiment_ID],ROWS(fertilizers[experiment_ID]))), COUNTIF(INDEX(fertilizers[experiment_ID],1):fertilizers[[#This Row],[experiment_ID]],fertilizers[[#This Row],[experiment_ID]]), "")</f>
        <v>1</v>
      </c>
      <c r="C329" s="126"/>
      <c r="D329" s="126"/>
      <c r="E329" s="105">
        <v>180</v>
      </c>
      <c r="F329" s="126"/>
      <c r="G329" s="127"/>
    </row>
    <row r="330" spans="1:7" x14ac:dyDescent="0.25">
      <c r="A330" s="126" t="s">
        <v>10060</v>
      </c>
      <c r="B330" s="127" cm="1">
        <f t="array" ref="B330">IF(ROW() &lt; ROW(INDEX(fertilizers[experiment_ID],ROWS(fertilizers[experiment_ID]))), COUNTIF(INDEX(fertilizers[experiment_ID],1):fertilizers[[#This Row],[experiment_ID]],fertilizers[[#This Row],[experiment_ID]]), "")</f>
        <v>1</v>
      </c>
      <c r="C330" s="126"/>
      <c r="D330" s="126"/>
      <c r="E330" s="105">
        <v>180</v>
      </c>
      <c r="F330" s="126"/>
      <c r="G330" s="127"/>
    </row>
    <row r="331" spans="1:7" x14ac:dyDescent="0.25">
      <c r="A331" s="126" t="s">
        <v>10061</v>
      </c>
      <c r="B331" s="127" cm="1">
        <f t="array" ref="B331">IF(ROW() &lt; ROW(INDEX(fertilizers[experiment_ID],ROWS(fertilizers[experiment_ID]))), COUNTIF(INDEX(fertilizers[experiment_ID],1):fertilizers[[#This Row],[experiment_ID]],fertilizers[[#This Row],[experiment_ID]]), "")</f>
        <v>1</v>
      </c>
      <c r="C331" s="126"/>
      <c r="D331" s="126"/>
      <c r="E331" s="105">
        <v>180</v>
      </c>
      <c r="F331" s="126"/>
      <c r="G331" s="127"/>
    </row>
    <row r="332" spans="1:7" x14ac:dyDescent="0.25">
      <c r="A332" s="126" t="s">
        <v>10062</v>
      </c>
      <c r="B332" s="127" cm="1">
        <f t="array" ref="B332">IF(ROW() &lt; ROW(INDEX(fertilizers[experiment_ID],ROWS(fertilizers[experiment_ID]))), COUNTIF(INDEX(fertilizers[experiment_ID],1):fertilizers[[#This Row],[experiment_ID]],fertilizers[[#This Row],[experiment_ID]]), "")</f>
        <v>1</v>
      </c>
      <c r="C332" s="126"/>
      <c r="D332" s="126"/>
      <c r="E332" s="105">
        <v>235</v>
      </c>
      <c r="F332" s="126"/>
      <c r="G332" s="127"/>
    </row>
    <row r="333" spans="1:7" x14ac:dyDescent="0.25">
      <c r="A333" s="126" t="s">
        <v>10063</v>
      </c>
      <c r="B333" s="127" cm="1">
        <f t="array" ref="B333">IF(ROW() &lt; ROW(INDEX(fertilizers[experiment_ID],ROWS(fertilizers[experiment_ID]))), COUNTIF(INDEX(fertilizers[experiment_ID],1):fertilizers[[#This Row],[experiment_ID]],fertilizers[[#This Row],[experiment_ID]]), "")</f>
        <v>1</v>
      </c>
      <c r="C333" s="126"/>
      <c r="D333" s="126"/>
      <c r="E333" s="105">
        <v>179</v>
      </c>
      <c r="F333" s="126"/>
      <c r="G333" s="127"/>
    </row>
    <row r="334" spans="1:7" x14ac:dyDescent="0.25">
      <c r="A334" s="126" t="s">
        <v>10064</v>
      </c>
      <c r="B334" s="127" cm="1">
        <f t="array" ref="B334">IF(ROW() &lt; ROW(INDEX(fertilizers[experiment_ID],ROWS(fertilizers[experiment_ID]))), COUNTIF(INDEX(fertilizers[experiment_ID],1):fertilizers[[#This Row],[experiment_ID]],fertilizers[[#This Row],[experiment_ID]]), "")</f>
        <v>1</v>
      </c>
      <c r="C334" s="126"/>
      <c r="D334" s="126"/>
      <c r="E334" s="105">
        <v>179</v>
      </c>
      <c r="F334" s="126"/>
      <c r="G334" s="127"/>
    </row>
    <row r="335" spans="1:7" x14ac:dyDescent="0.25">
      <c r="A335" s="126" t="s">
        <v>10065</v>
      </c>
      <c r="B335" s="127" cm="1">
        <f t="array" ref="B335">IF(ROW() &lt; ROW(INDEX(fertilizers[experiment_ID],ROWS(fertilizers[experiment_ID]))), COUNTIF(INDEX(fertilizers[experiment_ID],1):fertilizers[[#This Row],[experiment_ID]],fertilizers[[#This Row],[experiment_ID]]), "")</f>
        <v>1</v>
      </c>
      <c r="C335" s="126"/>
      <c r="D335" s="126"/>
      <c r="E335" s="105">
        <v>179</v>
      </c>
      <c r="F335" s="126"/>
      <c r="G335" s="127"/>
    </row>
    <row r="336" spans="1:7" x14ac:dyDescent="0.25">
      <c r="A336" s="126" t="s">
        <v>10066</v>
      </c>
      <c r="B336" s="127" cm="1">
        <f t="array" ref="B336">IF(ROW() &lt; ROW(INDEX(fertilizers[experiment_ID],ROWS(fertilizers[experiment_ID]))), COUNTIF(INDEX(fertilizers[experiment_ID],1):fertilizers[[#This Row],[experiment_ID]],fertilizers[[#This Row],[experiment_ID]]), "")</f>
        <v>1</v>
      </c>
      <c r="C336" s="126"/>
      <c r="D336" s="126"/>
      <c r="E336" s="105">
        <v>314</v>
      </c>
      <c r="F336" s="126"/>
      <c r="G336" s="127"/>
    </row>
    <row r="337" spans="1:7" x14ac:dyDescent="0.25">
      <c r="A337" s="126" t="s">
        <v>10067</v>
      </c>
      <c r="B337" s="127" cm="1">
        <f t="array" ref="B337">IF(ROW() &lt; ROW(INDEX(fertilizers[experiment_ID],ROWS(fertilizers[experiment_ID]))), COUNTIF(INDEX(fertilizers[experiment_ID],1):fertilizers[[#This Row],[experiment_ID]],fertilizers[[#This Row],[experiment_ID]]), "")</f>
        <v>1</v>
      </c>
      <c r="C337" s="126"/>
      <c r="D337" s="126"/>
      <c r="E337" s="105">
        <v>314</v>
      </c>
      <c r="F337" s="126"/>
      <c r="G337" s="127"/>
    </row>
    <row r="338" spans="1:7" x14ac:dyDescent="0.25">
      <c r="A338" s="126" t="s">
        <v>10068</v>
      </c>
      <c r="B338" s="127" cm="1">
        <f t="array" ref="B338">IF(ROW() &lt; ROW(INDEX(fertilizers[experiment_ID],ROWS(fertilizers[experiment_ID]))), COUNTIF(INDEX(fertilizers[experiment_ID],1):fertilizers[[#This Row],[experiment_ID]],fertilizers[[#This Row],[experiment_ID]]), "")</f>
        <v>1</v>
      </c>
      <c r="C338" s="126"/>
      <c r="D338" s="126"/>
      <c r="E338" s="105">
        <v>314</v>
      </c>
      <c r="F338" s="126"/>
      <c r="G338" s="127"/>
    </row>
    <row r="339" spans="1:7" x14ac:dyDescent="0.25">
      <c r="A339" s="126" t="s">
        <v>10069</v>
      </c>
      <c r="B339" s="127" cm="1">
        <f t="array" ref="B339">IF(ROW() &lt; ROW(INDEX(fertilizers[experiment_ID],ROWS(fertilizers[experiment_ID]))), COUNTIF(INDEX(fertilizers[experiment_ID],1):fertilizers[[#This Row],[experiment_ID]],fertilizers[[#This Row],[experiment_ID]]), "")</f>
        <v>1</v>
      </c>
      <c r="C339" s="126"/>
      <c r="D339" s="126"/>
      <c r="E339" s="105">
        <v>314</v>
      </c>
      <c r="F339" s="126"/>
      <c r="G339" s="127"/>
    </row>
    <row r="340" spans="1:7" x14ac:dyDescent="0.25">
      <c r="A340" s="126" t="s">
        <v>10070</v>
      </c>
      <c r="B340" s="127" cm="1">
        <f t="array" ref="B340">IF(ROW() &lt; ROW(INDEX(fertilizers[experiment_ID],ROWS(fertilizers[experiment_ID]))), COUNTIF(INDEX(fertilizers[experiment_ID],1):fertilizers[[#This Row],[experiment_ID]],fertilizers[[#This Row],[experiment_ID]]), "")</f>
        <v>1</v>
      </c>
      <c r="C340" s="126"/>
      <c r="D340" s="126"/>
      <c r="E340" s="105">
        <v>314</v>
      </c>
      <c r="F340" s="126"/>
      <c r="G340" s="127"/>
    </row>
    <row r="341" spans="1:7" x14ac:dyDescent="0.25">
      <c r="A341" s="126" t="s">
        <v>10071</v>
      </c>
      <c r="B341" s="127" cm="1">
        <f t="array" ref="B341">IF(ROW() &lt; ROW(INDEX(fertilizers[experiment_ID],ROWS(fertilizers[experiment_ID]))), COUNTIF(INDEX(fertilizers[experiment_ID],1):fertilizers[[#This Row],[experiment_ID]],fertilizers[[#This Row],[experiment_ID]]), "")</f>
        <v>1</v>
      </c>
      <c r="C341" s="126"/>
      <c r="D341" s="126"/>
      <c r="E341" s="105">
        <v>314</v>
      </c>
      <c r="F341" s="126"/>
      <c r="G341" s="127"/>
    </row>
    <row r="342" spans="1:7" x14ac:dyDescent="0.25">
      <c r="A342" s="126" t="s">
        <v>10072</v>
      </c>
      <c r="B342" s="127" cm="1">
        <f t="array" ref="B342">IF(ROW() &lt; ROW(INDEX(fertilizers[experiment_ID],ROWS(fertilizers[experiment_ID]))), COUNTIF(INDEX(fertilizers[experiment_ID],1):fertilizers[[#This Row],[experiment_ID]],fertilizers[[#This Row],[experiment_ID]]), "")</f>
        <v>1</v>
      </c>
      <c r="C342" s="126"/>
      <c r="D342" s="126"/>
      <c r="E342" s="105">
        <v>314</v>
      </c>
      <c r="F342" s="126"/>
      <c r="G342" s="127"/>
    </row>
    <row r="343" spans="1:7" x14ac:dyDescent="0.25">
      <c r="A343" s="126" t="s">
        <v>10073</v>
      </c>
      <c r="B343" s="127" cm="1">
        <f t="array" ref="B343">IF(ROW() &lt; ROW(INDEX(fertilizers[experiment_ID],ROWS(fertilizers[experiment_ID]))), COUNTIF(INDEX(fertilizers[experiment_ID],1):fertilizers[[#This Row],[experiment_ID]],fertilizers[[#This Row],[experiment_ID]]), "")</f>
        <v>1</v>
      </c>
      <c r="C343" s="126"/>
      <c r="D343" s="126"/>
      <c r="E343" s="105">
        <v>314</v>
      </c>
      <c r="F343" s="126"/>
      <c r="G343" s="127"/>
    </row>
    <row r="344" spans="1:7" x14ac:dyDescent="0.25">
      <c r="A344" s="126" t="s">
        <v>10074</v>
      </c>
      <c r="B344" s="127" cm="1">
        <f t="array" ref="B344">IF(ROW() &lt; ROW(INDEX(fertilizers[experiment_ID],ROWS(fertilizers[experiment_ID]))), COUNTIF(INDEX(fertilizers[experiment_ID],1):fertilizers[[#This Row],[experiment_ID]],fertilizers[[#This Row],[experiment_ID]]), "")</f>
        <v>1</v>
      </c>
      <c r="C344" s="126"/>
      <c r="D344" s="126"/>
      <c r="E344" s="105">
        <v>314</v>
      </c>
      <c r="F344" s="126"/>
      <c r="G344" s="127"/>
    </row>
    <row r="345" spans="1:7" x14ac:dyDescent="0.25">
      <c r="A345" s="126" t="s">
        <v>10075</v>
      </c>
      <c r="B345" s="127" cm="1">
        <f t="array" ref="B345">IF(ROW() &lt; ROW(INDEX(fertilizers[experiment_ID],ROWS(fertilizers[experiment_ID]))), COUNTIF(INDEX(fertilizers[experiment_ID],1):fertilizers[[#This Row],[experiment_ID]],fertilizers[[#This Row],[experiment_ID]]), "")</f>
        <v>1</v>
      </c>
      <c r="C345" s="126"/>
      <c r="D345" s="126"/>
      <c r="E345" s="105">
        <v>314</v>
      </c>
      <c r="F345" s="126"/>
      <c r="G345" s="127"/>
    </row>
    <row r="346" spans="1:7" x14ac:dyDescent="0.25">
      <c r="A346" s="126" t="s">
        <v>10076</v>
      </c>
      <c r="B346" s="127" cm="1">
        <f t="array" ref="B346">IF(ROW() &lt; ROW(INDEX(fertilizers[experiment_ID],ROWS(fertilizers[experiment_ID]))), COUNTIF(INDEX(fertilizers[experiment_ID],1):fertilizers[[#This Row],[experiment_ID]],fertilizers[[#This Row],[experiment_ID]]), "")</f>
        <v>1</v>
      </c>
      <c r="C346" s="126"/>
      <c r="D346" s="126"/>
      <c r="E346" s="105">
        <v>62</v>
      </c>
      <c r="F346" s="126"/>
      <c r="G346" s="127"/>
    </row>
    <row r="347" spans="1:7" x14ac:dyDescent="0.25">
      <c r="A347" s="126" t="s">
        <v>10077</v>
      </c>
      <c r="B347" s="127" cm="1">
        <f t="array" ref="B347">IF(ROW() &lt; ROW(INDEX(fertilizers[experiment_ID],ROWS(fertilizers[experiment_ID]))), COUNTIF(INDEX(fertilizers[experiment_ID],1):fertilizers[[#This Row],[experiment_ID]],fertilizers[[#This Row],[experiment_ID]]), "")</f>
        <v>1</v>
      </c>
      <c r="C347" s="126"/>
      <c r="D347" s="126"/>
      <c r="E347" s="105">
        <v>62</v>
      </c>
      <c r="F347" s="126"/>
      <c r="G347" s="127"/>
    </row>
    <row r="348" spans="1:7" x14ac:dyDescent="0.25">
      <c r="A348" s="126" t="s">
        <v>10078</v>
      </c>
      <c r="B348" s="127" cm="1">
        <f t="array" ref="B348">IF(ROW() &lt; ROW(INDEX(fertilizers[experiment_ID],ROWS(fertilizers[experiment_ID]))), COUNTIF(INDEX(fertilizers[experiment_ID],1):fertilizers[[#This Row],[experiment_ID]],fertilizers[[#This Row],[experiment_ID]]), "")</f>
        <v>1</v>
      </c>
      <c r="C348" s="126"/>
      <c r="D348" s="126"/>
      <c r="E348" s="105">
        <v>62</v>
      </c>
      <c r="F348" s="126"/>
      <c r="G348" s="127"/>
    </row>
    <row r="349" spans="1:7" x14ac:dyDescent="0.25">
      <c r="A349" s="126" t="s">
        <v>10079</v>
      </c>
      <c r="B349" s="127" cm="1">
        <f t="array" ref="B349">IF(ROW() &lt; ROW(INDEX(fertilizers[experiment_ID],ROWS(fertilizers[experiment_ID]))), COUNTIF(INDEX(fertilizers[experiment_ID],1):fertilizers[[#This Row],[experiment_ID]],fertilizers[[#This Row],[experiment_ID]]), "")</f>
        <v>1</v>
      </c>
      <c r="C349" s="126"/>
      <c r="D349" s="126"/>
      <c r="E349" s="105">
        <v>62</v>
      </c>
      <c r="F349" s="126"/>
      <c r="G349" s="127"/>
    </row>
    <row r="350" spans="1:7" x14ac:dyDescent="0.25">
      <c r="A350" s="126" t="s">
        <v>10080</v>
      </c>
      <c r="B350" s="127" cm="1">
        <f t="array" ref="B350">IF(ROW() &lt; ROW(INDEX(fertilizers[experiment_ID],ROWS(fertilizers[experiment_ID]))), COUNTIF(INDEX(fertilizers[experiment_ID],1):fertilizers[[#This Row],[experiment_ID]],fertilizers[[#This Row],[experiment_ID]]), "")</f>
        <v>1</v>
      </c>
      <c r="C350" s="126"/>
      <c r="D350" s="126"/>
      <c r="E350" s="105">
        <v>62</v>
      </c>
      <c r="F350" s="126"/>
      <c r="G350" s="127"/>
    </row>
    <row r="351" spans="1:7" ht="18" x14ac:dyDescent="0.35">
      <c r="A351" s="126" t="s">
        <v>10123</v>
      </c>
      <c r="B351" s="127" cm="1">
        <f t="array" ref="B351">IF(ROW() &lt; ROW(INDEX(fertilizers[experiment_ID],ROWS(fertilizers[experiment_ID]))), COUNTIF(INDEX(fertilizers[experiment_ID],1):fertilizers[[#This Row],[experiment_ID]],fertilizers[[#This Row],[experiment_ID]]), "")</f>
        <v>1</v>
      </c>
      <c r="C351" s="126" t="s">
        <v>10148</v>
      </c>
      <c r="D351" s="126"/>
      <c r="E351" s="105">
        <v>0</v>
      </c>
      <c r="F351" s="126"/>
      <c r="G351" s="127"/>
    </row>
    <row r="352" spans="1:7" ht="18" x14ac:dyDescent="0.35">
      <c r="A352" s="126" t="s">
        <v>10123</v>
      </c>
      <c r="B352" s="127" cm="1">
        <f t="array" ref="B352">IF(ROW() &lt; ROW(INDEX(fertilizers[experiment_ID],ROWS(fertilizers[experiment_ID]))), COUNTIF(INDEX(fertilizers[experiment_ID],1):fertilizers[[#This Row],[experiment_ID]],fertilizers[[#This Row],[experiment_ID]]), "")</f>
        <v>2</v>
      </c>
      <c r="C352" s="126" t="s">
        <v>10149</v>
      </c>
      <c r="D352" s="126"/>
      <c r="E352" s="105">
        <v>160</v>
      </c>
      <c r="F352" s="126"/>
      <c r="G352" s="127"/>
    </row>
    <row r="353" spans="1:7" ht="18" x14ac:dyDescent="0.35">
      <c r="A353" s="126" t="s">
        <v>10123</v>
      </c>
      <c r="B353" s="127" cm="1">
        <f t="array" ref="B353">IF(ROW() &lt; ROW(INDEX(fertilizers[experiment_ID],ROWS(fertilizers[experiment_ID]))), COUNTIF(INDEX(fertilizers[experiment_ID],1):fertilizers[[#This Row],[experiment_ID]],fertilizers[[#This Row],[experiment_ID]]), "")</f>
        <v>3</v>
      </c>
      <c r="C353" s="126" t="s">
        <v>10150</v>
      </c>
      <c r="D353" s="126"/>
      <c r="E353" s="105">
        <v>240</v>
      </c>
      <c r="F353" s="126"/>
      <c r="G353" s="127"/>
    </row>
    <row r="354" spans="1:7" ht="18" x14ac:dyDescent="0.35">
      <c r="A354" s="126" t="s">
        <v>10123</v>
      </c>
      <c r="B354" s="127" cm="1">
        <f t="array" ref="B354">IF(ROW() &lt; ROW(INDEX(fertilizers[experiment_ID],ROWS(fertilizers[experiment_ID]))), COUNTIF(INDEX(fertilizers[experiment_ID],1):fertilizers[[#This Row],[experiment_ID]],fertilizers[[#This Row],[experiment_ID]]), "")</f>
        <v>4</v>
      </c>
      <c r="C354" s="126" t="s">
        <v>10151</v>
      </c>
      <c r="D354" s="126"/>
      <c r="E354" s="105">
        <v>320</v>
      </c>
      <c r="F354" s="126"/>
      <c r="G354" s="127"/>
    </row>
    <row r="355" spans="1:7" ht="18" x14ac:dyDescent="0.35">
      <c r="A355" s="126" t="s">
        <v>10124</v>
      </c>
      <c r="B355" s="127" cm="1">
        <f t="array" ref="B355">IF(ROW() &lt; ROW(INDEX(fertilizers[experiment_ID],ROWS(fertilizers[experiment_ID]))), COUNTIF(INDEX(fertilizers[experiment_ID],1):fertilizers[[#This Row],[experiment_ID]],fertilizers[[#This Row],[experiment_ID]]), "")</f>
        <v>1</v>
      </c>
      <c r="C355" s="126" t="s">
        <v>10148</v>
      </c>
      <c r="D355" s="126"/>
      <c r="E355" s="105">
        <v>0</v>
      </c>
      <c r="F355" s="126"/>
      <c r="G355" s="127"/>
    </row>
    <row r="356" spans="1:7" ht="18" x14ac:dyDescent="0.35">
      <c r="A356" s="126" t="s">
        <v>10124</v>
      </c>
      <c r="B356" s="127" cm="1">
        <f t="array" ref="B356">IF(ROW() &lt; ROW(INDEX(fertilizers[experiment_ID],ROWS(fertilizers[experiment_ID]))), COUNTIF(INDEX(fertilizers[experiment_ID],1):fertilizers[[#This Row],[experiment_ID]],fertilizers[[#This Row],[experiment_ID]]), "")</f>
        <v>2</v>
      </c>
      <c r="C356" s="126" t="s">
        <v>10149</v>
      </c>
      <c r="D356" s="126"/>
      <c r="E356" s="105">
        <v>160</v>
      </c>
      <c r="F356" s="126"/>
      <c r="G356" s="127"/>
    </row>
    <row r="357" spans="1:7" ht="18" x14ac:dyDescent="0.35">
      <c r="A357" s="126" t="s">
        <v>10124</v>
      </c>
      <c r="B357" s="127" cm="1">
        <f t="array" ref="B357">IF(ROW() &lt; ROW(INDEX(fertilizers[experiment_ID],ROWS(fertilizers[experiment_ID]))), COUNTIF(INDEX(fertilizers[experiment_ID],1):fertilizers[[#This Row],[experiment_ID]],fertilizers[[#This Row],[experiment_ID]]), "")</f>
        <v>3</v>
      </c>
      <c r="C357" s="126" t="s">
        <v>10150</v>
      </c>
      <c r="D357" s="126"/>
      <c r="E357" s="105">
        <v>240</v>
      </c>
      <c r="F357" s="126"/>
      <c r="G357" s="127"/>
    </row>
    <row r="358" spans="1:7" ht="18" x14ac:dyDescent="0.35">
      <c r="A358" s="126" t="s">
        <v>10124</v>
      </c>
      <c r="B358" s="127" cm="1">
        <f t="array" ref="B358">IF(ROW() &lt; ROW(INDEX(fertilizers[experiment_ID],ROWS(fertilizers[experiment_ID]))), COUNTIF(INDEX(fertilizers[experiment_ID],1):fertilizers[[#This Row],[experiment_ID]],fertilizers[[#This Row],[experiment_ID]]), "")</f>
        <v>4</v>
      </c>
      <c r="C358" s="126" t="s">
        <v>10151</v>
      </c>
      <c r="D358" s="126"/>
      <c r="E358" s="105">
        <v>320</v>
      </c>
      <c r="F358" s="126"/>
      <c r="G358" s="127"/>
    </row>
    <row r="359" spans="1:7" ht="18" x14ac:dyDescent="0.35">
      <c r="A359" s="126" t="s">
        <v>10125</v>
      </c>
      <c r="B359" s="127" cm="1">
        <f t="array" ref="B359">IF(ROW() &lt; ROW(INDEX(fertilizers[experiment_ID],ROWS(fertilizers[experiment_ID]))), COUNTIF(INDEX(fertilizers[experiment_ID],1):fertilizers[[#This Row],[experiment_ID]],fertilizers[[#This Row],[experiment_ID]]), "")</f>
        <v>1</v>
      </c>
      <c r="C359" s="126" t="s">
        <v>10148</v>
      </c>
      <c r="D359" s="126"/>
      <c r="E359" s="105">
        <v>0</v>
      </c>
      <c r="F359" s="126"/>
      <c r="G359" s="127"/>
    </row>
    <row r="360" spans="1:7" ht="18" x14ac:dyDescent="0.35">
      <c r="A360" s="126" t="s">
        <v>10125</v>
      </c>
      <c r="B360" s="127" cm="1">
        <f t="array" ref="B360">IF(ROW() &lt; ROW(INDEX(fertilizers[experiment_ID],ROWS(fertilizers[experiment_ID]))), COUNTIF(INDEX(fertilizers[experiment_ID],1):fertilizers[[#This Row],[experiment_ID]],fertilizers[[#This Row],[experiment_ID]]), "")</f>
        <v>2</v>
      </c>
      <c r="C360" s="126" t="s">
        <v>10149</v>
      </c>
      <c r="D360" s="126"/>
      <c r="E360" s="105">
        <v>160</v>
      </c>
      <c r="F360" s="126"/>
      <c r="G360" s="127"/>
    </row>
    <row r="361" spans="1:7" ht="18" x14ac:dyDescent="0.35">
      <c r="A361" s="126" t="s">
        <v>10125</v>
      </c>
      <c r="B361" s="127" cm="1">
        <f t="array" ref="B361">IF(ROW() &lt; ROW(INDEX(fertilizers[experiment_ID],ROWS(fertilizers[experiment_ID]))), COUNTIF(INDEX(fertilizers[experiment_ID],1):fertilizers[[#This Row],[experiment_ID]],fertilizers[[#This Row],[experiment_ID]]), "")</f>
        <v>3</v>
      </c>
      <c r="C361" s="126" t="s">
        <v>10150</v>
      </c>
      <c r="D361" s="126"/>
      <c r="E361" s="105">
        <v>240</v>
      </c>
      <c r="F361" s="126"/>
      <c r="G361" s="127"/>
    </row>
    <row r="362" spans="1:7" ht="18" x14ac:dyDescent="0.35">
      <c r="A362" s="126" t="s">
        <v>10125</v>
      </c>
      <c r="B362" s="127" cm="1">
        <f t="array" ref="B362">IF(ROW() &lt; ROW(INDEX(fertilizers[experiment_ID],ROWS(fertilizers[experiment_ID]))), COUNTIF(INDEX(fertilizers[experiment_ID],1):fertilizers[[#This Row],[experiment_ID]],fertilizers[[#This Row],[experiment_ID]]), "")</f>
        <v>4</v>
      </c>
      <c r="C362" s="126" t="s">
        <v>10151</v>
      </c>
      <c r="D362" s="126"/>
      <c r="E362" s="105">
        <v>320</v>
      </c>
      <c r="F362" s="126"/>
      <c r="G362" s="127"/>
    </row>
    <row r="363" spans="1:7" ht="18" x14ac:dyDescent="0.35">
      <c r="A363" s="126" t="s">
        <v>10294</v>
      </c>
      <c r="B363" s="127" cm="1">
        <f t="array" ref="B363">IF(ROW() &lt; ROW(INDEX(fertilizers[experiment_ID],ROWS(fertilizers[experiment_ID]))), COUNTIF(INDEX(fertilizers[experiment_ID],1):fertilizers[[#This Row],[experiment_ID]],fertilizers[[#This Row],[experiment_ID]]), "")</f>
        <v>1</v>
      </c>
      <c r="C363" s="126" t="s">
        <v>10300</v>
      </c>
      <c r="D363" s="126"/>
      <c r="E363" s="105"/>
      <c r="F363" s="126" t="s">
        <v>10307</v>
      </c>
      <c r="G363" s="127"/>
    </row>
    <row r="364" spans="1:7" ht="18" x14ac:dyDescent="0.35">
      <c r="A364" s="126" t="s">
        <v>10294</v>
      </c>
      <c r="B364" s="127" cm="1">
        <f t="array" ref="B364">IF(ROW() &lt; ROW(INDEX(fertilizers[experiment_ID],ROWS(fertilizers[experiment_ID]))), COUNTIF(INDEX(fertilizers[experiment_ID],1):fertilizers[[#This Row],[experiment_ID]],fertilizers[[#This Row],[experiment_ID]]), "")</f>
        <v>2</v>
      </c>
      <c r="C364" s="126" t="s">
        <v>10301</v>
      </c>
      <c r="D364" s="126"/>
      <c r="E364" s="105"/>
      <c r="F364" s="126" t="s">
        <v>10308</v>
      </c>
      <c r="G364" s="127"/>
    </row>
    <row r="365" spans="1:7" ht="18" x14ac:dyDescent="0.35">
      <c r="A365" s="126" t="s">
        <v>10294</v>
      </c>
      <c r="B365" s="127" cm="1">
        <f t="array" ref="B365">IF(ROW() &lt; ROW(INDEX(fertilizers[experiment_ID],ROWS(fertilizers[experiment_ID]))), COUNTIF(INDEX(fertilizers[experiment_ID],1):fertilizers[[#This Row],[experiment_ID]],fertilizers[[#This Row],[experiment_ID]]), "")</f>
        <v>3</v>
      </c>
      <c r="C365" s="126" t="s">
        <v>10302</v>
      </c>
      <c r="D365" s="126"/>
      <c r="E365" s="105"/>
      <c r="F365" s="126" t="s">
        <v>10309</v>
      </c>
      <c r="G365" s="127"/>
    </row>
    <row r="366" spans="1:7" ht="18" x14ac:dyDescent="0.35">
      <c r="A366" s="126" t="s">
        <v>10295</v>
      </c>
      <c r="B366" s="127" cm="1">
        <f t="array" ref="B366">IF(ROW() &lt; ROW(INDEX(fertilizers[experiment_ID],ROWS(fertilizers[experiment_ID]))), COUNTIF(INDEX(fertilizers[experiment_ID],1):fertilizers[[#This Row],[experiment_ID]],fertilizers[[#This Row],[experiment_ID]]), "")</f>
        <v>1</v>
      </c>
      <c r="C366" s="126" t="s">
        <v>10300</v>
      </c>
      <c r="D366" s="126"/>
      <c r="E366" s="105"/>
      <c r="F366" s="126" t="s">
        <v>10307</v>
      </c>
      <c r="G366" s="127"/>
    </row>
    <row r="367" spans="1:7" ht="18" x14ac:dyDescent="0.35">
      <c r="A367" s="126" t="s">
        <v>10295</v>
      </c>
      <c r="B367" s="127" cm="1">
        <f t="array" ref="B367">IF(ROW() &lt; ROW(INDEX(fertilizers[experiment_ID],ROWS(fertilizers[experiment_ID]))), COUNTIF(INDEX(fertilizers[experiment_ID],1):fertilizers[[#This Row],[experiment_ID]],fertilizers[[#This Row],[experiment_ID]]), "")</f>
        <v>2</v>
      </c>
      <c r="C367" s="126" t="s">
        <v>10301</v>
      </c>
      <c r="D367" s="126"/>
      <c r="E367" s="105"/>
      <c r="F367" s="126" t="s">
        <v>10308</v>
      </c>
      <c r="G367" s="127"/>
    </row>
    <row r="368" spans="1:7" ht="18" x14ac:dyDescent="0.35">
      <c r="A368" s="126" t="s">
        <v>10295</v>
      </c>
      <c r="B368" s="127" cm="1">
        <f t="array" ref="B368">IF(ROW() &lt; ROW(INDEX(fertilizers[experiment_ID],ROWS(fertilizers[experiment_ID]))), COUNTIF(INDEX(fertilizers[experiment_ID],1):fertilizers[[#This Row],[experiment_ID]],fertilizers[[#This Row],[experiment_ID]]), "")</f>
        <v>3</v>
      </c>
      <c r="C368" s="126" t="s">
        <v>10302</v>
      </c>
      <c r="D368" s="126"/>
      <c r="E368" s="105"/>
      <c r="F368" s="126" t="s">
        <v>10309</v>
      </c>
      <c r="G368" s="127"/>
    </row>
    <row r="369" spans="1:7" x14ac:dyDescent="0.25">
      <c r="A369" s="126"/>
      <c r="B369" s="127" cm="1">
        <f t="array" ref="B369">IF(ROW() &lt; ROW(INDEX(fertilizers[experiment_ID],ROWS(fertilizers[experiment_ID]))), COUNTIF(INDEX(fertilizers[experiment_ID],1):fertilizers[[#This Row],[experiment_ID]],fertilizers[[#This Row],[experiment_ID]]), "")</f>
        <v>0</v>
      </c>
      <c r="C369" s="126"/>
      <c r="D369" s="126"/>
      <c r="E369" s="105"/>
      <c r="F369" s="126"/>
      <c r="G369" s="127"/>
    </row>
    <row r="370" spans="1:7" x14ac:dyDescent="0.25">
      <c r="A370" s="126"/>
      <c r="B370" s="127" cm="1">
        <f t="array" ref="B370">IF(ROW() &lt; ROW(INDEX(fertilizers[experiment_ID],ROWS(fertilizers[experiment_ID]))), COUNTIF(INDEX(fertilizers[experiment_ID],1):fertilizers[[#This Row],[experiment_ID]],fertilizers[[#This Row],[experiment_ID]]), "")</f>
        <v>0</v>
      </c>
      <c r="C370" s="126"/>
      <c r="D370" s="126"/>
      <c r="E370" s="105"/>
      <c r="F370" s="126"/>
      <c r="G370" s="127"/>
    </row>
    <row r="371" spans="1:7" x14ac:dyDescent="0.25">
      <c r="A371" s="126"/>
      <c r="B371" s="127" cm="1">
        <f t="array" ref="B371">IF(ROW() &lt; ROW(INDEX(fertilizers[experiment_ID],ROWS(fertilizers[experiment_ID]))), COUNTIF(INDEX(fertilizers[experiment_ID],1):fertilizers[[#This Row],[experiment_ID]],fertilizers[[#This Row],[experiment_ID]]), "")</f>
        <v>0</v>
      </c>
      <c r="C371" s="126"/>
      <c r="D371" s="126"/>
      <c r="E371" s="105"/>
      <c r="F371" s="126"/>
      <c r="G371" s="127"/>
    </row>
    <row r="372" spans="1:7" x14ac:dyDescent="0.25">
      <c r="A372" s="126"/>
      <c r="B372" s="127" cm="1">
        <f t="array" ref="B372">IF(ROW() &lt; ROW(INDEX(fertilizers[experiment_ID],ROWS(fertilizers[experiment_ID]))), COUNTIF(INDEX(fertilizers[experiment_ID],1):fertilizers[[#This Row],[experiment_ID]],fertilizers[[#This Row],[experiment_ID]]), "")</f>
        <v>0</v>
      </c>
      <c r="C372" s="126"/>
      <c r="D372" s="126"/>
      <c r="E372" s="105"/>
      <c r="F372" s="126"/>
      <c r="G372" s="127"/>
    </row>
    <row r="373" spans="1:7" x14ac:dyDescent="0.25">
      <c r="A373" s="126"/>
      <c r="B373" s="127" t="str" cm="1">
        <f t="array" ref="B373">IF(ROW() &lt; ROW(INDEX(fertilizers[experiment_ID],ROWS(fertilizers[experiment_ID]))), COUNTIF(INDEX(fertilizers[experiment_ID],1):fertilizers[[#This Row],[experiment_ID]],fertilizers[[#This Row],[experiment_ID]]), "")</f>
        <v/>
      </c>
      <c r="C373" s="126"/>
      <c r="D373" s="126"/>
      <c r="E373" s="105"/>
      <c r="F373" s="126"/>
      <c r="G373" s="127"/>
    </row>
  </sheetData>
  <mergeCells count="1">
    <mergeCell ref="A1:H1"/>
  </mergeCells>
  <phoneticPr fontId="23" type="noConversion"/>
  <dataValidations count="1">
    <dataValidation type="list" allowBlank="1" showInputMessage="1" showErrorMessage="1" sqref="A5:A350 A355:A362 A366:A372"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648F860-B5A6-4809-B3DF-4E921EE1124B}">
          <x14:formula1>
            <xm:f>DropDown!$W$3:$W$4</xm:f>
          </x14:formula1>
          <xm:sqref>D5:D299 D367:D372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726"/>
  <sheetViews>
    <sheetView zoomScaleNormal="100" workbookViewId="0">
      <pane ySplit="4" topLeftCell="A622" activePane="bottomLeft" state="frozen"/>
      <selection activeCell="G20" sqref="G20"/>
      <selection pane="bottomLeft" activeCell="H640" sqref="C640:H641"/>
    </sheetView>
  </sheetViews>
  <sheetFormatPr defaultColWidth="8.85546875" defaultRowHeight="15" x14ac:dyDescent="0.25"/>
  <cols>
    <col min="1" max="1" width="48.28515625" customWidth="1"/>
    <col min="2" max="2" width="10.7109375" customWidth="1"/>
    <col min="3" max="25" width="20.7109375" customWidth="1"/>
  </cols>
  <sheetData>
    <row r="1" spans="1:24" ht="161.25" customHeight="1" x14ac:dyDescent="0.25">
      <c r="A1" s="215" t="s">
        <v>6591</v>
      </c>
      <c r="B1" s="215"/>
      <c r="C1" s="215"/>
      <c r="D1" s="215"/>
      <c r="E1" s="215"/>
      <c r="F1" s="215"/>
      <c r="G1" s="215"/>
      <c r="H1" s="215"/>
    </row>
    <row r="2" spans="1:24" ht="30.75" customHeight="1" x14ac:dyDescent="0.25">
      <c r="A2" s="29"/>
      <c r="B2" s="29"/>
    </row>
    <row r="3" spans="1:24" s="16" customFormat="1" ht="42" customHeight="1" x14ac:dyDescent="0.25">
      <c r="A3" s="15" t="s">
        <v>1923</v>
      </c>
      <c r="B3" s="15" t="s">
        <v>1950</v>
      </c>
      <c r="C3" s="15" t="s">
        <v>6399</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6557</v>
      </c>
      <c r="W3" s="16" t="s">
        <v>6556</v>
      </c>
      <c r="X3" s="16" t="s">
        <v>1895</v>
      </c>
    </row>
    <row r="4" spans="1:24" x14ac:dyDescent="0.2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7516</v>
      </c>
    </row>
    <row r="5" spans="1:24" x14ac:dyDescent="0.25">
      <c r="A5" s="126" t="s">
        <v>9223</v>
      </c>
      <c r="B5" s="128">
        <v>1</v>
      </c>
      <c r="C5" s="126" t="s">
        <v>9226</v>
      </c>
      <c r="D5" s="21">
        <v>44116</v>
      </c>
      <c r="E5" s="126" t="s">
        <v>829</v>
      </c>
      <c r="F5" s="126" t="s">
        <v>915</v>
      </c>
      <c r="G5" s="105"/>
      <c r="H5" s="105">
        <v>54</v>
      </c>
      <c r="I5" s="105">
        <v>54</v>
      </c>
      <c r="J5" s="105"/>
      <c r="K5" s="105"/>
      <c r="L5" s="105"/>
      <c r="M5" s="105"/>
      <c r="N5" s="105"/>
      <c r="O5" s="105"/>
      <c r="P5" s="105"/>
      <c r="Q5" s="105"/>
      <c r="R5" s="105"/>
      <c r="S5" s="105"/>
      <c r="T5" s="105"/>
      <c r="U5" s="105"/>
      <c r="V5" s="126"/>
      <c r="W5" s="105"/>
      <c r="X5" s="126" t="s">
        <v>8592</v>
      </c>
    </row>
    <row r="6" spans="1:24" x14ac:dyDescent="0.25">
      <c r="A6" s="126" t="s">
        <v>9224</v>
      </c>
      <c r="B6" s="128">
        <v>1</v>
      </c>
      <c r="C6" s="126" t="s">
        <v>9226</v>
      </c>
      <c r="D6" s="21">
        <v>44479</v>
      </c>
      <c r="E6" s="126" t="s">
        <v>829</v>
      </c>
      <c r="F6" s="126" t="s">
        <v>915</v>
      </c>
      <c r="G6" s="105"/>
      <c r="H6" s="105">
        <v>54</v>
      </c>
      <c r="I6" s="105">
        <v>54</v>
      </c>
      <c r="J6" s="105"/>
      <c r="K6" s="105"/>
      <c r="L6" s="105"/>
      <c r="M6" s="105"/>
      <c r="N6" s="105"/>
      <c r="O6" s="105"/>
      <c r="P6" s="105"/>
      <c r="Q6" s="105"/>
      <c r="R6" s="105"/>
      <c r="S6" s="105"/>
      <c r="T6" s="105"/>
      <c r="U6" s="105"/>
      <c r="V6" s="126"/>
      <c r="W6" s="105"/>
      <c r="X6" s="126" t="s">
        <v>8592</v>
      </c>
    </row>
    <row r="7" spans="1:24" x14ac:dyDescent="0.25">
      <c r="A7" s="126" t="s">
        <v>9223</v>
      </c>
      <c r="B7" s="128">
        <v>2</v>
      </c>
      <c r="C7" s="126" t="s">
        <v>9227</v>
      </c>
      <c r="D7" s="21">
        <v>44116</v>
      </c>
      <c r="E7" s="126" t="s">
        <v>829</v>
      </c>
      <c r="F7" s="126" t="s">
        <v>915</v>
      </c>
      <c r="G7" s="105"/>
      <c r="H7" s="105">
        <v>54</v>
      </c>
      <c r="I7" s="105">
        <v>54</v>
      </c>
      <c r="J7" s="105"/>
      <c r="K7" s="105"/>
      <c r="L7" s="105"/>
      <c r="M7" s="105"/>
      <c r="N7" s="105"/>
      <c r="O7" s="105"/>
      <c r="P7" s="105"/>
      <c r="Q7" s="105"/>
      <c r="R7" s="105"/>
      <c r="S7" s="105"/>
      <c r="T7" s="105"/>
      <c r="U7" s="105"/>
      <c r="V7" s="126"/>
      <c r="W7" s="105"/>
      <c r="X7" s="126" t="s">
        <v>8592</v>
      </c>
    </row>
    <row r="8" spans="1:24" x14ac:dyDescent="0.25">
      <c r="A8" s="126" t="s">
        <v>9223</v>
      </c>
      <c r="B8" s="128">
        <v>2</v>
      </c>
      <c r="C8" s="126" t="s">
        <v>9227</v>
      </c>
      <c r="D8" s="21">
        <v>44285</v>
      </c>
      <c r="E8" s="126" t="s">
        <v>829</v>
      </c>
      <c r="F8" s="126" t="s">
        <v>915</v>
      </c>
      <c r="G8" s="105"/>
      <c r="H8" s="105">
        <v>30</v>
      </c>
      <c r="I8" s="105">
        <v>30</v>
      </c>
      <c r="J8" s="105"/>
      <c r="K8" s="105"/>
      <c r="L8" s="105"/>
      <c r="M8" s="105"/>
      <c r="N8" s="105"/>
      <c r="O8" s="105"/>
      <c r="P8" s="105"/>
      <c r="Q8" s="105"/>
      <c r="R8" s="105"/>
      <c r="S8" s="105"/>
      <c r="T8" s="105"/>
      <c r="U8" s="105"/>
      <c r="V8" s="126"/>
      <c r="W8" s="105"/>
      <c r="X8" s="126" t="s">
        <v>8593</v>
      </c>
    </row>
    <row r="9" spans="1:24" x14ac:dyDescent="0.25">
      <c r="A9" s="126" t="s">
        <v>9223</v>
      </c>
      <c r="B9" s="128">
        <v>2</v>
      </c>
      <c r="C9" s="126" t="s">
        <v>9227</v>
      </c>
      <c r="D9" s="21">
        <v>44311</v>
      </c>
      <c r="E9" s="126" t="s">
        <v>829</v>
      </c>
      <c r="F9" s="126" t="s">
        <v>915</v>
      </c>
      <c r="G9" s="105"/>
      <c r="H9" s="105">
        <v>30</v>
      </c>
      <c r="I9" s="105">
        <v>30</v>
      </c>
      <c r="J9" s="105"/>
      <c r="K9" s="105"/>
      <c r="L9" s="105"/>
      <c r="M9" s="105"/>
      <c r="N9" s="105"/>
      <c r="O9" s="105"/>
      <c r="P9" s="105"/>
      <c r="Q9" s="105"/>
      <c r="R9" s="105"/>
      <c r="S9" s="105"/>
      <c r="T9" s="105"/>
      <c r="U9" s="105"/>
      <c r="V9" s="126"/>
      <c r="W9" s="105"/>
      <c r="X9" s="126" t="s">
        <v>8594</v>
      </c>
    </row>
    <row r="10" spans="1:24" x14ac:dyDescent="0.25">
      <c r="A10" s="126" t="s">
        <v>9223</v>
      </c>
      <c r="B10" s="128">
        <v>2</v>
      </c>
      <c r="C10" s="126" t="s">
        <v>9227</v>
      </c>
      <c r="D10" s="21">
        <v>44326</v>
      </c>
      <c r="E10" s="126" t="s">
        <v>829</v>
      </c>
      <c r="F10" s="126" t="s">
        <v>915</v>
      </c>
      <c r="G10" s="105"/>
      <c r="H10" s="105">
        <v>7</v>
      </c>
      <c r="I10" s="105">
        <v>7</v>
      </c>
      <c r="J10" s="105"/>
      <c r="K10" s="105"/>
      <c r="L10" s="105"/>
      <c r="M10" s="105"/>
      <c r="N10" s="105"/>
      <c r="O10" s="105"/>
      <c r="P10" s="105"/>
      <c r="Q10" s="105"/>
      <c r="R10" s="105"/>
      <c r="S10" s="105"/>
      <c r="T10" s="105"/>
      <c r="U10" s="105"/>
      <c r="V10" s="126"/>
      <c r="W10" s="105"/>
      <c r="X10" s="126" t="s">
        <v>8595</v>
      </c>
    </row>
    <row r="11" spans="1:24" x14ac:dyDescent="0.25">
      <c r="A11" s="126" t="s">
        <v>9224</v>
      </c>
      <c r="B11" s="128">
        <v>2</v>
      </c>
      <c r="C11" s="126" t="s">
        <v>9227</v>
      </c>
      <c r="D11" s="21">
        <v>44479</v>
      </c>
      <c r="E11" s="126" t="s">
        <v>829</v>
      </c>
      <c r="F11" s="126" t="s">
        <v>915</v>
      </c>
      <c r="G11" s="105"/>
      <c r="H11" s="105">
        <v>54</v>
      </c>
      <c r="I11" s="105">
        <v>54</v>
      </c>
      <c r="J11" s="105"/>
      <c r="K11" s="105"/>
      <c r="L11" s="105"/>
      <c r="M11" s="105"/>
      <c r="N11" s="105"/>
      <c r="O11" s="105"/>
      <c r="P11" s="105"/>
      <c r="Q11" s="105"/>
      <c r="R11" s="105"/>
      <c r="S11" s="105"/>
      <c r="T11" s="105"/>
      <c r="U11" s="105"/>
      <c r="V11" s="126"/>
      <c r="W11" s="105"/>
      <c r="X11" s="126" t="s">
        <v>8592</v>
      </c>
    </row>
    <row r="12" spans="1:24" x14ac:dyDescent="0.25">
      <c r="A12" s="126" t="s">
        <v>9224</v>
      </c>
      <c r="B12" s="128">
        <v>2</v>
      </c>
      <c r="C12" s="126" t="s">
        <v>9227</v>
      </c>
      <c r="D12" s="21">
        <v>44650</v>
      </c>
      <c r="E12" s="126" t="s">
        <v>829</v>
      </c>
      <c r="F12" s="126" t="s">
        <v>915</v>
      </c>
      <c r="G12" s="105"/>
      <c r="H12" s="105">
        <v>30</v>
      </c>
      <c r="I12" s="105">
        <v>30</v>
      </c>
      <c r="J12" s="105"/>
      <c r="K12" s="105"/>
      <c r="L12" s="105"/>
      <c r="M12" s="105"/>
      <c r="N12" s="105"/>
      <c r="O12" s="105"/>
      <c r="P12" s="105"/>
      <c r="Q12" s="105"/>
      <c r="R12" s="105"/>
      <c r="S12" s="105"/>
      <c r="T12" s="105"/>
      <c r="U12" s="105"/>
      <c r="V12" s="126"/>
      <c r="W12" s="105"/>
      <c r="X12" s="126" t="s">
        <v>8593</v>
      </c>
    </row>
    <row r="13" spans="1:24" x14ac:dyDescent="0.25">
      <c r="A13" s="126" t="s">
        <v>9224</v>
      </c>
      <c r="B13" s="128">
        <v>2</v>
      </c>
      <c r="C13" s="126" t="s">
        <v>9227</v>
      </c>
      <c r="D13" s="21">
        <v>44676</v>
      </c>
      <c r="E13" s="126" t="s">
        <v>829</v>
      </c>
      <c r="F13" s="126" t="s">
        <v>915</v>
      </c>
      <c r="G13" s="105"/>
      <c r="H13" s="105">
        <v>30</v>
      </c>
      <c r="I13" s="105">
        <v>30</v>
      </c>
      <c r="J13" s="105"/>
      <c r="K13" s="105"/>
      <c r="L13" s="105"/>
      <c r="M13" s="105"/>
      <c r="N13" s="105"/>
      <c r="O13" s="105"/>
      <c r="P13" s="105"/>
      <c r="Q13" s="105"/>
      <c r="R13" s="105"/>
      <c r="S13" s="105"/>
      <c r="T13" s="105"/>
      <c r="U13" s="105"/>
      <c r="V13" s="126"/>
      <c r="W13" s="105"/>
      <c r="X13" s="126" t="s">
        <v>8594</v>
      </c>
    </row>
    <row r="14" spans="1:24" x14ac:dyDescent="0.25">
      <c r="A14" s="126" t="s">
        <v>9224</v>
      </c>
      <c r="B14" s="128">
        <v>2</v>
      </c>
      <c r="C14" s="126" t="s">
        <v>9227</v>
      </c>
      <c r="D14" s="21">
        <v>44690</v>
      </c>
      <c r="E14" s="126" t="s">
        <v>829</v>
      </c>
      <c r="F14" s="126" t="s">
        <v>915</v>
      </c>
      <c r="G14" s="105"/>
      <c r="H14" s="105">
        <v>7</v>
      </c>
      <c r="I14" s="105">
        <v>7</v>
      </c>
      <c r="J14" s="105"/>
      <c r="K14" s="105"/>
      <c r="L14" s="105"/>
      <c r="M14" s="105"/>
      <c r="N14" s="105"/>
      <c r="O14" s="105"/>
      <c r="P14" s="105"/>
      <c r="Q14" s="105"/>
      <c r="R14" s="105"/>
      <c r="S14" s="105"/>
      <c r="T14" s="105"/>
      <c r="U14" s="105"/>
      <c r="V14" s="126"/>
      <c r="W14" s="105"/>
      <c r="X14" s="126" t="s">
        <v>8595</v>
      </c>
    </row>
    <row r="15" spans="1:24" x14ac:dyDescent="0.25">
      <c r="A15" s="126" t="s">
        <v>9223</v>
      </c>
      <c r="B15" s="128">
        <v>3</v>
      </c>
      <c r="C15" s="126" t="s">
        <v>9228</v>
      </c>
      <c r="D15" s="21">
        <v>44116</v>
      </c>
      <c r="E15" s="126" t="s">
        <v>829</v>
      </c>
      <c r="F15" s="126" t="s">
        <v>915</v>
      </c>
      <c r="G15" s="105"/>
      <c r="H15" s="105">
        <v>54</v>
      </c>
      <c r="I15" s="105">
        <v>54</v>
      </c>
      <c r="J15" s="105"/>
      <c r="K15" s="105"/>
      <c r="L15" s="105"/>
      <c r="M15" s="105"/>
      <c r="N15" s="105"/>
      <c r="O15" s="105"/>
      <c r="P15" s="105"/>
      <c r="Q15" s="105"/>
      <c r="R15" s="105"/>
      <c r="S15" s="105"/>
      <c r="T15" s="105"/>
      <c r="U15" s="105"/>
      <c r="V15" s="126"/>
      <c r="W15" s="105"/>
      <c r="X15" s="126" t="s">
        <v>8592</v>
      </c>
    </row>
    <row r="16" spans="1:24" x14ac:dyDescent="0.25">
      <c r="A16" s="126" t="s">
        <v>9223</v>
      </c>
      <c r="B16" s="128">
        <v>3</v>
      </c>
      <c r="C16" s="126" t="s">
        <v>9228</v>
      </c>
      <c r="D16" s="21">
        <v>44285</v>
      </c>
      <c r="E16" s="126" t="s">
        <v>829</v>
      </c>
      <c r="F16" s="126" t="s">
        <v>915</v>
      </c>
      <c r="G16" s="105"/>
      <c r="H16" s="105">
        <v>60</v>
      </c>
      <c r="I16" s="105">
        <v>60</v>
      </c>
      <c r="J16" s="105"/>
      <c r="K16" s="105"/>
      <c r="L16" s="105"/>
      <c r="M16" s="105"/>
      <c r="N16" s="105"/>
      <c r="O16" s="105"/>
      <c r="P16" s="105"/>
      <c r="Q16" s="105"/>
      <c r="R16" s="105"/>
      <c r="S16" s="105"/>
      <c r="T16" s="105"/>
      <c r="U16" s="105"/>
      <c r="V16" s="126"/>
      <c r="W16" s="105"/>
      <c r="X16" s="126" t="s">
        <v>8593</v>
      </c>
    </row>
    <row r="17" spans="1:24" x14ac:dyDescent="0.25">
      <c r="A17" s="126" t="s">
        <v>9223</v>
      </c>
      <c r="B17" s="128">
        <v>3</v>
      </c>
      <c r="C17" s="126" t="s">
        <v>9228</v>
      </c>
      <c r="D17" s="21">
        <v>44311</v>
      </c>
      <c r="E17" s="126" t="s">
        <v>829</v>
      </c>
      <c r="F17" s="126" t="s">
        <v>915</v>
      </c>
      <c r="G17" s="105"/>
      <c r="H17" s="105">
        <v>60</v>
      </c>
      <c r="I17" s="105">
        <v>60</v>
      </c>
      <c r="J17" s="105"/>
      <c r="K17" s="105"/>
      <c r="L17" s="105"/>
      <c r="M17" s="105"/>
      <c r="N17" s="105"/>
      <c r="O17" s="105"/>
      <c r="P17" s="105"/>
      <c r="Q17" s="105"/>
      <c r="R17" s="105"/>
      <c r="S17" s="105"/>
      <c r="T17" s="105"/>
      <c r="U17" s="105"/>
      <c r="V17" s="126"/>
      <c r="W17" s="105"/>
      <c r="X17" s="126" t="s">
        <v>8594</v>
      </c>
    </row>
    <row r="18" spans="1:24" x14ac:dyDescent="0.25">
      <c r="A18" s="126" t="s">
        <v>9223</v>
      </c>
      <c r="B18" s="128">
        <v>3</v>
      </c>
      <c r="C18" s="126" t="s">
        <v>9228</v>
      </c>
      <c r="D18" s="21">
        <v>43961</v>
      </c>
      <c r="E18" s="126" t="s">
        <v>977</v>
      </c>
      <c r="F18" s="126" t="s">
        <v>915</v>
      </c>
      <c r="G18" s="105"/>
      <c r="H18" s="105">
        <v>13</v>
      </c>
      <c r="I18" s="105">
        <v>13</v>
      </c>
      <c r="J18" s="105"/>
      <c r="K18" s="105"/>
      <c r="L18" s="105"/>
      <c r="M18" s="105"/>
      <c r="N18" s="105"/>
      <c r="O18" s="105"/>
      <c r="P18" s="105"/>
      <c r="Q18" s="105"/>
      <c r="R18" s="105"/>
      <c r="S18" s="105"/>
      <c r="T18" s="105"/>
      <c r="U18" s="105"/>
      <c r="V18" s="126"/>
      <c r="W18" s="105"/>
      <c r="X18" s="126" t="s">
        <v>8595</v>
      </c>
    </row>
    <row r="19" spans="1:24" x14ac:dyDescent="0.25">
      <c r="A19" s="126" t="s">
        <v>9224</v>
      </c>
      <c r="B19" s="128">
        <v>3</v>
      </c>
      <c r="C19" s="126" t="s">
        <v>9228</v>
      </c>
      <c r="D19" s="21">
        <v>44479</v>
      </c>
      <c r="E19" s="126" t="s">
        <v>829</v>
      </c>
      <c r="F19" s="126" t="s">
        <v>915</v>
      </c>
      <c r="G19" s="105"/>
      <c r="H19" s="105">
        <v>54</v>
      </c>
      <c r="I19" s="105">
        <v>54</v>
      </c>
      <c r="J19" s="105"/>
      <c r="K19" s="105"/>
      <c r="L19" s="105"/>
      <c r="M19" s="105"/>
      <c r="N19" s="105"/>
      <c r="O19" s="105"/>
      <c r="P19" s="105"/>
      <c r="Q19" s="105"/>
      <c r="R19" s="105"/>
      <c r="S19" s="105"/>
      <c r="T19" s="105"/>
      <c r="U19" s="105"/>
      <c r="V19" s="126"/>
      <c r="W19" s="105"/>
      <c r="X19" s="126" t="s">
        <v>8592</v>
      </c>
    </row>
    <row r="20" spans="1:24" x14ac:dyDescent="0.25">
      <c r="A20" s="126" t="s">
        <v>9224</v>
      </c>
      <c r="B20" s="128">
        <v>3</v>
      </c>
      <c r="C20" s="126" t="s">
        <v>9228</v>
      </c>
      <c r="D20" s="21">
        <v>44650</v>
      </c>
      <c r="E20" s="126" t="s">
        <v>829</v>
      </c>
      <c r="F20" s="126" t="s">
        <v>915</v>
      </c>
      <c r="G20" s="105"/>
      <c r="H20" s="105">
        <v>60</v>
      </c>
      <c r="I20" s="105">
        <v>60</v>
      </c>
      <c r="J20" s="105"/>
      <c r="K20" s="105"/>
      <c r="L20" s="105"/>
      <c r="M20" s="105"/>
      <c r="N20" s="105"/>
      <c r="O20" s="105"/>
      <c r="P20" s="105"/>
      <c r="Q20" s="105"/>
      <c r="R20" s="105"/>
      <c r="S20" s="105"/>
      <c r="T20" s="105"/>
      <c r="U20" s="105"/>
      <c r="V20" s="126"/>
      <c r="W20" s="105"/>
      <c r="X20" s="126" t="s">
        <v>8593</v>
      </c>
    </row>
    <row r="21" spans="1:24" x14ac:dyDescent="0.25">
      <c r="A21" s="126" t="s">
        <v>9224</v>
      </c>
      <c r="B21" s="128">
        <v>3</v>
      </c>
      <c r="C21" s="126" t="s">
        <v>9228</v>
      </c>
      <c r="D21" s="21">
        <v>44676</v>
      </c>
      <c r="E21" s="126" t="s">
        <v>829</v>
      </c>
      <c r="F21" s="126" t="s">
        <v>915</v>
      </c>
      <c r="G21" s="105"/>
      <c r="H21" s="105">
        <v>60</v>
      </c>
      <c r="I21" s="105">
        <v>60</v>
      </c>
      <c r="J21" s="105"/>
      <c r="K21" s="105"/>
      <c r="L21" s="105"/>
      <c r="M21" s="105"/>
      <c r="N21" s="105"/>
      <c r="O21" s="105"/>
      <c r="P21" s="105"/>
      <c r="Q21" s="105"/>
      <c r="R21" s="105"/>
      <c r="S21" s="105"/>
      <c r="T21" s="105"/>
      <c r="U21" s="105"/>
      <c r="V21" s="126"/>
      <c r="W21" s="105"/>
      <c r="X21" s="126" t="s">
        <v>8594</v>
      </c>
    </row>
    <row r="22" spans="1:24" x14ac:dyDescent="0.25">
      <c r="A22" s="126" t="s">
        <v>9224</v>
      </c>
      <c r="B22" s="128">
        <v>3</v>
      </c>
      <c r="C22" s="126" t="s">
        <v>9228</v>
      </c>
      <c r="D22" s="21">
        <v>44690</v>
      </c>
      <c r="E22" s="126" t="s">
        <v>829</v>
      </c>
      <c r="F22" s="126" t="s">
        <v>915</v>
      </c>
      <c r="G22" s="105"/>
      <c r="H22" s="105">
        <v>13</v>
      </c>
      <c r="I22" s="105">
        <v>13</v>
      </c>
      <c r="J22" s="105"/>
      <c r="K22" s="105"/>
      <c r="L22" s="105"/>
      <c r="M22" s="105"/>
      <c r="N22" s="105"/>
      <c r="O22" s="105"/>
      <c r="P22" s="105"/>
      <c r="Q22" s="105"/>
      <c r="R22" s="105"/>
      <c r="S22" s="105"/>
      <c r="T22" s="105"/>
      <c r="U22" s="105"/>
      <c r="V22" s="126"/>
      <c r="W22" s="105"/>
      <c r="X22" s="126" t="s">
        <v>8595</v>
      </c>
    </row>
    <row r="23" spans="1:24" x14ac:dyDescent="0.25">
      <c r="A23" s="126" t="s">
        <v>9223</v>
      </c>
      <c r="B23" s="128">
        <v>4</v>
      </c>
      <c r="C23" s="126" t="s">
        <v>9229</v>
      </c>
      <c r="D23" s="21">
        <v>44116</v>
      </c>
      <c r="E23" s="126" t="s">
        <v>829</v>
      </c>
      <c r="F23" s="126" t="s">
        <v>915</v>
      </c>
      <c r="G23" s="105"/>
      <c r="H23" s="105">
        <v>54</v>
      </c>
      <c r="I23" s="105">
        <v>54</v>
      </c>
      <c r="J23" s="105"/>
      <c r="K23" s="105"/>
      <c r="L23" s="105"/>
      <c r="M23" s="105"/>
      <c r="N23" s="105"/>
      <c r="O23" s="105"/>
      <c r="P23" s="105"/>
      <c r="Q23" s="105"/>
      <c r="R23" s="105"/>
      <c r="S23" s="105"/>
      <c r="T23" s="105"/>
      <c r="U23" s="105"/>
      <c r="V23" s="126"/>
      <c r="W23" s="105"/>
      <c r="X23" s="126" t="s">
        <v>8592</v>
      </c>
    </row>
    <row r="24" spans="1:24" x14ac:dyDescent="0.25">
      <c r="A24" s="126" t="s">
        <v>9223</v>
      </c>
      <c r="B24" s="128">
        <v>4</v>
      </c>
      <c r="C24" s="126" t="s">
        <v>9229</v>
      </c>
      <c r="D24" s="21">
        <v>44285</v>
      </c>
      <c r="E24" s="126" t="s">
        <v>829</v>
      </c>
      <c r="F24" s="126" t="s">
        <v>915</v>
      </c>
      <c r="G24" s="105"/>
      <c r="H24" s="105">
        <v>90</v>
      </c>
      <c r="I24" s="105">
        <v>90</v>
      </c>
      <c r="J24" s="105"/>
      <c r="K24" s="105"/>
      <c r="L24" s="105"/>
      <c r="M24" s="105"/>
      <c r="N24" s="105"/>
      <c r="O24" s="105"/>
      <c r="P24" s="105"/>
      <c r="Q24" s="105"/>
      <c r="R24" s="105"/>
      <c r="S24" s="105"/>
      <c r="T24" s="105"/>
      <c r="U24" s="105"/>
      <c r="V24" s="126"/>
      <c r="W24" s="105"/>
      <c r="X24" s="126" t="s">
        <v>8593</v>
      </c>
    </row>
    <row r="25" spans="1:24" x14ac:dyDescent="0.25">
      <c r="A25" s="126" t="s">
        <v>9223</v>
      </c>
      <c r="B25" s="128">
        <v>4</v>
      </c>
      <c r="C25" s="126" t="s">
        <v>9229</v>
      </c>
      <c r="D25" s="21">
        <v>44311</v>
      </c>
      <c r="E25" s="126" t="s">
        <v>829</v>
      </c>
      <c r="F25" s="126" t="s">
        <v>915</v>
      </c>
      <c r="G25" s="105"/>
      <c r="H25" s="105">
        <v>90</v>
      </c>
      <c r="I25" s="105">
        <v>90</v>
      </c>
      <c r="J25" s="105"/>
      <c r="K25" s="105"/>
      <c r="L25" s="105"/>
      <c r="M25" s="105"/>
      <c r="N25" s="105"/>
      <c r="O25" s="105"/>
      <c r="P25" s="105"/>
      <c r="Q25" s="105"/>
      <c r="R25" s="105"/>
      <c r="S25" s="105"/>
      <c r="T25" s="105"/>
      <c r="U25" s="105"/>
      <c r="V25" s="126"/>
      <c r="W25" s="105"/>
      <c r="X25" s="126" t="s">
        <v>8594</v>
      </c>
    </row>
    <row r="26" spans="1:24" x14ac:dyDescent="0.25">
      <c r="A26" s="126" t="s">
        <v>9223</v>
      </c>
      <c r="B26" s="128">
        <v>4</v>
      </c>
      <c r="C26" s="126" t="s">
        <v>9229</v>
      </c>
      <c r="D26" s="21">
        <v>44326</v>
      </c>
      <c r="E26" s="126" t="s">
        <v>829</v>
      </c>
      <c r="F26" s="126" t="s">
        <v>915</v>
      </c>
      <c r="G26" s="105"/>
      <c r="H26" s="105">
        <v>20</v>
      </c>
      <c r="I26" s="105">
        <v>20</v>
      </c>
      <c r="J26" s="105"/>
      <c r="K26" s="105"/>
      <c r="L26" s="105"/>
      <c r="M26" s="105"/>
      <c r="N26" s="105"/>
      <c r="O26" s="105"/>
      <c r="P26" s="105"/>
      <c r="Q26" s="105"/>
      <c r="R26" s="105"/>
      <c r="S26" s="105"/>
      <c r="T26" s="105"/>
      <c r="U26" s="105"/>
      <c r="V26" s="126"/>
      <c r="W26" s="105"/>
      <c r="X26" s="126" t="s">
        <v>8595</v>
      </c>
    </row>
    <row r="27" spans="1:24" x14ac:dyDescent="0.25">
      <c r="A27" s="126" t="s">
        <v>9224</v>
      </c>
      <c r="B27" s="128">
        <v>4</v>
      </c>
      <c r="C27" s="126" t="s">
        <v>9229</v>
      </c>
      <c r="D27" s="21">
        <v>44479</v>
      </c>
      <c r="E27" s="126" t="s">
        <v>829</v>
      </c>
      <c r="F27" s="126" t="s">
        <v>915</v>
      </c>
      <c r="G27" s="105"/>
      <c r="H27" s="105">
        <v>54</v>
      </c>
      <c r="I27" s="105">
        <v>54</v>
      </c>
      <c r="J27" s="105"/>
      <c r="K27" s="105"/>
      <c r="L27" s="105"/>
      <c r="M27" s="105"/>
      <c r="N27" s="105"/>
      <c r="O27" s="105"/>
      <c r="P27" s="105"/>
      <c r="Q27" s="105"/>
      <c r="R27" s="105"/>
      <c r="S27" s="105"/>
      <c r="T27" s="105"/>
      <c r="U27" s="105"/>
      <c r="V27" s="126"/>
      <c r="W27" s="105"/>
      <c r="X27" s="126" t="s">
        <v>8592</v>
      </c>
    </row>
    <row r="28" spans="1:24" x14ac:dyDescent="0.25">
      <c r="A28" s="126" t="s">
        <v>9224</v>
      </c>
      <c r="B28" s="128">
        <v>4</v>
      </c>
      <c r="C28" s="126" t="s">
        <v>9229</v>
      </c>
      <c r="D28" s="21">
        <v>44650</v>
      </c>
      <c r="E28" s="126" t="s">
        <v>829</v>
      </c>
      <c r="F28" s="126" t="s">
        <v>915</v>
      </c>
      <c r="G28" s="105"/>
      <c r="H28" s="105">
        <v>90</v>
      </c>
      <c r="I28" s="105">
        <v>90</v>
      </c>
      <c r="J28" s="105"/>
      <c r="K28" s="105"/>
      <c r="L28" s="105"/>
      <c r="M28" s="105"/>
      <c r="N28" s="105"/>
      <c r="O28" s="105"/>
      <c r="P28" s="105"/>
      <c r="Q28" s="105"/>
      <c r="R28" s="105"/>
      <c r="S28" s="105"/>
      <c r="T28" s="105"/>
      <c r="U28" s="105"/>
      <c r="V28" s="126"/>
      <c r="W28" s="105"/>
      <c r="X28" s="126" t="s">
        <v>8593</v>
      </c>
    </row>
    <row r="29" spans="1:24" x14ac:dyDescent="0.25">
      <c r="A29" s="126" t="s">
        <v>9224</v>
      </c>
      <c r="B29" s="128">
        <v>4</v>
      </c>
      <c r="C29" s="126" t="s">
        <v>9229</v>
      </c>
      <c r="D29" s="21">
        <v>44676</v>
      </c>
      <c r="E29" s="126" t="s">
        <v>829</v>
      </c>
      <c r="F29" s="126" t="s">
        <v>915</v>
      </c>
      <c r="G29" s="105"/>
      <c r="H29" s="105">
        <v>90</v>
      </c>
      <c r="I29" s="105">
        <v>90</v>
      </c>
      <c r="J29" s="105"/>
      <c r="K29" s="105"/>
      <c r="L29" s="105"/>
      <c r="M29" s="105"/>
      <c r="N29" s="105"/>
      <c r="O29" s="105"/>
      <c r="P29" s="105"/>
      <c r="Q29" s="105"/>
      <c r="R29" s="105"/>
      <c r="S29" s="105"/>
      <c r="T29" s="105"/>
      <c r="U29" s="105"/>
      <c r="V29" s="126"/>
      <c r="W29" s="105"/>
      <c r="X29" s="126" t="s">
        <v>8594</v>
      </c>
    </row>
    <row r="30" spans="1:24" x14ac:dyDescent="0.25">
      <c r="A30" s="126" t="s">
        <v>9224</v>
      </c>
      <c r="B30" s="128">
        <v>4</v>
      </c>
      <c r="C30" s="126" t="s">
        <v>9229</v>
      </c>
      <c r="D30" s="21">
        <v>44690</v>
      </c>
      <c r="E30" s="126" t="s">
        <v>829</v>
      </c>
      <c r="F30" s="126" t="s">
        <v>915</v>
      </c>
      <c r="G30" s="105"/>
      <c r="H30" s="105">
        <v>20</v>
      </c>
      <c r="I30" s="105">
        <v>20</v>
      </c>
      <c r="J30" s="105"/>
      <c r="K30" s="105"/>
      <c r="L30" s="105"/>
      <c r="M30" s="105"/>
      <c r="N30" s="105"/>
      <c r="O30" s="105"/>
      <c r="P30" s="105"/>
      <c r="Q30" s="105"/>
      <c r="R30" s="105"/>
      <c r="S30" s="105"/>
      <c r="T30" s="105"/>
      <c r="U30" s="105"/>
      <c r="V30" s="126"/>
      <c r="W30" s="105"/>
      <c r="X30" s="126" t="s">
        <v>8595</v>
      </c>
    </row>
    <row r="31" spans="1:24" x14ac:dyDescent="0.25">
      <c r="A31" s="126" t="s">
        <v>9223</v>
      </c>
      <c r="B31" s="128">
        <v>5</v>
      </c>
      <c r="C31" s="126" t="s">
        <v>9230</v>
      </c>
      <c r="D31" s="21">
        <v>44116</v>
      </c>
      <c r="E31" s="126" t="s">
        <v>829</v>
      </c>
      <c r="F31" s="126" t="s">
        <v>915</v>
      </c>
      <c r="G31" s="105"/>
      <c r="H31" s="105">
        <v>54</v>
      </c>
      <c r="I31" s="105">
        <v>54</v>
      </c>
      <c r="J31" s="105"/>
      <c r="K31" s="105"/>
      <c r="L31" s="105"/>
      <c r="M31" s="105"/>
      <c r="N31" s="105"/>
      <c r="O31" s="105"/>
      <c r="P31" s="105"/>
      <c r="Q31" s="105"/>
      <c r="R31" s="105"/>
      <c r="S31" s="105"/>
      <c r="T31" s="105"/>
      <c r="U31" s="105"/>
      <c r="V31" s="126"/>
      <c r="W31" s="105"/>
      <c r="X31" s="126" t="s">
        <v>8592</v>
      </c>
    </row>
    <row r="32" spans="1:24" x14ac:dyDescent="0.25">
      <c r="A32" s="126" t="s">
        <v>9223</v>
      </c>
      <c r="B32" s="128">
        <v>5</v>
      </c>
      <c r="C32" s="126" t="s">
        <v>9230</v>
      </c>
      <c r="D32" s="21">
        <v>44285</v>
      </c>
      <c r="E32" s="126" t="s">
        <v>829</v>
      </c>
      <c r="F32" s="126" t="s">
        <v>915</v>
      </c>
      <c r="G32" s="105"/>
      <c r="H32" s="105">
        <v>120</v>
      </c>
      <c r="I32" s="105">
        <v>120</v>
      </c>
      <c r="J32" s="105"/>
      <c r="K32" s="105"/>
      <c r="L32" s="105"/>
      <c r="M32" s="105"/>
      <c r="N32" s="105"/>
      <c r="O32" s="105"/>
      <c r="P32" s="105"/>
      <c r="Q32" s="105"/>
      <c r="R32" s="105"/>
      <c r="S32" s="105"/>
      <c r="T32" s="105"/>
      <c r="U32" s="105"/>
      <c r="V32" s="126"/>
      <c r="W32" s="105"/>
      <c r="X32" s="126" t="s">
        <v>8593</v>
      </c>
    </row>
    <row r="33" spans="1:24" x14ac:dyDescent="0.25">
      <c r="A33" s="126" t="s">
        <v>9223</v>
      </c>
      <c r="B33" s="128">
        <v>5</v>
      </c>
      <c r="C33" s="126" t="s">
        <v>9230</v>
      </c>
      <c r="D33" s="21">
        <v>44311</v>
      </c>
      <c r="E33" s="126" t="s">
        <v>829</v>
      </c>
      <c r="F33" s="126" t="s">
        <v>915</v>
      </c>
      <c r="G33" s="105"/>
      <c r="H33" s="105">
        <v>120</v>
      </c>
      <c r="I33" s="105">
        <v>120</v>
      </c>
      <c r="J33" s="105"/>
      <c r="K33" s="105"/>
      <c r="L33" s="105"/>
      <c r="M33" s="105"/>
      <c r="N33" s="105"/>
      <c r="O33" s="105"/>
      <c r="P33" s="105"/>
      <c r="Q33" s="105"/>
      <c r="R33" s="105"/>
      <c r="S33" s="105"/>
      <c r="T33" s="105"/>
      <c r="U33" s="105"/>
      <c r="V33" s="126"/>
      <c r="W33" s="105"/>
      <c r="X33" s="126" t="s">
        <v>8594</v>
      </c>
    </row>
    <row r="34" spans="1:24" x14ac:dyDescent="0.25">
      <c r="A34" s="126" t="s">
        <v>9223</v>
      </c>
      <c r="B34" s="128">
        <v>5</v>
      </c>
      <c r="C34" s="126" t="s">
        <v>9230</v>
      </c>
      <c r="D34" s="21">
        <v>44326</v>
      </c>
      <c r="E34" s="126" t="s">
        <v>829</v>
      </c>
      <c r="F34" s="126" t="s">
        <v>915</v>
      </c>
      <c r="G34" s="105"/>
      <c r="H34" s="105">
        <v>27</v>
      </c>
      <c r="I34" s="105">
        <v>27</v>
      </c>
      <c r="J34" s="105"/>
      <c r="K34" s="105"/>
      <c r="L34" s="105"/>
      <c r="M34" s="105"/>
      <c r="N34" s="105"/>
      <c r="O34" s="105"/>
      <c r="P34" s="105"/>
      <c r="Q34" s="105"/>
      <c r="R34" s="105"/>
      <c r="S34" s="105"/>
      <c r="T34" s="105"/>
      <c r="U34" s="105"/>
      <c r="V34" s="126"/>
      <c r="W34" s="105"/>
      <c r="X34" s="126" t="s">
        <v>8595</v>
      </c>
    </row>
    <row r="35" spans="1:24" x14ac:dyDescent="0.25">
      <c r="A35" s="126" t="s">
        <v>9224</v>
      </c>
      <c r="B35" s="128">
        <v>5</v>
      </c>
      <c r="C35" s="126" t="s">
        <v>9230</v>
      </c>
      <c r="D35" s="21">
        <v>44479</v>
      </c>
      <c r="E35" s="126" t="s">
        <v>829</v>
      </c>
      <c r="F35" s="126" t="s">
        <v>915</v>
      </c>
      <c r="G35" s="105"/>
      <c r="H35" s="105">
        <v>54</v>
      </c>
      <c r="I35" s="105">
        <v>54</v>
      </c>
      <c r="J35" s="105"/>
      <c r="K35" s="105"/>
      <c r="L35" s="105"/>
      <c r="M35" s="105"/>
      <c r="N35" s="105"/>
      <c r="O35" s="105"/>
      <c r="P35" s="105"/>
      <c r="Q35" s="105"/>
      <c r="R35" s="105"/>
      <c r="S35" s="105"/>
      <c r="T35" s="105"/>
      <c r="U35" s="105"/>
      <c r="V35" s="126"/>
      <c r="W35" s="105"/>
      <c r="X35" s="126" t="s">
        <v>8592</v>
      </c>
    </row>
    <row r="36" spans="1:24" x14ac:dyDescent="0.25">
      <c r="A36" s="126" t="s">
        <v>9224</v>
      </c>
      <c r="B36" s="128">
        <v>5</v>
      </c>
      <c r="C36" s="126" t="s">
        <v>9230</v>
      </c>
      <c r="D36" s="21">
        <v>44650</v>
      </c>
      <c r="E36" s="126" t="s">
        <v>829</v>
      </c>
      <c r="F36" s="126" t="s">
        <v>915</v>
      </c>
      <c r="G36" s="105"/>
      <c r="H36" s="105">
        <v>120</v>
      </c>
      <c r="I36" s="105">
        <v>120</v>
      </c>
      <c r="J36" s="105"/>
      <c r="K36" s="105"/>
      <c r="L36" s="105"/>
      <c r="M36" s="105"/>
      <c r="N36" s="105"/>
      <c r="O36" s="105"/>
      <c r="P36" s="105"/>
      <c r="Q36" s="105"/>
      <c r="R36" s="105"/>
      <c r="S36" s="105"/>
      <c r="T36" s="105"/>
      <c r="U36" s="105"/>
      <c r="V36" s="126"/>
      <c r="W36" s="105"/>
      <c r="X36" s="126" t="s">
        <v>8593</v>
      </c>
    </row>
    <row r="37" spans="1:24" x14ac:dyDescent="0.25">
      <c r="A37" s="126" t="s">
        <v>9224</v>
      </c>
      <c r="B37" s="128">
        <v>5</v>
      </c>
      <c r="C37" s="126" t="s">
        <v>9230</v>
      </c>
      <c r="D37" s="21">
        <v>44676</v>
      </c>
      <c r="E37" s="126" t="s">
        <v>829</v>
      </c>
      <c r="F37" s="126" t="s">
        <v>915</v>
      </c>
      <c r="G37" s="105"/>
      <c r="H37" s="105">
        <v>120</v>
      </c>
      <c r="I37" s="105">
        <v>120</v>
      </c>
      <c r="J37" s="105"/>
      <c r="K37" s="105"/>
      <c r="L37" s="105"/>
      <c r="M37" s="105"/>
      <c r="N37" s="105"/>
      <c r="O37" s="105"/>
      <c r="P37" s="105"/>
      <c r="Q37" s="105"/>
      <c r="R37" s="105"/>
      <c r="S37" s="105"/>
      <c r="T37" s="105"/>
      <c r="U37" s="105"/>
      <c r="V37" s="126"/>
      <c r="W37" s="105"/>
      <c r="X37" s="126" t="s">
        <v>8594</v>
      </c>
    </row>
    <row r="38" spans="1:24" x14ac:dyDescent="0.25">
      <c r="A38" s="126" t="s">
        <v>9224</v>
      </c>
      <c r="B38" s="128">
        <v>5</v>
      </c>
      <c r="C38" s="126" t="s">
        <v>9230</v>
      </c>
      <c r="D38" s="21">
        <v>44690</v>
      </c>
      <c r="E38" s="126" t="s">
        <v>829</v>
      </c>
      <c r="F38" s="126" t="s">
        <v>915</v>
      </c>
      <c r="G38" s="105"/>
      <c r="H38" s="105">
        <v>27</v>
      </c>
      <c r="I38" s="105">
        <v>27</v>
      </c>
      <c r="J38" s="105"/>
      <c r="K38" s="105"/>
      <c r="L38" s="105"/>
      <c r="M38" s="105"/>
      <c r="N38" s="105"/>
      <c r="O38" s="105"/>
      <c r="P38" s="105"/>
      <c r="Q38" s="105"/>
      <c r="R38" s="105"/>
      <c r="S38" s="105"/>
      <c r="T38" s="105"/>
      <c r="U38" s="105"/>
      <c r="V38" s="126"/>
      <c r="W38" s="105"/>
      <c r="X38" s="126" t="s">
        <v>8595</v>
      </c>
    </row>
    <row r="39" spans="1:24" x14ac:dyDescent="0.25">
      <c r="A39" s="126" t="s">
        <v>9236</v>
      </c>
      <c r="B39" s="128">
        <v>1</v>
      </c>
      <c r="C39" s="126"/>
      <c r="D39" s="21"/>
      <c r="E39" s="126"/>
      <c r="F39" s="126" t="s">
        <v>915</v>
      </c>
      <c r="G39" s="105"/>
      <c r="H39" s="105">
        <v>315</v>
      </c>
      <c r="I39" s="105">
        <v>271</v>
      </c>
      <c r="J39" s="105"/>
      <c r="K39" s="105"/>
      <c r="L39" s="105"/>
      <c r="M39" s="105">
        <v>44</v>
      </c>
      <c r="N39" s="105"/>
      <c r="O39" s="105"/>
      <c r="P39" s="105"/>
      <c r="Q39" s="105"/>
      <c r="R39" s="105"/>
      <c r="S39" s="105"/>
      <c r="T39" s="105"/>
      <c r="U39" s="105"/>
      <c r="V39" s="126"/>
      <c r="W39" s="105"/>
      <c r="X39" s="126" t="s">
        <v>8614</v>
      </c>
    </row>
    <row r="40" spans="1:24" x14ac:dyDescent="0.25">
      <c r="A40" s="126" t="s">
        <v>9237</v>
      </c>
      <c r="B40" s="128">
        <v>1</v>
      </c>
      <c r="C40" s="126"/>
      <c r="D40" s="21"/>
      <c r="E40" s="126"/>
      <c r="F40" s="126" t="s">
        <v>915</v>
      </c>
      <c r="G40" s="105"/>
      <c r="H40" s="105">
        <v>290</v>
      </c>
      <c r="I40" s="105">
        <v>261</v>
      </c>
      <c r="J40" s="105"/>
      <c r="K40" s="105"/>
      <c r="L40" s="105"/>
      <c r="M40" s="105">
        <v>29</v>
      </c>
      <c r="N40" s="105"/>
      <c r="O40" s="105"/>
      <c r="P40" s="105"/>
      <c r="Q40" s="105"/>
      <c r="R40" s="105"/>
      <c r="S40" s="105"/>
      <c r="T40" s="105"/>
      <c r="U40" s="105"/>
      <c r="V40" s="126"/>
      <c r="W40" s="105"/>
      <c r="X40" s="126" t="s">
        <v>8614</v>
      </c>
    </row>
    <row r="41" spans="1:24" x14ac:dyDescent="0.25">
      <c r="A41" s="126" t="s">
        <v>9243</v>
      </c>
      <c r="B41" s="128">
        <v>1</v>
      </c>
      <c r="C41" s="126"/>
      <c r="D41" s="21"/>
      <c r="E41" s="126"/>
      <c r="F41" s="126" t="s">
        <v>915</v>
      </c>
      <c r="G41" s="105"/>
      <c r="H41" s="105">
        <v>600</v>
      </c>
      <c r="I41" s="105">
        <v>150</v>
      </c>
      <c r="J41" s="105"/>
      <c r="K41" s="105"/>
      <c r="L41" s="105"/>
      <c r="M41" s="105">
        <v>300</v>
      </c>
      <c r="N41" s="105">
        <v>150</v>
      </c>
      <c r="O41" s="105"/>
      <c r="P41" s="105"/>
      <c r="Q41" s="105"/>
      <c r="R41" s="105"/>
      <c r="S41" s="105"/>
      <c r="T41" s="105"/>
      <c r="U41" s="105"/>
      <c r="V41" s="126"/>
      <c r="W41" s="105"/>
      <c r="X41" s="126" t="s">
        <v>8638</v>
      </c>
    </row>
    <row r="42" spans="1:24" x14ac:dyDescent="0.25">
      <c r="A42" s="126" t="s">
        <v>9243</v>
      </c>
      <c r="B42" s="128">
        <v>1</v>
      </c>
      <c r="C42" s="126"/>
      <c r="D42" s="21"/>
      <c r="E42" s="126"/>
      <c r="F42" s="126" t="s">
        <v>915</v>
      </c>
      <c r="G42" s="105"/>
      <c r="H42" s="105">
        <v>150</v>
      </c>
      <c r="I42" s="105">
        <v>150</v>
      </c>
      <c r="J42" s="105"/>
      <c r="K42" s="105"/>
      <c r="L42" s="105"/>
      <c r="M42" s="105"/>
      <c r="N42" s="105"/>
      <c r="O42" s="105"/>
      <c r="P42" s="105"/>
      <c r="Q42" s="105"/>
      <c r="R42" s="105"/>
      <c r="S42" s="105"/>
      <c r="T42" s="105"/>
      <c r="U42" s="105"/>
      <c r="V42" s="126"/>
      <c r="W42" s="105"/>
      <c r="X42" s="126" t="s">
        <v>8639</v>
      </c>
    </row>
    <row r="43" spans="1:24" x14ac:dyDescent="0.25">
      <c r="A43" s="126" t="s">
        <v>9244</v>
      </c>
      <c r="B43" s="128">
        <v>1</v>
      </c>
      <c r="C43" s="126"/>
      <c r="D43" s="21"/>
      <c r="E43" s="126"/>
      <c r="F43" s="126" t="s">
        <v>915</v>
      </c>
      <c r="G43" s="105"/>
      <c r="H43" s="105">
        <v>600</v>
      </c>
      <c r="I43" s="105">
        <v>150</v>
      </c>
      <c r="J43" s="105"/>
      <c r="K43" s="105"/>
      <c r="L43" s="105"/>
      <c r="M43" s="105">
        <v>300</v>
      </c>
      <c r="N43" s="105">
        <v>150</v>
      </c>
      <c r="O43" s="105"/>
      <c r="P43" s="105"/>
      <c r="Q43" s="105"/>
      <c r="R43" s="105"/>
      <c r="S43" s="105"/>
      <c r="T43" s="105"/>
      <c r="U43" s="105"/>
      <c r="V43" s="126"/>
      <c r="W43" s="105"/>
      <c r="X43" s="126" t="s">
        <v>8638</v>
      </c>
    </row>
    <row r="44" spans="1:24" x14ac:dyDescent="0.25">
      <c r="A44" s="126" t="s">
        <v>9244</v>
      </c>
      <c r="B44" s="128">
        <v>1</v>
      </c>
      <c r="C44" s="126"/>
      <c r="D44" s="21"/>
      <c r="E44" s="126"/>
      <c r="F44" s="126" t="s">
        <v>915</v>
      </c>
      <c r="G44" s="105"/>
      <c r="H44" s="105">
        <v>150</v>
      </c>
      <c r="I44" s="105">
        <v>150</v>
      </c>
      <c r="J44" s="105"/>
      <c r="K44" s="105"/>
      <c r="L44" s="105"/>
      <c r="M44" s="105"/>
      <c r="N44" s="105"/>
      <c r="O44" s="105"/>
      <c r="P44" s="105"/>
      <c r="Q44" s="105"/>
      <c r="R44" s="105"/>
      <c r="S44" s="105"/>
      <c r="T44" s="105"/>
      <c r="U44" s="105"/>
      <c r="V44" s="126"/>
      <c r="W44" s="105"/>
      <c r="X44" s="126" t="s">
        <v>8639</v>
      </c>
    </row>
    <row r="45" spans="1:24" x14ac:dyDescent="0.25">
      <c r="A45" s="126" t="s">
        <v>9246</v>
      </c>
      <c r="B45" s="128">
        <v>1</v>
      </c>
      <c r="C45" s="126"/>
      <c r="D45" s="21"/>
      <c r="E45" s="126"/>
      <c r="F45" s="126" t="s">
        <v>915</v>
      </c>
      <c r="G45" s="105"/>
      <c r="H45" s="105">
        <v>650</v>
      </c>
      <c r="I45" s="105">
        <v>200</v>
      </c>
      <c r="J45" s="105"/>
      <c r="K45" s="105"/>
      <c r="L45" s="105"/>
      <c r="M45" s="105">
        <v>300</v>
      </c>
      <c r="N45" s="105">
        <v>150</v>
      </c>
      <c r="O45" s="105"/>
      <c r="P45" s="105"/>
      <c r="Q45" s="105"/>
      <c r="R45" s="105"/>
      <c r="S45" s="105"/>
      <c r="T45" s="105"/>
      <c r="U45" s="105"/>
      <c r="V45" s="126"/>
      <c r="W45" s="105"/>
      <c r="X45" s="126" t="s">
        <v>8638</v>
      </c>
    </row>
    <row r="46" spans="1:24" x14ac:dyDescent="0.25">
      <c r="A46" s="126" t="s">
        <v>9246</v>
      </c>
      <c r="B46" s="128">
        <v>1</v>
      </c>
      <c r="C46" s="126"/>
      <c r="D46" s="21"/>
      <c r="E46" s="126"/>
      <c r="F46" s="126" t="s">
        <v>915</v>
      </c>
      <c r="G46" s="105"/>
      <c r="H46" s="105">
        <v>100</v>
      </c>
      <c r="I46" s="105">
        <v>100</v>
      </c>
      <c r="J46" s="105"/>
      <c r="K46" s="105"/>
      <c r="L46" s="105"/>
      <c r="M46" s="105"/>
      <c r="N46" s="105"/>
      <c r="O46" s="105"/>
      <c r="P46" s="105"/>
      <c r="Q46" s="105"/>
      <c r="R46" s="105"/>
      <c r="S46" s="105"/>
      <c r="T46" s="105"/>
      <c r="U46" s="105"/>
      <c r="V46" s="126"/>
      <c r="W46" s="105"/>
      <c r="X46" s="126" t="s">
        <v>8640</v>
      </c>
    </row>
    <row r="47" spans="1:24" x14ac:dyDescent="0.25">
      <c r="A47" s="126" t="s">
        <v>9268</v>
      </c>
      <c r="B47" s="128">
        <v>1</v>
      </c>
      <c r="C47" s="126" t="s">
        <v>9219</v>
      </c>
      <c r="D47" s="21"/>
      <c r="E47" s="126"/>
      <c r="F47" s="126"/>
      <c r="G47" s="105"/>
      <c r="H47" s="105">
        <v>100</v>
      </c>
      <c r="I47" s="105">
        <v>100</v>
      </c>
      <c r="J47" s="105"/>
      <c r="K47" s="105"/>
      <c r="L47" s="105"/>
      <c r="M47" s="105"/>
      <c r="N47" s="105"/>
      <c r="O47" s="105"/>
      <c r="P47" s="105"/>
      <c r="Q47" s="105"/>
      <c r="R47" s="105"/>
      <c r="S47" s="105"/>
      <c r="T47" s="105"/>
      <c r="U47" s="105"/>
      <c r="V47" s="126"/>
      <c r="W47" s="105"/>
      <c r="X47" s="126" t="s">
        <v>8680</v>
      </c>
    </row>
    <row r="48" spans="1:24" x14ac:dyDescent="0.25">
      <c r="A48" s="126" t="s">
        <v>9268</v>
      </c>
      <c r="B48" s="128">
        <v>1</v>
      </c>
      <c r="C48" s="126" t="s">
        <v>9219</v>
      </c>
      <c r="D48" s="21"/>
      <c r="E48" s="126"/>
      <c r="F48" s="126"/>
      <c r="G48" s="105"/>
      <c r="H48" s="105">
        <v>100</v>
      </c>
      <c r="I48" s="105" cm="1">
        <f t="array" aca="1" ref="I48" ca="1">I48:K48</f>
        <v>0</v>
      </c>
      <c r="J48" s="105"/>
      <c r="K48" s="105"/>
      <c r="L48" s="105"/>
      <c r="M48" s="105">
        <v>100</v>
      </c>
      <c r="N48" s="105"/>
      <c r="O48" s="105"/>
      <c r="P48" s="105"/>
      <c r="Q48" s="105"/>
      <c r="R48" s="105"/>
      <c r="S48" s="105"/>
      <c r="T48" s="105"/>
      <c r="U48" s="105"/>
      <c r="V48" s="126"/>
      <c r="W48" s="105"/>
      <c r="X48" s="126" t="s">
        <v>9312</v>
      </c>
    </row>
    <row r="49" spans="1:24" x14ac:dyDescent="0.25">
      <c r="A49" s="126" t="s">
        <v>9268</v>
      </c>
      <c r="B49" s="128">
        <v>2</v>
      </c>
      <c r="C49" s="126" t="s">
        <v>9220</v>
      </c>
      <c r="D49" s="21"/>
      <c r="E49" s="126" t="s">
        <v>734</v>
      </c>
      <c r="F49" s="126"/>
      <c r="G49" s="105"/>
      <c r="H49" s="105">
        <v>50</v>
      </c>
      <c r="I49" s="105">
        <v>50</v>
      </c>
      <c r="J49" s="105"/>
      <c r="K49" s="105"/>
      <c r="L49" s="105"/>
      <c r="M49" s="105"/>
      <c r="N49" s="105"/>
      <c r="O49" s="105"/>
      <c r="P49" s="105"/>
      <c r="Q49" s="105"/>
      <c r="R49" s="105"/>
      <c r="S49" s="105"/>
      <c r="T49" s="105"/>
      <c r="U49" s="105"/>
      <c r="V49" s="126"/>
      <c r="W49" s="105"/>
      <c r="X49" s="126"/>
    </row>
    <row r="50" spans="1:24" x14ac:dyDescent="0.25">
      <c r="A50" s="126" t="s">
        <v>9268</v>
      </c>
      <c r="B50" s="128">
        <v>2</v>
      </c>
      <c r="C50" s="126" t="s">
        <v>9220</v>
      </c>
      <c r="D50" s="21"/>
      <c r="E50" s="126"/>
      <c r="F50" s="126"/>
      <c r="G50" s="105"/>
      <c r="H50" s="105">
        <v>100</v>
      </c>
      <c r="I50" s="105" cm="1">
        <f t="array" aca="1" ref="I50" ca="1">I50:K50</f>
        <v>0</v>
      </c>
      <c r="J50" s="105"/>
      <c r="K50" s="105"/>
      <c r="L50" s="105"/>
      <c r="M50" s="105">
        <v>100</v>
      </c>
      <c r="N50" s="105"/>
      <c r="O50" s="105"/>
      <c r="P50" s="105"/>
      <c r="Q50" s="105"/>
      <c r="R50" s="105"/>
      <c r="S50" s="105"/>
      <c r="T50" s="105"/>
      <c r="U50" s="105"/>
      <c r="V50" s="126"/>
      <c r="W50" s="105"/>
      <c r="X50" s="126" t="s">
        <v>8680</v>
      </c>
    </row>
    <row r="51" spans="1:24" x14ac:dyDescent="0.25">
      <c r="A51" s="126" t="s">
        <v>9268</v>
      </c>
      <c r="B51" s="128">
        <v>2</v>
      </c>
      <c r="C51" s="126" t="s">
        <v>9220</v>
      </c>
      <c r="D51" s="21"/>
      <c r="E51" s="126"/>
      <c r="F51" s="126"/>
      <c r="G51" s="105"/>
      <c r="H51" s="105">
        <v>100</v>
      </c>
      <c r="I51" s="105">
        <v>100</v>
      </c>
      <c r="J51" s="105"/>
      <c r="K51" s="105"/>
      <c r="L51" s="105"/>
      <c r="M51" s="105"/>
      <c r="N51" s="105"/>
      <c r="O51" s="105"/>
      <c r="P51" s="105"/>
      <c r="Q51" s="105"/>
      <c r="R51" s="105"/>
      <c r="S51" s="105"/>
      <c r="T51" s="105"/>
      <c r="U51" s="105"/>
      <c r="V51" s="126"/>
      <c r="W51" s="105"/>
      <c r="X51" s="126" t="s">
        <v>9310</v>
      </c>
    </row>
    <row r="52" spans="1:24" x14ac:dyDescent="0.25">
      <c r="A52" s="126" t="s">
        <v>9268</v>
      </c>
      <c r="B52" s="128">
        <v>3</v>
      </c>
      <c r="C52" s="126" t="s">
        <v>9221</v>
      </c>
      <c r="D52" s="21"/>
      <c r="E52" s="126" t="s">
        <v>734</v>
      </c>
      <c r="F52" s="126"/>
      <c r="G52" s="105"/>
      <c r="H52" s="105">
        <v>100</v>
      </c>
      <c r="I52" s="105">
        <v>100</v>
      </c>
      <c r="J52" s="105"/>
      <c r="K52" s="105"/>
      <c r="L52" s="105"/>
      <c r="M52" s="105"/>
      <c r="N52" s="105"/>
      <c r="O52" s="105"/>
      <c r="P52" s="105"/>
      <c r="Q52" s="105"/>
      <c r="R52" s="105"/>
      <c r="S52" s="105"/>
      <c r="T52" s="105"/>
      <c r="U52" s="105"/>
      <c r="V52" s="126"/>
      <c r="W52" s="105"/>
      <c r="X52" s="126"/>
    </row>
    <row r="53" spans="1:24" x14ac:dyDescent="0.25">
      <c r="A53" s="126" t="s">
        <v>9268</v>
      </c>
      <c r="B53" s="128">
        <v>3</v>
      </c>
      <c r="C53" s="126" t="s">
        <v>9221</v>
      </c>
      <c r="D53" s="21"/>
      <c r="E53" s="126"/>
      <c r="F53" s="126"/>
      <c r="G53" s="105"/>
      <c r="H53" s="105">
        <v>100</v>
      </c>
      <c r="I53" s="105" cm="1">
        <f t="array" aca="1" ref="I53" ca="1">I53:K53</f>
        <v>0</v>
      </c>
      <c r="J53" s="105"/>
      <c r="K53" s="105"/>
      <c r="L53" s="105"/>
      <c r="M53" s="105">
        <v>100</v>
      </c>
      <c r="N53" s="105"/>
      <c r="O53" s="105"/>
      <c r="P53" s="105"/>
      <c r="Q53" s="105"/>
      <c r="R53" s="105"/>
      <c r="S53" s="105"/>
      <c r="T53" s="105"/>
      <c r="U53" s="105"/>
      <c r="V53" s="126"/>
      <c r="W53" s="105"/>
      <c r="X53" s="126" t="s">
        <v>8680</v>
      </c>
    </row>
    <row r="54" spans="1:24" x14ac:dyDescent="0.25">
      <c r="A54" s="126" t="s">
        <v>9268</v>
      </c>
      <c r="B54" s="128">
        <v>3</v>
      </c>
      <c r="C54" s="126" t="s">
        <v>9221</v>
      </c>
      <c r="D54" s="21"/>
      <c r="E54" s="126"/>
      <c r="F54" s="126"/>
      <c r="G54" s="105"/>
      <c r="H54" s="105">
        <v>100</v>
      </c>
      <c r="I54" s="105">
        <v>100</v>
      </c>
      <c r="J54" s="105"/>
      <c r="K54" s="105"/>
      <c r="L54" s="105"/>
      <c r="M54" s="105"/>
      <c r="N54" s="105"/>
      <c r="O54" s="105"/>
      <c r="P54" s="105"/>
      <c r="Q54" s="105"/>
      <c r="R54" s="105"/>
      <c r="S54" s="105"/>
      <c r="T54" s="105"/>
      <c r="U54" s="105"/>
      <c r="V54" s="126"/>
      <c r="W54" s="105"/>
      <c r="X54" s="126" t="s">
        <v>9311</v>
      </c>
    </row>
    <row r="55" spans="1:24" x14ac:dyDescent="0.25">
      <c r="A55" s="126" t="s">
        <v>9268</v>
      </c>
      <c r="B55" s="128">
        <v>4</v>
      </c>
      <c r="C55" s="126" t="s">
        <v>9222</v>
      </c>
      <c r="D55" s="21"/>
      <c r="E55" s="126" t="s">
        <v>734</v>
      </c>
      <c r="F55" s="126"/>
      <c r="G55" s="105"/>
      <c r="H55" s="105">
        <v>100</v>
      </c>
      <c r="I55" s="105">
        <v>150</v>
      </c>
      <c r="J55" s="105"/>
      <c r="K55" s="105"/>
      <c r="L55" s="105"/>
      <c r="M55" s="105"/>
      <c r="N55" s="105"/>
      <c r="O55" s="105"/>
      <c r="P55" s="105"/>
      <c r="Q55" s="105"/>
      <c r="R55" s="105"/>
      <c r="S55" s="105"/>
      <c r="T55" s="105"/>
      <c r="U55" s="105"/>
      <c r="V55" s="126"/>
      <c r="W55" s="105"/>
      <c r="X55" s="126"/>
    </row>
    <row r="56" spans="1:24" x14ac:dyDescent="0.25">
      <c r="A56" s="126" t="s">
        <v>9268</v>
      </c>
      <c r="B56" s="128">
        <v>4</v>
      </c>
      <c r="C56" s="126" t="s">
        <v>9222</v>
      </c>
      <c r="D56" s="21"/>
      <c r="E56" s="126"/>
      <c r="F56" s="126"/>
      <c r="G56" s="105"/>
      <c r="H56" s="105">
        <v>100</v>
      </c>
      <c r="I56" s="105" cm="1">
        <f t="array" aca="1" ref="I56" ca="1">I56:K56</f>
        <v>0</v>
      </c>
      <c r="J56" s="105"/>
      <c r="K56" s="105"/>
      <c r="L56" s="105"/>
      <c r="M56" s="105">
        <v>100</v>
      </c>
      <c r="N56" s="105"/>
      <c r="O56" s="105"/>
      <c r="P56" s="105"/>
      <c r="Q56" s="105"/>
      <c r="R56" s="105"/>
      <c r="S56" s="105"/>
      <c r="T56" s="105"/>
      <c r="U56" s="105"/>
      <c r="V56" s="126"/>
      <c r="W56" s="105"/>
      <c r="X56" s="126" t="s">
        <v>8680</v>
      </c>
    </row>
    <row r="57" spans="1:24" x14ac:dyDescent="0.25">
      <c r="A57" s="126" t="s">
        <v>9268</v>
      </c>
      <c r="B57" s="128">
        <v>4</v>
      </c>
      <c r="C57" s="126" t="s">
        <v>9222</v>
      </c>
      <c r="D57" s="21"/>
      <c r="E57" s="126"/>
      <c r="F57" s="126"/>
      <c r="G57" s="105"/>
      <c r="H57" s="105">
        <v>100</v>
      </c>
      <c r="I57" s="105">
        <v>100</v>
      </c>
      <c r="J57" s="105"/>
      <c r="K57" s="105"/>
      <c r="L57" s="105"/>
      <c r="M57" s="105"/>
      <c r="N57" s="105"/>
      <c r="O57" s="105"/>
      <c r="P57" s="105"/>
      <c r="Q57" s="105"/>
      <c r="R57" s="105"/>
      <c r="S57" s="105"/>
      <c r="T57" s="105"/>
      <c r="U57" s="105"/>
      <c r="V57" s="126"/>
      <c r="W57" s="105"/>
      <c r="X57" s="126" t="s">
        <v>9310</v>
      </c>
    </row>
    <row r="58" spans="1:24" x14ac:dyDescent="0.25">
      <c r="A58" s="126" t="s">
        <v>9269</v>
      </c>
      <c r="B58" s="128">
        <v>1</v>
      </c>
      <c r="C58" s="126" t="s">
        <v>9219</v>
      </c>
      <c r="D58" s="21"/>
      <c r="E58" s="126"/>
      <c r="F58" s="126"/>
      <c r="G58" s="105"/>
      <c r="H58" s="105">
        <v>100</v>
      </c>
      <c r="I58" s="105">
        <v>100</v>
      </c>
      <c r="J58" s="105"/>
      <c r="K58" s="105"/>
      <c r="L58" s="105"/>
      <c r="M58" s="105"/>
      <c r="N58" s="105"/>
      <c r="O58" s="105"/>
      <c r="P58" s="105"/>
      <c r="Q58" s="105"/>
      <c r="R58" s="105"/>
      <c r="S58" s="105"/>
      <c r="T58" s="105"/>
      <c r="U58" s="105"/>
      <c r="V58" s="126"/>
      <c r="W58" s="105"/>
      <c r="X58" s="126" t="s">
        <v>8680</v>
      </c>
    </row>
    <row r="59" spans="1:24" x14ac:dyDescent="0.25">
      <c r="A59" s="126" t="s">
        <v>9269</v>
      </c>
      <c r="B59" s="128">
        <v>1</v>
      </c>
      <c r="C59" s="126" t="s">
        <v>9219</v>
      </c>
      <c r="D59" s="21"/>
      <c r="E59" s="126"/>
      <c r="F59" s="126"/>
      <c r="G59" s="105"/>
      <c r="H59" s="105">
        <v>100</v>
      </c>
      <c r="I59" s="105" cm="1">
        <f t="array" aca="1" ref="I59" ca="1">I59:K59</f>
        <v>0</v>
      </c>
      <c r="J59" s="105"/>
      <c r="K59" s="105"/>
      <c r="L59" s="105"/>
      <c r="M59" s="105">
        <v>100</v>
      </c>
      <c r="N59" s="105"/>
      <c r="O59" s="105"/>
      <c r="P59" s="105"/>
      <c r="Q59" s="105"/>
      <c r="R59" s="105"/>
      <c r="S59" s="105"/>
      <c r="T59" s="105"/>
      <c r="U59" s="105"/>
      <c r="V59" s="126"/>
      <c r="W59" s="105"/>
      <c r="X59" s="126" t="s">
        <v>9312</v>
      </c>
    </row>
    <row r="60" spans="1:24" x14ac:dyDescent="0.25">
      <c r="A60" s="126" t="s">
        <v>9269</v>
      </c>
      <c r="B60" s="128">
        <v>2</v>
      </c>
      <c r="C60" s="126" t="s">
        <v>9220</v>
      </c>
      <c r="D60" s="21"/>
      <c r="E60" s="126" t="s">
        <v>734</v>
      </c>
      <c r="F60" s="126"/>
      <c r="G60" s="105"/>
      <c r="H60" s="105">
        <v>50</v>
      </c>
      <c r="I60" s="105">
        <v>50</v>
      </c>
      <c r="J60" s="105"/>
      <c r="K60" s="105"/>
      <c r="L60" s="105"/>
      <c r="M60" s="105"/>
      <c r="N60" s="105"/>
      <c r="O60" s="105"/>
      <c r="P60" s="105"/>
      <c r="Q60" s="105"/>
      <c r="R60" s="105"/>
      <c r="S60" s="105"/>
      <c r="T60" s="105"/>
      <c r="U60" s="105"/>
      <c r="V60" s="126"/>
      <c r="W60" s="105"/>
      <c r="X60" s="126"/>
    </row>
    <row r="61" spans="1:24" x14ac:dyDescent="0.25">
      <c r="A61" s="126" t="s">
        <v>9269</v>
      </c>
      <c r="B61" s="128">
        <v>2</v>
      </c>
      <c r="C61" s="126" t="s">
        <v>9220</v>
      </c>
      <c r="D61" s="21"/>
      <c r="E61" s="126"/>
      <c r="F61" s="126"/>
      <c r="G61" s="105"/>
      <c r="H61" s="105">
        <v>100</v>
      </c>
      <c r="I61" s="105" cm="1">
        <f t="array" aca="1" ref="I61" ca="1">I61:K61</f>
        <v>0</v>
      </c>
      <c r="J61" s="105"/>
      <c r="K61" s="105"/>
      <c r="L61" s="105"/>
      <c r="M61" s="105">
        <v>100</v>
      </c>
      <c r="N61" s="105"/>
      <c r="O61" s="105"/>
      <c r="P61" s="105"/>
      <c r="Q61" s="105"/>
      <c r="R61" s="105"/>
      <c r="S61" s="105"/>
      <c r="T61" s="105"/>
      <c r="U61" s="105"/>
      <c r="V61" s="126"/>
      <c r="W61" s="105"/>
      <c r="X61" s="126" t="s">
        <v>8680</v>
      </c>
    </row>
    <row r="62" spans="1:24" x14ac:dyDescent="0.25">
      <c r="A62" s="126" t="s">
        <v>9269</v>
      </c>
      <c r="B62" s="128">
        <v>2</v>
      </c>
      <c r="C62" s="126" t="s">
        <v>9220</v>
      </c>
      <c r="D62" s="21"/>
      <c r="E62" s="126"/>
      <c r="F62" s="126"/>
      <c r="G62" s="105"/>
      <c r="H62" s="105">
        <v>100</v>
      </c>
      <c r="I62" s="105">
        <v>100</v>
      </c>
      <c r="J62" s="105"/>
      <c r="K62" s="105"/>
      <c r="L62" s="105"/>
      <c r="M62" s="105"/>
      <c r="N62" s="105"/>
      <c r="O62" s="105"/>
      <c r="P62" s="105"/>
      <c r="Q62" s="105"/>
      <c r="R62" s="105"/>
      <c r="S62" s="105"/>
      <c r="T62" s="105"/>
      <c r="U62" s="105"/>
      <c r="V62" s="126"/>
      <c r="W62" s="105"/>
      <c r="X62" s="126" t="s">
        <v>9310</v>
      </c>
    </row>
    <row r="63" spans="1:24" x14ac:dyDescent="0.25">
      <c r="A63" s="126" t="s">
        <v>9269</v>
      </c>
      <c r="B63" s="128">
        <v>3</v>
      </c>
      <c r="C63" s="126" t="s">
        <v>9221</v>
      </c>
      <c r="D63" s="21"/>
      <c r="E63" s="126" t="s">
        <v>734</v>
      </c>
      <c r="F63" s="126"/>
      <c r="G63" s="105"/>
      <c r="H63" s="105">
        <v>100</v>
      </c>
      <c r="I63" s="105">
        <v>100</v>
      </c>
      <c r="J63" s="105"/>
      <c r="K63" s="105"/>
      <c r="L63" s="105"/>
      <c r="M63" s="105"/>
      <c r="N63" s="105"/>
      <c r="O63" s="105"/>
      <c r="P63" s="105"/>
      <c r="Q63" s="105"/>
      <c r="R63" s="105"/>
      <c r="S63" s="105"/>
      <c r="T63" s="105"/>
      <c r="U63" s="105"/>
      <c r="V63" s="126"/>
      <c r="W63" s="105"/>
      <c r="X63" s="126"/>
    </row>
    <row r="64" spans="1:24" x14ac:dyDescent="0.25">
      <c r="A64" s="126" t="s">
        <v>9269</v>
      </c>
      <c r="B64" s="128">
        <v>3</v>
      </c>
      <c r="C64" s="126" t="s">
        <v>9221</v>
      </c>
      <c r="D64" s="21"/>
      <c r="E64" s="126"/>
      <c r="F64" s="126"/>
      <c r="G64" s="105"/>
      <c r="H64" s="105">
        <v>100</v>
      </c>
      <c r="I64" s="105" cm="1">
        <f t="array" aca="1" ref="I64" ca="1">I64:K64</f>
        <v>0</v>
      </c>
      <c r="J64" s="105"/>
      <c r="K64" s="105"/>
      <c r="L64" s="105"/>
      <c r="M64" s="105">
        <v>100</v>
      </c>
      <c r="N64" s="105"/>
      <c r="O64" s="105"/>
      <c r="P64" s="105"/>
      <c r="Q64" s="105"/>
      <c r="R64" s="105"/>
      <c r="S64" s="105"/>
      <c r="T64" s="105"/>
      <c r="U64" s="105"/>
      <c r="V64" s="126"/>
      <c r="W64" s="105"/>
      <c r="X64" s="126" t="s">
        <v>8680</v>
      </c>
    </row>
    <row r="65" spans="1:24" x14ac:dyDescent="0.25">
      <c r="A65" s="126" t="s">
        <v>9269</v>
      </c>
      <c r="B65" s="128">
        <v>3</v>
      </c>
      <c r="C65" s="126" t="s">
        <v>9221</v>
      </c>
      <c r="D65" s="21"/>
      <c r="E65" s="126"/>
      <c r="F65" s="126"/>
      <c r="G65" s="105"/>
      <c r="H65" s="105">
        <v>100</v>
      </c>
      <c r="I65" s="105">
        <v>100</v>
      </c>
      <c r="J65" s="105"/>
      <c r="K65" s="105"/>
      <c r="L65" s="105"/>
      <c r="M65" s="105"/>
      <c r="N65" s="105"/>
      <c r="O65" s="105"/>
      <c r="P65" s="105"/>
      <c r="Q65" s="105"/>
      <c r="R65" s="105"/>
      <c r="S65" s="105"/>
      <c r="T65" s="105"/>
      <c r="U65" s="105"/>
      <c r="V65" s="126"/>
      <c r="W65" s="105"/>
      <c r="X65" s="126" t="s">
        <v>9311</v>
      </c>
    </row>
    <row r="66" spans="1:24" x14ac:dyDescent="0.25">
      <c r="A66" s="126" t="s">
        <v>9269</v>
      </c>
      <c r="B66" s="128">
        <v>4</v>
      </c>
      <c r="C66" s="126" t="s">
        <v>9222</v>
      </c>
      <c r="D66" s="21"/>
      <c r="E66" s="126" t="s">
        <v>734</v>
      </c>
      <c r="F66" s="126"/>
      <c r="G66" s="105"/>
      <c r="H66" s="105">
        <v>100</v>
      </c>
      <c r="I66" s="105">
        <v>150</v>
      </c>
      <c r="J66" s="105"/>
      <c r="K66" s="105"/>
      <c r="L66" s="105"/>
      <c r="M66" s="105"/>
      <c r="N66" s="105"/>
      <c r="O66" s="105"/>
      <c r="P66" s="105"/>
      <c r="Q66" s="105"/>
      <c r="R66" s="105"/>
      <c r="S66" s="105"/>
      <c r="T66" s="105"/>
      <c r="U66" s="105"/>
      <c r="V66" s="126"/>
      <c r="W66" s="105"/>
      <c r="X66" s="126"/>
    </row>
    <row r="67" spans="1:24" x14ac:dyDescent="0.25">
      <c r="A67" s="126" t="s">
        <v>9269</v>
      </c>
      <c r="B67" s="128">
        <v>4</v>
      </c>
      <c r="C67" s="126" t="s">
        <v>9222</v>
      </c>
      <c r="D67" s="21"/>
      <c r="E67" s="126"/>
      <c r="F67" s="126"/>
      <c r="G67" s="105"/>
      <c r="H67" s="105">
        <v>100</v>
      </c>
      <c r="I67" s="105" cm="1">
        <f t="array" aca="1" ref="I67" ca="1">I67:K67</f>
        <v>0</v>
      </c>
      <c r="J67" s="105"/>
      <c r="K67" s="105"/>
      <c r="L67" s="105"/>
      <c r="M67" s="105">
        <v>100</v>
      </c>
      <c r="N67" s="105"/>
      <c r="O67" s="105"/>
      <c r="P67" s="105"/>
      <c r="Q67" s="105"/>
      <c r="R67" s="105"/>
      <c r="S67" s="105"/>
      <c r="T67" s="105"/>
      <c r="U67" s="105"/>
      <c r="V67" s="126"/>
      <c r="W67" s="105"/>
      <c r="X67" s="126" t="s">
        <v>8680</v>
      </c>
    </row>
    <row r="68" spans="1:24" x14ac:dyDescent="0.25">
      <c r="A68" s="126" t="s">
        <v>9269</v>
      </c>
      <c r="B68" s="128">
        <v>4</v>
      </c>
      <c r="C68" s="126" t="s">
        <v>9222</v>
      </c>
      <c r="D68" s="21"/>
      <c r="E68" s="126"/>
      <c r="F68" s="126"/>
      <c r="G68" s="105"/>
      <c r="H68" s="105">
        <v>100</v>
      </c>
      <c r="I68" s="105">
        <v>100</v>
      </c>
      <c r="J68" s="105"/>
      <c r="K68" s="105"/>
      <c r="L68" s="105"/>
      <c r="M68" s="105"/>
      <c r="N68" s="105"/>
      <c r="O68" s="105"/>
      <c r="P68" s="105"/>
      <c r="Q68" s="105"/>
      <c r="R68" s="105"/>
      <c r="S68" s="105"/>
      <c r="T68" s="105"/>
      <c r="U68" s="105"/>
      <c r="V68" s="126"/>
      <c r="W68" s="105"/>
      <c r="X68" s="126" t="s">
        <v>9310</v>
      </c>
    </row>
    <row r="69" spans="1:24" x14ac:dyDescent="0.25">
      <c r="A69" s="126" t="s">
        <v>9270</v>
      </c>
      <c r="B69" s="128">
        <v>1</v>
      </c>
      <c r="C69" s="126" t="s">
        <v>9219</v>
      </c>
      <c r="D69" s="21"/>
      <c r="E69" s="126"/>
      <c r="F69" s="126"/>
      <c r="G69" s="105"/>
      <c r="H69" s="105">
        <v>100</v>
      </c>
      <c r="I69" s="105">
        <v>100</v>
      </c>
      <c r="J69" s="105"/>
      <c r="K69" s="105"/>
      <c r="L69" s="105"/>
      <c r="M69" s="105"/>
      <c r="N69" s="105"/>
      <c r="O69" s="105"/>
      <c r="P69" s="105"/>
      <c r="Q69" s="105"/>
      <c r="R69" s="105"/>
      <c r="S69" s="105"/>
      <c r="T69" s="105"/>
      <c r="U69" s="105"/>
      <c r="V69" s="126"/>
      <c r="W69" s="105"/>
      <c r="X69" s="126" t="s">
        <v>8680</v>
      </c>
    </row>
    <row r="70" spans="1:24" x14ac:dyDescent="0.25">
      <c r="A70" s="126" t="s">
        <v>9270</v>
      </c>
      <c r="B70" s="128">
        <v>1</v>
      </c>
      <c r="C70" s="126" t="s">
        <v>9219</v>
      </c>
      <c r="D70" s="21"/>
      <c r="E70" s="126"/>
      <c r="F70" s="126"/>
      <c r="G70" s="105"/>
      <c r="H70" s="105">
        <v>100</v>
      </c>
      <c r="I70" s="105" cm="1">
        <f t="array" aca="1" ref="I70" ca="1">I70:K70</f>
        <v>0</v>
      </c>
      <c r="J70" s="105"/>
      <c r="K70" s="105"/>
      <c r="L70" s="105"/>
      <c r="M70" s="105">
        <v>100</v>
      </c>
      <c r="N70" s="105"/>
      <c r="O70" s="105"/>
      <c r="P70" s="105"/>
      <c r="Q70" s="105"/>
      <c r="R70" s="105"/>
      <c r="S70" s="105"/>
      <c r="T70" s="105"/>
      <c r="U70" s="105"/>
      <c r="V70" s="126"/>
      <c r="W70" s="105"/>
      <c r="X70" s="126" t="s">
        <v>9312</v>
      </c>
    </row>
    <row r="71" spans="1:24" x14ac:dyDescent="0.25">
      <c r="A71" s="126" t="s">
        <v>9270</v>
      </c>
      <c r="B71" s="128">
        <v>2</v>
      </c>
      <c r="C71" s="126" t="s">
        <v>9220</v>
      </c>
      <c r="D71" s="21"/>
      <c r="E71" s="126" t="s">
        <v>734</v>
      </c>
      <c r="F71" s="126"/>
      <c r="G71" s="105"/>
      <c r="H71" s="105">
        <v>50</v>
      </c>
      <c r="I71" s="105">
        <v>50</v>
      </c>
      <c r="J71" s="105"/>
      <c r="K71" s="105"/>
      <c r="L71" s="105"/>
      <c r="M71" s="105"/>
      <c r="N71" s="105"/>
      <c r="O71" s="105"/>
      <c r="P71" s="105"/>
      <c r="Q71" s="105"/>
      <c r="R71" s="105"/>
      <c r="S71" s="105"/>
      <c r="T71" s="105"/>
      <c r="U71" s="105"/>
      <c r="V71" s="126"/>
      <c r="W71" s="105"/>
      <c r="X71" s="126"/>
    </row>
    <row r="72" spans="1:24" x14ac:dyDescent="0.25">
      <c r="A72" s="126" t="s">
        <v>9270</v>
      </c>
      <c r="B72" s="128">
        <v>2</v>
      </c>
      <c r="C72" s="126" t="s">
        <v>9220</v>
      </c>
      <c r="D72" s="21"/>
      <c r="E72" s="126"/>
      <c r="F72" s="126"/>
      <c r="G72" s="105"/>
      <c r="H72" s="105">
        <v>100</v>
      </c>
      <c r="I72" s="105" cm="1">
        <f t="array" aca="1" ref="I72" ca="1">I72:K72</f>
        <v>0</v>
      </c>
      <c r="J72" s="105"/>
      <c r="K72" s="105"/>
      <c r="L72" s="105"/>
      <c r="M72" s="105">
        <v>100</v>
      </c>
      <c r="N72" s="105"/>
      <c r="O72" s="105"/>
      <c r="P72" s="105"/>
      <c r="Q72" s="105"/>
      <c r="R72" s="105"/>
      <c r="S72" s="105"/>
      <c r="T72" s="105"/>
      <c r="U72" s="105"/>
      <c r="V72" s="126"/>
      <c r="W72" s="105"/>
      <c r="X72" s="126" t="s">
        <v>8680</v>
      </c>
    </row>
    <row r="73" spans="1:24" x14ac:dyDescent="0.25">
      <c r="A73" s="126" t="s">
        <v>9270</v>
      </c>
      <c r="B73" s="128">
        <v>2</v>
      </c>
      <c r="C73" s="126" t="s">
        <v>9220</v>
      </c>
      <c r="D73" s="21"/>
      <c r="E73" s="126"/>
      <c r="F73" s="126"/>
      <c r="G73" s="105"/>
      <c r="H73" s="105">
        <v>100</v>
      </c>
      <c r="I73" s="105">
        <v>100</v>
      </c>
      <c r="J73" s="105"/>
      <c r="K73" s="105"/>
      <c r="L73" s="105"/>
      <c r="M73" s="105"/>
      <c r="N73" s="105"/>
      <c r="O73" s="105"/>
      <c r="P73" s="105"/>
      <c r="Q73" s="105"/>
      <c r="R73" s="105"/>
      <c r="S73" s="105"/>
      <c r="T73" s="105"/>
      <c r="U73" s="105"/>
      <c r="V73" s="126"/>
      <c r="W73" s="105"/>
      <c r="X73" s="126" t="s">
        <v>9310</v>
      </c>
    </row>
    <row r="74" spans="1:24" x14ac:dyDescent="0.25">
      <c r="A74" s="126" t="s">
        <v>9270</v>
      </c>
      <c r="B74" s="128">
        <v>3</v>
      </c>
      <c r="C74" s="126" t="s">
        <v>9221</v>
      </c>
      <c r="D74" s="21"/>
      <c r="E74" s="126" t="s">
        <v>734</v>
      </c>
      <c r="F74" s="126"/>
      <c r="G74" s="105"/>
      <c r="H74" s="105">
        <v>100</v>
      </c>
      <c r="I74" s="105">
        <v>100</v>
      </c>
      <c r="J74" s="105"/>
      <c r="K74" s="105"/>
      <c r="L74" s="105"/>
      <c r="M74" s="105"/>
      <c r="N74" s="105"/>
      <c r="O74" s="105"/>
      <c r="P74" s="105"/>
      <c r="Q74" s="105"/>
      <c r="R74" s="105"/>
      <c r="S74" s="105"/>
      <c r="T74" s="105"/>
      <c r="U74" s="105"/>
      <c r="V74" s="126"/>
      <c r="W74" s="105"/>
      <c r="X74" s="126"/>
    </row>
    <row r="75" spans="1:24" x14ac:dyDescent="0.25">
      <c r="A75" s="126" t="s">
        <v>9270</v>
      </c>
      <c r="B75" s="128">
        <v>3</v>
      </c>
      <c r="C75" s="126" t="s">
        <v>9221</v>
      </c>
      <c r="D75" s="21"/>
      <c r="E75" s="126"/>
      <c r="F75" s="126"/>
      <c r="G75" s="105"/>
      <c r="H75" s="105">
        <v>100</v>
      </c>
      <c r="I75" s="105" cm="1">
        <f t="array" aca="1" ref="I75" ca="1">I75:K75</f>
        <v>0</v>
      </c>
      <c r="J75" s="105"/>
      <c r="K75" s="105"/>
      <c r="L75" s="105"/>
      <c r="M75" s="105">
        <v>100</v>
      </c>
      <c r="N75" s="105"/>
      <c r="O75" s="105"/>
      <c r="P75" s="105"/>
      <c r="Q75" s="105"/>
      <c r="R75" s="105"/>
      <c r="S75" s="105"/>
      <c r="T75" s="105"/>
      <c r="U75" s="105"/>
      <c r="V75" s="126"/>
      <c r="W75" s="105"/>
      <c r="X75" s="126" t="s">
        <v>8680</v>
      </c>
    </row>
    <row r="76" spans="1:24" x14ac:dyDescent="0.25">
      <c r="A76" s="126" t="s">
        <v>9270</v>
      </c>
      <c r="B76" s="128">
        <v>3</v>
      </c>
      <c r="C76" s="126" t="s">
        <v>9221</v>
      </c>
      <c r="D76" s="21"/>
      <c r="E76" s="126"/>
      <c r="F76" s="126"/>
      <c r="G76" s="105"/>
      <c r="H76" s="105">
        <v>100</v>
      </c>
      <c r="I76" s="105">
        <v>100</v>
      </c>
      <c r="J76" s="105"/>
      <c r="K76" s="105"/>
      <c r="L76" s="105"/>
      <c r="M76" s="105"/>
      <c r="N76" s="105"/>
      <c r="O76" s="105"/>
      <c r="P76" s="105"/>
      <c r="Q76" s="105"/>
      <c r="R76" s="105"/>
      <c r="S76" s="105"/>
      <c r="T76" s="105"/>
      <c r="U76" s="105"/>
      <c r="V76" s="126"/>
      <c r="W76" s="105"/>
      <c r="X76" s="126" t="s">
        <v>9311</v>
      </c>
    </row>
    <row r="77" spans="1:24" x14ac:dyDescent="0.25">
      <c r="A77" s="126" t="s">
        <v>9270</v>
      </c>
      <c r="B77" s="128">
        <v>4</v>
      </c>
      <c r="C77" s="126" t="s">
        <v>9222</v>
      </c>
      <c r="D77" s="21"/>
      <c r="E77" s="126" t="s">
        <v>734</v>
      </c>
      <c r="F77" s="126"/>
      <c r="G77" s="105"/>
      <c r="H77" s="105">
        <v>100</v>
      </c>
      <c r="I77" s="105">
        <v>150</v>
      </c>
      <c r="J77" s="105"/>
      <c r="K77" s="105"/>
      <c r="L77" s="105"/>
      <c r="M77" s="105"/>
      <c r="N77" s="105"/>
      <c r="O77" s="105"/>
      <c r="P77" s="105"/>
      <c r="Q77" s="105"/>
      <c r="R77" s="105"/>
      <c r="S77" s="105"/>
      <c r="T77" s="105"/>
      <c r="U77" s="105"/>
      <c r="V77" s="126"/>
      <c r="W77" s="105"/>
      <c r="X77" s="126"/>
    </row>
    <row r="78" spans="1:24" x14ac:dyDescent="0.25">
      <c r="A78" s="126" t="s">
        <v>9270</v>
      </c>
      <c r="B78" s="128">
        <v>4</v>
      </c>
      <c r="C78" s="126" t="s">
        <v>9222</v>
      </c>
      <c r="D78" s="21"/>
      <c r="E78" s="126"/>
      <c r="F78" s="126"/>
      <c r="G78" s="105"/>
      <c r="H78" s="105">
        <v>100</v>
      </c>
      <c r="I78" s="105" cm="1">
        <f t="array" aca="1" ref="I78" ca="1">I78:K78</f>
        <v>0</v>
      </c>
      <c r="J78" s="105"/>
      <c r="K78" s="105"/>
      <c r="L78" s="105"/>
      <c r="M78" s="105">
        <v>100</v>
      </c>
      <c r="N78" s="105"/>
      <c r="O78" s="105"/>
      <c r="P78" s="105"/>
      <c r="Q78" s="105"/>
      <c r="R78" s="105"/>
      <c r="S78" s="105"/>
      <c r="T78" s="105"/>
      <c r="U78" s="105"/>
      <c r="V78" s="126"/>
      <c r="W78" s="105"/>
      <c r="X78" s="126" t="s">
        <v>8680</v>
      </c>
    </row>
    <row r="79" spans="1:24" x14ac:dyDescent="0.25">
      <c r="A79" s="126" t="s">
        <v>9270</v>
      </c>
      <c r="B79" s="128">
        <v>4</v>
      </c>
      <c r="C79" s="126" t="s">
        <v>9222</v>
      </c>
      <c r="D79" s="21"/>
      <c r="E79" s="126"/>
      <c r="F79" s="126"/>
      <c r="G79" s="105"/>
      <c r="H79" s="105">
        <v>100</v>
      </c>
      <c r="I79" s="105">
        <v>100</v>
      </c>
      <c r="J79" s="105"/>
      <c r="K79" s="105"/>
      <c r="L79" s="105"/>
      <c r="M79" s="105"/>
      <c r="N79" s="105"/>
      <c r="O79" s="105"/>
      <c r="P79" s="105"/>
      <c r="Q79" s="105"/>
      <c r="R79" s="105"/>
      <c r="S79" s="105"/>
      <c r="T79" s="105"/>
      <c r="U79" s="105"/>
      <c r="V79" s="126"/>
      <c r="W79" s="105"/>
      <c r="X79" s="126" t="s">
        <v>9310</v>
      </c>
    </row>
    <row r="80" spans="1:24" x14ac:dyDescent="0.25">
      <c r="A80" s="126" t="s">
        <v>9271</v>
      </c>
      <c r="B80" s="128">
        <v>1</v>
      </c>
      <c r="C80" s="126" t="s">
        <v>9219</v>
      </c>
      <c r="D80" s="21"/>
      <c r="E80" s="126"/>
      <c r="F80" s="126"/>
      <c r="G80" s="105"/>
      <c r="H80" s="105">
        <v>100</v>
      </c>
      <c r="I80" s="105">
        <v>100</v>
      </c>
      <c r="J80" s="105"/>
      <c r="K80" s="105"/>
      <c r="L80" s="105"/>
      <c r="M80" s="105"/>
      <c r="N80" s="105"/>
      <c r="O80" s="105"/>
      <c r="P80" s="105"/>
      <c r="Q80" s="105"/>
      <c r="R80" s="105"/>
      <c r="S80" s="105"/>
      <c r="T80" s="105"/>
      <c r="U80" s="105"/>
      <c r="V80" s="126"/>
      <c r="W80" s="105"/>
      <c r="X80" s="126" t="s">
        <v>8680</v>
      </c>
    </row>
    <row r="81" spans="1:24" x14ac:dyDescent="0.25">
      <c r="A81" s="126" t="s">
        <v>9271</v>
      </c>
      <c r="B81" s="128">
        <v>1</v>
      </c>
      <c r="C81" s="126" t="s">
        <v>9219</v>
      </c>
      <c r="D81" s="21"/>
      <c r="E81" s="126"/>
      <c r="F81" s="126"/>
      <c r="G81" s="105"/>
      <c r="H81" s="105">
        <v>100</v>
      </c>
      <c r="I81" s="105" cm="1">
        <f t="array" aca="1" ref="I81" ca="1">I81:K81</f>
        <v>0</v>
      </c>
      <c r="J81" s="105"/>
      <c r="K81" s="105"/>
      <c r="L81" s="105"/>
      <c r="M81" s="105">
        <v>100</v>
      </c>
      <c r="N81" s="105"/>
      <c r="O81" s="105"/>
      <c r="P81" s="105"/>
      <c r="Q81" s="105"/>
      <c r="R81" s="105"/>
      <c r="S81" s="105"/>
      <c r="T81" s="105"/>
      <c r="U81" s="105"/>
      <c r="V81" s="126"/>
      <c r="W81" s="105"/>
      <c r="X81" s="126" t="s">
        <v>9312</v>
      </c>
    </row>
    <row r="82" spans="1:24" x14ac:dyDescent="0.25">
      <c r="A82" s="126" t="s">
        <v>9271</v>
      </c>
      <c r="B82" s="128">
        <v>2</v>
      </c>
      <c r="C82" s="126" t="s">
        <v>9220</v>
      </c>
      <c r="D82" s="21"/>
      <c r="E82" s="126" t="s">
        <v>734</v>
      </c>
      <c r="F82" s="126"/>
      <c r="G82" s="105"/>
      <c r="H82" s="105">
        <v>50</v>
      </c>
      <c r="I82" s="105">
        <v>50</v>
      </c>
      <c r="J82" s="105"/>
      <c r="K82" s="105"/>
      <c r="L82" s="105"/>
      <c r="M82" s="105"/>
      <c r="N82" s="105"/>
      <c r="O82" s="105"/>
      <c r="P82" s="105"/>
      <c r="Q82" s="105"/>
      <c r="R82" s="105"/>
      <c r="S82" s="105"/>
      <c r="T82" s="105"/>
      <c r="U82" s="105"/>
      <c r="V82" s="126"/>
      <c r="W82" s="105"/>
      <c r="X82" s="126"/>
    </row>
    <row r="83" spans="1:24" x14ac:dyDescent="0.25">
      <c r="A83" s="126" t="s">
        <v>9271</v>
      </c>
      <c r="B83" s="128">
        <v>2</v>
      </c>
      <c r="C83" s="126" t="s">
        <v>9220</v>
      </c>
      <c r="D83" s="21"/>
      <c r="E83" s="126"/>
      <c r="F83" s="126"/>
      <c r="G83" s="105"/>
      <c r="H83" s="105">
        <v>100</v>
      </c>
      <c r="I83" s="105" cm="1">
        <f t="array" aca="1" ref="I83" ca="1">I83:K83</f>
        <v>0</v>
      </c>
      <c r="J83" s="105"/>
      <c r="K83" s="105"/>
      <c r="L83" s="105"/>
      <c r="M83" s="105">
        <v>100</v>
      </c>
      <c r="N83" s="105"/>
      <c r="O83" s="105"/>
      <c r="P83" s="105"/>
      <c r="Q83" s="105"/>
      <c r="R83" s="105"/>
      <c r="S83" s="105"/>
      <c r="T83" s="105"/>
      <c r="U83" s="105"/>
      <c r="V83" s="126"/>
      <c r="W83" s="105"/>
      <c r="X83" s="126" t="s">
        <v>8680</v>
      </c>
    </row>
    <row r="84" spans="1:24" x14ac:dyDescent="0.25">
      <c r="A84" s="126" t="s">
        <v>9271</v>
      </c>
      <c r="B84" s="128">
        <v>2</v>
      </c>
      <c r="C84" s="126" t="s">
        <v>9220</v>
      </c>
      <c r="D84" s="21"/>
      <c r="E84" s="126"/>
      <c r="F84" s="126"/>
      <c r="G84" s="105"/>
      <c r="H84" s="105">
        <v>100</v>
      </c>
      <c r="I84" s="105">
        <v>100</v>
      </c>
      <c r="J84" s="105"/>
      <c r="K84" s="105"/>
      <c r="L84" s="105"/>
      <c r="M84" s="105"/>
      <c r="N84" s="105"/>
      <c r="O84" s="105"/>
      <c r="P84" s="105"/>
      <c r="Q84" s="105"/>
      <c r="R84" s="105"/>
      <c r="S84" s="105"/>
      <c r="T84" s="105"/>
      <c r="U84" s="105"/>
      <c r="V84" s="126"/>
      <c r="W84" s="105"/>
      <c r="X84" s="126" t="s">
        <v>9310</v>
      </c>
    </row>
    <row r="85" spans="1:24" x14ac:dyDescent="0.25">
      <c r="A85" s="126" t="s">
        <v>9271</v>
      </c>
      <c r="B85" s="128">
        <v>3</v>
      </c>
      <c r="C85" s="126" t="s">
        <v>9221</v>
      </c>
      <c r="D85" s="21"/>
      <c r="E85" s="126" t="s">
        <v>734</v>
      </c>
      <c r="F85" s="126"/>
      <c r="G85" s="105"/>
      <c r="H85" s="105">
        <v>100</v>
      </c>
      <c r="I85" s="105">
        <v>100</v>
      </c>
      <c r="J85" s="105"/>
      <c r="K85" s="105"/>
      <c r="L85" s="105"/>
      <c r="M85" s="105"/>
      <c r="N85" s="105"/>
      <c r="O85" s="105"/>
      <c r="P85" s="105"/>
      <c r="Q85" s="105"/>
      <c r="R85" s="105"/>
      <c r="S85" s="105"/>
      <c r="T85" s="105"/>
      <c r="U85" s="105"/>
      <c r="V85" s="126"/>
      <c r="W85" s="105"/>
      <c r="X85" s="126"/>
    </row>
    <row r="86" spans="1:24" x14ac:dyDescent="0.25">
      <c r="A86" s="126" t="s">
        <v>9271</v>
      </c>
      <c r="B86" s="128">
        <v>3</v>
      </c>
      <c r="C86" s="126" t="s">
        <v>9221</v>
      </c>
      <c r="D86" s="21"/>
      <c r="E86" s="126"/>
      <c r="F86" s="126"/>
      <c r="G86" s="105"/>
      <c r="H86" s="105">
        <v>100</v>
      </c>
      <c r="I86" s="105" cm="1">
        <f t="array" aca="1" ref="I86" ca="1">I86:K86</f>
        <v>0</v>
      </c>
      <c r="J86" s="105"/>
      <c r="K86" s="105"/>
      <c r="L86" s="105"/>
      <c r="M86" s="105">
        <v>100</v>
      </c>
      <c r="N86" s="105"/>
      <c r="O86" s="105"/>
      <c r="P86" s="105"/>
      <c r="Q86" s="105"/>
      <c r="R86" s="105"/>
      <c r="S86" s="105"/>
      <c r="T86" s="105"/>
      <c r="U86" s="105"/>
      <c r="V86" s="126"/>
      <c r="W86" s="105"/>
      <c r="X86" s="126" t="s">
        <v>8680</v>
      </c>
    </row>
    <row r="87" spans="1:24" x14ac:dyDescent="0.25">
      <c r="A87" s="126" t="s">
        <v>9271</v>
      </c>
      <c r="B87" s="128">
        <v>3</v>
      </c>
      <c r="C87" s="126" t="s">
        <v>9221</v>
      </c>
      <c r="D87" s="21"/>
      <c r="E87" s="126"/>
      <c r="F87" s="126"/>
      <c r="G87" s="105"/>
      <c r="H87" s="105">
        <v>100</v>
      </c>
      <c r="I87" s="105">
        <v>100</v>
      </c>
      <c r="J87" s="105"/>
      <c r="K87" s="105"/>
      <c r="L87" s="105"/>
      <c r="M87" s="105"/>
      <c r="N87" s="105"/>
      <c r="O87" s="105"/>
      <c r="P87" s="105"/>
      <c r="Q87" s="105"/>
      <c r="R87" s="105"/>
      <c r="S87" s="105"/>
      <c r="T87" s="105"/>
      <c r="U87" s="105"/>
      <c r="V87" s="126"/>
      <c r="W87" s="105"/>
      <c r="X87" s="126" t="s">
        <v>9311</v>
      </c>
    </row>
    <row r="88" spans="1:24" x14ac:dyDescent="0.25">
      <c r="A88" s="126" t="s">
        <v>9271</v>
      </c>
      <c r="B88" s="128">
        <v>4</v>
      </c>
      <c r="C88" s="126" t="s">
        <v>9222</v>
      </c>
      <c r="D88" s="21"/>
      <c r="E88" s="126" t="s">
        <v>734</v>
      </c>
      <c r="F88" s="126"/>
      <c r="G88" s="105"/>
      <c r="H88" s="105">
        <v>100</v>
      </c>
      <c r="I88" s="105">
        <v>150</v>
      </c>
      <c r="J88" s="105"/>
      <c r="K88" s="105"/>
      <c r="L88" s="105"/>
      <c r="M88" s="105"/>
      <c r="N88" s="105"/>
      <c r="O88" s="105"/>
      <c r="P88" s="105"/>
      <c r="Q88" s="105"/>
      <c r="R88" s="105"/>
      <c r="S88" s="105"/>
      <c r="T88" s="105"/>
      <c r="U88" s="105"/>
      <c r="V88" s="126"/>
      <c r="W88" s="105"/>
      <c r="X88" s="126"/>
    </row>
    <row r="89" spans="1:24" x14ac:dyDescent="0.25">
      <c r="A89" s="126" t="s">
        <v>9271</v>
      </c>
      <c r="B89" s="128">
        <v>4</v>
      </c>
      <c r="C89" s="126" t="s">
        <v>9222</v>
      </c>
      <c r="D89" s="21"/>
      <c r="E89" s="126"/>
      <c r="F89" s="126"/>
      <c r="G89" s="105"/>
      <c r="H89" s="105">
        <v>100</v>
      </c>
      <c r="I89" s="105" cm="1">
        <f t="array" aca="1" ref="I89" ca="1">I89:K89</f>
        <v>0</v>
      </c>
      <c r="J89" s="105"/>
      <c r="K89" s="105"/>
      <c r="L89" s="105"/>
      <c r="M89" s="105">
        <v>100</v>
      </c>
      <c r="N89" s="105"/>
      <c r="O89" s="105"/>
      <c r="P89" s="105"/>
      <c r="Q89" s="105"/>
      <c r="R89" s="105"/>
      <c r="S89" s="105"/>
      <c r="T89" s="105"/>
      <c r="U89" s="105"/>
      <c r="V89" s="126"/>
      <c r="W89" s="105"/>
      <c r="X89" s="126" t="s">
        <v>8680</v>
      </c>
    </row>
    <row r="90" spans="1:24" x14ac:dyDescent="0.25">
      <c r="A90" s="126" t="s">
        <v>9271</v>
      </c>
      <c r="B90" s="128">
        <v>4</v>
      </c>
      <c r="C90" s="126" t="s">
        <v>9222</v>
      </c>
      <c r="D90" s="21"/>
      <c r="E90" s="126"/>
      <c r="F90" s="126"/>
      <c r="G90" s="105"/>
      <c r="H90" s="105">
        <v>100</v>
      </c>
      <c r="I90" s="105">
        <v>100</v>
      </c>
      <c r="J90" s="105"/>
      <c r="K90" s="105"/>
      <c r="L90" s="105"/>
      <c r="M90" s="105"/>
      <c r="N90" s="105"/>
      <c r="O90" s="105"/>
      <c r="P90" s="105"/>
      <c r="Q90" s="105"/>
      <c r="R90" s="105"/>
      <c r="S90" s="105"/>
      <c r="T90" s="105"/>
      <c r="U90" s="105"/>
      <c r="V90" s="126"/>
      <c r="W90" s="105"/>
      <c r="X90" s="126" t="s">
        <v>9310</v>
      </c>
    </row>
    <row r="91" spans="1:24" x14ac:dyDescent="0.25">
      <c r="A91" s="126" t="s">
        <v>9272</v>
      </c>
      <c r="B91" s="128">
        <v>1</v>
      </c>
      <c r="C91" s="126" t="s">
        <v>9219</v>
      </c>
      <c r="D91" s="21"/>
      <c r="E91" s="126"/>
      <c r="F91" s="126"/>
      <c r="G91" s="105"/>
      <c r="H91" s="105">
        <v>100</v>
      </c>
      <c r="I91" s="105">
        <v>100</v>
      </c>
      <c r="J91" s="105"/>
      <c r="K91" s="105"/>
      <c r="L91" s="105"/>
      <c r="M91" s="105"/>
      <c r="N91" s="105"/>
      <c r="O91" s="105"/>
      <c r="P91" s="105"/>
      <c r="Q91" s="105"/>
      <c r="R91" s="105"/>
      <c r="S91" s="105"/>
      <c r="T91" s="105"/>
      <c r="U91" s="105"/>
      <c r="V91" s="126"/>
      <c r="W91" s="105"/>
      <c r="X91" s="126" t="s">
        <v>8680</v>
      </c>
    </row>
    <row r="92" spans="1:24" x14ac:dyDescent="0.25">
      <c r="A92" s="126" t="s">
        <v>9272</v>
      </c>
      <c r="B92" s="128">
        <v>1</v>
      </c>
      <c r="C92" s="126" t="s">
        <v>9219</v>
      </c>
      <c r="D92" s="21"/>
      <c r="E92" s="126"/>
      <c r="F92" s="126"/>
      <c r="G92" s="105"/>
      <c r="H92" s="105">
        <v>100</v>
      </c>
      <c r="I92" s="105" cm="1">
        <f t="array" aca="1" ref="I92" ca="1">I92:K92</f>
        <v>0</v>
      </c>
      <c r="J92" s="105"/>
      <c r="K92" s="105"/>
      <c r="L92" s="105"/>
      <c r="M92" s="105">
        <v>100</v>
      </c>
      <c r="N92" s="105"/>
      <c r="O92" s="105"/>
      <c r="P92" s="105"/>
      <c r="Q92" s="105"/>
      <c r="R92" s="105"/>
      <c r="S92" s="105"/>
      <c r="T92" s="105"/>
      <c r="U92" s="105"/>
      <c r="V92" s="126"/>
      <c r="W92" s="105"/>
      <c r="X92" s="126" t="s">
        <v>9312</v>
      </c>
    </row>
    <row r="93" spans="1:24" x14ac:dyDescent="0.25">
      <c r="A93" s="126" t="s">
        <v>9272</v>
      </c>
      <c r="B93" s="128">
        <v>2</v>
      </c>
      <c r="C93" s="126" t="s">
        <v>9220</v>
      </c>
      <c r="D93" s="21"/>
      <c r="E93" s="126" t="s">
        <v>734</v>
      </c>
      <c r="F93" s="126"/>
      <c r="G93" s="105"/>
      <c r="H93" s="105">
        <v>50</v>
      </c>
      <c r="I93" s="105">
        <v>50</v>
      </c>
      <c r="J93" s="105"/>
      <c r="K93" s="105"/>
      <c r="L93" s="105"/>
      <c r="M93" s="105"/>
      <c r="N93" s="105"/>
      <c r="O93" s="105"/>
      <c r="P93" s="105"/>
      <c r="Q93" s="105"/>
      <c r="R93" s="105"/>
      <c r="S93" s="105"/>
      <c r="T93" s="105"/>
      <c r="U93" s="105"/>
      <c r="V93" s="126"/>
      <c r="W93" s="105"/>
      <c r="X93" s="126"/>
    </row>
    <row r="94" spans="1:24" x14ac:dyDescent="0.25">
      <c r="A94" s="126" t="s">
        <v>9272</v>
      </c>
      <c r="B94" s="128">
        <v>2</v>
      </c>
      <c r="C94" s="126" t="s">
        <v>9220</v>
      </c>
      <c r="D94" s="21"/>
      <c r="E94" s="126"/>
      <c r="F94" s="126"/>
      <c r="G94" s="105"/>
      <c r="H94" s="105">
        <v>100</v>
      </c>
      <c r="I94" s="105" cm="1">
        <f t="array" aca="1" ref="I94" ca="1">I94:K94</f>
        <v>0</v>
      </c>
      <c r="J94" s="105"/>
      <c r="K94" s="105"/>
      <c r="L94" s="105"/>
      <c r="M94" s="105">
        <v>100</v>
      </c>
      <c r="N94" s="105"/>
      <c r="O94" s="105"/>
      <c r="P94" s="105"/>
      <c r="Q94" s="105"/>
      <c r="R94" s="105"/>
      <c r="S94" s="105"/>
      <c r="T94" s="105"/>
      <c r="U94" s="105"/>
      <c r="V94" s="126"/>
      <c r="W94" s="105"/>
      <c r="X94" s="126" t="s">
        <v>8680</v>
      </c>
    </row>
    <row r="95" spans="1:24" x14ac:dyDescent="0.25">
      <c r="A95" s="126" t="s">
        <v>9272</v>
      </c>
      <c r="B95" s="128">
        <v>2</v>
      </c>
      <c r="C95" s="126" t="s">
        <v>9220</v>
      </c>
      <c r="D95" s="21"/>
      <c r="E95" s="126"/>
      <c r="F95" s="126"/>
      <c r="G95" s="105"/>
      <c r="H95" s="105">
        <v>100</v>
      </c>
      <c r="I95" s="105">
        <v>100</v>
      </c>
      <c r="J95" s="105"/>
      <c r="K95" s="105"/>
      <c r="L95" s="105"/>
      <c r="M95" s="105"/>
      <c r="N95" s="105"/>
      <c r="O95" s="105"/>
      <c r="P95" s="105"/>
      <c r="Q95" s="105"/>
      <c r="R95" s="105"/>
      <c r="S95" s="105"/>
      <c r="T95" s="105"/>
      <c r="U95" s="105"/>
      <c r="V95" s="126"/>
      <c r="W95" s="105"/>
      <c r="X95" s="126" t="s">
        <v>9310</v>
      </c>
    </row>
    <row r="96" spans="1:24" x14ac:dyDescent="0.25">
      <c r="A96" s="126" t="s">
        <v>9272</v>
      </c>
      <c r="B96" s="128">
        <v>3</v>
      </c>
      <c r="C96" s="126" t="s">
        <v>9221</v>
      </c>
      <c r="D96" s="21"/>
      <c r="E96" s="126" t="s">
        <v>734</v>
      </c>
      <c r="F96" s="126"/>
      <c r="G96" s="105"/>
      <c r="H96" s="105">
        <v>100</v>
      </c>
      <c r="I96" s="105">
        <v>100</v>
      </c>
      <c r="J96" s="105"/>
      <c r="K96" s="105"/>
      <c r="L96" s="105"/>
      <c r="M96" s="105"/>
      <c r="N96" s="105"/>
      <c r="O96" s="105"/>
      <c r="P96" s="105"/>
      <c r="Q96" s="105"/>
      <c r="R96" s="105"/>
      <c r="S96" s="105"/>
      <c r="T96" s="105"/>
      <c r="U96" s="105"/>
      <c r="V96" s="126"/>
      <c r="W96" s="105"/>
      <c r="X96" s="126"/>
    </row>
    <row r="97" spans="1:24" x14ac:dyDescent="0.25">
      <c r="A97" s="126" t="s">
        <v>9272</v>
      </c>
      <c r="B97" s="128">
        <v>3</v>
      </c>
      <c r="C97" s="126" t="s">
        <v>9221</v>
      </c>
      <c r="D97" s="21"/>
      <c r="E97" s="126"/>
      <c r="F97" s="126"/>
      <c r="G97" s="105"/>
      <c r="H97" s="105">
        <v>100</v>
      </c>
      <c r="I97" s="105" cm="1">
        <f t="array" aca="1" ref="I97" ca="1">I97:K97</f>
        <v>0</v>
      </c>
      <c r="J97" s="105"/>
      <c r="K97" s="105"/>
      <c r="L97" s="105"/>
      <c r="M97" s="105">
        <v>100</v>
      </c>
      <c r="N97" s="105"/>
      <c r="O97" s="105"/>
      <c r="P97" s="105"/>
      <c r="Q97" s="105"/>
      <c r="R97" s="105"/>
      <c r="S97" s="105"/>
      <c r="T97" s="105"/>
      <c r="U97" s="105"/>
      <c r="V97" s="126"/>
      <c r="W97" s="105"/>
      <c r="X97" s="126" t="s">
        <v>8680</v>
      </c>
    </row>
    <row r="98" spans="1:24" x14ac:dyDescent="0.25">
      <c r="A98" s="126" t="s">
        <v>9272</v>
      </c>
      <c r="B98" s="128">
        <v>3</v>
      </c>
      <c r="C98" s="126" t="s">
        <v>9221</v>
      </c>
      <c r="D98" s="21"/>
      <c r="E98" s="126"/>
      <c r="F98" s="126"/>
      <c r="G98" s="105"/>
      <c r="H98" s="105">
        <v>100</v>
      </c>
      <c r="I98" s="105">
        <v>100</v>
      </c>
      <c r="J98" s="105"/>
      <c r="K98" s="105"/>
      <c r="L98" s="105"/>
      <c r="M98" s="105"/>
      <c r="N98" s="105"/>
      <c r="O98" s="105"/>
      <c r="P98" s="105"/>
      <c r="Q98" s="105"/>
      <c r="R98" s="105"/>
      <c r="S98" s="105"/>
      <c r="T98" s="105"/>
      <c r="U98" s="105"/>
      <c r="V98" s="126"/>
      <c r="W98" s="105"/>
      <c r="X98" s="126" t="s">
        <v>9311</v>
      </c>
    </row>
    <row r="99" spans="1:24" x14ac:dyDescent="0.25">
      <c r="A99" s="126" t="s">
        <v>9272</v>
      </c>
      <c r="B99" s="128">
        <v>4</v>
      </c>
      <c r="C99" s="126" t="s">
        <v>9222</v>
      </c>
      <c r="D99" s="21"/>
      <c r="E99" s="126" t="s">
        <v>734</v>
      </c>
      <c r="F99" s="126"/>
      <c r="G99" s="105"/>
      <c r="H99" s="105">
        <v>100</v>
      </c>
      <c r="I99" s="105">
        <v>150</v>
      </c>
      <c r="J99" s="105"/>
      <c r="K99" s="105"/>
      <c r="L99" s="105"/>
      <c r="M99" s="105"/>
      <c r="N99" s="105"/>
      <c r="O99" s="105"/>
      <c r="P99" s="105"/>
      <c r="Q99" s="105"/>
      <c r="R99" s="105"/>
      <c r="S99" s="105"/>
      <c r="T99" s="105"/>
      <c r="U99" s="105"/>
      <c r="V99" s="126"/>
      <c r="W99" s="105"/>
      <c r="X99" s="126"/>
    </row>
    <row r="100" spans="1:24" x14ac:dyDescent="0.25">
      <c r="A100" s="126" t="s">
        <v>9272</v>
      </c>
      <c r="B100" s="128">
        <v>4</v>
      </c>
      <c r="C100" s="126" t="s">
        <v>9222</v>
      </c>
      <c r="D100" s="21"/>
      <c r="E100" s="126"/>
      <c r="F100" s="126"/>
      <c r="G100" s="105"/>
      <c r="H100" s="105">
        <v>100</v>
      </c>
      <c r="I100" s="105" cm="1">
        <f t="array" aca="1" ref="I100" ca="1">I100:K100</f>
        <v>0</v>
      </c>
      <c r="J100" s="105"/>
      <c r="K100" s="105"/>
      <c r="L100" s="105"/>
      <c r="M100" s="105">
        <v>100</v>
      </c>
      <c r="N100" s="105"/>
      <c r="O100" s="105"/>
      <c r="P100" s="105"/>
      <c r="Q100" s="105"/>
      <c r="R100" s="105"/>
      <c r="S100" s="105"/>
      <c r="T100" s="105"/>
      <c r="U100" s="105"/>
      <c r="V100" s="126"/>
      <c r="W100" s="105"/>
      <c r="X100" s="126" t="s">
        <v>8680</v>
      </c>
    </row>
    <row r="101" spans="1:24" x14ac:dyDescent="0.25">
      <c r="A101" s="126" t="s">
        <v>9272</v>
      </c>
      <c r="B101" s="128">
        <v>4</v>
      </c>
      <c r="C101" s="126" t="s">
        <v>9222</v>
      </c>
      <c r="D101" s="21"/>
      <c r="E101" s="126"/>
      <c r="F101" s="126"/>
      <c r="G101" s="105"/>
      <c r="H101" s="105">
        <v>100</v>
      </c>
      <c r="I101" s="105">
        <v>100</v>
      </c>
      <c r="J101" s="105"/>
      <c r="K101" s="105"/>
      <c r="L101" s="105"/>
      <c r="M101" s="105"/>
      <c r="N101" s="105"/>
      <c r="O101" s="105"/>
      <c r="P101" s="105"/>
      <c r="Q101" s="105"/>
      <c r="R101" s="105"/>
      <c r="S101" s="105"/>
      <c r="T101" s="105"/>
      <c r="U101" s="105"/>
      <c r="V101" s="126"/>
      <c r="W101" s="105"/>
      <c r="X101" s="126" t="s">
        <v>9310</v>
      </c>
    </row>
    <row r="102" spans="1:24" x14ac:dyDescent="0.25">
      <c r="A102" s="126" t="s">
        <v>9273</v>
      </c>
      <c r="B102" s="128">
        <v>1</v>
      </c>
      <c r="C102" s="126" t="s">
        <v>9219</v>
      </c>
      <c r="D102" s="21"/>
      <c r="E102" s="126"/>
      <c r="F102" s="126"/>
      <c r="G102" s="105"/>
      <c r="H102" s="105">
        <v>100</v>
      </c>
      <c r="I102" s="105">
        <v>100</v>
      </c>
      <c r="J102" s="105"/>
      <c r="K102" s="105"/>
      <c r="L102" s="105"/>
      <c r="M102" s="105"/>
      <c r="N102" s="105"/>
      <c r="O102" s="105"/>
      <c r="P102" s="105"/>
      <c r="Q102" s="105"/>
      <c r="R102" s="105"/>
      <c r="S102" s="105"/>
      <c r="T102" s="105"/>
      <c r="U102" s="105"/>
      <c r="V102" s="126"/>
      <c r="W102" s="105"/>
      <c r="X102" s="126" t="s">
        <v>8680</v>
      </c>
    </row>
    <row r="103" spans="1:24" x14ac:dyDescent="0.25">
      <c r="A103" s="126" t="s">
        <v>9273</v>
      </c>
      <c r="B103" s="128">
        <v>1</v>
      </c>
      <c r="C103" s="126" t="s">
        <v>9219</v>
      </c>
      <c r="D103" s="21"/>
      <c r="E103" s="126"/>
      <c r="F103" s="126"/>
      <c r="G103" s="105"/>
      <c r="H103" s="105">
        <v>100</v>
      </c>
      <c r="I103" s="105" cm="1">
        <f t="array" aca="1" ref="I103" ca="1">I103:K103</f>
        <v>0</v>
      </c>
      <c r="J103" s="105"/>
      <c r="K103" s="105"/>
      <c r="L103" s="105"/>
      <c r="M103" s="105">
        <v>100</v>
      </c>
      <c r="N103" s="105"/>
      <c r="O103" s="105"/>
      <c r="P103" s="105"/>
      <c r="Q103" s="105"/>
      <c r="R103" s="105"/>
      <c r="S103" s="105"/>
      <c r="T103" s="105"/>
      <c r="U103" s="105"/>
      <c r="V103" s="126"/>
      <c r="W103" s="105"/>
      <c r="X103" s="126" t="s">
        <v>9312</v>
      </c>
    </row>
    <row r="104" spans="1:24" x14ac:dyDescent="0.25">
      <c r="A104" s="126" t="s">
        <v>9273</v>
      </c>
      <c r="B104" s="128">
        <v>2</v>
      </c>
      <c r="C104" s="126" t="s">
        <v>9220</v>
      </c>
      <c r="D104" s="21"/>
      <c r="E104" s="126" t="s">
        <v>734</v>
      </c>
      <c r="F104" s="126"/>
      <c r="G104" s="105"/>
      <c r="H104" s="105">
        <v>50</v>
      </c>
      <c r="I104" s="105">
        <v>50</v>
      </c>
      <c r="J104" s="105"/>
      <c r="K104" s="105"/>
      <c r="L104" s="105"/>
      <c r="M104" s="105"/>
      <c r="N104" s="105"/>
      <c r="O104" s="105"/>
      <c r="P104" s="105"/>
      <c r="Q104" s="105"/>
      <c r="R104" s="105"/>
      <c r="S104" s="105"/>
      <c r="T104" s="105"/>
      <c r="U104" s="105"/>
      <c r="V104" s="126"/>
      <c r="W104" s="105"/>
      <c r="X104" s="126"/>
    </row>
    <row r="105" spans="1:24" x14ac:dyDescent="0.25">
      <c r="A105" s="126" t="s">
        <v>9273</v>
      </c>
      <c r="B105" s="128">
        <v>2</v>
      </c>
      <c r="C105" s="126" t="s">
        <v>9220</v>
      </c>
      <c r="D105" s="21"/>
      <c r="E105" s="126"/>
      <c r="F105" s="126"/>
      <c r="G105" s="105"/>
      <c r="H105" s="105">
        <v>100</v>
      </c>
      <c r="I105" s="105" cm="1">
        <f t="array" aca="1" ref="I105" ca="1">I105:K105</f>
        <v>0</v>
      </c>
      <c r="J105" s="105"/>
      <c r="K105" s="105"/>
      <c r="L105" s="105"/>
      <c r="M105" s="105">
        <v>100</v>
      </c>
      <c r="N105" s="105"/>
      <c r="O105" s="105"/>
      <c r="P105" s="105"/>
      <c r="Q105" s="105"/>
      <c r="R105" s="105"/>
      <c r="S105" s="105"/>
      <c r="T105" s="105"/>
      <c r="U105" s="105"/>
      <c r="V105" s="126"/>
      <c r="W105" s="105"/>
      <c r="X105" s="126" t="s">
        <v>8680</v>
      </c>
    </row>
    <row r="106" spans="1:24" x14ac:dyDescent="0.25">
      <c r="A106" s="126" t="s">
        <v>9273</v>
      </c>
      <c r="B106" s="128">
        <v>2</v>
      </c>
      <c r="C106" s="126" t="s">
        <v>9220</v>
      </c>
      <c r="D106" s="21"/>
      <c r="E106" s="126"/>
      <c r="F106" s="126"/>
      <c r="G106" s="105"/>
      <c r="H106" s="105">
        <v>100</v>
      </c>
      <c r="I106" s="105">
        <v>100</v>
      </c>
      <c r="J106" s="105"/>
      <c r="K106" s="105"/>
      <c r="L106" s="105"/>
      <c r="M106" s="105"/>
      <c r="N106" s="105"/>
      <c r="O106" s="105"/>
      <c r="P106" s="105"/>
      <c r="Q106" s="105"/>
      <c r="R106" s="105"/>
      <c r="S106" s="105"/>
      <c r="T106" s="105"/>
      <c r="U106" s="105"/>
      <c r="V106" s="126"/>
      <c r="W106" s="105"/>
      <c r="X106" s="126" t="s">
        <v>9310</v>
      </c>
    </row>
    <row r="107" spans="1:24" x14ac:dyDescent="0.25">
      <c r="A107" s="126" t="s">
        <v>9273</v>
      </c>
      <c r="B107" s="128">
        <v>3</v>
      </c>
      <c r="C107" s="126" t="s">
        <v>9221</v>
      </c>
      <c r="D107" s="21"/>
      <c r="E107" s="126" t="s">
        <v>734</v>
      </c>
      <c r="F107" s="126"/>
      <c r="G107" s="105"/>
      <c r="H107" s="105">
        <v>100</v>
      </c>
      <c r="I107" s="105">
        <v>100</v>
      </c>
      <c r="J107" s="105"/>
      <c r="K107" s="105"/>
      <c r="L107" s="105"/>
      <c r="M107" s="105"/>
      <c r="N107" s="105"/>
      <c r="O107" s="105"/>
      <c r="P107" s="105"/>
      <c r="Q107" s="105"/>
      <c r="R107" s="105"/>
      <c r="S107" s="105"/>
      <c r="T107" s="105"/>
      <c r="U107" s="105"/>
      <c r="V107" s="126"/>
      <c r="W107" s="105"/>
      <c r="X107" s="126"/>
    </row>
    <row r="108" spans="1:24" x14ac:dyDescent="0.25">
      <c r="A108" s="126" t="s">
        <v>9273</v>
      </c>
      <c r="B108" s="128">
        <v>3</v>
      </c>
      <c r="C108" s="126" t="s">
        <v>9221</v>
      </c>
      <c r="D108" s="21"/>
      <c r="E108" s="126"/>
      <c r="F108" s="126"/>
      <c r="G108" s="105"/>
      <c r="H108" s="105">
        <v>100</v>
      </c>
      <c r="I108" s="105" cm="1">
        <f t="array" aca="1" ref="I108" ca="1">I108:K108</f>
        <v>0</v>
      </c>
      <c r="J108" s="105"/>
      <c r="K108" s="105"/>
      <c r="L108" s="105"/>
      <c r="M108" s="105">
        <v>100</v>
      </c>
      <c r="N108" s="105"/>
      <c r="O108" s="105"/>
      <c r="P108" s="105"/>
      <c r="Q108" s="105"/>
      <c r="R108" s="105"/>
      <c r="S108" s="105"/>
      <c r="T108" s="105"/>
      <c r="U108" s="105"/>
      <c r="V108" s="126"/>
      <c r="W108" s="105"/>
      <c r="X108" s="126" t="s">
        <v>8680</v>
      </c>
    </row>
    <row r="109" spans="1:24" x14ac:dyDescent="0.25">
      <c r="A109" s="126" t="s">
        <v>9273</v>
      </c>
      <c r="B109" s="128">
        <v>3</v>
      </c>
      <c r="C109" s="126" t="s">
        <v>9221</v>
      </c>
      <c r="D109" s="21"/>
      <c r="E109" s="126"/>
      <c r="F109" s="126"/>
      <c r="G109" s="105"/>
      <c r="H109" s="105">
        <v>100</v>
      </c>
      <c r="I109" s="105">
        <v>100</v>
      </c>
      <c r="J109" s="105"/>
      <c r="K109" s="105"/>
      <c r="L109" s="105"/>
      <c r="M109" s="105"/>
      <c r="N109" s="105"/>
      <c r="O109" s="105"/>
      <c r="P109" s="105"/>
      <c r="Q109" s="105"/>
      <c r="R109" s="105"/>
      <c r="S109" s="105"/>
      <c r="T109" s="105"/>
      <c r="U109" s="105"/>
      <c r="V109" s="126"/>
      <c r="W109" s="105"/>
      <c r="X109" s="126" t="s">
        <v>9311</v>
      </c>
    </row>
    <row r="110" spans="1:24" x14ac:dyDescent="0.25">
      <c r="A110" s="126" t="s">
        <v>9273</v>
      </c>
      <c r="B110" s="128">
        <v>4</v>
      </c>
      <c r="C110" s="126" t="s">
        <v>9222</v>
      </c>
      <c r="D110" s="21"/>
      <c r="E110" s="126" t="s">
        <v>734</v>
      </c>
      <c r="F110" s="126"/>
      <c r="G110" s="105"/>
      <c r="H110" s="105">
        <v>100</v>
      </c>
      <c r="I110" s="105">
        <v>150</v>
      </c>
      <c r="J110" s="105"/>
      <c r="K110" s="105"/>
      <c r="L110" s="105"/>
      <c r="M110" s="105"/>
      <c r="N110" s="105"/>
      <c r="O110" s="105"/>
      <c r="P110" s="105"/>
      <c r="Q110" s="105"/>
      <c r="R110" s="105"/>
      <c r="S110" s="105"/>
      <c r="T110" s="105"/>
      <c r="U110" s="105"/>
      <c r="V110" s="126"/>
      <c r="W110" s="105"/>
      <c r="X110" s="126"/>
    </row>
    <row r="111" spans="1:24" x14ac:dyDescent="0.25">
      <c r="A111" s="126" t="s">
        <v>9273</v>
      </c>
      <c r="B111" s="128">
        <v>4</v>
      </c>
      <c r="C111" s="126" t="s">
        <v>9222</v>
      </c>
      <c r="D111" s="21"/>
      <c r="E111" s="126"/>
      <c r="F111" s="126"/>
      <c r="G111" s="105"/>
      <c r="H111" s="105">
        <v>100</v>
      </c>
      <c r="I111" s="105" cm="1">
        <f t="array" aca="1" ref="I111" ca="1">I111:K111</f>
        <v>0</v>
      </c>
      <c r="J111" s="105"/>
      <c r="K111" s="105"/>
      <c r="L111" s="105"/>
      <c r="M111" s="105">
        <v>100</v>
      </c>
      <c r="N111" s="105"/>
      <c r="O111" s="105"/>
      <c r="P111" s="105"/>
      <c r="Q111" s="105"/>
      <c r="R111" s="105"/>
      <c r="S111" s="105"/>
      <c r="T111" s="105"/>
      <c r="U111" s="105"/>
      <c r="V111" s="126"/>
      <c r="W111" s="105"/>
      <c r="X111" s="126" t="s">
        <v>8680</v>
      </c>
    </row>
    <row r="112" spans="1:24" x14ac:dyDescent="0.25">
      <c r="A112" s="126" t="s">
        <v>9273</v>
      </c>
      <c r="B112" s="128">
        <v>4</v>
      </c>
      <c r="C112" s="126" t="s">
        <v>9222</v>
      </c>
      <c r="D112" s="21"/>
      <c r="E112" s="126"/>
      <c r="F112" s="126"/>
      <c r="G112" s="105"/>
      <c r="H112" s="105">
        <v>100</v>
      </c>
      <c r="I112" s="105">
        <v>100</v>
      </c>
      <c r="J112" s="105"/>
      <c r="K112" s="105"/>
      <c r="L112" s="105"/>
      <c r="M112" s="105"/>
      <c r="N112" s="105"/>
      <c r="O112" s="105"/>
      <c r="P112" s="105"/>
      <c r="Q112" s="105"/>
      <c r="R112" s="105"/>
      <c r="S112" s="105"/>
      <c r="T112" s="105"/>
      <c r="U112" s="105"/>
      <c r="V112" s="126"/>
      <c r="W112" s="105"/>
      <c r="X112" s="126" t="s">
        <v>9310</v>
      </c>
    </row>
    <row r="113" spans="1:24" x14ac:dyDescent="0.25">
      <c r="A113" s="126" t="s">
        <v>9274</v>
      </c>
      <c r="B113" s="128">
        <v>1</v>
      </c>
      <c r="C113" s="126" t="s">
        <v>9219</v>
      </c>
      <c r="D113" s="21"/>
      <c r="E113" s="126"/>
      <c r="F113" s="126"/>
      <c r="G113" s="105"/>
      <c r="H113" s="105">
        <v>100</v>
      </c>
      <c r="I113" s="105">
        <v>100</v>
      </c>
      <c r="J113" s="105"/>
      <c r="K113" s="105"/>
      <c r="L113" s="105"/>
      <c r="M113" s="105"/>
      <c r="N113" s="105"/>
      <c r="O113" s="105"/>
      <c r="P113" s="105"/>
      <c r="Q113" s="105"/>
      <c r="R113" s="105"/>
      <c r="S113" s="105"/>
      <c r="T113" s="105"/>
      <c r="U113" s="105"/>
      <c r="V113" s="126"/>
      <c r="W113" s="105"/>
      <c r="X113" s="126" t="s">
        <v>8680</v>
      </c>
    </row>
    <row r="114" spans="1:24" x14ac:dyDescent="0.25">
      <c r="A114" s="126" t="s">
        <v>9274</v>
      </c>
      <c r="B114" s="128">
        <v>1</v>
      </c>
      <c r="C114" s="126" t="s">
        <v>9219</v>
      </c>
      <c r="D114" s="21"/>
      <c r="E114" s="126"/>
      <c r="F114" s="126"/>
      <c r="G114" s="105"/>
      <c r="H114" s="105">
        <v>100</v>
      </c>
      <c r="I114" s="105" cm="1">
        <f t="array" aca="1" ref="I114" ca="1">I114:K114</f>
        <v>0</v>
      </c>
      <c r="J114" s="105"/>
      <c r="K114" s="105"/>
      <c r="L114" s="105"/>
      <c r="M114" s="105">
        <v>100</v>
      </c>
      <c r="N114" s="105"/>
      <c r="O114" s="105"/>
      <c r="P114" s="105"/>
      <c r="Q114" s="105"/>
      <c r="R114" s="105"/>
      <c r="S114" s="105"/>
      <c r="T114" s="105"/>
      <c r="U114" s="105"/>
      <c r="V114" s="126"/>
      <c r="W114" s="105"/>
      <c r="X114" s="126" t="s">
        <v>9312</v>
      </c>
    </row>
    <row r="115" spans="1:24" x14ac:dyDescent="0.25">
      <c r="A115" s="126" t="s">
        <v>9274</v>
      </c>
      <c r="B115" s="128">
        <v>2</v>
      </c>
      <c r="C115" s="126" t="s">
        <v>9220</v>
      </c>
      <c r="D115" s="21"/>
      <c r="E115" s="126" t="s">
        <v>734</v>
      </c>
      <c r="F115" s="126"/>
      <c r="G115" s="105"/>
      <c r="H115" s="105">
        <v>50</v>
      </c>
      <c r="I115" s="105">
        <v>50</v>
      </c>
      <c r="J115" s="105"/>
      <c r="K115" s="105"/>
      <c r="L115" s="105"/>
      <c r="M115" s="105"/>
      <c r="N115" s="105"/>
      <c r="O115" s="105"/>
      <c r="P115" s="105"/>
      <c r="Q115" s="105"/>
      <c r="R115" s="105"/>
      <c r="S115" s="105"/>
      <c r="T115" s="105"/>
      <c r="U115" s="105"/>
      <c r="V115" s="126"/>
      <c r="W115" s="105"/>
      <c r="X115" s="126"/>
    </row>
    <row r="116" spans="1:24" x14ac:dyDescent="0.25">
      <c r="A116" s="126" t="s">
        <v>9274</v>
      </c>
      <c r="B116" s="128">
        <v>2</v>
      </c>
      <c r="C116" s="126" t="s">
        <v>9220</v>
      </c>
      <c r="D116" s="21"/>
      <c r="E116" s="126"/>
      <c r="F116" s="126"/>
      <c r="G116" s="105"/>
      <c r="H116" s="105">
        <v>100</v>
      </c>
      <c r="I116" s="105" cm="1">
        <f t="array" aca="1" ref="I116" ca="1">I116:K116</f>
        <v>0</v>
      </c>
      <c r="J116" s="105"/>
      <c r="K116" s="105"/>
      <c r="L116" s="105"/>
      <c r="M116" s="105">
        <v>100</v>
      </c>
      <c r="N116" s="105"/>
      <c r="O116" s="105"/>
      <c r="P116" s="105"/>
      <c r="Q116" s="105"/>
      <c r="R116" s="105"/>
      <c r="S116" s="105"/>
      <c r="T116" s="105"/>
      <c r="U116" s="105"/>
      <c r="V116" s="126"/>
      <c r="W116" s="105"/>
      <c r="X116" s="126" t="s">
        <v>8680</v>
      </c>
    </row>
    <row r="117" spans="1:24" x14ac:dyDescent="0.25">
      <c r="A117" s="126" t="s">
        <v>9274</v>
      </c>
      <c r="B117" s="128">
        <v>2</v>
      </c>
      <c r="C117" s="126" t="s">
        <v>9220</v>
      </c>
      <c r="D117" s="21"/>
      <c r="E117" s="126"/>
      <c r="F117" s="126"/>
      <c r="G117" s="105"/>
      <c r="H117" s="105">
        <v>100</v>
      </c>
      <c r="I117" s="105">
        <v>100</v>
      </c>
      <c r="J117" s="105"/>
      <c r="K117" s="105"/>
      <c r="L117" s="105"/>
      <c r="M117" s="105"/>
      <c r="N117" s="105"/>
      <c r="O117" s="105"/>
      <c r="P117" s="105"/>
      <c r="Q117" s="105"/>
      <c r="R117" s="105"/>
      <c r="S117" s="105"/>
      <c r="T117" s="105"/>
      <c r="U117" s="105"/>
      <c r="V117" s="126"/>
      <c r="W117" s="105"/>
      <c r="X117" s="126" t="s">
        <v>9310</v>
      </c>
    </row>
    <row r="118" spans="1:24" x14ac:dyDescent="0.25">
      <c r="A118" s="126" t="s">
        <v>9274</v>
      </c>
      <c r="B118" s="128">
        <v>3</v>
      </c>
      <c r="C118" s="126" t="s">
        <v>9221</v>
      </c>
      <c r="D118" s="21"/>
      <c r="E118" s="126" t="s">
        <v>734</v>
      </c>
      <c r="F118" s="126"/>
      <c r="G118" s="105"/>
      <c r="H118" s="105">
        <v>100</v>
      </c>
      <c r="I118" s="105">
        <v>100</v>
      </c>
      <c r="J118" s="105"/>
      <c r="K118" s="105"/>
      <c r="L118" s="105"/>
      <c r="M118" s="105"/>
      <c r="N118" s="105"/>
      <c r="O118" s="105"/>
      <c r="P118" s="105"/>
      <c r="Q118" s="105"/>
      <c r="R118" s="105"/>
      <c r="S118" s="105"/>
      <c r="T118" s="105"/>
      <c r="U118" s="105"/>
      <c r="V118" s="126"/>
      <c r="W118" s="105"/>
      <c r="X118" s="126"/>
    </row>
    <row r="119" spans="1:24" x14ac:dyDescent="0.25">
      <c r="A119" s="126" t="s">
        <v>9274</v>
      </c>
      <c r="B119" s="128">
        <v>3</v>
      </c>
      <c r="C119" s="126" t="s">
        <v>9221</v>
      </c>
      <c r="D119" s="21"/>
      <c r="E119" s="126"/>
      <c r="F119" s="126"/>
      <c r="G119" s="105"/>
      <c r="H119" s="105">
        <v>100</v>
      </c>
      <c r="I119" s="105" cm="1">
        <f t="array" aca="1" ref="I119" ca="1">I119:K119</f>
        <v>0</v>
      </c>
      <c r="J119" s="105"/>
      <c r="K119" s="105"/>
      <c r="L119" s="105"/>
      <c r="M119" s="105">
        <v>100</v>
      </c>
      <c r="N119" s="105"/>
      <c r="O119" s="105"/>
      <c r="P119" s="105"/>
      <c r="Q119" s="105"/>
      <c r="R119" s="105"/>
      <c r="S119" s="105"/>
      <c r="T119" s="105"/>
      <c r="U119" s="105"/>
      <c r="V119" s="126"/>
      <c r="W119" s="105"/>
      <c r="X119" s="126" t="s">
        <v>8680</v>
      </c>
    </row>
    <row r="120" spans="1:24" x14ac:dyDescent="0.25">
      <c r="A120" s="126" t="s">
        <v>9274</v>
      </c>
      <c r="B120" s="128">
        <v>3</v>
      </c>
      <c r="C120" s="126" t="s">
        <v>9221</v>
      </c>
      <c r="D120" s="21"/>
      <c r="E120" s="126"/>
      <c r="F120" s="126"/>
      <c r="G120" s="105"/>
      <c r="H120" s="105">
        <v>100</v>
      </c>
      <c r="I120" s="105">
        <v>100</v>
      </c>
      <c r="J120" s="105"/>
      <c r="K120" s="105"/>
      <c r="L120" s="105"/>
      <c r="M120" s="105"/>
      <c r="N120" s="105"/>
      <c r="O120" s="105"/>
      <c r="P120" s="105"/>
      <c r="Q120" s="105"/>
      <c r="R120" s="105"/>
      <c r="S120" s="105"/>
      <c r="T120" s="105"/>
      <c r="U120" s="105"/>
      <c r="V120" s="126"/>
      <c r="W120" s="105"/>
      <c r="X120" s="126" t="s">
        <v>9311</v>
      </c>
    </row>
    <row r="121" spans="1:24" x14ac:dyDescent="0.25">
      <c r="A121" s="126" t="s">
        <v>9274</v>
      </c>
      <c r="B121" s="128">
        <v>4</v>
      </c>
      <c r="C121" s="126" t="s">
        <v>9222</v>
      </c>
      <c r="D121" s="21"/>
      <c r="E121" s="126" t="s">
        <v>734</v>
      </c>
      <c r="F121" s="126"/>
      <c r="G121" s="105"/>
      <c r="H121" s="105">
        <v>100</v>
      </c>
      <c r="I121" s="105">
        <v>150</v>
      </c>
      <c r="J121" s="105"/>
      <c r="K121" s="105"/>
      <c r="L121" s="105"/>
      <c r="M121" s="105"/>
      <c r="N121" s="105"/>
      <c r="O121" s="105"/>
      <c r="P121" s="105"/>
      <c r="Q121" s="105"/>
      <c r="R121" s="105"/>
      <c r="S121" s="105"/>
      <c r="T121" s="105"/>
      <c r="U121" s="105"/>
      <c r="V121" s="126"/>
      <c r="W121" s="105"/>
      <c r="X121" s="126"/>
    </row>
    <row r="122" spans="1:24" x14ac:dyDescent="0.25">
      <c r="A122" s="126" t="s">
        <v>9274</v>
      </c>
      <c r="B122" s="128">
        <v>4</v>
      </c>
      <c r="C122" s="126" t="s">
        <v>9222</v>
      </c>
      <c r="D122" s="21"/>
      <c r="E122" s="126"/>
      <c r="F122" s="126"/>
      <c r="G122" s="105"/>
      <c r="H122" s="105">
        <v>100</v>
      </c>
      <c r="I122" s="105" cm="1">
        <f t="array" aca="1" ref="I122" ca="1">I122:K122</f>
        <v>0</v>
      </c>
      <c r="J122" s="105"/>
      <c r="K122" s="105"/>
      <c r="L122" s="105"/>
      <c r="M122" s="105">
        <v>100</v>
      </c>
      <c r="N122" s="105"/>
      <c r="O122" s="105"/>
      <c r="P122" s="105"/>
      <c r="Q122" s="105"/>
      <c r="R122" s="105"/>
      <c r="S122" s="105"/>
      <c r="T122" s="105"/>
      <c r="U122" s="105"/>
      <c r="V122" s="126"/>
      <c r="W122" s="105"/>
      <c r="X122" s="126" t="s">
        <v>8680</v>
      </c>
    </row>
    <row r="123" spans="1:24" x14ac:dyDescent="0.25">
      <c r="A123" s="126" t="s">
        <v>9274</v>
      </c>
      <c r="B123" s="128">
        <v>4</v>
      </c>
      <c r="C123" s="126" t="s">
        <v>9222</v>
      </c>
      <c r="D123" s="21"/>
      <c r="E123" s="126"/>
      <c r="F123" s="126"/>
      <c r="G123" s="105"/>
      <c r="H123" s="105">
        <v>100</v>
      </c>
      <c r="I123" s="105">
        <v>100</v>
      </c>
      <c r="J123" s="105"/>
      <c r="K123" s="105"/>
      <c r="L123" s="105"/>
      <c r="M123" s="105"/>
      <c r="N123" s="105"/>
      <c r="O123" s="105"/>
      <c r="P123" s="105"/>
      <c r="Q123" s="105"/>
      <c r="R123" s="105"/>
      <c r="S123" s="105"/>
      <c r="T123" s="105"/>
      <c r="U123" s="105"/>
      <c r="V123" s="126"/>
      <c r="W123" s="105"/>
      <c r="X123" s="126" t="s">
        <v>9310</v>
      </c>
    </row>
    <row r="124" spans="1:24" x14ac:dyDescent="0.25">
      <c r="A124" s="126" t="s">
        <v>9275</v>
      </c>
      <c r="B124" s="128">
        <v>1</v>
      </c>
      <c r="C124" s="126" t="s">
        <v>9219</v>
      </c>
      <c r="D124" s="21"/>
      <c r="E124" s="126"/>
      <c r="F124" s="126"/>
      <c r="G124" s="105"/>
      <c r="H124" s="105">
        <v>100</v>
      </c>
      <c r="I124" s="105">
        <v>100</v>
      </c>
      <c r="J124" s="105"/>
      <c r="K124" s="105"/>
      <c r="L124" s="105"/>
      <c r="M124" s="105"/>
      <c r="N124" s="105"/>
      <c r="O124" s="105"/>
      <c r="P124" s="105"/>
      <c r="Q124" s="105"/>
      <c r="R124" s="105"/>
      <c r="S124" s="105"/>
      <c r="T124" s="105"/>
      <c r="U124" s="105"/>
      <c r="V124" s="126"/>
      <c r="W124" s="105"/>
      <c r="X124" s="126" t="s">
        <v>8680</v>
      </c>
    </row>
    <row r="125" spans="1:24" x14ac:dyDescent="0.25">
      <c r="A125" s="126" t="s">
        <v>9275</v>
      </c>
      <c r="B125" s="128">
        <v>1</v>
      </c>
      <c r="C125" s="126" t="s">
        <v>9219</v>
      </c>
      <c r="D125" s="21"/>
      <c r="E125" s="126"/>
      <c r="F125" s="126"/>
      <c r="G125" s="105"/>
      <c r="H125" s="105">
        <v>100</v>
      </c>
      <c r="I125" s="105" cm="1">
        <f t="array" aca="1" ref="I125" ca="1">I125:K125</f>
        <v>0</v>
      </c>
      <c r="J125" s="105"/>
      <c r="K125" s="105"/>
      <c r="L125" s="105"/>
      <c r="M125" s="105">
        <v>100</v>
      </c>
      <c r="N125" s="105"/>
      <c r="O125" s="105"/>
      <c r="P125" s="105"/>
      <c r="Q125" s="105"/>
      <c r="R125" s="105"/>
      <c r="S125" s="105"/>
      <c r="T125" s="105"/>
      <c r="U125" s="105"/>
      <c r="V125" s="126"/>
      <c r="W125" s="105"/>
      <c r="X125" s="126" t="s">
        <v>9312</v>
      </c>
    </row>
    <row r="126" spans="1:24" x14ac:dyDescent="0.25">
      <c r="A126" s="126" t="s">
        <v>9275</v>
      </c>
      <c r="B126" s="128">
        <v>2</v>
      </c>
      <c r="C126" s="126" t="s">
        <v>9220</v>
      </c>
      <c r="D126" s="21"/>
      <c r="E126" s="126" t="s">
        <v>734</v>
      </c>
      <c r="F126" s="126"/>
      <c r="G126" s="105"/>
      <c r="H126" s="105">
        <v>50</v>
      </c>
      <c r="I126" s="105">
        <v>50</v>
      </c>
      <c r="J126" s="105"/>
      <c r="K126" s="105"/>
      <c r="L126" s="105"/>
      <c r="M126" s="105"/>
      <c r="N126" s="105"/>
      <c r="O126" s="105"/>
      <c r="P126" s="105"/>
      <c r="Q126" s="105"/>
      <c r="R126" s="105"/>
      <c r="S126" s="105"/>
      <c r="T126" s="105"/>
      <c r="U126" s="105"/>
      <c r="V126" s="126"/>
      <c r="W126" s="105"/>
      <c r="X126" s="126"/>
    </row>
    <row r="127" spans="1:24" x14ac:dyDescent="0.25">
      <c r="A127" s="126" t="s">
        <v>9275</v>
      </c>
      <c r="B127" s="128">
        <v>2</v>
      </c>
      <c r="C127" s="126" t="s">
        <v>9220</v>
      </c>
      <c r="D127" s="21"/>
      <c r="E127" s="126"/>
      <c r="F127" s="126"/>
      <c r="G127" s="105"/>
      <c r="H127" s="105">
        <v>100</v>
      </c>
      <c r="I127" s="105" cm="1">
        <f t="array" aca="1" ref="I127" ca="1">I127:K127</f>
        <v>0</v>
      </c>
      <c r="J127" s="105"/>
      <c r="K127" s="105"/>
      <c r="L127" s="105"/>
      <c r="M127" s="105">
        <v>100</v>
      </c>
      <c r="N127" s="105"/>
      <c r="O127" s="105"/>
      <c r="P127" s="105"/>
      <c r="Q127" s="105"/>
      <c r="R127" s="105"/>
      <c r="S127" s="105"/>
      <c r="T127" s="105"/>
      <c r="U127" s="105"/>
      <c r="V127" s="126"/>
      <c r="W127" s="105"/>
      <c r="X127" s="126" t="s">
        <v>8680</v>
      </c>
    </row>
    <row r="128" spans="1:24" x14ac:dyDescent="0.25">
      <c r="A128" s="126" t="s">
        <v>9275</v>
      </c>
      <c r="B128" s="128">
        <v>2</v>
      </c>
      <c r="C128" s="126" t="s">
        <v>9220</v>
      </c>
      <c r="D128" s="21"/>
      <c r="E128" s="126"/>
      <c r="F128" s="126"/>
      <c r="G128" s="105"/>
      <c r="H128" s="105">
        <v>100</v>
      </c>
      <c r="I128" s="105">
        <v>100</v>
      </c>
      <c r="J128" s="105"/>
      <c r="K128" s="105"/>
      <c r="L128" s="105"/>
      <c r="M128" s="105"/>
      <c r="N128" s="105"/>
      <c r="O128" s="105"/>
      <c r="P128" s="105"/>
      <c r="Q128" s="105"/>
      <c r="R128" s="105"/>
      <c r="S128" s="105"/>
      <c r="T128" s="105"/>
      <c r="U128" s="105"/>
      <c r="V128" s="126"/>
      <c r="W128" s="105"/>
      <c r="X128" s="126" t="s">
        <v>9310</v>
      </c>
    </row>
    <row r="129" spans="1:24" x14ac:dyDescent="0.25">
      <c r="A129" s="126" t="s">
        <v>9275</v>
      </c>
      <c r="B129" s="128">
        <v>3</v>
      </c>
      <c r="C129" s="126" t="s">
        <v>9221</v>
      </c>
      <c r="D129" s="21"/>
      <c r="E129" s="126" t="s">
        <v>734</v>
      </c>
      <c r="F129" s="126"/>
      <c r="G129" s="105"/>
      <c r="H129" s="105">
        <v>100</v>
      </c>
      <c r="I129" s="105">
        <v>100</v>
      </c>
      <c r="J129" s="105"/>
      <c r="K129" s="105"/>
      <c r="L129" s="105"/>
      <c r="M129" s="105"/>
      <c r="N129" s="105"/>
      <c r="O129" s="105"/>
      <c r="P129" s="105"/>
      <c r="Q129" s="105"/>
      <c r="R129" s="105"/>
      <c r="S129" s="105"/>
      <c r="T129" s="105"/>
      <c r="U129" s="105"/>
      <c r="V129" s="126"/>
      <c r="W129" s="105"/>
      <c r="X129" s="126"/>
    </row>
    <row r="130" spans="1:24" x14ac:dyDescent="0.25">
      <c r="A130" s="126" t="s">
        <v>9275</v>
      </c>
      <c r="B130" s="128">
        <v>3</v>
      </c>
      <c r="C130" s="126" t="s">
        <v>9221</v>
      </c>
      <c r="D130" s="21"/>
      <c r="E130" s="126"/>
      <c r="F130" s="126"/>
      <c r="G130" s="105"/>
      <c r="H130" s="105">
        <v>100</v>
      </c>
      <c r="I130" s="105" cm="1">
        <f t="array" aca="1" ref="I130" ca="1">I130:K130</f>
        <v>0</v>
      </c>
      <c r="J130" s="105"/>
      <c r="K130" s="105"/>
      <c r="L130" s="105"/>
      <c r="M130" s="105">
        <v>100</v>
      </c>
      <c r="N130" s="105"/>
      <c r="O130" s="105"/>
      <c r="P130" s="105"/>
      <c r="Q130" s="105"/>
      <c r="R130" s="105"/>
      <c r="S130" s="105"/>
      <c r="T130" s="105"/>
      <c r="U130" s="105"/>
      <c r="V130" s="126"/>
      <c r="W130" s="105"/>
      <c r="X130" s="126" t="s">
        <v>8680</v>
      </c>
    </row>
    <row r="131" spans="1:24" x14ac:dyDescent="0.25">
      <c r="A131" s="126" t="s">
        <v>9275</v>
      </c>
      <c r="B131" s="128">
        <v>3</v>
      </c>
      <c r="C131" s="126" t="s">
        <v>9221</v>
      </c>
      <c r="D131" s="21"/>
      <c r="E131" s="126"/>
      <c r="F131" s="126"/>
      <c r="G131" s="105"/>
      <c r="H131" s="105">
        <v>100</v>
      </c>
      <c r="I131" s="105">
        <v>100</v>
      </c>
      <c r="J131" s="105"/>
      <c r="K131" s="105"/>
      <c r="L131" s="105"/>
      <c r="M131" s="105"/>
      <c r="N131" s="105"/>
      <c r="O131" s="105"/>
      <c r="P131" s="105"/>
      <c r="Q131" s="105"/>
      <c r="R131" s="105"/>
      <c r="S131" s="105"/>
      <c r="T131" s="105"/>
      <c r="U131" s="105"/>
      <c r="V131" s="126"/>
      <c r="W131" s="105"/>
      <c r="X131" s="126" t="s">
        <v>9311</v>
      </c>
    </row>
    <row r="132" spans="1:24" x14ac:dyDescent="0.25">
      <c r="A132" s="126" t="s">
        <v>9275</v>
      </c>
      <c r="B132" s="128">
        <v>4</v>
      </c>
      <c r="C132" s="126" t="s">
        <v>9222</v>
      </c>
      <c r="D132" s="21"/>
      <c r="E132" s="126" t="s">
        <v>734</v>
      </c>
      <c r="F132" s="126"/>
      <c r="G132" s="105"/>
      <c r="H132" s="105">
        <v>100</v>
      </c>
      <c r="I132" s="105">
        <v>150</v>
      </c>
      <c r="J132" s="105"/>
      <c r="K132" s="105"/>
      <c r="L132" s="105"/>
      <c r="M132" s="105"/>
      <c r="N132" s="105"/>
      <c r="O132" s="105"/>
      <c r="P132" s="105"/>
      <c r="Q132" s="105"/>
      <c r="R132" s="105"/>
      <c r="S132" s="105"/>
      <c r="T132" s="105"/>
      <c r="U132" s="105"/>
      <c r="V132" s="126"/>
      <c r="W132" s="105"/>
      <c r="X132" s="126"/>
    </row>
    <row r="133" spans="1:24" x14ac:dyDescent="0.25">
      <c r="A133" s="126" t="s">
        <v>9275</v>
      </c>
      <c r="B133" s="128">
        <v>4</v>
      </c>
      <c r="C133" s="126" t="s">
        <v>9222</v>
      </c>
      <c r="D133" s="21"/>
      <c r="E133" s="126"/>
      <c r="F133" s="126"/>
      <c r="G133" s="105"/>
      <c r="H133" s="105">
        <v>100</v>
      </c>
      <c r="I133" s="105" cm="1">
        <f t="array" aca="1" ref="I133" ca="1">I133:K133</f>
        <v>0</v>
      </c>
      <c r="J133" s="105"/>
      <c r="K133" s="105"/>
      <c r="L133" s="105"/>
      <c r="M133" s="105">
        <v>100</v>
      </c>
      <c r="N133" s="105"/>
      <c r="O133" s="105"/>
      <c r="P133" s="105"/>
      <c r="Q133" s="105"/>
      <c r="R133" s="105"/>
      <c r="S133" s="105"/>
      <c r="T133" s="105"/>
      <c r="U133" s="105"/>
      <c r="V133" s="126"/>
      <c r="W133" s="105"/>
      <c r="X133" s="126" t="s">
        <v>8680</v>
      </c>
    </row>
    <row r="134" spans="1:24" x14ac:dyDescent="0.25">
      <c r="A134" s="126" t="s">
        <v>9275</v>
      </c>
      <c r="B134" s="128">
        <v>4</v>
      </c>
      <c r="C134" s="126" t="s">
        <v>9222</v>
      </c>
      <c r="D134" s="21"/>
      <c r="E134" s="126"/>
      <c r="F134" s="126"/>
      <c r="G134" s="105"/>
      <c r="H134" s="105">
        <v>100</v>
      </c>
      <c r="I134" s="105">
        <v>100</v>
      </c>
      <c r="J134" s="105"/>
      <c r="K134" s="105"/>
      <c r="L134" s="105"/>
      <c r="M134" s="105"/>
      <c r="N134" s="105"/>
      <c r="O134" s="105"/>
      <c r="P134" s="105"/>
      <c r="Q134" s="105"/>
      <c r="R134" s="105"/>
      <c r="S134" s="105"/>
      <c r="T134" s="105"/>
      <c r="U134" s="105"/>
      <c r="V134" s="126"/>
      <c r="W134" s="105"/>
      <c r="X134" s="126" t="s">
        <v>9310</v>
      </c>
    </row>
    <row r="135" spans="1:24" x14ac:dyDescent="0.25">
      <c r="A135" s="126" t="s">
        <v>9276</v>
      </c>
      <c r="B135" s="128">
        <v>1</v>
      </c>
      <c r="C135" s="126" t="s">
        <v>9219</v>
      </c>
      <c r="D135" s="21"/>
      <c r="E135" s="126"/>
      <c r="F135" s="126"/>
      <c r="G135" s="105"/>
      <c r="H135" s="105">
        <v>100</v>
      </c>
      <c r="I135" s="105">
        <v>100</v>
      </c>
      <c r="J135" s="105"/>
      <c r="K135" s="105"/>
      <c r="L135" s="105"/>
      <c r="M135" s="105"/>
      <c r="N135" s="105"/>
      <c r="O135" s="105"/>
      <c r="P135" s="105"/>
      <c r="Q135" s="105"/>
      <c r="R135" s="105"/>
      <c r="S135" s="105"/>
      <c r="T135" s="105"/>
      <c r="U135" s="105"/>
      <c r="V135" s="126"/>
      <c r="W135" s="105"/>
      <c r="X135" s="126" t="s">
        <v>8680</v>
      </c>
    </row>
    <row r="136" spans="1:24" x14ac:dyDescent="0.25">
      <c r="A136" s="126" t="s">
        <v>9276</v>
      </c>
      <c r="B136" s="128">
        <v>1</v>
      </c>
      <c r="C136" s="126" t="s">
        <v>9219</v>
      </c>
      <c r="D136" s="21"/>
      <c r="E136" s="126"/>
      <c r="F136" s="126"/>
      <c r="G136" s="105"/>
      <c r="H136" s="105">
        <v>100</v>
      </c>
      <c r="I136" s="105" cm="1">
        <f t="array" aca="1" ref="I136" ca="1">I136:K136</f>
        <v>0</v>
      </c>
      <c r="J136" s="105"/>
      <c r="K136" s="105"/>
      <c r="L136" s="105"/>
      <c r="M136" s="105">
        <v>100</v>
      </c>
      <c r="N136" s="105"/>
      <c r="O136" s="105"/>
      <c r="P136" s="105"/>
      <c r="Q136" s="105"/>
      <c r="R136" s="105"/>
      <c r="S136" s="105"/>
      <c r="T136" s="105"/>
      <c r="U136" s="105"/>
      <c r="V136" s="126"/>
      <c r="W136" s="105"/>
      <c r="X136" s="126" t="s">
        <v>9312</v>
      </c>
    </row>
    <row r="137" spans="1:24" x14ac:dyDescent="0.25">
      <c r="A137" s="126" t="s">
        <v>9276</v>
      </c>
      <c r="B137" s="128">
        <v>2</v>
      </c>
      <c r="C137" s="126" t="s">
        <v>9220</v>
      </c>
      <c r="D137" s="21"/>
      <c r="E137" s="126" t="s">
        <v>734</v>
      </c>
      <c r="F137" s="126"/>
      <c r="G137" s="105"/>
      <c r="H137" s="105">
        <v>50</v>
      </c>
      <c r="I137" s="105">
        <v>50</v>
      </c>
      <c r="J137" s="105"/>
      <c r="K137" s="105"/>
      <c r="L137" s="105"/>
      <c r="M137" s="105"/>
      <c r="N137" s="105"/>
      <c r="O137" s="105"/>
      <c r="P137" s="105"/>
      <c r="Q137" s="105"/>
      <c r="R137" s="105"/>
      <c r="S137" s="105"/>
      <c r="T137" s="105"/>
      <c r="U137" s="105"/>
      <c r="V137" s="126"/>
      <c r="W137" s="105"/>
      <c r="X137" s="126"/>
    </row>
    <row r="138" spans="1:24" x14ac:dyDescent="0.25">
      <c r="A138" s="126" t="s">
        <v>9276</v>
      </c>
      <c r="B138" s="128">
        <v>2</v>
      </c>
      <c r="C138" s="126" t="s">
        <v>9220</v>
      </c>
      <c r="D138" s="21"/>
      <c r="E138" s="126"/>
      <c r="F138" s="126"/>
      <c r="G138" s="105"/>
      <c r="H138" s="105">
        <v>100</v>
      </c>
      <c r="I138" s="105" cm="1">
        <f t="array" aca="1" ref="I138" ca="1">I138:K138</f>
        <v>0</v>
      </c>
      <c r="J138" s="105"/>
      <c r="K138" s="105"/>
      <c r="L138" s="105"/>
      <c r="M138" s="105">
        <v>100</v>
      </c>
      <c r="N138" s="105"/>
      <c r="O138" s="105"/>
      <c r="P138" s="105"/>
      <c r="Q138" s="105"/>
      <c r="R138" s="105"/>
      <c r="S138" s="105"/>
      <c r="T138" s="105"/>
      <c r="U138" s="105"/>
      <c r="V138" s="126"/>
      <c r="W138" s="105"/>
      <c r="X138" s="126" t="s">
        <v>8680</v>
      </c>
    </row>
    <row r="139" spans="1:24" x14ac:dyDescent="0.25">
      <c r="A139" s="126" t="s">
        <v>9276</v>
      </c>
      <c r="B139" s="128">
        <v>2</v>
      </c>
      <c r="C139" s="126" t="s">
        <v>9220</v>
      </c>
      <c r="D139" s="21"/>
      <c r="E139" s="126"/>
      <c r="F139" s="126"/>
      <c r="G139" s="105"/>
      <c r="H139" s="105">
        <v>100</v>
      </c>
      <c r="I139" s="105">
        <v>100</v>
      </c>
      <c r="J139" s="105"/>
      <c r="K139" s="105"/>
      <c r="L139" s="105"/>
      <c r="M139" s="105"/>
      <c r="N139" s="105"/>
      <c r="O139" s="105"/>
      <c r="P139" s="105"/>
      <c r="Q139" s="105"/>
      <c r="R139" s="105"/>
      <c r="S139" s="105"/>
      <c r="T139" s="105"/>
      <c r="U139" s="105"/>
      <c r="V139" s="126"/>
      <c r="W139" s="105"/>
      <c r="X139" s="126" t="s">
        <v>9310</v>
      </c>
    </row>
    <row r="140" spans="1:24" x14ac:dyDescent="0.25">
      <c r="A140" s="126" t="s">
        <v>9276</v>
      </c>
      <c r="B140" s="128">
        <v>3</v>
      </c>
      <c r="C140" s="126" t="s">
        <v>9221</v>
      </c>
      <c r="D140" s="21"/>
      <c r="E140" s="126" t="s">
        <v>734</v>
      </c>
      <c r="F140" s="126"/>
      <c r="G140" s="105"/>
      <c r="H140" s="105">
        <v>100</v>
      </c>
      <c r="I140" s="105">
        <v>100</v>
      </c>
      <c r="J140" s="105"/>
      <c r="K140" s="105"/>
      <c r="L140" s="105"/>
      <c r="M140" s="105"/>
      <c r="N140" s="105"/>
      <c r="O140" s="105"/>
      <c r="P140" s="105"/>
      <c r="Q140" s="105"/>
      <c r="R140" s="105"/>
      <c r="S140" s="105"/>
      <c r="T140" s="105"/>
      <c r="U140" s="105"/>
      <c r="V140" s="126"/>
      <c r="W140" s="105"/>
      <c r="X140" s="126"/>
    </row>
    <row r="141" spans="1:24" x14ac:dyDescent="0.25">
      <c r="A141" s="126" t="s">
        <v>9276</v>
      </c>
      <c r="B141" s="128">
        <v>3</v>
      </c>
      <c r="C141" s="126" t="s">
        <v>9221</v>
      </c>
      <c r="D141" s="21"/>
      <c r="E141" s="126"/>
      <c r="F141" s="126"/>
      <c r="G141" s="105"/>
      <c r="H141" s="105">
        <v>100</v>
      </c>
      <c r="I141" s="105" cm="1">
        <f t="array" aca="1" ref="I141" ca="1">I141:K141</f>
        <v>0</v>
      </c>
      <c r="J141" s="105"/>
      <c r="K141" s="105"/>
      <c r="L141" s="105"/>
      <c r="M141" s="105">
        <v>100</v>
      </c>
      <c r="N141" s="105"/>
      <c r="O141" s="105"/>
      <c r="P141" s="105"/>
      <c r="Q141" s="105"/>
      <c r="R141" s="105"/>
      <c r="S141" s="105"/>
      <c r="T141" s="105"/>
      <c r="U141" s="105"/>
      <c r="V141" s="126"/>
      <c r="W141" s="105"/>
      <c r="X141" s="126" t="s">
        <v>8680</v>
      </c>
    </row>
    <row r="142" spans="1:24" x14ac:dyDescent="0.25">
      <c r="A142" s="126" t="s">
        <v>9276</v>
      </c>
      <c r="B142" s="128">
        <v>3</v>
      </c>
      <c r="C142" s="126" t="s">
        <v>9221</v>
      </c>
      <c r="D142" s="21"/>
      <c r="E142" s="126"/>
      <c r="F142" s="126"/>
      <c r="G142" s="105"/>
      <c r="H142" s="105">
        <v>100</v>
      </c>
      <c r="I142" s="105">
        <v>100</v>
      </c>
      <c r="J142" s="105"/>
      <c r="K142" s="105"/>
      <c r="L142" s="105"/>
      <c r="M142" s="105"/>
      <c r="N142" s="105"/>
      <c r="O142" s="105"/>
      <c r="P142" s="105"/>
      <c r="Q142" s="105"/>
      <c r="R142" s="105"/>
      <c r="S142" s="105"/>
      <c r="T142" s="105"/>
      <c r="U142" s="105"/>
      <c r="V142" s="126"/>
      <c r="W142" s="105"/>
      <c r="X142" s="126" t="s">
        <v>9311</v>
      </c>
    </row>
    <row r="143" spans="1:24" x14ac:dyDescent="0.25">
      <c r="A143" s="126" t="s">
        <v>9276</v>
      </c>
      <c r="B143" s="128">
        <v>4</v>
      </c>
      <c r="C143" s="126" t="s">
        <v>9222</v>
      </c>
      <c r="D143" s="21"/>
      <c r="E143" s="126" t="s">
        <v>734</v>
      </c>
      <c r="F143" s="126"/>
      <c r="G143" s="105"/>
      <c r="H143" s="105">
        <v>100</v>
      </c>
      <c r="I143" s="105">
        <v>150</v>
      </c>
      <c r="J143" s="105"/>
      <c r="K143" s="105"/>
      <c r="L143" s="105"/>
      <c r="M143" s="105"/>
      <c r="N143" s="105"/>
      <c r="O143" s="105"/>
      <c r="P143" s="105"/>
      <c r="Q143" s="105"/>
      <c r="R143" s="105"/>
      <c r="S143" s="105"/>
      <c r="T143" s="105"/>
      <c r="U143" s="105"/>
      <c r="V143" s="126"/>
      <c r="W143" s="105"/>
      <c r="X143" s="126"/>
    </row>
    <row r="144" spans="1:24" x14ac:dyDescent="0.25">
      <c r="A144" s="126" t="s">
        <v>9276</v>
      </c>
      <c r="B144" s="128">
        <v>4</v>
      </c>
      <c r="C144" s="126" t="s">
        <v>9222</v>
      </c>
      <c r="D144" s="21"/>
      <c r="E144" s="126"/>
      <c r="F144" s="126"/>
      <c r="G144" s="105"/>
      <c r="H144" s="105">
        <v>100</v>
      </c>
      <c r="I144" s="105" cm="1">
        <f t="array" aca="1" ref="I144" ca="1">I144:K144</f>
        <v>0</v>
      </c>
      <c r="J144" s="105"/>
      <c r="K144" s="105"/>
      <c r="L144" s="105"/>
      <c r="M144" s="105">
        <v>100</v>
      </c>
      <c r="N144" s="105"/>
      <c r="O144" s="105"/>
      <c r="P144" s="105"/>
      <c r="Q144" s="105"/>
      <c r="R144" s="105"/>
      <c r="S144" s="105"/>
      <c r="T144" s="105"/>
      <c r="U144" s="105"/>
      <c r="V144" s="126"/>
      <c r="W144" s="105"/>
      <c r="X144" s="126" t="s">
        <v>8680</v>
      </c>
    </row>
    <row r="145" spans="1:24" x14ac:dyDescent="0.25">
      <c r="A145" s="126" t="s">
        <v>9276</v>
      </c>
      <c r="B145" s="128">
        <v>4</v>
      </c>
      <c r="C145" s="126" t="s">
        <v>9222</v>
      </c>
      <c r="D145" s="21"/>
      <c r="E145" s="126"/>
      <c r="F145" s="126"/>
      <c r="G145" s="105"/>
      <c r="H145" s="105">
        <v>100</v>
      </c>
      <c r="I145" s="105">
        <v>100</v>
      </c>
      <c r="J145" s="105"/>
      <c r="K145" s="105"/>
      <c r="L145" s="105"/>
      <c r="M145" s="105"/>
      <c r="N145" s="105"/>
      <c r="O145" s="105"/>
      <c r="P145" s="105"/>
      <c r="Q145" s="105"/>
      <c r="R145" s="105"/>
      <c r="S145" s="105"/>
      <c r="T145" s="105"/>
      <c r="U145" s="105"/>
      <c r="V145" s="126"/>
      <c r="W145" s="105"/>
      <c r="X145" s="126" t="s">
        <v>9310</v>
      </c>
    </row>
    <row r="146" spans="1:24" x14ac:dyDescent="0.25">
      <c r="A146" s="126" t="s">
        <v>9277</v>
      </c>
      <c r="B146" s="128">
        <v>1</v>
      </c>
      <c r="C146" s="126" t="s">
        <v>9219</v>
      </c>
      <c r="D146" s="21"/>
      <c r="E146" s="126"/>
      <c r="F146" s="126"/>
      <c r="G146" s="105"/>
      <c r="H146" s="105">
        <v>100</v>
      </c>
      <c r="I146" s="105">
        <v>100</v>
      </c>
      <c r="J146" s="105"/>
      <c r="K146" s="105"/>
      <c r="L146" s="105"/>
      <c r="M146" s="105"/>
      <c r="N146" s="105"/>
      <c r="O146" s="105"/>
      <c r="P146" s="105"/>
      <c r="Q146" s="105"/>
      <c r="R146" s="105"/>
      <c r="S146" s="105"/>
      <c r="T146" s="105"/>
      <c r="U146" s="105"/>
      <c r="V146" s="126"/>
      <c r="W146" s="105"/>
      <c r="X146" s="126" t="s">
        <v>8680</v>
      </c>
    </row>
    <row r="147" spans="1:24" x14ac:dyDescent="0.25">
      <c r="A147" s="126" t="s">
        <v>9277</v>
      </c>
      <c r="B147" s="128">
        <v>1</v>
      </c>
      <c r="C147" s="126" t="s">
        <v>9219</v>
      </c>
      <c r="D147" s="21"/>
      <c r="E147" s="126"/>
      <c r="F147" s="126"/>
      <c r="G147" s="105"/>
      <c r="H147" s="105">
        <v>100</v>
      </c>
      <c r="I147" s="105" cm="1">
        <f t="array" aca="1" ref="I147" ca="1">I147:K147</f>
        <v>0</v>
      </c>
      <c r="J147" s="105"/>
      <c r="K147" s="105"/>
      <c r="L147" s="105"/>
      <c r="M147" s="105">
        <v>100</v>
      </c>
      <c r="N147" s="105"/>
      <c r="O147" s="105"/>
      <c r="P147" s="105"/>
      <c r="Q147" s="105"/>
      <c r="R147" s="105"/>
      <c r="S147" s="105"/>
      <c r="T147" s="105"/>
      <c r="U147" s="105"/>
      <c r="V147" s="126"/>
      <c r="W147" s="105"/>
      <c r="X147" s="126" t="s">
        <v>9312</v>
      </c>
    </row>
    <row r="148" spans="1:24" x14ac:dyDescent="0.25">
      <c r="A148" s="126" t="s">
        <v>9277</v>
      </c>
      <c r="B148" s="128">
        <v>2</v>
      </c>
      <c r="C148" s="126" t="s">
        <v>9220</v>
      </c>
      <c r="D148" s="21"/>
      <c r="E148" s="126" t="s">
        <v>734</v>
      </c>
      <c r="F148" s="126"/>
      <c r="G148" s="105"/>
      <c r="H148" s="105">
        <v>50</v>
      </c>
      <c r="I148" s="105">
        <v>50</v>
      </c>
      <c r="J148" s="105"/>
      <c r="K148" s="105"/>
      <c r="L148" s="105"/>
      <c r="M148" s="105"/>
      <c r="N148" s="105"/>
      <c r="O148" s="105"/>
      <c r="P148" s="105"/>
      <c r="Q148" s="105"/>
      <c r="R148" s="105"/>
      <c r="S148" s="105"/>
      <c r="T148" s="105"/>
      <c r="U148" s="105"/>
      <c r="V148" s="126"/>
      <c r="W148" s="105"/>
      <c r="X148" s="126"/>
    </row>
    <row r="149" spans="1:24" x14ac:dyDescent="0.25">
      <c r="A149" s="126" t="s">
        <v>9277</v>
      </c>
      <c r="B149" s="128">
        <v>2</v>
      </c>
      <c r="C149" s="126" t="s">
        <v>9220</v>
      </c>
      <c r="D149" s="21"/>
      <c r="E149" s="126"/>
      <c r="F149" s="126"/>
      <c r="G149" s="105"/>
      <c r="H149" s="105">
        <v>100</v>
      </c>
      <c r="I149" s="105" cm="1">
        <f t="array" aca="1" ref="I149" ca="1">I149:K149</f>
        <v>0</v>
      </c>
      <c r="J149" s="105"/>
      <c r="K149" s="105"/>
      <c r="L149" s="105"/>
      <c r="M149" s="105">
        <v>100</v>
      </c>
      <c r="N149" s="105"/>
      <c r="O149" s="105"/>
      <c r="P149" s="105"/>
      <c r="Q149" s="105"/>
      <c r="R149" s="105"/>
      <c r="S149" s="105"/>
      <c r="T149" s="105"/>
      <c r="U149" s="105"/>
      <c r="V149" s="126"/>
      <c r="W149" s="105"/>
      <c r="X149" s="126" t="s">
        <v>8680</v>
      </c>
    </row>
    <row r="150" spans="1:24" x14ac:dyDescent="0.25">
      <c r="A150" s="126" t="s">
        <v>9277</v>
      </c>
      <c r="B150" s="128">
        <v>2</v>
      </c>
      <c r="C150" s="126" t="s">
        <v>9220</v>
      </c>
      <c r="D150" s="21"/>
      <c r="E150" s="126"/>
      <c r="F150" s="126"/>
      <c r="G150" s="105"/>
      <c r="H150" s="105">
        <v>100</v>
      </c>
      <c r="I150" s="105">
        <v>100</v>
      </c>
      <c r="J150" s="105"/>
      <c r="K150" s="105"/>
      <c r="L150" s="105"/>
      <c r="M150" s="105"/>
      <c r="N150" s="105"/>
      <c r="O150" s="105"/>
      <c r="P150" s="105"/>
      <c r="Q150" s="105"/>
      <c r="R150" s="105"/>
      <c r="S150" s="105"/>
      <c r="T150" s="105"/>
      <c r="U150" s="105"/>
      <c r="V150" s="126"/>
      <c r="W150" s="105"/>
      <c r="X150" s="126" t="s">
        <v>9310</v>
      </c>
    </row>
    <row r="151" spans="1:24" x14ac:dyDescent="0.25">
      <c r="A151" s="126" t="s">
        <v>9277</v>
      </c>
      <c r="B151" s="128">
        <v>3</v>
      </c>
      <c r="C151" s="126" t="s">
        <v>9221</v>
      </c>
      <c r="D151" s="21"/>
      <c r="E151" s="126" t="s">
        <v>734</v>
      </c>
      <c r="F151" s="126"/>
      <c r="G151" s="105"/>
      <c r="H151" s="105">
        <v>100</v>
      </c>
      <c r="I151" s="105">
        <v>100</v>
      </c>
      <c r="J151" s="105"/>
      <c r="K151" s="105"/>
      <c r="L151" s="105"/>
      <c r="M151" s="105"/>
      <c r="N151" s="105"/>
      <c r="O151" s="105"/>
      <c r="P151" s="105"/>
      <c r="Q151" s="105"/>
      <c r="R151" s="105"/>
      <c r="S151" s="105"/>
      <c r="T151" s="105"/>
      <c r="U151" s="105"/>
      <c r="V151" s="126"/>
      <c r="W151" s="105"/>
      <c r="X151" s="126"/>
    </row>
    <row r="152" spans="1:24" x14ac:dyDescent="0.25">
      <c r="A152" s="126" t="s">
        <v>9277</v>
      </c>
      <c r="B152" s="128">
        <v>3</v>
      </c>
      <c r="C152" s="126" t="s">
        <v>9221</v>
      </c>
      <c r="D152" s="21"/>
      <c r="E152" s="126"/>
      <c r="F152" s="126"/>
      <c r="G152" s="105"/>
      <c r="H152" s="105">
        <v>100</v>
      </c>
      <c r="I152" s="105" cm="1">
        <f t="array" aca="1" ref="I152" ca="1">I152:K152</f>
        <v>0</v>
      </c>
      <c r="J152" s="105"/>
      <c r="K152" s="105"/>
      <c r="L152" s="105"/>
      <c r="M152" s="105">
        <v>100</v>
      </c>
      <c r="N152" s="105"/>
      <c r="O152" s="105"/>
      <c r="P152" s="105"/>
      <c r="Q152" s="105"/>
      <c r="R152" s="105"/>
      <c r="S152" s="105"/>
      <c r="T152" s="105"/>
      <c r="U152" s="105"/>
      <c r="V152" s="126"/>
      <c r="W152" s="105"/>
      <c r="X152" s="126" t="s">
        <v>8680</v>
      </c>
    </row>
    <row r="153" spans="1:24" x14ac:dyDescent="0.25">
      <c r="A153" s="126" t="s">
        <v>9277</v>
      </c>
      <c r="B153" s="128">
        <v>3</v>
      </c>
      <c r="C153" s="126" t="s">
        <v>9221</v>
      </c>
      <c r="D153" s="21"/>
      <c r="E153" s="126"/>
      <c r="F153" s="126"/>
      <c r="G153" s="105"/>
      <c r="H153" s="105">
        <v>100</v>
      </c>
      <c r="I153" s="105">
        <v>100</v>
      </c>
      <c r="J153" s="105"/>
      <c r="K153" s="105"/>
      <c r="L153" s="105"/>
      <c r="M153" s="105"/>
      <c r="N153" s="105"/>
      <c r="O153" s="105"/>
      <c r="P153" s="105"/>
      <c r="Q153" s="105"/>
      <c r="R153" s="105"/>
      <c r="S153" s="105"/>
      <c r="T153" s="105"/>
      <c r="U153" s="105"/>
      <c r="V153" s="126"/>
      <c r="W153" s="105"/>
      <c r="X153" s="126" t="s">
        <v>9311</v>
      </c>
    </row>
    <row r="154" spans="1:24" x14ac:dyDescent="0.25">
      <c r="A154" s="126" t="s">
        <v>9277</v>
      </c>
      <c r="B154" s="128">
        <v>4</v>
      </c>
      <c r="C154" s="126" t="s">
        <v>9222</v>
      </c>
      <c r="D154" s="21"/>
      <c r="E154" s="126" t="s">
        <v>734</v>
      </c>
      <c r="F154" s="126"/>
      <c r="G154" s="105"/>
      <c r="H154" s="105">
        <v>100</v>
      </c>
      <c r="I154" s="105">
        <v>150</v>
      </c>
      <c r="J154" s="105"/>
      <c r="K154" s="105"/>
      <c r="L154" s="105"/>
      <c r="M154" s="105"/>
      <c r="N154" s="105"/>
      <c r="O154" s="105"/>
      <c r="P154" s="105"/>
      <c r="Q154" s="105"/>
      <c r="R154" s="105"/>
      <c r="S154" s="105"/>
      <c r="T154" s="105"/>
      <c r="U154" s="105"/>
      <c r="V154" s="126"/>
      <c r="W154" s="105"/>
      <c r="X154" s="126"/>
    </row>
    <row r="155" spans="1:24" x14ac:dyDescent="0.25">
      <c r="A155" s="126" t="s">
        <v>9277</v>
      </c>
      <c r="B155" s="128">
        <v>4</v>
      </c>
      <c r="C155" s="126" t="s">
        <v>9222</v>
      </c>
      <c r="D155" s="21"/>
      <c r="E155" s="126"/>
      <c r="F155" s="126"/>
      <c r="G155" s="105"/>
      <c r="H155" s="105">
        <v>100</v>
      </c>
      <c r="I155" s="105" cm="1">
        <f t="array" aca="1" ref="I155" ca="1">I155:K155</f>
        <v>0</v>
      </c>
      <c r="J155" s="105"/>
      <c r="K155" s="105"/>
      <c r="L155" s="105"/>
      <c r="M155" s="105">
        <v>100</v>
      </c>
      <c r="N155" s="105"/>
      <c r="O155" s="105"/>
      <c r="P155" s="105"/>
      <c r="Q155" s="105"/>
      <c r="R155" s="105"/>
      <c r="S155" s="105"/>
      <c r="T155" s="105"/>
      <c r="U155" s="105"/>
      <c r="V155" s="126"/>
      <c r="W155" s="105"/>
      <c r="X155" s="126" t="s">
        <v>8680</v>
      </c>
    </row>
    <row r="156" spans="1:24" x14ac:dyDescent="0.25">
      <c r="A156" s="126" t="s">
        <v>9277</v>
      </c>
      <c r="B156" s="128">
        <v>4</v>
      </c>
      <c r="C156" s="126" t="s">
        <v>9222</v>
      </c>
      <c r="D156" s="21"/>
      <c r="E156" s="126"/>
      <c r="F156" s="126"/>
      <c r="G156" s="105"/>
      <c r="H156" s="105">
        <v>100</v>
      </c>
      <c r="I156" s="105">
        <v>100</v>
      </c>
      <c r="J156" s="105"/>
      <c r="K156" s="105"/>
      <c r="L156" s="105"/>
      <c r="M156" s="105"/>
      <c r="N156" s="105"/>
      <c r="O156" s="105"/>
      <c r="P156" s="105"/>
      <c r="Q156" s="105"/>
      <c r="R156" s="105"/>
      <c r="S156" s="105"/>
      <c r="T156" s="105"/>
      <c r="U156" s="105"/>
      <c r="V156" s="126"/>
      <c r="W156" s="105"/>
      <c r="X156" s="126" t="s">
        <v>9310</v>
      </c>
    </row>
    <row r="157" spans="1:24" x14ac:dyDescent="0.25">
      <c r="A157" s="126" t="s">
        <v>9278</v>
      </c>
      <c r="B157" s="128">
        <v>1</v>
      </c>
      <c r="C157" s="126" t="s">
        <v>9219</v>
      </c>
      <c r="D157" s="21"/>
      <c r="E157" s="126"/>
      <c r="F157" s="126"/>
      <c r="G157" s="105"/>
      <c r="H157" s="105">
        <v>100</v>
      </c>
      <c r="I157" s="105">
        <v>100</v>
      </c>
      <c r="J157" s="105"/>
      <c r="K157" s="105"/>
      <c r="L157" s="105"/>
      <c r="M157" s="105"/>
      <c r="N157" s="105"/>
      <c r="O157" s="105"/>
      <c r="P157" s="105"/>
      <c r="Q157" s="105"/>
      <c r="R157" s="105"/>
      <c r="S157" s="105"/>
      <c r="T157" s="105"/>
      <c r="U157" s="105"/>
      <c r="V157" s="126"/>
      <c r="W157" s="105"/>
      <c r="X157" s="126" t="s">
        <v>8680</v>
      </c>
    </row>
    <row r="158" spans="1:24" x14ac:dyDescent="0.25">
      <c r="A158" s="126" t="s">
        <v>9278</v>
      </c>
      <c r="B158" s="128">
        <v>1</v>
      </c>
      <c r="C158" s="126" t="s">
        <v>9219</v>
      </c>
      <c r="D158" s="21"/>
      <c r="E158" s="126"/>
      <c r="F158" s="126"/>
      <c r="G158" s="105"/>
      <c r="H158" s="105">
        <v>100</v>
      </c>
      <c r="I158" s="105" cm="1">
        <f t="array" aca="1" ref="I158" ca="1">I158:K158</f>
        <v>0</v>
      </c>
      <c r="J158" s="105"/>
      <c r="K158" s="105"/>
      <c r="L158" s="105"/>
      <c r="M158" s="105">
        <v>100</v>
      </c>
      <c r="N158" s="105"/>
      <c r="O158" s="105"/>
      <c r="P158" s="105"/>
      <c r="Q158" s="105"/>
      <c r="R158" s="105"/>
      <c r="S158" s="105"/>
      <c r="T158" s="105"/>
      <c r="U158" s="105"/>
      <c r="V158" s="126"/>
      <c r="W158" s="105"/>
      <c r="X158" s="126" t="s">
        <v>9312</v>
      </c>
    </row>
    <row r="159" spans="1:24" x14ac:dyDescent="0.25">
      <c r="A159" s="126" t="s">
        <v>9278</v>
      </c>
      <c r="B159" s="128">
        <v>2</v>
      </c>
      <c r="C159" s="126" t="s">
        <v>9220</v>
      </c>
      <c r="D159" s="21"/>
      <c r="E159" s="126" t="s">
        <v>734</v>
      </c>
      <c r="F159" s="126"/>
      <c r="G159" s="105"/>
      <c r="H159" s="105">
        <v>50</v>
      </c>
      <c r="I159" s="105">
        <v>50</v>
      </c>
      <c r="J159" s="105"/>
      <c r="K159" s="105"/>
      <c r="L159" s="105"/>
      <c r="M159" s="105"/>
      <c r="N159" s="105"/>
      <c r="O159" s="105"/>
      <c r="P159" s="105"/>
      <c r="Q159" s="105"/>
      <c r="R159" s="105"/>
      <c r="S159" s="105"/>
      <c r="T159" s="105"/>
      <c r="U159" s="105"/>
      <c r="V159" s="126"/>
      <c r="W159" s="105"/>
      <c r="X159" s="126"/>
    </row>
    <row r="160" spans="1:24" x14ac:dyDescent="0.25">
      <c r="A160" s="126" t="s">
        <v>9278</v>
      </c>
      <c r="B160" s="128">
        <v>2</v>
      </c>
      <c r="C160" s="126" t="s">
        <v>9220</v>
      </c>
      <c r="D160" s="21"/>
      <c r="E160" s="126"/>
      <c r="F160" s="126"/>
      <c r="G160" s="105"/>
      <c r="H160" s="105">
        <v>100</v>
      </c>
      <c r="I160" s="105" cm="1">
        <f t="array" aca="1" ref="I160" ca="1">I160:K160</f>
        <v>0</v>
      </c>
      <c r="J160" s="105"/>
      <c r="K160" s="105"/>
      <c r="L160" s="105"/>
      <c r="M160" s="105">
        <v>100</v>
      </c>
      <c r="N160" s="105"/>
      <c r="O160" s="105"/>
      <c r="P160" s="105"/>
      <c r="Q160" s="105"/>
      <c r="R160" s="105"/>
      <c r="S160" s="105"/>
      <c r="T160" s="105"/>
      <c r="U160" s="105"/>
      <c r="V160" s="126"/>
      <c r="W160" s="105"/>
      <c r="X160" s="126" t="s">
        <v>8680</v>
      </c>
    </row>
    <row r="161" spans="1:24" x14ac:dyDescent="0.25">
      <c r="A161" s="126" t="s">
        <v>9278</v>
      </c>
      <c r="B161" s="128">
        <v>2</v>
      </c>
      <c r="C161" s="126" t="s">
        <v>9220</v>
      </c>
      <c r="D161" s="21"/>
      <c r="E161" s="126"/>
      <c r="F161" s="126"/>
      <c r="G161" s="105"/>
      <c r="H161" s="105">
        <v>100</v>
      </c>
      <c r="I161" s="105">
        <v>100</v>
      </c>
      <c r="J161" s="105"/>
      <c r="K161" s="105"/>
      <c r="L161" s="105"/>
      <c r="M161" s="105"/>
      <c r="N161" s="105"/>
      <c r="O161" s="105"/>
      <c r="P161" s="105"/>
      <c r="Q161" s="105"/>
      <c r="R161" s="105"/>
      <c r="S161" s="105"/>
      <c r="T161" s="105"/>
      <c r="U161" s="105"/>
      <c r="V161" s="126"/>
      <c r="W161" s="105"/>
      <c r="X161" s="126" t="s">
        <v>9310</v>
      </c>
    </row>
    <row r="162" spans="1:24" x14ac:dyDescent="0.25">
      <c r="A162" s="126" t="s">
        <v>9278</v>
      </c>
      <c r="B162" s="128">
        <v>3</v>
      </c>
      <c r="C162" s="126" t="s">
        <v>9221</v>
      </c>
      <c r="D162" s="21"/>
      <c r="E162" s="126" t="s">
        <v>734</v>
      </c>
      <c r="F162" s="126"/>
      <c r="G162" s="105"/>
      <c r="H162" s="105">
        <v>100</v>
      </c>
      <c r="I162" s="105">
        <v>100</v>
      </c>
      <c r="J162" s="105"/>
      <c r="K162" s="105"/>
      <c r="L162" s="105"/>
      <c r="M162" s="105"/>
      <c r="N162" s="105"/>
      <c r="O162" s="105"/>
      <c r="P162" s="105"/>
      <c r="Q162" s="105"/>
      <c r="R162" s="105"/>
      <c r="S162" s="105"/>
      <c r="T162" s="105"/>
      <c r="U162" s="105"/>
      <c r="V162" s="126"/>
      <c r="W162" s="105"/>
      <c r="X162" s="126"/>
    </row>
    <row r="163" spans="1:24" x14ac:dyDescent="0.25">
      <c r="A163" s="126" t="s">
        <v>9278</v>
      </c>
      <c r="B163" s="128">
        <v>3</v>
      </c>
      <c r="C163" s="126" t="s">
        <v>9221</v>
      </c>
      <c r="D163" s="21"/>
      <c r="E163" s="126"/>
      <c r="F163" s="126"/>
      <c r="G163" s="105"/>
      <c r="H163" s="105">
        <v>100</v>
      </c>
      <c r="I163" s="105" cm="1">
        <f t="array" aca="1" ref="I163" ca="1">I163:K163</f>
        <v>0</v>
      </c>
      <c r="J163" s="105"/>
      <c r="K163" s="105"/>
      <c r="L163" s="105"/>
      <c r="M163" s="105">
        <v>100</v>
      </c>
      <c r="N163" s="105"/>
      <c r="O163" s="105"/>
      <c r="P163" s="105"/>
      <c r="Q163" s="105"/>
      <c r="R163" s="105"/>
      <c r="S163" s="105"/>
      <c r="T163" s="105"/>
      <c r="U163" s="105"/>
      <c r="V163" s="126"/>
      <c r="W163" s="105"/>
      <c r="X163" s="126" t="s">
        <v>8680</v>
      </c>
    </row>
    <row r="164" spans="1:24" x14ac:dyDescent="0.25">
      <c r="A164" s="126" t="s">
        <v>9278</v>
      </c>
      <c r="B164" s="128">
        <v>3</v>
      </c>
      <c r="C164" s="126" t="s">
        <v>9221</v>
      </c>
      <c r="D164" s="21"/>
      <c r="E164" s="126"/>
      <c r="F164" s="126"/>
      <c r="G164" s="105"/>
      <c r="H164" s="105">
        <v>100</v>
      </c>
      <c r="I164" s="105">
        <v>100</v>
      </c>
      <c r="J164" s="105"/>
      <c r="K164" s="105"/>
      <c r="L164" s="105"/>
      <c r="M164" s="105"/>
      <c r="N164" s="105"/>
      <c r="O164" s="105"/>
      <c r="P164" s="105"/>
      <c r="Q164" s="105"/>
      <c r="R164" s="105"/>
      <c r="S164" s="105"/>
      <c r="T164" s="105"/>
      <c r="U164" s="105"/>
      <c r="V164" s="126"/>
      <c r="W164" s="105"/>
      <c r="X164" s="126" t="s">
        <v>9311</v>
      </c>
    </row>
    <row r="165" spans="1:24" x14ac:dyDescent="0.25">
      <c r="A165" s="126" t="s">
        <v>9278</v>
      </c>
      <c r="B165" s="128">
        <v>4</v>
      </c>
      <c r="C165" s="126" t="s">
        <v>9222</v>
      </c>
      <c r="D165" s="21"/>
      <c r="E165" s="126" t="s">
        <v>734</v>
      </c>
      <c r="F165" s="126"/>
      <c r="G165" s="105"/>
      <c r="H165" s="105">
        <v>100</v>
      </c>
      <c r="I165" s="105">
        <v>150</v>
      </c>
      <c r="J165" s="105"/>
      <c r="K165" s="105"/>
      <c r="L165" s="105"/>
      <c r="M165" s="105"/>
      <c r="N165" s="105"/>
      <c r="O165" s="105"/>
      <c r="P165" s="105"/>
      <c r="Q165" s="105"/>
      <c r="R165" s="105"/>
      <c r="S165" s="105"/>
      <c r="T165" s="105"/>
      <c r="U165" s="105"/>
      <c r="V165" s="126"/>
      <c r="W165" s="105"/>
      <c r="X165" s="126"/>
    </row>
    <row r="166" spans="1:24" x14ac:dyDescent="0.25">
      <c r="A166" s="126" t="s">
        <v>9278</v>
      </c>
      <c r="B166" s="128">
        <v>4</v>
      </c>
      <c r="C166" s="126" t="s">
        <v>9222</v>
      </c>
      <c r="D166" s="21"/>
      <c r="E166" s="126"/>
      <c r="F166" s="126"/>
      <c r="G166" s="105"/>
      <c r="H166" s="105">
        <v>100</v>
      </c>
      <c r="I166" s="105" cm="1">
        <f t="array" aca="1" ref="I166" ca="1">I166:K166</f>
        <v>0</v>
      </c>
      <c r="J166" s="105"/>
      <c r="K166" s="105"/>
      <c r="L166" s="105"/>
      <c r="M166" s="105">
        <v>100</v>
      </c>
      <c r="N166" s="105"/>
      <c r="O166" s="105"/>
      <c r="P166" s="105"/>
      <c r="Q166" s="105"/>
      <c r="R166" s="105"/>
      <c r="S166" s="105"/>
      <c r="T166" s="105"/>
      <c r="U166" s="105"/>
      <c r="V166" s="126"/>
      <c r="W166" s="105"/>
      <c r="X166" s="126" t="s">
        <v>8680</v>
      </c>
    </row>
    <row r="167" spans="1:24" x14ac:dyDescent="0.25">
      <c r="A167" s="126" t="s">
        <v>9278</v>
      </c>
      <c r="B167" s="128">
        <v>4</v>
      </c>
      <c r="C167" s="126" t="s">
        <v>9222</v>
      </c>
      <c r="D167" s="21"/>
      <c r="E167" s="126"/>
      <c r="F167" s="126"/>
      <c r="G167" s="105"/>
      <c r="H167" s="105">
        <v>100</v>
      </c>
      <c r="I167" s="105">
        <v>100</v>
      </c>
      <c r="J167" s="105"/>
      <c r="K167" s="105"/>
      <c r="L167" s="105"/>
      <c r="M167" s="105"/>
      <c r="N167" s="105"/>
      <c r="O167" s="105"/>
      <c r="P167" s="105"/>
      <c r="Q167" s="105"/>
      <c r="R167" s="105"/>
      <c r="S167" s="105"/>
      <c r="T167" s="105"/>
      <c r="U167" s="105"/>
      <c r="V167" s="126"/>
      <c r="W167" s="105"/>
      <c r="X167" s="126" t="s">
        <v>9310</v>
      </c>
    </row>
    <row r="168" spans="1:24" x14ac:dyDescent="0.25">
      <c r="A168" s="126" t="s">
        <v>9279</v>
      </c>
      <c r="B168" s="128">
        <v>1</v>
      </c>
      <c r="C168" s="126" t="s">
        <v>9219</v>
      </c>
      <c r="D168" s="21"/>
      <c r="E168" s="126"/>
      <c r="F168" s="126"/>
      <c r="G168" s="105"/>
      <c r="H168" s="105">
        <v>100</v>
      </c>
      <c r="I168" s="105">
        <v>100</v>
      </c>
      <c r="J168" s="105"/>
      <c r="K168" s="105"/>
      <c r="L168" s="105"/>
      <c r="M168" s="105"/>
      <c r="N168" s="105"/>
      <c r="O168" s="105"/>
      <c r="P168" s="105"/>
      <c r="Q168" s="105"/>
      <c r="R168" s="105"/>
      <c r="S168" s="105"/>
      <c r="T168" s="105"/>
      <c r="U168" s="105"/>
      <c r="V168" s="126"/>
      <c r="W168" s="105"/>
      <c r="X168" s="126" t="s">
        <v>8680</v>
      </c>
    </row>
    <row r="169" spans="1:24" x14ac:dyDescent="0.25">
      <c r="A169" s="126" t="s">
        <v>9279</v>
      </c>
      <c r="B169" s="128">
        <v>1</v>
      </c>
      <c r="C169" s="126" t="s">
        <v>9219</v>
      </c>
      <c r="D169" s="21"/>
      <c r="E169" s="126"/>
      <c r="F169" s="126"/>
      <c r="G169" s="105"/>
      <c r="H169" s="105">
        <v>100</v>
      </c>
      <c r="I169" s="105" cm="1">
        <f t="array" aca="1" ref="I169" ca="1">I169:K169</f>
        <v>0</v>
      </c>
      <c r="J169" s="105"/>
      <c r="K169" s="105"/>
      <c r="L169" s="105"/>
      <c r="M169" s="105">
        <v>100</v>
      </c>
      <c r="N169" s="105"/>
      <c r="O169" s="105"/>
      <c r="P169" s="105"/>
      <c r="Q169" s="105"/>
      <c r="R169" s="105"/>
      <c r="S169" s="105"/>
      <c r="T169" s="105"/>
      <c r="U169" s="105"/>
      <c r="V169" s="126"/>
      <c r="W169" s="105"/>
      <c r="X169" s="126" t="s">
        <v>9312</v>
      </c>
    </row>
    <row r="170" spans="1:24" x14ac:dyDescent="0.25">
      <c r="A170" s="126" t="s">
        <v>9279</v>
      </c>
      <c r="B170" s="128">
        <v>2</v>
      </c>
      <c r="C170" s="126" t="s">
        <v>9220</v>
      </c>
      <c r="D170" s="21"/>
      <c r="E170" s="126" t="s">
        <v>734</v>
      </c>
      <c r="F170" s="126"/>
      <c r="G170" s="105"/>
      <c r="H170" s="105">
        <v>50</v>
      </c>
      <c r="I170" s="105">
        <v>50</v>
      </c>
      <c r="J170" s="105"/>
      <c r="K170" s="105"/>
      <c r="L170" s="105"/>
      <c r="M170" s="105"/>
      <c r="N170" s="105"/>
      <c r="O170" s="105"/>
      <c r="P170" s="105"/>
      <c r="Q170" s="105"/>
      <c r="R170" s="105"/>
      <c r="S170" s="105"/>
      <c r="T170" s="105"/>
      <c r="U170" s="105"/>
      <c r="V170" s="126"/>
      <c r="W170" s="105"/>
      <c r="X170" s="126"/>
    </row>
    <row r="171" spans="1:24" x14ac:dyDescent="0.25">
      <c r="A171" s="126" t="s">
        <v>9279</v>
      </c>
      <c r="B171" s="128">
        <v>2</v>
      </c>
      <c r="C171" s="126" t="s">
        <v>9220</v>
      </c>
      <c r="D171" s="21"/>
      <c r="E171" s="126"/>
      <c r="F171" s="126"/>
      <c r="G171" s="105"/>
      <c r="H171" s="105">
        <v>100</v>
      </c>
      <c r="I171" s="105" cm="1">
        <f t="array" aca="1" ref="I171" ca="1">I171:K171</f>
        <v>0</v>
      </c>
      <c r="J171" s="105"/>
      <c r="K171" s="105"/>
      <c r="L171" s="105"/>
      <c r="M171" s="105">
        <v>100</v>
      </c>
      <c r="N171" s="105"/>
      <c r="O171" s="105"/>
      <c r="P171" s="105"/>
      <c r="Q171" s="105"/>
      <c r="R171" s="105"/>
      <c r="S171" s="105"/>
      <c r="T171" s="105"/>
      <c r="U171" s="105"/>
      <c r="V171" s="126"/>
      <c r="W171" s="105"/>
      <c r="X171" s="126" t="s">
        <v>8680</v>
      </c>
    </row>
    <row r="172" spans="1:24" x14ac:dyDescent="0.25">
      <c r="A172" s="126" t="s">
        <v>9279</v>
      </c>
      <c r="B172" s="128">
        <v>2</v>
      </c>
      <c r="C172" s="126" t="s">
        <v>9220</v>
      </c>
      <c r="D172" s="21"/>
      <c r="E172" s="126"/>
      <c r="F172" s="126"/>
      <c r="G172" s="105"/>
      <c r="H172" s="105">
        <v>100</v>
      </c>
      <c r="I172" s="105">
        <v>100</v>
      </c>
      <c r="J172" s="105"/>
      <c r="K172" s="105"/>
      <c r="L172" s="105"/>
      <c r="M172" s="105"/>
      <c r="N172" s="105"/>
      <c r="O172" s="105"/>
      <c r="P172" s="105"/>
      <c r="Q172" s="105"/>
      <c r="R172" s="105"/>
      <c r="S172" s="105"/>
      <c r="T172" s="105"/>
      <c r="U172" s="105"/>
      <c r="V172" s="126"/>
      <c r="W172" s="105"/>
      <c r="X172" s="126" t="s">
        <v>9310</v>
      </c>
    </row>
    <row r="173" spans="1:24" x14ac:dyDescent="0.25">
      <c r="A173" s="126" t="s">
        <v>9279</v>
      </c>
      <c r="B173" s="128">
        <v>3</v>
      </c>
      <c r="C173" s="126" t="s">
        <v>9221</v>
      </c>
      <c r="D173" s="21"/>
      <c r="E173" s="126" t="s">
        <v>734</v>
      </c>
      <c r="F173" s="126"/>
      <c r="G173" s="105"/>
      <c r="H173" s="105">
        <v>100</v>
      </c>
      <c r="I173" s="105">
        <v>100</v>
      </c>
      <c r="J173" s="105"/>
      <c r="K173" s="105"/>
      <c r="L173" s="105"/>
      <c r="M173" s="105"/>
      <c r="N173" s="105"/>
      <c r="O173" s="105"/>
      <c r="P173" s="105"/>
      <c r="Q173" s="105"/>
      <c r="R173" s="105"/>
      <c r="S173" s="105"/>
      <c r="T173" s="105"/>
      <c r="U173" s="105"/>
      <c r="V173" s="126"/>
      <c r="W173" s="105"/>
      <c r="X173" s="126"/>
    </row>
    <row r="174" spans="1:24" x14ac:dyDescent="0.25">
      <c r="A174" s="126" t="s">
        <v>9279</v>
      </c>
      <c r="B174" s="128">
        <v>3</v>
      </c>
      <c r="C174" s="126" t="s">
        <v>9221</v>
      </c>
      <c r="D174" s="21"/>
      <c r="E174" s="126"/>
      <c r="F174" s="126"/>
      <c r="G174" s="105"/>
      <c r="H174" s="105">
        <v>100</v>
      </c>
      <c r="I174" s="105" cm="1">
        <f t="array" aca="1" ref="I174" ca="1">I174:K174</f>
        <v>0</v>
      </c>
      <c r="J174" s="105"/>
      <c r="K174" s="105"/>
      <c r="L174" s="105"/>
      <c r="M174" s="105">
        <v>100</v>
      </c>
      <c r="N174" s="105"/>
      <c r="O174" s="105"/>
      <c r="P174" s="105"/>
      <c r="Q174" s="105"/>
      <c r="R174" s="105"/>
      <c r="S174" s="105"/>
      <c r="T174" s="105"/>
      <c r="U174" s="105"/>
      <c r="V174" s="126"/>
      <c r="W174" s="105"/>
      <c r="X174" s="126" t="s">
        <v>8680</v>
      </c>
    </row>
    <row r="175" spans="1:24" x14ac:dyDescent="0.25">
      <c r="A175" s="126" t="s">
        <v>9279</v>
      </c>
      <c r="B175" s="128">
        <v>3</v>
      </c>
      <c r="C175" s="126" t="s">
        <v>9221</v>
      </c>
      <c r="D175" s="21"/>
      <c r="E175" s="126"/>
      <c r="F175" s="126"/>
      <c r="G175" s="105"/>
      <c r="H175" s="105">
        <v>100</v>
      </c>
      <c r="I175" s="105">
        <v>100</v>
      </c>
      <c r="J175" s="105"/>
      <c r="K175" s="105"/>
      <c r="L175" s="105"/>
      <c r="M175" s="105"/>
      <c r="N175" s="105"/>
      <c r="O175" s="105"/>
      <c r="P175" s="105"/>
      <c r="Q175" s="105"/>
      <c r="R175" s="105"/>
      <c r="S175" s="105"/>
      <c r="T175" s="105"/>
      <c r="U175" s="105"/>
      <c r="V175" s="126"/>
      <c r="W175" s="105"/>
      <c r="X175" s="126" t="s">
        <v>9311</v>
      </c>
    </row>
    <row r="176" spans="1:24" x14ac:dyDescent="0.25">
      <c r="A176" s="126" t="s">
        <v>9279</v>
      </c>
      <c r="B176" s="128">
        <v>4</v>
      </c>
      <c r="C176" s="126" t="s">
        <v>9222</v>
      </c>
      <c r="D176" s="21"/>
      <c r="E176" s="126" t="s">
        <v>734</v>
      </c>
      <c r="F176" s="126"/>
      <c r="G176" s="105"/>
      <c r="H176" s="105">
        <v>100</v>
      </c>
      <c r="I176" s="105">
        <v>150</v>
      </c>
      <c r="J176" s="105"/>
      <c r="K176" s="105"/>
      <c r="L176" s="105"/>
      <c r="M176" s="105"/>
      <c r="N176" s="105"/>
      <c r="O176" s="105"/>
      <c r="P176" s="105"/>
      <c r="Q176" s="105"/>
      <c r="R176" s="105"/>
      <c r="S176" s="105"/>
      <c r="T176" s="105"/>
      <c r="U176" s="105"/>
      <c r="V176" s="126"/>
      <c r="W176" s="105"/>
      <c r="X176" s="126"/>
    </row>
    <row r="177" spans="1:24" x14ac:dyDescent="0.25">
      <c r="A177" s="126" t="s">
        <v>9279</v>
      </c>
      <c r="B177" s="128">
        <v>4</v>
      </c>
      <c r="C177" s="126" t="s">
        <v>9222</v>
      </c>
      <c r="D177" s="21"/>
      <c r="E177" s="126"/>
      <c r="F177" s="126"/>
      <c r="G177" s="105"/>
      <c r="H177" s="105">
        <v>100</v>
      </c>
      <c r="I177" s="105" cm="1">
        <f t="array" aca="1" ref="I177" ca="1">I177:K177</f>
        <v>0</v>
      </c>
      <c r="J177" s="105"/>
      <c r="K177" s="105"/>
      <c r="L177" s="105"/>
      <c r="M177" s="105">
        <v>100</v>
      </c>
      <c r="N177" s="105"/>
      <c r="O177" s="105"/>
      <c r="P177" s="105"/>
      <c r="Q177" s="105"/>
      <c r="R177" s="105"/>
      <c r="S177" s="105"/>
      <c r="T177" s="105"/>
      <c r="U177" s="105"/>
      <c r="V177" s="126"/>
      <c r="W177" s="105"/>
      <c r="X177" s="126" t="s">
        <v>8680</v>
      </c>
    </row>
    <row r="178" spans="1:24" x14ac:dyDescent="0.25">
      <c r="A178" s="126" t="s">
        <v>9279</v>
      </c>
      <c r="B178" s="128">
        <v>4</v>
      </c>
      <c r="C178" s="126" t="s">
        <v>9222</v>
      </c>
      <c r="D178" s="21"/>
      <c r="E178" s="126"/>
      <c r="F178" s="126"/>
      <c r="G178" s="105"/>
      <c r="H178" s="105">
        <v>100</v>
      </c>
      <c r="I178" s="105">
        <v>100</v>
      </c>
      <c r="J178" s="105"/>
      <c r="K178" s="105"/>
      <c r="L178" s="105"/>
      <c r="M178" s="105"/>
      <c r="N178" s="105"/>
      <c r="O178" s="105"/>
      <c r="P178" s="105"/>
      <c r="Q178" s="105"/>
      <c r="R178" s="105"/>
      <c r="S178" s="105"/>
      <c r="T178" s="105"/>
      <c r="U178" s="105"/>
      <c r="V178" s="126"/>
      <c r="W178" s="105"/>
      <c r="X178" s="126" t="s">
        <v>9310</v>
      </c>
    </row>
    <row r="179" spans="1:24" x14ac:dyDescent="0.25">
      <c r="A179" s="126" t="s">
        <v>9280</v>
      </c>
      <c r="B179" s="128">
        <v>1</v>
      </c>
      <c r="C179" s="126" t="s">
        <v>9219</v>
      </c>
      <c r="D179" s="21"/>
      <c r="E179" s="126"/>
      <c r="F179" s="126"/>
      <c r="G179" s="105"/>
      <c r="H179" s="105">
        <v>100</v>
      </c>
      <c r="I179" s="105">
        <v>100</v>
      </c>
      <c r="J179" s="105"/>
      <c r="K179" s="105"/>
      <c r="L179" s="105"/>
      <c r="M179" s="105"/>
      <c r="N179" s="105"/>
      <c r="O179" s="105"/>
      <c r="P179" s="105"/>
      <c r="Q179" s="105"/>
      <c r="R179" s="105"/>
      <c r="S179" s="105"/>
      <c r="T179" s="105"/>
      <c r="U179" s="105"/>
      <c r="V179" s="126"/>
      <c r="W179" s="105"/>
      <c r="X179" s="126" t="s">
        <v>8680</v>
      </c>
    </row>
    <row r="180" spans="1:24" x14ac:dyDescent="0.25">
      <c r="A180" s="126" t="s">
        <v>9280</v>
      </c>
      <c r="B180" s="128">
        <v>1</v>
      </c>
      <c r="C180" s="126" t="s">
        <v>9219</v>
      </c>
      <c r="D180" s="21"/>
      <c r="E180" s="126"/>
      <c r="F180" s="126"/>
      <c r="G180" s="105"/>
      <c r="H180" s="105">
        <v>100</v>
      </c>
      <c r="I180" s="105" cm="1">
        <f t="array" aca="1" ref="I180" ca="1">I180:K180</f>
        <v>0</v>
      </c>
      <c r="J180" s="105"/>
      <c r="K180" s="105"/>
      <c r="L180" s="105"/>
      <c r="M180" s="105">
        <v>100</v>
      </c>
      <c r="N180" s="105"/>
      <c r="O180" s="105"/>
      <c r="P180" s="105"/>
      <c r="Q180" s="105"/>
      <c r="R180" s="105"/>
      <c r="S180" s="105"/>
      <c r="T180" s="105"/>
      <c r="U180" s="105"/>
      <c r="V180" s="126"/>
      <c r="W180" s="105"/>
      <c r="X180" s="126" t="s">
        <v>9312</v>
      </c>
    </row>
    <row r="181" spans="1:24" x14ac:dyDescent="0.25">
      <c r="A181" s="126" t="s">
        <v>9280</v>
      </c>
      <c r="B181" s="128">
        <v>2</v>
      </c>
      <c r="C181" s="126" t="s">
        <v>9220</v>
      </c>
      <c r="D181" s="21"/>
      <c r="E181" s="126" t="s">
        <v>734</v>
      </c>
      <c r="F181" s="126"/>
      <c r="G181" s="105"/>
      <c r="H181" s="105">
        <v>50</v>
      </c>
      <c r="I181" s="105">
        <v>50</v>
      </c>
      <c r="J181" s="105"/>
      <c r="K181" s="105"/>
      <c r="L181" s="105"/>
      <c r="M181" s="105"/>
      <c r="N181" s="105"/>
      <c r="O181" s="105"/>
      <c r="P181" s="105"/>
      <c r="Q181" s="105"/>
      <c r="R181" s="105"/>
      <c r="S181" s="105"/>
      <c r="T181" s="105"/>
      <c r="U181" s="105"/>
      <c r="V181" s="126"/>
      <c r="W181" s="105"/>
      <c r="X181" s="126"/>
    </row>
    <row r="182" spans="1:24" x14ac:dyDescent="0.25">
      <c r="A182" s="126" t="s">
        <v>9280</v>
      </c>
      <c r="B182" s="128">
        <v>2</v>
      </c>
      <c r="C182" s="126" t="s">
        <v>9220</v>
      </c>
      <c r="D182" s="21"/>
      <c r="E182" s="126"/>
      <c r="F182" s="126"/>
      <c r="G182" s="105"/>
      <c r="H182" s="105">
        <v>100</v>
      </c>
      <c r="I182" s="105" cm="1">
        <f t="array" aca="1" ref="I182" ca="1">I182:K182</f>
        <v>0</v>
      </c>
      <c r="J182" s="105"/>
      <c r="K182" s="105"/>
      <c r="L182" s="105"/>
      <c r="M182" s="105">
        <v>100</v>
      </c>
      <c r="N182" s="105"/>
      <c r="O182" s="105"/>
      <c r="P182" s="105"/>
      <c r="Q182" s="105"/>
      <c r="R182" s="105"/>
      <c r="S182" s="105"/>
      <c r="T182" s="105"/>
      <c r="U182" s="105"/>
      <c r="V182" s="126"/>
      <c r="W182" s="105"/>
      <c r="X182" s="126" t="s">
        <v>8680</v>
      </c>
    </row>
    <row r="183" spans="1:24" x14ac:dyDescent="0.25">
      <c r="A183" s="126" t="s">
        <v>9280</v>
      </c>
      <c r="B183" s="128">
        <v>2</v>
      </c>
      <c r="C183" s="126" t="s">
        <v>9220</v>
      </c>
      <c r="D183" s="21"/>
      <c r="E183" s="126"/>
      <c r="F183" s="126"/>
      <c r="G183" s="105"/>
      <c r="H183" s="105">
        <v>100</v>
      </c>
      <c r="I183" s="105">
        <v>100</v>
      </c>
      <c r="J183" s="105"/>
      <c r="K183" s="105"/>
      <c r="L183" s="105"/>
      <c r="M183" s="105"/>
      <c r="N183" s="105"/>
      <c r="O183" s="105"/>
      <c r="P183" s="105"/>
      <c r="Q183" s="105"/>
      <c r="R183" s="105"/>
      <c r="S183" s="105"/>
      <c r="T183" s="105"/>
      <c r="U183" s="105"/>
      <c r="V183" s="126"/>
      <c r="W183" s="105"/>
      <c r="X183" s="126" t="s">
        <v>9310</v>
      </c>
    </row>
    <row r="184" spans="1:24" x14ac:dyDescent="0.25">
      <c r="A184" s="126" t="s">
        <v>9280</v>
      </c>
      <c r="B184" s="128">
        <v>3</v>
      </c>
      <c r="C184" s="126" t="s">
        <v>9221</v>
      </c>
      <c r="D184" s="21"/>
      <c r="E184" s="126" t="s">
        <v>734</v>
      </c>
      <c r="F184" s="126"/>
      <c r="G184" s="105"/>
      <c r="H184" s="105">
        <v>100</v>
      </c>
      <c r="I184" s="105">
        <v>100</v>
      </c>
      <c r="J184" s="105"/>
      <c r="K184" s="105"/>
      <c r="L184" s="105"/>
      <c r="M184" s="105"/>
      <c r="N184" s="105"/>
      <c r="O184" s="105"/>
      <c r="P184" s="105"/>
      <c r="Q184" s="105"/>
      <c r="R184" s="105"/>
      <c r="S184" s="105"/>
      <c r="T184" s="105"/>
      <c r="U184" s="105"/>
      <c r="V184" s="126"/>
      <c r="W184" s="105"/>
      <c r="X184" s="126"/>
    </row>
    <row r="185" spans="1:24" x14ac:dyDescent="0.25">
      <c r="A185" s="126" t="s">
        <v>9280</v>
      </c>
      <c r="B185" s="128">
        <v>3</v>
      </c>
      <c r="C185" s="126" t="s">
        <v>9221</v>
      </c>
      <c r="D185" s="21"/>
      <c r="E185" s="126"/>
      <c r="F185" s="126"/>
      <c r="G185" s="105"/>
      <c r="H185" s="105">
        <v>100</v>
      </c>
      <c r="I185" s="105" cm="1">
        <f t="array" aca="1" ref="I185" ca="1">I185:K185</f>
        <v>0</v>
      </c>
      <c r="J185" s="105"/>
      <c r="K185" s="105"/>
      <c r="L185" s="105"/>
      <c r="M185" s="105">
        <v>100</v>
      </c>
      <c r="N185" s="105"/>
      <c r="O185" s="105"/>
      <c r="P185" s="105"/>
      <c r="Q185" s="105"/>
      <c r="R185" s="105"/>
      <c r="S185" s="105"/>
      <c r="T185" s="105"/>
      <c r="U185" s="105"/>
      <c r="V185" s="126"/>
      <c r="W185" s="105"/>
      <c r="X185" s="126" t="s">
        <v>8680</v>
      </c>
    </row>
    <row r="186" spans="1:24" x14ac:dyDescent="0.25">
      <c r="A186" s="126" t="s">
        <v>9280</v>
      </c>
      <c r="B186" s="128">
        <v>3</v>
      </c>
      <c r="C186" s="126" t="s">
        <v>9221</v>
      </c>
      <c r="D186" s="21"/>
      <c r="E186" s="126"/>
      <c r="F186" s="126"/>
      <c r="G186" s="105"/>
      <c r="H186" s="105">
        <v>100</v>
      </c>
      <c r="I186" s="105">
        <v>100</v>
      </c>
      <c r="J186" s="105"/>
      <c r="K186" s="105"/>
      <c r="L186" s="105"/>
      <c r="M186" s="105"/>
      <c r="N186" s="105"/>
      <c r="O186" s="105"/>
      <c r="P186" s="105"/>
      <c r="Q186" s="105"/>
      <c r="R186" s="105"/>
      <c r="S186" s="105"/>
      <c r="T186" s="105"/>
      <c r="U186" s="105"/>
      <c r="V186" s="126"/>
      <c r="W186" s="105"/>
      <c r="X186" s="126" t="s">
        <v>9311</v>
      </c>
    </row>
    <row r="187" spans="1:24" x14ac:dyDescent="0.25">
      <c r="A187" s="126" t="s">
        <v>9280</v>
      </c>
      <c r="B187" s="128">
        <v>4</v>
      </c>
      <c r="C187" s="126" t="s">
        <v>9222</v>
      </c>
      <c r="D187" s="21"/>
      <c r="E187" s="126" t="s">
        <v>734</v>
      </c>
      <c r="F187" s="126"/>
      <c r="G187" s="105"/>
      <c r="H187" s="105">
        <v>100</v>
      </c>
      <c r="I187" s="105">
        <v>150</v>
      </c>
      <c r="J187" s="105"/>
      <c r="K187" s="105"/>
      <c r="L187" s="105"/>
      <c r="M187" s="105"/>
      <c r="N187" s="105"/>
      <c r="O187" s="105"/>
      <c r="P187" s="105"/>
      <c r="Q187" s="105"/>
      <c r="R187" s="105"/>
      <c r="S187" s="105"/>
      <c r="T187" s="105"/>
      <c r="U187" s="105"/>
      <c r="V187" s="126"/>
      <c r="W187" s="105"/>
      <c r="X187" s="126"/>
    </row>
    <row r="188" spans="1:24" x14ac:dyDescent="0.25">
      <c r="A188" s="126" t="s">
        <v>9280</v>
      </c>
      <c r="B188" s="128">
        <v>4</v>
      </c>
      <c r="C188" s="126" t="s">
        <v>9222</v>
      </c>
      <c r="D188" s="21"/>
      <c r="E188" s="126"/>
      <c r="F188" s="126"/>
      <c r="G188" s="105"/>
      <c r="H188" s="105">
        <v>100</v>
      </c>
      <c r="I188" s="105" cm="1">
        <f t="array" aca="1" ref="I188" ca="1">I188:K188</f>
        <v>0</v>
      </c>
      <c r="J188" s="105"/>
      <c r="K188" s="105"/>
      <c r="L188" s="105"/>
      <c r="M188" s="105">
        <v>100</v>
      </c>
      <c r="N188" s="105"/>
      <c r="O188" s="105"/>
      <c r="P188" s="105"/>
      <c r="Q188" s="105"/>
      <c r="R188" s="105"/>
      <c r="S188" s="105"/>
      <c r="T188" s="105"/>
      <c r="U188" s="105"/>
      <c r="V188" s="126"/>
      <c r="W188" s="105"/>
      <c r="X188" s="126" t="s">
        <v>8680</v>
      </c>
    </row>
    <row r="189" spans="1:24" x14ac:dyDescent="0.25">
      <c r="A189" s="126" t="s">
        <v>9280</v>
      </c>
      <c r="B189" s="128">
        <v>4</v>
      </c>
      <c r="C189" s="126" t="s">
        <v>9222</v>
      </c>
      <c r="D189" s="21"/>
      <c r="E189" s="126"/>
      <c r="F189" s="126"/>
      <c r="G189" s="105"/>
      <c r="H189" s="105">
        <v>100</v>
      </c>
      <c r="I189" s="105">
        <v>100</v>
      </c>
      <c r="J189" s="105"/>
      <c r="K189" s="105"/>
      <c r="L189" s="105"/>
      <c r="M189" s="105"/>
      <c r="N189" s="105"/>
      <c r="O189" s="105"/>
      <c r="P189" s="105"/>
      <c r="Q189" s="105"/>
      <c r="R189" s="105"/>
      <c r="S189" s="105"/>
      <c r="T189" s="105"/>
      <c r="U189" s="105"/>
      <c r="V189" s="126"/>
      <c r="W189" s="105"/>
      <c r="X189" s="126" t="s">
        <v>9310</v>
      </c>
    </row>
    <row r="190" spans="1:24" x14ac:dyDescent="0.25">
      <c r="A190" s="126" t="s">
        <v>9281</v>
      </c>
      <c r="B190" s="128">
        <v>1</v>
      </c>
      <c r="C190" s="126" t="s">
        <v>9219</v>
      </c>
      <c r="D190" s="21"/>
      <c r="E190" s="126"/>
      <c r="F190" s="126"/>
      <c r="G190" s="105"/>
      <c r="H190" s="105">
        <v>100</v>
      </c>
      <c r="I190" s="105">
        <v>100</v>
      </c>
      <c r="J190" s="105"/>
      <c r="K190" s="105"/>
      <c r="L190" s="105"/>
      <c r="M190" s="105"/>
      <c r="N190" s="105"/>
      <c r="O190" s="105"/>
      <c r="P190" s="105"/>
      <c r="Q190" s="105"/>
      <c r="R190" s="105"/>
      <c r="S190" s="105"/>
      <c r="T190" s="105"/>
      <c r="U190" s="105"/>
      <c r="V190" s="126"/>
      <c r="W190" s="105"/>
      <c r="X190" s="126" t="s">
        <v>8680</v>
      </c>
    </row>
    <row r="191" spans="1:24" x14ac:dyDescent="0.25">
      <c r="A191" s="126" t="s">
        <v>9281</v>
      </c>
      <c r="B191" s="128">
        <v>1</v>
      </c>
      <c r="C191" s="126" t="s">
        <v>9219</v>
      </c>
      <c r="D191" s="21"/>
      <c r="E191" s="126"/>
      <c r="F191" s="126"/>
      <c r="G191" s="105"/>
      <c r="H191" s="105">
        <v>100</v>
      </c>
      <c r="I191" s="105" cm="1">
        <f t="array" aca="1" ref="I191" ca="1">I191:K191</f>
        <v>0</v>
      </c>
      <c r="J191" s="105"/>
      <c r="K191" s="105"/>
      <c r="L191" s="105"/>
      <c r="M191" s="105">
        <v>100</v>
      </c>
      <c r="N191" s="105"/>
      <c r="O191" s="105"/>
      <c r="P191" s="105"/>
      <c r="Q191" s="105"/>
      <c r="R191" s="105"/>
      <c r="S191" s="105"/>
      <c r="T191" s="105"/>
      <c r="U191" s="105"/>
      <c r="V191" s="126"/>
      <c r="W191" s="105"/>
      <c r="X191" s="126" t="s">
        <v>9312</v>
      </c>
    </row>
    <row r="192" spans="1:24" x14ac:dyDescent="0.25">
      <c r="A192" s="126" t="s">
        <v>9281</v>
      </c>
      <c r="B192" s="128">
        <v>2</v>
      </c>
      <c r="C192" s="126" t="s">
        <v>9220</v>
      </c>
      <c r="D192" s="21"/>
      <c r="E192" s="126" t="s">
        <v>734</v>
      </c>
      <c r="F192" s="126"/>
      <c r="G192" s="105"/>
      <c r="H192" s="105">
        <v>50</v>
      </c>
      <c r="I192" s="105">
        <v>50</v>
      </c>
      <c r="J192" s="105"/>
      <c r="K192" s="105"/>
      <c r="L192" s="105"/>
      <c r="M192" s="105"/>
      <c r="N192" s="105"/>
      <c r="O192" s="105"/>
      <c r="P192" s="105"/>
      <c r="Q192" s="105"/>
      <c r="R192" s="105"/>
      <c r="S192" s="105"/>
      <c r="T192" s="105"/>
      <c r="U192" s="105"/>
      <c r="V192" s="126"/>
      <c r="W192" s="105"/>
      <c r="X192" s="126"/>
    </row>
    <row r="193" spans="1:24" x14ac:dyDescent="0.25">
      <c r="A193" s="126" t="s">
        <v>9281</v>
      </c>
      <c r="B193" s="128">
        <v>2</v>
      </c>
      <c r="C193" s="126" t="s">
        <v>9220</v>
      </c>
      <c r="D193" s="21"/>
      <c r="E193" s="126"/>
      <c r="F193" s="126"/>
      <c r="G193" s="105"/>
      <c r="H193" s="105">
        <v>100</v>
      </c>
      <c r="I193" s="105" cm="1">
        <f t="array" aca="1" ref="I193" ca="1">I193:K193</f>
        <v>0</v>
      </c>
      <c r="J193" s="105"/>
      <c r="K193" s="105"/>
      <c r="L193" s="105"/>
      <c r="M193" s="105">
        <v>100</v>
      </c>
      <c r="N193" s="105"/>
      <c r="O193" s="105"/>
      <c r="P193" s="105"/>
      <c r="Q193" s="105"/>
      <c r="R193" s="105"/>
      <c r="S193" s="105"/>
      <c r="T193" s="105"/>
      <c r="U193" s="105"/>
      <c r="V193" s="126"/>
      <c r="W193" s="105"/>
      <c r="X193" s="126" t="s">
        <v>8680</v>
      </c>
    </row>
    <row r="194" spans="1:24" x14ac:dyDescent="0.25">
      <c r="A194" s="126" t="s">
        <v>9281</v>
      </c>
      <c r="B194" s="128">
        <v>2</v>
      </c>
      <c r="C194" s="126" t="s">
        <v>9220</v>
      </c>
      <c r="D194" s="21"/>
      <c r="E194" s="126"/>
      <c r="F194" s="126"/>
      <c r="G194" s="105"/>
      <c r="H194" s="105">
        <v>100</v>
      </c>
      <c r="I194" s="105">
        <v>100</v>
      </c>
      <c r="J194" s="105"/>
      <c r="K194" s="105"/>
      <c r="L194" s="105"/>
      <c r="M194" s="105"/>
      <c r="N194" s="105"/>
      <c r="O194" s="105"/>
      <c r="P194" s="105"/>
      <c r="Q194" s="105"/>
      <c r="R194" s="105"/>
      <c r="S194" s="105"/>
      <c r="T194" s="105"/>
      <c r="U194" s="105"/>
      <c r="V194" s="126"/>
      <c r="W194" s="105"/>
      <c r="X194" s="126" t="s">
        <v>9310</v>
      </c>
    </row>
    <row r="195" spans="1:24" x14ac:dyDescent="0.25">
      <c r="A195" s="126" t="s">
        <v>9281</v>
      </c>
      <c r="B195" s="128">
        <v>3</v>
      </c>
      <c r="C195" s="126" t="s">
        <v>9221</v>
      </c>
      <c r="D195" s="21"/>
      <c r="E195" s="126" t="s">
        <v>734</v>
      </c>
      <c r="F195" s="126"/>
      <c r="G195" s="105"/>
      <c r="H195" s="105">
        <v>100</v>
      </c>
      <c r="I195" s="105">
        <v>100</v>
      </c>
      <c r="J195" s="105"/>
      <c r="K195" s="105"/>
      <c r="L195" s="105"/>
      <c r="M195" s="105"/>
      <c r="N195" s="105"/>
      <c r="O195" s="105"/>
      <c r="P195" s="105"/>
      <c r="Q195" s="105"/>
      <c r="R195" s="105"/>
      <c r="S195" s="105"/>
      <c r="T195" s="105"/>
      <c r="U195" s="105"/>
      <c r="V195" s="126"/>
      <c r="W195" s="105"/>
      <c r="X195" s="126"/>
    </row>
    <row r="196" spans="1:24" x14ac:dyDescent="0.25">
      <c r="A196" s="126" t="s">
        <v>9281</v>
      </c>
      <c r="B196" s="128">
        <v>3</v>
      </c>
      <c r="C196" s="126" t="s">
        <v>9221</v>
      </c>
      <c r="D196" s="21"/>
      <c r="E196" s="126"/>
      <c r="F196" s="126"/>
      <c r="G196" s="105"/>
      <c r="H196" s="105">
        <v>100</v>
      </c>
      <c r="I196" s="105" cm="1">
        <f t="array" aca="1" ref="I196" ca="1">I196:K196</f>
        <v>0</v>
      </c>
      <c r="J196" s="105"/>
      <c r="K196" s="105"/>
      <c r="L196" s="105"/>
      <c r="M196" s="105">
        <v>100</v>
      </c>
      <c r="N196" s="105"/>
      <c r="O196" s="105"/>
      <c r="P196" s="105"/>
      <c r="Q196" s="105"/>
      <c r="R196" s="105"/>
      <c r="S196" s="105"/>
      <c r="T196" s="105"/>
      <c r="U196" s="105"/>
      <c r="V196" s="126"/>
      <c r="W196" s="105"/>
      <c r="X196" s="126" t="s">
        <v>8680</v>
      </c>
    </row>
    <row r="197" spans="1:24" x14ac:dyDescent="0.25">
      <c r="A197" s="126" t="s">
        <v>9281</v>
      </c>
      <c r="B197" s="128">
        <v>3</v>
      </c>
      <c r="C197" s="126" t="s">
        <v>9221</v>
      </c>
      <c r="D197" s="21"/>
      <c r="E197" s="126"/>
      <c r="F197" s="126"/>
      <c r="G197" s="105"/>
      <c r="H197" s="105">
        <v>100</v>
      </c>
      <c r="I197" s="105">
        <v>100</v>
      </c>
      <c r="J197" s="105"/>
      <c r="K197" s="105"/>
      <c r="L197" s="105"/>
      <c r="M197" s="105"/>
      <c r="N197" s="105"/>
      <c r="O197" s="105"/>
      <c r="P197" s="105"/>
      <c r="Q197" s="105"/>
      <c r="R197" s="105"/>
      <c r="S197" s="105"/>
      <c r="T197" s="105"/>
      <c r="U197" s="105"/>
      <c r="V197" s="126"/>
      <c r="W197" s="105"/>
      <c r="X197" s="126" t="s">
        <v>9311</v>
      </c>
    </row>
    <row r="198" spans="1:24" x14ac:dyDescent="0.25">
      <c r="A198" s="126" t="s">
        <v>9281</v>
      </c>
      <c r="B198" s="128">
        <v>4</v>
      </c>
      <c r="C198" s="126" t="s">
        <v>9222</v>
      </c>
      <c r="D198" s="21"/>
      <c r="E198" s="126" t="s">
        <v>734</v>
      </c>
      <c r="F198" s="126"/>
      <c r="G198" s="105"/>
      <c r="H198" s="105">
        <v>100</v>
      </c>
      <c r="I198" s="105">
        <v>150</v>
      </c>
      <c r="J198" s="105"/>
      <c r="K198" s="105"/>
      <c r="L198" s="105"/>
      <c r="M198" s="105"/>
      <c r="N198" s="105"/>
      <c r="O198" s="105"/>
      <c r="P198" s="105"/>
      <c r="Q198" s="105"/>
      <c r="R198" s="105"/>
      <c r="S198" s="105"/>
      <c r="T198" s="105"/>
      <c r="U198" s="105"/>
      <c r="V198" s="126"/>
      <c r="W198" s="105"/>
      <c r="X198" s="126"/>
    </row>
    <row r="199" spans="1:24" x14ac:dyDescent="0.25">
      <c r="A199" s="126" t="s">
        <v>9281</v>
      </c>
      <c r="B199" s="128">
        <v>4</v>
      </c>
      <c r="C199" s="126" t="s">
        <v>9222</v>
      </c>
      <c r="D199" s="21"/>
      <c r="E199" s="126"/>
      <c r="F199" s="126"/>
      <c r="G199" s="105"/>
      <c r="H199" s="105">
        <v>100</v>
      </c>
      <c r="I199" s="105" cm="1">
        <f t="array" aca="1" ref="I199" ca="1">I199:K199</f>
        <v>0</v>
      </c>
      <c r="J199" s="105"/>
      <c r="K199" s="105"/>
      <c r="L199" s="105"/>
      <c r="M199" s="105">
        <v>100</v>
      </c>
      <c r="N199" s="105"/>
      <c r="O199" s="105"/>
      <c r="P199" s="105"/>
      <c r="Q199" s="105"/>
      <c r="R199" s="105"/>
      <c r="S199" s="105"/>
      <c r="T199" s="105"/>
      <c r="U199" s="105"/>
      <c r="V199" s="126"/>
      <c r="W199" s="105"/>
      <c r="X199" s="126" t="s">
        <v>8680</v>
      </c>
    </row>
    <row r="200" spans="1:24" x14ac:dyDescent="0.25">
      <c r="A200" s="126" t="s">
        <v>9281</v>
      </c>
      <c r="B200" s="128">
        <v>4</v>
      </c>
      <c r="C200" s="126" t="s">
        <v>9222</v>
      </c>
      <c r="D200" s="21"/>
      <c r="E200" s="126"/>
      <c r="F200" s="126"/>
      <c r="G200" s="105"/>
      <c r="H200" s="105">
        <v>100</v>
      </c>
      <c r="I200" s="105">
        <v>100</v>
      </c>
      <c r="J200" s="105"/>
      <c r="K200" s="105"/>
      <c r="L200" s="105"/>
      <c r="M200" s="105"/>
      <c r="N200" s="105"/>
      <c r="O200" s="105"/>
      <c r="P200" s="105"/>
      <c r="Q200" s="105"/>
      <c r="R200" s="105"/>
      <c r="S200" s="105"/>
      <c r="T200" s="105"/>
      <c r="U200" s="105"/>
      <c r="V200" s="126"/>
      <c r="W200" s="105"/>
      <c r="X200" s="126" t="s">
        <v>9310</v>
      </c>
    </row>
    <row r="201" spans="1:24" x14ac:dyDescent="0.25">
      <c r="A201" s="126" t="s">
        <v>9282</v>
      </c>
      <c r="B201" s="128">
        <v>1</v>
      </c>
      <c r="C201" s="126" t="s">
        <v>9219</v>
      </c>
      <c r="D201" s="21"/>
      <c r="E201" s="126"/>
      <c r="F201" s="126"/>
      <c r="G201" s="105"/>
      <c r="H201" s="105">
        <v>100</v>
      </c>
      <c r="I201" s="105">
        <v>100</v>
      </c>
      <c r="J201" s="105"/>
      <c r="K201" s="105"/>
      <c r="L201" s="105"/>
      <c r="M201" s="105"/>
      <c r="N201" s="105"/>
      <c r="O201" s="105"/>
      <c r="P201" s="105"/>
      <c r="Q201" s="105"/>
      <c r="R201" s="105"/>
      <c r="S201" s="105"/>
      <c r="T201" s="105"/>
      <c r="U201" s="105"/>
      <c r="V201" s="126"/>
      <c r="W201" s="105"/>
      <c r="X201" s="126" t="s">
        <v>8680</v>
      </c>
    </row>
    <row r="202" spans="1:24" x14ac:dyDescent="0.25">
      <c r="A202" s="126" t="s">
        <v>9282</v>
      </c>
      <c r="B202" s="128">
        <v>1</v>
      </c>
      <c r="C202" s="126" t="s">
        <v>9219</v>
      </c>
      <c r="D202" s="21"/>
      <c r="E202" s="126"/>
      <c r="F202" s="126"/>
      <c r="G202" s="105"/>
      <c r="H202" s="105">
        <v>100</v>
      </c>
      <c r="I202" s="105" cm="1">
        <f t="array" aca="1" ref="I202" ca="1">I202:K202</f>
        <v>0</v>
      </c>
      <c r="J202" s="105"/>
      <c r="K202" s="105"/>
      <c r="L202" s="105"/>
      <c r="M202" s="105">
        <v>100</v>
      </c>
      <c r="N202" s="105"/>
      <c r="O202" s="105"/>
      <c r="P202" s="105"/>
      <c r="Q202" s="105"/>
      <c r="R202" s="105"/>
      <c r="S202" s="105"/>
      <c r="T202" s="105"/>
      <c r="U202" s="105"/>
      <c r="V202" s="126"/>
      <c r="W202" s="105"/>
      <c r="X202" s="126" t="s">
        <v>9312</v>
      </c>
    </row>
    <row r="203" spans="1:24" x14ac:dyDescent="0.25">
      <c r="A203" s="126" t="s">
        <v>9282</v>
      </c>
      <c r="B203" s="128">
        <v>2</v>
      </c>
      <c r="C203" s="126" t="s">
        <v>9220</v>
      </c>
      <c r="D203" s="21"/>
      <c r="E203" s="126" t="s">
        <v>734</v>
      </c>
      <c r="F203" s="126"/>
      <c r="G203" s="105"/>
      <c r="H203" s="105">
        <v>50</v>
      </c>
      <c r="I203" s="105">
        <v>50</v>
      </c>
      <c r="J203" s="105"/>
      <c r="K203" s="105"/>
      <c r="L203" s="105"/>
      <c r="M203" s="105"/>
      <c r="N203" s="105"/>
      <c r="O203" s="105"/>
      <c r="P203" s="105"/>
      <c r="Q203" s="105"/>
      <c r="R203" s="105"/>
      <c r="S203" s="105"/>
      <c r="T203" s="105"/>
      <c r="U203" s="105"/>
      <c r="V203" s="126"/>
      <c r="W203" s="105"/>
      <c r="X203" s="126"/>
    </row>
    <row r="204" spans="1:24" x14ac:dyDescent="0.25">
      <c r="A204" s="126" t="s">
        <v>9282</v>
      </c>
      <c r="B204" s="128">
        <v>2</v>
      </c>
      <c r="C204" s="126" t="s">
        <v>9220</v>
      </c>
      <c r="D204" s="21"/>
      <c r="E204" s="126"/>
      <c r="F204" s="126"/>
      <c r="G204" s="105"/>
      <c r="H204" s="105">
        <v>100</v>
      </c>
      <c r="I204" s="105" cm="1">
        <f t="array" aca="1" ref="I204" ca="1">I204:K204</f>
        <v>0</v>
      </c>
      <c r="J204" s="105"/>
      <c r="K204" s="105"/>
      <c r="L204" s="105"/>
      <c r="M204" s="105">
        <v>100</v>
      </c>
      <c r="N204" s="105"/>
      <c r="O204" s="105"/>
      <c r="P204" s="105"/>
      <c r="Q204" s="105"/>
      <c r="R204" s="105"/>
      <c r="S204" s="105"/>
      <c r="T204" s="105"/>
      <c r="U204" s="105"/>
      <c r="V204" s="126"/>
      <c r="W204" s="105"/>
      <c r="X204" s="126" t="s">
        <v>8680</v>
      </c>
    </row>
    <row r="205" spans="1:24" x14ac:dyDescent="0.25">
      <c r="A205" s="126" t="s">
        <v>9282</v>
      </c>
      <c r="B205" s="128">
        <v>2</v>
      </c>
      <c r="C205" s="126" t="s">
        <v>9220</v>
      </c>
      <c r="D205" s="21"/>
      <c r="E205" s="126"/>
      <c r="F205" s="126"/>
      <c r="G205" s="105"/>
      <c r="H205" s="105">
        <v>100</v>
      </c>
      <c r="I205" s="105">
        <v>100</v>
      </c>
      <c r="J205" s="105"/>
      <c r="K205" s="105"/>
      <c r="L205" s="105"/>
      <c r="M205" s="105"/>
      <c r="N205" s="105"/>
      <c r="O205" s="105"/>
      <c r="P205" s="105"/>
      <c r="Q205" s="105"/>
      <c r="R205" s="105"/>
      <c r="S205" s="105"/>
      <c r="T205" s="105"/>
      <c r="U205" s="105"/>
      <c r="V205" s="126"/>
      <c r="W205" s="105"/>
      <c r="X205" s="126" t="s">
        <v>9310</v>
      </c>
    </row>
    <row r="206" spans="1:24" x14ac:dyDescent="0.25">
      <c r="A206" s="126" t="s">
        <v>9282</v>
      </c>
      <c r="B206" s="128">
        <v>3</v>
      </c>
      <c r="C206" s="126" t="s">
        <v>9221</v>
      </c>
      <c r="D206" s="21"/>
      <c r="E206" s="126" t="s">
        <v>734</v>
      </c>
      <c r="F206" s="126"/>
      <c r="G206" s="105"/>
      <c r="H206" s="105">
        <v>100</v>
      </c>
      <c r="I206" s="105">
        <v>100</v>
      </c>
      <c r="J206" s="105"/>
      <c r="K206" s="105"/>
      <c r="L206" s="105"/>
      <c r="M206" s="105"/>
      <c r="N206" s="105"/>
      <c r="O206" s="105"/>
      <c r="P206" s="105"/>
      <c r="Q206" s="105"/>
      <c r="R206" s="105"/>
      <c r="S206" s="105"/>
      <c r="T206" s="105"/>
      <c r="U206" s="105"/>
      <c r="V206" s="126"/>
      <c r="W206" s="105"/>
      <c r="X206" s="126"/>
    </row>
    <row r="207" spans="1:24" x14ac:dyDescent="0.25">
      <c r="A207" s="126" t="s">
        <v>9282</v>
      </c>
      <c r="B207" s="128">
        <v>3</v>
      </c>
      <c r="C207" s="126" t="s">
        <v>9221</v>
      </c>
      <c r="D207" s="21"/>
      <c r="E207" s="126"/>
      <c r="F207" s="126"/>
      <c r="G207" s="105"/>
      <c r="H207" s="105">
        <v>100</v>
      </c>
      <c r="I207" s="105" cm="1">
        <f t="array" aca="1" ref="I207" ca="1">I207:K207</f>
        <v>0</v>
      </c>
      <c r="J207" s="105"/>
      <c r="K207" s="105"/>
      <c r="L207" s="105"/>
      <c r="M207" s="105">
        <v>100</v>
      </c>
      <c r="N207" s="105"/>
      <c r="O207" s="105"/>
      <c r="P207" s="105"/>
      <c r="Q207" s="105"/>
      <c r="R207" s="105"/>
      <c r="S207" s="105"/>
      <c r="T207" s="105"/>
      <c r="U207" s="105"/>
      <c r="V207" s="126"/>
      <c r="W207" s="105"/>
      <c r="X207" s="126" t="s">
        <v>8680</v>
      </c>
    </row>
    <row r="208" spans="1:24" x14ac:dyDescent="0.25">
      <c r="A208" s="126" t="s">
        <v>9282</v>
      </c>
      <c r="B208" s="128">
        <v>3</v>
      </c>
      <c r="C208" s="126" t="s">
        <v>9221</v>
      </c>
      <c r="D208" s="21"/>
      <c r="E208" s="126"/>
      <c r="F208" s="126"/>
      <c r="G208" s="105"/>
      <c r="H208" s="105">
        <v>100</v>
      </c>
      <c r="I208" s="105">
        <v>100</v>
      </c>
      <c r="J208" s="105"/>
      <c r="K208" s="105"/>
      <c r="L208" s="105"/>
      <c r="M208" s="105"/>
      <c r="N208" s="105"/>
      <c r="O208" s="105"/>
      <c r="P208" s="105"/>
      <c r="Q208" s="105"/>
      <c r="R208" s="105"/>
      <c r="S208" s="105"/>
      <c r="T208" s="105"/>
      <c r="U208" s="105"/>
      <c r="V208" s="126"/>
      <c r="W208" s="105"/>
      <c r="X208" s="126" t="s">
        <v>9311</v>
      </c>
    </row>
    <row r="209" spans="1:24" x14ac:dyDescent="0.25">
      <c r="A209" s="126" t="s">
        <v>9282</v>
      </c>
      <c r="B209" s="128">
        <v>4</v>
      </c>
      <c r="C209" s="126" t="s">
        <v>9222</v>
      </c>
      <c r="D209" s="21"/>
      <c r="E209" s="126" t="s">
        <v>734</v>
      </c>
      <c r="F209" s="126"/>
      <c r="G209" s="105"/>
      <c r="H209" s="105">
        <v>100</v>
      </c>
      <c r="I209" s="105">
        <v>150</v>
      </c>
      <c r="J209" s="105"/>
      <c r="K209" s="105"/>
      <c r="L209" s="105"/>
      <c r="M209" s="105"/>
      <c r="N209" s="105"/>
      <c r="O209" s="105"/>
      <c r="P209" s="105"/>
      <c r="Q209" s="105"/>
      <c r="R209" s="105"/>
      <c r="S209" s="105"/>
      <c r="T209" s="105"/>
      <c r="U209" s="105"/>
      <c r="V209" s="126"/>
      <c r="W209" s="105"/>
      <c r="X209" s="126"/>
    </row>
    <row r="210" spans="1:24" x14ac:dyDescent="0.25">
      <c r="A210" s="126" t="s">
        <v>9282</v>
      </c>
      <c r="B210" s="128">
        <v>4</v>
      </c>
      <c r="C210" s="126" t="s">
        <v>9222</v>
      </c>
      <c r="D210" s="21"/>
      <c r="E210" s="126"/>
      <c r="F210" s="126"/>
      <c r="G210" s="105"/>
      <c r="H210" s="105">
        <v>100</v>
      </c>
      <c r="I210" s="105" cm="1">
        <f t="array" aca="1" ref="I210" ca="1">I210:K210</f>
        <v>0</v>
      </c>
      <c r="J210" s="105"/>
      <c r="K210" s="105"/>
      <c r="L210" s="105"/>
      <c r="M210" s="105">
        <v>100</v>
      </c>
      <c r="N210" s="105"/>
      <c r="O210" s="105"/>
      <c r="P210" s="105"/>
      <c r="Q210" s="105"/>
      <c r="R210" s="105"/>
      <c r="S210" s="105"/>
      <c r="T210" s="105"/>
      <c r="U210" s="105"/>
      <c r="V210" s="126"/>
      <c r="W210" s="105"/>
      <c r="X210" s="126" t="s">
        <v>8680</v>
      </c>
    </row>
    <row r="211" spans="1:24" x14ac:dyDescent="0.25">
      <c r="A211" s="126" t="s">
        <v>9282</v>
      </c>
      <c r="B211" s="128">
        <v>4</v>
      </c>
      <c r="C211" s="126" t="s">
        <v>9222</v>
      </c>
      <c r="D211" s="21"/>
      <c r="E211" s="126"/>
      <c r="F211" s="126"/>
      <c r="G211" s="105"/>
      <c r="H211" s="105">
        <v>100</v>
      </c>
      <c r="I211" s="105">
        <v>100</v>
      </c>
      <c r="J211" s="105"/>
      <c r="K211" s="105"/>
      <c r="L211" s="105"/>
      <c r="M211" s="105"/>
      <c r="N211" s="105"/>
      <c r="O211" s="105"/>
      <c r="P211" s="105"/>
      <c r="Q211" s="105"/>
      <c r="R211" s="105"/>
      <c r="S211" s="105"/>
      <c r="T211" s="105"/>
      <c r="U211" s="105"/>
      <c r="V211" s="126"/>
      <c r="W211" s="105"/>
      <c r="X211" s="126" t="s">
        <v>9310</v>
      </c>
    </row>
    <row r="212" spans="1:24" x14ac:dyDescent="0.25">
      <c r="A212" s="126" t="s">
        <v>9283</v>
      </c>
      <c r="B212" s="128">
        <v>1</v>
      </c>
      <c r="C212" s="126" t="s">
        <v>9219</v>
      </c>
      <c r="D212" s="21"/>
      <c r="E212" s="126"/>
      <c r="F212" s="126"/>
      <c r="G212" s="105"/>
      <c r="H212" s="105">
        <v>100</v>
      </c>
      <c r="I212" s="105">
        <v>100</v>
      </c>
      <c r="J212" s="105"/>
      <c r="K212" s="105"/>
      <c r="L212" s="105"/>
      <c r="M212" s="105"/>
      <c r="N212" s="105"/>
      <c r="O212" s="105"/>
      <c r="P212" s="105"/>
      <c r="Q212" s="105"/>
      <c r="R212" s="105"/>
      <c r="S212" s="105"/>
      <c r="T212" s="105"/>
      <c r="U212" s="105"/>
      <c r="V212" s="126"/>
      <c r="W212" s="105"/>
      <c r="X212" s="126" t="s">
        <v>8680</v>
      </c>
    </row>
    <row r="213" spans="1:24" x14ac:dyDescent="0.25">
      <c r="A213" s="126" t="s">
        <v>9283</v>
      </c>
      <c r="B213" s="128">
        <v>1</v>
      </c>
      <c r="C213" s="126" t="s">
        <v>9219</v>
      </c>
      <c r="D213" s="21"/>
      <c r="E213" s="126"/>
      <c r="F213" s="126"/>
      <c r="G213" s="105"/>
      <c r="H213" s="105">
        <v>100</v>
      </c>
      <c r="I213" s="105" cm="1">
        <f t="array" aca="1" ref="I213" ca="1">I213:K213</f>
        <v>0</v>
      </c>
      <c r="J213" s="105"/>
      <c r="K213" s="105"/>
      <c r="L213" s="105"/>
      <c r="M213" s="105">
        <v>100</v>
      </c>
      <c r="N213" s="105"/>
      <c r="O213" s="105"/>
      <c r="P213" s="105"/>
      <c r="Q213" s="105"/>
      <c r="R213" s="105"/>
      <c r="S213" s="105"/>
      <c r="T213" s="105"/>
      <c r="U213" s="105"/>
      <c r="V213" s="126"/>
      <c r="W213" s="105"/>
      <c r="X213" s="126" t="s">
        <v>9312</v>
      </c>
    </row>
    <row r="214" spans="1:24" x14ac:dyDescent="0.25">
      <c r="A214" s="126" t="s">
        <v>9283</v>
      </c>
      <c r="B214" s="128">
        <v>2</v>
      </c>
      <c r="C214" s="126" t="s">
        <v>9220</v>
      </c>
      <c r="D214" s="21"/>
      <c r="E214" s="126" t="s">
        <v>734</v>
      </c>
      <c r="F214" s="126"/>
      <c r="G214" s="105"/>
      <c r="H214" s="105">
        <v>50</v>
      </c>
      <c r="I214" s="105">
        <v>50</v>
      </c>
      <c r="J214" s="105"/>
      <c r="K214" s="105"/>
      <c r="L214" s="105"/>
      <c r="M214" s="105"/>
      <c r="N214" s="105"/>
      <c r="O214" s="105"/>
      <c r="P214" s="105"/>
      <c r="Q214" s="105"/>
      <c r="R214" s="105"/>
      <c r="S214" s="105"/>
      <c r="T214" s="105"/>
      <c r="U214" s="105"/>
      <c r="V214" s="126"/>
      <c r="W214" s="105"/>
      <c r="X214" s="126"/>
    </row>
    <row r="215" spans="1:24" x14ac:dyDescent="0.25">
      <c r="A215" s="126" t="s">
        <v>9283</v>
      </c>
      <c r="B215" s="128">
        <v>2</v>
      </c>
      <c r="C215" s="126" t="s">
        <v>9220</v>
      </c>
      <c r="D215" s="21"/>
      <c r="E215" s="126"/>
      <c r="F215" s="126"/>
      <c r="G215" s="105"/>
      <c r="H215" s="105">
        <v>100</v>
      </c>
      <c r="I215" s="105" cm="1">
        <f t="array" aca="1" ref="I215" ca="1">I215:K215</f>
        <v>0</v>
      </c>
      <c r="J215" s="105"/>
      <c r="K215" s="105"/>
      <c r="L215" s="105"/>
      <c r="M215" s="105">
        <v>100</v>
      </c>
      <c r="N215" s="105"/>
      <c r="O215" s="105"/>
      <c r="P215" s="105"/>
      <c r="Q215" s="105"/>
      <c r="R215" s="105"/>
      <c r="S215" s="105"/>
      <c r="T215" s="105"/>
      <c r="U215" s="105"/>
      <c r="V215" s="126"/>
      <c r="W215" s="105"/>
      <c r="X215" s="126" t="s">
        <v>8680</v>
      </c>
    </row>
    <row r="216" spans="1:24" x14ac:dyDescent="0.25">
      <c r="A216" s="126" t="s">
        <v>9283</v>
      </c>
      <c r="B216" s="128">
        <v>2</v>
      </c>
      <c r="C216" s="126" t="s">
        <v>9220</v>
      </c>
      <c r="D216" s="21"/>
      <c r="E216" s="126"/>
      <c r="F216" s="126"/>
      <c r="G216" s="105"/>
      <c r="H216" s="105">
        <v>100</v>
      </c>
      <c r="I216" s="105">
        <v>100</v>
      </c>
      <c r="J216" s="105"/>
      <c r="K216" s="105"/>
      <c r="L216" s="105"/>
      <c r="M216" s="105"/>
      <c r="N216" s="105"/>
      <c r="O216" s="105"/>
      <c r="P216" s="105"/>
      <c r="Q216" s="105"/>
      <c r="R216" s="105"/>
      <c r="S216" s="105"/>
      <c r="T216" s="105"/>
      <c r="U216" s="105"/>
      <c r="V216" s="126"/>
      <c r="W216" s="105"/>
      <c r="X216" s="126" t="s">
        <v>9310</v>
      </c>
    </row>
    <row r="217" spans="1:24" x14ac:dyDescent="0.25">
      <c r="A217" s="126" t="s">
        <v>9283</v>
      </c>
      <c r="B217" s="128">
        <v>3</v>
      </c>
      <c r="C217" s="126" t="s">
        <v>9221</v>
      </c>
      <c r="D217" s="21"/>
      <c r="E217" s="126" t="s">
        <v>734</v>
      </c>
      <c r="F217" s="126"/>
      <c r="G217" s="105"/>
      <c r="H217" s="105">
        <v>100</v>
      </c>
      <c r="I217" s="105">
        <v>100</v>
      </c>
      <c r="J217" s="105"/>
      <c r="K217" s="105"/>
      <c r="L217" s="105"/>
      <c r="M217" s="105"/>
      <c r="N217" s="105"/>
      <c r="O217" s="105"/>
      <c r="P217" s="105"/>
      <c r="Q217" s="105"/>
      <c r="R217" s="105"/>
      <c r="S217" s="105"/>
      <c r="T217" s="105"/>
      <c r="U217" s="105"/>
      <c r="V217" s="126"/>
      <c r="W217" s="105"/>
      <c r="X217" s="126"/>
    </row>
    <row r="218" spans="1:24" x14ac:dyDescent="0.25">
      <c r="A218" s="126" t="s">
        <v>9283</v>
      </c>
      <c r="B218" s="128">
        <v>3</v>
      </c>
      <c r="C218" s="126" t="s">
        <v>9221</v>
      </c>
      <c r="D218" s="21"/>
      <c r="E218" s="126"/>
      <c r="F218" s="126"/>
      <c r="G218" s="105"/>
      <c r="H218" s="105">
        <v>100</v>
      </c>
      <c r="I218" s="105" cm="1">
        <f t="array" aca="1" ref="I218" ca="1">I218:K218</f>
        <v>0</v>
      </c>
      <c r="J218" s="105"/>
      <c r="K218" s="105"/>
      <c r="L218" s="105"/>
      <c r="M218" s="105">
        <v>100</v>
      </c>
      <c r="N218" s="105"/>
      <c r="O218" s="105"/>
      <c r="P218" s="105"/>
      <c r="Q218" s="105"/>
      <c r="R218" s="105"/>
      <c r="S218" s="105"/>
      <c r="T218" s="105"/>
      <c r="U218" s="105"/>
      <c r="V218" s="126"/>
      <c r="W218" s="105"/>
      <c r="X218" s="126" t="s">
        <v>8680</v>
      </c>
    </row>
    <row r="219" spans="1:24" x14ac:dyDescent="0.25">
      <c r="A219" s="126" t="s">
        <v>9283</v>
      </c>
      <c r="B219" s="128">
        <v>3</v>
      </c>
      <c r="C219" s="126" t="s">
        <v>9221</v>
      </c>
      <c r="D219" s="21"/>
      <c r="E219" s="126"/>
      <c r="F219" s="126"/>
      <c r="G219" s="105"/>
      <c r="H219" s="105">
        <v>100</v>
      </c>
      <c r="I219" s="105">
        <v>100</v>
      </c>
      <c r="J219" s="105"/>
      <c r="K219" s="105"/>
      <c r="L219" s="105"/>
      <c r="M219" s="105"/>
      <c r="N219" s="105"/>
      <c r="O219" s="105"/>
      <c r="P219" s="105"/>
      <c r="Q219" s="105"/>
      <c r="R219" s="105"/>
      <c r="S219" s="105"/>
      <c r="T219" s="105"/>
      <c r="U219" s="105"/>
      <c r="V219" s="126"/>
      <c r="W219" s="105"/>
      <c r="X219" s="126" t="s">
        <v>9311</v>
      </c>
    </row>
    <row r="220" spans="1:24" x14ac:dyDescent="0.25">
      <c r="A220" s="126" t="s">
        <v>9283</v>
      </c>
      <c r="B220" s="128">
        <v>4</v>
      </c>
      <c r="C220" s="126" t="s">
        <v>9222</v>
      </c>
      <c r="D220" s="21"/>
      <c r="E220" s="126" t="s">
        <v>734</v>
      </c>
      <c r="F220" s="126"/>
      <c r="G220" s="105"/>
      <c r="H220" s="105">
        <v>100</v>
      </c>
      <c r="I220" s="105">
        <v>150</v>
      </c>
      <c r="J220" s="105"/>
      <c r="K220" s="105"/>
      <c r="L220" s="105"/>
      <c r="M220" s="105"/>
      <c r="N220" s="105"/>
      <c r="O220" s="105"/>
      <c r="P220" s="105"/>
      <c r="Q220" s="105"/>
      <c r="R220" s="105"/>
      <c r="S220" s="105"/>
      <c r="T220" s="105"/>
      <c r="U220" s="105"/>
      <c r="V220" s="126"/>
      <c r="W220" s="105"/>
      <c r="X220" s="126"/>
    </row>
    <row r="221" spans="1:24" x14ac:dyDescent="0.25">
      <c r="A221" s="126" t="s">
        <v>9283</v>
      </c>
      <c r="B221" s="128">
        <v>4</v>
      </c>
      <c r="C221" s="126" t="s">
        <v>9222</v>
      </c>
      <c r="D221" s="21"/>
      <c r="E221" s="126"/>
      <c r="F221" s="126"/>
      <c r="G221" s="105"/>
      <c r="H221" s="105">
        <v>100</v>
      </c>
      <c r="I221" s="105" cm="1">
        <f t="array" aca="1" ref="I221" ca="1">I221:K221</f>
        <v>0</v>
      </c>
      <c r="J221" s="105"/>
      <c r="K221" s="105"/>
      <c r="L221" s="105"/>
      <c r="M221" s="105">
        <v>100</v>
      </c>
      <c r="N221" s="105"/>
      <c r="O221" s="105"/>
      <c r="P221" s="105"/>
      <c r="Q221" s="105"/>
      <c r="R221" s="105"/>
      <c r="S221" s="105"/>
      <c r="T221" s="105"/>
      <c r="U221" s="105"/>
      <c r="V221" s="126"/>
      <c r="W221" s="105"/>
      <c r="X221" s="126" t="s">
        <v>8680</v>
      </c>
    </row>
    <row r="222" spans="1:24" x14ac:dyDescent="0.25">
      <c r="A222" s="126" t="s">
        <v>9283</v>
      </c>
      <c r="B222" s="128">
        <v>4</v>
      </c>
      <c r="C222" s="126" t="s">
        <v>9222</v>
      </c>
      <c r="D222" s="21"/>
      <c r="E222" s="126"/>
      <c r="F222" s="126"/>
      <c r="G222" s="105"/>
      <c r="H222" s="105">
        <v>100</v>
      </c>
      <c r="I222" s="105">
        <v>100</v>
      </c>
      <c r="J222" s="105"/>
      <c r="K222" s="105"/>
      <c r="L222" s="105"/>
      <c r="M222" s="105"/>
      <c r="N222" s="105"/>
      <c r="O222" s="105"/>
      <c r="P222" s="105"/>
      <c r="Q222" s="105"/>
      <c r="R222" s="105"/>
      <c r="S222" s="105"/>
      <c r="T222" s="105"/>
      <c r="U222" s="105"/>
      <c r="V222" s="126"/>
      <c r="W222" s="105"/>
      <c r="X222" s="126" t="s">
        <v>9310</v>
      </c>
    </row>
    <row r="223" spans="1:24" x14ac:dyDescent="0.25">
      <c r="A223" s="126" t="s">
        <v>9284</v>
      </c>
      <c r="B223" s="128">
        <v>1</v>
      </c>
      <c r="C223" s="126" t="s">
        <v>9219</v>
      </c>
      <c r="D223" s="21"/>
      <c r="E223" s="126"/>
      <c r="F223" s="126"/>
      <c r="G223" s="105"/>
      <c r="H223" s="105">
        <v>100</v>
      </c>
      <c r="I223" s="105">
        <v>100</v>
      </c>
      <c r="J223" s="105"/>
      <c r="K223" s="105"/>
      <c r="L223" s="105"/>
      <c r="M223" s="105"/>
      <c r="N223" s="105"/>
      <c r="O223" s="105"/>
      <c r="P223" s="105"/>
      <c r="Q223" s="105"/>
      <c r="R223" s="105"/>
      <c r="S223" s="105"/>
      <c r="T223" s="105"/>
      <c r="U223" s="105"/>
      <c r="V223" s="126"/>
      <c r="W223" s="105"/>
      <c r="X223" s="126" t="s">
        <v>8680</v>
      </c>
    </row>
    <row r="224" spans="1:24" x14ac:dyDescent="0.25">
      <c r="A224" s="126" t="s">
        <v>9284</v>
      </c>
      <c r="B224" s="128">
        <v>1</v>
      </c>
      <c r="C224" s="126" t="s">
        <v>9219</v>
      </c>
      <c r="D224" s="21"/>
      <c r="E224" s="126"/>
      <c r="F224" s="126"/>
      <c r="G224" s="105"/>
      <c r="H224" s="105">
        <v>100</v>
      </c>
      <c r="I224" s="105" cm="1">
        <f t="array" aca="1" ref="I224" ca="1">I224:K224</f>
        <v>0</v>
      </c>
      <c r="J224" s="105"/>
      <c r="K224" s="105"/>
      <c r="L224" s="105"/>
      <c r="M224" s="105">
        <v>100</v>
      </c>
      <c r="N224" s="105"/>
      <c r="O224" s="105"/>
      <c r="P224" s="105"/>
      <c r="Q224" s="105"/>
      <c r="R224" s="105"/>
      <c r="S224" s="105"/>
      <c r="T224" s="105"/>
      <c r="U224" s="105"/>
      <c r="V224" s="126"/>
      <c r="W224" s="105"/>
      <c r="X224" s="126" t="s">
        <v>9312</v>
      </c>
    </row>
    <row r="225" spans="1:24" x14ac:dyDescent="0.25">
      <c r="A225" s="126" t="s">
        <v>9284</v>
      </c>
      <c r="B225" s="128">
        <v>2</v>
      </c>
      <c r="C225" s="126" t="s">
        <v>9220</v>
      </c>
      <c r="D225" s="21"/>
      <c r="E225" s="126" t="s">
        <v>734</v>
      </c>
      <c r="F225" s="126"/>
      <c r="G225" s="105"/>
      <c r="H225" s="105">
        <v>50</v>
      </c>
      <c r="I225" s="105">
        <v>50</v>
      </c>
      <c r="J225" s="105"/>
      <c r="K225" s="105"/>
      <c r="L225" s="105"/>
      <c r="M225" s="105"/>
      <c r="N225" s="105"/>
      <c r="O225" s="105"/>
      <c r="P225" s="105"/>
      <c r="Q225" s="105"/>
      <c r="R225" s="105"/>
      <c r="S225" s="105"/>
      <c r="T225" s="105"/>
      <c r="U225" s="105"/>
      <c r="V225" s="126"/>
      <c r="W225" s="105"/>
      <c r="X225" s="126"/>
    </row>
    <row r="226" spans="1:24" x14ac:dyDescent="0.25">
      <c r="A226" s="126" t="s">
        <v>9284</v>
      </c>
      <c r="B226" s="128">
        <v>2</v>
      </c>
      <c r="C226" s="126" t="s">
        <v>9220</v>
      </c>
      <c r="D226" s="21"/>
      <c r="E226" s="126"/>
      <c r="F226" s="126"/>
      <c r="G226" s="105"/>
      <c r="H226" s="105">
        <v>100</v>
      </c>
      <c r="I226" s="105" cm="1">
        <f t="array" aca="1" ref="I226" ca="1">I226:K226</f>
        <v>0</v>
      </c>
      <c r="J226" s="105"/>
      <c r="K226" s="105"/>
      <c r="L226" s="105"/>
      <c r="M226" s="105">
        <v>100</v>
      </c>
      <c r="N226" s="105"/>
      <c r="O226" s="105"/>
      <c r="P226" s="105"/>
      <c r="Q226" s="105"/>
      <c r="R226" s="105"/>
      <c r="S226" s="105"/>
      <c r="T226" s="105"/>
      <c r="U226" s="105"/>
      <c r="V226" s="126"/>
      <c r="W226" s="105"/>
      <c r="X226" s="126" t="s">
        <v>8680</v>
      </c>
    </row>
    <row r="227" spans="1:24" x14ac:dyDescent="0.25">
      <c r="A227" s="126" t="s">
        <v>9284</v>
      </c>
      <c r="B227" s="128">
        <v>2</v>
      </c>
      <c r="C227" s="126" t="s">
        <v>9220</v>
      </c>
      <c r="D227" s="21"/>
      <c r="E227" s="126"/>
      <c r="F227" s="126"/>
      <c r="G227" s="105"/>
      <c r="H227" s="105">
        <v>100</v>
      </c>
      <c r="I227" s="105">
        <v>100</v>
      </c>
      <c r="J227" s="105"/>
      <c r="K227" s="105"/>
      <c r="L227" s="105"/>
      <c r="M227" s="105"/>
      <c r="N227" s="105"/>
      <c r="O227" s="105"/>
      <c r="P227" s="105"/>
      <c r="Q227" s="105"/>
      <c r="R227" s="105"/>
      <c r="S227" s="105"/>
      <c r="T227" s="105"/>
      <c r="U227" s="105"/>
      <c r="V227" s="126"/>
      <c r="W227" s="105"/>
      <c r="X227" s="126" t="s">
        <v>9310</v>
      </c>
    </row>
    <row r="228" spans="1:24" x14ac:dyDescent="0.25">
      <c r="A228" s="126" t="s">
        <v>9284</v>
      </c>
      <c r="B228" s="128">
        <v>3</v>
      </c>
      <c r="C228" s="126" t="s">
        <v>9221</v>
      </c>
      <c r="D228" s="21"/>
      <c r="E228" s="126" t="s">
        <v>734</v>
      </c>
      <c r="F228" s="126"/>
      <c r="G228" s="105"/>
      <c r="H228" s="105">
        <v>100</v>
      </c>
      <c r="I228" s="105">
        <v>100</v>
      </c>
      <c r="J228" s="105"/>
      <c r="K228" s="105"/>
      <c r="L228" s="105"/>
      <c r="M228" s="105"/>
      <c r="N228" s="105"/>
      <c r="O228" s="105"/>
      <c r="P228" s="105"/>
      <c r="Q228" s="105"/>
      <c r="R228" s="105"/>
      <c r="S228" s="105"/>
      <c r="T228" s="105"/>
      <c r="U228" s="105"/>
      <c r="V228" s="126"/>
      <c r="W228" s="105"/>
      <c r="X228" s="126"/>
    </row>
    <row r="229" spans="1:24" x14ac:dyDescent="0.25">
      <c r="A229" s="126" t="s">
        <v>9284</v>
      </c>
      <c r="B229" s="128">
        <v>3</v>
      </c>
      <c r="C229" s="126" t="s">
        <v>9221</v>
      </c>
      <c r="D229" s="21"/>
      <c r="E229" s="126"/>
      <c r="F229" s="126"/>
      <c r="G229" s="105"/>
      <c r="H229" s="105">
        <v>100</v>
      </c>
      <c r="I229" s="105" cm="1">
        <f t="array" aca="1" ref="I229" ca="1">I229:K229</f>
        <v>0</v>
      </c>
      <c r="J229" s="105"/>
      <c r="K229" s="105"/>
      <c r="L229" s="105"/>
      <c r="M229" s="105">
        <v>100</v>
      </c>
      <c r="N229" s="105"/>
      <c r="O229" s="105"/>
      <c r="P229" s="105"/>
      <c r="Q229" s="105"/>
      <c r="R229" s="105"/>
      <c r="S229" s="105"/>
      <c r="T229" s="105"/>
      <c r="U229" s="105"/>
      <c r="V229" s="126"/>
      <c r="W229" s="105"/>
      <c r="X229" s="126" t="s">
        <v>8680</v>
      </c>
    </row>
    <row r="230" spans="1:24" x14ac:dyDescent="0.25">
      <c r="A230" s="126" t="s">
        <v>9284</v>
      </c>
      <c r="B230" s="128">
        <v>3</v>
      </c>
      <c r="C230" s="126" t="s">
        <v>9221</v>
      </c>
      <c r="D230" s="21"/>
      <c r="E230" s="126"/>
      <c r="F230" s="126"/>
      <c r="G230" s="105"/>
      <c r="H230" s="105">
        <v>100</v>
      </c>
      <c r="I230" s="105">
        <v>100</v>
      </c>
      <c r="J230" s="105"/>
      <c r="K230" s="105"/>
      <c r="L230" s="105"/>
      <c r="M230" s="105"/>
      <c r="N230" s="105"/>
      <c r="O230" s="105"/>
      <c r="P230" s="105"/>
      <c r="Q230" s="105"/>
      <c r="R230" s="105"/>
      <c r="S230" s="105"/>
      <c r="T230" s="105"/>
      <c r="U230" s="105"/>
      <c r="V230" s="126"/>
      <c r="W230" s="105"/>
      <c r="X230" s="126" t="s">
        <v>9311</v>
      </c>
    </row>
    <row r="231" spans="1:24" x14ac:dyDescent="0.25">
      <c r="A231" s="126" t="s">
        <v>9284</v>
      </c>
      <c r="B231" s="128">
        <v>4</v>
      </c>
      <c r="C231" s="126" t="s">
        <v>9222</v>
      </c>
      <c r="D231" s="21"/>
      <c r="E231" s="126" t="s">
        <v>734</v>
      </c>
      <c r="F231" s="126"/>
      <c r="G231" s="105"/>
      <c r="H231" s="105">
        <v>100</v>
      </c>
      <c r="I231" s="105">
        <v>150</v>
      </c>
      <c r="J231" s="105"/>
      <c r="K231" s="105"/>
      <c r="L231" s="105"/>
      <c r="M231" s="105"/>
      <c r="N231" s="105"/>
      <c r="O231" s="105"/>
      <c r="P231" s="105"/>
      <c r="Q231" s="105"/>
      <c r="R231" s="105"/>
      <c r="S231" s="105"/>
      <c r="T231" s="105"/>
      <c r="U231" s="105"/>
      <c r="V231" s="126"/>
      <c r="W231" s="105"/>
      <c r="X231" s="126"/>
    </row>
    <row r="232" spans="1:24" x14ac:dyDescent="0.25">
      <c r="A232" s="126" t="s">
        <v>9284</v>
      </c>
      <c r="B232" s="128">
        <v>4</v>
      </c>
      <c r="C232" s="126" t="s">
        <v>9222</v>
      </c>
      <c r="D232" s="21"/>
      <c r="E232" s="126"/>
      <c r="F232" s="126"/>
      <c r="G232" s="105"/>
      <c r="H232" s="105">
        <v>100</v>
      </c>
      <c r="I232" s="105" cm="1">
        <f t="array" aca="1" ref="I232" ca="1">I232:K232</f>
        <v>0</v>
      </c>
      <c r="J232" s="105"/>
      <c r="K232" s="105"/>
      <c r="L232" s="105"/>
      <c r="M232" s="105">
        <v>100</v>
      </c>
      <c r="N232" s="105"/>
      <c r="O232" s="105"/>
      <c r="P232" s="105"/>
      <c r="Q232" s="105"/>
      <c r="R232" s="105"/>
      <c r="S232" s="105"/>
      <c r="T232" s="105"/>
      <c r="U232" s="105"/>
      <c r="V232" s="126"/>
      <c r="W232" s="105"/>
      <c r="X232" s="126" t="s">
        <v>8680</v>
      </c>
    </row>
    <row r="233" spans="1:24" x14ac:dyDescent="0.25">
      <c r="A233" s="126" t="s">
        <v>9284</v>
      </c>
      <c r="B233" s="128">
        <v>4</v>
      </c>
      <c r="C233" s="126" t="s">
        <v>9222</v>
      </c>
      <c r="D233" s="21"/>
      <c r="E233" s="126"/>
      <c r="F233" s="126"/>
      <c r="G233" s="105"/>
      <c r="H233" s="105">
        <v>100</v>
      </c>
      <c r="I233" s="105">
        <v>100</v>
      </c>
      <c r="J233" s="105"/>
      <c r="K233" s="105"/>
      <c r="L233" s="105"/>
      <c r="M233" s="105"/>
      <c r="N233" s="105"/>
      <c r="O233" s="105"/>
      <c r="P233" s="105"/>
      <c r="Q233" s="105"/>
      <c r="R233" s="105"/>
      <c r="S233" s="105"/>
      <c r="T233" s="105"/>
      <c r="U233" s="105"/>
      <c r="V233" s="126"/>
      <c r="W233" s="105"/>
      <c r="X233" s="126" t="s">
        <v>9310</v>
      </c>
    </row>
    <row r="234" spans="1:24" x14ac:dyDescent="0.25">
      <c r="A234" s="126" t="s">
        <v>9285</v>
      </c>
      <c r="B234" s="128">
        <v>1</v>
      </c>
      <c r="C234" s="126" t="s">
        <v>9219</v>
      </c>
      <c r="D234" s="21"/>
      <c r="E234" s="126"/>
      <c r="F234" s="126"/>
      <c r="G234" s="105"/>
      <c r="H234" s="105">
        <v>100</v>
      </c>
      <c r="I234" s="105">
        <v>100</v>
      </c>
      <c r="J234" s="105"/>
      <c r="K234" s="105"/>
      <c r="L234" s="105"/>
      <c r="M234" s="105"/>
      <c r="N234" s="105"/>
      <c r="O234" s="105"/>
      <c r="P234" s="105"/>
      <c r="Q234" s="105"/>
      <c r="R234" s="105"/>
      <c r="S234" s="105"/>
      <c r="T234" s="105"/>
      <c r="U234" s="105"/>
      <c r="V234" s="126"/>
      <c r="W234" s="105"/>
      <c r="X234" s="126" t="s">
        <v>8680</v>
      </c>
    </row>
    <row r="235" spans="1:24" x14ac:dyDescent="0.25">
      <c r="A235" s="126" t="s">
        <v>9285</v>
      </c>
      <c r="B235" s="128">
        <v>1</v>
      </c>
      <c r="C235" s="126" t="s">
        <v>9219</v>
      </c>
      <c r="D235" s="21"/>
      <c r="E235" s="126"/>
      <c r="F235" s="126"/>
      <c r="G235" s="105"/>
      <c r="H235" s="105">
        <v>100</v>
      </c>
      <c r="I235" s="105" cm="1">
        <f t="array" aca="1" ref="I235" ca="1">I235:K235</f>
        <v>0</v>
      </c>
      <c r="J235" s="105"/>
      <c r="K235" s="105"/>
      <c r="L235" s="105"/>
      <c r="M235" s="105">
        <v>100</v>
      </c>
      <c r="N235" s="105"/>
      <c r="O235" s="105"/>
      <c r="P235" s="105"/>
      <c r="Q235" s="105"/>
      <c r="R235" s="105"/>
      <c r="S235" s="105"/>
      <c r="T235" s="105"/>
      <c r="U235" s="105"/>
      <c r="V235" s="126"/>
      <c r="W235" s="105"/>
      <c r="X235" s="126" t="s">
        <v>9312</v>
      </c>
    </row>
    <row r="236" spans="1:24" x14ac:dyDescent="0.25">
      <c r="A236" s="126" t="s">
        <v>9285</v>
      </c>
      <c r="B236" s="128">
        <v>2</v>
      </c>
      <c r="C236" s="126" t="s">
        <v>9220</v>
      </c>
      <c r="D236" s="21"/>
      <c r="E236" s="126" t="s">
        <v>734</v>
      </c>
      <c r="F236" s="126"/>
      <c r="G236" s="105"/>
      <c r="H236" s="105">
        <v>50</v>
      </c>
      <c r="I236" s="105">
        <v>50</v>
      </c>
      <c r="J236" s="105"/>
      <c r="K236" s="105"/>
      <c r="L236" s="105"/>
      <c r="M236" s="105"/>
      <c r="N236" s="105"/>
      <c r="O236" s="105"/>
      <c r="P236" s="105"/>
      <c r="Q236" s="105"/>
      <c r="R236" s="105"/>
      <c r="S236" s="105"/>
      <c r="T236" s="105"/>
      <c r="U236" s="105"/>
      <c r="V236" s="126"/>
      <c r="W236" s="105"/>
      <c r="X236" s="126"/>
    </row>
    <row r="237" spans="1:24" x14ac:dyDescent="0.25">
      <c r="A237" s="126" t="s">
        <v>9285</v>
      </c>
      <c r="B237" s="128">
        <v>2</v>
      </c>
      <c r="C237" s="126" t="s">
        <v>9220</v>
      </c>
      <c r="D237" s="21"/>
      <c r="E237" s="126"/>
      <c r="F237" s="126"/>
      <c r="G237" s="105"/>
      <c r="H237" s="105">
        <v>100</v>
      </c>
      <c r="I237" s="105" cm="1">
        <f t="array" aca="1" ref="I237" ca="1">I237:K237</f>
        <v>0</v>
      </c>
      <c r="J237" s="105"/>
      <c r="K237" s="105"/>
      <c r="L237" s="105"/>
      <c r="M237" s="105">
        <v>100</v>
      </c>
      <c r="N237" s="105"/>
      <c r="O237" s="105"/>
      <c r="P237" s="105"/>
      <c r="Q237" s="105"/>
      <c r="R237" s="105"/>
      <c r="S237" s="105"/>
      <c r="T237" s="105"/>
      <c r="U237" s="105"/>
      <c r="V237" s="126"/>
      <c r="W237" s="105"/>
      <c r="X237" s="126" t="s">
        <v>8680</v>
      </c>
    </row>
    <row r="238" spans="1:24" x14ac:dyDescent="0.25">
      <c r="A238" s="126" t="s">
        <v>9285</v>
      </c>
      <c r="B238" s="128">
        <v>2</v>
      </c>
      <c r="C238" s="126" t="s">
        <v>9220</v>
      </c>
      <c r="D238" s="21"/>
      <c r="E238" s="126"/>
      <c r="F238" s="126"/>
      <c r="G238" s="105"/>
      <c r="H238" s="105">
        <v>100</v>
      </c>
      <c r="I238" s="105">
        <v>100</v>
      </c>
      <c r="J238" s="105"/>
      <c r="K238" s="105"/>
      <c r="L238" s="105"/>
      <c r="M238" s="105"/>
      <c r="N238" s="105"/>
      <c r="O238" s="105"/>
      <c r="P238" s="105"/>
      <c r="Q238" s="105"/>
      <c r="R238" s="105"/>
      <c r="S238" s="105"/>
      <c r="T238" s="105"/>
      <c r="U238" s="105"/>
      <c r="V238" s="126"/>
      <c r="W238" s="105"/>
      <c r="X238" s="126" t="s">
        <v>9310</v>
      </c>
    </row>
    <row r="239" spans="1:24" x14ac:dyDescent="0.25">
      <c r="A239" s="126" t="s">
        <v>9285</v>
      </c>
      <c r="B239" s="128">
        <v>3</v>
      </c>
      <c r="C239" s="126" t="s">
        <v>9221</v>
      </c>
      <c r="D239" s="21"/>
      <c r="E239" s="126" t="s">
        <v>734</v>
      </c>
      <c r="F239" s="126"/>
      <c r="G239" s="105"/>
      <c r="H239" s="105">
        <v>100</v>
      </c>
      <c r="I239" s="105">
        <v>100</v>
      </c>
      <c r="J239" s="105"/>
      <c r="K239" s="105"/>
      <c r="L239" s="105"/>
      <c r="M239" s="105"/>
      <c r="N239" s="105"/>
      <c r="O239" s="105"/>
      <c r="P239" s="105"/>
      <c r="Q239" s="105"/>
      <c r="R239" s="105"/>
      <c r="S239" s="105"/>
      <c r="T239" s="105"/>
      <c r="U239" s="105"/>
      <c r="V239" s="126"/>
      <c r="W239" s="105"/>
      <c r="X239" s="126"/>
    </row>
    <row r="240" spans="1:24" x14ac:dyDescent="0.25">
      <c r="A240" s="126" t="s">
        <v>9285</v>
      </c>
      <c r="B240" s="128">
        <v>3</v>
      </c>
      <c r="C240" s="126" t="s">
        <v>9221</v>
      </c>
      <c r="D240" s="21"/>
      <c r="E240" s="126"/>
      <c r="F240" s="126"/>
      <c r="G240" s="105"/>
      <c r="H240" s="105">
        <v>100</v>
      </c>
      <c r="I240" s="105" cm="1">
        <f t="array" aca="1" ref="I240" ca="1">I240:K240</f>
        <v>0</v>
      </c>
      <c r="J240" s="105"/>
      <c r="K240" s="105"/>
      <c r="L240" s="105"/>
      <c r="M240" s="105">
        <v>100</v>
      </c>
      <c r="N240" s="105"/>
      <c r="O240" s="105"/>
      <c r="P240" s="105"/>
      <c r="Q240" s="105"/>
      <c r="R240" s="105"/>
      <c r="S240" s="105"/>
      <c r="T240" s="105"/>
      <c r="U240" s="105"/>
      <c r="V240" s="126"/>
      <c r="W240" s="105"/>
      <c r="X240" s="126" t="s">
        <v>8680</v>
      </c>
    </row>
    <row r="241" spans="1:24" x14ac:dyDescent="0.25">
      <c r="A241" s="126" t="s">
        <v>9285</v>
      </c>
      <c r="B241" s="128">
        <v>3</v>
      </c>
      <c r="C241" s="126" t="s">
        <v>9221</v>
      </c>
      <c r="D241" s="21"/>
      <c r="E241" s="126"/>
      <c r="F241" s="126"/>
      <c r="G241" s="105"/>
      <c r="H241" s="105">
        <v>100</v>
      </c>
      <c r="I241" s="105">
        <v>100</v>
      </c>
      <c r="J241" s="105"/>
      <c r="K241" s="105"/>
      <c r="L241" s="105"/>
      <c r="M241" s="105"/>
      <c r="N241" s="105"/>
      <c r="O241" s="105"/>
      <c r="P241" s="105"/>
      <c r="Q241" s="105"/>
      <c r="R241" s="105"/>
      <c r="S241" s="105"/>
      <c r="T241" s="105"/>
      <c r="U241" s="105"/>
      <c r="V241" s="126"/>
      <c r="W241" s="105"/>
      <c r="X241" s="126" t="s">
        <v>9311</v>
      </c>
    </row>
    <row r="242" spans="1:24" x14ac:dyDescent="0.25">
      <c r="A242" s="126" t="s">
        <v>9285</v>
      </c>
      <c r="B242" s="128">
        <v>4</v>
      </c>
      <c r="C242" s="126" t="s">
        <v>9222</v>
      </c>
      <c r="D242" s="21"/>
      <c r="E242" s="126" t="s">
        <v>734</v>
      </c>
      <c r="F242" s="126"/>
      <c r="G242" s="105"/>
      <c r="H242" s="105">
        <v>100</v>
      </c>
      <c r="I242" s="105">
        <v>150</v>
      </c>
      <c r="J242" s="105"/>
      <c r="K242" s="105"/>
      <c r="L242" s="105"/>
      <c r="M242" s="105"/>
      <c r="N242" s="105"/>
      <c r="O242" s="105"/>
      <c r="P242" s="105"/>
      <c r="Q242" s="105"/>
      <c r="R242" s="105"/>
      <c r="S242" s="105"/>
      <c r="T242" s="105"/>
      <c r="U242" s="105"/>
      <c r="V242" s="126"/>
      <c r="W242" s="105"/>
      <c r="X242" s="126"/>
    </row>
    <row r="243" spans="1:24" x14ac:dyDescent="0.25">
      <c r="A243" s="126" t="s">
        <v>9285</v>
      </c>
      <c r="B243" s="128">
        <v>4</v>
      </c>
      <c r="C243" s="126" t="s">
        <v>9222</v>
      </c>
      <c r="D243" s="21"/>
      <c r="E243" s="126"/>
      <c r="F243" s="126"/>
      <c r="G243" s="105"/>
      <c r="H243" s="105">
        <v>100</v>
      </c>
      <c r="I243" s="105" cm="1">
        <f t="array" aca="1" ref="I243" ca="1">I243:K243</f>
        <v>0</v>
      </c>
      <c r="J243" s="105"/>
      <c r="K243" s="105"/>
      <c r="L243" s="105"/>
      <c r="M243" s="105">
        <v>100</v>
      </c>
      <c r="N243" s="105"/>
      <c r="O243" s="105"/>
      <c r="P243" s="105"/>
      <c r="Q243" s="105"/>
      <c r="R243" s="105"/>
      <c r="S243" s="105"/>
      <c r="T243" s="105"/>
      <c r="U243" s="105"/>
      <c r="V243" s="126"/>
      <c r="W243" s="105"/>
      <c r="X243" s="126" t="s">
        <v>8680</v>
      </c>
    </row>
    <row r="244" spans="1:24" x14ac:dyDescent="0.25">
      <c r="A244" s="126" t="s">
        <v>9285</v>
      </c>
      <c r="B244" s="128">
        <v>4</v>
      </c>
      <c r="C244" s="126" t="s">
        <v>9222</v>
      </c>
      <c r="D244" s="21"/>
      <c r="E244" s="126"/>
      <c r="F244" s="126"/>
      <c r="G244" s="105"/>
      <c r="H244" s="105">
        <v>100</v>
      </c>
      <c r="I244" s="105">
        <v>100</v>
      </c>
      <c r="J244" s="105"/>
      <c r="K244" s="105"/>
      <c r="L244" s="105"/>
      <c r="M244" s="105"/>
      <c r="N244" s="105"/>
      <c r="O244" s="105"/>
      <c r="P244" s="105"/>
      <c r="Q244" s="105"/>
      <c r="R244" s="105"/>
      <c r="S244" s="105"/>
      <c r="T244" s="105"/>
      <c r="U244" s="105"/>
      <c r="V244" s="126"/>
      <c r="W244" s="105"/>
      <c r="X244" s="126" t="s">
        <v>9310</v>
      </c>
    </row>
    <row r="245" spans="1:24" x14ac:dyDescent="0.25">
      <c r="A245" s="126" t="s">
        <v>9286</v>
      </c>
      <c r="B245" s="128">
        <v>1</v>
      </c>
      <c r="C245" s="126" t="s">
        <v>9219</v>
      </c>
      <c r="D245" s="21"/>
      <c r="E245" s="126"/>
      <c r="F245" s="126"/>
      <c r="G245" s="105"/>
      <c r="H245" s="105">
        <v>100</v>
      </c>
      <c r="I245" s="105">
        <v>100</v>
      </c>
      <c r="J245" s="105"/>
      <c r="K245" s="105"/>
      <c r="L245" s="105"/>
      <c r="M245" s="105"/>
      <c r="N245" s="105"/>
      <c r="O245" s="105"/>
      <c r="P245" s="105"/>
      <c r="Q245" s="105"/>
      <c r="R245" s="105"/>
      <c r="S245" s="105"/>
      <c r="T245" s="105"/>
      <c r="U245" s="105"/>
      <c r="V245" s="126"/>
      <c r="W245" s="105"/>
      <c r="X245" s="126" t="s">
        <v>8680</v>
      </c>
    </row>
    <row r="246" spans="1:24" x14ac:dyDescent="0.25">
      <c r="A246" s="126" t="s">
        <v>9286</v>
      </c>
      <c r="B246" s="128">
        <v>1</v>
      </c>
      <c r="C246" s="126" t="s">
        <v>9219</v>
      </c>
      <c r="D246" s="21"/>
      <c r="E246" s="126"/>
      <c r="F246" s="126"/>
      <c r="G246" s="105"/>
      <c r="H246" s="105">
        <v>100</v>
      </c>
      <c r="I246" s="105" cm="1">
        <f t="array" aca="1" ref="I246" ca="1">I246:K246</f>
        <v>0</v>
      </c>
      <c r="J246" s="105"/>
      <c r="K246" s="105"/>
      <c r="L246" s="105"/>
      <c r="M246" s="105">
        <v>100</v>
      </c>
      <c r="N246" s="105"/>
      <c r="O246" s="105"/>
      <c r="P246" s="105"/>
      <c r="Q246" s="105"/>
      <c r="R246" s="105"/>
      <c r="S246" s="105"/>
      <c r="T246" s="105"/>
      <c r="U246" s="105"/>
      <c r="V246" s="126"/>
      <c r="W246" s="105"/>
      <c r="X246" s="126" t="s">
        <v>9312</v>
      </c>
    </row>
    <row r="247" spans="1:24" x14ac:dyDescent="0.25">
      <c r="A247" s="126" t="s">
        <v>9286</v>
      </c>
      <c r="B247" s="128">
        <v>2</v>
      </c>
      <c r="C247" s="126" t="s">
        <v>9220</v>
      </c>
      <c r="D247" s="21"/>
      <c r="E247" s="126" t="s">
        <v>734</v>
      </c>
      <c r="F247" s="126"/>
      <c r="G247" s="105"/>
      <c r="H247" s="105">
        <v>50</v>
      </c>
      <c r="I247" s="105">
        <v>50</v>
      </c>
      <c r="J247" s="105"/>
      <c r="K247" s="105"/>
      <c r="L247" s="105"/>
      <c r="M247" s="105"/>
      <c r="N247" s="105"/>
      <c r="O247" s="105"/>
      <c r="P247" s="105"/>
      <c r="Q247" s="105"/>
      <c r="R247" s="105"/>
      <c r="S247" s="105"/>
      <c r="T247" s="105"/>
      <c r="U247" s="105"/>
      <c r="V247" s="126"/>
      <c r="W247" s="105"/>
      <c r="X247" s="126"/>
    </row>
    <row r="248" spans="1:24" x14ac:dyDescent="0.25">
      <c r="A248" s="126" t="s">
        <v>9286</v>
      </c>
      <c r="B248" s="128">
        <v>2</v>
      </c>
      <c r="C248" s="126" t="s">
        <v>9220</v>
      </c>
      <c r="D248" s="21"/>
      <c r="E248" s="126"/>
      <c r="F248" s="126"/>
      <c r="G248" s="105"/>
      <c r="H248" s="105">
        <v>100</v>
      </c>
      <c r="I248" s="105" cm="1">
        <f t="array" aca="1" ref="I248" ca="1">I248:K248</f>
        <v>0</v>
      </c>
      <c r="J248" s="105"/>
      <c r="K248" s="105"/>
      <c r="L248" s="105"/>
      <c r="M248" s="105">
        <v>100</v>
      </c>
      <c r="N248" s="105"/>
      <c r="O248" s="105"/>
      <c r="P248" s="105"/>
      <c r="Q248" s="105"/>
      <c r="R248" s="105"/>
      <c r="S248" s="105"/>
      <c r="T248" s="105"/>
      <c r="U248" s="105"/>
      <c r="V248" s="126"/>
      <c r="W248" s="105"/>
      <c r="X248" s="126" t="s">
        <v>8680</v>
      </c>
    </row>
    <row r="249" spans="1:24" x14ac:dyDescent="0.25">
      <c r="A249" s="126" t="s">
        <v>9286</v>
      </c>
      <c r="B249" s="128">
        <v>2</v>
      </c>
      <c r="C249" s="126" t="s">
        <v>9220</v>
      </c>
      <c r="D249" s="21"/>
      <c r="E249" s="126"/>
      <c r="F249" s="126"/>
      <c r="G249" s="105"/>
      <c r="H249" s="105">
        <v>100</v>
      </c>
      <c r="I249" s="105">
        <v>100</v>
      </c>
      <c r="J249" s="105"/>
      <c r="K249" s="105"/>
      <c r="L249" s="105"/>
      <c r="M249" s="105"/>
      <c r="N249" s="105"/>
      <c r="O249" s="105"/>
      <c r="P249" s="105"/>
      <c r="Q249" s="105"/>
      <c r="R249" s="105"/>
      <c r="S249" s="105"/>
      <c r="T249" s="105"/>
      <c r="U249" s="105"/>
      <c r="V249" s="126"/>
      <c r="W249" s="105"/>
      <c r="X249" s="126" t="s">
        <v>9310</v>
      </c>
    </row>
    <row r="250" spans="1:24" x14ac:dyDescent="0.25">
      <c r="A250" s="126" t="s">
        <v>9286</v>
      </c>
      <c r="B250" s="128">
        <v>3</v>
      </c>
      <c r="C250" s="126" t="s">
        <v>9221</v>
      </c>
      <c r="D250" s="21"/>
      <c r="E250" s="126" t="s">
        <v>734</v>
      </c>
      <c r="F250" s="126"/>
      <c r="G250" s="105"/>
      <c r="H250" s="105">
        <v>100</v>
      </c>
      <c r="I250" s="105">
        <v>100</v>
      </c>
      <c r="J250" s="105"/>
      <c r="K250" s="105"/>
      <c r="L250" s="105"/>
      <c r="M250" s="105"/>
      <c r="N250" s="105"/>
      <c r="O250" s="105"/>
      <c r="P250" s="105"/>
      <c r="Q250" s="105"/>
      <c r="R250" s="105"/>
      <c r="S250" s="105"/>
      <c r="T250" s="105"/>
      <c r="U250" s="105"/>
      <c r="V250" s="126"/>
      <c r="W250" s="105"/>
      <c r="X250" s="126"/>
    </row>
    <row r="251" spans="1:24" x14ac:dyDescent="0.25">
      <c r="A251" s="126" t="s">
        <v>9286</v>
      </c>
      <c r="B251" s="128">
        <v>3</v>
      </c>
      <c r="C251" s="126" t="s">
        <v>9221</v>
      </c>
      <c r="D251" s="21"/>
      <c r="E251" s="126"/>
      <c r="F251" s="126"/>
      <c r="G251" s="105"/>
      <c r="H251" s="105">
        <v>100</v>
      </c>
      <c r="I251" s="105" cm="1">
        <f t="array" aca="1" ref="I251" ca="1">I251:K251</f>
        <v>0</v>
      </c>
      <c r="J251" s="105"/>
      <c r="K251" s="105"/>
      <c r="L251" s="105"/>
      <c r="M251" s="105">
        <v>100</v>
      </c>
      <c r="N251" s="105"/>
      <c r="O251" s="105"/>
      <c r="P251" s="105"/>
      <c r="Q251" s="105"/>
      <c r="R251" s="105"/>
      <c r="S251" s="105"/>
      <c r="T251" s="105"/>
      <c r="U251" s="105"/>
      <c r="V251" s="126"/>
      <c r="W251" s="105"/>
      <c r="X251" s="126" t="s">
        <v>8680</v>
      </c>
    </row>
    <row r="252" spans="1:24" x14ac:dyDescent="0.25">
      <c r="A252" s="126" t="s">
        <v>9286</v>
      </c>
      <c r="B252" s="128">
        <v>3</v>
      </c>
      <c r="C252" s="126" t="s">
        <v>9221</v>
      </c>
      <c r="D252" s="21"/>
      <c r="E252" s="126"/>
      <c r="F252" s="126"/>
      <c r="G252" s="105"/>
      <c r="H252" s="105">
        <v>100</v>
      </c>
      <c r="I252" s="105">
        <v>100</v>
      </c>
      <c r="J252" s="105"/>
      <c r="K252" s="105"/>
      <c r="L252" s="105"/>
      <c r="M252" s="105"/>
      <c r="N252" s="105"/>
      <c r="O252" s="105"/>
      <c r="P252" s="105"/>
      <c r="Q252" s="105"/>
      <c r="R252" s="105"/>
      <c r="S252" s="105"/>
      <c r="T252" s="105"/>
      <c r="U252" s="105"/>
      <c r="V252" s="126"/>
      <c r="W252" s="105"/>
      <c r="X252" s="126" t="s">
        <v>9311</v>
      </c>
    </row>
    <row r="253" spans="1:24" x14ac:dyDescent="0.25">
      <c r="A253" s="126" t="s">
        <v>9286</v>
      </c>
      <c r="B253" s="128">
        <v>4</v>
      </c>
      <c r="C253" s="126" t="s">
        <v>9222</v>
      </c>
      <c r="D253" s="21"/>
      <c r="E253" s="126" t="s">
        <v>734</v>
      </c>
      <c r="F253" s="126"/>
      <c r="G253" s="105"/>
      <c r="H253" s="105">
        <v>100</v>
      </c>
      <c r="I253" s="105">
        <v>150</v>
      </c>
      <c r="J253" s="105"/>
      <c r="K253" s="105"/>
      <c r="L253" s="105"/>
      <c r="M253" s="105"/>
      <c r="N253" s="105"/>
      <c r="O253" s="105"/>
      <c r="P253" s="105"/>
      <c r="Q253" s="105"/>
      <c r="R253" s="105"/>
      <c r="S253" s="105"/>
      <c r="T253" s="105"/>
      <c r="U253" s="105"/>
      <c r="V253" s="126"/>
      <c r="W253" s="105"/>
      <c r="X253" s="126"/>
    </row>
    <row r="254" spans="1:24" x14ac:dyDescent="0.25">
      <c r="A254" s="126" t="s">
        <v>9286</v>
      </c>
      <c r="B254" s="128">
        <v>4</v>
      </c>
      <c r="C254" s="126" t="s">
        <v>9222</v>
      </c>
      <c r="D254" s="21"/>
      <c r="E254" s="126"/>
      <c r="F254" s="126"/>
      <c r="G254" s="105"/>
      <c r="H254" s="105">
        <v>100</v>
      </c>
      <c r="I254" s="105" cm="1">
        <f t="array" aca="1" ref="I254" ca="1">I254:K254</f>
        <v>0</v>
      </c>
      <c r="J254" s="105"/>
      <c r="K254" s="105"/>
      <c r="L254" s="105"/>
      <c r="M254" s="105">
        <v>100</v>
      </c>
      <c r="N254" s="105"/>
      <c r="O254" s="105"/>
      <c r="P254" s="105"/>
      <c r="Q254" s="105"/>
      <c r="R254" s="105"/>
      <c r="S254" s="105"/>
      <c r="T254" s="105"/>
      <c r="U254" s="105"/>
      <c r="V254" s="126"/>
      <c r="W254" s="105"/>
      <c r="X254" s="126" t="s">
        <v>8680</v>
      </c>
    </row>
    <row r="255" spans="1:24" x14ac:dyDescent="0.25">
      <c r="A255" s="126" t="s">
        <v>9286</v>
      </c>
      <c r="B255" s="128">
        <v>4</v>
      </c>
      <c r="C255" s="126" t="s">
        <v>9222</v>
      </c>
      <c r="D255" s="21"/>
      <c r="E255" s="126"/>
      <c r="F255" s="126"/>
      <c r="G255" s="105"/>
      <c r="H255" s="105">
        <v>100</v>
      </c>
      <c r="I255" s="105">
        <v>100</v>
      </c>
      <c r="J255" s="105"/>
      <c r="K255" s="105"/>
      <c r="L255" s="105"/>
      <c r="M255" s="105"/>
      <c r="N255" s="105"/>
      <c r="O255" s="105"/>
      <c r="P255" s="105"/>
      <c r="Q255" s="105"/>
      <c r="R255" s="105"/>
      <c r="S255" s="105"/>
      <c r="T255" s="105"/>
      <c r="U255" s="105"/>
      <c r="V255" s="126"/>
      <c r="W255" s="105"/>
      <c r="X255" s="126" t="s">
        <v>9310</v>
      </c>
    </row>
    <row r="256" spans="1:24" x14ac:dyDescent="0.25">
      <c r="A256" s="126" t="s">
        <v>9287</v>
      </c>
      <c r="B256" s="128">
        <v>1</v>
      </c>
      <c r="C256" s="126" t="s">
        <v>9219</v>
      </c>
      <c r="D256" s="21"/>
      <c r="E256" s="126"/>
      <c r="F256" s="126"/>
      <c r="G256" s="105"/>
      <c r="H256" s="105">
        <v>100</v>
      </c>
      <c r="I256" s="105">
        <v>100</v>
      </c>
      <c r="J256" s="105"/>
      <c r="K256" s="105"/>
      <c r="L256" s="105"/>
      <c r="M256" s="105"/>
      <c r="N256" s="105"/>
      <c r="O256" s="105"/>
      <c r="P256" s="105"/>
      <c r="Q256" s="105"/>
      <c r="R256" s="105"/>
      <c r="S256" s="105"/>
      <c r="T256" s="105"/>
      <c r="U256" s="105"/>
      <c r="V256" s="126"/>
      <c r="W256" s="105"/>
      <c r="X256" s="126" t="s">
        <v>8680</v>
      </c>
    </row>
    <row r="257" spans="1:24" x14ac:dyDescent="0.25">
      <c r="A257" s="126" t="s">
        <v>9287</v>
      </c>
      <c r="B257" s="128">
        <v>1</v>
      </c>
      <c r="C257" s="126" t="s">
        <v>9219</v>
      </c>
      <c r="D257" s="21"/>
      <c r="E257" s="126"/>
      <c r="F257" s="126"/>
      <c r="G257" s="105"/>
      <c r="H257" s="105">
        <v>100</v>
      </c>
      <c r="I257" s="105" cm="1">
        <f t="array" aca="1" ref="I257" ca="1">I257:K257</f>
        <v>0</v>
      </c>
      <c r="J257" s="105"/>
      <c r="K257" s="105"/>
      <c r="L257" s="105"/>
      <c r="M257" s="105">
        <v>100</v>
      </c>
      <c r="N257" s="105"/>
      <c r="O257" s="105"/>
      <c r="P257" s="105"/>
      <c r="Q257" s="105"/>
      <c r="R257" s="105"/>
      <c r="S257" s="105"/>
      <c r="T257" s="105"/>
      <c r="U257" s="105"/>
      <c r="V257" s="126"/>
      <c r="W257" s="105"/>
      <c r="X257" s="126" t="s">
        <v>9312</v>
      </c>
    </row>
    <row r="258" spans="1:24" x14ac:dyDescent="0.25">
      <c r="A258" s="126" t="s">
        <v>9287</v>
      </c>
      <c r="B258" s="128">
        <v>2</v>
      </c>
      <c r="C258" s="126" t="s">
        <v>9220</v>
      </c>
      <c r="D258" s="21"/>
      <c r="E258" s="126" t="s">
        <v>734</v>
      </c>
      <c r="F258" s="126"/>
      <c r="G258" s="105"/>
      <c r="H258" s="105">
        <v>50</v>
      </c>
      <c r="I258" s="105">
        <v>50</v>
      </c>
      <c r="J258" s="105"/>
      <c r="K258" s="105"/>
      <c r="L258" s="105"/>
      <c r="M258" s="105"/>
      <c r="N258" s="105"/>
      <c r="O258" s="105"/>
      <c r="P258" s="105"/>
      <c r="Q258" s="105"/>
      <c r="R258" s="105"/>
      <c r="S258" s="105"/>
      <c r="T258" s="105"/>
      <c r="U258" s="105"/>
      <c r="V258" s="126"/>
      <c r="W258" s="105"/>
      <c r="X258" s="126"/>
    </row>
    <row r="259" spans="1:24" x14ac:dyDescent="0.25">
      <c r="A259" s="126" t="s">
        <v>9287</v>
      </c>
      <c r="B259" s="128">
        <v>2</v>
      </c>
      <c r="C259" s="126" t="s">
        <v>9220</v>
      </c>
      <c r="D259" s="21"/>
      <c r="E259" s="126"/>
      <c r="F259" s="126"/>
      <c r="G259" s="105"/>
      <c r="H259" s="105">
        <v>100</v>
      </c>
      <c r="I259" s="105" cm="1">
        <f t="array" aca="1" ref="I259" ca="1">I259:K259</f>
        <v>0</v>
      </c>
      <c r="J259" s="105"/>
      <c r="K259" s="105"/>
      <c r="L259" s="105"/>
      <c r="M259" s="105">
        <v>100</v>
      </c>
      <c r="N259" s="105"/>
      <c r="O259" s="105"/>
      <c r="P259" s="105"/>
      <c r="Q259" s="105"/>
      <c r="R259" s="105"/>
      <c r="S259" s="105"/>
      <c r="T259" s="105"/>
      <c r="U259" s="105"/>
      <c r="V259" s="126"/>
      <c r="W259" s="105"/>
      <c r="X259" s="126" t="s">
        <v>8680</v>
      </c>
    </row>
    <row r="260" spans="1:24" x14ac:dyDescent="0.25">
      <c r="A260" s="126" t="s">
        <v>9287</v>
      </c>
      <c r="B260" s="128">
        <v>2</v>
      </c>
      <c r="C260" s="126" t="s">
        <v>9220</v>
      </c>
      <c r="D260" s="21"/>
      <c r="E260" s="126"/>
      <c r="F260" s="126"/>
      <c r="G260" s="105"/>
      <c r="H260" s="105">
        <v>100</v>
      </c>
      <c r="I260" s="105">
        <v>100</v>
      </c>
      <c r="J260" s="105"/>
      <c r="K260" s="105"/>
      <c r="L260" s="105"/>
      <c r="M260" s="105"/>
      <c r="N260" s="105"/>
      <c r="O260" s="105"/>
      <c r="P260" s="105"/>
      <c r="Q260" s="105"/>
      <c r="R260" s="105"/>
      <c r="S260" s="105"/>
      <c r="T260" s="105"/>
      <c r="U260" s="105"/>
      <c r="V260" s="126"/>
      <c r="W260" s="105"/>
      <c r="X260" s="126" t="s">
        <v>9310</v>
      </c>
    </row>
    <row r="261" spans="1:24" x14ac:dyDescent="0.25">
      <c r="A261" s="126" t="s">
        <v>9287</v>
      </c>
      <c r="B261" s="128">
        <v>3</v>
      </c>
      <c r="C261" s="126" t="s">
        <v>9221</v>
      </c>
      <c r="D261" s="21"/>
      <c r="E261" s="126" t="s">
        <v>734</v>
      </c>
      <c r="F261" s="126"/>
      <c r="G261" s="105"/>
      <c r="H261" s="105">
        <v>100</v>
      </c>
      <c r="I261" s="105">
        <v>100</v>
      </c>
      <c r="J261" s="105"/>
      <c r="K261" s="105"/>
      <c r="L261" s="105"/>
      <c r="M261" s="105"/>
      <c r="N261" s="105"/>
      <c r="O261" s="105"/>
      <c r="P261" s="105"/>
      <c r="Q261" s="105"/>
      <c r="R261" s="105"/>
      <c r="S261" s="105"/>
      <c r="T261" s="105"/>
      <c r="U261" s="105"/>
      <c r="V261" s="126"/>
      <c r="W261" s="105"/>
      <c r="X261" s="126"/>
    </row>
    <row r="262" spans="1:24" x14ac:dyDescent="0.25">
      <c r="A262" s="126" t="s">
        <v>9287</v>
      </c>
      <c r="B262" s="128">
        <v>3</v>
      </c>
      <c r="C262" s="126" t="s">
        <v>9221</v>
      </c>
      <c r="D262" s="21"/>
      <c r="E262" s="126"/>
      <c r="F262" s="126"/>
      <c r="G262" s="105"/>
      <c r="H262" s="105">
        <v>100</v>
      </c>
      <c r="I262" s="105" cm="1">
        <f t="array" aca="1" ref="I262" ca="1">I262:K262</f>
        <v>0</v>
      </c>
      <c r="J262" s="105"/>
      <c r="K262" s="105"/>
      <c r="L262" s="105"/>
      <c r="M262" s="105">
        <v>100</v>
      </c>
      <c r="N262" s="105"/>
      <c r="O262" s="105"/>
      <c r="P262" s="105"/>
      <c r="Q262" s="105"/>
      <c r="R262" s="105"/>
      <c r="S262" s="105"/>
      <c r="T262" s="105"/>
      <c r="U262" s="105"/>
      <c r="V262" s="126"/>
      <c r="W262" s="105"/>
      <c r="X262" s="126" t="s">
        <v>8680</v>
      </c>
    </row>
    <row r="263" spans="1:24" x14ac:dyDescent="0.25">
      <c r="A263" s="126" t="s">
        <v>9287</v>
      </c>
      <c r="B263" s="128">
        <v>3</v>
      </c>
      <c r="C263" s="126" t="s">
        <v>9221</v>
      </c>
      <c r="D263" s="21"/>
      <c r="E263" s="126"/>
      <c r="F263" s="126"/>
      <c r="G263" s="105"/>
      <c r="H263" s="105">
        <v>100</v>
      </c>
      <c r="I263" s="105">
        <v>100</v>
      </c>
      <c r="J263" s="105"/>
      <c r="K263" s="105"/>
      <c r="L263" s="105"/>
      <c r="M263" s="105"/>
      <c r="N263" s="105"/>
      <c r="O263" s="105"/>
      <c r="P263" s="105"/>
      <c r="Q263" s="105"/>
      <c r="R263" s="105"/>
      <c r="S263" s="105"/>
      <c r="T263" s="105"/>
      <c r="U263" s="105"/>
      <c r="V263" s="126"/>
      <c r="W263" s="105"/>
      <c r="X263" s="126" t="s">
        <v>9311</v>
      </c>
    </row>
    <row r="264" spans="1:24" x14ac:dyDescent="0.25">
      <c r="A264" s="126" t="s">
        <v>9287</v>
      </c>
      <c r="B264" s="128">
        <v>4</v>
      </c>
      <c r="C264" s="126" t="s">
        <v>9222</v>
      </c>
      <c r="D264" s="21"/>
      <c r="E264" s="126" t="s">
        <v>734</v>
      </c>
      <c r="F264" s="126"/>
      <c r="G264" s="105"/>
      <c r="H264" s="105">
        <v>100</v>
      </c>
      <c r="I264" s="105">
        <v>150</v>
      </c>
      <c r="J264" s="105"/>
      <c r="K264" s="105"/>
      <c r="L264" s="105"/>
      <c r="M264" s="105"/>
      <c r="N264" s="105"/>
      <c r="O264" s="105"/>
      <c r="P264" s="105"/>
      <c r="Q264" s="105"/>
      <c r="R264" s="105"/>
      <c r="S264" s="105"/>
      <c r="T264" s="105"/>
      <c r="U264" s="105"/>
      <c r="V264" s="126"/>
      <c r="W264" s="105"/>
      <c r="X264" s="126"/>
    </row>
    <row r="265" spans="1:24" x14ac:dyDescent="0.25">
      <c r="A265" s="126" t="s">
        <v>9287</v>
      </c>
      <c r="B265" s="128">
        <v>4</v>
      </c>
      <c r="C265" s="126" t="s">
        <v>9222</v>
      </c>
      <c r="D265" s="21"/>
      <c r="E265" s="126"/>
      <c r="F265" s="126"/>
      <c r="G265" s="105"/>
      <c r="H265" s="105">
        <v>100</v>
      </c>
      <c r="I265" s="105" cm="1">
        <f t="array" aca="1" ref="I265" ca="1">I265:K265</f>
        <v>0</v>
      </c>
      <c r="J265" s="105"/>
      <c r="K265" s="105"/>
      <c r="L265" s="105"/>
      <c r="M265" s="105">
        <v>100</v>
      </c>
      <c r="N265" s="105"/>
      <c r="O265" s="105"/>
      <c r="P265" s="105"/>
      <c r="Q265" s="105"/>
      <c r="R265" s="105"/>
      <c r="S265" s="105"/>
      <c r="T265" s="105"/>
      <c r="U265" s="105"/>
      <c r="V265" s="126"/>
      <c r="W265" s="105"/>
      <c r="X265" s="126" t="s">
        <v>8680</v>
      </c>
    </row>
    <row r="266" spans="1:24" x14ac:dyDescent="0.25">
      <c r="A266" s="126" t="s">
        <v>9287</v>
      </c>
      <c r="B266" s="128">
        <v>4</v>
      </c>
      <c r="C266" s="126" t="s">
        <v>9222</v>
      </c>
      <c r="D266" s="21"/>
      <c r="E266" s="126"/>
      <c r="F266" s="126"/>
      <c r="G266" s="105"/>
      <c r="H266" s="105">
        <v>100</v>
      </c>
      <c r="I266" s="105">
        <v>100</v>
      </c>
      <c r="J266" s="105"/>
      <c r="K266" s="105"/>
      <c r="L266" s="105"/>
      <c r="M266" s="105"/>
      <c r="N266" s="105"/>
      <c r="O266" s="105"/>
      <c r="P266" s="105"/>
      <c r="Q266" s="105"/>
      <c r="R266" s="105"/>
      <c r="S266" s="105"/>
      <c r="T266" s="105"/>
      <c r="U266" s="105"/>
      <c r="V266" s="126"/>
      <c r="W266" s="105"/>
      <c r="X266" s="126" t="s">
        <v>9310</v>
      </c>
    </row>
    <row r="267" spans="1:24" x14ac:dyDescent="0.25">
      <c r="A267" s="126" t="s">
        <v>9288</v>
      </c>
      <c r="B267" s="128">
        <v>1</v>
      </c>
      <c r="C267" s="126" t="s">
        <v>9219</v>
      </c>
      <c r="D267" s="21"/>
      <c r="E267" s="126"/>
      <c r="F267" s="126"/>
      <c r="G267" s="105"/>
      <c r="H267" s="105">
        <v>100</v>
      </c>
      <c r="I267" s="105">
        <v>100</v>
      </c>
      <c r="J267" s="105"/>
      <c r="K267" s="105"/>
      <c r="L267" s="105"/>
      <c r="M267" s="105"/>
      <c r="N267" s="105"/>
      <c r="O267" s="105"/>
      <c r="P267" s="105"/>
      <c r="Q267" s="105"/>
      <c r="R267" s="105"/>
      <c r="S267" s="105"/>
      <c r="T267" s="105"/>
      <c r="U267" s="105"/>
      <c r="V267" s="126"/>
      <c r="W267" s="105"/>
      <c r="X267" s="126" t="s">
        <v>8680</v>
      </c>
    </row>
    <row r="268" spans="1:24" x14ac:dyDescent="0.25">
      <c r="A268" s="126" t="s">
        <v>9288</v>
      </c>
      <c r="B268" s="128">
        <v>1</v>
      </c>
      <c r="C268" s="126" t="s">
        <v>9219</v>
      </c>
      <c r="D268" s="21"/>
      <c r="E268" s="126"/>
      <c r="F268" s="126"/>
      <c r="G268" s="105"/>
      <c r="H268" s="105">
        <v>100</v>
      </c>
      <c r="I268" s="105" cm="1">
        <f t="array" aca="1" ref="I268" ca="1">I268:K268</f>
        <v>0</v>
      </c>
      <c r="J268" s="105"/>
      <c r="K268" s="105"/>
      <c r="L268" s="105"/>
      <c r="M268" s="105">
        <v>100</v>
      </c>
      <c r="N268" s="105"/>
      <c r="O268" s="105"/>
      <c r="P268" s="105"/>
      <c r="Q268" s="105"/>
      <c r="R268" s="105"/>
      <c r="S268" s="105"/>
      <c r="T268" s="105"/>
      <c r="U268" s="105"/>
      <c r="V268" s="126"/>
      <c r="W268" s="105"/>
      <c r="X268" s="126" t="s">
        <v>9312</v>
      </c>
    </row>
    <row r="269" spans="1:24" x14ac:dyDescent="0.25">
      <c r="A269" s="126" t="s">
        <v>9288</v>
      </c>
      <c r="B269" s="128">
        <v>2</v>
      </c>
      <c r="C269" s="126" t="s">
        <v>9220</v>
      </c>
      <c r="D269" s="21"/>
      <c r="E269" s="126" t="s">
        <v>734</v>
      </c>
      <c r="F269" s="126"/>
      <c r="G269" s="105"/>
      <c r="H269" s="105">
        <v>50</v>
      </c>
      <c r="I269" s="105">
        <v>50</v>
      </c>
      <c r="J269" s="105"/>
      <c r="K269" s="105"/>
      <c r="L269" s="105"/>
      <c r="M269" s="105"/>
      <c r="N269" s="105"/>
      <c r="O269" s="105"/>
      <c r="P269" s="105"/>
      <c r="Q269" s="105"/>
      <c r="R269" s="105"/>
      <c r="S269" s="105"/>
      <c r="T269" s="105"/>
      <c r="U269" s="105"/>
      <c r="V269" s="126"/>
      <c r="W269" s="105"/>
      <c r="X269" s="126"/>
    </row>
    <row r="270" spans="1:24" x14ac:dyDescent="0.25">
      <c r="A270" s="126" t="s">
        <v>9288</v>
      </c>
      <c r="B270" s="128">
        <v>2</v>
      </c>
      <c r="C270" s="126" t="s">
        <v>9220</v>
      </c>
      <c r="D270" s="21"/>
      <c r="E270" s="126"/>
      <c r="F270" s="126"/>
      <c r="G270" s="105"/>
      <c r="H270" s="105">
        <v>100</v>
      </c>
      <c r="I270" s="105" cm="1">
        <f t="array" aca="1" ref="I270" ca="1">I270:K270</f>
        <v>0</v>
      </c>
      <c r="J270" s="105"/>
      <c r="K270" s="105"/>
      <c r="L270" s="105"/>
      <c r="M270" s="105">
        <v>100</v>
      </c>
      <c r="N270" s="105"/>
      <c r="O270" s="105"/>
      <c r="P270" s="105"/>
      <c r="Q270" s="105"/>
      <c r="R270" s="105"/>
      <c r="S270" s="105"/>
      <c r="T270" s="105"/>
      <c r="U270" s="105"/>
      <c r="V270" s="126"/>
      <c r="W270" s="105"/>
      <c r="X270" s="126" t="s">
        <v>8680</v>
      </c>
    </row>
    <row r="271" spans="1:24" x14ac:dyDescent="0.25">
      <c r="A271" s="126" t="s">
        <v>9288</v>
      </c>
      <c r="B271" s="128">
        <v>2</v>
      </c>
      <c r="C271" s="126" t="s">
        <v>9220</v>
      </c>
      <c r="D271" s="21"/>
      <c r="E271" s="126"/>
      <c r="F271" s="126"/>
      <c r="G271" s="105"/>
      <c r="H271" s="105">
        <v>100</v>
      </c>
      <c r="I271" s="105">
        <v>100</v>
      </c>
      <c r="J271" s="105"/>
      <c r="K271" s="105"/>
      <c r="L271" s="105"/>
      <c r="M271" s="105"/>
      <c r="N271" s="105"/>
      <c r="O271" s="105"/>
      <c r="P271" s="105"/>
      <c r="Q271" s="105"/>
      <c r="R271" s="105"/>
      <c r="S271" s="105"/>
      <c r="T271" s="105"/>
      <c r="U271" s="105"/>
      <c r="V271" s="126"/>
      <c r="W271" s="105"/>
      <c r="X271" s="126" t="s">
        <v>9310</v>
      </c>
    </row>
    <row r="272" spans="1:24" x14ac:dyDescent="0.25">
      <c r="A272" s="126" t="s">
        <v>9288</v>
      </c>
      <c r="B272" s="128">
        <v>3</v>
      </c>
      <c r="C272" s="126" t="s">
        <v>9221</v>
      </c>
      <c r="D272" s="21"/>
      <c r="E272" s="126" t="s">
        <v>734</v>
      </c>
      <c r="F272" s="126"/>
      <c r="G272" s="105"/>
      <c r="H272" s="105">
        <v>100</v>
      </c>
      <c r="I272" s="105">
        <v>100</v>
      </c>
      <c r="J272" s="105"/>
      <c r="K272" s="105"/>
      <c r="L272" s="105"/>
      <c r="M272" s="105"/>
      <c r="N272" s="105"/>
      <c r="O272" s="105"/>
      <c r="P272" s="105"/>
      <c r="Q272" s="105"/>
      <c r="R272" s="105"/>
      <c r="S272" s="105"/>
      <c r="T272" s="105"/>
      <c r="U272" s="105"/>
      <c r="V272" s="126"/>
      <c r="W272" s="105"/>
      <c r="X272" s="126"/>
    </row>
    <row r="273" spans="1:24" x14ac:dyDescent="0.25">
      <c r="A273" s="126" t="s">
        <v>9288</v>
      </c>
      <c r="B273" s="128">
        <v>3</v>
      </c>
      <c r="C273" s="126" t="s">
        <v>9221</v>
      </c>
      <c r="D273" s="21"/>
      <c r="E273" s="126"/>
      <c r="F273" s="126"/>
      <c r="G273" s="105"/>
      <c r="H273" s="105">
        <v>100</v>
      </c>
      <c r="I273" s="105" cm="1">
        <f t="array" aca="1" ref="I273" ca="1">I273:K273</f>
        <v>0</v>
      </c>
      <c r="J273" s="105"/>
      <c r="K273" s="105"/>
      <c r="L273" s="105"/>
      <c r="M273" s="105">
        <v>100</v>
      </c>
      <c r="N273" s="105"/>
      <c r="O273" s="105"/>
      <c r="P273" s="105"/>
      <c r="Q273" s="105"/>
      <c r="R273" s="105"/>
      <c r="S273" s="105"/>
      <c r="T273" s="105"/>
      <c r="U273" s="105"/>
      <c r="V273" s="126"/>
      <c r="W273" s="105"/>
      <c r="X273" s="126" t="s">
        <v>8680</v>
      </c>
    </row>
    <row r="274" spans="1:24" x14ac:dyDescent="0.25">
      <c r="A274" s="126" t="s">
        <v>9288</v>
      </c>
      <c r="B274" s="128">
        <v>3</v>
      </c>
      <c r="C274" s="126" t="s">
        <v>9221</v>
      </c>
      <c r="D274" s="21"/>
      <c r="E274" s="126"/>
      <c r="F274" s="126"/>
      <c r="G274" s="105"/>
      <c r="H274" s="105">
        <v>100</v>
      </c>
      <c r="I274" s="105">
        <v>100</v>
      </c>
      <c r="J274" s="105"/>
      <c r="K274" s="105"/>
      <c r="L274" s="105"/>
      <c r="M274" s="105"/>
      <c r="N274" s="105"/>
      <c r="O274" s="105"/>
      <c r="P274" s="105"/>
      <c r="Q274" s="105"/>
      <c r="R274" s="105"/>
      <c r="S274" s="105"/>
      <c r="T274" s="105"/>
      <c r="U274" s="105"/>
      <c r="V274" s="126"/>
      <c r="W274" s="105"/>
      <c r="X274" s="126" t="s">
        <v>9311</v>
      </c>
    </row>
    <row r="275" spans="1:24" x14ac:dyDescent="0.25">
      <c r="A275" s="126" t="s">
        <v>9288</v>
      </c>
      <c r="B275" s="128">
        <v>4</v>
      </c>
      <c r="C275" s="126" t="s">
        <v>9222</v>
      </c>
      <c r="D275" s="21"/>
      <c r="E275" s="126" t="s">
        <v>734</v>
      </c>
      <c r="F275" s="126"/>
      <c r="G275" s="105"/>
      <c r="H275" s="105">
        <v>100</v>
      </c>
      <c r="I275" s="105">
        <v>150</v>
      </c>
      <c r="J275" s="105"/>
      <c r="K275" s="105"/>
      <c r="L275" s="105"/>
      <c r="M275" s="105"/>
      <c r="N275" s="105"/>
      <c r="O275" s="105"/>
      <c r="P275" s="105"/>
      <c r="Q275" s="105"/>
      <c r="R275" s="105"/>
      <c r="S275" s="105"/>
      <c r="T275" s="105"/>
      <c r="U275" s="105"/>
      <c r="V275" s="126"/>
      <c r="W275" s="105"/>
      <c r="X275" s="126"/>
    </row>
    <row r="276" spans="1:24" x14ac:dyDescent="0.25">
      <c r="A276" s="126" t="s">
        <v>9288</v>
      </c>
      <c r="B276" s="128">
        <v>4</v>
      </c>
      <c r="C276" s="126" t="s">
        <v>9222</v>
      </c>
      <c r="D276" s="21"/>
      <c r="E276" s="126"/>
      <c r="F276" s="126"/>
      <c r="G276" s="105"/>
      <c r="H276" s="105">
        <v>100</v>
      </c>
      <c r="I276" s="105" cm="1">
        <f t="array" aca="1" ref="I276" ca="1">I276:K276</f>
        <v>0</v>
      </c>
      <c r="J276" s="105"/>
      <c r="K276" s="105"/>
      <c r="L276" s="105"/>
      <c r="M276" s="105">
        <v>100</v>
      </c>
      <c r="N276" s="105"/>
      <c r="O276" s="105"/>
      <c r="P276" s="105"/>
      <c r="Q276" s="105"/>
      <c r="R276" s="105"/>
      <c r="S276" s="105"/>
      <c r="T276" s="105"/>
      <c r="U276" s="105"/>
      <c r="V276" s="126"/>
      <c r="W276" s="105"/>
      <c r="X276" s="126" t="s">
        <v>8680</v>
      </c>
    </row>
    <row r="277" spans="1:24" x14ac:dyDescent="0.25">
      <c r="A277" s="126" t="s">
        <v>9288</v>
      </c>
      <c r="B277" s="128">
        <v>4</v>
      </c>
      <c r="C277" s="126" t="s">
        <v>9222</v>
      </c>
      <c r="D277" s="21"/>
      <c r="E277" s="126"/>
      <c r="F277" s="126"/>
      <c r="G277" s="105"/>
      <c r="H277" s="105">
        <v>100</v>
      </c>
      <c r="I277" s="105">
        <v>100</v>
      </c>
      <c r="J277" s="105"/>
      <c r="K277" s="105"/>
      <c r="L277" s="105"/>
      <c r="M277" s="105"/>
      <c r="N277" s="105"/>
      <c r="O277" s="105"/>
      <c r="P277" s="105"/>
      <c r="Q277" s="105"/>
      <c r="R277" s="105"/>
      <c r="S277" s="105"/>
      <c r="T277" s="105"/>
      <c r="U277" s="105"/>
      <c r="V277" s="126"/>
      <c r="W277" s="105"/>
      <c r="X277" s="126" t="s">
        <v>9310</v>
      </c>
    </row>
    <row r="278" spans="1:24" x14ac:dyDescent="0.25">
      <c r="A278" s="126" t="s">
        <v>9289</v>
      </c>
      <c r="B278" s="128">
        <v>1</v>
      </c>
      <c r="C278" s="126" t="s">
        <v>9219</v>
      </c>
      <c r="D278" s="21"/>
      <c r="E278" s="126"/>
      <c r="F278" s="126"/>
      <c r="G278" s="105"/>
      <c r="H278" s="105">
        <v>100</v>
      </c>
      <c r="I278" s="105">
        <v>100</v>
      </c>
      <c r="J278" s="105"/>
      <c r="K278" s="105"/>
      <c r="L278" s="105"/>
      <c r="M278" s="105"/>
      <c r="N278" s="105"/>
      <c r="O278" s="105"/>
      <c r="P278" s="105"/>
      <c r="Q278" s="105"/>
      <c r="R278" s="105"/>
      <c r="S278" s="105"/>
      <c r="T278" s="105"/>
      <c r="U278" s="105"/>
      <c r="V278" s="126"/>
      <c r="W278" s="105"/>
      <c r="X278" s="126" t="s">
        <v>8680</v>
      </c>
    </row>
    <row r="279" spans="1:24" x14ac:dyDescent="0.25">
      <c r="A279" s="126" t="s">
        <v>9289</v>
      </c>
      <c r="B279" s="128">
        <v>1</v>
      </c>
      <c r="C279" s="126" t="s">
        <v>9219</v>
      </c>
      <c r="D279" s="21"/>
      <c r="E279" s="126"/>
      <c r="F279" s="126"/>
      <c r="G279" s="105"/>
      <c r="H279" s="105">
        <v>100</v>
      </c>
      <c r="I279" s="105" cm="1">
        <f t="array" aca="1" ref="I279" ca="1">I279:K279</f>
        <v>0</v>
      </c>
      <c r="J279" s="105"/>
      <c r="K279" s="105"/>
      <c r="L279" s="105"/>
      <c r="M279" s="105">
        <v>100</v>
      </c>
      <c r="N279" s="105"/>
      <c r="O279" s="105"/>
      <c r="P279" s="105"/>
      <c r="Q279" s="105"/>
      <c r="R279" s="105"/>
      <c r="S279" s="105"/>
      <c r="T279" s="105"/>
      <c r="U279" s="105"/>
      <c r="V279" s="126"/>
      <c r="W279" s="105"/>
      <c r="X279" s="126" t="s">
        <v>9312</v>
      </c>
    </row>
    <row r="280" spans="1:24" x14ac:dyDescent="0.25">
      <c r="A280" s="126" t="s">
        <v>9289</v>
      </c>
      <c r="B280" s="128">
        <v>2</v>
      </c>
      <c r="C280" s="126" t="s">
        <v>9220</v>
      </c>
      <c r="D280" s="21"/>
      <c r="E280" s="126" t="s">
        <v>734</v>
      </c>
      <c r="F280" s="126"/>
      <c r="G280" s="105"/>
      <c r="H280" s="105">
        <v>50</v>
      </c>
      <c r="I280" s="105">
        <v>50</v>
      </c>
      <c r="J280" s="105"/>
      <c r="K280" s="105"/>
      <c r="L280" s="105"/>
      <c r="M280" s="105"/>
      <c r="N280" s="105"/>
      <c r="O280" s="105"/>
      <c r="P280" s="105"/>
      <c r="Q280" s="105"/>
      <c r="R280" s="105"/>
      <c r="S280" s="105"/>
      <c r="T280" s="105"/>
      <c r="U280" s="105"/>
      <c r="V280" s="126"/>
      <c r="W280" s="105"/>
      <c r="X280" s="126"/>
    </row>
    <row r="281" spans="1:24" x14ac:dyDescent="0.25">
      <c r="A281" s="126" t="s">
        <v>9289</v>
      </c>
      <c r="B281" s="128">
        <v>2</v>
      </c>
      <c r="C281" s="126" t="s">
        <v>9220</v>
      </c>
      <c r="D281" s="21"/>
      <c r="E281" s="126"/>
      <c r="F281" s="126"/>
      <c r="G281" s="105"/>
      <c r="H281" s="105">
        <v>100</v>
      </c>
      <c r="I281" s="105" cm="1">
        <f t="array" aca="1" ref="I281" ca="1">I281:K281</f>
        <v>0</v>
      </c>
      <c r="J281" s="105"/>
      <c r="K281" s="105"/>
      <c r="L281" s="105"/>
      <c r="M281" s="105">
        <v>100</v>
      </c>
      <c r="N281" s="105"/>
      <c r="O281" s="105"/>
      <c r="P281" s="105"/>
      <c r="Q281" s="105"/>
      <c r="R281" s="105"/>
      <c r="S281" s="105"/>
      <c r="T281" s="105"/>
      <c r="U281" s="105"/>
      <c r="V281" s="126"/>
      <c r="W281" s="105"/>
      <c r="X281" s="126" t="s">
        <v>8680</v>
      </c>
    </row>
    <row r="282" spans="1:24" x14ac:dyDescent="0.25">
      <c r="A282" s="126" t="s">
        <v>9289</v>
      </c>
      <c r="B282" s="128">
        <v>2</v>
      </c>
      <c r="C282" s="126" t="s">
        <v>9220</v>
      </c>
      <c r="D282" s="21"/>
      <c r="E282" s="126"/>
      <c r="F282" s="126"/>
      <c r="G282" s="105"/>
      <c r="H282" s="105">
        <v>100</v>
      </c>
      <c r="I282" s="105">
        <v>100</v>
      </c>
      <c r="J282" s="105"/>
      <c r="K282" s="105"/>
      <c r="L282" s="105"/>
      <c r="M282" s="105"/>
      <c r="N282" s="105"/>
      <c r="O282" s="105"/>
      <c r="P282" s="105"/>
      <c r="Q282" s="105"/>
      <c r="R282" s="105"/>
      <c r="S282" s="105"/>
      <c r="T282" s="105"/>
      <c r="U282" s="105"/>
      <c r="V282" s="126"/>
      <c r="W282" s="105"/>
      <c r="X282" s="126" t="s">
        <v>9310</v>
      </c>
    </row>
    <row r="283" spans="1:24" x14ac:dyDescent="0.25">
      <c r="A283" s="126" t="s">
        <v>9289</v>
      </c>
      <c r="B283" s="128">
        <v>3</v>
      </c>
      <c r="C283" s="126" t="s">
        <v>9221</v>
      </c>
      <c r="D283" s="21"/>
      <c r="E283" s="126" t="s">
        <v>734</v>
      </c>
      <c r="F283" s="126"/>
      <c r="G283" s="105"/>
      <c r="H283" s="105">
        <v>100</v>
      </c>
      <c r="I283" s="105">
        <v>100</v>
      </c>
      <c r="J283" s="105"/>
      <c r="K283" s="105"/>
      <c r="L283" s="105"/>
      <c r="M283" s="105"/>
      <c r="N283" s="105"/>
      <c r="O283" s="105"/>
      <c r="P283" s="105"/>
      <c r="Q283" s="105"/>
      <c r="R283" s="105"/>
      <c r="S283" s="105"/>
      <c r="T283" s="105"/>
      <c r="U283" s="105"/>
      <c r="V283" s="126"/>
      <c r="W283" s="105"/>
      <c r="X283" s="126"/>
    </row>
    <row r="284" spans="1:24" x14ac:dyDescent="0.25">
      <c r="A284" s="126" t="s">
        <v>9289</v>
      </c>
      <c r="B284" s="128">
        <v>3</v>
      </c>
      <c r="C284" s="126" t="s">
        <v>9221</v>
      </c>
      <c r="D284" s="21"/>
      <c r="E284" s="126"/>
      <c r="F284" s="126"/>
      <c r="G284" s="105"/>
      <c r="H284" s="105">
        <v>100</v>
      </c>
      <c r="I284" s="105" cm="1">
        <f t="array" aca="1" ref="I284" ca="1">I284:K284</f>
        <v>0</v>
      </c>
      <c r="J284" s="105"/>
      <c r="K284" s="105"/>
      <c r="L284" s="105"/>
      <c r="M284" s="105">
        <v>100</v>
      </c>
      <c r="N284" s="105"/>
      <c r="O284" s="105"/>
      <c r="P284" s="105"/>
      <c r="Q284" s="105"/>
      <c r="R284" s="105"/>
      <c r="S284" s="105"/>
      <c r="T284" s="105"/>
      <c r="U284" s="105"/>
      <c r="V284" s="126"/>
      <c r="W284" s="105"/>
      <c r="X284" s="126" t="s">
        <v>8680</v>
      </c>
    </row>
    <row r="285" spans="1:24" x14ac:dyDescent="0.25">
      <c r="A285" s="126" t="s">
        <v>9289</v>
      </c>
      <c r="B285" s="128">
        <v>3</v>
      </c>
      <c r="C285" s="126" t="s">
        <v>9221</v>
      </c>
      <c r="D285" s="21"/>
      <c r="E285" s="126"/>
      <c r="F285" s="126"/>
      <c r="G285" s="105"/>
      <c r="H285" s="105">
        <v>100</v>
      </c>
      <c r="I285" s="105">
        <v>100</v>
      </c>
      <c r="J285" s="105"/>
      <c r="K285" s="105"/>
      <c r="L285" s="105"/>
      <c r="M285" s="105"/>
      <c r="N285" s="105"/>
      <c r="O285" s="105"/>
      <c r="P285" s="105"/>
      <c r="Q285" s="105"/>
      <c r="R285" s="105"/>
      <c r="S285" s="105"/>
      <c r="T285" s="105"/>
      <c r="U285" s="105"/>
      <c r="V285" s="126"/>
      <c r="W285" s="105"/>
      <c r="X285" s="126" t="s">
        <v>9311</v>
      </c>
    </row>
    <row r="286" spans="1:24" x14ac:dyDescent="0.25">
      <c r="A286" s="126" t="s">
        <v>9289</v>
      </c>
      <c r="B286" s="128">
        <v>4</v>
      </c>
      <c r="C286" s="126" t="s">
        <v>9222</v>
      </c>
      <c r="D286" s="21"/>
      <c r="E286" s="126" t="s">
        <v>734</v>
      </c>
      <c r="F286" s="126"/>
      <c r="G286" s="105"/>
      <c r="H286" s="105">
        <v>100</v>
      </c>
      <c r="I286" s="105">
        <v>150</v>
      </c>
      <c r="J286" s="105"/>
      <c r="K286" s="105"/>
      <c r="L286" s="105"/>
      <c r="M286" s="105"/>
      <c r="N286" s="105"/>
      <c r="O286" s="105"/>
      <c r="P286" s="105"/>
      <c r="Q286" s="105"/>
      <c r="R286" s="105"/>
      <c r="S286" s="105"/>
      <c r="T286" s="105"/>
      <c r="U286" s="105"/>
      <c r="V286" s="126"/>
      <c r="W286" s="105"/>
      <c r="X286" s="126"/>
    </row>
    <row r="287" spans="1:24" x14ac:dyDescent="0.25">
      <c r="A287" s="126" t="s">
        <v>9289</v>
      </c>
      <c r="B287" s="128">
        <v>4</v>
      </c>
      <c r="C287" s="126" t="s">
        <v>9222</v>
      </c>
      <c r="D287" s="21"/>
      <c r="E287" s="126"/>
      <c r="F287" s="126"/>
      <c r="G287" s="105"/>
      <c r="H287" s="105">
        <v>100</v>
      </c>
      <c r="I287" s="105" cm="1">
        <f t="array" aca="1" ref="I287" ca="1">I287:K287</f>
        <v>0</v>
      </c>
      <c r="J287" s="105"/>
      <c r="K287" s="105"/>
      <c r="L287" s="105"/>
      <c r="M287" s="105">
        <v>100</v>
      </c>
      <c r="N287" s="105"/>
      <c r="O287" s="105"/>
      <c r="P287" s="105"/>
      <c r="Q287" s="105"/>
      <c r="R287" s="105"/>
      <c r="S287" s="105"/>
      <c r="T287" s="105"/>
      <c r="U287" s="105"/>
      <c r="V287" s="126"/>
      <c r="W287" s="105"/>
      <c r="X287" s="126" t="s">
        <v>8680</v>
      </c>
    </row>
    <row r="288" spans="1:24" x14ac:dyDescent="0.25">
      <c r="A288" s="126" t="s">
        <v>9289</v>
      </c>
      <c r="B288" s="128">
        <v>4</v>
      </c>
      <c r="C288" s="126" t="s">
        <v>9222</v>
      </c>
      <c r="D288" s="21"/>
      <c r="E288" s="126"/>
      <c r="F288" s="126"/>
      <c r="G288" s="105"/>
      <c r="H288" s="105">
        <v>100</v>
      </c>
      <c r="I288" s="105">
        <v>100</v>
      </c>
      <c r="J288" s="105"/>
      <c r="K288" s="105"/>
      <c r="L288" s="105"/>
      <c r="M288" s="105"/>
      <c r="N288" s="105"/>
      <c r="O288" s="105"/>
      <c r="P288" s="105"/>
      <c r="Q288" s="105"/>
      <c r="R288" s="105"/>
      <c r="S288" s="105"/>
      <c r="T288" s="105"/>
      <c r="U288" s="105"/>
      <c r="V288" s="126"/>
      <c r="W288" s="105"/>
      <c r="X288" s="126" t="s">
        <v>9310</v>
      </c>
    </row>
    <row r="289" spans="1:24" x14ac:dyDescent="0.25">
      <c r="A289" s="126" t="s">
        <v>9290</v>
      </c>
      <c r="B289" s="128">
        <v>1</v>
      </c>
      <c r="C289" s="126" t="s">
        <v>9219</v>
      </c>
      <c r="D289" s="21"/>
      <c r="E289" s="126"/>
      <c r="F289" s="126"/>
      <c r="G289" s="105"/>
      <c r="H289" s="105">
        <v>100</v>
      </c>
      <c r="I289" s="105">
        <v>100</v>
      </c>
      <c r="J289" s="105"/>
      <c r="K289" s="105"/>
      <c r="L289" s="105"/>
      <c r="M289" s="105"/>
      <c r="N289" s="105"/>
      <c r="O289" s="105"/>
      <c r="P289" s="105"/>
      <c r="Q289" s="105"/>
      <c r="R289" s="105"/>
      <c r="S289" s="105"/>
      <c r="T289" s="105"/>
      <c r="U289" s="105"/>
      <c r="V289" s="126"/>
      <c r="W289" s="105"/>
      <c r="X289" s="126" t="s">
        <v>8680</v>
      </c>
    </row>
    <row r="290" spans="1:24" x14ac:dyDescent="0.25">
      <c r="A290" s="126" t="s">
        <v>9290</v>
      </c>
      <c r="B290" s="128">
        <v>1</v>
      </c>
      <c r="C290" s="126" t="s">
        <v>9219</v>
      </c>
      <c r="D290" s="21"/>
      <c r="E290" s="126"/>
      <c r="F290" s="126"/>
      <c r="G290" s="105"/>
      <c r="H290" s="105">
        <v>100</v>
      </c>
      <c r="I290" s="105" cm="1">
        <f t="array" aca="1" ref="I290" ca="1">I290:K290</f>
        <v>0</v>
      </c>
      <c r="J290" s="105"/>
      <c r="K290" s="105"/>
      <c r="L290" s="105"/>
      <c r="M290" s="105">
        <v>100</v>
      </c>
      <c r="N290" s="105"/>
      <c r="O290" s="105"/>
      <c r="P290" s="105"/>
      <c r="Q290" s="105"/>
      <c r="R290" s="105"/>
      <c r="S290" s="105"/>
      <c r="T290" s="105"/>
      <c r="U290" s="105"/>
      <c r="V290" s="126"/>
      <c r="W290" s="105"/>
      <c r="X290" s="126" t="s">
        <v>9312</v>
      </c>
    </row>
    <row r="291" spans="1:24" x14ac:dyDescent="0.25">
      <c r="A291" s="126" t="s">
        <v>9290</v>
      </c>
      <c r="B291" s="128">
        <v>2</v>
      </c>
      <c r="C291" s="126" t="s">
        <v>9220</v>
      </c>
      <c r="D291" s="21"/>
      <c r="E291" s="126" t="s">
        <v>734</v>
      </c>
      <c r="F291" s="126"/>
      <c r="G291" s="105"/>
      <c r="H291" s="105">
        <v>50</v>
      </c>
      <c r="I291" s="105">
        <v>50</v>
      </c>
      <c r="J291" s="105"/>
      <c r="K291" s="105"/>
      <c r="L291" s="105"/>
      <c r="M291" s="105"/>
      <c r="N291" s="105"/>
      <c r="O291" s="105"/>
      <c r="P291" s="105"/>
      <c r="Q291" s="105"/>
      <c r="R291" s="105"/>
      <c r="S291" s="105"/>
      <c r="T291" s="105"/>
      <c r="U291" s="105"/>
      <c r="V291" s="126"/>
      <c r="W291" s="105"/>
      <c r="X291" s="126"/>
    </row>
    <row r="292" spans="1:24" x14ac:dyDescent="0.25">
      <c r="A292" s="126" t="s">
        <v>9290</v>
      </c>
      <c r="B292" s="128">
        <v>2</v>
      </c>
      <c r="C292" s="126" t="s">
        <v>9220</v>
      </c>
      <c r="D292" s="21"/>
      <c r="E292" s="126"/>
      <c r="F292" s="126"/>
      <c r="G292" s="105"/>
      <c r="H292" s="105">
        <v>100</v>
      </c>
      <c r="I292" s="105" cm="1">
        <f t="array" aca="1" ref="I292" ca="1">I292:K292</f>
        <v>0</v>
      </c>
      <c r="J292" s="105"/>
      <c r="K292" s="105"/>
      <c r="L292" s="105"/>
      <c r="M292" s="105">
        <v>100</v>
      </c>
      <c r="N292" s="105"/>
      <c r="O292" s="105"/>
      <c r="P292" s="105"/>
      <c r="Q292" s="105"/>
      <c r="R292" s="105"/>
      <c r="S292" s="105"/>
      <c r="T292" s="105"/>
      <c r="U292" s="105"/>
      <c r="V292" s="126"/>
      <c r="W292" s="105"/>
      <c r="X292" s="126" t="s">
        <v>8680</v>
      </c>
    </row>
    <row r="293" spans="1:24" x14ac:dyDescent="0.25">
      <c r="A293" s="126" t="s">
        <v>9290</v>
      </c>
      <c r="B293" s="128">
        <v>2</v>
      </c>
      <c r="C293" s="126" t="s">
        <v>9220</v>
      </c>
      <c r="D293" s="21"/>
      <c r="E293" s="126"/>
      <c r="F293" s="126"/>
      <c r="G293" s="105"/>
      <c r="H293" s="105">
        <v>100</v>
      </c>
      <c r="I293" s="105">
        <v>100</v>
      </c>
      <c r="J293" s="105"/>
      <c r="K293" s="105"/>
      <c r="L293" s="105"/>
      <c r="M293" s="105"/>
      <c r="N293" s="105"/>
      <c r="O293" s="105"/>
      <c r="P293" s="105"/>
      <c r="Q293" s="105"/>
      <c r="R293" s="105"/>
      <c r="S293" s="105"/>
      <c r="T293" s="105"/>
      <c r="U293" s="105"/>
      <c r="V293" s="126"/>
      <c r="W293" s="105"/>
      <c r="X293" s="126" t="s">
        <v>9310</v>
      </c>
    </row>
    <row r="294" spans="1:24" x14ac:dyDescent="0.25">
      <c r="A294" s="126" t="s">
        <v>9290</v>
      </c>
      <c r="B294" s="128">
        <v>3</v>
      </c>
      <c r="C294" s="126" t="s">
        <v>9221</v>
      </c>
      <c r="D294" s="21"/>
      <c r="E294" s="126" t="s">
        <v>734</v>
      </c>
      <c r="F294" s="126"/>
      <c r="G294" s="105"/>
      <c r="H294" s="105">
        <v>100</v>
      </c>
      <c r="I294" s="105">
        <v>100</v>
      </c>
      <c r="J294" s="105"/>
      <c r="K294" s="105"/>
      <c r="L294" s="105"/>
      <c r="M294" s="105"/>
      <c r="N294" s="105"/>
      <c r="O294" s="105"/>
      <c r="P294" s="105"/>
      <c r="Q294" s="105"/>
      <c r="R294" s="105"/>
      <c r="S294" s="105"/>
      <c r="T294" s="105"/>
      <c r="U294" s="105"/>
      <c r="V294" s="126"/>
      <c r="W294" s="105"/>
      <c r="X294" s="126"/>
    </row>
    <row r="295" spans="1:24" x14ac:dyDescent="0.25">
      <c r="A295" s="126" t="s">
        <v>9290</v>
      </c>
      <c r="B295" s="128">
        <v>3</v>
      </c>
      <c r="C295" s="126" t="s">
        <v>9221</v>
      </c>
      <c r="D295" s="21"/>
      <c r="E295" s="126"/>
      <c r="F295" s="126"/>
      <c r="G295" s="105"/>
      <c r="H295" s="105">
        <v>100</v>
      </c>
      <c r="I295" s="105" cm="1">
        <f t="array" aca="1" ref="I295" ca="1">I295:K295</f>
        <v>0</v>
      </c>
      <c r="J295" s="105"/>
      <c r="K295" s="105"/>
      <c r="L295" s="105"/>
      <c r="M295" s="105">
        <v>100</v>
      </c>
      <c r="N295" s="105"/>
      <c r="O295" s="105"/>
      <c r="P295" s="105"/>
      <c r="Q295" s="105"/>
      <c r="R295" s="105"/>
      <c r="S295" s="105"/>
      <c r="T295" s="105"/>
      <c r="U295" s="105"/>
      <c r="V295" s="126"/>
      <c r="W295" s="105"/>
      <c r="X295" s="126" t="s">
        <v>8680</v>
      </c>
    </row>
    <row r="296" spans="1:24" x14ac:dyDescent="0.25">
      <c r="A296" s="126" t="s">
        <v>9290</v>
      </c>
      <c r="B296" s="128">
        <v>3</v>
      </c>
      <c r="C296" s="126" t="s">
        <v>9221</v>
      </c>
      <c r="D296" s="21"/>
      <c r="E296" s="126"/>
      <c r="F296" s="126"/>
      <c r="G296" s="105"/>
      <c r="H296" s="105">
        <v>100</v>
      </c>
      <c r="I296" s="105">
        <v>100</v>
      </c>
      <c r="J296" s="105"/>
      <c r="K296" s="105"/>
      <c r="L296" s="105"/>
      <c r="M296" s="105"/>
      <c r="N296" s="105"/>
      <c r="O296" s="105"/>
      <c r="P296" s="105"/>
      <c r="Q296" s="105"/>
      <c r="R296" s="105"/>
      <c r="S296" s="105"/>
      <c r="T296" s="105"/>
      <c r="U296" s="105"/>
      <c r="V296" s="126"/>
      <c r="W296" s="105"/>
      <c r="X296" s="126" t="s">
        <v>9311</v>
      </c>
    </row>
    <row r="297" spans="1:24" x14ac:dyDescent="0.25">
      <c r="A297" s="126" t="s">
        <v>9290</v>
      </c>
      <c r="B297" s="128">
        <v>4</v>
      </c>
      <c r="C297" s="126" t="s">
        <v>9222</v>
      </c>
      <c r="D297" s="21"/>
      <c r="E297" s="126" t="s">
        <v>734</v>
      </c>
      <c r="F297" s="126"/>
      <c r="G297" s="105"/>
      <c r="H297" s="105">
        <v>100</v>
      </c>
      <c r="I297" s="105">
        <v>150</v>
      </c>
      <c r="J297" s="105"/>
      <c r="K297" s="105"/>
      <c r="L297" s="105"/>
      <c r="M297" s="105"/>
      <c r="N297" s="105"/>
      <c r="O297" s="105"/>
      <c r="P297" s="105"/>
      <c r="Q297" s="105"/>
      <c r="R297" s="105"/>
      <c r="S297" s="105"/>
      <c r="T297" s="105"/>
      <c r="U297" s="105"/>
      <c r="V297" s="126"/>
      <c r="W297" s="105"/>
      <c r="X297" s="126"/>
    </row>
    <row r="298" spans="1:24" x14ac:dyDescent="0.25">
      <c r="A298" s="126" t="s">
        <v>9290</v>
      </c>
      <c r="B298" s="128">
        <v>4</v>
      </c>
      <c r="C298" s="126" t="s">
        <v>9222</v>
      </c>
      <c r="D298" s="21"/>
      <c r="E298" s="126"/>
      <c r="F298" s="126"/>
      <c r="G298" s="105"/>
      <c r="H298" s="105">
        <v>100</v>
      </c>
      <c r="I298" s="105" cm="1">
        <f t="array" aca="1" ref="I298" ca="1">I298:K298</f>
        <v>0</v>
      </c>
      <c r="J298" s="105"/>
      <c r="K298" s="105"/>
      <c r="L298" s="105"/>
      <c r="M298" s="105">
        <v>100</v>
      </c>
      <c r="N298" s="105"/>
      <c r="O298" s="105"/>
      <c r="P298" s="105"/>
      <c r="Q298" s="105"/>
      <c r="R298" s="105"/>
      <c r="S298" s="105"/>
      <c r="T298" s="105"/>
      <c r="U298" s="105"/>
      <c r="V298" s="126"/>
      <c r="W298" s="105"/>
      <c r="X298" s="126" t="s">
        <v>8680</v>
      </c>
    </row>
    <row r="299" spans="1:24" x14ac:dyDescent="0.25">
      <c r="A299" s="126" t="s">
        <v>9290</v>
      </c>
      <c r="B299" s="128">
        <v>4</v>
      </c>
      <c r="C299" s="126" t="s">
        <v>9222</v>
      </c>
      <c r="D299" s="21"/>
      <c r="E299" s="126"/>
      <c r="F299" s="126"/>
      <c r="G299" s="105"/>
      <c r="H299" s="105">
        <v>100</v>
      </c>
      <c r="I299" s="105">
        <v>100</v>
      </c>
      <c r="J299" s="105"/>
      <c r="K299" s="105"/>
      <c r="L299" s="105"/>
      <c r="M299" s="105"/>
      <c r="N299" s="105"/>
      <c r="O299" s="105"/>
      <c r="P299" s="105"/>
      <c r="Q299" s="105"/>
      <c r="R299" s="105"/>
      <c r="S299" s="105"/>
      <c r="T299" s="105"/>
      <c r="U299" s="105"/>
      <c r="V299" s="126"/>
      <c r="W299" s="105"/>
      <c r="X299" s="126" t="s">
        <v>9310</v>
      </c>
    </row>
    <row r="300" spans="1:24" x14ac:dyDescent="0.25">
      <c r="A300" s="126" t="s">
        <v>9291</v>
      </c>
      <c r="B300" s="128">
        <v>1</v>
      </c>
      <c r="C300" s="126" t="s">
        <v>9219</v>
      </c>
      <c r="D300" s="21"/>
      <c r="E300" s="126"/>
      <c r="F300" s="126"/>
      <c r="G300" s="105"/>
      <c r="H300" s="105">
        <v>100</v>
      </c>
      <c r="I300" s="105">
        <v>100</v>
      </c>
      <c r="J300" s="105"/>
      <c r="K300" s="105"/>
      <c r="L300" s="105"/>
      <c r="M300" s="105"/>
      <c r="N300" s="105"/>
      <c r="O300" s="105"/>
      <c r="P300" s="105"/>
      <c r="Q300" s="105"/>
      <c r="R300" s="105"/>
      <c r="S300" s="105"/>
      <c r="T300" s="105"/>
      <c r="U300" s="105"/>
      <c r="V300" s="126"/>
      <c r="W300" s="105"/>
      <c r="X300" s="126" t="s">
        <v>8680</v>
      </c>
    </row>
    <row r="301" spans="1:24" x14ac:dyDescent="0.25">
      <c r="A301" s="126" t="s">
        <v>9291</v>
      </c>
      <c r="B301" s="128">
        <v>1</v>
      </c>
      <c r="C301" s="126" t="s">
        <v>9219</v>
      </c>
      <c r="D301" s="21"/>
      <c r="E301" s="126"/>
      <c r="F301" s="126"/>
      <c r="G301" s="105"/>
      <c r="H301" s="105">
        <v>100</v>
      </c>
      <c r="I301" s="105" cm="1">
        <f t="array" aca="1" ref="I301" ca="1">I301:K301</f>
        <v>0</v>
      </c>
      <c r="J301" s="105"/>
      <c r="K301" s="105"/>
      <c r="L301" s="105"/>
      <c r="M301" s="105">
        <v>100</v>
      </c>
      <c r="N301" s="105"/>
      <c r="O301" s="105"/>
      <c r="P301" s="105"/>
      <c r="Q301" s="105"/>
      <c r="R301" s="105"/>
      <c r="S301" s="105"/>
      <c r="T301" s="105"/>
      <c r="U301" s="105"/>
      <c r="V301" s="126"/>
      <c r="W301" s="105"/>
      <c r="X301" s="126" t="s">
        <v>9312</v>
      </c>
    </row>
    <row r="302" spans="1:24" x14ac:dyDescent="0.25">
      <c r="A302" s="126" t="s">
        <v>9291</v>
      </c>
      <c r="B302" s="128">
        <v>2</v>
      </c>
      <c r="C302" s="126" t="s">
        <v>9220</v>
      </c>
      <c r="D302" s="21"/>
      <c r="E302" s="126" t="s">
        <v>734</v>
      </c>
      <c r="F302" s="126"/>
      <c r="G302" s="105"/>
      <c r="H302" s="105">
        <v>50</v>
      </c>
      <c r="I302" s="105">
        <v>50</v>
      </c>
      <c r="J302" s="105"/>
      <c r="K302" s="105"/>
      <c r="L302" s="105"/>
      <c r="M302" s="105"/>
      <c r="N302" s="105"/>
      <c r="O302" s="105"/>
      <c r="P302" s="105"/>
      <c r="Q302" s="105"/>
      <c r="R302" s="105"/>
      <c r="S302" s="105"/>
      <c r="T302" s="105"/>
      <c r="U302" s="105"/>
      <c r="V302" s="126"/>
      <c r="W302" s="105"/>
      <c r="X302" s="126"/>
    </row>
    <row r="303" spans="1:24" x14ac:dyDescent="0.25">
      <c r="A303" s="126" t="s">
        <v>9291</v>
      </c>
      <c r="B303" s="128">
        <v>2</v>
      </c>
      <c r="C303" s="126" t="s">
        <v>9220</v>
      </c>
      <c r="D303" s="21"/>
      <c r="E303" s="126"/>
      <c r="F303" s="126"/>
      <c r="G303" s="105"/>
      <c r="H303" s="105">
        <v>100</v>
      </c>
      <c r="I303" s="105" cm="1">
        <f t="array" aca="1" ref="I303" ca="1">I303:K303</f>
        <v>0</v>
      </c>
      <c r="J303" s="105"/>
      <c r="K303" s="105"/>
      <c r="L303" s="105"/>
      <c r="M303" s="105">
        <v>100</v>
      </c>
      <c r="N303" s="105"/>
      <c r="O303" s="105"/>
      <c r="P303" s="105"/>
      <c r="Q303" s="105"/>
      <c r="R303" s="105"/>
      <c r="S303" s="105"/>
      <c r="T303" s="105"/>
      <c r="U303" s="105"/>
      <c r="V303" s="126"/>
      <c r="W303" s="105"/>
      <c r="X303" s="126" t="s">
        <v>8680</v>
      </c>
    </row>
    <row r="304" spans="1:24" x14ac:dyDescent="0.25">
      <c r="A304" s="126" t="s">
        <v>9291</v>
      </c>
      <c r="B304" s="128">
        <v>2</v>
      </c>
      <c r="C304" s="126" t="s">
        <v>9220</v>
      </c>
      <c r="D304" s="21"/>
      <c r="E304" s="126"/>
      <c r="F304" s="126"/>
      <c r="G304" s="105"/>
      <c r="H304" s="105">
        <v>100</v>
      </c>
      <c r="I304" s="105">
        <v>100</v>
      </c>
      <c r="J304" s="105"/>
      <c r="K304" s="105"/>
      <c r="L304" s="105"/>
      <c r="M304" s="105"/>
      <c r="N304" s="105"/>
      <c r="O304" s="105"/>
      <c r="P304" s="105"/>
      <c r="Q304" s="105"/>
      <c r="R304" s="105"/>
      <c r="S304" s="105"/>
      <c r="T304" s="105"/>
      <c r="U304" s="105"/>
      <c r="V304" s="126"/>
      <c r="W304" s="105"/>
      <c r="X304" s="126" t="s">
        <v>9310</v>
      </c>
    </row>
    <row r="305" spans="1:24" x14ac:dyDescent="0.25">
      <c r="A305" s="126" t="s">
        <v>9291</v>
      </c>
      <c r="B305" s="128">
        <v>3</v>
      </c>
      <c r="C305" s="126" t="s">
        <v>9221</v>
      </c>
      <c r="D305" s="21"/>
      <c r="E305" s="126" t="s">
        <v>734</v>
      </c>
      <c r="F305" s="126"/>
      <c r="G305" s="105"/>
      <c r="H305" s="105">
        <v>100</v>
      </c>
      <c r="I305" s="105">
        <v>100</v>
      </c>
      <c r="J305" s="105"/>
      <c r="K305" s="105"/>
      <c r="L305" s="105"/>
      <c r="M305" s="105"/>
      <c r="N305" s="105"/>
      <c r="O305" s="105"/>
      <c r="P305" s="105"/>
      <c r="Q305" s="105"/>
      <c r="R305" s="105"/>
      <c r="S305" s="105"/>
      <c r="T305" s="105"/>
      <c r="U305" s="105"/>
      <c r="V305" s="126"/>
      <c r="W305" s="105"/>
      <c r="X305" s="126"/>
    </row>
    <row r="306" spans="1:24" x14ac:dyDescent="0.25">
      <c r="A306" s="126" t="s">
        <v>9291</v>
      </c>
      <c r="B306" s="128">
        <v>3</v>
      </c>
      <c r="C306" s="126" t="s">
        <v>9221</v>
      </c>
      <c r="D306" s="21"/>
      <c r="E306" s="126"/>
      <c r="F306" s="126"/>
      <c r="G306" s="105"/>
      <c r="H306" s="105">
        <v>100</v>
      </c>
      <c r="I306" s="105" cm="1">
        <f t="array" aca="1" ref="I306" ca="1">I306:K306</f>
        <v>0</v>
      </c>
      <c r="J306" s="105"/>
      <c r="K306" s="105"/>
      <c r="L306" s="105"/>
      <c r="M306" s="105">
        <v>100</v>
      </c>
      <c r="N306" s="105"/>
      <c r="O306" s="105"/>
      <c r="P306" s="105"/>
      <c r="Q306" s="105"/>
      <c r="R306" s="105"/>
      <c r="S306" s="105"/>
      <c r="T306" s="105"/>
      <c r="U306" s="105"/>
      <c r="V306" s="126"/>
      <c r="W306" s="105"/>
      <c r="X306" s="126" t="s">
        <v>8680</v>
      </c>
    </row>
    <row r="307" spans="1:24" x14ac:dyDescent="0.25">
      <c r="A307" s="126" t="s">
        <v>9291</v>
      </c>
      <c r="B307" s="128">
        <v>3</v>
      </c>
      <c r="C307" s="126" t="s">
        <v>9221</v>
      </c>
      <c r="D307" s="21"/>
      <c r="E307" s="126"/>
      <c r="F307" s="126"/>
      <c r="G307" s="105"/>
      <c r="H307" s="105">
        <v>100</v>
      </c>
      <c r="I307" s="105">
        <v>100</v>
      </c>
      <c r="J307" s="105"/>
      <c r="K307" s="105"/>
      <c r="L307" s="105"/>
      <c r="M307" s="105"/>
      <c r="N307" s="105"/>
      <c r="O307" s="105"/>
      <c r="P307" s="105"/>
      <c r="Q307" s="105"/>
      <c r="R307" s="105"/>
      <c r="S307" s="105"/>
      <c r="T307" s="105"/>
      <c r="U307" s="105"/>
      <c r="V307" s="126"/>
      <c r="W307" s="105"/>
      <c r="X307" s="126" t="s">
        <v>9311</v>
      </c>
    </row>
    <row r="308" spans="1:24" x14ac:dyDescent="0.25">
      <c r="A308" s="126" t="s">
        <v>9291</v>
      </c>
      <c r="B308" s="128">
        <v>4</v>
      </c>
      <c r="C308" s="126" t="s">
        <v>9222</v>
      </c>
      <c r="D308" s="21"/>
      <c r="E308" s="126" t="s">
        <v>734</v>
      </c>
      <c r="F308" s="126"/>
      <c r="G308" s="105"/>
      <c r="H308" s="105">
        <v>100</v>
      </c>
      <c r="I308" s="105">
        <v>150</v>
      </c>
      <c r="J308" s="105"/>
      <c r="K308" s="105"/>
      <c r="L308" s="105"/>
      <c r="M308" s="105"/>
      <c r="N308" s="105"/>
      <c r="O308" s="105"/>
      <c r="P308" s="105"/>
      <c r="Q308" s="105"/>
      <c r="R308" s="105"/>
      <c r="S308" s="105"/>
      <c r="T308" s="105"/>
      <c r="U308" s="105"/>
      <c r="V308" s="126"/>
      <c r="W308" s="105"/>
      <c r="X308" s="126"/>
    </row>
    <row r="309" spans="1:24" x14ac:dyDescent="0.25">
      <c r="A309" s="126" t="s">
        <v>9291</v>
      </c>
      <c r="B309" s="128">
        <v>4</v>
      </c>
      <c r="C309" s="126" t="s">
        <v>9222</v>
      </c>
      <c r="D309" s="21"/>
      <c r="E309" s="126"/>
      <c r="F309" s="126"/>
      <c r="G309" s="105"/>
      <c r="H309" s="105">
        <v>100</v>
      </c>
      <c r="I309" s="105" cm="1">
        <f t="array" aca="1" ref="I309" ca="1">I309:K309</f>
        <v>0</v>
      </c>
      <c r="J309" s="105"/>
      <c r="K309" s="105"/>
      <c r="L309" s="105"/>
      <c r="M309" s="105">
        <v>100</v>
      </c>
      <c r="N309" s="105"/>
      <c r="O309" s="105"/>
      <c r="P309" s="105"/>
      <c r="Q309" s="105"/>
      <c r="R309" s="105"/>
      <c r="S309" s="105"/>
      <c r="T309" s="105"/>
      <c r="U309" s="105"/>
      <c r="V309" s="126"/>
      <c r="W309" s="105"/>
      <c r="X309" s="126" t="s">
        <v>8680</v>
      </c>
    </row>
    <row r="310" spans="1:24" x14ac:dyDescent="0.25">
      <c r="A310" s="126" t="s">
        <v>9291</v>
      </c>
      <c r="B310" s="128">
        <v>4</v>
      </c>
      <c r="C310" s="126" t="s">
        <v>9222</v>
      </c>
      <c r="D310" s="21"/>
      <c r="E310" s="126"/>
      <c r="F310" s="126"/>
      <c r="G310" s="105"/>
      <c r="H310" s="105">
        <v>100</v>
      </c>
      <c r="I310" s="105">
        <v>100</v>
      </c>
      <c r="J310" s="105"/>
      <c r="K310" s="105"/>
      <c r="L310" s="105"/>
      <c r="M310" s="105"/>
      <c r="N310" s="105"/>
      <c r="O310" s="105"/>
      <c r="P310" s="105"/>
      <c r="Q310" s="105"/>
      <c r="R310" s="105"/>
      <c r="S310" s="105"/>
      <c r="T310" s="105"/>
      <c r="U310" s="105"/>
      <c r="V310" s="126"/>
      <c r="W310" s="105"/>
      <c r="X310" s="126" t="s">
        <v>9310</v>
      </c>
    </row>
    <row r="311" spans="1:24" x14ac:dyDescent="0.25">
      <c r="A311" s="126" t="s">
        <v>9292</v>
      </c>
      <c r="B311" s="128">
        <v>1</v>
      </c>
      <c r="C311" s="126" t="s">
        <v>9219</v>
      </c>
      <c r="D311" s="21"/>
      <c r="E311" s="126"/>
      <c r="F311" s="126"/>
      <c r="G311" s="105"/>
      <c r="H311" s="105">
        <v>100</v>
      </c>
      <c r="I311" s="105">
        <v>100</v>
      </c>
      <c r="J311" s="105"/>
      <c r="K311" s="105"/>
      <c r="L311" s="105"/>
      <c r="M311" s="105"/>
      <c r="N311" s="105"/>
      <c r="O311" s="105"/>
      <c r="P311" s="105"/>
      <c r="Q311" s="105"/>
      <c r="R311" s="105"/>
      <c r="S311" s="105"/>
      <c r="T311" s="105"/>
      <c r="U311" s="105"/>
      <c r="V311" s="126"/>
      <c r="W311" s="105"/>
      <c r="X311" s="126" t="s">
        <v>8680</v>
      </c>
    </row>
    <row r="312" spans="1:24" x14ac:dyDescent="0.25">
      <c r="A312" s="126" t="s">
        <v>9292</v>
      </c>
      <c r="B312" s="128">
        <v>1</v>
      </c>
      <c r="C312" s="126" t="s">
        <v>9219</v>
      </c>
      <c r="D312" s="21"/>
      <c r="E312" s="126"/>
      <c r="F312" s="126"/>
      <c r="G312" s="105"/>
      <c r="H312" s="105">
        <v>100</v>
      </c>
      <c r="I312" s="105" cm="1">
        <f t="array" aca="1" ref="I312" ca="1">I312:K312</f>
        <v>0</v>
      </c>
      <c r="J312" s="105"/>
      <c r="K312" s="105"/>
      <c r="L312" s="105"/>
      <c r="M312" s="105">
        <v>100</v>
      </c>
      <c r="N312" s="105"/>
      <c r="O312" s="105"/>
      <c r="P312" s="105"/>
      <c r="Q312" s="105"/>
      <c r="R312" s="105"/>
      <c r="S312" s="105"/>
      <c r="T312" s="105"/>
      <c r="U312" s="105"/>
      <c r="V312" s="126"/>
      <c r="W312" s="105"/>
      <c r="X312" s="126" t="s">
        <v>9312</v>
      </c>
    </row>
    <row r="313" spans="1:24" x14ac:dyDescent="0.25">
      <c r="A313" s="126" t="s">
        <v>9292</v>
      </c>
      <c r="B313" s="128">
        <v>2</v>
      </c>
      <c r="C313" s="126" t="s">
        <v>9220</v>
      </c>
      <c r="D313" s="21"/>
      <c r="E313" s="126" t="s">
        <v>734</v>
      </c>
      <c r="F313" s="126"/>
      <c r="G313" s="105"/>
      <c r="H313" s="105">
        <v>50</v>
      </c>
      <c r="I313" s="105">
        <v>50</v>
      </c>
      <c r="J313" s="105"/>
      <c r="K313" s="105"/>
      <c r="L313" s="105"/>
      <c r="M313" s="105"/>
      <c r="N313" s="105"/>
      <c r="O313" s="105"/>
      <c r="P313" s="105"/>
      <c r="Q313" s="105"/>
      <c r="R313" s="105"/>
      <c r="S313" s="105"/>
      <c r="T313" s="105"/>
      <c r="U313" s="105"/>
      <c r="V313" s="126"/>
      <c r="W313" s="105"/>
      <c r="X313" s="126"/>
    </row>
    <row r="314" spans="1:24" x14ac:dyDescent="0.25">
      <c r="A314" s="126" t="s">
        <v>9292</v>
      </c>
      <c r="B314" s="128">
        <v>2</v>
      </c>
      <c r="C314" s="126" t="s">
        <v>9220</v>
      </c>
      <c r="D314" s="21"/>
      <c r="E314" s="126"/>
      <c r="F314" s="126"/>
      <c r="G314" s="105"/>
      <c r="H314" s="105">
        <v>100</v>
      </c>
      <c r="I314" s="105" cm="1">
        <f t="array" aca="1" ref="I314" ca="1">I314:K314</f>
        <v>0</v>
      </c>
      <c r="J314" s="105"/>
      <c r="K314" s="105"/>
      <c r="L314" s="105"/>
      <c r="M314" s="105">
        <v>100</v>
      </c>
      <c r="N314" s="105"/>
      <c r="O314" s="105"/>
      <c r="P314" s="105"/>
      <c r="Q314" s="105"/>
      <c r="R314" s="105"/>
      <c r="S314" s="105"/>
      <c r="T314" s="105"/>
      <c r="U314" s="105"/>
      <c r="V314" s="126"/>
      <c r="W314" s="105"/>
      <c r="X314" s="126" t="s">
        <v>8680</v>
      </c>
    </row>
    <row r="315" spans="1:24" x14ac:dyDescent="0.25">
      <c r="A315" s="126" t="s">
        <v>9292</v>
      </c>
      <c r="B315" s="128">
        <v>2</v>
      </c>
      <c r="C315" s="126" t="s">
        <v>9220</v>
      </c>
      <c r="D315" s="21"/>
      <c r="E315" s="126"/>
      <c r="F315" s="126"/>
      <c r="G315" s="105"/>
      <c r="H315" s="105">
        <v>100</v>
      </c>
      <c r="I315" s="105">
        <v>100</v>
      </c>
      <c r="J315" s="105"/>
      <c r="K315" s="105"/>
      <c r="L315" s="105"/>
      <c r="M315" s="105"/>
      <c r="N315" s="105"/>
      <c r="O315" s="105"/>
      <c r="P315" s="105"/>
      <c r="Q315" s="105"/>
      <c r="R315" s="105"/>
      <c r="S315" s="105"/>
      <c r="T315" s="105"/>
      <c r="U315" s="105"/>
      <c r="V315" s="126"/>
      <c r="W315" s="105"/>
      <c r="X315" s="126" t="s">
        <v>9310</v>
      </c>
    </row>
    <row r="316" spans="1:24" x14ac:dyDescent="0.25">
      <c r="A316" s="126" t="s">
        <v>9292</v>
      </c>
      <c r="B316" s="128">
        <v>3</v>
      </c>
      <c r="C316" s="126" t="s">
        <v>9221</v>
      </c>
      <c r="D316" s="21"/>
      <c r="E316" s="126" t="s">
        <v>734</v>
      </c>
      <c r="F316" s="126"/>
      <c r="G316" s="105"/>
      <c r="H316" s="105">
        <v>100</v>
      </c>
      <c r="I316" s="105">
        <v>100</v>
      </c>
      <c r="J316" s="105"/>
      <c r="K316" s="105"/>
      <c r="L316" s="105"/>
      <c r="M316" s="105"/>
      <c r="N316" s="105"/>
      <c r="O316" s="105"/>
      <c r="P316" s="105"/>
      <c r="Q316" s="105"/>
      <c r="R316" s="105"/>
      <c r="S316" s="105"/>
      <c r="T316" s="105"/>
      <c r="U316" s="105"/>
      <c r="V316" s="126"/>
      <c r="W316" s="105"/>
      <c r="X316" s="126"/>
    </row>
    <row r="317" spans="1:24" x14ac:dyDescent="0.25">
      <c r="A317" s="126" t="s">
        <v>9292</v>
      </c>
      <c r="B317" s="128">
        <v>3</v>
      </c>
      <c r="C317" s="126" t="s">
        <v>9221</v>
      </c>
      <c r="D317" s="21"/>
      <c r="E317" s="126"/>
      <c r="F317" s="126"/>
      <c r="G317" s="105"/>
      <c r="H317" s="105">
        <v>100</v>
      </c>
      <c r="I317" s="105" cm="1">
        <f t="array" aca="1" ref="I317" ca="1">I317:K317</f>
        <v>0</v>
      </c>
      <c r="J317" s="105"/>
      <c r="K317" s="105"/>
      <c r="L317" s="105"/>
      <c r="M317" s="105">
        <v>100</v>
      </c>
      <c r="N317" s="105"/>
      <c r="O317" s="105"/>
      <c r="P317" s="105"/>
      <c r="Q317" s="105"/>
      <c r="R317" s="105"/>
      <c r="S317" s="105"/>
      <c r="T317" s="105"/>
      <c r="U317" s="105"/>
      <c r="V317" s="126"/>
      <c r="W317" s="105"/>
      <c r="X317" s="126" t="s">
        <v>8680</v>
      </c>
    </row>
    <row r="318" spans="1:24" x14ac:dyDescent="0.25">
      <c r="A318" s="126" t="s">
        <v>9292</v>
      </c>
      <c r="B318" s="128">
        <v>3</v>
      </c>
      <c r="C318" s="126" t="s">
        <v>9221</v>
      </c>
      <c r="D318" s="21"/>
      <c r="E318" s="126"/>
      <c r="F318" s="126"/>
      <c r="G318" s="105"/>
      <c r="H318" s="105">
        <v>100</v>
      </c>
      <c r="I318" s="105">
        <v>100</v>
      </c>
      <c r="J318" s="105"/>
      <c r="K318" s="105"/>
      <c r="L318" s="105"/>
      <c r="M318" s="105"/>
      <c r="N318" s="105"/>
      <c r="O318" s="105"/>
      <c r="P318" s="105"/>
      <c r="Q318" s="105"/>
      <c r="R318" s="105"/>
      <c r="S318" s="105"/>
      <c r="T318" s="105"/>
      <c r="U318" s="105"/>
      <c r="V318" s="126"/>
      <c r="W318" s="105"/>
      <c r="X318" s="126" t="s">
        <v>9311</v>
      </c>
    </row>
    <row r="319" spans="1:24" x14ac:dyDescent="0.25">
      <c r="A319" s="126" t="s">
        <v>9292</v>
      </c>
      <c r="B319" s="128">
        <v>4</v>
      </c>
      <c r="C319" s="126" t="s">
        <v>9222</v>
      </c>
      <c r="D319" s="21"/>
      <c r="E319" s="126" t="s">
        <v>734</v>
      </c>
      <c r="F319" s="126"/>
      <c r="G319" s="105"/>
      <c r="H319" s="105">
        <v>100</v>
      </c>
      <c r="I319" s="105">
        <v>150</v>
      </c>
      <c r="J319" s="105"/>
      <c r="K319" s="105"/>
      <c r="L319" s="105"/>
      <c r="M319" s="105"/>
      <c r="N319" s="105"/>
      <c r="O319" s="105"/>
      <c r="P319" s="105"/>
      <c r="Q319" s="105"/>
      <c r="R319" s="105"/>
      <c r="S319" s="105"/>
      <c r="T319" s="105"/>
      <c r="U319" s="105"/>
      <c r="V319" s="126"/>
      <c r="W319" s="105"/>
      <c r="X319" s="126"/>
    </row>
    <row r="320" spans="1:24" x14ac:dyDescent="0.25">
      <c r="A320" s="126" t="s">
        <v>9292</v>
      </c>
      <c r="B320" s="128">
        <v>4</v>
      </c>
      <c r="C320" s="126" t="s">
        <v>9222</v>
      </c>
      <c r="D320" s="21"/>
      <c r="E320" s="126"/>
      <c r="F320" s="126"/>
      <c r="G320" s="105"/>
      <c r="H320" s="105">
        <v>100</v>
      </c>
      <c r="I320" s="105" cm="1">
        <f t="array" aca="1" ref="I320" ca="1">I320:K320</f>
        <v>0</v>
      </c>
      <c r="J320" s="105"/>
      <c r="K320" s="105"/>
      <c r="L320" s="105"/>
      <c r="M320" s="105">
        <v>100</v>
      </c>
      <c r="N320" s="105"/>
      <c r="O320" s="105"/>
      <c r="P320" s="105"/>
      <c r="Q320" s="105"/>
      <c r="R320" s="105"/>
      <c r="S320" s="105"/>
      <c r="T320" s="105"/>
      <c r="U320" s="105"/>
      <c r="V320" s="126"/>
      <c r="W320" s="105"/>
      <c r="X320" s="126" t="s">
        <v>8680</v>
      </c>
    </row>
    <row r="321" spans="1:24" x14ac:dyDescent="0.25">
      <c r="A321" s="126" t="s">
        <v>9292</v>
      </c>
      <c r="B321" s="128">
        <v>4</v>
      </c>
      <c r="C321" s="126" t="s">
        <v>9222</v>
      </c>
      <c r="D321" s="21"/>
      <c r="E321" s="126"/>
      <c r="F321" s="126"/>
      <c r="G321" s="105"/>
      <c r="H321" s="105">
        <v>100</v>
      </c>
      <c r="I321" s="105">
        <v>100</v>
      </c>
      <c r="J321" s="105"/>
      <c r="K321" s="105"/>
      <c r="L321" s="105"/>
      <c r="M321" s="105"/>
      <c r="N321" s="105"/>
      <c r="O321" s="105"/>
      <c r="P321" s="105"/>
      <c r="Q321" s="105"/>
      <c r="R321" s="105"/>
      <c r="S321" s="105"/>
      <c r="T321" s="105"/>
      <c r="U321" s="105"/>
      <c r="V321" s="126"/>
      <c r="W321" s="105"/>
      <c r="X321" s="126" t="s">
        <v>9310</v>
      </c>
    </row>
    <row r="322" spans="1:24" x14ac:dyDescent="0.25">
      <c r="A322" s="126" t="s">
        <v>9293</v>
      </c>
      <c r="B322" s="128">
        <v>1</v>
      </c>
      <c r="C322" s="126" t="s">
        <v>9219</v>
      </c>
      <c r="D322" s="21"/>
      <c r="E322" s="126"/>
      <c r="F322" s="126"/>
      <c r="G322" s="105"/>
      <c r="H322" s="105">
        <v>100</v>
      </c>
      <c r="I322" s="105">
        <v>100</v>
      </c>
      <c r="J322" s="105"/>
      <c r="K322" s="105"/>
      <c r="L322" s="105"/>
      <c r="M322" s="105"/>
      <c r="N322" s="105"/>
      <c r="O322" s="105"/>
      <c r="P322" s="105"/>
      <c r="Q322" s="105"/>
      <c r="R322" s="105"/>
      <c r="S322" s="105"/>
      <c r="T322" s="105"/>
      <c r="U322" s="105"/>
      <c r="V322" s="126"/>
      <c r="W322" s="105"/>
      <c r="X322" s="126" t="s">
        <v>8680</v>
      </c>
    </row>
    <row r="323" spans="1:24" x14ac:dyDescent="0.25">
      <c r="A323" s="126" t="s">
        <v>9293</v>
      </c>
      <c r="B323" s="128">
        <v>1</v>
      </c>
      <c r="C323" s="126" t="s">
        <v>9219</v>
      </c>
      <c r="D323" s="21"/>
      <c r="E323" s="126"/>
      <c r="F323" s="126"/>
      <c r="G323" s="105"/>
      <c r="H323" s="105">
        <v>100</v>
      </c>
      <c r="I323" s="105" cm="1">
        <f t="array" aca="1" ref="I323" ca="1">I323:K323</f>
        <v>0</v>
      </c>
      <c r="J323" s="105"/>
      <c r="K323" s="105"/>
      <c r="L323" s="105"/>
      <c r="M323" s="105">
        <v>100</v>
      </c>
      <c r="N323" s="105"/>
      <c r="O323" s="105"/>
      <c r="P323" s="105"/>
      <c r="Q323" s="105"/>
      <c r="R323" s="105"/>
      <c r="S323" s="105"/>
      <c r="T323" s="105"/>
      <c r="U323" s="105"/>
      <c r="V323" s="126"/>
      <c r="W323" s="105"/>
      <c r="X323" s="126" t="s">
        <v>9312</v>
      </c>
    </row>
    <row r="324" spans="1:24" x14ac:dyDescent="0.25">
      <c r="A324" s="126" t="s">
        <v>9293</v>
      </c>
      <c r="B324" s="128">
        <v>2</v>
      </c>
      <c r="C324" s="126" t="s">
        <v>9220</v>
      </c>
      <c r="D324" s="21"/>
      <c r="E324" s="126" t="s">
        <v>734</v>
      </c>
      <c r="F324" s="126"/>
      <c r="G324" s="105"/>
      <c r="H324" s="105">
        <v>50</v>
      </c>
      <c r="I324" s="105">
        <v>50</v>
      </c>
      <c r="J324" s="105"/>
      <c r="K324" s="105"/>
      <c r="L324" s="105"/>
      <c r="M324" s="105"/>
      <c r="N324" s="105"/>
      <c r="O324" s="105"/>
      <c r="P324" s="105"/>
      <c r="Q324" s="105"/>
      <c r="R324" s="105"/>
      <c r="S324" s="105"/>
      <c r="T324" s="105"/>
      <c r="U324" s="105"/>
      <c r="V324" s="126"/>
      <c r="W324" s="105"/>
      <c r="X324" s="126"/>
    </row>
    <row r="325" spans="1:24" x14ac:dyDescent="0.25">
      <c r="A325" s="126" t="s">
        <v>9293</v>
      </c>
      <c r="B325" s="128">
        <v>2</v>
      </c>
      <c r="C325" s="126" t="s">
        <v>9220</v>
      </c>
      <c r="D325" s="21"/>
      <c r="E325" s="126"/>
      <c r="F325" s="126"/>
      <c r="G325" s="105"/>
      <c r="H325" s="105">
        <v>100</v>
      </c>
      <c r="I325" s="105" cm="1">
        <f t="array" aca="1" ref="I325" ca="1">I325:K325</f>
        <v>0</v>
      </c>
      <c r="J325" s="105"/>
      <c r="K325" s="105"/>
      <c r="L325" s="105"/>
      <c r="M325" s="105">
        <v>100</v>
      </c>
      <c r="N325" s="105"/>
      <c r="O325" s="105"/>
      <c r="P325" s="105"/>
      <c r="Q325" s="105"/>
      <c r="R325" s="105"/>
      <c r="S325" s="105"/>
      <c r="T325" s="105"/>
      <c r="U325" s="105"/>
      <c r="V325" s="126"/>
      <c r="W325" s="105"/>
      <c r="X325" s="126" t="s">
        <v>8680</v>
      </c>
    </row>
    <row r="326" spans="1:24" x14ac:dyDescent="0.25">
      <c r="A326" s="126" t="s">
        <v>9293</v>
      </c>
      <c r="B326" s="128">
        <v>2</v>
      </c>
      <c r="C326" s="126" t="s">
        <v>9220</v>
      </c>
      <c r="D326" s="21"/>
      <c r="E326" s="126"/>
      <c r="F326" s="126"/>
      <c r="G326" s="105"/>
      <c r="H326" s="105">
        <v>100</v>
      </c>
      <c r="I326" s="105">
        <v>100</v>
      </c>
      <c r="J326" s="105"/>
      <c r="K326" s="105"/>
      <c r="L326" s="105"/>
      <c r="M326" s="105"/>
      <c r="N326" s="105"/>
      <c r="O326" s="105"/>
      <c r="P326" s="105"/>
      <c r="Q326" s="105"/>
      <c r="R326" s="105"/>
      <c r="S326" s="105"/>
      <c r="T326" s="105"/>
      <c r="U326" s="105"/>
      <c r="V326" s="126"/>
      <c r="W326" s="105"/>
      <c r="X326" s="126" t="s">
        <v>9310</v>
      </c>
    </row>
    <row r="327" spans="1:24" x14ac:dyDescent="0.25">
      <c r="A327" s="126" t="s">
        <v>9293</v>
      </c>
      <c r="B327" s="128">
        <v>3</v>
      </c>
      <c r="C327" s="126" t="s">
        <v>9221</v>
      </c>
      <c r="D327" s="21"/>
      <c r="E327" s="126" t="s">
        <v>734</v>
      </c>
      <c r="F327" s="126"/>
      <c r="G327" s="105"/>
      <c r="H327" s="105">
        <v>100</v>
      </c>
      <c r="I327" s="105">
        <v>100</v>
      </c>
      <c r="J327" s="105"/>
      <c r="K327" s="105"/>
      <c r="L327" s="105"/>
      <c r="M327" s="105"/>
      <c r="N327" s="105"/>
      <c r="O327" s="105"/>
      <c r="P327" s="105"/>
      <c r="Q327" s="105"/>
      <c r="R327" s="105"/>
      <c r="S327" s="105"/>
      <c r="T327" s="105"/>
      <c r="U327" s="105"/>
      <c r="V327" s="126"/>
      <c r="W327" s="105"/>
      <c r="X327" s="126"/>
    </row>
    <row r="328" spans="1:24" x14ac:dyDescent="0.25">
      <c r="A328" s="126" t="s">
        <v>9293</v>
      </c>
      <c r="B328" s="128">
        <v>3</v>
      </c>
      <c r="C328" s="126" t="s">
        <v>9221</v>
      </c>
      <c r="D328" s="21"/>
      <c r="E328" s="126"/>
      <c r="F328" s="126"/>
      <c r="G328" s="105"/>
      <c r="H328" s="105">
        <v>100</v>
      </c>
      <c r="I328" s="105" cm="1">
        <f t="array" aca="1" ref="I328" ca="1">I328:K328</f>
        <v>0</v>
      </c>
      <c r="J328" s="105"/>
      <c r="K328" s="105"/>
      <c r="L328" s="105"/>
      <c r="M328" s="105">
        <v>100</v>
      </c>
      <c r="N328" s="105"/>
      <c r="O328" s="105"/>
      <c r="P328" s="105"/>
      <c r="Q328" s="105"/>
      <c r="R328" s="105"/>
      <c r="S328" s="105"/>
      <c r="T328" s="105"/>
      <c r="U328" s="105"/>
      <c r="V328" s="126"/>
      <c r="W328" s="105"/>
      <c r="X328" s="126" t="s">
        <v>8680</v>
      </c>
    </row>
    <row r="329" spans="1:24" x14ac:dyDescent="0.25">
      <c r="A329" s="126" t="s">
        <v>9293</v>
      </c>
      <c r="B329" s="128">
        <v>3</v>
      </c>
      <c r="C329" s="126" t="s">
        <v>9221</v>
      </c>
      <c r="D329" s="21"/>
      <c r="E329" s="126"/>
      <c r="F329" s="126"/>
      <c r="G329" s="105"/>
      <c r="H329" s="105">
        <v>100</v>
      </c>
      <c r="I329" s="105">
        <v>100</v>
      </c>
      <c r="J329" s="105"/>
      <c r="K329" s="105"/>
      <c r="L329" s="105"/>
      <c r="M329" s="105"/>
      <c r="N329" s="105"/>
      <c r="O329" s="105"/>
      <c r="P329" s="105"/>
      <c r="Q329" s="105"/>
      <c r="R329" s="105"/>
      <c r="S329" s="105"/>
      <c r="T329" s="105"/>
      <c r="U329" s="105"/>
      <c r="V329" s="126"/>
      <c r="W329" s="105"/>
      <c r="X329" s="126" t="s">
        <v>9311</v>
      </c>
    </row>
    <row r="330" spans="1:24" x14ac:dyDescent="0.25">
      <c r="A330" s="126" t="s">
        <v>9293</v>
      </c>
      <c r="B330" s="128">
        <v>4</v>
      </c>
      <c r="C330" s="126" t="s">
        <v>9222</v>
      </c>
      <c r="D330" s="21"/>
      <c r="E330" s="126" t="s">
        <v>734</v>
      </c>
      <c r="F330" s="126"/>
      <c r="G330" s="105"/>
      <c r="H330" s="105">
        <v>100</v>
      </c>
      <c r="I330" s="105">
        <v>150</v>
      </c>
      <c r="J330" s="105"/>
      <c r="K330" s="105"/>
      <c r="L330" s="105"/>
      <c r="M330" s="105"/>
      <c r="N330" s="105"/>
      <c r="O330" s="105"/>
      <c r="P330" s="105"/>
      <c r="Q330" s="105"/>
      <c r="R330" s="105"/>
      <c r="S330" s="105"/>
      <c r="T330" s="105"/>
      <c r="U330" s="105"/>
      <c r="V330" s="126"/>
      <c r="W330" s="105"/>
      <c r="X330" s="126"/>
    </row>
    <row r="331" spans="1:24" x14ac:dyDescent="0.25">
      <c r="A331" s="126" t="s">
        <v>9293</v>
      </c>
      <c r="B331" s="128">
        <v>4</v>
      </c>
      <c r="C331" s="126" t="s">
        <v>9222</v>
      </c>
      <c r="D331" s="21"/>
      <c r="E331" s="126"/>
      <c r="F331" s="126"/>
      <c r="G331" s="105"/>
      <c r="H331" s="105">
        <v>100</v>
      </c>
      <c r="I331" s="105" cm="1">
        <f t="array" aca="1" ref="I331" ca="1">I331:K331</f>
        <v>0</v>
      </c>
      <c r="J331" s="105"/>
      <c r="K331" s="105"/>
      <c r="L331" s="105"/>
      <c r="M331" s="105">
        <v>100</v>
      </c>
      <c r="N331" s="105"/>
      <c r="O331" s="105"/>
      <c r="P331" s="105"/>
      <c r="Q331" s="105"/>
      <c r="R331" s="105"/>
      <c r="S331" s="105"/>
      <c r="T331" s="105"/>
      <c r="U331" s="105"/>
      <c r="V331" s="126"/>
      <c r="W331" s="105"/>
      <c r="X331" s="126" t="s">
        <v>8680</v>
      </c>
    </row>
    <row r="332" spans="1:24" x14ac:dyDescent="0.25">
      <c r="A332" s="126" t="s">
        <v>9293</v>
      </c>
      <c r="B332" s="128">
        <v>4</v>
      </c>
      <c r="C332" s="126" t="s">
        <v>9222</v>
      </c>
      <c r="D332" s="21"/>
      <c r="E332" s="126"/>
      <c r="F332" s="126"/>
      <c r="G332" s="105"/>
      <c r="H332" s="105">
        <v>100</v>
      </c>
      <c r="I332" s="105">
        <v>100</v>
      </c>
      <c r="J332" s="105"/>
      <c r="K332" s="105"/>
      <c r="L332" s="105"/>
      <c r="M332" s="105"/>
      <c r="N332" s="105"/>
      <c r="O332" s="105"/>
      <c r="P332" s="105"/>
      <c r="Q332" s="105"/>
      <c r="R332" s="105"/>
      <c r="S332" s="105"/>
      <c r="T332" s="105"/>
      <c r="U332" s="105"/>
      <c r="V332" s="126"/>
      <c r="W332" s="105"/>
      <c r="X332" s="126" t="s">
        <v>9310</v>
      </c>
    </row>
    <row r="333" spans="1:24" x14ac:dyDescent="0.25">
      <c r="A333" s="126" t="s">
        <v>9294</v>
      </c>
      <c r="B333" s="128">
        <v>1</v>
      </c>
      <c r="C333" s="126" t="s">
        <v>9219</v>
      </c>
      <c r="D333" s="21"/>
      <c r="E333" s="126"/>
      <c r="F333" s="126"/>
      <c r="G333" s="105"/>
      <c r="H333" s="105">
        <v>100</v>
      </c>
      <c r="I333" s="105">
        <v>100</v>
      </c>
      <c r="J333" s="105"/>
      <c r="K333" s="105"/>
      <c r="L333" s="105"/>
      <c r="M333" s="105"/>
      <c r="N333" s="105"/>
      <c r="O333" s="105"/>
      <c r="P333" s="105"/>
      <c r="Q333" s="105"/>
      <c r="R333" s="105"/>
      <c r="S333" s="105"/>
      <c r="T333" s="105"/>
      <c r="U333" s="105"/>
      <c r="V333" s="126"/>
      <c r="W333" s="105"/>
      <c r="X333" s="126" t="s">
        <v>8680</v>
      </c>
    </row>
    <row r="334" spans="1:24" x14ac:dyDescent="0.25">
      <c r="A334" s="126" t="s">
        <v>9294</v>
      </c>
      <c r="B334" s="128">
        <v>1</v>
      </c>
      <c r="C334" s="126" t="s">
        <v>9219</v>
      </c>
      <c r="D334" s="21"/>
      <c r="E334" s="126"/>
      <c r="F334" s="126"/>
      <c r="G334" s="105"/>
      <c r="H334" s="105">
        <v>100</v>
      </c>
      <c r="I334" s="105" cm="1">
        <f t="array" aca="1" ref="I334" ca="1">I334:K334</f>
        <v>0</v>
      </c>
      <c r="J334" s="105"/>
      <c r="K334" s="105"/>
      <c r="L334" s="105"/>
      <c r="M334" s="105">
        <v>100</v>
      </c>
      <c r="N334" s="105"/>
      <c r="O334" s="105"/>
      <c r="P334" s="105"/>
      <c r="Q334" s="105"/>
      <c r="R334" s="105"/>
      <c r="S334" s="105"/>
      <c r="T334" s="105"/>
      <c r="U334" s="105"/>
      <c r="V334" s="126"/>
      <c r="W334" s="105"/>
      <c r="X334" s="126" t="s">
        <v>9312</v>
      </c>
    </row>
    <row r="335" spans="1:24" x14ac:dyDescent="0.25">
      <c r="A335" s="126" t="s">
        <v>9294</v>
      </c>
      <c r="B335" s="128">
        <v>2</v>
      </c>
      <c r="C335" s="126" t="s">
        <v>9220</v>
      </c>
      <c r="D335" s="21"/>
      <c r="E335" s="126" t="s">
        <v>734</v>
      </c>
      <c r="F335" s="126"/>
      <c r="G335" s="105"/>
      <c r="H335" s="105">
        <v>50</v>
      </c>
      <c r="I335" s="105">
        <v>50</v>
      </c>
      <c r="J335" s="105"/>
      <c r="K335" s="105"/>
      <c r="L335" s="105"/>
      <c r="M335" s="105"/>
      <c r="N335" s="105"/>
      <c r="O335" s="105"/>
      <c r="P335" s="105"/>
      <c r="Q335" s="105"/>
      <c r="R335" s="105"/>
      <c r="S335" s="105"/>
      <c r="T335" s="105"/>
      <c r="U335" s="105"/>
      <c r="V335" s="126"/>
      <c r="W335" s="105"/>
      <c r="X335" s="126"/>
    </row>
    <row r="336" spans="1:24" x14ac:dyDescent="0.25">
      <c r="A336" s="126" t="s">
        <v>9294</v>
      </c>
      <c r="B336" s="128">
        <v>2</v>
      </c>
      <c r="C336" s="126" t="s">
        <v>9220</v>
      </c>
      <c r="D336" s="21"/>
      <c r="E336" s="126"/>
      <c r="F336" s="126"/>
      <c r="G336" s="105"/>
      <c r="H336" s="105">
        <v>100</v>
      </c>
      <c r="I336" s="105" cm="1">
        <f t="array" aca="1" ref="I336" ca="1">I336:K336</f>
        <v>0</v>
      </c>
      <c r="J336" s="105"/>
      <c r="K336" s="105"/>
      <c r="L336" s="105"/>
      <c r="M336" s="105">
        <v>100</v>
      </c>
      <c r="N336" s="105"/>
      <c r="O336" s="105"/>
      <c r="P336" s="105"/>
      <c r="Q336" s="105"/>
      <c r="R336" s="105"/>
      <c r="S336" s="105"/>
      <c r="T336" s="105"/>
      <c r="U336" s="105"/>
      <c r="V336" s="126"/>
      <c r="W336" s="105"/>
      <c r="X336" s="126" t="s">
        <v>8680</v>
      </c>
    </row>
    <row r="337" spans="1:24" x14ac:dyDescent="0.25">
      <c r="A337" s="126" t="s">
        <v>9294</v>
      </c>
      <c r="B337" s="128">
        <v>2</v>
      </c>
      <c r="C337" s="126" t="s">
        <v>9220</v>
      </c>
      <c r="D337" s="21"/>
      <c r="E337" s="126"/>
      <c r="F337" s="126"/>
      <c r="G337" s="105"/>
      <c r="H337" s="105">
        <v>100</v>
      </c>
      <c r="I337" s="105">
        <v>100</v>
      </c>
      <c r="J337" s="105"/>
      <c r="K337" s="105"/>
      <c r="L337" s="105"/>
      <c r="M337" s="105"/>
      <c r="N337" s="105"/>
      <c r="O337" s="105"/>
      <c r="P337" s="105"/>
      <c r="Q337" s="105"/>
      <c r="R337" s="105"/>
      <c r="S337" s="105"/>
      <c r="T337" s="105"/>
      <c r="U337" s="105"/>
      <c r="V337" s="126"/>
      <c r="W337" s="105"/>
      <c r="X337" s="126" t="s">
        <v>9310</v>
      </c>
    </row>
    <row r="338" spans="1:24" x14ac:dyDescent="0.25">
      <c r="A338" s="126" t="s">
        <v>9294</v>
      </c>
      <c r="B338" s="128">
        <v>3</v>
      </c>
      <c r="C338" s="126" t="s">
        <v>9221</v>
      </c>
      <c r="D338" s="21"/>
      <c r="E338" s="126" t="s">
        <v>734</v>
      </c>
      <c r="F338" s="126"/>
      <c r="G338" s="105"/>
      <c r="H338" s="105">
        <v>100</v>
      </c>
      <c r="I338" s="105">
        <v>100</v>
      </c>
      <c r="J338" s="105"/>
      <c r="K338" s="105"/>
      <c r="L338" s="105"/>
      <c r="M338" s="105"/>
      <c r="N338" s="105"/>
      <c r="O338" s="105"/>
      <c r="P338" s="105"/>
      <c r="Q338" s="105"/>
      <c r="R338" s="105"/>
      <c r="S338" s="105"/>
      <c r="T338" s="105"/>
      <c r="U338" s="105"/>
      <c r="V338" s="126"/>
      <c r="W338" s="105"/>
      <c r="X338" s="126"/>
    </row>
    <row r="339" spans="1:24" x14ac:dyDescent="0.25">
      <c r="A339" s="126" t="s">
        <v>9294</v>
      </c>
      <c r="B339" s="128">
        <v>3</v>
      </c>
      <c r="C339" s="126" t="s">
        <v>9221</v>
      </c>
      <c r="D339" s="21"/>
      <c r="E339" s="126"/>
      <c r="F339" s="126"/>
      <c r="G339" s="105"/>
      <c r="H339" s="105">
        <v>100</v>
      </c>
      <c r="I339" s="105" cm="1">
        <f t="array" aca="1" ref="I339" ca="1">I339:K339</f>
        <v>0</v>
      </c>
      <c r="J339" s="105"/>
      <c r="K339" s="105"/>
      <c r="L339" s="105"/>
      <c r="M339" s="105">
        <v>100</v>
      </c>
      <c r="N339" s="105"/>
      <c r="O339" s="105"/>
      <c r="P339" s="105"/>
      <c r="Q339" s="105"/>
      <c r="R339" s="105"/>
      <c r="S339" s="105"/>
      <c r="T339" s="105"/>
      <c r="U339" s="105"/>
      <c r="V339" s="126"/>
      <c r="W339" s="105"/>
      <c r="X339" s="126" t="s">
        <v>8680</v>
      </c>
    </row>
    <row r="340" spans="1:24" x14ac:dyDescent="0.25">
      <c r="A340" s="126" t="s">
        <v>9294</v>
      </c>
      <c r="B340" s="128">
        <v>3</v>
      </c>
      <c r="C340" s="126" t="s">
        <v>9221</v>
      </c>
      <c r="D340" s="21"/>
      <c r="E340" s="126"/>
      <c r="F340" s="126"/>
      <c r="G340" s="105"/>
      <c r="H340" s="105">
        <v>100</v>
      </c>
      <c r="I340" s="105">
        <v>100</v>
      </c>
      <c r="J340" s="105"/>
      <c r="K340" s="105"/>
      <c r="L340" s="105"/>
      <c r="M340" s="105"/>
      <c r="N340" s="105"/>
      <c r="O340" s="105"/>
      <c r="P340" s="105"/>
      <c r="Q340" s="105"/>
      <c r="R340" s="105"/>
      <c r="S340" s="105"/>
      <c r="T340" s="105"/>
      <c r="U340" s="105"/>
      <c r="V340" s="126"/>
      <c r="W340" s="105"/>
      <c r="X340" s="126" t="s">
        <v>9311</v>
      </c>
    </row>
    <row r="341" spans="1:24" x14ac:dyDescent="0.25">
      <c r="A341" s="126" t="s">
        <v>9294</v>
      </c>
      <c r="B341" s="128">
        <v>4</v>
      </c>
      <c r="C341" s="126" t="s">
        <v>9222</v>
      </c>
      <c r="D341" s="21"/>
      <c r="E341" s="126" t="s">
        <v>734</v>
      </c>
      <c r="F341" s="126"/>
      <c r="G341" s="105"/>
      <c r="H341" s="105">
        <v>100</v>
      </c>
      <c r="I341" s="105">
        <v>150</v>
      </c>
      <c r="J341" s="105"/>
      <c r="K341" s="105"/>
      <c r="L341" s="105"/>
      <c r="M341" s="105"/>
      <c r="N341" s="105"/>
      <c r="O341" s="105"/>
      <c r="P341" s="105"/>
      <c r="Q341" s="105"/>
      <c r="R341" s="105"/>
      <c r="S341" s="105"/>
      <c r="T341" s="105"/>
      <c r="U341" s="105"/>
      <c r="V341" s="126"/>
      <c r="W341" s="105"/>
      <c r="X341" s="126"/>
    </row>
    <row r="342" spans="1:24" x14ac:dyDescent="0.25">
      <c r="A342" s="126" t="s">
        <v>9294</v>
      </c>
      <c r="B342" s="128">
        <v>4</v>
      </c>
      <c r="C342" s="126" t="s">
        <v>9222</v>
      </c>
      <c r="D342" s="21"/>
      <c r="E342" s="126"/>
      <c r="F342" s="126"/>
      <c r="G342" s="105"/>
      <c r="H342" s="105">
        <v>100</v>
      </c>
      <c r="I342" s="105" cm="1">
        <f t="array" aca="1" ref="I342" ca="1">I342:K342</f>
        <v>0</v>
      </c>
      <c r="J342" s="105"/>
      <c r="K342" s="105"/>
      <c r="L342" s="105"/>
      <c r="M342" s="105">
        <v>100</v>
      </c>
      <c r="N342" s="105"/>
      <c r="O342" s="105"/>
      <c r="P342" s="105"/>
      <c r="Q342" s="105"/>
      <c r="R342" s="105"/>
      <c r="S342" s="105"/>
      <c r="T342" s="105"/>
      <c r="U342" s="105"/>
      <c r="V342" s="126"/>
      <c r="W342" s="105"/>
      <c r="X342" s="126" t="s">
        <v>8680</v>
      </c>
    </row>
    <row r="343" spans="1:24" x14ac:dyDescent="0.25">
      <c r="A343" s="126" t="s">
        <v>9294</v>
      </c>
      <c r="B343" s="128">
        <v>4</v>
      </c>
      <c r="C343" s="126" t="s">
        <v>9222</v>
      </c>
      <c r="D343" s="21"/>
      <c r="E343" s="126"/>
      <c r="F343" s="126"/>
      <c r="G343" s="105"/>
      <c r="H343" s="105">
        <v>100</v>
      </c>
      <c r="I343" s="105">
        <v>100</v>
      </c>
      <c r="J343" s="105"/>
      <c r="K343" s="105"/>
      <c r="L343" s="105"/>
      <c r="M343" s="105"/>
      <c r="N343" s="105"/>
      <c r="O343" s="105"/>
      <c r="P343" s="105"/>
      <c r="Q343" s="105"/>
      <c r="R343" s="105"/>
      <c r="S343" s="105"/>
      <c r="T343" s="105"/>
      <c r="U343" s="105"/>
      <c r="V343" s="126"/>
      <c r="W343" s="105"/>
      <c r="X343" s="126" t="s">
        <v>9310</v>
      </c>
    </row>
    <row r="344" spans="1:24" x14ac:dyDescent="0.25">
      <c r="A344" s="126" t="s">
        <v>9295</v>
      </c>
      <c r="B344" s="128">
        <v>1</v>
      </c>
      <c r="C344" s="126" t="s">
        <v>9219</v>
      </c>
      <c r="D344" s="21"/>
      <c r="E344" s="126"/>
      <c r="F344" s="126"/>
      <c r="G344" s="105"/>
      <c r="H344" s="105">
        <v>100</v>
      </c>
      <c r="I344" s="105">
        <v>100</v>
      </c>
      <c r="J344" s="105"/>
      <c r="K344" s="105"/>
      <c r="L344" s="105"/>
      <c r="M344" s="105"/>
      <c r="N344" s="105"/>
      <c r="O344" s="105"/>
      <c r="P344" s="105"/>
      <c r="Q344" s="105"/>
      <c r="R344" s="105"/>
      <c r="S344" s="105"/>
      <c r="T344" s="105"/>
      <c r="U344" s="105"/>
      <c r="V344" s="126"/>
      <c r="W344" s="105"/>
      <c r="X344" s="126" t="s">
        <v>8680</v>
      </c>
    </row>
    <row r="345" spans="1:24" x14ac:dyDescent="0.25">
      <c r="A345" s="126" t="s">
        <v>9295</v>
      </c>
      <c r="B345" s="128">
        <v>1</v>
      </c>
      <c r="C345" s="126" t="s">
        <v>9219</v>
      </c>
      <c r="D345" s="21"/>
      <c r="E345" s="126"/>
      <c r="F345" s="126"/>
      <c r="G345" s="105"/>
      <c r="H345" s="105">
        <v>100</v>
      </c>
      <c r="I345" s="105" cm="1">
        <f t="array" aca="1" ref="I345" ca="1">I345:K345</f>
        <v>0</v>
      </c>
      <c r="J345" s="105"/>
      <c r="K345" s="105"/>
      <c r="L345" s="105"/>
      <c r="M345" s="105">
        <v>100</v>
      </c>
      <c r="N345" s="105"/>
      <c r="O345" s="105"/>
      <c r="P345" s="105"/>
      <c r="Q345" s="105"/>
      <c r="R345" s="105"/>
      <c r="S345" s="105"/>
      <c r="T345" s="105"/>
      <c r="U345" s="105"/>
      <c r="V345" s="126"/>
      <c r="W345" s="105"/>
      <c r="X345" s="126" t="s">
        <v>9312</v>
      </c>
    </row>
    <row r="346" spans="1:24" x14ac:dyDescent="0.25">
      <c r="A346" s="126" t="s">
        <v>9295</v>
      </c>
      <c r="B346" s="128">
        <v>2</v>
      </c>
      <c r="C346" s="126" t="s">
        <v>9220</v>
      </c>
      <c r="D346" s="21"/>
      <c r="E346" s="126" t="s">
        <v>734</v>
      </c>
      <c r="F346" s="126"/>
      <c r="G346" s="105"/>
      <c r="H346" s="105">
        <v>50</v>
      </c>
      <c r="I346" s="105">
        <v>50</v>
      </c>
      <c r="J346" s="105"/>
      <c r="K346" s="105"/>
      <c r="L346" s="105"/>
      <c r="M346" s="105"/>
      <c r="N346" s="105"/>
      <c r="O346" s="105"/>
      <c r="P346" s="105"/>
      <c r="Q346" s="105"/>
      <c r="R346" s="105"/>
      <c r="S346" s="105"/>
      <c r="T346" s="105"/>
      <c r="U346" s="105"/>
      <c r="V346" s="126"/>
      <c r="W346" s="105"/>
      <c r="X346" s="126"/>
    </row>
    <row r="347" spans="1:24" x14ac:dyDescent="0.25">
      <c r="A347" s="126" t="s">
        <v>9295</v>
      </c>
      <c r="B347" s="128">
        <v>2</v>
      </c>
      <c r="C347" s="126" t="s">
        <v>9220</v>
      </c>
      <c r="D347" s="21"/>
      <c r="E347" s="126"/>
      <c r="F347" s="126"/>
      <c r="G347" s="105"/>
      <c r="H347" s="105">
        <v>100</v>
      </c>
      <c r="I347" s="105" cm="1">
        <f t="array" aca="1" ref="I347" ca="1">I347:K347</f>
        <v>0</v>
      </c>
      <c r="J347" s="105"/>
      <c r="K347" s="105"/>
      <c r="L347" s="105"/>
      <c r="M347" s="105">
        <v>100</v>
      </c>
      <c r="N347" s="105"/>
      <c r="O347" s="105"/>
      <c r="P347" s="105"/>
      <c r="Q347" s="105"/>
      <c r="R347" s="105"/>
      <c r="S347" s="105"/>
      <c r="T347" s="105"/>
      <c r="U347" s="105"/>
      <c r="V347" s="126"/>
      <c r="W347" s="105"/>
      <c r="X347" s="126" t="s">
        <v>8680</v>
      </c>
    </row>
    <row r="348" spans="1:24" x14ac:dyDescent="0.25">
      <c r="A348" s="126" t="s">
        <v>9295</v>
      </c>
      <c r="B348" s="128">
        <v>2</v>
      </c>
      <c r="C348" s="126" t="s">
        <v>9220</v>
      </c>
      <c r="D348" s="21"/>
      <c r="E348" s="126"/>
      <c r="F348" s="126"/>
      <c r="G348" s="105"/>
      <c r="H348" s="105">
        <v>100</v>
      </c>
      <c r="I348" s="105">
        <v>100</v>
      </c>
      <c r="J348" s="105"/>
      <c r="K348" s="105"/>
      <c r="L348" s="105"/>
      <c r="M348" s="105"/>
      <c r="N348" s="105"/>
      <c r="O348" s="105"/>
      <c r="P348" s="105"/>
      <c r="Q348" s="105"/>
      <c r="R348" s="105"/>
      <c r="S348" s="105"/>
      <c r="T348" s="105"/>
      <c r="U348" s="105"/>
      <c r="V348" s="126"/>
      <c r="W348" s="105"/>
      <c r="X348" s="126" t="s">
        <v>9310</v>
      </c>
    </row>
    <row r="349" spans="1:24" x14ac:dyDescent="0.25">
      <c r="A349" s="126" t="s">
        <v>9295</v>
      </c>
      <c r="B349" s="128">
        <v>3</v>
      </c>
      <c r="C349" s="126" t="s">
        <v>9221</v>
      </c>
      <c r="D349" s="21"/>
      <c r="E349" s="126" t="s">
        <v>734</v>
      </c>
      <c r="F349" s="126"/>
      <c r="G349" s="105"/>
      <c r="H349" s="105">
        <v>100</v>
      </c>
      <c r="I349" s="105">
        <v>100</v>
      </c>
      <c r="J349" s="105"/>
      <c r="K349" s="105"/>
      <c r="L349" s="105"/>
      <c r="M349" s="105"/>
      <c r="N349" s="105"/>
      <c r="O349" s="105"/>
      <c r="P349" s="105"/>
      <c r="Q349" s="105"/>
      <c r="R349" s="105"/>
      <c r="S349" s="105"/>
      <c r="T349" s="105"/>
      <c r="U349" s="105"/>
      <c r="V349" s="126"/>
      <c r="W349" s="105"/>
      <c r="X349" s="126"/>
    </row>
    <row r="350" spans="1:24" x14ac:dyDescent="0.25">
      <c r="A350" s="126" t="s">
        <v>9295</v>
      </c>
      <c r="B350" s="128">
        <v>3</v>
      </c>
      <c r="C350" s="126" t="s">
        <v>9221</v>
      </c>
      <c r="D350" s="21"/>
      <c r="E350" s="126"/>
      <c r="F350" s="126"/>
      <c r="G350" s="105"/>
      <c r="H350" s="105">
        <v>100</v>
      </c>
      <c r="I350" s="105" cm="1">
        <f t="array" aca="1" ref="I350" ca="1">I350:K350</f>
        <v>0</v>
      </c>
      <c r="J350" s="105"/>
      <c r="K350" s="105"/>
      <c r="L350" s="105"/>
      <c r="M350" s="105">
        <v>100</v>
      </c>
      <c r="N350" s="105"/>
      <c r="O350" s="105"/>
      <c r="P350" s="105"/>
      <c r="Q350" s="105"/>
      <c r="R350" s="105"/>
      <c r="S350" s="105"/>
      <c r="T350" s="105"/>
      <c r="U350" s="105"/>
      <c r="V350" s="126"/>
      <c r="W350" s="105"/>
      <c r="X350" s="126" t="s">
        <v>8680</v>
      </c>
    </row>
    <row r="351" spans="1:24" x14ac:dyDescent="0.25">
      <c r="A351" s="126" t="s">
        <v>9295</v>
      </c>
      <c r="B351" s="128">
        <v>3</v>
      </c>
      <c r="C351" s="126" t="s">
        <v>9221</v>
      </c>
      <c r="D351" s="21"/>
      <c r="E351" s="126"/>
      <c r="F351" s="126"/>
      <c r="G351" s="105"/>
      <c r="H351" s="105">
        <v>100</v>
      </c>
      <c r="I351" s="105">
        <v>100</v>
      </c>
      <c r="J351" s="105"/>
      <c r="K351" s="105"/>
      <c r="L351" s="105"/>
      <c r="M351" s="105"/>
      <c r="N351" s="105"/>
      <c r="O351" s="105"/>
      <c r="P351" s="105"/>
      <c r="Q351" s="105"/>
      <c r="R351" s="105"/>
      <c r="S351" s="105"/>
      <c r="T351" s="105"/>
      <c r="U351" s="105"/>
      <c r="V351" s="126"/>
      <c r="W351" s="105"/>
      <c r="X351" s="126" t="s">
        <v>9311</v>
      </c>
    </row>
    <row r="352" spans="1:24" x14ac:dyDescent="0.25">
      <c r="A352" s="126" t="s">
        <v>9295</v>
      </c>
      <c r="B352" s="128">
        <v>4</v>
      </c>
      <c r="C352" s="126" t="s">
        <v>9222</v>
      </c>
      <c r="D352" s="21"/>
      <c r="E352" s="126" t="s">
        <v>734</v>
      </c>
      <c r="F352" s="126"/>
      <c r="G352" s="105"/>
      <c r="H352" s="105">
        <v>100</v>
      </c>
      <c r="I352" s="105">
        <v>150</v>
      </c>
      <c r="J352" s="105"/>
      <c r="K352" s="105"/>
      <c r="L352" s="105"/>
      <c r="M352" s="105"/>
      <c r="N352" s="105"/>
      <c r="O352" s="105"/>
      <c r="P352" s="105"/>
      <c r="Q352" s="105"/>
      <c r="R352" s="105"/>
      <c r="S352" s="105"/>
      <c r="T352" s="105"/>
      <c r="U352" s="105"/>
      <c r="V352" s="126"/>
      <c r="W352" s="105"/>
      <c r="X352" s="126"/>
    </row>
    <row r="353" spans="1:24" x14ac:dyDescent="0.25">
      <c r="A353" s="126" t="s">
        <v>9295</v>
      </c>
      <c r="B353" s="128">
        <v>4</v>
      </c>
      <c r="C353" s="126" t="s">
        <v>9222</v>
      </c>
      <c r="D353" s="21"/>
      <c r="E353" s="126"/>
      <c r="F353" s="126"/>
      <c r="G353" s="105"/>
      <c r="H353" s="105">
        <v>100</v>
      </c>
      <c r="I353" s="105" cm="1">
        <f t="array" aca="1" ref="I353" ca="1">I353:K353</f>
        <v>0</v>
      </c>
      <c r="J353" s="105"/>
      <c r="K353" s="105"/>
      <c r="L353" s="105"/>
      <c r="M353" s="105">
        <v>100</v>
      </c>
      <c r="N353" s="105"/>
      <c r="O353" s="105"/>
      <c r="P353" s="105"/>
      <c r="Q353" s="105"/>
      <c r="R353" s="105"/>
      <c r="S353" s="105"/>
      <c r="T353" s="105"/>
      <c r="U353" s="105"/>
      <c r="V353" s="126"/>
      <c r="W353" s="105"/>
      <c r="X353" s="126" t="s">
        <v>8680</v>
      </c>
    </row>
    <row r="354" spans="1:24" x14ac:dyDescent="0.25">
      <c r="A354" s="126" t="s">
        <v>9295</v>
      </c>
      <c r="B354" s="128">
        <v>4</v>
      </c>
      <c r="C354" s="126" t="s">
        <v>9222</v>
      </c>
      <c r="D354" s="21"/>
      <c r="E354" s="126"/>
      <c r="F354" s="126"/>
      <c r="G354" s="105"/>
      <c r="H354" s="105">
        <v>100</v>
      </c>
      <c r="I354" s="105">
        <v>100</v>
      </c>
      <c r="J354" s="105"/>
      <c r="K354" s="105"/>
      <c r="L354" s="105"/>
      <c r="M354" s="105"/>
      <c r="N354" s="105"/>
      <c r="O354" s="105"/>
      <c r="P354" s="105"/>
      <c r="Q354" s="105"/>
      <c r="R354" s="105"/>
      <c r="S354" s="105"/>
      <c r="T354" s="105"/>
      <c r="U354" s="105"/>
      <c r="V354" s="126"/>
      <c r="W354" s="105"/>
      <c r="X354" s="126" t="s">
        <v>9310</v>
      </c>
    </row>
    <row r="355" spans="1:24" x14ac:dyDescent="0.25">
      <c r="A355" s="126" t="s">
        <v>9296</v>
      </c>
      <c r="B355" s="128">
        <v>1</v>
      </c>
      <c r="C355" s="126" t="s">
        <v>9219</v>
      </c>
      <c r="D355" s="21"/>
      <c r="E355" s="126"/>
      <c r="F355" s="126"/>
      <c r="G355" s="105"/>
      <c r="H355" s="105">
        <v>100</v>
      </c>
      <c r="I355" s="105">
        <v>100</v>
      </c>
      <c r="J355" s="105"/>
      <c r="K355" s="105"/>
      <c r="L355" s="105"/>
      <c r="M355" s="105"/>
      <c r="N355" s="105"/>
      <c r="O355" s="105"/>
      <c r="P355" s="105"/>
      <c r="Q355" s="105"/>
      <c r="R355" s="105"/>
      <c r="S355" s="105"/>
      <c r="T355" s="105"/>
      <c r="U355" s="105"/>
      <c r="V355" s="126"/>
      <c r="W355" s="105"/>
      <c r="X355" s="126" t="s">
        <v>8680</v>
      </c>
    </row>
    <row r="356" spans="1:24" x14ac:dyDescent="0.25">
      <c r="A356" s="126" t="s">
        <v>9296</v>
      </c>
      <c r="B356" s="128">
        <v>1</v>
      </c>
      <c r="C356" s="126" t="s">
        <v>9219</v>
      </c>
      <c r="D356" s="21"/>
      <c r="E356" s="126"/>
      <c r="F356" s="126"/>
      <c r="G356" s="105"/>
      <c r="H356" s="105">
        <v>100</v>
      </c>
      <c r="I356" s="105" cm="1">
        <f t="array" aca="1" ref="I356" ca="1">I356:K356</f>
        <v>0</v>
      </c>
      <c r="J356" s="105"/>
      <c r="K356" s="105"/>
      <c r="L356" s="105"/>
      <c r="M356" s="105">
        <v>100</v>
      </c>
      <c r="N356" s="105"/>
      <c r="O356" s="105"/>
      <c r="P356" s="105"/>
      <c r="Q356" s="105"/>
      <c r="R356" s="105"/>
      <c r="S356" s="105"/>
      <c r="T356" s="105"/>
      <c r="U356" s="105"/>
      <c r="V356" s="126"/>
      <c r="W356" s="105"/>
      <c r="X356" s="126" t="s">
        <v>9312</v>
      </c>
    </row>
    <row r="357" spans="1:24" x14ac:dyDescent="0.25">
      <c r="A357" s="126" t="s">
        <v>9296</v>
      </c>
      <c r="B357" s="128">
        <v>2</v>
      </c>
      <c r="C357" s="126" t="s">
        <v>9220</v>
      </c>
      <c r="D357" s="21"/>
      <c r="E357" s="126" t="s">
        <v>734</v>
      </c>
      <c r="F357" s="126"/>
      <c r="G357" s="105"/>
      <c r="H357" s="105">
        <v>50</v>
      </c>
      <c r="I357" s="105">
        <v>50</v>
      </c>
      <c r="J357" s="105"/>
      <c r="K357" s="105"/>
      <c r="L357" s="105"/>
      <c r="M357" s="105"/>
      <c r="N357" s="105"/>
      <c r="O357" s="105"/>
      <c r="P357" s="105"/>
      <c r="Q357" s="105"/>
      <c r="R357" s="105"/>
      <c r="S357" s="105"/>
      <c r="T357" s="105"/>
      <c r="U357" s="105"/>
      <c r="V357" s="126"/>
      <c r="W357" s="105"/>
      <c r="X357" s="126"/>
    </row>
    <row r="358" spans="1:24" x14ac:dyDescent="0.25">
      <c r="A358" s="126" t="s">
        <v>9296</v>
      </c>
      <c r="B358" s="128">
        <v>2</v>
      </c>
      <c r="C358" s="126" t="s">
        <v>9220</v>
      </c>
      <c r="D358" s="21"/>
      <c r="E358" s="126"/>
      <c r="F358" s="126"/>
      <c r="G358" s="105"/>
      <c r="H358" s="105">
        <v>100</v>
      </c>
      <c r="I358" s="105" cm="1">
        <f t="array" aca="1" ref="I358" ca="1">I358:K358</f>
        <v>0</v>
      </c>
      <c r="J358" s="105"/>
      <c r="K358" s="105"/>
      <c r="L358" s="105"/>
      <c r="M358" s="105">
        <v>100</v>
      </c>
      <c r="N358" s="105"/>
      <c r="O358" s="105"/>
      <c r="P358" s="105"/>
      <c r="Q358" s="105"/>
      <c r="R358" s="105"/>
      <c r="S358" s="105"/>
      <c r="T358" s="105"/>
      <c r="U358" s="105"/>
      <c r="V358" s="126"/>
      <c r="W358" s="105"/>
      <c r="X358" s="126" t="s">
        <v>8680</v>
      </c>
    </row>
    <row r="359" spans="1:24" x14ac:dyDescent="0.25">
      <c r="A359" s="126" t="s">
        <v>9296</v>
      </c>
      <c r="B359" s="128">
        <v>2</v>
      </c>
      <c r="C359" s="126" t="s">
        <v>9220</v>
      </c>
      <c r="D359" s="21"/>
      <c r="E359" s="126"/>
      <c r="F359" s="126"/>
      <c r="G359" s="105"/>
      <c r="H359" s="105">
        <v>100</v>
      </c>
      <c r="I359" s="105">
        <v>100</v>
      </c>
      <c r="J359" s="105"/>
      <c r="K359" s="105"/>
      <c r="L359" s="105"/>
      <c r="M359" s="105"/>
      <c r="N359" s="105"/>
      <c r="O359" s="105"/>
      <c r="P359" s="105"/>
      <c r="Q359" s="105"/>
      <c r="R359" s="105"/>
      <c r="S359" s="105"/>
      <c r="T359" s="105"/>
      <c r="U359" s="105"/>
      <c r="V359" s="126"/>
      <c r="W359" s="105"/>
      <c r="X359" s="126" t="s">
        <v>9310</v>
      </c>
    </row>
    <row r="360" spans="1:24" x14ac:dyDescent="0.25">
      <c r="A360" s="126" t="s">
        <v>9296</v>
      </c>
      <c r="B360" s="128">
        <v>3</v>
      </c>
      <c r="C360" s="126" t="s">
        <v>9221</v>
      </c>
      <c r="D360" s="21"/>
      <c r="E360" s="126" t="s">
        <v>734</v>
      </c>
      <c r="F360" s="126"/>
      <c r="G360" s="105"/>
      <c r="H360" s="105">
        <v>100</v>
      </c>
      <c r="I360" s="105">
        <v>100</v>
      </c>
      <c r="J360" s="105"/>
      <c r="K360" s="105"/>
      <c r="L360" s="105"/>
      <c r="M360" s="105"/>
      <c r="N360" s="105"/>
      <c r="O360" s="105"/>
      <c r="P360" s="105"/>
      <c r="Q360" s="105"/>
      <c r="R360" s="105"/>
      <c r="S360" s="105"/>
      <c r="T360" s="105"/>
      <c r="U360" s="105"/>
      <c r="V360" s="126"/>
      <c r="W360" s="105"/>
      <c r="X360" s="126"/>
    </row>
    <row r="361" spans="1:24" x14ac:dyDescent="0.25">
      <c r="A361" s="126" t="s">
        <v>9296</v>
      </c>
      <c r="B361" s="128">
        <v>3</v>
      </c>
      <c r="C361" s="126" t="s">
        <v>9221</v>
      </c>
      <c r="D361" s="21"/>
      <c r="E361" s="126"/>
      <c r="F361" s="126"/>
      <c r="G361" s="105"/>
      <c r="H361" s="105">
        <v>100</v>
      </c>
      <c r="I361" s="105" cm="1">
        <f t="array" aca="1" ref="I361" ca="1">I361:K361</f>
        <v>0</v>
      </c>
      <c r="J361" s="105"/>
      <c r="K361" s="105"/>
      <c r="L361" s="105"/>
      <c r="M361" s="105">
        <v>100</v>
      </c>
      <c r="N361" s="105"/>
      <c r="O361" s="105"/>
      <c r="P361" s="105"/>
      <c r="Q361" s="105"/>
      <c r="R361" s="105"/>
      <c r="S361" s="105"/>
      <c r="T361" s="105"/>
      <c r="U361" s="105"/>
      <c r="V361" s="126"/>
      <c r="W361" s="105"/>
      <c r="X361" s="126" t="s">
        <v>8680</v>
      </c>
    </row>
    <row r="362" spans="1:24" x14ac:dyDescent="0.25">
      <c r="A362" s="126" t="s">
        <v>9296</v>
      </c>
      <c r="B362" s="128">
        <v>3</v>
      </c>
      <c r="C362" s="126" t="s">
        <v>9221</v>
      </c>
      <c r="D362" s="21"/>
      <c r="E362" s="126"/>
      <c r="F362" s="126"/>
      <c r="G362" s="105"/>
      <c r="H362" s="105">
        <v>100</v>
      </c>
      <c r="I362" s="105">
        <v>100</v>
      </c>
      <c r="J362" s="105"/>
      <c r="K362" s="105"/>
      <c r="L362" s="105"/>
      <c r="M362" s="105"/>
      <c r="N362" s="105"/>
      <c r="O362" s="105"/>
      <c r="P362" s="105"/>
      <c r="Q362" s="105"/>
      <c r="R362" s="105"/>
      <c r="S362" s="105"/>
      <c r="T362" s="105"/>
      <c r="U362" s="105"/>
      <c r="V362" s="126"/>
      <c r="W362" s="105"/>
      <c r="X362" s="126" t="s">
        <v>9311</v>
      </c>
    </row>
    <row r="363" spans="1:24" x14ac:dyDescent="0.25">
      <c r="A363" s="126" t="s">
        <v>9296</v>
      </c>
      <c r="B363" s="128">
        <v>4</v>
      </c>
      <c r="C363" s="126" t="s">
        <v>9222</v>
      </c>
      <c r="D363" s="21"/>
      <c r="E363" s="126" t="s">
        <v>734</v>
      </c>
      <c r="F363" s="126"/>
      <c r="G363" s="105"/>
      <c r="H363" s="105">
        <v>100</v>
      </c>
      <c r="I363" s="105">
        <v>150</v>
      </c>
      <c r="J363" s="105"/>
      <c r="K363" s="105"/>
      <c r="L363" s="105"/>
      <c r="M363" s="105"/>
      <c r="N363" s="105"/>
      <c r="O363" s="105"/>
      <c r="P363" s="105"/>
      <c r="Q363" s="105"/>
      <c r="R363" s="105"/>
      <c r="S363" s="105"/>
      <c r="T363" s="105"/>
      <c r="U363" s="105"/>
      <c r="V363" s="126"/>
      <c r="W363" s="105"/>
      <c r="X363" s="126"/>
    </row>
    <row r="364" spans="1:24" x14ac:dyDescent="0.25">
      <c r="A364" s="126" t="s">
        <v>9296</v>
      </c>
      <c r="B364" s="128">
        <v>4</v>
      </c>
      <c r="C364" s="126" t="s">
        <v>9222</v>
      </c>
      <c r="D364" s="21"/>
      <c r="E364" s="126"/>
      <c r="F364" s="126"/>
      <c r="G364" s="105"/>
      <c r="H364" s="105">
        <v>100</v>
      </c>
      <c r="I364" s="105" cm="1">
        <f t="array" aca="1" ref="I364" ca="1">I364:K364</f>
        <v>0</v>
      </c>
      <c r="J364" s="105"/>
      <c r="K364" s="105"/>
      <c r="L364" s="105"/>
      <c r="M364" s="105">
        <v>100</v>
      </c>
      <c r="N364" s="105"/>
      <c r="O364" s="105"/>
      <c r="P364" s="105"/>
      <c r="Q364" s="105"/>
      <c r="R364" s="105"/>
      <c r="S364" s="105"/>
      <c r="T364" s="105"/>
      <c r="U364" s="105"/>
      <c r="V364" s="126"/>
      <c r="W364" s="105"/>
      <c r="X364" s="126" t="s">
        <v>8680</v>
      </c>
    </row>
    <row r="365" spans="1:24" x14ac:dyDescent="0.25">
      <c r="A365" s="126" t="s">
        <v>9296</v>
      </c>
      <c r="B365" s="128">
        <v>4</v>
      </c>
      <c r="C365" s="126" t="s">
        <v>9222</v>
      </c>
      <c r="D365" s="21"/>
      <c r="E365" s="126"/>
      <c r="F365" s="126"/>
      <c r="G365" s="105"/>
      <c r="H365" s="105">
        <v>100</v>
      </c>
      <c r="I365" s="105">
        <v>100</v>
      </c>
      <c r="J365" s="105"/>
      <c r="K365" s="105"/>
      <c r="L365" s="105"/>
      <c r="M365" s="105"/>
      <c r="N365" s="105"/>
      <c r="O365" s="105"/>
      <c r="P365" s="105"/>
      <c r="Q365" s="105"/>
      <c r="R365" s="105"/>
      <c r="S365" s="105"/>
      <c r="T365" s="105"/>
      <c r="U365" s="105"/>
      <c r="V365" s="126"/>
      <c r="W365" s="105"/>
      <c r="X365" s="126" t="s">
        <v>9310</v>
      </c>
    </row>
    <row r="366" spans="1:24" x14ac:dyDescent="0.25">
      <c r="A366" s="126" t="s">
        <v>9297</v>
      </c>
      <c r="B366" s="128">
        <v>1</v>
      </c>
      <c r="C366" s="126" t="s">
        <v>9219</v>
      </c>
      <c r="D366" s="21"/>
      <c r="E366" s="126"/>
      <c r="F366" s="126"/>
      <c r="G366" s="105"/>
      <c r="H366" s="105">
        <v>100</v>
      </c>
      <c r="I366" s="105">
        <v>100</v>
      </c>
      <c r="J366" s="105"/>
      <c r="K366" s="105"/>
      <c r="L366" s="105"/>
      <c r="M366" s="105"/>
      <c r="N366" s="105"/>
      <c r="O366" s="105"/>
      <c r="P366" s="105"/>
      <c r="Q366" s="105"/>
      <c r="R366" s="105"/>
      <c r="S366" s="105"/>
      <c r="T366" s="105"/>
      <c r="U366" s="105"/>
      <c r="V366" s="126"/>
      <c r="W366" s="105"/>
      <c r="X366" s="126" t="s">
        <v>8680</v>
      </c>
    </row>
    <row r="367" spans="1:24" x14ac:dyDescent="0.25">
      <c r="A367" s="126" t="s">
        <v>9297</v>
      </c>
      <c r="B367" s="128">
        <v>1</v>
      </c>
      <c r="C367" s="126" t="s">
        <v>9219</v>
      </c>
      <c r="D367" s="21"/>
      <c r="E367" s="126"/>
      <c r="F367" s="126"/>
      <c r="G367" s="105"/>
      <c r="H367" s="105">
        <v>100</v>
      </c>
      <c r="I367" s="105" cm="1">
        <f t="array" aca="1" ref="I367" ca="1">I367:K367</f>
        <v>0</v>
      </c>
      <c r="J367" s="105"/>
      <c r="K367" s="105"/>
      <c r="L367" s="105"/>
      <c r="M367" s="105">
        <v>100</v>
      </c>
      <c r="N367" s="105"/>
      <c r="O367" s="105"/>
      <c r="P367" s="105"/>
      <c r="Q367" s="105"/>
      <c r="R367" s="105"/>
      <c r="S367" s="105"/>
      <c r="T367" s="105"/>
      <c r="U367" s="105"/>
      <c r="V367" s="126"/>
      <c r="W367" s="105"/>
      <c r="X367" s="126" t="s">
        <v>9312</v>
      </c>
    </row>
    <row r="368" spans="1:24" x14ac:dyDescent="0.25">
      <c r="A368" s="126" t="s">
        <v>9297</v>
      </c>
      <c r="B368" s="128">
        <v>2</v>
      </c>
      <c r="C368" s="126" t="s">
        <v>9220</v>
      </c>
      <c r="D368" s="21"/>
      <c r="E368" s="126" t="s">
        <v>734</v>
      </c>
      <c r="F368" s="126"/>
      <c r="G368" s="105"/>
      <c r="H368" s="105">
        <v>50</v>
      </c>
      <c r="I368" s="105">
        <v>50</v>
      </c>
      <c r="J368" s="105"/>
      <c r="K368" s="105"/>
      <c r="L368" s="105"/>
      <c r="M368" s="105"/>
      <c r="N368" s="105"/>
      <c r="O368" s="105"/>
      <c r="P368" s="105"/>
      <c r="Q368" s="105"/>
      <c r="R368" s="105"/>
      <c r="S368" s="105"/>
      <c r="T368" s="105"/>
      <c r="U368" s="105"/>
      <c r="V368" s="126"/>
      <c r="W368" s="105"/>
      <c r="X368" s="126"/>
    </row>
    <row r="369" spans="1:24" x14ac:dyDescent="0.25">
      <c r="A369" s="126" t="s">
        <v>9297</v>
      </c>
      <c r="B369" s="128">
        <v>2</v>
      </c>
      <c r="C369" s="126" t="s">
        <v>9220</v>
      </c>
      <c r="D369" s="21"/>
      <c r="E369" s="126"/>
      <c r="F369" s="126"/>
      <c r="G369" s="105"/>
      <c r="H369" s="105">
        <v>100</v>
      </c>
      <c r="I369" s="105" cm="1">
        <f t="array" aca="1" ref="I369" ca="1">I369:K369</f>
        <v>0</v>
      </c>
      <c r="J369" s="105"/>
      <c r="K369" s="105"/>
      <c r="L369" s="105"/>
      <c r="M369" s="105">
        <v>100</v>
      </c>
      <c r="N369" s="105"/>
      <c r="O369" s="105"/>
      <c r="P369" s="105"/>
      <c r="Q369" s="105"/>
      <c r="R369" s="105"/>
      <c r="S369" s="105"/>
      <c r="T369" s="105"/>
      <c r="U369" s="105"/>
      <c r="V369" s="126"/>
      <c r="W369" s="105"/>
      <c r="X369" s="126" t="s">
        <v>8680</v>
      </c>
    </row>
    <row r="370" spans="1:24" x14ac:dyDescent="0.25">
      <c r="A370" s="126" t="s">
        <v>9297</v>
      </c>
      <c r="B370" s="128">
        <v>2</v>
      </c>
      <c r="C370" s="126" t="s">
        <v>9220</v>
      </c>
      <c r="D370" s="21"/>
      <c r="E370" s="126"/>
      <c r="F370" s="126"/>
      <c r="G370" s="105"/>
      <c r="H370" s="105">
        <v>100</v>
      </c>
      <c r="I370" s="105">
        <v>100</v>
      </c>
      <c r="J370" s="105"/>
      <c r="K370" s="105"/>
      <c r="L370" s="105"/>
      <c r="M370" s="105"/>
      <c r="N370" s="105"/>
      <c r="O370" s="105"/>
      <c r="P370" s="105"/>
      <c r="Q370" s="105"/>
      <c r="R370" s="105"/>
      <c r="S370" s="105"/>
      <c r="T370" s="105"/>
      <c r="U370" s="105"/>
      <c r="V370" s="126"/>
      <c r="W370" s="105"/>
      <c r="X370" s="126" t="s">
        <v>9310</v>
      </c>
    </row>
    <row r="371" spans="1:24" x14ac:dyDescent="0.25">
      <c r="A371" s="126" t="s">
        <v>9297</v>
      </c>
      <c r="B371" s="128">
        <v>3</v>
      </c>
      <c r="C371" s="126" t="s">
        <v>9221</v>
      </c>
      <c r="D371" s="21"/>
      <c r="E371" s="126" t="s">
        <v>734</v>
      </c>
      <c r="F371" s="126"/>
      <c r="G371" s="105"/>
      <c r="H371" s="105">
        <v>100</v>
      </c>
      <c r="I371" s="105">
        <v>100</v>
      </c>
      <c r="J371" s="105"/>
      <c r="K371" s="105"/>
      <c r="L371" s="105"/>
      <c r="M371" s="105"/>
      <c r="N371" s="105"/>
      <c r="O371" s="105"/>
      <c r="P371" s="105"/>
      <c r="Q371" s="105"/>
      <c r="R371" s="105"/>
      <c r="S371" s="105"/>
      <c r="T371" s="105"/>
      <c r="U371" s="105"/>
      <c r="V371" s="126"/>
      <c r="W371" s="105"/>
      <c r="X371" s="126"/>
    </row>
    <row r="372" spans="1:24" x14ac:dyDescent="0.25">
      <c r="A372" s="126" t="s">
        <v>9297</v>
      </c>
      <c r="B372" s="128">
        <v>3</v>
      </c>
      <c r="C372" s="126" t="s">
        <v>9221</v>
      </c>
      <c r="D372" s="21"/>
      <c r="E372" s="126"/>
      <c r="F372" s="126"/>
      <c r="G372" s="105"/>
      <c r="H372" s="105">
        <v>100</v>
      </c>
      <c r="I372" s="105" cm="1">
        <f t="array" aca="1" ref="I372" ca="1">I372:K372</f>
        <v>0</v>
      </c>
      <c r="J372" s="105"/>
      <c r="K372" s="105"/>
      <c r="L372" s="105"/>
      <c r="M372" s="105">
        <v>100</v>
      </c>
      <c r="N372" s="105"/>
      <c r="O372" s="105"/>
      <c r="P372" s="105"/>
      <c r="Q372" s="105"/>
      <c r="R372" s="105"/>
      <c r="S372" s="105"/>
      <c r="T372" s="105"/>
      <c r="U372" s="105"/>
      <c r="V372" s="126"/>
      <c r="W372" s="105"/>
      <c r="X372" s="126" t="s">
        <v>8680</v>
      </c>
    </row>
    <row r="373" spans="1:24" x14ac:dyDescent="0.25">
      <c r="A373" s="126" t="s">
        <v>9297</v>
      </c>
      <c r="B373" s="128">
        <v>3</v>
      </c>
      <c r="C373" s="126" t="s">
        <v>9221</v>
      </c>
      <c r="D373" s="21"/>
      <c r="E373" s="126"/>
      <c r="F373" s="126"/>
      <c r="G373" s="105"/>
      <c r="H373" s="105">
        <v>100</v>
      </c>
      <c r="I373" s="105">
        <v>100</v>
      </c>
      <c r="J373" s="105"/>
      <c r="K373" s="105"/>
      <c r="L373" s="105"/>
      <c r="M373" s="105"/>
      <c r="N373" s="105"/>
      <c r="O373" s="105"/>
      <c r="P373" s="105"/>
      <c r="Q373" s="105"/>
      <c r="R373" s="105"/>
      <c r="S373" s="105"/>
      <c r="T373" s="105"/>
      <c r="U373" s="105"/>
      <c r="V373" s="126"/>
      <c r="W373" s="105"/>
      <c r="X373" s="126" t="s">
        <v>9311</v>
      </c>
    </row>
    <row r="374" spans="1:24" x14ac:dyDescent="0.25">
      <c r="A374" s="126" t="s">
        <v>9297</v>
      </c>
      <c r="B374" s="128">
        <v>4</v>
      </c>
      <c r="C374" s="126" t="s">
        <v>9222</v>
      </c>
      <c r="D374" s="21"/>
      <c r="E374" s="126" t="s">
        <v>734</v>
      </c>
      <c r="F374" s="126"/>
      <c r="G374" s="105"/>
      <c r="H374" s="105">
        <v>100</v>
      </c>
      <c r="I374" s="105">
        <v>150</v>
      </c>
      <c r="J374" s="105"/>
      <c r="K374" s="105"/>
      <c r="L374" s="105"/>
      <c r="M374" s="105"/>
      <c r="N374" s="105"/>
      <c r="O374" s="105"/>
      <c r="P374" s="105"/>
      <c r="Q374" s="105"/>
      <c r="R374" s="105"/>
      <c r="S374" s="105"/>
      <c r="T374" s="105"/>
      <c r="U374" s="105"/>
      <c r="V374" s="126"/>
      <c r="W374" s="105"/>
      <c r="X374" s="126"/>
    </row>
    <row r="375" spans="1:24" x14ac:dyDescent="0.25">
      <c r="A375" s="126" t="s">
        <v>9297</v>
      </c>
      <c r="B375" s="128">
        <v>4</v>
      </c>
      <c r="C375" s="126" t="s">
        <v>9222</v>
      </c>
      <c r="D375" s="21"/>
      <c r="E375" s="126"/>
      <c r="F375" s="126"/>
      <c r="G375" s="105"/>
      <c r="H375" s="105">
        <v>100</v>
      </c>
      <c r="I375" s="105" cm="1">
        <f t="array" aca="1" ref="I375" ca="1">I375:K375</f>
        <v>0</v>
      </c>
      <c r="J375" s="105"/>
      <c r="K375" s="105"/>
      <c r="L375" s="105"/>
      <c r="M375" s="105">
        <v>100</v>
      </c>
      <c r="N375" s="105"/>
      <c r="O375" s="105"/>
      <c r="P375" s="105"/>
      <c r="Q375" s="105"/>
      <c r="R375" s="105"/>
      <c r="S375" s="105"/>
      <c r="T375" s="105"/>
      <c r="U375" s="105"/>
      <c r="V375" s="126"/>
      <c r="W375" s="105"/>
      <c r="X375" s="126" t="s">
        <v>8680</v>
      </c>
    </row>
    <row r="376" spans="1:24" x14ac:dyDescent="0.25">
      <c r="A376" s="126" t="s">
        <v>9297</v>
      </c>
      <c r="B376" s="128">
        <v>4</v>
      </c>
      <c r="C376" s="126" t="s">
        <v>9222</v>
      </c>
      <c r="D376" s="21"/>
      <c r="E376" s="126"/>
      <c r="F376" s="126"/>
      <c r="G376" s="105"/>
      <c r="H376" s="105">
        <v>100</v>
      </c>
      <c r="I376" s="105">
        <v>100</v>
      </c>
      <c r="J376" s="105"/>
      <c r="K376" s="105"/>
      <c r="L376" s="105"/>
      <c r="M376" s="105"/>
      <c r="N376" s="105"/>
      <c r="O376" s="105"/>
      <c r="P376" s="105"/>
      <c r="Q376" s="105"/>
      <c r="R376" s="105"/>
      <c r="S376" s="105"/>
      <c r="T376" s="105"/>
      <c r="U376" s="105"/>
      <c r="V376" s="126"/>
      <c r="W376" s="105"/>
      <c r="X376" s="126" t="s">
        <v>9310</v>
      </c>
    </row>
    <row r="377" spans="1:24" x14ac:dyDescent="0.25">
      <c r="A377" s="126" t="s">
        <v>9298</v>
      </c>
      <c r="B377" s="128">
        <v>1</v>
      </c>
      <c r="C377" s="126" t="s">
        <v>9219</v>
      </c>
      <c r="D377" s="21"/>
      <c r="E377" s="126"/>
      <c r="F377" s="126"/>
      <c r="G377" s="105"/>
      <c r="H377" s="105">
        <v>100</v>
      </c>
      <c r="I377" s="105">
        <v>100</v>
      </c>
      <c r="J377" s="105"/>
      <c r="K377" s="105"/>
      <c r="L377" s="105"/>
      <c r="M377" s="105"/>
      <c r="N377" s="105"/>
      <c r="O377" s="105"/>
      <c r="P377" s="105"/>
      <c r="Q377" s="105"/>
      <c r="R377" s="105"/>
      <c r="S377" s="105"/>
      <c r="T377" s="105"/>
      <c r="U377" s="105"/>
      <c r="V377" s="126"/>
      <c r="W377" s="105"/>
      <c r="X377" s="126" t="s">
        <v>8680</v>
      </c>
    </row>
    <row r="378" spans="1:24" x14ac:dyDescent="0.25">
      <c r="A378" s="126" t="s">
        <v>9298</v>
      </c>
      <c r="B378" s="128">
        <v>1</v>
      </c>
      <c r="C378" s="126" t="s">
        <v>9219</v>
      </c>
      <c r="D378" s="21"/>
      <c r="E378" s="126"/>
      <c r="F378" s="126"/>
      <c r="G378" s="105"/>
      <c r="H378" s="105">
        <v>100</v>
      </c>
      <c r="I378" s="105" cm="1">
        <f t="array" aca="1" ref="I378" ca="1">I378:K378</f>
        <v>0</v>
      </c>
      <c r="J378" s="105"/>
      <c r="K378" s="105"/>
      <c r="L378" s="105"/>
      <c r="M378" s="105">
        <v>100</v>
      </c>
      <c r="N378" s="105"/>
      <c r="O378" s="105"/>
      <c r="P378" s="105"/>
      <c r="Q378" s="105"/>
      <c r="R378" s="105"/>
      <c r="S378" s="105"/>
      <c r="T378" s="105"/>
      <c r="U378" s="105"/>
      <c r="V378" s="126"/>
      <c r="W378" s="105"/>
      <c r="X378" s="126" t="s">
        <v>9312</v>
      </c>
    </row>
    <row r="379" spans="1:24" x14ac:dyDescent="0.25">
      <c r="A379" s="126" t="s">
        <v>9298</v>
      </c>
      <c r="B379" s="128">
        <v>2</v>
      </c>
      <c r="C379" s="126" t="s">
        <v>9220</v>
      </c>
      <c r="D379" s="21"/>
      <c r="E379" s="126" t="s">
        <v>734</v>
      </c>
      <c r="F379" s="126"/>
      <c r="G379" s="105"/>
      <c r="H379" s="105">
        <v>50</v>
      </c>
      <c r="I379" s="105">
        <v>50</v>
      </c>
      <c r="J379" s="105"/>
      <c r="K379" s="105"/>
      <c r="L379" s="105"/>
      <c r="M379" s="105"/>
      <c r="N379" s="105"/>
      <c r="O379" s="105"/>
      <c r="P379" s="105"/>
      <c r="Q379" s="105"/>
      <c r="R379" s="105"/>
      <c r="S379" s="105"/>
      <c r="T379" s="105"/>
      <c r="U379" s="105"/>
      <c r="V379" s="126"/>
      <c r="W379" s="105"/>
      <c r="X379" s="126"/>
    </row>
    <row r="380" spans="1:24" x14ac:dyDescent="0.25">
      <c r="A380" s="126" t="s">
        <v>9298</v>
      </c>
      <c r="B380" s="128">
        <v>2</v>
      </c>
      <c r="C380" s="126" t="s">
        <v>9220</v>
      </c>
      <c r="D380" s="21"/>
      <c r="E380" s="126"/>
      <c r="F380" s="126"/>
      <c r="G380" s="105"/>
      <c r="H380" s="105">
        <v>100</v>
      </c>
      <c r="I380" s="105" cm="1">
        <f t="array" aca="1" ref="I380" ca="1">I380:K380</f>
        <v>0</v>
      </c>
      <c r="J380" s="105"/>
      <c r="K380" s="105"/>
      <c r="L380" s="105"/>
      <c r="M380" s="105">
        <v>100</v>
      </c>
      <c r="N380" s="105"/>
      <c r="O380" s="105"/>
      <c r="P380" s="105"/>
      <c r="Q380" s="105"/>
      <c r="R380" s="105"/>
      <c r="S380" s="105"/>
      <c r="T380" s="105"/>
      <c r="U380" s="105"/>
      <c r="V380" s="126"/>
      <c r="W380" s="105"/>
      <c r="X380" s="126" t="s">
        <v>8680</v>
      </c>
    </row>
    <row r="381" spans="1:24" x14ac:dyDescent="0.25">
      <c r="A381" s="126" t="s">
        <v>9298</v>
      </c>
      <c r="B381" s="128">
        <v>2</v>
      </c>
      <c r="C381" s="126" t="s">
        <v>9220</v>
      </c>
      <c r="D381" s="21"/>
      <c r="E381" s="126"/>
      <c r="F381" s="126"/>
      <c r="G381" s="105"/>
      <c r="H381" s="105">
        <v>100</v>
      </c>
      <c r="I381" s="105">
        <v>100</v>
      </c>
      <c r="J381" s="105"/>
      <c r="K381" s="105"/>
      <c r="L381" s="105"/>
      <c r="M381" s="105"/>
      <c r="N381" s="105"/>
      <c r="O381" s="105"/>
      <c r="P381" s="105"/>
      <c r="Q381" s="105"/>
      <c r="R381" s="105"/>
      <c r="S381" s="105"/>
      <c r="T381" s="105"/>
      <c r="U381" s="105"/>
      <c r="V381" s="126"/>
      <c r="W381" s="105"/>
      <c r="X381" s="126" t="s">
        <v>9310</v>
      </c>
    </row>
    <row r="382" spans="1:24" x14ac:dyDescent="0.25">
      <c r="A382" s="126" t="s">
        <v>9298</v>
      </c>
      <c r="B382" s="128">
        <v>3</v>
      </c>
      <c r="C382" s="126" t="s">
        <v>9221</v>
      </c>
      <c r="D382" s="21"/>
      <c r="E382" s="126" t="s">
        <v>734</v>
      </c>
      <c r="F382" s="126"/>
      <c r="G382" s="105"/>
      <c r="H382" s="105">
        <v>100</v>
      </c>
      <c r="I382" s="105">
        <v>100</v>
      </c>
      <c r="J382" s="105"/>
      <c r="K382" s="105"/>
      <c r="L382" s="105"/>
      <c r="M382" s="105"/>
      <c r="N382" s="105"/>
      <c r="O382" s="105"/>
      <c r="P382" s="105"/>
      <c r="Q382" s="105"/>
      <c r="R382" s="105"/>
      <c r="S382" s="105"/>
      <c r="T382" s="105"/>
      <c r="U382" s="105"/>
      <c r="V382" s="126"/>
      <c r="W382" s="105"/>
      <c r="X382" s="126"/>
    </row>
    <row r="383" spans="1:24" x14ac:dyDescent="0.25">
      <c r="A383" s="126" t="s">
        <v>9298</v>
      </c>
      <c r="B383" s="128">
        <v>3</v>
      </c>
      <c r="C383" s="126" t="s">
        <v>9221</v>
      </c>
      <c r="D383" s="21"/>
      <c r="E383" s="126"/>
      <c r="F383" s="126"/>
      <c r="G383" s="105"/>
      <c r="H383" s="105">
        <v>100</v>
      </c>
      <c r="I383" s="105" cm="1">
        <f t="array" aca="1" ref="I383" ca="1">I383:K383</f>
        <v>0</v>
      </c>
      <c r="J383" s="105"/>
      <c r="K383" s="105"/>
      <c r="L383" s="105"/>
      <c r="M383" s="105">
        <v>100</v>
      </c>
      <c r="N383" s="105"/>
      <c r="O383" s="105"/>
      <c r="P383" s="105"/>
      <c r="Q383" s="105"/>
      <c r="R383" s="105"/>
      <c r="S383" s="105"/>
      <c r="T383" s="105"/>
      <c r="U383" s="105"/>
      <c r="V383" s="126"/>
      <c r="W383" s="105"/>
      <c r="X383" s="126" t="s">
        <v>8680</v>
      </c>
    </row>
    <row r="384" spans="1:24" x14ac:dyDescent="0.25">
      <c r="A384" s="126" t="s">
        <v>9298</v>
      </c>
      <c r="B384" s="128">
        <v>3</v>
      </c>
      <c r="C384" s="126" t="s">
        <v>9221</v>
      </c>
      <c r="D384" s="21"/>
      <c r="E384" s="126"/>
      <c r="F384" s="126"/>
      <c r="G384" s="105"/>
      <c r="H384" s="105">
        <v>100</v>
      </c>
      <c r="I384" s="105">
        <v>100</v>
      </c>
      <c r="J384" s="105"/>
      <c r="K384" s="105"/>
      <c r="L384" s="105"/>
      <c r="M384" s="105"/>
      <c r="N384" s="105"/>
      <c r="O384" s="105"/>
      <c r="P384" s="105"/>
      <c r="Q384" s="105"/>
      <c r="R384" s="105"/>
      <c r="S384" s="105"/>
      <c r="T384" s="105"/>
      <c r="U384" s="105"/>
      <c r="V384" s="126"/>
      <c r="W384" s="105"/>
      <c r="X384" s="126" t="s">
        <v>9311</v>
      </c>
    </row>
    <row r="385" spans="1:24" x14ac:dyDescent="0.25">
      <c r="A385" s="126" t="s">
        <v>9298</v>
      </c>
      <c r="B385" s="128">
        <v>4</v>
      </c>
      <c r="C385" s="126" t="s">
        <v>9222</v>
      </c>
      <c r="D385" s="21"/>
      <c r="E385" s="126" t="s">
        <v>734</v>
      </c>
      <c r="F385" s="126"/>
      <c r="G385" s="105"/>
      <c r="H385" s="105">
        <v>100</v>
      </c>
      <c r="I385" s="105">
        <v>150</v>
      </c>
      <c r="J385" s="105"/>
      <c r="K385" s="105"/>
      <c r="L385" s="105"/>
      <c r="M385" s="105"/>
      <c r="N385" s="105"/>
      <c r="O385" s="105"/>
      <c r="P385" s="105"/>
      <c r="Q385" s="105"/>
      <c r="R385" s="105"/>
      <c r="S385" s="105"/>
      <c r="T385" s="105"/>
      <c r="U385" s="105"/>
      <c r="V385" s="126"/>
      <c r="W385" s="105"/>
      <c r="X385" s="126"/>
    </row>
    <row r="386" spans="1:24" x14ac:dyDescent="0.25">
      <c r="A386" s="126" t="s">
        <v>9298</v>
      </c>
      <c r="B386" s="128">
        <v>4</v>
      </c>
      <c r="C386" s="126" t="s">
        <v>9222</v>
      </c>
      <c r="D386" s="21"/>
      <c r="E386" s="126"/>
      <c r="F386" s="126"/>
      <c r="G386" s="105"/>
      <c r="H386" s="105">
        <v>100</v>
      </c>
      <c r="I386" s="105" cm="1">
        <f t="array" aca="1" ref="I386" ca="1">I386:K386</f>
        <v>0</v>
      </c>
      <c r="J386" s="105"/>
      <c r="K386" s="105"/>
      <c r="L386" s="105"/>
      <c r="M386" s="105">
        <v>100</v>
      </c>
      <c r="N386" s="105"/>
      <c r="O386" s="105"/>
      <c r="P386" s="105"/>
      <c r="Q386" s="105"/>
      <c r="R386" s="105"/>
      <c r="S386" s="105"/>
      <c r="T386" s="105"/>
      <c r="U386" s="105"/>
      <c r="V386" s="126"/>
      <c r="W386" s="105"/>
      <c r="X386" s="126" t="s">
        <v>8680</v>
      </c>
    </row>
    <row r="387" spans="1:24" x14ac:dyDescent="0.25">
      <c r="A387" s="126" t="s">
        <v>9298</v>
      </c>
      <c r="B387" s="128">
        <v>4</v>
      </c>
      <c r="C387" s="126" t="s">
        <v>9222</v>
      </c>
      <c r="D387" s="21"/>
      <c r="E387" s="126"/>
      <c r="F387" s="126"/>
      <c r="G387" s="105"/>
      <c r="H387" s="105">
        <v>100</v>
      </c>
      <c r="I387" s="105">
        <v>100</v>
      </c>
      <c r="J387" s="105"/>
      <c r="K387" s="105"/>
      <c r="L387" s="105"/>
      <c r="M387" s="105"/>
      <c r="N387" s="105"/>
      <c r="O387" s="105"/>
      <c r="P387" s="105"/>
      <c r="Q387" s="105"/>
      <c r="R387" s="105"/>
      <c r="S387" s="105"/>
      <c r="T387" s="105"/>
      <c r="U387" s="105"/>
      <c r="V387" s="126"/>
      <c r="W387" s="105"/>
      <c r="X387" s="126" t="s">
        <v>9310</v>
      </c>
    </row>
    <row r="388" spans="1:24" x14ac:dyDescent="0.25">
      <c r="A388" s="126" t="s">
        <v>9299</v>
      </c>
      <c r="B388" s="128">
        <v>1</v>
      </c>
      <c r="C388" s="126" t="s">
        <v>9219</v>
      </c>
      <c r="D388" s="21"/>
      <c r="E388" s="126"/>
      <c r="F388" s="126"/>
      <c r="G388" s="105"/>
      <c r="H388" s="105">
        <v>100</v>
      </c>
      <c r="I388" s="105">
        <v>100</v>
      </c>
      <c r="J388" s="105"/>
      <c r="K388" s="105"/>
      <c r="L388" s="105"/>
      <c r="M388" s="105"/>
      <c r="N388" s="105"/>
      <c r="O388" s="105"/>
      <c r="P388" s="105"/>
      <c r="Q388" s="105"/>
      <c r="R388" s="105"/>
      <c r="S388" s="105"/>
      <c r="T388" s="105"/>
      <c r="U388" s="105"/>
      <c r="V388" s="126"/>
      <c r="W388" s="105"/>
      <c r="X388" s="126" t="s">
        <v>8680</v>
      </c>
    </row>
    <row r="389" spans="1:24" x14ac:dyDescent="0.25">
      <c r="A389" s="126" t="s">
        <v>9299</v>
      </c>
      <c r="B389" s="128">
        <v>1</v>
      </c>
      <c r="C389" s="126" t="s">
        <v>9219</v>
      </c>
      <c r="D389" s="21"/>
      <c r="E389" s="126"/>
      <c r="F389" s="126"/>
      <c r="G389" s="105"/>
      <c r="H389" s="105">
        <v>100</v>
      </c>
      <c r="I389" s="105" cm="1">
        <f t="array" aca="1" ref="I389" ca="1">I389:K389</f>
        <v>0</v>
      </c>
      <c r="J389" s="105"/>
      <c r="K389" s="105"/>
      <c r="L389" s="105"/>
      <c r="M389" s="105">
        <v>100</v>
      </c>
      <c r="N389" s="105"/>
      <c r="O389" s="105"/>
      <c r="P389" s="105"/>
      <c r="Q389" s="105"/>
      <c r="R389" s="105"/>
      <c r="S389" s="105"/>
      <c r="T389" s="105"/>
      <c r="U389" s="105"/>
      <c r="V389" s="126"/>
      <c r="W389" s="105"/>
      <c r="X389" s="126" t="s">
        <v>9312</v>
      </c>
    </row>
    <row r="390" spans="1:24" x14ac:dyDescent="0.25">
      <c r="A390" s="126" t="s">
        <v>9299</v>
      </c>
      <c r="B390" s="128">
        <v>2</v>
      </c>
      <c r="C390" s="126" t="s">
        <v>9220</v>
      </c>
      <c r="D390" s="21"/>
      <c r="E390" s="126" t="s">
        <v>734</v>
      </c>
      <c r="F390" s="126"/>
      <c r="G390" s="105"/>
      <c r="H390" s="105">
        <v>50</v>
      </c>
      <c r="I390" s="105">
        <v>50</v>
      </c>
      <c r="J390" s="105"/>
      <c r="K390" s="105"/>
      <c r="L390" s="105"/>
      <c r="M390" s="105"/>
      <c r="N390" s="105"/>
      <c r="O390" s="105"/>
      <c r="P390" s="105"/>
      <c r="Q390" s="105"/>
      <c r="R390" s="105"/>
      <c r="S390" s="105"/>
      <c r="T390" s="105"/>
      <c r="U390" s="105"/>
      <c r="V390" s="126"/>
      <c r="W390" s="105"/>
      <c r="X390" s="126"/>
    </row>
    <row r="391" spans="1:24" x14ac:dyDescent="0.25">
      <c r="A391" s="126" t="s">
        <v>9299</v>
      </c>
      <c r="B391" s="128">
        <v>2</v>
      </c>
      <c r="C391" s="126" t="s">
        <v>9220</v>
      </c>
      <c r="D391" s="21"/>
      <c r="E391" s="126"/>
      <c r="F391" s="126"/>
      <c r="G391" s="105"/>
      <c r="H391" s="105">
        <v>100</v>
      </c>
      <c r="I391" s="105" cm="1">
        <f t="array" aca="1" ref="I391" ca="1">I391:K391</f>
        <v>0</v>
      </c>
      <c r="J391" s="105"/>
      <c r="K391" s="105"/>
      <c r="L391" s="105"/>
      <c r="M391" s="105">
        <v>100</v>
      </c>
      <c r="N391" s="105"/>
      <c r="O391" s="105"/>
      <c r="P391" s="105"/>
      <c r="Q391" s="105"/>
      <c r="R391" s="105"/>
      <c r="S391" s="105"/>
      <c r="T391" s="105"/>
      <c r="U391" s="105"/>
      <c r="V391" s="126"/>
      <c r="W391" s="105"/>
      <c r="X391" s="126" t="s">
        <v>8680</v>
      </c>
    </row>
    <row r="392" spans="1:24" x14ac:dyDescent="0.25">
      <c r="A392" s="126" t="s">
        <v>9299</v>
      </c>
      <c r="B392" s="128">
        <v>2</v>
      </c>
      <c r="C392" s="126" t="s">
        <v>9220</v>
      </c>
      <c r="D392" s="21"/>
      <c r="E392" s="126"/>
      <c r="F392" s="126"/>
      <c r="G392" s="105"/>
      <c r="H392" s="105">
        <v>100</v>
      </c>
      <c r="I392" s="105">
        <v>100</v>
      </c>
      <c r="J392" s="105"/>
      <c r="K392" s="105"/>
      <c r="L392" s="105"/>
      <c r="M392" s="105"/>
      <c r="N392" s="105"/>
      <c r="O392" s="105"/>
      <c r="P392" s="105"/>
      <c r="Q392" s="105"/>
      <c r="R392" s="105"/>
      <c r="S392" s="105"/>
      <c r="T392" s="105"/>
      <c r="U392" s="105"/>
      <c r="V392" s="126"/>
      <c r="W392" s="105"/>
      <c r="X392" s="126" t="s">
        <v>9310</v>
      </c>
    </row>
    <row r="393" spans="1:24" x14ac:dyDescent="0.25">
      <c r="A393" s="126" t="s">
        <v>9299</v>
      </c>
      <c r="B393" s="128">
        <v>3</v>
      </c>
      <c r="C393" s="126" t="s">
        <v>9221</v>
      </c>
      <c r="D393" s="21"/>
      <c r="E393" s="126" t="s">
        <v>734</v>
      </c>
      <c r="F393" s="126"/>
      <c r="G393" s="105"/>
      <c r="H393" s="105">
        <v>100</v>
      </c>
      <c r="I393" s="105">
        <v>100</v>
      </c>
      <c r="J393" s="105"/>
      <c r="K393" s="105"/>
      <c r="L393" s="105"/>
      <c r="M393" s="105"/>
      <c r="N393" s="105"/>
      <c r="O393" s="105"/>
      <c r="P393" s="105"/>
      <c r="Q393" s="105"/>
      <c r="R393" s="105"/>
      <c r="S393" s="105"/>
      <c r="T393" s="105"/>
      <c r="U393" s="105"/>
      <c r="V393" s="126"/>
      <c r="W393" s="105"/>
      <c r="X393" s="126"/>
    </row>
    <row r="394" spans="1:24" x14ac:dyDescent="0.25">
      <c r="A394" s="126" t="s">
        <v>9299</v>
      </c>
      <c r="B394" s="128">
        <v>3</v>
      </c>
      <c r="C394" s="126" t="s">
        <v>9221</v>
      </c>
      <c r="D394" s="21"/>
      <c r="E394" s="126"/>
      <c r="F394" s="126"/>
      <c r="G394" s="105"/>
      <c r="H394" s="105">
        <v>100</v>
      </c>
      <c r="I394" s="105" cm="1">
        <f t="array" aca="1" ref="I394" ca="1">I394:K394</f>
        <v>0</v>
      </c>
      <c r="J394" s="105"/>
      <c r="K394" s="105"/>
      <c r="L394" s="105"/>
      <c r="M394" s="105">
        <v>100</v>
      </c>
      <c r="N394" s="105"/>
      <c r="O394" s="105"/>
      <c r="P394" s="105"/>
      <c r="Q394" s="105"/>
      <c r="R394" s="105"/>
      <c r="S394" s="105"/>
      <c r="T394" s="105"/>
      <c r="U394" s="105"/>
      <c r="V394" s="126"/>
      <c r="W394" s="105"/>
      <c r="X394" s="126" t="s">
        <v>8680</v>
      </c>
    </row>
    <row r="395" spans="1:24" x14ac:dyDescent="0.25">
      <c r="A395" s="126" t="s">
        <v>9299</v>
      </c>
      <c r="B395" s="128">
        <v>3</v>
      </c>
      <c r="C395" s="126" t="s">
        <v>9221</v>
      </c>
      <c r="D395" s="21"/>
      <c r="E395" s="126"/>
      <c r="F395" s="126"/>
      <c r="G395" s="105"/>
      <c r="H395" s="105">
        <v>100</v>
      </c>
      <c r="I395" s="105">
        <v>100</v>
      </c>
      <c r="J395" s="105"/>
      <c r="K395" s="105"/>
      <c r="L395" s="105"/>
      <c r="M395" s="105"/>
      <c r="N395" s="105"/>
      <c r="O395" s="105"/>
      <c r="P395" s="105"/>
      <c r="Q395" s="105"/>
      <c r="R395" s="105"/>
      <c r="S395" s="105"/>
      <c r="T395" s="105"/>
      <c r="U395" s="105"/>
      <c r="V395" s="126"/>
      <c r="W395" s="105"/>
      <c r="X395" s="126" t="s">
        <v>9311</v>
      </c>
    </row>
    <row r="396" spans="1:24" x14ac:dyDescent="0.25">
      <c r="A396" s="126" t="s">
        <v>9299</v>
      </c>
      <c r="B396" s="128">
        <v>4</v>
      </c>
      <c r="C396" s="126" t="s">
        <v>9222</v>
      </c>
      <c r="D396" s="21"/>
      <c r="E396" s="126" t="s">
        <v>734</v>
      </c>
      <c r="F396" s="126"/>
      <c r="G396" s="105"/>
      <c r="H396" s="105">
        <v>100</v>
      </c>
      <c r="I396" s="105">
        <v>150</v>
      </c>
      <c r="J396" s="105"/>
      <c r="K396" s="105"/>
      <c r="L396" s="105"/>
      <c r="M396" s="105"/>
      <c r="N396" s="105"/>
      <c r="O396" s="105"/>
      <c r="P396" s="105"/>
      <c r="Q396" s="105"/>
      <c r="R396" s="105"/>
      <c r="S396" s="105"/>
      <c r="T396" s="105"/>
      <c r="U396" s="105"/>
      <c r="V396" s="126"/>
      <c r="W396" s="105"/>
      <c r="X396" s="126"/>
    </row>
    <row r="397" spans="1:24" x14ac:dyDescent="0.25">
      <c r="A397" s="126" t="s">
        <v>9299</v>
      </c>
      <c r="B397" s="128">
        <v>4</v>
      </c>
      <c r="C397" s="126" t="s">
        <v>9222</v>
      </c>
      <c r="D397" s="21"/>
      <c r="E397" s="126"/>
      <c r="F397" s="126"/>
      <c r="G397" s="105"/>
      <c r="H397" s="105">
        <v>100</v>
      </c>
      <c r="I397" s="105" cm="1">
        <f t="array" aca="1" ref="I397" ca="1">I397:K397</f>
        <v>0</v>
      </c>
      <c r="J397" s="105"/>
      <c r="K397" s="105"/>
      <c r="L397" s="105"/>
      <c r="M397" s="105">
        <v>100</v>
      </c>
      <c r="N397" s="105"/>
      <c r="O397" s="105"/>
      <c r="P397" s="105"/>
      <c r="Q397" s="105"/>
      <c r="R397" s="105"/>
      <c r="S397" s="105"/>
      <c r="T397" s="105"/>
      <c r="U397" s="105"/>
      <c r="V397" s="126"/>
      <c r="W397" s="105"/>
      <c r="X397" s="126" t="s">
        <v>8680</v>
      </c>
    </row>
    <row r="398" spans="1:24" x14ac:dyDescent="0.25">
      <c r="A398" s="126" t="s">
        <v>9299</v>
      </c>
      <c r="B398" s="128">
        <v>4</v>
      </c>
      <c r="C398" s="126" t="s">
        <v>9222</v>
      </c>
      <c r="D398" s="21"/>
      <c r="E398" s="126"/>
      <c r="F398" s="126"/>
      <c r="G398" s="105"/>
      <c r="H398" s="105">
        <v>100</v>
      </c>
      <c r="I398" s="105">
        <v>100</v>
      </c>
      <c r="J398" s="105"/>
      <c r="K398" s="105"/>
      <c r="L398" s="105"/>
      <c r="M398" s="105"/>
      <c r="N398" s="105"/>
      <c r="O398" s="105"/>
      <c r="P398" s="105"/>
      <c r="Q398" s="105"/>
      <c r="R398" s="105"/>
      <c r="S398" s="105"/>
      <c r="T398" s="105"/>
      <c r="U398" s="105"/>
      <c r="V398" s="126"/>
      <c r="W398" s="105"/>
      <c r="X398" s="126" t="s">
        <v>9310</v>
      </c>
    </row>
    <row r="399" spans="1:24" x14ac:dyDescent="0.25">
      <c r="A399" s="126" t="s">
        <v>9300</v>
      </c>
      <c r="B399" s="128">
        <v>1</v>
      </c>
      <c r="C399" s="126" t="s">
        <v>9219</v>
      </c>
      <c r="D399" s="21"/>
      <c r="E399" s="126"/>
      <c r="F399" s="126"/>
      <c r="G399" s="105"/>
      <c r="H399" s="105">
        <v>100</v>
      </c>
      <c r="I399" s="105">
        <v>100</v>
      </c>
      <c r="J399" s="105"/>
      <c r="K399" s="105"/>
      <c r="L399" s="105"/>
      <c r="M399" s="105"/>
      <c r="N399" s="105"/>
      <c r="O399" s="105"/>
      <c r="P399" s="105"/>
      <c r="Q399" s="105"/>
      <c r="R399" s="105"/>
      <c r="S399" s="105"/>
      <c r="T399" s="105"/>
      <c r="U399" s="105"/>
      <c r="V399" s="126"/>
      <c r="W399" s="105"/>
      <c r="X399" s="126" t="s">
        <v>8680</v>
      </c>
    </row>
    <row r="400" spans="1:24" x14ac:dyDescent="0.25">
      <c r="A400" s="126" t="s">
        <v>9300</v>
      </c>
      <c r="B400" s="128">
        <v>1</v>
      </c>
      <c r="C400" s="126" t="s">
        <v>9219</v>
      </c>
      <c r="D400" s="21"/>
      <c r="E400" s="126"/>
      <c r="F400" s="126"/>
      <c r="G400" s="105"/>
      <c r="H400" s="105">
        <v>100</v>
      </c>
      <c r="I400" s="105" cm="1">
        <f t="array" aca="1" ref="I400" ca="1">I400:K400</f>
        <v>0</v>
      </c>
      <c r="J400" s="105"/>
      <c r="K400" s="105"/>
      <c r="L400" s="105"/>
      <c r="M400" s="105">
        <v>100</v>
      </c>
      <c r="N400" s="105"/>
      <c r="O400" s="105"/>
      <c r="P400" s="105"/>
      <c r="Q400" s="105"/>
      <c r="R400" s="105"/>
      <c r="S400" s="105"/>
      <c r="T400" s="105"/>
      <c r="U400" s="105"/>
      <c r="V400" s="126"/>
      <c r="W400" s="105"/>
      <c r="X400" s="126" t="s">
        <v>9312</v>
      </c>
    </row>
    <row r="401" spans="1:24" x14ac:dyDescent="0.25">
      <c r="A401" s="126" t="s">
        <v>9300</v>
      </c>
      <c r="B401" s="128">
        <v>2</v>
      </c>
      <c r="C401" s="126" t="s">
        <v>9220</v>
      </c>
      <c r="D401" s="21"/>
      <c r="E401" s="126" t="s">
        <v>734</v>
      </c>
      <c r="F401" s="126"/>
      <c r="G401" s="105"/>
      <c r="H401" s="105">
        <v>50</v>
      </c>
      <c r="I401" s="105">
        <v>50</v>
      </c>
      <c r="J401" s="105"/>
      <c r="K401" s="105"/>
      <c r="L401" s="105"/>
      <c r="M401" s="105"/>
      <c r="N401" s="105"/>
      <c r="O401" s="105"/>
      <c r="P401" s="105"/>
      <c r="Q401" s="105"/>
      <c r="R401" s="105"/>
      <c r="S401" s="105"/>
      <c r="T401" s="105"/>
      <c r="U401" s="105"/>
      <c r="V401" s="126"/>
      <c r="W401" s="105"/>
      <c r="X401" s="126"/>
    </row>
    <row r="402" spans="1:24" x14ac:dyDescent="0.25">
      <c r="A402" s="126" t="s">
        <v>9300</v>
      </c>
      <c r="B402" s="128">
        <v>2</v>
      </c>
      <c r="C402" s="126" t="s">
        <v>9220</v>
      </c>
      <c r="D402" s="21"/>
      <c r="E402" s="126"/>
      <c r="F402" s="126"/>
      <c r="G402" s="105"/>
      <c r="H402" s="105">
        <v>100</v>
      </c>
      <c r="I402" s="105" cm="1">
        <f t="array" aca="1" ref="I402" ca="1">I402:K402</f>
        <v>0</v>
      </c>
      <c r="J402" s="105"/>
      <c r="K402" s="105"/>
      <c r="L402" s="105"/>
      <c r="M402" s="105">
        <v>100</v>
      </c>
      <c r="N402" s="105"/>
      <c r="O402" s="105"/>
      <c r="P402" s="105"/>
      <c r="Q402" s="105"/>
      <c r="R402" s="105"/>
      <c r="S402" s="105"/>
      <c r="T402" s="105"/>
      <c r="U402" s="105"/>
      <c r="V402" s="126"/>
      <c r="W402" s="105"/>
      <c r="X402" s="126" t="s">
        <v>8680</v>
      </c>
    </row>
    <row r="403" spans="1:24" x14ac:dyDescent="0.25">
      <c r="A403" s="126" t="s">
        <v>9300</v>
      </c>
      <c r="B403" s="128">
        <v>2</v>
      </c>
      <c r="C403" s="126" t="s">
        <v>9220</v>
      </c>
      <c r="D403" s="21"/>
      <c r="E403" s="126"/>
      <c r="F403" s="126"/>
      <c r="G403" s="105"/>
      <c r="H403" s="105">
        <v>100</v>
      </c>
      <c r="I403" s="105">
        <v>100</v>
      </c>
      <c r="J403" s="105"/>
      <c r="K403" s="105"/>
      <c r="L403" s="105"/>
      <c r="M403" s="105"/>
      <c r="N403" s="105"/>
      <c r="O403" s="105"/>
      <c r="P403" s="105"/>
      <c r="Q403" s="105"/>
      <c r="R403" s="105"/>
      <c r="S403" s="105"/>
      <c r="T403" s="105"/>
      <c r="U403" s="105"/>
      <c r="V403" s="126"/>
      <c r="W403" s="105"/>
      <c r="X403" s="126" t="s">
        <v>9310</v>
      </c>
    </row>
    <row r="404" spans="1:24" x14ac:dyDescent="0.25">
      <c r="A404" s="126" t="s">
        <v>9300</v>
      </c>
      <c r="B404" s="128">
        <v>3</v>
      </c>
      <c r="C404" s="126" t="s">
        <v>9221</v>
      </c>
      <c r="D404" s="21"/>
      <c r="E404" s="126" t="s">
        <v>734</v>
      </c>
      <c r="F404" s="126"/>
      <c r="G404" s="105"/>
      <c r="H404" s="105">
        <v>100</v>
      </c>
      <c r="I404" s="105">
        <v>100</v>
      </c>
      <c r="J404" s="105"/>
      <c r="K404" s="105"/>
      <c r="L404" s="105"/>
      <c r="M404" s="105"/>
      <c r="N404" s="105"/>
      <c r="O404" s="105"/>
      <c r="P404" s="105"/>
      <c r="Q404" s="105"/>
      <c r="R404" s="105"/>
      <c r="S404" s="105"/>
      <c r="T404" s="105"/>
      <c r="U404" s="105"/>
      <c r="V404" s="126"/>
      <c r="W404" s="105"/>
      <c r="X404" s="126"/>
    </row>
    <row r="405" spans="1:24" x14ac:dyDescent="0.25">
      <c r="A405" s="126" t="s">
        <v>9300</v>
      </c>
      <c r="B405" s="128">
        <v>3</v>
      </c>
      <c r="C405" s="126" t="s">
        <v>9221</v>
      </c>
      <c r="D405" s="21"/>
      <c r="E405" s="126"/>
      <c r="F405" s="126"/>
      <c r="G405" s="105"/>
      <c r="H405" s="105">
        <v>100</v>
      </c>
      <c r="I405" s="105" cm="1">
        <f t="array" aca="1" ref="I405" ca="1">I405:K405</f>
        <v>0</v>
      </c>
      <c r="J405" s="105"/>
      <c r="K405" s="105"/>
      <c r="L405" s="105"/>
      <c r="M405" s="105">
        <v>100</v>
      </c>
      <c r="N405" s="105"/>
      <c r="O405" s="105"/>
      <c r="P405" s="105"/>
      <c r="Q405" s="105"/>
      <c r="R405" s="105"/>
      <c r="S405" s="105"/>
      <c r="T405" s="105"/>
      <c r="U405" s="105"/>
      <c r="V405" s="126"/>
      <c r="W405" s="105"/>
      <c r="X405" s="126" t="s">
        <v>8680</v>
      </c>
    </row>
    <row r="406" spans="1:24" x14ac:dyDescent="0.25">
      <c r="A406" s="126" t="s">
        <v>9300</v>
      </c>
      <c r="B406" s="128">
        <v>3</v>
      </c>
      <c r="C406" s="126" t="s">
        <v>9221</v>
      </c>
      <c r="D406" s="21"/>
      <c r="E406" s="126"/>
      <c r="F406" s="126"/>
      <c r="G406" s="105"/>
      <c r="H406" s="105">
        <v>100</v>
      </c>
      <c r="I406" s="105">
        <v>100</v>
      </c>
      <c r="J406" s="105"/>
      <c r="K406" s="105"/>
      <c r="L406" s="105"/>
      <c r="M406" s="105"/>
      <c r="N406" s="105"/>
      <c r="O406" s="105"/>
      <c r="P406" s="105"/>
      <c r="Q406" s="105"/>
      <c r="R406" s="105"/>
      <c r="S406" s="105"/>
      <c r="T406" s="105"/>
      <c r="U406" s="105"/>
      <c r="V406" s="126"/>
      <c r="W406" s="105"/>
      <c r="X406" s="126" t="s">
        <v>9311</v>
      </c>
    </row>
    <row r="407" spans="1:24" x14ac:dyDescent="0.25">
      <c r="A407" s="126" t="s">
        <v>9300</v>
      </c>
      <c r="B407" s="128">
        <v>4</v>
      </c>
      <c r="C407" s="126" t="s">
        <v>9222</v>
      </c>
      <c r="D407" s="21"/>
      <c r="E407" s="126" t="s">
        <v>734</v>
      </c>
      <c r="F407" s="126"/>
      <c r="G407" s="105"/>
      <c r="H407" s="105">
        <v>100</v>
      </c>
      <c r="I407" s="105">
        <v>150</v>
      </c>
      <c r="J407" s="105"/>
      <c r="K407" s="105"/>
      <c r="L407" s="105"/>
      <c r="M407" s="105"/>
      <c r="N407" s="105"/>
      <c r="O407" s="105"/>
      <c r="P407" s="105"/>
      <c r="Q407" s="105"/>
      <c r="R407" s="105"/>
      <c r="S407" s="105"/>
      <c r="T407" s="105"/>
      <c r="U407" s="105"/>
      <c r="V407" s="126"/>
      <c r="W407" s="105"/>
      <c r="X407" s="126"/>
    </row>
    <row r="408" spans="1:24" x14ac:dyDescent="0.25">
      <c r="A408" s="126" t="s">
        <v>9300</v>
      </c>
      <c r="B408" s="128">
        <v>4</v>
      </c>
      <c r="C408" s="126" t="s">
        <v>9222</v>
      </c>
      <c r="D408" s="21"/>
      <c r="E408" s="126"/>
      <c r="F408" s="126"/>
      <c r="G408" s="105"/>
      <c r="H408" s="105">
        <v>100</v>
      </c>
      <c r="I408" s="105" cm="1">
        <f t="array" aca="1" ref="I408" ca="1">I408:K408</f>
        <v>0</v>
      </c>
      <c r="J408" s="105"/>
      <c r="K408" s="105"/>
      <c r="L408" s="105"/>
      <c r="M408" s="105">
        <v>100</v>
      </c>
      <c r="N408" s="105"/>
      <c r="O408" s="105"/>
      <c r="P408" s="105"/>
      <c r="Q408" s="105"/>
      <c r="R408" s="105"/>
      <c r="S408" s="105"/>
      <c r="T408" s="105"/>
      <c r="U408" s="105"/>
      <c r="V408" s="126"/>
      <c r="W408" s="105"/>
      <c r="X408" s="126" t="s">
        <v>8680</v>
      </c>
    </row>
    <row r="409" spans="1:24" x14ac:dyDescent="0.25">
      <c r="A409" s="126" t="s">
        <v>9300</v>
      </c>
      <c r="B409" s="128">
        <v>4</v>
      </c>
      <c r="C409" s="126" t="s">
        <v>9222</v>
      </c>
      <c r="D409" s="21"/>
      <c r="E409" s="126"/>
      <c r="F409" s="126"/>
      <c r="G409" s="105"/>
      <c r="H409" s="105">
        <v>100</v>
      </c>
      <c r="I409" s="105">
        <v>100</v>
      </c>
      <c r="J409" s="105"/>
      <c r="K409" s="105"/>
      <c r="L409" s="105"/>
      <c r="M409" s="105"/>
      <c r="N409" s="105"/>
      <c r="O409" s="105"/>
      <c r="P409" s="105"/>
      <c r="Q409" s="105"/>
      <c r="R409" s="105"/>
      <c r="S409" s="105"/>
      <c r="T409" s="105"/>
      <c r="U409" s="105"/>
      <c r="V409" s="126"/>
      <c r="W409" s="105"/>
      <c r="X409" s="126" t="s">
        <v>9310</v>
      </c>
    </row>
    <row r="410" spans="1:24" x14ac:dyDescent="0.25">
      <c r="A410" s="126" t="s">
        <v>9301</v>
      </c>
      <c r="B410" s="128">
        <v>1</v>
      </c>
      <c r="C410" s="126" t="s">
        <v>9219</v>
      </c>
      <c r="D410" s="21"/>
      <c r="E410" s="126"/>
      <c r="F410" s="126"/>
      <c r="G410" s="105"/>
      <c r="H410" s="105">
        <v>100</v>
      </c>
      <c r="I410" s="105">
        <v>100</v>
      </c>
      <c r="J410" s="105"/>
      <c r="K410" s="105"/>
      <c r="L410" s="105"/>
      <c r="M410" s="105"/>
      <c r="N410" s="105"/>
      <c r="O410" s="105"/>
      <c r="P410" s="105"/>
      <c r="Q410" s="105"/>
      <c r="R410" s="105"/>
      <c r="S410" s="105"/>
      <c r="T410" s="105"/>
      <c r="U410" s="105"/>
      <c r="V410" s="126"/>
      <c r="W410" s="105"/>
      <c r="X410" s="126" t="s">
        <v>8680</v>
      </c>
    </row>
    <row r="411" spans="1:24" x14ac:dyDescent="0.25">
      <c r="A411" s="126" t="s">
        <v>9301</v>
      </c>
      <c r="B411" s="128">
        <v>1</v>
      </c>
      <c r="C411" s="126" t="s">
        <v>9219</v>
      </c>
      <c r="D411" s="21"/>
      <c r="E411" s="126"/>
      <c r="F411" s="126"/>
      <c r="G411" s="105"/>
      <c r="H411" s="105">
        <v>100</v>
      </c>
      <c r="I411" s="105" cm="1">
        <f t="array" aca="1" ref="I411" ca="1">I411:K411</f>
        <v>0</v>
      </c>
      <c r="J411" s="105"/>
      <c r="K411" s="105"/>
      <c r="L411" s="105"/>
      <c r="M411" s="105">
        <v>100</v>
      </c>
      <c r="N411" s="105"/>
      <c r="O411" s="105"/>
      <c r="P411" s="105"/>
      <c r="Q411" s="105"/>
      <c r="R411" s="105"/>
      <c r="S411" s="105"/>
      <c r="T411" s="105"/>
      <c r="U411" s="105"/>
      <c r="V411" s="126"/>
      <c r="W411" s="105"/>
      <c r="X411" s="126" t="s">
        <v>9312</v>
      </c>
    </row>
    <row r="412" spans="1:24" x14ac:dyDescent="0.25">
      <c r="A412" s="126" t="s">
        <v>9301</v>
      </c>
      <c r="B412" s="128">
        <v>2</v>
      </c>
      <c r="C412" s="126" t="s">
        <v>9220</v>
      </c>
      <c r="D412" s="21"/>
      <c r="E412" s="126" t="s">
        <v>734</v>
      </c>
      <c r="F412" s="126"/>
      <c r="G412" s="105"/>
      <c r="H412" s="105">
        <v>50</v>
      </c>
      <c r="I412" s="105">
        <v>50</v>
      </c>
      <c r="J412" s="105"/>
      <c r="K412" s="105"/>
      <c r="L412" s="105"/>
      <c r="M412" s="105"/>
      <c r="N412" s="105"/>
      <c r="O412" s="105"/>
      <c r="P412" s="105"/>
      <c r="Q412" s="105"/>
      <c r="R412" s="105"/>
      <c r="S412" s="105"/>
      <c r="T412" s="105"/>
      <c r="U412" s="105"/>
      <c r="V412" s="126"/>
      <c r="W412" s="105"/>
      <c r="X412" s="126"/>
    </row>
    <row r="413" spans="1:24" x14ac:dyDescent="0.25">
      <c r="A413" s="126" t="s">
        <v>9301</v>
      </c>
      <c r="B413" s="128">
        <v>2</v>
      </c>
      <c r="C413" s="126" t="s">
        <v>9220</v>
      </c>
      <c r="D413" s="21"/>
      <c r="E413" s="126"/>
      <c r="F413" s="126"/>
      <c r="G413" s="105"/>
      <c r="H413" s="105">
        <v>100</v>
      </c>
      <c r="I413" s="105" cm="1">
        <f t="array" aca="1" ref="I413" ca="1">I413:K413</f>
        <v>0</v>
      </c>
      <c r="J413" s="105"/>
      <c r="K413" s="105"/>
      <c r="L413" s="105"/>
      <c r="M413" s="105">
        <v>100</v>
      </c>
      <c r="N413" s="105"/>
      <c r="O413" s="105"/>
      <c r="P413" s="105"/>
      <c r="Q413" s="105"/>
      <c r="R413" s="105"/>
      <c r="S413" s="105"/>
      <c r="T413" s="105"/>
      <c r="U413" s="105"/>
      <c r="V413" s="126"/>
      <c r="W413" s="105"/>
      <c r="X413" s="126" t="s">
        <v>8680</v>
      </c>
    </row>
    <row r="414" spans="1:24" x14ac:dyDescent="0.25">
      <c r="A414" s="126" t="s">
        <v>9301</v>
      </c>
      <c r="B414" s="128">
        <v>2</v>
      </c>
      <c r="C414" s="126" t="s">
        <v>9220</v>
      </c>
      <c r="D414" s="21"/>
      <c r="E414" s="126"/>
      <c r="F414" s="126"/>
      <c r="G414" s="105"/>
      <c r="H414" s="105">
        <v>100</v>
      </c>
      <c r="I414" s="105">
        <v>100</v>
      </c>
      <c r="J414" s="105"/>
      <c r="K414" s="105"/>
      <c r="L414" s="105"/>
      <c r="M414" s="105"/>
      <c r="N414" s="105"/>
      <c r="O414" s="105"/>
      <c r="P414" s="105"/>
      <c r="Q414" s="105"/>
      <c r="R414" s="105"/>
      <c r="S414" s="105"/>
      <c r="T414" s="105"/>
      <c r="U414" s="105"/>
      <c r="V414" s="126"/>
      <c r="W414" s="105"/>
      <c r="X414" s="126" t="s">
        <v>9310</v>
      </c>
    </row>
    <row r="415" spans="1:24" x14ac:dyDescent="0.25">
      <c r="A415" s="126" t="s">
        <v>9301</v>
      </c>
      <c r="B415" s="128">
        <v>3</v>
      </c>
      <c r="C415" s="126" t="s">
        <v>9221</v>
      </c>
      <c r="D415" s="21"/>
      <c r="E415" s="126" t="s">
        <v>734</v>
      </c>
      <c r="F415" s="126"/>
      <c r="G415" s="105"/>
      <c r="H415" s="105">
        <v>100</v>
      </c>
      <c r="I415" s="105">
        <v>100</v>
      </c>
      <c r="J415" s="105"/>
      <c r="K415" s="105"/>
      <c r="L415" s="105"/>
      <c r="M415" s="105"/>
      <c r="N415" s="105"/>
      <c r="O415" s="105"/>
      <c r="P415" s="105"/>
      <c r="Q415" s="105"/>
      <c r="R415" s="105"/>
      <c r="S415" s="105"/>
      <c r="T415" s="105"/>
      <c r="U415" s="105"/>
      <c r="V415" s="126"/>
      <c r="W415" s="105"/>
      <c r="X415" s="126"/>
    </row>
    <row r="416" spans="1:24" x14ac:dyDescent="0.25">
      <c r="A416" s="126" t="s">
        <v>9301</v>
      </c>
      <c r="B416" s="128">
        <v>3</v>
      </c>
      <c r="C416" s="126" t="s">
        <v>9221</v>
      </c>
      <c r="D416" s="21"/>
      <c r="E416" s="126"/>
      <c r="F416" s="126"/>
      <c r="G416" s="105"/>
      <c r="H416" s="105">
        <v>100</v>
      </c>
      <c r="I416" s="105" cm="1">
        <f t="array" aca="1" ref="I416" ca="1">I416:K416</f>
        <v>0</v>
      </c>
      <c r="J416" s="105"/>
      <c r="K416" s="105"/>
      <c r="L416" s="105"/>
      <c r="M416" s="105">
        <v>100</v>
      </c>
      <c r="N416" s="105"/>
      <c r="O416" s="105"/>
      <c r="P416" s="105"/>
      <c r="Q416" s="105"/>
      <c r="R416" s="105"/>
      <c r="S416" s="105"/>
      <c r="T416" s="105"/>
      <c r="U416" s="105"/>
      <c r="V416" s="126"/>
      <c r="W416" s="105"/>
      <c r="X416" s="126" t="s">
        <v>8680</v>
      </c>
    </row>
    <row r="417" spans="1:24" x14ac:dyDescent="0.25">
      <c r="A417" s="126" t="s">
        <v>9301</v>
      </c>
      <c r="B417" s="128">
        <v>3</v>
      </c>
      <c r="C417" s="126" t="s">
        <v>9221</v>
      </c>
      <c r="D417" s="21"/>
      <c r="E417" s="126"/>
      <c r="F417" s="126"/>
      <c r="G417" s="105"/>
      <c r="H417" s="105">
        <v>100</v>
      </c>
      <c r="I417" s="105">
        <v>100</v>
      </c>
      <c r="J417" s="105"/>
      <c r="K417" s="105"/>
      <c r="L417" s="105"/>
      <c r="M417" s="105"/>
      <c r="N417" s="105"/>
      <c r="O417" s="105"/>
      <c r="P417" s="105"/>
      <c r="Q417" s="105"/>
      <c r="R417" s="105"/>
      <c r="S417" s="105"/>
      <c r="T417" s="105"/>
      <c r="U417" s="105"/>
      <c r="V417" s="126"/>
      <c r="W417" s="105"/>
      <c r="X417" s="126" t="s">
        <v>9311</v>
      </c>
    </row>
    <row r="418" spans="1:24" x14ac:dyDescent="0.25">
      <c r="A418" s="126" t="s">
        <v>9301</v>
      </c>
      <c r="B418" s="128">
        <v>4</v>
      </c>
      <c r="C418" s="126" t="s">
        <v>9222</v>
      </c>
      <c r="D418" s="21"/>
      <c r="E418" s="126" t="s">
        <v>734</v>
      </c>
      <c r="F418" s="126"/>
      <c r="G418" s="105"/>
      <c r="H418" s="105">
        <v>100</v>
      </c>
      <c r="I418" s="105">
        <v>150</v>
      </c>
      <c r="J418" s="105"/>
      <c r="K418" s="105"/>
      <c r="L418" s="105"/>
      <c r="M418" s="105"/>
      <c r="N418" s="105"/>
      <c r="O418" s="105"/>
      <c r="P418" s="105"/>
      <c r="Q418" s="105"/>
      <c r="R418" s="105"/>
      <c r="S418" s="105"/>
      <c r="T418" s="105"/>
      <c r="U418" s="105"/>
      <c r="V418" s="126"/>
      <c r="W418" s="105"/>
      <c r="X418" s="126"/>
    </row>
    <row r="419" spans="1:24" x14ac:dyDescent="0.25">
      <c r="A419" s="126" t="s">
        <v>9301</v>
      </c>
      <c r="B419" s="128">
        <v>4</v>
      </c>
      <c r="C419" s="126" t="s">
        <v>9222</v>
      </c>
      <c r="D419" s="21"/>
      <c r="E419" s="126"/>
      <c r="F419" s="126"/>
      <c r="G419" s="105"/>
      <c r="H419" s="105">
        <v>100</v>
      </c>
      <c r="I419" s="105" cm="1">
        <f t="array" aca="1" ref="I419" ca="1">I419:K419</f>
        <v>0</v>
      </c>
      <c r="J419" s="105"/>
      <c r="K419" s="105"/>
      <c r="L419" s="105"/>
      <c r="M419" s="105">
        <v>100</v>
      </c>
      <c r="N419" s="105"/>
      <c r="O419" s="105"/>
      <c r="P419" s="105"/>
      <c r="Q419" s="105"/>
      <c r="R419" s="105"/>
      <c r="S419" s="105"/>
      <c r="T419" s="105"/>
      <c r="U419" s="105"/>
      <c r="V419" s="126"/>
      <c r="W419" s="105"/>
      <c r="X419" s="126" t="s">
        <v>8680</v>
      </c>
    </row>
    <row r="420" spans="1:24" x14ac:dyDescent="0.25">
      <c r="A420" s="126" t="s">
        <v>9301</v>
      </c>
      <c r="B420" s="128">
        <v>4</v>
      </c>
      <c r="C420" s="126" t="s">
        <v>9222</v>
      </c>
      <c r="D420" s="21"/>
      <c r="E420" s="126"/>
      <c r="F420" s="126"/>
      <c r="G420" s="105"/>
      <c r="H420" s="105">
        <v>100</v>
      </c>
      <c r="I420" s="105">
        <v>100</v>
      </c>
      <c r="J420" s="105"/>
      <c r="K420" s="105"/>
      <c r="L420" s="105"/>
      <c r="M420" s="105"/>
      <c r="N420" s="105"/>
      <c r="O420" s="105"/>
      <c r="P420" s="105"/>
      <c r="Q420" s="105"/>
      <c r="R420" s="105"/>
      <c r="S420" s="105"/>
      <c r="T420" s="105"/>
      <c r="U420" s="105"/>
      <c r="V420" s="126"/>
      <c r="W420" s="105"/>
      <c r="X420" s="126" t="s">
        <v>9310</v>
      </c>
    </row>
    <row r="421" spans="1:24" x14ac:dyDescent="0.25">
      <c r="A421" s="126" t="s">
        <v>9302</v>
      </c>
      <c r="B421" s="128">
        <v>1</v>
      </c>
      <c r="C421" s="126" t="s">
        <v>9219</v>
      </c>
      <c r="D421" s="21"/>
      <c r="E421" s="126"/>
      <c r="F421" s="126"/>
      <c r="G421" s="105"/>
      <c r="H421" s="105">
        <v>100</v>
      </c>
      <c r="I421" s="105">
        <v>100</v>
      </c>
      <c r="J421" s="105"/>
      <c r="K421" s="105"/>
      <c r="L421" s="105"/>
      <c r="M421" s="105"/>
      <c r="N421" s="105"/>
      <c r="O421" s="105"/>
      <c r="P421" s="105"/>
      <c r="Q421" s="105"/>
      <c r="R421" s="105"/>
      <c r="S421" s="105"/>
      <c r="T421" s="105"/>
      <c r="U421" s="105"/>
      <c r="V421" s="126"/>
      <c r="W421" s="105"/>
      <c r="X421" s="126" t="s">
        <v>8680</v>
      </c>
    </row>
    <row r="422" spans="1:24" x14ac:dyDescent="0.25">
      <c r="A422" s="126" t="s">
        <v>9302</v>
      </c>
      <c r="B422" s="128">
        <v>1</v>
      </c>
      <c r="C422" s="126" t="s">
        <v>9219</v>
      </c>
      <c r="D422" s="21"/>
      <c r="E422" s="126"/>
      <c r="F422" s="126"/>
      <c r="G422" s="105"/>
      <c r="H422" s="105">
        <v>100</v>
      </c>
      <c r="I422" s="105" cm="1">
        <f t="array" aca="1" ref="I422" ca="1">I422:K422</f>
        <v>0</v>
      </c>
      <c r="J422" s="105"/>
      <c r="K422" s="105"/>
      <c r="L422" s="105"/>
      <c r="M422" s="105">
        <v>100</v>
      </c>
      <c r="N422" s="105"/>
      <c r="O422" s="105"/>
      <c r="P422" s="105"/>
      <c r="Q422" s="105"/>
      <c r="R422" s="105"/>
      <c r="S422" s="105"/>
      <c r="T422" s="105"/>
      <c r="U422" s="105"/>
      <c r="V422" s="126"/>
      <c r="W422" s="105"/>
      <c r="X422" s="126" t="s">
        <v>9312</v>
      </c>
    </row>
    <row r="423" spans="1:24" x14ac:dyDescent="0.25">
      <c r="A423" s="126" t="s">
        <v>9302</v>
      </c>
      <c r="B423" s="128">
        <v>2</v>
      </c>
      <c r="C423" s="126" t="s">
        <v>9220</v>
      </c>
      <c r="D423" s="21"/>
      <c r="E423" s="126" t="s">
        <v>734</v>
      </c>
      <c r="F423" s="126"/>
      <c r="G423" s="105"/>
      <c r="H423" s="105">
        <v>50</v>
      </c>
      <c r="I423" s="105">
        <v>50</v>
      </c>
      <c r="J423" s="105"/>
      <c r="K423" s="105"/>
      <c r="L423" s="105"/>
      <c r="M423" s="105"/>
      <c r="N423" s="105"/>
      <c r="O423" s="105"/>
      <c r="P423" s="105"/>
      <c r="Q423" s="105"/>
      <c r="R423" s="105"/>
      <c r="S423" s="105"/>
      <c r="T423" s="105"/>
      <c r="U423" s="105"/>
      <c r="V423" s="126"/>
      <c r="W423" s="105"/>
      <c r="X423" s="126"/>
    </row>
    <row r="424" spans="1:24" x14ac:dyDescent="0.25">
      <c r="A424" s="126" t="s">
        <v>9302</v>
      </c>
      <c r="B424" s="128">
        <v>2</v>
      </c>
      <c r="C424" s="126" t="s">
        <v>9220</v>
      </c>
      <c r="D424" s="21"/>
      <c r="E424" s="126"/>
      <c r="F424" s="126"/>
      <c r="G424" s="105"/>
      <c r="H424" s="105">
        <v>100</v>
      </c>
      <c r="I424" s="105" cm="1">
        <f t="array" aca="1" ref="I424" ca="1">I424:K424</f>
        <v>0</v>
      </c>
      <c r="J424" s="105"/>
      <c r="K424" s="105"/>
      <c r="L424" s="105"/>
      <c r="M424" s="105">
        <v>100</v>
      </c>
      <c r="N424" s="105"/>
      <c r="O424" s="105"/>
      <c r="P424" s="105"/>
      <c r="Q424" s="105"/>
      <c r="R424" s="105"/>
      <c r="S424" s="105"/>
      <c r="T424" s="105"/>
      <c r="U424" s="105"/>
      <c r="V424" s="126"/>
      <c r="W424" s="105"/>
      <c r="X424" s="126" t="s">
        <v>8680</v>
      </c>
    </row>
    <row r="425" spans="1:24" x14ac:dyDescent="0.25">
      <c r="A425" s="126" t="s">
        <v>9302</v>
      </c>
      <c r="B425" s="128">
        <v>2</v>
      </c>
      <c r="C425" s="126" t="s">
        <v>9220</v>
      </c>
      <c r="D425" s="21"/>
      <c r="E425" s="126"/>
      <c r="F425" s="126"/>
      <c r="G425" s="105"/>
      <c r="H425" s="105">
        <v>100</v>
      </c>
      <c r="I425" s="105">
        <v>100</v>
      </c>
      <c r="J425" s="105"/>
      <c r="K425" s="105"/>
      <c r="L425" s="105"/>
      <c r="M425" s="105"/>
      <c r="N425" s="105"/>
      <c r="O425" s="105"/>
      <c r="P425" s="105"/>
      <c r="Q425" s="105"/>
      <c r="R425" s="105"/>
      <c r="S425" s="105"/>
      <c r="T425" s="105"/>
      <c r="U425" s="105"/>
      <c r="V425" s="126"/>
      <c r="W425" s="105"/>
      <c r="X425" s="126" t="s">
        <v>9310</v>
      </c>
    </row>
    <row r="426" spans="1:24" x14ac:dyDescent="0.25">
      <c r="A426" s="126" t="s">
        <v>9302</v>
      </c>
      <c r="B426" s="128">
        <v>3</v>
      </c>
      <c r="C426" s="126" t="s">
        <v>9221</v>
      </c>
      <c r="D426" s="21"/>
      <c r="E426" s="126" t="s">
        <v>734</v>
      </c>
      <c r="F426" s="126"/>
      <c r="G426" s="105"/>
      <c r="H426" s="105">
        <v>100</v>
      </c>
      <c r="I426" s="105">
        <v>100</v>
      </c>
      <c r="J426" s="105"/>
      <c r="K426" s="105"/>
      <c r="L426" s="105"/>
      <c r="M426" s="105"/>
      <c r="N426" s="105"/>
      <c r="O426" s="105"/>
      <c r="P426" s="105"/>
      <c r="Q426" s="105"/>
      <c r="R426" s="105"/>
      <c r="S426" s="105"/>
      <c r="T426" s="105"/>
      <c r="U426" s="105"/>
      <c r="V426" s="126"/>
      <c r="W426" s="105"/>
      <c r="X426" s="126"/>
    </row>
    <row r="427" spans="1:24" x14ac:dyDescent="0.25">
      <c r="A427" s="126" t="s">
        <v>9302</v>
      </c>
      <c r="B427" s="128">
        <v>3</v>
      </c>
      <c r="C427" s="126" t="s">
        <v>9221</v>
      </c>
      <c r="D427" s="21"/>
      <c r="E427" s="126"/>
      <c r="F427" s="126"/>
      <c r="G427" s="105"/>
      <c r="H427" s="105">
        <v>100</v>
      </c>
      <c r="I427" s="105" cm="1">
        <f t="array" aca="1" ref="I427" ca="1">I427:K427</f>
        <v>0</v>
      </c>
      <c r="J427" s="105"/>
      <c r="K427" s="105"/>
      <c r="L427" s="105"/>
      <c r="M427" s="105">
        <v>100</v>
      </c>
      <c r="N427" s="105"/>
      <c r="O427" s="105"/>
      <c r="P427" s="105"/>
      <c r="Q427" s="105"/>
      <c r="R427" s="105"/>
      <c r="S427" s="105"/>
      <c r="T427" s="105"/>
      <c r="U427" s="105"/>
      <c r="V427" s="126"/>
      <c r="W427" s="105"/>
      <c r="X427" s="126" t="s">
        <v>8680</v>
      </c>
    </row>
    <row r="428" spans="1:24" x14ac:dyDescent="0.25">
      <c r="A428" s="126" t="s">
        <v>9302</v>
      </c>
      <c r="B428" s="128">
        <v>3</v>
      </c>
      <c r="C428" s="126" t="s">
        <v>9221</v>
      </c>
      <c r="D428" s="21"/>
      <c r="E428" s="126"/>
      <c r="F428" s="126"/>
      <c r="G428" s="105"/>
      <c r="H428" s="105">
        <v>100</v>
      </c>
      <c r="I428" s="105">
        <v>100</v>
      </c>
      <c r="J428" s="105"/>
      <c r="K428" s="105"/>
      <c r="L428" s="105"/>
      <c r="M428" s="105"/>
      <c r="N428" s="105"/>
      <c r="O428" s="105"/>
      <c r="P428" s="105"/>
      <c r="Q428" s="105"/>
      <c r="R428" s="105"/>
      <c r="S428" s="105"/>
      <c r="T428" s="105"/>
      <c r="U428" s="105"/>
      <c r="V428" s="126"/>
      <c r="W428" s="105"/>
      <c r="X428" s="126" t="s">
        <v>9311</v>
      </c>
    </row>
    <row r="429" spans="1:24" x14ac:dyDescent="0.25">
      <c r="A429" s="126" t="s">
        <v>9302</v>
      </c>
      <c r="B429" s="128">
        <v>4</v>
      </c>
      <c r="C429" s="126" t="s">
        <v>9222</v>
      </c>
      <c r="D429" s="21"/>
      <c r="E429" s="126" t="s">
        <v>734</v>
      </c>
      <c r="F429" s="126"/>
      <c r="G429" s="105"/>
      <c r="H429" s="105">
        <v>100</v>
      </c>
      <c r="I429" s="105">
        <v>150</v>
      </c>
      <c r="J429" s="105"/>
      <c r="K429" s="105"/>
      <c r="L429" s="105"/>
      <c r="M429" s="105"/>
      <c r="N429" s="105"/>
      <c r="O429" s="105"/>
      <c r="P429" s="105"/>
      <c r="Q429" s="105"/>
      <c r="R429" s="105"/>
      <c r="S429" s="105"/>
      <c r="T429" s="105"/>
      <c r="U429" s="105"/>
      <c r="V429" s="126"/>
      <c r="W429" s="105"/>
      <c r="X429" s="126"/>
    </row>
    <row r="430" spans="1:24" x14ac:dyDescent="0.25">
      <c r="A430" s="126" t="s">
        <v>9302</v>
      </c>
      <c r="B430" s="128">
        <v>4</v>
      </c>
      <c r="C430" s="126" t="s">
        <v>9222</v>
      </c>
      <c r="D430" s="21"/>
      <c r="E430" s="126"/>
      <c r="F430" s="126"/>
      <c r="G430" s="105"/>
      <c r="H430" s="105">
        <v>100</v>
      </c>
      <c r="I430" s="105" cm="1">
        <f t="array" aca="1" ref="I430" ca="1">I430:K430</f>
        <v>0</v>
      </c>
      <c r="J430" s="105"/>
      <c r="K430" s="105"/>
      <c r="L430" s="105"/>
      <c r="M430" s="105">
        <v>100</v>
      </c>
      <c r="N430" s="105"/>
      <c r="O430" s="105"/>
      <c r="P430" s="105"/>
      <c r="Q430" s="105"/>
      <c r="R430" s="105"/>
      <c r="S430" s="105"/>
      <c r="T430" s="105"/>
      <c r="U430" s="105"/>
      <c r="V430" s="126"/>
      <c r="W430" s="105"/>
      <c r="X430" s="126" t="s">
        <v>8680</v>
      </c>
    </row>
    <row r="431" spans="1:24" x14ac:dyDescent="0.25">
      <c r="A431" s="126" t="s">
        <v>9302</v>
      </c>
      <c r="B431" s="128">
        <v>4</v>
      </c>
      <c r="C431" s="126" t="s">
        <v>9222</v>
      </c>
      <c r="D431" s="21"/>
      <c r="E431" s="126"/>
      <c r="F431" s="126"/>
      <c r="G431" s="105"/>
      <c r="H431" s="105">
        <v>100</v>
      </c>
      <c r="I431" s="105">
        <v>100</v>
      </c>
      <c r="J431" s="105"/>
      <c r="K431" s="105"/>
      <c r="L431" s="105"/>
      <c r="M431" s="105"/>
      <c r="N431" s="105"/>
      <c r="O431" s="105"/>
      <c r="P431" s="105"/>
      <c r="Q431" s="105"/>
      <c r="R431" s="105"/>
      <c r="S431" s="105"/>
      <c r="T431" s="105"/>
      <c r="U431" s="105"/>
      <c r="V431" s="126"/>
      <c r="W431" s="105"/>
      <c r="X431" s="126" t="s">
        <v>9310</v>
      </c>
    </row>
    <row r="432" spans="1:24" x14ac:dyDescent="0.25">
      <c r="A432" s="126" t="s">
        <v>9303</v>
      </c>
      <c r="B432" s="128">
        <v>1</v>
      </c>
      <c r="C432" s="126" t="s">
        <v>9219</v>
      </c>
      <c r="D432" s="21"/>
      <c r="E432" s="126"/>
      <c r="F432" s="126"/>
      <c r="G432" s="105"/>
      <c r="H432" s="105">
        <v>100</v>
      </c>
      <c r="I432" s="105">
        <v>100</v>
      </c>
      <c r="J432" s="105"/>
      <c r="K432" s="105"/>
      <c r="L432" s="105"/>
      <c r="M432" s="105"/>
      <c r="N432" s="105"/>
      <c r="O432" s="105"/>
      <c r="P432" s="105"/>
      <c r="Q432" s="105"/>
      <c r="R432" s="105"/>
      <c r="S432" s="105"/>
      <c r="T432" s="105"/>
      <c r="U432" s="105"/>
      <c r="V432" s="126"/>
      <c r="W432" s="105"/>
      <c r="X432" s="126" t="s">
        <v>8680</v>
      </c>
    </row>
    <row r="433" spans="1:24" x14ac:dyDescent="0.25">
      <c r="A433" s="126" t="s">
        <v>9303</v>
      </c>
      <c r="B433" s="128">
        <v>1</v>
      </c>
      <c r="C433" s="126" t="s">
        <v>9219</v>
      </c>
      <c r="D433" s="21"/>
      <c r="E433" s="126"/>
      <c r="F433" s="126"/>
      <c r="G433" s="105"/>
      <c r="H433" s="105">
        <v>100</v>
      </c>
      <c r="I433" s="105" cm="1">
        <f t="array" aca="1" ref="I433" ca="1">I433:K433</f>
        <v>0</v>
      </c>
      <c r="J433" s="105"/>
      <c r="K433" s="105"/>
      <c r="L433" s="105"/>
      <c r="M433" s="105">
        <v>100</v>
      </c>
      <c r="N433" s="105"/>
      <c r="O433" s="105"/>
      <c r="P433" s="105"/>
      <c r="Q433" s="105"/>
      <c r="R433" s="105"/>
      <c r="S433" s="105"/>
      <c r="T433" s="105"/>
      <c r="U433" s="105"/>
      <c r="V433" s="126"/>
      <c r="W433" s="105"/>
      <c r="X433" s="126" t="s">
        <v>9312</v>
      </c>
    </row>
    <row r="434" spans="1:24" x14ac:dyDescent="0.25">
      <c r="A434" s="126" t="s">
        <v>9303</v>
      </c>
      <c r="B434" s="128">
        <v>2</v>
      </c>
      <c r="C434" s="126" t="s">
        <v>9220</v>
      </c>
      <c r="D434" s="21"/>
      <c r="E434" s="126" t="s">
        <v>734</v>
      </c>
      <c r="F434" s="126"/>
      <c r="G434" s="105"/>
      <c r="H434" s="105">
        <v>50</v>
      </c>
      <c r="I434" s="105">
        <v>50</v>
      </c>
      <c r="J434" s="105"/>
      <c r="K434" s="105"/>
      <c r="L434" s="105"/>
      <c r="M434" s="105"/>
      <c r="N434" s="105"/>
      <c r="O434" s="105"/>
      <c r="P434" s="105"/>
      <c r="Q434" s="105"/>
      <c r="R434" s="105"/>
      <c r="S434" s="105"/>
      <c r="T434" s="105"/>
      <c r="U434" s="105"/>
      <c r="V434" s="126"/>
      <c r="W434" s="105"/>
      <c r="X434" s="126"/>
    </row>
    <row r="435" spans="1:24" x14ac:dyDescent="0.25">
      <c r="A435" s="126" t="s">
        <v>9303</v>
      </c>
      <c r="B435" s="128">
        <v>2</v>
      </c>
      <c r="C435" s="126" t="s">
        <v>9220</v>
      </c>
      <c r="D435" s="21"/>
      <c r="E435" s="126"/>
      <c r="F435" s="126"/>
      <c r="G435" s="105"/>
      <c r="H435" s="105">
        <v>100</v>
      </c>
      <c r="I435" s="105" cm="1">
        <f t="array" aca="1" ref="I435" ca="1">I435:K435</f>
        <v>0</v>
      </c>
      <c r="J435" s="105"/>
      <c r="K435" s="105"/>
      <c r="L435" s="105"/>
      <c r="M435" s="105">
        <v>100</v>
      </c>
      <c r="N435" s="105"/>
      <c r="O435" s="105"/>
      <c r="P435" s="105"/>
      <c r="Q435" s="105"/>
      <c r="R435" s="105"/>
      <c r="S435" s="105"/>
      <c r="T435" s="105"/>
      <c r="U435" s="105"/>
      <c r="V435" s="126"/>
      <c r="W435" s="105"/>
      <c r="X435" s="126" t="s">
        <v>8680</v>
      </c>
    </row>
    <row r="436" spans="1:24" x14ac:dyDescent="0.25">
      <c r="A436" s="126" t="s">
        <v>9303</v>
      </c>
      <c r="B436" s="128">
        <v>2</v>
      </c>
      <c r="C436" s="126" t="s">
        <v>9220</v>
      </c>
      <c r="D436" s="21"/>
      <c r="E436" s="126"/>
      <c r="F436" s="126"/>
      <c r="G436" s="105"/>
      <c r="H436" s="105">
        <v>100</v>
      </c>
      <c r="I436" s="105">
        <v>100</v>
      </c>
      <c r="J436" s="105"/>
      <c r="K436" s="105"/>
      <c r="L436" s="105"/>
      <c r="M436" s="105"/>
      <c r="N436" s="105"/>
      <c r="O436" s="105"/>
      <c r="P436" s="105"/>
      <c r="Q436" s="105"/>
      <c r="R436" s="105"/>
      <c r="S436" s="105"/>
      <c r="T436" s="105"/>
      <c r="U436" s="105"/>
      <c r="V436" s="126"/>
      <c r="W436" s="105"/>
      <c r="X436" s="126" t="s">
        <v>9310</v>
      </c>
    </row>
    <row r="437" spans="1:24" x14ac:dyDescent="0.25">
      <c r="A437" s="126" t="s">
        <v>9303</v>
      </c>
      <c r="B437" s="128">
        <v>3</v>
      </c>
      <c r="C437" s="126" t="s">
        <v>9221</v>
      </c>
      <c r="D437" s="21"/>
      <c r="E437" s="126" t="s">
        <v>734</v>
      </c>
      <c r="F437" s="126"/>
      <c r="G437" s="105"/>
      <c r="H437" s="105">
        <v>100</v>
      </c>
      <c r="I437" s="105">
        <v>100</v>
      </c>
      <c r="J437" s="105"/>
      <c r="K437" s="105"/>
      <c r="L437" s="105"/>
      <c r="M437" s="105"/>
      <c r="N437" s="105"/>
      <c r="O437" s="105"/>
      <c r="P437" s="105"/>
      <c r="Q437" s="105"/>
      <c r="R437" s="105"/>
      <c r="S437" s="105"/>
      <c r="T437" s="105"/>
      <c r="U437" s="105"/>
      <c r="V437" s="126"/>
      <c r="W437" s="105"/>
      <c r="X437" s="126"/>
    </row>
    <row r="438" spans="1:24" x14ac:dyDescent="0.25">
      <c r="A438" s="126" t="s">
        <v>9303</v>
      </c>
      <c r="B438" s="128">
        <v>3</v>
      </c>
      <c r="C438" s="126" t="s">
        <v>9221</v>
      </c>
      <c r="D438" s="21"/>
      <c r="E438" s="126"/>
      <c r="F438" s="126"/>
      <c r="G438" s="105"/>
      <c r="H438" s="105">
        <v>100</v>
      </c>
      <c r="I438" s="105" cm="1">
        <f t="array" aca="1" ref="I438" ca="1">I438:K438</f>
        <v>0</v>
      </c>
      <c r="J438" s="105"/>
      <c r="K438" s="105"/>
      <c r="L438" s="105"/>
      <c r="M438" s="105">
        <v>100</v>
      </c>
      <c r="N438" s="105"/>
      <c r="O438" s="105"/>
      <c r="P438" s="105"/>
      <c r="Q438" s="105"/>
      <c r="R438" s="105"/>
      <c r="S438" s="105"/>
      <c r="T438" s="105"/>
      <c r="U438" s="105"/>
      <c r="V438" s="126"/>
      <c r="W438" s="105"/>
      <c r="X438" s="126" t="s">
        <v>8680</v>
      </c>
    </row>
    <row r="439" spans="1:24" x14ac:dyDescent="0.25">
      <c r="A439" s="126" t="s">
        <v>9303</v>
      </c>
      <c r="B439" s="128">
        <v>3</v>
      </c>
      <c r="C439" s="126" t="s">
        <v>9221</v>
      </c>
      <c r="D439" s="21"/>
      <c r="E439" s="126"/>
      <c r="F439" s="126"/>
      <c r="G439" s="105"/>
      <c r="H439" s="105">
        <v>100</v>
      </c>
      <c r="I439" s="105">
        <v>100</v>
      </c>
      <c r="J439" s="105"/>
      <c r="K439" s="105"/>
      <c r="L439" s="105"/>
      <c r="M439" s="105"/>
      <c r="N439" s="105"/>
      <c r="O439" s="105"/>
      <c r="P439" s="105"/>
      <c r="Q439" s="105"/>
      <c r="R439" s="105"/>
      <c r="S439" s="105"/>
      <c r="T439" s="105"/>
      <c r="U439" s="105"/>
      <c r="V439" s="126"/>
      <c r="W439" s="105"/>
      <c r="X439" s="126" t="s">
        <v>9311</v>
      </c>
    </row>
    <row r="440" spans="1:24" x14ac:dyDescent="0.25">
      <c r="A440" s="126" t="s">
        <v>9303</v>
      </c>
      <c r="B440" s="128">
        <v>4</v>
      </c>
      <c r="C440" s="126" t="s">
        <v>9222</v>
      </c>
      <c r="D440" s="21"/>
      <c r="E440" s="126" t="s">
        <v>734</v>
      </c>
      <c r="F440" s="126"/>
      <c r="G440" s="105"/>
      <c r="H440" s="105">
        <v>100</v>
      </c>
      <c r="I440" s="105">
        <v>150</v>
      </c>
      <c r="J440" s="105"/>
      <c r="K440" s="105"/>
      <c r="L440" s="105"/>
      <c r="M440" s="105"/>
      <c r="N440" s="105"/>
      <c r="O440" s="105"/>
      <c r="P440" s="105"/>
      <c r="Q440" s="105"/>
      <c r="R440" s="105"/>
      <c r="S440" s="105"/>
      <c r="T440" s="105"/>
      <c r="U440" s="105"/>
      <c r="V440" s="126"/>
      <c r="W440" s="105"/>
      <c r="X440" s="126"/>
    </row>
    <row r="441" spans="1:24" x14ac:dyDescent="0.25">
      <c r="A441" s="126" t="s">
        <v>9303</v>
      </c>
      <c r="B441" s="128">
        <v>4</v>
      </c>
      <c r="C441" s="126" t="s">
        <v>9222</v>
      </c>
      <c r="D441" s="21"/>
      <c r="E441" s="126"/>
      <c r="F441" s="126"/>
      <c r="G441" s="105"/>
      <c r="H441" s="105">
        <v>100</v>
      </c>
      <c r="I441" s="105" cm="1">
        <f t="array" aca="1" ref="I441" ca="1">I441:K441</f>
        <v>0</v>
      </c>
      <c r="J441" s="105"/>
      <c r="K441" s="105"/>
      <c r="L441" s="105"/>
      <c r="M441" s="105">
        <v>100</v>
      </c>
      <c r="N441" s="105"/>
      <c r="O441" s="105"/>
      <c r="P441" s="105"/>
      <c r="Q441" s="105"/>
      <c r="R441" s="105"/>
      <c r="S441" s="105"/>
      <c r="T441" s="105"/>
      <c r="U441" s="105"/>
      <c r="V441" s="126"/>
      <c r="W441" s="105"/>
      <c r="X441" s="126" t="s">
        <v>8680</v>
      </c>
    </row>
    <row r="442" spans="1:24" x14ac:dyDescent="0.25">
      <c r="A442" s="126" t="s">
        <v>9303</v>
      </c>
      <c r="B442" s="128">
        <v>4</v>
      </c>
      <c r="C442" s="126" t="s">
        <v>9222</v>
      </c>
      <c r="D442" s="21"/>
      <c r="E442" s="126"/>
      <c r="F442" s="126"/>
      <c r="G442" s="105"/>
      <c r="H442" s="105">
        <v>100</v>
      </c>
      <c r="I442" s="105">
        <v>100</v>
      </c>
      <c r="J442" s="105"/>
      <c r="K442" s="105"/>
      <c r="L442" s="105"/>
      <c r="M442" s="105"/>
      <c r="N442" s="105"/>
      <c r="O442" s="105"/>
      <c r="P442" s="105"/>
      <c r="Q442" s="105"/>
      <c r="R442" s="105"/>
      <c r="S442" s="105"/>
      <c r="T442" s="105"/>
      <c r="U442" s="105"/>
      <c r="V442" s="126"/>
      <c r="W442" s="105"/>
      <c r="X442" s="126" t="s">
        <v>9310</v>
      </c>
    </row>
    <row r="443" spans="1:24" x14ac:dyDescent="0.25">
      <c r="A443" s="126" t="s">
        <v>9400</v>
      </c>
      <c r="B443" s="128">
        <v>1</v>
      </c>
      <c r="C443" s="126" t="s">
        <v>9415</v>
      </c>
      <c r="D443" s="21">
        <v>28965</v>
      </c>
      <c r="E443" s="126"/>
      <c r="F443" s="126"/>
      <c r="G443" s="105"/>
      <c r="H443" s="105">
        <v>0</v>
      </c>
      <c r="I443" s="105"/>
      <c r="J443" s="105"/>
      <c r="K443" s="105"/>
      <c r="L443" s="105"/>
      <c r="M443" s="105"/>
      <c r="N443" s="105"/>
      <c r="O443" s="105"/>
      <c r="P443" s="105"/>
      <c r="Q443" s="105"/>
      <c r="R443" s="105"/>
      <c r="S443" s="105"/>
      <c r="T443" s="105"/>
      <c r="U443" s="105"/>
      <c r="V443" s="126"/>
      <c r="W443" s="105"/>
      <c r="X443" s="105" t="s">
        <v>8969</v>
      </c>
    </row>
    <row r="444" spans="1:24" x14ac:dyDescent="0.25">
      <c r="A444" s="126" t="s">
        <v>9400</v>
      </c>
      <c r="B444" s="128">
        <v>2</v>
      </c>
      <c r="C444" s="126" t="s">
        <v>9416</v>
      </c>
      <c r="D444" s="21">
        <v>28965</v>
      </c>
      <c r="E444" s="126" t="s">
        <v>734</v>
      </c>
      <c r="F444" s="126"/>
      <c r="G444" s="105"/>
      <c r="H444" s="105">
        <v>90</v>
      </c>
      <c r="I444" s="105">
        <v>90</v>
      </c>
      <c r="J444" s="105"/>
      <c r="K444" s="105"/>
      <c r="L444" s="105"/>
      <c r="M444" s="105"/>
      <c r="N444" s="105"/>
      <c r="O444" s="105"/>
      <c r="P444" s="105"/>
      <c r="Q444" s="105"/>
      <c r="R444" s="105"/>
      <c r="S444" s="105"/>
      <c r="T444" s="105"/>
      <c r="U444" s="105"/>
      <c r="V444" s="126"/>
      <c r="W444" s="105"/>
      <c r="X444" s="105" t="s">
        <v>8678</v>
      </c>
    </row>
    <row r="445" spans="1:24" x14ac:dyDescent="0.25">
      <c r="A445" s="126" t="s">
        <v>9400</v>
      </c>
      <c r="B445" s="128">
        <v>3</v>
      </c>
      <c r="C445" s="126" t="s">
        <v>9417</v>
      </c>
      <c r="D445" s="21">
        <v>28965</v>
      </c>
      <c r="E445" s="126" t="s">
        <v>734</v>
      </c>
      <c r="F445" s="126"/>
      <c r="G445" s="105"/>
      <c r="H445" s="105">
        <v>90</v>
      </c>
      <c r="I445" s="105">
        <v>90</v>
      </c>
      <c r="J445" s="105"/>
      <c r="K445" s="105"/>
      <c r="L445" s="105"/>
      <c r="M445" s="105"/>
      <c r="N445" s="105"/>
      <c r="O445" s="105"/>
      <c r="P445" s="105"/>
      <c r="Q445" s="105"/>
      <c r="R445" s="105"/>
      <c r="S445" s="105"/>
      <c r="T445" s="105"/>
      <c r="U445" s="105"/>
      <c r="V445" s="126"/>
      <c r="W445" s="105"/>
      <c r="X445" s="105" t="s">
        <v>8679</v>
      </c>
    </row>
    <row r="446" spans="1:24" x14ac:dyDescent="0.25">
      <c r="A446" s="126" t="s">
        <v>9400</v>
      </c>
      <c r="B446" s="128">
        <v>3</v>
      </c>
      <c r="C446" s="126" t="s">
        <v>9417</v>
      </c>
      <c r="D446" s="21">
        <v>29129</v>
      </c>
      <c r="E446" s="126"/>
      <c r="F446" s="126"/>
      <c r="G446" s="105"/>
      <c r="H446" s="105">
        <v>30</v>
      </c>
      <c r="I446" s="105">
        <v>30</v>
      </c>
      <c r="J446" s="105" cm="1">
        <f t="array" aca="1" ref="J446" ca="1">J446:N446</f>
        <v>0</v>
      </c>
      <c r="K446" s="105"/>
      <c r="L446" s="105"/>
      <c r="M446" s="105"/>
      <c r="N446" s="105"/>
      <c r="O446" s="105"/>
      <c r="P446" s="105"/>
      <c r="Q446" s="105"/>
      <c r="R446" s="105"/>
      <c r="S446" s="105"/>
      <c r="T446" s="105"/>
      <c r="U446" s="105"/>
      <c r="V446" s="126"/>
      <c r="W446" s="105"/>
      <c r="X446" s="126" t="s">
        <v>8738</v>
      </c>
    </row>
    <row r="447" spans="1:24" x14ac:dyDescent="0.25">
      <c r="A447" s="126" t="s">
        <v>9400</v>
      </c>
      <c r="B447" s="128">
        <v>4</v>
      </c>
      <c r="C447" s="126" t="s">
        <v>9418</v>
      </c>
      <c r="D447" s="21">
        <v>28965</v>
      </c>
      <c r="E447" s="126" t="s">
        <v>734</v>
      </c>
      <c r="F447" s="126"/>
      <c r="G447" s="105"/>
      <c r="H447" s="105">
        <v>90</v>
      </c>
      <c r="I447" s="105">
        <v>90</v>
      </c>
      <c r="J447" s="105"/>
      <c r="K447" s="105"/>
      <c r="L447" s="105"/>
      <c r="M447" s="105"/>
      <c r="N447" s="105"/>
      <c r="O447" s="105"/>
      <c r="P447" s="105"/>
      <c r="Q447" s="105"/>
      <c r="R447" s="105"/>
      <c r="S447" s="105"/>
      <c r="T447" s="105"/>
      <c r="U447" s="105"/>
      <c r="V447" s="126"/>
      <c r="W447" s="105"/>
      <c r="X447" s="105" t="s">
        <v>8678</v>
      </c>
    </row>
    <row r="448" spans="1:24" x14ac:dyDescent="0.25">
      <c r="A448" s="126" t="s">
        <v>9400</v>
      </c>
      <c r="B448" s="128">
        <v>4</v>
      </c>
      <c r="C448" s="126" t="s">
        <v>9418</v>
      </c>
      <c r="D448" s="21">
        <v>28965</v>
      </c>
      <c r="E448" s="126" t="s">
        <v>1192</v>
      </c>
      <c r="F448" s="126"/>
      <c r="G448" s="105"/>
      <c r="H448" s="105">
        <v>40</v>
      </c>
      <c r="I448" s="105">
        <v>40</v>
      </c>
      <c r="J448" s="105"/>
      <c r="K448" s="105"/>
      <c r="L448" s="105"/>
      <c r="M448" s="105"/>
      <c r="N448" s="105"/>
      <c r="O448" s="105"/>
      <c r="P448" s="105"/>
      <c r="Q448" s="105"/>
      <c r="R448" s="105"/>
      <c r="S448" s="105"/>
      <c r="T448" s="105"/>
      <c r="U448" s="105"/>
      <c r="V448" s="126"/>
      <c r="W448" s="105"/>
      <c r="X448" s="105" t="s">
        <v>8679</v>
      </c>
    </row>
    <row r="449" spans="1:24" x14ac:dyDescent="0.25">
      <c r="A449" s="126" t="s">
        <v>9401</v>
      </c>
      <c r="B449" s="128">
        <v>1</v>
      </c>
      <c r="C449" s="126" t="s">
        <v>9415</v>
      </c>
      <c r="D449" s="21">
        <v>29331</v>
      </c>
      <c r="E449" s="126"/>
      <c r="F449" s="126"/>
      <c r="G449" s="105"/>
      <c r="H449" s="105">
        <v>0</v>
      </c>
      <c r="I449" s="105"/>
      <c r="J449" s="105"/>
      <c r="K449" s="105"/>
      <c r="L449" s="105"/>
      <c r="M449" s="105"/>
      <c r="N449" s="105"/>
      <c r="O449" s="105"/>
      <c r="P449" s="105"/>
      <c r="Q449" s="105"/>
      <c r="R449" s="105"/>
      <c r="S449" s="105"/>
      <c r="T449" s="105"/>
      <c r="U449" s="105"/>
      <c r="V449" s="126"/>
      <c r="W449" s="105"/>
      <c r="X449" s="105" t="s">
        <v>8969</v>
      </c>
    </row>
    <row r="450" spans="1:24" x14ac:dyDescent="0.25">
      <c r="A450" s="126" t="s">
        <v>9401</v>
      </c>
      <c r="B450" s="128">
        <v>2</v>
      </c>
      <c r="C450" s="126" t="s">
        <v>9416</v>
      </c>
      <c r="D450" s="21">
        <v>29331</v>
      </c>
      <c r="E450" s="126" t="s">
        <v>734</v>
      </c>
      <c r="F450" s="126"/>
      <c r="G450" s="105"/>
      <c r="H450" s="105">
        <v>90</v>
      </c>
      <c r="I450" s="105">
        <v>90</v>
      </c>
      <c r="J450" s="105"/>
      <c r="K450" s="105"/>
      <c r="L450" s="105"/>
      <c r="M450" s="105"/>
      <c r="N450" s="105"/>
      <c r="O450" s="105"/>
      <c r="P450" s="105"/>
      <c r="Q450" s="105"/>
      <c r="R450" s="105"/>
      <c r="S450" s="105"/>
      <c r="T450" s="105"/>
      <c r="U450" s="105"/>
      <c r="V450" s="126"/>
      <c r="W450" s="105"/>
      <c r="X450" s="105" t="s">
        <v>8678</v>
      </c>
    </row>
    <row r="451" spans="1:24" x14ac:dyDescent="0.25">
      <c r="A451" s="126" t="s">
        <v>9401</v>
      </c>
      <c r="B451" s="128">
        <v>3</v>
      </c>
      <c r="C451" s="126" t="s">
        <v>9417</v>
      </c>
      <c r="D451" s="21">
        <v>29331</v>
      </c>
      <c r="E451" s="126" t="s">
        <v>734</v>
      </c>
      <c r="F451" s="126"/>
      <c r="G451" s="105"/>
      <c r="H451" s="105">
        <v>90</v>
      </c>
      <c r="I451" s="105">
        <v>90</v>
      </c>
      <c r="J451" s="105"/>
      <c r="K451" s="105"/>
      <c r="L451" s="105"/>
      <c r="M451" s="105"/>
      <c r="N451" s="105"/>
      <c r="O451" s="105"/>
      <c r="P451" s="105"/>
      <c r="Q451" s="105"/>
      <c r="R451" s="105"/>
      <c r="S451" s="105"/>
      <c r="T451" s="105"/>
      <c r="U451" s="105"/>
      <c r="V451" s="126"/>
      <c r="W451" s="105"/>
      <c r="X451" s="105" t="s">
        <v>8679</v>
      </c>
    </row>
    <row r="452" spans="1:24" x14ac:dyDescent="0.25">
      <c r="A452" s="126" t="s">
        <v>9401</v>
      </c>
      <c r="B452" s="128">
        <v>3</v>
      </c>
      <c r="C452" s="126" t="s">
        <v>9417</v>
      </c>
      <c r="D452" s="21">
        <v>29499</v>
      </c>
      <c r="E452" s="126"/>
      <c r="F452" s="126"/>
      <c r="G452" s="105"/>
      <c r="H452" s="105">
        <v>30</v>
      </c>
      <c r="I452" s="105">
        <v>30</v>
      </c>
      <c r="J452" s="105" cm="1">
        <f t="array" aca="1" ref="J452" ca="1">J452:N452</f>
        <v>0</v>
      </c>
      <c r="K452" s="105"/>
      <c r="L452" s="105"/>
      <c r="M452" s="105"/>
      <c r="N452" s="105"/>
      <c r="O452" s="105"/>
      <c r="P452" s="105"/>
      <c r="Q452" s="105"/>
      <c r="R452" s="105"/>
      <c r="S452" s="105"/>
      <c r="T452" s="105"/>
      <c r="U452" s="105"/>
      <c r="V452" s="126"/>
      <c r="W452" s="105"/>
      <c r="X452" s="126" t="s">
        <v>8738</v>
      </c>
    </row>
    <row r="453" spans="1:24" x14ac:dyDescent="0.25">
      <c r="A453" s="126" t="s">
        <v>9401</v>
      </c>
      <c r="B453" s="128">
        <v>4</v>
      </c>
      <c r="C453" s="126" t="s">
        <v>9418</v>
      </c>
      <c r="D453" s="21">
        <v>29331</v>
      </c>
      <c r="E453" s="126" t="s">
        <v>734</v>
      </c>
      <c r="F453" s="126"/>
      <c r="G453" s="105"/>
      <c r="H453" s="105">
        <v>90</v>
      </c>
      <c r="I453" s="105">
        <v>90</v>
      </c>
      <c r="J453" s="105"/>
      <c r="K453" s="105"/>
      <c r="L453" s="105"/>
      <c r="M453" s="105"/>
      <c r="N453" s="105"/>
      <c r="O453" s="105"/>
      <c r="P453" s="105"/>
      <c r="Q453" s="105"/>
      <c r="R453" s="105"/>
      <c r="S453" s="105"/>
      <c r="T453" s="105"/>
      <c r="U453" s="105"/>
      <c r="V453" s="126"/>
      <c r="W453" s="105"/>
      <c r="X453" s="126"/>
    </row>
    <row r="454" spans="1:24" x14ac:dyDescent="0.25">
      <c r="A454" s="126" t="s">
        <v>9401</v>
      </c>
      <c r="B454" s="128">
        <v>4</v>
      </c>
      <c r="C454" s="126" t="s">
        <v>9418</v>
      </c>
      <c r="D454" s="21">
        <v>29331</v>
      </c>
      <c r="E454" s="126" t="s">
        <v>1192</v>
      </c>
      <c r="F454" s="126"/>
      <c r="G454" s="105"/>
      <c r="H454" s="105">
        <v>40</v>
      </c>
      <c r="I454" s="105">
        <v>40</v>
      </c>
      <c r="J454" s="105"/>
      <c r="K454" s="105"/>
      <c r="L454" s="105"/>
      <c r="M454" s="105"/>
      <c r="N454" s="105"/>
      <c r="O454" s="105"/>
      <c r="P454" s="105"/>
      <c r="Q454" s="105"/>
      <c r="R454" s="105"/>
      <c r="S454" s="105"/>
      <c r="T454" s="105"/>
      <c r="U454" s="105"/>
      <c r="V454" s="126"/>
      <c r="W454" s="105"/>
      <c r="X454" s="126"/>
    </row>
    <row r="455" spans="1:24" x14ac:dyDescent="0.25">
      <c r="A455" s="126" t="s">
        <v>9402</v>
      </c>
      <c r="B455" s="128">
        <v>1</v>
      </c>
      <c r="C455" s="126" t="s">
        <v>9415</v>
      </c>
      <c r="D455" s="21">
        <v>29849</v>
      </c>
      <c r="E455" s="126"/>
      <c r="F455" s="126"/>
      <c r="G455" s="105"/>
      <c r="H455" s="105">
        <v>0</v>
      </c>
      <c r="I455" s="105"/>
      <c r="J455" s="105"/>
      <c r="K455" s="105"/>
      <c r="L455" s="105"/>
      <c r="M455" s="105"/>
      <c r="N455" s="105"/>
      <c r="O455" s="105"/>
      <c r="P455" s="105"/>
      <c r="Q455" s="105"/>
      <c r="R455" s="105"/>
      <c r="S455" s="105"/>
      <c r="T455" s="105"/>
      <c r="U455" s="105"/>
      <c r="V455" s="126"/>
      <c r="W455" s="105"/>
      <c r="X455" s="126"/>
    </row>
    <row r="456" spans="1:24" x14ac:dyDescent="0.25">
      <c r="A456" s="126" t="s">
        <v>9402</v>
      </c>
      <c r="B456" s="128">
        <v>2</v>
      </c>
      <c r="C456" s="126" t="s">
        <v>9416</v>
      </c>
      <c r="D456" s="21">
        <v>29849</v>
      </c>
      <c r="E456" s="126" t="s">
        <v>734</v>
      </c>
      <c r="F456" s="126"/>
      <c r="G456" s="105"/>
      <c r="H456" s="105">
        <v>90</v>
      </c>
      <c r="I456" s="105">
        <v>90</v>
      </c>
      <c r="J456" s="105"/>
      <c r="K456" s="105"/>
      <c r="L456" s="105"/>
      <c r="M456" s="105"/>
      <c r="N456" s="105"/>
      <c r="O456" s="105"/>
      <c r="P456" s="105"/>
      <c r="Q456" s="105"/>
      <c r="R456" s="105"/>
      <c r="S456" s="105"/>
      <c r="T456" s="105"/>
      <c r="U456" s="105"/>
      <c r="V456" s="126"/>
      <c r="W456" s="105"/>
      <c r="X456" s="126"/>
    </row>
    <row r="457" spans="1:24" x14ac:dyDescent="0.25">
      <c r="A457" s="126" t="s">
        <v>9402</v>
      </c>
      <c r="B457" s="128">
        <v>3</v>
      </c>
      <c r="C457" s="126" t="s">
        <v>9417</v>
      </c>
      <c r="D457" s="21">
        <v>29849</v>
      </c>
      <c r="E457" s="126" t="s">
        <v>734</v>
      </c>
      <c r="F457" s="126"/>
      <c r="G457" s="105"/>
      <c r="H457" s="105">
        <v>90</v>
      </c>
      <c r="I457" s="105">
        <v>90</v>
      </c>
      <c r="J457" s="105"/>
      <c r="K457" s="105"/>
      <c r="L457" s="105"/>
      <c r="M457" s="105"/>
      <c r="N457" s="105"/>
      <c r="O457" s="105"/>
      <c r="P457" s="105"/>
      <c r="Q457" s="105"/>
      <c r="R457" s="105"/>
      <c r="S457" s="105"/>
      <c r="T457" s="105"/>
      <c r="U457" s="105"/>
      <c r="V457" s="126"/>
      <c r="W457" s="105"/>
      <c r="X457" s="126"/>
    </row>
    <row r="458" spans="1:24" x14ac:dyDescent="0.25">
      <c r="A458" s="126" t="s">
        <v>9402</v>
      </c>
      <c r="B458" s="128">
        <v>3</v>
      </c>
      <c r="C458" s="126" t="s">
        <v>9417</v>
      </c>
      <c r="D458" s="21">
        <v>29769</v>
      </c>
      <c r="E458" s="126"/>
      <c r="F458" s="126"/>
      <c r="G458" s="105"/>
      <c r="H458" s="105">
        <v>30</v>
      </c>
      <c r="I458" s="105">
        <v>30</v>
      </c>
      <c r="J458" s="105" cm="1">
        <f t="array" aca="1" ref="J458" ca="1">J458:N458</f>
        <v>0</v>
      </c>
      <c r="K458" s="105"/>
      <c r="L458" s="105"/>
      <c r="M458" s="105"/>
      <c r="N458" s="105"/>
      <c r="O458" s="105"/>
      <c r="P458" s="105"/>
      <c r="Q458" s="105"/>
      <c r="R458" s="105"/>
      <c r="S458" s="105"/>
      <c r="T458" s="105"/>
      <c r="U458" s="105"/>
      <c r="V458" s="126"/>
      <c r="W458" s="105"/>
      <c r="X458" s="126" t="s">
        <v>8738</v>
      </c>
    </row>
    <row r="459" spans="1:24" x14ac:dyDescent="0.25">
      <c r="A459" s="126" t="s">
        <v>9402</v>
      </c>
      <c r="B459" s="128">
        <v>4</v>
      </c>
      <c r="C459" s="126" t="s">
        <v>9418</v>
      </c>
      <c r="D459" s="21">
        <v>29849</v>
      </c>
      <c r="E459" s="126" t="s">
        <v>734</v>
      </c>
      <c r="F459" s="126"/>
      <c r="G459" s="105"/>
      <c r="H459" s="105">
        <v>90</v>
      </c>
      <c r="I459" s="105">
        <v>90</v>
      </c>
      <c r="J459" s="105"/>
      <c r="K459" s="105"/>
      <c r="L459" s="105"/>
      <c r="M459" s="105"/>
      <c r="N459" s="105"/>
      <c r="O459" s="105"/>
      <c r="P459" s="105"/>
      <c r="Q459" s="105"/>
      <c r="R459" s="105"/>
      <c r="S459" s="105"/>
      <c r="T459" s="105"/>
      <c r="U459" s="105"/>
      <c r="V459" s="126"/>
      <c r="W459" s="105"/>
      <c r="X459" s="126"/>
    </row>
    <row r="460" spans="1:24" x14ac:dyDescent="0.25">
      <c r="A460" s="126" t="s">
        <v>9402</v>
      </c>
      <c r="B460" s="128">
        <v>4</v>
      </c>
      <c r="C460" s="126" t="s">
        <v>9418</v>
      </c>
      <c r="D460" s="21">
        <v>29849</v>
      </c>
      <c r="E460" s="126" t="s">
        <v>1192</v>
      </c>
      <c r="F460" s="126"/>
      <c r="G460" s="105"/>
      <c r="H460" s="105">
        <v>40</v>
      </c>
      <c r="I460" s="105">
        <v>40</v>
      </c>
      <c r="J460" s="105"/>
      <c r="K460" s="105"/>
      <c r="L460" s="105"/>
      <c r="M460" s="105"/>
      <c r="N460" s="105"/>
      <c r="O460" s="105"/>
      <c r="P460" s="105"/>
      <c r="Q460" s="105"/>
      <c r="R460" s="105"/>
      <c r="S460" s="105"/>
      <c r="T460" s="105"/>
      <c r="U460" s="105"/>
      <c r="V460" s="126"/>
      <c r="W460" s="105"/>
      <c r="X460" s="126"/>
    </row>
    <row r="461" spans="1:24" x14ac:dyDescent="0.25">
      <c r="A461" s="126" t="s">
        <v>9403</v>
      </c>
      <c r="B461" s="128">
        <v>1</v>
      </c>
      <c r="C461" s="126" t="s">
        <v>9415</v>
      </c>
      <c r="D461" s="21">
        <v>30214</v>
      </c>
      <c r="E461" s="126"/>
      <c r="F461" s="126"/>
      <c r="G461" s="105"/>
      <c r="H461" s="105">
        <v>0</v>
      </c>
      <c r="I461" s="105"/>
      <c r="J461" s="105"/>
      <c r="K461" s="105"/>
      <c r="L461" s="105"/>
      <c r="M461" s="105"/>
      <c r="N461" s="105"/>
      <c r="O461" s="105"/>
      <c r="P461" s="105"/>
      <c r="Q461" s="105"/>
      <c r="R461" s="105"/>
      <c r="S461" s="105"/>
      <c r="T461" s="105"/>
      <c r="U461" s="105"/>
      <c r="V461" s="126"/>
      <c r="W461" s="105"/>
      <c r="X461" s="126"/>
    </row>
    <row r="462" spans="1:24" x14ac:dyDescent="0.25">
      <c r="A462" s="126" t="s">
        <v>9403</v>
      </c>
      <c r="B462" s="128">
        <v>2</v>
      </c>
      <c r="C462" s="126" t="s">
        <v>9416</v>
      </c>
      <c r="D462" s="21">
        <v>30214</v>
      </c>
      <c r="E462" s="126" t="s">
        <v>734</v>
      </c>
      <c r="F462" s="126"/>
      <c r="G462" s="105"/>
      <c r="H462" s="105">
        <v>90</v>
      </c>
      <c r="I462" s="105">
        <v>90</v>
      </c>
      <c r="J462" s="105"/>
      <c r="K462" s="105"/>
      <c r="L462" s="105"/>
      <c r="M462" s="105"/>
      <c r="N462" s="105"/>
      <c r="O462" s="105"/>
      <c r="P462" s="105"/>
      <c r="Q462" s="105"/>
      <c r="R462" s="105"/>
      <c r="S462" s="105"/>
      <c r="T462" s="105"/>
      <c r="U462" s="105"/>
      <c r="V462" s="126"/>
      <c r="W462" s="105"/>
      <c r="X462" s="126"/>
    </row>
    <row r="463" spans="1:24" x14ac:dyDescent="0.25">
      <c r="A463" s="126" t="s">
        <v>9403</v>
      </c>
      <c r="B463" s="128">
        <v>3</v>
      </c>
      <c r="C463" s="126" t="s">
        <v>9417</v>
      </c>
      <c r="D463" s="21">
        <v>30214</v>
      </c>
      <c r="E463" s="126" t="s">
        <v>734</v>
      </c>
      <c r="F463" s="126"/>
      <c r="G463" s="105"/>
      <c r="H463" s="105">
        <v>90</v>
      </c>
      <c r="I463" s="105">
        <v>90</v>
      </c>
      <c r="J463" s="105"/>
      <c r="K463" s="105"/>
      <c r="L463" s="105"/>
      <c r="M463" s="105"/>
      <c r="N463" s="105"/>
      <c r="O463" s="105"/>
      <c r="P463" s="105"/>
      <c r="Q463" s="105"/>
      <c r="R463" s="105"/>
      <c r="S463" s="105"/>
      <c r="T463" s="105"/>
      <c r="U463" s="105"/>
      <c r="V463" s="126"/>
      <c r="W463" s="105"/>
      <c r="X463" s="126"/>
    </row>
    <row r="464" spans="1:24" x14ac:dyDescent="0.25">
      <c r="A464" s="126" t="s">
        <v>9403</v>
      </c>
      <c r="B464" s="128">
        <v>3</v>
      </c>
      <c r="C464" s="126" t="s">
        <v>9417</v>
      </c>
      <c r="D464" s="21">
        <v>30137</v>
      </c>
      <c r="E464" s="126"/>
      <c r="F464" s="126"/>
      <c r="G464" s="105"/>
      <c r="H464" s="105">
        <v>30</v>
      </c>
      <c r="I464" s="105">
        <v>30</v>
      </c>
      <c r="J464" s="105" cm="1">
        <f t="array" aca="1" ref="J464" ca="1">J464:N464</f>
        <v>0</v>
      </c>
      <c r="K464" s="105"/>
      <c r="L464" s="105"/>
      <c r="M464" s="105"/>
      <c r="N464" s="105"/>
      <c r="O464" s="105"/>
      <c r="P464" s="105"/>
      <c r="Q464" s="105"/>
      <c r="R464" s="105"/>
      <c r="S464" s="105"/>
      <c r="T464" s="105"/>
      <c r="U464" s="105"/>
      <c r="V464" s="126"/>
      <c r="W464" s="105"/>
      <c r="X464" s="126" t="s">
        <v>8738</v>
      </c>
    </row>
    <row r="465" spans="1:24" x14ac:dyDescent="0.25">
      <c r="A465" s="126" t="s">
        <v>9403</v>
      </c>
      <c r="B465" s="128">
        <v>4</v>
      </c>
      <c r="C465" s="126" t="s">
        <v>9418</v>
      </c>
      <c r="D465" s="21">
        <v>30214</v>
      </c>
      <c r="E465" s="126" t="s">
        <v>734</v>
      </c>
      <c r="F465" s="126"/>
      <c r="G465" s="105"/>
      <c r="H465" s="105">
        <v>90</v>
      </c>
      <c r="I465" s="105">
        <v>90</v>
      </c>
      <c r="J465" s="105"/>
      <c r="K465" s="105"/>
      <c r="L465" s="105"/>
      <c r="M465" s="105"/>
      <c r="N465" s="105"/>
      <c r="O465" s="105"/>
      <c r="P465" s="105"/>
      <c r="Q465" s="105"/>
      <c r="R465" s="105"/>
      <c r="S465" s="105"/>
      <c r="T465" s="105"/>
      <c r="U465" s="105"/>
      <c r="V465" s="126"/>
      <c r="W465" s="105"/>
      <c r="X465" s="126"/>
    </row>
    <row r="466" spans="1:24" x14ac:dyDescent="0.25">
      <c r="A466" s="126" t="s">
        <v>9403</v>
      </c>
      <c r="B466" s="128">
        <v>4</v>
      </c>
      <c r="C466" s="126" t="s">
        <v>9418</v>
      </c>
      <c r="D466" s="21">
        <v>30214</v>
      </c>
      <c r="E466" s="126" t="s">
        <v>1192</v>
      </c>
      <c r="F466" s="126"/>
      <c r="G466" s="105"/>
      <c r="H466" s="105">
        <v>40</v>
      </c>
      <c r="I466" s="105">
        <v>40</v>
      </c>
      <c r="J466" s="105"/>
      <c r="K466" s="105"/>
      <c r="L466" s="105"/>
      <c r="M466" s="105"/>
      <c r="N466" s="105"/>
      <c r="O466" s="105"/>
      <c r="P466" s="105"/>
      <c r="Q466" s="105"/>
      <c r="R466" s="105"/>
      <c r="S466" s="105"/>
      <c r="T466" s="105"/>
      <c r="U466" s="105"/>
      <c r="V466" s="126"/>
      <c r="W466" s="105"/>
      <c r="X466" s="126"/>
    </row>
    <row r="467" spans="1:24" x14ac:dyDescent="0.25">
      <c r="A467" s="126" t="s">
        <v>9404</v>
      </c>
      <c r="B467" s="128">
        <v>1</v>
      </c>
      <c r="C467" s="126" t="s">
        <v>9415</v>
      </c>
      <c r="D467" s="21">
        <v>30579</v>
      </c>
      <c r="E467" s="126"/>
      <c r="F467" s="126"/>
      <c r="G467" s="105"/>
      <c r="H467" s="105">
        <v>0</v>
      </c>
      <c r="I467" s="105"/>
      <c r="J467" s="105"/>
      <c r="K467" s="105"/>
      <c r="L467" s="105"/>
      <c r="M467" s="105"/>
      <c r="N467" s="105"/>
      <c r="O467" s="105"/>
      <c r="P467" s="105"/>
      <c r="Q467" s="105"/>
      <c r="R467" s="105"/>
      <c r="S467" s="105"/>
      <c r="T467" s="105"/>
      <c r="U467" s="105"/>
      <c r="V467" s="126"/>
      <c r="W467" s="105"/>
      <c r="X467" s="126"/>
    </row>
    <row r="468" spans="1:24" x14ac:dyDescent="0.25">
      <c r="A468" s="126" t="s">
        <v>9404</v>
      </c>
      <c r="B468" s="128">
        <v>2</v>
      </c>
      <c r="C468" s="126" t="s">
        <v>9416</v>
      </c>
      <c r="D468" s="21">
        <v>30579</v>
      </c>
      <c r="E468" s="126" t="s">
        <v>734</v>
      </c>
      <c r="F468" s="126"/>
      <c r="G468" s="105"/>
      <c r="H468" s="105">
        <v>90</v>
      </c>
      <c r="I468" s="105">
        <v>90</v>
      </c>
      <c r="J468" s="105"/>
      <c r="K468" s="105"/>
      <c r="L468" s="105"/>
      <c r="M468" s="105"/>
      <c r="N468" s="105"/>
      <c r="O468" s="105"/>
      <c r="P468" s="105"/>
      <c r="Q468" s="105"/>
      <c r="R468" s="105"/>
      <c r="S468" s="105"/>
      <c r="T468" s="105"/>
      <c r="U468" s="105"/>
      <c r="V468" s="126"/>
      <c r="W468" s="105"/>
      <c r="X468" s="126"/>
    </row>
    <row r="469" spans="1:24" x14ac:dyDescent="0.25">
      <c r="A469" s="126" t="s">
        <v>9404</v>
      </c>
      <c r="B469" s="128">
        <v>3</v>
      </c>
      <c r="C469" s="126" t="s">
        <v>9417</v>
      </c>
      <c r="D469" s="21">
        <v>30579</v>
      </c>
      <c r="E469" s="126" t="s">
        <v>734</v>
      </c>
      <c r="F469" s="126"/>
      <c r="G469" s="105"/>
      <c r="H469" s="105">
        <v>90</v>
      </c>
      <c r="I469" s="105">
        <v>90</v>
      </c>
      <c r="J469" s="105"/>
      <c r="K469" s="105"/>
      <c r="L469" s="105"/>
      <c r="M469" s="105"/>
      <c r="N469" s="105"/>
      <c r="O469" s="105"/>
      <c r="P469" s="105"/>
      <c r="Q469" s="105"/>
      <c r="R469" s="105"/>
      <c r="S469" s="105"/>
      <c r="T469" s="105"/>
      <c r="U469" s="105"/>
      <c r="V469" s="126"/>
      <c r="W469" s="105"/>
      <c r="X469" s="126"/>
    </row>
    <row r="470" spans="1:24" x14ac:dyDescent="0.25">
      <c r="A470" s="126" t="s">
        <v>9404</v>
      </c>
      <c r="B470" s="128">
        <v>3</v>
      </c>
      <c r="C470" s="126" t="s">
        <v>9417</v>
      </c>
      <c r="D470" s="21">
        <v>30507</v>
      </c>
      <c r="E470" s="126"/>
      <c r="F470" s="126"/>
      <c r="G470" s="105"/>
      <c r="H470" s="105">
        <v>30</v>
      </c>
      <c r="I470" s="105">
        <v>30</v>
      </c>
      <c r="J470" s="105" cm="1">
        <f t="array" aca="1" ref="J470" ca="1">J470:N470</f>
        <v>0</v>
      </c>
      <c r="K470" s="105"/>
      <c r="L470" s="105"/>
      <c r="M470" s="105"/>
      <c r="N470" s="105"/>
      <c r="O470" s="105"/>
      <c r="P470" s="105"/>
      <c r="Q470" s="105"/>
      <c r="R470" s="105"/>
      <c r="S470" s="105"/>
      <c r="T470" s="105"/>
      <c r="U470" s="105"/>
      <c r="V470" s="126"/>
      <c r="W470" s="105"/>
      <c r="X470" s="126" t="s">
        <v>8738</v>
      </c>
    </row>
    <row r="471" spans="1:24" x14ac:dyDescent="0.25">
      <c r="A471" s="126" t="s">
        <v>9404</v>
      </c>
      <c r="B471" s="128">
        <v>4</v>
      </c>
      <c r="C471" s="126" t="s">
        <v>9418</v>
      </c>
      <c r="D471" s="21">
        <v>30579</v>
      </c>
      <c r="E471" s="126" t="s">
        <v>734</v>
      </c>
      <c r="F471" s="126"/>
      <c r="G471" s="105"/>
      <c r="H471" s="105">
        <v>90</v>
      </c>
      <c r="I471" s="105">
        <v>90</v>
      </c>
      <c r="J471" s="105"/>
      <c r="K471" s="105"/>
      <c r="L471" s="105"/>
      <c r="M471" s="105"/>
      <c r="N471" s="105"/>
      <c r="O471" s="105"/>
      <c r="P471" s="105"/>
      <c r="Q471" s="105"/>
      <c r="R471" s="105"/>
      <c r="S471" s="105"/>
      <c r="T471" s="105"/>
      <c r="U471" s="105"/>
      <c r="V471" s="126"/>
      <c r="W471" s="105"/>
      <c r="X471" s="126"/>
    </row>
    <row r="472" spans="1:24" x14ac:dyDescent="0.25">
      <c r="A472" s="126" t="s">
        <v>9404</v>
      </c>
      <c r="B472" s="128">
        <v>4</v>
      </c>
      <c r="C472" s="126" t="s">
        <v>9418</v>
      </c>
      <c r="D472" s="21">
        <v>30579</v>
      </c>
      <c r="E472" s="126" t="s">
        <v>1192</v>
      </c>
      <c r="F472" s="126"/>
      <c r="G472" s="105"/>
      <c r="H472" s="105">
        <v>40</v>
      </c>
      <c r="I472" s="105">
        <v>40</v>
      </c>
      <c r="J472" s="105"/>
      <c r="K472" s="105"/>
      <c r="L472" s="105"/>
      <c r="M472" s="105"/>
      <c r="N472" s="105"/>
      <c r="O472" s="105"/>
      <c r="P472" s="105"/>
      <c r="Q472" s="105"/>
      <c r="R472" s="105"/>
      <c r="S472" s="105"/>
      <c r="T472" s="105"/>
      <c r="U472" s="105"/>
      <c r="V472" s="126"/>
      <c r="W472" s="105"/>
      <c r="X472" s="126"/>
    </row>
    <row r="473" spans="1:24" x14ac:dyDescent="0.25">
      <c r="A473" s="126" t="s">
        <v>9405</v>
      </c>
      <c r="B473" s="128">
        <v>1</v>
      </c>
      <c r="C473" s="126" t="s">
        <v>9415</v>
      </c>
      <c r="D473" s="21">
        <v>30945</v>
      </c>
      <c r="E473" s="126"/>
      <c r="F473" s="126"/>
      <c r="G473" s="105"/>
      <c r="H473" s="105">
        <v>0</v>
      </c>
      <c r="I473" s="105"/>
      <c r="J473" s="105"/>
      <c r="K473" s="105"/>
      <c r="L473" s="105"/>
      <c r="M473" s="105"/>
      <c r="N473" s="105"/>
      <c r="O473" s="105"/>
      <c r="P473" s="105"/>
      <c r="Q473" s="105"/>
      <c r="R473" s="105"/>
      <c r="S473" s="105"/>
      <c r="T473" s="105"/>
      <c r="U473" s="105"/>
      <c r="V473" s="126"/>
      <c r="W473" s="105"/>
      <c r="X473" s="126"/>
    </row>
    <row r="474" spans="1:24" x14ac:dyDescent="0.25">
      <c r="A474" s="126" t="s">
        <v>9405</v>
      </c>
      <c r="B474" s="128">
        <v>2</v>
      </c>
      <c r="C474" s="126" t="s">
        <v>9416</v>
      </c>
      <c r="D474" s="21">
        <v>30945</v>
      </c>
      <c r="E474" s="126" t="s">
        <v>734</v>
      </c>
      <c r="F474" s="126"/>
      <c r="G474" s="105"/>
      <c r="H474" s="105">
        <v>90</v>
      </c>
      <c r="I474" s="105">
        <v>90</v>
      </c>
      <c r="J474" s="105"/>
      <c r="K474" s="105"/>
      <c r="L474" s="105"/>
      <c r="M474" s="105"/>
      <c r="N474" s="105"/>
      <c r="O474" s="105"/>
      <c r="P474" s="105"/>
      <c r="Q474" s="105"/>
      <c r="R474" s="105"/>
      <c r="S474" s="105"/>
      <c r="T474" s="105"/>
      <c r="U474" s="105"/>
      <c r="V474" s="126"/>
      <c r="W474" s="105"/>
      <c r="X474" s="126"/>
    </row>
    <row r="475" spans="1:24" x14ac:dyDescent="0.25">
      <c r="A475" s="126" t="s">
        <v>9405</v>
      </c>
      <c r="B475" s="128">
        <v>3</v>
      </c>
      <c r="C475" s="126" t="s">
        <v>9417</v>
      </c>
      <c r="D475" s="21">
        <v>30945</v>
      </c>
      <c r="E475" s="126" t="s">
        <v>734</v>
      </c>
      <c r="F475" s="126"/>
      <c r="G475" s="105"/>
      <c r="H475" s="105">
        <v>90</v>
      </c>
      <c r="I475" s="105">
        <v>90</v>
      </c>
      <c r="J475" s="105"/>
      <c r="K475" s="105"/>
      <c r="L475" s="105"/>
      <c r="M475" s="105"/>
      <c r="N475" s="105"/>
      <c r="O475" s="105"/>
      <c r="P475" s="105"/>
      <c r="Q475" s="105"/>
      <c r="R475" s="105"/>
      <c r="S475" s="105"/>
      <c r="T475" s="105"/>
      <c r="U475" s="105"/>
      <c r="V475" s="126"/>
      <c r="W475" s="105"/>
      <c r="X475" s="126"/>
    </row>
    <row r="476" spans="1:24" x14ac:dyDescent="0.25">
      <c r="A476" s="126" t="s">
        <v>9405</v>
      </c>
      <c r="B476" s="128">
        <v>3</v>
      </c>
      <c r="C476" s="126" t="s">
        <v>9417</v>
      </c>
      <c r="D476" s="21">
        <v>30873</v>
      </c>
      <c r="E476" s="126"/>
      <c r="F476" s="126"/>
      <c r="G476" s="105"/>
      <c r="H476" s="105">
        <v>30</v>
      </c>
      <c r="I476" s="105">
        <v>30</v>
      </c>
      <c r="J476" s="105" cm="1">
        <f t="array" aca="1" ref="J476" ca="1">J476:N476</f>
        <v>0</v>
      </c>
      <c r="K476" s="105"/>
      <c r="L476" s="105"/>
      <c r="M476" s="105"/>
      <c r="N476" s="105"/>
      <c r="O476" s="105"/>
      <c r="P476" s="105"/>
      <c r="Q476" s="105"/>
      <c r="R476" s="105"/>
      <c r="S476" s="105"/>
      <c r="T476" s="105"/>
      <c r="U476" s="105"/>
      <c r="V476" s="126"/>
      <c r="W476" s="105"/>
      <c r="X476" s="126" t="s">
        <v>8738</v>
      </c>
    </row>
    <row r="477" spans="1:24" x14ac:dyDescent="0.25">
      <c r="A477" s="126" t="s">
        <v>9405</v>
      </c>
      <c r="B477" s="128">
        <v>4</v>
      </c>
      <c r="C477" s="126" t="s">
        <v>9418</v>
      </c>
      <c r="D477" s="21">
        <v>30945</v>
      </c>
      <c r="E477" s="126" t="s">
        <v>734</v>
      </c>
      <c r="F477" s="126"/>
      <c r="G477" s="105"/>
      <c r="H477" s="105">
        <v>90</v>
      </c>
      <c r="I477" s="105">
        <v>90</v>
      </c>
      <c r="J477" s="105"/>
      <c r="K477" s="105"/>
      <c r="L477" s="105"/>
      <c r="M477" s="105"/>
      <c r="N477" s="105"/>
      <c r="O477" s="105"/>
      <c r="P477" s="105"/>
      <c r="Q477" s="105"/>
      <c r="R477" s="105"/>
      <c r="S477" s="105"/>
      <c r="T477" s="105"/>
      <c r="U477" s="105"/>
      <c r="V477" s="126"/>
      <c r="W477" s="105"/>
      <c r="X477" s="126"/>
    </row>
    <row r="478" spans="1:24" x14ac:dyDescent="0.25">
      <c r="A478" s="126" t="s">
        <v>9405</v>
      </c>
      <c r="B478" s="128">
        <v>4</v>
      </c>
      <c r="C478" s="126" t="s">
        <v>9418</v>
      </c>
      <c r="D478" s="21">
        <v>30945</v>
      </c>
      <c r="E478" s="126" t="s">
        <v>1192</v>
      </c>
      <c r="F478" s="126"/>
      <c r="G478" s="105"/>
      <c r="H478" s="105">
        <v>40</v>
      </c>
      <c r="I478" s="105">
        <v>40</v>
      </c>
      <c r="J478" s="105"/>
      <c r="K478" s="105"/>
      <c r="L478" s="105"/>
      <c r="M478" s="105"/>
      <c r="N478" s="105"/>
      <c r="O478" s="105"/>
      <c r="P478" s="105"/>
      <c r="Q478" s="105"/>
      <c r="R478" s="105"/>
      <c r="S478" s="105"/>
      <c r="T478" s="105"/>
      <c r="U478" s="105"/>
      <c r="V478" s="126"/>
      <c r="W478" s="105"/>
      <c r="X478" s="126"/>
    </row>
    <row r="479" spans="1:24" x14ac:dyDescent="0.25">
      <c r="A479" s="126" t="s">
        <v>9406</v>
      </c>
      <c r="B479" s="128">
        <v>1</v>
      </c>
      <c r="C479" s="126" t="s">
        <v>9415</v>
      </c>
      <c r="D479" s="21">
        <v>31157</v>
      </c>
      <c r="E479" s="126"/>
      <c r="F479" s="126"/>
      <c r="G479" s="105"/>
      <c r="H479" s="105">
        <v>0</v>
      </c>
      <c r="I479" s="105"/>
      <c r="J479" s="105"/>
      <c r="K479" s="105"/>
      <c r="L479" s="105"/>
      <c r="M479" s="105"/>
      <c r="N479" s="105"/>
      <c r="O479" s="105"/>
      <c r="P479" s="105"/>
      <c r="Q479" s="105"/>
      <c r="R479" s="105"/>
      <c r="S479" s="105"/>
      <c r="T479" s="105"/>
      <c r="U479" s="105"/>
      <c r="V479" s="126"/>
      <c r="W479" s="105"/>
      <c r="X479" s="126"/>
    </row>
    <row r="480" spans="1:24" x14ac:dyDescent="0.25">
      <c r="A480" s="126" t="s">
        <v>9406</v>
      </c>
      <c r="B480" s="128">
        <v>2</v>
      </c>
      <c r="C480" s="126" t="s">
        <v>9416</v>
      </c>
      <c r="D480" s="21">
        <v>31157</v>
      </c>
      <c r="E480" s="126" t="s">
        <v>734</v>
      </c>
      <c r="F480" s="126"/>
      <c r="G480" s="105"/>
      <c r="H480" s="105">
        <v>90</v>
      </c>
      <c r="I480" s="105">
        <v>90</v>
      </c>
      <c r="J480" s="105"/>
      <c r="K480" s="105"/>
      <c r="L480" s="105"/>
      <c r="M480" s="105"/>
      <c r="N480" s="105"/>
      <c r="O480" s="105"/>
      <c r="P480" s="105"/>
      <c r="Q480" s="105"/>
      <c r="R480" s="105"/>
      <c r="S480" s="105"/>
      <c r="T480" s="105"/>
      <c r="U480" s="105"/>
      <c r="V480" s="126"/>
      <c r="W480" s="105"/>
      <c r="X480" s="126"/>
    </row>
    <row r="481" spans="1:24" x14ac:dyDescent="0.25">
      <c r="A481" s="126" t="s">
        <v>9406</v>
      </c>
      <c r="B481" s="128">
        <v>3</v>
      </c>
      <c r="C481" s="126" t="s">
        <v>9417</v>
      </c>
      <c r="D481" s="21">
        <v>31157</v>
      </c>
      <c r="E481" s="126" t="s">
        <v>734</v>
      </c>
      <c r="F481" s="126"/>
      <c r="G481" s="105"/>
      <c r="H481" s="105">
        <v>90</v>
      </c>
      <c r="I481" s="105">
        <v>90</v>
      </c>
      <c r="J481" s="105"/>
      <c r="K481" s="105"/>
      <c r="L481" s="105"/>
      <c r="M481" s="105"/>
      <c r="N481" s="105"/>
      <c r="O481" s="105"/>
      <c r="P481" s="105"/>
      <c r="Q481" s="105"/>
      <c r="R481" s="105"/>
      <c r="S481" s="105"/>
      <c r="T481" s="105"/>
      <c r="U481" s="105"/>
      <c r="V481" s="126"/>
      <c r="W481" s="105"/>
      <c r="X481" s="126"/>
    </row>
    <row r="482" spans="1:24" x14ac:dyDescent="0.25">
      <c r="A482" s="126" t="s">
        <v>9406</v>
      </c>
      <c r="B482" s="128">
        <v>3</v>
      </c>
      <c r="C482" s="126" t="s">
        <v>9417</v>
      </c>
      <c r="D482" s="21">
        <v>31321</v>
      </c>
      <c r="E482" s="126"/>
      <c r="F482" s="126"/>
      <c r="G482" s="105"/>
      <c r="H482" s="105">
        <v>30</v>
      </c>
      <c r="I482" s="105">
        <v>30</v>
      </c>
      <c r="J482" s="105" cm="1">
        <f t="array" aca="1" ref="J482" ca="1">J482:N482</f>
        <v>0</v>
      </c>
      <c r="K482" s="105"/>
      <c r="L482" s="105"/>
      <c r="M482" s="105"/>
      <c r="N482" s="105"/>
      <c r="O482" s="105"/>
      <c r="P482" s="105"/>
      <c r="Q482" s="105"/>
      <c r="R482" s="105"/>
      <c r="S482" s="105"/>
      <c r="T482" s="105"/>
      <c r="U482" s="105"/>
      <c r="V482" s="126"/>
      <c r="W482" s="105"/>
      <c r="X482" s="126" t="s">
        <v>8738</v>
      </c>
    </row>
    <row r="483" spans="1:24" x14ac:dyDescent="0.25">
      <c r="A483" s="126" t="s">
        <v>9406</v>
      </c>
      <c r="B483" s="128">
        <v>4</v>
      </c>
      <c r="C483" s="126" t="s">
        <v>9418</v>
      </c>
      <c r="D483" s="21">
        <v>31157</v>
      </c>
      <c r="E483" s="126" t="s">
        <v>734</v>
      </c>
      <c r="F483" s="126"/>
      <c r="G483" s="105"/>
      <c r="H483" s="105">
        <v>90</v>
      </c>
      <c r="I483" s="105">
        <v>90</v>
      </c>
      <c r="J483" s="105"/>
      <c r="K483" s="105"/>
      <c r="L483" s="105"/>
      <c r="M483" s="105"/>
      <c r="N483" s="105"/>
      <c r="O483" s="105"/>
      <c r="P483" s="105"/>
      <c r="Q483" s="105"/>
      <c r="R483" s="105"/>
      <c r="S483" s="105"/>
      <c r="T483" s="105"/>
      <c r="U483" s="105"/>
      <c r="V483" s="126"/>
      <c r="W483" s="105"/>
      <c r="X483" s="126"/>
    </row>
    <row r="484" spans="1:24" x14ac:dyDescent="0.25">
      <c r="A484" s="126" t="s">
        <v>9406</v>
      </c>
      <c r="B484" s="128">
        <v>4</v>
      </c>
      <c r="C484" s="126" t="s">
        <v>9418</v>
      </c>
      <c r="D484" s="21">
        <v>31157</v>
      </c>
      <c r="E484" s="126" t="s">
        <v>1192</v>
      </c>
      <c r="F484" s="126"/>
      <c r="G484" s="105"/>
      <c r="H484" s="105">
        <v>40</v>
      </c>
      <c r="I484" s="105">
        <v>40</v>
      </c>
      <c r="J484" s="105"/>
      <c r="K484" s="105"/>
      <c r="L484" s="105"/>
      <c r="M484" s="105"/>
      <c r="N484" s="105"/>
      <c r="O484" s="105"/>
      <c r="P484" s="105"/>
      <c r="Q484" s="105"/>
      <c r="R484" s="105"/>
      <c r="S484" s="105"/>
      <c r="T484" s="105"/>
      <c r="U484" s="105"/>
      <c r="V484" s="126"/>
      <c r="W484" s="105"/>
      <c r="X484" s="126"/>
    </row>
    <row r="485" spans="1:24" x14ac:dyDescent="0.25">
      <c r="A485" s="126" t="s">
        <v>9407</v>
      </c>
      <c r="B485" s="128">
        <v>1</v>
      </c>
      <c r="C485" s="126" t="s">
        <v>9415</v>
      </c>
      <c r="D485" s="21">
        <v>31522</v>
      </c>
      <c r="E485" s="126"/>
      <c r="F485" s="126"/>
      <c r="G485" s="105"/>
      <c r="H485" s="105">
        <v>0</v>
      </c>
      <c r="I485" s="105"/>
      <c r="J485" s="105"/>
      <c r="K485" s="105"/>
      <c r="L485" s="105"/>
      <c r="M485" s="105"/>
      <c r="N485" s="105"/>
      <c r="O485" s="105"/>
      <c r="P485" s="105"/>
      <c r="Q485" s="105"/>
      <c r="R485" s="105"/>
      <c r="S485" s="105"/>
      <c r="T485" s="105"/>
      <c r="U485" s="105"/>
      <c r="V485" s="126"/>
      <c r="W485" s="105"/>
      <c r="X485" s="126"/>
    </row>
    <row r="486" spans="1:24" x14ac:dyDescent="0.25">
      <c r="A486" s="126" t="s">
        <v>9407</v>
      </c>
      <c r="B486" s="128">
        <v>2</v>
      </c>
      <c r="C486" s="126" t="s">
        <v>9416</v>
      </c>
      <c r="D486" s="21">
        <v>31522</v>
      </c>
      <c r="E486" s="126" t="s">
        <v>734</v>
      </c>
      <c r="F486" s="126"/>
      <c r="G486" s="105"/>
      <c r="H486" s="105">
        <v>90</v>
      </c>
      <c r="I486" s="105">
        <v>90</v>
      </c>
      <c r="J486" s="105"/>
      <c r="K486" s="105"/>
      <c r="L486" s="105"/>
      <c r="M486" s="105"/>
      <c r="N486" s="105"/>
      <c r="O486" s="105"/>
      <c r="P486" s="105"/>
      <c r="Q486" s="105"/>
      <c r="R486" s="105"/>
      <c r="S486" s="105"/>
      <c r="T486" s="105"/>
      <c r="U486" s="105"/>
      <c r="V486" s="126"/>
      <c r="W486" s="105"/>
      <c r="X486" s="126"/>
    </row>
    <row r="487" spans="1:24" x14ac:dyDescent="0.25">
      <c r="A487" s="126" t="s">
        <v>9407</v>
      </c>
      <c r="B487" s="128">
        <v>3</v>
      </c>
      <c r="C487" s="126" t="s">
        <v>9417</v>
      </c>
      <c r="D487" s="21">
        <v>31522</v>
      </c>
      <c r="E487" s="126" t="s">
        <v>734</v>
      </c>
      <c r="F487" s="126"/>
      <c r="G487" s="105"/>
      <c r="H487" s="105">
        <v>90</v>
      </c>
      <c r="I487" s="105">
        <v>90</v>
      </c>
      <c r="J487" s="105"/>
      <c r="K487" s="105"/>
      <c r="L487" s="105"/>
      <c r="M487" s="105"/>
      <c r="N487" s="105"/>
      <c r="O487" s="105"/>
      <c r="P487" s="105"/>
      <c r="Q487" s="105"/>
      <c r="R487" s="105"/>
      <c r="S487" s="105"/>
      <c r="T487" s="105"/>
      <c r="U487" s="105"/>
      <c r="V487" s="126"/>
      <c r="W487" s="105"/>
      <c r="X487" s="126"/>
    </row>
    <row r="488" spans="1:24" x14ac:dyDescent="0.25">
      <c r="A488" s="126" t="s">
        <v>9407</v>
      </c>
      <c r="B488" s="128">
        <v>3</v>
      </c>
      <c r="C488" s="126" t="s">
        <v>9417</v>
      </c>
      <c r="D488" s="21">
        <v>31686</v>
      </c>
      <c r="E488" s="126"/>
      <c r="F488" s="126"/>
      <c r="G488" s="105"/>
      <c r="H488" s="105">
        <v>30</v>
      </c>
      <c r="I488" s="105">
        <v>30</v>
      </c>
      <c r="J488" s="105" cm="1">
        <f t="array" aca="1" ref="J488" ca="1">J488:N488</f>
        <v>0</v>
      </c>
      <c r="K488" s="105"/>
      <c r="L488" s="105"/>
      <c r="M488" s="105"/>
      <c r="N488" s="105"/>
      <c r="O488" s="105"/>
      <c r="P488" s="105"/>
      <c r="Q488" s="105"/>
      <c r="R488" s="105"/>
      <c r="S488" s="105"/>
      <c r="T488" s="105"/>
      <c r="U488" s="105"/>
      <c r="V488" s="126"/>
      <c r="W488" s="105"/>
      <c r="X488" s="126" t="s">
        <v>8738</v>
      </c>
    </row>
    <row r="489" spans="1:24" x14ac:dyDescent="0.25">
      <c r="A489" s="126" t="s">
        <v>9407</v>
      </c>
      <c r="B489" s="128">
        <v>4</v>
      </c>
      <c r="C489" s="126" t="s">
        <v>9418</v>
      </c>
      <c r="D489" s="21">
        <v>31522</v>
      </c>
      <c r="E489" s="126" t="s">
        <v>734</v>
      </c>
      <c r="F489" s="126"/>
      <c r="G489" s="105"/>
      <c r="H489" s="105">
        <v>90</v>
      </c>
      <c r="I489" s="105">
        <v>90</v>
      </c>
      <c r="J489" s="105"/>
      <c r="K489" s="105"/>
      <c r="L489" s="105"/>
      <c r="M489" s="105"/>
      <c r="N489" s="105"/>
      <c r="O489" s="105"/>
      <c r="P489" s="105"/>
      <c r="Q489" s="105"/>
      <c r="R489" s="105"/>
      <c r="S489" s="105"/>
      <c r="T489" s="105"/>
      <c r="U489" s="105"/>
      <c r="V489" s="126"/>
      <c r="W489" s="105"/>
      <c r="X489" s="126"/>
    </row>
    <row r="490" spans="1:24" x14ac:dyDescent="0.25">
      <c r="A490" s="126" t="s">
        <v>9407</v>
      </c>
      <c r="B490" s="128">
        <v>4</v>
      </c>
      <c r="C490" s="126" t="s">
        <v>9418</v>
      </c>
      <c r="D490" s="21">
        <v>31522</v>
      </c>
      <c r="E490" s="126" t="s">
        <v>1192</v>
      </c>
      <c r="F490" s="126"/>
      <c r="G490" s="105"/>
      <c r="H490" s="105">
        <v>40</v>
      </c>
      <c r="I490" s="105">
        <v>40</v>
      </c>
      <c r="J490" s="105"/>
      <c r="K490" s="105"/>
      <c r="L490" s="105"/>
      <c r="M490" s="105"/>
      <c r="N490" s="105"/>
      <c r="O490" s="105"/>
      <c r="P490" s="105"/>
      <c r="Q490" s="105"/>
      <c r="R490" s="105"/>
      <c r="S490" s="105"/>
      <c r="T490" s="105"/>
      <c r="U490" s="105"/>
      <c r="V490" s="126"/>
      <c r="W490" s="105"/>
      <c r="X490" s="126"/>
    </row>
    <row r="491" spans="1:24" x14ac:dyDescent="0.25">
      <c r="A491" s="126" t="s">
        <v>9408</v>
      </c>
      <c r="B491" s="128">
        <v>1</v>
      </c>
      <c r="C491" s="126" t="s">
        <v>9415</v>
      </c>
      <c r="D491" s="21">
        <v>32040</v>
      </c>
      <c r="E491" s="126"/>
      <c r="F491" s="126"/>
      <c r="G491" s="105"/>
      <c r="H491" s="105">
        <v>0</v>
      </c>
      <c r="I491" s="105"/>
      <c r="J491" s="105"/>
      <c r="K491" s="105"/>
      <c r="L491" s="105"/>
      <c r="M491" s="105"/>
      <c r="N491" s="105"/>
      <c r="O491" s="105"/>
      <c r="P491" s="105"/>
      <c r="Q491" s="105"/>
      <c r="R491" s="105"/>
      <c r="S491" s="105"/>
      <c r="T491" s="105"/>
      <c r="U491" s="105"/>
      <c r="V491" s="126"/>
      <c r="W491" s="105"/>
      <c r="X491" s="126"/>
    </row>
    <row r="492" spans="1:24" x14ac:dyDescent="0.25">
      <c r="A492" s="126" t="s">
        <v>9408</v>
      </c>
      <c r="B492" s="128">
        <v>2</v>
      </c>
      <c r="C492" s="126" t="s">
        <v>9416</v>
      </c>
      <c r="D492" s="21">
        <v>32040</v>
      </c>
      <c r="E492" s="126" t="s">
        <v>734</v>
      </c>
      <c r="F492" s="126"/>
      <c r="G492" s="105"/>
      <c r="H492" s="105">
        <v>90</v>
      </c>
      <c r="I492" s="105">
        <v>90</v>
      </c>
      <c r="J492" s="105"/>
      <c r="K492" s="105"/>
      <c r="L492" s="105"/>
      <c r="M492" s="105"/>
      <c r="N492" s="105"/>
      <c r="O492" s="105"/>
      <c r="P492" s="105"/>
      <c r="Q492" s="105"/>
      <c r="R492" s="105"/>
      <c r="S492" s="105"/>
      <c r="T492" s="105"/>
      <c r="U492" s="105"/>
      <c r="V492" s="126"/>
      <c r="W492" s="105"/>
      <c r="X492" s="126"/>
    </row>
    <row r="493" spans="1:24" x14ac:dyDescent="0.25">
      <c r="A493" s="126" t="s">
        <v>9408</v>
      </c>
      <c r="B493" s="128">
        <v>3</v>
      </c>
      <c r="C493" s="126" t="s">
        <v>9417</v>
      </c>
      <c r="D493" s="21">
        <v>32040</v>
      </c>
      <c r="E493" s="126" t="s">
        <v>734</v>
      </c>
      <c r="F493" s="126"/>
      <c r="G493" s="105"/>
      <c r="H493" s="105">
        <v>90</v>
      </c>
      <c r="I493" s="105">
        <v>90</v>
      </c>
      <c r="J493" s="105"/>
      <c r="K493" s="105"/>
      <c r="L493" s="105"/>
      <c r="M493" s="105"/>
      <c r="N493" s="105"/>
      <c r="O493" s="105"/>
      <c r="P493" s="105"/>
      <c r="Q493" s="105"/>
      <c r="R493" s="105"/>
      <c r="S493" s="105"/>
      <c r="T493" s="105"/>
      <c r="U493" s="105"/>
      <c r="V493" s="126"/>
      <c r="W493" s="105"/>
      <c r="X493" s="126"/>
    </row>
    <row r="494" spans="1:24" x14ac:dyDescent="0.25">
      <c r="A494" s="126" t="s">
        <v>9408</v>
      </c>
      <c r="B494" s="128">
        <v>3</v>
      </c>
      <c r="C494" s="126" t="s">
        <v>9417</v>
      </c>
      <c r="D494" s="21">
        <v>31959</v>
      </c>
      <c r="E494" s="126"/>
      <c r="F494" s="126"/>
      <c r="G494" s="105"/>
      <c r="H494" s="105">
        <v>30</v>
      </c>
      <c r="I494" s="105">
        <v>30</v>
      </c>
      <c r="J494" s="105" cm="1">
        <f t="array" aca="1" ref="J494" ca="1">J494:N494</f>
        <v>0</v>
      </c>
      <c r="K494" s="105"/>
      <c r="L494" s="105"/>
      <c r="M494" s="105"/>
      <c r="N494" s="105"/>
      <c r="O494" s="105"/>
      <c r="P494" s="105"/>
      <c r="Q494" s="105"/>
      <c r="R494" s="105"/>
      <c r="S494" s="105"/>
      <c r="T494" s="105"/>
      <c r="U494" s="105"/>
      <c r="V494" s="126"/>
      <c r="W494" s="105"/>
      <c r="X494" s="126" t="s">
        <v>8738</v>
      </c>
    </row>
    <row r="495" spans="1:24" x14ac:dyDescent="0.25">
      <c r="A495" s="126" t="s">
        <v>9408</v>
      </c>
      <c r="B495" s="128">
        <v>4</v>
      </c>
      <c r="C495" s="126" t="s">
        <v>9418</v>
      </c>
      <c r="D495" s="21">
        <v>32040</v>
      </c>
      <c r="E495" s="126" t="s">
        <v>734</v>
      </c>
      <c r="F495" s="126"/>
      <c r="G495" s="105"/>
      <c r="H495" s="105">
        <v>90</v>
      </c>
      <c r="I495" s="105">
        <v>90</v>
      </c>
      <c r="J495" s="105"/>
      <c r="K495" s="105"/>
      <c r="L495" s="105"/>
      <c r="M495" s="105"/>
      <c r="N495" s="105"/>
      <c r="O495" s="105"/>
      <c r="P495" s="105"/>
      <c r="Q495" s="105"/>
      <c r="R495" s="105"/>
      <c r="S495" s="105"/>
      <c r="T495" s="105"/>
      <c r="U495" s="105"/>
      <c r="V495" s="126"/>
      <c r="W495" s="105"/>
      <c r="X495" s="126"/>
    </row>
    <row r="496" spans="1:24" x14ac:dyDescent="0.25">
      <c r="A496" s="126" t="s">
        <v>9408</v>
      </c>
      <c r="B496" s="128">
        <v>4</v>
      </c>
      <c r="C496" s="126" t="s">
        <v>9418</v>
      </c>
      <c r="D496" s="21">
        <v>32040</v>
      </c>
      <c r="E496" s="126" t="s">
        <v>1192</v>
      </c>
      <c r="F496" s="126"/>
      <c r="G496" s="105"/>
      <c r="H496" s="105">
        <v>40</v>
      </c>
      <c r="I496" s="105">
        <v>40</v>
      </c>
      <c r="J496" s="105"/>
      <c r="K496" s="105"/>
      <c r="L496" s="105"/>
      <c r="M496" s="105"/>
      <c r="N496" s="105"/>
      <c r="O496" s="105"/>
      <c r="P496" s="105"/>
      <c r="Q496" s="105"/>
      <c r="R496" s="105"/>
      <c r="S496" s="105"/>
      <c r="T496" s="105"/>
      <c r="U496" s="105"/>
      <c r="V496" s="126"/>
      <c r="W496" s="105"/>
      <c r="X496" s="126"/>
    </row>
    <row r="497" spans="1:24" x14ac:dyDescent="0.25">
      <c r="A497" s="126" t="s">
        <v>9409</v>
      </c>
      <c r="B497" s="128">
        <v>1</v>
      </c>
      <c r="C497" s="126" t="s">
        <v>9415</v>
      </c>
      <c r="D497" s="21">
        <v>32406</v>
      </c>
      <c r="E497" s="126"/>
      <c r="F497" s="126"/>
      <c r="G497" s="105"/>
      <c r="H497" s="105">
        <v>0</v>
      </c>
      <c r="I497" s="105"/>
      <c r="J497" s="105"/>
      <c r="K497" s="105"/>
      <c r="L497" s="105"/>
      <c r="M497" s="105"/>
      <c r="N497" s="105"/>
      <c r="O497" s="105"/>
      <c r="P497" s="105"/>
      <c r="Q497" s="105"/>
      <c r="R497" s="105"/>
      <c r="S497" s="105"/>
      <c r="T497" s="105"/>
      <c r="U497" s="105"/>
      <c r="V497" s="126"/>
      <c r="W497" s="105"/>
      <c r="X497" s="126"/>
    </row>
    <row r="498" spans="1:24" x14ac:dyDescent="0.25">
      <c r="A498" s="126" t="s">
        <v>9409</v>
      </c>
      <c r="B498" s="128">
        <v>2</v>
      </c>
      <c r="C498" s="126" t="s">
        <v>9416</v>
      </c>
      <c r="D498" s="21">
        <v>32406</v>
      </c>
      <c r="E498" s="126" t="s">
        <v>734</v>
      </c>
      <c r="F498" s="126"/>
      <c r="G498" s="105"/>
      <c r="H498" s="105">
        <v>90</v>
      </c>
      <c r="I498" s="105">
        <v>90</v>
      </c>
      <c r="J498" s="105"/>
      <c r="K498" s="105"/>
      <c r="L498" s="105"/>
      <c r="M498" s="105"/>
      <c r="N498" s="105"/>
      <c r="O498" s="105"/>
      <c r="P498" s="105"/>
      <c r="Q498" s="105"/>
      <c r="R498" s="105"/>
      <c r="S498" s="105"/>
      <c r="T498" s="105"/>
      <c r="U498" s="105"/>
      <c r="V498" s="126"/>
      <c r="W498" s="105"/>
      <c r="X498" s="126"/>
    </row>
    <row r="499" spans="1:24" x14ac:dyDescent="0.25">
      <c r="A499" s="126" t="s">
        <v>9409</v>
      </c>
      <c r="B499" s="128">
        <v>3</v>
      </c>
      <c r="C499" s="126" t="s">
        <v>9417</v>
      </c>
      <c r="D499" s="21">
        <v>32406</v>
      </c>
      <c r="E499" s="126" t="s">
        <v>734</v>
      </c>
      <c r="F499" s="126"/>
      <c r="G499" s="105"/>
      <c r="H499" s="105">
        <v>90</v>
      </c>
      <c r="I499" s="105">
        <v>90</v>
      </c>
      <c r="J499" s="105"/>
      <c r="K499" s="105"/>
      <c r="L499" s="105"/>
      <c r="M499" s="105"/>
      <c r="N499" s="105"/>
      <c r="O499" s="105"/>
      <c r="P499" s="105"/>
      <c r="Q499" s="105"/>
      <c r="R499" s="105"/>
      <c r="S499" s="105"/>
      <c r="T499" s="105"/>
      <c r="U499" s="105"/>
      <c r="V499" s="126"/>
      <c r="W499" s="105"/>
      <c r="X499" s="126"/>
    </row>
    <row r="500" spans="1:24" x14ac:dyDescent="0.25">
      <c r="A500" s="126" t="s">
        <v>9409</v>
      </c>
      <c r="B500" s="128">
        <v>3</v>
      </c>
      <c r="C500" s="126" t="s">
        <v>9417</v>
      </c>
      <c r="D500" s="21">
        <v>32406</v>
      </c>
      <c r="E500" s="126"/>
      <c r="F500" s="126"/>
      <c r="G500" s="105"/>
      <c r="H500" s="105">
        <v>30</v>
      </c>
      <c r="I500" s="105">
        <v>30</v>
      </c>
      <c r="J500" s="105" cm="1">
        <f t="array" aca="1" ref="J500" ca="1">J500:N500</f>
        <v>0</v>
      </c>
      <c r="K500" s="105"/>
      <c r="L500" s="105"/>
      <c r="M500" s="105"/>
      <c r="N500" s="105"/>
      <c r="O500" s="105"/>
      <c r="P500" s="105"/>
      <c r="Q500" s="105"/>
      <c r="R500" s="105"/>
      <c r="S500" s="105"/>
      <c r="T500" s="105"/>
      <c r="U500" s="105"/>
      <c r="V500" s="126"/>
      <c r="W500" s="105"/>
      <c r="X500" s="126" t="s">
        <v>8738</v>
      </c>
    </row>
    <row r="501" spans="1:24" x14ac:dyDescent="0.25">
      <c r="A501" s="126" t="s">
        <v>9409</v>
      </c>
      <c r="B501" s="128">
        <v>4</v>
      </c>
      <c r="C501" s="126" t="s">
        <v>9418</v>
      </c>
      <c r="D501" s="21">
        <v>32325</v>
      </c>
      <c r="E501" s="126" t="s">
        <v>734</v>
      </c>
      <c r="F501" s="126"/>
      <c r="G501" s="105"/>
      <c r="H501" s="105">
        <v>90</v>
      </c>
      <c r="I501" s="105">
        <v>90</v>
      </c>
      <c r="J501" s="105"/>
      <c r="K501" s="105"/>
      <c r="L501" s="105"/>
      <c r="M501" s="105"/>
      <c r="N501" s="105"/>
      <c r="O501" s="105"/>
      <c r="P501" s="105"/>
      <c r="Q501" s="105"/>
      <c r="R501" s="105"/>
      <c r="S501" s="105"/>
      <c r="T501" s="105"/>
      <c r="U501" s="105"/>
      <c r="V501" s="126"/>
      <c r="W501" s="105"/>
      <c r="X501" s="126"/>
    </row>
    <row r="502" spans="1:24" x14ac:dyDescent="0.25">
      <c r="A502" s="126" t="s">
        <v>9409</v>
      </c>
      <c r="B502" s="128">
        <v>4</v>
      </c>
      <c r="C502" s="126" t="s">
        <v>9418</v>
      </c>
      <c r="D502" s="21">
        <v>32406</v>
      </c>
      <c r="E502" s="126" t="s">
        <v>1192</v>
      </c>
      <c r="F502" s="126"/>
      <c r="G502" s="105"/>
      <c r="H502" s="105">
        <v>40</v>
      </c>
      <c r="I502" s="105">
        <v>40</v>
      </c>
      <c r="J502" s="105"/>
      <c r="K502" s="105"/>
      <c r="L502" s="105"/>
      <c r="M502" s="105"/>
      <c r="N502" s="105"/>
      <c r="O502" s="105"/>
      <c r="P502" s="105"/>
      <c r="Q502" s="105"/>
      <c r="R502" s="105"/>
      <c r="S502" s="105"/>
      <c r="T502" s="105"/>
      <c r="U502" s="105"/>
      <c r="V502" s="126"/>
      <c r="W502" s="105"/>
      <c r="X502" s="126"/>
    </row>
    <row r="503" spans="1:24" x14ac:dyDescent="0.25">
      <c r="A503" s="126" t="s">
        <v>9410</v>
      </c>
      <c r="B503" s="128">
        <v>1</v>
      </c>
      <c r="C503" s="126" t="s">
        <v>9415</v>
      </c>
      <c r="D503" s="21">
        <v>32771</v>
      </c>
      <c r="E503" s="126"/>
      <c r="F503" s="126"/>
      <c r="G503" s="105"/>
      <c r="H503" s="105">
        <v>0</v>
      </c>
      <c r="I503" s="105"/>
      <c r="J503" s="105"/>
      <c r="K503" s="105"/>
      <c r="L503" s="105"/>
      <c r="M503" s="105"/>
      <c r="N503" s="105"/>
      <c r="O503" s="105"/>
      <c r="P503" s="105"/>
      <c r="Q503" s="105"/>
      <c r="R503" s="105"/>
      <c r="S503" s="105"/>
      <c r="T503" s="105"/>
      <c r="U503" s="105"/>
      <c r="V503" s="126"/>
      <c r="W503" s="105"/>
      <c r="X503" s="126"/>
    </row>
    <row r="504" spans="1:24" x14ac:dyDescent="0.25">
      <c r="A504" s="126" t="s">
        <v>9410</v>
      </c>
      <c r="B504" s="128">
        <v>2</v>
      </c>
      <c r="C504" s="126" t="s">
        <v>9416</v>
      </c>
      <c r="D504" s="21">
        <v>32771</v>
      </c>
      <c r="E504" s="126" t="s">
        <v>734</v>
      </c>
      <c r="F504" s="126"/>
      <c r="G504" s="105"/>
      <c r="H504" s="105">
        <v>90</v>
      </c>
      <c r="I504" s="105">
        <v>90</v>
      </c>
      <c r="J504" s="105"/>
      <c r="K504" s="105"/>
      <c r="L504" s="105"/>
      <c r="M504" s="105"/>
      <c r="N504" s="105"/>
      <c r="O504" s="105"/>
      <c r="P504" s="105"/>
      <c r="Q504" s="105"/>
      <c r="R504" s="105"/>
      <c r="S504" s="105"/>
      <c r="T504" s="105"/>
      <c r="U504" s="105"/>
      <c r="V504" s="126"/>
      <c r="W504" s="105"/>
      <c r="X504" s="126"/>
    </row>
    <row r="505" spans="1:24" x14ac:dyDescent="0.25">
      <c r="A505" s="126" t="s">
        <v>9410</v>
      </c>
      <c r="B505" s="128">
        <v>3</v>
      </c>
      <c r="C505" s="126" t="s">
        <v>9417</v>
      </c>
      <c r="D505" s="21">
        <v>32771</v>
      </c>
      <c r="E505" s="126" t="s">
        <v>734</v>
      </c>
      <c r="F505" s="126"/>
      <c r="G505" s="105"/>
      <c r="H505" s="105">
        <v>90</v>
      </c>
      <c r="I505" s="105">
        <v>90</v>
      </c>
      <c r="J505" s="105"/>
      <c r="K505" s="105"/>
      <c r="L505" s="105"/>
      <c r="M505" s="105"/>
      <c r="N505" s="105"/>
      <c r="O505" s="105"/>
      <c r="P505" s="105"/>
      <c r="Q505" s="105"/>
      <c r="R505" s="105"/>
      <c r="S505" s="105"/>
      <c r="T505" s="105"/>
      <c r="U505" s="105"/>
      <c r="V505" s="126"/>
      <c r="W505" s="105"/>
      <c r="X505" s="126"/>
    </row>
    <row r="506" spans="1:24" x14ac:dyDescent="0.25">
      <c r="A506" s="126" t="s">
        <v>9410</v>
      </c>
      <c r="B506" s="128">
        <v>3</v>
      </c>
      <c r="C506" s="126" t="s">
        <v>9417</v>
      </c>
      <c r="D506" s="21">
        <v>32690</v>
      </c>
      <c r="E506" s="126"/>
      <c r="F506" s="126"/>
      <c r="G506" s="105"/>
      <c r="H506" s="105">
        <v>30</v>
      </c>
      <c r="I506" s="105">
        <v>30</v>
      </c>
      <c r="J506" s="105"/>
      <c r="K506" s="105"/>
      <c r="L506" s="105"/>
      <c r="M506" s="105"/>
      <c r="N506" s="105"/>
      <c r="O506" s="105"/>
      <c r="P506" s="105"/>
      <c r="Q506" s="105"/>
      <c r="R506" s="105"/>
      <c r="S506" s="105"/>
      <c r="T506" s="105"/>
      <c r="U506" s="105"/>
      <c r="V506" s="126"/>
      <c r="W506" s="105"/>
      <c r="X506" s="126" t="s">
        <v>8738</v>
      </c>
    </row>
    <row r="507" spans="1:24" x14ac:dyDescent="0.25">
      <c r="A507" s="126" t="s">
        <v>9410</v>
      </c>
      <c r="B507" s="128">
        <v>4</v>
      </c>
      <c r="C507" s="126" t="s">
        <v>9418</v>
      </c>
      <c r="D507" s="21">
        <v>32771</v>
      </c>
      <c r="E507" s="126" t="s">
        <v>734</v>
      </c>
      <c r="F507" s="126"/>
      <c r="G507" s="105"/>
      <c r="H507" s="105">
        <v>90</v>
      </c>
      <c r="I507" s="105">
        <v>90</v>
      </c>
      <c r="J507" s="105"/>
      <c r="K507" s="105"/>
      <c r="L507" s="105"/>
      <c r="M507" s="105"/>
      <c r="N507" s="105"/>
      <c r="O507" s="105"/>
      <c r="P507" s="105"/>
      <c r="Q507" s="105"/>
      <c r="R507" s="105"/>
      <c r="S507" s="105"/>
      <c r="T507" s="105"/>
      <c r="U507" s="105"/>
      <c r="V507" s="126"/>
      <c r="W507" s="105"/>
      <c r="X507" s="126"/>
    </row>
    <row r="508" spans="1:24" x14ac:dyDescent="0.25">
      <c r="A508" s="126" t="s">
        <v>9410</v>
      </c>
      <c r="B508" s="128">
        <v>4</v>
      </c>
      <c r="C508" s="126" t="s">
        <v>9418</v>
      </c>
      <c r="D508" s="21">
        <v>32771</v>
      </c>
      <c r="E508" s="126" t="s">
        <v>1192</v>
      </c>
      <c r="F508" s="126"/>
      <c r="G508" s="105"/>
      <c r="H508" s="105">
        <v>40</v>
      </c>
      <c r="I508" s="105">
        <v>40</v>
      </c>
      <c r="J508" s="105"/>
      <c r="K508" s="105"/>
      <c r="L508" s="105"/>
      <c r="M508" s="105"/>
      <c r="N508" s="105"/>
      <c r="O508" s="105"/>
      <c r="P508" s="105"/>
      <c r="Q508" s="105"/>
      <c r="R508" s="105"/>
      <c r="S508" s="105"/>
      <c r="T508" s="105"/>
      <c r="U508" s="105"/>
      <c r="V508" s="126"/>
      <c r="W508" s="105"/>
      <c r="X508" s="126"/>
    </row>
    <row r="509" spans="1:24" x14ac:dyDescent="0.25">
      <c r="A509" s="126" t="s">
        <v>9411</v>
      </c>
      <c r="B509" s="128">
        <v>1</v>
      </c>
      <c r="C509" s="126" t="s">
        <v>9415</v>
      </c>
      <c r="D509" s="21">
        <v>33136</v>
      </c>
      <c r="E509" s="126"/>
      <c r="F509" s="126"/>
      <c r="G509" s="105"/>
      <c r="H509" s="105">
        <v>0</v>
      </c>
      <c r="I509" s="105"/>
      <c r="J509" s="105"/>
      <c r="K509" s="105"/>
      <c r="L509" s="105"/>
      <c r="M509" s="105"/>
      <c r="N509" s="105"/>
      <c r="O509" s="105"/>
      <c r="P509" s="105"/>
      <c r="Q509" s="105"/>
      <c r="R509" s="105"/>
      <c r="S509" s="105"/>
      <c r="T509" s="105"/>
      <c r="U509" s="105"/>
      <c r="V509" s="126"/>
      <c r="W509" s="105"/>
      <c r="X509" s="126"/>
    </row>
    <row r="510" spans="1:24" x14ac:dyDescent="0.25">
      <c r="A510" s="126" t="s">
        <v>9411</v>
      </c>
      <c r="B510" s="128">
        <v>2</v>
      </c>
      <c r="C510" s="126" t="s">
        <v>9416</v>
      </c>
      <c r="D510" s="21">
        <v>33136</v>
      </c>
      <c r="E510" s="126" t="s">
        <v>734</v>
      </c>
      <c r="F510" s="126"/>
      <c r="G510" s="105"/>
      <c r="H510" s="105">
        <v>90</v>
      </c>
      <c r="I510" s="105">
        <v>90</v>
      </c>
      <c r="J510" s="105"/>
      <c r="K510" s="105"/>
      <c r="L510" s="105"/>
      <c r="M510" s="105"/>
      <c r="N510" s="105"/>
      <c r="O510" s="105"/>
      <c r="P510" s="105"/>
      <c r="Q510" s="105"/>
      <c r="R510" s="105"/>
      <c r="S510" s="105"/>
      <c r="T510" s="105"/>
      <c r="U510" s="105"/>
      <c r="V510" s="126"/>
      <c r="W510" s="105"/>
      <c r="X510" s="126"/>
    </row>
    <row r="511" spans="1:24" x14ac:dyDescent="0.25">
      <c r="A511" s="126" t="s">
        <v>9411</v>
      </c>
      <c r="B511" s="128">
        <v>3</v>
      </c>
      <c r="C511" s="126" t="s">
        <v>9417</v>
      </c>
      <c r="D511" s="21">
        <v>33136</v>
      </c>
      <c r="E511" s="126" t="s">
        <v>734</v>
      </c>
      <c r="F511" s="126"/>
      <c r="G511" s="105"/>
      <c r="H511" s="105">
        <v>90</v>
      </c>
      <c r="I511" s="105">
        <v>90</v>
      </c>
      <c r="J511" s="105"/>
      <c r="K511" s="105"/>
      <c r="L511" s="105"/>
      <c r="M511" s="105"/>
      <c r="N511" s="105"/>
      <c r="O511" s="105"/>
      <c r="P511" s="105"/>
      <c r="Q511" s="105"/>
      <c r="R511" s="105"/>
      <c r="S511" s="105"/>
      <c r="T511" s="105"/>
      <c r="U511" s="105"/>
      <c r="V511" s="126"/>
      <c r="W511" s="105"/>
      <c r="X511" s="126"/>
    </row>
    <row r="512" spans="1:24" x14ac:dyDescent="0.25">
      <c r="A512" s="126" t="s">
        <v>9411</v>
      </c>
      <c r="B512" s="128">
        <v>3</v>
      </c>
      <c r="C512" s="126" t="s">
        <v>9417</v>
      </c>
      <c r="D512" s="21">
        <v>33055</v>
      </c>
      <c r="E512" s="126"/>
      <c r="F512" s="126"/>
      <c r="G512" s="105"/>
      <c r="H512" s="105">
        <v>30</v>
      </c>
      <c r="I512" s="105">
        <v>30</v>
      </c>
      <c r="J512" s="105"/>
      <c r="K512" s="105"/>
      <c r="L512" s="105"/>
      <c r="M512" s="105"/>
      <c r="N512" s="105"/>
      <c r="O512" s="105"/>
      <c r="P512" s="105"/>
      <c r="Q512" s="105"/>
      <c r="R512" s="105"/>
      <c r="S512" s="105"/>
      <c r="T512" s="105"/>
      <c r="U512" s="105"/>
      <c r="V512" s="126"/>
      <c r="W512" s="105"/>
      <c r="X512" s="126" t="s">
        <v>8738</v>
      </c>
    </row>
    <row r="513" spans="1:24" x14ac:dyDescent="0.25">
      <c r="A513" s="126" t="s">
        <v>9411</v>
      </c>
      <c r="B513" s="128">
        <v>4</v>
      </c>
      <c r="C513" s="126" t="s">
        <v>9418</v>
      </c>
      <c r="D513" s="21">
        <v>33136</v>
      </c>
      <c r="E513" s="126" t="s">
        <v>734</v>
      </c>
      <c r="F513" s="126"/>
      <c r="G513" s="105"/>
      <c r="H513" s="105">
        <v>90</v>
      </c>
      <c r="I513" s="105">
        <v>90</v>
      </c>
      <c r="J513" s="105"/>
      <c r="K513" s="105"/>
      <c r="L513" s="105"/>
      <c r="M513" s="105"/>
      <c r="N513" s="105"/>
      <c r="O513" s="105"/>
      <c r="P513" s="105"/>
      <c r="Q513" s="105"/>
      <c r="R513" s="105"/>
      <c r="S513" s="105"/>
      <c r="T513" s="105"/>
      <c r="U513" s="105"/>
      <c r="V513" s="126"/>
      <c r="W513" s="105"/>
      <c r="X513" s="126"/>
    </row>
    <row r="514" spans="1:24" x14ac:dyDescent="0.25">
      <c r="A514" s="126" t="s">
        <v>9411</v>
      </c>
      <c r="B514" s="128">
        <v>4</v>
      </c>
      <c r="C514" s="126" t="s">
        <v>9418</v>
      </c>
      <c r="D514" s="21">
        <v>33136</v>
      </c>
      <c r="E514" s="126" t="s">
        <v>1192</v>
      </c>
      <c r="F514" s="126"/>
      <c r="G514" s="105"/>
      <c r="H514" s="105">
        <v>40</v>
      </c>
      <c r="I514" s="105">
        <v>40</v>
      </c>
      <c r="J514" s="105"/>
      <c r="K514" s="105"/>
      <c r="L514" s="105"/>
      <c r="M514" s="105"/>
      <c r="N514" s="105"/>
      <c r="O514" s="105"/>
      <c r="P514" s="105"/>
      <c r="Q514" s="105"/>
      <c r="R514" s="105"/>
      <c r="S514" s="105"/>
      <c r="T514" s="105"/>
      <c r="U514" s="105"/>
      <c r="V514" s="126"/>
      <c r="W514" s="105"/>
      <c r="X514" s="126"/>
    </row>
    <row r="515" spans="1:24" x14ac:dyDescent="0.25">
      <c r="A515" s="126" t="s">
        <v>9412</v>
      </c>
      <c r="B515" s="128">
        <v>1</v>
      </c>
      <c r="C515" s="126" t="s">
        <v>9415</v>
      </c>
      <c r="D515" s="21">
        <v>33348</v>
      </c>
      <c r="E515" s="126"/>
      <c r="F515" s="126"/>
      <c r="G515" s="105"/>
      <c r="H515" s="105">
        <v>0</v>
      </c>
      <c r="I515" s="105"/>
      <c r="J515" s="105"/>
      <c r="K515" s="105"/>
      <c r="L515" s="105"/>
      <c r="M515" s="105"/>
      <c r="N515" s="105"/>
      <c r="O515" s="105"/>
      <c r="P515" s="105"/>
      <c r="Q515" s="105"/>
      <c r="R515" s="105"/>
      <c r="S515" s="105"/>
      <c r="T515" s="105"/>
      <c r="U515" s="105"/>
      <c r="V515" s="126"/>
      <c r="W515" s="105"/>
      <c r="X515" s="126"/>
    </row>
    <row r="516" spans="1:24" x14ac:dyDescent="0.25">
      <c r="A516" s="126" t="s">
        <v>9412</v>
      </c>
      <c r="B516" s="128">
        <v>2</v>
      </c>
      <c r="C516" s="126" t="s">
        <v>9416</v>
      </c>
      <c r="D516" s="21">
        <v>33348</v>
      </c>
      <c r="E516" s="126" t="s">
        <v>734</v>
      </c>
      <c r="F516" s="126"/>
      <c r="G516" s="105"/>
      <c r="H516" s="105">
        <v>90</v>
      </c>
      <c r="I516" s="105">
        <v>90</v>
      </c>
      <c r="J516" s="105"/>
      <c r="K516" s="105"/>
      <c r="L516" s="105"/>
      <c r="M516" s="105"/>
      <c r="N516" s="105"/>
      <c r="O516" s="105"/>
      <c r="P516" s="105"/>
      <c r="Q516" s="105"/>
      <c r="R516" s="105"/>
      <c r="S516" s="105"/>
      <c r="T516" s="105"/>
      <c r="U516" s="105"/>
      <c r="V516" s="126"/>
      <c r="W516" s="105"/>
      <c r="X516" s="126"/>
    </row>
    <row r="517" spans="1:24" x14ac:dyDescent="0.25">
      <c r="A517" s="126" t="s">
        <v>9412</v>
      </c>
      <c r="B517" s="128">
        <v>3</v>
      </c>
      <c r="C517" s="126" t="s">
        <v>9417</v>
      </c>
      <c r="D517" s="21">
        <v>33348</v>
      </c>
      <c r="E517" s="126" t="s">
        <v>734</v>
      </c>
      <c r="F517" s="126"/>
      <c r="G517" s="105"/>
      <c r="H517" s="105">
        <v>90</v>
      </c>
      <c r="I517" s="105">
        <v>90</v>
      </c>
      <c r="J517" s="105"/>
      <c r="K517" s="105"/>
      <c r="L517" s="105"/>
      <c r="M517" s="105"/>
      <c r="N517" s="105"/>
      <c r="O517" s="105"/>
      <c r="P517" s="105"/>
      <c r="Q517" s="105"/>
      <c r="R517" s="105"/>
      <c r="S517" s="105"/>
      <c r="T517" s="105"/>
      <c r="U517" s="105"/>
      <c r="V517" s="126"/>
      <c r="W517" s="105"/>
      <c r="X517" s="126"/>
    </row>
    <row r="518" spans="1:24" x14ac:dyDescent="0.25">
      <c r="A518" s="126" t="s">
        <v>9412</v>
      </c>
      <c r="B518" s="128">
        <v>3</v>
      </c>
      <c r="C518" s="126" t="s">
        <v>9417</v>
      </c>
      <c r="D518" s="21">
        <v>33512</v>
      </c>
      <c r="E518" s="126"/>
      <c r="F518" s="126"/>
      <c r="G518" s="105"/>
      <c r="H518" s="105">
        <v>30</v>
      </c>
      <c r="I518" s="105">
        <v>30</v>
      </c>
      <c r="J518" s="105" cm="1">
        <f t="array" aca="1" ref="J518" ca="1">J518:N518</f>
        <v>0</v>
      </c>
      <c r="K518" s="105"/>
      <c r="L518" s="105"/>
      <c r="M518" s="105"/>
      <c r="N518" s="105"/>
      <c r="O518" s="105"/>
      <c r="P518" s="105"/>
      <c r="Q518" s="105"/>
      <c r="R518" s="105"/>
      <c r="S518" s="105"/>
      <c r="T518" s="105"/>
      <c r="U518" s="105"/>
      <c r="V518" s="126"/>
      <c r="W518" s="105"/>
      <c r="X518" s="126" t="s">
        <v>8738</v>
      </c>
    </row>
    <row r="519" spans="1:24" x14ac:dyDescent="0.25">
      <c r="A519" s="126" t="s">
        <v>9412</v>
      </c>
      <c r="B519" s="128">
        <v>4</v>
      </c>
      <c r="C519" s="126" t="s">
        <v>9418</v>
      </c>
      <c r="D519" s="21">
        <v>33348</v>
      </c>
      <c r="E519" s="126" t="s">
        <v>734</v>
      </c>
      <c r="F519" s="126"/>
      <c r="G519" s="105"/>
      <c r="H519" s="105">
        <v>90</v>
      </c>
      <c r="I519" s="105">
        <v>90</v>
      </c>
      <c r="J519" s="105"/>
      <c r="K519" s="105"/>
      <c r="L519" s="105"/>
      <c r="M519" s="105"/>
      <c r="N519" s="105"/>
      <c r="O519" s="105"/>
      <c r="P519" s="105"/>
      <c r="Q519" s="105"/>
      <c r="R519" s="105"/>
      <c r="S519" s="105"/>
      <c r="T519" s="105"/>
      <c r="U519" s="105"/>
      <c r="V519" s="126"/>
      <c r="W519" s="105"/>
      <c r="X519" s="126"/>
    </row>
    <row r="520" spans="1:24" x14ac:dyDescent="0.25">
      <c r="A520" s="126" t="s">
        <v>9412</v>
      </c>
      <c r="B520" s="128">
        <v>4</v>
      </c>
      <c r="C520" s="126" t="s">
        <v>9418</v>
      </c>
      <c r="D520" s="21">
        <v>33348</v>
      </c>
      <c r="E520" s="126" t="s">
        <v>1192</v>
      </c>
      <c r="F520" s="126"/>
      <c r="G520" s="105"/>
      <c r="H520" s="105">
        <v>40</v>
      </c>
      <c r="I520" s="105">
        <v>40</v>
      </c>
      <c r="J520" s="105"/>
      <c r="K520" s="105"/>
      <c r="L520" s="105"/>
      <c r="M520" s="105"/>
      <c r="N520" s="105"/>
      <c r="O520" s="105"/>
      <c r="P520" s="105"/>
      <c r="Q520" s="105"/>
      <c r="R520" s="105"/>
      <c r="S520" s="105"/>
      <c r="T520" s="105"/>
      <c r="U520" s="105"/>
      <c r="V520" s="126"/>
      <c r="W520" s="105"/>
      <c r="X520" s="126"/>
    </row>
    <row r="521" spans="1:24" x14ac:dyDescent="0.25">
      <c r="A521" s="126" t="s">
        <v>9413</v>
      </c>
      <c r="B521" s="128">
        <v>1</v>
      </c>
      <c r="C521" s="126" t="s">
        <v>9415</v>
      </c>
      <c r="D521" s="21">
        <v>33714</v>
      </c>
      <c r="E521" s="126"/>
      <c r="F521" s="126"/>
      <c r="G521" s="105"/>
      <c r="H521" s="105">
        <v>0</v>
      </c>
      <c r="I521" s="105"/>
      <c r="J521" s="105"/>
      <c r="K521" s="105"/>
      <c r="L521" s="105"/>
      <c r="M521" s="105"/>
      <c r="N521" s="105"/>
      <c r="O521" s="105"/>
      <c r="P521" s="105"/>
      <c r="Q521" s="105"/>
      <c r="R521" s="105"/>
      <c r="S521" s="105"/>
      <c r="T521" s="105"/>
      <c r="U521" s="105"/>
      <c r="V521" s="126"/>
      <c r="W521" s="105"/>
      <c r="X521" s="126"/>
    </row>
    <row r="522" spans="1:24" x14ac:dyDescent="0.25">
      <c r="A522" s="126" t="s">
        <v>9413</v>
      </c>
      <c r="B522" s="128">
        <v>2</v>
      </c>
      <c r="C522" s="126" t="s">
        <v>9416</v>
      </c>
      <c r="D522" s="21">
        <v>33714</v>
      </c>
      <c r="E522" s="126" t="s">
        <v>734</v>
      </c>
      <c r="F522" s="126"/>
      <c r="G522" s="105"/>
      <c r="H522" s="105">
        <v>90</v>
      </c>
      <c r="I522" s="105">
        <v>90</v>
      </c>
      <c r="J522" s="105"/>
      <c r="K522" s="105"/>
      <c r="L522" s="105"/>
      <c r="M522" s="105"/>
      <c r="N522" s="105"/>
      <c r="O522" s="105"/>
      <c r="P522" s="105"/>
      <c r="Q522" s="105"/>
      <c r="R522" s="105"/>
      <c r="S522" s="105"/>
      <c r="T522" s="105"/>
      <c r="U522" s="105"/>
      <c r="V522" s="126"/>
      <c r="W522" s="105"/>
      <c r="X522" s="126"/>
    </row>
    <row r="523" spans="1:24" x14ac:dyDescent="0.25">
      <c r="A523" s="126" t="s">
        <v>9413</v>
      </c>
      <c r="B523" s="128">
        <v>3</v>
      </c>
      <c r="C523" s="126" t="s">
        <v>9417</v>
      </c>
      <c r="D523" s="21">
        <v>33714</v>
      </c>
      <c r="E523" s="126" t="s">
        <v>734</v>
      </c>
      <c r="F523" s="126"/>
      <c r="G523" s="105"/>
      <c r="H523" s="105">
        <v>90</v>
      </c>
      <c r="I523" s="105">
        <v>90</v>
      </c>
      <c r="J523" s="105"/>
      <c r="K523" s="105"/>
      <c r="L523" s="105"/>
      <c r="M523" s="105"/>
      <c r="N523" s="105"/>
      <c r="O523" s="105"/>
      <c r="P523" s="105"/>
      <c r="Q523" s="105"/>
      <c r="R523" s="105"/>
      <c r="S523" s="105"/>
      <c r="T523" s="105"/>
      <c r="U523" s="105"/>
      <c r="V523" s="126"/>
      <c r="W523" s="105"/>
      <c r="X523" s="126"/>
    </row>
    <row r="524" spans="1:24" x14ac:dyDescent="0.25">
      <c r="A524" s="126" t="s">
        <v>9413</v>
      </c>
      <c r="B524" s="128">
        <v>3</v>
      </c>
      <c r="C524" s="126" t="s">
        <v>9417</v>
      </c>
      <c r="D524" s="21">
        <v>33894</v>
      </c>
      <c r="E524" s="126"/>
      <c r="F524" s="126"/>
      <c r="G524" s="105"/>
      <c r="H524" s="105">
        <v>30</v>
      </c>
      <c r="I524" s="105">
        <v>30</v>
      </c>
      <c r="J524" s="105"/>
      <c r="K524" s="105"/>
      <c r="L524" s="105"/>
      <c r="M524" s="105"/>
      <c r="N524" s="105"/>
      <c r="O524" s="105"/>
      <c r="P524" s="105"/>
      <c r="Q524" s="105"/>
      <c r="R524" s="105"/>
      <c r="S524" s="105"/>
      <c r="T524" s="105"/>
      <c r="U524" s="105"/>
      <c r="V524" s="126"/>
      <c r="W524" s="105"/>
      <c r="X524" s="126" t="s">
        <v>8738</v>
      </c>
    </row>
    <row r="525" spans="1:24" x14ac:dyDescent="0.25">
      <c r="A525" s="126" t="s">
        <v>9413</v>
      </c>
      <c r="B525" s="128">
        <v>4</v>
      </c>
      <c r="C525" s="126" t="s">
        <v>9418</v>
      </c>
      <c r="D525" s="21">
        <v>33714</v>
      </c>
      <c r="E525" s="126" t="s">
        <v>734</v>
      </c>
      <c r="F525" s="126"/>
      <c r="G525" s="105"/>
      <c r="H525" s="105">
        <v>90</v>
      </c>
      <c r="I525" s="105">
        <v>90</v>
      </c>
      <c r="J525" s="105"/>
      <c r="K525" s="105"/>
      <c r="L525" s="105"/>
      <c r="M525" s="105"/>
      <c r="N525" s="105"/>
      <c r="O525" s="105"/>
      <c r="P525" s="105"/>
      <c r="Q525" s="105"/>
      <c r="R525" s="105"/>
      <c r="S525" s="105"/>
      <c r="T525" s="105"/>
      <c r="U525" s="105"/>
      <c r="V525" s="126"/>
      <c r="W525" s="105"/>
      <c r="X525" s="126"/>
    </row>
    <row r="526" spans="1:24" x14ac:dyDescent="0.25">
      <c r="A526" s="126" t="s">
        <v>9413</v>
      </c>
      <c r="B526" s="128">
        <v>4</v>
      </c>
      <c r="C526" s="126" t="s">
        <v>9418</v>
      </c>
      <c r="D526" s="21">
        <v>33714</v>
      </c>
      <c r="E526" s="126" t="s">
        <v>1192</v>
      </c>
      <c r="F526" s="126"/>
      <c r="G526" s="105"/>
      <c r="H526" s="105">
        <v>40</v>
      </c>
      <c r="I526" s="105">
        <v>40</v>
      </c>
      <c r="J526" s="105"/>
      <c r="K526" s="105"/>
      <c r="L526" s="105"/>
      <c r="M526" s="105"/>
      <c r="N526" s="105"/>
      <c r="O526" s="105"/>
      <c r="P526" s="105"/>
      <c r="Q526" s="105"/>
      <c r="R526" s="105"/>
      <c r="S526" s="105"/>
      <c r="T526" s="105"/>
      <c r="U526" s="105"/>
      <c r="V526" s="126"/>
      <c r="W526" s="105"/>
      <c r="X526" s="126"/>
    </row>
    <row r="527" spans="1:24" x14ac:dyDescent="0.25">
      <c r="A527" s="126" t="s">
        <v>9423</v>
      </c>
      <c r="B527" s="128">
        <v>1</v>
      </c>
      <c r="C527" s="126"/>
      <c r="D527" s="21"/>
      <c r="E527" s="126" t="s">
        <v>1069</v>
      </c>
      <c r="F527" s="126" t="s">
        <v>736</v>
      </c>
      <c r="G527" s="105"/>
      <c r="H527" s="105">
        <v>300</v>
      </c>
      <c r="I527" s="105"/>
      <c r="J527" s="105"/>
      <c r="K527" s="105"/>
      <c r="L527" s="105"/>
      <c r="M527" s="105">
        <v>300</v>
      </c>
      <c r="N527" s="105"/>
      <c r="O527" s="105"/>
      <c r="P527" s="105"/>
      <c r="Q527" s="105"/>
      <c r="R527" s="105"/>
      <c r="S527" s="105"/>
      <c r="T527" s="105"/>
      <c r="U527" s="105"/>
      <c r="V527" s="126"/>
      <c r="W527" s="105"/>
      <c r="X527" s="126" t="s">
        <v>8765</v>
      </c>
    </row>
    <row r="528" spans="1:24" x14ac:dyDescent="0.25">
      <c r="A528" s="126" t="s">
        <v>9423</v>
      </c>
      <c r="B528" s="128">
        <v>1</v>
      </c>
      <c r="C528" s="126"/>
      <c r="D528" s="21"/>
      <c r="E528" s="126" t="s">
        <v>734</v>
      </c>
      <c r="F528" s="126" t="s">
        <v>736</v>
      </c>
      <c r="G528" s="105"/>
      <c r="H528" s="105">
        <v>150</v>
      </c>
      <c r="I528" s="105">
        <v>150</v>
      </c>
      <c r="J528" s="105"/>
      <c r="K528" s="105"/>
      <c r="L528" s="105"/>
      <c r="M528" s="105"/>
      <c r="N528" s="105"/>
      <c r="O528" s="105"/>
      <c r="P528" s="105"/>
      <c r="Q528" s="105"/>
      <c r="R528" s="105"/>
      <c r="S528" s="105"/>
      <c r="T528" s="105"/>
      <c r="U528" s="105"/>
      <c r="V528" s="126"/>
      <c r="W528" s="105"/>
      <c r="X528" s="126" t="s">
        <v>8765</v>
      </c>
    </row>
    <row r="529" spans="1:24" x14ac:dyDescent="0.25">
      <c r="A529" s="126" t="s">
        <v>9424</v>
      </c>
      <c r="B529" s="128">
        <v>1</v>
      </c>
      <c r="C529" s="126"/>
      <c r="D529" s="21"/>
      <c r="E529" s="126" t="s">
        <v>1069</v>
      </c>
      <c r="F529" s="126" t="s">
        <v>736</v>
      </c>
      <c r="G529" s="105"/>
      <c r="H529" s="105">
        <v>300</v>
      </c>
      <c r="I529" s="105"/>
      <c r="J529" s="105"/>
      <c r="K529" s="105"/>
      <c r="L529" s="105"/>
      <c r="M529" s="105">
        <v>300</v>
      </c>
      <c r="N529" s="105"/>
      <c r="O529" s="105"/>
      <c r="P529" s="105"/>
      <c r="Q529" s="105"/>
      <c r="R529" s="105"/>
      <c r="S529" s="105"/>
      <c r="T529" s="105"/>
      <c r="U529" s="105"/>
      <c r="V529" s="126"/>
      <c r="W529" s="105"/>
      <c r="X529" s="126" t="s">
        <v>8765</v>
      </c>
    </row>
    <row r="530" spans="1:24" x14ac:dyDescent="0.25">
      <c r="A530" s="126" t="s">
        <v>9424</v>
      </c>
      <c r="B530" s="128">
        <v>1</v>
      </c>
      <c r="C530" s="126"/>
      <c r="D530" s="21"/>
      <c r="E530" s="126" t="s">
        <v>734</v>
      </c>
      <c r="F530" s="126" t="s">
        <v>736</v>
      </c>
      <c r="G530" s="105"/>
      <c r="H530" s="105">
        <v>150</v>
      </c>
      <c r="I530" s="105">
        <v>150</v>
      </c>
      <c r="J530" s="105"/>
      <c r="K530" s="105"/>
      <c r="L530" s="105"/>
      <c r="M530" s="105"/>
      <c r="N530" s="105"/>
      <c r="O530" s="105"/>
      <c r="P530" s="105"/>
      <c r="Q530" s="105"/>
      <c r="R530" s="105"/>
      <c r="S530" s="105"/>
      <c r="T530" s="105"/>
      <c r="U530" s="105"/>
      <c r="V530" s="126"/>
      <c r="W530" s="105"/>
      <c r="X530" s="126" t="s">
        <v>8765</v>
      </c>
    </row>
    <row r="531" spans="1:24" x14ac:dyDescent="0.25">
      <c r="A531" s="126" t="s">
        <v>9425</v>
      </c>
      <c r="B531" s="128">
        <v>1</v>
      </c>
      <c r="C531" s="126"/>
      <c r="D531" s="21"/>
      <c r="E531" s="126" t="s">
        <v>1069</v>
      </c>
      <c r="F531" s="126" t="s">
        <v>736</v>
      </c>
      <c r="G531" s="105"/>
      <c r="H531" s="105">
        <v>300</v>
      </c>
      <c r="I531" s="105"/>
      <c r="J531" s="105"/>
      <c r="K531" s="105"/>
      <c r="L531" s="105"/>
      <c r="M531" s="105">
        <v>300</v>
      </c>
      <c r="N531" s="105"/>
      <c r="O531" s="105"/>
      <c r="P531" s="105"/>
      <c r="Q531" s="105"/>
      <c r="R531" s="105"/>
      <c r="S531" s="105"/>
      <c r="T531" s="105"/>
      <c r="U531" s="105"/>
      <c r="V531" s="126"/>
      <c r="W531" s="105"/>
      <c r="X531" s="126" t="s">
        <v>8765</v>
      </c>
    </row>
    <row r="532" spans="1:24" x14ac:dyDescent="0.25">
      <c r="A532" s="126" t="s">
        <v>9425</v>
      </c>
      <c r="B532" s="128">
        <v>1</v>
      </c>
      <c r="C532" s="126"/>
      <c r="D532" s="21"/>
      <c r="E532" s="126" t="s">
        <v>734</v>
      </c>
      <c r="F532" s="126" t="s">
        <v>736</v>
      </c>
      <c r="G532" s="105"/>
      <c r="H532" s="105">
        <v>150</v>
      </c>
      <c r="I532" s="105">
        <v>150</v>
      </c>
      <c r="J532" s="105"/>
      <c r="K532" s="105"/>
      <c r="L532" s="105"/>
      <c r="M532" s="105"/>
      <c r="N532" s="105"/>
      <c r="O532" s="105"/>
      <c r="P532" s="105"/>
      <c r="Q532" s="105"/>
      <c r="R532" s="105"/>
      <c r="S532" s="105"/>
      <c r="T532" s="105"/>
      <c r="U532" s="105"/>
      <c r="V532" s="126"/>
      <c r="W532" s="105"/>
      <c r="X532" s="126" t="s">
        <v>8765</v>
      </c>
    </row>
    <row r="533" spans="1:24" x14ac:dyDescent="0.25">
      <c r="A533" s="126" t="s">
        <v>9437</v>
      </c>
      <c r="B533" s="128">
        <v>2</v>
      </c>
      <c r="C533" s="126" t="s">
        <v>9455</v>
      </c>
      <c r="D533" s="21"/>
      <c r="E533" s="126" t="s">
        <v>760</v>
      </c>
      <c r="F533" s="126"/>
      <c r="G533" s="105"/>
      <c r="H533" s="105">
        <v>25</v>
      </c>
      <c r="I533" s="105">
        <v>25</v>
      </c>
      <c r="J533" s="105"/>
      <c r="K533" s="105"/>
      <c r="L533" s="105"/>
      <c r="M533" s="105"/>
      <c r="N533" s="105"/>
      <c r="O533" s="105"/>
      <c r="P533" s="105"/>
      <c r="Q533" s="105"/>
      <c r="R533" s="105"/>
      <c r="S533" s="105"/>
      <c r="T533" s="105"/>
      <c r="U533" s="105"/>
      <c r="V533" s="126"/>
      <c r="W533" s="105"/>
      <c r="X533" s="126" t="s">
        <v>8772</v>
      </c>
    </row>
    <row r="534" spans="1:24" x14ac:dyDescent="0.25">
      <c r="A534" s="126" t="s">
        <v>9437</v>
      </c>
      <c r="B534" s="128">
        <v>2</v>
      </c>
      <c r="C534" s="126" t="s">
        <v>9455</v>
      </c>
      <c r="D534" s="21"/>
      <c r="E534" s="126" t="s">
        <v>734</v>
      </c>
      <c r="F534" s="126"/>
      <c r="G534" s="105"/>
      <c r="H534" s="105">
        <v>65</v>
      </c>
      <c r="I534" s="105">
        <v>65</v>
      </c>
      <c r="J534" s="105"/>
      <c r="K534" s="105"/>
      <c r="L534" s="105"/>
      <c r="M534" s="105"/>
      <c r="N534" s="105"/>
      <c r="O534" s="105"/>
      <c r="P534" s="105"/>
      <c r="Q534" s="105"/>
      <c r="R534" s="105"/>
      <c r="S534" s="105"/>
      <c r="T534" s="105"/>
      <c r="U534" s="105"/>
      <c r="V534" s="126"/>
      <c r="W534" s="105"/>
      <c r="X534" s="126" t="s">
        <v>8772</v>
      </c>
    </row>
    <row r="535" spans="1:24" x14ac:dyDescent="0.25">
      <c r="A535" s="126" t="s">
        <v>9438</v>
      </c>
      <c r="B535" s="128">
        <v>2</v>
      </c>
      <c r="C535" s="126" t="s">
        <v>9455</v>
      </c>
      <c r="D535" s="21"/>
      <c r="E535" s="126" t="s">
        <v>760</v>
      </c>
      <c r="F535" s="126"/>
      <c r="G535" s="105"/>
      <c r="H535" s="105">
        <v>25</v>
      </c>
      <c r="I535" s="105">
        <v>25</v>
      </c>
      <c r="J535" s="105"/>
      <c r="K535" s="105"/>
      <c r="L535" s="105"/>
      <c r="M535" s="105"/>
      <c r="N535" s="105"/>
      <c r="O535" s="105"/>
      <c r="P535" s="105"/>
      <c r="Q535" s="105"/>
      <c r="R535" s="105"/>
      <c r="S535" s="105"/>
      <c r="T535" s="105"/>
      <c r="U535" s="105"/>
      <c r="V535" s="126"/>
      <c r="W535" s="105"/>
      <c r="X535" s="126" t="s">
        <v>8772</v>
      </c>
    </row>
    <row r="536" spans="1:24" x14ac:dyDescent="0.25">
      <c r="A536" s="126" t="s">
        <v>9438</v>
      </c>
      <c r="B536" s="128">
        <v>2</v>
      </c>
      <c r="C536" s="126" t="s">
        <v>9455</v>
      </c>
      <c r="D536" s="21"/>
      <c r="E536" s="126" t="s">
        <v>734</v>
      </c>
      <c r="F536" s="126"/>
      <c r="G536" s="105"/>
      <c r="H536" s="105">
        <v>65</v>
      </c>
      <c r="I536" s="105">
        <v>65</v>
      </c>
      <c r="J536" s="105"/>
      <c r="K536" s="105"/>
      <c r="L536" s="105"/>
      <c r="M536" s="105"/>
      <c r="N536" s="105"/>
      <c r="O536" s="105"/>
      <c r="P536" s="105"/>
      <c r="Q536" s="105"/>
      <c r="R536" s="105"/>
      <c r="S536" s="105"/>
      <c r="T536" s="105"/>
      <c r="U536" s="105"/>
      <c r="V536" s="126"/>
      <c r="W536" s="105"/>
      <c r="X536" s="126" t="s">
        <v>8772</v>
      </c>
    </row>
    <row r="537" spans="1:24" x14ac:dyDescent="0.25">
      <c r="A537" s="126" t="s">
        <v>9439</v>
      </c>
      <c r="B537" s="128">
        <v>2</v>
      </c>
      <c r="C537" s="126" t="s">
        <v>9455</v>
      </c>
      <c r="D537" s="21"/>
      <c r="E537" s="126" t="s">
        <v>760</v>
      </c>
      <c r="F537" s="126"/>
      <c r="G537" s="105"/>
      <c r="H537" s="105">
        <v>25</v>
      </c>
      <c r="I537" s="105">
        <v>25</v>
      </c>
      <c r="J537" s="105"/>
      <c r="K537" s="105"/>
      <c r="L537" s="105"/>
      <c r="M537" s="105"/>
      <c r="N537" s="105"/>
      <c r="O537" s="105"/>
      <c r="P537" s="105"/>
      <c r="Q537" s="105"/>
      <c r="R537" s="105"/>
      <c r="S537" s="105"/>
      <c r="T537" s="105"/>
      <c r="U537" s="105"/>
      <c r="V537" s="126"/>
      <c r="W537" s="105"/>
      <c r="X537" s="126" t="s">
        <v>8772</v>
      </c>
    </row>
    <row r="538" spans="1:24" x14ac:dyDescent="0.25">
      <c r="A538" s="126" t="s">
        <v>9439</v>
      </c>
      <c r="B538" s="128">
        <v>2</v>
      </c>
      <c r="C538" s="126" t="s">
        <v>9455</v>
      </c>
      <c r="D538" s="21"/>
      <c r="E538" s="126" t="s">
        <v>734</v>
      </c>
      <c r="F538" s="126"/>
      <c r="G538" s="105"/>
      <c r="H538" s="105">
        <v>65</v>
      </c>
      <c r="I538" s="105">
        <v>65</v>
      </c>
      <c r="J538" s="105"/>
      <c r="K538" s="105"/>
      <c r="L538" s="105"/>
      <c r="M538" s="105"/>
      <c r="N538" s="105"/>
      <c r="O538" s="105"/>
      <c r="P538" s="105"/>
      <c r="Q538" s="105"/>
      <c r="R538" s="105"/>
      <c r="S538" s="105"/>
      <c r="T538" s="105"/>
      <c r="U538" s="105"/>
      <c r="V538" s="126"/>
      <c r="W538" s="105"/>
      <c r="X538" s="126" t="s">
        <v>8772</v>
      </c>
    </row>
    <row r="539" spans="1:24" x14ac:dyDescent="0.25">
      <c r="A539" s="126" t="s">
        <v>9440</v>
      </c>
      <c r="B539" s="128">
        <v>2</v>
      </c>
      <c r="C539" s="126" t="s">
        <v>9455</v>
      </c>
      <c r="D539" s="21"/>
      <c r="E539" s="126" t="s">
        <v>760</v>
      </c>
      <c r="F539" s="126"/>
      <c r="G539" s="105"/>
      <c r="H539" s="105">
        <v>25</v>
      </c>
      <c r="I539" s="105">
        <v>25</v>
      </c>
      <c r="J539" s="105"/>
      <c r="K539" s="105"/>
      <c r="L539" s="105"/>
      <c r="M539" s="105"/>
      <c r="N539" s="105"/>
      <c r="O539" s="105"/>
      <c r="P539" s="105"/>
      <c r="Q539" s="105"/>
      <c r="R539" s="105"/>
      <c r="S539" s="105"/>
      <c r="T539" s="105"/>
      <c r="U539" s="105"/>
      <c r="V539" s="126"/>
      <c r="W539" s="105"/>
      <c r="X539" s="126" t="s">
        <v>8772</v>
      </c>
    </row>
    <row r="540" spans="1:24" x14ac:dyDescent="0.25">
      <c r="A540" s="126" t="s">
        <v>9440</v>
      </c>
      <c r="B540" s="128">
        <v>2</v>
      </c>
      <c r="C540" s="126" t="s">
        <v>9455</v>
      </c>
      <c r="D540" s="21"/>
      <c r="E540" s="126" t="s">
        <v>734</v>
      </c>
      <c r="F540" s="126"/>
      <c r="G540" s="105"/>
      <c r="H540" s="105">
        <v>65</v>
      </c>
      <c r="I540" s="105">
        <v>65</v>
      </c>
      <c r="J540" s="105"/>
      <c r="K540" s="105"/>
      <c r="L540" s="105"/>
      <c r="M540" s="105"/>
      <c r="N540" s="105"/>
      <c r="O540" s="105"/>
      <c r="P540" s="105"/>
      <c r="Q540" s="105"/>
      <c r="R540" s="105"/>
      <c r="S540" s="105"/>
      <c r="T540" s="105"/>
      <c r="U540" s="105"/>
      <c r="V540" s="126"/>
      <c r="W540" s="105"/>
      <c r="X540" s="126" t="s">
        <v>8772</v>
      </c>
    </row>
    <row r="541" spans="1:24" x14ac:dyDescent="0.25">
      <c r="A541" s="126" t="s">
        <v>9441</v>
      </c>
      <c r="B541" s="128">
        <v>2</v>
      </c>
      <c r="C541" s="126" t="s">
        <v>9455</v>
      </c>
      <c r="D541" s="21"/>
      <c r="E541" s="126" t="s">
        <v>760</v>
      </c>
      <c r="F541" s="126"/>
      <c r="G541" s="105"/>
      <c r="H541" s="105">
        <v>25</v>
      </c>
      <c r="I541" s="105">
        <v>25</v>
      </c>
      <c r="J541" s="105"/>
      <c r="K541" s="105"/>
      <c r="L541" s="105"/>
      <c r="M541" s="105"/>
      <c r="N541" s="105"/>
      <c r="O541" s="105"/>
      <c r="P541" s="105"/>
      <c r="Q541" s="105"/>
      <c r="R541" s="105"/>
      <c r="S541" s="105"/>
      <c r="T541" s="105"/>
      <c r="U541" s="105"/>
      <c r="V541" s="126"/>
      <c r="W541" s="105"/>
      <c r="X541" s="126" t="s">
        <v>8772</v>
      </c>
    </row>
    <row r="542" spans="1:24" x14ac:dyDescent="0.25">
      <c r="A542" s="126" t="s">
        <v>9441</v>
      </c>
      <c r="B542" s="128">
        <v>2</v>
      </c>
      <c r="C542" s="126" t="s">
        <v>9455</v>
      </c>
      <c r="D542" s="21"/>
      <c r="E542" s="126" t="s">
        <v>734</v>
      </c>
      <c r="F542" s="126"/>
      <c r="G542" s="105"/>
      <c r="H542" s="105">
        <v>65</v>
      </c>
      <c r="I542" s="105">
        <v>65</v>
      </c>
      <c r="J542" s="105"/>
      <c r="K542" s="105"/>
      <c r="L542" s="105"/>
      <c r="M542" s="105"/>
      <c r="N542" s="105"/>
      <c r="O542" s="105"/>
      <c r="P542" s="105"/>
      <c r="Q542" s="105"/>
      <c r="R542" s="105"/>
      <c r="S542" s="105"/>
      <c r="T542" s="105"/>
      <c r="U542" s="105"/>
      <c r="V542" s="126"/>
      <c r="W542" s="105"/>
      <c r="X542" s="126" t="s">
        <v>8772</v>
      </c>
    </row>
    <row r="543" spans="1:24" x14ac:dyDescent="0.25">
      <c r="A543" s="126" t="s">
        <v>9442</v>
      </c>
      <c r="B543" s="128">
        <v>2</v>
      </c>
      <c r="C543" s="126" t="s">
        <v>9455</v>
      </c>
      <c r="D543" s="21"/>
      <c r="E543" s="126" t="s">
        <v>760</v>
      </c>
      <c r="F543" s="126"/>
      <c r="G543" s="105"/>
      <c r="H543" s="105">
        <v>25</v>
      </c>
      <c r="I543" s="105">
        <v>25</v>
      </c>
      <c r="J543" s="105"/>
      <c r="K543" s="105"/>
      <c r="L543" s="105"/>
      <c r="M543" s="105"/>
      <c r="N543" s="105"/>
      <c r="O543" s="105"/>
      <c r="P543" s="105"/>
      <c r="Q543" s="105"/>
      <c r="R543" s="105"/>
      <c r="S543" s="105"/>
      <c r="T543" s="105"/>
      <c r="U543" s="105"/>
      <c r="V543" s="126"/>
      <c r="W543" s="105"/>
      <c r="X543" s="126" t="s">
        <v>8772</v>
      </c>
    </row>
    <row r="544" spans="1:24" x14ac:dyDescent="0.25">
      <c r="A544" s="126" t="s">
        <v>9442</v>
      </c>
      <c r="B544" s="128">
        <v>2</v>
      </c>
      <c r="C544" s="126" t="s">
        <v>9455</v>
      </c>
      <c r="D544" s="21"/>
      <c r="E544" s="126" t="s">
        <v>734</v>
      </c>
      <c r="F544" s="126"/>
      <c r="G544" s="105"/>
      <c r="H544" s="105">
        <v>65</v>
      </c>
      <c r="I544" s="105">
        <v>65</v>
      </c>
      <c r="J544" s="105"/>
      <c r="K544" s="105"/>
      <c r="L544" s="105"/>
      <c r="M544" s="105"/>
      <c r="N544" s="105"/>
      <c r="O544" s="105"/>
      <c r="P544" s="105"/>
      <c r="Q544" s="105"/>
      <c r="R544" s="105"/>
      <c r="S544" s="105"/>
      <c r="T544" s="105"/>
      <c r="U544" s="105"/>
      <c r="V544" s="126"/>
      <c r="W544" s="105"/>
      <c r="X544" s="126" t="s">
        <v>8772</v>
      </c>
    </row>
    <row r="545" spans="1:24" x14ac:dyDescent="0.25">
      <c r="A545" s="126" t="s">
        <v>9443</v>
      </c>
      <c r="B545" s="128">
        <v>2</v>
      </c>
      <c r="C545" s="126" t="s">
        <v>9455</v>
      </c>
      <c r="D545" s="21"/>
      <c r="E545" s="126" t="s">
        <v>760</v>
      </c>
      <c r="F545" s="126"/>
      <c r="G545" s="105"/>
      <c r="H545" s="105">
        <v>25</v>
      </c>
      <c r="I545" s="105">
        <v>25</v>
      </c>
      <c r="J545" s="105"/>
      <c r="K545" s="105"/>
      <c r="L545" s="105"/>
      <c r="M545" s="105"/>
      <c r="N545" s="105"/>
      <c r="O545" s="105"/>
      <c r="P545" s="105"/>
      <c r="Q545" s="105"/>
      <c r="R545" s="105"/>
      <c r="S545" s="105"/>
      <c r="T545" s="105"/>
      <c r="U545" s="105"/>
      <c r="V545" s="126"/>
      <c r="W545" s="105"/>
      <c r="X545" s="126" t="s">
        <v>8772</v>
      </c>
    </row>
    <row r="546" spans="1:24" x14ac:dyDescent="0.25">
      <c r="A546" s="126" t="s">
        <v>9443</v>
      </c>
      <c r="B546" s="128">
        <v>2</v>
      </c>
      <c r="C546" s="126" t="s">
        <v>9455</v>
      </c>
      <c r="D546" s="21"/>
      <c r="E546" s="126" t="s">
        <v>734</v>
      </c>
      <c r="F546" s="126"/>
      <c r="G546" s="105"/>
      <c r="H546" s="105">
        <v>65</v>
      </c>
      <c r="I546" s="105">
        <v>65</v>
      </c>
      <c r="J546" s="105"/>
      <c r="K546" s="105"/>
      <c r="L546" s="105"/>
      <c r="M546" s="105"/>
      <c r="N546" s="105"/>
      <c r="O546" s="105"/>
      <c r="P546" s="105"/>
      <c r="Q546" s="105"/>
      <c r="R546" s="105"/>
      <c r="S546" s="105"/>
      <c r="T546" s="105"/>
      <c r="U546" s="105"/>
      <c r="V546" s="126"/>
      <c r="W546" s="105"/>
      <c r="X546" s="126" t="s">
        <v>8772</v>
      </c>
    </row>
    <row r="547" spans="1:24" x14ac:dyDescent="0.25">
      <c r="A547" s="126" t="s">
        <v>9444</v>
      </c>
      <c r="B547" s="128">
        <v>2</v>
      </c>
      <c r="C547" s="126" t="s">
        <v>9455</v>
      </c>
      <c r="D547" s="21"/>
      <c r="E547" s="126" t="s">
        <v>760</v>
      </c>
      <c r="F547" s="126"/>
      <c r="G547" s="105"/>
      <c r="H547" s="105">
        <v>25</v>
      </c>
      <c r="I547" s="105">
        <v>25</v>
      </c>
      <c r="J547" s="105"/>
      <c r="K547" s="105"/>
      <c r="L547" s="105"/>
      <c r="M547" s="105"/>
      <c r="N547" s="105"/>
      <c r="O547" s="105"/>
      <c r="P547" s="105"/>
      <c r="Q547" s="105"/>
      <c r="R547" s="105"/>
      <c r="S547" s="105"/>
      <c r="T547" s="105"/>
      <c r="U547" s="105"/>
      <c r="V547" s="126"/>
      <c r="W547" s="105"/>
      <c r="X547" s="126" t="s">
        <v>8772</v>
      </c>
    </row>
    <row r="548" spans="1:24" x14ac:dyDescent="0.25">
      <c r="A548" s="126" t="s">
        <v>9444</v>
      </c>
      <c r="B548" s="128">
        <v>2</v>
      </c>
      <c r="C548" s="126" t="s">
        <v>9455</v>
      </c>
      <c r="D548" s="21"/>
      <c r="E548" s="126" t="s">
        <v>734</v>
      </c>
      <c r="F548" s="126"/>
      <c r="G548" s="105"/>
      <c r="H548" s="105">
        <v>65</v>
      </c>
      <c r="I548" s="105">
        <v>65</v>
      </c>
      <c r="J548" s="105"/>
      <c r="K548" s="105"/>
      <c r="L548" s="105"/>
      <c r="M548" s="105"/>
      <c r="N548" s="105"/>
      <c r="O548" s="105"/>
      <c r="P548" s="105"/>
      <c r="Q548" s="105"/>
      <c r="R548" s="105"/>
      <c r="S548" s="105"/>
      <c r="T548" s="105"/>
      <c r="U548" s="105"/>
      <c r="V548" s="126"/>
      <c r="W548" s="105"/>
      <c r="X548" s="126" t="s">
        <v>8772</v>
      </c>
    </row>
    <row r="549" spans="1:24" x14ac:dyDescent="0.25">
      <c r="A549" s="126" t="s">
        <v>9445</v>
      </c>
      <c r="B549" s="128">
        <v>2</v>
      </c>
      <c r="C549" s="126" t="s">
        <v>9455</v>
      </c>
      <c r="D549" s="21"/>
      <c r="E549" s="126" t="s">
        <v>760</v>
      </c>
      <c r="F549" s="126"/>
      <c r="G549" s="105"/>
      <c r="H549" s="105">
        <v>25</v>
      </c>
      <c r="I549" s="105">
        <v>25</v>
      </c>
      <c r="J549" s="105"/>
      <c r="K549" s="105"/>
      <c r="L549" s="105"/>
      <c r="M549" s="105"/>
      <c r="N549" s="105"/>
      <c r="O549" s="105"/>
      <c r="P549" s="105"/>
      <c r="Q549" s="105"/>
      <c r="R549" s="105"/>
      <c r="S549" s="105"/>
      <c r="T549" s="105"/>
      <c r="U549" s="105"/>
      <c r="V549" s="126"/>
      <c r="W549" s="105"/>
      <c r="X549" s="126" t="s">
        <v>8772</v>
      </c>
    </row>
    <row r="550" spans="1:24" x14ac:dyDescent="0.25">
      <c r="A550" s="126" t="s">
        <v>9445</v>
      </c>
      <c r="B550" s="128">
        <v>2</v>
      </c>
      <c r="C550" s="126" t="s">
        <v>9455</v>
      </c>
      <c r="D550" s="21"/>
      <c r="E550" s="126" t="s">
        <v>734</v>
      </c>
      <c r="F550" s="126"/>
      <c r="G550" s="105"/>
      <c r="H550" s="105">
        <v>65</v>
      </c>
      <c r="I550" s="105">
        <v>65</v>
      </c>
      <c r="J550" s="105"/>
      <c r="K550" s="105"/>
      <c r="L550" s="105"/>
      <c r="M550" s="105"/>
      <c r="N550" s="105"/>
      <c r="O550" s="105"/>
      <c r="P550" s="105"/>
      <c r="Q550" s="105"/>
      <c r="R550" s="105"/>
      <c r="S550" s="105"/>
      <c r="T550" s="105"/>
      <c r="U550" s="105"/>
      <c r="V550" s="126"/>
      <c r="W550" s="105"/>
      <c r="X550" s="126" t="s">
        <v>8772</v>
      </c>
    </row>
    <row r="551" spans="1:24" x14ac:dyDescent="0.25">
      <c r="A551" s="126" t="s">
        <v>9446</v>
      </c>
      <c r="B551" s="128">
        <v>2</v>
      </c>
      <c r="C551" s="126" t="s">
        <v>9455</v>
      </c>
      <c r="D551" s="21"/>
      <c r="E551" s="126" t="s">
        <v>760</v>
      </c>
      <c r="F551" s="126"/>
      <c r="G551" s="105"/>
      <c r="H551" s="105">
        <v>25</v>
      </c>
      <c r="I551" s="105">
        <v>25</v>
      </c>
      <c r="J551" s="105"/>
      <c r="K551" s="105"/>
      <c r="L551" s="105"/>
      <c r="M551" s="105"/>
      <c r="N551" s="105"/>
      <c r="O551" s="105"/>
      <c r="P551" s="105"/>
      <c r="Q551" s="105"/>
      <c r="R551" s="105"/>
      <c r="S551" s="105"/>
      <c r="T551" s="105"/>
      <c r="U551" s="105"/>
      <c r="V551" s="126"/>
      <c r="W551" s="105"/>
      <c r="X551" s="126" t="s">
        <v>8772</v>
      </c>
    </row>
    <row r="552" spans="1:24" x14ac:dyDescent="0.25">
      <c r="A552" s="126" t="s">
        <v>9446</v>
      </c>
      <c r="B552" s="128">
        <v>2</v>
      </c>
      <c r="C552" s="126" t="s">
        <v>9455</v>
      </c>
      <c r="D552" s="21"/>
      <c r="E552" s="126" t="s">
        <v>734</v>
      </c>
      <c r="F552" s="126"/>
      <c r="G552" s="105"/>
      <c r="H552" s="105">
        <v>65</v>
      </c>
      <c r="I552" s="105">
        <v>65</v>
      </c>
      <c r="J552" s="105"/>
      <c r="K552" s="105"/>
      <c r="L552" s="105"/>
      <c r="M552" s="105"/>
      <c r="N552" s="105"/>
      <c r="O552" s="105"/>
      <c r="P552" s="105"/>
      <c r="Q552" s="105"/>
      <c r="R552" s="105"/>
      <c r="S552" s="105"/>
      <c r="T552" s="105"/>
      <c r="U552" s="105"/>
      <c r="V552" s="126"/>
      <c r="W552" s="105"/>
      <c r="X552" s="126" t="s">
        <v>8772</v>
      </c>
    </row>
    <row r="553" spans="1:24" x14ac:dyDescent="0.25">
      <c r="A553" s="126" t="s">
        <v>9447</v>
      </c>
      <c r="B553" s="128">
        <v>2</v>
      </c>
      <c r="C553" s="126" t="s">
        <v>9455</v>
      </c>
      <c r="D553" s="21"/>
      <c r="E553" s="126" t="s">
        <v>760</v>
      </c>
      <c r="F553" s="126"/>
      <c r="G553" s="105"/>
      <c r="H553" s="105">
        <v>25</v>
      </c>
      <c r="I553" s="105">
        <v>25</v>
      </c>
      <c r="J553" s="105"/>
      <c r="K553" s="105"/>
      <c r="L553" s="105"/>
      <c r="M553" s="105"/>
      <c r="N553" s="105"/>
      <c r="O553" s="105"/>
      <c r="P553" s="105"/>
      <c r="Q553" s="105"/>
      <c r="R553" s="105"/>
      <c r="S553" s="105"/>
      <c r="T553" s="105"/>
      <c r="U553" s="105"/>
      <c r="V553" s="126"/>
      <c r="W553" s="105"/>
      <c r="X553" s="126" t="s">
        <v>8772</v>
      </c>
    </row>
    <row r="554" spans="1:24" x14ac:dyDescent="0.25">
      <c r="A554" s="126" t="s">
        <v>9447</v>
      </c>
      <c r="B554" s="128">
        <v>2</v>
      </c>
      <c r="C554" s="126" t="s">
        <v>9455</v>
      </c>
      <c r="D554" s="21"/>
      <c r="E554" s="126" t="s">
        <v>734</v>
      </c>
      <c r="F554" s="126"/>
      <c r="G554" s="105"/>
      <c r="H554" s="105">
        <v>65</v>
      </c>
      <c r="I554" s="105">
        <v>65</v>
      </c>
      <c r="J554" s="105"/>
      <c r="K554" s="105"/>
      <c r="L554" s="105"/>
      <c r="M554" s="105"/>
      <c r="N554" s="105"/>
      <c r="O554" s="105"/>
      <c r="P554" s="105"/>
      <c r="Q554" s="105"/>
      <c r="R554" s="105"/>
      <c r="S554" s="105"/>
      <c r="T554" s="105"/>
      <c r="U554" s="105"/>
      <c r="V554" s="126"/>
      <c r="W554" s="105"/>
      <c r="X554" s="126" t="s">
        <v>8772</v>
      </c>
    </row>
    <row r="555" spans="1:24" x14ac:dyDescent="0.25">
      <c r="A555" s="126" t="s">
        <v>9448</v>
      </c>
      <c r="B555" s="128">
        <v>2</v>
      </c>
      <c r="C555" s="126" t="s">
        <v>9455</v>
      </c>
      <c r="D555" s="21"/>
      <c r="E555" s="126" t="s">
        <v>760</v>
      </c>
      <c r="F555" s="126"/>
      <c r="G555" s="105"/>
      <c r="H555" s="105">
        <v>25</v>
      </c>
      <c r="I555" s="105">
        <v>25</v>
      </c>
      <c r="J555" s="105"/>
      <c r="K555" s="105"/>
      <c r="L555" s="105"/>
      <c r="M555" s="105"/>
      <c r="N555" s="105"/>
      <c r="O555" s="105"/>
      <c r="P555" s="105"/>
      <c r="Q555" s="105"/>
      <c r="R555" s="105"/>
      <c r="S555" s="105"/>
      <c r="T555" s="105"/>
      <c r="U555" s="105"/>
      <c r="V555" s="126"/>
      <c r="W555" s="105"/>
      <c r="X555" s="126" t="s">
        <v>8772</v>
      </c>
    </row>
    <row r="556" spans="1:24" x14ac:dyDescent="0.25">
      <c r="A556" s="126" t="s">
        <v>9448</v>
      </c>
      <c r="B556" s="128">
        <v>2</v>
      </c>
      <c r="C556" s="126" t="s">
        <v>9455</v>
      </c>
      <c r="D556" s="21"/>
      <c r="E556" s="126" t="s">
        <v>734</v>
      </c>
      <c r="F556" s="126"/>
      <c r="G556" s="105"/>
      <c r="H556" s="105">
        <v>65</v>
      </c>
      <c r="I556" s="105">
        <v>65</v>
      </c>
      <c r="J556" s="105"/>
      <c r="K556" s="105"/>
      <c r="L556" s="105"/>
      <c r="M556" s="105"/>
      <c r="N556" s="105"/>
      <c r="O556" s="105"/>
      <c r="P556" s="105"/>
      <c r="Q556" s="105"/>
      <c r="R556" s="105"/>
      <c r="S556" s="105"/>
      <c r="T556" s="105"/>
      <c r="U556" s="105"/>
      <c r="V556" s="126"/>
      <c r="W556" s="105"/>
      <c r="X556" s="126" t="s">
        <v>8772</v>
      </c>
    </row>
    <row r="557" spans="1:24" x14ac:dyDescent="0.25">
      <c r="A557" s="126" t="s">
        <v>9449</v>
      </c>
      <c r="B557" s="128">
        <v>2</v>
      </c>
      <c r="C557" s="126" t="s">
        <v>9455</v>
      </c>
      <c r="D557" s="21"/>
      <c r="E557" s="126" t="s">
        <v>760</v>
      </c>
      <c r="F557" s="126"/>
      <c r="G557" s="105"/>
      <c r="H557" s="105">
        <v>25</v>
      </c>
      <c r="I557" s="105">
        <v>25</v>
      </c>
      <c r="J557" s="105"/>
      <c r="K557" s="105"/>
      <c r="L557" s="105"/>
      <c r="M557" s="105"/>
      <c r="N557" s="105"/>
      <c r="O557" s="105"/>
      <c r="P557" s="105"/>
      <c r="Q557" s="105"/>
      <c r="R557" s="105"/>
      <c r="S557" s="105"/>
      <c r="T557" s="105"/>
      <c r="U557" s="105"/>
      <c r="V557" s="126"/>
      <c r="W557" s="105"/>
      <c r="X557" s="126" t="s">
        <v>8772</v>
      </c>
    </row>
    <row r="558" spans="1:24" x14ac:dyDescent="0.25">
      <c r="A558" s="126" t="s">
        <v>9449</v>
      </c>
      <c r="B558" s="128">
        <v>2</v>
      </c>
      <c r="C558" s="126" t="s">
        <v>9455</v>
      </c>
      <c r="D558" s="21"/>
      <c r="E558" s="126" t="s">
        <v>734</v>
      </c>
      <c r="F558" s="126"/>
      <c r="G558" s="105"/>
      <c r="H558" s="105">
        <v>65</v>
      </c>
      <c r="I558" s="105">
        <v>65</v>
      </c>
      <c r="J558" s="105"/>
      <c r="K558" s="105"/>
      <c r="L558" s="105"/>
      <c r="M558" s="105"/>
      <c r="N558" s="105"/>
      <c r="O558" s="105"/>
      <c r="P558" s="105"/>
      <c r="Q558" s="105"/>
      <c r="R558" s="105"/>
      <c r="S558" s="105"/>
      <c r="T558" s="105"/>
      <c r="U558" s="105"/>
      <c r="V558" s="126"/>
      <c r="W558" s="105"/>
      <c r="X558" s="126" t="s">
        <v>8772</v>
      </c>
    </row>
    <row r="559" spans="1:24" x14ac:dyDescent="0.25">
      <c r="A559" s="126" t="s">
        <v>9450</v>
      </c>
      <c r="B559" s="128">
        <v>2</v>
      </c>
      <c r="C559" s="126" t="s">
        <v>9455</v>
      </c>
      <c r="D559" s="21"/>
      <c r="E559" s="126" t="s">
        <v>760</v>
      </c>
      <c r="F559" s="126"/>
      <c r="G559" s="105"/>
      <c r="H559" s="105">
        <v>25</v>
      </c>
      <c r="I559" s="105">
        <v>25</v>
      </c>
      <c r="J559" s="105"/>
      <c r="K559" s="105"/>
      <c r="L559" s="105"/>
      <c r="M559" s="105"/>
      <c r="N559" s="105"/>
      <c r="O559" s="105"/>
      <c r="P559" s="105"/>
      <c r="Q559" s="105"/>
      <c r="R559" s="105"/>
      <c r="S559" s="105"/>
      <c r="T559" s="105"/>
      <c r="U559" s="105"/>
      <c r="V559" s="126"/>
      <c r="W559" s="105"/>
      <c r="X559" s="126" t="s">
        <v>8772</v>
      </c>
    </row>
    <row r="560" spans="1:24" x14ac:dyDescent="0.25">
      <c r="A560" s="126" t="s">
        <v>9450</v>
      </c>
      <c r="B560" s="128">
        <v>2</v>
      </c>
      <c r="C560" s="126" t="s">
        <v>9455</v>
      </c>
      <c r="D560" s="21"/>
      <c r="E560" s="126" t="s">
        <v>734</v>
      </c>
      <c r="F560" s="126"/>
      <c r="G560" s="105"/>
      <c r="H560" s="105">
        <v>65</v>
      </c>
      <c r="I560" s="105">
        <v>65</v>
      </c>
      <c r="J560" s="105"/>
      <c r="K560" s="105"/>
      <c r="L560" s="105"/>
      <c r="M560" s="105"/>
      <c r="N560" s="105"/>
      <c r="O560" s="105"/>
      <c r="P560" s="105"/>
      <c r="Q560" s="105"/>
      <c r="R560" s="105"/>
      <c r="S560" s="105"/>
      <c r="T560" s="105"/>
      <c r="U560" s="105"/>
      <c r="V560" s="126"/>
      <c r="W560" s="105"/>
      <c r="X560" s="126" t="s">
        <v>8772</v>
      </c>
    </row>
    <row r="561" spans="1:24" x14ac:dyDescent="0.25">
      <c r="A561" s="126" t="s">
        <v>9451</v>
      </c>
      <c r="B561" s="128">
        <v>2</v>
      </c>
      <c r="C561" s="126" t="s">
        <v>9455</v>
      </c>
      <c r="D561" s="21"/>
      <c r="E561" s="126" t="s">
        <v>760</v>
      </c>
      <c r="F561" s="126"/>
      <c r="G561" s="105"/>
      <c r="H561" s="105">
        <v>25</v>
      </c>
      <c r="I561" s="105">
        <v>25</v>
      </c>
      <c r="J561" s="105"/>
      <c r="K561" s="105"/>
      <c r="L561" s="105"/>
      <c r="M561" s="105"/>
      <c r="N561" s="105"/>
      <c r="O561" s="105"/>
      <c r="P561" s="105"/>
      <c r="Q561" s="105"/>
      <c r="R561" s="105"/>
      <c r="S561" s="105"/>
      <c r="T561" s="105"/>
      <c r="U561" s="105"/>
      <c r="V561" s="126"/>
      <c r="W561" s="105"/>
      <c r="X561" s="126" t="s">
        <v>8772</v>
      </c>
    </row>
    <row r="562" spans="1:24" x14ac:dyDescent="0.25">
      <c r="A562" s="126" t="s">
        <v>9451</v>
      </c>
      <c r="B562" s="128">
        <v>2</v>
      </c>
      <c r="C562" s="126" t="s">
        <v>9455</v>
      </c>
      <c r="D562" s="21"/>
      <c r="E562" s="126" t="s">
        <v>734</v>
      </c>
      <c r="F562" s="126"/>
      <c r="G562" s="105"/>
      <c r="H562" s="105">
        <v>65</v>
      </c>
      <c r="I562" s="105">
        <v>65</v>
      </c>
      <c r="J562" s="105"/>
      <c r="K562" s="105"/>
      <c r="L562" s="105"/>
      <c r="M562" s="105"/>
      <c r="N562" s="105"/>
      <c r="O562" s="105"/>
      <c r="P562" s="105"/>
      <c r="Q562" s="105"/>
      <c r="R562" s="105"/>
      <c r="S562" s="105"/>
      <c r="T562" s="105"/>
      <c r="U562" s="105"/>
      <c r="V562" s="126"/>
      <c r="W562" s="105"/>
      <c r="X562" s="126" t="s">
        <v>8772</v>
      </c>
    </row>
    <row r="563" spans="1:24" x14ac:dyDescent="0.25">
      <c r="A563" s="126" t="s">
        <v>9452</v>
      </c>
      <c r="B563" s="128">
        <v>2</v>
      </c>
      <c r="C563" s="126" t="s">
        <v>9455</v>
      </c>
      <c r="D563" s="21"/>
      <c r="E563" s="126" t="s">
        <v>760</v>
      </c>
      <c r="F563" s="126"/>
      <c r="G563" s="105"/>
      <c r="H563" s="105">
        <v>25</v>
      </c>
      <c r="I563" s="105">
        <v>25</v>
      </c>
      <c r="J563" s="105"/>
      <c r="K563" s="105"/>
      <c r="L563" s="105"/>
      <c r="M563" s="105"/>
      <c r="N563" s="105"/>
      <c r="O563" s="105"/>
      <c r="P563" s="105"/>
      <c r="Q563" s="105"/>
      <c r="R563" s="105"/>
      <c r="S563" s="105"/>
      <c r="T563" s="105"/>
      <c r="U563" s="105"/>
      <c r="V563" s="126"/>
      <c r="W563" s="105"/>
      <c r="X563" s="126" t="s">
        <v>8772</v>
      </c>
    </row>
    <row r="564" spans="1:24" x14ac:dyDescent="0.25">
      <c r="A564" s="126" t="s">
        <v>9452</v>
      </c>
      <c r="B564" s="128">
        <v>2</v>
      </c>
      <c r="C564" s="126" t="s">
        <v>9455</v>
      </c>
      <c r="D564" s="21"/>
      <c r="E564" s="126" t="s">
        <v>734</v>
      </c>
      <c r="F564" s="126"/>
      <c r="G564" s="105"/>
      <c r="H564" s="105">
        <v>65</v>
      </c>
      <c r="I564" s="105">
        <v>65</v>
      </c>
      <c r="J564" s="105"/>
      <c r="K564" s="105"/>
      <c r="L564" s="105"/>
      <c r="M564" s="105"/>
      <c r="N564" s="105"/>
      <c r="O564" s="105"/>
      <c r="P564" s="105"/>
      <c r="Q564" s="105"/>
      <c r="R564" s="105"/>
      <c r="S564" s="105"/>
      <c r="T564" s="105"/>
      <c r="U564" s="105"/>
      <c r="V564" s="126"/>
      <c r="W564" s="105"/>
      <c r="X564" s="126" t="s">
        <v>8772</v>
      </c>
    </row>
    <row r="565" spans="1:24" x14ac:dyDescent="0.25">
      <c r="A565" s="126" t="s">
        <v>9458</v>
      </c>
      <c r="B565" s="128">
        <v>1</v>
      </c>
      <c r="C565" s="126"/>
      <c r="D565" s="21"/>
      <c r="E565" s="126"/>
      <c r="F565" s="126"/>
      <c r="G565" s="105"/>
      <c r="H565" s="105">
        <v>138</v>
      </c>
      <c r="I565" s="105">
        <v>138</v>
      </c>
      <c r="J565" s="105"/>
      <c r="K565" s="105"/>
      <c r="L565" s="105"/>
      <c r="M565" s="105"/>
      <c r="N565" s="105"/>
      <c r="O565" s="105"/>
      <c r="P565" s="105"/>
      <c r="Q565" s="105"/>
      <c r="R565" s="105"/>
      <c r="S565" s="105"/>
      <c r="T565" s="105"/>
      <c r="U565" s="105"/>
      <c r="V565" s="126"/>
      <c r="W565" s="105"/>
      <c r="X565" s="126"/>
    </row>
    <row r="566" spans="1:24" x14ac:dyDescent="0.25">
      <c r="A566" s="126" t="s">
        <v>9459</v>
      </c>
      <c r="B566" s="128">
        <v>1</v>
      </c>
      <c r="C566" s="126"/>
      <c r="D566" s="21"/>
      <c r="E566" s="126"/>
      <c r="F566" s="126"/>
      <c r="G566" s="105"/>
      <c r="H566" s="105">
        <v>122</v>
      </c>
      <c r="I566" s="105">
        <v>122</v>
      </c>
      <c r="J566" s="105"/>
      <c r="K566" s="105"/>
      <c r="L566" s="105"/>
      <c r="M566" s="105"/>
      <c r="N566" s="105"/>
      <c r="O566" s="105"/>
      <c r="P566" s="105"/>
      <c r="Q566" s="105"/>
      <c r="R566" s="105"/>
      <c r="S566" s="105"/>
      <c r="T566" s="105"/>
      <c r="U566" s="105"/>
      <c r="V566" s="126"/>
      <c r="W566" s="105"/>
      <c r="X566" s="126"/>
    </row>
    <row r="567" spans="1:24" x14ac:dyDescent="0.25">
      <c r="A567" s="126" t="s">
        <v>9460</v>
      </c>
      <c r="B567" s="128">
        <v>1</v>
      </c>
      <c r="C567" s="126"/>
      <c r="D567" s="21"/>
      <c r="E567" s="126"/>
      <c r="F567" s="126"/>
      <c r="G567" s="105"/>
      <c r="H567" s="105">
        <v>188</v>
      </c>
      <c r="I567" s="105">
        <v>188</v>
      </c>
      <c r="J567" s="105"/>
      <c r="K567" s="105"/>
      <c r="L567" s="105"/>
      <c r="M567" s="105"/>
      <c r="N567" s="105"/>
      <c r="O567" s="105"/>
      <c r="P567" s="105"/>
      <c r="Q567" s="105"/>
      <c r="R567" s="105"/>
      <c r="S567" s="105"/>
      <c r="T567" s="105"/>
      <c r="U567" s="105"/>
      <c r="V567" s="126"/>
      <c r="W567" s="105"/>
      <c r="X567" s="126"/>
    </row>
    <row r="568" spans="1:24" x14ac:dyDescent="0.25">
      <c r="A568" s="126" t="s">
        <v>9461</v>
      </c>
      <c r="B568" s="128">
        <v>1</v>
      </c>
      <c r="C568" s="126"/>
      <c r="D568" s="21"/>
      <c r="E568" s="126"/>
      <c r="F568" s="126"/>
      <c r="G568" s="105"/>
      <c r="H568" s="105">
        <v>284</v>
      </c>
      <c r="I568" s="105">
        <v>284</v>
      </c>
      <c r="J568" s="105"/>
      <c r="K568" s="105"/>
      <c r="L568" s="105"/>
      <c r="M568" s="105"/>
      <c r="N568" s="105"/>
      <c r="O568" s="105"/>
      <c r="P568" s="105"/>
      <c r="Q568" s="105"/>
      <c r="R568" s="105"/>
      <c r="S568" s="105"/>
      <c r="T568" s="105"/>
      <c r="U568" s="105"/>
      <c r="V568" s="126"/>
      <c r="W568" s="105"/>
      <c r="X568" s="126"/>
    </row>
    <row r="569" spans="1:24" x14ac:dyDescent="0.25">
      <c r="A569" s="126" t="s">
        <v>9462</v>
      </c>
      <c r="B569" s="128">
        <v>1</v>
      </c>
      <c r="C569" s="126"/>
      <c r="D569" s="21"/>
      <c r="E569" s="126"/>
      <c r="F569" s="126"/>
      <c r="G569" s="105"/>
      <c r="H569" s="105">
        <v>258</v>
      </c>
      <c r="I569" s="105">
        <v>258</v>
      </c>
      <c r="J569" s="105"/>
      <c r="K569" s="105"/>
      <c r="L569" s="105"/>
      <c r="M569" s="105"/>
      <c r="N569" s="105"/>
      <c r="O569" s="105"/>
      <c r="P569" s="105"/>
      <c r="Q569" s="105"/>
      <c r="R569" s="105"/>
      <c r="S569" s="105"/>
      <c r="T569" s="105"/>
      <c r="U569" s="105"/>
      <c r="V569" s="126"/>
      <c r="W569" s="105"/>
      <c r="X569" s="126"/>
    </row>
    <row r="570" spans="1:24" x14ac:dyDescent="0.25">
      <c r="A570" s="126" t="s">
        <v>9463</v>
      </c>
      <c r="B570" s="128">
        <v>1</v>
      </c>
      <c r="C570" s="126"/>
      <c r="D570" s="21"/>
      <c r="E570" s="126"/>
      <c r="F570" s="126"/>
      <c r="G570" s="105"/>
      <c r="H570" s="105">
        <v>270</v>
      </c>
      <c r="I570" s="105">
        <v>270</v>
      </c>
      <c r="J570" s="105"/>
      <c r="K570" s="105"/>
      <c r="L570" s="105"/>
      <c r="M570" s="105"/>
      <c r="N570" s="105"/>
      <c r="O570" s="105"/>
      <c r="P570" s="105"/>
      <c r="Q570" s="105"/>
      <c r="R570" s="105"/>
      <c r="S570" s="105"/>
      <c r="T570" s="105"/>
      <c r="U570" s="105"/>
      <c r="V570" s="126"/>
      <c r="W570" s="105"/>
      <c r="X570" s="126"/>
    </row>
    <row r="571" spans="1:24" x14ac:dyDescent="0.25">
      <c r="A571" s="126" t="s">
        <v>9489</v>
      </c>
      <c r="B571" s="128">
        <v>1</v>
      </c>
      <c r="C571" s="126"/>
      <c r="D571" s="21"/>
      <c r="E571" s="126"/>
      <c r="F571" s="126"/>
      <c r="G571" s="105"/>
      <c r="H571" s="105">
        <v>120</v>
      </c>
      <c r="I571" s="105">
        <v>30</v>
      </c>
      <c r="J571" s="105"/>
      <c r="K571" s="105"/>
      <c r="L571" s="105"/>
      <c r="M571" s="105">
        <v>90</v>
      </c>
      <c r="N571" s="105"/>
      <c r="O571" s="105"/>
      <c r="P571" s="105"/>
      <c r="Q571" s="105"/>
      <c r="R571" s="105"/>
      <c r="S571" s="105"/>
      <c r="T571" s="105"/>
      <c r="U571" s="105"/>
      <c r="V571" s="126"/>
      <c r="W571" s="105"/>
      <c r="X571" s="126" t="s">
        <v>9212</v>
      </c>
    </row>
    <row r="572" spans="1:24" x14ac:dyDescent="0.25">
      <c r="A572" s="126" t="s">
        <v>9489</v>
      </c>
      <c r="B572" s="128">
        <v>1</v>
      </c>
      <c r="C572" s="126"/>
      <c r="D572" s="21"/>
      <c r="E572" s="126"/>
      <c r="F572" s="126"/>
      <c r="G572" s="105"/>
      <c r="H572" s="105">
        <v>60</v>
      </c>
      <c r="I572" s="105">
        <v>60</v>
      </c>
      <c r="J572" s="105"/>
      <c r="K572" s="105"/>
      <c r="L572" s="105"/>
      <c r="M572" s="105"/>
      <c r="N572" s="105"/>
      <c r="O572" s="105"/>
      <c r="P572" s="105"/>
      <c r="Q572" s="105"/>
      <c r="R572" s="105"/>
      <c r="S572" s="105"/>
      <c r="T572" s="105"/>
      <c r="U572" s="105"/>
      <c r="V572" s="126"/>
      <c r="W572" s="105"/>
      <c r="X572" s="126" t="s">
        <v>9213</v>
      </c>
    </row>
    <row r="573" spans="1:24" x14ac:dyDescent="0.25">
      <c r="A573" s="126" t="s">
        <v>9490</v>
      </c>
      <c r="B573" s="128">
        <v>1</v>
      </c>
      <c r="C573" s="126"/>
      <c r="D573" s="21"/>
      <c r="E573" s="126"/>
      <c r="F573" s="126"/>
      <c r="G573" s="105"/>
      <c r="H573" s="105">
        <v>60</v>
      </c>
      <c r="I573" s="105">
        <v>60</v>
      </c>
      <c r="J573" s="105"/>
      <c r="K573" s="105"/>
      <c r="L573" s="105"/>
      <c r="M573" s="105"/>
      <c r="N573" s="105"/>
      <c r="O573" s="105"/>
      <c r="P573" s="105"/>
      <c r="Q573" s="105"/>
      <c r="R573" s="105"/>
      <c r="S573" s="105"/>
      <c r="T573" s="105"/>
      <c r="U573" s="105"/>
      <c r="V573" s="126"/>
      <c r="W573" s="105"/>
      <c r="X573" s="126" t="s">
        <v>9213</v>
      </c>
    </row>
    <row r="574" spans="1:24" x14ac:dyDescent="0.25">
      <c r="A574" s="126" t="s">
        <v>9490</v>
      </c>
      <c r="B574" s="128">
        <v>1</v>
      </c>
      <c r="C574" s="126"/>
      <c r="D574" s="21"/>
      <c r="E574" s="126"/>
      <c r="F574" s="126"/>
      <c r="G574" s="105"/>
      <c r="H574" s="105">
        <v>60</v>
      </c>
      <c r="I574" s="105">
        <v>60</v>
      </c>
      <c r="J574" s="105"/>
      <c r="K574" s="105"/>
      <c r="L574" s="105"/>
      <c r="M574" s="105"/>
      <c r="N574" s="105"/>
      <c r="O574" s="105"/>
      <c r="P574" s="105"/>
      <c r="Q574" s="105"/>
      <c r="R574" s="105"/>
      <c r="S574" s="105"/>
      <c r="T574" s="105"/>
      <c r="U574" s="105"/>
      <c r="V574" s="126"/>
      <c r="W574" s="105"/>
      <c r="X574" s="126" t="s">
        <v>9213</v>
      </c>
    </row>
    <row r="575" spans="1:24" x14ac:dyDescent="0.25">
      <c r="A575" s="126" t="s">
        <v>9491</v>
      </c>
      <c r="B575" s="128">
        <v>1</v>
      </c>
      <c r="C575" s="126"/>
      <c r="D575" s="21"/>
      <c r="E575" s="126"/>
      <c r="F575" s="126"/>
      <c r="G575" s="105"/>
      <c r="H575" s="105">
        <v>60</v>
      </c>
      <c r="I575" s="105">
        <v>60</v>
      </c>
      <c r="J575" s="105"/>
      <c r="K575" s="105"/>
      <c r="L575" s="105"/>
      <c r="M575" s="105"/>
      <c r="N575" s="105"/>
      <c r="O575" s="105"/>
      <c r="P575" s="105"/>
      <c r="Q575" s="105"/>
      <c r="R575" s="105"/>
      <c r="S575" s="105"/>
      <c r="T575" s="105"/>
      <c r="U575" s="105"/>
      <c r="V575" s="126"/>
      <c r="W575" s="105"/>
      <c r="X575" s="126" t="s">
        <v>9213</v>
      </c>
    </row>
    <row r="576" spans="1:24" x14ac:dyDescent="0.25">
      <c r="A576" s="126" t="s">
        <v>9491</v>
      </c>
      <c r="B576" s="128">
        <v>1</v>
      </c>
      <c r="C576" s="126"/>
      <c r="D576" s="21"/>
      <c r="E576" s="126"/>
      <c r="F576" s="126"/>
      <c r="G576" s="105"/>
      <c r="H576" s="105">
        <v>60</v>
      </c>
      <c r="I576" s="105">
        <v>60</v>
      </c>
      <c r="J576" s="105"/>
      <c r="K576" s="105"/>
      <c r="L576" s="105"/>
      <c r="M576" s="105"/>
      <c r="N576" s="105"/>
      <c r="O576" s="105"/>
      <c r="P576" s="105"/>
      <c r="Q576" s="105"/>
      <c r="R576" s="105"/>
      <c r="S576" s="105"/>
      <c r="T576" s="105"/>
      <c r="U576" s="105"/>
      <c r="V576" s="126"/>
      <c r="W576" s="105"/>
      <c r="X576" s="126" t="s">
        <v>9213</v>
      </c>
    </row>
    <row r="577" spans="1:24" x14ac:dyDescent="0.25">
      <c r="A577" s="126" t="s">
        <v>9492</v>
      </c>
      <c r="B577" s="128">
        <v>1</v>
      </c>
      <c r="C577" s="126"/>
      <c r="D577" s="21"/>
      <c r="E577" s="126"/>
      <c r="F577" s="126"/>
      <c r="G577" s="105"/>
      <c r="H577" s="105">
        <v>60</v>
      </c>
      <c r="I577" s="105">
        <v>60</v>
      </c>
      <c r="J577" s="105"/>
      <c r="K577" s="105"/>
      <c r="L577" s="105"/>
      <c r="M577" s="105"/>
      <c r="N577" s="105"/>
      <c r="O577" s="105"/>
      <c r="P577" s="105"/>
      <c r="Q577" s="105"/>
      <c r="R577" s="105"/>
      <c r="S577" s="105"/>
      <c r="T577" s="105"/>
      <c r="U577" s="105"/>
      <c r="V577" s="126"/>
      <c r="W577" s="105"/>
      <c r="X577" s="126" t="s">
        <v>9213</v>
      </c>
    </row>
    <row r="578" spans="1:24" x14ac:dyDescent="0.25">
      <c r="A578" s="126" t="s">
        <v>9492</v>
      </c>
      <c r="B578" s="128">
        <v>1</v>
      </c>
      <c r="C578" s="126"/>
      <c r="D578" s="21"/>
      <c r="E578" s="126"/>
      <c r="F578" s="126"/>
      <c r="G578" s="105"/>
      <c r="H578" s="105">
        <v>60</v>
      </c>
      <c r="I578" s="105">
        <v>60</v>
      </c>
      <c r="J578" s="105"/>
      <c r="K578" s="105"/>
      <c r="L578" s="105"/>
      <c r="M578" s="105"/>
      <c r="N578" s="105"/>
      <c r="O578" s="105"/>
      <c r="P578" s="105"/>
      <c r="Q578" s="105"/>
      <c r="R578" s="105"/>
      <c r="S578" s="105"/>
      <c r="T578" s="105"/>
      <c r="U578" s="105"/>
      <c r="V578" s="126"/>
      <c r="W578" s="105"/>
      <c r="X578" s="126" t="s">
        <v>9213</v>
      </c>
    </row>
    <row r="579" spans="1:24" x14ac:dyDescent="0.25">
      <c r="A579" s="126" t="s">
        <v>9493</v>
      </c>
      <c r="B579" s="128">
        <v>1</v>
      </c>
      <c r="C579" s="126"/>
      <c r="D579" s="21"/>
      <c r="E579" s="126"/>
      <c r="F579" s="126"/>
      <c r="G579" s="105"/>
      <c r="H579" s="105">
        <v>60</v>
      </c>
      <c r="I579" s="105">
        <v>60</v>
      </c>
      <c r="J579" s="105"/>
      <c r="K579" s="105"/>
      <c r="L579" s="105"/>
      <c r="M579" s="105"/>
      <c r="N579" s="105"/>
      <c r="O579" s="105"/>
      <c r="P579" s="105"/>
      <c r="Q579" s="105"/>
      <c r="R579" s="105"/>
      <c r="S579" s="105"/>
      <c r="T579" s="105"/>
      <c r="U579" s="105"/>
      <c r="V579" s="126"/>
      <c r="W579" s="105"/>
      <c r="X579" s="126" t="s">
        <v>9213</v>
      </c>
    </row>
    <row r="580" spans="1:24" x14ac:dyDescent="0.25">
      <c r="A580" s="126" t="s">
        <v>9493</v>
      </c>
      <c r="B580" s="128">
        <v>1</v>
      </c>
      <c r="C580" s="126"/>
      <c r="D580" s="21"/>
      <c r="E580" s="126"/>
      <c r="F580" s="126"/>
      <c r="G580" s="105"/>
      <c r="H580" s="105">
        <v>60</v>
      </c>
      <c r="I580" s="105">
        <v>60</v>
      </c>
      <c r="J580" s="105"/>
      <c r="K580" s="105"/>
      <c r="L580" s="105"/>
      <c r="M580" s="105"/>
      <c r="N580" s="105"/>
      <c r="O580" s="105"/>
      <c r="P580" s="105"/>
      <c r="Q580" s="105"/>
      <c r="R580" s="105"/>
      <c r="S580" s="105"/>
      <c r="T580" s="105"/>
      <c r="U580" s="105"/>
      <c r="V580" s="126"/>
      <c r="W580" s="105"/>
      <c r="X580" s="126" t="s">
        <v>9213</v>
      </c>
    </row>
    <row r="581" spans="1:24" x14ac:dyDescent="0.25">
      <c r="A581" s="126" t="s">
        <v>9494</v>
      </c>
      <c r="B581" s="128">
        <v>1</v>
      </c>
      <c r="C581" s="126"/>
      <c r="D581" s="21"/>
      <c r="E581" s="126"/>
      <c r="F581" s="126"/>
      <c r="G581" s="105"/>
      <c r="H581" s="105">
        <v>60</v>
      </c>
      <c r="I581" s="105">
        <v>60</v>
      </c>
      <c r="J581" s="105"/>
      <c r="K581" s="105"/>
      <c r="L581" s="105"/>
      <c r="M581" s="105"/>
      <c r="N581" s="105"/>
      <c r="O581" s="105"/>
      <c r="P581" s="105"/>
      <c r="Q581" s="105"/>
      <c r="R581" s="105"/>
      <c r="S581" s="105"/>
      <c r="T581" s="105"/>
      <c r="U581" s="105"/>
      <c r="V581" s="126"/>
      <c r="W581" s="105"/>
      <c r="X581" s="126" t="s">
        <v>9213</v>
      </c>
    </row>
    <row r="582" spans="1:24" x14ac:dyDescent="0.25">
      <c r="A582" s="126" t="s">
        <v>9494</v>
      </c>
      <c r="B582" s="128">
        <v>1</v>
      </c>
      <c r="C582" s="126"/>
      <c r="D582" s="21"/>
      <c r="E582" s="126"/>
      <c r="F582" s="126"/>
      <c r="G582" s="105"/>
      <c r="H582" s="105">
        <v>60</v>
      </c>
      <c r="I582" s="105">
        <v>60</v>
      </c>
      <c r="J582" s="105"/>
      <c r="K582" s="105"/>
      <c r="L582" s="105"/>
      <c r="M582" s="105"/>
      <c r="N582" s="105"/>
      <c r="O582" s="105"/>
      <c r="P582" s="105"/>
      <c r="Q582" s="105"/>
      <c r="R582" s="105"/>
      <c r="S582" s="105"/>
      <c r="T582" s="105"/>
      <c r="U582" s="105"/>
      <c r="V582" s="126"/>
      <c r="W582" s="105"/>
      <c r="X582" s="126" t="s">
        <v>9213</v>
      </c>
    </row>
    <row r="583" spans="1:24" x14ac:dyDescent="0.25">
      <c r="A583" s="126" t="s">
        <v>9495</v>
      </c>
      <c r="B583" s="128">
        <v>1</v>
      </c>
      <c r="C583" s="126"/>
      <c r="D583" s="21"/>
      <c r="E583" s="126"/>
      <c r="F583" s="126"/>
      <c r="G583" s="105"/>
      <c r="H583" s="105">
        <v>60</v>
      </c>
      <c r="I583" s="105">
        <v>60</v>
      </c>
      <c r="J583" s="105"/>
      <c r="K583" s="105"/>
      <c r="L583" s="105"/>
      <c r="M583" s="105"/>
      <c r="N583" s="105"/>
      <c r="O583" s="105"/>
      <c r="P583" s="105"/>
      <c r="Q583" s="105"/>
      <c r="R583" s="105"/>
      <c r="S583" s="105"/>
      <c r="T583" s="105"/>
      <c r="U583" s="105"/>
      <c r="V583" s="126"/>
      <c r="W583" s="105"/>
      <c r="X583" s="126" t="s">
        <v>9213</v>
      </c>
    </row>
    <row r="584" spans="1:24" x14ac:dyDescent="0.25">
      <c r="A584" s="126" t="s">
        <v>9495</v>
      </c>
      <c r="B584" s="128">
        <v>1</v>
      </c>
      <c r="C584" s="126"/>
      <c r="D584" s="21"/>
      <c r="E584" s="126"/>
      <c r="F584" s="126"/>
      <c r="G584" s="105"/>
      <c r="H584" s="105">
        <v>60</v>
      </c>
      <c r="I584" s="105">
        <v>60</v>
      </c>
      <c r="J584" s="105"/>
      <c r="K584" s="105"/>
      <c r="L584" s="105"/>
      <c r="M584" s="105"/>
      <c r="N584" s="105"/>
      <c r="O584" s="105"/>
      <c r="P584" s="105"/>
      <c r="Q584" s="105"/>
      <c r="R584" s="105"/>
      <c r="S584" s="105"/>
      <c r="T584" s="105"/>
      <c r="U584" s="105"/>
      <c r="V584" s="126"/>
      <c r="W584" s="105"/>
      <c r="X584" s="126" t="s">
        <v>9213</v>
      </c>
    </row>
    <row r="585" spans="1:24" x14ac:dyDescent="0.25">
      <c r="A585" s="126" t="s">
        <v>9496</v>
      </c>
      <c r="B585" s="128">
        <v>1</v>
      </c>
      <c r="C585" s="126"/>
      <c r="D585" s="21"/>
      <c r="E585" s="126"/>
      <c r="F585" s="126"/>
      <c r="G585" s="105"/>
      <c r="H585" s="105">
        <v>60</v>
      </c>
      <c r="I585" s="105">
        <v>60</v>
      </c>
      <c r="J585" s="105"/>
      <c r="K585" s="105"/>
      <c r="L585" s="105"/>
      <c r="M585" s="105"/>
      <c r="N585" s="105"/>
      <c r="O585" s="105"/>
      <c r="P585" s="105"/>
      <c r="Q585" s="105"/>
      <c r="R585" s="105"/>
      <c r="S585" s="105"/>
      <c r="T585" s="105"/>
      <c r="U585" s="105"/>
      <c r="V585" s="126"/>
      <c r="W585" s="105"/>
      <c r="X585" s="126" t="s">
        <v>9213</v>
      </c>
    </row>
    <row r="586" spans="1:24" x14ac:dyDescent="0.25">
      <c r="A586" s="126" t="s">
        <v>9496</v>
      </c>
      <c r="B586" s="128">
        <v>1</v>
      </c>
      <c r="C586" s="126"/>
      <c r="D586" s="21"/>
      <c r="E586" s="126"/>
      <c r="F586" s="126"/>
      <c r="G586" s="105"/>
      <c r="H586" s="105">
        <v>60</v>
      </c>
      <c r="I586" s="105">
        <v>60</v>
      </c>
      <c r="J586" s="105"/>
      <c r="K586" s="105"/>
      <c r="L586" s="105"/>
      <c r="M586" s="105"/>
      <c r="N586" s="105"/>
      <c r="O586" s="105"/>
      <c r="P586" s="105"/>
      <c r="Q586" s="105"/>
      <c r="R586" s="105"/>
      <c r="S586" s="105"/>
      <c r="T586" s="105"/>
      <c r="U586" s="105"/>
      <c r="V586" s="126"/>
      <c r="W586" s="105"/>
      <c r="X586" s="126" t="s">
        <v>9213</v>
      </c>
    </row>
    <row r="587" spans="1:24" x14ac:dyDescent="0.25">
      <c r="A587" s="126" t="s">
        <v>9497</v>
      </c>
      <c r="B587" s="128">
        <v>1</v>
      </c>
      <c r="C587" s="126"/>
      <c r="D587" s="21"/>
      <c r="E587" s="126"/>
      <c r="F587" s="126"/>
      <c r="G587" s="105"/>
      <c r="H587" s="105">
        <v>60</v>
      </c>
      <c r="I587" s="105">
        <v>60</v>
      </c>
      <c r="J587" s="105"/>
      <c r="K587" s="105"/>
      <c r="L587" s="105"/>
      <c r="M587" s="105"/>
      <c r="N587" s="105"/>
      <c r="O587" s="105"/>
      <c r="P587" s="105"/>
      <c r="Q587" s="105"/>
      <c r="R587" s="105"/>
      <c r="S587" s="105"/>
      <c r="T587" s="105"/>
      <c r="U587" s="105"/>
      <c r="V587" s="126"/>
      <c r="W587" s="105"/>
      <c r="X587" s="126" t="s">
        <v>9213</v>
      </c>
    </row>
    <row r="588" spans="1:24" x14ac:dyDescent="0.25">
      <c r="A588" s="126" t="s">
        <v>9497</v>
      </c>
      <c r="B588" s="128">
        <v>1</v>
      </c>
      <c r="C588" s="126"/>
      <c r="D588" s="21"/>
      <c r="E588" s="126"/>
      <c r="F588" s="126"/>
      <c r="G588" s="105"/>
      <c r="H588" s="105">
        <v>60</v>
      </c>
      <c r="I588" s="105">
        <v>60</v>
      </c>
      <c r="J588" s="105"/>
      <c r="K588" s="105"/>
      <c r="L588" s="105"/>
      <c r="M588" s="105"/>
      <c r="N588" s="105"/>
      <c r="O588" s="105"/>
      <c r="P588" s="105"/>
      <c r="Q588" s="105"/>
      <c r="R588" s="105"/>
      <c r="S588" s="105"/>
      <c r="T588" s="105"/>
      <c r="U588" s="105"/>
      <c r="V588" s="126"/>
      <c r="W588" s="105"/>
      <c r="X588" s="126" t="s">
        <v>9213</v>
      </c>
    </row>
    <row r="589" spans="1:24" x14ac:dyDescent="0.25">
      <c r="A589" s="126" t="s">
        <v>9498</v>
      </c>
      <c r="B589" s="128">
        <v>1</v>
      </c>
      <c r="C589" s="126"/>
      <c r="D589" s="21"/>
      <c r="E589" s="126"/>
      <c r="F589" s="126"/>
      <c r="G589" s="105"/>
      <c r="H589" s="105">
        <v>60</v>
      </c>
      <c r="I589" s="105">
        <v>60</v>
      </c>
      <c r="J589" s="105"/>
      <c r="K589" s="105"/>
      <c r="L589" s="105"/>
      <c r="M589" s="105"/>
      <c r="N589" s="105"/>
      <c r="O589" s="105"/>
      <c r="P589" s="105"/>
      <c r="Q589" s="105"/>
      <c r="R589" s="105"/>
      <c r="S589" s="105"/>
      <c r="T589" s="105"/>
      <c r="U589" s="105"/>
      <c r="V589" s="126"/>
      <c r="W589" s="105"/>
      <c r="X589" s="126" t="s">
        <v>9213</v>
      </c>
    </row>
    <row r="590" spans="1:24" x14ac:dyDescent="0.25">
      <c r="A590" s="126" t="s">
        <v>9498</v>
      </c>
      <c r="B590" s="128">
        <v>1</v>
      </c>
      <c r="C590" s="126"/>
      <c r="D590" s="21"/>
      <c r="E590" s="126"/>
      <c r="F590" s="126"/>
      <c r="G590" s="105"/>
      <c r="H590" s="105">
        <v>60</v>
      </c>
      <c r="I590" s="105">
        <v>60</v>
      </c>
      <c r="J590" s="105"/>
      <c r="K590" s="105"/>
      <c r="L590" s="105"/>
      <c r="M590" s="105"/>
      <c r="N590" s="105"/>
      <c r="O590" s="105"/>
      <c r="P590" s="105"/>
      <c r="Q590" s="105"/>
      <c r="R590" s="105"/>
      <c r="S590" s="105"/>
      <c r="T590" s="105"/>
      <c r="U590" s="105"/>
      <c r="V590" s="126"/>
      <c r="W590" s="105"/>
      <c r="X590" s="126" t="s">
        <v>9213</v>
      </c>
    </row>
    <row r="591" spans="1:24" x14ac:dyDescent="0.25">
      <c r="A591" s="126" t="s">
        <v>9499</v>
      </c>
      <c r="B591" s="128">
        <v>1</v>
      </c>
      <c r="C591" s="126"/>
      <c r="D591" s="21"/>
      <c r="E591" s="126"/>
      <c r="F591" s="126"/>
      <c r="G591" s="105"/>
      <c r="H591" s="105">
        <v>60</v>
      </c>
      <c r="I591" s="105">
        <v>60</v>
      </c>
      <c r="J591" s="105"/>
      <c r="K591" s="105"/>
      <c r="L591" s="105"/>
      <c r="M591" s="105"/>
      <c r="N591" s="105"/>
      <c r="O591" s="105"/>
      <c r="P591" s="105"/>
      <c r="Q591" s="105"/>
      <c r="R591" s="105"/>
      <c r="S591" s="105"/>
      <c r="T591" s="105"/>
      <c r="U591" s="105"/>
      <c r="V591" s="126"/>
      <c r="W591" s="105"/>
      <c r="X591" s="126" t="s">
        <v>9213</v>
      </c>
    </row>
    <row r="592" spans="1:24" x14ac:dyDescent="0.25">
      <c r="A592" s="126" t="s">
        <v>9499</v>
      </c>
      <c r="B592" s="128">
        <v>1</v>
      </c>
      <c r="C592" s="126"/>
      <c r="D592" s="21"/>
      <c r="E592" s="126"/>
      <c r="F592" s="126"/>
      <c r="G592" s="105"/>
      <c r="H592" s="105">
        <v>60</v>
      </c>
      <c r="I592" s="105">
        <v>60</v>
      </c>
      <c r="J592" s="105"/>
      <c r="K592" s="105"/>
      <c r="L592" s="105"/>
      <c r="M592" s="105"/>
      <c r="N592" s="105"/>
      <c r="O592" s="105"/>
      <c r="P592" s="105"/>
      <c r="Q592" s="105"/>
      <c r="R592" s="105"/>
      <c r="S592" s="105"/>
      <c r="T592" s="105"/>
      <c r="U592" s="105"/>
      <c r="V592" s="126"/>
      <c r="W592" s="105"/>
      <c r="X592" s="126" t="s">
        <v>9213</v>
      </c>
    </row>
    <row r="593" spans="1:24" x14ac:dyDescent="0.25">
      <c r="A593" s="126" t="s">
        <v>9500</v>
      </c>
      <c r="B593" s="128">
        <v>1</v>
      </c>
      <c r="C593" s="126"/>
      <c r="D593" s="21"/>
      <c r="E593" s="126"/>
      <c r="F593" s="126"/>
      <c r="G593" s="105"/>
      <c r="H593" s="105">
        <v>60</v>
      </c>
      <c r="I593" s="105">
        <v>60</v>
      </c>
      <c r="J593" s="105"/>
      <c r="K593" s="105"/>
      <c r="L593" s="105"/>
      <c r="M593" s="105"/>
      <c r="N593" s="105"/>
      <c r="O593" s="105"/>
      <c r="P593" s="105"/>
      <c r="Q593" s="105"/>
      <c r="R593" s="105"/>
      <c r="S593" s="105"/>
      <c r="T593" s="105"/>
      <c r="U593" s="105"/>
      <c r="V593" s="126"/>
      <c r="W593" s="105"/>
      <c r="X593" s="126" t="s">
        <v>9213</v>
      </c>
    </row>
    <row r="594" spans="1:24" x14ac:dyDescent="0.25">
      <c r="A594" s="126" t="s">
        <v>9500</v>
      </c>
      <c r="B594" s="128">
        <v>1</v>
      </c>
      <c r="C594" s="126"/>
      <c r="D594" s="21"/>
      <c r="E594" s="126"/>
      <c r="F594" s="126"/>
      <c r="G594" s="105"/>
      <c r="H594" s="105">
        <v>60</v>
      </c>
      <c r="I594" s="105">
        <v>60</v>
      </c>
      <c r="J594" s="105"/>
      <c r="K594" s="105"/>
      <c r="L594" s="105"/>
      <c r="M594" s="105"/>
      <c r="N594" s="105"/>
      <c r="O594" s="105"/>
      <c r="P594" s="105"/>
      <c r="Q594" s="105"/>
      <c r="R594" s="105"/>
      <c r="S594" s="105"/>
      <c r="T594" s="105"/>
      <c r="U594" s="105"/>
      <c r="V594" s="126"/>
      <c r="W594" s="105"/>
      <c r="X594" s="126" t="s">
        <v>9213</v>
      </c>
    </row>
    <row r="595" spans="1:24" x14ac:dyDescent="0.25">
      <c r="A595" s="126" t="s">
        <v>9501</v>
      </c>
      <c r="B595" s="128">
        <v>1</v>
      </c>
      <c r="C595" s="126"/>
      <c r="D595" s="21"/>
      <c r="E595" s="126"/>
      <c r="F595" s="126"/>
      <c r="G595" s="105"/>
      <c r="H595" s="105">
        <v>60</v>
      </c>
      <c r="I595" s="105">
        <v>60</v>
      </c>
      <c r="J595" s="105"/>
      <c r="K595" s="105"/>
      <c r="L595" s="105"/>
      <c r="M595" s="105"/>
      <c r="N595" s="105"/>
      <c r="O595" s="105"/>
      <c r="P595" s="105"/>
      <c r="Q595" s="105"/>
      <c r="R595" s="105"/>
      <c r="S595" s="105"/>
      <c r="T595" s="105"/>
      <c r="U595" s="105"/>
      <c r="V595" s="126"/>
      <c r="W595" s="105"/>
      <c r="X595" s="126" t="s">
        <v>9213</v>
      </c>
    </row>
    <row r="596" spans="1:24" x14ac:dyDescent="0.25">
      <c r="A596" s="126" t="s">
        <v>9501</v>
      </c>
      <c r="B596" s="128">
        <v>1</v>
      </c>
      <c r="C596" s="126"/>
      <c r="D596" s="21"/>
      <c r="E596" s="126"/>
      <c r="F596" s="126"/>
      <c r="G596" s="105"/>
      <c r="H596" s="105">
        <v>60</v>
      </c>
      <c r="I596" s="105">
        <v>60</v>
      </c>
      <c r="J596" s="105"/>
      <c r="K596" s="105"/>
      <c r="L596" s="105"/>
      <c r="M596" s="105"/>
      <c r="N596" s="105"/>
      <c r="O596" s="105"/>
      <c r="P596" s="105"/>
      <c r="Q596" s="105"/>
      <c r="R596" s="105"/>
      <c r="S596" s="105"/>
      <c r="T596" s="105"/>
      <c r="U596" s="105"/>
      <c r="V596" s="126"/>
      <c r="W596" s="105"/>
      <c r="X596" s="126" t="s">
        <v>9213</v>
      </c>
    </row>
    <row r="597" spans="1:24" x14ac:dyDescent="0.25">
      <c r="A597" s="126" t="s">
        <v>9502</v>
      </c>
      <c r="B597" s="128">
        <v>1</v>
      </c>
      <c r="C597" s="126"/>
      <c r="D597" s="21"/>
      <c r="E597" s="126"/>
      <c r="F597" s="126"/>
      <c r="G597" s="105"/>
      <c r="H597" s="105">
        <v>60</v>
      </c>
      <c r="I597" s="105">
        <v>60</v>
      </c>
      <c r="J597" s="105"/>
      <c r="K597" s="105"/>
      <c r="L597" s="105"/>
      <c r="M597" s="105"/>
      <c r="N597" s="105"/>
      <c r="O597" s="105"/>
      <c r="P597" s="105"/>
      <c r="Q597" s="105"/>
      <c r="R597" s="105"/>
      <c r="S597" s="105"/>
      <c r="T597" s="105"/>
      <c r="U597" s="105"/>
      <c r="V597" s="126"/>
      <c r="W597" s="105"/>
      <c r="X597" s="126" t="s">
        <v>9213</v>
      </c>
    </row>
    <row r="598" spans="1:24" x14ac:dyDescent="0.25">
      <c r="A598" s="126" t="s">
        <v>9502</v>
      </c>
      <c r="B598" s="128">
        <v>1</v>
      </c>
      <c r="C598" s="126"/>
      <c r="D598" s="21"/>
      <c r="E598" s="126"/>
      <c r="F598" s="126"/>
      <c r="G598" s="105"/>
      <c r="H598" s="105">
        <v>60</v>
      </c>
      <c r="I598" s="105">
        <v>60</v>
      </c>
      <c r="J598" s="105"/>
      <c r="K598" s="105"/>
      <c r="L598" s="105"/>
      <c r="M598" s="105"/>
      <c r="N598" s="105"/>
      <c r="O598" s="105"/>
      <c r="P598" s="105"/>
      <c r="Q598" s="105"/>
      <c r="R598" s="105"/>
      <c r="S598" s="105"/>
      <c r="T598" s="105"/>
      <c r="U598" s="105"/>
      <c r="V598" s="126"/>
      <c r="W598" s="105"/>
      <c r="X598" s="126" t="s">
        <v>9213</v>
      </c>
    </row>
    <row r="599" spans="1:24" x14ac:dyDescent="0.25">
      <c r="A599" s="126" t="s">
        <v>9503</v>
      </c>
      <c r="B599" s="128">
        <v>1</v>
      </c>
      <c r="C599" s="126"/>
      <c r="D599" s="21"/>
      <c r="E599" s="126"/>
      <c r="F599" s="126"/>
      <c r="G599" s="105"/>
      <c r="H599" s="105">
        <v>60</v>
      </c>
      <c r="I599" s="105">
        <v>60</v>
      </c>
      <c r="J599" s="105"/>
      <c r="K599" s="105"/>
      <c r="L599" s="105"/>
      <c r="M599" s="105"/>
      <c r="N599" s="105"/>
      <c r="O599" s="105"/>
      <c r="P599" s="105"/>
      <c r="Q599" s="105"/>
      <c r="R599" s="105"/>
      <c r="S599" s="105"/>
      <c r="T599" s="105"/>
      <c r="U599" s="105"/>
      <c r="V599" s="126"/>
      <c r="W599" s="105"/>
      <c r="X599" s="126" t="s">
        <v>9213</v>
      </c>
    </row>
    <row r="600" spans="1:24" x14ac:dyDescent="0.25">
      <c r="A600" s="126" t="s">
        <v>9503</v>
      </c>
      <c r="B600" s="128">
        <v>1</v>
      </c>
      <c r="C600" s="126"/>
      <c r="D600" s="21"/>
      <c r="E600" s="126"/>
      <c r="F600" s="126"/>
      <c r="G600" s="105"/>
      <c r="H600" s="105">
        <v>60</v>
      </c>
      <c r="I600" s="105">
        <v>60</v>
      </c>
      <c r="J600" s="105"/>
      <c r="K600" s="105"/>
      <c r="L600" s="105"/>
      <c r="M600" s="105"/>
      <c r="N600" s="105"/>
      <c r="O600" s="105"/>
      <c r="P600" s="105"/>
      <c r="Q600" s="105"/>
      <c r="R600" s="105"/>
      <c r="S600" s="105"/>
      <c r="T600" s="105"/>
      <c r="U600" s="105"/>
      <c r="V600" s="126"/>
      <c r="W600" s="105"/>
      <c r="X600" s="126" t="s">
        <v>9213</v>
      </c>
    </row>
    <row r="601" spans="1:24" x14ac:dyDescent="0.25">
      <c r="A601" s="126" t="s">
        <v>9504</v>
      </c>
      <c r="B601" s="128">
        <v>1</v>
      </c>
      <c r="C601" s="126"/>
      <c r="D601" s="21"/>
      <c r="E601" s="126"/>
      <c r="F601" s="126"/>
      <c r="G601" s="105"/>
      <c r="H601" s="105">
        <v>60</v>
      </c>
      <c r="I601" s="105">
        <v>60</v>
      </c>
      <c r="J601" s="105"/>
      <c r="K601" s="105"/>
      <c r="L601" s="105"/>
      <c r="M601" s="105"/>
      <c r="N601" s="105"/>
      <c r="O601" s="105"/>
      <c r="P601" s="105"/>
      <c r="Q601" s="105"/>
      <c r="R601" s="105"/>
      <c r="S601" s="105"/>
      <c r="T601" s="105"/>
      <c r="U601" s="105"/>
      <c r="V601" s="126"/>
      <c r="W601" s="105"/>
      <c r="X601" s="126" t="s">
        <v>9213</v>
      </c>
    </row>
    <row r="602" spans="1:24" x14ac:dyDescent="0.25">
      <c r="A602" s="126" t="s">
        <v>9504</v>
      </c>
      <c r="B602" s="128">
        <v>1</v>
      </c>
      <c r="C602" s="126"/>
      <c r="D602" s="21"/>
      <c r="E602" s="126"/>
      <c r="F602" s="126"/>
      <c r="G602" s="105"/>
      <c r="H602" s="105">
        <v>60</v>
      </c>
      <c r="I602" s="105">
        <v>60</v>
      </c>
      <c r="J602" s="105"/>
      <c r="K602" s="105"/>
      <c r="L602" s="105"/>
      <c r="M602" s="105"/>
      <c r="N602" s="105"/>
      <c r="O602" s="105"/>
      <c r="P602" s="105"/>
      <c r="Q602" s="105"/>
      <c r="R602" s="105"/>
      <c r="S602" s="105"/>
      <c r="T602" s="105"/>
      <c r="U602" s="105"/>
      <c r="V602" s="126"/>
      <c r="W602" s="105"/>
      <c r="X602" s="126" t="s">
        <v>9213</v>
      </c>
    </row>
    <row r="603" spans="1:24" x14ac:dyDescent="0.25">
      <c r="A603" s="126" t="s">
        <v>9505</v>
      </c>
      <c r="B603" s="128">
        <v>1</v>
      </c>
      <c r="C603" s="126"/>
      <c r="D603" s="21"/>
      <c r="E603" s="126"/>
      <c r="F603" s="126"/>
      <c r="G603" s="105"/>
      <c r="H603" s="105">
        <v>60</v>
      </c>
      <c r="I603" s="105">
        <v>60</v>
      </c>
      <c r="J603" s="105"/>
      <c r="K603" s="105"/>
      <c r="L603" s="105"/>
      <c r="M603" s="105"/>
      <c r="N603" s="105"/>
      <c r="O603" s="105"/>
      <c r="P603" s="105"/>
      <c r="Q603" s="105"/>
      <c r="R603" s="105"/>
      <c r="S603" s="105"/>
      <c r="T603" s="105"/>
      <c r="U603" s="105"/>
      <c r="V603" s="126"/>
      <c r="W603" s="105"/>
      <c r="X603" s="126" t="s">
        <v>9213</v>
      </c>
    </row>
    <row r="604" spans="1:24" x14ac:dyDescent="0.25">
      <c r="A604" s="126" t="s">
        <v>9505</v>
      </c>
      <c r="B604" s="128">
        <v>1</v>
      </c>
      <c r="C604" s="126"/>
      <c r="D604" s="21"/>
      <c r="E604" s="126"/>
      <c r="F604" s="126"/>
      <c r="G604" s="105"/>
      <c r="H604" s="105">
        <v>60</v>
      </c>
      <c r="I604" s="105">
        <v>60</v>
      </c>
      <c r="J604" s="105"/>
      <c r="K604" s="105"/>
      <c r="L604" s="105"/>
      <c r="M604" s="105"/>
      <c r="N604" s="105"/>
      <c r="O604" s="105"/>
      <c r="P604" s="105"/>
      <c r="Q604" s="105"/>
      <c r="R604" s="105"/>
      <c r="S604" s="105"/>
      <c r="T604" s="105"/>
      <c r="U604" s="105"/>
      <c r="V604" s="126"/>
      <c r="W604" s="105"/>
      <c r="X604" s="126" t="s">
        <v>9213</v>
      </c>
    </row>
    <row r="605" spans="1:24" x14ac:dyDescent="0.25">
      <c r="A605" s="126" t="s">
        <v>9506</v>
      </c>
      <c r="B605" s="128">
        <v>1</v>
      </c>
      <c r="C605" s="126"/>
      <c r="D605" s="21"/>
      <c r="E605" s="126"/>
      <c r="F605" s="126"/>
      <c r="G605" s="105"/>
      <c r="H605" s="105">
        <v>60</v>
      </c>
      <c r="I605" s="105">
        <v>60</v>
      </c>
      <c r="J605" s="105"/>
      <c r="K605" s="105"/>
      <c r="L605" s="105"/>
      <c r="M605" s="105"/>
      <c r="N605" s="105"/>
      <c r="O605" s="105"/>
      <c r="P605" s="105"/>
      <c r="Q605" s="105"/>
      <c r="R605" s="105"/>
      <c r="S605" s="105"/>
      <c r="T605" s="105"/>
      <c r="U605" s="105"/>
      <c r="V605" s="126"/>
      <c r="W605" s="105"/>
      <c r="X605" s="126" t="s">
        <v>9213</v>
      </c>
    </row>
    <row r="606" spans="1:24" x14ac:dyDescent="0.25">
      <c r="A606" s="126" t="s">
        <v>9506</v>
      </c>
      <c r="B606" s="128">
        <v>1</v>
      </c>
      <c r="C606" s="126"/>
      <c r="D606" s="21"/>
      <c r="E606" s="126"/>
      <c r="F606" s="126"/>
      <c r="G606" s="105"/>
      <c r="H606" s="105">
        <v>60</v>
      </c>
      <c r="I606" s="105">
        <v>60</v>
      </c>
      <c r="J606" s="105"/>
      <c r="K606" s="105"/>
      <c r="L606" s="105"/>
      <c r="M606" s="105"/>
      <c r="N606" s="105"/>
      <c r="O606" s="105"/>
      <c r="P606" s="105"/>
      <c r="Q606" s="105"/>
      <c r="R606" s="105"/>
      <c r="S606" s="105"/>
      <c r="T606" s="105"/>
      <c r="U606" s="105"/>
      <c r="V606" s="126"/>
      <c r="W606" s="105"/>
      <c r="X606" s="126" t="s">
        <v>9213</v>
      </c>
    </row>
    <row r="607" spans="1:24" x14ac:dyDescent="0.25">
      <c r="A607" s="126" t="s">
        <v>9507</v>
      </c>
      <c r="B607" s="128">
        <v>1</v>
      </c>
      <c r="C607" s="126"/>
      <c r="D607" s="21"/>
      <c r="E607" s="126"/>
      <c r="F607" s="126"/>
      <c r="G607" s="105"/>
      <c r="H607" s="105">
        <v>60</v>
      </c>
      <c r="I607" s="105">
        <v>60</v>
      </c>
      <c r="J607" s="105"/>
      <c r="K607" s="105"/>
      <c r="L607" s="105"/>
      <c r="M607" s="105"/>
      <c r="N607" s="105"/>
      <c r="O607" s="105"/>
      <c r="P607" s="105"/>
      <c r="Q607" s="105"/>
      <c r="R607" s="105"/>
      <c r="S607" s="105"/>
      <c r="T607" s="105"/>
      <c r="U607" s="105"/>
      <c r="V607" s="126"/>
      <c r="W607" s="105"/>
      <c r="X607" s="126" t="s">
        <v>9213</v>
      </c>
    </row>
    <row r="608" spans="1:24" x14ac:dyDescent="0.25">
      <c r="A608" s="126" t="s">
        <v>9507</v>
      </c>
      <c r="B608" s="128">
        <v>1</v>
      </c>
      <c r="C608" s="126"/>
      <c r="D608" s="21"/>
      <c r="E608" s="126"/>
      <c r="F608" s="126"/>
      <c r="G608" s="105"/>
      <c r="H608" s="105">
        <v>60</v>
      </c>
      <c r="I608" s="105">
        <v>60</v>
      </c>
      <c r="J608" s="105"/>
      <c r="K608" s="105"/>
      <c r="L608" s="105"/>
      <c r="M608" s="105"/>
      <c r="N608" s="105"/>
      <c r="O608" s="105"/>
      <c r="P608" s="105"/>
      <c r="Q608" s="105"/>
      <c r="R608" s="105"/>
      <c r="S608" s="105"/>
      <c r="T608" s="105"/>
      <c r="U608" s="105"/>
      <c r="V608" s="126"/>
      <c r="W608" s="105"/>
      <c r="X608" s="126" t="s">
        <v>9213</v>
      </c>
    </row>
    <row r="609" spans="1:24" x14ac:dyDescent="0.25">
      <c r="A609" s="126" t="s">
        <v>9508</v>
      </c>
      <c r="B609" s="128">
        <v>1</v>
      </c>
      <c r="C609" s="126"/>
      <c r="D609" s="21"/>
      <c r="E609" s="126"/>
      <c r="F609" s="126"/>
      <c r="G609" s="105"/>
      <c r="H609" s="105">
        <v>60</v>
      </c>
      <c r="I609" s="105">
        <v>60</v>
      </c>
      <c r="J609" s="105"/>
      <c r="K609" s="105"/>
      <c r="L609" s="105"/>
      <c r="M609" s="105"/>
      <c r="N609" s="105"/>
      <c r="O609" s="105"/>
      <c r="P609" s="105"/>
      <c r="Q609" s="105"/>
      <c r="R609" s="105"/>
      <c r="S609" s="105"/>
      <c r="T609" s="105"/>
      <c r="U609" s="105"/>
      <c r="V609" s="126"/>
      <c r="W609" s="105"/>
      <c r="X609" s="126" t="s">
        <v>9213</v>
      </c>
    </row>
    <row r="610" spans="1:24" x14ac:dyDescent="0.25">
      <c r="A610" s="126" t="s">
        <v>9508</v>
      </c>
      <c r="B610" s="128">
        <v>1</v>
      </c>
      <c r="C610" s="126"/>
      <c r="D610" s="21"/>
      <c r="E610" s="126"/>
      <c r="F610" s="126"/>
      <c r="G610" s="105"/>
      <c r="H610" s="105">
        <v>60</v>
      </c>
      <c r="I610" s="105">
        <v>60</v>
      </c>
      <c r="J610" s="105"/>
      <c r="K610" s="105"/>
      <c r="L610" s="105"/>
      <c r="M610" s="105"/>
      <c r="N610" s="105"/>
      <c r="O610" s="105"/>
      <c r="P610" s="105"/>
      <c r="Q610" s="105"/>
      <c r="R610" s="105"/>
      <c r="S610" s="105"/>
      <c r="T610" s="105"/>
      <c r="U610" s="105"/>
      <c r="V610" s="126"/>
      <c r="W610" s="105"/>
      <c r="X610" s="126" t="s">
        <v>9213</v>
      </c>
    </row>
    <row r="611" spans="1:24" x14ac:dyDescent="0.25">
      <c r="A611" s="126" t="s">
        <v>9509</v>
      </c>
      <c r="B611" s="128">
        <v>1</v>
      </c>
      <c r="C611" s="126"/>
      <c r="D611" s="21"/>
      <c r="E611" s="126"/>
      <c r="F611" s="126"/>
      <c r="G611" s="105"/>
      <c r="H611" s="105">
        <v>60</v>
      </c>
      <c r="I611" s="105">
        <v>60</v>
      </c>
      <c r="J611" s="105"/>
      <c r="K611" s="105"/>
      <c r="L611" s="105"/>
      <c r="M611" s="105"/>
      <c r="N611" s="105"/>
      <c r="O611" s="105"/>
      <c r="P611" s="105"/>
      <c r="Q611" s="105"/>
      <c r="R611" s="105"/>
      <c r="S611" s="105"/>
      <c r="T611" s="105"/>
      <c r="U611" s="105"/>
      <c r="V611" s="126"/>
      <c r="W611" s="105"/>
      <c r="X611" s="126" t="s">
        <v>9213</v>
      </c>
    </row>
    <row r="612" spans="1:24" x14ac:dyDescent="0.25">
      <c r="A612" s="126" t="s">
        <v>9509</v>
      </c>
      <c r="B612" s="128">
        <v>1</v>
      </c>
      <c r="C612" s="126"/>
      <c r="D612" s="21"/>
      <c r="E612" s="126"/>
      <c r="F612" s="126"/>
      <c r="G612" s="105"/>
      <c r="H612" s="105">
        <v>60</v>
      </c>
      <c r="I612" s="105">
        <v>60</v>
      </c>
      <c r="J612" s="105"/>
      <c r="K612" s="105"/>
      <c r="L612" s="105"/>
      <c r="M612" s="105"/>
      <c r="N612" s="105"/>
      <c r="O612" s="105"/>
      <c r="P612" s="105"/>
      <c r="Q612" s="105"/>
      <c r="R612" s="105"/>
      <c r="S612" s="105"/>
      <c r="T612" s="105"/>
      <c r="U612" s="105"/>
      <c r="V612" s="126"/>
      <c r="W612" s="105"/>
      <c r="X612" s="126" t="s">
        <v>9213</v>
      </c>
    </row>
    <row r="613" spans="1:24" x14ac:dyDescent="0.25">
      <c r="A613" s="126" t="s">
        <v>9510</v>
      </c>
      <c r="B613" s="128">
        <v>1</v>
      </c>
      <c r="C613" s="126"/>
      <c r="D613" s="21"/>
      <c r="E613" s="126"/>
      <c r="F613" s="126"/>
      <c r="G613" s="105"/>
      <c r="H613" s="105">
        <v>60</v>
      </c>
      <c r="I613" s="105">
        <v>60</v>
      </c>
      <c r="J613" s="105"/>
      <c r="K613" s="105"/>
      <c r="L613" s="105"/>
      <c r="M613" s="105"/>
      <c r="N613" s="105"/>
      <c r="O613" s="105"/>
      <c r="P613" s="105"/>
      <c r="Q613" s="105"/>
      <c r="R613" s="105"/>
      <c r="S613" s="105"/>
      <c r="T613" s="105"/>
      <c r="U613" s="105"/>
      <c r="V613" s="126"/>
      <c r="W613" s="105"/>
      <c r="X613" s="126" t="s">
        <v>9213</v>
      </c>
    </row>
    <row r="614" spans="1:24" x14ac:dyDescent="0.25">
      <c r="A614" s="126" t="s">
        <v>9510</v>
      </c>
      <c r="B614" s="128">
        <v>1</v>
      </c>
      <c r="C614" s="126"/>
      <c r="D614" s="21"/>
      <c r="E614" s="126"/>
      <c r="F614" s="126"/>
      <c r="G614" s="105"/>
      <c r="H614" s="105">
        <v>60</v>
      </c>
      <c r="I614" s="105">
        <v>60</v>
      </c>
      <c r="J614" s="105"/>
      <c r="K614" s="105"/>
      <c r="L614" s="105"/>
      <c r="M614" s="105"/>
      <c r="N614" s="105"/>
      <c r="O614" s="105"/>
      <c r="P614" s="105"/>
      <c r="Q614" s="105"/>
      <c r="R614" s="105"/>
      <c r="S614" s="105"/>
      <c r="T614" s="105"/>
      <c r="U614" s="105"/>
      <c r="V614" s="126"/>
      <c r="W614" s="105"/>
      <c r="X614" s="126" t="s">
        <v>9213</v>
      </c>
    </row>
    <row r="615" spans="1:24" x14ac:dyDescent="0.25">
      <c r="A615" s="126" t="s">
        <v>9511</v>
      </c>
      <c r="B615" s="128">
        <v>1</v>
      </c>
      <c r="C615" s="126"/>
      <c r="D615" s="21"/>
      <c r="E615" s="126"/>
      <c r="F615" s="126"/>
      <c r="G615" s="105"/>
      <c r="H615" s="105">
        <v>60</v>
      </c>
      <c r="I615" s="105">
        <v>60</v>
      </c>
      <c r="J615" s="105"/>
      <c r="K615" s="105"/>
      <c r="L615" s="105"/>
      <c r="M615" s="105"/>
      <c r="N615" s="105"/>
      <c r="O615" s="105"/>
      <c r="P615" s="105"/>
      <c r="Q615" s="105"/>
      <c r="R615" s="105"/>
      <c r="S615" s="105"/>
      <c r="T615" s="105"/>
      <c r="U615" s="105"/>
      <c r="V615" s="126"/>
      <c r="W615" s="105"/>
      <c r="X615" s="126" t="s">
        <v>9213</v>
      </c>
    </row>
    <row r="616" spans="1:24" x14ac:dyDescent="0.25">
      <c r="A616" s="126" t="s">
        <v>9511</v>
      </c>
      <c r="B616" s="128">
        <v>1</v>
      </c>
      <c r="C616" s="126"/>
      <c r="D616" s="21"/>
      <c r="E616" s="126"/>
      <c r="F616" s="126"/>
      <c r="G616" s="105"/>
      <c r="H616" s="105">
        <v>60</v>
      </c>
      <c r="I616" s="105">
        <v>60</v>
      </c>
      <c r="J616" s="105"/>
      <c r="K616" s="105"/>
      <c r="L616" s="105"/>
      <c r="M616" s="105"/>
      <c r="N616" s="105"/>
      <c r="O616" s="105"/>
      <c r="P616" s="105"/>
      <c r="Q616" s="105"/>
      <c r="R616" s="105"/>
      <c r="S616" s="105"/>
      <c r="T616" s="105"/>
      <c r="U616" s="105"/>
      <c r="V616" s="126"/>
      <c r="W616" s="105"/>
      <c r="X616" s="126" t="s">
        <v>9213</v>
      </c>
    </row>
    <row r="617" spans="1:24" x14ac:dyDescent="0.25">
      <c r="A617" s="126" t="s">
        <v>9512</v>
      </c>
      <c r="B617" s="128">
        <v>1</v>
      </c>
      <c r="C617" s="126"/>
      <c r="D617" s="21"/>
      <c r="E617" s="126"/>
      <c r="F617" s="126"/>
      <c r="G617" s="105"/>
      <c r="H617" s="105">
        <v>60</v>
      </c>
      <c r="I617" s="105">
        <v>60</v>
      </c>
      <c r="J617" s="105"/>
      <c r="K617" s="105"/>
      <c r="L617" s="105"/>
      <c r="M617" s="105"/>
      <c r="N617" s="105"/>
      <c r="O617" s="105"/>
      <c r="P617" s="105"/>
      <c r="Q617" s="105"/>
      <c r="R617" s="105"/>
      <c r="S617" s="105"/>
      <c r="T617" s="105"/>
      <c r="U617" s="105"/>
      <c r="V617" s="126"/>
      <c r="W617" s="105"/>
      <c r="X617" s="126" t="s">
        <v>9213</v>
      </c>
    </row>
    <row r="618" spans="1:24" x14ac:dyDescent="0.25">
      <c r="A618" s="126" t="s">
        <v>9512</v>
      </c>
      <c r="B618" s="128">
        <v>1</v>
      </c>
      <c r="C618" s="126"/>
      <c r="D618" s="21"/>
      <c r="E618" s="126"/>
      <c r="F618" s="126"/>
      <c r="G618" s="105"/>
      <c r="H618" s="105">
        <v>60</v>
      </c>
      <c r="I618" s="105">
        <v>60</v>
      </c>
      <c r="J618" s="105"/>
      <c r="K618" s="105"/>
      <c r="L618" s="105"/>
      <c r="M618" s="105"/>
      <c r="N618" s="105"/>
      <c r="O618" s="105"/>
      <c r="P618" s="105"/>
      <c r="Q618" s="105"/>
      <c r="R618" s="105"/>
      <c r="S618" s="105"/>
      <c r="T618" s="105"/>
      <c r="U618" s="105"/>
      <c r="V618" s="126"/>
      <c r="W618" s="105"/>
      <c r="X618" s="126" t="s">
        <v>9213</v>
      </c>
    </row>
    <row r="619" spans="1:24" x14ac:dyDescent="0.25">
      <c r="A619" s="126" t="s">
        <v>9513</v>
      </c>
      <c r="B619" s="128">
        <v>1</v>
      </c>
      <c r="C619" s="126"/>
      <c r="D619" s="21"/>
      <c r="E619" s="126"/>
      <c r="F619" s="126"/>
      <c r="G619" s="105"/>
      <c r="H619" s="105">
        <v>60</v>
      </c>
      <c r="I619" s="105">
        <v>60</v>
      </c>
      <c r="J619" s="105"/>
      <c r="K619" s="105"/>
      <c r="L619" s="105"/>
      <c r="M619" s="105"/>
      <c r="N619" s="105"/>
      <c r="O619" s="105"/>
      <c r="P619" s="105"/>
      <c r="Q619" s="105"/>
      <c r="R619" s="105"/>
      <c r="S619" s="105"/>
      <c r="T619" s="105"/>
      <c r="U619" s="105"/>
      <c r="V619" s="126"/>
      <c r="W619" s="105"/>
      <c r="X619" s="126" t="s">
        <v>9213</v>
      </c>
    </row>
    <row r="620" spans="1:24" x14ac:dyDescent="0.25">
      <c r="A620" s="126" t="s">
        <v>9513</v>
      </c>
      <c r="B620" s="128">
        <v>1</v>
      </c>
      <c r="C620" s="126"/>
      <c r="D620" s="21"/>
      <c r="E620" s="126"/>
      <c r="F620" s="126"/>
      <c r="G620" s="105"/>
      <c r="H620" s="105">
        <v>60</v>
      </c>
      <c r="I620" s="105">
        <v>60</v>
      </c>
      <c r="J620" s="105"/>
      <c r="K620" s="105"/>
      <c r="L620" s="105"/>
      <c r="M620" s="105"/>
      <c r="N620" s="105"/>
      <c r="O620" s="105"/>
      <c r="P620" s="105"/>
      <c r="Q620" s="105"/>
      <c r="R620" s="105"/>
      <c r="S620" s="105"/>
      <c r="T620" s="105"/>
      <c r="U620" s="105"/>
      <c r="V620" s="126"/>
      <c r="W620" s="105"/>
      <c r="X620" s="126" t="s">
        <v>9213</v>
      </c>
    </row>
    <row r="621" spans="1:24" x14ac:dyDescent="0.25">
      <c r="A621" s="126" t="s">
        <v>9514</v>
      </c>
      <c r="B621" s="128">
        <v>1</v>
      </c>
      <c r="C621" s="126"/>
      <c r="D621" s="21"/>
      <c r="E621" s="126"/>
      <c r="F621" s="126"/>
      <c r="G621" s="105"/>
      <c r="H621" s="105">
        <v>60</v>
      </c>
      <c r="I621" s="105">
        <v>60</v>
      </c>
      <c r="J621" s="105"/>
      <c r="K621" s="105"/>
      <c r="L621" s="105"/>
      <c r="M621" s="105"/>
      <c r="N621" s="105"/>
      <c r="O621" s="105"/>
      <c r="P621" s="105"/>
      <c r="Q621" s="105"/>
      <c r="R621" s="105"/>
      <c r="S621" s="105"/>
      <c r="T621" s="105"/>
      <c r="U621" s="105"/>
      <c r="V621" s="126"/>
      <c r="W621" s="105"/>
      <c r="X621" s="126" t="s">
        <v>9213</v>
      </c>
    </row>
    <row r="622" spans="1:24" x14ac:dyDescent="0.25">
      <c r="A622" s="126" t="s">
        <v>9514</v>
      </c>
      <c r="B622" s="128">
        <v>1</v>
      </c>
      <c r="C622" s="126"/>
      <c r="D622" s="21"/>
      <c r="E622" s="126"/>
      <c r="F622" s="126"/>
      <c r="G622" s="105"/>
      <c r="H622" s="105">
        <v>60</v>
      </c>
      <c r="I622" s="105">
        <v>60</v>
      </c>
      <c r="J622" s="105"/>
      <c r="K622" s="105"/>
      <c r="L622" s="105"/>
      <c r="M622" s="105"/>
      <c r="N622" s="105"/>
      <c r="O622" s="105"/>
      <c r="P622" s="105"/>
      <c r="Q622" s="105"/>
      <c r="R622" s="105"/>
      <c r="S622" s="105"/>
      <c r="T622" s="105"/>
      <c r="U622" s="105"/>
      <c r="V622" s="126"/>
      <c r="W622" s="105"/>
      <c r="X622" s="126" t="s">
        <v>9213</v>
      </c>
    </row>
    <row r="623" spans="1:24" x14ac:dyDescent="0.25">
      <c r="A623" s="126" t="s">
        <v>9515</v>
      </c>
      <c r="B623" s="128">
        <v>1</v>
      </c>
      <c r="C623" s="126"/>
      <c r="D623" s="21"/>
      <c r="E623" s="126"/>
      <c r="F623" s="126"/>
      <c r="G623" s="105"/>
      <c r="H623" s="105">
        <v>60</v>
      </c>
      <c r="I623" s="105">
        <v>60</v>
      </c>
      <c r="J623" s="105"/>
      <c r="K623" s="105"/>
      <c r="L623" s="105"/>
      <c r="M623" s="105"/>
      <c r="N623" s="105"/>
      <c r="O623" s="105"/>
      <c r="P623" s="105"/>
      <c r="Q623" s="105"/>
      <c r="R623" s="105"/>
      <c r="S623" s="105"/>
      <c r="T623" s="105"/>
      <c r="U623" s="105"/>
      <c r="V623" s="126"/>
      <c r="W623" s="105"/>
      <c r="X623" s="126" t="s">
        <v>9213</v>
      </c>
    </row>
    <row r="624" spans="1:24" x14ac:dyDescent="0.25">
      <c r="A624" s="126" t="s">
        <v>9515</v>
      </c>
      <c r="B624" s="128">
        <v>1</v>
      </c>
      <c r="C624" s="126"/>
      <c r="D624" s="21"/>
      <c r="E624" s="126"/>
      <c r="F624" s="126"/>
      <c r="G624" s="105"/>
      <c r="H624" s="105">
        <v>60</v>
      </c>
      <c r="I624" s="105">
        <v>60</v>
      </c>
      <c r="J624" s="105"/>
      <c r="K624" s="105"/>
      <c r="L624" s="105"/>
      <c r="M624" s="105"/>
      <c r="N624" s="105"/>
      <c r="O624" s="105"/>
      <c r="P624" s="105"/>
      <c r="Q624" s="105"/>
      <c r="R624" s="105"/>
      <c r="S624" s="105"/>
      <c r="T624" s="105"/>
      <c r="U624" s="105"/>
      <c r="V624" s="126"/>
      <c r="W624" s="105"/>
      <c r="X624" s="126" t="s">
        <v>9213</v>
      </c>
    </row>
    <row r="625" spans="1:24" x14ac:dyDescent="0.25">
      <c r="A625" s="126" t="s">
        <v>9516</v>
      </c>
      <c r="B625" s="128">
        <v>1</v>
      </c>
      <c r="C625" s="126"/>
      <c r="D625" s="21"/>
      <c r="E625" s="126"/>
      <c r="F625" s="126"/>
      <c r="G625" s="105"/>
      <c r="H625" s="105">
        <v>60</v>
      </c>
      <c r="I625" s="105">
        <v>60</v>
      </c>
      <c r="J625" s="105"/>
      <c r="K625" s="105"/>
      <c r="L625" s="105"/>
      <c r="M625" s="105"/>
      <c r="N625" s="105"/>
      <c r="O625" s="105"/>
      <c r="P625" s="105"/>
      <c r="Q625" s="105"/>
      <c r="R625" s="105"/>
      <c r="S625" s="105"/>
      <c r="T625" s="105"/>
      <c r="U625" s="105"/>
      <c r="V625" s="126"/>
      <c r="W625" s="105"/>
      <c r="X625" s="126" t="s">
        <v>9213</v>
      </c>
    </row>
    <row r="626" spans="1:24" x14ac:dyDescent="0.25">
      <c r="A626" s="126" t="s">
        <v>9516</v>
      </c>
      <c r="B626" s="128">
        <v>1</v>
      </c>
      <c r="C626" s="126"/>
      <c r="D626" s="21"/>
      <c r="E626" s="126"/>
      <c r="F626" s="126"/>
      <c r="G626" s="105"/>
      <c r="H626" s="105">
        <v>60</v>
      </c>
      <c r="I626" s="105">
        <v>60</v>
      </c>
      <c r="J626" s="105"/>
      <c r="K626" s="105"/>
      <c r="L626" s="105"/>
      <c r="M626" s="105"/>
      <c r="N626" s="105"/>
      <c r="O626" s="105"/>
      <c r="P626" s="105"/>
      <c r="Q626" s="105"/>
      <c r="R626" s="105"/>
      <c r="S626" s="105"/>
      <c r="T626" s="105"/>
      <c r="U626" s="105"/>
      <c r="V626" s="126"/>
      <c r="W626" s="105"/>
      <c r="X626" s="126" t="s">
        <v>9213</v>
      </c>
    </row>
    <row r="627" spans="1:24" x14ac:dyDescent="0.25">
      <c r="A627" s="126" t="s">
        <v>9517</v>
      </c>
      <c r="B627" s="128">
        <v>1</v>
      </c>
      <c r="C627" s="126"/>
      <c r="D627" s="21"/>
      <c r="E627" s="126"/>
      <c r="F627" s="126"/>
      <c r="G627" s="105"/>
      <c r="H627" s="105">
        <v>60</v>
      </c>
      <c r="I627" s="105">
        <v>60</v>
      </c>
      <c r="J627" s="105"/>
      <c r="K627" s="105"/>
      <c r="L627" s="105"/>
      <c r="M627" s="105"/>
      <c r="N627" s="105"/>
      <c r="O627" s="105"/>
      <c r="P627" s="105"/>
      <c r="Q627" s="105"/>
      <c r="R627" s="105"/>
      <c r="S627" s="105"/>
      <c r="T627" s="105"/>
      <c r="U627" s="105"/>
      <c r="V627" s="126"/>
      <c r="W627" s="105"/>
      <c r="X627" s="126" t="s">
        <v>9213</v>
      </c>
    </row>
    <row r="628" spans="1:24" x14ac:dyDescent="0.25">
      <c r="A628" s="126" t="s">
        <v>9517</v>
      </c>
      <c r="B628" s="128">
        <v>1</v>
      </c>
      <c r="C628" s="126"/>
      <c r="D628" s="21"/>
      <c r="E628" s="126"/>
      <c r="F628" s="126"/>
      <c r="G628" s="105"/>
      <c r="H628" s="105">
        <v>60</v>
      </c>
      <c r="I628" s="105">
        <v>60</v>
      </c>
      <c r="J628" s="105"/>
      <c r="K628" s="105"/>
      <c r="L628" s="105"/>
      <c r="M628" s="105"/>
      <c r="N628" s="105"/>
      <c r="O628" s="105"/>
      <c r="P628" s="105"/>
      <c r="Q628" s="105"/>
      <c r="R628" s="105"/>
      <c r="S628" s="105"/>
      <c r="T628" s="105"/>
      <c r="U628" s="105"/>
      <c r="V628" s="126"/>
      <c r="W628" s="105"/>
      <c r="X628" s="126" t="s">
        <v>9213</v>
      </c>
    </row>
    <row r="629" spans="1:24" x14ac:dyDescent="0.25">
      <c r="A629" s="126" t="s">
        <v>9518</v>
      </c>
      <c r="B629" s="128">
        <v>1</v>
      </c>
      <c r="C629" s="126"/>
      <c r="D629" s="21"/>
      <c r="E629" s="126"/>
      <c r="F629" s="126"/>
      <c r="G629" s="105"/>
      <c r="H629" s="105">
        <v>60</v>
      </c>
      <c r="I629" s="105">
        <v>60</v>
      </c>
      <c r="J629" s="105"/>
      <c r="K629" s="105"/>
      <c r="L629" s="105"/>
      <c r="M629" s="105"/>
      <c r="N629" s="105"/>
      <c r="O629" s="105"/>
      <c r="P629" s="105"/>
      <c r="Q629" s="105"/>
      <c r="R629" s="105"/>
      <c r="S629" s="105"/>
      <c r="T629" s="105"/>
      <c r="U629" s="105"/>
      <c r="V629" s="126"/>
      <c r="W629" s="105"/>
      <c r="X629" s="126" t="s">
        <v>9213</v>
      </c>
    </row>
    <row r="630" spans="1:24" x14ac:dyDescent="0.25">
      <c r="A630" s="126" t="s">
        <v>9518</v>
      </c>
      <c r="B630" s="128">
        <v>1</v>
      </c>
      <c r="C630" s="126"/>
      <c r="D630" s="21"/>
      <c r="E630" s="126"/>
      <c r="F630" s="126"/>
      <c r="G630" s="105"/>
      <c r="H630" s="105">
        <v>60</v>
      </c>
      <c r="I630" s="105">
        <v>60</v>
      </c>
      <c r="J630" s="105"/>
      <c r="K630" s="105"/>
      <c r="L630" s="105"/>
      <c r="M630" s="105"/>
      <c r="N630" s="105"/>
      <c r="O630" s="105"/>
      <c r="P630" s="105"/>
      <c r="Q630" s="105"/>
      <c r="R630" s="105"/>
      <c r="S630" s="105"/>
      <c r="T630" s="105"/>
      <c r="U630" s="105"/>
      <c r="V630" s="126"/>
      <c r="W630" s="105"/>
      <c r="X630" s="126" t="s">
        <v>9213</v>
      </c>
    </row>
    <row r="631" spans="1:24" x14ac:dyDescent="0.25">
      <c r="A631" s="126" t="s">
        <v>9522</v>
      </c>
      <c r="B631" s="128">
        <v>1</v>
      </c>
      <c r="C631" s="126"/>
      <c r="D631" s="21"/>
      <c r="E631" s="126"/>
      <c r="F631" s="126"/>
      <c r="G631" s="105"/>
      <c r="H631" s="105">
        <v>60</v>
      </c>
      <c r="I631" s="105">
        <v>60</v>
      </c>
      <c r="J631" s="105"/>
      <c r="K631" s="105"/>
      <c r="L631" s="105"/>
      <c r="M631" s="105"/>
      <c r="N631" s="105"/>
      <c r="O631" s="105"/>
      <c r="P631" s="105"/>
      <c r="Q631" s="105"/>
      <c r="R631" s="105"/>
      <c r="S631" s="105"/>
      <c r="T631" s="105"/>
      <c r="U631" s="105"/>
      <c r="V631" s="126"/>
      <c r="W631" s="105"/>
      <c r="X631" s="126" t="s">
        <v>9213</v>
      </c>
    </row>
    <row r="632" spans="1:24" x14ac:dyDescent="0.25">
      <c r="A632" s="126" t="s">
        <v>9522</v>
      </c>
      <c r="B632" s="189">
        <v>1</v>
      </c>
      <c r="C632" s="126"/>
      <c r="D632" s="21"/>
      <c r="E632" s="126"/>
      <c r="F632" s="126"/>
      <c r="G632" s="105"/>
      <c r="H632" s="105">
        <v>60</v>
      </c>
      <c r="I632" s="105">
        <v>60</v>
      </c>
      <c r="J632" s="105"/>
      <c r="K632" s="105"/>
      <c r="L632" s="105"/>
      <c r="M632" s="105"/>
      <c r="N632" s="105"/>
      <c r="O632" s="105"/>
      <c r="P632" s="105"/>
      <c r="Q632" s="105"/>
      <c r="R632" s="105"/>
      <c r="S632" s="105"/>
      <c r="T632" s="105"/>
      <c r="U632" s="105"/>
      <c r="V632" s="126"/>
      <c r="W632" s="105"/>
      <c r="X632" s="126" t="s">
        <v>9213</v>
      </c>
    </row>
    <row r="633" spans="1:24" x14ac:dyDescent="0.25">
      <c r="A633" s="126" t="s">
        <v>9633</v>
      </c>
      <c r="B633" s="128">
        <v>1</v>
      </c>
      <c r="C633" s="126" t="s">
        <v>9610</v>
      </c>
      <c r="D633" s="21">
        <v>28199</v>
      </c>
      <c r="E633" s="126"/>
      <c r="F633" s="126"/>
      <c r="G633" s="105"/>
      <c r="H633" s="105">
        <v>500</v>
      </c>
      <c r="I633" s="105">
        <v>0</v>
      </c>
      <c r="J633" s="105"/>
      <c r="K633" s="105"/>
      <c r="L633" s="105"/>
      <c r="M633" s="105"/>
      <c r="N633" s="105"/>
      <c r="O633" s="105"/>
      <c r="P633" s="105"/>
      <c r="Q633" s="105"/>
      <c r="R633" s="105"/>
      <c r="S633" s="105"/>
      <c r="T633" s="105"/>
      <c r="U633" s="105"/>
      <c r="V633" s="126"/>
      <c r="W633" s="105"/>
      <c r="X633" s="126"/>
    </row>
    <row r="634" spans="1:24" x14ac:dyDescent="0.25">
      <c r="A634" s="126" t="s">
        <v>9633</v>
      </c>
      <c r="B634" s="189">
        <v>1</v>
      </c>
      <c r="C634" s="126" t="s">
        <v>9610</v>
      </c>
      <c r="D634" s="21"/>
      <c r="E634" s="126"/>
      <c r="F634" s="126"/>
      <c r="G634" s="105"/>
      <c r="H634" s="105">
        <v>50</v>
      </c>
      <c r="I634" s="105">
        <v>50</v>
      </c>
      <c r="J634" s="105"/>
      <c r="K634" s="105"/>
      <c r="L634" s="105"/>
      <c r="M634" s="105"/>
      <c r="N634" s="105"/>
      <c r="O634" s="105"/>
      <c r="P634" s="105"/>
      <c r="Q634" s="105"/>
      <c r="R634" s="105"/>
      <c r="S634" s="105"/>
      <c r="T634" s="105"/>
      <c r="U634" s="105"/>
      <c r="V634" s="126"/>
      <c r="W634" s="105"/>
      <c r="X634" s="184"/>
    </row>
    <row r="635" spans="1:24" x14ac:dyDescent="0.25">
      <c r="A635" s="126" t="s">
        <v>9633</v>
      </c>
      <c r="B635" s="128">
        <v>2</v>
      </c>
      <c r="C635" s="126" t="s">
        <v>9611</v>
      </c>
      <c r="D635" s="21">
        <v>28199</v>
      </c>
      <c r="E635" s="126"/>
      <c r="F635" s="126"/>
      <c r="G635" s="105"/>
      <c r="H635" s="105">
        <v>500</v>
      </c>
      <c r="I635" s="105">
        <v>0</v>
      </c>
      <c r="J635" s="105"/>
      <c r="K635" s="105"/>
      <c r="L635" s="105"/>
      <c r="M635" s="105"/>
      <c r="N635" s="105"/>
      <c r="O635" s="105"/>
      <c r="P635" s="105"/>
      <c r="Q635" s="105"/>
      <c r="R635" s="105"/>
      <c r="S635" s="105"/>
      <c r="T635" s="105"/>
      <c r="U635" s="105"/>
      <c r="V635" s="126"/>
      <c r="W635" s="105"/>
      <c r="X635" s="126"/>
    </row>
    <row r="636" spans="1:24" x14ac:dyDescent="0.25">
      <c r="A636" s="126" t="s">
        <v>9633</v>
      </c>
      <c r="B636" s="189">
        <v>2</v>
      </c>
      <c r="C636" s="126" t="s">
        <v>9611</v>
      </c>
      <c r="D636" s="21"/>
      <c r="E636" s="126"/>
      <c r="F636" s="126"/>
      <c r="G636" s="105"/>
      <c r="H636" s="105">
        <v>50</v>
      </c>
      <c r="I636" s="105">
        <v>50</v>
      </c>
      <c r="J636" s="105"/>
      <c r="K636" s="105"/>
      <c r="L636" s="105"/>
      <c r="M636" s="105"/>
      <c r="N636" s="105"/>
      <c r="O636" s="105"/>
      <c r="P636" s="105"/>
      <c r="Q636" s="105"/>
      <c r="R636" s="105"/>
      <c r="S636" s="105"/>
      <c r="T636" s="105"/>
      <c r="U636" s="105"/>
      <c r="V636" s="126"/>
      <c r="W636" s="105"/>
      <c r="X636" s="184"/>
    </row>
    <row r="637" spans="1:24" x14ac:dyDescent="0.25">
      <c r="A637" s="126" t="s">
        <v>9633</v>
      </c>
      <c r="B637" s="128">
        <v>3</v>
      </c>
      <c r="C637" s="126" t="s">
        <v>9613</v>
      </c>
      <c r="D637" s="21">
        <v>28199</v>
      </c>
      <c r="E637" s="126"/>
      <c r="F637" s="126"/>
      <c r="G637" s="105"/>
      <c r="H637" s="105">
        <v>500</v>
      </c>
      <c r="I637" s="105">
        <v>0</v>
      </c>
      <c r="J637" s="105"/>
      <c r="K637" s="105"/>
      <c r="L637" s="105"/>
      <c r="M637" s="105"/>
      <c r="N637" s="105"/>
      <c r="O637" s="105"/>
      <c r="P637" s="105"/>
      <c r="Q637" s="105"/>
      <c r="R637" s="105"/>
      <c r="S637" s="105"/>
      <c r="T637" s="105"/>
      <c r="U637" s="105"/>
      <c r="V637" s="126"/>
      <c r="W637" s="105"/>
      <c r="X637" s="126"/>
    </row>
    <row r="638" spans="1:24" x14ac:dyDescent="0.25">
      <c r="A638" s="126" t="s">
        <v>9633</v>
      </c>
      <c r="B638" s="189">
        <v>3</v>
      </c>
      <c r="C638" s="126" t="s">
        <v>9613</v>
      </c>
      <c r="D638" s="21"/>
      <c r="E638" s="126"/>
      <c r="F638" s="126"/>
      <c r="G638" s="105"/>
      <c r="H638" s="105">
        <v>50</v>
      </c>
      <c r="I638" s="105">
        <v>50</v>
      </c>
      <c r="J638" s="105"/>
      <c r="K638" s="105"/>
      <c r="L638" s="105"/>
      <c r="M638" s="105"/>
      <c r="N638" s="105"/>
      <c r="O638" s="105"/>
      <c r="P638" s="105"/>
      <c r="Q638" s="105"/>
      <c r="R638" s="105"/>
      <c r="S638" s="105"/>
      <c r="T638" s="105"/>
      <c r="U638" s="105"/>
      <c r="V638" s="126"/>
      <c r="W638" s="105"/>
      <c r="X638" s="184"/>
    </row>
    <row r="639" spans="1:24" x14ac:dyDescent="0.25">
      <c r="A639" s="126" t="s">
        <v>9633</v>
      </c>
      <c r="B639" s="128">
        <v>3</v>
      </c>
      <c r="C639" s="126" t="s">
        <v>9613</v>
      </c>
      <c r="D639" s="21"/>
      <c r="E639" s="126"/>
      <c r="F639" s="126"/>
      <c r="G639" s="105"/>
      <c r="H639" s="105">
        <v>50</v>
      </c>
      <c r="I639" s="105">
        <v>50</v>
      </c>
      <c r="J639" s="105"/>
      <c r="K639" s="105"/>
      <c r="L639" s="105"/>
      <c r="M639" s="105"/>
      <c r="N639" s="105"/>
      <c r="O639" s="105"/>
      <c r="P639" s="105"/>
      <c r="Q639" s="105"/>
      <c r="R639" s="105"/>
      <c r="S639" s="105"/>
      <c r="T639" s="105"/>
      <c r="U639" s="105"/>
      <c r="V639" s="126"/>
      <c r="W639" s="105"/>
      <c r="X639" s="126"/>
    </row>
    <row r="640" spans="1:24" s="89" customFormat="1" x14ac:dyDescent="0.25">
      <c r="A640" s="179" t="s">
        <v>9803</v>
      </c>
      <c r="B640" s="208">
        <v>1</v>
      </c>
      <c r="C640" s="179" t="s">
        <v>9745</v>
      </c>
      <c r="D640" s="176" t="s">
        <v>9732</v>
      </c>
      <c r="E640" s="179"/>
      <c r="F640" s="179"/>
      <c r="G640" s="207"/>
      <c r="H640" s="207">
        <v>150</v>
      </c>
      <c r="I640" s="207">
        <v>50</v>
      </c>
      <c r="J640" s="207"/>
      <c r="K640" s="207"/>
      <c r="L640" s="207"/>
      <c r="M640" s="207">
        <v>100</v>
      </c>
      <c r="N640" s="207"/>
      <c r="O640" s="207"/>
      <c r="P640" s="207"/>
      <c r="Q640" s="207"/>
      <c r="R640" s="207"/>
      <c r="S640" s="207"/>
      <c r="T640" s="207"/>
      <c r="U640" s="207"/>
      <c r="V640" s="179"/>
      <c r="W640" s="207"/>
      <c r="X640" s="179"/>
    </row>
    <row r="641" spans="1:24" s="89" customFormat="1" x14ac:dyDescent="0.25">
      <c r="A641" s="179" t="s">
        <v>9803</v>
      </c>
      <c r="B641" s="209">
        <v>1</v>
      </c>
      <c r="C641" s="179" t="s">
        <v>9746</v>
      </c>
      <c r="D641" s="176" t="s">
        <v>9733</v>
      </c>
      <c r="E641" s="179"/>
      <c r="F641" s="179"/>
      <c r="G641" s="207"/>
      <c r="H641" s="207">
        <v>150</v>
      </c>
      <c r="I641" s="207">
        <v>50</v>
      </c>
      <c r="J641" s="207"/>
      <c r="K641" s="207"/>
      <c r="L641" s="207"/>
      <c r="M641" s="207">
        <v>100</v>
      </c>
      <c r="N641" s="207"/>
      <c r="O641" s="207"/>
      <c r="P641" s="207"/>
      <c r="Q641" s="207"/>
      <c r="R641" s="207"/>
      <c r="S641" s="207"/>
      <c r="T641" s="207"/>
      <c r="U641" s="207"/>
      <c r="V641" s="179"/>
      <c r="W641" s="207"/>
      <c r="X641" s="179"/>
    </row>
    <row r="642" spans="1:24" s="89" customFormat="1" x14ac:dyDescent="0.25">
      <c r="A642" s="179" t="s">
        <v>9803</v>
      </c>
      <c r="B642" s="208">
        <v>1</v>
      </c>
      <c r="C642" s="179" t="s">
        <v>9747</v>
      </c>
      <c r="D642" s="176" t="s">
        <v>9731</v>
      </c>
      <c r="E642" s="179"/>
      <c r="F642" s="179"/>
      <c r="G642" s="207"/>
      <c r="H642" s="207">
        <v>150</v>
      </c>
      <c r="I642" s="207">
        <v>50</v>
      </c>
      <c r="J642" s="207"/>
      <c r="K642" s="207"/>
      <c r="L642" s="207"/>
      <c r="M642" s="207">
        <v>100</v>
      </c>
      <c r="N642" s="207"/>
      <c r="O642" s="207"/>
      <c r="P642" s="207"/>
      <c r="Q642" s="207"/>
      <c r="R642" s="207"/>
      <c r="S642" s="207"/>
      <c r="T642" s="207"/>
      <c r="U642" s="207"/>
      <c r="V642" s="179"/>
      <c r="W642" s="207"/>
      <c r="X642" s="179"/>
    </row>
    <row r="643" spans="1:24" s="89" customFormat="1" x14ac:dyDescent="0.25">
      <c r="A643" s="126" t="s">
        <v>10042</v>
      </c>
      <c r="B643" s="208">
        <v>1</v>
      </c>
      <c r="C643" s="179"/>
      <c r="D643" s="176"/>
      <c r="E643" s="179"/>
      <c r="F643" s="179"/>
      <c r="G643" s="207"/>
      <c r="H643" s="105">
        <v>168</v>
      </c>
      <c r="I643" s="105">
        <v>168</v>
      </c>
      <c r="J643" s="105"/>
      <c r="K643" s="105"/>
      <c r="L643" s="105"/>
      <c r="M643" s="105"/>
      <c r="N643" s="105"/>
      <c r="O643" s="105"/>
      <c r="P643" s="105"/>
      <c r="Q643" s="207"/>
      <c r="R643" s="207"/>
      <c r="S643" s="207"/>
      <c r="T643" s="207"/>
      <c r="U643" s="207"/>
      <c r="V643" s="179"/>
      <c r="W643" s="207"/>
      <c r="X643" s="179"/>
    </row>
    <row r="644" spans="1:24" s="89" customFormat="1" x14ac:dyDescent="0.25">
      <c r="A644" s="126" t="s">
        <v>10043</v>
      </c>
      <c r="B644" s="208">
        <v>1</v>
      </c>
      <c r="C644" s="179"/>
      <c r="D644" s="176"/>
      <c r="E644" s="179"/>
      <c r="F644" s="179"/>
      <c r="G644" s="207"/>
      <c r="H644" s="105">
        <v>146</v>
      </c>
      <c r="I644" s="105">
        <v>146</v>
      </c>
      <c r="J644" s="105"/>
      <c r="K644" s="105"/>
      <c r="L644" s="105"/>
      <c r="M644" s="105"/>
      <c r="N644" s="105"/>
      <c r="O644" s="105"/>
      <c r="P644" s="105"/>
      <c r="Q644" s="207"/>
      <c r="R644" s="207"/>
      <c r="S644" s="207"/>
      <c r="T644" s="207"/>
      <c r="U644" s="207"/>
      <c r="V644" s="179"/>
      <c r="W644" s="207"/>
      <c r="X644" s="179"/>
    </row>
    <row r="645" spans="1:24" s="89" customFormat="1" x14ac:dyDescent="0.25">
      <c r="A645" s="126" t="s">
        <v>10044</v>
      </c>
      <c r="B645" s="208">
        <v>1</v>
      </c>
      <c r="C645" s="179"/>
      <c r="D645" s="176"/>
      <c r="E645" s="179"/>
      <c r="F645" s="179"/>
      <c r="G645" s="207"/>
      <c r="H645" s="105">
        <v>146</v>
      </c>
      <c r="I645" s="105">
        <v>146</v>
      </c>
      <c r="J645" s="105"/>
      <c r="K645" s="105"/>
      <c r="L645" s="105"/>
      <c r="M645" s="105"/>
      <c r="N645" s="105"/>
      <c r="O645" s="105"/>
      <c r="P645" s="105"/>
      <c r="Q645" s="207"/>
      <c r="R645" s="207"/>
      <c r="S645" s="207"/>
      <c r="T645" s="207"/>
      <c r="U645" s="207"/>
      <c r="V645" s="179"/>
      <c r="W645" s="207"/>
      <c r="X645" s="179"/>
    </row>
    <row r="646" spans="1:24" s="89" customFormat="1" x14ac:dyDescent="0.25">
      <c r="A646" s="126" t="s">
        <v>10045</v>
      </c>
      <c r="B646" s="208">
        <v>1</v>
      </c>
      <c r="C646" s="179"/>
      <c r="D646" s="176"/>
      <c r="E646" s="179"/>
      <c r="F646" s="179"/>
      <c r="G646" s="207"/>
      <c r="H646" s="105">
        <v>134</v>
      </c>
      <c r="I646" s="105">
        <v>134</v>
      </c>
      <c r="J646" s="105"/>
      <c r="K646" s="105"/>
      <c r="L646" s="105"/>
      <c r="M646" s="105"/>
      <c r="N646" s="105"/>
      <c r="O646" s="105"/>
      <c r="P646" s="105"/>
      <c r="Q646" s="207"/>
      <c r="R646" s="207"/>
      <c r="S646" s="207"/>
      <c r="T646" s="207"/>
      <c r="U646" s="207"/>
      <c r="V646" s="179"/>
      <c r="W646" s="207"/>
      <c r="X646" s="179"/>
    </row>
    <row r="647" spans="1:24" s="89" customFormat="1" x14ac:dyDescent="0.25">
      <c r="A647" s="126" t="s">
        <v>10046</v>
      </c>
      <c r="B647" s="208">
        <v>1</v>
      </c>
      <c r="C647" s="179"/>
      <c r="D647" s="176"/>
      <c r="E647" s="179"/>
      <c r="F647" s="179"/>
      <c r="G647" s="207"/>
      <c r="H647" s="105">
        <v>134</v>
      </c>
      <c r="I647" s="105">
        <v>134</v>
      </c>
      <c r="J647" s="105"/>
      <c r="K647" s="105"/>
      <c r="L647" s="105"/>
      <c r="M647" s="105"/>
      <c r="N647" s="105"/>
      <c r="O647" s="105"/>
      <c r="P647" s="105"/>
      <c r="Q647" s="207"/>
      <c r="R647" s="207"/>
      <c r="S647" s="207"/>
      <c r="T647" s="207"/>
      <c r="U647" s="207"/>
      <c r="V647" s="179"/>
      <c r="W647" s="207"/>
      <c r="X647" s="179"/>
    </row>
    <row r="648" spans="1:24" s="89" customFormat="1" x14ac:dyDescent="0.25">
      <c r="A648" s="126" t="s">
        <v>10047</v>
      </c>
      <c r="B648" s="208">
        <v>1</v>
      </c>
      <c r="C648" s="179"/>
      <c r="D648" s="176"/>
      <c r="E648" s="179"/>
      <c r="F648" s="179"/>
      <c r="G648" s="207"/>
      <c r="H648" s="105">
        <v>146</v>
      </c>
      <c r="I648" s="105">
        <v>0</v>
      </c>
      <c r="J648" s="105"/>
      <c r="K648" s="105"/>
      <c r="L648" s="105"/>
      <c r="M648" s="105"/>
      <c r="N648" s="105"/>
      <c r="O648" s="105"/>
      <c r="P648" s="105"/>
      <c r="Q648" s="207"/>
      <c r="R648" s="207"/>
      <c r="S648" s="207"/>
      <c r="T648" s="207"/>
      <c r="U648" s="207"/>
      <c r="V648" s="179"/>
      <c r="W648" s="207"/>
      <c r="X648" s="179"/>
    </row>
    <row r="649" spans="1:24" s="89" customFormat="1" x14ac:dyDescent="0.25">
      <c r="A649" s="126" t="s">
        <v>10048</v>
      </c>
      <c r="B649" s="208">
        <v>1</v>
      </c>
      <c r="C649" s="179"/>
      <c r="D649" s="176"/>
      <c r="E649" s="179"/>
      <c r="F649" s="179"/>
      <c r="G649" s="207"/>
      <c r="H649" s="105">
        <v>176</v>
      </c>
      <c r="I649" s="105">
        <v>146</v>
      </c>
      <c r="J649" s="105"/>
      <c r="K649" s="105"/>
      <c r="L649" s="105"/>
      <c r="M649" s="105">
        <v>30</v>
      </c>
      <c r="N649" s="105"/>
      <c r="O649" s="105"/>
      <c r="P649" s="105"/>
      <c r="Q649" s="207"/>
      <c r="R649" s="207"/>
      <c r="S649" s="207"/>
      <c r="T649" s="207"/>
      <c r="U649" s="207"/>
      <c r="V649" s="179"/>
      <c r="W649" s="207"/>
      <c r="X649" s="179"/>
    </row>
    <row r="650" spans="1:24" s="89" customFormat="1" x14ac:dyDescent="0.25">
      <c r="A650" s="126" t="s">
        <v>10049</v>
      </c>
      <c r="B650" s="208">
        <v>1</v>
      </c>
      <c r="C650" s="179"/>
      <c r="D650" s="176"/>
      <c r="E650" s="179"/>
      <c r="F650" s="179"/>
      <c r="G650" s="207"/>
      <c r="H650" s="105">
        <v>176</v>
      </c>
      <c r="I650" s="105">
        <v>146</v>
      </c>
      <c r="J650" s="105"/>
      <c r="K650" s="105"/>
      <c r="L650" s="105"/>
      <c r="M650" s="105">
        <v>30</v>
      </c>
      <c r="N650" s="105"/>
      <c r="O650" s="105"/>
      <c r="P650" s="105"/>
      <c r="Q650" s="207"/>
      <c r="R650" s="207"/>
      <c r="S650" s="207"/>
      <c r="T650" s="207"/>
      <c r="U650" s="207"/>
      <c r="V650" s="179"/>
      <c r="W650" s="207"/>
      <c r="X650" s="179"/>
    </row>
    <row r="651" spans="1:24" s="89" customFormat="1" x14ac:dyDescent="0.25">
      <c r="A651" s="126" t="s">
        <v>10050</v>
      </c>
      <c r="B651" s="208">
        <v>1</v>
      </c>
      <c r="C651" s="179"/>
      <c r="D651" s="176"/>
      <c r="E651" s="179"/>
      <c r="F651" s="179"/>
      <c r="G651" s="207"/>
      <c r="H651" s="105">
        <v>134</v>
      </c>
      <c r="I651" s="105">
        <v>134</v>
      </c>
      <c r="J651" s="105"/>
      <c r="K651" s="105"/>
      <c r="L651" s="105"/>
      <c r="M651" s="105"/>
      <c r="N651" s="105"/>
      <c r="O651" s="105"/>
      <c r="P651" s="105"/>
      <c r="Q651" s="207"/>
      <c r="R651" s="207"/>
      <c r="S651" s="207"/>
      <c r="T651" s="207"/>
      <c r="U651" s="207"/>
      <c r="V651" s="179"/>
      <c r="W651" s="207"/>
      <c r="X651" s="179"/>
    </row>
    <row r="652" spans="1:24" s="89" customFormat="1" x14ac:dyDescent="0.25">
      <c r="A652" s="126" t="s">
        <v>10051</v>
      </c>
      <c r="B652" s="208">
        <v>1</v>
      </c>
      <c r="C652" s="179"/>
      <c r="D652" s="176"/>
      <c r="E652" s="179"/>
      <c r="F652" s="179"/>
      <c r="G652" s="207"/>
      <c r="H652" s="105">
        <v>101</v>
      </c>
      <c r="I652" s="105">
        <v>101</v>
      </c>
      <c r="J652" s="105"/>
      <c r="K652" s="105"/>
      <c r="L652" s="105"/>
      <c r="M652" s="105"/>
      <c r="N652" s="105"/>
      <c r="O652" s="105"/>
      <c r="P652" s="105"/>
      <c r="Q652" s="207"/>
      <c r="R652" s="207"/>
      <c r="S652" s="207"/>
      <c r="T652" s="207"/>
      <c r="U652" s="207"/>
      <c r="V652" s="179"/>
      <c r="W652" s="207"/>
      <c r="X652" s="179"/>
    </row>
    <row r="653" spans="1:24" s="89" customFormat="1" x14ac:dyDescent="0.25">
      <c r="A653" s="126" t="s">
        <v>10052</v>
      </c>
      <c r="B653" s="208">
        <v>1</v>
      </c>
      <c r="C653" s="179"/>
      <c r="D653" s="176"/>
      <c r="E653" s="179"/>
      <c r="F653" s="179"/>
      <c r="G653" s="207"/>
      <c r="H653" s="105">
        <v>168</v>
      </c>
      <c r="I653" s="105">
        <v>168</v>
      </c>
      <c r="J653" s="105"/>
      <c r="K653" s="105"/>
      <c r="L653" s="105"/>
      <c r="M653" s="105"/>
      <c r="N653" s="105"/>
      <c r="O653" s="105"/>
      <c r="P653" s="105"/>
      <c r="Q653" s="207"/>
      <c r="R653" s="207"/>
      <c r="S653" s="207"/>
      <c r="T653" s="207"/>
      <c r="U653" s="207"/>
      <c r="V653" s="179"/>
      <c r="W653" s="207"/>
      <c r="X653" s="179"/>
    </row>
    <row r="654" spans="1:24" s="89" customFormat="1" x14ac:dyDescent="0.25">
      <c r="A654" s="126" t="s">
        <v>10053</v>
      </c>
      <c r="B654" s="208">
        <v>1</v>
      </c>
      <c r="C654" s="179"/>
      <c r="D654" s="176"/>
      <c r="E654" s="179"/>
      <c r="F654" s="179"/>
      <c r="G654" s="207"/>
      <c r="H654" s="105">
        <v>180</v>
      </c>
      <c r="I654" s="105">
        <v>146</v>
      </c>
      <c r="J654" s="105"/>
      <c r="K654" s="105"/>
      <c r="L654" s="105"/>
      <c r="M654" s="105">
        <v>34</v>
      </c>
      <c r="N654" s="105"/>
      <c r="O654" s="105"/>
      <c r="P654" s="105"/>
      <c r="Q654" s="207"/>
      <c r="R654" s="207"/>
      <c r="S654" s="207"/>
      <c r="T654" s="207"/>
      <c r="U654" s="207"/>
      <c r="V654" s="179"/>
      <c r="W654" s="207"/>
      <c r="X654" s="179"/>
    </row>
    <row r="655" spans="1:24" s="89" customFormat="1" x14ac:dyDescent="0.25">
      <c r="A655" s="126" t="s">
        <v>10054</v>
      </c>
      <c r="B655" s="208">
        <v>1</v>
      </c>
      <c r="C655" s="179"/>
      <c r="D655" s="176"/>
      <c r="E655" s="179"/>
      <c r="F655" s="179"/>
      <c r="G655" s="207"/>
      <c r="H655" s="105">
        <v>180</v>
      </c>
      <c r="I655" s="105">
        <v>146</v>
      </c>
      <c r="J655" s="105"/>
      <c r="K655" s="105"/>
      <c r="L655" s="105"/>
      <c r="M655" s="105">
        <v>34</v>
      </c>
      <c r="N655" s="105"/>
      <c r="O655" s="105"/>
      <c r="P655" s="105"/>
      <c r="Q655" s="207"/>
      <c r="R655" s="207"/>
      <c r="S655" s="207"/>
      <c r="T655" s="207"/>
      <c r="U655" s="207"/>
      <c r="V655" s="179"/>
      <c r="W655" s="207"/>
      <c r="X655" s="179"/>
    </row>
    <row r="656" spans="1:24" s="89" customFormat="1" x14ac:dyDescent="0.25">
      <c r="A656" s="126" t="s">
        <v>10055</v>
      </c>
      <c r="B656" s="208">
        <v>1</v>
      </c>
      <c r="C656" s="179"/>
      <c r="D656" s="176"/>
      <c r="E656" s="179"/>
      <c r="F656" s="179"/>
      <c r="G656" s="207"/>
      <c r="H656" s="105">
        <v>207</v>
      </c>
      <c r="I656" s="105">
        <v>151</v>
      </c>
      <c r="J656" s="105"/>
      <c r="K656" s="105"/>
      <c r="L656" s="105"/>
      <c r="M656" s="105">
        <v>56</v>
      </c>
      <c r="N656" s="105"/>
      <c r="O656" s="105"/>
      <c r="P656" s="105"/>
      <c r="Q656" s="207"/>
      <c r="R656" s="207"/>
      <c r="S656" s="207"/>
      <c r="T656" s="207"/>
      <c r="U656" s="207"/>
      <c r="V656" s="179"/>
      <c r="W656" s="207"/>
      <c r="X656" s="179"/>
    </row>
    <row r="657" spans="1:24" s="89" customFormat="1" x14ac:dyDescent="0.25">
      <c r="A657" s="126" t="s">
        <v>10056</v>
      </c>
      <c r="B657" s="208">
        <v>1</v>
      </c>
      <c r="C657" s="179"/>
      <c r="D657" s="176"/>
      <c r="E657" s="179"/>
      <c r="F657" s="179"/>
      <c r="G657" s="207"/>
      <c r="H657" s="105">
        <v>218</v>
      </c>
      <c r="I657" s="105">
        <v>151</v>
      </c>
      <c r="J657" s="105"/>
      <c r="K657" s="105"/>
      <c r="L657" s="105"/>
      <c r="M657" s="105">
        <v>67</v>
      </c>
      <c r="N657" s="105"/>
      <c r="O657" s="105"/>
      <c r="P657" s="105"/>
      <c r="Q657" s="207"/>
      <c r="R657" s="207"/>
      <c r="S657" s="207"/>
      <c r="T657" s="207"/>
      <c r="U657" s="207"/>
      <c r="V657" s="179"/>
      <c r="W657" s="207"/>
      <c r="X657" s="179"/>
    </row>
    <row r="658" spans="1:24" s="89" customFormat="1" x14ac:dyDescent="0.25">
      <c r="A658" s="126" t="s">
        <v>10057</v>
      </c>
      <c r="B658" s="208">
        <v>1</v>
      </c>
      <c r="C658" s="179"/>
      <c r="D658" s="176"/>
      <c r="E658" s="179"/>
      <c r="F658" s="179"/>
      <c r="G658" s="207"/>
      <c r="H658" s="105">
        <v>180</v>
      </c>
      <c r="I658" s="105">
        <v>146</v>
      </c>
      <c r="J658" s="105"/>
      <c r="K658" s="105"/>
      <c r="L658" s="105"/>
      <c r="M658" s="105">
        <v>34</v>
      </c>
      <c r="N658" s="105"/>
      <c r="O658" s="105"/>
      <c r="P658" s="105"/>
      <c r="Q658" s="207"/>
      <c r="R658" s="207"/>
      <c r="S658" s="207"/>
      <c r="T658" s="207"/>
      <c r="U658" s="207"/>
      <c r="V658" s="179"/>
      <c r="W658" s="207"/>
      <c r="X658" s="179"/>
    </row>
    <row r="659" spans="1:24" s="89" customFormat="1" x14ac:dyDescent="0.25">
      <c r="A659" s="126" t="s">
        <v>10058</v>
      </c>
      <c r="B659" s="208">
        <v>1</v>
      </c>
      <c r="C659" s="179"/>
      <c r="D659" s="176"/>
      <c r="E659" s="179"/>
      <c r="F659" s="179"/>
      <c r="G659" s="207"/>
      <c r="H659" s="105">
        <v>180</v>
      </c>
      <c r="I659" s="105">
        <v>146</v>
      </c>
      <c r="J659" s="105"/>
      <c r="K659" s="105"/>
      <c r="L659" s="105"/>
      <c r="M659" s="105">
        <v>34</v>
      </c>
      <c r="N659" s="105"/>
      <c r="O659" s="105"/>
      <c r="P659" s="105"/>
      <c r="Q659" s="207"/>
      <c r="R659" s="207"/>
      <c r="S659" s="207"/>
      <c r="T659" s="207"/>
      <c r="U659" s="207"/>
      <c r="V659" s="179"/>
      <c r="W659" s="207"/>
      <c r="X659" s="179"/>
    </row>
    <row r="660" spans="1:24" s="89" customFormat="1" x14ac:dyDescent="0.25">
      <c r="A660" s="126" t="s">
        <v>10059</v>
      </c>
      <c r="B660" s="208">
        <v>1</v>
      </c>
      <c r="C660" s="179"/>
      <c r="D660" s="176"/>
      <c r="E660" s="179"/>
      <c r="F660" s="179"/>
      <c r="G660" s="207"/>
      <c r="H660" s="105">
        <v>180</v>
      </c>
      <c r="I660" s="105">
        <v>146</v>
      </c>
      <c r="J660" s="105"/>
      <c r="K660" s="105"/>
      <c r="L660" s="105"/>
      <c r="M660" s="105">
        <v>34</v>
      </c>
      <c r="N660" s="105"/>
      <c r="O660" s="105"/>
      <c r="P660" s="105"/>
      <c r="Q660" s="207"/>
      <c r="R660" s="207"/>
      <c r="S660" s="207"/>
      <c r="T660" s="207"/>
      <c r="U660" s="207"/>
      <c r="V660" s="179"/>
      <c r="W660" s="207"/>
      <c r="X660" s="179"/>
    </row>
    <row r="661" spans="1:24" s="89" customFormat="1" x14ac:dyDescent="0.25">
      <c r="A661" s="126" t="s">
        <v>10060</v>
      </c>
      <c r="B661" s="208">
        <v>1</v>
      </c>
      <c r="C661" s="179"/>
      <c r="D661" s="176"/>
      <c r="E661" s="179"/>
      <c r="F661" s="179"/>
      <c r="G661" s="207"/>
      <c r="H661" s="105">
        <v>180</v>
      </c>
      <c r="I661" s="105">
        <v>146</v>
      </c>
      <c r="J661" s="105"/>
      <c r="K661" s="105"/>
      <c r="L661" s="105"/>
      <c r="M661" s="105">
        <v>34</v>
      </c>
      <c r="N661" s="105"/>
      <c r="O661" s="105"/>
      <c r="P661" s="105"/>
      <c r="Q661" s="207"/>
      <c r="R661" s="207"/>
      <c r="S661" s="207"/>
      <c r="T661" s="207"/>
      <c r="U661" s="207"/>
      <c r="V661" s="179"/>
      <c r="W661" s="207"/>
      <c r="X661" s="179"/>
    </row>
    <row r="662" spans="1:24" s="89" customFormat="1" x14ac:dyDescent="0.25">
      <c r="A662" s="126" t="s">
        <v>10061</v>
      </c>
      <c r="B662" s="208">
        <v>1</v>
      </c>
      <c r="C662" s="179"/>
      <c r="D662" s="176"/>
      <c r="E662" s="179"/>
      <c r="F662" s="179"/>
      <c r="G662" s="207"/>
      <c r="H662" s="105">
        <v>180</v>
      </c>
      <c r="I662" s="105">
        <v>146</v>
      </c>
      <c r="J662" s="105"/>
      <c r="K662" s="105"/>
      <c r="L662" s="105"/>
      <c r="M662" s="105">
        <v>34</v>
      </c>
      <c r="N662" s="105"/>
      <c r="O662" s="105"/>
      <c r="P662" s="105"/>
      <c r="Q662" s="207"/>
      <c r="R662" s="207"/>
      <c r="S662" s="207"/>
      <c r="T662" s="207"/>
      <c r="U662" s="207"/>
      <c r="V662" s="179"/>
      <c r="W662" s="207"/>
      <c r="X662" s="179"/>
    </row>
    <row r="663" spans="1:24" s="89" customFormat="1" x14ac:dyDescent="0.25">
      <c r="A663" s="126" t="s">
        <v>10062</v>
      </c>
      <c r="B663" s="208">
        <v>1</v>
      </c>
      <c r="C663" s="179"/>
      <c r="D663" s="176"/>
      <c r="E663" s="179"/>
      <c r="F663" s="179"/>
      <c r="G663" s="207"/>
      <c r="H663" s="105">
        <v>235</v>
      </c>
      <c r="I663" s="105">
        <v>168</v>
      </c>
      <c r="J663" s="105"/>
      <c r="K663" s="105"/>
      <c r="L663" s="105"/>
      <c r="M663" s="105">
        <v>67</v>
      </c>
      <c r="N663" s="105"/>
      <c r="O663" s="105"/>
      <c r="P663" s="105"/>
      <c r="Q663" s="207"/>
      <c r="R663" s="207"/>
      <c r="S663" s="207"/>
      <c r="T663" s="207"/>
      <c r="U663" s="207"/>
      <c r="V663" s="179"/>
      <c r="W663" s="207"/>
      <c r="X663" s="179"/>
    </row>
    <row r="664" spans="1:24" s="89" customFormat="1" x14ac:dyDescent="0.25">
      <c r="A664" s="126" t="s">
        <v>10063</v>
      </c>
      <c r="B664" s="208">
        <v>1</v>
      </c>
      <c r="C664" s="179"/>
      <c r="D664" s="176"/>
      <c r="E664" s="179"/>
      <c r="F664" s="179"/>
      <c r="G664" s="207"/>
      <c r="H664" s="105">
        <v>179</v>
      </c>
      <c r="I664" s="105">
        <v>179</v>
      </c>
      <c r="J664" s="105"/>
      <c r="K664" s="105"/>
      <c r="L664" s="105"/>
      <c r="M664" s="105">
        <v>0</v>
      </c>
      <c r="N664" s="105"/>
      <c r="O664" s="105"/>
      <c r="P664" s="105"/>
      <c r="Q664" s="207"/>
      <c r="R664" s="207"/>
      <c r="S664" s="207"/>
      <c r="T664" s="207"/>
      <c r="U664" s="207"/>
      <c r="V664" s="179"/>
      <c r="W664" s="207"/>
      <c r="X664" s="179"/>
    </row>
    <row r="665" spans="1:24" s="89" customFormat="1" x14ac:dyDescent="0.25">
      <c r="A665" s="126" t="s">
        <v>10064</v>
      </c>
      <c r="B665" s="208">
        <v>1</v>
      </c>
      <c r="C665" s="179"/>
      <c r="D665" s="176"/>
      <c r="E665" s="179"/>
      <c r="F665" s="179"/>
      <c r="G665" s="207"/>
      <c r="H665" s="105">
        <v>179</v>
      </c>
      <c r="I665" s="105">
        <v>179</v>
      </c>
      <c r="J665" s="105"/>
      <c r="K665" s="105"/>
      <c r="L665" s="105"/>
      <c r="M665" s="105">
        <v>0</v>
      </c>
      <c r="N665" s="105"/>
      <c r="O665" s="105"/>
      <c r="P665" s="105"/>
      <c r="Q665" s="207"/>
      <c r="R665" s="207"/>
      <c r="S665" s="207"/>
      <c r="T665" s="207"/>
      <c r="U665" s="207"/>
      <c r="V665" s="179"/>
      <c r="W665" s="207"/>
      <c r="X665" s="179"/>
    </row>
    <row r="666" spans="1:24" s="89" customFormat="1" x14ac:dyDescent="0.25">
      <c r="A666" s="126" t="s">
        <v>10065</v>
      </c>
      <c r="B666" s="208">
        <v>1</v>
      </c>
      <c r="C666" s="179"/>
      <c r="D666" s="176"/>
      <c r="E666" s="179"/>
      <c r="F666" s="179"/>
      <c r="G666" s="207"/>
      <c r="H666" s="105">
        <v>179</v>
      </c>
      <c r="I666" s="105">
        <v>179</v>
      </c>
      <c r="J666" s="105"/>
      <c r="K666" s="105"/>
      <c r="L666" s="105"/>
      <c r="M666" s="105">
        <v>0</v>
      </c>
      <c r="N666" s="105"/>
      <c r="O666" s="105"/>
      <c r="P666" s="105"/>
      <c r="Q666" s="207"/>
      <c r="R666" s="207"/>
      <c r="S666" s="207"/>
      <c r="T666" s="207"/>
      <c r="U666" s="207"/>
      <c r="V666" s="179"/>
      <c r="W666" s="207"/>
      <c r="X666" s="179"/>
    </row>
    <row r="667" spans="1:24" s="89" customFormat="1" x14ac:dyDescent="0.25">
      <c r="A667" s="126" t="s">
        <v>10066</v>
      </c>
      <c r="B667" s="208">
        <v>1</v>
      </c>
      <c r="C667" s="179"/>
      <c r="D667" s="176"/>
      <c r="E667" s="179"/>
      <c r="F667" s="179"/>
      <c r="G667" s="207"/>
      <c r="H667" s="105">
        <v>314</v>
      </c>
      <c r="I667" s="105">
        <v>258</v>
      </c>
      <c r="J667" s="105"/>
      <c r="K667" s="105"/>
      <c r="L667" s="105"/>
      <c r="M667" s="105">
        <v>56</v>
      </c>
      <c r="N667" s="105"/>
      <c r="O667" s="105"/>
      <c r="P667" s="105"/>
      <c r="Q667" s="207"/>
      <c r="R667" s="207"/>
      <c r="S667" s="207"/>
      <c r="T667" s="207"/>
      <c r="U667" s="207"/>
      <c r="V667" s="179"/>
      <c r="W667" s="207"/>
      <c r="X667" s="179"/>
    </row>
    <row r="668" spans="1:24" s="89" customFormat="1" x14ac:dyDescent="0.25">
      <c r="A668" s="126" t="s">
        <v>10067</v>
      </c>
      <c r="B668" s="208">
        <v>1</v>
      </c>
      <c r="C668" s="179"/>
      <c r="D668" s="176"/>
      <c r="E668" s="179"/>
      <c r="F668" s="179"/>
      <c r="G668" s="207"/>
      <c r="H668" s="105">
        <v>314</v>
      </c>
      <c r="I668" s="105">
        <v>258</v>
      </c>
      <c r="J668" s="105"/>
      <c r="K668" s="105"/>
      <c r="L668" s="105"/>
      <c r="M668" s="105">
        <v>56</v>
      </c>
      <c r="N668" s="105"/>
      <c r="O668" s="105"/>
      <c r="P668" s="105"/>
      <c r="Q668" s="207"/>
      <c r="R668" s="207"/>
      <c r="S668" s="207"/>
      <c r="T668" s="207"/>
      <c r="U668" s="207"/>
      <c r="V668" s="179"/>
      <c r="W668" s="207"/>
      <c r="X668" s="179"/>
    </row>
    <row r="669" spans="1:24" s="89" customFormat="1" x14ac:dyDescent="0.25">
      <c r="A669" s="126" t="s">
        <v>10068</v>
      </c>
      <c r="B669" s="208">
        <v>1</v>
      </c>
      <c r="C669" s="179"/>
      <c r="D669" s="176"/>
      <c r="E669" s="179"/>
      <c r="F669" s="179"/>
      <c r="G669" s="207"/>
      <c r="H669" s="105">
        <v>314</v>
      </c>
      <c r="I669" s="105">
        <v>258</v>
      </c>
      <c r="J669" s="105"/>
      <c r="K669" s="105"/>
      <c r="L669" s="105"/>
      <c r="M669" s="105">
        <v>56</v>
      </c>
      <c r="N669" s="105"/>
      <c r="O669" s="105"/>
      <c r="P669" s="105"/>
      <c r="Q669" s="207"/>
      <c r="R669" s="207"/>
      <c r="S669" s="207"/>
      <c r="T669" s="207"/>
      <c r="U669" s="207"/>
      <c r="V669" s="179"/>
      <c r="W669" s="207"/>
      <c r="X669" s="179"/>
    </row>
    <row r="670" spans="1:24" s="89" customFormat="1" x14ac:dyDescent="0.25">
      <c r="A670" s="126" t="s">
        <v>10069</v>
      </c>
      <c r="B670" s="208">
        <v>1</v>
      </c>
      <c r="C670" s="179"/>
      <c r="D670" s="176"/>
      <c r="E670" s="179"/>
      <c r="F670" s="179"/>
      <c r="G670" s="207"/>
      <c r="H670" s="105">
        <v>314</v>
      </c>
      <c r="I670" s="105">
        <v>258</v>
      </c>
      <c r="J670" s="105"/>
      <c r="K670" s="105"/>
      <c r="L670" s="105"/>
      <c r="M670" s="105">
        <v>56</v>
      </c>
      <c r="N670" s="105"/>
      <c r="O670" s="105"/>
      <c r="P670" s="105"/>
      <c r="Q670" s="207"/>
      <c r="R670" s="207"/>
      <c r="S670" s="207"/>
      <c r="T670" s="207"/>
      <c r="U670" s="207"/>
      <c r="V670" s="179"/>
      <c r="W670" s="207"/>
      <c r="X670" s="179"/>
    </row>
    <row r="671" spans="1:24" s="89" customFormat="1" x14ac:dyDescent="0.25">
      <c r="A671" s="126" t="s">
        <v>10070</v>
      </c>
      <c r="B671" s="208">
        <v>1</v>
      </c>
      <c r="C671" s="179"/>
      <c r="D671" s="176"/>
      <c r="E671" s="179"/>
      <c r="F671" s="179"/>
      <c r="G671" s="207"/>
      <c r="H671" s="105">
        <v>314</v>
      </c>
      <c r="I671" s="105">
        <v>258</v>
      </c>
      <c r="J671" s="105"/>
      <c r="K671" s="105"/>
      <c r="L671" s="105"/>
      <c r="M671" s="105">
        <v>56</v>
      </c>
      <c r="N671" s="105"/>
      <c r="O671" s="105"/>
      <c r="P671" s="105"/>
      <c r="Q671" s="207"/>
      <c r="R671" s="207"/>
      <c r="S671" s="207"/>
      <c r="T671" s="207"/>
      <c r="U671" s="207"/>
      <c r="V671" s="179"/>
      <c r="W671" s="207"/>
      <c r="X671" s="179"/>
    </row>
    <row r="672" spans="1:24" s="89" customFormat="1" x14ac:dyDescent="0.25">
      <c r="A672" s="126" t="s">
        <v>10071</v>
      </c>
      <c r="B672" s="208">
        <v>1</v>
      </c>
      <c r="C672" s="179"/>
      <c r="D672" s="176"/>
      <c r="E672" s="179"/>
      <c r="F672" s="179"/>
      <c r="G672" s="207"/>
      <c r="H672" s="105">
        <v>314</v>
      </c>
      <c r="I672" s="105">
        <v>258</v>
      </c>
      <c r="J672" s="105"/>
      <c r="K672" s="105"/>
      <c r="L672" s="105"/>
      <c r="M672" s="105">
        <v>56</v>
      </c>
      <c r="N672" s="105"/>
      <c r="O672" s="105"/>
      <c r="P672" s="105"/>
      <c r="Q672" s="207"/>
      <c r="R672" s="207"/>
      <c r="S672" s="207"/>
      <c r="T672" s="207"/>
      <c r="U672" s="207"/>
      <c r="V672" s="179"/>
      <c r="W672" s="207"/>
      <c r="X672" s="179"/>
    </row>
    <row r="673" spans="1:24" s="89" customFormat="1" x14ac:dyDescent="0.25">
      <c r="A673" s="126" t="s">
        <v>10072</v>
      </c>
      <c r="B673" s="208">
        <v>1</v>
      </c>
      <c r="C673" s="179"/>
      <c r="D673" s="176"/>
      <c r="E673" s="179"/>
      <c r="F673" s="179"/>
      <c r="G673" s="207"/>
      <c r="H673" s="105">
        <v>314</v>
      </c>
      <c r="I673" s="105">
        <v>258</v>
      </c>
      <c r="J673" s="105"/>
      <c r="K673" s="105"/>
      <c r="L673" s="105"/>
      <c r="M673" s="105">
        <v>56</v>
      </c>
      <c r="N673" s="105"/>
      <c r="O673" s="105"/>
      <c r="P673" s="105"/>
      <c r="Q673" s="207"/>
      <c r="R673" s="207"/>
      <c r="S673" s="207"/>
      <c r="T673" s="207"/>
      <c r="U673" s="207"/>
      <c r="V673" s="179"/>
      <c r="W673" s="207"/>
      <c r="X673" s="179"/>
    </row>
    <row r="674" spans="1:24" s="89" customFormat="1" x14ac:dyDescent="0.25">
      <c r="A674" s="126" t="s">
        <v>10073</v>
      </c>
      <c r="B674" s="208">
        <v>1</v>
      </c>
      <c r="C674" s="179"/>
      <c r="D674" s="176"/>
      <c r="E674" s="179"/>
      <c r="F674" s="179"/>
      <c r="G674" s="207"/>
      <c r="H674" s="105">
        <v>314</v>
      </c>
      <c r="I674" s="105">
        <v>258</v>
      </c>
      <c r="J674" s="105"/>
      <c r="K674" s="105"/>
      <c r="L674" s="105"/>
      <c r="M674" s="105">
        <v>56</v>
      </c>
      <c r="N674" s="105"/>
      <c r="O674" s="105"/>
      <c r="P674" s="105"/>
      <c r="Q674" s="207"/>
      <c r="R674" s="207"/>
      <c r="S674" s="207"/>
      <c r="T674" s="207"/>
      <c r="U674" s="207"/>
      <c r="V674" s="179"/>
      <c r="W674" s="207"/>
      <c r="X674" s="179"/>
    </row>
    <row r="675" spans="1:24" s="89" customFormat="1" x14ac:dyDescent="0.25">
      <c r="A675" s="126" t="s">
        <v>10074</v>
      </c>
      <c r="B675" s="208">
        <v>1</v>
      </c>
      <c r="C675" s="179"/>
      <c r="D675" s="176"/>
      <c r="E675" s="179"/>
      <c r="F675" s="179"/>
      <c r="G675" s="207"/>
      <c r="H675" s="105">
        <v>314</v>
      </c>
      <c r="I675" s="105">
        <v>258</v>
      </c>
      <c r="J675" s="105"/>
      <c r="K675" s="105"/>
      <c r="L675" s="105"/>
      <c r="M675" s="105">
        <v>56</v>
      </c>
      <c r="N675" s="105"/>
      <c r="O675" s="105"/>
      <c r="P675" s="105"/>
      <c r="Q675" s="207"/>
      <c r="R675" s="207"/>
      <c r="S675" s="207"/>
      <c r="T675" s="207"/>
      <c r="U675" s="207"/>
      <c r="V675" s="179"/>
      <c r="W675" s="207"/>
      <c r="X675" s="179"/>
    </row>
    <row r="676" spans="1:24" s="89" customFormat="1" x14ac:dyDescent="0.25">
      <c r="A676" s="126" t="s">
        <v>10075</v>
      </c>
      <c r="B676" s="208">
        <v>1</v>
      </c>
      <c r="C676" s="179"/>
      <c r="D676" s="176"/>
      <c r="E676" s="179"/>
      <c r="F676" s="179"/>
      <c r="G676" s="207"/>
      <c r="H676" s="105">
        <v>314</v>
      </c>
      <c r="I676" s="105">
        <v>258</v>
      </c>
      <c r="J676" s="105"/>
      <c r="K676" s="105"/>
      <c r="L676" s="105"/>
      <c r="M676" s="105">
        <v>56</v>
      </c>
      <c r="N676" s="105"/>
      <c r="O676" s="105"/>
      <c r="P676" s="105"/>
      <c r="Q676" s="207"/>
      <c r="R676" s="207"/>
      <c r="S676" s="207"/>
      <c r="T676" s="207"/>
      <c r="U676" s="207"/>
      <c r="V676" s="179"/>
      <c r="W676" s="207"/>
      <c r="X676" s="179"/>
    </row>
    <row r="677" spans="1:24" s="89" customFormat="1" x14ac:dyDescent="0.25">
      <c r="A677" s="126" t="s">
        <v>10076</v>
      </c>
      <c r="B677" s="208">
        <v>1</v>
      </c>
      <c r="C677" s="179"/>
      <c r="D677" s="176"/>
      <c r="E677" s="179"/>
      <c r="F677" s="179"/>
      <c r="G677" s="207"/>
      <c r="H677" s="105">
        <v>62</v>
      </c>
      <c r="I677" s="105">
        <v>56</v>
      </c>
      <c r="J677" s="105"/>
      <c r="K677" s="105"/>
      <c r="L677" s="105"/>
      <c r="M677" s="105">
        <v>6</v>
      </c>
      <c r="N677" s="105"/>
      <c r="O677" s="105"/>
      <c r="P677" s="105"/>
      <c r="Q677" s="207"/>
      <c r="R677" s="207"/>
      <c r="S677" s="207"/>
      <c r="T677" s="207"/>
      <c r="U677" s="207"/>
      <c r="V677" s="179"/>
      <c r="W677" s="207"/>
      <c r="X677" s="179"/>
    </row>
    <row r="678" spans="1:24" s="89" customFormat="1" x14ac:dyDescent="0.25">
      <c r="A678" s="126" t="s">
        <v>10077</v>
      </c>
      <c r="B678" s="208">
        <v>1</v>
      </c>
      <c r="C678" s="179"/>
      <c r="D678" s="176"/>
      <c r="E678" s="179"/>
      <c r="F678" s="179"/>
      <c r="G678" s="207"/>
      <c r="H678" s="105">
        <v>62</v>
      </c>
      <c r="I678" s="105">
        <v>56</v>
      </c>
      <c r="J678" s="105"/>
      <c r="K678" s="105"/>
      <c r="L678" s="105"/>
      <c r="M678" s="105">
        <v>6</v>
      </c>
      <c r="N678" s="105"/>
      <c r="O678" s="105"/>
      <c r="P678" s="105"/>
      <c r="Q678" s="207"/>
      <c r="R678" s="207"/>
      <c r="S678" s="207"/>
      <c r="T678" s="207"/>
      <c r="U678" s="207"/>
      <c r="V678" s="179"/>
      <c r="W678" s="207"/>
      <c r="X678" s="179"/>
    </row>
    <row r="679" spans="1:24" s="89" customFormat="1" x14ac:dyDescent="0.25">
      <c r="A679" s="126" t="s">
        <v>10078</v>
      </c>
      <c r="B679" s="208">
        <v>1</v>
      </c>
      <c r="C679" s="179"/>
      <c r="D679" s="176"/>
      <c r="E679" s="179"/>
      <c r="F679" s="179"/>
      <c r="G679" s="207"/>
      <c r="H679" s="105">
        <v>62</v>
      </c>
      <c r="I679" s="105">
        <v>56</v>
      </c>
      <c r="J679" s="105"/>
      <c r="K679" s="105"/>
      <c r="L679" s="105"/>
      <c r="M679" s="105">
        <v>6</v>
      </c>
      <c r="N679" s="105"/>
      <c r="O679" s="105"/>
      <c r="P679" s="105"/>
      <c r="Q679" s="207"/>
      <c r="R679" s="207"/>
      <c r="S679" s="207"/>
      <c r="T679" s="207"/>
      <c r="U679" s="207"/>
      <c r="V679" s="179"/>
      <c r="W679" s="207"/>
      <c r="X679" s="179"/>
    </row>
    <row r="680" spans="1:24" s="89" customFormat="1" x14ac:dyDescent="0.25">
      <c r="A680" s="126" t="s">
        <v>10079</v>
      </c>
      <c r="B680" s="208">
        <v>1</v>
      </c>
      <c r="C680" s="179"/>
      <c r="D680" s="176"/>
      <c r="E680" s="179"/>
      <c r="F680" s="179"/>
      <c r="G680" s="207"/>
      <c r="H680" s="105">
        <v>62</v>
      </c>
      <c r="I680" s="105">
        <v>56</v>
      </c>
      <c r="J680" s="105"/>
      <c r="K680" s="105"/>
      <c r="L680" s="105"/>
      <c r="M680" s="105">
        <v>6</v>
      </c>
      <c r="N680" s="105"/>
      <c r="O680" s="105"/>
      <c r="P680" s="105"/>
      <c r="Q680" s="207"/>
      <c r="R680" s="207"/>
      <c r="S680" s="207"/>
      <c r="T680" s="207"/>
      <c r="U680" s="207"/>
      <c r="V680" s="179"/>
      <c r="W680" s="207"/>
      <c r="X680" s="179"/>
    </row>
    <row r="681" spans="1:24" s="89" customFormat="1" x14ac:dyDescent="0.25">
      <c r="A681" s="126" t="s">
        <v>10080</v>
      </c>
      <c r="B681" s="208">
        <v>1</v>
      </c>
      <c r="C681" s="179"/>
      <c r="D681" s="176"/>
      <c r="E681" s="179"/>
      <c r="F681" s="179"/>
      <c r="G681" s="207"/>
      <c r="H681" s="105">
        <v>62</v>
      </c>
      <c r="I681" s="105">
        <v>56</v>
      </c>
      <c r="J681" s="105"/>
      <c r="K681" s="105"/>
      <c r="L681" s="105"/>
      <c r="M681" s="105">
        <v>6</v>
      </c>
      <c r="N681" s="105"/>
      <c r="O681" s="105"/>
      <c r="P681" s="105"/>
      <c r="Q681" s="207"/>
      <c r="R681" s="207"/>
      <c r="S681" s="207"/>
      <c r="T681" s="207"/>
      <c r="U681" s="207"/>
      <c r="V681" s="179"/>
      <c r="W681" s="207"/>
      <c r="X681" s="179"/>
    </row>
    <row r="682" spans="1:24" s="89" customFormat="1" ht="18" x14ac:dyDescent="0.35">
      <c r="A682" s="126" t="s">
        <v>10123</v>
      </c>
      <c r="B682" s="208">
        <v>1</v>
      </c>
      <c r="C682" s="126" t="s">
        <v>10148</v>
      </c>
      <c r="D682" s="176"/>
      <c r="E682" s="179"/>
      <c r="F682" s="179"/>
      <c r="G682" s="207"/>
      <c r="H682" s="105">
        <v>0</v>
      </c>
      <c r="I682" s="207">
        <v>0</v>
      </c>
      <c r="J682" s="207"/>
      <c r="K682" s="207"/>
      <c r="L682" s="207"/>
      <c r="M682" s="207">
        <v>0</v>
      </c>
      <c r="N682" s="207">
        <v>0</v>
      </c>
      <c r="O682" s="207"/>
      <c r="P682" s="207"/>
      <c r="Q682" s="207"/>
      <c r="R682" s="207"/>
      <c r="S682" s="207"/>
      <c r="T682" s="207"/>
      <c r="U682" s="207"/>
      <c r="V682" s="179"/>
      <c r="W682" s="207"/>
      <c r="X682" s="179"/>
    </row>
    <row r="683" spans="1:24" s="89" customFormat="1" ht="18" x14ac:dyDescent="0.35">
      <c r="A683" s="126" t="s">
        <v>10123</v>
      </c>
      <c r="B683" s="208">
        <v>2</v>
      </c>
      <c r="C683" s="126" t="s">
        <v>10149</v>
      </c>
      <c r="D683" s="176"/>
      <c r="E683" s="179"/>
      <c r="F683" s="179"/>
      <c r="G683" s="207"/>
      <c r="H683" s="105">
        <v>160</v>
      </c>
      <c r="I683" s="207">
        <v>80</v>
      </c>
      <c r="J683" s="207"/>
      <c r="K683" s="207"/>
      <c r="L683" s="207"/>
      <c r="M683" s="207">
        <v>40</v>
      </c>
      <c r="N683" s="207">
        <v>40</v>
      </c>
      <c r="O683" s="207" t="s">
        <v>10152</v>
      </c>
      <c r="P683" s="207"/>
      <c r="Q683" s="207"/>
      <c r="R683" s="207"/>
      <c r="S683" s="207"/>
      <c r="T683" s="207"/>
      <c r="U683" s="207"/>
      <c r="V683" s="179"/>
      <c r="W683" s="207"/>
      <c r="X683" s="179"/>
    </row>
    <row r="684" spans="1:24" s="89" customFormat="1" ht="18" x14ac:dyDescent="0.35">
      <c r="A684" s="126" t="s">
        <v>10123</v>
      </c>
      <c r="B684" s="208">
        <v>3</v>
      </c>
      <c r="C684" s="126" t="s">
        <v>10150</v>
      </c>
      <c r="D684" s="176"/>
      <c r="E684" s="179"/>
      <c r="F684" s="179"/>
      <c r="G684" s="207"/>
      <c r="H684" s="105">
        <v>240</v>
      </c>
      <c r="I684" s="207">
        <v>120</v>
      </c>
      <c r="J684" s="207"/>
      <c r="K684" s="207"/>
      <c r="L684" s="207"/>
      <c r="M684" s="207">
        <v>60</v>
      </c>
      <c r="N684" s="207">
        <v>60</v>
      </c>
      <c r="O684" s="207" t="s">
        <v>10152</v>
      </c>
      <c r="P684" s="207"/>
      <c r="Q684" s="207"/>
      <c r="R684" s="207"/>
      <c r="S684" s="207"/>
      <c r="T684" s="207"/>
      <c r="U684" s="207"/>
      <c r="V684" s="179"/>
      <c r="W684" s="207"/>
      <c r="X684" s="179"/>
    </row>
    <row r="685" spans="1:24" s="89" customFormat="1" ht="18" x14ac:dyDescent="0.35">
      <c r="A685" s="126" t="s">
        <v>10123</v>
      </c>
      <c r="B685" s="208">
        <v>4</v>
      </c>
      <c r="C685" s="126" t="s">
        <v>10151</v>
      </c>
      <c r="D685" s="176"/>
      <c r="E685" s="179"/>
      <c r="F685" s="179"/>
      <c r="G685" s="207"/>
      <c r="H685" s="105">
        <v>320</v>
      </c>
      <c r="I685" s="207">
        <v>160</v>
      </c>
      <c r="J685" s="207"/>
      <c r="K685" s="207"/>
      <c r="L685" s="207"/>
      <c r="M685" s="207">
        <v>80</v>
      </c>
      <c r="N685" s="207">
        <v>80</v>
      </c>
      <c r="O685" s="207" t="s">
        <v>10152</v>
      </c>
      <c r="P685" s="207"/>
      <c r="Q685" s="207"/>
      <c r="R685" s="207"/>
      <c r="S685" s="207"/>
      <c r="T685" s="207"/>
      <c r="U685" s="207"/>
      <c r="V685" s="179"/>
      <c r="W685" s="207"/>
      <c r="X685" s="179"/>
    </row>
    <row r="686" spans="1:24" s="89" customFormat="1" ht="18" x14ac:dyDescent="0.35">
      <c r="A686" s="126" t="s">
        <v>10124</v>
      </c>
      <c r="B686" s="208">
        <v>1</v>
      </c>
      <c r="C686" s="126" t="s">
        <v>10148</v>
      </c>
      <c r="D686" s="176"/>
      <c r="E686" s="179"/>
      <c r="F686" s="179"/>
      <c r="G686" s="207"/>
      <c r="H686" s="105">
        <v>0</v>
      </c>
      <c r="I686" s="207">
        <v>0</v>
      </c>
      <c r="J686" s="207"/>
      <c r="K686" s="207"/>
      <c r="L686" s="207"/>
      <c r="M686" s="207">
        <v>0</v>
      </c>
      <c r="N686" s="207">
        <v>0</v>
      </c>
      <c r="O686" s="207"/>
      <c r="P686" s="207"/>
      <c r="Q686" s="207"/>
      <c r="R686" s="207"/>
      <c r="S686" s="207"/>
      <c r="T686" s="207"/>
      <c r="U686" s="207"/>
      <c r="V686" s="179"/>
      <c r="W686" s="207"/>
      <c r="X686" s="179"/>
    </row>
    <row r="687" spans="1:24" s="89" customFormat="1" ht="18" x14ac:dyDescent="0.35">
      <c r="A687" s="126" t="s">
        <v>10124</v>
      </c>
      <c r="B687" s="208">
        <v>2</v>
      </c>
      <c r="C687" s="126" t="s">
        <v>10149</v>
      </c>
      <c r="D687" s="176"/>
      <c r="E687" s="179"/>
      <c r="F687" s="179"/>
      <c r="G687" s="207"/>
      <c r="H687" s="105">
        <v>160</v>
      </c>
      <c r="I687" s="207">
        <v>80</v>
      </c>
      <c r="J687" s="207"/>
      <c r="K687" s="207"/>
      <c r="L687" s="207"/>
      <c r="M687" s="207">
        <v>40</v>
      </c>
      <c r="N687" s="207">
        <v>40</v>
      </c>
      <c r="O687" s="207" t="s">
        <v>10152</v>
      </c>
      <c r="P687" s="207"/>
      <c r="Q687" s="207"/>
      <c r="R687" s="207"/>
      <c r="S687" s="207"/>
      <c r="T687" s="207"/>
      <c r="U687" s="207"/>
      <c r="V687" s="179"/>
      <c r="W687" s="207"/>
      <c r="X687" s="179"/>
    </row>
    <row r="688" spans="1:24" s="89" customFormat="1" ht="18" x14ac:dyDescent="0.35">
      <c r="A688" s="126" t="s">
        <v>10124</v>
      </c>
      <c r="B688" s="208">
        <v>3</v>
      </c>
      <c r="C688" s="126" t="s">
        <v>10150</v>
      </c>
      <c r="D688" s="176"/>
      <c r="E688" s="179"/>
      <c r="F688" s="179"/>
      <c r="G688" s="207"/>
      <c r="H688" s="105">
        <v>240</v>
      </c>
      <c r="I688" s="207">
        <v>120</v>
      </c>
      <c r="J688" s="207"/>
      <c r="K688" s="207"/>
      <c r="L688" s="207"/>
      <c r="M688" s="207">
        <v>60</v>
      </c>
      <c r="N688" s="207">
        <v>60</v>
      </c>
      <c r="O688" s="207" t="s">
        <v>10152</v>
      </c>
      <c r="P688" s="207"/>
      <c r="Q688" s="207"/>
      <c r="R688" s="207"/>
      <c r="S688" s="207"/>
      <c r="T688" s="207"/>
      <c r="U688" s="207"/>
      <c r="V688" s="179"/>
      <c r="W688" s="207"/>
      <c r="X688" s="179"/>
    </row>
    <row r="689" spans="1:24" s="89" customFormat="1" ht="18" x14ac:dyDescent="0.35">
      <c r="A689" s="126" t="s">
        <v>10124</v>
      </c>
      <c r="B689" s="208">
        <v>4</v>
      </c>
      <c r="C689" s="126" t="s">
        <v>10151</v>
      </c>
      <c r="D689" s="176"/>
      <c r="E689" s="179"/>
      <c r="F689" s="179"/>
      <c r="G689" s="207"/>
      <c r="H689" s="105">
        <v>320</v>
      </c>
      <c r="I689" s="207">
        <v>160</v>
      </c>
      <c r="J689" s="207"/>
      <c r="K689" s="207"/>
      <c r="L689" s="207"/>
      <c r="M689" s="207">
        <v>80</v>
      </c>
      <c r="N689" s="207">
        <v>80</v>
      </c>
      <c r="O689" s="207" t="s">
        <v>10152</v>
      </c>
      <c r="P689" s="207"/>
      <c r="Q689" s="207"/>
      <c r="R689" s="207"/>
      <c r="S689" s="207"/>
      <c r="T689" s="207"/>
      <c r="U689" s="207"/>
      <c r="V689" s="179"/>
      <c r="W689" s="207"/>
      <c r="X689" s="179"/>
    </row>
    <row r="690" spans="1:24" s="89" customFormat="1" ht="18" x14ac:dyDescent="0.35">
      <c r="A690" s="126" t="s">
        <v>10125</v>
      </c>
      <c r="B690" s="208">
        <v>1</v>
      </c>
      <c r="C690" s="126" t="s">
        <v>10148</v>
      </c>
      <c r="D690" s="176"/>
      <c r="E690" s="179"/>
      <c r="F690" s="179"/>
      <c r="G690" s="207"/>
      <c r="H690" s="105">
        <v>0</v>
      </c>
      <c r="I690" s="207">
        <v>0</v>
      </c>
      <c r="J690" s="207"/>
      <c r="K690" s="207"/>
      <c r="L690" s="207"/>
      <c r="M690" s="207">
        <v>0</v>
      </c>
      <c r="N690" s="207">
        <v>0</v>
      </c>
      <c r="O690" s="207"/>
      <c r="P690" s="207"/>
      <c r="Q690" s="207"/>
      <c r="R690" s="207"/>
      <c r="S690" s="207"/>
      <c r="T690" s="207"/>
      <c r="U690" s="207"/>
      <c r="V690" s="179"/>
      <c r="W690" s="207"/>
      <c r="X690" s="179"/>
    </row>
    <row r="691" spans="1:24" s="89" customFormat="1" ht="18" x14ac:dyDescent="0.35">
      <c r="A691" s="126" t="s">
        <v>10125</v>
      </c>
      <c r="B691" s="208">
        <v>2</v>
      </c>
      <c r="C691" s="126" t="s">
        <v>10149</v>
      </c>
      <c r="D691" s="176"/>
      <c r="E691" s="179"/>
      <c r="F691" s="179"/>
      <c r="G691" s="207"/>
      <c r="H691" s="105">
        <v>160</v>
      </c>
      <c r="I691" s="207">
        <v>80</v>
      </c>
      <c r="J691" s="207"/>
      <c r="K691" s="207"/>
      <c r="L691" s="207"/>
      <c r="M691" s="207">
        <v>40</v>
      </c>
      <c r="N691" s="207">
        <v>40</v>
      </c>
      <c r="O691" s="207" t="s">
        <v>10152</v>
      </c>
      <c r="P691" s="207"/>
      <c r="Q691" s="207"/>
      <c r="R691" s="207"/>
      <c r="S691" s="207"/>
      <c r="T691" s="207"/>
      <c r="U691" s="207"/>
      <c r="V691" s="179"/>
      <c r="W691" s="207"/>
      <c r="X691" s="179"/>
    </row>
    <row r="692" spans="1:24" s="89" customFormat="1" ht="18" x14ac:dyDescent="0.35">
      <c r="A692" s="126" t="s">
        <v>10125</v>
      </c>
      <c r="B692" s="208">
        <v>3</v>
      </c>
      <c r="C692" s="126" t="s">
        <v>10150</v>
      </c>
      <c r="D692" s="176"/>
      <c r="E692" s="179"/>
      <c r="F692" s="179"/>
      <c r="G692" s="207"/>
      <c r="H692" s="105">
        <v>240</v>
      </c>
      <c r="I692" s="207">
        <v>120</v>
      </c>
      <c r="J692" s="207"/>
      <c r="K692" s="207"/>
      <c r="L692" s="207"/>
      <c r="M692" s="207">
        <v>60</v>
      </c>
      <c r="N692" s="207">
        <v>60</v>
      </c>
      <c r="O692" s="207" t="s">
        <v>10152</v>
      </c>
      <c r="P692" s="207"/>
      <c r="Q692" s="207"/>
      <c r="R692" s="207"/>
      <c r="S692" s="207"/>
      <c r="T692" s="207"/>
      <c r="U692" s="207"/>
      <c r="V692" s="179"/>
      <c r="W692" s="207"/>
      <c r="X692" s="179"/>
    </row>
    <row r="693" spans="1:24" s="89" customFormat="1" ht="18" x14ac:dyDescent="0.35">
      <c r="A693" s="126" t="s">
        <v>10125</v>
      </c>
      <c r="B693" s="208">
        <v>4</v>
      </c>
      <c r="C693" s="126" t="s">
        <v>10151</v>
      </c>
      <c r="D693" s="176"/>
      <c r="E693" s="179"/>
      <c r="F693" s="179"/>
      <c r="G693" s="207"/>
      <c r="H693" s="105">
        <v>320</v>
      </c>
      <c r="I693" s="207">
        <v>160</v>
      </c>
      <c r="J693" s="207"/>
      <c r="K693" s="207"/>
      <c r="L693" s="207"/>
      <c r="M693" s="207">
        <v>80</v>
      </c>
      <c r="N693" s="207">
        <v>80</v>
      </c>
      <c r="O693" s="207" t="s">
        <v>10152</v>
      </c>
      <c r="P693" s="207"/>
      <c r="Q693" s="207"/>
      <c r="R693" s="207"/>
      <c r="S693" s="207"/>
      <c r="T693" s="207"/>
      <c r="U693" s="207"/>
      <c r="V693" s="179"/>
      <c r="W693" s="207"/>
      <c r="X693" s="179"/>
    </row>
    <row r="694" spans="1:24" s="89" customFormat="1" ht="18" x14ac:dyDescent="0.35">
      <c r="A694" s="126" t="s">
        <v>10294</v>
      </c>
      <c r="B694" s="208"/>
      <c r="C694" s="126" t="s">
        <v>10301</v>
      </c>
      <c r="D694" s="176"/>
      <c r="E694" s="179"/>
      <c r="F694" s="179"/>
      <c r="G694" s="207"/>
      <c r="H694" s="207"/>
      <c r="I694" s="207"/>
      <c r="J694" s="207"/>
      <c r="K694" s="207"/>
      <c r="L694" s="207"/>
      <c r="M694" s="207"/>
      <c r="N694" s="207"/>
      <c r="O694" s="207"/>
      <c r="P694" s="207"/>
      <c r="Q694" s="207"/>
      <c r="R694" s="207"/>
      <c r="S694" s="207"/>
      <c r="T694" s="207"/>
      <c r="U694" s="207"/>
      <c r="V694" s="179"/>
      <c r="W694" s="207"/>
      <c r="X694" s="179" t="s">
        <v>10313</v>
      </c>
    </row>
    <row r="695" spans="1:24" s="89" customFormat="1" ht="18" x14ac:dyDescent="0.35">
      <c r="A695" s="126" t="s">
        <v>10294</v>
      </c>
      <c r="B695" s="208"/>
      <c r="C695" s="126" t="s">
        <v>10301</v>
      </c>
      <c r="D695" s="176"/>
      <c r="E695" s="179"/>
      <c r="F695" s="179"/>
      <c r="G695" s="207"/>
      <c r="H695" s="207"/>
      <c r="I695" s="207"/>
      <c r="J695" s="207"/>
      <c r="K695" s="207"/>
      <c r="L695" s="207"/>
      <c r="M695" s="207"/>
      <c r="N695" s="207"/>
      <c r="O695" s="207"/>
      <c r="P695" s="207"/>
      <c r="Q695" s="207"/>
      <c r="R695" s="207"/>
      <c r="S695" s="207"/>
      <c r="T695" s="207"/>
      <c r="U695" s="207"/>
      <c r="V695" s="179"/>
      <c r="W695" s="207"/>
      <c r="X695" s="179" t="s">
        <v>10314</v>
      </c>
    </row>
    <row r="696" spans="1:24" s="89" customFormat="1" ht="18" x14ac:dyDescent="0.35">
      <c r="A696" s="126" t="s">
        <v>10294</v>
      </c>
      <c r="B696" s="208"/>
      <c r="C696" s="126" t="s">
        <v>10301</v>
      </c>
      <c r="D696" s="176"/>
      <c r="E696" s="179"/>
      <c r="F696" s="179"/>
      <c r="G696" s="207"/>
      <c r="H696" s="207"/>
      <c r="I696" s="207"/>
      <c r="J696" s="207"/>
      <c r="K696" s="207"/>
      <c r="L696" s="207"/>
      <c r="M696" s="207"/>
      <c r="N696" s="207"/>
      <c r="O696" s="207"/>
      <c r="P696" s="207"/>
      <c r="Q696" s="207"/>
      <c r="R696" s="207"/>
      <c r="S696" s="207"/>
      <c r="T696" s="207"/>
      <c r="U696" s="207"/>
      <c r="V696" s="179"/>
      <c r="W696" s="207"/>
      <c r="X696" s="179" t="s">
        <v>10315</v>
      </c>
    </row>
    <row r="697" spans="1:24" s="89" customFormat="1" ht="18" x14ac:dyDescent="0.35">
      <c r="A697" s="126" t="s">
        <v>10294</v>
      </c>
      <c r="B697" s="208"/>
      <c r="C697" s="126" t="s">
        <v>10302</v>
      </c>
      <c r="D697" s="176"/>
      <c r="E697" s="179"/>
      <c r="F697" s="179"/>
      <c r="G697" s="207"/>
      <c r="H697" s="207"/>
      <c r="I697" s="207"/>
      <c r="J697" s="207"/>
      <c r="K697" s="207"/>
      <c r="L697" s="207"/>
      <c r="M697" s="207"/>
      <c r="N697" s="207"/>
      <c r="O697" s="207"/>
      <c r="P697" s="207"/>
      <c r="Q697" s="207"/>
      <c r="R697" s="207"/>
      <c r="S697" s="207"/>
      <c r="T697" s="207"/>
      <c r="U697" s="207"/>
      <c r="V697" s="179"/>
      <c r="W697" s="207"/>
      <c r="X697" s="179" t="s">
        <v>10313</v>
      </c>
    </row>
    <row r="698" spans="1:24" s="89" customFormat="1" ht="18" x14ac:dyDescent="0.35">
      <c r="A698" s="126" t="s">
        <v>10294</v>
      </c>
      <c r="B698" s="208"/>
      <c r="C698" s="126" t="s">
        <v>10302</v>
      </c>
      <c r="D698" s="176"/>
      <c r="E698" s="179"/>
      <c r="F698" s="179"/>
      <c r="G698" s="207"/>
      <c r="H698" s="207"/>
      <c r="I698" s="207"/>
      <c r="J698" s="207"/>
      <c r="K698" s="207"/>
      <c r="L698" s="207"/>
      <c r="M698" s="207"/>
      <c r="N698" s="207"/>
      <c r="O698" s="207"/>
      <c r="P698" s="207"/>
      <c r="Q698" s="207"/>
      <c r="R698" s="207"/>
      <c r="S698" s="207"/>
      <c r="T698" s="207"/>
      <c r="U698" s="207"/>
      <c r="V698" s="179"/>
      <c r="W698" s="207"/>
      <c r="X698" s="179" t="s">
        <v>10314</v>
      </c>
    </row>
    <row r="699" spans="1:24" s="89" customFormat="1" ht="18" x14ac:dyDescent="0.35">
      <c r="A699" s="126" t="s">
        <v>10294</v>
      </c>
      <c r="B699" s="208"/>
      <c r="C699" s="126" t="s">
        <v>10302</v>
      </c>
      <c r="D699" s="176"/>
      <c r="E699" s="179"/>
      <c r="F699" s="179"/>
      <c r="G699" s="207"/>
      <c r="H699" s="207"/>
      <c r="I699" s="207"/>
      <c r="J699" s="207"/>
      <c r="K699" s="207"/>
      <c r="L699" s="207"/>
      <c r="M699" s="207"/>
      <c r="N699" s="207"/>
      <c r="O699" s="207"/>
      <c r="P699" s="207"/>
      <c r="Q699" s="207"/>
      <c r="R699" s="207"/>
      <c r="S699" s="207"/>
      <c r="T699" s="207"/>
      <c r="U699" s="207"/>
      <c r="V699" s="179"/>
      <c r="W699" s="207"/>
      <c r="X699" s="179" t="s">
        <v>10315</v>
      </c>
    </row>
    <row r="700" spans="1:24" s="89" customFormat="1" ht="18" x14ac:dyDescent="0.35">
      <c r="A700" s="126" t="s">
        <v>10295</v>
      </c>
      <c r="B700" s="208"/>
      <c r="C700" s="126" t="s">
        <v>10301</v>
      </c>
      <c r="D700" s="176"/>
      <c r="E700" s="179"/>
      <c r="F700" s="179"/>
      <c r="G700" s="207"/>
      <c r="H700" s="207"/>
      <c r="I700" s="207"/>
      <c r="J700" s="207"/>
      <c r="K700" s="207"/>
      <c r="L700" s="207"/>
      <c r="M700" s="207"/>
      <c r="N700" s="207"/>
      <c r="O700" s="207"/>
      <c r="P700" s="207"/>
      <c r="Q700" s="207"/>
      <c r="R700" s="207"/>
      <c r="S700" s="207"/>
      <c r="T700" s="207"/>
      <c r="U700" s="207"/>
      <c r="V700" s="179"/>
      <c r="W700" s="207"/>
      <c r="X700" s="179" t="s">
        <v>10313</v>
      </c>
    </row>
    <row r="701" spans="1:24" s="89" customFormat="1" ht="18" x14ac:dyDescent="0.35">
      <c r="A701" s="126" t="s">
        <v>10295</v>
      </c>
      <c r="B701" s="208"/>
      <c r="C701" s="126" t="s">
        <v>10301</v>
      </c>
      <c r="D701" s="176"/>
      <c r="E701" s="179"/>
      <c r="F701" s="179"/>
      <c r="G701" s="207"/>
      <c r="H701" s="207"/>
      <c r="I701" s="207"/>
      <c r="J701" s="207"/>
      <c r="K701" s="207"/>
      <c r="L701" s="207"/>
      <c r="M701" s="207"/>
      <c r="N701" s="207"/>
      <c r="O701" s="207"/>
      <c r="P701" s="207"/>
      <c r="Q701" s="207"/>
      <c r="R701" s="207"/>
      <c r="S701" s="207"/>
      <c r="T701" s="207"/>
      <c r="U701" s="207"/>
      <c r="V701" s="179"/>
      <c r="W701" s="207"/>
      <c r="X701" s="179" t="s">
        <v>10314</v>
      </c>
    </row>
    <row r="702" spans="1:24" s="89" customFormat="1" ht="18" x14ac:dyDescent="0.35">
      <c r="A702" s="126" t="s">
        <v>10295</v>
      </c>
      <c r="B702" s="208"/>
      <c r="C702" s="126" t="s">
        <v>10301</v>
      </c>
      <c r="D702" s="176"/>
      <c r="E702" s="179"/>
      <c r="F702" s="179"/>
      <c r="G702" s="207"/>
      <c r="H702" s="207"/>
      <c r="I702" s="207"/>
      <c r="J702" s="207"/>
      <c r="K702" s="207"/>
      <c r="L702" s="207"/>
      <c r="M702" s="207"/>
      <c r="N702" s="207"/>
      <c r="O702" s="207"/>
      <c r="P702" s="207"/>
      <c r="Q702" s="207"/>
      <c r="R702" s="207"/>
      <c r="S702" s="207"/>
      <c r="T702" s="207"/>
      <c r="U702" s="207"/>
      <c r="V702" s="179"/>
      <c r="W702" s="207"/>
      <c r="X702" s="179" t="s">
        <v>10315</v>
      </c>
    </row>
    <row r="703" spans="1:24" s="89" customFormat="1" ht="18" x14ac:dyDescent="0.35">
      <c r="A703" s="126" t="s">
        <v>10295</v>
      </c>
      <c r="B703" s="208"/>
      <c r="C703" s="126" t="s">
        <v>10302</v>
      </c>
      <c r="D703" s="176"/>
      <c r="E703" s="179"/>
      <c r="F703" s="179"/>
      <c r="G703" s="207"/>
      <c r="H703" s="207"/>
      <c r="I703" s="207"/>
      <c r="J703" s="207"/>
      <c r="K703" s="207"/>
      <c r="L703" s="207"/>
      <c r="M703" s="207"/>
      <c r="N703" s="207"/>
      <c r="O703" s="207"/>
      <c r="P703" s="207"/>
      <c r="Q703" s="207"/>
      <c r="R703" s="207"/>
      <c r="S703" s="207"/>
      <c r="T703" s="207"/>
      <c r="U703" s="207"/>
      <c r="V703" s="179"/>
      <c r="W703" s="207"/>
      <c r="X703" s="179" t="s">
        <v>10313</v>
      </c>
    </row>
    <row r="704" spans="1:24" s="89" customFormat="1" ht="18" x14ac:dyDescent="0.35">
      <c r="A704" s="126" t="s">
        <v>10295</v>
      </c>
      <c r="B704" s="208"/>
      <c r="C704" s="126" t="s">
        <v>10302</v>
      </c>
      <c r="D704" s="176"/>
      <c r="E704" s="179"/>
      <c r="F704" s="179"/>
      <c r="G704" s="207"/>
      <c r="H704" s="207"/>
      <c r="I704" s="207"/>
      <c r="J704" s="207"/>
      <c r="K704" s="207"/>
      <c r="L704" s="207"/>
      <c r="M704" s="207"/>
      <c r="N704" s="207"/>
      <c r="O704" s="207"/>
      <c r="P704" s="207"/>
      <c r="Q704" s="207"/>
      <c r="R704" s="207"/>
      <c r="S704" s="207"/>
      <c r="T704" s="207"/>
      <c r="U704" s="207"/>
      <c r="V704" s="179"/>
      <c r="W704" s="207"/>
      <c r="X704" s="179" t="s">
        <v>10314</v>
      </c>
    </row>
    <row r="705" spans="1:24" s="89" customFormat="1" ht="18" x14ac:dyDescent="0.35">
      <c r="A705" s="126" t="s">
        <v>10295</v>
      </c>
      <c r="B705" s="208"/>
      <c r="C705" s="126" t="s">
        <v>10302</v>
      </c>
      <c r="D705" s="176"/>
      <c r="E705" s="179"/>
      <c r="F705" s="179"/>
      <c r="G705" s="207"/>
      <c r="H705" s="207"/>
      <c r="I705" s="207"/>
      <c r="J705" s="207"/>
      <c r="K705" s="207"/>
      <c r="L705" s="207"/>
      <c r="M705" s="207"/>
      <c r="N705" s="207"/>
      <c r="O705" s="207"/>
      <c r="P705" s="207"/>
      <c r="Q705" s="207"/>
      <c r="R705" s="207"/>
      <c r="S705" s="207"/>
      <c r="T705" s="207"/>
      <c r="U705" s="207"/>
      <c r="V705" s="179"/>
      <c r="W705" s="207"/>
      <c r="X705" s="179" t="s">
        <v>10315</v>
      </c>
    </row>
    <row r="706" spans="1:24" s="89" customFormat="1" x14ac:dyDescent="0.25">
      <c r="A706" s="179"/>
      <c r="B706" s="208"/>
      <c r="C706" s="179"/>
      <c r="D706" s="176"/>
      <c r="E706" s="179"/>
      <c r="F706" s="179"/>
      <c r="G706" s="207"/>
      <c r="H706" s="207"/>
      <c r="I706" s="207"/>
      <c r="J706" s="207"/>
      <c r="K706" s="207"/>
      <c r="L706" s="207"/>
      <c r="M706" s="207"/>
      <c r="N706" s="207"/>
      <c r="O706" s="207"/>
      <c r="P706" s="207"/>
      <c r="Q706" s="207"/>
      <c r="R706" s="207"/>
      <c r="S706" s="207"/>
      <c r="T706" s="207"/>
      <c r="U706" s="207"/>
      <c r="V706" s="179"/>
      <c r="W706" s="207"/>
      <c r="X706" s="179"/>
    </row>
    <row r="707" spans="1:24" s="89" customFormat="1" x14ac:dyDescent="0.25">
      <c r="A707" s="179"/>
      <c r="B707" s="208"/>
      <c r="C707" s="179"/>
      <c r="D707" s="176"/>
      <c r="E707" s="179"/>
      <c r="F707" s="179"/>
      <c r="G707" s="207"/>
      <c r="H707" s="207"/>
      <c r="I707" s="207"/>
      <c r="J707" s="207"/>
      <c r="K707" s="207"/>
      <c r="L707" s="207"/>
      <c r="M707" s="207"/>
      <c r="N707" s="207"/>
      <c r="O707" s="207"/>
      <c r="P707" s="207"/>
      <c r="Q707" s="207"/>
      <c r="R707" s="207"/>
      <c r="S707" s="207"/>
      <c r="T707" s="207"/>
      <c r="U707" s="207"/>
      <c r="V707" s="179"/>
      <c r="W707" s="207"/>
      <c r="X707" s="179"/>
    </row>
    <row r="708" spans="1:24" s="89" customFormat="1" x14ac:dyDescent="0.25">
      <c r="A708" s="179"/>
      <c r="B708" s="208"/>
      <c r="C708" s="179"/>
      <c r="D708" s="176"/>
      <c r="E708" s="179"/>
      <c r="F708" s="179"/>
      <c r="G708" s="207"/>
      <c r="H708" s="207"/>
      <c r="I708" s="207"/>
      <c r="J708" s="207"/>
      <c r="K708" s="207"/>
      <c r="L708" s="207"/>
      <c r="M708" s="207"/>
      <c r="N708" s="207"/>
      <c r="O708" s="207"/>
      <c r="P708" s="207"/>
      <c r="Q708" s="207"/>
      <c r="R708" s="207"/>
      <c r="S708" s="207"/>
      <c r="T708" s="207"/>
      <c r="U708" s="207"/>
      <c r="V708" s="179"/>
      <c r="W708" s="207"/>
      <c r="X708" s="179"/>
    </row>
    <row r="709" spans="1:24" s="89" customFormat="1" x14ac:dyDescent="0.25">
      <c r="A709" s="179"/>
      <c r="B709" s="208"/>
      <c r="C709" s="179"/>
      <c r="D709" s="176"/>
      <c r="E709" s="179"/>
      <c r="F709" s="179"/>
      <c r="G709" s="207"/>
      <c r="H709" s="207"/>
      <c r="I709" s="207"/>
      <c r="J709" s="207"/>
      <c r="K709" s="207"/>
      <c r="L709" s="207"/>
      <c r="M709" s="207"/>
      <c r="N709" s="207"/>
      <c r="O709" s="207"/>
      <c r="P709" s="207"/>
      <c r="Q709" s="207"/>
      <c r="R709" s="207"/>
      <c r="S709" s="207"/>
      <c r="T709" s="207"/>
      <c r="U709" s="207"/>
      <c r="V709" s="179"/>
      <c r="W709" s="207"/>
      <c r="X709" s="179"/>
    </row>
    <row r="710" spans="1:24" s="89" customFormat="1" x14ac:dyDescent="0.25">
      <c r="A710" s="179"/>
      <c r="B710" s="208"/>
      <c r="C710" s="179"/>
      <c r="D710" s="176"/>
      <c r="E710" s="179"/>
      <c r="F710" s="179"/>
      <c r="G710" s="207"/>
      <c r="H710" s="207"/>
      <c r="I710" s="207"/>
      <c r="J710" s="207"/>
      <c r="K710" s="207"/>
      <c r="L710" s="207"/>
      <c r="M710" s="207"/>
      <c r="N710" s="207"/>
      <c r="O710" s="207"/>
      <c r="P710" s="207"/>
      <c r="Q710" s="207"/>
      <c r="R710" s="207"/>
      <c r="S710" s="207"/>
      <c r="T710" s="207"/>
      <c r="U710" s="207"/>
      <c r="V710" s="179"/>
      <c r="W710" s="207"/>
      <c r="X710" s="179"/>
    </row>
    <row r="711" spans="1:24" s="89" customFormat="1" x14ac:dyDescent="0.25">
      <c r="A711" s="179"/>
      <c r="B711" s="208"/>
      <c r="C711" s="179"/>
      <c r="D711" s="176"/>
      <c r="E711" s="179"/>
      <c r="F711" s="179"/>
      <c r="G711" s="207"/>
      <c r="H711" s="207"/>
      <c r="I711" s="207"/>
      <c r="J711" s="207"/>
      <c r="K711" s="207"/>
      <c r="L711" s="207"/>
      <c r="M711" s="207"/>
      <c r="N711" s="207"/>
      <c r="O711" s="207"/>
      <c r="P711" s="207"/>
      <c r="Q711" s="207"/>
      <c r="R711" s="207"/>
      <c r="S711" s="207"/>
      <c r="T711" s="207"/>
      <c r="U711" s="207"/>
      <c r="V711" s="179"/>
      <c r="W711" s="207"/>
      <c r="X711" s="179"/>
    </row>
    <row r="712" spans="1:24" s="89" customFormat="1" x14ac:dyDescent="0.25">
      <c r="A712" s="179"/>
      <c r="B712" s="208"/>
      <c r="C712" s="179"/>
      <c r="D712" s="176"/>
      <c r="E712" s="179"/>
      <c r="F712" s="179"/>
      <c r="G712" s="207"/>
      <c r="H712" s="207"/>
      <c r="I712" s="207"/>
      <c r="J712" s="207"/>
      <c r="K712" s="207"/>
      <c r="L712" s="207"/>
      <c r="M712" s="207"/>
      <c r="N712" s="207"/>
      <c r="O712" s="207"/>
      <c r="P712" s="207"/>
      <c r="Q712" s="207"/>
      <c r="R712" s="207"/>
      <c r="S712" s="207"/>
      <c r="T712" s="207"/>
      <c r="U712" s="207"/>
      <c r="V712" s="179"/>
      <c r="W712" s="207"/>
      <c r="X712" s="179"/>
    </row>
    <row r="713" spans="1:24" s="89" customFormat="1" x14ac:dyDescent="0.25">
      <c r="A713" s="179"/>
      <c r="B713" s="208"/>
      <c r="C713" s="179"/>
      <c r="D713" s="176"/>
      <c r="E713" s="179"/>
      <c r="F713" s="179"/>
      <c r="G713" s="207"/>
      <c r="H713" s="207"/>
      <c r="I713" s="207"/>
      <c r="J713" s="207"/>
      <c r="K713" s="207"/>
      <c r="L713" s="207"/>
      <c r="M713" s="207"/>
      <c r="N713" s="207"/>
      <c r="O713" s="207"/>
      <c r="P713" s="207"/>
      <c r="Q713" s="207"/>
      <c r="R713" s="207"/>
      <c r="S713" s="207"/>
      <c r="T713" s="207"/>
      <c r="U713" s="207"/>
      <c r="V713" s="179"/>
      <c r="W713" s="207"/>
      <c r="X713" s="179"/>
    </row>
    <row r="714" spans="1:24" s="89" customFormat="1" x14ac:dyDescent="0.25">
      <c r="A714" s="179"/>
      <c r="B714" s="208"/>
      <c r="C714" s="179"/>
      <c r="D714" s="176"/>
      <c r="E714" s="179"/>
      <c r="F714" s="179"/>
      <c r="G714" s="207"/>
      <c r="H714" s="207"/>
      <c r="I714" s="207"/>
      <c r="J714" s="207"/>
      <c r="K714" s="207"/>
      <c r="L714" s="207"/>
      <c r="M714" s="207"/>
      <c r="N714" s="207"/>
      <c r="O714" s="207"/>
      <c r="P714" s="207"/>
      <c r="Q714" s="207"/>
      <c r="R714" s="207"/>
      <c r="S714" s="207"/>
      <c r="T714" s="207"/>
      <c r="U714" s="207"/>
      <c r="V714" s="179"/>
      <c r="W714" s="207"/>
      <c r="X714" s="179"/>
    </row>
    <row r="715" spans="1:24" s="89" customFormat="1" x14ac:dyDescent="0.25">
      <c r="A715" s="179"/>
      <c r="B715" s="208"/>
      <c r="C715" s="179"/>
      <c r="D715" s="176"/>
      <c r="E715" s="179"/>
      <c r="F715" s="179"/>
      <c r="G715" s="207"/>
      <c r="H715" s="207"/>
      <c r="I715" s="207"/>
      <c r="J715" s="207"/>
      <c r="K715" s="207"/>
      <c r="L715" s="207"/>
      <c r="M715" s="207"/>
      <c r="N715" s="207"/>
      <c r="O715" s="207"/>
      <c r="P715" s="207"/>
      <c r="Q715" s="207"/>
      <c r="R715" s="207"/>
      <c r="S715" s="207"/>
      <c r="T715" s="207"/>
      <c r="U715" s="207"/>
      <c r="V715" s="179"/>
      <c r="W715" s="207"/>
      <c r="X715" s="179"/>
    </row>
    <row r="716" spans="1:24" s="89" customFormat="1" x14ac:dyDescent="0.25">
      <c r="A716" s="179"/>
      <c r="B716" s="208"/>
      <c r="C716" s="179"/>
      <c r="D716" s="176"/>
      <c r="E716" s="179"/>
      <c r="F716" s="179"/>
      <c r="G716" s="207"/>
      <c r="H716" s="207"/>
      <c r="I716" s="207"/>
      <c r="J716" s="207"/>
      <c r="K716" s="207"/>
      <c r="L716" s="207"/>
      <c r="M716" s="207"/>
      <c r="N716" s="207"/>
      <c r="O716" s="207"/>
      <c r="P716" s="207"/>
      <c r="Q716" s="207"/>
      <c r="R716" s="207"/>
      <c r="S716" s="207"/>
      <c r="T716" s="207"/>
      <c r="U716" s="207"/>
      <c r="V716" s="179"/>
      <c r="W716" s="207"/>
      <c r="X716" s="179"/>
    </row>
    <row r="717" spans="1:24" s="89" customFormat="1" x14ac:dyDescent="0.25">
      <c r="A717" s="179"/>
      <c r="B717" s="208"/>
      <c r="C717" s="179"/>
      <c r="D717" s="176"/>
      <c r="E717" s="179"/>
      <c r="F717" s="179"/>
      <c r="G717" s="207"/>
      <c r="H717" s="207"/>
      <c r="I717" s="207"/>
      <c r="J717" s="207"/>
      <c r="K717" s="207"/>
      <c r="L717" s="207"/>
      <c r="M717" s="207"/>
      <c r="N717" s="207"/>
      <c r="O717" s="207"/>
      <c r="P717" s="207"/>
      <c r="Q717" s="207"/>
      <c r="R717" s="207"/>
      <c r="S717" s="207"/>
      <c r="T717" s="207"/>
      <c r="U717" s="207"/>
      <c r="V717" s="179"/>
      <c r="W717" s="207"/>
      <c r="X717" s="179"/>
    </row>
    <row r="718" spans="1:24" s="89" customFormat="1" x14ac:dyDescent="0.25">
      <c r="A718" s="179"/>
      <c r="B718" s="208"/>
      <c r="C718" s="179"/>
      <c r="D718" s="176"/>
      <c r="E718" s="179"/>
      <c r="F718" s="179"/>
      <c r="G718" s="207"/>
      <c r="H718" s="207"/>
      <c r="I718" s="207"/>
      <c r="J718" s="207"/>
      <c r="K718" s="207"/>
      <c r="L718" s="207"/>
      <c r="M718" s="207"/>
      <c r="N718" s="207"/>
      <c r="O718" s="207"/>
      <c r="P718" s="207"/>
      <c r="Q718" s="207"/>
      <c r="R718" s="207"/>
      <c r="S718" s="207"/>
      <c r="T718" s="207"/>
      <c r="U718" s="207"/>
      <c r="V718" s="179"/>
      <c r="W718" s="207"/>
      <c r="X718" s="179"/>
    </row>
    <row r="719" spans="1:24" s="89" customFormat="1" x14ac:dyDescent="0.25">
      <c r="A719" s="179"/>
      <c r="B719" s="208"/>
      <c r="C719" s="179"/>
      <c r="D719" s="176"/>
      <c r="E719" s="179"/>
      <c r="F719" s="179"/>
      <c r="G719" s="207"/>
      <c r="H719" s="207"/>
      <c r="I719" s="207"/>
      <c r="J719" s="207"/>
      <c r="K719" s="207"/>
      <c r="L719" s="207"/>
      <c r="M719" s="207"/>
      <c r="N719" s="207"/>
      <c r="O719" s="207"/>
      <c r="P719" s="207"/>
      <c r="Q719" s="207"/>
      <c r="R719" s="207"/>
      <c r="S719" s="207"/>
      <c r="T719" s="207"/>
      <c r="U719" s="207"/>
      <c r="V719" s="179"/>
      <c r="W719" s="207"/>
      <c r="X719" s="179"/>
    </row>
    <row r="720" spans="1:24" s="89" customFormat="1" x14ac:dyDescent="0.25">
      <c r="A720" s="179"/>
      <c r="B720" s="208"/>
      <c r="C720" s="179"/>
      <c r="D720" s="176"/>
      <c r="E720" s="179"/>
      <c r="F720" s="179"/>
      <c r="G720" s="207"/>
      <c r="H720" s="207"/>
      <c r="I720" s="207"/>
      <c r="J720" s="207"/>
      <c r="K720" s="207"/>
      <c r="L720" s="207"/>
      <c r="M720" s="207"/>
      <c r="N720" s="207"/>
      <c r="O720" s="207"/>
      <c r="P720" s="207"/>
      <c r="Q720" s="207"/>
      <c r="R720" s="207"/>
      <c r="S720" s="207"/>
      <c r="T720" s="207"/>
      <c r="U720" s="207"/>
      <c r="V720" s="179"/>
      <c r="W720" s="207"/>
      <c r="X720" s="179"/>
    </row>
    <row r="721" spans="1:24" s="89" customFormat="1" x14ac:dyDescent="0.25">
      <c r="A721" s="179"/>
      <c r="B721" s="208"/>
      <c r="C721" s="179"/>
      <c r="D721" s="176"/>
      <c r="E721" s="179"/>
      <c r="F721" s="179"/>
      <c r="G721" s="207"/>
      <c r="H721" s="207"/>
      <c r="I721" s="207"/>
      <c r="J721" s="207"/>
      <c r="K721" s="207"/>
      <c r="L721" s="207"/>
      <c r="M721" s="207"/>
      <c r="N721" s="207"/>
      <c r="O721" s="207"/>
      <c r="P721" s="207"/>
      <c r="Q721" s="207"/>
      <c r="R721" s="207"/>
      <c r="S721" s="207"/>
      <c r="T721" s="207"/>
      <c r="U721" s="207"/>
      <c r="V721" s="179"/>
      <c r="W721" s="207"/>
      <c r="X721" s="179"/>
    </row>
    <row r="722" spans="1:24" s="89" customFormat="1" x14ac:dyDescent="0.25">
      <c r="A722" s="179"/>
      <c r="B722" s="208"/>
      <c r="C722" s="179"/>
      <c r="D722" s="176"/>
      <c r="E722" s="179"/>
      <c r="F722" s="179"/>
      <c r="G722" s="207"/>
      <c r="H722" s="207"/>
      <c r="I722" s="207"/>
      <c r="J722" s="207"/>
      <c r="K722" s="207"/>
      <c r="L722" s="207"/>
      <c r="M722" s="207"/>
      <c r="N722" s="207"/>
      <c r="O722" s="207"/>
      <c r="P722" s="207"/>
      <c r="Q722" s="207"/>
      <c r="R722" s="207"/>
      <c r="S722" s="207"/>
      <c r="T722" s="207"/>
      <c r="U722" s="207"/>
      <c r="V722" s="179"/>
      <c r="W722" s="207"/>
      <c r="X722" s="179"/>
    </row>
    <row r="723" spans="1:24" s="89" customFormat="1" x14ac:dyDescent="0.25">
      <c r="A723" s="179"/>
      <c r="B723" s="208"/>
      <c r="C723" s="179"/>
      <c r="D723" s="176"/>
      <c r="E723" s="179"/>
      <c r="F723" s="179"/>
      <c r="G723" s="207"/>
      <c r="H723" s="207"/>
      <c r="I723" s="207"/>
      <c r="J723" s="207"/>
      <c r="K723" s="207"/>
      <c r="L723" s="207"/>
      <c r="M723" s="207"/>
      <c r="N723" s="207"/>
      <c r="O723" s="207"/>
      <c r="P723" s="207"/>
      <c r="Q723" s="207"/>
      <c r="R723" s="207"/>
      <c r="S723" s="207"/>
      <c r="T723" s="207"/>
      <c r="U723" s="207"/>
      <c r="V723" s="179"/>
      <c r="W723" s="207"/>
      <c r="X723" s="179"/>
    </row>
    <row r="724" spans="1:24" s="89" customFormat="1" x14ac:dyDescent="0.25">
      <c r="A724" s="179"/>
      <c r="B724" s="208"/>
      <c r="C724" s="179"/>
      <c r="D724" s="176"/>
      <c r="E724" s="179"/>
      <c r="F724" s="179"/>
      <c r="G724" s="207"/>
      <c r="H724" s="207"/>
      <c r="I724" s="207"/>
      <c r="J724" s="207"/>
      <c r="K724" s="207"/>
      <c r="L724" s="207"/>
      <c r="M724" s="207"/>
      <c r="N724" s="207"/>
      <c r="O724" s="207"/>
      <c r="P724" s="207"/>
      <c r="Q724" s="207"/>
      <c r="R724" s="207"/>
      <c r="S724" s="207"/>
      <c r="T724" s="207"/>
      <c r="U724" s="207"/>
      <c r="V724" s="179"/>
      <c r="W724" s="207"/>
      <c r="X724" s="179"/>
    </row>
    <row r="725" spans="1:24" s="89" customFormat="1" x14ac:dyDescent="0.25">
      <c r="A725" s="179"/>
      <c r="B725" s="208"/>
      <c r="C725" s="179"/>
      <c r="D725" s="176"/>
      <c r="E725" s="179"/>
      <c r="F725" s="179"/>
      <c r="G725" s="207"/>
      <c r="H725" s="207"/>
      <c r="I725" s="207"/>
      <c r="J725" s="207"/>
      <c r="K725" s="207"/>
      <c r="L725" s="207"/>
      <c r="M725" s="207"/>
      <c r="N725" s="207"/>
      <c r="O725" s="207"/>
      <c r="P725" s="207"/>
      <c r="Q725" s="207"/>
      <c r="R725" s="207"/>
      <c r="S725" s="207"/>
      <c r="T725" s="207"/>
      <c r="U725" s="207"/>
      <c r="V725" s="179"/>
      <c r="W725" s="207"/>
      <c r="X725" s="179"/>
    </row>
    <row r="726" spans="1:24" x14ac:dyDescent="0.25">
      <c r="A726" s="126"/>
      <c r="B726" s="189"/>
      <c r="C726" s="126"/>
      <c r="D726" s="21"/>
      <c r="E726" s="126"/>
      <c r="F726" s="126"/>
      <c r="G726" s="105"/>
      <c r="H726" s="105"/>
      <c r="I726" s="105"/>
      <c r="J726" s="105"/>
      <c r="K726" s="105"/>
      <c r="L726" s="105"/>
      <c r="M726" s="105"/>
      <c r="N726" s="105"/>
      <c r="O726" s="105"/>
      <c r="P726" s="105"/>
      <c r="Q726" s="105"/>
      <c r="R726" s="105"/>
      <c r="S726" s="105"/>
      <c r="T726" s="105"/>
      <c r="U726" s="105"/>
      <c r="V726" s="126"/>
      <c r="W726" s="105"/>
      <c r="X726" s="184"/>
    </row>
  </sheetData>
  <mergeCells count="1">
    <mergeCell ref="A1:H1"/>
  </mergeCells>
  <phoneticPr fontId="23" type="noConversion"/>
  <dataValidations count="2">
    <dataValidation allowBlank="1" showDropDown="1" showInputMessage="1" showErrorMessage="1" sqref="D637 D635 D633" xr:uid="{156A805E-2D63-4207-BBD4-4DBEC72B5C9B}"/>
    <dataValidation type="list" allowBlank="1" showInputMessage="1" showErrorMessage="1" sqref="A443:A666 A682:A693 A700:A726" xr:uid="{865D3E7A-2A2E-408A-A006-9239E252046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G45 F5:F632 F726</xm:sqref>
        </x14:dataValidation>
        <x14:dataValidation type="list" allowBlank="1" showInputMessage="1" showErrorMessage="1" xr:uid="{CF59DE57-71A9-4810-A6AE-F2311CEE2D8C}">
          <x14:formula1>
            <xm:f>_xlfn.ANCHORARRAY(ddlFertilizers!$A$2)</xm:f>
          </x14:formula1>
          <xm:sqref>A5:A442</xm:sqref>
        </x14:dataValidation>
        <x14:dataValidation type="list" allowBlank="1" showInputMessage="1" showErrorMessage="1" xr:uid="{D28DBDAD-96EF-4924-81BF-8FF6EA3723B1}">
          <x14:formula1>
            <xm:f>DropDown!$BH$3:$BH$143</xm:f>
          </x14:formula1>
          <xm:sqref>E5:E632 E726</xm:sqref>
        </x14:dataValidation>
        <x14:dataValidation type="list" allowBlank="1" showInputMessage="1" showErrorMessage="1" xr:uid="{EC53DF54-EA76-4427-BC07-2ECC4EFD5306}">
          <x14:formula1>
            <xm:f>DropDown!$BN$3:$BN$10</xm:f>
          </x14:formula1>
          <xm:sqref>V5:V632 V726</xm:sqref>
        </x14:dataValidation>
        <x14:dataValidation type="list" allowBlank="1" showInputMessage="1" showErrorMessage="1" xr:uid="{817D5287-A334-4B64-B113-AA6A30C10B1A}">
          <x14:formula1>
            <xm:f>_xlfn.ANCHORARRAY(_xlfn.XLOOKUP($A5,ddlFertilizers!$A$2:$A$500,ddlFertilizers!$DQ$2:$DQ$500))</xm:f>
          </x14:formula1>
          <xm:sqref>B5:B726</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20"/>
  <sheetViews>
    <sheetView zoomScaleNormal="100" workbookViewId="0">
      <pane ySplit="4" topLeftCell="A70" activePane="bottomLeft" state="frozen"/>
      <selection pane="bottomLeft" activeCell="A73" sqref="A73"/>
    </sheetView>
  </sheetViews>
  <sheetFormatPr defaultColWidth="8.85546875" defaultRowHeight="15" x14ac:dyDescent="0.25"/>
  <cols>
    <col min="1" max="1" width="25.85546875" customWidth="1"/>
    <col min="2" max="2" width="10.7109375" customWidth="1"/>
    <col min="3" max="3" width="20.7109375" customWidth="1"/>
    <col min="4" max="4" width="54.85546875" bestFit="1" customWidth="1"/>
    <col min="5" max="26" width="20.7109375" customWidth="1"/>
  </cols>
  <sheetData>
    <row r="1" spans="1:14" ht="150" customHeight="1" x14ac:dyDescent="0.25">
      <c r="A1" s="215" t="s">
        <v>6592</v>
      </c>
      <c r="B1" s="215"/>
      <c r="C1" s="215"/>
      <c r="D1" s="215"/>
      <c r="E1" s="215"/>
      <c r="F1" s="215"/>
      <c r="G1" s="215"/>
      <c r="H1" s="215"/>
    </row>
    <row r="2" spans="1:14" ht="28.5" customHeight="1" x14ac:dyDescent="0.25">
      <c r="A2" s="29"/>
      <c r="B2" s="29"/>
    </row>
    <row r="3" spans="1:14" s="80" customFormat="1" ht="32.25" customHeight="1" x14ac:dyDescent="0.25">
      <c r="A3" s="15" t="s">
        <v>1923</v>
      </c>
      <c r="B3" s="15" t="s">
        <v>1922</v>
      </c>
      <c r="C3" s="15" t="s">
        <v>6400</v>
      </c>
      <c r="D3" s="15" t="s">
        <v>1895</v>
      </c>
      <c r="E3" s="15"/>
      <c r="F3" s="15"/>
      <c r="G3" s="15"/>
      <c r="H3" s="15"/>
      <c r="I3" s="15"/>
      <c r="J3" s="16"/>
      <c r="K3" s="15"/>
      <c r="M3" s="16"/>
      <c r="N3" s="15"/>
    </row>
    <row r="4" spans="1:14" x14ac:dyDescent="0.25">
      <c r="A4" s="4" t="s">
        <v>93</v>
      </c>
      <c r="B4" s="17" t="s">
        <v>126</v>
      </c>
      <c r="C4" s="18" t="s">
        <v>2037</v>
      </c>
      <c r="D4" s="18" t="s">
        <v>7518</v>
      </c>
    </row>
    <row r="5" spans="1:14" x14ac:dyDescent="0.25">
      <c r="A5" t="s">
        <v>9236</v>
      </c>
      <c r="B5" cm="1">
        <f t="array" ref="B5">IF(ROW() &lt; ROW(INDEX(chemicals[experiment_ID],ROWS(chemicals[experiment_ID]))), COUNTIF(INDEX(chemicals[experiment_ID],1):chemicals[[#This Row],[experiment_ID]],chemicals[[#This Row],[experiment_ID]]), "")</f>
        <v>1</v>
      </c>
      <c r="D5" t="s">
        <v>8658</v>
      </c>
    </row>
    <row r="6" spans="1:14" x14ac:dyDescent="0.25">
      <c r="A6" t="s">
        <v>9237</v>
      </c>
      <c r="B6" cm="1">
        <f t="array" ref="B6">IF(ROW() &lt; ROW(INDEX(chemicals[experiment_ID],ROWS(chemicals[experiment_ID]))), COUNTIF(INDEX(chemicals[experiment_ID],1):chemicals[[#This Row],[experiment_ID]],chemicals[[#This Row],[experiment_ID]]), "")</f>
        <v>1</v>
      </c>
      <c r="D6" t="s">
        <v>8658</v>
      </c>
    </row>
    <row r="7" spans="1:14" x14ac:dyDescent="0.25">
      <c r="A7" t="s">
        <v>9243</v>
      </c>
      <c r="B7" cm="1">
        <f t="array" ref="B7">IF(ROW() &lt; ROW(INDEX(chemicals[experiment_ID],ROWS(chemicals[experiment_ID]))), COUNTIF(INDEX(chemicals[experiment_ID],1):chemicals[[#This Row],[experiment_ID]],chemicals[[#This Row],[experiment_ID]]), "")</f>
        <v>1</v>
      </c>
      <c r="D7" t="s">
        <v>8657</v>
      </c>
    </row>
    <row r="8" spans="1:14" x14ac:dyDescent="0.25">
      <c r="A8" t="s">
        <v>9244</v>
      </c>
      <c r="B8" cm="1">
        <f t="array" ref="B8">IF(ROW() &lt; ROW(INDEX(chemicals[experiment_ID],ROWS(chemicals[experiment_ID]))), COUNTIF(INDEX(chemicals[experiment_ID],1):chemicals[[#This Row],[experiment_ID]],chemicals[[#This Row],[experiment_ID]]), "")</f>
        <v>1</v>
      </c>
      <c r="D8" t="s">
        <v>8657</v>
      </c>
    </row>
    <row r="9" spans="1:14" x14ac:dyDescent="0.25">
      <c r="A9" t="s">
        <v>9246</v>
      </c>
      <c r="B9" cm="1">
        <f t="array" ref="B9">IF(ROW() &lt; ROW(INDEX(chemicals[experiment_ID],ROWS(chemicals[experiment_ID]))), COUNTIF(INDEX(chemicals[experiment_ID],1):chemicals[[#This Row],[experiment_ID]],chemicals[[#This Row],[experiment_ID]]), "")</f>
        <v>1</v>
      </c>
      <c r="D9" t="s">
        <v>8657</v>
      </c>
    </row>
    <row r="10" spans="1:14" x14ac:dyDescent="0.25">
      <c r="A10" t="s">
        <v>9268</v>
      </c>
      <c r="B10" cm="1">
        <f t="array" ref="B10">IF(ROW() &lt; ROW(INDEX(chemicals[experiment_ID],ROWS(chemicals[experiment_ID]))), COUNTIF(INDEX(chemicals[experiment_ID],1):chemicals[[#This Row],[experiment_ID]],chemicals[[#This Row],[experiment_ID]]), "")</f>
        <v>1</v>
      </c>
      <c r="D10" t="s">
        <v>9314</v>
      </c>
    </row>
    <row r="11" spans="1:14" x14ac:dyDescent="0.25">
      <c r="A11" t="s">
        <v>9269</v>
      </c>
      <c r="B11" cm="1">
        <f t="array" ref="B11">IF(ROW() &lt; ROW(INDEX(chemicals[experiment_ID],ROWS(chemicals[experiment_ID]))), COUNTIF(INDEX(chemicals[experiment_ID],1):chemicals[[#This Row],[experiment_ID]],chemicals[[#This Row],[experiment_ID]]), "")</f>
        <v>1</v>
      </c>
      <c r="D11" t="s">
        <v>9314</v>
      </c>
    </row>
    <row r="12" spans="1:14" x14ac:dyDescent="0.25">
      <c r="A12" t="s">
        <v>9270</v>
      </c>
      <c r="B12" cm="1">
        <f t="array" ref="B12">IF(ROW() &lt; ROW(INDEX(chemicals[experiment_ID],ROWS(chemicals[experiment_ID]))), COUNTIF(INDEX(chemicals[experiment_ID],1):chemicals[[#This Row],[experiment_ID]],chemicals[[#This Row],[experiment_ID]]), "")</f>
        <v>1</v>
      </c>
      <c r="D12" t="s">
        <v>9314</v>
      </c>
    </row>
    <row r="13" spans="1:14" x14ac:dyDescent="0.25">
      <c r="A13" t="s">
        <v>9271</v>
      </c>
      <c r="B13" cm="1">
        <f t="array" ref="B13">IF(ROW() &lt; ROW(INDEX(chemicals[experiment_ID],ROWS(chemicals[experiment_ID]))), COUNTIF(INDEX(chemicals[experiment_ID],1):chemicals[[#This Row],[experiment_ID]],chemicals[[#This Row],[experiment_ID]]), "")</f>
        <v>1</v>
      </c>
      <c r="D13" t="s">
        <v>9314</v>
      </c>
    </row>
    <row r="14" spans="1:14" x14ac:dyDescent="0.25">
      <c r="A14" t="s">
        <v>9272</v>
      </c>
      <c r="B14" cm="1">
        <f t="array" ref="B14">IF(ROW() &lt; ROW(INDEX(chemicals[experiment_ID],ROWS(chemicals[experiment_ID]))), COUNTIF(INDEX(chemicals[experiment_ID],1):chemicals[[#This Row],[experiment_ID]],chemicals[[#This Row],[experiment_ID]]), "")</f>
        <v>1</v>
      </c>
      <c r="D14" t="s">
        <v>9314</v>
      </c>
    </row>
    <row r="15" spans="1:14" x14ac:dyDescent="0.25">
      <c r="A15" t="s">
        <v>9273</v>
      </c>
      <c r="B15" cm="1">
        <f t="array" ref="B15">IF(ROW() &lt; ROW(INDEX(chemicals[experiment_ID],ROWS(chemicals[experiment_ID]))), COUNTIF(INDEX(chemicals[experiment_ID],1):chemicals[[#This Row],[experiment_ID]],chemicals[[#This Row],[experiment_ID]]), "")</f>
        <v>1</v>
      </c>
      <c r="D15" t="s">
        <v>9314</v>
      </c>
    </row>
    <row r="16" spans="1:14" x14ac:dyDescent="0.25">
      <c r="A16" t="s">
        <v>9274</v>
      </c>
      <c r="B16" cm="1">
        <f t="array" ref="B16">IF(ROW() &lt; ROW(INDEX(chemicals[experiment_ID],ROWS(chemicals[experiment_ID]))), COUNTIF(INDEX(chemicals[experiment_ID],1):chemicals[[#This Row],[experiment_ID]],chemicals[[#This Row],[experiment_ID]]), "")</f>
        <v>1</v>
      </c>
      <c r="D16" t="s">
        <v>9314</v>
      </c>
    </row>
    <row r="17" spans="1:4" x14ac:dyDescent="0.25">
      <c r="A17" t="s">
        <v>9275</v>
      </c>
      <c r="B17" cm="1">
        <f t="array" ref="B17">IF(ROW() &lt; ROW(INDEX(chemicals[experiment_ID],ROWS(chemicals[experiment_ID]))), COUNTIF(INDEX(chemicals[experiment_ID],1):chemicals[[#This Row],[experiment_ID]],chemicals[[#This Row],[experiment_ID]]), "")</f>
        <v>1</v>
      </c>
      <c r="D17" t="s">
        <v>9314</v>
      </c>
    </row>
    <row r="18" spans="1:4" x14ac:dyDescent="0.25">
      <c r="A18" t="s">
        <v>9276</v>
      </c>
      <c r="B18" cm="1">
        <f t="array" ref="B18">IF(ROW() &lt; ROW(INDEX(chemicals[experiment_ID],ROWS(chemicals[experiment_ID]))), COUNTIF(INDEX(chemicals[experiment_ID],1):chemicals[[#This Row],[experiment_ID]],chemicals[[#This Row],[experiment_ID]]), "")</f>
        <v>1</v>
      </c>
      <c r="D18" t="s">
        <v>9314</v>
      </c>
    </row>
    <row r="19" spans="1:4" x14ac:dyDescent="0.25">
      <c r="A19" t="s">
        <v>9277</v>
      </c>
      <c r="B19" cm="1">
        <f t="array" ref="B19">IF(ROW() &lt; ROW(INDEX(chemicals[experiment_ID],ROWS(chemicals[experiment_ID]))), COUNTIF(INDEX(chemicals[experiment_ID],1):chemicals[[#This Row],[experiment_ID]],chemicals[[#This Row],[experiment_ID]]), "")</f>
        <v>1</v>
      </c>
      <c r="D19" t="s">
        <v>9314</v>
      </c>
    </row>
    <row r="20" spans="1:4" x14ac:dyDescent="0.25">
      <c r="A20" t="s">
        <v>9278</v>
      </c>
      <c r="B20" cm="1">
        <f t="array" ref="B20">IF(ROW() &lt; ROW(INDEX(chemicals[experiment_ID],ROWS(chemicals[experiment_ID]))), COUNTIF(INDEX(chemicals[experiment_ID],1):chemicals[[#This Row],[experiment_ID]],chemicals[[#This Row],[experiment_ID]]), "")</f>
        <v>1</v>
      </c>
      <c r="D20" t="s">
        <v>9314</v>
      </c>
    </row>
    <row r="21" spans="1:4" x14ac:dyDescent="0.25">
      <c r="A21" t="s">
        <v>9279</v>
      </c>
      <c r="B21" cm="1">
        <f t="array" ref="B21">IF(ROW() &lt; ROW(INDEX(chemicals[experiment_ID],ROWS(chemicals[experiment_ID]))), COUNTIF(INDEX(chemicals[experiment_ID],1):chemicals[[#This Row],[experiment_ID]],chemicals[[#This Row],[experiment_ID]]), "")</f>
        <v>1</v>
      </c>
      <c r="D21" t="s">
        <v>9314</v>
      </c>
    </row>
    <row r="22" spans="1:4" x14ac:dyDescent="0.25">
      <c r="A22" t="s">
        <v>9280</v>
      </c>
      <c r="B22" cm="1">
        <f t="array" ref="B22">IF(ROW() &lt; ROW(INDEX(chemicals[experiment_ID],ROWS(chemicals[experiment_ID]))), COUNTIF(INDEX(chemicals[experiment_ID],1):chemicals[[#This Row],[experiment_ID]],chemicals[[#This Row],[experiment_ID]]), "")</f>
        <v>1</v>
      </c>
      <c r="D22" t="s">
        <v>9314</v>
      </c>
    </row>
    <row r="23" spans="1:4" x14ac:dyDescent="0.25">
      <c r="A23" t="s">
        <v>9281</v>
      </c>
      <c r="B23" cm="1">
        <f t="array" ref="B23">IF(ROW() &lt; ROW(INDEX(chemicals[experiment_ID],ROWS(chemicals[experiment_ID]))), COUNTIF(INDEX(chemicals[experiment_ID],1):chemicals[[#This Row],[experiment_ID]],chemicals[[#This Row],[experiment_ID]]), "")</f>
        <v>1</v>
      </c>
      <c r="D23" t="s">
        <v>9314</v>
      </c>
    </row>
    <row r="24" spans="1:4" x14ac:dyDescent="0.25">
      <c r="A24" t="s">
        <v>9282</v>
      </c>
      <c r="B24" cm="1">
        <f t="array" ref="B24">IF(ROW() &lt; ROW(INDEX(chemicals[experiment_ID],ROWS(chemicals[experiment_ID]))), COUNTIF(INDEX(chemicals[experiment_ID],1):chemicals[[#This Row],[experiment_ID]],chemicals[[#This Row],[experiment_ID]]), "")</f>
        <v>1</v>
      </c>
      <c r="D24" t="s">
        <v>9314</v>
      </c>
    </row>
    <row r="25" spans="1:4" x14ac:dyDescent="0.25">
      <c r="A25" t="s">
        <v>9283</v>
      </c>
      <c r="B25" cm="1">
        <f t="array" ref="B25">IF(ROW() &lt; ROW(INDEX(chemicals[experiment_ID],ROWS(chemicals[experiment_ID]))), COUNTIF(INDEX(chemicals[experiment_ID],1):chemicals[[#This Row],[experiment_ID]],chemicals[[#This Row],[experiment_ID]]), "")</f>
        <v>1</v>
      </c>
      <c r="D25" t="s">
        <v>9314</v>
      </c>
    </row>
    <row r="26" spans="1:4" x14ac:dyDescent="0.25">
      <c r="A26" t="s">
        <v>9284</v>
      </c>
      <c r="B26" cm="1">
        <f t="array" ref="B26">IF(ROW() &lt; ROW(INDEX(chemicals[experiment_ID],ROWS(chemicals[experiment_ID]))), COUNTIF(INDEX(chemicals[experiment_ID],1):chemicals[[#This Row],[experiment_ID]],chemicals[[#This Row],[experiment_ID]]), "")</f>
        <v>1</v>
      </c>
      <c r="D26" t="s">
        <v>9314</v>
      </c>
    </row>
    <row r="27" spans="1:4" x14ac:dyDescent="0.25">
      <c r="A27" t="s">
        <v>9285</v>
      </c>
      <c r="B27" cm="1">
        <f t="array" ref="B27">IF(ROW() &lt; ROW(INDEX(chemicals[experiment_ID],ROWS(chemicals[experiment_ID]))), COUNTIF(INDEX(chemicals[experiment_ID],1):chemicals[[#This Row],[experiment_ID]],chemicals[[#This Row],[experiment_ID]]), "")</f>
        <v>1</v>
      </c>
      <c r="D27" t="s">
        <v>9314</v>
      </c>
    </row>
    <row r="28" spans="1:4" x14ac:dyDescent="0.25">
      <c r="A28" t="s">
        <v>9286</v>
      </c>
      <c r="B28" cm="1">
        <f t="array" ref="B28">IF(ROW() &lt; ROW(INDEX(chemicals[experiment_ID],ROWS(chemicals[experiment_ID]))), COUNTIF(INDEX(chemicals[experiment_ID],1):chemicals[[#This Row],[experiment_ID]],chemicals[[#This Row],[experiment_ID]]), "")</f>
        <v>1</v>
      </c>
      <c r="D28" t="s">
        <v>9314</v>
      </c>
    </row>
    <row r="29" spans="1:4" x14ac:dyDescent="0.25">
      <c r="A29" t="s">
        <v>9287</v>
      </c>
      <c r="B29" cm="1">
        <f t="array" ref="B29">IF(ROW() &lt; ROW(INDEX(chemicals[experiment_ID],ROWS(chemicals[experiment_ID]))), COUNTIF(INDEX(chemicals[experiment_ID],1):chemicals[[#This Row],[experiment_ID]],chemicals[[#This Row],[experiment_ID]]), "")</f>
        <v>1</v>
      </c>
      <c r="D29" t="s">
        <v>9314</v>
      </c>
    </row>
    <row r="30" spans="1:4" x14ac:dyDescent="0.25">
      <c r="A30" t="s">
        <v>9288</v>
      </c>
      <c r="B30" cm="1">
        <f t="array" ref="B30">IF(ROW() &lt; ROW(INDEX(chemicals[experiment_ID],ROWS(chemicals[experiment_ID]))), COUNTIF(INDEX(chemicals[experiment_ID],1):chemicals[[#This Row],[experiment_ID]],chemicals[[#This Row],[experiment_ID]]), "")</f>
        <v>1</v>
      </c>
      <c r="D30" t="s">
        <v>9314</v>
      </c>
    </row>
    <row r="31" spans="1:4" x14ac:dyDescent="0.25">
      <c r="A31" t="s">
        <v>9289</v>
      </c>
      <c r="B31" cm="1">
        <f t="array" ref="B31">IF(ROW() &lt; ROW(INDEX(chemicals[experiment_ID],ROWS(chemicals[experiment_ID]))), COUNTIF(INDEX(chemicals[experiment_ID],1):chemicals[[#This Row],[experiment_ID]],chemicals[[#This Row],[experiment_ID]]), "")</f>
        <v>1</v>
      </c>
      <c r="D31" t="s">
        <v>9314</v>
      </c>
    </row>
    <row r="32" spans="1:4" x14ac:dyDescent="0.25">
      <c r="A32" t="s">
        <v>9290</v>
      </c>
      <c r="B32" cm="1">
        <f t="array" ref="B32">IF(ROW() &lt; ROW(INDEX(chemicals[experiment_ID],ROWS(chemicals[experiment_ID]))), COUNTIF(INDEX(chemicals[experiment_ID],1):chemicals[[#This Row],[experiment_ID]],chemicals[[#This Row],[experiment_ID]]), "")</f>
        <v>1</v>
      </c>
      <c r="D32" t="s">
        <v>9314</v>
      </c>
    </row>
    <row r="33" spans="1:4" x14ac:dyDescent="0.25">
      <c r="A33" t="s">
        <v>9291</v>
      </c>
      <c r="B33" cm="1">
        <f t="array" ref="B33">IF(ROW() &lt; ROW(INDEX(chemicals[experiment_ID],ROWS(chemicals[experiment_ID]))), COUNTIF(INDEX(chemicals[experiment_ID],1):chemicals[[#This Row],[experiment_ID]],chemicals[[#This Row],[experiment_ID]]), "")</f>
        <v>1</v>
      </c>
      <c r="D33" t="s">
        <v>9314</v>
      </c>
    </row>
    <row r="34" spans="1:4" x14ac:dyDescent="0.25">
      <c r="A34" t="s">
        <v>9292</v>
      </c>
      <c r="B34" cm="1">
        <f t="array" ref="B34">IF(ROW() &lt; ROW(INDEX(chemicals[experiment_ID],ROWS(chemicals[experiment_ID]))), COUNTIF(INDEX(chemicals[experiment_ID],1):chemicals[[#This Row],[experiment_ID]],chemicals[[#This Row],[experiment_ID]]), "")</f>
        <v>1</v>
      </c>
      <c r="D34" t="s">
        <v>9314</v>
      </c>
    </row>
    <row r="35" spans="1:4" x14ac:dyDescent="0.25">
      <c r="A35" t="s">
        <v>9293</v>
      </c>
      <c r="B35" cm="1">
        <f t="array" ref="B35">IF(ROW() &lt; ROW(INDEX(chemicals[experiment_ID],ROWS(chemicals[experiment_ID]))), COUNTIF(INDEX(chemicals[experiment_ID],1):chemicals[[#This Row],[experiment_ID]],chemicals[[#This Row],[experiment_ID]]), "")</f>
        <v>1</v>
      </c>
      <c r="D35" t="s">
        <v>9314</v>
      </c>
    </row>
    <row r="36" spans="1:4" x14ac:dyDescent="0.25">
      <c r="A36" t="s">
        <v>9294</v>
      </c>
      <c r="B36" cm="1">
        <f t="array" ref="B36">IF(ROW() &lt; ROW(INDEX(chemicals[experiment_ID],ROWS(chemicals[experiment_ID]))), COUNTIF(INDEX(chemicals[experiment_ID],1):chemicals[[#This Row],[experiment_ID]],chemicals[[#This Row],[experiment_ID]]), "")</f>
        <v>1</v>
      </c>
      <c r="D36" t="s">
        <v>9314</v>
      </c>
    </row>
    <row r="37" spans="1:4" x14ac:dyDescent="0.25">
      <c r="A37" t="s">
        <v>9295</v>
      </c>
      <c r="B37" cm="1">
        <f t="array" ref="B37">IF(ROW() &lt; ROW(INDEX(chemicals[experiment_ID],ROWS(chemicals[experiment_ID]))), COUNTIF(INDEX(chemicals[experiment_ID],1):chemicals[[#This Row],[experiment_ID]],chemicals[[#This Row],[experiment_ID]]), "")</f>
        <v>1</v>
      </c>
      <c r="D37" t="s">
        <v>9314</v>
      </c>
    </row>
    <row r="38" spans="1:4" x14ac:dyDescent="0.25">
      <c r="A38" t="s">
        <v>9296</v>
      </c>
      <c r="B38" cm="1">
        <f t="array" ref="B38">IF(ROW() &lt; ROW(INDEX(chemicals[experiment_ID],ROWS(chemicals[experiment_ID]))), COUNTIF(INDEX(chemicals[experiment_ID],1):chemicals[[#This Row],[experiment_ID]],chemicals[[#This Row],[experiment_ID]]), "")</f>
        <v>1</v>
      </c>
      <c r="D38" t="s">
        <v>9314</v>
      </c>
    </row>
    <row r="39" spans="1:4" x14ac:dyDescent="0.25">
      <c r="A39" t="s">
        <v>9297</v>
      </c>
      <c r="B39" cm="1">
        <f t="array" ref="B39">IF(ROW() &lt; ROW(INDEX(chemicals[experiment_ID],ROWS(chemicals[experiment_ID]))), COUNTIF(INDEX(chemicals[experiment_ID],1):chemicals[[#This Row],[experiment_ID]],chemicals[[#This Row],[experiment_ID]]), "")</f>
        <v>1</v>
      </c>
      <c r="D39" t="s">
        <v>9314</v>
      </c>
    </row>
    <row r="40" spans="1:4" x14ac:dyDescent="0.25">
      <c r="A40" t="s">
        <v>9298</v>
      </c>
      <c r="B40" cm="1">
        <f t="array" ref="B40">IF(ROW() &lt; ROW(INDEX(chemicals[experiment_ID],ROWS(chemicals[experiment_ID]))), COUNTIF(INDEX(chemicals[experiment_ID],1):chemicals[[#This Row],[experiment_ID]],chemicals[[#This Row],[experiment_ID]]), "")</f>
        <v>1</v>
      </c>
      <c r="D40" t="s">
        <v>9314</v>
      </c>
    </row>
    <row r="41" spans="1:4" x14ac:dyDescent="0.25">
      <c r="A41" t="s">
        <v>9299</v>
      </c>
      <c r="B41" cm="1">
        <f t="array" ref="B41">IF(ROW() &lt; ROW(INDEX(chemicals[experiment_ID],ROWS(chemicals[experiment_ID]))), COUNTIF(INDEX(chemicals[experiment_ID],1):chemicals[[#This Row],[experiment_ID]],chemicals[[#This Row],[experiment_ID]]), "")</f>
        <v>1</v>
      </c>
      <c r="D41" t="s">
        <v>9314</v>
      </c>
    </row>
    <row r="42" spans="1:4" x14ac:dyDescent="0.25">
      <c r="A42" t="s">
        <v>9300</v>
      </c>
      <c r="B42" cm="1">
        <f t="array" ref="B42">IF(ROW() &lt; ROW(INDEX(chemicals[experiment_ID],ROWS(chemicals[experiment_ID]))), COUNTIF(INDEX(chemicals[experiment_ID],1):chemicals[[#This Row],[experiment_ID]],chemicals[[#This Row],[experiment_ID]]), "")</f>
        <v>1</v>
      </c>
      <c r="D42" t="s">
        <v>9314</v>
      </c>
    </row>
    <row r="43" spans="1:4" x14ac:dyDescent="0.25">
      <c r="A43" t="s">
        <v>9301</v>
      </c>
      <c r="B43" cm="1">
        <f t="array" ref="B43">IF(ROW() &lt; ROW(INDEX(chemicals[experiment_ID],ROWS(chemicals[experiment_ID]))), COUNTIF(INDEX(chemicals[experiment_ID],1):chemicals[[#This Row],[experiment_ID]],chemicals[[#This Row],[experiment_ID]]), "")</f>
        <v>1</v>
      </c>
      <c r="D43" t="s">
        <v>9314</v>
      </c>
    </row>
    <row r="44" spans="1:4" x14ac:dyDescent="0.25">
      <c r="A44" t="s">
        <v>9302</v>
      </c>
      <c r="B44" cm="1">
        <f t="array" ref="B44">IF(ROW() &lt; ROW(INDEX(chemicals[experiment_ID],ROWS(chemicals[experiment_ID]))), COUNTIF(INDEX(chemicals[experiment_ID],1):chemicals[[#This Row],[experiment_ID]],chemicals[[#This Row],[experiment_ID]]), "")</f>
        <v>1</v>
      </c>
      <c r="D44" t="s">
        <v>9314</v>
      </c>
    </row>
    <row r="45" spans="1:4" x14ac:dyDescent="0.25">
      <c r="A45" t="s">
        <v>9303</v>
      </c>
      <c r="B45" cm="1">
        <f t="array" ref="B45">IF(ROW() &lt; ROW(INDEX(chemicals[experiment_ID],ROWS(chemicals[experiment_ID]))), COUNTIF(INDEX(chemicals[experiment_ID],1):chemicals[[#This Row],[experiment_ID]],chemicals[[#This Row],[experiment_ID]]), "")</f>
        <v>1</v>
      </c>
      <c r="D45" t="s">
        <v>9314</v>
      </c>
    </row>
    <row r="46" spans="1:4" x14ac:dyDescent="0.25">
      <c r="A46" t="s">
        <v>9634</v>
      </c>
      <c r="B46" cm="1">
        <f t="array" ref="B46">IF(ROW() &lt; ROW(INDEX(chemicals[experiment_ID],ROWS(chemicals[experiment_ID]))), COUNTIF(INDEX(chemicals[experiment_ID],1):chemicals[[#This Row],[experiment_ID]],chemicals[[#This Row],[experiment_ID]]), "")</f>
        <v>1</v>
      </c>
      <c r="D46" t="s">
        <v>9589</v>
      </c>
    </row>
    <row r="47" spans="1:4" x14ac:dyDescent="0.25">
      <c r="A47" t="s">
        <v>9633</v>
      </c>
      <c r="B47" cm="1">
        <f t="array" ref="B47">IF(ROW() &lt; ROW(INDEX(chemicals[experiment_ID],ROWS(chemicals[experiment_ID]))), COUNTIF(INDEX(chemicals[experiment_ID],1):chemicals[[#This Row],[experiment_ID]],chemicals[[#This Row],[experiment_ID]]), "")</f>
        <v>1</v>
      </c>
      <c r="D47" t="s">
        <v>9609</v>
      </c>
    </row>
    <row r="48" spans="1:4" x14ac:dyDescent="0.25">
      <c r="A48" t="s">
        <v>9803</v>
      </c>
      <c r="B48" cm="1">
        <f t="array" ref="B48">IF(ROW() &lt; ROW(INDEX(chemicals[experiment_ID],ROWS(chemicals[experiment_ID]))), COUNTIF(INDEX(chemicals[experiment_ID],1):chemicals[[#This Row],[experiment_ID]],chemicals[[#This Row],[experiment_ID]]), "")</f>
        <v>1</v>
      </c>
      <c r="D48" t="s">
        <v>9734</v>
      </c>
    </row>
    <row r="49" spans="1:4" x14ac:dyDescent="0.25">
      <c r="A49" s="126" t="s">
        <v>10042</v>
      </c>
      <c r="B49" s="232" cm="1">
        <f t="array" ref="B49">IF(ROW() &lt; ROW(INDEX(chemicals[experiment_ID],ROWS(chemicals[experiment_ID]))), COUNTIF(INDEX(chemicals[experiment_ID],1):chemicals[[#This Row],[experiment_ID]],chemicals[[#This Row],[experiment_ID]]), "")</f>
        <v>1</v>
      </c>
      <c r="C49" s="232"/>
      <c r="D49" t="s">
        <v>10121</v>
      </c>
    </row>
    <row r="50" spans="1:4" x14ac:dyDescent="0.25">
      <c r="A50" s="126" t="s">
        <v>10043</v>
      </c>
      <c r="B50" s="232" cm="1">
        <f t="array" ref="B50">IF(ROW() &lt; ROW(INDEX(chemicals[experiment_ID],ROWS(chemicals[experiment_ID]))), COUNTIF(INDEX(chemicals[experiment_ID],1):chemicals[[#This Row],[experiment_ID]],chemicals[[#This Row],[experiment_ID]]), "")</f>
        <v>1</v>
      </c>
      <c r="C50" s="232"/>
      <c r="D50" t="s">
        <v>10121</v>
      </c>
    </row>
    <row r="51" spans="1:4" x14ac:dyDescent="0.25">
      <c r="A51" s="126" t="s">
        <v>10044</v>
      </c>
      <c r="B51" s="232" cm="1">
        <f t="array" ref="B51">IF(ROW() &lt; ROW(INDEX(chemicals[experiment_ID],ROWS(chemicals[experiment_ID]))), COUNTIF(INDEX(chemicals[experiment_ID],1):chemicals[[#This Row],[experiment_ID]],chemicals[[#This Row],[experiment_ID]]), "")</f>
        <v>1</v>
      </c>
      <c r="C51" s="232"/>
      <c r="D51" t="s">
        <v>10121</v>
      </c>
    </row>
    <row r="52" spans="1:4" x14ac:dyDescent="0.25">
      <c r="A52" s="126" t="s">
        <v>10045</v>
      </c>
      <c r="B52" s="232" cm="1">
        <f t="array" ref="B52">IF(ROW() &lt; ROW(INDEX(chemicals[experiment_ID],ROWS(chemicals[experiment_ID]))), COUNTIF(INDEX(chemicals[experiment_ID],1):chemicals[[#This Row],[experiment_ID]],chemicals[[#This Row],[experiment_ID]]), "")</f>
        <v>1</v>
      </c>
      <c r="C52" s="232"/>
      <c r="D52" t="s">
        <v>10121</v>
      </c>
    </row>
    <row r="53" spans="1:4" x14ac:dyDescent="0.25">
      <c r="A53" s="126" t="s">
        <v>10046</v>
      </c>
      <c r="B53" s="232" cm="1">
        <f t="array" ref="B53">IF(ROW() &lt; ROW(INDEX(chemicals[experiment_ID],ROWS(chemicals[experiment_ID]))), COUNTIF(INDEX(chemicals[experiment_ID],1):chemicals[[#This Row],[experiment_ID]],chemicals[[#This Row],[experiment_ID]]), "")</f>
        <v>1</v>
      </c>
      <c r="C53" s="232"/>
      <c r="D53" t="s">
        <v>10121</v>
      </c>
    </row>
    <row r="54" spans="1:4" x14ac:dyDescent="0.25">
      <c r="A54" s="126" t="s">
        <v>10047</v>
      </c>
      <c r="B54" s="232" cm="1">
        <f t="array" ref="B54">IF(ROW() &lt; ROW(INDEX(chemicals[experiment_ID],ROWS(chemicals[experiment_ID]))), COUNTIF(INDEX(chemicals[experiment_ID],1):chemicals[[#This Row],[experiment_ID]],chemicals[[#This Row],[experiment_ID]]), "")</f>
        <v>1</v>
      </c>
      <c r="C54" s="232"/>
      <c r="D54" t="s">
        <v>10121</v>
      </c>
    </row>
    <row r="55" spans="1:4" x14ac:dyDescent="0.25">
      <c r="A55" s="126" t="s">
        <v>10048</v>
      </c>
      <c r="B55" s="232" cm="1">
        <f t="array" ref="B55">IF(ROW() &lt; ROW(INDEX(chemicals[experiment_ID],ROWS(chemicals[experiment_ID]))), COUNTIF(INDEX(chemicals[experiment_ID],1):chemicals[[#This Row],[experiment_ID]],chemicals[[#This Row],[experiment_ID]]), "")</f>
        <v>1</v>
      </c>
      <c r="C55" s="232"/>
      <c r="D55" t="s">
        <v>10121</v>
      </c>
    </row>
    <row r="56" spans="1:4" x14ac:dyDescent="0.25">
      <c r="A56" s="126" t="s">
        <v>10049</v>
      </c>
      <c r="B56" s="232" cm="1">
        <f t="array" ref="B56">IF(ROW() &lt; ROW(INDEX(chemicals[experiment_ID],ROWS(chemicals[experiment_ID]))), COUNTIF(INDEX(chemicals[experiment_ID],1):chemicals[[#This Row],[experiment_ID]],chemicals[[#This Row],[experiment_ID]]), "")</f>
        <v>1</v>
      </c>
      <c r="C56" s="232"/>
      <c r="D56" t="s">
        <v>10121</v>
      </c>
    </row>
    <row r="57" spans="1:4" x14ac:dyDescent="0.25">
      <c r="A57" s="126" t="s">
        <v>10050</v>
      </c>
      <c r="B57" s="232" cm="1">
        <f t="array" ref="B57">IF(ROW() &lt; ROW(INDEX(chemicals[experiment_ID],ROWS(chemicals[experiment_ID]))), COUNTIF(INDEX(chemicals[experiment_ID],1):chemicals[[#This Row],[experiment_ID]],chemicals[[#This Row],[experiment_ID]]), "")</f>
        <v>1</v>
      </c>
      <c r="C57" s="232"/>
      <c r="D57" t="s">
        <v>10121</v>
      </c>
    </row>
    <row r="58" spans="1:4" x14ac:dyDescent="0.25">
      <c r="A58" s="126" t="s">
        <v>10051</v>
      </c>
      <c r="B58" s="232" cm="1">
        <f t="array" ref="B58">IF(ROW() &lt; ROW(INDEX(chemicals[experiment_ID],ROWS(chemicals[experiment_ID]))), COUNTIF(INDEX(chemicals[experiment_ID],1):chemicals[[#This Row],[experiment_ID]],chemicals[[#This Row],[experiment_ID]]), "")</f>
        <v>1</v>
      </c>
      <c r="C58" s="232"/>
      <c r="D58" t="s">
        <v>10121</v>
      </c>
    </row>
    <row r="59" spans="1:4" x14ac:dyDescent="0.25">
      <c r="A59" s="126" t="s">
        <v>10052</v>
      </c>
      <c r="B59" s="232" cm="1">
        <f t="array" ref="B59">IF(ROW() &lt; ROW(INDEX(chemicals[experiment_ID],ROWS(chemicals[experiment_ID]))), COUNTIF(INDEX(chemicals[experiment_ID],1):chemicals[[#This Row],[experiment_ID]],chemicals[[#This Row],[experiment_ID]]), "")</f>
        <v>1</v>
      </c>
      <c r="C59" s="232"/>
      <c r="D59" t="s">
        <v>10121</v>
      </c>
    </row>
    <row r="60" spans="1:4" x14ac:dyDescent="0.25">
      <c r="A60" s="126" t="s">
        <v>10053</v>
      </c>
      <c r="B60" s="232" cm="1">
        <f t="array" ref="B60">IF(ROW() &lt; ROW(INDEX(chemicals[experiment_ID],ROWS(chemicals[experiment_ID]))), COUNTIF(INDEX(chemicals[experiment_ID],1):chemicals[[#This Row],[experiment_ID]],chemicals[[#This Row],[experiment_ID]]), "")</f>
        <v>1</v>
      </c>
      <c r="C60" s="232"/>
      <c r="D60" t="s">
        <v>10121</v>
      </c>
    </row>
    <row r="61" spans="1:4" x14ac:dyDescent="0.25">
      <c r="A61" s="126" t="s">
        <v>10054</v>
      </c>
      <c r="B61" s="232" cm="1">
        <f t="array" ref="B61">IF(ROW() &lt; ROW(INDEX(chemicals[experiment_ID],ROWS(chemicals[experiment_ID]))), COUNTIF(INDEX(chemicals[experiment_ID],1):chemicals[[#This Row],[experiment_ID]],chemicals[[#This Row],[experiment_ID]]), "")</f>
        <v>1</v>
      </c>
      <c r="C61" s="232"/>
      <c r="D61" t="s">
        <v>10121</v>
      </c>
    </row>
    <row r="62" spans="1:4" x14ac:dyDescent="0.25">
      <c r="A62" s="126" t="s">
        <v>10055</v>
      </c>
      <c r="B62" s="232" cm="1">
        <f t="array" ref="B62">IF(ROW() &lt; ROW(INDEX(chemicals[experiment_ID],ROWS(chemicals[experiment_ID]))), COUNTIF(INDEX(chemicals[experiment_ID],1):chemicals[[#This Row],[experiment_ID]],chemicals[[#This Row],[experiment_ID]]), "")</f>
        <v>1</v>
      </c>
      <c r="C62" s="232"/>
      <c r="D62" t="s">
        <v>10121</v>
      </c>
    </row>
    <row r="63" spans="1:4" x14ac:dyDescent="0.25">
      <c r="A63" s="126" t="s">
        <v>10056</v>
      </c>
      <c r="B63" s="232" cm="1">
        <f t="array" ref="B63">IF(ROW() &lt; ROW(INDEX(chemicals[experiment_ID],ROWS(chemicals[experiment_ID]))), COUNTIF(INDEX(chemicals[experiment_ID],1):chemicals[[#This Row],[experiment_ID]],chemicals[[#This Row],[experiment_ID]]), "")</f>
        <v>1</v>
      </c>
      <c r="C63" s="232"/>
      <c r="D63" t="s">
        <v>10121</v>
      </c>
    </row>
    <row r="64" spans="1:4" x14ac:dyDescent="0.25">
      <c r="A64" s="126" t="s">
        <v>10057</v>
      </c>
      <c r="B64" s="232" cm="1">
        <f t="array" ref="B64">IF(ROW() &lt; ROW(INDEX(chemicals[experiment_ID],ROWS(chemicals[experiment_ID]))), COUNTIF(INDEX(chemicals[experiment_ID],1):chemicals[[#This Row],[experiment_ID]],chemicals[[#This Row],[experiment_ID]]), "")</f>
        <v>1</v>
      </c>
      <c r="C64" s="232"/>
      <c r="D64" t="s">
        <v>10121</v>
      </c>
    </row>
    <row r="65" spans="1:4" x14ac:dyDescent="0.25">
      <c r="A65" s="126" t="s">
        <v>10058</v>
      </c>
      <c r="B65" s="232" cm="1">
        <f t="array" ref="B65">IF(ROW() &lt; ROW(INDEX(chemicals[experiment_ID],ROWS(chemicals[experiment_ID]))), COUNTIF(INDEX(chemicals[experiment_ID],1):chemicals[[#This Row],[experiment_ID]],chemicals[[#This Row],[experiment_ID]]), "")</f>
        <v>1</v>
      </c>
      <c r="C65" s="232"/>
      <c r="D65" t="s">
        <v>10121</v>
      </c>
    </row>
    <row r="66" spans="1:4" x14ac:dyDescent="0.25">
      <c r="A66" s="126" t="s">
        <v>10059</v>
      </c>
      <c r="B66" s="232" cm="1">
        <f t="array" ref="B66">IF(ROW() &lt; ROW(INDEX(chemicals[experiment_ID],ROWS(chemicals[experiment_ID]))), COUNTIF(INDEX(chemicals[experiment_ID],1):chemicals[[#This Row],[experiment_ID]],chemicals[[#This Row],[experiment_ID]]), "")</f>
        <v>1</v>
      </c>
      <c r="C66" s="232"/>
      <c r="D66" t="s">
        <v>10121</v>
      </c>
    </row>
    <row r="67" spans="1:4" x14ac:dyDescent="0.25">
      <c r="A67" s="126" t="s">
        <v>10060</v>
      </c>
      <c r="B67" s="232" cm="1">
        <f t="array" ref="B67">IF(ROW() &lt; ROW(INDEX(chemicals[experiment_ID],ROWS(chemicals[experiment_ID]))), COUNTIF(INDEX(chemicals[experiment_ID],1):chemicals[[#This Row],[experiment_ID]],chemicals[[#This Row],[experiment_ID]]), "")</f>
        <v>1</v>
      </c>
      <c r="C67" s="232"/>
      <c r="D67" t="s">
        <v>10121</v>
      </c>
    </row>
    <row r="68" spans="1:4" x14ac:dyDescent="0.25">
      <c r="A68" s="126" t="s">
        <v>10061</v>
      </c>
      <c r="B68" s="232" cm="1">
        <f t="array" ref="B68">IF(ROW() &lt; ROW(INDEX(chemicals[experiment_ID],ROWS(chemicals[experiment_ID]))), COUNTIF(INDEX(chemicals[experiment_ID],1):chemicals[[#This Row],[experiment_ID]],chemicals[[#This Row],[experiment_ID]]), "")</f>
        <v>1</v>
      </c>
      <c r="C68" s="232"/>
      <c r="D68" t="s">
        <v>10121</v>
      </c>
    </row>
    <row r="69" spans="1:4" x14ac:dyDescent="0.25">
      <c r="A69" s="126" t="s">
        <v>10062</v>
      </c>
      <c r="B69" s="232" cm="1">
        <f t="array" ref="B69">IF(ROW() &lt; ROW(INDEX(chemicals[experiment_ID],ROWS(chemicals[experiment_ID]))), COUNTIF(INDEX(chemicals[experiment_ID],1):chemicals[[#This Row],[experiment_ID]],chemicals[[#This Row],[experiment_ID]]), "")</f>
        <v>1</v>
      </c>
      <c r="C69" s="232"/>
      <c r="D69" t="s">
        <v>10121</v>
      </c>
    </row>
    <row r="70" spans="1:4" x14ac:dyDescent="0.25">
      <c r="A70" s="126" t="s">
        <v>10063</v>
      </c>
      <c r="B70" s="232" cm="1">
        <f t="array" ref="B70">IF(ROW() &lt; ROW(INDEX(chemicals[experiment_ID],ROWS(chemicals[experiment_ID]))), COUNTIF(INDEX(chemicals[experiment_ID],1):chemicals[[#This Row],[experiment_ID]],chemicals[[#This Row],[experiment_ID]]), "")</f>
        <v>1</v>
      </c>
      <c r="C70" s="232"/>
      <c r="D70" t="s">
        <v>10121</v>
      </c>
    </row>
    <row r="71" spans="1:4" x14ac:dyDescent="0.25">
      <c r="A71" s="126" t="s">
        <v>10064</v>
      </c>
      <c r="B71" s="232" cm="1">
        <f t="array" ref="B71">IF(ROW() &lt; ROW(INDEX(chemicals[experiment_ID],ROWS(chemicals[experiment_ID]))), COUNTIF(INDEX(chemicals[experiment_ID],1):chemicals[[#This Row],[experiment_ID]],chemicals[[#This Row],[experiment_ID]]), "")</f>
        <v>1</v>
      </c>
      <c r="C71" s="232"/>
      <c r="D71" t="s">
        <v>10121</v>
      </c>
    </row>
    <row r="72" spans="1:4" x14ac:dyDescent="0.25">
      <c r="A72" s="126" t="s">
        <v>10065</v>
      </c>
      <c r="B72" s="232" cm="1">
        <f t="array" ref="B72">IF(ROW() &lt; ROW(INDEX(chemicals[experiment_ID],ROWS(chemicals[experiment_ID]))), COUNTIF(INDEX(chemicals[experiment_ID],1):chemicals[[#This Row],[experiment_ID]],chemicals[[#This Row],[experiment_ID]]), "")</f>
        <v>1</v>
      </c>
      <c r="C72" s="232"/>
      <c r="D72" t="s">
        <v>10121</v>
      </c>
    </row>
    <row r="73" spans="1:4" x14ac:dyDescent="0.25">
      <c r="A73" s="126" t="s">
        <v>10164</v>
      </c>
      <c r="B73" s="232" cm="1">
        <f t="array" ref="B73">IF(ROW() &lt; ROW(INDEX(chemicals[experiment_ID],ROWS(chemicals[experiment_ID]))), COUNTIF(INDEX(chemicals[experiment_ID],1):chemicals[[#This Row],[experiment_ID]],chemicals[[#This Row],[experiment_ID]]), "")</f>
        <v>1</v>
      </c>
      <c r="C73" s="232"/>
      <c r="D73" s="232"/>
    </row>
    <row r="74" spans="1:4" x14ac:dyDescent="0.25">
      <c r="A74" s="126" t="s">
        <v>10165</v>
      </c>
      <c r="B74" s="232" cm="1">
        <f t="array" ref="B74">IF(ROW() &lt; ROW(INDEX(chemicals[experiment_ID],ROWS(chemicals[experiment_ID]))), COUNTIF(INDEX(chemicals[experiment_ID],1):chemicals[[#This Row],[experiment_ID]],chemicals[[#This Row],[experiment_ID]]), "")</f>
        <v>1</v>
      </c>
      <c r="C74" s="232"/>
      <c r="D74" s="232"/>
    </row>
    <row r="75" spans="1:4" x14ac:dyDescent="0.25">
      <c r="A75" s="126" t="s">
        <v>10214</v>
      </c>
      <c r="B75" s="232" cm="1">
        <f t="array" ref="B75">IF(ROW() &lt; ROW(INDEX(chemicals[experiment_ID],ROWS(chemicals[experiment_ID]))), COUNTIF(INDEX(chemicals[experiment_ID],1):chemicals[[#This Row],[experiment_ID]],chemicals[[#This Row],[experiment_ID]]), "")</f>
        <v>1</v>
      </c>
      <c r="C75" s="232"/>
      <c r="D75" s="232"/>
    </row>
    <row r="76" spans="1:4" x14ac:dyDescent="0.25">
      <c r="A76" s="126" t="s">
        <v>10215</v>
      </c>
      <c r="B76" s="232" cm="1">
        <f t="array" ref="B76">IF(ROW() &lt; ROW(INDEX(chemicals[experiment_ID],ROWS(chemicals[experiment_ID]))), COUNTIF(INDEX(chemicals[experiment_ID],1):chemicals[[#This Row],[experiment_ID]],chemicals[[#This Row],[experiment_ID]]), "")</f>
        <v>1</v>
      </c>
      <c r="C76" s="232"/>
      <c r="D76" s="232"/>
    </row>
    <row r="77" spans="1:4" x14ac:dyDescent="0.25">
      <c r="A77" s="126" t="s">
        <v>10216</v>
      </c>
      <c r="B77" s="232" cm="1">
        <f t="array" ref="B77">IF(ROW() &lt; ROW(INDEX(chemicals[experiment_ID],ROWS(chemicals[experiment_ID]))), COUNTIF(INDEX(chemicals[experiment_ID],1):chemicals[[#This Row],[experiment_ID]],chemicals[[#This Row],[experiment_ID]]), "")</f>
        <v>1</v>
      </c>
      <c r="C77" s="232"/>
      <c r="D77" s="232"/>
    </row>
    <row r="78" spans="1:4" x14ac:dyDescent="0.25">
      <c r="A78" s="126" t="s">
        <v>10217</v>
      </c>
      <c r="B78" s="232" cm="1">
        <f t="array" ref="B78">IF(ROW() &lt; ROW(INDEX(chemicals[experiment_ID],ROWS(chemicals[experiment_ID]))), COUNTIF(INDEX(chemicals[experiment_ID],1):chemicals[[#This Row],[experiment_ID]],chemicals[[#This Row],[experiment_ID]]), "")</f>
        <v>1</v>
      </c>
      <c r="C78" s="232"/>
      <c r="D78" s="232"/>
    </row>
    <row r="79" spans="1:4" x14ac:dyDescent="0.25">
      <c r="A79" s="126" t="s">
        <v>10218</v>
      </c>
      <c r="B79" s="232" cm="1">
        <f t="array" ref="B79">IF(ROW() &lt; ROW(INDEX(chemicals[experiment_ID],ROWS(chemicals[experiment_ID]))), COUNTIF(INDEX(chemicals[experiment_ID],1):chemicals[[#This Row],[experiment_ID]],chemicals[[#This Row],[experiment_ID]]), "")</f>
        <v>1</v>
      </c>
      <c r="C79" s="232"/>
      <c r="D79" s="232"/>
    </row>
    <row r="80" spans="1:4" x14ac:dyDescent="0.25">
      <c r="A80" s="126" t="s">
        <v>10219</v>
      </c>
      <c r="B80" s="232" cm="1">
        <f t="array" ref="B80">IF(ROW() &lt; ROW(INDEX(chemicals[experiment_ID],ROWS(chemicals[experiment_ID]))), COUNTIF(INDEX(chemicals[experiment_ID],1):chemicals[[#This Row],[experiment_ID]],chemicals[[#This Row],[experiment_ID]]), "")</f>
        <v>1</v>
      </c>
      <c r="C80" s="232"/>
      <c r="D80" s="232"/>
    </row>
    <row r="81" spans="1:4" x14ac:dyDescent="0.25">
      <c r="A81" s="126" t="s">
        <v>10220</v>
      </c>
      <c r="B81" s="232" cm="1">
        <f t="array" ref="B81">IF(ROW() &lt; ROW(INDEX(chemicals[experiment_ID],ROWS(chemicals[experiment_ID]))), COUNTIF(INDEX(chemicals[experiment_ID],1):chemicals[[#This Row],[experiment_ID]],chemicals[[#This Row],[experiment_ID]]), "")</f>
        <v>1</v>
      </c>
      <c r="C81" s="232"/>
      <c r="D81" s="232"/>
    </row>
    <row r="82" spans="1:4" x14ac:dyDescent="0.25">
      <c r="A82" s="126" t="s">
        <v>10221</v>
      </c>
      <c r="B82" s="232" cm="1">
        <f t="array" ref="B82">IF(ROW() &lt; ROW(INDEX(chemicals[experiment_ID],ROWS(chemicals[experiment_ID]))), COUNTIF(INDEX(chemicals[experiment_ID],1):chemicals[[#This Row],[experiment_ID]],chemicals[[#This Row],[experiment_ID]]), "")</f>
        <v>1</v>
      </c>
      <c r="C82" s="232"/>
      <c r="D82" s="232"/>
    </row>
    <row r="83" spans="1:4" x14ac:dyDescent="0.25">
      <c r="A83" s="126" t="s">
        <v>10222</v>
      </c>
      <c r="B83" s="232" cm="1">
        <f t="array" ref="B83">IF(ROW() &lt; ROW(INDEX(chemicals[experiment_ID],ROWS(chemicals[experiment_ID]))), COUNTIF(INDEX(chemicals[experiment_ID],1):chemicals[[#This Row],[experiment_ID]],chemicals[[#This Row],[experiment_ID]]), "")</f>
        <v>1</v>
      </c>
      <c r="C83" s="232"/>
      <c r="D83" s="232"/>
    </row>
    <row r="84" spans="1:4" x14ac:dyDescent="0.25">
      <c r="A84" s="126" t="s">
        <v>10223</v>
      </c>
      <c r="B84" s="232" cm="1">
        <f t="array" ref="B84">IF(ROW() &lt; ROW(INDEX(chemicals[experiment_ID],ROWS(chemicals[experiment_ID]))), COUNTIF(INDEX(chemicals[experiment_ID],1):chemicals[[#This Row],[experiment_ID]],chemicals[[#This Row],[experiment_ID]]), "")</f>
        <v>1</v>
      </c>
      <c r="C84" s="232"/>
      <c r="D84" s="232"/>
    </row>
    <row r="85" spans="1:4" x14ac:dyDescent="0.25">
      <c r="A85" s="126" t="s">
        <v>10224</v>
      </c>
      <c r="B85" s="232" cm="1">
        <f t="array" ref="B85">IF(ROW() &lt; ROW(INDEX(chemicals[experiment_ID],ROWS(chemicals[experiment_ID]))), COUNTIF(INDEX(chemicals[experiment_ID],1):chemicals[[#This Row],[experiment_ID]],chemicals[[#This Row],[experiment_ID]]), "")</f>
        <v>1</v>
      </c>
      <c r="C85" s="232"/>
      <c r="D85" s="232"/>
    </row>
    <row r="86" spans="1:4" x14ac:dyDescent="0.25">
      <c r="A86" s="126" t="s">
        <v>10225</v>
      </c>
      <c r="B86" s="232" cm="1">
        <f t="array" ref="B86">IF(ROW() &lt; ROW(INDEX(chemicals[experiment_ID],ROWS(chemicals[experiment_ID]))), COUNTIF(INDEX(chemicals[experiment_ID],1):chemicals[[#This Row],[experiment_ID]],chemicals[[#This Row],[experiment_ID]]), "")</f>
        <v>1</v>
      </c>
      <c r="C86" s="232"/>
      <c r="D86" s="232"/>
    </row>
    <row r="87" spans="1:4" x14ac:dyDescent="0.25">
      <c r="B87" s="232" cm="1">
        <f t="array" ref="B87">IF(ROW() &lt; ROW(INDEX(chemicals[experiment_ID],ROWS(chemicals[experiment_ID]))), COUNTIF(INDEX(chemicals[experiment_ID],1):chemicals[[#This Row],[experiment_ID]],chemicals[[#This Row],[experiment_ID]]), "")</f>
        <v>0</v>
      </c>
      <c r="C87" s="232"/>
      <c r="D87" s="232"/>
    </row>
    <row r="88" spans="1:4" x14ac:dyDescent="0.25">
      <c r="B88" s="232" cm="1">
        <f t="array" ref="B88">IF(ROW() &lt; ROW(INDEX(chemicals[experiment_ID],ROWS(chemicals[experiment_ID]))), COUNTIF(INDEX(chemicals[experiment_ID],1):chemicals[[#This Row],[experiment_ID]],chemicals[[#This Row],[experiment_ID]]), "")</f>
        <v>0</v>
      </c>
      <c r="C88" s="232"/>
      <c r="D88" s="232"/>
    </row>
    <row r="89" spans="1:4" x14ac:dyDescent="0.25">
      <c r="B89" s="232" cm="1">
        <f t="array" ref="B89">IF(ROW() &lt; ROW(INDEX(chemicals[experiment_ID],ROWS(chemicals[experiment_ID]))), COUNTIF(INDEX(chemicals[experiment_ID],1):chemicals[[#This Row],[experiment_ID]],chemicals[[#This Row],[experiment_ID]]), "")</f>
        <v>0</v>
      </c>
      <c r="C89" s="232"/>
      <c r="D89" s="232"/>
    </row>
    <row r="90" spans="1:4" x14ac:dyDescent="0.25">
      <c r="B90" s="232" cm="1">
        <f t="array" ref="B90">IF(ROW() &lt; ROW(INDEX(chemicals[experiment_ID],ROWS(chemicals[experiment_ID]))), COUNTIF(INDEX(chemicals[experiment_ID],1):chemicals[[#This Row],[experiment_ID]],chemicals[[#This Row],[experiment_ID]]), "")</f>
        <v>0</v>
      </c>
      <c r="C90" s="232"/>
      <c r="D90" s="232"/>
    </row>
    <row r="91" spans="1:4" x14ac:dyDescent="0.25">
      <c r="B91" s="232" cm="1">
        <f t="array" ref="B91">IF(ROW() &lt; ROW(INDEX(chemicals[experiment_ID],ROWS(chemicals[experiment_ID]))), COUNTIF(INDEX(chemicals[experiment_ID],1):chemicals[[#This Row],[experiment_ID]],chemicals[[#This Row],[experiment_ID]]), "")</f>
        <v>0</v>
      </c>
      <c r="C91" s="232"/>
      <c r="D91" s="232"/>
    </row>
    <row r="92" spans="1:4" x14ac:dyDescent="0.25">
      <c r="B92" s="232" cm="1">
        <f t="array" ref="B92">IF(ROW() &lt; ROW(INDEX(chemicals[experiment_ID],ROWS(chemicals[experiment_ID]))), COUNTIF(INDEX(chemicals[experiment_ID],1):chemicals[[#This Row],[experiment_ID]],chemicals[[#This Row],[experiment_ID]]), "")</f>
        <v>0</v>
      </c>
      <c r="C92" s="232"/>
      <c r="D92" s="232"/>
    </row>
    <row r="93" spans="1:4" x14ac:dyDescent="0.25">
      <c r="B93" s="232" cm="1">
        <f t="array" ref="B93">IF(ROW() &lt; ROW(INDEX(chemicals[experiment_ID],ROWS(chemicals[experiment_ID]))), COUNTIF(INDEX(chemicals[experiment_ID],1):chemicals[[#This Row],[experiment_ID]],chemicals[[#This Row],[experiment_ID]]), "")</f>
        <v>0</v>
      </c>
      <c r="C93" s="232"/>
      <c r="D93" s="232"/>
    </row>
    <row r="94" spans="1:4" x14ac:dyDescent="0.25">
      <c r="B94" s="232" cm="1">
        <f t="array" ref="B94">IF(ROW() &lt; ROW(INDEX(chemicals[experiment_ID],ROWS(chemicals[experiment_ID]))), COUNTIF(INDEX(chemicals[experiment_ID],1):chemicals[[#This Row],[experiment_ID]],chemicals[[#This Row],[experiment_ID]]), "")</f>
        <v>0</v>
      </c>
      <c r="C94" s="232"/>
      <c r="D94" s="232"/>
    </row>
    <row r="95" spans="1:4" x14ac:dyDescent="0.25">
      <c r="B95" s="232" cm="1">
        <f t="array" ref="B95">IF(ROW() &lt; ROW(INDEX(chemicals[experiment_ID],ROWS(chemicals[experiment_ID]))), COUNTIF(INDEX(chemicals[experiment_ID],1):chemicals[[#This Row],[experiment_ID]],chemicals[[#This Row],[experiment_ID]]), "")</f>
        <v>0</v>
      </c>
      <c r="C95" s="232"/>
      <c r="D95" s="232"/>
    </row>
    <row r="96" spans="1:4" x14ac:dyDescent="0.25">
      <c r="B96" s="232" cm="1">
        <f t="array" ref="B96">IF(ROW() &lt; ROW(INDEX(chemicals[experiment_ID],ROWS(chemicals[experiment_ID]))), COUNTIF(INDEX(chemicals[experiment_ID],1):chemicals[[#This Row],[experiment_ID]],chemicals[[#This Row],[experiment_ID]]), "")</f>
        <v>0</v>
      </c>
      <c r="C96" s="232"/>
      <c r="D96" s="232"/>
    </row>
    <row r="97" spans="2:4" x14ac:dyDescent="0.25">
      <c r="B97" s="232" cm="1">
        <f t="array" ref="B97">IF(ROW() &lt; ROW(INDEX(chemicals[experiment_ID],ROWS(chemicals[experiment_ID]))), COUNTIF(INDEX(chemicals[experiment_ID],1):chemicals[[#This Row],[experiment_ID]],chemicals[[#This Row],[experiment_ID]]), "")</f>
        <v>0</v>
      </c>
      <c r="C97" s="232"/>
      <c r="D97" s="232"/>
    </row>
    <row r="98" spans="2:4" x14ac:dyDescent="0.25">
      <c r="B98" s="232" cm="1">
        <f t="array" ref="B98">IF(ROW() &lt; ROW(INDEX(chemicals[experiment_ID],ROWS(chemicals[experiment_ID]))), COUNTIF(INDEX(chemicals[experiment_ID],1):chemicals[[#This Row],[experiment_ID]],chemicals[[#This Row],[experiment_ID]]), "")</f>
        <v>0</v>
      </c>
      <c r="C98" s="232"/>
      <c r="D98" s="232"/>
    </row>
    <row r="99" spans="2:4" x14ac:dyDescent="0.25">
      <c r="B99" s="232" cm="1">
        <f t="array" ref="B99">IF(ROW() &lt; ROW(INDEX(chemicals[experiment_ID],ROWS(chemicals[experiment_ID]))), COUNTIF(INDEX(chemicals[experiment_ID],1):chemicals[[#This Row],[experiment_ID]],chemicals[[#This Row],[experiment_ID]]), "")</f>
        <v>0</v>
      </c>
      <c r="C99" s="232"/>
      <c r="D99" s="232"/>
    </row>
    <row r="100" spans="2:4" x14ac:dyDescent="0.25">
      <c r="B100" s="232" cm="1">
        <f t="array" ref="B100">IF(ROW() &lt; ROW(INDEX(chemicals[experiment_ID],ROWS(chemicals[experiment_ID]))), COUNTIF(INDEX(chemicals[experiment_ID],1):chemicals[[#This Row],[experiment_ID]],chemicals[[#This Row],[experiment_ID]]), "")</f>
        <v>0</v>
      </c>
      <c r="C100" s="232"/>
      <c r="D100" s="232"/>
    </row>
    <row r="101" spans="2:4" x14ac:dyDescent="0.25">
      <c r="B101" s="232" cm="1">
        <f t="array" ref="B101">IF(ROW() &lt; ROW(INDEX(chemicals[experiment_ID],ROWS(chemicals[experiment_ID]))), COUNTIF(INDEX(chemicals[experiment_ID],1):chemicals[[#This Row],[experiment_ID]],chemicals[[#This Row],[experiment_ID]]), "")</f>
        <v>0</v>
      </c>
      <c r="C101" s="232"/>
      <c r="D101" s="232"/>
    </row>
    <row r="102" spans="2:4" x14ac:dyDescent="0.25">
      <c r="B102" s="232" cm="1">
        <f t="array" ref="B102">IF(ROW() &lt; ROW(INDEX(chemicals[experiment_ID],ROWS(chemicals[experiment_ID]))), COUNTIF(INDEX(chemicals[experiment_ID],1):chemicals[[#This Row],[experiment_ID]],chemicals[[#This Row],[experiment_ID]]), "")</f>
        <v>0</v>
      </c>
      <c r="C102" s="232"/>
      <c r="D102" s="232"/>
    </row>
    <row r="103" spans="2:4" x14ac:dyDescent="0.25">
      <c r="B103" s="232" cm="1">
        <f t="array" ref="B103">IF(ROW() &lt; ROW(INDEX(chemicals[experiment_ID],ROWS(chemicals[experiment_ID]))), COUNTIF(INDEX(chemicals[experiment_ID],1):chemicals[[#This Row],[experiment_ID]],chemicals[[#This Row],[experiment_ID]]), "")</f>
        <v>0</v>
      </c>
      <c r="C103" s="232"/>
      <c r="D103" s="232"/>
    </row>
    <row r="104" spans="2:4" x14ac:dyDescent="0.25">
      <c r="B104" s="232" cm="1">
        <f t="array" ref="B104">IF(ROW() &lt; ROW(INDEX(chemicals[experiment_ID],ROWS(chemicals[experiment_ID]))), COUNTIF(INDEX(chemicals[experiment_ID],1):chemicals[[#This Row],[experiment_ID]],chemicals[[#This Row],[experiment_ID]]), "")</f>
        <v>0</v>
      </c>
      <c r="C104" s="232"/>
      <c r="D104" s="232"/>
    </row>
    <row r="105" spans="2:4" x14ac:dyDescent="0.25">
      <c r="B105" s="232" cm="1">
        <f t="array" ref="B105">IF(ROW() &lt; ROW(INDEX(chemicals[experiment_ID],ROWS(chemicals[experiment_ID]))), COUNTIF(INDEX(chemicals[experiment_ID],1):chemicals[[#This Row],[experiment_ID]],chemicals[[#This Row],[experiment_ID]]), "")</f>
        <v>0</v>
      </c>
      <c r="C105" s="232"/>
      <c r="D105" s="232"/>
    </row>
    <row r="106" spans="2:4" x14ac:dyDescent="0.25">
      <c r="B106" s="232" cm="1">
        <f t="array" ref="B106">IF(ROW() &lt; ROW(INDEX(chemicals[experiment_ID],ROWS(chemicals[experiment_ID]))), COUNTIF(INDEX(chemicals[experiment_ID],1):chemicals[[#This Row],[experiment_ID]],chemicals[[#This Row],[experiment_ID]]), "")</f>
        <v>0</v>
      </c>
      <c r="C106" s="232"/>
      <c r="D106" s="232"/>
    </row>
    <row r="107" spans="2:4" x14ac:dyDescent="0.25">
      <c r="B107" s="232" cm="1">
        <f t="array" ref="B107">IF(ROW() &lt; ROW(INDEX(chemicals[experiment_ID],ROWS(chemicals[experiment_ID]))), COUNTIF(INDEX(chemicals[experiment_ID],1):chemicals[[#This Row],[experiment_ID]],chemicals[[#This Row],[experiment_ID]]), "")</f>
        <v>0</v>
      </c>
      <c r="C107" s="232"/>
      <c r="D107" s="232"/>
    </row>
    <row r="108" spans="2:4" x14ac:dyDescent="0.25">
      <c r="B108" s="232" cm="1">
        <f t="array" ref="B108">IF(ROW() &lt; ROW(INDEX(chemicals[experiment_ID],ROWS(chemicals[experiment_ID]))), COUNTIF(INDEX(chemicals[experiment_ID],1):chemicals[[#This Row],[experiment_ID]],chemicals[[#This Row],[experiment_ID]]), "")</f>
        <v>0</v>
      </c>
      <c r="C108" s="232"/>
      <c r="D108" s="232"/>
    </row>
    <row r="109" spans="2:4" x14ac:dyDescent="0.25">
      <c r="B109" s="232" cm="1">
        <f t="array" ref="B109">IF(ROW() &lt; ROW(INDEX(chemicals[experiment_ID],ROWS(chemicals[experiment_ID]))), COUNTIF(INDEX(chemicals[experiment_ID],1):chemicals[[#This Row],[experiment_ID]],chemicals[[#This Row],[experiment_ID]]), "")</f>
        <v>0</v>
      </c>
      <c r="C109" s="232"/>
      <c r="D109" s="232"/>
    </row>
    <row r="110" spans="2:4" x14ac:dyDescent="0.25">
      <c r="B110" s="232" cm="1">
        <f t="array" ref="B110">IF(ROW() &lt; ROW(INDEX(chemicals[experiment_ID],ROWS(chemicals[experiment_ID]))), COUNTIF(INDEX(chemicals[experiment_ID],1):chemicals[[#This Row],[experiment_ID]],chemicals[[#This Row],[experiment_ID]]), "")</f>
        <v>0</v>
      </c>
      <c r="C110" s="232"/>
      <c r="D110" s="232"/>
    </row>
    <row r="111" spans="2:4" x14ac:dyDescent="0.25">
      <c r="B111" s="232" cm="1">
        <f t="array" ref="B111">IF(ROW() &lt; ROW(INDEX(chemicals[experiment_ID],ROWS(chemicals[experiment_ID]))), COUNTIF(INDEX(chemicals[experiment_ID],1):chemicals[[#This Row],[experiment_ID]],chemicals[[#This Row],[experiment_ID]]), "")</f>
        <v>0</v>
      </c>
      <c r="C111" s="232"/>
      <c r="D111" s="232"/>
    </row>
    <row r="112" spans="2:4" x14ac:dyDescent="0.25">
      <c r="B112" s="232" cm="1">
        <f t="array" ref="B112">IF(ROW() &lt; ROW(INDEX(chemicals[experiment_ID],ROWS(chemicals[experiment_ID]))), COUNTIF(INDEX(chemicals[experiment_ID],1):chemicals[[#This Row],[experiment_ID]],chemicals[[#This Row],[experiment_ID]]), "")</f>
        <v>0</v>
      </c>
      <c r="C112" s="232"/>
      <c r="D112" s="232"/>
    </row>
    <row r="113" spans="2:4" x14ac:dyDescent="0.25">
      <c r="B113" s="232" cm="1">
        <f t="array" ref="B113">IF(ROW() &lt; ROW(INDEX(chemicals[experiment_ID],ROWS(chemicals[experiment_ID]))), COUNTIF(INDEX(chemicals[experiment_ID],1):chemicals[[#This Row],[experiment_ID]],chemicals[[#This Row],[experiment_ID]]), "")</f>
        <v>0</v>
      </c>
      <c r="C113" s="232"/>
      <c r="D113" s="232"/>
    </row>
    <row r="114" spans="2:4" x14ac:dyDescent="0.25">
      <c r="B114" s="232" cm="1">
        <f t="array" ref="B114">IF(ROW() &lt; ROW(INDEX(chemicals[experiment_ID],ROWS(chemicals[experiment_ID]))), COUNTIF(INDEX(chemicals[experiment_ID],1):chemicals[[#This Row],[experiment_ID]],chemicals[[#This Row],[experiment_ID]]), "")</f>
        <v>0</v>
      </c>
      <c r="C114" s="232"/>
      <c r="D114" s="232"/>
    </row>
    <row r="115" spans="2:4" x14ac:dyDescent="0.25">
      <c r="B115" s="232" cm="1">
        <f t="array" ref="B115">IF(ROW() &lt; ROW(INDEX(chemicals[experiment_ID],ROWS(chemicals[experiment_ID]))), COUNTIF(INDEX(chemicals[experiment_ID],1):chemicals[[#This Row],[experiment_ID]],chemicals[[#This Row],[experiment_ID]]), "")</f>
        <v>0</v>
      </c>
      <c r="C115" s="232"/>
      <c r="D115" s="232"/>
    </row>
    <row r="116" spans="2:4" x14ac:dyDescent="0.25">
      <c r="B116" s="232" cm="1">
        <f t="array" ref="B116">IF(ROW() &lt; ROW(INDEX(chemicals[experiment_ID],ROWS(chemicals[experiment_ID]))), COUNTIF(INDEX(chemicals[experiment_ID],1):chemicals[[#This Row],[experiment_ID]],chemicals[[#This Row],[experiment_ID]]), "")</f>
        <v>0</v>
      </c>
      <c r="C116" s="232"/>
      <c r="D116" s="232"/>
    </row>
    <row r="117" spans="2:4" x14ac:dyDescent="0.25">
      <c r="B117" cm="1">
        <f t="array" ref="B117">IF(ROW() &lt; ROW(INDEX(chemicals[experiment_ID],ROWS(chemicals[experiment_ID]))), COUNTIF(INDEX(chemicals[experiment_ID],1):chemicals[[#This Row],[experiment_ID]],chemicals[[#This Row],[experiment_ID]]), "")</f>
        <v>0</v>
      </c>
    </row>
    <row r="118" spans="2:4" x14ac:dyDescent="0.25">
      <c r="B118" cm="1">
        <f t="array" ref="B118">IF(ROW() &lt; ROW(INDEX(chemicals[experiment_ID],ROWS(chemicals[experiment_ID]))), COUNTIF(INDEX(chemicals[experiment_ID],1):chemicals[[#This Row],[experiment_ID]],chemicals[[#This Row],[experiment_ID]]), "")</f>
        <v>0</v>
      </c>
    </row>
    <row r="119" spans="2:4" x14ac:dyDescent="0.25">
      <c r="B119" cm="1">
        <f t="array" ref="B119">IF(ROW() &lt; ROW(INDEX(chemicals[experiment_ID],ROWS(chemicals[experiment_ID]))), COUNTIF(INDEX(chemicals[experiment_ID],1):chemicals[[#This Row],[experiment_ID]],chemicals[[#This Row],[experiment_ID]]), "")</f>
        <v>0</v>
      </c>
    </row>
    <row r="120" spans="2:4" x14ac:dyDescent="0.25">
      <c r="B120" t="str" cm="1">
        <f t="array" ref="B120">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allowBlank="1" showDropDown="1" showInputMessage="1" showErrorMessage="1" sqref="C5:D6 C10:C119 D10:D48 D73:D119" xr:uid="{41032DE6-D276-48F3-B9F0-ACFAB986703C}"/>
    <dataValidation type="list" allowBlank="1" showInputMessage="1" showErrorMessage="1" sqref="A5:A72 A87:A120"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13"/>
  <sheetViews>
    <sheetView zoomScaleNormal="100" workbookViewId="0">
      <pane ySplit="4" topLeftCell="A5" activePane="bottomLeft" state="frozen"/>
      <selection pane="bottomLeft" activeCell="H13" sqref="H13"/>
    </sheetView>
  </sheetViews>
  <sheetFormatPr defaultColWidth="8.85546875" defaultRowHeight="15" x14ac:dyDescent="0.25"/>
  <cols>
    <col min="1" max="1" width="13.7109375" customWidth="1"/>
    <col min="2" max="2" width="10.7109375" customWidth="1"/>
    <col min="3" max="6" width="20.7109375" customWidth="1"/>
    <col min="7" max="7" width="26" customWidth="1"/>
    <col min="8" max="26" width="20.7109375" customWidth="1"/>
  </cols>
  <sheetData>
    <row r="1" spans="1:14" ht="150" customHeight="1" x14ac:dyDescent="0.25">
      <c r="A1" s="215" t="s">
        <v>6593</v>
      </c>
      <c r="B1" s="215"/>
      <c r="C1" s="215"/>
      <c r="D1" s="215"/>
      <c r="E1" s="215"/>
      <c r="F1" s="215"/>
      <c r="G1" s="28"/>
    </row>
    <row r="2" spans="1:14" ht="28.5" customHeight="1" x14ac:dyDescent="0.25">
      <c r="A2" s="29"/>
      <c r="B2" s="29"/>
    </row>
    <row r="3" spans="1:14" s="80" customFormat="1" ht="48" customHeight="1" x14ac:dyDescent="0.25">
      <c r="A3" s="15" t="s">
        <v>1923</v>
      </c>
      <c r="B3" s="15" t="s">
        <v>1950</v>
      </c>
      <c r="C3" s="15" t="s">
        <v>2056</v>
      </c>
      <c r="D3" s="15" t="s">
        <v>7467</v>
      </c>
      <c r="E3" s="15" t="s">
        <v>1952</v>
      </c>
      <c r="F3" s="15" t="s">
        <v>1885</v>
      </c>
      <c r="G3" s="15" t="s">
        <v>2032</v>
      </c>
      <c r="H3" s="15" t="s">
        <v>2036</v>
      </c>
      <c r="I3" s="15" t="s">
        <v>1895</v>
      </c>
      <c r="J3" s="16"/>
      <c r="K3" s="15"/>
      <c r="M3" s="16"/>
      <c r="N3" s="15"/>
    </row>
    <row r="4" spans="1:14" x14ac:dyDescent="0.25">
      <c r="A4" s="4" t="s">
        <v>93</v>
      </c>
      <c r="B4" s="17" t="s">
        <v>126</v>
      </c>
      <c r="C4" s="18" t="s">
        <v>2030</v>
      </c>
      <c r="D4" s="18" t="s">
        <v>2031</v>
      </c>
      <c r="E4" s="18" t="s">
        <v>2033</v>
      </c>
      <c r="F4" s="18" t="s">
        <v>2755</v>
      </c>
      <c r="G4" s="18" t="s">
        <v>2034</v>
      </c>
      <c r="H4" s="18" t="s">
        <v>2035</v>
      </c>
      <c r="I4" s="18" t="s">
        <v>2038</v>
      </c>
    </row>
    <row r="5" spans="1:14" x14ac:dyDescent="0.25">
      <c r="A5" t="s">
        <v>9633</v>
      </c>
      <c r="B5" s="141">
        <v>1</v>
      </c>
      <c r="C5" s="182"/>
      <c r="D5" s="126" t="s">
        <v>9601</v>
      </c>
      <c r="E5" s="126" t="s">
        <v>762</v>
      </c>
      <c r="F5" s="105"/>
      <c r="G5" s="105">
        <v>0.5</v>
      </c>
      <c r="H5" s="126" t="s">
        <v>9602</v>
      </c>
      <c r="I5" s="183"/>
    </row>
    <row r="6" spans="1:14" x14ac:dyDescent="0.25">
      <c r="A6" t="s">
        <v>9633</v>
      </c>
      <c r="B6" s="141">
        <v>1</v>
      </c>
      <c r="C6" s="182"/>
      <c r="D6" s="126" t="s">
        <v>9603</v>
      </c>
      <c r="E6" s="126" t="s">
        <v>762</v>
      </c>
      <c r="F6" s="105"/>
      <c r="G6" s="105">
        <v>5</v>
      </c>
      <c r="H6" s="126" t="s">
        <v>9602</v>
      </c>
      <c r="I6" s="183"/>
    </row>
    <row r="7" spans="1:14" x14ac:dyDescent="0.25">
      <c r="A7" t="s">
        <v>9633</v>
      </c>
      <c r="B7" s="141">
        <v>1</v>
      </c>
      <c r="C7" s="182"/>
      <c r="D7" s="126" t="s">
        <v>9603</v>
      </c>
      <c r="E7" s="126" t="s">
        <v>762</v>
      </c>
      <c r="F7" s="105"/>
      <c r="G7" s="105">
        <v>5</v>
      </c>
      <c r="H7" s="126" t="s">
        <v>9602</v>
      </c>
      <c r="I7" s="183"/>
    </row>
    <row r="8" spans="1:14" x14ac:dyDescent="0.25">
      <c r="A8" t="s">
        <v>9633</v>
      </c>
      <c r="B8" s="141">
        <v>1</v>
      </c>
      <c r="C8" s="182"/>
      <c r="D8" s="126" t="s">
        <v>9603</v>
      </c>
      <c r="E8" s="126" t="s">
        <v>762</v>
      </c>
      <c r="F8" s="105"/>
      <c r="G8" s="105">
        <v>5</v>
      </c>
      <c r="H8" s="126" t="s">
        <v>9602</v>
      </c>
      <c r="I8" s="183"/>
    </row>
    <row r="9" spans="1:14" x14ac:dyDescent="0.25">
      <c r="A9" t="s">
        <v>9633</v>
      </c>
      <c r="B9" s="141">
        <v>1</v>
      </c>
      <c r="C9" s="182"/>
      <c r="D9" s="126" t="s">
        <v>9604</v>
      </c>
      <c r="E9" s="126" t="s">
        <v>762</v>
      </c>
      <c r="F9" s="105"/>
      <c r="G9" s="105">
        <v>4</v>
      </c>
      <c r="H9" s="126" t="s">
        <v>9602</v>
      </c>
      <c r="I9" s="183"/>
    </row>
    <row r="10" spans="1:14" x14ac:dyDescent="0.25">
      <c r="A10" t="s">
        <v>9633</v>
      </c>
      <c r="B10" s="141">
        <v>1</v>
      </c>
      <c r="C10" s="182"/>
      <c r="D10" s="126" t="s">
        <v>9604</v>
      </c>
      <c r="E10" s="126" t="s">
        <v>762</v>
      </c>
      <c r="F10" s="105"/>
      <c r="G10" s="105">
        <v>4</v>
      </c>
      <c r="H10" s="126" t="s">
        <v>9602</v>
      </c>
      <c r="I10" s="183"/>
    </row>
    <row r="11" spans="1:14" x14ac:dyDescent="0.25">
      <c r="A11" t="s">
        <v>9633</v>
      </c>
      <c r="B11" s="141">
        <v>1</v>
      </c>
      <c r="C11" s="182"/>
      <c r="D11" s="126" t="s">
        <v>9605</v>
      </c>
      <c r="E11" s="126" t="s">
        <v>762</v>
      </c>
      <c r="F11" s="105"/>
      <c r="G11" s="105">
        <v>0.5</v>
      </c>
      <c r="H11" s="126" t="s">
        <v>9606</v>
      </c>
      <c r="I11" s="183"/>
    </row>
    <row r="12" spans="1:14" x14ac:dyDescent="0.25">
      <c r="A12" t="s">
        <v>9633</v>
      </c>
      <c r="B12" s="141">
        <v>1</v>
      </c>
      <c r="C12" s="182"/>
      <c r="D12" s="126" t="s">
        <v>3454</v>
      </c>
      <c r="E12" s="126" t="s">
        <v>762</v>
      </c>
      <c r="F12" s="105"/>
      <c r="G12" s="105">
        <v>0.5</v>
      </c>
      <c r="H12" s="126" t="s">
        <v>9606</v>
      </c>
      <c r="I12" s="183"/>
    </row>
    <row r="13" spans="1:14" x14ac:dyDescent="0.25">
      <c r="A13" s="126"/>
      <c r="B13" s="127"/>
      <c r="C13" s="21"/>
      <c r="D13" s="126"/>
      <c r="E13" s="126"/>
      <c r="F13" s="105"/>
      <c r="G13" s="105"/>
      <c r="H13" s="126"/>
      <c r="I13" s="126"/>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B5:B13</xm:sqref>
        </x14:dataValidation>
        <x14:dataValidation type="list" allowBlank="1" showInputMessage="1" showErrorMessage="1" xr:uid="{55163B7C-9E6C-4A2D-953D-544E637DF124}">
          <x14:formula1>
            <xm:f>_xlfn.ANCHORARRAY(ddlChemicals!$A$2)</xm:f>
          </x14:formula1>
          <xm:sqref>A5:A13</xm:sqref>
        </x14:dataValidation>
        <x14:dataValidation type="list" allowBlank="1" showInputMessage="1" showErrorMessage="1" xr:uid="{DADE2DDB-5DA9-4B17-9DD4-171A4D7964FC}">
          <x14:formula1>
            <xm:f>DropDown!$BK$3:$BK$22</xm:f>
          </x14:formula1>
          <xm:sqref>E13</xm:sqref>
        </x14:dataValidation>
        <x14:dataValidation type="list" errorStyle="information" allowBlank="1" showInputMessage="1" xr:uid="{21EBD287-BB4C-43D5-97D6-B78787368E3A}">
          <x14:formula1>
            <xm:f>DropDown!$BQ$3:$BQ$50</xm:f>
          </x14:formula1>
          <xm:sqref>D13</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K5"/>
  <sheetViews>
    <sheetView zoomScaleNormal="100" workbookViewId="0">
      <pane ySplit="4" topLeftCell="A5" activePane="bottomLeft" state="frozen"/>
      <selection pane="bottomLeft" activeCell="G10" sqref="G10"/>
    </sheetView>
  </sheetViews>
  <sheetFormatPr defaultColWidth="8.85546875" defaultRowHeight="15" x14ac:dyDescent="0.25"/>
  <cols>
    <col min="1" max="1" width="13.7109375" customWidth="1"/>
    <col min="2" max="2" width="11.7109375" customWidth="1"/>
    <col min="3" max="16" width="20.7109375" customWidth="1"/>
    <col min="17" max="52" width="18.28515625" customWidth="1"/>
  </cols>
  <sheetData>
    <row r="1" spans="1:11" ht="150" customHeight="1" x14ac:dyDescent="0.25">
      <c r="A1" s="215" t="s">
        <v>7457</v>
      </c>
      <c r="B1" s="215"/>
      <c r="C1" s="215"/>
      <c r="D1" s="215"/>
      <c r="E1" s="215"/>
      <c r="F1" s="215"/>
      <c r="G1" s="215"/>
      <c r="H1" s="215"/>
    </row>
    <row r="2" spans="1:11" ht="28.5" customHeight="1" x14ac:dyDescent="0.25">
      <c r="A2" s="29"/>
      <c r="B2" s="29"/>
    </row>
    <row r="3" spans="1:11" s="74" customFormat="1" ht="32.25" customHeight="1" x14ac:dyDescent="0.25">
      <c r="A3" s="15" t="s">
        <v>1923</v>
      </c>
      <c r="B3" s="15" t="s">
        <v>1922</v>
      </c>
      <c r="C3" s="15" t="s">
        <v>6396</v>
      </c>
      <c r="D3" s="15" t="s">
        <v>3304</v>
      </c>
      <c r="E3" s="15" t="s">
        <v>3305</v>
      </c>
      <c r="F3" s="15" t="s">
        <v>3306</v>
      </c>
      <c r="G3" s="15" t="s">
        <v>3307</v>
      </c>
      <c r="H3" s="74" t="s">
        <v>3308</v>
      </c>
      <c r="I3" s="74" t="s">
        <v>1895</v>
      </c>
      <c r="J3" s="74" t="s">
        <v>3309</v>
      </c>
      <c r="K3" s="74" t="s">
        <v>3310</v>
      </c>
    </row>
    <row r="4" spans="1:11" x14ac:dyDescent="0.25">
      <c r="A4" t="s">
        <v>93</v>
      </c>
      <c r="B4" t="s">
        <v>130</v>
      </c>
      <c r="C4" t="s">
        <v>2746</v>
      </c>
      <c r="D4" t="s">
        <v>2748</v>
      </c>
      <c r="E4" t="s">
        <v>2753</v>
      </c>
      <c r="F4" t="s">
        <v>2749</v>
      </c>
      <c r="G4" t="s">
        <v>2754</v>
      </c>
      <c r="H4" t="s">
        <v>2751</v>
      </c>
      <c r="I4" t="s">
        <v>2747</v>
      </c>
      <c r="J4" t="s">
        <v>2750</v>
      </c>
      <c r="K4" t="s">
        <v>2752</v>
      </c>
    </row>
    <row r="5" spans="1:11" x14ac:dyDescent="0.25">
      <c r="A5" s="126"/>
      <c r="B5" s="127" t="str" cm="1">
        <f t="array" ref="B5">IF(ROW() &lt; ROW(INDEX(mulches[experiment_ID],ROWS(mulches[experiment_ID]))), COUNTIF(INDEX(mulches[experiment_ID],1):mulches[[#This Row],[experiment_ID]],mulches[[#This Row],[experiment_ID]]), "")</f>
        <v/>
      </c>
      <c r="C5" s="126"/>
      <c r="D5" s="21"/>
      <c r="E5" s="21"/>
      <c r="F5" s="126"/>
      <c r="G5" s="126"/>
      <c r="H5" s="105"/>
      <c r="I5" s="126"/>
      <c r="J5" s="105"/>
      <c r="K5" s="126"/>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27D7F8DA-A4AE-4609-9C16-25C37AA5A48D}">
          <x14:formula1>
            <xm:f>DropDown!$AY$3:$AY$13</xm:f>
          </x14:formula1>
          <xm:sqref>F5 G5</xm:sqref>
        </x14:dataValidation>
        <x14:dataValidation type="list" allowBlank="1" showInputMessage="1" showErrorMessage="1" xr:uid="{A2AFDB00-1833-405F-860F-19C5DC438C0B}">
          <x14:formula1>
            <xm:f>DropDown!$AU$3:$AU$8</xm:f>
          </x14:formula1>
          <xm:sqref>K5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331"/>
  <sheetViews>
    <sheetView zoomScaleNormal="100" workbookViewId="0">
      <pane ySplit="3" topLeftCell="A306" activePane="bottomLeft" state="frozen"/>
      <selection pane="bottomLeft" activeCell="A330" sqref="A330"/>
    </sheetView>
  </sheetViews>
  <sheetFormatPr defaultColWidth="8.85546875" defaultRowHeight="15" x14ac:dyDescent="0.25"/>
  <cols>
    <col min="1" max="1" width="28" customWidth="1"/>
    <col min="2" max="2" width="13.7109375" customWidth="1"/>
    <col min="3" max="26" width="20.7109375" customWidth="1"/>
  </cols>
  <sheetData>
    <row r="1" spans="1:14" ht="150" customHeight="1" x14ac:dyDescent="0.25">
      <c r="A1" s="215" t="s">
        <v>6594</v>
      </c>
      <c r="B1" s="215"/>
      <c r="C1" s="215"/>
      <c r="D1" s="215"/>
      <c r="E1" s="215"/>
      <c r="F1" s="215"/>
      <c r="G1" s="215"/>
      <c r="H1" s="215"/>
    </row>
    <row r="2" spans="1:14" ht="28.5" customHeight="1" x14ac:dyDescent="0.25">
      <c r="A2" s="29"/>
      <c r="B2" s="29"/>
    </row>
    <row r="3" spans="1:14" s="80" customFormat="1" ht="32.25" customHeight="1" x14ac:dyDescent="0.25">
      <c r="A3" s="15" t="s">
        <v>1923</v>
      </c>
      <c r="B3" s="15" t="s">
        <v>1922</v>
      </c>
      <c r="C3" s="15" t="s">
        <v>6392</v>
      </c>
      <c r="D3" s="15" t="s">
        <v>3272</v>
      </c>
      <c r="E3" s="15" t="s">
        <v>6622</v>
      </c>
      <c r="F3" s="15"/>
      <c r="G3" s="15"/>
      <c r="H3" s="15"/>
      <c r="I3" s="15"/>
      <c r="J3" s="16"/>
      <c r="K3" s="15"/>
      <c r="M3" s="16"/>
      <c r="N3" s="15"/>
    </row>
    <row r="4" spans="1:14" x14ac:dyDescent="0.25">
      <c r="A4" s="4" t="s">
        <v>93</v>
      </c>
      <c r="B4" s="12" t="s">
        <v>129</v>
      </c>
      <c r="C4" s="82" t="s">
        <v>193</v>
      </c>
      <c r="D4" s="82" t="s">
        <v>2783</v>
      </c>
      <c r="E4" s="82" t="s">
        <v>194</v>
      </c>
    </row>
    <row r="5" spans="1:14" x14ac:dyDescent="0.25">
      <c r="A5" s="126" t="s">
        <v>9223</v>
      </c>
      <c r="B5" s="127" cm="1">
        <f t="array" ref="B5">IF(ROW() &lt; ROW(INDEX(harvest[experiment_ID],ROWS(harvest[experiment_ID]))), COUNTIF(INDEX(harvest[experiment_ID],1):harvest[[#This Row],[experiment_ID]],harvest[[#This Row],[experiment_ID]]), "")</f>
        <v>1</v>
      </c>
      <c r="C5" s="126"/>
      <c r="D5" s="126"/>
      <c r="E5" s="126"/>
    </row>
    <row r="6" spans="1:14" x14ac:dyDescent="0.25">
      <c r="A6" s="126" t="s">
        <v>9224</v>
      </c>
      <c r="B6" s="127" cm="1">
        <f t="array" ref="B6">IF(ROW() &lt; ROW(INDEX(harvest[experiment_ID],ROWS(harvest[experiment_ID]))), COUNTIF(INDEX(harvest[experiment_ID],1):harvest[[#This Row],[experiment_ID]],harvest[[#This Row],[experiment_ID]]), "")</f>
        <v>1</v>
      </c>
      <c r="C6" s="126"/>
      <c r="D6" s="126"/>
      <c r="E6" s="126"/>
    </row>
    <row r="7" spans="1:14" x14ac:dyDescent="0.25">
      <c r="A7" s="126" t="s">
        <v>9236</v>
      </c>
      <c r="B7" s="127" cm="1">
        <f t="array" ref="B7">IF(ROW() &lt; ROW(INDEX(harvest[experiment_ID],ROWS(harvest[experiment_ID]))), COUNTIF(INDEX(harvest[experiment_ID],1):harvest[[#This Row],[experiment_ID]],harvest[[#This Row],[experiment_ID]]), "")</f>
        <v>1</v>
      </c>
      <c r="C7" s="126"/>
      <c r="D7" s="126" t="s">
        <v>8615</v>
      </c>
      <c r="E7" s="126"/>
    </row>
    <row r="8" spans="1:14" x14ac:dyDescent="0.25">
      <c r="A8" s="126" t="s">
        <v>9237</v>
      </c>
      <c r="B8" s="127" cm="1">
        <f t="array" ref="B8">IF(ROW() &lt; ROW(INDEX(harvest[experiment_ID],ROWS(harvest[experiment_ID]))), COUNTIF(INDEX(harvest[experiment_ID],1):harvest[[#This Row],[experiment_ID]],harvest[[#This Row],[experiment_ID]]), "")</f>
        <v>1</v>
      </c>
      <c r="C8" s="126"/>
      <c r="D8" s="126" t="s">
        <v>8615</v>
      </c>
      <c r="E8" s="126"/>
    </row>
    <row r="9" spans="1:14" x14ac:dyDescent="0.25">
      <c r="A9" s="126" t="s">
        <v>9268</v>
      </c>
      <c r="B9" s="127" cm="1">
        <f t="array" ref="B9">IF(ROW() &lt; ROW(INDEX(harvest[experiment_ID],ROWS(harvest[experiment_ID]))), COUNTIF(INDEX(harvest[experiment_ID],1):harvest[[#This Row],[experiment_ID]],harvest[[#This Row],[experiment_ID]]), "")</f>
        <v>1</v>
      </c>
      <c r="C9" s="126"/>
      <c r="D9" s="126"/>
      <c r="E9" s="126"/>
    </row>
    <row r="10" spans="1:14" x14ac:dyDescent="0.25">
      <c r="A10" s="126" t="s">
        <v>9269</v>
      </c>
      <c r="B10" s="127" cm="1">
        <f t="array" ref="B10">IF(ROW() &lt; ROW(INDEX(harvest[experiment_ID],ROWS(harvest[experiment_ID]))), COUNTIF(INDEX(harvest[experiment_ID],1):harvest[[#This Row],[experiment_ID]],harvest[[#This Row],[experiment_ID]]), "")</f>
        <v>1</v>
      </c>
      <c r="C10" s="126"/>
      <c r="D10" s="126"/>
      <c r="E10" s="126"/>
    </row>
    <row r="11" spans="1:14" x14ac:dyDescent="0.25">
      <c r="A11" s="126" t="s">
        <v>9270</v>
      </c>
      <c r="B11" s="127" cm="1">
        <f t="array" ref="B11">IF(ROW() &lt; ROW(INDEX(harvest[experiment_ID],ROWS(harvest[experiment_ID]))), COUNTIF(INDEX(harvest[experiment_ID],1):harvest[[#This Row],[experiment_ID]],harvest[[#This Row],[experiment_ID]]), "")</f>
        <v>1</v>
      </c>
      <c r="C11" s="126"/>
      <c r="D11" s="126"/>
      <c r="E11" s="126"/>
    </row>
    <row r="12" spans="1:14" x14ac:dyDescent="0.25">
      <c r="A12" s="126" t="s">
        <v>9271</v>
      </c>
      <c r="B12" s="127" cm="1">
        <f t="array" ref="B12">IF(ROW() &lt; ROW(INDEX(harvest[experiment_ID],ROWS(harvest[experiment_ID]))), COUNTIF(INDEX(harvest[experiment_ID],1):harvest[[#This Row],[experiment_ID]],harvest[[#This Row],[experiment_ID]]), "")</f>
        <v>1</v>
      </c>
      <c r="C12" s="126"/>
      <c r="D12" s="126"/>
      <c r="E12" s="126"/>
    </row>
    <row r="13" spans="1:14" x14ac:dyDescent="0.25">
      <c r="A13" s="126" t="s">
        <v>9272</v>
      </c>
      <c r="B13" s="127" cm="1">
        <f t="array" ref="B13">IF(ROW() &lt; ROW(INDEX(harvest[experiment_ID],ROWS(harvest[experiment_ID]))), COUNTIF(INDEX(harvest[experiment_ID],1):harvest[[#This Row],[experiment_ID]],harvest[[#This Row],[experiment_ID]]), "")</f>
        <v>1</v>
      </c>
      <c r="C13" s="126"/>
      <c r="D13" s="126"/>
      <c r="E13" s="126"/>
    </row>
    <row r="14" spans="1:14" x14ac:dyDescent="0.25">
      <c r="A14" s="126" t="s">
        <v>9273</v>
      </c>
      <c r="B14" s="127" cm="1">
        <f t="array" ref="B14">IF(ROW() &lt; ROW(INDEX(harvest[experiment_ID],ROWS(harvest[experiment_ID]))), COUNTIF(INDEX(harvest[experiment_ID],1):harvest[[#This Row],[experiment_ID]],harvest[[#This Row],[experiment_ID]]), "")</f>
        <v>1</v>
      </c>
      <c r="C14" s="126"/>
      <c r="D14" s="126"/>
      <c r="E14" s="126"/>
    </row>
    <row r="15" spans="1:14" x14ac:dyDescent="0.25">
      <c r="A15" s="126" t="s">
        <v>9274</v>
      </c>
      <c r="B15" s="127" cm="1">
        <f t="array" ref="B15">IF(ROW() &lt; ROW(INDEX(harvest[experiment_ID],ROWS(harvest[experiment_ID]))), COUNTIF(INDEX(harvest[experiment_ID],1):harvest[[#This Row],[experiment_ID]],harvest[[#This Row],[experiment_ID]]), "")</f>
        <v>1</v>
      </c>
      <c r="C15" s="126"/>
      <c r="D15" s="126"/>
      <c r="E15" s="126"/>
    </row>
    <row r="16" spans="1:14" x14ac:dyDescent="0.25">
      <c r="A16" s="126" t="s">
        <v>9275</v>
      </c>
      <c r="B16" s="127" cm="1">
        <f t="array" ref="B16">IF(ROW() &lt; ROW(INDEX(harvest[experiment_ID],ROWS(harvest[experiment_ID]))), COUNTIF(INDEX(harvest[experiment_ID],1):harvest[[#This Row],[experiment_ID]],harvest[[#This Row],[experiment_ID]]), "")</f>
        <v>1</v>
      </c>
      <c r="C16" s="126"/>
      <c r="D16" s="126"/>
      <c r="E16" s="126"/>
    </row>
    <row r="17" spans="1:5" x14ac:dyDescent="0.25">
      <c r="A17" s="126" t="s">
        <v>9276</v>
      </c>
      <c r="B17" s="127" cm="1">
        <f t="array" ref="B17">IF(ROW() &lt; ROW(INDEX(harvest[experiment_ID],ROWS(harvest[experiment_ID]))), COUNTIF(INDEX(harvest[experiment_ID],1):harvest[[#This Row],[experiment_ID]],harvest[[#This Row],[experiment_ID]]), "")</f>
        <v>1</v>
      </c>
      <c r="C17" s="126"/>
      <c r="D17" s="126"/>
      <c r="E17" s="126"/>
    </row>
    <row r="18" spans="1:5" x14ac:dyDescent="0.25">
      <c r="A18" s="126" t="s">
        <v>9277</v>
      </c>
      <c r="B18" s="127" cm="1">
        <f t="array" ref="B18">IF(ROW() &lt; ROW(INDEX(harvest[experiment_ID],ROWS(harvest[experiment_ID]))), COUNTIF(INDEX(harvest[experiment_ID],1):harvest[[#This Row],[experiment_ID]],harvest[[#This Row],[experiment_ID]]), "")</f>
        <v>1</v>
      </c>
      <c r="C18" s="126"/>
      <c r="D18" s="126"/>
      <c r="E18" s="126"/>
    </row>
    <row r="19" spans="1:5" x14ac:dyDescent="0.25">
      <c r="A19" s="126" t="s">
        <v>9278</v>
      </c>
      <c r="B19" s="127" cm="1">
        <f t="array" ref="B19">IF(ROW() &lt; ROW(INDEX(harvest[experiment_ID],ROWS(harvest[experiment_ID]))), COUNTIF(INDEX(harvest[experiment_ID],1):harvest[[#This Row],[experiment_ID]],harvest[[#This Row],[experiment_ID]]), "")</f>
        <v>1</v>
      </c>
      <c r="C19" s="126"/>
      <c r="D19" s="126"/>
      <c r="E19" s="126"/>
    </row>
    <row r="20" spans="1:5" x14ac:dyDescent="0.25">
      <c r="A20" s="126" t="s">
        <v>9279</v>
      </c>
      <c r="B20" s="127" cm="1">
        <f t="array" ref="B20">IF(ROW() &lt; ROW(INDEX(harvest[experiment_ID],ROWS(harvest[experiment_ID]))), COUNTIF(INDEX(harvest[experiment_ID],1):harvest[[#This Row],[experiment_ID]],harvest[[#This Row],[experiment_ID]]), "")</f>
        <v>1</v>
      </c>
      <c r="C20" s="126"/>
      <c r="D20" s="126"/>
      <c r="E20" s="126"/>
    </row>
    <row r="21" spans="1:5" x14ac:dyDescent="0.25">
      <c r="A21" s="126" t="s">
        <v>9280</v>
      </c>
      <c r="B21" s="127" cm="1">
        <f t="array" ref="B21">IF(ROW() &lt; ROW(INDEX(harvest[experiment_ID],ROWS(harvest[experiment_ID]))), COUNTIF(INDEX(harvest[experiment_ID],1):harvest[[#This Row],[experiment_ID]],harvest[[#This Row],[experiment_ID]]), "")</f>
        <v>1</v>
      </c>
      <c r="C21" s="126"/>
      <c r="D21" s="126"/>
      <c r="E21" s="126"/>
    </row>
    <row r="22" spans="1:5" x14ac:dyDescent="0.25">
      <c r="A22" s="126" t="s">
        <v>9281</v>
      </c>
      <c r="B22" s="127" cm="1">
        <f t="array" ref="B22">IF(ROW() &lt; ROW(INDEX(harvest[experiment_ID],ROWS(harvest[experiment_ID]))), COUNTIF(INDEX(harvest[experiment_ID],1):harvest[[#This Row],[experiment_ID]],harvest[[#This Row],[experiment_ID]]), "")</f>
        <v>1</v>
      </c>
      <c r="C22" s="126"/>
      <c r="D22" s="126"/>
      <c r="E22" s="126"/>
    </row>
    <row r="23" spans="1:5" x14ac:dyDescent="0.25">
      <c r="A23" s="126" t="s">
        <v>9282</v>
      </c>
      <c r="B23" s="127" cm="1">
        <f t="array" ref="B23">IF(ROW() &lt; ROW(INDEX(harvest[experiment_ID],ROWS(harvest[experiment_ID]))), COUNTIF(INDEX(harvest[experiment_ID],1):harvest[[#This Row],[experiment_ID]],harvest[[#This Row],[experiment_ID]]), "")</f>
        <v>1</v>
      </c>
      <c r="C23" s="126"/>
      <c r="D23" s="126"/>
      <c r="E23" s="126"/>
    </row>
    <row r="24" spans="1:5" x14ac:dyDescent="0.25">
      <c r="A24" s="126" t="s">
        <v>9283</v>
      </c>
      <c r="B24" s="127" cm="1">
        <f t="array" ref="B24">IF(ROW() &lt; ROW(INDEX(harvest[experiment_ID],ROWS(harvest[experiment_ID]))), COUNTIF(INDEX(harvest[experiment_ID],1):harvest[[#This Row],[experiment_ID]],harvest[[#This Row],[experiment_ID]]), "")</f>
        <v>1</v>
      </c>
      <c r="C24" s="126"/>
      <c r="D24" s="126"/>
      <c r="E24" s="126"/>
    </row>
    <row r="25" spans="1:5" x14ac:dyDescent="0.25">
      <c r="A25" s="126" t="s">
        <v>9284</v>
      </c>
      <c r="B25" s="127" cm="1">
        <f t="array" ref="B25">IF(ROW() &lt; ROW(INDEX(harvest[experiment_ID],ROWS(harvest[experiment_ID]))), COUNTIF(INDEX(harvest[experiment_ID],1):harvest[[#This Row],[experiment_ID]],harvest[[#This Row],[experiment_ID]]), "")</f>
        <v>1</v>
      </c>
      <c r="C25" s="126"/>
      <c r="D25" s="126"/>
      <c r="E25" s="126"/>
    </row>
    <row r="26" spans="1:5" x14ac:dyDescent="0.25">
      <c r="A26" s="126" t="s">
        <v>9285</v>
      </c>
      <c r="B26" s="127" cm="1">
        <f t="array" ref="B26">IF(ROW() &lt; ROW(INDEX(harvest[experiment_ID],ROWS(harvest[experiment_ID]))), COUNTIF(INDEX(harvest[experiment_ID],1):harvest[[#This Row],[experiment_ID]],harvest[[#This Row],[experiment_ID]]), "")</f>
        <v>1</v>
      </c>
      <c r="C26" s="126"/>
      <c r="D26" s="126"/>
      <c r="E26" s="126"/>
    </row>
    <row r="27" spans="1:5" x14ac:dyDescent="0.25">
      <c r="A27" s="126" t="s">
        <v>9286</v>
      </c>
      <c r="B27" s="127" cm="1">
        <f t="array" ref="B27">IF(ROW() &lt; ROW(INDEX(harvest[experiment_ID],ROWS(harvest[experiment_ID]))), COUNTIF(INDEX(harvest[experiment_ID],1):harvest[[#This Row],[experiment_ID]],harvest[[#This Row],[experiment_ID]]), "")</f>
        <v>1</v>
      </c>
      <c r="C27" s="126"/>
      <c r="D27" s="126"/>
      <c r="E27" s="126"/>
    </row>
    <row r="28" spans="1:5" x14ac:dyDescent="0.25">
      <c r="A28" s="126" t="s">
        <v>9287</v>
      </c>
      <c r="B28" s="127" cm="1">
        <f t="array" ref="B28">IF(ROW() &lt; ROW(INDEX(harvest[experiment_ID],ROWS(harvest[experiment_ID]))), COUNTIF(INDEX(harvest[experiment_ID],1):harvest[[#This Row],[experiment_ID]],harvest[[#This Row],[experiment_ID]]), "")</f>
        <v>1</v>
      </c>
      <c r="C28" s="126"/>
      <c r="D28" s="126"/>
      <c r="E28" s="126"/>
    </row>
    <row r="29" spans="1:5" x14ac:dyDescent="0.25">
      <c r="A29" s="126" t="s">
        <v>9288</v>
      </c>
      <c r="B29" s="127" cm="1">
        <f t="array" ref="B29">IF(ROW() &lt; ROW(INDEX(harvest[experiment_ID],ROWS(harvest[experiment_ID]))), COUNTIF(INDEX(harvest[experiment_ID],1):harvest[[#This Row],[experiment_ID]],harvest[[#This Row],[experiment_ID]]), "")</f>
        <v>1</v>
      </c>
      <c r="C29" s="126"/>
      <c r="D29" s="126"/>
      <c r="E29" s="126"/>
    </row>
    <row r="30" spans="1:5" x14ac:dyDescent="0.25">
      <c r="A30" s="126" t="s">
        <v>9289</v>
      </c>
      <c r="B30" s="127" cm="1">
        <f t="array" ref="B30">IF(ROW() &lt; ROW(INDEX(harvest[experiment_ID],ROWS(harvest[experiment_ID]))), COUNTIF(INDEX(harvest[experiment_ID],1):harvest[[#This Row],[experiment_ID]],harvest[[#This Row],[experiment_ID]]), "")</f>
        <v>1</v>
      </c>
      <c r="C30" s="126"/>
      <c r="D30" s="126"/>
      <c r="E30" s="126"/>
    </row>
    <row r="31" spans="1:5" x14ac:dyDescent="0.25">
      <c r="A31" s="126" t="s">
        <v>9290</v>
      </c>
      <c r="B31" s="127" cm="1">
        <f t="array" ref="B31">IF(ROW() &lt; ROW(INDEX(harvest[experiment_ID],ROWS(harvest[experiment_ID]))), COUNTIF(INDEX(harvest[experiment_ID],1):harvest[[#This Row],[experiment_ID]],harvest[[#This Row],[experiment_ID]]), "")</f>
        <v>1</v>
      </c>
      <c r="C31" s="126"/>
      <c r="D31" s="126"/>
      <c r="E31" s="126"/>
    </row>
    <row r="32" spans="1:5" x14ac:dyDescent="0.25">
      <c r="A32" s="126" t="s">
        <v>9291</v>
      </c>
      <c r="B32" s="127" cm="1">
        <f t="array" ref="B32">IF(ROW() &lt; ROW(INDEX(harvest[experiment_ID],ROWS(harvest[experiment_ID]))), COUNTIF(INDEX(harvest[experiment_ID],1):harvest[[#This Row],[experiment_ID]],harvest[[#This Row],[experiment_ID]]), "")</f>
        <v>1</v>
      </c>
      <c r="C32" s="126"/>
      <c r="D32" s="126"/>
      <c r="E32" s="126"/>
    </row>
    <row r="33" spans="1:5" x14ac:dyDescent="0.25">
      <c r="A33" s="126" t="s">
        <v>9292</v>
      </c>
      <c r="B33" s="127" cm="1">
        <f t="array" ref="B33">IF(ROW() &lt; ROW(INDEX(harvest[experiment_ID],ROWS(harvest[experiment_ID]))), COUNTIF(INDEX(harvest[experiment_ID],1):harvest[[#This Row],[experiment_ID]],harvest[[#This Row],[experiment_ID]]), "")</f>
        <v>1</v>
      </c>
      <c r="C33" s="126"/>
      <c r="D33" s="126"/>
      <c r="E33" s="126"/>
    </row>
    <row r="34" spans="1:5" x14ac:dyDescent="0.25">
      <c r="A34" s="126" t="s">
        <v>9293</v>
      </c>
      <c r="B34" s="127" cm="1">
        <f t="array" ref="B34">IF(ROW() &lt; ROW(INDEX(harvest[experiment_ID],ROWS(harvest[experiment_ID]))), COUNTIF(INDEX(harvest[experiment_ID],1):harvest[[#This Row],[experiment_ID]],harvest[[#This Row],[experiment_ID]]), "")</f>
        <v>1</v>
      </c>
      <c r="C34" s="126"/>
      <c r="D34" s="126"/>
      <c r="E34" s="126"/>
    </row>
    <row r="35" spans="1:5" x14ac:dyDescent="0.25">
      <c r="A35" s="126" t="s">
        <v>9294</v>
      </c>
      <c r="B35" s="127" cm="1">
        <f t="array" ref="B35">IF(ROW() &lt; ROW(INDEX(harvest[experiment_ID],ROWS(harvest[experiment_ID]))), COUNTIF(INDEX(harvest[experiment_ID],1):harvest[[#This Row],[experiment_ID]],harvest[[#This Row],[experiment_ID]]), "")</f>
        <v>1</v>
      </c>
      <c r="C35" s="126"/>
      <c r="D35" s="126"/>
      <c r="E35" s="126"/>
    </row>
    <row r="36" spans="1:5" x14ac:dyDescent="0.25">
      <c r="A36" s="126" t="s">
        <v>9295</v>
      </c>
      <c r="B36" s="127" cm="1">
        <f t="array" ref="B36">IF(ROW() &lt; ROW(INDEX(harvest[experiment_ID],ROWS(harvest[experiment_ID]))), COUNTIF(INDEX(harvest[experiment_ID],1):harvest[[#This Row],[experiment_ID]],harvest[[#This Row],[experiment_ID]]), "")</f>
        <v>1</v>
      </c>
      <c r="C36" s="126"/>
      <c r="D36" s="126"/>
      <c r="E36" s="126"/>
    </row>
    <row r="37" spans="1:5" x14ac:dyDescent="0.25">
      <c r="A37" s="126" t="s">
        <v>9296</v>
      </c>
      <c r="B37" s="127" cm="1">
        <f t="array" ref="B37">IF(ROW() &lt; ROW(INDEX(harvest[experiment_ID],ROWS(harvest[experiment_ID]))), COUNTIF(INDEX(harvest[experiment_ID],1):harvest[[#This Row],[experiment_ID]],harvest[[#This Row],[experiment_ID]]), "")</f>
        <v>1</v>
      </c>
      <c r="C37" s="126"/>
      <c r="D37" s="126"/>
      <c r="E37" s="126"/>
    </row>
    <row r="38" spans="1:5" x14ac:dyDescent="0.25">
      <c r="A38" s="126" t="s">
        <v>9297</v>
      </c>
      <c r="B38" s="127" cm="1">
        <f t="array" ref="B38">IF(ROW() &lt; ROW(INDEX(harvest[experiment_ID],ROWS(harvest[experiment_ID]))), COUNTIF(INDEX(harvest[experiment_ID],1):harvest[[#This Row],[experiment_ID]],harvest[[#This Row],[experiment_ID]]), "")</f>
        <v>1</v>
      </c>
      <c r="C38" s="126"/>
      <c r="D38" s="126"/>
      <c r="E38" s="126"/>
    </row>
    <row r="39" spans="1:5" x14ac:dyDescent="0.25">
      <c r="A39" s="126" t="s">
        <v>9298</v>
      </c>
      <c r="B39" s="127" cm="1">
        <f t="array" ref="B39">IF(ROW() &lt; ROW(INDEX(harvest[experiment_ID],ROWS(harvest[experiment_ID]))), COUNTIF(INDEX(harvest[experiment_ID],1):harvest[[#This Row],[experiment_ID]],harvest[[#This Row],[experiment_ID]]), "")</f>
        <v>1</v>
      </c>
      <c r="C39" s="126"/>
      <c r="D39" s="126"/>
      <c r="E39" s="126"/>
    </row>
    <row r="40" spans="1:5" x14ac:dyDescent="0.25">
      <c r="A40" s="126" t="s">
        <v>9299</v>
      </c>
      <c r="B40" s="127" cm="1">
        <f t="array" ref="B40">IF(ROW() &lt; ROW(INDEX(harvest[experiment_ID],ROWS(harvest[experiment_ID]))), COUNTIF(INDEX(harvest[experiment_ID],1):harvest[[#This Row],[experiment_ID]],harvest[[#This Row],[experiment_ID]]), "")</f>
        <v>1</v>
      </c>
      <c r="C40" s="126"/>
      <c r="D40" s="126"/>
      <c r="E40" s="126"/>
    </row>
    <row r="41" spans="1:5" x14ac:dyDescent="0.25">
      <c r="A41" s="126" t="s">
        <v>9300</v>
      </c>
      <c r="B41" s="127" cm="1">
        <f t="array" ref="B41">IF(ROW() &lt; ROW(INDEX(harvest[experiment_ID],ROWS(harvest[experiment_ID]))), COUNTIF(INDEX(harvest[experiment_ID],1):harvest[[#This Row],[experiment_ID]],harvest[[#This Row],[experiment_ID]]), "")</f>
        <v>1</v>
      </c>
      <c r="C41" s="126"/>
      <c r="D41" s="126"/>
      <c r="E41" s="126"/>
    </row>
    <row r="42" spans="1:5" x14ac:dyDescent="0.25">
      <c r="A42" s="126" t="s">
        <v>9301</v>
      </c>
      <c r="B42" s="127" cm="1">
        <f t="array" ref="B42">IF(ROW() &lt; ROW(INDEX(harvest[experiment_ID],ROWS(harvest[experiment_ID]))), COUNTIF(INDEX(harvest[experiment_ID],1):harvest[[#This Row],[experiment_ID]],harvest[[#This Row],[experiment_ID]]), "")</f>
        <v>1</v>
      </c>
      <c r="C42" s="126"/>
      <c r="D42" s="126"/>
      <c r="E42" s="126"/>
    </row>
    <row r="43" spans="1:5" x14ac:dyDescent="0.25">
      <c r="A43" s="126" t="s">
        <v>9302</v>
      </c>
      <c r="B43" s="127" cm="1">
        <f t="array" ref="B43">IF(ROW() &lt; ROW(INDEX(harvest[experiment_ID],ROWS(harvest[experiment_ID]))), COUNTIF(INDEX(harvest[experiment_ID],1):harvest[[#This Row],[experiment_ID]],harvest[[#This Row],[experiment_ID]]), "")</f>
        <v>1</v>
      </c>
      <c r="C43" s="126"/>
      <c r="D43" s="126"/>
      <c r="E43" s="126"/>
    </row>
    <row r="44" spans="1:5" x14ac:dyDescent="0.25">
      <c r="A44" s="126" t="s">
        <v>9303</v>
      </c>
      <c r="B44" s="127" cm="1">
        <f t="array" ref="B44">IF(ROW() &lt; ROW(INDEX(harvest[experiment_ID],ROWS(harvest[experiment_ID]))), COUNTIF(INDEX(harvest[experiment_ID],1):harvest[[#This Row],[experiment_ID]],harvest[[#This Row],[experiment_ID]]), "")</f>
        <v>1</v>
      </c>
      <c r="C44" s="126"/>
      <c r="D44" s="126"/>
      <c r="E44" s="126"/>
    </row>
    <row r="45" spans="1:5" x14ac:dyDescent="0.25">
      <c r="A45" s="126" t="s">
        <v>9355</v>
      </c>
      <c r="B45" s="127" cm="1">
        <f t="array" ref="B45">IF(ROW() &lt; ROW(INDEX(harvest[experiment_ID],ROWS(harvest[experiment_ID]))), COUNTIF(INDEX(harvest[experiment_ID],1):harvest[[#This Row],[experiment_ID]],harvest[[#This Row],[experiment_ID]]), "")</f>
        <v>1</v>
      </c>
      <c r="C45" s="126" t="s">
        <v>8699</v>
      </c>
      <c r="D45" s="126"/>
      <c r="E45" s="126"/>
    </row>
    <row r="46" spans="1:5" x14ac:dyDescent="0.25">
      <c r="A46" s="126" t="s">
        <v>9355</v>
      </c>
      <c r="B46" s="127" cm="1">
        <f t="array" ref="B46">IF(ROW() &lt; ROW(INDEX(harvest[experiment_ID],ROWS(harvest[experiment_ID]))), COUNTIF(INDEX(harvest[experiment_ID],1):harvest[[#This Row],[experiment_ID]],harvest[[#This Row],[experiment_ID]]), "")</f>
        <v>2</v>
      </c>
      <c r="C46" s="126" t="s">
        <v>8700</v>
      </c>
      <c r="D46" s="126"/>
      <c r="E46" s="126"/>
    </row>
    <row r="47" spans="1:5" x14ac:dyDescent="0.25">
      <c r="A47" s="126" t="s">
        <v>9356</v>
      </c>
      <c r="B47" s="127" cm="1">
        <f t="array" ref="B47">IF(ROW() &lt; ROW(INDEX(harvest[experiment_ID],ROWS(harvest[experiment_ID]))), COUNTIF(INDEX(harvest[experiment_ID],1):harvest[[#This Row],[experiment_ID]],harvest[[#This Row],[experiment_ID]]), "")</f>
        <v>1</v>
      </c>
      <c r="C47" s="126" t="s">
        <v>8701</v>
      </c>
      <c r="D47" s="126"/>
      <c r="E47" s="126"/>
    </row>
    <row r="48" spans="1:5" x14ac:dyDescent="0.25">
      <c r="A48" s="126" t="s">
        <v>9356</v>
      </c>
      <c r="B48" s="127" cm="1">
        <f t="array" ref="B48">IF(ROW() &lt; ROW(INDEX(harvest[experiment_ID],ROWS(harvest[experiment_ID]))), COUNTIF(INDEX(harvest[experiment_ID],1):harvest[[#This Row],[experiment_ID]],harvest[[#This Row],[experiment_ID]]), "")</f>
        <v>2</v>
      </c>
      <c r="C48" s="126" t="s">
        <v>8702</v>
      </c>
      <c r="D48" s="126"/>
      <c r="E48" s="126"/>
    </row>
    <row r="49" spans="1:5" x14ac:dyDescent="0.25">
      <c r="A49" s="126" t="s">
        <v>9357</v>
      </c>
      <c r="B49" s="127" cm="1">
        <f t="array" ref="B49">IF(ROW() &lt; ROW(INDEX(harvest[experiment_ID],ROWS(harvest[experiment_ID]))), COUNTIF(INDEX(harvest[experiment_ID],1):harvest[[#This Row],[experiment_ID]],harvest[[#This Row],[experiment_ID]]), "")</f>
        <v>1</v>
      </c>
      <c r="C49" s="126" t="s">
        <v>8703</v>
      </c>
      <c r="D49" s="126"/>
      <c r="E49" s="126"/>
    </row>
    <row r="50" spans="1:5" x14ac:dyDescent="0.25">
      <c r="A50" s="126" t="s">
        <v>9357</v>
      </c>
      <c r="B50" s="127" cm="1">
        <f t="array" ref="B50">IF(ROW() &lt; ROW(INDEX(harvest[experiment_ID],ROWS(harvest[experiment_ID]))), COUNTIF(INDEX(harvest[experiment_ID],1):harvest[[#This Row],[experiment_ID]],harvest[[#This Row],[experiment_ID]]), "")</f>
        <v>2</v>
      </c>
      <c r="C50" s="126" t="s">
        <v>8704</v>
      </c>
      <c r="D50" s="126"/>
      <c r="E50" s="126"/>
    </row>
    <row r="51" spans="1:5" x14ac:dyDescent="0.25">
      <c r="A51" s="126" t="s">
        <v>9400</v>
      </c>
      <c r="B51" s="127" cm="1">
        <f t="array" ref="B51">IF(ROW() &lt; ROW(INDEX(harvest[experiment_ID],ROWS(harvest[experiment_ID]))), COUNTIF(INDEX(harvest[experiment_ID],1):harvest[[#This Row],[experiment_ID]],harvest[[#This Row],[experiment_ID]]), "")</f>
        <v>1</v>
      </c>
      <c r="C51" s="126"/>
      <c r="D51" s="126"/>
      <c r="E51" s="126"/>
    </row>
    <row r="52" spans="1:5" x14ac:dyDescent="0.25">
      <c r="A52" s="126" t="s">
        <v>9401</v>
      </c>
      <c r="B52" s="127" cm="1">
        <f t="array" ref="B52">IF(ROW() &lt; ROW(INDEX(harvest[experiment_ID],ROWS(harvest[experiment_ID]))), COUNTIF(INDEX(harvest[experiment_ID],1):harvest[[#This Row],[experiment_ID]],harvest[[#This Row],[experiment_ID]]), "")</f>
        <v>1</v>
      </c>
      <c r="C52" s="126"/>
      <c r="D52" s="126"/>
      <c r="E52" s="126"/>
    </row>
    <row r="53" spans="1:5" x14ac:dyDescent="0.25">
      <c r="A53" s="126" t="s">
        <v>9402</v>
      </c>
      <c r="B53" s="127" cm="1">
        <f t="array" ref="B53">IF(ROW() &lt; ROW(INDEX(harvest[experiment_ID],ROWS(harvest[experiment_ID]))), COUNTIF(INDEX(harvest[experiment_ID],1):harvest[[#This Row],[experiment_ID]],harvest[[#This Row],[experiment_ID]]), "")</f>
        <v>1</v>
      </c>
      <c r="C53" s="126"/>
      <c r="D53" s="126"/>
      <c r="E53" s="126"/>
    </row>
    <row r="54" spans="1:5" x14ac:dyDescent="0.25">
      <c r="A54" s="126" t="s">
        <v>9403</v>
      </c>
      <c r="B54" s="127" cm="1">
        <f t="array" ref="B54">IF(ROW() &lt; ROW(INDEX(harvest[experiment_ID],ROWS(harvest[experiment_ID]))), COUNTIF(INDEX(harvest[experiment_ID],1):harvest[[#This Row],[experiment_ID]],harvest[[#This Row],[experiment_ID]]), "")</f>
        <v>1</v>
      </c>
      <c r="C54" s="126"/>
      <c r="D54" s="126"/>
      <c r="E54" s="126"/>
    </row>
    <row r="55" spans="1:5" x14ac:dyDescent="0.25">
      <c r="A55" s="126" t="s">
        <v>9404</v>
      </c>
      <c r="B55" s="127" cm="1">
        <f t="array" ref="B55">IF(ROW() &lt; ROW(INDEX(harvest[experiment_ID],ROWS(harvest[experiment_ID]))), COUNTIF(INDEX(harvest[experiment_ID],1):harvest[[#This Row],[experiment_ID]],harvest[[#This Row],[experiment_ID]]), "")</f>
        <v>1</v>
      </c>
      <c r="C55" s="126"/>
      <c r="D55" s="126"/>
      <c r="E55" s="126"/>
    </row>
    <row r="56" spans="1:5" x14ac:dyDescent="0.25">
      <c r="A56" s="126" t="s">
        <v>9405</v>
      </c>
      <c r="B56" s="127" cm="1">
        <f t="array" ref="B56">IF(ROW() &lt; ROW(INDEX(harvest[experiment_ID],ROWS(harvest[experiment_ID]))), COUNTIF(INDEX(harvest[experiment_ID],1):harvest[[#This Row],[experiment_ID]],harvest[[#This Row],[experiment_ID]]), "")</f>
        <v>1</v>
      </c>
      <c r="C56" s="126"/>
      <c r="D56" s="126"/>
      <c r="E56" s="126"/>
    </row>
    <row r="57" spans="1:5" x14ac:dyDescent="0.25">
      <c r="A57" s="126" t="s">
        <v>9406</v>
      </c>
      <c r="B57" s="127" cm="1">
        <f t="array" ref="B57">IF(ROW() &lt; ROW(INDEX(harvest[experiment_ID],ROWS(harvest[experiment_ID]))), COUNTIF(INDEX(harvest[experiment_ID],1):harvest[[#This Row],[experiment_ID]],harvest[[#This Row],[experiment_ID]]), "")</f>
        <v>1</v>
      </c>
      <c r="C57" s="126"/>
      <c r="D57" s="126"/>
      <c r="E57" s="126"/>
    </row>
    <row r="58" spans="1:5" x14ac:dyDescent="0.25">
      <c r="A58" s="126" t="s">
        <v>9407</v>
      </c>
      <c r="B58" s="127" cm="1">
        <f t="array" ref="B58">IF(ROW() &lt; ROW(INDEX(harvest[experiment_ID],ROWS(harvest[experiment_ID]))), COUNTIF(INDEX(harvest[experiment_ID],1):harvest[[#This Row],[experiment_ID]],harvest[[#This Row],[experiment_ID]]), "")</f>
        <v>1</v>
      </c>
      <c r="C58" s="126"/>
      <c r="D58" s="126"/>
      <c r="E58" s="126"/>
    </row>
    <row r="59" spans="1:5" x14ac:dyDescent="0.25">
      <c r="A59" s="126" t="s">
        <v>9408</v>
      </c>
      <c r="B59" s="127" cm="1">
        <f t="array" ref="B59">IF(ROW() &lt; ROW(INDEX(harvest[experiment_ID],ROWS(harvest[experiment_ID]))), COUNTIF(INDEX(harvest[experiment_ID],1):harvest[[#This Row],[experiment_ID]],harvest[[#This Row],[experiment_ID]]), "")</f>
        <v>1</v>
      </c>
      <c r="C59" s="126"/>
      <c r="D59" s="126"/>
      <c r="E59" s="126"/>
    </row>
    <row r="60" spans="1:5" x14ac:dyDescent="0.25">
      <c r="A60" s="126" t="s">
        <v>9409</v>
      </c>
      <c r="B60" s="127" cm="1">
        <f t="array" ref="B60">IF(ROW() &lt; ROW(INDEX(harvest[experiment_ID],ROWS(harvest[experiment_ID]))), COUNTIF(INDEX(harvest[experiment_ID],1):harvest[[#This Row],[experiment_ID]],harvest[[#This Row],[experiment_ID]]), "")</f>
        <v>1</v>
      </c>
      <c r="C60" s="126"/>
      <c r="D60" s="126"/>
      <c r="E60" s="126"/>
    </row>
    <row r="61" spans="1:5" x14ac:dyDescent="0.25">
      <c r="A61" s="126" t="s">
        <v>9410</v>
      </c>
      <c r="B61" s="127" cm="1">
        <f t="array" ref="B61">IF(ROW() &lt; ROW(INDEX(harvest[experiment_ID],ROWS(harvest[experiment_ID]))), COUNTIF(INDEX(harvest[experiment_ID],1):harvest[[#This Row],[experiment_ID]],harvest[[#This Row],[experiment_ID]]), "")</f>
        <v>1</v>
      </c>
      <c r="C61" s="126"/>
      <c r="D61" s="126"/>
      <c r="E61" s="126"/>
    </row>
    <row r="62" spans="1:5" x14ac:dyDescent="0.25">
      <c r="A62" s="126" t="s">
        <v>9411</v>
      </c>
      <c r="B62" s="127" cm="1">
        <f t="array" ref="B62">IF(ROW() &lt; ROW(INDEX(harvest[experiment_ID],ROWS(harvest[experiment_ID]))), COUNTIF(INDEX(harvest[experiment_ID],1):harvest[[#This Row],[experiment_ID]],harvest[[#This Row],[experiment_ID]]), "")</f>
        <v>1</v>
      </c>
      <c r="C62" s="126"/>
      <c r="D62" s="126"/>
      <c r="E62" s="126"/>
    </row>
    <row r="63" spans="1:5" x14ac:dyDescent="0.25">
      <c r="A63" s="126" t="s">
        <v>9412</v>
      </c>
      <c r="B63" s="127" cm="1">
        <f t="array" ref="B63">IF(ROW() &lt; ROW(INDEX(harvest[experiment_ID],ROWS(harvest[experiment_ID]))), COUNTIF(INDEX(harvest[experiment_ID],1):harvest[[#This Row],[experiment_ID]],harvest[[#This Row],[experiment_ID]]), "")</f>
        <v>1</v>
      </c>
      <c r="C63" s="126"/>
      <c r="D63" s="126"/>
      <c r="E63" s="126"/>
    </row>
    <row r="64" spans="1:5" x14ac:dyDescent="0.25">
      <c r="A64" s="126" t="s">
        <v>9413</v>
      </c>
      <c r="B64" s="127" cm="1">
        <f t="array" ref="B64">IF(ROW() &lt; ROW(INDEX(harvest[experiment_ID],ROWS(harvest[experiment_ID]))), COUNTIF(INDEX(harvest[experiment_ID],1):harvest[[#This Row],[experiment_ID]],harvest[[#This Row],[experiment_ID]]), "")</f>
        <v>1</v>
      </c>
      <c r="C64" s="126"/>
      <c r="D64" s="126"/>
      <c r="E64" s="126"/>
    </row>
    <row r="65" spans="1:5" x14ac:dyDescent="0.25">
      <c r="A65" s="126" t="s">
        <v>9423</v>
      </c>
      <c r="B65" s="127" cm="1">
        <f t="array" ref="B65">IF(ROW() &lt; ROW(INDEX(harvest[experiment_ID],ROWS(harvest[experiment_ID]))), COUNTIF(INDEX(harvest[experiment_ID],1):harvest[[#This Row],[experiment_ID]],harvest[[#This Row],[experiment_ID]]), "")</f>
        <v>1</v>
      </c>
      <c r="C65" s="126"/>
      <c r="D65" s="126"/>
      <c r="E65" s="126"/>
    </row>
    <row r="66" spans="1:5" x14ac:dyDescent="0.25">
      <c r="A66" s="126" t="s">
        <v>9424</v>
      </c>
      <c r="B66" s="127" cm="1">
        <f t="array" ref="B66">IF(ROW() &lt; ROW(INDEX(harvest[experiment_ID],ROWS(harvest[experiment_ID]))), COUNTIF(INDEX(harvest[experiment_ID],1):harvest[[#This Row],[experiment_ID]],harvest[[#This Row],[experiment_ID]]), "")</f>
        <v>1</v>
      </c>
      <c r="C66" s="126"/>
      <c r="D66" s="126"/>
      <c r="E66" s="126"/>
    </row>
    <row r="67" spans="1:5" x14ac:dyDescent="0.25">
      <c r="A67" s="126" t="s">
        <v>9425</v>
      </c>
      <c r="B67" s="127" cm="1">
        <f t="array" ref="B67">IF(ROW() &lt; ROW(INDEX(harvest[experiment_ID],ROWS(harvest[experiment_ID]))), COUNTIF(INDEX(harvest[experiment_ID],1):harvest[[#This Row],[experiment_ID]],harvest[[#This Row],[experiment_ID]]), "")</f>
        <v>1</v>
      </c>
      <c r="C67" s="126"/>
      <c r="D67" s="126"/>
      <c r="E67" s="126"/>
    </row>
    <row r="68" spans="1:5" x14ac:dyDescent="0.25">
      <c r="A68" s="126" t="s">
        <v>9489</v>
      </c>
      <c r="B68" s="127" cm="1">
        <f t="array" ref="B68">IF(ROW() &lt; ROW(INDEX(harvest[experiment_ID],ROWS(harvest[experiment_ID]))), COUNTIF(INDEX(harvest[experiment_ID],1):harvest[[#This Row],[experiment_ID]],harvest[[#This Row],[experiment_ID]]), "")</f>
        <v>1</v>
      </c>
      <c r="C68" s="126" t="s">
        <v>9529</v>
      </c>
      <c r="D68" s="126"/>
      <c r="E68" s="126"/>
    </row>
    <row r="69" spans="1:5" x14ac:dyDescent="0.25">
      <c r="A69" s="126" t="s">
        <v>9489</v>
      </c>
      <c r="B69" s="127" cm="1">
        <f t="array" ref="B69">IF(ROW() &lt; ROW(INDEX(harvest[experiment_ID],ROWS(harvest[experiment_ID]))), COUNTIF(INDEX(harvest[experiment_ID],1):harvest[[#This Row],[experiment_ID]],harvest[[#This Row],[experiment_ID]]), "")</f>
        <v>2</v>
      </c>
      <c r="C69" s="126" t="s">
        <v>9524</v>
      </c>
      <c r="D69" s="126"/>
      <c r="E69" s="126"/>
    </row>
    <row r="70" spans="1:5" x14ac:dyDescent="0.25">
      <c r="A70" s="126" t="s">
        <v>9489</v>
      </c>
      <c r="B70" s="127" cm="1">
        <f t="array" ref="B70">IF(ROW() &lt; ROW(INDEX(harvest[experiment_ID],ROWS(harvest[experiment_ID]))), COUNTIF(INDEX(harvest[experiment_ID],1):harvest[[#This Row],[experiment_ID]],harvest[[#This Row],[experiment_ID]]), "")</f>
        <v>3</v>
      </c>
      <c r="C70" s="126" t="s">
        <v>9530</v>
      </c>
      <c r="D70" s="126"/>
      <c r="E70" s="126"/>
    </row>
    <row r="71" spans="1:5" x14ac:dyDescent="0.25">
      <c r="A71" s="126" t="s">
        <v>9489</v>
      </c>
      <c r="B71" s="127" cm="1">
        <f t="array" ref="B71">IF(ROW() &lt; ROW(INDEX(harvest[experiment_ID],ROWS(harvest[experiment_ID]))), COUNTIF(INDEX(harvest[experiment_ID],1):harvest[[#This Row],[experiment_ID]],harvest[[#This Row],[experiment_ID]]), "")</f>
        <v>4</v>
      </c>
      <c r="C71" s="126" t="s">
        <v>9531</v>
      </c>
      <c r="D71" s="126"/>
      <c r="E71" s="126"/>
    </row>
    <row r="72" spans="1:5" x14ac:dyDescent="0.25">
      <c r="A72" s="126" t="s">
        <v>9489</v>
      </c>
      <c r="B72" s="127" cm="1">
        <f t="array" ref="B72">IF(ROW() &lt; ROW(INDEX(harvest[experiment_ID],ROWS(harvest[experiment_ID]))), COUNTIF(INDEX(harvest[experiment_ID],1):harvest[[#This Row],[experiment_ID]],harvest[[#This Row],[experiment_ID]]), "")</f>
        <v>5</v>
      </c>
      <c r="C72" s="126" t="s">
        <v>9527</v>
      </c>
      <c r="D72" s="126"/>
      <c r="E72" s="126"/>
    </row>
    <row r="73" spans="1:5" x14ac:dyDescent="0.25">
      <c r="A73" s="126" t="s">
        <v>9489</v>
      </c>
      <c r="B73" s="127" cm="1">
        <f t="array" ref="B73">IF(ROW() &lt; ROW(INDEX(harvest[experiment_ID],ROWS(harvest[experiment_ID]))), COUNTIF(INDEX(harvest[experiment_ID],1):harvest[[#This Row],[experiment_ID]],harvest[[#This Row],[experiment_ID]]), "")</f>
        <v>6</v>
      </c>
      <c r="C73" s="126" t="s">
        <v>9532</v>
      </c>
      <c r="D73" s="126"/>
      <c r="E73" s="126"/>
    </row>
    <row r="74" spans="1:5" x14ac:dyDescent="0.25">
      <c r="A74" s="126" t="s">
        <v>9490</v>
      </c>
      <c r="B74" s="127" cm="1">
        <f t="array" ref="B74">IF(ROW() &lt; ROW(INDEX(harvest[experiment_ID],ROWS(harvest[experiment_ID]))), COUNTIF(INDEX(harvest[experiment_ID],1):harvest[[#This Row],[experiment_ID]],harvest[[#This Row],[experiment_ID]]), "")</f>
        <v>1</v>
      </c>
      <c r="C74" s="126" t="s">
        <v>9529</v>
      </c>
      <c r="D74" s="126"/>
      <c r="E74" s="126"/>
    </row>
    <row r="75" spans="1:5" x14ac:dyDescent="0.25">
      <c r="A75" s="126" t="s">
        <v>9490</v>
      </c>
      <c r="B75" s="127" cm="1">
        <f t="array" ref="B75">IF(ROW() &lt; ROW(INDEX(harvest[experiment_ID],ROWS(harvest[experiment_ID]))), COUNTIF(INDEX(harvest[experiment_ID],1):harvest[[#This Row],[experiment_ID]],harvest[[#This Row],[experiment_ID]]), "")</f>
        <v>2</v>
      </c>
      <c r="C75" s="126" t="s">
        <v>9524</v>
      </c>
      <c r="D75" s="126"/>
      <c r="E75" s="126"/>
    </row>
    <row r="76" spans="1:5" x14ac:dyDescent="0.25">
      <c r="A76" s="126" t="s">
        <v>9490</v>
      </c>
      <c r="B76" s="127" cm="1">
        <f t="array" ref="B76">IF(ROW() &lt; ROW(INDEX(harvest[experiment_ID],ROWS(harvest[experiment_ID]))), COUNTIF(INDEX(harvest[experiment_ID],1):harvest[[#This Row],[experiment_ID]],harvest[[#This Row],[experiment_ID]]), "")</f>
        <v>3</v>
      </c>
      <c r="C76" s="126" t="s">
        <v>9530</v>
      </c>
      <c r="D76" s="126"/>
      <c r="E76" s="126"/>
    </row>
    <row r="77" spans="1:5" x14ac:dyDescent="0.25">
      <c r="A77" s="126" t="s">
        <v>9490</v>
      </c>
      <c r="B77" s="127" cm="1">
        <f t="array" ref="B77">IF(ROW() &lt; ROW(INDEX(harvest[experiment_ID],ROWS(harvest[experiment_ID]))), COUNTIF(INDEX(harvest[experiment_ID],1):harvest[[#This Row],[experiment_ID]],harvest[[#This Row],[experiment_ID]]), "")</f>
        <v>4</v>
      </c>
      <c r="C77" s="126" t="s">
        <v>9531</v>
      </c>
      <c r="D77" s="126"/>
      <c r="E77" s="126"/>
    </row>
    <row r="78" spans="1:5" x14ac:dyDescent="0.25">
      <c r="A78" s="126" t="s">
        <v>9490</v>
      </c>
      <c r="B78" s="127" cm="1">
        <f t="array" ref="B78">IF(ROW() &lt; ROW(INDEX(harvest[experiment_ID],ROWS(harvest[experiment_ID]))), COUNTIF(INDEX(harvest[experiment_ID],1):harvest[[#This Row],[experiment_ID]],harvest[[#This Row],[experiment_ID]]), "")</f>
        <v>5</v>
      </c>
      <c r="C78" s="126" t="s">
        <v>9527</v>
      </c>
      <c r="D78" s="126"/>
      <c r="E78" s="126"/>
    </row>
    <row r="79" spans="1:5" x14ac:dyDescent="0.25">
      <c r="A79" s="126" t="s">
        <v>9490</v>
      </c>
      <c r="B79" s="127" cm="1">
        <f t="array" ref="B79">IF(ROW() &lt; ROW(INDEX(harvest[experiment_ID],ROWS(harvest[experiment_ID]))), COUNTIF(INDEX(harvest[experiment_ID],1):harvest[[#This Row],[experiment_ID]],harvest[[#This Row],[experiment_ID]]), "")</f>
        <v>6</v>
      </c>
      <c r="C79" s="126" t="s">
        <v>9532</v>
      </c>
      <c r="D79" s="126"/>
      <c r="E79" s="126"/>
    </row>
    <row r="80" spans="1:5" x14ac:dyDescent="0.25">
      <c r="A80" s="126" t="s">
        <v>9491</v>
      </c>
      <c r="B80" s="127" cm="1">
        <f t="array" ref="B80">IF(ROW() &lt; ROW(INDEX(harvest[experiment_ID],ROWS(harvest[experiment_ID]))), COUNTIF(INDEX(harvest[experiment_ID],1):harvest[[#This Row],[experiment_ID]],harvest[[#This Row],[experiment_ID]]), "")</f>
        <v>1</v>
      </c>
      <c r="C80" s="126" t="s">
        <v>9529</v>
      </c>
      <c r="D80" s="126"/>
      <c r="E80" s="126"/>
    </row>
    <row r="81" spans="1:5" x14ac:dyDescent="0.25">
      <c r="A81" s="126" t="s">
        <v>9491</v>
      </c>
      <c r="B81" s="127" cm="1">
        <f t="array" ref="B81">IF(ROW() &lt; ROW(INDEX(harvest[experiment_ID],ROWS(harvest[experiment_ID]))), COUNTIF(INDEX(harvest[experiment_ID],1):harvest[[#This Row],[experiment_ID]],harvest[[#This Row],[experiment_ID]]), "")</f>
        <v>2</v>
      </c>
      <c r="C81" s="126" t="s">
        <v>9524</v>
      </c>
      <c r="D81" s="126"/>
      <c r="E81" s="126"/>
    </row>
    <row r="82" spans="1:5" x14ac:dyDescent="0.25">
      <c r="A82" s="126" t="s">
        <v>9491</v>
      </c>
      <c r="B82" s="127" cm="1">
        <f t="array" ref="B82">IF(ROW() &lt; ROW(INDEX(harvest[experiment_ID],ROWS(harvest[experiment_ID]))), COUNTIF(INDEX(harvest[experiment_ID],1):harvest[[#This Row],[experiment_ID]],harvest[[#This Row],[experiment_ID]]), "")</f>
        <v>3</v>
      </c>
      <c r="C82" s="126" t="s">
        <v>9530</v>
      </c>
      <c r="D82" s="126"/>
      <c r="E82" s="126"/>
    </row>
    <row r="83" spans="1:5" x14ac:dyDescent="0.25">
      <c r="A83" s="126" t="s">
        <v>9491</v>
      </c>
      <c r="B83" s="127" cm="1">
        <f t="array" ref="B83">IF(ROW() &lt; ROW(INDEX(harvest[experiment_ID],ROWS(harvest[experiment_ID]))), COUNTIF(INDEX(harvest[experiment_ID],1):harvest[[#This Row],[experiment_ID]],harvest[[#This Row],[experiment_ID]]), "")</f>
        <v>4</v>
      </c>
      <c r="C83" s="126" t="s">
        <v>9531</v>
      </c>
      <c r="D83" s="126"/>
      <c r="E83" s="126"/>
    </row>
    <row r="84" spans="1:5" x14ac:dyDescent="0.25">
      <c r="A84" s="126" t="s">
        <v>9491</v>
      </c>
      <c r="B84" s="127" cm="1">
        <f t="array" ref="B84">IF(ROW() &lt; ROW(INDEX(harvest[experiment_ID],ROWS(harvest[experiment_ID]))), COUNTIF(INDEX(harvest[experiment_ID],1):harvest[[#This Row],[experiment_ID]],harvest[[#This Row],[experiment_ID]]), "")</f>
        <v>5</v>
      </c>
      <c r="C84" s="126" t="s">
        <v>9527</v>
      </c>
      <c r="D84" s="126"/>
      <c r="E84" s="126"/>
    </row>
    <row r="85" spans="1:5" x14ac:dyDescent="0.25">
      <c r="A85" s="126" t="s">
        <v>9491</v>
      </c>
      <c r="B85" s="127" cm="1">
        <f t="array" ref="B85">IF(ROW() &lt; ROW(INDEX(harvest[experiment_ID],ROWS(harvest[experiment_ID]))), COUNTIF(INDEX(harvest[experiment_ID],1):harvest[[#This Row],[experiment_ID]],harvest[[#This Row],[experiment_ID]]), "")</f>
        <v>6</v>
      </c>
      <c r="C85" s="126" t="s">
        <v>9532</v>
      </c>
      <c r="D85" s="126"/>
      <c r="E85" s="126"/>
    </row>
    <row r="86" spans="1:5" x14ac:dyDescent="0.25">
      <c r="A86" s="126" t="s">
        <v>9492</v>
      </c>
      <c r="B86" s="127" cm="1">
        <f t="array" ref="B86">IF(ROW() &lt; ROW(INDEX(harvest[experiment_ID],ROWS(harvest[experiment_ID]))), COUNTIF(INDEX(harvest[experiment_ID],1):harvest[[#This Row],[experiment_ID]],harvest[[#This Row],[experiment_ID]]), "")</f>
        <v>1</v>
      </c>
      <c r="C86" s="126" t="s">
        <v>9529</v>
      </c>
      <c r="D86" s="126"/>
      <c r="E86" s="126"/>
    </row>
    <row r="87" spans="1:5" x14ac:dyDescent="0.25">
      <c r="A87" s="126" t="s">
        <v>9492</v>
      </c>
      <c r="B87" s="127" cm="1">
        <f t="array" ref="B87">IF(ROW() &lt; ROW(INDEX(harvest[experiment_ID],ROWS(harvest[experiment_ID]))), COUNTIF(INDEX(harvest[experiment_ID],1):harvest[[#This Row],[experiment_ID]],harvest[[#This Row],[experiment_ID]]), "")</f>
        <v>2</v>
      </c>
      <c r="C87" s="126" t="s">
        <v>9524</v>
      </c>
      <c r="D87" s="126"/>
      <c r="E87" s="126"/>
    </row>
    <row r="88" spans="1:5" x14ac:dyDescent="0.25">
      <c r="A88" s="126" t="s">
        <v>9492</v>
      </c>
      <c r="B88" s="127" cm="1">
        <f t="array" ref="B88">IF(ROW() &lt; ROW(INDEX(harvest[experiment_ID],ROWS(harvest[experiment_ID]))), COUNTIF(INDEX(harvest[experiment_ID],1):harvest[[#This Row],[experiment_ID]],harvest[[#This Row],[experiment_ID]]), "")</f>
        <v>3</v>
      </c>
      <c r="C88" s="126" t="s">
        <v>9530</v>
      </c>
      <c r="D88" s="126"/>
      <c r="E88" s="126"/>
    </row>
    <row r="89" spans="1:5" x14ac:dyDescent="0.25">
      <c r="A89" s="126" t="s">
        <v>9492</v>
      </c>
      <c r="B89" s="127" cm="1">
        <f t="array" ref="B89">IF(ROW() &lt; ROW(INDEX(harvest[experiment_ID],ROWS(harvest[experiment_ID]))), COUNTIF(INDEX(harvest[experiment_ID],1):harvest[[#This Row],[experiment_ID]],harvest[[#This Row],[experiment_ID]]), "")</f>
        <v>4</v>
      </c>
      <c r="C89" s="126" t="s">
        <v>9531</v>
      </c>
      <c r="D89" s="126"/>
      <c r="E89" s="126"/>
    </row>
    <row r="90" spans="1:5" x14ac:dyDescent="0.25">
      <c r="A90" s="126" t="s">
        <v>9492</v>
      </c>
      <c r="B90" s="127" cm="1">
        <f t="array" ref="B90">IF(ROW() &lt; ROW(INDEX(harvest[experiment_ID],ROWS(harvest[experiment_ID]))), COUNTIF(INDEX(harvest[experiment_ID],1):harvest[[#This Row],[experiment_ID]],harvest[[#This Row],[experiment_ID]]), "")</f>
        <v>5</v>
      </c>
      <c r="C90" s="126" t="s">
        <v>9527</v>
      </c>
      <c r="D90" s="126"/>
      <c r="E90" s="126"/>
    </row>
    <row r="91" spans="1:5" x14ac:dyDescent="0.25">
      <c r="A91" s="126" t="s">
        <v>9492</v>
      </c>
      <c r="B91" s="127" cm="1">
        <f t="array" ref="B91">IF(ROW() &lt; ROW(INDEX(harvest[experiment_ID],ROWS(harvest[experiment_ID]))), COUNTIF(INDEX(harvest[experiment_ID],1):harvest[[#This Row],[experiment_ID]],harvest[[#This Row],[experiment_ID]]), "")</f>
        <v>6</v>
      </c>
      <c r="C91" s="126" t="s">
        <v>9532</v>
      </c>
      <c r="D91" s="126"/>
      <c r="E91" s="126"/>
    </row>
    <row r="92" spans="1:5" x14ac:dyDescent="0.25">
      <c r="A92" s="126" t="s">
        <v>9493</v>
      </c>
      <c r="B92" s="127" cm="1">
        <f t="array" ref="B92">IF(ROW() &lt; ROW(INDEX(harvest[experiment_ID],ROWS(harvest[experiment_ID]))), COUNTIF(INDEX(harvest[experiment_ID],1):harvest[[#This Row],[experiment_ID]],harvest[[#This Row],[experiment_ID]]), "")</f>
        <v>1</v>
      </c>
      <c r="C92" s="126" t="s">
        <v>9529</v>
      </c>
      <c r="D92" s="126"/>
      <c r="E92" s="126"/>
    </row>
    <row r="93" spans="1:5" x14ac:dyDescent="0.25">
      <c r="A93" s="126" t="s">
        <v>9493</v>
      </c>
      <c r="B93" s="127" cm="1">
        <f t="array" ref="B93">IF(ROW() &lt; ROW(INDEX(harvest[experiment_ID],ROWS(harvest[experiment_ID]))), COUNTIF(INDEX(harvest[experiment_ID],1):harvest[[#This Row],[experiment_ID]],harvest[[#This Row],[experiment_ID]]), "")</f>
        <v>2</v>
      </c>
      <c r="C93" s="126" t="s">
        <v>9524</v>
      </c>
      <c r="D93" s="126"/>
      <c r="E93" s="126"/>
    </row>
    <row r="94" spans="1:5" x14ac:dyDescent="0.25">
      <c r="A94" s="126" t="s">
        <v>9493</v>
      </c>
      <c r="B94" s="127" cm="1">
        <f t="array" ref="B94">IF(ROW() &lt; ROW(INDEX(harvest[experiment_ID],ROWS(harvest[experiment_ID]))), COUNTIF(INDEX(harvest[experiment_ID],1):harvest[[#This Row],[experiment_ID]],harvest[[#This Row],[experiment_ID]]), "")</f>
        <v>3</v>
      </c>
      <c r="C94" s="126" t="s">
        <v>9530</v>
      </c>
      <c r="D94" s="126"/>
      <c r="E94" s="126"/>
    </row>
    <row r="95" spans="1:5" x14ac:dyDescent="0.25">
      <c r="A95" s="126" t="s">
        <v>9493</v>
      </c>
      <c r="B95" s="127" cm="1">
        <f t="array" ref="B95">IF(ROW() &lt; ROW(INDEX(harvest[experiment_ID],ROWS(harvest[experiment_ID]))), COUNTIF(INDEX(harvest[experiment_ID],1):harvest[[#This Row],[experiment_ID]],harvest[[#This Row],[experiment_ID]]), "")</f>
        <v>4</v>
      </c>
      <c r="C95" s="126" t="s">
        <v>9531</v>
      </c>
      <c r="D95" s="126"/>
      <c r="E95" s="126"/>
    </row>
    <row r="96" spans="1:5" x14ac:dyDescent="0.25">
      <c r="A96" s="126" t="s">
        <v>9493</v>
      </c>
      <c r="B96" s="127" cm="1">
        <f t="array" ref="B96">IF(ROW() &lt; ROW(INDEX(harvest[experiment_ID],ROWS(harvest[experiment_ID]))), COUNTIF(INDEX(harvest[experiment_ID],1):harvest[[#This Row],[experiment_ID]],harvest[[#This Row],[experiment_ID]]), "")</f>
        <v>5</v>
      </c>
      <c r="C96" s="126" t="s">
        <v>9527</v>
      </c>
      <c r="D96" s="126"/>
      <c r="E96" s="126"/>
    </row>
    <row r="97" spans="1:5" x14ac:dyDescent="0.25">
      <c r="A97" s="126" t="s">
        <v>9493</v>
      </c>
      <c r="B97" s="127" cm="1">
        <f t="array" ref="B97">IF(ROW() &lt; ROW(INDEX(harvest[experiment_ID],ROWS(harvest[experiment_ID]))), COUNTIF(INDEX(harvest[experiment_ID],1):harvest[[#This Row],[experiment_ID]],harvest[[#This Row],[experiment_ID]]), "")</f>
        <v>6</v>
      </c>
      <c r="C97" s="126" t="s">
        <v>9532</v>
      </c>
      <c r="D97" s="126"/>
      <c r="E97" s="126"/>
    </row>
    <row r="98" spans="1:5" x14ac:dyDescent="0.25">
      <c r="A98" s="126" t="s">
        <v>9494</v>
      </c>
      <c r="B98" s="127" cm="1">
        <f t="array" ref="B98">IF(ROW() &lt; ROW(INDEX(harvest[experiment_ID],ROWS(harvest[experiment_ID]))), COUNTIF(INDEX(harvest[experiment_ID],1):harvest[[#This Row],[experiment_ID]],harvest[[#This Row],[experiment_ID]]), "")</f>
        <v>1</v>
      </c>
      <c r="C98" s="126" t="s">
        <v>9529</v>
      </c>
      <c r="D98" s="126"/>
      <c r="E98" s="126"/>
    </row>
    <row r="99" spans="1:5" x14ac:dyDescent="0.25">
      <c r="A99" s="126" t="s">
        <v>9494</v>
      </c>
      <c r="B99" s="127" cm="1">
        <f t="array" ref="B99">IF(ROW() &lt; ROW(INDEX(harvest[experiment_ID],ROWS(harvest[experiment_ID]))), COUNTIF(INDEX(harvest[experiment_ID],1):harvest[[#This Row],[experiment_ID]],harvest[[#This Row],[experiment_ID]]), "")</f>
        <v>2</v>
      </c>
      <c r="C99" s="126" t="s">
        <v>9524</v>
      </c>
      <c r="D99" s="126"/>
      <c r="E99" s="126"/>
    </row>
    <row r="100" spans="1:5" x14ac:dyDescent="0.25">
      <c r="A100" s="126" t="s">
        <v>9494</v>
      </c>
      <c r="B100" s="127" cm="1">
        <f t="array" ref="B100">IF(ROW() &lt; ROW(INDEX(harvest[experiment_ID],ROWS(harvest[experiment_ID]))), COUNTIF(INDEX(harvest[experiment_ID],1):harvest[[#This Row],[experiment_ID]],harvest[[#This Row],[experiment_ID]]), "")</f>
        <v>3</v>
      </c>
      <c r="C100" s="126" t="s">
        <v>9530</v>
      </c>
      <c r="D100" s="126"/>
      <c r="E100" s="126"/>
    </row>
    <row r="101" spans="1:5" x14ac:dyDescent="0.25">
      <c r="A101" s="126" t="s">
        <v>9494</v>
      </c>
      <c r="B101" s="127" cm="1">
        <f t="array" ref="B101">IF(ROW() &lt; ROW(INDEX(harvest[experiment_ID],ROWS(harvest[experiment_ID]))), COUNTIF(INDEX(harvest[experiment_ID],1):harvest[[#This Row],[experiment_ID]],harvest[[#This Row],[experiment_ID]]), "")</f>
        <v>4</v>
      </c>
      <c r="C101" s="126" t="s">
        <v>9531</v>
      </c>
      <c r="D101" s="126"/>
      <c r="E101" s="126"/>
    </row>
    <row r="102" spans="1:5" x14ac:dyDescent="0.25">
      <c r="A102" s="126" t="s">
        <v>9494</v>
      </c>
      <c r="B102" s="127" cm="1">
        <f t="array" ref="B102">IF(ROW() &lt; ROW(INDEX(harvest[experiment_ID],ROWS(harvest[experiment_ID]))), COUNTIF(INDEX(harvest[experiment_ID],1):harvest[[#This Row],[experiment_ID]],harvest[[#This Row],[experiment_ID]]), "")</f>
        <v>5</v>
      </c>
      <c r="C102" s="126" t="s">
        <v>9527</v>
      </c>
      <c r="D102" s="126"/>
      <c r="E102" s="126"/>
    </row>
    <row r="103" spans="1:5" x14ac:dyDescent="0.25">
      <c r="A103" s="126" t="s">
        <v>9494</v>
      </c>
      <c r="B103" s="127" cm="1">
        <f t="array" ref="B103">IF(ROW() &lt; ROW(INDEX(harvest[experiment_ID],ROWS(harvest[experiment_ID]))), COUNTIF(INDEX(harvest[experiment_ID],1):harvest[[#This Row],[experiment_ID]],harvest[[#This Row],[experiment_ID]]), "")</f>
        <v>6</v>
      </c>
      <c r="C103" s="126" t="s">
        <v>9532</v>
      </c>
      <c r="D103" s="126"/>
      <c r="E103" s="126"/>
    </row>
    <row r="104" spans="1:5" x14ac:dyDescent="0.25">
      <c r="A104" s="126" t="s">
        <v>9495</v>
      </c>
      <c r="B104" s="127" cm="1">
        <f t="array" ref="B104">IF(ROW() &lt; ROW(INDEX(harvest[experiment_ID],ROWS(harvest[experiment_ID]))), COUNTIF(INDEX(harvest[experiment_ID],1):harvest[[#This Row],[experiment_ID]],harvest[[#This Row],[experiment_ID]]), "")</f>
        <v>1</v>
      </c>
      <c r="C104" s="126" t="s">
        <v>9529</v>
      </c>
      <c r="D104" s="126"/>
      <c r="E104" s="126"/>
    </row>
    <row r="105" spans="1:5" x14ac:dyDescent="0.25">
      <c r="A105" s="126" t="s">
        <v>9495</v>
      </c>
      <c r="B105" s="127" cm="1">
        <f t="array" ref="B105">IF(ROW() &lt; ROW(INDEX(harvest[experiment_ID],ROWS(harvest[experiment_ID]))), COUNTIF(INDEX(harvest[experiment_ID],1):harvest[[#This Row],[experiment_ID]],harvest[[#This Row],[experiment_ID]]), "")</f>
        <v>2</v>
      </c>
      <c r="C105" s="126" t="s">
        <v>9524</v>
      </c>
      <c r="D105" s="126"/>
      <c r="E105" s="126"/>
    </row>
    <row r="106" spans="1:5" x14ac:dyDescent="0.25">
      <c r="A106" s="126" t="s">
        <v>9495</v>
      </c>
      <c r="B106" s="127" cm="1">
        <f t="array" ref="B106">IF(ROW() &lt; ROW(INDEX(harvest[experiment_ID],ROWS(harvest[experiment_ID]))), COUNTIF(INDEX(harvest[experiment_ID],1):harvest[[#This Row],[experiment_ID]],harvest[[#This Row],[experiment_ID]]), "")</f>
        <v>3</v>
      </c>
      <c r="C106" s="126" t="s">
        <v>9530</v>
      </c>
      <c r="D106" s="126"/>
      <c r="E106" s="126"/>
    </row>
    <row r="107" spans="1:5" x14ac:dyDescent="0.25">
      <c r="A107" s="126" t="s">
        <v>9495</v>
      </c>
      <c r="B107" s="127" cm="1">
        <f t="array" ref="B107">IF(ROW() &lt; ROW(INDEX(harvest[experiment_ID],ROWS(harvest[experiment_ID]))), COUNTIF(INDEX(harvest[experiment_ID],1):harvest[[#This Row],[experiment_ID]],harvest[[#This Row],[experiment_ID]]), "")</f>
        <v>4</v>
      </c>
      <c r="C107" s="126" t="s">
        <v>9531</v>
      </c>
      <c r="D107" s="126"/>
      <c r="E107" s="126"/>
    </row>
    <row r="108" spans="1:5" x14ac:dyDescent="0.25">
      <c r="A108" s="126" t="s">
        <v>9495</v>
      </c>
      <c r="B108" s="127" cm="1">
        <f t="array" ref="B108">IF(ROW() &lt; ROW(INDEX(harvest[experiment_ID],ROWS(harvest[experiment_ID]))), COUNTIF(INDEX(harvest[experiment_ID],1):harvest[[#This Row],[experiment_ID]],harvest[[#This Row],[experiment_ID]]), "")</f>
        <v>5</v>
      </c>
      <c r="C108" s="126" t="s">
        <v>9527</v>
      </c>
      <c r="D108" s="126"/>
      <c r="E108" s="126"/>
    </row>
    <row r="109" spans="1:5" x14ac:dyDescent="0.25">
      <c r="A109" s="126" t="s">
        <v>9495</v>
      </c>
      <c r="B109" s="127" cm="1">
        <f t="array" ref="B109">IF(ROW() &lt; ROW(INDEX(harvest[experiment_ID],ROWS(harvest[experiment_ID]))), COUNTIF(INDEX(harvest[experiment_ID],1):harvest[[#This Row],[experiment_ID]],harvest[[#This Row],[experiment_ID]]), "")</f>
        <v>6</v>
      </c>
      <c r="C109" s="126" t="s">
        <v>9532</v>
      </c>
      <c r="D109" s="126"/>
      <c r="E109" s="126"/>
    </row>
    <row r="110" spans="1:5" x14ac:dyDescent="0.25">
      <c r="A110" s="126" t="s">
        <v>9496</v>
      </c>
      <c r="B110" s="127" cm="1">
        <f t="array" ref="B110">IF(ROW() &lt; ROW(INDEX(harvest[experiment_ID],ROWS(harvest[experiment_ID]))), COUNTIF(INDEX(harvest[experiment_ID],1):harvest[[#This Row],[experiment_ID]],harvest[[#This Row],[experiment_ID]]), "")</f>
        <v>1</v>
      </c>
      <c r="C110" s="126" t="s">
        <v>9529</v>
      </c>
      <c r="D110" s="126"/>
      <c r="E110" s="126"/>
    </row>
    <row r="111" spans="1:5" x14ac:dyDescent="0.25">
      <c r="A111" s="126" t="s">
        <v>9496</v>
      </c>
      <c r="B111" s="127" cm="1">
        <f t="array" ref="B111">IF(ROW() &lt; ROW(INDEX(harvest[experiment_ID],ROWS(harvest[experiment_ID]))), COUNTIF(INDEX(harvest[experiment_ID],1):harvest[[#This Row],[experiment_ID]],harvest[[#This Row],[experiment_ID]]), "")</f>
        <v>2</v>
      </c>
      <c r="C111" s="126" t="s">
        <v>9524</v>
      </c>
      <c r="D111" s="126"/>
      <c r="E111" s="126"/>
    </row>
    <row r="112" spans="1:5" x14ac:dyDescent="0.25">
      <c r="A112" s="126" t="s">
        <v>9496</v>
      </c>
      <c r="B112" s="127" cm="1">
        <f t="array" ref="B112">IF(ROW() &lt; ROW(INDEX(harvest[experiment_ID],ROWS(harvest[experiment_ID]))), COUNTIF(INDEX(harvest[experiment_ID],1):harvest[[#This Row],[experiment_ID]],harvest[[#This Row],[experiment_ID]]), "")</f>
        <v>3</v>
      </c>
      <c r="C112" s="126" t="s">
        <v>9530</v>
      </c>
      <c r="D112" s="126"/>
      <c r="E112" s="126"/>
    </row>
    <row r="113" spans="1:5" x14ac:dyDescent="0.25">
      <c r="A113" s="126" t="s">
        <v>9496</v>
      </c>
      <c r="B113" s="127" cm="1">
        <f t="array" ref="B113">IF(ROW() &lt; ROW(INDEX(harvest[experiment_ID],ROWS(harvest[experiment_ID]))), COUNTIF(INDEX(harvest[experiment_ID],1):harvest[[#This Row],[experiment_ID]],harvest[[#This Row],[experiment_ID]]), "")</f>
        <v>4</v>
      </c>
      <c r="C113" s="126" t="s">
        <v>9531</v>
      </c>
      <c r="D113" s="126"/>
      <c r="E113" s="126"/>
    </row>
    <row r="114" spans="1:5" x14ac:dyDescent="0.25">
      <c r="A114" s="126" t="s">
        <v>9496</v>
      </c>
      <c r="B114" s="127" cm="1">
        <f t="array" ref="B114">IF(ROW() &lt; ROW(INDEX(harvest[experiment_ID],ROWS(harvest[experiment_ID]))), COUNTIF(INDEX(harvest[experiment_ID],1):harvest[[#This Row],[experiment_ID]],harvest[[#This Row],[experiment_ID]]), "")</f>
        <v>5</v>
      </c>
      <c r="C114" s="126" t="s">
        <v>9527</v>
      </c>
      <c r="D114" s="126"/>
      <c r="E114" s="126"/>
    </row>
    <row r="115" spans="1:5" x14ac:dyDescent="0.25">
      <c r="A115" s="126" t="s">
        <v>9496</v>
      </c>
      <c r="B115" s="127" cm="1">
        <f t="array" ref="B115">IF(ROW() &lt; ROW(INDEX(harvest[experiment_ID],ROWS(harvest[experiment_ID]))), COUNTIF(INDEX(harvest[experiment_ID],1):harvest[[#This Row],[experiment_ID]],harvest[[#This Row],[experiment_ID]]), "")</f>
        <v>6</v>
      </c>
      <c r="C115" s="126" t="s">
        <v>9532</v>
      </c>
      <c r="D115" s="126"/>
      <c r="E115" s="126"/>
    </row>
    <row r="116" spans="1:5" x14ac:dyDescent="0.25">
      <c r="A116" s="126" t="s">
        <v>9497</v>
      </c>
      <c r="B116" s="127" cm="1">
        <f t="array" ref="B116">IF(ROW() &lt; ROW(INDEX(harvest[experiment_ID],ROWS(harvest[experiment_ID]))), COUNTIF(INDEX(harvest[experiment_ID],1):harvest[[#This Row],[experiment_ID]],harvest[[#This Row],[experiment_ID]]), "")</f>
        <v>1</v>
      </c>
      <c r="C116" s="126" t="s">
        <v>9529</v>
      </c>
      <c r="D116" s="126"/>
      <c r="E116" s="126"/>
    </row>
    <row r="117" spans="1:5" x14ac:dyDescent="0.25">
      <c r="A117" s="126" t="s">
        <v>9497</v>
      </c>
      <c r="B117" s="127" cm="1">
        <f t="array" ref="B117">IF(ROW() &lt; ROW(INDEX(harvest[experiment_ID],ROWS(harvest[experiment_ID]))), COUNTIF(INDEX(harvest[experiment_ID],1):harvest[[#This Row],[experiment_ID]],harvest[[#This Row],[experiment_ID]]), "")</f>
        <v>2</v>
      </c>
      <c r="C117" s="126" t="s">
        <v>9524</v>
      </c>
      <c r="D117" s="126"/>
      <c r="E117" s="126"/>
    </row>
    <row r="118" spans="1:5" x14ac:dyDescent="0.25">
      <c r="A118" s="126" t="s">
        <v>9497</v>
      </c>
      <c r="B118" s="127" cm="1">
        <f t="array" ref="B118">IF(ROW() &lt; ROW(INDEX(harvest[experiment_ID],ROWS(harvest[experiment_ID]))), COUNTIF(INDEX(harvest[experiment_ID],1):harvest[[#This Row],[experiment_ID]],harvest[[#This Row],[experiment_ID]]), "")</f>
        <v>3</v>
      </c>
      <c r="C118" s="126" t="s">
        <v>9530</v>
      </c>
      <c r="D118" s="126"/>
      <c r="E118" s="126"/>
    </row>
    <row r="119" spans="1:5" x14ac:dyDescent="0.25">
      <c r="A119" s="126" t="s">
        <v>9497</v>
      </c>
      <c r="B119" s="127" cm="1">
        <f t="array" ref="B119">IF(ROW() &lt; ROW(INDEX(harvest[experiment_ID],ROWS(harvest[experiment_ID]))), COUNTIF(INDEX(harvest[experiment_ID],1):harvest[[#This Row],[experiment_ID]],harvest[[#This Row],[experiment_ID]]), "")</f>
        <v>4</v>
      </c>
      <c r="C119" s="126" t="s">
        <v>9531</v>
      </c>
      <c r="D119" s="126"/>
      <c r="E119" s="126"/>
    </row>
    <row r="120" spans="1:5" x14ac:dyDescent="0.25">
      <c r="A120" s="126" t="s">
        <v>9497</v>
      </c>
      <c r="B120" s="127" cm="1">
        <f t="array" ref="B120">IF(ROW() &lt; ROW(INDEX(harvest[experiment_ID],ROWS(harvest[experiment_ID]))), COUNTIF(INDEX(harvest[experiment_ID],1):harvest[[#This Row],[experiment_ID]],harvest[[#This Row],[experiment_ID]]), "")</f>
        <v>5</v>
      </c>
      <c r="C120" s="126" t="s">
        <v>9527</v>
      </c>
      <c r="D120" s="126"/>
      <c r="E120" s="126"/>
    </row>
    <row r="121" spans="1:5" x14ac:dyDescent="0.25">
      <c r="A121" s="126" t="s">
        <v>9497</v>
      </c>
      <c r="B121" s="127" cm="1">
        <f t="array" ref="B121">IF(ROW() &lt; ROW(INDEX(harvest[experiment_ID],ROWS(harvest[experiment_ID]))), COUNTIF(INDEX(harvest[experiment_ID],1):harvest[[#This Row],[experiment_ID]],harvest[[#This Row],[experiment_ID]]), "")</f>
        <v>6</v>
      </c>
      <c r="C121" s="126" t="s">
        <v>9532</v>
      </c>
      <c r="D121" s="126"/>
      <c r="E121" s="126"/>
    </row>
    <row r="122" spans="1:5" x14ac:dyDescent="0.25">
      <c r="A122" s="126" t="s">
        <v>9498</v>
      </c>
      <c r="B122" s="127" cm="1">
        <f t="array" ref="B122">IF(ROW() &lt; ROW(INDEX(harvest[experiment_ID],ROWS(harvest[experiment_ID]))), COUNTIF(INDEX(harvest[experiment_ID],1):harvest[[#This Row],[experiment_ID]],harvest[[#This Row],[experiment_ID]]), "")</f>
        <v>1</v>
      </c>
      <c r="C122" s="126" t="s">
        <v>9529</v>
      </c>
      <c r="D122" s="126"/>
      <c r="E122" s="126"/>
    </row>
    <row r="123" spans="1:5" x14ac:dyDescent="0.25">
      <c r="A123" s="126" t="s">
        <v>9498</v>
      </c>
      <c r="B123" s="127" cm="1">
        <f t="array" ref="B123">IF(ROW() &lt; ROW(INDEX(harvest[experiment_ID],ROWS(harvest[experiment_ID]))), COUNTIF(INDEX(harvest[experiment_ID],1):harvest[[#This Row],[experiment_ID]],harvest[[#This Row],[experiment_ID]]), "")</f>
        <v>2</v>
      </c>
      <c r="C123" s="126" t="s">
        <v>9524</v>
      </c>
      <c r="D123" s="126"/>
      <c r="E123" s="126"/>
    </row>
    <row r="124" spans="1:5" x14ac:dyDescent="0.25">
      <c r="A124" s="126" t="s">
        <v>9498</v>
      </c>
      <c r="B124" s="127" cm="1">
        <f t="array" ref="B124">IF(ROW() &lt; ROW(INDEX(harvest[experiment_ID],ROWS(harvest[experiment_ID]))), COUNTIF(INDEX(harvest[experiment_ID],1):harvest[[#This Row],[experiment_ID]],harvest[[#This Row],[experiment_ID]]), "")</f>
        <v>3</v>
      </c>
      <c r="C124" s="126" t="s">
        <v>9530</v>
      </c>
      <c r="D124" s="126"/>
      <c r="E124" s="126"/>
    </row>
    <row r="125" spans="1:5" x14ac:dyDescent="0.25">
      <c r="A125" s="126" t="s">
        <v>9498</v>
      </c>
      <c r="B125" s="127" cm="1">
        <f t="array" ref="B125">IF(ROW() &lt; ROW(INDEX(harvest[experiment_ID],ROWS(harvest[experiment_ID]))), COUNTIF(INDEX(harvest[experiment_ID],1):harvest[[#This Row],[experiment_ID]],harvest[[#This Row],[experiment_ID]]), "")</f>
        <v>4</v>
      </c>
      <c r="C125" s="126" t="s">
        <v>9531</v>
      </c>
      <c r="D125" s="126"/>
      <c r="E125" s="126"/>
    </row>
    <row r="126" spans="1:5" x14ac:dyDescent="0.25">
      <c r="A126" s="126" t="s">
        <v>9498</v>
      </c>
      <c r="B126" s="127" cm="1">
        <f t="array" ref="B126">IF(ROW() &lt; ROW(INDEX(harvest[experiment_ID],ROWS(harvest[experiment_ID]))), COUNTIF(INDEX(harvest[experiment_ID],1):harvest[[#This Row],[experiment_ID]],harvest[[#This Row],[experiment_ID]]), "")</f>
        <v>5</v>
      </c>
      <c r="C126" s="126" t="s">
        <v>9527</v>
      </c>
      <c r="D126" s="126"/>
      <c r="E126" s="126"/>
    </row>
    <row r="127" spans="1:5" x14ac:dyDescent="0.25">
      <c r="A127" s="126" t="s">
        <v>9498</v>
      </c>
      <c r="B127" s="127" cm="1">
        <f t="array" ref="B127">IF(ROW() &lt; ROW(INDEX(harvest[experiment_ID],ROWS(harvest[experiment_ID]))), COUNTIF(INDEX(harvest[experiment_ID],1):harvest[[#This Row],[experiment_ID]],harvest[[#This Row],[experiment_ID]]), "")</f>
        <v>6</v>
      </c>
      <c r="C127" s="126" t="s">
        <v>9532</v>
      </c>
      <c r="D127" s="126"/>
      <c r="E127" s="126"/>
    </row>
    <row r="128" spans="1:5" x14ac:dyDescent="0.25">
      <c r="A128" s="126" t="s">
        <v>9499</v>
      </c>
      <c r="B128" s="127" cm="1">
        <f t="array" ref="B128">IF(ROW() &lt; ROW(INDEX(harvest[experiment_ID],ROWS(harvest[experiment_ID]))), COUNTIF(INDEX(harvest[experiment_ID],1):harvest[[#This Row],[experiment_ID]],harvest[[#This Row],[experiment_ID]]), "")</f>
        <v>1</v>
      </c>
      <c r="C128" s="126" t="s">
        <v>9529</v>
      </c>
      <c r="D128" s="126"/>
      <c r="E128" s="126"/>
    </row>
    <row r="129" spans="1:5" x14ac:dyDescent="0.25">
      <c r="A129" s="126" t="s">
        <v>9499</v>
      </c>
      <c r="B129" s="127" cm="1">
        <f t="array" ref="B129">IF(ROW() &lt; ROW(INDEX(harvest[experiment_ID],ROWS(harvest[experiment_ID]))), COUNTIF(INDEX(harvest[experiment_ID],1):harvest[[#This Row],[experiment_ID]],harvest[[#This Row],[experiment_ID]]), "")</f>
        <v>2</v>
      </c>
      <c r="C129" s="126" t="s">
        <v>9524</v>
      </c>
      <c r="D129" s="126"/>
      <c r="E129" s="126"/>
    </row>
    <row r="130" spans="1:5" x14ac:dyDescent="0.25">
      <c r="A130" s="126" t="s">
        <v>9499</v>
      </c>
      <c r="B130" s="127" cm="1">
        <f t="array" ref="B130">IF(ROW() &lt; ROW(INDEX(harvest[experiment_ID],ROWS(harvest[experiment_ID]))), COUNTIF(INDEX(harvest[experiment_ID],1):harvest[[#This Row],[experiment_ID]],harvest[[#This Row],[experiment_ID]]), "")</f>
        <v>3</v>
      </c>
      <c r="C130" s="126" t="s">
        <v>9530</v>
      </c>
      <c r="D130" s="126"/>
      <c r="E130" s="126"/>
    </row>
    <row r="131" spans="1:5" x14ac:dyDescent="0.25">
      <c r="A131" s="126" t="s">
        <v>9499</v>
      </c>
      <c r="B131" s="127" cm="1">
        <f t="array" ref="B131">IF(ROW() &lt; ROW(INDEX(harvest[experiment_ID],ROWS(harvest[experiment_ID]))), COUNTIF(INDEX(harvest[experiment_ID],1):harvest[[#This Row],[experiment_ID]],harvest[[#This Row],[experiment_ID]]), "")</f>
        <v>4</v>
      </c>
      <c r="C131" s="126" t="s">
        <v>9531</v>
      </c>
      <c r="D131" s="126"/>
      <c r="E131" s="126"/>
    </row>
    <row r="132" spans="1:5" x14ac:dyDescent="0.25">
      <c r="A132" s="126" t="s">
        <v>9499</v>
      </c>
      <c r="B132" s="127" cm="1">
        <f t="array" ref="B132">IF(ROW() &lt; ROW(INDEX(harvest[experiment_ID],ROWS(harvest[experiment_ID]))), COUNTIF(INDEX(harvest[experiment_ID],1):harvest[[#This Row],[experiment_ID]],harvest[[#This Row],[experiment_ID]]), "")</f>
        <v>5</v>
      </c>
      <c r="C132" s="126" t="s">
        <v>9527</v>
      </c>
      <c r="D132" s="126"/>
      <c r="E132" s="126"/>
    </row>
    <row r="133" spans="1:5" x14ac:dyDescent="0.25">
      <c r="A133" s="126" t="s">
        <v>9499</v>
      </c>
      <c r="B133" s="127" cm="1">
        <f t="array" ref="B133">IF(ROW() &lt; ROW(INDEX(harvest[experiment_ID],ROWS(harvest[experiment_ID]))), COUNTIF(INDEX(harvest[experiment_ID],1):harvest[[#This Row],[experiment_ID]],harvest[[#This Row],[experiment_ID]]), "")</f>
        <v>6</v>
      </c>
      <c r="C133" s="126" t="s">
        <v>9532</v>
      </c>
      <c r="D133" s="126"/>
      <c r="E133" s="126"/>
    </row>
    <row r="134" spans="1:5" x14ac:dyDescent="0.25">
      <c r="A134" s="126" t="s">
        <v>9500</v>
      </c>
      <c r="B134" s="127" cm="1">
        <f t="array" ref="B134">IF(ROW() &lt; ROW(INDEX(harvest[experiment_ID],ROWS(harvest[experiment_ID]))), COUNTIF(INDEX(harvest[experiment_ID],1):harvest[[#This Row],[experiment_ID]],harvest[[#This Row],[experiment_ID]]), "")</f>
        <v>1</v>
      </c>
      <c r="C134" s="126" t="s">
        <v>9529</v>
      </c>
      <c r="D134" s="126"/>
      <c r="E134" s="126"/>
    </row>
    <row r="135" spans="1:5" x14ac:dyDescent="0.25">
      <c r="A135" s="126" t="s">
        <v>9500</v>
      </c>
      <c r="B135" s="127" cm="1">
        <f t="array" ref="B135">IF(ROW() &lt; ROW(INDEX(harvest[experiment_ID],ROWS(harvest[experiment_ID]))), COUNTIF(INDEX(harvest[experiment_ID],1):harvest[[#This Row],[experiment_ID]],harvest[[#This Row],[experiment_ID]]), "")</f>
        <v>2</v>
      </c>
      <c r="C135" s="126" t="s">
        <v>9524</v>
      </c>
      <c r="D135" s="126"/>
      <c r="E135" s="126"/>
    </row>
    <row r="136" spans="1:5" x14ac:dyDescent="0.25">
      <c r="A136" s="126" t="s">
        <v>9500</v>
      </c>
      <c r="B136" s="127" cm="1">
        <f t="array" ref="B136">IF(ROW() &lt; ROW(INDEX(harvest[experiment_ID],ROWS(harvest[experiment_ID]))), COUNTIF(INDEX(harvest[experiment_ID],1):harvest[[#This Row],[experiment_ID]],harvest[[#This Row],[experiment_ID]]), "")</f>
        <v>3</v>
      </c>
      <c r="C136" s="126" t="s">
        <v>9530</v>
      </c>
      <c r="D136" s="126"/>
      <c r="E136" s="126"/>
    </row>
    <row r="137" spans="1:5" x14ac:dyDescent="0.25">
      <c r="A137" s="126" t="s">
        <v>9500</v>
      </c>
      <c r="B137" s="127" cm="1">
        <f t="array" ref="B137">IF(ROW() &lt; ROW(INDEX(harvest[experiment_ID],ROWS(harvest[experiment_ID]))), COUNTIF(INDEX(harvest[experiment_ID],1):harvest[[#This Row],[experiment_ID]],harvest[[#This Row],[experiment_ID]]), "")</f>
        <v>4</v>
      </c>
      <c r="C137" s="126" t="s">
        <v>9531</v>
      </c>
      <c r="D137" s="126"/>
      <c r="E137" s="126"/>
    </row>
    <row r="138" spans="1:5" x14ac:dyDescent="0.25">
      <c r="A138" s="126" t="s">
        <v>9500</v>
      </c>
      <c r="B138" s="127" cm="1">
        <f t="array" ref="B138">IF(ROW() &lt; ROW(INDEX(harvest[experiment_ID],ROWS(harvest[experiment_ID]))), COUNTIF(INDEX(harvest[experiment_ID],1):harvest[[#This Row],[experiment_ID]],harvest[[#This Row],[experiment_ID]]), "")</f>
        <v>5</v>
      </c>
      <c r="C138" s="126" t="s">
        <v>9527</v>
      </c>
      <c r="D138" s="126"/>
      <c r="E138" s="126"/>
    </row>
    <row r="139" spans="1:5" x14ac:dyDescent="0.25">
      <c r="A139" s="126" t="s">
        <v>9500</v>
      </c>
      <c r="B139" s="127" cm="1">
        <f t="array" ref="B139">IF(ROW() &lt; ROW(INDEX(harvest[experiment_ID],ROWS(harvest[experiment_ID]))), COUNTIF(INDEX(harvest[experiment_ID],1):harvest[[#This Row],[experiment_ID]],harvest[[#This Row],[experiment_ID]]), "")</f>
        <v>6</v>
      </c>
      <c r="C139" s="126" t="s">
        <v>9532</v>
      </c>
      <c r="D139" s="126"/>
      <c r="E139" s="126"/>
    </row>
    <row r="140" spans="1:5" x14ac:dyDescent="0.25">
      <c r="A140" s="126" t="s">
        <v>9501</v>
      </c>
      <c r="B140" s="127" cm="1">
        <f t="array" ref="B140">IF(ROW() &lt; ROW(INDEX(harvest[experiment_ID],ROWS(harvest[experiment_ID]))), COUNTIF(INDEX(harvest[experiment_ID],1):harvest[[#This Row],[experiment_ID]],harvest[[#This Row],[experiment_ID]]), "")</f>
        <v>1</v>
      </c>
      <c r="C140" s="126" t="s">
        <v>9529</v>
      </c>
      <c r="D140" s="126"/>
      <c r="E140" s="126"/>
    </row>
    <row r="141" spans="1:5" x14ac:dyDescent="0.25">
      <c r="A141" s="126" t="s">
        <v>9501</v>
      </c>
      <c r="B141" s="127" cm="1">
        <f t="array" ref="B141">IF(ROW() &lt; ROW(INDEX(harvest[experiment_ID],ROWS(harvest[experiment_ID]))), COUNTIF(INDEX(harvest[experiment_ID],1):harvest[[#This Row],[experiment_ID]],harvest[[#This Row],[experiment_ID]]), "")</f>
        <v>2</v>
      </c>
      <c r="C141" s="126" t="s">
        <v>9524</v>
      </c>
      <c r="D141" s="126"/>
      <c r="E141" s="126"/>
    </row>
    <row r="142" spans="1:5" x14ac:dyDescent="0.25">
      <c r="A142" s="126" t="s">
        <v>9501</v>
      </c>
      <c r="B142" s="127" cm="1">
        <f t="array" ref="B142">IF(ROW() &lt; ROW(INDEX(harvest[experiment_ID],ROWS(harvest[experiment_ID]))), COUNTIF(INDEX(harvest[experiment_ID],1):harvest[[#This Row],[experiment_ID]],harvest[[#This Row],[experiment_ID]]), "")</f>
        <v>3</v>
      </c>
      <c r="C142" s="126" t="s">
        <v>9530</v>
      </c>
      <c r="D142" s="126"/>
      <c r="E142" s="126"/>
    </row>
    <row r="143" spans="1:5" x14ac:dyDescent="0.25">
      <c r="A143" s="126" t="s">
        <v>9501</v>
      </c>
      <c r="B143" s="127" cm="1">
        <f t="array" ref="B143">IF(ROW() &lt; ROW(INDEX(harvest[experiment_ID],ROWS(harvest[experiment_ID]))), COUNTIF(INDEX(harvest[experiment_ID],1):harvest[[#This Row],[experiment_ID]],harvest[[#This Row],[experiment_ID]]), "")</f>
        <v>4</v>
      </c>
      <c r="C143" s="126" t="s">
        <v>9531</v>
      </c>
      <c r="D143" s="126"/>
      <c r="E143" s="126"/>
    </row>
    <row r="144" spans="1:5" x14ac:dyDescent="0.25">
      <c r="A144" s="126" t="s">
        <v>9501</v>
      </c>
      <c r="B144" s="127" cm="1">
        <f t="array" ref="B144">IF(ROW() &lt; ROW(INDEX(harvest[experiment_ID],ROWS(harvest[experiment_ID]))), COUNTIF(INDEX(harvest[experiment_ID],1):harvest[[#This Row],[experiment_ID]],harvest[[#This Row],[experiment_ID]]), "")</f>
        <v>5</v>
      </c>
      <c r="C144" s="126" t="s">
        <v>9527</v>
      </c>
      <c r="D144" s="126"/>
      <c r="E144" s="126"/>
    </row>
    <row r="145" spans="1:5" x14ac:dyDescent="0.25">
      <c r="A145" s="126" t="s">
        <v>9501</v>
      </c>
      <c r="B145" s="127" cm="1">
        <f t="array" ref="B145">IF(ROW() &lt; ROW(INDEX(harvest[experiment_ID],ROWS(harvest[experiment_ID]))), COUNTIF(INDEX(harvest[experiment_ID],1):harvest[[#This Row],[experiment_ID]],harvest[[#This Row],[experiment_ID]]), "")</f>
        <v>6</v>
      </c>
      <c r="C145" s="126" t="s">
        <v>9532</v>
      </c>
      <c r="D145" s="126"/>
      <c r="E145" s="126"/>
    </row>
    <row r="146" spans="1:5" x14ac:dyDescent="0.25">
      <c r="A146" s="126" t="s">
        <v>9502</v>
      </c>
      <c r="B146" s="127" cm="1">
        <f t="array" ref="B146">IF(ROW() &lt; ROW(INDEX(harvest[experiment_ID],ROWS(harvest[experiment_ID]))), COUNTIF(INDEX(harvest[experiment_ID],1):harvest[[#This Row],[experiment_ID]],harvest[[#This Row],[experiment_ID]]), "")</f>
        <v>1</v>
      </c>
      <c r="C146" s="126" t="s">
        <v>9529</v>
      </c>
      <c r="D146" s="126"/>
      <c r="E146" s="126"/>
    </row>
    <row r="147" spans="1:5" x14ac:dyDescent="0.25">
      <c r="A147" s="126" t="s">
        <v>9502</v>
      </c>
      <c r="B147" s="127" cm="1">
        <f t="array" ref="B147">IF(ROW() &lt; ROW(INDEX(harvest[experiment_ID],ROWS(harvest[experiment_ID]))), COUNTIF(INDEX(harvest[experiment_ID],1):harvest[[#This Row],[experiment_ID]],harvest[[#This Row],[experiment_ID]]), "")</f>
        <v>2</v>
      </c>
      <c r="C147" s="126" t="s">
        <v>9524</v>
      </c>
      <c r="D147" s="126"/>
      <c r="E147" s="126"/>
    </row>
    <row r="148" spans="1:5" x14ac:dyDescent="0.25">
      <c r="A148" s="126" t="s">
        <v>9502</v>
      </c>
      <c r="B148" s="127" cm="1">
        <f t="array" ref="B148">IF(ROW() &lt; ROW(INDEX(harvest[experiment_ID],ROWS(harvest[experiment_ID]))), COUNTIF(INDEX(harvest[experiment_ID],1):harvest[[#This Row],[experiment_ID]],harvest[[#This Row],[experiment_ID]]), "")</f>
        <v>3</v>
      </c>
      <c r="C148" s="126" t="s">
        <v>9530</v>
      </c>
      <c r="D148" s="126"/>
      <c r="E148" s="126"/>
    </row>
    <row r="149" spans="1:5" x14ac:dyDescent="0.25">
      <c r="A149" s="126" t="s">
        <v>9502</v>
      </c>
      <c r="B149" s="127" cm="1">
        <f t="array" ref="B149">IF(ROW() &lt; ROW(INDEX(harvest[experiment_ID],ROWS(harvest[experiment_ID]))), COUNTIF(INDEX(harvest[experiment_ID],1):harvest[[#This Row],[experiment_ID]],harvest[[#This Row],[experiment_ID]]), "")</f>
        <v>4</v>
      </c>
      <c r="C149" s="126" t="s">
        <v>9531</v>
      </c>
      <c r="D149" s="126"/>
      <c r="E149" s="126"/>
    </row>
    <row r="150" spans="1:5" x14ac:dyDescent="0.25">
      <c r="A150" s="126" t="s">
        <v>9502</v>
      </c>
      <c r="B150" s="127" cm="1">
        <f t="array" ref="B150">IF(ROW() &lt; ROW(INDEX(harvest[experiment_ID],ROWS(harvest[experiment_ID]))), COUNTIF(INDEX(harvest[experiment_ID],1):harvest[[#This Row],[experiment_ID]],harvest[[#This Row],[experiment_ID]]), "")</f>
        <v>5</v>
      </c>
      <c r="C150" s="126" t="s">
        <v>9527</v>
      </c>
      <c r="D150" s="126"/>
      <c r="E150" s="126"/>
    </row>
    <row r="151" spans="1:5" x14ac:dyDescent="0.25">
      <c r="A151" s="126" t="s">
        <v>9502</v>
      </c>
      <c r="B151" s="127" cm="1">
        <f t="array" ref="B151">IF(ROW() &lt; ROW(INDEX(harvest[experiment_ID],ROWS(harvest[experiment_ID]))), COUNTIF(INDEX(harvest[experiment_ID],1):harvest[[#This Row],[experiment_ID]],harvest[[#This Row],[experiment_ID]]), "")</f>
        <v>6</v>
      </c>
      <c r="C151" s="126" t="s">
        <v>9532</v>
      </c>
      <c r="D151" s="126"/>
      <c r="E151" s="126"/>
    </row>
    <row r="152" spans="1:5" x14ac:dyDescent="0.25">
      <c r="A152" s="126" t="s">
        <v>9503</v>
      </c>
      <c r="B152" s="127" cm="1">
        <f t="array" ref="B152">IF(ROW() &lt; ROW(INDEX(harvest[experiment_ID],ROWS(harvest[experiment_ID]))), COUNTIF(INDEX(harvest[experiment_ID],1):harvest[[#This Row],[experiment_ID]],harvest[[#This Row],[experiment_ID]]), "")</f>
        <v>1</v>
      </c>
      <c r="C152" s="126" t="s">
        <v>9529</v>
      </c>
      <c r="D152" s="126"/>
      <c r="E152" s="126"/>
    </row>
    <row r="153" spans="1:5" x14ac:dyDescent="0.25">
      <c r="A153" s="126" t="s">
        <v>9503</v>
      </c>
      <c r="B153" s="127" cm="1">
        <f t="array" ref="B153">IF(ROW() &lt; ROW(INDEX(harvest[experiment_ID],ROWS(harvest[experiment_ID]))), COUNTIF(INDEX(harvest[experiment_ID],1):harvest[[#This Row],[experiment_ID]],harvest[[#This Row],[experiment_ID]]), "")</f>
        <v>2</v>
      </c>
      <c r="C153" s="126" t="s">
        <v>9524</v>
      </c>
      <c r="D153" s="126"/>
      <c r="E153" s="126"/>
    </row>
    <row r="154" spans="1:5" x14ac:dyDescent="0.25">
      <c r="A154" s="126" t="s">
        <v>9503</v>
      </c>
      <c r="B154" s="127" cm="1">
        <f t="array" ref="B154">IF(ROW() &lt; ROW(INDEX(harvest[experiment_ID],ROWS(harvest[experiment_ID]))), COUNTIF(INDEX(harvest[experiment_ID],1):harvest[[#This Row],[experiment_ID]],harvest[[#This Row],[experiment_ID]]), "")</f>
        <v>3</v>
      </c>
      <c r="C154" s="126" t="s">
        <v>9530</v>
      </c>
      <c r="D154" s="126"/>
      <c r="E154" s="126"/>
    </row>
    <row r="155" spans="1:5" x14ac:dyDescent="0.25">
      <c r="A155" s="126" t="s">
        <v>9503</v>
      </c>
      <c r="B155" s="127" cm="1">
        <f t="array" ref="B155">IF(ROW() &lt; ROW(INDEX(harvest[experiment_ID],ROWS(harvest[experiment_ID]))), COUNTIF(INDEX(harvest[experiment_ID],1):harvest[[#This Row],[experiment_ID]],harvest[[#This Row],[experiment_ID]]), "")</f>
        <v>4</v>
      </c>
      <c r="C155" s="126" t="s">
        <v>9531</v>
      </c>
      <c r="D155" s="126"/>
      <c r="E155" s="126"/>
    </row>
    <row r="156" spans="1:5" x14ac:dyDescent="0.25">
      <c r="A156" s="126" t="s">
        <v>9503</v>
      </c>
      <c r="B156" s="127" cm="1">
        <f t="array" ref="B156">IF(ROW() &lt; ROW(INDEX(harvest[experiment_ID],ROWS(harvest[experiment_ID]))), COUNTIF(INDEX(harvest[experiment_ID],1):harvest[[#This Row],[experiment_ID]],harvest[[#This Row],[experiment_ID]]), "")</f>
        <v>5</v>
      </c>
      <c r="C156" s="126" t="s">
        <v>9527</v>
      </c>
      <c r="D156" s="126"/>
      <c r="E156" s="126"/>
    </row>
    <row r="157" spans="1:5" x14ac:dyDescent="0.25">
      <c r="A157" s="126" t="s">
        <v>9503</v>
      </c>
      <c r="B157" s="127" cm="1">
        <f t="array" ref="B157">IF(ROW() &lt; ROW(INDEX(harvest[experiment_ID],ROWS(harvest[experiment_ID]))), COUNTIF(INDEX(harvest[experiment_ID],1):harvest[[#This Row],[experiment_ID]],harvest[[#This Row],[experiment_ID]]), "")</f>
        <v>6</v>
      </c>
      <c r="C157" s="126" t="s">
        <v>9532</v>
      </c>
      <c r="D157" s="126"/>
      <c r="E157" s="126"/>
    </row>
    <row r="158" spans="1:5" x14ac:dyDescent="0.25">
      <c r="A158" s="126" t="s">
        <v>9504</v>
      </c>
      <c r="B158" s="127" cm="1">
        <f t="array" ref="B158">IF(ROW() &lt; ROW(INDEX(harvest[experiment_ID],ROWS(harvest[experiment_ID]))), COUNTIF(INDEX(harvest[experiment_ID],1):harvest[[#This Row],[experiment_ID]],harvest[[#This Row],[experiment_ID]]), "")</f>
        <v>1</v>
      </c>
      <c r="C158" s="126" t="s">
        <v>9529</v>
      </c>
      <c r="D158" s="126"/>
      <c r="E158" s="126"/>
    </row>
    <row r="159" spans="1:5" x14ac:dyDescent="0.25">
      <c r="A159" s="126" t="s">
        <v>9504</v>
      </c>
      <c r="B159" s="127" cm="1">
        <f t="array" ref="B159">IF(ROW() &lt; ROW(INDEX(harvest[experiment_ID],ROWS(harvest[experiment_ID]))), COUNTIF(INDEX(harvest[experiment_ID],1):harvest[[#This Row],[experiment_ID]],harvest[[#This Row],[experiment_ID]]), "")</f>
        <v>2</v>
      </c>
      <c r="C159" s="126" t="s">
        <v>9524</v>
      </c>
      <c r="D159" s="126"/>
      <c r="E159" s="126"/>
    </row>
    <row r="160" spans="1:5" x14ac:dyDescent="0.25">
      <c r="A160" s="126" t="s">
        <v>9504</v>
      </c>
      <c r="B160" s="127" cm="1">
        <f t="array" ref="B160">IF(ROW() &lt; ROW(INDEX(harvest[experiment_ID],ROWS(harvest[experiment_ID]))), COUNTIF(INDEX(harvest[experiment_ID],1):harvest[[#This Row],[experiment_ID]],harvest[[#This Row],[experiment_ID]]), "")</f>
        <v>3</v>
      </c>
      <c r="C160" s="126" t="s">
        <v>9530</v>
      </c>
      <c r="D160" s="126"/>
      <c r="E160" s="126"/>
    </row>
    <row r="161" spans="1:5" x14ac:dyDescent="0.25">
      <c r="A161" s="126" t="s">
        <v>9504</v>
      </c>
      <c r="B161" s="127" cm="1">
        <f t="array" ref="B161">IF(ROW() &lt; ROW(INDEX(harvest[experiment_ID],ROWS(harvest[experiment_ID]))), COUNTIF(INDEX(harvest[experiment_ID],1):harvest[[#This Row],[experiment_ID]],harvest[[#This Row],[experiment_ID]]), "")</f>
        <v>4</v>
      </c>
      <c r="C161" s="126" t="s">
        <v>9531</v>
      </c>
      <c r="D161" s="126"/>
      <c r="E161" s="126"/>
    </row>
    <row r="162" spans="1:5" x14ac:dyDescent="0.25">
      <c r="A162" s="126" t="s">
        <v>9504</v>
      </c>
      <c r="B162" s="127" cm="1">
        <f t="array" ref="B162">IF(ROW() &lt; ROW(INDEX(harvest[experiment_ID],ROWS(harvest[experiment_ID]))), COUNTIF(INDEX(harvest[experiment_ID],1):harvest[[#This Row],[experiment_ID]],harvest[[#This Row],[experiment_ID]]), "")</f>
        <v>5</v>
      </c>
      <c r="C162" s="126" t="s">
        <v>9527</v>
      </c>
      <c r="D162" s="126"/>
      <c r="E162" s="126"/>
    </row>
    <row r="163" spans="1:5" x14ac:dyDescent="0.25">
      <c r="A163" s="126" t="s">
        <v>9504</v>
      </c>
      <c r="B163" s="127" cm="1">
        <f t="array" ref="B163">IF(ROW() &lt; ROW(INDEX(harvest[experiment_ID],ROWS(harvest[experiment_ID]))), COUNTIF(INDEX(harvest[experiment_ID],1):harvest[[#This Row],[experiment_ID]],harvest[[#This Row],[experiment_ID]]), "")</f>
        <v>6</v>
      </c>
      <c r="C163" s="126" t="s">
        <v>9532</v>
      </c>
      <c r="D163" s="126"/>
      <c r="E163" s="126"/>
    </row>
    <row r="164" spans="1:5" x14ac:dyDescent="0.25">
      <c r="A164" s="126" t="s">
        <v>9505</v>
      </c>
      <c r="B164" s="127" cm="1">
        <f t="array" ref="B164">IF(ROW() &lt; ROW(INDEX(harvest[experiment_ID],ROWS(harvest[experiment_ID]))), COUNTIF(INDEX(harvest[experiment_ID],1):harvest[[#This Row],[experiment_ID]],harvest[[#This Row],[experiment_ID]]), "")</f>
        <v>1</v>
      </c>
      <c r="C164" s="126" t="s">
        <v>9529</v>
      </c>
      <c r="D164" s="126"/>
      <c r="E164" s="126"/>
    </row>
    <row r="165" spans="1:5" x14ac:dyDescent="0.25">
      <c r="A165" s="126" t="s">
        <v>9505</v>
      </c>
      <c r="B165" s="127" cm="1">
        <f t="array" ref="B165">IF(ROW() &lt; ROW(INDEX(harvest[experiment_ID],ROWS(harvest[experiment_ID]))), COUNTIF(INDEX(harvest[experiment_ID],1):harvest[[#This Row],[experiment_ID]],harvest[[#This Row],[experiment_ID]]), "")</f>
        <v>2</v>
      </c>
      <c r="C165" s="126" t="s">
        <v>9524</v>
      </c>
      <c r="D165" s="126"/>
      <c r="E165" s="126"/>
    </row>
    <row r="166" spans="1:5" x14ac:dyDescent="0.25">
      <c r="A166" s="126" t="s">
        <v>9505</v>
      </c>
      <c r="B166" s="127" cm="1">
        <f t="array" ref="B166">IF(ROW() &lt; ROW(INDEX(harvest[experiment_ID],ROWS(harvest[experiment_ID]))), COUNTIF(INDEX(harvest[experiment_ID],1):harvest[[#This Row],[experiment_ID]],harvest[[#This Row],[experiment_ID]]), "")</f>
        <v>3</v>
      </c>
      <c r="C166" s="126" t="s">
        <v>9530</v>
      </c>
      <c r="D166" s="126"/>
      <c r="E166" s="126"/>
    </row>
    <row r="167" spans="1:5" x14ac:dyDescent="0.25">
      <c r="A167" s="126" t="s">
        <v>9505</v>
      </c>
      <c r="B167" s="127" cm="1">
        <f t="array" ref="B167">IF(ROW() &lt; ROW(INDEX(harvest[experiment_ID],ROWS(harvest[experiment_ID]))), COUNTIF(INDEX(harvest[experiment_ID],1):harvest[[#This Row],[experiment_ID]],harvest[[#This Row],[experiment_ID]]), "")</f>
        <v>4</v>
      </c>
      <c r="C167" s="126" t="s">
        <v>9531</v>
      </c>
      <c r="D167" s="126"/>
      <c r="E167" s="126"/>
    </row>
    <row r="168" spans="1:5" x14ac:dyDescent="0.25">
      <c r="A168" s="126" t="s">
        <v>9505</v>
      </c>
      <c r="B168" s="127" cm="1">
        <f t="array" ref="B168">IF(ROW() &lt; ROW(INDEX(harvest[experiment_ID],ROWS(harvest[experiment_ID]))), COUNTIF(INDEX(harvest[experiment_ID],1):harvest[[#This Row],[experiment_ID]],harvest[[#This Row],[experiment_ID]]), "")</f>
        <v>5</v>
      </c>
      <c r="C168" s="126" t="s">
        <v>9527</v>
      </c>
      <c r="D168" s="126"/>
      <c r="E168" s="126"/>
    </row>
    <row r="169" spans="1:5" x14ac:dyDescent="0.25">
      <c r="A169" s="126" t="s">
        <v>9505</v>
      </c>
      <c r="B169" s="127" cm="1">
        <f t="array" ref="B169">IF(ROW() &lt; ROW(INDEX(harvest[experiment_ID],ROWS(harvest[experiment_ID]))), COUNTIF(INDEX(harvest[experiment_ID],1):harvest[[#This Row],[experiment_ID]],harvest[[#This Row],[experiment_ID]]), "")</f>
        <v>6</v>
      </c>
      <c r="C169" s="126" t="s">
        <v>9532</v>
      </c>
      <c r="D169" s="126"/>
      <c r="E169" s="126"/>
    </row>
    <row r="170" spans="1:5" x14ac:dyDescent="0.25">
      <c r="A170" s="126" t="s">
        <v>9506</v>
      </c>
      <c r="B170" s="127" cm="1">
        <f t="array" ref="B170">IF(ROW() &lt; ROW(INDEX(harvest[experiment_ID],ROWS(harvest[experiment_ID]))), COUNTIF(INDEX(harvest[experiment_ID],1):harvest[[#This Row],[experiment_ID]],harvest[[#This Row],[experiment_ID]]), "")</f>
        <v>1</v>
      </c>
      <c r="C170" s="126" t="s">
        <v>9529</v>
      </c>
      <c r="D170" s="126"/>
      <c r="E170" s="126"/>
    </row>
    <row r="171" spans="1:5" x14ac:dyDescent="0.25">
      <c r="A171" s="126" t="s">
        <v>9506</v>
      </c>
      <c r="B171" s="127" cm="1">
        <f t="array" ref="B171">IF(ROW() &lt; ROW(INDEX(harvest[experiment_ID],ROWS(harvest[experiment_ID]))), COUNTIF(INDEX(harvest[experiment_ID],1):harvest[[#This Row],[experiment_ID]],harvest[[#This Row],[experiment_ID]]), "")</f>
        <v>2</v>
      </c>
      <c r="C171" s="126" t="s">
        <v>9524</v>
      </c>
      <c r="D171" s="126"/>
      <c r="E171" s="126"/>
    </row>
    <row r="172" spans="1:5" x14ac:dyDescent="0.25">
      <c r="A172" s="126" t="s">
        <v>9506</v>
      </c>
      <c r="B172" s="127" cm="1">
        <f t="array" ref="B172">IF(ROW() &lt; ROW(INDEX(harvest[experiment_ID],ROWS(harvest[experiment_ID]))), COUNTIF(INDEX(harvest[experiment_ID],1):harvest[[#This Row],[experiment_ID]],harvest[[#This Row],[experiment_ID]]), "")</f>
        <v>3</v>
      </c>
      <c r="C172" s="126" t="s">
        <v>9530</v>
      </c>
      <c r="D172" s="126"/>
      <c r="E172" s="126"/>
    </row>
    <row r="173" spans="1:5" x14ac:dyDescent="0.25">
      <c r="A173" s="126" t="s">
        <v>9506</v>
      </c>
      <c r="B173" s="127" cm="1">
        <f t="array" ref="B173">IF(ROW() &lt; ROW(INDEX(harvest[experiment_ID],ROWS(harvest[experiment_ID]))), COUNTIF(INDEX(harvest[experiment_ID],1):harvest[[#This Row],[experiment_ID]],harvest[[#This Row],[experiment_ID]]), "")</f>
        <v>4</v>
      </c>
      <c r="C173" s="126" t="s">
        <v>9531</v>
      </c>
      <c r="D173" s="126"/>
      <c r="E173" s="126"/>
    </row>
    <row r="174" spans="1:5" x14ac:dyDescent="0.25">
      <c r="A174" s="126" t="s">
        <v>9506</v>
      </c>
      <c r="B174" s="127" cm="1">
        <f t="array" ref="B174">IF(ROW() &lt; ROW(INDEX(harvest[experiment_ID],ROWS(harvest[experiment_ID]))), COUNTIF(INDEX(harvest[experiment_ID],1):harvest[[#This Row],[experiment_ID]],harvest[[#This Row],[experiment_ID]]), "")</f>
        <v>5</v>
      </c>
      <c r="C174" s="126" t="s">
        <v>9527</v>
      </c>
      <c r="D174" s="126"/>
      <c r="E174" s="126"/>
    </row>
    <row r="175" spans="1:5" x14ac:dyDescent="0.25">
      <c r="A175" s="126" t="s">
        <v>9506</v>
      </c>
      <c r="B175" s="127" cm="1">
        <f t="array" ref="B175">IF(ROW() &lt; ROW(INDEX(harvest[experiment_ID],ROWS(harvest[experiment_ID]))), COUNTIF(INDEX(harvest[experiment_ID],1):harvest[[#This Row],[experiment_ID]],harvest[[#This Row],[experiment_ID]]), "")</f>
        <v>6</v>
      </c>
      <c r="C175" s="126" t="s">
        <v>9532</v>
      </c>
      <c r="D175" s="126"/>
      <c r="E175" s="126"/>
    </row>
    <row r="176" spans="1:5" x14ac:dyDescent="0.25">
      <c r="A176" s="126" t="s">
        <v>9507</v>
      </c>
      <c r="B176" s="127" cm="1">
        <f t="array" ref="B176">IF(ROW() &lt; ROW(INDEX(harvest[experiment_ID],ROWS(harvest[experiment_ID]))), COUNTIF(INDEX(harvest[experiment_ID],1):harvest[[#This Row],[experiment_ID]],harvest[[#This Row],[experiment_ID]]), "")</f>
        <v>1</v>
      </c>
      <c r="C176" s="126" t="s">
        <v>9529</v>
      </c>
      <c r="D176" s="126"/>
      <c r="E176" s="126"/>
    </row>
    <row r="177" spans="1:5" x14ac:dyDescent="0.25">
      <c r="A177" s="126" t="s">
        <v>9507</v>
      </c>
      <c r="B177" s="127" cm="1">
        <f t="array" ref="B177">IF(ROW() &lt; ROW(INDEX(harvest[experiment_ID],ROWS(harvest[experiment_ID]))), COUNTIF(INDEX(harvest[experiment_ID],1):harvest[[#This Row],[experiment_ID]],harvest[[#This Row],[experiment_ID]]), "")</f>
        <v>2</v>
      </c>
      <c r="C177" s="126" t="s">
        <v>9524</v>
      </c>
      <c r="D177" s="126"/>
      <c r="E177" s="126"/>
    </row>
    <row r="178" spans="1:5" x14ac:dyDescent="0.25">
      <c r="A178" s="126" t="s">
        <v>9507</v>
      </c>
      <c r="B178" s="127" cm="1">
        <f t="array" ref="B178">IF(ROW() &lt; ROW(INDEX(harvest[experiment_ID],ROWS(harvest[experiment_ID]))), COUNTIF(INDEX(harvest[experiment_ID],1):harvest[[#This Row],[experiment_ID]],harvest[[#This Row],[experiment_ID]]), "")</f>
        <v>3</v>
      </c>
      <c r="C178" s="126" t="s">
        <v>9530</v>
      </c>
      <c r="D178" s="126"/>
      <c r="E178" s="126"/>
    </row>
    <row r="179" spans="1:5" x14ac:dyDescent="0.25">
      <c r="A179" s="126" t="s">
        <v>9507</v>
      </c>
      <c r="B179" s="127" cm="1">
        <f t="array" ref="B179">IF(ROW() &lt; ROW(INDEX(harvest[experiment_ID],ROWS(harvest[experiment_ID]))), COUNTIF(INDEX(harvest[experiment_ID],1):harvest[[#This Row],[experiment_ID]],harvest[[#This Row],[experiment_ID]]), "")</f>
        <v>4</v>
      </c>
      <c r="C179" s="126" t="s">
        <v>9531</v>
      </c>
      <c r="D179" s="126"/>
      <c r="E179" s="126"/>
    </row>
    <row r="180" spans="1:5" x14ac:dyDescent="0.25">
      <c r="A180" s="126" t="s">
        <v>9507</v>
      </c>
      <c r="B180" s="127" cm="1">
        <f t="array" ref="B180">IF(ROW() &lt; ROW(INDEX(harvest[experiment_ID],ROWS(harvest[experiment_ID]))), COUNTIF(INDEX(harvest[experiment_ID],1):harvest[[#This Row],[experiment_ID]],harvest[[#This Row],[experiment_ID]]), "")</f>
        <v>5</v>
      </c>
      <c r="C180" s="126" t="s">
        <v>9527</v>
      </c>
      <c r="D180" s="126"/>
      <c r="E180" s="126"/>
    </row>
    <row r="181" spans="1:5" x14ac:dyDescent="0.25">
      <c r="A181" s="126" t="s">
        <v>9507</v>
      </c>
      <c r="B181" s="127" cm="1">
        <f t="array" ref="B181">IF(ROW() &lt; ROW(INDEX(harvest[experiment_ID],ROWS(harvest[experiment_ID]))), COUNTIF(INDEX(harvest[experiment_ID],1):harvest[[#This Row],[experiment_ID]],harvest[[#This Row],[experiment_ID]]), "")</f>
        <v>6</v>
      </c>
      <c r="C181" s="126" t="s">
        <v>9532</v>
      </c>
      <c r="D181" s="126"/>
      <c r="E181" s="126"/>
    </row>
    <row r="182" spans="1:5" x14ac:dyDescent="0.25">
      <c r="A182" s="126" t="s">
        <v>9508</v>
      </c>
      <c r="B182" s="127" cm="1">
        <f t="array" ref="B182">IF(ROW() &lt; ROW(INDEX(harvest[experiment_ID],ROWS(harvest[experiment_ID]))), COUNTIF(INDEX(harvest[experiment_ID],1):harvest[[#This Row],[experiment_ID]],harvest[[#This Row],[experiment_ID]]), "")</f>
        <v>1</v>
      </c>
      <c r="C182" s="126" t="s">
        <v>9529</v>
      </c>
      <c r="D182" s="126"/>
      <c r="E182" s="126"/>
    </row>
    <row r="183" spans="1:5" x14ac:dyDescent="0.25">
      <c r="A183" s="126" t="s">
        <v>9508</v>
      </c>
      <c r="B183" s="127" cm="1">
        <f t="array" ref="B183">IF(ROW() &lt; ROW(INDEX(harvest[experiment_ID],ROWS(harvest[experiment_ID]))), COUNTIF(INDEX(harvest[experiment_ID],1):harvest[[#This Row],[experiment_ID]],harvest[[#This Row],[experiment_ID]]), "")</f>
        <v>2</v>
      </c>
      <c r="C183" s="126" t="s">
        <v>9524</v>
      </c>
      <c r="D183" s="126"/>
      <c r="E183" s="126"/>
    </row>
    <row r="184" spans="1:5" x14ac:dyDescent="0.25">
      <c r="A184" s="126" t="s">
        <v>9508</v>
      </c>
      <c r="B184" s="127" cm="1">
        <f t="array" ref="B184">IF(ROW() &lt; ROW(INDEX(harvest[experiment_ID],ROWS(harvest[experiment_ID]))), COUNTIF(INDEX(harvest[experiment_ID],1):harvest[[#This Row],[experiment_ID]],harvest[[#This Row],[experiment_ID]]), "")</f>
        <v>3</v>
      </c>
      <c r="C184" s="126" t="s">
        <v>9530</v>
      </c>
      <c r="D184" s="126"/>
      <c r="E184" s="126"/>
    </row>
    <row r="185" spans="1:5" x14ac:dyDescent="0.25">
      <c r="A185" s="126" t="s">
        <v>9508</v>
      </c>
      <c r="B185" s="127" cm="1">
        <f t="array" ref="B185">IF(ROW() &lt; ROW(INDEX(harvest[experiment_ID],ROWS(harvest[experiment_ID]))), COUNTIF(INDEX(harvest[experiment_ID],1):harvest[[#This Row],[experiment_ID]],harvest[[#This Row],[experiment_ID]]), "")</f>
        <v>4</v>
      </c>
      <c r="C185" s="126" t="s">
        <v>9531</v>
      </c>
      <c r="D185" s="126"/>
      <c r="E185" s="126"/>
    </row>
    <row r="186" spans="1:5" x14ac:dyDescent="0.25">
      <c r="A186" s="126" t="s">
        <v>9508</v>
      </c>
      <c r="B186" s="127" cm="1">
        <f t="array" ref="B186">IF(ROW() &lt; ROW(INDEX(harvest[experiment_ID],ROWS(harvest[experiment_ID]))), COUNTIF(INDEX(harvest[experiment_ID],1):harvest[[#This Row],[experiment_ID]],harvest[[#This Row],[experiment_ID]]), "")</f>
        <v>5</v>
      </c>
      <c r="C186" s="126" t="s">
        <v>9527</v>
      </c>
      <c r="D186" s="126"/>
      <c r="E186" s="126"/>
    </row>
    <row r="187" spans="1:5" x14ac:dyDescent="0.25">
      <c r="A187" s="126" t="s">
        <v>9508</v>
      </c>
      <c r="B187" s="127" cm="1">
        <f t="array" ref="B187">IF(ROW() &lt; ROW(INDEX(harvest[experiment_ID],ROWS(harvest[experiment_ID]))), COUNTIF(INDEX(harvest[experiment_ID],1):harvest[[#This Row],[experiment_ID]],harvest[[#This Row],[experiment_ID]]), "")</f>
        <v>6</v>
      </c>
      <c r="C187" s="126" t="s">
        <v>9532</v>
      </c>
      <c r="D187" s="126"/>
      <c r="E187" s="126"/>
    </row>
    <row r="188" spans="1:5" x14ac:dyDescent="0.25">
      <c r="A188" s="126" t="s">
        <v>9509</v>
      </c>
      <c r="B188" s="127" cm="1">
        <f t="array" ref="B188">IF(ROW() &lt; ROW(INDEX(harvest[experiment_ID],ROWS(harvest[experiment_ID]))), COUNTIF(INDEX(harvest[experiment_ID],1):harvest[[#This Row],[experiment_ID]],harvest[[#This Row],[experiment_ID]]), "")</f>
        <v>1</v>
      </c>
      <c r="C188" s="126" t="s">
        <v>9529</v>
      </c>
      <c r="D188" s="126"/>
      <c r="E188" s="126"/>
    </row>
    <row r="189" spans="1:5" x14ac:dyDescent="0.25">
      <c r="A189" s="126" t="s">
        <v>9509</v>
      </c>
      <c r="B189" s="127" cm="1">
        <f t="array" ref="B189">IF(ROW() &lt; ROW(INDEX(harvest[experiment_ID],ROWS(harvest[experiment_ID]))), COUNTIF(INDEX(harvest[experiment_ID],1):harvest[[#This Row],[experiment_ID]],harvest[[#This Row],[experiment_ID]]), "")</f>
        <v>2</v>
      </c>
      <c r="C189" s="126" t="s">
        <v>9524</v>
      </c>
      <c r="D189" s="126"/>
      <c r="E189" s="126"/>
    </row>
    <row r="190" spans="1:5" x14ac:dyDescent="0.25">
      <c r="A190" s="126" t="s">
        <v>9509</v>
      </c>
      <c r="B190" s="127" cm="1">
        <f t="array" ref="B190">IF(ROW() &lt; ROW(INDEX(harvest[experiment_ID],ROWS(harvest[experiment_ID]))), COUNTIF(INDEX(harvest[experiment_ID],1):harvest[[#This Row],[experiment_ID]],harvest[[#This Row],[experiment_ID]]), "")</f>
        <v>3</v>
      </c>
      <c r="C190" s="126" t="s">
        <v>9530</v>
      </c>
      <c r="D190" s="126"/>
      <c r="E190" s="126"/>
    </row>
    <row r="191" spans="1:5" x14ac:dyDescent="0.25">
      <c r="A191" s="126" t="s">
        <v>9509</v>
      </c>
      <c r="B191" s="127" cm="1">
        <f t="array" ref="B191">IF(ROW() &lt; ROW(INDEX(harvest[experiment_ID],ROWS(harvest[experiment_ID]))), COUNTIF(INDEX(harvest[experiment_ID],1):harvest[[#This Row],[experiment_ID]],harvest[[#This Row],[experiment_ID]]), "")</f>
        <v>4</v>
      </c>
      <c r="C191" s="126" t="s">
        <v>9531</v>
      </c>
      <c r="D191" s="126"/>
      <c r="E191" s="126"/>
    </row>
    <row r="192" spans="1:5" x14ac:dyDescent="0.25">
      <c r="A192" s="126" t="s">
        <v>9509</v>
      </c>
      <c r="B192" s="127" cm="1">
        <f t="array" ref="B192">IF(ROW() &lt; ROW(INDEX(harvest[experiment_ID],ROWS(harvest[experiment_ID]))), COUNTIF(INDEX(harvest[experiment_ID],1):harvest[[#This Row],[experiment_ID]],harvest[[#This Row],[experiment_ID]]), "")</f>
        <v>5</v>
      </c>
      <c r="C192" s="126" t="s">
        <v>9527</v>
      </c>
      <c r="D192" s="126"/>
      <c r="E192" s="126"/>
    </row>
    <row r="193" spans="1:5" x14ac:dyDescent="0.25">
      <c r="A193" s="126" t="s">
        <v>9509</v>
      </c>
      <c r="B193" s="127" cm="1">
        <f t="array" ref="B193">IF(ROW() &lt; ROW(INDEX(harvest[experiment_ID],ROWS(harvest[experiment_ID]))), COUNTIF(INDEX(harvest[experiment_ID],1):harvest[[#This Row],[experiment_ID]],harvest[[#This Row],[experiment_ID]]), "")</f>
        <v>6</v>
      </c>
      <c r="C193" s="126" t="s">
        <v>9532</v>
      </c>
      <c r="D193" s="126"/>
      <c r="E193" s="126"/>
    </row>
    <row r="194" spans="1:5" x14ac:dyDescent="0.25">
      <c r="A194" s="126" t="s">
        <v>9510</v>
      </c>
      <c r="B194" s="127" cm="1">
        <f t="array" ref="B194">IF(ROW() &lt; ROW(INDEX(harvest[experiment_ID],ROWS(harvest[experiment_ID]))), COUNTIF(INDEX(harvest[experiment_ID],1):harvest[[#This Row],[experiment_ID]],harvest[[#This Row],[experiment_ID]]), "")</f>
        <v>1</v>
      </c>
      <c r="C194" s="126" t="s">
        <v>9529</v>
      </c>
      <c r="D194" s="126"/>
      <c r="E194" s="126"/>
    </row>
    <row r="195" spans="1:5" x14ac:dyDescent="0.25">
      <c r="A195" s="126" t="s">
        <v>9510</v>
      </c>
      <c r="B195" s="127" cm="1">
        <f t="array" ref="B195">IF(ROW() &lt; ROW(INDEX(harvest[experiment_ID],ROWS(harvest[experiment_ID]))), COUNTIF(INDEX(harvest[experiment_ID],1):harvest[[#This Row],[experiment_ID]],harvest[[#This Row],[experiment_ID]]), "")</f>
        <v>2</v>
      </c>
      <c r="C195" s="126" t="s">
        <v>9524</v>
      </c>
      <c r="D195" s="126"/>
      <c r="E195" s="126"/>
    </row>
    <row r="196" spans="1:5" x14ac:dyDescent="0.25">
      <c r="A196" s="126" t="s">
        <v>9510</v>
      </c>
      <c r="B196" s="127" cm="1">
        <f t="array" ref="B196">IF(ROW() &lt; ROW(INDEX(harvest[experiment_ID],ROWS(harvest[experiment_ID]))), COUNTIF(INDEX(harvest[experiment_ID],1):harvest[[#This Row],[experiment_ID]],harvest[[#This Row],[experiment_ID]]), "")</f>
        <v>3</v>
      </c>
      <c r="C196" s="126" t="s">
        <v>9530</v>
      </c>
      <c r="D196" s="126"/>
      <c r="E196" s="126"/>
    </row>
    <row r="197" spans="1:5" x14ac:dyDescent="0.25">
      <c r="A197" s="126" t="s">
        <v>9510</v>
      </c>
      <c r="B197" s="127" cm="1">
        <f t="array" ref="B197">IF(ROW() &lt; ROW(INDEX(harvest[experiment_ID],ROWS(harvest[experiment_ID]))), COUNTIF(INDEX(harvest[experiment_ID],1):harvest[[#This Row],[experiment_ID]],harvest[[#This Row],[experiment_ID]]), "")</f>
        <v>4</v>
      </c>
      <c r="C197" s="126" t="s">
        <v>9531</v>
      </c>
      <c r="D197" s="126"/>
      <c r="E197" s="126"/>
    </row>
    <row r="198" spans="1:5" x14ac:dyDescent="0.25">
      <c r="A198" s="126" t="s">
        <v>9510</v>
      </c>
      <c r="B198" s="127" cm="1">
        <f t="array" ref="B198">IF(ROW() &lt; ROW(INDEX(harvest[experiment_ID],ROWS(harvest[experiment_ID]))), COUNTIF(INDEX(harvest[experiment_ID],1):harvest[[#This Row],[experiment_ID]],harvest[[#This Row],[experiment_ID]]), "")</f>
        <v>5</v>
      </c>
      <c r="C198" s="126" t="s">
        <v>9527</v>
      </c>
      <c r="D198" s="126"/>
      <c r="E198" s="126"/>
    </row>
    <row r="199" spans="1:5" x14ac:dyDescent="0.25">
      <c r="A199" s="126" t="s">
        <v>9510</v>
      </c>
      <c r="B199" s="127" cm="1">
        <f t="array" ref="B199">IF(ROW() &lt; ROW(INDEX(harvest[experiment_ID],ROWS(harvest[experiment_ID]))), COUNTIF(INDEX(harvest[experiment_ID],1):harvest[[#This Row],[experiment_ID]],harvest[[#This Row],[experiment_ID]]), "")</f>
        <v>6</v>
      </c>
      <c r="C199" s="126" t="s">
        <v>9532</v>
      </c>
      <c r="D199" s="126"/>
      <c r="E199" s="126"/>
    </row>
    <row r="200" spans="1:5" x14ac:dyDescent="0.25">
      <c r="A200" s="126" t="s">
        <v>9511</v>
      </c>
      <c r="B200" s="127" cm="1">
        <f t="array" ref="B200">IF(ROW() &lt; ROW(INDEX(harvest[experiment_ID],ROWS(harvest[experiment_ID]))), COUNTIF(INDEX(harvest[experiment_ID],1):harvest[[#This Row],[experiment_ID]],harvest[[#This Row],[experiment_ID]]), "")</f>
        <v>1</v>
      </c>
      <c r="C200" s="126" t="s">
        <v>9529</v>
      </c>
      <c r="D200" s="126"/>
      <c r="E200" s="126"/>
    </row>
    <row r="201" spans="1:5" x14ac:dyDescent="0.25">
      <c r="A201" s="126" t="s">
        <v>9511</v>
      </c>
      <c r="B201" s="127" cm="1">
        <f t="array" ref="B201">IF(ROW() &lt; ROW(INDEX(harvest[experiment_ID],ROWS(harvest[experiment_ID]))), COUNTIF(INDEX(harvest[experiment_ID],1):harvest[[#This Row],[experiment_ID]],harvest[[#This Row],[experiment_ID]]), "")</f>
        <v>2</v>
      </c>
      <c r="C201" s="126" t="s">
        <v>9524</v>
      </c>
      <c r="D201" s="126"/>
      <c r="E201" s="126"/>
    </row>
    <row r="202" spans="1:5" x14ac:dyDescent="0.25">
      <c r="A202" s="126" t="s">
        <v>9511</v>
      </c>
      <c r="B202" s="127" cm="1">
        <f t="array" ref="B202">IF(ROW() &lt; ROW(INDEX(harvest[experiment_ID],ROWS(harvest[experiment_ID]))), COUNTIF(INDEX(harvest[experiment_ID],1):harvest[[#This Row],[experiment_ID]],harvest[[#This Row],[experiment_ID]]), "")</f>
        <v>3</v>
      </c>
      <c r="C202" s="126" t="s">
        <v>9530</v>
      </c>
      <c r="D202" s="126"/>
      <c r="E202" s="126"/>
    </row>
    <row r="203" spans="1:5" x14ac:dyDescent="0.25">
      <c r="A203" s="126" t="s">
        <v>9511</v>
      </c>
      <c r="B203" s="127" cm="1">
        <f t="array" ref="B203">IF(ROW() &lt; ROW(INDEX(harvest[experiment_ID],ROWS(harvest[experiment_ID]))), COUNTIF(INDEX(harvest[experiment_ID],1):harvest[[#This Row],[experiment_ID]],harvest[[#This Row],[experiment_ID]]), "")</f>
        <v>4</v>
      </c>
      <c r="C203" s="126" t="s">
        <v>9531</v>
      </c>
      <c r="D203" s="126"/>
      <c r="E203" s="126"/>
    </row>
    <row r="204" spans="1:5" x14ac:dyDescent="0.25">
      <c r="A204" s="126" t="s">
        <v>9511</v>
      </c>
      <c r="B204" s="127" cm="1">
        <f t="array" ref="B204">IF(ROW() &lt; ROW(INDEX(harvest[experiment_ID],ROWS(harvest[experiment_ID]))), COUNTIF(INDEX(harvest[experiment_ID],1):harvest[[#This Row],[experiment_ID]],harvest[[#This Row],[experiment_ID]]), "")</f>
        <v>5</v>
      </c>
      <c r="C204" s="126" t="s">
        <v>9527</v>
      </c>
      <c r="D204" s="126"/>
      <c r="E204" s="126"/>
    </row>
    <row r="205" spans="1:5" x14ac:dyDescent="0.25">
      <c r="A205" s="126" t="s">
        <v>9511</v>
      </c>
      <c r="B205" s="127" cm="1">
        <f t="array" ref="B205">IF(ROW() &lt; ROW(INDEX(harvest[experiment_ID],ROWS(harvest[experiment_ID]))), COUNTIF(INDEX(harvest[experiment_ID],1):harvest[[#This Row],[experiment_ID]],harvest[[#This Row],[experiment_ID]]), "")</f>
        <v>6</v>
      </c>
      <c r="C205" s="126" t="s">
        <v>9532</v>
      </c>
      <c r="D205" s="126"/>
      <c r="E205" s="126"/>
    </row>
    <row r="206" spans="1:5" x14ac:dyDescent="0.25">
      <c r="A206" s="126" t="s">
        <v>9512</v>
      </c>
      <c r="B206" s="127" cm="1">
        <f t="array" ref="B206">IF(ROW() &lt; ROW(INDEX(harvest[experiment_ID],ROWS(harvest[experiment_ID]))), COUNTIF(INDEX(harvest[experiment_ID],1):harvest[[#This Row],[experiment_ID]],harvest[[#This Row],[experiment_ID]]), "")</f>
        <v>1</v>
      </c>
      <c r="C206" s="126" t="s">
        <v>9529</v>
      </c>
      <c r="D206" s="126"/>
      <c r="E206" s="126"/>
    </row>
    <row r="207" spans="1:5" x14ac:dyDescent="0.25">
      <c r="A207" s="126" t="s">
        <v>9512</v>
      </c>
      <c r="B207" s="127" cm="1">
        <f t="array" ref="B207">IF(ROW() &lt; ROW(INDEX(harvest[experiment_ID],ROWS(harvest[experiment_ID]))), COUNTIF(INDEX(harvest[experiment_ID],1):harvest[[#This Row],[experiment_ID]],harvest[[#This Row],[experiment_ID]]), "")</f>
        <v>2</v>
      </c>
      <c r="C207" s="126" t="s">
        <v>9524</v>
      </c>
      <c r="D207" s="126"/>
      <c r="E207" s="126"/>
    </row>
    <row r="208" spans="1:5" x14ac:dyDescent="0.25">
      <c r="A208" s="126" t="s">
        <v>9512</v>
      </c>
      <c r="B208" s="127" cm="1">
        <f t="array" ref="B208">IF(ROW() &lt; ROW(INDEX(harvest[experiment_ID],ROWS(harvest[experiment_ID]))), COUNTIF(INDEX(harvest[experiment_ID],1):harvest[[#This Row],[experiment_ID]],harvest[[#This Row],[experiment_ID]]), "")</f>
        <v>3</v>
      </c>
      <c r="C208" s="126" t="s">
        <v>9530</v>
      </c>
      <c r="D208" s="126"/>
      <c r="E208" s="126"/>
    </row>
    <row r="209" spans="1:5" x14ac:dyDescent="0.25">
      <c r="A209" s="126" t="s">
        <v>9512</v>
      </c>
      <c r="B209" s="127" cm="1">
        <f t="array" ref="B209">IF(ROW() &lt; ROW(INDEX(harvest[experiment_ID],ROWS(harvest[experiment_ID]))), COUNTIF(INDEX(harvest[experiment_ID],1):harvest[[#This Row],[experiment_ID]],harvest[[#This Row],[experiment_ID]]), "")</f>
        <v>4</v>
      </c>
      <c r="C209" s="126" t="s">
        <v>9531</v>
      </c>
      <c r="D209" s="126"/>
      <c r="E209" s="126"/>
    </row>
    <row r="210" spans="1:5" x14ac:dyDescent="0.25">
      <c r="A210" s="126" t="s">
        <v>9512</v>
      </c>
      <c r="B210" s="127" cm="1">
        <f t="array" ref="B210">IF(ROW() &lt; ROW(INDEX(harvest[experiment_ID],ROWS(harvest[experiment_ID]))), COUNTIF(INDEX(harvest[experiment_ID],1):harvest[[#This Row],[experiment_ID]],harvest[[#This Row],[experiment_ID]]), "")</f>
        <v>5</v>
      </c>
      <c r="C210" s="126" t="s">
        <v>9527</v>
      </c>
      <c r="D210" s="126"/>
      <c r="E210" s="126"/>
    </row>
    <row r="211" spans="1:5" x14ac:dyDescent="0.25">
      <c r="A211" s="126" t="s">
        <v>9512</v>
      </c>
      <c r="B211" s="127" cm="1">
        <f t="array" ref="B211">IF(ROW() &lt; ROW(INDEX(harvest[experiment_ID],ROWS(harvest[experiment_ID]))), COUNTIF(INDEX(harvest[experiment_ID],1):harvest[[#This Row],[experiment_ID]],harvest[[#This Row],[experiment_ID]]), "")</f>
        <v>6</v>
      </c>
      <c r="C211" s="126" t="s">
        <v>9532</v>
      </c>
      <c r="D211" s="126"/>
      <c r="E211" s="126"/>
    </row>
    <row r="212" spans="1:5" x14ac:dyDescent="0.25">
      <c r="A212" s="126" t="s">
        <v>9513</v>
      </c>
      <c r="B212" s="127" cm="1">
        <f t="array" ref="B212">IF(ROW() &lt; ROW(INDEX(harvest[experiment_ID],ROWS(harvest[experiment_ID]))), COUNTIF(INDEX(harvest[experiment_ID],1):harvest[[#This Row],[experiment_ID]],harvest[[#This Row],[experiment_ID]]), "")</f>
        <v>1</v>
      </c>
      <c r="C212" s="126" t="s">
        <v>9529</v>
      </c>
      <c r="D212" s="126"/>
      <c r="E212" s="126"/>
    </row>
    <row r="213" spans="1:5" x14ac:dyDescent="0.25">
      <c r="A213" s="126" t="s">
        <v>9513</v>
      </c>
      <c r="B213" s="127" cm="1">
        <f t="array" ref="B213">IF(ROW() &lt; ROW(INDEX(harvest[experiment_ID],ROWS(harvest[experiment_ID]))), COUNTIF(INDEX(harvest[experiment_ID],1):harvest[[#This Row],[experiment_ID]],harvest[[#This Row],[experiment_ID]]), "")</f>
        <v>2</v>
      </c>
      <c r="C213" s="126" t="s">
        <v>9524</v>
      </c>
      <c r="D213" s="126"/>
      <c r="E213" s="126"/>
    </row>
    <row r="214" spans="1:5" x14ac:dyDescent="0.25">
      <c r="A214" s="126" t="s">
        <v>9513</v>
      </c>
      <c r="B214" s="127" cm="1">
        <f t="array" ref="B214">IF(ROW() &lt; ROW(INDEX(harvest[experiment_ID],ROWS(harvest[experiment_ID]))), COUNTIF(INDEX(harvest[experiment_ID],1):harvest[[#This Row],[experiment_ID]],harvest[[#This Row],[experiment_ID]]), "")</f>
        <v>3</v>
      </c>
      <c r="C214" s="126" t="s">
        <v>9530</v>
      </c>
      <c r="D214" s="126"/>
      <c r="E214" s="126"/>
    </row>
    <row r="215" spans="1:5" x14ac:dyDescent="0.25">
      <c r="A215" s="126" t="s">
        <v>9513</v>
      </c>
      <c r="B215" s="127" cm="1">
        <f t="array" ref="B215">IF(ROW() &lt; ROW(INDEX(harvest[experiment_ID],ROWS(harvest[experiment_ID]))), COUNTIF(INDEX(harvest[experiment_ID],1):harvest[[#This Row],[experiment_ID]],harvest[[#This Row],[experiment_ID]]), "")</f>
        <v>4</v>
      </c>
      <c r="C215" s="126" t="s">
        <v>9531</v>
      </c>
      <c r="D215" s="126"/>
      <c r="E215" s="126"/>
    </row>
    <row r="216" spans="1:5" x14ac:dyDescent="0.25">
      <c r="A216" s="126" t="s">
        <v>9513</v>
      </c>
      <c r="B216" s="127" cm="1">
        <f t="array" ref="B216">IF(ROW() &lt; ROW(INDEX(harvest[experiment_ID],ROWS(harvest[experiment_ID]))), COUNTIF(INDEX(harvest[experiment_ID],1):harvest[[#This Row],[experiment_ID]],harvest[[#This Row],[experiment_ID]]), "")</f>
        <v>5</v>
      </c>
      <c r="C216" s="126" t="s">
        <v>9527</v>
      </c>
      <c r="D216" s="126"/>
      <c r="E216" s="126"/>
    </row>
    <row r="217" spans="1:5" x14ac:dyDescent="0.25">
      <c r="A217" s="126" t="s">
        <v>9513</v>
      </c>
      <c r="B217" s="127" cm="1">
        <f t="array" ref="B217">IF(ROW() &lt; ROW(INDEX(harvest[experiment_ID],ROWS(harvest[experiment_ID]))), COUNTIF(INDEX(harvest[experiment_ID],1):harvest[[#This Row],[experiment_ID]],harvest[[#This Row],[experiment_ID]]), "")</f>
        <v>6</v>
      </c>
      <c r="C217" s="126" t="s">
        <v>9532</v>
      </c>
      <c r="D217" s="126"/>
      <c r="E217" s="126"/>
    </row>
    <row r="218" spans="1:5" x14ac:dyDescent="0.25">
      <c r="A218" s="126" t="s">
        <v>9514</v>
      </c>
      <c r="B218" s="127" cm="1">
        <f t="array" ref="B218">IF(ROW() &lt; ROW(INDEX(harvest[experiment_ID],ROWS(harvest[experiment_ID]))), COUNTIF(INDEX(harvest[experiment_ID],1):harvest[[#This Row],[experiment_ID]],harvest[[#This Row],[experiment_ID]]), "")</f>
        <v>1</v>
      </c>
      <c r="C218" s="126" t="s">
        <v>9529</v>
      </c>
      <c r="D218" s="126"/>
      <c r="E218" s="126"/>
    </row>
    <row r="219" spans="1:5" x14ac:dyDescent="0.25">
      <c r="A219" s="126" t="s">
        <v>9514</v>
      </c>
      <c r="B219" s="127" cm="1">
        <f t="array" ref="B219">IF(ROW() &lt; ROW(INDEX(harvest[experiment_ID],ROWS(harvest[experiment_ID]))), COUNTIF(INDEX(harvest[experiment_ID],1):harvest[[#This Row],[experiment_ID]],harvest[[#This Row],[experiment_ID]]), "")</f>
        <v>2</v>
      </c>
      <c r="C219" s="126" t="s">
        <v>9524</v>
      </c>
      <c r="D219" s="126"/>
      <c r="E219" s="126"/>
    </row>
    <row r="220" spans="1:5" x14ac:dyDescent="0.25">
      <c r="A220" s="126" t="s">
        <v>9514</v>
      </c>
      <c r="B220" s="127" cm="1">
        <f t="array" ref="B220">IF(ROW() &lt; ROW(INDEX(harvest[experiment_ID],ROWS(harvest[experiment_ID]))), COUNTIF(INDEX(harvest[experiment_ID],1):harvest[[#This Row],[experiment_ID]],harvest[[#This Row],[experiment_ID]]), "")</f>
        <v>3</v>
      </c>
      <c r="C220" s="126" t="s">
        <v>9530</v>
      </c>
      <c r="D220" s="126"/>
      <c r="E220" s="126"/>
    </row>
    <row r="221" spans="1:5" x14ac:dyDescent="0.25">
      <c r="A221" s="126" t="s">
        <v>9514</v>
      </c>
      <c r="B221" s="127" cm="1">
        <f t="array" ref="B221">IF(ROW() &lt; ROW(INDEX(harvest[experiment_ID],ROWS(harvest[experiment_ID]))), COUNTIF(INDEX(harvest[experiment_ID],1):harvest[[#This Row],[experiment_ID]],harvest[[#This Row],[experiment_ID]]), "")</f>
        <v>4</v>
      </c>
      <c r="C221" s="126" t="s">
        <v>9531</v>
      </c>
      <c r="D221" s="126"/>
      <c r="E221" s="126"/>
    </row>
    <row r="222" spans="1:5" x14ac:dyDescent="0.25">
      <c r="A222" s="126" t="s">
        <v>9514</v>
      </c>
      <c r="B222" s="127" cm="1">
        <f t="array" ref="B222">IF(ROW() &lt; ROW(INDEX(harvest[experiment_ID],ROWS(harvest[experiment_ID]))), COUNTIF(INDEX(harvest[experiment_ID],1):harvest[[#This Row],[experiment_ID]],harvest[[#This Row],[experiment_ID]]), "")</f>
        <v>5</v>
      </c>
      <c r="C222" s="126" t="s">
        <v>9527</v>
      </c>
      <c r="D222" s="126"/>
      <c r="E222" s="126"/>
    </row>
    <row r="223" spans="1:5" x14ac:dyDescent="0.25">
      <c r="A223" s="126" t="s">
        <v>9514</v>
      </c>
      <c r="B223" s="127" cm="1">
        <f t="array" ref="B223">IF(ROW() &lt; ROW(INDEX(harvest[experiment_ID],ROWS(harvest[experiment_ID]))), COUNTIF(INDEX(harvest[experiment_ID],1):harvest[[#This Row],[experiment_ID]],harvest[[#This Row],[experiment_ID]]), "")</f>
        <v>6</v>
      </c>
      <c r="C223" s="126" t="s">
        <v>9532</v>
      </c>
      <c r="D223" s="126"/>
      <c r="E223" s="126"/>
    </row>
    <row r="224" spans="1:5" x14ac:dyDescent="0.25">
      <c r="A224" s="126" t="s">
        <v>9515</v>
      </c>
      <c r="B224" s="127" cm="1">
        <f t="array" ref="B224">IF(ROW() &lt; ROW(INDEX(harvest[experiment_ID],ROWS(harvest[experiment_ID]))), COUNTIF(INDEX(harvest[experiment_ID],1):harvest[[#This Row],[experiment_ID]],harvest[[#This Row],[experiment_ID]]), "")</f>
        <v>1</v>
      </c>
      <c r="C224" s="126" t="s">
        <v>9529</v>
      </c>
      <c r="D224" s="126"/>
      <c r="E224" s="126"/>
    </row>
    <row r="225" spans="1:5" x14ac:dyDescent="0.25">
      <c r="A225" s="126" t="s">
        <v>9515</v>
      </c>
      <c r="B225" s="127" cm="1">
        <f t="array" ref="B225">IF(ROW() &lt; ROW(INDEX(harvest[experiment_ID],ROWS(harvest[experiment_ID]))), COUNTIF(INDEX(harvest[experiment_ID],1):harvest[[#This Row],[experiment_ID]],harvest[[#This Row],[experiment_ID]]), "")</f>
        <v>2</v>
      </c>
      <c r="C225" s="126" t="s">
        <v>9524</v>
      </c>
      <c r="D225" s="126"/>
      <c r="E225" s="126"/>
    </row>
    <row r="226" spans="1:5" x14ac:dyDescent="0.25">
      <c r="A226" s="126" t="s">
        <v>9515</v>
      </c>
      <c r="B226" s="127" cm="1">
        <f t="array" ref="B226">IF(ROW() &lt; ROW(INDEX(harvest[experiment_ID],ROWS(harvest[experiment_ID]))), COUNTIF(INDEX(harvest[experiment_ID],1):harvest[[#This Row],[experiment_ID]],harvest[[#This Row],[experiment_ID]]), "")</f>
        <v>3</v>
      </c>
      <c r="C226" s="126" t="s">
        <v>9530</v>
      </c>
      <c r="D226" s="126"/>
      <c r="E226" s="126"/>
    </row>
    <row r="227" spans="1:5" x14ac:dyDescent="0.25">
      <c r="A227" s="126" t="s">
        <v>9515</v>
      </c>
      <c r="B227" s="127" cm="1">
        <f t="array" ref="B227">IF(ROW() &lt; ROW(INDEX(harvest[experiment_ID],ROWS(harvest[experiment_ID]))), COUNTIF(INDEX(harvest[experiment_ID],1):harvest[[#This Row],[experiment_ID]],harvest[[#This Row],[experiment_ID]]), "")</f>
        <v>4</v>
      </c>
      <c r="C227" s="126" t="s">
        <v>9531</v>
      </c>
      <c r="D227" s="126"/>
      <c r="E227" s="126"/>
    </row>
    <row r="228" spans="1:5" x14ac:dyDescent="0.25">
      <c r="A228" s="126" t="s">
        <v>9515</v>
      </c>
      <c r="B228" s="127" cm="1">
        <f t="array" ref="B228">IF(ROW() &lt; ROW(INDEX(harvest[experiment_ID],ROWS(harvest[experiment_ID]))), COUNTIF(INDEX(harvest[experiment_ID],1):harvest[[#This Row],[experiment_ID]],harvest[[#This Row],[experiment_ID]]), "")</f>
        <v>5</v>
      </c>
      <c r="C228" s="126" t="s">
        <v>9527</v>
      </c>
      <c r="D228" s="126"/>
      <c r="E228" s="126"/>
    </row>
    <row r="229" spans="1:5" x14ac:dyDescent="0.25">
      <c r="A229" s="126" t="s">
        <v>9515</v>
      </c>
      <c r="B229" s="127" cm="1">
        <f t="array" ref="B229">IF(ROW() &lt; ROW(INDEX(harvest[experiment_ID],ROWS(harvest[experiment_ID]))), COUNTIF(INDEX(harvest[experiment_ID],1):harvest[[#This Row],[experiment_ID]],harvest[[#This Row],[experiment_ID]]), "")</f>
        <v>6</v>
      </c>
      <c r="C229" s="126" t="s">
        <v>9532</v>
      </c>
      <c r="D229" s="126"/>
      <c r="E229" s="126"/>
    </row>
    <row r="230" spans="1:5" x14ac:dyDescent="0.25">
      <c r="A230" s="126" t="s">
        <v>9516</v>
      </c>
      <c r="B230" s="127" cm="1">
        <f t="array" ref="B230">IF(ROW() &lt; ROW(INDEX(harvest[experiment_ID],ROWS(harvest[experiment_ID]))), COUNTIF(INDEX(harvest[experiment_ID],1):harvest[[#This Row],[experiment_ID]],harvest[[#This Row],[experiment_ID]]), "")</f>
        <v>1</v>
      </c>
      <c r="C230" s="126" t="s">
        <v>9529</v>
      </c>
      <c r="D230" s="126"/>
      <c r="E230" s="126"/>
    </row>
    <row r="231" spans="1:5" x14ac:dyDescent="0.25">
      <c r="A231" s="126" t="s">
        <v>9516</v>
      </c>
      <c r="B231" s="127" cm="1">
        <f t="array" ref="B231">IF(ROW() &lt; ROW(INDEX(harvest[experiment_ID],ROWS(harvest[experiment_ID]))), COUNTIF(INDEX(harvest[experiment_ID],1):harvest[[#This Row],[experiment_ID]],harvest[[#This Row],[experiment_ID]]), "")</f>
        <v>2</v>
      </c>
      <c r="C231" s="126" t="s">
        <v>9524</v>
      </c>
      <c r="D231" s="126"/>
      <c r="E231" s="126"/>
    </row>
    <row r="232" spans="1:5" x14ac:dyDescent="0.25">
      <c r="A232" s="126" t="s">
        <v>9516</v>
      </c>
      <c r="B232" s="127" cm="1">
        <f t="array" ref="B232">IF(ROW() &lt; ROW(INDEX(harvest[experiment_ID],ROWS(harvest[experiment_ID]))), COUNTIF(INDEX(harvest[experiment_ID],1):harvest[[#This Row],[experiment_ID]],harvest[[#This Row],[experiment_ID]]), "")</f>
        <v>3</v>
      </c>
      <c r="C232" s="126" t="s">
        <v>9530</v>
      </c>
      <c r="D232" s="126"/>
      <c r="E232" s="126"/>
    </row>
    <row r="233" spans="1:5" x14ac:dyDescent="0.25">
      <c r="A233" s="126" t="s">
        <v>9516</v>
      </c>
      <c r="B233" s="127" cm="1">
        <f t="array" ref="B233">IF(ROW() &lt; ROW(INDEX(harvest[experiment_ID],ROWS(harvest[experiment_ID]))), COUNTIF(INDEX(harvest[experiment_ID],1):harvest[[#This Row],[experiment_ID]],harvest[[#This Row],[experiment_ID]]), "")</f>
        <v>4</v>
      </c>
      <c r="C233" s="126" t="s">
        <v>9531</v>
      </c>
      <c r="D233" s="126"/>
      <c r="E233" s="126"/>
    </row>
    <row r="234" spans="1:5" x14ac:dyDescent="0.25">
      <c r="A234" s="126" t="s">
        <v>9516</v>
      </c>
      <c r="B234" s="127" cm="1">
        <f t="array" ref="B234">IF(ROW() &lt; ROW(INDEX(harvest[experiment_ID],ROWS(harvest[experiment_ID]))), COUNTIF(INDEX(harvest[experiment_ID],1):harvest[[#This Row],[experiment_ID]],harvest[[#This Row],[experiment_ID]]), "")</f>
        <v>5</v>
      </c>
      <c r="C234" s="126" t="s">
        <v>9527</v>
      </c>
      <c r="D234" s="126"/>
      <c r="E234" s="126"/>
    </row>
    <row r="235" spans="1:5" x14ac:dyDescent="0.25">
      <c r="A235" s="126" t="s">
        <v>9516</v>
      </c>
      <c r="B235" s="127" cm="1">
        <f t="array" ref="B235">IF(ROW() &lt; ROW(INDEX(harvest[experiment_ID],ROWS(harvest[experiment_ID]))), COUNTIF(INDEX(harvest[experiment_ID],1):harvest[[#This Row],[experiment_ID]],harvest[[#This Row],[experiment_ID]]), "")</f>
        <v>6</v>
      </c>
      <c r="C235" s="126" t="s">
        <v>9532</v>
      </c>
      <c r="D235" s="126"/>
      <c r="E235" s="126"/>
    </row>
    <row r="236" spans="1:5" x14ac:dyDescent="0.25">
      <c r="A236" s="126" t="s">
        <v>9517</v>
      </c>
      <c r="B236" s="127" cm="1">
        <f t="array" ref="B236">IF(ROW() &lt; ROW(INDEX(harvest[experiment_ID],ROWS(harvest[experiment_ID]))), COUNTIF(INDEX(harvest[experiment_ID],1):harvest[[#This Row],[experiment_ID]],harvest[[#This Row],[experiment_ID]]), "")</f>
        <v>1</v>
      </c>
      <c r="C236" s="126" t="s">
        <v>9529</v>
      </c>
      <c r="D236" s="126"/>
      <c r="E236" s="126"/>
    </row>
    <row r="237" spans="1:5" x14ac:dyDescent="0.25">
      <c r="A237" s="126" t="s">
        <v>9517</v>
      </c>
      <c r="B237" s="127" cm="1">
        <f t="array" ref="B237">IF(ROW() &lt; ROW(INDEX(harvest[experiment_ID],ROWS(harvest[experiment_ID]))), COUNTIF(INDEX(harvest[experiment_ID],1):harvest[[#This Row],[experiment_ID]],harvest[[#This Row],[experiment_ID]]), "")</f>
        <v>2</v>
      </c>
      <c r="C237" s="126" t="s">
        <v>9524</v>
      </c>
      <c r="D237" s="126"/>
      <c r="E237" s="126"/>
    </row>
    <row r="238" spans="1:5" x14ac:dyDescent="0.25">
      <c r="A238" s="126" t="s">
        <v>9517</v>
      </c>
      <c r="B238" s="127" cm="1">
        <f t="array" ref="B238">IF(ROW() &lt; ROW(INDEX(harvest[experiment_ID],ROWS(harvest[experiment_ID]))), COUNTIF(INDEX(harvest[experiment_ID],1):harvest[[#This Row],[experiment_ID]],harvest[[#This Row],[experiment_ID]]), "")</f>
        <v>3</v>
      </c>
      <c r="C238" s="126" t="s">
        <v>9530</v>
      </c>
      <c r="D238" s="126"/>
      <c r="E238" s="126"/>
    </row>
    <row r="239" spans="1:5" x14ac:dyDescent="0.25">
      <c r="A239" s="126" t="s">
        <v>9517</v>
      </c>
      <c r="B239" s="127" cm="1">
        <f t="array" ref="B239">IF(ROW() &lt; ROW(INDEX(harvest[experiment_ID],ROWS(harvest[experiment_ID]))), COUNTIF(INDEX(harvest[experiment_ID],1):harvest[[#This Row],[experiment_ID]],harvest[[#This Row],[experiment_ID]]), "")</f>
        <v>4</v>
      </c>
      <c r="C239" s="126" t="s">
        <v>9531</v>
      </c>
      <c r="D239" s="126"/>
      <c r="E239" s="126"/>
    </row>
    <row r="240" spans="1:5" x14ac:dyDescent="0.25">
      <c r="A240" s="126" t="s">
        <v>9517</v>
      </c>
      <c r="B240" s="127" cm="1">
        <f t="array" ref="B240">IF(ROW() &lt; ROW(INDEX(harvest[experiment_ID],ROWS(harvest[experiment_ID]))), COUNTIF(INDEX(harvest[experiment_ID],1):harvest[[#This Row],[experiment_ID]],harvest[[#This Row],[experiment_ID]]), "")</f>
        <v>5</v>
      </c>
      <c r="C240" s="126" t="s">
        <v>9527</v>
      </c>
      <c r="D240" s="126"/>
      <c r="E240" s="126"/>
    </row>
    <row r="241" spans="1:5" x14ac:dyDescent="0.25">
      <c r="A241" s="126" t="s">
        <v>9517</v>
      </c>
      <c r="B241" s="127" cm="1">
        <f t="array" ref="B241">IF(ROW() &lt; ROW(INDEX(harvest[experiment_ID],ROWS(harvest[experiment_ID]))), COUNTIF(INDEX(harvest[experiment_ID],1):harvest[[#This Row],[experiment_ID]],harvest[[#This Row],[experiment_ID]]), "")</f>
        <v>6</v>
      </c>
      <c r="C241" s="126" t="s">
        <v>9532</v>
      </c>
      <c r="D241" s="126"/>
      <c r="E241" s="126"/>
    </row>
    <row r="242" spans="1:5" x14ac:dyDescent="0.25">
      <c r="A242" s="126" t="s">
        <v>9518</v>
      </c>
      <c r="B242" s="127" cm="1">
        <f t="array" ref="B242">IF(ROW() &lt; ROW(INDEX(harvest[experiment_ID],ROWS(harvest[experiment_ID]))), COUNTIF(INDEX(harvest[experiment_ID],1):harvest[[#This Row],[experiment_ID]],harvest[[#This Row],[experiment_ID]]), "")</f>
        <v>1</v>
      </c>
      <c r="C242" s="126" t="s">
        <v>9529</v>
      </c>
      <c r="D242" s="126"/>
      <c r="E242" s="126"/>
    </row>
    <row r="243" spans="1:5" x14ac:dyDescent="0.25">
      <c r="A243" s="126" t="s">
        <v>9518</v>
      </c>
      <c r="B243" s="127" cm="1">
        <f t="array" ref="B243">IF(ROW() &lt; ROW(INDEX(harvest[experiment_ID],ROWS(harvest[experiment_ID]))), COUNTIF(INDEX(harvest[experiment_ID],1):harvest[[#This Row],[experiment_ID]],harvest[[#This Row],[experiment_ID]]), "")</f>
        <v>2</v>
      </c>
      <c r="C243" s="126" t="s">
        <v>9524</v>
      </c>
      <c r="D243" s="126"/>
      <c r="E243" s="126"/>
    </row>
    <row r="244" spans="1:5" x14ac:dyDescent="0.25">
      <c r="A244" s="126" t="s">
        <v>9518</v>
      </c>
      <c r="B244" s="127" cm="1">
        <f t="array" ref="B244">IF(ROW() &lt; ROW(INDEX(harvest[experiment_ID],ROWS(harvest[experiment_ID]))), COUNTIF(INDEX(harvest[experiment_ID],1):harvest[[#This Row],[experiment_ID]],harvest[[#This Row],[experiment_ID]]), "")</f>
        <v>3</v>
      </c>
      <c r="C244" s="126" t="s">
        <v>9530</v>
      </c>
      <c r="D244" s="126"/>
      <c r="E244" s="126"/>
    </row>
    <row r="245" spans="1:5" x14ac:dyDescent="0.25">
      <c r="A245" s="126" t="s">
        <v>9518</v>
      </c>
      <c r="B245" s="127" cm="1">
        <f t="array" ref="B245">IF(ROW() &lt; ROW(INDEX(harvest[experiment_ID],ROWS(harvest[experiment_ID]))), COUNTIF(INDEX(harvest[experiment_ID],1):harvest[[#This Row],[experiment_ID]],harvest[[#This Row],[experiment_ID]]), "")</f>
        <v>4</v>
      </c>
      <c r="C245" s="126" t="s">
        <v>9531</v>
      </c>
      <c r="D245" s="126"/>
      <c r="E245" s="126"/>
    </row>
    <row r="246" spans="1:5" x14ac:dyDescent="0.25">
      <c r="A246" s="126" t="s">
        <v>9518</v>
      </c>
      <c r="B246" s="127" cm="1">
        <f t="array" ref="B246">IF(ROW() &lt; ROW(INDEX(harvest[experiment_ID],ROWS(harvest[experiment_ID]))), COUNTIF(INDEX(harvest[experiment_ID],1):harvest[[#This Row],[experiment_ID]],harvest[[#This Row],[experiment_ID]]), "")</f>
        <v>5</v>
      </c>
      <c r="C246" s="126" t="s">
        <v>9527</v>
      </c>
      <c r="D246" s="126"/>
      <c r="E246" s="126"/>
    </row>
    <row r="247" spans="1:5" x14ac:dyDescent="0.25">
      <c r="A247" s="126" t="s">
        <v>9518</v>
      </c>
      <c r="B247" s="127" cm="1">
        <f t="array" ref="B247">IF(ROW() &lt; ROW(INDEX(harvest[experiment_ID],ROWS(harvest[experiment_ID]))), COUNTIF(INDEX(harvest[experiment_ID],1):harvest[[#This Row],[experiment_ID]],harvest[[#This Row],[experiment_ID]]), "")</f>
        <v>6</v>
      </c>
      <c r="C247" s="126" t="s">
        <v>9532</v>
      </c>
      <c r="D247" s="126"/>
      <c r="E247" s="126"/>
    </row>
    <row r="248" spans="1:5" x14ac:dyDescent="0.25">
      <c r="A248" s="126" t="s">
        <v>9522</v>
      </c>
      <c r="B248" s="127" cm="1">
        <f t="array" ref="B248">IF(ROW() &lt; ROW(INDEX(harvest[experiment_ID],ROWS(harvest[experiment_ID]))), COUNTIF(INDEX(harvest[experiment_ID],1):harvest[[#This Row],[experiment_ID]],harvest[[#This Row],[experiment_ID]]), "")</f>
        <v>1</v>
      </c>
      <c r="C248" s="126" t="s">
        <v>9529</v>
      </c>
      <c r="D248" s="126"/>
      <c r="E248" s="126"/>
    </row>
    <row r="249" spans="1:5" x14ac:dyDescent="0.25">
      <c r="A249" s="126" t="s">
        <v>9522</v>
      </c>
      <c r="B249" s="127" cm="1">
        <f t="array" ref="B249">IF(ROW() &lt; ROW(INDEX(harvest[experiment_ID],ROWS(harvest[experiment_ID]))), COUNTIF(INDEX(harvest[experiment_ID],1):harvest[[#This Row],[experiment_ID]],harvest[[#This Row],[experiment_ID]]), "")</f>
        <v>2</v>
      </c>
      <c r="C249" s="126" t="s">
        <v>9524</v>
      </c>
      <c r="D249" s="126"/>
      <c r="E249" s="126"/>
    </row>
    <row r="250" spans="1:5" x14ac:dyDescent="0.25">
      <c r="A250" s="126" t="s">
        <v>9522</v>
      </c>
      <c r="B250" s="127" cm="1">
        <f t="array" ref="B250">IF(ROW() &lt; ROW(INDEX(harvest[experiment_ID],ROWS(harvest[experiment_ID]))), COUNTIF(INDEX(harvest[experiment_ID],1):harvest[[#This Row],[experiment_ID]],harvest[[#This Row],[experiment_ID]]), "")</f>
        <v>3</v>
      </c>
      <c r="C250" s="126" t="s">
        <v>9530</v>
      </c>
      <c r="D250" s="126"/>
      <c r="E250" s="126"/>
    </row>
    <row r="251" spans="1:5" x14ac:dyDescent="0.25">
      <c r="A251" s="126" t="s">
        <v>9522</v>
      </c>
      <c r="B251" s="127" cm="1">
        <f t="array" ref="B251">IF(ROW() &lt; ROW(INDEX(harvest[experiment_ID],ROWS(harvest[experiment_ID]))), COUNTIF(INDEX(harvest[experiment_ID],1):harvest[[#This Row],[experiment_ID]],harvest[[#This Row],[experiment_ID]]), "")</f>
        <v>4</v>
      </c>
      <c r="C251" s="126" t="s">
        <v>9531</v>
      </c>
      <c r="D251" s="126"/>
      <c r="E251" s="126"/>
    </row>
    <row r="252" spans="1:5" x14ac:dyDescent="0.25">
      <c r="A252" s="126" t="s">
        <v>9522</v>
      </c>
      <c r="B252" s="127" cm="1">
        <f t="array" ref="B252">IF(ROW() &lt; ROW(INDEX(harvest[experiment_ID],ROWS(harvest[experiment_ID]))), COUNTIF(INDEX(harvest[experiment_ID],1):harvest[[#This Row],[experiment_ID]],harvest[[#This Row],[experiment_ID]]), "")</f>
        <v>5</v>
      </c>
      <c r="C252" s="126" t="s">
        <v>9527</v>
      </c>
      <c r="D252" s="126"/>
      <c r="E252" s="126"/>
    </row>
    <row r="253" spans="1:5" x14ac:dyDescent="0.25">
      <c r="A253" s="126" t="s">
        <v>9522</v>
      </c>
      <c r="B253" s="127" cm="1">
        <f t="array" ref="B253">IF(ROW() &lt; ROW(INDEX(harvest[experiment_ID],ROWS(harvest[experiment_ID]))), COUNTIF(INDEX(harvest[experiment_ID],1):harvest[[#This Row],[experiment_ID]],harvest[[#This Row],[experiment_ID]]), "")</f>
        <v>6</v>
      </c>
      <c r="C253" s="126" t="s">
        <v>9532</v>
      </c>
      <c r="D253" s="126"/>
      <c r="E253" s="126"/>
    </row>
    <row r="254" spans="1:5" x14ac:dyDescent="0.25">
      <c r="A254" s="126" t="s">
        <v>9634</v>
      </c>
      <c r="B254" s="127" cm="1">
        <f t="array" ref="B254">IF(ROW() &lt; ROW(INDEX(harvest[experiment_ID],ROWS(harvest[experiment_ID]))), COUNTIF(INDEX(harvest[experiment_ID],1):harvest[[#This Row],[experiment_ID]],harvest[[#This Row],[experiment_ID]]), "")</f>
        <v>1</v>
      </c>
      <c r="C254" s="166"/>
      <c r="D254" s="126"/>
      <c r="E254" s="126"/>
    </row>
    <row r="255" spans="1:5" x14ac:dyDescent="0.25">
      <c r="A255" s="126" t="s">
        <v>9633</v>
      </c>
      <c r="B255" s="127" cm="1">
        <f t="array" ref="B255">IF(ROW() &lt; ROW(INDEX(harvest[experiment_ID],ROWS(harvest[experiment_ID]))), COUNTIF(INDEX(harvest[experiment_ID],1):harvest[[#This Row],[experiment_ID]],harvest[[#This Row],[experiment_ID]]), "")</f>
        <v>1</v>
      </c>
      <c r="C255" s="166"/>
      <c r="D255" s="126"/>
      <c r="E255" s="126"/>
    </row>
    <row r="256" spans="1:5" x14ac:dyDescent="0.25">
      <c r="A256" s="126" t="s">
        <v>9814</v>
      </c>
      <c r="B256" s="127" cm="1">
        <f t="array" ref="B256">IF(ROW() &lt; ROW(INDEX(harvest[experiment_ID],ROWS(harvest[experiment_ID]))), COUNTIF(INDEX(harvest[experiment_ID],1):harvest[[#This Row],[experiment_ID]],harvest[[#This Row],[experiment_ID]]), "")</f>
        <v>1</v>
      </c>
      <c r="C256" s="126"/>
      <c r="D256" s="126"/>
      <c r="E256" s="126"/>
    </row>
    <row r="257" spans="1:5" x14ac:dyDescent="0.25">
      <c r="A257" s="126" t="s">
        <v>9815</v>
      </c>
      <c r="B257" s="127" cm="1">
        <f t="array" ref="B257">IF(ROW() &lt; ROW(INDEX(harvest[experiment_ID],ROWS(harvest[experiment_ID]))), COUNTIF(INDEX(harvest[experiment_ID],1):harvest[[#This Row],[experiment_ID]],harvest[[#This Row],[experiment_ID]]), "")</f>
        <v>1</v>
      </c>
      <c r="C257" s="126"/>
      <c r="D257" s="126"/>
      <c r="E257" s="126"/>
    </row>
    <row r="258" spans="1:5" x14ac:dyDescent="0.25">
      <c r="A258" s="126" t="s">
        <v>9816</v>
      </c>
      <c r="B258" s="127" cm="1">
        <f t="array" ref="B258">IF(ROW() &lt; ROW(INDEX(harvest[experiment_ID],ROWS(harvest[experiment_ID]))), COUNTIF(INDEX(harvest[experiment_ID],1):harvest[[#This Row],[experiment_ID]],harvest[[#This Row],[experiment_ID]]), "")</f>
        <v>1</v>
      </c>
      <c r="C258" s="126"/>
      <c r="D258" s="126"/>
      <c r="E258" s="126"/>
    </row>
    <row r="259" spans="1:5" x14ac:dyDescent="0.25">
      <c r="A259" s="126" t="s">
        <v>9817</v>
      </c>
      <c r="B259" s="127" cm="1">
        <f t="array" ref="B259">IF(ROW() &lt; ROW(INDEX(harvest[experiment_ID],ROWS(harvest[experiment_ID]))), COUNTIF(INDEX(harvest[experiment_ID],1):harvest[[#This Row],[experiment_ID]],harvest[[#This Row],[experiment_ID]]), "")</f>
        <v>1</v>
      </c>
      <c r="C259" s="126"/>
      <c r="D259" s="126"/>
      <c r="E259" s="126"/>
    </row>
    <row r="260" spans="1:5" x14ac:dyDescent="0.25">
      <c r="A260" s="126" t="s">
        <v>9818</v>
      </c>
      <c r="B260" s="127" cm="1">
        <f t="array" ref="B260">IF(ROW() &lt; ROW(INDEX(harvest[experiment_ID],ROWS(harvest[experiment_ID]))), COUNTIF(INDEX(harvest[experiment_ID],1):harvest[[#This Row],[experiment_ID]],harvest[[#This Row],[experiment_ID]]), "")</f>
        <v>1</v>
      </c>
      <c r="C260" s="126"/>
      <c r="D260" s="126"/>
      <c r="E260" s="126"/>
    </row>
    <row r="261" spans="1:5" x14ac:dyDescent="0.25">
      <c r="A261" s="126" t="s">
        <v>9819</v>
      </c>
      <c r="B261" s="127" cm="1">
        <f t="array" ref="B261">IF(ROW() &lt; ROW(INDEX(harvest[experiment_ID],ROWS(harvest[experiment_ID]))), COUNTIF(INDEX(harvest[experiment_ID],1):harvest[[#This Row],[experiment_ID]],harvest[[#This Row],[experiment_ID]]), "")</f>
        <v>1</v>
      </c>
      <c r="C261" s="126"/>
      <c r="D261" s="126"/>
      <c r="E261" s="126"/>
    </row>
    <row r="262" spans="1:5" x14ac:dyDescent="0.25">
      <c r="A262" s="126" t="s">
        <v>9820</v>
      </c>
      <c r="B262" s="127" cm="1">
        <f t="array" ref="B262">IF(ROW() &lt; ROW(INDEX(harvest[experiment_ID],ROWS(harvest[experiment_ID]))), COUNTIF(INDEX(harvest[experiment_ID],1):harvest[[#This Row],[experiment_ID]],harvest[[#This Row],[experiment_ID]]), "")</f>
        <v>1</v>
      </c>
      <c r="C262" s="126"/>
      <c r="D262" s="126"/>
      <c r="E262" s="126"/>
    </row>
    <row r="263" spans="1:5" ht="15.75" x14ac:dyDescent="0.25">
      <c r="A263" s="126" t="s">
        <v>9821</v>
      </c>
      <c r="B263" s="127" cm="1">
        <f t="array" ref="B263">IF(ROW() &lt; ROW(INDEX(harvest[experiment_ID],ROWS(harvest[experiment_ID]))), COUNTIF(INDEX(harvest[experiment_ID],1):harvest[[#This Row],[experiment_ID]],harvest[[#This Row],[experiment_ID]]), "")</f>
        <v>1</v>
      </c>
      <c r="C263" s="126"/>
      <c r="D263" s="126"/>
      <c r="E263" s="126"/>
    </row>
    <row r="264" spans="1:5" ht="15.75" x14ac:dyDescent="0.25">
      <c r="A264" s="126" t="s">
        <v>9822</v>
      </c>
      <c r="B264" s="127" cm="1">
        <f t="array" ref="B264">IF(ROW() &lt; ROW(INDEX(harvest[experiment_ID],ROWS(harvest[experiment_ID]))), COUNTIF(INDEX(harvest[experiment_ID],1):harvest[[#This Row],[experiment_ID]],harvest[[#This Row],[experiment_ID]]), "")</f>
        <v>1</v>
      </c>
      <c r="C264" s="126"/>
      <c r="D264" s="126"/>
      <c r="E264" s="126"/>
    </row>
    <row r="265" spans="1:5" ht="15.75" x14ac:dyDescent="0.25">
      <c r="A265" s="126" t="s">
        <v>9823</v>
      </c>
      <c r="B265" s="127" cm="1">
        <f t="array" ref="B265">IF(ROW() &lt; ROW(INDEX(harvest[experiment_ID],ROWS(harvest[experiment_ID]))), COUNTIF(INDEX(harvest[experiment_ID],1):harvest[[#This Row],[experiment_ID]],harvest[[#This Row],[experiment_ID]]), "")</f>
        <v>1</v>
      </c>
      <c r="C265" s="126"/>
      <c r="D265" s="126"/>
      <c r="E265" s="126"/>
    </row>
    <row r="266" spans="1:5" ht="15.75" x14ac:dyDescent="0.25">
      <c r="A266" s="126" t="s">
        <v>9824</v>
      </c>
      <c r="B266" s="127" cm="1">
        <f t="array" ref="B266">IF(ROW() &lt; ROW(INDEX(harvest[experiment_ID],ROWS(harvest[experiment_ID]))), COUNTIF(INDEX(harvest[experiment_ID],1):harvest[[#This Row],[experiment_ID]],harvest[[#This Row],[experiment_ID]]), "")</f>
        <v>1</v>
      </c>
      <c r="C266" s="126"/>
      <c r="D266" s="126"/>
      <c r="E266" s="126"/>
    </row>
    <row r="267" spans="1:5" ht="15.75" x14ac:dyDescent="0.25">
      <c r="A267" s="126" t="s">
        <v>9825</v>
      </c>
      <c r="B267" s="127" cm="1">
        <f t="array" ref="B267">IF(ROW() &lt; ROW(INDEX(harvest[experiment_ID],ROWS(harvest[experiment_ID]))), COUNTIF(INDEX(harvest[experiment_ID],1):harvest[[#This Row],[experiment_ID]],harvest[[#This Row],[experiment_ID]]), "")</f>
        <v>1</v>
      </c>
      <c r="C267" s="126"/>
      <c r="D267" s="126"/>
      <c r="E267" s="126"/>
    </row>
    <row r="268" spans="1:5" ht="15.75" x14ac:dyDescent="0.25">
      <c r="A268" s="126" t="s">
        <v>9826</v>
      </c>
      <c r="B268" s="127" cm="1">
        <f t="array" ref="B268">IF(ROW() &lt; ROW(INDEX(harvest[experiment_ID],ROWS(harvest[experiment_ID]))), COUNTIF(INDEX(harvest[experiment_ID],1):harvest[[#This Row],[experiment_ID]],harvest[[#This Row],[experiment_ID]]), "")</f>
        <v>1</v>
      </c>
      <c r="C268" s="126"/>
      <c r="D268" s="126"/>
      <c r="E268" s="126"/>
    </row>
    <row r="269" spans="1:5" ht="15.75" x14ac:dyDescent="0.25">
      <c r="A269" s="126" t="s">
        <v>9827</v>
      </c>
      <c r="B269" s="127" cm="1">
        <f t="array" ref="B269">IF(ROW() &lt; ROW(INDEX(harvest[experiment_ID],ROWS(harvest[experiment_ID]))), COUNTIF(INDEX(harvest[experiment_ID],1):harvest[[#This Row],[experiment_ID]],harvest[[#This Row],[experiment_ID]]), "")</f>
        <v>1</v>
      </c>
      <c r="C269" s="126"/>
      <c r="D269" s="126"/>
      <c r="E269" s="126"/>
    </row>
    <row r="270" spans="1:5" ht="15.75" x14ac:dyDescent="0.25">
      <c r="A270" s="126" t="s">
        <v>9828</v>
      </c>
      <c r="B270" s="127" cm="1">
        <f t="array" ref="B270">IF(ROW() &lt; ROW(INDEX(harvest[experiment_ID],ROWS(harvest[experiment_ID]))), COUNTIF(INDEX(harvest[experiment_ID],1):harvest[[#This Row],[experiment_ID]],harvest[[#This Row],[experiment_ID]]), "")</f>
        <v>1</v>
      </c>
      <c r="C270" s="126"/>
      <c r="D270" s="126"/>
      <c r="E270" s="126"/>
    </row>
    <row r="271" spans="1:5" ht="15.75" x14ac:dyDescent="0.25">
      <c r="A271" s="126" t="s">
        <v>9829</v>
      </c>
      <c r="B271" s="127" cm="1">
        <f t="array" ref="B271">IF(ROW() &lt; ROW(INDEX(harvest[experiment_ID],ROWS(harvest[experiment_ID]))), COUNTIF(INDEX(harvest[experiment_ID],1):harvest[[#This Row],[experiment_ID]],harvest[[#This Row],[experiment_ID]]), "")</f>
        <v>1</v>
      </c>
      <c r="C271" s="126"/>
      <c r="D271" s="126"/>
      <c r="E271" s="126"/>
    </row>
    <row r="272" spans="1:5" ht="15.75" x14ac:dyDescent="0.25">
      <c r="A272" s="126" t="s">
        <v>9830</v>
      </c>
      <c r="B272" s="127" cm="1">
        <f t="array" ref="B272">IF(ROW() &lt; ROW(INDEX(harvest[experiment_ID],ROWS(harvest[experiment_ID]))), COUNTIF(INDEX(harvest[experiment_ID],1):harvest[[#This Row],[experiment_ID]],harvest[[#This Row],[experiment_ID]]), "")</f>
        <v>1</v>
      </c>
      <c r="C272" s="126"/>
      <c r="D272" s="126"/>
      <c r="E272" s="126"/>
    </row>
    <row r="273" spans="1:5" ht="15.75" x14ac:dyDescent="0.25">
      <c r="A273" s="126" t="s">
        <v>9831</v>
      </c>
      <c r="B273" s="127" cm="1">
        <f t="array" ref="B273">IF(ROW() &lt; ROW(INDEX(harvest[experiment_ID],ROWS(harvest[experiment_ID]))), COUNTIF(INDEX(harvest[experiment_ID],1):harvest[[#This Row],[experiment_ID]],harvest[[#This Row],[experiment_ID]]), "")</f>
        <v>1</v>
      </c>
      <c r="C273" s="126"/>
      <c r="D273" s="126"/>
      <c r="E273" s="126"/>
    </row>
    <row r="274" spans="1:5" ht="15.75" x14ac:dyDescent="0.25">
      <c r="A274" s="126" t="s">
        <v>9832</v>
      </c>
      <c r="B274" s="127" cm="1">
        <f t="array" ref="B274">IF(ROW() &lt; ROW(INDEX(harvest[experiment_ID],ROWS(harvest[experiment_ID]))), COUNTIF(INDEX(harvest[experiment_ID],1):harvest[[#This Row],[experiment_ID]],harvest[[#This Row],[experiment_ID]]), "")</f>
        <v>1</v>
      </c>
      <c r="C274" s="126"/>
      <c r="D274" s="126"/>
      <c r="E274" s="126"/>
    </row>
    <row r="275" spans="1:5" ht="15.75" x14ac:dyDescent="0.25">
      <c r="A275" s="126" t="s">
        <v>9833</v>
      </c>
      <c r="B275" s="127" cm="1">
        <f t="array" ref="B275">IF(ROW() &lt; ROW(INDEX(harvest[experiment_ID],ROWS(harvest[experiment_ID]))), COUNTIF(INDEX(harvest[experiment_ID],1):harvest[[#This Row],[experiment_ID]],harvest[[#This Row],[experiment_ID]]), "")</f>
        <v>1</v>
      </c>
      <c r="C275" s="126"/>
      <c r="D275" s="126"/>
      <c r="E275" s="126"/>
    </row>
    <row r="276" spans="1:5" ht="15.75" x14ac:dyDescent="0.25">
      <c r="A276" s="126" t="s">
        <v>9834</v>
      </c>
      <c r="B276" s="127" cm="1">
        <f t="array" ref="B276">IF(ROW() &lt; ROW(INDEX(harvest[experiment_ID],ROWS(harvest[experiment_ID]))), COUNTIF(INDEX(harvest[experiment_ID],1):harvest[[#This Row],[experiment_ID]],harvest[[#This Row],[experiment_ID]]), "")</f>
        <v>1</v>
      </c>
      <c r="C276" s="126"/>
      <c r="D276" s="126"/>
      <c r="E276" s="126"/>
    </row>
    <row r="277" spans="1:5" ht="15.75" x14ac:dyDescent="0.25">
      <c r="A277" s="126" t="s">
        <v>9811</v>
      </c>
      <c r="B277" s="127" cm="1">
        <f t="array" ref="B277">IF(ROW() &lt; ROW(INDEX(harvest[experiment_ID],ROWS(harvest[experiment_ID]))), COUNTIF(INDEX(harvest[experiment_ID],1):harvest[[#This Row],[experiment_ID]],harvest[[#This Row],[experiment_ID]]), "")</f>
        <v>1</v>
      </c>
      <c r="C277" s="126"/>
      <c r="D277" s="126"/>
      <c r="E277" s="126"/>
    </row>
    <row r="278" spans="1:5" x14ac:dyDescent="0.25">
      <c r="A278" s="126" t="s">
        <v>9943</v>
      </c>
      <c r="B278" s="127" cm="1">
        <f t="array" ref="B278">IF(ROW() &lt; ROW(INDEX(harvest[experiment_ID],ROWS(harvest[experiment_ID]))), COUNTIF(INDEX(harvest[experiment_ID],1):harvest[[#This Row],[experiment_ID]],harvest[[#This Row],[experiment_ID]]), "")</f>
        <v>1</v>
      </c>
      <c r="C278" s="126"/>
      <c r="D278" s="126"/>
      <c r="E278" s="126"/>
    </row>
    <row r="279" spans="1:5" x14ac:dyDescent="0.25">
      <c r="A279" s="126" t="s">
        <v>9944</v>
      </c>
      <c r="B279" s="127" cm="1">
        <f t="array" ref="B279">IF(ROW() &lt; ROW(INDEX(harvest[experiment_ID],ROWS(harvest[experiment_ID]))), COUNTIF(INDEX(harvest[experiment_ID],1):harvest[[#This Row],[experiment_ID]],harvest[[#This Row],[experiment_ID]]), "")</f>
        <v>1</v>
      </c>
      <c r="C279" s="126"/>
      <c r="D279" s="126"/>
      <c r="E279" s="126"/>
    </row>
    <row r="280" spans="1:5" x14ac:dyDescent="0.25">
      <c r="A280" s="126" t="s">
        <v>9945</v>
      </c>
      <c r="B280" s="127" cm="1">
        <f t="array" ref="B280">IF(ROW() &lt; ROW(INDEX(harvest[experiment_ID],ROWS(harvest[experiment_ID]))), COUNTIF(INDEX(harvest[experiment_ID],1):harvest[[#This Row],[experiment_ID]],harvest[[#This Row],[experiment_ID]]), "")</f>
        <v>1</v>
      </c>
      <c r="C280" s="126" t="s">
        <v>9982</v>
      </c>
      <c r="D280" s="126"/>
      <c r="E280" s="126"/>
    </row>
    <row r="281" spans="1:5" x14ac:dyDescent="0.25">
      <c r="A281" s="126" t="s">
        <v>9945</v>
      </c>
      <c r="B281" s="127" cm="1">
        <f t="array" ref="B281">IF(ROW() &lt; ROW(INDEX(harvest[experiment_ID],ROWS(harvest[experiment_ID]))), COUNTIF(INDEX(harvest[experiment_ID],1):harvest[[#This Row],[experiment_ID]],harvest[[#This Row],[experiment_ID]]), "")</f>
        <v>2</v>
      </c>
      <c r="C281" s="126" t="s">
        <v>9925</v>
      </c>
      <c r="D281" s="126"/>
      <c r="E281" s="126"/>
    </row>
    <row r="282" spans="1:5" x14ac:dyDescent="0.25">
      <c r="A282" s="126" t="s">
        <v>9946</v>
      </c>
      <c r="B282" s="127" cm="1">
        <f t="array" ref="B282">IF(ROW() &lt; ROW(INDEX(harvest[experiment_ID],ROWS(harvest[experiment_ID]))), COUNTIF(INDEX(harvest[experiment_ID],1):harvest[[#This Row],[experiment_ID]],harvest[[#This Row],[experiment_ID]]), "")</f>
        <v>1</v>
      </c>
      <c r="C282" s="126"/>
      <c r="D282" s="126"/>
      <c r="E282" s="126"/>
    </row>
    <row r="283" spans="1:5" x14ac:dyDescent="0.25">
      <c r="A283" s="126" t="s">
        <v>9947</v>
      </c>
      <c r="B283" s="127" cm="1">
        <f t="array" ref="B283">IF(ROW() &lt; ROW(INDEX(harvest[experiment_ID],ROWS(harvest[experiment_ID]))), COUNTIF(INDEX(harvest[experiment_ID],1):harvest[[#This Row],[experiment_ID]],harvest[[#This Row],[experiment_ID]]), "")</f>
        <v>1</v>
      </c>
      <c r="C283" s="126"/>
      <c r="D283" s="126"/>
      <c r="E283" s="126"/>
    </row>
    <row r="284" spans="1:5" x14ac:dyDescent="0.25">
      <c r="A284" s="126" t="s">
        <v>9948</v>
      </c>
      <c r="B284" s="127" cm="1">
        <f t="array" ref="B284">IF(ROW() &lt; ROW(INDEX(harvest[experiment_ID],ROWS(harvest[experiment_ID]))), COUNTIF(INDEX(harvest[experiment_ID],1):harvest[[#This Row],[experiment_ID]],harvest[[#This Row],[experiment_ID]]), "")</f>
        <v>1</v>
      </c>
      <c r="C284" s="126"/>
      <c r="D284" s="126"/>
      <c r="E284" s="126"/>
    </row>
    <row r="285" spans="1:5" x14ac:dyDescent="0.25">
      <c r="A285" s="126" t="s">
        <v>9949</v>
      </c>
      <c r="B285" s="127" cm="1">
        <f t="array" ref="B285">IF(ROW() &lt; ROW(INDEX(harvest[experiment_ID],ROWS(harvest[experiment_ID]))), COUNTIF(INDEX(harvest[experiment_ID],1):harvest[[#This Row],[experiment_ID]],harvest[[#This Row],[experiment_ID]]), "")</f>
        <v>1</v>
      </c>
      <c r="C285" s="126"/>
      <c r="D285" s="126"/>
      <c r="E285" s="126"/>
    </row>
    <row r="286" spans="1:5" x14ac:dyDescent="0.25">
      <c r="A286" s="126" t="s">
        <v>9950</v>
      </c>
      <c r="B286" s="127" cm="1">
        <f t="array" ref="B286">IF(ROW() &lt; ROW(INDEX(harvest[experiment_ID],ROWS(harvest[experiment_ID]))), COUNTIF(INDEX(harvest[experiment_ID],1):harvest[[#This Row],[experiment_ID]],harvest[[#This Row],[experiment_ID]]), "")</f>
        <v>1</v>
      </c>
      <c r="C286" s="126"/>
      <c r="D286" s="126"/>
      <c r="E286" s="126"/>
    </row>
    <row r="287" spans="1:5" x14ac:dyDescent="0.25">
      <c r="A287" s="126" t="s">
        <v>9951</v>
      </c>
      <c r="B287" s="127" cm="1">
        <f t="array" ref="B287">IF(ROW() &lt; ROW(INDEX(harvest[experiment_ID],ROWS(harvest[experiment_ID]))), COUNTIF(INDEX(harvest[experiment_ID],1):harvest[[#This Row],[experiment_ID]],harvest[[#This Row],[experiment_ID]]), "")</f>
        <v>1</v>
      </c>
      <c r="C287" s="126" t="s">
        <v>9983</v>
      </c>
      <c r="D287" s="126"/>
      <c r="E287" s="126"/>
    </row>
    <row r="288" spans="1:5" x14ac:dyDescent="0.25">
      <c r="A288" s="126" t="s">
        <v>9951</v>
      </c>
      <c r="B288" s="127" cm="1">
        <f t="array" ref="B288">IF(ROW() &lt; ROW(INDEX(harvest[experiment_ID],ROWS(harvest[experiment_ID]))), COUNTIF(INDEX(harvest[experiment_ID],1):harvest[[#This Row],[experiment_ID]],harvest[[#This Row],[experiment_ID]]), "")</f>
        <v>2</v>
      </c>
      <c r="C288" s="126" t="s">
        <v>7475</v>
      </c>
      <c r="D288" s="126"/>
      <c r="E288" s="126"/>
    </row>
    <row r="289" spans="1:5" x14ac:dyDescent="0.25">
      <c r="A289" s="126" t="s">
        <v>9952</v>
      </c>
      <c r="B289" s="127" cm="1">
        <f t="array" ref="B289">IF(ROW() &lt; ROW(INDEX(harvest[experiment_ID],ROWS(harvest[experiment_ID]))), COUNTIF(INDEX(harvest[experiment_ID],1):harvest[[#This Row],[experiment_ID]],harvest[[#This Row],[experiment_ID]]), "")</f>
        <v>1</v>
      </c>
      <c r="C289" s="126"/>
      <c r="D289" s="126"/>
      <c r="E289" s="126"/>
    </row>
    <row r="290" spans="1:5" x14ac:dyDescent="0.25">
      <c r="A290" s="126" t="s">
        <v>9953</v>
      </c>
      <c r="B290" s="127" cm="1">
        <f t="array" ref="B290">IF(ROW() &lt; ROW(INDEX(harvest[experiment_ID],ROWS(harvest[experiment_ID]))), COUNTIF(INDEX(harvest[experiment_ID],1):harvest[[#This Row],[experiment_ID]],harvest[[#This Row],[experiment_ID]]), "")</f>
        <v>1</v>
      </c>
      <c r="C290" s="126"/>
      <c r="D290" s="126"/>
      <c r="E290" s="126"/>
    </row>
    <row r="291" spans="1:5" x14ac:dyDescent="0.25">
      <c r="A291" s="126" t="s">
        <v>9954</v>
      </c>
      <c r="B291" s="127" cm="1">
        <f t="array" ref="B291">IF(ROW() &lt; ROW(INDEX(harvest[experiment_ID],ROWS(harvest[experiment_ID]))), COUNTIF(INDEX(harvest[experiment_ID],1):harvest[[#This Row],[experiment_ID]],harvest[[#This Row],[experiment_ID]]), "")</f>
        <v>1</v>
      </c>
      <c r="C291" s="126"/>
      <c r="D291" s="126"/>
      <c r="E291" s="126"/>
    </row>
    <row r="292" spans="1:5" x14ac:dyDescent="0.25">
      <c r="A292" s="126" t="s">
        <v>10042</v>
      </c>
      <c r="B292" s="127" cm="1">
        <f t="array" ref="B292">IF(ROW() &lt; ROW(INDEX(harvest[experiment_ID],ROWS(harvest[experiment_ID]))), COUNTIF(INDEX(harvest[experiment_ID],1):harvest[[#This Row],[experiment_ID]],harvest[[#This Row],[experiment_ID]]), "")</f>
        <v>1</v>
      </c>
      <c r="C292" s="126"/>
      <c r="D292" s="126"/>
      <c r="E292" s="126"/>
    </row>
    <row r="293" spans="1:5" x14ac:dyDescent="0.25">
      <c r="A293" s="126" t="s">
        <v>10043</v>
      </c>
      <c r="B293" s="127" cm="1">
        <f t="array" ref="B293">IF(ROW() &lt; ROW(INDEX(harvest[experiment_ID],ROWS(harvest[experiment_ID]))), COUNTIF(INDEX(harvest[experiment_ID],1):harvest[[#This Row],[experiment_ID]],harvest[[#This Row],[experiment_ID]]), "")</f>
        <v>1</v>
      </c>
      <c r="C293" s="126"/>
      <c r="D293" s="126"/>
      <c r="E293" s="126"/>
    </row>
    <row r="294" spans="1:5" x14ac:dyDescent="0.25">
      <c r="A294" s="126" t="s">
        <v>10044</v>
      </c>
      <c r="B294" s="127" cm="1">
        <f t="array" ref="B294">IF(ROW() &lt; ROW(INDEX(harvest[experiment_ID],ROWS(harvest[experiment_ID]))), COUNTIF(INDEX(harvest[experiment_ID],1):harvest[[#This Row],[experiment_ID]],harvest[[#This Row],[experiment_ID]]), "")</f>
        <v>1</v>
      </c>
      <c r="C294" s="126"/>
      <c r="D294" s="126"/>
      <c r="E294" s="126"/>
    </row>
    <row r="295" spans="1:5" x14ac:dyDescent="0.25">
      <c r="A295" s="126" t="s">
        <v>10045</v>
      </c>
      <c r="B295" s="127" cm="1">
        <f t="array" ref="B295">IF(ROW() &lt; ROW(INDEX(harvest[experiment_ID],ROWS(harvest[experiment_ID]))), COUNTIF(INDEX(harvest[experiment_ID],1):harvest[[#This Row],[experiment_ID]],harvest[[#This Row],[experiment_ID]]), "")</f>
        <v>1</v>
      </c>
      <c r="C295" s="126"/>
      <c r="D295" s="126"/>
      <c r="E295" s="126"/>
    </row>
    <row r="296" spans="1:5" x14ac:dyDescent="0.25">
      <c r="A296" s="126" t="s">
        <v>10046</v>
      </c>
      <c r="B296" s="127" cm="1">
        <f t="array" ref="B296">IF(ROW() &lt; ROW(INDEX(harvest[experiment_ID],ROWS(harvest[experiment_ID]))), COUNTIF(INDEX(harvest[experiment_ID],1):harvest[[#This Row],[experiment_ID]],harvest[[#This Row],[experiment_ID]]), "")</f>
        <v>1</v>
      </c>
      <c r="C296" s="126"/>
      <c r="D296" s="126"/>
      <c r="E296" s="126"/>
    </row>
    <row r="297" spans="1:5" x14ac:dyDescent="0.25">
      <c r="A297" s="126" t="s">
        <v>10047</v>
      </c>
      <c r="B297" s="127" cm="1">
        <f t="array" ref="B297">IF(ROW() &lt; ROW(INDEX(harvest[experiment_ID],ROWS(harvest[experiment_ID]))), COUNTIF(INDEX(harvest[experiment_ID],1):harvest[[#This Row],[experiment_ID]],harvest[[#This Row],[experiment_ID]]), "")</f>
        <v>1</v>
      </c>
      <c r="C297" s="126"/>
      <c r="D297" s="126"/>
      <c r="E297" s="126"/>
    </row>
    <row r="298" spans="1:5" x14ac:dyDescent="0.25">
      <c r="A298" s="126" t="s">
        <v>10048</v>
      </c>
      <c r="B298" s="127" cm="1">
        <f t="array" ref="B298">IF(ROW() &lt; ROW(INDEX(harvest[experiment_ID],ROWS(harvest[experiment_ID]))), COUNTIF(INDEX(harvest[experiment_ID],1):harvest[[#This Row],[experiment_ID]],harvest[[#This Row],[experiment_ID]]), "")</f>
        <v>1</v>
      </c>
      <c r="C298" s="126"/>
      <c r="D298" s="126"/>
      <c r="E298" s="126"/>
    </row>
    <row r="299" spans="1:5" x14ac:dyDescent="0.25">
      <c r="A299" s="126" t="s">
        <v>10049</v>
      </c>
      <c r="B299" s="127" cm="1">
        <f t="array" ref="B299">IF(ROW() &lt; ROW(INDEX(harvest[experiment_ID],ROWS(harvest[experiment_ID]))), COUNTIF(INDEX(harvest[experiment_ID],1):harvest[[#This Row],[experiment_ID]],harvest[[#This Row],[experiment_ID]]), "")</f>
        <v>1</v>
      </c>
      <c r="C299" s="126"/>
      <c r="D299" s="126"/>
      <c r="E299" s="126"/>
    </row>
    <row r="300" spans="1:5" x14ac:dyDescent="0.25">
      <c r="A300" s="126" t="s">
        <v>10050</v>
      </c>
      <c r="B300" s="127" cm="1">
        <f t="array" ref="B300">IF(ROW() &lt; ROW(INDEX(harvest[experiment_ID],ROWS(harvest[experiment_ID]))), COUNTIF(INDEX(harvest[experiment_ID],1):harvest[[#This Row],[experiment_ID]],harvest[[#This Row],[experiment_ID]]), "")</f>
        <v>1</v>
      </c>
      <c r="C300" s="126"/>
      <c r="D300" s="126"/>
      <c r="E300" s="126"/>
    </row>
    <row r="301" spans="1:5" x14ac:dyDescent="0.25">
      <c r="A301" s="126" t="s">
        <v>10051</v>
      </c>
      <c r="B301" s="127" cm="1">
        <f t="array" ref="B301">IF(ROW() &lt; ROW(INDEX(harvest[experiment_ID],ROWS(harvest[experiment_ID]))), COUNTIF(INDEX(harvest[experiment_ID],1):harvest[[#This Row],[experiment_ID]],harvest[[#This Row],[experiment_ID]]), "")</f>
        <v>1</v>
      </c>
      <c r="C301" s="126"/>
      <c r="D301" s="126"/>
      <c r="E301" s="126"/>
    </row>
    <row r="302" spans="1:5" x14ac:dyDescent="0.25">
      <c r="A302" s="126" t="s">
        <v>10052</v>
      </c>
      <c r="B302" s="127" cm="1">
        <f t="array" ref="B302">IF(ROW() &lt; ROW(INDEX(harvest[experiment_ID],ROWS(harvest[experiment_ID]))), COUNTIF(INDEX(harvest[experiment_ID],1):harvest[[#This Row],[experiment_ID]],harvest[[#This Row],[experiment_ID]]), "")</f>
        <v>1</v>
      </c>
      <c r="C302" s="126"/>
      <c r="D302" s="126"/>
      <c r="E302" s="126"/>
    </row>
    <row r="303" spans="1:5" x14ac:dyDescent="0.25">
      <c r="A303" s="126" t="s">
        <v>10053</v>
      </c>
      <c r="B303" s="127" cm="1">
        <f t="array" ref="B303">IF(ROW() &lt; ROW(INDEX(harvest[experiment_ID],ROWS(harvest[experiment_ID]))), COUNTIF(INDEX(harvest[experiment_ID],1):harvest[[#This Row],[experiment_ID]],harvest[[#This Row],[experiment_ID]]), "")</f>
        <v>1</v>
      </c>
      <c r="C303" s="126"/>
      <c r="D303" s="126"/>
      <c r="E303" s="126"/>
    </row>
    <row r="304" spans="1:5" x14ac:dyDescent="0.25">
      <c r="A304" s="126" t="s">
        <v>10054</v>
      </c>
      <c r="B304" s="127" cm="1">
        <f t="array" ref="B304">IF(ROW() &lt; ROW(INDEX(harvest[experiment_ID],ROWS(harvest[experiment_ID]))), COUNTIF(INDEX(harvest[experiment_ID],1):harvest[[#This Row],[experiment_ID]],harvest[[#This Row],[experiment_ID]]), "")</f>
        <v>1</v>
      </c>
      <c r="C304" s="126"/>
      <c r="D304" s="126"/>
      <c r="E304" s="126"/>
    </row>
    <row r="305" spans="1:5" x14ac:dyDescent="0.25">
      <c r="A305" s="126" t="s">
        <v>10055</v>
      </c>
      <c r="B305" s="127" cm="1">
        <f t="array" ref="B305">IF(ROW() &lt; ROW(INDEX(harvest[experiment_ID],ROWS(harvest[experiment_ID]))), COUNTIF(INDEX(harvest[experiment_ID],1):harvest[[#This Row],[experiment_ID]],harvest[[#This Row],[experiment_ID]]), "")</f>
        <v>1</v>
      </c>
      <c r="C305" s="126"/>
      <c r="D305" s="126"/>
      <c r="E305" s="126"/>
    </row>
    <row r="306" spans="1:5" x14ac:dyDescent="0.25">
      <c r="A306" s="126" t="s">
        <v>10056</v>
      </c>
      <c r="B306" s="127" cm="1">
        <f t="array" ref="B306">IF(ROW() &lt; ROW(INDEX(harvest[experiment_ID],ROWS(harvest[experiment_ID]))), COUNTIF(INDEX(harvest[experiment_ID],1):harvest[[#This Row],[experiment_ID]],harvest[[#This Row],[experiment_ID]]), "")</f>
        <v>1</v>
      </c>
      <c r="C306" s="126"/>
      <c r="D306" s="126"/>
      <c r="E306" s="126"/>
    </row>
    <row r="307" spans="1:5" x14ac:dyDescent="0.25">
      <c r="A307" s="126" t="s">
        <v>10057</v>
      </c>
      <c r="B307" s="127" cm="1">
        <f t="array" ref="B307">IF(ROW() &lt; ROW(INDEX(harvest[experiment_ID],ROWS(harvest[experiment_ID]))), COUNTIF(INDEX(harvest[experiment_ID],1):harvest[[#This Row],[experiment_ID]],harvest[[#This Row],[experiment_ID]]), "")</f>
        <v>1</v>
      </c>
      <c r="C307" s="126"/>
      <c r="D307" s="126"/>
      <c r="E307" s="126"/>
    </row>
    <row r="308" spans="1:5" x14ac:dyDescent="0.25">
      <c r="A308" s="126" t="s">
        <v>10058</v>
      </c>
      <c r="B308" s="127" cm="1">
        <f t="array" ref="B308">IF(ROW() &lt; ROW(INDEX(harvest[experiment_ID],ROWS(harvest[experiment_ID]))), COUNTIF(INDEX(harvest[experiment_ID],1):harvest[[#This Row],[experiment_ID]],harvest[[#This Row],[experiment_ID]]), "")</f>
        <v>1</v>
      </c>
      <c r="C308" s="126"/>
      <c r="D308" s="126"/>
      <c r="E308" s="126"/>
    </row>
    <row r="309" spans="1:5" x14ac:dyDescent="0.25">
      <c r="A309" s="126" t="s">
        <v>10059</v>
      </c>
      <c r="B309" s="127" cm="1">
        <f t="array" ref="B309">IF(ROW() &lt; ROW(INDEX(harvest[experiment_ID],ROWS(harvest[experiment_ID]))), COUNTIF(INDEX(harvest[experiment_ID],1):harvest[[#This Row],[experiment_ID]],harvest[[#This Row],[experiment_ID]]), "")</f>
        <v>1</v>
      </c>
      <c r="C309" s="126"/>
      <c r="D309" s="126"/>
      <c r="E309" s="126"/>
    </row>
    <row r="310" spans="1:5" x14ac:dyDescent="0.25">
      <c r="A310" s="126" t="s">
        <v>10060</v>
      </c>
      <c r="B310" s="127" cm="1">
        <f t="array" ref="B310">IF(ROW() &lt; ROW(INDEX(harvest[experiment_ID],ROWS(harvest[experiment_ID]))), COUNTIF(INDEX(harvest[experiment_ID],1):harvest[[#This Row],[experiment_ID]],harvest[[#This Row],[experiment_ID]]), "")</f>
        <v>1</v>
      </c>
      <c r="C310" s="126"/>
      <c r="D310" s="126"/>
      <c r="E310" s="126"/>
    </row>
    <row r="311" spans="1:5" x14ac:dyDescent="0.25">
      <c r="A311" s="126" t="s">
        <v>10061</v>
      </c>
      <c r="B311" s="127" cm="1">
        <f t="array" ref="B311">IF(ROW() &lt; ROW(INDEX(harvest[experiment_ID],ROWS(harvest[experiment_ID]))), COUNTIF(INDEX(harvest[experiment_ID],1):harvest[[#This Row],[experiment_ID]],harvest[[#This Row],[experiment_ID]]), "")</f>
        <v>1</v>
      </c>
      <c r="C311" s="126"/>
      <c r="D311" s="126"/>
      <c r="E311" s="126"/>
    </row>
    <row r="312" spans="1:5" x14ac:dyDescent="0.25">
      <c r="A312" s="126" t="s">
        <v>10062</v>
      </c>
      <c r="B312" s="127" cm="1">
        <f t="array" ref="B312">IF(ROW() &lt; ROW(INDEX(harvest[experiment_ID],ROWS(harvest[experiment_ID]))), COUNTIF(INDEX(harvest[experiment_ID],1):harvest[[#This Row],[experiment_ID]],harvest[[#This Row],[experiment_ID]]), "")</f>
        <v>1</v>
      </c>
      <c r="C312" s="126"/>
      <c r="D312" s="126"/>
      <c r="E312" s="126"/>
    </row>
    <row r="313" spans="1:5" x14ac:dyDescent="0.25">
      <c r="A313" s="126" t="s">
        <v>10063</v>
      </c>
      <c r="B313" s="127" cm="1">
        <f t="array" ref="B313">IF(ROW() &lt; ROW(INDEX(harvest[experiment_ID],ROWS(harvest[experiment_ID]))), COUNTIF(INDEX(harvest[experiment_ID],1):harvest[[#This Row],[experiment_ID]],harvest[[#This Row],[experiment_ID]]), "")</f>
        <v>1</v>
      </c>
      <c r="C313" s="126"/>
      <c r="D313" s="126"/>
      <c r="E313" s="126"/>
    </row>
    <row r="314" spans="1:5" x14ac:dyDescent="0.25">
      <c r="A314" s="126" t="s">
        <v>10064</v>
      </c>
      <c r="B314" s="127" cm="1">
        <f t="array" ref="B314">IF(ROW() &lt; ROW(INDEX(harvest[experiment_ID],ROWS(harvest[experiment_ID]))), COUNTIF(INDEX(harvest[experiment_ID],1):harvest[[#This Row],[experiment_ID]],harvest[[#This Row],[experiment_ID]]), "")</f>
        <v>1</v>
      </c>
      <c r="C314" s="126"/>
      <c r="D314" s="126"/>
      <c r="E314" s="126"/>
    </row>
    <row r="315" spans="1:5" x14ac:dyDescent="0.25">
      <c r="A315" s="126" t="s">
        <v>10065</v>
      </c>
      <c r="B315" s="127" cm="1">
        <f t="array" ref="B315">IF(ROW() &lt; ROW(INDEX(harvest[experiment_ID],ROWS(harvest[experiment_ID]))), COUNTIF(INDEX(harvest[experiment_ID],1):harvest[[#This Row],[experiment_ID]],harvest[[#This Row],[experiment_ID]]), "")</f>
        <v>1</v>
      </c>
      <c r="C315" s="126"/>
      <c r="D315" s="126"/>
      <c r="E315" s="126"/>
    </row>
    <row r="316" spans="1:5" x14ac:dyDescent="0.25">
      <c r="A316" s="126" t="s">
        <v>10066</v>
      </c>
      <c r="B316" s="127" cm="1">
        <f t="array" ref="B316">IF(ROW() &lt; ROW(INDEX(harvest[experiment_ID],ROWS(harvest[experiment_ID]))), COUNTIF(INDEX(harvest[experiment_ID],1):harvest[[#This Row],[experiment_ID]],harvest[[#This Row],[experiment_ID]]), "")</f>
        <v>1</v>
      </c>
      <c r="C316" s="126"/>
      <c r="D316" s="126"/>
      <c r="E316" s="126"/>
    </row>
    <row r="317" spans="1:5" x14ac:dyDescent="0.25">
      <c r="A317" s="126" t="s">
        <v>10067</v>
      </c>
      <c r="B317" s="127" cm="1">
        <f t="array" ref="B317">IF(ROW() &lt; ROW(INDEX(harvest[experiment_ID],ROWS(harvest[experiment_ID]))), COUNTIF(INDEX(harvest[experiment_ID],1):harvest[[#This Row],[experiment_ID]],harvest[[#This Row],[experiment_ID]]), "")</f>
        <v>1</v>
      </c>
      <c r="C317" s="126"/>
      <c r="D317" s="126"/>
      <c r="E317" s="126"/>
    </row>
    <row r="318" spans="1:5" x14ac:dyDescent="0.25">
      <c r="A318" s="126" t="s">
        <v>10068</v>
      </c>
      <c r="B318" s="127" cm="1">
        <f t="array" ref="B318">IF(ROW() &lt; ROW(INDEX(harvest[experiment_ID],ROWS(harvest[experiment_ID]))), COUNTIF(INDEX(harvest[experiment_ID],1):harvest[[#This Row],[experiment_ID]],harvest[[#This Row],[experiment_ID]]), "")</f>
        <v>1</v>
      </c>
      <c r="C318" s="126"/>
      <c r="D318" s="126"/>
      <c r="E318" s="126"/>
    </row>
    <row r="319" spans="1:5" x14ac:dyDescent="0.25">
      <c r="A319" s="126" t="s">
        <v>10069</v>
      </c>
      <c r="B319" s="127" cm="1">
        <f t="array" ref="B319">IF(ROW() &lt; ROW(INDEX(harvest[experiment_ID],ROWS(harvest[experiment_ID]))), COUNTIF(INDEX(harvest[experiment_ID],1):harvest[[#This Row],[experiment_ID]],harvest[[#This Row],[experiment_ID]]), "")</f>
        <v>1</v>
      </c>
      <c r="C319" s="126"/>
      <c r="D319" s="126"/>
      <c r="E319" s="126"/>
    </row>
    <row r="320" spans="1:5" x14ac:dyDescent="0.25">
      <c r="A320" s="126" t="s">
        <v>10070</v>
      </c>
      <c r="B320" s="127" cm="1">
        <f t="array" ref="B320">IF(ROW() &lt; ROW(INDEX(harvest[experiment_ID],ROWS(harvest[experiment_ID]))), COUNTIF(INDEX(harvest[experiment_ID],1):harvest[[#This Row],[experiment_ID]],harvest[[#This Row],[experiment_ID]]), "")</f>
        <v>1</v>
      </c>
      <c r="C320" s="126"/>
      <c r="D320" s="126"/>
      <c r="E320" s="126"/>
    </row>
    <row r="321" spans="1:5" x14ac:dyDescent="0.25">
      <c r="A321" s="126" t="s">
        <v>10071</v>
      </c>
      <c r="B321" s="127" cm="1">
        <f t="array" ref="B321">IF(ROW() &lt; ROW(INDEX(harvest[experiment_ID],ROWS(harvest[experiment_ID]))), COUNTIF(INDEX(harvest[experiment_ID],1):harvest[[#This Row],[experiment_ID]],harvest[[#This Row],[experiment_ID]]), "")</f>
        <v>1</v>
      </c>
      <c r="C321" s="126"/>
      <c r="D321" s="126"/>
      <c r="E321" s="126"/>
    </row>
    <row r="322" spans="1:5" x14ac:dyDescent="0.25">
      <c r="A322" s="126" t="s">
        <v>10072</v>
      </c>
      <c r="B322" s="127" cm="1">
        <f t="array" ref="B322">IF(ROW() &lt; ROW(INDEX(harvest[experiment_ID],ROWS(harvest[experiment_ID]))), COUNTIF(INDEX(harvest[experiment_ID],1):harvest[[#This Row],[experiment_ID]],harvest[[#This Row],[experiment_ID]]), "")</f>
        <v>1</v>
      </c>
      <c r="C322" s="126"/>
      <c r="D322" s="126"/>
      <c r="E322" s="126"/>
    </row>
    <row r="323" spans="1:5" x14ac:dyDescent="0.25">
      <c r="A323" s="126" t="s">
        <v>10073</v>
      </c>
      <c r="B323" s="127" cm="1">
        <f t="array" ref="B323">IF(ROW() &lt; ROW(INDEX(harvest[experiment_ID],ROWS(harvest[experiment_ID]))), COUNTIF(INDEX(harvest[experiment_ID],1):harvest[[#This Row],[experiment_ID]],harvest[[#This Row],[experiment_ID]]), "")</f>
        <v>1</v>
      </c>
      <c r="C323" s="126"/>
      <c r="D323" s="126"/>
      <c r="E323" s="126"/>
    </row>
    <row r="324" spans="1:5" x14ac:dyDescent="0.25">
      <c r="A324" s="126" t="s">
        <v>10074</v>
      </c>
      <c r="B324" s="127" cm="1">
        <f t="array" ref="B324">IF(ROW() &lt; ROW(INDEX(harvest[experiment_ID],ROWS(harvest[experiment_ID]))), COUNTIF(INDEX(harvest[experiment_ID],1):harvest[[#This Row],[experiment_ID]],harvest[[#This Row],[experiment_ID]]), "")</f>
        <v>1</v>
      </c>
      <c r="C324" s="126"/>
      <c r="D324" s="126"/>
      <c r="E324" s="126"/>
    </row>
    <row r="325" spans="1:5" x14ac:dyDescent="0.25">
      <c r="A325" s="126" t="s">
        <v>10075</v>
      </c>
      <c r="B325" s="127" cm="1">
        <f t="array" ref="B325">IF(ROW() &lt; ROW(INDEX(harvest[experiment_ID],ROWS(harvest[experiment_ID]))), COUNTIF(INDEX(harvest[experiment_ID],1):harvest[[#This Row],[experiment_ID]],harvest[[#This Row],[experiment_ID]]), "")</f>
        <v>1</v>
      </c>
      <c r="C325" s="126"/>
      <c r="D325" s="126"/>
      <c r="E325" s="126"/>
    </row>
    <row r="326" spans="1:5" x14ac:dyDescent="0.25">
      <c r="A326" s="126" t="s">
        <v>10076</v>
      </c>
      <c r="B326" s="127" cm="1">
        <f t="array" ref="B326">IF(ROW() &lt; ROW(INDEX(harvest[experiment_ID],ROWS(harvest[experiment_ID]))), COUNTIF(INDEX(harvest[experiment_ID],1):harvest[[#This Row],[experiment_ID]],harvest[[#This Row],[experiment_ID]]), "")</f>
        <v>1</v>
      </c>
      <c r="C326" s="126"/>
      <c r="D326" s="126"/>
      <c r="E326" s="126"/>
    </row>
    <row r="327" spans="1:5" x14ac:dyDescent="0.25">
      <c r="A327" s="126" t="s">
        <v>10077</v>
      </c>
      <c r="B327" s="127" cm="1">
        <f t="array" ref="B327">IF(ROW() &lt; ROW(INDEX(harvest[experiment_ID],ROWS(harvest[experiment_ID]))), COUNTIF(INDEX(harvest[experiment_ID],1):harvest[[#This Row],[experiment_ID]],harvest[[#This Row],[experiment_ID]]), "")</f>
        <v>1</v>
      </c>
      <c r="C327" s="126"/>
      <c r="D327" s="126"/>
      <c r="E327" s="126"/>
    </row>
    <row r="328" spans="1:5" x14ac:dyDescent="0.25">
      <c r="A328" s="126" t="s">
        <v>10078</v>
      </c>
      <c r="B328" s="127" cm="1">
        <f t="array" ref="B328">IF(ROW() &lt; ROW(INDEX(harvest[experiment_ID],ROWS(harvest[experiment_ID]))), COUNTIF(INDEX(harvest[experiment_ID],1):harvest[[#This Row],[experiment_ID]],harvest[[#This Row],[experiment_ID]]), "")</f>
        <v>1</v>
      </c>
      <c r="C328" s="126"/>
      <c r="D328" s="126"/>
      <c r="E328" s="126"/>
    </row>
    <row r="329" spans="1:5" x14ac:dyDescent="0.25">
      <c r="A329" s="126" t="s">
        <v>10079</v>
      </c>
      <c r="B329" s="127" cm="1">
        <f t="array" ref="B329">IF(ROW() &lt; ROW(INDEX(harvest[experiment_ID],ROWS(harvest[experiment_ID]))), COUNTIF(INDEX(harvest[experiment_ID],1):harvest[[#This Row],[experiment_ID]],harvest[[#This Row],[experiment_ID]]), "")</f>
        <v>1</v>
      </c>
      <c r="C329" s="126"/>
      <c r="D329" s="126"/>
      <c r="E329" s="126"/>
    </row>
    <row r="330" spans="1:5" x14ac:dyDescent="0.25">
      <c r="A330" s="126" t="s">
        <v>10080</v>
      </c>
      <c r="B330" s="127" cm="1">
        <f t="array" ref="B330">IF(ROW() &lt; ROW(INDEX(harvest[experiment_ID],ROWS(harvest[experiment_ID]))), COUNTIF(INDEX(harvest[experiment_ID],1):harvest[[#This Row],[experiment_ID]],harvest[[#This Row],[experiment_ID]]), "")</f>
        <v>1</v>
      </c>
      <c r="C330" s="126"/>
      <c r="D330" s="126"/>
      <c r="E330" s="126"/>
    </row>
    <row r="331" spans="1:5" x14ac:dyDescent="0.25">
      <c r="A331" s="126"/>
      <c r="B331" s="127" t="str" cm="1">
        <f t="array" ref="B331">IF(ROW() &lt; ROW(INDEX(harvest[experiment_ID],ROWS(harvest[experiment_ID]))), COUNTIF(INDEX(harvest[experiment_ID],1):harvest[[#This Row],[experiment_ID]],harvest[[#This Row],[experiment_ID]]), "")</f>
        <v/>
      </c>
      <c r="C331" s="126"/>
      <c r="D331" s="126"/>
      <c r="E331" s="126"/>
    </row>
  </sheetData>
  <mergeCells count="1">
    <mergeCell ref="A1:H1"/>
  </mergeCells>
  <phoneticPr fontId="23" type="noConversion"/>
  <dataValidations count="2">
    <dataValidation allowBlank="1" showDropDown="1" showInputMessage="1" showErrorMessage="1" sqref="C5:C287 C289:C321" xr:uid="{A59DDF80-8D67-4F50-810C-C74DB79457AD}"/>
    <dataValidation type="list" allowBlank="1" showInputMessage="1" showErrorMessage="1" sqref="A5:A315"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375"/>
  <sheetViews>
    <sheetView zoomScaleNormal="100" workbookViewId="0">
      <pane ySplit="4" topLeftCell="A328" activePane="bottomLeft" state="frozen"/>
      <selection pane="bottomLeft" activeCell="I345" sqref="I345"/>
    </sheetView>
  </sheetViews>
  <sheetFormatPr defaultColWidth="8.85546875" defaultRowHeight="15" x14ac:dyDescent="0.25"/>
  <cols>
    <col min="1" max="1" width="27.5703125" customWidth="1"/>
    <col min="2" max="2" width="10.7109375" customWidth="1"/>
    <col min="3" max="26" width="20.7109375" customWidth="1"/>
  </cols>
  <sheetData>
    <row r="1" spans="1:14" ht="150" customHeight="1" x14ac:dyDescent="0.25">
      <c r="A1" s="215" t="s">
        <v>6595</v>
      </c>
      <c r="B1" s="215"/>
      <c r="C1" s="215"/>
      <c r="D1" s="215"/>
      <c r="E1" s="215"/>
      <c r="F1" s="215"/>
      <c r="G1" s="215"/>
      <c r="H1" s="215"/>
    </row>
    <row r="2" spans="1:14" ht="28.5" customHeight="1" x14ac:dyDescent="0.25">
      <c r="A2" s="29"/>
      <c r="B2" s="29"/>
    </row>
    <row r="3" spans="1:14" s="80" customFormat="1" ht="32.25" customHeight="1" x14ac:dyDescent="0.25">
      <c r="A3" s="15" t="s">
        <v>1923</v>
      </c>
      <c r="B3" s="15" t="s">
        <v>1950</v>
      </c>
      <c r="C3" s="15" t="s">
        <v>2056</v>
      </c>
      <c r="D3" s="15" t="s">
        <v>1953</v>
      </c>
      <c r="E3" s="15" t="s">
        <v>1954</v>
      </c>
      <c r="F3" s="15" t="s">
        <v>3266</v>
      </c>
      <c r="G3" s="15" t="s">
        <v>1896</v>
      </c>
      <c r="H3" s="15" t="s">
        <v>1897</v>
      </c>
      <c r="I3" s="15" t="s">
        <v>3271</v>
      </c>
      <c r="J3" s="16" t="s">
        <v>1895</v>
      </c>
      <c r="K3" s="15" t="s">
        <v>6623</v>
      </c>
      <c r="L3" s="80" t="s">
        <v>9632</v>
      </c>
      <c r="M3" s="16" t="s">
        <v>3269</v>
      </c>
      <c r="N3" s="15" t="s">
        <v>3270</v>
      </c>
    </row>
    <row r="4" spans="1:14" x14ac:dyDescent="0.25">
      <c r="A4" s="4" t="s">
        <v>93</v>
      </c>
      <c r="B4" s="4" t="s">
        <v>129</v>
      </c>
      <c r="C4" s="4" t="s">
        <v>196</v>
      </c>
      <c r="D4" s="4" t="s">
        <v>197</v>
      </c>
      <c r="E4" s="4" t="s">
        <v>199</v>
      </c>
      <c r="F4" s="4" t="s">
        <v>2785</v>
      </c>
      <c r="G4" s="4" t="s">
        <v>200</v>
      </c>
      <c r="H4" s="4" t="s">
        <v>201</v>
      </c>
      <c r="I4" s="4" t="s">
        <v>2788</v>
      </c>
      <c r="J4" s="4" t="s">
        <v>7520</v>
      </c>
      <c r="K4" s="4" t="s">
        <v>198</v>
      </c>
      <c r="L4" s="4" t="s">
        <v>2786</v>
      </c>
      <c r="M4" s="4" t="s">
        <v>2787</v>
      </c>
      <c r="N4" s="4" t="s">
        <v>2789</v>
      </c>
    </row>
    <row r="5" spans="1:14" x14ac:dyDescent="0.25">
      <c r="A5" s="126" t="s">
        <v>9223</v>
      </c>
      <c r="B5" s="127">
        <v>1</v>
      </c>
      <c r="C5" s="21">
        <v>44354</v>
      </c>
      <c r="D5" s="126"/>
      <c r="E5" s="126" t="s">
        <v>788</v>
      </c>
      <c r="F5" s="126"/>
      <c r="G5" s="105"/>
      <c r="H5" s="105"/>
      <c r="I5" s="126"/>
      <c r="J5" s="126"/>
      <c r="K5" s="126"/>
      <c r="L5" s="105"/>
      <c r="M5" s="105"/>
      <c r="N5" s="105"/>
    </row>
    <row r="6" spans="1:14" x14ac:dyDescent="0.25">
      <c r="A6" s="126" t="s">
        <v>9224</v>
      </c>
      <c r="B6" s="127">
        <v>1</v>
      </c>
      <c r="C6" s="21">
        <v>44720</v>
      </c>
      <c r="D6" s="126"/>
      <c r="E6" s="126" t="s">
        <v>788</v>
      </c>
      <c r="F6" s="126"/>
      <c r="G6" s="105"/>
      <c r="H6" s="105"/>
      <c r="I6" s="126"/>
      <c r="J6" s="126"/>
      <c r="K6" s="126"/>
      <c r="L6" s="105"/>
      <c r="M6" s="105"/>
      <c r="N6" s="105"/>
    </row>
    <row r="7" spans="1:14" x14ac:dyDescent="0.25">
      <c r="A7" s="126" t="s">
        <v>9236</v>
      </c>
      <c r="B7" s="127">
        <v>1</v>
      </c>
      <c r="C7" s="21">
        <v>34115</v>
      </c>
      <c r="D7" s="126"/>
      <c r="E7" s="126" t="s">
        <v>788</v>
      </c>
      <c r="F7" s="126"/>
      <c r="G7" s="105"/>
      <c r="H7" s="105"/>
      <c r="I7" s="126"/>
      <c r="J7" s="126" t="s">
        <v>8616</v>
      </c>
      <c r="K7" s="126"/>
      <c r="L7" s="105"/>
      <c r="M7" s="105"/>
      <c r="N7" s="105"/>
    </row>
    <row r="8" spans="1:14" x14ac:dyDescent="0.25">
      <c r="A8" s="126" t="s">
        <v>9237</v>
      </c>
      <c r="B8" s="127">
        <v>1</v>
      </c>
      <c r="C8" s="21">
        <v>34486</v>
      </c>
      <c r="D8" s="126"/>
      <c r="E8" s="126" t="s">
        <v>788</v>
      </c>
      <c r="F8" s="126"/>
      <c r="G8" s="105"/>
      <c r="H8" s="105"/>
      <c r="I8" s="126"/>
      <c r="J8" s="126"/>
      <c r="K8" s="126"/>
      <c r="L8" s="105"/>
      <c r="M8" s="105"/>
      <c r="N8" s="105"/>
    </row>
    <row r="9" spans="1:14" x14ac:dyDescent="0.25">
      <c r="A9" s="126" t="s">
        <v>9268</v>
      </c>
      <c r="B9" s="127">
        <v>1</v>
      </c>
      <c r="C9" s="21"/>
      <c r="D9" s="126"/>
      <c r="E9" s="126"/>
      <c r="F9" s="126"/>
      <c r="G9" s="105"/>
      <c r="H9" s="105"/>
      <c r="I9" s="126"/>
      <c r="J9" s="126" t="s">
        <v>8681</v>
      </c>
      <c r="K9" s="126"/>
      <c r="L9" s="105"/>
      <c r="M9" s="105"/>
      <c r="N9" s="105"/>
    </row>
    <row r="10" spans="1:14" x14ac:dyDescent="0.25">
      <c r="A10" s="126" t="s">
        <v>9269</v>
      </c>
      <c r="B10" s="127">
        <v>1</v>
      </c>
      <c r="C10" s="21"/>
      <c r="D10" s="126"/>
      <c r="E10" s="126"/>
      <c r="F10" s="126"/>
      <c r="G10" s="105"/>
      <c r="H10" s="105"/>
      <c r="I10" s="126"/>
      <c r="J10" s="126" t="s">
        <v>8681</v>
      </c>
      <c r="K10" s="126"/>
      <c r="L10" s="105"/>
      <c r="M10" s="105"/>
      <c r="N10" s="105"/>
    </row>
    <row r="11" spans="1:14" x14ac:dyDescent="0.25">
      <c r="A11" s="126" t="s">
        <v>9270</v>
      </c>
      <c r="B11" s="127">
        <v>1</v>
      </c>
      <c r="C11" s="21"/>
      <c r="D11" s="126"/>
      <c r="E11" s="126"/>
      <c r="F11" s="126"/>
      <c r="G11" s="105"/>
      <c r="H11" s="105"/>
      <c r="I11" s="126"/>
      <c r="J11" s="126" t="s">
        <v>8681</v>
      </c>
      <c r="K11" s="126"/>
      <c r="L11" s="105"/>
      <c r="M11" s="105"/>
      <c r="N11" s="105"/>
    </row>
    <row r="12" spans="1:14" x14ac:dyDescent="0.25">
      <c r="A12" s="126" t="s">
        <v>9271</v>
      </c>
      <c r="B12" s="127">
        <v>1</v>
      </c>
      <c r="C12" s="21"/>
      <c r="D12" s="126"/>
      <c r="E12" s="126"/>
      <c r="F12" s="126"/>
      <c r="G12" s="105"/>
      <c r="H12" s="105"/>
      <c r="I12" s="126"/>
      <c r="J12" s="126" t="s">
        <v>8681</v>
      </c>
      <c r="K12" s="126"/>
      <c r="L12" s="105"/>
      <c r="M12" s="105"/>
      <c r="N12" s="105"/>
    </row>
    <row r="13" spans="1:14" x14ac:dyDescent="0.25">
      <c r="A13" s="126" t="s">
        <v>9272</v>
      </c>
      <c r="B13" s="127">
        <v>1</v>
      </c>
      <c r="C13" s="21"/>
      <c r="D13" s="126"/>
      <c r="E13" s="126"/>
      <c r="F13" s="126"/>
      <c r="G13" s="105"/>
      <c r="H13" s="105"/>
      <c r="I13" s="126"/>
      <c r="J13" s="126" t="s">
        <v>8681</v>
      </c>
      <c r="K13" s="126"/>
      <c r="L13" s="105"/>
      <c r="M13" s="105"/>
      <c r="N13" s="105"/>
    </row>
    <row r="14" spans="1:14" x14ac:dyDescent="0.25">
      <c r="A14" s="126" t="s">
        <v>9273</v>
      </c>
      <c r="B14" s="127">
        <v>1</v>
      </c>
      <c r="C14" s="21"/>
      <c r="D14" s="126"/>
      <c r="E14" s="126"/>
      <c r="F14" s="126"/>
      <c r="G14" s="105"/>
      <c r="H14" s="105"/>
      <c r="I14" s="126"/>
      <c r="J14" s="126" t="s">
        <v>8681</v>
      </c>
      <c r="K14" s="126"/>
      <c r="L14" s="105"/>
      <c r="M14" s="105"/>
      <c r="N14" s="105"/>
    </row>
    <row r="15" spans="1:14" x14ac:dyDescent="0.25">
      <c r="A15" s="126" t="s">
        <v>9274</v>
      </c>
      <c r="B15" s="127">
        <v>1</v>
      </c>
      <c r="C15" s="21"/>
      <c r="D15" s="126"/>
      <c r="E15" s="126"/>
      <c r="F15" s="126"/>
      <c r="G15" s="105"/>
      <c r="H15" s="105"/>
      <c r="I15" s="126"/>
      <c r="J15" s="126" t="s">
        <v>8681</v>
      </c>
      <c r="K15" s="126"/>
      <c r="L15" s="105"/>
      <c r="M15" s="105"/>
      <c r="N15" s="105"/>
    </row>
    <row r="16" spans="1:14" x14ac:dyDescent="0.25">
      <c r="A16" s="126" t="s">
        <v>9275</v>
      </c>
      <c r="B16" s="127">
        <v>1</v>
      </c>
      <c r="C16" s="21"/>
      <c r="D16" s="126"/>
      <c r="E16" s="126"/>
      <c r="F16" s="126"/>
      <c r="G16" s="105"/>
      <c r="H16" s="105"/>
      <c r="I16" s="126"/>
      <c r="J16" s="126" t="s">
        <v>8681</v>
      </c>
      <c r="K16" s="126"/>
      <c r="L16" s="105"/>
      <c r="M16" s="105"/>
      <c r="N16" s="105"/>
    </row>
    <row r="17" spans="1:14" x14ac:dyDescent="0.25">
      <c r="A17" s="126" t="s">
        <v>9276</v>
      </c>
      <c r="B17" s="127">
        <v>1</v>
      </c>
      <c r="C17" s="21"/>
      <c r="D17" s="126"/>
      <c r="E17" s="126"/>
      <c r="F17" s="126"/>
      <c r="G17" s="105"/>
      <c r="H17" s="105"/>
      <c r="I17" s="126"/>
      <c r="J17" s="126" t="s">
        <v>8681</v>
      </c>
      <c r="K17" s="126"/>
      <c r="L17" s="105"/>
      <c r="M17" s="105"/>
      <c r="N17" s="105"/>
    </row>
    <row r="18" spans="1:14" x14ac:dyDescent="0.25">
      <c r="A18" s="126" t="s">
        <v>9277</v>
      </c>
      <c r="B18" s="127">
        <v>1</v>
      </c>
      <c r="C18" s="21"/>
      <c r="D18" s="126"/>
      <c r="E18" s="126"/>
      <c r="F18" s="126"/>
      <c r="G18" s="105"/>
      <c r="H18" s="105"/>
      <c r="I18" s="126"/>
      <c r="J18" s="126" t="s">
        <v>8681</v>
      </c>
      <c r="K18" s="126"/>
      <c r="L18" s="105"/>
      <c r="M18" s="105"/>
      <c r="N18" s="105"/>
    </row>
    <row r="19" spans="1:14" x14ac:dyDescent="0.25">
      <c r="A19" s="126" t="s">
        <v>9278</v>
      </c>
      <c r="B19" s="127">
        <v>1</v>
      </c>
      <c r="C19" s="21"/>
      <c r="D19" s="126"/>
      <c r="E19" s="126"/>
      <c r="F19" s="126"/>
      <c r="G19" s="105"/>
      <c r="H19" s="105"/>
      <c r="I19" s="126"/>
      <c r="J19" s="126" t="s">
        <v>8681</v>
      </c>
      <c r="K19" s="126"/>
      <c r="L19" s="105"/>
      <c r="M19" s="105"/>
      <c r="N19" s="105"/>
    </row>
    <row r="20" spans="1:14" x14ac:dyDescent="0.25">
      <c r="A20" s="126" t="s">
        <v>9279</v>
      </c>
      <c r="B20" s="127">
        <v>1</v>
      </c>
      <c r="C20" s="21"/>
      <c r="D20" s="126"/>
      <c r="E20" s="126"/>
      <c r="F20" s="126"/>
      <c r="G20" s="105"/>
      <c r="H20" s="105"/>
      <c r="I20" s="126"/>
      <c r="J20" s="126" t="s">
        <v>8681</v>
      </c>
      <c r="K20" s="126"/>
      <c r="L20" s="105"/>
      <c r="M20" s="105"/>
      <c r="N20" s="105"/>
    </row>
    <row r="21" spans="1:14" x14ac:dyDescent="0.25">
      <c r="A21" s="126" t="s">
        <v>9280</v>
      </c>
      <c r="B21" s="127">
        <v>1</v>
      </c>
      <c r="C21" s="21"/>
      <c r="D21" s="126"/>
      <c r="E21" s="126"/>
      <c r="F21" s="126"/>
      <c r="G21" s="105"/>
      <c r="H21" s="105"/>
      <c r="I21" s="126"/>
      <c r="J21" s="126" t="s">
        <v>8681</v>
      </c>
      <c r="K21" s="126"/>
      <c r="L21" s="105"/>
      <c r="M21" s="105"/>
      <c r="N21" s="105"/>
    </row>
    <row r="22" spans="1:14" x14ac:dyDescent="0.25">
      <c r="A22" s="126" t="s">
        <v>9281</v>
      </c>
      <c r="B22" s="127">
        <v>1</v>
      </c>
      <c r="C22" s="21"/>
      <c r="D22" s="126"/>
      <c r="E22" s="126"/>
      <c r="F22" s="126"/>
      <c r="G22" s="105"/>
      <c r="H22" s="105"/>
      <c r="I22" s="126"/>
      <c r="J22" s="126" t="s">
        <v>8681</v>
      </c>
      <c r="K22" s="126"/>
      <c r="L22" s="105"/>
      <c r="M22" s="105"/>
      <c r="N22" s="105"/>
    </row>
    <row r="23" spans="1:14" x14ac:dyDescent="0.25">
      <c r="A23" s="126" t="s">
        <v>9282</v>
      </c>
      <c r="B23" s="127">
        <v>1</v>
      </c>
      <c r="C23" s="21"/>
      <c r="D23" s="126"/>
      <c r="E23" s="126"/>
      <c r="F23" s="126"/>
      <c r="G23" s="105"/>
      <c r="H23" s="105"/>
      <c r="I23" s="126"/>
      <c r="J23" s="126" t="s">
        <v>8681</v>
      </c>
      <c r="K23" s="126"/>
      <c r="L23" s="105"/>
      <c r="M23" s="105"/>
      <c r="N23" s="105"/>
    </row>
    <row r="24" spans="1:14" x14ac:dyDescent="0.25">
      <c r="A24" s="126" t="s">
        <v>9283</v>
      </c>
      <c r="B24" s="127">
        <v>1</v>
      </c>
      <c r="C24" s="21"/>
      <c r="D24" s="126"/>
      <c r="E24" s="126"/>
      <c r="F24" s="126"/>
      <c r="G24" s="105"/>
      <c r="H24" s="105"/>
      <c r="I24" s="126"/>
      <c r="J24" s="126" t="s">
        <v>8681</v>
      </c>
      <c r="K24" s="126"/>
      <c r="L24" s="105"/>
      <c r="M24" s="105"/>
      <c r="N24" s="105"/>
    </row>
    <row r="25" spans="1:14" x14ac:dyDescent="0.25">
      <c r="A25" s="126" t="s">
        <v>9284</v>
      </c>
      <c r="B25" s="127">
        <v>1</v>
      </c>
      <c r="C25" s="21"/>
      <c r="D25" s="126"/>
      <c r="E25" s="126"/>
      <c r="F25" s="126"/>
      <c r="G25" s="105"/>
      <c r="H25" s="105"/>
      <c r="I25" s="126"/>
      <c r="J25" s="126" t="s">
        <v>8681</v>
      </c>
      <c r="K25" s="126"/>
      <c r="L25" s="105"/>
      <c r="M25" s="105"/>
      <c r="N25" s="105"/>
    </row>
    <row r="26" spans="1:14" x14ac:dyDescent="0.25">
      <c r="A26" s="126" t="s">
        <v>9285</v>
      </c>
      <c r="B26" s="127">
        <v>1</v>
      </c>
      <c r="C26" s="21"/>
      <c r="D26" s="126"/>
      <c r="E26" s="126"/>
      <c r="F26" s="126"/>
      <c r="G26" s="105"/>
      <c r="H26" s="105"/>
      <c r="I26" s="126"/>
      <c r="J26" s="126" t="s">
        <v>8681</v>
      </c>
      <c r="K26" s="126"/>
      <c r="L26" s="105"/>
      <c r="M26" s="105"/>
      <c r="N26" s="105"/>
    </row>
    <row r="27" spans="1:14" x14ac:dyDescent="0.25">
      <c r="A27" s="126" t="s">
        <v>9286</v>
      </c>
      <c r="B27" s="127">
        <v>1</v>
      </c>
      <c r="C27" s="21"/>
      <c r="D27" s="126"/>
      <c r="E27" s="126"/>
      <c r="F27" s="126"/>
      <c r="G27" s="105"/>
      <c r="H27" s="105"/>
      <c r="I27" s="126"/>
      <c r="J27" s="126" t="s">
        <v>8681</v>
      </c>
      <c r="K27" s="126"/>
      <c r="L27" s="105"/>
      <c r="M27" s="105"/>
      <c r="N27" s="105"/>
    </row>
    <row r="28" spans="1:14" x14ac:dyDescent="0.25">
      <c r="A28" s="126" t="s">
        <v>9287</v>
      </c>
      <c r="B28" s="127">
        <v>1</v>
      </c>
      <c r="C28" s="21"/>
      <c r="D28" s="126"/>
      <c r="E28" s="126"/>
      <c r="F28" s="126"/>
      <c r="G28" s="105"/>
      <c r="H28" s="105"/>
      <c r="I28" s="126"/>
      <c r="J28" s="126" t="s">
        <v>8681</v>
      </c>
      <c r="K28" s="126"/>
      <c r="L28" s="105"/>
      <c r="M28" s="105"/>
      <c r="N28" s="105"/>
    </row>
    <row r="29" spans="1:14" x14ac:dyDescent="0.25">
      <c r="A29" s="126" t="s">
        <v>9288</v>
      </c>
      <c r="B29" s="127">
        <v>1</v>
      </c>
      <c r="C29" s="21"/>
      <c r="D29" s="126"/>
      <c r="E29" s="126"/>
      <c r="F29" s="126"/>
      <c r="G29" s="105"/>
      <c r="H29" s="105"/>
      <c r="I29" s="126"/>
      <c r="J29" s="126" t="s">
        <v>8681</v>
      </c>
      <c r="K29" s="126"/>
      <c r="L29" s="105"/>
      <c r="M29" s="105"/>
      <c r="N29" s="105"/>
    </row>
    <row r="30" spans="1:14" x14ac:dyDescent="0.25">
      <c r="A30" s="126" t="s">
        <v>9289</v>
      </c>
      <c r="B30" s="127">
        <v>1</v>
      </c>
      <c r="C30" s="21"/>
      <c r="D30" s="126"/>
      <c r="E30" s="126"/>
      <c r="F30" s="126"/>
      <c r="G30" s="105"/>
      <c r="H30" s="105"/>
      <c r="I30" s="126"/>
      <c r="J30" s="126" t="s">
        <v>8681</v>
      </c>
      <c r="K30" s="126"/>
      <c r="L30" s="105"/>
      <c r="M30" s="105"/>
      <c r="N30" s="105"/>
    </row>
    <row r="31" spans="1:14" x14ac:dyDescent="0.25">
      <c r="A31" s="126" t="s">
        <v>9290</v>
      </c>
      <c r="B31" s="127">
        <v>1</v>
      </c>
      <c r="C31" s="21"/>
      <c r="D31" s="126"/>
      <c r="E31" s="126"/>
      <c r="F31" s="126"/>
      <c r="G31" s="105"/>
      <c r="H31" s="105"/>
      <c r="I31" s="126"/>
      <c r="J31" s="126" t="s">
        <v>8681</v>
      </c>
      <c r="K31" s="126"/>
      <c r="L31" s="105"/>
      <c r="M31" s="105"/>
      <c r="N31" s="105"/>
    </row>
    <row r="32" spans="1:14" x14ac:dyDescent="0.25">
      <c r="A32" s="126" t="s">
        <v>9291</v>
      </c>
      <c r="B32" s="127">
        <v>1</v>
      </c>
      <c r="C32" s="21"/>
      <c r="D32" s="126"/>
      <c r="E32" s="126"/>
      <c r="F32" s="126"/>
      <c r="G32" s="105"/>
      <c r="H32" s="105"/>
      <c r="I32" s="126"/>
      <c r="J32" s="126" t="s">
        <v>8681</v>
      </c>
      <c r="K32" s="126"/>
      <c r="L32" s="105"/>
      <c r="M32" s="105"/>
      <c r="N32" s="105"/>
    </row>
    <row r="33" spans="1:14" x14ac:dyDescent="0.25">
      <c r="A33" s="126" t="s">
        <v>9292</v>
      </c>
      <c r="B33" s="127">
        <v>1</v>
      </c>
      <c r="C33" s="21"/>
      <c r="D33" s="126"/>
      <c r="E33" s="126"/>
      <c r="F33" s="126"/>
      <c r="G33" s="105"/>
      <c r="H33" s="105"/>
      <c r="I33" s="126"/>
      <c r="J33" s="126" t="s">
        <v>8681</v>
      </c>
      <c r="K33" s="126"/>
      <c r="L33" s="105"/>
      <c r="M33" s="105"/>
      <c r="N33" s="105"/>
    </row>
    <row r="34" spans="1:14" x14ac:dyDescent="0.25">
      <c r="A34" s="126" t="s">
        <v>9293</v>
      </c>
      <c r="B34" s="127">
        <v>1</v>
      </c>
      <c r="C34" s="21"/>
      <c r="D34" s="126"/>
      <c r="E34" s="126"/>
      <c r="F34" s="126"/>
      <c r="G34" s="105"/>
      <c r="H34" s="105"/>
      <c r="I34" s="126"/>
      <c r="J34" s="126" t="s">
        <v>8681</v>
      </c>
      <c r="K34" s="126"/>
      <c r="L34" s="105"/>
      <c r="M34" s="105"/>
      <c r="N34" s="105"/>
    </row>
    <row r="35" spans="1:14" x14ac:dyDescent="0.25">
      <c r="A35" s="126" t="s">
        <v>9294</v>
      </c>
      <c r="B35" s="127">
        <v>1</v>
      </c>
      <c r="C35" s="21"/>
      <c r="D35" s="126"/>
      <c r="E35" s="126"/>
      <c r="F35" s="126"/>
      <c r="G35" s="105"/>
      <c r="H35" s="105"/>
      <c r="I35" s="126"/>
      <c r="J35" s="126" t="s">
        <v>8681</v>
      </c>
      <c r="K35" s="126"/>
      <c r="L35" s="105"/>
      <c r="M35" s="105"/>
      <c r="N35" s="105"/>
    </row>
    <row r="36" spans="1:14" x14ac:dyDescent="0.25">
      <c r="A36" s="126" t="s">
        <v>9295</v>
      </c>
      <c r="B36" s="127">
        <v>1</v>
      </c>
      <c r="C36" s="21"/>
      <c r="D36" s="126"/>
      <c r="E36" s="126"/>
      <c r="F36" s="126"/>
      <c r="G36" s="105"/>
      <c r="H36" s="105"/>
      <c r="I36" s="126"/>
      <c r="J36" s="126" t="s">
        <v>8681</v>
      </c>
      <c r="K36" s="126"/>
      <c r="L36" s="105"/>
      <c r="M36" s="105"/>
      <c r="N36" s="105"/>
    </row>
    <row r="37" spans="1:14" x14ac:dyDescent="0.25">
      <c r="A37" s="126" t="s">
        <v>9296</v>
      </c>
      <c r="B37" s="127">
        <v>1</v>
      </c>
      <c r="C37" s="21"/>
      <c r="D37" s="126"/>
      <c r="E37" s="126"/>
      <c r="F37" s="126"/>
      <c r="G37" s="105"/>
      <c r="H37" s="105"/>
      <c r="I37" s="126"/>
      <c r="J37" s="126" t="s">
        <v>8681</v>
      </c>
      <c r="K37" s="126"/>
      <c r="L37" s="105"/>
      <c r="M37" s="105"/>
      <c r="N37" s="105"/>
    </row>
    <row r="38" spans="1:14" x14ac:dyDescent="0.25">
      <c r="A38" s="126" t="s">
        <v>9297</v>
      </c>
      <c r="B38" s="127">
        <v>1</v>
      </c>
      <c r="C38" s="21"/>
      <c r="D38" s="126"/>
      <c r="E38" s="126"/>
      <c r="F38" s="126"/>
      <c r="G38" s="105"/>
      <c r="H38" s="105"/>
      <c r="I38" s="126"/>
      <c r="J38" s="126" t="s">
        <v>8681</v>
      </c>
      <c r="K38" s="126"/>
      <c r="L38" s="105"/>
      <c r="M38" s="105"/>
      <c r="N38" s="105"/>
    </row>
    <row r="39" spans="1:14" x14ac:dyDescent="0.25">
      <c r="A39" s="126" t="s">
        <v>9298</v>
      </c>
      <c r="B39" s="127">
        <v>1</v>
      </c>
      <c r="C39" s="21"/>
      <c r="D39" s="126"/>
      <c r="E39" s="126"/>
      <c r="F39" s="126"/>
      <c r="G39" s="105"/>
      <c r="H39" s="105"/>
      <c r="I39" s="126"/>
      <c r="J39" s="126" t="s">
        <v>8681</v>
      </c>
      <c r="K39" s="126"/>
      <c r="L39" s="105"/>
      <c r="M39" s="105"/>
      <c r="N39" s="105"/>
    </row>
    <row r="40" spans="1:14" x14ac:dyDescent="0.25">
      <c r="A40" s="126" t="s">
        <v>9299</v>
      </c>
      <c r="B40" s="127">
        <v>1</v>
      </c>
      <c r="C40" s="21"/>
      <c r="D40" s="126"/>
      <c r="E40" s="126"/>
      <c r="F40" s="126"/>
      <c r="G40" s="105"/>
      <c r="H40" s="105"/>
      <c r="I40" s="126"/>
      <c r="J40" s="126" t="s">
        <v>8681</v>
      </c>
      <c r="K40" s="126"/>
      <c r="L40" s="105"/>
      <c r="M40" s="105"/>
      <c r="N40" s="105"/>
    </row>
    <row r="41" spans="1:14" x14ac:dyDescent="0.25">
      <c r="A41" s="126" t="s">
        <v>9300</v>
      </c>
      <c r="B41" s="127">
        <v>1</v>
      </c>
      <c r="C41" s="21"/>
      <c r="D41" s="126"/>
      <c r="E41" s="126"/>
      <c r="F41" s="126"/>
      <c r="G41" s="105"/>
      <c r="H41" s="105"/>
      <c r="I41" s="126"/>
      <c r="J41" s="126" t="s">
        <v>8681</v>
      </c>
      <c r="K41" s="126"/>
      <c r="L41" s="105"/>
      <c r="M41" s="105"/>
      <c r="N41" s="105"/>
    </row>
    <row r="42" spans="1:14" x14ac:dyDescent="0.25">
      <c r="A42" s="126" t="s">
        <v>9301</v>
      </c>
      <c r="B42" s="127">
        <v>1</v>
      </c>
      <c r="C42" s="21"/>
      <c r="D42" s="126"/>
      <c r="E42" s="126"/>
      <c r="F42" s="126"/>
      <c r="G42" s="105"/>
      <c r="H42" s="105"/>
      <c r="I42" s="126"/>
      <c r="J42" s="126" t="s">
        <v>8681</v>
      </c>
      <c r="K42" s="126"/>
      <c r="L42" s="105"/>
      <c r="M42" s="105"/>
      <c r="N42" s="105"/>
    </row>
    <row r="43" spans="1:14" x14ac:dyDescent="0.25">
      <c r="A43" s="126" t="s">
        <v>9302</v>
      </c>
      <c r="B43" s="127">
        <v>1</v>
      </c>
      <c r="C43" s="21"/>
      <c r="D43" s="126"/>
      <c r="E43" s="126"/>
      <c r="F43" s="126"/>
      <c r="G43" s="105"/>
      <c r="H43" s="105"/>
      <c r="I43" s="126"/>
      <c r="J43" s="126" t="s">
        <v>8681</v>
      </c>
      <c r="K43" s="126"/>
      <c r="L43" s="105"/>
      <c r="M43" s="105"/>
      <c r="N43" s="105"/>
    </row>
    <row r="44" spans="1:14" x14ac:dyDescent="0.25">
      <c r="A44" s="126" t="s">
        <v>9303</v>
      </c>
      <c r="B44" s="127">
        <v>1</v>
      </c>
      <c r="C44" s="21"/>
      <c r="D44" s="126"/>
      <c r="E44" s="126"/>
      <c r="F44" s="126"/>
      <c r="G44" s="105"/>
      <c r="H44" s="105"/>
      <c r="I44" s="126"/>
      <c r="J44" s="126" t="s">
        <v>8681</v>
      </c>
      <c r="K44" s="126"/>
      <c r="L44" s="105"/>
      <c r="M44" s="105"/>
      <c r="N44" s="105"/>
    </row>
    <row r="45" spans="1:14" x14ac:dyDescent="0.25">
      <c r="A45" s="126" t="s">
        <v>9355</v>
      </c>
      <c r="B45" s="127">
        <v>1</v>
      </c>
      <c r="C45" s="21">
        <v>39428</v>
      </c>
      <c r="D45" s="126"/>
      <c r="E45" s="126"/>
      <c r="F45" s="126"/>
      <c r="G45" s="105"/>
      <c r="H45" s="105"/>
      <c r="I45" s="126"/>
      <c r="J45" s="126"/>
      <c r="K45" s="126"/>
      <c r="L45" s="105"/>
      <c r="M45" s="105"/>
      <c r="N45" s="105"/>
    </row>
    <row r="46" spans="1:14" x14ac:dyDescent="0.25">
      <c r="A46" s="126" t="s">
        <v>9355</v>
      </c>
      <c r="B46" s="127">
        <v>2</v>
      </c>
      <c r="C46" s="21">
        <v>39449</v>
      </c>
      <c r="D46" s="126"/>
      <c r="E46" s="126"/>
      <c r="F46" s="126"/>
      <c r="G46" s="105"/>
      <c r="H46" s="105"/>
      <c r="I46" s="126"/>
      <c r="J46" s="126"/>
      <c r="K46" s="126"/>
      <c r="L46" s="105"/>
      <c r="M46" s="105"/>
      <c r="N46" s="105"/>
    </row>
    <row r="47" spans="1:14" x14ac:dyDescent="0.25">
      <c r="A47" s="126" t="s">
        <v>9356</v>
      </c>
      <c r="B47" s="127">
        <v>1</v>
      </c>
      <c r="C47" s="21">
        <v>39790</v>
      </c>
      <c r="D47" s="126"/>
      <c r="E47" s="126"/>
      <c r="F47" s="126"/>
      <c r="G47" s="105"/>
      <c r="H47" s="105"/>
      <c r="I47" s="126"/>
      <c r="J47" s="126"/>
      <c r="K47" s="126"/>
      <c r="L47" s="105"/>
      <c r="M47" s="105"/>
      <c r="N47" s="105"/>
    </row>
    <row r="48" spans="1:14" x14ac:dyDescent="0.25">
      <c r="A48" s="126" t="s">
        <v>9356</v>
      </c>
      <c r="B48" s="127">
        <v>2</v>
      </c>
      <c r="C48" s="21">
        <v>39797</v>
      </c>
      <c r="D48" s="126"/>
      <c r="E48" s="126"/>
      <c r="F48" s="126"/>
      <c r="G48" s="105"/>
      <c r="H48" s="105"/>
      <c r="I48" s="126"/>
      <c r="J48" s="126"/>
      <c r="K48" s="126"/>
      <c r="L48" s="105"/>
      <c r="M48" s="105"/>
      <c r="N48" s="105"/>
    </row>
    <row r="49" spans="1:14" x14ac:dyDescent="0.25">
      <c r="A49" s="126" t="s">
        <v>9357</v>
      </c>
      <c r="B49" s="127">
        <v>1</v>
      </c>
      <c r="C49" s="21">
        <v>40151</v>
      </c>
      <c r="D49" s="126"/>
      <c r="E49" s="126"/>
      <c r="F49" s="126"/>
      <c r="G49" s="105"/>
      <c r="H49" s="105"/>
      <c r="I49" s="126"/>
      <c r="J49" s="126"/>
      <c r="K49" s="126"/>
      <c r="L49" s="105"/>
      <c r="M49" s="105"/>
      <c r="N49" s="105"/>
    </row>
    <row r="50" spans="1:14" x14ac:dyDescent="0.25">
      <c r="A50" s="126" t="s">
        <v>9357</v>
      </c>
      <c r="B50" s="127">
        <v>2</v>
      </c>
      <c r="C50" s="21">
        <v>40162</v>
      </c>
      <c r="D50" s="126"/>
      <c r="E50" s="126"/>
      <c r="F50" s="126"/>
      <c r="G50" s="105"/>
      <c r="H50" s="105"/>
      <c r="I50" s="126"/>
      <c r="J50" s="126"/>
      <c r="K50" s="126"/>
      <c r="L50" s="105"/>
      <c r="M50" s="105"/>
      <c r="N50" s="105"/>
    </row>
    <row r="51" spans="1:14" x14ac:dyDescent="0.25">
      <c r="A51" s="126" t="s">
        <v>9400</v>
      </c>
      <c r="B51" s="127">
        <v>1</v>
      </c>
      <c r="C51" s="21">
        <v>29128</v>
      </c>
      <c r="D51" s="126"/>
      <c r="E51" s="126"/>
      <c r="F51" s="126"/>
      <c r="G51" s="105"/>
      <c r="H51" s="105"/>
      <c r="I51" s="126"/>
      <c r="J51" s="126"/>
      <c r="K51" s="126"/>
      <c r="L51" s="105"/>
      <c r="M51" s="105"/>
      <c r="N51" s="105"/>
    </row>
    <row r="52" spans="1:14" x14ac:dyDescent="0.25">
      <c r="A52" s="126" t="s">
        <v>9401</v>
      </c>
      <c r="B52" s="127">
        <v>1</v>
      </c>
      <c r="C52" s="21">
        <v>29498</v>
      </c>
      <c r="D52" s="126"/>
      <c r="E52" s="126"/>
      <c r="F52" s="126"/>
      <c r="G52" s="105"/>
      <c r="H52" s="105"/>
      <c r="I52" s="126"/>
      <c r="J52" s="126"/>
      <c r="K52" s="126"/>
      <c r="L52" s="105"/>
      <c r="M52" s="105"/>
      <c r="N52" s="105"/>
    </row>
    <row r="53" spans="1:14" x14ac:dyDescent="0.25">
      <c r="A53" s="126" t="s">
        <v>9402</v>
      </c>
      <c r="B53" s="127">
        <v>1</v>
      </c>
      <c r="C53" s="21">
        <v>29768</v>
      </c>
      <c r="D53" s="126"/>
      <c r="E53" s="126"/>
      <c r="F53" s="126"/>
      <c r="G53" s="105"/>
      <c r="H53" s="105"/>
      <c r="I53" s="126"/>
      <c r="J53" s="126"/>
      <c r="K53" s="126"/>
      <c r="L53" s="105"/>
      <c r="M53" s="105"/>
      <c r="N53" s="105"/>
    </row>
    <row r="54" spans="1:14" x14ac:dyDescent="0.25">
      <c r="A54" s="126" t="s">
        <v>9403</v>
      </c>
      <c r="B54" s="127">
        <v>1</v>
      </c>
      <c r="C54" s="21">
        <v>30136</v>
      </c>
      <c r="D54" s="126"/>
      <c r="E54" s="126"/>
      <c r="F54" s="126"/>
      <c r="G54" s="105"/>
      <c r="H54" s="105"/>
      <c r="I54" s="126"/>
      <c r="J54" s="126"/>
      <c r="K54" s="126"/>
      <c r="L54" s="105"/>
      <c r="M54" s="105"/>
      <c r="N54" s="105"/>
    </row>
    <row r="55" spans="1:14" x14ac:dyDescent="0.25">
      <c r="A55" s="126" t="s">
        <v>9404</v>
      </c>
      <c r="B55" s="127">
        <v>1</v>
      </c>
      <c r="C55" s="21">
        <v>30506</v>
      </c>
      <c r="D55" s="126"/>
      <c r="E55" s="126"/>
      <c r="F55" s="126"/>
      <c r="G55" s="105"/>
      <c r="H55" s="105"/>
      <c r="I55" s="126"/>
      <c r="J55" s="126"/>
      <c r="K55" s="126"/>
      <c r="L55" s="105"/>
      <c r="M55" s="105"/>
      <c r="N55" s="105"/>
    </row>
    <row r="56" spans="1:14" x14ac:dyDescent="0.25">
      <c r="A56" s="126" t="s">
        <v>9405</v>
      </c>
      <c r="B56" s="127">
        <v>1</v>
      </c>
      <c r="C56" s="21">
        <v>30866</v>
      </c>
      <c r="D56" s="126"/>
      <c r="E56" s="126"/>
      <c r="F56" s="126"/>
      <c r="G56" s="105"/>
      <c r="H56" s="105"/>
      <c r="I56" s="126"/>
      <c r="J56" s="126"/>
      <c r="K56" s="126"/>
      <c r="L56" s="105"/>
      <c r="M56" s="105"/>
      <c r="N56" s="105"/>
    </row>
    <row r="57" spans="1:14" x14ac:dyDescent="0.25">
      <c r="A57" s="126" t="s">
        <v>9406</v>
      </c>
      <c r="B57" s="127">
        <v>1</v>
      </c>
      <c r="C57" s="21">
        <v>31320</v>
      </c>
      <c r="D57" s="126"/>
      <c r="E57" s="126"/>
      <c r="F57" s="126"/>
      <c r="G57" s="105"/>
      <c r="H57" s="105"/>
      <c r="I57" s="126"/>
      <c r="J57" s="126"/>
      <c r="K57" s="126"/>
      <c r="L57" s="105"/>
      <c r="M57" s="105"/>
      <c r="N57" s="105"/>
    </row>
    <row r="58" spans="1:14" x14ac:dyDescent="0.25">
      <c r="A58" s="126" t="s">
        <v>9407</v>
      </c>
      <c r="B58" s="127">
        <v>1</v>
      </c>
      <c r="C58" s="21">
        <v>31685</v>
      </c>
      <c r="D58" s="126"/>
      <c r="E58" s="126"/>
      <c r="F58" s="126"/>
      <c r="G58" s="105"/>
      <c r="H58" s="105"/>
      <c r="I58" s="126"/>
      <c r="J58" s="126"/>
      <c r="K58" s="126"/>
      <c r="L58" s="105"/>
      <c r="M58" s="105"/>
      <c r="N58" s="105"/>
    </row>
    <row r="59" spans="1:14" x14ac:dyDescent="0.25">
      <c r="A59" s="126" t="s">
        <v>9408</v>
      </c>
      <c r="B59" s="127">
        <v>1</v>
      </c>
      <c r="C59" s="21">
        <v>31988</v>
      </c>
      <c r="D59" s="126"/>
      <c r="E59" s="126"/>
      <c r="F59" s="126"/>
      <c r="G59" s="105"/>
      <c r="H59" s="105"/>
      <c r="I59" s="126"/>
      <c r="J59" s="126"/>
      <c r="K59" s="126"/>
      <c r="L59" s="105"/>
      <c r="M59" s="105"/>
      <c r="N59" s="105"/>
    </row>
    <row r="60" spans="1:14" x14ac:dyDescent="0.25">
      <c r="A60" s="126" t="s">
        <v>9409</v>
      </c>
      <c r="B60" s="127">
        <v>1</v>
      </c>
      <c r="C60" s="21">
        <v>32354</v>
      </c>
      <c r="D60" s="126"/>
      <c r="E60" s="126"/>
      <c r="F60" s="126"/>
      <c r="G60" s="105"/>
      <c r="H60" s="105"/>
      <c r="I60" s="126"/>
      <c r="J60" s="126"/>
      <c r="K60" s="126"/>
      <c r="L60" s="105"/>
      <c r="M60" s="105"/>
      <c r="N60" s="105"/>
    </row>
    <row r="61" spans="1:14" x14ac:dyDescent="0.25">
      <c r="A61" s="126" t="s">
        <v>9410</v>
      </c>
      <c r="B61" s="127">
        <v>1</v>
      </c>
      <c r="C61" s="21">
        <v>32719</v>
      </c>
      <c r="D61" s="126"/>
      <c r="E61" s="126"/>
      <c r="F61" s="126"/>
      <c r="G61" s="105"/>
      <c r="H61" s="105"/>
      <c r="I61" s="126"/>
      <c r="J61" s="126"/>
      <c r="K61" s="126"/>
      <c r="L61" s="105"/>
      <c r="M61" s="105"/>
      <c r="N61" s="105"/>
    </row>
    <row r="62" spans="1:14" x14ac:dyDescent="0.25">
      <c r="A62" s="126" t="s">
        <v>9411</v>
      </c>
      <c r="B62" s="127">
        <v>1</v>
      </c>
      <c r="C62" s="21">
        <v>33084</v>
      </c>
      <c r="D62" s="126"/>
      <c r="E62" s="126"/>
      <c r="F62" s="126"/>
      <c r="G62" s="105"/>
      <c r="H62" s="105"/>
      <c r="I62" s="126"/>
      <c r="J62" s="126"/>
      <c r="K62" s="126"/>
      <c r="L62" s="105"/>
      <c r="M62" s="105"/>
      <c r="N62" s="105"/>
    </row>
    <row r="63" spans="1:14" x14ac:dyDescent="0.25">
      <c r="A63" s="126" t="s">
        <v>9412</v>
      </c>
      <c r="B63" s="127">
        <v>1</v>
      </c>
      <c r="C63" s="21">
        <v>33511</v>
      </c>
      <c r="D63" s="126"/>
      <c r="E63" s="126"/>
      <c r="F63" s="126"/>
      <c r="G63" s="105"/>
      <c r="H63" s="105"/>
      <c r="I63" s="126"/>
      <c r="J63" s="126"/>
      <c r="K63" s="126"/>
      <c r="L63" s="105"/>
      <c r="M63" s="105"/>
      <c r="N63" s="105"/>
    </row>
    <row r="64" spans="1:14" x14ac:dyDescent="0.25">
      <c r="A64" s="126" t="s">
        <v>9413</v>
      </c>
      <c r="B64" s="127">
        <v>1</v>
      </c>
      <c r="C64" s="21">
        <v>33893</v>
      </c>
      <c r="D64" s="126"/>
      <c r="E64" s="126"/>
      <c r="F64" s="126"/>
      <c r="G64" s="105"/>
      <c r="H64" s="105"/>
      <c r="I64" s="126"/>
      <c r="J64" s="126"/>
      <c r="K64" s="126"/>
      <c r="L64" s="105"/>
      <c r="M64" s="105"/>
      <c r="N64" s="105"/>
    </row>
    <row r="65" spans="1:14" x14ac:dyDescent="0.25">
      <c r="A65" s="126" t="s">
        <v>9423</v>
      </c>
      <c r="B65" s="127">
        <v>1</v>
      </c>
      <c r="C65" s="21">
        <v>36321</v>
      </c>
      <c r="D65" s="126"/>
      <c r="E65" s="126"/>
      <c r="F65" s="126"/>
      <c r="G65" s="105"/>
      <c r="H65" s="105"/>
      <c r="I65" s="126"/>
      <c r="J65" s="126"/>
      <c r="K65" s="126"/>
      <c r="L65" s="105"/>
      <c r="M65" s="105"/>
      <c r="N65" s="105"/>
    </row>
    <row r="66" spans="1:14" x14ac:dyDescent="0.25">
      <c r="A66" s="126" t="s">
        <v>9424</v>
      </c>
      <c r="B66" s="127">
        <v>2</v>
      </c>
      <c r="C66" s="21">
        <v>36687</v>
      </c>
      <c r="D66" s="126"/>
      <c r="E66" s="126"/>
      <c r="F66" s="126"/>
      <c r="G66" s="105"/>
      <c r="H66" s="105"/>
      <c r="I66" s="126"/>
      <c r="J66" s="126"/>
      <c r="K66" s="126"/>
      <c r="L66" s="105"/>
      <c r="M66" s="105"/>
      <c r="N66" s="105"/>
    </row>
    <row r="67" spans="1:14" x14ac:dyDescent="0.25">
      <c r="A67" s="126" t="s">
        <v>9425</v>
      </c>
      <c r="B67" s="127">
        <v>3</v>
      </c>
      <c r="C67" s="21">
        <v>37052</v>
      </c>
      <c r="D67" s="126"/>
      <c r="E67" s="126"/>
      <c r="F67" s="126"/>
      <c r="G67" s="105"/>
      <c r="H67" s="105"/>
      <c r="I67" s="126"/>
      <c r="J67" s="126"/>
      <c r="K67" s="126"/>
      <c r="L67" s="105"/>
      <c r="M67" s="105"/>
      <c r="N67" s="105"/>
    </row>
    <row r="68" spans="1:14" x14ac:dyDescent="0.25">
      <c r="A68" s="126" t="s">
        <v>9489</v>
      </c>
      <c r="B68" s="127">
        <v>1</v>
      </c>
      <c r="C68" s="21">
        <v>27185</v>
      </c>
      <c r="D68" s="126"/>
      <c r="E68" s="126"/>
      <c r="F68" s="126"/>
      <c r="G68" s="105"/>
      <c r="H68" s="105"/>
      <c r="I68" s="126"/>
      <c r="J68" s="126"/>
      <c r="K68" s="126"/>
      <c r="L68" s="105"/>
      <c r="M68" s="105"/>
      <c r="N68" s="105"/>
    </row>
    <row r="69" spans="1:14" x14ac:dyDescent="0.25">
      <c r="A69" s="126" t="s">
        <v>9489</v>
      </c>
      <c r="B69" s="127">
        <v>2</v>
      </c>
      <c r="C69" s="21">
        <v>27204</v>
      </c>
      <c r="D69" s="126"/>
      <c r="E69" s="126"/>
      <c r="F69" s="126"/>
      <c r="G69" s="105"/>
      <c r="H69" s="105"/>
      <c r="I69" s="126"/>
      <c r="J69" s="126"/>
      <c r="K69" s="126"/>
      <c r="L69" s="105"/>
      <c r="M69" s="105"/>
      <c r="N69" s="105"/>
    </row>
    <row r="70" spans="1:14" x14ac:dyDescent="0.25">
      <c r="A70" s="126" t="s">
        <v>9489</v>
      </c>
      <c r="B70" s="127">
        <v>3</v>
      </c>
      <c r="C70" s="21">
        <v>27217</v>
      </c>
      <c r="D70" s="126"/>
      <c r="E70" s="126"/>
      <c r="F70" s="126"/>
      <c r="G70" s="105"/>
      <c r="H70" s="105"/>
      <c r="I70" s="126"/>
      <c r="J70" s="126"/>
      <c r="K70" s="126"/>
      <c r="L70" s="105"/>
      <c r="M70" s="105"/>
      <c r="N70" s="105"/>
    </row>
    <row r="71" spans="1:14" x14ac:dyDescent="0.25">
      <c r="A71" s="126" t="s">
        <v>9489</v>
      </c>
      <c r="B71" s="127">
        <v>4</v>
      </c>
      <c r="C71" s="21">
        <v>27194</v>
      </c>
      <c r="D71" s="126"/>
      <c r="E71" s="126"/>
      <c r="F71" s="126"/>
      <c r="G71" s="105"/>
      <c r="H71" s="105"/>
      <c r="I71" s="126"/>
      <c r="J71" s="126"/>
      <c r="K71" s="126"/>
      <c r="L71" s="105"/>
      <c r="M71" s="105"/>
      <c r="N71" s="105"/>
    </row>
    <row r="72" spans="1:14" x14ac:dyDescent="0.25">
      <c r="A72" s="126" t="s">
        <v>9489</v>
      </c>
      <c r="B72" s="127">
        <v>5</v>
      </c>
      <c r="C72" s="21">
        <v>27210</v>
      </c>
      <c r="D72" s="126"/>
      <c r="E72" s="126"/>
      <c r="F72" s="126"/>
      <c r="G72" s="105"/>
      <c r="H72" s="105"/>
      <c r="I72" s="126"/>
      <c r="J72" s="126"/>
      <c r="K72" s="126"/>
      <c r="L72" s="105"/>
      <c r="M72" s="105"/>
      <c r="N72" s="105"/>
    </row>
    <row r="73" spans="1:14" x14ac:dyDescent="0.25">
      <c r="A73" s="126" t="s">
        <v>9489</v>
      </c>
      <c r="B73" s="127">
        <v>6</v>
      </c>
      <c r="C73" s="21">
        <v>27226</v>
      </c>
      <c r="D73" s="126"/>
      <c r="E73" s="126"/>
      <c r="F73" s="126"/>
      <c r="G73" s="105"/>
      <c r="H73" s="105"/>
      <c r="I73" s="126"/>
      <c r="J73" s="126"/>
      <c r="K73" s="126"/>
      <c r="L73" s="105"/>
      <c r="M73" s="105"/>
      <c r="N73" s="105"/>
    </row>
    <row r="74" spans="1:14" x14ac:dyDescent="0.25">
      <c r="A74" s="126" t="s">
        <v>9490</v>
      </c>
      <c r="B74" s="127">
        <v>1</v>
      </c>
      <c r="C74" s="21">
        <v>27550</v>
      </c>
      <c r="D74" s="126"/>
      <c r="E74" s="126"/>
      <c r="F74" s="126"/>
      <c r="G74" s="105"/>
      <c r="H74" s="105"/>
      <c r="I74" s="126"/>
      <c r="J74" s="126"/>
      <c r="K74" s="126"/>
      <c r="L74" s="105"/>
      <c r="M74" s="105"/>
      <c r="N74" s="105"/>
    </row>
    <row r="75" spans="1:14" x14ac:dyDescent="0.25">
      <c r="A75" s="126" t="s">
        <v>9490</v>
      </c>
      <c r="B75" s="127">
        <v>2</v>
      </c>
      <c r="C75" s="21">
        <v>27569</v>
      </c>
      <c r="D75" s="126"/>
      <c r="E75" s="126"/>
      <c r="F75" s="126"/>
      <c r="G75" s="105"/>
      <c r="H75" s="105"/>
      <c r="I75" s="126"/>
      <c r="J75" s="126"/>
      <c r="K75" s="126"/>
      <c r="L75" s="105"/>
      <c r="M75" s="105"/>
      <c r="N75" s="105"/>
    </row>
    <row r="76" spans="1:14" x14ac:dyDescent="0.25">
      <c r="A76" s="126" t="s">
        <v>9490</v>
      </c>
      <c r="B76" s="127">
        <v>3</v>
      </c>
      <c r="C76" s="21">
        <v>27582</v>
      </c>
      <c r="D76" s="126"/>
      <c r="E76" s="126"/>
      <c r="F76" s="126"/>
      <c r="G76" s="105"/>
      <c r="H76" s="105"/>
      <c r="I76" s="126"/>
      <c r="J76" s="126"/>
      <c r="K76" s="126"/>
      <c r="L76" s="105"/>
      <c r="M76" s="105"/>
      <c r="N76" s="105"/>
    </row>
    <row r="77" spans="1:14" x14ac:dyDescent="0.25">
      <c r="A77" s="126" t="s">
        <v>9490</v>
      </c>
      <c r="B77" s="127">
        <v>4</v>
      </c>
      <c r="C77" s="21">
        <v>27559</v>
      </c>
      <c r="D77" s="126"/>
      <c r="E77" s="126"/>
      <c r="F77" s="126"/>
      <c r="G77" s="105"/>
      <c r="H77" s="105"/>
      <c r="I77" s="126"/>
      <c r="J77" s="126"/>
      <c r="K77" s="126"/>
      <c r="L77" s="105"/>
      <c r="M77" s="105"/>
      <c r="N77" s="105"/>
    </row>
    <row r="78" spans="1:14" x14ac:dyDescent="0.25">
      <c r="A78" s="126" t="s">
        <v>9490</v>
      </c>
      <c r="B78" s="127">
        <v>5</v>
      </c>
      <c r="C78" s="21">
        <v>27575</v>
      </c>
      <c r="D78" s="126"/>
      <c r="E78" s="126"/>
      <c r="F78" s="126"/>
      <c r="G78" s="105"/>
      <c r="H78" s="105"/>
      <c r="I78" s="126"/>
      <c r="J78" s="126"/>
      <c r="K78" s="126"/>
      <c r="L78" s="105"/>
      <c r="M78" s="105"/>
      <c r="N78" s="105"/>
    </row>
    <row r="79" spans="1:14" x14ac:dyDescent="0.25">
      <c r="A79" s="126" t="s">
        <v>9490</v>
      </c>
      <c r="B79" s="127">
        <v>6</v>
      </c>
      <c r="C79" s="21">
        <v>27591</v>
      </c>
      <c r="D79" s="126"/>
      <c r="E79" s="126"/>
      <c r="F79" s="126"/>
      <c r="G79" s="105"/>
      <c r="H79" s="105"/>
      <c r="I79" s="126"/>
      <c r="J79" s="126"/>
      <c r="K79" s="126"/>
      <c r="L79" s="105"/>
      <c r="M79" s="105"/>
      <c r="N79" s="105"/>
    </row>
    <row r="80" spans="1:14" x14ac:dyDescent="0.25">
      <c r="A80" s="126" t="s">
        <v>9491</v>
      </c>
      <c r="B80" s="127">
        <v>1</v>
      </c>
      <c r="C80" s="21">
        <v>27916</v>
      </c>
      <c r="D80" s="126"/>
      <c r="E80" s="126"/>
      <c r="F80" s="126"/>
      <c r="G80" s="105"/>
      <c r="H80" s="105"/>
      <c r="I80" s="126"/>
      <c r="J80" s="126"/>
      <c r="K80" s="126"/>
      <c r="L80" s="105"/>
      <c r="M80" s="105"/>
      <c r="N80" s="105"/>
    </row>
    <row r="81" spans="1:14" x14ac:dyDescent="0.25">
      <c r="A81" s="126" t="s">
        <v>9491</v>
      </c>
      <c r="B81" s="127">
        <v>2</v>
      </c>
      <c r="C81" s="21">
        <v>27935</v>
      </c>
      <c r="D81" s="126"/>
      <c r="E81" s="126"/>
      <c r="F81" s="126"/>
      <c r="G81" s="105"/>
      <c r="H81" s="105"/>
      <c r="I81" s="126"/>
      <c r="J81" s="126"/>
      <c r="K81" s="126"/>
      <c r="L81" s="105"/>
      <c r="M81" s="105"/>
      <c r="N81" s="105"/>
    </row>
    <row r="82" spans="1:14" x14ac:dyDescent="0.25">
      <c r="A82" s="126" t="s">
        <v>9491</v>
      </c>
      <c r="B82" s="127">
        <v>3</v>
      </c>
      <c r="C82" s="21">
        <v>27948</v>
      </c>
      <c r="D82" s="126"/>
      <c r="E82" s="126"/>
      <c r="F82" s="126"/>
      <c r="G82" s="105"/>
      <c r="H82" s="105"/>
      <c r="I82" s="126"/>
      <c r="J82" s="126"/>
      <c r="K82" s="126"/>
      <c r="L82" s="105"/>
      <c r="M82" s="105"/>
      <c r="N82" s="105"/>
    </row>
    <row r="83" spans="1:14" x14ac:dyDescent="0.25">
      <c r="A83" s="126" t="s">
        <v>9491</v>
      </c>
      <c r="B83" s="127">
        <v>4</v>
      </c>
      <c r="C83" s="21">
        <v>27925</v>
      </c>
      <c r="D83" s="126"/>
      <c r="E83" s="126"/>
      <c r="F83" s="126"/>
      <c r="G83" s="105"/>
      <c r="H83" s="105"/>
      <c r="I83" s="126"/>
      <c r="J83" s="126"/>
      <c r="K83" s="126"/>
      <c r="L83" s="105"/>
      <c r="M83" s="105"/>
      <c r="N83" s="105"/>
    </row>
    <row r="84" spans="1:14" x14ac:dyDescent="0.25">
      <c r="A84" s="126" t="s">
        <v>9491</v>
      </c>
      <c r="B84" s="127">
        <v>5</v>
      </c>
      <c r="C84" s="21">
        <v>27941</v>
      </c>
      <c r="D84" s="126"/>
      <c r="E84" s="126"/>
      <c r="F84" s="126"/>
      <c r="G84" s="105"/>
      <c r="H84" s="105"/>
      <c r="I84" s="126"/>
      <c r="J84" s="126"/>
      <c r="K84" s="126"/>
      <c r="L84" s="105"/>
      <c r="M84" s="105"/>
      <c r="N84" s="105"/>
    </row>
    <row r="85" spans="1:14" x14ac:dyDescent="0.25">
      <c r="A85" s="126" t="s">
        <v>9491</v>
      </c>
      <c r="B85" s="127">
        <v>6</v>
      </c>
      <c r="C85" s="21">
        <v>27957</v>
      </c>
      <c r="D85" s="126"/>
      <c r="E85" s="126"/>
      <c r="F85" s="126"/>
      <c r="G85" s="105"/>
      <c r="H85" s="105"/>
      <c r="I85" s="126"/>
      <c r="J85" s="126"/>
      <c r="K85" s="126"/>
      <c r="L85" s="105"/>
      <c r="M85" s="105"/>
      <c r="N85" s="105"/>
    </row>
    <row r="86" spans="1:14" x14ac:dyDescent="0.25">
      <c r="A86" s="126" t="s">
        <v>9492</v>
      </c>
      <c r="B86" s="127">
        <v>1</v>
      </c>
      <c r="C86" s="21">
        <v>28281</v>
      </c>
      <c r="D86" s="126"/>
      <c r="E86" s="126"/>
      <c r="F86" s="126"/>
      <c r="G86" s="105"/>
      <c r="H86" s="105"/>
      <c r="I86" s="126"/>
      <c r="J86" s="126"/>
      <c r="K86" s="126"/>
      <c r="L86" s="105"/>
      <c r="M86" s="105"/>
      <c r="N86" s="105"/>
    </row>
    <row r="87" spans="1:14" x14ac:dyDescent="0.25">
      <c r="A87" s="126" t="s">
        <v>9492</v>
      </c>
      <c r="B87" s="127">
        <v>2</v>
      </c>
      <c r="C87" s="21">
        <v>28300</v>
      </c>
      <c r="D87" s="126"/>
      <c r="E87" s="126"/>
      <c r="F87" s="126"/>
      <c r="G87" s="105"/>
      <c r="H87" s="105"/>
      <c r="I87" s="126"/>
      <c r="J87" s="126"/>
      <c r="K87" s="126"/>
      <c r="L87" s="105"/>
      <c r="M87" s="105"/>
      <c r="N87" s="105"/>
    </row>
    <row r="88" spans="1:14" x14ac:dyDescent="0.25">
      <c r="A88" s="126" t="s">
        <v>9492</v>
      </c>
      <c r="B88" s="127">
        <v>3</v>
      </c>
      <c r="C88" s="21">
        <v>28313</v>
      </c>
      <c r="D88" s="126"/>
      <c r="E88" s="126"/>
      <c r="F88" s="126"/>
      <c r="G88" s="105"/>
      <c r="H88" s="105"/>
      <c r="I88" s="126"/>
      <c r="J88" s="126"/>
      <c r="K88" s="126"/>
      <c r="L88" s="105"/>
      <c r="M88" s="105"/>
      <c r="N88" s="105"/>
    </row>
    <row r="89" spans="1:14" x14ac:dyDescent="0.25">
      <c r="A89" s="126" t="s">
        <v>9492</v>
      </c>
      <c r="B89" s="127">
        <v>4</v>
      </c>
      <c r="C89" s="21">
        <v>28290</v>
      </c>
      <c r="D89" s="126"/>
      <c r="E89" s="126"/>
      <c r="F89" s="126"/>
      <c r="G89" s="105"/>
      <c r="H89" s="105"/>
      <c r="I89" s="126"/>
      <c r="J89" s="126"/>
      <c r="K89" s="126"/>
      <c r="L89" s="105"/>
      <c r="M89" s="105"/>
      <c r="N89" s="105"/>
    </row>
    <row r="90" spans="1:14" x14ac:dyDescent="0.25">
      <c r="A90" s="126" t="s">
        <v>9492</v>
      </c>
      <c r="B90" s="127">
        <v>5</v>
      </c>
      <c r="C90" s="21">
        <v>28306</v>
      </c>
      <c r="D90" s="126"/>
      <c r="E90" s="126"/>
      <c r="F90" s="126"/>
      <c r="G90" s="105"/>
      <c r="H90" s="105"/>
      <c r="I90" s="126"/>
      <c r="J90" s="126"/>
      <c r="K90" s="126"/>
      <c r="L90" s="105"/>
      <c r="M90" s="105"/>
      <c r="N90" s="105"/>
    </row>
    <row r="91" spans="1:14" x14ac:dyDescent="0.25">
      <c r="A91" s="126" t="s">
        <v>9492</v>
      </c>
      <c r="B91" s="127">
        <v>6</v>
      </c>
      <c r="C91" s="21">
        <v>28322</v>
      </c>
      <c r="D91" s="126"/>
      <c r="E91" s="126"/>
      <c r="F91" s="126"/>
      <c r="G91" s="105"/>
      <c r="H91" s="105"/>
      <c r="I91" s="126"/>
      <c r="J91" s="126"/>
      <c r="K91" s="126"/>
      <c r="L91" s="105"/>
      <c r="M91" s="105"/>
      <c r="N91" s="105"/>
    </row>
    <row r="92" spans="1:14" x14ac:dyDescent="0.25">
      <c r="A92" s="126" t="s">
        <v>9493</v>
      </c>
      <c r="B92" s="127">
        <v>1</v>
      </c>
      <c r="C92" s="21">
        <v>28646</v>
      </c>
      <c r="D92" s="126"/>
      <c r="E92" s="126"/>
      <c r="F92" s="126"/>
      <c r="G92" s="105"/>
      <c r="H92" s="105"/>
      <c r="I92" s="126"/>
      <c r="J92" s="126"/>
      <c r="K92" s="126"/>
      <c r="L92" s="105"/>
      <c r="M92" s="105"/>
      <c r="N92" s="105"/>
    </row>
    <row r="93" spans="1:14" x14ac:dyDescent="0.25">
      <c r="A93" s="126" t="s">
        <v>9493</v>
      </c>
      <c r="B93" s="127">
        <v>2</v>
      </c>
      <c r="C93" s="21">
        <v>28665</v>
      </c>
      <c r="D93" s="126"/>
      <c r="E93" s="126"/>
      <c r="F93" s="126"/>
      <c r="G93" s="105"/>
      <c r="H93" s="105"/>
      <c r="I93" s="126"/>
      <c r="J93" s="126"/>
      <c r="K93" s="126"/>
      <c r="L93" s="105"/>
      <c r="M93" s="105"/>
      <c r="N93" s="105"/>
    </row>
    <row r="94" spans="1:14" x14ac:dyDescent="0.25">
      <c r="A94" s="126" t="s">
        <v>9493</v>
      </c>
      <c r="B94" s="127">
        <v>3</v>
      </c>
      <c r="C94" s="21">
        <v>28678</v>
      </c>
      <c r="D94" s="126"/>
      <c r="E94" s="126"/>
      <c r="F94" s="126"/>
      <c r="G94" s="105"/>
      <c r="H94" s="105"/>
      <c r="I94" s="126"/>
      <c r="J94" s="126"/>
      <c r="K94" s="126"/>
      <c r="L94" s="105"/>
      <c r="M94" s="105"/>
      <c r="N94" s="105"/>
    </row>
    <row r="95" spans="1:14" x14ac:dyDescent="0.25">
      <c r="A95" s="126" t="s">
        <v>9493</v>
      </c>
      <c r="B95" s="127">
        <v>4</v>
      </c>
      <c r="C95" s="21">
        <v>28655</v>
      </c>
      <c r="D95" s="126"/>
      <c r="E95" s="126"/>
      <c r="F95" s="126"/>
      <c r="G95" s="105"/>
      <c r="H95" s="105"/>
      <c r="I95" s="126"/>
      <c r="J95" s="126"/>
      <c r="K95" s="126"/>
      <c r="L95" s="105"/>
      <c r="M95" s="105"/>
      <c r="N95" s="105"/>
    </row>
    <row r="96" spans="1:14" x14ac:dyDescent="0.25">
      <c r="A96" s="126" t="s">
        <v>9493</v>
      </c>
      <c r="B96" s="127">
        <v>5</v>
      </c>
      <c r="C96" s="21">
        <v>28671</v>
      </c>
      <c r="D96" s="126"/>
      <c r="E96" s="126"/>
      <c r="F96" s="126"/>
      <c r="G96" s="105"/>
      <c r="H96" s="105"/>
      <c r="I96" s="126"/>
      <c r="J96" s="126"/>
      <c r="K96" s="126"/>
      <c r="L96" s="105"/>
      <c r="M96" s="105"/>
      <c r="N96" s="105"/>
    </row>
    <row r="97" spans="1:14" x14ac:dyDescent="0.25">
      <c r="A97" s="126" t="s">
        <v>9493</v>
      </c>
      <c r="B97" s="127">
        <v>6</v>
      </c>
      <c r="C97" s="21">
        <v>28687</v>
      </c>
      <c r="D97" s="126"/>
      <c r="E97" s="126"/>
      <c r="F97" s="126"/>
      <c r="G97" s="105"/>
      <c r="H97" s="105"/>
      <c r="I97" s="126"/>
      <c r="J97" s="126"/>
      <c r="K97" s="126"/>
      <c r="L97" s="105"/>
      <c r="M97" s="105"/>
      <c r="N97" s="105"/>
    </row>
    <row r="98" spans="1:14" x14ac:dyDescent="0.25">
      <c r="A98" s="126" t="s">
        <v>9494</v>
      </c>
      <c r="B98" s="127">
        <v>1</v>
      </c>
      <c r="C98" s="21">
        <v>29011</v>
      </c>
      <c r="D98" s="126"/>
      <c r="E98" s="126"/>
      <c r="F98" s="126"/>
      <c r="G98" s="105"/>
      <c r="H98" s="105"/>
      <c r="I98" s="126"/>
      <c r="J98" s="126"/>
      <c r="K98" s="126"/>
      <c r="L98" s="105"/>
      <c r="M98" s="105"/>
      <c r="N98" s="105"/>
    </row>
    <row r="99" spans="1:14" x14ac:dyDescent="0.25">
      <c r="A99" s="126" t="s">
        <v>9494</v>
      </c>
      <c r="B99" s="127">
        <v>2</v>
      </c>
      <c r="C99" s="21">
        <v>29030</v>
      </c>
      <c r="D99" s="126"/>
      <c r="E99" s="126"/>
      <c r="F99" s="126"/>
      <c r="G99" s="105"/>
      <c r="H99" s="105"/>
      <c r="I99" s="126"/>
      <c r="J99" s="126"/>
      <c r="K99" s="126"/>
      <c r="L99" s="105"/>
      <c r="M99" s="105"/>
      <c r="N99" s="105"/>
    </row>
    <row r="100" spans="1:14" x14ac:dyDescent="0.25">
      <c r="A100" s="126" t="s">
        <v>9494</v>
      </c>
      <c r="B100" s="127">
        <v>3</v>
      </c>
      <c r="C100" s="21">
        <v>29043</v>
      </c>
      <c r="D100" s="126"/>
      <c r="E100" s="126"/>
      <c r="F100" s="126"/>
      <c r="G100" s="105"/>
      <c r="H100" s="105"/>
      <c r="I100" s="126"/>
      <c r="J100" s="126"/>
      <c r="K100" s="126"/>
      <c r="L100" s="105"/>
      <c r="M100" s="105"/>
      <c r="N100" s="105"/>
    </row>
    <row r="101" spans="1:14" x14ac:dyDescent="0.25">
      <c r="A101" s="126" t="s">
        <v>9494</v>
      </c>
      <c r="B101" s="127">
        <v>4</v>
      </c>
      <c r="C101" s="21">
        <v>29020</v>
      </c>
      <c r="D101" s="126"/>
      <c r="E101" s="126"/>
      <c r="F101" s="126"/>
      <c r="G101" s="105"/>
      <c r="H101" s="105"/>
      <c r="I101" s="126"/>
      <c r="J101" s="126"/>
      <c r="K101" s="126"/>
      <c r="L101" s="105"/>
      <c r="M101" s="105"/>
      <c r="N101" s="105"/>
    </row>
    <row r="102" spans="1:14" x14ac:dyDescent="0.25">
      <c r="A102" s="126" t="s">
        <v>9494</v>
      </c>
      <c r="B102" s="127">
        <v>5</v>
      </c>
      <c r="C102" s="21">
        <v>29036</v>
      </c>
      <c r="D102" s="126"/>
      <c r="E102" s="126"/>
      <c r="F102" s="126"/>
      <c r="G102" s="105"/>
      <c r="H102" s="105"/>
      <c r="I102" s="126"/>
      <c r="J102" s="126"/>
      <c r="K102" s="126"/>
      <c r="L102" s="105"/>
      <c r="M102" s="105"/>
      <c r="N102" s="105"/>
    </row>
    <row r="103" spans="1:14" x14ac:dyDescent="0.25">
      <c r="A103" s="126" t="s">
        <v>9494</v>
      </c>
      <c r="B103" s="127">
        <v>6</v>
      </c>
      <c r="C103" s="21">
        <v>29052</v>
      </c>
      <c r="D103" s="126"/>
      <c r="E103" s="126"/>
      <c r="F103" s="126"/>
      <c r="G103" s="105"/>
      <c r="H103" s="105"/>
      <c r="I103" s="126"/>
      <c r="J103" s="126"/>
      <c r="K103" s="126"/>
      <c r="L103" s="105"/>
      <c r="M103" s="105"/>
      <c r="N103" s="105"/>
    </row>
    <row r="104" spans="1:14" x14ac:dyDescent="0.25">
      <c r="A104" s="126" t="s">
        <v>9495</v>
      </c>
      <c r="B104" s="127">
        <v>1</v>
      </c>
      <c r="C104" s="21">
        <v>29377</v>
      </c>
      <c r="D104" s="126"/>
      <c r="E104" s="126"/>
      <c r="F104" s="126"/>
      <c r="G104" s="105"/>
      <c r="H104" s="105"/>
      <c r="I104" s="126"/>
      <c r="J104" s="126"/>
      <c r="K104" s="126"/>
      <c r="L104" s="105"/>
      <c r="M104" s="105"/>
      <c r="N104" s="105"/>
    </row>
    <row r="105" spans="1:14" x14ac:dyDescent="0.25">
      <c r="A105" s="126" t="s">
        <v>9495</v>
      </c>
      <c r="B105" s="127">
        <v>2</v>
      </c>
      <c r="C105" s="21">
        <v>29396</v>
      </c>
      <c r="D105" s="126"/>
      <c r="E105" s="126"/>
      <c r="F105" s="126"/>
      <c r="G105" s="105"/>
      <c r="H105" s="105"/>
      <c r="I105" s="126"/>
      <c r="J105" s="126"/>
      <c r="K105" s="126"/>
      <c r="L105" s="105"/>
      <c r="M105" s="105"/>
      <c r="N105" s="105"/>
    </row>
    <row r="106" spans="1:14" x14ac:dyDescent="0.25">
      <c r="A106" s="126" t="s">
        <v>9495</v>
      </c>
      <c r="B106" s="127">
        <v>3</v>
      </c>
      <c r="C106" s="21">
        <v>29409</v>
      </c>
      <c r="D106" s="126"/>
      <c r="E106" s="126"/>
      <c r="F106" s="126"/>
      <c r="G106" s="105"/>
      <c r="H106" s="105"/>
      <c r="I106" s="126"/>
      <c r="J106" s="126"/>
      <c r="K106" s="126"/>
      <c r="L106" s="105"/>
      <c r="M106" s="105"/>
      <c r="N106" s="105"/>
    </row>
    <row r="107" spans="1:14" x14ac:dyDescent="0.25">
      <c r="A107" s="126" t="s">
        <v>9495</v>
      </c>
      <c r="B107" s="127">
        <v>4</v>
      </c>
      <c r="C107" s="21">
        <v>29386</v>
      </c>
      <c r="D107" s="126"/>
      <c r="E107" s="126"/>
      <c r="F107" s="126"/>
      <c r="G107" s="105"/>
      <c r="H107" s="105"/>
      <c r="I107" s="126"/>
      <c r="J107" s="126"/>
      <c r="K107" s="126"/>
      <c r="L107" s="105"/>
      <c r="M107" s="105"/>
      <c r="N107" s="105"/>
    </row>
    <row r="108" spans="1:14" x14ac:dyDescent="0.25">
      <c r="A108" s="126" t="s">
        <v>9495</v>
      </c>
      <c r="B108" s="127">
        <v>5</v>
      </c>
      <c r="C108" s="21">
        <v>29402</v>
      </c>
      <c r="D108" s="126"/>
      <c r="E108" s="126"/>
      <c r="F108" s="126"/>
      <c r="G108" s="105"/>
      <c r="H108" s="105"/>
      <c r="I108" s="126"/>
      <c r="J108" s="126"/>
      <c r="K108" s="126"/>
      <c r="L108" s="105"/>
      <c r="M108" s="105"/>
      <c r="N108" s="105"/>
    </row>
    <row r="109" spans="1:14" x14ac:dyDescent="0.25">
      <c r="A109" s="126" t="s">
        <v>9495</v>
      </c>
      <c r="B109" s="127">
        <v>6</v>
      </c>
      <c r="C109" s="21">
        <v>29418</v>
      </c>
      <c r="D109" s="126"/>
      <c r="E109" s="126"/>
      <c r="F109" s="126"/>
      <c r="G109" s="105"/>
      <c r="H109" s="105"/>
      <c r="I109" s="126"/>
      <c r="J109" s="126"/>
      <c r="K109" s="126"/>
      <c r="L109" s="105"/>
      <c r="M109" s="105"/>
      <c r="N109" s="105"/>
    </row>
    <row r="110" spans="1:14" x14ac:dyDescent="0.25">
      <c r="A110" s="126" t="s">
        <v>9496</v>
      </c>
      <c r="B110" s="127">
        <v>1</v>
      </c>
      <c r="C110" s="21">
        <v>29742</v>
      </c>
      <c r="D110" s="126"/>
      <c r="E110" s="126"/>
      <c r="F110" s="126"/>
      <c r="G110" s="105"/>
      <c r="H110" s="105"/>
      <c r="I110" s="126"/>
      <c r="J110" s="126"/>
      <c r="K110" s="126"/>
      <c r="L110" s="105"/>
      <c r="M110" s="105"/>
      <c r="N110" s="105"/>
    </row>
    <row r="111" spans="1:14" x14ac:dyDescent="0.25">
      <c r="A111" s="126" t="s">
        <v>9496</v>
      </c>
      <c r="B111" s="127">
        <v>2</v>
      </c>
      <c r="C111" s="21">
        <v>29761</v>
      </c>
      <c r="D111" s="126"/>
      <c r="E111" s="126"/>
      <c r="F111" s="126"/>
      <c r="G111" s="105"/>
      <c r="H111" s="105"/>
      <c r="I111" s="126"/>
      <c r="J111" s="126"/>
      <c r="K111" s="126"/>
      <c r="L111" s="105"/>
      <c r="M111" s="105"/>
      <c r="N111" s="105"/>
    </row>
    <row r="112" spans="1:14" x14ac:dyDescent="0.25">
      <c r="A112" s="126" t="s">
        <v>9496</v>
      </c>
      <c r="B112" s="127">
        <v>3</v>
      </c>
      <c r="C112" s="21">
        <v>29774</v>
      </c>
      <c r="D112" s="126"/>
      <c r="E112" s="126"/>
      <c r="F112" s="126"/>
      <c r="G112" s="105"/>
      <c r="H112" s="105"/>
      <c r="I112" s="126"/>
      <c r="J112" s="126"/>
      <c r="K112" s="126"/>
      <c r="L112" s="105"/>
      <c r="M112" s="105"/>
      <c r="N112" s="105"/>
    </row>
    <row r="113" spans="1:14" x14ac:dyDescent="0.25">
      <c r="A113" s="126" t="s">
        <v>9496</v>
      </c>
      <c r="B113" s="127">
        <v>4</v>
      </c>
      <c r="C113" s="21">
        <v>29751</v>
      </c>
      <c r="D113" s="126"/>
      <c r="E113" s="126"/>
      <c r="F113" s="126"/>
      <c r="G113" s="105"/>
      <c r="H113" s="105"/>
      <c r="I113" s="126"/>
      <c r="J113" s="126"/>
      <c r="K113" s="126"/>
      <c r="L113" s="105"/>
      <c r="M113" s="105"/>
      <c r="N113" s="105"/>
    </row>
    <row r="114" spans="1:14" x14ac:dyDescent="0.25">
      <c r="A114" s="126" t="s">
        <v>9496</v>
      </c>
      <c r="B114" s="127">
        <v>5</v>
      </c>
      <c r="C114" s="21">
        <v>29767</v>
      </c>
      <c r="D114" s="126"/>
      <c r="E114" s="126"/>
      <c r="F114" s="126"/>
      <c r="G114" s="105"/>
      <c r="H114" s="105"/>
      <c r="I114" s="126"/>
      <c r="J114" s="126"/>
      <c r="K114" s="126"/>
      <c r="L114" s="105"/>
      <c r="M114" s="105"/>
      <c r="N114" s="105"/>
    </row>
    <row r="115" spans="1:14" x14ac:dyDescent="0.25">
      <c r="A115" s="126" t="s">
        <v>9496</v>
      </c>
      <c r="B115" s="127">
        <v>6</v>
      </c>
      <c r="C115" s="21">
        <v>29783</v>
      </c>
      <c r="D115" s="126"/>
      <c r="E115" s="126"/>
      <c r="F115" s="126"/>
      <c r="G115" s="105"/>
      <c r="H115" s="105"/>
      <c r="I115" s="126"/>
      <c r="J115" s="126"/>
      <c r="K115" s="126"/>
      <c r="L115" s="105"/>
      <c r="M115" s="105"/>
      <c r="N115" s="105"/>
    </row>
    <row r="116" spans="1:14" x14ac:dyDescent="0.25">
      <c r="A116" s="126" t="s">
        <v>9497</v>
      </c>
      <c r="B116" s="127">
        <v>1</v>
      </c>
      <c r="C116" s="21">
        <v>30107</v>
      </c>
      <c r="D116" s="126"/>
      <c r="E116" s="126"/>
      <c r="F116" s="126"/>
      <c r="G116" s="105"/>
      <c r="H116" s="105"/>
      <c r="I116" s="126"/>
      <c r="J116" s="126"/>
      <c r="K116" s="126"/>
      <c r="L116" s="105"/>
      <c r="M116" s="105"/>
      <c r="N116" s="105"/>
    </row>
    <row r="117" spans="1:14" x14ac:dyDescent="0.25">
      <c r="A117" s="126" t="s">
        <v>9497</v>
      </c>
      <c r="B117" s="127">
        <v>2</v>
      </c>
      <c r="C117" s="21">
        <v>30126</v>
      </c>
      <c r="D117" s="126"/>
      <c r="E117" s="126"/>
      <c r="F117" s="126"/>
      <c r="G117" s="105"/>
      <c r="H117" s="105"/>
      <c r="I117" s="126"/>
      <c r="J117" s="126"/>
      <c r="K117" s="126"/>
      <c r="L117" s="105"/>
      <c r="M117" s="105"/>
      <c r="N117" s="105"/>
    </row>
    <row r="118" spans="1:14" x14ac:dyDescent="0.25">
      <c r="A118" s="126" t="s">
        <v>9497</v>
      </c>
      <c r="B118" s="127">
        <v>3</v>
      </c>
      <c r="C118" s="21">
        <v>30139</v>
      </c>
      <c r="D118" s="126"/>
      <c r="E118" s="126"/>
      <c r="F118" s="126"/>
      <c r="G118" s="105"/>
      <c r="H118" s="105"/>
      <c r="I118" s="126"/>
      <c r="J118" s="126"/>
      <c r="K118" s="126"/>
      <c r="L118" s="105"/>
      <c r="M118" s="105"/>
      <c r="N118" s="105"/>
    </row>
    <row r="119" spans="1:14" x14ac:dyDescent="0.25">
      <c r="A119" s="126" t="s">
        <v>9497</v>
      </c>
      <c r="B119" s="127">
        <v>4</v>
      </c>
      <c r="C119" s="21">
        <v>30116</v>
      </c>
      <c r="D119" s="126"/>
      <c r="E119" s="126"/>
      <c r="F119" s="126"/>
      <c r="G119" s="105"/>
      <c r="H119" s="105"/>
      <c r="I119" s="126"/>
      <c r="J119" s="126"/>
      <c r="K119" s="126"/>
      <c r="L119" s="105"/>
      <c r="M119" s="105"/>
      <c r="N119" s="105"/>
    </row>
    <row r="120" spans="1:14" x14ac:dyDescent="0.25">
      <c r="A120" s="126" t="s">
        <v>9497</v>
      </c>
      <c r="B120" s="127">
        <v>5</v>
      </c>
      <c r="C120" s="21">
        <v>30132</v>
      </c>
      <c r="D120" s="126"/>
      <c r="E120" s="126"/>
      <c r="F120" s="126"/>
      <c r="G120" s="105"/>
      <c r="H120" s="105"/>
      <c r="I120" s="126"/>
      <c r="J120" s="126"/>
      <c r="K120" s="126"/>
      <c r="L120" s="105"/>
      <c r="M120" s="105"/>
      <c r="N120" s="105"/>
    </row>
    <row r="121" spans="1:14" x14ac:dyDescent="0.25">
      <c r="A121" s="126" t="s">
        <v>9497</v>
      </c>
      <c r="B121" s="127">
        <v>6</v>
      </c>
      <c r="C121" s="21">
        <v>30148</v>
      </c>
      <c r="D121" s="126"/>
      <c r="E121" s="126"/>
      <c r="F121" s="126"/>
      <c r="G121" s="105"/>
      <c r="H121" s="105"/>
      <c r="I121" s="126"/>
      <c r="J121" s="126"/>
      <c r="K121" s="126"/>
      <c r="L121" s="105"/>
      <c r="M121" s="105"/>
      <c r="N121" s="105"/>
    </row>
    <row r="122" spans="1:14" x14ac:dyDescent="0.25">
      <c r="A122" s="126" t="s">
        <v>9498</v>
      </c>
      <c r="B122" s="127">
        <v>1</v>
      </c>
      <c r="C122" s="21">
        <v>30472</v>
      </c>
      <c r="D122" s="126"/>
      <c r="E122" s="126"/>
      <c r="F122" s="126"/>
      <c r="G122" s="105"/>
      <c r="H122" s="105"/>
      <c r="I122" s="126"/>
      <c r="J122" s="126"/>
      <c r="K122" s="126"/>
      <c r="L122" s="105"/>
      <c r="M122" s="105"/>
      <c r="N122" s="105"/>
    </row>
    <row r="123" spans="1:14" x14ac:dyDescent="0.25">
      <c r="A123" s="126" t="s">
        <v>9498</v>
      </c>
      <c r="B123" s="127">
        <v>2</v>
      </c>
      <c r="C123" s="21">
        <v>30491</v>
      </c>
      <c r="D123" s="126"/>
      <c r="E123" s="126"/>
      <c r="F123" s="126"/>
      <c r="G123" s="105"/>
      <c r="H123" s="105"/>
      <c r="I123" s="126"/>
      <c r="J123" s="126"/>
      <c r="K123" s="126"/>
      <c r="L123" s="105"/>
      <c r="M123" s="105"/>
      <c r="N123" s="105"/>
    </row>
    <row r="124" spans="1:14" x14ac:dyDescent="0.25">
      <c r="A124" s="126" t="s">
        <v>9498</v>
      </c>
      <c r="B124" s="127">
        <v>3</v>
      </c>
      <c r="C124" s="21">
        <v>30504</v>
      </c>
      <c r="D124" s="126"/>
      <c r="E124" s="126"/>
      <c r="F124" s="126"/>
      <c r="G124" s="105"/>
      <c r="H124" s="105"/>
      <c r="I124" s="126"/>
      <c r="J124" s="126"/>
      <c r="K124" s="126"/>
      <c r="L124" s="105"/>
      <c r="M124" s="105"/>
      <c r="N124" s="105"/>
    </row>
    <row r="125" spans="1:14" x14ac:dyDescent="0.25">
      <c r="A125" s="126" t="s">
        <v>9498</v>
      </c>
      <c r="B125" s="127">
        <v>4</v>
      </c>
      <c r="C125" s="21">
        <v>30481</v>
      </c>
      <c r="D125" s="126"/>
      <c r="E125" s="126"/>
      <c r="F125" s="126"/>
      <c r="G125" s="105"/>
      <c r="H125" s="105"/>
      <c r="I125" s="126"/>
      <c r="J125" s="126"/>
      <c r="K125" s="126"/>
      <c r="L125" s="105"/>
      <c r="M125" s="105"/>
      <c r="N125" s="105"/>
    </row>
    <row r="126" spans="1:14" x14ac:dyDescent="0.25">
      <c r="A126" s="126" t="s">
        <v>9498</v>
      </c>
      <c r="B126" s="127">
        <v>5</v>
      </c>
      <c r="C126" s="21">
        <v>30497</v>
      </c>
      <c r="D126" s="126"/>
      <c r="E126" s="126"/>
      <c r="F126" s="126"/>
      <c r="G126" s="105"/>
      <c r="H126" s="105"/>
      <c r="I126" s="126"/>
      <c r="J126" s="126"/>
      <c r="K126" s="126"/>
      <c r="L126" s="105"/>
      <c r="M126" s="105"/>
      <c r="N126" s="105"/>
    </row>
    <row r="127" spans="1:14" x14ac:dyDescent="0.25">
      <c r="A127" s="126" t="s">
        <v>9498</v>
      </c>
      <c r="B127" s="127">
        <v>6</v>
      </c>
      <c r="C127" s="21">
        <v>30513</v>
      </c>
      <c r="D127" s="126"/>
      <c r="E127" s="126"/>
      <c r="F127" s="126"/>
      <c r="G127" s="105"/>
      <c r="H127" s="105"/>
      <c r="I127" s="126"/>
      <c r="J127" s="126"/>
      <c r="K127" s="126"/>
      <c r="L127" s="105"/>
      <c r="M127" s="105"/>
      <c r="N127" s="105"/>
    </row>
    <row r="128" spans="1:14" x14ac:dyDescent="0.25">
      <c r="A128" s="126" t="s">
        <v>9499</v>
      </c>
      <c r="B128" s="127">
        <v>1</v>
      </c>
      <c r="C128" s="21">
        <v>30838</v>
      </c>
      <c r="D128" s="126"/>
      <c r="E128" s="126"/>
      <c r="F128" s="126"/>
      <c r="G128" s="105"/>
      <c r="H128" s="105"/>
      <c r="I128" s="126"/>
      <c r="J128" s="126"/>
      <c r="K128" s="126"/>
      <c r="L128" s="105"/>
      <c r="M128" s="105"/>
      <c r="N128" s="105"/>
    </row>
    <row r="129" spans="1:14" x14ac:dyDescent="0.25">
      <c r="A129" s="126" t="s">
        <v>9499</v>
      </c>
      <c r="B129" s="127">
        <v>2</v>
      </c>
      <c r="C129" s="21">
        <v>30857</v>
      </c>
      <c r="D129" s="126"/>
      <c r="E129" s="126"/>
      <c r="F129" s="126"/>
      <c r="G129" s="105"/>
      <c r="H129" s="105"/>
      <c r="I129" s="126"/>
      <c r="J129" s="126"/>
      <c r="K129" s="126"/>
      <c r="L129" s="105"/>
      <c r="M129" s="105"/>
      <c r="N129" s="105"/>
    </row>
    <row r="130" spans="1:14" x14ac:dyDescent="0.25">
      <c r="A130" s="126" t="s">
        <v>9499</v>
      </c>
      <c r="B130" s="127">
        <v>3</v>
      </c>
      <c r="C130" s="21">
        <v>30870</v>
      </c>
      <c r="D130" s="126"/>
      <c r="E130" s="126"/>
      <c r="F130" s="126"/>
      <c r="G130" s="105"/>
      <c r="H130" s="105"/>
      <c r="I130" s="126"/>
      <c r="J130" s="126"/>
      <c r="K130" s="126"/>
      <c r="L130" s="105"/>
      <c r="M130" s="105"/>
      <c r="N130" s="105"/>
    </row>
    <row r="131" spans="1:14" x14ac:dyDescent="0.25">
      <c r="A131" s="126" t="s">
        <v>9499</v>
      </c>
      <c r="B131" s="127">
        <v>4</v>
      </c>
      <c r="C131" s="21">
        <v>30847</v>
      </c>
      <c r="D131" s="126"/>
      <c r="E131" s="126"/>
      <c r="F131" s="126"/>
      <c r="G131" s="105"/>
      <c r="H131" s="105"/>
      <c r="I131" s="126"/>
      <c r="J131" s="126"/>
      <c r="K131" s="126"/>
      <c r="L131" s="105"/>
      <c r="M131" s="105"/>
      <c r="N131" s="105"/>
    </row>
    <row r="132" spans="1:14" x14ac:dyDescent="0.25">
      <c r="A132" s="126" t="s">
        <v>9499</v>
      </c>
      <c r="B132" s="127">
        <v>5</v>
      </c>
      <c r="C132" s="21">
        <v>30863</v>
      </c>
      <c r="D132" s="126"/>
      <c r="E132" s="126"/>
      <c r="F132" s="126"/>
      <c r="G132" s="105"/>
      <c r="H132" s="105"/>
      <c r="I132" s="126"/>
      <c r="J132" s="126"/>
      <c r="K132" s="126"/>
      <c r="L132" s="105"/>
      <c r="M132" s="105"/>
      <c r="N132" s="105"/>
    </row>
    <row r="133" spans="1:14" x14ac:dyDescent="0.25">
      <c r="A133" s="126" t="s">
        <v>9499</v>
      </c>
      <c r="B133" s="127">
        <v>6</v>
      </c>
      <c r="C133" s="21">
        <v>30879</v>
      </c>
      <c r="D133" s="126"/>
      <c r="E133" s="126"/>
      <c r="F133" s="126"/>
      <c r="G133" s="105"/>
      <c r="H133" s="105"/>
      <c r="I133" s="126"/>
      <c r="J133" s="126"/>
      <c r="K133" s="126"/>
      <c r="L133" s="105"/>
      <c r="M133" s="105"/>
      <c r="N133" s="105"/>
    </row>
    <row r="134" spans="1:14" x14ac:dyDescent="0.25">
      <c r="A134" s="126" t="s">
        <v>9500</v>
      </c>
      <c r="B134" s="127">
        <v>1</v>
      </c>
      <c r="C134" s="21">
        <v>31203</v>
      </c>
      <c r="D134" s="126"/>
      <c r="E134" s="126"/>
      <c r="F134" s="126"/>
      <c r="G134" s="105"/>
      <c r="H134" s="105"/>
      <c r="I134" s="126"/>
      <c r="J134" s="126"/>
      <c r="K134" s="126"/>
      <c r="L134" s="105"/>
      <c r="M134" s="105"/>
      <c r="N134" s="105"/>
    </row>
    <row r="135" spans="1:14" x14ac:dyDescent="0.25">
      <c r="A135" s="126" t="s">
        <v>9500</v>
      </c>
      <c r="B135" s="127">
        <v>2</v>
      </c>
      <c r="C135" s="21">
        <v>31222</v>
      </c>
      <c r="D135" s="126"/>
      <c r="E135" s="126"/>
      <c r="F135" s="126"/>
      <c r="G135" s="105"/>
      <c r="H135" s="105"/>
      <c r="I135" s="126"/>
      <c r="J135" s="126"/>
      <c r="K135" s="126"/>
      <c r="L135" s="105"/>
      <c r="M135" s="105"/>
      <c r="N135" s="105"/>
    </row>
    <row r="136" spans="1:14" x14ac:dyDescent="0.25">
      <c r="A136" s="126" t="s">
        <v>9500</v>
      </c>
      <c r="B136" s="127">
        <v>3</v>
      </c>
      <c r="C136" s="21">
        <v>31235</v>
      </c>
      <c r="D136" s="126"/>
      <c r="E136" s="126"/>
      <c r="F136" s="126"/>
      <c r="G136" s="105"/>
      <c r="H136" s="105"/>
      <c r="I136" s="126"/>
      <c r="J136" s="126"/>
      <c r="K136" s="126"/>
      <c r="L136" s="105"/>
      <c r="M136" s="105"/>
      <c r="N136" s="105"/>
    </row>
    <row r="137" spans="1:14" x14ac:dyDescent="0.25">
      <c r="A137" s="126" t="s">
        <v>9500</v>
      </c>
      <c r="B137" s="127">
        <v>4</v>
      </c>
      <c r="C137" s="21">
        <v>31212</v>
      </c>
      <c r="D137" s="126"/>
      <c r="E137" s="126"/>
      <c r="F137" s="126"/>
      <c r="G137" s="105"/>
      <c r="H137" s="105"/>
      <c r="I137" s="126"/>
      <c r="J137" s="126"/>
      <c r="K137" s="126"/>
      <c r="L137" s="105"/>
      <c r="M137" s="105"/>
      <c r="N137" s="105"/>
    </row>
    <row r="138" spans="1:14" x14ac:dyDescent="0.25">
      <c r="A138" s="126" t="s">
        <v>9500</v>
      </c>
      <c r="B138" s="127">
        <v>5</v>
      </c>
      <c r="C138" s="21">
        <v>31228</v>
      </c>
      <c r="D138" s="126"/>
      <c r="E138" s="126"/>
      <c r="F138" s="126"/>
      <c r="G138" s="105"/>
      <c r="H138" s="105"/>
      <c r="I138" s="126"/>
      <c r="J138" s="126"/>
      <c r="K138" s="126"/>
      <c r="L138" s="105"/>
      <c r="M138" s="105"/>
      <c r="N138" s="105"/>
    </row>
    <row r="139" spans="1:14" x14ac:dyDescent="0.25">
      <c r="A139" s="126" t="s">
        <v>9500</v>
      </c>
      <c r="B139" s="127">
        <v>6</v>
      </c>
      <c r="C139" s="21">
        <v>31244</v>
      </c>
      <c r="D139" s="126"/>
      <c r="E139" s="126"/>
      <c r="F139" s="126"/>
      <c r="G139" s="105"/>
      <c r="H139" s="105"/>
      <c r="I139" s="126"/>
      <c r="J139" s="126"/>
      <c r="K139" s="126"/>
      <c r="L139" s="105"/>
      <c r="M139" s="105"/>
      <c r="N139" s="105"/>
    </row>
    <row r="140" spans="1:14" x14ac:dyDescent="0.25">
      <c r="A140" s="126" t="s">
        <v>9501</v>
      </c>
      <c r="B140" s="127">
        <v>1</v>
      </c>
      <c r="C140" s="21">
        <v>31568</v>
      </c>
      <c r="D140" s="126"/>
      <c r="E140" s="126"/>
      <c r="F140" s="126"/>
      <c r="G140" s="105"/>
      <c r="H140" s="105"/>
      <c r="I140" s="126"/>
      <c r="J140" s="126"/>
      <c r="K140" s="126"/>
      <c r="L140" s="105"/>
      <c r="M140" s="105"/>
      <c r="N140" s="105"/>
    </row>
    <row r="141" spans="1:14" x14ac:dyDescent="0.25">
      <c r="A141" s="126" t="s">
        <v>9501</v>
      </c>
      <c r="B141" s="127">
        <v>2</v>
      </c>
      <c r="C141" s="21">
        <v>31587</v>
      </c>
      <c r="D141" s="126"/>
      <c r="E141" s="126"/>
      <c r="F141" s="126"/>
      <c r="G141" s="105"/>
      <c r="H141" s="105"/>
      <c r="I141" s="126"/>
      <c r="J141" s="126"/>
      <c r="K141" s="126"/>
      <c r="L141" s="105"/>
      <c r="M141" s="105"/>
      <c r="N141" s="105"/>
    </row>
    <row r="142" spans="1:14" x14ac:dyDescent="0.25">
      <c r="A142" s="126" t="s">
        <v>9501</v>
      </c>
      <c r="B142" s="127">
        <v>3</v>
      </c>
      <c r="C142" s="21">
        <v>31600</v>
      </c>
      <c r="D142" s="126"/>
      <c r="E142" s="126"/>
      <c r="F142" s="126"/>
      <c r="G142" s="105"/>
      <c r="H142" s="105"/>
      <c r="I142" s="126"/>
      <c r="J142" s="126"/>
      <c r="K142" s="126"/>
      <c r="L142" s="105"/>
      <c r="M142" s="105"/>
      <c r="N142" s="105"/>
    </row>
    <row r="143" spans="1:14" x14ac:dyDescent="0.25">
      <c r="A143" s="126" t="s">
        <v>9501</v>
      </c>
      <c r="B143" s="127">
        <v>4</v>
      </c>
      <c r="C143" s="21">
        <v>31577</v>
      </c>
      <c r="D143" s="126"/>
      <c r="E143" s="126"/>
      <c r="F143" s="126"/>
      <c r="G143" s="105"/>
      <c r="H143" s="105"/>
      <c r="I143" s="126"/>
      <c r="J143" s="126"/>
      <c r="K143" s="126"/>
      <c r="L143" s="105"/>
      <c r="M143" s="105"/>
      <c r="N143" s="105"/>
    </row>
    <row r="144" spans="1:14" x14ac:dyDescent="0.25">
      <c r="A144" s="126" t="s">
        <v>9501</v>
      </c>
      <c r="B144" s="127">
        <v>5</v>
      </c>
      <c r="C144" s="21">
        <v>31593</v>
      </c>
      <c r="D144" s="126"/>
      <c r="E144" s="126"/>
      <c r="F144" s="126"/>
      <c r="G144" s="105"/>
      <c r="H144" s="105"/>
      <c r="I144" s="126"/>
      <c r="J144" s="126"/>
      <c r="K144" s="126"/>
      <c r="L144" s="105"/>
      <c r="M144" s="105"/>
      <c r="N144" s="105"/>
    </row>
    <row r="145" spans="1:14" x14ac:dyDescent="0.25">
      <c r="A145" s="126" t="s">
        <v>9501</v>
      </c>
      <c r="B145" s="127">
        <v>6</v>
      </c>
      <c r="C145" s="21">
        <v>31609</v>
      </c>
      <c r="D145" s="126"/>
      <c r="E145" s="126"/>
      <c r="F145" s="126"/>
      <c r="G145" s="105"/>
      <c r="H145" s="105"/>
      <c r="I145" s="126"/>
      <c r="J145" s="126"/>
      <c r="K145" s="126"/>
      <c r="L145" s="105"/>
      <c r="M145" s="105"/>
      <c r="N145" s="105"/>
    </row>
    <row r="146" spans="1:14" x14ac:dyDescent="0.25">
      <c r="A146" s="126" t="s">
        <v>9502</v>
      </c>
      <c r="B146" s="127">
        <v>1</v>
      </c>
      <c r="C146" s="21">
        <v>31933</v>
      </c>
      <c r="D146" s="126"/>
      <c r="E146" s="126"/>
      <c r="F146" s="126"/>
      <c r="G146" s="105"/>
      <c r="H146" s="105"/>
      <c r="I146" s="126"/>
      <c r="J146" s="126"/>
      <c r="K146" s="126"/>
      <c r="L146" s="105"/>
      <c r="M146" s="105"/>
      <c r="N146" s="105"/>
    </row>
    <row r="147" spans="1:14" x14ac:dyDescent="0.25">
      <c r="A147" s="126" t="s">
        <v>9502</v>
      </c>
      <c r="B147" s="127">
        <v>2</v>
      </c>
      <c r="C147" s="21">
        <v>31952</v>
      </c>
      <c r="D147" s="126"/>
      <c r="E147" s="126"/>
      <c r="F147" s="126"/>
      <c r="G147" s="105"/>
      <c r="H147" s="105"/>
      <c r="I147" s="126"/>
      <c r="J147" s="126"/>
      <c r="K147" s="126"/>
      <c r="L147" s="105"/>
      <c r="M147" s="105"/>
      <c r="N147" s="105"/>
    </row>
    <row r="148" spans="1:14" x14ac:dyDescent="0.25">
      <c r="A148" s="126" t="s">
        <v>9502</v>
      </c>
      <c r="B148" s="127">
        <v>3</v>
      </c>
      <c r="C148" s="21">
        <v>31965</v>
      </c>
      <c r="D148" s="126"/>
      <c r="E148" s="126"/>
      <c r="F148" s="126"/>
      <c r="G148" s="105"/>
      <c r="H148" s="105"/>
      <c r="I148" s="126"/>
      <c r="J148" s="126"/>
      <c r="K148" s="126"/>
      <c r="L148" s="105"/>
      <c r="M148" s="105"/>
      <c r="N148" s="105"/>
    </row>
    <row r="149" spans="1:14" x14ac:dyDescent="0.25">
      <c r="A149" s="126" t="s">
        <v>9502</v>
      </c>
      <c r="B149" s="127">
        <v>4</v>
      </c>
      <c r="C149" s="21">
        <v>31942</v>
      </c>
      <c r="D149" s="126"/>
      <c r="E149" s="126"/>
      <c r="F149" s="126"/>
      <c r="G149" s="105"/>
      <c r="H149" s="105"/>
      <c r="I149" s="126"/>
      <c r="J149" s="126"/>
      <c r="K149" s="126"/>
      <c r="L149" s="105"/>
      <c r="M149" s="105"/>
      <c r="N149" s="105"/>
    </row>
    <row r="150" spans="1:14" x14ac:dyDescent="0.25">
      <c r="A150" s="126" t="s">
        <v>9502</v>
      </c>
      <c r="B150" s="127">
        <v>5</v>
      </c>
      <c r="C150" s="21">
        <v>31958</v>
      </c>
      <c r="D150" s="126"/>
      <c r="E150" s="126"/>
      <c r="F150" s="126"/>
      <c r="G150" s="105"/>
      <c r="H150" s="105"/>
      <c r="I150" s="126"/>
      <c r="J150" s="126"/>
      <c r="K150" s="126"/>
      <c r="L150" s="105"/>
      <c r="M150" s="105"/>
      <c r="N150" s="105"/>
    </row>
    <row r="151" spans="1:14" x14ac:dyDescent="0.25">
      <c r="A151" s="126" t="s">
        <v>9502</v>
      </c>
      <c r="B151" s="127">
        <v>6</v>
      </c>
      <c r="C151" s="21">
        <v>31974</v>
      </c>
      <c r="D151" s="126"/>
      <c r="E151" s="126"/>
      <c r="F151" s="126"/>
      <c r="G151" s="105"/>
      <c r="H151" s="105"/>
      <c r="I151" s="126"/>
      <c r="J151" s="126"/>
      <c r="K151" s="126"/>
      <c r="L151" s="105"/>
      <c r="M151" s="105"/>
      <c r="N151" s="105"/>
    </row>
    <row r="152" spans="1:14" x14ac:dyDescent="0.25">
      <c r="A152" s="126" t="s">
        <v>9503</v>
      </c>
      <c r="B152" s="127">
        <v>1</v>
      </c>
      <c r="C152" s="21">
        <v>32299</v>
      </c>
      <c r="D152" s="126"/>
      <c r="E152" s="126"/>
      <c r="F152" s="126"/>
      <c r="G152" s="105"/>
      <c r="H152" s="105"/>
      <c r="I152" s="126"/>
      <c r="J152" s="126"/>
      <c r="K152" s="126"/>
      <c r="L152" s="105"/>
      <c r="M152" s="105"/>
      <c r="N152" s="105"/>
    </row>
    <row r="153" spans="1:14" x14ac:dyDescent="0.25">
      <c r="A153" s="126" t="s">
        <v>9503</v>
      </c>
      <c r="B153" s="127">
        <v>2</v>
      </c>
      <c r="C153" s="21">
        <v>32318</v>
      </c>
      <c r="D153" s="126"/>
      <c r="E153" s="126"/>
      <c r="F153" s="126"/>
      <c r="G153" s="105"/>
      <c r="H153" s="105"/>
      <c r="I153" s="126"/>
      <c r="J153" s="126"/>
      <c r="K153" s="126"/>
      <c r="L153" s="105"/>
      <c r="M153" s="105"/>
      <c r="N153" s="105"/>
    </row>
    <row r="154" spans="1:14" x14ac:dyDescent="0.25">
      <c r="A154" s="126" t="s">
        <v>9503</v>
      </c>
      <c r="B154" s="127">
        <v>3</v>
      </c>
      <c r="C154" s="21">
        <v>32331</v>
      </c>
      <c r="D154" s="126"/>
      <c r="E154" s="126"/>
      <c r="F154" s="126"/>
      <c r="G154" s="105"/>
      <c r="H154" s="105"/>
      <c r="I154" s="126"/>
      <c r="J154" s="126"/>
      <c r="K154" s="126"/>
      <c r="L154" s="105"/>
      <c r="M154" s="105"/>
      <c r="N154" s="105"/>
    </row>
    <row r="155" spans="1:14" x14ac:dyDescent="0.25">
      <c r="A155" s="126" t="s">
        <v>9503</v>
      </c>
      <c r="B155" s="127">
        <v>4</v>
      </c>
      <c r="C155" s="21">
        <v>32308</v>
      </c>
      <c r="D155" s="126"/>
      <c r="E155" s="126"/>
      <c r="F155" s="126"/>
      <c r="G155" s="105"/>
      <c r="H155" s="105"/>
      <c r="I155" s="126"/>
      <c r="J155" s="126"/>
      <c r="K155" s="126"/>
      <c r="L155" s="105"/>
      <c r="M155" s="105"/>
      <c r="N155" s="105"/>
    </row>
    <row r="156" spans="1:14" x14ac:dyDescent="0.25">
      <c r="A156" s="126" t="s">
        <v>9503</v>
      </c>
      <c r="B156" s="127">
        <v>5</v>
      </c>
      <c r="C156" s="21">
        <v>32324</v>
      </c>
      <c r="D156" s="126"/>
      <c r="E156" s="126"/>
      <c r="F156" s="126"/>
      <c r="G156" s="105"/>
      <c r="H156" s="105"/>
      <c r="I156" s="126"/>
      <c r="J156" s="126"/>
      <c r="K156" s="126"/>
      <c r="L156" s="105"/>
      <c r="M156" s="105"/>
      <c r="N156" s="105"/>
    </row>
    <row r="157" spans="1:14" x14ac:dyDescent="0.25">
      <c r="A157" s="126" t="s">
        <v>9503</v>
      </c>
      <c r="B157" s="127">
        <v>6</v>
      </c>
      <c r="C157" s="21">
        <v>32340</v>
      </c>
      <c r="D157" s="126"/>
      <c r="E157" s="126"/>
      <c r="F157" s="126"/>
      <c r="G157" s="105"/>
      <c r="H157" s="105"/>
      <c r="I157" s="126"/>
      <c r="J157" s="126"/>
      <c r="K157" s="126"/>
      <c r="L157" s="105"/>
      <c r="M157" s="105"/>
      <c r="N157" s="105"/>
    </row>
    <row r="158" spans="1:14" x14ac:dyDescent="0.25">
      <c r="A158" s="126" t="s">
        <v>9504</v>
      </c>
      <c r="B158" s="127">
        <v>1</v>
      </c>
      <c r="C158" s="21">
        <v>32664</v>
      </c>
      <c r="D158" s="126"/>
      <c r="E158" s="126"/>
      <c r="F158" s="126"/>
      <c r="G158" s="105"/>
      <c r="H158" s="105"/>
      <c r="I158" s="126"/>
      <c r="J158" s="126"/>
      <c r="K158" s="126"/>
      <c r="L158" s="105"/>
      <c r="M158" s="105"/>
      <c r="N158" s="105"/>
    </row>
    <row r="159" spans="1:14" x14ac:dyDescent="0.25">
      <c r="A159" s="126" t="s">
        <v>9504</v>
      </c>
      <c r="B159" s="127">
        <v>2</v>
      </c>
      <c r="C159" s="21">
        <v>32683</v>
      </c>
      <c r="D159" s="126"/>
      <c r="E159" s="126"/>
      <c r="F159" s="126"/>
      <c r="G159" s="105"/>
      <c r="H159" s="105"/>
      <c r="I159" s="126"/>
      <c r="J159" s="126"/>
      <c r="K159" s="126"/>
      <c r="L159" s="105"/>
      <c r="M159" s="105"/>
      <c r="N159" s="105"/>
    </row>
    <row r="160" spans="1:14" x14ac:dyDescent="0.25">
      <c r="A160" s="126" t="s">
        <v>9504</v>
      </c>
      <c r="B160" s="127">
        <v>3</v>
      </c>
      <c r="C160" s="21">
        <v>32696</v>
      </c>
      <c r="D160" s="126"/>
      <c r="E160" s="126"/>
      <c r="F160" s="126"/>
      <c r="G160" s="105"/>
      <c r="H160" s="105"/>
      <c r="I160" s="126"/>
      <c r="J160" s="126"/>
      <c r="K160" s="126"/>
      <c r="L160" s="105"/>
      <c r="M160" s="105"/>
      <c r="N160" s="105"/>
    </row>
    <row r="161" spans="1:14" x14ac:dyDescent="0.25">
      <c r="A161" s="126" t="s">
        <v>9504</v>
      </c>
      <c r="B161" s="127">
        <v>4</v>
      </c>
      <c r="C161" s="21">
        <v>32673</v>
      </c>
      <c r="D161" s="126"/>
      <c r="E161" s="126"/>
      <c r="F161" s="126"/>
      <c r="G161" s="105"/>
      <c r="H161" s="105"/>
      <c r="I161" s="126"/>
      <c r="J161" s="126"/>
      <c r="K161" s="126"/>
      <c r="L161" s="105"/>
      <c r="M161" s="105"/>
      <c r="N161" s="105"/>
    </row>
    <row r="162" spans="1:14" x14ac:dyDescent="0.25">
      <c r="A162" s="126" t="s">
        <v>9504</v>
      </c>
      <c r="B162" s="127">
        <v>5</v>
      </c>
      <c r="C162" s="21">
        <v>32689</v>
      </c>
      <c r="D162" s="126"/>
      <c r="E162" s="126"/>
      <c r="F162" s="126"/>
      <c r="G162" s="105"/>
      <c r="H162" s="105"/>
      <c r="I162" s="126"/>
      <c r="J162" s="126"/>
      <c r="K162" s="126"/>
      <c r="L162" s="105"/>
      <c r="M162" s="105"/>
      <c r="N162" s="105"/>
    </row>
    <row r="163" spans="1:14" x14ac:dyDescent="0.25">
      <c r="A163" s="126" t="s">
        <v>9504</v>
      </c>
      <c r="B163" s="127">
        <v>6</v>
      </c>
      <c r="C163" s="21">
        <v>32705</v>
      </c>
      <c r="D163" s="126"/>
      <c r="E163" s="126"/>
      <c r="F163" s="126"/>
      <c r="G163" s="105"/>
      <c r="H163" s="105"/>
      <c r="I163" s="126"/>
      <c r="J163" s="126"/>
      <c r="K163" s="126"/>
      <c r="L163" s="105"/>
      <c r="M163" s="105"/>
      <c r="N163" s="105"/>
    </row>
    <row r="164" spans="1:14" x14ac:dyDescent="0.25">
      <c r="A164" s="126" t="s">
        <v>9505</v>
      </c>
      <c r="B164" s="127">
        <v>1</v>
      </c>
      <c r="C164" s="21">
        <v>33029</v>
      </c>
      <c r="D164" s="126"/>
      <c r="E164" s="126"/>
      <c r="F164" s="126"/>
      <c r="G164" s="105"/>
      <c r="H164" s="105"/>
      <c r="I164" s="126"/>
      <c r="J164" s="126"/>
      <c r="K164" s="126"/>
      <c r="L164" s="105"/>
      <c r="M164" s="105"/>
      <c r="N164" s="105"/>
    </row>
    <row r="165" spans="1:14" x14ac:dyDescent="0.25">
      <c r="A165" s="126" t="s">
        <v>9505</v>
      </c>
      <c r="B165" s="127">
        <v>2</v>
      </c>
      <c r="C165" s="21">
        <v>33048</v>
      </c>
      <c r="D165" s="126"/>
      <c r="E165" s="126"/>
      <c r="F165" s="126"/>
      <c r="G165" s="105"/>
      <c r="H165" s="105"/>
      <c r="I165" s="126"/>
      <c r="J165" s="126"/>
      <c r="K165" s="126"/>
      <c r="L165" s="105"/>
      <c r="M165" s="105"/>
      <c r="N165" s="105"/>
    </row>
    <row r="166" spans="1:14" x14ac:dyDescent="0.25">
      <c r="A166" s="126" t="s">
        <v>9505</v>
      </c>
      <c r="B166" s="127">
        <v>3</v>
      </c>
      <c r="C166" s="21">
        <v>33061</v>
      </c>
      <c r="D166" s="126"/>
      <c r="E166" s="126"/>
      <c r="F166" s="126"/>
      <c r="G166" s="105"/>
      <c r="H166" s="105"/>
      <c r="I166" s="126"/>
      <c r="J166" s="126"/>
      <c r="K166" s="126"/>
      <c r="L166" s="105"/>
      <c r="M166" s="105"/>
      <c r="N166" s="105"/>
    </row>
    <row r="167" spans="1:14" x14ac:dyDescent="0.25">
      <c r="A167" s="126" t="s">
        <v>9505</v>
      </c>
      <c r="B167" s="127">
        <v>4</v>
      </c>
      <c r="C167" s="21">
        <v>33038</v>
      </c>
      <c r="D167" s="126"/>
      <c r="E167" s="126"/>
      <c r="F167" s="126"/>
      <c r="G167" s="105"/>
      <c r="H167" s="105"/>
      <c r="I167" s="126"/>
      <c r="J167" s="126"/>
      <c r="K167" s="126"/>
      <c r="L167" s="105"/>
      <c r="M167" s="105"/>
      <c r="N167" s="105"/>
    </row>
    <row r="168" spans="1:14" x14ac:dyDescent="0.25">
      <c r="A168" s="126" t="s">
        <v>9505</v>
      </c>
      <c r="B168" s="127">
        <v>5</v>
      </c>
      <c r="C168" s="21">
        <v>33054</v>
      </c>
      <c r="D168" s="126"/>
      <c r="E168" s="126"/>
      <c r="F168" s="126"/>
      <c r="G168" s="105"/>
      <c r="H168" s="105"/>
      <c r="I168" s="126"/>
      <c r="J168" s="126"/>
      <c r="K168" s="126"/>
      <c r="L168" s="105"/>
      <c r="M168" s="105"/>
      <c r="N168" s="105"/>
    </row>
    <row r="169" spans="1:14" x14ac:dyDescent="0.25">
      <c r="A169" s="126" t="s">
        <v>9505</v>
      </c>
      <c r="B169" s="127">
        <v>6</v>
      </c>
      <c r="C169" s="21">
        <v>33070</v>
      </c>
      <c r="D169" s="126"/>
      <c r="E169" s="126"/>
      <c r="F169" s="126"/>
      <c r="G169" s="105"/>
      <c r="H169" s="105"/>
      <c r="I169" s="126"/>
      <c r="J169" s="126"/>
      <c r="K169" s="126"/>
      <c r="L169" s="105"/>
      <c r="M169" s="105"/>
      <c r="N169" s="105"/>
    </row>
    <row r="170" spans="1:14" x14ac:dyDescent="0.25">
      <c r="A170" s="126" t="s">
        <v>9506</v>
      </c>
      <c r="B170" s="127">
        <v>1</v>
      </c>
      <c r="C170" s="21">
        <v>33394</v>
      </c>
      <c r="D170" s="126"/>
      <c r="E170" s="126"/>
      <c r="F170" s="126"/>
      <c r="G170" s="105"/>
      <c r="H170" s="105"/>
      <c r="I170" s="126"/>
      <c r="J170" s="126"/>
      <c r="K170" s="126"/>
      <c r="L170" s="105"/>
      <c r="M170" s="105"/>
      <c r="N170" s="105"/>
    </row>
    <row r="171" spans="1:14" x14ac:dyDescent="0.25">
      <c r="A171" s="126" t="s">
        <v>9506</v>
      </c>
      <c r="B171" s="127">
        <v>2</v>
      </c>
      <c r="C171" s="21">
        <v>33413</v>
      </c>
      <c r="D171" s="126"/>
      <c r="E171" s="126"/>
      <c r="F171" s="126"/>
      <c r="G171" s="105"/>
      <c r="H171" s="105"/>
      <c r="I171" s="126"/>
      <c r="J171" s="126"/>
      <c r="K171" s="126"/>
      <c r="L171" s="105"/>
      <c r="M171" s="105"/>
      <c r="N171" s="105"/>
    </row>
    <row r="172" spans="1:14" x14ac:dyDescent="0.25">
      <c r="A172" s="126" t="s">
        <v>9506</v>
      </c>
      <c r="B172" s="127">
        <v>3</v>
      </c>
      <c r="C172" s="21">
        <v>33426</v>
      </c>
      <c r="D172" s="126"/>
      <c r="E172" s="126"/>
      <c r="F172" s="126"/>
      <c r="G172" s="105"/>
      <c r="H172" s="105"/>
      <c r="I172" s="126"/>
      <c r="J172" s="126"/>
      <c r="K172" s="126"/>
      <c r="L172" s="105"/>
      <c r="M172" s="105"/>
      <c r="N172" s="105"/>
    </row>
    <row r="173" spans="1:14" x14ac:dyDescent="0.25">
      <c r="A173" s="126" t="s">
        <v>9506</v>
      </c>
      <c r="B173" s="127">
        <v>4</v>
      </c>
      <c r="C173" s="21">
        <v>33403</v>
      </c>
      <c r="D173" s="126"/>
      <c r="E173" s="126"/>
      <c r="F173" s="126"/>
      <c r="G173" s="105"/>
      <c r="H173" s="105"/>
      <c r="I173" s="126"/>
      <c r="J173" s="126"/>
      <c r="K173" s="126"/>
      <c r="L173" s="105"/>
      <c r="M173" s="105"/>
      <c r="N173" s="105"/>
    </row>
    <row r="174" spans="1:14" x14ac:dyDescent="0.25">
      <c r="A174" s="126" t="s">
        <v>9506</v>
      </c>
      <c r="B174" s="127">
        <v>5</v>
      </c>
      <c r="C174" s="21">
        <v>33419</v>
      </c>
      <c r="D174" s="126"/>
      <c r="E174" s="126"/>
      <c r="F174" s="126"/>
      <c r="G174" s="105"/>
      <c r="H174" s="105"/>
      <c r="I174" s="126"/>
      <c r="J174" s="126"/>
      <c r="K174" s="126"/>
      <c r="L174" s="105"/>
      <c r="M174" s="105"/>
      <c r="N174" s="105"/>
    </row>
    <row r="175" spans="1:14" x14ac:dyDescent="0.25">
      <c r="A175" s="126" t="s">
        <v>9506</v>
      </c>
      <c r="B175" s="127">
        <v>6</v>
      </c>
      <c r="C175" s="21">
        <v>33435</v>
      </c>
      <c r="D175" s="126"/>
      <c r="E175" s="126"/>
      <c r="F175" s="126"/>
      <c r="G175" s="105"/>
      <c r="H175" s="105"/>
      <c r="I175" s="126"/>
      <c r="J175" s="126"/>
      <c r="K175" s="126"/>
      <c r="L175" s="105"/>
      <c r="M175" s="105"/>
      <c r="N175" s="105"/>
    </row>
    <row r="176" spans="1:14" x14ac:dyDescent="0.25">
      <c r="A176" s="126" t="s">
        <v>9507</v>
      </c>
      <c r="B176" s="127">
        <v>1</v>
      </c>
      <c r="C176" s="21">
        <v>33760</v>
      </c>
      <c r="D176" s="126"/>
      <c r="E176" s="126"/>
      <c r="F176" s="126"/>
      <c r="G176" s="105"/>
      <c r="H176" s="105"/>
      <c r="I176" s="126"/>
      <c r="J176" s="126"/>
      <c r="K176" s="126"/>
      <c r="L176" s="105"/>
      <c r="M176" s="105"/>
      <c r="N176" s="105"/>
    </row>
    <row r="177" spans="1:14" x14ac:dyDescent="0.25">
      <c r="A177" s="126" t="s">
        <v>9507</v>
      </c>
      <c r="B177" s="127">
        <v>2</v>
      </c>
      <c r="C177" s="21">
        <v>33779</v>
      </c>
      <c r="D177" s="126"/>
      <c r="E177" s="126"/>
      <c r="F177" s="126"/>
      <c r="G177" s="105"/>
      <c r="H177" s="105"/>
      <c r="I177" s="126"/>
      <c r="J177" s="126"/>
      <c r="K177" s="126"/>
      <c r="L177" s="105"/>
      <c r="M177" s="105"/>
      <c r="N177" s="105"/>
    </row>
    <row r="178" spans="1:14" x14ac:dyDescent="0.25">
      <c r="A178" s="126" t="s">
        <v>9507</v>
      </c>
      <c r="B178" s="127">
        <v>3</v>
      </c>
      <c r="C178" s="21">
        <v>33792</v>
      </c>
      <c r="D178" s="126"/>
      <c r="E178" s="126"/>
      <c r="F178" s="126"/>
      <c r="G178" s="105"/>
      <c r="H178" s="105"/>
      <c r="I178" s="126"/>
      <c r="J178" s="126"/>
      <c r="K178" s="126"/>
      <c r="L178" s="105"/>
      <c r="M178" s="105"/>
      <c r="N178" s="105"/>
    </row>
    <row r="179" spans="1:14" x14ac:dyDescent="0.25">
      <c r="A179" s="126" t="s">
        <v>9507</v>
      </c>
      <c r="B179" s="127">
        <v>4</v>
      </c>
      <c r="C179" s="21">
        <v>33769</v>
      </c>
      <c r="D179" s="126"/>
      <c r="E179" s="126"/>
      <c r="F179" s="126"/>
      <c r="G179" s="105"/>
      <c r="H179" s="105"/>
      <c r="I179" s="126"/>
      <c r="J179" s="126"/>
      <c r="K179" s="126"/>
      <c r="L179" s="105"/>
      <c r="M179" s="105"/>
      <c r="N179" s="105"/>
    </row>
    <row r="180" spans="1:14" x14ac:dyDescent="0.25">
      <c r="A180" s="126" t="s">
        <v>9507</v>
      </c>
      <c r="B180" s="127">
        <v>5</v>
      </c>
      <c r="C180" s="21">
        <v>33785</v>
      </c>
      <c r="D180" s="126"/>
      <c r="E180" s="126"/>
      <c r="F180" s="126"/>
      <c r="G180" s="105"/>
      <c r="H180" s="105"/>
      <c r="I180" s="126"/>
      <c r="J180" s="126"/>
      <c r="K180" s="126"/>
      <c r="L180" s="105"/>
      <c r="M180" s="105"/>
      <c r="N180" s="105"/>
    </row>
    <row r="181" spans="1:14" x14ac:dyDescent="0.25">
      <c r="A181" s="126" t="s">
        <v>9507</v>
      </c>
      <c r="B181" s="127">
        <v>6</v>
      </c>
      <c r="C181" s="21">
        <v>33801</v>
      </c>
      <c r="D181" s="126"/>
      <c r="E181" s="126"/>
      <c r="F181" s="126"/>
      <c r="G181" s="105"/>
      <c r="H181" s="105"/>
      <c r="I181" s="126"/>
      <c r="J181" s="126"/>
      <c r="K181" s="126"/>
      <c r="L181" s="105"/>
      <c r="M181" s="105"/>
      <c r="N181" s="105"/>
    </row>
    <row r="182" spans="1:14" x14ac:dyDescent="0.25">
      <c r="A182" s="126" t="s">
        <v>9508</v>
      </c>
      <c r="B182" s="127">
        <v>1</v>
      </c>
      <c r="C182" s="21">
        <v>34125</v>
      </c>
      <c r="D182" s="126"/>
      <c r="E182" s="126"/>
      <c r="F182" s="126"/>
      <c r="G182" s="105"/>
      <c r="H182" s="105"/>
      <c r="I182" s="126"/>
      <c r="J182" s="126"/>
      <c r="K182" s="126"/>
      <c r="L182" s="105"/>
      <c r="M182" s="105"/>
      <c r="N182" s="105"/>
    </row>
    <row r="183" spans="1:14" x14ac:dyDescent="0.25">
      <c r="A183" s="126" t="s">
        <v>9508</v>
      </c>
      <c r="B183" s="127">
        <v>2</v>
      </c>
      <c r="C183" s="21">
        <v>34144</v>
      </c>
      <c r="D183" s="126"/>
      <c r="E183" s="126"/>
      <c r="F183" s="126"/>
      <c r="G183" s="105"/>
      <c r="H183" s="105"/>
      <c r="I183" s="126"/>
      <c r="J183" s="126"/>
      <c r="K183" s="126"/>
      <c r="L183" s="105"/>
      <c r="M183" s="105"/>
      <c r="N183" s="105"/>
    </row>
    <row r="184" spans="1:14" x14ac:dyDescent="0.25">
      <c r="A184" s="126" t="s">
        <v>9508</v>
      </c>
      <c r="B184" s="127">
        <v>3</v>
      </c>
      <c r="C184" s="21">
        <v>34157</v>
      </c>
      <c r="D184" s="126"/>
      <c r="E184" s="126"/>
      <c r="F184" s="126"/>
      <c r="G184" s="105"/>
      <c r="H184" s="105"/>
      <c r="I184" s="126"/>
      <c r="J184" s="126"/>
      <c r="K184" s="126"/>
      <c r="L184" s="105"/>
      <c r="M184" s="105"/>
      <c r="N184" s="105"/>
    </row>
    <row r="185" spans="1:14" x14ac:dyDescent="0.25">
      <c r="A185" s="126" t="s">
        <v>9508</v>
      </c>
      <c r="B185" s="127">
        <v>4</v>
      </c>
      <c r="C185" s="21">
        <v>34134</v>
      </c>
      <c r="D185" s="126"/>
      <c r="E185" s="126"/>
      <c r="F185" s="126"/>
      <c r="G185" s="105"/>
      <c r="H185" s="105"/>
      <c r="I185" s="126"/>
      <c r="J185" s="126"/>
      <c r="K185" s="126"/>
      <c r="L185" s="105"/>
      <c r="M185" s="105"/>
      <c r="N185" s="105"/>
    </row>
    <row r="186" spans="1:14" x14ac:dyDescent="0.25">
      <c r="A186" s="126" t="s">
        <v>9508</v>
      </c>
      <c r="B186" s="127">
        <v>5</v>
      </c>
      <c r="C186" s="21">
        <v>34150</v>
      </c>
      <c r="D186" s="126"/>
      <c r="E186" s="126"/>
      <c r="F186" s="126"/>
      <c r="G186" s="105"/>
      <c r="H186" s="105"/>
      <c r="I186" s="126"/>
      <c r="J186" s="126"/>
      <c r="K186" s="126"/>
      <c r="L186" s="105"/>
      <c r="M186" s="105"/>
      <c r="N186" s="105"/>
    </row>
    <row r="187" spans="1:14" x14ac:dyDescent="0.25">
      <c r="A187" s="126" t="s">
        <v>9508</v>
      </c>
      <c r="B187" s="127">
        <v>6</v>
      </c>
      <c r="C187" s="21">
        <v>34166</v>
      </c>
      <c r="D187" s="126"/>
      <c r="E187" s="126"/>
      <c r="F187" s="126"/>
      <c r="G187" s="105"/>
      <c r="H187" s="105"/>
      <c r="I187" s="126"/>
      <c r="J187" s="126"/>
      <c r="K187" s="126"/>
      <c r="L187" s="105"/>
      <c r="M187" s="105"/>
      <c r="N187" s="105"/>
    </row>
    <row r="188" spans="1:14" x14ac:dyDescent="0.25">
      <c r="A188" s="126" t="s">
        <v>9509</v>
      </c>
      <c r="B188" s="127">
        <v>1</v>
      </c>
      <c r="C188" s="21">
        <v>34490</v>
      </c>
      <c r="D188" s="126"/>
      <c r="E188" s="126"/>
      <c r="F188" s="126"/>
      <c r="G188" s="105"/>
      <c r="H188" s="105"/>
      <c r="I188" s="126"/>
      <c r="J188" s="126"/>
      <c r="K188" s="126"/>
      <c r="L188" s="105"/>
      <c r="M188" s="105"/>
      <c r="N188" s="105"/>
    </row>
    <row r="189" spans="1:14" x14ac:dyDescent="0.25">
      <c r="A189" s="126" t="s">
        <v>9509</v>
      </c>
      <c r="B189" s="127">
        <v>2</v>
      </c>
      <c r="C189" s="21">
        <v>34509</v>
      </c>
      <c r="D189" s="126"/>
      <c r="E189" s="126"/>
      <c r="F189" s="126"/>
      <c r="G189" s="105"/>
      <c r="H189" s="105"/>
      <c r="I189" s="126"/>
      <c r="J189" s="126"/>
      <c r="K189" s="126"/>
      <c r="L189" s="105"/>
      <c r="M189" s="105"/>
      <c r="N189" s="105"/>
    </row>
    <row r="190" spans="1:14" x14ac:dyDescent="0.25">
      <c r="A190" s="126" t="s">
        <v>9509</v>
      </c>
      <c r="B190" s="127">
        <v>3</v>
      </c>
      <c r="C190" s="21">
        <v>34522</v>
      </c>
      <c r="D190" s="126"/>
      <c r="E190" s="126"/>
      <c r="F190" s="126"/>
      <c r="G190" s="105"/>
      <c r="H190" s="105"/>
      <c r="I190" s="126"/>
      <c r="J190" s="126"/>
      <c r="K190" s="126"/>
      <c r="L190" s="105"/>
      <c r="M190" s="105"/>
      <c r="N190" s="105"/>
    </row>
    <row r="191" spans="1:14" x14ac:dyDescent="0.25">
      <c r="A191" s="126" t="s">
        <v>9509</v>
      </c>
      <c r="B191" s="127">
        <v>4</v>
      </c>
      <c r="C191" s="21">
        <v>34499</v>
      </c>
      <c r="D191" s="126"/>
      <c r="E191" s="126"/>
      <c r="F191" s="126"/>
      <c r="G191" s="105"/>
      <c r="H191" s="105"/>
      <c r="I191" s="126"/>
      <c r="J191" s="126"/>
      <c r="K191" s="126"/>
      <c r="L191" s="105"/>
      <c r="M191" s="105"/>
      <c r="N191" s="105"/>
    </row>
    <row r="192" spans="1:14" x14ac:dyDescent="0.25">
      <c r="A192" s="126" t="s">
        <v>9509</v>
      </c>
      <c r="B192" s="127">
        <v>5</v>
      </c>
      <c r="C192" s="21">
        <v>34515</v>
      </c>
      <c r="D192" s="126"/>
      <c r="E192" s="126"/>
      <c r="F192" s="126"/>
      <c r="G192" s="105"/>
      <c r="H192" s="105"/>
      <c r="I192" s="126"/>
      <c r="J192" s="126"/>
      <c r="K192" s="126"/>
      <c r="L192" s="105"/>
      <c r="M192" s="105"/>
      <c r="N192" s="105"/>
    </row>
    <row r="193" spans="1:14" x14ac:dyDescent="0.25">
      <c r="A193" s="126" t="s">
        <v>9509</v>
      </c>
      <c r="B193" s="127">
        <v>6</v>
      </c>
      <c r="C193" s="21">
        <v>34531</v>
      </c>
      <c r="D193" s="126"/>
      <c r="E193" s="126"/>
      <c r="F193" s="126"/>
      <c r="G193" s="105"/>
      <c r="H193" s="105"/>
      <c r="I193" s="126"/>
      <c r="J193" s="126"/>
      <c r="K193" s="126"/>
      <c r="L193" s="105"/>
      <c r="M193" s="105"/>
      <c r="N193" s="105"/>
    </row>
    <row r="194" spans="1:14" x14ac:dyDescent="0.25">
      <c r="A194" s="126" t="s">
        <v>9510</v>
      </c>
      <c r="B194" s="127">
        <v>1</v>
      </c>
      <c r="C194" s="21">
        <v>34855</v>
      </c>
      <c r="D194" s="126"/>
      <c r="E194" s="126"/>
      <c r="F194" s="126"/>
      <c r="G194" s="105"/>
      <c r="H194" s="105"/>
      <c r="I194" s="126"/>
      <c r="J194" s="126"/>
      <c r="K194" s="126"/>
      <c r="L194" s="105"/>
      <c r="M194" s="105"/>
      <c r="N194" s="105"/>
    </row>
    <row r="195" spans="1:14" x14ac:dyDescent="0.25">
      <c r="A195" s="126" t="s">
        <v>9510</v>
      </c>
      <c r="B195" s="127">
        <v>2</v>
      </c>
      <c r="C195" s="21">
        <v>34874</v>
      </c>
      <c r="D195" s="126"/>
      <c r="E195" s="126"/>
      <c r="F195" s="126"/>
      <c r="G195" s="105"/>
      <c r="H195" s="105"/>
      <c r="I195" s="126"/>
      <c r="J195" s="126"/>
      <c r="K195" s="126"/>
      <c r="L195" s="105"/>
      <c r="M195" s="105"/>
      <c r="N195" s="105"/>
    </row>
    <row r="196" spans="1:14" x14ac:dyDescent="0.25">
      <c r="A196" s="126" t="s">
        <v>9510</v>
      </c>
      <c r="B196" s="127">
        <v>3</v>
      </c>
      <c r="C196" s="21">
        <v>34887</v>
      </c>
      <c r="D196" s="126"/>
      <c r="E196" s="126"/>
      <c r="F196" s="126"/>
      <c r="G196" s="105"/>
      <c r="H196" s="105"/>
      <c r="I196" s="126"/>
      <c r="J196" s="126"/>
      <c r="K196" s="126"/>
      <c r="L196" s="105"/>
      <c r="M196" s="105"/>
      <c r="N196" s="105"/>
    </row>
    <row r="197" spans="1:14" x14ac:dyDescent="0.25">
      <c r="A197" s="126" t="s">
        <v>9510</v>
      </c>
      <c r="B197" s="127">
        <v>4</v>
      </c>
      <c r="C197" s="21">
        <v>34864</v>
      </c>
      <c r="D197" s="126"/>
      <c r="E197" s="126"/>
      <c r="F197" s="126"/>
      <c r="G197" s="105"/>
      <c r="H197" s="105"/>
      <c r="I197" s="126"/>
      <c r="J197" s="126"/>
      <c r="K197" s="126"/>
      <c r="L197" s="105"/>
      <c r="M197" s="105"/>
      <c r="N197" s="105"/>
    </row>
    <row r="198" spans="1:14" x14ac:dyDescent="0.25">
      <c r="A198" s="126" t="s">
        <v>9510</v>
      </c>
      <c r="B198" s="127">
        <v>5</v>
      </c>
      <c r="C198" s="21">
        <v>34880</v>
      </c>
      <c r="D198" s="126"/>
      <c r="E198" s="126"/>
      <c r="F198" s="126"/>
      <c r="G198" s="105"/>
      <c r="H198" s="105"/>
      <c r="I198" s="126"/>
      <c r="J198" s="126"/>
      <c r="K198" s="126"/>
      <c r="L198" s="105"/>
      <c r="M198" s="105"/>
      <c r="N198" s="105"/>
    </row>
    <row r="199" spans="1:14" x14ac:dyDescent="0.25">
      <c r="A199" s="126" t="s">
        <v>9510</v>
      </c>
      <c r="B199" s="127">
        <v>6</v>
      </c>
      <c r="C199" s="21">
        <v>34896</v>
      </c>
      <c r="D199" s="126"/>
      <c r="E199" s="126"/>
      <c r="F199" s="126"/>
      <c r="G199" s="105"/>
      <c r="H199" s="105"/>
      <c r="I199" s="126"/>
      <c r="J199" s="126"/>
      <c r="K199" s="126"/>
      <c r="L199" s="105"/>
      <c r="M199" s="105"/>
      <c r="N199" s="105"/>
    </row>
    <row r="200" spans="1:14" x14ac:dyDescent="0.25">
      <c r="A200" s="126" t="s">
        <v>9511</v>
      </c>
      <c r="B200" s="127">
        <v>1</v>
      </c>
      <c r="C200" s="21">
        <v>35221</v>
      </c>
      <c r="D200" s="126"/>
      <c r="E200" s="126"/>
      <c r="F200" s="126"/>
      <c r="G200" s="105"/>
      <c r="H200" s="105"/>
      <c r="I200" s="126"/>
      <c r="J200" s="126"/>
      <c r="K200" s="126"/>
      <c r="L200" s="105"/>
      <c r="M200" s="105"/>
      <c r="N200" s="105"/>
    </row>
    <row r="201" spans="1:14" x14ac:dyDescent="0.25">
      <c r="A201" s="126" t="s">
        <v>9511</v>
      </c>
      <c r="B201" s="127">
        <v>2</v>
      </c>
      <c r="C201" s="21">
        <v>35240</v>
      </c>
      <c r="D201" s="126"/>
      <c r="E201" s="126"/>
      <c r="F201" s="126"/>
      <c r="G201" s="105"/>
      <c r="H201" s="105"/>
      <c r="I201" s="126"/>
      <c r="J201" s="126"/>
      <c r="K201" s="126"/>
      <c r="L201" s="105"/>
      <c r="M201" s="105"/>
      <c r="N201" s="105"/>
    </row>
    <row r="202" spans="1:14" x14ac:dyDescent="0.25">
      <c r="A202" s="126" t="s">
        <v>9511</v>
      </c>
      <c r="B202" s="127">
        <v>3</v>
      </c>
      <c r="C202" s="21">
        <v>35253</v>
      </c>
      <c r="D202" s="126"/>
      <c r="E202" s="126"/>
      <c r="F202" s="126"/>
      <c r="G202" s="105"/>
      <c r="H202" s="105"/>
      <c r="I202" s="126"/>
      <c r="J202" s="126"/>
      <c r="K202" s="126"/>
      <c r="L202" s="105"/>
      <c r="M202" s="105"/>
      <c r="N202" s="105"/>
    </row>
    <row r="203" spans="1:14" x14ac:dyDescent="0.25">
      <c r="A203" s="126" t="s">
        <v>9511</v>
      </c>
      <c r="B203" s="127">
        <v>4</v>
      </c>
      <c r="C203" s="21">
        <v>35230</v>
      </c>
      <c r="D203" s="126"/>
      <c r="E203" s="126"/>
      <c r="F203" s="126"/>
      <c r="G203" s="105"/>
      <c r="H203" s="105"/>
      <c r="I203" s="126"/>
      <c r="J203" s="126"/>
      <c r="K203" s="126"/>
      <c r="L203" s="105"/>
      <c r="M203" s="105"/>
      <c r="N203" s="105"/>
    </row>
    <row r="204" spans="1:14" x14ac:dyDescent="0.25">
      <c r="A204" s="126" t="s">
        <v>9511</v>
      </c>
      <c r="B204" s="127">
        <v>5</v>
      </c>
      <c r="C204" s="21">
        <v>35246</v>
      </c>
      <c r="D204" s="126"/>
      <c r="E204" s="126"/>
      <c r="F204" s="126"/>
      <c r="G204" s="105"/>
      <c r="H204" s="105"/>
      <c r="I204" s="126"/>
      <c r="J204" s="126"/>
      <c r="K204" s="126"/>
      <c r="L204" s="105"/>
      <c r="M204" s="105"/>
      <c r="N204" s="105"/>
    </row>
    <row r="205" spans="1:14" x14ac:dyDescent="0.25">
      <c r="A205" s="126" t="s">
        <v>9511</v>
      </c>
      <c r="B205" s="127">
        <v>6</v>
      </c>
      <c r="C205" s="21">
        <v>35262</v>
      </c>
      <c r="D205" s="126"/>
      <c r="E205" s="126"/>
      <c r="F205" s="126"/>
      <c r="G205" s="105"/>
      <c r="H205" s="105"/>
      <c r="I205" s="126"/>
      <c r="J205" s="126"/>
      <c r="K205" s="126"/>
      <c r="L205" s="105"/>
      <c r="M205" s="105"/>
      <c r="N205" s="105"/>
    </row>
    <row r="206" spans="1:14" x14ac:dyDescent="0.25">
      <c r="A206" s="126" t="s">
        <v>9512</v>
      </c>
      <c r="B206" s="127">
        <v>1</v>
      </c>
      <c r="C206" s="21">
        <v>35586</v>
      </c>
      <c r="D206" s="126"/>
      <c r="E206" s="126"/>
      <c r="F206" s="126"/>
      <c r="G206" s="105"/>
      <c r="H206" s="105"/>
      <c r="I206" s="126"/>
      <c r="J206" s="126"/>
      <c r="K206" s="126"/>
      <c r="L206" s="105"/>
      <c r="M206" s="105"/>
      <c r="N206" s="105"/>
    </row>
    <row r="207" spans="1:14" x14ac:dyDescent="0.25">
      <c r="A207" s="126" t="s">
        <v>9512</v>
      </c>
      <c r="B207" s="127">
        <v>2</v>
      </c>
      <c r="C207" s="21">
        <v>35605</v>
      </c>
      <c r="D207" s="126"/>
      <c r="E207" s="126"/>
      <c r="F207" s="126"/>
      <c r="G207" s="105"/>
      <c r="H207" s="105"/>
      <c r="I207" s="126"/>
      <c r="J207" s="126"/>
      <c r="K207" s="126"/>
      <c r="L207" s="105"/>
      <c r="M207" s="105"/>
      <c r="N207" s="105"/>
    </row>
    <row r="208" spans="1:14" x14ac:dyDescent="0.25">
      <c r="A208" s="126" t="s">
        <v>9512</v>
      </c>
      <c r="B208" s="127">
        <v>3</v>
      </c>
      <c r="C208" s="21">
        <v>35618</v>
      </c>
      <c r="D208" s="126"/>
      <c r="E208" s="126"/>
      <c r="F208" s="126"/>
      <c r="G208" s="105"/>
      <c r="H208" s="105"/>
      <c r="I208" s="126"/>
      <c r="J208" s="126"/>
      <c r="K208" s="126"/>
      <c r="L208" s="105"/>
      <c r="M208" s="105"/>
      <c r="N208" s="105"/>
    </row>
    <row r="209" spans="1:14" x14ac:dyDescent="0.25">
      <c r="A209" s="126" t="s">
        <v>9512</v>
      </c>
      <c r="B209" s="127">
        <v>4</v>
      </c>
      <c r="C209" s="21">
        <v>35595</v>
      </c>
      <c r="D209" s="126"/>
      <c r="E209" s="126"/>
      <c r="F209" s="126"/>
      <c r="G209" s="105"/>
      <c r="H209" s="105"/>
      <c r="I209" s="126"/>
      <c r="J209" s="126"/>
      <c r="K209" s="126"/>
      <c r="L209" s="105"/>
      <c r="M209" s="105"/>
      <c r="N209" s="105"/>
    </row>
    <row r="210" spans="1:14" x14ac:dyDescent="0.25">
      <c r="A210" s="126" t="s">
        <v>9512</v>
      </c>
      <c r="B210" s="127">
        <v>5</v>
      </c>
      <c r="C210" s="21">
        <v>35611</v>
      </c>
      <c r="D210" s="126"/>
      <c r="E210" s="126"/>
      <c r="F210" s="126"/>
      <c r="G210" s="105"/>
      <c r="H210" s="105"/>
      <c r="I210" s="126"/>
      <c r="J210" s="126"/>
      <c r="K210" s="126"/>
      <c r="L210" s="105"/>
      <c r="M210" s="105"/>
      <c r="N210" s="105"/>
    </row>
    <row r="211" spans="1:14" x14ac:dyDescent="0.25">
      <c r="A211" s="126" t="s">
        <v>9512</v>
      </c>
      <c r="B211" s="127">
        <v>6</v>
      </c>
      <c r="C211" s="21">
        <v>35627</v>
      </c>
      <c r="D211" s="126"/>
      <c r="E211" s="126"/>
      <c r="F211" s="126"/>
      <c r="G211" s="105"/>
      <c r="H211" s="105"/>
      <c r="I211" s="126"/>
      <c r="J211" s="126"/>
      <c r="K211" s="126"/>
      <c r="L211" s="105"/>
      <c r="M211" s="105"/>
      <c r="N211" s="105"/>
    </row>
    <row r="212" spans="1:14" x14ac:dyDescent="0.25">
      <c r="A212" s="126" t="s">
        <v>9513</v>
      </c>
      <c r="B212" s="127">
        <v>1</v>
      </c>
      <c r="C212" s="21">
        <v>35951</v>
      </c>
      <c r="D212" s="126"/>
      <c r="E212" s="126"/>
      <c r="F212" s="126"/>
      <c r="G212" s="105"/>
      <c r="H212" s="105"/>
      <c r="I212" s="126"/>
      <c r="J212" s="126"/>
      <c r="K212" s="126"/>
      <c r="L212" s="105"/>
      <c r="M212" s="105"/>
      <c r="N212" s="105"/>
    </row>
    <row r="213" spans="1:14" x14ac:dyDescent="0.25">
      <c r="A213" s="126" t="s">
        <v>9513</v>
      </c>
      <c r="B213" s="127">
        <v>2</v>
      </c>
      <c r="C213" s="21">
        <v>35970</v>
      </c>
      <c r="D213" s="126"/>
      <c r="E213" s="126"/>
      <c r="F213" s="126"/>
      <c r="G213" s="105"/>
      <c r="H213" s="105"/>
      <c r="I213" s="126"/>
      <c r="J213" s="126"/>
      <c r="K213" s="126"/>
      <c r="L213" s="105"/>
      <c r="M213" s="105"/>
      <c r="N213" s="105"/>
    </row>
    <row r="214" spans="1:14" x14ac:dyDescent="0.25">
      <c r="A214" s="126" t="s">
        <v>9513</v>
      </c>
      <c r="B214" s="127">
        <v>3</v>
      </c>
      <c r="C214" s="21">
        <v>35983</v>
      </c>
      <c r="D214" s="126"/>
      <c r="E214" s="126"/>
      <c r="F214" s="126"/>
      <c r="G214" s="105"/>
      <c r="H214" s="105"/>
      <c r="I214" s="126"/>
      <c r="J214" s="126"/>
      <c r="K214" s="126"/>
      <c r="L214" s="105"/>
      <c r="M214" s="105"/>
      <c r="N214" s="105"/>
    </row>
    <row r="215" spans="1:14" x14ac:dyDescent="0.25">
      <c r="A215" s="126" t="s">
        <v>9513</v>
      </c>
      <c r="B215" s="127">
        <v>4</v>
      </c>
      <c r="C215" s="21">
        <v>35960</v>
      </c>
      <c r="D215" s="126"/>
      <c r="E215" s="126"/>
      <c r="F215" s="126"/>
      <c r="G215" s="105"/>
      <c r="H215" s="105"/>
      <c r="I215" s="126"/>
      <c r="J215" s="126"/>
      <c r="K215" s="126"/>
      <c r="L215" s="105"/>
      <c r="M215" s="105"/>
      <c r="N215" s="105"/>
    </row>
    <row r="216" spans="1:14" x14ac:dyDescent="0.25">
      <c r="A216" s="126" t="s">
        <v>9513</v>
      </c>
      <c r="B216" s="127">
        <v>5</v>
      </c>
      <c r="C216" s="21">
        <v>35976</v>
      </c>
      <c r="D216" s="126"/>
      <c r="E216" s="126"/>
      <c r="F216" s="126"/>
      <c r="G216" s="105"/>
      <c r="H216" s="105"/>
      <c r="I216" s="126"/>
      <c r="J216" s="126"/>
      <c r="K216" s="126"/>
      <c r="L216" s="105"/>
      <c r="M216" s="105"/>
      <c r="N216" s="105"/>
    </row>
    <row r="217" spans="1:14" x14ac:dyDescent="0.25">
      <c r="A217" s="126" t="s">
        <v>9513</v>
      </c>
      <c r="B217" s="127">
        <v>6</v>
      </c>
      <c r="C217" s="21">
        <v>35992</v>
      </c>
      <c r="D217" s="126"/>
      <c r="E217" s="126"/>
      <c r="F217" s="126"/>
      <c r="G217" s="105"/>
      <c r="H217" s="105"/>
      <c r="I217" s="126"/>
      <c r="J217" s="126"/>
      <c r="K217" s="126"/>
      <c r="L217" s="105"/>
      <c r="M217" s="105"/>
      <c r="N217" s="105"/>
    </row>
    <row r="218" spans="1:14" x14ac:dyDescent="0.25">
      <c r="A218" s="126" t="s">
        <v>9514</v>
      </c>
      <c r="B218" s="127">
        <v>1</v>
      </c>
      <c r="C218" s="21">
        <v>36316</v>
      </c>
      <c r="D218" s="126"/>
      <c r="E218" s="126"/>
      <c r="F218" s="126"/>
      <c r="G218" s="105"/>
      <c r="H218" s="105"/>
      <c r="I218" s="126"/>
      <c r="J218" s="126"/>
      <c r="K218" s="126"/>
      <c r="L218" s="105"/>
      <c r="M218" s="105"/>
      <c r="N218" s="105"/>
    </row>
    <row r="219" spans="1:14" x14ac:dyDescent="0.25">
      <c r="A219" s="126" t="s">
        <v>9514</v>
      </c>
      <c r="B219" s="127">
        <v>2</v>
      </c>
      <c r="C219" s="21">
        <v>36335</v>
      </c>
      <c r="D219" s="126"/>
      <c r="E219" s="126"/>
      <c r="F219" s="126"/>
      <c r="G219" s="105"/>
      <c r="H219" s="105"/>
      <c r="I219" s="126"/>
      <c r="J219" s="126"/>
      <c r="K219" s="126"/>
      <c r="L219" s="105"/>
      <c r="M219" s="105"/>
      <c r="N219" s="105"/>
    </row>
    <row r="220" spans="1:14" x14ac:dyDescent="0.25">
      <c r="A220" s="126" t="s">
        <v>9514</v>
      </c>
      <c r="B220" s="127">
        <v>3</v>
      </c>
      <c r="C220" s="21">
        <v>36348</v>
      </c>
      <c r="D220" s="126"/>
      <c r="E220" s="126"/>
      <c r="F220" s="126"/>
      <c r="G220" s="105"/>
      <c r="H220" s="105"/>
      <c r="I220" s="126"/>
      <c r="J220" s="126"/>
      <c r="K220" s="126"/>
      <c r="L220" s="105"/>
      <c r="M220" s="105"/>
      <c r="N220" s="105"/>
    </row>
    <row r="221" spans="1:14" x14ac:dyDescent="0.25">
      <c r="A221" s="126" t="s">
        <v>9514</v>
      </c>
      <c r="B221" s="127">
        <v>4</v>
      </c>
      <c r="C221" s="21">
        <v>36325</v>
      </c>
      <c r="D221" s="126"/>
      <c r="E221" s="126"/>
      <c r="F221" s="126"/>
      <c r="G221" s="105"/>
      <c r="H221" s="105"/>
      <c r="I221" s="126"/>
      <c r="J221" s="126"/>
      <c r="K221" s="126"/>
      <c r="L221" s="105"/>
      <c r="M221" s="105"/>
      <c r="N221" s="105"/>
    </row>
    <row r="222" spans="1:14" x14ac:dyDescent="0.25">
      <c r="A222" s="126" t="s">
        <v>9514</v>
      </c>
      <c r="B222" s="127">
        <v>5</v>
      </c>
      <c r="C222" s="21">
        <v>36341</v>
      </c>
      <c r="D222" s="126"/>
      <c r="E222" s="126"/>
      <c r="F222" s="126"/>
      <c r="G222" s="105"/>
      <c r="H222" s="105"/>
      <c r="I222" s="126"/>
      <c r="J222" s="126"/>
      <c r="K222" s="126"/>
      <c r="L222" s="105"/>
      <c r="M222" s="105"/>
      <c r="N222" s="105"/>
    </row>
    <row r="223" spans="1:14" x14ac:dyDescent="0.25">
      <c r="A223" s="126" t="s">
        <v>9514</v>
      </c>
      <c r="B223" s="127">
        <v>6</v>
      </c>
      <c r="C223" s="21">
        <v>36357</v>
      </c>
      <c r="D223" s="126"/>
      <c r="E223" s="126"/>
      <c r="F223" s="126"/>
      <c r="G223" s="105"/>
      <c r="H223" s="105"/>
      <c r="I223" s="126"/>
      <c r="J223" s="126"/>
      <c r="K223" s="126"/>
      <c r="L223" s="105"/>
      <c r="M223" s="105"/>
      <c r="N223" s="105"/>
    </row>
    <row r="224" spans="1:14" x14ac:dyDescent="0.25">
      <c r="A224" s="126" t="s">
        <v>9515</v>
      </c>
      <c r="B224" s="127">
        <v>1</v>
      </c>
      <c r="C224" s="21">
        <v>36682</v>
      </c>
      <c r="D224" s="126"/>
      <c r="E224" s="126"/>
      <c r="F224" s="126"/>
      <c r="G224" s="105"/>
      <c r="H224" s="105"/>
      <c r="I224" s="126"/>
      <c r="J224" s="126"/>
      <c r="K224" s="126"/>
      <c r="L224" s="105"/>
      <c r="M224" s="105"/>
      <c r="N224" s="105"/>
    </row>
    <row r="225" spans="1:14" x14ac:dyDescent="0.25">
      <c r="A225" s="126" t="s">
        <v>9515</v>
      </c>
      <c r="B225" s="127">
        <v>2</v>
      </c>
      <c r="C225" s="21">
        <v>36701</v>
      </c>
      <c r="D225" s="126"/>
      <c r="E225" s="126"/>
      <c r="F225" s="126"/>
      <c r="G225" s="105"/>
      <c r="H225" s="105"/>
      <c r="I225" s="126"/>
      <c r="J225" s="126"/>
      <c r="K225" s="126"/>
      <c r="L225" s="105"/>
      <c r="M225" s="105"/>
      <c r="N225" s="105"/>
    </row>
    <row r="226" spans="1:14" x14ac:dyDescent="0.25">
      <c r="A226" s="126" t="s">
        <v>9515</v>
      </c>
      <c r="B226" s="127">
        <v>3</v>
      </c>
      <c r="C226" s="21">
        <v>36714</v>
      </c>
      <c r="D226" s="126"/>
      <c r="E226" s="126"/>
      <c r="F226" s="126"/>
      <c r="G226" s="105"/>
      <c r="H226" s="105"/>
      <c r="I226" s="126"/>
      <c r="J226" s="126"/>
      <c r="K226" s="126"/>
      <c r="L226" s="105"/>
      <c r="M226" s="105"/>
      <c r="N226" s="105"/>
    </row>
    <row r="227" spans="1:14" x14ac:dyDescent="0.25">
      <c r="A227" s="126" t="s">
        <v>9515</v>
      </c>
      <c r="B227" s="127">
        <v>4</v>
      </c>
      <c r="C227" s="21">
        <v>36691</v>
      </c>
      <c r="D227" s="126"/>
      <c r="E227" s="126"/>
      <c r="F227" s="126"/>
      <c r="G227" s="105"/>
      <c r="H227" s="105"/>
      <c r="I227" s="126"/>
      <c r="J227" s="126"/>
      <c r="K227" s="126"/>
      <c r="L227" s="105"/>
      <c r="M227" s="105"/>
      <c r="N227" s="105"/>
    </row>
    <row r="228" spans="1:14" x14ac:dyDescent="0.25">
      <c r="A228" s="126" t="s">
        <v>9515</v>
      </c>
      <c r="B228" s="127">
        <v>5</v>
      </c>
      <c r="C228" s="21">
        <v>36707</v>
      </c>
      <c r="D228" s="126"/>
      <c r="E228" s="126"/>
      <c r="F228" s="126"/>
      <c r="G228" s="105"/>
      <c r="H228" s="105"/>
      <c r="I228" s="126"/>
      <c r="J228" s="126"/>
      <c r="K228" s="126"/>
      <c r="L228" s="105"/>
      <c r="M228" s="105"/>
      <c r="N228" s="105"/>
    </row>
    <row r="229" spans="1:14" x14ac:dyDescent="0.25">
      <c r="A229" s="126" t="s">
        <v>9515</v>
      </c>
      <c r="B229" s="127">
        <v>6</v>
      </c>
      <c r="C229" s="21">
        <v>36723</v>
      </c>
      <c r="D229" s="126"/>
      <c r="E229" s="126"/>
      <c r="F229" s="126"/>
      <c r="G229" s="105"/>
      <c r="H229" s="105"/>
      <c r="I229" s="126"/>
      <c r="J229" s="126"/>
      <c r="K229" s="126"/>
      <c r="L229" s="105"/>
      <c r="M229" s="105"/>
      <c r="N229" s="105"/>
    </row>
    <row r="230" spans="1:14" x14ac:dyDescent="0.25">
      <c r="A230" s="126" t="s">
        <v>9516</v>
      </c>
      <c r="B230" s="127">
        <v>1</v>
      </c>
      <c r="C230" s="21">
        <v>37047</v>
      </c>
      <c r="D230" s="126"/>
      <c r="E230" s="126"/>
      <c r="F230" s="126"/>
      <c r="G230" s="105"/>
      <c r="H230" s="105"/>
      <c r="I230" s="126"/>
      <c r="J230" s="126"/>
      <c r="K230" s="126"/>
      <c r="L230" s="105"/>
      <c r="M230" s="105"/>
      <c r="N230" s="105"/>
    </row>
    <row r="231" spans="1:14" x14ac:dyDescent="0.25">
      <c r="A231" s="126" t="s">
        <v>9516</v>
      </c>
      <c r="B231" s="127">
        <v>2</v>
      </c>
      <c r="C231" s="21">
        <v>37066</v>
      </c>
      <c r="D231" s="126"/>
      <c r="E231" s="126"/>
      <c r="F231" s="126"/>
      <c r="G231" s="105"/>
      <c r="H231" s="105"/>
      <c r="I231" s="126"/>
      <c r="J231" s="126"/>
      <c r="K231" s="126"/>
      <c r="L231" s="105"/>
      <c r="M231" s="105"/>
      <c r="N231" s="105"/>
    </row>
    <row r="232" spans="1:14" x14ac:dyDescent="0.25">
      <c r="A232" s="126" t="s">
        <v>9516</v>
      </c>
      <c r="B232" s="127">
        <v>3</v>
      </c>
      <c r="C232" s="21">
        <v>37079</v>
      </c>
      <c r="D232" s="126"/>
      <c r="E232" s="126"/>
      <c r="F232" s="126"/>
      <c r="G232" s="105"/>
      <c r="H232" s="105"/>
      <c r="I232" s="126"/>
      <c r="J232" s="126"/>
      <c r="K232" s="126"/>
      <c r="L232" s="105"/>
      <c r="M232" s="105"/>
      <c r="N232" s="105"/>
    </row>
    <row r="233" spans="1:14" x14ac:dyDescent="0.25">
      <c r="A233" s="126" t="s">
        <v>9516</v>
      </c>
      <c r="B233" s="127">
        <v>4</v>
      </c>
      <c r="C233" s="21">
        <v>37056</v>
      </c>
      <c r="D233" s="126"/>
      <c r="E233" s="126"/>
      <c r="F233" s="126"/>
      <c r="G233" s="105"/>
      <c r="H233" s="105"/>
      <c r="I233" s="126"/>
      <c r="J233" s="126"/>
      <c r="K233" s="126"/>
      <c r="L233" s="105"/>
      <c r="M233" s="105"/>
      <c r="N233" s="105"/>
    </row>
    <row r="234" spans="1:14" x14ac:dyDescent="0.25">
      <c r="A234" s="126" t="s">
        <v>9516</v>
      </c>
      <c r="B234" s="127">
        <v>5</v>
      </c>
      <c r="C234" s="21">
        <v>37072</v>
      </c>
      <c r="D234" s="126"/>
      <c r="E234" s="126"/>
      <c r="F234" s="126"/>
      <c r="G234" s="105"/>
      <c r="H234" s="105"/>
      <c r="I234" s="126"/>
      <c r="J234" s="126"/>
      <c r="K234" s="126"/>
      <c r="L234" s="105"/>
      <c r="M234" s="105"/>
      <c r="N234" s="105"/>
    </row>
    <row r="235" spans="1:14" x14ac:dyDescent="0.25">
      <c r="A235" s="126" t="s">
        <v>9516</v>
      </c>
      <c r="B235" s="127">
        <v>6</v>
      </c>
      <c r="C235" s="21">
        <v>37088</v>
      </c>
      <c r="D235" s="126"/>
      <c r="E235" s="126"/>
      <c r="F235" s="126"/>
      <c r="G235" s="105"/>
      <c r="H235" s="105"/>
      <c r="I235" s="126"/>
      <c r="J235" s="126"/>
      <c r="K235" s="126"/>
      <c r="L235" s="105"/>
      <c r="M235" s="105"/>
      <c r="N235" s="105"/>
    </row>
    <row r="236" spans="1:14" x14ac:dyDescent="0.25">
      <c r="A236" s="126" t="s">
        <v>9517</v>
      </c>
      <c r="B236" s="127">
        <v>1</v>
      </c>
      <c r="C236" s="21">
        <v>37412</v>
      </c>
      <c r="D236" s="126"/>
      <c r="E236" s="126"/>
      <c r="F236" s="126"/>
      <c r="G236" s="105"/>
      <c r="H236" s="105"/>
      <c r="I236" s="126"/>
      <c r="J236" s="126"/>
      <c r="K236" s="126"/>
      <c r="L236" s="105"/>
      <c r="M236" s="105"/>
      <c r="N236" s="105"/>
    </row>
    <row r="237" spans="1:14" x14ac:dyDescent="0.25">
      <c r="A237" s="126" t="s">
        <v>9517</v>
      </c>
      <c r="B237" s="127">
        <v>2</v>
      </c>
      <c r="C237" s="21">
        <v>37431</v>
      </c>
      <c r="D237" s="126"/>
      <c r="E237" s="126"/>
      <c r="F237" s="126"/>
      <c r="G237" s="105"/>
      <c r="H237" s="105"/>
      <c r="I237" s="126"/>
      <c r="J237" s="126"/>
      <c r="K237" s="126"/>
      <c r="L237" s="105"/>
      <c r="M237" s="105"/>
      <c r="N237" s="105"/>
    </row>
    <row r="238" spans="1:14" x14ac:dyDescent="0.25">
      <c r="A238" s="126" t="s">
        <v>9517</v>
      </c>
      <c r="B238" s="127">
        <v>3</v>
      </c>
      <c r="C238" s="21">
        <v>37444</v>
      </c>
      <c r="D238" s="126"/>
      <c r="E238" s="126"/>
      <c r="F238" s="126"/>
      <c r="G238" s="105"/>
      <c r="H238" s="105"/>
      <c r="I238" s="126"/>
      <c r="J238" s="126"/>
      <c r="K238" s="126"/>
      <c r="L238" s="105"/>
      <c r="M238" s="105"/>
      <c r="N238" s="105"/>
    </row>
    <row r="239" spans="1:14" x14ac:dyDescent="0.25">
      <c r="A239" s="126" t="s">
        <v>9517</v>
      </c>
      <c r="B239" s="127">
        <v>4</v>
      </c>
      <c r="C239" s="21">
        <v>37421</v>
      </c>
      <c r="D239" s="126"/>
      <c r="E239" s="126"/>
      <c r="F239" s="126"/>
      <c r="G239" s="105"/>
      <c r="H239" s="105"/>
      <c r="I239" s="126"/>
      <c r="J239" s="126"/>
      <c r="K239" s="126"/>
      <c r="L239" s="105"/>
      <c r="M239" s="105"/>
      <c r="N239" s="105"/>
    </row>
    <row r="240" spans="1:14" x14ac:dyDescent="0.25">
      <c r="A240" s="126" t="s">
        <v>9517</v>
      </c>
      <c r="B240" s="127">
        <v>5</v>
      </c>
      <c r="C240" s="21">
        <v>37437</v>
      </c>
      <c r="D240" s="126"/>
      <c r="E240" s="126"/>
      <c r="F240" s="126"/>
      <c r="G240" s="105"/>
      <c r="H240" s="105"/>
      <c r="I240" s="126"/>
      <c r="J240" s="126"/>
      <c r="K240" s="126"/>
      <c r="L240" s="105"/>
      <c r="M240" s="105"/>
      <c r="N240" s="105"/>
    </row>
    <row r="241" spans="1:14" x14ac:dyDescent="0.25">
      <c r="A241" s="126" t="s">
        <v>9517</v>
      </c>
      <c r="B241" s="127">
        <v>6</v>
      </c>
      <c r="C241" s="21">
        <v>37453</v>
      </c>
      <c r="D241" s="126"/>
      <c r="E241" s="126"/>
      <c r="F241" s="126"/>
      <c r="G241" s="105"/>
      <c r="H241" s="105"/>
      <c r="I241" s="126"/>
      <c r="J241" s="126"/>
      <c r="K241" s="126"/>
      <c r="L241" s="105"/>
      <c r="M241" s="105"/>
      <c r="N241" s="105"/>
    </row>
    <row r="242" spans="1:14" x14ac:dyDescent="0.25">
      <c r="A242" s="126" t="s">
        <v>9518</v>
      </c>
      <c r="B242" s="127">
        <v>1</v>
      </c>
      <c r="C242" s="21">
        <v>37777</v>
      </c>
      <c r="D242" s="126"/>
      <c r="E242" s="126"/>
      <c r="F242" s="126"/>
      <c r="G242" s="105"/>
      <c r="H242" s="105"/>
      <c r="I242" s="126"/>
      <c r="J242" s="126"/>
      <c r="K242" s="126"/>
      <c r="L242" s="105"/>
      <c r="M242" s="105"/>
      <c r="N242" s="105"/>
    </row>
    <row r="243" spans="1:14" x14ac:dyDescent="0.25">
      <c r="A243" s="126" t="s">
        <v>9518</v>
      </c>
      <c r="B243" s="127">
        <v>2</v>
      </c>
      <c r="C243" s="21">
        <v>37796</v>
      </c>
      <c r="D243" s="126"/>
      <c r="E243" s="126"/>
      <c r="F243" s="126"/>
      <c r="G243" s="105"/>
      <c r="H243" s="105"/>
      <c r="I243" s="126"/>
      <c r="J243" s="126"/>
      <c r="K243" s="126"/>
      <c r="L243" s="105"/>
      <c r="M243" s="105"/>
      <c r="N243" s="105"/>
    </row>
    <row r="244" spans="1:14" x14ac:dyDescent="0.25">
      <c r="A244" s="126" t="s">
        <v>9518</v>
      </c>
      <c r="B244" s="127">
        <v>3</v>
      </c>
      <c r="C244" s="21">
        <v>37809</v>
      </c>
      <c r="D244" s="126"/>
      <c r="E244" s="126"/>
      <c r="F244" s="126"/>
      <c r="G244" s="105"/>
      <c r="H244" s="105"/>
      <c r="I244" s="126"/>
      <c r="J244" s="126"/>
      <c r="K244" s="126"/>
      <c r="L244" s="105"/>
      <c r="M244" s="105"/>
      <c r="N244" s="105"/>
    </row>
    <row r="245" spans="1:14" x14ac:dyDescent="0.25">
      <c r="A245" s="126" t="s">
        <v>9518</v>
      </c>
      <c r="B245" s="127">
        <v>4</v>
      </c>
      <c r="C245" s="21">
        <v>37786</v>
      </c>
      <c r="D245" s="126"/>
      <c r="E245" s="126"/>
      <c r="F245" s="126"/>
      <c r="G245" s="105"/>
      <c r="H245" s="105"/>
      <c r="I245" s="126"/>
      <c r="J245" s="126"/>
      <c r="K245" s="126"/>
      <c r="L245" s="105"/>
      <c r="M245" s="105"/>
      <c r="N245" s="105"/>
    </row>
    <row r="246" spans="1:14" x14ac:dyDescent="0.25">
      <c r="A246" s="126" t="s">
        <v>9518</v>
      </c>
      <c r="B246" s="127">
        <v>5</v>
      </c>
      <c r="C246" s="21">
        <v>37802</v>
      </c>
      <c r="D246" s="126"/>
      <c r="E246" s="126"/>
      <c r="F246" s="126"/>
      <c r="G246" s="105"/>
      <c r="H246" s="105"/>
      <c r="I246" s="126"/>
      <c r="J246" s="126"/>
      <c r="K246" s="126"/>
      <c r="L246" s="105"/>
      <c r="M246" s="105"/>
      <c r="N246" s="105"/>
    </row>
    <row r="247" spans="1:14" x14ac:dyDescent="0.25">
      <c r="A247" s="126" t="s">
        <v>9518</v>
      </c>
      <c r="B247" s="127">
        <v>6</v>
      </c>
      <c r="C247" s="21">
        <v>37818</v>
      </c>
      <c r="D247" s="126"/>
      <c r="E247" s="126"/>
      <c r="F247" s="126"/>
      <c r="G247" s="105"/>
      <c r="H247" s="105"/>
      <c r="I247" s="126"/>
      <c r="J247" s="126"/>
      <c r="K247" s="126"/>
      <c r="L247" s="105"/>
      <c r="M247" s="105"/>
      <c r="N247" s="105"/>
    </row>
    <row r="248" spans="1:14" x14ac:dyDescent="0.25">
      <c r="A248" s="126" t="s">
        <v>9522</v>
      </c>
      <c r="B248" s="127">
        <v>1</v>
      </c>
      <c r="C248" s="21">
        <v>38143</v>
      </c>
      <c r="D248" s="126"/>
      <c r="E248" s="126"/>
      <c r="F248" s="126"/>
      <c r="G248" s="105"/>
      <c r="H248" s="105"/>
      <c r="I248" s="126"/>
      <c r="J248" s="126"/>
      <c r="K248" s="126"/>
      <c r="L248" s="105"/>
      <c r="M248" s="105"/>
      <c r="N248" s="105"/>
    </row>
    <row r="249" spans="1:14" x14ac:dyDescent="0.25">
      <c r="A249" s="126" t="s">
        <v>9522</v>
      </c>
      <c r="B249" s="127">
        <v>2</v>
      </c>
      <c r="C249" s="21">
        <v>38162</v>
      </c>
      <c r="D249" s="126"/>
      <c r="E249" s="126"/>
      <c r="F249" s="126"/>
      <c r="G249" s="105"/>
      <c r="H249" s="105"/>
      <c r="I249" s="126"/>
      <c r="J249" s="126"/>
      <c r="K249" s="126"/>
      <c r="L249" s="105"/>
      <c r="M249" s="105"/>
      <c r="N249" s="105"/>
    </row>
    <row r="250" spans="1:14" x14ac:dyDescent="0.25">
      <c r="A250" s="126" t="s">
        <v>9522</v>
      </c>
      <c r="B250" s="127">
        <v>3</v>
      </c>
      <c r="C250" s="21">
        <v>38175</v>
      </c>
      <c r="D250" s="126"/>
      <c r="E250" s="126"/>
      <c r="F250" s="126"/>
      <c r="G250" s="105"/>
      <c r="H250" s="105"/>
      <c r="I250" s="126"/>
      <c r="J250" s="126"/>
      <c r="K250" s="126"/>
      <c r="L250" s="105"/>
      <c r="M250" s="105"/>
      <c r="N250" s="105"/>
    </row>
    <row r="251" spans="1:14" x14ac:dyDescent="0.25">
      <c r="A251" s="126" t="s">
        <v>9522</v>
      </c>
      <c r="B251" s="127">
        <v>4</v>
      </c>
      <c r="C251" s="21">
        <v>38152</v>
      </c>
      <c r="D251" s="126"/>
      <c r="E251" s="126"/>
      <c r="F251" s="126"/>
      <c r="G251" s="105"/>
      <c r="H251" s="105"/>
      <c r="I251" s="126"/>
      <c r="J251" s="126"/>
      <c r="K251" s="126"/>
      <c r="L251" s="105"/>
      <c r="M251" s="105"/>
      <c r="N251" s="105"/>
    </row>
    <row r="252" spans="1:14" x14ac:dyDescent="0.25">
      <c r="A252" s="126" t="s">
        <v>9522</v>
      </c>
      <c r="B252" s="127">
        <v>5</v>
      </c>
      <c r="C252" s="21">
        <v>38168</v>
      </c>
      <c r="D252" s="126"/>
      <c r="E252" s="126"/>
      <c r="F252" s="126"/>
      <c r="G252" s="105"/>
      <c r="H252" s="105"/>
      <c r="I252" s="126"/>
      <c r="J252" s="126"/>
      <c r="K252" s="126"/>
      <c r="L252" s="105"/>
      <c r="M252" s="105"/>
      <c r="N252" s="105"/>
    </row>
    <row r="253" spans="1:14" x14ac:dyDescent="0.25">
      <c r="A253" s="126" t="s">
        <v>9522</v>
      </c>
      <c r="B253" s="127">
        <v>6</v>
      </c>
      <c r="C253" s="21">
        <v>38184</v>
      </c>
      <c r="D253" s="126"/>
      <c r="E253" s="126"/>
      <c r="F253" s="126"/>
      <c r="G253" s="105"/>
      <c r="H253" s="105"/>
      <c r="I253" s="126"/>
      <c r="J253" s="126"/>
      <c r="K253" s="126"/>
      <c r="L253" s="105"/>
      <c r="M253" s="105"/>
      <c r="N253" s="105"/>
    </row>
    <row r="254" spans="1:14" x14ac:dyDescent="0.25">
      <c r="A254" s="126" t="s">
        <v>9634</v>
      </c>
      <c r="B254" s="127">
        <v>1</v>
      </c>
      <c r="C254" s="21">
        <v>28334</v>
      </c>
      <c r="D254" s="126"/>
      <c r="E254" s="126"/>
      <c r="F254" s="126"/>
      <c r="G254" s="105"/>
      <c r="H254" s="105"/>
      <c r="I254" s="126"/>
      <c r="J254" s="126"/>
      <c r="K254" s="126"/>
      <c r="L254" s="105"/>
      <c r="M254" s="105"/>
      <c r="N254" s="105"/>
    </row>
    <row r="255" spans="1:14" x14ac:dyDescent="0.25">
      <c r="A255" s="126" t="s">
        <v>9633</v>
      </c>
      <c r="B255" s="127">
        <v>1</v>
      </c>
      <c r="C255" s="21">
        <v>28361</v>
      </c>
      <c r="D255" s="126"/>
      <c r="E255" s="126"/>
      <c r="F255" s="126"/>
      <c r="G255" s="105"/>
      <c r="H255" s="105"/>
      <c r="I255" s="126"/>
      <c r="J255" s="126"/>
      <c r="K255" s="126"/>
      <c r="L255" s="105"/>
      <c r="M255" s="105"/>
      <c r="N255" s="105"/>
    </row>
    <row r="256" spans="1:14" x14ac:dyDescent="0.25">
      <c r="A256" s="126" t="s">
        <v>9814</v>
      </c>
      <c r="B256" s="127">
        <v>1</v>
      </c>
      <c r="C256" s="21" t="s">
        <v>9856</v>
      </c>
      <c r="D256" s="126"/>
      <c r="E256" s="126"/>
      <c r="F256" s="126"/>
      <c r="G256" s="105"/>
      <c r="H256" s="105"/>
      <c r="I256" s="126"/>
      <c r="J256" s="126"/>
      <c r="K256" s="126"/>
      <c r="L256" s="105"/>
      <c r="M256" s="105"/>
      <c r="N256" s="105"/>
    </row>
    <row r="257" spans="1:14" x14ac:dyDescent="0.25">
      <c r="A257" s="126" t="s">
        <v>9815</v>
      </c>
      <c r="B257" s="127">
        <v>1</v>
      </c>
      <c r="C257" s="21" t="s">
        <v>9857</v>
      </c>
      <c r="D257" s="126"/>
      <c r="E257" s="126"/>
      <c r="F257" s="126"/>
      <c r="G257" s="105"/>
      <c r="H257" s="105"/>
      <c r="I257" s="126"/>
      <c r="J257" s="126"/>
      <c r="K257" s="126"/>
      <c r="L257" s="105"/>
      <c r="M257" s="105"/>
      <c r="N257" s="105"/>
    </row>
    <row r="258" spans="1:14" x14ac:dyDescent="0.25">
      <c r="A258" s="126" t="s">
        <v>9816</v>
      </c>
      <c r="B258" s="127">
        <v>1</v>
      </c>
      <c r="C258" s="21" t="s">
        <v>9858</v>
      </c>
      <c r="D258" s="126"/>
      <c r="E258" s="126"/>
      <c r="F258" s="126"/>
      <c r="G258" s="105"/>
      <c r="H258" s="105"/>
      <c r="I258" s="126"/>
      <c r="J258" s="126"/>
      <c r="K258" s="126"/>
      <c r="L258" s="105"/>
      <c r="M258" s="105"/>
      <c r="N258" s="105"/>
    </row>
    <row r="259" spans="1:14" x14ac:dyDescent="0.25">
      <c r="A259" s="126" t="s">
        <v>9817</v>
      </c>
      <c r="B259" s="127">
        <v>1</v>
      </c>
      <c r="C259" s="21" t="s">
        <v>9859</v>
      </c>
      <c r="D259" s="126"/>
      <c r="E259" s="126"/>
      <c r="F259" s="126"/>
      <c r="G259" s="105"/>
      <c r="H259" s="105"/>
      <c r="I259" s="126"/>
      <c r="J259" s="126"/>
      <c r="K259" s="126"/>
      <c r="L259" s="105"/>
      <c r="M259" s="105"/>
      <c r="N259" s="105"/>
    </row>
    <row r="260" spans="1:14" x14ac:dyDescent="0.25">
      <c r="A260" s="126" t="s">
        <v>9818</v>
      </c>
      <c r="B260" s="127">
        <v>1</v>
      </c>
      <c r="C260" s="21" t="s">
        <v>9859</v>
      </c>
      <c r="D260" s="126"/>
      <c r="E260" s="126"/>
      <c r="F260" s="126"/>
      <c r="G260" s="105"/>
      <c r="H260" s="105"/>
      <c r="I260" s="126"/>
      <c r="J260" s="126"/>
      <c r="K260" s="126"/>
      <c r="L260" s="105"/>
      <c r="M260" s="105"/>
      <c r="N260" s="105"/>
    </row>
    <row r="261" spans="1:14" x14ac:dyDescent="0.25">
      <c r="A261" s="126" t="s">
        <v>9819</v>
      </c>
      <c r="B261" s="127">
        <v>1</v>
      </c>
      <c r="C261" s="21" t="s">
        <v>9859</v>
      </c>
      <c r="D261" s="126"/>
      <c r="E261" s="126"/>
      <c r="F261" s="126"/>
      <c r="G261" s="105"/>
      <c r="H261" s="105"/>
      <c r="I261" s="126"/>
      <c r="J261" s="126"/>
      <c r="K261" s="126"/>
      <c r="L261" s="105"/>
      <c r="M261" s="105"/>
      <c r="N261" s="105"/>
    </row>
    <row r="262" spans="1:14" x14ac:dyDescent="0.25">
      <c r="A262" s="126" t="s">
        <v>9820</v>
      </c>
      <c r="B262" s="127">
        <v>1</v>
      </c>
      <c r="C262" s="21" t="s">
        <v>9859</v>
      </c>
      <c r="D262" s="126"/>
      <c r="E262" s="126"/>
      <c r="F262" s="126"/>
      <c r="G262" s="105"/>
      <c r="H262" s="105"/>
      <c r="I262" s="126"/>
      <c r="J262" s="126"/>
      <c r="K262" s="126"/>
      <c r="L262" s="105"/>
      <c r="M262" s="105"/>
      <c r="N262" s="105"/>
    </row>
    <row r="263" spans="1:14" ht="15.75" x14ac:dyDescent="0.25">
      <c r="A263" s="126" t="s">
        <v>9821</v>
      </c>
      <c r="B263" s="127">
        <v>1</v>
      </c>
      <c r="C263" s="21" t="s">
        <v>9859</v>
      </c>
      <c r="D263" s="126"/>
      <c r="E263" s="126"/>
      <c r="F263" s="126"/>
      <c r="G263" s="105"/>
      <c r="H263" s="105"/>
      <c r="I263" s="126"/>
      <c r="J263" s="126"/>
      <c r="K263" s="126"/>
      <c r="L263" s="105"/>
      <c r="M263" s="105"/>
      <c r="N263" s="105"/>
    </row>
    <row r="264" spans="1:14" ht="15.75" x14ac:dyDescent="0.25">
      <c r="A264" s="126" t="s">
        <v>9822</v>
      </c>
      <c r="B264" s="127">
        <v>1</v>
      </c>
      <c r="C264" s="21" t="s">
        <v>9859</v>
      </c>
      <c r="D264" s="126"/>
      <c r="E264" s="126"/>
      <c r="F264" s="126"/>
      <c r="G264" s="105"/>
      <c r="H264" s="105"/>
      <c r="I264" s="126"/>
      <c r="J264" s="126"/>
      <c r="K264" s="126"/>
      <c r="L264" s="105"/>
      <c r="M264" s="105"/>
      <c r="N264" s="105"/>
    </row>
    <row r="265" spans="1:14" ht="15.75" x14ac:dyDescent="0.25">
      <c r="A265" s="126" t="s">
        <v>9823</v>
      </c>
      <c r="B265" s="127">
        <v>1</v>
      </c>
      <c r="C265" s="21" t="s">
        <v>9859</v>
      </c>
      <c r="D265" s="126"/>
      <c r="E265" s="126"/>
      <c r="F265" s="126"/>
      <c r="G265" s="105"/>
      <c r="H265" s="105"/>
      <c r="I265" s="126"/>
      <c r="J265" s="126"/>
      <c r="K265" s="126"/>
      <c r="L265" s="105"/>
      <c r="M265" s="105"/>
      <c r="N265" s="105"/>
    </row>
    <row r="266" spans="1:14" ht="15.75" x14ac:dyDescent="0.25">
      <c r="A266" s="126" t="s">
        <v>9824</v>
      </c>
      <c r="B266" s="127">
        <v>1</v>
      </c>
      <c r="C266" s="21" t="s">
        <v>9859</v>
      </c>
      <c r="D266" s="126"/>
      <c r="E266" s="126"/>
      <c r="F266" s="126"/>
      <c r="G266" s="105"/>
      <c r="H266" s="105"/>
      <c r="I266" s="126"/>
      <c r="J266" s="126"/>
      <c r="K266" s="126"/>
      <c r="L266" s="105"/>
      <c r="M266" s="105"/>
      <c r="N266" s="105"/>
    </row>
    <row r="267" spans="1:14" ht="15.75" x14ac:dyDescent="0.25">
      <c r="A267" s="126" t="s">
        <v>9825</v>
      </c>
      <c r="B267" s="127">
        <v>1</v>
      </c>
      <c r="C267" s="21" t="s">
        <v>9860</v>
      </c>
      <c r="D267" s="126"/>
      <c r="E267" s="126"/>
      <c r="F267" s="126"/>
      <c r="G267" s="105"/>
      <c r="H267" s="105"/>
      <c r="I267" s="126"/>
      <c r="J267" s="126"/>
      <c r="K267" s="126"/>
      <c r="L267" s="105"/>
      <c r="M267" s="105"/>
      <c r="N267" s="105"/>
    </row>
    <row r="268" spans="1:14" ht="15.75" x14ac:dyDescent="0.25">
      <c r="A268" s="126" t="s">
        <v>9826</v>
      </c>
      <c r="B268" s="127">
        <v>1</v>
      </c>
      <c r="C268" s="21" t="s">
        <v>9861</v>
      </c>
      <c r="D268" s="126"/>
      <c r="E268" s="126"/>
      <c r="F268" s="126"/>
      <c r="G268" s="105"/>
      <c r="H268" s="105"/>
      <c r="I268" s="126"/>
      <c r="J268" s="126"/>
      <c r="K268" s="126"/>
      <c r="L268" s="105"/>
      <c r="M268" s="105"/>
      <c r="N268" s="105"/>
    </row>
    <row r="269" spans="1:14" ht="15.75" x14ac:dyDescent="0.25">
      <c r="A269" s="126" t="s">
        <v>9827</v>
      </c>
      <c r="B269" s="127">
        <v>1</v>
      </c>
      <c r="C269" s="21" t="s">
        <v>9861</v>
      </c>
      <c r="D269" s="126"/>
      <c r="E269" s="126"/>
      <c r="F269" s="126"/>
      <c r="G269" s="105"/>
      <c r="H269" s="105"/>
      <c r="I269" s="126"/>
      <c r="J269" s="126"/>
      <c r="K269" s="126"/>
      <c r="L269" s="105"/>
      <c r="M269" s="105"/>
      <c r="N269" s="105"/>
    </row>
    <row r="270" spans="1:14" ht="15.75" x14ac:dyDescent="0.25">
      <c r="A270" s="126" t="s">
        <v>9828</v>
      </c>
      <c r="B270" s="127">
        <v>1</v>
      </c>
      <c r="C270" s="21" t="s">
        <v>9862</v>
      </c>
      <c r="D270" s="126"/>
      <c r="E270" s="126"/>
      <c r="F270" s="126"/>
      <c r="G270" s="105"/>
      <c r="H270" s="105"/>
      <c r="I270" s="126"/>
      <c r="J270" s="126"/>
      <c r="K270" s="126"/>
      <c r="L270" s="105"/>
      <c r="M270" s="105"/>
      <c r="N270" s="105"/>
    </row>
    <row r="271" spans="1:14" ht="15.75" x14ac:dyDescent="0.25">
      <c r="A271" s="126" t="s">
        <v>9829</v>
      </c>
      <c r="B271" s="127">
        <v>1</v>
      </c>
      <c r="C271" s="21" t="s">
        <v>9863</v>
      </c>
      <c r="D271" s="126"/>
      <c r="E271" s="126"/>
      <c r="F271" s="126"/>
      <c r="G271" s="105"/>
      <c r="H271" s="105"/>
      <c r="I271" s="126"/>
      <c r="J271" s="126"/>
      <c r="K271" s="126"/>
      <c r="L271" s="105"/>
      <c r="M271" s="105"/>
      <c r="N271" s="105"/>
    </row>
    <row r="272" spans="1:14" ht="15.75" x14ac:dyDescent="0.25">
      <c r="A272" s="126" t="s">
        <v>9830</v>
      </c>
      <c r="B272" s="127">
        <v>1</v>
      </c>
      <c r="C272" s="21" t="s">
        <v>9864</v>
      </c>
      <c r="D272" s="126"/>
      <c r="E272" s="126"/>
      <c r="F272" s="126"/>
      <c r="G272" s="105"/>
      <c r="H272" s="105"/>
      <c r="I272" s="126"/>
      <c r="J272" s="126"/>
      <c r="K272" s="126"/>
      <c r="L272" s="105"/>
      <c r="M272" s="105"/>
      <c r="N272" s="105"/>
    </row>
    <row r="273" spans="1:14" ht="15.75" x14ac:dyDescent="0.25">
      <c r="A273" s="126" t="s">
        <v>9831</v>
      </c>
      <c r="B273" s="127">
        <v>1</v>
      </c>
      <c r="C273" s="21" t="s">
        <v>9864</v>
      </c>
      <c r="D273" s="126"/>
      <c r="E273" s="126"/>
      <c r="F273" s="126"/>
      <c r="G273" s="105"/>
      <c r="H273" s="105"/>
      <c r="I273" s="126"/>
      <c r="J273" s="126"/>
      <c r="K273" s="126"/>
      <c r="L273" s="105"/>
      <c r="M273" s="105"/>
      <c r="N273" s="105"/>
    </row>
    <row r="274" spans="1:14" ht="15.75" x14ac:dyDescent="0.25">
      <c r="A274" s="126" t="s">
        <v>9832</v>
      </c>
      <c r="B274" s="127">
        <v>1</v>
      </c>
      <c r="C274" s="21" t="s">
        <v>9865</v>
      </c>
      <c r="D274" s="126"/>
      <c r="E274" s="126"/>
      <c r="F274" s="126"/>
      <c r="G274" s="105"/>
      <c r="H274" s="105"/>
      <c r="I274" s="126"/>
      <c r="J274" s="126"/>
      <c r="K274" s="126"/>
      <c r="L274" s="105"/>
      <c r="M274" s="105"/>
      <c r="N274" s="105"/>
    </row>
    <row r="275" spans="1:14" ht="15.75" x14ac:dyDescent="0.25">
      <c r="A275" s="126" t="s">
        <v>9833</v>
      </c>
      <c r="B275" s="127">
        <v>1</v>
      </c>
      <c r="C275" s="21" t="s">
        <v>9865</v>
      </c>
      <c r="D275" s="126"/>
      <c r="E275" s="126"/>
      <c r="F275" s="126"/>
      <c r="G275" s="105"/>
      <c r="H275" s="105"/>
      <c r="I275" s="126"/>
      <c r="J275" s="126"/>
      <c r="K275" s="126"/>
      <c r="L275" s="105"/>
      <c r="M275" s="105"/>
      <c r="N275" s="105"/>
    </row>
    <row r="276" spans="1:14" ht="15.75" x14ac:dyDescent="0.25">
      <c r="A276" s="126" t="s">
        <v>9834</v>
      </c>
      <c r="B276" s="127">
        <v>1</v>
      </c>
      <c r="C276" s="21" t="s">
        <v>9866</v>
      </c>
      <c r="D276" s="126"/>
      <c r="E276" s="126"/>
      <c r="F276" s="126"/>
      <c r="G276" s="105"/>
      <c r="H276" s="105"/>
      <c r="I276" s="126"/>
      <c r="J276" s="126"/>
      <c r="K276" s="126"/>
      <c r="L276" s="105"/>
      <c r="M276" s="105"/>
      <c r="N276" s="105"/>
    </row>
    <row r="277" spans="1:14" ht="15.75" x14ac:dyDescent="0.25">
      <c r="A277" s="126" t="s">
        <v>9811</v>
      </c>
      <c r="B277" s="127">
        <v>1</v>
      </c>
      <c r="C277" s="21" t="s">
        <v>9866</v>
      </c>
      <c r="D277" s="126"/>
      <c r="E277" s="126"/>
      <c r="F277" s="126"/>
      <c r="G277" s="105"/>
      <c r="H277" s="105"/>
      <c r="I277" s="126"/>
      <c r="J277" s="126"/>
      <c r="K277" s="126"/>
      <c r="L277" s="105"/>
      <c r="M277" s="105"/>
      <c r="N277" s="105"/>
    </row>
    <row r="278" spans="1:14" x14ac:dyDescent="0.25">
      <c r="A278" s="126" t="s">
        <v>9943</v>
      </c>
      <c r="B278" s="127">
        <v>1</v>
      </c>
      <c r="C278" s="201" t="s">
        <v>9984</v>
      </c>
      <c r="D278" s="126"/>
      <c r="E278" s="126"/>
      <c r="F278" s="126"/>
      <c r="G278" s="105"/>
      <c r="H278" s="105"/>
      <c r="I278" s="126"/>
      <c r="J278" s="126"/>
      <c r="K278" s="126"/>
      <c r="L278" s="105"/>
      <c r="M278" s="105"/>
      <c r="N278" s="105"/>
    </row>
    <row r="279" spans="1:14" x14ac:dyDescent="0.25">
      <c r="A279" s="126" t="s">
        <v>9944</v>
      </c>
      <c r="B279" s="127">
        <v>1</v>
      </c>
      <c r="C279" s="201" t="s">
        <v>9985</v>
      </c>
      <c r="D279" s="126"/>
      <c r="E279" s="126"/>
      <c r="F279" s="126"/>
      <c r="G279" s="105"/>
      <c r="H279" s="105"/>
      <c r="I279" s="126"/>
      <c r="J279" s="126"/>
      <c r="K279" s="126"/>
      <c r="L279" s="105"/>
      <c r="M279" s="105"/>
      <c r="N279" s="105"/>
    </row>
    <row r="280" spans="1:14" x14ac:dyDescent="0.25">
      <c r="A280" s="126" t="s">
        <v>9945</v>
      </c>
      <c r="B280" s="127">
        <v>1</v>
      </c>
      <c r="C280" s="201" t="s">
        <v>9986</v>
      </c>
      <c r="D280" s="126"/>
      <c r="E280" s="126"/>
      <c r="F280" s="126"/>
      <c r="G280" s="105"/>
      <c r="H280" s="105"/>
      <c r="I280" s="126"/>
      <c r="J280" s="126"/>
      <c r="K280" s="126"/>
      <c r="L280" s="105"/>
      <c r="M280" s="105"/>
      <c r="N280" s="105"/>
    </row>
    <row r="281" spans="1:14" x14ac:dyDescent="0.25">
      <c r="A281" s="126" t="s">
        <v>9945</v>
      </c>
      <c r="B281" s="127">
        <v>2</v>
      </c>
      <c r="C281" s="201" t="s">
        <v>9987</v>
      </c>
      <c r="D281" s="126"/>
      <c r="E281" s="126"/>
      <c r="F281" s="126"/>
      <c r="G281" s="105"/>
      <c r="H281" s="105"/>
      <c r="I281" s="126"/>
      <c r="J281" s="126"/>
      <c r="K281" s="126"/>
      <c r="L281" s="105"/>
      <c r="M281" s="105"/>
      <c r="N281" s="105"/>
    </row>
    <row r="282" spans="1:14" x14ac:dyDescent="0.25">
      <c r="A282" s="126" t="s">
        <v>9946</v>
      </c>
      <c r="B282" s="127">
        <v>1</v>
      </c>
      <c r="C282" s="201" t="s">
        <v>9988</v>
      </c>
      <c r="D282" s="126"/>
      <c r="E282" s="126"/>
      <c r="F282" s="126"/>
      <c r="G282" s="105"/>
      <c r="H282" s="105"/>
      <c r="I282" s="126"/>
      <c r="J282" s="126"/>
      <c r="K282" s="126"/>
      <c r="L282" s="105"/>
      <c r="M282" s="105"/>
      <c r="N282" s="105"/>
    </row>
    <row r="283" spans="1:14" x14ac:dyDescent="0.25">
      <c r="A283" s="126" t="s">
        <v>9947</v>
      </c>
      <c r="B283" s="127">
        <v>1</v>
      </c>
      <c r="C283" s="201" t="s">
        <v>9989</v>
      </c>
      <c r="D283" s="126"/>
      <c r="E283" s="126"/>
      <c r="F283" s="126"/>
      <c r="G283" s="105"/>
      <c r="H283" s="105"/>
      <c r="I283" s="126"/>
      <c r="J283" s="126"/>
      <c r="K283" s="126"/>
      <c r="L283" s="105"/>
      <c r="M283" s="105"/>
      <c r="N283" s="105"/>
    </row>
    <row r="284" spans="1:14" x14ac:dyDescent="0.25">
      <c r="A284" s="126" t="s">
        <v>9948</v>
      </c>
      <c r="B284" s="127">
        <v>1</v>
      </c>
      <c r="C284" s="201" t="s">
        <v>9990</v>
      </c>
      <c r="D284" s="126"/>
      <c r="E284" s="126"/>
      <c r="F284" s="126"/>
      <c r="G284" s="105"/>
      <c r="H284" s="105"/>
      <c r="I284" s="126"/>
      <c r="J284" s="126"/>
      <c r="K284" s="126"/>
      <c r="L284" s="105"/>
      <c r="M284" s="105"/>
      <c r="N284" s="105"/>
    </row>
    <row r="285" spans="1:14" x14ac:dyDescent="0.25">
      <c r="A285" s="126" t="s">
        <v>9949</v>
      </c>
      <c r="B285" s="127">
        <v>1</v>
      </c>
      <c r="C285" s="201" t="s">
        <v>9991</v>
      </c>
      <c r="D285" s="126"/>
      <c r="E285" s="126"/>
      <c r="F285" s="126"/>
      <c r="G285" s="105"/>
      <c r="H285" s="105"/>
      <c r="I285" s="126"/>
      <c r="J285" s="126"/>
      <c r="K285" s="126"/>
      <c r="L285" s="105"/>
      <c r="M285" s="105"/>
      <c r="N285" s="105"/>
    </row>
    <row r="286" spans="1:14" x14ac:dyDescent="0.25">
      <c r="A286" s="126" t="s">
        <v>9950</v>
      </c>
      <c r="B286" s="127">
        <v>1</v>
      </c>
      <c r="C286" s="201" t="s">
        <v>9992</v>
      </c>
      <c r="D286" s="126"/>
      <c r="E286" s="126"/>
      <c r="F286" s="126"/>
      <c r="G286" s="105"/>
      <c r="H286" s="105"/>
      <c r="I286" s="126"/>
      <c r="J286" s="126"/>
      <c r="K286" s="126"/>
      <c r="L286" s="105"/>
      <c r="M286" s="105"/>
      <c r="N286" s="105"/>
    </row>
    <row r="287" spans="1:14" x14ac:dyDescent="0.25">
      <c r="A287" s="126" t="s">
        <v>9951</v>
      </c>
      <c r="B287" s="127">
        <v>1</v>
      </c>
      <c r="C287" s="201" t="s">
        <v>9993</v>
      </c>
      <c r="D287" s="126"/>
      <c r="E287" s="126"/>
      <c r="F287" s="126"/>
      <c r="G287" s="105"/>
      <c r="H287" s="105"/>
      <c r="I287" s="126"/>
      <c r="J287" s="126"/>
      <c r="K287" s="126"/>
      <c r="L287" s="105"/>
      <c r="M287" s="105"/>
      <c r="N287" s="105"/>
    </row>
    <row r="288" spans="1:14" x14ac:dyDescent="0.25">
      <c r="A288" s="126" t="s">
        <v>9951</v>
      </c>
      <c r="B288" s="127">
        <v>2</v>
      </c>
      <c r="C288" s="201" t="s">
        <v>9994</v>
      </c>
      <c r="D288" s="126"/>
      <c r="E288" s="126"/>
      <c r="F288" s="126"/>
      <c r="G288" s="105"/>
      <c r="H288" s="105"/>
      <c r="I288" s="126"/>
      <c r="J288" s="126"/>
      <c r="K288" s="126"/>
      <c r="L288" s="105"/>
      <c r="M288" s="105"/>
      <c r="N288" s="105"/>
    </row>
    <row r="289" spans="1:14" x14ac:dyDescent="0.25">
      <c r="A289" s="126" t="s">
        <v>9952</v>
      </c>
      <c r="B289" s="127">
        <v>1</v>
      </c>
      <c r="C289" s="201" t="s">
        <v>9995</v>
      </c>
      <c r="D289" s="126"/>
      <c r="E289" s="126"/>
      <c r="F289" s="126"/>
      <c r="G289" s="105"/>
      <c r="H289" s="105"/>
      <c r="I289" s="126"/>
      <c r="J289" s="126"/>
      <c r="K289" s="126"/>
      <c r="L289" s="105"/>
      <c r="M289" s="105"/>
      <c r="N289" s="105"/>
    </row>
    <row r="290" spans="1:14" x14ac:dyDescent="0.25">
      <c r="A290" s="126" t="s">
        <v>9953</v>
      </c>
      <c r="B290" s="127">
        <v>1</v>
      </c>
      <c r="C290" s="201" t="s">
        <v>9996</v>
      </c>
      <c r="D290" s="126"/>
      <c r="E290" s="126"/>
      <c r="F290" s="126"/>
      <c r="G290" s="105"/>
      <c r="H290" s="105"/>
      <c r="I290" s="126"/>
      <c r="J290" s="126"/>
      <c r="K290" s="126"/>
      <c r="L290" s="105"/>
      <c r="M290" s="105"/>
      <c r="N290" s="105"/>
    </row>
    <row r="291" spans="1:14" x14ac:dyDescent="0.25">
      <c r="A291" s="126" t="s">
        <v>9954</v>
      </c>
      <c r="B291" s="127">
        <v>1</v>
      </c>
      <c r="C291" s="201" t="s">
        <v>9997</v>
      </c>
      <c r="D291" s="126"/>
      <c r="E291" s="126"/>
      <c r="F291" s="126"/>
      <c r="G291" s="105"/>
      <c r="H291" s="105"/>
      <c r="I291" s="126"/>
      <c r="J291" s="126"/>
      <c r="K291" s="126"/>
      <c r="L291" s="105"/>
      <c r="M291" s="105"/>
      <c r="N291" s="105"/>
    </row>
    <row r="292" spans="1:14" x14ac:dyDescent="0.25">
      <c r="A292" s="126" t="s">
        <v>10042</v>
      </c>
      <c r="B292" s="127">
        <v>1</v>
      </c>
      <c r="C292" s="191">
        <v>36420</v>
      </c>
      <c r="D292" s="126"/>
      <c r="E292" s="126"/>
      <c r="F292" s="126"/>
      <c r="G292" s="105"/>
      <c r="H292" s="105"/>
      <c r="I292" s="126"/>
      <c r="J292" s="126"/>
      <c r="K292" s="126"/>
      <c r="L292" s="105"/>
      <c r="M292" s="105"/>
      <c r="N292" s="105"/>
    </row>
    <row r="293" spans="1:14" x14ac:dyDescent="0.25">
      <c r="A293" s="126" t="s">
        <v>10043</v>
      </c>
      <c r="B293" s="127">
        <v>1</v>
      </c>
      <c r="C293" s="191">
        <v>36775</v>
      </c>
      <c r="D293" s="126"/>
      <c r="E293" s="126"/>
      <c r="F293" s="126"/>
      <c r="G293" s="105"/>
      <c r="H293" s="105"/>
      <c r="I293" s="126"/>
      <c r="J293" s="126"/>
      <c r="K293" s="126"/>
      <c r="L293" s="105"/>
      <c r="M293" s="105"/>
      <c r="N293" s="105"/>
    </row>
    <row r="294" spans="1:14" x14ac:dyDescent="0.25">
      <c r="A294" s="126" t="s">
        <v>10044</v>
      </c>
      <c r="B294" s="127">
        <v>1</v>
      </c>
      <c r="C294" s="191">
        <v>37145</v>
      </c>
      <c r="D294" s="126"/>
      <c r="E294" s="126"/>
      <c r="F294" s="126"/>
      <c r="G294" s="105"/>
      <c r="H294" s="105"/>
      <c r="I294" s="126"/>
      <c r="J294" s="126"/>
      <c r="K294" s="126"/>
      <c r="L294" s="105"/>
      <c r="M294" s="105"/>
      <c r="N294" s="105"/>
    </row>
    <row r="295" spans="1:14" x14ac:dyDescent="0.25">
      <c r="A295" s="126" t="s">
        <v>10045</v>
      </c>
      <c r="B295" s="127">
        <v>1</v>
      </c>
      <c r="C295" s="191">
        <v>37508</v>
      </c>
      <c r="D295" s="126"/>
      <c r="E295" s="126"/>
      <c r="F295" s="126"/>
      <c r="G295" s="105"/>
      <c r="H295" s="105"/>
      <c r="I295" s="126"/>
      <c r="J295" s="126"/>
      <c r="K295" s="126"/>
      <c r="L295" s="105"/>
      <c r="M295" s="105"/>
      <c r="N295" s="105"/>
    </row>
    <row r="296" spans="1:14" x14ac:dyDescent="0.25">
      <c r="A296" s="126" t="s">
        <v>10046</v>
      </c>
      <c r="B296" s="127">
        <v>1</v>
      </c>
      <c r="C296" s="191">
        <v>37872</v>
      </c>
      <c r="D296" s="126"/>
      <c r="E296" s="126"/>
      <c r="F296" s="126"/>
      <c r="G296" s="105"/>
      <c r="H296" s="105"/>
      <c r="I296" s="126"/>
      <c r="J296" s="126"/>
      <c r="K296" s="126"/>
      <c r="L296" s="105"/>
      <c r="M296" s="105"/>
      <c r="N296" s="105"/>
    </row>
    <row r="297" spans="1:14" x14ac:dyDescent="0.25">
      <c r="A297" s="126" t="s">
        <v>10047</v>
      </c>
      <c r="B297" s="127">
        <v>1</v>
      </c>
      <c r="C297" s="191">
        <v>38246</v>
      </c>
      <c r="D297" s="126"/>
      <c r="E297" s="126"/>
      <c r="F297" s="126"/>
      <c r="G297" s="105"/>
      <c r="H297" s="105"/>
      <c r="I297" s="126"/>
      <c r="J297" s="126"/>
      <c r="K297" s="126"/>
      <c r="L297" s="105"/>
      <c r="M297" s="105"/>
      <c r="N297" s="105"/>
    </row>
    <row r="298" spans="1:14" x14ac:dyDescent="0.25">
      <c r="A298" s="126" t="s">
        <v>10048</v>
      </c>
      <c r="B298" s="127">
        <v>1</v>
      </c>
      <c r="C298" s="191">
        <v>38614</v>
      </c>
      <c r="D298" s="126"/>
      <c r="E298" s="126"/>
      <c r="F298" s="126"/>
      <c r="G298" s="105"/>
      <c r="H298" s="105"/>
      <c r="I298" s="126"/>
      <c r="J298" s="126"/>
      <c r="K298" s="126"/>
      <c r="L298" s="105"/>
      <c r="M298" s="105"/>
      <c r="N298" s="105"/>
    </row>
    <row r="299" spans="1:14" x14ac:dyDescent="0.25">
      <c r="A299" s="126" t="s">
        <v>10049</v>
      </c>
      <c r="B299" s="127">
        <v>1</v>
      </c>
      <c r="C299" s="191">
        <v>38975</v>
      </c>
      <c r="D299" s="126"/>
      <c r="E299" s="126"/>
      <c r="F299" s="126"/>
      <c r="G299" s="105"/>
      <c r="H299" s="105"/>
      <c r="I299" s="126"/>
      <c r="J299" s="126"/>
      <c r="K299" s="126"/>
      <c r="L299" s="105"/>
      <c r="M299" s="105"/>
      <c r="N299" s="105"/>
    </row>
    <row r="300" spans="1:14" x14ac:dyDescent="0.25">
      <c r="A300" s="126" t="s">
        <v>10050</v>
      </c>
      <c r="B300" s="127">
        <v>1</v>
      </c>
      <c r="C300" s="191">
        <v>39342</v>
      </c>
      <c r="D300" s="126"/>
      <c r="E300" s="126"/>
      <c r="F300" s="126"/>
      <c r="G300" s="105"/>
      <c r="H300" s="105"/>
      <c r="I300" s="126"/>
      <c r="J300" s="126"/>
      <c r="K300" s="126"/>
      <c r="L300" s="105"/>
      <c r="M300" s="105"/>
      <c r="N300" s="105"/>
    </row>
    <row r="301" spans="1:14" x14ac:dyDescent="0.25">
      <c r="A301" s="126" t="s">
        <v>10051</v>
      </c>
      <c r="B301" s="127">
        <v>1</v>
      </c>
      <c r="C301" s="191">
        <v>39722</v>
      </c>
      <c r="D301" s="126"/>
      <c r="E301" s="126"/>
      <c r="F301" s="126"/>
      <c r="G301" s="105"/>
      <c r="H301" s="105"/>
      <c r="I301" s="126"/>
      <c r="J301" s="126"/>
      <c r="K301" s="126"/>
      <c r="L301" s="105"/>
      <c r="M301" s="105"/>
      <c r="N301" s="105"/>
    </row>
    <row r="302" spans="1:14" x14ac:dyDescent="0.25">
      <c r="A302" s="126" t="s">
        <v>10052</v>
      </c>
      <c r="B302" s="127">
        <v>1</v>
      </c>
      <c r="C302" s="191">
        <v>36439</v>
      </c>
      <c r="D302" s="126"/>
      <c r="E302" s="126"/>
      <c r="F302" s="126"/>
      <c r="G302" s="105"/>
      <c r="H302" s="105"/>
      <c r="I302" s="126"/>
      <c r="J302" s="126"/>
      <c r="K302" s="126"/>
      <c r="L302" s="105"/>
      <c r="M302" s="105"/>
      <c r="N302" s="105"/>
    </row>
    <row r="303" spans="1:14" x14ac:dyDescent="0.25">
      <c r="A303" s="126" t="s">
        <v>10053</v>
      </c>
      <c r="B303" s="127">
        <v>1</v>
      </c>
      <c r="C303" s="191">
        <v>36784</v>
      </c>
      <c r="D303" s="126"/>
      <c r="E303" s="126"/>
      <c r="F303" s="126"/>
      <c r="G303" s="105"/>
      <c r="H303" s="105"/>
      <c r="I303" s="126"/>
      <c r="J303" s="126"/>
      <c r="K303" s="126"/>
      <c r="L303" s="105"/>
      <c r="M303" s="105"/>
      <c r="N303" s="105"/>
    </row>
    <row r="304" spans="1:14" x14ac:dyDescent="0.25">
      <c r="A304" s="126" t="s">
        <v>10054</v>
      </c>
      <c r="B304" s="127">
        <v>1</v>
      </c>
      <c r="C304" s="191">
        <v>37162</v>
      </c>
      <c r="D304" s="126"/>
      <c r="E304" s="126"/>
      <c r="F304" s="126"/>
      <c r="G304" s="105"/>
      <c r="H304" s="105"/>
      <c r="I304" s="126"/>
      <c r="J304" s="126"/>
      <c r="K304" s="126"/>
      <c r="L304" s="105"/>
      <c r="M304" s="105"/>
      <c r="N304" s="105"/>
    </row>
    <row r="305" spans="1:14" x14ac:dyDescent="0.25">
      <c r="A305" s="126" t="s">
        <v>10055</v>
      </c>
      <c r="B305" s="127">
        <v>1</v>
      </c>
      <c r="C305" s="191">
        <v>37529</v>
      </c>
      <c r="D305" s="126"/>
      <c r="E305" s="126"/>
      <c r="F305" s="126"/>
      <c r="G305" s="105"/>
      <c r="H305" s="105"/>
      <c r="I305" s="126"/>
      <c r="J305" s="126"/>
      <c r="K305" s="126"/>
      <c r="L305" s="105"/>
      <c r="M305" s="105"/>
      <c r="N305" s="105"/>
    </row>
    <row r="306" spans="1:14" x14ac:dyDescent="0.25">
      <c r="A306" s="126" t="s">
        <v>10056</v>
      </c>
      <c r="B306" s="127">
        <v>1</v>
      </c>
      <c r="C306" s="191">
        <v>37888</v>
      </c>
      <c r="D306" s="126"/>
      <c r="E306" s="126"/>
      <c r="F306" s="126"/>
      <c r="G306" s="105"/>
      <c r="H306" s="105"/>
      <c r="I306" s="126"/>
      <c r="J306" s="126"/>
      <c r="K306" s="126"/>
      <c r="L306" s="105"/>
      <c r="M306" s="105"/>
      <c r="N306" s="105"/>
    </row>
    <row r="307" spans="1:14" x14ac:dyDescent="0.25">
      <c r="A307" s="126" t="s">
        <v>10057</v>
      </c>
      <c r="B307" s="127">
        <v>1</v>
      </c>
      <c r="C307" s="191">
        <v>38276</v>
      </c>
      <c r="D307" s="126"/>
      <c r="E307" s="126"/>
      <c r="F307" s="126"/>
      <c r="G307" s="105"/>
      <c r="H307" s="105"/>
      <c r="I307" s="126"/>
      <c r="J307" s="126"/>
      <c r="K307" s="126"/>
      <c r="L307" s="105"/>
      <c r="M307" s="105"/>
      <c r="N307" s="105"/>
    </row>
    <row r="308" spans="1:14" x14ac:dyDescent="0.25">
      <c r="A308" s="126" t="s">
        <v>10058</v>
      </c>
      <c r="B308" s="127">
        <v>1</v>
      </c>
      <c r="C308" s="191">
        <v>38622</v>
      </c>
      <c r="D308" s="126"/>
      <c r="E308" s="126"/>
      <c r="F308" s="126"/>
      <c r="G308" s="105"/>
      <c r="H308" s="105"/>
      <c r="I308" s="126"/>
      <c r="J308" s="126"/>
      <c r="K308" s="126"/>
      <c r="L308" s="105"/>
      <c r="M308" s="105"/>
      <c r="N308" s="105"/>
    </row>
    <row r="309" spans="1:14" x14ac:dyDescent="0.25">
      <c r="A309" s="126" t="s">
        <v>10059</v>
      </c>
      <c r="B309" s="127">
        <v>1</v>
      </c>
      <c r="C309" s="191">
        <v>38988</v>
      </c>
      <c r="D309" s="126"/>
      <c r="E309" s="126"/>
      <c r="F309" s="126"/>
      <c r="G309" s="105"/>
      <c r="H309" s="105"/>
      <c r="I309" s="126"/>
      <c r="J309" s="126"/>
      <c r="K309" s="126"/>
      <c r="L309" s="105"/>
      <c r="M309" s="105"/>
      <c r="N309" s="105"/>
    </row>
    <row r="310" spans="1:14" x14ac:dyDescent="0.25">
      <c r="A310" s="126" t="s">
        <v>10060</v>
      </c>
      <c r="B310" s="127">
        <v>1</v>
      </c>
      <c r="C310" s="191">
        <v>39354</v>
      </c>
      <c r="D310" s="126"/>
      <c r="E310" s="126"/>
      <c r="F310" s="126"/>
      <c r="G310" s="105"/>
      <c r="H310" s="105"/>
      <c r="I310" s="126"/>
      <c r="J310" s="126"/>
      <c r="K310" s="126"/>
      <c r="L310" s="105"/>
      <c r="M310" s="105"/>
      <c r="N310" s="105"/>
    </row>
    <row r="311" spans="1:14" x14ac:dyDescent="0.25">
      <c r="A311" s="126" t="s">
        <v>10061</v>
      </c>
      <c r="B311" s="127">
        <v>1</v>
      </c>
      <c r="C311" s="191">
        <v>39716</v>
      </c>
      <c r="D311" s="126"/>
      <c r="E311" s="126"/>
      <c r="F311" s="126"/>
      <c r="G311" s="105"/>
      <c r="H311" s="105"/>
      <c r="I311" s="126"/>
      <c r="J311" s="126"/>
      <c r="K311" s="126"/>
      <c r="L311" s="105"/>
      <c r="M311" s="105"/>
      <c r="N311" s="105"/>
    </row>
    <row r="312" spans="1:14" x14ac:dyDescent="0.25">
      <c r="A312" s="126" t="s">
        <v>10062</v>
      </c>
      <c r="B312" s="127">
        <v>1</v>
      </c>
      <c r="C312" s="191">
        <v>39380</v>
      </c>
      <c r="D312" s="126"/>
      <c r="E312" s="126"/>
      <c r="F312" s="126"/>
      <c r="G312" s="105"/>
      <c r="H312" s="105"/>
      <c r="I312" s="126"/>
      <c r="J312" s="126"/>
      <c r="K312" s="126"/>
      <c r="L312" s="105"/>
      <c r="M312" s="105"/>
      <c r="N312" s="105"/>
    </row>
    <row r="313" spans="1:14" x14ac:dyDescent="0.25">
      <c r="A313" s="126" t="s">
        <v>10063</v>
      </c>
      <c r="B313" s="127">
        <v>1</v>
      </c>
      <c r="C313" s="191">
        <v>39724</v>
      </c>
      <c r="D313" s="126"/>
      <c r="E313" s="126"/>
      <c r="F313" s="126"/>
      <c r="G313" s="105"/>
      <c r="H313" s="105"/>
      <c r="I313" s="126"/>
      <c r="J313" s="126"/>
      <c r="K313" s="126"/>
      <c r="L313" s="105"/>
      <c r="M313" s="105"/>
      <c r="N313" s="105"/>
    </row>
    <row r="314" spans="1:14" x14ac:dyDescent="0.25">
      <c r="A314" s="126" t="s">
        <v>10064</v>
      </c>
      <c r="B314" s="127">
        <v>1</v>
      </c>
      <c r="C314" s="191">
        <v>40091</v>
      </c>
      <c r="D314" s="126"/>
      <c r="E314" s="126"/>
      <c r="F314" s="126"/>
      <c r="G314" s="105"/>
      <c r="H314" s="105"/>
      <c r="I314" s="126"/>
      <c r="J314" s="126"/>
      <c r="K314" s="126"/>
      <c r="L314" s="105"/>
      <c r="M314" s="105"/>
      <c r="N314" s="105"/>
    </row>
    <row r="315" spans="1:14" x14ac:dyDescent="0.25">
      <c r="A315" s="126" t="s">
        <v>10065</v>
      </c>
      <c r="B315" s="127">
        <v>1</v>
      </c>
      <c r="C315" s="191">
        <v>40452</v>
      </c>
      <c r="D315" s="126"/>
      <c r="E315" s="126"/>
      <c r="F315" s="126"/>
      <c r="G315" s="105"/>
      <c r="H315" s="105"/>
      <c r="I315" s="126"/>
      <c r="J315" s="126"/>
      <c r="K315" s="126"/>
      <c r="L315" s="105"/>
      <c r="M315" s="105"/>
      <c r="N315" s="105"/>
    </row>
    <row r="316" spans="1:14" x14ac:dyDescent="0.25">
      <c r="A316" s="126" t="s">
        <v>10066</v>
      </c>
      <c r="B316" s="127">
        <v>1</v>
      </c>
      <c r="C316" s="191">
        <v>38980</v>
      </c>
      <c r="D316" s="126"/>
      <c r="E316" s="126"/>
      <c r="F316" s="126"/>
      <c r="G316" s="105"/>
      <c r="H316" s="105"/>
      <c r="I316" s="126"/>
      <c r="J316" s="126"/>
      <c r="K316" s="126"/>
      <c r="L316" s="105"/>
      <c r="M316" s="105"/>
      <c r="N316" s="105"/>
    </row>
    <row r="317" spans="1:14" x14ac:dyDescent="0.25">
      <c r="A317" s="126" t="s">
        <v>10067</v>
      </c>
      <c r="B317" s="127">
        <v>1</v>
      </c>
      <c r="C317" s="191">
        <v>39332</v>
      </c>
      <c r="D317" s="126"/>
      <c r="E317" s="126"/>
      <c r="F317" s="126"/>
      <c r="G317" s="105"/>
      <c r="H317" s="105"/>
      <c r="I317" s="126"/>
      <c r="J317" s="126"/>
      <c r="K317" s="126"/>
      <c r="L317" s="105"/>
      <c r="M317" s="105"/>
      <c r="N317" s="105"/>
    </row>
    <row r="318" spans="1:14" x14ac:dyDescent="0.25">
      <c r="A318" s="126" t="s">
        <v>10068</v>
      </c>
      <c r="B318" s="127">
        <v>1</v>
      </c>
      <c r="C318" s="191">
        <v>39356</v>
      </c>
      <c r="D318" s="126"/>
      <c r="E318" s="126"/>
      <c r="F318" s="126"/>
      <c r="G318" s="105"/>
      <c r="H318" s="105"/>
      <c r="I318" s="126"/>
      <c r="J318" s="126"/>
      <c r="K318" s="126"/>
      <c r="L318" s="105"/>
      <c r="M318" s="105"/>
      <c r="N318" s="105"/>
    </row>
    <row r="319" spans="1:14" x14ac:dyDescent="0.25">
      <c r="A319" s="126" t="s">
        <v>10069</v>
      </c>
      <c r="B319" s="127">
        <v>1</v>
      </c>
      <c r="C319" s="191">
        <v>40080</v>
      </c>
      <c r="D319" s="126"/>
      <c r="E319" s="126"/>
      <c r="F319" s="126"/>
      <c r="G319" s="105"/>
      <c r="H319" s="105"/>
      <c r="I319" s="126"/>
      <c r="J319" s="126"/>
      <c r="K319" s="126"/>
      <c r="L319" s="105"/>
      <c r="M319" s="105"/>
      <c r="N319" s="105"/>
    </row>
    <row r="320" spans="1:14" x14ac:dyDescent="0.25">
      <c r="A320" s="126" t="s">
        <v>10070</v>
      </c>
      <c r="B320" s="127">
        <v>1</v>
      </c>
      <c r="C320" s="191">
        <v>40442</v>
      </c>
      <c r="D320" s="126"/>
      <c r="E320" s="126"/>
      <c r="F320" s="126"/>
      <c r="G320" s="105"/>
      <c r="H320" s="105"/>
      <c r="I320" s="126"/>
      <c r="J320" s="126"/>
      <c r="K320" s="126"/>
      <c r="L320" s="105"/>
      <c r="M320" s="105"/>
      <c r="N320" s="105"/>
    </row>
    <row r="321" spans="1:14" x14ac:dyDescent="0.25">
      <c r="A321" s="126" t="s">
        <v>10071</v>
      </c>
      <c r="B321" s="127">
        <v>1</v>
      </c>
      <c r="C321" s="191">
        <v>38980</v>
      </c>
      <c r="D321" s="126"/>
      <c r="E321" s="126"/>
      <c r="F321" s="126"/>
      <c r="G321" s="105"/>
      <c r="H321" s="105"/>
      <c r="I321" s="126"/>
      <c r="J321" s="126"/>
      <c r="K321" s="126"/>
      <c r="L321" s="105"/>
      <c r="M321" s="105"/>
      <c r="N321" s="105"/>
    </row>
    <row r="322" spans="1:14" x14ac:dyDescent="0.25">
      <c r="A322" s="126" t="s">
        <v>10072</v>
      </c>
      <c r="B322" s="127">
        <v>1</v>
      </c>
      <c r="C322" s="191">
        <v>39332</v>
      </c>
      <c r="D322" s="126"/>
      <c r="E322" s="126"/>
      <c r="F322" s="126"/>
      <c r="G322" s="105"/>
      <c r="H322" s="105"/>
      <c r="I322" s="126"/>
      <c r="J322" s="126"/>
      <c r="K322" s="126"/>
      <c r="L322" s="105"/>
      <c r="M322" s="105"/>
      <c r="N322" s="105"/>
    </row>
    <row r="323" spans="1:14" x14ac:dyDescent="0.25">
      <c r="A323" s="126" t="s">
        <v>10073</v>
      </c>
      <c r="B323" s="127">
        <v>1</v>
      </c>
      <c r="C323" s="191">
        <v>39356</v>
      </c>
      <c r="D323" s="126"/>
      <c r="E323" s="126"/>
      <c r="F323" s="126"/>
      <c r="G323" s="105"/>
      <c r="H323" s="105"/>
      <c r="I323" s="126"/>
      <c r="J323" s="126"/>
      <c r="K323" s="126"/>
      <c r="L323" s="105"/>
      <c r="M323" s="105"/>
      <c r="N323" s="105"/>
    </row>
    <row r="324" spans="1:14" x14ac:dyDescent="0.25">
      <c r="A324" s="126" t="s">
        <v>10074</v>
      </c>
      <c r="B324" s="127">
        <v>1</v>
      </c>
      <c r="C324" s="191">
        <v>40080</v>
      </c>
      <c r="D324" s="126"/>
      <c r="E324" s="126"/>
      <c r="F324" s="126"/>
      <c r="G324" s="105"/>
      <c r="H324" s="105"/>
      <c r="I324" s="126"/>
      <c r="J324" s="126"/>
      <c r="K324" s="126"/>
      <c r="L324" s="105"/>
      <c r="M324" s="105"/>
      <c r="N324" s="105"/>
    </row>
    <row r="325" spans="1:14" x14ac:dyDescent="0.25">
      <c r="A325" s="126" t="s">
        <v>10075</v>
      </c>
      <c r="B325" s="127">
        <v>1</v>
      </c>
      <c r="C325" s="191">
        <v>40442</v>
      </c>
      <c r="D325" s="126"/>
      <c r="E325" s="126"/>
      <c r="F325" s="126"/>
      <c r="G325" s="105"/>
      <c r="H325" s="105"/>
      <c r="I325" s="126"/>
      <c r="J325" s="126"/>
      <c r="K325" s="126"/>
      <c r="L325" s="105"/>
      <c r="M325" s="105"/>
      <c r="N325" s="105"/>
    </row>
    <row r="326" spans="1:14" x14ac:dyDescent="0.25">
      <c r="A326" s="126" t="s">
        <v>10076</v>
      </c>
      <c r="B326" s="127">
        <v>1</v>
      </c>
      <c r="C326" s="191">
        <v>39038</v>
      </c>
      <c r="D326" s="126"/>
      <c r="E326" s="126"/>
      <c r="F326" s="126"/>
      <c r="G326" s="105"/>
      <c r="H326" s="105"/>
      <c r="I326" s="126"/>
      <c r="J326" s="126"/>
      <c r="K326" s="126"/>
      <c r="L326" s="105"/>
      <c r="M326" s="105"/>
      <c r="N326" s="105"/>
    </row>
    <row r="327" spans="1:14" x14ac:dyDescent="0.25">
      <c r="A327" s="126" t="s">
        <v>10077</v>
      </c>
      <c r="B327" s="127">
        <v>1</v>
      </c>
      <c r="C327" s="191">
        <v>39345</v>
      </c>
      <c r="D327" s="126"/>
      <c r="E327" s="126"/>
      <c r="F327" s="126"/>
      <c r="G327" s="105"/>
      <c r="H327" s="105"/>
      <c r="I327" s="126"/>
      <c r="J327" s="126"/>
      <c r="K327" s="126"/>
      <c r="L327" s="105"/>
      <c r="M327" s="105"/>
      <c r="N327" s="105"/>
    </row>
    <row r="328" spans="1:14" x14ac:dyDescent="0.25">
      <c r="A328" s="126" t="s">
        <v>10078</v>
      </c>
      <c r="B328" s="127">
        <v>1</v>
      </c>
      <c r="C328" s="191">
        <v>39758</v>
      </c>
      <c r="D328" s="126"/>
      <c r="E328" s="126"/>
      <c r="F328" s="126"/>
      <c r="G328" s="105"/>
      <c r="H328" s="105"/>
      <c r="I328" s="126"/>
      <c r="J328" s="126"/>
      <c r="K328" s="126"/>
      <c r="L328" s="105"/>
      <c r="M328" s="105"/>
      <c r="N328" s="105"/>
    </row>
    <row r="329" spans="1:14" x14ac:dyDescent="0.25">
      <c r="A329" s="126" t="s">
        <v>10079</v>
      </c>
      <c r="B329" s="127">
        <v>1</v>
      </c>
      <c r="C329" s="191">
        <v>40120</v>
      </c>
      <c r="D329" s="126"/>
      <c r="E329" s="126"/>
      <c r="F329" s="126"/>
      <c r="G329" s="105"/>
      <c r="H329" s="105"/>
      <c r="I329" s="126"/>
      <c r="J329" s="126"/>
      <c r="K329" s="126"/>
      <c r="L329" s="105"/>
      <c r="M329" s="105"/>
      <c r="N329" s="105"/>
    </row>
    <row r="330" spans="1:14" x14ac:dyDescent="0.25">
      <c r="A330" s="126" t="s">
        <v>10080</v>
      </c>
      <c r="B330" s="127">
        <v>1</v>
      </c>
      <c r="C330" s="191">
        <v>40480</v>
      </c>
      <c r="D330" s="126"/>
      <c r="E330" s="126"/>
      <c r="F330" s="126"/>
      <c r="G330" s="105"/>
      <c r="H330" s="105"/>
      <c r="I330" s="126"/>
      <c r="J330" s="126"/>
      <c r="K330" s="126"/>
      <c r="L330" s="105"/>
      <c r="M330" s="105"/>
      <c r="N330" s="105"/>
    </row>
    <row r="331" spans="1:14" x14ac:dyDescent="0.25">
      <c r="A331" s="126"/>
      <c r="B331" s="127"/>
      <c r="C331" s="191"/>
      <c r="D331" s="126"/>
      <c r="E331" s="126"/>
      <c r="F331" s="126"/>
      <c r="G331" s="105"/>
      <c r="H331" s="105"/>
      <c r="I331" s="126"/>
      <c r="J331" s="126"/>
      <c r="K331" s="126"/>
      <c r="L331" s="105"/>
      <c r="M331" s="105"/>
      <c r="N331" s="105"/>
    </row>
    <row r="332" spans="1:14" x14ac:dyDescent="0.25">
      <c r="A332" s="126"/>
      <c r="B332" s="127"/>
      <c r="C332" s="191"/>
      <c r="D332" s="126"/>
      <c r="E332" s="126"/>
      <c r="F332" s="126"/>
      <c r="G332" s="105"/>
      <c r="H332" s="105"/>
      <c r="I332" s="126"/>
      <c r="J332" s="126"/>
      <c r="K332" s="126"/>
      <c r="L332" s="105"/>
      <c r="M332" s="105"/>
      <c r="N332" s="105"/>
    </row>
    <row r="333" spans="1:14" x14ac:dyDescent="0.25">
      <c r="A333" s="126"/>
      <c r="B333" s="127"/>
      <c r="C333" s="191"/>
      <c r="D333" s="126"/>
      <c r="E333" s="126"/>
      <c r="F333" s="126"/>
      <c r="G333" s="105"/>
      <c r="H333" s="105"/>
      <c r="I333" s="126"/>
      <c r="J333" s="126"/>
      <c r="K333" s="126"/>
      <c r="L333" s="105"/>
      <c r="M333" s="105"/>
      <c r="N333" s="105"/>
    </row>
    <row r="334" spans="1:14" x14ac:dyDescent="0.25">
      <c r="A334" s="126"/>
      <c r="B334" s="127"/>
      <c r="C334" s="191"/>
      <c r="D334" s="126"/>
      <c r="E334" s="126"/>
      <c r="F334" s="126"/>
      <c r="G334" s="105"/>
      <c r="H334" s="105"/>
      <c r="I334" s="126"/>
      <c r="J334" s="126"/>
      <c r="K334" s="126"/>
      <c r="L334" s="105"/>
      <c r="M334" s="105"/>
      <c r="N334" s="105"/>
    </row>
    <row r="335" spans="1:14" x14ac:dyDescent="0.25">
      <c r="A335" s="126"/>
      <c r="B335" s="127"/>
      <c r="C335" s="191"/>
      <c r="D335" s="126"/>
      <c r="E335" s="126"/>
      <c r="F335" s="126"/>
      <c r="G335" s="105"/>
      <c r="H335" s="105"/>
      <c r="I335" s="126"/>
      <c r="J335" s="126"/>
      <c r="K335" s="126"/>
      <c r="L335" s="105"/>
      <c r="M335" s="105"/>
      <c r="N335" s="105"/>
    </row>
    <row r="336" spans="1:14" x14ac:dyDescent="0.25">
      <c r="A336" s="126"/>
      <c r="B336" s="127"/>
      <c r="C336" s="191"/>
      <c r="D336" s="126"/>
      <c r="E336" s="126"/>
      <c r="F336" s="126"/>
      <c r="G336" s="105"/>
      <c r="H336" s="105"/>
      <c r="I336" s="126"/>
      <c r="J336" s="126"/>
      <c r="K336" s="126"/>
      <c r="L336" s="105"/>
      <c r="M336" s="105"/>
      <c r="N336" s="105"/>
    </row>
    <row r="337" spans="1:14" x14ac:dyDescent="0.25">
      <c r="A337" s="126"/>
      <c r="B337" s="127"/>
      <c r="C337" s="191"/>
      <c r="D337" s="126"/>
      <c r="E337" s="126"/>
      <c r="F337" s="126"/>
      <c r="G337" s="105"/>
      <c r="H337" s="105"/>
      <c r="I337" s="126"/>
      <c r="J337" s="126"/>
      <c r="K337" s="126"/>
      <c r="L337" s="105"/>
      <c r="M337" s="105"/>
      <c r="N337" s="105"/>
    </row>
    <row r="338" spans="1:14" x14ac:dyDescent="0.25">
      <c r="A338" s="126"/>
      <c r="B338" s="127"/>
      <c r="C338" s="191"/>
      <c r="D338" s="126"/>
      <c r="E338" s="126"/>
      <c r="F338" s="126"/>
      <c r="G338" s="105"/>
      <c r="H338" s="105"/>
      <c r="I338" s="126"/>
      <c r="J338" s="126"/>
      <c r="K338" s="126"/>
      <c r="L338" s="105"/>
      <c r="M338" s="105"/>
      <c r="N338" s="105"/>
    </row>
    <row r="339" spans="1:14" x14ac:dyDescent="0.25">
      <c r="A339" s="126"/>
      <c r="B339" s="127"/>
      <c r="C339" s="191"/>
      <c r="D339" s="126"/>
      <c r="E339" s="126"/>
      <c r="F339" s="126"/>
      <c r="G339" s="105"/>
      <c r="H339" s="105"/>
      <c r="I339" s="126"/>
      <c r="J339" s="126"/>
      <c r="K339" s="126"/>
      <c r="L339" s="105"/>
      <c r="M339" s="105"/>
      <c r="N339" s="105"/>
    </row>
    <row r="340" spans="1:14" x14ac:dyDescent="0.25">
      <c r="A340" s="126"/>
      <c r="B340" s="127"/>
      <c r="C340" s="191"/>
      <c r="D340" s="126"/>
      <c r="E340" s="126"/>
      <c r="F340" s="126"/>
      <c r="G340" s="105"/>
      <c r="H340" s="105"/>
      <c r="I340" s="126"/>
      <c r="J340" s="126"/>
      <c r="K340" s="126"/>
      <c r="L340" s="105"/>
      <c r="M340" s="105"/>
      <c r="N340" s="105"/>
    </row>
    <row r="341" spans="1:14" x14ac:dyDescent="0.25">
      <c r="A341" s="126"/>
      <c r="B341" s="127"/>
      <c r="C341" s="191"/>
      <c r="D341" s="126"/>
      <c r="E341" s="126"/>
      <c r="F341" s="126"/>
      <c r="G341" s="105"/>
      <c r="H341" s="105"/>
      <c r="I341" s="126"/>
      <c r="J341" s="126"/>
      <c r="K341" s="126"/>
      <c r="L341" s="105"/>
      <c r="M341" s="105"/>
      <c r="N341" s="105"/>
    </row>
    <row r="342" spans="1:14" x14ac:dyDescent="0.25">
      <c r="A342" s="126"/>
      <c r="B342" s="127"/>
      <c r="C342" s="191"/>
      <c r="D342" s="126"/>
      <c r="E342" s="126"/>
      <c r="F342" s="126"/>
      <c r="G342" s="105"/>
      <c r="H342" s="105"/>
      <c r="I342" s="126"/>
      <c r="J342" s="126"/>
      <c r="K342" s="126"/>
      <c r="L342" s="105"/>
      <c r="M342" s="105"/>
      <c r="N342" s="105"/>
    </row>
    <row r="343" spans="1:14" x14ac:dyDescent="0.25">
      <c r="A343" s="126"/>
      <c r="B343" s="127"/>
      <c r="C343" s="191"/>
      <c r="D343" s="126"/>
      <c r="E343" s="126"/>
      <c r="F343" s="126"/>
      <c r="G343" s="105"/>
      <c r="H343" s="105"/>
      <c r="I343" s="126"/>
      <c r="J343" s="126"/>
      <c r="K343" s="126"/>
      <c r="L343" s="105"/>
      <c r="M343" s="105"/>
      <c r="N343" s="105"/>
    </row>
    <row r="344" spans="1:14" x14ac:dyDescent="0.25">
      <c r="A344" s="126"/>
      <c r="B344" s="127"/>
      <c r="C344" s="191"/>
      <c r="D344" s="126"/>
      <c r="E344" s="126"/>
      <c r="F344" s="126"/>
      <c r="G344" s="105"/>
      <c r="H344" s="105"/>
      <c r="I344" s="126"/>
      <c r="J344" s="126"/>
      <c r="K344" s="126"/>
      <c r="L344" s="105"/>
      <c r="M344" s="105"/>
      <c r="N344" s="105"/>
    </row>
    <row r="345" spans="1:14" x14ac:dyDescent="0.25">
      <c r="A345" s="126"/>
      <c r="B345" s="127"/>
      <c r="C345" s="191"/>
      <c r="D345" s="126"/>
      <c r="E345" s="126"/>
      <c r="F345" s="126"/>
      <c r="G345" s="105"/>
      <c r="H345" s="105"/>
      <c r="I345" s="126"/>
      <c r="J345" s="126"/>
      <c r="K345" s="126"/>
      <c r="L345" s="105"/>
      <c r="M345" s="105"/>
      <c r="N345" s="105"/>
    </row>
    <row r="346" spans="1:14" x14ac:dyDescent="0.25">
      <c r="A346" s="126"/>
      <c r="B346" s="127"/>
      <c r="C346" s="191"/>
      <c r="D346" s="126"/>
      <c r="E346" s="126"/>
      <c r="F346" s="126"/>
      <c r="G346" s="105"/>
      <c r="H346" s="105"/>
      <c r="I346" s="126"/>
      <c r="J346" s="126"/>
      <c r="K346" s="126"/>
      <c r="L346" s="105"/>
      <c r="M346" s="105"/>
      <c r="N346" s="105"/>
    </row>
    <row r="347" spans="1:14" x14ac:dyDescent="0.25">
      <c r="A347" s="126"/>
      <c r="B347" s="127"/>
      <c r="C347" s="191"/>
      <c r="D347" s="126"/>
      <c r="E347" s="126"/>
      <c r="F347" s="126"/>
      <c r="G347" s="105"/>
      <c r="H347" s="105"/>
      <c r="I347" s="126"/>
      <c r="J347" s="126"/>
      <c r="K347" s="126"/>
      <c r="L347" s="105"/>
      <c r="M347" s="105"/>
      <c r="N347" s="105"/>
    </row>
    <row r="348" spans="1:14" x14ac:dyDescent="0.25">
      <c r="A348" s="126"/>
      <c r="B348" s="127"/>
      <c r="C348" s="191"/>
      <c r="D348" s="126"/>
      <c r="E348" s="126"/>
      <c r="F348" s="126"/>
      <c r="G348" s="105"/>
      <c r="H348" s="105"/>
      <c r="I348" s="126"/>
      <c r="J348" s="126"/>
      <c r="K348" s="126"/>
      <c r="L348" s="105"/>
      <c r="M348" s="105"/>
      <c r="N348" s="105"/>
    </row>
    <row r="349" spans="1:14" x14ac:dyDescent="0.25">
      <c r="A349" s="126"/>
      <c r="B349" s="127"/>
      <c r="C349" s="191"/>
      <c r="D349" s="126"/>
      <c r="E349" s="126"/>
      <c r="F349" s="126"/>
      <c r="G349" s="105"/>
      <c r="H349" s="105"/>
      <c r="I349" s="126"/>
      <c r="J349" s="126"/>
      <c r="K349" s="126"/>
      <c r="L349" s="105"/>
      <c r="M349" s="105"/>
      <c r="N349" s="105"/>
    </row>
    <row r="350" spans="1:14" x14ac:dyDescent="0.25">
      <c r="A350" s="126"/>
      <c r="B350" s="127"/>
      <c r="C350" s="191"/>
      <c r="D350" s="126"/>
      <c r="E350" s="126"/>
      <c r="F350" s="126"/>
      <c r="G350" s="105"/>
      <c r="H350" s="105"/>
      <c r="I350" s="126"/>
      <c r="J350" s="126"/>
      <c r="K350" s="126"/>
      <c r="L350" s="105"/>
      <c r="M350" s="105"/>
      <c r="N350" s="105"/>
    </row>
    <row r="351" spans="1:14" x14ac:dyDescent="0.25">
      <c r="A351" s="126"/>
      <c r="B351" s="127"/>
      <c r="C351" s="191"/>
      <c r="D351" s="126"/>
      <c r="E351" s="126"/>
      <c r="F351" s="126"/>
      <c r="G351" s="105"/>
      <c r="H351" s="105"/>
      <c r="I351" s="126"/>
      <c r="J351" s="126"/>
      <c r="K351" s="126"/>
      <c r="L351" s="105"/>
      <c r="M351" s="105"/>
      <c r="N351" s="105"/>
    </row>
    <row r="352" spans="1:14" x14ac:dyDescent="0.25">
      <c r="A352" s="126"/>
      <c r="B352" s="127"/>
      <c r="C352" s="191"/>
      <c r="D352" s="126"/>
      <c r="E352" s="126"/>
      <c r="F352" s="126"/>
      <c r="G352" s="105"/>
      <c r="H352" s="105"/>
      <c r="I352" s="126"/>
      <c r="J352" s="126"/>
      <c r="K352" s="126"/>
      <c r="L352" s="105"/>
      <c r="M352" s="105"/>
      <c r="N352" s="105"/>
    </row>
    <row r="353" spans="1:14" x14ac:dyDescent="0.25">
      <c r="A353" s="126"/>
      <c r="B353" s="127"/>
      <c r="C353" s="191"/>
      <c r="D353" s="126"/>
      <c r="E353" s="126"/>
      <c r="F353" s="126"/>
      <c r="G353" s="105"/>
      <c r="H353" s="105"/>
      <c r="I353" s="126"/>
      <c r="J353" s="126"/>
      <c r="K353" s="126"/>
      <c r="L353" s="105"/>
      <c r="M353" s="105"/>
      <c r="N353" s="105"/>
    </row>
    <row r="354" spans="1:14" x14ac:dyDescent="0.25">
      <c r="A354" s="126"/>
      <c r="B354" s="127"/>
      <c r="C354" s="191"/>
      <c r="D354" s="126"/>
      <c r="E354" s="126"/>
      <c r="F354" s="126"/>
      <c r="G354" s="105"/>
      <c r="H354" s="105"/>
      <c r="I354" s="126"/>
      <c r="J354" s="126"/>
      <c r="K354" s="126"/>
      <c r="L354" s="105"/>
      <c r="M354" s="105"/>
      <c r="N354" s="105"/>
    </row>
    <row r="355" spans="1:14" x14ac:dyDescent="0.25">
      <c r="A355" s="126"/>
      <c r="B355" s="127"/>
      <c r="C355" s="191"/>
      <c r="D355" s="126"/>
      <c r="E355" s="126"/>
      <c r="F355" s="126"/>
      <c r="G355" s="105"/>
      <c r="H355" s="105"/>
      <c r="I355" s="126"/>
      <c r="J355" s="126"/>
      <c r="K355" s="126"/>
      <c r="L355" s="105"/>
      <c r="M355" s="105"/>
      <c r="N355" s="105"/>
    </row>
    <row r="356" spans="1:14" x14ac:dyDescent="0.25">
      <c r="A356" s="126"/>
      <c r="B356" s="127"/>
      <c r="C356" s="191"/>
      <c r="D356" s="126"/>
      <c r="E356" s="126"/>
      <c r="F356" s="126"/>
      <c r="G356" s="105"/>
      <c r="H356" s="105"/>
      <c r="I356" s="126"/>
      <c r="J356" s="126"/>
      <c r="K356" s="126"/>
      <c r="L356" s="105"/>
      <c r="M356" s="105"/>
      <c r="N356" s="105"/>
    </row>
    <row r="357" spans="1:14" x14ac:dyDescent="0.25">
      <c r="A357" s="126"/>
      <c r="B357" s="127"/>
      <c r="C357" s="191"/>
      <c r="D357" s="126"/>
      <c r="E357" s="126"/>
      <c r="F357" s="126"/>
      <c r="G357" s="105"/>
      <c r="H357" s="105"/>
      <c r="I357" s="126"/>
      <c r="J357" s="126"/>
      <c r="K357" s="126"/>
      <c r="L357" s="105"/>
      <c r="M357" s="105"/>
      <c r="N357" s="105"/>
    </row>
    <row r="358" spans="1:14" x14ac:dyDescent="0.25">
      <c r="A358" s="126"/>
      <c r="B358" s="127"/>
      <c r="C358" s="191"/>
      <c r="D358" s="126"/>
      <c r="E358" s="126"/>
      <c r="F358" s="126"/>
      <c r="G358" s="105"/>
      <c r="H358" s="105"/>
      <c r="I358" s="126"/>
      <c r="J358" s="126"/>
      <c r="K358" s="126"/>
      <c r="L358" s="105"/>
      <c r="M358" s="105"/>
      <c r="N358" s="105"/>
    </row>
    <row r="359" spans="1:14" x14ac:dyDescent="0.25">
      <c r="A359" s="126"/>
      <c r="B359" s="127"/>
      <c r="C359" s="191"/>
      <c r="D359" s="126"/>
      <c r="E359" s="126"/>
      <c r="F359" s="126"/>
      <c r="G359" s="105"/>
      <c r="H359" s="105"/>
      <c r="I359" s="126"/>
      <c r="J359" s="126"/>
      <c r="K359" s="126"/>
      <c r="L359" s="105"/>
      <c r="M359" s="105"/>
      <c r="N359" s="105"/>
    </row>
    <row r="360" spans="1:14" x14ac:dyDescent="0.25">
      <c r="A360" s="126"/>
      <c r="B360" s="127"/>
      <c r="C360" s="191"/>
      <c r="D360" s="126"/>
      <c r="E360" s="126"/>
      <c r="F360" s="126"/>
      <c r="G360" s="105"/>
      <c r="H360" s="105"/>
      <c r="I360" s="126"/>
      <c r="J360" s="126"/>
      <c r="K360" s="126"/>
      <c r="L360" s="105"/>
      <c r="M360" s="105"/>
      <c r="N360" s="105"/>
    </row>
    <row r="361" spans="1:14" x14ac:dyDescent="0.25">
      <c r="A361" s="126"/>
      <c r="B361" s="127"/>
      <c r="C361" s="191"/>
      <c r="D361" s="126"/>
      <c r="E361" s="126"/>
      <c r="F361" s="126"/>
      <c r="G361" s="105"/>
      <c r="H361" s="105"/>
      <c r="I361" s="126"/>
      <c r="J361" s="126"/>
      <c r="K361" s="126"/>
      <c r="L361" s="105"/>
      <c r="M361" s="105"/>
      <c r="N361" s="105"/>
    </row>
    <row r="362" spans="1:14" ht="15.75" x14ac:dyDescent="0.25">
      <c r="A362" s="126"/>
      <c r="B362" s="127"/>
      <c r="C362" s="21"/>
      <c r="D362" s="126"/>
      <c r="E362" s="126"/>
      <c r="F362" s="126"/>
      <c r="G362" s="105"/>
      <c r="H362" s="105"/>
      <c r="I362" s="126"/>
      <c r="J362" s="126"/>
      <c r="K362" s="126"/>
      <c r="L362" s="105"/>
      <c r="M362" s="105"/>
      <c r="N362" s="105"/>
    </row>
    <row r="363" spans="1:14" ht="15.75" x14ac:dyDescent="0.25">
      <c r="A363" s="126"/>
      <c r="B363" s="127"/>
      <c r="C363" s="21"/>
      <c r="D363" s="126"/>
      <c r="E363" s="126"/>
      <c r="F363" s="126"/>
      <c r="G363" s="105"/>
      <c r="H363" s="105"/>
      <c r="I363" s="126"/>
      <c r="J363" s="126"/>
      <c r="K363" s="126"/>
      <c r="L363" s="105"/>
      <c r="M363" s="105"/>
      <c r="N363" s="105"/>
    </row>
    <row r="364" spans="1:14" ht="15.75" x14ac:dyDescent="0.25">
      <c r="A364" s="126"/>
      <c r="B364" s="127"/>
      <c r="C364" s="21"/>
      <c r="D364" s="126"/>
      <c r="E364" s="126"/>
      <c r="F364" s="126"/>
      <c r="G364" s="105"/>
      <c r="H364" s="105"/>
      <c r="I364" s="126"/>
      <c r="J364" s="126"/>
      <c r="K364" s="126"/>
      <c r="L364" s="105"/>
      <c r="M364" s="105"/>
      <c r="N364" s="105"/>
    </row>
    <row r="365" spans="1:14" ht="15.75" x14ac:dyDescent="0.25">
      <c r="A365" s="126"/>
      <c r="B365" s="127"/>
      <c r="C365" s="21"/>
      <c r="D365" s="126"/>
      <c r="E365" s="126"/>
      <c r="F365" s="126"/>
      <c r="G365" s="105"/>
      <c r="H365" s="105"/>
      <c r="I365" s="126"/>
      <c r="J365" s="126"/>
      <c r="K365" s="126"/>
      <c r="L365" s="105"/>
      <c r="M365" s="105"/>
      <c r="N365" s="105"/>
    </row>
    <row r="366" spans="1:14" ht="15.75" x14ac:dyDescent="0.25">
      <c r="A366" s="126"/>
      <c r="B366" s="127"/>
      <c r="C366" s="21"/>
      <c r="D366" s="126"/>
      <c r="E366" s="126"/>
      <c r="F366" s="126"/>
      <c r="G366" s="105"/>
      <c r="H366" s="105"/>
      <c r="I366" s="126"/>
      <c r="J366" s="126"/>
      <c r="K366" s="126"/>
      <c r="L366" s="105"/>
      <c r="M366" s="105"/>
      <c r="N366" s="105"/>
    </row>
    <row r="367" spans="1:14" ht="15.75" x14ac:dyDescent="0.25">
      <c r="A367" s="126"/>
      <c r="B367" s="127"/>
      <c r="C367" s="21"/>
      <c r="D367" s="126"/>
      <c r="E367" s="126"/>
      <c r="F367" s="126"/>
      <c r="G367" s="105"/>
      <c r="H367" s="105"/>
      <c r="I367" s="126"/>
      <c r="J367" s="126"/>
      <c r="K367" s="126"/>
      <c r="L367" s="105"/>
      <c r="M367" s="105"/>
      <c r="N367" s="105"/>
    </row>
    <row r="368" spans="1:14" ht="15.75" x14ac:dyDescent="0.25">
      <c r="A368" s="126"/>
      <c r="B368" s="127"/>
      <c r="C368" s="21"/>
      <c r="D368" s="126"/>
      <c r="E368" s="126"/>
      <c r="F368" s="126"/>
      <c r="G368" s="105"/>
      <c r="H368" s="105"/>
      <c r="I368" s="126"/>
      <c r="J368" s="126"/>
      <c r="K368" s="126"/>
      <c r="L368" s="105"/>
      <c r="M368" s="105"/>
      <c r="N368" s="105"/>
    </row>
    <row r="369" spans="1:14" ht="15.75" x14ac:dyDescent="0.25">
      <c r="A369" s="126"/>
      <c r="B369" s="127"/>
      <c r="C369" s="21"/>
      <c r="D369" s="126"/>
      <c r="E369" s="126"/>
      <c r="F369" s="126"/>
      <c r="G369" s="105"/>
      <c r="H369" s="105"/>
      <c r="I369" s="126"/>
      <c r="J369" s="126"/>
      <c r="K369" s="126"/>
      <c r="L369" s="105"/>
      <c r="M369" s="105"/>
      <c r="N369" s="105"/>
    </row>
    <row r="370" spans="1:14" ht="15.75" x14ac:dyDescent="0.25">
      <c r="A370" s="126"/>
      <c r="B370" s="127"/>
      <c r="C370" s="21"/>
      <c r="D370" s="126"/>
      <c r="E370" s="126"/>
      <c r="F370" s="126"/>
      <c r="G370" s="105"/>
      <c r="H370" s="105"/>
      <c r="I370" s="126"/>
      <c r="J370" s="126"/>
      <c r="K370" s="126"/>
      <c r="L370" s="105"/>
      <c r="M370" s="105"/>
      <c r="N370" s="105"/>
    </row>
    <row r="371" spans="1:14" ht="15.75" x14ac:dyDescent="0.25">
      <c r="A371" s="126"/>
      <c r="B371" s="127"/>
      <c r="C371" s="21"/>
      <c r="D371" s="126"/>
      <c r="E371" s="126"/>
      <c r="F371" s="126"/>
      <c r="G371" s="105"/>
      <c r="H371" s="105"/>
      <c r="I371" s="126"/>
      <c r="J371" s="126"/>
      <c r="K371" s="126"/>
      <c r="L371" s="105"/>
      <c r="M371" s="105"/>
      <c r="N371" s="105"/>
    </row>
    <row r="372" spans="1:14" ht="15.75" x14ac:dyDescent="0.25">
      <c r="A372" s="126"/>
      <c r="B372" s="127"/>
      <c r="C372" s="21"/>
      <c r="D372" s="126"/>
      <c r="E372" s="126"/>
      <c r="F372" s="126"/>
      <c r="G372" s="105"/>
      <c r="H372" s="105"/>
      <c r="I372" s="126"/>
      <c r="J372" s="126"/>
      <c r="K372" s="126"/>
      <c r="L372" s="105"/>
      <c r="M372" s="105"/>
      <c r="N372" s="105"/>
    </row>
    <row r="373" spans="1:14" ht="15.75" x14ac:dyDescent="0.25">
      <c r="A373" s="126"/>
      <c r="B373" s="127"/>
      <c r="C373" s="21"/>
      <c r="D373" s="126"/>
      <c r="E373" s="126"/>
      <c r="F373" s="126"/>
      <c r="G373" s="105"/>
      <c r="H373" s="105"/>
      <c r="I373" s="126"/>
      <c r="J373" s="126"/>
      <c r="K373" s="126"/>
      <c r="L373" s="105"/>
      <c r="M373" s="105"/>
      <c r="N373" s="105"/>
    </row>
    <row r="374" spans="1:14" x14ac:dyDescent="0.25">
      <c r="A374" s="126"/>
      <c r="B374" s="127"/>
      <c r="C374" s="21"/>
      <c r="D374" s="126"/>
      <c r="E374" s="126"/>
      <c r="F374" s="126"/>
      <c r="G374" s="105"/>
      <c r="H374" s="105"/>
      <c r="I374" s="126"/>
      <c r="J374" s="126"/>
      <c r="K374" s="126"/>
      <c r="L374" s="105"/>
      <c r="M374" s="105"/>
      <c r="N374" s="105"/>
    </row>
    <row r="375" spans="1:14" x14ac:dyDescent="0.25">
      <c r="A375" s="126"/>
      <c r="B375" s="127"/>
      <c r="C375" s="21"/>
      <c r="D375" s="126"/>
      <c r="E375" s="126"/>
      <c r="F375" s="126"/>
      <c r="G375" s="105"/>
      <c r="H375" s="105"/>
      <c r="I375" s="126"/>
      <c r="J375" s="126"/>
      <c r="K375" s="126"/>
      <c r="L375" s="105"/>
      <c r="M375" s="105"/>
      <c r="N375" s="105"/>
    </row>
  </sheetData>
  <mergeCells count="1">
    <mergeCell ref="A1:H1"/>
  </mergeCells>
  <phoneticPr fontId="23" type="noConversion"/>
  <dataValidations count="2">
    <dataValidation allowBlank="1" showDropDown="1" showInputMessage="1" showErrorMessage="1" sqref="C45:C65 C5:C8 C254 C278:C287 C289:C291 C331:C361" xr:uid="{E4F9C2C5-BA03-4E68-8CC5-D05F9133F556}"/>
    <dataValidation type="list" allowBlank="1" showInputMessage="1" showErrorMessage="1" sqref="A5:A315 A331:A374" xr:uid="{114370F0-0662-4191-AB92-6CEFB88A11C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8">
        <x14:dataValidation type="list" allowBlank="1" showInputMessage="1" showErrorMessage="1" xr:uid="{F0D3CF19-9A1D-4AF2-9FC9-C0D5E4B06DC8}">
          <x14:formula1>
            <xm:f>DropDown!$CE$3:$CE$11</xm:f>
          </x14:formula1>
          <xm:sqref>D5:D375</xm:sqref>
        </x14:dataValidation>
        <x14:dataValidation type="list" allowBlank="1" showInputMessage="1" showErrorMessage="1" xr:uid="{938AABF6-2039-478F-903E-65C2922D2813}">
          <x14:formula1>
            <xm:f>DropDown!$CH$3:$CH$9</xm:f>
          </x14:formula1>
          <xm:sqref>E5:E375</xm:sqref>
        </x14:dataValidation>
        <x14:dataValidation type="list" allowBlank="1" showInputMessage="1" showErrorMessage="1" xr:uid="{E040AE7B-EF0B-4E97-B1BD-0B5DDA9DF786}">
          <x14:formula1>
            <xm:f>DropDown!$CI$3:$CI$6</xm:f>
          </x14:formula1>
          <xm:sqref>I5:I375</xm:sqref>
        </x14:dataValidation>
        <x14:dataValidation type="list" allowBlank="1" showInputMessage="1" showErrorMessage="1" xr:uid="{E1571E3D-F700-4212-9800-41988CED1D88}">
          <x14:formula1>
            <xm:f>DropDown!$BZ$3:$BZ$12</xm:f>
          </x14:formula1>
          <xm:sqref>F5:F375</xm:sqref>
        </x14:dataValidation>
        <x14:dataValidation type="list" allowBlank="1" showInputMessage="1" showErrorMessage="1" xr:uid="{9F9B5D0E-92B5-41B3-8B9D-C091C1C7DE50}">
          <x14:formula1>
            <xm:f>DropDown!$R$3:$R$169</xm:f>
          </x14:formula1>
          <xm:sqref>K5:K375</xm:sqref>
        </x14:dataValidation>
        <x14:dataValidation type="list" allowBlank="1" showInputMessage="1" showErrorMessage="1" xr:uid="{7235B5F7-A1A4-4F0D-AFEB-F23DB879DF73}">
          <x14:formula1>
            <xm:f>_xlfn.ANCHORARRAY(_xlfn.XLOOKUP($A5,ddlHarvests!$A$2:$A$500,ddlHarvests!$DQ$2:$DQ$500))</xm:f>
          </x14:formula1>
          <xm:sqref>B5:B361</xm:sqref>
        </x14:dataValidation>
        <x14:dataValidation type="list" allowBlank="1" showInputMessage="1" showErrorMessage="1" xr:uid="{93232445-83B6-43C0-B9B8-6A8D714729BE}">
          <x14:formula1>
            <xm:f>_xlfn.ANCHORARRAY(_xlfn.XLOOKUP($A277,ddlHarvests!$A$2:$A$500,ddlHarvests!$DQ$2:$DQ$500))</xm:f>
          </x14:formula1>
          <xm:sqref>B375</xm:sqref>
        </x14:dataValidation>
        <x14:dataValidation type="list" allowBlank="1" showInputMessage="1" showErrorMessage="1" xr:uid="{E4B08D03-D7FB-4EF0-B5AC-A814C726F147}">
          <x14:formula1>
            <xm:f>_xlfn.ANCHORARRAY(_xlfn.XLOOKUP(#REF!,ddlHarvests!$A$2:$A$500,ddlHarvests!$DQ$2:$DQ$500))</xm:f>
          </x14:formula1>
          <xm:sqref>B362:B374</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1511"/>
  <sheetViews>
    <sheetView zoomScaleNormal="100" workbookViewId="0">
      <pane ySplit="4" topLeftCell="A1499" activePane="bottomLeft" state="frozen"/>
      <selection pane="bottomLeft" activeCell="A1506" sqref="A1506:XFD1508"/>
    </sheetView>
  </sheetViews>
  <sheetFormatPr defaultColWidth="8.85546875" defaultRowHeight="15" x14ac:dyDescent="0.25"/>
  <cols>
    <col min="1" max="1" width="45.42578125" customWidth="1"/>
    <col min="2" max="2" width="10.7109375" customWidth="1"/>
    <col min="3" max="3" width="24" bestFit="1" customWidth="1"/>
    <col min="4" max="17" width="15.7109375" style="10" customWidth="1"/>
    <col min="18" max="26" width="20.7109375" customWidth="1"/>
  </cols>
  <sheetData>
    <row r="1" spans="1:17" ht="101.25" customHeight="1" x14ac:dyDescent="0.25">
      <c r="A1" s="215" t="s">
        <v>6596</v>
      </c>
      <c r="B1" s="215"/>
      <c r="C1" s="215"/>
      <c r="D1" s="215"/>
      <c r="E1" s="215"/>
      <c r="F1" s="215"/>
      <c r="G1" s="215"/>
      <c r="H1" s="215"/>
      <c r="I1" s="28"/>
      <c r="J1" s="28"/>
    </row>
    <row r="2" spans="1:17" ht="27.75" hidden="1" customHeight="1" x14ac:dyDescent="0.25">
      <c r="A2" s="29"/>
      <c r="B2" s="29"/>
    </row>
    <row r="3" spans="1:17" s="16" customFormat="1" ht="48" customHeight="1" x14ac:dyDescent="0.25">
      <c r="A3" s="15" t="s">
        <v>1923</v>
      </c>
      <c r="B3" s="15" t="s">
        <v>1922</v>
      </c>
      <c r="C3" s="15" t="s">
        <v>321</v>
      </c>
      <c r="D3" s="15" t="s">
        <v>1955</v>
      </c>
      <c r="E3" s="15" t="s">
        <v>1956</v>
      </c>
      <c r="F3" s="15" t="s">
        <v>1957</v>
      </c>
      <c r="G3" s="15" t="s">
        <v>1958</v>
      </c>
      <c r="H3" s="15" t="s">
        <v>1959</v>
      </c>
      <c r="I3" s="15" t="s">
        <v>1960</v>
      </c>
      <c r="J3" s="16" t="s">
        <v>6401</v>
      </c>
      <c r="K3" s="15" t="s">
        <v>6402</v>
      </c>
      <c r="L3" s="16" t="s">
        <v>1963</v>
      </c>
      <c r="M3" s="16" t="s">
        <v>1964</v>
      </c>
      <c r="N3" s="15" t="s">
        <v>1965</v>
      </c>
      <c r="O3" s="16" t="s">
        <v>1966</v>
      </c>
      <c r="P3" s="16" t="s">
        <v>2061</v>
      </c>
      <c r="Q3" s="16" t="s">
        <v>2062</v>
      </c>
    </row>
    <row r="4" spans="1:17" s="10" customFormat="1" ht="15.75" customHeight="1" x14ac:dyDescent="0.2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25">
      <c r="A5" t="s">
        <v>9223</v>
      </c>
      <c r="B5" s="244" cm="1">
        <f t="array" ref="B5">IF(ROW() &lt; ROW(INDEX(initialConditions[experiment_ID],ROWS(initialConditions[experiment_ID]))), COUNTIF(INDEX(initialConditions[experiment_ID],1):initialConditions[[#This Row],[experiment_ID]],initialConditions[[#This Row],[experiment_ID]]), "")</f>
        <v>1</v>
      </c>
      <c r="C5" t="s">
        <v>9226</v>
      </c>
      <c r="D5" s="13" t="s">
        <v>8596</v>
      </c>
      <c r="E5" s="13" t="s">
        <v>2502</v>
      </c>
      <c r="F5" s="13"/>
      <c r="G5" s="13"/>
      <c r="H5" s="13" t="s">
        <v>2502</v>
      </c>
      <c r="I5" s="13" t="s">
        <v>2502</v>
      </c>
      <c r="J5" s="13" t="s">
        <v>9231</v>
      </c>
      <c r="K5" s="13"/>
      <c r="L5" s="13"/>
      <c r="M5" s="13"/>
      <c r="N5" s="13"/>
      <c r="O5" s="13" t="s">
        <v>2502</v>
      </c>
      <c r="P5" s="13"/>
      <c r="Q5" s="13"/>
    </row>
    <row r="6" spans="1:17" x14ac:dyDescent="0.25">
      <c r="A6" t="s">
        <v>9223</v>
      </c>
      <c r="B6" s="244" cm="1">
        <f t="array" ref="B6">IF(ROW() &lt; ROW(INDEX(initialConditions[experiment_ID],ROWS(initialConditions[experiment_ID]))), COUNTIF(INDEX(initialConditions[experiment_ID],1):initialConditions[[#This Row],[experiment_ID]],initialConditions[[#This Row],[experiment_ID]]), "")</f>
        <v>2</v>
      </c>
      <c r="C6" t="s">
        <v>9227</v>
      </c>
      <c r="D6" s="13" t="s">
        <v>8596</v>
      </c>
      <c r="E6" s="13" t="s">
        <v>2502</v>
      </c>
      <c r="F6" s="13"/>
      <c r="G6" s="13"/>
      <c r="H6" s="13" t="s">
        <v>2502</v>
      </c>
      <c r="I6" s="13" t="s">
        <v>2502</v>
      </c>
      <c r="J6" s="13" t="s">
        <v>9232</v>
      </c>
      <c r="K6" s="13"/>
      <c r="L6" s="13"/>
      <c r="M6" s="13"/>
      <c r="N6" s="13"/>
      <c r="O6" s="13" t="s">
        <v>2502</v>
      </c>
      <c r="P6" s="13"/>
      <c r="Q6" s="13"/>
    </row>
    <row r="7" spans="1:17" x14ac:dyDescent="0.25">
      <c r="A7" t="s">
        <v>9223</v>
      </c>
      <c r="B7" s="244" cm="1">
        <f t="array" ref="B7">IF(ROW() &lt; ROW(INDEX(initialConditions[experiment_ID],ROWS(initialConditions[experiment_ID]))), COUNTIF(INDEX(initialConditions[experiment_ID],1):initialConditions[[#This Row],[experiment_ID]],initialConditions[[#This Row],[experiment_ID]]), "")</f>
        <v>1</v>
      </c>
      <c r="C7" t="s">
        <v>9228</v>
      </c>
      <c r="D7" s="13" t="s">
        <v>8596</v>
      </c>
      <c r="E7" s="13" t="s">
        <v>2502</v>
      </c>
      <c r="F7" s="13"/>
      <c r="G7" s="13"/>
      <c r="H7" s="13" t="s">
        <v>2502</v>
      </c>
      <c r="I7" s="13" t="s">
        <v>2502</v>
      </c>
      <c r="J7" s="13" t="s">
        <v>9233</v>
      </c>
      <c r="K7" s="13"/>
      <c r="L7" s="13"/>
      <c r="M7" s="13"/>
      <c r="N7" s="13"/>
      <c r="O7" s="13" t="s">
        <v>2502</v>
      </c>
      <c r="P7" s="13"/>
      <c r="Q7" s="13"/>
    </row>
    <row r="8" spans="1:17" x14ac:dyDescent="0.25">
      <c r="A8" t="s">
        <v>9223</v>
      </c>
      <c r="B8" s="244" cm="1">
        <f t="array" ref="B8">IF(ROW() &lt; ROW(INDEX(initialConditions[experiment_ID],ROWS(initialConditions[experiment_ID]))), COUNTIF(INDEX(initialConditions[experiment_ID],1):initialConditions[[#This Row],[experiment_ID]],initialConditions[[#This Row],[experiment_ID]]), "")</f>
        <v>2</v>
      </c>
      <c r="C8" t="s">
        <v>9229</v>
      </c>
      <c r="D8" s="13" t="s">
        <v>8596</v>
      </c>
      <c r="E8" s="13" t="s">
        <v>2502</v>
      </c>
      <c r="F8" s="13"/>
      <c r="G8" s="13"/>
      <c r="H8" s="13" t="s">
        <v>2502</v>
      </c>
      <c r="I8" s="13" t="s">
        <v>2502</v>
      </c>
      <c r="J8" s="13" t="s">
        <v>9234</v>
      </c>
      <c r="K8" s="13"/>
      <c r="L8" s="13"/>
      <c r="M8" s="13"/>
      <c r="N8" s="13"/>
      <c r="O8" s="13" t="s">
        <v>2502</v>
      </c>
      <c r="P8" s="13"/>
      <c r="Q8" s="13"/>
    </row>
    <row r="9" spans="1:17" x14ac:dyDescent="0.25">
      <c r="A9" t="s">
        <v>9223</v>
      </c>
      <c r="B9" s="244" cm="1">
        <f t="array" ref="B9">IF(ROW() &lt; ROW(INDEX(initialConditions[experiment_ID],ROWS(initialConditions[experiment_ID]))), COUNTIF(INDEX(initialConditions[experiment_ID],1):initialConditions[[#This Row],[experiment_ID]],initialConditions[[#This Row],[experiment_ID]]), "")</f>
        <v>1</v>
      </c>
      <c r="C9" t="s">
        <v>9230</v>
      </c>
      <c r="D9" s="13" t="s">
        <v>8596</v>
      </c>
      <c r="E9" s="13" t="s">
        <v>2502</v>
      </c>
      <c r="F9" s="13"/>
      <c r="G9" s="13"/>
      <c r="H9" s="13" t="s">
        <v>2502</v>
      </c>
      <c r="I9" s="13" t="s">
        <v>2502</v>
      </c>
      <c r="J9" s="13" t="s">
        <v>9235</v>
      </c>
      <c r="K9" s="13"/>
      <c r="L9" s="13"/>
      <c r="M9" s="13"/>
      <c r="N9" s="13"/>
      <c r="O9" s="13" t="s">
        <v>2502</v>
      </c>
      <c r="P9" s="13"/>
      <c r="Q9" s="13"/>
    </row>
    <row r="10" spans="1:17" x14ac:dyDescent="0.25">
      <c r="A10" t="s">
        <v>9224</v>
      </c>
      <c r="B10" s="244" cm="1">
        <f t="array" ref="B10">IF(ROW() &lt; ROW(INDEX(initialConditions[experiment_ID],ROWS(initialConditions[experiment_ID]))), COUNTIF(INDEX(initialConditions[experiment_ID],1):initialConditions[[#This Row],[experiment_ID]],initialConditions[[#This Row],[experiment_ID]]), "")</f>
        <v>2</v>
      </c>
      <c r="C10" t="s">
        <v>9226</v>
      </c>
      <c r="D10" s="13" t="s">
        <v>8596</v>
      </c>
      <c r="E10" s="13" t="s">
        <v>2502</v>
      </c>
      <c r="F10" s="13"/>
      <c r="G10" s="13"/>
      <c r="H10" s="13" t="s">
        <v>2502</v>
      </c>
      <c r="I10" s="13" t="s">
        <v>2502</v>
      </c>
      <c r="J10" s="13" t="s">
        <v>9231</v>
      </c>
      <c r="K10" s="13"/>
      <c r="L10" s="13"/>
      <c r="M10" s="13"/>
      <c r="N10" s="13"/>
      <c r="O10" s="13" t="s">
        <v>2502</v>
      </c>
      <c r="P10" s="13"/>
      <c r="Q10" s="13"/>
    </row>
    <row r="11" spans="1:17" x14ac:dyDescent="0.25">
      <c r="A11" t="s">
        <v>9224</v>
      </c>
      <c r="B11" s="244" cm="1">
        <f t="array" ref="B11">IF(ROW() &lt; ROW(INDEX(initialConditions[experiment_ID],ROWS(initialConditions[experiment_ID]))), COUNTIF(INDEX(initialConditions[experiment_ID],1):initialConditions[[#This Row],[experiment_ID]],initialConditions[[#This Row],[experiment_ID]]), "")</f>
        <v>1</v>
      </c>
      <c r="C11" t="s">
        <v>9227</v>
      </c>
      <c r="D11" s="13" t="s">
        <v>8596</v>
      </c>
      <c r="E11" s="13" t="s">
        <v>2502</v>
      </c>
      <c r="F11" s="13"/>
      <c r="G11" s="13"/>
      <c r="H11" s="13" t="s">
        <v>2502</v>
      </c>
      <c r="I11" s="13" t="s">
        <v>2502</v>
      </c>
      <c r="J11" s="13" t="s">
        <v>9232</v>
      </c>
      <c r="K11" s="13"/>
      <c r="L11" s="13"/>
      <c r="M11" s="13"/>
      <c r="N11" s="13"/>
      <c r="O11" s="13" t="s">
        <v>2502</v>
      </c>
      <c r="P11" s="13"/>
      <c r="Q11" s="13"/>
    </row>
    <row r="12" spans="1:17" x14ac:dyDescent="0.25">
      <c r="A12" t="s">
        <v>9224</v>
      </c>
      <c r="B12" s="244" cm="1">
        <f t="array" ref="B12">IF(ROW() &lt; ROW(INDEX(initialConditions[experiment_ID],ROWS(initialConditions[experiment_ID]))), COUNTIF(INDEX(initialConditions[experiment_ID],1):initialConditions[[#This Row],[experiment_ID]],initialConditions[[#This Row],[experiment_ID]]), "")</f>
        <v>2</v>
      </c>
      <c r="C12" t="s">
        <v>9228</v>
      </c>
      <c r="D12" s="13" t="s">
        <v>8596</v>
      </c>
      <c r="E12" s="13" t="s">
        <v>2502</v>
      </c>
      <c r="F12" s="13"/>
      <c r="G12" s="13"/>
      <c r="H12" s="13" t="s">
        <v>2502</v>
      </c>
      <c r="I12" s="13" t="s">
        <v>2502</v>
      </c>
      <c r="J12" s="13" t="s">
        <v>9233</v>
      </c>
      <c r="K12" s="13"/>
      <c r="L12" s="13"/>
      <c r="M12" s="13"/>
      <c r="N12" s="13"/>
      <c r="O12" s="13" t="s">
        <v>2502</v>
      </c>
      <c r="P12" s="13"/>
      <c r="Q12" s="13"/>
    </row>
    <row r="13" spans="1:17" x14ac:dyDescent="0.25">
      <c r="A13" t="s">
        <v>9224</v>
      </c>
      <c r="B13" s="244" cm="1">
        <f t="array" ref="B13">IF(ROW() &lt; ROW(INDEX(initialConditions[experiment_ID],ROWS(initialConditions[experiment_ID]))), COUNTIF(INDEX(initialConditions[experiment_ID],1):initialConditions[[#This Row],[experiment_ID]],initialConditions[[#This Row],[experiment_ID]]), "")</f>
        <v>1</v>
      </c>
      <c r="C13" t="s">
        <v>9229</v>
      </c>
      <c r="D13" s="13" t="s">
        <v>8596</v>
      </c>
      <c r="E13" s="13" t="s">
        <v>2502</v>
      </c>
      <c r="F13" s="13"/>
      <c r="G13" s="13"/>
      <c r="H13" s="13" t="s">
        <v>2502</v>
      </c>
      <c r="I13" s="13" t="s">
        <v>2502</v>
      </c>
      <c r="J13" s="13" t="s">
        <v>9234</v>
      </c>
      <c r="K13" s="13"/>
      <c r="L13" s="13"/>
      <c r="M13" s="13"/>
      <c r="N13" s="13"/>
      <c r="O13" s="13" t="s">
        <v>2502</v>
      </c>
      <c r="P13" s="13"/>
      <c r="Q13" s="13"/>
    </row>
    <row r="14" spans="1:17" x14ac:dyDescent="0.25">
      <c r="A14" t="s">
        <v>9224</v>
      </c>
      <c r="B14" s="244" cm="1">
        <f t="array" ref="B14">IF(ROW() &lt; ROW(INDEX(initialConditions[experiment_ID],ROWS(initialConditions[experiment_ID]))), COUNTIF(INDEX(initialConditions[experiment_ID],1):initialConditions[[#This Row],[experiment_ID]],initialConditions[[#This Row],[experiment_ID]]), "")</f>
        <v>2</v>
      </c>
      <c r="C14" t="s">
        <v>9230</v>
      </c>
      <c r="D14" s="13" t="s">
        <v>8596</v>
      </c>
      <c r="E14" s="13" t="s">
        <v>2502</v>
      </c>
      <c r="F14" s="13"/>
      <c r="G14" s="13"/>
      <c r="H14" s="13" t="s">
        <v>2502</v>
      </c>
      <c r="I14" s="13" t="s">
        <v>2502</v>
      </c>
      <c r="J14" s="170" t="s">
        <v>9235</v>
      </c>
      <c r="K14" s="13"/>
      <c r="L14" s="13"/>
      <c r="M14" s="13"/>
      <c r="N14" s="13"/>
      <c r="O14" s="13" t="s">
        <v>2502</v>
      </c>
      <c r="P14" s="13"/>
      <c r="Q14" s="13"/>
    </row>
    <row r="15" spans="1:17" x14ac:dyDescent="0.25">
      <c r="A15" t="s">
        <v>9236</v>
      </c>
      <c r="B15" s="244" cm="1">
        <f t="array" ref="B15">IF(ROW() &lt; ROW(INDEX(initialConditions[experiment_ID],ROWS(initialConditions[experiment_ID]))), COUNTIF(INDEX(initialConditions[experiment_ID],1):initialConditions[[#This Row],[experiment_ID]],initialConditions[[#This Row],[experiment_ID]]), "")</f>
        <v>1</v>
      </c>
      <c r="C15" t="s">
        <v>9239</v>
      </c>
      <c r="D15" s="13" t="s">
        <v>8617</v>
      </c>
      <c r="E15" s="13" t="s">
        <v>2502</v>
      </c>
      <c r="F15" s="13"/>
      <c r="G15" s="13"/>
      <c r="H15" s="13" t="s">
        <v>2502</v>
      </c>
      <c r="I15" s="13" t="s">
        <v>9241</v>
      </c>
      <c r="J15" s="13" t="s">
        <v>2502</v>
      </c>
      <c r="K15" s="13"/>
      <c r="L15" s="13" t="s">
        <v>2502</v>
      </c>
      <c r="M15" s="13"/>
      <c r="N15" s="13"/>
      <c r="O15" s="13" t="s">
        <v>2502</v>
      </c>
      <c r="P15" s="13"/>
      <c r="Q15" s="13"/>
    </row>
    <row r="16" spans="1:17" x14ac:dyDescent="0.25">
      <c r="A16" t="s">
        <v>9236</v>
      </c>
      <c r="B16" s="244" cm="1">
        <f t="array" ref="B16">IF(ROW() &lt; ROW(INDEX(initialConditions[experiment_ID],ROWS(initialConditions[experiment_ID]))), COUNTIF(INDEX(initialConditions[experiment_ID],1):initialConditions[[#This Row],[experiment_ID]],initialConditions[[#This Row],[experiment_ID]]), "")</f>
        <v>2</v>
      </c>
      <c r="C16" t="s">
        <v>9240</v>
      </c>
      <c r="D16" s="13" t="s">
        <v>8617</v>
      </c>
      <c r="E16" s="13" t="s">
        <v>2502</v>
      </c>
      <c r="F16" s="13"/>
      <c r="G16" s="13"/>
      <c r="H16" s="13" t="s">
        <v>2502</v>
      </c>
      <c r="I16" s="13" t="s">
        <v>9242</v>
      </c>
      <c r="J16" s="13" t="s">
        <v>2502</v>
      </c>
      <c r="K16" s="13"/>
      <c r="L16" s="13" t="s">
        <v>2502</v>
      </c>
      <c r="M16" s="13"/>
      <c r="N16" s="13"/>
      <c r="O16" s="13" t="s">
        <v>2502</v>
      </c>
      <c r="P16" s="13"/>
      <c r="Q16" s="13"/>
    </row>
    <row r="17" spans="1:17" x14ac:dyDescent="0.25">
      <c r="A17" t="s">
        <v>9237</v>
      </c>
      <c r="B17" s="244" cm="1">
        <f t="array" ref="B17">IF(ROW() &lt; ROW(INDEX(initialConditions[experiment_ID],ROWS(initialConditions[experiment_ID]))), COUNTIF(INDEX(initialConditions[experiment_ID],1):initialConditions[[#This Row],[experiment_ID]],initialConditions[[#This Row],[experiment_ID]]), "")</f>
        <v>1</v>
      </c>
      <c r="C17" t="s">
        <v>9239</v>
      </c>
      <c r="D17" s="13" t="s">
        <v>8617</v>
      </c>
      <c r="E17" s="13" t="s">
        <v>2502</v>
      </c>
      <c r="F17" s="13"/>
      <c r="G17" s="13"/>
      <c r="H17" s="13" t="s">
        <v>2502</v>
      </c>
      <c r="I17" s="13" t="s">
        <v>9241</v>
      </c>
      <c r="J17" s="13" t="s">
        <v>2502</v>
      </c>
      <c r="K17" s="13"/>
      <c r="L17" s="13" t="s">
        <v>2502</v>
      </c>
      <c r="M17" s="13"/>
      <c r="N17" s="13"/>
      <c r="O17" s="13" t="s">
        <v>2502</v>
      </c>
      <c r="P17" s="13"/>
      <c r="Q17" s="13"/>
    </row>
    <row r="18" spans="1:17" x14ac:dyDescent="0.25">
      <c r="A18" t="s">
        <v>9237</v>
      </c>
      <c r="B18" s="244" cm="1">
        <f t="array" ref="B18">IF(ROW() &lt; ROW(INDEX(initialConditions[experiment_ID],ROWS(initialConditions[experiment_ID]))), COUNTIF(INDEX(initialConditions[experiment_ID],1):initialConditions[[#This Row],[experiment_ID]],initialConditions[[#This Row],[experiment_ID]]), "")</f>
        <v>2</v>
      </c>
      <c r="C18" t="s">
        <v>9240</v>
      </c>
      <c r="D18" s="13" t="s">
        <v>8617</v>
      </c>
      <c r="E18" s="13" t="s">
        <v>2502</v>
      </c>
      <c r="F18" s="13"/>
      <c r="G18" s="13"/>
      <c r="H18" s="13" t="s">
        <v>2502</v>
      </c>
      <c r="I18" s="13" t="s">
        <v>9242</v>
      </c>
      <c r="J18" s="13" t="s">
        <v>2502</v>
      </c>
      <c r="K18" s="13"/>
      <c r="L18" s="13" t="s">
        <v>2502</v>
      </c>
      <c r="M18" s="13"/>
      <c r="N18" s="13"/>
      <c r="O18" s="13" t="s">
        <v>2502</v>
      </c>
      <c r="P18" s="13"/>
      <c r="Q18" s="13"/>
    </row>
    <row r="19" spans="1:17" x14ac:dyDescent="0.25">
      <c r="A19" t="s">
        <v>9243</v>
      </c>
      <c r="B19" s="244" cm="1">
        <f t="array" ref="B19">IF(ROW() &lt; ROW(INDEX(initialConditions[experiment_ID],ROWS(initialConditions[experiment_ID]))), COUNTIF(INDEX(initialConditions[experiment_ID],1):initialConditions[[#This Row],[experiment_ID]],initialConditions[[#This Row],[experiment_ID]]), "")</f>
        <v>1</v>
      </c>
      <c r="C19" t="s">
        <v>9252</v>
      </c>
      <c r="D19" s="13" t="s">
        <v>9253</v>
      </c>
      <c r="E19" s="13" t="s">
        <v>2502</v>
      </c>
      <c r="F19" s="13"/>
      <c r="G19" s="13"/>
      <c r="H19" s="13" t="s">
        <v>2502</v>
      </c>
      <c r="I19" s="13" t="s">
        <v>2502</v>
      </c>
      <c r="J19" s="13" t="s">
        <v>2502</v>
      </c>
      <c r="K19" s="13"/>
      <c r="L19" s="13" t="s">
        <v>2502</v>
      </c>
      <c r="M19" s="13"/>
      <c r="N19" s="13"/>
      <c r="O19" s="13"/>
      <c r="P19" s="13"/>
      <c r="Q19" s="13"/>
    </row>
    <row r="20" spans="1:17" x14ac:dyDescent="0.25">
      <c r="A20" t="s">
        <v>9243</v>
      </c>
      <c r="B20" s="244" cm="1">
        <f t="array" ref="B20">IF(ROW() &lt; ROW(INDEX(initialConditions[experiment_ID],ROWS(initialConditions[experiment_ID]))), COUNTIF(INDEX(initialConditions[experiment_ID],1):initialConditions[[#This Row],[experiment_ID]],initialConditions[[#This Row],[experiment_ID]]), "")</f>
        <v>2</v>
      </c>
      <c r="C20" t="s">
        <v>8626</v>
      </c>
      <c r="D20" s="13" t="s">
        <v>8641</v>
      </c>
      <c r="E20" s="13" t="s">
        <v>2502</v>
      </c>
      <c r="F20" s="13"/>
      <c r="G20" s="13"/>
      <c r="H20" s="13" t="s">
        <v>2502</v>
      </c>
      <c r="I20" s="13" t="s">
        <v>2502</v>
      </c>
      <c r="J20" s="13" t="s">
        <v>2502</v>
      </c>
      <c r="K20" s="13"/>
      <c r="L20" s="13" t="s">
        <v>2502</v>
      </c>
      <c r="M20" s="13"/>
      <c r="N20" s="13"/>
      <c r="O20" s="13"/>
      <c r="P20" s="13"/>
      <c r="Q20" s="13"/>
    </row>
    <row r="21" spans="1:17" x14ac:dyDescent="0.25">
      <c r="A21" t="s">
        <v>9244</v>
      </c>
      <c r="B21" s="244" cm="1">
        <f t="array" ref="B21">IF(ROW() &lt; ROW(INDEX(initialConditions[experiment_ID],ROWS(initialConditions[experiment_ID]))), COUNTIF(INDEX(initialConditions[experiment_ID],1):initialConditions[[#This Row],[experiment_ID]],initialConditions[[#This Row],[experiment_ID]]), "")</f>
        <v>1</v>
      </c>
      <c r="C21" t="s">
        <v>9252</v>
      </c>
      <c r="D21" s="13" t="s">
        <v>9253</v>
      </c>
      <c r="E21" s="13" t="s">
        <v>2502</v>
      </c>
      <c r="F21" s="13"/>
      <c r="G21" s="13"/>
      <c r="H21" s="13" t="s">
        <v>2502</v>
      </c>
      <c r="I21" s="13" t="s">
        <v>2502</v>
      </c>
      <c r="J21" s="13" t="s">
        <v>2502</v>
      </c>
      <c r="K21" s="13"/>
      <c r="L21" s="13" t="s">
        <v>2502</v>
      </c>
      <c r="M21" s="13"/>
      <c r="N21" s="13"/>
      <c r="O21" s="13"/>
      <c r="P21" s="13"/>
      <c r="Q21" s="13"/>
    </row>
    <row r="22" spans="1:17" x14ac:dyDescent="0.25">
      <c r="A22" t="s">
        <v>9244</v>
      </c>
      <c r="B22" s="244" cm="1">
        <f t="array" ref="B22">IF(ROW() &lt; ROW(INDEX(initialConditions[experiment_ID],ROWS(initialConditions[experiment_ID]))), COUNTIF(INDEX(initialConditions[experiment_ID],1):initialConditions[[#This Row],[experiment_ID]],initialConditions[[#This Row],[experiment_ID]]), "")</f>
        <v>2</v>
      </c>
      <c r="C22" t="s">
        <v>8626</v>
      </c>
      <c r="D22" s="13" t="s">
        <v>8641</v>
      </c>
      <c r="E22" s="13" t="s">
        <v>2502</v>
      </c>
      <c r="F22" s="13"/>
      <c r="G22" s="13"/>
      <c r="H22" s="13" t="s">
        <v>2502</v>
      </c>
      <c r="I22" s="13" t="s">
        <v>2502</v>
      </c>
      <c r="J22" s="13" t="s">
        <v>2502</v>
      </c>
      <c r="K22" s="13"/>
      <c r="L22" s="13" t="s">
        <v>2502</v>
      </c>
      <c r="M22" s="13"/>
      <c r="N22" s="13"/>
      <c r="O22" s="13"/>
      <c r="P22" s="13"/>
      <c r="Q22" s="13"/>
    </row>
    <row r="23" spans="1:17" x14ac:dyDescent="0.25">
      <c r="A23" t="s">
        <v>9246</v>
      </c>
      <c r="B23" s="244" cm="1">
        <f t="array" ref="B23">IF(ROW() &lt; ROW(INDEX(initialConditions[experiment_ID],ROWS(initialConditions[experiment_ID]))), COUNTIF(INDEX(initialConditions[experiment_ID],1):initialConditions[[#This Row],[experiment_ID]],initialConditions[[#This Row],[experiment_ID]]), "")</f>
        <v>1</v>
      </c>
      <c r="C23" t="s">
        <v>9260</v>
      </c>
      <c r="D23" s="13" t="s">
        <v>9254</v>
      </c>
      <c r="E23" s="13" t="s">
        <v>2502</v>
      </c>
      <c r="F23" s="13"/>
      <c r="G23" s="13"/>
      <c r="H23" s="13" t="s">
        <v>9258</v>
      </c>
      <c r="I23" s="13" t="s">
        <v>2502</v>
      </c>
      <c r="J23" s="13" t="s">
        <v>2502</v>
      </c>
      <c r="K23" s="13"/>
      <c r="L23" s="13" t="s">
        <v>2502</v>
      </c>
      <c r="M23" s="13"/>
      <c r="N23" s="13"/>
      <c r="O23" s="13"/>
      <c r="P23" s="13"/>
      <c r="Q23" s="13"/>
    </row>
    <row r="24" spans="1:17" x14ac:dyDescent="0.25">
      <c r="A24" t="s">
        <v>9246</v>
      </c>
      <c r="B24" s="244" cm="1">
        <f t="array" ref="B24">IF(ROW() &lt; ROW(INDEX(initialConditions[experiment_ID],ROWS(initialConditions[experiment_ID]))), COUNTIF(INDEX(initialConditions[experiment_ID],1):initialConditions[[#This Row],[experiment_ID]],initialConditions[[#This Row],[experiment_ID]]), "")</f>
        <v>2</v>
      </c>
      <c r="C24" t="s">
        <v>9263</v>
      </c>
      <c r="D24" s="13" t="s">
        <v>9254</v>
      </c>
      <c r="E24" s="13" t="s">
        <v>2502</v>
      </c>
      <c r="F24" s="13"/>
      <c r="G24" s="13"/>
      <c r="H24" s="13" t="s">
        <v>9259</v>
      </c>
      <c r="I24" s="13" t="s">
        <v>2502</v>
      </c>
      <c r="J24" s="13" t="s">
        <v>2502</v>
      </c>
      <c r="K24" s="13"/>
      <c r="L24" s="13" t="s">
        <v>2502</v>
      </c>
      <c r="M24" s="13"/>
      <c r="N24" s="13"/>
      <c r="O24" s="13"/>
      <c r="P24" s="13"/>
      <c r="Q24" s="13"/>
    </row>
    <row r="25" spans="1:17" x14ac:dyDescent="0.25">
      <c r="A25" t="s">
        <v>9246</v>
      </c>
      <c r="B25" s="244" cm="1">
        <f t="array" ref="B25">IF(ROW() &lt; ROW(INDEX(initialConditions[experiment_ID],ROWS(initialConditions[experiment_ID]))), COUNTIF(INDEX(initialConditions[experiment_ID],1):initialConditions[[#This Row],[experiment_ID]],initialConditions[[#This Row],[experiment_ID]]), "")</f>
        <v>1</v>
      </c>
      <c r="C25" t="s">
        <v>9261</v>
      </c>
      <c r="D25" s="13" t="s">
        <v>9255</v>
      </c>
      <c r="E25" s="13" t="s">
        <v>2502</v>
      </c>
      <c r="F25" s="13"/>
      <c r="G25" s="13"/>
      <c r="H25" s="13" t="s">
        <v>9258</v>
      </c>
      <c r="I25" s="13" t="s">
        <v>2502</v>
      </c>
      <c r="J25" s="13" t="s">
        <v>2502</v>
      </c>
      <c r="K25" s="13"/>
      <c r="L25" s="13" t="s">
        <v>2502</v>
      </c>
      <c r="M25" s="13"/>
      <c r="N25" s="13"/>
      <c r="O25" s="13"/>
      <c r="P25" s="13"/>
      <c r="Q25" s="13"/>
    </row>
    <row r="26" spans="1:17" x14ac:dyDescent="0.25">
      <c r="A26" t="s">
        <v>9246</v>
      </c>
      <c r="B26" s="244" cm="1">
        <f t="array" ref="B26">IF(ROW() &lt; ROW(INDEX(initialConditions[experiment_ID],ROWS(initialConditions[experiment_ID]))), COUNTIF(INDEX(initialConditions[experiment_ID],1):initialConditions[[#This Row],[experiment_ID]],initialConditions[[#This Row],[experiment_ID]]), "")</f>
        <v>2</v>
      </c>
      <c r="C26" t="s">
        <v>9264</v>
      </c>
      <c r="D26" s="13" t="s">
        <v>9255</v>
      </c>
      <c r="E26" s="13" t="s">
        <v>2502</v>
      </c>
      <c r="F26" s="13"/>
      <c r="G26" s="13"/>
      <c r="H26" s="13" t="s">
        <v>9259</v>
      </c>
      <c r="I26" s="13" t="s">
        <v>2502</v>
      </c>
      <c r="J26" s="13" t="s">
        <v>2502</v>
      </c>
      <c r="K26" s="13"/>
      <c r="L26" s="13" t="s">
        <v>2502</v>
      </c>
      <c r="M26" s="13"/>
      <c r="N26" s="13"/>
      <c r="O26" s="13"/>
      <c r="P26" s="13"/>
      <c r="Q26" s="13"/>
    </row>
    <row r="27" spans="1:17" x14ac:dyDescent="0.25">
      <c r="A27" t="s">
        <v>9246</v>
      </c>
      <c r="B27" s="244" cm="1">
        <f t="array" ref="B27">IF(ROW() &lt; ROW(INDEX(initialConditions[experiment_ID],ROWS(initialConditions[experiment_ID]))), COUNTIF(INDEX(initialConditions[experiment_ID],1):initialConditions[[#This Row],[experiment_ID]],initialConditions[[#This Row],[experiment_ID]]), "")</f>
        <v>1</v>
      </c>
      <c r="C27" t="s">
        <v>9262</v>
      </c>
      <c r="D27" s="13" t="s">
        <v>9256</v>
      </c>
      <c r="E27" s="13" t="s">
        <v>2502</v>
      </c>
      <c r="F27" s="13"/>
      <c r="G27" s="13"/>
      <c r="H27" s="13" t="s">
        <v>9258</v>
      </c>
      <c r="I27" s="13" t="s">
        <v>2502</v>
      </c>
      <c r="J27" s="13" t="s">
        <v>2502</v>
      </c>
      <c r="K27" s="13"/>
      <c r="L27" s="13" t="s">
        <v>2502</v>
      </c>
      <c r="M27" s="13"/>
      <c r="N27" s="13"/>
      <c r="O27" s="13"/>
      <c r="P27" s="13"/>
      <c r="Q27" s="13"/>
    </row>
    <row r="28" spans="1:17" x14ac:dyDescent="0.25">
      <c r="A28" t="s">
        <v>9246</v>
      </c>
      <c r="B28" s="244" cm="1">
        <f t="array" ref="B28">IF(ROW() &lt; ROW(INDEX(initialConditions[experiment_ID],ROWS(initialConditions[experiment_ID]))), COUNTIF(INDEX(initialConditions[experiment_ID],1):initialConditions[[#This Row],[experiment_ID]],initialConditions[[#This Row],[experiment_ID]]), "")</f>
        <v>2</v>
      </c>
      <c r="C28" t="s">
        <v>9265</v>
      </c>
      <c r="D28" s="13" t="s">
        <v>9256</v>
      </c>
      <c r="E28" s="13" t="s">
        <v>2502</v>
      </c>
      <c r="F28" s="13"/>
      <c r="G28" s="13"/>
      <c r="H28" s="13" t="s">
        <v>9259</v>
      </c>
      <c r="I28" s="13" t="s">
        <v>2502</v>
      </c>
      <c r="J28" s="13" t="s">
        <v>2502</v>
      </c>
      <c r="K28" s="13"/>
      <c r="L28" s="13" t="s">
        <v>2502</v>
      </c>
      <c r="M28" s="13"/>
      <c r="N28" s="13"/>
      <c r="O28" s="13"/>
      <c r="P28" s="13"/>
      <c r="Q28" s="13"/>
    </row>
    <row r="29" spans="1:17" x14ac:dyDescent="0.25">
      <c r="A29" t="s">
        <v>9246</v>
      </c>
      <c r="B29" s="244" cm="1">
        <f t="array" ref="B29">IF(ROW() &lt; ROW(INDEX(initialConditions[experiment_ID],ROWS(initialConditions[experiment_ID]))), COUNTIF(INDEX(initialConditions[experiment_ID],1):initialConditions[[#This Row],[experiment_ID]],initialConditions[[#This Row],[experiment_ID]]), "")</f>
        <v>1</v>
      </c>
      <c r="C29" t="s">
        <v>9266</v>
      </c>
      <c r="D29" s="13" t="s">
        <v>9257</v>
      </c>
      <c r="E29" s="13" t="s">
        <v>2502</v>
      </c>
      <c r="F29" s="13"/>
      <c r="G29" s="13"/>
      <c r="H29" s="13" t="s">
        <v>9258</v>
      </c>
      <c r="I29" s="13" t="s">
        <v>2502</v>
      </c>
      <c r="J29" s="13" t="s">
        <v>2502</v>
      </c>
      <c r="K29" s="13"/>
      <c r="L29" s="13" t="s">
        <v>2502</v>
      </c>
      <c r="M29" s="13"/>
      <c r="N29" s="13"/>
      <c r="O29" s="13"/>
      <c r="P29" s="13"/>
      <c r="Q29" s="13"/>
    </row>
    <row r="30" spans="1:17" x14ac:dyDescent="0.25">
      <c r="A30" t="s">
        <v>9246</v>
      </c>
      <c r="B30" s="244" cm="1">
        <f t="array" ref="B30">IF(ROW() &lt; ROW(INDEX(initialConditions[experiment_ID],ROWS(initialConditions[experiment_ID]))), COUNTIF(INDEX(initialConditions[experiment_ID],1):initialConditions[[#This Row],[experiment_ID]],initialConditions[[#This Row],[experiment_ID]]), "")</f>
        <v>2</v>
      </c>
      <c r="C30" t="s">
        <v>9267</v>
      </c>
      <c r="D30" s="13" t="s">
        <v>9257</v>
      </c>
      <c r="E30" s="13" t="s">
        <v>2502</v>
      </c>
      <c r="F30" s="13"/>
      <c r="G30" s="13"/>
      <c r="H30" s="13" t="s">
        <v>9259</v>
      </c>
      <c r="I30" s="13" t="s">
        <v>2502</v>
      </c>
      <c r="J30" s="13" t="s">
        <v>2502</v>
      </c>
      <c r="K30" s="13"/>
      <c r="L30" s="13" t="s">
        <v>2502</v>
      </c>
      <c r="M30" s="13"/>
      <c r="N30" s="13"/>
      <c r="O30" s="13"/>
      <c r="P30" s="13"/>
      <c r="Q30" s="13"/>
    </row>
    <row r="31" spans="1:17" x14ac:dyDescent="0.25">
      <c r="A31" t="s">
        <v>9268</v>
      </c>
      <c r="B31" s="244" cm="1">
        <f t="array" ref="B31">IF(ROW() &lt; ROW(INDEX(initialConditions[experiment_ID],ROWS(initialConditions[experiment_ID]))), COUNTIF(INDEX(initialConditions[experiment_ID],1):initialConditions[[#This Row],[experiment_ID]],initialConditions[[#This Row],[experiment_ID]]), "")</f>
        <v>1</v>
      </c>
      <c r="C31" t="s">
        <v>9317</v>
      </c>
      <c r="D31" s="13" t="s">
        <v>8682</v>
      </c>
      <c r="E31" s="13" t="s">
        <v>2502</v>
      </c>
      <c r="F31" s="13"/>
      <c r="G31" s="13" t="s">
        <v>9315</v>
      </c>
      <c r="H31" s="13" t="s">
        <v>2502</v>
      </c>
      <c r="I31" s="13" t="s">
        <v>9324</v>
      </c>
      <c r="J31" s="13" t="s">
        <v>9316</v>
      </c>
      <c r="K31" s="13"/>
      <c r="L31" s="13" t="s">
        <v>2502</v>
      </c>
      <c r="M31" s="13" t="s">
        <v>2502</v>
      </c>
      <c r="N31" s="13"/>
      <c r="O31" s="13" t="s">
        <v>2502</v>
      </c>
      <c r="P31" s="13"/>
      <c r="Q31" s="13"/>
    </row>
    <row r="32" spans="1:17" x14ac:dyDescent="0.25">
      <c r="A32" t="s">
        <v>9268</v>
      </c>
      <c r="B32" s="244" cm="1">
        <f t="array" ref="B32">IF(ROW() &lt; ROW(INDEX(initialConditions[experiment_ID],ROWS(initialConditions[experiment_ID]))), COUNTIF(INDEX(initialConditions[experiment_ID],1):initialConditions[[#This Row],[experiment_ID]],initialConditions[[#This Row],[experiment_ID]]), "")</f>
        <v>2</v>
      </c>
      <c r="C32" t="s">
        <v>9318</v>
      </c>
      <c r="D32" s="13" t="s">
        <v>8682</v>
      </c>
      <c r="E32" s="13" t="s">
        <v>2502</v>
      </c>
      <c r="F32" s="13"/>
      <c r="G32" s="13" t="s">
        <v>9319</v>
      </c>
      <c r="H32" s="13" t="s">
        <v>2502</v>
      </c>
      <c r="I32" s="13" t="s">
        <v>9325</v>
      </c>
      <c r="J32" s="13" t="s">
        <v>9316</v>
      </c>
      <c r="K32" s="13"/>
      <c r="L32" s="13" t="s">
        <v>2502</v>
      </c>
      <c r="M32" s="13" t="s">
        <v>2502</v>
      </c>
      <c r="N32" s="13"/>
      <c r="O32" s="13" t="s">
        <v>2502</v>
      </c>
      <c r="P32" s="13"/>
      <c r="Q32" s="13"/>
    </row>
    <row r="33" spans="1:17" x14ac:dyDescent="0.25">
      <c r="A33" t="s">
        <v>9268</v>
      </c>
      <c r="B33" s="244" cm="1">
        <f t="array" ref="B33">IF(ROW() &lt; ROW(INDEX(initialConditions[experiment_ID],ROWS(initialConditions[experiment_ID]))), COUNTIF(INDEX(initialConditions[experiment_ID],1):initialConditions[[#This Row],[experiment_ID]],initialConditions[[#This Row],[experiment_ID]]), "")</f>
        <v>1</v>
      </c>
      <c r="C33" t="s">
        <v>9320</v>
      </c>
      <c r="D33" s="13" t="s">
        <v>8682</v>
      </c>
      <c r="E33" s="13" t="s">
        <v>2502</v>
      </c>
      <c r="F33" s="13"/>
      <c r="G33" s="13" t="s">
        <v>9319</v>
      </c>
      <c r="H33" s="13" t="s">
        <v>2502</v>
      </c>
      <c r="I33" s="13" t="s">
        <v>9324</v>
      </c>
      <c r="J33" s="13" t="s">
        <v>9331</v>
      </c>
      <c r="K33" s="13"/>
      <c r="L33" s="13" t="s">
        <v>2502</v>
      </c>
      <c r="M33" s="13" t="s">
        <v>2502</v>
      </c>
      <c r="N33" s="13"/>
      <c r="O33" s="13" t="s">
        <v>2502</v>
      </c>
      <c r="P33" s="13"/>
      <c r="Q33" s="13"/>
    </row>
    <row r="34" spans="1:17" x14ac:dyDescent="0.25">
      <c r="A34" t="s">
        <v>9268</v>
      </c>
      <c r="B34" s="244" cm="1">
        <f t="array" ref="B34">IF(ROW() &lt; ROW(INDEX(initialConditions[experiment_ID],ROWS(initialConditions[experiment_ID]))), COUNTIF(INDEX(initialConditions[experiment_ID],1):initialConditions[[#This Row],[experiment_ID]],initialConditions[[#This Row],[experiment_ID]]), "")</f>
        <v>2</v>
      </c>
      <c r="C34" t="s">
        <v>9326</v>
      </c>
      <c r="D34" s="13" t="s">
        <v>8682</v>
      </c>
      <c r="E34" s="13" t="s">
        <v>2502</v>
      </c>
      <c r="F34" s="13"/>
      <c r="G34" s="13" t="s">
        <v>9319</v>
      </c>
      <c r="H34" s="13" t="s">
        <v>2502</v>
      </c>
      <c r="I34" s="13" t="s">
        <v>9324</v>
      </c>
      <c r="J34" s="13" t="s">
        <v>9332</v>
      </c>
      <c r="K34" s="13"/>
      <c r="L34" s="13" t="s">
        <v>2502</v>
      </c>
      <c r="M34" s="13" t="s">
        <v>2502</v>
      </c>
      <c r="N34" s="13"/>
      <c r="O34" s="13" t="s">
        <v>2502</v>
      </c>
      <c r="P34" s="13"/>
      <c r="Q34" s="13"/>
    </row>
    <row r="35" spans="1:17" x14ac:dyDescent="0.25">
      <c r="A35" t="s">
        <v>9268</v>
      </c>
      <c r="B35" s="244" cm="1">
        <f t="array" ref="B35">IF(ROW() &lt; ROW(INDEX(initialConditions[experiment_ID],ROWS(initialConditions[experiment_ID]))), COUNTIF(INDEX(initialConditions[experiment_ID],1):initialConditions[[#This Row],[experiment_ID]],initialConditions[[#This Row],[experiment_ID]]), "")</f>
        <v>1</v>
      </c>
      <c r="C35" t="s">
        <v>9327</v>
      </c>
      <c r="D35" s="13" t="s">
        <v>8682</v>
      </c>
      <c r="E35" s="13" t="s">
        <v>2502</v>
      </c>
      <c r="F35" s="13"/>
      <c r="G35" s="13" t="s">
        <v>9319</v>
      </c>
      <c r="H35" s="13" t="s">
        <v>2502</v>
      </c>
      <c r="I35" s="13" t="s">
        <v>9324</v>
      </c>
      <c r="J35" s="13" t="s">
        <v>9333</v>
      </c>
      <c r="K35" s="13"/>
      <c r="L35" s="13" t="s">
        <v>2502</v>
      </c>
      <c r="M35" s="13" t="s">
        <v>2502</v>
      </c>
      <c r="N35" s="13"/>
      <c r="O35" s="13" t="s">
        <v>2502</v>
      </c>
      <c r="P35" s="13"/>
      <c r="Q35" s="13"/>
    </row>
    <row r="36" spans="1:17" x14ac:dyDescent="0.25">
      <c r="A36" t="s">
        <v>9268</v>
      </c>
      <c r="B36" s="244" cm="1">
        <f t="array" ref="B36">IF(ROW() &lt; ROW(INDEX(initialConditions[experiment_ID],ROWS(initialConditions[experiment_ID]))), COUNTIF(INDEX(initialConditions[experiment_ID],1):initialConditions[[#This Row],[experiment_ID]],initialConditions[[#This Row],[experiment_ID]]), "")</f>
        <v>2</v>
      </c>
      <c r="C36" t="s">
        <v>9328</v>
      </c>
      <c r="D36" s="13" t="s">
        <v>8682</v>
      </c>
      <c r="E36" s="13" t="s">
        <v>2502</v>
      </c>
      <c r="F36" s="13"/>
      <c r="G36" s="13" t="s">
        <v>9319</v>
      </c>
      <c r="H36" s="13" t="s">
        <v>2502</v>
      </c>
      <c r="I36" s="13" t="s">
        <v>9325</v>
      </c>
      <c r="J36" s="13" t="s">
        <v>9331</v>
      </c>
      <c r="K36" s="13"/>
      <c r="L36" s="13" t="s">
        <v>2502</v>
      </c>
      <c r="M36" s="13" t="s">
        <v>2502</v>
      </c>
      <c r="N36" s="13"/>
      <c r="O36" s="13" t="s">
        <v>2502</v>
      </c>
      <c r="P36" s="13"/>
      <c r="Q36" s="13"/>
    </row>
    <row r="37" spans="1:17" x14ac:dyDescent="0.25">
      <c r="A37" t="s">
        <v>9268</v>
      </c>
      <c r="B37" s="244" cm="1">
        <f t="array" ref="B37">IF(ROW() &lt; ROW(INDEX(initialConditions[experiment_ID],ROWS(initialConditions[experiment_ID]))), COUNTIF(INDEX(initialConditions[experiment_ID],1):initialConditions[[#This Row],[experiment_ID]],initialConditions[[#This Row],[experiment_ID]]), "")</f>
        <v>1</v>
      </c>
      <c r="C37" t="s">
        <v>9329</v>
      </c>
      <c r="D37" s="13" t="s">
        <v>8682</v>
      </c>
      <c r="E37" s="13" t="s">
        <v>2502</v>
      </c>
      <c r="F37" s="13"/>
      <c r="G37" s="13" t="s">
        <v>9319</v>
      </c>
      <c r="H37" s="13" t="s">
        <v>2502</v>
      </c>
      <c r="I37" s="13" t="s">
        <v>9325</v>
      </c>
      <c r="J37" s="13" t="s">
        <v>9332</v>
      </c>
      <c r="K37" s="13"/>
      <c r="L37" s="13" t="s">
        <v>2502</v>
      </c>
      <c r="M37" s="13" t="s">
        <v>2502</v>
      </c>
      <c r="N37" s="13"/>
      <c r="O37" s="13" t="s">
        <v>2502</v>
      </c>
      <c r="P37" s="13"/>
      <c r="Q37" s="13"/>
    </row>
    <row r="38" spans="1:17" x14ac:dyDescent="0.25">
      <c r="A38" t="s">
        <v>9268</v>
      </c>
      <c r="B38" s="244" cm="1">
        <f t="array" ref="B38">IF(ROW() &lt; ROW(INDEX(initialConditions[experiment_ID],ROWS(initialConditions[experiment_ID]))), COUNTIF(INDEX(initialConditions[experiment_ID],1):initialConditions[[#This Row],[experiment_ID]],initialConditions[[#This Row],[experiment_ID]]), "")</f>
        <v>2</v>
      </c>
      <c r="C38" t="s">
        <v>9330</v>
      </c>
      <c r="D38" s="13" t="s">
        <v>8682</v>
      </c>
      <c r="E38" s="13" t="s">
        <v>2502</v>
      </c>
      <c r="F38" s="13"/>
      <c r="G38" s="13" t="s">
        <v>9319</v>
      </c>
      <c r="H38" s="13" t="s">
        <v>2502</v>
      </c>
      <c r="I38" s="13" t="s">
        <v>9325</v>
      </c>
      <c r="J38" s="13" t="s">
        <v>9333</v>
      </c>
      <c r="K38" s="13"/>
      <c r="L38" s="13" t="s">
        <v>2502</v>
      </c>
      <c r="M38" s="13" t="s">
        <v>2502</v>
      </c>
      <c r="N38" s="13"/>
      <c r="O38" s="13" t="s">
        <v>2502</v>
      </c>
      <c r="P38" s="13"/>
      <c r="Q38" s="13"/>
    </row>
    <row r="39" spans="1:17" x14ac:dyDescent="0.25">
      <c r="A39" t="s">
        <v>9269</v>
      </c>
      <c r="B39" s="244" cm="1">
        <f t="array" ref="B39">IF(ROW() &lt; ROW(INDEX(initialConditions[experiment_ID],ROWS(initialConditions[experiment_ID]))), COUNTIF(INDEX(initialConditions[experiment_ID],1):initialConditions[[#This Row],[experiment_ID]],initialConditions[[#This Row],[experiment_ID]]), "")</f>
        <v>1</v>
      </c>
      <c r="C39" t="s">
        <v>9317</v>
      </c>
      <c r="D39" s="13" t="s">
        <v>8682</v>
      </c>
      <c r="E39" s="13" t="s">
        <v>2502</v>
      </c>
      <c r="F39" s="13"/>
      <c r="G39" s="13" t="s">
        <v>9315</v>
      </c>
      <c r="H39" s="13" t="s">
        <v>2502</v>
      </c>
      <c r="I39" s="13" t="s">
        <v>9324</v>
      </c>
      <c r="J39" s="13" t="s">
        <v>9316</v>
      </c>
      <c r="K39" s="13"/>
      <c r="L39" s="13" t="s">
        <v>2502</v>
      </c>
      <c r="M39" s="13" t="s">
        <v>2502</v>
      </c>
      <c r="N39" s="13"/>
      <c r="O39" s="13" t="s">
        <v>2502</v>
      </c>
      <c r="P39" s="13"/>
      <c r="Q39" s="13"/>
    </row>
    <row r="40" spans="1:17" x14ac:dyDescent="0.25">
      <c r="A40" t="s">
        <v>9269</v>
      </c>
      <c r="B40" s="244" cm="1">
        <f t="array" ref="B40">IF(ROW() &lt; ROW(INDEX(initialConditions[experiment_ID],ROWS(initialConditions[experiment_ID]))), COUNTIF(INDEX(initialConditions[experiment_ID],1):initialConditions[[#This Row],[experiment_ID]],initialConditions[[#This Row],[experiment_ID]]), "")</f>
        <v>2</v>
      </c>
      <c r="C40" t="s">
        <v>9318</v>
      </c>
      <c r="D40" s="13" t="s">
        <v>8682</v>
      </c>
      <c r="E40" s="13" t="s">
        <v>2502</v>
      </c>
      <c r="F40" s="13"/>
      <c r="G40" s="13" t="s">
        <v>9319</v>
      </c>
      <c r="H40" s="13" t="s">
        <v>2502</v>
      </c>
      <c r="I40" s="13" t="s">
        <v>9325</v>
      </c>
      <c r="J40" s="13" t="s">
        <v>9316</v>
      </c>
      <c r="K40" s="13"/>
      <c r="L40" s="13" t="s">
        <v>2502</v>
      </c>
      <c r="M40" s="13" t="s">
        <v>2502</v>
      </c>
      <c r="N40" s="13"/>
      <c r="O40" s="13" t="s">
        <v>2502</v>
      </c>
      <c r="P40" s="13"/>
      <c r="Q40" s="13"/>
    </row>
    <row r="41" spans="1:17" x14ac:dyDescent="0.25">
      <c r="A41" t="s">
        <v>9269</v>
      </c>
      <c r="B41" s="244" cm="1">
        <f t="array" ref="B41">IF(ROW() &lt; ROW(INDEX(initialConditions[experiment_ID],ROWS(initialConditions[experiment_ID]))), COUNTIF(INDEX(initialConditions[experiment_ID],1):initialConditions[[#This Row],[experiment_ID]],initialConditions[[#This Row],[experiment_ID]]), "")</f>
        <v>1</v>
      </c>
      <c r="C41" t="s">
        <v>9320</v>
      </c>
      <c r="D41" s="13" t="s">
        <v>8682</v>
      </c>
      <c r="E41" s="13" t="s">
        <v>2502</v>
      </c>
      <c r="F41" s="13"/>
      <c r="G41" s="13" t="s">
        <v>9319</v>
      </c>
      <c r="H41" s="13" t="s">
        <v>2502</v>
      </c>
      <c r="I41" s="13" t="s">
        <v>9324</v>
      </c>
      <c r="J41" s="13" t="s">
        <v>9331</v>
      </c>
      <c r="K41" s="13"/>
      <c r="L41" s="13" t="s">
        <v>2502</v>
      </c>
      <c r="M41" s="13" t="s">
        <v>2502</v>
      </c>
      <c r="N41" s="13"/>
      <c r="O41" s="13" t="s">
        <v>2502</v>
      </c>
      <c r="P41" s="13"/>
      <c r="Q41" s="13"/>
    </row>
    <row r="42" spans="1:17" x14ac:dyDescent="0.25">
      <c r="A42" t="s">
        <v>9269</v>
      </c>
      <c r="B42" s="244" cm="1">
        <f t="array" ref="B42">IF(ROW() &lt; ROW(INDEX(initialConditions[experiment_ID],ROWS(initialConditions[experiment_ID]))), COUNTIF(INDEX(initialConditions[experiment_ID],1):initialConditions[[#This Row],[experiment_ID]],initialConditions[[#This Row],[experiment_ID]]), "")</f>
        <v>2</v>
      </c>
      <c r="C42" t="s">
        <v>9326</v>
      </c>
      <c r="D42" s="13" t="s">
        <v>8682</v>
      </c>
      <c r="E42" s="13" t="s">
        <v>2502</v>
      </c>
      <c r="F42" s="13"/>
      <c r="G42" s="13" t="s">
        <v>9319</v>
      </c>
      <c r="H42" s="13" t="s">
        <v>2502</v>
      </c>
      <c r="I42" s="13" t="s">
        <v>9324</v>
      </c>
      <c r="J42" s="13" t="s">
        <v>9332</v>
      </c>
      <c r="K42" s="13"/>
      <c r="L42" s="13" t="s">
        <v>2502</v>
      </c>
      <c r="M42" s="13" t="s">
        <v>2502</v>
      </c>
      <c r="N42" s="13"/>
      <c r="O42" s="13" t="s">
        <v>2502</v>
      </c>
      <c r="P42" s="13"/>
      <c r="Q42" s="13"/>
    </row>
    <row r="43" spans="1:17" x14ac:dyDescent="0.25">
      <c r="A43" t="s">
        <v>9269</v>
      </c>
      <c r="B43" s="244" cm="1">
        <f t="array" ref="B43">IF(ROW() &lt; ROW(INDEX(initialConditions[experiment_ID],ROWS(initialConditions[experiment_ID]))), COUNTIF(INDEX(initialConditions[experiment_ID],1):initialConditions[[#This Row],[experiment_ID]],initialConditions[[#This Row],[experiment_ID]]), "")</f>
        <v>1</v>
      </c>
      <c r="C43" t="s">
        <v>9327</v>
      </c>
      <c r="D43" s="13" t="s">
        <v>8682</v>
      </c>
      <c r="E43" s="13" t="s">
        <v>2502</v>
      </c>
      <c r="F43" s="13"/>
      <c r="G43" s="13" t="s">
        <v>9319</v>
      </c>
      <c r="H43" s="13" t="s">
        <v>2502</v>
      </c>
      <c r="I43" s="13" t="s">
        <v>9324</v>
      </c>
      <c r="J43" s="13" t="s">
        <v>9333</v>
      </c>
      <c r="K43" s="13"/>
      <c r="L43" s="13" t="s">
        <v>2502</v>
      </c>
      <c r="M43" s="13" t="s">
        <v>2502</v>
      </c>
      <c r="N43" s="13"/>
      <c r="O43" s="13" t="s">
        <v>2502</v>
      </c>
      <c r="P43" s="13"/>
      <c r="Q43" s="13"/>
    </row>
    <row r="44" spans="1:17" x14ac:dyDescent="0.25">
      <c r="A44" t="s">
        <v>9269</v>
      </c>
      <c r="B44" s="244" cm="1">
        <f t="array" ref="B44">IF(ROW() &lt; ROW(INDEX(initialConditions[experiment_ID],ROWS(initialConditions[experiment_ID]))), COUNTIF(INDEX(initialConditions[experiment_ID],1):initialConditions[[#This Row],[experiment_ID]],initialConditions[[#This Row],[experiment_ID]]), "")</f>
        <v>2</v>
      </c>
      <c r="C44" t="s">
        <v>9328</v>
      </c>
      <c r="D44" s="13" t="s">
        <v>8682</v>
      </c>
      <c r="E44" s="13" t="s">
        <v>2502</v>
      </c>
      <c r="F44" s="13"/>
      <c r="G44" s="13" t="s">
        <v>9319</v>
      </c>
      <c r="H44" s="13" t="s">
        <v>2502</v>
      </c>
      <c r="I44" s="13" t="s">
        <v>9325</v>
      </c>
      <c r="J44" s="13" t="s">
        <v>9331</v>
      </c>
      <c r="K44" s="13"/>
      <c r="L44" s="13" t="s">
        <v>2502</v>
      </c>
      <c r="M44" s="13" t="s">
        <v>2502</v>
      </c>
      <c r="N44" s="13"/>
      <c r="O44" s="13" t="s">
        <v>2502</v>
      </c>
      <c r="P44" s="13"/>
      <c r="Q44" s="13"/>
    </row>
    <row r="45" spans="1:17" x14ac:dyDescent="0.25">
      <c r="A45" t="s">
        <v>9269</v>
      </c>
      <c r="B45" s="244" cm="1">
        <f t="array" ref="B45">IF(ROW() &lt; ROW(INDEX(initialConditions[experiment_ID],ROWS(initialConditions[experiment_ID]))), COUNTIF(INDEX(initialConditions[experiment_ID],1):initialConditions[[#This Row],[experiment_ID]],initialConditions[[#This Row],[experiment_ID]]), "")</f>
        <v>1</v>
      </c>
      <c r="C45" t="s">
        <v>9329</v>
      </c>
      <c r="D45" s="13" t="s">
        <v>8682</v>
      </c>
      <c r="E45" s="13" t="s">
        <v>2502</v>
      </c>
      <c r="F45" s="13"/>
      <c r="G45" s="13" t="s">
        <v>9319</v>
      </c>
      <c r="H45" s="13" t="s">
        <v>2502</v>
      </c>
      <c r="I45" s="13" t="s">
        <v>9325</v>
      </c>
      <c r="J45" s="13" t="s">
        <v>9332</v>
      </c>
      <c r="K45" s="13"/>
      <c r="L45" s="13" t="s">
        <v>2502</v>
      </c>
      <c r="M45" s="13" t="s">
        <v>2502</v>
      </c>
      <c r="N45" s="13"/>
      <c r="O45" s="13" t="s">
        <v>2502</v>
      </c>
      <c r="P45" s="13"/>
      <c r="Q45" s="13"/>
    </row>
    <row r="46" spans="1:17" x14ac:dyDescent="0.25">
      <c r="A46" t="s">
        <v>9269</v>
      </c>
      <c r="B46" s="244" cm="1">
        <f t="array" ref="B46">IF(ROW() &lt; ROW(INDEX(initialConditions[experiment_ID],ROWS(initialConditions[experiment_ID]))), COUNTIF(INDEX(initialConditions[experiment_ID],1):initialConditions[[#This Row],[experiment_ID]],initialConditions[[#This Row],[experiment_ID]]), "")</f>
        <v>2</v>
      </c>
      <c r="C46" t="s">
        <v>9330</v>
      </c>
      <c r="D46" s="13" t="s">
        <v>8682</v>
      </c>
      <c r="E46" s="13" t="s">
        <v>2502</v>
      </c>
      <c r="F46" s="13"/>
      <c r="G46" s="13" t="s">
        <v>9319</v>
      </c>
      <c r="H46" s="13" t="s">
        <v>2502</v>
      </c>
      <c r="I46" s="13" t="s">
        <v>9325</v>
      </c>
      <c r="J46" s="13" t="s">
        <v>9333</v>
      </c>
      <c r="K46" s="13"/>
      <c r="L46" s="13" t="s">
        <v>2502</v>
      </c>
      <c r="M46" s="13" t="s">
        <v>2502</v>
      </c>
      <c r="N46" s="13"/>
      <c r="O46" s="13" t="s">
        <v>2502</v>
      </c>
      <c r="P46" s="13"/>
      <c r="Q46" s="13"/>
    </row>
    <row r="47" spans="1:17" x14ac:dyDescent="0.25">
      <c r="A47" t="s">
        <v>9270</v>
      </c>
      <c r="B47" s="244" cm="1">
        <f t="array" ref="B47">IF(ROW() &lt; ROW(INDEX(initialConditions[experiment_ID],ROWS(initialConditions[experiment_ID]))), COUNTIF(INDEX(initialConditions[experiment_ID],1):initialConditions[[#This Row],[experiment_ID]],initialConditions[[#This Row],[experiment_ID]]), "")</f>
        <v>1</v>
      </c>
      <c r="C47" t="s">
        <v>9317</v>
      </c>
      <c r="D47" s="13" t="s">
        <v>8682</v>
      </c>
      <c r="E47" s="13" t="s">
        <v>2502</v>
      </c>
      <c r="F47" s="13"/>
      <c r="G47" s="13" t="s">
        <v>9315</v>
      </c>
      <c r="H47" s="13" t="s">
        <v>2502</v>
      </c>
      <c r="I47" s="13" t="s">
        <v>9324</v>
      </c>
      <c r="J47" s="13" t="s">
        <v>9316</v>
      </c>
      <c r="K47" s="13"/>
      <c r="L47" s="13" t="s">
        <v>2502</v>
      </c>
      <c r="M47" s="13" t="s">
        <v>2502</v>
      </c>
      <c r="N47" s="13"/>
      <c r="O47" s="13" t="s">
        <v>2502</v>
      </c>
      <c r="P47" s="13"/>
      <c r="Q47" s="13"/>
    </row>
    <row r="48" spans="1:17" x14ac:dyDescent="0.25">
      <c r="A48" t="s">
        <v>9270</v>
      </c>
      <c r="B48" s="244" cm="1">
        <f t="array" ref="B48">IF(ROW() &lt; ROW(INDEX(initialConditions[experiment_ID],ROWS(initialConditions[experiment_ID]))), COUNTIF(INDEX(initialConditions[experiment_ID],1):initialConditions[[#This Row],[experiment_ID]],initialConditions[[#This Row],[experiment_ID]]), "")</f>
        <v>2</v>
      </c>
      <c r="C48" t="s">
        <v>9318</v>
      </c>
      <c r="D48" s="13" t="s">
        <v>8682</v>
      </c>
      <c r="E48" s="13" t="s">
        <v>2502</v>
      </c>
      <c r="F48" s="13"/>
      <c r="G48" s="13" t="s">
        <v>9319</v>
      </c>
      <c r="H48" s="13" t="s">
        <v>2502</v>
      </c>
      <c r="I48" s="13" t="s">
        <v>9325</v>
      </c>
      <c r="J48" s="13" t="s">
        <v>9316</v>
      </c>
      <c r="K48" s="13"/>
      <c r="L48" s="13" t="s">
        <v>2502</v>
      </c>
      <c r="M48" s="13" t="s">
        <v>2502</v>
      </c>
      <c r="N48" s="13"/>
      <c r="O48" s="13" t="s">
        <v>2502</v>
      </c>
      <c r="P48" s="13"/>
      <c r="Q48" s="13"/>
    </row>
    <row r="49" spans="1:17" x14ac:dyDescent="0.25">
      <c r="A49" t="s">
        <v>9270</v>
      </c>
      <c r="B49" s="244" cm="1">
        <f t="array" ref="B49">IF(ROW() &lt; ROW(INDEX(initialConditions[experiment_ID],ROWS(initialConditions[experiment_ID]))), COUNTIF(INDEX(initialConditions[experiment_ID],1):initialConditions[[#This Row],[experiment_ID]],initialConditions[[#This Row],[experiment_ID]]), "")</f>
        <v>1</v>
      </c>
      <c r="C49" t="s">
        <v>9320</v>
      </c>
      <c r="D49" s="13" t="s">
        <v>8682</v>
      </c>
      <c r="E49" s="13" t="s">
        <v>2502</v>
      </c>
      <c r="F49" s="13"/>
      <c r="G49" s="13" t="s">
        <v>9319</v>
      </c>
      <c r="H49" s="13" t="s">
        <v>2502</v>
      </c>
      <c r="I49" s="13" t="s">
        <v>9324</v>
      </c>
      <c r="J49" s="13" t="s">
        <v>9331</v>
      </c>
      <c r="K49" s="13"/>
      <c r="L49" s="13" t="s">
        <v>2502</v>
      </c>
      <c r="M49" s="13" t="s">
        <v>2502</v>
      </c>
      <c r="N49" s="13"/>
      <c r="O49" s="13" t="s">
        <v>2502</v>
      </c>
      <c r="P49" s="13"/>
      <c r="Q49" s="13"/>
    </row>
    <row r="50" spans="1:17" x14ac:dyDescent="0.25">
      <c r="A50" t="s">
        <v>9270</v>
      </c>
      <c r="B50" s="244" cm="1">
        <f t="array" ref="B50">IF(ROW() &lt; ROW(INDEX(initialConditions[experiment_ID],ROWS(initialConditions[experiment_ID]))), COUNTIF(INDEX(initialConditions[experiment_ID],1):initialConditions[[#This Row],[experiment_ID]],initialConditions[[#This Row],[experiment_ID]]), "")</f>
        <v>2</v>
      </c>
      <c r="C50" t="s">
        <v>9326</v>
      </c>
      <c r="D50" s="13" t="s">
        <v>8682</v>
      </c>
      <c r="E50" s="13" t="s">
        <v>2502</v>
      </c>
      <c r="F50" s="13"/>
      <c r="G50" s="13" t="s">
        <v>9319</v>
      </c>
      <c r="H50" s="13" t="s">
        <v>2502</v>
      </c>
      <c r="I50" s="13" t="s">
        <v>9324</v>
      </c>
      <c r="J50" s="13" t="s">
        <v>9332</v>
      </c>
      <c r="K50" s="13"/>
      <c r="L50" s="13" t="s">
        <v>2502</v>
      </c>
      <c r="M50" s="13" t="s">
        <v>2502</v>
      </c>
      <c r="N50" s="13"/>
      <c r="O50" s="13" t="s">
        <v>2502</v>
      </c>
      <c r="P50" s="13"/>
      <c r="Q50" s="13"/>
    </row>
    <row r="51" spans="1:17" x14ac:dyDescent="0.25">
      <c r="A51" t="s">
        <v>9270</v>
      </c>
      <c r="B51" s="244" cm="1">
        <f t="array" ref="B51">IF(ROW() &lt; ROW(INDEX(initialConditions[experiment_ID],ROWS(initialConditions[experiment_ID]))), COUNTIF(INDEX(initialConditions[experiment_ID],1):initialConditions[[#This Row],[experiment_ID]],initialConditions[[#This Row],[experiment_ID]]), "")</f>
        <v>1</v>
      </c>
      <c r="C51" t="s">
        <v>9327</v>
      </c>
      <c r="D51" s="13" t="s">
        <v>8682</v>
      </c>
      <c r="E51" s="13" t="s">
        <v>2502</v>
      </c>
      <c r="F51" s="13"/>
      <c r="G51" s="13" t="s">
        <v>9319</v>
      </c>
      <c r="H51" s="13" t="s">
        <v>2502</v>
      </c>
      <c r="I51" s="13" t="s">
        <v>9324</v>
      </c>
      <c r="J51" s="13" t="s">
        <v>9333</v>
      </c>
      <c r="K51" s="13"/>
      <c r="L51" s="13" t="s">
        <v>2502</v>
      </c>
      <c r="M51" s="13" t="s">
        <v>2502</v>
      </c>
      <c r="N51" s="13"/>
      <c r="O51" s="13" t="s">
        <v>2502</v>
      </c>
      <c r="P51" s="13"/>
      <c r="Q51" s="13"/>
    </row>
    <row r="52" spans="1:17" x14ac:dyDescent="0.25">
      <c r="A52" t="s">
        <v>9270</v>
      </c>
      <c r="B52" s="244" cm="1">
        <f t="array" ref="B52">IF(ROW() &lt; ROW(INDEX(initialConditions[experiment_ID],ROWS(initialConditions[experiment_ID]))), COUNTIF(INDEX(initialConditions[experiment_ID],1):initialConditions[[#This Row],[experiment_ID]],initialConditions[[#This Row],[experiment_ID]]), "")</f>
        <v>2</v>
      </c>
      <c r="C52" t="s">
        <v>9328</v>
      </c>
      <c r="D52" s="13" t="s">
        <v>8682</v>
      </c>
      <c r="E52" s="13" t="s">
        <v>2502</v>
      </c>
      <c r="F52" s="13"/>
      <c r="G52" s="13" t="s">
        <v>9319</v>
      </c>
      <c r="H52" s="13" t="s">
        <v>2502</v>
      </c>
      <c r="I52" s="13" t="s">
        <v>9325</v>
      </c>
      <c r="J52" s="13" t="s">
        <v>9331</v>
      </c>
      <c r="K52" s="13"/>
      <c r="L52" s="13" t="s">
        <v>2502</v>
      </c>
      <c r="M52" s="13" t="s">
        <v>2502</v>
      </c>
      <c r="N52" s="13"/>
      <c r="O52" s="13" t="s">
        <v>2502</v>
      </c>
      <c r="P52" s="13"/>
      <c r="Q52" s="13"/>
    </row>
    <row r="53" spans="1:17" x14ac:dyDescent="0.25">
      <c r="A53" t="s">
        <v>9270</v>
      </c>
      <c r="B53" s="244" cm="1">
        <f t="array" ref="B53">IF(ROW() &lt; ROW(INDEX(initialConditions[experiment_ID],ROWS(initialConditions[experiment_ID]))), COUNTIF(INDEX(initialConditions[experiment_ID],1):initialConditions[[#This Row],[experiment_ID]],initialConditions[[#This Row],[experiment_ID]]), "")</f>
        <v>1</v>
      </c>
      <c r="C53" t="s">
        <v>9329</v>
      </c>
      <c r="D53" s="13" t="s">
        <v>8682</v>
      </c>
      <c r="E53" s="13" t="s">
        <v>2502</v>
      </c>
      <c r="F53" s="13"/>
      <c r="G53" s="13" t="s">
        <v>9319</v>
      </c>
      <c r="H53" s="13" t="s">
        <v>2502</v>
      </c>
      <c r="I53" s="13" t="s">
        <v>9325</v>
      </c>
      <c r="J53" s="13" t="s">
        <v>9332</v>
      </c>
      <c r="K53" s="13"/>
      <c r="L53" s="13" t="s">
        <v>2502</v>
      </c>
      <c r="M53" s="13" t="s">
        <v>2502</v>
      </c>
      <c r="N53" s="13"/>
      <c r="O53" s="13" t="s">
        <v>2502</v>
      </c>
      <c r="P53" s="13"/>
      <c r="Q53" s="13"/>
    </row>
    <row r="54" spans="1:17" x14ac:dyDescent="0.25">
      <c r="A54" t="s">
        <v>9270</v>
      </c>
      <c r="B54" s="244" cm="1">
        <f t="array" ref="B54">IF(ROW() &lt; ROW(INDEX(initialConditions[experiment_ID],ROWS(initialConditions[experiment_ID]))), COUNTIF(INDEX(initialConditions[experiment_ID],1):initialConditions[[#This Row],[experiment_ID]],initialConditions[[#This Row],[experiment_ID]]), "")</f>
        <v>2</v>
      </c>
      <c r="C54" t="s">
        <v>9330</v>
      </c>
      <c r="D54" s="13" t="s">
        <v>8682</v>
      </c>
      <c r="E54" s="13" t="s">
        <v>2502</v>
      </c>
      <c r="F54" s="13"/>
      <c r="G54" s="13" t="s">
        <v>9319</v>
      </c>
      <c r="H54" s="13" t="s">
        <v>2502</v>
      </c>
      <c r="I54" s="13" t="s">
        <v>9325</v>
      </c>
      <c r="J54" s="13" t="s">
        <v>9333</v>
      </c>
      <c r="K54" s="13"/>
      <c r="L54" s="13" t="s">
        <v>2502</v>
      </c>
      <c r="M54" s="13" t="s">
        <v>2502</v>
      </c>
      <c r="N54" s="13"/>
      <c r="O54" s="13" t="s">
        <v>2502</v>
      </c>
      <c r="P54" s="13"/>
      <c r="Q54" s="13"/>
    </row>
    <row r="55" spans="1:17" x14ac:dyDescent="0.25">
      <c r="A55" t="s">
        <v>9271</v>
      </c>
      <c r="B55" s="244" cm="1">
        <f t="array" ref="B55">IF(ROW() &lt; ROW(INDEX(initialConditions[experiment_ID],ROWS(initialConditions[experiment_ID]))), COUNTIF(INDEX(initialConditions[experiment_ID],1):initialConditions[[#This Row],[experiment_ID]],initialConditions[[#This Row],[experiment_ID]]), "")</f>
        <v>1</v>
      </c>
      <c r="C55" t="s">
        <v>9317</v>
      </c>
      <c r="D55" s="13" t="s">
        <v>8682</v>
      </c>
      <c r="E55" s="13" t="s">
        <v>2502</v>
      </c>
      <c r="F55" s="13"/>
      <c r="G55" s="13" t="s">
        <v>9315</v>
      </c>
      <c r="H55" s="13" t="s">
        <v>2502</v>
      </c>
      <c r="I55" s="13" t="s">
        <v>9324</v>
      </c>
      <c r="J55" s="13" t="s">
        <v>9316</v>
      </c>
      <c r="K55" s="13"/>
      <c r="L55" s="13" t="s">
        <v>2502</v>
      </c>
      <c r="M55" s="13" t="s">
        <v>2502</v>
      </c>
      <c r="N55" s="13"/>
      <c r="O55" s="13" t="s">
        <v>2502</v>
      </c>
      <c r="P55" s="13"/>
      <c r="Q55" s="13"/>
    </row>
    <row r="56" spans="1:17" x14ac:dyDescent="0.25">
      <c r="A56" t="s">
        <v>9271</v>
      </c>
      <c r="B56" s="244" cm="1">
        <f t="array" ref="B56">IF(ROW() &lt; ROW(INDEX(initialConditions[experiment_ID],ROWS(initialConditions[experiment_ID]))), COUNTIF(INDEX(initialConditions[experiment_ID],1):initialConditions[[#This Row],[experiment_ID]],initialConditions[[#This Row],[experiment_ID]]), "")</f>
        <v>2</v>
      </c>
      <c r="C56" t="s">
        <v>9318</v>
      </c>
      <c r="D56" s="13" t="s">
        <v>8682</v>
      </c>
      <c r="E56" s="13" t="s">
        <v>2502</v>
      </c>
      <c r="F56" s="13"/>
      <c r="G56" s="13" t="s">
        <v>9319</v>
      </c>
      <c r="H56" s="13" t="s">
        <v>2502</v>
      </c>
      <c r="I56" s="13" t="s">
        <v>9325</v>
      </c>
      <c r="J56" s="13" t="s">
        <v>9316</v>
      </c>
      <c r="K56" s="13"/>
      <c r="L56" s="13" t="s">
        <v>2502</v>
      </c>
      <c r="M56" s="13" t="s">
        <v>2502</v>
      </c>
      <c r="N56" s="13"/>
      <c r="O56" s="13" t="s">
        <v>2502</v>
      </c>
      <c r="P56" s="13"/>
      <c r="Q56" s="13"/>
    </row>
    <row r="57" spans="1:17" x14ac:dyDescent="0.25">
      <c r="A57" t="s">
        <v>9271</v>
      </c>
      <c r="B57" s="244" cm="1">
        <f t="array" ref="B57">IF(ROW() &lt; ROW(INDEX(initialConditions[experiment_ID],ROWS(initialConditions[experiment_ID]))), COUNTIF(INDEX(initialConditions[experiment_ID],1):initialConditions[[#This Row],[experiment_ID]],initialConditions[[#This Row],[experiment_ID]]), "")</f>
        <v>1</v>
      </c>
      <c r="C57" t="s">
        <v>9320</v>
      </c>
      <c r="D57" s="13" t="s">
        <v>8682</v>
      </c>
      <c r="E57" s="13" t="s">
        <v>2502</v>
      </c>
      <c r="F57" s="13"/>
      <c r="G57" s="13" t="s">
        <v>9319</v>
      </c>
      <c r="H57" s="13" t="s">
        <v>2502</v>
      </c>
      <c r="I57" s="13" t="s">
        <v>9324</v>
      </c>
      <c r="J57" s="13" t="s">
        <v>9331</v>
      </c>
      <c r="K57" s="13"/>
      <c r="L57" s="13" t="s">
        <v>2502</v>
      </c>
      <c r="M57" s="13" t="s">
        <v>2502</v>
      </c>
      <c r="N57" s="13"/>
      <c r="O57" s="13" t="s">
        <v>2502</v>
      </c>
      <c r="P57" s="13"/>
      <c r="Q57" s="13"/>
    </row>
    <row r="58" spans="1:17" x14ac:dyDescent="0.25">
      <c r="A58" t="s">
        <v>9271</v>
      </c>
      <c r="B58" s="244" cm="1">
        <f t="array" ref="B58">IF(ROW() &lt; ROW(INDEX(initialConditions[experiment_ID],ROWS(initialConditions[experiment_ID]))), COUNTIF(INDEX(initialConditions[experiment_ID],1):initialConditions[[#This Row],[experiment_ID]],initialConditions[[#This Row],[experiment_ID]]), "")</f>
        <v>2</v>
      </c>
      <c r="C58" t="s">
        <v>9326</v>
      </c>
      <c r="D58" s="13" t="s">
        <v>8682</v>
      </c>
      <c r="E58" s="13" t="s">
        <v>2502</v>
      </c>
      <c r="F58" s="13"/>
      <c r="G58" s="13" t="s">
        <v>9319</v>
      </c>
      <c r="H58" s="13" t="s">
        <v>2502</v>
      </c>
      <c r="I58" s="13" t="s">
        <v>9324</v>
      </c>
      <c r="J58" s="13" t="s">
        <v>9332</v>
      </c>
      <c r="K58" s="13"/>
      <c r="L58" s="13" t="s">
        <v>2502</v>
      </c>
      <c r="M58" s="13" t="s">
        <v>2502</v>
      </c>
      <c r="N58" s="13"/>
      <c r="O58" s="13" t="s">
        <v>2502</v>
      </c>
      <c r="P58" s="13"/>
      <c r="Q58" s="13"/>
    </row>
    <row r="59" spans="1:17" x14ac:dyDescent="0.25">
      <c r="A59" t="s">
        <v>9271</v>
      </c>
      <c r="B59" s="244" cm="1">
        <f t="array" ref="B59">IF(ROW() &lt; ROW(INDEX(initialConditions[experiment_ID],ROWS(initialConditions[experiment_ID]))), COUNTIF(INDEX(initialConditions[experiment_ID],1):initialConditions[[#This Row],[experiment_ID]],initialConditions[[#This Row],[experiment_ID]]), "")</f>
        <v>1</v>
      </c>
      <c r="C59" t="s">
        <v>9327</v>
      </c>
      <c r="D59" s="13" t="s">
        <v>8682</v>
      </c>
      <c r="E59" s="13" t="s">
        <v>2502</v>
      </c>
      <c r="F59" s="13"/>
      <c r="G59" s="13" t="s">
        <v>9319</v>
      </c>
      <c r="H59" s="13" t="s">
        <v>2502</v>
      </c>
      <c r="I59" s="13" t="s">
        <v>9324</v>
      </c>
      <c r="J59" s="13" t="s">
        <v>9333</v>
      </c>
      <c r="K59" s="13"/>
      <c r="L59" s="13" t="s">
        <v>2502</v>
      </c>
      <c r="M59" s="13" t="s">
        <v>2502</v>
      </c>
      <c r="N59" s="13"/>
      <c r="O59" s="13" t="s">
        <v>2502</v>
      </c>
      <c r="P59" s="13"/>
      <c r="Q59" s="13"/>
    </row>
    <row r="60" spans="1:17" x14ac:dyDescent="0.25">
      <c r="A60" t="s">
        <v>9271</v>
      </c>
      <c r="B60" s="244" cm="1">
        <f t="array" ref="B60">IF(ROW() &lt; ROW(INDEX(initialConditions[experiment_ID],ROWS(initialConditions[experiment_ID]))), COUNTIF(INDEX(initialConditions[experiment_ID],1):initialConditions[[#This Row],[experiment_ID]],initialConditions[[#This Row],[experiment_ID]]), "")</f>
        <v>2</v>
      </c>
      <c r="C60" t="s">
        <v>9328</v>
      </c>
      <c r="D60" s="13" t="s">
        <v>8682</v>
      </c>
      <c r="E60" s="13" t="s">
        <v>2502</v>
      </c>
      <c r="F60" s="13"/>
      <c r="G60" s="13" t="s">
        <v>9319</v>
      </c>
      <c r="H60" s="13" t="s">
        <v>2502</v>
      </c>
      <c r="I60" s="13" t="s">
        <v>9325</v>
      </c>
      <c r="J60" s="13" t="s">
        <v>9331</v>
      </c>
      <c r="K60" s="13"/>
      <c r="L60" s="13" t="s">
        <v>2502</v>
      </c>
      <c r="M60" s="13" t="s">
        <v>2502</v>
      </c>
      <c r="N60" s="13"/>
      <c r="O60" s="13" t="s">
        <v>2502</v>
      </c>
      <c r="P60" s="13"/>
      <c r="Q60" s="13"/>
    </row>
    <row r="61" spans="1:17" x14ac:dyDescent="0.25">
      <c r="A61" t="s">
        <v>9271</v>
      </c>
      <c r="B61" s="244" cm="1">
        <f t="array" ref="B61">IF(ROW() &lt; ROW(INDEX(initialConditions[experiment_ID],ROWS(initialConditions[experiment_ID]))), COUNTIF(INDEX(initialConditions[experiment_ID],1):initialConditions[[#This Row],[experiment_ID]],initialConditions[[#This Row],[experiment_ID]]), "")</f>
        <v>1</v>
      </c>
      <c r="C61" t="s">
        <v>9329</v>
      </c>
      <c r="D61" s="13" t="s">
        <v>8682</v>
      </c>
      <c r="E61" s="13" t="s">
        <v>2502</v>
      </c>
      <c r="F61" s="13"/>
      <c r="G61" s="13" t="s">
        <v>9319</v>
      </c>
      <c r="H61" s="13" t="s">
        <v>2502</v>
      </c>
      <c r="I61" s="13" t="s">
        <v>9325</v>
      </c>
      <c r="J61" s="13" t="s">
        <v>9332</v>
      </c>
      <c r="K61" s="13"/>
      <c r="L61" s="13" t="s">
        <v>2502</v>
      </c>
      <c r="M61" s="13" t="s">
        <v>2502</v>
      </c>
      <c r="N61" s="13"/>
      <c r="O61" s="13" t="s">
        <v>2502</v>
      </c>
      <c r="P61" s="13"/>
      <c r="Q61" s="13"/>
    </row>
    <row r="62" spans="1:17" x14ac:dyDescent="0.25">
      <c r="A62" t="s">
        <v>9271</v>
      </c>
      <c r="B62" s="244" cm="1">
        <f t="array" ref="B62">IF(ROW() &lt; ROW(INDEX(initialConditions[experiment_ID],ROWS(initialConditions[experiment_ID]))), COUNTIF(INDEX(initialConditions[experiment_ID],1):initialConditions[[#This Row],[experiment_ID]],initialConditions[[#This Row],[experiment_ID]]), "")</f>
        <v>2</v>
      </c>
      <c r="C62" t="s">
        <v>9330</v>
      </c>
      <c r="D62" s="13" t="s">
        <v>8682</v>
      </c>
      <c r="E62" s="13" t="s">
        <v>2502</v>
      </c>
      <c r="F62" s="13"/>
      <c r="G62" s="13" t="s">
        <v>9319</v>
      </c>
      <c r="H62" s="13" t="s">
        <v>2502</v>
      </c>
      <c r="I62" s="13" t="s">
        <v>9325</v>
      </c>
      <c r="J62" s="13" t="s">
        <v>9333</v>
      </c>
      <c r="K62" s="13"/>
      <c r="L62" s="13" t="s">
        <v>2502</v>
      </c>
      <c r="M62" s="13" t="s">
        <v>2502</v>
      </c>
      <c r="N62" s="13"/>
      <c r="O62" s="13" t="s">
        <v>2502</v>
      </c>
      <c r="P62" s="13"/>
      <c r="Q62" s="13"/>
    </row>
    <row r="63" spans="1:17" x14ac:dyDescent="0.25">
      <c r="A63" t="s">
        <v>9272</v>
      </c>
      <c r="B63" s="244" cm="1">
        <f t="array" ref="B63">IF(ROW() &lt; ROW(INDEX(initialConditions[experiment_ID],ROWS(initialConditions[experiment_ID]))), COUNTIF(INDEX(initialConditions[experiment_ID],1):initialConditions[[#This Row],[experiment_ID]],initialConditions[[#This Row],[experiment_ID]]), "")</f>
        <v>1</v>
      </c>
      <c r="C63" t="s">
        <v>9317</v>
      </c>
      <c r="D63" s="13" t="s">
        <v>8682</v>
      </c>
      <c r="E63" s="13" t="s">
        <v>2502</v>
      </c>
      <c r="F63" s="13"/>
      <c r="G63" s="13" t="s">
        <v>9315</v>
      </c>
      <c r="H63" s="13" t="s">
        <v>2502</v>
      </c>
      <c r="I63" s="13" t="s">
        <v>9324</v>
      </c>
      <c r="J63" s="13" t="s">
        <v>9316</v>
      </c>
      <c r="K63" s="13"/>
      <c r="L63" s="13" t="s">
        <v>2502</v>
      </c>
      <c r="M63" s="13" t="s">
        <v>2502</v>
      </c>
      <c r="N63" s="13"/>
      <c r="O63" s="13" t="s">
        <v>2502</v>
      </c>
      <c r="P63" s="13"/>
      <c r="Q63" s="13"/>
    </row>
    <row r="64" spans="1:17" x14ac:dyDescent="0.25">
      <c r="A64" t="s">
        <v>9272</v>
      </c>
      <c r="B64" s="244" cm="1">
        <f t="array" ref="B64">IF(ROW() &lt; ROW(INDEX(initialConditions[experiment_ID],ROWS(initialConditions[experiment_ID]))), COUNTIF(INDEX(initialConditions[experiment_ID],1):initialConditions[[#This Row],[experiment_ID]],initialConditions[[#This Row],[experiment_ID]]), "")</f>
        <v>2</v>
      </c>
      <c r="C64" t="s">
        <v>9318</v>
      </c>
      <c r="D64" s="13" t="s">
        <v>8682</v>
      </c>
      <c r="E64" s="13" t="s">
        <v>2502</v>
      </c>
      <c r="F64" s="13"/>
      <c r="G64" s="13" t="s">
        <v>9319</v>
      </c>
      <c r="H64" s="13" t="s">
        <v>2502</v>
      </c>
      <c r="I64" s="13" t="s">
        <v>9325</v>
      </c>
      <c r="J64" s="13" t="s">
        <v>9316</v>
      </c>
      <c r="K64" s="13"/>
      <c r="L64" s="13" t="s">
        <v>2502</v>
      </c>
      <c r="M64" s="13" t="s">
        <v>2502</v>
      </c>
      <c r="N64" s="13"/>
      <c r="O64" s="13" t="s">
        <v>2502</v>
      </c>
      <c r="P64" s="13"/>
      <c r="Q64" s="13"/>
    </row>
    <row r="65" spans="1:17" x14ac:dyDescent="0.25">
      <c r="A65" t="s">
        <v>9272</v>
      </c>
      <c r="B65" s="244" cm="1">
        <f t="array" ref="B65">IF(ROW() &lt; ROW(INDEX(initialConditions[experiment_ID],ROWS(initialConditions[experiment_ID]))), COUNTIF(INDEX(initialConditions[experiment_ID],1):initialConditions[[#This Row],[experiment_ID]],initialConditions[[#This Row],[experiment_ID]]), "")</f>
        <v>1</v>
      </c>
      <c r="C65" t="s">
        <v>9320</v>
      </c>
      <c r="D65" s="13" t="s">
        <v>8682</v>
      </c>
      <c r="E65" s="13" t="s">
        <v>2502</v>
      </c>
      <c r="F65" s="13"/>
      <c r="G65" s="13" t="s">
        <v>9319</v>
      </c>
      <c r="H65" s="13" t="s">
        <v>2502</v>
      </c>
      <c r="I65" s="13" t="s">
        <v>9324</v>
      </c>
      <c r="J65" s="13" t="s">
        <v>9331</v>
      </c>
      <c r="K65" s="13"/>
      <c r="L65" s="13" t="s">
        <v>2502</v>
      </c>
      <c r="M65" s="13" t="s">
        <v>2502</v>
      </c>
      <c r="N65" s="13"/>
      <c r="O65" s="13" t="s">
        <v>2502</v>
      </c>
      <c r="P65" s="13"/>
      <c r="Q65" s="13"/>
    </row>
    <row r="66" spans="1:17" x14ac:dyDescent="0.25">
      <c r="A66" t="s">
        <v>9272</v>
      </c>
      <c r="B66" s="244" cm="1">
        <f t="array" ref="B66">IF(ROW() &lt; ROW(INDEX(initialConditions[experiment_ID],ROWS(initialConditions[experiment_ID]))), COUNTIF(INDEX(initialConditions[experiment_ID],1):initialConditions[[#This Row],[experiment_ID]],initialConditions[[#This Row],[experiment_ID]]), "")</f>
        <v>2</v>
      </c>
      <c r="C66" t="s">
        <v>9326</v>
      </c>
      <c r="D66" s="13" t="s">
        <v>8682</v>
      </c>
      <c r="E66" s="13" t="s">
        <v>2502</v>
      </c>
      <c r="F66" s="13"/>
      <c r="G66" s="13" t="s">
        <v>9319</v>
      </c>
      <c r="H66" s="13" t="s">
        <v>2502</v>
      </c>
      <c r="I66" s="13" t="s">
        <v>9324</v>
      </c>
      <c r="J66" s="13" t="s">
        <v>9332</v>
      </c>
      <c r="K66" s="13"/>
      <c r="L66" s="13" t="s">
        <v>2502</v>
      </c>
      <c r="M66" s="13" t="s">
        <v>2502</v>
      </c>
      <c r="N66" s="13"/>
      <c r="O66" s="13" t="s">
        <v>2502</v>
      </c>
      <c r="P66" s="13"/>
      <c r="Q66" s="13"/>
    </row>
    <row r="67" spans="1:17" x14ac:dyDescent="0.25">
      <c r="A67" t="s">
        <v>9272</v>
      </c>
      <c r="B67" s="244" cm="1">
        <f t="array" ref="B67">IF(ROW() &lt; ROW(INDEX(initialConditions[experiment_ID],ROWS(initialConditions[experiment_ID]))), COUNTIF(INDEX(initialConditions[experiment_ID],1):initialConditions[[#This Row],[experiment_ID]],initialConditions[[#This Row],[experiment_ID]]), "")</f>
        <v>1</v>
      </c>
      <c r="C67" t="s">
        <v>9327</v>
      </c>
      <c r="D67" s="13" t="s">
        <v>8682</v>
      </c>
      <c r="E67" s="13" t="s">
        <v>2502</v>
      </c>
      <c r="F67" s="13"/>
      <c r="G67" s="13" t="s">
        <v>9319</v>
      </c>
      <c r="H67" s="13" t="s">
        <v>2502</v>
      </c>
      <c r="I67" s="13" t="s">
        <v>9324</v>
      </c>
      <c r="J67" s="13" t="s">
        <v>9333</v>
      </c>
      <c r="K67" s="13"/>
      <c r="L67" s="13" t="s">
        <v>2502</v>
      </c>
      <c r="M67" s="13" t="s">
        <v>2502</v>
      </c>
      <c r="N67" s="13"/>
      <c r="O67" s="13" t="s">
        <v>2502</v>
      </c>
      <c r="P67" s="13"/>
      <c r="Q67" s="13"/>
    </row>
    <row r="68" spans="1:17" x14ac:dyDescent="0.25">
      <c r="A68" t="s">
        <v>9272</v>
      </c>
      <c r="B68" s="244" cm="1">
        <f t="array" ref="B68">IF(ROW() &lt; ROW(INDEX(initialConditions[experiment_ID],ROWS(initialConditions[experiment_ID]))), COUNTIF(INDEX(initialConditions[experiment_ID],1):initialConditions[[#This Row],[experiment_ID]],initialConditions[[#This Row],[experiment_ID]]), "")</f>
        <v>2</v>
      </c>
      <c r="C68" t="s">
        <v>9328</v>
      </c>
      <c r="D68" s="13" t="s">
        <v>8682</v>
      </c>
      <c r="E68" s="13" t="s">
        <v>2502</v>
      </c>
      <c r="F68" s="13"/>
      <c r="G68" s="13" t="s">
        <v>9319</v>
      </c>
      <c r="H68" s="13" t="s">
        <v>2502</v>
      </c>
      <c r="I68" s="13" t="s">
        <v>9325</v>
      </c>
      <c r="J68" s="13" t="s">
        <v>9331</v>
      </c>
      <c r="K68" s="13"/>
      <c r="L68" s="13" t="s">
        <v>2502</v>
      </c>
      <c r="M68" s="13" t="s">
        <v>2502</v>
      </c>
      <c r="N68" s="13"/>
      <c r="O68" s="13" t="s">
        <v>2502</v>
      </c>
      <c r="P68" s="13"/>
      <c r="Q68" s="13"/>
    </row>
    <row r="69" spans="1:17" x14ac:dyDescent="0.25">
      <c r="A69" t="s">
        <v>9272</v>
      </c>
      <c r="B69" s="244" cm="1">
        <f t="array" ref="B69">IF(ROW() &lt; ROW(INDEX(initialConditions[experiment_ID],ROWS(initialConditions[experiment_ID]))), COUNTIF(INDEX(initialConditions[experiment_ID],1):initialConditions[[#This Row],[experiment_ID]],initialConditions[[#This Row],[experiment_ID]]), "")</f>
        <v>1</v>
      </c>
      <c r="C69" t="s">
        <v>9329</v>
      </c>
      <c r="D69" s="13" t="s">
        <v>8682</v>
      </c>
      <c r="E69" s="13" t="s">
        <v>2502</v>
      </c>
      <c r="F69" s="13"/>
      <c r="G69" s="13" t="s">
        <v>9319</v>
      </c>
      <c r="H69" s="13" t="s">
        <v>2502</v>
      </c>
      <c r="I69" s="13" t="s">
        <v>9325</v>
      </c>
      <c r="J69" s="13" t="s">
        <v>9332</v>
      </c>
      <c r="K69" s="13"/>
      <c r="L69" s="13" t="s">
        <v>2502</v>
      </c>
      <c r="M69" s="13" t="s">
        <v>2502</v>
      </c>
      <c r="N69" s="13"/>
      <c r="O69" s="13" t="s">
        <v>2502</v>
      </c>
      <c r="P69" s="13"/>
      <c r="Q69" s="13"/>
    </row>
    <row r="70" spans="1:17" x14ac:dyDescent="0.25">
      <c r="A70" t="s">
        <v>9272</v>
      </c>
      <c r="B70" s="244" cm="1">
        <f t="array" ref="B70">IF(ROW() &lt; ROW(INDEX(initialConditions[experiment_ID],ROWS(initialConditions[experiment_ID]))), COUNTIF(INDEX(initialConditions[experiment_ID],1):initialConditions[[#This Row],[experiment_ID]],initialConditions[[#This Row],[experiment_ID]]), "")</f>
        <v>2</v>
      </c>
      <c r="C70" t="s">
        <v>9330</v>
      </c>
      <c r="D70" s="13" t="s">
        <v>8682</v>
      </c>
      <c r="E70" s="13" t="s">
        <v>2502</v>
      </c>
      <c r="F70" s="13"/>
      <c r="G70" s="13" t="s">
        <v>9319</v>
      </c>
      <c r="H70" s="13" t="s">
        <v>2502</v>
      </c>
      <c r="I70" s="13" t="s">
        <v>9325</v>
      </c>
      <c r="J70" s="13" t="s">
        <v>9333</v>
      </c>
      <c r="K70" s="13"/>
      <c r="L70" s="13" t="s">
        <v>2502</v>
      </c>
      <c r="M70" s="13" t="s">
        <v>2502</v>
      </c>
      <c r="N70" s="13"/>
      <c r="O70" s="13" t="s">
        <v>2502</v>
      </c>
      <c r="P70" s="13"/>
      <c r="Q70" s="13"/>
    </row>
    <row r="71" spans="1:17" x14ac:dyDescent="0.25">
      <c r="A71" t="s">
        <v>9273</v>
      </c>
      <c r="B71" s="244" cm="1">
        <f t="array" ref="B71">IF(ROW() &lt; ROW(INDEX(initialConditions[experiment_ID],ROWS(initialConditions[experiment_ID]))), COUNTIF(INDEX(initialConditions[experiment_ID],1):initialConditions[[#This Row],[experiment_ID]],initialConditions[[#This Row],[experiment_ID]]), "")</f>
        <v>1</v>
      </c>
      <c r="C71" t="s">
        <v>9335</v>
      </c>
      <c r="D71" s="13" t="s">
        <v>9334</v>
      </c>
      <c r="E71" s="13" t="s">
        <v>2502</v>
      </c>
      <c r="F71" s="13"/>
      <c r="G71" s="13" t="s">
        <v>9315</v>
      </c>
      <c r="H71" s="13" t="s">
        <v>2502</v>
      </c>
      <c r="I71" s="13" t="s">
        <v>9324</v>
      </c>
      <c r="J71" s="13" t="s">
        <v>9316</v>
      </c>
      <c r="K71" s="13"/>
      <c r="L71" s="13" t="s">
        <v>2502</v>
      </c>
      <c r="M71" s="13" t="s">
        <v>2502</v>
      </c>
      <c r="N71" s="13"/>
      <c r="O71" s="13" t="s">
        <v>2502</v>
      </c>
      <c r="P71" s="13"/>
      <c r="Q71" s="13"/>
    </row>
    <row r="72" spans="1:17" x14ac:dyDescent="0.25">
      <c r="A72" t="s">
        <v>9273</v>
      </c>
      <c r="B72" s="244" cm="1">
        <f t="array" ref="B72">IF(ROW() &lt; ROW(INDEX(initialConditions[experiment_ID],ROWS(initialConditions[experiment_ID]))), COUNTIF(INDEX(initialConditions[experiment_ID],1):initialConditions[[#This Row],[experiment_ID]],initialConditions[[#This Row],[experiment_ID]]), "")</f>
        <v>2</v>
      </c>
      <c r="C72" t="s">
        <v>9336</v>
      </c>
      <c r="D72" s="13" t="s">
        <v>9334</v>
      </c>
      <c r="E72" s="13" t="s">
        <v>2502</v>
      </c>
      <c r="F72" s="13"/>
      <c r="G72" s="13" t="s">
        <v>9319</v>
      </c>
      <c r="H72" s="13" t="s">
        <v>2502</v>
      </c>
      <c r="I72" s="13" t="s">
        <v>9324</v>
      </c>
      <c r="J72" s="13" t="s">
        <v>9316</v>
      </c>
      <c r="K72" s="13"/>
      <c r="L72" s="13" t="s">
        <v>2502</v>
      </c>
      <c r="M72" s="13" t="s">
        <v>2502</v>
      </c>
      <c r="N72" s="13"/>
      <c r="O72" s="13" t="s">
        <v>2502</v>
      </c>
      <c r="P72" s="13"/>
      <c r="Q72" s="13"/>
    </row>
    <row r="73" spans="1:17" x14ac:dyDescent="0.25">
      <c r="A73" t="s">
        <v>9273</v>
      </c>
      <c r="B73" s="244" cm="1">
        <f t="array" ref="B73">IF(ROW() &lt; ROW(INDEX(initialConditions[experiment_ID],ROWS(initialConditions[experiment_ID]))), COUNTIF(INDEX(initialConditions[experiment_ID],1):initialConditions[[#This Row],[experiment_ID]],initialConditions[[#This Row],[experiment_ID]]), "")</f>
        <v>1</v>
      </c>
      <c r="C73" t="s">
        <v>9337</v>
      </c>
      <c r="D73" s="13" t="s">
        <v>9334</v>
      </c>
      <c r="E73" s="13" t="s">
        <v>2502</v>
      </c>
      <c r="F73" s="13"/>
      <c r="G73" s="13" t="s">
        <v>9319</v>
      </c>
      <c r="H73" s="13" t="s">
        <v>2502</v>
      </c>
      <c r="I73" s="13" t="s">
        <v>9324</v>
      </c>
      <c r="J73" s="13" t="s">
        <v>9331</v>
      </c>
      <c r="K73" s="13"/>
      <c r="L73" s="13" t="s">
        <v>2502</v>
      </c>
      <c r="M73" s="13" t="s">
        <v>2502</v>
      </c>
      <c r="N73" s="13"/>
      <c r="O73" s="13" t="s">
        <v>2502</v>
      </c>
      <c r="P73" s="13"/>
      <c r="Q73" s="13"/>
    </row>
    <row r="74" spans="1:17" x14ac:dyDescent="0.25">
      <c r="A74" t="s">
        <v>9273</v>
      </c>
      <c r="B74" s="244" cm="1">
        <f t="array" ref="B74">IF(ROW() &lt; ROW(INDEX(initialConditions[experiment_ID],ROWS(initialConditions[experiment_ID]))), COUNTIF(INDEX(initialConditions[experiment_ID],1):initialConditions[[#This Row],[experiment_ID]],initialConditions[[#This Row],[experiment_ID]]), "")</f>
        <v>2</v>
      </c>
      <c r="C74" t="s">
        <v>9338</v>
      </c>
      <c r="D74" s="13" t="s">
        <v>9334</v>
      </c>
      <c r="E74" s="13" t="s">
        <v>2502</v>
      </c>
      <c r="F74" s="13"/>
      <c r="G74" s="13" t="s">
        <v>9319</v>
      </c>
      <c r="H74" s="13" t="s">
        <v>2502</v>
      </c>
      <c r="I74" s="13" t="s">
        <v>9324</v>
      </c>
      <c r="J74" s="13" t="s">
        <v>9332</v>
      </c>
      <c r="K74" s="13"/>
      <c r="L74" s="13" t="s">
        <v>2502</v>
      </c>
      <c r="M74" s="13" t="s">
        <v>2502</v>
      </c>
      <c r="N74" s="13"/>
      <c r="O74" s="13" t="s">
        <v>2502</v>
      </c>
      <c r="P74" s="13"/>
      <c r="Q74" s="13"/>
    </row>
    <row r="75" spans="1:17" x14ac:dyDescent="0.25">
      <c r="A75" t="s">
        <v>9273</v>
      </c>
      <c r="B75" s="244" cm="1">
        <f t="array" ref="B75">IF(ROW() &lt; ROW(INDEX(initialConditions[experiment_ID],ROWS(initialConditions[experiment_ID]))), COUNTIF(INDEX(initialConditions[experiment_ID],1):initialConditions[[#This Row],[experiment_ID]],initialConditions[[#This Row],[experiment_ID]]), "")</f>
        <v>1</v>
      </c>
      <c r="C75" t="s">
        <v>9339</v>
      </c>
      <c r="D75" s="13" t="s">
        <v>9334</v>
      </c>
      <c r="E75" s="13" t="s">
        <v>2502</v>
      </c>
      <c r="F75" s="13"/>
      <c r="G75" s="13" t="s">
        <v>9319</v>
      </c>
      <c r="H75" s="13" t="s">
        <v>2502</v>
      </c>
      <c r="I75" s="13" t="s">
        <v>9324</v>
      </c>
      <c r="J75" s="13" t="s">
        <v>9333</v>
      </c>
      <c r="K75" s="13"/>
      <c r="L75" s="13" t="s">
        <v>2502</v>
      </c>
      <c r="M75" s="13" t="s">
        <v>2502</v>
      </c>
      <c r="N75" s="13"/>
      <c r="O75" s="13" t="s">
        <v>2502</v>
      </c>
      <c r="P75" s="13"/>
      <c r="Q75" s="13"/>
    </row>
    <row r="76" spans="1:17" x14ac:dyDescent="0.25">
      <c r="A76" t="s">
        <v>9273</v>
      </c>
      <c r="B76" s="244" cm="1">
        <f t="array" ref="B76">IF(ROW() &lt; ROW(INDEX(initialConditions[experiment_ID],ROWS(initialConditions[experiment_ID]))), COUNTIF(INDEX(initialConditions[experiment_ID],1):initialConditions[[#This Row],[experiment_ID]],initialConditions[[#This Row],[experiment_ID]]), "")</f>
        <v>2</v>
      </c>
      <c r="C76" t="s">
        <v>9340</v>
      </c>
      <c r="D76" s="13" t="s">
        <v>9334</v>
      </c>
      <c r="E76" s="13" t="s">
        <v>2502</v>
      </c>
      <c r="F76" s="13"/>
      <c r="G76" s="13" t="s">
        <v>9319</v>
      </c>
      <c r="H76" s="13" t="s">
        <v>2502</v>
      </c>
      <c r="I76" s="13" t="s">
        <v>9325</v>
      </c>
      <c r="J76" s="13" t="s">
        <v>9331</v>
      </c>
      <c r="K76" s="13"/>
      <c r="L76" s="13" t="s">
        <v>2502</v>
      </c>
      <c r="M76" s="13" t="s">
        <v>2502</v>
      </c>
      <c r="N76" s="13"/>
      <c r="O76" s="13" t="s">
        <v>2502</v>
      </c>
      <c r="P76" s="13"/>
      <c r="Q76" s="13"/>
    </row>
    <row r="77" spans="1:17" x14ac:dyDescent="0.25">
      <c r="A77" t="s">
        <v>9273</v>
      </c>
      <c r="B77" s="244" cm="1">
        <f t="array" ref="B77">IF(ROW() &lt; ROW(INDEX(initialConditions[experiment_ID],ROWS(initialConditions[experiment_ID]))), COUNTIF(INDEX(initialConditions[experiment_ID],1):initialConditions[[#This Row],[experiment_ID]],initialConditions[[#This Row],[experiment_ID]]), "")</f>
        <v>1</v>
      </c>
      <c r="C77" t="s">
        <v>9341</v>
      </c>
      <c r="D77" s="13" t="s">
        <v>9334</v>
      </c>
      <c r="E77" s="13" t="s">
        <v>2502</v>
      </c>
      <c r="F77" s="13"/>
      <c r="G77" s="13" t="s">
        <v>9319</v>
      </c>
      <c r="H77" s="13" t="s">
        <v>2502</v>
      </c>
      <c r="I77" s="13" t="s">
        <v>9325</v>
      </c>
      <c r="J77" s="13" t="s">
        <v>9332</v>
      </c>
      <c r="K77" s="13"/>
      <c r="L77" s="13" t="s">
        <v>2502</v>
      </c>
      <c r="M77" s="13" t="s">
        <v>2502</v>
      </c>
      <c r="N77" s="13"/>
      <c r="O77" s="13" t="s">
        <v>2502</v>
      </c>
      <c r="P77" s="13"/>
      <c r="Q77" s="13"/>
    </row>
    <row r="78" spans="1:17" x14ac:dyDescent="0.25">
      <c r="A78" t="s">
        <v>9273</v>
      </c>
      <c r="B78" s="244" cm="1">
        <f t="array" ref="B78">IF(ROW() &lt; ROW(INDEX(initialConditions[experiment_ID],ROWS(initialConditions[experiment_ID]))), COUNTIF(INDEX(initialConditions[experiment_ID],1):initialConditions[[#This Row],[experiment_ID]],initialConditions[[#This Row],[experiment_ID]]), "")</f>
        <v>2</v>
      </c>
      <c r="C78" t="s">
        <v>9342</v>
      </c>
      <c r="D78" s="13" t="s">
        <v>9334</v>
      </c>
      <c r="E78" s="13" t="s">
        <v>2502</v>
      </c>
      <c r="F78" s="13"/>
      <c r="G78" s="13" t="s">
        <v>9319</v>
      </c>
      <c r="H78" s="13" t="s">
        <v>2502</v>
      </c>
      <c r="I78" s="13" t="s">
        <v>9325</v>
      </c>
      <c r="J78" s="13" t="s">
        <v>9333</v>
      </c>
      <c r="K78" s="13"/>
      <c r="L78" s="13" t="s">
        <v>2502</v>
      </c>
      <c r="M78" s="13" t="s">
        <v>2502</v>
      </c>
      <c r="N78" s="13"/>
      <c r="O78" s="13" t="s">
        <v>2502</v>
      </c>
      <c r="P78" s="13"/>
      <c r="Q78" s="13"/>
    </row>
    <row r="79" spans="1:17" x14ac:dyDescent="0.25">
      <c r="A79" t="s">
        <v>9274</v>
      </c>
      <c r="B79" s="244" cm="1">
        <f t="array" ref="B79">IF(ROW() &lt; ROW(INDEX(initialConditions[experiment_ID],ROWS(initialConditions[experiment_ID]))), COUNTIF(INDEX(initialConditions[experiment_ID],1):initialConditions[[#This Row],[experiment_ID]],initialConditions[[#This Row],[experiment_ID]]), "")</f>
        <v>1</v>
      </c>
      <c r="C79" t="s">
        <v>9335</v>
      </c>
      <c r="D79" s="13" t="s">
        <v>9334</v>
      </c>
      <c r="E79" s="13" t="s">
        <v>2502</v>
      </c>
      <c r="F79" s="13"/>
      <c r="G79" s="13" t="s">
        <v>9315</v>
      </c>
      <c r="H79" s="13" t="s">
        <v>2502</v>
      </c>
      <c r="I79" s="13" t="s">
        <v>9324</v>
      </c>
      <c r="J79" s="13" t="s">
        <v>9316</v>
      </c>
      <c r="K79" s="13"/>
      <c r="L79" s="13" t="s">
        <v>2502</v>
      </c>
      <c r="M79" s="13" t="s">
        <v>2502</v>
      </c>
      <c r="N79" s="13"/>
      <c r="O79" s="13" t="s">
        <v>2502</v>
      </c>
      <c r="P79" s="13"/>
      <c r="Q79" s="13"/>
    </row>
    <row r="80" spans="1:17" x14ac:dyDescent="0.25">
      <c r="A80" t="s">
        <v>9274</v>
      </c>
      <c r="B80" s="244" cm="1">
        <f t="array" ref="B80">IF(ROW() &lt; ROW(INDEX(initialConditions[experiment_ID],ROWS(initialConditions[experiment_ID]))), COUNTIF(INDEX(initialConditions[experiment_ID],1):initialConditions[[#This Row],[experiment_ID]],initialConditions[[#This Row],[experiment_ID]]), "")</f>
        <v>1</v>
      </c>
      <c r="C80" t="s">
        <v>9336</v>
      </c>
      <c r="D80" s="13" t="s">
        <v>9334</v>
      </c>
      <c r="E80" s="13" t="s">
        <v>2502</v>
      </c>
      <c r="F80" s="13"/>
      <c r="G80" s="13" t="s">
        <v>9319</v>
      </c>
      <c r="H80" s="13" t="s">
        <v>2502</v>
      </c>
      <c r="I80" s="13" t="s">
        <v>9324</v>
      </c>
      <c r="J80" s="13" t="s">
        <v>9316</v>
      </c>
      <c r="K80" s="13"/>
      <c r="L80" s="13" t="s">
        <v>2502</v>
      </c>
      <c r="M80" s="13" t="s">
        <v>2502</v>
      </c>
      <c r="N80" s="13"/>
      <c r="O80" s="13" t="s">
        <v>2502</v>
      </c>
      <c r="P80" s="13"/>
      <c r="Q80" s="13"/>
    </row>
    <row r="81" spans="1:17" x14ac:dyDescent="0.25">
      <c r="A81" t="s">
        <v>9274</v>
      </c>
      <c r="B81" s="244" cm="1">
        <f t="array" ref="B81">IF(ROW() &lt; ROW(INDEX(initialConditions[experiment_ID],ROWS(initialConditions[experiment_ID]))), COUNTIF(INDEX(initialConditions[experiment_ID],1):initialConditions[[#This Row],[experiment_ID]],initialConditions[[#This Row],[experiment_ID]]), "")</f>
        <v>1</v>
      </c>
      <c r="C81" t="s">
        <v>9337</v>
      </c>
      <c r="D81" s="13" t="s">
        <v>9334</v>
      </c>
      <c r="E81" s="13" t="s">
        <v>2502</v>
      </c>
      <c r="F81" s="13"/>
      <c r="G81" s="13" t="s">
        <v>9319</v>
      </c>
      <c r="H81" s="13" t="s">
        <v>2502</v>
      </c>
      <c r="I81" s="13" t="s">
        <v>9324</v>
      </c>
      <c r="J81" s="13" t="s">
        <v>9331</v>
      </c>
      <c r="K81" s="13"/>
      <c r="L81" s="13" t="s">
        <v>2502</v>
      </c>
      <c r="M81" s="13" t="s">
        <v>2502</v>
      </c>
      <c r="N81" s="13"/>
      <c r="O81" s="13" t="s">
        <v>2502</v>
      </c>
      <c r="P81" s="13"/>
      <c r="Q81" s="13"/>
    </row>
    <row r="82" spans="1:17" x14ac:dyDescent="0.25">
      <c r="A82" t="s">
        <v>9274</v>
      </c>
      <c r="B82" s="244" cm="1">
        <f t="array" ref="B82">IF(ROW() &lt; ROW(INDEX(initialConditions[experiment_ID],ROWS(initialConditions[experiment_ID]))), COUNTIF(INDEX(initialConditions[experiment_ID],1):initialConditions[[#This Row],[experiment_ID]],initialConditions[[#This Row],[experiment_ID]]), "")</f>
        <v>1</v>
      </c>
      <c r="C82" t="s">
        <v>9338</v>
      </c>
      <c r="D82" s="13" t="s">
        <v>9334</v>
      </c>
      <c r="E82" s="13" t="s">
        <v>2502</v>
      </c>
      <c r="F82" s="13"/>
      <c r="G82" s="13" t="s">
        <v>9319</v>
      </c>
      <c r="H82" s="13" t="s">
        <v>2502</v>
      </c>
      <c r="I82" s="13" t="s">
        <v>9324</v>
      </c>
      <c r="J82" s="13" t="s">
        <v>9332</v>
      </c>
      <c r="K82" s="13"/>
      <c r="L82" s="13" t="s">
        <v>2502</v>
      </c>
      <c r="M82" s="13" t="s">
        <v>2502</v>
      </c>
      <c r="N82" s="13"/>
      <c r="O82" s="13" t="s">
        <v>2502</v>
      </c>
      <c r="P82" s="13"/>
      <c r="Q82" s="13"/>
    </row>
    <row r="83" spans="1:17" x14ac:dyDescent="0.25">
      <c r="A83" t="s">
        <v>9274</v>
      </c>
      <c r="B83" s="244" cm="1">
        <f t="array" ref="B83">IF(ROW() &lt; ROW(INDEX(initialConditions[experiment_ID],ROWS(initialConditions[experiment_ID]))), COUNTIF(INDEX(initialConditions[experiment_ID],1):initialConditions[[#This Row],[experiment_ID]],initialConditions[[#This Row],[experiment_ID]]), "")</f>
        <v>1</v>
      </c>
      <c r="C83" t="s">
        <v>9339</v>
      </c>
      <c r="D83" s="13" t="s">
        <v>9334</v>
      </c>
      <c r="E83" s="13" t="s">
        <v>2502</v>
      </c>
      <c r="F83" s="13"/>
      <c r="G83" s="13" t="s">
        <v>9319</v>
      </c>
      <c r="H83" s="13" t="s">
        <v>2502</v>
      </c>
      <c r="I83" s="13" t="s">
        <v>9324</v>
      </c>
      <c r="J83" s="13" t="s">
        <v>9333</v>
      </c>
      <c r="K83" s="13"/>
      <c r="L83" s="13" t="s">
        <v>2502</v>
      </c>
      <c r="M83" s="13" t="s">
        <v>2502</v>
      </c>
      <c r="N83" s="13"/>
      <c r="O83" s="13" t="s">
        <v>2502</v>
      </c>
      <c r="P83" s="13"/>
      <c r="Q83" s="13"/>
    </row>
    <row r="84" spans="1:17" x14ac:dyDescent="0.25">
      <c r="A84" t="s">
        <v>9274</v>
      </c>
      <c r="B84" s="244" cm="1">
        <f t="array" ref="B84">IF(ROW() &lt; ROW(INDEX(initialConditions[experiment_ID],ROWS(initialConditions[experiment_ID]))), COUNTIF(INDEX(initialConditions[experiment_ID],1):initialConditions[[#This Row],[experiment_ID]],initialConditions[[#This Row],[experiment_ID]]), "")</f>
        <v>1</v>
      </c>
      <c r="C84" t="s">
        <v>9340</v>
      </c>
      <c r="D84" s="13" t="s">
        <v>9334</v>
      </c>
      <c r="E84" s="13" t="s">
        <v>2502</v>
      </c>
      <c r="F84" s="13"/>
      <c r="G84" s="13" t="s">
        <v>9319</v>
      </c>
      <c r="H84" s="13" t="s">
        <v>2502</v>
      </c>
      <c r="I84" s="13" t="s">
        <v>9325</v>
      </c>
      <c r="J84" s="13" t="s">
        <v>9331</v>
      </c>
      <c r="K84" s="13"/>
      <c r="L84" s="13" t="s">
        <v>2502</v>
      </c>
      <c r="M84" s="13" t="s">
        <v>2502</v>
      </c>
      <c r="N84" s="13"/>
      <c r="O84" s="13" t="s">
        <v>2502</v>
      </c>
      <c r="P84" s="13"/>
      <c r="Q84" s="13"/>
    </row>
    <row r="85" spans="1:17" x14ac:dyDescent="0.25">
      <c r="A85" t="s">
        <v>9274</v>
      </c>
      <c r="B85" s="244" cm="1">
        <f t="array" ref="B85">IF(ROW() &lt; ROW(INDEX(initialConditions[experiment_ID],ROWS(initialConditions[experiment_ID]))), COUNTIF(INDEX(initialConditions[experiment_ID],1):initialConditions[[#This Row],[experiment_ID]],initialConditions[[#This Row],[experiment_ID]]), "")</f>
        <v>1</v>
      </c>
      <c r="C85" t="s">
        <v>9341</v>
      </c>
      <c r="D85" s="13" t="s">
        <v>9334</v>
      </c>
      <c r="E85" s="13" t="s">
        <v>2502</v>
      </c>
      <c r="F85" s="13"/>
      <c r="G85" s="13" t="s">
        <v>9319</v>
      </c>
      <c r="H85" s="13" t="s">
        <v>2502</v>
      </c>
      <c r="I85" s="13" t="s">
        <v>9325</v>
      </c>
      <c r="J85" s="13" t="s">
        <v>9332</v>
      </c>
      <c r="K85" s="13"/>
      <c r="L85" s="13" t="s">
        <v>2502</v>
      </c>
      <c r="M85" s="13" t="s">
        <v>2502</v>
      </c>
      <c r="N85" s="13"/>
      <c r="O85" s="13" t="s">
        <v>2502</v>
      </c>
      <c r="P85" s="13"/>
      <c r="Q85" s="13"/>
    </row>
    <row r="86" spans="1:17" x14ac:dyDescent="0.25">
      <c r="A86" t="s">
        <v>9274</v>
      </c>
      <c r="B86" s="244" cm="1">
        <f t="array" ref="B86">IF(ROW() &lt; ROW(INDEX(initialConditions[experiment_ID],ROWS(initialConditions[experiment_ID]))), COUNTIF(INDEX(initialConditions[experiment_ID],1):initialConditions[[#This Row],[experiment_ID]],initialConditions[[#This Row],[experiment_ID]]), "")</f>
        <v>1</v>
      </c>
      <c r="C86" t="s">
        <v>9342</v>
      </c>
      <c r="D86" s="13" t="s">
        <v>9334</v>
      </c>
      <c r="E86" s="13" t="s">
        <v>2502</v>
      </c>
      <c r="F86" s="13"/>
      <c r="G86" s="13" t="s">
        <v>9319</v>
      </c>
      <c r="H86" s="13" t="s">
        <v>2502</v>
      </c>
      <c r="I86" s="13" t="s">
        <v>9325</v>
      </c>
      <c r="J86" s="13" t="s">
        <v>9333</v>
      </c>
      <c r="K86" s="13"/>
      <c r="L86" s="13" t="s">
        <v>2502</v>
      </c>
      <c r="M86" s="13" t="s">
        <v>2502</v>
      </c>
      <c r="N86" s="13"/>
      <c r="O86" s="13" t="s">
        <v>2502</v>
      </c>
      <c r="P86" s="13"/>
      <c r="Q86" s="13"/>
    </row>
    <row r="87" spans="1:17" x14ac:dyDescent="0.25">
      <c r="A87" t="s">
        <v>9275</v>
      </c>
      <c r="B87" s="244" cm="1">
        <f t="array" ref="B87">IF(ROW() &lt; ROW(INDEX(initialConditions[experiment_ID],ROWS(initialConditions[experiment_ID]))), COUNTIF(INDEX(initialConditions[experiment_ID],1):initialConditions[[#This Row],[experiment_ID]],initialConditions[[#This Row],[experiment_ID]]), "")</f>
        <v>1</v>
      </c>
      <c r="C87" t="s">
        <v>9335</v>
      </c>
      <c r="D87" s="13" t="s">
        <v>9334</v>
      </c>
      <c r="E87" s="13" t="s">
        <v>2502</v>
      </c>
      <c r="F87" s="13"/>
      <c r="G87" s="13" t="s">
        <v>9315</v>
      </c>
      <c r="H87" s="13" t="s">
        <v>2502</v>
      </c>
      <c r="I87" s="13" t="s">
        <v>9324</v>
      </c>
      <c r="J87" s="13" t="s">
        <v>9316</v>
      </c>
      <c r="K87" s="13"/>
      <c r="L87" s="13" t="s">
        <v>2502</v>
      </c>
      <c r="M87" s="13" t="s">
        <v>2502</v>
      </c>
      <c r="N87" s="13"/>
      <c r="O87" s="13" t="s">
        <v>2502</v>
      </c>
      <c r="P87" s="13"/>
      <c r="Q87" s="13"/>
    </row>
    <row r="88" spans="1:17" x14ac:dyDescent="0.25">
      <c r="A88" t="s">
        <v>9275</v>
      </c>
      <c r="B88" s="244" cm="1">
        <f t="array" ref="B88">IF(ROW() &lt; ROW(INDEX(initialConditions[experiment_ID],ROWS(initialConditions[experiment_ID]))), COUNTIF(INDEX(initialConditions[experiment_ID],1):initialConditions[[#This Row],[experiment_ID]],initialConditions[[#This Row],[experiment_ID]]), "")</f>
        <v>1</v>
      </c>
      <c r="C88" t="s">
        <v>9336</v>
      </c>
      <c r="D88" s="13" t="s">
        <v>9334</v>
      </c>
      <c r="E88" s="13" t="s">
        <v>2502</v>
      </c>
      <c r="F88" s="13"/>
      <c r="G88" s="13" t="s">
        <v>9319</v>
      </c>
      <c r="H88" s="13" t="s">
        <v>2502</v>
      </c>
      <c r="I88" s="13" t="s">
        <v>9324</v>
      </c>
      <c r="J88" s="13" t="s">
        <v>9316</v>
      </c>
      <c r="K88" s="13"/>
      <c r="L88" s="13" t="s">
        <v>2502</v>
      </c>
      <c r="M88" s="13" t="s">
        <v>2502</v>
      </c>
      <c r="N88" s="13"/>
      <c r="O88" s="13" t="s">
        <v>2502</v>
      </c>
      <c r="P88" s="13"/>
      <c r="Q88" s="13"/>
    </row>
    <row r="89" spans="1:17" x14ac:dyDescent="0.25">
      <c r="A89" t="s">
        <v>9275</v>
      </c>
      <c r="B89" s="244" cm="1">
        <f t="array" ref="B89">IF(ROW() &lt; ROW(INDEX(initialConditions[experiment_ID],ROWS(initialConditions[experiment_ID]))), COUNTIF(INDEX(initialConditions[experiment_ID],1):initialConditions[[#This Row],[experiment_ID]],initialConditions[[#This Row],[experiment_ID]]), "")</f>
        <v>1</v>
      </c>
      <c r="C89" t="s">
        <v>9337</v>
      </c>
      <c r="D89" s="13" t="s">
        <v>9334</v>
      </c>
      <c r="E89" s="13" t="s">
        <v>2502</v>
      </c>
      <c r="F89" s="13"/>
      <c r="G89" s="13" t="s">
        <v>9319</v>
      </c>
      <c r="H89" s="13" t="s">
        <v>2502</v>
      </c>
      <c r="I89" s="13" t="s">
        <v>9324</v>
      </c>
      <c r="J89" s="13" t="s">
        <v>9331</v>
      </c>
      <c r="K89" s="13"/>
      <c r="L89" s="13" t="s">
        <v>2502</v>
      </c>
      <c r="M89" s="13" t="s">
        <v>2502</v>
      </c>
      <c r="N89" s="13"/>
      <c r="O89" s="13" t="s">
        <v>2502</v>
      </c>
      <c r="P89" s="13"/>
      <c r="Q89" s="13"/>
    </row>
    <row r="90" spans="1:17" x14ac:dyDescent="0.25">
      <c r="A90" t="s">
        <v>9275</v>
      </c>
      <c r="B90" s="244" cm="1">
        <f t="array" ref="B90">IF(ROW() &lt; ROW(INDEX(initialConditions[experiment_ID],ROWS(initialConditions[experiment_ID]))), COUNTIF(INDEX(initialConditions[experiment_ID],1):initialConditions[[#This Row],[experiment_ID]],initialConditions[[#This Row],[experiment_ID]]), "")</f>
        <v>1</v>
      </c>
      <c r="C90" t="s">
        <v>9338</v>
      </c>
      <c r="D90" s="13" t="s">
        <v>9334</v>
      </c>
      <c r="E90" s="13" t="s">
        <v>2502</v>
      </c>
      <c r="F90" s="13"/>
      <c r="G90" s="13" t="s">
        <v>9319</v>
      </c>
      <c r="H90" s="13" t="s">
        <v>2502</v>
      </c>
      <c r="I90" s="13" t="s">
        <v>9324</v>
      </c>
      <c r="J90" s="13" t="s">
        <v>9332</v>
      </c>
      <c r="K90" s="13"/>
      <c r="L90" s="13" t="s">
        <v>2502</v>
      </c>
      <c r="M90" s="13" t="s">
        <v>2502</v>
      </c>
      <c r="N90" s="13"/>
      <c r="O90" s="13" t="s">
        <v>2502</v>
      </c>
      <c r="P90" s="13"/>
      <c r="Q90" s="13"/>
    </row>
    <row r="91" spans="1:17" x14ac:dyDescent="0.25">
      <c r="A91" t="s">
        <v>9275</v>
      </c>
      <c r="B91" s="244" cm="1">
        <f t="array" ref="B91">IF(ROW() &lt; ROW(INDEX(initialConditions[experiment_ID],ROWS(initialConditions[experiment_ID]))), COUNTIF(INDEX(initialConditions[experiment_ID],1):initialConditions[[#This Row],[experiment_ID]],initialConditions[[#This Row],[experiment_ID]]), "")</f>
        <v>1</v>
      </c>
      <c r="C91" t="s">
        <v>9339</v>
      </c>
      <c r="D91" s="13" t="s">
        <v>9334</v>
      </c>
      <c r="E91" s="13" t="s">
        <v>2502</v>
      </c>
      <c r="F91" s="13"/>
      <c r="G91" s="13" t="s">
        <v>9319</v>
      </c>
      <c r="H91" s="13" t="s">
        <v>2502</v>
      </c>
      <c r="I91" s="13" t="s">
        <v>9324</v>
      </c>
      <c r="J91" s="13" t="s">
        <v>9333</v>
      </c>
      <c r="K91" s="13"/>
      <c r="L91" s="13" t="s">
        <v>2502</v>
      </c>
      <c r="M91" s="13" t="s">
        <v>2502</v>
      </c>
      <c r="N91" s="13"/>
      <c r="O91" s="13" t="s">
        <v>2502</v>
      </c>
      <c r="P91" s="13"/>
      <c r="Q91" s="13"/>
    </row>
    <row r="92" spans="1:17" x14ac:dyDescent="0.25">
      <c r="A92" t="s">
        <v>9275</v>
      </c>
      <c r="B92" s="244" cm="1">
        <f t="array" ref="B92">IF(ROW() &lt; ROW(INDEX(initialConditions[experiment_ID],ROWS(initialConditions[experiment_ID]))), COUNTIF(INDEX(initialConditions[experiment_ID],1):initialConditions[[#This Row],[experiment_ID]],initialConditions[[#This Row],[experiment_ID]]), "")</f>
        <v>1</v>
      </c>
      <c r="C92" t="s">
        <v>9340</v>
      </c>
      <c r="D92" s="13" t="s">
        <v>9334</v>
      </c>
      <c r="E92" s="13" t="s">
        <v>2502</v>
      </c>
      <c r="F92" s="13"/>
      <c r="G92" s="13" t="s">
        <v>9319</v>
      </c>
      <c r="H92" s="13" t="s">
        <v>2502</v>
      </c>
      <c r="I92" s="13" t="s">
        <v>9325</v>
      </c>
      <c r="J92" s="13" t="s">
        <v>9331</v>
      </c>
      <c r="K92" s="13"/>
      <c r="L92" s="13" t="s">
        <v>2502</v>
      </c>
      <c r="M92" s="13" t="s">
        <v>2502</v>
      </c>
      <c r="N92" s="13"/>
      <c r="O92" s="13" t="s">
        <v>2502</v>
      </c>
      <c r="P92" s="13"/>
      <c r="Q92" s="13"/>
    </row>
    <row r="93" spans="1:17" x14ac:dyDescent="0.25">
      <c r="A93" t="s">
        <v>9275</v>
      </c>
      <c r="B93" s="244" cm="1">
        <f t="array" ref="B93">IF(ROW() &lt; ROW(INDEX(initialConditions[experiment_ID],ROWS(initialConditions[experiment_ID]))), COUNTIF(INDEX(initialConditions[experiment_ID],1):initialConditions[[#This Row],[experiment_ID]],initialConditions[[#This Row],[experiment_ID]]), "")</f>
        <v>1</v>
      </c>
      <c r="C93" t="s">
        <v>9341</v>
      </c>
      <c r="D93" s="13" t="s">
        <v>9334</v>
      </c>
      <c r="E93" s="13" t="s">
        <v>2502</v>
      </c>
      <c r="F93" s="13"/>
      <c r="G93" s="13" t="s">
        <v>9319</v>
      </c>
      <c r="H93" s="13" t="s">
        <v>2502</v>
      </c>
      <c r="I93" s="13" t="s">
        <v>9325</v>
      </c>
      <c r="J93" s="13" t="s">
        <v>9332</v>
      </c>
      <c r="K93" s="13"/>
      <c r="L93" s="13" t="s">
        <v>2502</v>
      </c>
      <c r="M93" s="13" t="s">
        <v>2502</v>
      </c>
      <c r="N93" s="13"/>
      <c r="O93" s="13" t="s">
        <v>2502</v>
      </c>
      <c r="P93" s="13"/>
      <c r="Q93" s="13"/>
    </row>
    <row r="94" spans="1:17" x14ac:dyDescent="0.25">
      <c r="A94" t="s">
        <v>9275</v>
      </c>
      <c r="B94" s="244" cm="1">
        <f t="array" ref="B94">IF(ROW() &lt; ROW(INDEX(initialConditions[experiment_ID],ROWS(initialConditions[experiment_ID]))), COUNTIF(INDEX(initialConditions[experiment_ID],1):initialConditions[[#This Row],[experiment_ID]],initialConditions[[#This Row],[experiment_ID]]), "")</f>
        <v>1</v>
      </c>
      <c r="C94" t="s">
        <v>9342</v>
      </c>
      <c r="D94" s="13" t="s">
        <v>9334</v>
      </c>
      <c r="E94" s="13" t="s">
        <v>2502</v>
      </c>
      <c r="F94" s="13"/>
      <c r="G94" s="13" t="s">
        <v>9319</v>
      </c>
      <c r="H94" s="13" t="s">
        <v>2502</v>
      </c>
      <c r="I94" s="13" t="s">
        <v>9325</v>
      </c>
      <c r="J94" s="13" t="s">
        <v>9333</v>
      </c>
      <c r="K94" s="13"/>
      <c r="L94" s="13" t="s">
        <v>2502</v>
      </c>
      <c r="M94" s="13" t="s">
        <v>2502</v>
      </c>
      <c r="N94" s="13"/>
      <c r="O94" s="13" t="s">
        <v>2502</v>
      </c>
      <c r="P94" s="13"/>
      <c r="Q94" s="13"/>
    </row>
    <row r="95" spans="1:17" x14ac:dyDescent="0.25">
      <c r="A95" t="s">
        <v>9276</v>
      </c>
      <c r="B95" s="244" cm="1">
        <f t="array" ref="B95">IF(ROW() &lt; ROW(INDEX(initialConditions[experiment_ID],ROWS(initialConditions[experiment_ID]))), COUNTIF(INDEX(initialConditions[experiment_ID],1):initialConditions[[#This Row],[experiment_ID]],initialConditions[[#This Row],[experiment_ID]]), "")</f>
        <v>1</v>
      </c>
      <c r="C95" t="s">
        <v>9335</v>
      </c>
      <c r="D95" s="13" t="s">
        <v>9334</v>
      </c>
      <c r="E95" s="13" t="s">
        <v>2502</v>
      </c>
      <c r="F95" s="13"/>
      <c r="G95" s="13" t="s">
        <v>9315</v>
      </c>
      <c r="H95" s="13" t="s">
        <v>2502</v>
      </c>
      <c r="I95" s="13" t="s">
        <v>9324</v>
      </c>
      <c r="J95" s="13" t="s">
        <v>9316</v>
      </c>
      <c r="K95" s="13"/>
      <c r="L95" s="13" t="s">
        <v>2502</v>
      </c>
      <c r="M95" s="13" t="s">
        <v>2502</v>
      </c>
      <c r="N95" s="13"/>
      <c r="O95" s="13" t="s">
        <v>2502</v>
      </c>
      <c r="P95" s="13"/>
      <c r="Q95" s="13"/>
    </row>
    <row r="96" spans="1:17" x14ac:dyDescent="0.25">
      <c r="A96" t="s">
        <v>9276</v>
      </c>
      <c r="B96" s="244" cm="1">
        <f t="array" ref="B96">IF(ROW() &lt; ROW(INDEX(initialConditions[experiment_ID],ROWS(initialConditions[experiment_ID]))), COUNTIF(INDEX(initialConditions[experiment_ID],1):initialConditions[[#This Row],[experiment_ID]],initialConditions[[#This Row],[experiment_ID]]), "")</f>
        <v>1</v>
      </c>
      <c r="C96" t="s">
        <v>9336</v>
      </c>
      <c r="D96" s="13" t="s">
        <v>9334</v>
      </c>
      <c r="E96" s="13" t="s">
        <v>2502</v>
      </c>
      <c r="F96" s="13"/>
      <c r="G96" s="13" t="s">
        <v>9319</v>
      </c>
      <c r="H96" s="13" t="s">
        <v>2502</v>
      </c>
      <c r="I96" s="13" t="s">
        <v>9324</v>
      </c>
      <c r="J96" s="13" t="s">
        <v>9316</v>
      </c>
      <c r="K96" s="13"/>
      <c r="L96" s="13" t="s">
        <v>2502</v>
      </c>
      <c r="M96" s="13" t="s">
        <v>2502</v>
      </c>
      <c r="N96" s="13"/>
      <c r="O96" s="13" t="s">
        <v>2502</v>
      </c>
      <c r="P96" s="13"/>
      <c r="Q96" s="13"/>
    </row>
    <row r="97" spans="1:17" x14ac:dyDescent="0.25">
      <c r="A97" t="s">
        <v>9276</v>
      </c>
      <c r="B97" s="244" cm="1">
        <f t="array" ref="B97">IF(ROW() &lt; ROW(INDEX(initialConditions[experiment_ID],ROWS(initialConditions[experiment_ID]))), COUNTIF(INDEX(initialConditions[experiment_ID],1):initialConditions[[#This Row],[experiment_ID]],initialConditions[[#This Row],[experiment_ID]]), "")</f>
        <v>1</v>
      </c>
      <c r="C97" t="s">
        <v>9337</v>
      </c>
      <c r="D97" s="13" t="s">
        <v>9334</v>
      </c>
      <c r="E97" s="13" t="s">
        <v>2502</v>
      </c>
      <c r="F97" s="13"/>
      <c r="G97" s="13" t="s">
        <v>9319</v>
      </c>
      <c r="H97" s="13" t="s">
        <v>2502</v>
      </c>
      <c r="I97" s="13" t="s">
        <v>9324</v>
      </c>
      <c r="J97" s="13" t="s">
        <v>9331</v>
      </c>
      <c r="K97" s="13"/>
      <c r="L97" s="13" t="s">
        <v>2502</v>
      </c>
      <c r="M97" s="13" t="s">
        <v>2502</v>
      </c>
      <c r="N97" s="13"/>
      <c r="O97" s="13" t="s">
        <v>2502</v>
      </c>
      <c r="P97" s="13"/>
      <c r="Q97" s="13"/>
    </row>
    <row r="98" spans="1:17" x14ac:dyDescent="0.25">
      <c r="A98" t="s">
        <v>9276</v>
      </c>
      <c r="B98" s="244" cm="1">
        <f t="array" ref="B98">IF(ROW() &lt; ROW(INDEX(initialConditions[experiment_ID],ROWS(initialConditions[experiment_ID]))), COUNTIF(INDEX(initialConditions[experiment_ID],1):initialConditions[[#This Row],[experiment_ID]],initialConditions[[#This Row],[experiment_ID]]), "")</f>
        <v>1</v>
      </c>
      <c r="C98" t="s">
        <v>9338</v>
      </c>
      <c r="D98" s="13" t="s">
        <v>9334</v>
      </c>
      <c r="E98" s="13" t="s">
        <v>2502</v>
      </c>
      <c r="F98" s="13"/>
      <c r="G98" s="13" t="s">
        <v>9319</v>
      </c>
      <c r="H98" s="13" t="s">
        <v>2502</v>
      </c>
      <c r="I98" s="13" t="s">
        <v>9324</v>
      </c>
      <c r="J98" s="13" t="s">
        <v>9332</v>
      </c>
      <c r="K98" s="13"/>
      <c r="L98" s="13" t="s">
        <v>2502</v>
      </c>
      <c r="M98" s="13" t="s">
        <v>2502</v>
      </c>
      <c r="N98" s="13"/>
      <c r="O98" s="13" t="s">
        <v>2502</v>
      </c>
      <c r="P98" s="13"/>
      <c r="Q98" s="13"/>
    </row>
    <row r="99" spans="1:17" x14ac:dyDescent="0.25">
      <c r="A99" t="s">
        <v>9276</v>
      </c>
      <c r="B99" s="244" cm="1">
        <f t="array" ref="B99">IF(ROW() &lt; ROW(INDEX(initialConditions[experiment_ID],ROWS(initialConditions[experiment_ID]))), COUNTIF(INDEX(initialConditions[experiment_ID],1):initialConditions[[#This Row],[experiment_ID]],initialConditions[[#This Row],[experiment_ID]]), "")</f>
        <v>1</v>
      </c>
      <c r="C99" t="s">
        <v>9339</v>
      </c>
      <c r="D99" s="13" t="s">
        <v>9334</v>
      </c>
      <c r="E99" s="13" t="s">
        <v>2502</v>
      </c>
      <c r="F99" s="13"/>
      <c r="G99" s="13" t="s">
        <v>9319</v>
      </c>
      <c r="H99" s="13" t="s">
        <v>2502</v>
      </c>
      <c r="I99" s="13" t="s">
        <v>9324</v>
      </c>
      <c r="J99" s="13" t="s">
        <v>9333</v>
      </c>
      <c r="K99" s="13"/>
      <c r="L99" s="13" t="s">
        <v>2502</v>
      </c>
      <c r="M99" s="13" t="s">
        <v>2502</v>
      </c>
      <c r="N99" s="13"/>
      <c r="O99" s="13" t="s">
        <v>2502</v>
      </c>
      <c r="P99" s="13"/>
      <c r="Q99" s="13"/>
    </row>
    <row r="100" spans="1:17" x14ac:dyDescent="0.25">
      <c r="A100" t="s">
        <v>9276</v>
      </c>
      <c r="B100" s="244" cm="1">
        <f t="array" ref="B100">IF(ROW() &lt; ROW(INDEX(initialConditions[experiment_ID],ROWS(initialConditions[experiment_ID]))), COUNTIF(INDEX(initialConditions[experiment_ID],1):initialConditions[[#This Row],[experiment_ID]],initialConditions[[#This Row],[experiment_ID]]), "")</f>
        <v>1</v>
      </c>
      <c r="C100" t="s">
        <v>9340</v>
      </c>
      <c r="D100" s="13" t="s">
        <v>9334</v>
      </c>
      <c r="E100" s="13" t="s">
        <v>2502</v>
      </c>
      <c r="F100" s="13"/>
      <c r="G100" s="13" t="s">
        <v>9319</v>
      </c>
      <c r="H100" s="13" t="s">
        <v>2502</v>
      </c>
      <c r="I100" s="13" t="s">
        <v>9325</v>
      </c>
      <c r="J100" s="13" t="s">
        <v>9331</v>
      </c>
      <c r="K100" s="13"/>
      <c r="L100" s="13" t="s">
        <v>2502</v>
      </c>
      <c r="M100" s="13" t="s">
        <v>2502</v>
      </c>
      <c r="N100" s="13"/>
      <c r="O100" s="13" t="s">
        <v>2502</v>
      </c>
      <c r="P100" s="13"/>
      <c r="Q100" s="13"/>
    </row>
    <row r="101" spans="1:17" x14ac:dyDescent="0.25">
      <c r="A101" t="s">
        <v>9276</v>
      </c>
      <c r="B101" s="244" cm="1">
        <f t="array" ref="B101">IF(ROW() &lt; ROW(INDEX(initialConditions[experiment_ID],ROWS(initialConditions[experiment_ID]))), COUNTIF(INDEX(initialConditions[experiment_ID],1):initialConditions[[#This Row],[experiment_ID]],initialConditions[[#This Row],[experiment_ID]]), "")</f>
        <v>1</v>
      </c>
      <c r="C101" t="s">
        <v>9341</v>
      </c>
      <c r="D101" s="13" t="s">
        <v>9334</v>
      </c>
      <c r="E101" s="13" t="s">
        <v>2502</v>
      </c>
      <c r="F101" s="13"/>
      <c r="G101" s="13" t="s">
        <v>9319</v>
      </c>
      <c r="H101" s="13" t="s">
        <v>2502</v>
      </c>
      <c r="I101" s="13" t="s">
        <v>9325</v>
      </c>
      <c r="J101" s="13" t="s">
        <v>9332</v>
      </c>
      <c r="K101" s="13"/>
      <c r="L101" s="13" t="s">
        <v>2502</v>
      </c>
      <c r="M101" s="13" t="s">
        <v>2502</v>
      </c>
      <c r="N101" s="13"/>
      <c r="O101" s="13" t="s">
        <v>2502</v>
      </c>
      <c r="P101" s="13"/>
      <c r="Q101" s="13"/>
    </row>
    <row r="102" spans="1:17" x14ac:dyDescent="0.25">
      <c r="A102" t="s">
        <v>9276</v>
      </c>
      <c r="B102" s="244" cm="1">
        <f t="array" ref="B102">IF(ROW() &lt; ROW(INDEX(initialConditions[experiment_ID],ROWS(initialConditions[experiment_ID]))), COUNTIF(INDEX(initialConditions[experiment_ID],1):initialConditions[[#This Row],[experiment_ID]],initialConditions[[#This Row],[experiment_ID]]), "")</f>
        <v>1</v>
      </c>
      <c r="C102" t="s">
        <v>9342</v>
      </c>
      <c r="D102" s="13" t="s">
        <v>9334</v>
      </c>
      <c r="E102" s="13" t="s">
        <v>2502</v>
      </c>
      <c r="F102" s="13"/>
      <c r="G102" s="13" t="s">
        <v>9319</v>
      </c>
      <c r="H102" s="13" t="s">
        <v>2502</v>
      </c>
      <c r="I102" s="13" t="s">
        <v>9325</v>
      </c>
      <c r="J102" s="13" t="s">
        <v>9333</v>
      </c>
      <c r="K102" s="13"/>
      <c r="L102" s="13" t="s">
        <v>2502</v>
      </c>
      <c r="M102" s="13" t="s">
        <v>2502</v>
      </c>
      <c r="N102" s="13"/>
      <c r="O102" s="13" t="s">
        <v>2502</v>
      </c>
      <c r="P102" s="13"/>
      <c r="Q102" s="13"/>
    </row>
    <row r="103" spans="1:17" x14ac:dyDescent="0.25">
      <c r="A103" t="s">
        <v>9277</v>
      </c>
      <c r="B103" s="244" cm="1">
        <f t="array" ref="B103">IF(ROW() &lt; ROW(INDEX(initialConditions[experiment_ID],ROWS(initialConditions[experiment_ID]))), COUNTIF(INDEX(initialConditions[experiment_ID],1):initialConditions[[#This Row],[experiment_ID]],initialConditions[[#This Row],[experiment_ID]]), "")</f>
        <v>1</v>
      </c>
      <c r="C103" t="s">
        <v>9335</v>
      </c>
      <c r="D103" s="13" t="s">
        <v>9334</v>
      </c>
      <c r="E103" s="13" t="s">
        <v>2502</v>
      </c>
      <c r="F103" s="13"/>
      <c r="G103" s="13" t="s">
        <v>9315</v>
      </c>
      <c r="H103" s="13" t="s">
        <v>2502</v>
      </c>
      <c r="I103" s="13" t="s">
        <v>9324</v>
      </c>
      <c r="J103" s="13" t="s">
        <v>9316</v>
      </c>
      <c r="K103" s="13"/>
      <c r="L103" s="13" t="s">
        <v>2502</v>
      </c>
      <c r="M103" s="13" t="s">
        <v>2502</v>
      </c>
      <c r="N103" s="13"/>
      <c r="O103" s="13" t="s">
        <v>2502</v>
      </c>
      <c r="P103" s="13"/>
      <c r="Q103" s="13"/>
    </row>
    <row r="104" spans="1:17" x14ac:dyDescent="0.25">
      <c r="A104" t="s">
        <v>9277</v>
      </c>
      <c r="B104" s="244" cm="1">
        <f t="array" ref="B104">IF(ROW() &lt; ROW(INDEX(initialConditions[experiment_ID],ROWS(initialConditions[experiment_ID]))), COUNTIF(INDEX(initialConditions[experiment_ID],1):initialConditions[[#This Row],[experiment_ID]],initialConditions[[#This Row],[experiment_ID]]), "")</f>
        <v>1</v>
      </c>
      <c r="C104" t="s">
        <v>9336</v>
      </c>
      <c r="D104" s="13" t="s">
        <v>9334</v>
      </c>
      <c r="E104" s="13" t="s">
        <v>2502</v>
      </c>
      <c r="F104" s="13"/>
      <c r="G104" s="13" t="s">
        <v>9319</v>
      </c>
      <c r="H104" s="13" t="s">
        <v>2502</v>
      </c>
      <c r="I104" s="13" t="s">
        <v>9324</v>
      </c>
      <c r="J104" s="13" t="s">
        <v>9316</v>
      </c>
      <c r="K104" s="13"/>
      <c r="L104" s="13" t="s">
        <v>2502</v>
      </c>
      <c r="M104" s="13" t="s">
        <v>2502</v>
      </c>
      <c r="N104" s="13"/>
      <c r="O104" s="13" t="s">
        <v>2502</v>
      </c>
      <c r="P104" s="13"/>
      <c r="Q104" s="13"/>
    </row>
    <row r="105" spans="1:17" x14ac:dyDescent="0.25">
      <c r="A105" t="s">
        <v>9277</v>
      </c>
      <c r="B105" s="244" cm="1">
        <f t="array" ref="B105">IF(ROW() &lt; ROW(INDEX(initialConditions[experiment_ID],ROWS(initialConditions[experiment_ID]))), COUNTIF(INDEX(initialConditions[experiment_ID],1):initialConditions[[#This Row],[experiment_ID]],initialConditions[[#This Row],[experiment_ID]]), "")</f>
        <v>1</v>
      </c>
      <c r="C105" t="s">
        <v>9337</v>
      </c>
      <c r="D105" s="13" t="s">
        <v>9334</v>
      </c>
      <c r="E105" s="13" t="s">
        <v>2502</v>
      </c>
      <c r="F105" s="13"/>
      <c r="G105" s="13" t="s">
        <v>9319</v>
      </c>
      <c r="H105" s="13" t="s">
        <v>2502</v>
      </c>
      <c r="I105" s="13" t="s">
        <v>9324</v>
      </c>
      <c r="J105" s="13" t="s">
        <v>9331</v>
      </c>
      <c r="K105" s="13"/>
      <c r="L105" s="13" t="s">
        <v>2502</v>
      </c>
      <c r="M105" s="13" t="s">
        <v>2502</v>
      </c>
      <c r="N105" s="13"/>
      <c r="O105" s="13" t="s">
        <v>2502</v>
      </c>
      <c r="P105" s="13"/>
      <c r="Q105" s="13"/>
    </row>
    <row r="106" spans="1:17" x14ac:dyDescent="0.25">
      <c r="A106" t="s">
        <v>9277</v>
      </c>
      <c r="B106" s="244" cm="1">
        <f t="array" ref="B106">IF(ROW() &lt; ROW(INDEX(initialConditions[experiment_ID],ROWS(initialConditions[experiment_ID]))), COUNTIF(INDEX(initialConditions[experiment_ID],1):initialConditions[[#This Row],[experiment_ID]],initialConditions[[#This Row],[experiment_ID]]), "")</f>
        <v>1</v>
      </c>
      <c r="C106" t="s">
        <v>9338</v>
      </c>
      <c r="D106" s="13" t="s">
        <v>9334</v>
      </c>
      <c r="E106" s="13" t="s">
        <v>2502</v>
      </c>
      <c r="F106" s="13"/>
      <c r="G106" s="13" t="s">
        <v>9319</v>
      </c>
      <c r="H106" s="13" t="s">
        <v>2502</v>
      </c>
      <c r="I106" s="13" t="s">
        <v>9324</v>
      </c>
      <c r="J106" s="13" t="s">
        <v>9332</v>
      </c>
      <c r="K106" s="13"/>
      <c r="L106" s="13" t="s">
        <v>2502</v>
      </c>
      <c r="M106" s="13" t="s">
        <v>2502</v>
      </c>
      <c r="N106" s="13"/>
      <c r="O106" s="13" t="s">
        <v>2502</v>
      </c>
      <c r="P106" s="13"/>
      <c r="Q106" s="13"/>
    </row>
    <row r="107" spans="1:17" x14ac:dyDescent="0.25">
      <c r="A107" t="s">
        <v>9277</v>
      </c>
      <c r="B107" s="244" cm="1">
        <f t="array" ref="B107">IF(ROW() &lt; ROW(INDEX(initialConditions[experiment_ID],ROWS(initialConditions[experiment_ID]))), COUNTIF(INDEX(initialConditions[experiment_ID],1):initialConditions[[#This Row],[experiment_ID]],initialConditions[[#This Row],[experiment_ID]]), "")</f>
        <v>1</v>
      </c>
      <c r="C107" t="s">
        <v>9339</v>
      </c>
      <c r="D107" s="13" t="s">
        <v>9334</v>
      </c>
      <c r="E107" s="13" t="s">
        <v>2502</v>
      </c>
      <c r="F107" s="13"/>
      <c r="G107" s="13" t="s">
        <v>9319</v>
      </c>
      <c r="H107" s="13" t="s">
        <v>2502</v>
      </c>
      <c r="I107" s="13" t="s">
        <v>9324</v>
      </c>
      <c r="J107" s="13" t="s">
        <v>9333</v>
      </c>
      <c r="K107" s="13"/>
      <c r="L107" s="13" t="s">
        <v>2502</v>
      </c>
      <c r="M107" s="13" t="s">
        <v>2502</v>
      </c>
      <c r="N107" s="13"/>
      <c r="O107" s="13" t="s">
        <v>2502</v>
      </c>
      <c r="P107" s="13"/>
      <c r="Q107" s="13"/>
    </row>
    <row r="108" spans="1:17" x14ac:dyDescent="0.25">
      <c r="A108" t="s">
        <v>9277</v>
      </c>
      <c r="B108" s="244" cm="1">
        <f t="array" ref="B108">IF(ROW() &lt; ROW(INDEX(initialConditions[experiment_ID],ROWS(initialConditions[experiment_ID]))), COUNTIF(INDEX(initialConditions[experiment_ID],1):initialConditions[[#This Row],[experiment_ID]],initialConditions[[#This Row],[experiment_ID]]), "")</f>
        <v>1</v>
      </c>
      <c r="C108" t="s">
        <v>9340</v>
      </c>
      <c r="D108" s="13" t="s">
        <v>9334</v>
      </c>
      <c r="E108" s="13" t="s">
        <v>2502</v>
      </c>
      <c r="F108" s="13"/>
      <c r="G108" s="13" t="s">
        <v>9319</v>
      </c>
      <c r="H108" s="13" t="s">
        <v>2502</v>
      </c>
      <c r="I108" s="13" t="s">
        <v>9325</v>
      </c>
      <c r="J108" s="13" t="s">
        <v>9331</v>
      </c>
      <c r="K108" s="13"/>
      <c r="L108" s="13" t="s">
        <v>2502</v>
      </c>
      <c r="M108" s="13" t="s">
        <v>2502</v>
      </c>
      <c r="N108" s="13"/>
      <c r="O108" s="13" t="s">
        <v>2502</v>
      </c>
      <c r="P108" s="13"/>
      <c r="Q108" s="13"/>
    </row>
    <row r="109" spans="1:17" x14ac:dyDescent="0.25">
      <c r="A109" t="s">
        <v>9277</v>
      </c>
      <c r="B109" s="244" cm="1">
        <f t="array" ref="B109">IF(ROW() &lt; ROW(INDEX(initialConditions[experiment_ID],ROWS(initialConditions[experiment_ID]))), COUNTIF(INDEX(initialConditions[experiment_ID],1):initialConditions[[#This Row],[experiment_ID]],initialConditions[[#This Row],[experiment_ID]]), "")</f>
        <v>1</v>
      </c>
      <c r="C109" t="s">
        <v>9341</v>
      </c>
      <c r="D109" s="13" t="s">
        <v>9334</v>
      </c>
      <c r="E109" s="13" t="s">
        <v>2502</v>
      </c>
      <c r="F109" s="13"/>
      <c r="G109" s="13" t="s">
        <v>9319</v>
      </c>
      <c r="H109" s="13" t="s">
        <v>2502</v>
      </c>
      <c r="I109" s="13" t="s">
        <v>9325</v>
      </c>
      <c r="J109" s="13" t="s">
        <v>9332</v>
      </c>
      <c r="K109" s="13"/>
      <c r="L109" s="13" t="s">
        <v>2502</v>
      </c>
      <c r="M109" s="13" t="s">
        <v>2502</v>
      </c>
      <c r="N109" s="13"/>
      <c r="O109" s="13" t="s">
        <v>2502</v>
      </c>
      <c r="P109" s="13"/>
      <c r="Q109" s="13"/>
    </row>
    <row r="110" spans="1:17" x14ac:dyDescent="0.25">
      <c r="A110" t="s">
        <v>9277</v>
      </c>
      <c r="B110" s="244" cm="1">
        <f t="array" ref="B110">IF(ROW() &lt; ROW(INDEX(initialConditions[experiment_ID],ROWS(initialConditions[experiment_ID]))), COUNTIF(INDEX(initialConditions[experiment_ID],1):initialConditions[[#This Row],[experiment_ID]],initialConditions[[#This Row],[experiment_ID]]), "")</f>
        <v>1</v>
      </c>
      <c r="C110" t="s">
        <v>9342</v>
      </c>
      <c r="D110" s="13" t="s">
        <v>9334</v>
      </c>
      <c r="E110" s="13" t="s">
        <v>2502</v>
      </c>
      <c r="F110" s="13"/>
      <c r="G110" s="13" t="s">
        <v>9319</v>
      </c>
      <c r="H110" s="13" t="s">
        <v>2502</v>
      </c>
      <c r="I110" s="13" t="s">
        <v>9325</v>
      </c>
      <c r="J110" s="13" t="s">
        <v>9333</v>
      </c>
      <c r="K110" s="13"/>
      <c r="L110" s="13" t="s">
        <v>2502</v>
      </c>
      <c r="M110" s="13" t="s">
        <v>2502</v>
      </c>
      <c r="N110" s="13"/>
      <c r="O110" s="13" t="s">
        <v>2502</v>
      </c>
      <c r="P110" s="13"/>
      <c r="Q110" s="13"/>
    </row>
    <row r="111" spans="1:17" x14ac:dyDescent="0.25">
      <c r="A111" t="s">
        <v>9278</v>
      </c>
      <c r="B111" s="244" cm="1">
        <f t="array" ref="B111">IF(ROW() &lt; ROW(INDEX(initialConditions[experiment_ID],ROWS(initialConditions[experiment_ID]))), COUNTIF(INDEX(initialConditions[experiment_ID],1):initialConditions[[#This Row],[experiment_ID]],initialConditions[[#This Row],[experiment_ID]]), "")</f>
        <v>1</v>
      </c>
      <c r="C111" t="s">
        <v>9344</v>
      </c>
      <c r="D111" s="13" t="s">
        <v>9343</v>
      </c>
      <c r="E111" s="13" t="s">
        <v>2502</v>
      </c>
      <c r="F111" s="13"/>
      <c r="G111" s="13" t="s">
        <v>9315</v>
      </c>
      <c r="H111" s="13" t="s">
        <v>2502</v>
      </c>
      <c r="I111" s="13" t="s">
        <v>9324</v>
      </c>
      <c r="J111" s="13" t="s">
        <v>9316</v>
      </c>
      <c r="K111" s="13"/>
      <c r="L111" s="13" t="s">
        <v>2502</v>
      </c>
      <c r="M111" s="13" t="s">
        <v>2502</v>
      </c>
      <c r="N111" s="13"/>
      <c r="O111" s="13" t="s">
        <v>2502</v>
      </c>
      <c r="P111" s="13"/>
      <c r="Q111" s="13"/>
    </row>
    <row r="112" spans="1:17" x14ac:dyDescent="0.25">
      <c r="A112" t="s">
        <v>9278</v>
      </c>
      <c r="B112" s="244" cm="1">
        <f t="array" ref="B112">IF(ROW() &lt; ROW(INDEX(initialConditions[experiment_ID],ROWS(initialConditions[experiment_ID]))), COUNTIF(INDEX(initialConditions[experiment_ID],1):initialConditions[[#This Row],[experiment_ID]],initialConditions[[#This Row],[experiment_ID]]), "")</f>
        <v>1</v>
      </c>
      <c r="C112" t="s">
        <v>9345</v>
      </c>
      <c r="D112" s="13" t="s">
        <v>9343</v>
      </c>
      <c r="E112" s="13" t="s">
        <v>2502</v>
      </c>
      <c r="F112" s="13"/>
      <c r="G112" s="13" t="s">
        <v>9319</v>
      </c>
      <c r="H112" s="13" t="s">
        <v>2502</v>
      </c>
      <c r="I112" s="13" t="s">
        <v>9324</v>
      </c>
      <c r="J112" s="13" t="s">
        <v>9316</v>
      </c>
      <c r="K112" s="13"/>
      <c r="L112" s="13" t="s">
        <v>2502</v>
      </c>
      <c r="M112" s="13" t="s">
        <v>2502</v>
      </c>
      <c r="N112" s="13"/>
      <c r="O112" s="13" t="s">
        <v>2502</v>
      </c>
      <c r="P112" s="13"/>
      <c r="Q112" s="13"/>
    </row>
    <row r="113" spans="1:17" x14ac:dyDescent="0.25">
      <c r="A113" t="s">
        <v>9278</v>
      </c>
      <c r="B113" s="244" cm="1">
        <f t="array" ref="B113">IF(ROW() &lt; ROW(INDEX(initialConditions[experiment_ID],ROWS(initialConditions[experiment_ID]))), COUNTIF(INDEX(initialConditions[experiment_ID],1):initialConditions[[#This Row],[experiment_ID]],initialConditions[[#This Row],[experiment_ID]]), "")</f>
        <v>1</v>
      </c>
      <c r="C113" t="s">
        <v>9346</v>
      </c>
      <c r="D113" s="13" t="s">
        <v>9343</v>
      </c>
      <c r="E113" s="13" t="s">
        <v>2502</v>
      </c>
      <c r="F113" s="13"/>
      <c r="G113" s="13" t="s">
        <v>9319</v>
      </c>
      <c r="H113" s="13" t="s">
        <v>2502</v>
      </c>
      <c r="I113" s="13" t="s">
        <v>9324</v>
      </c>
      <c r="J113" s="13" t="s">
        <v>9331</v>
      </c>
      <c r="K113" s="13"/>
      <c r="L113" s="13" t="s">
        <v>2502</v>
      </c>
      <c r="M113" s="13" t="s">
        <v>2502</v>
      </c>
      <c r="N113" s="13"/>
      <c r="O113" s="13" t="s">
        <v>2502</v>
      </c>
      <c r="P113" s="13"/>
      <c r="Q113" s="13"/>
    </row>
    <row r="114" spans="1:17" x14ac:dyDescent="0.25">
      <c r="A114" t="s">
        <v>9278</v>
      </c>
      <c r="B114" s="244" cm="1">
        <f t="array" ref="B114">IF(ROW() &lt; ROW(INDEX(initialConditions[experiment_ID],ROWS(initialConditions[experiment_ID]))), COUNTIF(INDEX(initialConditions[experiment_ID],1):initialConditions[[#This Row],[experiment_ID]],initialConditions[[#This Row],[experiment_ID]]), "")</f>
        <v>2</v>
      </c>
      <c r="C114" t="s">
        <v>9347</v>
      </c>
      <c r="D114" s="13" t="s">
        <v>9343</v>
      </c>
      <c r="E114" s="13" t="s">
        <v>2502</v>
      </c>
      <c r="F114" s="13"/>
      <c r="G114" s="13" t="s">
        <v>9319</v>
      </c>
      <c r="H114" s="13" t="s">
        <v>2502</v>
      </c>
      <c r="I114" s="13" t="s">
        <v>9324</v>
      </c>
      <c r="J114" s="13" t="s">
        <v>9332</v>
      </c>
      <c r="K114" s="13"/>
      <c r="L114" s="13" t="s">
        <v>2502</v>
      </c>
      <c r="M114" s="13" t="s">
        <v>2502</v>
      </c>
      <c r="N114" s="13"/>
      <c r="O114" s="13" t="s">
        <v>2502</v>
      </c>
      <c r="P114" s="13"/>
      <c r="Q114" s="13"/>
    </row>
    <row r="115" spans="1:17" x14ac:dyDescent="0.25">
      <c r="A115" t="s">
        <v>9278</v>
      </c>
      <c r="B115" s="244" cm="1">
        <f t="array" ref="B115">IF(ROW() &lt; ROW(INDEX(initialConditions[experiment_ID],ROWS(initialConditions[experiment_ID]))), COUNTIF(INDEX(initialConditions[experiment_ID],1):initialConditions[[#This Row],[experiment_ID]],initialConditions[[#This Row],[experiment_ID]]), "")</f>
        <v>3</v>
      </c>
      <c r="C115" t="s">
        <v>9348</v>
      </c>
      <c r="D115" s="13" t="s">
        <v>9343</v>
      </c>
      <c r="E115" s="13" t="s">
        <v>2502</v>
      </c>
      <c r="F115" s="13"/>
      <c r="G115" s="13" t="s">
        <v>9319</v>
      </c>
      <c r="H115" s="13" t="s">
        <v>2502</v>
      </c>
      <c r="I115" s="13" t="s">
        <v>9324</v>
      </c>
      <c r="J115" s="13" t="s">
        <v>9333</v>
      </c>
      <c r="K115" s="13"/>
      <c r="L115" s="13" t="s">
        <v>2502</v>
      </c>
      <c r="M115" s="13" t="s">
        <v>2502</v>
      </c>
      <c r="N115" s="13"/>
      <c r="O115" s="13" t="s">
        <v>2502</v>
      </c>
      <c r="P115" s="13"/>
      <c r="Q115" s="13"/>
    </row>
    <row r="116" spans="1:17" x14ac:dyDescent="0.25">
      <c r="A116" t="s">
        <v>9278</v>
      </c>
      <c r="B116" s="244" cm="1">
        <f t="array" ref="B116">IF(ROW() &lt; ROW(INDEX(initialConditions[experiment_ID],ROWS(initialConditions[experiment_ID]))), COUNTIF(INDEX(initialConditions[experiment_ID],1):initialConditions[[#This Row],[experiment_ID]],initialConditions[[#This Row],[experiment_ID]]), "")</f>
        <v>4</v>
      </c>
      <c r="C116" t="s">
        <v>9349</v>
      </c>
      <c r="D116" s="13" t="s">
        <v>9343</v>
      </c>
      <c r="E116" s="13" t="s">
        <v>2502</v>
      </c>
      <c r="F116" s="13"/>
      <c r="G116" s="13" t="s">
        <v>9319</v>
      </c>
      <c r="H116" s="13" t="s">
        <v>2502</v>
      </c>
      <c r="I116" s="13" t="s">
        <v>9325</v>
      </c>
      <c r="J116" s="13" t="s">
        <v>9331</v>
      </c>
      <c r="K116" s="13"/>
      <c r="L116" s="13" t="s">
        <v>2502</v>
      </c>
      <c r="M116" s="13" t="s">
        <v>2502</v>
      </c>
      <c r="N116" s="13"/>
      <c r="O116" s="13" t="s">
        <v>2502</v>
      </c>
      <c r="P116" s="13"/>
      <c r="Q116" s="13"/>
    </row>
    <row r="117" spans="1:17" x14ac:dyDescent="0.25">
      <c r="A117" t="s">
        <v>9278</v>
      </c>
      <c r="B117" s="244" cm="1">
        <f t="array" ref="B117">IF(ROW() &lt; ROW(INDEX(initialConditions[experiment_ID],ROWS(initialConditions[experiment_ID]))), COUNTIF(INDEX(initialConditions[experiment_ID],1):initialConditions[[#This Row],[experiment_ID]],initialConditions[[#This Row],[experiment_ID]]), "")</f>
        <v>5</v>
      </c>
      <c r="C117" t="s">
        <v>9350</v>
      </c>
      <c r="D117" s="13" t="s">
        <v>9343</v>
      </c>
      <c r="E117" s="13" t="s">
        <v>2502</v>
      </c>
      <c r="F117" s="13"/>
      <c r="G117" s="13" t="s">
        <v>9319</v>
      </c>
      <c r="H117" s="13" t="s">
        <v>2502</v>
      </c>
      <c r="I117" s="13" t="s">
        <v>9325</v>
      </c>
      <c r="J117" s="13" t="s">
        <v>9332</v>
      </c>
      <c r="K117" s="13"/>
      <c r="L117" s="13" t="s">
        <v>2502</v>
      </c>
      <c r="M117" s="13" t="s">
        <v>2502</v>
      </c>
      <c r="N117" s="13"/>
      <c r="O117" s="13" t="s">
        <v>2502</v>
      </c>
      <c r="P117" s="13"/>
      <c r="Q117" s="13"/>
    </row>
    <row r="118" spans="1:17" x14ac:dyDescent="0.25">
      <c r="A118" t="s">
        <v>9278</v>
      </c>
      <c r="B118" s="244" cm="1">
        <f t="array" ref="B118">IF(ROW() &lt; ROW(INDEX(initialConditions[experiment_ID],ROWS(initialConditions[experiment_ID]))), COUNTIF(INDEX(initialConditions[experiment_ID],1):initialConditions[[#This Row],[experiment_ID]],initialConditions[[#This Row],[experiment_ID]]), "")</f>
        <v>1</v>
      </c>
      <c r="C118" t="s">
        <v>9351</v>
      </c>
      <c r="D118" s="13" t="s">
        <v>9343</v>
      </c>
      <c r="E118" s="13" t="s">
        <v>2502</v>
      </c>
      <c r="F118" s="13"/>
      <c r="G118" s="13" t="s">
        <v>9319</v>
      </c>
      <c r="H118" s="13" t="s">
        <v>2502</v>
      </c>
      <c r="I118" s="13" t="s">
        <v>9325</v>
      </c>
      <c r="J118" s="13" t="s">
        <v>9333</v>
      </c>
      <c r="K118" s="13"/>
      <c r="L118" s="13" t="s">
        <v>2502</v>
      </c>
      <c r="M118" s="13" t="s">
        <v>2502</v>
      </c>
      <c r="N118" s="13"/>
      <c r="O118" s="13" t="s">
        <v>2502</v>
      </c>
      <c r="P118" s="13"/>
      <c r="Q118" s="13"/>
    </row>
    <row r="119" spans="1:17" x14ac:dyDescent="0.25">
      <c r="A119" t="s">
        <v>9279</v>
      </c>
      <c r="B119" s="244" cm="1">
        <f t="array" ref="B119">IF(ROW() &lt; ROW(INDEX(initialConditions[experiment_ID],ROWS(initialConditions[experiment_ID]))), COUNTIF(INDEX(initialConditions[experiment_ID],1):initialConditions[[#This Row],[experiment_ID]],initialConditions[[#This Row],[experiment_ID]]), "")</f>
        <v>2</v>
      </c>
      <c r="C119" t="s">
        <v>9344</v>
      </c>
      <c r="D119" s="13" t="s">
        <v>9343</v>
      </c>
      <c r="E119" s="13" t="s">
        <v>2502</v>
      </c>
      <c r="F119" s="13"/>
      <c r="G119" s="13" t="s">
        <v>9315</v>
      </c>
      <c r="H119" s="13" t="s">
        <v>2502</v>
      </c>
      <c r="I119" s="13" t="s">
        <v>9324</v>
      </c>
      <c r="J119" s="13" t="s">
        <v>9316</v>
      </c>
      <c r="K119" s="13"/>
      <c r="L119" s="13" t="s">
        <v>2502</v>
      </c>
      <c r="M119" s="13" t="s">
        <v>2502</v>
      </c>
      <c r="N119" s="13"/>
      <c r="O119" s="13" t="s">
        <v>2502</v>
      </c>
      <c r="P119" s="13"/>
      <c r="Q119" s="13"/>
    </row>
    <row r="120" spans="1:17" x14ac:dyDescent="0.25">
      <c r="A120" t="s">
        <v>9279</v>
      </c>
      <c r="B120" s="244" cm="1">
        <f t="array" ref="B120">IF(ROW() &lt; ROW(INDEX(initialConditions[experiment_ID],ROWS(initialConditions[experiment_ID]))), COUNTIF(INDEX(initialConditions[experiment_ID],1):initialConditions[[#This Row],[experiment_ID]],initialConditions[[#This Row],[experiment_ID]]), "")</f>
        <v>3</v>
      </c>
      <c r="C120" t="s">
        <v>9345</v>
      </c>
      <c r="D120" s="13" t="s">
        <v>9343</v>
      </c>
      <c r="E120" s="13" t="s">
        <v>2502</v>
      </c>
      <c r="F120" s="13"/>
      <c r="G120" s="13" t="s">
        <v>9319</v>
      </c>
      <c r="H120" s="13" t="s">
        <v>2502</v>
      </c>
      <c r="I120" s="13" t="s">
        <v>9324</v>
      </c>
      <c r="J120" s="13" t="s">
        <v>9316</v>
      </c>
      <c r="K120" s="13"/>
      <c r="L120" s="13" t="s">
        <v>2502</v>
      </c>
      <c r="M120" s="13" t="s">
        <v>2502</v>
      </c>
      <c r="N120" s="13"/>
      <c r="O120" s="13" t="s">
        <v>2502</v>
      </c>
      <c r="P120" s="13"/>
      <c r="Q120" s="13"/>
    </row>
    <row r="121" spans="1:17" x14ac:dyDescent="0.25">
      <c r="A121" t="s">
        <v>9279</v>
      </c>
      <c r="B121" s="244" cm="1">
        <f t="array" ref="B121">IF(ROW() &lt; ROW(INDEX(initialConditions[experiment_ID],ROWS(initialConditions[experiment_ID]))), COUNTIF(INDEX(initialConditions[experiment_ID],1):initialConditions[[#This Row],[experiment_ID]],initialConditions[[#This Row],[experiment_ID]]), "")</f>
        <v>4</v>
      </c>
      <c r="C121" t="s">
        <v>9346</v>
      </c>
      <c r="D121" s="13" t="s">
        <v>9343</v>
      </c>
      <c r="E121" s="13" t="s">
        <v>2502</v>
      </c>
      <c r="F121" s="13"/>
      <c r="G121" s="13" t="s">
        <v>9319</v>
      </c>
      <c r="H121" s="13" t="s">
        <v>2502</v>
      </c>
      <c r="I121" s="13" t="s">
        <v>9324</v>
      </c>
      <c r="J121" s="13" t="s">
        <v>9331</v>
      </c>
      <c r="K121" s="13"/>
      <c r="L121" s="13" t="s">
        <v>2502</v>
      </c>
      <c r="M121" s="13" t="s">
        <v>2502</v>
      </c>
      <c r="N121" s="13"/>
      <c r="O121" s="13" t="s">
        <v>2502</v>
      </c>
      <c r="P121" s="13"/>
      <c r="Q121" s="13"/>
    </row>
    <row r="122" spans="1:17" x14ac:dyDescent="0.25">
      <c r="A122" t="s">
        <v>9279</v>
      </c>
      <c r="B122" s="244" cm="1">
        <f t="array" ref="B122">IF(ROW() &lt; ROW(INDEX(initialConditions[experiment_ID],ROWS(initialConditions[experiment_ID]))), COUNTIF(INDEX(initialConditions[experiment_ID],1):initialConditions[[#This Row],[experiment_ID]],initialConditions[[#This Row],[experiment_ID]]), "")</f>
        <v>5</v>
      </c>
      <c r="C122" t="s">
        <v>9347</v>
      </c>
      <c r="D122" s="13" t="s">
        <v>9343</v>
      </c>
      <c r="E122" s="13" t="s">
        <v>2502</v>
      </c>
      <c r="F122" s="13"/>
      <c r="G122" s="13" t="s">
        <v>9319</v>
      </c>
      <c r="H122" s="13" t="s">
        <v>2502</v>
      </c>
      <c r="I122" s="13" t="s">
        <v>9324</v>
      </c>
      <c r="J122" s="13" t="s">
        <v>9332</v>
      </c>
      <c r="K122" s="13"/>
      <c r="L122" s="13" t="s">
        <v>2502</v>
      </c>
      <c r="M122" s="13" t="s">
        <v>2502</v>
      </c>
      <c r="N122" s="13"/>
      <c r="O122" s="13" t="s">
        <v>2502</v>
      </c>
      <c r="P122" s="13"/>
      <c r="Q122" s="13"/>
    </row>
    <row r="123" spans="1:17" x14ac:dyDescent="0.25">
      <c r="A123" t="s">
        <v>9279</v>
      </c>
      <c r="B123" s="244" cm="1">
        <f t="array" ref="B123">IF(ROW() &lt; ROW(INDEX(initialConditions[experiment_ID],ROWS(initialConditions[experiment_ID]))), COUNTIF(INDEX(initialConditions[experiment_ID],1):initialConditions[[#This Row],[experiment_ID]],initialConditions[[#This Row],[experiment_ID]]), "")</f>
        <v>1</v>
      </c>
      <c r="C123" t="s">
        <v>9348</v>
      </c>
      <c r="D123" s="13" t="s">
        <v>9343</v>
      </c>
      <c r="E123" s="13" t="s">
        <v>2502</v>
      </c>
      <c r="F123" s="13"/>
      <c r="G123" s="13" t="s">
        <v>9319</v>
      </c>
      <c r="H123" s="13" t="s">
        <v>2502</v>
      </c>
      <c r="I123" s="13" t="s">
        <v>9324</v>
      </c>
      <c r="J123" s="13" t="s">
        <v>9333</v>
      </c>
      <c r="K123" s="13"/>
      <c r="L123" s="13" t="s">
        <v>2502</v>
      </c>
      <c r="M123" s="13" t="s">
        <v>2502</v>
      </c>
      <c r="N123" s="13"/>
      <c r="O123" s="13" t="s">
        <v>2502</v>
      </c>
      <c r="P123" s="13"/>
      <c r="Q123" s="13"/>
    </row>
    <row r="124" spans="1:17" x14ac:dyDescent="0.25">
      <c r="A124" t="s">
        <v>9279</v>
      </c>
      <c r="B124" s="244" cm="1">
        <f t="array" ref="B124">IF(ROW() &lt; ROW(INDEX(initialConditions[experiment_ID],ROWS(initialConditions[experiment_ID]))), COUNTIF(INDEX(initialConditions[experiment_ID],1):initialConditions[[#This Row],[experiment_ID]],initialConditions[[#This Row],[experiment_ID]]), "")</f>
        <v>2</v>
      </c>
      <c r="C124" t="s">
        <v>9349</v>
      </c>
      <c r="D124" s="13" t="s">
        <v>9343</v>
      </c>
      <c r="E124" s="13" t="s">
        <v>2502</v>
      </c>
      <c r="F124" s="13"/>
      <c r="G124" s="13" t="s">
        <v>9319</v>
      </c>
      <c r="H124" s="13" t="s">
        <v>2502</v>
      </c>
      <c r="I124" s="13" t="s">
        <v>9325</v>
      </c>
      <c r="J124" s="13" t="s">
        <v>9331</v>
      </c>
      <c r="K124" s="13"/>
      <c r="L124" s="13" t="s">
        <v>2502</v>
      </c>
      <c r="M124" s="13" t="s">
        <v>2502</v>
      </c>
      <c r="N124" s="13"/>
      <c r="O124" s="13" t="s">
        <v>2502</v>
      </c>
      <c r="P124" s="13"/>
      <c r="Q124" s="13"/>
    </row>
    <row r="125" spans="1:17" x14ac:dyDescent="0.25">
      <c r="A125" t="s">
        <v>9279</v>
      </c>
      <c r="B125" s="244" cm="1">
        <f t="array" ref="B125">IF(ROW() &lt; ROW(INDEX(initialConditions[experiment_ID],ROWS(initialConditions[experiment_ID]))), COUNTIF(INDEX(initialConditions[experiment_ID],1):initialConditions[[#This Row],[experiment_ID]],initialConditions[[#This Row],[experiment_ID]]), "")</f>
        <v>3</v>
      </c>
      <c r="C125" t="s">
        <v>9350</v>
      </c>
      <c r="D125" s="13" t="s">
        <v>9343</v>
      </c>
      <c r="E125" s="13" t="s">
        <v>2502</v>
      </c>
      <c r="F125" s="13"/>
      <c r="G125" s="13" t="s">
        <v>9319</v>
      </c>
      <c r="H125" s="13" t="s">
        <v>2502</v>
      </c>
      <c r="I125" s="13" t="s">
        <v>9325</v>
      </c>
      <c r="J125" s="13" t="s">
        <v>9332</v>
      </c>
      <c r="K125" s="13"/>
      <c r="L125" s="13" t="s">
        <v>2502</v>
      </c>
      <c r="M125" s="13" t="s">
        <v>2502</v>
      </c>
      <c r="N125" s="13"/>
      <c r="O125" s="13" t="s">
        <v>2502</v>
      </c>
      <c r="P125" s="13"/>
      <c r="Q125" s="13"/>
    </row>
    <row r="126" spans="1:17" x14ac:dyDescent="0.25">
      <c r="A126" t="s">
        <v>9279</v>
      </c>
      <c r="B126" s="244" cm="1">
        <f t="array" ref="B126">IF(ROW() &lt; ROW(INDEX(initialConditions[experiment_ID],ROWS(initialConditions[experiment_ID]))), COUNTIF(INDEX(initialConditions[experiment_ID],1):initialConditions[[#This Row],[experiment_ID]],initialConditions[[#This Row],[experiment_ID]]), "")</f>
        <v>4</v>
      </c>
      <c r="C126" t="s">
        <v>9351</v>
      </c>
      <c r="D126" s="13" t="s">
        <v>9343</v>
      </c>
      <c r="E126" s="13" t="s">
        <v>2502</v>
      </c>
      <c r="F126" s="13"/>
      <c r="G126" s="13" t="s">
        <v>9319</v>
      </c>
      <c r="H126" s="13" t="s">
        <v>2502</v>
      </c>
      <c r="I126" s="13" t="s">
        <v>9325</v>
      </c>
      <c r="J126" s="13" t="s">
        <v>9333</v>
      </c>
      <c r="K126" s="13"/>
      <c r="L126" s="13" t="s">
        <v>2502</v>
      </c>
      <c r="M126" s="13" t="s">
        <v>2502</v>
      </c>
      <c r="N126" s="13"/>
      <c r="O126" s="13" t="s">
        <v>2502</v>
      </c>
      <c r="P126" s="13"/>
      <c r="Q126" s="13"/>
    </row>
    <row r="127" spans="1:17" x14ac:dyDescent="0.25">
      <c r="A127" t="s">
        <v>9280</v>
      </c>
      <c r="B127" s="244" cm="1">
        <f t="array" ref="B127">IF(ROW() &lt; ROW(INDEX(initialConditions[experiment_ID],ROWS(initialConditions[experiment_ID]))), COUNTIF(INDEX(initialConditions[experiment_ID],1):initialConditions[[#This Row],[experiment_ID]],initialConditions[[#This Row],[experiment_ID]]), "")</f>
        <v>5</v>
      </c>
      <c r="C127" t="s">
        <v>9344</v>
      </c>
      <c r="D127" s="13" t="s">
        <v>9343</v>
      </c>
      <c r="E127" s="13" t="s">
        <v>2502</v>
      </c>
      <c r="F127" s="13"/>
      <c r="G127" s="13" t="s">
        <v>9315</v>
      </c>
      <c r="H127" s="13" t="s">
        <v>2502</v>
      </c>
      <c r="I127" s="13" t="s">
        <v>9324</v>
      </c>
      <c r="J127" s="13" t="s">
        <v>9316</v>
      </c>
      <c r="K127" s="13"/>
      <c r="L127" s="13" t="s">
        <v>2502</v>
      </c>
      <c r="M127" s="13" t="s">
        <v>2502</v>
      </c>
      <c r="N127" s="13"/>
      <c r="O127" s="13" t="s">
        <v>2502</v>
      </c>
      <c r="P127" s="13"/>
      <c r="Q127" s="13"/>
    </row>
    <row r="128" spans="1:17" x14ac:dyDescent="0.25">
      <c r="A128" t="s">
        <v>9280</v>
      </c>
      <c r="B128" s="244" cm="1">
        <f t="array" ref="B128">IF(ROW() &lt; ROW(INDEX(initialConditions[experiment_ID],ROWS(initialConditions[experiment_ID]))), COUNTIF(INDEX(initialConditions[experiment_ID],1):initialConditions[[#This Row],[experiment_ID]],initialConditions[[#This Row],[experiment_ID]]), "")</f>
        <v>1</v>
      </c>
      <c r="C128" t="s">
        <v>9345</v>
      </c>
      <c r="D128" s="13" t="s">
        <v>9343</v>
      </c>
      <c r="E128" s="13" t="s">
        <v>2502</v>
      </c>
      <c r="F128" s="13"/>
      <c r="G128" s="13" t="s">
        <v>9319</v>
      </c>
      <c r="H128" s="13" t="s">
        <v>2502</v>
      </c>
      <c r="I128" s="13" t="s">
        <v>9324</v>
      </c>
      <c r="J128" s="13" t="s">
        <v>9316</v>
      </c>
      <c r="K128" s="13"/>
      <c r="L128" s="13" t="s">
        <v>2502</v>
      </c>
      <c r="M128" s="13" t="s">
        <v>2502</v>
      </c>
      <c r="N128" s="13"/>
      <c r="O128" s="13" t="s">
        <v>2502</v>
      </c>
      <c r="P128" s="13"/>
      <c r="Q128" s="13"/>
    </row>
    <row r="129" spans="1:17" x14ac:dyDescent="0.25">
      <c r="A129" t="s">
        <v>9280</v>
      </c>
      <c r="B129" s="244" cm="1">
        <f t="array" ref="B129">IF(ROW() &lt; ROW(INDEX(initialConditions[experiment_ID],ROWS(initialConditions[experiment_ID]))), COUNTIF(INDEX(initialConditions[experiment_ID],1):initialConditions[[#This Row],[experiment_ID]],initialConditions[[#This Row],[experiment_ID]]), "")</f>
        <v>2</v>
      </c>
      <c r="C129" t="s">
        <v>9346</v>
      </c>
      <c r="D129" s="13" t="s">
        <v>9343</v>
      </c>
      <c r="E129" s="13" t="s">
        <v>2502</v>
      </c>
      <c r="F129" s="13"/>
      <c r="G129" s="13" t="s">
        <v>9319</v>
      </c>
      <c r="H129" s="13" t="s">
        <v>2502</v>
      </c>
      <c r="I129" s="13" t="s">
        <v>9324</v>
      </c>
      <c r="J129" s="13" t="s">
        <v>9331</v>
      </c>
      <c r="K129" s="13"/>
      <c r="L129" s="13" t="s">
        <v>2502</v>
      </c>
      <c r="M129" s="13" t="s">
        <v>2502</v>
      </c>
      <c r="N129" s="13"/>
      <c r="O129" s="13" t="s">
        <v>2502</v>
      </c>
      <c r="P129" s="13"/>
      <c r="Q129" s="13"/>
    </row>
    <row r="130" spans="1:17" x14ac:dyDescent="0.25">
      <c r="A130" t="s">
        <v>9280</v>
      </c>
      <c r="B130" s="244" cm="1">
        <f t="array" ref="B130">IF(ROW() &lt; ROW(INDEX(initialConditions[experiment_ID],ROWS(initialConditions[experiment_ID]))), COUNTIF(INDEX(initialConditions[experiment_ID],1):initialConditions[[#This Row],[experiment_ID]],initialConditions[[#This Row],[experiment_ID]]), "")</f>
        <v>3</v>
      </c>
      <c r="C130" t="s">
        <v>9347</v>
      </c>
      <c r="D130" s="13" t="s">
        <v>9343</v>
      </c>
      <c r="E130" s="13" t="s">
        <v>2502</v>
      </c>
      <c r="F130" s="13"/>
      <c r="G130" s="13" t="s">
        <v>9319</v>
      </c>
      <c r="H130" s="13" t="s">
        <v>2502</v>
      </c>
      <c r="I130" s="13" t="s">
        <v>9324</v>
      </c>
      <c r="J130" s="13" t="s">
        <v>9332</v>
      </c>
      <c r="K130" s="13"/>
      <c r="L130" s="13" t="s">
        <v>2502</v>
      </c>
      <c r="M130" s="13" t="s">
        <v>2502</v>
      </c>
      <c r="N130" s="13"/>
      <c r="O130" s="13" t="s">
        <v>2502</v>
      </c>
      <c r="P130" s="13"/>
      <c r="Q130" s="13"/>
    </row>
    <row r="131" spans="1:17" x14ac:dyDescent="0.25">
      <c r="A131" t="s">
        <v>9280</v>
      </c>
      <c r="B131" s="244" cm="1">
        <f t="array" ref="B131">IF(ROW() &lt; ROW(INDEX(initialConditions[experiment_ID],ROWS(initialConditions[experiment_ID]))), COUNTIF(INDEX(initialConditions[experiment_ID],1):initialConditions[[#This Row],[experiment_ID]],initialConditions[[#This Row],[experiment_ID]]), "")</f>
        <v>4</v>
      </c>
      <c r="C131" t="s">
        <v>9348</v>
      </c>
      <c r="D131" s="13" t="s">
        <v>9343</v>
      </c>
      <c r="E131" s="13" t="s">
        <v>2502</v>
      </c>
      <c r="F131" s="13"/>
      <c r="G131" s="13" t="s">
        <v>9319</v>
      </c>
      <c r="H131" s="13" t="s">
        <v>2502</v>
      </c>
      <c r="I131" s="13" t="s">
        <v>9324</v>
      </c>
      <c r="J131" s="13" t="s">
        <v>9333</v>
      </c>
      <c r="K131" s="13"/>
      <c r="L131" s="13" t="s">
        <v>2502</v>
      </c>
      <c r="M131" s="13" t="s">
        <v>2502</v>
      </c>
      <c r="N131" s="13"/>
      <c r="O131" s="13" t="s">
        <v>2502</v>
      </c>
      <c r="P131" s="13"/>
      <c r="Q131" s="13"/>
    </row>
    <row r="132" spans="1:17" x14ac:dyDescent="0.25">
      <c r="A132" t="s">
        <v>9280</v>
      </c>
      <c r="B132" s="244" cm="1">
        <f t="array" ref="B132">IF(ROW() &lt; ROW(INDEX(initialConditions[experiment_ID],ROWS(initialConditions[experiment_ID]))), COUNTIF(INDEX(initialConditions[experiment_ID],1):initialConditions[[#This Row],[experiment_ID]],initialConditions[[#This Row],[experiment_ID]]), "")</f>
        <v>5</v>
      </c>
      <c r="C132" t="s">
        <v>9349</v>
      </c>
      <c r="D132" s="13" t="s">
        <v>9343</v>
      </c>
      <c r="E132" s="13" t="s">
        <v>2502</v>
      </c>
      <c r="F132" s="13"/>
      <c r="G132" s="13" t="s">
        <v>9319</v>
      </c>
      <c r="H132" s="13" t="s">
        <v>2502</v>
      </c>
      <c r="I132" s="13" t="s">
        <v>9325</v>
      </c>
      <c r="J132" s="13" t="s">
        <v>9331</v>
      </c>
      <c r="K132" s="13"/>
      <c r="L132" s="13" t="s">
        <v>2502</v>
      </c>
      <c r="M132" s="13" t="s">
        <v>2502</v>
      </c>
      <c r="N132" s="13"/>
      <c r="O132" s="13" t="s">
        <v>2502</v>
      </c>
      <c r="P132" s="13"/>
      <c r="Q132" s="13"/>
    </row>
    <row r="133" spans="1:17" x14ac:dyDescent="0.25">
      <c r="A133" t="s">
        <v>9280</v>
      </c>
      <c r="B133" s="244" cm="1">
        <f t="array" ref="B133">IF(ROW() &lt; ROW(INDEX(initialConditions[experiment_ID],ROWS(initialConditions[experiment_ID]))), COUNTIF(INDEX(initialConditions[experiment_ID],1):initialConditions[[#This Row],[experiment_ID]],initialConditions[[#This Row],[experiment_ID]]), "")</f>
        <v>1</v>
      </c>
      <c r="C133" t="s">
        <v>9350</v>
      </c>
      <c r="D133" s="13" t="s">
        <v>9343</v>
      </c>
      <c r="E133" s="13" t="s">
        <v>2502</v>
      </c>
      <c r="F133" s="13"/>
      <c r="G133" s="13" t="s">
        <v>9319</v>
      </c>
      <c r="H133" s="13" t="s">
        <v>2502</v>
      </c>
      <c r="I133" s="13" t="s">
        <v>9325</v>
      </c>
      <c r="J133" s="13" t="s">
        <v>9332</v>
      </c>
      <c r="K133" s="13"/>
      <c r="L133" s="13" t="s">
        <v>2502</v>
      </c>
      <c r="M133" s="13" t="s">
        <v>2502</v>
      </c>
      <c r="N133" s="13"/>
      <c r="O133" s="13" t="s">
        <v>2502</v>
      </c>
      <c r="P133" s="13"/>
      <c r="Q133" s="13"/>
    </row>
    <row r="134" spans="1:17" x14ac:dyDescent="0.25">
      <c r="A134" t="s">
        <v>9280</v>
      </c>
      <c r="B134" s="244" cm="1">
        <f t="array" ref="B134">IF(ROW() &lt; ROW(INDEX(initialConditions[experiment_ID],ROWS(initialConditions[experiment_ID]))), COUNTIF(INDEX(initialConditions[experiment_ID],1):initialConditions[[#This Row],[experiment_ID]],initialConditions[[#This Row],[experiment_ID]]), "")</f>
        <v>2</v>
      </c>
      <c r="C134" t="s">
        <v>9351</v>
      </c>
      <c r="D134" s="13" t="s">
        <v>9343</v>
      </c>
      <c r="E134" s="13" t="s">
        <v>2502</v>
      </c>
      <c r="F134" s="13"/>
      <c r="G134" s="13" t="s">
        <v>9319</v>
      </c>
      <c r="H134" s="13" t="s">
        <v>2502</v>
      </c>
      <c r="I134" s="13" t="s">
        <v>9325</v>
      </c>
      <c r="J134" s="13" t="s">
        <v>9333</v>
      </c>
      <c r="K134" s="13"/>
      <c r="L134" s="13" t="s">
        <v>2502</v>
      </c>
      <c r="M134" s="13" t="s">
        <v>2502</v>
      </c>
      <c r="N134" s="13"/>
      <c r="O134" s="13" t="s">
        <v>2502</v>
      </c>
      <c r="P134" s="13"/>
      <c r="Q134" s="13"/>
    </row>
    <row r="135" spans="1:17" x14ac:dyDescent="0.25">
      <c r="A135" t="s">
        <v>9281</v>
      </c>
      <c r="B135" s="244" cm="1">
        <f t="array" ref="B135">IF(ROW() &lt; ROW(INDEX(initialConditions[experiment_ID],ROWS(initialConditions[experiment_ID]))), COUNTIF(INDEX(initialConditions[experiment_ID],1):initialConditions[[#This Row],[experiment_ID]],initialConditions[[#This Row],[experiment_ID]]), "")</f>
        <v>3</v>
      </c>
      <c r="C135" t="s">
        <v>9344</v>
      </c>
      <c r="D135" s="13" t="s">
        <v>9343</v>
      </c>
      <c r="E135" s="13" t="s">
        <v>2502</v>
      </c>
      <c r="F135" s="13"/>
      <c r="G135" s="13" t="s">
        <v>9315</v>
      </c>
      <c r="H135" s="13" t="s">
        <v>2502</v>
      </c>
      <c r="I135" s="13" t="s">
        <v>9324</v>
      </c>
      <c r="J135" s="13" t="s">
        <v>9316</v>
      </c>
      <c r="K135" s="13"/>
      <c r="L135" s="13" t="s">
        <v>2502</v>
      </c>
      <c r="M135" s="13" t="s">
        <v>2502</v>
      </c>
      <c r="N135" s="13"/>
      <c r="O135" s="13" t="s">
        <v>2502</v>
      </c>
      <c r="P135" s="13"/>
      <c r="Q135" s="13"/>
    </row>
    <row r="136" spans="1:17" x14ac:dyDescent="0.25">
      <c r="A136" t="s">
        <v>9281</v>
      </c>
      <c r="B136" s="244" cm="1">
        <f t="array" ref="B136">IF(ROW() &lt; ROW(INDEX(initialConditions[experiment_ID],ROWS(initialConditions[experiment_ID]))), COUNTIF(INDEX(initialConditions[experiment_ID],1):initialConditions[[#This Row],[experiment_ID]],initialConditions[[#This Row],[experiment_ID]]), "")</f>
        <v>4</v>
      </c>
      <c r="C136" t="s">
        <v>9345</v>
      </c>
      <c r="D136" s="13" t="s">
        <v>9343</v>
      </c>
      <c r="E136" s="13" t="s">
        <v>2502</v>
      </c>
      <c r="F136" s="13"/>
      <c r="G136" s="13" t="s">
        <v>9319</v>
      </c>
      <c r="H136" s="13" t="s">
        <v>2502</v>
      </c>
      <c r="I136" s="13" t="s">
        <v>9324</v>
      </c>
      <c r="J136" s="13" t="s">
        <v>9316</v>
      </c>
      <c r="K136" s="13"/>
      <c r="L136" s="13" t="s">
        <v>2502</v>
      </c>
      <c r="M136" s="13" t="s">
        <v>2502</v>
      </c>
      <c r="N136" s="13"/>
      <c r="O136" s="13" t="s">
        <v>2502</v>
      </c>
      <c r="P136" s="13"/>
      <c r="Q136" s="13"/>
    </row>
    <row r="137" spans="1:17" x14ac:dyDescent="0.25">
      <c r="A137" t="s">
        <v>9281</v>
      </c>
      <c r="B137" s="244" cm="1">
        <f t="array" ref="B137">IF(ROW() &lt; ROW(INDEX(initialConditions[experiment_ID],ROWS(initialConditions[experiment_ID]))), COUNTIF(INDEX(initialConditions[experiment_ID],1):initialConditions[[#This Row],[experiment_ID]],initialConditions[[#This Row],[experiment_ID]]), "")</f>
        <v>5</v>
      </c>
      <c r="C137" t="s">
        <v>9346</v>
      </c>
      <c r="D137" s="13" t="s">
        <v>9343</v>
      </c>
      <c r="E137" s="13" t="s">
        <v>2502</v>
      </c>
      <c r="F137" s="13"/>
      <c r="G137" s="13" t="s">
        <v>9319</v>
      </c>
      <c r="H137" s="13" t="s">
        <v>2502</v>
      </c>
      <c r="I137" s="13" t="s">
        <v>9324</v>
      </c>
      <c r="J137" s="13" t="s">
        <v>9331</v>
      </c>
      <c r="K137" s="13"/>
      <c r="L137" s="13" t="s">
        <v>2502</v>
      </c>
      <c r="M137" s="13" t="s">
        <v>2502</v>
      </c>
      <c r="N137" s="13"/>
      <c r="O137" s="13" t="s">
        <v>2502</v>
      </c>
      <c r="P137" s="13"/>
      <c r="Q137" s="13"/>
    </row>
    <row r="138" spans="1:17" x14ac:dyDescent="0.25">
      <c r="A138" t="s">
        <v>9281</v>
      </c>
      <c r="B138" s="244" cm="1">
        <f t="array" ref="B138">IF(ROW() &lt; ROW(INDEX(initialConditions[experiment_ID],ROWS(initialConditions[experiment_ID]))), COUNTIF(INDEX(initialConditions[experiment_ID],1):initialConditions[[#This Row],[experiment_ID]],initialConditions[[#This Row],[experiment_ID]]), "")</f>
        <v>6</v>
      </c>
      <c r="C138" t="s">
        <v>9347</v>
      </c>
      <c r="D138" s="13" t="s">
        <v>9343</v>
      </c>
      <c r="E138" s="13" t="s">
        <v>2502</v>
      </c>
      <c r="F138" s="13"/>
      <c r="G138" s="13" t="s">
        <v>9319</v>
      </c>
      <c r="H138" s="13" t="s">
        <v>2502</v>
      </c>
      <c r="I138" s="13" t="s">
        <v>9324</v>
      </c>
      <c r="J138" s="13" t="s">
        <v>9332</v>
      </c>
      <c r="K138" s="13"/>
      <c r="L138" s="13" t="s">
        <v>2502</v>
      </c>
      <c r="M138" s="13" t="s">
        <v>2502</v>
      </c>
      <c r="N138" s="13"/>
      <c r="O138" s="13" t="s">
        <v>2502</v>
      </c>
      <c r="P138" s="13"/>
      <c r="Q138" s="13"/>
    </row>
    <row r="139" spans="1:17" x14ac:dyDescent="0.25">
      <c r="A139" t="s">
        <v>9281</v>
      </c>
      <c r="B139" s="244" cm="1">
        <f t="array" ref="B139">IF(ROW() &lt; ROW(INDEX(initialConditions[experiment_ID],ROWS(initialConditions[experiment_ID]))), COUNTIF(INDEX(initialConditions[experiment_ID],1):initialConditions[[#This Row],[experiment_ID]],initialConditions[[#This Row],[experiment_ID]]), "")</f>
        <v>1</v>
      </c>
      <c r="C139" t="s">
        <v>9348</v>
      </c>
      <c r="D139" s="13" t="s">
        <v>9343</v>
      </c>
      <c r="E139" s="13" t="s">
        <v>2502</v>
      </c>
      <c r="F139" s="13"/>
      <c r="G139" s="13" t="s">
        <v>9319</v>
      </c>
      <c r="H139" s="13" t="s">
        <v>2502</v>
      </c>
      <c r="I139" s="13" t="s">
        <v>9324</v>
      </c>
      <c r="J139" s="13" t="s">
        <v>9333</v>
      </c>
      <c r="K139" s="13"/>
      <c r="L139" s="13" t="s">
        <v>2502</v>
      </c>
      <c r="M139" s="13" t="s">
        <v>2502</v>
      </c>
      <c r="N139" s="13"/>
      <c r="O139" s="13" t="s">
        <v>2502</v>
      </c>
      <c r="P139" s="13"/>
      <c r="Q139" s="13"/>
    </row>
    <row r="140" spans="1:17" x14ac:dyDescent="0.25">
      <c r="A140" t="s">
        <v>9281</v>
      </c>
      <c r="B140" s="244" cm="1">
        <f t="array" ref="B140">IF(ROW() &lt; ROW(INDEX(initialConditions[experiment_ID],ROWS(initialConditions[experiment_ID]))), COUNTIF(INDEX(initialConditions[experiment_ID],1):initialConditions[[#This Row],[experiment_ID]],initialConditions[[#This Row],[experiment_ID]]), "")</f>
        <v>2</v>
      </c>
      <c r="C140" t="s">
        <v>9349</v>
      </c>
      <c r="D140" s="13" t="s">
        <v>9343</v>
      </c>
      <c r="E140" s="13" t="s">
        <v>2502</v>
      </c>
      <c r="F140" s="13"/>
      <c r="G140" s="13" t="s">
        <v>9319</v>
      </c>
      <c r="H140" s="13" t="s">
        <v>2502</v>
      </c>
      <c r="I140" s="13" t="s">
        <v>9325</v>
      </c>
      <c r="J140" s="13" t="s">
        <v>9331</v>
      </c>
      <c r="K140" s="13"/>
      <c r="L140" s="13" t="s">
        <v>2502</v>
      </c>
      <c r="M140" s="13" t="s">
        <v>2502</v>
      </c>
      <c r="N140" s="13"/>
      <c r="O140" s="13" t="s">
        <v>2502</v>
      </c>
      <c r="P140" s="13"/>
      <c r="Q140" s="13"/>
    </row>
    <row r="141" spans="1:17" x14ac:dyDescent="0.25">
      <c r="A141" t="s">
        <v>9281</v>
      </c>
      <c r="B141" s="244" cm="1">
        <f t="array" ref="B141">IF(ROW() &lt; ROW(INDEX(initialConditions[experiment_ID],ROWS(initialConditions[experiment_ID]))), COUNTIF(INDEX(initialConditions[experiment_ID],1):initialConditions[[#This Row],[experiment_ID]],initialConditions[[#This Row],[experiment_ID]]), "")</f>
        <v>3</v>
      </c>
      <c r="C141" t="s">
        <v>9350</v>
      </c>
      <c r="D141" s="13" t="s">
        <v>9343</v>
      </c>
      <c r="E141" s="13" t="s">
        <v>2502</v>
      </c>
      <c r="F141" s="13"/>
      <c r="G141" s="13" t="s">
        <v>9319</v>
      </c>
      <c r="H141" s="13" t="s">
        <v>2502</v>
      </c>
      <c r="I141" s="13" t="s">
        <v>9325</v>
      </c>
      <c r="J141" s="13" t="s">
        <v>9332</v>
      </c>
      <c r="K141" s="13"/>
      <c r="L141" s="13" t="s">
        <v>2502</v>
      </c>
      <c r="M141" s="13" t="s">
        <v>2502</v>
      </c>
      <c r="N141" s="13"/>
      <c r="O141" s="13" t="s">
        <v>2502</v>
      </c>
      <c r="P141" s="13"/>
      <c r="Q141" s="13"/>
    </row>
    <row r="142" spans="1:17" x14ac:dyDescent="0.25">
      <c r="A142" t="s">
        <v>9281</v>
      </c>
      <c r="B142" s="244" cm="1">
        <f t="array" ref="B142">IF(ROW() &lt; ROW(INDEX(initialConditions[experiment_ID],ROWS(initialConditions[experiment_ID]))), COUNTIF(INDEX(initialConditions[experiment_ID],1):initialConditions[[#This Row],[experiment_ID]],initialConditions[[#This Row],[experiment_ID]]), "")</f>
        <v>4</v>
      </c>
      <c r="C142" t="s">
        <v>9351</v>
      </c>
      <c r="D142" s="13" t="s">
        <v>9343</v>
      </c>
      <c r="E142" s="13" t="s">
        <v>2502</v>
      </c>
      <c r="F142" s="13"/>
      <c r="G142" s="13" t="s">
        <v>9319</v>
      </c>
      <c r="H142" s="13" t="s">
        <v>2502</v>
      </c>
      <c r="I142" s="13" t="s">
        <v>9325</v>
      </c>
      <c r="J142" s="13" t="s">
        <v>9333</v>
      </c>
      <c r="K142" s="13"/>
      <c r="L142" s="13" t="s">
        <v>2502</v>
      </c>
      <c r="M142" s="13" t="s">
        <v>2502</v>
      </c>
      <c r="N142" s="13"/>
      <c r="O142" s="13" t="s">
        <v>2502</v>
      </c>
      <c r="P142" s="13"/>
      <c r="Q142" s="13"/>
    </row>
    <row r="143" spans="1:17" x14ac:dyDescent="0.25">
      <c r="A143" t="s">
        <v>9282</v>
      </c>
      <c r="B143" s="244" cm="1">
        <f t="array" ref="B143">IF(ROW() &lt; ROW(INDEX(initialConditions[experiment_ID],ROWS(initialConditions[experiment_ID]))), COUNTIF(INDEX(initialConditions[experiment_ID],1):initialConditions[[#This Row],[experiment_ID]],initialConditions[[#This Row],[experiment_ID]]), "")</f>
        <v>5</v>
      </c>
      <c r="C143" t="s">
        <v>9344</v>
      </c>
      <c r="D143" s="13" t="s">
        <v>9343</v>
      </c>
      <c r="E143" s="13" t="s">
        <v>2502</v>
      </c>
      <c r="F143" s="13"/>
      <c r="G143" s="13" t="s">
        <v>9315</v>
      </c>
      <c r="H143" s="13" t="s">
        <v>2502</v>
      </c>
      <c r="I143" s="13" t="s">
        <v>9324</v>
      </c>
      <c r="J143" s="13" t="s">
        <v>9316</v>
      </c>
      <c r="K143" s="13"/>
      <c r="L143" s="13" t="s">
        <v>2502</v>
      </c>
      <c r="M143" s="13" t="s">
        <v>2502</v>
      </c>
      <c r="N143" s="13"/>
      <c r="O143" s="13" t="s">
        <v>2502</v>
      </c>
      <c r="P143" s="13"/>
      <c r="Q143" s="13"/>
    </row>
    <row r="144" spans="1:17" x14ac:dyDescent="0.25">
      <c r="A144" t="s">
        <v>9282</v>
      </c>
      <c r="B144" s="244" cm="1">
        <f t="array" ref="B144">IF(ROW() &lt; ROW(INDEX(initialConditions[experiment_ID],ROWS(initialConditions[experiment_ID]))), COUNTIF(INDEX(initialConditions[experiment_ID],1):initialConditions[[#This Row],[experiment_ID]],initialConditions[[#This Row],[experiment_ID]]), "")</f>
        <v>6</v>
      </c>
      <c r="C144" t="s">
        <v>9345</v>
      </c>
      <c r="D144" s="13" t="s">
        <v>9343</v>
      </c>
      <c r="E144" s="13" t="s">
        <v>2502</v>
      </c>
      <c r="F144" s="13"/>
      <c r="G144" s="13" t="s">
        <v>9319</v>
      </c>
      <c r="H144" s="13" t="s">
        <v>2502</v>
      </c>
      <c r="I144" s="13" t="s">
        <v>9324</v>
      </c>
      <c r="J144" s="13" t="s">
        <v>9316</v>
      </c>
      <c r="K144" s="13"/>
      <c r="L144" s="13" t="s">
        <v>2502</v>
      </c>
      <c r="M144" s="13" t="s">
        <v>2502</v>
      </c>
      <c r="N144" s="13"/>
      <c r="O144" s="13" t="s">
        <v>2502</v>
      </c>
      <c r="P144" s="13"/>
      <c r="Q144" s="13"/>
    </row>
    <row r="145" spans="1:17" x14ac:dyDescent="0.25">
      <c r="A145" t="s">
        <v>9282</v>
      </c>
      <c r="B145" s="244" cm="1">
        <f t="array" ref="B145">IF(ROW() &lt; ROW(INDEX(initialConditions[experiment_ID],ROWS(initialConditions[experiment_ID]))), COUNTIF(INDEX(initialConditions[experiment_ID],1):initialConditions[[#This Row],[experiment_ID]],initialConditions[[#This Row],[experiment_ID]]), "")</f>
        <v>1</v>
      </c>
      <c r="C145" t="s">
        <v>9346</v>
      </c>
      <c r="D145" s="13" t="s">
        <v>9343</v>
      </c>
      <c r="E145" s="13" t="s">
        <v>2502</v>
      </c>
      <c r="F145" s="13"/>
      <c r="G145" s="13" t="s">
        <v>9319</v>
      </c>
      <c r="H145" s="13" t="s">
        <v>2502</v>
      </c>
      <c r="I145" s="13" t="s">
        <v>9324</v>
      </c>
      <c r="J145" s="13" t="s">
        <v>9331</v>
      </c>
      <c r="K145" s="13"/>
      <c r="L145" s="13" t="s">
        <v>2502</v>
      </c>
      <c r="M145" s="13" t="s">
        <v>2502</v>
      </c>
      <c r="N145" s="13"/>
      <c r="O145" s="13" t="s">
        <v>2502</v>
      </c>
      <c r="P145" s="13"/>
      <c r="Q145" s="13"/>
    </row>
    <row r="146" spans="1:17" x14ac:dyDescent="0.25">
      <c r="A146" t="s">
        <v>9282</v>
      </c>
      <c r="B146" s="244" cm="1">
        <f t="array" ref="B146">IF(ROW() &lt; ROW(INDEX(initialConditions[experiment_ID],ROWS(initialConditions[experiment_ID]))), COUNTIF(INDEX(initialConditions[experiment_ID],1):initialConditions[[#This Row],[experiment_ID]],initialConditions[[#This Row],[experiment_ID]]), "")</f>
        <v>2</v>
      </c>
      <c r="C146" t="s">
        <v>9347</v>
      </c>
      <c r="D146" s="13" t="s">
        <v>9343</v>
      </c>
      <c r="E146" s="13" t="s">
        <v>2502</v>
      </c>
      <c r="F146" s="13"/>
      <c r="G146" s="13" t="s">
        <v>9319</v>
      </c>
      <c r="H146" s="13" t="s">
        <v>2502</v>
      </c>
      <c r="I146" s="13" t="s">
        <v>9324</v>
      </c>
      <c r="J146" s="13" t="s">
        <v>9332</v>
      </c>
      <c r="K146" s="13"/>
      <c r="L146" s="13" t="s">
        <v>2502</v>
      </c>
      <c r="M146" s="13" t="s">
        <v>2502</v>
      </c>
      <c r="N146" s="13"/>
      <c r="O146" s="13" t="s">
        <v>2502</v>
      </c>
      <c r="P146" s="13"/>
      <c r="Q146" s="13"/>
    </row>
    <row r="147" spans="1:17" x14ac:dyDescent="0.25">
      <c r="A147" t="s">
        <v>9282</v>
      </c>
      <c r="B147" s="244" cm="1">
        <f t="array" ref="B147">IF(ROW() &lt; ROW(INDEX(initialConditions[experiment_ID],ROWS(initialConditions[experiment_ID]))), COUNTIF(INDEX(initialConditions[experiment_ID],1):initialConditions[[#This Row],[experiment_ID]],initialConditions[[#This Row],[experiment_ID]]), "")</f>
        <v>3</v>
      </c>
      <c r="C147" t="s">
        <v>9348</v>
      </c>
      <c r="D147" s="13" t="s">
        <v>9343</v>
      </c>
      <c r="E147" s="13" t="s">
        <v>2502</v>
      </c>
      <c r="F147" s="13"/>
      <c r="G147" s="13" t="s">
        <v>9319</v>
      </c>
      <c r="H147" s="13" t="s">
        <v>2502</v>
      </c>
      <c r="I147" s="13" t="s">
        <v>9324</v>
      </c>
      <c r="J147" s="13" t="s">
        <v>9333</v>
      </c>
      <c r="K147" s="13"/>
      <c r="L147" s="13" t="s">
        <v>2502</v>
      </c>
      <c r="M147" s="13" t="s">
        <v>2502</v>
      </c>
      <c r="N147" s="13"/>
      <c r="O147" s="13" t="s">
        <v>2502</v>
      </c>
      <c r="P147" s="13"/>
      <c r="Q147" s="13"/>
    </row>
    <row r="148" spans="1:17" x14ac:dyDescent="0.25">
      <c r="A148" t="s">
        <v>9282</v>
      </c>
      <c r="B148" s="244" cm="1">
        <f t="array" ref="B148">IF(ROW() &lt; ROW(INDEX(initialConditions[experiment_ID],ROWS(initialConditions[experiment_ID]))), COUNTIF(INDEX(initialConditions[experiment_ID],1):initialConditions[[#This Row],[experiment_ID]],initialConditions[[#This Row],[experiment_ID]]), "")</f>
        <v>4</v>
      </c>
      <c r="C148" t="s">
        <v>9349</v>
      </c>
      <c r="D148" s="13" t="s">
        <v>9343</v>
      </c>
      <c r="E148" s="13" t="s">
        <v>2502</v>
      </c>
      <c r="F148" s="13"/>
      <c r="G148" s="13" t="s">
        <v>9319</v>
      </c>
      <c r="H148" s="13" t="s">
        <v>2502</v>
      </c>
      <c r="I148" s="13" t="s">
        <v>9325</v>
      </c>
      <c r="J148" s="13" t="s">
        <v>9331</v>
      </c>
      <c r="K148" s="13"/>
      <c r="L148" s="13" t="s">
        <v>2502</v>
      </c>
      <c r="M148" s="13" t="s">
        <v>2502</v>
      </c>
      <c r="N148" s="13"/>
      <c r="O148" s="13" t="s">
        <v>2502</v>
      </c>
      <c r="P148" s="13"/>
      <c r="Q148" s="13"/>
    </row>
    <row r="149" spans="1:17" x14ac:dyDescent="0.25">
      <c r="A149" t="s">
        <v>9282</v>
      </c>
      <c r="B149" s="244" cm="1">
        <f t="array" ref="B149">IF(ROW() &lt; ROW(INDEX(initialConditions[experiment_ID],ROWS(initialConditions[experiment_ID]))), COUNTIF(INDEX(initialConditions[experiment_ID],1):initialConditions[[#This Row],[experiment_ID]],initialConditions[[#This Row],[experiment_ID]]), "")</f>
        <v>5</v>
      </c>
      <c r="C149" t="s">
        <v>9350</v>
      </c>
      <c r="D149" s="13" t="s">
        <v>9343</v>
      </c>
      <c r="E149" s="13" t="s">
        <v>2502</v>
      </c>
      <c r="F149" s="13"/>
      <c r="G149" s="13" t="s">
        <v>9319</v>
      </c>
      <c r="H149" s="13" t="s">
        <v>2502</v>
      </c>
      <c r="I149" s="13" t="s">
        <v>9325</v>
      </c>
      <c r="J149" s="13" t="s">
        <v>9332</v>
      </c>
      <c r="K149" s="13"/>
      <c r="L149" s="13" t="s">
        <v>2502</v>
      </c>
      <c r="M149" s="13" t="s">
        <v>2502</v>
      </c>
      <c r="N149" s="13"/>
      <c r="O149" s="13" t="s">
        <v>2502</v>
      </c>
      <c r="P149" s="13"/>
      <c r="Q149" s="13"/>
    </row>
    <row r="150" spans="1:17" x14ac:dyDescent="0.25">
      <c r="A150" t="s">
        <v>9282</v>
      </c>
      <c r="B150" s="244" cm="1">
        <f t="array" ref="B150">IF(ROW() &lt; ROW(INDEX(initialConditions[experiment_ID],ROWS(initialConditions[experiment_ID]))), COUNTIF(INDEX(initialConditions[experiment_ID],1):initialConditions[[#This Row],[experiment_ID]],initialConditions[[#This Row],[experiment_ID]]), "")</f>
        <v>6</v>
      </c>
      <c r="C150" t="s">
        <v>9351</v>
      </c>
      <c r="D150" s="13" t="s">
        <v>9343</v>
      </c>
      <c r="E150" s="13" t="s">
        <v>2502</v>
      </c>
      <c r="F150" s="13"/>
      <c r="G150" s="13" t="s">
        <v>9319</v>
      </c>
      <c r="H150" s="13" t="s">
        <v>2502</v>
      </c>
      <c r="I150" s="13" t="s">
        <v>9325</v>
      </c>
      <c r="J150" s="13" t="s">
        <v>9333</v>
      </c>
      <c r="K150" s="13"/>
      <c r="L150" s="13" t="s">
        <v>2502</v>
      </c>
      <c r="M150" s="13" t="s">
        <v>2502</v>
      </c>
      <c r="N150" s="13"/>
      <c r="O150" s="13" t="s">
        <v>2502</v>
      </c>
      <c r="P150" s="13"/>
      <c r="Q150" s="13"/>
    </row>
    <row r="151" spans="1:17" x14ac:dyDescent="0.25">
      <c r="A151" t="s">
        <v>9283</v>
      </c>
      <c r="B151" s="244" cm="1">
        <f t="array" ref="B151">IF(ROW() &lt; ROW(INDEX(initialConditions[experiment_ID],ROWS(initialConditions[experiment_ID]))), COUNTIF(INDEX(initialConditions[experiment_ID],1):initialConditions[[#This Row],[experiment_ID]],initialConditions[[#This Row],[experiment_ID]]), "")</f>
        <v>1</v>
      </c>
      <c r="C151" t="s">
        <v>9344</v>
      </c>
      <c r="D151" s="13" t="s">
        <v>9352</v>
      </c>
      <c r="E151" s="13" t="s">
        <v>2502</v>
      </c>
      <c r="F151" s="13"/>
      <c r="G151" s="13" t="s">
        <v>9315</v>
      </c>
      <c r="H151" s="13" t="s">
        <v>2502</v>
      </c>
      <c r="I151" s="13" t="s">
        <v>9324</v>
      </c>
      <c r="J151" s="13" t="s">
        <v>9316</v>
      </c>
      <c r="K151" s="13"/>
      <c r="L151" s="13" t="s">
        <v>2502</v>
      </c>
      <c r="M151" s="13" t="s">
        <v>2502</v>
      </c>
      <c r="N151" s="13"/>
      <c r="O151" s="13" t="s">
        <v>2502</v>
      </c>
      <c r="P151" s="13"/>
      <c r="Q151" s="13"/>
    </row>
    <row r="152" spans="1:17" x14ac:dyDescent="0.25">
      <c r="A152" t="s">
        <v>9283</v>
      </c>
      <c r="B152" s="244" cm="1">
        <f t="array" ref="B152">IF(ROW() &lt; ROW(INDEX(initialConditions[experiment_ID],ROWS(initialConditions[experiment_ID]))), COUNTIF(INDEX(initialConditions[experiment_ID],1):initialConditions[[#This Row],[experiment_ID]],initialConditions[[#This Row],[experiment_ID]]), "")</f>
        <v>2</v>
      </c>
      <c r="C152" t="s">
        <v>9345</v>
      </c>
      <c r="D152" s="13" t="s">
        <v>9352</v>
      </c>
      <c r="E152" s="13" t="s">
        <v>2502</v>
      </c>
      <c r="F152" s="13"/>
      <c r="G152" s="13" t="s">
        <v>9319</v>
      </c>
      <c r="H152" s="13" t="s">
        <v>2502</v>
      </c>
      <c r="I152" s="13" t="s">
        <v>9324</v>
      </c>
      <c r="J152" s="13" t="s">
        <v>9316</v>
      </c>
      <c r="K152" s="13"/>
      <c r="L152" s="13" t="s">
        <v>2502</v>
      </c>
      <c r="M152" s="13" t="s">
        <v>2502</v>
      </c>
      <c r="N152" s="13"/>
      <c r="O152" s="13" t="s">
        <v>2502</v>
      </c>
      <c r="P152" s="13"/>
      <c r="Q152" s="13"/>
    </row>
    <row r="153" spans="1:17" x14ac:dyDescent="0.25">
      <c r="A153" t="s">
        <v>9283</v>
      </c>
      <c r="B153" s="244" cm="1">
        <f t="array" ref="B153">IF(ROW() &lt; ROW(INDEX(initialConditions[experiment_ID],ROWS(initialConditions[experiment_ID]))), COUNTIF(INDEX(initialConditions[experiment_ID],1):initialConditions[[#This Row],[experiment_ID]],initialConditions[[#This Row],[experiment_ID]]), "")</f>
        <v>3</v>
      </c>
      <c r="C153" t="s">
        <v>9346</v>
      </c>
      <c r="D153" s="13" t="s">
        <v>9352</v>
      </c>
      <c r="E153" s="13" t="s">
        <v>2502</v>
      </c>
      <c r="F153" s="13"/>
      <c r="G153" s="13" t="s">
        <v>9319</v>
      </c>
      <c r="H153" s="13" t="s">
        <v>2502</v>
      </c>
      <c r="I153" s="13" t="s">
        <v>9324</v>
      </c>
      <c r="J153" s="13" t="s">
        <v>9331</v>
      </c>
      <c r="K153" s="13"/>
      <c r="L153" s="13" t="s">
        <v>2502</v>
      </c>
      <c r="M153" s="13" t="s">
        <v>2502</v>
      </c>
      <c r="N153" s="13"/>
      <c r="O153" s="13" t="s">
        <v>2502</v>
      </c>
      <c r="P153" s="13"/>
      <c r="Q153" s="13"/>
    </row>
    <row r="154" spans="1:17" x14ac:dyDescent="0.25">
      <c r="A154" t="s">
        <v>9283</v>
      </c>
      <c r="B154" s="244" cm="1">
        <f t="array" ref="B154">IF(ROW() &lt; ROW(INDEX(initialConditions[experiment_ID],ROWS(initialConditions[experiment_ID]))), COUNTIF(INDEX(initialConditions[experiment_ID],1):initialConditions[[#This Row],[experiment_ID]],initialConditions[[#This Row],[experiment_ID]]), "")</f>
        <v>4</v>
      </c>
      <c r="C154" t="s">
        <v>9347</v>
      </c>
      <c r="D154" s="13" t="s">
        <v>9352</v>
      </c>
      <c r="E154" s="13" t="s">
        <v>2502</v>
      </c>
      <c r="F154" s="13"/>
      <c r="G154" s="13" t="s">
        <v>9319</v>
      </c>
      <c r="H154" s="13" t="s">
        <v>2502</v>
      </c>
      <c r="I154" s="13" t="s">
        <v>9324</v>
      </c>
      <c r="J154" s="13" t="s">
        <v>9332</v>
      </c>
      <c r="K154" s="13"/>
      <c r="L154" s="13" t="s">
        <v>2502</v>
      </c>
      <c r="M154" s="13" t="s">
        <v>2502</v>
      </c>
      <c r="N154" s="13"/>
      <c r="O154" s="13" t="s">
        <v>2502</v>
      </c>
      <c r="P154" s="13"/>
      <c r="Q154" s="13"/>
    </row>
    <row r="155" spans="1:17" x14ac:dyDescent="0.25">
      <c r="A155" t="s">
        <v>9283</v>
      </c>
      <c r="B155" s="244" cm="1">
        <f t="array" ref="B155">IF(ROW() &lt; ROW(INDEX(initialConditions[experiment_ID],ROWS(initialConditions[experiment_ID]))), COUNTIF(INDEX(initialConditions[experiment_ID],1):initialConditions[[#This Row],[experiment_ID]],initialConditions[[#This Row],[experiment_ID]]), "")</f>
        <v>5</v>
      </c>
      <c r="C155" t="s">
        <v>9348</v>
      </c>
      <c r="D155" s="13" t="s">
        <v>9352</v>
      </c>
      <c r="E155" s="13" t="s">
        <v>2502</v>
      </c>
      <c r="F155" s="13"/>
      <c r="G155" s="13" t="s">
        <v>9319</v>
      </c>
      <c r="H155" s="13" t="s">
        <v>2502</v>
      </c>
      <c r="I155" s="13" t="s">
        <v>9324</v>
      </c>
      <c r="J155" s="13" t="s">
        <v>9333</v>
      </c>
      <c r="K155" s="13"/>
      <c r="L155" s="13" t="s">
        <v>2502</v>
      </c>
      <c r="M155" s="13" t="s">
        <v>2502</v>
      </c>
      <c r="N155" s="13"/>
      <c r="O155" s="13" t="s">
        <v>2502</v>
      </c>
      <c r="P155" s="13"/>
      <c r="Q155" s="13"/>
    </row>
    <row r="156" spans="1:17" x14ac:dyDescent="0.25">
      <c r="A156" t="s">
        <v>9283</v>
      </c>
      <c r="B156" s="244" cm="1">
        <f t="array" ref="B156">IF(ROW() &lt; ROW(INDEX(initialConditions[experiment_ID],ROWS(initialConditions[experiment_ID]))), COUNTIF(INDEX(initialConditions[experiment_ID],1):initialConditions[[#This Row],[experiment_ID]],initialConditions[[#This Row],[experiment_ID]]), "")</f>
        <v>6</v>
      </c>
      <c r="C156" t="s">
        <v>9349</v>
      </c>
      <c r="D156" s="13" t="s">
        <v>9352</v>
      </c>
      <c r="E156" s="13" t="s">
        <v>2502</v>
      </c>
      <c r="F156" s="13"/>
      <c r="G156" s="13" t="s">
        <v>9319</v>
      </c>
      <c r="H156" s="13" t="s">
        <v>2502</v>
      </c>
      <c r="I156" s="13" t="s">
        <v>9325</v>
      </c>
      <c r="J156" s="13" t="s">
        <v>9331</v>
      </c>
      <c r="K156" s="13"/>
      <c r="L156" s="13" t="s">
        <v>2502</v>
      </c>
      <c r="M156" s="13" t="s">
        <v>2502</v>
      </c>
      <c r="N156" s="13"/>
      <c r="O156" s="13" t="s">
        <v>2502</v>
      </c>
      <c r="P156" s="13"/>
      <c r="Q156" s="13"/>
    </row>
    <row r="157" spans="1:17" x14ac:dyDescent="0.25">
      <c r="A157" t="s">
        <v>9283</v>
      </c>
      <c r="B157" s="244" cm="1">
        <f t="array" ref="B157">IF(ROW() &lt; ROW(INDEX(initialConditions[experiment_ID],ROWS(initialConditions[experiment_ID]))), COUNTIF(INDEX(initialConditions[experiment_ID],1):initialConditions[[#This Row],[experiment_ID]],initialConditions[[#This Row],[experiment_ID]]), "")</f>
        <v>1</v>
      </c>
      <c r="C157" t="s">
        <v>9350</v>
      </c>
      <c r="D157" s="13" t="s">
        <v>9352</v>
      </c>
      <c r="E157" s="13" t="s">
        <v>2502</v>
      </c>
      <c r="F157" s="13"/>
      <c r="G157" s="13" t="s">
        <v>9319</v>
      </c>
      <c r="H157" s="13" t="s">
        <v>2502</v>
      </c>
      <c r="I157" s="13" t="s">
        <v>9325</v>
      </c>
      <c r="J157" s="13" t="s">
        <v>9332</v>
      </c>
      <c r="K157" s="13"/>
      <c r="L157" s="13" t="s">
        <v>2502</v>
      </c>
      <c r="M157" s="13" t="s">
        <v>2502</v>
      </c>
      <c r="N157" s="13"/>
      <c r="O157" s="13" t="s">
        <v>2502</v>
      </c>
      <c r="P157" s="13"/>
      <c r="Q157" s="13"/>
    </row>
    <row r="158" spans="1:17" x14ac:dyDescent="0.25">
      <c r="A158" t="s">
        <v>9283</v>
      </c>
      <c r="B158" s="244" cm="1">
        <f t="array" ref="B158">IF(ROW() &lt; ROW(INDEX(initialConditions[experiment_ID],ROWS(initialConditions[experiment_ID]))), COUNTIF(INDEX(initialConditions[experiment_ID],1):initialConditions[[#This Row],[experiment_ID]],initialConditions[[#This Row],[experiment_ID]]), "")</f>
        <v>2</v>
      </c>
      <c r="C158" t="s">
        <v>9351</v>
      </c>
      <c r="D158" s="13" t="s">
        <v>9352</v>
      </c>
      <c r="E158" s="13" t="s">
        <v>2502</v>
      </c>
      <c r="F158" s="13"/>
      <c r="G158" s="13" t="s">
        <v>9319</v>
      </c>
      <c r="H158" s="13" t="s">
        <v>2502</v>
      </c>
      <c r="I158" s="13" t="s">
        <v>9325</v>
      </c>
      <c r="J158" s="13" t="s">
        <v>9333</v>
      </c>
      <c r="K158" s="13"/>
      <c r="L158" s="13" t="s">
        <v>2502</v>
      </c>
      <c r="M158" s="13" t="s">
        <v>2502</v>
      </c>
      <c r="N158" s="13"/>
      <c r="O158" s="13" t="s">
        <v>2502</v>
      </c>
      <c r="P158" s="13"/>
      <c r="Q158" s="13"/>
    </row>
    <row r="159" spans="1:17" x14ac:dyDescent="0.25">
      <c r="A159" t="s">
        <v>9284</v>
      </c>
      <c r="B159" s="244" cm="1">
        <f t="array" ref="B159">IF(ROW() &lt; ROW(INDEX(initialConditions[experiment_ID],ROWS(initialConditions[experiment_ID]))), COUNTIF(INDEX(initialConditions[experiment_ID],1):initialConditions[[#This Row],[experiment_ID]],initialConditions[[#This Row],[experiment_ID]]), "")</f>
        <v>3</v>
      </c>
      <c r="C159" t="s">
        <v>9344</v>
      </c>
      <c r="D159" s="13" t="s">
        <v>9352</v>
      </c>
      <c r="E159" s="13" t="s">
        <v>2502</v>
      </c>
      <c r="F159" s="13"/>
      <c r="G159" s="13" t="s">
        <v>9315</v>
      </c>
      <c r="H159" s="13" t="s">
        <v>2502</v>
      </c>
      <c r="I159" s="13" t="s">
        <v>9324</v>
      </c>
      <c r="J159" s="13" t="s">
        <v>9316</v>
      </c>
      <c r="K159" s="13"/>
      <c r="L159" s="13" t="s">
        <v>2502</v>
      </c>
      <c r="M159" s="13" t="s">
        <v>2502</v>
      </c>
      <c r="N159" s="13"/>
      <c r="O159" s="13" t="s">
        <v>2502</v>
      </c>
      <c r="P159" s="13"/>
      <c r="Q159" s="13"/>
    </row>
    <row r="160" spans="1:17" x14ac:dyDescent="0.25">
      <c r="A160" t="s">
        <v>9284</v>
      </c>
      <c r="B160" s="244" cm="1">
        <f t="array" ref="B160">IF(ROW() &lt; ROW(INDEX(initialConditions[experiment_ID],ROWS(initialConditions[experiment_ID]))), COUNTIF(INDEX(initialConditions[experiment_ID],1):initialConditions[[#This Row],[experiment_ID]],initialConditions[[#This Row],[experiment_ID]]), "")</f>
        <v>4</v>
      </c>
      <c r="C160" t="s">
        <v>9345</v>
      </c>
      <c r="D160" s="13" t="s">
        <v>9352</v>
      </c>
      <c r="E160" s="13" t="s">
        <v>2502</v>
      </c>
      <c r="F160" s="13"/>
      <c r="G160" s="13" t="s">
        <v>9319</v>
      </c>
      <c r="H160" s="13" t="s">
        <v>2502</v>
      </c>
      <c r="I160" s="13" t="s">
        <v>9324</v>
      </c>
      <c r="J160" s="13" t="s">
        <v>9316</v>
      </c>
      <c r="K160" s="13"/>
      <c r="L160" s="13" t="s">
        <v>2502</v>
      </c>
      <c r="M160" s="13" t="s">
        <v>2502</v>
      </c>
      <c r="N160" s="13"/>
      <c r="O160" s="13" t="s">
        <v>2502</v>
      </c>
      <c r="P160" s="13"/>
      <c r="Q160" s="13"/>
    </row>
    <row r="161" spans="1:17" x14ac:dyDescent="0.25">
      <c r="A161" t="s">
        <v>9284</v>
      </c>
      <c r="B161" s="244" cm="1">
        <f t="array" ref="B161">IF(ROW() &lt; ROW(INDEX(initialConditions[experiment_ID],ROWS(initialConditions[experiment_ID]))), COUNTIF(INDEX(initialConditions[experiment_ID],1):initialConditions[[#This Row],[experiment_ID]],initialConditions[[#This Row],[experiment_ID]]), "")</f>
        <v>5</v>
      </c>
      <c r="C161" t="s">
        <v>9346</v>
      </c>
      <c r="D161" s="13" t="s">
        <v>9352</v>
      </c>
      <c r="E161" s="13" t="s">
        <v>2502</v>
      </c>
      <c r="F161" s="13"/>
      <c r="G161" s="13" t="s">
        <v>9319</v>
      </c>
      <c r="H161" s="13" t="s">
        <v>2502</v>
      </c>
      <c r="I161" s="13" t="s">
        <v>9324</v>
      </c>
      <c r="J161" s="13" t="s">
        <v>9331</v>
      </c>
      <c r="K161" s="13"/>
      <c r="L161" s="13" t="s">
        <v>2502</v>
      </c>
      <c r="M161" s="13" t="s">
        <v>2502</v>
      </c>
      <c r="N161" s="13"/>
      <c r="O161" s="13" t="s">
        <v>2502</v>
      </c>
      <c r="P161" s="13"/>
      <c r="Q161" s="13"/>
    </row>
    <row r="162" spans="1:17" x14ac:dyDescent="0.25">
      <c r="A162" t="s">
        <v>9284</v>
      </c>
      <c r="B162" s="244" cm="1">
        <f t="array" ref="B162">IF(ROW() &lt; ROW(INDEX(initialConditions[experiment_ID],ROWS(initialConditions[experiment_ID]))), COUNTIF(INDEX(initialConditions[experiment_ID],1):initialConditions[[#This Row],[experiment_ID]],initialConditions[[#This Row],[experiment_ID]]), "")</f>
        <v>6</v>
      </c>
      <c r="C162" t="s">
        <v>9347</v>
      </c>
      <c r="D162" s="13" t="s">
        <v>9352</v>
      </c>
      <c r="E162" s="13" t="s">
        <v>2502</v>
      </c>
      <c r="F162" s="13"/>
      <c r="G162" s="13" t="s">
        <v>9319</v>
      </c>
      <c r="H162" s="13" t="s">
        <v>2502</v>
      </c>
      <c r="I162" s="13" t="s">
        <v>9324</v>
      </c>
      <c r="J162" s="13" t="s">
        <v>9332</v>
      </c>
      <c r="K162" s="13"/>
      <c r="L162" s="13" t="s">
        <v>2502</v>
      </c>
      <c r="M162" s="13" t="s">
        <v>2502</v>
      </c>
      <c r="N162" s="13"/>
      <c r="O162" s="13" t="s">
        <v>2502</v>
      </c>
      <c r="P162" s="13"/>
      <c r="Q162" s="13"/>
    </row>
    <row r="163" spans="1:17" x14ac:dyDescent="0.25">
      <c r="A163" t="s">
        <v>9284</v>
      </c>
      <c r="B163" s="244" cm="1">
        <f t="array" ref="B163">IF(ROW() &lt; ROW(INDEX(initialConditions[experiment_ID],ROWS(initialConditions[experiment_ID]))), COUNTIF(INDEX(initialConditions[experiment_ID],1):initialConditions[[#This Row],[experiment_ID]],initialConditions[[#This Row],[experiment_ID]]), "")</f>
        <v>1</v>
      </c>
      <c r="C163" t="s">
        <v>9348</v>
      </c>
      <c r="D163" s="13" t="s">
        <v>9352</v>
      </c>
      <c r="E163" s="13" t="s">
        <v>2502</v>
      </c>
      <c r="F163" s="13"/>
      <c r="G163" s="13" t="s">
        <v>9319</v>
      </c>
      <c r="H163" s="13" t="s">
        <v>2502</v>
      </c>
      <c r="I163" s="13" t="s">
        <v>9324</v>
      </c>
      <c r="J163" s="13" t="s">
        <v>9333</v>
      </c>
      <c r="K163" s="13"/>
      <c r="L163" s="13" t="s">
        <v>2502</v>
      </c>
      <c r="M163" s="13" t="s">
        <v>2502</v>
      </c>
      <c r="N163" s="13"/>
      <c r="O163" s="13" t="s">
        <v>2502</v>
      </c>
      <c r="P163" s="13"/>
      <c r="Q163" s="13"/>
    </row>
    <row r="164" spans="1:17" x14ac:dyDescent="0.25">
      <c r="A164" t="s">
        <v>9284</v>
      </c>
      <c r="B164" s="244" cm="1">
        <f t="array" ref="B164">IF(ROW() &lt; ROW(INDEX(initialConditions[experiment_ID],ROWS(initialConditions[experiment_ID]))), COUNTIF(INDEX(initialConditions[experiment_ID],1):initialConditions[[#This Row],[experiment_ID]],initialConditions[[#This Row],[experiment_ID]]), "")</f>
        <v>2</v>
      </c>
      <c r="C164" t="s">
        <v>9349</v>
      </c>
      <c r="D164" s="13" t="s">
        <v>9352</v>
      </c>
      <c r="E164" s="13" t="s">
        <v>2502</v>
      </c>
      <c r="F164" s="13"/>
      <c r="G164" s="13" t="s">
        <v>9319</v>
      </c>
      <c r="H164" s="13" t="s">
        <v>2502</v>
      </c>
      <c r="I164" s="13" t="s">
        <v>9325</v>
      </c>
      <c r="J164" s="13" t="s">
        <v>9331</v>
      </c>
      <c r="K164" s="13"/>
      <c r="L164" s="13" t="s">
        <v>2502</v>
      </c>
      <c r="M164" s="13" t="s">
        <v>2502</v>
      </c>
      <c r="N164" s="13"/>
      <c r="O164" s="13" t="s">
        <v>2502</v>
      </c>
      <c r="P164" s="13"/>
      <c r="Q164" s="13"/>
    </row>
    <row r="165" spans="1:17" x14ac:dyDescent="0.25">
      <c r="A165" t="s">
        <v>9284</v>
      </c>
      <c r="B165" s="244" cm="1">
        <f t="array" ref="B165">IF(ROW() &lt; ROW(INDEX(initialConditions[experiment_ID],ROWS(initialConditions[experiment_ID]))), COUNTIF(INDEX(initialConditions[experiment_ID],1):initialConditions[[#This Row],[experiment_ID]],initialConditions[[#This Row],[experiment_ID]]), "")</f>
        <v>3</v>
      </c>
      <c r="C165" t="s">
        <v>9350</v>
      </c>
      <c r="D165" s="13" t="s">
        <v>9352</v>
      </c>
      <c r="E165" s="13" t="s">
        <v>2502</v>
      </c>
      <c r="F165" s="13"/>
      <c r="G165" s="13" t="s">
        <v>9319</v>
      </c>
      <c r="H165" s="13" t="s">
        <v>2502</v>
      </c>
      <c r="I165" s="13" t="s">
        <v>9325</v>
      </c>
      <c r="J165" s="13" t="s">
        <v>9332</v>
      </c>
      <c r="K165" s="13"/>
      <c r="L165" s="13" t="s">
        <v>2502</v>
      </c>
      <c r="M165" s="13" t="s">
        <v>2502</v>
      </c>
      <c r="N165" s="13"/>
      <c r="O165" s="13" t="s">
        <v>2502</v>
      </c>
      <c r="P165" s="13"/>
      <c r="Q165" s="13"/>
    </row>
    <row r="166" spans="1:17" x14ac:dyDescent="0.25">
      <c r="A166" t="s">
        <v>9284</v>
      </c>
      <c r="B166" s="244" cm="1">
        <f t="array" ref="B166">IF(ROW() &lt; ROW(INDEX(initialConditions[experiment_ID],ROWS(initialConditions[experiment_ID]))), COUNTIF(INDEX(initialConditions[experiment_ID],1):initialConditions[[#This Row],[experiment_ID]],initialConditions[[#This Row],[experiment_ID]]), "")</f>
        <v>4</v>
      </c>
      <c r="C166" t="s">
        <v>9351</v>
      </c>
      <c r="D166" s="13" t="s">
        <v>9352</v>
      </c>
      <c r="E166" s="13" t="s">
        <v>2502</v>
      </c>
      <c r="F166" s="13"/>
      <c r="G166" s="13" t="s">
        <v>9319</v>
      </c>
      <c r="H166" s="13" t="s">
        <v>2502</v>
      </c>
      <c r="I166" s="13" t="s">
        <v>9325</v>
      </c>
      <c r="J166" s="13" t="s">
        <v>9333</v>
      </c>
      <c r="K166" s="13"/>
      <c r="L166" s="13" t="s">
        <v>2502</v>
      </c>
      <c r="M166" s="13" t="s">
        <v>2502</v>
      </c>
      <c r="N166" s="13"/>
      <c r="O166" s="13" t="s">
        <v>2502</v>
      </c>
      <c r="P166" s="13"/>
      <c r="Q166" s="13"/>
    </row>
    <row r="167" spans="1:17" x14ac:dyDescent="0.25">
      <c r="A167" t="s">
        <v>9285</v>
      </c>
      <c r="B167" s="244" cm="1">
        <f t="array" ref="B167">IF(ROW() &lt; ROW(INDEX(initialConditions[experiment_ID],ROWS(initialConditions[experiment_ID]))), COUNTIF(INDEX(initialConditions[experiment_ID],1):initialConditions[[#This Row],[experiment_ID]],initialConditions[[#This Row],[experiment_ID]]), "")</f>
        <v>5</v>
      </c>
      <c r="C167" t="s">
        <v>9344</v>
      </c>
      <c r="D167" s="13" t="s">
        <v>9352</v>
      </c>
      <c r="E167" s="13" t="s">
        <v>2502</v>
      </c>
      <c r="F167" s="13"/>
      <c r="G167" s="13" t="s">
        <v>9315</v>
      </c>
      <c r="H167" s="13" t="s">
        <v>2502</v>
      </c>
      <c r="I167" s="13" t="s">
        <v>9324</v>
      </c>
      <c r="J167" s="13" t="s">
        <v>9316</v>
      </c>
      <c r="K167" s="13"/>
      <c r="L167" s="13" t="s">
        <v>2502</v>
      </c>
      <c r="M167" s="13" t="s">
        <v>2502</v>
      </c>
      <c r="N167" s="13"/>
      <c r="O167" s="13" t="s">
        <v>2502</v>
      </c>
      <c r="P167" s="13"/>
      <c r="Q167" s="13"/>
    </row>
    <row r="168" spans="1:17" x14ac:dyDescent="0.25">
      <c r="A168" t="s">
        <v>9285</v>
      </c>
      <c r="B168" s="244" cm="1">
        <f t="array" ref="B168">IF(ROW() &lt; ROW(INDEX(initialConditions[experiment_ID],ROWS(initialConditions[experiment_ID]))), COUNTIF(INDEX(initialConditions[experiment_ID],1):initialConditions[[#This Row],[experiment_ID]],initialConditions[[#This Row],[experiment_ID]]), "")</f>
        <v>6</v>
      </c>
      <c r="C168" t="s">
        <v>9345</v>
      </c>
      <c r="D168" s="13" t="s">
        <v>9352</v>
      </c>
      <c r="E168" s="13" t="s">
        <v>2502</v>
      </c>
      <c r="F168" s="13"/>
      <c r="G168" s="13" t="s">
        <v>9319</v>
      </c>
      <c r="H168" s="13" t="s">
        <v>2502</v>
      </c>
      <c r="I168" s="13" t="s">
        <v>9324</v>
      </c>
      <c r="J168" s="13" t="s">
        <v>9316</v>
      </c>
      <c r="K168" s="13"/>
      <c r="L168" s="13" t="s">
        <v>2502</v>
      </c>
      <c r="M168" s="13" t="s">
        <v>2502</v>
      </c>
      <c r="N168" s="13"/>
      <c r="O168" s="13" t="s">
        <v>2502</v>
      </c>
      <c r="P168" s="13"/>
      <c r="Q168" s="13"/>
    </row>
    <row r="169" spans="1:17" x14ac:dyDescent="0.25">
      <c r="A169" t="s">
        <v>9285</v>
      </c>
      <c r="B169" s="244" cm="1">
        <f t="array" ref="B169">IF(ROW() &lt; ROW(INDEX(initialConditions[experiment_ID],ROWS(initialConditions[experiment_ID]))), COUNTIF(INDEX(initialConditions[experiment_ID],1):initialConditions[[#This Row],[experiment_ID]],initialConditions[[#This Row],[experiment_ID]]), "")</f>
        <v>1</v>
      </c>
      <c r="C169" t="s">
        <v>9346</v>
      </c>
      <c r="D169" s="13" t="s">
        <v>9352</v>
      </c>
      <c r="E169" s="13" t="s">
        <v>2502</v>
      </c>
      <c r="F169" s="13"/>
      <c r="G169" s="13" t="s">
        <v>9319</v>
      </c>
      <c r="H169" s="13" t="s">
        <v>2502</v>
      </c>
      <c r="I169" s="13" t="s">
        <v>9324</v>
      </c>
      <c r="J169" s="13" t="s">
        <v>9331</v>
      </c>
      <c r="K169" s="13"/>
      <c r="L169" s="13" t="s">
        <v>2502</v>
      </c>
      <c r="M169" s="13" t="s">
        <v>2502</v>
      </c>
      <c r="N169" s="13"/>
      <c r="O169" s="13" t="s">
        <v>2502</v>
      </c>
      <c r="P169" s="13"/>
      <c r="Q169" s="13"/>
    </row>
    <row r="170" spans="1:17" x14ac:dyDescent="0.25">
      <c r="A170" t="s">
        <v>9285</v>
      </c>
      <c r="B170" s="244" cm="1">
        <f t="array" ref="B170">IF(ROW() &lt; ROW(INDEX(initialConditions[experiment_ID],ROWS(initialConditions[experiment_ID]))), COUNTIF(INDEX(initialConditions[experiment_ID],1):initialConditions[[#This Row],[experiment_ID]],initialConditions[[#This Row],[experiment_ID]]), "")</f>
        <v>2</v>
      </c>
      <c r="C170" t="s">
        <v>9347</v>
      </c>
      <c r="D170" s="13" t="s">
        <v>9352</v>
      </c>
      <c r="E170" s="13" t="s">
        <v>2502</v>
      </c>
      <c r="F170" s="13"/>
      <c r="G170" s="13" t="s">
        <v>9319</v>
      </c>
      <c r="H170" s="13" t="s">
        <v>2502</v>
      </c>
      <c r="I170" s="13" t="s">
        <v>9324</v>
      </c>
      <c r="J170" s="13" t="s">
        <v>9332</v>
      </c>
      <c r="K170" s="13"/>
      <c r="L170" s="13" t="s">
        <v>2502</v>
      </c>
      <c r="M170" s="13" t="s">
        <v>2502</v>
      </c>
      <c r="N170" s="13"/>
      <c r="O170" s="13" t="s">
        <v>2502</v>
      </c>
      <c r="P170" s="13"/>
      <c r="Q170" s="13"/>
    </row>
    <row r="171" spans="1:17" x14ac:dyDescent="0.25">
      <c r="A171" t="s">
        <v>9285</v>
      </c>
      <c r="B171" s="244" cm="1">
        <f t="array" ref="B171">IF(ROW() &lt; ROW(INDEX(initialConditions[experiment_ID],ROWS(initialConditions[experiment_ID]))), COUNTIF(INDEX(initialConditions[experiment_ID],1):initialConditions[[#This Row],[experiment_ID]],initialConditions[[#This Row],[experiment_ID]]), "")</f>
        <v>3</v>
      </c>
      <c r="C171" t="s">
        <v>9348</v>
      </c>
      <c r="D171" s="13" t="s">
        <v>9352</v>
      </c>
      <c r="E171" s="13" t="s">
        <v>2502</v>
      </c>
      <c r="F171" s="13"/>
      <c r="G171" s="13" t="s">
        <v>9319</v>
      </c>
      <c r="H171" s="13" t="s">
        <v>2502</v>
      </c>
      <c r="I171" s="13" t="s">
        <v>9324</v>
      </c>
      <c r="J171" s="13" t="s">
        <v>9333</v>
      </c>
      <c r="K171" s="13"/>
      <c r="L171" s="13" t="s">
        <v>2502</v>
      </c>
      <c r="M171" s="13" t="s">
        <v>2502</v>
      </c>
      <c r="N171" s="13"/>
      <c r="O171" s="13" t="s">
        <v>2502</v>
      </c>
      <c r="P171" s="13"/>
      <c r="Q171" s="13"/>
    </row>
    <row r="172" spans="1:17" x14ac:dyDescent="0.25">
      <c r="A172" t="s">
        <v>9285</v>
      </c>
      <c r="B172" s="244" cm="1">
        <f t="array" ref="B172">IF(ROW() &lt; ROW(INDEX(initialConditions[experiment_ID],ROWS(initialConditions[experiment_ID]))), COUNTIF(INDEX(initialConditions[experiment_ID],1):initialConditions[[#This Row],[experiment_ID]],initialConditions[[#This Row],[experiment_ID]]), "")</f>
        <v>4</v>
      </c>
      <c r="C172" t="s">
        <v>9349</v>
      </c>
      <c r="D172" s="13" t="s">
        <v>9352</v>
      </c>
      <c r="E172" s="13" t="s">
        <v>2502</v>
      </c>
      <c r="F172" s="13"/>
      <c r="G172" s="13" t="s">
        <v>9319</v>
      </c>
      <c r="H172" s="13" t="s">
        <v>2502</v>
      </c>
      <c r="I172" s="13" t="s">
        <v>9325</v>
      </c>
      <c r="J172" s="13" t="s">
        <v>9331</v>
      </c>
      <c r="K172" s="13"/>
      <c r="L172" s="13" t="s">
        <v>2502</v>
      </c>
      <c r="M172" s="13" t="s">
        <v>2502</v>
      </c>
      <c r="N172" s="13"/>
      <c r="O172" s="13" t="s">
        <v>2502</v>
      </c>
      <c r="P172" s="13"/>
      <c r="Q172" s="13"/>
    </row>
    <row r="173" spans="1:17" x14ac:dyDescent="0.25">
      <c r="A173" t="s">
        <v>9285</v>
      </c>
      <c r="B173" s="244" cm="1">
        <f t="array" ref="B173">IF(ROW() &lt; ROW(INDEX(initialConditions[experiment_ID],ROWS(initialConditions[experiment_ID]))), COUNTIF(INDEX(initialConditions[experiment_ID],1):initialConditions[[#This Row],[experiment_ID]],initialConditions[[#This Row],[experiment_ID]]), "")</f>
        <v>5</v>
      </c>
      <c r="C173" t="s">
        <v>9350</v>
      </c>
      <c r="D173" s="13" t="s">
        <v>9352</v>
      </c>
      <c r="E173" s="13" t="s">
        <v>2502</v>
      </c>
      <c r="F173" s="13"/>
      <c r="G173" s="13" t="s">
        <v>9319</v>
      </c>
      <c r="H173" s="13" t="s">
        <v>2502</v>
      </c>
      <c r="I173" s="13" t="s">
        <v>9325</v>
      </c>
      <c r="J173" s="13" t="s">
        <v>9332</v>
      </c>
      <c r="K173" s="13"/>
      <c r="L173" s="13" t="s">
        <v>2502</v>
      </c>
      <c r="M173" s="13" t="s">
        <v>2502</v>
      </c>
      <c r="N173" s="13"/>
      <c r="O173" s="13" t="s">
        <v>2502</v>
      </c>
      <c r="P173" s="13"/>
      <c r="Q173" s="13"/>
    </row>
    <row r="174" spans="1:17" x14ac:dyDescent="0.25">
      <c r="A174" t="s">
        <v>9285</v>
      </c>
      <c r="B174" s="244" cm="1">
        <f t="array" ref="B174">IF(ROW() &lt; ROW(INDEX(initialConditions[experiment_ID],ROWS(initialConditions[experiment_ID]))), COUNTIF(INDEX(initialConditions[experiment_ID],1):initialConditions[[#This Row],[experiment_ID]],initialConditions[[#This Row],[experiment_ID]]), "")</f>
        <v>6</v>
      </c>
      <c r="C174" t="s">
        <v>9351</v>
      </c>
      <c r="D174" s="13" t="s">
        <v>9352</v>
      </c>
      <c r="E174" s="13" t="s">
        <v>2502</v>
      </c>
      <c r="F174" s="13"/>
      <c r="G174" s="13" t="s">
        <v>9319</v>
      </c>
      <c r="H174" s="13" t="s">
        <v>2502</v>
      </c>
      <c r="I174" s="13" t="s">
        <v>9325</v>
      </c>
      <c r="J174" s="13" t="s">
        <v>9333</v>
      </c>
      <c r="K174" s="13"/>
      <c r="L174" s="13" t="s">
        <v>2502</v>
      </c>
      <c r="M174" s="13" t="s">
        <v>2502</v>
      </c>
      <c r="N174" s="13"/>
      <c r="O174" s="13" t="s">
        <v>2502</v>
      </c>
      <c r="P174" s="13"/>
      <c r="Q174" s="13"/>
    </row>
    <row r="175" spans="1:17" x14ac:dyDescent="0.25">
      <c r="A175" t="s">
        <v>9286</v>
      </c>
      <c r="B175" s="244" cm="1">
        <f t="array" ref="B175">IF(ROW() &lt; ROW(INDEX(initialConditions[experiment_ID],ROWS(initialConditions[experiment_ID]))), COUNTIF(INDEX(initialConditions[experiment_ID],1):initialConditions[[#This Row],[experiment_ID]],initialConditions[[#This Row],[experiment_ID]]), "")</f>
        <v>1</v>
      </c>
      <c r="C175" t="s">
        <v>9344</v>
      </c>
      <c r="D175" s="13" t="s">
        <v>9352</v>
      </c>
      <c r="E175" s="13" t="s">
        <v>2502</v>
      </c>
      <c r="F175" s="13"/>
      <c r="G175" s="13" t="s">
        <v>9315</v>
      </c>
      <c r="H175" s="13" t="s">
        <v>2502</v>
      </c>
      <c r="I175" s="13" t="s">
        <v>9324</v>
      </c>
      <c r="J175" s="13" t="s">
        <v>9316</v>
      </c>
      <c r="K175" s="13"/>
      <c r="L175" s="13" t="s">
        <v>2502</v>
      </c>
      <c r="M175" s="13" t="s">
        <v>2502</v>
      </c>
      <c r="N175" s="13"/>
      <c r="O175" s="13" t="s">
        <v>2502</v>
      </c>
      <c r="P175" s="13"/>
      <c r="Q175" s="13"/>
    </row>
    <row r="176" spans="1:17" x14ac:dyDescent="0.25">
      <c r="A176" t="s">
        <v>9286</v>
      </c>
      <c r="B176" s="244" cm="1">
        <f t="array" ref="B176">IF(ROW() &lt; ROW(INDEX(initialConditions[experiment_ID],ROWS(initialConditions[experiment_ID]))), COUNTIF(INDEX(initialConditions[experiment_ID],1):initialConditions[[#This Row],[experiment_ID]],initialConditions[[#This Row],[experiment_ID]]), "")</f>
        <v>2</v>
      </c>
      <c r="C176" t="s">
        <v>9345</v>
      </c>
      <c r="D176" s="13" t="s">
        <v>9352</v>
      </c>
      <c r="E176" s="13" t="s">
        <v>2502</v>
      </c>
      <c r="F176" s="13"/>
      <c r="G176" s="13" t="s">
        <v>9319</v>
      </c>
      <c r="H176" s="13" t="s">
        <v>2502</v>
      </c>
      <c r="I176" s="13" t="s">
        <v>9324</v>
      </c>
      <c r="J176" s="13" t="s">
        <v>9316</v>
      </c>
      <c r="K176" s="13"/>
      <c r="L176" s="13" t="s">
        <v>2502</v>
      </c>
      <c r="M176" s="13" t="s">
        <v>2502</v>
      </c>
      <c r="N176" s="13"/>
      <c r="O176" s="13" t="s">
        <v>2502</v>
      </c>
      <c r="P176" s="13"/>
      <c r="Q176" s="13"/>
    </row>
    <row r="177" spans="1:17" x14ac:dyDescent="0.25">
      <c r="A177" t="s">
        <v>9286</v>
      </c>
      <c r="B177" s="244" cm="1">
        <f t="array" ref="B177">IF(ROW() &lt; ROW(INDEX(initialConditions[experiment_ID],ROWS(initialConditions[experiment_ID]))), COUNTIF(INDEX(initialConditions[experiment_ID],1):initialConditions[[#This Row],[experiment_ID]],initialConditions[[#This Row],[experiment_ID]]), "")</f>
        <v>3</v>
      </c>
      <c r="C177" t="s">
        <v>9346</v>
      </c>
      <c r="D177" s="13" t="s">
        <v>9352</v>
      </c>
      <c r="E177" s="13" t="s">
        <v>2502</v>
      </c>
      <c r="F177" s="13"/>
      <c r="G177" s="13" t="s">
        <v>9319</v>
      </c>
      <c r="H177" s="13" t="s">
        <v>2502</v>
      </c>
      <c r="I177" s="13" t="s">
        <v>9324</v>
      </c>
      <c r="J177" s="13" t="s">
        <v>9331</v>
      </c>
      <c r="K177" s="13"/>
      <c r="L177" s="13" t="s">
        <v>2502</v>
      </c>
      <c r="M177" s="13" t="s">
        <v>2502</v>
      </c>
      <c r="N177" s="13"/>
      <c r="O177" s="13" t="s">
        <v>2502</v>
      </c>
      <c r="P177" s="13"/>
      <c r="Q177" s="13"/>
    </row>
    <row r="178" spans="1:17" x14ac:dyDescent="0.25">
      <c r="A178" t="s">
        <v>9286</v>
      </c>
      <c r="B178" s="244" cm="1">
        <f t="array" ref="B178">IF(ROW() &lt; ROW(INDEX(initialConditions[experiment_ID],ROWS(initialConditions[experiment_ID]))), COUNTIF(INDEX(initialConditions[experiment_ID],1):initialConditions[[#This Row],[experiment_ID]],initialConditions[[#This Row],[experiment_ID]]), "")</f>
        <v>4</v>
      </c>
      <c r="C178" t="s">
        <v>9347</v>
      </c>
      <c r="D178" s="13" t="s">
        <v>9352</v>
      </c>
      <c r="E178" s="13" t="s">
        <v>2502</v>
      </c>
      <c r="F178" s="13"/>
      <c r="G178" s="13" t="s">
        <v>9319</v>
      </c>
      <c r="H178" s="13" t="s">
        <v>2502</v>
      </c>
      <c r="I178" s="13" t="s">
        <v>9324</v>
      </c>
      <c r="J178" s="13" t="s">
        <v>9332</v>
      </c>
      <c r="K178" s="13"/>
      <c r="L178" s="13" t="s">
        <v>2502</v>
      </c>
      <c r="M178" s="13" t="s">
        <v>2502</v>
      </c>
      <c r="N178" s="13"/>
      <c r="O178" s="13" t="s">
        <v>2502</v>
      </c>
      <c r="P178" s="13"/>
      <c r="Q178" s="13"/>
    </row>
    <row r="179" spans="1:17" x14ac:dyDescent="0.25">
      <c r="A179" t="s">
        <v>9286</v>
      </c>
      <c r="B179" s="244" cm="1">
        <f t="array" ref="B179">IF(ROW() &lt; ROW(INDEX(initialConditions[experiment_ID],ROWS(initialConditions[experiment_ID]))), COUNTIF(INDEX(initialConditions[experiment_ID],1):initialConditions[[#This Row],[experiment_ID]],initialConditions[[#This Row],[experiment_ID]]), "")</f>
        <v>5</v>
      </c>
      <c r="C179" t="s">
        <v>9348</v>
      </c>
      <c r="D179" s="13" t="s">
        <v>9352</v>
      </c>
      <c r="E179" s="13" t="s">
        <v>2502</v>
      </c>
      <c r="F179" s="13"/>
      <c r="G179" s="13" t="s">
        <v>9319</v>
      </c>
      <c r="H179" s="13" t="s">
        <v>2502</v>
      </c>
      <c r="I179" s="13" t="s">
        <v>9324</v>
      </c>
      <c r="J179" s="13" t="s">
        <v>9333</v>
      </c>
      <c r="K179" s="13"/>
      <c r="L179" s="13" t="s">
        <v>2502</v>
      </c>
      <c r="M179" s="13" t="s">
        <v>2502</v>
      </c>
      <c r="N179" s="13"/>
      <c r="O179" s="13" t="s">
        <v>2502</v>
      </c>
      <c r="P179" s="13"/>
      <c r="Q179" s="13"/>
    </row>
    <row r="180" spans="1:17" x14ac:dyDescent="0.25">
      <c r="A180" t="s">
        <v>9286</v>
      </c>
      <c r="B180" s="244" cm="1">
        <f t="array" ref="B180">IF(ROW() &lt; ROW(INDEX(initialConditions[experiment_ID],ROWS(initialConditions[experiment_ID]))), COUNTIF(INDEX(initialConditions[experiment_ID],1):initialConditions[[#This Row],[experiment_ID]],initialConditions[[#This Row],[experiment_ID]]), "")</f>
        <v>6</v>
      </c>
      <c r="C180" t="s">
        <v>9349</v>
      </c>
      <c r="D180" s="13" t="s">
        <v>9352</v>
      </c>
      <c r="E180" s="13" t="s">
        <v>2502</v>
      </c>
      <c r="F180" s="13"/>
      <c r="G180" s="13" t="s">
        <v>9319</v>
      </c>
      <c r="H180" s="13" t="s">
        <v>2502</v>
      </c>
      <c r="I180" s="13" t="s">
        <v>9325</v>
      </c>
      <c r="J180" s="13" t="s">
        <v>9331</v>
      </c>
      <c r="K180" s="13"/>
      <c r="L180" s="13" t="s">
        <v>2502</v>
      </c>
      <c r="M180" s="13" t="s">
        <v>2502</v>
      </c>
      <c r="N180" s="13"/>
      <c r="O180" s="13" t="s">
        <v>2502</v>
      </c>
      <c r="P180" s="13"/>
      <c r="Q180" s="13"/>
    </row>
    <row r="181" spans="1:17" ht="14.1" customHeight="1" x14ac:dyDescent="0.25">
      <c r="A181" t="s">
        <v>9286</v>
      </c>
      <c r="B181" s="244" cm="1">
        <f t="array" ref="B181">IF(ROW() &lt; ROW(INDEX(initialConditions[experiment_ID],ROWS(initialConditions[experiment_ID]))), COUNTIF(INDEX(initialConditions[experiment_ID],1):initialConditions[[#This Row],[experiment_ID]],initialConditions[[#This Row],[experiment_ID]]), "")</f>
        <v>1</v>
      </c>
      <c r="C181" t="s">
        <v>9350</v>
      </c>
      <c r="D181" s="13" t="s">
        <v>9352</v>
      </c>
      <c r="E181" s="13" t="s">
        <v>2502</v>
      </c>
      <c r="F181" s="13"/>
      <c r="G181" s="13" t="s">
        <v>9319</v>
      </c>
      <c r="H181" s="13" t="s">
        <v>2502</v>
      </c>
      <c r="I181" s="13" t="s">
        <v>9325</v>
      </c>
      <c r="J181" s="13" t="s">
        <v>9332</v>
      </c>
      <c r="K181" s="13"/>
      <c r="L181" s="13" t="s">
        <v>2502</v>
      </c>
      <c r="M181" s="13" t="s">
        <v>2502</v>
      </c>
      <c r="N181" s="13"/>
      <c r="O181" s="13" t="s">
        <v>2502</v>
      </c>
      <c r="P181" s="13"/>
      <c r="Q181" s="13"/>
    </row>
    <row r="182" spans="1:17" x14ac:dyDescent="0.25">
      <c r="A182" t="s">
        <v>9286</v>
      </c>
      <c r="B182" s="244" cm="1">
        <f t="array" ref="B182">IF(ROW() &lt; ROW(INDEX(initialConditions[experiment_ID],ROWS(initialConditions[experiment_ID]))), COUNTIF(INDEX(initialConditions[experiment_ID],1):initialConditions[[#This Row],[experiment_ID]],initialConditions[[#This Row],[experiment_ID]]), "")</f>
        <v>2</v>
      </c>
      <c r="C182" t="s">
        <v>9351</v>
      </c>
      <c r="D182" s="13" t="s">
        <v>9352</v>
      </c>
      <c r="E182" s="13" t="s">
        <v>2502</v>
      </c>
      <c r="F182" s="13"/>
      <c r="G182" s="13" t="s">
        <v>9319</v>
      </c>
      <c r="H182" s="13" t="s">
        <v>2502</v>
      </c>
      <c r="I182" s="13" t="s">
        <v>9325</v>
      </c>
      <c r="J182" s="13" t="s">
        <v>9333</v>
      </c>
      <c r="K182" s="13"/>
      <c r="L182" s="13" t="s">
        <v>2502</v>
      </c>
      <c r="M182" s="13" t="s">
        <v>2502</v>
      </c>
      <c r="N182" s="13"/>
      <c r="O182" s="13" t="s">
        <v>2502</v>
      </c>
      <c r="P182" s="13"/>
      <c r="Q182" s="13"/>
    </row>
    <row r="183" spans="1:17" x14ac:dyDescent="0.25">
      <c r="A183" t="s">
        <v>9287</v>
      </c>
      <c r="B183" s="244" cm="1">
        <f t="array" ref="B183">IF(ROW() &lt; ROW(INDEX(initialConditions[experiment_ID],ROWS(initialConditions[experiment_ID]))), COUNTIF(INDEX(initialConditions[experiment_ID],1):initialConditions[[#This Row],[experiment_ID]],initialConditions[[#This Row],[experiment_ID]]), "")</f>
        <v>3</v>
      </c>
      <c r="C183" t="s">
        <v>9344</v>
      </c>
      <c r="D183" s="13" t="s">
        <v>9353</v>
      </c>
      <c r="E183" s="13" t="s">
        <v>2502</v>
      </c>
      <c r="F183" s="13"/>
      <c r="G183" s="13" t="s">
        <v>9315</v>
      </c>
      <c r="H183" s="13" t="s">
        <v>2502</v>
      </c>
      <c r="I183" s="13" t="s">
        <v>9324</v>
      </c>
      <c r="J183" s="13" t="s">
        <v>9316</v>
      </c>
      <c r="K183" s="13"/>
      <c r="L183" s="13" t="s">
        <v>2502</v>
      </c>
      <c r="M183" s="13" t="s">
        <v>2502</v>
      </c>
      <c r="N183" s="13"/>
      <c r="O183" s="13" t="s">
        <v>2502</v>
      </c>
      <c r="P183" s="13"/>
      <c r="Q183" s="13"/>
    </row>
    <row r="184" spans="1:17" x14ac:dyDescent="0.25">
      <c r="A184" t="s">
        <v>9287</v>
      </c>
      <c r="B184" s="244" cm="1">
        <f t="array" ref="B184">IF(ROW() &lt; ROW(INDEX(initialConditions[experiment_ID],ROWS(initialConditions[experiment_ID]))), COUNTIF(INDEX(initialConditions[experiment_ID],1):initialConditions[[#This Row],[experiment_ID]],initialConditions[[#This Row],[experiment_ID]]), "")</f>
        <v>4</v>
      </c>
      <c r="C184" t="s">
        <v>9345</v>
      </c>
      <c r="D184" s="13" t="s">
        <v>9353</v>
      </c>
      <c r="E184" s="13" t="s">
        <v>2502</v>
      </c>
      <c r="F184" s="13"/>
      <c r="G184" s="13" t="s">
        <v>9319</v>
      </c>
      <c r="H184" s="13" t="s">
        <v>2502</v>
      </c>
      <c r="I184" s="13" t="s">
        <v>9324</v>
      </c>
      <c r="J184" s="13" t="s">
        <v>9316</v>
      </c>
      <c r="K184" s="13"/>
      <c r="L184" s="13" t="s">
        <v>2502</v>
      </c>
      <c r="M184" s="13" t="s">
        <v>2502</v>
      </c>
      <c r="N184" s="13"/>
      <c r="O184" s="13" t="s">
        <v>2502</v>
      </c>
      <c r="P184" s="13"/>
      <c r="Q184" s="13"/>
    </row>
    <row r="185" spans="1:17" x14ac:dyDescent="0.25">
      <c r="A185" t="s">
        <v>9287</v>
      </c>
      <c r="B185" s="244" cm="1">
        <f t="array" ref="B185">IF(ROW() &lt; ROW(INDEX(initialConditions[experiment_ID],ROWS(initialConditions[experiment_ID]))), COUNTIF(INDEX(initialConditions[experiment_ID],1):initialConditions[[#This Row],[experiment_ID]],initialConditions[[#This Row],[experiment_ID]]), "")</f>
        <v>5</v>
      </c>
      <c r="C185" t="s">
        <v>9346</v>
      </c>
      <c r="D185" s="13" t="s">
        <v>9353</v>
      </c>
      <c r="E185" s="13" t="s">
        <v>2502</v>
      </c>
      <c r="F185" s="13"/>
      <c r="G185" s="13" t="s">
        <v>9319</v>
      </c>
      <c r="H185" s="13" t="s">
        <v>2502</v>
      </c>
      <c r="I185" s="13" t="s">
        <v>9324</v>
      </c>
      <c r="J185" s="13" t="s">
        <v>9331</v>
      </c>
      <c r="K185" s="13"/>
      <c r="L185" s="13" t="s">
        <v>2502</v>
      </c>
      <c r="M185" s="13" t="s">
        <v>2502</v>
      </c>
      <c r="N185" s="13"/>
      <c r="O185" s="13" t="s">
        <v>2502</v>
      </c>
      <c r="P185" s="13"/>
      <c r="Q185" s="13"/>
    </row>
    <row r="186" spans="1:17" x14ac:dyDescent="0.25">
      <c r="A186" t="s">
        <v>9287</v>
      </c>
      <c r="B186" s="244" cm="1">
        <f t="array" ref="B186">IF(ROW() &lt; ROW(INDEX(initialConditions[experiment_ID],ROWS(initialConditions[experiment_ID]))), COUNTIF(INDEX(initialConditions[experiment_ID],1):initialConditions[[#This Row],[experiment_ID]],initialConditions[[#This Row],[experiment_ID]]), "")</f>
        <v>1</v>
      </c>
      <c r="C186" t="s">
        <v>9347</v>
      </c>
      <c r="D186" s="13" t="s">
        <v>9353</v>
      </c>
      <c r="E186" s="13" t="s">
        <v>2502</v>
      </c>
      <c r="F186" s="13"/>
      <c r="G186" s="13" t="s">
        <v>9319</v>
      </c>
      <c r="H186" s="13" t="s">
        <v>2502</v>
      </c>
      <c r="I186" s="13" t="s">
        <v>9324</v>
      </c>
      <c r="J186" s="13" t="s">
        <v>9332</v>
      </c>
      <c r="K186" s="13"/>
      <c r="L186" s="13" t="s">
        <v>2502</v>
      </c>
      <c r="M186" s="13" t="s">
        <v>2502</v>
      </c>
      <c r="N186" s="13"/>
      <c r="O186" s="13" t="s">
        <v>2502</v>
      </c>
      <c r="P186" s="13"/>
      <c r="Q186" s="13"/>
    </row>
    <row r="187" spans="1:17" x14ac:dyDescent="0.25">
      <c r="A187" t="s">
        <v>9287</v>
      </c>
      <c r="B187" s="244" cm="1">
        <f t="array" ref="B187">IF(ROW() &lt; ROW(INDEX(initialConditions[experiment_ID],ROWS(initialConditions[experiment_ID]))), COUNTIF(INDEX(initialConditions[experiment_ID],1):initialConditions[[#This Row],[experiment_ID]],initialConditions[[#This Row],[experiment_ID]]), "")</f>
        <v>2</v>
      </c>
      <c r="C187" t="s">
        <v>9348</v>
      </c>
      <c r="D187" s="13" t="s">
        <v>9353</v>
      </c>
      <c r="E187" s="13" t="s">
        <v>2502</v>
      </c>
      <c r="F187" s="13"/>
      <c r="G187" s="13" t="s">
        <v>9319</v>
      </c>
      <c r="H187" s="13" t="s">
        <v>2502</v>
      </c>
      <c r="I187" s="13" t="s">
        <v>9324</v>
      </c>
      <c r="J187" s="13" t="s">
        <v>9333</v>
      </c>
      <c r="K187" s="13"/>
      <c r="L187" s="13" t="s">
        <v>2502</v>
      </c>
      <c r="M187" s="13" t="s">
        <v>2502</v>
      </c>
      <c r="N187" s="13"/>
      <c r="O187" s="13" t="s">
        <v>2502</v>
      </c>
      <c r="P187" s="13"/>
      <c r="Q187" s="13"/>
    </row>
    <row r="188" spans="1:17" x14ac:dyDescent="0.25">
      <c r="A188" t="s">
        <v>9287</v>
      </c>
      <c r="B188" s="244" cm="1">
        <f t="array" ref="B188">IF(ROW() &lt; ROW(INDEX(initialConditions[experiment_ID],ROWS(initialConditions[experiment_ID]))), COUNTIF(INDEX(initialConditions[experiment_ID],1):initialConditions[[#This Row],[experiment_ID]],initialConditions[[#This Row],[experiment_ID]]), "")</f>
        <v>3</v>
      </c>
      <c r="C188" t="s">
        <v>9349</v>
      </c>
      <c r="D188" s="13" t="s">
        <v>9353</v>
      </c>
      <c r="E188" s="13" t="s">
        <v>2502</v>
      </c>
      <c r="F188" s="13"/>
      <c r="G188" s="13" t="s">
        <v>9319</v>
      </c>
      <c r="H188" s="13" t="s">
        <v>2502</v>
      </c>
      <c r="I188" s="13" t="s">
        <v>9325</v>
      </c>
      <c r="J188" s="13" t="s">
        <v>9331</v>
      </c>
      <c r="K188" s="13"/>
      <c r="L188" s="13" t="s">
        <v>2502</v>
      </c>
      <c r="M188" s="13" t="s">
        <v>2502</v>
      </c>
      <c r="N188" s="13"/>
      <c r="O188" s="13" t="s">
        <v>2502</v>
      </c>
      <c r="P188" s="13"/>
      <c r="Q188" s="13"/>
    </row>
    <row r="189" spans="1:17" x14ac:dyDescent="0.25">
      <c r="A189" t="s">
        <v>9287</v>
      </c>
      <c r="B189" s="244" cm="1">
        <f t="array" ref="B189">IF(ROW() &lt; ROW(INDEX(initialConditions[experiment_ID],ROWS(initialConditions[experiment_ID]))), COUNTIF(INDEX(initialConditions[experiment_ID],1):initialConditions[[#This Row],[experiment_ID]],initialConditions[[#This Row],[experiment_ID]]), "")</f>
        <v>4</v>
      </c>
      <c r="C189" t="s">
        <v>9350</v>
      </c>
      <c r="D189" s="13" t="s">
        <v>9353</v>
      </c>
      <c r="E189" s="13" t="s">
        <v>2502</v>
      </c>
      <c r="F189" s="13"/>
      <c r="G189" s="13" t="s">
        <v>9319</v>
      </c>
      <c r="H189" s="13" t="s">
        <v>2502</v>
      </c>
      <c r="I189" s="13" t="s">
        <v>9325</v>
      </c>
      <c r="J189" s="13" t="s">
        <v>9332</v>
      </c>
      <c r="K189" s="13"/>
      <c r="L189" s="13" t="s">
        <v>2502</v>
      </c>
      <c r="M189" s="13" t="s">
        <v>2502</v>
      </c>
      <c r="N189" s="13"/>
      <c r="O189" s="13" t="s">
        <v>2502</v>
      </c>
      <c r="P189" s="13"/>
      <c r="Q189" s="13"/>
    </row>
    <row r="190" spans="1:17" x14ac:dyDescent="0.25">
      <c r="A190" t="s">
        <v>9287</v>
      </c>
      <c r="B190" s="244" cm="1">
        <f t="array" ref="B190">IF(ROW() &lt; ROW(INDEX(initialConditions[experiment_ID],ROWS(initialConditions[experiment_ID]))), COUNTIF(INDEX(initialConditions[experiment_ID],1):initialConditions[[#This Row],[experiment_ID]],initialConditions[[#This Row],[experiment_ID]]), "")</f>
        <v>5</v>
      </c>
      <c r="C190" t="s">
        <v>9351</v>
      </c>
      <c r="D190" s="13" t="s">
        <v>9353</v>
      </c>
      <c r="E190" s="13" t="s">
        <v>2502</v>
      </c>
      <c r="F190" s="13"/>
      <c r="G190" s="13" t="s">
        <v>9319</v>
      </c>
      <c r="H190" s="13" t="s">
        <v>2502</v>
      </c>
      <c r="I190" s="13" t="s">
        <v>9325</v>
      </c>
      <c r="J190" s="13" t="s">
        <v>9333</v>
      </c>
      <c r="K190" s="13"/>
      <c r="L190" s="13" t="s">
        <v>2502</v>
      </c>
      <c r="M190" s="13" t="s">
        <v>2502</v>
      </c>
      <c r="N190" s="13"/>
      <c r="O190" s="13" t="s">
        <v>2502</v>
      </c>
      <c r="P190" s="13"/>
      <c r="Q190" s="13"/>
    </row>
    <row r="191" spans="1:17" x14ac:dyDescent="0.25">
      <c r="A191" t="s">
        <v>9288</v>
      </c>
      <c r="B191" s="244" cm="1">
        <f t="array" ref="B191">IF(ROW() &lt; ROW(INDEX(initialConditions[experiment_ID],ROWS(initialConditions[experiment_ID]))), COUNTIF(INDEX(initialConditions[experiment_ID],1):initialConditions[[#This Row],[experiment_ID]],initialConditions[[#This Row],[experiment_ID]]), "")</f>
        <v>1</v>
      </c>
      <c r="C191" t="s">
        <v>9344</v>
      </c>
      <c r="D191" s="13" t="s">
        <v>9353</v>
      </c>
      <c r="E191" s="13" t="s">
        <v>2502</v>
      </c>
      <c r="F191" s="13"/>
      <c r="G191" s="13" t="s">
        <v>9315</v>
      </c>
      <c r="H191" s="13" t="s">
        <v>2502</v>
      </c>
      <c r="I191" s="13" t="s">
        <v>9324</v>
      </c>
      <c r="J191" s="13" t="s">
        <v>9316</v>
      </c>
      <c r="K191" s="13"/>
      <c r="L191" s="13" t="s">
        <v>2502</v>
      </c>
      <c r="M191" s="13" t="s">
        <v>2502</v>
      </c>
      <c r="N191" s="13"/>
      <c r="O191" s="13" t="s">
        <v>2502</v>
      </c>
      <c r="P191" s="13"/>
      <c r="Q191" s="13"/>
    </row>
    <row r="192" spans="1:17" x14ac:dyDescent="0.25">
      <c r="A192" t="s">
        <v>9288</v>
      </c>
      <c r="B192" s="244" cm="1">
        <f t="array" ref="B192">IF(ROW() &lt; ROW(INDEX(initialConditions[experiment_ID],ROWS(initialConditions[experiment_ID]))), COUNTIF(INDEX(initialConditions[experiment_ID],1):initialConditions[[#This Row],[experiment_ID]],initialConditions[[#This Row],[experiment_ID]]), "")</f>
        <v>2</v>
      </c>
      <c r="C192" t="s">
        <v>9345</v>
      </c>
      <c r="D192" s="13" t="s">
        <v>9353</v>
      </c>
      <c r="E192" s="13" t="s">
        <v>2502</v>
      </c>
      <c r="F192" s="13"/>
      <c r="G192" s="13" t="s">
        <v>9319</v>
      </c>
      <c r="H192" s="13" t="s">
        <v>2502</v>
      </c>
      <c r="I192" s="13" t="s">
        <v>9324</v>
      </c>
      <c r="J192" s="13" t="s">
        <v>9316</v>
      </c>
      <c r="K192" s="13"/>
      <c r="L192" s="13" t="s">
        <v>2502</v>
      </c>
      <c r="M192" s="13" t="s">
        <v>2502</v>
      </c>
      <c r="N192" s="13"/>
      <c r="O192" s="13" t="s">
        <v>2502</v>
      </c>
      <c r="P192" s="13"/>
      <c r="Q192" s="13"/>
    </row>
    <row r="193" spans="1:17" x14ac:dyDescent="0.25">
      <c r="A193" t="s">
        <v>9288</v>
      </c>
      <c r="B193" s="244" cm="1">
        <f t="array" ref="B193">IF(ROW() &lt; ROW(INDEX(initialConditions[experiment_ID],ROWS(initialConditions[experiment_ID]))), COUNTIF(INDEX(initialConditions[experiment_ID],1):initialConditions[[#This Row],[experiment_ID]],initialConditions[[#This Row],[experiment_ID]]), "")</f>
        <v>3</v>
      </c>
      <c r="C193" t="s">
        <v>9346</v>
      </c>
      <c r="D193" s="13" t="s">
        <v>9353</v>
      </c>
      <c r="E193" s="13" t="s">
        <v>2502</v>
      </c>
      <c r="F193" s="13"/>
      <c r="G193" s="13" t="s">
        <v>9319</v>
      </c>
      <c r="H193" s="13" t="s">
        <v>2502</v>
      </c>
      <c r="I193" s="13" t="s">
        <v>9324</v>
      </c>
      <c r="J193" s="13" t="s">
        <v>9331</v>
      </c>
      <c r="K193" s="13"/>
      <c r="L193" s="13" t="s">
        <v>2502</v>
      </c>
      <c r="M193" s="13" t="s">
        <v>2502</v>
      </c>
      <c r="N193" s="13"/>
      <c r="O193" s="13" t="s">
        <v>2502</v>
      </c>
      <c r="P193" s="13"/>
      <c r="Q193" s="13"/>
    </row>
    <row r="194" spans="1:17" x14ac:dyDescent="0.25">
      <c r="A194" t="s">
        <v>9288</v>
      </c>
      <c r="B194" s="244" cm="1">
        <f t="array" ref="B194">IF(ROW() &lt; ROW(INDEX(initialConditions[experiment_ID],ROWS(initialConditions[experiment_ID]))), COUNTIF(INDEX(initialConditions[experiment_ID],1):initialConditions[[#This Row],[experiment_ID]],initialConditions[[#This Row],[experiment_ID]]), "")</f>
        <v>4</v>
      </c>
      <c r="C194" t="s">
        <v>9347</v>
      </c>
      <c r="D194" s="13" t="s">
        <v>9353</v>
      </c>
      <c r="E194" s="13" t="s">
        <v>2502</v>
      </c>
      <c r="F194" s="13"/>
      <c r="G194" s="13" t="s">
        <v>9319</v>
      </c>
      <c r="H194" s="13" t="s">
        <v>2502</v>
      </c>
      <c r="I194" s="13" t="s">
        <v>9324</v>
      </c>
      <c r="J194" s="13" t="s">
        <v>9332</v>
      </c>
      <c r="K194" s="13"/>
      <c r="L194" s="13" t="s">
        <v>2502</v>
      </c>
      <c r="M194" s="13" t="s">
        <v>2502</v>
      </c>
      <c r="N194" s="13"/>
      <c r="O194" s="13" t="s">
        <v>2502</v>
      </c>
      <c r="P194" s="13"/>
      <c r="Q194" s="13"/>
    </row>
    <row r="195" spans="1:17" x14ac:dyDescent="0.25">
      <c r="A195" t="s">
        <v>9288</v>
      </c>
      <c r="B195" s="244" cm="1">
        <f t="array" ref="B195">IF(ROW() &lt; ROW(INDEX(initialConditions[experiment_ID],ROWS(initialConditions[experiment_ID]))), COUNTIF(INDEX(initialConditions[experiment_ID],1):initialConditions[[#This Row],[experiment_ID]],initialConditions[[#This Row],[experiment_ID]]), "")</f>
        <v>5</v>
      </c>
      <c r="C195" t="s">
        <v>9348</v>
      </c>
      <c r="D195" s="13" t="s">
        <v>9353</v>
      </c>
      <c r="E195" s="13" t="s">
        <v>2502</v>
      </c>
      <c r="F195" s="13"/>
      <c r="G195" s="13" t="s">
        <v>9319</v>
      </c>
      <c r="H195" s="13" t="s">
        <v>2502</v>
      </c>
      <c r="I195" s="13" t="s">
        <v>9324</v>
      </c>
      <c r="J195" s="13" t="s">
        <v>9333</v>
      </c>
      <c r="K195" s="13"/>
      <c r="L195" s="13" t="s">
        <v>2502</v>
      </c>
      <c r="M195" s="13" t="s">
        <v>2502</v>
      </c>
      <c r="N195" s="13"/>
      <c r="O195" s="13" t="s">
        <v>2502</v>
      </c>
      <c r="P195" s="13"/>
      <c r="Q195" s="13"/>
    </row>
    <row r="196" spans="1:17" x14ac:dyDescent="0.25">
      <c r="A196" t="s">
        <v>9288</v>
      </c>
      <c r="B196" s="244" cm="1">
        <f t="array" ref="B196">IF(ROW() &lt; ROW(INDEX(initialConditions[experiment_ID],ROWS(initialConditions[experiment_ID]))), COUNTIF(INDEX(initialConditions[experiment_ID],1):initialConditions[[#This Row],[experiment_ID]],initialConditions[[#This Row],[experiment_ID]]), "")</f>
        <v>1</v>
      </c>
      <c r="C196" t="s">
        <v>9349</v>
      </c>
      <c r="D196" s="13" t="s">
        <v>9353</v>
      </c>
      <c r="E196" s="13" t="s">
        <v>2502</v>
      </c>
      <c r="F196" s="13"/>
      <c r="G196" s="13" t="s">
        <v>9319</v>
      </c>
      <c r="H196" s="13" t="s">
        <v>2502</v>
      </c>
      <c r="I196" s="13" t="s">
        <v>9325</v>
      </c>
      <c r="J196" s="13" t="s">
        <v>9331</v>
      </c>
      <c r="K196" s="13"/>
      <c r="L196" s="13" t="s">
        <v>2502</v>
      </c>
      <c r="M196" s="13" t="s">
        <v>2502</v>
      </c>
      <c r="N196" s="13"/>
      <c r="O196" s="13" t="s">
        <v>2502</v>
      </c>
      <c r="P196" s="13"/>
      <c r="Q196" s="13"/>
    </row>
    <row r="197" spans="1:17" x14ac:dyDescent="0.25">
      <c r="A197" t="s">
        <v>9288</v>
      </c>
      <c r="B197" s="244" cm="1">
        <f t="array" ref="B197">IF(ROW() &lt; ROW(INDEX(initialConditions[experiment_ID],ROWS(initialConditions[experiment_ID]))), COUNTIF(INDEX(initialConditions[experiment_ID],1):initialConditions[[#This Row],[experiment_ID]],initialConditions[[#This Row],[experiment_ID]]), "")</f>
        <v>2</v>
      </c>
      <c r="C197" t="s">
        <v>9350</v>
      </c>
      <c r="D197" s="13" t="s">
        <v>9353</v>
      </c>
      <c r="E197" s="13" t="s">
        <v>2502</v>
      </c>
      <c r="F197" s="13"/>
      <c r="G197" s="13" t="s">
        <v>9319</v>
      </c>
      <c r="H197" s="13" t="s">
        <v>2502</v>
      </c>
      <c r="I197" s="13" t="s">
        <v>9325</v>
      </c>
      <c r="J197" s="13" t="s">
        <v>9332</v>
      </c>
      <c r="K197" s="13"/>
      <c r="L197" s="13" t="s">
        <v>2502</v>
      </c>
      <c r="M197" s="13" t="s">
        <v>2502</v>
      </c>
      <c r="N197" s="13"/>
      <c r="O197" s="13" t="s">
        <v>2502</v>
      </c>
      <c r="P197" s="13"/>
      <c r="Q197" s="13"/>
    </row>
    <row r="198" spans="1:17" x14ac:dyDescent="0.25">
      <c r="A198" t="s">
        <v>9288</v>
      </c>
      <c r="B198" s="244" cm="1">
        <f t="array" ref="B198">IF(ROW() &lt; ROW(INDEX(initialConditions[experiment_ID],ROWS(initialConditions[experiment_ID]))), COUNTIF(INDEX(initialConditions[experiment_ID],1):initialConditions[[#This Row],[experiment_ID]],initialConditions[[#This Row],[experiment_ID]]), "")</f>
        <v>3</v>
      </c>
      <c r="C198" t="s">
        <v>9351</v>
      </c>
      <c r="D198" s="13" t="s">
        <v>9353</v>
      </c>
      <c r="E198" s="13" t="s">
        <v>2502</v>
      </c>
      <c r="F198" s="13"/>
      <c r="G198" s="13" t="s">
        <v>9319</v>
      </c>
      <c r="H198" s="13" t="s">
        <v>2502</v>
      </c>
      <c r="I198" s="13" t="s">
        <v>9325</v>
      </c>
      <c r="J198" s="13" t="s">
        <v>9333</v>
      </c>
      <c r="K198" s="13"/>
      <c r="L198" s="13" t="s">
        <v>2502</v>
      </c>
      <c r="M198" s="13" t="s">
        <v>2502</v>
      </c>
      <c r="N198" s="13"/>
      <c r="O198" s="13" t="s">
        <v>2502</v>
      </c>
      <c r="P198" s="13"/>
      <c r="Q198" s="13"/>
    </row>
    <row r="199" spans="1:17" x14ac:dyDescent="0.25">
      <c r="A199" t="s">
        <v>9289</v>
      </c>
      <c r="B199" s="244" cm="1">
        <f t="array" ref="B199">IF(ROW() &lt; ROW(INDEX(initialConditions[experiment_ID],ROWS(initialConditions[experiment_ID]))), COUNTIF(INDEX(initialConditions[experiment_ID],1):initialConditions[[#This Row],[experiment_ID]],initialConditions[[#This Row],[experiment_ID]]), "")</f>
        <v>4</v>
      </c>
      <c r="C199" t="s">
        <v>9344</v>
      </c>
      <c r="D199" s="13" t="s">
        <v>9353</v>
      </c>
      <c r="E199" s="13" t="s">
        <v>2502</v>
      </c>
      <c r="F199" s="13"/>
      <c r="G199" s="13" t="s">
        <v>9315</v>
      </c>
      <c r="H199" s="13" t="s">
        <v>2502</v>
      </c>
      <c r="I199" s="13" t="s">
        <v>9324</v>
      </c>
      <c r="J199" s="13" t="s">
        <v>9316</v>
      </c>
      <c r="K199" s="13"/>
      <c r="L199" s="13" t="s">
        <v>2502</v>
      </c>
      <c r="M199" s="13" t="s">
        <v>2502</v>
      </c>
      <c r="N199" s="13"/>
      <c r="O199" s="13" t="s">
        <v>2502</v>
      </c>
      <c r="P199" s="13"/>
      <c r="Q199" s="13"/>
    </row>
    <row r="200" spans="1:17" x14ac:dyDescent="0.25">
      <c r="A200" t="s">
        <v>9289</v>
      </c>
      <c r="B200" s="244" cm="1">
        <f t="array" ref="B200">IF(ROW() &lt; ROW(INDEX(initialConditions[experiment_ID],ROWS(initialConditions[experiment_ID]))), COUNTIF(INDEX(initialConditions[experiment_ID],1):initialConditions[[#This Row],[experiment_ID]],initialConditions[[#This Row],[experiment_ID]]), "")</f>
        <v>5</v>
      </c>
      <c r="C200" t="s">
        <v>9345</v>
      </c>
      <c r="D200" s="13" t="s">
        <v>9353</v>
      </c>
      <c r="E200" s="13" t="s">
        <v>2502</v>
      </c>
      <c r="F200" s="13"/>
      <c r="G200" s="13" t="s">
        <v>9319</v>
      </c>
      <c r="H200" s="13" t="s">
        <v>2502</v>
      </c>
      <c r="I200" s="13" t="s">
        <v>9324</v>
      </c>
      <c r="J200" s="13" t="s">
        <v>9316</v>
      </c>
      <c r="K200" s="13"/>
      <c r="L200" s="13" t="s">
        <v>2502</v>
      </c>
      <c r="M200" s="13" t="s">
        <v>2502</v>
      </c>
      <c r="N200" s="13"/>
      <c r="O200" s="13" t="s">
        <v>2502</v>
      </c>
      <c r="P200" s="13"/>
      <c r="Q200" s="13"/>
    </row>
    <row r="201" spans="1:17" x14ac:dyDescent="0.25">
      <c r="A201" t="s">
        <v>9289</v>
      </c>
      <c r="B201" s="244" cm="1">
        <f t="array" ref="B201">IF(ROW() &lt; ROW(INDEX(initialConditions[experiment_ID],ROWS(initialConditions[experiment_ID]))), COUNTIF(INDEX(initialConditions[experiment_ID],1):initialConditions[[#This Row],[experiment_ID]],initialConditions[[#This Row],[experiment_ID]]), "")</f>
        <v>1</v>
      </c>
      <c r="C201" t="s">
        <v>9346</v>
      </c>
      <c r="D201" s="13" t="s">
        <v>9353</v>
      </c>
      <c r="E201" s="13" t="s">
        <v>2502</v>
      </c>
      <c r="F201" s="13"/>
      <c r="G201" s="13" t="s">
        <v>9319</v>
      </c>
      <c r="H201" s="13" t="s">
        <v>2502</v>
      </c>
      <c r="I201" s="13" t="s">
        <v>9324</v>
      </c>
      <c r="J201" s="13" t="s">
        <v>9331</v>
      </c>
      <c r="K201" s="13"/>
      <c r="L201" s="13" t="s">
        <v>2502</v>
      </c>
      <c r="M201" s="13" t="s">
        <v>2502</v>
      </c>
      <c r="N201" s="13"/>
      <c r="O201" s="13" t="s">
        <v>2502</v>
      </c>
      <c r="P201" s="13"/>
      <c r="Q201" s="13"/>
    </row>
    <row r="202" spans="1:17" x14ac:dyDescent="0.25">
      <c r="A202" t="s">
        <v>9289</v>
      </c>
      <c r="B202" s="244" cm="1">
        <f t="array" ref="B202">IF(ROW() &lt; ROW(INDEX(initialConditions[experiment_ID],ROWS(initialConditions[experiment_ID]))), COUNTIF(INDEX(initialConditions[experiment_ID],1):initialConditions[[#This Row],[experiment_ID]],initialConditions[[#This Row],[experiment_ID]]), "")</f>
        <v>2</v>
      </c>
      <c r="C202" t="s">
        <v>9347</v>
      </c>
      <c r="D202" s="13" t="s">
        <v>9353</v>
      </c>
      <c r="E202" s="13" t="s">
        <v>2502</v>
      </c>
      <c r="F202" s="13"/>
      <c r="G202" s="13" t="s">
        <v>9319</v>
      </c>
      <c r="H202" s="13" t="s">
        <v>2502</v>
      </c>
      <c r="I202" s="13" t="s">
        <v>9324</v>
      </c>
      <c r="J202" s="13" t="s">
        <v>9332</v>
      </c>
      <c r="K202" s="13"/>
      <c r="L202" s="13" t="s">
        <v>2502</v>
      </c>
      <c r="M202" s="13" t="s">
        <v>2502</v>
      </c>
      <c r="N202" s="13"/>
      <c r="O202" s="13" t="s">
        <v>2502</v>
      </c>
      <c r="P202" s="13"/>
      <c r="Q202" s="13"/>
    </row>
    <row r="203" spans="1:17" x14ac:dyDescent="0.25">
      <c r="A203" t="s">
        <v>9289</v>
      </c>
      <c r="B203" s="244" cm="1">
        <f t="array" ref="B203">IF(ROW() &lt; ROW(INDEX(initialConditions[experiment_ID],ROWS(initialConditions[experiment_ID]))), COUNTIF(INDEX(initialConditions[experiment_ID],1):initialConditions[[#This Row],[experiment_ID]],initialConditions[[#This Row],[experiment_ID]]), "")</f>
        <v>3</v>
      </c>
      <c r="C203" t="s">
        <v>9348</v>
      </c>
      <c r="D203" s="13" t="s">
        <v>9353</v>
      </c>
      <c r="E203" s="13" t="s">
        <v>2502</v>
      </c>
      <c r="F203" s="13"/>
      <c r="G203" s="13" t="s">
        <v>9319</v>
      </c>
      <c r="H203" s="13" t="s">
        <v>2502</v>
      </c>
      <c r="I203" s="13" t="s">
        <v>9324</v>
      </c>
      <c r="J203" s="13" t="s">
        <v>9333</v>
      </c>
      <c r="K203" s="13"/>
      <c r="L203" s="13" t="s">
        <v>2502</v>
      </c>
      <c r="M203" s="13" t="s">
        <v>2502</v>
      </c>
      <c r="N203" s="13"/>
      <c r="O203" s="13" t="s">
        <v>2502</v>
      </c>
      <c r="P203" s="13"/>
      <c r="Q203" s="13"/>
    </row>
    <row r="204" spans="1:17" x14ac:dyDescent="0.25">
      <c r="A204" t="s">
        <v>9289</v>
      </c>
      <c r="B204" s="244" cm="1">
        <f t="array" ref="B204">IF(ROW() &lt; ROW(INDEX(initialConditions[experiment_ID],ROWS(initialConditions[experiment_ID]))), COUNTIF(INDEX(initialConditions[experiment_ID],1):initialConditions[[#This Row],[experiment_ID]],initialConditions[[#This Row],[experiment_ID]]), "")</f>
        <v>4</v>
      </c>
      <c r="C204" t="s">
        <v>9349</v>
      </c>
      <c r="D204" s="13" t="s">
        <v>9353</v>
      </c>
      <c r="E204" s="13" t="s">
        <v>2502</v>
      </c>
      <c r="F204" s="13"/>
      <c r="G204" s="13" t="s">
        <v>9319</v>
      </c>
      <c r="H204" s="13" t="s">
        <v>2502</v>
      </c>
      <c r="I204" s="13" t="s">
        <v>9325</v>
      </c>
      <c r="J204" s="13" t="s">
        <v>9331</v>
      </c>
      <c r="K204" s="13"/>
      <c r="L204" s="13" t="s">
        <v>2502</v>
      </c>
      <c r="M204" s="13" t="s">
        <v>2502</v>
      </c>
      <c r="N204" s="13"/>
      <c r="O204" s="13" t="s">
        <v>2502</v>
      </c>
      <c r="P204" s="13"/>
      <c r="Q204" s="13"/>
    </row>
    <row r="205" spans="1:17" x14ac:dyDescent="0.25">
      <c r="A205" t="s">
        <v>9289</v>
      </c>
      <c r="B205" s="244" cm="1">
        <f t="array" ref="B205">IF(ROW() &lt; ROW(INDEX(initialConditions[experiment_ID],ROWS(initialConditions[experiment_ID]))), COUNTIF(INDEX(initialConditions[experiment_ID],1):initialConditions[[#This Row],[experiment_ID]],initialConditions[[#This Row],[experiment_ID]]), "")</f>
        <v>5</v>
      </c>
      <c r="C205" t="s">
        <v>9350</v>
      </c>
      <c r="D205" s="13" t="s">
        <v>9353</v>
      </c>
      <c r="E205" s="13" t="s">
        <v>2502</v>
      </c>
      <c r="F205" s="13"/>
      <c r="G205" s="13" t="s">
        <v>9319</v>
      </c>
      <c r="H205" s="13" t="s">
        <v>2502</v>
      </c>
      <c r="I205" s="13" t="s">
        <v>9325</v>
      </c>
      <c r="J205" s="13" t="s">
        <v>9332</v>
      </c>
      <c r="K205" s="13"/>
      <c r="L205" s="13" t="s">
        <v>2502</v>
      </c>
      <c r="M205" s="13" t="s">
        <v>2502</v>
      </c>
      <c r="N205" s="13"/>
      <c r="O205" s="13" t="s">
        <v>2502</v>
      </c>
      <c r="P205" s="13"/>
      <c r="Q205" s="13"/>
    </row>
    <row r="206" spans="1:17" x14ac:dyDescent="0.25">
      <c r="A206" t="s">
        <v>9289</v>
      </c>
      <c r="B206" s="244" cm="1">
        <f t="array" ref="B206">IF(ROW() &lt; ROW(INDEX(initialConditions[experiment_ID],ROWS(initialConditions[experiment_ID]))), COUNTIF(INDEX(initialConditions[experiment_ID],1):initialConditions[[#This Row],[experiment_ID]],initialConditions[[#This Row],[experiment_ID]]), "")</f>
        <v>1</v>
      </c>
      <c r="C206" t="s">
        <v>9351</v>
      </c>
      <c r="D206" s="13" t="s">
        <v>9353</v>
      </c>
      <c r="E206" s="13" t="s">
        <v>2502</v>
      </c>
      <c r="F206" s="13"/>
      <c r="G206" s="13" t="s">
        <v>9319</v>
      </c>
      <c r="H206" s="13" t="s">
        <v>2502</v>
      </c>
      <c r="I206" s="13" t="s">
        <v>9325</v>
      </c>
      <c r="J206" s="13" t="s">
        <v>9333</v>
      </c>
      <c r="K206" s="13"/>
      <c r="L206" s="13" t="s">
        <v>2502</v>
      </c>
      <c r="M206" s="13" t="s">
        <v>2502</v>
      </c>
      <c r="N206" s="13"/>
      <c r="O206" s="13" t="s">
        <v>2502</v>
      </c>
      <c r="P206" s="13"/>
      <c r="Q206" s="13"/>
    </row>
    <row r="207" spans="1:17" x14ac:dyDescent="0.25">
      <c r="A207" t="s">
        <v>9290</v>
      </c>
      <c r="B207" s="244" cm="1">
        <f t="array" ref="B207">IF(ROW() &lt; ROW(INDEX(initialConditions[experiment_ID],ROWS(initialConditions[experiment_ID]))), COUNTIF(INDEX(initialConditions[experiment_ID],1):initialConditions[[#This Row],[experiment_ID]],initialConditions[[#This Row],[experiment_ID]]), "")</f>
        <v>2</v>
      </c>
      <c r="C207" t="s">
        <v>9344</v>
      </c>
      <c r="D207" s="13" t="s">
        <v>9353</v>
      </c>
      <c r="E207" s="13" t="s">
        <v>2502</v>
      </c>
      <c r="F207" s="13"/>
      <c r="G207" s="13" t="s">
        <v>9315</v>
      </c>
      <c r="H207" s="13" t="s">
        <v>2502</v>
      </c>
      <c r="I207" s="13" t="s">
        <v>9324</v>
      </c>
      <c r="J207" s="13" t="s">
        <v>9316</v>
      </c>
      <c r="K207" s="13"/>
      <c r="L207" s="13" t="s">
        <v>2502</v>
      </c>
      <c r="M207" s="13" t="s">
        <v>2502</v>
      </c>
      <c r="N207" s="13"/>
      <c r="O207" s="13" t="s">
        <v>2502</v>
      </c>
      <c r="P207" s="13"/>
      <c r="Q207" s="13"/>
    </row>
    <row r="208" spans="1:17" x14ac:dyDescent="0.25">
      <c r="A208" t="s">
        <v>9290</v>
      </c>
      <c r="B208" s="244" cm="1">
        <f t="array" ref="B208">IF(ROW() &lt; ROW(INDEX(initialConditions[experiment_ID],ROWS(initialConditions[experiment_ID]))), COUNTIF(INDEX(initialConditions[experiment_ID],1):initialConditions[[#This Row],[experiment_ID]],initialConditions[[#This Row],[experiment_ID]]), "")</f>
        <v>3</v>
      </c>
      <c r="C208" t="s">
        <v>9345</v>
      </c>
      <c r="D208" s="13" t="s">
        <v>9353</v>
      </c>
      <c r="E208" s="13" t="s">
        <v>2502</v>
      </c>
      <c r="F208" s="13"/>
      <c r="G208" s="13" t="s">
        <v>9319</v>
      </c>
      <c r="H208" s="13" t="s">
        <v>2502</v>
      </c>
      <c r="I208" s="13" t="s">
        <v>9324</v>
      </c>
      <c r="J208" s="13" t="s">
        <v>9316</v>
      </c>
      <c r="K208" s="13"/>
      <c r="L208" s="13" t="s">
        <v>2502</v>
      </c>
      <c r="M208" s="13" t="s">
        <v>2502</v>
      </c>
      <c r="N208" s="13"/>
      <c r="O208" s="13" t="s">
        <v>2502</v>
      </c>
      <c r="P208" s="13"/>
      <c r="Q208" s="13"/>
    </row>
    <row r="209" spans="1:17" x14ac:dyDescent="0.25">
      <c r="A209" t="s">
        <v>9290</v>
      </c>
      <c r="B209" s="244" cm="1">
        <f t="array" ref="B209">IF(ROW() &lt; ROW(INDEX(initialConditions[experiment_ID],ROWS(initialConditions[experiment_ID]))), COUNTIF(INDEX(initialConditions[experiment_ID],1):initialConditions[[#This Row],[experiment_ID]],initialConditions[[#This Row],[experiment_ID]]), "")</f>
        <v>4</v>
      </c>
      <c r="C209" t="s">
        <v>9346</v>
      </c>
      <c r="D209" s="13" t="s">
        <v>9353</v>
      </c>
      <c r="E209" s="13" t="s">
        <v>2502</v>
      </c>
      <c r="F209" s="13"/>
      <c r="G209" s="13" t="s">
        <v>9319</v>
      </c>
      <c r="H209" s="13" t="s">
        <v>2502</v>
      </c>
      <c r="I209" s="13" t="s">
        <v>9324</v>
      </c>
      <c r="J209" s="13" t="s">
        <v>9331</v>
      </c>
      <c r="K209" s="13"/>
      <c r="L209" s="13" t="s">
        <v>2502</v>
      </c>
      <c r="M209" s="13" t="s">
        <v>2502</v>
      </c>
      <c r="N209" s="13"/>
      <c r="O209" s="13" t="s">
        <v>2502</v>
      </c>
      <c r="P209" s="13"/>
      <c r="Q209" s="13"/>
    </row>
    <row r="210" spans="1:17" x14ac:dyDescent="0.25">
      <c r="A210" t="s">
        <v>9290</v>
      </c>
      <c r="B210" s="244" cm="1">
        <f t="array" ref="B210">IF(ROW() &lt; ROW(INDEX(initialConditions[experiment_ID],ROWS(initialConditions[experiment_ID]))), COUNTIF(INDEX(initialConditions[experiment_ID],1):initialConditions[[#This Row],[experiment_ID]],initialConditions[[#This Row],[experiment_ID]]), "")</f>
        <v>5</v>
      </c>
      <c r="C210" t="s">
        <v>9347</v>
      </c>
      <c r="D210" s="13" t="s">
        <v>9353</v>
      </c>
      <c r="E210" s="13" t="s">
        <v>2502</v>
      </c>
      <c r="F210" s="13"/>
      <c r="G210" s="13" t="s">
        <v>9319</v>
      </c>
      <c r="H210" s="13" t="s">
        <v>2502</v>
      </c>
      <c r="I210" s="13" t="s">
        <v>9324</v>
      </c>
      <c r="J210" s="13" t="s">
        <v>9332</v>
      </c>
      <c r="K210" s="13"/>
      <c r="L210" s="13" t="s">
        <v>2502</v>
      </c>
      <c r="M210" s="13" t="s">
        <v>2502</v>
      </c>
      <c r="N210" s="13"/>
      <c r="O210" s="13" t="s">
        <v>2502</v>
      </c>
      <c r="P210" s="13"/>
      <c r="Q210" s="13"/>
    </row>
    <row r="211" spans="1:17" x14ac:dyDescent="0.25">
      <c r="A211" t="s">
        <v>9290</v>
      </c>
      <c r="B211" s="244" cm="1">
        <f t="array" ref="B211">IF(ROW() &lt; ROW(INDEX(initialConditions[experiment_ID],ROWS(initialConditions[experiment_ID]))), COUNTIF(INDEX(initialConditions[experiment_ID],1):initialConditions[[#This Row],[experiment_ID]],initialConditions[[#This Row],[experiment_ID]]), "")</f>
        <v>1</v>
      </c>
      <c r="C211" t="s">
        <v>9348</v>
      </c>
      <c r="D211" s="13" t="s">
        <v>9353</v>
      </c>
      <c r="E211" s="13" t="s">
        <v>2502</v>
      </c>
      <c r="F211" s="13"/>
      <c r="G211" s="13" t="s">
        <v>9319</v>
      </c>
      <c r="H211" s="13" t="s">
        <v>2502</v>
      </c>
      <c r="I211" s="13" t="s">
        <v>9324</v>
      </c>
      <c r="J211" s="13" t="s">
        <v>9333</v>
      </c>
      <c r="K211" s="13"/>
      <c r="L211" s="13" t="s">
        <v>2502</v>
      </c>
      <c r="M211" s="13" t="s">
        <v>2502</v>
      </c>
      <c r="N211" s="13"/>
      <c r="O211" s="13" t="s">
        <v>2502</v>
      </c>
      <c r="P211" s="13"/>
      <c r="Q211" s="13"/>
    </row>
    <row r="212" spans="1:17" x14ac:dyDescent="0.25">
      <c r="A212" t="s">
        <v>9290</v>
      </c>
      <c r="B212" s="244" cm="1">
        <f t="array" ref="B212">IF(ROW() &lt; ROW(INDEX(initialConditions[experiment_ID],ROWS(initialConditions[experiment_ID]))), COUNTIF(INDEX(initialConditions[experiment_ID],1):initialConditions[[#This Row],[experiment_ID]],initialConditions[[#This Row],[experiment_ID]]), "")</f>
        <v>2</v>
      </c>
      <c r="C212" t="s">
        <v>9349</v>
      </c>
      <c r="D212" s="13" t="s">
        <v>9353</v>
      </c>
      <c r="E212" s="13" t="s">
        <v>2502</v>
      </c>
      <c r="F212" s="13"/>
      <c r="G212" s="13" t="s">
        <v>9319</v>
      </c>
      <c r="H212" s="13" t="s">
        <v>2502</v>
      </c>
      <c r="I212" s="13" t="s">
        <v>9325</v>
      </c>
      <c r="J212" s="13" t="s">
        <v>9331</v>
      </c>
      <c r="K212" s="13"/>
      <c r="L212" s="13" t="s">
        <v>2502</v>
      </c>
      <c r="M212" s="13" t="s">
        <v>2502</v>
      </c>
      <c r="N212" s="13"/>
      <c r="O212" s="13" t="s">
        <v>2502</v>
      </c>
      <c r="P212" s="13"/>
      <c r="Q212" s="13"/>
    </row>
    <row r="213" spans="1:17" x14ac:dyDescent="0.25">
      <c r="A213" t="s">
        <v>9290</v>
      </c>
      <c r="B213" s="244" cm="1">
        <f t="array" ref="B213">IF(ROW() &lt; ROW(INDEX(initialConditions[experiment_ID],ROWS(initialConditions[experiment_ID]))), COUNTIF(INDEX(initialConditions[experiment_ID],1):initialConditions[[#This Row],[experiment_ID]],initialConditions[[#This Row],[experiment_ID]]), "")</f>
        <v>3</v>
      </c>
      <c r="C213" t="s">
        <v>9350</v>
      </c>
      <c r="D213" s="13" t="s">
        <v>9353</v>
      </c>
      <c r="E213" s="13" t="s">
        <v>2502</v>
      </c>
      <c r="F213" s="13"/>
      <c r="G213" s="13" t="s">
        <v>9319</v>
      </c>
      <c r="H213" s="13" t="s">
        <v>2502</v>
      </c>
      <c r="I213" s="13" t="s">
        <v>9325</v>
      </c>
      <c r="J213" s="13" t="s">
        <v>9332</v>
      </c>
      <c r="K213" s="13"/>
      <c r="L213" s="13" t="s">
        <v>2502</v>
      </c>
      <c r="M213" s="13" t="s">
        <v>2502</v>
      </c>
      <c r="N213" s="13"/>
      <c r="O213" s="13" t="s">
        <v>2502</v>
      </c>
      <c r="P213" s="13"/>
      <c r="Q213" s="13"/>
    </row>
    <row r="214" spans="1:17" x14ac:dyDescent="0.25">
      <c r="A214" t="s">
        <v>9290</v>
      </c>
      <c r="B214" s="244" cm="1">
        <f t="array" ref="B214">IF(ROW() &lt; ROW(INDEX(initialConditions[experiment_ID],ROWS(initialConditions[experiment_ID]))), COUNTIF(INDEX(initialConditions[experiment_ID],1):initialConditions[[#This Row],[experiment_ID]],initialConditions[[#This Row],[experiment_ID]]), "")</f>
        <v>4</v>
      </c>
      <c r="C214" t="s">
        <v>9351</v>
      </c>
      <c r="D214" s="13" t="s">
        <v>9353</v>
      </c>
      <c r="E214" s="13" t="s">
        <v>2502</v>
      </c>
      <c r="F214" s="13"/>
      <c r="G214" s="13" t="s">
        <v>9319</v>
      </c>
      <c r="H214" s="13" t="s">
        <v>2502</v>
      </c>
      <c r="I214" s="13" t="s">
        <v>9325</v>
      </c>
      <c r="J214" s="13" t="s">
        <v>9333</v>
      </c>
      <c r="K214" s="13"/>
      <c r="L214" s="13" t="s">
        <v>2502</v>
      </c>
      <c r="M214" s="13" t="s">
        <v>2502</v>
      </c>
      <c r="N214" s="13"/>
      <c r="O214" s="13" t="s">
        <v>2502</v>
      </c>
      <c r="P214" s="13"/>
      <c r="Q214" s="13"/>
    </row>
    <row r="215" spans="1:17" x14ac:dyDescent="0.25">
      <c r="A215" t="s">
        <v>9291</v>
      </c>
      <c r="B215" s="244" cm="1">
        <f t="array" ref="B215">IF(ROW() &lt; ROW(INDEX(initialConditions[experiment_ID],ROWS(initialConditions[experiment_ID]))), COUNTIF(INDEX(initialConditions[experiment_ID],1):initialConditions[[#This Row],[experiment_ID]],initialConditions[[#This Row],[experiment_ID]]), "")</f>
        <v>5</v>
      </c>
      <c r="C215" t="s">
        <v>9344</v>
      </c>
      <c r="D215" s="13" t="s">
        <v>9354</v>
      </c>
      <c r="E215" s="13" t="s">
        <v>2502</v>
      </c>
      <c r="F215" s="13"/>
      <c r="G215" s="13" t="s">
        <v>9315</v>
      </c>
      <c r="H215" s="13" t="s">
        <v>2502</v>
      </c>
      <c r="I215" s="13" t="s">
        <v>9324</v>
      </c>
      <c r="J215" s="13" t="s">
        <v>9316</v>
      </c>
      <c r="K215" s="13"/>
      <c r="L215" s="13" t="s">
        <v>2502</v>
      </c>
      <c r="M215" s="13" t="s">
        <v>2502</v>
      </c>
      <c r="N215" s="13"/>
      <c r="O215" s="13" t="s">
        <v>2502</v>
      </c>
      <c r="P215" s="13"/>
      <c r="Q215" s="13"/>
    </row>
    <row r="216" spans="1:17" x14ac:dyDescent="0.25">
      <c r="A216" t="s">
        <v>9291</v>
      </c>
      <c r="B216" s="244" cm="1">
        <f t="array" ref="B216">IF(ROW() &lt; ROW(INDEX(initialConditions[experiment_ID],ROWS(initialConditions[experiment_ID]))), COUNTIF(INDEX(initialConditions[experiment_ID],1):initialConditions[[#This Row],[experiment_ID]],initialConditions[[#This Row],[experiment_ID]]), "")</f>
        <v>1</v>
      </c>
      <c r="C216" t="s">
        <v>9345</v>
      </c>
      <c r="D216" s="13" t="s">
        <v>9354</v>
      </c>
      <c r="E216" s="13" t="s">
        <v>2502</v>
      </c>
      <c r="F216" s="13"/>
      <c r="G216" s="13" t="s">
        <v>9319</v>
      </c>
      <c r="H216" s="13" t="s">
        <v>2502</v>
      </c>
      <c r="I216" s="13" t="s">
        <v>9324</v>
      </c>
      <c r="J216" s="13" t="s">
        <v>9316</v>
      </c>
      <c r="K216" s="13"/>
      <c r="L216" s="13" t="s">
        <v>2502</v>
      </c>
      <c r="M216" s="13" t="s">
        <v>2502</v>
      </c>
      <c r="N216" s="13"/>
      <c r="O216" s="13" t="s">
        <v>2502</v>
      </c>
      <c r="P216" s="13"/>
      <c r="Q216" s="13"/>
    </row>
    <row r="217" spans="1:17" x14ac:dyDescent="0.25">
      <c r="A217" t="s">
        <v>9291</v>
      </c>
      <c r="B217" s="244" cm="1">
        <f t="array" ref="B217">IF(ROW() &lt; ROW(INDEX(initialConditions[experiment_ID],ROWS(initialConditions[experiment_ID]))), COUNTIF(INDEX(initialConditions[experiment_ID],1):initialConditions[[#This Row],[experiment_ID]],initialConditions[[#This Row],[experiment_ID]]), "")</f>
        <v>2</v>
      </c>
      <c r="C217" t="s">
        <v>9346</v>
      </c>
      <c r="D217" s="13" t="s">
        <v>9354</v>
      </c>
      <c r="E217" s="13" t="s">
        <v>2502</v>
      </c>
      <c r="F217" s="13"/>
      <c r="G217" s="13" t="s">
        <v>9319</v>
      </c>
      <c r="H217" s="13" t="s">
        <v>2502</v>
      </c>
      <c r="I217" s="13" t="s">
        <v>9324</v>
      </c>
      <c r="J217" s="13" t="s">
        <v>9331</v>
      </c>
      <c r="K217" s="13"/>
      <c r="L217" s="13" t="s">
        <v>2502</v>
      </c>
      <c r="M217" s="13" t="s">
        <v>2502</v>
      </c>
      <c r="N217" s="13"/>
      <c r="O217" s="13" t="s">
        <v>2502</v>
      </c>
      <c r="P217" s="13"/>
      <c r="Q217" s="13"/>
    </row>
    <row r="218" spans="1:17" x14ac:dyDescent="0.25">
      <c r="A218" t="s">
        <v>9291</v>
      </c>
      <c r="B218" s="244" cm="1">
        <f t="array" ref="B218">IF(ROW() &lt; ROW(INDEX(initialConditions[experiment_ID],ROWS(initialConditions[experiment_ID]))), COUNTIF(INDEX(initialConditions[experiment_ID],1):initialConditions[[#This Row],[experiment_ID]],initialConditions[[#This Row],[experiment_ID]]), "")</f>
        <v>3</v>
      </c>
      <c r="C218" t="s">
        <v>9347</v>
      </c>
      <c r="D218" s="13" t="s">
        <v>9354</v>
      </c>
      <c r="E218" s="13" t="s">
        <v>2502</v>
      </c>
      <c r="F218" s="13"/>
      <c r="G218" s="13" t="s">
        <v>9319</v>
      </c>
      <c r="H218" s="13" t="s">
        <v>2502</v>
      </c>
      <c r="I218" s="13" t="s">
        <v>9324</v>
      </c>
      <c r="J218" s="13" t="s">
        <v>9332</v>
      </c>
      <c r="K218" s="13"/>
      <c r="L218" s="13" t="s">
        <v>2502</v>
      </c>
      <c r="M218" s="13" t="s">
        <v>2502</v>
      </c>
      <c r="N218" s="13"/>
      <c r="O218" s="13" t="s">
        <v>2502</v>
      </c>
      <c r="P218" s="13"/>
      <c r="Q218" s="13"/>
    </row>
    <row r="219" spans="1:17" x14ac:dyDescent="0.25">
      <c r="A219" t="s">
        <v>9291</v>
      </c>
      <c r="B219" s="244" cm="1">
        <f t="array" ref="B219">IF(ROW() &lt; ROW(INDEX(initialConditions[experiment_ID],ROWS(initialConditions[experiment_ID]))), COUNTIF(INDEX(initialConditions[experiment_ID],1):initialConditions[[#This Row],[experiment_ID]],initialConditions[[#This Row],[experiment_ID]]), "")</f>
        <v>4</v>
      </c>
      <c r="C219" t="s">
        <v>9348</v>
      </c>
      <c r="D219" s="13" t="s">
        <v>9354</v>
      </c>
      <c r="E219" s="13" t="s">
        <v>2502</v>
      </c>
      <c r="F219" s="13"/>
      <c r="G219" s="13" t="s">
        <v>9319</v>
      </c>
      <c r="H219" s="13" t="s">
        <v>2502</v>
      </c>
      <c r="I219" s="13" t="s">
        <v>9324</v>
      </c>
      <c r="J219" s="13" t="s">
        <v>9333</v>
      </c>
      <c r="K219" s="13"/>
      <c r="L219" s="13" t="s">
        <v>2502</v>
      </c>
      <c r="M219" s="13" t="s">
        <v>2502</v>
      </c>
      <c r="N219" s="13"/>
      <c r="O219" s="13" t="s">
        <v>2502</v>
      </c>
      <c r="P219" s="13"/>
      <c r="Q219" s="13"/>
    </row>
    <row r="220" spans="1:17" x14ac:dyDescent="0.25">
      <c r="A220" t="s">
        <v>9291</v>
      </c>
      <c r="B220" s="244" cm="1">
        <f t="array" ref="B220">IF(ROW() &lt; ROW(INDEX(initialConditions[experiment_ID],ROWS(initialConditions[experiment_ID]))), COUNTIF(INDEX(initialConditions[experiment_ID],1):initialConditions[[#This Row],[experiment_ID]],initialConditions[[#This Row],[experiment_ID]]), "")</f>
        <v>5</v>
      </c>
      <c r="C220" t="s">
        <v>9349</v>
      </c>
      <c r="D220" s="13" t="s">
        <v>9354</v>
      </c>
      <c r="E220" s="13" t="s">
        <v>2502</v>
      </c>
      <c r="F220" s="13"/>
      <c r="G220" s="13" t="s">
        <v>9319</v>
      </c>
      <c r="H220" s="13" t="s">
        <v>2502</v>
      </c>
      <c r="I220" s="13" t="s">
        <v>9325</v>
      </c>
      <c r="J220" s="13" t="s">
        <v>9331</v>
      </c>
      <c r="K220" s="13"/>
      <c r="L220" s="13" t="s">
        <v>2502</v>
      </c>
      <c r="M220" s="13" t="s">
        <v>2502</v>
      </c>
      <c r="N220" s="13"/>
      <c r="O220" s="13" t="s">
        <v>2502</v>
      </c>
      <c r="P220" s="13"/>
      <c r="Q220" s="13"/>
    </row>
    <row r="221" spans="1:17" x14ac:dyDescent="0.25">
      <c r="A221" t="s">
        <v>9291</v>
      </c>
      <c r="B221" s="244" cm="1">
        <f t="array" ref="B221">IF(ROW() &lt; ROW(INDEX(initialConditions[experiment_ID],ROWS(initialConditions[experiment_ID]))), COUNTIF(INDEX(initialConditions[experiment_ID],1):initialConditions[[#This Row],[experiment_ID]],initialConditions[[#This Row],[experiment_ID]]), "")</f>
        <v>1</v>
      </c>
      <c r="C221" t="s">
        <v>9350</v>
      </c>
      <c r="D221" s="13" t="s">
        <v>9354</v>
      </c>
      <c r="E221" s="13" t="s">
        <v>2502</v>
      </c>
      <c r="F221" s="13"/>
      <c r="G221" s="13" t="s">
        <v>9319</v>
      </c>
      <c r="H221" s="13" t="s">
        <v>2502</v>
      </c>
      <c r="I221" s="13" t="s">
        <v>9325</v>
      </c>
      <c r="J221" s="13" t="s">
        <v>9332</v>
      </c>
      <c r="K221" s="13"/>
      <c r="L221" s="13" t="s">
        <v>2502</v>
      </c>
      <c r="M221" s="13" t="s">
        <v>2502</v>
      </c>
      <c r="N221" s="13"/>
      <c r="O221" s="13" t="s">
        <v>2502</v>
      </c>
      <c r="P221" s="13"/>
      <c r="Q221" s="13"/>
    </row>
    <row r="222" spans="1:17" x14ac:dyDescent="0.25">
      <c r="A222" t="s">
        <v>9291</v>
      </c>
      <c r="B222" s="244" cm="1">
        <f t="array" ref="B222">IF(ROW() &lt; ROW(INDEX(initialConditions[experiment_ID],ROWS(initialConditions[experiment_ID]))), COUNTIF(INDEX(initialConditions[experiment_ID],1):initialConditions[[#This Row],[experiment_ID]],initialConditions[[#This Row],[experiment_ID]]), "")</f>
        <v>2</v>
      </c>
      <c r="C222" t="s">
        <v>9351</v>
      </c>
      <c r="D222" s="13" t="s">
        <v>9354</v>
      </c>
      <c r="E222" s="13" t="s">
        <v>2502</v>
      </c>
      <c r="F222" s="13"/>
      <c r="G222" s="13" t="s">
        <v>9319</v>
      </c>
      <c r="H222" s="13" t="s">
        <v>2502</v>
      </c>
      <c r="I222" s="13" t="s">
        <v>9325</v>
      </c>
      <c r="J222" s="13" t="s">
        <v>9333</v>
      </c>
      <c r="K222" s="13"/>
      <c r="L222" s="13" t="s">
        <v>2502</v>
      </c>
      <c r="M222" s="13" t="s">
        <v>2502</v>
      </c>
      <c r="N222" s="13"/>
      <c r="O222" s="13" t="s">
        <v>2502</v>
      </c>
      <c r="P222" s="13"/>
      <c r="Q222" s="13"/>
    </row>
    <row r="223" spans="1:17" x14ac:dyDescent="0.25">
      <c r="A223" t="s">
        <v>9292</v>
      </c>
      <c r="B223" s="244" cm="1">
        <f t="array" ref="B223">IF(ROW() &lt; ROW(INDEX(initialConditions[experiment_ID],ROWS(initialConditions[experiment_ID]))), COUNTIF(INDEX(initialConditions[experiment_ID],1):initialConditions[[#This Row],[experiment_ID]],initialConditions[[#This Row],[experiment_ID]]), "")</f>
        <v>3</v>
      </c>
      <c r="C223" t="s">
        <v>9344</v>
      </c>
      <c r="D223" s="13" t="s">
        <v>9354</v>
      </c>
      <c r="E223" s="13" t="s">
        <v>2502</v>
      </c>
      <c r="F223" s="13"/>
      <c r="G223" s="13" t="s">
        <v>9315</v>
      </c>
      <c r="H223" s="13" t="s">
        <v>2502</v>
      </c>
      <c r="I223" s="13" t="s">
        <v>9324</v>
      </c>
      <c r="J223" s="13" t="s">
        <v>9316</v>
      </c>
      <c r="K223" s="13"/>
      <c r="L223" s="13" t="s">
        <v>2502</v>
      </c>
      <c r="M223" s="13" t="s">
        <v>2502</v>
      </c>
      <c r="N223" s="13"/>
      <c r="O223" s="13" t="s">
        <v>2502</v>
      </c>
      <c r="P223" s="13"/>
      <c r="Q223" s="13"/>
    </row>
    <row r="224" spans="1:17" x14ac:dyDescent="0.25">
      <c r="A224" t="s">
        <v>9292</v>
      </c>
      <c r="B224" s="244" cm="1">
        <f t="array" ref="B224">IF(ROW() &lt; ROW(INDEX(initialConditions[experiment_ID],ROWS(initialConditions[experiment_ID]))), COUNTIF(INDEX(initialConditions[experiment_ID],1):initialConditions[[#This Row],[experiment_ID]],initialConditions[[#This Row],[experiment_ID]]), "")</f>
        <v>4</v>
      </c>
      <c r="C224" t="s">
        <v>9345</v>
      </c>
      <c r="D224" s="13" t="s">
        <v>9354</v>
      </c>
      <c r="E224" s="13" t="s">
        <v>2502</v>
      </c>
      <c r="F224" s="13"/>
      <c r="G224" s="13" t="s">
        <v>9319</v>
      </c>
      <c r="H224" s="13" t="s">
        <v>2502</v>
      </c>
      <c r="I224" s="13" t="s">
        <v>9324</v>
      </c>
      <c r="J224" s="13" t="s">
        <v>9316</v>
      </c>
      <c r="K224" s="13"/>
      <c r="L224" s="13" t="s">
        <v>2502</v>
      </c>
      <c r="M224" s="13" t="s">
        <v>2502</v>
      </c>
      <c r="N224" s="13"/>
      <c r="O224" s="13" t="s">
        <v>2502</v>
      </c>
      <c r="P224" s="13"/>
      <c r="Q224" s="13"/>
    </row>
    <row r="225" spans="1:17" x14ac:dyDescent="0.25">
      <c r="A225" t="s">
        <v>9292</v>
      </c>
      <c r="B225" s="244" cm="1">
        <f t="array" ref="B225">IF(ROW() &lt; ROW(INDEX(initialConditions[experiment_ID],ROWS(initialConditions[experiment_ID]))), COUNTIF(INDEX(initialConditions[experiment_ID],1):initialConditions[[#This Row],[experiment_ID]],initialConditions[[#This Row],[experiment_ID]]), "")</f>
        <v>5</v>
      </c>
      <c r="C225" t="s">
        <v>9346</v>
      </c>
      <c r="D225" s="13" t="s">
        <v>9354</v>
      </c>
      <c r="E225" s="13" t="s">
        <v>2502</v>
      </c>
      <c r="F225" s="13"/>
      <c r="G225" s="13" t="s">
        <v>9319</v>
      </c>
      <c r="H225" s="13" t="s">
        <v>2502</v>
      </c>
      <c r="I225" s="13" t="s">
        <v>9324</v>
      </c>
      <c r="J225" s="13" t="s">
        <v>9331</v>
      </c>
      <c r="K225" s="13"/>
      <c r="L225" s="13" t="s">
        <v>2502</v>
      </c>
      <c r="M225" s="13" t="s">
        <v>2502</v>
      </c>
      <c r="N225" s="13"/>
      <c r="O225" s="13" t="s">
        <v>2502</v>
      </c>
      <c r="P225" s="13"/>
      <c r="Q225" s="13"/>
    </row>
    <row r="226" spans="1:17" x14ac:dyDescent="0.25">
      <c r="A226" t="s">
        <v>9292</v>
      </c>
      <c r="B226" s="244" cm="1">
        <f t="array" ref="B226">IF(ROW() &lt; ROW(INDEX(initialConditions[experiment_ID],ROWS(initialConditions[experiment_ID]))), COUNTIF(INDEX(initialConditions[experiment_ID],1):initialConditions[[#This Row],[experiment_ID]],initialConditions[[#This Row],[experiment_ID]]), "")</f>
        <v>1</v>
      </c>
      <c r="C226" t="s">
        <v>9347</v>
      </c>
      <c r="D226" s="13" t="s">
        <v>9354</v>
      </c>
      <c r="E226" s="13" t="s">
        <v>2502</v>
      </c>
      <c r="F226" s="13"/>
      <c r="G226" s="13" t="s">
        <v>9319</v>
      </c>
      <c r="H226" s="13" t="s">
        <v>2502</v>
      </c>
      <c r="I226" s="13" t="s">
        <v>9324</v>
      </c>
      <c r="J226" s="13" t="s">
        <v>9332</v>
      </c>
      <c r="K226" s="13"/>
      <c r="L226" s="13" t="s">
        <v>2502</v>
      </c>
      <c r="M226" s="13" t="s">
        <v>2502</v>
      </c>
      <c r="N226" s="13"/>
      <c r="O226" s="13" t="s">
        <v>2502</v>
      </c>
      <c r="P226" s="13"/>
      <c r="Q226" s="13"/>
    </row>
    <row r="227" spans="1:17" x14ac:dyDescent="0.25">
      <c r="A227" t="s">
        <v>9292</v>
      </c>
      <c r="B227" s="244" cm="1">
        <f t="array" ref="B227">IF(ROW() &lt; ROW(INDEX(initialConditions[experiment_ID],ROWS(initialConditions[experiment_ID]))), COUNTIF(INDEX(initialConditions[experiment_ID],1):initialConditions[[#This Row],[experiment_ID]],initialConditions[[#This Row],[experiment_ID]]), "")</f>
        <v>2</v>
      </c>
      <c r="C227" t="s">
        <v>9348</v>
      </c>
      <c r="D227" s="13" t="s">
        <v>9354</v>
      </c>
      <c r="E227" s="13" t="s">
        <v>2502</v>
      </c>
      <c r="F227" s="13"/>
      <c r="G227" s="13" t="s">
        <v>9319</v>
      </c>
      <c r="H227" s="13" t="s">
        <v>2502</v>
      </c>
      <c r="I227" s="13" t="s">
        <v>9324</v>
      </c>
      <c r="J227" s="13" t="s">
        <v>9333</v>
      </c>
      <c r="K227" s="13"/>
      <c r="L227" s="13" t="s">
        <v>2502</v>
      </c>
      <c r="M227" s="13" t="s">
        <v>2502</v>
      </c>
      <c r="N227" s="13"/>
      <c r="O227" s="13" t="s">
        <v>2502</v>
      </c>
      <c r="P227" s="13"/>
      <c r="Q227" s="13"/>
    </row>
    <row r="228" spans="1:17" x14ac:dyDescent="0.25">
      <c r="A228" t="s">
        <v>9292</v>
      </c>
      <c r="B228" s="244" cm="1">
        <f t="array" ref="B228">IF(ROW() &lt; ROW(INDEX(initialConditions[experiment_ID],ROWS(initialConditions[experiment_ID]))), COUNTIF(INDEX(initialConditions[experiment_ID],1):initialConditions[[#This Row],[experiment_ID]],initialConditions[[#This Row],[experiment_ID]]), "")</f>
        <v>3</v>
      </c>
      <c r="C228" t="s">
        <v>9349</v>
      </c>
      <c r="D228" s="13" t="s">
        <v>9354</v>
      </c>
      <c r="E228" s="13" t="s">
        <v>2502</v>
      </c>
      <c r="F228" s="13"/>
      <c r="G228" s="13" t="s">
        <v>9319</v>
      </c>
      <c r="H228" s="13" t="s">
        <v>2502</v>
      </c>
      <c r="I228" s="13" t="s">
        <v>9325</v>
      </c>
      <c r="J228" s="13" t="s">
        <v>9331</v>
      </c>
      <c r="K228" s="13"/>
      <c r="L228" s="13" t="s">
        <v>2502</v>
      </c>
      <c r="M228" s="13" t="s">
        <v>2502</v>
      </c>
      <c r="N228" s="13"/>
      <c r="O228" s="13" t="s">
        <v>2502</v>
      </c>
      <c r="P228" s="13"/>
      <c r="Q228" s="13"/>
    </row>
    <row r="229" spans="1:17" x14ac:dyDescent="0.25">
      <c r="A229" t="s">
        <v>9292</v>
      </c>
      <c r="B229" s="244" cm="1">
        <f t="array" ref="B229">IF(ROW() &lt; ROW(INDEX(initialConditions[experiment_ID],ROWS(initialConditions[experiment_ID]))), COUNTIF(INDEX(initialConditions[experiment_ID],1):initialConditions[[#This Row],[experiment_ID]],initialConditions[[#This Row],[experiment_ID]]), "")</f>
        <v>4</v>
      </c>
      <c r="C229" t="s">
        <v>9350</v>
      </c>
      <c r="D229" s="13" t="s">
        <v>9354</v>
      </c>
      <c r="E229" s="13" t="s">
        <v>2502</v>
      </c>
      <c r="F229" s="13"/>
      <c r="G229" s="13" t="s">
        <v>9319</v>
      </c>
      <c r="H229" s="13" t="s">
        <v>2502</v>
      </c>
      <c r="I229" s="13" t="s">
        <v>9325</v>
      </c>
      <c r="J229" s="13" t="s">
        <v>9332</v>
      </c>
      <c r="K229" s="13"/>
      <c r="L229" s="13" t="s">
        <v>2502</v>
      </c>
      <c r="M229" s="13" t="s">
        <v>2502</v>
      </c>
      <c r="N229" s="13"/>
      <c r="O229" s="13" t="s">
        <v>2502</v>
      </c>
      <c r="P229" s="13"/>
      <c r="Q229" s="13"/>
    </row>
    <row r="230" spans="1:17" x14ac:dyDescent="0.25">
      <c r="A230" t="s">
        <v>9292</v>
      </c>
      <c r="B230" s="244" cm="1">
        <f t="array" ref="B230">IF(ROW() &lt; ROW(INDEX(initialConditions[experiment_ID],ROWS(initialConditions[experiment_ID]))), COUNTIF(INDEX(initialConditions[experiment_ID],1):initialConditions[[#This Row],[experiment_ID]],initialConditions[[#This Row],[experiment_ID]]), "")</f>
        <v>5</v>
      </c>
      <c r="C230" t="s">
        <v>9351</v>
      </c>
      <c r="D230" s="13" t="s">
        <v>9354</v>
      </c>
      <c r="E230" s="13" t="s">
        <v>2502</v>
      </c>
      <c r="F230" s="13"/>
      <c r="G230" s="13" t="s">
        <v>9319</v>
      </c>
      <c r="H230" s="13" t="s">
        <v>2502</v>
      </c>
      <c r="I230" s="13" t="s">
        <v>9325</v>
      </c>
      <c r="J230" s="13" t="s">
        <v>9333</v>
      </c>
      <c r="K230" s="13"/>
      <c r="L230" s="13" t="s">
        <v>2502</v>
      </c>
      <c r="M230" s="13" t="s">
        <v>2502</v>
      </c>
      <c r="N230" s="13"/>
      <c r="O230" s="13" t="s">
        <v>2502</v>
      </c>
      <c r="P230" s="13"/>
      <c r="Q230" s="13"/>
    </row>
    <row r="231" spans="1:17" x14ac:dyDescent="0.25">
      <c r="A231" t="s">
        <v>9293</v>
      </c>
      <c r="B231" s="244" cm="1">
        <f t="array" ref="B231">IF(ROW() &lt; ROW(INDEX(initialConditions[experiment_ID],ROWS(initialConditions[experiment_ID]))), COUNTIF(INDEX(initialConditions[experiment_ID],1):initialConditions[[#This Row],[experiment_ID]],initialConditions[[#This Row],[experiment_ID]]), "")</f>
        <v>1</v>
      </c>
      <c r="C231" t="s">
        <v>9344</v>
      </c>
      <c r="D231" s="13" t="s">
        <v>9354</v>
      </c>
      <c r="E231" s="13" t="s">
        <v>2502</v>
      </c>
      <c r="F231" s="13"/>
      <c r="G231" s="13" t="s">
        <v>9315</v>
      </c>
      <c r="H231" s="13" t="s">
        <v>2502</v>
      </c>
      <c r="I231" s="13" t="s">
        <v>9324</v>
      </c>
      <c r="J231" s="13" t="s">
        <v>9316</v>
      </c>
      <c r="K231" s="13"/>
      <c r="L231" s="13" t="s">
        <v>2502</v>
      </c>
      <c r="M231" s="13" t="s">
        <v>2502</v>
      </c>
      <c r="N231" s="13"/>
      <c r="O231" s="13" t="s">
        <v>2502</v>
      </c>
      <c r="P231" s="13"/>
      <c r="Q231" s="13"/>
    </row>
    <row r="232" spans="1:17" x14ac:dyDescent="0.25">
      <c r="A232" t="s">
        <v>9293</v>
      </c>
      <c r="B232" s="244" cm="1">
        <f t="array" ref="B232">IF(ROW() &lt; ROW(INDEX(initialConditions[experiment_ID],ROWS(initialConditions[experiment_ID]))), COUNTIF(INDEX(initialConditions[experiment_ID],1):initialConditions[[#This Row],[experiment_ID]],initialConditions[[#This Row],[experiment_ID]]), "")</f>
        <v>2</v>
      </c>
      <c r="C232" t="s">
        <v>9345</v>
      </c>
      <c r="D232" s="13" t="s">
        <v>9354</v>
      </c>
      <c r="E232" s="13" t="s">
        <v>2502</v>
      </c>
      <c r="F232" s="13"/>
      <c r="G232" s="13" t="s">
        <v>9319</v>
      </c>
      <c r="H232" s="13" t="s">
        <v>2502</v>
      </c>
      <c r="I232" s="13" t="s">
        <v>9324</v>
      </c>
      <c r="J232" s="13" t="s">
        <v>9316</v>
      </c>
      <c r="K232" s="13"/>
      <c r="L232" s="13" t="s">
        <v>2502</v>
      </c>
      <c r="M232" s="13" t="s">
        <v>2502</v>
      </c>
      <c r="N232" s="13"/>
      <c r="O232" s="13" t="s">
        <v>2502</v>
      </c>
      <c r="P232" s="13"/>
      <c r="Q232" s="13"/>
    </row>
    <row r="233" spans="1:17" x14ac:dyDescent="0.25">
      <c r="A233" t="s">
        <v>9293</v>
      </c>
      <c r="B233" s="244" cm="1">
        <f t="array" ref="B233">IF(ROW() &lt; ROW(INDEX(initialConditions[experiment_ID],ROWS(initialConditions[experiment_ID]))), COUNTIF(INDEX(initialConditions[experiment_ID],1):initialConditions[[#This Row],[experiment_ID]],initialConditions[[#This Row],[experiment_ID]]), "")</f>
        <v>3</v>
      </c>
      <c r="C233" t="s">
        <v>9346</v>
      </c>
      <c r="D233" s="13" t="s">
        <v>9354</v>
      </c>
      <c r="E233" s="13" t="s">
        <v>2502</v>
      </c>
      <c r="F233" s="13"/>
      <c r="G233" s="13" t="s">
        <v>9319</v>
      </c>
      <c r="H233" s="13" t="s">
        <v>2502</v>
      </c>
      <c r="I233" s="13" t="s">
        <v>9324</v>
      </c>
      <c r="J233" s="13" t="s">
        <v>9331</v>
      </c>
      <c r="K233" s="13"/>
      <c r="L233" s="13" t="s">
        <v>2502</v>
      </c>
      <c r="M233" s="13" t="s">
        <v>2502</v>
      </c>
      <c r="N233" s="13"/>
      <c r="O233" s="13" t="s">
        <v>2502</v>
      </c>
      <c r="P233" s="13"/>
      <c r="Q233" s="13"/>
    </row>
    <row r="234" spans="1:17" x14ac:dyDescent="0.25">
      <c r="A234" t="s">
        <v>9293</v>
      </c>
      <c r="B234" s="244" cm="1">
        <f t="array" ref="B234">IF(ROW() &lt; ROW(INDEX(initialConditions[experiment_ID],ROWS(initialConditions[experiment_ID]))), COUNTIF(INDEX(initialConditions[experiment_ID],1):initialConditions[[#This Row],[experiment_ID]],initialConditions[[#This Row],[experiment_ID]]), "")</f>
        <v>4</v>
      </c>
      <c r="C234" t="s">
        <v>9347</v>
      </c>
      <c r="D234" s="13" t="s">
        <v>9354</v>
      </c>
      <c r="E234" s="13" t="s">
        <v>2502</v>
      </c>
      <c r="F234" s="13"/>
      <c r="G234" s="13" t="s">
        <v>9319</v>
      </c>
      <c r="H234" s="13" t="s">
        <v>2502</v>
      </c>
      <c r="I234" s="13" t="s">
        <v>9324</v>
      </c>
      <c r="J234" s="13" t="s">
        <v>9332</v>
      </c>
      <c r="K234" s="13"/>
      <c r="L234" s="13" t="s">
        <v>2502</v>
      </c>
      <c r="M234" s="13" t="s">
        <v>2502</v>
      </c>
      <c r="N234" s="13"/>
      <c r="O234" s="13" t="s">
        <v>2502</v>
      </c>
      <c r="P234" s="13"/>
      <c r="Q234" s="13"/>
    </row>
    <row r="235" spans="1:17" x14ac:dyDescent="0.25">
      <c r="A235" t="s">
        <v>9293</v>
      </c>
      <c r="B235" s="244" cm="1">
        <f t="array" ref="B235">IF(ROW() &lt; ROW(INDEX(initialConditions[experiment_ID],ROWS(initialConditions[experiment_ID]))), COUNTIF(INDEX(initialConditions[experiment_ID],1):initialConditions[[#This Row],[experiment_ID]],initialConditions[[#This Row],[experiment_ID]]), "")</f>
        <v>5</v>
      </c>
      <c r="C235" t="s">
        <v>9348</v>
      </c>
      <c r="D235" s="13" t="s">
        <v>9354</v>
      </c>
      <c r="E235" s="13" t="s">
        <v>2502</v>
      </c>
      <c r="F235" s="13"/>
      <c r="G235" s="13" t="s">
        <v>9319</v>
      </c>
      <c r="H235" s="13" t="s">
        <v>2502</v>
      </c>
      <c r="I235" s="13" t="s">
        <v>9324</v>
      </c>
      <c r="J235" s="13" t="s">
        <v>9333</v>
      </c>
      <c r="K235" s="13"/>
      <c r="L235" s="13" t="s">
        <v>2502</v>
      </c>
      <c r="M235" s="13" t="s">
        <v>2502</v>
      </c>
      <c r="N235" s="13"/>
      <c r="O235" s="13" t="s">
        <v>2502</v>
      </c>
      <c r="P235" s="13"/>
      <c r="Q235" s="13"/>
    </row>
    <row r="236" spans="1:17" x14ac:dyDescent="0.25">
      <c r="A236" t="s">
        <v>9293</v>
      </c>
      <c r="B236" s="244" cm="1">
        <f t="array" ref="B236">IF(ROW() &lt; ROW(INDEX(initialConditions[experiment_ID],ROWS(initialConditions[experiment_ID]))), COUNTIF(INDEX(initialConditions[experiment_ID],1):initialConditions[[#This Row],[experiment_ID]],initialConditions[[#This Row],[experiment_ID]]), "")</f>
        <v>1</v>
      </c>
      <c r="C236" t="s">
        <v>9349</v>
      </c>
      <c r="D236" s="13" t="s">
        <v>9354</v>
      </c>
      <c r="E236" s="13" t="s">
        <v>2502</v>
      </c>
      <c r="F236" s="13"/>
      <c r="G236" s="13" t="s">
        <v>9319</v>
      </c>
      <c r="H236" s="13" t="s">
        <v>2502</v>
      </c>
      <c r="I236" s="13" t="s">
        <v>9325</v>
      </c>
      <c r="J236" s="13" t="s">
        <v>9331</v>
      </c>
      <c r="K236" s="13"/>
      <c r="L236" s="13" t="s">
        <v>2502</v>
      </c>
      <c r="M236" s="13" t="s">
        <v>2502</v>
      </c>
      <c r="N236" s="13"/>
      <c r="O236" s="13" t="s">
        <v>2502</v>
      </c>
      <c r="P236" s="13"/>
      <c r="Q236" s="13"/>
    </row>
    <row r="237" spans="1:17" x14ac:dyDescent="0.25">
      <c r="A237" t="s">
        <v>9293</v>
      </c>
      <c r="B237" s="244" cm="1">
        <f t="array" ref="B237">IF(ROW() &lt; ROW(INDEX(initialConditions[experiment_ID],ROWS(initialConditions[experiment_ID]))), COUNTIF(INDEX(initialConditions[experiment_ID],1):initialConditions[[#This Row],[experiment_ID]],initialConditions[[#This Row],[experiment_ID]]), "")</f>
        <v>2</v>
      </c>
      <c r="C237" t="s">
        <v>9350</v>
      </c>
      <c r="D237" s="13" t="s">
        <v>9354</v>
      </c>
      <c r="E237" s="13" t="s">
        <v>2502</v>
      </c>
      <c r="F237" s="13"/>
      <c r="G237" s="13" t="s">
        <v>9319</v>
      </c>
      <c r="H237" s="13" t="s">
        <v>2502</v>
      </c>
      <c r="I237" s="13" t="s">
        <v>9325</v>
      </c>
      <c r="J237" s="13" t="s">
        <v>9332</v>
      </c>
      <c r="K237" s="13"/>
      <c r="L237" s="13" t="s">
        <v>2502</v>
      </c>
      <c r="M237" s="13" t="s">
        <v>2502</v>
      </c>
      <c r="N237" s="13"/>
      <c r="O237" s="13" t="s">
        <v>2502</v>
      </c>
      <c r="P237" s="13"/>
      <c r="Q237" s="13"/>
    </row>
    <row r="238" spans="1:17" x14ac:dyDescent="0.25">
      <c r="A238" t="s">
        <v>9293</v>
      </c>
      <c r="B238" s="244" cm="1">
        <f t="array" ref="B238">IF(ROW() &lt; ROW(INDEX(initialConditions[experiment_ID],ROWS(initialConditions[experiment_ID]))), COUNTIF(INDEX(initialConditions[experiment_ID],1):initialConditions[[#This Row],[experiment_ID]],initialConditions[[#This Row],[experiment_ID]]), "")</f>
        <v>3</v>
      </c>
      <c r="C238" t="s">
        <v>9351</v>
      </c>
      <c r="D238" s="13" t="s">
        <v>9354</v>
      </c>
      <c r="E238" s="13" t="s">
        <v>2502</v>
      </c>
      <c r="F238" s="13"/>
      <c r="G238" s="13" t="s">
        <v>9319</v>
      </c>
      <c r="H238" s="13" t="s">
        <v>2502</v>
      </c>
      <c r="I238" s="13" t="s">
        <v>9325</v>
      </c>
      <c r="J238" s="13" t="s">
        <v>9333</v>
      </c>
      <c r="K238" s="13"/>
      <c r="L238" s="13" t="s">
        <v>2502</v>
      </c>
      <c r="M238" s="13" t="s">
        <v>2502</v>
      </c>
      <c r="N238" s="13"/>
      <c r="O238" s="13" t="s">
        <v>2502</v>
      </c>
      <c r="P238" s="13"/>
      <c r="Q238" s="13"/>
    </row>
    <row r="239" spans="1:17" x14ac:dyDescent="0.25">
      <c r="A239" t="s">
        <v>9294</v>
      </c>
      <c r="B239" s="244" cm="1">
        <f t="array" ref="B239">IF(ROW() &lt; ROW(INDEX(initialConditions[experiment_ID],ROWS(initialConditions[experiment_ID]))), COUNTIF(INDEX(initialConditions[experiment_ID],1):initialConditions[[#This Row],[experiment_ID]],initialConditions[[#This Row],[experiment_ID]]), "")</f>
        <v>4</v>
      </c>
      <c r="C239" t="s">
        <v>9344</v>
      </c>
      <c r="D239" s="13" t="s">
        <v>9354</v>
      </c>
      <c r="E239" s="13" t="s">
        <v>2502</v>
      </c>
      <c r="F239" s="13"/>
      <c r="G239" s="13" t="s">
        <v>9315</v>
      </c>
      <c r="H239" s="13" t="s">
        <v>2502</v>
      </c>
      <c r="I239" s="13" t="s">
        <v>9324</v>
      </c>
      <c r="J239" s="13" t="s">
        <v>9316</v>
      </c>
      <c r="K239" s="13"/>
      <c r="L239" s="13" t="s">
        <v>2502</v>
      </c>
      <c r="M239" s="13" t="s">
        <v>2502</v>
      </c>
      <c r="N239" s="13"/>
      <c r="O239" s="13" t="s">
        <v>2502</v>
      </c>
      <c r="P239" s="13"/>
      <c r="Q239" s="13"/>
    </row>
    <row r="240" spans="1:17" x14ac:dyDescent="0.25">
      <c r="A240" t="s">
        <v>9294</v>
      </c>
      <c r="B240" s="244" cm="1">
        <f t="array" ref="B240">IF(ROW() &lt; ROW(INDEX(initialConditions[experiment_ID],ROWS(initialConditions[experiment_ID]))), COUNTIF(INDEX(initialConditions[experiment_ID],1):initialConditions[[#This Row],[experiment_ID]],initialConditions[[#This Row],[experiment_ID]]), "")</f>
        <v>5</v>
      </c>
      <c r="C240" t="s">
        <v>9345</v>
      </c>
      <c r="D240" s="13" t="s">
        <v>9354</v>
      </c>
      <c r="E240" s="13" t="s">
        <v>2502</v>
      </c>
      <c r="F240" s="13"/>
      <c r="G240" s="13" t="s">
        <v>9319</v>
      </c>
      <c r="H240" s="13" t="s">
        <v>2502</v>
      </c>
      <c r="I240" s="13" t="s">
        <v>9324</v>
      </c>
      <c r="J240" s="13" t="s">
        <v>9316</v>
      </c>
      <c r="K240" s="13"/>
      <c r="L240" s="13" t="s">
        <v>2502</v>
      </c>
      <c r="M240" s="13" t="s">
        <v>2502</v>
      </c>
      <c r="N240" s="13"/>
      <c r="O240" s="13" t="s">
        <v>2502</v>
      </c>
      <c r="P240" s="13"/>
      <c r="Q240" s="13"/>
    </row>
    <row r="241" spans="1:17" x14ac:dyDescent="0.25">
      <c r="A241" t="s">
        <v>9294</v>
      </c>
      <c r="B241" s="244" cm="1">
        <f t="array" ref="B241">IF(ROW() &lt; ROW(INDEX(initialConditions[experiment_ID],ROWS(initialConditions[experiment_ID]))), COUNTIF(INDEX(initialConditions[experiment_ID],1):initialConditions[[#This Row],[experiment_ID]],initialConditions[[#This Row],[experiment_ID]]), "")</f>
        <v>1</v>
      </c>
      <c r="C241" t="s">
        <v>9346</v>
      </c>
      <c r="D241" s="13" t="s">
        <v>9354</v>
      </c>
      <c r="E241" s="13" t="s">
        <v>2502</v>
      </c>
      <c r="F241" s="13"/>
      <c r="G241" s="13" t="s">
        <v>9319</v>
      </c>
      <c r="H241" s="13" t="s">
        <v>2502</v>
      </c>
      <c r="I241" s="13" t="s">
        <v>9324</v>
      </c>
      <c r="J241" s="13" t="s">
        <v>9331</v>
      </c>
      <c r="K241" s="13"/>
      <c r="L241" s="13" t="s">
        <v>2502</v>
      </c>
      <c r="M241" s="13" t="s">
        <v>2502</v>
      </c>
      <c r="N241" s="13"/>
      <c r="O241" s="13" t="s">
        <v>2502</v>
      </c>
      <c r="P241" s="13"/>
      <c r="Q241" s="13"/>
    </row>
    <row r="242" spans="1:17" x14ac:dyDescent="0.25">
      <c r="A242" t="s">
        <v>9294</v>
      </c>
      <c r="B242" s="244" cm="1">
        <f t="array" ref="B242">IF(ROW() &lt; ROW(INDEX(initialConditions[experiment_ID],ROWS(initialConditions[experiment_ID]))), COUNTIF(INDEX(initialConditions[experiment_ID],1):initialConditions[[#This Row],[experiment_ID]],initialConditions[[#This Row],[experiment_ID]]), "")</f>
        <v>2</v>
      </c>
      <c r="C242" t="s">
        <v>9347</v>
      </c>
      <c r="D242" s="13" t="s">
        <v>9354</v>
      </c>
      <c r="E242" s="13" t="s">
        <v>2502</v>
      </c>
      <c r="F242" s="13"/>
      <c r="G242" s="13" t="s">
        <v>9319</v>
      </c>
      <c r="H242" s="13" t="s">
        <v>2502</v>
      </c>
      <c r="I242" s="13" t="s">
        <v>9324</v>
      </c>
      <c r="J242" s="13" t="s">
        <v>9332</v>
      </c>
      <c r="K242" s="13"/>
      <c r="L242" s="13" t="s">
        <v>2502</v>
      </c>
      <c r="M242" s="13" t="s">
        <v>2502</v>
      </c>
      <c r="N242" s="13"/>
      <c r="O242" s="13" t="s">
        <v>2502</v>
      </c>
      <c r="P242" s="13"/>
      <c r="Q242" s="13"/>
    </row>
    <row r="243" spans="1:17" x14ac:dyDescent="0.25">
      <c r="A243" t="s">
        <v>9294</v>
      </c>
      <c r="B243" s="244" cm="1">
        <f t="array" ref="B243">IF(ROW() &lt; ROW(INDEX(initialConditions[experiment_ID],ROWS(initialConditions[experiment_ID]))), COUNTIF(INDEX(initialConditions[experiment_ID],1):initialConditions[[#This Row],[experiment_ID]],initialConditions[[#This Row],[experiment_ID]]), "")</f>
        <v>3</v>
      </c>
      <c r="C243" t="s">
        <v>9348</v>
      </c>
      <c r="D243" s="13" t="s">
        <v>9354</v>
      </c>
      <c r="E243" s="13" t="s">
        <v>2502</v>
      </c>
      <c r="F243" s="13"/>
      <c r="G243" s="13" t="s">
        <v>9319</v>
      </c>
      <c r="H243" s="13" t="s">
        <v>2502</v>
      </c>
      <c r="I243" s="13" t="s">
        <v>9324</v>
      </c>
      <c r="J243" s="13" t="s">
        <v>9333</v>
      </c>
      <c r="K243" s="13"/>
      <c r="L243" s="13" t="s">
        <v>2502</v>
      </c>
      <c r="M243" s="13" t="s">
        <v>2502</v>
      </c>
      <c r="N243" s="13"/>
      <c r="O243" s="13" t="s">
        <v>2502</v>
      </c>
      <c r="P243" s="13"/>
      <c r="Q243" s="13"/>
    </row>
    <row r="244" spans="1:17" x14ac:dyDescent="0.25">
      <c r="A244" t="s">
        <v>9294</v>
      </c>
      <c r="B244" s="244" cm="1">
        <f t="array" ref="B244">IF(ROW() &lt; ROW(INDEX(initialConditions[experiment_ID],ROWS(initialConditions[experiment_ID]))), COUNTIF(INDEX(initialConditions[experiment_ID],1):initialConditions[[#This Row],[experiment_ID]],initialConditions[[#This Row],[experiment_ID]]), "")</f>
        <v>4</v>
      </c>
      <c r="C244" t="s">
        <v>9349</v>
      </c>
      <c r="D244" s="13" t="s">
        <v>9354</v>
      </c>
      <c r="E244" s="13" t="s">
        <v>2502</v>
      </c>
      <c r="F244" s="13"/>
      <c r="G244" s="13" t="s">
        <v>9319</v>
      </c>
      <c r="H244" s="13" t="s">
        <v>2502</v>
      </c>
      <c r="I244" s="13" t="s">
        <v>9325</v>
      </c>
      <c r="J244" s="13" t="s">
        <v>9331</v>
      </c>
      <c r="K244" s="13"/>
      <c r="L244" s="13" t="s">
        <v>2502</v>
      </c>
      <c r="M244" s="13" t="s">
        <v>2502</v>
      </c>
      <c r="N244" s="13"/>
      <c r="O244" s="13" t="s">
        <v>2502</v>
      </c>
      <c r="P244" s="13"/>
      <c r="Q244" s="13"/>
    </row>
    <row r="245" spans="1:17" x14ac:dyDescent="0.25">
      <c r="A245" t="s">
        <v>9294</v>
      </c>
      <c r="B245" s="244" cm="1">
        <f t="array" ref="B245">IF(ROW() &lt; ROW(INDEX(initialConditions[experiment_ID],ROWS(initialConditions[experiment_ID]))), COUNTIF(INDEX(initialConditions[experiment_ID],1):initialConditions[[#This Row],[experiment_ID]],initialConditions[[#This Row],[experiment_ID]]), "")</f>
        <v>5</v>
      </c>
      <c r="C245" t="s">
        <v>9350</v>
      </c>
      <c r="D245" s="13" t="s">
        <v>9354</v>
      </c>
      <c r="E245" s="13" t="s">
        <v>2502</v>
      </c>
      <c r="F245" s="13"/>
      <c r="G245" s="13" t="s">
        <v>9319</v>
      </c>
      <c r="H245" s="13" t="s">
        <v>2502</v>
      </c>
      <c r="I245" s="13" t="s">
        <v>9325</v>
      </c>
      <c r="J245" s="13" t="s">
        <v>9332</v>
      </c>
      <c r="K245" s="13"/>
      <c r="L245" s="13" t="s">
        <v>2502</v>
      </c>
      <c r="M245" s="13" t="s">
        <v>2502</v>
      </c>
      <c r="N245" s="13"/>
      <c r="O245" s="13" t="s">
        <v>2502</v>
      </c>
      <c r="P245" s="13"/>
      <c r="Q245" s="13"/>
    </row>
    <row r="246" spans="1:17" x14ac:dyDescent="0.25">
      <c r="A246" t="s">
        <v>9294</v>
      </c>
      <c r="B246" s="244" cm="1">
        <f t="array" ref="B246">IF(ROW() &lt; ROW(INDEX(initialConditions[experiment_ID],ROWS(initialConditions[experiment_ID]))), COUNTIF(INDEX(initialConditions[experiment_ID],1):initialConditions[[#This Row],[experiment_ID]],initialConditions[[#This Row],[experiment_ID]]), "")</f>
        <v>1</v>
      </c>
      <c r="C246" t="s">
        <v>9351</v>
      </c>
      <c r="D246" s="13" t="s">
        <v>9354</v>
      </c>
      <c r="E246" s="13" t="s">
        <v>2502</v>
      </c>
      <c r="F246" s="13"/>
      <c r="G246" s="13" t="s">
        <v>9319</v>
      </c>
      <c r="H246" s="13" t="s">
        <v>2502</v>
      </c>
      <c r="I246" s="13" t="s">
        <v>9325</v>
      </c>
      <c r="J246" s="13" t="s">
        <v>9333</v>
      </c>
      <c r="K246" s="13"/>
      <c r="L246" s="13" t="s">
        <v>2502</v>
      </c>
      <c r="M246" s="13" t="s">
        <v>2502</v>
      </c>
      <c r="N246" s="13"/>
      <c r="O246" s="13" t="s">
        <v>2502</v>
      </c>
      <c r="P246" s="13"/>
      <c r="Q246" s="13"/>
    </row>
    <row r="247" spans="1:17" x14ac:dyDescent="0.25">
      <c r="A247" t="s">
        <v>9295</v>
      </c>
      <c r="B247" s="244" cm="1">
        <f t="array" ref="B247">IF(ROW() &lt; ROW(INDEX(initialConditions[experiment_ID],ROWS(initialConditions[experiment_ID]))), COUNTIF(INDEX(initialConditions[experiment_ID],1):initialConditions[[#This Row],[experiment_ID]],initialConditions[[#This Row],[experiment_ID]]), "")</f>
        <v>2</v>
      </c>
      <c r="C247" t="s">
        <v>9344</v>
      </c>
      <c r="D247" s="13" t="s">
        <v>9354</v>
      </c>
      <c r="E247" s="13" t="s">
        <v>2502</v>
      </c>
      <c r="F247" s="13"/>
      <c r="G247" s="13" t="s">
        <v>9315</v>
      </c>
      <c r="H247" s="13" t="s">
        <v>2502</v>
      </c>
      <c r="I247" s="13" t="s">
        <v>9324</v>
      </c>
      <c r="J247" s="13" t="s">
        <v>9316</v>
      </c>
      <c r="K247" s="13"/>
      <c r="L247" s="13" t="s">
        <v>2502</v>
      </c>
      <c r="M247" s="13" t="s">
        <v>2502</v>
      </c>
      <c r="N247" s="13"/>
      <c r="O247" s="13" t="s">
        <v>2502</v>
      </c>
      <c r="P247" s="13"/>
      <c r="Q247" s="13"/>
    </row>
    <row r="248" spans="1:17" x14ac:dyDescent="0.25">
      <c r="A248" t="s">
        <v>9295</v>
      </c>
      <c r="B248" s="244" cm="1">
        <f t="array" ref="B248">IF(ROW() &lt; ROW(INDEX(initialConditions[experiment_ID],ROWS(initialConditions[experiment_ID]))), COUNTIF(INDEX(initialConditions[experiment_ID],1):initialConditions[[#This Row],[experiment_ID]],initialConditions[[#This Row],[experiment_ID]]), "")</f>
        <v>3</v>
      </c>
      <c r="C248" t="s">
        <v>9345</v>
      </c>
      <c r="D248" s="13" t="s">
        <v>9354</v>
      </c>
      <c r="E248" s="13" t="s">
        <v>2502</v>
      </c>
      <c r="F248" s="13"/>
      <c r="G248" s="13" t="s">
        <v>9319</v>
      </c>
      <c r="H248" s="13" t="s">
        <v>2502</v>
      </c>
      <c r="I248" s="13" t="s">
        <v>9324</v>
      </c>
      <c r="J248" s="13" t="s">
        <v>9316</v>
      </c>
      <c r="K248" s="13"/>
      <c r="L248" s="13" t="s">
        <v>2502</v>
      </c>
      <c r="M248" s="13" t="s">
        <v>2502</v>
      </c>
      <c r="N248" s="13"/>
      <c r="O248" s="13" t="s">
        <v>2502</v>
      </c>
      <c r="P248" s="13"/>
      <c r="Q248" s="13"/>
    </row>
    <row r="249" spans="1:17" x14ac:dyDescent="0.25">
      <c r="A249" t="s">
        <v>9295</v>
      </c>
      <c r="B249" s="244" cm="1">
        <f t="array" ref="B249">IF(ROW() &lt; ROW(INDEX(initialConditions[experiment_ID],ROWS(initialConditions[experiment_ID]))), COUNTIF(INDEX(initialConditions[experiment_ID],1):initialConditions[[#This Row],[experiment_ID]],initialConditions[[#This Row],[experiment_ID]]), "")</f>
        <v>4</v>
      </c>
      <c r="C249" t="s">
        <v>9346</v>
      </c>
      <c r="D249" s="13" t="s">
        <v>9354</v>
      </c>
      <c r="E249" s="13" t="s">
        <v>2502</v>
      </c>
      <c r="F249" s="13"/>
      <c r="G249" s="13" t="s">
        <v>9319</v>
      </c>
      <c r="H249" s="13" t="s">
        <v>2502</v>
      </c>
      <c r="I249" s="13" t="s">
        <v>9324</v>
      </c>
      <c r="J249" s="13" t="s">
        <v>9331</v>
      </c>
      <c r="K249" s="13"/>
      <c r="L249" s="13" t="s">
        <v>2502</v>
      </c>
      <c r="M249" s="13" t="s">
        <v>2502</v>
      </c>
      <c r="N249" s="13"/>
      <c r="O249" s="13" t="s">
        <v>2502</v>
      </c>
      <c r="P249" s="13"/>
      <c r="Q249" s="13"/>
    </row>
    <row r="250" spans="1:17" x14ac:dyDescent="0.25">
      <c r="A250" t="s">
        <v>9295</v>
      </c>
      <c r="B250" s="244" cm="1">
        <f t="array" ref="B250">IF(ROW() &lt; ROW(INDEX(initialConditions[experiment_ID],ROWS(initialConditions[experiment_ID]))), COUNTIF(INDEX(initialConditions[experiment_ID],1):initialConditions[[#This Row],[experiment_ID]],initialConditions[[#This Row],[experiment_ID]]), "")</f>
        <v>1</v>
      </c>
      <c r="C250" t="s">
        <v>9347</v>
      </c>
      <c r="D250" s="13" t="s">
        <v>9354</v>
      </c>
      <c r="E250" s="13" t="s">
        <v>2502</v>
      </c>
      <c r="F250" s="13"/>
      <c r="G250" s="13" t="s">
        <v>9319</v>
      </c>
      <c r="H250" s="13" t="s">
        <v>2502</v>
      </c>
      <c r="I250" s="13" t="s">
        <v>9324</v>
      </c>
      <c r="J250" s="13" t="s">
        <v>9332</v>
      </c>
      <c r="K250" s="13"/>
      <c r="L250" s="13" t="s">
        <v>2502</v>
      </c>
      <c r="M250" s="13" t="s">
        <v>2502</v>
      </c>
      <c r="N250" s="13"/>
      <c r="O250" s="13" t="s">
        <v>2502</v>
      </c>
      <c r="P250" s="13"/>
      <c r="Q250" s="13"/>
    </row>
    <row r="251" spans="1:17" x14ac:dyDescent="0.25">
      <c r="A251" t="s">
        <v>9295</v>
      </c>
      <c r="B251" s="244" cm="1">
        <f t="array" ref="B251">IF(ROW() &lt; ROW(INDEX(initialConditions[experiment_ID],ROWS(initialConditions[experiment_ID]))), COUNTIF(INDEX(initialConditions[experiment_ID],1):initialConditions[[#This Row],[experiment_ID]],initialConditions[[#This Row],[experiment_ID]]), "")</f>
        <v>2</v>
      </c>
      <c r="C251" t="s">
        <v>9348</v>
      </c>
      <c r="D251" s="13" t="s">
        <v>9354</v>
      </c>
      <c r="E251" s="13" t="s">
        <v>2502</v>
      </c>
      <c r="F251" s="13"/>
      <c r="G251" s="13" t="s">
        <v>9319</v>
      </c>
      <c r="H251" s="13" t="s">
        <v>2502</v>
      </c>
      <c r="I251" s="13" t="s">
        <v>9324</v>
      </c>
      <c r="J251" s="13" t="s">
        <v>9333</v>
      </c>
      <c r="K251" s="13"/>
      <c r="L251" s="13" t="s">
        <v>2502</v>
      </c>
      <c r="M251" s="13" t="s">
        <v>2502</v>
      </c>
      <c r="N251" s="13"/>
      <c r="O251" s="13" t="s">
        <v>2502</v>
      </c>
      <c r="P251" s="13"/>
      <c r="Q251" s="13"/>
    </row>
    <row r="252" spans="1:17" x14ac:dyDescent="0.25">
      <c r="A252" t="s">
        <v>9295</v>
      </c>
      <c r="B252" s="244" cm="1">
        <f t="array" ref="B252">IF(ROW() &lt; ROW(INDEX(initialConditions[experiment_ID],ROWS(initialConditions[experiment_ID]))), COUNTIF(INDEX(initialConditions[experiment_ID],1):initialConditions[[#This Row],[experiment_ID]],initialConditions[[#This Row],[experiment_ID]]), "")</f>
        <v>3</v>
      </c>
      <c r="C252" t="s">
        <v>9349</v>
      </c>
      <c r="D252" s="13" t="s">
        <v>9354</v>
      </c>
      <c r="E252" s="13" t="s">
        <v>2502</v>
      </c>
      <c r="F252" s="13"/>
      <c r="G252" s="13" t="s">
        <v>9319</v>
      </c>
      <c r="H252" s="13" t="s">
        <v>2502</v>
      </c>
      <c r="I252" s="13" t="s">
        <v>9325</v>
      </c>
      <c r="J252" s="13" t="s">
        <v>9331</v>
      </c>
      <c r="K252" s="13"/>
      <c r="L252" s="13" t="s">
        <v>2502</v>
      </c>
      <c r="M252" s="13" t="s">
        <v>2502</v>
      </c>
      <c r="N252" s="13"/>
      <c r="O252" s="13" t="s">
        <v>2502</v>
      </c>
      <c r="P252" s="13"/>
      <c r="Q252" s="13"/>
    </row>
    <row r="253" spans="1:17" x14ac:dyDescent="0.25">
      <c r="A253" t="s">
        <v>9295</v>
      </c>
      <c r="B253" s="244" cm="1">
        <f t="array" ref="B253">IF(ROW() &lt; ROW(INDEX(initialConditions[experiment_ID],ROWS(initialConditions[experiment_ID]))), COUNTIF(INDEX(initialConditions[experiment_ID],1):initialConditions[[#This Row],[experiment_ID]],initialConditions[[#This Row],[experiment_ID]]), "")</f>
        <v>4</v>
      </c>
      <c r="C253" t="s">
        <v>9350</v>
      </c>
      <c r="D253" s="13" t="s">
        <v>9354</v>
      </c>
      <c r="E253" s="13" t="s">
        <v>2502</v>
      </c>
      <c r="F253" s="13"/>
      <c r="G253" s="13" t="s">
        <v>9319</v>
      </c>
      <c r="H253" s="13" t="s">
        <v>2502</v>
      </c>
      <c r="I253" s="13" t="s">
        <v>9325</v>
      </c>
      <c r="J253" s="13" t="s">
        <v>9332</v>
      </c>
      <c r="K253" s="13"/>
      <c r="L253" s="13" t="s">
        <v>2502</v>
      </c>
      <c r="M253" s="13" t="s">
        <v>2502</v>
      </c>
      <c r="N253" s="13"/>
      <c r="O253" s="13" t="s">
        <v>2502</v>
      </c>
      <c r="P253" s="13"/>
      <c r="Q253" s="13"/>
    </row>
    <row r="254" spans="1:17" x14ac:dyDescent="0.25">
      <c r="A254" t="s">
        <v>9295</v>
      </c>
      <c r="B254" s="244" cm="1">
        <f t="array" ref="B254">IF(ROW() &lt; ROW(INDEX(initialConditions[experiment_ID],ROWS(initialConditions[experiment_ID]))), COUNTIF(INDEX(initialConditions[experiment_ID],1):initialConditions[[#This Row],[experiment_ID]],initialConditions[[#This Row],[experiment_ID]]), "")</f>
        <v>1</v>
      </c>
      <c r="C254" t="s">
        <v>9351</v>
      </c>
      <c r="D254" s="13" t="s">
        <v>9354</v>
      </c>
      <c r="E254" s="13" t="s">
        <v>2502</v>
      </c>
      <c r="F254" s="13"/>
      <c r="G254" s="13" t="s">
        <v>9319</v>
      </c>
      <c r="H254" s="13" t="s">
        <v>2502</v>
      </c>
      <c r="I254" s="13" t="s">
        <v>9325</v>
      </c>
      <c r="J254" s="13" t="s">
        <v>9333</v>
      </c>
      <c r="K254" s="13"/>
      <c r="L254" s="13" t="s">
        <v>2502</v>
      </c>
      <c r="M254" s="13" t="s">
        <v>2502</v>
      </c>
      <c r="N254" s="13"/>
      <c r="O254" s="13" t="s">
        <v>2502</v>
      </c>
      <c r="P254" s="13"/>
      <c r="Q254" s="13"/>
    </row>
    <row r="255" spans="1:17" x14ac:dyDescent="0.25">
      <c r="A255" t="s">
        <v>9296</v>
      </c>
      <c r="B255" s="244" cm="1">
        <f t="array" ref="B255">IF(ROW() &lt; ROW(INDEX(initialConditions[experiment_ID],ROWS(initialConditions[experiment_ID]))), COUNTIF(INDEX(initialConditions[experiment_ID],1):initialConditions[[#This Row],[experiment_ID]],initialConditions[[#This Row],[experiment_ID]]), "")</f>
        <v>2</v>
      </c>
      <c r="C255" t="s">
        <v>9344</v>
      </c>
      <c r="D255" s="13" t="s">
        <v>9354</v>
      </c>
      <c r="E255" s="13" t="s">
        <v>2502</v>
      </c>
      <c r="F255" s="13"/>
      <c r="G255" s="13" t="s">
        <v>9315</v>
      </c>
      <c r="H255" s="13" t="s">
        <v>2502</v>
      </c>
      <c r="I255" s="13" t="s">
        <v>9324</v>
      </c>
      <c r="J255" s="13" t="s">
        <v>9316</v>
      </c>
      <c r="K255" s="13"/>
      <c r="L255" s="13" t="s">
        <v>2502</v>
      </c>
      <c r="M255" s="13" t="s">
        <v>2502</v>
      </c>
      <c r="N255" s="13"/>
      <c r="O255" s="13" t="s">
        <v>2502</v>
      </c>
      <c r="P255" s="13"/>
      <c r="Q255" s="13"/>
    </row>
    <row r="256" spans="1:17" x14ac:dyDescent="0.25">
      <c r="A256" t="s">
        <v>9296</v>
      </c>
      <c r="B256" s="244" cm="1">
        <f t="array" ref="B256">IF(ROW() &lt; ROW(INDEX(initialConditions[experiment_ID],ROWS(initialConditions[experiment_ID]))), COUNTIF(INDEX(initialConditions[experiment_ID],1):initialConditions[[#This Row],[experiment_ID]],initialConditions[[#This Row],[experiment_ID]]), "")</f>
        <v>3</v>
      </c>
      <c r="C256" t="s">
        <v>9345</v>
      </c>
      <c r="D256" s="13" t="s">
        <v>9354</v>
      </c>
      <c r="E256" s="13" t="s">
        <v>2502</v>
      </c>
      <c r="F256" s="13"/>
      <c r="G256" s="13" t="s">
        <v>9319</v>
      </c>
      <c r="H256" s="13" t="s">
        <v>2502</v>
      </c>
      <c r="I256" s="13" t="s">
        <v>9324</v>
      </c>
      <c r="J256" s="13" t="s">
        <v>9316</v>
      </c>
      <c r="K256" s="13"/>
      <c r="L256" s="13" t="s">
        <v>2502</v>
      </c>
      <c r="M256" s="13" t="s">
        <v>2502</v>
      </c>
      <c r="N256" s="13"/>
      <c r="O256" s="13" t="s">
        <v>2502</v>
      </c>
      <c r="P256" s="13"/>
      <c r="Q256" s="13"/>
    </row>
    <row r="257" spans="1:17" x14ac:dyDescent="0.25">
      <c r="A257" t="s">
        <v>9296</v>
      </c>
      <c r="B257" s="244" cm="1">
        <f t="array" ref="B257">IF(ROW() &lt; ROW(INDEX(initialConditions[experiment_ID],ROWS(initialConditions[experiment_ID]))), COUNTIF(INDEX(initialConditions[experiment_ID],1):initialConditions[[#This Row],[experiment_ID]],initialConditions[[#This Row],[experiment_ID]]), "")</f>
        <v>4</v>
      </c>
      <c r="C257" t="s">
        <v>9346</v>
      </c>
      <c r="D257" s="13" t="s">
        <v>9354</v>
      </c>
      <c r="E257" s="13" t="s">
        <v>2502</v>
      </c>
      <c r="F257" s="13"/>
      <c r="G257" s="13" t="s">
        <v>9319</v>
      </c>
      <c r="H257" s="13" t="s">
        <v>2502</v>
      </c>
      <c r="I257" s="13" t="s">
        <v>9324</v>
      </c>
      <c r="J257" s="13" t="s">
        <v>9331</v>
      </c>
      <c r="K257" s="13"/>
      <c r="L257" s="13" t="s">
        <v>2502</v>
      </c>
      <c r="M257" s="13" t="s">
        <v>2502</v>
      </c>
      <c r="N257" s="13"/>
      <c r="O257" s="13" t="s">
        <v>2502</v>
      </c>
      <c r="P257" s="13"/>
      <c r="Q257" s="13"/>
    </row>
    <row r="258" spans="1:17" x14ac:dyDescent="0.25">
      <c r="A258" t="s">
        <v>9296</v>
      </c>
      <c r="B258" s="244" cm="1">
        <f t="array" ref="B258">IF(ROW() &lt; ROW(INDEX(initialConditions[experiment_ID],ROWS(initialConditions[experiment_ID]))), COUNTIF(INDEX(initialConditions[experiment_ID],1):initialConditions[[#This Row],[experiment_ID]],initialConditions[[#This Row],[experiment_ID]]), "")</f>
        <v>1</v>
      </c>
      <c r="C258" t="s">
        <v>9347</v>
      </c>
      <c r="D258" s="13" t="s">
        <v>9354</v>
      </c>
      <c r="E258" s="13" t="s">
        <v>2502</v>
      </c>
      <c r="F258" s="13"/>
      <c r="G258" s="13" t="s">
        <v>9319</v>
      </c>
      <c r="H258" s="13" t="s">
        <v>2502</v>
      </c>
      <c r="I258" s="13" t="s">
        <v>9324</v>
      </c>
      <c r="J258" s="13" t="s">
        <v>9332</v>
      </c>
      <c r="K258" s="13"/>
      <c r="L258" s="13" t="s">
        <v>2502</v>
      </c>
      <c r="M258" s="13" t="s">
        <v>2502</v>
      </c>
      <c r="N258" s="13"/>
      <c r="O258" s="13" t="s">
        <v>2502</v>
      </c>
      <c r="P258" s="13"/>
      <c r="Q258" s="13"/>
    </row>
    <row r="259" spans="1:17" x14ac:dyDescent="0.25">
      <c r="A259" t="s">
        <v>9296</v>
      </c>
      <c r="B259" s="244" cm="1">
        <f t="array" ref="B259">IF(ROW() &lt; ROW(INDEX(initialConditions[experiment_ID],ROWS(initialConditions[experiment_ID]))), COUNTIF(INDEX(initialConditions[experiment_ID],1):initialConditions[[#This Row],[experiment_ID]],initialConditions[[#This Row],[experiment_ID]]), "")</f>
        <v>2</v>
      </c>
      <c r="C259" t="s">
        <v>9348</v>
      </c>
      <c r="D259" s="13" t="s">
        <v>9354</v>
      </c>
      <c r="E259" s="13" t="s">
        <v>2502</v>
      </c>
      <c r="F259" s="13"/>
      <c r="G259" s="13" t="s">
        <v>9319</v>
      </c>
      <c r="H259" s="13" t="s">
        <v>2502</v>
      </c>
      <c r="I259" s="13" t="s">
        <v>9324</v>
      </c>
      <c r="J259" s="13" t="s">
        <v>9333</v>
      </c>
      <c r="K259" s="13"/>
      <c r="L259" s="13" t="s">
        <v>2502</v>
      </c>
      <c r="M259" s="13" t="s">
        <v>2502</v>
      </c>
      <c r="N259" s="13"/>
      <c r="O259" s="13" t="s">
        <v>2502</v>
      </c>
      <c r="P259" s="13"/>
      <c r="Q259" s="13"/>
    </row>
    <row r="260" spans="1:17" x14ac:dyDescent="0.25">
      <c r="A260" t="s">
        <v>9296</v>
      </c>
      <c r="B260" s="244" cm="1">
        <f t="array" ref="B260">IF(ROW() &lt; ROW(INDEX(initialConditions[experiment_ID],ROWS(initialConditions[experiment_ID]))), COUNTIF(INDEX(initialConditions[experiment_ID],1):initialConditions[[#This Row],[experiment_ID]],initialConditions[[#This Row],[experiment_ID]]), "")</f>
        <v>3</v>
      </c>
      <c r="C260" t="s">
        <v>9349</v>
      </c>
      <c r="D260" s="13" t="s">
        <v>9354</v>
      </c>
      <c r="E260" s="13" t="s">
        <v>2502</v>
      </c>
      <c r="F260" s="13"/>
      <c r="G260" s="13" t="s">
        <v>9319</v>
      </c>
      <c r="H260" s="13" t="s">
        <v>2502</v>
      </c>
      <c r="I260" s="13" t="s">
        <v>9325</v>
      </c>
      <c r="J260" s="13" t="s">
        <v>9331</v>
      </c>
      <c r="K260" s="13"/>
      <c r="L260" s="13" t="s">
        <v>2502</v>
      </c>
      <c r="M260" s="13" t="s">
        <v>2502</v>
      </c>
      <c r="N260" s="13"/>
      <c r="O260" s="13" t="s">
        <v>2502</v>
      </c>
      <c r="P260" s="13"/>
      <c r="Q260" s="13"/>
    </row>
    <row r="261" spans="1:17" x14ac:dyDescent="0.25">
      <c r="A261" t="s">
        <v>9296</v>
      </c>
      <c r="B261" s="244" cm="1">
        <f t="array" ref="B261">IF(ROW() &lt; ROW(INDEX(initialConditions[experiment_ID],ROWS(initialConditions[experiment_ID]))), COUNTIF(INDEX(initialConditions[experiment_ID],1):initialConditions[[#This Row],[experiment_ID]],initialConditions[[#This Row],[experiment_ID]]), "")</f>
        <v>4</v>
      </c>
      <c r="C261" t="s">
        <v>9350</v>
      </c>
      <c r="D261" s="13" t="s">
        <v>9354</v>
      </c>
      <c r="E261" s="13" t="s">
        <v>2502</v>
      </c>
      <c r="F261" s="13"/>
      <c r="G261" s="13" t="s">
        <v>9319</v>
      </c>
      <c r="H261" s="13" t="s">
        <v>2502</v>
      </c>
      <c r="I261" s="13" t="s">
        <v>9325</v>
      </c>
      <c r="J261" s="13" t="s">
        <v>9332</v>
      </c>
      <c r="K261" s="13"/>
      <c r="L261" s="13" t="s">
        <v>2502</v>
      </c>
      <c r="M261" s="13" t="s">
        <v>2502</v>
      </c>
      <c r="N261" s="13"/>
      <c r="O261" s="13" t="s">
        <v>2502</v>
      </c>
      <c r="P261" s="13"/>
      <c r="Q261" s="13"/>
    </row>
    <row r="262" spans="1:17" x14ac:dyDescent="0.25">
      <c r="A262" t="s">
        <v>9296</v>
      </c>
      <c r="B262" s="244" cm="1">
        <f t="array" ref="B262">IF(ROW() &lt; ROW(INDEX(initialConditions[experiment_ID],ROWS(initialConditions[experiment_ID]))), COUNTIF(INDEX(initialConditions[experiment_ID],1):initialConditions[[#This Row],[experiment_ID]],initialConditions[[#This Row],[experiment_ID]]), "")</f>
        <v>1</v>
      </c>
      <c r="C262" t="s">
        <v>9351</v>
      </c>
      <c r="D262" s="13" t="s">
        <v>9354</v>
      </c>
      <c r="E262" s="13" t="s">
        <v>2502</v>
      </c>
      <c r="F262" s="13"/>
      <c r="G262" s="13" t="s">
        <v>9319</v>
      </c>
      <c r="H262" s="13" t="s">
        <v>2502</v>
      </c>
      <c r="I262" s="13" t="s">
        <v>9325</v>
      </c>
      <c r="J262" s="13" t="s">
        <v>9333</v>
      </c>
      <c r="K262" s="13"/>
      <c r="L262" s="13" t="s">
        <v>2502</v>
      </c>
      <c r="M262" s="13" t="s">
        <v>2502</v>
      </c>
      <c r="N262" s="13"/>
      <c r="O262" s="13" t="s">
        <v>2502</v>
      </c>
      <c r="P262" s="13"/>
      <c r="Q262" s="13"/>
    </row>
    <row r="263" spans="1:17" x14ac:dyDescent="0.25">
      <c r="A263" t="s">
        <v>9297</v>
      </c>
      <c r="B263" s="244" cm="1">
        <f t="array" ref="B263">IF(ROW() &lt; ROW(INDEX(initialConditions[experiment_ID],ROWS(initialConditions[experiment_ID]))), COUNTIF(INDEX(initialConditions[experiment_ID],1):initialConditions[[#This Row],[experiment_ID]],initialConditions[[#This Row],[experiment_ID]]), "")</f>
        <v>2</v>
      </c>
      <c r="C263" t="s">
        <v>9344</v>
      </c>
      <c r="D263" s="13" t="s">
        <v>9353</v>
      </c>
      <c r="E263" s="13" t="s">
        <v>2502</v>
      </c>
      <c r="F263" s="13"/>
      <c r="G263" s="13" t="s">
        <v>9315</v>
      </c>
      <c r="H263" s="13" t="s">
        <v>2502</v>
      </c>
      <c r="I263" s="13" t="s">
        <v>9324</v>
      </c>
      <c r="J263" s="13" t="s">
        <v>9316</v>
      </c>
      <c r="K263" s="13"/>
      <c r="L263" s="13" t="s">
        <v>2502</v>
      </c>
      <c r="M263" s="13" t="s">
        <v>2502</v>
      </c>
      <c r="N263" s="13"/>
      <c r="O263" s="13" t="s">
        <v>2502</v>
      </c>
      <c r="P263" s="13"/>
      <c r="Q263" s="13"/>
    </row>
    <row r="264" spans="1:17" x14ac:dyDescent="0.25">
      <c r="A264" t="s">
        <v>9297</v>
      </c>
      <c r="B264" s="244" cm="1">
        <f t="array" ref="B264">IF(ROW() &lt; ROW(INDEX(initialConditions[experiment_ID],ROWS(initialConditions[experiment_ID]))), COUNTIF(INDEX(initialConditions[experiment_ID],1):initialConditions[[#This Row],[experiment_ID]],initialConditions[[#This Row],[experiment_ID]]), "")</f>
        <v>3</v>
      </c>
      <c r="C264" t="s">
        <v>9345</v>
      </c>
      <c r="D264" s="13" t="s">
        <v>9353</v>
      </c>
      <c r="E264" s="13" t="s">
        <v>2502</v>
      </c>
      <c r="F264" s="13"/>
      <c r="G264" s="13" t="s">
        <v>9319</v>
      </c>
      <c r="H264" s="13" t="s">
        <v>2502</v>
      </c>
      <c r="I264" s="13" t="s">
        <v>9324</v>
      </c>
      <c r="J264" s="13" t="s">
        <v>9316</v>
      </c>
      <c r="K264" s="13"/>
      <c r="L264" s="13" t="s">
        <v>2502</v>
      </c>
      <c r="M264" s="13" t="s">
        <v>2502</v>
      </c>
      <c r="N264" s="13"/>
      <c r="O264" s="13" t="s">
        <v>2502</v>
      </c>
      <c r="P264" s="13"/>
      <c r="Q264" s="13"/>
    </row>
    <row r="265" spans="1:17" x14ac:dyDescent="0.25">
      <c r="A265" t="s">
        <v>9297</v>
      </c>
      <c r="B265" s="244" cm="1">
        <f t="array" ref="B265">IF(ROW() &lt; ROW(INDEX(initialConditions[experiment_ID],ROWS(initialConditions[experiment_ID]))), COUNTIF(INDEX(initialConditions[experiment_ID],1):initialConditions[[#This Row],[experiment_ID]],initialConditions[[#This Row],[experiment_ID]]), "")</f>
        <v>4</v>
      </c>
      <c r="C265" t="s">
        <v>9346</v>
      </c>
      <c r="D265" s="13" t="s">
        <v>9353</v>
      </c>
      <c r="E265" s="13" t="s">
        <v>2502</v>
      </c>
      <c r="F265" s="13"/>
      <c r="G265" s="13" t="s">
        <v>9319</v>
      </c>
      <c r="H265" s="13" t="s">
        <v>2502</v>
      </c>
      <c r="I265" s="13" t="s">
        <v>9324</v>
      </c>
      <c r="J265" s="13" t="s">
        <v>9331</v>
      </c>
      <c r="K265" s="13"/>
      <c r="L265" s="13" t="s">
        <v>2502</v>
      </c>
      <c r="M265" s="13" t="s">
        <v>2502</v>
      </c>
      <c r="N265" s="13"/>
      <c r="O265" s="13" t="s">
        <v>2502</v>
      </c>
      <c r="P265" s="13"/>
      <c r="Q265" s="13"/>
    </row>
    <row r="266" spans="1:17" x14ac:dyDescent="0.25">
      <c r="A266" t="s">
        <v>9297</v>
      </c>
      <c r="B266" s="244" cm="1">
        <f t="array" ref="B266">IF(ROW() &lt; ROW(INDEX(initialConditions[experiment_ID],ROWS(initialConditions[experiment_ID]))), COUNTIF(INDEX(initialConditions[experiment_ID],1):initialConditions[[#This Row],[experiment_ID]],initialConditions[[#This Row],[experiment_ID]]), "")</f>
        <v>1</v>
      </c>
      <c r="C266" t="s">
        <v>9347</v>
      </c>
      <c r="D266" s="13" t="s">
        <v>9353</v>
      </c>
      <c r="E266" s="13" t="s">
        <v>2502</v>
      </c>
      <c r="F266" s="13"/>
      <c r="G266" s="13" t="s">
        <v>9319</v>
      </c>
      <c r="H266" s="13" t="s">
        <v>2502</v>
      </c>
      <c r="I266" s="13" t="s">
        <v>9324</v>
      </c>
      <c r="J266" s="13" t="s">
        <v>9332</v>
      </c>
      <c r="K266" s="13"/>
      <c r="L266" s="13" t="s">
        <v>2502</v>
      </c>
      <c r="M266" s="13" t="s">
        <v>2502</v>
      </c>
      <c r="N266" s="13"/>
      <c r="O266" s="13" t="s">
        <v>2502</v>
      </c>
      <c r="P266" s="13"/>
      <c r="Q266" s="13"/>
    </row>
    <row r="267" spans="1:17" x14ac:dyDescent="0.25">
      <c r="A267" t="s">
        <v>9297</v>
      </c>
      <c r="B267" s="244" cm="1">
        <f t="array" ref="B267">IF(ROW() &lt; ROW(INDEX(initialConditions[experiment_ID],ROWS(initialConditions[experiment_ID]))), COUNTIF(INDEX(initialConditions[experiment_ID],1):initialConditions[[#This Row],[experiment_ID]],initialConditions[[#This Row],[experiment_ID]]), "")</f>
        <v>2</v>
      </c>
      <c r="C267" t="s">
        <v>9348</v>
      </c>
      <c r="D267" s="13" t="s">
        <v>9353</v>
      </c>
      <c r="E267" s="13" t="s">
        <v>2502</v>
      </c>
      <c r="F267" s="13"/>
      <c r="G267" s="13" t="s">
        <v>9319</v>
      </c>
      <c r="H267" s="13" t="s">
        <v>2502</v>
      </c>
      <c r="I267" s="13" t="s">
        <v>9324</v>
      </c>
      <c r="J267" s="13" t="s">
        <v>9333</v>
      </c>
      <c r="K267" s="13"/>
      <c r="L267" s="13" t="s">
        <v>2502</v>
      </c>
      <c r="M267" s="13" t="s">
        <v>2502</v>
      </c>
      <c r="N267" s="13"/>
      <c r="O267" s="13" t="s">
        <v>2502</v>
      </c>
      <c r="P267" s="13"/>
      <c r="Q267" s="13"/>
    </row>
    <row r="268" spans="1:17" x14ac:dyDescent="0.25">
      <c r="A268" t="s">
        <v>9297</v>
      </c>
      <c r="B268" s="244" cm="1">
        <f t="array" ref="B268">IF(ROW() &lt; ROW(INDEX(initialConditions[experiment_ID],ROWS(initialConditions[experiment_ID]))), COUNTIF(INDEX(initialConditions[experiment_ID],1):initialConditions[[#This Row],[experiment_ID]],initialConditions[[#This Row],[experiment_ID]]), "")</f>
        <v>3</v>
      </c>
      <c r="C268" t="s">
        <v>9349</v>
      </c>
      <c r="D268" s="13" t="s">
        <v>9353</v>
      </c>
      <c r="E268" s="13" t="s">
        <v>2502</v>
      </c>
      <c r="F268" s="13"/>
      <c r="G268" s="13" t="s">
        <v>9319</v>
      </c>
      <c r="H268" s="13" t="s">
        <v>2502</v>
      </c>
      <c r="I268" s="13" t="s">
        <v>9325</v>
      </c>
      <c r="J268" s="13" t="s">
        <v>9331</v>
      </c>
      <c r="K268" s="13"/>
      <c r="L268" s="13" t="s">
        <v>2502</v>
      </c>
      <c r="M268" s="13" t="s">
        <v>2502</v>
      </c>
      <c r="N268" s="13"/>
      <c r="O268" s="13" t="s">
        <v>2502</v>
      </c>
      <c r="P268" s="13"/>
      <c r="Q268" s="13"/>
    </row>
    <row r="269" spans="1:17" x14ac:dyDescent="0.25">
      <c r="A269" t="s">
        <v>9297</v>
      </c>
      <c r="B269" s="244" cm="1">
        <f t="array" ref="B269">IF(ROW() &lt; ROW(INDEX(initialConditions[experiment_ID],ROWS(initialConditions[experiment_ID]))), COUNTIF(INDEX(initialConditions[experiment_ID],1):initialConditions[[#This Row],[experiment_ID]],initialConditions[[#This Row],[experiment_ID]]), "")</f>
        <v>4</v>
      </c>
      <c r="C269" t="s">
        <v>9350</v>
      </c>
      <c r="D269" s="13" t="s">
        <v>9353</v>
      </c>
      <c r="E269" s="13" t="s">
        <v>2502</v>
      </c>
      <c r="F269" s="13"/>
      <c r="G269" s="13" t="s">
        <v>9319</v>
      </c>
      <c r="H269" s="13" t="s">
        <v>2502</v>
      </c>
      <c r="I269" s="13" t="s">
        <v>9325</v>
      </c>
      <c r="J269" s="13" t="s">
        <v>9332</v>
      </c>
      <c r="K269" s="13"/>
      <c r="L269" s="13" t="s">
        <v>2502</v>
      </c>
      <c r="M269" s="13" t="s">
        <v>2502</v>
      </c>
      <c r="N269" s="13"/>
      <c r="O269" s="13" t="s">
        <v>2502</v>
      </c>
      <c r="P269" s="13"/>
      <c r="Q269" s="13"/>
    </row>
    <row r="270" spans="1:17" x14ac:dyDescent="0.25">
      <c r="A270" t="s">
        <v>9297</v>
      </c>
      <c r="B270" s="244" cm="1">
        <f t="array" ref="B270">IF(ROW() &lt; ROW(INDEX(initialConditions[experiment_ID],ROWS(initialConditions[experiment_ID]))), COUNTIF(INDEX(initialConditions[experiment_ID],1):initialConditions[[#This Row],[experiment_ID]],initialConditions[[#This Row],[experiment_ID]]), "")</f>
        <v>1</v>
      </c>
      <c r="C270" t="s">
        <v>9351</v>
      </c>
      <c r="D270" s="13" t="s">
        <v>9353</v>
      </c>
      <c r="E270" s="13" t="s">
        <v>2502</v>
      </c>
      <c r="F270" s="13"/>
      <c r="G270" s="13" t="s">
        <v>9319</v>
      </c>
      <c r="H270" s="13" t="s">
        <v>2502</v>
      </c>
      <c r="I270" s="13" t="s">
        <v>9325</v>
      </c>
      <c r="J270" s="13" t="s">
        <v>9333</v>
      </c>
      <c r="K270" s="13"/>
      <c r="L270" s="13" t="s">
        <v>2502</v>
      </c>
      <c r="M270" s="13" t="s">
        <v>2502</v>
      </c>
      <c r="N270" s="13"/>
      <c r="O270" s="13" t="s">
        <v>2502</v>
      </c>
      <c r="P270" s="13"/>
      <c r="Q270" s="13"/>
    </row>
    <row r="271" spans="1:17" x14ac:dyDescent="0.25">
      <c r="A271" t="s">
        <v>9298</v>
      </c>
      <c r="B271" s="244" cm="1">
        <f t="array" ref="B271">IF(ROW() &lt; ROW(INDEX(initialConditions[experiment_ID],ROWS(initialConditions[experiment_ID]))), COUNTIF(INDEX(initialConditions[experiment_ID],1):initialConditions[[#This Row],[experiment_ID]],initialConditions[[#This Row],[experiment_ID]]), "")</f>
        <v>2</v>
      </c>
      <c r="C271" t="s">
        <v>9344</v>
      </c>
      <c r="D271" s="13" t="s">
        <v>9353</v>
      </c>
      <c r="E271" s="13" t="s">
        <v>2502</v>
      </c>
      <c r="F271" s="13"/>
      <c r="G271" s="13" t="s">
        <v>9315</v>
      </c>
      <c r="H271" s="13" t="s">
        <v>2502</v>
      </c>
      <c r="I271" s="13" t="s">
        <v>9324</v>
      </c>
      <c r="J271" s="13" t="s">
        <v>9316</v>
      </c>
      <c r="K271" s="13"/>
      <c r="L271" s="13" t="s">
        <v>2502</v>
      </c>
      <c r="M271" s="13" t="s">
        <v>2502</v>
      </c>
      <c r="N271" s="13"/>
      <c r="O271" s="13" t="s">
        <v>2502</v>
      </c>
      <c r="P271" s="13"/>
      <c r="Q271" s="13"/>
    </row>
    <row r="272" spans="1:17" x14ac:dyDescent="0.25">
      <c r="A272" t="s">
        <v>9298</v>
      </c>
      <c r="B272" s="244" cm="1">
        <f t="array" ref="B272">IF(ROW() &lt; ROW(INDEX(initialConditions[experiment_ID],ROWS(initialConditions[experiment_ID]))), COUNTIF(INDEX(initialConditions[experiment_ID],1):initialConditions[[#This Row],[experiment_ID]],initialConditions[[#This Row],[experiment_ID]]), "")</f>
        <v>3</v>
      </c>
      <c r="C272" t="s">
        <v>9345</v>
      </c>
      <c r="D272" s="13" t="s">
        <v>9353</v>
      </c>
      <c r="E272" s="13" t="s">
        <v>2502</v>
      </c>
      <c r="F272" s="13"/>
      <c r="G272" s="13" t="s">
        <v>9319</v>
      </c>
      <c r="H272" s="13" t="s">
        <v>2502</v>
      </c>
      <c r="I272" s="13" t="s">
        <v>9324</v>
      </c>
      <c r="J272" s="13" t="s">
        <v>9316</v>
      </c>
      <c r="K272" s="13"/>
      <c r="L272" s="13" t="s">
        <v>2502</v>
      </c>
      <c r="M272" s="13" t="s">
        <v>2502</v>
      </c>
      <c r="N272" s="13"/>
      <c r="O272" s="13" t="s">
        <v>2502</v>
      </c>
      <c r="P272" s="13"/>
      <c r="Q272" s="13"/>
    </row>
    <row r="273" spans="1:17" x14ac:dyDescent="0.25">
      <c r="A273" t="s">
        <v>9298</v>
      </c>
      <c r="B273" s="244" cm="1">
        <f t="array" ref="B273">IF(ROW() &lt; ROW(INDEX(initialConditions[experiment_ID],ROWS(initialConditions[experiment_ID]))), COUNTIF(INDEX(initialConditions[experiment_ID],1):initialConditions[[#This Row],[experiment_ID]],initialConditions[[#This Row],[experiment_ID]]), "")</f>
        <v>4</v>
      </c>
      <c r="C273" t="s">
        <v>9346</v>
      </c>
      <c r="D273" s="13" t="s">
        <v>9353</v>
      </c>
      <c r="E273" s="13" t="s">
        <v>2502</v>
      </c>
      <c r="F273" s="13"/>
      <c r="G273" s="13" t="s">
        <v>9319</v>
      </c>
      <c r="H273" s="13" t="s">
        <v>2502</v>
      </c>
      <c r="I273" s="13" t="s">
        <v>9324</v>
      </c>
      <c r="J273" s="13" t="s">
        <v>9331</v>
      </c>
      <c r="K273" s="13"/>
      <c r="L273" s="13" t="s">
        <v>2502</v>
      </c>
      <c r="M273" s="13" t="s">
        <v>2502</v>
      </c>
      <c r="N273" s="13"/>
      <c r="O273" s="13" t="s">
        <v>2502</v>
      </c>
      <c r="P273" s="13"/>
      <c r="Q273" s="13"/>
    </row>
    <row r="274" spans="1:17" x14ac:dyDescent="0.25">
      <c r="A274" t="s">
        <v>9298</v>
      </c>
      <c r="B274" s="244" cm="1">
        <f t="array" ref="B274">IF(ROW() &lt; ROW(INDEX(initialConditions[experiment_ID],ROWS(initialConditions[experiment_ID]))), COUNTIF(INDEX(initialConditions[experiment_ID],1):initialConditions[[#This Row],[experiment_ID]],initialConditions[[#This Row],[experiment_ID]]), "")</f>
        <v>1</v>
      </c>
      <c r="C274" t="s">
        <v>9347</v>
      </c>
      <c r="D274" s="13" t="s">
        <v>9353</v>
      </c>
      <c r="E274" s="13" t="s">
        <v>2502</v>
      </c>
      <c r="F274" s="13"/>
      <c r="G274" s="13" t="s">
        <v>9319</v>
      </c>
      <c r="H274" s="13" t="s">
        <v>2502</v>
      </c>
      <c r="I274" s="13" t="s">
        <v>9324</v>
      </c>
      <c r="J274" s="13" t="s">
        <v>9332</v>
      </c>
      <c r="K274" s="13"/>
      <c r="L274" s="13" t="s">
        <v>2502</v>
      </c>
      <c r="M274" s="13" t="s">
        <v>2502</v>
      </c>
      <c r="N274" s="13"/>
      <c r="O274" s="13" t="s">
        <v>2502</v>
      </c>
      <c r="P274" s="13"/>
      <c r="Q274" s="13"/>
    </row>
    <row r="275" spans="1:17" x14ac:dyDescent="0.25">
      <c r="A275" t="s">
        <v>9298</v>
      </c>
      <c r="B275" s="244" cm="1">
        <f t="array" ref="B275">IF(ROW() &lt; ROW(INDEX(initialConditions[experiment_ID],ROWS(initialConditions[experiment_ID]))), COUNTIF(INDEX(initialConditions[experiment_ID],1):initialConditions[[#This Row],[experiment_ID]],initialConditions[[#This Row],[experiment_ID]]), "")</f>
        <v>2</v>
      </c>
      <c r="C275" t="s">
        <v>9348</v>
      </c>
      <c r="D275" s="13" t="s">
        <v>9353</v>
      </c>
      <c r="E275" s="13" t="s">
        <v>2502</v>
      </c>
      <c r="F275" s="13"/>
      <c r="G275" s="13" t="s">
        <v>9319</v>
      </c>
      <c r="H275" s="13" t="s">
        <v>2502</v>
      </c>
      <c r="I275" s="13" t="s">
        <v>9324</v>
      </c>
      <c r="J275" s="13" t="s">
        <v>9333</v>
      </c>
      <c r="K275" s="13"/>
      <c r="L275" s="13" t="s">
        <v>2502</v>
      </c>
      <c r="M275" s="13" t="s">
        <v>2502</v>
      </c>
      <c r="N275" s="13"/>
      <c r="O275" s="13" t="s">
        <v>2502</v>
      </c>
      <c r="P275" s="13"/>
      <c r="Q275" s="13"/>
    </row>
    <row r="276" spans="1:17" x14ac:dyDescent="0.25">
      <c r="A276" t="s">
        <v>9298</v>
      </c>
      <c r="B276" s="244" cm="1">
        <f t="array" ref="B276">IF(ROW() &lt; ROW(INDEX(initialConditions[experiment_ID],ROWS(initialConditions[experiment_ID]))), COUNTIF(INDEX(initialConditions[experiment_ID],1):initialConditions[[#This Row],[experiment_ID]],initialConditions[[#This Row],[experiment_ID]]), "")</f>
        <v>3</v>
      </c>
      <c r="C276" t="s">
        <v>9349</v>
      </c>
      <c r="D276" s="13" t="s">
        <v>9353</v>
      </c>
      <c r="E276" s="13" t="s">
        <v>2502</v>
      </c>
      <c r="F276" s="13"/>
      <c r="G276" s="13" t="s">
        <v>9319</v>
      </c>
      <c r="H276" s="13" t="s">
        <v>2502</v>
      </c>
      <c r="I276" s="13" t="s">
        <v>9325</v>
      </c>
      <c r="J276" s="13" t="s">
        <v>9331</v>
      </c>
      <c r="K276" s="13"/>
      <c r="L276" s="13" t="s">
        <v>2502</v>
      </c>
      <c r="M276" s="13" t="s">
        <v>2502</v>
      </c>
      <c r="N276" s="13"/>
      <c r="O276" s="13" t="s">
        <v>2502</v>
      </c>
      <c r="P276" s="13"/>
      <c r="Q276" s="13"/>
    </row>
    <row r="277" spans="1:17" x14ac:dyDescent="0.25">
      <c r="A277" t="s">
        <v>9298</v>
      </c>
      <c r="B277" s="244" cm="1">
        <f t="array" ref="B277">IF(ROW() &lt; ROW(INDEX(initialConditions[experiment_ID],ROWS(initialConditions[experiment_ID]))), COUNTIF(INDEX(initialConditions[experiment_ID],1):initialConditions[[#This Row],[experiment_ID]],initialConditions[[#This Row],[experiment_ID]]), "")</f>
        <v>4</v>
      </c>
      <c r="C277" t="s">
        <v>9350</v>
      </c>
      <c r="D277" s="13" t="s">
        <v>9353</v>
      </c>
      <c r="E277" s="13" t="s">
        <v>2502</v>
      </c>
      <c r="F277" s="13"/>
      <c r="G277" s="13" t="s">
        <v>9319</v>
      </c>
      <c r="H277" s="13" t="s">
        <v>2502</v>
      </c>
      <c r="I277" s="13" t="s">
        <v>9325</v>
      </c>
      <c r="J277" s="13" t="s">
        <v>9332</v>
      </c>
      <c r="K277" s="13"/>
      <c r="L277" s="13" t="s">
        <v>2502</v>
      </c>
      <c r="M277" s="13" t="s">
        <v>2502</v>
      </c>
      <c r="N277" s="13"/>
      <c r="O277" s="13" t="s">
        <v>2502</v>
      </c>
      <c r="P277" s="13"/>
      <c r="Q277" s="13"/>
    </row>
    <row r="278" spans="1:17" x14ac:dyDescent="0.25">
      <c r="A278" t="s">
        <v>9298</v>
      </c>
      <c r="B278" s="244" cm="1">
        <f t="array" ref="B278">IF(ROW() &lt; ROW(INDEX(initialConditions[experiment_ID],ROWS(initialConditions[experiment_ID]))), COUNTIF(INDEX(initialConditions[experiment_ID],1):initialConditions[[#This Row],[experiment_ID]],initialConditions[[#This Row],[experiment_ID]]), "")</f>
        <v>1</v>
      </c>
      <c r="C278" t="s">
        <v>9351</v>
      </c>
      <c r="D278" s="13" t="s">
        <v>9353</v>
      </c>
      <c r="E278" s="13" t="s">
        <v>2502</v>
      </c>
      <c r="F278" s="13"/>
      <c r="G278" s="13" t="s">
        <v>9319</v>
      </c>
      <c r="H278" s="13" t="s">
        <v>2502</v>
      </c>
      <c r="I278" s="13" t="s">
        <v>9325</v>
      </c>
      <c r="J278" s="13" t="s">
        <v>9333</v>
      </c>
      <c r="K278" s="13"/>
      <c r="L278" s="13" t="s">
        <v>2502</v>
      </c>
      <c r="M278" s="13" t="s">
        <v>2502</v>
      </c>
      <c r="N278" s="13"/>
      <c r="O278" s="13" t="s">
        <v>2502</v>
      </c>
      <c r="P278" s="13"/>
      <c r="Q278" s="13"/>
    </row>
    <row r="279" spans="1:17" x14ac:dyDescent="0.25">
      <c r="A279" t="s">
        <v>9300</v>
      </c>
      <c r="B279" s="244" cm="1">
        <f t="array" ref="B279">IF(ROW() &lt; ROW(INDEX(initialConditions[experiment_ID],ROWS(initialConditions[experiment_ID]))), COUNTIF(INDEX(initialConditions[experiment_ID],1):initialConditions[[#This Row],[experiment_ID]],initialConditions[[#This Row],[experiment_ID]]), "")</f>
        <v>2</v>
      </c>
      <c r="C279" t="s">
        <v>9344</v>
      </c>
      <c r="D279" s="13" t="s">
        <v>9353</v>
      </c>
      <c r="E279" s="13" t="s">
        <v>2502</v>
      </c>
      <c r="F279" s="13"/>
      <c r="G279" s="13" t="s">
        <v>9315</v>
      </c>
      <c r="H279" s="13" t="s">
        <v>2502</v>
      </c>
      <c r="I279" s="13" t="s">
        <v>9324</v>
      </c>
      <c r="J279" s="13" t="s">
        <v>9316</v>
      </c>
      <c r="K279" s="13"/>
      <c r="L279" s="13" t="s">
        <v>2502</v>
      </c>
      <c r="M279" s="13" t="s">
        <v>2502</v>
      </c>
      <c r="N279" s="13"/>
      <c r="O279" s="13" t="s">
        <v>2502</v>
      </c>
      <c r="P279" s="13"/>
      <c r="Q279" s="13"/>
    </row>
    <row r="280" spans="1:17" x14ac:dyDescent="0.25">
      <c r="A280" t="s">
        <v>9300</v>
      </c>
      <c r="B280" s="244" cm="1">
        <f t="array" ref="B280">IF(ROW() &lt; ROW(INDEX(initialConditions[experiment_ID],ROWS(initialConditions[experiment_ID]))), COUNTIF(INDEX(initialConditions[experiment_ID],1):initialConditions[[#This Row],[experiment_ID]],initialConditions[[#This Row],[experiment_ID]]), "")</f>
        <v>3</v>
      </c>
      <c r="C280" t="s">
        <v>9345</v>
      </c>
      <c r="D280" s="13" t="s">
        <v>9353</v>
      </c>
      <c r="E280" s="13" t="s">
        <v>2502</v>
      </c>
      <c r="F280" s="13"/>
      <c r="G280" s="13" t="s">
        <v>9319</v>
      </c>
      <c r="H280" s="13" t="s">
        <v>2502</v>
      </c>
      <c r="I280" s="13" t="s">
        <v>9324</v>
      </c>
      <c r="J280" s="13" t="s">
        <v>9316</v>
      </c>
      <c r="K280" s="13"/>
      <c r="L280" s="13" t="s">
        <v>2502</v>
      </c>
      <c r="M280" s="13" t="s">
        <v>2502</v>
      </c>
      <c r="N280" s="13"/>
      <c r="O280" s="13" t="s">
        <v>2502</v>
      </c>
      <c r="P280" s="13"/>
      <c r="Q280" s="13"/>
    </row>
    <row r="281" spans="1:17" x14ac:dyDescent="0.25">
      <c r="A281" t="s">
        <v>9300</v>
      </c>
      <c r="B281" s="244" cm="1">
        <f t="array" ref="B281">IF(ROW() &lt; ROW(INDEX(initialConditions[experiment_ID],ROWS(initialConditions[experiment_ID]))), COUNTIF(INDEX(initialConditions[experiment_ID],1):initialConditions[[#This Row],[experiment_ID]],initialConditions[[#This Row],[experiment_ID]]), "")</f>
        <v>4</v>
      </c>
      <c r="C281" t="s">
        <v>9346</v>
      </c>
      <c r="D281" s="13" t="s">
        <v>9353</v>
      </c>
      <c r="E281" s="13" t="s">
        <v>2502</v>
      </c>
      <c r="F281" s="13"/>
      <c r="G281" s="13" t="s">
        <v>9319</v>
      </c>
      <c r="H281" s="13" t="s">
        <v>2502</v>
      </c>
      <c r="I281" s="13" t="s">
        <v>9324</v>
      </c>
      <c r="J281" s="13" t="s">
        <v>9331</v>
      </c>
      <c r="K281" s="13"/>
      <c r="L281" s="13" t="s">
        <v>2502</v>
      </c>
      <c r="M281" s="13" t="s">
        <v>2502</v>
      </c>
      <c r="N281" s="13"/>
      <c r="O281" s="13" t="s">
        <v>2502</v>
      </c>
      <c r="P281" s="13"/>
      <c r="Q281" s="13"/>
    </row>
    <row r="282" spans="1:17" x14ac:dyDescent="0.25">
      <c r="A282" t="s">
        <v>9300</v>
      </c>
      <c r="B282" s="244" cm="1">
        <f t="array" ref="B282">IF(ROW() &lt; ROW(INDEX(initialConditions[experiment_ID],ROWS(initialConditions[experiment_ID]))), COUNTIF(INDEX(initialConditions[experiment_ID],1):initialConditions[[#This Row],[experiment_ID]],initialConditions[[#This Row],[experiment_ID]]), "")</f>
        <v>1</v>
      </c>
      <c r="C282" t="s">
        <v>9347</v>
      </c>
      <c r="D282" s="13" t="s">
        <v>9353</v>
      </c>
      <c r="E282" s="13" t="s">
        <v>2502</v>
      </c>
      <c r="F282" s="13"/>
      <c r="G282" s="13" t="s">
        <v>9319</v>
      </c>
      <c r="H282" s="13" t="s">
        <v>2502</v>
      </c>
      <c r="I282" s="13" t="s">
        <v>9324</v>
      </c>
      <c r="J282" s="13" t="s">
        <v>9332</v>
      </c>
      <c r="K282" s="13"/>
      <c r="L282" s="13" t="s">
        <v>2502</v>
      </c>
      <c r="M282" s="13" t="s">
        <v>2502</v>
      </c>
      <c r="N282" s="13"/>
      <c r="O282" s="13" t="s">
        <v>2502</v>
      </c>
      <c r="P282" s="13"/>
      <c r="Q282" s="13"/>
    </row>
    <row r="283" spans="1:17" x14ac:dyDescent="0.25">
      <c r="A283" t="s">
        <v>9300</v>
      </c>
      <c r="B283" s="244" cm="1">
        <f t="array" ref="B283">IF(ROW() &lt; ROW(INDEX(initialConditions[experiment_ID],ROWS(initialConditions[experiment_ID]))), COUNTIF(INDEX(initialConditions[experiment_ID],1):initialConditions[[#This Row],[experiment_ID]],initialConditions[[#This Row],[experiment_ID]]), "")</f>
        <v>2</v>
      </c>
      <c r="C283" t="s">
        <v>9348</v>
      </c>
      <c r="D283" s="13" t="s">
        <v>9353</v>
      </c>
      <c r="E283" s="13" t="s">
        <v>2502</v>
      </c>
      <c r="F283" s="13"/>
      <c r="G283" s="13" t="s">
        <v>9319</v>
      </c>
      <c r="H283" s="13" t="s">
        <v>2502</v>
      </c>
      <c r="I283" s="13" t="s">
        <v>9324</v>
      </c>
      <c r="J283" s="13" t="s">
        <v>9333</v>
      </c>
      <c r="K283" s="13"/>
      <c r="L283" s="13" t="s">
        <v>2502</v>
      </c>
      <c r="M283" s="13" t="s">
        <v>2502</v>
      </c>
      <c r="N283" s="13"/>
      <c r="O283" s="13" t="s">
        <v>2502</v>
      </c>
      <c r="P283" s="13"/>
      <c r="Q283" s="13"/>
    </row>
    <row r="284" spans="1:17" x14ac:dyDescent="0.25">
      <c r="A284" t="s">
        <v>9300</v>
      </c>
      <c r="B284" s="244" cm="1">
        <f t="array" ref="B284">IF(ROW() &lt; ROW(INDEX(initialConditions[experiment_ID],ROWS(initialConditions[experiment_ID]))), COUNTIF(INDEX(initialConditions[experiment_ID],1):initialConditions[[#This Row],[experiment_ID]],initialConditions[[#This Row],[experiment_ID]]), "")</f>
        <v>3</v>
      </c>
      <c r="C284" t="s">
        <v>9349</v>
      </c>
      <c r="D284" s="13" t="s">
        <v>9353</v>
      </c>
      <c r="E284" s="13" t="s">
        <v>2502</v>
      </c>
      <c r="F284" s="13"/>
      <c r="G284" s="13" t="s">
        <v>9319</v>
      </c>
      <c r="H284" s="13" t="s">
        <v>2502</v>
      </c>
      <c r="I284" s="13" t="s">
        <v>9325</v>
      </c>
      <c r="J284" s="13" t="s">
        <v>9331</v>
      </c>
      <c r="K284" s="13"/>
      <c r="L284" s="13" t="s">
        <v>2502</v>
      </c>
      <c r="M284" s="13" t="s">
        <v>2502</v>
      </c>
      <c r="N284" s="13"/>
      <c r="O284" s="13" t="s">
        <v>2502</v>
      </c>
      <c r="P284" s="13"/>
      <c r="Q284" s="13"/>
    </row>
    <row r="285" spans="1:17" x14ac:dyDescent="0.25">
      <c r="A285" t="s">
        <v>9300</v>
      </c>
      <c r="B285" s="244" cm="1">
        <f t="array" ref="B285">IF(ROW() &lt; ROW(INDEX(initialConditions[experiment_ID],ROWS(initialConditions[experiment_ID]))), COUNTIF(INDEX(initialConditions[experiment_ID],1):initialConditions[[#This Row],[experiment_ID]],initialConditions[[#This Row],[experiment_ID]]), "")</f>
        <v>4</v>
      </c>
      <c r="C285" t="s">
        <v>9350</v>
      </c>
      <c r="D285" s="13" t="s">
        <v>9353</v>
      </c>
      <c r="E285" s="13" t="s">
        <v>2502</v>
      </c>
      <c r="F285" s="13"/>
      <c r="G285" s="13" t="s">
        <v>9319</v>
      </c>
      <c r="H285" s="13" t="s">
        <v>2502</v>
      </c>
      <c r="I285" s="13" t="s">
        <v>9325</v>
      </c>
      <c r="J285" s="13" t="s">
        <v>9332</v>
      </c>
      <c r="K285" s="13"/>
      <c r="L285" s="13" t="s">
        <v>2502</v>
      </c>
      <c r="M285" s="13" t="s">
        <v>2502</v>
      </c>
      <c r="N285" s="13"/>
      <c r="O285" s="13" t="s">
        <v>2502</v>
      </c>
      <c r="P285" s="13"/>
      <c r="Q285" s="13"/>
    </row>
    <row r="286" spans="1:17" x14ac:dyDescent="0.25">
      <c r="A286" t="s">
        <v>9300</v>
      </c>
      <c r="B286" s="244" cm="1">
        <f t="array" ref="B286">IF(ROW() &lt; ROW(INDEX(initialConditions[experiment_ID],ROWS(initialConditions[experiment_ID]))), COUNTIF(INDEX(initialConditions[experiment_ID],1):initialConditions[[#This Row],[experiment_ID]],initialConditions[[#This Row],[experiment_ID]]), "")</f>
        <v>1</v>
      </c>
      <c r="C286" t="s">
        <v>9351</v>
      </c>
      <c r="D286" s="13" t="s">
        <v>9353</v>
      </c>
      <c r="E286" s="13" t="s">
        <v>2502</v>
      </c>
      <c r="F286" s="13"/>
      <c r="G286" s="13" t="s">
        <v>9319</v>
      </c>
      <c r="H286" s="13" t="s">
        <v>2502</v>
      </c>
      <c r="I286" s="13" t="s">
        <v>9325</v>
      </c>
      <c r="J286" s="13" t="s">
        <v>9333</v>
      </c>
      <c r="K286" s="13"/>
      <c r="L286" s="13" t="s">
        <v>2502</v>
      </c>
      <c r="M286" s="13" t="s">
        <v>2502</v>
      </c>
      <c r="N286" s="13"/>
      <c r="O286" s="13" t="s">
        <v>2502</v>
      </c>
      <c r="P286" s="13"/>
      <c r="Q286" s="13"/>
    </row>
    <row r="287" spans="1:17" x14ac:dyDescent="0.25">
      <c r="A287" t="s">
        <v>9301</v>
      </c>
      <c r="B287" s="244" cm="1">
        <f t="array" ref="B287">IF(ROW() &lt; ROW(INDEX(initialConditions[experiment_ID],ROWS(initialConditions[experiment_ID]))), COUNTIF(INDEX(initialConditions[experiment_ID],1):initialConditions[[#This Row],[experiment_ID]],initialConditions[[#This Row],[experiment_ID]]), "")</f>
        <v>2</v>
      </c>
      <c r="C287" t="s">
        <v>9344</v>
      </c>
      <c r="D287" s="13" t="s">
        <v>9353</v>
      </c>
      <c r="E287" s="13" t="s">
        <v>2502</v>
      </c>
      <c r="F287" s="13"/>
      <c r="G287" s="13" t="s">
        <v>9315</v>
      </c>
      <c r="H287" s="13" t="s">
        <v>2502</v>
      </c>
      <c r="I287" s="13" t="s">
        <v>9324</v>
      </c>
      <c r="J287" s="13" t="s">
        <v>9316</v>
      </c>
      <c r="K287" s="13"/>
      <c r="L287" s="13" t="s">
        <v>2502</v>
      </c>
      <c r="M287" s="13" t="s">
        <v>2502</v>
      </c>
      <c r="N287" s="13"/>
      <c r="O287" s="13" t="s">
        <v>2502</v>
      </c>
      <c r="P287" s="13"/>
      <c r="Q287" s="13"/>
    </row>
    <row r="288" spans="1:17" x14ac:dyDescent="0.25">
      <c r="A288" t="s">
        <v>9301</v>
      </c>
      <c r="B288" s="244" cm="1">
        <f t="array" ref="B288">IF(ROW() &lt; ROW(INDEX(initialConditions[experiment_ID],ROWS(initialConditions[experiment_ID]))), COUNTIF(INDEX(initialConditions[experiment_ID],1):initialConditions[[#This Row],[experiment_ID]],initialConditions[[#This Row],[experiment_ID]]), "")</f>
        <v>3</v>
      </c>
      <c r="C288" t="s">
        <v>9345</v>
      </c>
      <c r="D288" s="13" t="s">
        <v>9353</v>
      </c>
      <c r="E288" s="13" t="s">
        <v>2502</v>
      </c>
      <c r="F288" s="13"/>
      <c r="G288" s="13" t="s">
        <v>9319</v>
      </c>
      <c r="H288" s="13" t="s">
        <v>2502</v>
      </c>
      <c r="I288" s="13" t="s">
        <v>9324</v>
      </c>
      <c r="J288" s="13" t="s">
        <v>9316</v>
      </c>
      <c r="K288" s="13"/>
      <c r="L288" s="13" t="s">
        <v>2502</v>
      </c>
      <c r="M288" s="13" t="s">
        <v>2502</v>
      </c>
      <c r="N288" s="13"/>
      <c r="O288" s="13" t="s">
        <v>2502</v>
      </c>
      <c r="P288" s="13"/>
      <c r="Q288" s="13"/>
    </row>
    <row r="289" spans="1:17" x14ac:dyDescent="0.25">
      <c r="A289" t="s">
        <v>9301</v>
      </c>
      <c r="B289" s="244" cm="1">
        <f t="array" ref="B289">IF(ROW() &lt; ROW(INDEX(initialConditions[experiment_ID],ROWS(initialConditions[experiment_ID]))), COUNTIF(INDEX(initialConditions[experiment_ID],1):initialConditions[[#This Row],[experiment_ID]],initialConditions[[#This Row],[experiment_ID]]), "")</f>
        <v>4</v>
      </c>
      <c r="C289" t="s">
        <v>9346</v>
      </c>
      <c r="D289" s="13" t="s">
        <v>9353</v>
      </c>
      <c r="E289" s="13" t="s">
        <v>2502</v>
      </c>
      <c r="F289" s="13"/>
      <c r="G289" s="13" t="s">
        <v>9319</v>
      </c>
      <c r="H289" s="13" t="s">
        <v>2502</v>
      </c>
      <c r="I289" s="13" t="s">
        <v>9324</v>
      </c>
      <c r="J289" s="13" t="s">
        <v>9331</v>
      </c>
      <c r="K289" s="13"/>
      <c r="L289" s="13" t="s">
        <v>2502</v>
      </c>
      <c r="M289" s="13" t="s">
        <v>2502</v>
      </c>
      <c r="N289" s="13"/>
      <c r="O289" s="13" t="s">
        <v>2502</v>
      </c>
      <c r="P289" s="13"/>
      <c r="Q289" s="13"/>
    </row>
    <row r="290" spans="1:17" x14ac:dyDescent="0.25">
      <c r="A290" t="s">
        <v>9301</v>
      </c>
      <c r="B290" s="244" cm="1">
        <f t="array" ref="B290">IF(ROW() &lt; ROW(INDEX(initialConditions[experiment_ID],ROWS(initialConditions[experiment_ID]))), COUNTIF(INDEX(initialConditions[experiment_ID],1):initialConditions[[#This Row],[experiment_ID]],initialConditions[[#This Row],[experiment_ID]]), "")</f>
        <v>1</v>
      </c>
      <c r="C290" t="s">
        <v>9347</v>
      </c>
      <c r="D290" s="13" t="s">
        <v>9353</v>
      </c>
      <c r="E290" s="13" t="s">
        <v>2502</v>
      </c>
      <c r="F290" s="13"/>
      <c r="G290" s="13" t="s">
        <v>9319</v>
      </c>
      <c r="H290" s="13" t="s">
        <v>2502</v>
      </c>
      <c r="I290" s="13" t="s">
        <v>9324</v>
      </c>
      <c r="J290" s="13" t="s">
        <v>9332</v>
      </c>
      <c r="K290" s="13"/>
      <c r="L290" s="13" t="s">
        <v>2502</v>
      </c>
      <c r="M290" s="13" t="s">
        <v>2502</v>
      </c>
      <c r="N290" s="13"/>
      <c r="O290" s="13" t="s">
        <v>2502</v>
      </c>
      <c r="P290" s="13"/>
      <c r="Q290" s="13"/>
    </row>
    <row r="291" spans="1:17" x14ac:dyDescent="0.25">
      <c r="A291" t="s">
        <v>9301</v>
      </c>
      <c r="B291" s="244" cm="1">
        <f t="array" ref="B291">IF(ROW() &lt; ROW(INDEX(initialConditions[experiment_ID],ROWS(initialConditions[experiment_ID]))), COUNTIF(INDEX(initialConditions[experiment_ID],1):initialConditions[[#This Row],[experiment_ID]],initialConditions[[#This Row],[experiment_ID]]), "")</f>
        <v>2</v>
      </c>
      <c r="C291" t="s">
        <v>9348</v>
      </c>
      <c r="D291" s="13" t="s">
        <v>9353</v>
      </c>
      <c r="E291" s="13" t="s">
        <v>2502</v>
      </c>
      <c r="F291" s="13"/>
      <c r="G291" s="13" t="s">
        <v>9319</v>
      </c>
      <c r="H291" s="13" t="s">
        <v>2502</v>
      </c>
      <c r="I291" s="13" t="s">
        <v>9324</v>
      </c>
      <c r="J291" s="13" t="s">
        <v>9333</v>
      </c>
      <c r="K291" s="13"/>
      <c r="L291" s="13" t="s">
        <v>2502</v>
      </c>
      <c r="M291" s="13" t="s">
        <v>2502</v>
      </c>
      <c r="N291" s="13"/>
      <c r="O291" s="13" t="s">
        <v>2502</v>
      </c>
      <c r="P291" s="13"/>
      <c r="Q291" s="13"/>
    </row>
    <row r="292" spans="1:17" x14ac:dyDescent="0.25">
      <c r="A292" t="s">
        <v>9301</v>
      </c>
      <c r="B292" s="244" cm="1">
        <f t="array" ref="B292">IF(ROW() &lt; ROW(INDEX(initialConditions[experiment_ID],ROWS(initialConditions[experiment_ID]))), COUNTIF(INDEX(initialConditions[experiment_ID],1):initialConditions[[#This Row],[experiment_ID]],initialConditions[[#This Row],[experiment_ID]]), "")</f>
        <v>3</v>
      </c>
      <c r="C292" t="s">
        <v>9349</v>
      </c>
      <c r="D292" s="13" t="s">
        <v>9353</v>
      </c>
      <c r="E292" s="13" t="s">
        <v>2502</v>
      </c>
      <c r="F292" s="13"/>
      <c r="G292" s="13" t="s">
        <v>9319</v>
      </c>
      <c r="H292" s="13" t="s">
        <v>2502</v>
      </c>
      <c r="I292" s="13" t="s">
        <v>9325</v>
      </c>
      <c r="J292" s="13" t="s">
        <v>9331</v>
      </c>
      <c r="K292" s="13"/>
      <c r="L292" s="13" t="s">
        <v>2502</v>
      </c>
      <c r="M292" s="13" t="s">
        <v>2502</v>
      </c>
      <c r="N292" s="13"/>
      <c r="O292" s="13" t="s">
        <v>2502</v>
      </c>
      <c r="P292" s="13"/>
      <c r="Q292" s="13"/>
    </row>
    <row r="293" spans="1:17" x14ac:dyDescent="0.25">
      <c r="A293" t="s">
        <v>9301</v>
      </c>
      <c r="B293" s="244" cm="1">
        <f t="array" ref="B293">IF(ROW() &lt; ROW(INDEX(initialConditions[experiment_ID],ROWS(initialConditions[experiment_ID]))), COUNTIF(INDEX(initialConditions[experiment_ID],1):initialConditions[[#This Row],[experiment_ID]],initialConditions[[#This Row],[experiment_ID]]), "")</f>
        <v>4</v>
      </c>
      <c r="C293" t="s">
        <v>9350</v>
      </c>
      <c r="D293" s="13" t="s">
        <v>9353</v>
      </c>
      <c r="E293" s="13" t="s">
        <v>2502</v>
      </c>
      <c r="F293" s="13"/>
      <c r="G293" s="13" t="s">
        <v>9319</v>
      </c>
      <c r="H293" s="13" t="s">
        <v>2502</v>
      </c>
      <c r="I293" s="13" t="s">
        <v>9325</v>
      </c>
      <c r="J293" s="13" t="s">
        <v>9332</v>
      </c>
      <c r="K293" s="13"/>
      <c r="L293" s="13" t="s">
        <v>2502</v>
      </c>
      <c r="M293" s="13" t="s">
        <v>2502</v>
      </c>
      <c r="N293" s="13"/>
      <c r="O293" s="13" t="s">
        <v>2502</v>
      </c>
      <c r="P293" s="13"/>
      <c r="Q293" s="13"/>
    </row>
    <row r="294" spans="1:17" x14ac:dyDescent="0.25">
      <c r="A294" t="s">
        <v>9301</v>
      </c>
      <c r="B294" s="244" cm="1">
        <f t="array" ref="B294">IF(ROW() &lt; ROW(INDEX(initialConditions[experiment_ID],ROWS(initialConditions[experiment_ID]))), COUNTIF(INDEX(initialConditions[experiment_ID],1):initialConditions[[#This Row],[experiment_ID]],initialConditions[[#This Row],[experiment_ID]]), "")</f>
        <v>1</v>
      </c>
      <c r="C294" t="s">
        <v>9351</v>
      </c>
      <c r="D294" s="13" t="s">
        <v>9353</v>
      </c>
      <c r="E294" s="13" t="s">
        <v>2502</v>
      </c>
      <c r="F294" s="13"/>
      <c r="G294" s="13" t="s">
        <v>9319</v>
      </c>
      <c r="H294" s="13" t="s">
        <v>2502</v>
      </c>
      <c r="I294" s="13" t="s">
        <v>9325</v>
      </c>
      <c r="J294" s="13" t="s">
        <v>9333</v>
      </c>
      <c r="K294" s="13"/>
      <c r="L294" s="13" t="s">
        <v>2502</v>
      </c>
      <c r="M294" s="13" t="s">
        <v>2502</v>
      </c>
      <c r="N294" s="13"/>
      <c r="O294" s="13" t="s">
        <v>2502</v>
      </c>
      <c r="P294" s="13"/>
      <c r="Q294" s="13"/>
    </row>
    <row r="295" spans="1:17" x14ac:dyDescent="0.25">
      <c r="A295" t="s">
        <v>9302</v>
      </c>
      <c r="B295" s="244" cm="1">
        <f t="array" ref="B295">IF(ROW() &lt; ROW(INDEX(initialConditions[experiment_ID],ROWS(initialConditions[experiment_ID]))), COUNTIF(INDEX(initialConditions[experiment_ID],1):initialConditions[[#This Row],[experiment_ID]],initialConditions[[#This Row],[experiment_ID]]), "")</f>
        <v>2</v>
      </c>
      <c r="C295" t="s">
        <v>9344</v>
      </c>
      <c r="D295" s="13" t="s">
        <v>9353</v>
      </c>
      <c r="E295" s="13" t="s">
        <v>2502</v>
      </c>
      <c r="F295" s="13"/>
      <c r="G295" s="13" t="s">
        <v>9315</v>
      </c>
      <c r="H295" s="13" t="s">
        <v>2502</v>
      </c>
      <c r="I295" s="13" t="s">
        <v>9324</v>
      </c>
      <c r="J295" s="13" t="s">
        <v>9316</v>
      </c>
      <c r="K295" s="13"/>
      <c r="L295" s="13" t="s">
        <v>2502</v>
      </c>
      <c r="M295" s="13" t="s">
        <v>2502</v>
      </c>
      <c r="N295" s="13"/>
      <c r="O295" s="13" t="s">
        <v>2502</v>
      </c>
      <c r="P295" s="13"/>
      <c r="Q295" s="13"/>
    </row>
    <row r="296" spans="1:17" x14ac:dyDescent="0.25">
      <c r="A296" t="s">
        <v>9302</v>
      </c>
      <c r="B296" s="244" cm="1">
        <f t="array" ref="B296">IF(ROW() &lt; ROW(INDEX(initialConditions[experiment_ID],ROWS(initialConditions[experiment_ID]))), COUNTIF(INDEX(initialConditions[experiment_ID],1):initialConditions[[#This Row],[experiment_ID]],initialConditions[[#This Row],[experiment_ID]]), "")</f>
        <v>1</v>
      </c>
      <c r="C296" t="s">
        <v>9345</v>
      </c>
      <c r="D296" s="13" t="s">
        <v>9353</v>
      </c>
      <c r="E296" s="13" t="s">
        <v>2502</v>
      </c>
      <c r="F296" s="13"/>
      <c r="G296" s="13" t="s">
        <v>9319</v>
      </c>
      <c r="H296" s="13" t="s">
        <v>2502</v>
      </c>
      <c r="I296" s="13" t="s">
        <v>9324</v>
      </c>
      <c r="J296" s="13" t="s">
        <v>9316</v>
      </c>
      <c r="K296" s="13"/>
      <c r="L296" s="13" t="s">
        <v>2502</v>
      </c>
      <c r="M296" s="13" t="s">
        <v>2502</v>
      </c>
      <c r="N296" s="13"/>
      <c r="O296" s="13" t="s">
        <v>2502</v>
      </c>
      <c r="P296" s="13"/>
      <c r="Q296" s="13"/>
    </row>
    <row r="297" spans="1:17" x14ac:dyDescent="0.25">
      <c r="A297" t="s">
        <v>9302</v>
      </c>
      <c r="B297" s="244" cm="1">
        <f t="array" ref="B297">IF(ROW() &lt; ROW(INDEX(initialConditions[experiment_ID],ROWS(initialConditions[experiment_ID]))), COUNTIF(INDEX(initialConditions[experiment_ID],1):initialConditions[[#This Row],[experiment_ID]],initialConditions[[#This Row],[experiment_ID]]), "")</f>
        <v>2</v>
      </c>
      <c r="C297" t="s">
        <v>9346</v>
      </c>
      <c r="D297" s="13" t="s">
        <v>9353</v>
      </c>
      <c r="E297" s="13" t="s">
        <v>2502</v>
      </c>
      <c r="F297" s="13"/>
      <c r="G297" s="13" t="s">
        <v>9319</v>
      </c>
      <c r="H297" s="13" t="s">
        <v>2502</v>
      </c>
      <c r="I297" s="13" t="s">
        <v>9324</v>
      </c>
      <c r="J297" s="13" t="s">
        <v>9331</v>
      </c>
      <c r="K297" s="13"/>
      <c r="L297" s="13" t="s">
        <v>2502</v>
      </c>
      <c r="M297" s="13" t="s">
        <v>2502</v>
      </c>
      <c r="N297" s="13"/>
      <c r="O297" s="13" t="s">
        <v>2502</v>
      </c>
      <c r="P297" s="13"/>
      <c r="Q297" s="13"/>
    </row>
    <row r="298" spans="1:17" x14ac:dyDescent="0.25">
      <c r="A298" t="s">
        <v>9302</v>
      </c>
      <c r="B298" s="244" cm="1">
        <f t="array" ref="B298">IF(ROW() &lt; ROW(INDEX(initialConditions[experiment_ID],ROWS(initialConditions[experiment_ID]))), COUNTIF(INDEX(initialConditions[experiment_ID],1):initialConditions[[#This Row],[experiment_ID]],initialConditions[[#This Row],[experiment_ID]]), "")</f>
        <v>1</v>
      </c>
      <c r="C298" t="s">
        <v>9347</v>
      </c>
      <c r="D298" s="13" t="s">
        <v>9353</v>
      </c>
      <c r="E298" s="13" t="s">
        <v>2502</v>
      </c>
      <c r="F298" s="13"/>
      <c r="G298" s="13" t="s">
        <v>9319</v>
      </c>
      <c r="H298" s="13" t="s">
        <v>2502</v>
      </c>
      <c r="I298" s="13" t="s">
        <v>9324</v>
      </c>
      <c r="J298" s="13" t="s">
        <v>9332</v>
      </c>
      <c r="K298" s="13"/>
      <c r="L298" s="13" t="s">
        <v>2502</v>
      </c>
      <c r="M298" s="13" t="s">
        <v>2502</v>
      </c>
      <c r="N298" s="13"/>
      <c r="O298" s="13" t="s">
        <v>2502</v>
      </c>
      <c r="P298" s="13"/>
      <c r="Q298" s="13"/>
    </row>
    <row r="299" spans="1:17" x14ac:dyDescent="0.25">
      <c r="A299" t="s">
        <v>9302</v>
      </c>
      <c r="B299" s="244" cm="1">
        <f t="array" ref="B299">IF(ROW() &lt; ROW(INDEX(initialConditions[experiment_ID],ROWS(initialConditions[experiment_ID]))), COUNTIF(INDEX(initialConditions[experiment_ID],1):initialConditions[[#This Row],[experiment_ID]],initialConditions[[#This Row],[experiment_ID]]), "")</f>
        <v>2</v>
      </c>
      <c r="C299" t="s">
        <v>9348</v>
      </c>
      <c r="D299" s="13" t="s">
        <v>9353</v>
      </c>
      <c r="E299" s="13" t="s">
        <v>2502</v>
      </c>
      <c r="F299" s="13"/>
      <c r="G299" s="13" t="s">
        <v>9319</v>
      </c>
      <c r="H299" s="13" t="s">
        <v>2502</v>
      </c>
      <c r="I299" s="13" t="s">
        <v>9324</v>
      </c>
      <c r="J299" s="13" t="s">
        <v>9333</v>
      </c>
      <c r="K299" s="13"/>
      <c r="L299" s="13" t="s">
        <v>2502</v>
      </c>
      <c r="M299" s="13" t="s">
        <v>2502</v>
      </c>
      <c r="N299" s="13"/>
      <c r="O299" s="13" t="s">
        <v>2502</v>
      </c>
      <c r="P299" s="13"/>
      <c r="Q299" s="13"/>
    </row>
    <row r="300" spans="1:17" x14ac:dyDescent="0.25">
      <c r="A300" t="s">
        <v>9302</v>
      </c>
      <c r="B300" s="244" cm="1">
        <f t="array" ref="B300">IF(ROW() &lt; ROW(INDEX(initialConditions[experiment_ID],ROWS(initialConditions[experiment_ID]))), COUNTIF(INDEX(initialConditions[experiment_ID],1):initialConditions[[#This Row],[experiment_ID]],initialConditions[[#This Row],[experiment_ID]]), "")</f>
        <v>1</v>
      </c>
      <c r="C300" t="s">
        <v>9349</v>
      </c>
      <c r="D300" s="13" t="s">
        <v>9353</v>
      </c>
      <c r="E300" s="13" t="s">
        <v>2502</v>
      </c>
      <c r="F300" s="13"/>
      <c r="G300" s="13" t="s">
        <v>9319</v>
      </c>
      <c r="H300" s="13" t="s">
        <v>2502</v>
      </c>
      <c r="I300" s="13" t="s">
        <v>9325</v>
      </c>
      <c r="J300" s="13" t="s">
        <v>9331</v>
      </c>
      <c r="K300" s="13"/>
      <c r="L300" s="13" t="s">
        <v>2502</v>
      </c>
      <c r="M300" s="13" t="s">
        <v>2502</v>
      </c>
      <c r="N300" s="13"/>
      <c r="O300" s="13" t="s">
        <v>2502</v>
      </c>
      <c r="P300" s="13"/>
      <c r="Q300" s="13"/>
    </row>
    <row r="301" spans="1:17" x14ac:dyDescent="0.25">
      <c r="A301" t="s">
        <v>9302</v>
      </c>
      <c r="B301" s="244" cm="1">
        <f t="array" ref="B301">IF(ROW() &lt; ROW(INDEX(initialConditions[experiment_ID],ROWS(initialConditions[experiment_ID]))), COUNTIF(INDEX(initialConditions[experiment_ID],1):initialConditions[[#This Row],[experiment_ID]],initialConditions[[#This Row],[experiment_ID]]), "")</f>
        <v>2</v>
      </c>
      <c r="C301" t="s">
        <v>9350</v>
      </c>
      <c r="D301" s="13" t="s">
        <v>9353</v>
      </c>
      <c r="E301" s="13" t="s">
        <v>2502</v>
      </c>
      <c r="F301" s="13"/>
      <c r="G301" s="13" t="s">
        <v>9319</v>
      </c>
      <c r="H301" s="13" t="s">
        <v>2502</v>
      </c>
      <c r="I301" s="13" t="s">
        <v>9325</v>
      </c>
      <c r="J301" s="13" t="s">
        <v>9332</v>
      </c>
      <c r="K301" s="13"/>
      <c r="L301" s="13" t="s">
        <v>2502</v>
      </c>
      <c r="M301" s="13" t="s">
        <v>2502</v>
      </c>
      <c r="N301" s="13"/>
      <c r="O301" s="13" t="s">
        <v>2502</v>
      </c>
      <c r="P301" s="13"/>
      <c r="Q301" s="13"/>
    </row>
    <row r="302" spans="1:17" x14ac:dyDescent="0.25">
      <c r="A302" t="s">
        <v>9302</v>
      </c>
      <c r="B302" s="244" cm="1">
        <f t="array" ref="B302">IF(ROW() &lt; ROW(INDEX(initialConditions[experiment_ID],ROWS(initialConditions[experiment_ID]))), COUNTIF(INDEX(initialConditions[experiment_ID],1):initialConditions[[#This Row],[experiment_ID]],initialConditions[[#This Row],[experiment_ID]]), "")</f>
        <v>1</v>
      </c>
      <c r="C302" t="s">
        <v>9351</v>
      </c>
      <c r="D302" s="13" t="s">
        <v>9353</v>
      </c>
      <c r="E302" s="13" t="s">
        <v>2502</v>
      </c>
      <c r="F302" s="13"/>
      <c r="G302" s="13" t="s">
        <v>9319</v>
      </c>
      <c r="H302" s="13" t="s">
        <v>2502</v>
      </c>
      <c r="I302" s="13" t="s">
        <v>9325</v>
      </c>
      <c r="J302" s="13" t="s">
        <v>9333</v>
      </c>
      <c r="K302" s="13"/>
      <c r="L302" s="13" t="s">
        <v>2502</v>
      </c>
      <c r="M302" s="13" t="s">
        <v>2502</v>
      </c>
      <c r="N302" s="13"/>
      <c r="O302" s="13" t="s">
        <v>2502</v>
      </c>
      <c r="P302" s="13"/>
      <c r="Q302" s="13"/>
    </row>
    <row r="303" spans="1:17" x14ac:dyDescent="0.25">
      <c r="A303" t="s">
        <v>9303</v>
      </c>
      <c r="B303" s="244" cm="1">
        <f t="array" ref="B303">IF(ROW() &lt; ROW(INDEX(initialConditions[experiment_ID],ROWS(initialConditions[experiment_ID]))), COUNTIF(INDEX(initialConditions[experiment_ID],1):initialConditions[[#This Row],[experiment_ID]],initialConditions[[#This Row],[experiment_ID]]), "")</f>
        <v>2</v>
      </c>
      <c r="C303" t="s">
        <v>9344</v>
      </c>
      <c r="D303" s="13" t="s">
        <v>9353</v>
      </c>
      <c r="E303" s="13" t="s">
        <v>2502</v>
      </c>
      <c r="F303" s="13"/>
      <c r="G303" s="13" t="s">
        <v>9315</v>
      </c>
      <c r="H303" s="13" t="s">
        <v>2502</v>
      </c>
      <c r="I303" s="13" t="s">
        <v>9324</v>
      </c>
      <c r="J303" s="13" t="s">
        <v>9316</v>
      </c>
      <c r="K303" s="13"/>
      <c r="L303" s="13" t="s">
        <v>2502</v>
      </c>
      <c r="M303" s="13" t="s">
        <v>2502</v>
      </c>
      <c r="N303" s="13"/>
      <c r="O303" s="13" t="s">
        <v>2502</v>
      </c>
      <c r="P303" s="13"/>
      <c r="Q303" s="13"/>
    </row>
    <row r="304" spans="1:17" x14ac:dyDescent="0.25">
      <c r="A304" t="s">
        <v>9303</v>
      </c>
      <c r="B304" s="244" cm="1">
        <f t="array" ref="B304">IF(ROW() &lt; ROW(INDEX(initialConditions[experiment_ID],ROWS(initialConditions[experiment_ID]))), COUNTIF(INDEX(initialConditions[experiment_ID],1):initialConditions[[#This Row],[experiment_ID]],initialConditions[[#This Row],[experiment_ID]]), "")</f>
        <v>1</v>
      </c>
      <c r="C304" t="s">
        <v>9345</v>
      </c>
      <c r="D304" s="13" t="s">
        <v>9353</v>
      </c>
      <c r="E304" s="13" t="s">
        <v>2502</v>
      </c>
      <c r="F304" s="13"/>
      <c r="G304" s="13" t="s">
        <v>9319</v>
      </c>
      <c r="H304" s="13" t="s">
        <v>2502</v>
      </c>
      <c r="I304" s="13" t="s">
        <v>9324</v>
      </c>
      <c r="J304" s="13" t="s">
        <v>9316</v>
      </c>
      <c r="K304" s="13"/>
      <c r="L304" s="13" t="s">
        <v>2502</v>
      </c>
      <c r="M304" s="13" t="s">
        <v>2502</v>
      </c>
      <c r="N304" s="13"/>
      <c r="O304" s="13" t="s">
        <v>2502</v>
      </c>
      <c r="P304" s="13"/>
      <c r="Q304" s="13"/>
    </row>
    <row r="305" spans="1:17" x14ac:dyDescent="0.25">
      <c r="A305" t="s">
        <v>9303</v>
      </c>
      <c r="B305" s="244" cm="1">
        <f t="array" ref="B305">IF(ROW() &lt; ROW(INDEX(initialConditions[experiment_ID],ROWS(initialConditions[experiment_ID]))), COUNTIF(INDEX(initialConditions[experiment_ID],1):initialConditions[[#This Row],[experiment_ID]],initialConditions[[#This Row],[experiment_ID]]), "")</f>
        <v>2</v>
      </c>
      <c r="C305" t="s">
        <v>9346</v>
      </c>
      <c r="D305" s="13" t="s">
        <v>9353</v>
      </c>
      <c r="E305" s="13" t="s">
        <v>2502</v>
      </c>
      <c r="F305" s="13"/>
      <c r="G305" s="13" t="s">
        <v>9319</v>
      </c>
      <c r="H305" s="13" t="s">
        <v>2502</v>
      </c>
      <c r="I305" s="13" t="s">
        <v>9324</v>
      </c>
      <c r="J305" s="13" t="s">
        <v>9331</v>
      </c>
      <c r="K305" s="13"/>
      <c r="L305" s="13" t="s">
        <v>2502</v>
      </c>
      <c r="M305" s="13" t="s">
        <v>2502</v>
      </c>
      <c r="N305" s="13"/>
      <c r="O305" s="13" t="s">
        <v>2502</v>
      </c>
      <c r="P305" s="13"/>
      <c r="Q305" s="13"/>
    </row>
    <row r="306" spans="1:17" x14ac:dyDescent="0.25">
      <c r="A306" t="s">
        <v>9303</v>
      </c>
      <c r="B306" s="244" cm="1">
        <f t="array" ref="B306">IF(ROW() &lt; ROW(INDEX(initialConditions[experiment_ID],ROWS(initialConditions[experiment_ID]))), COUNTIF(INDEX(initialConditions[experiment_ID],1):initialConditions[[#This Row],[experiment_ID]],initialConditions[[#This Row],[experiment_ID]]), "")</f>
        <v>3</v>
      </c>
      <c r="C306" t="s">
        <v>9347</v>
      </c>
      <c r="D306" s="13" t="s">
        <v>9353</v>
      </c>
      <c r="E306" s="13" t="s">
        <v>2502</v>
      </c>
      <c r="F306" s="13"/>
      <c r="G306" s="13" t="s">
        <v>9319</v>
      </c>
      <c r="H306" s="13" t="s">
        <v>2502</v>
      </c>
      <c r="I306" s="13" t="s">
        <v>9324</v>
      </c>
      <c r="J306" s="13" t="s">
        <v>9332</v>
      </c>
      <c r="K306" s="13"/>
      <c r="L306" s="13" t="s">
        <v>2502</v>
      </c>
      <c r="M306" s="13" t="s">
        <v>2502</v>
      </c>
      <c r="N306" s="13"/>
      <c r="O306" s="13" t="s">
        <v>2502</v>
      </c>
      <c r="P306" s="13"/>
      <c r="Q306" s="13"/>
    </row>
    <row r="307" spans="1:17" x14ac:dyDescent="0.25">
      <c r="A307" t="s">
        <v>9303</v>
      </c>
      <c r="B307" s="244" cm="1">
        <f t="array" ref="B307">IF(ROW() &lt; ROW(INDEX(initialConditions[experiment_ID],ROWS(initialConditions[experiment_ID]))), COUNTIF(INDEX(initialConditions[experiment_ID],1):initialConditions[[#This Row],[experiment_ID]],initialConditions[[#This Row],[experiment_ID]]), "")</f>
        <v>4</v>
      </c>
      <c r="C307" t="s">
        <v>9348</v>
      </c>
      <c r="D307" s="13" t="s">
        <v>9353</v>
      </c>
      <c r="E307" s="13" t="s">
        <v>2502</v>
      </c>
      <c r="F307" s="13"/>
      <c r="G307" s="13" t="s">
        <v>9319</v>
      </c>
      <c r="H307" s="13" t="s">
        <v>2502</v>
      </c>
      <c r="I307" s="13" t="s">
        <v>9324</v>
      </c>
      <c r="J307" s="13" t="s">
        <v>9333</v>
      </c>
      <c r="K307" s="13"/>
      <c r="L307" s="13" t="s">
        <v>2502</v>
      </c>
      <c r="M307" s="13" t="s">
        <v>2502</v>
      </c>
      <c r="N307" s="13"/>
      <c r="O307" s="13" t="s">
        <v>2502</v>
      </c>
      <c r="P307" s="13"/>
      <c r="Q307" s="13"/>
    </row>
    <row r="308" spans="1:17" x14ac:dyDescent="0.25">
      <c r="A308" t="s">
        <v>9303</v>
      </c>
      <c r="B308" s="244" cm="1">
        <f t="array" ref="B308">IF(ROW() &lt; ROW(INDEX(initialConditions[experiment_ID],ROWS(initialConditions[experiment_ID]))), COUNTIF(INDEX(initialConditions[experiment_ID],1):initialConditions[[#This Row],[experiment_ID]],initialConditions[[#This Row],[experiment_ID]]), "")</f>
        <v>1</v>
      </c>
      <c r="C308" t="s">
        <v>9349</v>
      </c>
      <c r="D308" s="13" t="s">
        <v>9353</v>
      </c>
      <c r="E308" s="13" t="s">
        <v>2502</v>
      </c>
      <c r="F308" s="13"/>
      <c r="G308" s="13" t="s">
        <v>9319</v>
      </c>
      <c r="H308" s="13" t="s">
        <v>2502</v>
      </c>
      <c r="I308" s="13" t="s">
        <v>9325</v>
      </c>
      <c r="J308" s="13" t="s">
        <v>9331</v>
      </c>
      <c r="K308" s="13"/>
      <c r="L308" s="13" t="s">
        <v>2502</v>
      </c>
      <c r="M308" s="13" t="s">
        <v>2502</v>
      </c>
      <c r="N308" s="13"/>
      <c r="O308" s="13" t="s">
        <v>2502</v>
      </c>
      <c r="P308" s="13"/>
      <c r="Q308" s="13"/>
    </row>
    <row r="309" spans="1:17" x14ac:dyDescent="0.25">
      <c r="A309" t="s">
        <v>9303</v>
      </c>
      <c r="B309" s="244" cm="1">
        <f t="array" ref="B309">IF(ROW() &lt; ROW(INDEX(initialConditions[experiment_ID],ROWS(initialConditions[experiment_ID]))), COUNTIF(INDEX(initialConditions[experiment_ID],1):initialConditions[[#This Row],[experiment_ID]],initialConditions[[#This Row],[experiment_ID]]), "")</f>
        <v>2</v>
      </c>
      <c r="C309" t="s">
        <v>9350</v>
      </c>
      <c r="D309" s="13" t="s">
        <v>9353</v>
      </c>
      <c r="E309" s="13" t="s">
        <v>2502</v>
      </c>
      <c r="F309" s="13"/>
      <c r="G309" s="13" t="s">
        <v>9319</v>
      </c>
      <c r="H309" s="13" t="s">
        <v>2502</v>
      </c>
      <c r="I309" s="13" t="s">
        <v>9325</v>
      </c>
      <c r="J309" s="13" t="s">
        <v>9332</v>
      </c>
      <c r="K309" s="13"/>
      <c r="L309" s="13" t="s">
        <v>2502</v>
      </c>
      <c r="M309" s="13" t="s">
        <v>2502</v>
      </c>
      <c r="N309" s="13"/>
      <c r="O309" s="13" t="s">
        <v>2502</v>
      </c>
      <c r="P309" s="13"/>
      <c r="Q309" s="13"/>
    </row>
    <row r="310" spans="1:17" x14ac:dyDescent="0.25">
      <c r="A310" t="s">
        <v>9303</v>
      </c>
      <c r="B310" s="244" cm="1">
        <f t="array" ref="B310">IF(ROW() &lt; ROW(INDEX(initialConditions[experiment_ID],ROWS(initialConditions[experiment_ID]))), COUNTIF(INDEX(initialConditions[experiment_ID],1):initialConditions[[#This Row],[experiment_ID]],initialConditions[[#This Row],[experiment_ID]]), "")</f>
        <v>3</v>
      </c>
      <c r="C310" t="s">
        <v>9351</v>
      </c>
      <c r="D310" s="13" t="s">
        <v>9353</v>
      </c>
      <c r="E310" s="13" t="s">
        <v>2502</v>
      </c>
      <c r="F310" s="13"/>
      <c r="G310" s="13" t="s">
        <v>9319</v>
      </c>
      <c r="H310" s="13" t="s">
        <v>2502</v>
      </c>
      <c r="I310" s="13" t="s">
        <v>9325</v>
      </c>
      <c r="J310" s="13" t="s">
        <v>9333</v>
      </c>
      <c r="K310" s="13"/>
      <c r="L310" s="13" t="s">
        <v>2502</v>
      </c>
      <c r="M310" s="13" t="s">
        <v>2502</v>
      </c>
      <c r="N310" s="13"/>
      <c r="O310" s="13" t="s">
        <v>2502</v>
      </c>
      <c r="P310" s="13"/>
      <c r="Q310" s="13"/>
    </row>
    <row r="311" spans="1:17" x14ac:dyDescent="0.25">
      <c r="A311" t="s">
        <v>9355</v>
      </c>
      <c r="B311" s="244" cm="1">
        <f t="array" ref="B311">IF(ROW() &lt; ROW(INDEX(initialConditions[experiment_ID],ROWS(initialConditions[experiment_ID]))), COUNTIF(INDEX(initialConditions[experiment_ID],1):initialConditions[[#This Row],[experiment_ID]],initialConditions[[#This Row],[experiment_ID]]), "")</f>
        <v>4</v>
      </c>
      <c r="C311" t="s">
        <v>9365</v>
      </c>
      <c r="D311" s="13" t="s">
        <v>8705</v>
      </c>
      <c r="E311" s="13" t="s">
        <v>2502</v>
      </c>
      <c r="F311" s="13"/>
      <c r="G311" s="13"/>
      <c r="H311" s="13" t="s">
        <v>9361</v>
      </c>
      <c r="I311" s="13" t="s">
        <v>8706</v>
      </c>
      <c r="J311" s="13"/>
      <c r="K311" s="13"/>
      <c r="L311" s="13"/>
      <c r="M311" s="13"/>
      <c r="N311" s="13" t="s">
        <v>8707</v>
      </c>
      <c r="O311" s="13" t="s">
        <v>8708</v>
      </c>
      <c r="P311" s="13"/>
      <c r="Q311" s="13"/>
    </row>
    <row r="312" spans="1:17" x14ac:dyDescent="0.25">
      <c r="A312" t="s">
        <v>9355</v>
      </c>
      <c r="B312" s="244" cm="1">
        <f t="array" ref="B312">IF(ROW() &lt; ROW(INDEX(initialConditions[experiment_ID],ROWS(initialConditions[experiment_ID]))), COUNTIF(INDEX(initialConditions[experiment_ID],1):initialConditions[[#This Row],[experiment_ID]],initialConditions[[#This Row],[experiment_ID]]), "")</f>
        <v>1</v>
      </c>
      <c r="C312" t="s">
        <v>9366</v>
      </c>
      <c r="D312" s="13" t="s">
        <v>8712</v>
      </c>
      <c r="E312" s="13" t="s">
        <v>2502</v>
      </c>
      <c r="F312" s="13"/>
      <c r="G312" s="13"/>
      <c r="H312" s="13" t="s">
        <v>9361</v>
      </c>
      <c r="I312" s="13" t="s">
        <v>8706</v>
      </c>
      <c r="J312" s="13"/>
      <c r="K312" s="13"/>
      <c r="L312" s="13"/>
      <c r="M312" s="13"/>
      <c r="N312" s="13" t="s">
        <v>8707</v>
      </c>
      <c r="O312" s="13" t="s">
        <v>8708</v>
      </c>
      <c r="P312" s="13"/>
      <c r="Q312" s="13"/>
    </row>
    <row r="313" spans="1:17" x14ac:dyDescent="0.25">
      <c r="A313" t="s">
        <v>9355</v>
      </c>
      <c r="B313" s="244" cm="1">
        <f t="array" ref="B313">IF(ROW() &lt; ROW(INDEX(initialConditions[experiment_ID],ROWS(initialConditions[experiment_ID]))), COUNTIF(INDEX(initialConditions[experiment_ID],1):initialConditions[[#This Row],[experiment_ID]],initialConditions[[#This Row],[experiment_ID]]), "")</f>
        <v>2</v>
      </c>
      <c r="C313" t="s">
        <v>9367</v>
      </c>
      <c r="D313" s="13" t="s">
        <v>8705</v>
      </c>
      <c r="E313" s="13"/>
      <c r="F313" s="13"/>
      <c r="G313" s="13"/>
      <c r="H313" s="13" t="s">
        <v>9362</v>
      </c>
      <c r="I313" s="13" t="s">
        <v>8706</v>
      </c>
      <c r="J313" s="13"/>
      <c r="K313" s="13"/>
      <c r="L313" s="13"/>
      <c r="M313" s="13"/>
      <c r="N313" s="13" t="s">
        <v>8707</v>
      </c>
      <c r="O313" s="13" t="s">
        <v>8711</v>
      </c>
      <c r="P313" s="13"/>
      <c r="Q313" s="13"/>
    </row>
    <row r="314" spans="1:17" x14ac:dyDescent="0.25">
      <c r="A314" t="s">
        <v>9355</v>
      </c>
      <c r="B314" s="244" cm="1">
        <f t="array" ref="B314">IF(ROW() &lt; ROW(INDEX(initialConditions[experiment_ID],ROWS(initialConditions[experiment_ID]))), COUNTIF(INDEX(initialConditions[experiment_ID],1):initialConditions[[#This Row],[experiment_ID]],initialConditions[[#This Row],[experiment_ID]]), "")</f>
        <v>3</v>
      </c>
      <c r="C314" t="s">
        <v>9368</v>
      </c>
      <c r="D314" s="13" t="s">
        <v>8712</v>
      </c>
      <c r="E314" s="13"/>
      <c r="F314" s="13"/>
      <c r="G314" s="13"/>
      <c r="H314" s="13" t="s">
        <v>9362</v>
      </c>
      <c r="I314" s="13" t="s">
        <v>8706</v>
      </c>
      <c r="J314" s="13"/>
      <c r="K314" s="13"/>
      <c r="L314" s="13"/>
      <c r="M314" s="13"/>
      <c r="N314" s="13" t="s">
        <v>8707</v>
      </c>
      <c r="O314" s="13" t="s">
        <v>8711</v>
      </c>
      <c r="P314" s="13"/>
      <c r="Q314" s="13"/>
    </row>
    <row r="315" spans="1:17" x14ac:dyDescent="0.25">
      <c r="A315" t="s">
        <v>9355</v>
      </c>
      <c r="B315" s="244" cm="1">
        <f t="array" ref="B315">IF(ROW() &lt; ROW(INDEX(initialConditions[experiment_ID],ROWS(initialConditions[experiment_ID]))), COUNTIF(INDEX(initialConditions[experiment_ID],1):initialConditions[[#This Row],[experiment_ID]],initialConditions[[#This Row],[experiment_ID]]), "")</f>
        <v>4</v>
      </c>
      <c r="C315" t="s">
        <v>9369</v>
      </c>
      <c r="D315" s="13" t="s">
        <v>8705</v>
      </c>
      <c r="E315" s="13"/>
      <c r="F315" s="13"/>
      <c r="G315" s="13"/>
      <c r="H315" s="13" t="s">
        <v>9361</v>
      </c>
      <c r="I315" s="13" t="s">
        <v>8706</v>
      </c>
      <c r="J315" s="13"/>
      <c r="K315" s="13"/>
      <c r="L315" s="13"/>
      <c r="M315" s="13"/>
      <c r="N315" s="13" t="s">
        <v>8710</v>
      </c>
      <c r="O315" s="13" t="s">
        <v>8708</v>
      </c>
      <c r="P315" s="13"/>
      <c r="Q315" s="13"/>
    </row>
    <row r="316" spans="1:17" x14ac:dyDescent="0.25">
      <c r="A316" t="s">
        <v>9355</v>
      </c>
      <c r="B316" s="244" cm="1">
        <f t="array" ref="B316">IF(ROW() &lt; ROW(INDEX(initialConditions[experiment_ID],ROWS(initialConditions[experiment_ID]))), COUNTIF(INDEX(initialConditions[experiment_ID],1):initialConditions[[#This Row],[experiment_ID]],initialConditions[[#This Row],[experiment_ID]]), "")</f>
        <v>1</v>
      </c>
      <c r="C316" t="s">
        <v>9370</v>
      </c>
      <c r="D316" s="13" t="s">
        <v>8712</v>
      </c>
      <c r="E316" s="13"/>
      <c r="F316" s="13"/>
      <c r="G316" s="13"/>
      <c r="H316" s="13" t="s">
        <v>9361</v>
      </c>
      <c r="I316" s="13" t="s">
        <v>8706</v>
      </c>
      <c r="J316" s="13"/>
      <c r="K316" s="13"/>
      <c r="L316" s="13"/>
      <c r="M316" s="13"/>
      <c r="N316" s="13" t="s">
        <v>8710</v>
      </c>
      <c r="O316" s="13" t="s">
        <v>8711</v>
      </c>
      <c r="P316" s="13"/>
      <c r="Q316" s="13"/>
    </row>
    <row r="317" spans="1:17" x14ac:dyDescent="0.25">
      <c r="A317" t="s">
        <v>9355</v>
      </c>
      <c r="B317" s="244" cm="1">
        <f t="array" ref="B317">IF(ROW() &lt; ROW(INDEX(initialConditions[experiment_ID],ROWS(initialConditions[experiment_ID]))), COUNTIF(INDEX(initialConditions[experiment_ID],1):initialConditions[[#This Row],[experiment_ID]],initialConditions[[#This Row],[experiment_ID]]), "")</f>
        <v>2</v>
      </c>
      <c r="C317" t="s">
        <v>9371</v>
      </c>
      <c r="D317" s="13" t="s">
        <v>8705</v>
      </c>
      <c r="E317" s="13"/>
      <c r="F317" s="13"/>
      <c r="G317" s="13"/>
      <c r="H317" s="13" t="s">
        <v>9362</v>
      </c>
      <c r="I317" s="13" t="s">
        <v>8706</v>
      </c>
      <c r="J317" s="13"/>
      <c r="K317" s="13"/>
      <c r="L317" s="13"/>
      <c r="M317" s="13"/>
      <c r="N317" s="13" t="s">
        <v>8710</v>
      </c>
      <c r="O317" s="13" t="s">
        <v>8708</v>
      </c>
      <c r="P317" s="13"/>
      <c r="Q317" s="13"/>
    </row>
    <row r="318" spans="1:17" x14ac:dyDescent="0.25">
      <c r="A318" t="s">
        <v>9355</v>
      </c>
      <c r="B318" s="244" cm="1">
        <f t="array" ref="B318">IF(ROW() &lt; ROW(INDEX(initialConditions[experiment_ID],ROWS(initialConditions[experiment_ID]))), COUNTIF(INDEX(initialConditions[experiment_ID],1):initialConditions[[#This Row],[experiment_ID]],initialConditions[[#This Row],[experiment_ID]]), "")</f>
        <v>3</v>
      </c>
      <c r="C318" t="s">
        <v>9372</v>
      </c>
      <c r="D318" s="13" t="s">
        <v>8712</v>
      </c>
      <c r="E318" s="13"/>
      <c r="F318" s="13"/>
      <c r="G318" s="13"/>
      <c r="H318" s="13" t="s">
        <v>9362</v>
      </c>
      <c r="I318" s="13" t="s">
        <v>8706</v>
      </c>
      <c r="J318" s="13"/>
      <c r="K318" s="13"/>
      <c r="L318" s="13"/>
      <c r="M318" s="13"/>
      <c r="N318" s="13" t="s">
        <v>8710</v>
      </c>
      <c r="O318" s="13" t="s">
        <v>8711</v>
      </c>
      <c r="P318" s="13"/>
      <c r="Q318" s="13"/>
    </row>
    <row r="319" spans="1:17" x14ac:dyDescent="0.25">
      <c r="A319" t="s">
        <v>9356</v>
      </c>
      <c r="B319" s="244" cm="1">
        <f t="array" ref="B319">IF(ROW() &lt; ROW(INDEX(initialConditions[experiment_ID],ROWS(initialConditions[experiment_ID]))), COUNTIF(INDEX(initialConditions[experiment_ID],1):initialConditions[[#This Row],[experiment_ID]],initialConditions[[#This Row],[experiment_ID]]), "")</f>
        <v>4</v>
      </c>
      <c r="C319" t="s">
        <v>9369</v>
      </c>
      <c r="D319" s="13" t="s">
        <v>8705</v>
      </c>
      <c r="E319" s="13"/>
      <c r="F319" s="13"/>
      <c r="G319" s="13"/>
      <c r="H319" s="13" t="s">
        <v>9361</v>
      </c>
      <c r="I319" s="13" t="s">
        <v>8706</v>
      </c>
      <c r="J319" s="13"/>
      <c r="K319" s="13"/>
      <c r="L319" s="13"/>
      <c r="M319" s="13"/>
      <c r="N319" s="13" t="s">
        <v>8707</v>
      </c>
      <c r="O319" s="13" t="s">
        <v>9363</v>
      </c>
      <c r="P319" s="13"/>
      <c r="Q319" s="13"/>
    </row>
    <row r="320" spans="1:17" x14ac:dyDescent="0.25">
      <c r="A320" t="s">
        <v>9356</v>
      </c>
      <c r="B320" s="244" cm="1">
        <f t="array" ref="B320">IF(ROW() &lt; ROW(INDEX(initialConditions[experiment_ID],ROWS(initialConditions[experiment_ID]))), COUNTIF(INDEX(initialConditions[experiment_ID],1):initialConditions[[#This Row],[experiment_ID]],initialConditions[[#This Row],[experiment_ID]]), "")</f>
        <v>1</v>
      </c>
      <c r="C320" t="s">
        <v>9370</v>
      </c>
      <c r="D320" s="13" t="s">
        <v>8712</v>
      </c>
      <c r="E320" s="13"/>
      <c r="F320" s="13"/>
      <c r="G320" s="13"/>
      <c r="H320" s="13" t="s">
        <v>9361</v>
      </c>
      <c r="I320" s="13" t="s">
        <v>8706</v>
      </c>
      <c r="J320" s="13"/>
      <c r="K320" s="13"/>
      <c r="L320" s="13"/>
      <c r="M320" s="13"/>
      <c r="N320" s="13" t="s">
        <v>8707</v>
      </c>
      <c r="O320" s="13" t="s">
        <v>9363</v>
      </c>
      <c r="P320" s="13"/>
      <c r="Q320" s="13"/>
    </row>
    <row r="321" spans="1:17" x14ac:dyDescent="0.25">
      <c r="A321" t="s">
        <v>9356</v>
      </c>
      <c r="B321" s="244" cm="1">
        <f t="array" ref="B321">IF(ROW() &lt; ROW(INDEX(initialConditions[experiment_ID],ROWS(initialConditions[experiment_ID]))), COUNTIF(INDEX(initialConditions[experiment_ID],1):initialConditions[[#This Row],[experiment_ID]],initialConditions[[#This Row],[experiment_ID]]), "")</f>
        <v>2</v>
      </c>
      <c r="C321" t="s">
        <v>9371</v>
      </c>
      <c r="D321" s="13" t="s">
        <v>8705</v>
      </c>
      <c r="E321" s="13"/>
      <c r="F321" s="13"/>
      <c r="G321" s="13"/>
      <c r="H321" s="13" t="s">
        <v>9362</v>
      </c>
      <c r="I321" s="13" t="s">
        <v>8706</v>
      </c>
      <c r="J321" s="13"/>
      <c r="K321" s="13"/>
      <c r="L321" s="13"/>
      <c r="M321" s="13"/>
      <c r="N321" s="13" t="s">
        <v>8707</v>
      </c>
      <c r="O321" s="13" t="s">
        <v>9364</v>
      </c>
      <c r="P321" s="13"/>
      <c r="Q321" s="13"/>
    </row>
    <row r="322" spans="1:17" x14ac:dyDescent="0.25">
      <c r="A322" t="s">
        <v>9356</v>
      </c>
      <c r="B322" s="244" cm="1">
        <f t="array" ref="B322">IF(ROW() &lt; ROW(INDEX(initialConditions[experiment_ID],ROWS(initialConditions[experiment_ID]))), COUNTIF(INDEX(initialConditions[experiment_ID],1):initialConditions[[#This Row],[experiment_ID]],initialConditions[[#This Row],[experiment_ID]]), "")</f>
        <v>3</v>
      </c>
      <c r="C322" t="s">
        <v>9372</v>
      </c>
      <c r="D322" s="13" t="s">
        <v>8712</v>
      </c>
      <c r="E322" s="13"/>
      <c r="F322" s="13"/>
      <c r="G322" s="13"/>
      <c r="H322" s="13" t="s">
        <v>9362</v>
      </c>
      <c r="I322" s="13" t="s">
        <v>8706</v>
      </c>
      <c r="J322" s="13"/>
      <c r="K322" s="13"/>
      <c r="L322" s="13"/>
      <c r="M322" s="13"/>
      <c r="N322" s="13" t="s">
        <v>8707</v>
      </c>
      <c r="O322" s="13" t="s">
        <v>9364</v>
      </c>
      <c r="P322" s="13"/>
      <c r="Q322" s="13"/>
    </row>
    <row r="323" spans="1:17" x14ac:dyDescent="0.25">
      <c r="A323" t="s">
        <v>9356</v>
      </c>
      <c r="B323" s="244" cm="1">
        <f t="array" ref="B323">IF(ROW() &lt; ROW(INDEX(initialConditions[experiment_ID],ROWS(initialConditions[experiment_ID]))), COUNTIF(INDEX(initialConditions[experiment_ID],1):initialConditions[[#This Row],[experiment_ID]],initialConditions[[#This Row],[experiment_ID]]), "")</f>
        <v>4</v>
      </c>
      <c r="C323" t="s">
        <v>9373</v>
      </c>
      <c r="D323" s="13" t="s">
        <v>8705</v>
      </c>
      <c r="E323" s="13"/>
      <c r="F323" s="13"/>
      <c r="G323" s="13"/>
      <c r="H323" s="13" t="s">
        <v>9361</v>
      </c>
      <c r="I323" s="13" t="s">
        <v>8706</v>
      </c>
      <c r="J323" s="13"/>
      <c r="K323" s="13"/>
      <c r="L323" s="13"/>
      <c r="M323" s="13"/>
      <c r="N323" s="13" t="s">
        <v>8707</v>
      </c>
      <c r="O323" s="13" t="s">
        <v>9363</v>
      </c>
      <c r="P323" s="13"/>
      <c r="Q323" s="13"/>
    </row>
    <row r="324" spans="1:17" x14ac:dyDescent="0.25">
      <c r="A324" t="s">
        <v>9356</v>
      </c>
      <c r="B324" s="244" cm="1">
        <f t="array" ref="B324">IF(ROW() &lt; ROW(INDEX(initialConditions[experiment_ID],ROWS(initialConditions[experiment_ID]))), COUNTIF(INDEX(initialConditions[experiment_ID],1):initialConditions[[#This Row],[experiment_ID]],initialConditions[[#This Row],[experiment_ID]]), "")</f>
        <v>5</v>
      </c>
      <c r="C324" t="s">
        <v>9374</v>
      </c>
      <c r="D324" s="13" t="s">
        <v>8712</v>
      </c>
      <c r="E324" s="13"/>
      <c r="F324" s="13"/>
      <c r="G324" s="13"/>
      <c r="H324" s="13" t="s">
        <v>9361</v>
      </c>
      <c r="I324" s="13" t="s">
        <v>8709</v>
      </c>
      <c r="J324" s="13"/>
      <c r="K324" s="13"/>
      <c r="L324" s="13"/>
      <c r="M324" s="13"/>
      <c r="N324" s="13" t="s">
        <v>8707</v>
      </c>
      <c r="O324" s="13" t="s">
        <v>9363</v>
      </c>
      <c r="P324" s="13"/>
      <c r="Q324" s="13"/>
    </row>
    <row r="325" spans="1:17" x14ac:dyDescent="0.25">
      <c r="A325" t="s">
        <v>9356</v>
      </c>
      <c r="B325" s="244" cm="1">
        <f t="array" ref="B325">IF(ROW() &lt; ROW(INDEX(initialConditions[experiment_ID],ROWS(initialConditions[experiment_ID]))), COUNTIF(INDEX(initialConditions[experiment_ID],1):initialConditions[[#This Row],[experiment_ID]],initialConditions[[#This Row],[experiment_ID]]), "")</f>
        <v>6</v>
      </c>
      <c r="C325" t="s">
        <v>9375</v>
      </c>
      <c r="D325" s="13" t="s">
        <v>8705</v>
      </c>
      <c r="E325" s="13"/>
      <c r="F325" s="13"/>
      <c r="G325" s="13"/>
      <c r="H325" s="13" t="s">
        <v>9362</v>
      </c>
      <c r="I325" s="13" t="s">
        <v>8709</v>
      </c>
      <c r="J325" s="13"/>
      <c r="K325" s="13"/>
      <c r="L325" s="13"/>
      <c r="M325" s="13"/>
      <c r="N325" s="13" t="s">
        <v>8707</v>
      </c>
      <c r="O325" s="13" t="s">
        <v>9364</v>
      </c>
      <c r="P325" s="13"/>
      <c r="Q325" s="13"/>
    </row>
    <row r="326" spans="1:17" x14ac:dyDescent="0.25">
      <c r="A326" t="s">
        <v>9356</v>
      </c>
      <c r="B326" s="244" cm="1">
        <f t="array" ref="B326">IF(ROW() &lt; ROW(INDEX(initialConditions[experiment_ID],ROWS(initialConditions[experiment_ID]))), COUNTIF(INDEX(initialConditions[experiment_ID],1):initialConditions[[#This Row],[experiment_ID]],initialConditions[[#This Row],[experiment_ID]]), "")</f>
        <v>1</v>
      </c>
      <c r="C326" t="s">
        <v>9376</v>
      </c>
      <c r="D326" s="13" t="s">
        <v>8712</v>
      </c>
      <c r="E326" s="13"/>
      <c r="F326" s="13"/>
      <c r="G326" s="13"/>
      <c r="H326" s="13" t="s">
        <v>9362</v>
      </c>
      <c r="I326" s="13" t="s">
        <v>8709</v>
      </c>
      <c r="J326" s="13"/>
      <c r="K326" s="13"/>
      <c r="L326" s="13"/>
      <c r="M326" s="13"/>
      <c r="N326" s="13" t="s">
        <v>8707</v>
      </c>
      <c r="O326" s="13" t="s">
        <v>9364</v>
      </c>
      <c r="P326" s="13"/>
      <c r="Q326" s="13"/>
    </row>
    <row r="327" spans="1:17" x14ac:dyDescent="0.25">
      <c r="A327" t="s">
        <v>9356</v>
      </c>
      <c r="B327" s="244" cm="1">
        <f t="array" ref="B327">IF(ROW() &lt; ROW(INDEX(initialConditions[experiment_ID],ROWS(initialConditions[experiment_ID]))), COUNTIF(INDEX(initialConditions[experiment_ID],1):initialConditions[[#This Row],[experiment_ID]],initialConditions[[#This Row],[experiment_ID]]), "")</f>
        <v>2</v>
      </c>
      <c r="C327" t="s">
        <v>9365</v>
      </c>
      <c r="D327" s="13" t="s">
        <v>8705</v>
      </c>
      <c r="E327" s="13"/>
      <c r="F327" s="13"/>
      <c r="G327" s="13"/>
      <c r="H327" s="13" t="s">
        <v>9361</v>
      </c>
      <c r="I327" s="13" t="s">
        <v>8706</v>
      </c>
      <c r="J327" s="13"/>
      <c r="K327" s="13"/>
      <c r="L327" s="13"/>
      <c r="M327" s="13"/>
      <c r="N327" s="13" t="s">
        <v>8710</v>
      </c>
      <c r="O327" s="13" t="s">
        <v>9363</v>
      </c>
      <c r="P327" s="13"/>
      <c r="Q327" s="13"/>
    </row>
    <row r="328" spans="1:17" x14ac:dyDescent="0.25">
      <c r="A328" t="s">
        <v>9356</v>
      </c>
      <c r="B328" s="244" cm="1">
        <f t="array" ref="B328">IF(ROW() &lt; ROW(INDEX(initialConditions[experiment_ID],ROWS(initialConditions[experiment_ID]))), COUNTIF(INDEX(initialConditions[experiment_ID],1):initialConditions[[#This Row],[experiment_ID]],initialConditions[[#This Row],[experiment_ID]]), "")</f>
        <v>3</v>
      </c>
      <c r="C328" t="s">
        <v>9366</v>
      </c>
      <c r="D328" s="13" t="s">
        <v>8712</v>
      </c>
      <c r="E328" s="13"/>
      <c r="F328" s="13"/>
      <c r="G328" s="13"/>
      <c r="H328" s="13" t="s">
        <v>9361</v>
      </c>
      <c r="I328" s="13" t="s">
        <v>8706</v>
      </c>
      <c r="J328" s="13"/>
      <c r="K328" s="13"/>
      <c r="L328" s="13"/>
      <c r="M328" s="13"/>
      <c r="N328" s="13" t="s">
        <v>8710</v>
      </c>
      <c r="O328" s="13" t="s">
        <v>9363</v>
      </c>
      <c r="P328" s="13"/>
      <c r="Q328" s="13"/>
    </row>
    <row r="329" spans="1:17" x14ac:dyDescent="0.25">
      <c r="A329" t="s">
        <v>9356</v>
      </c>
      <c r="B329" s="244" cm="1">
        <f t="array" ref="B329">IF(ROW() &lt; ROW(INDEX(initialConditions[experiment_ID],ROWS(initialConditions[experiment_ID]))), COUNTIF(INDEX(initialConditions[experiment_ID],1):initialConditions[[#This Row],[experiment_ID]],initialConditions[[#This Row],[experiment_ID]]), "")</f>
        <v>4</v>
      </c>
      <c r="C329" t="s">
        <v>9367</v>
      </c>
      <c r="D329" s="13" t="s">
        <v>8705</v>
      </c>
      <c r="E329" s="13"/>
      <c r="F329" s="13"/>
      <c r="G329" s="13"/>
      <c r="H329" s="13" t="s">
        <v>9362</v>
      </c>
      <c r="I329" s="13" t="s">
        <v>8706</v>
      </c>
      <c r="J329" s="13"/>
      <c r="K329" s="13"/>
      <c r="L329" s="13"/>
      <c r="M329" s="13"/>
      <c r="N329" s="13" t="s">
        <v>8710</v>
      </c>
      <c r="O329" s="13" t="s">
        <v>9364</v>
      </c>
      <c r="P329" s="13"/>
      <c r="Q329" s="13"/>
    </row>
    <row r="330" spans="1:17" x14ac:dyDescent="0.25">
      <c r="A330" t="s">
        <v>9356</v>
      </c>
      <c r="B330" s="244" cm="1">
        <f t="array" ref="B330">IF(ROW() &lt; ROW(INDEX(initialConditions[experiment_ID],ROWS(initialConditions[experiment_ID]))), COUNTIF(INDEX(initialConditions[experiment_ID],1):initialConditions[[#This Row],[experiment_ID]],initialConditions[[#This Row],[experiment_ID]]), "")</f>
        <v>5</v>
      </c>
      <c r="C330" t="s">
        <v>9368</v>
      </c>
      <c r="D330" s="13" t="s">
        <v>8712</v>
      </c>
      <c r="E330" s="13"/>
      <c r="F330" s="13"/>
      <c r="G330" s="13"/>
      <c r="H330" s="13" t="s">
        <v>9362</v>
      </c>
      <c r="I330" s="13" t="s">
        <v>8706</v>
      </c>
      <c r="J330" s="13"/>
      <c r="K330" s="13"/>
      <c r="L330" s="13"/>
      <c r="M330" s="13"/>
      <c r="N330" s="13" t="s">
        <v>8710</v>
      </c>
      <c r="O330" s="13" t="s">
        <v>9364</v>
      </c>
      <c r="P330" s="13"/>
      <c r="Q330" s="13"/>
    </row>
    <row r="331" spans="1:17" x14ac:dyDescent="0.25">
      <c r="A331" t="s">
        <v>9356</v>
      </c>
      <c r="B331" s="244" cm="1">
        <f t="array" ref="B331">IF(ROW() &lt; ROW(INDEX(initialConditions[experiment_ID],ROWS(initialConditions[experiment_ID]))), COUNTIF(INDEX(initialConditions[experiment_ID],1):initialConditions[[#This Row],[experiment_ID]],initialConditions[[#This Row],[experiment_ID]]), "")</f>
        <v>6</v>
      </c>
      <c r="C331" t="s">
        <v>9377</v>
      </c>
      <c r="D331" s="13" t="s">
        <v>8705</v>
      </c>
      <c r="E331" s="13"/>
      <c r="F331" s="13"/>
      <c r="G331" s="13"/>
      <c r="H331" s="13" t="s">
        <v>9361</v>
      </c>
      <c r="I331" s="13" t="s">
        <v>8709</v>
      </c>
      <c r="J331" s="13"/>
      <c r="K331" s="13"/>
      <c r="L331" s="13"/>
      <c r="M331" s="13"/>
      <c r="N331" s="13" t="s">
        <v>8710</v>
      </c>
      <c r="O331" s="13" t="s">
        <v>9363</v>
      </c>
      <c r="P331" s="13"/>
      <c r="Q331" s="13"/>
    </row>
    <row r="332" spans="1:17" x14ac:dyDescent="0.25">
      <c r="A332" t="s">
        <v>9356</v>
      </c>
      <c r="B332" s="244" cm="1">
        <f t="array" ref="B332">IF(ROW() &lt; ROW(INDEX(initialConditions[experiment_ID],ROWS(initialConditions[experiment_ID]))), COUNTIF(INDEX(initialConditions[experiment_ID],1):initialConditions[[#This Row],[experiment_ID]],initialConditions[[#This Row],[experiment_ID]]), "")</f>
        <v>1</v>
      </c>
      <c r="C332" t="s">
        <v>9378</v>
      </c>
      <c r="D332" s="13" t="s">
        <v>8712</v>
      </c>
      <c r="E332" s="13"/>
      <c r="F332" s="13"/>
      <c r="G332" s="13"/>
      <c r="H332" s="13" t="s">
        <v>9361</v>
      </c>
      <c r="I332" s="13" t="s">
        <v>8709</v>
      </c>
      <c r="J332" s="13"/>
      <c r="K332" s="13"/>
      <c r="L332" s="13"/>
      <c r="M332" s="13"/>
      <c r="N332" s="13" t="s">
        <v>8710</v>
      </c>
      <c r="O332" s="13" t="s">
        <v>9363</v>
      </c>
      <c r="P332" s="13"/>
      <c r="Q332" s="13"/>
    </row>
    <row r="333" spans="1:17" x14ac:dyDescent="0.25">
      <c r="A333" t="s">
        <v>9356</v>
      </c>
      <c r="B333" s="244" cm="1">
        <f t="array" ref="B333">IF(ROW() &lt; ROW(INDEX(initialConditions[experiment_ID],ROWS(initialConditions[experiment_ID]))), COUNTIF(INDEX(initialConditions[experiment_ID],1):initialConditions[[#This Row],[experiment_ID]],initialConditions[[#This Row],[experiment_ID]]), "")</f>
        <v>2</v>
      </c>
      <c r="C333" t="s">
        <v>9379</v>
      </c>
      <c r="D333" s="13" t="s">
        <v>8705</v>
      </c>
      <c r="E333" s="13"/>
      <c r="F333" s="13"/>
      <c r="G333" s="13"/>
      <c r="H333" s="13" t="s">
        <v>9362</v>
      </c>
      <c r="I333" s="13" t="s">
        <v>8709</v>
      </c>
      <c r="J333" s="13"/>
      <c r="K333" s="13"/>
      <c r="L333" s="13"/>
      <c r="M333" s="13"/>
      <c r="N333" s="13" t="s">
        <v>8710</v>
      </c>
      <c r="O333" s="13" t="s">
        <v>9364</v>
      </c>
      <c r="P333" s="13"/>
      <c r="Q333" s="13"/>
    </row>
    <row r="334" spans="1:17" x14ac:dyDescent="0.25">
      <c r="A334" t="s">
        <v>9356</v>
      </c>
      <c r="B334" s="244" cm="1">
        <f t="array" ref="B334">IF(ROW() &lt; ROW(INDEX(initialConditions[experiment_ID],ROWS(initialConditions[experiment_ID]))), COUNTIF(INDEX(initialConditions[experiment_ID],1):initialConditions[[#This Row],[experiment_ID]],initialConditions[[#This Row],[experiment_ID]]), "")</f>
        <v>3</v>
      </c>
      <c r="C334" t="s">
        <v>9380</v>
      </c>
      <c r="D334" s="13" t="s">
        <v>8712</v>
      </c>
      <c r="E334" s="13"/>
      <c r="F334" s="13"/>
      <c r="G334" s="13"/>
      <c r="H334" s="13" t="s">
        <v>9362</v>
      </c>
      <c r="I334" s="13" t="s">
        <v>8709</v>
      </c>
      <c r="J334" s="13"/>
      <c r="K334" s="13"/>
      <c r="L334" s="13"/>
      <c r="M334" s="13"/>
      <c r="N334" s="13" t="s">
        <v>8710</v>
      </c>
      <c r="O334" s="13" t="s">
        <v>9364</v>
      </c>
      <c r="P334" s="13"/>
      <c r="Q334" s="13"/>
    </row>
    <row r="335" spans="1:17" x14ac:dyDescent="0.25">
      <c r="A335" t="s">
        <v>9357</v>
      </c>
      <c r="B335" s="244" cm="1">
        <f t="array" ref="B335">IF(ROW() &lt; ROW(INDEX(initialConditions[experiment_ID],ROWS(initialConditions[experiment_ID]))), COUNTIF(INDEX(initialConditions[experiment_ID],1):initialConditions[[#This Row],[experiment_ID]],initialConditions[[#This Row],[experiment_ID]]), "")</f>
        <v>4</v>
      </c>
      <c r="C335" t="s">
        <v>9369</v>
      </c>
      <c r="D335" s="13" t="s">
        <v>8705</v>
      </c>
      <c r="E335" s="13"/>
      <c r="F335" s="13"/>
      <c r="G335" s="13"/>
      <c r="H335" s="13" t="s">
        <v>9361</v>
      </c>
      <c r="I335" s="13" t="s">
        <v>8706</v>
      </c>
      <c r="J335" s="13"/>
      <c r="K335" s="13"/>
      <c r="L335" s="13"/>
      <c r="M335" s="13"/>
      <c r="N335" s="13" t="s">
        <v>8707</v>
      </c>
      <c r="O335" s="13" t="s">
        <v>9381</v>
      </c>
      <c r="P335" s="13"/>
      <c r="Q335" s="13"/>
    </row>
    <row r="336" spans="1:17" x14ac:dyDescent="0.25">
      <c r="A336" t="s">
        <v>9357</v>
      </c>
      <c r="B336" s="244" cm="1">
        <f t="array" ref="B336">IF(ROW() &lt; ROW(INDEX(initialConditions[experiment_ID],ROWS(initialConditions[experiment_ID]))), COUNTIF(INDEX(initialConditions[experiment_ID],1):initialConditions[[#This Row],[experiment_ID]],initialConditions[[#This Row],[experiment_ID]]), "")</f>
        <v>5</v>
      </c>
      <c r="C336" t="s">
        <v>9370</v>
      </c>
      <c r="D336" s="13" t="s">
        <v>8712</v>
      </c>
      <c r="E336" s="13"/>
      <c r="F336" s="13"/>
      <c r="G336" s="13"/>
      <c r="H336" s="13" t="s">
        <v>9361</v>
      </c>
      <c r="I336" s="13" t="s">
        <v>8706</v>
      </c>
      <c r="J336" s="13"/>
      <c r="K336" s="13"/>
      <c r="L336" s="13"/>
      <c r="M336" s="13"/>
      <c r="N336" s="13" t="s">
        <v>8707</v>
      </c>
      <c r="O336" s="13" t="s">
        <v>9381</v>
      </c>
      <c r="P336" s="13"/>
      <c r="Q336" s="13"/>
    </row>
    <row r="337" spans="1:17" x14ac:dyDescent="0.25">
      <c r="A337" t="s">
        <v>9357</v>
      </c>
      <c r="B337" s="244" cm="1">
        <f t="array" ref="B337">IF(ROW() &lt; ROW(INDEX(initialConditions[experiment_ID],ROWS(initialConditions[experiment_ID]))), COUNTIF(INDEX(initialConditions[experiment_ID],1):initialConditions[[#This Row],[experiment_ID]],initialConditions[[#This Row],[experiment_ID]]), "")</f>
        <v>6</v>
      </c>
      <c r="C337" t="s">
        <v>9371</v>
      </c>
      <c r="D337" s="13" t="s">
        <v>8705</v>
      </c>
      <c r="E337" s="13"/>
      <c r="F337" s="13"/>
      <c r="G337" s="13"/>
      <c r="H337" s="13" t="s">
        <v>9362</v>
      </c>
      <c r="I337" s="13" t="s">
        <v>8706</v>
      </c>
      <c r="J337" s="13"/>
      <c r="K337" s="13"/>
      <c r="L337" s="13"/>
      <c r="M337" s="13"/>
      <c r="N337" s="13" t="s">
        <v>8707</v>
      </c>
      <c r="O337" s="13" t="s">
        <v>9382</v>
      </c>
      <c r="P337" s="13"/>
      <c r="Q337" s="13"/>
    </row>
    <row r="338" spans="1:17" x14ac:dyDescent="0.25">
      <c r="A338" t="s">
        <v>9357</v>
      </c>
      <c r="B338" s="244" cm="1">
        <f t="array" ref="B338">IF(ROW() &lt; ROW(INDEX(initialConditions[experiment_ID],ROWS(initialConditions[experiment_ID]))), COUNTIF(INDEX(initialConditions[experiment_ID],1):initialConditions[[#This Row],[experiment_ID]],initialConditions[[#This Row],[experiment_ID]]), "")</f>
        <v>1</v>
      </c>
      <c r="C338" t="s">
        <v>9372</v>
      </c>
      <c r="D338" s="13" t="s">
        <v>8712</v>
      </c>
      <c r="E338" s="13"/>
      <c r="F338" s="13"/>
      <c r="G338" s="13"/>
      <c r="H338" s="13" t="s">
        <v>9362</v>
      </c>
      <c r="I338" s="13" t="s">
        <v>8706</v>
      </c>
      <c r="J338" s="13"/>
      <c r="K338" s="13"/>
      <c r="L338" s="13"/>
      <c r="M338" s="13"/>
      <c r="N338" s="13" t="s">
        <v>8707</v>
      </c>
      <c r="O338" s="13" t="s">
        <v>9382</v>
      </c>
      <c r="P338" s="13"/>
      <c r="Q338" s="13"/>
    </row>
    <row r="339" spans="1:17" x14ac:dyDescent="0.25">
      <c r="A339" t="s">
        <v>9357</v>
      </c>
      <c r="B339" s="244" cm="1">
        <f t="array" ref="B339">IF(ROW() &lt; ROW(INDEX(initialConditions[experiment_ID],ROWS(initialConditions[experiment_ID]))), COUNTIF(INDEX(initialConditions[experiment_ID],1):initialConditions[[#This Row],[experiment_ID]],initialConditions[[#This Row],[experiment_ID]]), "")</f>
        <v>2</v>
      </c>
      <c r="C339" t="s">
        <v>9373</v>
      </c>
      <c r="D339" s="13" t="s">
        <v>8705</v>
      </c>
      <c r="E339" s="13"/>
      <c r="F339" s="13"/>
      <c r="G339" s="13"/>
      <c r="H339" s="13" t="s">
        <v>9361</v>
      </c>
      <c r="I339" s="13" t="s">
        <v>8706</v>
      </c>
      <c r="J339" s="13"/>
      <c r="K339" s="13"/>
      <c r="L339" s="13"/>
      <c r="M339" s="13"/>
      <c r="N339" s="13" t="s">
        <v>8707</v>
      </c>
      <c r="O339" s="13" t="s">
        <v>9381</v>
      </c>
      <c r="P339" s="13"/>
      <c r="Q339" s="13"/>
    </row>
    <row r="340" spans="1:17" x14ac:dyDescent="0.25">
      <c r="A340" t="s">
        <v>9357</v>
      </c>
      <c r="B340" s="244" cm="1">
        <f t="array" ref="B340">IF(ROW() &lt; ROW(INDEX(initialConditions[experiment_ID],ROWS(initialConditions[experiment_ID]))), COUNTIF(INDEX(initialConditions[experiment_ID],1):initialConditions[[#This Row],[experiment_ID]],initialConditions[[#This Row],[experiment_ID]]), "")</f>
        <v>3</v>
      </c>
      <c r="C340" t="s">
        <v>9374</v>
      </c>
      <c r="D340" s="13" t="s">
        <v>8712</v>
      </c>
      <c r="E340" s="13"/>
      <c r="F340" s="13"/>
      <c r="G340" s="13"/>
      <c r="H340" s="13" t="s">
        <v>9361</v>
      </c>
      <c r="I340" s="13" t="s">
        <v>8709</v>
      </c>
      <c r="J340" s="13"/>
      <c r="K340" s="13"/>
      <c r="L340" s="13"/>
      <c r="M340" s="13"/>
      <c r="N340" s="13" t="s">
        <v>8707</v>
      </c>
      <c r="O340" s="13" t="s">
        <v>9382</v>
      </c>
      <c r="P340" s="13"/>
      <c r="Q340" s="13"/>
    </row>
    <row r="341" spans="1:17" x14ac:dyDescent="0.25">
      <c r="A341" t="s">
        <v>9357</v>
      </c>
      <c r="B341" s="244" cm="1">
        <f t="array" ref="B341">IF(ROW() &lt; ROW(INDEX(initialConditions[experiment_ID],ROWS(initialConditions[experiment_ID]))), COUNTIF(INDEX(initialConditions[experiment_ID],1):initialConditions[[#This Row],[experiment_ID]],initialConditions[[#This Row],[experiment_ID]]), "")</f>
        <v>4</v>
      </c>
      <c r="C341" t="s">
        <v>9375</v>
      </c>
      <c r="D341" s="13" t="s">
        <v>8705</v>
      </c>
      <c r="E341" s="13"/>
      <c r="F341" s="13"/>
      <c r="G341" s="13"/>
      <c r="H341" s="13" t="s">
        <v>9362</v>
      </c>
      <c r="I341" s="13" t="s">
        <v>8709</v>
      </c>
      <c r="J341" s="13"/>
      <c r="K341" s="13"/>
      <c r="L341" s="13"/>
      <c r="M341" s="13"/>
      <c r="N341" s="13" t="s">
        <v>8707</v>
      </c>
      <c r="O341" s="13" t="s">
        <v>9382</v>
      </c>
      <c r="P341" s="13"/>
      <c r="Q341" s="13"/>
    </row>
    <row r="342" spans="1:17" x14ac:dyDescent="0.25">
      <c r="A342" t="s">
        <v>9357</v>
      </c>
      <c r="B342" s="244" cm="1">
        <f t="array" ref="B342">IF(ROW() &lt; ROW(INDEX(initialConditions[experiment_ID],ROWS(initialConditions[experiment_ID]))), COUNTIF(INDEX(initialConditions[experiment_ID],1):initialConditions[[#This Row],[experiment_ID]],initialConditions[[#This Row],[experiment_ID]]), "")</f>
        <v>5</v>
      </c>
      <c r="C342" t="s">
        <v>9376</v>
      </c>
      <c r="D342" s="13" t="s">
        <v>8712</v>
      </c>
      <c r="E342" s="13"/>
      <c r="F342" s="13"/>
      <c r="G342" s="13"/>
      <c r="H342" s="13" t="s">
        <v>9362</v>
      </c>
      <c r="I342" s="13" t="s">
        <v>8709</v>
      </c>
      <c r="J342" s="13"/>
      <c r="K342" s="13"/>
      <c r="L342" s="13"/>
      <c r="M342" s="13"/>
      <c r="N342" s="13" t="s">
        <v>8707</v>
      </c>
      <c r="O342" s="13" t="s">
        <v>9382</v>
      </c>
      <c r="P342" s="13"/>
      <c r="Q342" s="13"/>
    </row>
    <row r="343" spans="1:17" x14ac:dyDescent="0.25">
      <c r="A343" t="s">
        <v>9357</v>
      </c>
      <c r="B343" s="244" cm="1">
        <f t="array" ref="B343">IF(ROW() &lt; ROW(INDEX(initialConditions[experiment_ID],ROWS(initialConditions[experiment_ID]))), COUNTIF(INDEX(initialConditions[experiment_ID],1):initialConditions[[#This Row],[experiment_ID]],initialConditions[[#This Row],[experiment_ID]]), "")</f>
        <v>6</v>
      </c>
      <c r="C343" t="s">
        <v>9365</v>
      </c>
      <c r="D343" s="13" t="s">
        <v>8705</v>
      </c>
      <c r="E343" s="13"/>
      <c r="F343" s="13"/>
      <c r="G343" s="13"/>
      <c r="H343" s="13" t="s">
        <v>9361</v>
      </c>
      <c r="I343" s="13" t="s">
        <v>8706</v>
      </c>
      <c r="J343" s="13"/>
      <c r="K343" s="13"/>
      <c r="L343" s="13"/>
      <c r="M343" s="13"/>
      <c r="N343" s="13" t="s">
        <v>8710</v>
      </c>
      <c r="O343" s="13" t="s">
        <v>9381</v>
      </c>
      <c r="P343" s="13"/>
      <c r="Q343" s="13"/>
    </row>
    <row r="344" spans="1:17" x14ac:dyDescent="0.25">
      <c r="A344" t="s">
        <v>9357</v>
      </c>
      <c r="B344" s="244" t="str" cm="1">
        <f t="array" ref="B344">IF(ROW() &lt; ROW(INDEX(initialConditions[experiment_ID],ROWS(initialConditions[experiment_ID]))), COUNTIF(INDEX(initialConditions[experiment_ID],1):initialConditions[[#This Row],[experiment_ID]],initialConditions[[#This Row],[experiment_ID]]), "")</f>
        <v/>
      </c>
      <c r="C344" t="s">
        <v>9366</v>
      </c>
      <c r="D344" s="13" t="s">
        <v>8712</v>
      </c>
      <c r="E344" s="13"/>
      <c r="F344" s="13"/>
      <c r="G344" s="13"/>
      <c r="H344" s="13" t="s">
        <v>9361</v>
      </c>
      <c r="I344" s="13" t="s">
        <v>8706</v>
      </c>
      <c r="J344" s="13"/>
      <c r="K344" s="13"/>
      <c r="L344" s="13"/>
      <c r="M344" s="13"/>
      <c r="N344" s="13" t="s">
        <v>8710</v>
      </c>
      <c r="O344" s="13" t="s">
        <v>9381</v>
      </c>
      <c r="P344" s="13"/>
      <c r="Q344" s="13"/>
    </row>
    <row r="345" spans="1:17" x14ac:dyDescent="0.25">
      <c r="A345" t="s">
        <v>9357</v>
      </c>
      <c r="B345" s="244" t="str" cm="1">
        <f t="array" ref="B345">IF(ROW() &lt; ROW(INDEX(initialConditions[experiment_ID],ROWS(initialConditions[experiment_ID]))), COUNTIF(INDEX(initialConditions[experiment_ID],1):initialConditions[[#This Row],[experiment_ID]],initialConditions[[#This Row],[experiment_ID]]), "")</f>
        <v/>
      </c>
      <c r="C345" t="s">
        <v>9367</v>
      </c>
      <c r="D345" s="13" t="s">
        <v>8705</v>
      </c>
      <c r="E345" s="13"/>
      <c r="F345" s="13"/>
      <c r="G345" s="13"/>
      <c r="H345" s="13" t="s">
        <v>9362</v>
      </c>
      <c r="I345" s="13" t="s">
        <v>8706</v>
      </c>
      <c r="J345" s="13"/>
      <c r="K345" s="13"/>
      <c r="L345" s="13"/>
      <c r="M345" s="13"/>
      <c r="N345" s="13" t="s">
        <v>8710</v>
      </c>
      <c r="O345" s="13" t="s">
        <v>9382</v>
      </c>
      <c r="P345" s="13"/>
      <c r="Q345" s="13"/>
    </row>
    <row r="346" spans="1:17" x14ac:dyDescent="0.25">
      <c r="A346" t="s">
        <v>9357</v>
      </c>
      <c r="B346" s="244" t="str" cm="1">
        <f t="array" ref="B346">IF(ROW() &lt; ROW(INDEX(initialConditions[experiment_ID],ROWS(initialConditions[experiment_ID]))), COUNTIF(INDEX(initialConditions[experiment_ID],1):initialConditions[[#This Row],[experiment_ID]],initialConditions[[#This Row],[experiment_ID]]), "")</f>
        <v/>
      </c>
      <c r="C346" t="s">
        <v>9368</v>
      </c>
      <c r="D346" s="13" t="s">
        <v>8712</v>
      </c>
      <c r="E346" s="13"/>
      <c r="F346" s="13"/>
      <c r="G346" s="13"/>
      <c r="H346" s="13" t="s">
        <v>9362</v>
      </c>
      <c r="I346" s="13" t="s">
        <v>8706</v>
      </c>
      <c r="J346" s="13"/>
      <c r="K346" s="13"/>
      <c r="L346" s="13"/>
      <c r="M346" s="13"/>
      <c r="N346" s="13" t="s">
        <v>8710</v>
      </c>
      <c r="O346" s="13" t="s">
        <v>9382</v>
      </c>
      <c r="P346" s="13"/>
      <c r="Q346" s="13"/>
    </row>
    <row r="347" spans="1:17" x14ac:dyDescent="0.25">
      <c r="A347" t="s">
        <v>9357</v>
      </c>
      <c r="B347" s="244" t="str" cm="1">
        <f t="array" ref="B347">IF(ROW() &lt; ROW(INDEX(initialConditions[experiment_ID],ROWS(initialConditions[experiment_ID]))), COUNTIF(INDEX(initialConditions[experiment_ID],1):initialConditions[[#This Row],[experiment_ID]],initialConditions[[#This Row],[experiment_ID]]), "")</f>
        <v/>
      </c>
      <c r="C347" t="s">
        <v>9377</v>
      </c>
      <c r="D347" s="13" t="s">
        <v>8705</v>
      </c>
      <c r="E347" s="13"/>
      <c r="F347" s="13"/>
      <c r="G347" s="13"/>
      <c r="H347" s="13" t="s">
        <v>9361</v>
      </c>
      <c r="I347" s="13" t="s">
        <v>8709</v>
      </c>
      <c r="J347" s="13"/>
      <c r="K347" s="13"/>
      <c r="L347" s="13"/>
      <c r="M347" s="13"/>
      <c r="N347" s="13" t="s">
        <v>8710</v>
      </c>
      <c r="O347" s="13" t="s">
        <v>9381</v>
      </c>
      <c r="P347" s="13"/>
      <c r="Q347" s="13"/>
    </row>
    <row r="348" spans="1:17" x14ac:dyDescent="0.25">
      <c r="A348" t="s">
        <v>9357</v>
      </c>
      <c r="B348" s="244" t="str" cm="1">
        <f t="array" ref="B348">IF(ROW() &lt; ROW(INDEX(initialConditions[experiment_ID],ROWS(initialConditions[experiment_ID]))), COUNTIF(INDEX(initialConditions[experiment_ID],1):initialConditions[[#This Row],[experiment_ID]],initialConditions[[#This Row],[experiment_ID]]), "")</f>
        <v/>
      </c>
      <c r="C348" t="s">
        <v>9378</v>
      </c>
      <c r="D348" s="13" t="s">
        <v>8712</v>
      </c>
      <c r="E348" s="13"/>
      <c r="F348" s="13"/>
      <c r="G348" s="13"/>
      <c r="H348" s="13" t="s">
        <v>9361</v>
      </c>
      <c r="I348" s="13" t="s">
        <v>8709</v>
      </c>
      <c r="J348" s="13"/>
      <c r="K348" s="13"/>
      <c r="L348" s="13"/>
      <c r="M348" s="13"/>
      <c r="N348" s="13" t="s">
        <v>8710</v>
      </c>
      <c r="O348" s="13" t="s">
        <v>9381</v>
      </c>
      <c r="P348" s="13"/>
      <c r="Q348" s="13"/>
    </row>
    <row r="349" spans="1:17" x14ac:dyDescent="0.25">
      <c r="A349" t="s">
        <v>9357</v>
      </c>
      <c r="B349" s="244" t="str" cm="1">
        <f t="array" ref="B349">IF(ROW() &lt; ROW(INDEX(initialConditions[experiment_ID],ROWS(initialConditions[experiment_ID]))), COUNTIF(INDEX(initialConditions[experiment_ID],1):initialConditions[[#This Row],[experiment_ID]],initialConditions[[#This Row],[experiment_ID]]), "")</f>
        <v/>
      </c>
      <c r="C349" t="s">
        <v>9379</v>
      </c>
      <c r="D349" s="13" t="s">
        <v>8705</v>
      </c>
      <c r="E349" s="13"/>
      <c r="F349" s="13"/>
      <c r="G349" s="13"/>
      <c r="H349" s="13" t="s">
        <v>9362</v>
      </c>
      <c r="I349" s="13" t="s">
        <v>8709</v>
      </c>
      <c r="J349" s="13"/>
      <c r="K349" s="13"/>
      <c r="L349" s="13"/>
      <c r="M349" s="13"/>
      <c r="N349" s="13" t="s">
        <v>8710</v>
      </c>
      <c r="O349" s="13" t="s">
        <v>9382</v>
      </c>
      <c r="P349" s="13"/>
      <c r="Q349" s="13"/>
    </row>
    <row r="350" spans="1:17" x14ac:dyDescent="0.25">
      <c r="A350" t="s">
        <v>9357</v>
      </c>
      <c r="B350" s="244" t="str" cm="1">
        <f t="array" ref="B350">IF(ROW() &lt; ROW(INDEX(initialConditions[experiment_ID],ROWS(initialConditions[experiment_ID]))), COUNTIF(INDEX(initialConditions[experiment_ID],1):initialConditions[[#This Row],[experiment_ID]],initialConditions[[#This Row],[experiment_ID]]), "")</f>
        <v/>
      </c>
      <c r="C350" t="s">
        <v>9380</v>
      </c>
      <c r="D350" s="13" t="s">
        <v>8712</v>
      </c>
      <c r="E350" s="13"/>
      <c r="F350" s="13"/>
      <c r="G350" s="13"/>
      <c r="H350" s="13" t="s">
        <v>9362</v>
      </c>
      <c r="I350" s="13" t="s">
        <v>8709</v>
      </c>
      <c r="J350" s="13"/>
      <c r="K350" s="13"/>
      <c r="L350" s="13"/>
      <c r="M350" s="13"/>
      <c r="N350" s="13" t="s">
        <v>8710</v>
      </c>
      <c r="O350" s="13" t="s">
        <v>9382</v>
      </c>
      <c r="P350" s="13"/>
      <c r="Q350" s="13"/>
    </row>
    <row r="351" spans="1:17" x14ac:dyDescent="0.25">
      <c r="A351" t="s">
        <v>9916</v>
      </c>
      <c r="B351" s="244" t="str" cm="1">
        <f t="array" ref="B351">IF(ROW() &lt; ROW(INDEX(initialConditions[experiment_ID],ROWS(initialConditions[experiment_ID]))), COUNTIF(INDEX(initialConditions[experiment_ID],1):initialConditions[[#This Row],[experiment_ID]],initialConditions[[#This Row],[experiment_ID]]), "")</f>
        <v/>
      </c>
      <c r="C351" t="s">
        <v>9393</v>
      </c>
      <c r="D351" s="13" t="s">
        <v>8722</v>
      </c>
      <c r="E351" s="13" t="s">
        <v>2502</v>
      </c>
      <c r="F351" s="13" t="s">
        <v>8967</v>
      </c>
      <c r="G351" s="13" t="s">
        <v>8967</v>
      </c>
      <c r="H351" s="13" t="s">
        <v>9391</v>
      </c>
      <c r="I351" s="13"/>
      <c r="J351" s="13"/>
      <c r="K351" s="13"/>
      <c r="L351" s="13"/>
      <c r="M351" s="13"/>
      <c r="N351" s="13"/>
      <c r="O351" s="13"/>
      <c r="P351" s="13"/>
      <c r="Q351" s="13"/>
    </row>
    <row r="352" spans="1:17" x14ac:dyDescent="0.25">
      <c r="A352" t="s">
        <v>9916</v>
      </c>
      <c r="B352" s="244" t="str" cm="1">
        <f t="array" ref="B352">IF(ROW() &lt; ROW(INDEX(initialConditions[experiment_ID],ROWS(initialConditions[experiment_ID]))), COUNTIF(INDEX(initialConditions[experiment_ID],1):initialConditions[[#This Row],[experiment_ID]],initialConditions[[#This Row],[experiment_ID]]), "")</f>
        <v/>
      </c>
      <c r="C352" t="s">
        <v>9395</v>
      </c>
      <c r="D352" s="13" t="s">
        <v>8723</v>
      </c>
      <c r="E352" s="13" t="s">
        <v>2502</v>
      </c>
      <c r="F352" s="13" t="s">
        <v>8967</v>
      </c>
      <c r="G352" s="13" t="s">
        <v>8967</v>
      </c>
      <c r="H352" s="13" t="s">
        <v>9391</v>
      </c>
      <c r="I352" s="13"/>
      <c r="J352" s="13"/>
      <c r="K352" s="13"/>
      <c r="L352" s="13"/>
      <c r="M352" s="13"/>
      <c r="N352" s="13"/>
      <c r="O352" s="13"/>
      <c r="P352" s="13"/>
      <c r="Q352" s="13"/>
    </row>
    <row r="353" spans="1:17" x14ac:dyDescent="0.25">
      <c r="A353" t="s">
        <v>9916</v>
      </c>
      <c r="B353" s="244" t="str" cm="1">
        <f t="array" ref="B353">IF(ROW() &lt; ROW(INDEX(initialConditions[experiment_ID],ROWS(initialConditions[experiment_ID]))), COUNTIF(INDEX(initialConditions[experiment_ID],1):initialConditions[[#This Row],[experiment_ID]],initialConditions[[#This Row],[experiment_ID]]), "")</f>
        <v/>
      </c>
      <c r="C353" t="s">
        <v>9394</v>
      </c>
      <c r="D353" s="13" t="s">
        <v>8722</v>
      </c>
      <c r="E353" s="13" t="s">
        <v>2502</v>
      </c>
      <c r="F353" s="13" t="s">
        <v>8967</v>
      </c>
      <c r="G353" s="13" t="s">
        <v>8967</v>
      </c>
      <c r="H353" s="13" t="s">
        <v>9392</v>
      </c>
      <c r="I353" s="13"/>
      <c r="J353" s="13"/>
      <c r="K353" s="13"/>
      <c r="L353" s="13"/>
      <c r="M353" s="13"/>
      <c r="N353" s="13"/>
      <c r="O353" s="13"/>
      <c r="P353" s="13"/>
      <c r="Q353" s="13"/>
    </row>
    <row r="354" spans="1:17" x14ac:dyDescent="0.25">
      <c r="A354" t="s">
        <v>9916</v>
      </c>
      <c r="B354" s="244" t="str" cm="1">
        <f t="array" ref="B354">IF(ROW() &lt; ROW(INDEX(initialConditions[experiment_ID],ROWS(initialConditions[experiment_ID]))), COUNTIF(INDEX(initialConditions[experiment_ID],1):initialConditions[[#This Row],[experiment_ID]],initialConditions[[#This Row],[experiment_ID]]), "")</f>
        <v/>
      </c>
      <c r="C354" t="s">
        <v>9396</v>
      </c>
      <c r="D354" s="13" t="s">
        <v>8723</v>
      </c>
      <c r="E354" s="13" t="s">
        <v>2502</v>
      </c>
      <c r="F354" s="13" t="s">
        <v>8967</v>
      </c>
      <c r="G354" s="13" t="s">
        <v>8967</v>
      </c>
      <c r="H354" s="13" t="s">
        <v>9392</v>
      </c>
      <c r="I354" s="13"/>
      <c r="J354" s="13"/>
      <c r="K354" s="13"/>
      <c r="L354" s="13"/>
      <c r="M354" s="13"/>
      <c r="N354" s="13"/>
      <c r="O354" s="13"/>
      <c r="P354" s="13"/>
      <c r="Q354" s="13"/>
    </row>
    <row r="355" spans="1:17" x14ac:dyDescent="0.25">
      <c r="A355" t="s">
        <v>9916</v>
      </c>
      <c r="B355" s="244" t="str" cm="1">
        <f t="array" ref="B355">IF(ROW() &lt; ROW(INDEX(initialConditions[experiment_ID],ROWS(initialConditions[experiment_ID]))), COUNTIF(INDEX(initialConditions[experiment_ID],1):initialConditions[[#This Row],[experiment_ID]],initialConditions[[#This Row],[experiment_ID]]), "")</f>
        <v/>
      </c>
      <c r="C355" t="s">
        <v>9398</v>
      </c>
      <c r="D355" s="13" t="s">
        <v>8722</v>
      </c>
      <c r="E355" s="13" t="s">
        <v>8619</v>
      </c>
      <c r="F355" s="13" t="s">
        <v>8968</v>
      </c>
      <c r="G355" s="13" t="s">
        <v>8968</v>
      </c>
      <c r="H355" s="13" t="s">
        <v>9397</v>
      </c>
      <c r="I355" s="13"/>
      <c r="J355" s="13"/>
      <c r="K355" s="13"/>
      <c r="L355" s="13"/>
      <c r="M355" s="13"/>
      <c r="N355" s="13"/>
      <c r="O355" s="13"/>
      <c r="P355" s="13"/>
      <c r="Q355" s="13"/>
    </row>
    <row r="356" spans="1:17" x14ac:dyDescent="0.25">
      <c r="A356" t="s">
        <v>9916</v>
      </c>
      <c r="B356" s="244" t="str" cm="1">
        <f t="array" ref="B356">IF(ROW() &lt; ROW(INDEX(initialConditions[experiment_ID],ROWS(initialConditions[experiment_ID]))), COUNTIF(INDEX(initialConditions[experiment_ID],1):initialConditions[[#This Row],[experiment_ID]],initialConditions[[#This Row],[experiment_ID]]), "")</f>
        <v/>
      </c>
      <c r="C356" t="s">
        <v>9399</v>
      </c>
      <c r="D356" s="13" t="s">
        <v>8723</v>
      </c>
      <c r="E356" s="13" t="s">
        <v>8619</v>
      </c>
      <c r="F356" s="13" t="s">
        <v>8968</v>
      </c>
      <c r="G356" s="13" t="s">
        <v>8968</v>
      </c>
      <c r="H356" s="13" t="s">
        <v>9397</v>
      </c>
      <c r="I356" s="13"/>
      <c r="J356" s="13"/>
      <c r="K356" s="13"/>
      <c r="L356" s="13"/>
      <c r="M356" s="13"/>
      <c r="N356" s="13"/>
      <c r="O356" s="13"/>
      <c r="P356" s="13"/>
      <c r="Q356" s="13"/>
    </row>
    <row r="357" spans="1:17" x14ac:dyDescent="0.25">
      <c r="A357" t="s">
        <v>9400</v>
      </c>
      <c r="B357" s="244" t="str" cm="1">
        <f t="array" ref="B357">IF(ROW() &lt; ROW(INDEX(initialConditions[experiment_ID],ROWS(initialConditions[experiment_ID]))), COUNTIF(INDEX(initialConditions[experiment_ID],1):initialConditions[[#This Row],[experiment_ID]],initialConditions[[#This Row],[experiment_ID]]), "")</f>
        <v/>
      </c>
      <c r="D357" s="13" t="s">
        <v>8739</v>
      </c>
      <c r="E357" s="13" t="s">
        <v>2502</v>
      </c>
      <c r="F357" s="13"/>
      <c r="G357" s="13"/>
      <c r="H357" s="13" t="s">
        <v>2502</v>
      </c>
      <c r="I357" s="13"/>
      <c r="J357" s="13" t="s">
        <v>9419</v>
      </c>
      <c r="K357" s="13"/>
      <c r="L357" s="13"/>
      <c r="M357" s="13" t="s">
        <v>2502</v>
      </c>
      <c r="N357" s="13"/>
      <c r="O357" s="13" t="s">
        <v>2502</v>
      </c>
      <c r="P357" s="13"/>
      <c r="Q357" s="13"/>
    </row>
    <row r="358" spans="1:17" x14ac:dyDescent="0.25">
      <c r="A358" t="s">
        <v>9400</v>
      </c>
      <c r="B358" s="244" t="str" cm="1">
        <f t="array" ref="B358">IF(ROW() &lt; ROW(INDEX(initialConditions[experiment_ID],ROWS(initialConditions[experiment_ID]))), COUNTIF(INDEX(initialConditions[experiment_ID],1):initialConditions[[#This Row],[experiment_ID]],initialConditions[[#This Row],[experiment_ID]]), "")</f>
        <v/>
      </c>
      <c r="D358" s="13" t="s">
        <v>8739</v>
      </c>
      <c r="E358" s="13" t="s">
        <v>2502</v>
      </c>
      <c r="F358" s="13"/>
      <c r="G358" s="13"/>
      <c r="H358" s="13" t="s">
        <v>2502</v>
      </c>
      <c r="I358" s="13"/>
      <c r="J358" s="13" t="s">
        <v>9420</v>
      </c>
      <c r="K358" s="13"/>
      <c r="L358" s="13"/>
      <c r="M358" s="13" t="s">
        <v>2502</v>
      </c>
      <c r="N358" s="13"/>
      <c r="O358" s="13" t="s">
        <v>2502</v>
      </c>
      <c r="P358" s="13"/>
      <c r="Q358" s="13"/>
    </row>
    <row r="359" spans="1:17" x14ac:dyDescent="0.25">
      <c r="A359" t="s">
        <v>9400</v>
      </c>
      <c r="B359" s="244" t="str" cm="1">
        <f t="array" ref="B359">IF(ROW() &lt; ROW(INDEX(initialConditions[experiment_ID],ROWS(initialConditions[experiment_ID]))), COUNTIF(INDEX(initialConditions[experiment_ID],1):initialConditions[[#This Row],[experiment_ID]],initialConditions[[#This Row],[experiment_ID]]), "")</f>
        <v/>
      </c>
      <c r="D359" s="13" t="s">
        <v>8739</v>
      </c>
      <c r="E359" s="13" t="s">
        <v>2502</v>
      </c>
      <c r="F359" s="13"/>
      <c r="G359" s="13"/>
      <c r="H359" s="13" t="s">
        <v>2502</v>
      </c>
      <c r="I359" s="13"/>
      <c r="J359" s="13" t="s">
        <v>9421</v>
      </c>
      <c r="K359" s="13"/>
      <c r="L359" s="13"/>
      <c r="M359" s="13" t="s">
        <v>2502</v>
      </c>
      <c r="N359" s="13"/>
      <c r="O359" s="13" t="s">
        <v>2502</v>
      </c>
      <c r="P359" s="13"/>
      <c r="Q359" s="13"/>
    </row>
    <row r="360" spans="1:17" x14ac:dyDescent="0.25">
      <c r="A360" t="s">
        <v>9400</v>
      </c>
      <c r="B360" s="244" t="str" cm="1">
        <f t="array" ref="B360">IF(ROW() &lt; ROW(INDEX(initialConditions[experiment_ID],ROWS(initialConditions[experiment_ID]))), COUNTIF(INDEX(initialConditions[experiment_ID],1):initialConditions[[#This Row],[experiment_ID]],initialConditions[[#This Row],[experiment_ID]]), "")</f>
        <v/>
      </c>
      <c r="D360" s="13" t="s">
        <v>8739</v>
      </c>
      <c r="E360" s="13" t="s">
        <v>2502</v>
      </c>
      <c r="F360" s="13"/>
      <c r="G360" s="13"/>
      <c r="H360" s="13" t="s">
        <v>2502</v>
      </c>
      <c r="I360" s="13"/>
      <c r="J360" s="13" t="s">
        <v>9422</v>
      </c>
      <c r="K360" s="13"/>
      <c r="L360" s="13"/>
      <c r="M360" s="13" t="s">
        <v>2502</v>
      </c>
      <c r="N360" s="13"/>
      <c r="O360" s="13" t="s">
        <v>2502</v>
      </c>
      <c r="P360" s="13"/>
      <c r="Q360" s="13"/>
    </row>
    <row r="361" spans="1:17" x14ac:dyDescent="0.25">
      <c r="A361" t="s">
        <v>9401</v>
      </c>
      <c r="B361" s="244" t="str" cm="1">
        <f t="array" ref="B361">IF(ROW() &lt; ROW(INDEX(initialConditions[experiment_ID],ROWS(initialConditions[experiment_ID]))), COUNTIF(INDEX(initialConditions[experiment_ID],1):initialConditions[[#This Row],[experiment_ID]],initialConditions[[#This Row],[experiment_ID]]), "")</f>
        <v/>
      </c>
      <c r="D361" s="13" t="s">
        <v>8739</v>
      </c>
      <c r="E361" s="13" t="s">
        <v>2502</v>
      </c>
      <c r="F361" s="13"/>
      <c r="G361" s="13"/>
      <c r="H361" s="13" t="s">
        <v>2502</v>
      </c>
      <c r="I361" s="13"/>
      <c r="J361" s="13" t="s">
        <v>9419</v>
      </c>
      <c r="K361" s="13"/>
      <c r="L361" s="13"/>
      <c r="M361" s="13" t="s">
        <v>2502</v>
      </c>
      <c r="N361" s="13"/>
      <c r="O361" s="13" t="s">
        <v>2502</v>
      </c>
      <c r="P361" s="13"/>
      <c r="Q361" s="13"/>
    </row>
    <row r="362" spans="1:17" x14ac:dyDescent="0.25">
      <c r="A362" t="s">
        <v>9401</v>
      </c>
      <c r="B362" s="244" t="str" cm="1">
        <f t="array" ref="B362">IF(ROW() &lt; ROW(INDEX(initialConditions[experiment_ID],ROWS(initialConditions[experiment_ID]))), COUNTIF(INDEX(initialConditions[experiment_ID],1):initialConditions[[#This Row],[experiment_ID]],initialConditions[[#This Row],[experiment_ID]]), "")</f>
        <v/>
      </c>
      <c r="D362" s="13" t="s">
        <v>8739</v>
      </c>
      <c r="E362" s="13" t="s">
        <v>2502</v>
      </c>
      <c r="F362" s="13"/>
      <c r="G362" s="13"/>
      <c r="H362" s="13" t="s">
        <v>2502</v>
      </c>
      <c r="I362" s="13"/>
      <c r="J362" s="13" t="s">
        <v>9420</v>
      </c>
      <c r="K362" s="13"/>
      <c r="L362" s="13"/>
      <c r="M362" s="13" t="s">
        <v>2502</v>
      </c>
      <c r="N362" s="13"/>
      <c r="O362" s="13" t="s">
        <v>2502</v>
      </c>
      <c r="P362" s="13"/>
      <c r="Q362" s="13"/>
    </row>
    <row r="363" spans="1:17" x14ac:dyDescent="0.25">
      <c r="A363" t="s">
        <v>9401</v>
      </c>
      <c r="B363" s="244" t="str" cm="1">
        <f t="array" ref="B363">IF(ROW() &lt; ROW(INDEX(initialConditions[experiment_ID],ROWS(initialConditions[experiment_ID]))), COUNTIF(INDEX(initialConditions[experiment_ID],1):initialConditions[[#This Row],[experiment_ID]],initialConditions[[#This Row],[experiment_ID]]), "")</f>
        <v/>
      </c>
      <c r="D363" s="13" t="s">
        <v>8739</v>
      </c>
      <c r="E363" s="13" t="s">
        <v>2502</v>
      </c>
      <c r="F363" s="13"/>
      <c r="G363" s="13"/>
      <c r="H363" s="13" t="s">
        <v>2502</v>
      </c>
      <c r="I363" s="13"/>
      <c r="J363" s="13" t="s">
        <v>9421</v>
      </c>
      <c r="K363" s="13"/>
      <c r="L363" s="13"/>
      <c r="M363" s="13" t="s">
        <v>2502</v>
      </c>
      <c r="N363" s="13"/>
      <c r="O363" s="13" t="s">
        <v>2502</v>
      </c>
      <c r="P363" s="13"/>
      <c r="Q363" s="13"/>
    </row>
    <row r="364" spans="1:17" x14ac:dyDescent="0.25">
      <c r="A364" t="s">
        <v>9401</v>
      </c>
      <c r="B364" s="244" t="str" cm="1">
        <f t="array" ref="B364">IF(ROW() &lt; ROW(INDEX(initialConditions[experiment_ID],ROWS(initialConditions[experiment_ID]))), COUNTIF(INDEX(initialConditions[experiment_ID],1):initialConditions[[#This Row],[experiment_ID]],initialConditions[[#This Row],[experiment_ID]]), "")</f>
        <v/>
      </c>
      <c r="D364" s="13" t="s">
        <v>8739</v>
      </c>
      <c r="E364" s="13" t="s">
        <v>2502</v>
      </c>
      <c r="F364" s="13"/>
      <c r="G364" s="13"/>
      <c r="H364" s="13" t="s">
        <v>2502</v>
      </c>
      <c r="I364" s="13"/>
      <c r="J364" s="13" t="s">
        <v>9422</v>
      </c>
      <c r="K364" s="13"/>
      <c r="L364" s="13"/>
      <c r="M364" s="13" t="s">
        <v>2502</v>
      </c>
      <c r="N364" s="13"/>
      <c r="O364" s="13" t="s">
        <v>2502</v>
      </c>
      <c r="P364" s="13"/>
      <c r="Q364" s="13"/>
    </row>
    <row r="365" spans="1:17" x14ac:dyDescent="0.25">
      <c r="A365" t="s">
        <v>9402</v>
      </c>
      <c r="B365" s="244" t="str" cm="1">
        <f t="array" ref="B365">IF(ROW() &lt; ROW(INDEX(initialConditions[experiment_ID],ROWS(initialConditions[experiment_ID]))), COUNTIF(INDEX(initialConditions[experiment_ID],1):initialConditions[[#This Row],[experiment_ID]],initialConditions[[#This Row],[experiment_ID]]), "")</f>
        <v/>
      </c>
      <c r="D365" s="13" t="s">
        <v>8740</v>
      </c>
      <c r="E365" s="13" t="s">
        <v>2502</v>
      </c>
      <c r="F365" s="13"/>
      <c r="G365" s="13"/>
      <c r="H365" s="13" t="s">
        <v>2502</v>
      </c>
      <c r="I365" s="13"/>
      <c r="J365" s="13" t="s">
        <v>9419</v>
      </c>
      <c r="K365" s="13"/>
      <c r="L365" s="13"/>
      <c r="M365" s="13" t="s">
        <v>2502</v>
      </c>
      <c r="N365" s="13"/>
      <c r="O365" s="13" t="s">
        <v>2502</v>
      </c>
      <c r="P365" s="13"/>
      <c r="Q365" s="13"/>
    </row>
    <row r="366" spans="1:17" x14ac:dyDescent="0.25">
      <c r="A366" t="s">
        <v>9402</v>
      </c>
      <c r="B366" s="244" t="str" cm="1">
        <f t="array" ref="B366">IF(ROW() &lt; ROW(INDEX(initialConditions[experiment_ID],ROWS(initialConditions[experiment_ID]))), COUNTIF(INDEX(initialConditions[experiment_ID],1):initialConditions[[#This Row],[experiment_ID]],initialConditions[[#This Row],[experiment_ID]]), "")</f>
        <v/>
      </c>
      <c r="D366" s="13" t="s">
        <v>8740</v>
      </c>
      <c r="E366" s="13" t="s">
        <v>2502</v>
      </c>
      <c r="F366" s="13"/>
      <c r="G366" s="13"/>
      <c r="H366" s="13" t="s">
        <v>2502</v>
      </c>
      <c r="I366" s="13"/>
      <c r="J366" s="13" t="s">
        <v>9420</v>
      </c>
      <c r="K366" s="13"/>
      <c r="L366" s="13"/>
      <c r="M366" s="13" t="s">
        <v>2502</v>
      </c>
      <c r="N366" s="13"/>
      <c r="O366" s="13" t="s">
        <v>2502</v>
      </c>
      <c r="P366" s="13"/>
      <c r="Q366" s="13"/>
    </row>
    <row r="367" spans="1:17" x14ac:dyDescent="0.25">
      <c r="A367" t="s">
        <v>9402</v>
      </c>
      <c r="B367" s="244" t="str" cm="1">
        <f t="array" ref="B367">IF(ROW() &lt; ROW(INDEX(initialConditions[experiment_ID],ROWS(initialConditions[experiment_ID]))), COUNTIF(INDEX(initialConditions[experiment_ID],1):initialConditions[[#This Row],[experiment_ID]],initialConditions[[#This Row],[experiment_ID]]), "")</f>
        <v/>
      </c>
      <c r="D367" s="13" t="s">
        <v>8740</v>
      </c>
      <c r="E367" s="13" t="s">
        <v>2502</v>
      </c>
      <c r="F367" s="13"/>
      <c r="G367" s="13"/>
      <c r="H367" s="13" t="s">
        <v>2502</v>
      </c>
      <c r="I367" s="13"/>
      <c r="J367" s="13" t="s">
        <v>9421</v>
      </c>
      <c r="K367" s="13"/>
      <c r="L367" s="13"/>
      <c r="M367" s="13" t="s">
        <v>2502</v>
      </c>
      <c r="N367" s="13"/>
      <c r="O367" s="13" t="s">
        <v>2502</v>
      </c>
      <c r="P367" s="13"/>
      <c r="Q367" s="13"/>
    </row>
    <row r="368" spans="1:17" x14ac:dyDescent="0.25">
      <c r="A368" t="s">
        <v>9402</v>
      </c>
      <c r="B368" s="244" t="str" cm="1">
        <f t="array" ref="B368">IF(ROW() &lt; ROW(INDEX(initialConditions[experiment_ID],ROWS(initialConditions[experiment_ID]))), COUNTIF(INDEX(initialConditions[experiment_ID],1):initialConditions[[#This Row],[experiment_ID]],initialConditions[[#This Row],[experiment_ID]]), "")</f>
        <v/>
      </c>
      <c r="D368" s="13" t="s">
        <v>8740</v>
      </c>
      <c r="E368" s="13" t="s">
        <v>2502</v>
      </c>
      <c r="F368" s="13"/>
      <c r="G368" s="13"/>
      <c r="H368" s="13" t="s">
        <v>2502</v>
      </c>
      <c r="I368" s="13"/>
      <c r="J368" s="13" t="s">
        <v>9422</v>
      </c>
      <c r="K368" s="13"/>
      <c r="L368" s="13"/>
      <c r="M368" s="13" t="s">
        <v>2502</v>
      </c>
      <c r="N368" s="13"/>
      <c r="O368" s="13" t="s">
        <v>2502</v>
      </c>
      <c r="P368" s="13"/>
      <c r="Q368" s="13"/>
    </row>
    <row r="369" spans="1:17" x14ac:dyDescent="0.25">
      <c r="A369" t="s">
        <v>9403</v>
      </c>
      <c r="B369" s="244" t="str" cm="1">
        <f t="array" ref="B369">IF(ROW() &lt; ROW(INDEX(initialConditions[experiment_ID],ROWS(initialConditions[experiment_ID]))), COUNTIF(INDEX(initialConditions[experiment_ID],1):initialConditions[[#This Row],[experiment_ID]],initialConditions[[#This Row],[experiment_ID]]), "")</f>
        <v/>
      </c>
      <c r="D369" s="13" t="s">
        <v>8740</v>
      </c>
      <c r="E369" s="13" t="s">
        <v>2502</v>
      </c>
      <c r="F369" s="13"/>
      <c r="G369" s="13"/>
      <c r="H369" s="13" t="s">
        <v>2502</v>
      </c>
      <c r="I369" s="13"/>
      <c r="J369" s="13" t="s">
        <v>9419</v>
      </c>
      <c r="K369" s="13"/>
      <c r="L369" s="13"/>
      <c r="M369" s="13" t="s">
        <v>2502</v>
      </c>
      <c r="N369" s="13"/>
      <c r="O369" s="13" t="s">
        <v>2502</v>
      </c>
      <c r="P369" s="13"/>
      <c r="Q369" s="13"/>
    </row>
    <row r="370" spans="1:17" x14ac:dyDescent="0.25">
      <c r="A370" t="s">
        <v>9403</v>
      </c>
      <c r="B370" s="244" t="str" cm="1">
        <f t="array" ref="B370">IF(ROW() &lt; ROW(INDEX(initialConditions[experiment_ID],ROWS(initialConditions[experiment_ID]))), COUNTIF(INDEX(initialConditions[experiment_ID],1):initialConditions[[#This Row],[experiment_ID]],initialConditions[[#This Row],[experiment_ID]]), "")</f>
        <v/>
      </c>
      <c r="D370" s="13" t="s">
        <v>8740</v>
      </c>
      <c r="E370" s="13" t="s">
        <v>2502</v>
      </c>
      <c r="F370" s="13"/>
      <c r="G370" s="13"/>
      <c r="H370" s="13" t="s">
        <v>2502</v>
      </c>
      <c r="I370" s="13"/>
      <c r="J370" s="13" t="s">
        <v>9420</v>
      </c>
      <c r="K370" s="13"/>
      <c r="L370" s="13"/>
      <c r="M370" s="13" t="s">
        <v>2502</v>
      </c>
      <c r="N370" s="13"/>
      <c r="O370" s="13" t="s">
        <v>2502</v>
      </c>
      <c r="P370" s="13"/>
      <c r="Q370" s="13"/>
    </row>
    <row r="371" spans="1:17" x14ac:dyDescent="0.25">
      <c r="A371" t="s">
        <v>9403</v>
      </c>
      <c r="B371" s="244" t="str" cm="1">
        <f t="array" ref="B371">IF(ROW() &lt; ROW(INDEX(initialConditions[experiment_ID],ROWS(initialConditions[experiment_ID]))), COUNTIF(INDEX(initialConditions[experiment_ID],1):initialConditions[[#This Row],[experiment_ID]],initialConditions[[#This Row],[experiment_ID]]), "")</f>
        <v/>
      </c>
      <c r="D371" s="13" t="s">
        <v>8740</v>
      </c>
      <c r="E371" s="13" t="s">
        <v>2502</v>
      </c>
      <c r="F371" s="13"/>
      <c r="G371" s="13"/>
      <c r="H371" s="13" t="s">
        <v>2502</v>
      </c>
      <c r="I371" s="13"/>
      <c r="J371" s="13" t="s">
        <v>9421</v>
      </c>
      <c r="K371" s="13"/>
      <c r="L371" s="13"/>
      <c r="M371" s="13" t="s">
        <v>2502</v>
      </c>
      <c r="N371" s="13"/>
      <c r="O371" s="13" t="s">
        <v>2502</v>
      </c>
      <c r="P371" s="13"/>
      <c r="Q371" s="13"/>
    </row>
    <row r="372" spans="1:17" x14ac:dyDescent="0.25">
      <c r="A372" t="s">
        <v>9403</v>
      </c>
      <c r="B372" s="244" t="str" cm="1">
        <f t="array" ref="B372">IF(ROW() &lt; ROW(INDEX(initialConditions[experiment_ID],ROWS(initialConditions[experiment_ID]))), COUNTIF(INDEX(initialConditions[experiment_ID],1):initialConditions[[#This Row],[experiment_ID]],initialConditions[[#This Row],[experiment_ID]]), "")</f>
        <v/>
      </c>
      <c r="D372" s="13" t="s">
        <v>8740</v>
      </c>
      <c r="E372" s="13" t="s">
        <v>2502</v>
      </c>
      <c r="F372" s="13"/>
      <c r="G372" s="13"/>
      <c r="H372" s="13" t="s">
        <v>2502</v>
      </c>
      <c r="I372" s="13"/>
      <c r="J372" s="13" t="s">
        <v>9422</v>
      </c>
      <c r="K372" s="13"/>
      <c r="L372" s="13"/>
      <c r="M372" s="13" t="s">
        <v>2502</v>
      </c>
      <c r="N372" s="13"/>
      <c r="O372" s="13" t="s">
        <v>2502</v>
      </c>
      <c r="P372" s="13"/>
      <c r="Q372" s="13"/>
    </row>
    <row r="373" spans="1:17" x14ac:dyDescent="0.25">
      <c r="A373" t="s">
        <v>9404</v>
      </c>
      <c r="B373" s="244" t="str" cm="1">
        <f t="array" ref="B373">IF(ROW() &lt; ROW(INDEX(initialConditions[experiment_ID],ROWS(initialConditions[experiment_ID]))), COUNTIF(INDEX(initialConditions[experiment_ID],1):initialConditions[[#This Row],[experiment_ID]],initialConditions[[#This Row],[experiment_ID]]), "")</f>
        <v/>
      </c>
      <c r="D373" s="13" t="s">
        <v>8740</v>
      </c>
      <c r="E373" s="13" t="s">
        <v>2502</v>
      </c>
      <c r="F373" s="13"/>
      <c r="G373" s="13"/>
      <c r="H373" s="13" t="s">
        <v>2502</v>
      </c>
      <c r="I373" s="13"/>
      <c r="J373" s="13" t="s">
        <v>9419</v>
      </c>
      <c r="K373" s="13"/>
      <c r="L373" s="13"/>
      <c r="M373" s="13" t="s">
        <v>2502</v>
      </c>
      <c r="N373" s="13"/>
      <c r="O373" s="13" t="s">
        <v>2502</v>
      </c>
      <c r="P373" s="13"/>
      <c r="Q373" s="13"/>
    </row>
    <row r="374" spans="1:17" x14ac:dyDescent="0.25">
      <c r="A374" t="s">
        <v>9404</v>
      </c>
      <c r="B374" s="244" t="str" cm="1">
        <f t="array" ref="B374">IF(ROW() &lt; ROW(INDEX(initialConditions[experiment_ID],ROWS(initialConditions[experiment_ID]))), COUNTIF(INDEX(initialConditions[experiment_ID],1):initialConditions[[#This Row],[experiment_ID]],initialConditions[[#This Row],[experiment_ID]]), "")</f>
        <v/>
      </c>
      <c r="D374" s="13" t="s">
        <v>8740</v>
      </c>
      <c r="E374" s="13" t="s">
        <v>2502</v>
      </c>
      <c r="F374" s="13"/>
      <c r="G374" s="13"/>
      <c r="H374" s="13" t="s">
        <v>2502</v>
      </c>
      <c r="I374" s="13"/>
      <c r="J374" s="13" t="s">
        <v>9420</v>
      </c>
      <c r="K374" s="13"/>
      <c r="L374" s="13"/>
      <c r="M374" s="13" t="s">
        <v>2502</v>
      </c>
      <c r="N374" s="13"/>
      <c r="O374" s="13" t="s">
        <v>2502</v>
      </c>
      <c r="P374" s="13"/>
      <c r="Q374" s="13"/>
    </row>
    <row r="375" spans="1:17" x14ac:dyDescent="0.25">
      <c r="A375" t="s">
        <v>9404</v>
      </c>
      <c r="B375" s="244" t="str" cm="1">
        <f t="array" ref="B375">IF(ROW() &lt; ROW(INDEX(initialConditions[experiment_ID],ROWS(initialConditions[experiment_ID]))), COUNTIF(INDEX(initialConditions[experiment_ID],1):initialConditions[[#This Row],[experiment_ID]],initialConditions[[#This Row],[experiment_ID]]), "")</f>
        <v/>
      </c>
      <c r="D375" s="13" t="s">
        <v>8740</v>
      </c>
      <c r="E375" s="13" t="s">
        <v>2502</v>
      </c>
      <c r="F375" s="13"/>
      <c r="G375" s="13"/>
      <c r="H375" s="13" t="s">
        <v>2502</v>
      </c>
      <c r="I375" s="13"/>
      <c r="J375" s="13" t="s">
        <v>9421</v>
      </c>
      <c r="K375" s="13"/>
      <c r="L375" s="13"/>
      <c r="M375" s="13" t="s">
        <v>2502</v>
      </c>
      <c r="N375" s="13"/>
      <c r="O375" s="13" t="s">
        <v>2502</v>
      </c>
      <c r="P375" s="13"/>
      <c r="Q375" s="13"/>
    </row>
    <row r="376" spans="1:17" x14ac:dyDescent="0.25">
      <c r="A376" t="s">
        <v>9404</v>
      </c>
      <c r="B376" s="244" t="str" cm="1">
        <f t="array" ref="B376">IF(ROW() &lt; ROW(INDEX(initialConditions[experiment_ID],ROWS(initialConditions[experiment_ID]))), COUNTIF(INDEX(initialConditions[experiment_ID],1):initialConditions[[#This Row],[experiment_ID]],initialConditions[[#This Row],[experiment_ID]]), "")</f>
        <v/>
      </c>
      <c r="D376" s="13" t="s">
        <v>8740</v>
      </c>
      <c r="E376" s="13" t="s">
        <v>2502</v>
      </c>
      <c r="F376" s="13"/>
      <c r="G376" s="13"/>
      <c r="H376" s="13" t="s">
        <v>2502</v>
      </c>
      <c r="I376" s="13"/>
      <c r="J376" s="13" t="s">
        <v>9422</v>
      </c>
      <c r="K376" s="13"/>
      <c r="L376" s="13"/>
      <c r="M376" s="13" t="s">
        <v>2502</v>
      </c>
      <c r="N376" s="13"/>
      <c r="O376" s="13" t="s">
        <v>2502</v>
      </c>
      <c r="P376" s="13"/>
      <c r="Q376" s="13"/>
    </row>
    <row r="377" spans="1:17" x14ac:dyDescent="0.25">
      <c r="A377" t="s">
        <v>9405</v>
      </c>
      <c r="B377" s="244" t="str" cm="1">
        <f t="array" ref="B377">IF(ROW() &lt; ROW(INDEX(initialConditions[experiment_ID],ROWS(initialConditions[experiment_ID]))), COUNTIF(INDEX(initialConditions[experiment_ID],1):initialConditions[[#This Row],[experiment_ID]],initialConditions[[#This Row],[experiment_ID]]), "")</f>
        <v/>
      </c>
      <c r="D377" s="13" t="s">
        <v>8740</v>
      </c>
      <c r="E377" s="13" t="s">
        <v>2502</v>
      </c>
      <c r="F377" s="13"/>
      <c r="G377" s="13"/>
      <c r="H377" s="13" t="s">
        <v>2502</v>
      </c>
      <c r="I377" s="13"/>
      <c r="J377" s="13" t="s">
        <v>9419</v>
      </c>
      <c r="K377" s="13"/>
      <c r="L377" s="13"/>
      <c r="M377" s="13" t="s">
        <v>2502</v>
      </c>
      <c r="N377" s="13"/>
      <c r="O377" s="13" t="s">
        <v>2502</v>
      </c>
      <c r="P377" s="13"/>
      <c r="Q377" s="13"/>
    </row>
    <row r="378" spans="1:17" x14ac:dyDescent="0.25">
      <c r="A378" t="s">
        <v>9405</v>
      </c>
      <c r="B378" s="244" t="str" cm="1">
        <f t="array" ref="B378">IF(ROW() &lt; ROW(INDEX(initialConditions[experiment_ID],ROWS(initialConditions[experiment_ID]))), COUNTIF(INDEX(initialConditions[experiment_ID],1):initialConditions[[#This Row],[experiment_ID]],initialConditions[[#This Row],[experiment_ID]]), "")</f>
        <v/>
      </c>
      <c r="D378" s="13" t="s">
        <v>8740</v>
      </c>
      <c r="E378" s="13" t="s">
        <v>2502</v>
      </c>
      <c r="F378" s="13"/>
      <c r="G378" s="13"/>
      <c r="H378" s="13" t="s">
        <v>2502</v>
      </c>
      <c r="I378" s="13"/>
      <c r="J378" s="13" t="s">
        <v>9420</v>
      </c>
      <c r="K378" s="13"/>
      <c r="L378" s="13"/>
      <c r="M378" s="13" t="s">
        <v>2502</v>
      </c>
      <c r="N378" s="13"/>
      <c r="O378" s="13" t="s">
        <v>2502</v>
      </c>
      <c r="P378" s="13"/>
      <c r="Q378" s="13"/>
    </row>
    <row r="379" spans="1:17" x14ac:dyDescent="0.25">
      <c r="A379" t="s">
        <v>9405</v>
      </c>
      <c r="B379" s="244" t="str" cm="1">
        <f t="array" ref="B379">IF(ROW() &lt; ROW(INDEX(initialConditions[experiment_ID],ROWS(initialConditions[experiment_ID]))), COUNTIF(INDEX(initialConditions[experiment_ID],1):initialConditions[[#This Row],[experiment_ID]],initialConditions[[#This Row],[experiment_ID]]), "")</f>
        <v/>
      </c>
      <c r="D379" s="13" t="s">
        <v>8740</v>
      </c>
      <c r="E379" s="13" t="s">
        <v>2502</v>
      </c>
      <c r="F379" s="13"/>
      <c r="G379" s="13"/>
      <c r="H379" s="13" t="s">
        <v>2502</v>
      </c>
      <c r="I379" s="13"/>
      <c r="J379" s="13" t="s">
        <v>9421</v>
      </c>
      <c r="K379" s="13"/>
      <c r="L379" s="13"/>
      <c r="M379" s="13" t="s">
        <v>2502</v>
      </c>
      <c r="N379" s="13"/>
      <c r="O379" s="13" t="s">
        <v>2502</v>
      </c>
      <c r="P379" s="13"/>
      <c r="Q379" s="13"/>
    </row>
    <row r="380" spans="1:17" x14ac:dyDescent="0.25">
      <c r="A380" t="s">
        <v>9405</v>
      </c>
      <c r="B380" s="244" t="str" cm="1">
        <f t="array" ref="B380">IF(ROW() &lt; ROW(INDEX(initialConditions[experiment_ID],ROWS(initialConditions[experiment_ID]))), COUNTIF(INDEX(initialConditions[experiment_ID],1):initialConditions[[#This Row],[experiment_ID]],initialConditions[[#This Row],[experiment_ID]]), "")</f>
        <v/>
      </c>
      <c r="D380" s="13" t="s">
        <v>8740</v>
      </c>
      <c r="E380" s="13" t="s">
        <v>2502</v>
      </c>
      <c r="F380" s="13"/>
      <c r="G380" s="13"/>
      <c r="H380" s="13" t="s">
        <v>2502</v>
      </c>
      <c r="I380" s="13"/>
      <c r="J380" s="13" t="s">
        <v>9422</v>
      </c>
      <c r="K380" s="13"/>
      <c r="L380" s="13"/>
      <c r="M380" s="13" t="s">
        <v>2502</v>
      </c>
      <c r="N380" s="13"/>
      <c r="O380" s="13" t="s">
        <v>2502</v>
      </c>
      <c r="P380" s="13"/>
      <c r="Q380" s="13"/>
    </row>
    <row r="381" spans="1:17" x14ac:dyDescent="0.25">
      <c r="A381" t="s">
        <v>9406</v>
      </c>
      <c r="B381" s="244" t="str" cm="1">
        <f t="array" ref="B381">IF(ROW() &lt; ROW(INDEX(initialConditions[experiment_ID],ROWS(initialConditions[experiment_ID]))), COUNTIF(INDEX(initialConditions[experiment_ID],1):initialConditions[[#This Row],[experiment_ID]],initialConditions[[#This Row],[experiment_ID]]), "")</f>
        <v/>
      </c>
      <c r="D381" s="13" t="s">
        <v>8739</v>
      </c>
      <c r="E381" s="13" t="s">
        <v>2502</v>
      </c>
      <c r="F381" s="13"/>
      <c r="G381" s="13"/>
      <c r="H381" s="13" t="s">
        <v>2502</v>
      </c>
      <c r="I381" s="13"/>
      <c r="J381" s="13" t="s">
        <v>9419</v>
      </c>
      <c r="K381" s="13"/>
      <c r="L381" s="13"/>
      <c r="M381" s="13" t="s">
        <v>2502</v>
      </c>
      <c r="N381" s="13"/>
      <c r="O381" s="13" t="s">
        <v>2502</v>
      </c>
      <c r="P381" s="13"/>
      <c r="Q381" s="13"/>
    </row>
    <row r="382" spans="1:17" x14ac:dyDescent="0.25">
      <c r="A382" t="s">
        <v>9406</v>
      </c>
      <c r="B382" s="244" t="str" cm="1">
        <f t="array" ref="B382">IF(ROW() &lt; ROW(INDEX(initialConditions[experiment_ID],ROWS(initialConditions[experiment_ID]))), COUNTIF(INDEX(initialConditions[experiment_ID],1):initialConditions[[#This Row],[experiment_ID]],initialConditions[[#This Row],[experiment_ID]]), "")</f>
        <v/>
      </c>
      <c r="D382" s="13" t="s">
        <v>8739</v>
      </c>
      <c r="E382" s="13" t="s">
        <v>2502</v>
      </c>
      <c r="F382" s="13"/>
      <c r="G382" s="13"/>
      <c r="H382" s="13" t="s">
        <v>2502</v>
      </c>
      <c r="I382" s="13"/>
      <c r="J382" s="13" t="s">
        <v>9420</v>
      </c>
      <c r="K382" s="13"/>
      <c r="L382" s="13"/>
      <c r="M382" s="13" t="s">
        <v>2502</v>
      </c>
      <c r="N382" s="13"/>
      <c r="O382" s="13" t="s">
        <v>2502</v>
      </c>
      <c r="P382" s="13"/>
      <c r="Q382" s="13"/>
    </row>
    <row r="383" spans="1:17" x14ac:dyDescent="0.25">
      <c r="A383" t="s">
        <v>9406</v>
      </c>
      <c r="B383" s="244" t="str" cm="1">
        <f t="array" ref="B383">IF(ROW() &lt; ROW(INDEX(initialConditions[experiment_ID],ROWS(initialConditions[experiment_ID]))), COUNTIF(INDEX(initialConditions[experiment_ID],1):initialConditions[[#This Row],[experiment_ID]],initialConditions[[#This Row],[experiment_ID]]), "")</f>
        <v/>
      </c>
      <c r="D383" s="13" t="s">
        <v>8739</v>
      </c>
      <c r="E383" s="13" t="s">
        <v>2502</v>
      </c>
      <c r="F383" s="13"/>
      <c r="G383" s="13"/>
      <c r="H383" s="13" t="s">
        <v>2502</v>
      </c>
      <c r="I383" s="13"/>
      <c r="J383" s="13" t="s">
        <v>9421</v>
      </c>
      <c r="K383" s="13"/>
      <c r="L383" s="13"/>
      <c r="M383" s="13" t="s">
        <v>2502</v>
      </c>
      <c r="N383" s="13"/>
      <c r="O383" s="13" t="s">
        <v>2502</v>
      </c>
      <c r="P383" s="13"/>
      <c r="Q383" s="13"/>
    </row>
    <row r="384" spans="1:17" x14ac:dyDescent="0.25">
      <c r="A384" t="s">
        <v>9406</v>
      </c>
      <c r="B384" s="244" t="str" cm="1">
        <f t="array" ref="B384">IF(ROW() &lt; ROW(INDEX(initialConditions[experiment_ID],ROWS(initialConditions[experiment_ID]))), COUNTIF(INDEX(initialConditions[experiment_ID],1):initialConditions[[#This Row],[experiment_ID]],initialConditions[[#This Row],[experiment_ID]]), "")</f>
        <v/>
      </c>
      <c r="D384" s="13" t="s">
        <v>8739</v>
      </c>
      <c r="E384" s="13" t="s">
        <v>2502</v>
      </c>
      <c r="F384" s="13"/>
      <c r="G384" s="13"/>
      <c r="H384" s="13" t="s">
        <v>2502</v>
      </c>
      <c r="I384" s="13"/>
      <c r="J384" s="13" t="s">
        <v>9422</v>
      </c>
      <c r="K384" s="13"/>
      <c r="L384" s="13"/>
      <c r="M384" s="13" t="s">
        <v>2502</v>
      </c>
      <c r="N384" s="13"/>
      <c r="O384" s="13" t="s">
        <v>2502</v>
      </c>
      <c r="P384" s="13"/>
      <c r="Q384" s="13"/>
    </row>
    <row r="385" spans="1:17" x14ac:dyDescent="0.25">
      <c r="A385" t="s">
        <v>9407</v>
      </c>
      <c r="B385" s="244" t="str" cm="1">
        <f t="array" ref="B385">IF(ROW() &lt; ROW(INDEX(initialConditions[experiment_ID],ROWS(initialConditions[experiment_ID]))), COUNTIF(INDEX(initialConditions[experiment_ID],1):initialConditions[[#This Row],[experiment_ID]],initialConditions[[#This Row],[experiment_ID]]), "")</f>
        <v/>
      </c>
      <c r="D385" s="13" t="s">
        <v>8739</v>
      </c>
      <c r="E385" s="13" t="s">
        <v>2502</v>
      </c>
      <c r="F385" s="13"/>
      <c r="G385" s="13"/>
      <c r="H385" s="13" t="s">
        <v>2502</v>
      </c>
      <c r="I385" s="13"/>
      <c r="J385" s="13" t="s">
        <v>9419</v>
      </c>
      <c r="K385" s="13"/>
      <c r="L385" s="13"/>
      <c r="M385" s="13" t="s">
        <v>2502</v>
      </c>
      <c r="N385" s="13"/>
      <c r="O385" s="13" t="s">
        <v>2502</v>
      </c>
      <c r="P385" s="13"/>
      <c r="Q385" s="13"/>
    </row>
    <row r="386" spans="1:17" x14ac:dyDescent="0.25">
      <c r="A386" t="s">
        <v>9407</v>
      </c>
      <c r="B386" s="244" t="str" cm="1">
        <f t="array" ref="B386">IF(ROW() &lt; ROW(INDEX(initialConditions[experiment_ID],ROWS(initialConditions[experiment_ID]))), COUNTIF(INDEX(initialConditions[experiment_ID],1):initialConditions[[#This Row],[experiment_ID]],initialConditions[[#This Row],[experiment_ID]]), "")</f>
        <v/>
      </c>
      <c r="D386" s="13" t="s">
        <v>8739</v>
      </c>
      <c r="E386" s="13" t="s">
        <v>2502</v>
      </c>
      <c r="F386" s="13"/>
      <c r="G386" s="13"/>
      <c r="H386" s="13" t="s">
        <v>2502</v>
      </c>
      <c r="I386" s="13"/>
      <c r="J386" s="13" t="s">
        <v>9420</v>
      </c>
      <c r="K386" s="13"/>
      <c r="L386" s="13"/>
      <c r="M386" s="13" t="s">
        <v>2502</v>
      </c>
      <c r="N386" s="13"/>
      <c r="O386" s="13" t="s">
        <v>2502</v>
      </c>
      <c r="P386" s="13"/>
      <c r="Q386" s="13"/>
    </row>
    <row r="387" spans="1:17" x14ac:dyDescent="0.25">
      <c r="A387" t="s">
        <v>9407</v>
      </c>
      <c r="B387" s="244" t="str" cm="1">
        <f t="array" ref="B387">IF(ROW() &lt; ROW(INDEX(initialConditions[experiment_ID],ROWS(initialConditions[experiment_ID]))), COUNTIF(INDEX(initialConditions[experiment_ID],1):initialConditions[[#This Row],[experiment_ID]],initialConditions[[#This Row],[experiment_ID]]), "")</f>
        <v/>
      </c>
      <c r="D387" s="13" t="s">
        <v>8739</v>
      </c>
      <c r="E387" s="13" t="s">
        <v>2502</v>
      </c>
      <c r="F387" s="13"/>
      <c r="G387" s="13"/>
      <c r="H387" s="13" t="s">
        <v>2502</v>
      </c>
      <c r="I387" s="13"/>
      <c r="J387" s="13" t="s">
        <v>9421</v>
      </c>
      <c r="K387" s="13"/>
      <c r="L387" s="13"/>
      <c r="M387" s="13" t="s">
        <v>2502</v>
      </c>
      <c r="N387" s="13"/>
      <c r="O387" s="13" t="s">
        <v>2502</v>
      </c>
      <c r="P387" s="13"/>
      <c r="Q387" s="13"/>
    </row>
    <row r="388" spans="1:17" x14ac:dyDescent="0.25">
      <c r="A388" t="s">
        <v>9407</v>
      </c>
      <c r="B388" s="244" t="str" cm="1">
        <f t="array" ref="B388">IF(ROW() &lt; ROW(INDEX(initialConditions[experiment_ID],ROWS(initialConditions[experiment_ID]))), COUNTIF(INDEX(initialConditions[experiment_ID],1):initialConditions[[#This Row],[experiment_ID]],initialConditions[[#This Row],[experiment_ID]]), "")</f>
        <v/>
      </c>
      <c r="D388" s="13" t="s">
        <v>8739</v>
      </c>
      <c r="E388" s="13" t="s">
        <v>2502</v>
      </c>
      <c r="F388" s="13"/>
      <c r="G388" s="13"/>
      <c r="H388" s="13" t="s">
        <v>2502</v>
      </c>
      <c r="I388" s="13"/>
      <c r="J388" s="13" t="s">
        <v>9422</v>
      </c>
      <c r="K388" s="13"/>
      <c r="L388" s="13"/>
      <c r="M388" s="13" t="s">
        <v>2502</v>
      </c>
      <c r="N388" s="13"/>
      <c r="O388" s="13" t="s">
        <v>2502</v>
      </c>
      <c r="P388" s="13"/>
      <c r="Q388" s="13"/>
    </row>
    <row r="389" spans="1:17" x14ac:dyDescent="0.25">
      <c r="A389" t="s">
        <v>9408</v>
      </c>
      <c r="B389" s="244" t="str" cm="1">
        <f t="array" ref="B389">IF(ROW() &lt; ROW(INDEX(initialConditions[experiment_ID],ROWS(initialConditions[experiment_ID]))), COUNTIF(INDEX(initialConditions[experiment_ID],1):initialConditions[[#This Row],[experiment_ID]],initialConditions[[#This Row],[experiment_ID]]), "")</f>
        <v/>
      </c>
      <c r="D389" s="13" t="s">
        <v>8740</v>
      </c>
      <c r="E389" s="13" t="s">
        <v>2502</v>
      </c>
      <c r="F389" s="13"/>
      <c r="G389" s="13"/>
      <c r="H389" s="13" t="s">
        <v>2502</v>
      </c>
      <c r="I389" s="13"/>
      <c r="J389" s="13" t="s">
        <v>9419</v>
      </c>
      <c r="K389" s="13"/>
      <c r="L389" s="13"/>
      <c r="M389" s="13" t="s">
        <v>2502</v>
      </c>
      <c r="N389" s="13"/>
      <c r="O389" s="13" t="s">
        <v>2502</v>
      </c>
      <c r="P389" s="13"/>
      <c r="Q389" s="13"/>
    </row>
    <row r="390" spans="1:17" x14ac:dyDescent="0.25">
      <c r="A390" t="s">
        <v>9408</v>
      </c>
      <c r="B390" s="244" t="str" cm="1">
        <f t="array" ref="B390">IF(ROW() &lt; ROW(INDEX(initialConditions[experiment_ID],ROWS(initialConditions[experiment_ID]))), COUNTIF(INDEX(initialConditions[experiment_ID],1):initialConditions[[#This Row],[experiment_ID]],initialConditions[[#This Row],[experiment_ID]]), "")</f>
        <v/>
      </c>
      <c r="D390" s="13" t="s">
        <v>8740</v>
      </c>
      <c r="E390" s="13" t="s">
        <v>2502</v>
      </c>
      <c r="F390" s="13"/>
      <c r="G390" s="13"/>
      <c r="H390" s="13" t="s">
        <v>2502</v>
      </c>
      <c r="I390" s="13"/>
      <c r="J390" s="13" t="s">
        <v>9420</v>
      </c>
      <c r="K390" s="13"/>
      <c r="L390" s="13"/>
      <c r="M390" s="13" t="s">
        <v>2502</v>
      </c>
      <c r="N390" s="13"/>
      <c r="O390" s="13" t="s">
        <v>2502</v>
      </c>
      <c r="P390" s="13"/>
      <c r="Q390" s="13"/>
    </row>
    <row r="391" spans="1:17" x14ac:dyDescent="0.25">
      <c r="A391" t="s">
        <v>9408</v>
      </c>
      <c r="B391" s="244" t="str" cm="1">
        <f t="array" ref="B391">IF(ROW() &lt; ROW(INDEX(initialConditions[experiment_ID],ROWS(initialConditions[experiment_ID]))), COUNTIF(INDEX(initialConditions[experiment_ID],1):initialConditions[[#This Row],[experiment_ID]],initialConditions[[#This Row],[experiment_ID]]), "")</f>
        <v/>
      </c>
      <c r="D391" s="13" t="s">
        <v>8740</v>
      </c>
      <c r="E391" s="13" t="s">
        <v>2502</v>
      </c>
      <c r="F391" s="13"/>
      <c r="G391" s="13"/>
      <c r="H391" s="13" t="s">
        <v>2502</v>
      </c>
      <c r="I391" s="13"/>
      <c r="J391" s="13" t="s">
        <v>9421</v>
      </c>
      <c r="K391" s="13"/>
      <c r="L391" s="13"/>
      <c r="M391" s="13" t="s">
        <v>2502</v>
      </c>
      <c r="N391" s="13"/>
      <c r="O391" s="13" t="s">
        <v>2502</v>
      </c>
      <c r="P391" s="13"/>
      <c r="Q391" s="13"/>
    </row>
    <row r="392" spans="1:17" x14ac:dyDescent="0.25">
      <c r="A392" t="s">
        <v>9408</v>
      </c>
      <c r="B392" s="244" t="str" cm="1">
        <f t="array" ref="B392">IF(ROW() &lt; ROW(INDEX(initialConditions[experiment_ID],ROWS(initialConditions[experiment_ID]))), COUNTIF(INDEX(initialConditions[experiment_ID],1):initialConditions[[#This Row],[experiment_ID]],initialConditions[[#This Row],[experiment_ID]]), "")</f>
        <v/>
      </c>
      <c r="D392" s="13" t="s">
        <v>8740</v>
      </c>
      <c r="E392" s="13" t="s">
        <v>2502</v>
      </c>
      <c r="F392" s="13"/>
      <c r="G392" s="13"/>
      <c r="H392" s="13" t="s">
        <v>2502</v>
      </c>
      <c r="I392" s="13"/>
      <c r="J392" s="13" t="s">
        <v>9422</v>
      </c>
      <c r="K392" s="13"/>
      <c r="L392" s="13"/>
      <c r="M392" s="13" t="s">
        <v>2502</v>
      </c>
      <c r="N392" s="13"/>
      <c r="O392" s="13" t="s">
        <v>2502</v>
      </c>
      <c r="P392" s="13"/>
      <c r="Q392" s="13"/>
    </row>
    <row r="393" spans="1:17" x14ac:dyDescent="0.25">
      <c r="A393" t="s">
        <v>9409</v>
      </c>
      <c r="B393" s="244" t="str" cm="1">
        <f t="array" ref="B393">IF(ROW() &lt; ROW(INDEX(initialConditions[experiment_ID],ROWS(initialConditions[experiment_ID]))), COUNTIF(INDEX(initialConditions[experiment_ID],1):initialConditions[[#This Row],[experiment_ID]],initialConditions[[#This Row],[experiment_ID]]), "")</f>
        <v/>
      </c>
      <c r="D393" s="13" t="s">
        <v>8740</v>
      </c>
      <c r="E393" s="13" t="s">
        <v>2502</v>
      </c>
      <c r="F393" s="13"/>
      <c r="G393" s="13"/>
      <c r="H393" s="13" t="s">
        <v>2502</v>
      </c>
      <c r="I393" s="13"/>
      <c r="J393" s="13" t="s">
        <v>9419</v>
      </c>
      <c r="K393" s="13"/>
      <c r="L393" s="13"/>
      <c r="M393" s="13" t="s">
        <v>2502</v>
      </c>
      <c r="N393" s="13"/>
      <c r="O393" s="13" t="s">
        <v>2502</v>
      </c>
      <c r="P393" s="13"/>
      <c r="Q393" s="13"/>
    </row>
    <row r="394" spans="1:17" x14ac:dyDescent="0.25">
      <c r="A394" t="s">
        <v>9409</v>
      </c>
      <c r="B394" s="244" t="str" cm="1">
        <f t="array" ref="B394">IF(ROW() &lt; ROW(INDEX(initialConditions[experiment_ID],ROWS(initialConditions[experiment_ID]))), COUNTIF(INDEX(initialConditions[experiment_ID],1):initialConditions[[#This Row],[experiment_ID]],initialConditions[[#This Row],[experiment_ID]]), "")</f>
        <v/>
      </c>
      <c r="D394" s="13" t="s">
        <v>8740</v>
      </c>
      <c r="E394" s="13" t="s">
        <v>2502</v>
      </c>
      <c r="F394" s="13"/>
      <c r="G394" s="13"/>
      <c r="H394" s="13" t="s">
        <v>2502</v>
      </c>
      <c r="I394" s="13"/>
      <c r="J394" s="13" t="s">
        <v>9420</v>
      </c>
      <c r="K394" s="13"/>
      <c r="L394" s="13"/>
      <c r="M394" s="13" t="s">
        <v>2502</v>
      </c>
      <c r="N394" s="13"/>
      <c r="O394" s="13" t="s">
        <v>2502</v>
      </c>
      <c r="P394" s="13"/>
      <c r="Q394" s="13"/>
    </row>
    <row r="395" spans="1:17" x14ac:dyDescent="0.25">
      <c r="A395" t="s">
        <v>9409</v>
      </c>
      <c r="B395" s="244" t="str" cm="1">
        <f t="array" ref="B395">IF(ROW() &lt; ROW(INDEX(initialConditions[experiment_ID],ROWS(initialConditions[experiment_ID]))), COUNTIF(INDEX(initialConditions[experiment_ID],1):initialConditions[[#This Row],[experiment_ID]],initialConditions[[#This Row],[experiment_ID]]), "")</f>
        <v/>
      </c>
      <c r="D395" s="13" t="s">
        <v>8740</v>
      </c>
      <c r="E395" s="13" t="s">
        <v>2502</v>
      </c>
      <c r="F395" s="13"/>
      <c r="G395" s="13"/>
      <c r="H395" s="13" t="s">
        <v>2502</v>
      </c>
      <c r="I395" s="13"/>
      <c r="J395" s="13" t="s">
        <v>9421</v>
      </c>
      <c r="K395" s="13"/>
      <c r="L395" s="13"/>
      <c r="M395" s="13" t="s">
        <v>2502</v>
      </c>
      <c r="N395" s="13"/>
      <c r="O395" s="13" t="s">
        <v>2502</v>
      </c>
      <c r="P395" s="13"/>
      <c r="Q395" s="13"/>
    </row>
    <row r="396" spans="1:17" x14ac:dyDescent="0.25">
      <c r="A396" t="s">
        <v>9409</v>
      </c>
      <c r="B396" s="244" t="str" cm="1">
        <f t="array" ref="B396">IF(ROW() &lt; ROW(INDEX(initialConditions[experiment_ID],ROWS(initialConditions[experiment_ID]))), COUNTIF(INDEX(initialConditions[experiment_ID],1):initialConditions[[#This Row],[experiment_ID]],initialConditions[[#This Row],[experiment_ID]]), "")</f>
        <v/>
      </c>
      <c r="D396" s="13" t="s">
        <v>8740</v>
      </c>
      <c r="E396" s="13" t="s">
        <v>2502</v>
      </c>
      <c r="F396" s="13"/>
      <c r="G396" s="13"/>
      <c r="H396" s="13" t="s">
        <v>2502</v>
      </c>
      <c r="I396" s="13"/>
      <c r="J396" s="13" t="s">
        <v>9422</v>
      </c>
      <c r="K396" s="13"/>
      <c r="L396" s="13"/>
      <c r="M396" s="13" t="s">
        <v>2502</v>
      </c>
      <c r="N396" s="13"/>
      <c r="O396" s="13" t="s">
        <v>2502</v>
      </c>
      <c r="P396" s="13"/>
      <c r="Q396" s="13"/>
    </row>
    <row r="397" spans="1:17" x14ac:dyDescent="0.25">
      <c r="A397" t="s">
        <v>9410</v>
      </c>
      <c r="B397" s="244" t="str" cm="1">
        <f t="array" ref="B397">IF(ROW() &lt; ROW(INDEX(initialConditions[experiment_ID],ROWS(initialConditions[experiment_ID]))), COUNTIF(INDEX(initialConditions[experiment_ID],1):initialConditions[[#This Row],[experiment_ID]],initialConditions[[#This Row],[experiment_ID]]), "")</f>
        <v/>
      </c>
      <c r="D397" s="13" t="s">
        <v>8740</v>
      </c>
      <c r="E397" s="13" t="s">
        <v>2502</v>
      </c>
      <c r="F397" s="13"/>
      <c r="G397" s="13"/>
      <c r="H397" s="13" t="s">
        <v>2502</v>
      </c>
      <c r="I397" s="13"/>
      <c r="J397" s="13" t="s">
        <v>9419</v>
      </c>
      <c r="K397" s="13"/>
      <c r="L397" s="13"/>
      <c r="M397" s="13" t="s">
        <v>2502</v>
      </c>
      <c r="N397" s="13"/>
      <c r="O397" s="13" t="s">
        <v>2502</v>
      </c>
      <c r="P397" s="13"/>
      <c r="Q397" s="13"/>
    </row>
    <row r="398" spans="1:17" x14ac:dyDescent="0.25">
      <c r="A398" t="s">
        <v>9410</v>
      </c>
      <c r="B398" s="244" t="str" cm="1">
        <f t="array" ref="B398">IF(ROW() &lt; ROW(INDEX(initialConditions[experiment_ID],ROWS(initialConditions[experiment_ID]))), COUNTIF(INDEX(initialConditions[experiment_ID],1):initialConditions[[#This Row],[experiment_ID]],initialConditions[[#This Row],[experiment_ID]]), "")</f>
        <v/>
      </c>
      <c r="D398" s="13" t="s">
        <v>8740</v>
      </c>
      <c r="E398" s="13" t="s">
        <v>2502</v>
      </c>
      <c r="F398" s="13"/>
      <c r="G398" s="13"/>
      <c r="H398" s="13" t="s">
        <v>2502</v>
      </c>
      <c r="I398" s="13"/>
      <c r="J398" s="13" t="s">
        <v>9420</v>
      </c>
      <c r="K398" s="13"/>
      <c r="L398" s="13"/>
      <c r="M398" s="13" t="s">
        <v>2502</v>
      </c>
      <c r="N398" s="13"/>
      <c r="O398" s="13" t="s">
        <v>2502</v>
      </c>
      <c r="P398" s="13"/>
      <c r="Q398" s="13"/>
    </row>
    <row r="399" spans="1:17" x14ac:dyDescent="0.25">
      <c r="A399" t="s">
        <v>9410</v>
      </c>
      <c r="B399" s="244" t="str" cm="1">
        <f t="array" ref="B399">IF(ROW() &lt; ROW(INDEX(initialConditions[experiment_ID],ROWS(initialConditions[experiment_ID]))), COUNTIF(INDEX(initialConditions[experiment_ID],1):initialConditions[[#This Row],[experiment_ID]],initialConditions[[#This Row],[experiment_ID]]), "")</f>
        <v/>
      </c>
      <c r="D399" s="13" t="s">
        <v>8740</v>
      </c>
      <c r="E399" s="13" t="s">
        <v>2502</v>
      </c>
      <c r="F399" s="13"/>
      <c r="G399" s="13"/>
      <c r="H399" s="13" t="s">
        <v>2502</v>
      </c>
      <c r="I399" s="13"/>
      <c r="J399" s="13" t="s">
        <v>9421</v>
      </c>
      <c r="K399" s="13"/>
      <c r="L399" s="13"/>
      <c r="M399" s="13" t="s">
        <v>2502</v>
      </c>
      <c r="N399" s="13"/>
      <c r="O399" s="13" t="s">
        <v>2502</v>
      </c>
      <c r="P399" s="13"/>
      <c r="Q399" s="13"/>
    </row>
    <row r="400" spans="1:17" x14ac:dyDescent="0.25">
      <c r="A400" t="s">
        <v>9410</v>
      </c>
      <c r="B400" s="244" t="str" cm="1">
        <f t="array" ref="B400">IF(ROW() &lt; ROW(INDEX(initialConditions[experiment_ID],ROWS(initialConditions[experiment_ID]))), COUNTIF(INDEX(initialConditions[experiment_ID],1):initialConditions[[#This Row],[experiment_ID]],initialConditions[[#This Row],[experiment_ID]]), "")</f>
        <v/>
      </c>
      <c r="D400" s="13" t="s">
        <v>8740</v>
      </c>
      <c r="E400" s="13" t="s">
        <v>2502</v>
      </c>
      <c r="F400" s="13"/>
      <c r="G400" s="13"/>
      <c r="H400" s="13" t="s">
        <v>2502</v>
      </c>
      <c r="I400" s="13"/>
      <c r="J400" s="13" t="s">
        <v>9422</v>
      </c>
      <c r="K400" s="13"/>
      <c r="L400" s="13"/>
      <c r="M400" s="13" t="s">
        <v>2502</v>
      </c>
      <c r="N400" s="13"/>
      <c r="O400" s="13" t="s">
        <v>2502</v>
      </c>
      <c r="P400" s="13"/>
      <c r="Q400" s="13"/>
    </row>
    <row r="401" spans="1:17" x14ac:dyDescent="0.25">
      <c r="A401" t="s">
        <v>9411</v>
      </c>
      <c r="B401" s="244" t="str" cm="1">
        <f t="array" ref="B401">IF(ROW() &lt; ROW(INDEX(initialConditions[experiment_ID],ROWS(initialConditions[experiment_ID]))), COUNTIF(INDEX(initialConditions[experiment_ID],1):initialConditions[[#This Row],[experiment_ID]],initialConditions[[#This Row],[experiment_ID]]), "")</f>
        <v/>
      </c>
      <c r="D401" s="13" t="s">
        <v>8740</v>
      </c>
      <c r="E401" s="13" t="s">
        <v>2502</v>
      </c>
      <c r="F401" s="13"/>
      <c r="G401" s="13"/>
      <c r="H401" s="13" t="s">
        <v>2502</v>
      </c>
      <c r="I401" s="13"/>
      <c r="J401" s="13" t="s">
        <v>9419</v>
      </c>
      <c r="K401" s="13"/>
      <c r="L401" s="13"/>
      <c r="M401" s="13" t="s">
        <v>2502</v>
      </c>
      <c r="N401" s="13"/>
      <c r="O401" s="13" t="s">
        <v>2502</v>
      </c>
      <c r="P401" s="13"/>
      <c r="Q401" s="13"/>
    </row>
    <row r="402" spans="1:17" x14ac:dyDescent="0.25">
      <c r="A402" t="s">
        <v>9411</v>
      </c>
      <c r="B402" s="244" t="str" cm="1">
        <f t="array" ref="B402">IF(ROW() &lt; ROW(INDEX(initialConditions[experiment_ID],ROWS(initialConditions[experiment_ID]))), COUNTIF(INDEX(initialConditions[experiment_ID],1):initialConditions[[#This Row],[experiment_ID]],initialConditions[[#This Row],[experiment_ID]]), "")</f>
        <v/>
      </c>
      <c r="D402" s="13" t="s">
        <v>8740</v>
      </c>
      <c r="E402" s="13" t="s">
        <v>2502</v>
      </c>
      <c r="F402" s="13"/>
      <c r="G402" s="13"/>
      <c r="H402" s="13" t="s">
        <v>2502</v>
      </c>
      <c r="I402" s="13"/>
      <c r="J402" s="13" t="s">
        <v>9420</v>
      </c>
      <c r="K402" s="13"/>
      <c r="L402" s="13"/>
      <c r="M402" s="13" t="s">
        <v>2502</v>
      </c>
      <c r="N402" s="13"/>
      <c r="O402" s="13" t="s">
        <v>2502</v>
      </c>
      <c r="P402" s="13"/>
      <c r="Q402" s="13"/>
    </row>
    <row r="403" spans="1:17" x14ac:dyDescent="0.25">
      <c r="A403" t="s">
        <v>9411</v>
      </c>
      <c r="B403" s="244" t="str" cm="1">
        <f t="array" ref="B403">IF(ROW() &lt; ROW(INDEX(initialConditions[experiment_ID],ROWS(initialConditions[experiment_ID]))), COUNTIF(INDEX(initialConditions[experiment_ID],1):initialConditions[[#This Row],[experiment_ID]],initialConditions[[#This Row],[experiment_ID]]), "")</f>
        <v/>
      </c>
      <c r="D403" s="13" t="s">
        <v>8740</v>
      </c>
      <c r="E403" s="13" t="s">
        <v>2502</v>
      </c>
      <c r="F403" s="13"/>
      <c r="G403" s="13"/>
      <c r="H403" s="13" t="s">
        <v>2502</v>
      </c>
      <c r="I403" s="13"/>
      <c r="J403" s="13" t="s">
        <v>9421</v>
      </c>
      <c r="K403" s="13"/>
      <c r="L403" s="13"/>
      <c r="M403" s="13" t="s">
        <v>2502</v>
      </c>
      <c r="N403" s="13"/>
      <c r="O403" s="13" t="s">
        <v>2502</v>
      </c>
      <c r="P403" s="13"/>
      <c r="Q403" s="13"/>
    </row>
    <row r="404" spans="1:17" x14ac:dyDescent="0.25">
      <c r="A404" t="s">
        <v>9411</v>
      </c>
      <c r="B404" s="244" t="str" cm="1">
        <f t="array" ref="B404">IF(ROW() &lt; ROW(INDEX(initialConditions[experiment_ID],ROWS(initialConditions[experiment_ID]))), COUNTIF(INDEX(initialConditions[experiment_ID],1):initialConditions[[#This Row],[experiment_ID]],initialConditions[[#This Row],[experiment_ID]]), "")</f>
        <v/>
      </c>
      <c r="D404" s="13" t="s">
        <v>8740</v>
      </c>
      <c r="E404" s="13" t="s">
        <v>2502</v>
      </c>
      <c r="F404" s="13"/>
      <c r="G404" s="13"/>
      <c r="H404" s="13" t="s">
        <v>2502</v>
      </c>
      <c r="I404" s="13"/>
      <c r="J404" s="13" t="s">
        <v>9422</v>
      </c>
      <c r="K404" s="13"/>
      <c r="L404" s="13"/>
      <c r="M404" s="13" t="s">
        <v>2502</v>
      </c>
      <c r="N404" s="13"/>
      <c r="O404" s="13" t="s">
        <v>2502</v>
      </c>
      <c r="P404" s="13"/>
      <c r="Q404" s="13"/>
    </row>
    <row r="405" spans="1:17" x14ac:dyDescent="0.25">
      <c r="A405" t="s">
        <v>9412</v>
      </c>
      <c r="B405" s="244" t="str" cm="1">
        <f t="array" ref="B405">IF(ROW() &lt; ROW(INDEX(initialConditions[experiment_ID],ROWS(initialConditions[experiment_ID]))), COUNTIF(INDEX(initialConditions[experiment_ID],1):initialConditions[[#This Row],[experiment_ID]],initialConditions[[#This Row],[experiment_ID]]), "")</f>
        <v/>
      </c>
      <c r="D405" s="13" t="s">
        <v>8739</v>
      </c>
      <c r="E405" s="13" t="s">
        <v>2502</v>
      </c>
      <c r="F405" s="13"/>
      <c r="G405" s="13"/>
      <c r="H405" s="13" t="s">
        <v>2502</v>
      </c>
      <c r="I405" s="13"/>
      <c r="J405" s="13" t="s">
        <v>9419</v>
      </c>
      <c r="K405" s="13"/>
      <c r="L405" s="13"/>
      <c r="M405" s="13" t="s">
        <v>2502</v>
      </c>
      <c r="N405" s="13"/>
      <c r="O405" s="13" t="s">
        <v>2502</v>
      </c>
      <c r="P405" s="13"/>
      <c r="Q405" s="13"/>
    </row>
    <row r="406" spans="1:17" x14ac:dyDescent="0.25">
      <c r="A406" t="s">
        <v>9412</v>
      </c>
      <c r="B406" s="244" t="str" cm="1">
        <f t="array" ref="B406">IF(ROW() &lt; ROW(INDEX(initialConditions[experiment_ID],ROWS(initialConditions[experiment_ID]))), COUNTIF(INDEX(initialConditions[experiment_ID],1):initialConditions[[#This Row],[experiment_ID]],initialConditions[[#This Row],[experiment_ID]]), "")</f>
        <v/>
      </c>
      <c r="D406" s="13" t="s">
        <v>8739</v>
      </c>
      <c r="E406" s="13" t="s">
        <v>2502</v>
      </c>
      <c r="F406" s="13"/>
      <c r="G406" s="13"/>
      <c r="H406" s="13" t="s">
        <v>2502</v>
      </c>
      <c r="I406" s="13"/>
      <c r="J406" s="13" t="s">
        <v>9420</v>
      </c>
      <c r="K406" s="13"/>
      <c r="L406" s="13"/>
      <c r="M406" s="13" t="s">
        <v>2502</v>
      </c>
      <c r="N406" s="13"/>
      <c r="O406" s="13" t="s">
        <v>2502</v>
      </c>
      <c r="P406" s="13"/>
      <c r="Q406" s="13"/>
    </row>
    <row r="407" spans="1:17" x14ac:dyDescent="0.25">
      <c r="A407" t="s">
        <v>9412</v>
      </c>
      <c r="B407" s="244" t="str" cm="1">
        <f t="array" ref="B407">IF(ROW() &lt; ROW(INDEX(initialConditions[experiment_ID],ROWS(initialConditions[experiment_ID]))), COUNTIF(INDEX(initialConditions[experiment_ID],1):initialConditions[[#This Row],[experiment_ID]],initialConditions[[#This Row],[experiment_ID]]), "")</f>
        <v/>
      </c>
      <c r="D407" s="13" t="s">
        <v>8739</v>
      </c>
      <c r="E407" s="13" t="s">
        <v>2502</v>
      </c>
      <c r="F407" s="13"/>
      <c r="G407" s="13"/>
      <c r="H407" s="13" t="s">
        <v>2502</v>
      </c>
      <c r="I407" s="13"/>
      <c r="J407" s="13" t="s">
        <v>9421</v>
      </c>
      <c r="K407" s="13"/>
      <c r="L407" s="13"/>
      <c r="M407" s="13" t="s">
        <v>2502</v>
      </c>
      <c r="N407" s="13"/>
      <c r="O407" s="13" t="s">
        <v>2502</v>
      </c>
      <c r="P407" s="13"/>
      <c r="Q407" s="13"/>
    </row>
    <row r="408" spans="1:17" x14ac:dyDescent="0.25">
      <c r="A408" t="s">
        <v>9412</v>
      </c>
      <c r="B408" s="244" t="str" cm="1">
        <f t="array" ref="B408">IF(ROW() &lt; ROW(INDEX(initialConditions[experiment_ID],ROWS(initialConditions[experiment_ID]))), COUNTIF(INDEX(initialConditions[experiment_ID],1):initialConditions[[#This Row],[experiment_ID]],initialConditions[[#This Row],[experiment_ID]]), "")</f>
        <v/>
      </c>
      <c r="D408" s="13" t="s">
        <v>8739</v>
      </c>
      <c r="E408" s="13" t="s">
        <v>2502</v>
      </c>
      <c r="F408" s="13"/>
      <c r="G408" s="13"/>
      <c r="H408" s="13" t="s">
        <v>2502</v>
      </c>
      <c r="I408" s="13"/>
      <c r="J408" s="13" t="s">
        <v>9422</v>
      </c>
      <c r="K408" s="13"/>
      <c r="L408" s="13"/>
      <c r="M408" s="13" t="s">
        <v>2502</v>
      </c>
      <c r="N408" s="13"/>
      <c r="O408" s="13" t="s">
        <v>2502</v>
      </c>
      <c r="P408" s="13"/>
      <c r="Q408" s="13"/>
    </row>
    <row r="409" spans="1:17" x14ac:dyDescent="0.25">
      <c r="A409" t="s">
        <v>9413</v>
      </c>
      <c r="B409" s="244" t="str" cm="1">
        <f t="array" ref="B409">IF(ROW() &lt; ROW(INDEX(initialConditions[experiment_ID],ROWS(initialConditions[experiment_ID]))), COUNTIF(INDEX(initialConditions[experiment_ID],1):initialConditions[[#This Row],[experiment_ID]],initialConditions[[#This Row],[experiment_ID]]), "")</f>
        <v/>
      </c>
      <c r="D409" s="13" t="s">
        <v>8739</v>
      </c>
      <c r="E409" s="13" t="s">
        <v>2502</v>
      </c>
      <c r="F409" s="13"/>
      <c r="G409" s="13"/>
      <c r="H409" s="13" t="s">
        <v>2502</v>
      </c>
      <c r="I409" s="13"/>
      <c r="J409" s="13" t="s">
        <v>9419</v>
      </c>
      <c r="K409" s="13"/>
      <c r="L409" s="13"/>
      <c r="M409" s="13" t="s">
        <v>2502</v>
      </c>
      <c r="N409" s="13"/>
      <c r="O409" s="13" t="s">
        <v>2502</v>
      </c>
      <c r="P409" s="13"/>
      <c r="Q409" s="13"/>
    </row>
    <row r="410" spans="1:17" x14ac:dyDescent="0.25">
      <c r="A410" t="s">
        <v>9413</v>
      </c>
      <c r="B410" s="244" t="str" cm="1">
        <f t="array" ref="B410">IF(ROW() &lt; ROW(INDEX(initialConditions[experiment_ID],ROWS(initialConditions[experiment_ID]))), COUNTIF(INDEX(initialConditions[experiment_ID],1):initialConditions[[#This Row],[experiment_ID]],initialConditions[[#This Row],[experiment_ID]]), "")</f>
        <v/>
      </c>
      <c r="D410" s="13" t="s">
        <v>8739</v>
      </c>
      <c r="E410" s="13" t="s">
        <v>2502</v>
      </c>
      <c r="F410" s="13"/>
      <c r="G410" s="13"/>
      <c r="H410" s="13" t="s">
        <v>2502</v>
      </c>
      <c r="I410" s="13"/>
      <c r="J410" s="13" t="s">
        <v>9420</v>
      </c>
      <c r="K410" s="13"/>
      <c r="L410" s="13"/>
      <c r="M410" s="13" t="s">
        <v>2502</v>
      </c>
      <c r="N410" s="13"/>
      <c r="O410" s="13" t="s">
        <v>2502</v>
      </c>
      <c r="P410" s="13"/>
      <c r="Q410" s="13"/>
    </row>
    <row r="411" spans="1:17" x14ac:dyDescent="0.25">
      <c r="A411" t="s">
        <v>9413</v>
      </c>
      <c r="B411" s="244" t="str" cm="1">
        <f t="array" ref="B411">IF(ROW() &lt; ROW(INDEX(initialConditions[experiment_ID],ROWS(initialConditions[experiment_ID]))), COUNTIF(INDEX(initialConditions[experiment_ID],1):initialConditions[[#This Row],[experiment_ID]],initialConditions[[#This Row],[experiment_ID]]), "")</f>
        <v/>
      </c>
      <c r="D411" s="13" t="s">
        <v>8739</v>
      </c>
      <c r="E411" s="13" t="s">
        <v>2502</v>
      </c>
      <c r="F411" s="13"/>
      <c r="G411" s="13"/>
      <c r="H411" s="13" t="s">
        <v>2502</v>
      </c>
      <c r="I411" s="13"/>
      <c r="J411" s="13" t="s">
        <v>9421</v>
      </c>
      <c r="K411" s="13"/>
      <c r="L411" s="13"/>
      <c r="M411" s="13" t="s">
        <v>2502</v>
      </c>
      <c r="N411" s="13"/>
      <c r="O411" s="13" t="s">
        <v>2502</v>
      </c>
      <c r="P411" s="13"/>
      <c r="Q411" s="13"/>
    </row>
    <row r="412" spans="1:17" x14ac:dyDescent="0.25">
      <c r="A412" t="s">
        <v>9413</v>
      </c>
      <c r="B412" s="244" t="str" cm="1">
        <f t="array" ref="B412">IF(ROW() &lt; ROW(INDEX(initialConditions[experiment_ID],ROWS(initialConditions[experiment_ID]))), COUNTIF(INDEX(initialConditions[experiment_ID],1):initialConditions[[#This Row],[experiment_ID]],initialConditions[[#This Row],[experiment_ID]]), "")</f>
        <v/>
      </c>
      <c r="D412" s="13" t="s">
        <v>8739</v>
      </c>
      <c r="E412" s="13" t="s">
        <v>2502</v>
      </c>
      <c r="F412" s="13"/>
      <c r="G412" s="13"/>
      <c r="H412" s="13" t="s">
        <v>2502</v>
      </c>
      <c r="I412" s="13"/>
      <c r="J412" s="13" t="s">
        <v>9422</v>
      </c>
      <c r="K412" s="13"/>
      <c r="L412" s="13"/>
      <c r="M412" s="13" t="s">
        <v>2502</v>
      </c>
      <c r="N412" s="13"/>
      <c r="O412" s="13" t="s">
        <v>2502</v>
      </c>
      <c r="P412" s="13"/>
      <c r="Q412" s="13"/>
    </row>
    <row r="413" spans="1:17" x14ac:dyDescent="0.25">
      <c r="A413" t="s">
        <v>9423</v>
      </c>
      <c r="B413" s="244" t="str" cm="1">
        <f t="array" ref="B413">IF(ROW() &lt; ROW(INDEX(initialConditions[experiment_ID],ROWS(initialConditions[experiment_ID]))), COUNTIF(INDEX(initialConditions[experiment_ID],1):initialConditions[[#This Row],[experiment_ID]],initialConditions[[#This Row],[experiment_ID]]), "")</f>
        <v/>
      </c>
      <c r="C413" t="s">
        <v>9427</v>
      </c>
      <c r="D413" s="13" t="s">
        <v>8766</v>
      </c>
      <c r="E413" s="13" t="s">
        <v>2502</v>
      </c>
      <c r="F413" s="13"/>
      <c r="G413" s="13"/>
      <c r="H413" s="13" t="s">
        <v>2502</v>
      </c>
      <c r="I413" s="13" t="s">
        <v>9433</v>
      </c>
      <c r="J413" s="13" t="s">
        <v>2502</v>
      </c>
      <c r="K413" s="13"/>
      <c r="L413" s="13"/>
      <c r="M413" s="13"/>
      <c r="N413" s="13"/>
      <c r="O413" s="13" t="s">
        <v>2502</v>
      </c>
      <c r="P413" s="13"/>
      <c r="Q413" s="13"/>
    </row>
    <row r="414" spans="1:17" x14ac:dyDescent="0.25">
      <c r="A414" t="s">
        <v>9423</v>
      </c>
      <c r="B414" s="244" t="str" cm="1">
        <f t="array" ref="B414">IF(ROW() &lt; ROW(INDEX(initialConditions[experiment_ID],ROWS(initialConditions[experiment_ID]))), COUNTIF(INDEX(initialConditions[experiment_ID],1):initialConditions[[#This Row],[experiment_ID]],initialConditions[[#This Row],[experiment_ID]]), "")</f>
        <v/>
      </c>
      <c r="C414" t="s">
        <v>9428</v>
      </c>
      <c r="D414" s="13" t="s">
        <v>8766</v>
      </c>
      <c r="E414" s="13" t="s">
        <v>2502</v>
      </c>
      <c r="F414" s="13"/>
      <c r="G414" s="13"/>
      <c r="H414" s="13" t="s">
        <v>2502</v>
      </c>
      <c r="I414" s="13" t="s">
        <v>9434</v>
      </c>
      <c r="J414" s="13" t="s">
        <v>2502</v>
      </c>
      <c r="K414" s="13"/>
      <c r="L414" s="13"/>
      <c r="M414" s="13"/>
      <c r="N414" s="13"/>
      <c r="O414" s="13" t="s">
        <v>2502</v>
      </c>
      <c r="P414" s="13"/>
      <c r="Q414" s="13"/>
    </row>
    <row r="415" spans="1:17" x14ac:dyDescent="0.25">
      <c r="A415" t="s">
        <v>9423</v>
      </c>
      <c r="B415" s="244" t="str" cm="1">
        <f t="array" ref="B415">IF(ROW() &lt; ROW(INDEX(initialConditions[experiment_ID],ROWS(initialConditions[experiment_ID]))), COUNTIF(INDEX(initialConditions[experiment_ID],1):initialConditions[[#This Row],[experiment_ID]],initialConditions[[#This Row],[experiment_ID]]), "")</f>
        <v/>
      </c>
      <c r="C415" t="s">
        <v>9429</v>
      </c>
      <c r="D415" s="13" t="s">
        <v>8766</v>
      </c>
      <c r="E415" s="13" t="s">
        <v>2502</v>
      </c>
      <c r="F415" s="13"/>
      <c r="G415" s="13"/>
      <c r="H415" s="13" t="s">
        <v>2502</v>
      </c>
      <c r="I415" s="13" t="s">
        <v>9435</v>
      </c>
      <c r="J415" s="13" t="s">
        <v>2502</v>
      </c>
      <c r="K415" s="13"/>
      <c r="L415" s="13"/>
      <c r="M415" s="13"/>
      <c r="N415" s="13"/>
      <c r="O415" s="13" t="s">
        <v>2502</v>
      </c>
      <c r="P415" s="13"/>
      <c r="Q415" s="13"/>
    </row>
    <row r="416" spans="1:17" x14ac:dyDescent="0.25">
      <c r="A416" t="s">
        <v>9423</v>
      </c>
      <c r="B416" s="244" t="str" cm="1">
        <f t="array" ref="B416">IF(ROW() &lt; ROW(INDEX(initialConditions[experiment_ID],ROWS(initialConditions[experiment_ID]))), COUNTIF(INDEX(initialConditions[experiment_ID],1):initialConditions[[#This Row],[experiment_ID]],initialConditions[[#This Row],[experiment_ID]]), "")</f>
        <v/>
      </c>
      <c r="C416" t="s">
        <v>9430</v>
      </c>
      <c r="D416" s="13" t="s">
        <v>8766</v>
      </c>
      <c r="E416" s="13" t="s">
        <v>2502</v>
      </c>
      <c r="F416" s="13"/>
      <c r="G416" s="13"/>
      <c r="H416" s="13" t="s">
        <v>2502</v>
      </c>
      <c r="I416" s="13" t="s">
        <v>9436</v>
      </c>
      <c r="J416" s="13" t="s">
        <v>2502</v>
      </c>
      <c r="K416" s="13"/>
      <c r="L416" s="13"/>
      <c r="M416" s="13"/>
      <c r="N416" s="13"/>
      <c r="O416" s="13" t="s">
        <v>2502</v>
      </c>
      <c r="P416" s="13"/>
      <c r="Q416" s="13"/>
    </row>
    <row r="417" spans="1:17" x14ac:dyDescent="0.25">
      <c r="A417" t="s">
        <v>9423</v>
      </c>
      <c r="B417" s="244" t="str" cm="1">
        <f t="array" ref="B417">IF(ROW() &lt; ROW(INDEX(initialConditions[experiment_ID],ROWS(initialConditions[experiment_ID]))), COUNTIF(INDEX(initialConditions[experiment_ID],1):initialConditions[[#This Row],[experiment_ID]],initialConditions[[#This Row],[experiment_ID]]), "")</f>
        <v/>
      </c>
      <c r="C417" t="s">
        <v>9431</v>
      </c>
      <c r="D417" s="13" t="s">
        <v>8766</v>
      </c>
      <c r="E417" s="13" t="s">
        <v>2502</v>
      </c>
      <c r="F417" s="13"/>
      <c r="G417" s="13"/>
      <c r="H417" s="13" t="s">
        <v>2502</v>
      </c>
      <c r="I417" s="13" t="s">
        <v>9432</v>
      </c>
      <c r="J417" s="13" t="s">
        <v>2502</v>
      </c>
      <c r="K417" s="13"/>
      <c r="L417" s="13"/>
      <c r="M417" s="13"/>
      <c r="N417" s="13"/>
      <c r="O417" s="13" t="s">
        <v>2502</v>
      </c>
      <c r="P417" s="13"/>
      <c r="Q417" s="13"/>
    </row>
    <row r="418" spans="1:17" x14ac:dyDescent="0.25">
      <c r="A418" t="s">
        <v>9424</v>
      </c>
      <c r="B418" s="244" t="str" cm="1">
        <f t="array" ref="B418">IF(ROW() &lt; ROW(INDEX(initialConditions[experiment_ID],ROWS(initialConditions[experiment_ID]))), COUNTIF(INDEX(initialConditions[experiment_ID],1):initialConditions[[#This Row],[experiment_ID]],initialConditions[[#This Row],[experiment_ID]]), "")</f>
        <v/>
      </c>
      <c r="C418" t="s">
        <v>9427</v>
      </c>
      <c r="D418" s="13" t="s">
        <v>8766</v>
      </c>
      <c r="E418" s="13" t="s">
        <v>2502</v>
      </c>
      <c r="F418" s="13"/>
      <c r="G418" s="13"/>
      <c r="H418" s="13" t="s">
        <v>2502</v>
      </c>
      <c r="I418" s="13" t="s">
        <v>9433</v>
      </c>
      <c r="J418" s="13" t="s">
        <v>2502</v>
      </c>
      <c r="K418" s="13"/>
      <c r="L418" s="13"/>
      <c r="M418" s="13"/>
      <c r="N418" s="13"/>
      <c r="O418" s="13" t="s">
        <v>2502</v>
      </c>
      <c r="P418" s="13"/>
      <c r="Q418" s="13"/>
    </row>
    <row r="419" spans="1:17" x14ac:dyDescent="0.25">
      <c r="A419" t="s">
        <v>9424</v>
      </c>
      <c r="B419" s="244" t="str" cm="1">
        <f t="array" ref="B419">IF(ROW() &lt; ROW(INDEX(initialConditions[experiment_ID],ROWS(initialConditions[experiment_ID]))), COUNTIF(INDEX(initialConditions[experiment_ID],1):initialConditions[[#This Row],[experiment_ID]],initialConditions[[#This Row],[experiment_ID]]), "")</f>
        <v/>
      </c>
      <c r="C419" t="s">
        <v>9428</v>
      </c>
      <c r="D419" s="13" t="s">
        <v>8766</v>
      </c>
      <c r="E419" s="13" t="s">
        <v>2502</v>
      </c>
      <c r="F419" s="13"/>
      <c r="G419" s="13"/>
      <c r="H419" s="13" t="s">
        <v>2502</v>
      </c>
      <c r="I419" s="13" t="s">
        <v>9434</v>
      </c>
      <c r="J419" s="13" t="s">
        <v>2502</v>
      </c>
      <c r="K419" s="13"/>
      <c r="L419" s="13"/>
      <c r="M419" s="13"/>
      <c r="N419" s="13"/>
      <c r="O419" s="13" t="s">
        <v>2502</v>
      </c>
      <c r="P419" s="13"/>
      <c r="Q419" s="13"/>
    </row>
    <row r="420" spans="1:17" x14ac:dyDescent="0.25">
      <c r="A420" t="s">
        <v>9424</v>
      </c>
      <c r="B420" s="244" t="str" cm="1">
        <f t="array" ref="B420">IF(ROW() &lt; ROW(INDEX(initialConditions[experiment_ID],ROWS(initialConditions[experiment_ID]))), COUNTIF(INDEX(initialConditions[experiment_ID],1):initialConditions[[#This Row],[experiment_ID]],initialConditions[[#This Row],[experiment_ID]]), "")</f>
        <v/>
      </c>
      <c r="C420" t="s">
        <v>9429</v>
      </c>
      <c r="D420" s="13" t="s">
        <v>8766</v>
      </c>
      <c r="E420" s="13" t="s">
        <v>2502</v>
      </c>
      <c r="F420" s="13"/>
      <c r="G420" s="13"/>
      <c r="H420" s="13" t="s">
        <v>2502</v>
      </c>
      <c r="I420" s="13" t="s">
        <v>9435</v>
      </c>
      <c r="J420" s="13" t="s">
        <v>2502</v>
      </c>
      <c r="K420" s="13"/>
      <c r="L420" s="13"/>
      <c r="M420" s="13"/>
      <c r="N420" s="13"/>
      <c r="O420" s="13" t="s">
        <v>2502</v>
      </c>
      <c r="P420" s="13"/>
      <c r="Q420" s="13"/>
    </row>
    <row r="421" spans="1:17" x14ac:dyDescent="0.25">
      <c r="A421" t="s">
        <v>9424</v>
      </c>
      <c r="B421" s="244" t="str" cm="1">
        <f t="array" ref="B421">IF(ROW() &lt; ROW(INDEX(initialConditions[experiment_ID],ROWS(initialConditions[experiment_ID]))), COUNTIF(INDEX(initialConditions[experiment_ID],1):initialConditions[[#This Row],[experiment_ID]],initialConditions[[#This Row],[experiment_ID]]), "")</f>
        <v/>
      </c>
      <c r="C421" t="s">
        <v>9430</v>
      </c>
      <c r="D421" s="13" t="s">
        <v>8766</v>
      </c>
      <c r="E421" s="13" t="s">
        <v>2502</v>
      </c>
      <c r="F421" s="13"/>
      <c r="G421" s="13"/>
      <c r="H421" s="13" t="s">
        <v>2502</v>
      </c>
      <c r="I421" s="13" t="s">
        <v>9436</v>
      </c>
      <c r="J421" s="13" t="s">
        <v>2502</v>
      </c>
      <c r="K421" s="13"/>
      <c r="L421" s="13"/>
      <c r="M421" s="13"/>
      <c r="N421" s="13"/>
      <c r="O421" s="13" t="s">
        <v>2502</v>
      </c>
      <c r="P421" s="13"/>
      <c r="Q421" s="13"/>
    </row>
    <row r="422" spans="1:17" x14ac:dyDescent="0.25">
      <c r="A422" t="s">
        <v>9424</v>
      </c>
      <c r="B422" s="244" t="str" cm="1">
        <f t="array" ref="B422">IF(ROW() &lt; ROW(INDEX(initialConditions[experiment_ID],ROWS(initialConditions[experiment_ID]))), COUNTIF(INDEX(initialConditions[experiment_ID],1):initialConditions[[#This Row],[experiment_ID]],initialConditions[[#This Row],[experiment_ID]]), "")</f>
        <v/>
      </c>
      <c r="C422" t="s">
        <v>9431</v>
      </c>
      <c r="D422" s="13" t="s">
        <v>8766</v>
      </c>
      <c r="E422" s="13" t="s">
        <v>2502</v>
      </c>
      <c r="F422" s="13"/>
      <c r="G422" s="13"/>
      <c r="H422" s="13" t="s">
        <v>2502</v>
      </c>
      <c r="I422" s="13" t="s">
        <v>9432</v>
      </c>
      <c r="J422" s="13" t="s">
        <v>2502</v>
      </c>
      <c r="K422" s="13"/>
      <c r="L422" s="13"/>
      <c r="M422" s="13"/>
      <c r="N422" s="13"/>
      <c r="O422" s="13" t="s">
        <v>2502</v>
      </c>
      <c r="P422" s="13"/>
      <c r="Q422" s="13"/>
    </row>
    <row r="423" spans="1:17" x14ac:dyDescent="0.25">
      <c r="A423" t="s">
        <v>9425</v>
      </c>
      <c r="B423" s="244" t="str" cm="1">
        <f t="array" ref="B423">IF(ROW() &lt; ROW(INDEX(initialConditions[experiment_ID],ROWS(initialConditions[experiment_ID]))), COUNTIF(INDEX(initialConditions[experiment_ID],1):initialConditions[[#This Row],[experiment_ID]],initialConditions[[#This Row],[experiment_ID]]), "")</f>
        <v/>
      </c>
      <c r="C423" t="s">
        <v>9427</v>
      </c>
      <c r="D423" s="13" t="s">
        <v>8766</v>
      </c>
      <c r="E423" s="13" t="s">
        <v>2502</v>
      </c>
      <c r="F423" s="13"/>
      <c r="G423" s="13"/>
      <c r="H423" s="13" t="s">
        <v>2502</v>
      </c>
      <c r="I423" s="13" t="s">
        <v>9433</v>
      </c>
      <c r="J423" s="13" t="s">
        <v>2502</v>
      </c>
      <c r="K423" s="13"/>
      <c r="L423" s="13"/>
      <c r="M423" s="13"/>
      <c r="N423" s="13"/>
      <c r="O423" s="13" t="s">
        <v>2502</v>
      </c>
      <c r="P423" s="13"/>
      <c r="Q423" s="13"/>
    </row>
    <row r="424" spans="1:17" x14ac:dyDescent="0.25">
      <c r="A424" t="s">
        <v>9425</v>
      </c>
      <c r="B424" s="244" t="str" cm="1">
        <f t="array" ref="B424">IF(ROW() &lt; ROW(INDEX(initialConditions[experiment_ID],ROWS(initialConditions[experiment_ID]))), COUNTIF(INDEX(initialConditions[experiment_ID],1):initialConditions[[#This Row],[experiment_ID]],initialConditions[[#This Row],[experiment_ID]]), "")</f>
        <v/>
      </c>
      <c r="C424" t="s">
        <v>9428</v>
      </c>
      <c r="D424" s="13" t="s">
        <v>8766</v>
      </c>
      <c r="E424" s="13" t="s">
        <v>2502</v>
      </c>
      <c r="F424" s="13"/>
      <c r="G424" s="13"/>
      <c r="H424" s="13" t="s">
        <v>2502</v>
      </c>
      <c r="I424" s="13" t="s">
        <v>9434</v>
      </c>
      <c r="J424" s="13" t="s">
        <v>2502</v>
      </c>
      <c r="K424" s="13"/>
      <c r="L424" s="13"/>
      <c r="M424" s="13"/>
      <c r="N424" s="13"/>
      <c r="O424" s="13" t="s">
        <v>2502</v>
      </c>
      <c r="P424" s="13"/>
      <c r="Q424" s="13"/>
    </row>
    <row r="425" spans="1:17" x14ac:dyDescent="0.25">
      <c r="A425" t="s">
        <v>9425</v>
      </c>
      <c r="B425" s="244" t="str" cm="1">
        <f t="array" ref="B425">IF(ROW() &lt; ROW(INDEX(initialConditions[experiment_ID],ROWS(initialConditions[experiment_ID]))), COUNTIF(INDEX(initialConditions[experiment_ID],1):initialConditions[[#This Row],[experiment_ID]],initialConditions[[#This Row],[experiment_ID]]), "")</f>
        <v/>
      </c>
      <c r="C425" t="s">
        <v>9429</v>
      </c>
      <c r="D425" s="13" t="s">
        <v>8766</v>
      </c>
      <c r="E425" s="13" t="s">
        <v>2502</v>
      </c>
      <c r="F425" s="13"/>
      <c r="G425" s="13"/>
      <c r="H425" s="13" t="s">
        <v>2502</v>
      </c>
      <c r="I425" s="13" t="s">
        <v>9435</v>
      </c>
      <c r="J425" s="13" t="s">
        <v>2502</v>
      </c>
      <c r="K425" s="13"/>
      <c r="L425" s="13"/>
      <c r="M425" s="13"/>
      <c r="N425" s="13"/>
      <c r="O425" s="13" t="s">
        <v>2502</v>
      </c>
      <c r="P425" s="13"/>
      <c r="Q425" s="13"/>
    </row>
    <row r="426" spans="1:17" x14ac:dyDescent="0.25">
      <c r="A426" t="s">
        <v>9425</v>
      </c>
      <c r="B426" s="244" t="str" cm="1">
        <f t="array" ref="B426">IF(ROW() &lt; ROW(INDEX(initialConditions[experiment_ID],ROWS(initialConditions[experiment_ID]))), COUNTIF(INDEX(initialConditions[experiment_ID],1):initialConditions[[#This Row],[experiment_ID]],initialConditions[[#This Row],[experiment_ID]]), "")</f>
        <v/>
      </c>
      <c r="C426" t="s">
        <v>9430</v>
      </c>
      <c r="D426" s="13" t="s">
        <v>8766</v>
      </c>
      <c r="E426" s="13" t="s">
        <v>2502</v>
      </c>
      <c r="F426" s="13"/>
      <c r="G426" s="13"/>
      <c r="H426" s="13" t="s">
        <v>2502</v>
      </c>
      <c r="I426" s="13" t="s">
        <v>9436</v>
      </c>
      <c r="J426" s="13" t="s">
        <v>2502</v>
      </c>
      <c r="K426" s="13"/>
      <c r="L426" s="13"/>
      <c r="M426" s="13"/>
      <c r="N426" s="13"/>
      <c r="O426" s="13" t="s">
        <v>2502</v>
      </c>
      <c r="P426" s="13"/>
      <c r="Q426" s="13"/>
    </row>
    <row r="427" spans="1:17" x14ac:dyDescent="0.25">
      <c r="A427" t="s">
        <v>9425</v>
      </c>
      <c r="B427" s="244" t="str" cm="1">
        <f t="array" ref="B427">IF(ROW() &lt; ROW(INDEX(initialConditions[experiment_ID],ROWS(initialConditions[experiment_ID]))), COUNTIF(INDEX(initialConditions[experiment_ID],1):initialConditions[[#This Row],[experiment_ID]],initialConditions[[#This Row],[experiment_ID]]), "")</f>
        <v/>
      </c>
      <c r="C427" t="s">
        <v>9431</v>
      </c>
      <c r="D427" s="13" t="s">
        <v>8766</v>
      </c>
      <c r="E427" s="13" t="s">
        <v>2502</v>
      </c>
      <c r="F427" s="13"/>
      <c r="G427" s="13"/>
      <c r="H427" s="13" t="s">
        <v>2502</v>
      </c>
      <c r="I427" s="13" t="s">
        <v>9432</v>
      </c>
      <c r="J427" s="13" t="s">
        <v>2502</v>
      </c>
      <c r="K427" s="13"/>
      <c r="L427" s="13"/>
      <c r="M427" s="13"/>
      <c r="N427" s="13"/>
      <c r="O427" s="13" t="s">
        <v>2502</v>
      </c>
      <c r="P427" s="13"/>
      <c r="Q427" s="13"/>
    </row>
    <row r="428" spans="1:17" x14ac:dyDescent="0.25">
      <c r="A428" t="s">
        <v>9437</v>
      </c>
      <c r="B428" s="244" t="str" cm="1">
        <f t="array" ref="B428">IF(ROW() &lt; ROW(INDEX(initialConditions[experiment_ID],ROWS(initialConditions[experiment_ID]))), COUNTIF(INDEX(initialConditions[experiment_ID],1):initialConditions[[#This Row],[experiment_ID]],initialConditions[[#This Row],[experiment_ID]]), "")</f>
        <v/>
      </c>
      <c r="C428" t="s">
        <v>9454</v>
      </c>
      <c r="D428" s="13" t="s">
        <v>8773</v>
      </c>
      <c r="E428" s="13" t="s">
        <v>2502</v>
      </c>
      <c r="F428" s="13"/>
      <c r="G428" s="13"/>
      <c r="H428" s="13" t="s">
        <v>2502</v>
      </c>
      <c r="I428" s="13" t="s">
        <v>2502</v>
      </c>
      <c r="J428" s="13" t="s">
        <v>9457</v>
      </c>
      <c r="K428" s="13"/>
      <c r="L428" s="13"/>
      <c r="M428" s="13"/>
      <c r="N428" s="13"/>
      <c r="O428" s="13"/>
      <c r="P428" s="13"/>
      <c r="Q428" s="13"/>
    </row>
    <row r="429" spans="1:17" x14ac:dyDescent="0.25">
      <c r="A429" t="s">
        <v>9437</v>
      </c>
      <c r="B429" s="244" t="str" cm="1">
        <f t="array" ref="B429">IF(ROW() &lt; ROW(INDEX(initialConditions[experiment_ID],ROWS(initialConditions[experiment_ID]))), COUNTIF(INDEX(initialConditions[experiment_ID],1):initialConditions[[#This Row],[experiment_ID]],initialConditions[[#This Row],[experiment_ID]]), "")</f>
        <v/>
      </c>
      <c r="C429" t="s">
        <v>9455</v>
      </c>
      <c r="D429" s="13" t="s">
        <v>8773</v>
      </c>
      <c r="E429" s="13" t="s">
        <v>2502</v>
      </c>
      <c r="F429" s="13"/>
      <c r="G429" s="13"/>
      <c r="H429" s="13" t="s">
        <v>2502</v>
      </c>
      <c r="I429" s="13" t="s">
        <v>2502</v>
      </c>
      <c r="J429" s="13" t="s">
        <v>9456</v>
      </c>
      <c r="K429" s="13"/>
      <c r="L429" s="13"/>
      <c r="M429" s="13"/>
      <c r="N429" s="13"/>
      <c r="O429" s="13"/>
      <c r="P429" s="13"/>
      <c r="Q429" s="13"/>
    </row>
    <row r="430" spans="1:17" x14ac:dyDescent="0.25">
      <c r="A430" t="s">
        <v>9438</v>
      </c>
      <c r="B430" s="244" t="str" cm="1">
        <f t="array" ref="B430">IF(ROW() &lt; ROW(INDEX(initialConditions[experiment_ID],ROWS(initialConditions[experiment_ID]))), COUNTIF(INDEX(initialConditions[experiment_ID],1):initialConditions[[#This Row],[experiment_ID]],initialConditions[[#This Row],[experiment_ID]]), "")</f>
        <v/>
      </c>
      <c r="C430" t="s">
        <v>9454</v>
      </c>
      <c r="D430" s="13" t="s">
        <v>8773</v>
      </c>
      <c r="E430" s="13" t="s">
        <v>2502</v>
      </c>
      <c r="F430" s="13"/>
      <c r="G430" s="13"/>
      <c r="H430" s="13" t="s">
        <v>2502</v>
      </c>
      <c r="I430" s="13" t="s">
        <v>2502</v>
      </c>
      <c r="J430" s="13" t="s">
        <v>9457</v>
      </c>
      <c r="K430" s="13"/>
      <c r="L430" s="13"/>
      <c r="M430" s="13"/>
      <c r="N430" s="13"/>
      <c r="O430" s="13"/>
      <c r="P430" s="13"/>
      <c r="Q430" s="13"/>
    </row>
    <row r="431" spans="1:17" x14ac:dyDescent="0.25">
      <c r="A431" t="s">
        <v>9438</v>
      </c>
      <c r="B431" s="244" t="str" cm="1">
        <f t="array" ref="B431">IF(ROW() &lt; ROW(INDEX(initialConditions[experiment_ID],ROWS(initialConditions[experiment_ID]))), COUNTIF(INDEX(initialConditions[experiment_ID],1):initialConditions[[#This Row],[experiment_ID]],initialConditions[[#This Row],[experiment_ID]]), "")</f>
        <v/>
      </c>
      <c r="C431" t="s">
        <v>9455</v>
      </c>
      <c r="D431" s="13" t="s">
        <v>8773</v>
      </c>
      <c r="E431" s="13" t="s">
        <v>2502</v>
      </c>
      <c r="F431" s="13"/>
      <c r="G431" s="13"/>
      <c r="H431" s="13" t="s">
        <v>2502</v>
      </c>
      <c r="I431" s="13" t="s">
        <v>2502</v>
      </c>
      <c r="J431" s="13" t="s">
        <v>9456</v>
      </c>
      <c r="K431" s="13"/>
      <c r="L431" s="13"/>
      <c r="M431" s="13"/>
      <c r="N431" s="13"/>
      <c r="O431" s="13"/>
      <c r="P431" s="13"/>
      <c r="Q431" s="13"/>
    </row>
    <row r="432" spans="1:17" x14ac:dyDescent="0.25">
      <c r="A432" t="s">
        <v>9439</v>
      </c>
      <c r="B432" s="244" t="str" cm="1">
        <f t="array" ref="B432">IF(ROW() &lt; ROW(INDEX(initialConditions[experiment_ID],ROWS(initialConditions[experiment_ID]))), COUNTIF(INDEX(initialConditions[experiment_ID],1):initialConditions[[#This Row],[experiment_ID]],initialConditions[[#This Row],[experiment_ID]]), "")</f>
        <v/>
      </c>
      <c r="C432" t="s">
        <v>9454</v>
      </c>
      <c r="D432" s="13" t="s">
        <v>8773</v>
      </c>
      <c r="E432" s="13" t="s">
        <v>2502</v>
      </c>
      <c r="F432" s="13"/>
      <c r="G432" s="13"/>
      <c r="H432" s="13" t="s">
        <v>2502</v>
      </c>
      <c r="I432" s="13" t="s">
        <v>2502</v>
      </c>
      <c r="J432" s="13" t="s">
        <v>9457</v>
      </c>
      <c r="K432" s="13"/>
      <c r="L432" s="13"/>
      <c r="M432" s="13"/>
      <c r="N432" s="13"/>
      <c r="O432" s="13"/>
      <c r="P432" s="13"/>
      <c r="Q432" s="13"/>
    </row>
    <row r="433" spans="1:17" x14ac:dyDescent="0.25">
      <c r="A433" t="s">
        <v>9439</v>
      </c>
      <c r="B433" s="244" t="str" cm="1">
        <f t="array" ref="B433">IF(ROW() &lt; ROW(INDEX(initialConditions[experiment_ID],ROWS(initialConditions[experiment_ID]))), COUNTIF(INDEX(initialConditions[experiment_ID],1):initialConditions[[#This Row],[experiment_ID]],initialConditions[[#This Row],[experiment_ID]]), "")</f>
        <v/>
      </c>
      <c r="C433" t="s">
        <v>9455</v>
      </c>
      <c r="D433" s="13" t="s">
        <v>8773</v>
      </c>
      <c r="E433" s="13" t="s">
        <v>2502</v>
      </c>
      <c r="F433" s="13"/>
      <c r="G433" s="13"/>
      <c r="H433" s="13" t="s">
        <v>2502</v>
      </c>
      <c r="I433" s="13" t="s">
        <v>2502</v>
      </c>
      <c r="J433" s="13" t="s">
        <v>9456</v>
      </c>
      <c r="K433" s="13"/>
      <c r="L433" s="13"/>
      <c r="M433" s="13"/>
      <c r="N433" s="13"/>
      <c r="O433" s="13"/>
      <c r="P433" s="13"/>
      <c r="Q433" s="13"/>
    </row>
    <row r="434" spans="1:17" x14ac:dyDescent="0.25">
      <c r="A434" t="s">
        <v>9440</v>
      </c>
      <c r="B434" s="244" t="str" cm="1">
        <f t="array" ref="B434">IF(ROW() &lt; ROW(INDEX(initialConditions[experiment_ID],ROWS(initialConditions[experiment_ID]))), COUNTIF(INDEX(initialConditions[experiment_ID],1):initialConditions[[#This Row],[experiment_ID]],initialConditions[[#This Row],[experiment_ID]]), "")</f>
        <v/>
      </c>
      <c r="C434" t="s">
        <v>9454</v>
      </c>
      <c r="D434" s="13" t="s">
        <v>8773</v>
      </c>
      <c r="E434" s="13" t="s">
        <v>2502</v>
      </c>
      <c r="F434" s="13"/>
      <c r="G434" s="13"/>
      <c r="H434" s="13" t="s">
        <v>2502</v>
      </c>
      <c r="I434" s="13" t="s">
        <v>2502</v>
      </c>
      <c r="J434" s="13" t="s">
        <v>9457</v>
      </c>
      <c r="K434" s="13"/>
      <c r="L434" s="13"/>
      <c r="M434" s="13"/>
      <c r="N434" s="13"/>
      <c r="O434" s="13"/>
      <c r="P434" s="13"/>
      <c r="Q434" s="13"/>
    </row>
    <row r="435" spans="1:17" x14ac:dyDescent="0.25">
      <c r="A435" t="s">
        <v>9440</v>
      </c>
      <c r="B435" s="244" t="str" cm="1">
        <f t="array" ref="B435">IF(ROW() &lt; ROW(INDEX(initialConditions[experiment_ID],ROWS(initialConditions[experiment_ID]))), COUNTIF(INDEX(initialConditions[experiment_ID],1):initialConditions[[#This Row],[experiment_ID]],initialConditions[[#This Row],[experiment_ID]]), "")</f>
        <v/>
      </c>
      <c r="C435" t="s">
        <v>9455</v>
      </c>
      <c r="D435" s="13" t="s">
        <v>8773</v>
      </c>
      <c r="E435" s="13" t="s">
        <v>2502</v>
      </c>
      <c r="F435" s="13"/>
      <c r="G435" s="13"/>
      <c r="H435" s="13" t="s">
        <v>2502</v>
      </c>
      <c r="I435" s="13" t="s">
        <v>2502</v>
      </c>
      <c r="J435" s="13" t="s">
        <v>9456</v>
      </c>
      <c r="K435" s="13"/>
      <c r="L435" s="13"/>
      <c r="M435" s="13"/>
      <c r="N435" s="13"/>
      <c r="O435" s="13"/>
      <c r="P435" s="13"/>
      <c r="Q435" s="13"/>
    </row>
    <row r="436" spans="1:17" x14ac:dyDescent="0.25">
      <c r="A436" t="s">
        <v>9441</v>
      </c>
      <c r="B436" s="244" t="str" cm="1">
        <f t="array" ref="B436">IF(ROW() &lt; ROW(INDEX(initialConditions[experiment_ID],ROWS(initialConditions[experiment_ID]))), COUNTIF(INDEX(initialConditions[experiment_ID],1):initialConditions[[#This Row],[experiment_ID]],initialConditions[[#This Row],[experiment_ID]]), "")</f>
        <v/>
      </c>
      <c r="C436" t="s">
        <v>9454</v>
      </c>
      <c r="D436" s="13" t="s">
        <v>8773</v>
      </c>
      <c r="E436" s="13" t="s">
        <v>2502</v>
      </c>
      <c r="F436" s="13"/>
      <c r="G436" s="13"/>
      <c r="H436" s="13" t="s">
        <v>2502</v>
      </c>
      <c r="I436" s="13" t="s">
        <v>2502</v>
      </c>
      <c r="J436" s="13" t="s">
        <v>9457</v>
      </c>
      <c r="K436" s="13"/>
      <c r="L436" s="13"/>
      <c r="M436" s="13"/>
      <c r="N436" s="13"/>
      <c r="O436" s="13"/>
      <c r="P436" s="13"/>
      <c r="Q436" s="13"/>
    </row>
    <row r="437" spans="1:17" x14ac:dyDescent="0.25">
      <c r="A437" t="s">
        <v>9441</v>
      </c>
      <c r="B437" s="244" t="str" cm="1">
        <f t="array" ref="B437">IF(ROW() &lt; ROW(INDEX(initialConditions[experiment_ID],ROWS(initialConditions[experiment_ID]))), COUNTIF(INDEX(initialConditions[experiment_ID],1):initialConditions[[#This Row],[experiment_ID]],initialConditions[[#This Row],[experiment_ID]]), "")</f>
        <v/>
      </c>
      <c r="C437" t="s">
        <v>9455</v>
      </c>
      <c r="D437" s="13" t="s">
        <v>8773</v>
      </c>
      <c r="E437" s="13" t="s">
        <v>2502</v>
      </c>
      <c r="F437" s="13"/>
      <c r="G437" s="13"/>
      <c r="H437" s="13" t="s">
        <v>2502</v>
      </c>
      <c r="I437" s="13" t="s">
        <v>2502</v>
      </c>
      <c r="J437" s="13" t="s">
        <v>9456</v>
      </c>
      <c r="K437" s="13"/>
      <c r="L437" s="13"/>
      <c r="M437" s="13"/>
      <c r="N437" s="13"/>
      <c r="O437" s="13"/>
      <c r="P437" s="13"/>
      <c r="Q437" s="13"/>
    </row>
    <row r="438" spans="1:17" x14ac:dyDescent="0.25">
      <c r="A438" t="s">
        <v>9442</v>
      </c>
      <c r="B438" s="244" t="str" cm="1">
        <f t="array" ref="B438">IF(ROW() &lt; ROW(INDEX(initialConditions[experiment_ID],ROWS(initialConditions[experiment_ID]))), COUNTIF(INDEX(initialConditions[experiment_ID],1):initialConditions[[#This Row],[experiment_ID]],initialConditions[[#This Row],[experiment_ID]]), "")</f>
        <v/>
      </c>
      <c r="C438" t="s">
        <v>9454</v>
      </c>
      <c r="D438" s="13" t="s">
        <v>8773</v>
      </c>
      <c r="E438" s="13" t="s">
        <v>2502</v>
      </c>
      <c r="F438" s="13"/>
      <c r="G438" s="13"/>
      <c r="H438" s="13" t="s">
        <v>2502</v>
      </c>
      <c r="I438" s="13" t="s">
        <v>2502</v>
      </c>
      <c r="J438" s="13" t="s">
        <v>9457</v>
      </c>
      <c r="K438" s="13"/>
      <c r="L438" s="13"/>
      <c r="M438" s="13"/>
      <c r="N438" s="13"/>
      <c r="O438" s="13"/>
      <c r="P438" s="13"/>
      <c r="Q438" s="13"/>
    </row>
    <row r="439" spans="1:17" x14ac:dyDescent="0.25">
      <c r="A439" t="s">
        <v>9442</v>
      </c>
      <c r="B439" s="244" t="str" cm="1">
        <f t="array" ref="B439">IF(ROW() &lt; ROW(INDEX(initialConditions[experiment_ID],ROWS(initialConditions[experiment_ID]))), COUNTIF(INDEX(initialConditions[experiment_ID],1):initialConditions[[#This Row],[experiment_ID]],initialConditions[[#This Row],[experiment_ID]]), "")</f>
        <v/>
      </c>
      <c r="C439" t="s">
        <v>9455</v>
      </c>
      <c r="D439" s="13" t="s">
        <v>8773</v>
      </c>
      <c r="E439" s="13" t="s">
        <v>2502</v>
      </c>
      <c r="F439" s="13"/>
      <c r="G439" s="13"/>
      <c r="H439" s="13" t="s">
        <v>2502</v>
      </c>
      <c r="I439" s="13" t="s">
        <v>2502</v>
      </c>
      <c r="J439" s="13" t="s">
        <v>9456</v>
      </c>
      <c r="K439" s="13"/>
      <c r="L439" s="13"/>
      <c r="M439" s="13"/>
      <c r="N439" s="13"/>
      <c r="O439" s="13"/>
      <c r="P439" s="13"/>
      <c r="Q439" s="13"/>
    </row>
    <row r="440" spans="1:17" x14ac:dyDescent="0.25">
      <c r="A440" t="s">
        <v>9443</v>
      </c>
      <c r="B440" s="244" t="str" cm="1">
        <f t="array" ref="B440">IF(ROW() &lt; ROW(INDEX(initialConditions[experiment_ID],ROWS(initialConditions[experiment_ID]))), COUNTIF(INDEX(initialConditions[experiment_ID],1):initialConditions[[#This Row],[experiment_ID]],initialConditions[[#This Row],[experiment_ID]]), "")</f>
        <v/>
      </c>
      <c r="C440" t="s">
        <v>9454</v>
      </c>
      <c r="D440" s="13" t="s">
        <v>8773</v>
      </c>
      <c r="E440" s="13" t="s">
        <v>2502</v>
      </c>
      <c r="F440" s="13"/>
      <c r="G440" s="13"/>
      <c r="H440" s="13" t="s">
        <v>2502</v>
      </c>
      <c r="I440" s="13" t="s">
        <v>2502</v>
      </c>
      <c r="J440" s="13" t="s">
        <v>9457</v>
      </c>
      <c r="K440" s="13"/>
      <c r="L440" s="13"/>
      <c r="M440" s="13"/>
      <c r="N440" s="13"/>
      <c r="O440" s="13"/>
      <c r="P440" s="13"/>
      <c r="Q440" s="13"/>
    </row>
    <row r="441" spans="1:17" x14ac:dyDescent="0.25">
      <c r="A441" t="s">
        <v>9443</v>
      </c>
      <c r="B441" s="244" t="str" cm="1">
        <f t="array" ref="B441">IF(ROW() &lt; ROW(INDEX(initialConditions[experiment_ID],ROWS(initialConditions[experiment_ID]))), COUNTIF(INDEX(initialConditions[experiment_ID],1):initialConditions[[#This Row],[experiment_ID]],initialConditions[[#This Row],[experiment_ID]]), "")</f>
        <v/>
      </c>
      <c r="C441" t="s">
        <v>9455</v>
      </c>
      <c r="D441" s="13" t="s">
        <v>8773</v>
      </c>
      <c r="E441" s="13" t="s">
        <v>2502</v>
      </c>
      <c r="F441" s="13"/>
      <c r="G441" s="13"/>
      <c r="H441" s="13" t="s">
        <v>2502</v>
      </c>
      <c r="I441" s="13" t="s">
        <v>2502</v>
      </c>
      <c r="J441" s="13" t="s">
        <v>9456</v>
      </c>
      <c r="K441" s="13"/>
      <c r="L441" s="13"/>
      <c r="M441" s="13"/>
      <c r="N441" s="13"/>
      <c r="O441" s="13"/>
      <c r="P441" s="13"/>
      <c r="Q441" s="13"/>
    </row>
    <row r="442" spans="1:17" x14ac:dyDescent="0.25">
      <c r="A442" t="s">
        <v>9444</v>
      </c>
      <c r="B442" s="244" t="str" cm="1">
        <f t="array" ref="B442">IF(ROW() &lt; ROW(INDEX(initialConditions[experiment_ID],ROWS(initialConditions[experiment_ID]))), COUNTIF(INDEX(initialConditions[experiment_ID],1):initialConditions[[#This Row],[experiment_ID]],initialConditions[[#This Row],[experiment_ID]]), "")</f>
        <v/>
      </c>
      <c r="C442" t="s">
        <v>9454</v>
      </c>
      <c r="D442" s="13" t="s">
        <v>8773</v>
      </c>
      <c r="E442" s="13" t="s">
        <v>2502</v>
      </c>
      <c r="F442" s="13"/>
      <c r="G442" s="13"/>
      <c r="H442" s="13" t="s">
        <v>2502</v>
      </c>
      <c r="I442" s="13" t="s">
        <v>2502</v>
      </c>
      <c r="J442" s="13" t="s">
        <v>9457</v>
      </c>
      <c r="K442" s="13"/>
      <c r="L442" s="13"/>
      <c r="M442" s="13"/>
      <c r="N442" s="13"/>
      <c r="O442" s="13"/>
      <c r="P442" s="13"/>
      <c r="Q442" s="13"/>
    </row>
    <row r="443" spans="1:17" x14ac:dyDescent="0.25">
      <c r="A443" t="s">
        <v>9444</v>
      </c>
      <c r="B443" s="244" t="str" cm="1">
        <f t="array" ref="B443">IF(ROW() &lt; ROW(INDEX(initialConditions[experiment_ID],ROWS(initialConditions[experiment_ID]))), COUNTIF(INDEX(initialConditions[experiment_ID],1):initialConditions[[#This Row],[experiment_ID]],initialConditions[[#This Row],[experiment_ID]]), "")</f>
        <v/>
      </c>
      <c r="C443" t="s">
        <v>9455</v>
      </c>
      <c r="D443" s="13" t="s">
        <v>8773</v>
      </c>
      <c r="E443" s="13" t="s">
        <v>2502</v>
      </c>
      <c r="F443" s="13"/>
      <c r="G443" s="13"/>
      <c r="H443" s="13" t="s">
        <v>2502</v>
      </c>
      <c r="I443" s="13" t="s">
        <v>2502</v>
      </c>
      <c r="J443" s="13" t="s">
        <v>9456</v>
      </c>
      <c r="K443" s="13"/>
      <c r="L443" s="13"/>
      <c r="M443" s="13"/>
      <c r="N443" s="13"/>
      <c r="O443" s="13"/>
      <c r="P443" s="13"/>
      <c r="Q443" s="13"/>
    </row>
    <row r="444" spans="1:17" x14ac:dyDescent="0.25">
      <c r="A444" t="s">
        <v>9445</v>
      </c>
      <c r="B444" s="244" t="str" cm="1">
        <f t="array" ref="B444">IF(ROW() &lt; ROW(INDEX(initialConditions[experiment_ID],ROWS(initialConditions[experiment_ID]))), COUNTIF(INDEX(initialConditions[experiment_ID],1):initialConditions[[#This Row],[experiment_ID]],initialConditions[[#This Row],[experiment_ID]]), "")</f>
        <v/>
      </c>
      <c r="C444" t="s">
        <v>9454</v>
      </c>
      <c r="D444" s="13" t="s">
        <v>8773</v>
      </c>
      <c r="E444" s="13" t="s">
        <v>2502</v>
      </c>
      <c r="F444" s="13"/>
      <c r="G444" s="13"/>
      <c r="H444" s="13" t="s">
        <v>2502</v>
      </c>
      <c r="I444" s="13" t="s">
        <v>2502</v>
      </c>
      <c r="J444" s="13" t="s">
        <v>9457</v>
      </c>
      <c r="K444" s="13"/>
      <c r="L444" s="13"/>
      <c r="M444" s="13"/>
      <c r="N444" s="13"/>
      <c r="O444" s="13"/>
      <c r="P444" s="13"/>
      <c r="Q444" s="13"/>
    </row>
    <row r="445" spans="1:17" x14ac:dyDescent="0.25">
      <c r="A445" t="s">
        <v>9445</v>
      </c>
      <c r="B445" s="244" t="str" cm="1">
        <f t="array" ref="B445">IF(ROW() &lt; ROW(INDEX(initialConditions[experiment_ID],ROWS(initialConditions[experiment_ID]))), COUNTIF(INDEX(initialConditions[experiment_ID],1):initialConditions[[#This Row],[experiment_ID]],initialConditions[[#This Row],[experiment_ID]]), "")</f>
        <v/>
      </c>
      <c r="C445" t="s">
        <v>9455</v>
      </c>
      <c r="D445" s="13" t="s">
        <v>8773</v>
      </c>
      <c r="E445" s="13" t="s">
        <v>2502</v>
      </c>
      <c r="F445" s="13"/>
      <c r="G445" s="13"/>
      <c r="H445" s="13" t="s">
        <v>2502</v>
      </c>
      <c r="I445" s="13" t="s">
        <v>2502</v>
      </c>
      <c r="J445" s="13" t="s">
        <v>9456</v>
      </c>
      <c r="K445" s="13"/>
      <c r="L445" s="13"/>
      <c r="M445" s="13"/>
      <c r="N445" s="13"/>
      <c r="O445" s="13"/>
      <c r="P445" s="13"/>
      <c r="Q445" s="13"/>
    </row>
    <row r="446" spans="1:17" x14ac:dyDescent="0.25">
      <c r="A446" t="s">
        <v>9446</v>
      </c>
      <c r="B446" s="244" t="str" cm="1">
        <f t="array" ref="B446">IF(ROW() &lt; ROW(INDEX(initialConditions[experiment_ID],ROWS(initialConditions[experiment_ID]))), COUNTIF(INDEX(initialConditions[experiment_ID],1):initialConditions[[#This Row],[experiment_ID]],initialConditions[[#This Row],[experiment_ID]]), "")</f>
        <v/>
      </c>
      <c r="C446" t="s">
        <v>9454</v>
      </c>
      <c r="D446" s="13" t="s">
        <v>8773</v>
      </c>
      <c r="E446" s="13" t="s">
        <v>2502</v>
      </c>
      <c r="F446" s="13"/>
      <c r="G446" s="13"/>
      <c r="H446" s="13" t="s">
        <v>2502</v>
      </c>
      <c r="I446" s="13" t="s">
        <v>2502</v>
      </c>
      <c r="J446" s="13" t="s">
        <v>9457</v>
      </c>
      <c r="K446" s="13"/>
      <c r="L446" s="13"/>
      <c r="M446" s="13"/>
      <c r="N446" s="13"/>
      <c r="O446" s="13"/>
      <c r="P446" s="13"/>
      <c r="Q446" s="13"/>
    </row>
    <row r="447" spans="1:17" x14ac:dyDescent="0.25">
      <c r="A447" t="s">
        <v>9446</v>
      </c>
      <c r="B447" s="244" t="str" cm="1">
        <f t="array" ref="B447">IF(ROW() &lt; ROW(INDEX(initialConditions[experiment_ID],ROWS(initialConditions[experiment_ID]))), COUNTIF(INDEX(initialConditions[experiment_ID],1):initialConditions[[#This Row],[experiment_ID]],initialConditions[[#This Row],[experiment_ID]]), "")</f>
        <v/>
      </c>
      <c r="C447" t="s">
        <v>9455</v>
      </c>
      <c r="D447" s="13" t="s">
        <v>8773</v>
      </c>
      <c r="E447" s="13" t="s">
        <v>2502</v>
      </c>
      <c r="F447" s="13"/>
      <c r="G447" s="13"/>
      <c r="H447" s="13" t="s">
        <v>2502</v>
      </c>
      <c r="I447" s="13" t="s">
        <v>2502</v>
      </c>
      <c r="J447" s="13" t="s">
        <v>9456</v>
      </c>
      <c r="K447" s="13"/>
      <c r="L447" s="13"/>
      <c r="M447" s="13"/>
      <c r="N447" s="13"/>
      <c r="O447" s="13"/>
      <c r="P447" s="13"/>
      <c r="Q447" s="13"/>
    </row>
    <row r="448" spans="1:17" x14ac:dyDescent="0.25">
      <c r="A448" t="s">
        <v>9447</v>
      </c>
      <c r="B448" s="244" t="str" cm="1">
        <f t="array" ref="B448">IF(ROW() &lt; ROW(INDEX(initialConditions[experiment_ID],ROWS(initialConditions[experiment_ID]))), COUNTIF(INDEX(initialConditions[experiment_ID],1):initialConditions[[#This Row],[experiment_ID]],initialConditions[[#This Row],[experiment_ID]]), "")</f>
        <v/>
      </c>
      <c r="C448" t="s">
        <v>9454</v>
      </c>
      <c r="D448" s="13" t="s">
        <v>8773</v>
      </c>
      <c r="E448" s="13" t="s">
        <v>2502</v>
      </c>
      <c r="F448" s="13"/>
      <c r="G448" s="13"/>
      <c r="H448" s="13" t="s">
        <v>2502</v>
      </c>
      <c r="I448" s="13" t="s">
        <v>2502</v>
      </c>
      <c r="J448" s="13" t="s">
        <v>9457</v>
      </c>
      <c r="K448" s="13"/>
      <c r="L448" s="13"/>
      <c r="M448" s="13"/>
      <c r="N448" s="13"/>
      <c r="O448" s="13"/>
      <c r="P448" s="13"/>
      <c r="Q448" s="13"/>
    </row>
    <row r="449" spans="1:17" x14ac:dyDescent="0.25">
      <c r="A449" t="s">
        <v>9447</v>
      </c>
      <c r="B449" s="244" t="str" cm="1">
        <f t="array" ref="B449">IF(ROW() &lt; ROW(INDEX(initialConditions[experiment_ID],ROWS(initialConditions[experiment_ID]))), COUNTIF(INDEX(initialConditions[experiment_ID],1):initialConditions[[#This Row],[experiment_ID]],initialConditions[[#This Row],[experiment_ID]]), "")</f>
        <v/>
      </c>
      <c r="C449" t="s">
        <v>9455</v>
      </c>
      <c r="D449" s="13" t="s">
        <v>8773</v>
      </c>
      <c r="E449" s="13" t="s">
        <v>2502</v>
      </c>
      <c r="F449" s="13"/>
      <c r="G449" s="13"/>
      <c r="H449" s="13" t="s">
        <v>2502</v>
      </c>
      <c r="I449" s="13" t="s">
        <v>2502</v>
      </c>
      <c r="J449" s="13" t="s">
        <v>9456</v>
      </c>
      <c r="K449" s="13"/>
      <c r="L449" s="13"/>
      <c r="M449" s="13"/>
      <c r="N449" s="13"/>
      <c r="O449" s="13"/>
      <c r="P449" s="13"/>
      <c r="Q449" s="13"/>
    </row>
    <row r="450" spans="1:17" x14ac:dyDescent="0.25">
      <c r="A450" t="s">
        <v>9448</v>
      </c>
      <c r="B450" s="244" t="str" cm="1">
        <f t="array" ref="B450">IF(ROW() &lt; ROW(INDEX(initialConditions[experiment_ID],ROWS(initialConditions[experiment_ID]))), COUNTIF(INDEX(initialConditions[experiment_ID],1):initialConditions[[#This Row],[experiment_ID]],initialConditions[[#This Row],[experiment_ID]]), "")</f>
        <v/>
      </c>
      <c r="C450" t="s">
        <v>9454</v>
      </c>
      <c r="D450" s="13" t="s">
        <v>8773</v>
      </c>
      <c r="E450" s="13" t="s">
        <v>2502</v>
      </c>
      <c r="F450" s="13"/>
      <c r="G450" s="13"/>
      <c r="H450" s="13" t="s">
        <v>2502</v>
      </c>
      <c r="I450" s="13" t="s">
        <v>2502</v>
      </c>
      <c r="J450" s="13" t="s">
        <v>9457</v>
      </c>
      <c r="K450" s="13"/>
      <c r="L450" s="13"/>
      <c r="M450" s="13"/>
      <c r="N450" s="13"/>
      <c r="O450" s="13"/>
      <c r="P450" s="13"/>
      <c r="Q450" s="13"/>
    </row>
    <row r="451" spans="1:17" x14ac:dyDescent="0.25">
      <c r="A451" t="s">
        <v>9448</v>
      </c>
      <c r="B451" s="244" t="str" cm="1">
        <f t="array" ref="B451">IF(ROW() &lt; ROW(INDEX(initialConditions[experiment_ID],ROWS(initialConditions[experiment_ID]))), COUNTIF(INDEX(initialConditions[experiment_ID],1):initialConditions[[#This Row],[experiment_ID]],initialConditions[[#This Row],[experiment_ID]]), "")</f>
        <v/>
      </c>
      <c r="C451" t="s">
        <v>9455</v>
      </c>
      <c r="D451" s="13" t="s">
        <v>8773</v>
      </c>
      <c r="E451" s="13" t="s">
        <v>2502</v>
      </c>
      <c r="F451" s="13"/>
      <c r="G451" s="13"/>
      <c r="H451" s="13" t="s">
        <v>2502</v>
      </c>
      <c r="I451" s="13" t="s">
        <v>2502</v>
      </c>
      <c r="J451" s="13" t="s">
        <v>9456</v>
      </c>
      <c r="K451" s="13"/>
      <c r="L451" s="13"/>
      <c r="M451" s="13"/>
      <c r="N451" s="13"/>
      <c r="O451" s="13"/>
      <c r="P451" s="13"/>
      <c r="Q451" s="13"/>
    </row>
    <row r="452" spans="1:17" x14ac:dyDescent="0.25">
      <c r="A452" t="s">
        <v>9449</v>
      </c>
      <c r="B452" s="244" t="str" cm="1">
        <f t="array" ref="B452">IF(ROW() &lt; ROW(INDEX(initialConditions[experiment_ID],ROWS(initialConditions[experiment_ID]))), COUNTIF(INDEX(initialConditions[experiment_ID],1):initialConditions[[#This Row],[experiment_ID]],initialConditions[[#This Row],[experiment_ID]]), "")</f>
        <v/>
      </c>
      <c r="C452" t="s">
        <v>9454</v>
      </c>
      <c r="D452" s="13" t="s">
        <v>8773</v>
      </c>
      <c r="E452" s="13" t="s">
        <v>2502</v>
      </c>
      <c r="F452" s="13"/>
      <c r="G452" s="13"/>
      <c r="H452" s="13" t="s">
        <v>2502</v>
      </c>
      <c r="I452" s="13" t="s">
        <v>2502</v>
      </c>
      <c r="J452" s="13" t="s">
        <v>9457</v>
      </c>
      <c r="K452" s="13"/>
      <c r="L452" s="13"/>
      <c r="M452" s="13"/>
      <c r="N452" s="13"/>
      <c r="O452" s="13"/>
      <c r="P452" s="13"/>
      <c r="Q452" s="13"/>
    </row>
    <row r="453" spans="1:17" x14ac:dyDescent="0.25">
      <c r="A453" t="s">
        <v>9449</v>
      </c>
      <c r="B453" s="244" t="str" cm="1">
        <f t="array" ref="B453">IF(ROW() &lt; ROW(INDEX(initialConditions[experiment_ID],ROWS(initialConditions[experiment_ID]))), COUNTIF(INDEX(initialConditions[experiment_ID],1):initialConditions[[#This Row],[experiment_ID]],initialConditions[[#This Row],[experiment_ID]]), "")</f>
        <v/>
      </c>
      <c r="C453" t="s">
        <v>9455</v>
      </c>
      <c r="D453" s="13" t="s">
        <v>8773</v>
      </c>
      <c r="E453" s="13" t="s">
        <v>2502</v>
      </c>
      <c r="F453" s="13"/>
      <c r="G453" s="13"/>
      <c r="H453" s="13" t="s">
        <v>2502</v>
      </c>
      <c r="I453" s="13" t="s">
        <v>2502</v>
      </c>
      <c r="J453" s="13" t="s">
        <v>9456</v>
      </c>
      <c r="K453" s="13"/>
      <c r="L453" s="13"/>
      <c r="M453" s="13"/>
      <c r="N453" s="13"/>
      <c r="O453" s="13"/>
      <c r="P453" s="13"/>
      <c r="Q453" s="13"/>
    </row>
    <row r="454" spans="1:17" x14ac:dyDescent="0.25">
      <c r="A454" t="s">
        <v>9450</v>
      </c>
      <c r="B454" s="244" t="str" cm="1">
        <f t="array" ref="B454">IF(ROW() &lt; ROW(INDEX(initialConditions[experiment_ID],ROWS(initialConditions[experiment_ID]))), COUNTIF(INDEX(initialConditions[experiment_ID],1):initialConditions[[#This Row],[experiment_ID]],initialConditions[[#This Row],[experiment_ID]]), "")</f>
        <v/>
      </c>
      <c r="C454" t="s">
        <v>9454</v>
      </c>
      <c r="D454" s="13" t="s">
        <v>8773</v>
      </c>
      <c r="E454" s="13" t="s">
        <v>2502</v>
      </c>
      <c r="F454" s="13"/>
      <c r="G454" s="13"/>
      <c r="H454" s="13" t="s">
        <v>2502</v>
      </c>
      <c r="I454" s="13" t="s">
        <v>2502</v>
      </c>
      <c r="J454" s="13" t="s">
        <v>9457</v>
      </c>
      <c r="K454" s="13"/>
      <c r="L454" s="13"/>
      <c r="M454" s="13"/>
      <c r="N454" s="13"/>
      <c r="O454" s="13"/>
      <c r="P454" s="13"/>
      <c r="Q454" s="13"/>
    </row>
    <row r="455" spans="1:17" x14ac:dyDescent="0.25">
      <c r="A455" t="s">
        <v>9450</v>
      </c>
      <c r="B455" s="244" t="str" cm="1">
        <f t="array" ref="B455">IF(ROW() &lt; ROW(INDEX(initialConditions[experiment_ID],ROWS(initialConditions[experiment_ID]))), COUNTIF(INDEX(initialConditions[experiment_ID],1):initialConditions[[#This Row],[experiment_ID]],initialConditions[[#This Row],[experiment_ID]]), "")</f>
        <v/>
      </c>
      <c r="C455" t="s">
        <v>9455</v>
      </c>
      <c r="D455" s="13" t="s">
        <v>8773</v>
      </c>
      <c r="E455" s="13" t="s">
        <v>2502</v>
      </c>
      <c r="F455" s="13"/>
      <c r="G455" s="13"/>
      <c r="H455" s="13" t="s">
        <v>2502</v>
      </c>
      <c r="I455" s="13" t="s">
        <v>2502</v>
      </c>
      <c r="J455" s="13" t="s">
        <v>9456</v>
      </c>
      <c r="K455" s="13"/>
      <c r="L455" s="13"/>
      <c r="M455" s="13"/>
      <c r="N455" s="13"/>
      <c r="O455" s="13"/>
      <c r="P455" s="13"/>
      <c r="Q455" s="13"/>
    </row>
    <row r="456" spans="1:17" x14ac:dyDescent="0.25">
      <c r="A456" t="s">
        <v>9451</v>
      </c>
      <c r="B456" s="244" t="str" cm="1">
        <f t="array" ref="B456">IF(ROW() &lt; ROW(INDEX(initialConditions[experiment_ID],ROWS(initialConditions[experiment_ID]))), COUNTIF(INDEX(initialConditions[experiment_ID],1):initialConditions[[#This Row],[experiment_ID]],initialConditions[[#This Row],[experiment_ID]]), "")</f>
        <v/>
      </c>
      <c r="C456" t="s">
        <v>9454</v>
      </c>
      <c r="D456" s="13" t="s">
        <v>8773</v>
      </c>
      <c r="E456" s="13" t="s">
        <v>2502</v>
      </c>
      <c r="F456" s="13"/>
      <c r="G456" s="13"/>
      <c r="H456" s="13" t="s">
        <v>2502</v>
      </c>
      <c r="I456" s="13" t="s">
        <v>2502</v>
      </c>
      <c r="J456" s="13" t="s">
        <v>9457</v>
      </c>
      <c r="K456" s="13"/>
      <c r="L456" s="13"/>
      <c r="M456" s="13"/>
      <c r="N456" s="13"/>
      <c r="O456" s="13"/>
      <c r="P456" s="13"/>
      <c r="Q456" s="13"/>
    </row>
    <row r="457" spans="1:17" x14ac:dyDescent="0.25">
      <c r="A457" t="s">
        <v>9451</v>
      </c>
      <c r="B457" s="244" t="str" cm="1">
        <f t="array" ref="B457">IF(ROW() &lt; ROW(INDEX(initialConditions[experiment_ID],ROWS(initialConditions[experiment_ID]))), COUNTIF(INDEX(initialConditions[experiment_ID],1):initialConditions[[#This Row],[experiment_ID]],initialConditions[[#This Row],[experiment_ID]]), "")</f>
        <v/>
      </c>
      <c r="C457" t="s">
        <v>9455</v>
      </c>
      <c r="D457" s="13" t="s">
        <v>8773</v>
      </c>
      <c r="E457" s="13" t="s">
        <v>2502</v>
      </c>
      <c r="F457" s="13"/>
      <c r="G457" s="13"/>
      <c r="H457" s="13" t="s">
        <v>2502</v>
      </c>
      <c r="I457" s="13" t="s">
        <v>2502</v>
      </c>
      <c r="J457" s="13" t="s">
        <v>9456</v>
      </c>
      <c r="K457" s="13"/>
      <c r="L457" s="13"/>
      <c r="M457" s="13"/>
      <c r="N457" s="13"/>
      <c r="O457" s="13"/>
      <c r="P457" s="13"/>
      <c r="Q457" s="13"/>
    </row>
    <row r="458" spans="1:17" x14ac:dyDescent="0.25">
      <c r="A458" t="s">
        <v>9452</v>
      </c>
      <c r="B458" s="244" t="str" cm="1">
        <f t="array" ref="B458">IF(ROW() &lt; ROW(INDEX(initialConditions[experiment_ID],ROWS(initialConditions[experiment_ID]))), COUNTIF(INDEX(initialConditions[experiment_ID],1):initialConditions[[#This Row],[experiment_ID]],initialConditions[[#This Row],[experiment_ID]]), "")</f>
        <v/>
      </c>
      <c r="C458" t="s">
        <v>9454</v>
      </c>
      <c r="D458" s="13" t="s">
        <v>8773</v>
      </c>
      <c r="E458" s="13" t="s">
        <v>2502</v>
      </c>
      <c r="F458" s="13"/>
      <c r="G458" s="13"/>
      <c r="H458" s="13" t="s">
        <v>2502</v>
      </c>
      <c r="I458" s="13" t="s">
        <v>2502</v>
      </c>
      <c r="J458" s="13" t="s">
        <v>9457</v>
      </c>
      <c r="K458" s="13"/>
      <c r="L458" s="13"/>
      <c r="M458" s="13"/>
      <c r="N458" s="13"/>
      <c r="O458" s="13"/>
      <c r="P458" s="13"/>
      <c r="Q458" s="13"/>
    </row>
    <row r="459" spans="1:17" x14ac:dyDescent="0.25">
      <c r="A459" t="s">
        <v>9452</v>
      </c>
      <c r="B459" s="244" t="str" cm="1">
        <f t="array" ref="B459">IF(ROW() &lt; ROW(INDEX(initialConditions[experiment_ID],ROWS(initialConditions[experiment_ID]))), COUNTIF(INDEX(initialConditions[experiment_ID],1):initialConditions[[#This Row],[experiment_ID]],initialConditions[[#This Row],[experiment_ID]]), "")</f>
        <v/>
      </c>
      <c r="C459" t="s">
        <v>9455</v>
      </c>
      <c r="D459" s="13" t="s">
        <v>8773</v>
      </c>
      <c r="E459" s="13" t="s">
        <v>2502</v>
      </c>
      <c r="F459" s="13"/>
      <c r="G459" s="13"/>
      <c r="H459" s="13" t="s">
        <v>2502</v>
      </c>
      <c r="I459" s="13" t="s">
        <v>2502</v>
      </c>
      <c r="J459" s="13" t="s">
        <v>9456</v>
      </c>
      <c r="K459" s="13"/>
      <c r="L459" s="13"/>
      <c r="M459" s="13"/>
      <c r="N459" s="13"/>
      <c r="O459" s="13"/>
      <c r="P459" s="13"/>
      <c r="Q459" s="13"/>
    </row>
    <row r="460" spans="1:17" x14ac:dyDescent="0.25">
      <c r="A460" t="s">
        <v>9458</v>
      </c>
      <c r="B460" s="244" t="str" cm="1">
        <f t="array" ref="B460">IF(ROW() &lt; ROW(INDEX(initialConditions[experiment_ID],ROWS(initialConditions[experiment_ID]))), COUNTIF(INDEX(initialConditions[experiment_ID],1):initialConditions[[#This Row],[experiment_ID]],initialConditions[[#This Row],[experiment_ID]]), "")</f>
        <v/>
      </c>
      <c r="C460" s="126"/>
      <c r="D460" s="13" t="s">
        <v>9177</v>
      </c>
      <c r="E460" s="13" t="s">
        <v>2502</v>
      </c>
      <c r="F460" s="13"/>
      <c r="G460" s="13"/>
      <c r="H460" s="13" t="s">
        <v>9475</v>
      </c>
      <c r="I460" s="13" t="s">
        <v>2502</v>
      </c>
      <c r="J460" s="13" t="s">
        <v>2502</v>
      </c>
      <c r="K460" s="13"/>
      <c r="L460" s="13"/>
      <c r="M460" s="13"/>
      <c r="N460" s="13"/>
      <c r="O460" s="13"/>
      <c r="P460" s="13"/>
      <c r="Q460" s="13"/>
    </row>
    <row r="461" spans="1:17" x14ac:dyDescent="0.25">
      <c r="A461" t="s">
        <v>9458</v>
      </c>
      <c r="B461" s="244" t="str" cm="1">
        <f t="array" ref="B461">IF(ROW() &lt; ROW(INDEX(initialConditions[experiment_ID],ROWS(initialConditions[experiment_ID]))), COUNTIF(INDEX(initialConditions[experiment_ID],1):initialConditions[[#This Row],[experiment_ID]],initialConditions[[#This Row],[experiment_ID]]), "")</f>
        <v/>
      </c>
      <c r="C461" s="126"/>
      <c r="D461" s="13" t="s">
        <v>9177</v>
      </c>
      <c r="E461" s="13" t="s">
        <v>2502</v>
      </c>
      <c r="F461" s="13"/>
      <c r="G461" s="13"/>
      <c r="H461" s="13" t="s">
        <v>9476</v>
      </c>
      <c r="I461" s="13" t="s">
        <v>2502</v>
      </c>
      <c r="J461" s="13" t="s">
        <v>2502</v>
      </c>
      <c r="K461" s="13"/>
      <c r="L461" s="13"/>
      <c r="M461" s="13"/>
      <c r="N461" s="13"/>
      <c r="O461" s="13"/>
      <c r="P461" s="13"/>
      <c r="Q461" s="13"/>
    </row>
    <row r="462" spans="1:17" x14ac:dyDescent="0.25">
      <c r="A462" t="s">
        <v>9459</v>
      </c>
      <c r="B462" s="244" t="str" cm="1">
        <f t="array" ref="B462">IF(ROW() &lt; ROW(INDEX(initialConditions[experiment_ID],ROWS(initialConditions[experiment_ID]))), COUNTIF(INDEX(initialConditions[experiment_ID],1):initialConditions[[#This Row],[experiment_ID]],initialConditions[[#This Row],[experiment_ID]]), "")</f>
        <v/>
      </c>
      <c r="C462" s="126"/>
      <c r="D462" s="13" t="s">
        <v>9177</v>
      </c>
      <c r="E462" s="13" t="s">
        <v>2502</v>
      </c>
      <c r="F462" s="13"/>
      <c r="G462" s="13"/>
      <c r="H462" s="13" t="s">
        <v>9477</v>
      </c>
      <c r="I462" s="13" t="s">
        <v>2502</v>
      </c>
      <c r="J462" s="13" t="s">
        <v>2502</v>
      </c>
      <c r="K462" s="13"/>
      <c r="L462" s="13"/>
      <c r="M462" s="13"/>
      <c r="N462" s="13"/>
      <c r="O462" s="13"/>
      <c r="P462" s="13"/>
      <c r="Q462" s="13"/>
    </row>
    <row r="463" spans="1:17" x14ac:dyDescent="0.25">
      <c r="A463" t="s">
        <v>9459</v>
      </c>
      <c r="B463" s="244" t="str" cm="1">
        <f t="array" ref="B463">IF(ROW() &lt; ROW(INDEX(initialConditions[experiment_ID],ROWS(initialConditions[experiment_ID]))), COUNTIF(INDEX(initialConditions[experiment_ID],1):initialConditions[[#This Row],[experiment_ID]],initialConditions[[#This Row],[experiment_ID]]), "")</f>
        <v/>
      </c>
      <c r="C463" s="126"/>
      <c r="D463" s="13" t="s">
        <v>9177</v>
      </c>
      <c r="E463" s="13" t="s">
        <v>2502</v>
      </c>
      <c r="F463" s="13"/>
      <c r="G463" s="13"/>
      <c r="H463" s="13" t="s">
        <v>9476</v>
      </c>
      <c r="I463" s="13" t="s">
        <v>2502</v>
      </c>
      <c r="J463" s="13" t="s">
        <v>2502</v>
      </c>
      <c r="K463" s="13"/>
      <c r="L463" s="13"/>
      <c r="M463" s="13"/>
      <c r="N463" s="13"/>
      <c r="O463" s="13"/>
      <c r="P463" s="13"/>
      <c r="Q463" s="13"/>
    </row>
    <row r="464" spans="1:17" x14ac:dyDescent="0.25">
      <c r="A464" t="s">
        <v>9459</v>
      </c>
      <c r="B464" s="244" t="str" cm="1">
        <f t="array" ref="B464">IF(ROW() &lt; ROW(INDEX(initialConditions[experiment_ID],ROWS(initialConditions[experiment_ID]))), COUNTIF(INDEX(initialConditions[experiment_ID],1):initialConditions[[#This Row],[experiment_ID]],initialConditions[[#This Row],[experiment_ID]]), "")</f>
        <v/>
      </c>
      <c r="C464" s="126"/>
      <c r="D464" s="13" t="s">
        <v>9177</v>
      </c>
      <c r="E464" s="13" t="s">
        <v>2502</v>
      </c>
      <c r="F464" s="13"/>
      <c r="G464" s="13"/>
      <c r="H464" s="13" t="s">
        <v>9478</v>
      </c>
      <c r="I464" s="13" t="s">
        <v>2502</v>
      </c>
      <c r="J464" s="13" t="s">
        <v>2502</v>
      </c>
      <c r="K464" s="13"/>
      <c r="L464" s="13"/>
      <c r="M464" s="13"/>
      <c r="N464" s="13"/>
      <c r="O464" s="13"/>
      <c r="P464" s="13"/>
      <c r="Q464" s="13"/>
    </row>
    <row r="465" spans="1:17" x14ac:dyDescent="0.25">
      <c r="A465" t="s">
        <v>9460</v>
      </c>
      <c r="B465" s="244" t="str" cm="1">
        <f t="array" ref="B465">IF(ROW() &lt; ROW(INDEX(initialConditions[experiment_ID],ROWS(initialConditions[experiment_ID]))), COUNTIF(INDEX(initialConditions[experiment_ID],1):initialConditions[[#This Row],[experiment_ID]],initialConditions[[#This Row],[experiment_ID]]), "")</f>
        <v/>
      </c>
      <c r="C465" s="126"/>
      <c r="D465" s="13" t="s">
        <v>9177</v>
      </c>
      <c r="E465" s="13" t="s">
        <v>2502</v>
      </c>
      <c r="F465" s="13"/>
      <c r="G465" s="13"/>
      <c r="H465" s="13" t="s">
        <v>9475</v>
      </c>
      <c r="I465" s="13" t="s">
        <v>2502</v>
      </c>
      <c r="J465" s="13" t="s">
        <v>2502</v>
      </c>
      <c r="K465" s="13"/>
      <c r="L465" s="13"/>
      <c r="M465" s="13"/>
      <c r="N465" s="13"/>
      <c r="O465" s="13"/>
      <c r="P465" s="13"/>
      <c r="Q465" s="13"/>
    </row>
    <row r="466" spans="1:17" x14ac:dyDescent="0.25">
      <c r="A466" t="s">
        <v>9460</v>
      </c>
      <c r="B466" s="244" t="str" cm="1">
        <f t="array" ref="B466">IF(ROW() &lt; ROW(INDEX(initialConditions[experiment_ID],ROWS(initialConditions[experiment_ID]))), COUNTIF(INDEX(initialConditions[experiment_ID],1):initialConditions[[#This Row],[experiment_ID]],initialConditions[[#This Row],[experiment_ID]]), "")</f>
        <v/>
      </c>
      <c r="C466" s="126"/>
      <c r="D466" s="13" t="s">
        <v>9177</v>
      </c>
      <c r="E466" s="13" t="s">
        <v>2502</v>
      </c>
      <c r="F466" s="13"/>
      <c r="G466" s="13"/>
      <c r="H466" s="13" t="s">
        <v>9479</v>
      </c>
      <c r="I466" s="13" t="s">
        <v>2502</v>
      </c>
      <c r="J466" s="13" t="s">
        <v>2502</v>
      </c>
      <c r="K466" s="13"/>
      <c r="L466" s="13"/>
      <c r="M466" s="13"/>
      <c r="N466" s="13"/>
      <c r="O466" s="13"/>
      <c r="P466" s="13"/>
      <c r="Q466" s="13"/>
    </row>
    <row r="467" spans="1:17" x14ac:dyDescent="0.25">
      <c r="A467" t="s">
        <v>9460</v>
      </c>
      <c r="B467" s="244" t="str" cm="1">
        <f t="array" ref="B467">IF(ROW() &lt; ROW(INDEX(initialConditions[experiment_ID],ROWS(initialConditions[experiment_ID]))), COUNTIF(INDEX(initialConditions[experiment_ID],1):initialConditions[[#This Row],[experiment_ID]],initialConditions[[#This Row],[experiment_ID]]), "")</f>
        <v/>
      </c>
      <c r="C467" s="126"/>
      <c r="D467" s="13" t="s">
        <v>9177</v>
      </c>
      <c r="E467" s="13" t="s">
        <v>2502</v>
      </c>
      <c r="F467" s="13"/>
      <c r="G467" s="13"/>
      <c r="H467" s="13" t="s">
        <v>9480</v>
      </c>
      <c r="I467" s="13" t="s">
        <v>2502</v>
      </c>
      <c r="J467" s="13" t="s">
        <v>2502</v>
      </c>
      <c r="K467" s="13"/>
      <c r="L467" s="13"/>
      <c r="M467" s="13"/>
      <c r="N467" s="13"/>
      <c r="O467" s="13"/>
      <c r="P467" s="13"/>
      <c r="Q467" s="13"/>
    </row>
    <row r="468" spans="1:17" x14ac:dyDescent="0.25">
      <c r="A468" t="s">
        <v>9460</v>
      </c>
      <c r="B468" s="244" t="str" cm="1">
        <f t="array" ref="B468">IF(ROW() &lt; ROW(INDEX(initialConditions[experiment_ID],ROWS(initialConditions[experiment_ID]))), COUNTIF(INDEX(initialConditions[experiment_ID],1):initialConditions[[#This Row],[experiment_ID]],initialConditions[[#This Row],[experiment_ID]]), "")</f>
        <v/>
      </c>
      <c r="C468" s="126"/>
      <c r="D468" s="13" t="s">
        <v>9177</v>
      </c>
      <c r="E468" s="13" t="s">
        <v>2502</v>
      </c>
      <c r="F468" s="13"/>
      <c r="G468" s="13"/>
      <c r="H468" s="13" t="s">
        <v>9481</v>
      </c>
      <c r="I468" s="13" t="s">
        <v>2502</v>
      </c>
      <c r="J468" s="13" t="s">
        <v>2502</v>
      </c>
      <c r="K468" s="13"/>
      <c r="L468" s="13"/>
      <c r="M468" s="13"/>
      <c r="N468" s="13"/>
      <c r="O468" s="13"/>
      <c r="P468" s="13"/>
      <c r="Q468" s="13"/>
    </row>
    <row r="469" spans="1:17" x14ac:dyDescent="0.25">
      <c r="A469" t="s">
        <v>9461</v>
      </c>
      <c r="B469" s="244" t="str" cm="1">
        <f t="array" ref="B469">IF(ROW() &lt; ROW(INDEX(initialConditions[experiment_ID],ROWS(initialConditions[experiment_ID]))), COUNTIF(INDEX(initialConditions[experiment_ID],1):initialConditions[[#This Row],[experiment_ID]],initialConditions[[#This Row],[experiment_ID]]), "")</f>
        <v/>
      </c>
      <c r="C469" s="126"/>
      <c r="D469" s="13" t="s">
        <v>9177</v>
      </c>
      <c r="E469" s="13" t="s">
        <v>8619</v>
      </c>
      <c r="F469" s="13"/>
      <c r="G469" s="13"/>
      <c r="H469" s="13" t="s">
        <v>9482</v>
      </c>
      <c r="I469" s="13" t="s">
        <v>2502</v>
      </c>
      <c r="J469" s="13" t="s">
        <v>2502</v>
      </c>
      <c r="K469" s="13"/>
      <c r="L469" s="13"/>
      <c r="M469" s="13"/>
      <c r="N469" s="13"/>
      <c r="O469" s="13"/>
      <c r="P469" s="13"/>
      <c r="Q469" s="13"/>
    </row>
    <row r="470" spans="1:17" x14ac:dyDescent="0.25">
      <c r="A470" t="s">
        <v>9461</v>
      </c>
      <c r="B470" s="244" t="str" cm="1">
        <f t="array" ref="B470">IF(ROW() &lt; ROW(INDEX(initialConditions[experiment_ID],ROWS(initialConditions[experiment_ID]))), COUNTIF(INDEX(initialConditions[experiment_ID],1):initialConditions[[#This Row],[experiment_ID]],initialConditions[[#This Row],[experiment_ID]]), "")</f>
        <v/>
      </c>
      <c r="C470" s="126"/>
      <c r="D470" s="13" t="s">
        <v>9177</v>
      </c>
      <c r="E470" s="13" t="s">
        <v>8619</v>
      </c>
      <c r="F470" s="13"/>
      <c r="G470" s="13"/>
      <c r="H470" s="13" t="s">
        <v>9483</v>
      </c>
      <c r="I470" s="13" t="s">
        <v>2502</v>
      </c>
      <c r="J470" s="13" t="s">
        <v>2502</v>
      </c>
      <c r="K470" s="13"/>
      <c r="L470" s="13"/>
      <c r="M470" s="13"/>
      <c r="N470" s="13"/>
      <c r="O470" s="13"/>
      <c r="P470" s="13"/>
      <c r="Q470" s="13"/>
    </row>
    <row r="471" spans="1:17" x14ac:dyDescent="0.25">
      <c r="A471" t="s">
        <v>9461</v>
      </c>
      <c r="B471" s="244" t="str" cm="1">
        <f t="array" ref="B471">IF(ROW() &lt; ROW(INDEX(initialConditions[experiment_ID],ROWS(initialConditions[experiment_ID]))), COUNTIF(INDEX(initialConditions[experiment_ID],1):initialConditions[[#This Row],[experiment_ID]],initialConditions[[#This Row],[experiment_ID]]), "")</f>
        <v/>
      </c>
      <c r="C471" s="126"/>
      <c r="D471" s="13" t="s">
        <v>9177</v>
      </c>
      <c r="E471" s="13" t="s">
        <v>8619</v>
      </c>
      <c r="F471" s="13"/>
      <c r="G471" s="13"/>
      <c r="H471" s="13" t="s">
        <v>9484</v>
      </c>
      <c r="I471" s="13" t="s">
        <v>2502</v>
      </c>
      <c r="J471" s="13" t="s">
        <v>2502</v>
      </c>
      <c r="K471" s="13"/>
      <c r="L471" s="13"/>
      <c r="M471" s="13"/>
      <c r="N471" s="13"/>
      <c r="O471" s="13"/>
      <c r="P471" s="13"/>
      <c r="Q471" s="13"/>
    </row>
    <row r="472" spans="1:17" x14ac:dyDescent="0.25">
      <c r="A472" t="s">
        <v>9461</v>
      </c>
      <c r="B472" s="244" t="str" cm="1">
        <f t="array" ref="B472">IF(ROW() &lt; ROW(INDEX(initialConditions[experiment_ID],ROWS(initialConditions[experiment_ID]))), COUNTIF(INDEX(initialConditions[experiment_ID],1):initialConditions[[#This Row],[experiment_ID]],initialConditions[[#This Row],[experiment_ID]]), "")</f>
        <v/>
      </c>
      <c r="C472" s="126"/>
      <c r="D472" s="13" t="s">
        <v>9177</v>
      </c>
      <c r="E472" s="13" t="s">
        <v>8619</v>
      </c>
      <c r="F472" s="13"/>
      <c r="G472" s="13"/>
      <c r="H472" s="13" t="s">
        <v>9485</v>
      </c>
      <c r="I472" s="13" t="s">
        <v>2502</v>
      </c>
      <c r="J472" s="13" t="s">
        <v>2502</v>
      </c>
      <c r="K472" s="13"/>
      <c r="L472" s="13"/>
      <c r="M472" s="13"/>
      <c r="N472" s="13"/>
      <c r="O472" s="13"/>
      <c r="P472" s="13"/>
      <c r="Q472" s="13"/>
    </row>
    <row r="473" spans="1:17" x14ac:dyDescent="0.25">
      <c r="A473" t="s">
        <v>9462</v>
      </c>
      <c r="B473" s="244" t="str" cm="1">
        <f t="array" ref="B473">IF(ROW() &lt; ROW(INDEX(initialConditions[experiment_ID],ROWS(initialConditions[experiment_ID]))), COUNTIF(INDEX(initialConditions[experiment_ID],1):initialConditions[[#This Row],[experiment_ID]],initialConditions[[#This Row],[experiment_ID]]), "")</f>
        <v/>
      </c>
      <c r="C473" s="126"/>
      <c r="D473" s="13" t="s">
        <v>9177</v>
      </c>
      <c r="E473" s="13" t="s">
        <v>8619</v>
      </c>
      <c r="F473" s="13"/>
      <c r="G473" s="13"/>
      <c r="H473" s="13" t="s">
        <v>9482</v>
      </c>
      <c r="I473" s="13" t="s">
        <v>2502</v>
      </c>
      <c r="J473" s="13" t="s">
        <v>2502</v>
      </c>
      <c r="K473" s="13"/>
      <c r="L473" s="13"/>
      <c r="M473" s="13"/>
      <c r="N473" s="13"/>
      <c r="O473" s="13"/>
      <c r="P473" s="13"/>
      <c r="Q473" s="13"/>
    </row>
    <row r="474" spans="1:17" x14ac:dyDescent="0.25">
      <c r="A474" t="s">
        <v>9462</v>
      </c>
      <c r="B474" s="244" t="str" cm="1">
        <f t="array" ref="B474">IF(ROW() &lt; ROW(INDEX(initialConditions[experiment_ID],ROWS(initialConditions[experiment_ID]))), COUNTIF(INDEX(initialConditions[experiment_ID],1):initialConditions[[#This Row],[experiment_ID]],initialConditions[[#This Row],[experiment_ID]]), "")</f>
        <v/>
      </c>
      <c r="C474" s="126"/>
      <c r="D474" s="13" t="s">
        <v>9177</v>
      </c>
      <c r="E474" s="13" t="s">
        <v>8619</v>
      </c>
      <c r="F474" s="13"/>
      <c r="G474" s="13"/>
      <c r="H474" s="13" t="s">
        <v>9483</v>
      </c>
      <c r="I474" s="13" t="s">
        <v>2502</v>
      </c>
      <c r="J474" s="13" t="s">
        <v>2502</v>
      </c>
      <c r="K474" s="13"/>
      <c r="L474" s="13"/>
      <c r="M474" s="13"/>
      <c r="N474" s="13"/>
      <c r="O474" s="13"/>
      <c r="P474" s="13"/>
      <c r="Q474" s="13"/>
    </row>
    <row r="475" spans="1:17" x14ac:dyDescent="0.25">
      <c r="A475" t="s">
        <v>9462</v>
      </c>
      <c r="B475" s="244" t="str" cm="1">
        <f t="array" ref="B475">IF(ROW() &lt; ROW(INDEX(initialConditions[experiment_ID],ROWS(initialConditions[experiment_ID]))), COUNTIF(INDEX(initialConditions[experiment_ID],1):initialConditions[[#This Row],[experiment_ID]],initialConditions[[#This Row],[experiment_ID]]), "")</f>
        <v/>
      </c>
      <c r="C475" s="126"/>
      <c r="D475" s="13" t="s">
        <v>9177</v>
      </c>
      <c r="E475" s="13" t="s">
        <v>8619</v>
      </c>
      <c r="F475" s="13"/>
      <c r="G475" s="13"/>
      <c r="H475" s="13" t="s">
        <v>9484</v>
      </c>
      <c r="I475" s="13" t="s">
        <v>2502</v>
      </c>
      <c r="J475" s="13" t="s">
        <v>2502</v>
      </c>
      <c r="K475" s="13"/>
      <c r="L475" s="13"/>
      <c r="M475" s="13"/>
      <c r="N475" s="13"/>
      <c r="O475" s="13"/>
      <c r="P475" s="13"/>
      <c r="Q475" s="13"/>
    </row>
    <row r="476" spans="1:17" x14ac:dyDescent="0.25">
      <c r="A476" t="s">
        <v>9462</v>
      </c>
      <c r="B476" s="244" t="str" cm="1">
        <f t="array" ref="B476">IF(ROW() &lt; ROW(INDEX(initialConditions[experiment_ID],ROWS(initialConditions[experiment_ID]))), COUNTIF(INDEX(initialConditions[experiment_ID],1):initialConditions[[#This Row],[experiment_ID]],initialConditions[[#This Row],[experiment_ID]]), "")</f>
        <v/>
      </c>
      <c r="C476" s="126"/>
      <c r="D476" s="13" t="s">
        <v>9177</v>
      </c>
      <c r="E476" s="13" t="s">
        <v>8619</v>
      </c>
      <c r="F476" s="13"/>
      <c r="G476" s="13"/>
      <c r="H476" s="13" t="s">
        <v>9485</v>
      </c>
      <c r="I476" s="13" t="s">
        <v>2502</v>
      </c>
      <c r="J476" s="13" t="s">
        <v>2502</v>
      </c>
      <c r="K476" s="13"/>
      <c r="L476" s="13"/>
      <c r="M476" s="13"/>
      <c r="N476" s="13"/>
      <c r="O476" s="13"/>
      <c r="P476" s="13"/>
      <c r="Q476" s="13"/>
    </row>
    <row r="477" spans="1:17" x14ac:dyDescent="0.25">
      <c r="A477" t="s">
        <v>9463</v>
      </c>
      <c r="B477" s="244" t="str" cm="1">
        <f t="array" ref="B477">IF(ROW() &lt; ROW(INDEX(initialConditions[experiment_ID],ROWS(initialConditions[experiment_ID]))), COUNTIF(INDEX(initialConditions[experiment_ID],1):initialConditions[[#This Row],[experiment_ID]],initialConditions[[#This Row],[experiment_ID]]), "")</f>
        <v/>
      </c>
      <c r="C477" s="126"/>
      <c r="D477" s="13" t="s">
        <v>9177</v>
      </c>
      <c r="E477" s="13" t="s">
        <v>2502</v>
      </c>
      <c r="F477" s="13"/>
      <c r="G477" s="13"/>
      <c r="H477" s="13" t="s">
        <v>9486</v>
      </c>
      <c r="I477" s="13" t="s">
        <v>2502</v>
      </c>
      <c r="J477" s="13" t="s">
        <v>2502</v>
      </c>
      <c r="K477" s="13"/>
      <c r="L477" s="13"/>
      <c r="M477" s="13"/>
      <c r="N477" s="13"/>
      <c r="O477" s="13"/>
      <c r="P477" s="13"/>
      <c r="Q477" s="13"/>
    </row>
    <row r="478" spans="1:17" x14ac:dyDescent="0.25">
      <c r="A478" t="s">
        <v>9463</v>
      </c>
      <c r="B478" s="244" t="str" cm="1">
        <f t="array" ref="B478">IF(ROW() &lt; ROW(INDEX(initialConditions[experiment_ID],ROWS(initialConditions[experiment_ID]))), COUNTIF(INDEX(initialConditions[experiment_ID],1):initialConditions[[#This Row],[experiment_ID]],initialConditions[[#This Row],[experiment_ID]]), "")</f>
        <v/>
      </c>
      <c r="C478" s="126"/>
      <c r="D478" s="13" t="s">
        <v>9177</v>
      </c>
      <c r="E478" s="13" t="s">
        <v>8619</v>
      </c>
      <c r="F478" s="13"/>
      <c r="G478" s="13"/>
      <c r="H478" s="13" t="s">
        <v>9487</v>
      </c>
      <c r="I478" s="13" t="s">
        <v>2502</v>
      </c>
      <c r="J478" s="13" t="s">
        <v>2502</v>
      </c>
      <c r="K478" s="13"/>
      <c r="L478" s="13"/>
      <c r="M478" s="13"/>
      <c r="N478" s="13"/>
      <c r="O478" s="13"/>
      <c r="P478" s="13"/>
      <c r="Q478" s="13"/>
    </row>
    <row r="479" spans="1:17" x14ac:dyDescent="0.25">
      <c r="A479" t="s">
        <v>9463</v>
      </c>
      <c r="B479" s="244" t="str" cm="1">
        <f t="array" ref="B479">IF(ROW() &lt; ROW(INDEX(initialConditions[experiment_ID],ROWS(initialConditions[experiment_ID]))), COUNTIF(INDEX(initialConditions[experiment_ID],1):initialConditions[[#This Row],[experiment_ID]],initialConditions[[#This Row],[experiment_ID]]), "")</f>
        <v/>
      </c>
      <c r="C479" s="126"/>
      <c r="D479" s="13" t="s">
        <v>9177</v>
      </c>
      <c r="E479" s="13" t="s">
        <v>8619</v>
      </c>
      <c r="F479" s="13"/>
      <c r="G479" s="13"/>
      <c r="H479" s="13" t="s">
        <v>9488</v>
      </c>
      <c r="I479" s="13" t="s">
        <v>2502</v>
      </c>
      <c r="J479" s="13" t="s">
        <v>2502</v>
      </c>
      <c r="K479" s="13"/>
      <c r="L479" s="13"/>
      <c r="M479" s="13"/>
      <c r="N479" s="13"/>
      <c r="O479" s="13"/>
      <c r="P479" s="13"/>
      <c r="Q479" s="13"/>
    </row>
    <row r="480" spans="1:17" x14ac:dyDescent="0.25">
      <c r="A480" t="s">
        <v>9489</v>
      </c>
      <c r="B480" s="244" t="str" cm="1">
        <f t="array" ref="B480">IF(ROW() &lt; ROW(INDEX(initialConditions[experiment_ID],ROWS(initialConditions[experiment_ID]))), COUNTIF(INDEX(initialConditions[experiment_ID],1):initialConditions[[#This Row],[experiment_ID]],initialConditions[[#This Row],[experiment_ID]]), "")</f>
        <v/>
      </c>
      <c r="C480" s="126" t="s">
        <v>9543</v>
      </c>
      <c r="D480" s="13" t="s">
        <v>9209</v>
      </c>
      <c r="E480" s="13" t="s">
        <v>2502</v>
      </c>
      <c r="F480" s="13"/>
      <c r="G480" s="13" t="s">
        <v>2502</v>
      </c>
      <c r="H480" s="13" t="s">
        <v>9533</v>
      </c>
      <c r="I480" s="13"/>
      <c r="J480" s="13" t="s">
        <v>2502</v>
      </c>
      <c r="K480" s="13"/>
      <c r="L480" s="13"/>
      <c r="M480" s="13"/>
      <c r="N480" s="13"/>
      <c r="O480" s="13" t="s">
        <v>9539</v>
      </c>
      <c r="P480" s="13"/>
      <c r="Q480" s="13"/>
    </row>
    <row r="481" spans="1:17" x14ac:dyDescent="0.25">
      <c r="A481" t="s">
        <v>9489</v>
      </c>
      <c r="B481" s="244" t="str" cm="1">
        <f t="array" ref="B481">IF(ROW() &lt; ROW(INDEX(initialConditions[experiment_ID],ROWS(initialConditions[experiment_ID]))), COUNTIF(INDEX(initialConditions[experiment_ID],1):initialConditions[[#This Row],[experiment_ID]],initialConditions[[#This Row],[experiment_ID]]), "")</f>
        <v/>
      </c>
      <c r="C481" s="126" t="s">
        <v>9544</v>
      </c>
      <c r="D481" s="13" t="s">
        <v>9210</v>
      </c>
      <c r="E481" s="13" t="s">
        <v>2502</v>
      </c>
      <c r="F481" s="13"/>
      <c r="G481" s="13" t="s">
        <v>2502</v>
      </c>
      <c r="H481" s="13" t="s">
        <v>9533</v>
      </c>
      <c r="I481" s="13"/>
      <c r="J481" s="13" t="s">
        <v>2502</v>
      </c>
      <c r="K481" s="13"/>
      <c r="L481" s="13"/>
      <c r="M481" s="13"/>
      <c r="N481" s="13"/>
      <c r="O481" s="13" t="s">
        <v>9539</v>
      </c>
      <c r="P481" s="13"/>
      <c r="Q481" s="13"/>
    </row>
    <row r="482" spans="1:17" x14ac:dyDescent="0.25">
      <c r="A482" t="s">
        <v>9489</v>
      </c>
      <c r="B482" s="244" t="str" cm="1">
        <f t="array" ref="B482">IF(ROW() &lt; ROW(INDEX(initialConditions[experiment_ID],ROWS(initialConditions[experiment_ID]))), COUNTIF(INDEX(initialConditions[experiment_ID],1):initialConditions[[#This Row],[experiment_ID]],initialConditions[[#This Row],[experiment_ID]]), "")</f>
        <v/>
      </c>
      <c r="C482" s="126" t="s">
        <v>9545</v>
      </c>
      <c r="D482" s="13" t="s">
        <v>9211</v>
      </c>
      <c r="E482" s="13" t="s">
        <v>2502</v>
      </c>
      <c r="F482" s="13"/>
      <c r="G482" s="13" t="s">
        <v>2502</v>
      </c>
      <c r="H482" s="13" t="s">
        <v>9533</v>
      </c>
      <c r="I482" s="13"/>
      <c r="J482" s="13" t="s">
        <v>2502</v>
      </c>
      <c r="K482" s="13"/>
      <c r="L482" s="13"/>
      <c r="M482" s="13"/>
      <c r="N482" s="13"/>
      <c r="O482" s="13" t="s">
        <v>9539</v>
      </c>
      <c r="P482" s="13"/>
      <c r="Q482" s="13"/>
    </row>
    <row r="483" spans="1:17" x14ac:dyDescent="0.25">
      <c r="A483" t="s">
        <v>9489</v>
      </c>
      <c r="B483" s="244" t="str" cm="1">
        <f t="array" ref="B483">IF(ROW() &lt; ROW(INDEX(initialConditions[experiment_ID],ROWS(initialConditions[experiment_ID]))), COUNTIF(INDEX(initialConditions[experiment_ID],1):initialConditions[[#This Row],[experiment_ID]],initialConditions[[#This Row],[experiment_ID]]), "")</f>
        <v/>
      </c>
      <c r="C483" s="126" t="s">
        <v>9546</v>
      </c>
      <c r="D483" s="13" t="s">
        <v>9209</v>
      </c>
      <c r="E483" s="13" t="s">
        <v>2502</v>
      </c>
      <c r="F483" s="13"/>
      <c r="G483" s="13" t="s">
        <v>2502</v>
      </c>
      <c r="H483" s="13" t="s">
        <v>9534</v>
      </c>
      <c r="I483" s="13"/>
      <c r="J483" s="13" t="s">
        <v>2502</v>
      </c>
      <c r="K483" s="13"/>
      <c r="L483" s="13"/>
      <c r="M483" s="13"/>
      <c r="N483" s="13"/>
      <c r="O483" s="13" t="s">
        <v>9534</v>
      </c>
      <c r="P483" s="13"/>
      <c r="Q483" s="13"/>
    </row>
    <row r="484" spans="1:17" x14ac:dyDescent="0.25">
      <c r="A484" t="s">
        <v>9489</v>
      </c>
      <c r="B484" s="244" t="str" cm="1">
        <f t="array" ref="B484">IF(ROW() &lt; ROW(INDEX(initialConditions[experiment_ID],ROWS(initialConditions[experiment_ID]))), COUNTIF(INDEX(initialConditions[experiment_ID],1):initialConditions[[#This Row],[experiment_ID]],initialConditions[[#This Row],[experiment_ID]]), "")</f>
        <v/>
      </c>
      <c r="C484" s="126" t="s">
        <v>9547</v>
      </c>
      <c r="D484" s="13" t="s">
        <v>9210</v>
      </c>
      <c r="E484" s="13" t="s">
        <v>2502</v>
      </c>
      <c r="F484" s="13"/>
      <c r="G484" s="13" t="s">
        <v>2502</v>
      </c>
      <c r="H484" s="13" t="s">
        <v>9534</v>
      </c>
      <c r="I484" s="13"/>
      <c r="J484" s="13" t="s">
        <v>2502</v>
      </c>
      <c r="K484" s="13"/>
      <c r="L484" s="13"/>
      <c r="M484" s="13"/>
      <c r="N484" s="13"/>
      <c r="O484" s="13" t="s">
        <v>9534</v>
      </c>
      <c r="P484" s="13"/>
      <c r="Q484" s="13"/>
    </row>
    <row r="485" spans="1:17" x14ac:dyDescent="0.25">
      <c r="A485" t="s">
        <v>9489</v>
      </c>
      <c r="B485" s="244" t="str" cm="1">
        <f t="array" ref="B485">IF(ROW() &lt; ROW(INDEX(initialConditions[experiment_ID],ROWS(initialConditions[experiment_ID]))), COUNTIF(INDEX(initialConditions[experiment_ID],1):initialConditions[[#This Row],[experiment_ID]],initialConditions[[#This Row],[experiment_ID]]), "")</f>
        <v/>
      </c>
      <c r="C485" s="126" t="s">
        <v>9548</v>
      </c>
      <c r="D485" s="13" t="s">
        <v>9211</v>
      </c>
      <c r="E485" s="13" t="s">
        <v>2502</v>
      </c>
      <c r="F485" s="13"/>
      <c r="G485" s="13" t="s">
        <v>2502</v>
      </c>
      <c r="H485" s="13" t="s">
        <v>9534</v>
      </c>
      <c r="I485" s="13"/>
      <c r="J485" s="13" t="s">
        <v>2502</v>
      </c>
      <c r="K485" s="13"/>
      <c r="L485" s="13"/>
      <c r="M485" s="13"/>
      <c r="N485" s="13"/>
      <c r="O485" s="13" t="s">
        <v>9534</v>
      </c>
      <c r="P485" s="13"/>
      <c r="Q485" s="13"/>
    </row>
    <row r="486" spans="1:17" x14ac:dyDescent="0.25">
      <c r="A486" t="s">
        <v>9489</v>
      </c>
      <c r="B486" s="244" t="str" cm="1">
        <f t="array" ref="B486">IF(ROW() &lt; ROW(INDEX(initialConditions[experiment_ID],ROWS(initialConditions[experiment_ID]))), COUNTIF(INDEX(initialConditions[experiment_ID],1):initialConditions[[#This Row],[experiment_ID]],initialConditions[[#This Row],[experiment_ID]]), "")</f>
        <v/>
      </c>
      <c r="C486" s="126" t="s">
        <v>9549</v>
      </c>
      <c r="D486" s="13" t="s">
        <v>9209</v>
      </c>
      <c r="E486" s="13" t="s">
        <v>2502</v>
      </c>
      <c r="F486" s="13"/>
      <c r="G486" s="13" t="s">
        <v>2502</v>
      </c>
      <c r="H486" s="13" t="s">
        <v>9535</v>
      </c>
      <c r="I486" s="13"/>
      <c r="J486" s="13" t="s">
        <v>2502</v>
      </c>
      <c r="K486" s="13"/>
      <c r="L486" s="13"/>
      <c r="M486" s="13"/>
      <c r="N486" s="13"/>
      <c r="O486" s="13" t="s">
        <v>9540</v>
      </c>
      <c r="P486" s="13"/>
      <c r="Q486" s="13"/>
    </row>
    <row r="487" spans="1:17" x14ac:dyDescent="0.25">
      <c r="A487" t="s">
        <v>9489</v>
      </c>
      <c r="B487" s="244" t="str" cm="1">
        <f t="array" ref="B487">IF(ROW() &lt; ROW(INDEX(initialConditions[experiment_ID],ROWS(initialConditions[experiment_ID]))), COUNTIF(INDEX(initialConditions[experiment_ID],1):initialConditions[[#This Row],[experiment_ID]],initialConditions[[#This Row],[experiment_ID]]), "")</f>
        <v/>
      </c>
      <c r="C487" s="126" t="s">
        <v>9550</v>
      </c>
      <c r="D487" s="13" t="s">
        <v>9210</v>
      </c>
      <c r="E487" s="13" t="s">
        <v>2502</v>
      </c>
      <c r="F487" s="13"/>
      <c r="G487" s="13" t="s">
        <v>2502</v>
      </c>
      <c r="H487" s="13" t="s">
        <v>9535</v>
      </c>
      <c r="I487" s="13"/>
      <c r="J487" s="13" t="s">
        <v>2502</v>
      </c>
      <c r="K487" s="13"/>
      <c r="L487" s="13"/>
      <c r="M487" s="13"/>
      <c r="N487" s="13"/>
      <c r="O487" s="13" t="s">
        <v>9540</v>
      </c>
      <c r="P487" s="13"/>
      <c r="Q487" s="13"/>
    </row>
    <row r="488" spans="1:17" x14ac:dyDescent="0.25">
      <c r="A488" t="s">
        <v>9489</v>
      </c>
      <c r="B488" s="244" t="str" cm="1">
        <f t="array" ref="B488">IF(ROW() &lt; ROW(INDEX(initialConditions[experiment_ID],ROWS(initialConditions[experiment_ID]))), COUNTIF(INDEX(initialConditions[experiment_ID],1):initialConditions[[#This Row],[experiment_ID]],initialConditions[[#This Row],[experiment_ID]]), "")</f>
        <v/>
      </c>
      <c r="C488" s="126" t="s">
        <v>9551</v>
      </c>
      <c r="D488" s="13" t="s">
        <v>9211</v>
      </c>
      <c r="E488" s="13" t="s">
        <v>2502</v>
      </c>
      <c r="F488" s="13"/>
      <c r="G488" s="13" t="s">
        <v>2502</v>
      </c>
      <c r="H488" s="13" t="s">
        <v>9535</v>
      </c>
      <c r="I488" s="13"/>
      <c r="J488" s="13" t="s">
        <v>2502</v>
      </c>
      <c r="K488" s="13"/>
      <c r="L488" s="13"/>
      <c r="M488" s="13"/>
      <c r="N488" s="13"/>
      <c r="O488" s="13" t="s">
        <v>9540</v>
      </c>
      <c r="P488" s="13"/>
      <c r="Q488" s="13"/>
    </row>
    <row r="489" spans="1:17" x14ac:dyDescent="0.25">
      <c r="A489" t="s">
        <v>9489</v>
      </c>
      <c r="B489" s="244" t="str" cm="1">
        <f t="array" ref="B489">IF(ROW() &lt; ROW(INDEX(initialConditions[experiment_ID],ROWS(initialConditions[experiment_ID]))), COUNTIF(INDEX(initialConditions[experiment_ID],1):initialConditions[[#This Row],[experiment_ID]],initialConditions[[#This Row],[experiment_ID]]), "")</f>
        <v/>
      </c>
      <c r="C489" s="126" t="s">
        <v>9552</v>
      </c>
      <c r="D489" s="13" t="s">
        <v>9209</v>
      </c>
      <c r="E489" s="13" t="s">
        <v>8619</v>
      </c>
      <c r="F489" s="13"/>
      <c r="G489" s="13" t="s">
        <v>2502</v>
      </c>
      <c r="H489" s="13" t="s">
        <v>9536</v>
      </c>
      <c r="I489" s="13"/>
      <c r="J489" s="13" t="s">
        <v>2502</v>
      </c>
      <c r="K489" s="13"/>
      <c r="L489" s="13"/>
      <c r="M489" s="13"/>
      <c r="N489" s="13"/>
      <c r="O489" s="13" t="s">
        <v>9541</v>
      </c>
      <c r="P489" s="13"/>
      <c r="Q489" s="13"/>
    </row>
    <row r="490" spans="1:17" x14ac:dyDescent="0.25">
      <c r="A490" t="s">
        <v>9489</v>
      </c>
      <c r="B490" s="244" t="str" cm="1">
        <f t="array" ref="B490">IF(ROW() &lt; ROW(INDEX(initialConditions[experiment_ID],ROWS(initialConditions[experiment_ID]))), COUNTIF(INDEX(initialConditions[experiment_ID],1):initialConditions[[#This Row],[experiment_ID]],initialConditions[[#This Row],[experiment_ID]]), "")</f>
        <v/>
      </c>
      <c r="C490" s="126" t="s">
        <v>9553</v>
      </c>
      <c r="D490" s="13" t="s">
        <v>9210</v>
      </c>
      <c r="E490" s="13" t="s">
        <v>8619</v>
      </c>
      <c r="F490" s="13"/>
      <c r="G490" s="13" t="s">
        <v>2502</v>
      </c>
      <c r="H490" s="13" t="s">
        <v>9536</v>
      </c>
      <c r="I490" s="13"/>
      <c r="J490" s="13" t="s">
        <v>2502</v>
      </c>
      <c r="K490" s="13"/>
      <c r="L490" s="13"/>
      <c r="M490" s="13"/>
      <c r="N490" s="13"/>
      <c r="O490" s="13" t="s">
        <v>9541</v>
      </c>
      <c r="P490" s="13"/>
      <c r="Q490" s="13"/>
    </row>
    <row r="491" spans="1:17" x14ac:dyDescent="0.25">
      <c r="A491" t="s">
        <v>9489</v>
      </c>
      <c r="B491" s="244" t="str" cm="1">
        <f t="array" ref="B491">IF(ROW() &lt; ROW(INDEX(initialConditions[experiment_ID],ROWS(initialConditions[experiment_ID]))), COUNTIF(INDEX(initialConditions[experiment_ID],1):initialConditions[[#This Row],[experiment_ID]],initialConditions[[#This Row],[experiment_ID]]), "")</f>
        <v/>
      </c>
      <c r="C491" s="126" t="s">
        <v>9554</v>
      </c>
      <c r="D491" s="13" t="s">
        <v>9211</v>
      </c>
      <c r="E491" s="13" t="s">
        <v>8619</v>
      </c>
      <c r="F491" s="13"/>
      <c r="G491" s="13" t="s">
        <v>2502</v>
      </c>
      <c r="H491" s="13" t="s">
        <v>9536</v>
      </c>
      <c r="I491" s="13"/>
      <c r="J491" s="13" t="s">
        <v>2502</v>
      </c>
      <c r="K491" s="13"/>
      <c r="L491" s="13"/>
      <c r="M491" s="13"/>
      <c r="N491" s="13"/>
      <c r="O491" s="13" t="s">
        <v>9541</v>
      </c>
      <c r="P491" s="13"/>
      <c r="Q491" s="13"/>
    </row>
    <row r="492" spans="1:17" x14ac:dyDescent="0.25">
      <c r="A492" t="s">
        <v>9489</v>
      </c>
      <c r="B492" s="244" t="str" cm="1">
        <f t="array" ref="B492">IF(ROW() &lt; ROW(INDEX(initialConditions[experiment_ID],ROWS(initialConditions[experiment_ID]))), COUNTIF(INDEX(initialConditions[experiment_ID],1):initialConditions[[#This Row],[experiment_ID]],initialConditions[[#This Row],[experiment_ID]]), "")</f>
        <v/>
      </c>
      <c r="C492" s="126" t="s">
        <v>9555</v>
      </c>
      <c r="D492" s="13" t="s">
        <v>9209</v>
      </c>
      <c r="E492" s="13" t="s">
        <v>8619</v>
      </c>
      <c r="F492" s="13"/>
      <c r="G492" s="13" t="s">
        <v>2502</v>
      </c>
      <c r="H492" s="13" t="s">
        <v>9537</v>
      </c>
      <c r="I492" s="13"/>
      <c r="J492" s="13" t="s">
        <v>2502</v>
      </c>
      <c r="K492" s="13"/>
      <c r="L492" s="13"/>
      <c r="M492" s="13"/>
      <c r="N492" s="13"/>
      <c r="O492" s="13" t="s">
        <v>9537</v>
      </c>
      <c r="P492" s="13"/>
      <c r="Q492" s="13"/>
    </row>
    <row r="493" spans="1:17" x14ac:dyDescent="0.25">
      <c r="A493" t="s">
        <v>9489</v>
      </c>
      <c r="B493" s="244" t="str" cm="1">
        <f t="array" ref="B493">IF(ROW() &lt; ROW(INDEX(initialConditions[experiment_ID],ROWS(initialConditions[experiment_ID]))), COUNTIF(INDEX(initialConditions[experiment_ID],1):initialConditions[[#This Row],[experiment_ID]],initialConditions[[#This Row],[experiment_ID]]), "")</f>
        <v/>
      </c>
      <c r="C493" s="126" t="s">
        <v>9556</v>
      </c>
      <c r="D493" s="13" t="s">
        <v>9210</v>
      </c>
      <c r="E493" s="13" t="s">
        <v>8619</v>
      </c>
      <c r="F493" s="13"/>
      <c r="G493" s="13" t="s">
        <v>2502</v>
      </c>
      <c r="H493" s="13" t="s">
        <v>9537</v>
      </c>
      <c r="I493" s="13"/>
      <c r="J493" s="13" t="s">
        <v>2502</v>
      </c>
      <c r="K493" s="13"/>
      <c r="L493" s="13"/>
      <c r="M493" s="13"/>
      <c r="N493" s="13"/>
      <c r="O493" s="13" t="s">
        <v>9537</v>
      </c>
      <c r="P493" s="13"/>
      <c r="Q493" s="13"/>
    </row>
    <row r="494" spans="1:17" x14ac:dyDescent="0.25">
      <c r="A494" t="s">
        <v>9489</v>
      </c>
      <c r="B494" s="244" t="str" cm="1">
        <f t="array" ref="B494">IF(ROW() &lt; ROW(INDEX(initialConditions[experiment_ID],ROWS(initialConditions[experiment_ID]))), COUNTIF(INDEX(initialConditions[experiment_ID],1):initialConditions[[#This Row],[experiment_ID]],initialConditions[[#This Row],[experiment_ID]]), "")</f>
        <v/>
      </c>
      <c r="C494" s="126" t="s">
        <v>9557</v>
      </c>
      <c r="D494" s="13" t="s">
        <v>9211</v>
      </c>
      <c r="E494" s="13" t="s">
        <v>8619</v>
      </c>
      <c r="F494" s="13"/>
      <c r="G494" s="13" t="s">
        <v>2502</v>
      </c>
      <c r="H494" s="13" t="s">
        <v>9537</v>
      </c>
      <c r="I494" s="13"/>
      <c r="J494" s="13" t="s">
        <v>2502</v>
      </c>
      <c r="K494" s="13"/>
      <c r="L494" s="13"/>
      <c r="M494" s="13"/>
      <c r="N494" s="13"/>
      <c r="O494" s="13" t="s">
        <v>9537</v>
      </c>
      <c r="P494" s="13"/>
      <c r="Q494" s="13"/>
    </row>
    <row r="495" spans="1:17" x14ac:dyDescent="0.25">
      <c r="A495" t="s">
        <v>9489</v>
      </c>
      <c r="B495" s="244" t="str" cm="1">
        <f t="array" ref="B495">IF(ROW() &lt; ROW(INDEX(initialConditions[experiment_ID],ROWS(initialConditions[experiment_ID]))), COUNTIF(INDEX(initialConditions[experiment_ID],1):initialConditions[[#This Row],[experiment_ID]],initialConditions[[#This Row],[experiment_ID]]), "")</f>
        <v/>
      </c>
      <c r="C495" s="126" t="s">
        <v>9558</v>
      </c>
      <c r="D495" s="13" t="s">
        <v>9209</v>
      </c>
      <c r="E495" s="13" t="s">
        <v>8619</v>
      </c>
      <c r="F495" s="13"/>
      <c r="G495" s="13" t="s">
        <v>2502</v>
      </c>
      <c r="H495" s="13" t="s">
        <v>9538</v>
      </c>
      <c r="I495" s="13"/>
      <c r="J495" s="13" t="s">
        <v>2502</v>
      </c>
      <c r="K495" s="13"/>
      <c r="L495" s="13"/>
      <c r="M495" s="13"/>
      <c r="N495" s="13"/>
      <c r="O495" s="13" t="s">
        <v>9542</v>
      </c>
      <c r="P495" s="13"/>
      <c r="Q495" s="13"/>
    </row>
    <row r="496" spans="1:17" x14ac:dyDescent="0.25">
      <c r="A496" t="s">
        <v>9489</v>
      </c>
      <c r="B496" s="244" t="str" cm="1">
        <f t="array" ref="B496">IF(ROW() &lt; ROW(INDEX(initialConditions[experiment_ID],ROWS(initialConditions[experiment_ID]))), COUNTIF(INDEX(initialConditions[experiment_ID],1):initialConditions[[#This Row],[experiment_ID]],initialConditions[[#This Row],[experiment_ID]]), "")</f>
        <v/>
      </c>
      <c r="C496" s="126" t="s">
        <v>9559</v>
      </c>
      <c r="D496" s="13" t="s">
        <v>9210</v>
      </c>
      <c r="E496" s="13" t="s">
        <v>8619</v>
      </c>
      <c r="F496" s="13"/>
      <c r="G496" s="13" t="s">
        <v>2502</v>
      </c>
      <c r="H496" s="13" t="s">
        <v>9538</v>
      </c>
      <c r="I496" s="13"/>
      <c r="J496" s="13" t="s">
        <v>2502</v>
      </c>
      <c r="K496" s="13"/>
      <c r="L496" s="13"/>
      <c r="M496" s="13"/>
      <c r="N496" s="13"/>
      <c r="O496" s="13" t="s">
        <v>9542</v>
      </c>
      <c r="P496" s="13"/>
      <c r="Q496" s="13"/>
    </row>
    <row r="497" spans="1:17" x14ac:dyDescent="0.25">
      <c r="A497" t="s">
        <v>9489</v>
      </c>
      <c r="B497" s="244" t="str" cm="1">
        <f t="array" ref="B497">IF(ROW() &lt; ROW(INDEX(initialConditions[experiment_ID],ROWS(initialConditions[experiment_ID]))), COUNTIF(INDEX(initialConditions[experiment_ID],1):initialConditions[[#This Row],[experiment_ID]],initialConditions[[#This Row],[experiment_ID]]), "")</f>
        <v/>
      </c>
      <c r="C497" s="126" t="s">
        <v>9560</v>
      </c>
      <c r="D497" s="13" t="s">
        <v>9211</v>
      </c>
      <c r="E497" s="13" t="s">
        <v>8619</v>
      </c>
      <c r="F497" s="13"/>
      <c r="G497" s="13" t="s">
        <v>2502</v>
      </c>
      <c r="H497" s="13" t="s">
        <v>9538</v>
      </c>
      <c r="I497" s="13"/>
      <c r="J497" s="13" t="s">
        <v>2502</v>
      </c>
      <c r="K497" s="13"/>
      <c r="L497" s="13"/>
      <c r="M497" s="13"/>
      <c r="N497" s="13"/>
      <c r="O497" s="13" t="s">
        <v>9542</v>
      </c>
      <c r="P497" s="13"/>
      <c r="Q497" s="13"/>
    </row>
    <row r="498" spans="1:17" x14ac:dyDescent="0.25">
      <c r="A498" t="s">
        <v>9491</v>
      </c>
      <c r="B498" s="244" t="str" cm="1">
        <f t="array" ref="B498">IF(ROW() &lt; ROW(INDEX(initialConditions[experiment_ID],ROWS(initialConditions[experiment_ID]))), COUNTIF(INDEX(initialConditions[experiment_ID],1):initialConditions[[#This Row],[experiment_ID]],initialConditions[[#This Row],[experiment_ID]]), "")</f>
        <v/>
      </c>
      <c r="C498" s="126" t="s">
        <v>9543</v>
      </c>
      <c r="D498" s="13" t="s">
        <v>9209</v>
      </c>
      <c r="E498" s="13" t="s">
        <v>2502</v>
      </c>
      <c r="F498" s="13"/>
      <c r="G498" s="13" t="s">
        <v>2502</v>
      </c>
      <c r="H498" s="13" t="s">
        <v>9533</v>
      </c>
      <c r="I498" s="13"/>
      <c r="J498" s="13" t="s">
        <v>2502</v>
      </c>
      <c r="K498" s="13"/>
      <c r="L498" s="13"/>
      <c r="M498" s="13"/>
      <c r="N498" s="13"/>
      <c r="O498" s="13" t="s">
        <v>9539</v>
      </c>
      <c r="P498" s="13"/>
      <c r="Q498" s="13"/>
    </row>
    <row r="499" spans="1:17" x14ac:dyDescent="0.25">
      <c r="A499" t="s">
        <v>9491</v>
      </c>
      <c r="B499" s="244" t="str" cm="1">
        <f t="array" ref="B499">IF(ROW() &lt; ROW(INDEX(initialConditions[experiment_ID],ROWS(initialConditions[experiment_ID]))), COUNTIF(INDEX(initialConditions[experiment_ID],1):initialConditions[[#This Row],[experiment_ID]],initialConditions[[#This Row],[experiment_ID]]), "")</f>
        <v/>
      </c>
      <c r="C499" s="126" t="s">
        <v>9544</v>
      </c>
      <c r="D499" s="13" t="s">
        <v>9210</v>
      </c>
      <c r="E499" s="13" t="s">
        <v>2502</v>
      </c>
      <c r="F499" s="13"/>
      <c r="G499" s="13" t="s">
        <v>2502</v>
      </c>
      <c r="H499" s="13" t="s">
        <v>9533</v>
      </c>
      <c r="I499" s="13"/>
      <c r="J499" s="13" t="s">
        <v>2502</v>
      </c>
      <c r="K499" s="13"/>
      <c r="L499" s="13"/>
      <c r="M499" s="13"/>
      <c r="N499" s="13"/>
      <c r="O499" s="13" t="s">
        <v>9539</v>
      </c>
      <c r="P499" s="13"/>
      <c r="Q499" s="13"/>
    </row>
    <row r="500" spans="1:17" x14ac:dyDescent="0.25">
      <c r="A500" t="s">
        <v>9491</v>
      </c>
      <c r="B500" s="244" t="str" cm="1">
        <f t="array" ref="B500">IF(ROW() &lt; ROW(INDEX(initialConditions[experiment_ID],ROWS(initialConditions[experiment_ID]))), COUNTIF(INDEX(initialConditions[experiment_ID],1):initialConditions[[#This Row],[experiment_ID]],initialConditions[[#This Row],[experiment_ID]]), "")</f>
        <v/>
      </c>
      <c r="C500" s="126" t="s">
        <v>9545</v>
      </c>
      <c r="D500" s="13" t="s">
        <v>9211</v>
      </c>
      <c r="E500" s="13" t="s">
        <v>2502</v>
      </c>
      <c r="F500" s="13"/>
      <c r="G500" s="13" t="s">
        <v>2502</v>
      </c>
      <c r="H500" s="13" t="s">
        <v>9533</v>
      </c>
      <c r="I500" s="13"/>
      <c r="J500" s="13" t="s">
        <v>2502</v>
      </c>
      <c r="K500" s="13"/>
      <c r="L500" s="13"/>
      <c r="M500" s="13"/>
      <c r="N500" s="13"/>
      <c r="O500" s="13" t="s">
        <v>9539</v>
      </c>
      <c r="P500" s="13"/>
      <c r="Q500" s="13"/>
    </row>
    <row r="501" spans="1:17" x14ac:dyDescent="0.25">
      <c r="A501" t="s">
        <v>9491</v>
      </c>
      <c r="B501" s="244" t="str" cm="1">
        <f t="array" ref="B501">IF(ROW() &lt; ROW(INDEX(initialConditions[experiment_ID],ROWS(initialConditions[experiment_ID]))), COUNTIF(INDEX(initialConditions[experiment_ID],1):initialConditions[[#This Row],[experiment_ID]],initialConditions[[#This Row],[experiment_ID]]), "")</f>
        <v/>
      </c>
      <c r="C501" s="126" t="s">
        <v>9546</v>
      </c>
      <c r="D501" s="13" t="s">
        <v>9209</v>
      </c>
      <c r="E501" s="13" t="s">
        <v>2502</v>
      </c>
      <c r="F501" s="13"/>
      <c r="G501" s="13" t="s">
        <v>2502</v>
      </c>
      <c r="H501" s="13" t="s">
        <v>9534</v>
      </c>
      <c r="I501" s="13"/>
      <c r="J501" s="13" t="s">
        <v>2502</v>
      </c>
      <c r="K501" s="13"/>
      <c r="L501" s="13"/>
      <c r="M501" s="13"/>
      <c r="N501" s="13"/>
      <c r="O501" s="13" t="s">
        <v>9534</v>
      </c>
      <c r="P501" s="13"/>
      <c r="Q501" s="13"/>
    </row>
    <row r="502" spans="1:17" x14ac:dyDescent="0.25">
      <c r="A502" t="s">
        <v>9491</v>
      </c>
      <c r="B502" s="244" t="str" cm="1">
        <f t="array" ref="B502">IF(ROW() &lt; ROW(INDEX(initialConditions[experiment_ID],ROWS(initialConditions[experiment_ID]))), COUNTIF(INDEX(initialConditions[experiment_ID],1):initialConditions[[#This Row],[experiment_ID]],initialConditions[[#This Row],[experiment_ID]]), "")</f>
        <v/>
      </c>
      <c r="C502" s="126" t="s">
        <v>9547</v>
      </c>
      <c r="D502" s="13" t="s">
        <v>9210</v>
      </c>
      <c r="E502" s="13" t="s">
        <v>2502</v>
      </c>
      <c r="F502" s="13"/>
      <c r="G502" s="13" t="s">
        <v>2502</v>
      </c>
      <c r="H502" s="13" t="s">
        <v>9534</v>
      </c>
      <c r="I502" s="13"/>
      <c r="J502" s="13" t="s">
        <v>2502</v>
      </c>
      <c r="K502" s="13"/>
      <c r="L502" s="13"/>
      <c r="M502" s="13"/>
      <c r="N502" s="13"/>
      <c r="O502" s="13" t="s">
        <v>9534</v>
      </c>
      <c r="P502" s="13"/>
      <c r="Q502" s="13"/>
    </row>
    <row r="503" spans="1:17" x14ac:dyDescent="0.25">
      <c r="A503" t="s">
        <v>9491</v>
      </c>
      <c r="B503" s="244" t="str" cm="1">
        <f t="array" ref="B503">IF(ROW() &lt; ROW(INDEX(initialConditions[experiment_ID],ROWS(initialConditions[experiment_ID]))), COUNTIF(INDEX(initialConditions[experiment_ID],1):initialConditions[[#This Row],[experiment_ID]],initialConditions[[#This Row],[experiment_ID]]), "")</f>
        <v/>
      </c>
      <c r="C503" s="126" t="s">
        <v>9548</v>
      </c>
      <c r="D503" s="13" t="s">
        <v>9211</v>
      </c>
      <c r="E503" s="13" t="s">
        <v>2502</v>
      </c>
      <c r="F503" s="13"/>
      <c r="G503" s="13" t="s">
        <v>2502</v>
      </c>
      <c r="H503" s="13" t="s">
        <v>9534</v>
      </c>
      <c r="I503" s="13"/>
      <c r="J503" s="13" t="s">
        <v>2502</v>
      </c>
      <c r="K503" s="13"/>
      <c r="L503" s="13"/>
      <c r="M503" s="13"/>
      <c r="N503" s="13"/>
      <c r="O503" s="13" t="s">
        <v>9534</v>
      </c>
      <c r="P503" s="13"/>
      <c r="Q503" s="13"/>
    </row>
    <row r="504" spans="1:17" x14ac:dyDescent="0.25">
      <c r="A504" t="s">
        <v>9491</v>
      </c>
      <c r="B504" s="244" t="str" cm="1">
        <f t="array" ref="B504">IF(ROW() &lt; ROW(INDEX(initialConditions[experiment_ID],ROWS(initialConditions[experiment_ID]))), COUNTIF(INDEX(initialConditions[experiment_ID],1):initialConditions[[#This Row],[experiment_ID]],initialConditions[[#This Row],[experiment_ID]]), "")</f>
        <v/>
      </c>
      <c r="C504" s="126" t="s">
        <v>9549</v>
      </c>
      <c r="D504" s="13" t="s">
        <v>9209</v>
      </c>
      <c r="E504" s="13" t="s">
        <v>2502</v>
      </c>
      <c r="F504" s="13"/>
      <c r="G504" s="13" t="s">
        <v>2502</v>
      </c>
      <c r="H504" s="13" t="s">
        <v>9535</v>
      </c>
      <c r="I504" s="13"/>
      <c r="J504" s="13" t="s">
        <v>2502</v>
      </c>
      <c r="K504" s="13"/>
      <c r="L504" s="13"/>
      <c r="M504" s="13"/>
      <c r="N504" s="13"/>
      <c r="O504" s="13" t="s">
        <v>9540</v>
      </c>
      <c r="P504" s="13"/>
      <c r="Q504" s="13"/>
    </row>
    <row r="505" spans="1:17" x14ac:dyDescent="0.25">
      <c r="A505" t="s">
        <v>9491</v>
      </c>
      <c r="B505" s="244" t="str" cm="1">
        <f t="array" ref="B505">IF(ROW() &lt; ROW(INDEX(initialConditions[experiment_ID],ROWS(initialConditions[experiment_ID]))), COUNTIF(INDEX(initialConditions[experiment_ID],1):initialConditions[[#This Row],[experiment_ID]],initialConditions[[#This Row],[experiment_ID]]), "")</f>
        <v/>
      </c>
      <c r="C505" s="126" t="s">
        <v>9550</v>
      </c>
      <c r="D505" s="13" t="s">
        <v>9210</v>
      </c>
      <c r="E505" s="13" t="s">
        <v>2502</v>
      </c>
      <c r="F505" s="13"/>
      <c r="G505" s="13" t="s">
        <v>2502</v>
      </c>
      <c r="H505" s="13" t="s">
        <v>9535</v>
      </c>
      <c r="I505" s="13"/>
      <c r="J505" s="13" t="s">
        <v>2502</v>
      </c>
      <c r="K505" s="13"/>
      <c r="L505" s="13"/>
      <c r="M505" s="13"/>
      <c r="N505" s="13"/>
      <c r="O505" s="13" t="s">
        <v>9540</v>
      </c>
      <c r="P505" s="13"/>
      <c r="Q505" s="13"/>
    </row>
    <row r="506" spans="1:17" x14ac:dyDescent="0.25">
      <c r="A506" t="s">
        <v>9491</v>
      </c>
      <c r="B506" s="244" t="str" cm="1">
        <f t="array" ref="B506">IF(ROW() &lt; ROW(INDEX(initialConditions[experiment_ID],ROWS(initialConditions[experiment_ID]))), COUNTIF(INDEX(initialConditions[experiment_ID],1):initialConditions[[#This Row],[experiment_ID]],initialConditions[[#This Row],[experiment_ID]]), "")</f>
        <v/>
      </c>
      <c r="C506" s="126" t="s">
        <v>9551</v>
      </c>
      <c r="D506" s="13" t="s">
        <v>9211</v>
      </c>
      <c r="E506" s="13" t="s">
        <v>2502</v>
      </c>
      <c r="F506" s="13"/>
      <c r="G506" s="13" t="s">
        <v>2502</v>
      </c>
      <c r="H506" s="13" t="s">
        <v>9535</v>
      </c>
      <c r="I506" s="13"/>
      <c r="J506" s="13" t="s">
        <v>2502</v>
      </c>
      <c r="K506" s="13"/>
      <c r="L506" s="13"/>
      <c r="M506" s="13"/>
      <c r="N506" s="13"/>
      <c r="O506" s="13" t="s">
        <v>9540</v>
      </c>
      <c r="P506" s="13"/>
      <c r="Q506" s="13"/>
    </row>
    <row r="507" spans="1:17" x14ac:dyDescent="0.25">
      <c r="A507" t="s">
        <v>9491</v>
      </c>
      <c r="B507" s="244" t="str" cm="1">
        <f t="array" ref="B507">IF(ROW() &lt; ROW(INDEX(initialConditions[experiment_ID],ROWS(initialConditions[experiment_ID]))), COUNTIF(INDEX(initialConditions[experiment_ID],1):initialConditions[[#This Row],[experiment_ID]],initialConditions[[#This Row],[experiment_ID]]), "")</f>
        <v/>
      </c>
      <c r="C507" s="126" t="s">
        <v>9552</v>
      </c>
      <c r="D507" s="13" t="s">
        <v>9209</v>
      </c>
      <c r="E507" s="13" t="s">
        <v>8619</v>
      </c>
      <c r="F507" s="13"/>
      <c r="G507" s="13" t="s">
        <v>2502</v>
      </c>
      <c r="H507" s="13" t="s">
        <v>9536</v>
      </c>
      <c r="I507" s="13"/>
      <c r="J507" s="13" t="s">
        <v>2502</v>
      </c>
      <c r="K507" s="13"/>
      <c r="L507" s="13"/>
      <c r="M507" s="13"/>
      <c r="N507" s="13"/>
      <c r="O507" s="13" t="s">
        <v>9541</v>
      </c>
      <c r="P507" s="13"/>
      <c r="Q507" s="13"/>
    </row>
    <row r="508" spans="1:17" x14ac:dyDescent="0.25">
      <c r="A508" t="s">
        <v>9491</v>
      </c>
      <c r="B508" s="244" t="str" cm="1">
        <f t="array" ref="B508">IF(ROW() &lt; ROW(INDEX(initialConditions[experiment_ID],ROWS(initialConditions[experiment_ID]))), COUNTIF(INDEX(initialConditions[experiment_ID],1):initialConditions[[#This Row],[experiment_ID]],initialConditions[[#This Row],[experiment_ID]]), "")</f>
        <v/>
      </c>
      <c r="C508" s="126" t="s">
        <v>9553</v>
      </c>
      <c r="D508" s="13" t="s">
        <v>9210</v>
      </c>
      <c r="E508" s="13" t="s">
        <v>8619</v>
      </c>
      <c r="F508" s="13"/>
      <c r="G508" s="13" t="s">
        <v>2502</v>
      </c>
      <c r="H508" s="13" t="s">
        <v>9536</v>
      </c>
      <c r="I508" s="13"/>
      <c r="J508" s="13" t="s">
        <v>2502</v>
      </c>
      <c r="K508" s="13"/>
      <c r="L508" s="13"/>
      <c r="M508" s="13"/>
      <c r="N508" s="13"/>
      <c r="O508" s="13" t="s">
        <v>9541</v>
      </c>
      <c r="P508" s="13"/>
      <c r="Q508" s="13"/>
    </row>
    <row r="509" spans="1:17" x14ac:dyDescent="0.25">
      <c r="A509" t="s">
        <v>9491</v>
      </c>
      <c r="B509" s="244" t="str" cm="1">
        <f t="array" ref="B509">IF(ROW() &lt; ROW(INDEX(initialConditions[experiment_ID],ROWS(initialConditions[experiment_ID]))), COUNTIF(INDEX(initialConditions[experiment_ID],1):initialConditions[[#This Row],[experiment_ID]],initialConditions[[#This Row],[experiment_ID]]), "")</f>
        <v/>
      </c>
      <c r="C509" s="126" t="s">
        <v>9554</v>
      </c>
      <c r="D509" s="13" t="s">
        <v>9211</v>
      </c>
      <c r="E509" s="13" t="s">
        <v>8619</v>
      </c>
      <c r="F509" s="13"/>
      <c r="G509" s="13" t="s">
        <v>2502</v>
      </c>
      <c r="H509" s="13" t="s">
        <v>9536</v>
      </c>
      <c r="I509" s="13"/>
      <c r="J509" s="13" t="s">
        <v>2502</v>
      </c>
      <c r="K509" s="13"/>
      <c r="L509" s="13"/>
      <c r="M509" s="13"/>
      <c r="N509" s="13"/>
      <c r="O509" s="13" t="s">
        <v>9541</v>
      </c>
      <c r="P509" s="13"/>
      <c r="Q509" s="13"/>
    </row>
    <row r="510" spans="1:17" x14ac:dyDescent="0.25">
      <c r="A510" t="s">
        <v>9491</v>
      </c>
      <c r="B510" s="244" t="str" cm="1">
        <f t="array" ref="B510">IF(ROW() &lt; ROW(INDEX(initialConditions[experiment_ID],ROWS(initialConditions[experiment_ID]))), COUNTIF(INDEX(initialConditions[experiment_ID],1):initialConditions[[#This Row],[experiment_ID]],initialConditions[[#This Row],[experiment_ID]]), "")</f>
        <v/>
      </c>
      <c r="C510" s="126" t="s">
        <v>9555</v>
      </c>
      <c r="D510" s="13" t="s">
        <v>9209</v>
      </c>
      <c r="E510" s="13" t="s">
        <v>8619</v>
      </c>
      <c r="F510" s="13"/>
      <c r="G510" s="13" t="s">
        <v>2502</v>
      </c>
      <c r="H510" s="13" t="s">
        <v>9537</v>
      </c>
      <c r="I510" s="13"/>
      <c r="J510" s="13" t="s">
        <v>2502</v>
      </c>
      <c r="K510" s="13"/>
      <c r="L510" s="13"/>
      <c r="M510" s="13"/>
      <c r="N510" s="13"/>
      <c r="O510" s="13" t="s">
        <v>9537</v>
      </c>
      <c r="P510" s="13"/>
      <c r="Q510" s="13"/>
    </row>
    <row r="511" spans="1:17" x14ac:dyDescent="0.25">
      <c r="A511" t="s">
        <v>9491</v>
      </c>
      <c r="B511" s="244" t="str" cm="1">
        <f t="array" ref="B511">IF(ROW() &lt; ROW(INDEX(initialConditions[experiment_ID],ROWS(initialConditions[experiment_ID]))), COUNTIF(INDEX(initialConditions[experiment_ID],1):initialConditions[[#This Row],[experiment_ID]],initialConditions[[#This Row],[experiment_ID]]), "")</f>
        <v/>
      </c>
      <c r="C511" s="126" t="s">
        <v>9556</v>
      </c>
      <c r="D511" s="13" t="s">
        <v>9210</v>
      </c>
      <c r="E511" s="13" t="s">
        <v>8619</v>
      </c>
      <c r="F511" s="13"/>
      <c r="G511" s="13" t="s">
        <v>2502</v>
      </c>
      <c r="H511" s="13" t="s">
        <v>9537</v>
      </c>
      <c r="I511" s="13"/>
      <c r="J511" s="13" t="s">
        <v>2502</v>
      </c>
      <c r="K511" s="13"/>
      <c r="L511" s="13"/>
      <c r="M511" s="13"/>
      <c r="N511" s="13"/>
      <c r="O511" s="13" t="s">
        <v>9537</v>
      </c>
      <c r="P511" s="13"/>
      <c r="Q511" s="13"/>
    </row>
    <row r="512" spans="1:17" x14ac:dyDescent="0.25">
      <c r="A512" t="s">
        <v>9491</v>
      </c>
      <c r="B512" s="244" t="str" cm="1">
        <f t="array" ref="B512">IF(ROW() &lt; ROW(INDEX(initialConditions[experiment_ID],ROWS(initialConditions[experiment_ID]))), COUNTIF(INDEX(initialConditions[experiment_ID],1):initialConditions[[#This Row],[experiment_ID]],initialConditions[[#This Row],[experiment_ID]]), "")</f>
        <v/>
      </c>
      <c r="C512" s="126" t="s">
        <v>9557</v>
      </c>
      <c r="D512" s="13" t="s">
        <v>9211</v>
      </c>
      <c r="E512" s="13" t="s">
        <v>8619</v>
      </c>
      <c r="F512" s="13"/>
      <c r="G512" s="13" t="s">
        <v>2502</v>
      </c>
      <c r="H512" s="13" t="s">
        <v>9537</v>
      </c>
      <c r="I512" s="13"/>
      <c r="J512" s="13" t="s">
        <v>2502</v>
      </c>
      <c r="K512" s="13"/>
      <c r="L512" s="13"/>
      <c r="M512" s="13"/>
      <c r="N512" s="13"/>
      <c r="O512" s="13" t="s">
        <v>9537</v>
      </c>
      <c r="P512" s="13"/>
      <c r="Q512" s="13"/>
    </row>
    <row r="513" spans="1:17" x14ac:dyDescent="0.25">
      <c r="A513" t="s">
        <v>9491</v>
      </c>
      <c r="B513" s="244" t="str" cm="1">
        <f t="array" ref="B513">IF(ROW() &lt; ROW(INDEX(initialConditions[experiment_ID],ROWS(initialConditions[experiment_ID]))), COUNTIF(INDEX(initialConditions[experiment_ID],1):initialConditions[[#This Row],[experiment_ID]],initialConditions[[#This Row],[experiment_ID]]), "")</f>
        <v/>
      </c>
      <c r="C513" s="126" t="s">
        <v>9558</v>
      </c>
      <c r="D513" s="13" t="s">
        <v>9209</v>
      </c>
      <c r="E513" s="13" t="s">
        <v>8619</v>
      </c>
      <c r="F513" s="13"/>
      <c r="G513" s="13" t="s">
        <v>2502</v>
      </c>
      <c r="H513" s="13" t="s">
        <v>9538</v>
      </c>
      <c r="I513" s="13"/>
      <c r="J513" s="13" t="s">
        <v>2502</v>
      </c>
      <c r="K513" s="13"/>
      <c r="L513" s="13"/>
      <c r="M513" s="13"/>
      <c r="N513" s="13"/>
      <c r="O513" s="13" t="s">
        <v>9542</v>
      </c>
      <c r="P513" s="13"/>
      <c r="Q513" s="13"/>
    </row>
    <row r="514" spans="1:17" x14ac:dyDescent="0.25">
      <c r="A514" t="s">
        <v>9491</v>
      </c>
      <c r="B514" s="244" t="str" cm="1">
        <f t="array" ref="B514">IF(ROW() &lt; ROW(INDEX(initialConditions[experiment_ID],ROWS(initialConditions[experiment_ID]))), COUNTIF(INDEX(initialConditions[experiment_ID],1):initialConditions[[#This Row],[experiment_ID]],initialConditions[[#This Row],[experiment_ID]]), "")</f>
        <v/>
      </c>
      <c r="C514" s="126" t="s">
        <v>9559</v>
      </c>
      <c r="D514" s="13" t="s">
        <v>9210</v>
      </c>
      <c r="E514" s="13" t="s">
        <v>8619</v>
      </c>
      <c r="F514" s="13"/>
      <c r="G514" s="13" t="s">
        <v>2502</v>
      </c>
      <c r="H514" s="13" t="s">
        <v>9538</v>
      </c>
      <c r="I514" s="13"/>
      <c r="J514" s="13" t="s">
        <v>2502</v>
      </c>
      <c r="K514" s="13"/>
      <c r="L514" s="13"/>
      <c r="M514" s="13"/>
      <c r="N514" s="13"/>
      <c r="O514" s="13" t="s">
        <v>9542</v>
      </c>
      <c r="P514" s="13"/>
      <c r="Q514" s="13"/>
    </row>
    <row r="515" spans="1:17" x14ac:dyDescent="0.25">
      <c r="A515" t="s">
        <v>9491</v>
      </c>
      <c r="B515" s="244" t="str" cm="1">
        <f t="array" ref="B515">IF(ROW() &lt; ROW(INDEX(initialConditions[experiment_ID],ROWS(initialConditions[experiment_ID]))), COUNTIF(INDEX(initialConditions[experiment_ID],1):initialConditions[[#This Row],[experiment_ID]],initialConditions[[#This Row],[experiment_ID]]), "")</f>
        <v/>
      </c>
      <c r="C515" s="126" t="s">
        <v>9560</v>
      </c>
      <c r="D515" s="13" t="s">
        <v>9211</v>
      </c>
      <c r="E515" s="13" t="s">
        <v>8619</v>
      </c>
      <c r="F515" s="13"/>
      <c r="G515" s="13" t="s">
        <v>2502</v>
      </c>
      <c r="H515" s="13" t="s">
        <v>9538</v>
      </c>
      <c r="I515" s="13"/>
      <c r="J515" s="13" t="s">
        <v>2502</v>
      </c>
      <c r="K515" s="13"/>
      <c r="L515" s="13"/>
      <c r="M515" s="13"/>
      <c r="N515" s="13"/>
      <c r="O515" s="13" t="s">
        <v>9542</v>
      </c>
      <c r="P515" s="13"/>
      <c r="Q515" s="13"/>
    </row>
    <row r="516" spans="1:17" x14ac:dyDescent="0.25">
      <c r="A516" t="s">
        <v>9492</v>
      </c>
      <c r="B516" s="244" t="str" cm="1">
        <f t="array" ref="B516">IF(ROW() &lt; ROW(INDEX(initialConditions[experiment_ID],ROWS(initialConditions[experiment_ID]))), COUNTIF(INDEX(initialConditions[experiment_ID],1):initialConditions[[#This Row],[experiment_ID]],initialConditions[[#This Row],[experiment_ID]]), "")</f>
        <v/>
      </c>
      <c r="C516" s="126" t="s">
        <v>9543</v>
      </c>
      <c r="D516" s="13" t="s">
        <v>9209</v>
      </c>
      <c r="E516" s="13" t="s">
        <v>2502</v>
      </c>
      <c r="F516" s="13"/>
      <c r="G516" s="13" t="s">
        <v>2502</v>
      </c>
      <c r="H516" s="13" t="s">
        <v>9533</v>
      </c>
      <c r="I516" s="13"/>
      <c r="J516" s="13" t="s">
        <v>2502</v>
      </c>
      <c r="K516" s="13"/>
      <c r="L516" s="13"/>
      <c r="M516" s="13"/>
      <c r="N516" s="13"/>
      <c r="O516" s="13" t="s">
        <v>9539</v>
      </c>
      <c r="P516" s="13"/>
      <c r="Q516" s="13"/>
    </row>
    <row r="517" spans="1:17" x14ac:dyDescent="0.25">
      <c r="A517" t="s">
        <v>9492</v>
      </c>
      <c r="B517" s="244" t="str" cm="1">
        <f t="array" ref="B517">IF(ROW() &lt; ROW(INDEX(initialConditions[experiment_ID],ROWS(initialConditions[experiment_ID]))), COUNTIF(INDEX(initialConditions[experiment_ID],1):initialConditions[[#This Row],[experiment_ID]],initialConditions[[#This Row],[experiment_ID]]), "")</f>
        <v/>
      </c>
      <c r="C517" s="126" t="s">
        <v>9544</v>
      </c>
      <c r="D517" s="13" t="s">
        <v>9210</v>
      </c>
      <c r="E517" s="13" t="s">
        <v>2502</v>
      </c>
      <c r="F517" s="13"/>
      <c r="G517" s="13" t="s">
        <v>2502</v>
      </c>
      <c r="H517" s="13" t="s">
        <v>9533</v>
      </c>
      <c r="I517" s="13"/>
      <c r="J517" s="13" t="s">
        <v>2502</v>
      </c>
      <c r="K517" s="13"/>
      <c r="L517" s="13"/>
      <c r="M517" s="13"/>
      <c r="N517" s="13"/>
      <c r="O517" s="13" t="s">
        <v>9539</v>
      </c>
      <c r="P517" s="13"/>
      <c r="Q517" s="13"/>
    </row>
    <row r="518" spans="1:17" x14ac:dyDescent="0.25">
      <c r="A518" t="s">
        <v>9492</v>
      </c>
      <c r="B518" s="244" t="str" cm="1">
        <f t="array" ref="B518">IF(ROW() &lt; ROW(INDEX(initialConditions[experiment_ID],ROWS(initialConditions[experiment_ID]))), COUNTIF(INDEX(initialConditions[experiment_ID],1):initialConditions[[#This Row],[experiment_ID]],initialConditions[[#This Row],[experiment_ID]]), "")</f>
        <v/>
      </c>
      <c r="C518" s="126" t="s">
        <v>9545</v>
      </c>
      <c r="D518" s="13" t="s">
        <v>9211</v>
      </c>
      <c r="E518" s="13" t="s">
        <v>2502</v>
      </c>
      <c r="F518" s="13"/>
      <c r="G518" s="13" t="s">
        <v>2502</v>
      </c>
      <c r="H518" s="13" t="s">
        <v>9533</v>
      </c>
      <c r="I518" s="13"/>
      <c r="J518" s="13" t="s">
        <v>2502</v>
      </c>
      <c r="K518" s="13"/>
      <c r="L518" s="13"/>
      <c r="M518" s="13"/>
      <c r="N518" s="13"/>
      <c r="O518" s="13" t="s">
        <v>9539</v>
      </c>
      <c r="P518" s="13"/>
      <c r="Q518" s="13"/>
    </row>
    <row r="519" spans="1:17" x14ac:dyDescent="0.25">
      <c r="A519" t="s">
        <v>9492</v>
      </c>
      <c r="B519" s="244" t="str" cm="1">
        <f t="array" ref="B519">IF(ROW() &lt; ROW(INDEX(initialConditions[experiment_ID],ROWS(initialConditions[experiment_ID]))), COUNTIF(INDEX(initialConditions[experiment_ID],1):initialConditions[[#This Row],[experiment_ID]],initialConditions[[#This Row],[experiment_ID]]), "")</f>
        <v/>
      </c>
      <c r="C519" s="126" t="s">
        <v>9546</v>
      </c>
      <c r="D519" s="13" t="s">
        <v>9209</v>
      </c>
      <c r="E519" s="13" t="s">
        <v>2502</v>
      </c>
      <c r="F519" s="13"/>
      <c r="G519" s="13" t="s">
        <v>2502</v>
      </c>
      <c r="H519" s="13" t="s">
        <v>9534</v>
      </c>
      <c r="I519" s="13"/>
      <c r="J519" s="13" t="s">
        <v>2502</v>
      </c>
      <c r="K519" s="13"/>
      <c r="L519" s="13"/>
      <c r="M519" s="13"/>
      <c r="N519" s="13"/>
      <c r="O519" s="13" t="s">
        <v>9534</v>
      </c>
      <c r="P519" s="13"/>
      <c r="Q519" s="13"/>
    </row>
    <row r="520" spans="1:17" x14ac:dyDescent="0.25">
      <c r="A520" t="s">
        <v>9492</v>
      </c>
      <c r="B520" s="244" t="str" cm="1">
        <f t="array" ref="B520">IF(ROW() &lt; ROW(INDEX(initialConditions[experiment_ID],ROWS(initialConditions[experiment_ID]))), COUNTIF(INDEX(initialConditions[experiment_ID],1):initialConditions[[#This Row],[experiment_ID]],initialConditions[[#This Row],[experiment_ID]]), "")</f>
        <v/>
      </c>
      <c r="C520" s="126" t="s">
        <v>9547</v>
      </c>
      <c r="D520" s="13" t="s">
        <v>9210</v>
      </c>
      <c r="E520" s="13" t="s">
        <v>2502</v>
      </c>
      <c r="F520" s="13"/>
      <c r="G520" s="13" t="s">
        <v>2502</v>
      </c>
      <c r="H520" s="13" t="s">
        <v>9534</v>
      </c>
      <c r="I520" s="13"/>
      <c r="J520" s="13" t="s">
        <v>2502</v>
      </c>
      <c r="K520" s="13"/>
      <c r="L520" s="13"/>
      <c r="M520" s="13"/>
      <c r="N520" s="13"/>
      <c r="O520" s="13" t="s">
        <v>9534</v>
      </c>
      <c r="P520" s="13"/>
      <c r="Q520" s="13"/>
    </row>
    <row r="521" spans="1:17" x14ac:dyDescent="0.25">
      <c r="A521" t="s">
        <v>9492</v>
      </c>
      <c r="B521" s="244" t="str" cm="1">
        <f t="array" ref="B521">IF(ROW() &lt; ROW(INDEX(initialConditions[experiment_ID],ROWS(initialConditions[experiment_ID]))), COUNTIF(INDEX(initialConditions[experiment_ID],1):initialConditions[[#This Row],[experiment_ID]],initialConditions[[#This Row],[experiment_ID]]), "")</f>
        <v/>
      </c>
      <c r="C521" s="126" t="s">
        <v>9548</v>
      </c>
      <c r="D521" s="13" t="s">
        <v>9211</v>
      </c>
      <c r="E521" s="13" t="s">
        <v>2502</v>
      </c>
      <c r="F521" s="13"/>
      <c r="G521" s="13" t="s">
        <v>2502</v>
      </c>
      <c r="H521" s="13" t="s">
        <v>9534</v>
      </c>
      <c r="I521" s="13"/>
      <c r="J521" s="13" t="s">
        <v>2502</v>
      </c>
      <c r="K521" s="13"/>
      <c r="L521" s="13"/>
      <c r="M521" s="13"/>
      <c r="N521" s="13"/>
      <c r="O521" s="13" t="s">
        <v>9534</v>
      </c>
      <c r="P521" s="13"/>
      <c r="Q521" s="13"/>
    </row>
    <row r="522" spans="1:17" x14ac:dyDescent="0.25">
      <c r="A522" t="s">
        <v>9492</v>
      </c>
      <c r="B522" s="244" t="str" cm="1">
        <f t="array" ref="B522">IF(ROW() &lt; ROW(INDEX(initialConditions[experiment_ID],ROWS(initialConditions[experiment_ID]))), COUNTIF(INDEX(initialConditions[experiment_ID],1):initialConditions[[#This Row],[experiment_ID]],initialConditions[[#This Row],[experiment_ID]]), "")</f>
        <v/>
      </c>
      <c r="C522" s="126" t="s">
        <v>9549</v>
      </c>
      <c r="D522" s="13" t="s">
        <v>9209</v>
      </c>
      <c r="E522" s="13" t="s">
        <v>2502</v>
      </c>
      <c r="F522" s="13"/>
      <c r="G522" s="13" t="s">
        <v>2502</v>
      </c>
      <c r="H522" s="13" t="s">
        <v>9535</v>
      </c>
      <c r="I522" s="13"/>
      <c r="J522" s="13" t="s">
        <v>2502</v>
      </c>
      <c r="K522" s="13"/>
      <c r="L522" s="13"/>
      <c r="M522" s="13"/>
      <c r="N522" s="13"/>
      <c r="O522" s="13" t="s">
        <v>9540</v>
      </c>
      <c r="P522" s="13"/>
      <c r="Q522" s="13"/>
    </row>
    <row r="523" spans="1:17" x14ac:dyDescent="0.25">
      <c r="A523" t="s">
        <v>9492</v>
      </c>
      <c r="B523" s="244" t="str" cm="1">
        <f t="array" ref="B523">IF(ROW() &lt; ROW(INDEX(initialConditions[experiment_ID],ROWS(initialConditions[experiment_ID]))), COUNTIF(INDEX(initialConditions[experiment_ID],1):initialConditions[[#This Row],[experiment_ID]],initialConditions[[#This Row],[experiment_ID]]), "")</f>
        <v/>
      </c>
      <c r="C523" s="126" t="s">
        <v>9550</v>
      </c>
      <c r="D523" s="13" t="s">
        <v>9210</v>
      </c>
      <c r="E523" s="13" t="s">
        <v>2502</v>
      </c>
      <c r="F523" s="13"/>
      <c r="G523" s="13" t="s">
        <v>2502</v>
      </c>
      <c r="H523" s="13" t="s">
        <v>9535</v>
      </c>
      <c r="I523" s="13"/>
      <c r="J523" s="13" t="s">
        <v>2502</v>
      </c>
      <c r="K523" s="13"/>
      <c r="L523" s="13"/>
      <c r="M523" s="13"/>
      <c r="N523" s="13"/>
      <c r="O523" s="13" t="s">
        <v>9540</v>
      </c>
      <c r="P523" s="13"/>
      <c r="Q523" s="13"/>
    </row>
    <row r="524" spans="1:17" x14ac:dyDescent="0.25">
      <c r="A524" t="s">
        <v>9492</v>
      </c>
      <c r="B524" s="244" t="str" cm="1">
        <f t="array" ref="B524">IF(ROW() &lt; ROW(INDEX(initialConditions[experiment_ID],ROWS(initialConditions[experiment_ID]))), COUNTIF(INDEX(initialConditions[experiment_ID],1):initialConditions[[#This Row],[experiment_ID]],initialConditions[[#This Row],[experiment_ID]]), "")</f>
        <v/>
      </c>
      <c r="C524" s="126" t="s">
        <v>9551</v>
      </c>
      <c r="D524" s="13" t="s">
        <v>9211</v>
      </c>
      <c r="E524" s="13" t="s">
        <v>2502</v>
      </c>
      <c r="F524" s="13"/>
      <c r="G524" s="13" t="s">
        <v>2502</v>
      </c>
      <c r="H524" s="13" t="s">
        <v>9535</v>
      </c>
      <c r="I524" s="13"/>
      <c r="J524" s="13" t="s">
        <v>2502</v>
      </c>
      <c r="K524" s="13"/>
      <c r="L524" s="13"/>
      <c r="M524" s="13"/>
      <c r="N524" s="13"/>
      <c r="O524" s="13" t="s">
        <v>9540</v>
      </c>
      <c r="P524" s="13"/>
      <c r="Q524" s="13"/>
    </row>
    <row r="525" spans="1:17" x14ac:dyDescent="0.25">
      <c r="A525" t="s">
        <v>9492</v>
      </c>
      <c r="B525" s="244" t="str" cm="1">
        <f t="array" ref="B525">IF(ROW() &lt; ROW(INDEX(initialConditions[experiment_ID],ROWS(initialConditions[experiment_ID]))), COUNTIF(INDEX(initialConditions[experiment_ID],1):initialConditions[[#This Row],[experiment_ID]],initialConditions[[#This Row],[experiment_ID]]), "")</f>
        <v/>
      </c>
      <c r="C525" s="126" t="s">
        <v>9552</v>
      </c>
      <c r="D525" s="13" t="s">
        <v>9209</v>
      </c>
      <c r="E525" s="13" t="s">
        <v>8619</v>
      </c>
      <c r="F525" s="13"/>
      <c r="G525" s="13" t="s">
        <v>2502</v>
      </c>
      <c r="H525" s="13" t="s">
        <v>9536</v>
      </c>
      <c r="I525" s="13"/>
      <c r="J525" s="13" t="s">
        <v>2502</v>
      </c>
      <c r="K525" s="13"/>
      <c r="L525" s="13"/>
      <c r="M525" s="13"/>
      <c r="N525" s="13"/>
      <c r="O525" s="13" t="s">
        <v>9541</v>
      </c>
      <c r="P525" s="13"/>
      <c r="Q525" s="13"/>
    </row>
    <row r="526" spans="1:17" x14ac:dyDescent="0.25">
      <c r="A526" t="s">
        <v>9492</v>
      </c>
      <c r="B526" s="244" t="str" cm="1">
        <f t="array" ref="B526">IF(ROW() &lt; ROW(INDEX(initialConditions[experiment_ID],ROWS(initialConditions[experiment_ID]))), COUNTIF(INDEX(initialConditions[experiment_ID],1):initialConditions[[#This Row],[experiment_ID]],initialConditions[[#This Row],[experiment_ID]]), "")</f>
        <v/>
      </c>
      <c r="C526" s="126" t="s">
        <v>9553</v>
      </c>
      <c r="D526" s="13" t="s">
        <v>9210</v>
      </c>
      <c r="E526" s="13" t="s">
        <v>8619</v>
      </c>
      <c r="F526" s="13"/>
      <c r="G526" s="13" t="s">
        <v>2502</v>
      </c>
      <c r="H526" s="13" t="s">
        <v>9536</v>
      </c>
      <c r="I526" s="13"/>
      <c r="J526" s="13" t="s">
        <v>2502</v>
      </c>
      <c r="K526" s="13"/>
      <c r="L526" s="13"/>
      <c r="M526" s="13"/>
      <c r="N526" s="13"/>
      <c r="O526" s="13" t="s">
        <v>9541</v>
      </c>
      <c r="P526" s="13"/>
      <c r="Q526" s="13"/>
    </row>
    <row r="527" spans="1:17" x14ac:dyDescent="0.25">
      <c r="A527" t="s">
        <v>9492</v>
      </c>
      <c r="B527" s="244" t="str" cm="1">
        <f t="array" ref="B527">IF(ROW() &lt; ROW(INDEX(initialConditions[experiment_ID],ROWS(initialConditions[experiment_ID]))), COUNTIF(INDEX(initialConditions[experiment_ID],1):initialConditions[[#This Row],[experiment_ID]],initialConditions[[#This Row],[experiment_ID]]), "")</f>
        <v/>
      </c>
      <c r="C527" s="126" t="s">
        <v>9554</v>
      </c>
      <c r="D527" s="13" t="s">
        <v>9211</v>
      </c>
      <c r="E527" s="13" t="s">
        <v>8619</v>
      </c>
      <c r="F527" s="13"/>
      <c r="G527" s="13" t="s">
        <v>2502</v>
      </c>
      <c r="H527" s="13" t="s">
        <v>9536</v>
      </c>
      <c r="I527" s="13"/>
      <c r="J527" s="13" t="s">
        <v>2502</v>
      </c>
      <c r="K527" s="13"/>
      <c r="L527" s="13"/>
      <c r="M527" s="13"/>
      <c r="N527" s="13"/>
      <c r="O527" s="13" t="s">
        <v>9541</v>
      </c>
      <c r="P527" s="13"/>
      <c r="Q527" s="13"/>
    </row>
    <row r="528" spans="1:17" x14ac:dyDescent="0.25">
      <c r="A528" t="s">
        <v>9492</v>
      </c>
      <c r="B528" s="244" t="str" cm="1">
        <f t="array" ref="B528">IF(ROW() &lt; ROW(INDEX(initialConditions[experiment_ID],ROWS(initialConditions[experiment_ID]))), COUNTIF(INDEX(initialConditions[experiment_ID],1):initialConditions[[#This Row],[experiment_ID]],initialConditions[[#This Row],[experiment_ID]]), "")</f>
        <v/>
      </c>
      <c r="C528" s="126" t="s">
        <v>9555</v>
      </c>
      <c r="D528" s="13" t="s">
        <v>9209</v>
      </c>
      <c r="E528" s="13" t="s">
        <v>8619</v>
      </c>
      <c r="F528" s="13"/>
      <c r="G528" s="13" t="s">
        <v>2502</v>
      </c>
      <c r="H528" s="13" t="s">
        <v>9537</v>
      </c>
      <c r="I528" s="13"/>
      <c r="J528" s="13" t="s">
        <v>2502</v>
      </c>
      <c r="K528" s="13"/>
      <c r="L528" s="13"/>
      <c r="M528" s="13"/>
      <c r="N528" s="13"/>
      <c r="O528" s="13" t="s">
        <v>9537</v>
      </c>
      <c r="P528" s="13"/>
      <c r="Q528" s="13"/>
    </row>
    <row r="529" spans="1:17" x14ac:dyDescent="0.25">
      <c r="A529" t="s">
        <v>9492</v>
      </c>
      <c r="B529" s="244" t="str" cm="1">
        <f t="array" ref="B529">IF(ROW() &lt; ROW(INDEX(initialConditions[experiment_ID],ROWS(initialConditions[experiment_ID]))), COUNTIF(INDEX(initialConditions[experiment_ID],1):initialConditions[[#This Row],[experiment_ID]],initialConditions[[#This Row],[experiment_ID]]), "")</f>
        <v/>
      </c>
      <c r="C529" s="126" t="s">
        <v>9556</v>
      </c>
      <c r="D529" s="13" t="s">
        <v>9210</v>
      </c>
      <c r="E529" s="13" t="s">
        <v>8619</v>
      </c>
      <c r="F529" s="13"/>
      <c r="G529" s="13" t="s">
        <v>2502</v>
      </c>
      <c r="H529" s="13" t="s">
        <v>9537</v>
      </c>
      <c r="I529" s="13"/>
      <c r="J529" s="13" t="s">
        <v>2502</v>
      </c>
      <c r="K529" s="13"/>
      <c r="L529" s="13"/>
      <c r="M529" s="13"/>
      <c r="N529" s="13"/>
      <c r="O529" s="13" t="s">
        <v>9537</v>
      </c>
      <c r="P529" s="13"/>
      <c r="Q529" s="13"/>
    </row>
    <row r="530" spans="1:17" x14ac:dyDescent="0.25">
      <c r="A530" t="s">
        <v>9492</v>
      </c>
      <c r="B530" s="244" t="str" cm="1">
        <f t="array" ref="B530">IF(ROW() &lt; ROW(INDEX(initialConditions[experiment_ID],ROWS(initialConditions[experiment_ID]))), COUNTIF(INDEX(initialConditions[experiment_ID],1):initialConditions[[#This Row],[experiment_ID]],initialConditions[[#This Row],[experiment_ID]]), "")</f>
        <v/>
      </c>
      <c r="C530" s="126" t="s">
        <v>9557</v>
      </c>
      <c r="D530" s="13" t="s">
        <v>9211</v>
      </c>
      <c r="E530" s="13" t="s">
        <v>8619</v>
      </c>
      <c r="F530" s="13"/>
      <c r="G530" s="13" t="s">
        <v>2502</v>
      </c>
      <c r="H530" s="13" t="s">
        <v>9537</v>
      </c>
      <c r="I530" s="13"/>
      <c r="J530" s="13" t="s">
        <v>2502</v>
      </c>
      <c r="K530" s="13"/>
      <c r="L530" s="13"/>
      <c r="M530" s="13"/>
      <c r="N530" s="13"/>
      <c r="O530" s="13" t="s">
        <v>9537</v>
      </c>
      <c r="P530" s="13"/>
      <c r="Q530" s="13"/>
    </row>
    <row r="531" spans="1:17" x14ac:dyDescent="0.25">
      <c r="A531" t="s">
        <v>9492</v>
      </c>
      <c r="B531" s="244" t="str" cm="1">
        <f t="array" ref="B531">IF(ROW() &lt; ROW(INDEX(initialConditions[experiment_ID],ROWS(initialConditions[experiment_ID]))), COUNTIF(INDEX(initialConditions[experiment_ID],1):initialConditions[[#This Row],[experiment_ID]],initialConditions[[#This Row],[experiment_ID]]), "")</f>
        <v/>
      </c>
      <c r="C531" s="126" t="s">
        <v>9558</v>
      </c>
      <c r="D531" s="13" t="s">
        <v>9209</v>
      </c>
      <c r="E531" s="13" t="s">
        <v>8619</v>
      </c>
      <c r="F531" s="13"/>
      <c r="G531" s="13" t="s">
        <v>2502</v>
      </c>
      <c r="H531" s="13" t="s">
        <v>9538</v>
      </c>
      <c r="I531" s="13"/>
      <c r="J531" s="13" t="s">
        <v>2502</v>
      </c>
      <c r="K531" s="13"/>
      <c r="L531" s="13"/>
      <c r="M531" s="13"/>
      <c r="N531" s="13"/>
      <c r="O531" s="13" t="s">
        <v>9542</v>
      </c>
      <c r="P531" s="13"/>
      <c r="Q531" s="13"/>
    </row>
    <row r="532" spans="1:17" x14ac:dyDescent="0.25">
      <c r="A532" t="s">
        <v>9492</v>
      </c>
      <c r="B532" s="244" t="str" cm="1">
        <f t="array" ref="B532">IF(ROW() &lt; ROW(INDEX(initialConditions[experiment_ID],ROWS(initialConditions[experiment_ID]))), COUNTIF(INDEX(initialConditions[experiment_ID],1):initialConditions[[#This Row],[experiment_ID]],initialConditions[[#This Row],[experiment_ID]]), "")</f>
        <v/>
      </c>
      <c r="C532" s="126" t="s">
        <v>9559</v>
      </c>
      <c r="D532" s="13" t="s">
        <v>9210</v>
      </c>
      <c r="E532" s="13" t="s">
        <v>8619</v>
      </c>
      <c r="F532" s="13"/>
      <c r="G532" s="13" t="s">
        <v>2502</v>
      </c>
      <c r="H532" s="13" t="s">
        <v>9538</v>
      </c>
      <c r="I532" s="13"/>
      <c r="J532" s="13" t="s">
        <v>2502</v>
      </c>
      <c r="K532" s="13"/>
      <c r="L532" s="13"/>
      <c r="M532" s="13"/>
      <c r="N532" s="13"/>
      <c r="O532" s="13" t="s">
        <v>9542</v>
      </c>
      <c r="P532" s="13"/>
      <c r="Q532" s="13"/>
    </row>
    <row r="533" spans="1:17" x14ac:dyDescent="0.25">
      <c r="A533" t="s">
        <v>9492</v>
      </c>
      <c r="B533" s="244" t="str" cm="1">
        <f t="array" ref="B533">IF(ROW() &lt; ROW(INDEX(initialConditions[experiment_ID],ROWS(initialConditions[experiment_ID]))), COUNTIF(INDEX(initialConditions[experiment_ID],1):initialConditions[[#This Row],[experiment_ID]],initialConditions[[#This Row],[experiment_ID]]), "")</f>
        <v/>
      </c>
      <c r="C533" s="126" t="s">
        <v>9560</v>
      </c>
      <c r="D533" s="13" t="s">
        <v>9211</v>
      </c>
      <c r="E533" s="13" t="s">
        <v>8619</v>
      </c>
      <c r="F533" s="13"/>
      <c r="G533" s="13" t="s">
        <v>2502</v>
      </c>
      <c r="H533" s="13" t="s">
        <v>9538</v>
      </c>
      <c r="I533" s="13"/>
      <c r="J533" s="13" t="s">
        <v>2502</v>
      </c>
      <c r="K533" s="13"/>
      <c r="L533" s="13"/>
      <c r="M533" s="13"/>
      <c r="N533" s="13"/>
      <c r="O533" s="13" t="s">
        <v>9542</v>
      </c>
      <c r="P533" s="13"/>
      <c r="Q533" s="13"/>
    </row>
    <row r="534" spans="1:17" x14ac:dyDescent="0.25">
      <c r="A534" t="s">
        <v>9493</v>
      </c>
      <c r="B534" s="244" t="str" cm="1">
        <f t="array" ref="B534">IF(ROW() &lt; ROW(INDEX(initialConditions[experiment_ID],ROWS(initialConditions[experiment_ID]))), COUNTIF(INDEX(initialConditions[experiment_ID],1):initialConditions[[#This Row],[experiment_ID]],initialConditions[[#This Row],[experiment_ID]]), "")</f>
        <v/>
      </c>
      <c r="C534" s="126" t="s">
        <v>9543</v>
      </c>
      <c r="D534" s="13" t="s">
        <v>9209</v>
      </c>
      <c r="E534" s="13" t="s">
        <v>2502</v>
      </c>
      <c r="F534" s="13"/>
      <c r="G534" s="13" t="s">
        <v>2502</v>
      </c>
      <c r="H534" s="13" t="s">
        <v>9533</v>
      </c>
      <c r="I534" s="13"/>
      <c r="J534" s="13" t="s">
        <v>2502</v>
      </c>
      <c r="K534" s="13"/>
      <c r="L534" s="13"/>
      <c r="M534" s="13"/>
      <c r="N534" s="13"/>
      <c r="O534" s="13" t="s">
        <v>9539</v>
      </c>
      <c r="P534" s="13"/>
      <c r="Q534" s="13"/>
    </row>
    <row r="535" spans="1:17" x14ac:dyDescent="0.25">
      <c r="A535" t="s">
        <v>9493</v>
      </c>
      <c r="B535" s="244" t="str" cm="1">
        <f t="array" ref="B535">IF(ROW() &lt; ROW(INDEX(initialConditions[experiment_ID],ROWS(initialConditions[experiment_ID]))), COUNTIF(INDEX(initialConditions[experiment_ID],1):initialConditions[[#This Row],[experiment_ID]],initialConditions[[#This Row],[experiment_ID]]), "")</f>
        <v/>
      </c>
      <c r="C535" s="126" t="s">
        <v>9544</v>
      </c>
      <c r="D535" s="13" t="s">
        <v>9210</v>
      </c>
      <c r="E535" s="13" t="s">
        <v>2502</v>
      </c>
      <c r="F535" s="13"/>
      <c r="G535" s="13" t="s">
        <v>2502</v>
      </c>
      <c r="H535" s="13" t="s">
        <v>9533</v>
      </c>
      <c r="I535" s="13"/>
      <c r="J535" s="13" t="s">
        <v>2502</v>
      </c>
      <c r="K535" s="13"/>
      <c r="L535" s="13"/>
      <c r="M535" s="13"/>
      <c r="N535" s="13"/>
      <c r="O535" s="13" t="s">
        <v>9539</v>
      </c>
      <c r="P535" s="13"/>
      <c r="Q535" s="13"/>
    </row>
    <row r="536" spans="1:17" x14ac:dyDescent="0.25">
      <c r="A536" t="s">
        <v>9493</v>
      </c>
      <c r="B536" s="244" t="str" cm="1">
        <f t="array" ref="B536">IF(ROW() &lt; ROW(INDEX(initialConditions[experiment_ID],ROWS(initialConditions[experiment_ID]))), COUNTIF(INDEX(initialConditions[experiment_ID],1):initialConditions[[#This Row],[experiment_ID]],initialConditions[[#This Row],[experiment_ID]]), "")</f>
        <v/>
      </c>
      <c r="C536" s="126" t="s">
        <v>9545</v>
      </c>
      <c r="D536" s="13" t="s">
        <v>9211</v>
      </c>
      <c r="E536" s="13" t="s">
        <v>2502</v>
      </c>
      <c r="F536" s="13"/>
      <c r="G536" s="13" t="s">
        <v>2502</v>
      </c>
      <c r="H536" s="13" t="s">
        <v>9533</v>
      </c>
      <c r="I536" s="13"/>
      <c r="J536" s="13" t="s">
        <v>2502</v>
      </c>
      <c r="K536" s="13"/>
      <c r="L536" s="13"/>
      <c r="M536" s="13"/>
      <c r="N536" s="13"/>
      <c r="O536" s="13" t="s">
        <v>9539</v>
      </c>
      <c r="P536" s="13"/>
      <c r="Q536" s="13"/>
    </row>
    <row r="537" spans="1:17" x14ac:dyDescent="0.25">
      <c r="A537" t="s">
        <v>9493</v>
      </c>
      <c r="B537" s="244" t="str" cm="1">
        <f t="array" ref="B537">IF(ROW() &lt; ROW(INDEX(initialConditions[experiment_ID],ROWS(initialConditions[experiment_ID]))), COUNTIF(INDEX(initialConditions[experiment_ID],1):initialConditions[[#This Row],[experiment_ID]],initialConditions[[#This Row],[experiment_ID]]), "")</f>
        <v/>
      </c>
      <c r="C537" s="126" t="s">
        <v>9546</v>
      </c>
      <c r="D537" s="13" t="s">
        <v>9209</v>
      </c>
      <c r="E537" s="13" t="s">
        <v>2502</v>
      </c>
      <c r="F537" s="13"/>
      <c r="G537" s="13" t="s">
        <v>2502</v>
      </c>
      <c r="H537" s="13" t="s">
        <v>9534</v>
      </c>
      <c r="I537" s="13"/>
      <c r="J537" s="13" t="s">
        <v>2502</v>
      </c>
      <c r="K537" s="13"/>
      <c r="L537" s="13"/>
      <c r="M537" s="13"/>
      <c r="N537" s="13"/>
      <c r="O537" s="13" t="s">
        <v>9534</v>
      </c>
      <c r="P537" s="13"/>
      <c r="Q537" s="13"/>
    </row>
    <row r="538" spans="1:17" x14ac:dyDescent="0.25">
      <c r="A538" t="s">
        <v>9493</v>
      </c>
      <c r="B538" s="244" t="str" cm="1">
        <f t="array" ref="B538">IF(ROW() &lt; ROW(INDEX(initialConditions[experiment_ID],ROWS(initialConditions[experiment_ID]))), COUNTIF(INDEX(initialConditions[experiment_ID],1):initialConditions[[#This Row],[experiment_ID]],initialConditions[[#This Row],[experiment_ID]]), "")</f>
        <v/>
      </c>
      <c r="C538" s="126" t="s">
        <v>9547</v>
      </c>
      <c r="D538" s="13" t="s">
        <v>9210</v>
      </c>
      <c r="E538" s="13" t="s">
        <v>2502</v>
      </c>
      <c r="F538" s="13"/>
      <c r="G538" s="13" t="s">
        <v>2502</v>
      </c>
      <c r="H538" s="13" t="s">
        <v>9534</v>
      </c>
      <c r="I538" s="13"/>
      <c r="J538" s="13" t="s">
        <v>2502</v>
      </c>
      <c r="K538" s="13"/>
      <c r="L538" s="13"/>
      <c r="M538" s="13"/>
      <c r="N538" s="13"/>
      <c r="O538" s="13" t="s">
        <v>9534</v>
      </c>
      <c r="P538" s="13"/>
      <c r="Q538" s="13"/>
    </row>
    <row r="539" spans="1:17" x14ac:dyDescent="0.25">
      <c r="A539" t="s">
        <v>9493</v>
      </c>
      <c r="B539" s="244" t="str" cm="1">
        <f t="array" ref="B539">IF(ROW() &lt; ROW(INDEX(initialConditions[experiment_ID],ROWS(initialConditions[experiment_ID]))), COUNTIF(INDEX(initialConditions[experiment_ID],1):initialConditions[[#This Row],[experiment_ID]],initialConditions[[#This Row],[experiment_ID]]), "")</f>
        <v/>
      </c>
      <c r="C539" s="126" t="s">
        <v>9548</v>
      </c>
      <c r="D539" s="13" t="s">
        <v>9211</v>
      </c>
      <c r="E539" s="13" t="s">
        <v>2502</v>
      </c>
      <c r="F539" s="13"/>
      <c r="G539" s="13" t="s">
        <v>2502</v>
      </c>
      <c r="H539" s="13" t="s">
        <v>9534</v>
      </c>
      <c r="I539" s="13"/>
      <c r="J539" s="13" t="s">
        <v>2502</v>
      </c>
      <c r="K539" s="13"/>
      <c r="L539" s="13"/>
      <c r="M539" s="13"/>
      <c r="N539" s="13"/>
      <c r="O539" s="13" t="s">
        <v>9534</v>
      </c>
      <c r="P539" s="13"/>
      <c r="Q539" s="13"/>
    </row>
    <row r="540" spans="1:17" x14ac:dyDescent="0.25">
      <c r="A540" t="s">
        <v>9493</v>
      </c>
      <c r="B540" s="244" t="str" cm="1">
        <f t="array" ref="B540">IF(ROW() &lt; ROW(INDEX(initialConditions[experiment_ID],ROWS(initialConditions[experiment_ID]))), COUNTIF(INDEX(initialConditions[experiment_ID],1):initialConditions[[#This Row],[experiment_ID]],initialConditions[[#This Row],[experiment_ID]]), "")</f>
        <v/>
      </c>
      <c r="C540" s="126" t="s">
        <v>9549</v>
      </c>
      <c r="D540" s="13" t="s">
        <v>9209</v>
      </c>
      <c r="E540" s="13" t="s">
        <v>2502</v>
      </c>
      <c r="F540" s="13"/>
      <c r="G540" s="13" t="s">
        <v>2502</v>
      </c>
      <c r="H540" s="13" t="s">
        <v>9535</v>
      </c>
      <c r="I540" s="13"/>
      <c r="J540" s="13" t="s">
        <v>2502</v>
      </c>
      <c r="K540" s="13"/>
      <c r="L540" s="13"/>
      <c r="M540" s="13"/>
      <c r="N540" s="13"/>
      <c r="O540" s="13" t="s">
        <v>9540</v>
      </c>
      <c r="P540" s="13"/>
      <c r="Q540" s="13"/>
    </row>
    <row r="541" spans="1:17" x14ac:dyDescent="0.25">
      <c r="A541" t="s">
        <v>9493</v>
      </c>
      <c r="B541" s="244" t="str" cm="1">
        <f t="array" ref="B541">IF(ROW() &lt; ROW(INDEX(initialConditions[experiment_ID],ROWS(initialConditions[experiment_ID]))), COUNTIF(INDEX(initialConditions[experiment_ID],1):initialConditions[[#This Row],[experiment_ID]],initialConditions[[#This Row],[experiment_ID]]), "")</f>
        <v/>
      </c>
      <c r="C541" s="126" t="s">
        <v>9550</v>
      </c>
      <c r="D541" s="13" t="s">
        <v>9210</v>
      </c>
      <c r="E541" s="13" t="s">
        <v>2502</v>
      </c>
      <c r="F541" s="13"/>
      <c r="G541" s="13" t="s">
        <v>2502</v>
      </c>
      <c r="H541" s="13" t="s">
        <v>9535</v>
      </c>
      <c r="I541" s="13"/>
      <c r="J541" s="13" t="s">
        <v>2502</v>
      </c>
      <c r="K541" s="13"/>
      <c r="L541" s="13"/>
      <c r="M541" s="13"/>
      <c r="N541" s="13"/>
      <c r="O541" s="13" t="s">
        <v>9540</v>
      </c>
      <c r="P541" s="13"/>
      <c r="Q541" s="13"/>
    </row>
    <row r="542" spans="1:17" x14ac:dyDescent="0.25">
      <c r="A542" t="s">
        <v>9493</v>
      </c>
      <c r="B542" s="244" t="str" cm="1">
        <f t="array" ref="B542">IF(ROW() &lt; ROW(INDEX(initialConditions[experiment_ID],ROWS(initialConditions[experiment_ID]))), COUNTIF(INDEX(initialConditions[experiment_ID],1):initialConditions[[#This Row],[experiment_ID]],initialConditions[[#This Row],[experiment_ID]]), "")</f>
        <v/>
      </c>
      <c r="C542" s="126" t="s">
        <v>9551</v>
      </c>
      <c r="D542" s="13" t="s">
        <v>9211</v>
      </c>
      <c r="E542" s="13" t="s">
        <v>2502</v>
      </c>
      <c r="F542" s="13"/>
      <c r="G542" s="13" t="s">
        <v>2502</v>
      </c>
      <c r="H542" s="13" t="s">
        <v>9535</v>
      </c>
      <c r="I542" s="13"/>
      <c r="J542" s="13" t="s">
        <v>2502</v>
      </c>
      <c r="K542" s="13"/>
      <c r="L542" s="13"/>
      <c r="M542" s="13"/>
      <c r="N542" s="13"/>
      <c r="O542" s="13" t="s">
        <v>9540</v>
      </c>
      <c r="P542" s="13"/>
      <c r="Q542" s="13"/>
    </row>
    <row r="543" spans="1:17" x14ac:dyDescent="0.25">
      <c r="A543" t="s">
        <v>9493</v>
      </c>
      <c r="B543" s="244" t="str" cm="1">
        <f t="array" ref="B543">IF(ROW() &lt; ROW(INDEX(initialConditions[experiment_ID],ROWS(initialConditions[experiment_ID]))), COUNTIF(INDEX(initialConditions[experiment_ID],1):initialConditions[[#This Row],[experiment_ID]],initialConditions[[#This Row],[experiment_ID]]), "")</f>
        <v/>
      </c>
      <c r="C543" s="126" t="s">
        <v>9552</v>
      </c>
      <c r="D543" s="13" t="s">
        <v>9209</v>
      </c>
      <c r="E543" s="13" t="s">
        <v>8619</v>
      </c>
      <c r="F543" s="13"/>
      <c r="G543" s="13" t="s">
        <v>2502</v>
      </c>
      <c r="H543" s="13" t="s">
        <v>9536</v>
      </c>
      <c r="I543" s="13"/>
      <c r="J543" s="13" t="s">
        <v>2502</v>
      </c>
      <c r="K543" s="13"/>
      <c r="L543" s="13"/>
      <c r="M543" s="13"/>
      <c r="N543" s="13"/>
      <c r="O543" s="13" t="s">
        <v>9541</v>
      </c>
      <c r="P543" s="13"/>
      <c r="Q543" s="13"/>
    </row>
    <row r="544" spans="1:17" x14ac:dyDescent="0.25">
      <c r="A544" t="s">
        <v>9493</v>
      </c>
      <c r="B544" s="244" t="str" cm="1">
        <f t="array" ref="B544">IF(ROW() &lt; ROW(INDEX(initialConditions[experiment_ID],ROWS(initialConditions[experiment_ID]))), COUNTIF(INDEX(initialConditions[experiment_ID],1):initialConditions[[#This Row],[experiment_ID]],initialConditions[[#This Row],[experiment_ID]]), "")</f>
        <v/>
      </c>
      <c r="C544" s="126" t="s">
        <v>9553</v>
      </c>
      <c r="D544" s="13" t="s">
        <v>9210</v>
      </c>
      <c r="E544" s="13" t="s">
        <v>8619</v>
      </c>
      <c r="F544" s="13"/>
      <c r="G544" s="13" t="s">
        <v>2502</v>
      </c>
      <c r="H544" s="13" t="s">
        <v>9536</v>
      </c>
      <c r="I544" s="13"/>
      <c r="J544" s="13" t="s">
        <v>2502</v>
      </c>
      <c r="K544" s="13"/>
      <c r="L544" s="13"/>
      <c r="M544" s="13"/>
      <c r="N544" s="13"/>
      <c r="O544" s="13" t="s">
        <v>9541</v>
      </c>
      <c r="P544" s="13"/>
      <c r="Q544" s="13"/>
    </row>
    <row r="545" spans="1:17" x14ac:dyDescent="0.25">
      <c r="A545" t="s">
        <v>9493</v>
      </c>
      <c r="B545" s="244" t="str" cm="1">
        <f t="array" ref="B545">IF(ROW() &lt; ROW(INDEX(initialConditions[experiment_ID],ROWS(initialConditions[experiment_ID]))), COUNTIF(INDEX(initialConditions[experiment_ID],1):initialConditions[[#This Row],[experiment_ID]],initialConditions[[#This Row],[experiment_ID]]), "")</f>
        <v/>
      </c>
      <c r="C545" s="126" t="s">
        <v>9554</v>
      </c>
      <c r="D545" s="13" t="s">
        <v>9211</v>
      </c>
      <c r="E545" s="13" t="s">
        <v>8619</v>
      </c>
      <c r="F545" s="13"/>
      <c r="G545" s="13" t="s">
        <v>2502</v>
      </c>
      <c r="H545" s="13" t="s">
        <v>9536</v>
      </c>
      <c r="I545" s="13"/>
      <c r="J545" s="13" t="s">
        <v>2502</v>
      </c>
      <c r="K545" s="13"/>
      <c r="L545" s="13"/>
      <c r="M545" s="13"/>
      <c r="N545" s="13"/>
      <c r="O545" s="13" t="s">
        <v>9541</v>
      </c>
      <c r="P545" s="13"/>
      <c r="Q545" s="13"/>
    </row>
    <row r="546" spans="1:17" x14ac:dyDescent="0.25">
      <c r="A546" t="s">
        <v>9493</v>
      </c>
      <c r="B546" s="244" t="str" cm="1">
        <f t="array" ref="B546">IF(ROW() &lt; ROW(INDEX(initialConditions[experiment_ID],ROWS(initialConditions[experiment_ID]))), COUNTIF(INDEX(initialConditions[experiment_ID],1):initialConditions[[#This Row],[experiment_ID]],initialConditions[[#This Row],[experiment_ID]]), "")</f>
        <v/>
      </c>
      <c r="C546" s="126" t="s">
        <v>9555</v>
      </c>
      <c r="D546" s="13" t="s">
        <v>9209</v>
      </c>
      <c r="E546" s="13" t="s">
        <v>8619</v>
      </c>
      <c r="F546" s="13"/>
      <c r="G546" s="13" t="s">
        <v>2502</v>
      </c>
      <c r="H546" s="13" t="s">
        <v>9537</v>
      </c>
      <c r="I546" s="13"/>
      <c r="J546" s="13" t="s">
        <v>2502</v>
      </c>
      <c r="K546" s="13"/>
      <c r="L546" s="13"/>
      <c r="M546" s="13"/>
      <c r="N546" s="13"/>
      <c r="O546" s="13" t="s">
        <v>9537</v>
      </c>
      <c r="P546" s="13"/>
      <c r="Q546" s="13"/>
    </row>
    <row r="547" spans="1:17" x14ac:dyDescent="0.25">
      <c r="A547" t="s">
        <v>9493</v>
      </c>
      <c r="B547" s="244" t="str" cm="1">
        <f t="array" ref="B547">IF(ROW() &lt; ROW(INDEX(initialConditions[experiment_ID],ROWS(initialConditions[experiment_ID]))), COUNTIF(INDEX(initialConditions[experiment_ID],1):initialConditions[[#This Row],[experiment_ID]],initialConditions[[#This Row],[experiment_ID]]), "")</f>
        <v/>
      </c>
      <c r="C547" s="126" t="s">
        <v>9556</v>
      </c>
      <c r="D547" s="13" t="s">
        <v>9210</v>
      </c>
      <c r="E547" s="13" t="s">
        <v>8619</v>
      </c>
      <c r="F547" s="13"/>
      <c r="G547" s="13" t="s">
        <v>2502</v>
      </c>
      <c r="H547" s="13" t="s">
        <v>9537</v>
      </c>
      <c r="I547" s="13"/>
      <c r="J547" s="13" t="s">
        <v>2502</v>
      </c>
      <c r="K547" s="13"/>
      <c r="L547" s="13"/>
      <c r="M547" s="13"/>
      <c r="N547" s="13"/>
      <c r="O547" s="13" t="s">
        <v>9537</v>
      </c>
      <c r="P547" s="13"/>
      <c r="Q547" s="13"/>
    </row>
    <row r="548" spans="1:17" x14ac:dyDescent="0.25">
      <c r="A548" t="s">
        <v>9493</v>
      </c>
      <c r="B548" s="244" t="str" cm="1">
        <f t="array" ref="B548">IF(ROW() &lt; ROW(INDEX(initialConditions[experiment_ID],ROWS(initialConditions[experiment_ID]))), COUNTIF(INDEX(initialConditions[experiment_ID],1):initialConditions[[#This Row],[experiment_ID]],initialConditions[[#This Row],[experiment_ID]]), "")</f>
        <v/>
      </c>
      <c r="C548" s="126" t="s">
        <v>9557</v>
      </c>
      <c r="D548" s="13" t="s">
        <v>9211</v>
      </c>
      <c r="E548" s="13" t="s">
        <v>8619</v>
      </c>
      <c r="F548" s="13"/>
      <c r="G548" s="13" t="s">
        <v>2502</v>
      </c>
      <c r="H548" s="13" t="s">
        <v>9537</v>
      </c>
      <c r="I548" s="13"/>
      <c r="J548" s="13" t="s">
        <v>2502</v>
      </c>
      <c r="K548" s="13"/>
      <c r="L548" s="13"/>
      <c r="M548" s="13"/>
      <c r="N548" s="13"/>
      <c r="O548" s="13" t="s">
        <v>9537</v>
      </c>
      <c r="P548" s="13"/>
      <c r="Q548" s="13"/>
    </row>
    <row r="549" spans="1:17" x14ac:dyDescent="0.25">
      <c r="A549" t="s">
        <v>9493</v>
      </c>
      <c r="B549" s="244" t="str" cm="1">
        <f t="array" ref="B549">IF(ROW() &lt; ROW(INDEX(initialConditions[experiment_ID],ROWS(initialConditions[experiment_ID]))), COUNTIF(INDEX(initialConditions[experiment_ID],1):initialConditions[[#This Row],[experiment_ID]],initialConditions[[#This Row],[experiment_ID]]), "")</f>
        <v/>
      </c>
      <c r="C549" s="126" t="s">
        <v>9558</v>
      </c>
      <c r="D549" s="13" t="s">
        <v>9209</v>
      </c>
      <c r="E549" s="13" t="s">
        <v>8619</v>
      </c>
      <c r="F549" s="13"/>
      <c r="G549" s="13" t="s">
        <v>2502</v>
      </c>
      <c r="H549" s="13" t="s">
        <v>9538</v>
      </c>
      <c r="I549" s="13"/>
      <c r="J549" s="13" t="s">
        <v>2502</v>
      </c>
      <c r="K549" s="13"/>
      <c r="L549" s="13"/>
      <c r="M549" s="13"/>
      <c r="N549" s="13"/>
      <c r="O549" s="13" t="s">
        <v>9542</v>
      </c>
      <c r="P549" s="13"/>
      <c r="Q549" s="13"/>
    </row>
    <row r="550" spans="1:17" x14ac:dyDescent="0.25">
      <c r="A550" t="s">
        <v>9493</v>
      </c>
      <c r="B550" s="244" t="str" cm="1">
        <f t="array" ref="B550">IF(ROW() &lt; ROW(INDEX(initialConditions[experiment_ID],ROWS(initialConditions[experiment_ID]))), COUNTIF(INDEX(initialConditions[experiment_ID],1):initialConditions[[#This Row],[experiment_ID]],initialConditions[[#This Row],[experiment_ID]]), "")</f>
        <v/>
      </c>
      <c r="C550" s="126" t="s">
        <v>9559</v>
      </c>
      <c r="D550" s="13" t="s">
        <v>9210</v>
      </c>
      <c r="E550" s="13" t="s">
        <v>8619</v>
      </c>
      <c r="F550" s="13"/>
      <c r="G550" s="13" t="s">
        <v>2502</v>
      </c>
      <c r="H550" s="13" t="s">
        <v>9538</v>
      </c>
      <c r="I550" s="13"/>
      <c r="J550" s="13" t="s">
        <v>2502</v>
      </c>
      <c r="K550" s="13"/>
      <c r="L550" s="13"/>
      <c r="M550" s="13"/>
      <c r="N550" s="13"/>
      <c r="O550" s="13" t="s">
        <v>9542</v>
      </c>
      <c r="P550" s="13"/>
      <c r="Q550" s="13"/>
    </row>
    <row r="551" spans="1:17" x14ac:dyDescent="0.25">
      <c r="A551" t="s">
        <v>9493</v>
      </c>
      <c r="B551" s="244" t="str" cm="1">
        <f t="array" ref="B551">IF(ROW() &lt; ROW(INDEX(initialConditions[experiment_ID],ROWS(initialConditions[experiment_ID]))), COUNTIF(INDEX(initialConditions[experiment_ID],1):initialConditions[[#This Row],[experiment_ID]],initialConditions[[#This Row],[experiment_ID]]), "")</f>
        <v/>
      </c>
      <c r="C551" s="126" t="s">
        <v>9560</v>
      </c>
      <c r="D551" s="13" t="s">
        <v>9211</v>
      </c>
      <c r="E551" s="13" t="s">
        <v>8619</v>
      </c>
      <c r="F551" s="13"/>
      <c r="G551" s="13" t="s">
        <v>2502</v>
      </c>
      <c r="H551" s="13" t="s">
        <v>9538</v>
      </c>
      <c r="I551" s="13"/>
      <c r="J551" s="13" t="s">
        <v>2502</v>
      </c>
      <c r="K551" s="13"/>
      <c r="L551" s="13"/>
      <c r="M551" s="13"/>
      <c r="N551" s="13"/>
      <c r="O551" s="13" t="s">
        <v>9542</v>
      </c>
      <c r="P551" s="13"/>
      <c r="Q551" s="13"/>
    </row>
    <row r="552" spans="1:17" x14ac:dyDescent="0.25">
      <c r="A552" t="s">
        <v>9494</v>
      </c>
      <c r="B552" s="244" t="str" cm="1">
        <f t="array" ref="B552">IF(ROW() &lt; ROW(INDEX(initialConditions[experiment_ID],ROWS(initialConditions[experiment_ID]))), COUNTIF(INDEX(initialConditions[experiment_ID],1):initialConditions[[#This Row],[experiment_ID]],initialConditions[[#This Row],[experiment_ID]]), "")</f>
        <v/>
      </c>
      <c r="C552" s="126" t="s">
        <v>9543</v>
      </c>
      <c r="D552" s="13" t="s">
        <v>9209</v>
      </c>
      <c r="E552" s="13" t="s">
        <v>2502</v>
      </c>
      <c r="F552" s="13"/>
      <c r="G552" s="13" t="s">
        <v>2502</v>
      </c>
      <c r="H552" s="13" t="s">
        <v>9533</v>
      </c>
      <c r="I552" s="13"/>
      <c r="J552" s="13" t="s">
        <v>2502</v>
      </c>
      <c r="K552" s="13"/>
      <c r="L552" s="13"/>
      <c r="M552" s="13"/>
      <c r="N552" s="13"/>
      <c r="O552" s="13" t="s">
        <v>9539</v>
      </c>
      <c r="P552" s="13"/>
      <c r="Q552" s="13"/>
    </row>
    <row r="553" spans="1:17" x14ac:dyDescent="0.25">
      <c r="A553" t="s">
        <v>9494</v>
      </c>
      <c r="B553" s="244" t="str" cm="1">
        <f t="array" ref="B553">IF(ROW() &lt; ROW(INDEX(initialConditions[experiment_ID],ROWS(initialConditions[experiment_ID]))), COUNTIF(INDEX(initialConditions[experiment_ID],1):initialConditions[[#This Row],[experiment_ID]],initialConditions[[#This Row],[experiment_ID]]), "")</f>
        <v/>
      </c>
      <c r="C553" s="126" t="s">
        <v>9544</v>
      </c>
      <c r="D553" s="13" t="s">
        <v>9210</v>
      </c>
      <c r="E553" s="13" t="s">
        <v>2502</v>
      </c>
      <c r="F553" s="13"/>
      <c r="G553" s="13" t="s">
        <v>2502</v>
      </c>
      <c r="H553" s="13" t="s">
        <v>9533</v>
      </c>
      <c r="I553" s="13"/>
      <c r="J553" s="13" t="s">
        <v>2502</v>
      </c>
      <c r="K553" s="13"/>
      <c r="L553" s="13"/>
      <c r="M553" s="13"/>
      <c r="N553" s="13"/>
      <c r="O553" s="13" t="s">
        <v>9539</v>
      </c>
      <c r="P553" s="13"/>
      <c r="Q553" s="13"/>
    </row>
    <row r="554" spans="1:17" x14ac:dyDescent="0.25">
      <c r="A554" t="s">
        <v>9494</v>
      </c>
      <c r="B554" s="244" t="str" cm="1">
        <f t="array" ref="B554">IF(ROW() &lt; ROW(INDEX(initialConditions[experiment_ID],ROWS(initialConditions[experiment_ID]))), COUNTIF(INDEX(initialConditions[experiment_ID],1):initialConditions[[#This Row],[experiment_ID]],initialConditions[[#This Row],[experiment_ID]]), "")</f>
        <v/>
      </c>
      <c r="C554" s="126" t="s">
        <v>9545</v>
      </c>
      <c r="D554" s="13" t="s">
        <v>9211</v>
      </c>
      <c r="E554" s="13" t="s">
        <v>2502</v>
      </c>
      <c r="F554" s="13"/>
      <c r="G554" s="13" t="s">
        <v>2502</v>
      </c>
      <c r="H554" s="13" t="s">
        <v>9533</v>
      </c>
      <c r="I554" s="13"/>
      <c r="J554" s="13" t="s">
        <v>2502</v>
      </c>
      <c r="K554" s="13"/>
      <c r="L554" s="13"/>
      <c r="M554" s="13"/>
      <c r="N554" s="13"/>
      <c r="O554" s="13" t="s">
        <v>9539</v>
      </c>
      <c r="P554" s="13"/>
      <c r="Q554" s="13"/>
    </row>
    <row r="555" spans="1:17" x14ac:dyDescent="0.25">
      <c r="A555" t="s">
        <v>9494</v>
      </c>
      <c r="B555" s="244" t="str" cm="1">
        <f t="array" ref="B555">IF(ROW() &lt; ROW(INDEX(initialConditions[experiment_ID],ROWS(initialConditions[experiment_ID]))), COUNTIF(INDEX(initialConditions[experiment_ID],1):initialConditions[[#This Row],[experiment_ID]],initialConditions[[#This Row],[experiment_ID]]), "")</f>
        <v/>
      </c>
      <c r="C555" s="126" t="s">
        <v>9546</v>
      </c>
      <c r="D555" s="13" t="s">
        <v>9209</v>
      </c>
      <c r="E555" s="13" t="s">
        <v>2502</v>
      </c>
      <c r="F555" s="13"/>
      <c r="G555" s="13" t="s">
        <v>2502</v>
      </c>
      <c r="H555" s="13" t="s">
        <v>9534</v>
      </c>
      <c r="I555" s="13"/>
      <c r="J555" s="13" t="s">
        <v>2502</v>
      </c>
      <c r="K555" s="13"/>
      <c r="L555" s="13"/>
      <c r="M555" s="13"/>
      <c r="N555" s="13"/>
      <c r="O555" s="13" t="s">
        <v>9534</v>
      </c>
      <c r="P555" s="13"/>
      <c r="Q555" s="13"/>
    </row>
    <row r="556" spans="1:17" x14ac:dyDescent="0.25">
      <c r="A556" t="s">
        <v>9494</v>
      </c>
      <c r="B556" s="244" t="str" cm="1">
        <f t="array" ref="B556">IF(ROW() &lt; ROW(INDEX(initialConditions[experiment_ID],ROWS(initialConditions[experiment_ID]))), COUNTIF(INDEX(initialConditions[experiment_ID],1):initialConditions[[#This Row],[experiment_ID]],initialConditions[[#This Row],[experiment_ID]]), "")</f>
        <v/>
      </c>
      <c r="C556" s="126" t="s">
        <v>9547</v>
      </c>
      <c r="D556" s="13" t="s">
        <v>9210</v>
      </c>
      <c r="E556" s="13" t="s">
        <v>2502</v>
      </c>
      <c r="F556" s="13"/>
      <c r="G556" s="13" t="s">
        <v>2502</v>
      </c>
      <c r="H556" s="13" t="s">
        <v>9534</v>
      </c>
      <c r="I556" s="13"/>
      <c r="J556" s="13" t="s">
        <v>2502</v>
      </c>
      <c r="K556" s="13"/>
      <c r="L556" s="13"/>
      <c r="M556" s="13"/>
      <c r="N556" s="13"/>
      <c r="O556" s="13" t="s">
        <v>9534</v>
      </c>
      <c r="P556" s="13"/>
      <c r="Q556" s="13"/>
    </row>
    <row r="557" spans="1:17" x14ac:dyDescent="0.25">
      <c r="A557" t="s">
        <v>9494</v>
      </c>
      <c r="B557" s="244" t="str" cm="1">
        <f t="array" ref="B557">IF(ROW() &lt; ROW(INDEX(initialConditions[experiment_ID],ROWS(initialConditions[experiment_ID]))), COUNTIF(INDEX(initialConditions[experiment_ID],1):initialConditions[[#This Row],[experiment_ID]],initialConditions[[#This Row],[experiment_ID]]), "")</f>
        <v/>
      </c>
      <c r="C557" s="126" t="s">
        <v>9548</v>
      </c>
      <c r="D557" s="13" t="s">
        <v>9211</v>
      </c>
      <c r="E557" s="13" t="s">
        <v>2502</v>
      </c>
      <c r="F557" s="13"/>
      <c r="G557" s="13" t="s">
        <v>2502</v>
      </c>
      <c r="H557" s="13" t="s">
        <v>9534</v>
      </c>
      <c r="I557" s="13"/>
      <c r="J557" s="13" t="s">
        <v>2502</v>
      </c>
      <c r="K557" s="13"/>
      <c r="L557" s="13"/>
      <c r="M557" s="13"/>
      <c r="N557" s="13"/>
      <c r="O557" s="13" t="s">
        <v>9534</v>
      </c>
      <c r="P557" s="13"/>
      <c r="Q557" s="13"/>
    </row>
    <row r="558" spans="1:17" x14ac:dyDescent="0.25">
      <c r="A558" t="s">
        <v>9494</v>
      </c>
      <c r="B558" s="244" t="str" cm="1">
        <f t="array" ref="B558">IF(ROW() &lt; ROW(INDEX(initialConditions[experiment_ID],ROWS(initialConditions[experiment_ID]))), COUNTIF(INDEX(initialConditions[experiment_ID],1):initialConditions[[#This Row],[experiment_ID]],initialConditions[[#This Row],[experiment_ID]]), "")</f>
        <v/>
      </c>
      <c r="C558" s="126" t="s">
        <v>9549</v>
      </c>
      <c r="D558" s="13" t="s">
        <v>9209</v>
      </c>
      <c r="E558" s="13" t="s">
        <v>2502</v>
      </c>
      <c r="F558" s="13"/>
      <c r="G558" s="13" t="s">
        <v>2502</v>
      </c>
      <c r="H558" s="13" t="s">
        <v>9535</v>
      </c>
      <c r="I558" s="13"/>
      <c r="J558" s="13" t="s">
        <v>2502</v>
      </c>
      <c r="K558" s="13"/>
      <c r="L558" s="13"/>
      <c r="M558" s="13"/>
      <c r="N558" s="13"/>
      <c r="O558" s="13" t="s">
        <v>9540</v>
      </c>
      <c r="P558" s="13"/>
      <c r="Q558" s="13"/>
    </row>
    <row r="559" spans="1:17" x14ac:dyDescent="0.25">
      <c r="A559" t="s">
        <v>9494</v>
      </c>
      <c r="B559" s="244" t="str" cm="1">
        <f t="array" ref="B559">IF(ROW() &lt; ROW(INDEX(initialConditions[experiment_ID],ROWS(initialConditions[experiment_ID]))), COUNTIF(INDEX(initialConditions[experiment_ID],1):initialConditions[[#This Row],[experiment_ID]],initialConditions[[#This Row],[experiment_ID]]), "")</f>
        <v/>
      </c>
      <c r="C559" s="126" t="s">
        <v>9550</v>
      </c>
      <c r="D559" s="13" t="s">
        <v>9210</v>
      </c>
      <c r="E559" s="13" t="s">
        <v>2502</v>
      </c>
      <c r="F559" s="13"/>
      <c r="G559" s="13" t="s">
        <v>2502</v>
      </c>
      <c r="H559" s="13" t="s">
        <v>9535</v>
      </c>
      <c r="I559" s="13"/>
      <c r="J559" s="13" t="s">
        <v>2502</v>
      </c>
      <c r="K559" s="13"/>
      <c r="L559" s="13"/>
      <c r="M559" s="13"/>
      <c r="N559" s="13"/>
      <c r="O559" s="13" t="s">
        <v>9540</v>
      </c>
      <c r="P559" s="13"/>
      <c r="Q559" s="13"/>
    </row>
    <row r="560" spans="1:17" x14ac:dyDescent="0.25">
      <c r="A560" t="s">
        <v>9494</v>
      </c>
      <c r="B560" s="244" t="str" cm="1">
        <f t="array" ref="B560">IF(ROW() &lt; ROW(INDEX(initialConditions[experiment_ID],ROWS(initialConditions[experiment_ID]))), COUNTIF(INDEX(initialConditions[experiment_ID],1):initialConditions[[#This Row],[experiment_ID]],initialConditions[[#This Row],[experiment_ID]]), "")</f>
        <v/>
      </c>
      <c r="C560" s="126" t="s">
        <v>9551</v>
      </c>
      <c r="D560" s="13" t="s">
        <v>9211</v>
      </c>
      <c r="E560" s="13" t="s">
        <v>2502</v>
      </c>
      <c r="F560" s="13"/>
      <c r="G560" s="13" t="s">
        <v>2502</v>
      </c>
      <c r="H560" s="13" t="s">
        <v>9535</v>
      </c>
      <c r="I560" s="13"/>
      <c r="J560" s="13" t="s">
        <v>2502</v>
      </c>
      <c r="K560" s="13"/>
      <c r="L560" s="13"/>
      <c r="M560" s="13"/>
      <c r="N560" s="13"/>
      <c r="O560" s="13" t="s">
        <v>9540</v>
      </c>
      <c r="P560" s="13"/>
      <c r="Q560" s="13"/>
    </row>
    <row r="561" spans="1:17" x14ac:dyDescent="0.25">
      <c r="A561" t="s">
        <v>9494</v>
      </c>
      <c r="B561" s="244" t="str" cm="1">
        <f t="array" ref="B561">IF(ROW() &lt; ROW(INDEX(initialConditions[experiment_ID],ROWS(initialConditions[experiment_ID]))), COUNTIF(INDEX(initialConditions[experiment_ID],1):initialConditions[[#This Row],[experiment_ID]],initialConditions[[#This Row],[experiment_ID]]), "")</f>
        <v/>
      </c>
      <c r="C561" s="126" t="s">
        <v>9552</v>
      </c>
      <c r="D561" s="13" t="s">
        <v>9209</v>
      </c>
      <c r="E561" s="13" t="s">
        <v>8619</v>
      </c>
      <c r="F561" s="13"/>
      <c r="G561" s="13" t="s">
        <v>2502</v>
      </c>
      <c r="H561" s="13" t="s">
        <v>9536</v>
      </c>
      <c r="I561" s="13"/>
      <c r="J561" s="13" t="s">
        <v>2502</v>
      </c>
      <c r="K561" s="13"/>
      <c r="L561" s="13"/>
      <c r="M561" s="13"/>
      <c r="N561" s="13"/>
      <c r="O561" s="13" t="s">
        <v>9541</v>
      </c>
      <c r="P561" s="13"/>
      <c r="Q561" s="13"/>
    </row>
    <row r="562" spans="1:17" x14ac:dyDescent="0.25">
      <c r="A562" t="s">
        <v>9494</v>
      </c>
      <c r="B562" s="244" t="str" cm="1">
        <f t="array" ref="B562">IF(ROW() &lt; ROW(INDEX(initialConditions[experiment_ID],ROWS(initialConditions[experiment_ID]))), COUNTIF(INDEX(initialConditions[experiment_ID],1):initialConditions[[#This Row],[experiment_ID]],initialConditions[[#This Row],[experiment_ID]]), "")</f>
        <v/>
      </c>
      <c r="C562" s="126" t="s">
        <v>9553</v>
      </c>
      <c r="D562" s="13" t="s">
        <v>9210</v>
      </c>
      <c r="E562" s="13" t="s">
        <v>8619</v>
      </c>
      <c r="F562" s="13"/>
      <c r="G562" s="13" t="s">
        <v>2502</v>
      </c>
      <c r="H562" s="13" t="s">
        <v>9536</v>
      </c>
      <c r="I562" s="13"/>
      <c r="J562" s="13" t="s">
        <v>2502</v>
      </c>
      <c r="K562" s="13"/>
      <c r="L562" s="13"/>
      <c r="M562" s="13"/>
      <c r="N562" s="13"/>
      <c r="O562" s="13" t="s">
        <v>9541</v>
      </c>
      <c r="P562" s="13"/>
      <c r="Q562" s="13"/>
    </row>
    <row r="563" spans="1:17" x14ac:dyDescent="0.25">
      <c r="A563" t="s">
        <v>9494</v>
      </c>
      <c r="B563" s="244" t="str" cm="1">
        <f t="array" ref="B563">IF(ROW() &lt; ROW(INDEX(initialConditions[experiment_ID],ROWS(initialConditions[experiment_ID]))), COUNTIF(INDEX(initialConditions[experiment_ID],1):initialConditions[[#This Row],[experiment_ID]],initialConditions[[#This Row],[experiment_ID]]), "")</f>
        <v/>
      </c>
      <c r="C563" s="126" t="s">
        <v>9554</v>
      </c>
      <c r="D563" s="13" t="s">
        <v>9211</v>
      </c>
      <c r="E563" s="13" t="s">
        <v>8619</v>
      </c>
      <c r="F563" s="13"/>
      <c r="G563" s="13" t="s">
        <v>2502</v>
      </c>
      <c r="H563" s="13" t="s">
        <v>9536</v>
      </c>
      <c r="I563" s="13"/>
      <c r="J563" s="13" t="s">
        <v>2502</v>
      </c>
      <c r="K563" s="13"/>
      <c r="L563" s="13"/>
      <c r="M563" s="13"/>
      <c r="N563" s="13"/>
      <c r="O563" s="13" t="s">
        <v>9541</v>
      </c>
      <c r="P563" s="13"/>
      <c r="Q563" s="13"/>
    </row>
    <row r="564" spans="1:17" x14ac:dyDescent="0.25">
      <c r="A564" t="s">
        <v>9494</v>
      </c>
      <c r="B564" s="244" t="str" cm="1">
        <f t="array" ref="B564">IF(ROW() &lt; ROW(INDEX(initialConditions[experiment_ID],ROWS(initialConditions[experiment_ID]))), COUNTIF(INDEX(initialConditions[experiment_ID],1):initialConditions[[#This Row],[experiment_ID]],initialConditions[[#This Row],[experiment_ID]]), "")</f>
        <v/>
      </c>
      <c r="C564" s="126" t="s">
        <v>9555</v>
      </c>
      <c r="D564" s="13" t="s">
        <v>9209</v>
      </c>
      <c r="E564" s="13" t="s">
        <v>8619</v>
      </c>
      <c r="F564" s="13"/>
      <c r="G564" s="13" t="s">
        <v>2502</v>
      </c>
      <c r="H564" s="13" t="s">
        <v>9537</v>
      </c>
      <c r="I564" s="13"/>
      <c r="J564" s="13" t="s">
        <v>2502</v>
      </c>
      <c r="K564" s="13"/>
      <c r="L564" s="13"/>
      <c r="M564" s="13"/>
      <c r="N564" s="13"/>
      <c r="O564" s="13" t="s">
        <v>9537</v>
      </c>
      <c r="P564" s="13"/>
      <c r="Q564" s="13"/>
    </row>
    <row r="565" spans="1:17" x14ac:dyDescent="0.25">
      <c r="A565" t="s">
        <v>9494</v>
      </c>
      <c r="B565" s="244" t="str" cm="1">
        <f t="array" ref="B565">IF(ROW() &lt; ROW(INDEX(initialConditions[experiment_ID],ROWS(initialConditions[experiment_ID]))), COUNTIF(INDEX(initialConditions[experiment_ID],1):initialConditions[[#This Row],[experiment_ID]],initialConditions[[#This Row],[experiment_ID]]), "")</f>
        <v/>
      </c>
      <c r="C565" s="126" t="s">
        <v>9556</v>
      </c>
      <c r="D565" s="13" t="s">
        <v>9210</v>
      </c>
      <c r="E565" s="13" t="s">
        <v>8619</v>
      </c>
      <c r="F565" s="13"/>
      <c r="G565" s="13" t="s">
        <v>2502</v>
      </c>
      <c r="H565" s="13" t="s">
        <v>9537</v>
      </c>
      <c r="I565" s="13"/>
      <c r="J565" s="13" t="s">
        <v>2502</v>
      </c>
      <c r="K565" s="13"/>
      <c r="L565" s="13"/>
      <c r="M565" s="13"/>
      <c r="N565" s="13"/>
      <c r="O565" s="13" t="s">
        <v>9537</v>
      </c>
      <c r="P565" s="13"/>
      <c r="Q565" s="13"/>
    </row>
    <row r="566" spans="1:17" x14ac:dyDescent="0.25">
      <c r="A566" t="s">
        <v>9494</v>
      </c>
      <c r="B566" s="244" t="str" cm="1">
        <f t="array" ref="B566">IF(ROW() &lt; ROW(INDEX(initialConditions[experiment_ID],ROWS(initialConditions[experiment_ID]))), COUNTIF(INDEX(initialConditions[experiment_ID],1):initialConditions[[#This Row],[experiment_ID]],initialConditions[[#This Row],[experiment_ID]]), "")</f>
        <v/>
      </c>
      <c r="C566" s="126" t="s">
        <v>9557</v>
      </c>
      <c r="D566" s="13" t="s">
        <v>9211</v>
      </c>
      <c r="E566" s="13" t="s">
        <v>8619</v>
      </c>
      <c r="F566" s="13"/>
      <c r="G566" s="13" t="s">
        <v>2502</v>
      </c>
      <c r="H566" s="13" t="s">
        <v>9537</v>
      </c>
      <c r="I566" s="13"/>
      <c r="J566" s="13" t="s">
        <v>2502</v>
      </c>
      <c r="K566" s="13"/>
      <c r="L566" s="13"/>
      <c r="M566" s="13"/>
      <c r="N566" s="13"/>
      <c r="O566" s="13" t="s">
        <v>9537</v>
      </c>
      <c r="P566" s="13"/>
      <c r="Q566" s="13"/>
    </row>
    <row r="567" spans="1:17" x14ac:dyDescent="0.25">
      <c r="A567" t="s">
        <v>9494</v>
      </c>
      <c r="B567" s="244" t="str" cm="1">
        <f t="array" ref="B567">IF(ROW() &lt; ROW(INDEX(initialConditions[experiment_ID],ROWS(initialConditions[experiment_ID]))), COUNTIF(INDEX(initialConditions[experiment_ID],1):initialConditions[[#This Row],[experiment_ID]],initialConditions[[#This Row],[experiment_ID]]), "")</f>
        <v/>
      </c>
      <c r="C567" s="126" t="s">
        <v>9558</v>
      </c>
      <c r="D567" s="13" t="s">
        <v>9209</v>
      </c>
      <c r="E567" s="13" t="s">
        <v>8619</v>
      </c>
      <c r="F567" s="13"/>
      <c r="G567" s="13" t="s">
        <v>2502</v>
      </c>
      <c r="H567" s="13" t="s">
        <v>9538</v>
      </c>
      <c r="I567" s="13"/>
      <c r="J567" s="13" t="s">
        <v>2502</v>
      </c>
      <c r="K567" s="13"/>
      <c r="L567" s="13"/>
      <c r="M567" s="13"/>
      <c r="N567" s="13"/>
      <c r="O567" s="13" t="s">
        <v>9542</v>
      </c>
      <c r="P567" s="13"/>
      <c r="Q567" s="13"/>
    </row>
    <row r="568" spans="1:17" x14ac:dyDescent="0.25">
      <c r="A568" t="s">
        <v>9494</v>
      </c>
      <c r="B568" s="244" t="str" cm="1">
        <f t="array" ref="B568">IF(ROW() &lt; ROW(INDEX(initialConditions[experiment_ID],ROWS(initialConditions[experiment_ID]))), COUNTIF(INDEX(initialConditions[experiment_ID],1):initialConditions[[#This Row],[experiment_ID]],initialConditions[[#This Row],[experiment_ID]]), "")</f>
        <v/>
      </c>
      <c r="C568" s="126" t="s">
        <v>9559</v>
      </c>
      <c r="D568" s="13" t="s">
        <v>9210</v>
      </c>
      <c r="E568" s="13" t="s">
        <v>8619</v>
      </c>
      <c r="F568" s="13"/>
      <c r="G568" s="13" t="s">
        <v>2502</v>
      </c>
      <c r="H568" s="13" t="s">
        <v>9538</v>
      </c>
      <c r="I568" s="13"/>
      <c r="J568" s="13" t="s">
        <v>2502</v>
      </c>
      <c r="K568" s="13"/>
      <c r="L568" s="13"/>
      <c r="M568" s="13"/>
      <c r="N568" s="13"/>
      <c r="O568" s="13" t="s">
        <v>9542</v>
      </c>
      <c r="P568" s="13"/>
      <c r="Q568" s="13"/>
    </row>
    <row r="569" spans="1:17" x14ac:dyDescent="0.25">
      <c r="A569" t="s">
        <v>9494</v>
      </c>
      <c r="B569" s="244" t="str" cm="1">
        <f t="array" ref="B569">IF(ROW() &lt; ROW(INDEX(initialConditions[experiment_ID],ROWS(initialConditions[experiment_ID]))), COUNTIF(INDEX(initialConditions[experiment_ID],1):initialConditions[[#This Row],[experiment_ID]],initialConditions[[#This Row],[experiment_ID]]), "")</f>
        <v/>
      </c>
      <c r="C569" s="126" t="s">
        <v>9560</v>
      </c>
      <c r="D569" s="13" t="s">
        <v>9211</v>
      </c>
      <c r="E569" s="13" t="s">
        <v>8619</v>
      </c>
      <c r="F569" s="13"/>
      <c r="G569" s="13" t="s">
        <v>2502</v>
      </c>
      <c r="H569" s="13" t="s">
        <v>9538</v>
      </c>
      <c r="I569" s="13"/>
      <c r="J569" s="13" t="s">
        <v>2502</v>
      </c>
      <c r="K569" s="13"/>
      <c r="L569" s="13"/>
      <c r="M569" s="13"/>
      <c r="N569" s="13"/>
      <c r="O569" s="13" t="s">
        <v>9542</v>
      </c>
      <c r="P569" s="13"/>
      <c r="Q569" s="13"/>
    </row>
    <row r="570" spans="1:17" x14ac:dyDescent="0.25">
      <c r="A570" t="s">
        <v>9495</v>
      </c>
      <c r="B570" s="244" t="str" cm="1">
        <f t="array" ref="B570">IF(ROW() &lt; ROW(INDEX(initialConditions[experiment_ID],ROWS(initialConditions[experiment_ID]))), COUNTIF(INDEX(initialConditions[experiment_ID],1):initialConditions[[#This Row],[experiment_ID]],initialConditions[[#This Row],[experiment_ID]]), "")</f>
        <v/>
      </c>
      <c r="C570" s="126" t="s">
        <v>9543</v>
      </c>
      <c r="D570" s="13" t="s">
        <v>9209</v>
      </c>
      <c r="E570" s="13" t="s">
        <v>2502</v>
      </c>
      <c r="F570" s="13"/>
      <c r="G570" s="13" t="s">
        <v>2502</v>
      </c>
      <c r="H570" s="13" t="s">
        <v>9533</v>
      </c>
      <c r="I570" s="13"/>
      <c r="J570" s="13" t="s">
        <v>2502</v>
      </c>
      <c r="K570" s="13"/>
      <c r="L570" s="13"/>
      <c r="M570" s="13"/>
      <c r="N570" s="13"/>
      <c r="O570" s="13" t="s">
        <v>9539</v>
      </c>
      <c r="P570" s="13"/>
      <c r="Q570" s="13"/>
    </row>
    <row r="571" spans="1:17" x14ac:dyDescent="0.25">
      <c r="A571" t="s">
        <v>9495</v>
      </c>
      <c r="B571" s="244" t="str" cm="1">
        <f t="array" ref="B571">IF(ROW() &lt; ROW(INDEX(initialConditions[experiment_ID],ROWS(initialConditions[experiment_ID]))), COUNTIF(INDEX(initialConditions[experiment_ID],1):initialConditions[[#This Row],[experiment_ID]],initialConditions[[#This Row],[experiment_ID]]), "")</f>
        <v/>
      </c>
      <c r="C571" s="126" t="s">
        <v>9544</v>
      </c>
      <c r="D571" s="13" t="s">
        <v>9210</v>
      </c>
      <c r="E571" s="13" t="s">
        <v>2502</v>
      </c>
      <c r="F571" s="13"/>
      <c r="G571" s="13" t="s">
        <v>2502</v>
      </c>
      <c r="H571" s="13" t="s">
        <v>9533</v>
      </c>
      <c r="I571" s="13"/>
      <c r="J571" s="13" t="s">
        <v>2502</v>
      </c>
      <c r="K571" s="13"/>
      <c r="L571" s="13"/>
      <c r="M571" s="13"/>
      <c r="N571" s="13"/>
      <c r="O571" s="13" t="s">
        <v>9539</v>
      </c>
      <c r="P571" s="13"/>
      <c r="Q571" s="13"/>
    </row>
    <row r="572" spans="1:17" x14ac:dyDescent="0.25">
      <c r="A572" t="s">
        <v>9495</v>
      </c>
      <c r="B572" s="244" t="str" cm="1">
        <f t="array" ref="B572">IF(ROW() &lt; ROW(INDEX(initialConditions[experiment_ID],ROWS(initialConditions[experiment_ID]))), COUNTIF(INDEX(initialConditions[experiment_ID],1):initialConditions[[#This Row],[experiment_ID]],initialConditions[[#This Row],[experiment_ID]]), "")</f>
        <v/>
      </c>
      <c r="C572" s="126" t="s">
        <v>9545</v>
      </c>
      <c r="D572" s="13" t="s">
        <v>9211</v>
      </c>
      <c r="E572" s="13" t="s">
        <v>2502</v>
      </c>
      <c r="F572" s="13"/>
      <c r="G572" s="13" t="s">
        <v>2502</v>
      </c>
      <c r="H572" s="13" t="s">
        <v>9533</v>
      </c>
      <c r="I572" s="13"/>
      <c r="J572" s="13" t="s">
        <v>2502</v>
      </c>
      <c r="K572" s="13"/>
      <c r="L572" s="13"/>
      <c r="M572" s="13"/>
      <c r="N572" s="13"/>
      <c r="O572" s="13" t="s">
        <v>9539</v>
      </c>
      <c r="P572" s="13"/>
      <c r="Q572" s="13"/>
    </row>
    <row r="573" spans="1:17" x14ac:dyDescent="0.25">
      <c r="A573" t="s">
        <v>9495</v>
      </c>
      <c r="B573" s="244" t="str" cm="1">
        <f t="array" ref="B573">IF(ROW() &lt; ROW(INDEX(initialConditions[experiment_ID],ROWS(initialConditions[experiment_ID]))), COUNTIF(INDEX(initialConditions[experiment_ID],1):initialConditions[[#This Row],[experiment_ID]],initialConditions[[#This Row],[experiment_ID]]), "")</f>
        <v/>
      </c>
      <c r="C573" s="126" t="s">
        <v>9546</v>
      </c>
      <c r="D573" s="13" t="s">
        <v>9209</v>
      </c>
      <c r="E573" s="13" t="s">
        <v>2502</v>
      </c>
      <c r="F573" s="13"/>
      <c r="G573" s="13" t="s">
        <v>2502</v>
      </c>
      <c r="H573" s="13" t="s">
        <v>9534</v>
      </c>
      <c r="I573" s="13"/>
      <c r="J573" s="13" t="s">
        <v>2502</v>
      </c>
      <c r="K573" s="13"/>
      <c r="L573" s="13"/>
      <c r="M573" s="13"/>
      <c r="N573" s="13"/>
      <c r="O573" s="13" t="s">
        <v>9534</v>
      </c>
      <c r="P573" s="13"/>
      <c r="Q573" s="13"/>
    </row>
    <row r="574" spans="1:17" x14ac:dyDescent="0.25">
      <c r="A574" t="s">
        <v>9495</v>
      </c>
      <c r="B574" s="244" t="str" cm="1">
        <f t="array" ref="B574">IF(ROW() &lt; ROW(INDEX(initialConditions[experiment_ID],ROWS(initialConditions[experiment_ID]))), COUNTIF(INDEX(initialConditions[experiment_ID],1):initialConditions[[#This Row],[experiment_ID]],initialConditions[[#This Row],[experiment_ID]]), "")</f>
        <v/>
      </c>
      <c r="C574" s="126" t="s">
        <v>9547</v>
      </c>
      <c r="D574" s="13" t="s">
        <v>9210</v>
      </c>
      <c r="E574" s="13" t="s">
        <v>2502</v>
      </c>
      <c r="F574" s="13"/>
      <c r="G574" s="13" t="s">
        <v>2502</v>
      </c>
      <c r="H574" s="13" t="s">
        <v>9534</v>
      </c>
      <c r="I574" s="13"/>
      <c r="J574" s="13" t="s">
        <v>2502</v>
      </c>
      <c r="K574" s="13"/>
      <c r="L574" s="13"/>
      <c r="M574" s="13"/>
      <c r="N574" s="13"/>
      <c r="O574" s="13" t="s">
        <v>9534</v>
      </c>
      <c r="P574" s="13"/>
      <c r="Q574" s="13"/>
    </row>
    <row r="575" spans="1:17" x14ac:dyDescent="0.25">
      <c r="A575" t="s">
        <v>9495</v>
      </c>
      <c r="B575" s="244" t="str" cm="1">
        <f t="array" ref="B575">IF(ROW() &lt; ROW(INDEX(initialConditions[experiment_ID],ROWS(initialConditions[experiment_ID]))), COUNTIF(INDEX(initialConditions[experiment_ID],1):initialConditions[[#This Row],[experiment_ID]],initialConditions[[#This Row],[experiment_ID]]), "")</f>
        <v/>
      </c>
      <c r="C575" s="126" t="s">
        <v>9548</v>
      </c>
      <c r="D575" s="13" t="s">
        <v>9211</v>
      </c>
      <c r="E575" s="13" t="s">
        <v>2502</v>
      </c>
      <c r="F575" s="13"/>
      <c r="G575" s="13" t="s">
        <v>2502</v>
      </c>
      <c r="H575" s="13" t="s">
        <v>9534</v>
      </c>
      <c r="I575" s="13"/>
      <c r="J575" s="13" t="s">
        <v>2502</v>
      </c>
      <c r="K575" s="13"/>
      <c r="L575" s="13"/>
      <c r="M575" s="13"/>
      <c r="N575" s="13"/>
      <c r="O575" s="13" t="s">
        <v>9534</v>
      </c>
      <c r="P575" s="13"/>
      <c r="Q575" s="13"/>
    </row>
    <row r="576" spans="1:17" x14ac:dyDescent="0.25">
      <c r="A576" t="s">
        <v>9495</v>
      </c>
      <c r="B576" s="244" t="str" cm="1">
        <f t="array" ref="B576">IF(ROW() &lt; ROW(INDEX(initialConditions[experiment_ID],ROWS(initialConditions[experiment_ID]))), COUNTIF(INDEX(initialConditions[experiment_ID],1):initialConditions[[#This Row],[experiment_ID]],initialConditions[[#This Row],[experiment_ID]]), "")</f>
        <v/>
      </c>
      <c r="C576" s="126" t="s">
        <v>9549</v>
      </c>
      <c r="D576" s="13" t="s">
        <v>9209</v>
      </c>
      <c r="E576" s="13" t="s">
        <v>2502</v>
      </c>
      <c r="F576" s="13"/>
      <c r="G576" s="13" t="s">
        <v>2502</v>
      </c>
      <c r="H576" s="13" t="s">
        <v>9535</v>
      </c>
      <c r="I576" s="13"/>
      <c r="J576" s="13" t="s">
        <v>2502</v>
      </c>
      <c r="K576" s="13"/>
      <c r="L576" s="13"/>
      <c r="M576" s="13"/>
      <c r="N576" s="13"/>
      <c r="O576" s="13" t="s">
        <v>9540</v>
      </c>
      <c r="P576" s="13"/>
      <c r="Q576" s="13"/>
    </row>
    <row r="577" spans="1:17" x14ac:dyDescent="0.25">
      <c r="A577" t="s">
        <v>9495</v>
      </c>
      <c r="B577" s="244" t="str" cm="1">
        <f t="array" ref="B577">IF(ROW() &lt; ROW(INDEX(initialConditions[experiment_ID],ROWS(initialConditions[experiment_ID]))), COUNTIF(INDEX(initialConditions[experiment_ID],1):initialConditions[[#This Row],[experiment_ID]],initialConditions[[#This Row],[experiment_ID]]), "")</f>
        <v/>
      </c>
      <c r="C577" s="126" t="s">
        <v>9550</v>
      </c>
      <c r="D577" s="13" t="s">
        <v>9210</v>
      </c>
      <c r="E577" s="13" t="s">
        <v>2502</v>
      </c>
      <c r="F577" s="13"/>
      <c r="G577" s="13" t="s">
        <v>2502</v>
      </c>
      <c r="H577" s="13" t="s">
        <v>9535</v>
      </c>
      <c r="I577" s="13"/>
      <c r="J577" s="13" t="s">
        <v>2502</v>
      </c>
      <c r="K577" s="13"/>
      <c r="L577" s="13"/>
      <c r="M577" s="13"/>
      <c r="N577" s="13"/>
      <c r="O577" s="13" t="s">
        <v>9540</v>
      </c>
      <c r="P577" s="13"/>
      <c r="Q577" s="13"/>
    </row>
    <row r="578" spans="1:17" x14ac:dyDescent="0.25">
      <c r="A578" t="s">
        <v>9495</v>
      </c>
      <c r="B578" s="244" t="str" cm="1">
        <f t="array" ref="B578">IF(ROW() &lt; ROW(INDEX(initialConditions[experiment_ID],ROWS(initialConditions[experiment_ID]))), COUNTIF(INDEX(initialConditions[experiment_ID],1):initialConditions[[#This Row],[experiment_ID]],initialConditions[[#This Row],[experiment_ID]]), "")</f>
        <v/>
      </c>
      <c r="C578" s="126" t="s">
        <v>9551</v>
      </c>
      <c r="D578" s="13" t="s">
        <v>9211</v>
      </c>
      <c r="E578" s="13" t="s">
        <v>2502</v>
      </c>
      <c r="F578" s="13"/>
      <c r="G578" s="13" t="s">
        <v>2502</v>
      </c>
      <c r="H578" s="13" t="s">
        <v>9535</v>
      </c>
      <c r="I578" s="13"/>
      <c r="J578" s="13" t="s">
        <v>2502</v>
      </c>
      <c r="K578" s="13"/>
      <c r="L578" s="13"/>
      <c r="M578" s="13"/>
      <c r="N578" s="13"/>
      <c r="O578" s="13" t="s">
        <v>9540</v>
      </c>
      <c r="P578" s="13"/>
      <c r="Q578" s="13"/>
    </row>
    <row r="579" spans="1:17" x14ac:dyDescent="0.25">
      <c r="A579" t="s">
        <v>9495</v>
      </c>
      <c r="B579" s="244" t="str" cm="1">
        <f t="array" ref="B579">IF(ROW() &lt; ROW(INDEX(initialConditions[experiment_ID],ROWS(initialConditions[experiment_ID]))), COUNTIF(INDEX(initialConditions[experiment_ID],1):initialConditions[[#This Row],[experiment_ID]],initialConditions[[#This Row],[experiment_ID]]), "")</f>
        <v/>
      </c>
      <c r="C579" s="126" t="s">
        <v>9552</v>
      </c>
      <c r="D579" s="13" t="s">
        <v>9209</v>
      </c>
      <c r="E579" s="13" t="s">
        <v>8619</v>
      </c>
      <c r="F579" s="13"/>
      <c r="G579" s="13" t="s">
        <v>2502</v>
      </c>
      <c r="H579" s="13" t="s">
        <v>9536</v>
      </c>
      <c r="I579" s="13"/>
      <c r="J579" s="13" t="s">
        <v>2502</v>
      </c>
      <c r="K579" s="13"/>
      <c r="L579" s="13"/>
      <c r="M579" s="13"/>
      <c r="N579" s="13"/>
      <c r="O579" s="13" t="s">
        <v>9541</v>
      </c>
      <c r="P579" s="13"/>
      <c r="Q579" s="13"/>
    </row>
    <row r="580" spans="1:17" x14ac:dyDescent="0.25">
      <c r="A580" t="s">
        <v>9495</v>
      </c>
      <c r="B580" s="244" t="str" cm="1">
        <f t="array" ref="B580">IF(ROW() &lt; ROW(INDEX(initialConditions[experiment_ID],ROWS(initialConditions[experiment_ID]))), COUNTIF(INDEX(initialConditions[experiment_ID],1):initialConditions[[#This Row],[experiment_ID]],initialConditions[[#This Row],[experiment_ID]]), "")</f>
        <v/>
      </c>
      <c r="C580" s="126" t="s">
        <v>9553</v>
      </c>
      <c r="D580" s="13" t="s">
        <v>9210</v>
      </c>
      <c r="E580" s="13" t="s">
        <v>8619</v>
      </c>
      <c r="F580" s="13"/>
      <c r="G580" s="13" t="s">
        <v>2502</v>
      </c>
      <c r="H580" s="13" t="s">
        <v>9536</v>
      </c>
      <c r="I580" s="13"/>
      <c r="J580" s="13" t="s">
        <v>2502</v>
      </c>
      <c r="K580" s="13"/>
      <c r="L580" s="13"/>
      <c r="M580" s="13"/>
      <c r="N580" s="13"/>
      <c r="O580" s="13" t="s">
        <v>9541</v>
      </c>
      <c r="P580" s="13"/>
      <c r="Q580" s="13"/>
    </row>
    <row r="581" spans="1:17" x14ac:dyDescent="0.25">
      <c r="A581" t="s">
        <v>9495</v>
      </c>
      <c r="B581" s="244" t="str" cm="1">
        <f t="array" ref="B581">IF(ROW() &lt; ROW(INDEX(initialConditions[experiment_ID],ROWS(initialConditions[experiment_ID]))), COUNTIF(INDEX(initialConditions[experiment_ID],1):initialConditions[[#This Row],[experiment_ID]],initialConditions[[#This Row],[experiment_ID]]), "")</f>
        <v/>
      </c>
      <c r="C581" s="126" t="s">
        <v>9554</v>
      </c>
      <c r="D581" s="13" t="s">
        <v>9211</v>
      </c>
      <c r="E581" s="13" t="s">
        <v>8619</v>
      </c>
      <c r="F581" s="13"/>
      <c r="G581" s="13" t="s">
        <v>2502</v>
      </c>
      <c r="H581" s="13" t="s">
        <v>9536</v>
      </c>
      <c r="I581" s="13"/>
      <c r="J581" s="13" t="s">
        <v>2502</v>
      </c>
      <c r="K581" s="13"/>
      <c r="L581" s="13"/>
      <c r="M581" s="13"/>
      <c r="N581" s="13"/>
      <c r="O581" s="13" t="s">
        <v>9541</v>
      </c>
      <c r="P581" s="13"/>
      <c r="Q581" s="13"/>
    </row>
    <row r="582" spans="1:17" x14ac:dyDescent="0.25">
      <c r="A582" t="s">
        <v>9495</v>
      </c>
      <c r="B582" s="244" t="str" cm="1">
        <f t="array" ref="B582">IF(ROW() &lt; ROW(INDEX(initialConditions[experiment_ID],ROWS(initialConditions[experiment_ID]))), COUNTIF(INDEX(initialConditions[experiment_ID],1):initialConditions[[#This Row],[experiment_ID]],initialConditions[[#This Row],[experiment_ID]]), "")</f>
        <v/>
      </c>
      <c r="C582" s="126" t="s">
        <v>9555</v>
      </c>
      <c r="D582" s="13" t="s">
        <v>9209</v>
      </c>
      <c r="E582" s="13" t="s">
        <v>8619</v>
      </c>
      <c r="F582" s="13"/>
      <c r="G582" s="13" t="s">
        <v>2502</v>
      </c>
      <c r="H582" s="13" t="s">
        <v>9537</v>
      </c>
      <c r="I582" s="13"/>
      <c r="J582" s="13" t="s">
        <v>2502</v>
      </c>
      <c r="K582" s="13"/>
      <c r="L582" s="13"/>
      <c r="M582" s="13"/>
      <c r="N582" s="13"/>
      <c r="O582" s="13" t="s">
        <v>9537</v>
      </c>
      <c r="P582" s="13"/>
      <c r="Q582" s="13"/>
    </row>
    <row r="583" spans="1:17" x14ac:dyDescent="0.25">
      <c r="A583" t="s">
        <v>9495</v>
      </c>
      <c r="B583" s="244" t="str" cm="1">
        <f t="array" ref="B583">IF(ROW() &lt; ROW(INDEX(initialConditions[experiment_ID],ROWS(initialConditions[experiment_ID]))), COUNTIF(INDEX(initialConditions[experiment_ID],1):initialConditions[[#This Row],[experiment_ID]],initialConditions[[#This Row],[experiment_ID]]), "")</f>
        <v/>
      </c>
      <c r="C583" s="126" t="s">
        <v>9556</v>
      </c>
      <c r="D583" s="13" t="s">
        <v>9210</v>
      </c>
      <c r="E583" s="13" t="s">
        <v>8619</v>
      </c>
      <c r="F583" s="13"/>
      <c r="G583" s="13" t="s">
        <v>2502</v>
      </c>
      <c r="H583" s="13" t="s">
        <v>9537</v>
      </c>
      <c r="I583" s="13"/>
      <c r="J583" s="13" t="s">
        <v>2502</v>
      </c>
      <c r="K583" s="13"/>
      <c r="L583" s="13"/>
      <c r="M583" s="13"/>
      <c r="N583" s="13"/>
      <c r="O583" s="13" t="s">
        <v>9537</v>
      </c>
      <c r="P583" s="13"/>
      <c r="Q583" s="13"/>
    </row>
    <row r="584" spans="1:17" x14ac:dyDescent="0.25">
      <c r="A584" t="s">
        <v>9495</v>
      </c>
      <c r="B584" s="244" t="str" cm="1">
        <f t="array" ref="B584">IF(ROW() &lt; ROW(INDEX(initialConditions[experiment_ID],ROWS(initialConditions[experiment_ID]))), COUNTIF(INDEX(initialConditions[experiment_ID],1):initialConditions[[#This Row],[experiment_ID]],initialConditions[[#This Row],[experiment_ID]]), "")</f>
        <v/>
      </c>
      <c r="C584" s="126" t="s">
        <v>9557</v>
      </c>
      <c r="D584" s="13" t="s">
        <v>9211</v>
      </c>
      <c r="E584" s="13" t="s">
        <v>8619</v>
      </c>
      <c r="F584" s="13"/>
      <c r="G584" s="13" t="s">
        <v>2502</v>
      </c>
      <c r="H584" s="13" t="s">
        <v>9537</v>
      </c>
      <c r="I584" s="13"/>
      <c r="J584" s="13" t="s">
        <v>2502</v>
      </c>
      <c r="K584" s="13"/>
      <c r="L584" s="13"/>
      <c r="M584" s="13"/>
      <c r="N584" s="13"/>
      <c r="O584" s="13" t="s">
        <v>9537</v>
      </c>
      <c r="P584" s="13"/>
      <c r="Q584" s="13"/>
    </row>
    <row r="585" spans="1:17" x14ac:dyDescent="0.25">
      <c r="A585" t="s">
        <v>9495</v>
      </c>
      <c r="B585" s="244" t="str" cm="1">
        <f t="array" ref="B585">IF(ROW() &lt; ROW(INDEX(initialConditions[experiment_ID],ROWS(initialConditions[experiment_ID]))), COUNTIF(INDEX(initialConditions[experiment_ID],1):initialConditions[[#This Row],[experiment_ID]],initialConditions[[#This Row],[experiment_ID]]), "")</f>
        <v/>
      </c>
      <c r="C585" s="126" t="s">
        <v>9558</v>
      </c>
      <c r="D585" s="13" t="s">
        <v>9209</v>
      </c>
      <c r="E585" s="13" t="s">
        <v>8619</v>
      </c>
      <c r="F585" s="13"/>
      <c r="G585" s="13" t="s">
        <v>2502</v>
      </c>
      <c r="H585" s="13" t="s">
        <v>9538</v>
      </c>
      <c r="I585" s="13"/>
      <c r="J585" s="13" t="s">
        <v>2502</v>
      </c>
      <c r="K585" s="13"/>
      <c r="L585" s="13"/>
      <c r="M585" s="13"/>
      <c r="N585" s="13"/>
      <c r="O585" s="13" t="s">
        <v>9542</v>
      </c>
      <c r="P585" s="13"/>
      <c r="Q585" s="13"/>
    </row>
    <row r="586" spans="1:17" x14ac:dyDescent="0.25">
      <c r="A586" t="s">
        <v>9495</v>
      </c>
      <c r="B586" s="244" t="str" cm="1">
        <f t="array" ref="B586">IF(ROW() &lt; ROW(INDEX(initialConditions[experiment_ID],ROWS(initialConditions[experiment_ID]))), COUNTIF(INDEX(initialConditions[experiment_ID],1):initialConditions[[#This Row],[experiment_ID]],initialConditions[[#This Row],[experiment_ID]]), "")</f>
        <v/>
      </c>
      <c r="C586" s="126" t="s">
        <v>9559</v>
      </c>
      <c r="D586" s="13" t="s">
        <v>9210</v>
      </c>
      <c r="E586" s="13" t="s">
        <v>8619</v>
      </c>
      <c r="F586" s="13"/>
      <c r="G586" s="13" t="s">
        <v>2502</v>
      </c>
      <c r="H586" s="13" t="s">
        <v>9538</v>
      </c>
      <c r="I586" s="13"/>
      <c r="J586" s="13" t="s">
        <v>2502</v>
      </c>
      <c r="K586" s="13"/>
      <c r="L586" s="13"/>
      <c r="M586" s="13"/>
      <c r="N586" s="13"/>
      <c r="O586" s="13" t="s">
        <v>9542</v>
      </c>
      <c r="P586" s="13"/>
      <c r="Q586" s="13"/>
    </row>
    <row r="587" spans="1:17" x14ac:dyDescent="0.25">
      <c r="A587" t="s">
        <v>9495</v>
      </c>
      <c r="B587" s="244" t="str" cm="1">
        <f t="array" ref="B587">IF(ROW() &lt; ROW(INDEX(initialConditions[experiment_ID],ROWS(initialConditions[experiment_ID]))), COUNTIF(INDEX(initialConditions[experiment_ID],1):initialConditions[[#This Row],[experiment_ID]],initialConditions[[#This Row],[experiment_ID]]), "")</f>
        <v/>
      </c>
      <c r="C587" s="126" t="s">
        <v>9560</v>
      </c>
      <c r="D587" s="13" t="s">
        <v>9211</v>
      </c>
      <c r="E587" s="13" t="s">
        <v>8619</v>
      </c>
      <c r="F587" s="13"/>
      <c r="G587" s="13" t="s">
        <v>2502</v>
      </c>
      <c r="H587" s="13" t="s">
        <v>9538</v>
      </c>
      <c r="I587" s="13"/>
      <c r="J587" s="13" t="s">
        <v>2502</v>
      </c>
      <c r="K587" s="13"/>
      <c r="L587" s="13"/>
      <c r="M587" s="13"/>
      <c r="N587" s="13"/>
      <c r="O587" s="13" t="s">
        <v>9542</v>
      </c>
      <c r="P587" s="13"/>
      <c r="Q587" s="13"/>
    </row>
    <row r="588" spans="1:17" x14ac:dyDescent="0.25">
      <c r="A588" t="s">
        <v>9496</v>
      </c>
      <c r="B588" s="244" t="str" cm="1">
        <f t="array" ref="B588">IF(ROW() &lt; ROW(INDEX(initialConditions[experiment_ID],ROWS(initialConditions[experiment_ID]))), COUNTIF(INDEX(initialConditions[experiment_ID],1):initialConditions[[#This Row],[experiment_ID]],initialConditions[[#This Row],[experiment_ID]]), "")</f>
        <v/>
      </c>
      <c r="C588" s="126" t="s">
        <v>9543</v>
      </c>
      <c r="D588" s="13" t="s">
        <v>9209</v>
      </c>
      <c r="E588" s="13" t="s">
        <v>2502</v>
      </c>
      <c r="F588" s="13"/>
      <c r="G588" s="13" t="s">
        <v>2502</v>
      </c>
      <c r="H588" s="13" t="s">
        <v>9533</v>
      </c>
      <c r="I588" s="13"/>
      <c r="J588" s="13" t="s">
        <v>2502</v>
      </c>
      <c r="K588" s="13"/>
      <c r="L588" s="13"/>
      <c r="M588" s="13"/>
      <c r="N588" s="13"/>
      <c r="O588" s="13" t="s">
        <v>9539</v>
      </c>
      <c r="P588" s="13"/>
      <c r="Q588" s="13"/>
    </row>
    <row r="589" spans="1:17" x14ac:dyDescent="0.25">
      <c r="A589" t="s">
        <v>9496</v>
      </c>
      <c r="B589" s="244" t="str" cm="1">
        <f t="array" ref="B589">IF(ROW() &lt; ROW(INDEX(initialConditions[experiment_ID],ROWS(initialConditions[experiment_ID]))), COUNTIF(INDEX(initialConditions[experiment_ID],1):initialConditions[[#This Row],[experiment_ID]],initialConditions[[#This Row],[experiment_ID]]), "")</f>
        <v/>
      </c>
      <c r="C589" s="126" t="s">
        <v>9544</v>
      </c>
      <c r="D589" s="13" t="s">
        <v>9210</v>
      </c>
      <c r="E589" s="13" t="s">
        <v>2502</v>
      </c>
      <c r="F589" s="13"/>
      <c r="G589" s="13" t="s">
        <v>2502</v>
      </c>
      <c r="H589" s="13" t="s">
        <v>9533</v>
      </c>
      <c r="I589" s="13"/>
      <c r="J589" s="13" t="s">
        <v>2502</v>
      </c>
      <c r="K589" s="13"/>
      <c r="L589" s="13"/>
      <c r="M589" s="13"/>
      <c r="N589" s="13"/>
      <c r="O589" s="13" t="s">
        <v>9539</v>
      </c>
      <c r="P589" s="13"/>
      <c r="Q589" s="13"/>
    </row>
    <row r="590" spans="1:17" x14ac:dyDescent="0.25">
      <c r="A590" t="s">
        <v>9496</v>
      </c>
      <c r="B590" s="244" t="str" cm="1">
        <f t="array" ref="B590">IF(ROW() &lt; ROW(INDEX(initialConditions[experiment_ID],ROWS(initialConditions[experiment_ID]))), COUNTIF(INDEX(initialConditions[experiment_ID],1):initialConditions[[#This Row],[experiment_ID]],initialConditions[[#This Row],[experiment_ID]]), "")</f>
        <v/>
      </c>
      <c r="C590" s="126" t="s">
        <v>9545</v>
      </c>
      <c r="D590" s="13" t="s">
        <v>9211</v>
      </c>
      <c r="E590" s="13" t="s">
        <v>2502</v>
      </c>
      <c r="F590" s="13"/>
      <c r="G590" s="13" t="s">
        <v>2502</v>
      </c>
      <c r="H590" s="13" t="s">
        <v>9533</v>
      </c>
      <c r="I590" s="13"/>
      <c r="J590" s="13" t="s">
        <v>2502</v>
      </c>
      <c r="K590" s="13"/>
      <c r="L590" s="13"/>
      <c r="M590" s="13"/>
      <c r="N590" s="13"/>
      <c r="O590" s="13" t="s">
        <v>9539</v>
      </c>
      <c r="P590" s="13"/>
      <c r="Q590" s="13"/>
    </row>
    <row r="591" spans="1:17" x14ac:dyDescent="0.25">
      <c r="A591" t="s">
        <v>9496</v>
      </c>
      <c r="B591" s="244" t="str" cm="1">
        <f t="array" ref="B591">IF(ROW() &lt; ROW(INDEX(initialConditions[experiment_ID],ROWS(initialConditions[experiment_ID]))), COUNTIF(INDEX(initialConditions[experiment_ID],1):initialConditions[[#This Row],[experiment_ID]],initialConditions[[#This Row],[experiment_ID]]), "")</f>
        <v/>
      </c>
      <c r="C591" s="126" t="s">
        <v>9546</v>
      </c>
      <c r="D591" s="13" t="s">
        <v>9209</v>
      </c>
      <c r="E591" s="13" t="s">
        <v>2502</v>
      </c>
      <c r="F591" s="13"/>
      <c r="G591" s="13" t="s">
        <v>2502</v>
      </c>
      <c r="H591" s="13" t="s">
        <v>9534</v>
      </c>
      <c r="I591" s="13"/>
      <c r="J591" s="13" t="s">
        <v>2502</v>
      </c>
      <c r="K591" s="13"/>
      <c r="L591" s="13"/>
      <c r="M591" s="13"/>
      <c r="N591" s="13"/>
      <c r="O591" s="13" t="s">
        <v>9534</v>
      </c>
      <c r="P591" s="13"/>
      <c r="Q591" s="13"/>
    </row>
    <row r="592" spans="1:17" x14ac:dyDescent="0.25">
      <c r="A592" t="s">
        <v>9496</v>
      </c>
      <c r="B592" s="244" t="str" cm="1">
        <f t="array" ref="B592">IF(ROW() &lt; ROW(INDEX(initialConditions[experiment_ID],ROWS(initialConditions[experiment_ID]))), COUNTIF(INDEX(initialConditions[experiment_ID],1):initialConditions[[#This Row],[experiment_ID]],initialConditions[[#This Row],[experiment_ID]]), "")</f>
        <v/>
      </c>
      <c r="C592" s="126" t="s">
        <v>9547</v>
      </c>
      <c r="D592" s="13" t="s">
        <v>9210</v>
      </c>
      <c r="E592" s="13" t="s">
        <v>2502</v>
      </c>
      <c r="F592" s="13"/>
      <c r="G592" s="13" t="s">
        <v>2502</v>
      </c>
      <c r="H592" s="13" t="s">
        <v>9534</v>
      </c>
      <c r="I592" s="13"/>
      <c r="J592" s="13" t="s">
        <v>2502</v>
      </c>
      <c r="K592" s="13"/>
      <c r="L592" s="13"/>
      <c r="M592" s="13"/>
      <c r="N592" s="13"/>
      <c r="O592" s="13" t="s">
        <v>9534</v>
      </c>
      <c r="P592" s="13"/>
      <c r="Q592" s="13"/>
    </row>
    <row r="593" spans="1:17" x14ac:dyDescent="0.25">
      <c r="A593" t="s">
        <v>9496</v>
      </c>
      <c r="B593" s="244" t="str" cm="1">
        <f t="array" ref="B593">IF(ROW() &lt; ROW(INDEX(initialConditions[experiment_ID],ROWS(initialConditions[experiment_ID]))), COUNTIF(INDEX(initialConditions[experiment_ID],1):initialConditions[[#This Row],[experiment_ID]],initialConditions[[#This Row],[experiment_ID]]), "")</f>
        <v/>
      </c>
      <c r="C593" s="126" t="s">
        <v>9548</v>
      </c>
      <c r="D593" s="13" t="s">
        <v>9211</v>
      </c>
      <c r="E593" s="13" t="s">
        <v>2502</v>
      </c>
      <c r="F593" s="13"/>
      <c r="G593" s="13" t="s">
        <v>2502</v>
      </c>
      <c r="H593" s="13" t="s">
        <v>9534</v>
      </c>
      <c r="I593" s="13"/>
      <c r="J593" s="13" t="s">
        <v>2502</v>
      </c>
      <c r="K593" s="13"/>
      <c r="L593" s="13"/>
      <c r="M593" s="13"/>
      <c r="N593" s="13"/>
      <c r="O593" s="13" t="s">
        <v>9534</v>
      </c>
      <c r="P593" s="13"/>
      <c r="Q593" s="13"/>
    </row>
    <row r="594" spans="1:17" x14ac:dyDescent="0.25">
      <c r="A594" t="s">
        <v>9496</v>
      </c>
      <c r="B594" s="244" t="str" cm="1">
        <f t="array" ref="B594">IF(ROW() &lt; ROW(INDEX(initialConditions[experiment_ID],ROWS(initialConditions[experiment_ID]))), COUNTIF(INDEX(initialConditions[experiment_ID],1):initialConditions[[#This Row],[experiment_ID]],initialConditions[[#This Row],[experiment_ID]]), "")</f>
        <v/>
      </c>
      <c r="C594" s="126" t="s">
        <v>9549</v>
      </c>
      <c r="D594" s="13" t="s">
        <v>9209</v>
      </c>
      <c r="E594" s="13" t="s">
        <v>2502</v>
      </c>
      <c r="F594" s="13"/>
      <c r="G594" s="13" t="s">
        <v>2502</v>
      </c>
      <c r="H594" s="13" t="s">
        <v>9535</v>
      </c>
      <c r="I594" s="13"/>
      <c r="J594" s="13" t="s">
        <v>2502</v>
      </c>
      <c r="K594" s="13"/>
      <c r="L594" s="13"/>
      <c r="M594" s="13"/>
      <c r="N594" s="13"/>
      <c r="O594" s="13" t="s">
        <v>9540</v>
      </c>
      <c r="P594" s="13"/>
      <c r="Q594" s="13"/>
    </row>
    <row r="595" spans="1:17" x14ac:dyDescent="0.25">
      <c r="A595" t="s">
        <v>9496</v>
      </c>
      <c r="B595" s="244" t="str" cm="1">
        <f t="array" ref="B595">IF(ROW() &lt; ROW(INDEX(initialConditions[experiment_ID],ROWS(initialConditions[experiment_ID]))), COUNTIF(INDEX(initialConditions[experiment_ID],1):initialConditions[[#This Row],[experiment_ID]],initialConditions[[#This Row],[experiment_ID]]), "")</f>
        <v/>
      </c>
      <c r="C595" s="126" t="s">
        <v>9550</v>
      </c>
      <c r="D595" s="13" t="s">
        <v>9210</v>
      </c>
      <c r="E595" s="13" t="s">
        <v>2502</v>
      </c>
      <c r="F595" s="13"/>
      <c r="G595" s="13" t="s">
        <v>2502</v>
      </c>
      <c r="H595" s="13" t="s">
        <v>9535</v>
      </c>
      <c r="I595" s="13"/>
      <c r="J595" s="13" t="s">
        <v>2502</v>
      </c>
      <c r="K595" s="13"/>
      <c r="L595" s="13"/>
      <c r="M595" s="13"/>
      <c r="N595" s="13"/>
      <c r="O595" s="13" t="s">
        <v>9540</v>
      </c>
      <c r="P595" s="13"/>
      <c r="Q595" s="13"/>
    </row>
    <row r="596" spans="1:17" x14ac:dyDescent="0.25">
      <c r="A596" t="s">
        <v>9496</v>
      </c>
      <c r="B596" s="244" t="str" cm="1">
        <f t="array" ref="B596">IF(ROW() &lt; ROW(INDEX(initialConditions[experiment_ID],ROWS(initialConditions[experiment_ID]))), COUNTIF(INDEX(initialConditions[experiment_ID],1):initialConditions[[#This Row],[experiment_ID]],initialConditions[[#This Row],[experiment_ID]]), "")</f>
        <v/>
      </c>
      <c r="C596" s="126" t="s">
        <v>9551</v>
      </c>
      <c r="D596" s="13" t="s">
        <v>9211</v>
      </c>
      <c r="E596" s="13" t="s">
        <v>2502</v>
      </c>
      <c r="F596" s="13"/>
      <c r="G596" s="13" t="s">
        <v>2502</v>
      </c>
      <c r="H596" s="13" t="s">
        <v>9535</v>
      </c>
      <c r="I596" s="13"/>
      <c r="J596" s="13" t="s">
        <v>2502</v>
      </c>
      <c r="K596" s="13"/>
      <c r="L596" s="13"/>
      <c r="M596" s="13"/>
      <c r="N596" s="13"/>
      <c r="O596" s="13" t="s">
        <v>9540</v>
      </c>
      <c r="P596" s="13"/>
      <c r="Q596" s="13"/>
    </row>
    <row r="597" spans="1:17" x14ac:dyDescent="0.25">
      <c r="A597" t="s">
        <v>9496</v>
      </c>
      <c r="B597" s="244" t="str" cm="1">
        <f t="array" ref="B597">IF(ROW() &lt; ROW(INDEX(initialConditions[experiment_ID],ROWS(initialConditions[experiment_ID]))), COUNTIF(INDEX(initialConditions[experiment_ID],1):initialConditions[[#This Row],[experiment_ID]],initialConditions[[#This Row],[experiment_ID]]), "")</f>
        <v/>
      </c>
      <c r="C597" s="126" t="s">
        <v>9552</v>
      </c>
      <c r="D597" s="13" t="s">
        <v>9209</v>
      </c>
      <c r="E597" s="13" t="s">
        <v>8619</v>
      </c>
      <c r="F597" s="13"/>
      <c r="G597" s="13" t="s">
        <v>2502</v>
      </c>
      <c r="H597" s="13" t="s">
        <v>9536</v>
      </c>
      <c r="I597" s="13"/>
      <c r="J597" s="13" t="s">
        <v>2502</v>
      </c>
      <c r="K597" s="13"/>
      <c r="L597" s="13"/>
      <c r="M597" s="13"/>
      <c r="N597" s="13"/>
      <c r="O597" s="13" t="s">
        <v>9541</v>
      </c>
      <c r="P597" s="13"/>
      <c r="Q597" s="13"/>
    </row>
    <row r="598" spans="1:17" x14ac:dyDescent="0.25">
      <c r="A598" t="s">
        <v>9496</v>
      </c>
      <c r="B598" s="244" t="str" cm="1">
        <f t="array" ref="B598">IF(ROW() &lt; ROW(INDEX(initialConditions[experiment_ID],ROWS(initialConditions[experiment_ID]))), COUNTIF(INDEX(initialConditions[experiment_ID],1):initialConditions[[#This Row],[experiment_ID]],initialConditions[[#This Row],[experiment_ID]]), "")</f>
        <v/>
      </c>
      <c r="C598" s="126" t="s">
        <v>9553</v>
      </c>
      <c r="D598" s="13" t="s">
        <v>9210</v>
      </c>
      <c r="E598" s="13" t="s">
        <v>8619</v>
      </c>
      <c r="F598" s="13"/>
      <c r="G598" s="13" t="s">
        <v>2502</v>
      </c>
      <c r="H598" s="13" t="s">
        <v>9536</v>
      </c>
      <c r="I598" s="13"/>
      <c r="J598" s="13" t="s">
        <v>2502</v>
      </c>
      <c r="K598" s="13"/>
      <c r="L598" s="13"/>
      <c r="M598" s="13"/>
      <c r="N598" s="13"/>
      <c r="O598" s="13" t="s">
        <v>9541</v>
      </c>
      <c r="P598" s="13"/>
      <c r="Q598" s="13"/>
    </row>
    <row r="599" spans="1:17" x14ac:dyDescent="0.25">
      <c r="A599" t="s">
        <v>9496</v>
      </c>
      <c r="B599" s="244" t="str" cm="1">
        <f t="array" ref="B599">IF(ROW() &lt; ROW(INDEX(initialConditions[experiment_ID],ROWS(initialConditions[experiment_ID]))), COUNTIF(INDEX(initialConditions[experiment_ID],1):initialConditions[[#This Row],[experiment_ID]],initialConditions[[#This Row],[experiment_ID]]), "")</f>
        <v/>
      </c>
      <c r="C599" s="126" t="s">
        <v>9554</v>
      </c>
      <c r="D599" s="13" t="s">
        <v>9211</v>
      </c>
      <c r="E599" s="13" t="s">
        <v>8619</v>
      </c>
      <c r="F599" s="13"/>
      <c r="G599" s="13" t="s">
        <v>2502</v>
      </c>
      <c r="H599" s="13" t="s">
        <v>9536</v>
      </c>
      <c r="I599" s="13"/>
      <c r="J599" s="13" t="s">
        <v>2502</v>
      </c>
      <c r="K599" s="13"/>
      <c r="L599" s="13"/>
      <c r="M599" s="13"/>
      <c r="N599" s="13"/>
      <c r="O599" s="13" t="s">
        <v>9541</v>
      </c>
      <c r="P599" s="13"/>
      <c r="Q599" s="13"/>
    </row>
    <row r="600" spans="1:17" x14ac:dyDescent="0.25">
      <c r="A600" t="s">
        <v>9496</v>
      </c>
      <c r="B600" s="244" t="str" cm="1">
        <f t="array" ref="B600">IF(ROW() &lt; ROW(INDEX(initialConditions[experiment_ID],ROWS(initialConditions[experiment_ID]))), COUNTIF(INDEX(initialConditions[experiment_ID],1):initialConditions[[#This Row],[experiment_ID]],initialConditions[[#This Row],[experiment_ID]]), "")</f>
        <v/>
      </c>
      <c r="C600" s="126" t="s">
        <v>9555</v>
      </c>
      <c r="D600" s="13" t="s">
        <v>9209</v>
      </c>
      <c r="E600" s="13" t="s">
        <v>8619</v>
      </c>
      <c r="F600" s="13"/>
      <c r="G600" s="13" t="s">
        <v>2502</v>
      </c>
      <c r="H600" s="13" t="s">
        <v>9537</v>
      </c>
      <c r="I600" s="13"/>
      <c r="J600" s="13" t="s">
        <v>2502</v>
      </c>
      <c r="K600" s="13"/>
      <c r="L600" s="13"/>
      <c r="M600" s="13"/>
      <c r="N600" s="13"/>
      <c r="O600" s="13" t="s">
        <v>9537</v>
      </c>
      <c r="P600" s="13"/>
      <c r="Q600" s="13"/>
    </row>
    <row r="601" spans="1:17" x14ac:dyDescent="0.25">
      <c r="A601" t="s">
        <v>9496</v>
      </c>
      <c r="B601" s="244" t="str" cm="1">
        <f t="array" ref="B601">IF(ROW() &lt; ROW(INDEX(initialConditions[experiment_ID],ROWS(initialConditions[experiment_ID]))), COUNTIF(INDEX(initialConditions[experiment_ID],1):initialConditions[[#This Row],[experiment_ID]],initialConditions[[#This Row],[experiment_ID]]), "")</f>
        <v/>
      </c>
      <c r="C601" s="126" t="s">
        <v>9556</v>
      </c>
      <c r="D601" s="13" t="s">
        <v>9210</v>
      </c>
      <c r="E601" s="13" t="s">
        <v>8619</v>
      </c>
      <c r="F601" s="13"/>
      <c r="G601" s="13" t="s">
        <v>2502</v>
      </c>
      <c r="H601" s="13" t="s">
        <v>9537</v>
      </c>
      <c r="I601" s="13"/>
      <c r="J601" s="13" t="s">
        <v>2502</v>
      </c>
      <c r="K601" s="13"/>
      <c r="L601" s="13"/>
      <c r="M601" s="13"/>
      <c r="N601" s="13"/>
      <c r="O601" s="13" t="s">
        <v>9537</v>
      </c>
      <c r="P601" s="13"/>
      <c r="Q601" s="13"/>
    </row>
    <row r="602" spans="1:17" x14ac:dyDescent="0.25">
      <c r="A602" t="s">
        <v>9496</v>
      </c>
      <c r="B602" s="244" t="str" cm="1">
        <f t="array" ref="B602">IF(ROW() &lt; ROW(INDEX(initialConditions[experiment_ID],ROWS(initialConditions[experiment_ID]))), COUNTIF(INDEX(initialConditions[experiment_ID],1):initialConditions[[#This Row],[experiment_ID]],initialConditions[[#This Row],[experiment_ID]]), "")</f>
        <v/>
      </c>
      <c r="C602" s="126" t="s">
        <v>9557</v>
      </c>
      <c r="D602" s="13" t="s">
        <v>9211</v>
      </c>
      <c r="E602" s="13" t="s">
        <v>8619</v>
      </c>
      <c r="F602" s="13"/>
      <c r="G602" s="13" t="s">
        <v>2502</v>
      </c>
      <c r="H602" s="13" t="s">
        <v>9537</v>
      </c>
      <c r="I602" s="13"/>
      <c r="J602" s="13" t="s">
        <v>2502</v>
      </c>
      <c r="K602" s="13"/>
      <c r="L602" s="13"/>
      <c r="M602" s="13"/>
      <c r="N602" s="13"/>
      <c r="O602" s="13" t="s">
        <v>9537</v>
      </c>
      <c r="P602" s="13"/>
      <c r="Q602" s="13"/>
    </row>
    <row r="603" spans="1:17" x14ac:dyDescent="0.25">
      <c r="A603" t="s">
        <v>9496</v>
      </c>
      <c r="B603" s="244" t="str" cm="1">
        <f t="array" ref="B603">IF(ROW() &lt; ROW(INDEX(initialConditions[experiment_ID],ROWS(initialConditions[experiment_ID]))), COUNTIF(INDEX(initialConditions[experiment_ID],1):initialConditions[[#This Row],[experiment_ID]],initialConditions[[#This Row],[experiment_ID]]), "")</f>
        <v/>
      </c>
      <c r="C603" s="126" t="s">
        <v>9558</v>
      </c>
      <c r="D603" s="13" t="s">
        <v>9209</v>
      </c>
      <c r="E603" s="13" t="s">
        <v>8619</v>
      </c>
      <c r="F603" s="13"/>
      <c r="G603" s="13" t="s">
        <v>2502</v>
      </c>
      <c r="H603" s="13" t="s">
        <v>9538</v>
      </c>
      <c r="I603" s="13"/>
      <c r="J603" s="13" t="s">
        <v>2502</v>
      </c>
      <c r="K603" s="13"/>
      <c r="L603" s="13"/>
      <c r="M603" s="13"/>
      <c r="N603" s="13"/>
      <c r="O603" s="13" t="s">
        <v>9542</v>
      </c>
      <c r="P603" s="13"/>
      <c r="Q603" s="13"/>
    </row>
    <row r="604" spans="1:17" x14ac:dyDescent="0.25">
      <c r="A604" t="s">
        <v>9496</v>
      </c>
      <c r="B604" s="244" t="str" cm="1">
        <f t="array" ref="B604">IF(ROW() &lt; ROW(INDEX(initialConditions[experiment_ID],ROWS(initialConditions[experiment_ID]))), COUNTIF(INDEX(initialConditions[experiment_ID],1):initialConditions[[#This Row],[experiment_ID]],initialConditions[[#This Row],[experiment_ID]]), "")</f>
        <v/>
      </c>
      <c r="C604" s="126" t="s">
        <v>9559</v>
      </c>
      <c r="D604" s="13" t="s">
        <v>9210</v>
      </c>
      <c r="E604" s="13" t="s">
        <v>8619</v>
      </c>
      <c r="F604" s="13"/>
      <c r="G604" s="13" t="s">
        <v>2502</v>
      </c>
      <c r="H604" s="13" t="s">
        <v>9538</v>
      </c>
      <c r="I604" s="13"/>
      <c r="J604" s="13" t="s">
        <v>2502</v>
      </c>
      <c r="K604" s="13"/>
      <c r="L604" s="13"/>
      <c r="M604" s="13"/>
      <c r="N604" s="13"/>
      <c r="O604" s="13" t="s">
        <v>9542</v>
      </c>
      <c r="P604" s="13"/>
      <c r="Q604" s="13"/>
    </row>
    <row r="605" spans="1:17" x14ac:dyDescent="0.25">
      <c r="A605" t="s">
        <v>9496</v>
      </c>
      <c r="B605" s="244" t="str" cm="1">
        <f t="array" ref="B605">IF(ROW() &lt; ROW(INDEX(initialConditions[experiment_ID],ROWS(initialConditions[experiment_ID]))), COUNTIF(INDEX(initialConditions[experiment_ID],1):initialConditions[[#This Row],[experiment_ID]],initialConditions[[#This Row],[experiment_ID]]), "")</f>
        <v/>
      </c>
      <c r="C605" s="126" t="s">
        <v>9560</v>
      </c>
      <c r="D605" s="13" t="s">
        <v>9211</v>
      </c>
      <c r="E605" s="13" t="s">
        <v>8619</v>
      </c>
      <c r="F605" s="13"/>
      <c r="G605" s="13" t="s">
        <v>2502</v>
      </c>
      <c r="H605" s="13" t="s">
        <v>9538</v>
      </c>
      <c r="I605" s="13"/>
      <c r="J605" s="13" t="s">
        <v>2502</v>
      </c>
      <c r="K605" s="13"/>
      <c r="L605" s="13"/>
      <c r="M605" s="13"/>
      <c r="N605" s="13"/>
      <c r="O605" s="13" t="s">
        <v>9542</v>
      </c>
      <c r="P605" s="13"/>
      <c r="Q605" s="13"/>
    </row>
    <row r="606" spans="1:17" x14ac:dyDescent="0.25">
      <c r="A606" t="s">
        <v>9497</v>
      </c>
      <c r="B606" s="244" t="str" cm="1">
        <f t="array" ref="B606">IF(ROW() &lt; ROW(INDEX(initialConditions[experiment_ID],ROWS(initialConditions[experiment_ID]))), COUNTIF(INDEX(initialConditions[experiment_ID],1):initialConditions[[#This Row],[experiment_ID]],initialConditions[[#This Row],[experiment_ID]]), "")</f>
        <v/>
      </c>
      <c r="C606" s="126" t="s">
        <v>9543</v>
      </c>
      <c r="D606" s="13" t="s">
        <v>9209</v>
      </c>
      <c r="E606" s="13" t="s">
        <v>2502</v>
      </c>
      <c r="F606" s="13"/>
      <c r="G606" s="13" t="s">
        <v>2502</v>
      </c>
      <c r="H606" s="13" t="s">
        <v>9533</v>
      </c>
      <c r="I606" s="13"/>
      <c r="J606" s="13" t="s">
        <v>2502</v>
      </c>
      <c r="K606" s="13"/>
      <c r="L606" s="13"/>
      <c r="M606" s="13"/>
      <c r="N606" s="13"/>
      <c r="O606" s="13" t="s">
        <v>9539</v>
      </c>
      <c r="P606" s="13"/>
      <c r="Q606" s="13"/>
    </row>
    <row r="607" spans="1:17" x14ac:dyDescent="0.25">
      <c r="A607" t="s">
        <v>9497</v>
      </c>
      <c r="B607" s="244" t="str" cm="1">
        <f t="array" ref="B607">IF(ROW() &lt; ROW(INDEX(initialConditions[experiment_ID],ROWS(initialConditions[experiment_ID]))), COUNTIF(INDEX(initialConditions[experiment_ID],1):initialConditions[[#This Row],[experiment_ID]],initialConditions[[#This Row],[experiment_ID]]), "")</f>
        <v/>
      </c>
      <c r="C607" s="126" t="s">
        <v>9544</v>
      </c>
      <c r="D607" s="13" t="s">
        <v>9210</v>
      </c>
      <c r="E607" s="13" t="s">
        <v>2502</v>
      </c>
      <c r="F607" s="13"/>
      <c r="G607" s="13" t="s">
        <v>2502</v>
      </c>
      <c r="H607" s="13" t="s">
        <v>9533</v>
      </c>
      <c r="I607" s="13"/>
      <c r="J607" s="13" t="s">
        <v>2502</v>
      </c>
      <c r="K607" s="13"/>
      <c r="L607" s="13"/>
      <c r="M607" s="13"/>
      <c r="N607" s="13"/>
      <c r="O607" s="13" t="s">
        <v>9539</v>
      </c>
      <c r="P607" s="13"/>
      <c r="Q607" s="13"/>
    </row>
    <row r="608" spans="1:17" x14ac:dyDescent="0.25">
      <c r="A608" t="s">
        <v>9497</v>
      </c>
      <c r="B608" s="244" t="str" cm="1">
        <f t="array" ref="B608">IF(ROW() &lt; ROW(INDEX(initialConditions[experiment_ID],ROWS(initialConditions[experiment_ID]))), COUNTIF(INDEX(initialConditions[experiment_ID],1):initialConditions[[#This Row],[experiment_ID]],initialConditions[[#This Row],[experiment_ID]]), "")</f>
        <v/>
      </c>
      <c r="C608" s="126" t="s">
        <v>9545</v>
      </c>
      <c r="D608" s="13" t="s">
        <v>9211</v>
      </c>
      <c r="E608" s="13" t="s">
        <v>2502</v>
      </c>
      <c r="F608" s="13"/>
      <c r="G608" s="13" t="s">
        <v>2502</v>
      </c>
      <c r="H608" s="13" t="s">
        <v>9533</v>
      </c>
      <c r="I608" s="13"/>
      <c r="J608" s="13" t="s">
        <v>2502</v>
      </c>
      <c r="K608" s="13"/>
      <c r="L608" s="13"/>
      <c r="M608" s="13"/>
      <c r="N608" s="13"/>
      <c r="O608" s="13" t="s">
        <v>9539</v>
      </c>
      <c r="P608" s="13"/>
      <c r="Q608" s="13"/>
    </row>
    <row r="609" spans="1:17" x14ac:dyDescent="0.25">
      <c r="A609" t="s">
        <v>9497</v>
      </c>
      <c r="B609" s="244" t="str" cm="1">
        <f t="array" ref="B609">IF(ROW() &lt; ROW(INDEX(initialConditions[experiment_ID],ROWS(initialConditions[experiment_ID]))), COUNTIF(INDEX(initialConditions[experiment_ID],1):initialConditions[[#This Row],[experiment_ID]],initialConditions[[#This Row],[experiment_ID]]), "")</f>
        <v/>
      </c>
      <c r="C609" s="126" t="s">
        <v>9546</v>
      </c>
      <c r="D609" s="13" t="s">
        <v>9209</v>
      </c>
      <c r="E609" s="13" t="s">
        <v>2502</v>
      </c>
      <c r="F609" s="13"/>
      <c r="G609" s="13" t="s">
        <v>2502</v>
      </c>
      <c r="H609" s="13" t="s">
        <v>9534</v>
      </c>
      <c r="I609" s="13"/>
      <c r="J609" s="13" t="s">
        <v>2502</v>
      </c>
      <c r="K609" s="13"/>
      <c r="L609" s="13"/>
      <c r="M609" s="13"/>
      <c r="N609" s="13"/>
      <c r="O609" s="13" t="s">
        <v>9534</v>
      </c>
      <c r="P609" s="13"/>
      <c r="Q609" s="13"/>
    </row>
    <row r="610" spans="1:17" x14ac:dyDescent="0.25">
      <c r="A610" t="s">
        <v>9497</v>
      </c>
      <c r="B610" s="244" t="str" cm="1">
        <f t="array" ref="B610">IF(ROW() &lt; ROW(INDEX(initialConditions[experiment_ID],ROWS(initialConditions[experiment_ID]))), COUNTIF(INDEX(initialConditions[experiment_ID],1):initialConditions[[#This Row],[experiment_ID]],initialConditions[[#This Row],[experiment_ID]]), "")</f>
        <v/>
      </c>
      <c r="C610" s="126" t="s">
        <v>9547</v>
      </c>
      <c r="D610" s="13" t="s">
        <v>9210</v>
      </c>
      <c r="E610" s="13" t="s">
        <v>2502</v>
      </c>
      <c r="F610" s="13"/>
      <c r="G610" s="13" t="s">
        <v>2502</v>
      </c>
      <c r="H610" s="13" t="s">
        <v>9534</v>
      </c>
      <c r="I610" s="13"/>
      <c r="J610" s="13" t="s">
        <v>2502</v>
      </c>
      <c r="K610" s="13"/>
      <c r="L610" s="13"/>
      <c r="M610" s="13"/>
      <c r="N610" s="13"/>
      <c r="O610" s="13" t="s">
        <v>9534</v>
      </c>
      <c r="P610" s="13"/>
      <c r="Q610" s="13"/>
    </row>
    <row r="611" spans="1:17" x14ac:dyDescent="0.25">
      <c r="A611" t="s">
        <v>9497</v>
      </c>
      <c r="B611" s="244" t="str" cm="1">
        <f t="array" ref="B611">IF(ROW() &lt; ROW(INDEX(initialConditions[experiment_ID],ROWS(initialConditions[experiment_ID]))), COUNTIF(INDEX(initialConditions[experiment_ID],1):initialConditions[[#This Row],[experiment_ID]],initialConditions[[#This Row],[experiment_ID]]), "")</f>
        <v/>
      </c>
      <c r="C611" s="126" t="s">
        <v>9548</v>
      </c>
      <c r="D611" s="13" t="s">
        <v>9211</v>
      </c>
      <c r="E611" s="13" t="s">
        <v>2502</v>
      </c>
      <c r="F611" s="13"/>
      <c r="G611" s="13" t="s">
        <v>2502</v>
      </c>
      <c r="H611" s="13" t="s">
        <v>9534</v>
      </c>
      <c r="I611" s="13"/>
      <c r="J611" s="13" t="s">
        <v>2502</v>
      </c>
      <c r="K611" s="13"/>
      <c r="L611" s="13"/>
      <c r="M611" s="13"/>
      <c r="N611" s="13"/>
      <c r="O611" s="13" t="s">
        <v>9534</v>
      </c>
      <c r="P611" s="13"/>
      <c r="Q611" s="13"/>
    </row>
    <row r="612" spans="1:17" x14ac:dyDescent="0.25">
      <c r="A612" t="s">
        <v>9497</v>
      </c>
      <c r="B612" s="244" t="str" cm="1">
        <f t="array" ref="B612">IF(ROW() &lt; ROW(INDEX(initialConditions[experiment_ID],ROWS(initialConditions[experiment_ID]))), COUNTIF(INDEX(initialConditions[experiment_ID],1):initialConditions[[#This Row],[experiment_ID]],initialConditions[[#This Row],[experiment_ID]]), "")</f>
        <v/>
      </c>
      <c r="C612" s="126" t="s">
        <v>9549</v>
      </c>
      <c r="D612" s="13" t="s">
        <v>9209</v>
      </c>
      <c r="E612" s="13" t="s">
        <v>2502</v>
      </c>
      <c r="F612" s="13"/>
      <c r="G612" s="13" t="s">
        <v>2502</v>
      </c>
      <c r="H612" s="13" t="s">
        <v>9535</v>
      </c>
      <c r="I612" s="13"/>
      <c r="J612" s="13" t="s">
        <v>2502</v>
      </c>
      <c r="K612" s="13"/>
      <c r="L612" s="13"/>
      <c r="M612" s="13"/>
      <c r="N612" s="13"/>
      <c r="O612" s="13" t="s">
        <v>9540</v>
      </c>
      <c r="P612" s="13"/>
      <c r="Q612" s="13"/>
    </row>
    <row r="613" spans="1:17" x14ac:dyDescent="0.25">
      <c r="A613" t="s">
        <v>9497</v>
      </c>
      <c r="B613" s="244" t="str" cm="1">
        <f t="array" ref="B613">IF(ROW() &lt; ROW(INDEX(initialConditions[experiment_ID],ROWS(initialConditions[experiment_ID]))), COUNTIF(INDEX(initialConditions[experiment_ID],1):initialConditions[[#This Row],[experiment_ID]],initialConditions[[#This Row],[experiment_ID]]), "")</f>
        <v/>
      </c>
      <c r="C613" s="126" t="s">
        <v>9550</v>
      </c>
      <c r="D613" s="13" t="s">
        <v>9210</v>
      </c>
      <c r="E613" s="13" t="s">
        <v>2502</v>
      </c>
      <c r="F613" s="13"/>
      <c r="G613" s="13" t="s">
        <v>2502</v>
      </c>
      <c r="H613" s="13" t="s">
        <v>9535</v>
      </c>
      <c r="I613" s="13"/>
      <c r="J613" s="13" t="s">
        <v>2502</v>
      </c>
      <c r="K613" s="13"/>
      <c r="L613" s="13"/>
      <c r="M613" s="13"/>
      <c r="N613" s="13"/>
      <c r="O613" s="13" t="s">
        <v>9540</v>
      </c>
      <c r="P613" s="13"/>
      <c r="Q613" s="13"/>
    </row>
    <row r="614" spans="1:17" x14ac:dyDescent="0.25">
      <c r="A614" t="s">
        <v>9497</v>
      </c>
      <c r="B614" s="244" t="str" cm="1">
        <f t="array" ref="B614">IF(ROW() &lt; ROW(INDEX(initialConditions[experiment_ID],ROWS(initialConditions[experiment_ID]))), COUNTIF(INDEX(initialConditions[experiment_ID],1):initialConditions[[#This Row],[experiment_ID]],initialConditions[[#This Row],[experiment_ID]]), "")</f>
        <v/>
      </c>
      <c r="C614" s="126" t="s">
        <v>9551</v>
      </c>
      <c r="D614" s="13" t="s">
        <v>9211</v>
      </c>
      <c r="E614" s="13" t="s">
        <v>2502</v>
      </c>
      <c r="F614" s="13"/>
      <c r="G614" s="13" t="s">
        <v>2502</v>
      </c>
      <c r="H614" s="13" t="s">
        <v>9535</v>
      </c>
      <c r="I614" s="13"/>
      <c r="J614" s="13" t="s">
        <v>2502</v>
      </c>
      <c r="K614" s="13"/>
      <c r="L614" s="13"/>
      <c r="M614" s="13"/>
      <c r="N614" s="13"/>
      <c r="O614" s="13" t="s">
        <v>9540</v>
      </c>
      <c r="P614" s="13"/>
      <c r="Q614" s="13"/>
    </row>
    <row r="615" spans="1:17" x14ac:dyDescent="0.25">
      <c r="A615" t="s">
        <v>9497</v>
      </c>
      <c r="B615" s="244" t="str" cm="1">
        <f t="array" ref="B615">IF(ROW() &lt; ROW(INDEX(initialConditions[experiment_ID],ROWS(initialConditions[experiment_ID]))), COUNTIF(INDEX(initialConditions[experiment_ID],1):initialConditions[[#This Row],[experiment_ID]],initialConditions[[#This Row],[experiment_ID]]), "")</f>
        <v/>
      </c>
      <c r="C615" s="126" t="s">
        <v>9552</v>
      </c>
      <c r="D615" s="13" t="s">
        <v>9209</v>
      </c>
      <c r="E615" s="13" t="s">
        <v>8619</v>
      </c>
      <c r="F615" s="13"/>
      <c r="G615" s="13" t="s">
        <v>2502</v>
      </c>
      <c r="H615" s="13" t="s">
        <v>9536</v>
      </c>
      <c r="I615" s="13"/>
      <c r="J615" s="13" t="s">
        <v>2502</v>
      </c>
      <c r="K615" s="13"/>
      <c r="L615" s="13"/>
      <c r="M615" s="13"/>
      <c r="N615" s="13"/>
      <c r="O615" s="13" t="s">
        <v>9541</v>
      </c>
      <c r="P615" s="13"/>
      <c r="Q615" s="13"/>
    </row>
    <row r="616" spans="1:17" x14ac:dyDescent="0.25">
      <c r="A616" t="s">
        <v>9497</v>
      </c>
      <c r="B616" s="244" t="str" cm="1">
        <f t="array" ref="B616">IF(ROW() &lt; ROW(INDEX(initialConditions[experiment_ID],ROWS(initialConditions[experiment_ID]))), COUNTIF(INDEX(initialConditions[experiment_ID],1):initialConditions[[#This Row],[experiment_ID]],initialConditions[[#This Row],[experiment_ID]]), "")</f>
        <v/>
      </c>
      <c r="C616" s="126" t="s">
        <v>9553</v>
      </c>
      <c r="D616" s="13" t="s">
        <v>9210</v>
      </c>
      <c r="E616" s="13" t="s">
        <v>8619</v>
      </c>
      <c r="F616" s="13"/>
      <c r="G616" s="13" t="s">
        <v>2502</v>
      </c>
      <c r="H616" s="13" t="s">
        <v>9536</v>
      </c>
      <c r="I616" s="13"/>
      <c r="J616" s="13" t="s">
        <v>2502</v>
      </c>
      <c r="K616" s="13"/>
      <c r="L616" s="13"/>
      <c r="M616" s="13"/>
      <c r="N616" s="13"/>
      <c r="O616" s="13" t="s">
        <v>9541</v>
      </c>
      <c r="P616" s="13"/>
      <c r="Q616" s="13"/>
    </row>
    <row r="617" spans="1:17" x14ac:dyDescent="0.25">
      <c r="A617" t="s">
        <v>9497</v>
      </c>
      <c r="B617" s="244" t="str" cm="1">
        <f t="array" ref="B617">IF(ROW() &lt; ROW(INDEX(initialConditions[experiment_ID],ROWS(initialConditions[experiment_ID]))), COUNTIF(INDEX(initialConditions[experiment_ID],1):initialConditions[[#This Row],[experiment_ID]],initialConditions[[#This Row],[experiment_ID]]), "")</f>
        <v/>
      </c>
      <c r="C617" s="126" t="s">
        <v>9554</v>
      </c>
      <c r="D617" s="13" t="s">
        <v>9211</v>
      </c>
      <c r="E617" s="13" t="s">
        <v>8619</v>
      </c>
      <c r="F617" s="13"/>
      <c r="G617" s="13" t="s">
        <v>2502</v>
      </c>
      <c r="H617" s="13" t="s">
        <v>9536</v>
      </c>
      <c r="I617" s="13"/>
      <c r="J617" s="13" t="s">
        <v>2502</v>
      </c>
      <c r="K617" s="13"/>
      <c r="L617" s="13"/>
      <c r="M617" s="13"/>
      <c r="N617" s="13"/>
      <c r="O617" s="13" t="s">
        <v>9541</v>
      </c>
      <c r="P617" s="13"/>
      <c r="Q617" s="13"/>
    </row>
    <row r="618" spans="1:17" x14ac:dyDescent="0.25">
      <c r="A618" t="s">
        <v>9497</v>
      </c>
      <c r="B618" s="244" t="str" cm="1">
        <f t="array" ref="B618">IF(ROW() &lt; ROW(INDEX(initialConditions[experiment_ID],ROWS(initialConditions[experiment_ID]))), COUNTIF(INDEX(initialConditions[experiment_ID],1):initialConditions[[#This Row],[experiment_ID]],initialConditions[[#This Row],[experiment_ID]]), "")</f>
        <v/>
      </c>
      <c r="C618" s="126" t="s">
        <v>9555</v>
      </c>
      <c r="D618" s="13" t="s">
        <v>9209</v>
      </c>
      <c r="E618" s="13" t="s">
        <v>8619</v>
      </c>
      <c r="F618" s="13"/>
      <c r="G618" s="13" t="s">
        <v>2502</v>
      </c>
      <c r="H618" s="13" t="s">
        <v>9537</v>
      </c>
      <c r="I618" s="13"/>
      <c r="J618" s="13" t="s">
        <v>2502</v>
      </c>
      <c r="K618" s="13"/>
      <c r="L618" s="13"/>
      <c r="M618" s="13"/>
      <c r="N618" s="13"/>
      <c r="O618" s="13" t="s">
        <v>9537</v>
      </c>
      <c r="P618" s="13"/>
      <c r="Q618" s="13"/>
    </row>
    <row r="619" spans="1:17" x14ac:dyDescent="0.25">
      <c r="A619" t="s">
        <v>9497</v>
      </c>
      <c r="B619" s="244" t="str" cm="1">
        <f t="array" ref="B619">IF(ROW() &lt; ROW(INDEX(initialConditions[experiment_ID],ROWS(initialConditions[experiment_ID]))), COUNTIF(INDEX(initialConditions[experiment_ID],1):initialConditions[[#This Row],[experiment_ID]],initialConditions[[#This Row],[experiment_ID]]), "")</f>
        <v/>
      </c>
      <c r="C619" s="126" t="s">
        <v>9556</v>
      </c>
      <c r="D619" s="13" t="s">
        <v>9210</v>
      </c>
      <c r="E619" s="13" t="s">
        <v>8619</v>
      </c>
      <c r="F619" s="13"/>
      <c r="G619" s="13" t="s">
        <v>2502</v>
      </c>
      <c r="H619" s="13" t="s">
        <v>9537</v>
      </c>
      <c r="I619" s="13"/>
      <c r="J619" s="13" t="s">
        <v>2502</v>
      </c>
      <c r="K619" s="13"/>
      <c r="L619" s="13"/>
      <c r="M619" s="13"/>
      <c r="N619" s="13"/>
      <c r="O619" s="13" t="s">
        <v>9537</v>
      </c>
      <c r="P619" s="13"/>
      <c r="Q619" s="13"/>
    </row>
    <row r="620" spans="1:17" x14ac:dyDescent="0.25">
      <c r="A620" t="s">
        <v>9497</v>
      </c>
      <c r="B620" s="244" t="str" cm="1">
        <f t="array" ref="B620">IF(ROW() &lt; ROW(INDEX(initialConditions[experiment_ID],ROWS(initialConditions[experiment_ID]))), COUNTIF(INDEX(initialConditions[experiment_ID],1):initialConditions[[#This Row],[experiment_ID]],initialConditions[[#This Row],[experiment_ID]]), "")</f>
        <v/>
      </c>
      <c r="C620" s="126" t="s">
        <v>9557</v>
      </c>
      <c r="D620" s="13" t="s">
        <v>9211</v>
      </c>
      <c r="E620" s="13" t="s">
        <v>8619</v>
      </c>
      <c r="F620" s="13"/>
      <c r="G620" s="13" t="s">
        <v>2502</v>
      </c>
      <c r="H620" s="13" t="s">
        <v>9537</v>
      </c>
      <c r="I620" s="13"/>
      <c r="J620" s="13" t="s">
        <v>2502</v>
      </c>
      <c r="K620" s="13"/>
      <c r="L620" s="13"/>
      <c r="M620" s="13"/>
      <c r="N620" s="13"/>
      <c r="O620" s="13" t="s">
        <v>9537</v>
      </c>
      <c r="P620" s="13"/>
      <c r="Q620" s="13"/>
    </row>
    <row r="621" spans="1:17" x14ac:dyDescent="0.25">
      <c r="A621" t="s">
        <v>9497</v>
      </c>
      <c r="B621" s="244" t="str" cm="1">
        <f t="array" ref="B621">IF(ROW() &lt; ROW(INDEX(initialConditions[experiment_ID],ROWS(initialConditions[experiment_ID]))), COUNTIF(INDEX(initialConditions[experiment_ID],1):initialConditions[[#This Row],[experiment_ID]],initialConditions[[#This Row],[experiment_ID]]), "")</f>
        <v/>
      </c>
      <c r="C621" s="126" t="s">
        <v>9558</v>
      </c>
      <c r="D621" s="13" t="s">
        <v>9209</v>
      </c>
      <c r="E621" s="13" t="s">
        <v>8619</v>
      </c>
      <c r="F621" s="13"/>
      <c r="G621" s="13" t="s">
        <v>2502</v>
      </c>
      <c r="H621" s="13" t="s">
        <v>9538</v>
      </c>
      <c r="I621" s="13"/>
      <c r="J621" s="13" t="s">
        <v>2502</v>
      </c>
      <c r="K621" s="13"/>
      <c r="L621" s="13"/>
      <c r="M621" s="13"/>
      <c r="N621" s="13"/>
      <c r="O621" s="13" t="s">
        <v>9542</v>
      </c>
      <c r="P621" s="13"/>
      <c r="Q621" s="13"/>
    </row>
    <row r="622" spans="1:17" x14ac:dyDescent="0.25">
      <c r="A622" t="s">
        <v>9497</v>
      </c>
      <c r="B622" s="244" t="str" cm="1">
        <f t="array" ref="B622">IF(ROW() &lt; ROW(INDEX(initialConditions[experiment_ID],ROWS(initialConditions[experiment_ID]))), COUNTIF(INDEX(initialConditions[experiment_ID],1):initialConditions[[#This Row],[experiment_ID]],initialConditions[[#This Row],[experiment_ID]]), "")</f>
        <v/>
      </c>
      <c r="C622" s="126" t="s">
        <v>9559</v>
      </c>
      <c r="D622" s="13" t="s">
        <v>9210</v>
      </c>
      <c r="E622" s="13" t="s">
        <v>8619</v>
      </c>
      <c r="F622" s="13"/>
      <c r="G622" s="13" t="s">
        <v>2502</v>
      </c>
      <c r="H622" s="13" t="s">
        <v>9538</v>
      </c>
      <c r="I622" s="13"/>
      <c r="J622" s="13" t="s">
        <v>2502</v>
      </c>
      <c r="K622" s="13"/>
      <c r="L622" s="13"/>
      <c r="M622" s="13"/>
      <c r="N622" s="13"/>
      <c r="O622" s="13" t="s">
        <v>9542</v>
      </c>
      <c r="P622" s="13"/>
      <c r="Q622" s="13"/>
    </row>
    <row r="623" spans="1:17" x14ac:dyDescent="0.25">
      <c r="A623" t="s">
        <v>9497</v>
      </c>
      <c r="B623" s="244" t="str" cm="1">
        <f t="array" ref="B623">IF(ROW() &lt; ROW(INDEX(initialConditions[experiment_ID],ROWS(initialConditions[experiment_ID]))), COUNTIF(INDEX(initialConditions[experiment_ID],1):initialConditions[[#This Row],[experiment_ID]],initialConditions[[#This Row],[experiment_ID]]), "")</f>
        <v/>
      </c>
      <c r="C623" s="126" t="s">
        <v>9560</v>
      </c>
      <c r="D623" s="13" t="s">
        <v>9211</v>
      </c>
      <c r="E623" s="13" t="s">
        <v>8619</v>
      </c>
      <c r="F623" s="13"/>
      <c r="G623" s="13" t="s">
        <v>2502</v>
      </c>
      <c r="H623" s="13" t="s">
        <v>9538</v>
      </c>
      <c r="I623" s="13"/>
      <c r="J623" s="13" t="s">
        <v>2502</v>
      </c>
      <c r="K623" s="13"/>
      <c r="L623" s="13"/>
      <c r="M623" s="13"/>
      <c r="N623" s="13"/>
      <c r="O623" s="13" t="s">
        <v>9542</v>
      </c>
      <c r="P623" s="13"/>
      <c r="Q623" s="13"/>
    </row>
    <row r="624" spans="1:17" x14ac:dyDescent="0.25">
      <c r="A624" t="s">
        <v>9498</v>
      </c>
      <c r="B624" s="244" t="str" cm="1">
        <f t="array" ref="B624">IF(ROW() &lt; ROW(INDEX(initialConditions[experiment_ID],ROWS(initialConditions[experiment_ID]))), COUNTIF(INDEX(initialConditions[experiment_ID],1):initialConditions[[#This Row],[experiment_ID]],initialConditions[[#This Row],[experiment_ID]]), "")</f>
        <v/>
      </c>
      <c r="C624" s="126" t="s">
        <v>9543</v>
      </c>
      <c r="D624" s="13" t="s">
        <v>9209</v>
      </c>
      <c r="E624" s="13" t="s">
        <v>2502</v>
      </c>
      <c r="F624" s="13"/>
      <c r="G624" s="13" t="s">
        <v>2502</v>
      </c>
      <c r="H624" s="13" t="s">
        <v>9533</v>
      </c>
      <c r="I624" s="13"/>
      <c r="J624" s="13" t="s">
        <v>2502</v>
      </c>
      <c r="K624" s="13"/>
      <c r="L624" s="13"/>
      <c r="M624" s="13"/>
      <c r="N624" s="13"/>
      <c r="O624" s="13" t="s">
        <v>9539</v>
      </c>
      <c r="P624" s="13"/>
      <c r="Q624" s="13"/>
    </row>
    <row r="625" spans="1:17" x14ac:dyDescent="0.25">
      <c r="A625" t="s">
        <v>9498</v>
      </c>
      <c r="B625" s="244" t="str" cm="1">
        <f t="array" ref="B625">IF(ROW() &lt; ROW(INDEX(initialConditions[experiment_ID],ROWS(initialConditions[experiment_ID]))), COUNTIF(INDEX(initialConditions[experiment_ID],1):initialConditions[[#This Row],[experiment_ID]],initialConditions[[#This Row],[experiment_ID]]), "")</f>
        <v/>
      </c>
      <c r="C625" s="126" t="s">
        <v>9544</v>
      </c>
      <c r="D625" s="13" t="s">
        <v>9210</v>
      </c>
      <c r="E625" s="13" t="s">
        <v>2502</v>
      </c>
      <c r="F625" s="13"/>
      <c r="G625" s="13" t="s">
        <v>2502</v>
      </c>
      <c r="H625" s="13" t="s">
        <v>9533</v>
      </c>
      <c r="I625" s="13"/>
      <c r="J625" s="13" t="s">
        <v>2502</v>
      </c>
      <c r="K625" s="13"/>
      <c r="L625" s="13"/>
      <c r="M625" s="13"/>
      <c r="N625" s="13"/>
      <c r="O625" s="13" t="s">
        <v>9539</v>
      </c>
      <c r="P625" s="13"/>
      <c r="Q625" s="13"/>
    </row>
    <row r="626" spans="1:17" x14ac:dyDescent="0.25">
      <c r="A626" t="s">
        <v>9498</v>
      </c>
      <c r="B626" s="244" t="str" cm="1">
        <f t="array" ref="B626">IF(ROW() &lt; ROW(INDEX(initialConditions[experiment_ID],ROWS(initialConditions[experiment_ID]))), COUNTIF(INDEX(initialConditions[experiment_ID],1):initialConditions[[#This Row],[experiment_ID]],initialConditions[[#This Row],[experiment_ID]]), "")</f>
        <v/>
      </c>
      <c r="C626" s="126" t="s">
        <v>9545</v>
      </c>
      <c r="D626" s="13" t="s">
        <v>9211</v>
      </c>
      <c r="E626" s="13" t="s">
        <v>2502</v>
      </c>
      <c r="F626" s="13"/>
      <c r="G626" s="13" t="s">
        <v>2502</v>
      </c>
      <c r="H626" s="13" t="s">
        <v>9533</v>
      </c>
      <c r="I626" s="13"/>
      <c r="J626" s="13" t="s">
        <v>2502</v>
      </c>
      <c r="K626" s="13"/>
      <c r="L626" s="13"/>
      <c r="M626" s="13"/>
      <c r="N626" s="13"/>
      <c r="O626" s="13" t="s">
        <v>9539</v>
      </c>
      <c r="P626" s="13"/>
      <c r="Q626" s="13"/>
    </row>
    <row r="627" spans="1:17" x14ac:dyDescent="0.25">
      <c r="A627" t="s">
        <v>9498</v>
      </c>
      <c r="B627" s="244" t="str" cm="1">
        <f t="array" ref="B627">IF(ROW() &lt; ROW(INDEX(initialConditions[experiment_ID],ROWS(initialConditions[experiment_ID]))), COUNTIF(INDEX(initialConditions[experiment_ID],1):initialConditions[[#This Row],[experiment_ID]],initialConditions[[#This Row],[experiment_ID]]), "")</f>
        <v/>
      </c>
      <c r="C627" s="126" t="s">
        <v>9546</v>
      </c>
      <c r="D627" s="13" t="s">
        <v>9209</v>
      </c>
      <c r="E627" s="13" t="s">
        <v>2502</v>
      </c>
      <c r="F627" s="13"/>
      <c r="G627" s="13" t="s">
        <v>2502</v>
      </c>
      <c r="H627" s="13" t="s">
        <v>9534</v>
      </c>
      <c r="I627" s="13"/>
      <c r="J627" s="13" t="s">
        <v>2502</v>
      </c>
      <c r="K627" s="13"/>
      <c r="L627" s="13"/>
      <c r="M627" s="13"/>
      <c r="N627" s="13"/>
      <c r="O627" s="13" t="s">
        <v>9534</v>
      </c>
      <c r="P627" s="13"/>
      <c r="Q627" s="13"/>
    </row>
    <row r="628" spans="1:17" x14ac:dyDescent="0.25">
      <c r="A628" t="s">
        <v>9498</v>
      </c>
      <c r="B628" s="244" t="str" cm="1">
        <f t="array" ref="B628">IF(ROW() &lt; ROW(INDEX(initialConditions[experiment_ID],ROWS(initialConditions[experiment_ID]))), COUNTIF(INDEX(initialConditions[experiment_ID],1):initialConditions[[#This Row],[experiment_ID]],initialConditions[[#This Row],[experiment_ID]]), "")</f>
        <v/>
      </c>
      <c r="C628" s="126" t="s">
        <v>9547</v>
      </c>
      <c r="D628" s="13" t="s">
        <v>9210</v>
      </c>
      <c r="E628" s="13" t="s">
        <v>2502</v>
      </c>
      <c r="F628" s="13"/>
      <c r="G628" s="13" t="s">
        <v>2502</v>
      </c>
      <c r="H628" s="13" t="s">
        <v>9534</v>
      </c>
      <c r="I628" s="13"/>
      <c r="J628" s="13" t="s">
        <v>2502</v>
      </c>
      <c r="K628" s="13"/>
      <c r="L628" s="13"/>
      <c r="M628" s="13"/>
      <c r="N628" s="13"/>
      <c r="O628" s="13" t="s">
        <v>9534</v>
      </c>
      <c r="P628" s="13"/>
      <c r="Q628" s="13"/>
    </row>
    <row r="629" spans="1:17" x14ac:dyDescent="0.25">
      <c r="A629" t="s">
        <v>9498</v>
      </c>
      <c r="B629" s="244" t="str" cm="1">
        <f t="array" ref="B629">IF(ROW() &lt; ROW(INDEX(initialConditions[experiment_ID],ROWS(initialConditions[experiment_ID]))), COUNTIF(INDEX(initialConditions[experiment_ID],1):initialConditions[[#This Row],[experiment_ID]],initialConditions[[#This Row],[experiment_ID]]), "")</f>
        <v/>
      </c>
      <c r="C629" s="126" t="s">
        <v>9548</v>
      </c>
      <c r="D629" s="13" t="s">
        <v>9211</v>
      </c>
      <c r="E629" s="13" t="s">
        <v>2502</v>
      </c>
      <c r="F629" s="13"/>
      <c r="G629" s="13" t="s">
        <v>2502</v>
      </c>
      <c r="H629" s="13" t="s">
        <v>9534</v>
      </c>
      <c r="I629" s="13"/>
      <c r="J629" s="13" t="s">
        <v>2502</v>
      </c>
      <c r="K629" s="13"/>
      <c r="L629" s="13"/>
      <c r="M629" s="13"/>
      <c r="N629" s="13"/>
      <c r="O629" s="13" t="s">
        <v>9534</v>
      </c>
      <c r="P629" s="13"/>
      <c r="Q629" s="13"/>
    </row>
    <row r="630" spans="1:17" x14ac:dyDescent="0.25">
      <c r="A630" t="s">
        <v>9498</v>
      </c>
      <c r="B630" s="244" t="str" cm="1">
        <f t="array" ref="B630">IF(ROW() &lt; ROW(INDEX(initialConditions[experiment_ID],ROWS(initialConditions[experiment_ID]))), COUNTIF(INDEX(initialConditions[experiment_ID],1):initialConditions[[#This Row],[experiment_ID]],initialConditions[[#This Row],[experiment_ID]]), "")</f>
        <v/>
      </c>
      <c r="C630" s="126" t="s">
        <v>9549</v>
      </c>
      <c r="D630" s="13" t="s">
        <v>9209</v>
      </c>
      <c r="E630" s="13" t="s">
        <v>2502</v>
      </c>
      <c r="F630" s="13"/>
      <c r="G630" s="13" t="s">
        <v>2502</v>
      </c>
      <c r="H630" s="13" t="s">
        <v>9535</v>
      </c>
      <c r="I630" s="13"/>
      <c r="J630" s="13" t="s">
        <v>2502</v>
      </c>
      <c r="K630" s="13"/>
      <c r="L630" s="13"/>
      <c r="M630" s="13"/>
      <c r="N630" s="13"/>
      <c r="O630" s="13" t="s">
        <v>9540</v>
      </c>
      <c r="P630" s="13"/>
      <c r="Q630" s="13"/>
    </row>
    <row r="631" spans="1:17" x14ac:dyDescent="0.25">
      <c r="A631" t="s">
        <v>9498</v>
      </c>
      <c r="B631" s="244" t="str" cm="1">
        <f t="array" ref="B631">IF(ROW() &lt; ROW(INDEX(initialConditions[experiment_ID],ROWS(initialConditions[experiment_ID]))), COUNTIF(INDEX(initialConditions[experiment_ID],1):initialConditions[[#This Row],[experiment_ID]],initialConditions[[#This Row],[experiment_ID]]), "")</f>
        <v/>
      </c>
      <c r="C631" s="126" t="s">
        <v>9550</v>
      </c>
      <c r="D631" s="13" t="s">
        <v>9210</v>
      </c>
      <c r="E631" s="13" t="s">
        <v>2502</v>
      </c>
      <c r="F631" s="13"/>
      <c r="G631" s="13" t="s">
        <v>2502</v>
      </c>
      <c r="H631" s="13" t="s">
        <v>9535</v>
      </c>
      <c r="I631" s="13"/>
      <c r="J631" s="13" t="s">
        <v>2502</v>
      </c>
      <c r="K631" s="13"/>
      <c r="L631" s="13"/>
      <c r="M631" s="13"/>
      <c r="N631" s="13"/>
      <c r="O631" s="13" t="s">
        <v>9540</v>
      </c>
      <c r="P631" s="13"/>
      <c r="Q631" s="13"/>
    </row>
    <row r="632" spans="1:17" x14ac:dyDescent="0.25">
      <c r="A632" t="s">
        <v>9498</v>
      </c>
      <c r="B632" s="244" t="str" cm="1">
        <f t="array" ref="B632">IF(ROW() &lt; ROW(INDEX(initialConditions[experiment_ID],ROWS(initialConditions[experiment_ID]))), COUNTIF(INDEX(initialConditions[experiment_ID],1):initialConditions[[#This Row],[experiment_ID]],initialConditions[[#This Row],[experiment_ID]]), "")</f>
        <v/>
      </c>
      <c r="C632" s="126" t="s">
        <v>9551</v>
      </c>
      <c r="D632" s="13" t="s">
        <v>9211</v>
      </c>
      <c r="E632" s="13" t="s">
        <v>2502</v>
      </c>
      <c r="F632" s="13"/>
      <c r="G632" s="13" t="s">
        <v>2502</v>
      </c>
      <c r="H632" s="13" t="s">
        <v>9535</v>
      </c>
      <c r="I632" s="13"/>
      <c r="J632" s="13" t="s">
        <v>2502</v>
      </c>
      <c r="K632" s="13"/>
      <c r="L632" s="13"/>
      <c r="M632" s="13"/>
      <c r="N632" s="13"/>
      <c r="O632" s="13" t="s">
        <v>9540</v>
      </c>
      <c r="P632" s="13"/>
      <c r="Q632" s="13"/>
    </row>
    <row r="633" spans="1:17" x14ac:dyDescent="0.25">
      <c r="A633" t="s">
        <v>9498</v>
      </c>
      <c r="B633" s="244" t="str" cm="1">
        <f t="array" ref="B633">IF(ROW() &lt; ROW(INDEX(initialConditions[experiment_ID],ROWS(initialConditions[experiment_ID]))), COUNTIF(INDEX(initialConditions[experiment_ID],1):initialConditions[[#This Row],[experiment_ID]],initialConditions[[#This Row],[experiment_ID]]), "")</f>
        <v/>
      </c>
      <c r="C633" s="126" t="s">
        <v>9552</v>
      </c>
      <c r="D633" s="13" t="s">
        <v>9209</v>
      </c>
      <c r="E633" s="13" t="s">
        <v>8619</v>
      </c>
      <c r="F633" s="13"/>
      <c r="G633" s="13" t="s">
        <v>2502</v>
      </c>
      <c r="H633" s="13" t="s">
        <v>9536</v>
      </c>
      <c r="I633" s="13"/>
      <c r="J633" s="13" t="s">
        <v>2502</v>
      </c>
      <c r="K633" s="13"/>
      <c r="L633" s="13"/>
      <c r="M633" s="13"/>
      <c r="N633" s="13"/>
      <c r="O633" s="13" t="s">
        <v>9541</v>
      </c>
      <c r="P633" s="13"/>
      <c r="Q633" s="13"/>
    </row>
    <row r="634" spans="1:17" x14ac:dyDescent="0.25">
      <c r="A634" t="s">
        <v>9498</v>
      </c>
      <c r="B634" s="244" t="str" cm="1">
        <f t="array" ref="B634">IF(ROW() &lt; ROW(INDEX(initialConditions[experiment_ID],ROWS(initialConditions[experiment_ID]))), COUNTIF(INDEX(initialConditions[experiment_ID],1):initialConditions[[#This Row],[experiment_ID]],initialConditions[[#This Row],[experiment_ID]]), "")</f>
        <v/>
      </c>
      <c r="C634" s="126" t="s">
        <v>9553</v>
      </c>
      <c r="D634" s="13" t="s">
        <v>9210</v>
      </c>
      <c r="E634" s="13" t="s">
        <v>8619</v>
      </c>
      <c r="F634" s="13"/>
      <c r="G634" s="13" t="s">
        <v>2502</v>
      </c>
      <c r="H634" s="13" t="s">
        <v>9536</v>
      </c>
      <c r="I634" s="13"/>
      <c r="J634" s="13" t="s">
        <v>2502</v>
      </c>
      <c r="K634" s="13"/>
      <c r="L634" s="13"/>
      <c r="M634" s="13"/>
      <c r="N634" s="13"/>
      <c r="O634" s="13" t="s">
        <v>9541</v>
      </c>
      <c r="P634" s="13"/>
      <c r="Q634" s="13"/>
    </row>
    <row r="635" spans="1:17" x14ac:dyDescent="0.25">
      <c r="A635" t="s">
        <v>9498</v>
      </c>
      <c r="B635" s="244" t="str" cm="1">
        <f t="array" ref="B635">IF(ROW() &lt; ROW(INDEX(initialConditions[experiment_ID],ROWS(initialConditions[experiment_ID]))), COUNTIF(INDEX(initialConditions[experiment_ID],1):initialConditions[[#This Row],[experiment_ID]],initialConditions[[#This Row],[experiment_ID]]), "")</f>
        <v/>
      </c>
      <c r="C635" s="126" t="s">
        <v>9554</v>
      </c>
      <c r="D635" s="13" t="s">
        <v>9211</v>
      </c>
      <c r="E635" s="13" t="s">
        <v>8619</v>
      </c>
      <c r="F635" s="13"/>
      <c r="G635" s="13" t="s">
        <v>2502</v>
      </c>
      <c r="H635" s="13" t="s">
        <v>9536</v>
      </c>
      <c r="I635" s="13"/>
      <c r="J635" s="13" t="s">
        <v>2502</v>
      </c>
      <c r="K635" s="13"/>
      <c r="L635" s="13"/>
      <c r="M635" s="13"/>
      <c r="N635" s="13"/>
      <c r="O635" s="13" t="s">
        <v>9541</v>
      </c>
      <c r="P635" s="13"/>
      <c r="Q635" s="13"/>
    </row>
    <row r="636" spans="1:17" x14ac:dyDescent="0.25">
      <c r="A636" t="s">
        <v>9498</v>
      </c>
      <c r="B636" s="244" t="str" cm="1">
        <f t="array" ref="B636">IF(ROW() &lt; ROW(INDEX(initialConditions[experiment_ID],ROWS(initialConditions[experiment_ID]))), COUNTIF(INDEX(initialConditions[experiment_ID],1):initialConditions[[#This Row],[experiment_ID]],initialConditions[[#This Row],[experiment_ID]]), "")</f>
        <v/>
      </c>
      <c r="C636" s="126" t="s">
        <v>9555</v>
      </c>
      <c r="D636" s="13" t="s">
        <v>9209</v>
      </c>
      <c r="E636" s="13" t="s">
        <v>8619</v>
      </c>
      <c r="F636" s="13"/>
      <c r="G636" s="13" t="s">
        <v>2502</v>
      </c>
      <c r="H636" s="13" t="s">
        <v>9537</v>
      </c>
      <c r="I636" s="13"/>
      <c r="J636" s="13" t="s">
        <v>2502</v>
      </c>
      <c r="K636" s="13"/>
      <c r="L636" s="13"/>
      <c r="M636" s="13"/>
      <c r="N636" s="13"/>
      <c r="O636" s="13" t="s">
        <v>9537</v>
      </c>
      <c r="P636" s="13"/>
      <c r="Q636" s="13"/>
    </row>
    <row r="637" spans="1:17" x14ac:dyDescent="0.25">
      <c r="A637" t="s">
        <v>9498</v>
      </c>
      <c r="B637" s="244" t="str" cm="1">
        <f t="array" ref="B637">IF(ROW() &lt; ROW(INDEX(initialConditions[experiment_ID],ROWS(initialConditions[experiment_ID]))), COUNTIF(INDEX(initialConditions[experiment_ID],1):initialConditions[[#This Row],[experiment_ID]],initialConditions[[#This Row],[experiment_ID]]), "")</f>
        <v/>
      </c>
      <c r="C637" s="126" t="s">
        <v>9556</v>
      </c>
      <c r="D637" s="13" t="s">
        <v>9210</v>
      </c>
      <c r="E637" s="13" t="s">
        <v>8619</v>
      </c>
      <c r="F637" s="13"/>
      <c r="G637" s="13" t="s">
        <v>2502</v>
      </c>
      <c r="H637" s="13" t="s">
        <v>9537</v>
      </c>
      <c r="I637" s="13"/>
      <c r="J637" s="13" t="s">
        <v>2502</v>
      </c>
      <c r="K637" s="13"/>
      <c r="L637" s="13"/>
      <c r="M637" s="13"/>
      <c r="N637" s="13"/>
      <c r="O637" s="13" t="s">
        <v>9537</v>
      </c>
      <c r="P637" s="13"/>
      <c r="Q637" s="13"/>
    </row>
    <row r="638" spans="1:17" x14ac:dyDescent="0.25">
      <c r="A638" t="s">
        <v>9498</v>
      </c>
      <c r="B638" s="244" t="str" cm="1">
        <f t="array" ref="B638">IF(ROW() &lt; ROW(INDEX(initialConditions[experiment_ID],ROWS(initialConditions[experiment_ID]))), COUNTIF(INDEX(initialConditions[experiment_ID],1):initialConditions[[#This Row],[experiment_ID]],initialConditions[[#This Row],[experiment_ID]]), "")</f>
        <v/>
      </c>
      <c r="C638" s="126" t="s">
        <v>9557</v>
      </c>
      <c r="D638" s="13" t="s">
        <v>9211</v>
      </c>
      <c r="E638" s="13" t="s">
        <v>8619</v>
      </c>
      <c r="F638" s="13"/>
      <c r="G638" s="13" t="s">
        <v>2502</v>
      </c>
      <c r="H638" s="13" t="s">
        <v>9537</v>
      </c>
      <c r="I638" s="13"/>
      <c r="J638" s="13" t="s">
        <v>2502</v>
      </c>
      <c r="K638" s="13"/>
      <c r="L638" s="13"/>
      <c r="M638" s="13"/>
      <c r="N638" s="13"/>
      <c r="O638" s="13" t="s">
        <v>9537</v>
      </c>
      <c r="P638" s="13"/>
      <c r="Q638" s="13"/>
    </row>
    <row r="639" spans="1:17" x14ac:dyDescent="0.25">
      <c r="A639" t="s">
        <v>9498</v>
      </c>
      <c r="B639" s="244" t="str" cm="1">
        <f t="array" ref="B639">IF(ROW() &lt; ROW(INDEX(initialConditions[experiment_ID],ROWS(initialConditions[experiment_ID]))), COUNTIF(INDEX(initialConditions[experiment_ID],1):initialConditions[[#This Row],[experiment_ID]],initialConditions[[#This Row],[experiment_ID]]), "")</f>
        <v/>
      </c>
      <c r="C639" s="126" t="s">
        <v>9558</v>
      </c>
      <c r="D639" s="13" t="s">
        <v>9209</v>
      </c>
      <c r="E639" s="13" t="s">
        <v>8619</v>
      </c>
      <c r="F639" s="13"/>
      <c r="G639" s="13" t="s">
        <v>2502</v>
      </c>
      <c r="H639" s="13" t="s">
        <v>9538</v>
      </c>
      <c r="I639" s="13"/>
      <c r="J639" s="13" t="s">
        <v>2502</v>
      </c>
      <c r="K639" s="13"/>
      <c r="L639" s="13"/>
      <c r="M639" s="13"/>
      <c r="N639" s="13"/>
      <c r="O639" s="13" t="s">
        <v>9542</v>
      </c>
      <c r="P639" s="13"/>
      <c r="Q639" s="13"/>
    </row>
    <row r="640" spans="1:17" x14ac:dyDescent="0.25">
      <c r="A640" t="s">
        <v>9498</v>
      </c>
      <c r="B640" s="244" t="str" cm="1">
        <f t="array" ref="B640">IF(ROW() &lt; ROW(INDEX(initialConditions[experiment_ID],ROWS(initialConditions[experiment_ID]))), COUNTIF(INDEX(initialConditions[experiment_ID],1):initialConditions[[#This Row],[experiment_ID]],initialConditions[[#This Row],[experiment_ID]]), "")</f>
        <v/>
      </c>
      <c r="C640" s="126" t="s">
        <v>9559</v>
      </c>
      <c r="D640" s="13" t="s">
        <v>9210</v>
      </c>
      <c r="E640" s="13" t="s">
        <v>8619</v>
      </c>
      <c r="F640" s="13"/>
      <c r="G640" s="13" t="s">
        <v>2502</v>
      </c>
      <c r="H640" s="13" t="s">
        <v>9538</v>
      </c>
      <c r="I640" s="13"/>
      <c r="J640" s="13" t="s">
        <v>2502</v>
      </c>
      <c r="K640" s="13"/>
      <c r="L640" s="13"/>
      <c r="M640" s="13"/>
      <c r="N640" s="13"/>
      <c r="O640" s="13" t="s">
        <v>9542</v>
      </c>
      <c r="P640" s="13"/>
      <c r="Q640" s="13"/>
    </row>
    <row r="641" spans="1:17" x14ac:dyDescent="0.25">
      <c r="A641" t="s">
        <v>9498</v>
      </c>
      <c r="B641" s="244" t="str" cm="1">
        <f t="array" ref="B641">IF(ROW() &lt; ROW(INDEX(initialConditions[experiment_ID],ROWS(initialConditions[experiment_ID]))), COUNTIF(INDEX(initialConditions[experiment_ID],1):initialConditions[[#This Row],[experiment_ID]],initialConditions[[#This Row],[experiment_ID]]), "")</f>
        <v/>
      </c>
      <c r="C641" s="126" t="s">
        <v>9560</v>
      </c>
      <c r="D641" s="13" t="s">
        <v>9211</v>
      </c>
      <c r="E641" s="13" t="s">
        <v>8619</v>
      </c>
      <c r="F641" s="13"/>
      <c r="G641" s="13" t="s">
        <v>2502</v>
      </c>
      <c r="H641" s="13" t="s">
        <v>9538</v>
      </c>
      <c r="I641" s="13"/>
      <c r="J641" s="13" t="s">
        <v>2502</v>
      </c>
      <c r="K641" s="13"/>
      <c r="L641" s="13"/>
      <c r="M641" s="13"/>
      <c r="N641" s="13"/>
      <c r="O641" s="13" t="s">
        <v>9542</v>
      </c>
      <c r="P641" s="13"/>
      <c r="Q641" s="13"/>
    </row>
    <row r="642" spans="1:17" x14ac:dyDescent="0.25">
      <c r="A642" t="s">
        <v>9499</v>
      </c>
      <c r="B642" s="244" t="str" cm="1">
        <f t="array" ref="B642">IF(ROW() &lt; ROW(INDEX(initialConditions[experiment_ID],ROWS(initialConditions[experiment_ID]))), COUNTIF(INDEX(initialConditions[experiment_ID],1):initialConditions[[#This Row],[experiment_ID]],initialConditions[[#This Row],[experiment_ID]]), "")</f>
        <v/>
      </c>
      <c r="C642" s="126" t="s">
        <v>9543</v>
      </c>
      <c r="D642" s="13" t="s">
        <v>9209</v>
      </c>
      <c r="E642" s="13" t="s">
        <v>2502</v>
      </c>
      <c r="F642" s="13"/>
      <c r="G642" s="13" t="s">
        <v>2502</v>
      </c>
      <c r="H642" s="13" t="s">
        <v>9533</v>
      </c>
      <c r="I642" s="13"/>
      <c r="J642" s="13" t="s">
        <v>2502</v>
      </c>
      <c r="K642" s="13"/>
      <c r="L642" s="13"/>
      <c r="M642" s="13"/>
      <c r="N642" s="13"/>
      <c r="O642" s="13" t="s">
        <v>9539</v>
      </c>
      <c r="P642" s="13"/>
      <c r="Q642" s="13"/>
    </row>
    <row r="643" spans="1:17" x14ac:dyDescent="0.25">
      <c r="A643" t="s">
        <v>9499</v>
      </c>
      <c r="B643" s="244" t="str" cm="1">
        <f t="array" ref="B643">IF(ROW() &lt; ROW(INDEX(initialConditions[experiment_ID],ROWS(initialConditions[experiment_ID]))), COUNTIF(INDEX(initialConditions[experiment_ID],1):initialConditions[[#This Row],[experiment_ID]],initialConditions[[#This Row],[experiment_ID]]), "")</f>
        <v/>
      </c>
      <c r="C643" s="126" t="s">
        <v>9544</v>
      </c>
      <c r="D643" s="13" t="s">
        <v>9210</v>
      </c>
      <c r="E643" s="13" t="s">
        <v>2502</v>
      </c>
      <c r="F643" s="13"/>
      <c r="G643" s="13" t="s">
        <v>2502</v>
      </c>
      <c r="H643" s="13" t="s">
        <v>9533</v>
      </c>
      <c r="I643" s="13"/>
      <c r="J643" s="13" t="s">
        <v>2502</v>
      </c>
      <c r="K643" s="13"/>
      <c r="L643" s="13"/>
      <c r="M643" s="13"/>
      <c r="N643" s="13"/>
      <c r="O643" s="13" t="s">
        <v>9539</v>
      </c>
      <c r="P643" s="13"/>
      <c r="Q643" s="13"/>
    </row>
    <row r="644" spans="1:17" x14ac:dyDescent="0.25">
      <c r="A644" t="s">
        <v>9499</v>
      </c>
      <c r="B644" s="244" t="str" cm="1">
        <f t="array" ref="B644">IF(ROW() &lt; ROW(INDEX(initialConditions[experiment_ID],ROWS(initialConditions[experiment_ID]))), COUNTIF(INDEX(initialConditions[experiment_ID],1):initialConditions[[#This Row],[experiment_ID]],initialConditions[[#This Row],[experiment_ID]]), "")</f>
        <v/>
      </c>
      <c r="C644" s="126" t="s">
        <v>9545</v>
      </c>
      <c r="D644" s="13" t="s">
        <v>9211</v>
      </c>
      <c r="E644" s="13" t="s">
        <v>2502</v>
      </c>
      <c r="F644" s="13"/>
      <c r="G644" s="13" t="s">
        <v>2502</v>
      </c>
      <c r="H644" s="13" t="s">
        <v>9533</v>
      </c>
      <c r="I644" s="13"/>
      <c r="J644" s="13" t="s">
        <v>2502</v>
      </c>
      <c r="K644" s="13"/>
      <c r="L644" s="13"/>
      <c r="M644" s="13"/>
      <c r="N644" s="13"/>
      <c r="O644" s="13" t="s">
        <v>9539</v>
      </c>
      <c r="P644" s="13"/>
      <c r="Q644" s="13"/>
    </row>
    <row r="645" spans="1:17" x14ac:dyDescent="0.25">
      <c r="A645" t="s">
        <v>9499</v>
      </c>
      <c r="B645" s="244" t="str" cm="1">
        <f t="array" ref="B645">IF(ROW() &lt; ROW(INDEX(initialConditions[experiment_ID],ROWS(initialConditions[experiment_ID]))), COUNTIF(INDEX(initialConditions[experiment_ID],1):initialConditions[[#This Row],[experiment_ID]],initialConditions[[#This Row],[experiment_ID]]), "")</f>
        <v/>
      </c>
      <c r="C645" s="126" t="s">
        <v>9546</v>
      </c>
      <c r="D645" s="13" t="s">
        <v>9209</v>
      </c>
      <c r="E645" s="13" t="s">
        <v>2502</v>
      </c>
      <c r="F645" s="13"/>
      <c r="G645" s="13" t="s">
        <v>2502</v>
      </c>
      <c r="H645" s="13" t="s">
        <v>9534</v>
      </c>
      <c r="I645" s="13"/>
      <c r="J645" s="13" t="s">
        <v>2502</v>
      </c>
      <c r="K645" s="13"/>
      <c r="L645" s="13"/>
      <c r="M645" s="13"/>
      <c r="N645" s="13"/>
      <c r="O645" s="13" t="s">
        <v>9534</v>
      </c>
      <c r="P645" s="13"/>
      <c r="Q645" s="13"/>
    </row>
    <row r="646" spans="1:17" x14ac:dyDescent="0.25">
      <c r="A646" t="s">
        <v>9499</v>
      </c>
      <c r="B646" s="244" t="str" cm="1">
        <f t="array" ref="B646">IF(ROW() &lt; ROW(INDEX(initialConditions[experiment_ID],ROWS(initialConditions[experiment_ID]))), COUNTIF(INDEX(initialConditions[experiment_ID],1):initialConditions[[#This Row],[experiment_ID]],initialConditions[[#This Row],[experiment_ID]]), "")</f>
        <v/>
      </c>
      <c r="C646" s="126" t="s">
        <v>9547</v>
      </c>
      <c r="D646" s="13" t="s">
        <v>9210</v>
      </c>
      <c r="E646" s="13" t="s">
        <v>2502</v>
      </c>
      <c r="F646" s="13"/>
      <c r="G646" s="13" t="s">
        <v>2502</v>
      </c>
      <c r="H646" s="13" t="s">
        <v>9534</v>
      </c>
      <c r="I646" s="13"/>
      <c r="J646" s="13" t="s">
        <v>2502</v>
      </c>
      <c r="K646" s="13"/>
      <c r="L646" s="13"/>
      <c r="M646" s="13"/>
      <c r="N646" s="13"/>
      <c r="O646" s="13" t="s">
        <v>9534</v>
      </c>
      <c r="P646" s="13"/>
      <c r="Q646" s="13"/>
    </row>
    <row r="647" spans="1:17" x14ac:dyDescent="0.25">
      <c r="A647" t="s">
        <v>9499</v>
      </c>
      <c r="B647" s="244" t="str" cm="1">
        <f t="array" ref="B647">IF(ROW() &lt; ROW(INDEX(initialConditions[experiment_ID],ROWS(initialConditions[experiment_ID]))), COUNTIF(INDEX(initialConditions[experiment_ID],1):initialConditions[[#This Row],[experiment_ID]],initialConditions[[#This Row],[experiment_ID]]), "")</f>
        <v/>
      </c>
      <c r="C647" s="126" t="s">
        <v>9548</v>
      </c>
      <c r="D647" s="13" t="s">
        <v>9211</v>
      </c>
      <c r="E647" s="13" t="s">
        <v>2502</v>
      </c>
      <c r="F647" s="13"/>
      <c r="G647" s="13" t="s">
        <v>2502</v>
      </c>
      <c r="H647" s="13" t="s">
        <v>9534</v>
      </c>
      <c r="I647" s="13"/>
      <c r="J647" s="13" t="s">
        <v>2502</v>
      </c>
      <c r="K647" s="13"/>
      <c r="L647" s="13"/>
      <c r="M647" s="13"/>
      <c r="N647" s="13"/>
      <c r="O647" s="13" t="s">
        <v>9534</v>
      </c>
      <c r="P647" s="13"/>
      <c r="Q647" s="13"/>
    </row>
    <row r="648" spans="1:17" x14ac:dyDescent="0.25">
      <c r="A648" t="s">
        <v>9499</v>
      </c>
      <c r="B648" s="244" t="str" cm="1">
        <f t="array" ref="B648">IF(ROW() &lt; ROW(INDEX(initialConditions[experiment_ID],ROWS(initialConditions[experiment_ID]))), COUNTIF(INDEX(initialConditions[experiment_ID],1):initialConditions[[#This Row],[experiment_ID]],initialConditions[[#This Row],[experiment_ID]]), "")</f>
        <v/>
      </c>
      <c r="C648" s="126" t="s">
        <v>9549</v>
      </c>
      <c r="D648" s="13" t="s">
        <v>9209</v>
      </c>
      <c r="E648" s="13" t="s">
        <v>2502</v>
      </c>
      <c r="F648" s="13"/>
      <c r="G648" s="13" t="s">
        <v>2502</v>
      </c>
      <c r="H648" s="13" t="s">
        <v>9535</v>
      </c>
      <c r="I648" s="13"/>
      <c r="J648" s="13" t="s">
        <v>2502</v>
      </c>
      <c r="K648" s="13"/>
      <c r="L648" s="13"/>
      <c r="M648" s="13"/>
      <c r="N648" s="13"/>
      <c r="O648" s="13" t="s">
        <v>9540</v>
      </c>
      <c r="P648" s="13"/>
      <c r="Q648" s="13"/>
    </row>
    <row r="649" spans="1:17" x14ac:dyDescent="0.25">
      <c r="A649" t="s">
        <v>9499</v>
      </c>
      <c r="B649" s="244" t="str" cm="1">
        <f t="array" ref="B649">IF(ROW() &lt; ROW(INDEX(initialConditions[experiment_ID],ROWS(initialConditions[experiment_ID]))), COUNTIF(INDEX(initialConditions[experiment_ID],1):initialConditions[[#This Row],[experiment_ID]],initialConditions[[#This Row],[experiment_ID]]), "")</f>
        <v/>
      </c>
      <c r="C649" s="126" t="s">
        <v>9550</v>
      </c>
      <c r="D649" s="13" t="s">
        <v>9210</v>
      </c>
      <c r="E649" s="13" t="s">
        <v>2502</v>
      </c>
      <c r="F649" s="13"/>
      <c r="G649" s="13" t="s">
        <v>2502</v>
      </c>
      <c r="H649" s="13" t="s">
        <v>9535</v>
      </c>
      <c r="I649" s="13"/>
      <c r="J649" s="13" t="s">
        <v>2502</v>
      </c>
      <c r="K649" s="13"/>
      <c r="L649" s="13"/>
      <c r="M649" s="13"/>
      <c r="N649" s="13"/>
      <c r="O649" s="13" t="s">
        <v>9540</v>
      </c>
      <c r="P649" s="13"/>
      <c r="Q649" s="13"/>
    </row>
    <row r="650" spans="1:17" x14ac:dyDescent="0.25">
      <c r="A650" t="s">
        <v>9499</v>
      </c>
      <c r="B650" s="244" t="str" cm="1">
        <f t="array" ref="B650">IF(ROW() &lt; ROW(INDEX(initialConditions[experiment_ID],ROWS(initialConditions[experiment_ID]))), COUNTIF(INDEX(initialConditions[experiment_ID],1):initialConditions[[#This Row],[experiment_ID]],initialConditions[[#This Row],[experiment_ID]]), "")</f>
        <v/>
      </c>
      <c r="C650" s="126" t="s">
        <v>9551</v>
      </c>
      <c r="D650" s="13" t="s">
        <v>9211</v>
      </c>
      <c r="E650" s="13" t="s">
        <v>2502</v>
      </c>
      <c r="F650" s="13"/>
      <c r="G650" s="13" t="s">
        <v>2502</v>
      </c>
      <c r="H650" s="13" t="s">
        <v>9535</v>
      </c>
      <c r="I650" s="13"/>
      <c r="J650" s="13" t="s">
        <v>2502</v>
      </c>
      <c r="K650" s="13"/>
      <c r="L650" s="13"/>
      <c r="M650" s="13"/>
      <c r="N650" s="13"/>
      <c r="O650" s="13" t="s">
        <v>9540</v>
      </c>
      <c r="P650" s="13"/>
      <c r="Q650" s="13"/>
    </row>
    <row r="651" spans="1:17" x14ac:dyDescent="0.25">
      <c r="A651" t="s">
        <v>9499</v>
      </c>
      <c r="B651" s="244" t="str" cm="1">
        <f t="array" ref="B651">IF(ROW() &lt; ROW(INDEX(initialConditions[experiment_ID],ROWS(initialConditions[experiment_ID]))), COUNTIF(INDEX(initialConditions[experiment_ID],1):initialConditions[[#This Row],[experiment_ID]],initialConditions[[#This Row],[experiment_ID]]), "")</f>
        <v/>
      </c>
      <c r="C651" s="126" t="s">
        <v>9552</v>
      </c>
      <c r="D651" s="13" t="s">
        <v>9209</v>
      </c>
      <c r="E651" s="13" t="s">
        <v>8619</v>
      </c>
      <c r="F651" s="13"/>
      <c r="G651" s="13" t="s">
        <v>2502</v>
      </c>
      <c r="H651" s="13" t="s">
        <v>9536</v>
      </c>
      <c r="I651" s="13"/>
      <c r="J651" s="13" t="s">
        <v>2502</v>
      </c>
      <c r="K651" s="13"/>
      <c r="L651" s="13"/>
      <c r="M651" s="13"/>
      <c r="N651" s="13"/>
      <c r="O651" s="13" t="s">
        <v>9541</v>
      </c>
      <c r="P651" s="13"/>
      <c r="Q651" s="13"/>
    </row>
    <row r="652" spans="1:17" x14ac:dyDescent="0.25">
      <c r="A652" t="s">
        <v>9499</v>
      </c>
      <c r="B652" s="244" t="str" cm="1">
        <f t="array" ref="B652">IF(ROW() &lt; ROW(INDEX(initialConditions[experiment_ID],ROWS(initialConditions[experiment_ID]))), COUNTIF(INDEX(initialConditions[experiment_ID],1):initialConditions[[#This Row],[experiment_ID]],initialConditions[[#This Row],[experiment_ID]]), "")</f>
        <v/>
      </c>
      <c r="C652" s="126" t="s">
        <v>9553</v>
      </c>
      <c r="D652" s="13" t="s">
        <v>9210</v>
      </c>
      <c r="E652" s="13" t="s">
        <v>8619</v>
      </c>
      <c r="F652" s="13"/>
      <c r="G652" s="13" t="s">
        <v>2502</v>
      </c>
      <c r="H652" s="13" t="s">
        <v>9536</v>
      </c>
      <c r="I652" s="13"/>
      <c r="J652" s="13" t="s">
        <v>2502</v>
      </c>
      <c r="K652" s="13"/>
      <c r="L652" s="13"/>
      <c r="M652" s="13"/>
      <c r="N652" s="13"/>
      <c r="O652" s="13" t="s">
        <v>9541</v>
      </c>
      <c r="P652" s="13"/>
      <c r="Q652" s="13"/>
    </row>
    <row r="653" spans="1:17" x14ac:dyDescent="0.25">
      <c r="A653" t="s">
        <v>9499</v>
      </c>
      <c r="B653" s="244" t="str" cm="1">
        <f t="array" ref="B653">IF(ROW() &lt; ROW(INDEX(initialConditions[experiment_ID],ROWS(initialConditions[experiment_ID]))), COUNTIF(INDEX(initialConditions[experiment_ID],1):initialConditions[[#This Row],[experiment_ID]],initialConditions[[#This Row],[experiment_ID]]), "")</f>
        <v/>
      </c>
      <c r="C653" s="126" t="s">
        <v>9554</v>
      </c>
      <c r="D653" s="13" t="s">
        <v>9211</v>
      </c>
      <c r="E653" s="13" t="s">
        <v>8619</v>
      </c>
      <c r="F653" s="13"/>
      <c r="G653" s="13" t="s">
        <v>2502</v>
      </c>
      <c r="H653" s="13" t="s">
        <v>9536</v>
      </c>
      <c r="I653" s="13"/>
      <c r="J653" s="13" t="s">
        <v>2502</v>
      </c>
      <c r="K653" s="13"/>
      <c r="L653" s="13"/>
      <c r="M653" s="13"/>
      <c r="N653" s="13"/>
      <c r="O653" s="13" t="s">
        <v>9541</v>
      </c>
      <c r="P653" s="13"/>
      <c r="Q653" s="13"/>
    </row>
    <row r="654" spans="1:17" x14ac:dyDescent="0.25">
      <c r="A654" t="s">
        <v>9499</v>
      </c>
      <c r="B654" s="244" t="str" cm="1">
        <f t="array" ref="B654">IF(ROW() &lt; ROW(INDEX(initialConditions[experiment_ID],ROWS(initialConditions[experiment_ID]))), COUNTIF(INDEX(initialConditions[experiment_ID],1):initialConditions[[#This Row],[experiment_ID]],initialConditions[[#This Row],[experiment_ID]]), "")</f>
        <v/>
      </c>
      <c r="C654" s="126" t="s">
        <v>9555</v>
      </c>
      <c r="D654" s="13" t="s">
        <v>9209</v>
      </c>
      <c r="E654" s="13" t="s">
        <v>8619</v>
      </c>
      <c r="F654" s="13"/>
      <c r="G654" s="13" t="s">
        <v>2502</v>
      </c>
      <c r="H654" s="13" t="s">
        <v>9537</v>
      </c>
      <c r="I654" s="13"/>
      <c r="J654" s="13" t="s">
        <v>2502</v>
      </c>
      <c r="K654" s="13"/>
      <c r="L654" s="13"/>
      <c r="M654" s="13"/>
      <c r="N654" s="13"/>
      <c r="O654" s="13" t="s">
        <v>9537</v>
      </c>
      <c r="P654" s="13"/>
      <c r="Q654" s="13"/>
    </row>
    <row r="655" spans="1:17" x14ac:dyDescent="0.25">
      <c r="A655" t="s">
        <v>9499</v>
      </c>
      <c r="B655" s="244" t="str" cm="1">
        <f t="array" ref="B655">IF(ROW() &lt; ROW(INDEX(initialConditions[experiment_ID],ROWS(initialConditions[experiment_ID]))), COUNTIF(INDEX(initialConditions[experiment_ID],1):initialConditions[[#This Row],[experiment_ID]],initialConditions[[#This Row],[experiment_ID]]), "")</f>
        <v/>
      </c>
      <c r="C655" s="126" t="s">
        <v>9556</v>
      </c>
      <c r="D655" s="13" t="s">
        <v>9210</v>
      </c>
      <c r="E655" s="13" t="s">
        <v>8619</v>
      </c>
      <c r="F655" s="13"/>
      <c r="G655" s="13" t="s">
        <v>2502</v>
      </c>
      <c r="H655" s="13" t="s">
        <v>9537</v>
      </c>
      <c r="I655" s="13"/>
      <c r="J655" s="13" t="s">
        <v>2502</v>
      </c>
      <c r="K655" s="13"/>
      <c r="L655" s="13"/>
      <c r="M655" s="13"/>
      <c r="N655" s="13"/>
      <c r="O655" s="13" t="s">
        <v>9537</v>
      </c>
      <c r="P655" s="13"/>
      <c r="Q655" s="13"/>
    </row>
    <row r="656" spans="1:17" x14ac:dyDescent="0.25">
      <c r="A656" t="s">
        <v>9499</v>
      </c>
      <c r="B656" s="244" t="str" cm="1">
        <f t="array" ref="B656">IF(ROW() &lt; ROW(INDEX(initialConditions[experiment_ID],ROWS(initialConditions[experiment_ID]))), COUNTIF(INDEX(initialConditions[experiment_ID],1):initialConditions[[#This Row],[experiment_ID]],initialConditions[[#This Row],[experiment_ID]]), "")</f>
        <v/>
      </c>
      <c r="C656" s="126" t="s">
        <v>9557</v>
      </c>
      <c r="D656" s="13" t="s">
        <v>9211</v>
      </c>
      <c r="E656" s="13" t="s">
        <v>8619</v>
      </c>
      <c r="F656" s="13"/>
      <c r="G656" s="13" t="s">
        <v>2502</v>
      </c>
      <c r="H656" s="13" t="s">
        <v>9537</v>
      </c>
      <c r="I656" s="13"/>
      <c r="J656" s="13" t="s">
        <v>2502</v>
      </c>
      <c r="K656" s="13"/>
      <c r="L656" s="13"/>
      <c r="M656" s="13"/>
      <c r="N656" s="13"/>
      <c r="O656" s="13" t="s">
        <v>9537</v>
      </c>
      <c r="P656" s="13"/>
      <c r="Q656" s="13"/>
    </row>
    <row r="657" spans="1:17" x14ac:dyDescent="0.25">
      <c r="A657" t="s">
        <v>9499</v>
      </c>
      <c r="B657" s="244" t="str" cm="1">
        <f t="array" ref="B657">IF(ROW() &lt; ROW(INDEX(initialConditions[experiment_ID],ROWS(initialConditions[experiment_ID]))), COUNTIF(INDEX(initialConditions[experiment_ID],1):initialConditions[[#This Row],[experiment_ID]],initialConditions[[#This Row],[experiment_ID]]), "")</f>
        <v/>
      </c>
      <c r="C657" s="126" t="s">
        <v>9558</v>
      </c>
      <c r="D657" s="13" t="s">
        <v>9209</v>
      </c>
      <c r="E657" s="13" t="s">
        <v>8619</v>
      </c>
      <c r="F657" s="13"/>
      <c r="G657" s="13" t="s">
        <v>2502</v>
      </c>
      <c r="H657" s="13" t="s">
        <v>9538</v>
      </c>
      <c r="I657" s="13"/>
      <c r="J657" s="13" t="s">
        <v>2502</v>
      </c>
      <c r="K657" s="13"/>
      <c r="L657" s="13"/>
      <c r="M657" s="13"/>
      <c r="N657" s="13"/>
      <c r="O657" s="13" t="s">
        <v>9542</v>
      </c>
      <c r="P657" s="13"/>
      <c r="Q657" s="13"/>
    </row>
    <row r="658" spans="1:17" x14ac:dyDescent="0.25">
      <c r="A658" t="s">
        <v>9499</v>
      </c>
      <c r="B658" s="244" t="str" cm="1">
        <f t="array" ref="B658">IF(ROW() &lt; ROW(INDEX(initialConditions[experiment_ID],ROWS(initialConditions[experiment_ID]))), COUNTIF(INDEX(initialConditions[experiment_ID],1):initialConditions[[#This Row],[experiment_ID]],initialConditions[[#This Row],[experiment_ID]]), "")</f>
        <v/>
      </c>
      <c r="C658" s="126" t="s">
        <v>9559</v>
      </c>
      <c r="D658" s="13" t="s">
        <v>9210</v>
      </c>
      <c r="E658" s="13" t="s">
        <v>8619</v>
      </c>
      <c r="F658" s="13"/>
      <c r="G658" s="13" t="s">
        <v>2502</v>
      </c>
      <c r="H658" s="13" t="s">
        <v>9538</v>
      </c>
      <c r="I658" s="13"/>
      <c r="J658" s="13" t="s">
        <v>2502</v>
      </c>
      <c r="K658" s="13"/>
      <c r="L658" s="13"/>
      <c r="M658" s="13"/>
      <c r="N658" s="13"/>
      <c r="O658" s="13" t="s">
        <v>9542</v>
      </c>
      <c r="P658" s="13"/>
      <c r="Q658" s="13"/>
    </row>
    <row r="659" spans="1:17" x14ac:dyDescent="0.25">
      <c r="A659" t="s">
        <v>9499</v>
      </c>
      <c r="B659" s="244" t="str" cm="1">
        <f t="array" ref="B659">IF(ROW() &lt; ROW(INDEX(initialConditions[experiment_ID],ROWS(initialConditions[experiment_ID]))), COUNTIF(INDEX(initialConditions[experiment_ID],1):initialConditions[[#This Row],[experiment_ID]],initialConditions[[#This Row],[experiment_ID]]), "")</f>
        <v/>
      </c>
      <c r="C659" s="126" t="s">
        <v>9560</v>
      </c>
      <c r="D659" s="13" t="s">
        <v>9211</v>
      </c>
      <c r="E659" s="13" t="s">
        <v>8619</v>
      </c>
      <c r="F659" s="13"/>
      <c r="G659" s="13" t="s">
        <v>2502</v>
      </c>
      <c r="H659" s="13" t="s">
        <v>9538</v>
      </c>
      <c r="I659" s="13"/>
      <c r="J659" s="13" t="s">
        <v>2502</v>
      </c>
      <c r="K659" s="13"/>
      <c r="L659" s="13"/>
      <c r="M659" s="13"/>
      <c r="N659" s="13"/>
      <c r="O659" s="13" t="s">
        <v>9542</v>
      </c>
      <c r="P659" s="13"/>
      <c r="Q659" s="13"/>
    </row>
    <row r="660" spans="1:17" x14ac:dyDescent="0.25">
      <c r="A660" t="s">
        <v>9500</v>
      </c>
      <c r="B660" s="244" t="str" cm="1">
        <f t="array" ref="B660">IF(ROW() &lt; ROW(INDEX(initialConditions[experiment_ID],ROWS(initialConditions[experiment_ID]))), COUNTIF(INDEX(initialConditions[experiment_ID],1):initialConditions[[#This Row],[experiment_ID]],initialConditions[[#This Row],[experiment_ID]]), "")</f>
        <v/>
      </c>
      <c r="C660" s="126" t="s">
        <v>9543</v>
      </c>
      <c r="D660" s="13" t="s">
        <v>9209</v>
      </c>
      <c r="E660" s="13" t="s">
        <v>2502</v>
      </c>
      <c r="F660" s="13"/>
      <c r="G660" s="13" t="s">
        <v>2502</v>
      </c>
      <c r="H660" s="13" t="s">
        <v>9533</v>
      </c>
      <c r="I660" s="13"/>
      <c r="J660" s="13" t="s">
        <v>2502</v>
      </c>
      <c r="K660" s="13"/>
      <c r="L660" s="13"/>
      <c r="M660" s="13"/>
      <c r="N660" s="13"/>
      <c r="O660" s="13" t="s">
        <v>9539</v>
      </c>
      <c r="P660" s="13"/>
      <c r="Q660" s="13"/>
    </row>
    <row r="661" spans="1:17" x14ac:dyDescent="0.25">
      <c r="A661" t="s">
        <v>9500</v>
      </c>
      <c r="B661" s="244" t="str" cm="1">
        <f t="array" ref="B661">IF(ROW() &lt; ROW(INDEX(initialConditions[experiment_ID],ROWS(initialConditions[experiment_ID]))), COUNTIF(INDEX(initialConditions[experiment_ID],1):initialConditions[[#This Row],[experiment_ID]],initialConditions[[#This Row],[experiment_ID]]), "")</f>
        <v/>
      </c>
      <c r="C661" s="126" t="s">
        <v>9544</v>
      </c>
      <c r="D661" s="13" t="s">
        <v>9210</v>
      </c>
      <c r="E661" s="13" t="s">
        <v>2502</v>
      </c>
      <c r="F661" s="13"/>
      <c r="G661" s="13" t="s">
        <v>2502</v>
      </c>
      <c r="H661" s="13" t="s">
        <v>9533</v>
      </c>
      <c r="I661" s="13"/>
      <c r="J661" s="13" t="s">
        <v>2502</v>
      </c>
      <c r="K661" s="13"/>
      <c r="L661" s="13"/>
      <c r="M661" s="13"/>
      <c r="N661" s="13"/>
      <c r="O661" s="13" t="s">
        <v>9539</v>
      </c>
      <c r="P661" s="13"/>
      <c r="Q661" s="13"/>
    </row>
    <row r="662" spans="1:17" x14ac:dyDescent="0.25">
      <c r="A662" t="s">
        <v>9500</v>
      </c>
      <c r="B662" s="244" t="str" cm="1">
        <f t="array" ref="B662">IF(ROW() &lt; ROW(INDEX(initialConditions[experiment_ID],ROWS(initialConditions[experiment_ID]))), COUNTIF(INDEX(initialConditions[experiment_ID],1):initialConditions[[#This Row],[experiment_ID]],initialConditions[[#This Row],[experiment_ID]]), "")</f>
        <v/>
      </c>
      <c r="C662" s="126" t="s">
        <v>9545</v>
      </c>
      <c r="D662" s="13" t="s">
        <v>9211</v>
      </c>
      <c r="E662" s="13" t="s">
        <v>2502</v>
      </c>
      <c r="F662" s="13"/>
      <c r="G662" s="13" t="s">
        <v>2502</v>
      </c>
      <c r="H662" s="13" t="s">
        <v>9533</v>
      </c>
      <c r="I662" s="13"/>
      <c r="J662" s="13" t="s">
        <v>2502</v>
      </c>
      <c r="K662" s="13"/>
      <c r="L662" s="13"/>
      <c r="M662" s="13"/>
      <c r="N662" s="13"/>
      <c r="O662" s="13" t="s">
        <v>9539</v>
      </c>
      <c r="P662" s="13"/>
      <c r="Q662" s="13"/>
    </row>
    <row r="663" spans="1:17" x14ac:dyDescent="0.25">
      <c r="A663" t="s">
        <v>9500</v>
      </c>
      <c r="B663" s="244" t="str" cm="1">
        <f t="array" ref="B663">IF(ROW() &lt; ROW(INDEX(initialConditions[experiment_ID],ROWS(initialConditions[experiment_ID]))), COUNTIF(INDEX(initialConditions[experiment_ID],1):initialConditions[[#This Row],[experiment_ID]],initialConditions[[#This Row],[experiment_ID]]), "")</f>
        <v/>
      </c>
      <c r="C663" s="126" t="s">
        <v>9546</v>
      </c>
      <c r="D663" s="13" t="s">
        <v>9209</v>
      </c>
      <c r="E663" s="13" t="s">
        <v>2502</v>
      </c>
      <c r="F663" s="13"/>
      <c r="G663" s="13" t="s">
        <v>2502</v>
      </c>
      <c r="H663" s="13" t="s">
        <v>9534</v>
      </c>
      <c r="I663" s="13"/>
      <c r="J663" s="13" t="s">
        <v>2502</v>
      </c>
      <c r="K663" s="13"/>
      <c r="L663" s="13"/>
      <c r="M663" s="13"/>
      <c r="N663" s="13"/>
      <c r="O663" s="13" t="s">
        <v>9534</v>
      </c>
      <c r="P663" s="13"/>
      <c r="Q663" s="13"/>
    </row>
    <row r="664" spans="1:17" x14ac:dyDescent="0.25">
      <c r="A664" t="s">
        <v>9500</v>
      </c>
      <c r="B664" s="244" t="str" cm="1">
        <f t="array" ref="B664">IF(ROW() &lt; ROW(INDEX(initialConditions[experiment_ID],ROWS(initialConditions[experiment_ID]))), COUNTIF(INDEX(initialConditions[experiment_ID],1):initialConditions[[#This Row],[experiment_ID]],initialConditions[[#This Row],[experiment_ID]]), "")</f>
        <v/>
      </c>
      <c r="C664" s="126" t="s">
        <v>9547</v>
      </c>
      <c r="D664" s="13" t="s">
        <v>9210</v>
      </c>
      <c r="E664" s="13" t="s">
        <v>2502</v>
      </c>
      <c r="F664" s="13"/>
      <c r="G664" s="13" t="s">
        <v>2502</v>
      </c>
      <c r="H664" s="13" t="s">
        <v>9534</v>
      </c>
      <c r="I664" s="13"/>
      <c r="J664" s="13" t="s">
        <v>2502</v>
      </c>
      <c r="K664" s="13"/>
      <c r="L664" s="13"/>
      <c r="M664" s="13"/>
      <c r="N664" s="13"/>
      <c r="O664" s="13" t="s">
        <v>9534</v>
      </c>
      <c r="P664" s="13"/>
      <c r="Q664" s="13"/>
    </row>
    <row r="665" spans="1:17" x14ac:dyDescent="0.25">
      <c r="A665" t="s">
        <v>9500</v>
      </c>
      <c r="B665" s="244" t="str" cm="1">
        <f t="array" ref="B665">IF(ROW() &lt; ROW(INDEX(initialConditions[experiment_ID],ROWS(initialConditions[experiment_ID]))), COUNTIF(INDEX(initialConditions[experiment_ID],1):initialConditions[[#This Row],[experiment_ID]],initialConditions[[#This Row],[experiment_ID]]), "")</f>
        <v/>
      </c>
      <c r="C665" s="126" t="s">
        <v>9548</v>
      </c>
      <c r="D665" s="13" t="s">
        <v>9211</v>
      </c>
      <c r="E665" s="13" t="s">
        <v>2502</v>
      </c>
      <c r="F665" s="13"/>
      <c r="G665" s="13" t="s">
        <v>2502</v>
      </c>
      <c r="H665" s="13" t="s">
        <v>9534</v>
      </c>
      <c r="I665" s="13"/>
      <c r="J665" s="13" t="s">
        <v>2502</v>
      </c>
      <c r="K665" s="13"/>
      <c r="L665" s="13"/>
      <c r="M665" s="13"/>
      <c r="N665" s="13"/>
      <c r="O665" s="13" t="s">
        <v>9534</v>
      </c>
      <c r="P665" s="13"/>
      <c r="Q665" s="13"/>
    </row>
    <row r="666" spans="1:17" x14ac:dyDescent="0.25">
      <c r="A666" t="s">
        <v>9500</v>
      </c>
      <c r="B666" s="244" t="str" cm="1">
        <f t="array" ref="B666">IF(ROW() &lt; ROW(INDEX(initialConditions[experiment_ID],ROWS(initialConditions[experiment_ID]))), COUNTIF(INDEX(initialConditions[experiment_ID],1):initialConditions[[#This Row],[experiment_ID]],initialConditions[[#This Row],[experiment_ID]]), "")</f>
        <v/>
      </c>
      <c r="C666" s="126" t="s">
        <v>9549</v>
      </c>
      <c r="D666" s="13" t="s">
        <v>9209</v>
      </c>
      <c r="E666" s="13" t="s">
        <v>2502</v>
      </c>
      <c r="F666" s="13"/>
      <c r="G666" s="13" t="s">
        <v>2502</v>
      </c>
      <c r="H666" s="13" t="s">
        <v>9535</v>
      </c>
      <c r="I666" s="13"/>
      <c r="J666" s="13" t="s">
        <v>2502</v>
      </c>
      <c r="K666" s="13"/>
      <c r="L666" s="13"/>
      <c r="M666" s="13"/>
      <c r="N666" s="13"/>
      <c r="O666" s="13" t="s">
        <v>9540</v>
      </c>
      <c r="P666" s="13"/>
      <c r="Q666" s="13"/>
    </row>
    <row r="667" spans="1:17" x14ac:dyDescent="0.25">
      <c r="A667" t="s">
        <v>9500</v>
      </c>
      <c r="B667" s="244" t="str" cm="1">
        <f t="array" ref="B667">IF(ROW() &lt; ROW(INDEX(initialConditions[experiment_ID],ROWS(initialConditions[experiment_ID]))), COUNTIF(INDEX(initialConditions[experiment_ID],1):initialConditions[[#This Row],[experiment_ID]],initialConditions[[#This Row],[experiment_ID]]), "")</f>
        <v/>
      </c>
      <c r="C667" s="126" t="s">
        <v>9550</v>
      </c>
      <c r="D667" s="13" t="s">
        <v>9210</v>
      </c>
      <c r="E667" s="13" t="s">
        <v>2502</v>
      </c>
      <c r="F667" s="13"/>
      <c r="G667" s="13" t="s">
        <v>2502</v>
      </c>
      <c r="H667" s="13" t="s">
        <v>9535</v>
      </c>
      <c r="I667" s="13"/>
      <c r="J667" s="13" t="s">
        <v>2502</v>
      </c>
      <c r="K667" s="13"/>
      <c r="L667" s="13"/>
      <c r="M667" s="13"/>
      <c r="N667" s="13"/>
      <c r="O667" s="13" t="s">
        <v>9540</v>
      </c>
      <c r="P667" s="13"/>
      <c r="Q667" s="13"/>
    </row>
    <row r="668" spans="1:17" x14ac:dyDescent="0.25">
      <c r="A668" t="s">
        <v>9500</v>
      </c>
      <c r="B668" s="244" t="str" cm="1">
        <f t="array" ref="B668">IF(ROW() &lt; ROW(INDEX(initialConditions[experiment_ID],ROWS(initialConditions[experiment_ID]))), COUNTIF(INDEX(initialConditions[experiment_ID],1):initialConditions[[#This Row],[experiment_ID]],initialConditions[[#This Row],[experiment_ID]]), "")</f>
        <v/>
      </c>
      <c r="C668" s="126" t="s">
        <v>9551</v>
      </c>
      <c r="D668" s="13" t="s">
        <v>9211</v>
      </c>
      <c r="E668" s="13" t="s">
        <v>2502</v>
      </c>
      <c r="F668" s="13"/>
      <c r="G668" s="13" t="s">
        <v>2502</v>
      </c>
      <c r="H668" s="13" t="s">
        <v>9535</v>
      </c>
      <c r="I668" s="13"/>
      <c r="J668" s="13" t="s">
        <v>2502</v>
      </c>
      <c r="K668" s="13"/>
      <c r="L668" s="13"/>
      <c r="M668" s="13"/>
      <c r="N668" s="13"/>
      <c r="O668" s="13" t="s">
        <v>9540</v>
      </c>
      <c r="P668" s="13"/>
      <c r="Q668" s="13"/>
    </row>
    <row r="669" spans="1:17" x14ac:dyDescent="0.25">
      <c r="A669" t="s">
        <v>9500</v>
      </c>
      <c r="B669" s="244" t="str" cm="1">
        <f t="array" ref="B669">IF(ROW() &lt; ROW(INDEX(initialConditions[experiment_ID],ROWS(initialConditions[experiment_ID]))), COUNTIF(INDEX(initialConditions[experiment_ID],1):initialConditions[[#This Row],[experiment_ID]],initialConditions[[#This Row],[experiment_ID]]), "")</f>
        <v/>
      </c>
      <c r="C669" s="126" t="s">
        <v>9552</v>
      </c>
      <c r="D669" s="13" t="s">
        <v>9209</v>
      </c>
      <c r="E669" s="13" t="s">
        <v>8619</v>
      </c>
      <c r="F669" s="13"/>
      <c r="G669" s="13" t="s">
        <v>2502</v>
      </c>
      <c r="H669" s="13" t="s">
        <v>9536</v>
      </c>
      <c r="I669" s="13"/>
      <c r="J669" s="13" t="s">
        <v>2502</v>
      </c>
      <c r="K669" s="13"/>
      <c r="L669" s="13"/>
      <c r="M669" s="13"/>
      <c r="N669" s="13"/>
      <c r="O669" s="13" t="s">
        <v>9541</v>
      </c>
      <c r="P669" s="13"/>
      <c r="Q669" s="13"/>
    </row>
    <row r="670" spans="1:17" x14ac:dyDescent="0.25">
      <c r="A670" t="s">
        <v>9500</v>
      </c>
      <c r="B670" s="244" t="str" cm="1">
        <f t="array" ref="B670">IF(ROW() &lt; ROW(INDEX(initialConditions[experiment_ID],ROWS(initialConditions[experiment_ID]))), COUNTIF(INDEX(initialConditions[experiment_ID],1):initialConditions[[#This Row],[experiment_ID]],initialConditions[[#This Row],[experiment_ID]]), "")</f>
        <v/>
      </c>
      <c r="C670" s="126" t="s">
        <v>9553</v>
      </c>
      <c r="D670" s="13" t="s">
        <v>9210</v>
      </c>
      <c r="E670" s="13" t="s">
        <v>8619</v>
      </c>
      <c r="F670" s="13"/>
      <c r="G670" s="13" t="s">
        <v>2502</v>
      </c>
      <c r="H670" s="13" t="s">
        <v>9536</v>
      </c>
      <c r="I670" s="13"/>
      <c r="J670" s="13" t="s">
        <v>2502</v>
      </c>
      <c r="K670" s="13"/>
      <c r="L670" s="13"/>
      <c r="M670" s="13"/>
      <c r="N670" s="13"/>
      <c r="O670" s="13" t="s">
        <v>9541</v>
      </c>
      <c r="P670" s="13"/>
      <c r="Q670" s="13"/>
    </row>
    <row r="671" spans="1:17" x14ac:dyDescent="0.25">
      <c r="A671" t="s">
        <v>9500</v>
      </c>
      <c r="B671" s="244" t="str" cm="1">
        <f t="array" ref="B671">IF(ROW() &lt; ROW(INDEX(initialConditions[experiment_ID],ROWS(initialConditions[experiment_ID]))), COUNTIF(INDEX(initialConditions[experiment_ID],1):initialConditions[[#This Row],[experiment_ID]],initialConditions[[#This Row],[experiment_ID]]), "")</f>
        <v/>
      </c>
      <c r="C671" s="126" t="s">
        <v>9554</v>
      </c>
      <c r="D671" s="13" t="s">
        <v>9211</v>
      </c>
      <c r="E671" s="13" t="s">
        <v>8619</v>
      </c>
      <c r="F671" s="13"/>
      <c r="G671" s="13" t="s">
        <v>2502</v>
      </c>
      <c r="H671" s="13" t="s">
        <v>9536</v>
      </c>
      <c r="I671" s="13"/>
      <c r="J671" s="13" t="s">
        <v>2502</v>
      </c>
      <c r="K671" s="13"/>
      <c r="L671" s="13"/>
      <c r="M671" s="13"/>
      <c r="N671" s="13"/>
      <c r="O671" s="13" t="s">
        <v>9541</v>
      </c>
      <c r="P671" s="13"/>
      <c r="Q671" s="13"/>
    </row>
    <row r="672" spans="1:17" x14ac:dyDescent="0.25">
      <c r="A672" t="s">
        <v>9500</v>
      </c>
      <c r="B672" s="244" t="str" cm="1">
        <f t="array" ref="B672">IF(ROW() &lt; ROW(INDEX(initialConditions[experiment_ID],ROWS(initialConditions[experiment_ID]))), COUNTIF(INDEX(initialConditions[experiment_ID],1):initialConditions[[#This Row],[experiment_ID]],initialConditions[[#This Row],[experiment_ID]]), "")</f>
        <v/>
      </c>
      <c r="C672" s="126" t="s">
        <v>9555</v>
      </c>
      <c r="D672" s="13" t="s">
        <v>9209</v>
      </c>
      <c r="E672" s="13" t="s">
        <v>8619</v>
      </c>
      <c r="F672" s="13"/>
      <c r="G672" s="13" t="s">
        <v>2502</v>
      </c>
      <c r="H672" s="13" t="s">
        <v>9537</v>
      </c>
      <c r="I672" s="13"/>
      <c r="J672" s="13" t="s">
        <v>2502</v>
      </c>
      <c r="K672" s="13"/>
      <c r="L672" s="13"/>
      <c r="M672" s="13"/>
      <c r="N672" s="13"/>
      <c r="O672" s="13" t="s">
        <v>9537</v>
      </c>
      <c r="P672" s="13"/>
      <c r="Q672" s="13"/>
    </row>
    <row r="673" spans="1:17" x14ac:dyDescent="0.25">
      <c r="A673" t="s">
        <v>9500</v>
      </c>
      <c r="B673" s="244" t="str" cm="1">
        <f t="array" ref="B673">IF(ROW() &lt; ROW(INDEX(initialConditions[experiment_ID],ROWS(initialConditions[experiment_ID]))), COUNTIF(INDEX(initialConditions[experiment_ID],1):initialConditions[[#This Row],[experiment_ID]],initialConditions[[#This Row],[experiment_ID]]), "")</f>
        <v/>
      </c>
      <c r="C673" s="126" t="s">
        <v>9556</v>
      </c>
      <c r="D673" s="13" t="s">
        <v>9210</v>
      </c>
      <c r="E673" s="13" t="s">
        <v>8619</v>
      </c>
      <c r="F673" s="13"/>
      <c r="G673" s="13" t="s">
        <v>2502</v>
      </c>
      <c r="H673" s="13" t="s">
        <v>9537</v>
      </c>
      <c r="I673" s="13"/>
      <c r="J673" s="13" t="s">
        <v>2502</v>
      </c>
      <c r="K673" s="13"/>
      <c r="L673" s="13"/>
      <c r="M673" s="13"/>
      <c r="N673" s="13"/>
      <c r="O673" s="13" t="s">
        <v>9537</v>
      </c>
      <c r="P673" s="13"/>
      <c r="Q673" s="13"/>
    </row>
    <row r="674" spans="1:17" x14ac:dyDescent="0.25">
      <c r="A674" t="s">
        <v>9500</v>
      </c>
      <c r="B674" s="244" t="str" cm="1">
        <f t="array" ref="B674">IF(ROW() &lt; ROW(INDEX(initialConditions[experiment_ID],ROWS(initialConditions[experiment_ID]))), COUNTIF(INDEX(initialConditions[experiment_ID],1):initialConditions[[#This Row],[experiment_ID]],initialConditions[[#This Row],[experiment_ID]]), "")</f>
        <v/>
      </c>
      <c r="C674" s="126" t="s">
        <v>9557</v>
      </c>
      <c r="D674" s="13" t="s">
        <v>9211</v>
      </c>
      <c r="E674" s="13" t="s">
        <v>8619</v>
      </c>
      <c r="F674" s="13"/>
      <c r="G674" s="13" t="s">
        <v>2502</v>
      </c>
      <c r="H674" s="13" t="s">
        <v>9537</v>
      </c>
      <c r="I674" s="13"/>
      <c r="J674" s="13" t="s">
        <v>2502</v>
      </c>
      <c r="K674" s="13"/>
      <c r="L674" s="13"/>
      <c r="M674" s="13"/>
      <c r="N674" s="13"/>
      <c r="O674" s="13" t="s">
        <v>9537</v>
      </c>
      <c r="P674" s="13"/>
      <c r="Q674" s="13"/>
    </row>
    <row r="675" spans="1:17" x14ac:dyDescent="0.25">
      <c r="A675" t="s">
        <v>9500</v>
      </c>
      <c r="B675" s="244" t="str" cm="1">
        <f t="array" ref="B675">IF(ROW() &lt; ROW(INDEX(initialConditions[experiment_ID],ROWS(initialConditions[experiment_ID]))), COUNTIF(INDEX(initialConditions[experiment_ID],1):initialConditions[[#This Row],[experiment_ID]],initialConditions[[#This Row],[experiment_ID]]), "")</f>
        <v/>
      </c>
      <c r="C675" s="126" t="s">
        <v>9558</v>
      </c>
      <c r="D675" s="13" t="s">
        <v>9209</v>
      </c>
      <c r="E675" s="13" t="s">
        <v>8619</v>
      </c>
      <c r="F675" s="13"/>
      <c r="G675" s="13" t="s">
        <v>2502</v>
      </c>
      <c r="H675" s="13" t="s">
        <v>9538</v>
      </c>
      <c r="I675" s="13"/>
      <c r="J675" s="13" t="s">
        <v>2502</v>
      </c>
      <c r="K675" s="13"/>
      <c r="L675" s="13"/>
      <c r="M675" s="13"/>
      <c r="N675" s="13"/>
      <c r="O675" s="13" t="s">
        <v>9542</v>
      </c>
      <c r="P675" s="13"/>
      <c r="Q675" s="13"/>
    </row>
    <row r="676" spans="1:17" x14ac:dyDescent="0.25">
      <c r="A676" t="s">
        <v>9500</v>
      </c>
      <c r="B676" s="244" t="str" cm="1">
        <f t="array" ref="B676">IF(ROW() &lt; ROW(INDEX(initialConditions[experiment_ID],ROWS(initialConditions[experiment_ID]))), COUNTIF(INDEX(initialConditions[experiment_ID],1):initialConditions[[#This Row],[experiment_ID]],initialConditions[[#This Row],[experiment_ID]]), "")</f>
        <v/>
      </c>
      <c r="C676" s="126" t="s">
        <v>9559</v>
      </c>
      <c r="D676" s="13" t="s">
        <v>9210</v>
      </c>
      <c r="E676" s="13" t="s">
        <v>8619</v>
      </c>
      <c r="F676" s="13"/>
      <c r="G676" s="13" t="s">
        <v>2502</v>
      </c>
      <c r="H676" s="13" t="s">
        <v>9538</v>
      </c>
      <c r="I676" s="13"/>
      <c r="J676" s="13" t="s">
        <v>2502</v>
      </c>
      <c r="K676" s="13"/>
      <c r="L676" s="13"/>
      <c r="M676" s="13"/>
      <c r="N676" s="13"/>
      <c r="O676" s="13" t="s">
        <v>9542</v>
      </c>
      <c r="P676" s="13"/>
      <c r="Q676" s="13"/>
    </row>
    <row r="677" spans="1:17" x14ac:dyDescent="0.25">
      <c r="A677" t="s">
        <v>9500</v>
      </c>
      <c r="B677" s="244" t="str" cm="1">
        <f t="array" ref="B677">IF(ROW() &lt; ROW(INDEX(initialConditions[experiment_ID],ROWS(initialConditions[experiment_ID]))), COUNTIF(INDEX(initialConditions[experiment_ID],1):initialConditions[[#This Row],[experiment_ID]],initialConditions[[#This Row],[experiment_ID]]), "")</f>
        <v/>
      </c>
      <c r="C677" s="126" t="s">
        <v>9560</v>
      </c>
      <c r="D677" s="13" t="s">
        <v>9211</v>
      </c>
      <c r="E677" s="13" t="s">
        <v>8619</v>
      </c>
      <c r="F677" s="13"/>
      <c r="G677" s="13" t="s">
        <v>2502</v>
      </c>
      <c r="H677" s="13" t="s">
        <v>9538</v>
      </c>
      <c r="I677" s="13"/>
      <c r="J677" s="13" t="s">
        <v>2502</v>
      </c>
      <c r="K677" s="13"/>
      <c r="L677" s="13"/>
      <c r="M677" s="13"/>
      <c r="N677" s="13"/>
      <c r="O677" s="13" t="s">
        <v>9542</v>
      </c>
      <c r="P677" s="13"/>
      <c r="Q677" s="13"/>
    </row>
    <row r="678" spans="1:17" x14ac:dyDescent="0.25">
      <c r="A678" t="s">
        <v>9501</v>
      </c>
      <c r="B678" s="244" t="str" cm="1">
        <f t="array" ref="B678">IF(ROW() &lt; ROW(INDEX(initialConditions[experiment_ID],ROWS(initialConditions[experiment_ID]))), COUNTIF(INDEX(initialConditions[experiment_ID],1):initialConditions[[#This Row],[experiment_ID]],initialConditions[[#This Row],[experiment_ID]]), "")</f>
        <v/>
      </c>
      <c r="C678" s="126" t="s">
        <v>9543</v>
      </c>
      <c r="D678" s="13" t="s">
        <v>9209</v>
      </c>
      <c r="E678" s="13" t="s">
        <v>2502</v>
      </c>
      <c r="F678" s="13"/>
      <c r="G678" s="13" t="s">
        <v>2502</v>
      </c>
      <c r="H678" s="13" t="s">
        <v>9533</v>
      </c>
      <c r="I678" s="13"/>
      <c r="J678" s="13" t="s">
        <v>2502</v>
      </c>
      <c r="K678" s="13"/>
      <c r="L678" s="13"/>
      <c r="M678" s="13"/>
      <c r="N678" s="13"/>
      <c r="O678" s="13" t="s">
        <v>9539</v>
      </c>
      <c r="P678" s="13"/>
      <c r="Q678" s="13"/>
    </row>
    <row r="679" spans="1:17" x14ac:dyDescent="0.25">
      <c r="A679" t="s">
        <v>9501</v>
      </c>
      <c r="B679" s="244" t="str" cm="1">
        <f t="array" ref="B679">IF(ROW() &lt; ROW(INDEX(initialConditions[experiment_ID],ROWS(initialConditions[experiment_ID]))), COUNTIF(INDEX(initialConditions[experiment_ID],1):initialConditions[[#This Row],[experiment_ID]],initialConditions[[#This Row],[experiment_ID]]), "")</f>
        <v/>
      </c>
      <c r="C679" s="126" t="s">
        <v>9544</v>
      </c>
      <c r="D679" s="13" t="s">
        <v>9210</v>
      </c>
      <c r="E679" s="13" t="s">
        <v>2502</v>
      </c>
      <c r="F679" s="13"/>
      <c r="G679" s="13" t="s">
        <v>2502</v>
      </c>
      <c r="H679" s="13" t="s">
        <v>9533</v>
      </c>
      <c r="I679" s="13"/>
      <c r="J679" s="13" t="s">
        <v>2502</v>
      </c>
      <c r="K679" s="13"/>
      <c r="L679" s="13"/>
      <c r="M679" s="13"/>
      <c r="N679" s="13"/>
      <c r="O679" s="13" t="s">
        <v>9539</v>
      </c>
      <c r="P679" s="13"/>
      <c r="Q679" s="13"/>
    </row>
    <row r="680" spans="1:17" x14ac:dyDescent="0.25">
      <c r="A680" t="s">
        <v>9501</v>
      </c>
      <c r="B680" s="244" t="str" cm="1">
        <f t="array" ref="B680">IF(ROW() &lt; ROW(INDEX(initialConditions[experiment_ID],ROWS(initialConditions[experiment_ID]))), COUNTIF(INDEX(initialConditions[experiment_ID],1):initialConditions[[#This Row],[experiment_ID]],initialConditions[[#This Row],[experiment_ID]]), "")</f>
        <v/>
      </c>
      <c r="C680" s="126" t="s">
        <v>9545</v>
      </c>
      <c r="D680" s="13" t="s">
        <v>9211</v>
      </c>
      <c r="E680" s="13" t="s">
        <v>2502</v>
      </c>
      <c r="F680" s="13"/>
      <c r="G680" s="13" t="s">
        <v>2502</v>
      </c>
      <c r="H680" s="13" t="s">
        <v>9533</v>
      </c>
      <c r="I680" s="13"/>
      <c r="J680" s="13" t="s">
        <v>2502</v>
      </c>
      <c r="K680" s="13"/>
      <c r="L680" s="13"/>
      <c r="M680" s="13"/>
      <c r="N680" s="13"/>
      <c r="O680" s="13" t="s">
        <v>9539</v>
      </c>
      <c r="P680" s="13"/>
      <c r="Q680" s="13"/>
    </row>
    <row r="681" spans="1:17" x14ac:dyDescent="0.25">
      <c r="A681" t="s">
        <v>9501</v>
      </c>
      <c r="B681" s="244" t="str" cm="1">
        <f t="array" ref="B681">IF(ROW() &lt; ROW(INDEX(initialConditions[experiment_ID],ROWS(initialConditions[experiment_ID]))), COUNTIF(INDEX(initialConditions[experiment_ID],1):initialConditions[[#This Row],[experiment_ID]],initialConditions[[#This Row],[experiment_ID]]), "")</f>
        <v/>
      </c>
      <c r="C681" s="126" t="s">
        <v>9546</v>
      </c>
      <c r="D681" s="13" t="s">
        <v>9209</v>
      </c>
      <c r="E681" s="13" t="s">
        <v>2502</v>
      </c>
      <c r="F681" s="13"/>
      <c r="G681" s="13" t="s">
        <v>2502</v>
      </c>
      <c r="H681" s="13" t="s">
        <v>9534</v>
      </c>
      <c r="I681" s="13"/>
      <c r="J681" s="13" t="s">
        <v>2502</v>
      </c>
      <c r="K681" s="13"/>
      <c r="L681" s="13"/>
      <c r="M681" s="13"/>
      <c r="N681" s="13"/>
      <c r="O681" s="13" t="s">
        <v>9534</v>
      </c>
      <c r="P681" s="13"/>
      <c r="Q681" s="13"/>
    </row>
    <row r="682" spans="1:17" x14ac:dyDescent="0.25">
      <c r="A682" t="s">
        <v>9501</v>
      </c>
      <c r="B682" s="244" t="str" cm="1">
        <f t="array" ref="B682">IF(ROW() &lt; ROW(INDEX(initialConditions[experiment_ID],ROWS(initialConditions[experiment_ID]))), COUNTIF(INDEX(initialConditions[experiment_ID],1):initialConditions[[#This Row],[experiment_ID]],initialConditions[[#This Row],[experiment_ID]]), "")</f>
        <v/>
      </c>
      <c r="C682" s="126" t="s">
        <v>9547</v>
      </c>
      <c r="D682" s="13" t="s">
        <v>9210</v>
      </c>
      <c r="E682" s="13" t="s">
        <v>2502</v>
      </c>
      <c r="F682" s="13"/>
      <c r="G682" s="13" t="s">
        <v>2502</v>
      </c>
      <c r="H682" s="13" t="s">
        <v>9534</v>
      </c>
      <c r="I682" s="13"/>
      <c r="J682" s="13" t="s">
        <v>2502</v>
      </c>
      <c r="K682" s="13"/>
      <c r="L682" s="13"/>
      <c r="M682" s="13"/>
      <c r="N682" s="13"/>
      <c r="O682" s="13" t="s">
        <v>9534</v>
      </c>
      <c r="P682" s="13"/>
      <c r="Q682" s="13"/>
    </row>
    <row r="683" spans="1:17" x14ac:dyDescent="0.25">
      <c r="A683" t="s">
        <v>9501</v>
      </c>
      <c r="B683" s="244" t="str" cm="1">
        <f t="array" ref="B683">IF(ROW() &lt; ROW(INDEX(initialConditions[experiment_ID],ROWS(initialConditions[experiment_ID]))), COUNTIF(INDEX(initialConditions[experiment_ID],1):initialConditions[[#This Row],[experiment_ID]],initialConditions[[#This Row],[experiment_ID]]), "")</f>
        <v/>
      </c>
      <c r="C683" s="126" t="s">
        <v>9548</v>
      </c>
      <c r="D683" s="13" t="s">
        <v>9211</v>
      </c>
      <c r="E683" s="13" t="s">
        <v>2502</v>
      </c>
      <c r="F683" s="13"/>
      <c r="G683" s="13" t="s">
        <v>2502</v>
      </c>
      <c r="H683" s="13" t="s">
        <v>9534</v>
      </c>
      <c r="I683" s="13"/>
      <c r="J683" s="13" t="s">
        <v>2502</v>
      </c>
      <c r="K683" s="13"/>
      <c r="L683" s="13"/>
      <c r="M683" s="13"/>
      <c r="N683" s="13"/>
      <c r="O683" s="13" t="s">
        <v>9534</v>
      </c>
      <c r="P683" s="13"/>
      <c r="Q683" s="13"/>
    </row>
    <row r="684" spans="1:17" x14ac:dyDescent="0.25">
      <c r="A684" t="s">
        <v>9501</v>
      </c>
      <c r="B684" s="244" t="str" cm="1">
        <f t="array" ref="B684">IF(ROW() &lt; ROW(INDEX(initialConditions[experiment_ID],ROWS(initialConditions[experiment_ID]))), COUNTIF(INDEX(initialConditions[experiment_ID],1):initialConditions[[#This Row],[experiment_ID]],initialConditions[[#This Row],[experiment_ID]]), "")</f>
        <v/>
      </c>
      <c r="C684" s="126" t="s">
        <v>9549</v>
      </c>
      <c r="D684" s="13" t="s">
        <v>9209</v>
      </c>
      <c r="E684" s="13" t="s">
        <v>2502</v>
      </c>
      <c r="F684" s="13"/>
      <c r="G684" s="13" t="s">
        <v>2502</v>
      </c>
      <c r="H684" s="13" t="s">
        <v>9535</v>
      </c>
      <c r="I684" s="13"/>
      <c r="J684" s="13" t="s">
        <v>2502</v>
      </c>
      <c r="K684" s="13"/>
      <c r="L684" s="13"/>
      <c r="M684" s="13"/>
      <c r="N684" s="13"/>
      <c r="O684" s="13" t="s">
        <v>9540</v>
      </c>
      <c r="P684" s="13"/>
      <c r="Q684" s="13"/>
    </row>
    <row r="685" spans="1:17" x14ac:dyDescent="0.25">
      <c r="A685" t="s">
        <v>9501</v>
      </c>
      <c r="B685" s="244" t="str" cm="1">
        <f t="array" ref="B685">IF(ROW() &lt; ROW(INDEX(initialConditions[experiment_ID],ROWS(initialConditions[experiment_ID]))), COUNTIF(INDEX(initialConditions[experiment_ID],1):initialConditions[[#This Row],[experiment_ID]],initialConditions[[#This Row],[experiment_ID]]), "")</f>
        <v/>
      </c>
      <c r="C685" s="126" t="s">
        <v>9550</v>
      </c>
      <c r="D685" s="13" t="s">
        <v>9210</v>
      </c>
      <c r="E685" s="13" t="s">
        <v>2502</v>
      </c>
      <c r="F685" s="13"/>
      <c r="G685" s="13" t="s">
        <v>2502</v>
      </c>
      <c r="H685" s="13" t="s">
        <v>9535</v>
      </c>
      <c r="I685" s="13"/>
      <c r="J685" s="13" t="s">
        <v>2502</v>
      </c>
      <c r="K685" s="13"/>
      <c r="L685" s="13"/>
      <c r="M685" s="13"/>
      <c r="N685" s="13"/>
      <c r="O685" s="13" t="s">
        <v>9540</v>
      </c>
      <c r="P685" s="13"/>
      <c r="Q685" s="13"/>
    </row>
    <row r="686" spans="1:17" x14ac:dyDescent="0.25">
      <c r="A686" t="s">
        <v>9501</v>
      </c>
      <c r="B686" s="244" t="str" cm="1">
        <f t="array" ref="B686">IF(ROW() &lt; ROW(INDEX(initialConditions[experiment_ID],ROWS(initialConditions[experiment_ID]))), COUNTIF(INDEX(initialConditions[experiment_ID],1):initialConditions[[#This Row],[experiment_ID]],initialConditions[[#This Row],[experiment_ID]]), "")</f>
        <v/>
      </c>
      <c r="C686" s="126" t="s">
        <v>9551</v>
      </c>
      <c r="D686" s="13" t="s">
        <v>9211</v>
      </c>
      <c r="E686" s="13" t="s">
        <v>2502</v>
      </c>
      <c r="F686" s="13"/>
      <c r="G686" s="13" t="s">
        <v>2502</v>
      </c>
      <c r="H686" s="13" t="s">
        <v>9535</v>
      </c>
      <c r="I686" s="13"/>
      <c r="J686" s="13" t="s">
        <v>2502</v>
      </c>
      <c r="K686" s="13"/>
      <c r="L686" s="13"/>
      <c r="M686" s="13"/>
      <c r="N686" s="13"/>
      <c r="O686" s="13" t="s">
        <v>9540</v>
      </c>
      <c r="P686" s="13"/>
      <c r="Q686" s="13"/>
    </row>
    <row r="687" spans="1:17" x14ac:dyDescent="0.25">
      <c r="A687" t="s">
        <v>9501</v>
      </c>
      <c r="B687" s="244" t="str" cm="1">
        <f t="array" ref="B687">IF(ROW() &lt; ROW(INDEX(initialConditions[experiment_ID],ROWS(initialConditions[experiment_ID]))), COUNTIF(INDEX(initialConditions[experiment_ID],1):initialConditions[[#This Row],[experiment_ID]],initialConditions[[#This Row],[experiment_ID]]), "")</f>
        <v/>
      </c>
      <c r="C687" s="126" t="s">
        <v>9552</v>
      </c>
      <c r="D687" s="13" t="s">
        <v>9209</v>
      </c>
      <c r="E687" s="13" t="s">
        <v>8619</v>
      </c>
      <c r="F687" s="13"/>
      <c r="G687" s="13" t="s">
        <v>2502</v>
      </c>
      <c r="H687" s="13" t="s">
        <v>9536</v>
      </c>
      <c r="I687" s="13"/>
      <c r="J687" s="13" t="s">
        <v>2502</v>
      </c>
      <c r="K687" s="13"/>
      <c r="L687" s="13"/>
      <c r="M687" s="13"/>
      <c r="N687" s="13"/>
      <c r="O687" s="13" t="s">
        <v>9541</v>
      </c>
      <c r="P687" s="13"/>
      <c r="Q687" s="13"/>
    </row>
    <row r="688" spans="1:17" x14ac:dyDescent="0.25">
      <c r="A688" t="s">
        <v>9501</v>
      </c>
      <c r="B688" s="244" t="str" cm="1">
        <f t="array" ref="B688">IF(ROW() &lt; ROW(INDEX(initialConditions[experiment_ID],ROWS(initialConditions[experiment_ID]))), COUNTIF(INDEX(initialConditions[experiment_ID],1):initialConditions[[#This Row],[experiment_ID]],initialConditions[[#This Row],[experiment_ID]]), "")</f>
        <v/>
      </c>
      <c r="C688" s="126" t="s">
        <v>9553</v>
      </c>
      <c r="D688" s="13" t="s">
        <v>9210</v>
      </c>
      <c r="E688" s="13" t="s">
        <v>8619</v>
      </c>
      <c r="F688" s="13"/>
      <c r="G688" s="13" t="s">
        <v>2502</v>
      </c>
      <c r="H688" s="13" t="s">
        <v>9536</v>
      </c>
      <c r="I688" s="13"/>
      <c r="J688" s="13" t="s">
        <v>2502</v>
      </c>
      <c r="K688" s="13"/>
      <c r="L688" s="13"/>
      <c r="M688" s="13"/>
      <c r="N688" s="13"/>
      <c r="O688" s="13" t="s">
        <v>9541</v>
      </c>
      <c r="P688" s="13"/>
      <c r="Q688" s="13"/>
    </row>
    <row r="689" spans="1:17" x14ac:dyDescent="0.25">
      <c r="A689" t="s">
        <v>9501</v>
      </c>
      <c r="B689" s="244" t="str" cm="1">
        <f t="array" ref="B689">IF(ROW() &lt; ROW(INDEX(initialConditions[experiment_ID],ROWS(initialConditions[experiment_ID]))), COUNTIF(INDEX(initialConditions[experiment_ID],1):initialConditions[[#This Row],[experiment_ID]],initialConditions[[#This Row],[experiment_ID]]), "")</f>
        <v/>
      </c>
      <c r="C689" s="126" t="s">
        <v>9554</v>
      </c>
      <c r="D689" s="13" t="s">
        <v>9211</v>
      </c>
      <c r="E689" s="13" t="s">
        <v>8619</v>
      </c>
      <c r="F689" s="13"/>
      <c r="G689" s="13" t="s">
        <v>2502</v>
      </c>
      <c r="H689" s="13" t="s">
        <v>9536</v>
      </c>
      <c r="I689" s="13"/>
      <c r="J689" s="13" t="s">
        <v>2502</v>
      </c>
      <c r="K689" s="13"/>
      <c r="L689" s="13"/>
      <c r="M689" s="13"/>
      <c r="N689" s="13"/>
      <c r="O689" s="13" t="s">
        <v>9541</v>
      </c>
      <c r="P689" s="13"/>
      <c r="Q689" s="13"/>
    </row>
    <row r="690" spans="1:17" x14ac:dyDescent="0.25">
      <c r="A690" t="s">
        <v>9501</v>
      </c>
      <c r="B690" s="244" t="str" cm="1">
        <f t="array" ref="B690">IF(ROW() &lt; ROW(INDEX(initialConditions[experiment_ID],ROWS(initialConditions[experiment_ID]))), COUNTIF(INDEX(initialConditions[experiment_ID],1):initialConditions[[#This Row],[experiment_ID]],initialConditions[[#This Row],[experiment_ID]]), "")</f>
        <v/>
      </c>
      <c r="C690" s="126" t="s">
        <v>9555</v>
      </c>
      <c r="D690" s="13" t="s">
        <v>9209</v>
      </c>
      <c r="E690" s="13" t="s">
        <v>8619</v>
      </c>
      <c r="F690" s="13"/>
      <c r="G690" s="13" t="s">
        <v>2502</v>
      </c>
      <c r="H690" s="13" t="s">
        <v>9537</v>
      </c>
      <c r="I690" s="13"/>
      <c r="J690" s="13" t="s">
        <v>2502</v>
      </c>
      <c r="K690" s="13"/>
      <c r="L690" s="13"/>
      <c r="M690" s="13"/>
      <c r="N690" s="13"/>
      <c r="O690" s="13" t="s">
        <v>9537</v>
      </c>
      <c r="P690" s="13"/>
      <c r="Q690" s="13"/>
    </row>
    <row r="691" spans="1:17" x14ac:dyDescent="0.25">
      <c r="A691" t="s">
        <v>9501</v>
      </c>
      <c r="B691" s="244" t="str" cm="1">
        <f t="array" ref="B691">IF(ROW() &lt; ROW(INDEX(initialConditions[experiment_ID],ROWS(initialConditions[experiment_ID]))), COUNTIF(INDEX(initialConditions[experiment_ID],1):initialConditions[[#This Row],[experiment_ID]],initialConditions[[#This Row],[experiment_ID]]), "")</f>
        <v/>
      </c>
      <c r="C691" s="126" t="s">
        <v>9556</v>
      </c>
      <c r="D691" s="13" t="s">
        <v>9210</v>
      </c>
      <c r="E691" s="13" t="s">
        <v>8619</v>
      </c>
      <c r="F691" s="13"/>
      <c r="G691" s="13" t="s">
        <v>2502</v>
      </c>
      <c r="H691" s="13" t="s">
        <v>9537</v>
      </c>
      <c r="I691" s="13"/>
      <c r="J691" s="13" t="s">
        <v>2502</v>
      </c>
      <c r="K691" s="13"/>
      <c r="L691" s="13"/>
      <c r="M691" s="13"/>
      <c r="N691" s="13"/>
      <c r="O691" s="13" t="s">
        <v>9537</v>
      </c>
      <c r="P691" s="13"/>
      <c r="Q691" s="13"/>
    </row>
    <row r="692" spans="1:17" x14ac:dyDescent="0.25">
      <c r="A692" t="s">
        <v>9501</v>
      </c>
      <c r="B692" s="244" t="str" cm="1">
        <f t="array" ref="B692">IF(ROW() &lt; ROW(INDEX(initialConditions[experiment_ID],ROWS(initialConditions[experiment_ID]))), COUNTIF(INDEX(initialConditions[experiment_ID],1):initialConditions[[#This Row],[experiment_ID]],initialConditions[[#This Row],[experiment_ID]]), "")</f>
        <v/>
      </c>
      <c r="C692" s="126" t="s">
        <v>9557</v>
      </c>
      <c r="D692" s="13" t="s">
        <v>9211</v>
      </c>
      <c r="E692" s="13" t="s">
        <v>8619</v>
      </c>
      <c r="F692" s="13"/>
      <c r="G692" s="13" t="s">
        <v>2502</v>
      </c>
      <c r="H692" s="13" t="s">
        <v>9537</v>
      </c>
      <c r="I692" s="13"/>
      <c r="J692" s="13" t="s">
        <v>2502</v>
      </c>
      <c r="K692" s="13"/>
      <c r="L692" s="13"/>
      <c r="M692" s="13"/>
      <c r="N692" s="13"/>
      <c r="O692" s="13" t="s">
        <v>9537</v>
      </c>
      <c r="P692" s="13"/>
      <c r="Q692" s="13"/>
    </row>
    <row r="693" spans="1:17" x14ac:dyDescent="0.25">
      <c r="A693" t="s">
        <v>9501</v>
      </c>
      <c r="B693" s="244" t="str" cm="1">
        <f t="array" ref="B693">IF(ROW() &lt; ROW(INDEX(initialConditions[experiment_ID],ROWS(initialConditions[experiment_ID]))), COUNTIF(INDEX(initialConditions[experiment_ID],1):initialConditions[[#This Row],[experiment_ID]],initialConditions[[#This Row],[experiment_ID]]), "")</f>
        <v/>
      </c>
      <c r="C693" s="126" t="s">
        <v>9558</v>
      </c>
      <c r="D693" s="13" t="s">
        <v>9209</v>
      </c>
      <c r="E693" s="13" t="s">
        <v>8619</v>
      </c>
      <c r="F693" s="13"/>
      <c r="G693" s="13" t="s">
        <v>2502</v>
      </c>
      <c r="H693" s="13" t="s">
        <v>9538</v>
      </c>
      <c r="I693" s="13"/>
      <c r="J693" s="13" t="s">
        <v>2502</v>
      </c>
      <c r="K693" s="13"/>
      <c r="L693" s="13"/>
      <c r="M693" s="13"/>
      <c r="N693" s="13"/>
      <c r="O693" s="13" t="s">
        <v>9542</v>
      </c>
      <c r="P693" s="13"/>
      <c r="Q693" s="13"/>
    </row>
    <row r="694" spans="1:17" x14ac:dyDescent="0.25">
      <c r="A694" t="s">
        <v>9501</v>
      </c>
      <c r="B694" s="244" t="str" cm="1">
        <f t="array" ref="B694">IF(ROW() &lt; ROW(INDEX(initialConditions[experiment_ID],ROWS(initialConditions[experiment_ID]))), COUNTIF(INDEX(initialConditions[experiment_ID],1):initialConditions[[#This Row],[experiment_ID]],initialConditions[[#This Row],[experiment_ID]]), "")</f>
        <v/>
      </c>
      <c r="C694" s="126" t="s">
        <v>9559</v>
      </c>
      <c r="D694" s="13" t="s">
        <v>9210</v>
      </c>
      <c r="E694" s="13" t="s">
        <v>8619</v>
      </c>
      <c r="F694" s="13"/>
      <c r="G694" s="13" t="s">
        <v>2502</v>
      </c>
      <c r="H694" s="13" t="s">
        <v>9538</v>
      </c>
      <c r="I694" s="13"/>
      <c r="J694" s="13" t="s">
        <v>2502</v>
      </c>
      <c r="K694" s="13"/>
      <c r="L694" s="13"/>
      <c r="M694" s="13"/>
      <c r="N694" s="13"/>
      <c r="O694" s="13" t="s">
        <v>9542</v>
      </c>
      <c r="P694" s="13"/>
      <c r="Q694" s="13"/>
    </row>
    <row r="695" spans="1:17" x14ac:dyDescent="0.25">
      <c r="A695" t="s">
        <v>9501</v>
      </c>
      <c r="B695" s="244" t="str" cm="1">
        <f t="array" ref="B695">IF(ROW() &lt; ROW(INDEX(initialConditions[experiment_ID],ROWS(initialConditions[experiment_ID]))), COUNTIF(INDEX(initialConditions[experiment_ID],1):initialConditions[[#This Row],[experiment_ID]],initialConditions[[#This Row],[experiment_ID]]), "")</f>
        <v/>
      </c>
      <c r="C695" s="126" t="s">
        <v>9560</v>
      </c>
      <c r="D695" s="13" t="s">
        <v>9211</v>
      </c>
      <c r="E695" s="13" t="s">
        <v>8619</v>
      </c>
      <c r="F695" s="13"/>
      <c r="G695" s="13" t="s">
        <v>2502</v>
      </c>
      <c r="H695" s="13" t="s">
        <v>9538</v>
      </c>
      <c r="I695" s="13"/>
      <c r="J695" s="13" t="s">
        <v>2502</v>
      </c>
      <c r="K695" s="13"/>
      <c r="L695" s="13"/>
      <c r="M695" s="13"/>
      <c r="N695" s="13"/>
      <c r="O695" s="13" t="s">
        <v>9542</v>
      </c>
      <c r="P695" s="13"/>
      <c r="Q695" s="13"/>
    </row>
    <row r="696" spans="1:17" x14ac:dyDescent="0.25">
      <c r="A696" t="s">
        <v>9502</v>
      </c>
      <c r="B696" s="244" t="str" cm="1">
        <f t="array" ref="B696">IF(ROW() &lt; ROW(INDEX(initialConditions[experiment_ID],ROWS(initialConditions[experiment_ID]))), COUNTIF(INDEX(initialConditions[experiment_ID],1):initialConditions[[#This Row],[experiment_ID]],initialConditions[[#This Row],[experiment_ID]]), "")</f>
        <v/>
      </c>
      <c r="C696" s="126" t="s">
        <v>9543</v>
      </c>
      <c r="D696" s="13" t="s">
        <v>9209</v>
      </c>
      <c r="E696" s="13" t="s">
        <v>2502</v>
      </c>
      <c r="F696" s="13"/>
      <c r="G696" s="13" t="s">
        <v>2502</v>
      </c>
      <c r="H696" s="13" t="s">
        <v>9533</v>
      </c>
      <c r="I696" s="13"/>
      <c r="J696" s="13" t="s">
        <v>2502</v>
      </c>
      <c r="K696" s="13"/>
      <c r="L696" s="13"/>
      <c r="M696" s="13"/>
      <c r="N696" s="13"/>
      <c r="O696" s="13" t="s">
        <v>9539</v>
      </c>
      <c r="P696" s="13"/>
      <c r="Q696" s="13"/>
    </row>
    <row r="697" spans="1:17" x14ac:dyDescent="0.25">
      <c r="A697" t="s">
        <v>9502</v>
      </c>
      <c r="B697" s="244" t="str" cm="1">
        <f t="array" ref="B697">IF(ROW() &lt; ROW(INDEX(initialConditions[experiment_ID],ROWS(initialConditions[experiment_ID]))), COUNTIF(INDEX(initialConditions[experiment_ID],1):initialConditions[[#This Row],[experiment_ID]],initialConditions[[#This Row],[experiment_ID]]), "")</f>
        <v/>
      </c>
      <c r="C697" s="126" t="s">
        <v>9544</v>
      </c>
      <c r="D697" s="13" t="s">
        <v>9210</v>
      </c>
      <c r="E697" s="13" t="s">
        <v>2502</v>
      </c>
      <c r="F697" s="13"/>
      <c r="G697" s="13" t="s">
        <v>2502</v>
      </c>
      <c r="H697" s="13" t="s">
        <v>9533</v>
      </c>
      <c r="I697" s="13"/>
      <c r="J697" s="13" t="s">
        <v>2502</v>
      </c>
      <c r="K697" s="13"/>
      <c r="L697" s="13"/>
      <c r="M697" s="13"/>
      <c r="N697" s="13"/>
      <c r="O697" s="13" t="s">
        <v>9539</v>
      </c>
      <c r="P697" s="13"/>
      <c r="Q697" s="13"/>
    </row>
    <row r="698" spans="1:17" x14ac:dyDescent="0.25">
      <c r="A698" t="s">
        <v>9502</v>
      </c>
      <c r="B698" s="244" t="str" cm="1">
        <f t="array" ref="B698">IF(ROW() &lt; ROW(INDEX(initialConditions[experiment_ID],ROWS(initialConditions[experiment_ID]))), COUNTIF(INDEX(initialConditions[experiment_ID],1):initialConditions[[#This Row],[experiment_ID]],initialConditions[[#This Row],[experiment_ID]]), "")</f>
        <v/>
      </c>
      <c r="C698" s="126" t="s">
        <v>9545</v>
      </c>
      <c r="D698" s="13" t="s">
        <v>9211</v>
      </c>
      <c r="E698" s="13" t="s">
        <v>2502</v>
      </c>
      <c r="F698" s="13"/>
      <c r="G698" s="13" t="s">
        <v>2502</v>
      </c>
      <c r="H698" s="13" t="s">
        <v>9533</v>
      </c>
      <c r="I698" s="13"/>
      <c r="J698" s="13" t="s">
        <v>2502</v>
      </c>
      <c r="K698" s="13"/>
      <c r="L698" s="13"/>
      <c r="M698" s="13"/>
      <c r="N698" s="13"/>
      <c r="O698" s="13" t="s">
        <v>9539</v>
      </c>
      <c r="P698" s="13"/>
      <c r="Q698" s="13"/>
    </row>
    <row r="699" spans="1:17" x14ac:dyDescent="0.25">
      <c r="A699" t="s">
        <v>9502</v>
      </c>
      <c r="B699" s="244" t="str" cm="1">
        <f t="array" ref="B699">IF(ROW() &lt; ROW(INDEX(initialConditions[experiment_ID],ROWS(initialConditions[experiment_ID]))), COUNTIF(INDEX(initialConditions[experiment_ID],1):initialConditions[[#This Row],[experiment_ID]],initialConditions[[#This Row],[experiment_ID]]), "")</f>
        <v/>
      </c>
      <c r="C699" s="126" t="s">
        <v>9546</v>
      </c>
      <c r="D699" s="13" t="s">
        <v>9209</v>
      </c>
      <c r="E699" s="13" t="s">
        <v>2502</v>
      </c>
      <c r="F699" s="13"/>
      <c r="G699" s="13" t="s">
        <v>2502</v>
      </c>
      <c r="H699" s="13" t="s">
        <v>9534</v>
      </c>
      <c r="I699" s="13"/>
      <c r="J699" s="13" t="s">
        <v>2502</v>
      </c>
      <c r="K699" s="13"/>
      <c r="L699" s="13"/>
      <c r="M699" s="13"/>
      <c r="N699" s="13"/>
      <c r="O699" s="13" t="s">
        <v>9534</v>
      </c>
      <c r="P699" s="13"/>
      <c r="Q699" s="13"/>
    </row>
    <row r="700" spans="1:17" x14ac:dyDescent="0.25">
      <c r="A700" t="s">
        <v>9502</v>
      </c>
      <c r="B700" s="244" t="str" cm="1">
        <f t="array" ref="B700">IF(ROW() &lt; ROW(INDEX(initialConditions[experiment_ID],ROWS(initialConditions[experiment_ID]))), COUNTIF(INDEX(initialConditions[experiment_ID],1):initialConditions[[#This Row],[experiment_ID]],initialConditions[[#This Row],[experiment_ID]]), "")</f>
        <v/>
      </c>
      <c r="C700" s="126" t="s">
        <v>9547</v>
      </c>
      <c r="D700" s="13" t="s">
        <v>9210</v>
      </c>
      <c r="E700" s="13" t="s">
        <v>2502</v>
      </c>
      <c r="F700" s="13"/>
      <c r="G700" s="13" t="s">
        <v>2502</v>
      </c>
      <c r="H700" s="13" t="s">
        <v>9534</v>
      </c>
      <c r="I700" s="13"/>
      <c r="J700" s="13" t="s">
        <v>2502</v>
      </c>
      <c r="K700" s="13"/>
      <c r="L700" s="13"/>
      <c r="M700" s="13"/>
      <c r="N700" s="13"/>
      <c r="O700" s="13" t="s">
        <v>9534</v>
      </c>
      <c r="P700" s="13"/>
      <c r="Q700" s="13"/>
    </row>
    <row r="701" spans="1:17" x14ac:dyDescent="0.25">
      <c r="A701" t="s">
        <v>9502</v>
      </c>
      <c r="B701" s="244" t="str" cm="1">
        <f t="array" ref="B701">IF(ROW() &lt; ROW(INDEX(initialConditions[experiment_ID],ROWS(initialConditions[experiment_ID]))), COUNTIF(INDEX(initialConditions[experiment_ID],1):initialConditions[[#This Row],[experiment_ID]],initialConditions[[#This Row],[experiment_ID]]), "")</f>
        <v/>
      </c>
      <c r="C701" s="126" t="s">
        <v>9548</v>
      </c>
      <c r="D701" s="13" t="s">
        <v>9211</v>
      </c>
      <c r="E701" s="13" t="s">
        <v>2502</v>
      </c>
      <c r="F701" s="13"/>
      <c r="G701" s="13" t="s">
        <v>2502</v>
      </c>
      <c r="H701" s="13" t="s">
        <v>9534</v>
      </c>
      <c r="I701" s="13"/>
      <c r="J701" s="13" t="s">
        <v>2502</v>
      </c>
      <c r="K701" s="13"/>
      <c r="L701" s="13"/>
      <c r="M701" s="13"/>
      <c r="N701" s="13"/>
      <c r="O701" s="13" t="s">
        <v>9534</v>
      </c>
      <c r="P701" s="13"/>
      <c r="Q701" s="13"/>
    </row>
    <row r="702" spans="1:17" x14ac:dyDescent="0.25">
      <c r="A702" t="s">
        <v>9502</v>
      </c>
      <c r="B702" s="244" t="str" cm="1">
        <f t="array" ref="B702">IF(ROW() &lt; ROW(INDEX(initialConditions[experiment_ID],ROWS(initialConditions[experiment_ID]))), COUNTIF(INDEX(initialConditions[experiment_ID],1):initialConditions[[#This Row],[experiment_ID]],initialConditions[[#This Row],[experiment_ID]]), "")</f>
        <v/>
      </c>
      <c r="C702" s="126" t="s">
        <v>9549</v>
      </c>
      <c r="D702" s="13" t="s">
        <v>9209</v>
      </c>
      <c r="E702" s="13" t="s">
        <v>2502</v>
      </c>
      <c r="F702" s="13"/>
      <c r="G702" s="13" t="s">
        <v>2502</v>
      </c>
      <c r="H702" s="13" t="s">
        <v>9535</v>
      </c>
      <c r="I702" s="13"/>
      <c r="J702" s="13" t="s">
        <v>2502</v>
      </c>
      <c r="K702" s="13"/>
      <c r="L702" s="13"/>
      <c r="M702" s="13"/>
      <c r="N702" s="13"/>
      <c r="O702" s="13" t="s">
        <v>9540</v>
      </c>
      <c r="P702" s="13"/>
      <c r="Q702" s="13"/>
    </row>
    <row r="703" spans="1:17" x14ac:dyDescent="0.25">
      <c r="A703" t="s">
        <v>9502</v>
      </c>
      <c r="B703" s="244" t="str" cm="1">
        <f t="array" ref="B703">IF(ROW() &lt; ROW(INDEX(initialConditions[experiment_ID],ROWS(initialConditions[experiment_ID]))), COUNTIF(INDEX(initialConditions[experiment_ID],1):initialConditions[[#This Row],[experiment_ID]],initialConditions[[#This Row],[experiment_ID]]), "")</f>
        <v/>
      </c>
      <c r="C703" s="126" t="s">
        <v>9550</v>
      </c>
      <c r="D703" s="13" t="s">
        <v>9210</v>
      </c>
      <c r="E703" s="13" t="s">
        <v>2502</v>
      </c>
      <c r="F703" s="13"/>
      <c r="G703" s="13" t="s">
        <v>2502</v>
      </c>
      <c r="H703" s="13" t="s">
        <v>9535</v>
      </c>
      <c r="I703" s="13"/>
      <c r="J703" s="13" t="s">
        <v>2502</v>
      </c>
      <c r="K703" s="13"/>
      <c r="L703" s="13"/>
      <c r="M703" s="13"/>
      <c r="N703" s="13"/>
      <c r="O703" s="13" t="s">
        <v>9540</v>
      </c>
      <c r="P703" s="13"/>
      <c r="Q703" s="13"/>
    </row>
    <row r="704" spans="1:17" x14ac:dyDescent="0.25">
      <c r="A704" t="s">
        <v>9502</v>
      </c>
      <c r="B704" s="244" t="str" cm="1">
        <f t="array" ref="B704">IF(ROW() &lt; ROW(INDEX(initialConditions[experiment_ID],ROWS(initialConditions[experiment_ID]))), COUNTIF(INDEX(initialConditions[experiment_ID],1):initialConditions[[#This Row],[experiment_ID]],initialConditions[[#This Row],[experiment_ID]]), "")</f>
        <v/>
      </c>
      <c r="C704" s="126" t="s">
        <v>9551</v>
      </c>
      <c r="D704" s="13" t="s">
        <v>9211</v>
      </c>
      <c r="E704" s="13" t="s">
        <v>2502</v>
      </c>
      <c r="F704" s="13"/>
      <c r="G704" s="13" t="s">
        <v>2502</v>
      </c>
      <c r="H704" s="13" t="s">
        <v>9535</v>
      </c>
      <c r="I704" s="13"/>
      <c r="J704" s="13" t="s">
        <v>2502</v>
      </c>
      <c r="K704" s="13"/>
      <c r="L704" s="13"/>
      <c r="M704" s="13"/>
      <c r="N704" s="13"/>
      <c r="O704" s="13" t="s">
        <v>9540</v>
      </c>
      <c r="P704" s="13"/>
      <c r="Q704" s="13"/>
    </row>
    <row r="705" spans="1:17" x14ac:dyDescent="0.25">
      <c r="A705" t="s">
        <v>9502</v>
      </c>
      <c r="B705" s="244" t="str" cm="1">
        <f t="array" ref="B705">IF(ROW() &lt; ROW(INDEX(initialConditions[experiment_ID],ROWS(initialConditions[experiment_ID]))), COUNTIF(INDEX(initialConditions[experiment_ID],1):initialConditions[[#This Row],[experiment_ID]],initialConditions[[#This Row],[experiment_ID]]), "")</f>
        <v/>
      </c>
      <c r="C705" s="126" t="s">
        <v>9552</v>
      </c>
      <c r="D705" s="13" t="s">
        <v>9209</v>
      </c>
      <c r="E705" s="13" t="s">
        <v>8619</v>
      </c>
      <c r="F705" s="13"/>
      <c r="G705" s="13" t="s">
        <v>2502</v>
      </c>
      <c r="H705" s="13" t="s">
        <v>9536</v>
      </c>
      <c r="I705" s="13"/>
      <c r="J705" s="13" t="s">
        <v>2502</v>
      </c>
      <c r="K705" s="13"/>
      <c r="L705" s="13"/>
      <c r="M705" s="13"/>
      <c r="N705" s="13"/>
      <c r="O705" s="13" t="s">
        <v>9541</v>
      </c>
      <c r="P705" s="13"/>
      <c r="Q705" s="13"/>
    </row>
    <row r="706" spans="1:17" x14ac:dyDescent="0.25">
      <c r="A706" t="s">
        <v>9502</v>
      </c>
      <c r="B706" s="244" t="str" cm="1">
        <f t="array" ref="B706">IF(ROW() &lt; ROW(INDEX(initialConditions[experiment_ID],ROWS(initialConditions[experiment_ID]))), COUNTIF(INDEX(initialConditions[experiment_ID],1):initialConditions[[#This Row],[experiment_ID]],initialConditions[[#This Row],[experiment_ID]]), "")</f>
        <v/>
      </c>
      <c r="C706" s="126" t="s">
        <v>9553</v>
      </c>
      <c r="D706" s="13" t="s">
        <v>9210</v>
      </c>
      <c r="E706" s="13" t="s">
        <v>8619</v>
      </c>
      <c r="F706" s="13"/>
      <c r="G706" s="13" t="s">
        <v>2502</v>
      </c>
      <c r="H706" s="13" t="s">
        <v>9536</v>
      </c>
      <c r="I706" s="13"/>
      <c r="J706" s="13" t="s">
        <v>2502</v>
      </c>
      <c r="K706" s="13"/>
      <c r="L706" s="13"/>
      <c r="M706" s="13"/>
      <c r="N706" s="13"/>
      <c r="O706" s="13" t="s">
        <v>9541</v>
      </c>
      <c r="P706" s="13"/>
      <c r="Q706" s="13"/>
    </row>
    <row r="707" spans="1:17" x14ac:dyDescent="0.25">
      <c r="A707" t="s">
        <v>9502</v>
      </c>
      <c r="B707" s="244" t="str" cm="1">
        <f t="array" ref="B707">IF(ROW() &lt; ROW(INDEX(initialConditions[experiment_ID],ROWS(initialConditions[experiment_ID]))), COUNTIF(INDEX(initialConditions[experiment_ID],1):initialConditions[[#This Row],[experiment_ID]],initialConditions[[#This Row],[experiment_ID]]), "")</f>
        <v/>
      </c>
      <c r="C707" s="126" t="s">
        <v>9554</v>
      </c>
      <c r="D707" s="13" t="s">
        <v>9211</v>
      </c>
      <c r="E707" s="13" t="s">
        <v>8619</v>
      </c>
      <c r="F707" s="13"/>
      <c r="G707" s="13" t="s">
        <v>2502</v>
      </c>
      <c r="H707" s="13" t="s">
        <v>9536</v>
      </c>
      <c r="I707" s="13"/>
      <c r="J707" s="13" t="s">
        <v>2502</v>
      </c>
      <c r="K707" s="13"/>
      <c r="L707" s="13"/>
      <c r="M707" s="13"/>
      <c r="N707" s="13"/>
      <c r="O707" s="13" t="s">
        <v>9541</v>
      </c>
      <c r="P707" s="13"/>
      <c r="Q707" s="13"/>
    </row>
    <row r="708" spans="1:17" x14ac:dyDescent="0.25">
      <c r="A708" t="s">
        <v>9502</v>
      </c>
      <c r="B708" s="244" t="str" cm="1">
        <f t="array" ref="B708">IF(ROW() &lt; ROW(INDEX(initialConditions[experiment_ID],ROWS(initialConditions[experiment_ID]))), COUNTIF(INDEX(initialConditions[experiment_ID],1):initialConditions[[#This Row],[experiment_ID]],initialConditions[[#This Row],[experiment_ID]]), "")</f>
        <v/>
      </c>
      <c r="C708" s="126" t="s">
        <v>9555</v>
      </c>
      <c r="D708" s="13" t="s">
        <v>9209</v>
      </c>
      <c r="E708" s="13" t="s">
        <v>8619</v>
      </c>
      <c r="F708" s="13"/>
      <c r="G708" s="13" t="s">
        <v>2502</v>
      </c>
      <c r="H708" s="13" t="s">
        <v>9537</v>
      </c>
      <c r="I708" s="13"/>
      <c r="J708" s="13" t="s">
        <v>2502</v>
      </c>
      <c r="K708" s="13"/>
      <c r="L708" s="13"/>
      <c r="M708" s="13"/>
      <c r="N708" s="13"/>
      <c r="O708" s="13" t="s">
        <v>9537</v>
      </c>
      <c r="P708" s="13"/>
      <c r="Q708" s="13"/>
    </row>
    <row r="709" spans="1:17" x14ac:dyDescent="0.25">
      <c r="A709" t="s">
        <v>9502</v>
      </c>
      <c r="B709" s="244" t="str" cm="1">
        <f t="array" ref="B709">IF(ROW() &lt; ROW(INDEX(initialConditions[experiment_ID],ROWS(initialConditions[experiment_ID]))), COUNTIF(INDEX(initialConditions[experiment_ID],1):initialConditions[[#This Row],[experiment_ID]],initialConditions[[#This Row],[experiment_ID]]), "")</f>
        <v/>
      </c>
      <c r="C709" s="126" t="s">
        <v>9556</v>
      </c>
      <c r="D709" s="13" t="s">
        <v>9210</v>
      </c>
      <c r="E709" s="13" t="s">
        <v>8619</v>
      </c>
      <c r="F709" s="13"/>
      <c r="G709" s="13" t="s">
        <v>2502</v>
      </c>
      <c r="H709" s="13" t="s">
        <v>9537</v>
      </c>
      <c r="I709" s="13"/>
      <c r="J709" s="13" t="s">
        <v>2502</v>
      </c>
      <c r="K709" s="13"/>
      <c r="L709" s="13"/>
      <c r="M709" s="13"/>
      <c r="N709" s="13"/>
      <c r="O709" s="13" t="s">
        <v>9537</v>
      </c>
      <c r="P709" s="13"/>
      <c r="Q709" s="13"/>
    </row>
    <row r="710" spans="1:17" x14ac:dyDescent="0.25">
      <c r="A710" t="s">
        <v>9502</v>
      </c>
      <c r="B710" s="244" t="str" cm="1">
        <f t="array" ref="B710">IF(ROW() &lt; ROW(INDEX(initialConditions[experiment_ID],ROWS(initialConditions[experiment_ID]))), COUNTIF(INDEX(initialConditions[experiment_ID],1):initialConditions[[#This Row],[experiment_ID]],initialConditions[[#This Row],[experiment_ID]]), "")</f>
        <v/>
      </c>
      <c r="C710" s="126" t="s">
        <v>9557</v>
      </c>
      <c r="D710" s="13" t="s">
        <v>9211</v>
      </c>
      <c r="E710" s="13" t="s">
        <v>8619</v>
      </c>
      <c r="F710" s="13"/>
      <c r="G710" s="13" t="s">
        <v>2502</v>
      </c>
      <c r="H710" s="13" t="s">
        <v>9537</v>
      </c>
      <c r="I710" s="13"/>
      <c r="J710" s="13" t="s">
        <v>2502</v>
      </c>
      <c r="K710" s="13"/>
      <c r="L710" s="13"/>
      <c r="M710" s="13"/>
      <c r="N710" s="13"/>
      <c r="O710" s="13" t="s">
        <v>9537</v>
      </c>
      <c r="P710" s="13"/>
      <c r="Q710" s="13"/>
    </row>
    <row r="711" spans="1:17" x14ac:dyDescent="0.25">
      <c r="A711" t="s">
        <v>9502</v>
      </c>
      <c r="B711" s="244" t="str" cm="1">
        <f t="array" ref="B711">IF(ROW() &lt; ROW(INDEX(initialConditions[experiment_ID],ROWS(initialConditions[experiment_ID]))), COUNTIF(INDEX(initialConditions[experiment_ID],1):initialConditions[[#This Row],[experiment_ID]],initialConditions[[#This Row],[experiment_ID]]), "")</f>
        <v/>
      </c>
      <c r="C711" s="126" t="s">
        <v>9558</v>
      </c>
      <c r="D711" s="13" t="s">
        <v>9209</v>
      </c>
      <c r="E711" s="13" t="s">
        <v>8619</v>
      </c>
      <c r="F711" s="13"/>
      <c r="G711" s="13" t="s">
        <v>2502</v>
      </c>
      <c r="H711" s="13" t="s">
        <v>9538</v>
      </c>
      <c r="I711" s="13"/>
      <c r="J711" s="13" t="s">
        <v>2502</v>
      </c>
      <c r="K711" s="13"/>
      <c r="L711" s="13"/>
      <c r="M711" s="13"/>
      <c r="N711" s="13"/>
      <c r="O711" s="13" t="s">
        <v>9542</v>
      </c>
      <c r="P711" s="13"/>
      <c r="Q711" s="13"/>
    </row>
    <row r="712" spans="1:17" x14ac:dyDescent="0.25">
      <c r="A712" t="s">
        <v>9502</v>
      </c>
      <c r="B712" s="244" t="str" cm="1">
        <f t="array" ref="B712">IF(ROW() &lt; ROW(INDEX(initialConditions[experiment_ID],ROWS(initialConditions[experiment_ID]))), COUNTIF(INDEX(initialConditions[experiment_ID],1):initialConditions[[#This Row],[experiment_ID]],initialConditions[[#This Row],[experiment_ID]]), "")</f>
        <v/>
      </c>
      <c r="C712" s="126" t="s">
        <v>9559</v>
      </c>
      <c r="D712" s="13" t="s">
        <v>9210</v>
      </c>
      <c r="E712" s="13" t="s">
        <v>8619</v>
      </c>
      <c r="F712" s="13"/>
      <c r="G712" s="13" t="s">
        <v>2502</v>
      </c>
      <c r="H712" s="13" t="s">
        <v>9538</v>
      </c>
      <c r="I712" s="13"/>
      <c r="J712" s="13" t="s">
        <v>2502</v>
      </c>
      <c r="K712" s="13"/>
      <c r="L712" s="13"/>
      <c r="M712" s="13"/>
      <c r="N712" s="13"/>
      <c r="O712" s="13" t="s">
        <v>9542</v>
      </c>
      <c r="P712" s="13"/>
      <c r="Q712" s="13"/>
    </row>
    <row r="713" spans="1:17" x14ac:dyDescent="0.25">
      <c r="A713" t="s">
        <v>9502</v>
      </c>
      <c r="B713" s="244" t="str" cm="1">
        <f t="array" ref="B713">IF(ROW() &lt; ROW(INDEX(initialConditions[experiment_ID],ROWS(initialConditions[experiment_ID]))), COUNTIF(INDEX(initialConditions[experiment_ID],1):initialConditions[[#This Row],[experiment_ID]],initialConditions[[#This Row],[experiment_ID]]), "")</f>
        <v/>
      </c>
      <c r="C713" s="126" t="s">
        <v>9560</v>
      </c>
      <c r="D713" s="13" t="s">
        <v>9211</v>
      </c>
      <c r="E713" s="13" t="s">
        <v>8619</v>
      </c>
      <c r="F713" s="13"/>
      <c r="G713" s="13" t="s">
        <v>2502</v>
      </c>
      <c r="H713" s="13" t="s">
        <v>9538</v>
      </c>
      <c r="I713" s="13"/>
      <c r="J713" s="13" t="s">
        <v>2502</v>
      </c>
      <c r="K713" s="13"/>
      <c r="L713" s="13"/>
      <c r="M713" s="13"/>
      <c r="N713" s="13"/>
      <c r="O713" s="13" t="s">
        <v>9542</v>
      </c>
      <c r="P713" s="13"/>
      <c r="Q713" s="13"/>
    </row>
    <row r="714" spans="1:17" x14ac:dyDescent="0.25">
      <c r="A714" t="s">
        <v>9503</v>
      </c>
      <c r="B714" s="244" t="str" cm="1">
        <f t="array" ref="B714">IF(ROW() &lt; ROW(INDEX(initialConditions[experiment_ID],ROWS(initialConditions[experiment_ID]))), COUNTIF(INDEX(initialConditions[experiment_ID],1):initialConditions[[#This Row],[experiment_ID]],initialConditions[[#This Row],[experiment_ID]]), "")</f>
        <v/>
      </c>
      <c r="C714" s="126" t="s">
        <v>9543</v>
      </c>
      <c r="D714" s="13" t="s">
        <v>9209</v>
      </c>
      <c r="E714" s="13" t="s">
        <v>2502</v>
      </c>
      <c r="F714" s="13"/>
      <c r="G714" s="13" t="s">
        <v>2502</v>
      </c>
      <c r="H714" s="13" t="s">
        <v>9533</v>
      </c>
      <c r="I714" s="13"/>
      <c r="J714" s="13" t="s">
        <v>2502</v>
      </c>
      <c r="K714" s="13"/>
      <c r="L714" s="13"/>
      <c r="M714" s="13"/>
      <c r="N714" s="13"/>
      <c r="O714" s="13" t="s">
        <v>9539</v>
      </c>
      <c r="P714" s="13"/>
      <c r="Q714" s="13"/>
    </row>
    <row r="715" spans="1:17" x14ac:dyDescent="0.25">
      <c r="A715" t="s">
        <v>9503</v>
      </c>
      <c r="B715" s="244" t="str" cm="1">
        <f t="array" ref="B715">IF(ROW() &lt; ROW(INDEX(initialConditions[experiment_ID],ROWS(initialConditions[experiment_ID]))), COUNTIF(INDEX(initialConditions[experiment_ID],1):initialConditions[[#This Row],[experiment_ID]],initialConditions[[#This Row],[experiment_ID]]), "")</f>
        <v/>
      </c>
      <c r="C715" s="126" t="s">
        <v>9544</v>
      </c>
      <c r="D715" s="13" t="s">
        <v>9210</v>
      </c>
      <c r="E715" s="13" t="s">
        <v>2502</v>
      </c>
      <c r="F715" s="13"/>
      <c r="G715" s="13" t="s">
        <v>2502</v>
      </c>
      <c r="H715" s="13" t="s">
        <v>9533</v>
      </c>
      <c r="I715" s="13"/>
      <c r="J715" s="13" t="s">
        <v>2502</v>
      </c>
      <c r="K715" s="13"/>
      <c r="L715" s="13"/>
      <c r="M715" s="13"/>
      <c r="N715" s="13"/>
      <c r="O715" s="13" t="s">
        <v>9539</v>
      </c>
      <c r="P715" s="13"/>
      <c r="Q715" s="13"/>
    </row>
    <row r="716" spans="1:17" x14ac:dyDescent="0.25">
      <c r="A716" t="s">
        <v>9503</v>
      </c>
      <c r="B716" s="244" t="str" cm="1">
        <f t="array" ref="B716">IF(ROW() &lt; ROW(INDEX(initialConditions[experiment_ID],ROWS(initialConditions[experiment_ID]))), COUNTIF(INDEX(initialConditions[experiment_ID],1):initialConditions[[#This Row],[experiment_ID]],initialConditions[[#This Row],[experiment_ID]]), "")</f>
        <v/>
      </c>
      <c r="C716" s="126" t="s">
        <v>9545</v>
      </c>
      <c r="D716" s="13" t="s">
        <v>9211</v>
      </c>
      <c r="E716" s="13" t="s">
        <v>2502</v>
      </c>
      <c r="F716" s="13"/>
      <c r="G716" s="13" t="s">
        <v>2502</v>
      </c>
      <c r="H716" s="13" t="s">
        <v>9533</v>
      </c>
      <c r="I716" s="13"/>
      <c r="J716" s="13" t="s">
        <v>2502</v>
      </c>
      <c r="K716" s="13"/>
      <c r="L716" s="13"/>
      <c r="M716" s="13"/>
      <c r="N716" s="13"/>
      <c r="O716" s="13" t="s">
        <v>9539</v>
      </c>
      <c r="P716" s="13"/>
      <c r="Q716" s="13"/>
    </row>
    <row r="717" spans="1:17" x14ac:dyDescent="0.25">
      <c r="A717" t="s">
        <v>9503</v>
      </c>
      <c r="B717" s="244" t="str" cm="1">
        <f t="array" ref="B717">IF(ROW() &lt; ROW(INDEX(initialConditions[experiment_ID],ROWS(initialConditions[experiment_ID]))), COUNTIF(INDEX(initialConditions[experiment_ID],1):initialConditions[[#This Row],[experiment_ID]],initialConditions[[#This Row],[experiment_ID]]), "")</f>
        <v/>
      </c>
      <c r="C717" s="126" t="s">
        <v>9546</v>
      </c>
      <c r="D717" s="13" t="s">
        <v>9209</v>
      </c>
      <c r="E717" s="13" t="s">
        <v>2502</v>
      </c>
      <c r="F717" s="13"/>
      <c r="G717" s="13" t="s">
        <v>2502</v>
      </c>
      <c r="H717" s="13" t="s">
        <v>9534</v>
      </c>
      <c r="I717" s="13"/>
      <c r="J717" s="13" t="s">
        <v>2502</v>
      </c>
      <c r="K717" s="13"/>
      <c r="L717" s="13"/>
      <c r="M717" s="13"/>
      <c r="N717" s="13"/>
      <c r="O717" s="13" t="s">
        <v>9534</v>
      </c>
      <c r="P717" s="13"/>
      <c r="Q717" s="13"/>
    </row>
    <row r="718" spans="1:17" x14ac:dyDescent="0.25">
      <c r="A718" t="s">
        <v>9503</v>
      </c>
      <c r="B718" s="244" t="str" cm="1">
        <f t="array" ref="B718">IF(ROW() &lt; ROW(INDEX(initialConditions[experiment_ID],ROWS(initialConditions[experiment_ID]))), COUNTIF(INDEX(initialConditions[experiment_ID],1):initialConditions[[#This Row],[experiment_ID]],initialConditions[[#This Row],[experiment_ID]]), "")</f>
        <v/>
      </c>
      <c r="C718" s="126" t="s">
        <v>9547</v>
      </c>
      <c r="D718" s="13" t="s">
        <v>9210</v>
      </c>
      <c r="E718" s="13" t="s">
        <v>2502</v>
      </c>
      <c r="F718" s="13"/>
      <c r="G718" s="13" t="s">
        <v>2502</v>
      </c>
      <c r="H718" s="13" t="s">
        <v>9534</v>
      </c>
      <c r="I718" s="13"/>
      <c r="J718" s="13" t="s">
        <v>2502</v>
      </c>
      <c r="K718" s="13"/>
      <c r="L718" s="13"/>
      <c r="M718" s="13"/>
      <c r="N718" s="13"/>
      <c r="O718" s="13" t="s">
        <v>9534</v>
      </c>
      <c r="P718" s="13"/>
      <c r="Q718" s="13"/>
    </row>
    <row r="719" spans="1:17" x14ac:dyDescent="0.25">
      <c r="A719" t="s">
        <v>9503</v>
      </c>
      <c r="B719" s="244" t="str" cm="1">
        <f t="array" ref="B719">IF(ROW() &lt; ROW(INDEX(initialConditions[experiment_ID],ROWS(initialConditions[experiment_ID]))), COUNTIF(INDEX(initialConditions[experiment_ID],1):initialConditions[[#This Row],[experiment_ID]],initialConditions[[#This Row],[experiment_ID]]), "")</f>
        <v/>
      </c>
      <c r="C719" s="126" t="s">
        <v>9548</v>
      </c>
      <c r="D719" s="13" t="s">
        <v>9211</v>
      </c>
      <c r="E719" s="13" t="s">
        <v>2502</v>
      </c>
      <c r="F719" s="13"/>
      <c r="G719" s="13" t="s">
        <v>2502</v>
      </c>
      <c r="H719" s="13" t="s">
        <v>9534</v>
      </c>
      <c r="I719" s="13"/>
      <c r="J719" s="13" t="s">
        <v>2502</v>
      </c>
      <c r="K719" s="13"/>
      <c r="L719" s="13"/>
      <c r="M719" s="13"/>
      <c r="N719" s="13"/>
      <c r="O719" s="13" t="s">
        <v>9534</v>
      </c>
      <c r="P719" s="13"/>
      <c r="Q719" s="13"/>
    </row>
    <row r="720" spans="1:17" x14ac:dyDescent="0.25">
      <c r="A720" t="s">
        <v>9503</v>
      </c>
      <c r="B720" s="244" t="str" cm="1">
        <f t="array" ref="B720">IF(ROW() &lt; ROW(INDEX(initialConditions[experiment_ID],ROWS(initialConditions[experiment_ID]))), COUNTIF(INDEX(initialConditions[experiment_ID],1):initialConditions[[#This Row],[experiment_ID]],initialConditions[[#This Row],[experiment_ID]]), "")</f>
        <v/>
      </c>
      <c r="C720" s="126" t="s">
        <v>9549</v>
      </c>
      <c r="D720" s="13" t="s">
        <v>9209</v>
      </c>
      <c r="E720" s="13" t="s">
        <v>2502</v>
      </c>
      <c r="F720" s="13"/>
      <c r="G720" s="13" t="s">
        <v>2502</v>
      </c>
      <c r="H720" s="13" t="s">
        <v>9535</v>
      </c>
      <c r="I720" s="13"/>
      <c r="J720" s="13" t="s">
        <v>2502</v>
      </c>
      <c r="K720" s="13"/>
      <c r="L720" s="13"/>
      <c r="M720" s="13"/>
      <c r="N720" s="13"/>
      <c r="O720" s="13" t="s">
        <v>9540</v>
      </c>
      <c r="P720" s="13"/>
      <c r="Q720" s="13"/>
    </row>
    <row r="721" spans="1:17" x14ac:dyDescent="0.25">
      <c r="A721" t="s">
        <v>9503</v>
      </c>
      <c r="B721" s="244" t="str" cm="1">
        <f t="array" ref="B721">IF(ROW() &lt; ROW(INDEX(initialConditions[experiment_ID],ROWS(initialConditions[experiment_ID]))), COUNTIF(INDEX(initialConditions[experiment_ID],1):initialConditions[[#This Row],[experiment_ID]],initialConditions[[#This Row],[experiment_ID]]), "")</f>
        <v/>
      </c>
      <c r="C721" s="126" t="s">
        <v>9550</v>
      </c>
      <c r="D721" s="13" t="s">
        <v>9210</v>
      </c>
      <c r="E721" s="13" t="s">
        <v>2502</v>
      </c>
      <c r="F721" s="13"/>
      <c r="G721" s="13" t="s">
        <v>2502</v>
      </c>
      <c r="H721" s="13" t="s">
        <v>9535</v>
      </c>
      <c r="I721" s="13"/>
      <c r="J721" s="13" t="s">
        <v>2502</v>
      </c>
      <c r="K721" s="13"/>
      <c r="L721" s="13"/>
      <c r="M721" s="13"/>
      <c r="N721" s="13"/>
      <c r="O721" s="13" t="s">
        <v>9540</v>
      </c>
      <c r="P721" s="13"/>
      <c r="Q721" s="13"/>
    </row>
    <row r="722" spans="1:17" x14ac:dyDescent="0.25">
      <c r="A722" t="s">
        <v>9503</v>
      </c>
      <c r="B722" s="244" t="str" cm="1">
        <f t="array" ref="B722">IF(ROW() &lt; ROW(INDEX(initialConditions[experiment_ID],ROWS(initialConditions[experiment_ID]))), COUNTIF(INDEX(initialConditions[experiment_ID],1):initialConditions[[#This Row],[experiment_ID]],initialConditions[[#This Row],[experiment_ID]]), "")</f>
        <v/>
      </c>
      <c r="C722" s="126" t="s">
        <v>9551</v>
      </c>
      <c r="D722" s="13" t="s">
        <v>9211</v>
      </c>
      <c r="E722" s="13" t="s">
        <v>2502</v>
      </c>
      <c r="F722" s="13"/>
      <c r="G722" s="13" t="s">
        <v>2502</v>
      </c>
      <c r="H722" s="13" t="s">
        <v>9535</v>
      </c>
      <c r="I722" s="13"/>
      <c r="J722" s="13" t="s">
        <v>2502</v>
      </c>
      <c r="K722" s="13"/>
      <c r="L722" s="13"/>
      <c r="M722" s="13"/>
      <c r="N722" s="13"/>
      <c r="O722" s="13" t="s">
        <v>9540</v>
      </c>
      <c r="P722" s="13"/>
      <c r="Q722" s="13"/>
    </row>
    <row r="723" spans="1:17" x14ac:dyDescent="0.25">
      <c r="A723" t="s">
        <v>9503</v>
      </c>
      <c r="B723" s="244" t="str" cm="1">
        <f t="array" ref="B723">IF(ROW() &lt; ROW(INDEX(initialConditions[experiment_ID],ROWS(initialConditions[experiment_ID]))), COUNTIF(INDEX(initialConditions[experiment_ID],1):initialConditions[[#This Row],[experiment_ID]],initialConditions[[#This Row],[experiment_ID]]), "")</f>
        <v/>
      </c>
      <c r="C723" s="126" t="s">
        <v>9552</v>
      </c>
      <c r="D723" s="13" t="s">
        <v>9209</v>
      </c>
      <c r="E723" s="13" t="s">
        <v>8619</v>
      </c>
      <c r="F723" s="13"/>
      <c r="G723" s="13" t="s">
        <v>2502</v>
      </c>
      <c r="H723" s="13" t="s">
        <v>9536</v>
      </c>
      <c r="I723" s="13"/>
      <c r="J723" s="13" t="s">
        <v>2502</v>
      </c>
      <c r="K723" s="13"/>
      <c r="L723" s="13"/>
      <c r="M723" s="13"/>
      <c r="N723" s="13"/>
      <c r="O723" s="13" t="s">
        <v>9541</v>
      </c>
      <c r="P723" s="13"/>
      <c r="Q723" s="13"/>
    </row>
    <row r="724" spans="1:17" x14ac:dyDescent="0.25">
      <c r="A724" t="s">
        <v>9503</v>
      </c>
      <c r="B724" s="244" t="str" cm="1">
        <f t="array" ref="B724">IF(ROW() &lt; ROW(INDEX(initialConditions[experiment_ID],ROWS(initialConditions[experiment_ID]))), COUNTIF(INDEX(initialConditions[experiment_ID],1):initialConditions[[#This Row],[experiment_ID]],initialConditions[[#This Row],[experiment_ID]]), "")</f>
        <v/>
      </c>
      <c r="C724" s="126" t="s">
        <v>9553</v>
      </c>
      <c r="D724" s="13" t="s">
        <v>9210</v>
      </c>
      <c r="E724" s="13" t="s">
        <v>8619</v>
      </c>
      <c r="F724" s="13"/>
      <c r="G724" s="13" t="s">
        <v>2502</v>
      </c>
      <c r="H724" s="13" t="s">
        <v>9536</v>
      </c>
      <c r="I724" s="13"/>
      <c r="J724" s="13" t="s">
        <v>2502</v>
      </c>
      <c r="K724" s="13"/>
      <c r="L724" s="13"/>
      <c r="M724" s="13"/>
      <c r="N724" s="13"/>
      <c r="O724" s="13" t="s">
        <v>9541</v>
      </c>
      <c r="P724" s="13"/>
      <c r="Q724" s="13"/>
    </row>
    <row r="725" spans="1:17" x14ac:dyDescent="0.25">
      <c r="A725" t="s">
        <v>9503</v>
      </c>
      <c r="B725" s="244" t="str" cm="1">
        <f t="array" ref="B725">IF(ROW() &lt; ROW(INDEX(initialConditions[experiment_ID],ROWS(initialConditions[experiment_ID]))), COUNTIF(INDEX(initialConditions[experiment_ID],1):initialConditions[[#This Row],[experiment_ID]],initialConditions[[#This Row],[experiment_ID]]), "")</f>
        <v/>
      </c>
      <c r="C725" s="126" t="s">
        <v>9554</v>
      </c>
      <c r="D725" s="13" t="s">
        <v>9211</v>
      </c>
      <c r="E725" s="13" t="s">
        <v>8619</v>
      </c>
      <c r="F725" s="13"/>
      <c r="G725" s="13" t="s">
        <v>2502</v>
      </c>
      <c r="H725" s="13" t="s">
        <v>9536</v>
      </c>
      <c r="I725" s="13"/>
      <c r="J725" s="13" t="s">
        <v>2502</v>
      </c>
      <c r="K725" s="13"/>
      <c r="L725" s="13"/>
      <c r="M725" s="13"/>
      <c r="N725" s="13"/>
      <c r="O725" s="13" t="s">
        <v>9541</v>
      </c>
      <c r="P725" s="13"/>
      <c r="Q725" s="13"/>
    </row>
    <row r="726" spans="1:17" x14ac:dyDescent="0.25">
      <c r="A726" t="s">
        <v>9503</v>
      </c>
      <c r="B726" s="244" t="str" cm="1">
        <f t="array" ref="B726">IF(ROW() &lt; ROW(INDEX(initialConditions[experiment_ID],ROWS(initialConditions[experiment_ID]))), COUNTIF(INDEX(initialConditions[experiment_ID],1):initialConditions[[#This Row],[experiment_ID]],initialConditions[[#This Row],[experiment_ID]]), "")</f>
        <v/>
      </c>
      <c r="C726" s="126" t="s">
        <v>9555</v>
      </c>
      <c r="D726" s="13" t="s">
        <v>9209</v>
      </c>
      <c r="E726" s="13" t="s">
        <v>8619</v>
      </c>
      <c r="F726" s="13"/>
      <c r="G726" s="13" t="s">
        <v>2502</v>
      </c>
      <c r="H726" s="13" t="s">
        <v>9537</v>
      </c>
      <c r="I726" s="13"/>
      <c r="J726" s="13" t="s">
        <v>2502</v>
      </c>
      <c r="K726" s="13"/>
      <c r="L726" s="13"/>
      <c r="M726" s="13"/>
      <c r="N726" s="13"/>
      <c r="O726" s="13" t="s">
        <v>9537</v>
      </c>
      <c r="P726" s="13"/>
      <c r="Q726" s="13"/>
    </row>
    <row r="727" spans="1:17" x14ac:dyDescent="0.25">
      <c r="A727" t="s">
        <v>9503</v>
      </c>
      <c r="B727" s="244" t="str" cm="1">
        <f t="array" ref="B727">IF(ROW() &lt; ROW(INDEX(initialConditions[experiment_ID],ROWS(initialConditions[experiment_ID]))), COUNTIF(INDEX(initialConditions[experiment_ID],1):initialConditions[[#This Row],[experiment_ID]],initialConditions[[#This Row],[experiment_ID]]), "")</f>
        <v/>
      </c>
      <c r="C727" s="126" t="s">
        <v>9556</v>
      </c>
      <c r="D727" s="13" t="s">
        <v>9210</v>
      </c>
      <c r="E727" s="13" t="s">
        <v>8619</v>
      </c>
      <c r="F727" s="13"/>
      <c r="G727" s="13" t="s">
        <v>2502</v>
      </c>
      <c r="H727" s="13" t="s">
        <v>9537</v>
      </c>
      <c r="I727" s="13"/>
      <c r="J727" s="13" t="s">
        <v>2502</v>
      </c>
      <c r="K727" s="13"/>
      <c r="L727" s="13"/>
      <c r="M727" s="13"/>
      <c r="N727" s="13"/>
      <c r="O727" s="13" t="s">
        <v>9537</v>
      </c>
      <c r="P727" s="13"/>
      <c r="Q727" s="13"/>
    </row>
    <row r="728" spans="1:17" x14ac:dyDescent="0.25">
      <c r="A728" t="s">
        <v>9503</v>
      </c>
      <c r="B728" s="244" t="str" cm="1">
        <f t="array" ref="B728">IF(ROW() &lt; ROW(INDEX(initialConditions[experiment_ID],ROWS(initialConditions[experiment_ID]))), COUNTIF(INDEX(initialConditions[experiment_ID],1):initialConditions[[#This Row],[experiment_ID]],initialConditions[[#This Row],[experiment_ID]]), "")</f>
        <v/>
      </c>
      <c r="C728" s="126" t="s">
        <v>9557</v>
      </c>
      <c r="D728" s="13" t="s">
        <v>9211</v>
      </c>
      <c r="E728" s="13" t="s">
        <v>8619</v>
      </c>
      <c r="F728" s="13"/>
      <c r="G728" s="13" t="s">
        <v>2502</v>
      </c>
      <c r="H728" s="13" t="s">
        <v>9537</v>
      </c>
      <c r="I728" s="13"/>
      <c r="J728" s="13" t="s">
        <v>2502</v>
      </c>
      <c r="K728" s="13"/>
      <c r="L728" s="13"/>
      <c r="M728" s="13"/>
      <c r="N728" s="13"/>
      <c r="O728" s="13" t="s">
        <v>9537</v>
      </c>
      <c r="P728" s="13"/>
      <c r="Q728" s="13"/>
    </row>
    <row r="729" spans="1:17" x14ac:dyDescent="0.25">
      <c r="A729" t="s">
        <v>9503</v>
      </c>
      <c r="B729" s="244" t="str" cm="1">
        <f t="array" ref="B729">IF(ROW() &lt; ROW(INDEX(initialConditions[experiment_ID],ROWS(initialConditions[experiment_ID]))), COUNTIF(INDEX(initialConditions[experiment_ID],1):initialConditions[[#This Row],[experiment_ID]],initialConditions[[#This Row],[experiment_ID]]), "")</f>
        <v/>
      </c>
      <c r="C729" s="126" t="s">
        <v>9558</v>
      </c>
      <c r="D729" s="13" t="s">
        <v>9209</v>
      </c>
      <c r="E729" s="13" t="s">
        <v>8619</v>
      </c>
      <c r="F729" s="13"/>
      <c r="G729" s="13" t="s">
        <v>2502</v>
      </c>
      <c r="H729" s="13" t="s">
        <v>9538</v>
      </c>
      <c r="I729" s="13"/>
      <c r="J729" s="13" t="s">
        <v>2502</v>
      </c>
      <c r="K729" s="13"/>
      <c r="L729" s="13"/>
      <c r="M729" s="13"/>
      <c r="N729" s="13"/>
      <c r="O729" s="13" t="s">
        <v>9542</v>
      </c>
      <c r="P729" s="13"/>
      <c r="Q729" s="13"/>
    </row>
    <row r="730" spans="1:17" x14ac:dyDescent="0.25">
      <c r="A730" t="s">
        <v>9503</v>
      </c>
      <c r="B730" s="244" t="str" cm="1">
        <f t="array" ref="B730">IF(ROW() &lt; ROW(INDEX(initialConditions[experiment_ID],ROWS(initialConditions[experiment_ID]))), COUNTIF(INDEX(initialConditions[experiment_ID],1):initialConditions[[#This Row],[experiment_ID]],initialConditions[[#This Row],[experiment_ID]]), "")</f>
        <v/>
      </c>
      <c r="C730" s="126" t="s">
        <v>9559</v>
      </c>
      <c r="D730" s="13" t="s">
        <v>9210</v>
      </c>
      <c r="E730" s="13" t="s">
        <v>8619</v>
      </c>
      <c r="F730" s="13"/>
      <c r="G730" s="13" t="s">
        <v>2502</v>
      </c>
      <c r="H730" s="13" t="s">
        <v>9538</v>
      </c>
      <c r="I730" s="13"/>
      <c r="J730" s="13" t="s">
        <v>2502</v>
      </c>
      <c r="K730" s="13"/>
      <c r="L730" s="13"/>
      <c r="M730" s="13"/>
      <c r="N730" s="13"/>
      <c r="O730" s="13" t="s">
        <v>9542</v>
      </c>
      <c r="P730" s="13"/>
      <c r="Q730" s="13"/>
    </row>
    <row r="731" spans="1:17" x14ac:dyDescent="0.25">
      <c r="A731" t="s">
        <v>9503</v>
      </c>
      <c r="B731" s="244" t="str" cm="1">
        <f t="array" ref="B731">IF(ROW() &lt; ROW(INDEX(initialConditions[experiment_ID],ROWS(initialConditions[experiment_ID]))), COUNTIF(INDEX(initialConditions[experiment_ID],1):initialConditions[[#This Row],[experiment_ID]],initialConditions[[#This Row],[experiment_ID]]), "")</f>
        <v/>
      </c>
      <c r="C731" s="126" t="s">
        <v>9560</v>
      </c>
      <c r="D731" s="13" t="s">
        <v>9211</v>
      </c>
      <c r="E731" s="13" t="s">
        <v>8619</v>
      </c>
      <c r="F731" s="13"/>
      <c r="G731" s="13" t="s">
        <v>2502</v>
      </c>
      <c r="H731" s="13" t="s">
        <v>9538</v>
      </c>
      <c r="I731" s="13"/>
      <c r="J731" s="13" t="s">
        <v>2502</v>
      </c>
      <c r="K731" s="13"/>
      <c r="L731" s="13"/>
      <c r="M731" s="13"/>
      <c r="N731" s="13"/>
      <c r="O731" s="13" t="s">
        <v>9542</v>
      </c>
      <c r="P731" s="13"/>
      <c r="Q731" s="13"/>
    </row>
    <row r="732" spans="1:17" x14ac:dyDescent="0.25">
      <c r="A732" t="s">
        <v>9504</v>
      </c>
      <c r="B732" s="244" t="str" cm="1">
        <f t="array" ref="B732">IF(ROW() &lt; ROW(INDEX(initialConditions[experiment_ID],ROWS(initialConditions[experiment_ID]))), COUNTIF(INDEX(initialConditions[experiment_ID],1):initialConditions[[#This Row],[experiment_ID]],initialConditions[[#This Row],[experiment_ID]]), "")</f>
        <v/>
      </c>
      <c r="C732" s="126" t="s">
        <v>9543</v>
      </c>
      <c r="D732" s="13" t="s">
        <v>9209</v>
      </c>
      <c r="E732" s="13" t="s">
        <v>2502</v>
      </c>
      <c r="F732" s="13"/>
      <c r="G732" s="13" t="s">
        <v>2502</v>
      </c>
      <c r="H732" s="13" t="s">
        <v>9533</v>
      </c>
      <c r="I732" s="13"/>
      <c r="J732" s="13" t="s">
        <v>2502</v>
      </c>
      <c r="K732" s="13"/>
      <c r="L732" s="13"/>
      <c r="M732" s="13"/>
      <c r="N732" s="13"/>
      <c r="O732" s="13" t="s">
        <v>9539</v>
      </c>
      <c r="P732" s="13"/>
      <c r="Q732" s="13"/>
    </row>
    <row r="733" spans="1:17" x14ac:dyDescent="0.25">
      <c r="A733" t="s">
        <v>9504</v>
      </c>
      <c r="B733" s="244" t="str" cm="1">
        <f t="array" ref="B733">IF(ROW() &lt; ROW(INDEX(initialConditions[experiment_ID],ROWS(initialConditions[experiment_ID]))), COUNTIF(INDEX(initialConditions[experiment_ID],1):initialConditions[[#This Row],[experiment_ID]],initialConditions[[#This Row],[experiment_ID]]), "")</f>
        <v/>
      </c>
      <c r="C733" s="126" t="s">
        <v>9544</v>
      </c>
      <c r="D733" s="13" t="s">
        <v>9210</v>
      </c>
      <c r="E733" s="13" t="s">
        <v>2502</v>
      </c>
      <c r="F733" s="13"/>
      <c r="G733" s="13" t="s">
        <v>2502</v>
      </c>
      <c r="H733" s="13" t="s">
        <v>9533</v>
      </c>
      <c r="I733" s="13"/>
      <c r="J733" s="13" t="s">
        <v>2502</v>
      </c>
      <c r="K733" s="13"/>
      <c r="L733" s="13"/>
      <c r="M733" s="13"/>
      <c r="N733" s="13"/>
      <c r="O733" s="13" t="s">
        <v>9539</v>
      </c>
      <c r="P733" s="13"/>
      <c r="Q733" s="13"/>
    </row>
    <row r="734" spans="1:17" x14ac:dyDescent="0.25">
      <c r="A734" t="s">
        <v>9504</v>
      </c>
      <c r="B734" s="244" t="str" cm="1">
        <f t="array" ref="B734">IF(ROW() &lt; ROW(INDEX(initialConditions[experiment_ID],ROWS(initialConditions[experiment_ID]))), COUNTIF(INDEX(initialConditions[experiment_ID],1):initialConditions[[#This Row],[experiment_ID]],initialConditions[[#This Row],[experiment_ID]]), "")</f>
        <v/>
      </c>
      <c r="C734" s="126" t="s">
        <v>9545</v>
      </c>
      <c r="D734" s="13" t="s">
        <v>9211</v>
      </c>
      <c r="E734" s="13" t="s">
        <v>2502</v>
      </c>
      <c r="F734" s="13"/>
      <c r="G734" s="13" t="s">
        <v>2502</v>
      </c>
      <c r="H734" s="13" t="s">
        <v>9533</v>
      </c>
      <c r="I734" s="13"/>
      <c r="J734" s="13" t="s">
        <v>2502</v>
      </c>
      <c r="K734" s="13"/>
      <c r="L734" s="13"/>
      <c r="M734" s="13"/>
      <c r="N734" s="13"/>
      <c r="O734" s="13" t="s">
        <v>9539</v>
      </c>
      <c r="P734" s="13"/>
      <c r="Q734" s="13"/>
    </row>
    <row r="735" spans="1:17" x14ac:dyDescent="0.25">
      <c r="A735" t="s">
        <v>9504</v>
      </c>
      <c r="B735" s="244" t="str" cm="1">
        <f t="array" ref="B735">IF(ROW() &lt; ROW(INDEX(initialConditions[experiment_ID],ROWS(initialConditions[experiment_ID]))), COUNTIF(INDEX(initialConditions[experiment_ID],1):initialConditions[[#This Row],[experiment_ID]],initialConditions[[#This Row],[experiment_ID]]), "")</f>
        <v/>
      </c>
      <c r="C735" s="126" t="s">
        <v>9546</v>
      </c>
      <c r="D735" s="13" t="s">
        <v>9209</v>
      </c>
      <c r="E735" s="13" t="s">
        <v>2502</v>
      </c>
      <c r="F735" s="13"/>
      <c r="G735" s="13" t="s">
        <v>2502</v>
      </c>
      <c r="H735" s="13" t="s">
        <v>9534</v>
      </c>
      <c r="I735" s="13"/>
      <c r="J735" s="13" t="s">
        <v>2502</v>
      </c>
      <c r="K735" s="13"/>
      <c r="L735" s="13"/>
      <c r="M735" s="13"/>
      <c r="N735" s="13"/>
      <c r="O735" s="13" t="s">
        <v>9534</v>
      </c>
      <c r="P735" s="13"/>
      <c r="Q735" s="13"/>
    </row>
    <row r="736" spans="1:17" x14ac:dyDescent="0.25">
      <c r="A736" t="s">
        <v>9504</v>
      </c>
      <c r="B736" s="244" t="str" cm="1">
        <f t="array" ref="B736">IF(ROW() &lt; ROW(INDEX(initialConditions[experiment_ID],ROWS(initialConditions[experiment_ID]))), COUNTIF(INDEX(initialConditions[experiment_ID],1):initialConditions[[#This Row],[experiment_ID]],initialConditions[[#This Row],[experiment_ID]]), "")</f>
        <v/>
      </c>
      <c r="C736" s="126" t="s">
        <v>9547</v>
      </c>
      <c r="D736" s="13" t="s">
        <v>9210</v>
      </c>
      <c r="E736" s="13" t="s">
        <v>2502</v>
      </c>
      <c r="F736" s="13"/>
      <c r="G736" s="13" t="s">
        <v>2502</v>
      </c>
      <c r="H736" s="13" t="s">
        <v>9534</v>
      </c>
      <c r="I736" s="13"/>
      <c r="J736" s="13" t="s">
        <v>2502</v>
      </c>
      <c r="K736" s="13"/>
      <c r="L736" s="13"/>
      <c r="M736" s="13"/>
      <c r="N736" s="13"/>
      <c r="O736" s="13" t="s">
        <v>9534</v>
      </c>
      <c r="P736" s="13"/>
      <c r="Q736" s="13"/>
    </row>
    <row r="737" spans="1:17" x14ac:dyDescent="0.25">
      <c r="A737" t="s">
        <v>9504</v>
      </c>
      <c r="B737" s="244" t="str" cm="1">
        <f t="array" ref="B737">IF(ROW() &lt; ROW(INDEX(initialConditions[experiment_ID],ROWS(initialConditions[experiment_ID]))), COUNTIF(INDEX(initialConditions[experiment_ID],1):initialConditions[[#This Row],[experiment_ID]],initialConditions[[#This Row],[experiment_ID]]), "")</f>
        <v/>
      </c>
      <c r="C737" s="126" t="s">
        <v>9548</v>
      </c>
      <c r="D737" s="13" t="s">
        <v>9211</v>
      </c>
      <c r="E737" s="13" t="s">
        <v>2502</v>
      </c>
      <c r="F737" s="13"/>
      <c r="G737" s="13" t="s">
        <v>2502</v>
      </c>
      <c r="H737" s="13" t="s">
        <v>9534</v>
      </c>
      <c r="I737" s="13"/>
      <c r="J737" s="13" t="s">
        <v>2502</v>
      </c>
      <c r="K737" s="13"/>
      <c r="L737" s="13"/>
      <c r="M737" s="13"/>
      <c r="N737" s="13"/>
      <c r="O737" s="13" t="s">
        <v>9534</v>
      </c>
      <c r="P737" s="13"/>
      <c r="Q737" s="13"/>
    </row>
    <row r="738" spans="1:17" x14ac:dyDescent="0.25">
      <c r="A738" t="s">
        <v>9504</v>
      </c>
      <c r="B738" s="244" t="str" cm="1">
        <f t="array" ref="B738">IF(ROW() &lt; ROW(INDEX(initialConditions[experiment_ID],ROWS(initialConditions[experiment_ID]))), COUNTIF(INDEX(initialConditions[experiment_ID],1):initialConditions[[#This Row],[experiment_ID]],initialConditions[[#This Row],[experiment_ID]]), "")</f>
        <v/>
      </c>
      <c r="C738" s="126" t="s">
        <v>9549</v>
      </c>
      <c r="D738" s="13" t="s">
        <v>9209</v>
      </c>
      <c r="E738" s="13" t="s">
        <v>2502</v>
      </c>
      <c r="F738" s="13"/>
      <c r="G738" s="13" t="s">
        <v>2502</v>
      </c>
      <c r="H738" s="13" t="s">
        <v>9535</v>
      </c>
      <c r="I738" s="13"/>
      <c r="J738" s="13" t="s">
        <v>2502</v>
      </c>
      <c r="K738" s="13"/>
      <c r="L738" s="13"/>
      <c r="M738" s="13"/>
      <c r="N738" s="13"/>
      <c r="O738" s="13" t="s">
        <v>9540</v>
      </c>
      <c r="P738" s="13"/>
      <c r="Q738" s="13"/>
    </row>
    <row r="739" spans="1:17" x14ac:dyDescent="0.25">
      <c r="A739" t="s">
        <v>9504</v>
      </c>
      <c r="B739" s="244" t="str" cm="1">
        <f t="array" ref="B739">IF(ROW() &lt; ROW(INDEX(initialConditions[experiment_ID],ROWS(initialConditions[experiment_ID]))), COUNTIF(INDEX(initialConditions[experiment_ID],1):initialConditions[[#This Row],[experiment_ID]],initialConditions[[#This Row],[experiment_ID]]), "")</f>
        <v/>
      </c>
      <c r="C739" s="126" t="s">
        <v>9550</v>
      </c>
      <c r="D739" s="13" t="s">
        <v>9210</v>
      </c>
      <c r="E739" s="13" t="s">
        <v>2502</v>
      </c>
      <c r="F739" s="13"/>
      <c r="G739" s="13" t="s">
        <v>2502</v>
      </c>
      <c r="H739" s="13" t="s">
        <v>9535</v>
      </c>
      <c r="I739" s="13"/>
      <c r="J739" s="13" t="s">
        <v>2502</v>
      </c>
      <c r="K739" s="13"/>
      <c r="L739" s="13"/>
      <c r="M739" s="13"/>
      <c r="N739" s="13"/>
      <c r="O739" s="13" t="s">
        <v>9540</v>
      </c>
      <c r="P739" s="13"/>
      <c r="Q739" s="13"/>
    </row>
    <row r="740" spans="1:17" x14ac:dyDescent="0.25">
      <c r="A740" t="s">
        <v>9504</v>
      </c>
      <c r="B740" s="244" t="str" cm="1">
        <f t="array" ref="B740">IF(ROW() &lt; ROW(INDEX(initialConditions[experiment_ID],ROWS(initialConditions[experiment_ID]))), COUNTIF(INDEX(initialConditions[experiment_ID],1):initialConditions[[#This Row],[experiment_ID]],initialConditions[[#This Row],[experiment_ID]]), "")</f>
        <v/>
      </c>
      <c r="C740" s="126" t="s">
        <v>9551</v>
      </c>
      <c r="D740" s="13" t="s">
        <v>9211</v>
      </c>
      <c r="E740" s="13" t="s">
        <v>2502</v>
      </c>
      <c r="F740" s="13"/>
      <c r="G740" s="13" t="s">
        <v>2502</v>
      </c>
      <c r="H740" s="13" t="s">
        <v>9535</v>
      </c>
      <c r="I740" s="13"/>
      <c r="J740" s="13" t="s">
        <v>2502</v>
      </c>
      <c r="K740" s="13"/>
      <c r="L740" s="13"/>
      <c r="M740" s="13"/>
      <c r="N740" s="13"/>
      <c r="O740" s="13" t="s">
        <v>9540</v>
      </c>
      <c r="P740" s="13"/>
      <c r="Q740" s="13"/>
    </row>
    <row r="741" spans="1:17" x14ac:dyDescent="0.25">
      <c r="A741" t="s">
        <v>9504</v>
      </c>
      <c r="B741" s="244" t="str" cm="1">
        <f t="array" ref="B741">IF(ROW() &lt; ROW(INDEX(initialConditions[experiment_ID],ROWS(initialConditions[experiment_ID]))), COUNTIF(INDEX(initialConditions[experiment_ID],1):initialConditions[[#This Row],[experiment_ID]],initialConditions[[#This Row],[experiment_ID]]), "")</f>
        <v/>
      </c>
      <c r="C741" s="126" t="s">
        <v>9552</v>
      </c>
      <c r="D741" s="13" t="s">
        <v>9209</v>
      </c>
      <c r="E741" s="13" t="s">
        <v>8619</v>
      </c>
      <c r="F741" s="13"/>
      <c r="G741" s="13" t="s">
        <v>2502</v>
      </c>
      <c r="H741" s="13" t="s">
        <v>9536</v>
      </c>
      <c r="I741" s="13"/>
      <c r="J741" s="13" t="s">
        <v>2502</v>
      </c>
      <c r="K741" s="13"/>
      <c r="L741" s="13"/>
      <c r="M741" s="13"/>
      <c r="N741" s="13"/>
      <c r="O741" s="13" t="s">
        <v>9541</v>
      </c>
      <c r="P741" s="13"/>
      <c r="Q741" s="13"/>
    </row>
    <row r="742" spans="1:17" x14ac:dyDescent="0.25">
      <c r="A742" t="s">
        <v>9504</v>
      </c>
      <c r="B742" s="244" t="str" cm="1">
        <f t="array" ref="B742">IF(ROW() &lt; ROW(INDEX(initialConditions[experiment_ID],ROWS(initialConditions[experiment_ID]))), COUNTIF(INDEX(initialConditions[experiment_ID],1):initialConditions[[#This Row],[experiment_ID]],initialConditions[[#This Row],[experiment_ID]]), "")</f>
        <v/>
      </c>
      <c r="C742" s="126" t="s">
        <v>9553</v>
      </c>
      <c r="D742" s="13" t="s">
        <v>9210</v>
      </c>
      <c r="E742" s="13" t="s">
        <v>8619</v>
      </c>
      <c r="F742" s="13"/>
      <c r="G742" s="13" t="s">
        <v>2502</v>
      </c>
      <c r="H742" s="13" t="s">
        <v>9536</v>
      </c>
      <c r="I742" s="13"/>
      <c r="J742" s="13" t="s">
        <v>2502</v>
      </c>
      <c r="K742" s="13"/>
      <c r="L742" s="13"/>
      <c r="M742" s="13"/>
      <c r="N742" s="13"/>
      <c r="O742" s="13" t="s">
        <v>9541</v>
      </c>
      <c r="P742" s="13"/>
      <c r="Q742" s="13"/>
    </row>
    <row r="743" spans="1:17" x14ac:dyDescent="0.25">
      <c r="A743" t="s">
        <v>9504</v>
      </c>
      <c r="B743" s="244" t="str" cm="1">
        <f t="array" ref="B743">IF(ROW() &lt; ROW(INDEX(initialConditions[experiment_ID],ROWS(initialConditions[experiment_ID]))), COUNTIF(INDEX(initialConditions[experiment_ID],1):initialConditions[[#This Row],[experiment_ID]],initialConditions[[#This Row],[experiment_ID]]), "")</f>
        <v/>
      </c>
      <c r="C743" s="126" t="s">
        <v>9554</v>
      </c>
      <c r="D743" s="13" t="s">
        <v>9211</v>
      </c>
      <c r="E743" s="13" t="s">
        <v>8619</v>
      </c>
      <c r="F743" s="13"/>
      <c r="G743" s="13" t="s">
        <v>2502</v>
      </c>
      <c r="H743" s="13" t="s">
        <v>9536</v>
      </c>
      <c r="I743" s="13"/>
      <c r="J743" s="13" t="s">
        <v>2502</v>
      </c>
      <c r="K743" s="13"/>
      <c r="L743" s="13"/>
      <c r="M743" s="13"/>
      <c r="N743" s="13"/>
      <c r="O743" s="13" t="s">
        <v>9541</v>
      </c>
      <c r="P743" s="13"/>
      <c r="Q743" s="13"/>
    </row>
    <row r="744" spans="1:17" x14ac:dyDescent="0.25">
      <c r="A744" t="s">
        <v>9504</v>
      </c>
      <c r="B744" s="244" t="str" cm="1">
        <f t="array" ref="B744">IF(ROW() &lt; ROW(INDEX(initialConditions[experiment_ID],ROWS(initialConditions[experiment_ID]))), COUNTIF(INDEX(initialConditions[experiment_ID],1):initialConditions[[#This Row],[experiment_ID]],initialConditions[[#This Row],[experiment_ID]]), "")</f>
        <v/>
      </c>
      <c r="C744" s="126" t="s">
        <v>9555</v>
      </c>
      <c r="D744" s="13" t="s">
        <v>9209</v>
      </c>
      <c r="E744" s="13" t="s">
        <v>8619</v>
      </c>
      <c r="F744" s="13"/>
      <c r="G744" s="13" t="s">
        <v>2502</v>
      </c>
      <c r="H744" s="13" t="s">
        <v>9537</v>
      </c>
      <c r="I744" s="13"/>
      <c r="J744" s="13" t="s">
        <v>2502</v>
      </c>
      <c r="K744" s="13"/>
      <c r="L744" s="13"/>
      <c r="M744" s="13"/>
      <c r="N744" s="13"/>
      <c r="O744" s="13" t="s">
        <v>9537</v>
      </c>
      <c r="P744" s="13"/>
      <c r="Q744" s="13"/>
    </row>
    <row r="745" spans="1:17" x14ac:dyDescent="0.25">
      <c r="A745" t="s">
        <v>9504</v>
      </c>
      <c r="B745" s="244" t="str" cm="1">
        <f t="array" ref="B745">IF(ROW() &lt; ROW(INDEX(initialConditions[experiment_ID],ROWS(initialConditions[experiment_ID]))), COUNTIF(INDEX(initialConditions[experiment_ID],1):initialConditions[[#This Row],[experiment_ID]],initialConditions[[#This Row],[experiment_ID]]), "")</f>
        <v/>
      </c>
      <c r="C745" s="126" t="s">
        <v>9556</v>
      </c>
      <c r="D745" s="13" t="s">
        <v>9210</v>
      </c>
      <c r="E745" s="13" t="s">
        <v>8619</v>
      </c>
      <c r="F745" s="13"/>
      <c r="G745" s="13" t="s">
        <v>2502</v>
      </c>
      <c r="H745" s="13" t="s">
        <v>9537</v>
      </c>
      <c r="I745" s="13"/>
      <c r="J745" s="13" t="s">
        <v>2502</v>
      </c>
      <c r="K745" s="13"/>
      <c r="L745" s="13"/>
      <c r="M745" s="13"/>
      <c r="N745" s="13"/>
      <c r="O745" s="13" t="s">
        <v>9537</v>
      </c>
      <c r="P745" s="13"/>
      <c r="Q745" s="13"/>
    </row>
    <row r="746" spans="1:17" x14ac:dyDescent="0.25">
      <c r="A746" t="s">
        <v>9504</v>
      </c>
      <c r="B746" s="244" t="str" cm="1">
        <f t="array" ref="B746">IF(ROW() &lt; ROW(INDEX(initialConditions[experiment_ID],ROWS(initialConditions[experiment_ID]))), COUNTIF(INDEX(initialConditions[experiment_ID],1):initialConditions[[#This Row],[experiment_ID]],initialConditions[[#This Row],[experiment_ID]]), "")</f>
        <v/>
      </c>
      <c r="C746" s="126" t="s">
        <v>9557</v>
      </c>
      <c r="D746" s="13" t="s">
        <v>9211</v>
      </c>
      <c r="E746" s="13" t="s">
        <v>8619</v>
      </c>
      <c r="F746" s="13"/>
      <c r="G746" s="13" t="s">
        <v>2502</v>
      </c>
      <c r="H746" s="13" t="s">
        <v>9537</v>
      </c>
      <c r="I746" s="13"/>
      <c r="J746" s="13" t="s">
        <v>2502</v>
      </c>
      <c r="K746" s="13"/>
      <c r="L746" s="13"/>
      <c r="M746" s="13"/>
      <c r="N746" s="13"/>
      <c r="O746" s="13" t="s">
        <v>9537</v>
      </c>
      <c r="P746" s="13"/>
      <c r="Q746" s="13"/>
    </row>
    <row r="747" spans="1:17" x14ac:dyDescent="0.25">
      <c r="A747" t="s">
        <v>9504</v>
      </c>
      <c r="B747" s="244" t="str" cm="1">
        <f t="array" ref="B747">IF(ROW() &lt; ROW(INDEX(initialConditions[experiment_ID],ROWS(initialConditions[experiment_ID]))), COUNTIF(INDEX(initialConditions[experiment_ID],1):initialConditions[[#This Row],[experiment_ID]],initialConditions[[#This Row],[experiment_ID]]), "")</f>
        <v/>
      </c>
      <c r="C747" s="126" t="s">
        <v>9558</v>
      </c>
      <c r="D747" s="13" t="s">
        <v>9209</v>
      </c>
      <c r="E747" s="13" t="s">
        <v>8619</v>
      </c>
      <c r="F747" s="13"/>
      <c r="G747" s="13" t="s">
        <v>2502</v>
      </c>
      <c r="H747" s="13" t="s">
        <v>9538</v>
      </c>
      <c r="I747" s="13"/>
      <c r="J747" s="13" t="s">
        <v>2502</v>
      </c>
      <c r="K747" s="13"/>
      <c r="L747" s="13"/>
      <c r="M747" s="13"/>
      <c r="N747" s="13"/>
      <c r="O747" s="13" t="s">
        <v>9542</v>
      </c>
      <c r="P747" s="13"/>
      <c r="Q747" s="13"/>
    </row>
    <row r="748" spans="1:17" x14ac:dyDescent="0.25">
      <c r="A748" t="s">
        <v>9504</v>
      </c>
      <c r="B748" s="244" t="str" cm="1">
        <f t="array" ref="B748">IF(ROW() &lt; ROW(INDEX(initialConditions[experiment_ID],ROWS(initialConditions[experiment_ID]))), COUNTIF(INDEX(initialConditions[experiment_ID],1):initialConditions[[#This Row],[experiment_ID]],initialConditions[[#This Row],[experiment_ID]]), "")</f>
        <v/>
      </c>
      <c r="C748" s="126" t="s">
        <v>9559</v>
      </c>
      <c r="D748" s="13" t="s">
        <v>9210</v>
      </c>
      <c r="E748" s="13" t="s">
        <v>8619</v>
      </c>
      <c r="F748" s="13"/>
      <c r="G748" s="13" t="s">
        <v>2502</v>
      </c>
      <c r="H748" s="13" t="s">
        <v>9538</v>
      </c>
      <c r="I748" s="13"/>
      <c r="J748" s="13" t="s">
        <v>2502</v>
      </c>
      <c r="K748" s="13"/>
      <c r="L748" s="13"/>
      <c r="M748" s="13"/>
      <c r="N748" s="13"/>
      <c r="O748" s="13" t="s">
        <v>9542</v>
      </c>
      <c r="P748" s="13"/>
      <c r="Q748" s="13"/>
    </row>
    <row r="749" spans="1:17" x14ac:dyDescent="0.25">
      <c r="A749" t="s">
        <v>9504</v>
      </c>
      <c r="B749" s="244" t="str" cm="1">
        <f t="array" ref="B749">IF(ROW() &lt; ROW(INDEX(initialConditions[experiment_ID],ROWS(initialConditions[experiment_ID]))), COUNTIF(INDEX(initialConditions[experiment_ID],1):initialConditions[[#This Row],[experiment_ID]],initialConditions[[#This Row],[experiment_ID]]), "")</f>
        <v/>
      </c>
      <c r="C749" s="126" t="s">
        <v>9560</v>
      </c>
      <c r="D749" s="13" t="s">
        <v>9211</v>
      </c>
      <c r="E749" s="13" t="s">
        <v>8619</v>
      </c>
      <c r="F749" s="13"/>
      <c r="G749" s="13" t="s">
        <v>2502</v>
      </c>
      <c r="H749" s="13" t="s">
        <v>9538</v>
      </c>
      <c r="I749" s="13"/>
      <c r="J749" s="13" t="s">
        <v>2502</v>
      </c>
      <c r="K749" s="13"/>
      <c r="L749" s="13"/>
      <c r="M749" s="13"/>
      <c r="N749" s="13"/>
      <c r="O749" s="13" t="s">
        <v>9542</v>
      </c>
      <c r="P749" s="13"/>
      <c r="Q749" s="13"/>
    </row>
    <row r="750" spans="1:17" x14ac:dyDescent="0.25">
      <c r="A750" t="s">
        <v>9505</v>
      </c>
      <c r="B750" s="244" t="str" cm="1">
        <f t="array" ref="B750">IF(ROW() &lt; ROW(INDEX(initialConditions[experiment_ID],ROWS(initialConditions[experiment_ID]))), COUNTIF(INDEX(initialConditions[experiment_ID],1):initialConditions[[#This Row],[experiment_ID]],initialConditions[[#This Row],[experiment_ID]]), "")</f>
        <v/>
      </c>
      <c r="C750" s="126" t="s">
        <v>9543</v>
      </c>
      <c r="D750" s="13" t="s">
        <v>9209</v>
      </c>
      <c r="E750" s="13" t="s">
        <v>2502</v>
      </c>
      <c r="F750" s="13"/>
      <c r="G750" s="13" t="s">
        <v>2502</v>
      </c>
      <c r="H750" s="13" t="s">
        <v>9533</v>
      </c>
      <c r="I750" s="13"/>
      <c r="J750" s="13" t="s">
        <v>2502</v>
      </c>
      <c r="K750" s="13"/>
      <c r="L750" s="13"/>
      <c r="M750" s="13"/>
      <c r="N750" s="13"/>
      <c r="O750" s="13" t="s">
        <v>9539</v>
      </c>
      <c r="P750" s="13"/>
      <c r="Q750" s="13"/>
    </row>
    <row r="751" spans="1:17" x14ac:dyDescent="0.25">
      <c r="A751" t="s">
        <v>9505</v>
      </c>
      <c r="B751" s="244" t="str" cm="1">
        <f t="array" ref="B751">IF(ROW() &lt; ROW(INDEX(initialConditions[experiment_ID],ROWS(initialConditions[experiment_ID]))), COUNTIF(INDEX(initialConditions[experiment_ID],1):initialConditions[[#This Row],[experiment_ID]],initialConditions[[#This Row],[experiment_ID]]), "")</f>
        <v/>
      </c>
      <c r="C751" s="126" t="s">
        <v>9544</v>
      </c>
      <c r="D751" s="13" t="s">
        <v>9210</v>
      </c>
      <c r="E751" s="13" t="s">
        <v>2502</v>
      </c>
      <c r="F751" s="13"/>
      <c r="G751" s="13" t="s">
        <v>2502</v>
      </c>
      <c r="H751" s="13" t="s">
        <v>9533</v>
      </c>
      <c r="I751" s="13"/>
      <c r="J751" s="13" t="s">
        <v>2502</v>
      </c>
      <c r="K751" s="13"/>
      <c r="L751" s="13"/>
      <c r="M751" s="13"/>
      <c r="N751" s="13"/>
      <c r="O751" s="13" t="s">
        <v>9539</v>
      </c>
      <c r="P751" s="13"/>
      <c r="Q751" s="13"/>
    </row>
    <row r="752" spans="1:17" x14ac:dyDescent="0.25">
      <c r="A752" t="s">
        <v>9505</v>
      </c>
      <c r="B752" s="244" t="str" cm="1">
        <f t="array" ref="B752">IF(ROW() &lt; ROW(INDEX(initialConditions[experiment_ID],ROWS(initialConditions[experiment_ID]))), COUNTIF(INDEX(initialConditions[experiment_ID],1):initialConditions[[#This Row],[experiment_ID]],initialConditions[[#This Row],[experiment_ID]]), "")</f>
        <v/>
      </c>
      <c r="C752" s="126" t="s">
        <v>9545</v>
      </c>
      <c r="D752" s="13" t="s">
        <v>9211</v>
      </c>
      <c r="E752" s="13" t="s">
        <v>2502</v>
      </c>
      <c r="F752" s="13"/>
      <c r="G752" s="13" t="s">
        <v>2502</v>
      </c>
      <c r="H752" s="13" t="s">
        <v>9533</v>
      </c>
      <c r="I752" s="13"/>
      <c r="J752" s="13" t="s">
        <v>2502</v>
      </c>
      <c r="K752" s="13"/>
      <c r="L752" s="13"/>
      <c r="M752" s="13"/>
      <c r="N752" s="13"/>
      <c r="O752" s="13" t="s">
        <v>9539</v>
      </c>
      <c r="P752" s="13"/>
      <c r="Q752" s="13"/>
    </row>
    <row r="753" spans="1:17" x14ac:dyDescent="0.25">
      <c r="A753" t="s">
        <v>9505</v>
      </c>
      <c r="B753" s="244" t="str" cm="1">
        <f t="array" ref="B753">IF(ROW() &lt; ROW(INDEX(initialConditions[experiment_ID],ROWS(initialConditions[experiment_ID]))), COUNTIF(INDEX(initialConditions[experiment_ID],1):initialConditions[[#This Row],[experiment_ID]],initialConditions[[#This Row],[experiment_ID]]), "")</f>
        <v/>
      </c>
      <c r="C753" s="126" t="s">
        <v>9546</v>
      </c>
      <c r="D753" s="13" t="s">
        <v>9209</v>
      </c>
      <c r="E753" s="13" t="s">
        <v>2502</v>
      </c>
      <c r="F753" s="13"/>
      <c r="G753" s="13" t="s">
        <v>2502</v>
      </c>
      <c r="H753" s="13" t="s">
        <v>9534</v>
      </c>
      <c r="I753" s="13"/>
      <c r="J753" s="13" t="s">
        <v>2502</v>
      </c>
      <c r="K753" s="13"/>
      <c r="L753" s="13"/>
      <c r="M753" s="13"/>
      <c r="N753" s="13"/>
      <c r="O753" s="13" t="s">
        <v>9534</v>
      </c>
      <c r="P753" s="13"/>
      <c r="Q753" s="13"/>
    </row>
    <row r="754" spans="1:17" x14ac:dyDescent="0.25">
      <c r="A754" t="s">
        <v>9505</v>
      </c>
      <c r="B754" s="244" t="str" cm="1">
        <f t="array" ref="B754">IF(ROW() &lt; ROW(INDEX(initialConditions[experiment_ID],ROWS(initialConditions[experiment_ID]))), COUNTIF(INDEX(initialConditions[experiment_ID],1):initialConditions[[#This Row],[experiment_ID]],initialConditions[[#This Row],[experiment_ID]]), "")</f>
        <v/>
      </c>
      <c r="C754" s="126" t="s">
        <v>9547</v>
      </c>
      <c r="D754" s="13" t="s">
        <v>9210</v>
      </c>
      <c r="E754" s="13" t="s">
        <v>2502</v>
      </c>
      <c r="F754" s="13"/>
      <c r="G754" s="13" t="s">
        <v>2502</v>
      </c>
      <c r="H754" s="13" t="s">
        <v>9534</v>
      </c>
      <c r="I754" s="13"/>
      <c r="J754" s="13" t="s">
        <v>2502</v>
      </c>
      <c r="K754" s="13"/>
      <c r="L754" s="13"/>
      <c r="M754" s="13"/>
      <c r="N754" s="13"/>
      <c r="O754" s="13" t="s">
        <v>9534</v>
      </c>
      <c r="P754" s="13"/>
      <c r="Q754" s="13"/>
    </row>
    <row r="755" spans="1:17" x14ac:dyDescent="0.25">
      <c r="A755" t="s">
        <v>9505</v>
      </c>
      <c r="B755" s="244" t="str" cm="1">
        <f t="array" ref="B755">IF(ROW() &lt; ROW(INDEX(initialConditions[experiment_ID],ROWS(initialConditions[experiment_ID]))), COUNTIF(INDEX(initialConditions[experiment_ID],1):initialConditions[[#This Row],[experiment_ID]],initialConditions[[#This Row],[experiment_ID]]), "")</f>
        <v/>
      </c>
      <c r="C755" s="126" t="s">
        <v>9548</v>
      </c>
      <c r="D755" s="13" t="s">
        <v>9211</v>
      </c>
      <c r="E755" s="13" t="s">
        <v>2502</v>
      </c>
      <c r="F755" s="13"/>
      <c r="G755" s="13" t="s">
        <v>2502</v>
      </c>
      <c r="H755" s="13" t="s">
        <v>9534</v>
      </c>
      <c r="I755" s="13"/>
      <c r="J755" s="13" t="s">
        <v>2502</v>
      </c>
      <c r="K755" s="13"/>
      <c r="L755" s="13"/>
      <c r="M755" s="13"/>
      <c r="N755" s="13"/>
      <c r="O755" s="13" t="s">
        <v>9534</v>
      </c>
      <c r="P755" s="13"/>
      <c r="Q755" s="13"/>
    </row>
    <row r="756" spans="1:17" x14ac:dyDescent="0.25">
      <c r="A756" t="s">
        <v>9505</v>
      </c>
      <c r="B756" s="244" t="str" cm="1">
        <f t="array" ref="B756">IF(ROW() &lt; ROW(INDEX(initialConditions[experiment_ID],ROWS(initialConditions[experiment_ID]))), COUNTIF(INDEX(initialConditions[experiment_ID],1):initialConditions[[#This Row],[experiment_ID]],initialConditions[[#This Row],[experiment_ID]]), "")</f>
        <v/>
      </c>
      <c r="C756" s="126" t="s">
        <v>9549</v>
      </c>
      <c r="D756" s="13" t="s">
        <v>9209</v>
      </c>
      <c r="E756" s="13" t="s">
        <v>2502</v>
      </c>
      <c r="F756" s="13"/>
      <c r="G756" s="13" t="s">
        <v>2502</v>
      </c>
      <c r="H756" s="13" t="s">
        <v>9535</v>
      </c>
      <c r="I756" s="13"/>
      <c r="J756" s="13" t="s">
        <v>2502</v>
      </c>
      <c r="K756" s="13"/>
      <c r="L756" s="13"/>
      <c r="M756" s="13"/>
      <c r="N756" s="13"/>
      <c r="O756" s="13" t="s">
        <v>9540</v>
      </c>
      <c r="P756" s="13"/>
      <c r="Q756" s="13"/>
    </row>
    <row r="757" spans="1:17" x14ac:dyDescent="0.25">
      <c r="A757" t="s">
        <v>9505</v>
      </c>
      <c r="B757" s="244" t="str" cm="1">
        <f t="array" ref="B757">IF(ROW() &lt; ROW(INDEX(initialConditions[experiment_ID],ROWS(initialConditions[experiment_ID]))), COUNTIF(INDEX(initialConditions[experiment_ID],1):initialConditions[[#This Row],[experiment_ID]],initialConditions[[#This Row],[experiment_ID]]), "")</f>
        <v/>
      </c>
      <c r="C757" s="126" t="s">
        <v>9550</v>
      </c>
      <c r="D757" s="13" t="s">
        <v>9210</v>
      </c>
      <c r="E757" s="13" t="s">
        <v>2502</v>
      </c>
      <c r="F757" s="13"/>
      <c r="G757" s="13" t="s">
        <v>2502</v>
      </c>
      <c r="H757" s="13" t="s">
        <v>9535</v>
      </c>
      <c r="I757" s="13"/>
      <c r="J757" s="13" t="s">
        <v>2502</v>
      </c>
      <c r="K757" s="13"/>
      <c r="L757" s="13"/>
      <c r="M757" s="13"/>
      <c r="N757" s="13"/>
      <c r="O757" s="13" t="s">
        <v>9540</v>
      </c>
      <c r="P757" s="13"/>
      <c r="Q757" s="13"/>
    </row>
    <row r="758" spans="1:17" x14ac:dyDescent="0.25">
      <c r="A758" t="s">
        <v>9505</v>
      </c>
      <c r="B758" s="244" t="str" cm="1">
        <f t="array" ref="B758">IF(ROW() &lt; ROW(INDEX(initialConditions[experiment_ID],ROWS(initialConditions[experiment_ID]))), COUNTIF(INDEX(initialConditions[experiment_ID],1):initialConditions[[#This Row],[experiment_ID]],initialConditions[[#This Row],[experiment_ID]]), "")</f>
        <v/>
      </c>
      <c r="C758" s="126" t="s">
        <v>9551</v>
      </c>
      <c r="D758" s="13" t="s">
        <v>9211</v>
      </c>
      <c r="E758" s="13" t="s">
        <v>2502</v>
      </c>
      <c r="F758" s="13"/>
      <c r="G758" s="13" t="s">
        <v>2502</v>
      </c>
      <c r="H758" s="13" t="s">
        <v>9535</v>
      </c>
      <c r="I758" s="13"/>
      <c r="J758" s="13" t="s">
        <v>2502</v>
      </c>
      <c r="K758" s="13"/>
      <c r="L758" s="13"/>
      <c r="M758" s="13"/>
      <c r="N758" s="13"/>
      <c r="O758" s="13" t="s">
        <v>9540</v>
      </c>
      <c r="P758" s="13"/>
      <c r="Q758" s="13"/>
    </row>
    <row r="759" spans="1:17" x14ac:dyDescent="0.25">
      <c r="A759" t="s">
        <v>9505</v>
      </c>
      <c r="B759" s="244" t="str" cm="1">
        <f t="array" ref="B759">IF(ROW() &lt; ROW(INDEX(initialConditions[experiment_ID],ROWS(initialConditions[experiment_ID]))), COUNTIF(INDEX(initialConditions[experiment_ID],1):initialConditions[[#This Row],[experiment_ID]],initialConditions[[#This Row],[experiment_ID]]), "")</f>
        <v/>
      </c>
      <c r="C759" s="126" t="s">
        <v>9552</v>
      </c>
      <c r="D759" s="13" t="s">
        <v>9209</v>
      </c>
      <c r="E759" s="13" t="s">
        <v>8619</v>
      </c>
      <c r="F759" s="13"/>
      <c r="G759" s="13" t="s">
        <v>2502</v>
      </c>
      <c r="H759" s="13" t="s">
        <v>9536</v>
      </c>
      <c r="I759" s="13"/>
      <c r="J759" s="13" t="s">
        <v>2502</v>
      </c>
      <c r="K759" s="13"/>
      <c r="L759" s="13"/>
      <c r="M759" s="13"/>
      <c r="N759" s="13"/>
      <c r="O759" s="13" t="s">
        <v>9541</v>
      </c>
      <c r="P759" s="13"/>
      <c r="Q759" s="13"/>
    </row>
    <row r="760" spans="1:17" x14ac:dyDescent="0.25">
      <c r="A760" t="s">
        <v>9505</v>
      </c>
      <c r="B760" s="244" t="str" cm="1">
        <f t="array" ref="B760">IF(ROW() &lt; ROW(INDEX(initialConditions[experiment_ID],ROWS(initialConditions[experiment_ID]))), COUNTIF(INDEX(initialConditions[experiment_ID],1):initialConditions[[#This Row],[experiment_ID]],initialConditions[[#This Row],[experiment_ID]]), "")</f>
        <v/>
      </c>
      <c r="C760" s="126" t="s">
        <v>9553</v>
      </c>
      <c r="D760" s="13" t="s">
        <v>9210</v>
      </c>
      <c r="E760" s="13" t="s">
        <v>8619</v>
      </c>
      <c r="F760" s="13"/>
      <c r="G760" s="13" t="s">
        <v>2502</v>
      </c>
      <c r="H760" s="13" t="s">
        <v>9536</v>
      </c>
      <c r="I760" s="13"/>
      <c r="J760" s="13" t="s">
        <v>2502</v>
      </c>
      <c r="K760" s="13"/>
      <c r="L760" s="13"/>
      <c r="M760" s="13"/>
      <c r="N760" s="13"/>
      <c r="O760" s="13" t="s">
        <v>9541</v>
      </c>
      <c r="P760" s="13"/>
      <c r="Q760" s="13"/>
    </row>
    <row r="761" spans="1:17" x14ac:dyDescent="0.25">
      <c r="A761" t="s">
        <v>9505</v>
      </c>
      <c r="B761" s="244" t="str" cm="1">
        <f t="array" ref="B761">IF(ROW() &lt; ROW(INDEX(initialConditions[experiment_ID],ROWS(initialConditions[experiment_ID]))), COUNTIF(INDEX(initialConditions[experiment_ID],1):initialConditions[[#This Row],[experiment_ID]],initialConditions[[#This Row],[experiment_ID]]), "")</f>
        <v/>
      </c>
      <c r="C761" s="126" t="s">
        <v>9554</v>
      </c>
      <c r="D761" s="13" t="s">
        <v>9211</v>
      </c>
      <c r="E761" s="13" t="s">
        <v>8619</v>
      </c>
      <c r="F761" s="13"/>
      <c r="G761" s="13" t="s">
        <v>2502</v>
      </c>
      <c r="H761" s="13" t="s">
        <v>9536</v>
      </c>
      <c r="I761" s="13"/>
      <c r="J761" s="13" t="s">
        <v>2502</v>
      </c>
      <c r="K761" s="13"/>
      <c r="L761" s="13"/>
      <c r="M761" s="13"/>
      <c r="N761" s="13"/>
      <c r="O761" s="13" t="s">
        <v>9541</v>
      </c>
      <c r="P761" s="13"/>
      <c r="Q761" s="13"/>
    </row>
    <row r="762" spans="1:17" x14ac:dyDescent="0.25">
      <c r="A762" t="s">
        <v>9505</v>
      </c>
      <c r="B762" s="244" t="str" cm="1">
        <f t="array" ref="B762">IF(ROW() &lt; ROW(INDEX(initialConditions[experiment_ID],ROWS(initialConditions[experiment_ID]))), COUNTIF(INDEX(initialConditions[experiment_ID],1):initialConditions[[#This Row],[experiment_ID]],initialConditions[[#This Row],[experiment_ID]]), "")</f>
        <v/>
      </c>
      <c r="C762" s="126" t="s">
        <v>9555</v>
      </c>
      <c r="D762" s="13" t="s">
        <v>9209</v>
      </c>
      <c r="E762" s="13" t="s">
        <v>8619</v>
      </c>
      <c r="F762" s="13"/>
      <c r="G762" s="13" t="s">
        <v>2502</v>
      </c>
      <c r="H762" s="13" t="s">
        <v>9537</v>
      </c>
      <c r="I762" s="13"/>
      <c r="J762" s="13" t="s">
        <v>2502</v>
      </c>
      <c r="K762" s="13"/>
      <c r="L762" s="13"/>
      <c r="M762" s="13"/>
      <c r="N762" s="13"/>
      <c r="O762" s="13" t="s">
        <v>9537</v>
      </c>
      <c r="P762" s="13"/>
      <c r="Q762" s="13"/>
    </row>
    <row r="763" spans="1:17" x14ac:dyDescent="0.25">
      <c r="A763" t="s">
        <v>9505</v>
      </c>
      <c r="B763" s="244" t="str" cm="1">
        <f t="array" ref="B763">IF(ROW() &lt; ROW(INDEX(initialConditions[experiment_ID],ROWS(initialConditions[experiment_ID]))), COUNTIF(INDEX(initialConditions[experiment_ID],1):initialConditions[[#This Row],[experiment_ID]],initialConditions[[#This Row],[experiment_ID]]), "")</f>
        <v/>
      </c>
      <c r="C763" s="126" t="s">
        <v>9556</v>
      </c>
      <c r="D763" s="13" t="s">
        <v>9210</v>
      </c>
      <c r="E763" s="13" t="s">
        <v>8619</v>
      </c>
      <c r="F763" s="13"/>
      <c r="G763" s="13" t="s">
        <v>2502</v>
      </c>
      <c r="H763" s="13" t="s">
        <v>9537</v>
      </c>
      <c r="I763" s="13"/>
      <c r="J763" s="13" t="s">
        <v>2502</v>
      </c>
      <c r="K763" s="13"/>
      <c r="L763" s="13"/>
      <c r="M763" s="13"/>
      <c r="N763" s="13"/>
      <c r="O763" s="13" t="s">
        <v>9537</v>
      </c>
      <c r="P763" s="13"/>
      <c r="Q763" s="13"/>
    </row>
    <row r="764" spans="1:17" x14ac:dyDescent="0.25">
      <c r="A764" t="s">
        <v>9505</v>
      </c>
      <c r="B764" s="244" t="str" cm="1">
        <f t="array" ref="B764">IF(ROW() &lt; ROW(INDEX(initialConditions[experiment_ID],ROWS(initialConditions[experiment_ID]))), COUNTIF(INDEX(initialConditions[experiment_ID],1):initialConditions[[#This Row],[experiment_ID]],initialConditions[[#This Row],[experiment_ID]]), "")</f>
        <v/>
      </c>
      <c r="C764" s="126" t="s">
        <v>9557</v>
      </c>
      <c r="D764" s="13" t="s">
        <v>9211</v>
      </c>
      <c r="E764" s="13" t="s">
        <v>8619</v>
      </c>
      <c r="F764" s="13"/>
      <c r="G764" s="13" t="s">
        <v>2502</v>
      </c>
      <c r="H764" s="13" t="s">
        <v>9537</v>
      </c>
      <c r="I764" s="13"/>
      <c r="J764" s="13" t="s">
        <v>2502</v>
      </c>
      <c r="K764" s="13"/>
      <c r="L764" s="13"/>
      <c r="M764" s="13"/>
      <c r="N764" s="13"/>
      <c r="O764" s="13" t="s">
        <v>9537</v>
      </c>
      <c r="P764" s="13"/>
      <c r="Q764" s="13"/>
    </row>
    <row r="765" spans="1:17" x14ac:dyDescent="0.25">
      <c r="A765" t="s">
        <v>9505</v>
      </c>
      <c r="B765" s="244" t="str" cm="1">
        <f t="array" ref="B765">IF(ROW() &lt; ROW(INDEX(initialConditions[experiment_ID],ROWS(initialConditions[experiment_ID]))), COUNTIF(INDEX(initialConditions[experiment_ID],1):initialConditions[[#This Row],[experiment_ID]],initialConditions[[#This Row],[experiment_ID]]), "")</f>
        <v/>
      </c>
      <c r="C765" s="126" t="s">
        <v>9558</v>
      </c>
      <c r="D765" s="13" t="s">
        <v>9209</v>
      </c>
      <c r="E765" s="13" t="s">
        <v>8619</v>
      </c>
      <c r="F765" s="13"/>
      <c r="G765" s="13" t="s">
        <v>2502</v>
      </c>
      <c r="H765" s="13" t="s">
        <v>9538</v>
      </c>
      <c r="I765" s="13"/>
      <c r="J765" s="13" t="s">
        <v>2502</v>
      </c>
      <c r="K765" s="13"/>
      <c r="L765" s="13"/>
      <c r="M765" s="13"/>
      <c r="N765" s="13"/>
      <c r="O765" s="13" t="s">
        <v>9542</v>
      </c>
      <c r="P765" s="13"/>
      <c r="Q765" s="13"/>
    </row>
    <row r="766" spans="1:17" x14ac:dyDescent="0.25">
      <c r="A766" t="s">
        <v>9505</v>
      </c>
      <c r="B766" s="244" t="str" cm="1">
        <f t="array" ref="B766">IF(ROW() &lt; ROW(INDEX(initialConditions[experiment_ID],ROWS(initialConditions[experiment_ID]))), COUNTIF(INDEX(initialConditions[experiment_ID],1):initialConditions[[#This Row],[experiment_ID]],initialConditions[[#This Row],[experiment_ID]]), "")</f>
        <v/>
      </c>
      <c r="C766" s="126" t="s">
        <v>9559</v>
      </c>
      <c r="D766" s="13" t="s">
        <v>9210</v>
      </c>
      <c r="E766" s="13" t="s">
        <v>8619</v>
      </c>
      <c r="F766" s="13"/>
      <c r="G766" s="13" t="s">
        <v>2502</v>
      </c>
      <c r="H766" s="13" t="s">
        <v>9538</v>
      </c>
      <c r="I766" s="13"/>
      <c r="J766" s="13" t="s">
        <v>2502</v>
      </c>
      <c r="K766" s="13"/>
      <c r="L766" s="13"/>
      <c r="M766" s="13"/>
      <c r="N766" s="13"/>
      <c r="O766" s="13" t="s">
        <v>9542</v>
      </c>
      <c r="P766" s="13"/>
      <c r="Q766" s="13"/>
    </row>
    <row r="767" spans="1:17" x14ac:dyDescent="0.25">
      <c r="A767" t="s">
        <v>9505</v>
      </c>
      <c r="B767" s="244" t="str" cm="1">
        <f t="array" ref="B767">IF(ROW() &lt; ROW(INDEX(initialConditions[experiment_ID],ROWS(initialConditions[experiment_ID]))), COUNTIF(INDEX(initialConditions[experiment_ID],1):initialConditions[[#This Row],[experiment_ID]],initialConditions[[#This Row],[experiment_ID]]), "")</f>
        <v/>
      </c>
      <c r="C767" s="126" t="s">
        <v>9560</v>
      </c>
      <c r="D767" s="13" t="s">
        <v>9211</v>
      </c>
      <c r="E767" s="13" t="s">
        <v>8619</v>
      </c>
      <c r="F767" s="13"/>
      <c r="G767" s="13" t="s">
        <v>2502</v>
      </c>
      <c r="H767" s="13" t="s">
        <v>9538</v>
      </c>
      <c r="I767" s="13"/>
      <c r="J767" s="13" t="s">
        <v>2502</v>
      </c>
      <c r="K767" s="13"/>
      <c r="L767" s="13"/>
      <c r="M767" s="13"/>
      <c r="N767" s="13"/>
      <c r="O767" s="13" t="s">
        <v>9542</v>
      </c>
      <c r="P767" s="13"/>
      <c r="Q767" s="13"/>
    </row>
    <row r="768" spans="1:17" x14ac:dyDescent="0.25">
      <c r="A768" t="s">
        <v>9506</v>
      </c>
      <c r="B768" s="244" t="str" cm="1">
        <f t="array" ref="B768">IF(ROW() &lt; ROW(INDEX(initialConditions[experiment_ID],ROWS(initialConditions[experiment_ID]))), COUNTIF(INDEX(initialConditions[experiment_ID],1):initialConditions[[#This Row],[experiment_ID]],initialConditions[[#This Row],[experiment_ID]]), "")</f>
        <v/>
      </c>
      <c r="C768" s="126" t="s">
        <v>9543</v>
      </c>
      <c r="D768" s="13" t="s">
        <v>9209</v>
      </c>
      <c r="E768" s="13" t="s">
        <v>2502</v>
      </c>
      <c r="F768" s="13"/>
      <c r="G768" s="13" t="s">
        <v>2502</v>
      </c>
      <c r="H768" s="13" t="s">
        <v>9533</v>
      </c>
      <c r="I768" s="13"/>
      <c r="J768" s="13" t="s">
        <v>2502</v>
      </c>
      <c r="K768" s="13"/>
      <c r="L768" s="13"/>
      <c r="M768" s="13"/>
      <c r="N768" s="13"/>
      <c r="O768" s="13" t="s">
        <v>9539</v>
      </c>
      <c r="P768" s="13"/>
      <c r="Q768" s="13"/>
    </row>
    <row r="769" spans="1:17" x14ac:dyDescent="0.25">
      <c r="A769" t="s">
        <v>9506</v>
      </c>
      <c r="B769" s="244" t="str" cm="1">
        <f t="array" ref="B769">IF(ROW() &lt; ROW(INDEX(initialConditions[experiment_ID],ROWS(initialConditions[experiment_ID]))), COUNTIF(INDEX(initialConditions[experiment_ID],1):initialConditions[[#This Row],[experiment_ID]],initialConditions[[#This Row],[experiment_ID]]), "")</f>
        <v/>
      </c>
      <c r="C769" s="126" t="s">
        <v>9544</v>
      </c>
      <c r="D769" s="13" t="s">
        <v>9210</v>
      </c>
      <c r="E769" s="13" t="s">
        <v>2502</v>
      </c>
      <c r="F769" s="13"/>
      <c r="G769" s="13" t="s">
        <v>2502</v>
      </c>
      <c r="H769" s="13" t="s">
        <v>9533</v>
      </c>
      <c r="I769" s="13"/>
      <c r="J769" s="13" t="s">
        <v>2502</v>
      </c>
      <c r="K769" s="13"/>
      <c r="L769" s="13"/>
      <c r="M769" s="13"/>
      <c r="N769" s="13"/>
      <c r="O769" s="13" t="s">
        <v>9539</v>
      </c>
      <c r="P769" s="13"/>
      <c r="Q769" s="13"/>
    </row>
    <row r="770" spans="1:17" x14ac:dyDescent="0.25">
      <c r="A770" t="s">
        <v>9506</v>
      </c>
      <c r="B770" s="244" t="str" cm="1">
        <f t="array" ref="B770">IF(ROW() &lt; ROW(INDEX(initialConditions[experiment_ID],ROWS(initialConditions[experiment_ID]))), COUNTIF(INDEX(initialConditions[experiment_ID],1):initialConditions[[#This Row],[experiment_ID]],initialConditions[[#This Row],[experiment_ID]]), "")</f>
        <v/>
      </c>
      <c r="C770" s="126" t="s">
        <v>9545</v>
      </c>
      <c r="D770" s="13" t="s">
        <v>9211</v>
      </c>
      <c r="E770" s="13" t="s">
        <v>2502</v>
      </c>
      <c r="F770" s="13"/>
      <c r="G770" s="13" t="s">
        <v>2502</v>
      </c>
      <c r="H770" s="13" t="s">
        <v>9533</v>
      </c>
      <c r="I770" s="13"/>
      <c r="J770" s="13" t="s">
        <v>2502</v>
      </c>
      <c r="K770" s="13"/>
      <c r="L770" s="13"/>
      <c r="M770" s="13"/>
      <c r="N770" s="13"/>
      <c r="O770" s="13" t="s">
        <v>9539</v>
      </c>
      <c r="P770" s="13"/>
      <c r="Q770" s="13"/>
    </row>
    <row r="771" spans="1:17" x14ac:dyDescent="0.25">
      <c r="A771" t="s">
        <v>9506</v>
      </c>
      <c r="B771" s="244" t="str" cm="1">
        <f t="array" ref="B771">IF(ROW() &lt; ROW(INDEX(initialConditions[experiment_ID],ROWS(initialConditions[experiment_ID]))), COUNTIF(INDEX(initialConditions[experiment_ID],1):initialConditions[[#This Row],[experiment_ID]],initialConditions[[#This Row],[experiment_ID]]), "")</f>
        <v/>
      </c>
      <c r="C771" s="126" t="s">
        <v>9546</v>
      </c>
      <c r="D771" s="13" t="s">
        <v>9209</v>
      </c>
      <c r="E771" s="13" t="s">
        <v>2502</v>
      </c>
      <c r="F771" s="13"/>
      <c r="G771" s="13" t="s">
        <v>2502</v>
      </c>
      <c r="H771" s="13" t="s">
        <v>9534</v>
      </c>
      <c r="I771" s="13"/>
      <c r="J771" s="13" t="s">
        <v>2502</v>
      </c>
      <c r="K771" s="13"/>
      <c r="L771" s="13"/>
      <c r="M771" s="13"/>
      <c r="N771" s="13"/>
      <c r="O771" s="13" t="s">
        <v>9534</v>
      </c>
      <c r="P771" s="13"/>
      <c r="Q771" s="13"/>
    </row>
    <row r="772" spans="1:17" x14ac:dyDescent="0.25">
      <c r="A772" t="s">
        <v>9506</v>
      </c>
      <c r="B772" s="244" t="str" cm="1">
        <f t="array" ref="B772">IF(ROW() &lt; ROW(INDEX(initialConditions[experiment_ID],ROWS(initialConditions[experiment_ID]))), COUNTIF(INDEX(initialConditions[experiment_ID],1):initialConditions[[#This Row],[experiment_ID]],initialConditions[[#This Row],[experiment_ID]]), "")</f>
        <v/>
      </c>
      <c r="C772" s="126" t="s">
        <v>9547</v>
      </c>
      <c r="D772" s="13" t="s">
        <v>9210</v>
      </c>
      <c r="E772" s="13" t="s">
        <v>2502</v>
      </c>
      <c r="F772" s="13"/>
      <c r="G772" s="13" t="s">
        <v>2502</v>
      </c>
      <c r="H772" s="13" t="s">
        <v>9534</v>
      </c>
      <c r="I772" s="13"/>
      <c r="J772" s="13" t="s">
        <v>2502</v>
      </c>
      <c r="K772" s="13"/>
      <c r="L772" s="13"/>
      <c r="M772" s="13"/>
      <c r="N772" s="13"/>
      <c r="O772" s="13" t="s">
        <v>9534</v>
      </c>
      <c r="P772" s="13"/>
      <c r="Q772" s="13"/>
    </row>
    <row r="773" spans="1:17" x14ac:dyDescent="0.25">
      <c r="A773" t="s">
        <v>9506</v>
      </c>
      <c r="B773" s="244" t="str" cm="1">
        <f t="array" ref="B773">IF(ROW() &lt; ROW(INDEX(initialConditions[experiment_ID],ROWS(initialConditions[experiment_ID]))), COUNTIF(INDEX(initialConditions[experiment_ID],1):initialConditions[[#This Row],[experiment_ID]],initialConditions[[#This Row],[experiment_ID]]), "")</f>
        <v/>
      </c>
      <c r="C773" s="126" t="s">
        <v>9548</v>
      </c>
      <c r="D773" s="13" t="s">
        <v>9211</v>
      </c>
      <c r="E773" s="13" t="s">
        <v>2502</v>
      </c>
      <c r="F773" s="13"/>
      <c r="G773" s="13" t="s">
        <v>2502</v>
      </c>
      <c r="H773" s="13" t="s">
        <v>9534</v>
      </c>
      <c r="I773" s="13"/>
      <c r="J773" s="13" t="s">
        <v>2502</v>
      </c>
      <c r="K773" s="13"/>
      <c r="L773" s="13"/>
      <c r="M773" s="13"/>
      <c r="N773" s="13"/>
      <c r="O773" s="13" t="s">
        <v>9534</v>
      </c>
      <c r="P773" s="13"/>
      <c r="Q773" s="13"/>
    </row>
    <row r="774" spans="1:17" x14ac:dyDescent="0.25">
      <c r="A774" t="s">
        <v>9506</v>
      </c>
      <c r="B774" s="244" t="str" cm="1">
        <f t="array" ref="B774">IF(ROW() &lt; ROW(INDEX(initialConditions[experiment_ID],ROWS(initialConditions[experiment_ID]))), COUNTIF(INDEX(initialConditions[experiment_ID],1):initialConditions[[#This Row],[experiment_ID]],initialConditions[[#This Row],[experiment_ID]]), "")</f>
        <v/>
      </c>
      <c r="C774" s="126" t="s">
        <v>9549</v>
      </c>
      <c r="D774" s="13" t="s">
        <v>9209</v>
      </c>
      <c r="E774" s="13" t="s">
        <v>2502</v>
      </c>
      <c r="F774" s="13"/>
      <c r="G774" s="13" t="s">
        <v>2502</v>
      </c>
      <c r="H774" s="13" t="s">
        <v>9535</v>
      </c>
      <c r="I774" s="13"/>
      <c r="J774" s="13" t="s">
        <v>2502</v>
      </c>
      <c r="K774" s="13"/>
      <c r="L774" s="13"/>
      <c r="M774" s="13"/>
      <c r="N774" s="13"/>
      <c r="O774" s="13" t="s">
        <v>9540</v>
      </c>
      <c r="P774" s="13"/>
      <c r="Q774" s="13"/>
    </row>
    <row r="775" spans="1:17" x14ac:dyDescent="0.25">
      <c r="A775" t="s">
        <v>9506</v>
      </c>
      <c r="B775" s="244" t="str" cm="1">
        <f t="array" ref="B775">IF(ROW() &lt; ROW(INDEX(initialConditions[experiment_ID],ROWS(initialConditions[experiment_ID]))), COUNTIF(INDEX(initialConditions[experiment_ID],1):initialConditions[[#This Row],[experiment_ID]],initialConditions[[#This Row],[experiment_ID]]), "")</f>
        <v/>
      </c>
      <c r="C775" s="126" t="s">
        <v>9550</v>
      </c>
      <c r="D775" s="13" t="s">
        <v>9210</v>
      </c>
      <c r="E775" s="13" t="s">
        <v>2502</v>
      </c>
      <c r="F775" s="13"/>
      <c r="G775" s="13" t="s">
        <v>2502</v>
      </c>
      <c r="H775" s="13" t="s">
        <v>9535</v>
      </c>
      <c r="I775" s="13"/>
      <c r="J775" s="13" t="s">
        <v>2502</v>
      </c>
      <c r="K775" s="13"/>
      <c r="L775" s="13"/>
      <c r="M775" s="13"/>
      <c r="N775" s="13"/>
      <c r="O775" s="13" t="s">
        <v>9540</v>
      </c>
      <c r="P775" s="13"/>
      <c r="Q775" s="13"/>
    </row>
    <row r="776" spans="1:17" x14ac:dyDescent="0.25">
      <c r="A776" t="s">
        <v>9506</v>
      </c>
      <c r="B776" s="244" t="str" cm="1">
        <f t="array" ref="B776">IF(ROW() &lt; ROW(INDEX(initialConditions[experiment_ID],ROWS(initialConditions[experiment_ID]))), COUNTIF(INDEX(initialConditions[experiment_ID],1):initialConditions[[#This Row],[experiment_ID]],initialConditions[[#This Row],[experiment_ID]]), "")</f>
        <v/>
      </c>
      <c r="C776" s="126" t="s">
        <v>9551</v>
      </c>
      <c r="D776" s="13" t="s">
        <v>9211</v>
      </c>
      <c r="E776" s="13" t="s">
        <v>2502</v>
      </c>
      <c r="F776" s="13"/>
      <c r="G776" s="13" t="s">
        <v>2502</v>
      </c>
      <c r="H776" s="13" t="s">
        <v>9535</v>
      </c>
      <c r="I776" s="13"/>
      <c r="J776" s="13" t="s">
        <v>2502</v>
      </c>
      <c r="K776" s="13"/>
      <c r="L776" s="13"/>
      <c r="M776" s="13"/>
      <c r="N776" s="13"/>
      <c r="O776" s="13" t="s">
        <v>9540</v>
      </c>
      <c r="P776" s="13"/>
      <c r="Q776" s="13"/>
    </row>
    <row r="777" spans="1:17" x14ac:dyDescent="0.25">
      <c r="A777" t="s">
        <v>9506</v>
      </c>
      <c r="B777" s="244" t="str" cm="1">
        <f t="array" ref="B777">IF(ROW() &lt; ROW(INDEX(initialConditions[experiment_ID],ROWS(initialConditions[experiment_ID]))), COUNTIF(INDEX(initialConditions[experiment_ID],1):initialConditions[[#This Row],[experiment_ID]],initialConditions[[#This Row],[experiment_ID]]), "")</f>
        <v/>
      </c>
      <c r="C777" s="126" t="s">
        <v>9552</v>
      </c>
      <c r="D777" s="13" t="s">
        <v>9209</v>
      </c>
      <c r="E777" s="13" t="s">
        <v>8619</v>
      </c>
      <c r="F777" s="13"/>
      <c r="G777" s="13" t="s">
        <v>2502</v>
      </c>
      <c r="H777" s="13" t="s">
        <v>9536</v>
      </c>
      <c r="I777" s="13"/>
      <c r="J777" s="13" t="s">
        <v>2502</v>
      </c>
      <c r="K777" s="13"/>
      <c r="L777" s="13"/>
      <c r="M777" s="13"/>
      <c r="N777" s="13"/>
      <c r="O777" s="13" t="s">
        <v>9541</v>
      </c>
      <c r="P777" s="13"/>
      <c r="Q777" s="13"/>
    </row>
    <row r="778" spans="1:17" x14ac:dyDescent="0.25">
      <c r="A778" t="s">
        <v>9506</v>
      </c>
      <c r="B778" s="244" t="str" cm="1">
        <f t="array" ref="B778">IF(ROW() &lt; ROW(INDEX(initialConditions[experiment_ID],ROWS(initialConditions[experiment_ID]))), COUNTIF(INDEX(initialConditions[experiment_ID],1):initialConditions[[#This Row],[experiment_ID]],initialConditions[[#This Row],[experiment_ID]]), "")</f>
        <v/>
      </c>
      <c r="C778" s="126" t="s">
        <v>9553</v>
      </c>
      <c r="D778" s="13" t="s">
        <v>9210</v>
      </c>
      <c r="E778" s="13" t="s">
        <v>8619</v>
      </c>
      <c r="F778" s="13"/>
      <c r="G778" s="13" t="s">
        <v>2502</v>
      </c>
      <c r="H778" s="13" t="s">
        <v>9536</v>
      </c>
      <c r="I778" s="13"/>
      <c r="J778" s="13" t="s">
        <v>2502</v>
      </c>
      <c r="K778" s="13"/>
      <c r="L778" s="13"/>
      <c r="M778" s="13"/>
      <c r="N778" s="13"/>
      <c r="O778" s="13" t="s">
        <v>9541</v>
      </c>
      <c r="P778" s="13"/>
      <c r="Q778" s="13"/>
    </row>
    <row r="779" spans="1:17" x14ac:dyDescent="0.25">
      <c r="A779" t="s">
        <v>9506</v>
      </c>
      <c r="B779" s="244" t="str" cm="1">
        <f t="array" ref="B779">IF(ROW() &lt; ROW(INDEX(initialConditions[experiment_ID],ROWS(initialConditions[experiment_ID]))), COUNTIF(INDEX(initialConditions[experiment_ID],1):initialConditions[[#This Row],[experiment_ID]],initialConditions[[#This Row],[experiment_ID]]), "")</f>
        <v/>
      </c>
      <c r="C779" s="126" t="s">
        <v>9554</v>
      </c>
      <c r="D779" s="13" t="s">
        <v>9211</v>
      </c>
      <c r="E779" s="13" t="s">
        <v>8619</v>
      </c>
      <c r="F779" s="13"/>
      <c r="G779" s="13" t="s">
        <v>2502</v>
      </c>
      <c r="H779" s="13" t="s">
        <v>9536</v>
      </c>
      <c r="I779" s="13"/>
      <c r="J779" s="13" t="s">
        <v>2502</v>
      </c>
      <c r="K779" s="13"/>
      <c r="L779" s="13"/>
      <c r="M779" s="13"/>
      <c r="N779" s="13"/>
      <c r="O779" s="13" t="s">
        <v>9541</v>
      </c>
      <c r="P779" s="13"/>
      <c r="Q779" s="13"/>
    </row>
    <row r="780" spans="1:17" x14ac:dyDescent="0.25">
      <c r="A780" t="s">
        <v>9506</v>
      </c>
      <c r="B780" s="244" t="str" cm="1">
        <f t="array" ref="B780">IF(ROW() &lt; ROW(INDEX(initialConditions[experiment_ID],ROWS(initialConditions[experiment_ID]))), COUNTIF(INDEX(initialConditions[experiment_ID],1):initialConditions[[#This Row],[experiment_ID]],initialConditions[[#This Row],[experiment_ID]]), "")</f>
        <v/>
      </c>
      <c r="C780" s="126" t="s">
        <v>9555</v>
      </c>
      <c r="D780" s="13" t="s">
        <v>9209</v>
      </c>
      <c r="E780" s="13" t="s">
        <v>8619</v>
      </c>
      <c r="F780" s="13"/>
      <c r="G780" s="13" t="s">
        <v>2502</v>
      </c>
      <c r="H780" s="13" t="s">
        <v>9537</v>
      </c>
      <c r="I780" s="13"/>
      <c r="J780" s="13" t="s">
        <v>2502</v>
      </c>
      <c r="K780" s="13"/>
      <c r="L780" s="13"/>
      <c r="M780" s="13"/>
      <c r="N780" s="13"/>
      <c r="O780" s="13" t="s">
        <v>9537</v>
      </c>
      <c r="P780" s="13"/>
      <c r="Q780" s="13"/>
    </row>
    <row r="781" spans="1:17" x14ac:dyDescent="0.25">
      <c r="A781" t="s">
        <v>9506</v>
      </c>
      <c r="B781" s="244" t="str" cm="1">
        <f t="array" ref="B781">IF(ROW() &lt; ROW(INDEX(initialConditions[experiment_ID],ROWS(initialConditions[experiment_ID]))), COUNTIF(INDEX(initialConditions[experiment_ID],1):initialConditions[[#This Row],[experiment_ID]],initialConditions[[#This Row],[experiment_ID]]), "")</f>
        <v/>
      </c>
      <c r="C781" s="126" t="s">
        <v>9556</v>
      </c>
      <c r="D781" s="13" t="s">
        <v>9210</v>
      </c>
      <c r="E781" s="13" t="s">
        <v>8619</v>
      </c>
      <c r="F781" s="13"/>
      <c r="G781" s="13" t="s">
        <v>2502</v>
      </c>
      <c r="H781" s="13" t="s">
        <v>9537</v>
      </c>
      <c r="I781" s="13"/>
      <c r="J781" s="13" t="s">
        <v>2502</v>
      </c>
      <c r="K781" s="13"/>
      <c r="L781" s="13"/>
      <c r="M781" s="13"/>
      <c r="N781" s="13"/>
      <c r="O781" s="13" t="s">
        <v>9537</v>
      </c>
      <c r="P781" s="13"/>
      <c r="Q781" s="13"/>
    </row>
    <row r="782" spans="1:17" x14ac:dyDescent="0.25">
      <c r="A782" t="s">
        <v>9506</v>
      </c>
      <c r="B782" s="244" t="str" cm="1">
        <f t="array" ref="B782">IF(ROW() &lt; ROW(INDEX(initialConditions[experiment_ID],ROWS(initialConditions[experiment_ID]))), COUNTIF(INDEX(initialConditions[experiment_ID],1):initialConditions[[#This Row],[experiment_ID]],initialConditions[[#This Row],[experiment_ID]]), "")</f>
        <v/>
      </c>
      <c r="C782" s="126" t="s">
        <v>9557</v>
      </c>
      <c r="D782" s="13" t="s">
        <v>9211</v>
      </c>
      <c r="E782" s="13" t="s">
        <v>8619</v>
      </c>
      <c r="F782" s="13"/>
      <c r="G782" s="13" t="s">
        <v>2502</v>
      </c>
      <c r="H782" s="13" t="s">
        <v>9537</v>
      </c>
      <c r="I782" s="13"/>
      <c r="J782" s="13" t="s">
        <v>2502</v>
      </c>
      <c r="K782" s="13"/>
      <c r="L782" s="13"/>
      <c r="M782" s="13"/>
      <c r="N782" s="13"/>
      <c r="O782" s="13" t="s">
        <v>9537</v>
      </c>
      <c r="P782" s="13"/>
      <c r="Q782" s="13"/>
    </row>
    <row r="783" spans="1:17" x14ac:dyDescent="0.25">
      <c r="A783" t="s">
        <v>9506</v>
      </c>
      <c r="B783" s="244" t="str" cm="1">
        <f t="array" ref="B783">IF(ROW() &lt; ROW(INDEX(initialConditions[experiment_ID],ROWS(initialConditions[experiment_ID]))), COUNTIF(INDEX(initialConditions[experiment_ID],1):initialConditions[[#This Row],[experiment_ID]],initialConditions[[#This Row],[experiment_ID]]), "")</f>
        <v/>
      </c>
      <c r="C783" s="126" t="s">
        <v>9558</v>
      </c>
      <c r="D783" s="13" t="s">
        <v>9209</v>
      </c>
      <c r="E783" s="13" t="s">
        <v>8619</v>
      </c>
      <c r="F783" s="13"/>
      <c r="G783" s="13" t="s">
        <v>2502</v>
      </c>
      <c r="H783" s="13" t="s">
        <v>9538</v>
      </c>
      <c r="I783" s="13"/>
      <c r="J783" s="13" t="s">
        <v>2502</v>
      </c>
      <c r="K783" s="13"/>
      <c r="L783" s="13"/>
      <c r="M783" s="13"/>
      <c r="N783" s="13"/>
      <c r="O783" s="13" t="s">
        <v>9542</v>
      </c>
      <c r="P783" s="13"/>
      <c r="Q783" s="13"/>
    </row>
    <row r="784" spans="1:17" x14ac:dyDescent="0.25">
      <c r="A784" t="s">
        <v>9506</v>
      </c>
      <c r="B784" s="244" t="str" cm="1">
        <f t="array" ref="B784">IF(ROW() &lt; ROW(INDEX(initialConditions[experiment_ID],ROWS(initialConditions[experiment_ID]))), COUNTIF(INDEX(initialConditions[experiment_ID],1):initialConditions[[#This Row],[experiment_ID]],initialConditions[[#This Row],[experiment_ID]]), "")</f>
        <v/>
      </c>
      <c r="C784" s="126" t="s">
        <v>9559</v>
      </c>
      <c r="D784" s="13" t="s">
        <v>9210</v>
      </c>
      <c r="E784" s="13" t="s">
        <v>8619</v>
      </c>
      <c r="F784" s="13"/>
      <c r="G784" s="13" t="s">
        <v>2502</v>
      </c>
      <c r="H784" s="13" t="s">
        <v>9538</v>
      </c>
      <c r="I784" s="13"/>
      <c r="J784" s="13" t="s">
        <v>2502</v>
      </c>
      <c r="K784" s="13"/>
      <c r="L784" s="13"/>
      <c r="M784" s="13"/>
      <c r="N784" s="13"/>
      <c r="O784" s="13" t="s">
        <v>9542</v>
      </c>
      <c r="P784" s="13"/>
      <c r="Q784" s="13"/>
    </row>
    <row r="785" spans="1:17" x14ac:dyDescent="0.25">
      <c r="A785" t="s">
        <v>9506</v>
      </c>
      <c r="B785" s="244" t="str" cm="1">
        <f t="array" ref="B785">IF(ROW() &lt; ROW(INDEX(initialConditions[experiment_ID],ROWS(initialConditions[experiment_ID]))), COUNTIF(INDEX(initialConditions[experiment_ID],1):initialConditions[[#This Row],[experiment_ID]],initialConditions[[#This Row],[experiment_ID]]), "")</f>
        <v/>
      </c>
      <c r="C785" s="126" t="s">
        <v>9560</v>
      </c>
      <c r="D785" s="13" t="s">
        <v>9211</v>
      </c>
      <c r="E785" s="13" t="s">
        <v>8619</v>
      </c>
      <c r="F785" s="13"/>
      <c r="G785" s="13" t="s">
        <v>2502</v>
      </c>
      <c r="H785" s="13" t="s">
        <v>9538</v>
      </c>
      <c r="I785" s="13"/>
      <c r="J785" s="13" t="s">
        <v>2502</v>
      </c>
      <c r="K785" s="13"/>
      <c r="L785" s="13"/>
      <c r="M785" s="13"/>
      <c r="N785" s="13"/>
      <c r="O785" s="13" t="s">
        <v>9542</v>
      </c>
      <c r="P785" s="13"/>
      <c r="Q785" s="13"/>
    </row>
    <row r="786" spans="1:17" x14ac:dyDescent="0.25">
      <c r="A786" t="s">
        <v>9507</v>
      </c>
      <c r="B786" s="244" t="str" cm="1">
        <f t="array" ref="B786">IF(ROW() &lt; ROW(INDEX(initialConditions[experiment_ID],ROWS(initialConditions[experiment_ID]))), COUNTIF(INDEX(initialConditions[experiment_ID],1):initialConditions[[#This Row],[experiment_ID]],initialConditions[[#This Row],[experiment_ID]]), "")</f>
        <v/>
      </c>
      <c r="C786" s="126" t="s">
        <v>9543</v>
      </c>
      <c r="D786" s="13" t="s">
        <v>9209</v>
      </c>
      <c r="E786" s="13" t="s">
        <v>2502</v>
      </c>
      <c r="F786" s="13"/>
      <c r="G786" s="13" t="s">
        <v>2502</v>
      </c>
      <c r="H786" s="13" t="s">
        <v>9533</v>
      </c>
      <c r="I786" s="13"/>
      <c r="J786" s="13" t="s">
        <v>2502</v>
      </c>
      <c r="K786" s="13"/>
      <c r="L786" s="13"/>
      <c r="M786" s="13"/>
      <c r="N786" s="13"/>
      <c r="O786" s="13" t="s">
        <v>9539</v>
      </c>
      <c r="P786" s="13"/>
      <c r="Q786" s="13"/>
    </row>
    <row r="787" spans="1:17" x14ac:dyDescent="0.25">
      <c r="A787" t="s">
        <v>9507</v>
      </c>
      <c r="B787" s="244" t="str" cm="1">
        <f t="array" ref="B787">IF(ROW() &lt; ROW(INDEX(initialConditions[experiment_ID],ROWS(initialConditions[experiment_ID]))), COUNTIF(INDEX(initialConditions[experiment_ID],1):initialConditions[[#This Row],[experiment_ID]],initialConditions[[#This Row],[experiment_ID]]), "")</f>
        <v/>
      </c>
      <c r="C787" s="126" t="s">
        <v>9544</v>
      </c>
      <c r="D787" s="13" t="s">
        <v>9210</v>
      </c>
      <c r="E787" s="13" t="s">
        <v>2502</v>
      </c>
      <c r="F787" s="13"/>
      <c r="G787" s="13" t="s">
        <v>2502</v>
      </c>
      <c r="H787" s="13" t="s">
        <v>9533</v>
      </c>
      <c r="I787" s="13"/>
      <c r="J787" s="13" t="s">
        <v>2502</v>
      </c>
      <c r="K787" s="13"/>
      <c r="L787" s="13"/>
      <c r="M787" s="13"/>
      <c r="N787" s="13"/>
      <c r="O787" s="13" t="s">
        <v>9539</v>
      </c>
      <c r="P787" s="13"/>
      <c r="Q787" s="13"/>
    </row>
    <row r="788" spans="1:17" x14ac:dyDescent="0.25">
      <c r="A788" t="s">
        <v>9507</v>
      </c>
      <c r="B788" s="244" t="str" cm="1">
        <f t="array" ref="B788">IF(ROW() &lt; ROW(INDEX(initialConditions[experiment_ID],ROWS(initialConditions[experiment_ID]))), COUNTIF(INDEX(initialConditions[experiment_ID],1):initialConditions[[#This Row],[experiment_ID]],initialConditions[[#This Row],[experiment_ID]]), "")</f>
        <v/>
      </c>
      <c r="C788" s="126" t="s">
        <v>9545</v>
      </c>
      <c r="D788" s="13" t="s">
        <v>9211</v>
      </c>
      <c r="E788" s="13" t="s">
        <v>2502</v>
      </c>
      <c r="F788" s="13"/>
      <c r="G788" s="13" t="s">
        <v>2502</v>
      </c>
      <c r="H788" s="13" t="s">
        <v>9533</v>
      </c>
      <c r="I788" s="13"/>
      <c r="J788" s="13" t="s">
        <v>2502</v>
      </c>
      <c r="K788" s="13"/>
      <c r="L788" s="13"/>
      <c r="M788" s="13"/>
      <c r="N788" s="13"/>
      <c r="O788" s="13" t="s">
        <v>9539</v>
      </c>
      <c r="P788" s="13"/>
      <c r="Q788" s="13"/>
    </row>
    <row r="789" spans="1:17" x14ac:dyDescent="0.25">
      <c r="A789" t="s">
        <v>9507</v>
      </c>
      <c r="B789" s="244" t="str" cm="1">
        <f t="array" ref="B789">IF(ROW() &lt; ROW(INDEX(initialConditions[experiment_ID],ROWS(initialConditions[experiment_ID]))), COUNTIF(INDEX(initialConditions[experiment_ID],1):initialConditions[[#This Row],[experiment_ID]],initialConditions[[#This Row],[experiment_ID]]), "")</f>
        <v/>
      </c>
      <c r="C789" s="126" t="s">
        <v>9546</v>
      </c>
      <c r="D789" s="13" t="s">
        <v>9209</v>
      </c>
      <c r="E789" s="13" t="s">
        <v>2502</v>
      </c>
      <c r="F789" s="13"/>
      <c r="G789" s="13" t="s">
        <v>2502</v>
      </c>
      <c r="H789" s="13" t="s">
        <v>9534</v>
      </c>
      <c r="I789" s="13"/>
      <c r="J789" s="13" t="s">
        <v>2502</v>
      </c>
      <c r="K789" s="13"/>
      <c r="L789" s="13"/>
      <c r="M789" s="13"/>
      <c r="N789" s="13"/>
      <c r="O789" s="13" t="s">
        <v>9534</v>
      </c>
      <c r="P789" s="13"/>
      <c r="Q789" s="13"/>
    </row>
    <row r="790" spans="1:17" x14ac:dyDescent="0.25">
      <c r="A790" t="s">
        <v>9507</v>
      </c>
      <c r="B790" s="244" t="str" cm="1">
        <f t="array" ref="B790">IF(ROW() &lt; ROW(INDEX(initialConditions[experiment_ID],ROWS(initialConditions[experiment_ID]))), COUNTIF(INDEX(initialConditions[experiment_ID],1):initialConditions[[#This Row],[experiment_ID]],initialConditions[[#This Row],[experiment_ID]]), "")</f>
        <v/>
      </c>
      <c r="C790" s="126" t="s">
        <v>9547</v>
      </c>
      <c r="D790" s="13" t="s">
        <v>9210</v>
      </c>
      <c r="E790" s="13" t="s">
        <v>2502</v>
      </c>
      <c r="F790" s="13"/>
      <c r="G790" s="13" t="s">
        <v>2502</v>
      </c>
      <c r="H790" s="13" t="s">
        <v>9534</v>
      </c>
      <c r="I790" s="13"/>
      <c r="J790" s="13" t="s">
        <v>2502</v>
      </c>
      <c r="K790" s="13"/>
      <c r="L790" s="13"/>
      <c r="M790" s="13"/>
      <c r="N790" s="13"/>
      <c r="O790" s="13" t="s">
        <v>9534</v>
      </c>
      <c r="P790" s="13"/>
      <c r="Q790" s="13"/>
    </row>
    <row r="791" spans="1:17" x14ac:dyDescent="0.25">
      <c r="A791" t="s">
        <v>9507</v>
      </c>
      <c r="B791" s="244" t="str" cm="1">
        <f t="array" ref="B791">IF(ROW() &lt; ROW(INDEX(initialConditions[experiment_ID],ROWS(initialConditions[experiment_ID]))), COUNTIF(INDEX(initialConditions[experiment_ID],1):initialConditions[[#This Row],[experiment_ID]],initialConditions[[#This Row],[experiment_ID]]), "")</f>
        <v/>
      </c>
      <c r="C791" s="126" t="s">
        <v>9548</v>
      </c>
      <c r="D791" s="13" t="s">
        <v>9211</v>
      </c>
      <c r="E791" s="13" t="s">
        <v>2502</v>
      </c>
      <c r="F791" s="13"/>
      <c r="G791" s="13" t="s">
        <v>2502</v>
      </c>
      <c r="H791" s="13" t="s">
        <v>9534</v>
      </c>
      <c r="I791" s="13"/>
      <c r="J791" s="13" t="s">
        <v>2502</v>
      </c>
      <c r="K791" s="13"/>
      <c r="L791" s="13"/>
      <c r="M791" s="13"/>
      <c r="N791" s="13"/>
      <c r="O791" s="13" t="s">
        <v>9534</v>
      </c>
      <c r="P791" s="13"/>
      <c r="Q791" s="13"/>
    </row>
    <row r="792" spans="1:17" x14ac:dyDescent="0.25">
      <c r="A792" t="s">
        <v>9507</v>
      </c>
      <c r="B792" s="244" t="str" cm="1">
        <f t="array" ref="B792">IF(ROW() &lt; ROW(INDEX(initialConditions[experiment_ID],ROWS(initialConditions[experiment_ID]))), COUNTIF(INDEX(initialConditions[experiment_ID],1):initialConditions[[#This Row],[experiment_ID]],initialConditions[[#This Row],[experiment_ID]]), "")</f>
        <v/>
      </c>
      <c r="C792" s="126" t="s">
        <v>9549</v>
      </c>
      <c r="D792" s="13" t="s">
        <v>9209</v>
      </c>
      <c r="E792" s="13" t="s">
        <v>2502</v>
      </c>
      <c r="F792" s="13"/>
      <c r="G792" s="13" t="s">
        <v>2502</v>
      </c>
      <c r="H792" s="13" t="s">
        <v>9535</v>
      </c>
      <c r="I792" s="13"/>
      <c r="J792" s="13" t="s">
        <v>2502</v>
      </c>
      <c r="K792" s="13"/>
      <c r="L792" s="13"/>
      <c r="M792" s="13"/>
      <c r="N792" s="13"/>
      <c r="O792" s="13" t="s">
        <v>9540</v>
      </c>
      <c r="P792" s="13"/>
      <c r="Q792" s="13"/>
    </row>
    <row r="793" spans="1:17" x14ac:dyDescent="0.25">
      <c r="A793" t="s">
        <v>9507</v>
      </c>
      <c r="B793" s="244" t="str" cm="1">
        <f t="array" ref="B793">IF(ROW() &lt; ROW(INDEX(initialConditions[experiment_ID],ROWS(initialConditions[experiment_ID]))), COUNTIF(INDEX(initialConditions[experiment_ID],1):initialConditions[[#This Row],[experiment_ID]],initialConditions[[#This Row],[experiment_ID]]), "")</f>
        <v/>
      </c>
      <c r="C793" s="126" t="s">
        <v>9550</v>
      </c>
      <c r="D793" s="13" t="s">
        <v>9210</v>
      </c>
      <c r="E793" s="13" t="s">
        <v>2502</v>
      </c>
      <c r="F793" s="13"/>
      <c r="G793" s="13" t="s">
        <v>2502</v>
      </c>
      <c r="H793" s="13" t="s">
        <v>9535</v>
      </c>
      <c r="I793" s="13"/>
      <c r="J793" s="13" t="s">
        <v>2502</v>
      </c>
      <c r="K793" s="13"/>
      <c r="L793" s="13"/>
      <c r="M793" s="13"/>
      <c r="N793" s="13"/>
      <c r="O793" s="13" t="s">
        <v>9540</v>
      </c>
      <c r="P793" s="13"/>
      <c r="Q793" s="13"/>
    </row>
    <row r="794" spans="1:17" x14ac:dyDescent="0.25">
      <c r="A794" t="s">
        <v>9507</v>
      </c>
      <c r="B794" s="244" t="str" cm="1">
        <f t="array" ref="B794">IF(ROW() &lt; ROW(INDEX(initialConditions[experiment_ID],ROWS(initialConditions[experiment_ID]))), COUNTIF(INDEX(initialConditions[experiment_ID],1):initialConditions[[#This Row],[experiment_ID]],initialConditions[[#This Row],[experiment_ID]]), "")</f>
        <v/>
      </c>
      <c r="C794" s="126" t="s">
        <v>9551</v>
      </c>
      <c r="D794" s="13" t="s">
        <v>9211</v>
      </c>
      <c r="E794" s="13" t="s">
        <v>2502</v>
      </c>
      <c r="F794" s="13"/>
      <c r="G794" s="13" t="s">
        <v>2502</v>
      </c>
      <c r="H794" s="13" t="s">
        <v>9535</v>
      </c>
      <c r="I794" s="13"/>
      <c r="J794" s="13" t="s">
        <v>2502</v>
      </c>
      <c r="K794" s="13"/>
      <c r="L794" s="13"/>
      <c r="M794" s="13"/>
      <c r="N794" s="13"/>
      <c r="O794" s="13" t="s">
        <v>9540</v>
      </c>
      <c r="P794" s="13"/>
      <c r="Q794" s="13"/>
    </row>
    <row r="795" spans="1:17" x14ac:dyDescent="0.25">
      <c r="A795" t="s">
        <v>9507</v>
      </c>
      <c r="B795" s="244" t="str" cm="1">
        <f t="array" ref="B795">IF(ROW() &lt; ROW(INDEX(initialConditions[experiment_ID],ROWS(initialConditions[experiment_ID]))), COUNTIF(INDEX(initialConditions[experiment_ID],1):initialConditions[[#This Row],[experiment_ID]],initialConditions[[#This Row],[experiment_ID]]), "")</f>
        <v/>
      </c>
      <c r="C795" s="126" t="s">
        <v>9552</v>
      </c>
      <c r="D795" s="13" t="s">
        <v>9209</v>
      </c>
      <c r="E795" s="13" t="s">
        <v>8619</v>
      </c>
      <c r="F795" s="13"/>
      <c r="G795" s="13" t="s">
        <v>2502</v>
      </c>
      <c r="H795" s="13" t="s">
        <v>9536</v>
      </c>
      <c r="I795" s="13"/>
      <c r="J795" s="13" t="s">
        <v>2502</v>
      </c>
      <c r="K795" s="13"/>
      <c r="L795" s="13"/>
      <c r="M795" s="13"/>
      <c r="N795" s="13"/>
      <c r="O795" s="13" t="s">
        <v>9541</v>
      </c>
      <c r="P795" s="13"/>
      <c r="Q795" s="13"/>
    </row>
    <row r="796" spans="1:17" x14ac:dyDescent="0.25">
      <c r="A796" t="s">
        <v>9507</v>
      </c>
      <c r="B796" s="244" t="str" cm="1">
        <f t="array" ref="B796">IF(ROW() &lt; ROW(INDEX(initialConditions[experiment_ID],ROWS(initialConditions[experiment_ID]))), COUNTIF(INDEX(initialConditions[experiment_ID],1):initialConditions[[#This Row],[experiment_ID]],initialConditions[[#This Row],[experiment_ID]]), "")</f>
        <v/>
      </c>
      <c r="C796" s="126" t="s">
        <v>9553</v>
      </c>
      <c r="D796" s="13" t="s">
        <v>9210</v>
      </c>
      <c r="E796" s="13" t="s">
        <v>8619</v>
      </c>
      <c r="F796" s="13"/>
      <c r="G796" s="13" t="s">
        <v>2502</v>
      </c>
      <c r="H796" s="13" t="s">
        <v>9536</v>
      </c>
      <c r="I796" s="13"/>
      <c r="J796" s="13" t="s">
        <v>2502</v>
      </c>
      <c r="K796" s="13"/>
      <c r="L796" s="13"/>
      <c r="M796" s="13"/>
      <c r="N796" s="13"/>
      <c r="O796" s="13" t="s">
        <v>9541</v>
      </c>
      <c r="P796" s="13"/>
      <c r="Q796" s="13"/>
    </row>
    <row r="797" spans="1:17" x14ac:dyDescent="0.25">
      <c r="A797" t="s">
        <v>9507</v>
      </c>
      <c r="B797" s="244" t="str" cm="1">
        <f t="array" ref="B797">IF(ROW() &lt; ROW(INDEX(initialConditions[experiment_ID],ROWS(initialConditions[experiment_ID]))), COUNTIF(INDEX(initialConditions[experiment_ID],1):initialConditions[[#This Row],[experiment_ID]],initialConditions[[#This Row],[experiment_ID]]), "")</f>
        <v/>
      </c>
      <c r="C797" s="126" t="s">
        <v>9554</v>
      </c>
      <c r="D797" s="13" t="s">
        <v>9211</v>
      </c>
      <c r="E797" s="13" t="s">
        <v>8619</v>
      </c>
      <c r="F797" s="13"/>
      <c r="G797" s="13" t="s">
        <v>2502</v>
      </c>
      <c r="H797" s="13" t="s">
        <v>9536</v>
      </c>
      <c r="I797" s="13"/>
      <c r="J797" s="13" t="s">
        <v>2502</v>
      </c>
      <c r="K797" s="13"/>
      <c r="L797" s="13"/>
      <c r="M797" s="13"/>
      <c r="N797" s="13"/>
      <c r="O797" s="13" t="s">
        <v>9541</v>
      </c>
      <c r="P797" s="13"/>
      <c r="Q797" s="13"/>
    </row>
    <row r="798" spans="1:17" x14ac:dyDescent="0.25">
      <c r="A798" t="s">
        <v>9507</v>
      </c>
      <c r="B798" s="244" t="str" cm="1">
        <f t="array" ref="B798">IF(ROW() &lt; ROW(INDEX(initialConditions[experiment_ID],ROWS(initialConditions[experiment_ID]))), COUNTIF(INDEX(initialConditions[experiment_ID],1):initialConditions[[#This Row],[experiment_ID]],initialConditions[[#This Row],[experiment_ID]]), "")</f>
        <v/>
      </c>
      <c r="C798" s="126" t="s">
        <v>9555</v>
      </c>
      <c r="D798" s="13" t="s">
        <v>9209</v>
      </c>
      <c r="E798" s="13" t="s">
        <v>8619</v>
      </c>
      <c r="F798" s="13"/>
      <c r="G798" s="13" t="s">
        <v>2502</v>
      </c>
      <c r="H798" s="13" t="s">
        <v>9537</v>
      </c>
      <c r="I798" s="13"/>
      <c r="J798" s="13" t="s">
        <v>2502</v>
      </c>
      <c r="K798" s="13"/>
      <c r="L798" s="13"/>
      <c r="M798" s="13"/>
      <c r="N798" s="13"/>
      <c r="O798" s="13" t="s">
        <v>9537</v>
      </c>
      <c r="P798" s="13"/>
      <c r="Q798" s="13"/>
    </row>
    <row r="799" spans="1:17" x14ac:dyDescent="0.25">
      <c r="A799" t="s">
        <v>9507</v>
      </c>
      <c r="B799" s="244" t="str" cm="1">
        <f t="array" ref="B799">IF(ROW() &lt; ROW(INDEX(initialConditions[experiment_ID],ROWS(initialConditions[experiment_ID]))), COUNTIF(INDEX(initialConditions[experiment_ID],1):initialConditions[[#This Row],[experiment_ID]],initialConditions[[#This Row],[experiment_ID]]), "")</f>
        <v/>
      </c>
      <c r="C799" s="126" t="s">
        <v>9556</v>
      </c>
      <c r="D799" s="13" t="s">
        <v>9210</v>
      </c>
      <c r="E799" s="13" t="s">
        <v>8619</v>
      </c>
      <c r="F799" s="13"/>
      <c r="G799" s="13" t="s">
        <v>2502</v>
      </c>
      <c r="H799" s="13" t="s">
        <v>9537</v>
      </c>
      <c r="I799" s="13"/>
      <c r="J799" s="13" t="s">
        <v>2502</v>
      </c>
      <c r="K799" s="13"/>
      <c r="L799" s="13"/>
      <c r="M799" s="13"/>
      <c r="N799" s="13"/>
      <c r="O799" s="13" t="s">
        <v>9537</v>
      </c>
      <c r="P799" s="13"/>
      <c r="Q799" s="13"/>
    </row>
    <row r="800" spans="1:17" x14ac:dyDescent="0.25">
      <c r="A800" t="s">
        <v>9507</v>
      </c>
      <c r="B800" s="244" t="str" cm="1">
        <f t="array" ref="B800">IF(ROW() &lt; ROW(INDEX(initialConditions[experiment_ID],ROWS(initialConditions[experiment_ID]))), COUNTIF(INDEX(initialConditions[experiment_ID],1):initialConditions[[#This Row],[experiment_ID]],initialConditions[[#This Row],[experiment_ID]]), "")</f>
        <v/>
      </c>
      <c r="C800" s="126" t="s">
        <v>9557</v>
      </c>
      <c r="D800" s="13" t="s">
        <v>9211</v>
      </c>
      <c r="E800" s="13" t="s">
        <v>8619</v>
      </c>
      <c r="F800" s="13"/>
      <c r="G800" s="13" t="s">
        <v>2502</v>
      </c>
      <c r="H800" s="13" t="s">
        <v>9537</v>
      </c>
      <c r="I800" s="13"/>
      <c r="J800" s="13" t="s">
        <v>2502</v>
      </c>
      <c r="K800" s="13"/>
      <c r="L800" s="13"/>
      <c r="M800" s="13"/>
      <c r="N800" s="13"/>
      <c r="O800" s="13" t="s">
        <v>9537</v>
      </c>
      <c r="P800" s="13"/>
      <c r="Q800" s="13"/>
    </row>
    <row r="801" spans="1:17" x14ac:dyDescent="0.25">
      <c r="A801" t="s">
        <v>9507</v>
      </c>
      <c r="B801" s="244" t="str" cm="1">
        <f t="array" ref="B801">IF(ROW() &lt; ROW(INDEX(initialConditions[experiment_ID],ROWS(initialConditions[experiment_ID]))), COUNTIF(INDEX(initialConditions[experiment_ID],1):initialConditions[[#This Row],[experiment_ID]],initialConditions[[#This Row],[experiment_ID]]), "")</f>
        <v/>
      </c>
      <c r="C801" s="126" t="s">
        <v>9558</v>
      </c>
      <c r="D801" s="13" t="s">
        <v>9209</v>
      </c>
      <c r="E801" s="13" t="s">
        <v>8619</v>
      </c>
      <c r="F801" s="13"/>
      <c r="G801" s="13" t="s">
        <v>2502</v>
      </c>
      <c r="H801" s="13" t="s">
        <v>9538</v>
      </c>
      <c r="I801" s="13"/>
      <c r="J801" s="13" t="s">
        <v>2502</v>
      </c>
      <c r="K801" s="13"/>
      <c r="L801" s="13"/>
      <c r="M801" s="13"/>
      <c r="N801" s="13"/>
      <c r="O801" s="13" t="s">
        <v>9542</v>
      </c>
      <c r="P801" s="13"/>
      <c r="Q801" s="13"/>
    </row>
    <row r="802" spans="1:17" x14ac:dyDescent="0.25">
      <c r="A802" t="s">
        <v>9507</v>
      </c>
      <c r="B802" s="244" t="str" cm="1">
        <f t="array" ref="B802">IF(ROW() &lt; ROW(INDEX(initialConditions[experiment_ID],ROWS(initialConditions[experiment_ID]))), COUNTIF(INDEX(initialConditions[experiment_ID],1):initialConditions[[#This Row],[experiment_ID]],initialConditions[[#This Row],[experiment_ID]]), "")</f>
        <v/>
      </c>
      <c r="C802" s="126" t="s">
        <v>9559</v>
      </c>
      <c r="D802" s="13" t="s">
        <v>9210</v>
      </c>
      <c r="E802" s="13" t="s">
        <v>8619</v>
      </c>
      <c r="F802" s="13"/>
      <c r="G802" s="13" t="s">
        <v>2502</v>
      </c>
      <c r="H802" s="13" t="s">
        <v>9538</v>
      </c>
      <c r="I802" s="13"/>
      <c r="J802" s="13" t="s">
        <v>2502</v>
      </c>
      <c r="K802" s="13"/>
      <c r="L802" s="13"/>
      <c r="M802" s="13"/>
      <c r="N802" s="13"/>
      <c r="O802" s="13" t="s">
        <v>9542</v>
      </c>
      <c r="P802" s="13"/>
      <c r="Q802" s="13"/>
    </row>
    <row r="803" spans="1:17" x14ac:dyDescent="0.25">
      <c r="A803" t="s">
        <v>9507</v>
      </c>
      <c r="B803" s="244" t="str" cm="1">
        <f t="array" ref="B803">IF(ROW() &lt; ROW(INDEX(initialConditions[experiment_ID],ROWS(initialConditions[experiment_ID]))), COUNTIF(INDEX(initialConditions[experiment_ID],1):initialConditions[[#This Row],[experiment_ID]],initialConditions[[#This Row],[experiment_ID]]), "")</f>
        <v/>
      </c>
      <c r="C803" s="126" t="s">
        <v>9560</v>
      </c>
      <c r="D803" s="13" t="s">
        <v>9211</v>
      </c>
      <c r="E803" s="13" t="s">
        <v>8619</v>
      </c>
      <c r="F803" s="13"/>
      <c r="G803" s="13" t="s">
        <v>2502</v>
      </c>
      <c r="H803" s="13" t="s">
        <v>9538</v>
      </c>
      <c r="I803" s="13"/>
      <c r="J803" s="13" t="s">
        <v>2502</v>
      </c>
      <c r="K803" s="13"/>
      <c r="L803" s="13"/>
      <c r="M803" s="13"/>
      <c r="N803" s="13"/>
      <c r="O803" s="13" t="s">
        <v>9542</v>
      </c>
      <c r="P803" s="13"/>
      <c r="Q803" s="13"/>
    </row>
    <row r="804" spans="1:17" x14ac:dyDescent="0.25">
      <c r="A804" t="s">
        <v>9508</v>
      </c>
      <c r="B804" s="244" t="str" cm="1">
        <f t="array" ref="B804">IF(ROW() &lt; ROW(INDEX(initialConditions[experiment_ID],ROWS(initialConditions[experiment_ID]))), COUNTIF(INDEX(initialConditions[experiment_ID],1):initialConditions[[#This Row],[experiment_ID]],initialConditions[[#This Row],[experiment_ID]]), "")</f>
        <v/>
      </c>
      <c r="C804" s="126" t="s">
        <v>9543</v>
      </c>
      <c r="D804" s="13" t="s">
        <v>9209</v>
      </c>
      <c r="E804" s="13" t="s">
        <v>2502</v>
      </c>
      <c r="F804" s="13"/>
      <c r="G804" s="13" t="s">
        <v>2502</v>
      </c>
      <c r="H804" s="13" t="s">
        <v>9533</v>
      </c>
      <c r="I804" s="13"/>
      <c r="J804" s="13" t="s">
        <v>2502</v>
      </c>
      <c r="K804" s="13"/>
      <c r="L804" s="13"/>
      <c r="M804" s="13"/>
      <c r="N804" s="13"/>
      <c r="O804" s="13" t="s">
        <v>9539</v>
      </c>
      <c r="P804" s="13"/>
      <c r="Q804" s="13"/>
    </row>
    <row r="805" spans="1:17" x14ac:dyDescent="0.25">
      <c r="A805" t="s">
        <v>9508</v>
      </c>
      <c r="B805" s="244" t="str" cm="1">
        <f t="array" ref="B805">IF(ROW() &lt; ROW(INDEX(initialConditions[experiment_ID],ROWS(initialConditions[experiment_ID]))), COUNTIF(INDEX(initialConditions[experiment_ID],1):initialConditions[[#This Row],[experiment_ID]],initialConditions[[#This Row],[experiment_ID]]), "")</f>
        <v/>
      </c>
      <c r="C805" s="126" t="s">
        <v>9544</v>
      </c>
      <c r="D805" s="13" t="s">
        <v>9210</v>
      </c>
      <c r="E805" s="13" t="s">
        <v>2502</v>
      </c>
      <c r="F805" s="13"/>
      <c r="G805" s="13" t="s">
        <v>2502</v>
      </c>
      <c r="H805" s="13" t="s">
        <v>9533</v>
      </c>
      <c r="I805" s="13"/>
      <c r="J805" s="13" t="s">
        <v>2502</v>
      </c>
      <c r="K805" s="13"/>
      <c r="L805" s="13"/>
      <c r="M805" s="13"/>
      <c r="N805" s="13"/>
      <c r="O805" s="13" t="s">
        <v>9539</v>
      </c>
      <c r="P805" s="13"/>
      <c r="Q805" s="13"/>
    </row>
    <row r="806" spans="1:17" x14ac:dyDescent="0.25">
      <c r="A806" t="s">
        <v>9508</v>
      </c>
      <c r="B806" s="244" t="str" cm="1">
        <f t="array" ref="B806">IF(ROW() &lt; ROW(INDEX(initialConditions[experiment_ID],ROWS(initialConditions[experiment_ID]))), COUNTIF(INDEX(initialConditions[experiment_ID],1):initialConditions[[#This Row],[experiment_ID]],initialConditions[[#This Row],[experiment_ID]]), "")</f>
        <v/>
      </c>
      <c r="C806" s="126" t="s">
        <v>9545</v>
      </c>
      <c r="D806" s="13" t="s">
        <v>9211</v>
      </c>
      <c r="E806" s="13" t="s">
        <v>2502</v>
      </c>
      <c r="F806" s="13"/>
      <c r="G806" s="13" t="s">
        <v>2502</v>
      </c>
      <c r="H806" s="13" t="s">
        <v>9533</v>
      </c>
      <c r="I806" s="13"/>
      <c r="J806" s="13" t="s">
        <v>2502</v>
      </c>
      <c r="K806" s="13"/>
      <c r="L806" s="13"/>
      <c r="M806" s="13"/>
      <c r="N806" s="13"/>
      <c r="O806" s="13" t="s">
        <v>9539</v>
      </c>
      <c r="P806" s="13"/>
      <c r="Q806" s="13"/>
    </row>
    <row r="807" spans="1:17" x14ac:dyDescent="0.25">
      <c r="A807" t="s">
        <v>9508</v>
      </c>
      <c r="B807" s="244" t="str" cm="1">
        <f t="array" ref="B807">IF(ROW() &lt; ROW(INDEX(initialConditions[experiment_ID],ROWS(initialConditions[experiment_ID]))), COUNTIF(INDEX(initialConditions[experiment_ID],1):initialConditions[[#This Row],[experiment_ID]],initialConditions[[#This Row],[experiment_ID]]), "")</f>
        <v/>
      </c>
      <c r="C807" s="126" t="s">
        <v>9546</v>
      </c>
      <c r="D807" s="13" t="s">
        <v>9209</v>
      </c>
      <c r="E807" s="13" t="s">
        <v>2502</v>
      </c>
      <c r="F807" s="13"/>
      <c r="G807" s="13" t="s">
        <v>2502</v>
      </c>
      <c r="H807" s="13" t="s">
        <v>9534</v>
      </c>
      <c r="I807" s="13"/>
      <c r="J807" s="13" t="s">
        <v>2502</v>
      </c>
      <c r="K807" s="13"/>
      <c r="L807" s="13"/>
      <c r="M807" s="13"/>
      <c r="N807" s="13"/>
      <c r="O807" s="13" t="s">
        <v>9534</v>
      </c>
      <c r="P807" s="13"/>
      <c r="Q807" s="13"/>
    </row>
    <row r="808" spans="1:17" x14ac:dyDescent="0.25">
      <c r="A808" t="s">
        <v>9508</v>
      </c>
      <c r="B808" s="244" t="str" cm="1">
        <f t="array" ref="B808">IF(ROW() &lt; ROW(INDEX(initialConditions[experiment_ID],ROWS(initialConditions[experiment_ID]))), COUNTIF(INDEX(initialConditions[experiment_ID],1):initialConditions[[#This Row],[experiment_ID]],initialConditions[[#This Row],[experiment_ID]]), "")</f>
        <v/>
      </c>
      <c r="C808" s="126" t="s">
        <v>9547</v>
      </c>
      <c r="D808" s="13" t="s">
        <v>9210</v>
      </c>
      <c r="E808" s="13" t="s">
        <v>2502</v>
      </c>
      <c r="F808" s="13"/>
      <c r="G808" s="13" t="s">
        <v>2502</v>
      </c>
      <c r="H808" s="13" t="s">
        <v>9534</v>
      </c>
      <c r="I808" s="13"/>
      <c r="J808" s="13" t="s">
        <v>2502</v>
      </c>
      <c r="K808" s="13"/>
      <c r="L808" s="13"/>
      <c r="M808" s="13"/>
      <c r="N808" s="13"/>
      <c r="O808" s="13" t="s">
        <v>9534</v>
      </c>
      <c r="P808" s="13"/>
      <c r="Q808" s="13"/>
    </row>
    <row r="809" spans="1:17" x14ac:dyDescent="0.25">
      <c r="A809" t="s">
        <v>9508</v>
      </c>
      <c r="B809" s="244" t="str" cm="1">
        <f t="array" ref="B809">IF(ROW() &lt; ROW(INDEX(initialConditions[experiment_ID],ROWS(initialConditions[experiment_ID]))), COUNTIF(INDEX(initialConditions[experiment_ID],1):initialConditions[[#This Row],[experiment_ID]],initialConditions[[#This Row],[experiment_ID]]), "")</f>
        <v/>
      </c>
      <c r="C809" s="126" t="s">
        <v>9548</v>
      </c>
      <c r="D809" s="13" t="s">
        <v>9211</v>
      </c>
      <c r="E809" s="13" t="s">
        <v>2502</v>
      </c>
      <c r="F809" s="13"/>
      <c r="G809" s="13" t="s">
        <v>2502</v>
      </c>
      <c r="H809" s="13" t="s">
        <v>9534</v>
      </c>
      <c r="I809" s="13"/>
      <c r="J809" s="13" t="s">
        <v>2502</v>
      </c>
      <c r="K809" s="13"/>
      <c r="L809" s="13"/>
      <c r="M809" s="13"/>
      <c r="N809" s="13"/>
      <c r="O809" s="13" t="s">
        <v>9534</v>
      </c>
      <c r="P809" s="13"/>
      <c r="Q809" s="13"/>
    </row>
    <row r="810" spans="1:17" x14ac:dyDescent="0.25">
      <c r="A810" t="s">
        <v>9508</v>
      </c>
      <c r="B810" s="244" t="str" cm="1">
        <f t="array" ref="B810">IF(ROW() &lt; ROW(INDEX(initialConditions[experiment_ID],ROWS(initialConditions[experiment_ID]))), COUNTIF(INDEX(initialConditions[experiment_ID],1):initialConditions[[#This Row],[experiment_ID]],initialConditions[[#This Row],[experiment_ID]]), "")</f>
        <v/>
      </c>
      <c r="C810" s="126" t="s">
        <v>9549</v>
      </c>
      <c r="D810" s="13" t="s">
        <v>9209</v>
      </c>
      <c r="E810" s="13" t="s">
        <v>2502</v>
      </c>
      <c r="F810" s="13"/>
      <c r="G810" s="13" t="s">
        <v>2502</v>
      </c>
      <c r="H810" s="13" t="s">
        <v>9535</v>
      </c>
      <c r="I810" s="13"/>
      <c r="J810" s="13" t="s">
        <v>2502</v>
      </c>
      <c r="K810" s="13"/>
      <c r="L810" s="13"/>
      <c r="M810" s="13"/>
      <c r="N810" s="13"/>
      <c r="O810" s="13" t="s">
        <v>9540</v>
      </c>
      <c r="P810" s="13"/>
      <c r="Q810" s="13"/>
    </row>
    <row r="811" spans="1:17" x14ac:dyDescent="0.25">
      <c r="A811" t="s">
        <v>9508</v>
      </c>
      <c r="B811" s="244" t="str" cm="1">
        <f t="array" ref="B811">IF(ROW() &lt; ROW(INDEX(initialConditions[experiment_ID],ROWS(initialConditions[experiment_ID]))), COUNTIF(INDEX(initialConditions[experiment_ID],1):initialConditions[[#This Row],[experiment_ID]],initialConditions[[#This Row],[experiment_ID]]), "")</f>
        <v/>
      </c>
      <c r="C811" s="126" t="s">
        <v>9550</v>
      </c>
      <c r="D811" s="13" t="s">
        <v>9210</v>
      </c>
      <c r="E811" s="13" t="s">
        <v>2502</v>
      </c>
      <c r="F811" s="13"/>
      <c r="G811" s="13" t="s">
        <v>2502</v>
      </c>
      <c r="H811" s="13" t="s">
        <v>9535</v>
      </c>
      <c r="I811" s="13"/>
      <c r="J811" s="13" t="s">
        <v>2502</v>
      </c>
      <c r="K811" s="13"/>
      <c r="L811" s="13"/>
      <c r="M811" s="13"/>
      <c r="N811" s="13"/>
      <c r="O811" s="13" t="s">
        <v>9540</v>
      </c>
      <c r="P811" s="13"/>
      <c r="Q811" s="13"/>
    </row>
    <row r="812" spans="1:17" x14ac:dyDescent="0.25">
      <c r="A812" t="s">
        <v>9508</v>
      </c>
      <c r="B812" s="244" t="str" cm="1">
        <f t="array" ref="B812">IF(ROW() &lt; ROW(INDEX(initialConditions[experiment_ID],ROWS(initialConditions[experiment_ID]))), COUNTIF(INDEX(initialConditions[experiment_ID],1):initialConditions[[#This Row],[experiment_ID]],initialConditions[[#This Row],[experiment_ID]]), "")</f>
        <v/>
      </c>
      <c r="C812" s="126" t="s">
        <v>9551</v>
      </c>
      <c r="D812" s="13" t="s">
        <v>9211</v>
      </c>
      <c r="E812" s="13" t="s">
        <v>2502</v>
      </c>
      <c r="F812" s="13"/>
      <c r="G812" s="13" t="s">
        <v>2502</v>
      </c>
      <c r="H812" s="13" t="s">
        <v>9535</v>
      </c>
      <c r="I812" s="13"/>
      <c r="J812" s="13" t="s">
        <v>2502</v>
      </c>
      <c r="K812" s="13"/>
      <c r="L812" s="13"/>
      <c r="M812" s="13"/>
      <c r="N812" s="13"/>
      <c r="O812" s="13" t="s">
        <v>9540</v>
      </c>
      <c r="P812" s="13"/>
      <c r="Q812" s="13"/>
    </row>
    <row r="813" spans="1:17" x14ac:dyDescent="0.25">
      <c r="A813" t="s">
        <v>9508</v>
      </c>
      <c r="B813" s="244" t="str" cm="1">
        <f t="array" ref="B813">IF(ROW() &lt; ROW(INDEX(initialConditions[experiment_ID],ROWS(initialConditions[experiment_ID]))), COUNTIF(INDEX(initialConditions[experiment_ID],1):initialConditions[[#This Row],[experiment_ID]],initialConditions[[#This Row],[experiment_ID]]), "")</f>
        <v/>
      </c>
      <c r="C813" s="126" t="s">
        <v>9552</v>
      </c>
      <c r="D813" s="13" t="s">
        <v>9209</v>
      </c>
      <c r="E813" s="13" t="s">
        <v>8619</v>
      </c>
      <c r="F813" s="13"/>
      <c r="G813" s="13" t="s">
        <v>2502</v>
      </c>
      <c r="H813" s="13" t="s">
        <v>9536</v>
      </c>
      <c r="I813" s="13"/>
      <c r="J813" s="13" t="s">
        <v>2502</v>
      </c>
      <c r="K813" s="13"/>
      <c r="L813" s="13"/>
      <c r="M813" s="13"/>
      <c r="N813" s="13"/>
      <c r="O813" s="13" t="s">
        <v>9541</v>
      </c>
      <c r="P813" s="13"/>
      <c r="Q813" s="13"/>
    </row>
    <row r="814" spans="1:17" x14ac:dyDescent="0.25">
      <c r="A814" t="s">
        <v>9508</v>
      </c>
      <c r="B814" s="244" t="str" cm="1">
        <f t="array" ref="B814">IF(ROW() &lt; ROW(INDEX(initialConditions[experiment_ID],ROWS(initialConditions[experiment_ID]))), COUNTIF(INDEX(initialConditions[experiment_ID],1):initialConditions[[#This Row],[experiment_ID]],initialConditions[[#This Row],[experiment_ID]]), "")</f>
        <v/>
      </c>
      <c r="C814" s="126" t="s">
        <v>9553</v>
      </c>
      <c r="D814" s="13" t="s">
        <v>9210</v>
      </c>
      <c r="E814" s="13" t="s">
        <v>8619</v>
      </c>
      <c r="F814" s="13"/>
      <c r="G814" s="13" t="s">
        <v>2502</v>
      </c>
      <c r="H814" s="13" t="s">
        <v>9536</v>
      </c>
      <c r="I814" s="13"/>
      <c r="J814" s="13" t="s">
        <v>2502</v>
      </c>
      <c r="K814" s="13"/>
      <c r="L814" s="13"/>
      <c r="M814" s="13"/>
      <c r="N814" s="13"/>
      <c r="O814" s="13" t="s">
        <v>9541</v>
      </c>
      <c r="P814" s="13"/>
      <c r="Q814" s="13"/>
    </row>
    <row r="815" spans="1:17" x14ac:dyDescent="0.25">
      <c r="A815" t="s">
        <v>9508</v>
      </c>
      <c r="B815" s="244" t="str" cm="1">
        <f t="array" ref="B815">IF(ROW() &lt; ROW(INDEX(initialConditions[experiment_ID],ROWS(initialConditions[experiment_ID]))), COUNTIF(INDEX(initialConditions[experiment_ID],1):initialConditions[[#This Row],[experiment_ID]],initialConditions[[#This Row],[experiment_ID]]), "")</f>
        <v/>
      </c>
      <c r="C815" s="126" t="s">
        <v>9554</v>
      </c>
      <c r="D815" s="13" t="s">
        <v>9211</v>
      </c>
      <c r="E815" s="13" t="s">
        <v>8619</v>
      </c>
      <c r="F815" s="13"/>
      <c r="G815" s="13" t="s">
        <v>2502</v>
      </c>
      <c r="H815" s="13" t="s">
        <v>9536</v>
      </c>
      <c r="I815" s="13"/>
      <c r="J815" s="13" t="s">
        <v>2502</v>
      </c>
      <c r="K815" s="13"/>
      <c r="L815" s="13"/>
      <c r="M815" s="13"/>
      <c r="N815" s="13"/>
      <c r="O815" s="13" t="s">
        <v>9541</v>
      </c>
      <c r="P815" s="13"/>
      <c r="Q815" s="13"/>
    </row>
    <row r="816" spans="1:17" x14ac:dyDescent="0.25">
      <c r="A816" t="s">
        <v>9508</v>
      </c>
      <c r="B816" s="244" t="str" cm="1">
        <f t="array" ref="B816">IF(ROW() &lt; ROW(INDEX(initialConditions[experiment_ID],ROWS(initialConditions[experiment_ID]))), COUNTIF(INDEX(initialConditions[experiment_ID],1):initialConditions[[#This Row],[experiment_ID]],initialConditions[[#This Row],[experiment_ID]]), "")</f>
        <v/>
      </c>
      <c r="C816" s="126" t="s">
        <v>9555</v>
      </c>
      <c r="D816" s="13" t="s">
        <v>9209</v>
      </c>
      <c r="E816" s="13" t="s">
        <v>8619</v>
      </c>
      <c r="F816" s="13"/>
      <c r="G816" s="13" t="s">
        <v>2502</v>
      </c>
      <c r="H816" s="13" t="s">
        <v>9537</v>
      </c>
      <c r="I816" s="13"/>
      <c r="J816" s="13" t="s">
        <v>2502</v>
      </c>
      <c r="K816" s="13"/>
      <c r="L816" s="13"/>
      <c r="M816" s="13"/>
      <c r="N816" s="13"/>
      <c r="O816" s="13" t="s">
        <v>9537</v>
      </c>
      <c r="P816" s="13"/>
      <c r="Q816" s="13"/>
    </row>
    <row r="817" spans="1:17" x14ac:dyDescent="0.25">
      <c r="A817" t="s">
        <v>9508</v>
      </c>
      <c r="B817" s="244" t="str" cm="1">
        <f t="array" ref="B817">IF(ROW() &lt; ROW(INDEX(initialConditions[experiment_ID],ROWS(initialConditions[experiment_ID]))), COUNTIF(INDEX(initialConditions[experiment_ID],1):initialConditions[[#This Row],[experiment_ID]],initialConditions[[#This Row],[experiment_ID]]), "")</f>
        <v/>
      </c>
      <c r="C817" s="126" t="s">
        <v>9556</v>
      </c>
      <c r="D817" s="13" t="s">
        <v>9210</v>
      </c>
      <c r="E817" s="13" t="s">
        <v>8619</v>
      </c>
      <c r="F817" s="13"/>
      <c r="G817" s="13" t="s">
        <v>2502</v>
      </c>
      <c r="H817" s="13" t="s">
        <v>9537</v>
      </c>
      <c r="I817" s="13"/>
      <c r="J817" s="13" t="s">
        <v>2502</v>
      </c>
      <c r="K817" s="13"/>
      <c r="L817" s="13"/>
      <c r="M817" s="13"/>
      <c r="N817" s="13"/>
      <c r="O817" s="13" t="s">
        <v>9537</v>
      </c>
      <c r="P817" s="13"/>
      <c r="Q817" s="13"/>
    </row>
    <row r="818" spans="1:17" x14ac:dyDescent="0.25">
      <c r="A818" t="s">
        <v>9508</v>
      </c>
      <c r="B818" s="244" t="str" cm="1">
        <f t="array" ref="B818">IF(ROW() &lt; ROW(INDEX(initialConditions[experiment_ID],ROWS(initialConditions[experiment_ID]))), COUNTIF(INDEX(initialConditions[experiment_ID],1):initialConditions[[#This Row],[experiment_ID]],initialConditions[[#This Row],[experiment_ID]]), "")</f>
        <v/>
      </c>
      <c r="C818" s="126" t="s">
        <v>9557</v>
      </c>
      <c r="D818" s="13" t="s">
        <v>9211</v>
      </c>
      <c r="E818" s="13" t="s">
        <v>8619</v>
      </c>
      <c r="F818" s="13"/>
      <c r="G818" s="13" t="s">
        <v>2502</v>
      </c>
      <c r="H818" s="13" t="s">
        <v>9537</v>
      </c>
      <c r="I818" s="13"/>
      <c r="J818" s="13" t="s">
        <v>2502</v>
      </c>
      <c r="K818" s="13"/>
      <c r="L818" s="13"/>
      <c r="M818" s="13"/>
      <c r="N818" s="13"/>
      <c r="O818" s="13" t="s">
        <v>9537</v>
      </c>
      <c r="P818" s="13"/>
      <c r="Q818" s="13"/>
    </row>
    <row r="819" spans="1:17" x14ac:dyDescent="0.25">
      <c r="A819" t="s">
        <v>9508</v>
      </c>
      <c r="B819" s="244" t="str" cm="1">
        <f t="array" ref="B819">IF(ROW() &lt; ROW(INDEX(initialConditions[experiment_ID],ROWS(initialConditions[experiment_ID]))), COUNTIF(INDEX(initialConditions[experiment_ID],1):initialConditions[[#This Row],[experiment_ID]],initialConditions[[#This Row],[experiment_ID]]), "")</f>
        <v/>
      </c>
      <c r="C819" s="126" t="s">
        <v>9558</v>
      </c>
      <c r="D819" s="13" t="s">
        <v>9209</v>
      </c>
      <c r="E819" s="13" t="s">
        <v>8619</v>
      </c>
      <c r="F819" s="13"/>
      <c r="G819" s="13" t="s">
        <v>2502</v>
      </c>
      <c r="H819" s="13" t="s">
        <v>9538</v>
      </c>
      <c r="I819" s="13"/>
      <c r="J819" s="13" t="s">
        <v>2502</v>
      </c>
      <c r="K819" s="13"/>
      <c r="L819" s="13"/>
      <c r="M819" s="13"/>
      <c r="N819" s="13"/>
      <c r="O819" s="13" t="s">
        <v>9542</v>
      </c>
      <c r="P819" s="13"/>
      <c r="Q819" s="13"/>
    </row>
    <row r="820" spans="1:17" x14ac:dyDescent="0.25">
      <c r="A820" t="s">
        <v>9508</v>
      </c>
      <c r="B820" s="244" t="str" cm="1">
        <f t="array" ref="B820">IF(ROW() &lt; ROW(INDEX(initialConditions[experiment_ID],ROWS(initialConditions[experiment_ID]))), COUNTIF(INDEX(initialConditions[experiment_ID],1):initialConditions[[#This Row],[experiment_ID]],initialConditions[[#This Row],[experiment_ID]]), "")</f>
        <v/>
      </c>
      <c r="C820" s="126" t="s">
        <v>9559</v>
      </c>
      <c r="D820" s="13" t="s">
        <v>9210</v>
      </c>
      <c r="E820" s="13" t="s">
        <v>8619</v>
      </c>
      <c r="F820" s="13"/>
      <c r="G820" s="13" t="s">
        <v>2502</v>
      </c>
      <c r="H820" s="13" t="s">
        <v>9538</v>
      </c>
      <c r="I820" s="13"/>
      <c r="J820" s="13" t="s">
        <v>2502</v>
      </c>
      <c r="K820" s="13"/>
      <c r="L820" s="13"/>
      <c r="M820" s="13"/>
      <c r="N820" s="13"/>
      <c r="O820" s="13" t="s">
        <v>9542</v>
      </c>
      <c r="P820" s="13"/>
      <c r="Q820" s="13"/>
    </row>
    <row r="821" spans="1:17" x14ac:dyDescent="0.25">
      <c r="A821" t="s">
        <v>9508</v>
      </c>
      <c r="B821" s="244" t="str" cm="1">
        <f t="array" ref="B821">IF(ROW() &lt; ROW(INDEX(initialConditions[experiment_ID],ROWS(initialConditions[experiment_ID]))), COUNTIF(INDEX(initialConditions[experiment_ID],1):initialConditions[[#This Row],[experiment_ID]],initialConditions[[#This Row],[experiment_ID]]), "")</f>
        <v/>
      </c>
      <c r="C821" s="126" t="s">
        <v>9560</v>
      </c>
      <c r="D821" s="13" t="s">
        <v>9211</v>
      </c>
      <c r="E821" s="13" t="s">
        <v>8619</v>
      </c>
      <c r="F821" s="13"/>
      <c r="G821" s="13" t="s">
        <v>2502</v>
      </c>
      <c r="H821" s="13" t="s">
        <v>9538</v>
      </c>
      <c r="I821" s="13"/>
      <c r="J821" s="13" t="s">
        <v>2502</v>
      </c>
      <c r="K821" s="13"/>
      <c r="L821" s="13"/>
      <c r="M821" s="13"/>
      <c r="N821" s="13"/>
      <c r="O821" s="13" t="s">
        <v>9542</v>
      </c>
      <c r="P821" s="13"/>
      <c r="Q821" s="13"/>
    </row>
    <row r="822" spans="1:17" x14ac:dyDescent="0.25">
      <c r="A822" t="s">
        <v>9509</v>
      </c>
      <c r="B822" s="244" t="str" cm="1">
        <f t="array" ref="B822">IF(ROW() &lt; ROW(INDEX(initialConditions[experiment_ID],ROWS(initialConditions[experiment_ID]))), COUNTIF(INDEX(initialConditions[experiment_ID],1):initialConditions[[#This Row],[experiment_ID]],initialConditions[[#This Row],[experiment_ID]]), "")</f>
        <v/>
      </c>
      <c r="C822" s="126" t="s">
        <v>9543</v>
      </c>
      <c r="D822" s="13" t="s">
        <v>9209</v>
      </c>
      <c r="E822" s="13" t="s">
        <v>2502</v>
      </c>
      <c r="F822" s="13"/>
      <c r="G822" s="13" t="s">
        <v>2502</v>
      </c>
      <c r="H822" s="13" t="s">
        <v>9533</v>
      </c>
      <c r="I822" s="13"/>
      <c r="J822" s="13" t="s">
        <v>2502</v>
      </c>
      <c r="K822" s="13"/>
      <c r="L822" s="13"/>
      <c r="M822" s="13"/>
      <c r="N822" s="13"/>
      <c r="O822" s="13" t="s">
        <v>9539</v>
      </c>
      <c r="P822" s="13"/>
      <c r="Q822" s="13"/>
    </row>
    <row r="823" spans="1:17" x14ac:dyDescent="0.25">
      <c r="A823" t="s">
        <v>9509</v>
      </c>
      <c r="B823" s="244" t="str" cm="1">
        <f t="array" ref="B823">IF(ROW() &lt; ROW(INDEX(initialConditions[experiment_ID],ROWS(initialConditions[experiment_ID]))), COUNTIF(INDEX(initialConditions[experiment_ID],1):initialConditions[[#This Row],[experiment_ID]],initialConditions[[#This Row],[experiment_ID]]), "")</f>
        <v/>
      </c>
      <c r="C823" s="126" t="s">
        <v>9544</v>
      </c>
      <c r="D823" s="13" t="s">
        <v>9210</v>
      </c>
      <c r="E823" s="13" t="s">
        <v>2502</v>
      </c>
      <c r="F823" s="13"/>
      <c r="G823" s="13" t="s">
        <v>2502</v>
      </c>
      <c r="H823" s="13" t="s">
        <v>9533</v>
      </c>
      <c r="I823" s="13"/>
      <c r="J823" s="13" t="s">
        <v>2502</v>
      </c>
      <c r="K823" s="13"/>
      <c r="L823" s="13"/>
      <c r="M823" s="13"/>
      <c r="N823" s="13"/>
      <c r="O823" s="13" t="s">
        <v>9539</v>
      </c>
      <c r="P823" s="13"/>
      <c r="Q823" s="13"/>
    </row>
    <row r="824" spans="1:17" x14ac:dyDescent="0.25">
      <c r="A824" t="s">
        <v>9509</v>
      </c>
      <c r="B824" s="244" t="str" cm="1">
        <f t="array" ref="B824">IF(ROW() &lt; ROW(INDEX(initialConditions[experiment_ID],ROWS(initialConditions[experiment_ID]))), COUNTIF(INDEX(initialConditions[experiment_ID],1):initialConditions[[#This Row],[experiment_ID]],initialConditions[[#This Row],[experiment_ID]]), "")</f>
        <v/>
      </c>
      <c r="C824" s="126" t="s">
        <v>9545</v>
      </c>
      <c r="D824" s="13" t="s">
        <v>9211</v>
      </c>
      <c r="E824" s="13" t="s">
        <v>2502</v>
      </c>
      <c r="F824" s="13"/>
      <c r="G824" s="13" t="s">
        <v>2502</v>
      </c>
      <c r="H824" s="13" t="s">
        <v>9533</v>
      </c>
      <c r="I824" s="13"/>
      <c r="J824" s="13" t="s">
        <v>2502</v>
      </c>
      <c r="K824" s="13"/>
      <c r="L824" s="13"/>
      <c r="M824" s="13"/>
      <c r="N824" s="13"/>
      <c r="O824" s="13" t="s">
        <v>9539</v>
      </c>
      <c r="P824" s="13"/>
      <c r="Q824" s="13"/>
    </row>
    <row r="825" spans="1:17" x14ac:dyDescent="0.25">
      <c r="A825" t="s">
        <v>9509</v>
      </c>
      <c r="B825" s="244" t="str" cm="1">
        <f t="array" ref="B825">IF(ROW() &lt; ROW(INDEX(initialConditions[experiment_ID],ROWS(initialConditions[experiment_ID]))), COUNTIF(INDEX(initialConditions[experiment_ID],1):initialConditions[[#This Row],[experiment_ID]],initialConditions[[#This Row],[experiment_ID]]), "")</f>
        <v/>
      </c>
      <c r="C825" s="126" t="s">
        <v>9546</v>
      </c>
      <c r="D825" s="13" t="s">
        <v>9209</v>
      </c>
      <c r="E825" s="13" t="s">
        <v>2502</v>
      </c>
      <c r="F825" s="13"/>
      <c r="G825" s="13" t="s">
        <v>2502</v>
      </c>
      <c r="H825" s="13" t="s">
        <v>9534</v>
      </c>
      <c r="I825" s="13"/>
      <c r="J825" s="13" t="s">
        <v>2502</v>
      </c>
      <c r="K825" s="13"/>
      <c r="L825" s="13"/>
      <c r="M825" s="13"/>
      <c r="N825" s="13"/>
      <c r="O825" s="13" t="s">
        <v>9534</v>
      </c>
      <c r="P825" s="13"/>
      <c r="Q825" s="13"/>
    </row>
    <row r="826" spans="1:17" x14ac:dyDescent="0.25">
      <c r="A826" t="s">
        <v>9509</v>
      </c>
      <c r="B826" s="244" t="str" cm="1">
        <f t="array" ref="B826">IF(ROW() &lt; ROW(INDEX(initialConditions[experiment_ID],ROWS(initialConditions[experiment_ID]))), COUNTIF(INDEX(initialConditions[experiment_ID],1):initialConditions[[#This Row],[experiment_ID]],initialConditions[[#This Row],[experiment_ID]]), "")</f>
        <v/>
      </c>
      <c r="C826" s="126" t="s">
        <v>9547</v>
      </c>
      <c r="D826" s="13" t="s">
        <v>9210</v>
      </c>
      <c r="E826" s="13" t="s">
        <v>2502</v>
      </c>
      <c r="F826" s="13"/>
      <c r="G826" s="13" t="s">
        <v>2502</v>
      </c>
      <c r="H826" s="13" t="s">
        <v>9534</v>
      </c>
      <c r="I826" s="13"/>
      <c r="J826" s="13" t="s">
        <v>2502</v>
      </c>
      <c r="K826" s="13"/>
      <c r="L826" s="13"/>
      <c r="M826" s="13"/>
      <c r="N826" s="13"/>
      <c r="O826" s="13" t="s">
        <v>9534</v>
      </c>
      <c r="P826" s="13"/>
      <c r="Q826" s="13"/>
    </row>
    <row r="827" spans="1:17" x14ac:dyDescent="0.25">
      <c r="A827" t="s">
        <v>9509</v>
      </c>
      <c r="B827" s="244" t="str" cm="1">
        <f t="array" ref="B827">IF(ROW() &lt; ROW(INDEX(initialConditions[experiment_ID],ROWS(initialConditions[experiment_ID]))), COUNTIF(INDEX(initialConditions[experiment_ID],1):initialConditions[[#This Row],[experiment_ID]],initialConditions[[#This Row],[experiment_ID]]), "")</f>
        <v/>
      </c>
      <c r="C827" s="126" t="s">
        <v>9548</v>
      </c>
      <c r="D827" s="13" t="s">
        <v>9211</v>
      </c>
      <c r="E827" s="13" t="s">
        <v>2502</v>
      </c>
      <c r="F827" s="13"/>
      <c r="G827" s="13" t="s">
        <v>2502</v>
      </c>
      <c r="H827" s="13" t="s">
        <v>9534</v>
      </c>
      <c r="I827" s="13"/>
      <c r="J827" s="13" t="s">
        <v>2502</v>
      </c>
      <c r="K827" s="13"/>
      <c r="L827" s="13"/>
      <c r="M827" s="13"/>
      <c r="N827" s="13"/>
      <c r="O827" s="13" t="s">
        <v>9534</v>
      </c>
      <c r="P827" s="13"/>
      <c r="Q827" s="13"/>
    </row>
    <row r="828" spans="1:17" x14ac:dyDescent="0.25">
      <c r="A828" t="s">
        <v>9509</v>
      </c>
      <c r="B828" s="244" t="str" cm="1">
        <f t="array" ref="B828">IF(ROW() &lt; ROW(INDEX(initialConditions[experiment_ID],ROWS(initialConditions[experiment_ID]))), COUNTIF(INDEX(initialConditions[experiment_ID],1):initialConditions[[#This Row],[experiment_ID]],initialConditions[[#This Row],[experiment_ID]]), "")</f>
        <v/>
      </c>
      <c r="C828" s="126" t="s">
        <v>9549</v>
      </c>
      <c r="D828" s="13" t="s">
        <v>9209</v>
      </c>
      <c r="E828" s="13" t="s">
        <v>2502</v>
      </c>
      <c r="F828" s="13"/>
      <c r="G828" s="13" t="s">
        <v>2502</v>
      </c>
      <c r="H828" s="13" t="s">
        <v>9535</v>
      </c>
      <c r="I828" s="13"/>
      <c r="J828" s="13" t="s">
        <v>2502</v>
      </c>
      <c r="K828" s="13"/>
      <c r="L828" s="13"/>
      <c r="M828" s="13"/>
      <c r="N828" s="13"/>
      <c r="O828" s="13" t="s">
        <v>9540</v>
      </c>
      <c r="P828" s="13"/>
      <c r="Q828" s="13"/>
    </row>
    <row r="829" spans="1:17" x14ac:dyDescent="0.25">
      <c r="A829" t="s">
        <v>9509</v>
      </c>
      <c r="B829" s="244" t="str" cm="1">
        <f t="array" ref="B829">IF(ROW() &lt; ROW(INDEX(initialConditions[experiment_ID],ROWS(initialConditions[experiment_ID]))), COUNTIF(INDEX(initialConditions[experiment_ID],1):initialConditions[[#This Row],[experiment_ID]],initialConditions[[#This Row],[experiment_ID]]), "")</f>
        <v/>
      </c>
      <c r="C829" s="126" t="s">
        <v>9550</v>
      </c>
      <c r="D829" s="13" t="s">
        <v>9210</v>
      </c>
      <c r="E829" s="13" t="s">
        <v>2502</v>
      </c>
      <c r="F829" s="13"/>
      <c r="G829" s="13" t="s">
        <v>2502</v>
      </c>
      <c r="H829" s="13" t="s">
        <v>9535</v>
      </c>
      <c r="I829" s="13"/>
      <c r="J829" s="13" t="s">
        <v>2502</v>
      </c>
      <c r="K829" s="13"/>
      <c r="L829" s="13"/>
      <c r="M829" s="13"/>
      <c r="N829" s="13"/>
      <c r="O829" s="13" t="s">
        <v>9540</v>
      </c>
      <c r="P829" s="13"/>
      <c r="Q829" s="13"/>
    </row>
    <row r="830" spans="1:17" x14ac:dyDescent="0.25">
      <c r="A830" t="s">
        <v>9509</v>
      </c>
      <c r="B830" s="244" t="str" cm="1">
        <f t="array" ref="B830">IF(ROW() &lt; ROW(INDEX(initialConditions[experiment_ID],ROWS(initialConditions[experiment_ID]))), COUNTIF(INDEX(initialConditions[experiment_ID],1):initialConditions[[#This Row],[experiment_ID]],initialConditions[[#This Row],[experiment_ID]]), "")</f>
        <v/>
      </c>
      <c r="C830" s="126" t="s">
        <v>9551</v>
      </c>
      <c r="D830" s="13" t="s">
        <v>9211</v>
      </c>
      <c r="E830" s="13" t="s">
        <v>2502</v>
      </c>
      <c r="F830" s="13"/>
      <c r="G830" s="13" t="s">
        <v>2502</v>
      </c>
      <c r="H830" s="13" t="s">
        <v>9535</v>
      </c>
      <c r="I830" s="13"/>
      <c r="J830" s="13" t="s">
        <v>2502</v>
      </c>
      <c r="K830" s="13"/>
      <c r="L830" s="13"/>
      <c r="M830" s="13"/>
      <c r="N830" s="13"/>
      <c r="O830" s="13" t="s">
        <v>9540</v>
      </c>
      <c r="P830" s="13"/>
      <c r="Q830" s="13"/>
    </row>
    <row r="831" spans="1:17" x14ac:dyDescent="0.25">
      <c r="A831" t="s">
        <v>9509</v>
      </c>
      <c r="B831" s="244" t="str" cm="1">
        <f t="array" ref="B831">IF(ROW() &lt; ROW(INDEX(initialConditions[experiment_ID],ROWS(initialConditions[experiment_ID]))), COUNTIF(INDEX(initialConditions[experiment_ID],1):initialConditions[[#This Row],[experiment_ID]],initialConditions[[#This Row],[experiment_ID]]), "")</f>
        <v/>
      </c>
      <c r="C831" s="126" t="s">
        <v>9552</v>
      </c>
      <c r="D831" s="13" t="s">
        <v>9209</v>
      </c>
      <c r="E831" s="13" t="s">
        <v>8619</v>
      </c>
      <c r="F831" s="13"/>
      <c r="G831" s="13" t="s">
        <v>2502</v>
      </c>
      <c r="H831" s="13" t="s">
        <v>9536</v>
      </c>
      <c r="I831" s="13"/>
      <c r="J831" s="13" t="s">
        <v>2502</v>
      </c>
      <c r="K831" s="13"/>
      <c r="L831" s="13"/>
      <c r="M831" s="13"/>
      <c r="N831" s="13"/>
      <c r="O831" s="13" t="s">
        <v>9541</v>
      </c>
      <c r="P831" s="13"/>
      <c r="Q831" s="13"/>
    </row>
    <row r="832" spans="1:17" x14ac:dyDescent="0.25">
      <c r="A832" t="s">
        <v>9509</v>
      </c>
      <c r="B832" s="244" t="str" cm="1">
        <f t="array" ref="B832">IF(ROW() &lt; ROW(INDEX(initialConditions[experiment_ID],ROWS(initialConditions[experiment_ID]))), COUNTIF(INDEX(initialConditions[experiment_ID],1):initialConditions[[#This Row],[experiment_ID]],initialConditions[[#This Row],[experiment_ID]]), "")</f>
        <v/>
      </c>
      <c r="C832" s="126" t="s">
        <v>9553</v>
      </c>
      <c r="D832" s="13" t="s">
        <v>9210</v>
      </c>
      <c r="E832" s="13" t="s">
        <v>8619</v>
      </c>
      <c r="F832" s="13"/>
      <c r="G832" s="13" t="s">
        <v>2502</v>
      </c>
      <c r="H832" s="13" t="s">
        <v>9536</v>
      </c>
      <c r="I832" s="13"/>
      <c r="J832" s="13" t="s">
        <v>2502</v>
      </c>
      <c r="K832" s="13"/>
      <c r="L832" s="13"/>
      <c r="M832" s="13"/>
      <c r="N832" s="13"/>
      <c r="O832" s="13" t="s">
        <v>9541</v>
      </c>
      <c r="P832" s="13"/>
      <c r="Q832" s="13"/>
    </row>
    <row r="833" spans="1:17" x14ac:dyDescent="0.25">
      <c r="A833" t="s">
        <v>9509</v>
      </c>
      <c r="B833" s="244" t="str" cm="1">
        <f t="array" ref="B833">IF(ROW() &lt; ROW(INDEX(initialConditions[experiment_ID],ROWS(initialConditions[experiment_ID]))), COUNTIF(INDEX(initialConditions[experiment_ID],1):initialConditions[[#This Row],[experiment_ID]],initialConditions[[#This Row],[experiment_ID]]), "")</f>
        <v/>
      </c>
      <c r="C833" s="126" t="s">
        <v>9554</v>
      </c>
      <c r="D833" s="13" t="s">
        <v>9211</v>
      </c>
      <c r="E833" s="13" t="s">
        <v>8619</v>
      </c>
      <c r="F833" s="13"/>
      <c r="G833" s="13" t="s">
        <v>2502</v>
      </c>
      <c r="H833" s="13" t="s">
        <v>9536</v>
      </c>
      <c r="I833" s="13"/>
      <c r="J833" s="13" t="s">
        <v>2502</v>
      </c>
      <c r="K833" s="13"/>
      <c r="L833" s="13"/>
      <c r="M833" s="13"/>
      <c r="N833" s="13"/>
      <c r="O833" s="13" t="s">
        <v>9541</v>
      </c>
      <c r="P833" s="13"/>
      <c r="Q833" s="13"/>
    </row>
    <row r="834" spans="1:17" x14ac:dyDescent="0.25">
      <c r="A834" t="s">
        <v>9509</v>
      </c>
      <c r="B834" s="244" t="str" cm="1">
        <f t="array" ref="B834">IF(ROW() &lt; ROW(INDEX(initialConditions[experiment_ID],ROWS(initialConditions[experiment_ID]))), COUNTIF(INDEX(initialConditions[experiment_ID],1):initialConditions[[#This Row],[experiment_ID]],initialConditions[[#This Row],[experiment_ID]]), "")</f>
        <v/>
      </c>
      <c r="C834" s="126" t="s">
        <v>9555</v>
      </c>
      <c r="D834" s="13" t="s">
        <v>9209</v>
      </c>
      <c r="E834" s="13" t="s">
        <v>8619</v>
      </c>
      <c r="F834" s="13"/>
      <c r="G834" s="13" t="s">
        <v>2502</v>
      </c>
      <c r="H834" s="13" t="s">
        <v>9537</v>
      </c>
      <c r="I834" s="13"/>
      <c r="J834" s="13" t="s">
        <v>2502</v>
      </c>
      <c r="K834" s="13"/>
      <c r="L834" s="13"/>
      <c r="M834" s="13"/>
      <c r="N834" s="13"/>
      <c r="O834" s="13" t="s">
        <v>9537</v>
      </c>
      <c r="P834" s="13"/>
      <c r="Q834" s="13"/>
    </row>
    <row r="835" spans="1:17" x14ac:dyDescent="0.25">
      <c r="A835" t="s">
        <v>9509</v>
      </c>
      <c r="B835" s="244" t="str" cm="1">
        <f t="array" ref="B835">IF(ROW() &lt; ROW(INDEX(initialConditions[experiment_ID],ROWS(initialConditions[experiment_ID]))), COUNTIF(INDEX(initialConditions[experiment_ID],1):initialConditions[[#This Row],[experiment_ID]],initialConditions[[#This Row],[experiment_ID]]), "")</f>
        <v/>
      </c>
      <c r="C835" s="126" t="s">
        <v>9556</v>
      </c>
      <c r="D835" s="13" t="s">
        <v>9210</v>
      </c>
      <c r="E835" s="13" t="s">
        <v>8619</v>
      </c>
      <c r="F835" s="13"/>
      <c r="G835" s="13" t="s">
        <v>2502</v>
      </c>
      <c r="H835" s="13" t="s">
        <v>9537</v>
      </c>
      <c r="I835" s="13"/>
      <c r="J835" s="13" t="s">
        <v>2502</v>
      </c>
      <c r="K835" s="13"/>
      <c r="L835" s="13"/>
      <c r="M835" s="13"/>
      <c r="N835" s="13"/>
      <c r="O835" s="13" t="s">
        <v>9537</v>
      </c>
      <c r="P835" s="13"/>
      <c r="Q835" s="13"/>
    </row>
    <row r="836" spans="1:17" x14ac:dyDescent="0.25">
      <c r="A836" t="s">
        <v>9509</v>
      </c>
      <c r="B836" s="244" t="str" cm="1">
        <f t="array" ref="B836">IF(ROW() &lt; ROW(INDEX(initialConditions[experiment_ID],ROWS(initialConditions[experiment_ID]))), COUNTIF(INDEX(initialConditions[experiment_ID],1):initialConditions[[#This Row],[experiment_ID]],initialConditions[[#This Row],[experiment_ID]]), "")</f>
        <v/>
      </c>
      <c r="C836" s="126" t="s">
        <v>9557</v>
      </c>
      <c r="D836" s="13" t="s">
        <v>9211</v>
      </c>
      <c r="E836" s="13" t="s">
        <v>8619</v>
      </c>
      <c r="F836" s="13"/>
      <c r="G836" s="13" t="s">
        <v>2502</v>
      </c>
      <c r="H836" s="13" t="s">
        <v>9537</v>
      </c>
      <c r="I836" s="13"/>
      <c r="J836" s="13" t="s">
        <v>2502</v>
      </c>
      <c r="K836" s="13"/>
      <c r="L836" s="13"/>
      <c r="M836" s="13"/>
      <c r="N836" s="13"/>
      <c r="O836" s="13" t="s">
        <v>9537</v>
      </c>
      <c r="P836" s="13"/>
      <c r="Q836" s="13"/>
    </row>
    <row r="837" spans="1:17" x14ac:dyDescent="0.25">
      <c r="A837" t="s">
        <v>9509</v>
      </c>
      <c r="B837" s="244" t="str" cm="1">
        <f t="array" ref="B837">IF(ROW() &lt; ROW(INDEX(initialConditions[experiment_ID],ROWS(initialConditions[experiment_ID]))), COUNTIF(INDEX(initialConditions[experiment_ID],1):initialConditions[[#This Row],[experiment_ID]],initialConditions[[#This Row],[experiment_ID]]), "")</f>
        <v/>
      </c>
      <c r="C837" s="126" t="s">
        <v>9558</v>
      </c>
      <c r="D837" s="13" t="s">
        <v>9209</v>
      </c>
      <c r="E837" s="13" t="s">
        <v>8619</v>
      </c>
      <c r="F837" s="13"/>
      <c r="G837" s="13" t="s">
        <v>2502</v>
      </c>
      <c r="H837" s="13" t="s">
        <v>9538</v>
      </c>
      <c r="I837" s="13"/>
      <c r="J837" s="13" t="s">
        <v>2502</v>
      </c>
      <c r="K837" s="13"/>
      <c r="L837" s="13"/>
      <c r="M837" s="13"/>
      <c r="N837" s="13"/>
      <c r="O837" s="13" t="s">
        <v>9542</v>
      </c>
      <c r="P837" s="13"/>
      <c r="Q837" s="13"/>
    </row>
    <row r="838" spans="1:17" x14ac:dyDescent="0.25">
      <c r="A838" t="s">
        <v>9509</v>
      </c>
      <c r="B838" s="244" t="str" cm="1">
        <f t="array" ref="B838">IF(ROW() &lt; ROW(INDEX(initialConditions[experiment_ID],ROWS(initialConditions[experiment_ID]))), COUNTIF(INDEX(initialConditions[experiment_ID],1):initialConditions[[#This Row],[experiment_ID]],initialConditions[[#This Row],[experiment_ID]]), "")</f>
        <v/>
      </c>
      <c r="C838" s="126" t="s">
        <v>9559</v>
      </c>
      <c r="D838" s="13" t="s">
        <v>9210</v>
      </c>
      <c r="E838" s="13" t="s">
        <v>8619</v>
      </c>
      <c r="F838" s="13"/>
      <c r="G838" s="13" t="s">
        <v>2502</v>
      </c>
      <c r="H838" s="13" t="s">
        <v>9538</v>
      </c>
      <c r="I838" s="13"/>
      <c r="J838" s="13" t="s">
        <v>2502</v>
      </c>
      <c r="K838" s="13"/>
      <c r="L838" s="13"/>
      <c r="M838" s="13"/>
      <c r="N838" s="13"/>
      <c r="O838" s="13" t="s">
        <v>9542</v>
      </c>
      <c r="P838" s="13"/>
      <c r="Q838" s="13"/>
    </row>
    <row r="839" spans="1:17" x14ac:dyDescent="0.25">
      <c r="A839" t="s">
        <v>9509</v>
      </c>
      <c r="B839" s="244" t="str" cm="1">
        <f t="array" ref="B839">IF(ROW() &lt; ROW(INDEX(initialConditions[experiment_ID],ROWS(initialConditions[experiment_ID]))), COUNTIF(INDEX(initialConditions[experiment_ID],1):initialConditions[[#This Row],[experiment_ID]],initialConditions[[#This Row],[experiment_ID]]), "")</f>
        <v/>
      </c>
      <c r="C839" s="126" t="s">
        <v>9560</v>
      </c>
      <c r="D839" s="13" t="s">
        <v>9211</v>
      </c>
      <c r="E839" s="13" t="s">
        <v>8619</v>
      </c>
      <c r="F839" s="13"/>
      <c r="G839" s="13" t="s">
        <v>2502</v>
      </c>
      <c r="H839" s="13" t="s">
        <v>9538</v>
      </c>
      <c r="I839" s="13"/>
      <c r="J839" s="13" t="s">
        <v>2502</v>
      </c>
      <c r="K839" s="13"/>
      <c r="L839" s="13"/>
      <c r="M839" s="13"/>
      <c r="N839" s="13"/>
      <c r="O839" s="13" t="s">
        <v>9542</v>
      </c>
      <c r="P839" s="13"/>
      <c r="Q839" s="13"/>
    </row>
    <row r="840" spans="1:17" x14ac:dyDescent="0.25">
      <c r="A840" t="s">
        <v>9510</v>
      </c>
      <c r="B840" s="244" t="str" cm="1">
        <f t="array" ref="B840">IF(ROW() &lt; ROW(INDEX(initialConditions[experiment_ID],ROWS(initialConditions[experiment_ID]))), COUNTIF(INDEX(initialConditions[experiment_ID],1):initialConditions[[#This Row],[experiment_ID]],initialConditions[[#This Row],[experiment_ID]]), "")</f>
        <v/>
      </c>
      <c r="C840" s="126" t="s">
        <v>9543</v>
      </c>
      <c r="D840" s="13" t="s">
        <v>9209</v>
      </c>
      <c r="E840" s="13" t="s">
        <v>2502</v>
      </c>
      <c r="F840" s="13"/>
      <c r="G840" s="13" t="s">
        <v>2502</v>
      </c>
      <c r="H840" s="13" t="s">
        <v>9533</v>
      </c>
      <c r="I840" s="13"/>
      <c r="J840" s="13" t="s">
        <v>2502</v>
      </c>
      <c r="K840" s="13"/>
      <c r="L840" s="13"/>
      <c r="M840" s="13"/>
      <c r="N840" s="13"/>
      <c r="O840" s="13" t="s">
        <v>9539</v>
      </c>
      <c r="P840" s="13"/>
      <c r="Q840" s="13"/>
    </row>
    <row r="841" spans="1:17" x14ac:dyDescent="0.25">
      <c r="A841" t="s">
        <v>9510</v>
      </c>
      <c r="B841" s="244" t="str" cm="1">
        <f t="array" ref="B841">IF(ROW() &lt; ROW(INDEX(initialConditions[experiment_ID],ROWS(initialConditions[experiment_ID]))), COUNTIF(INDEX(initialConditions[experiment_ID],1):initialConditions[[#This Row],[experiment_ID]],initialConditions[[#This Row],[experiment_ID]]), "")</f>
        <v/>
      </c>
      <c r="C841" s="126" t="s">
        <v>9544</v>
      </c>
      <c r="D841" s="13" t="s">
        <v>9210</v>
      </c>
      <c r="E841" s="13" t="s">
        <v>2502</v>
      </c>
      <c r="F841" s="13"/>
      <c r="G841" s="13" t="s">
        <v>2502</v>
      </c>
      <c r="H841" s="13" t="s">
        <v>9533</v>
      </c>
      <c r="I841" s="13"/>
      <c r="J841" s="13" t="s">
        <v>2502</v>
      </c>
      <c r="K841" s="13"/>
      <c r="L841" s="13"/>
      <c r="M841" s="13"/>
      <c r="N841" s="13"/>
      <c r="O841" s="13" t="s">
        <v>9539</v>
      </c>
      <c r="P841" s="13"/>
      <c r="Q841" s="13"/>
    </row>
    <row r="842" spans="1:17" x14ac:dyDescent="0.25">
      <c r="A842" t="s">
        <v>9510</v>
      </c>
      <c r="B842" s="244" t="str" cm="1">
        <f t="array" ref="B842">IF(ROW() &lt; ROW(INDEX(initialConditions[experiment_ID],ROWS(initialConditions[experiment_ID]))), COUNTIF(INDEX(initialConditions[experiment_ID],1):initialConditions[[#This Row],[experiment_ID]],initialConditions[[#This Row],[experiment_ID]]), "")</f>
        <v/>
      </c>
      <c r="C842" s="126" t="s">
        <v>9545</v>
      </c>
      <c r="D842" s="13" t="s">
        <v>9211</v>
      </c>
      <c r="E842" s="13" t="s">
        <v>2502</v>
      </c>
      <c r="F842" s="13"/>
      <c r="G842" s="13" t="s">
        <v>2502</v>
      </c>
      <c r="H842" s="13" t="s">
        <v>9533</v>
      </c>
      <c r="I842" s="13"/>
      <c r="J842" s="13" t="s">
        <v>2502</v>
      </c>
      <c r="K842" s="13"/>
      <c r="L842" s="13"/>
      <c r="M842" s="13"/>
      <c r="N842" s="13"/>
      <c r="O842" s="13" t="s">
        <v>9539</v>
      </c>
      <c r="P842" s="13"/>
      <c r="Q842" s="13"/>
    </row>
    <row r="843" spans="1:17" x14ac:dyDescent="0.25">
      <c r="A843" t="s">
        <v>9510</v>
      </c>
      <c r="B843" s="244" t="str" cm="1">
        <f t="array" ref="B843">IF(ROW() &lt; ROW(INDEX(initialConditions[experiment_ID],ROWS(initialConditions[experiment_ID]))), COUNTIF(INDEX(initialConditions[experiment_ID],1):initialConditions[[#This Row],[experiment_ID]],initialConditions[[#This Row],[experiment_ID]]), "")</f>
        <v/>
      </c>
      <c r="C843" s="126" t="s">
        <v>9546</v>
      </c>
      <c r="D843" s="13" t="s">
        <v>9209</v>
      </c>
      <c r="E843" s="13" t="s">
        <v>2502</v>
      </c>
      <c r="F843" s="13"/>
      <c r="G843" s="13" t="s">
        <v>2502</v>
      </c>
      <c r="H843" s="13" t="s">
        <v>9534</v>
      </c>
      <c r="I843" s="13"/>
      <c r="J843" s="13" t="s">
        <v>2502</v>
      </c>
      <c r="K843" s="13"/>
      <c r="L843" s="13"/>
      <c r="M843" s="13"/>
      <c r="N843" s="13"/>
      <c r="O843" s="13" t="s">
        <v>9534</v>
      </c>
      <c r="P843" s="13"/>
      <c r="Q843" s="13"/>
    </row>
    <row r="844" spans="1:17" x14ac:dyDescent="0.25">
      <c r="A844" t="s">
        <v>9510</v>
      </c>
      <c r="B844" s="244" t="str" cm="1">
        <f t="array" ref="B844">IF(ROW() &lt; ROW(INDEX(initialConditions[experiment_ID],ROWS(initialConditions[experiment_ID]))), COUNTIF(INDEX(initialConditions[experiment_ID],1):initialConditions[[#This Row],[experiment_ID]],initialConditions[[#This Row],[experiment_ID]]), "")</f>
        <v/>
      </c>
      <c r="C844" s="126" t="s">
        <v>9547</v>
      </c>
      <c r="D844" s="13" t="s">
        <v>9210</v>
      </c>
      <c r="E844" s="13" t="s">
        <v>2502</v>
      </c>
      <c r="F844" s="13"/>
      <c r="G844" s="13" t="s">
        <v>2502</v>
      </c>
      <c r="H844" s="13" t="s">
        <v>9534</v>
      </c>
      <c r="I844" s="13"/>
      <c r="J844" s="13" t="s">
        <v>2502</v>
      </c>
      <c r="K844" s="13"/>
      <c r="L844" s="13"/>
      <c r="M844" s="13"/>
      <c r="N844" s="13"/>
      <c r="O844" s="13" t="s">
        <v>9534</v>
      </c>
      <c r="P844" s="13"/>
      <c r="Q844" s="13"/>
    </row>
    <row r="845" spans="1:17" x14ac:dyDescent="0.25">
      <c r="A845" t="s">
        <v>9510</v>
      </c>
      <c r="B845" s="244" t="str" cm="1">
        <f t="array" ref="B845">IF(ROW() &lt; ROW(INDEX(initialConditions[experiment_ID],ROWS(initialConditions[experiment_ID]))), COUNTIF(INDEX(initialConditions[experiment_ID],1):initialConditions[[#This Row],[experiment_ID]],initialConditions[[#This Row],[experiment_ID]]), "")</f>
        <v/>
      </c>
      <c r="C845" s="126" t="s">
        <v>9548</v>
      </c>
      <c r="D845" s="13" t="s">
        <v>9211</v>
      </c>
      <c r="E845" s="13" t="s">
        <v>2502</v>
      </c>
      <c r="F845" s="13"/>
      <c r="G845" s="13" t="s">
        <v>2502</v>
      </c>
      <c r="H845" s="13" t="s">
        <v>9534</v>
      </c>
      <c r="I845" s="13"/>
      <c r="J845" s="13" t="s">
        <v>2502</v>
      </c>
      <c r="K845" s="13"/>
      <c r="L845" s="13"/>
      <c r="M845" s="13"/>
      <c r="N845" s="13"/>
      <c r="O845" s="13" t="s">
        <v>9534</v>
      </c>
      <c r="P845" s="13"/>
      <c r="Q845" s="13"/>
    </row>
    <row r="846" spans="1:17" x14ac:dyDescent="0.25">
      <c r="A846" t="s">
        <v>9510</v>
      </c>
      <c r="B846" s="244" t="str" cm="1">
        <f t="array" ref="B846">IF(ROW() &lt; ROW(INDEX(initialConditions[experiment_ID],ROWS(initialConditions[experiment_ID]))), COUNTIF(INDEX(initialConditions[experiment_ID],1):initialConditions[[#This Row],[experiment_ID]],initialConditions[[#This Row],[experiment_ID]]), "")</f>
        <v/>
      </c>
      <c r="C846" s="126" t="s">
        <v>9549</v>
      </c>
      <c r="D846" s="13" t="s">
        <v>9209</v>
      </c>
      <c r="E846" s="13" t="s">
        <v>2502</v>
      </c>
      <c r="F846" s="13"/>
      <c r="G846" s="13" t="s">
        <v>2502</v>
      </c>
      <c r="H846" s="13" t="s">
        <v>9535</v>
      </c>
      <c r="I846" s="13"/>
      <c r="J846" s="13" t="s">
        <v>2502</v>
      </c>
      <c r="K846" s="13"/>
      <c r="L846" s="13"/>
      <c r="M846" s="13"/>
      <c r="N846" s="13"/>
      <c r="O846" s="13" t="s">
        <v>9540</v>
      </c>
      <c r="P846" s="13"/>
      <c r="Q846" s="13"/>
    </row>
    <row r="847" spans="1:17" x14ac:dyDescent="0.25">
      <c r="A847" t="s">
        <v>9510</v>
      </c>
      <c r="B847" s="244" t="str" cm="1">
        <f t="array" ref="B847">IF(ROW() &lt; ROW(INDEX(initialConditions[experiment_ID],ROWS(initialConditions[experiment_ID]))), COUNTIF(INDEX(initialConditions[experiment_ID],1):initialConditions[[#This Row],[experiment_ID]],initialConditions[[#This Row],[experiment_ID]]), "")</f>
        <v/>
      </c>
      <c r="C847" s="126" t="s">
        <v>9550</v>
      </c>
      <c r="D847" s="13" t="s">
        <v>9210</v>
      </c>
      <c r="E847" s="13" t="s">
        <v>2502</v>
      </c>
      <c r="F847" s="13"/>
      <c r="G847" s="13" t="s">
        <v>2502</v>
      </c>
      <c r="H847" s="13" t="s">
        <v>9535</v>
      </c>
      <c r="I847" s="13"/>
      <c r="J847" s="13" t="s">
        <v>2502</v>
      </c>
      <c r="K847" s="13"/>
      <c r="L847" s="13"/>
      <c r="M847" s="13"/>
      <c r="N847" s="13"/>
      <c r="O847" s="13" t="s">
        <v>9540</v>
      </c>
      <c r="P847" s="13"/>
      <c r="Q847" s="13"/>
    </row>
    <row r="848" spans="1:17" x14ac:dyDescent="0.25">
      <c r="A848" t="s">
        <v>9510</v>
      </c>
      <c r="B848" s="244" t="str" cm="1">
        <f t="array" ref="B848">IF(ROW() &lt; ROW(INDEX(initialConditions[experiment_ID],ROWS(initialConditions[experiment_ID]))), COUNTIF(INDEX(initialConditions[experiment_ID],1):initialConditions[[#This Row],[experiment_ID]],initialConditions[[#This Row],[experiment_ID]]), "")</f>
        <v/>
      </c>
      <c r="C848" s="126" t="s">
        <v>9551</v>
      </c>
      <c r="D848" s="13" t="s">
        <v>9211</v>
      </c>
      <c r="E848" s="13" t="s">
        <v>2502</v>
      </c>
      <c r="F848" s="13"/>
      <c r="G848" s="13" t="s">
        <v>2502</v>
      </c>
      <c r="H848" s="13" t="s">
        <v>9535</v>
      </c>
      <c r="I848" s="13"/>
      <c r="J848" s="13" t="s">
        <v>2502</v>
      </c>
      <c r="K848" s="13"/>
      <c r="L848" s="13"/>
      <c r="M848" s="13"/>
      <c r="N848" s="13"/>
      <c r="O848" s="13" t="s">
        <v>9540</v>
      </c>
      <c r="P848" s="13"/>
      <c r="Q848" s="13"/>
    </row>
    <row r="849" spans="1:17" x14ac:dyDescent="0.25">
      <c r="A849" t="s">
        <v>9510</v>
      </c>
      <c r="B849" s="244" t="str" cm="1">
        <f t="array" ref="B849">IF(ROW() &lt; ROW(INDEX(initialConditions[experiment_ID],ROWS(initialConditions[experiment_ID]))), COUNTIF(INDEX(initialConditions[experiment_ID],1):initialConditions[[#This Row],[experiment_ID]],initialConditions[[#This Row],[experiment_ID]]), "")</f>
        <v/>
      </c>
      <c r="C849" s="126" t="s">
        <v>9552</v>
      </c>
      <c r="D849" s="13" t="s">
        <v>9209</v>
      </c>
      <c r="E849" s="13" t="s">
        <v>8619</v>
      </c>
      <c r="F849" s="13"/>
      <c r="G849" s="13" t="s">
        <v>2502</v>
      </c>
      <c r="H849" s="13" t="s">
        <v>9536</v>
      </c>
      <c r="I849" s="13"/>
      <c r="J849" s="13" t="s">
        <v>2502</v>
      </c>
      <c r="K849" s="13"/>
      <c r="L849" s="13"/>
      <c r="M849" s="13"/>
      <c r="N849" s="13"/>
      <c r="O849" s="13" t="s">
        <v>9541</v>
      </c>
      <c r="P849" s="13"/>
      <c r="Q849" s="13"/>
    </row>
    <row r="850" spans="1:17" x14ac:dyDescent="0.25">
      <c r="A850" t="s">
        <v>9510</v>
      </c>
      <c r="B850" s="244" t="str" cm="1">
        <f t="array" ref="B850">IF(ROW() &lt; ROW(INDEX(initialConditions[experiment_ID],ROWS(initialConditions[experiment_ID]))), COUNTIF(INDEX(initialConditions[experiment_ID],1):initialConditions[[#This Row],[experiment_ID]],initialConditions[[#This Row],[experiment_ID]]), "")</f>
        <v/>
      </c>
      <c r="C850" s="126" t="s">
        <v>9553</v>
      </c>
      <c r="D850" s="13" t="s">
        <v>9210</v>
      </c>
      <c r="E850" s="13" t="s">
        <v>8619</v>
      </c>
      <c r="F850" s="13"/>
      <c r="G850" s="13" t="s">
        <v>2502</v>
      </c>
      <c r="H850" s="13" t="s">
        <v>9536</v>
      </c>
      <c r="I850" s="13"/>
      <c r="J850" s="13" t="s">
        <v>2502</v>
      </c>
      <c r="K850" s="13"/>
      <c r="L850" s="13"/>
      <c r="M850" s="13"/>
      <c r="N850" s="13"/>
      <c r="O850" s="13" t="s">
        <v>9541</v>
      </c>
      <c r="P850" s="13"/>
      <c r="Q850" s="13"/>
    </row>
    <row r="851" spans="1:17" x14ac:dyDescent="0.25">
      <c r="A851" t="s">
        <v>9510</v>
      </c>
      <c r="B851" s="244" t="str" cm="1">
        <f t="array" ref="B851">IF(ROW() &lt; ROW(INDEX(initialConditions[experiment_ID],ROWS(initialConditions[experiment_ID]))), COUNTIF(INDEX(initialConditions[experiment_ID],1):initialConditions[[#This Row],[experiment_ID]],initialConditions[[#This Row],[experiment_ID]]), "")</f>
        <v/>
      </c>
      <c r="C851" s="126" t="s">
        <v>9554</v>
      </c>
      <c r="D851" s="13" t="s">
        <v>9211</v>
      </c>
      <c r="E851" s="13" t="s">
        <v>8619</v>
      </c>
      <c r="F851" s="13"/>
      <c r="G851" s="13" t="s">
        <v>2502</v>
      </c>
      <c r="H851" s="13" t="s">
        <v>9536</v>
      </c>
      <c r="I851" s="13"/>
      <c r="J851" s="13" t="s">
        <v>2502</v>
      </c>
      <c r="K851" s="13"/>
      <c r="L851" s="13"/>
      <c r="M851" s="13"/>
      <c r="N851" s="13"/>
      <c r="O851" s="13" t="s">
        <v>9541</v>
      </c>
      <c r="P851" s="13"/>
      <c r="Q851" s="13"/>
    </row>
    <row r="852" spans="1:17" x14ac:dyDescent="0.25">
      <c r="A852" t="s">
        <v>9510</v>
      </c>
      <c r="B852" s="244" t="str" cm="1">
        <f t="array" ref="B852">IF(ROW() &lt; ROW(INDEX(initialConditions[experiment_ID],ROWS(initialConditions[experiment_ID]))), COUNTIF(INDEX(initialConditions[experiment_ID],1):initialConditions[[#This Row],[experiment_ID]],initialConditions[[#This Row],[experiment_ID]]), "")</f>
        <v/>
      </c>
      <c r="C852" s="126" t="s">
        <v>9555</v>
      </c>
      <c r="D852" s="13" t="s">
        <v>9209</v>
      </c>
      <c r="E852" s="13" t="s">
        <v>8619</v>
      </c>
      <c r="F852" s="13"/>
      <c r="G852" s="13" t="s">
        <v>2502</v>
      </c>
      <c r="H852" s="13" t="s">
        <v>9537</v>
      </c>
      <c r="I852" s="13"/>
      <c r="J852" s="13" t="s">
        <v>2502</v>
      </c>
      <c r="K852" s="13"/>
      <c r="L852" s="13"/>
      <c r="M852" s="13"/>
      <c r="N852" s="13"/>
      <c r="O852" s="13" t="s">
        <v>9537</v>
      </c>
      <c r="P852" s="13"/>
      <c r="Q852" s="13"/>
    </row>
    <row r="853" spans="1:17" x14ac:dyDescent="0.25">
      <c r="A853" t="s">
        <v>9510</v>
      </c>
      <c r="B853" s="244" t="str" cm="1">
        <f t="array" ref="B853">IF(ROW() &lt; ROW(INDEX(initialConditions[experiment_ID],ROWS(initialConditions[experiment_ID]))), COUNTIF(INDEX(initialConditions[experiment_ID],1):initialConditions[[#This Row],[experiment_ID]],initialConditions[[#This Row],[experiment_ID]]), "")</f>
        <v/>
      </c>
      <c r="C853" s="126" t="s">
        <v>9556</v>
      </c>
      <c r="D853" s="13" t="s">
        <v>9210</v>
      </c>
      <c r="E853" s="13" t="s">
        <v>8619</v>
      </c>
      <c r="F853" s="13"/>
      <c r="G853" s="13" t="s">
        <v>2502</v>
      </c>
      <c r="H853" s="13" t="s">
        <v>9537</v>
      </c>
      <c r="I853" s="13"/>
      <c r="J853" s="13" t="s">
        <v>2502</v>
      </c>
      <c r="K853" s="13"/>
      <c r="L853" s="13"/>
      <c r="M853" s="13"/>
      <c r="N853" s="13"/>
      <c r="O853" s="13" t="s">
        <v>9537</v>
      </c>
      <c r="P853" s="13"/>
      <c r="Q853" s="13"/>
    </row>
    <row r="854" spans="1:17" x14ac:dyDescent="0.25">
      <c r="A854" t="s">
        <v>9510</v>
      </c>
      <c r="B854" s="244" t="str" cm="1">
        <f t="array" ref="B854">IF(ROW() &lt; ROW(INDEX(initialConditions[experiment_ID],ROWS(initialConditions[experiment_ID]))), COUNTIF(INDEX(initialConditions[experiment_ID],1):initialConditions[[#This Row],[experiment_ID]],initialConditions[[#This Row],[experiment_ID]]), "")</f>
        <v/>
      </c>
      <c r="C854" s="126" t="s">
        <v>9557</v>
      </c>
      <c r="D854" s="13" t="s">
        <v>9211</v>
      </c>
      <c r="E854" s="13" t="s">
        <v>8619</v>
      </c>
      <c r="F854" s="13"/>
      <c r="G854" s="13" t="s">
        <v>2502</v>
      </c>
      <c r="H854" s="13" t="s">
        <v>9537</v>
      </c>
      <c r="I854" s="13"/>
      <c r="J854" s="13" t="s">
        <v>2502</v>
      </c>
      <c r="K854" s="13"/>
      <c r="L854" s="13"/>
      <c r="M854" s="13"/>
      <c r="N854" s="13"/>
      <c r="O854" s="13" t="s">
        <v>9537</v>
      </c>
      <c r="P854" s="13"/>
      <c r="Q854" s="13"/>
    </row>
    <row r="855" spans="1:17" x14ac:dyDescent="0.25">
      <c r="A855" t="s">
        <v>9510</v>
      </c>
      <c r="B855" s="244" t="str" cm="1">
        <f t="array" ref="B855">IF(ROW() &lt; ROW(INDEX(initialConditions[experiment_ID],ROWS(initialConditions[experiment_ID]))), COUNTIF(INDEX(initialConditions[experiment_ID],1):initialConditions[[#This Row],[experiment_ID]],initialConditions[[#This Row],[experiment_ID]]), "")</f>
        <v/>
      </c>
      <c r="C855" s="126" t="s">
        <v>9558</v>
      </c>
      <c r="D855" s="13" t="s">
        <v>9209</v>
      </c>
      <c r="E855" s="13" t="s">
        <v>8619</v>
      </c>
      <c r="F855" s="13"/>
      <c r="G855" s="13" t="s">
        <v>2502</v>
      </c>
      <c r="H855" s="13" t="s">
        <v>9538</v>
      </c>
      <c r="I855" s="13"/>
      <c r="J855" s="13" t="s">
        <v>2502</v>
      </c>
      <c r="K855" s="13"/>
      <c r="L855" s="13"/>
      <c r="M855" s="13"/>
      <c r="N855" s="13"/>
      <c r="O855" s="13" t="s">
        <v>9542</v>
      </c>
      <c r="P855" s="13"/>
      <c r="Q855" s="13"/>
    </row>
    <row r="856" spans="1:17" x14ac:dyDescent="0.25">
      <c r="A856" t="s">
        <v>9510</v>
      </c>
      <c r="B856" s="244" t="str" cm="1">
        <f t="array" ref="B856">IF(ROW() &lt; ROW(INDEX(initialConditions[experiment_ID],ROWS(initialConditions[experiment_ID]))), COUNTIF(INDEX(initialConditions[experiment_ID],1):initialConditions[[#This Row],[experiment_ID]],initialConditions[[#This Row],[experiment_ID]]), "")</f>
        <v/>
      </c>
      <c r="C856" s="126" t="s">
        <v>9559</v>
      </c>
      <c r="D856" s="13" t="s">
        <v>9210</v>
      </c>
      <c r="E856" s="13" t="s">
        <v>8619</v>
      </c>
      <c r="F856" s="13"/>
      <c r="G856" s="13" t="s">
        <v>2502</v>
      </c>
      <c r="H856" s="13" t="s">
        <v>9538</v>
      </c>
      <c r="I856" s="13"/>
      <c r="J856" s="13" t="s">
        <v>2502</v>
      </c>
      <c r="K856" s="13"/>
      <c r="L856" s="13"/>
      <c r="M856" s="13"/>
      <c r="N856" s="13"/>
      <c r="O856" s="13" t="s">
        <v>9542</v>
      </c>
      <c r="P856" s="13"/>
      <c r="Q856" s="13"/>
    </row>
    <row r="857" spans="1:17" x14ac:dyDescent="0.25">
      <c r="A857" t="s">
        <v>9510</v>
      </c>
      <c r="B857" s="244" t="str" cm="1">
        <f t="array" ref="B857">IF(ROW() &lt; ROW(INDEX(initialConditions[experiment_ID],ROWS(initialConditions[experiment_ID]))), COUNTIF(INDEX(initialConditions[experiment_ID],1):initialConditions[[#This Row],[experiment_ID]],initialConditions[[#This Row],[experiment_ID]]), "")</f>
        <v/>
      </c>
      <c r="C857" s="126" t="s">
        <v>9560</v>
      </c>
      <c r="D857" s="13" t="s">
        <v>9211</v>
      </c>
      <c r="E857" s="13" t="s">
        <v>8619</v>
      </c>
      <c r="F857" s="13"/>
      <c r="G857" s="13" t="s">
        <v>2502</v>
      </c>
      <c r="H857" s="13" t="s">
        <v>9538</v>
      </c>
      <c r="I857" s="13"/>
      <c r="J857" s="13" t="s">
        <v>2502</v>
      </c>
      <c r="K857" s="13"/>
      <c r="L857" s="13"/>
      <c r="M857" s="13"/>
      <c r="N857" s="13"/>
      <c r="O857" s="13" t="s">
        <v>9542</v>
      </c>
      <c r="P857" s="13"/>
      <c r="Q857" s="13"/>
    </row>
    <row r="858" spans="1:17" x14ac:dyDescent="0.25">
      <c r="A858" t="s">
        <v>9511</v>
      </c>
      <c r="B858" s="244" t="str" cm="1">
        <f t="array" ref="B858">IF(ROW() &lt; ROW(INDEX(initialConditions[experiment_ID],ROWS(initialConditions[experiment_ID]))), COUNTIF(INDEX(initialConditions[experiment_ID],1):initialConditions[[#This Row],[experiment_ID]],initialConditions[[#This Row],[experiment_ID]]), "")</f>
        <v/>
      </c>
      <c r="C858" s="126" t="s">
        <v>9543</v>
      </c>
      <c r="D858" s="13" t="s">
        <v>9209</v>
      </c>
      <c r="E858" s="13" t="s">
        <v>2502</v>
      </c>
      <c r="F858" s="13"/>
      <c r="G858" s="13" t="s">
        <v>2502</v>
      </c>
      <c r="H858" s="13" t="s">
        <v>9533</v>
      </c>
      <c r="I858" s="13"/>
      <c r="J858" s="13" t="s">
        <v>2502</v>
      </c>
      <c r="K858" s="13"/>
      <c r="L858" s="13"/>
      <c r="M858" s="13"/>
      <c r="N858" s="13"/>
      <c r="O858" s="13" t="s">
        <v>9539</v>
      </c>
      <c r="P858" s="13"/>
      <c r="Q858" s="13"/>
    </row>
    <row r="859" spans="1:17" x14ac:dyDescent="0.25">
      <c r="A859" t="s">
        <v>9511</v>
      </c>
      <c r="B859" s="244" t="str" cm="1">
        <f t="array" ref="B859">IF(ROW() &lt; ROW(INDEX(initialConditions[experiment_ID],ROWS(initialConditions[experiment_ID]))), COUNTIF(INDEX(initialConditions[experiment_ID],1):initialConditions[[#This Row],[experiment_ID]],initialConditions[[#This Row],[experiment_ID]]), "")</f>
        <v/>
      </c>
      <c r="C859" s="126" t="s">
        <v>9544</v>
      </c>
      <c r="D859" s="13" t="s">
        <v>9210</v>
      </c>
      <c r="E859" s="13" t="s">
        <v>2502</v>
      </c>
      <c r="F859" s="13"/>
      <c r="G859" s="13" t="s">
        <v>2502</v>
      </c>
      <c r="H859" s="13" t="s">
        <v>9533</v>
      </c>
      <c r="I859" s="13"/>
      <c r="J859" s="13" t="s">
        <v>2502</v>
      </c>
      <c r="K859" s="13"/>
      <c r="L859" s="13"/>
      <c r="M859" s="13"/>
      <c r="N859" s="13"/>
      <c r="O859" s="13" t="s">
        <v>9539</v>
      </c>
      <c r="P859" s="13"/>
      <c r="Q859" s="13"/>
    </row>
    <row r="860" spans="1:17" x14ac:dyDescent="0.25">
      <c r="A860" t="s">
        <v>9511</v>
      </c>
      <c r="B860" s="244" t="str" cm="1">
        <f t="array" ref="B860">IF(ROW() &lt; ROW(INDEX(initialConditions[experiment_ID],ROWS(initialConditions[experiment_ID]))), COUNTIF(INDEX(initialConditions[experiment_ID],1):initialConditions[[#This Row],[experiment_ID]],initialConditions[[#This Row],[experiment_ID]]), "")</f>
        <v/>
      </c>
      <c r="C860" s="126" t="s">
        <v>9545</v>
      </c>
      <c r="D860" s="13" t="s">
        <v>9211</v>
      </c>
      <c r="E860" s="13" t="s">
        <v>2502</v>
      </c>
      <c r="F860" s="13"/>
      <c r="G860" s="13" t="s">
        <v>2502</v>
      </c>
      <c r="H860" s="13" t="s">
        <v>9533</v>
      </c>
      <c r="I860" s="13"/>
      <c r="J860" s="13" t="s">
        <v>2502</v>
      </c>
      <c r="K860" s="13"/>
      <c r="L860" s="13"/>
      <c r="M860" s="13"/>
      <c r="N860" s="13"/>
      <c r="O860" s="13" t="s">
        <v>9539</v>
      </c>
      <c r="P860" s="13"/>
      <c r="Q860" s="13"/>
    </row>
    <row r="861" spans="1:17" x14ac:dyDescent="0.25">
      <c r="A861" t="s">
        <v>9511</v>
      </c>
      <c r="B861" s="244" t="str" cm="1">
        <f t="array" ref="B861">IF(ROW() &lt; ROW(INDEX(initialConditions[experiment_ID],ROWS(initialConditions[experiment_ID]))), COUNTIF(INDEX(initialConditions[experiment_ID],1):initialConditions[[#This Row],[experiment_ID]],initialConditions[[#This Row],[experiment_ID]]), "")</f>
        <v/>
      </c>
      <c r="C861" s="126" t="s">
        <v>9546</v>
      </c>
      <c r="D861" s="13" t="s">
        <v>9209</v>
      </c>
      <c r="E861" s="13" t="s">
        <v>2502</v>
      </c>
      <c r="F861" s="13"/>
      <c r="G861" s="13" t="s">
        <v>2502</v>
      </c>
      <c r="H861" s="13" t="s">
        <v>9534</v>
      </c>
      <c r="I861" s="13"/>
      <c r="J861" s="13" t="s">
        <v>2502</v>
      </c>
      <c r="K861" s="13"/>
      <c r="L861" s="13"/>
      <c r="M861" s="13"/>
      <c r="N861" s="13"/>
      <c r="O861" s="13" t="s">
        <v>9534</v>
      </c>
      <c r="P861" s="13"/>
      <c r="Q861" s="13"/>
    </row>
    <row r="862" spans="1:17" x14ac:dyDescent="0.25">
      <c r="A862" t="s">
        <v>9511</v>
      </c>
      <c r="B862" s="244" t="str" cm="1">
        <f t="array" ref="B862">IF(ROW() &lt; ROW(INDEX(initialConditions[experiment_ID],ROWS(initialConditions[experiment_ID]))), COUNTIF(INDEX(initialConditions[experiment_ID],1):initialConditions[[#This Row],[experiment_ID]],initialConditions[[#This Row],[experiment_ID]]), "")</f>
        <v/>
      </c>
      <c r="C862" s="126" t="s">
        <v>9547</v>
      </c>
      <c r="D862" s="13" t="s">
        <v>9210</v>
      </c>
      <c r="E862" s="13" t="s">
        <v>2502</v>
      </c>
      <c r="F862" s="13"/>
      <c r="G862" s="13" t="s">
        <v>2502</v>
      </c>
      <c r="H862" s="13" t="s">
        <v>9534</v>
      </c>
      <c r="I862" s="13"/>
      <c r="J862" s="13" t="s">
        <v>2502</v>
      </c>
      <c r="K862" s="13"/>
      <c r="L862" s="13"/>
      <c r="M862" s="13"/>
      <c r="N862" s="13"/>
      <c r="O862" s="13" t="s">
        <v>9534</v>
      </c>
      <c r="P862" s="13"/>
      <c r="Q862" s="13"/>
    </row>
    <row r="863" spans="1:17" x14ac:dyDescent="0.25">
      <c r="A863" t="s">
        <v>9511</v>
      </c>
      <c r="B863" s="244" t="str" cm="1">
        <f t="array" ref="B863">IF(ROW() &lt; ROW(INDEX(initialConditions[experiment_ID],ROWS(initialConditions[experiment_ID]))), COUNTIF(INDEX(initialConditions[experiment_ID],1):initialConditions[[#This Row],[experiment_ID]],initialConditions[[#This Row],[experiment_ID]]), "")</f>
        <v/>
      </c>
      <c r="C863" s="126" t="s">
        <v>9548</v>
      </c>
      <c r="D863" s="13" t="s">
        <v>9211</v>
      </c>
      <c r="E863" s="13" t="s">
        <v>2502</v>
      </c>
      <c r="F863" s="13"/>
      <c r="G863" s="13" t="s">
        <v>2502</v>
      </c>
      <c r="H863" s="13" t="s">
        <v>9534</v>
      </c>
      <c r="I863" s="13"/>
      <c r="J863" s="13" t="s">
        <v>2502</v>
      </c>
      <c r="K863" s="13"/>
      <c r="L863" s="13"/>
      <c r="M863" s="13"/>
      <c r="N863" s="13"/>
      <c r="O863" s="13" t="s">
        <v>9534</v>
      </c>
      <c r="P863" s="13"/>
      <c r="Q863" s="13"/>
    </row>
    <row r="864" spans="1:17" x14ac:dyDescent="0.25">
      <c r="A864" t="s">
        <v>9511</v>
      </c>
      <c r="B864" s="244" t="str" cm="1">
        <f t="array" ref="B864">IF(ROW() &lt; ROW(INDEX(initialConditions[experiment_ID],ROWS(initialConditions[experiment_ID]))), COUNTIF(INDEX(initialConditions[experiment_ID],1):initialConditions[[#This Row],[experiment_ID]],initialConditions[[#This Row],[experiment_ID]]), "")</f>
        <v/>
      </c>
      <c r="C864" s="126" t="s">
        <v>9549</v>
      </c>
      <c r="D864" s="13" t="s">
        <v>9209</v>
      </c>
      <c r="E864" s="13" t="s">
        <v>2502</v>
      </c>
      <c r="F864" s="13"/>
      <c r="G864" s="13" t="s">
        <v>2502</v>
      </c>
      <c r="H864" s="13" t="s">
        <v>9535</v>
      </c>
      <c r="I864" s="13"/>
      <c r="J864" s="13" t="s">
        <v>2502</v>
      </c>
      <c r="K864" s="13"/>
      <c r="L864" s="13"/>
      <c r="M864" s="13"/>
      <c r="N864" s="13"/>
      <c r="O864" s="13" t="s">
        <v>9540</v>
      </c>
      <c r="P864" s="13"/>
      <c r="Q864" s="13"/>
    </row>
    <row r="865" spans="1:17" x14ac:dyDescent="0.25">
      <c r="A865" t="s">
        <v>9511</v>
      </c>
      <c r="B865" s="244" t="str" cm="1">
        <f t="array" ref="B865">IF(ROW() &lt; ROW(INDEX(initialConditions[experiment_ID],ROWS(initialConditions[experiment_ID]))), COUNTIF(INDEX(initialConditions[experiment_ID],1):initialConditions[[#This Row],[experiment_ID]],initialConditions[[#This Row],[experiment_ID]]), "")</f>
        <v/>
      </c>
      <c r="C865" s="126" t="s">
        <v>9550</v>
      </c>
      <c r="D865" s="13" t="s">
        <v>9210</v>
      </c>
      <c r="E865" s="13" t="s">
        <v>2502</v>
      </c>
      <c r="F865" s="13"/>
      <c r="G865" s="13" t="s">
        <v>2502</v>
      </c>
      <c r="H865" s="13" t="s">
        <v>9535</v>
      </c>
      <c r="I865" s="13"/>
      <c r="J865" s="13" t="s">
        <v>2502</v>
      </c>
      <c r="K865" s="13"/>
      <c r="L865" s="13"/>
      <c r="M865" s="13"/>
      <c r="N865" s="13"/>
      <c r="O865" s="13" t="s">
        <v>9540</v>
      </c>
      <c r="P865" s="13"/>
      <c r="Q865" s="13"/>
    </row>
    <row r="866" spans="1:17" x14ac:dyDescent="0.25">
      <c r="A866" t="s">
        <v>9511</v>
      </c>
      <c r="B866" s="244" t="str" cm="1">
        <f t="array" ref="B866">IF(ROW() &lt; ROW(INDEX(initialConditions[experiment_ID],ROWS(initialConditions[experiment_ID]))), COUNTIF(INDEX(initialConditions[experiment_ID],1):initialConditions[[#This Row],[experiment_ID]],initialConditions[[#This Row],[experiment_ID]]), "")</f>
        <v/>
      </c>
      <c r="C866" s="126" t="s">
        <v>9551</v>
      </c>
      <c r="D866" s="13" t="s">
        <v>9211</v>
      </c>
      <c r="E866" s="13" t="s">
        <v>2502</v>
      </c>
      <c r="F866" s="13"/>
      <c r="G866" s="13" t="s">
        <v>2502</v>
      </c>
      <c r="H866" s="13" t="s">
        <v>9535</v>
      </c>
      <c r="I866" s="13"/>
      <c r="J866" s="13" t="s">
        <v>2502</v>
      </c>
      <c r="K866" s="13"/>
      <c r="L866" s="13"/>
      <c r="M866" s="13"/>
      <c r="N866" s="13"/>
      <c r="O866" s="13" t="s">
        <v>9540</v>
      </c>
      <c r="P866" s="13"/>
      <c r="Q866" s="13"/>
    </row>
    <row r="867" spans="1:17" x14ac:dyDescent="0.25">
      <c r="A867" t="s">
        <v>9511</v>
      </c>
      <c r="B867" s="244" t="str" cm="1">
        <f t="array" ref="B867">IF(ROW() &lt; ROW(INDEX(initialConditions[experiment_ID],ROWS(initialConditions[experiment_ID]))), COUNTIF(INDEX(initialConditions[experiment_ID],1):initialConditions[[#This Row],[experiment_ID]],initialConditions[[#This Row],[experiment_ID]]), "")</f>
        <v/>
      </c>
      <c r="C867" s="126" t="s">
        <v>9552</v>
      </c>
      <c r="D867" s="13" t="s">
        <v>9209</v>
      </c>
      <c r="E867" s="13" t="s">
        <v>8619</v>
      </c>
      <c r="F867" s="13"/>
      <c r="G867" s="13" t="s">
        <v>2502</v>
      </c>
      <c r="H867" s="13" t="s">
        <v>9536</v>
      </c>
      <c r="I867" s="13"/>
      <c r="J867" s="13" t="s">
        <v>2502</v>
      </c>
      <c r="K867" s="13"/>
      <c r="L867" s="13"/>
      <c r="M867" s="13"/>
      <c r="N867" s="13"/>
      <c r="O867" s="13" t="s">
        <v>9541</v>
      </c>
      <c r="P867" s="13"/>
      <c r="Q867" s="13"/>
    </row>
    <row r="868" spans="1:17" x14ac:dyDescent="0.25">
      <c r="A868" t="s">
        <v>9511</v>
      </c>
      <c r="B868" s="244" t="str" cm="1">
        <f t="array" ref="B868">IF(ROW() &lt; ROW(INDEX(initialConditions[experiment_ID],ROWS(initialConditions[experiment_ID]))), COUNTIF(INDEX(initialConditions[experiment_ID],1):initialConditions[[#This Row],[experiment_ID]],initialConditions[[#This Row],[experiment_ID]]), "")</f>
        <v/>
      </c>
      <c r="C868" s="126" t="s">
        <v>9553</v>
      </c>
      <c r="D868" s="13" t="s">
        <v>9210</v>
      </c>
      <c r="E868" s="13" t="s">
        <v>8619</v>
      </c>
      <c r="F868" s="13"/>
      <c r="G868" s="13" t="s">
        <v>2502</v>
      </c>
      <c r="H868" s="13" t="s">
        <v>9536</v>
      </c>
      <c r="I868" s="13"/>
      <c r="J868" s="13" t="s">
        <v>2502</v>
      </c>
      <c r="K868" s="13"/>
      <c r="L868" s="13"/>
      <c r="M868" s="13"/>
      <c r="N868" s="13"/>
      <c r="O868" s="13" t="s">
        <v>9541</v>
      </c>
      <c r="P868" s="13"/>
      <c r="Q868" s="13"/>
    </row>
    <row r="869" spans="1:17" x14ac:dyDescent="0.25">
      <c r="A869" t="s">
        <v>9511</v>
      </c>
      <c r="B869" s="244" t="str" cm="1">
        <f t="array" ref="B869">IF(ROW() &lt; ROW(INDEX(initialConditions[experiment_ID],ROWS(initialConditions[experiment_ID]))), COUNTIF(INDEX(initialConditions[experiment_ID],1):initialConditions[[#This Row],[experiment_ID]],initialConditions[[#This Row],[experiment_ID]]), "")</f>
        <v/>
      </c>
      <c r="C869" s="126" t="s">
        <v>9554</v>
      </c>
      <c r="D869" s="13" t="s">
        <v>9211</v>
      </c>
      <c r="E869" s="13" t="s">
        <v>8619</v>
      </c>
      <c r="F869" s="13"/>
      <c r="G869" s="13" t="s">
        <v>2502</v>
      </c>
      <c r="H869" s="13" t="s">
        <v>9536</v>
      </c>
      <c r="I869" s="13"/>
      <c r="J869" s="13" t="s">
        <v>2502</v>
      </c>
      <c r="K869" s="13"/>
      <c r="L869" s="13"/>
      <c r="M869" s="13"/>
      <c r="N869" s="13"/>
      <c r="O869" s="13" t="s">
        <v>9541</v>
      </c>
      <c r="P869" s="13"/>
      <c r="Q869" s="13"/>
    </row>
    <row r="870" spans="1:17" x14ac:dyDescent="0.25">
      <c r="A870" t="s">
        <v>9511</v>
      </c>
      <c r="B870" s="244" t="str" cm="1">
        <f t="array" ref="B870">IF(ROW() &lt; ROW(INDEX(initialConditions[experiment_ID],ROWS(initialConditions[experiment_ID]))), COUNTIF(INDEX(initialConditions[experiment_ID],1):initialConditions[[#This Row],[experiment_ID]],initialConditions[[#This Row],[experiment_ID]]), "")</f>
        <v/>
      </c>
      <c r="C870" s="126" t="s">
        <v>9555</v>
      </c>
      <c r="D870" s="13" t="s">
        <v>9209</v>
      </c>
      <c r="E870" s="13" t="s">
        <v>8619</v>
      </c>
      <c r="F870" s="13"/>
      <c r="G870" s="13" t="s">
        <v>2502</v>
      </c>
      <c r="H870" s="13" t="s">
        <v>9537</v>
      </c>
      <c r="I870" s="13"/>
      <c r="J870" s="13" t="s">
        <v>2502</v>
      </c>
      <c r="K870" s="13"/>
      <c r="L870" s="13"/>
      <c r="M870" s="13"/>
      <c r="N870" s="13"/>
      <c r="O870" s="13" t="s">
        <v>9537</v>
      </c>
      <c r="P870" s="13"/>
      <c r="Q870" s="13"/>
    </row>
    <row r="871" spans="1:17" x14ac:dyDescent="0.25">
      <c r="A871" t="s">
        <v>9511</v>
      </c>
      <c r="B871" s="244" t="str" cm="1">
        <f t="array" ref="B871">IF(ROW() &lt; ROW(INDEX(initialConditions[experiment_ID],ROWS(initialConditions[experiment_ID]))), COUNTIF(INDEX(initialConditions[experiment_ID],1):initialConditions[[#This Row],[experiment_ID]],initialConditions[[#This Row],[experiment_ID]]), "")</f>
        <v/>
      </c>
      <c r="C871" s="126" t="s">
        <v>9556</v>
      </c>
      <c r="D871" s="13" t="s">
        <v>9210</v>
      </c>
      <c r="E871" s="13" t="s">
        <v>8619</v>
      </c>
      <c r="F871" s="13"/>
      <c r="G871" s="13" t="s">
        <v>2502</v>
      </c>
      <c r="H871" s="13" t="s">
        <v>9537</v>
      </c>
      <c r="I871" s="13"/>
      <c r="J871" s="13" t="s">
        <v>2502</v>
      </c>
      <c r="K871" s="13"/>
      <c r="L871" s="13"/>
      <c r="M871" s="13"/>
      <c r="N871" s="13"/>
      <c r="O871" s="13" t="s">
        <v>9537</v>
      </c>
      <c r="P871" s="13"/>
      <c r="Q871" s="13"/>
    </row>
    <row r="872" spans="1:17" x14ac:dyDescent="0.25">
      <c r="A872" t="s">
        <v>9511</v>
      </c>
      <c r="B872" s="244" t="str" cm="1">
        <f t="array" ref="B872">IF(ROW() &lt; ROW(INDEX(initialConditions[experiment_ID],ROWS(initialConditions[experiment_ID]))), COUNTIF(INDEX(initialConditions[experiment_ID],1):initialConditions[[#This Row],[experiment_ID]],initialConditions[[#This Row],[experiment_ID]]), "")</f>
        <v/>
      </c>
      <c r="C872" s="126" t="s">
        <v>9557</v>
      </c>
      <c r="D872" s="13" t="s">
        <v>9211</v>
      </c>
      <c r="E872" s="13" t="s">
        <v>8619</v>
      </c>
      <c r="F872" s="13"/>
      <c r="G872" s="13" t="s">
        <v>2502</v>
      </c>
      <c r="H872" s="13" t="s">
        <v>9537</v>
      </c>
      <c r="I872" s="13"/>
      <c r="J872" s="13" t="s">
        <v>2502</v>
      </c>
      <c r="K872" s="13"/>
      <c r="L872" s="13"/>
      <c r="M872" s="13"/>
      <c r="N872" s="13"/>
      <c r="O872" s="13" t="s">
        <v>9537</v>
      </c>
      <c r="P872" s="13"/>
      <c r="Q872" s="13"/>
    </row>
    <row r="873" spans="1:17" x14ac:dyDescent="0.25">
      <c r="A873" t="s">
        <v>9511</v>
      </c>
      <c r="B873" s="244" t="str" cm="1">
        <f t="array" ref="B873">IF(ROW() &lt; ROW(INDEX(initialConditions[experiment_ID],ROWS(initialConditions[experiment_ID]))), COUNTIF(INDEX(initialConditions[experiment_ID],1):initialConditions[[#This Row],[experiment_ID]],initialConditions[[#This Row],[experiment_ID]]), "")</f>
        <v/>
      </c>
      <c r="C873" s="126" t="s">
        <v>9558</v>
      </c>
      <c r="D873" s="13" t="s">
        <v>9209</v>
      </c>
      <c r="E873" s="13" t="s">
        <v>8619</v>
      </c>
      <c r="F873" s="13"/>
      <c r="G873" s="13" t="s">
        <v>2502</v>
      </c>
      <c r="H873" s="13" t="s">
        <v>9538</v>
      </c>
      <c r="I873" s="13"/>
      <c r="J873" s="13" t="s">
        <v>2502</v>
      </c>
      <c r="K873" s="13"/>
      <c r="L873" s="13"/>
      <c r="M873" s="13"/>
      <c r="N873" s="13"/>
      <c r="O873" s="13" t="s">
        <v>9542</v>
      </c>
      <c r="P873" s="13"/>
      <c r="Q873" s="13"/>
    </row>
    <row r="874" spans="1:17" x14ac:dyDescent="0.25">
      <c r="A874" t="s">
        <v>9511</v>
      </c>
      <c r="B874" s="244" t="str" cm="1">
        <f t="array" ref="B874">IF(ROW() &lt; ROW(INDEX(initialConditions[experiment_ID],ROWS(initialConditions[experiment_ID]))), COUNTIF(INDEX(initialConditions[experiment_ID],1):initialConditions[[#This Row],[experiment_ID]],initialConditions[[#This Row],[experiment_ID]]), "")</f>
        <v/>
      </c>
      <c r="C874" s="126" t="s">
        <v>9559</v>
      </c>
      <c r="D874" s="13" t="s">
        <v>9210</v>
      </c>
      <c r="E874" s="13" t="s">
        <v>8619</v>
      </c>
      <c r="F874" s="13"/>
      <c r="G874" s="13" t="s">
        <v>2502</v>
      </c>
      <c r="H874" s="13" t="s">
        <v>9538</v>
      </c>
      <c r="I874" s="13"/>
      <c r="J874" s="13" t="s">
        <v>2502</v>
      </c>
      <c r="K874" s="13"/>
      <c r="L874" s="13"/>
      <c r="M874" s="13"/>
      <c r="N874" s="13"/>
      <c r="O874" s="13" t="s">
        <v>9542</v>
      </c>
      <c r="P874" s="13"/>
      <c r="Q874" s="13"/>
    </row>
    <row r="875" spans="1:17" x14ac:dyDescent="0.25">
      <c r="A875" t="s">
        <v>9511</v>
      </c>
      <c r="B875" s="244" t="str" cm="1">
        <f t="array" ref="B875">IF(ROW() &lt; ROW(INDEX(initialConditions[experiment_ID],ROWS(initialConditions[experiment_ID]))), COUNTIF(INDEX(initialConditions[experiment_ID],1):initialConditions[[#This Row],[experiment_ID]],initialConditions[[#This Row],[experiment_ID]]), "")</f>
        <v/>
      </c>
      <c r="C875" s="126" t="s">
        <v>9560</v>
      </c>
      <c r="D875" s="13" t="s">
        <v>9211</v>
      </c>
      <c r="E875" s="13" t="s">
        <v>8619</v>
      </c>
      <c r="F875" s="13"/>
      <c r="G875" s="13" t="s">
        <v>2502</v>
      </c>
      <c r="H875" s="13" t="s">
        <v>9538</v>
      </c>
      <c r="I875" s="13"/>
      <c r="J875" s="13" t="s">
        <v>2502</v>
      </c>
      <c r="K875" s="13"/>
      <c r="L875" s="13"/>
      <c r="M875" s="13"/>
      <c r="N875" s="13"/>
      <c r="O875" s="13" t="s">
        <v>9542</v>
      </c>
      <c r="P875" s="13"/>
      <c r="Q875" s="13"/>
    </row>
    <row r="876" spans="1:17" x14ac:dyDescent="0.25">
      <c r="A876" t="s">
        <v>9512</v>
      </c>
      <c r="B876" s="244" t="str" cm="1">
        <f t="array" ref="B876">IF(ROW() &lt; ROW(INDEX(initialConditions[experiment_ID],ROWS(initialConditions[experiment_ID]))), COUNTIF(INDEX(initialConditions[experiment_ID],1):initialConditions[[#This Row],[experiment_ID]],initialConditions[[#This Row],[experiment_ID]]), "")</f>
        <v/>
      </c>
      <c r="C876" s="126" t="s">
        <v>9543</v>
      </c>
      <c r="D876" s="13" t="s">
        <v>9209</v>
      </c>
      <c r="E876" s="13" t="s">
        <v>2502</v>
      </c>
      <c r="F876" s="13"/>
      <c r="G876" s="13" t="s">
        <v>2502</v>
      </c>
      <c r="H876" s="13" t="s">
        <v>9533</v>
      </c>
      <c r="I876" s="13"/>
      <c r="J876" s="13" t="s">
        <v>2502</v>
      </c>
      <c r="K876" s="13"/>
      <c r="L876" s="13"/>
      <c r="M876" s="13"/>
      <c r="N876" s="13"/>
      <c r="O876" s="13" t="s">
        <v>9539</v>
      </c>
      <c r="P876" s="13"/>
      <c r="Q876" s="13"/>
    </row>
    <row r="877" spans="1:17" x14ac:dyDescent="0.25">
      <c r="A877" t="s">
        <v>9512</v>
      </c>
      <c r="B877" s="244" t="str" cm="1">
        <f t="array" ref="B877">IF(ROW() &lt; ROW(INDEX(initialConditions[experiment_ID],ROWS(initialConditions[experiment_ID]))), COUNTIF(INDEX(initialConditions[experiment_ID],1):initialConditions[[#This Row],[experiment_ID]],initialConditions[[#This Row],[experiment_ID]]), "")</f>
        <v/>
      </c>
      <c r="C877" s="126" t="s">
        <v>9544</v>
      </c>
      <c r="D877" s="13" t="s">
        <v>9210</v>
      </c>
      <c r="E877" s="13" t="s">
        <v>2502</v>
      </c>
      <c r="F877" s="13"/>
      <c r="G877" s="13" t="s">
        <v>2502</v>
      </c>
      <c r="H877" s="13" t="s">
        <v>9533</v>
      </c>
      <c r="I877" s="13"/>
      <c r="J877" s="13" t="s">
        <v>2502</v>
      </c>
      <c r="K877" s="13"/>
      <c r="L877" s="13"/>
      <c r="M877" s="13"/>
      <c r="N877" s="13"/>
      <c r="O877" s="13" t="s">
        <v>9539</v>
      </c>
      <c r="P877" s="13"/>
      <c r="Q877" s="13"/>
    </row>
    <row r="878" spans="1:17" x14ac:dyDescent="0.25">
      <c r="A878" t="s">
        <v>9512</v>
      </c>
      <c r="B878" s="244" t="str" cm="1">
        <f t="array" ref="B878">IF(ROW() &lt; ROW(INDEX(initialConditions[experiment_ID],ROWS(initialConditions[experiment_ID]))), COUNTIF(INDEX(initialConditions[experiment_ID],1):initialConditions[[#This Row],[experiment_ID]],initialConditions[[#This Row],[experiment_ID]]), "")</f>
        <v/>
      </c>
      <c r="C878" s="126" t="s">
        <v>9545</v>
      </c>
      <c r="D878" s="13" t="s">
        <v>9211</v>
      </c>
      <c r="E878" s="13" t="s">
        <v>2502</v>
      </c>
      <c r="F878" s="13"/>
      <c r="G878" s="13" t="s">
        <v>2502</v>
      </c>
      <c r="H878" s="13" t="s">
        <v>9533</v>
      </c>
      <c r="I878" s="13"/>
      <c r="J878" s="13" t="s">
        <v>2502</v>
      </c>
      <c r="K878" s="13"/>
      <c r="L878" s="13"/>
      <c r="M878" s="13"/>
      <c r="N878" s="13"/>
      <c r="O878" s="13" t="s">
        <v>9539</v>
      </c>
      <c r="P878" s="13"/>
      <c r="Q878" s="13"/>
    </row>
    <row r="879" spans="1:17" x14ac:dyDescent="0.25">
      <c r="A879" t="s">
        <v>9512</v>
      </c>
      <c r="B879" s="244" t="str" cm="1">
        <f t="array" ref="B879">IF(ROW() &lt; ROW(INDEX(initialConditions[experiment_ID],ROWS(initialConditions[experiment_ID]))), COUNTIF(INDEX(initialConditions[experiment_ID],1):initialConditions[[#This Row],[experiment_ID]],initialConditions[[#This Row],[experiment_ID]]), "")</f>
        <v/>
      </c>
      <c r="C879" s="126" t="s">
        <v>9546</v>
      </c>
      <c r="D879" s="13" t="s">
        <v>9209</v>
      </c>
      <c r="E879" s="13" t="s">
        <v>2502</v>
      </c>
      <c r="F879" s="13"/>
      <c r="G879" s="13" t="s">
        <v>2502</v>
      </c>
      <c r="H879" s="13" t="s">
        <v>9534</v>
      </c>
      <c r="I879" s="13"/>
      <c r="J879" s="13" t="s">
        <v>2502</v>
      </c>
      <c r="K879" s="13"/>
      <c r="L879" s="13"/>
      <c r="M879" s="13"/>
      <c r="N879" s="13"/>
      <c r="O879" s="13" t="s">
        <v>9534</v>
      </c>
      <c r="P879" s="13"/>
      <c r="Q879" s="13"/>
    </row>
    <row r="880" spans="1:17" x14ac:dyDescent="0.25">
      <c r="A880" t="s">
        <v>9512</v>
      </c>
      <c r="B880" s="244" t="str" cm="1">
        <f t="array" ref="B880">IF(ROW() &lt; ROW(INDEX(initialConditions[experiment_ID],ROWS(initialConditions[experiment_ID]))), COUNTIF(INDEX(initialConditions[experiment_ID],1):initialConditions[[#This Row],[experiment_ID]],initialConditions[[#This Row],[experiment_ID]]), "")</f>
        <v/>
      </c>
      <c r="C880" s="126" t="s">
        <v>9547</v>
      </c>
      <c r="D880" s="13" t="s">
        <v>9210</v>
      </c>
      <c r="E880" s="13" t="s">
        <v>2502</v>
      </c>
      <c r="F880" s="13"/>
      <c r="G880" s="13" t="s">
        <v>2502</v>
      </c>
      <c r="H880" s="13" t="s">
        <v>9534</v>
      </c>
      <c r="I880" s="13"/>
      <c r="J880" s="13" t="s">
        <v>2502</v>
      </c>
      <c r="K880" s="13"/>
      <c r="L880" s="13"/>
      <c r="M880" s="13"/>
      <c r="N880" s="13"/>
      <c r="O880" s="13" t="s">
        <v>9534</v>
      </c>
      <c r="P880" s="13"/>
      <c r="Q880" s="13"/>
    </row>
    <row r="881" spans="1:17" x14ac:dyDescent="0.25">
      <c r="A881" t="s">
        <v>9512</v>
      </c>
      <c r="B881" s="244" t="str" cm="1">
        <f t="array" ref="B881">IF(ROW() &lt; ROW(INDEX(initialConditions[experiment_ID],ROWS(initialConditions[experiment_ID]))), COUNTIF(INDEX(initialConditions[experiment_ID],1):initialConditions[[#This Row],[experiment_ID]],initialConditions[[#This Row],[experiment_ID]]), "")</f>
        <v/>
      </c>
      <c r="C881" s="126" t="s">
        <v>9548</v>
      </c>
      <c r="D881" s="13" t="s">
        <v>9211</v>
      </c>
      <c r="E881" s="13" t="s">
        <v>2502</v>
      </c>
      <c r="F881" s="13"/>
      <c r="G881" s="13" t="s">
        <v>2502</v>
      </c>
      <c r="H881" s="13" t="s">
        <v>9534</v>
      </c>
      <c r="I881" s="13"/>
      <c r="J881" s="13" t="s">
        <v>2502</v>
      </c>
      <c r="K881" s="13"/>
      <c r="L881" s="13"/>
      <c r="M881" s="13"/>
      <c r="N881" s="13"/>
      <c r="O881" s="13" t="s">
        <v>9534</v>
      </c>
      <c r="P881" s="13"/>
      <c r="Q881" s="13"/>
    </row>
    <row r="882" spans="1:17" x14ac:dyDescent="0.25">
      <c r="A882" t="s">
        <v>9512</v>
      </c>
      <c r="B882" s="244" t="str" cm="1">
        <f t="array" ref="B882">IF(ROW() &lt; ROW(INDEX(initialConditions[experiment_ID],ROWS(initialConditions[experiment_ID]))), COUNTIF(INDEX(initialConditions[experiment_ID],1):initialConditions[[#This Row],[experiment_ID]],initialConditions[[#This Row],[experiment_ID]]), "")</f>
        <v/>
      </c>
      <c r="C882" s="126" t="s">
        <v>9549</v>
      </c>
      <c r="D882" s="13" t="s">
        <v>9209</v>
      </c>
      <c r="E882" s="13" t="s">
        <v>2502</v>
      </c>
      <c r="F882" s="13"/>
      <c r="G882" s="13" t="s">
        <v>2502</v>
      </c>
      <c r="H882" s="13" t="s">
        <v>9535</v>
      </c>
      <c r="I882" s="13"/>
      <c r="J882" s="13" t="s">
        <v>2502</v>
      </c>
      <c r="K882" s="13"/>
      <c r="L882" s="13"/>
      <c r="M882" s="13"/>
      <c r="N882" s="13"/>
      <c r="O882" s="13" t="s">
        <v>9540</v>
      </c>
      <c r="P882" s="13"/>
      <c r="Q882" s="13"/>
    </row>
    <row r="883" spans="1:17" x14ac:dyDescent="0.25">
      <c r="A883" t="s">
        <v>9512</v>
      </c>
      <c r="B883" s="244" t="str" cm="1">
        <f t="array" ref="B883">IF(ROW() &lt; ROW(INDEX(initialConditions[experiment_ID],ROWS(initialConditions[experiment_ID]))), COUNTIF(INDEX(initialConditions[experiment_ID],1):initialConditions[[#This Row],[experiment_ID]],initialConditions[[#This Row],[experiment_ID]]), "")</f>
        <v/>
      </c>
      <c r="C883" s="126" t="s">
        <v>9550</v>
      </c>
      <c r="D883" s="13" t="s">
        <v>9210</v>
      </c>
      <c r="E883" s="13" t="s">
        <v>2502</v>
      </c>
      <c r="F883" s="13"/>
      <c r="G883" s="13" t="s">
        <v>2502</v>
      </c>
      <c r="H883" s="13" t="s">
        <v>9535</v>
      </c>
      <c r="I883" s="13"/>
      <c r="J883" s="13" t="s">
        <v>2502</v>
      </c>
      <c r="K883" s="13"/>
      <c r="L883" s="13"/>
      <c r="M883" s="13"/>
      <c r="N883" s="13"/>
      <c r="O883" s="13" t="s">
        <v>9540</v>
      </c>
      <c r="P883" s="13"/>
      <c r="Q883" s="13"/>
    </row>
    <row r="884" spans="1:17" x14ac:dyDescent="0.25">
      <c r="A884" t="s">
        <v>9512</v>
      </c>
      <c r="B884" s="244" t="str" cm="1">
        <f t="array" ref="B884">IF(ROW() &lt; ROW(INDEX(initialConditions[experiment_ID],ROWS(initialConditions[experiment_ID]))), COUNTIF(INDEX(initialConditions[experiment_ID],1):initialConditions[[#This Row],[experiment_ID]],initialConditions[[#This Row],[experiment_ID]]), "")</f>
        <v/>
      </c>
      <c r="C884" s="126" t="s">
        <v>9551</v>
      </c>
      <c r="D884" s="13" t="s">
        <v>9211</v>
      </c>
      <c r="E884" s="13" t="s">
        <v>2502</v>
      </c>
      <c r="F884" s="13"/>
      <c r="G884" s="13" t="s">
        <v>2502</v>
      </c>
      <c r="H884" s="13" t="s">
        <v>9535</v>
      </c>
      <c r="I884" s="13"/>
      <c r="J884" s="13" t="s">
        <v>2502</v>
      </c>
      <c r="K884" s="13"/>
      <c r="L884" s="13"/>
      <c r="M884" s="13"/>
      <c r="N884" s="13"/>
      <c r="O884" s="13" t="s">
        <v>9540</v>
      </c>
      <c r="P884" s="13"/>
      <c r="Q884" s="13"/>
    </row>
    <row r="885" spans="1:17" x14ac:dyDescent="0.25">
      <c r="A885" t="s">
        <v>9512</v>
      </c>
      <c r="B885" s="244" t="str" cm="1">
        <f t="array" ref="B885">IF(ROW() &lt; ROW(INDEX(initialConditions[experiment_ID],ROWS(initialConditions[experiment_ID]))), COUNTIF(INDEX(initialConditions[experiment_ID],1):initialConditions[[#This Row],[experiment_ID]],initialConditions[[#This Row],[experiment_ID]]), "")</f>
        <v/>
      </c>
      <c r="C885" s="126" t="s">
        <v>9552</v>
      </c>
      <c r="D885" s="13" t="s">
        <v>9209</v>
      </c>
      <c r="E885" s="13" t="s">
        <v>8619</v>
      </c>
      <c r="F885" s="13"/>
      <c r="G885" s="13" t="s">
        <v>2502</v>
      </c>
      <c r="H885" s="13" t="s">
        <v>9536</v>
      </c>
      <c r="I885" s="13"/>
      <c r="J885" s="13" t="s">
        <v>2502</v>
      </c>
      <c r="K885" s="13"/>
      <c r="L885" s="13"/>
      <c r="M885" s="13"/>
      <c r="N885" s="13"/>
      <c r="O885" s="13" t="s">
        <v>9541</v>
      </c>
      <c r="P885" s="13"/>
      <c r="Q885" s="13"/>
    </row>
    <row r="886" spans="1:17" x14ac:dyDescent="0.25">
      <c r="A886" t="s">
        <v>9512</v>
      </c>
      <c r="B886" s="244" t="str" cm="1">
        <f t="array" ref="B886">IF(ROW() &lt; ROW(INDEX(initialConditions[experiment_ID],ROWS(initialConditions[experiment_ID]))), COUNTIF(INDEX(initialConditions[experiment_ID],1):initialConditions[[#This Row],[experiment_ID]],initialConditions[[#This Row],[experiment_ID]]), "")</f>
        <v/>
      </c>
      <c r="C886" s="126" t="s">
        <v>9553</v>
      </c>
      <c r="D886" s="13" t="s">
        <v>9210</v>
      </c>
      <c r="E886" s="13" t="s">
        <v>8619</v>
      </c>
      <c r="F886" s="13"/>
      <c r="G886" s="13" t="s">
        <v>2502</v>
      </c>
      <c r="H886" s="13" t="s">
        <v>9536</v>
      </c>
      <c r="I886" s="13"/>
      <c r="J886" s="13" t="s">
        <v>2502</v>
      </c>
      <c r="K886" s="13"/>
      <c r="L886" s="13"/>
      <c r="M886" s="13"/>
      <c r="N886" s="13"/>
      <c r="O886" s="13" t="s">
        <v>9541</v>
      </c>
      <c r="P886" s="13"/>
      <c r="Q886" s="13"/>
    </row>
    <row r="887" spans="1:17" x14ac:dyDescent="0.25">
      <c r="A887" t="s">
        <v>9512</v>
      </c>
      <c r="B887" s="244" t="str" cm="1">
        <f t="array" ref="B887">IF(ROW() &lt; ROW(INDEX(initialConditions[experiment_ID],ROWS(initialConditions[experiment_ID]))), COUNTIF(INDEX(initialConditions[experiment_ID],1):initialConditions[[#This Row],[experiment_ID]],initialConditions[[#This Row],[experiment_ID]]), "")</f>
        <v/>
      </c>
      <c r="C887" s="126" t="s">
        <v>9554</v>
      </c>
      <c r="D887" s="13" t="s">
        <v>9211</v>
      </c>
      <c r="E887" s="13" t="s">
        <v>8619</v>
      </c>
      <c r="F887" s="13"/>
      <c r="G887" s="13" t="s">
        <v>2502</v>
      </c>
      <c r="H887" s="13" t="s">
        <v>9536</v>
      </c>
      <c r="I887" s="13"/>
      <c r="J887" s="13" t="s">
        <v>2502</v>
      </c>
      <c r="K887" s="13"/>
      <c r="L887" s="13"/>
      <c r="M887" s="13"/>
      <c r="N887" s="13"/>
      <c r="O887" s="13" t="s">
        <v>9541</v>
      </c>
      <c r="P887" s="13"/>
      <c r="Q887" s="13"/>
    </row>
    <row r="888" spans="1:17" x14ac:dyDescent="0.25">
      <c r="A888" t="s">
        <v>9512</v>
      </c>
      <c r="B888" s="244" t="str" cm="1">
        <f t="array" ref="B888">IF(ROW() &lt; ROW(INDEX(initialConditions[experiment_ID],ROWS(initialConditions[experiment_ID]))), COUNTIF(INDEX(initialConditions[experiment_ID],1):initialConditions[[#This Row],[experiment_ID]],initialConditions[[#This Row],[experiment_ID]]), "")</f>
        <v/>
      </c>
      <c r="C888" s="126" t="s">
        <v>9555</v>
      </c>
      <c r="D888" s="13" t="s">
        <v>9209</v>
      </c>
      <c r="E888" s="13" t="s">
        <v>8619</v>
      </c>
      <c r="F888" s="13"/>
      <c r="G888" s="13" t="s">
        <v>2502</v>
      </c>
      <c r="H888" s="13" t="s">
        <v>9537</v>
      </c>
      <c r="I888" s="13"/>
      <c r="J888" s="13" t="s">
        <v>2502</v>
      </c>
      <c r="K888" s="13"/>
      <c r="L888" s="13"/>
      <c r="M888" s="13"/>
      <c r="N888" s="13"/>
      <c r="O888" s="13" t="s">
        <v>9537</v>
      </c>
      <c r="P888" s="13"/>
      <c r="Q888" s="13"/>
    </row>
    <row r="889" spans="1:17" x14ac:dyDescent="0.25">
      <c r="A889" t="s">
        <v>9512</v>
      </c>
      <c r="B889" s="244" t="str" cm="1">
        <f t="array" ref="B889">IF(ROW() &lt; ROW(INDEX(initialConditions[experiment_ID],ROWS(initialConditions[experiment_ID]))), COUNTIF(INDEX(initialConditions[experiment_ID],1):initialConditions[[#This Row],[experiment_ID]],initialConditions[[#This Row],[experiment_ID]]), "")</f>
        <v/>
      </c>
      <c r="C889" s="126" t="s">
        <v>9556</v>
      </c>
      <c r="D889" s="13" t="s">
        <v>9210</v>
      </c>
      <c r="E889" s="13" t="s">
        <v>8619</v>
      </c>
      <c r="F889" s="13"/>
      <c r="G889" s="13" t="s">
        <v>2502</v>
      </c>
      <c r="H889" s="13" t="s">
        <v>9537</v>
      </c>
      <c r="I889" s="13"/>
      <c r="J889" s="13" t="s">
        <v>2502</v>
      </c>
      <c r="K889" s="13"/>
      <c r="L889" s="13"/>
      <c r="M889" s="13"/>
      <c r="N889" s="13"/>
      <c r="O889" s="13" t="s">
        <v>9537</v>
      </c>
      <c r="P889" s="13"/>
      <c r="Q889" s="13"/>
    </row>
    <row r="890" spans="1:17" x14ac:dyDescent="0.25">
      <c r="A890" t="s">
        <v>9512</v>
      </c>
      <c r="B890" s="244" t="str" cm="1">
        <f t="array" ref="B890">IF(ROW() &lt; ROW(INDEX(initialConditions[experiment_ID],ROWS(initialConditions[experiment_ID]))), COUNTIF(INDEX(initialConditions[experiment_ID],1):initialConditions[[#This Row],[experiment_ID]],initialConditions[[#This Row],[experiment_ID]]), "")</f>
        <v/>
      </c>
      <c r="C890" s="126" t="s">
        <v>9557</v>
      </c>
      <c r="D890" s="13" t="s">
        <v>9211</v>
      </c>
      <c r="E890" s="13" t="s">
        <v>8619</v>
      </c>
      <c r="F890" s="13"/>
      <c r="G890" s="13" t="s">
        <v>2502</v>
      </c>
      <c r="H890" s="13" t="s">
        <v>9537</v>
      </c>
      <c r="I890" s="13"/>
      <c r="J890" s="13" t="s">
        <v>2502</v>
      </c>
      <c r="K890" s="13"/>
      <c r="L890" s="13"/>
      <c r="M890" s="13"/>
      <c r="N890" s="13"/>
      <c r="O890" s="13" t="s">
        <v>9537</v>
      </c>
      <c r="P890" s="13"/>
      <c r="Q890" s="13"/>
    </row>
    <row r="891" spans="1:17" x14ac:dyDescent="0.25">
      <c r="A891" t="s">
        <v>9512</v>
      </c>
      <c r="B891" s="244" t="str" cm="1">
        <f t="array" ref="B891">IF(ROW() &lt; ROW(INDEX(initialConditions[experiment_ID],ROWS(initialConditions[experiment_ID]))), COUNTIF(INDEX(initialConditions[experiment_ID],1):initialConditions[[#This Row],[experiment_ID]],initialConditions[[#This Row],[experiment_ID]]), "")</f>
        <v/>
      </c>
      <c r="C891" s="126" t="s">
        <v>9558</v>
      </c>
      <c r="D891" s="13" t="s">
        <v>9209</v>
      </c>
      <c r="E891" s="13" t="s">
        <v>8619</v>
      </c>
      <c r="F891" s="13"/>
      <c r="G891" s="13" t="s">
        <v>2502</v>
      </c>
      <c r="H891" s="13" t="s">
        <v>9538</v>
      </c>
      <c r="I891" s="13"/>
      <c r="J891" s="13" t="s">
        <v>2502</v>
      </c>
      <c r="K891" s="13"/>
      <c r="L891" s="13"/>
      <c r="M891" s="13"/>
      <c r="N891" s="13"/>
      <c r="O891" s="13" t="s">
        <v>9542</v>
      </c>
      <c r="P891" s="13"/>
      <c r="Q891" s="13"/>
    </row>
    <row r="892" spans="1:17" x14ac:dyDescent="0.25">
      <c r="A892" t="s">
        <v>9512</v>
      </c>
      <c r="B892" s="244" t="str" cm="1">
        <f t="array" ref="B892">IF(ROW() &lt; ROW(INDEX(initialConditions[experiment_ID],ROWS(initialConditions[experiment_ID]))), COUNTIF(INDEX(initialConditions[experiment_ID],1):initialConditions[[#This Row],[experiment_ID]],initialConditions[[#This Row],[experiment_ID]]), "")</f>
        <v/>
      </c>
      <c r="C892" s="126" t="s">
        <v>9559</v>
      </c>
      <c r="D892" s="13" t="s">
        <v>9210</v>
      </c>
      <c r="E892" s="13" t="s">
        <v>8619</v>
      </c>
      <c r="F892" s="13"/>
      <c r="G892" s="13" t="s">
        <v>2502</v>
      </c>
      <c r="H892" s="13" t="s">
        <v>9538</v>
      </c>
      <c r="I892" s="13"/>
      <c r="J892" s="13" t="s">
        <v>2502</v>
      </c>
      <c r="K892" s="13"/>
      <c r="L892" s="13"/>
      <c r="M892" s="13"/>
      <c r="N892" s="13"/>
      <c r="O892" s="13" t="s">
        <v>9542</v>
      </c>
      <c r="P892" s="13"/>
      <c r="Q892" s="13"/>
    </row>
    <row r="893" spans="1:17" x14ac:dyDescent="0.25">
      <c r="A893" t="s">
        <v>9512</v>
      </c>
      <c r="B893" s="244" t="str" cm="1">
        <f t="array" ref="B893">IF(ROW() &lt; ROW(INDEX(initialConditions[experiment_ID],ROWS(initialConditions[experiment_ID]))), COUNTIF(INDEX(initialConditions[experiment_ID],1):initialConditions[[#This Row],[experiment_ID]],initialConditions[[#This Row],[experiment_ID]]), "")</f>
        <v/>
      </c>
      <c r="C893" s="126" t="s">
        <v>9560</v>
      </c>
      <c r="D893" s="13" t="s">
        <v>9211</v>
      </c>
      <c r="E893" s="13" t="s">
        <v>8619</v>
      </c>
      <c r="F893" s="13"/>
      <c r="G893" s="13" t="s">
        <v>2502</v>
      </c>
      <c r="H893" s="13" t="s">
        <v>9538</v>
      </c>
      <c r="I893" s="13"/>
      <c r="J893" s="13" t="s">
        <v>2502</v>
      </c>
      <c r="K893" s="13"/>
      <c r="L893" s="13"/>
      <c r="M893" s="13"/>
      <c r="N893" s="13"/>
      <c r="O893" s="13" t="s">
        <v>9542</v>
      </c>
      <c r="P893" s="13"/>
      <c r="Q893" s="13"/>
    </row>
    <row r="894" spans="1:17" x14ac:dyDescent="0.25">
      <c r="A894" t="s">
        <v>9513</v>
      </c>
      <c r="B894" s="244" t="str" cm="1">
        <f t="array" ref="B894">IF(ROW() &lt; ROW(INDEX(initialConditions[experiment_ID],ROWS(initialConditions[experiment_ID]))), COUNTIF(INDEX(initialConditions[experiment_ID],1):initialConditions[[#This Row],[experiment_ID]],initialConditions[[#This Row],[experiment_ID]]), "")</f>
        <v/>
      </c>
      <c r="C894" s="126" t="s">
        <v>9543</v>
      </c>
      <c r="D894" s="13" t="s">
        <v>9209</v>
      </c>
      <c r="E894" s="13" t="s">
        <v>2502</v>
      </c>
      <c r="F894" s="13"/>
      <c r="G894" s="13" t="s">
        <v>2502</v>
      </c>
      <c r="H894" s="13" t="s">
        <v>9533</v>
      </c>
      <c r="I894" s="13"/>
      <c r="J894" s="13" t="s">
        <v>2502</v>
      </c>
      <c r="K894" s="13"/>
      <c r="L894" s="13"/>
      <c r="M894" s="13"/>
      <c r="N894" s="13"/>
      <c r="O894" s="13" t="s">
        <v>9539</v>
      </c>
      <c r="P894" s="13"/>
      <c r="Q894" s="13"/>
    </row>
    <row r="895" spans="1:17" x14ac:dyDescent="0.25">
      <c r="A895" t="s">
        <v>9513</v>
      </c>
      <c r="B895" s="244" t="str" cm="1">
        <f t="array" ref="B895">IF(ROW() &lt; ROW(INDEX(initialConditions[experiment_ID],ROWS(initialConditions[experiment_ID]))), COUNTIF(INDEX(initialConditions[experiment_ID],1):initialConditions[[#This Row],[experiment_ID]],initialConditions[[#This Row],[experiment_ID]]), "")</f>
        <v/>
      </c>
      <c r="C895" s="126" t="s">
        <v>9544</v>
      </c>
      <c r="D895" s="13" t="s">
        <v>9210</v>
      </c>
      <c r="E895" s="13" t="s">
        <v>2502</v>
      </c>
      <c r="F895" s="13"/>
      <c r="G895" s="13" t="s">
        <v>2502</v>
      </c>
      <c r="H895" s="13" t="s">
        <v>9533</v>
      </c>
      <c r="I895" s="13"/>
      <c r="J895" s="13" t="s">
        <v>2502</v>
      </c>
      <c r="K895" s="13"/>
      <c r="L895" s="13"/>
      <c r="M895" s="13"/>
      <c r="N895" s="13"/>
      <c r="O895" s="13" t="s">
        <v>9539</v>
      </c>
      <c r="P895" s="13"/>
      <c r="Q895" s="13"/>
    </row>
    <row r="896" spans="1:17" x14ac:dyDescent="0.25">
      <c r="A896" t="s">
        <v>9513</v>
      </c>
      <c r="B896" s="244" t="str" cm="1">
        <f t="array" ref="B896">IF(ROW() &lt; ROW(INDEX(initialConditions[experiment_ID],ROWS(initialConditions[experiment_ID]))), COUNTIF(INDEX(initialConditions[experiment_ID],1):initialConditions[[#This Row],[experiment_ID]],initialConditions[[#This Row],[experiment_ID]]), "")</f>
        <v/>
      </c>
      <c r="C896" s="126" t="s">
        <v>9545</v>
      </c>
      <c r="D896" s="13" t="s">
        <v>9211</v>
      </c>
      <c r="E896" s="13" t="s">
        <v>2502</v>
      </c>
      <c r="F896" s="13"/>
      <c r="G896" s="13" t="s">
        <v>2502</v>
      </c>
      <c r="H896" s="13" t="s">
        <v>9533</v>
      </c>
      <c r="I896" s="13"/>
      <c r="J896" s="13" t="s">
        <v>2502</v>
      </c>
      <c r="K896" s="13"/>
      <c r="L896" s="13"/>
      <c r="M896" s="13"/>
      <c r="N896" s="13"/>
      <c r="O896" s="13" t="s">
        <v>9539</v>
      </c>
      <c r="P896" s="13"/>
      <c r="Q896" s="13"/>
    </row>
    <row r="897" spans="1:17" x14ac:dyDescent="0.25">
      <c r="A897" t="s">
        <v>9513</v>
      </c>
      <c r="B897" s="244" t="str" cm="1">
        <f t="array" ref="B897">IF(ROW() &lt; ROW(INDEX(initialConditions[experiment_ID],ROWS(initialConditions[experiment_ID]))), COUNTIF(INDEX(initialConditions[experiment_ID],1):initialConditions[[#This Row],[experiment_ID]],initialConditions[[#This Row],[experiment_ID]]), "")</f>
        <v/>
      </c>
      <c r="C897" s="126" t="s">
        <v>9546</v>
      </c>
      <c r="D897" s="13" t="s">
        <v>9209</v>
      </c>
      <c r="E897" s="13" t="s">
        <v>2502</v>
      </c>
      <c r="F897" s="13"/>
      <c r="G897" s="13" t="s">
        <v>2502</v>
      </c>
      <c r="H897" s="13" t="s">
        <v>9534</v>
      </c>
      <c r="I897" s="13"/>
      <c r="J897" s="13" t="s">
        <v>2502</v>
      </c>
      <c r="K897" s="13"/>
      <c r="L897" s="13"/>
      <c r="M897" s="13"/>
      <c r="N897" s="13"/>
      <c r="O897" s="13" t="s">
        <v>9534</v>
      </c>
      <c r="P897" s="13"/>
      <c r="Q897" s="13"/>
    </row>
    <row r="898" spans="1:17" x14ac:dyDescent="0.25">
      <c r="A898" t="s">
        <v>9513</v>
      </c>
      <c r="B898" s="244" t="str" cm="1">
        <f t="array" ref="B898">IF(ROW() &lt; ROW(INDEX(initialConditions[experiment_ID],ROWS(initialConditions[experiment_ID]))), COUNTIF(INDEX(initialConditions[experiment_ID],1):initialConditions[[#This Row],[experiment_ID]],initialConditions[[#This Row],[experiment_ID]]), "")</f>
        <v/>
      </c>
      <c r="C898" s="126" t="s">
        <v>9547</v>
      </c>
      <c r="D898" s="13" t="s">
        <v>9210</v>
      </c>
      <c r="E898" s="13" t="s">
        <v>2502</v>
      </c>
      <c r="F898" s="13"/>
      <c r="G898" s="13" t="s">
        <v>2502</v>
      </c>
      <c r="H898" s="13" t="s">
        <v>9534</v>
      </c>
      <c r="I898" s="13"/>
      <c r="J898" s="13" t="s">
        <v>2502</v>
      </c>
      <c r="K898" s="13"/>
      <c r="L898" s="13"/>
      <c r="M898" s="13"/>
      <c r="N898" s="13"/>
      <c r="O898" s="13" t="s">
        <v>9534</v>
      </c>
      <c r="P898" s="13"/>
      <c r="Q898" s="13"/>
    </row>
    <row r="899" spans="1:17" x14ac:dyDescent="0.25">
      <c r="A899" t="s">
        <v>9513</v>
      </c>
      <c r="B899" s="244" t="str" cm="1">
        <f t="array" ref="B899">IF(ROW() &lt; ROW(INDEX(initialConditions[experiment_ID],ROWS(initialConditions[experiment_ID]))), COUNTIF(INDEX(initialConditions[experiment_ID],1):initialConditions[[#This Row],[experiment_ID]],initialConditions[[#This Row],[experiment_ID]]), "")</f>
        <v/>
      </c>
      <c r="C899" s="126" t="s">
        <v>9548</v>
      </c>
      <c r="D899" s="13" t="s">
        <v>9211</v>
      </c>
      <c r="E899" s="13" t="s">
        <v>2502</v>
      </c>
      <c r="F899" s="13"/>
      <c r="G899" s="13" t="s">
        <v>2502</v>
      </c>
      <c r="H899" s="13" t="s">
        <v>9534</v>
      </c>
      <c r="I899" s="13"/>
      <c r="J899" s="13" t="s">
        <v>2502</v>
      </c>
      <c r="K899" s="13"/>
      <c r="L899" s="13"/>
      <c r="M899" s="13"/>
      <c r="N899" s="13"/>
      <c r="O899" s="13" t="s">
        <v>9534</v>
      </c>
      <c r="P899" s="13"/>
      <c r="Q899" s="13"/>
    </row>
    <row r="900" spans="1:17" x14ac:dyDescent="0.25">
      <c r="A900" t="s">
        <v>9513</v>
      </c>
      <c r="B900" s="244" t="str" cm="1">
        <f t="array" ref="B900">IF(ROW() &lt; ROW(INDEX(initialConditions[experiment_ID],ROWS(initialConditions[experiment_ID]))), COUNTIF(INDEX(initialConditions[experiment_ID],1):initialConditions[[#This Row],[experiment_ID]],initialConditions[[#This Row],[experiment_ID]]), "")</f>
        <v/>
      </c>
      <c r="C900" s="126" t="s">
        <v>9549</v>
      </c>
      <c r="D900" s="13" t="s">
        <v>9209</v>
      </c>
      <c r="E900" s="13" t="s">
        <v>2502</v>
      </c>
      <c r="F900" s="13"/>
      <c r="G900" s="13" t="s">
        <v>2502</v>
      </c>
      <c r="H900" s="13" t="s">
        <v>9535</v>
      </c>
      <c r="I900" s="13"/>
      <c r="J900" s="13" t="s">
        <v>2502</v>
      </c>
      <c r="K900" s="13"/>
      <c r="L900" s="13"/>
      <c r="M900" s="13"/>
      <c r="N900" s="13"/>
      <c r="O900" s="13" t="s">
        <v>9540</v>
      </c>
      <c r="P900" s="13"/>
      <c r="Q900" s="13"/>
    </row>
    <row r="901" spans="1:17" x14ac:dyDescent="0.25">
      <c r="A901" t="s">
        <v>9513</v>
      </c>
      <c r="B901" s="244" t="str" cm="1">
        <f t="array" ref="B901">IF(ROW() &lt; ROW(INDEX(initialConditions[experiment_ID],ROWS(initialConditions[experiment_ID]))), COUNTIF(INDEX(initialConditions[experiment_ID],1):initialConditions[[#This Row],[experiment_ID]],initialConditions[[#This Row],[experiment_ID]]), "")</f>
        <v/>
      </c>
      <c r="C901" s="126" t="s">
        <v>9550</v>
      </c>
      <c r="D901" s="13" t="s">
        <v>9210</v>
      </c>
      <c r="E901" s="13" t="s">
        <v>2502</v>
      </c>
      <c r="F901" s="13"/>
      <c r="G901" s="13" t="s">
        <v>2502</v>
      </c>
      <c r="H901" s="13" t="s">
        <v>9535</v>
      </c>
      <c r="I901" s="13"/>
      <c r="J901" s="13" t="s">
        <v>2502</v>
      </c>
      <c r="K901" s="13"/>
      <c r="L901" s="13"/>
      <c r="M901" s="13"/>
      <c r="N901" s="13"/>
      <c r="O901" s="13" t="s">
        <v>9540</v>
      </c>
      <c r="P901" s="13"/>
      <c r="Q901" s="13"/>
    </row>
    <row r="902" spans="1:17" x14ac:dyDescent="0.25">
      <c r="A902" t="s">
        <v>9513</v>
      </c>
      <c r="B902" s="244" t="str" cm="1">
        <f t="array" ref="B902">IF(ROW() &lt; ROW(INDEX(initialConditions[experiment_ID],ROWS(initialConditions[experiment_ID]))), COUNTIF(INDEX(initialConditions[experiment_ID],1):initialConditions[[#This Row],[experiment_ID]],initialConditions[[#This Row],[experiment_ID]]), "")</f>
        <v/>
      </c>
      <c r="C902" s="126" t="s">
        <v>9551</v>
      </c>
      <c r="D902" s="13" t="s">
        <v>9211</v>
      </c>
      <c r="E902" s="13" t="s">
        <v>2502</v>
      </c>
      <c r="F902" s="13"/>
      <c r="G902" s="13" t="s">
        <v>2502</v>
      </c>
      <c r="H902" s="13" t="s">
        <v>9535</v>
      </c>
      <c r="I902" s="13"/>
      <c r="J902" s="13" t="s">
        <v>2502</v>
      </c>
      <c r="K902" s="13"/>
      <c r="L902" s="13"/>
      <c r="M902" s="13"/>
      <c r="N902" s="13"/>
      <c r="O902" s="13" t="s">
        <v>9540</v>
      </c>
      <c r="P902" s="13"/>
      <c r="Q902" s="13"/>
    </row>
    <row r="903" spans="1:17" x14ac:dyDescent="0.25">
      <c r="A903" t="s">
        <v>9513</v>
      </c>
      <c r="B903" s="244" t="str" cm="1">
        <f t="array" ref="B903">IF(ROW() &lt; ROW(INDEX(initialConditions[experiment_ID],ROWS(initialConditions[experiment_ID]))), COUNTIF(INDEX(initialConditions[experiment_ID],1):initialConditions[[#This Row],[experiment_ID]],initialConditions[[#This Row],[experiment_ID]]), "")</f>
        <v/>
      </c>
      <c r="C903" s="126" t="s">
        <v>9552</v>
      </c>
      <c r="D903" s="13" t="s">
        <v>9209</v>
      </c>
      <c r="E903" s="13" t="s">
        <v>8619</v>
      </c>
      <c r="F903" s="13"/>
      <c r="G903" s="13" t="s">
        <v>2502</v>
      </c>
      <c r="H903" s="13" t="s">
        <v>9536</v>
      </c>
      <c r="I903" s="13"/>
      <c r="J903" s="13" t="s">
        <v>2502</v>
      </c>
      <c r="K903" s="13"/>
      <c r="L903" s="13"/>
      <c r="M903" s="13"/>
      <c r="N903" s="13"/>
      <c r="O903" s="13" t="s">
        <v>9541</v>
      </c>
      <c r="P903" s="13"/>
      <c r="Q903" s="13"/>
    </row>
    <row r="904" spans="1:17" x14ac:dyDescent="0.25">
      <c r="A904" t="s">
        <v>9513</v>
      </c>
      <c r="B904" s="244" t="str" cm="1">
        <f t="array" ref="B904">IF(ROW() &lt; ROW(INDEX(initialConditions[experiment_ID],ROWS(initialConditions[experiment_ID]))), COUNTIF(INDEX(initialConditions[experiment_ID],1):initialConditions[[#This Row],[experiment_ID]],initialConditions[[#This Row],[experiment_ID]]), "")</f>
        <v/>
      </c>
      <c r="C904" s="126" t="s">
        <v>9553</v>
      </c>
      <c r="D904" s="13" t="s">
        <v>9210</v>
      </c>
      <c r="E904" s="13" t="s">
        <v>8619</v>
      </c>
      <c r="F904" s="13"/>
      <c r="G904" s="13" t="s">
        <v>2502</v>
      </c>
      <c r="H904" s="13" t="s">
        <v>9536</v>
      </c>
      <c r="I904" s="13"/>
      <c r="J904" s="13" t="s">
        <v>2502</v>
      </c>
      <c r="K904" s="13"/>
      <c r="L904" s="13"/>
      <c r="M904" s="13"/>
      <c r="N904" s="13"/>
      <c r="O904" s="13" t="s">
        <v>9541</v>
      </c>
      <c r="P904" s="13"/>
      <c r="Q904" s="13"/>
    </row>
    <row r="905" spans="1:17" x14ac:dyDescent="0.25">
      <c r="A905" t="s">
        <v>9513</v>
      </c>
      <c r="B905" s="244" t="str" cm="1">
        <f t="array" ref="B905">IF(ROW() &lt; ROW(INDEX(initialConditions[experiment_ID],ROWS(initialConditions[experiment_ID]))), COUNTIF(INDEX(initialConditions[experiment_ID],1):initialConditions[[#This Row],[experiment_ID]],initialConditions[[#This Row],[experiment_ID]]), "")</f>
        <v/>
      </c>
      <c r="C905" s="126" t="s">
        <v>9554</v>
      </c>
      <c r="D905" s="13" t="s">
        <v>9211</v>
      </c>
      <c r="E905" s="13" t="s">
        <v>8619</v>
      </c>
      <c r="F905" s="13"/>
      <c r="G905" s="13" t="s">
        <v>2502</v>
      </c>
      <c r="H905" s="13" t="s">
        <v>9536</v>
      </c>
      <c r="I905" s="13"/>
      <c r="J905" s="13" t="s">
        <v>2502</v>
      </c>
      <c r="K905" s="13"/>
      <c r="L905" s="13"/>
      <c r="M905" s="13"/>
      <c r="N905" s="13"/>
      <c r="O905" s="13" t="s">
        <v>9541</v>
      </c>
      <c r="P905" s="13"/>
      <c r="Q905" s="13"/>
    </row>
    <row r="906" spans="1:17" x14ac:dyDescent="0.25">
      <c r="A906" t="s">
        <v>9513</v>
      </c>
      <c r="B906" s="244" t="str" cm="1">
        <f t="array" ref="B906">IF(ROW() &lt; ROW(INDEX(initialConditions[experiment_ID],ROWS(initialConditions[experiment_ID]))), COUNTIF(INDEX(initialConditions[experiment_ID],1):initialConditions[[#This Row],[experiment_ID]],initialConditions[[#This Row],[experiment_ID]]), "")</f>
        <v/>
      </c>
      <c r="C906" s="126" t="s">
        <v>9555</v>
      </c>
      <c r="D906" s="13" t="s">
        <v>9209</v>
      </c>
      <c r="E906" s="13" t="s">
        <v>8619</v>
      </c>
      <c r="F906" s="13"/>
      <c r="G906" s="13" t="s">
        <v>2502</v>
      </c>
      <c r="H906" s="13" t="s">
        <v>9537</v>
      </c>
      <c r="I906" s="13"/>
      <c r="J906" s="13" t="s">
        <v>2502</v>
      </c>
      <c r="K906" s="13"/>
      <c r="L906" s="13"/>
      <c r="M906" s="13"/>
      <c r="N906" s="13"/>
      <c r="O906" s="13" t="s">
        <v>9537</v>
      </c>
      <c r="P906" s="13"/>
      <c r="Q906" s="13"/>
    </row>
    <row r="907" spans="1:17" x14ac:dyDescent="0.25">
      <c r="A907" t="s">
        <v>9513</v>
      </c>
      <c r="B907" s="244" t="str" cm="1">
        <f t="array" ref="B907">IF(ROW() &lt; ROW(INDEX(initialConditions[experiment_ID],ROWS(initialConditions[experiment_ID]))), COUNTIF(INDEX(initialConditions[experiment_ID],1):initialConditions[[#This Row],[experiment_ID]],initialConditions[[#This Row],[experiment_ID]]), "")</f>
        <v/>
      </c>
      <c r="C907" s="126" t="s">
        <v>9556</v>
      </c>
      <c r="D907" s="13" t="s">
        <v>9210</v>
      </c>
      <c r="E907" s="13" t="s">
        <v>8619</v>
      </c>
      <c r="F907" s="13"/>
      <c r="G907" s="13" t="s">
        <v>2502</v>
      </c>
      <c r="H907" s="13" t="s">
        <v>9537</v>
      </c>
      <c r="I907" s="13"/>
      <c r="J907" s="13" t="s">
        <v>2502</v>
      </c>
      <c r="K907" s="13"/>
      <c r="L907" s="13"/>
      <c r="M907" s="13"/>
      <c r="N907" s="13"/>
      <c r="O907" s="13" t="s">
        <v>9537</v>
      </c>
      <c r="P907" s="13"/>
      <c r="Q907" s="13"/>
    </row>
    <row r="908" spans="1:17" x14ac:dyDescent="0.25">
      <c r="A908" t="s">
        <v>9513</v>
      </c>
      <c r="B908" s="244" t="str" cm="1">
        <f t="array" ref="B908">IF(ROW() &lt; ROW(INDEX(initialConditions[experiment_ID],ROWS(initialConditions[experiment_ID]))), COUNTIF(INDEX(initialConditions[experiment_ID],1):initialConditions[[#This Row],[experiment_ID]],initialConditions[[#This Row],[experiment_ID]]), "")</f>
        <v/>
      </c>
      <c r="C908" s="126" t="s">
        <v>9557</v>
      </c>
      <c r="D908" s="13" t="s">
        <v>9211</v>
      </c>
      <c r="E908" s="13" t="s">
        <v>8619</v>
      </c>
      <c r="F908" s="13"/>
      <c r="G908" s="13" t="s">
        <v>2502</v>
      </c>
      <c r="H908" s="13" t="s">
        <v>9537</v>
      </c>
      <c r="I908" s="13"/>
      <c r="J908" s="13" t="s">
        <v>2502</v>
      </c>
      <c r="K908" s="13"/>
      <c r="L908" s="13"/>
      <c r="M908" s="13"/>
      <c r="N908" s="13"/>
      <c r="O908" s="13" t="s">
        <v>9537</v>
      </c>
      <c r="P908" s="13"/>
      <c r="Q908" s="13"/>
    </row>
    <row r="909" spans="1:17" x14ac:dyDescent="0.25">
      <c r="A909" t="s">
        <v>9513</v>
      </c>
      <c r="B909" s="244" t="str" cm="1">
        <f t="array" ref="B909">IF(ROW() &lt; ROW(INDEX(initialConditions[experiment_ID],ROWS(initialConditions[experiment_ID]))), COUNTIF(INDEX(initialConditions[experiment_ID],1):initialConditions[[#This Row],[experiment_ID]],initialConditions[[#This Row],[experiment_ID]]), "")</f>
        <v/>
      </c>
      <c r="C909" s="126" t="s">
        <v>9558</v>
      </c>
      <c r="D909" s="13" t="s">
        <v>9209</v>
      </c>
      <c r="E909" s="13" t="s">
        <v>8619</v>
      </c>
      <c r="F909" s="13"/>
      <c r="G909" s="13" t="s">
        <v>2502</v>
      </c>
      <c r="H909" s="13" t="s">
        <v>9538</v>
      </c>
      <c r="I909" s="13"/>
      <c r="J909" s="13" t="s">
        <v>2502</v>
      </c>
      <c r="K909" s="13"/>
      <c r="L909" s="13"/>
      <c r="M909" s="13"/>
      <c r="N909" s="13"/>
      <c r="O909" s="13" t="s">
        <v>9542</v>
      </c>
      <c r="P909" s="13"/>
      <c r="Q909" s="13"/>
    </row>
    <row r="910" spans="1:17" x14ac:dyDescent="0.25">
      <c r="A910" t="s">
        <v>9513</v>
      </c>
      <c r="B910" s="244" t="str" cm="1">
        <f t="array" ref="B910">IF(ROW() &lt; ROW(INDEX(initialConditions[experiment_ID],ROWS(initialConditions[experiment_ID]))), COUNTIF(INDEX(initialConditions[experiment_ID],1):initialConditions[[#This Row],[experiment_ID]],initialConditions[[#This Row],[experiment_ID]]), "")</f>
        <v/>
      </c>
      <c r="C910" s="126" t="s">
        <v>9559</v>
      </c>
      <c r="D910" s="13" t="s">
        <v>9210</v>
      </c>
      <c r="E910" s="13" t="s">
        <v>8619</v>
      </c>
      <c r="F910" s="13"/>
      <c r="G910" s="13" t="s">
        <v>2502</v>
      </c>
      <c r="H910" s="13" t="s">
        <v>9538</v>
      </c>
      <c r="I910" s="13"/>
      <c r="J910" s="13" t="s">
        <v>2502</v>
      </c>
      <c r="K910" s="13"/>
      <c r="L910" s="13"/>
      <c r="M910" s="13"/>
      <c r="N910" s="13"/>
      <c r="O910" s="13" t="s">
        <v>9542</v>
      </c>
      <c r="P910" s="13"/>
      <c r="Q910" s="13"/>
    </row>
    <row r="911" spans="1:17" x14ac:dyDescent="0.25">
      <c r="A911" t="s">
        <v>9513</v>
      </c>
      <c r="B911" s="244" t="str" cm="1">
        <f t="array" ref="B911">IF(ROW() &lt; ROW(INDEX(initialConditions[experiment_ID],ROWS(initialConditions[experiment_ID]))), COUNTIF(INDEX(initialConditions[experiment_ID],1):initialConditions[[#This Row],[experiment_ID]],initialConditions[[#This Row],[experiment_ID]]), "")</f>
        <v/>
      </c>
      <c r="C911" s="126" t="s">
        <v>9560</v>
      </c>
      <c r="D911" s="13" t="s">
        <v>9211</v>
      </c>
      <c r="E911" s="13" t="s">
        <v>8619</v>
      </c>
      <c r="F911" s="13"/>
      <c r="G911" s="13" t="s">
        <v>2502</v>
      </c>
      <c r="H911" s="13" t="s">
        <v>9538</v>
      </c>
      <c r="I911" s="13"/>
      <c r="J911" s="13" t="s">
        <v>2502</v>
      </c>
      <c r="K911" s="13"/>
      <c r="L911" s="13"/>
      <c r="M911" s="13"/>
      <c r="N911" s="13"/>
      <c r="O911" s="13" t="s">
        <v>9542</v>
      </c>
      <c r="P911" s="13"/>
      <c r="Q911" s="13"/>
    </row>
    <row r="912" spans="1:17" x14ac:dyDescent="0.25">
      <c r="A912" t="s">
        <v>9514</v>
      </c>
      <c r="B912" s="244" t="str" cm="1">
        <f t="array" ref="B912">IF(ROW() &lt; ROW(INDEX(initialConditions[experiment_ID],ROWS(initialConditions[experiment_ID]))), COUNTIF(INDEX(initialConditions[experiment_ID],1):initialConditions[[#This Row],[experiment_ID]],initialConditions[[#This Row],[experiment_ID]]), "")</f>
        <v/>
      </c>
      <c r="C912" s="126" t="s">
        <v>9543</v>
      </c>
      <c r="D912" s="13" t="s">
        <v>9209</v>
      </c>
      <c r="E912" s="13" t="s">
        <v>2502</v>
      </c>
      <c r="F912" s="13"/>
      <c r="G912" s="13" t="s">
        <v>2502</v>
      </c>
      <c r="H912" s="13" t="s">
        <v>9533</v>
      </c>
      <c r="I912" s="13"/>
      <c r="J912" s="13" t="s">
        <v>2502</v>
      </c>
      <c r="K912" s="13"/>
      <c r="L912" s="13"/>
      <c r="M912" s="13"/>
      <c r="N912" s="13"/>
      <c r="O912" s="13" t="s">
        <v>9539</v>
      </c>
      <c r="P912" s="13"/>
      <c r="Q912" s="13"/>
    </row>
    <row r="913" spans="1:17" x14ac:dyDescent="0.25">
      <c r="A913" t="s">
        <v>9514</v>
      </c>
      <c r="B913" s="244" t="str" cm="1">
        <f t="array" ref="B913">IF(ROW() &lt; ROW(INDEX(initialConditions[experiment_ID],ROWS(initialConditions[experiment_ID]))), COUNTIF(INDEX(initialConditions[experiment_ID],1):initialConditions[[#This Row],[experiment_ID]],initialConditions[[#This Row],[experiment_ID]]), "")</f>
        <v/>
      </c>
      <c r="C913" s="126" t="s">
        <v>9544</v>
      </c>
      <c r="D913" s="13" t="s">
        <v>9210</v>
      </c>
      <c r="E913" s="13" t="s">
        <v>2502</v>
      </c>
      <c r="F913" s="13"/>
      <c r="G913" s="13" t="s">
        <v>2502</v>
      </c>
      <c r="H913" s="13" t="s">
        <v>9533</v>
      </c>
      <c r="I913" s="13"/>
      <c r="J913" s="13" t="s">
        <v>2502</v>
      </c>
      <c r="K913" s="13"/>
      <c r="L913" s="13"/>
      <c r="M913" s="13"/>
      <c r="N913" s="13"/>
      <c r="O913" s="13" t="s">
        <v>9539</v>
      </c>
      <c r="P913" s="13"/>
      <c r="Q913" s="13"/>
    </row>
    <row r="914" spans="1:17" x14ac:dyDescent="0.25">
      <c r="A914" t="s">
        <v>9514</v>
      </c>
      <c r="B914" s="244" t="str" cm="1">
        <f t="array" ref="B914">IF(ROW() &lt; ROW(INDEX(initialConditions[experiment_ID],ROWS(initialConditions[experiment_ID]))), COUNTIF(INDEX(initialConditions[experiment_ID],1):initialConditions[[#This Row],[experiment_ID]],initialConditions[[#This Row],[experiment_ID]]), "")</f>
        <v/>
      </c>
      <c r="C914" s="126" t="s">
        <v>9545</v>
      </c>
      <c r="D914" s="13" t="s">
        <v>9211</v>
      </c>
      <c r="E914" s="13" t="s">
        <v>2502</v>
      </c>
      <c r="F914" s="13"/>
      <c r="G914" s="13" t="s">
        <v>2502</v>
      </c>
      <c r="H914" s="13" t="s">
        <v>9533</v>
      </c>
      <c r="I914" s="13"/>
      <c r="J914" s="13" t="s">
        <v>2502</v>
      </c>
      <c r="K914" s="13"/>
      <c r="L914" s="13"/>
      <c r="M914" s="13"/>
      <c r="N914" s="13"/>
      <c r="O914" s="13" t="s">
        <v>9539</v>
      </c>
      <c r="P914" s="13"/>
      <c r="Q914" s="13"/>
    </row>
    <row r="915" spans="1:17" x14ac:dyDescent="0.25">
      <c r="A915" t="s">
        <v>9514</v>
      </c>
      <c r="B915" s="244" t="str" cm="1">
        <f t="array" ref="B915">IF(ROW() &lt; ROW(INDEX(initialConditions[experiment_ID],ROWS(initialConditions[experiment_ID]))), COUNTIF(INDEX(initialConditions[experiment_ID],1):initialConditions[[#This Row],[experiment_ID]],initialConditions[[#This Row],[experiment_ID]]), "")</f>
        <v/>
      </c>
      <c r="C915" s="126" t="s">
        <v>9546</v>
      </c>
      <c r="D915" s="13" t="s">
        <v>9209</v>
      </c>
      <c r="E915" s="13" t="s">
        <v>2502</v>
      </c>
      <c r="F915" s="13"/>
      <c r="G915" s="13" t="s">
        <v>2502</v>
      </c>
      <c r="H915" s="13" t="s">
        <v>9534</v>
      </c>
      <c r="I915" s="13"/>
      <c r="J915" s="13" t="s">
        <v>2502</v>
      </c>
      <c r="K915" s="13"/>
      <c r="L915" s="13"/>
      <c r="M915" s="13"/>
      <c r="N915" s="13"/>
      <c r="O915" s="13" t="s">
        <v>9534</v>
      </c>
      <c r="P915" s="13"/>
      <c r="Q915" s="13"/>
    </row>
    <row r="916" spans="1:17" x14ac:dyDescent="0.25">
      <c r="A916" t="s">
        <v>9514</v>
      </c>
      <c r="B916" s="244" t="str" cm="1">
        <f t="array" ref="B916">IF(ROW() &lt; ROW(INDEX(initialConditions[experiment_ID],ROWS(initialConditions[experiment_ID]))), COUNTIF(INDEX(initialConditions[experiment_ID],1):initialConditions[[#This Row],[experiment_ID]],initialConditions[[#This Row],[experiment_ID]]), "")</f>
        <v/>
      </c>
      <c r="C916" s="126" t="s">
        <v>9547</v>
      </c>
      <c r="D916" s="13" t="s">
        <v>9210</v>
      </c>
      <c r="E916" s="13" t="s">
        <v>2502</v>
      </c>
      <c r="F916" s="13"/>
      <c r="G916" s="13" t="s">
        <v>2502</v>
      </c>
      <c r="H916" s="13" t="s">
        <v>9534</v>
      </c>
      <c r="I916" s="13"/>
      <c r="J916" s="13" t="s">
        <v>2502</v>
      </c>
      <c r="K916" s="13"/>
      <c r="L916" s="13"/>
      <c r="M916" s="13"/>
      <c r="N916" s="13"/>
      <c r="O916" s="13" t="s">
        <v>9534</v>
      </c>
      <c r="P916" s="13"/>
      <c r="Q916" s="13"/>
    </row>
    <row r="917" spans="1:17" x14ac:dyDescent="0.25">
      <c r="A917" t="s">
        <v>9514</v>
      </c>
      <c r="B917" s="244" t="str" cm="1">
        <f t="array" ref="B917">IF(ROW() &lt; ROW(INDEX(initialConditions[experiment_ID],ROWS(initialConditions[experiment_ID]))), COUNTIF(INDEX(initialConditions[experiment_ID],1):initialConditions[[#This Row],[experiment_ID]],initialConditions[[#This Row],[experiment_ID]]), "")</f>
        <v/>
      </c>
      <c r="C917" s="126" t="s">
        <v>9548</v>
      </c>
      <c r="D917" s="13" t="s">
        <v>9211</v>
      </c>
      <c r="E917" s="13" t="s">
        <v>2502</v>
      </c>
      <c r="F917" s="13"/>
      <c r="G917" s="13" t="s">
        <v>2502</v>
      </c>
      <c r="H917" s="13" t="s">
        <v>9534</v>
      </c>
      <c r="I917" s="13"/>
      <c r="J917" s="13" t="s">
        <v>2502</v>
      </c>
      <c r="K917" s="13"/>
      <c r="L917" s="13"/>
      <c r="M917" s="13"/>
      <c r="N917" s="13"/>
      <c r="O917" s="13" t="s">
        <v>9534</v>
      </c>
      <c r="P917" s="13"/>
      <c r="Q917" s="13"/>
    </row>
    <row r="918" spans="1:17" x14ac:dyDescent="0.25">
      <c r="A918" t="s">
        <v>9514</v>
      </c>
      <c r="B918" s="244" t="str" cm="1">
        <f t="array" ref="B918">IF(ROW() &lt; ROW(INDEX(initialConditions[experiment_ID],ROWS(initialConditions[experiment_ID]))), COUNTIF(INDEX(initialConditions[experiment_ID],1):initialConditions[[#This Row],[experiment_ID]],initialConditions[[#This Row],[experiment_ID]]), "")</f>
        <v/>
      </c>
      <c r="C918" s="126" t="s">
        <v>9549</v>
      </c>
      <c r="D918" s="13" t="s">
        <v>9209</v>
      </c>
      <c r="E918" s="13" t="s">
        <v>2502</v>
      </c>
      <c r="F918" s="13"/>
      <c r="G918" s="13" t="s">
        <v>2502</v>
      </c>
      <c r="H918" s="13" t="s">
        <v>9535</v>
      </c>
      <c r="I918" s="13"/>
      <c r="J918" s="13" t="s">
        <v>2502</v>
      </c>
      <c r="K918" s="13"/>
      <c r="L918" s="13"/>
      <c r="M918" s="13"/>
      <c r="N918" s="13"/>
      <c r="O918" s="13" t="s">
        <v>9540</v>
      </c>
      <c r="P918" s="13"/>
      <c r="Q918" s="13"/>
    </row>
    <row r="919" spans="1:17" x14ac:dyDescent="0.25">
      <c r="A919" t="s">
        <v>9514</v>
      </c>
      <c r="B919" s="244" t="str" cm="1">
        <f t="array" ref="B919">IF(ROW() &lt; ROW(INDEX(initialConditions[experiment_ID],ROWS(initialConditions[experiment_ID]))), COUNTIF(INDEX(initialConditions[experiment_ID],1):initialConditions[[#This Row],[experiment_ID]],initialConditions[[#This Row],[experiment_ID]]), "")</f>
        <v/>
      </c>
      <c r="C919" s="126" t="s">
        <v>9550</v>
      </c>
      <c r="D919" s="13" t="s">
        <v>9210</v>
      </c>
      <c r="E919" s="13" t="s">
        <v>2502</v>
      </c>
      <c r="F919" s="13"/>
      <c r="G919" s="13" t="s">
        <v>2502</v>
      </c>
      <c r="H919" s="13" t="s">
        <v>9535</v>
      </c>
      <c r="I919" s="13"/>
      <c r="J919" s="13" t="s">
        <v>2502</v>
      </c>
      <c r="K919" s="13"/>
      <c r="L919" s="13"/>
      <c r="M919" s="13"/>
      <c r="N919" s="13"/>
      <c r="O919" s="13" t="s">
        <v>9540</v>
      </c>
      <c r="P919" s="13"/>
      <c r="Q919" s="13"/>
    </row>
    <row r="920" spans="1:17" x14ac:dyDescent="0.25">
      <c r="A920" t="s">
        <v>9514</v>
      </c>
      <c r="B920" s="244" t="str" cm="1">
        <f t="array" ref="B920">IF(ROW() &lt; ROW(INDEX(initialConditions[experiment_ID],ROWS(initialConditions[experiment_ID]))), COUNTIF(INDEX(initialConditions[experiment_ID],1):initialConditions[[#This Row],[experiment_ID]],initialConditions[[#This Row],[experiment_ID]]), "")</f>
        <v/>
      </c>
      <c r="C920" s="126" t="s">
        <v>9551</v>
      </c>
      <c r="D920" s="13" t="s">
        <v>9211</v>
      </c>
      <c r="E920" s="13" t="s">
        <v>2502</v>
      </c>
      <c r="F920" s="13"/>
      <c r="G920" s="13" t="s">
        <v>2502</v>
      </c>
      <c r="H920" s="13" t="s">
        <v>9535</v>
      </c>
      <c r="I920" s="13"/>
      <c r="J920" s="13" t="s">
        <v>2502</v>
      </c>
      <c r="K920" s="13"/>
      <c r="L920" s="13"/>
      <c r="M920" s="13"/>
      <c r="N920" s="13"/>
      <c r="O920" s="13" t="s">
        <v>9540</v>
      </c>
      <c r="P920" s="13"/>
      <c r="Q920" s="13"/>
    </row>
    <row r="921" spans="1:17" x14ac:dyDescent="0.25">
      <c r="A921" t="s">
        <v>9514</v>
      </c>
      <c r="B921" s="244" t="str" cm="1">
        <f t="array" ref="B921">IF(ROW() &lt; ROW(INDEX(initialConditions[experiment_ID],ROWS(initialConditions[experiment_ID]))), COUNTIF(INDEX(initialConditions[experiment_ID],1):initialConditions[[#This Row],[experiment_ID]],initialConditions[[#This Row],[experiment_ID]]), "")</f>
        <v/>
      </c>
      <c r="C921" s="126" t="s">
        <v>9552</v>
      </c>
      <c r="D921" s="13" t="s">
        <v>9209</v>
      </c>
      <c r="E921" s="13" t="s">
        <v>8619</v>
      </c>
      <c r="F921" s="13"/>
      <c r="G921" s="13" t="s">
        <v>2502</v>
      </c>
      <c r="H921" s="13" t="s">
        <v>9536</v>
      </c>
      <c r="I921" s="13"/>
      <c r="J921" s="13" t="s">
        <v>2502</v>
      </c>
      <c r="K921" s="13"/>
      <c r="L921" s="13"/>
      <c r="M921" s="13"/>
      <c r="N921" s="13"/>
      <c r="O921" s="13" t="s">
        <v>9541</v>
      </c>
      <c r="P921" s="13"/>
      <c r="Q921" s="13"/>
    </row>
    <row r="922" spans="1:17" x14ac:dyDescent="0.25">
      <c r="A922" t="s">
        <v>9514</v>
      </c>
      <c r="B922" s="244" t="str" cm="1">
        <f t="array" ref="B922">IF(ROW() &lt; ROW(INDEX(initialConditions[experiment_ID],ROWS(initialConditions[experiment_ID]))), COUNTIF(INDEX(initialConditions[experiment_ID],1):initialConditions[[#This Row],[experiment_ID]],initialConditions[[#This Row],[experiment_ID]]), "")</f>
        <v/>
      </c>
      <c r="C922" s="126" t="s">
        <v>9553</v>
      </c>
      <c r="D922" s="13" t="s">
        <v>9210</v>
      </c>
      <c r="E922" s="13" t="s">
        <v>8619</v>
      </c>
      <c r="F922" s="13"/>
      <c r="G922" s="13" t="s">
        <v>2502</v>
      </c>
      <c r="H922" s="13" t="s">
        <v>9536</v>
      </c>
      <c r="I922" s="13"/>
      <c r="J922" s="13" t="s">
        <v>2502</v>
      </c>
      <c r="K922" s="13"/>
      <c r="L922" s="13"/>
      <c r="M922" s="13"/>
      <c r="N922" s="13"/>
      <c r="O922" s="13" t="s">
        <v>9541</v>
      </c>
      <c r="P922" s="13"/>
      <c r="Q922" s="13"/>
    </row>
    <row r="923" spans="1:17" x14ac:dyDescent="0.25">
      <c r="A923" t="s">
        <v>9514</v>
      </c>
      <c r="B923" s="244" t="str" cm="1">
        <f t="array" ref="B923">IF(ROW() &lt; ROW(INDEX(initialConditions[experiment_ID],ROWS(initialConditions[experiment_ID]))), COUNTIF(INDEX(initialConditions[experiment_ID],1):initialConditions[[#This Row],[experiment_ID]],initialConditions[[#This Row],[experiment_ID]]), "")</f>
        <v/>
      </c>
      <c r="C923" s="126" t="s">
        <v>9554</v>
      </c>
      <c r="D923" s="13" t="s">
        <v>9211</v>
      </c>
      <c r="E923" s="13" t="s">
        <v>8619</v>
      </c>
      <c r="F923" s="13"/>
      <c r="G923" s="13" t="s">
        <v>2502</v>
      </c>
      <c r="H923" s="13" t="s">
        <v>9536</v>
      </c>
      <c r="I923" s="13"/>
      <c r="J923" s="13" t="s">
        <v>2502</v>
      </c>
      <c r="K923" s="13"/>
      <c r="L923" s="13"/>
      <c r="M923" s="13"/>
      <c r="N923" s="13"/>
      <c r="O923" s="13" t="s">
        <v>9541</v>
      </c>
      <c r="P923" s="13"/>
      <c r="Q923" s="13"/>
    </row>
    <row r="924" spans="1:17" x14ac:dyDescent="0.25">
      <c r="A924" t="s">
        <v>9514</v>
      </c>
      <c r="B924" s="244" t="str" cm="1">
        <f t="array" ref="B924">IF(ROW() &lt; ROW(INDEX(initialConditions[experiment_ID],ROWS(initialConditions[experiment_ID]))), COUNTIF(INDEX(initialConditions[experiment_ID],1):initialConditions[[#This Row],[experiment_ID]],initialConditions[[#This Row],[experiment_ID]]), "")</f>
        <v/>
      </c>
      <c r="C924" s="126" t="s">
        <v>9555</v>
      </c>
      <c r="D924" s="13" t="s">
        <v>9209</v>
      </c>
      <c r="E924" s="13" t="s">
        <v>8619</v>
      </c>
      <c r="F924" s="13"/>
      <c r="G924" s="13" t="s">
        <v>2502</v>
      </c>
      <c r="H924" s="13" t="s">
        <v>9537</v>
      </c>
      <c r="I924" s="13"/>
      <c r="J924" s="13" t="s">
        <v>2502</v>
      </c>
      <c r="K924" s="13"/>
      <c r="L924" s="13"/>
      <c r="M924" s="13"/>
      <c r="N924" s="13"/>
      <c r="O924" s="13" t="s">
        <v>9537</v>
      </c>
      <c r="P924" s="13"/>
      <c r="Q924" s="13"/>
    </row>
    <row r="925" spans="1:17" x14ac:dyDescent="0.25">
      <c r="A925" t="s">
        <v>9514</v>
      </c>
      <c r="B925" s="244" t="str" cm="1">
        <f t="array" ref="B925">IF(ROW() &lt; ROW(INDEX(initialConditions[experiment_ID],ROWS(initialConditions[experiment_ID]))), COUNTIF(INDEX(initialConditions[experiment_ID],1):initialConditions[[#This Row],[experiment_ID]],initialConditions[[#This Row],[experiment_ID]]), "")</f>
        <v/>
      </c>
      <c r="C925" s="126" t="s">
        <v>9556</v>
      </c>
      <c r="D925" s="13" t="s">
        <v>9210</v>
      </c>
      <c r="E925" s="13" t="s">
        <v>8619</v>
      </c>
      <c r="F925" s="13"/>
      <c r="G925" s="13" t="s">
        <v>2502</v>
      </c>
      <c r="H925" s="13" t="s">
        <v>9537</v>
      </c>
      <c r="I925" s="13"/>
      <c r="J925" s="13" t="s">
        <v>2502</v>
      </c>
      <c r="K925" s="13"/>
      <c r="L925" s="13"/>
      <c r="M925" s="13"/>
      <c r="N925" s="13"/>
      <c r="O925" s="13" t="s">
        <v>9537</v>
      </c>
      <c r="P925" s="13"/>
      <c r="Q925" s="13"/>
    </row>
    <row r="926" spans="1:17" x14ac:dyDescent="0.25">
      <c r="A926" t="s">
        <v>9514</v>
      </c>
      <c r="B926" s="244" t="str" cm="1">
        <f t="array" ref="B926">IF(ROW() &lt; ROW(INDEX(initialConditions[experiment_ID],ROWS(initialConditions[experiment_ID]))), COUNTIF(INDEX(initialConditions[experiment_ID],1):initialConditions[[#This Row],[experiment_ID]],initialConditions[[#This Row],[experiment_ID]]), "")</f>
        <v/>
      </c>
      <c r="C926" s="126" t="s">
        <v>9557</v>
      </c>
      <c r="D926" s="13" t="s">
        <v>9211</v>
      </c>
      <c r="E926" s="13" t="s">
        <v>8619</v>
      </c>
      <c r="F926" s="13"/>
      <c r="G926" s="13" t="s">
        <v>2502</v>
      </c>
      <c r="H926" s="13" t="s">
        <v>9537</v>
      </c>
      <c r="I926" s="13"/>
      <c r="J926" s="13" t="s">
        <v>2502</v>
      </c>
      <c r="K926" s="13"/>
      <c r="L926" s="13"/>
      <c r="M926" s="13"/>
      <c r="N926" s="13"/>
      <c r="O926" s="13" t="s">
        <v>9537</v>
      </c>
      <c r="P926" s="13"/>
      <c r="Q926" s="13"/>
    </row>
    <row r="927" spans="1:17" x14ac:dyDescent="0.25">
      <c r="A927" t="s">
        <v>9514</v>
      </c>
      <c r="B927" s="244" t="str" cm="1">
        <f t="array" ref="B927">IF(ROW() &lt; ROW(INDEX(initialConditions[experiment_ID],ROWS(initialConditions[experiment_ID]))), COUNTIF(INDEX(initialConditions[experiment_ID],1):initialConditions[[#This Row],[experiment_ID]],initialConditions[[#This Row],[experiment_ID]]), "")</f>
        <v/>
      </c>
      <c r="C927" s="126" t="s">
        <v>9558</v>
      </c>
      <c r="D927" s="13" t="s">
        <v>9209</v>
      </c>
      <c r="E927" s="13" t="s">
        <v>8619</v>
      </c>
      <c r="F927" s="13"/>
      <c r="G927" s="13" t="s">
        <v>2502</v>
      </c>
      <c r="H927" s="13" t="s">
        <v>9538</v>
      </c>
      <c r="I927" s="13"/>
      <c r="J927" s="13" t="s">
        <v>2502</v>
      </c>
      <c r="K927" s="13"/>
      <c r="L927" s="13"/>
      <c r="M927" s="13"/>
      <c r="N927" s="13"/>
      <c r="O927" s="13" t="s">
        <v>9542</v>
      </c>
      <c r="P927" s="13"/>
      <c r="Q927" s="13"/>
    </row>
    <row r="928" spans="1:17" x14ac:dyDescent="0.25">
      <c r="A928" t="s">
        <v>9514</v>
      </c>
      <c r="B928" s="244" t="str" cm="1">
        <f t="array" ref="B928">IF(ROW() &lt; ROW(INDEX(initialConditions[experiment_ID],ROWS(initialConditions[experiment_ID]))), COUNTIF(INDEX(initialConditions[experiment_ID],1):initialConditions[[#This Row],[experiment_ID]],initialConditions[[#This Row],[experiment_ID]]), "")</f>
        <v/>
      </c>
      <c r="C928" s="126" t="s">
        <v>9559</v>
      </c>
      <c r="D928" s="13" t="s">
        <v>9210</v>
      </c>
      <c r="E928" s="13" t="s">
        <v>8619</v>
      </c>
      <c r="F928" s="13"/>
      <c r="G928" s="13" t="s">
        <v>2502</v>
      </c>
      <c r="H928" s="13" t="s">
        <v>9538</v>
      </c>
      <c r="I928" s="13"/>
      <c r="J928" s="13" t="s">
        <v>2502</v>
      </c>
      <c r="K928" s="13"/>
      <c r="L928" s="13"/>
      <c r="M928" s="13"/>
      <c r="N928" s="13"/>
      <c r="O928" s="13" t="s">
        <v>9542</v>
      </c>
      <c r="P928" s="13"/>
      <c r="Q928" s="13"/>
    </row>
    <row r="929" spans="1:17" x14ac:dyDescent="0.25">
      <c r="A929" t="s">
        <v>9514</v>
      </c>
      <c r="B929" s="244" t="str" cm="1">
        <f t="array" ref="B929">IF(ROW() &lt; ROW(INDEX(initialConditions[experiment_ID],ROWS(initialConditions[experiment_ID]))), COUNTIF(INDEX(initialConditions[experiment_ID],1):initialConditions[[#This Row],[experiment_ID]],initialConditions[[#This Row],[experiment_ID]]), "")</f>
        <v/>
      </c>
      <c r="C929" s="126" t="s">
        <v>9560</v>
      </c>
      <c r="D929" s="13" t="s">
        <v>9211</v>
      </c>
      <c r="E929" s="13" t="s">
        <v>8619</v>
      </c>
      <c r="F929" s="13"/>
      <c r="G929" s="13" t="s">
        <v>2502</v>
      </c>
      <c r="H929" s="13" t="s">
        <v>9538</v>
      </c>
      <c r="I929" s="13"/>
      <c r="J929" s="13" t="s">
        <v>2502</v>
      </c>
      <c r="K929" s="13"/>
      <c r="L929" s="13"/>
      <c r="M929" s="13"/>
      <c r="N929" s="13"/>
      <c r="O929" s="13" t="s">
        <v>9542</v>
      </c>
      <c r="P929" s="13"/>
      <c r="Q929" s="13"/>
    </row>
    <row r="930" spans="1:17" x14ac:dyDescent="0.25">
      <c r="A930" t="s">
        <v>9515</v>
      </c>
      <c r="B930" s="244" t="str" cm="1">
        <f t="array" ref="B930">IF(ROW() &lt; ROW(INDEX(initialConditions[experiment_ID],ROWS(initialConditions[experiment_ID]))), COUNTIF(INDEX(initialConditions[experiment_ID],1):initialConditions[[#This Row],[experiment_ID]],initialConditions[[#This Row],[experiment_ID]]), "")</f>
        <v/>
      </c>
      <c r="C930" s="126" t="s">
        <v>9543</v>
      </c>
      <c r="D930" s="13" t="s">
        <v>9209</v>
      </c>
      <c r="E930" s="13" t="s">
        <v>2502</v>
      </c>
      <c r="F930" s="13"/>
      <c r="G930" s="13" t="s">
        <v>2502</v>
      </c>
      <c r="H930" s="13" t="s">
        <v>9533</v>
      </c>
      <c r="I930" s="13"/>
      <c r="J930" s="13" t="s">
        <v>2502</v>
      </c>
      <c r="K930" s="13"/>
      <c r="L930" s="13"/>
      <c r="M930" s="13"/>
      <c r="N930" s="13"/>
      <c r="O930" s="13" t="s">
        <v>9539</v>
      </c>
      <c r="P930" s="13"/>
      <c r="Q930" s="13"/>
    </row>
    <row r="931" spans="1:17" x14ac:dyDescent="0.25">
      <c r="A931" t="s">
        <v>9515</v>
      </c>
      <c r="B931" s="244" t="str" cm="1">
        <f t="array" ref="B931">IF(ROW() &lt; ROW(INDEX(initialConditions[experiment_ID],ROWS(initialConditions[experiment_ID]))), COUNTIF(INDEX(initialConditions[experiment_ID],1):initialConditions[[#This Row],[experiment_ID]],initialConditions[[#This Row],[experiment_ID]]), "")</f>
        <v/>
      </c>
      <c r="C931" s="126" t="s">
        <v>9544</v>
      </c>
      <c r="D931" s="13" t="s">
        <v>9210</v>
      </c>
      <c r="E931" s="13" t="s">
        <v>2502</v>
      </c>
      <c r="F931" s="13"/>
      <c r="G931" s="13" t="s">
        <v>2502</v>
      </c>
      <c r="H931" s="13" t="s">
        <v>9533</v>
      </c>
      <c r="I931" s="13"/>
      <c r="J931" s="13" t="s">
        <v>2502</v>
      </c>
      <c r="K931" s="13"/>
      <c r="L931" s="13"/>
      <c r="M931" s="13"/>
      <c r="N931" s="13"/>
      <c r="O931" s="13" t="s">
        <v>9539</v>
      </c>
      <c r="P931" s="13"/>
      <c r="Q931" s="13"/>
    </row>
    <row r="932" spans="1:17" x14ac:dyDescent="0.25">
      <c r="A932" t="s">
        <v>9515</v>
      </c>
      <c r="B932" s="244" t="str" cm="1">
        <f t="array" ref="B932">IF(ROW() &lt; ROW(INDEX(initialConditions[experiment_ID],ROWS(initialConditions[experiment_ID]))), COUNTIF(INDEX(initialConditions[experiment_ID],1):initialConditions[[#This Row],[experiment_ID]],initialConditions[[#This Row],[experiment_ID]]), "")</f>
        <v/>
      </c>
      <c r="C932" s="126" t="s">
        <v>9545</v>
      </c>
      <c r="D932" s="13" t="s">
        <v>9211</v>
      </c>
      <c r="E932" s="13" t="s">
        <v>2502</v>
      </c>
      <c r="F932" s="13"/>
      <c r="G932" s="13" t="s">
        <v>2502</v>
      </c>
      <c r="H932" s="13" t="s">
        <v>9533</v>
      </c>
      <c r="I932" s="13"/>
      <c r="J932" s="13" t="s">
        <v>2502</v>
      </c>
      <c r="K932" s="13"/>
      <c r="L932" s="13"/>
      <c r="M932" s="13"/>
      <c r="N932" s="13"/>
      <c r="O932" s="13" t="s">
        <v>9539</v>
      </c>
      <c r="P932" s="13"/>
      <c r="Q932" s="13"/>
    </row>
    <row r="933" spans="1:17" x14ac:dyDescent="0.25">
      <c r="A933" t="s">
        <v>9515</v>
      </c>
      <c r="B933" s="244" t="str" cm="1">
        <f t="array" ref="B933">IF(ROW() &lt; ROW(INDEX(initialConditions[experiment_ID],ROWS(initialConditions[experiment_ID]))), COUNTIF(INDEX(initialConditions[experiment_ID],1):initialConditions[[#This Row],[experiment_ID]],initialConditions[[#This Row],[experiment_ID]]), "")</f>
        <v/>
      </c>
      <c r="C933" s="126" t="s">
        <v>9546</v>
      </c>
      <c r="D933" s="13" t="s">
        <v>9209</v>
      </c>
      <c r="E933" s="13" t="s">
        <v>2502</v>
      </c>
      <c r="F933" s="13"/>
      <c r="G933" s="13" t="s">
        <v>2502</v>
      </c>
      <c r="H933" s="13" t="s">
        <v>9534</v>
      </c>
      <c r="I933" s="13"/>
      <c r="J933" s="13" t="s">
        <v>2502</v>
      </c>
      <c r="K933" s="13"/>
      <c r="L933" s="13"/>
      <c r="M933" s="13"/>
      <c r="N933" s="13"/>
      <c r="O933" s="13" t="s">
        <v>9534</v>
      </c>
      <c r="P933" s="13"/>
      <c r="Q933" s="13"/>
    </row>
    <row r="934" spans="1:17" x14ac:dyDescent="0.25">
      <c r="A934" t="s">
        <v>9515</v>
      </c>
      <c r="B934" s="244" t="str" cm="1">
        <f t="array" ref="B934">IF(ROW() &lt; ROW(INDEX(initialConditions[experiment_ID],ROWS(initialConditions[experiment_ID]))), COUNTIF(INDEX(initialConditions[experiment_ID],1):initialConditions[[#This Row],[experiment_ID]],initialConditions[[#This Row],[experiment_ID]]), "")</f>
        <v/>
      </c>
      <c r="C934" s="126" t="s">
        <v>9547</v>
      </c>
      <c r="D934" s="13" t="s">
        <v>9210</v>
      </c>
      <c r="E934" s="13" t="s">
        <v>2502</v>
      </c>
      <c r="F934" s="13"/>
      <c r="G934" s="13" t="s">
        <v>2502</v>
      </c>
      <c r="H934" s="13" t="s">
        <v>9534</v>
      </c>
      <c r="I934" s="13"/>
      <c r="J934" s="13" t="s">
        <v>2502</v>
      </c>
      <c r="K934" s="13"/>
      <c r="L934" s="13"/>
      <c r="M934" s="13"/>
      <c r="N934" s="13"/>
      <c r="O934" s="13" t="s">
        <v>9534</v>
      </c>
      <c r="P934" s="13"/>
      <c r="Q934" s="13"/>
    </row>
    <row r="935" spans="1:17" x14ac:dyDescent="0.25">
      <c r="A935" t="s">
        <v>9515</v>
      </c>
      <c r="B935" s="244" t="str" cm="1">
        <f t="array" ref="B935">IF(ROW() &lt; ROW(INDEX(initialConditions[experiment_ID],ROWS(initialConditions[experiment_ID]))), COUNTIF(INDEX(initialConditions[experiment_ID],1):initialConditions[[#This Row],[experiment_ID]],initialConditions[[#This Row],[experiment_ID]]), "")</f>
        <v/>
      </c>
      <c r="C935" s="126" t="s">
        <v>9548</v>
      </c>
      <c r="D935" s="13" t="s">
        <v>9211</v>
      </c>
      <c r="E935" s="13" t="s">
        <v>2502</v>
      </c>
      <c r="F935" s="13"/>
      <c r="G935" s="13" t="s">
        <v>2502</v>
      </c>
      <c r="H935" s="13" t="s">
        <v>9534</v>
      </c>
      <c r="I935" s="13"/>
      <c r="J935" s="13" t="s">
        <v>2502</v>
      </c>
      <c r="K935" s="13"/>
      <c r="L935" s="13"/>
      <c r="M935" s="13"/>
      <c r="N935" s="13"/>
      <c r="O935" s="13" t="s">
        <v>9534</v>
      </c>
      <c r="P935" s="13"/>
      <c r="Q935" s="13"/>
    </row>
    <row r="936" spans="1:17" x14ac:dyDescent="0.25">
      <c r="A936" t="s">
        <v>9515</v>
      </c>
      <c r="B936" s="244" t="str" cm="1">
        <f t="array" ref="B936">IF(ROW() &lt; ROW(INDEX(initialConditions[experiment_ID],ROWS(initialConditions[experiment_ID]))), COUNTIF(INDEX(initialConditions[experiment_ID],1):initialConditions[[#This Row],[experiment_ID]],initialConditions[[#This Row],[experiment_ID]]), "")</f>
        <v/>
      </c>
      <c r="C936" s="126" t="s">
        <v>9549</v>
      </c>
      <c r="D936" s="13" t="s">
        <v>9209</v>
      </c>
      <c r="E936" s="13" t="s">
        <v>2502</v>
      </c>
      <c r="F936" s="13"/>
      <c r="G936" s="13" t="s">
        <v>2502</v>
      </c>
      <c r="H936" s="13" t="s">
        <v>9535</v>
      </c>
      <c r="I936" s="13"/>
      <c r="J936" s="13" t="s">
        <v>2502</v>
      </c>
      <c r="K936" s="13"/>
      <c r="L936" s="13"/>
      <c r="M936" s="13"/>
      <c r="N936" s="13"/>
      <c r="O936" s="13" t="s">
        <v>9540</v>
      </c>
      <c r="P936" s="13"/>
      <c r="Q936" s="13"/>
    </row>
    <row r="937" spans="1:17" x14ac:dyDescent="0.25">
      <c r="A937" t="s">
        <v>9515</v>
      </c>
      <c r="B937" s="244" t="str" cm="1">
        <f t="array" ref="B937">IF(ROW() &lt; ROW(INDEX(initialConditions[experiment_ID],ROWS(initialConditions[experiment_ID]))), COUNTIF(INDEX(initialConditions[experiment_ID],1):initialConditions[[#This Row],[experiment_ID]],initialConditions[[#This Row],[experiment_ID]]), "")</f>
        <v/>
      </c>
      <c r="C937" s="126" t="s">
        <v>9550</v>
      </c>
      <c r="D937" s="13" t="s">
        <v>9210</v>
      </c>
      <c r="E937" s="13" t="s">
        <v>2502</v>
      </c>
      <c r="F937" s="13"/>
      <c r="G937" s="13" t="s">
        <v>2502</v>
      </c>
      <c r="H937" s="13" t="s">
        <v>9535</v>
      </c>
      <c r="I937" s="13"/>
      <c r="J937" s="13" t="s">
        <v>2502</v>
      </c>
      <c r="K937" s="13"/>
      <c r="L937" s="13"/>
      <c r="M937" s="13"/>
      <c r="N937" s="13"/>
      <c r="O937" s="13" t="s">
        <v>9540</v>
      </c>
      <c r="P937" s="13"/>
      <c r="Q937" s="13"/>
    </row>
    <row r="938" spans="1:17" x14ac:dyDescent="0.25">
      <c r="A938" t="s">
        <v>9515</v>
      </c>
      <c r="B938" s="244" t="str" cm="1">
        <f t="array" ref="B938">IF(ROW() &lt; ROW(INDEX(initialConditions[experiment_ID],ROWS(initialConditions[experiment_ID]))), COUNTIF(INDEX(initialConditions[experiment_ID],1):initialConditions[[#This Row],[experiment_ID]],initialConditions[[#This Row],[experiment_ID]]), "")</f>
        <v/>
      </c>
      <c r="C938" s="126" t="s">
        <v>9551</v>
      </c>
      <c r="D938" s="13" t="s">
        <v>9211</v>
      </c>
      <c r="E938" s="13" t="s">
        <v>2502</v>
      </c>
      <c r="F938" s="13"/>
      <c r="G938" s="13" t="s">
        <v>2502</v>
      </c>
      <c r="H938" s="13" t="s">
        <v>9535</v>
      </c>
      <c r="I938" s="13"/>
      <c r="J938" s="13" t="s">
        <v>2502</v>
      </c>
      <c r="K938" s="13"/>
      <c r="L938" s="13"/>
      <c r="M938" s="13"/>
      <c r="N938" s="13"/>
      <c r="O938" s="13" t="s">
        <v>9540</v>
      </c>
      <c r="P938" s="13"/>
      <c r="Q938" s="13"/>
    </row>
    <row r="939" spans="1:17" x14ac:dyDescent="0.25">
      <c r="A939" t="s">
        <v>9515</v>
      </c>
      <c r="B939" s="244" t="str" cm="1">
        <f t="array" ref="B939">IF(ROW() &lt; ROW(INDEX(initialConditions[experiment_ID],ROWS(initialConditions[experiment_ID]))), COUNTIF(INDEX(initialConditions[experiment_ID],1):initialConditions[[#This Row],[experiment_ID]],initialConditions[[#This Row],[experiment_ID]]), "")</f>
        <v/>
      </c>
      <c r="C939" s="126" t="s">
        <v>9552</v>
      </c>
      <c r="D939" s="13" t="s">
        <v>9209</v>
      </c>
      <c r="E939" s="13" t="s">
        <v>8619</v>
      </c>
      <c r="F939" s="13"/>
      <c r="G939" s="13" t="s">
        <v>2502</v>
      </c>
      <c r="H939" s="13" t="s">
        <v>9536</v>
      </c>
      <c r="I939" s="13"/>
      <c r="J939" s="13" t="s">
        <v>2502</v>
      </c>
      <c r="K939" s="13"/>
      <c r="L939" s="13"/>
      <c r="M939" s="13"/>
      <c r="N939" s="13"/>
      <c r="O939" s="13" t="s">
        <v>9541</v>
      </c>
      <c r="P939" s="13"/>
      <c r="Q939" s="13"/>
    </row>
    <row r="940" spans="1:17" x14ac:dyDescent="0.25">
      <c r="A940" t="s">
        <v>9515</v>
      </c>
      <c r="B940" s="244" t="str" cm="1">
        <f t="array" ref="B940">IF(ROW() &lt; ROW(INDEX(initialConditions[experiment_ID],ROWS(initialConditions[experiment_ID]))), COUNTIF(INDEX(initialConditions[experiment_ID],1):initialConditions[[#This Row],[experiment_ID]],initialConditions[[#This Row],[experiment_ID]]), "")</f>
        <v/>
      </c>
      <c r="C940" s="126" t="s">
        <v>9553</v>
      </c>
      <c r="D940" s="13" t="s">
        <v>9210</v>
      </c>
      <c r="E940" s="13" t="s">
        <v>8619</v>
      </c>
      <c r="F940" s="13"/>
      <c r="G940" s="13" t="s">
        <v>2502</v>
      </c>
      <c r="H940" s="13" t="s">
        <v>9536</v>
      </c>
      <c r="I940" s="13"/>
      <c r="J940" s="13" t="s">
        <v>2502</v>
      </c>
      <c r="K940" s="13"/>
      <c r="L940" s="13"/>
      <c r="M940" s="13"/>
      <c r="N940" s="13"/>
      <c r="O940" s="13" t="s">
        <v>9541</v>
      </c>
      <c r="P940" s="13"/>
      <c r="Q940" s="13"/>
    </row>
    <row r="941" spans="1:17" x14ac:dyDescent="0.25">
      <c r="A941" t="s">
        <v>9515</v>
      </c>
      <c r="B941" s="244" t="str" cm="1">
        <f t="array" ref="B941">IF(ROW() &lt; ROW(INDEX(initialConditions[experiment_ID],ROWS(initialConditions[experiment_ID]))), COUNTIF(INDEX(initialConditions[experiment_ID],1):initialConditions[[#This Row],[experiment_ID]],initialConditions[[#This Row],[experiment_ID]]), "")</f>
        <v/>
      </c>
      <c r="C941" s="126" t="s">
        <v>9554</v>
      </c>
      <c r="D941" s="13" t="s">
        <v>9211</v>
      </c>
      <c r="E941" s="13" t="s">
        <v>8619</v>
      </c>
      <c r="F941" s="13"/>
      <c r="G941" s="13" t="s">
        <v>2502</v>
      </c>
      <c r="H941" s="13" t="s">
        <v>9536</v>
      </c>
      <c r="I941" s="13"/>
      <c r="J941" s="13" t="s">
        <v>2502</v>
      </c>
      <c r="K941" s="13"/>
      <c r="L941" s="13"/>
      <c r="M941" s="13"/>
      <c r="N941" s="13"/>
      <c r="O941" s="13" t="s">
        <v>9541</v>
      </c>
      <c r="P941" s="13"/>
      <c r="Q941" s="13"/>
    </row>
    <row r="942" spans="1:17" x14ac:dyDescent="0.25">
      <c r="A942" t="s">
        <v>9515</v>
      </c>
      <c r="B942" s="244" t="str" cm="1">
        <f t="array" ref="B942">IF(ROW() &lt; ROW(INDEX(initialConditions[experiment_ID],ROWS(initialConditions[experiment_ID]))), COUNTIF(INDEX(initialConditions[experiment_ID],1):initialConditions[[#This Row],[experiment_ID]],initialConditions[[#This Row],[experiment_ID]]), "")</f>
        <v/>
      </c>
      <c r="C942" s="126" t="s">
        <v>9555</v>
      </c>
      <c r="D942" s="13" t="s">
        <v>9209</v>
      </c>
      <c r="E942" s="13" t="s">
        <v>8619</v>
      </c>
      <c r="F942" s="13"/>
      <c r="G942" s="13" t="s">
        <v>2502</v>
      </c>
      <c r="H942" s="13" t="s">
        <v>9537</v>
      </c>
      <c r="I942" s="13"/>
      <c r="J942" s="13" t="s">
        <v>2502</v>
      </c>
      <c r="K942" s="13"/>
      <c r="L942" s="13"/>
      <c r="M942" s="13"/>
      <c r="N942" s="13"/>
      <c r="O942" s="13" t="s">
        <v>9537</v>
      </c>
      <c r="P942" s="13"/>
      <c r="Q942" s="13"/>
    </row>
    <row r="943" spans="1:17" x14ac:dyDescent="0.25">
      <c r="A943" t="s">
        <v>9515</v>
      </c>
      <c r="B943" s="244" t="str" cm="1">
        <f t="array" ref="B943">IF(ROW() &lt; ROW(INDEX(initialConditions[experiment_ID],ROWS(initialConditions[experiment_ID]))), COUNTIF(INDEX(initialConditions[experiment_ID],1):initialConditions[[#This Row],[experiment_ID]],initialConditions[[#This Row],[experiment_ID]]), "")</f>
        <v/>
      </c>
      <c r="C943" s="126" t="s">
        <v>9556</v>
      </c>
      <c r="D943" s="13" t="s">
        <v>9210</v>
      </c>
      <c r="E943" s="13" t="s">
        <v>8619</v>
      </c>
      <c r="F943" s="13"/>
      <c r="G943" s="13" t="s">
        <v>2502</v>
      </c>
      <c r="H943" s="13" t="s">
        <v>9537</v>
      </c>
      <c r="I943" s="13"/>
      <c r="J943" s="13" t="s">
        <v>2502</v>
      </c>
      <c r="K943" s="13"/>
      <c r="L943" s="13"/>
      <c r="M943" s="13"/>
      <c r="N943" s="13"/>
      <c r="O943" s="13" t="s">
        <v>9537</v>
      </c>
      <c r="P943" s="13"/>
      <c r="Q943" s="13"/>
    </row>
    <row r="944" spans="1:17" x14ac:dyDescent="0.25">
      <c r="A944" t="s">
        <v>9515</v>
      </c>
      <c r="B944" s="244" t="str" cm="1">
        <f t="array" ref="B944">IF(ROW() &lt; ROW(INDEX(initialConditions[experiment_ID],ROWS(initialConditions[experiment_ID]))), COUNTIF(INDEX(initialConditions[experiment_ID],1):initialConditions[[#This Row],[experiment_ID]],initialConditions[[#This Row],[experiment_ID]]), "")</f>
        <v/>
      </c>
      <c r="C944" s="126" t="s">
        <v>9557</v>
      </c>
      <c r="D944" s="13" t="s">
        <v>9211</v>
      </c>
      <c r="E944" s="13" t="s">
        <v>8619</v>
      </c>
      <c r="F944" s="13"/>
      <c r="G944" s="13" t="s">
        <v>2502</v>
      </c>
      <c r="H944" s="13" t="s">
        <v>9537</v>
      </c>
      <c r="I944" s="13"/>
      <c r="J944" s="13" t="s">
        <v>2502</v>
      </c>
      <c r="K944" s="13"/>
      <c r="L944" s="13"/>
      <c r="M944" s="13"/>
      <c r="N944" s="13"/>
      <c r="O944" s="13" t="s">
        <v>9537</v>
      </c>
      <c r="P944" s="13"/>
      <c r="Q944" s="13"/>
    </row>
    <row r="945" spans="1:17" x14ac:dyDescent="0.25">
      <c r="A945" t="s">
        <v>9515</v>
      </c>
      <c r="B945" s="244" t="str" cm="1">
        <f t="array" ref="B945">IF(ROW() &lt; ROW(INDEX(initialConditions[experiment_ID],ROWS(initialConditions[experiment_ID]))), COUNTIF(INDEX(initialConditions[experiment_ID],1):initialConditions[[#This Row],[experiment_ID]],initialConditions[[#This Row],[experiment_ID]]), "")</f>
        <v/>
      </c>
      <c r="C945" s="126" t="s">
        <v>9558</v>
      </c>
      <c r="D945" s="13" t="s">
        <v>9209</v>
      </c>
      <c r="E945" s="13" t="s">
        <v>8619</v>
      </c>
      <c r="F945" s="13"/>
      <c r="G945" s="13" t="s">
        <v>2502</v>
      </c>
      <c r="H945" s="13" t="s">
        <v>9538</v>
      </c>
      <c r="I945" s="13"/>
      <c r="J945" s="13" t="s">
        <v>2502</v>
      </c>
      <c r="K945" s="13"/>
      <c r="L945" s="13"/>
      <c r="M945" s="13"/>
      <c r="N945" s="13"/>
      <c r="O945" s="13" t="s">
        <v>9542</v>
      </c>
      <c r="P945" s="13"/>
      <c r="Q945" s="13"/>
    </row>
    <row r="946" spans="1:17" x14ac:dyDescent="0.25">
      <c r="A946" t="s">
        <v>9515</v>
      </c>
      <c r="B946" s="244" t="str" cm="1">
        <f t="array" ref="B946">IF(ROW() &lt; ROW(INDEX(initialConditions[experiment_ID],ROWS(initialConditions[experiment_ID]))), COUNTIF(INDEX(initialConditions[experiment_ID],1):initialConditions[[#This Row],[experiment_ID]],initialConditions[[#This Row],[experiment_ID]]), "")</f>
        <v/>
      </c>
      <c r="C946" s="126" t="s">
        <v>9559</v>
      </c>
      <c r="D946" s="13" t="s">
        <v>9210</v>
      </c>
      <c r="E946" s="13" t="s">
        <v>8619</v>
      </c>
      <c r="F946" s="13"/>
      <c r="G946" s="13" t="s">
        <v>2502</v>
      </c>
      <c r="H946" s="13" t="s">
        <v>9538</v>
      </c>
      <c r="I946" s="13"/>
      <c r="J946" s="13" t="s">
        <v>2502</v>
      </c>
      <c r="K946" s="13"/>
      <c r="L946" s="13"/>
      <c r="M946" s="13"/>
      <c r="N946" s="13"/>
      <c r="O946" s="13" t="s">
        <v>9542</v>
      </c>
      <c r="P946" s="13"/>
      <c r="Q946" s="13"/>
    </row>
    <row r="947" spans="1:17" x14ac:dyDescent="0.25">
      <c r="A947" t="s">
        <v>9515</v>
      </c>
      <c r="B947" s="244" t="str" cm="1">
        <f t="array" ref="B947">IF(ROW() &lt; ROW(INDEX(initialConditions[experiment_ID],ROWS(initialConditions[experiment_ID]))), COUNTIF(INDEX(initialConditions[experiment_ID],1):initialConditions[[#This Row],[experiment_ID]],initialConditions[[#This Row],[experiment_ID]]), "")</f>
        <v/>
      </c>
      <c r="C947" s="126" t="s">
        <v>9560</v>
      </c>
      <c r="D947" s="13" t="s">
        <v>9211</v>
      </c>
      <c r="E947" s="13" t="s">
        <v>8619</v>
      </c>
      <c r="F947" s="13"/>
      <c r="G947" s="13" t="s">
        <v>2502</v>
      </c>
      <c r="H947" s="13" t="s">
        <v>9538</v>
      </c>
      <c r="I947" s="13"/>
      <c r="J947" s="13" t="s">
        <v>2502</v>
      </c>
      <c r="K947" s="13"/>
      <c r="L947" s="13"/>
      <c r="M947" s="13"/>
      <c r="N947" s="13"/>
      <c r="O947" s="13" t="s">
        <v>9542</v>
      </c>
      <c r="P947" s="13"/>
      <c r="Q947" s="13"/>
    </row>
    <row r="948" spans="1:17" x14ac:dyDescent="0.25">
      <c r="A948" t="s">
        <v>9516</v>
      </c>
      <c r="B948" s="244" t="str" cm="1">
        <f t="array" ref="B948">IF(ROW() &lt; ROW(INDEX(initialConditions[experiment_ID],ROWS(initialConditions[experiment_ID]))), COUNTIF(INDEX(initialConditions[experiment_ID],1):initialConditions[[#This Row],[experiment_ID]],initialConditions[[#This Row],[experiment_ID]]), "")</f>
        <v/>
      </c>
      <c r="C948" s="126" t="s">
        <v>9543</v>
      </c>
      <c r="D948" s="13" t="s">
        <v>9209</v>
      </c>
      <c r="E948" s="13" t="s">
        <v>2502</v>
      </c>
      <c r="F948" s="13"/>
      <c r="G948" s="13" t="s">
        <v>2502</v>
      </c>
      <c r="H948" s="13" t="s">
        <v>9533</v>
      </c>
      <c r="I948" s="13"/>
      <c r="J948" s="13" t="s">
        <v>2502</v>
      </c>
      <c r="K948" s="13"/>
      <c r="L948" s="13"/>
      <c r="M948" s="13"/>
      <c r="N948" s="13"/>
      <c r="O948" s="13" t="s">
        <v>9539</v>
      </c>
      <c r="P948" s="13"/>
      <c r="Q948" s="13"/>
    </row>
    <row r="949" spans="1:17" x14ac:dyDescent="0.25">
      <c r="A949" t="s">
        <v>9516</v>
      </c>
      <c r="B949" s="244" t="str" cm="1">
        <f t="array" ref="B949">IF(ROW() &lt; ROW(INDEX(initialConditions[experiment_ID],ROWS(initialConditions[experiment_ID]))), COUNTIF(INDEX(initialConditions[experiment_ID],1):initialConditions[[#This Row],[experiment_ID]],initialConditions[[#This Row],[experiment_ID]]), "")</f>
        <v/>
      </c>
      <c r="C949" s="126" t="s">
        <v>9544</v>
      </c>
      <c r="D949" s="13" t="s">
        <v>9210</v>
      </c>
      <c r="E949" s="13" t="s">
        <v>2502</v>
      </c>
      <c r="F949" s="13"/>
      <c r="G949" s="13" t="s">
        <v>2502</v>
      </c>
      <c r="H949" s="13" t="s">
        <v>9533</v>
      </c>
      <c r="I949" s="13"/>
      <c r="J949" s="13" t="s">
        <v>2502</v>
      </c>
      <c r="K949" s="13"/>
      <c r="L949" s="13"/>
      <c r="M949" s="13"/>
      <c r="N949" s="13"/>
      <c r="O949" s="13" t="s">
        <v>9539</v>
      </c>
      <c r="P949" s="13"/>
      <c r="Q949" s="13"/>
    </row>
    <row r="950" spans="1:17" x14ac:dyDescent="0.25">
      <c r="A950" t="s">
        <v>9516</v>
      </c>
      <c r="B950" s="244" t="str" cm="1">
        <f t="array" ref="B950">IF(ROW() &lt; ROW(INDEX(initialConditions[experiment_ID],ROWS(initialConditions[experiment_ID]))), COUNTIF(INDEX(initialConditions[experiment_ID],1):initialConditions[[#This Row],[experiment_ID]],initialConditions[[#This Row],[experiment_ID]]), "")</f>
        <v/>
      </c>
      <c r="C950" s="126" t="s">
        <v>9545</v>
      </c>
      <c r="D950" s="13" t="s">
        <v>9211</v>
      </c>
      <c r="E950" s="13" t="s">
        <v>2502</v>
      </c>
      <c r="F950" s="13"/>
      <c r="G950" s="13" t="s">
        <v>2502</v>
      </c>
      <c r="H950" s="13" t="s">
        <v>9533</v>
      </c>
      <c r="I950" s="13"/>
      <c r="J950" s="13" t="s">
        <v>2502</v>
      </c>
      <c r="K950" s="13"/>
      <c r="L950" s="13"/>
      <c r="M950" s="13"/>
      <c r="N950" s="13"/>
      <c r="O950" s="13" t="s">
        <v>9539</v>
      </c>
      <c r="P950" s="13"/>
      <c r="Q950" s="13"/>
    </row>
    <row r="951" spans="1:17" x14ac:dyDescent="0.25">
      <c r="A951" t="s">
        <v>9516</v>
      </c>
      <c r="B951" s="244" t="str" cm="1">
        <f t="array" ref="B951">IF(ROW() &lt; ROW(INDEX(initialConditions[experiment_ID],ROWS(initialConditions[experiment_ID]))), COUNTIF(INDEX(initialConditions[experiment_ID],1):initialConditions[[#This Row],[experiment_ID]],initialConditions[[#This Row],[experiment_ID]]), "")</f>
        <v/>
      </c>
      <c r="C951" s="126" t="s">
        <v>9546</v>
      </c>
      <c r="D951" s="13" t="s">
        <v>9209</v>
      </c>
      <c r="E951" s="13" t="s">
        <v>2502</v>
      </c>
      <c r="F951" s="13"/>
      <c r="G951" s="13" t="s">
        <v>2502</v>
      </c>
      <c r="H951" s="13" t="s">
        <v>9534</v>
      </c>
      <c r="I951" s="13"/>
      <c r="J951" s="13" t="s">
        <v>2502</v>
      </c>
      <c r="K951" s="13"/>
      <c r="L951" s="13"/>
      <c r="M951" s="13"/>
      <c r="N951" s="13"/>
      <c r="O951" s="13" t="s">
        <v>9534</v>
      </c>
      <c r="P951" s="13"/>
      <c r="Q951" s="13"/>
    </row>
    <row r="952" spans="1:17" x14ac:dyDescent="0.25">
      <c r="A952" t="s">
        <v>9516</v>
      </c>
      <c r="B952" s="244" t="str" cm="1">
        <f t="array" ref="B952">IF(ROW() &lt; ROW(INDEX(initialConditions[experiment_ID],ROWS(initialConditions[experiment_ID]))), COUNTIF(INDEX(initialConditions[experiment_ID],1):initialConditions[[#This Row],[experiment_ID]],initialConditions[[#This Row],[experiment_ID]]), "")</f>
        <v/>
      </c>
      <c r="C952" s="126" t="s">
        <v>9547</v>
      </c>
      <c r="D952" s="13" t="s">
        <v>9210</v>
      </c>
      <c r="E952" s="13" t="s">
        <v>2502</v>
      </c>
      <c r="F952" s="13"/>
      <c r="G952" s="13" t="s">
        <v>2502</v>
      </c>
      <c r="H952" s="13" t="s">
        <v>9534</v>
      </c>
      <c r="I952" s="13"/>
      <c r="J952" s="13" t="s">
        <v>2502</v>
      </c>
      <c r="K952" s="13"/>
      <c r="L952" s="13"/>
      <c r="M952" s="13"/>
      <c r="N952" s="13"/>
      <c r="O952" s="13" t="s">
        <v>9534</v>
      </c>
      <c r="P952" s="13"/>
      <c r="Q952" s="13"/>
    </row>
    <row r="953" spans="1:17" x14ac:dyDescent="0.25">
      <c r="A953" t="s">
        <v>9516</v>
      </c>
      <c r="B953" s="244" t="str" cm="1">
        <f t="array" ref="B953">IF(ROW() &lt; ROW(INDEX(initialConditions[experiment_ID],ROWS(initialConditions[experiment_ID]))), COUNTIF(INDEX(initialConditions[experiment_ID],1):initialConditions[[#This Row],[experiment_ID]],initialConditions[[#This Row],[experiment_ID]]), "")</f>
        <v/>
      </c>
      <c r="C953" s="126" t="s">
        <v>9548</v>
      </c>
      <c r="D953" s="13" t="s">
        <v>9211</v>
      </c>
      <c r="E953" s="13" t="s">
        <v>2502</v>
      </c>
      <c r="F953" s="13"/>
      <c r="G953" s="13" t="s">
        <v>2502</v>
      </c>
      <c r="H953" s="13" t="s">
        <v>9534</v>
      </c>
      <c r="I953" s="13"/>
      <c r="J953" s="13" t="s">
        <v>2502</v>
      </c>
      <c r="K953" s="13"/>
      <c r="L953" s="13"/>
      <c r="M953" s="13"/>
      <c r="N953" s="13"/>
      <c r="O953" s="13" t="s">
        <v>9534</v>
      </c>
      <c r="P953" s="13"/>
      <c r="Q953" s="13"/>
    </row>
    <row r="954" spans="1:17" x14ac:dyDescent="0.25">
      <c r="A954" t="s">
        <v>9516</v>
      </c>
      <c r="B954" s="244" t="str" cm="1">
        <f t="array" ref="B954">IF(ROW() &lt; ROW(INDEX(initialConditions[experiment_ID],ROWS(initialConditions[experiment_ID]))), COUNTIF(INDEX(initialConditions[experiment_ID],1):initialConditions[[#This Row],[experiment_ID]],initialConditions[[#This Row],[experiment_ID]]), "")</f>
        <v/>
      </c>
      <c r="C954" s="126" t="s">
        <v>9549</v>
      </c>
      <c r="D954" s="13" t="s">
        <v>9209</v>
      </c>
      <c r="E954" s="13" t="s">
        <v>2502</v>
      </c>
      <c r="F954" s="13"/>
      <c r="G954" s="13" t="s">
        <v>2502</v>
      </c>
      <c r="H954" s="13" t="s">
        <v>9535</v>
      </c>
      <c r="I954" s="13"/>
      <c r="J954" s="13" t="s">
        <v>2502</v>
      </c>
      <c r="K954" s="13"/>
      <c r="L954" s="13"/>
      <c r="M954" s="13"/>
      <c r="N954" s="13"/>
      <c r="O954" s="13" t="s">
        <v>9540</v>
      </c>
      <c r="P954" s="13"/>
      <c r="Q954" s="13"/>
    </row>
    <row r="955" spans="1:17" x14ac:dyDescent="0.25">
      <c r="A955" t="s">
        <v>9516</v>
      </c>
      <c r="B955" s="244" t="str" cm="1">
        <f t="array" ref="B955">IF(ROW() &lt; ROW(INDEX(initialConditions[experiment_ID],ROWS(initialConditions[experiment_ID]))), COUNTIF(INDEX(initialConditions[experiment_ID],1):initialConditions[[#This Row],[experiment_ID]],initialConditions[[#This Row],[experiment_ID]]), "")</f>
        <v/>
      </c>
      <c r="C955" s="126" t="s">
        <v>9550</v>
      </c>
      <c r="D955" s="13" t="s">
        <v>9210</v>
      </c>
      <c r="E955" s="13" t="s">
        <v>2502</v>
      </c>
      <c r="F955" s="13"/>
      <c r="G955" s="13" t="s">
        <v>2502</v>
      </c>
      <c r="H955" s="13" t="s">
        <v>9535</v>
      </c>
      <c r="I955" s="13"/>
      <c r="J955" s="13" t="s">
        <v>2502</v>
      </c>
      <c r="K955" s="13"/>
      <c r="L955" s="13"/>
      <c r="M955" s="13"/>
      <c r="N955" s="13"/>
      <c r="O955" s="13" t="s">
        <v>9540</v>
      </c>
      <c r="P955" s="13"/>
      <c r="Q955" s="13"/>
    </row>
    <row r="956" spans="1:17" x14ac:dyDescent="0.25">
      <c r="A956" t="s">
        <v>9516</v>
      </c>
      <c r="B956" s="244" t="str" cm="1">
        <f t="array" ref="B956">IF(ROW() &lt; ROW(INDEX(initialConditions[experiment_ID],ROWS(initialConditions[experiment_ID]))), COUNTIF(INDEX(initialConditions[experiment_ID],1):initialConditions[[#This Row],[experiment_ID]],initialConditions[[#This Row],[experiment_ID]]), "")</f>
        <v/>
      </c>
      <c r="C956" s="126" t="s">
        <v>9551</v>
      </c>
      <c r="D956" s="13" t="s">
        <v>9211</v>
      </c>
      <c r="E956" s="13" t="s">
        <v>2502</v>
      </c>
      <c r="F956" s="13"/>
      <c r="G956" s="13" t="s">
        <v>2502</v>
      </c>
      <c r="H956" s="13" t="s">
        <v>9535</v>
      </c>
      <c r="I956" s="13"/>
      <c r="J956" s="13" t="s">
        <v>2502</v>
      </c>
      <c r="K956" s="13"/>
      <c r="L956" s="13"/>
      <c r="M956" s="13"/>
      <c r="N956" s="13"/>
      <c r="O956" s="13" t="s">
        <v>9540</v>
      </c>
      <c r="P956" s="13"/>
      <c r="Q956" s="13"/>
    </row>
    <row r="957" spans="1:17" x14ac:dyDescent="0.25">
      <c r="A957" t="s">
        <v>9516</v>
      </c>
      <c r="B957" s="244" t="str" cm="1">
        <f t="array" ref="B957">IF(ROW() &lt; ROW(INDEX(initialConditions[experiment_ID],ROWS(initialConditions[experiment_ID]))), COUNTIF(INDEX(initialConditions[experiment_ID],1):initialConditions[[#This Row],[experiment_ID]],initialConditions[[#This Row],[experiment_ID]]), "")</f>
        <v/>
      </c>
      <c r="C957" s="126" t="s">
        <v>9552</v>
      </c>
      <c r="D957" s="13" t="s">
        <v>9209</v>
      </c>
      <c r="E957" s="13" t="s">
        <v>8619</v>
      </c>
      <c r="F957" s="13"/>
      <c r="G957" s="13" t="s">
        <v>2502</v>
      </c>
      <c r="H957" s="13" t="s">
        <v>9536</v>
      </c>
      <c r="I957" s="13"/>
      <c r="J957" s="13" t="s">
        <v>2502</v>
      </c>
      <c r="K957" s="13"/>
      <c r="L957" s="13"/>
      <c r="M957" s="13"/>
      <c r="N957" s="13"/>
      <c r="O957" s="13" t="s">
        <v>9541</v>
      </c>
      <c r="P957" s="13"/>
      <c r="Q957" s="13"/>
    </row>
    <row r="958" spans="1:17" x14ac:dyDescent="0.25">
      <c r="A958" t="s">
        <v>9516</v>
      </c>
      <c r="B958" s="244" t="str" cm="1">
        <f t="array" ref="B958">IF(ROW() &lt; ROW(INDEX(initialConditions[experiment_ID],ROWS(initialConditions[experiment_ID]))), COUNTIF(INDEX(initialConditions[experiment_ID],1):initialConditions[[#This Row],[experiment_ID]],initialConditions[[#This Row],[experiment_ID]]), "")</f>
        <v/>
      </c>
      <c r="C958" s="126" t="s">
        <v>9553</v>
      </c>
      <c r="D958" s="13" t="s">
        <v>9210</v>
      </c>
      <c r="E958" s="13" t="s">
        <v>8619</v>
      </c>
      <c r="F958" s="13"/>
      <c r="G958" s="13" t="s">
        <v>2502</v>
      </c>
      <c r="H958" s="13" t="s">
        <v>9536</v>
      </c>
      <c r="I958" s="13"/>
      <c r="J958" s="13" t="s">
        <v>2502</v>
      </c>
      <c r="K958" s="13"/>
      <c r="L958" s="13"/>
      <c r="M958" s="13"/>
      <c r="N958" s="13"/>
      <c r="O958" s="13" t="s">
        <v>9541</v>
      </c>
      <c r="P958" s="13"/>
      <c r="Q958" s="13"/>
    </row>
    <row r="959" spans="1:17" x14ac:dyDescent="0.25">
      <c r="A959" t="s">
        <v>9516</v>
      </c>
      <c r="B959" s="244" t="str" cm="1">
        <f t="array" ref="B959">IF(ROW() &lt; ROW(INDEX(initialConditions[experiment_ID],ROWS(initialConditions[experiment_ID]))), COUNTIF(INDEX(initialConditions[experiment_ID],1):initialConditions[[#This Row],[experiment_ID]],initialConditions[[#This Row],[experiment_ID]]), "")</f>
        <v/>
      </c>
      <c r="C959" s="126" t="s">
        <v>9554</v>
      </c>
      <c r="D959" s="13" t="s">
        <v>9211</v>
      </c>
      <c r="E959" s="13" t="s">
        <v>8619</v>
      </c>
      <c r="F959" s="13"/>
      <c r="G959" s="13" t="s">
        <v>2502</v>
      </c>
      <c r="H959" s="13" t="s">
        <v>9536</v>
      </c>
      <c r="I959" s="13"/>
      <c r="J959" s="13" t="s">
        <v>2502</v>
      </c>
      <c r="K959" s="13"/>
      <c r="L959" s="13"/>
      <c r="M959" s="13"/>
      <c r="N959" s="13"/>
      <c r="O959" s="13" t="s">
        <v>9541</v>
      </c>
      <c r="P959" s="13"/>
      <c r="Q959" s="13"/>
    </row>
    <row r="960" spans="1:17" x14ac:dyDescent="0.25">
      <c r="A960" t="s">
        <v>9516</v>
      </c>
      <c r="B960" s="244" t="str" cm="1">
        <f t="array" ref="B960">IF(ROW() &lt; ROW(INDEX(initialConditions[experiment_ID],ROWS(initialConditions[experiment_ID]))), COUNTIF(INDEX(initialConditions[experiment_ID],1):initialConditions[[#This Row],[experiment_ID]],initialConditions[[#This Row],[experiment_ID]]), "")</f>
        <v/>
      </c>
      <c r="C960" s="126" t="s">
        <v>9555</v>
      </c>
      <c r="D960" s="13" t="s">
        <v>9209</v>
      </c>
      <c r="E960" s="13" t="s">
        <v>8619</v>
      </c>
      <c r="F960" s="13"/>
      <c r="G960" s="13" t="s">
        <v>2502</v>
      </c>
      <c r="H960" s="13" t="s">
        <v>9537</v>
      </c>
      <c r="I960" s="13"/>
      <c r="J960" s="13" t="s">
        <v>2502</v>
      </c>
      <c r="K960" s="13"/>
      <c r="L960" s="13"/>
      <c r="M960" s="13"/>
      <c r="N960" s="13"/>
      <c r="O960" s="13" t="s">
        <v>9537</v>
      </c>
      <c r="P960" s="13"/>
      <c r="Q960" s="13"/>
    </row>
    <row r="961" spans="1:17" x14ac:dyDescent="0.25">
      <c r="A961" t="s">
        <v>9516</v>
      </c>
      <c r="B961" s="244" t="str" cm="1">
        <f t="array" ref="B961">IF(ROW() &lt; ROW(INDEX(initialConditions[experiment_ID],ROWS(initialConditions[experiment_ID]))), COUNTIF(INDEX(initialConditions[experiment_ID],1):initialConditions[[#This Row],[experiment_ID]],initialConditions[[#This Row],[experiment_ID]]), "")</f>
        <v/>
      </c>
      <c r="C961" s="126" t="s">
        <v>9556</v>
      </c>
      <c r="D961" s="13" t="s">
        <v>9210</v>
      </c>
      <c r="E961" s="13" t="s">
        <v>8619</v>
      </c>
      <c r="F961" s="13"/>
      <c r="G961" s="13" t="s">
        <v>2502</v>
      </c>
      <c r="H961" s="13" t="s">
        <v>9537</v>
      </c>
      <c r="I961" s="13"/>
      <c r="J961" s="13" t="s">
        <v>2502</v>
      </c>
      <c r="K961" s="13"/>
      <c r="L961" s="13"/>
      <c r="M961" s="13"/>
      <c r="N961" s="13"/>
      <c r="O961" s="13" t="s">
        <v>9537</v>
      </c>
      <c r="P961" s="13"/>
      <c r="Q961" s="13"/>
    </row>
    <row r="962" spans="1:17" x14ac:dyDescent="0.25">
      <c r="A962" t="s">
        <v>9516</v>
      </c>
      <c r="B962" s="244" t="str" cm="1">
        <f t="array" ref="B962">IF(ROW() &lt; ROW(INDEX(initialConditions[experiment_ID],ROWS(initialConditions[experiment_ID]))), COUNTIF(INDEX(initialConditions[experiment_ID],1):initialConditions[[#This Row],[experiment_ID]],initialConditions[[#This Row],[experiment_ID]]), "")</f>
        <v/>
      </c>
      <c r="C962" s="126" t="s">
        <v>9557</v>
      </c>
      <c r="D962" s="13" t="s">
        <v>9211</v>
      </c>
      <c r="E962" s="13" t="s">
        <v>8619</v>
      </c>
      <c r="F962" s="13"/>
      <c r="G962" s="13" t="s">
        <v>2502</v>
      </c>
      <c r="H962" s="13" t="s">
        <v>9537</v>
      </c>
      <c r="I962" s="13"/>
      <c r="J962" s="13" t="s">
        <v>2502</v>
      </c>
      <c r="K962" s="13"/>
      <c r="L962" s="13"/>
      <c r="M962" s="13"/>
      <c r="N962" s="13"/>
      <c r="O962" s="13" t="s">
        <v>9537</v>
      </c>
      <c r="P962" s="13"/>
      <c r="Q962" s="13"/>
    </row>
    <row r="963" spans="1:17" x14ac:dyDescent="0.25">
      <c r="A963" t="s">
        <v>9516</v>
      </c>
      <c r="B963" s="244" t="str" cm="1">
        <f t="array" ref="B963">IF(ROW() &lt; ROW(INDEX(initialConditions[experiment_ID],ROWS(initialConditions[experiment_ID]))), COUNTIF(INDEX(initialConditions[experiment_ID],1):initialConditions[[#This Row],[experiment_ID]],initialConditions[[#This Row],[experiment_ID]]), "")</f>
        <v/>
      </c>
      <c r="C963" s="126" t="s">
        <v>9558</v>
      </c>
      <c r="D963" s="13" t="s">
        <v>9209</v>
      </c>
      <c r="E963" s="13" t="s">
        <v>8619</v>
      </c>
      <c r="F963" s="13"/>
      <c r="G963" s="13" t="s">
        <v>2502</v>
      </c>
      <c r="H963" s="13" t="s">
        <v>9538</v>
      </c>
      <c r="I963" s="13"/>
      <c r="J963" s="13" t="s">
        <v>2502</v>
      </c>
      <c r="K963" s="13"/>
      <c r="L963" s="13"/>
      <c r="M963" s="13"/>
      <c r="N963" s="13"/>
      <c r="O963" s="13" t="s">
        <v>9542</v>
      </c>
      <c r="P963" s="13"/>
      <c r="Q963" s="13"/>
    </row>
    <row r="964" spans="1:17" x14ac:dyDescent="0.25">
      <c r="A964" t="s">
        <v>9516</v>
      </c>
      <c r="B964" s="244" t="str" cm="1">
        <f t="array" ref="B964">IF(ROW() &lt; ROW(INDEX(initialConditions[experiment_ID],ROWS(initialConditions[experiment_ID]))), COUNTIF(INDEX(initialConditions[experiment_ID],1):initialConditions[[#This Row],[experiment_ID]],initialConditions[[#This Row],[experiment_ID]]), "")</f>
        <v/>
      </c>
      <c r="C964" s="126" t="s">
        <v>9559</v>
      </c>
      <c r="D964" s="13" t="s">
        <v>9210</v>
      </c>
      <c r="E964" s="13" t="s">
        <v>8619</v>
      </c>
      <c r="F964" s="13"/>
      <c r="G964" s="13" t="s">
        <v>2502</v>
      </c>
      <c r="H964" s="13" t="s">
        <v>9538</v>
      </c>
      <c r="I964" s="13"/>
      <c r="J964" s="13" t="s">
        <v>2502</v>
      </c>
      <c r="K964" s="13"/>
      <c r="L964" s="13"/>
      <c r="M964" s="13"/>
      <c r="N964" s="13"/>
      <c r="O964" s="13" t="s">
        <v>9542</v>
      </c>
      <c r="P964" s="13"/>
      <c r="Q964" s="13"/>
    </row>
    <row r="965" spans="1:17" x14ac:dyDescent="0.25">
      <c r="A965" t="s">
        <v>9516</v>
      </c>
      <c r="B965" s="244" t="str" cm="1">
        <f t="array" ref="B965">IF(ROW() &lt; ROW(INDEX(initialConditions[experiment_ID],ROWS(initialConditions[experiment_ID]))), COUNTIF(INDEX(initialConditions[experiment_ID],1):initialConditions[[#This Row],[experiment_ID]],initialConditions[[#This Row],[experiment_ID]]), "")</f>
        <v/>
      </c>
      <c r="C965" s="126" t="s">
        <v>9560</v>
      </c>
      <c r="D965" s="13" t="s">
        <v>9211</v>
      </c>
      <c r="E965" s="13" t="s">
        <v>8619</v>
      </c>
      <c r="F965" s="13"/>
      <c r="G965" s="13" t="s">
        <v>2502</v>
      </c>
      <c r="H965" s="13" t="s">
        <v>9538</v>
      </c>
      <c r="I965" s="13"/>
      <c r="J965" s="13" t="s">
        <v>2502</v>
      </c>
      <c r="K965" s="13"/>
      <c r="L965" s="13"/>
      <c r="M965" s="13"/>
      <c r="N965" s="13"/>
      <c r="O965" s="13" t="s">
        <v>9542</v>
      </c>
      <c r="P965" s="13"/>
      <c r="Q965" s="13"/>
    </row>
    <row r="966" spans="1:17" x14ac:dyDescent="0.25">
      <c r="A966" t="s">
        <v>9517</v>
      </c>
      <c r="B966" s="244" t="str" cm="1">
        <f t="array" ref="B966">IF(ROW() &lt; ROW(INDEX(initialConditions[experiment_ID],ROWS(initialConditions[experiment_ID]))), COUNTIF(INDEX(initialConditions[experiment_ID],1):initialConditions[[#This Row],[experiment_ID]],initialConditions[[#This Row],[experiment_ID]]), "")</f>
        <v/>
      </c>
      <c r="C966" s="126" t="s">
        <v>9543</v>
      </c>
      <c r="D966" s="13" t="s">
        <v>9209</v>
      </c>
      <c r="E966" s="13" t="s">
        <v>2502</v>
      </c>
      <c r="F966" s="13"/>
      <c r="G966" s="13" t="s">
        <v>2502</v>
      </c>
      <c r="H966" s="13" t="s">
        <v>9533</v>
      </c>
      <c r="I966" s="13"/>
      <c r="J966" s="13" t="s">
        <v>2502</v>
      </c>
      <c r="K966" s="13"/>
      <c r="L966" s="13"/>
      <c r="M966" s="13"/>
      <c r="N966" s="13"/>
      <c r="O966" s="13" t="s">
        <v>9539</v>
      </c>
      <c r="P966" s="13"/>
      <c r="Q966" s="13"/>
    </row>
    <row r="967" spans="1:17" x14ac:dyDescent="0.25">
      <c r="A967" t="s">
        <v>9517</v>
      </c>
      <c r="B967" s="244" t="str" cm="1">
        <f t="array" ref="B967">IF(ROW() &lt; ROW(INDEX(initialConditions[experiment_ID],ROWS(initialConditions[experiment_ID]))), COUNTIF(INDEX(initialConditions[experiment_ID],1):initialConditions[[#This Row],[experiment_ID]],initialConditions[[#This Row],[experiment_ID]]), "")</f>
        <v/>
      </c>
      <c r="C967" s="126" t="s">
        <v>9544</v>
      </c>
      <c r="D967" s="13" t="s">
        <v>9210</v>
      </c>
      <c r="E967" s="13" t="s">
        <v>2502</v>
      </c>
      <c r="F967" s="13"/>
      <c r="G967" s="13" t="s">
        <v>2502</v>
      </c>
      <c r="H967" s="13" t="s">
        <v>9533</v>
      </c>
      <c r="I967" s="13"/>
      <c r="J967" s="13" t="s">
        <v>2502</v>
      </c>
      <c r="K967" s="13"/>
      <c r="L967" s="13"/>
      <c r="M967" s="13"/>
      <c r="N967" s="13"/>
      <c r="O967" s="13" t="s">
        <v>9539</v>
      </c>
      <c r="P967" s="13"/>
      <c r="Q967" s="13"/>
    </row>
    <row r="968" spans="1:17" x14ac:dyDescent="0.25">
      <c r="A968" t="s">
        <v>9517</v>
      </c>
      <c r="B968" s="244" t="str" cm="1">
        <f t="array" ref="B968">IF(ROW() &lt; ROW(INDEX(initialConditions[experiment_ID],ROWS(initialConditions[experiment_ID]))), COUNTIF(INDEX(initialConditions[experiment_ID],1):initialConditions[[#This Row],[experiment_ID]],initialConditions[[#This Row],[experiment_ID]]), "")</f>
        <v/>
      </c>
      <c r="C968" s="126" t="s">
        <v>9545</v>
      </c>
      <c r="D968" s="13" t="s">
        <v>9211</v>
      </c>
      <c r="E968" s="13" t="s">
        <v>2502</v>
      </c>
      <c r="F968" s="13"/>
      <c r="G968" s="13" t="s">
        <v>2502</v>
      </c>
      <c r="H968" s="13" t="s">
        <v>9533</v>
      </c>
      <c r="I968" s="13"/>
      <c r="J968" s="13" t="s">
        <v>2502</v>
      </c>
      <c r="K968" s="13"/>
      <c r="L968" s="13"/>
      <c r="M968" s="13"/>
      <c r="N968" s="13"/>
      <c r="O968" s="13" t="s">
        <v>9539</v>
      </c>
      <c r="P968" s="13"/>
      <c r="Q968" s="13"/>
    </row>
    <row r="969" spans="1:17" x14ac:dyDescent="0.25">
      <c r="A969" t="s">
        <v>9517</v>
      </c>
      <c r="B969" s="244" t="str" cm="1">
        <f t="array" ref="B969">IF(ROW() &lt; ROW(INDEX(initialConditions[experiment_ID],ROWS(initialConditions[experiment_ID]))), COUNTIF(INDEX(initialConditions[experiment_ID],1):initialConditions[[#This Row],[experiment_ID]],initialConditions[[#This Row],[experiment_ID]]), "")</f>
        <v/>
      </c>
      <c r="C969" s="126" t="s">
        <v>9546</v>
      </c>
      <c r="D969" s="13" t="s">
        <v>9209</v>
      </c>
      <c r="E969" s="13" t="s">
        <v>2502</v>
      </c>
      <c r="F969" s="13"/>
      <c r="G969" s="13" t="s">
        <v>2502</v>
      </c>
      <c r="H969" s="13" t="s">
        <v>9534</v>
      </c>
      <c r="I969" s="13"/>
      <c r="J969" s="13" t="s">
        <v>2502</v>
      </c>
      <c r="K969" s="13"/>
      <c r="L969" s="13"/>
      <c r="M969" s="13"/>
      <c r="N969" s="13"/>
      <c r="O969" s="13" t="s">
        <v>9534</v>
      </c>
      <c r="P969" s="13"/>
      <c r="Q969" s="13"/>
    </row>
    <row r="970" spans="1:17" x14ac:dyDescent="0.25">
      <c r="A970" t="s">
        <v>9517</v>
      </c>
      <c r="B970" s="244" t="str" cm="1">
        <f t="array" ref="B970">IF(ROW() &lt; ROW(INDEX(initialConditions[experiment_ID],ROWS(initialConditions[experiment_ID]))), COUNTIF(INDEX(initialConditions[experiment_ID],1):initialConditions[[#This Row],[experiment_ID]],initialConditions[[#This Row],[experiment_ID]]), "")</f>
        <v/>
      </c>
      <c r="C970" s="126" t="s">
        <v>9547</v>
      </c>
      <c r="D970" s="13" t="s">
        <v>9210</v>
      </c>
      <c r="E970" s="13" t="s">
        <v>2502</v>
      </c>
      <c r="F970" s="13"/>
      <c r="G970" s="13" t="s">
        <v>2502</v>
      </c>
      <c r="H970" s="13" t="s">
        <v>9534</v>
      </c>
      <c r="I970" s="13"/>
      <c r="J970" s="13" t="s">
        <v>2502</v>
      </c>
      <c r="K970" s="13"/>
      <c r="L970" s="13"/>
      <c r="M970" s="13"/>
      <c r="N970" s="13"/>
      <c r="O970" s="13" t="s">
        <v>9534</v>
      </c>
      <c r="P970" s="13"/>
      <c r="Q970" s="13"/>
    </row>
    <row r="971" spans="1:17" x14ac:dyDescent="0.25">
      <c r="A971" t="s">
        <v>9517</v>
      </c>
      <c r="B971" s="244" t="str" cm="1">
        <f t="array" ref="B971">IF(ROW() &lt; ROW(INDEX(initialConditions[experiment_ID],ROWS(initialConditions[experiment_ID]))), COUNTIF(INDEX(initialConditions[experiment_ID],1):initialConditions[[#This Row],[experiment_ID]],initialConditions[[#This Row],[experiment_ID]]), "")</f>
        <v/>
      </c>
      <c r="C971" s="126" t="s">
        <v>9548</v>
      </c>
      <c r="D971" s="13" t="s">
        <v>9211</v>
      </c>
      <c r="E971" s="13" t="s">
        <v>2502</v>
      </c>
      <c r="F971" s="13"/>
      <c r="G971" s="13" t="s">
        <v>2502</v>
      </c>
      <c r="H971" s="13" t="s">
        <v>9534</v>
      </c>
      <c r="I971" s="13"/>
      <c r="J971" s="13" t="s">
        <v>2502</v>
      </c>
      <c r="K971" s="13"/>
      <c r="L971" s="13"/>
      <c r="M971" s="13"/>
      <c r="N971" s="13"/>
      <c r="O971" s="13" t="s">
        <v>9534</v>
      </c>
      <c r="P971" s="13"/>
      <c r="Q971" s="13"/>
    </row>
    <row r="972" spans="1:17" x14ac:dyDescent="0.25">
      <c r="A972" t="s">
        <v>9517</v>
      </c>
      <c r="B972" s="244" t="str" cm="1">
        <f t="array" ref="B972">IF(ROW() &lt; ROW(INDEX(initialConditions[experiment_ID],ROWS(initialConditions[experiment_ID]))), COUNTIF(INDEX(initialConditions[experiment_ID],1):initialConditions[[#This Row],[experiment_ID]],initialConditions[[#This Row],[experiment_ID]]), "")</f>
        <v/>
      </c>
      <c r="C972" s="126" t="s">
        <v>9549</v>
      </c>
      <c r="D972" s="13" t="s">
        <v>9209</v>
      </c>
      <c r="E972" s="13" t="s">
        <v>2502</v>
      </c>
      <c r="F972" s="13"/>
      <c r="G972" s="13" t="s">
        <v>2502</v>
      </c>
      <c r="H972" s="13" t="s">
        <v>9535</v>
      </c>
      <c r="I972" s="13"/>
      <c r="J972" s="13" t="s">
        <v>2502</v>
      </c>
      <c r="K972" s="13"/>
      <c r="L972" s="13"/>
      <c r="M972" s="13"/>
      <c r="N972" s="13"/>
      <c r="O972" s="13" t="s">
        <v>9540</v>
      </c>
      <c r="P972" s="13"/>
      <c r="Q972" s="13"/>
    </row>
    <row r="973" spans="1:17" x14ac:dyDescent="0.25">
      <c r="A973" t="s">
        <v>9517</v>
      </c>
      <c r="B973" s="244" t="str" cm="1">
        <f t="array" ref="B973">IF(ROW() &lt; ROW(INDEX(initialConditions[experiment_ID],ROWS(initialConditions[experiment_ID]))), COUNTIF(INDEX(initialConditions[experiment_ID],1):initialConditions[[#This Row],[experiment_ID]],initialConditions[[#This Row],[experiment_ID]]), "")</f>
        <v/>
      </c>
      <c r="C973" s="126" t="s">
        <v>9550</v>
      </c>
      <c r="D973" s="13" t="s">
        <v>9210</v>
      </c>
      <c r="E973" s="13" t="s">
        <v>2502</v>
      </c>
      <c r="F973" s="13"/>
      <c r="G973" s="13" t="s">
        <v>2502</v>
      </c>
      <c r="H973" s="13" t="s">
        <v>9535</v>
      </c>
      <c r="I973" s="13"/>
      <c r="J973" s="13" t="s">
        <v>2502</v>
      </c>
      <c r="K973" s="13"/>
      <c r="L973" s="13"/>
      <c r="M973" s="13"/>
      <c r="N973" s="13"/>
      <c r="O973" s="13" t="s">
        <v>9540</v>
      </c>
      <c r="P973" s="13"/>
      <c r="Q973" s="13"/>
    </row>
    <row r="974" spans="1:17" x14ac:dyDescent="0.25">
      <c r="A974" t="s">
        <v>9517</v>
      </c>
      <c r="B974" s="244" t="str" cm="1">
        <f t="array" ref="B974">IF(ROW() &lt; ROW(INDEX(initialConditions[experiment_ID],ROWS(initialConditions[experiment_ID]))), COUNTIF(INDEX(initialConditions[experiment_ID],1):initialConditions[[#This Row],[experiment_ID]],initialConditions[[#This Row],[experiment_ID]]), "")</f>
        <v/>
      </c>
      <c r="C974" s="126" t="s">
        <v>9551</v>
      </c>
      <c r="D974" s="13" t="s">
        <v>9211</v>
      </c>
      <c r="E974" s="13" t="s">
        <v>2502</v>
      </c>
      <c r="F974" s="13"/>
      <c r="G974" s="13" t="s">
        <v>2502</v>
      </c>
      <c r="H974" s="13" t="s">
        <v>9535</v>
      </c>
      <c r="I974" s="13"/>
      <c r="J974" s="13" t="s">
        <v>2502</v>
      </c>
      <c r="K974" s="13"/>
      <c r="L974" s="13"/>
      <c r="M974" s="13"/>
      <c r="N974" s="13"/>
      <c r="O974" s="13" t="s">
        <v>9540</v>
      </c>
      <c r="P974" s="13"/>
      <c r="Q974" s="13"/>
    </row>
    <row r="975" spans="1:17" x14ac:dyDescent="0.25">
      <c r="A975" t="s">
        <v>9517</v>
      </c>
      <c r="B975" s="244" t="str" cm="1">
        <f t="array" ref="B975">IF(ROW() &lt; ROW(INDEX(initialConditions[experiment_ID],ROWS(initialConditions[experiment_ID]))), COUNTIF(INDEX(initialConditions[experiment_ID],1):initialConditions[[#This Row],[experiment_ID]],initialConditions[[#This Row],[experiment_ID]]), "")</f>
        <v/>
      </c>
      <c r="C975" s="126" t="s">
        <v>9552</v>
      </c>
      <c r="D975" s="13" t="s">
        <v>9209</v>
      </c>
      <c r="E975" s="13" t="s">
        <v>8619</v>
      </c>
      <c r="F975" s="13"/>
      <c r="G975" s="13" t="s">
        <v>2502</v>
      </c>
      <c r="H975" s="13" t="s">
        <v>9536</v>
      </c>
      <c r="I975" s="13"/>
      <c r="J975" s="13" t="s">
        <v>2502</v>
      </c>
      <c r="K975" s="13"/>
      <c r="L975" s="13"/>
      <c r="M975" s="13"/>
      <c r="N975" s="13"/>
      <c r="O975" s="13" t="s">
        <v>9541</v>
      </c>
      <c r="P975" s="13"/>
      <c r="Q975" s="13"/>
    </row>
    <row r="976" spans="1:17" x14ac:dyDescent="0.25">
      <c r="A976" t="s">
        <v>9517</v>
      </c>
      <c r="B976" s="244" t="str" cm="1">
        <f t="array" ref="B976">IF(ROW() &lt; ROW(INDEX(initialConditions[experiment_ID],ROWS(initialConditions[experiment_ID]))), COUNTIF(INDEX(initialConditions[experiment_ID],1):initialConditions[[#This Row],[experiment_ID]],initialConditions[[#This Row],[experiment_ID]]), "")</f>
        <v/>
      </c>
      <c r="C976" s="126" t="s">
        <v>9553</v>
      </c>
      <c r="D976" s="13" t="s">
        <v>9210</v>
      </c>
      <c r="E976" s="13" t="s">
        <v>8619</v>
      </c>
      <c r="F976" s="13"/>
      <c r="G976" s="13" t="s">
        <v>2502</v>
      </c>
      <c r="H976" s="13" t="s">
        <v>9536</v>
      </c>
      <c r="I976" s="13"/>
      <c r="J976" s="13" t="s">
        <v>2502</v>
      </c>
      <c r="K976" s="13"/>
      <c r="L976" s="13"/>
      <c r="M976" s="13"/>
      <c r="N976" s="13"/>
      <c r="O976" s="13" t="s">
        <v>9541</v>
      </c>
      <c r="P976" s="13"/>
      <c r="Q976" s="13"/>
    </row>
    <row r="977" spans="1:17" x14ac:dyDescent="0.25">
      <c r="A977" t="s">
        <v>9517</v>
      </c>
      <c r="B977" s="244" t="str" cm="1">
        <f t="array" ref="B977">IF(ROW() &lt; ROW(INDEX(initialConditions[experiment_ID],ROWS(initialConditions[experiment_ID]))), COUNTIF(INDEX(initialConditions[experiment_ID],1):initialConditions[[#This Row],[experiment_ID]],initialConditions[[#This Row],[experiment_ID]]), "")</f>
        <v/>
      </c>
      <c r="C977" s="126" t="s">
        <v>9554</v>
      </c>
      <c r="D977" s="13" t="s">
        <v>9211</v>
      </c>
      <c r="E977" s="13" t="s">
        <v>8619</v>
      </c>
      <c r="F977" s="13"/>
      <c r="G977" s="13" t="s">
        <v>2502</v>
      </c>
      <c r="H977" s="13" t="s">
        <v>9536</v>
      </c>
      <c r="I977" s="13"/>
      <c r="J977" s="13" t="s">
        <v>2502</v>
      </c>
      <c r="K977" s="13"/>
      <c r="L977" s="13"/>
      <c r="M977" s="13"/>
      <c r="N977" s="13"/>
      <c r="O977" s="13" t="s">
        <v>9541</v>
      </c>
      <c r="P977" s="13"/>
      <c r="Q977" s="13"/>
    </row>
    <row r="978" spans="1:17" x14ac:dyDescent="0.25">
      <c r="A978" t="s">
        <v>9517</v>
      </c>
      <c r="B978" s="244" t="str" cm="1">
        <f t="array" ref="B978">IF(ROW() &lt; ROW(INDEX(initialConditions[experiment_ID],ROWS(initialConditions[experiment_ID]))), COUNTIF(INDEX(initialConditions[experiment_ID],1):initialConditions[[#This Row],[experiment_ID]],initialConditions[[#This Row],[experiment_ID]]), "")</f>
        <v/>
      </c>
      <c r="C978" s="126" t="s">
        <v>9555</v>
      </c>
      <c r="D978" s="13" t="s">
        <v>9209</v>
      </c>
      <c r="E978" s="13" t="s">
        <v>8619</v>
      </c>
      <c r="F978" s="13"/>
      <c r="G978" s="13" t="s">
        <v>2502</v>
      </c>
      <c r="H978" s="13" t="s">
        <v>9537</v>
      </c>
      <c r="I978" s="13"/>
      <c r="J978" s="13" t="s">
        <v>2502</v>
      </c>
      <c r="K978" s="13"/>
      <c r="L978" s="13"/>
      <c r="M978" s="13"/>
      <c r="N978" s="13"/>
      <c r="O978" s="13" t="s">
        <v>9537</v>
      </c>
      <c r="P978" s="13"/>
      <c r="Q978" s="13"/>
    </row>
    <row r="979" spans="1:17" x14ac:dyDescent="0.25">
      <c r="A979" t="s">
        <v>9517</v>
      </c>
      <c r="B979" s="244" t="str" cm="1">
        <f t="array" ref="B979">IF(ROW() &lt; ROW(INDEX(initialConditions[experiment_ID],ROWS(initialConditions[experiment_ID]))), COUNTIF(INDEX(initialConditions[experiment_ID],1):initialConditions[[#This Row],[experiment_ID]],initialConditions[[#This Row],[experiment_ID]]), "")</f>
        <v/>
      </c>
      <c r="C979" s="126" t="s">
        <v>9556</v>
      </c>
      <c r="D979" s="13" t="s">
        <v>9210</v>
      </c>
      <c r="E979" s="13" t="s">
        <v>8619</v>
      </c>
      <c r="F979" s="13"/>
      <c r="G979" s="13" t="s">
        <v>2502</v>
      </c>
      <c r="H979" s="13" t="s">
        <v>9537</v>
      </c>
      <c r="I979" s="13"/>
      <c r="J979" s="13" t="s">
        <v>2502</v>
      </c>
      <c r="K979" s="13"/>
      <c r="L979" s="13"/>
      <c r="M979" s="13"/>
      <c r="N979" s="13"/>
      <c r="O979" s="13" t="s">
        <v>9537</v>
      </c>
      <c r="P979" s="13"/>
      <c r="Q979" s="13"/>
    </row>
    <row r="980" spans="1:17" x14ac:dyDescent="0.25">
      <c r="A980" t="s">
        <v>9517</v>
      </c>
      <c r="B980" s="244" t="str" cm="1">
        <f t="array" ref="B980">IF(ROW() &lt; ROW(INDEX(initialConditions[experiment_ID],ROWS(initialConditions[experiment_ID]))), COUNTIF(INDEX(initialConditions[experiment_ID],1):initialConditions[[#This Row],[experiment_ID]],initialConditions[[#This Row],[experiment_ID]]), "")</f>
        <v/>
      </c>
      <c r="C980" s="126" t="s">
        <v>9557</v>
      </c>
      <c r="D980" s="13" t="s">
        <v>9211</v>
      </c>
      <c r="E980" s="13" t="s">
        <v>8619</v>
      </c>
      <c r="F980" s="13"/>
      <c r="G980" s="13" t="s">
        <v>2502</v>
      </c>
      <c r="H980" s="13" t="s">
        <v>9537</v>
      </c>
      <c r="I980" s="13"/>
      <c r="J980" s="13" t="s">
        <v>2502</v>
      </c>
      <c r="K980" s="13"/>
      <c r="L980" s="13"/>
      <c r="M980" s="13"/>
      <c r="N980" s="13"/>
      <c r="O980" s="13" t="s">
        <v>9537</v>
      </c>
      <c r="P980" s="13"/>
      <c r="Q980" s="13"/>
    </row>
    <row r="981" spans="1:17" x14ac:dyDescent="0.25">
      <c r="A981" t="s">
        <v>9517</v>
      </c>
      <c r="B981" s="244" t="str" cm="1">
        <f t="array" ref="B981">IF(ROW() &lt; ROW(INDEX(initialConditions[experiment_ID],ROWS(initialConditions[experiment_ID]))), COUNTIF(INDEX(initialConditions[experiment_ID],1):initialConditions[[#This Row],[experiment_ID]],initialConditions[[#This Row],[experiment_ID]]), "")</f>
        <v/>
      </c>
      <c r="C981" s="126" t="s">
        <v>9558</v>
      </c>
      <c r="D981" s="13" t="s">
        <v>9209</v>
      </c>
      <c r="E981" s="13" t="s">
        <v>8619</v>
      </c>
      <c r="F981" s="13"/>
      <c r="G981" s="13" t="s">
        <v>2502</v>
      </c>
      <c r="H981" s="13" t="s">
        <v>9538</v>
      </c>
      <c r="I981" s="13"/>
      <c r="J981" s="13" t="s">
        <v>2502</v>
      </c>
      <c r="K981" s="13"/>
      <c r="L981" s="13"/>
      <c r="M981" s="13"/>
      <c r="N981" s="13"/>
      <c r="O981" s="13" t="s">
        <v>9542</v>
      </c>
      <c r="P981" s="13"/>
      <c r="Q981" s="13"/>
    </row>
    <row r="982" spans="1:17" x14ac:dyDescent="0.25">
      <c r="A982" t="s">
        <v>9517</v>
      </c>
      <c r="B982" s="244" t="str" cm="1">
        <f t="array" ref="B982">IF(ROW() &lt; ROW(INDEX(initialConditions[experiment_ID],ROWS(initialConditions[experiment_ID]))), COUNTIF(INDEX(initialConditions[experiment_ID],1):initialConditions[[#This Row],[experiment_ID]],initialConditions[[#This Row],[experiment_ID]]), "")</f>
        <v/>
      </c>
      <c r="C982" s="126" t="s">
        <v>9559</v>
      </c>
      <c r="D982" s="13" t="s">
        <v>9210</v>
      </c>
      <c r="E982" s="13" t="s">
        <v>8619</v>
      </c>
      <c r="F982" s="13"/>
      <c r="G982" s="13" t="s">
        <v>2502</v>
      </c>
      <c r="H982" s="13" t="s">
        <v>9538</v>
      </c>
      <c r="I982" s="13"/>
      <c r="J982" s="13" t="s">
        <v>2502</v>
      </c>
      <c r="K982" s="13"/>
      <c r="L982" s="13"/>
      <c r="M982" s="13"/>
      <c r="N982" s="13"/>
      <c r="O982" s="13" t="s">
        <v>9542</v>
      </c>
      <c r="P982" s="13"/>
      <c r="Q982" s="13"/>
    </row>
    <row r="983" spans="1:17" x14ac:dyDescent="0.25">
      <c r="A983" t="s">
        <v>9517</v>
      </c>
      <c r="B983" s="244" t="str" cm="1">
        <f t="array" ref="B983">IF(ROW() &lt; ROW(INDEX(initialConditions[experiment_ID],ROWS(initialConditions[experiment_ID]))), COUNTIF(INDEX(initialConditions[experiment_ID],1):initialConditions[[#This Row],[experiment_ID]],initialConditions[[#This Row],[experiment_ID]]), "")</f>
        <v/>
      </c>
      <c r="C983" s="126" t="s">
        <v>9560</v>
      </c>
      <c r="D983" s="13" t="s">
        <v>9211</v>
      </c>
      <c r="E983" s="13" t="s">
        <v>8619</v>
      </c>
      <c r="F983" s="13"/>
      <c r="G983" s="13" t="s">
        <v>2502</v>
      </c>
      <c r="H983" s="13" t="s">
        <v>9538</v>
      </c>
      <c r="I983" s="13"/>
      <c r="J983" s="13" t="s">
        <v>2502</v>
      </c>
      <c r="K983" s="13"/>
      <c r="L983" s="13"/>
      <c r="M983" s="13"/>
      <c r="N983" s="13"/>
      <c r="O983" s="13" t="s">
        <v>9542</v>
      </c>
      <c r="P983" s="13"/>
      <c r="Q983" s="13"/>
    </row>
    <row r="984" spans="1:17" x14ac:dyDescent="0.25">
      <c r="A984" t="s">
        <v>9518</v>
      </c>
      <c r="B984" s="244" t="str" cm="1">
        <f t="array" ref="B984">IF(ROW() &lt; ROW(INDEX(initialConditions[experiment_ID],ROWS(initialConditions[experiment_ID]))), COUNTIF(INDEX(initialConditions[experiment_ID],1):initialConditions[[#This Row],[experiment_ID]],initialConditions[[#This Row],[experiment_ID]]), "")</f>
        <v/>
      </c>
      <c r="C984" s="126" t="s">
        <v>9543</v>
      </c>
      <c r="D984" s="13" t="s">
        <v>9209</v>
      </c>
      <c r="E984" s="13" t="s">
        <v>2502</v>
      </c>
      <c r="F984" s="13"/>
      <c r="G984" s="13" t="s">
        <v>2502</v>
      </c>
      <c r="H984" s="13" t="s">
        <v>9533</v>
      </c>
      <c r="I984" s="13"/>
      <c r="J984" s="13" t="s">
        <v>2502</v>
      </c>
      <c r="K984" s="13"/>
      <c r="L984" s="13"/>
      <c r="M984" s="13"/>
      <c r="N984" s="13"/>
      <c r="O984" s="13" t="s">
        <v>9539</v>
      </c>
      <c r="P984" s="13"/>
      <c r="Q984" s="13"/>
    </row>
    <row r="985" spans="1:17" x14ac:dyDescent="0.25">
      <c r="A985" t="s">
        <v>9518</v>
      </c>
      <c r="B985" s="244" t="str" cm="1">
        <f t="array" ref="B985">IF(ROW() &lt; ROW(INDEX(initialConditions[experiment_ID],ROWS(initialConditions[experiment_ID]))), COUNTIF(INDEX(initialConditions[experiment_ID],1):initialConditions[[#This Row],[experiment_ID]],initialConditions[[#This Row],[experiment_ID]]), "")</f>
        <v/>
      </c>
      <c r="C985" s="126" t="s">
        <v>9544</v>
      </c>
      <c r="D985" s="13" t="s">
        <v>9210</v>
      </c>
      <c r="E985" s="13" t="s">
        <v>2502</v>
      </c>
      <c r="F985" s="13"/>
      <c r="G985" s="13" t="s">
        <v>2502</v>
      </c>
      <c r="H985" s="13" t="s">
        <v>9533</v>
      </c>
      <c r="I985" s="13"/>
      <c r="J985" s="13" t="s">
        <v>2502</v>
      </c>
      <c r="K985" s="13"/>
      <c r="L985" s="13"/>
      <c r="M985" s="13"/>
      <c r="N985" s="13"/>
      <c r="O985" s="13" t="s">
        <v>9539</v>
      </c>
      <c r="P985" s="13"/>
      <c r="Q985" s="13"/>
    </row>
    <row r="986" spans="1:17" x14ac:dyDescent="0.25">
      <c r="A986" t="s">
        <v>9518</v>
      </c>
      <c r="B986" s="244" t="str" cm="1">
        <f t="array" ref="B986">IF(ROW() &lt; ROW(INDEX(initialConditions[experiment_ID],ROWS(initialConditions[experiment_ID]))), COUNTIF(INDEX(initialConditions[experiment_ID],1):initialConditions[[#This Row],[experiment_ID]],initialConditions[[#This Row],[experiment_ID]]), "")</f>
        <v/>
      </c>
      <c r="C986" s="126" t="s">
        <v>9545</v>
      </c>
      <c r="D986" s="13" t="s">
        <v>9211</v>
      </c>
      <c r="E986" s="13" t="s">
        <v>2502</v>
      </c>
      <c r="F986" s="13"/>
      <c r="G986" s="13" t="s">
        <v>2502</v>
      </c>
      <c r="H986" s="13" t="s">
        <v>9533</v>
      </c>
      <c r="I986" s="13"/>
      <c r="J986" s="13" t="s">
        <v>2502</v>
      </c>
      <c r="K986" s="13"/>
      <c r="L986" s="13"/>
      <c r="M986" s="13"/>
      <c r="N986" s="13"/>
      <c r="O986" s="13" t="s">
        <v>9539</v>
      </c>
      <c r="P986" s="13"/>
      <c r="Q986" s="13"/>
    </row>
    <row r="987" spans="1:17" x14ac:dyDescent="0.25">
      <c r="A987" t="s">
        <v>9518</v>
      </c>
      <c r="B987" s="244" t="str" cm="1">
        <f t="array" ref="B987">IF(ROW() &lt; ROW(INDEX(initialConditions[experiment_ID],ROWS(initialConditions[experiment_ID]))), COUNTIF(INDEX(initialConditions[experiment_ID],1):initialConditions[[#This Row],[experiment_ID]],initialConditions[[#This Row],[experiment_ID]]), "")</f>
        <v/>
      </c>
      <c r="C987" s="126" t="s">
        <v>9546</v>
      </c>
      <c r="D987" s="13" t="s">
        <v>9209</v>
      </c>
      <c r="E987" s="13" t="s">
        <v>2502</v>
      </c>
      <c r="F987" s="13"/>
      <c r="G987" s="13" t="s">
        <v>2502</v>
      </c>
      <c r="H987" s="13" t="s">
        <v>9534</v>
      </c>
      <c r="I987" s="13"/>
      <c r="J987" s="13" t="s">
        <v>2502</v>
      </c>
      <c r="K987" s="13"/>
      <c r="L987" s="13"/>
      <c r="M987" s="13"/>
      <c r="N987" s="13"/>
      <c r="O987" s="13" t="s">
        <v>9534</v>
      </c>
      <c r="P987" s="13"/>
      <c r="Q987" s="13"/>
    </row>
    <row r="988" spans="1:17" x14ac:dyDescent="0.25">
      <c r="A988" t="s">
        <v>9518</v>
      </c>
      <c r="B988" s="244" t="str" cm="1">
        <f t="array" ref="B988">IF(ROW() &lt; ROW(INDEX(initialConditions[experiment_ID],ROWS(initialConditions[experiment_ID]))), COUNTIF(INDEX(initialConditions[experiment_ID],1):initialConditions[[#This Row],[experiment_ID]],initialConditions[[#This Row],[experiment_ID]]), "")</f>
        <v/>
      </c>
      <c r="C988" s="126" t="s">
        <v>9547</v>
      </c>
      <c r="D988" s="13" t="s">
        <v>9210</v>
      </c>
      <c r="E988" s="13" t="s">
        <v>2502</v>
      </c>
      <c r="F988" s="13"/>
      <c r="G988" s="13" t="s">
        <v>2502</v>
      </c>
      <c r="H988" s="13" t="s">
        <v>9534</v>
      </c>
      <c r="I988" s="13"/>
      <c r="J988" s="13" t="s">
        <v>2502</v>
      </c>
      <c r="K988" s="13"/>
      <c r="L988" s="13"/>
      <c r="M988" s="13"/>
      <c r="N988" s="13"/>
      <c r="O988" s="13" t="s">
        <v>9534</v>
      </c>
      <c r="P988" s="13"/>
      <c r="Q988" s="13"/>
    </row>
    <row r="989" spans="1:17" x14ac:dyDescent="0.25">
      <c r="A989" t="s">
        <v>9518</v>
      </c>
      <c r="B989" s="244" t="str" cm="1">
        <f t="array" ref="B989">IF(ROW() &lt; ROW(INDEX(initialConditions[experiment_ID],ROWS(initialConditions[experiment_ID]))), COUNTIF(INDEX(initialConditions[experiment_ID],1):initialConditions[[#This Row],[experiment_ID]],initialConditions[[#This Row],[experiment_ID]]), "")</f>
        <v/>
      </c>
      <c r="C989" s="126" t="s">
        <v>9548</v>
      </c>
      <c r="D989" s="13" t="s">
        <v>9211</v>
      </c>
      <c r="E989" s="13" t="s">
        <v>2502</v>
      </c>
      <c r="F989" s="13"/>
      <c r="G989" s="13" t="s">
        <v>2502</v>
      </c>
      <c r="H989" s="13" t="s">
        <v>9534</v>
      </c>
      <c r="I989" s="13"/>
      <c r="J989" s="13" t="s">
        <v>2502</v>
      </c>
      <c r="K989" s="13"/>
      <c r="L989" s="13"/>
      <c r="M989" s="13"/>
      <c r="N989" s="13"/>
      <c r="O989" s="13" t="s">
        <v>9534</v>
      </c>
      <c r="P989" s="13"/>
      <c r="Q989" s="13"/>
    </row>
    <row r="990" spans="1:17" x14ac:dyDescent="0.25">
      <c r="A990" t="s">
        <v>9518</v>
      </c>
      <c r="B990" s="244" t="str" cm="1">
        <f t="array" ref="B990">IF(ROW() &lt; ROW(INDEX(initialConditions[experiment_ID],ROWS(initialConditions[experiment_ID]))), COUNTIF(INDEX(initialConditions[experiment_ID],1):initialConditions[[#This Row],[experiment_ID]],initialConditions[[#This Row],[experiment_ID]]), "")</f>
        <v/>
      </c>
      <c r="C990" s="126" t="s">
        <v>9549</v>
      </c>
      <c r="D990" s="13" t="s">
        <v>9209</v>
      </c>
      <c r="E990" s="13" t="s">
        <v>2502</v>
      </c>
      <c r="F990" s="13"/>
      <c r="G990" s="13" t="s">
        <v>2502</v>
      </c>
      <c r="H990" s="13" t="s">
        <v>9535</v>
      </c>
      <c r="I990" s="13"/>
      <c r="J990" s="13" t="s">
        <v>2502</v>
      </c>
      <c r="K990" s="13"/>
      <c r="L990" s="13"/>
      <c r="M990" s="13"/>
      <c r="N990" s="13"/>
      <c r="O990" s="13" t="s">
        <v>9540</v>
      </c>
      <c r="P990" s="13"/>
      <c r="Q990" s="13"/>
    </row>
    <row r="991" spans="1:17" x14ac:dyDescent="0.25">
      <c r="A991" t="s">
        <v>9518</v>
      </c>
      <c r="B991" s="244" t="str" cm="1">
        <f t="array" ref="B991">IF(ROW() &lt; ROW(INDEX(initialConditions[experiment_ID],ROWS(initialConditions[experiment_ID]))), COUNTIF(INDEX(initialConditions[experiment_ID],1):initialConditions[[#This Row],[experiment_ID]],initialConditions[[#This Row],[experiment_ID]]), "")</f>
        <v/>
      </c>
      <c r="C991" s="126" t="s">
        <v>9550</v>
      </c>
      <c r="D991" s="13" t="s">
        <v>9210</v>
      </c>
      <c r="E991" s="13" t="s">
        <v>2502</v>
      </c>
      <c r="F991" s="13"/>
      <c r="G991" s="13" t="s">
        <v>2502</v>
      </c>
      <c r="H991" s="13" t="s">
        <v>9535</v>
      </c>
      <c r="I991" s="13"/>
      <c r="J991" s="13" t="s">
        <v>2502</v>
      </c>
      <c r="K991" s="13"/>
      <c r="L991" s="13"/>
      <c r="M991" s="13"/>
      <c r="N991" s="13"/>
      <c r="O991" s="13" t="s">
        <v>9540</v>
      </c>
      <c r="P991" s="13"/>
      <c r="Q991" s="13"/>
    </row>
    <row r="992" spans="1:17" x14ac:dyDescent="0.25">
      <c r="A992" t="s">
        <v>9518</v>
      </c>
      <c r="B992" s="244" t="str" cm="1">
        <f t="array" ref="B992">IF(ROW() &lt; ROW(INDEX(initialConditions[experiment_ID],ROWS(initialConditions[experiment_ID]))), COUNTIF(INDEX(initialConditions[experiment_ID],1):initialConditions[[#This Row],[experiment_ID]],initialConditions[[#This Row],[experiment_ID]]), "")</f>
        <v/>
      </c>
      <c r="C992" s="126" t="s">
        <v>9551</v>
      </c>
      <c r="D992" s="13" t="s">
        <v>9211</v>
      </c>
      <c r="E992" s="13" t="s">
        <v>2502</v>
      </c>
      <c r="F992" s="13"/>
      <c r="G992" s="13" t="s">
        <v>2502</v>
      </c>
      <c r="H992" s="13" t="s">
        <v>9535</v>
      </c>
      <c r="I992" s="13"/>
      <c r="J992" s="13" t="s">
        <v>2502</v>
      </c>
      <c r="K992" s="13"/>
      <c r="L992" s="13"/>
      <c r="M992" s="13"/>
      <c r="N992" s="13"/>
      <c r="O992" s="13" t="s">
        <v>9540</v>
      </c>
      <c r="P992" s="13"/>
      <c r="Q992" s="13"/>
    </row>
    <row r="993" spans="1:17" x14ac:dyDescent="0.25">
      <c r="A993" t="s">
        <v>9518</v>
      </c>
      <c r="B993" s="244" t="str" cm="1">
        <f t="array" ref="B993">IF(ROW() &lt; ROW(INDEX(initialConditions[experiment_ID],ROWS(initialConditions[experiment_ID]))), COUNTIF(INDEX(initialConditions[experiment_ID],1):initialConditions[[#This Row],[experiment_ID]],initialConditions[[#This Row],[experiment_ID]]), "")</f>
        <v/>
      </c>
      <c r="C993" s="126" t="s">
        <v>9552</v>
      </c>
      <c r="D993" s="13" t="s">
        <v>9209</v>
      </c>
      <c r="E993" s="13" t="s">
        <v>8619</v>
      </c>
      <c r="F993" s="13"/>
      <c r="G993" s="13" t="s">
        <v>2502</v>
      </c>
      <c r="H993" s="13" t="s">
        <v>9536</v>
      </c>
      <c r="I993" s="13"/>
      <c r="J993" s="13" t="s">
        <v>2502</v>
      </c>
      <c r="K993" s="13"/>
      <c r="L993" s="13"/>
      <c r="M993" s="13"/>
      <c r="N993" s="13"/>
      <c r="O993" s="13" t="s">
        <v>9541</v>
      </c>
      <c r="P993" s="13"/>
      <c r="Q993" s="13"/>
    </row>
    <row r="994" spans="1:17" x14ac:dyDescent="0.25">
      <c r="A994" t="s">
        <v>9518</v>
      </c>
      <c r="B994" s="244" t="str" cm="1">
        <f t="array" ref="B994">IF(ROW() &lt; ROW(INDEX(initialConditions[experiment_ID],ROWS(initialConditions[experiment_ID]))), COUNTIF(INDEX(initialConditions[experiment_ID],1):initialConditions[[#This Row],[experiment_ID]],initialConditions[[#This Row],[experiment_ID]]), "")</f>
        <v/>
      </c>
      <c r="C994" s="126" t="s">
        <v>9553</v>
      </c>
      <c r="D994" s="13" t="s">
        <v>9210</v>
      </c>
      <c r="E994" s="13" t="s">
        <v>8619</v>
      </c>
      <c r="F994" s="13"/>
      <c r="G994" s="13" t="s">
        <v>2502</v>
      </c>
      <c r="H994" s="13" t="s">
        <v>9536</v>
      </c>
      <c r="I994" s="13"/>
      <c r="J994" s="13" t="s">
        <v>2502</v>
      </c>
      <c r="K994" s="13"/>
      <c r="L994" s="13"/>
      <c r="M994" s="13"/>
      <c r="N994" s="13"/>
      <c r="O994" s="13" t="s">
        <v>9541</v>
      </c>
      <c r="P994" s="13"/>
      <c r="Q994" s="13"/>
    </row>
    <row r="995" spans="1:17" x14ac:dyDescent="0.25">
      <c r="A995" t="s">
        <v>9518</v>
      </c>
      <c r="B995" s="244" t="str" cm="1">
        <f t="array" ref="B995">IF(ROW() &lt; ROW(INDEX(initialConditions[experiment_ID],ROWS(initialConditions[experiment_ID]))), COUNTIF(INDEX(initialConditions[experiment_ID],1):initialConditions[[#This Row],[experiment_ID]],initialConditions[[#This Row],[experiment_ID]]), "")</f>
        <v/>
      </c>
      <c r="C995" s="126" t="s">
        <v>9554</v>
      </c>
      <c r="D995" s="13" t="s">
        <v>9211</v>
      </c>
      <c r="E995" s="13" t="s">
        <v>8619</v>
      </c>
      <c r="F995" s="13"/>
      <c r="G995" s="13" t="s">
        <v>2502</v>
      </c>
      <c r="H995" s="13" t="s">
        <v>9536</v>
      </c>
      <c r="I995" s="13"/>
      <c r="J995" s="13" t="s">
        <v>2502</v>
      </c>
      <c r="K995" s="13"/>
      <c r="L995" s="13"/>
      <c r="M995" s="13"/>
      <c r="N995" s="13"/>
      <c r="O995" s="13" t="s">
        <v>9541</v>
      </c>
      <c r="P995" s="13"/>
      <c r="Q995" s="13"/>
    </row>
    <row r="996" spans="1:17" x14ac:dyDescent="0.25">
      <c r="A996" t="s">
        <v>9518</v>
      </c>
      <c r="B996" s="244" t="str" cm="1">
        <f t="array" ref="B996">IF(ROW() &lt; ROW(INDEX(initialConditions[experiment_ID],ROWS(initialConditions[experiment_ID]))), COUNTIF(INDEX(initialConditions[experiment_ID],1):initialConditions[[#This Row],[experiment_ID]],initialConditions[[#This Row],[experiment_ID]]), "")</f>
        <v/>
      </c>
      <c r="C996" s="126" t="s">
        <v>9555</v>
      </c>
      <c r="D996" s="13" t="s">
        <v>9209</v>
      </c>
      <c r="E996" s="13" t="s">
        <v>8619</v>
      </c>
      <c r="F996" s="13"/>
      <c r="G996" s="13" t="s">
        <v>2502</v>
      </c>
      <c r="H996" s="13" t="s">
        <v>9537</v>
      </c>
      <c r="I996" s="13"/>
      <c r="J996" s="13" t="s">
        <v>2502</v>
      </c>
      <c r="K996" s="13"/>
      <c r="L996" s="13"/>
      <c r="M996" s="13"/>
      <c r="N996" s="13"/>
      <c r="O996" s="13" t="s">
        <v>9537</v>
      </c>
      <c r="P996" s="13"/>
      <c r="Q996" s="13"/>
    </row>
    <row r="997" spans="1:17" x14ac:dyDescent="0.25">
      <c r="A997" t="s">
        <v>9518</v>
      </c>
      <c r="B997" s="244" t="str" cm="1">
        <f t="array" ref="B997">IF(ROW() &lt; ROW(INDEX(initialConditions[experiment_ID],ROWS(initialConditions[experiment_ID]))), COUNTIF(INDEX(initialConditions[experiment_ID],1):initialConditions[[#This Row],[experiment_ID]],initialConditions[[#This Row],[experiment_ID]]), "")</f>
        <v/>
      </c>
      <c r="C997" s="126" t="s">
        <v>9556</v>
      </c>
      <c r="D997" s="13" t="s">
        <v>9210</v>
      </c>
      <c r="E997" s="13" t="s">
        <v>8619</v>
      </c>
      <c r="F997" s="13"/>
      <c r="G997" s="13" t="s">
        <v>2502</v>
      </c>
      <c r="H997" s="13" t="s">
        <v>9537</v>
      </c>
      <c r="I997" s="13"/>
      <c r="J997" s="13" t="s">
        <v>2502</v>
      </c>
      <c r="K997" s="13"/>
      <c r="L997" s="13"/>
      <c r="M997" s="13"/>
      <c r="N997" s="13"/>
      <c r="O997" s="13" t="s">
        <v>9537</v>
      </c>
      <c r="P997" s="13"/>
      <c r="Q997" s="13"/>
    </row>
    <row r="998" spans="1:17" x14ac:dyDescent="0.25">
      <c r="A998" t="s">
        <v>9518</v>
      </c>
      <c r="B998" s="244" t="str" cm="1">
        <f t="array" ref="B998">IF(ROW() &lt; ROW(INDEX(initialConditions[experiment_ID],ROWS(initialConditions[experiment_ID]))), COUNTIF(INDEX(initialConditions[experiment_ID],1):initialConditions[[#This Row],[experiment_ID]],initialConditions[[#This Row],[experiment_ID]]), "")</f>
        <v/>
      </c>
      <c r="C998" s="126" t="s">
        <v>9557</v>
      </c>
      <c r="D998" s="13" t="s">
        <v>9211</v>
      </c>
      <c r="E998" s="13" t="s">
        <v>8619</v>
      </c>
      <c r="F998" s="13"/>
      <c r="G998" s="13" t="s">
        <v>2502</v>
      </c>
      <c r="H998" s="13" t="s">
        <v>9537</v>
      </c>
      <c r="I998" s="13"/>
      <c r="J998" s="13" t="s">
        <v>2502</v>
      </c>
      <c r="K998" s="13"/>
      <c r="L998" s="13"/>
      <c r="M998" s="13"/>
      <c r="N998" s="13"/>
      <c r="O998" s="13" t="s">
        <v>9537</v>
      </c>
      <c r="P998" s="13"/>
      <c r="Q998" s="13"/>
    </row>
    <row r="999" spans="1:17" x14ac:dyDescent="0.25">
      <c r="A999" t="s">
        <v>9518</v>
      </c>
      <c r="B999" s="244" t="str" cm="1">
        <f t="array" ref="B999">IF(ROW() &lt; ROW(INDEX(initialConditions[experiment_ID],ROWS(initialConditions[experiment_ID]))), COUNTIF(INDEX(initialConditions[experiment_ID],1):initialConditions[[#This Row],[experiment_ID]],initialConditions[[#This Row],[experiment_ID]]), "")</f>
        <v/>
      </c>
      <c r="C999" s="126" t="s">
        <v>9558</v>
      </c>
      <c r="D999" s="13" t="s">
        <v>9209</v>
      </c>
      <c r="E999" s="13" t="s">
        <v>8619</v>
      </c>
      <c r="F999" s="13"/>
      <c r="G999" s="13" t="s">
        <v>2502</v>
      </c>
      <c r="H999" s="13" t="s">
        <v>9538</v>
      </c>
      <c r="I999" s="13"/>
      <c r="J999" s="13" t="s">
        <v>2502</v>
      </c>
      <c r="K999" s="13"/>
      <c r="L999" s="13"/>
      <c r="M999" s="13"/>
      <c r="N999" s="13"/>
      <c r="O999" s="13" t="s">
        <v>9542</v>
      </c>
      <c r="P999" s="13"/>
      <c r="Q999" s="13"/>
    </row>
    <row r="1000" spans="1:17" x14ac:dyDescent="0.25">
      <c r="A1000" t="s">
        <v>9518</v>
      </c>
      <c r="B1000" s="244" t="str" cm="1">
        <f t="array" ref="B1000">IF(ROW() &lt; ROW(INDEX(initialConditions[experiment_ID],ROWS(initialConditions[experiment_ID]))), COUNTIF(INDEX(initialConditions[experiment_ID],1):initialConditions[[#This Row],[experiment_ID]],initialConditions[[#This Row],[experiment_ID]]), "")</f>
        <v/>
      </c>
      <c r="C1000" s="126" t="s">
        <v>9559</v>
      </c>
      <c r="D1000" s="13" t="s">
        <v>9210</v>
      </c>
      <c r="E1000" s="13" t="s">
        <v>8619</v>
      </c>
      <c r="F1000" s="13"/>
      <c r="G1000" s="13" t="s">
        <v>2502</v>
      </c>
      <c r="H1000" s="13" t="s">
        <v>9538</v>
      </c>
      <c r="I1000" s="13"/>
      <c r="J1000" s="13" t="s">
        <v>2502</v>
      </c>
      <c r="K1000" s="13"/>
      <c r="L1000" s="13"/>
      <c r="M1000" s="13"/>
      <c r="N1000" s="13"/>
      <c r="O1000" s="13" t="s">
        <v>9542</v>
      </c>
      <c r="P1000" s="13"/>
      <c r="Q1000" s="13"/>
    </row>
    <row r="1001" spans="1:17" x14ac:dyDescent="0.25">
      <c r="A1001" t="s">
        <v>9518</v>
      </c>
      <c r="B1001" s="244" t="str" cm="1">
        <f t="array" ref="B1001">IF(ROW() &lt; ROW(INDEX(initialConditions[experiment_ID],ROWS(initialConditions[experiment_ID]))), COUNTIF(INDEX(initialConditions[experiment_ID],1):initialConditions[[#This Row],[experiment_ID]],initialConditions[[#This Row],[experiment_ID]]), "")</f>
        <v/>
      </c>
      <c r="C1001" s="126" t="s">
        <v>9560</v>
      </c>
      <c r="D1001" s="13" t="s">
        <v>9211</v>
      </c>
      <c r="E1001" s="13" t="s">
        <v>8619</v>
      </c>
      <c r="F1001" s="13"/>
      <c r="G1001" s="13" t="s">
        <v>2502</v>
      </c>
      <c r="H1001" s="13" t="s">
        <v>9538</v>
      </c>
      <c r="I1001" s="13"/>
      <c r="J1001" s="13" t="s">
        <v>2502</v>
      </c>
      <c r="K1001" s="13"/>
      <c r="L1001" s="13"/>
      <c r="M1001" s="13"/>
      <c r="N1001" s="13"/>
      <c r="O1001" s="13" t="s">
        <v>9542</v>
      </c>
      <c r="P1001" s="13"/>
      <c r="Q1001" s="13"/>
    </row>
    <row r="1002" spans="1:17" x14ac:dyDescent="0.25">
      <c r="A1002" t="s">
        <v>9522</v>
      </c>
      <c r="B1002" s="244" t="str" cm="1">
        <f t="array" ref="B1002">IF(ROW() &lt; ROW(INDEX(initialConditions[experiment_ID],ROWS(initialConditions[experiment_ID]))), COUNTIF(INDEX(initialConditions[experiment_ID],1):initialConditions[[#This Row],[experiment_ID]],initialConditions[[#This Row],[experiment_ID]]), "")</f>
        <v/>
      </c>
      <c r="C1002" s="126" t="s">
        <v>9543</v>
      </c>
      <c r="D1002" s="13" t="s">
        <v>9209</v>
      </c>
      <c r="E1002" s="13" t="s">
        <v>2502</v>
      </c>
      <c r="F1002" s="13"/>
      <c r="G1002" s="13" t="s">
        <v>2502</v>
      </c>
      <c r="H1002" s="13" t="s">
        <v>9533</v>
      </c>
      <c r="I1002" s="13"/>
      <c r="J1002" s="13" t="s">
        <v>2502</v>
      </c>
      <c r="K1002" s="13"/>
      <c r="L1002" s="13"/>
      <c r="M1002" s="13"/>
      <c r="N1002" s="13"/>
      <c r="O1002" s="13" t="s">
        <v>9539</v>
      </c>
      <c r="P1002" s="13"/>
      <c r="Q1002" s="13"/>
    </row>
    <row r="1003" spans="1:17" x14ac:dyDescent="0.25">
      <c r="A1003" t="s">
        <v>9522</v>
      </c>
      <c r="B1003" s="244" t="str" cm="1">
        <f t="array" ref="B1003">IF(ROW() &lt; ROW(INDEX(initialConditions[experiment_ID],ROWS(initialConditions[experiment_ID]))), COUNTIF(INDEX(initialConditions[experiment_ID],1):initialConditions[[#This Row],[experiment_ID]],initialConditions[[#This Row],[experiment_ID]]), "")</f>
        <v/>
      </c>
      <c r="C1003" s="126" t="s">
        <v>9544</v>
      </c>
      <c r="D1003" s="13" t="s">
        <v>9210</v>
      </c>
      <c r="E1003" s="13" t="s">
        <v>2502</v>
      </c>
      <c r="F1003" s="13"/>
      <c r="G1003" s="13" t="s">
        <v>2502</v>
      </c>
      <c r="H1003" s="13" t="s">
        <v>9533</v>
      </c>
      <c r="I1003" s="13"/>
      <c r="J1003" s="13" t="s">
        <v>2502</v>
      </c>
      <c r="K1003" s="13"/>
      <c r="L1003" s="13"/>
      <c r="M1003" s="13"/>
      <c r="N1003" s="13"/>
      <c r="O1003" s="13" t="s">
        <v>9539</v>
      </c>
      <c r="P1003" s="13"/>
      <c r="Q1003" s="13"/>
    </row>
    <row r="1004" spans="1:17" x14ac:dyDescent="0.25">
      <c r="A1004" t="s">
        <v>9522</v>
      </c>
      <c r="B1004" s="244" t="str" cm="1">
        <f t="array" ref="B1004">IF(ROW() &lt; ROW(INDEX(initialConditions[experiment_ID],ROWS(initialConditions[experiment_ID]))), COUNTIF(INDEX(initialConditions[experiment_ID],1):initialConditions[[#This Row],[experiment_ID]],initialConditions[[#This Row],[experiment_ID]]), "")</f>
        <v/>
      </c>
      <c r="C1004" s="126" t="s">
        <v>9545</v>
      </c>
      <c r="D1004" s="13" t="s">
        <v>9211</v>
      </c>
      <c r="E1004" s="13" t="s">
        <v>2502</v>
      </c>
      <c r="F1004" s="13"/>
      <c r="G1004" s="13" t="s">
        <v>2502</v>
      </c>
      <c r="H1004" s="13" t="s">
        <v>9533</v>
      </c>
      <c r="I1004" s="13"/>
      <c r="J1004" s="13" t="s">
        <v>2502</v>
      </c>
      <c r="K1004" s="13"/>
      <c r="L1004" s="13"/>
      <c r="M1004" s="13"/>
      <c r="N1004" s="13"/>
      <c r="O1004" s="13" t="s">
        <v>9539</v>
      </c>
      <c r="P1004" s="13"/>
      <c r="Q1004" s="13"/>
    </row>
    <row r="1005" spans="1:17" x14ac:dyDescent="0.25">
      <c r="A1005" t="s">
        <v>9522</v>
      </c>
      <c r="B1005" s="244" t="str" cm="1">
        <f t="array" ref="B1005">IF(ROW() &lt; ROW(INDEX(initialConditions[experiment_ID],ROWS(initialConditions[experiment_ID]))), COUNTIF(INDEX(initialConditions[experiment_ID],1):initialConditions[[#This Row],[experiment_ID]],initialConditions[[#This Row],[experiment_ID]]), "")</f>
        <v/>
      </c>
      <c r="C1005" s="126" t="s">
        <v>9546</v>
      </c>
      <c r="D1005" s="13" t="s">
        <v>9209</v>
      </c>
      <c r="E1005" s="13" t="s">
        <v>2502</v>
      </c>
      <c r="F1005" s="13"/>
      <c r="G1005" s="13" t="s">
        <v>2502</v>
      </c>
      <c r="H1005" s="13" t="s">
        <v>9534</v>
      </c>
      <c r="I1005" s="13"/>
      <c r="J1005" s="13" t="s">
        <v>2502</v>
      </c>
      <c r="K1005" s="13"/>
      <c r="L1005" s="13"/>
      <c r="M1005" s="13"/>
      <c r="N1005" s="13"/>
      <c r="O1005" s="13" t="s">
        <v>9534</v>
      </c>
      <c r="P1005" s="13"/>
      <c r="Q1005" s="13"/>
    </row>
    <row r="1006" spans="1:17" x14ac:dyDescent="0.25">
      <c r="A1006" t="s">
        <v>9522</v>
      </c>
      <c r="B1006" s="244" t="str" cm="1">
        <f t="array" ref="B1006">IF(ROW() &lt; ROW(INDEX(initialConditions[experiment_ID],ROWS(initialConditions[experiment_ID]))), COUNTIF(INDEX(initialConditions[experiment_ID],1):initialConditions[[#This Row],[experiment_ID]],initialConditions[[#This Row],[experiment_ID]]), "")</f>
        <v/>
      </c>
      <c r="C1006" s="126" t="s">
        <v>9547</v>
      </c>
      <c r="D1006" s="13" t="s">
        <v>9210</v>
      </c>
      <c r="E1006" s="13" t="s">
        <v>2502</v>
      </c>
      <c r="F1006" s="13"/>
      <c r="G1006" s="13" t="s">
        <v>2502</v>
      </c>
      <c r="H1006" s="13" t="s">
        <v>9534</v>
      </c>
      <c r="I1006" s="13"/>
      <c r="J1006" s="13" t="s">
        <v>2502</v>
      </c>
      <c r="K1006" s="13"/>
      <c r="L1006" s="13"/>
      <c r="M1006" s="13"/>
      <c r="N1006" s="13"/>
      <c r="O1006" s="13" t="s">
        <v>9534</v>
      </c>
      <c r="P1006" s="13"/>
      <c r="Q1006" s="13"/>
    </row>
    <row r="1007" spans="1:17" x14ac:dyDescent="0.25">
      <c r="A1007" t="s">
        <v>9522</v>
      </c>
      <c r="B1007" s="244" t="str" cm="1">
        <f t="array" ref="B1007">IF(ROW() &lt; ROW(INDEX(initialConditions[experiment_ID],ROWS(initialConditions[experiment_ID]))), COUNTIF(INDEX(initialConditions[experiment_ID],1):initialConditions[[#This Row],[experiment_ID]],initialConditions[[#This Row],[experiment_ID]]), "")</f>
        <v/>
      </c>
      <c r="C1007" s="126" t="s">
        <v>9548</v>
      </c>
      <c r="D1007" s="13" t="s">
        <v>9211</v>
      </c>
      <c r="E1007" s="13" t="s">
        <v>2502</v>
      </c>
      <c r="F1007" s="13"/>
      <c r="G1007" s="13" t="s">
        <v>2502</v>
      </c>
      <c r="H1007" s="13" t="s">
        <v>9534</v>
      </c>
      <c r="I1007" s="13"/>
      <c r="J1007" s="13" t="s">
        <v>2502</v>
      </c>
      <c r="K1007" s="13"/>
      <c r="L1007" s="13"/>
      <c r="M1007" s="13"/>
      <c r="N1007" s="13"/>
      <c r="O1007" s="13" t="s">
        <v>9534</v>
      </c>
      <c r="P1007" s="13"/>
      <c r="Q1007" s="13"/>
    </row>
    <row r="1008" spans="1:17" x14ac:dyDescent="0.25">
      <c r="A1008" t="s">
        <v>9522</v>
      </c>
      <c r="B1008" s="244" t="str" cm="1">
        <f t="array" ref="B1008">IF(ROW() &lt; ROW(INDEX(initialConditions[experiment_ID],ROWS(initialConditions[experiment_ID]))), COUNTIF(INDEX(initialConditions[experiment_ID],1):initialConditions[[#This Row],[experiment_ID]],initialConditions[[#This Row],[experiment_ID]]), "")</f>
        <v/>
      </c>
      <c r="C1008" s="126" t="s">
        <v>9549</v>
      </c>
      <c r="D1008" s="13" t="s">
        <v>9209</v>
      </c>
      <c r="E1008" s="13" t="s">
        <v>2502</v>
      </c>
      <c r="F1008" s="13"/>
      <c r="G1008" s="13" t="s">
        <v>2502</v>
      </c>
      <c r="H1008" s="13" t="s">
        <v>9535</v>
      </c>
      <c r="I1008" s="13"/>
      <c r="J1008" s="13" t="s">
        <v>2502</v>
      </c>
      <c r="K1008" s="13"/>
      <c r="L1008" s="13"/>
      <c r="M1008" s="13"/>
      <c r="N1008" s="13"/>
      <c r="O1008" s="13" t="s">
        <v>9540</v>
      </c>
      <c r="P1008" s="13"/>
      <c r="Q1008" s="13"/>
    </row>
    <row r="1009" spans="1:17" x14ac:dyDescent="0.25">
      <c r="A1009" t="s">
        <v>9522</v>
      </c>
      <c r="B1009" s="244" t="str" cm="1">
        <f t="array" ref="B1009">IF(ROW() &lt; ROW(INDEX(initialConditions[experiment_ID],ROWS(initialConditions[experiment_ID]))), COUNTIF(INDEX(initialConditions[experiment_ID],1):initialConditions[[#This Row],[experiment_ID]],initialConditions[[#This Row],[experiment_ID]]), "")</f>
        <v/>
      </c>
      <c r="C1009" s="126" t="s">
        <v>9550</v>
      </c>
      <c r="D1009" s="13" t="s">
        <v>9210</v>
      </c>
      <c r="E1009" s="13" t="s">
        <v>2502</v>
      </c>
      <c r="F1009" s="13"/>
      <c r="G1009" s="13" t="s">
        <v>2502</v>
      </c>
      <c r="H1009" s="13" t="s">
        <v>9535</v>
      </c>
      <c r="I1009" s="13"/>
      <c r="J1009" s="13" t="s">
        <v>2502</v>
      </c>
      <c r="K1009" s="13"/>
      <c r="L1009" s="13"/>
      <c r="M1009" s="13"/>
      <c r="N1009" s="13"/>
      <c r="O1009" s="13" t="s">
        <v>9540</v>
      </c>
      <c r="P1009" s="13"/>
      <c r="Q1009" s="13"/>
    </row>
    <row r="1010" spans="1:17" x14ac:dyDescent="0.25">
      <c r="A1010" t="s">
        <v>9522</v>
      </c>
      <c r="B1010" s="244" t="str" cm="1">
        <f t="array" ref="B1010">IF(ROW() &lt; ROW(INDEX(initialConditions[experiment_ID],ROWS(initialConditions[experiment_ID]))), COUNTIF(INDEX(initialConditions[experiment_ID],1):initialConditions[[#This Row],[experiment_ID]],initialConditions[[#This Row],[experiment_ID]]), "")</f>
        <v/>
      </c>
      <c r="C1010" s="126" t="s">
        <v>9551</v>
      </c>
      <c r="D1010" s="13" t="s">
        <v>9211</v>
      </c>
      <c r="E1010" s="13" t="s">
        <v>2502</v>
      </c>
      <c r="F1010" s="13"/>
      <c r="G1010" s="13" t="s">
        <v>2502</v>
      </c>
      <c r="H1010" s="13" t="s">
        <v>9535</v>
      </c>
      <c r="I1010" s="13"/>
      <c r="J1010" s="13" t="s">
        <v>2502</v>
      </c>
      <c r="K1010" s="13"/>
      <c r="L1010" s="13"/>
      <c r="M1010" s="13"/>
      <c r="N1010" s="13"/>
      <c r="O1010" s="13" t="s">
        <v>9540</v>
      </c>
      <c r="P1010" s="13"/>
      <c r="Q1010" s="13"/>
    </row>
    <row r="1011" spans="1:17" x14ac:dyDescent="0.25">
      <c r="A1011" t="s">
        <v>9522</v>
      </c>
      <c r="B1011" s="244" t="str" cm="1">
        <f t="array" ref="B1011">IF(ROW() &lt; ROW(INDEX(initialConditions[experiment_ID],ROWS(initialConditions[experiment_ID]))), COUNTIF(INDEX(initialConditions[experiment_ID],1):initialConditions[[#This Row],[experiment_ID]],initialConditions[[#This Row],[experiment_ID]]), "")</f>
        <v/>
      </c>
      <c r="C1011" s="126" t="s">
        <v>9552</v>
      </c>
      <c r="D1011" s="13" t="s">
        <v>9209</v>
      </c>
      <c r="E1011" s="13" t="s">
        <v>8619</v>
      </c>
      <c r="F1011" s="13"/>
      <c r="G1011" s="13" t="s">
        <v>2502</v>
      </c>
      <c r="H1011" s="13" t="s">
        <v>9536</v>
      </c>
      <c r="I1011" s="13"/>
      <c r="J1011" s="13" t="s">
        <v>2502</v>
      </c>
      <c r="K1011" s="13"/>
      <c r="L1011" s="13"/>
      <c r="M1011" s="13"/>
      <c r="N1011" s="13"/>
      <c r="O1011" s="13" t="s">
        <v>9541</v>
      </c>
      <c r="P1011" s="13"/>
      <c r="Q1011" s="13"/>
    </row>
    <row r="1012" spans="1:17" x14ac:dyDescent="0.25">
      <c r="A1012" t="s">
        <v>9522</v>
      </c>
      <c r="B1012" s="244" t="str" cm="1">
        <f t="array" ref="B1012">IF(ROW() &lt; ROW(INDEX(initialConditions[experiment_ID],ROWS(initialConditions[experiment_ID]))), COUNTIF(INDEX(initialConditions[experiment_ID],1):initialConditions[[#This Row],[experiment_ID]],initialConditions[[#This Row],[experiment_ID]]), "")</f>
        <v/>
      </c>
      <c r="C1012" s="126" t="s">
        <v>9553</v>
      </c>
      <c r="D1012" s="13" t="s">
        <v>9210</v>
      </c>
      <c r="E1012" s="13" t="s">
        <v>8619</v>
      </c>
      <c r="F1012" s="13"/>
      <c r="G1012" s="13" t="s">
        <v>2502</v>
      </c>
      <c r="H1012" s="13" t="s">
        <v>9536</v>
      </c>
      <c r="I1012" s="13"/>
      <c r="J1012" s="13" t="s">
        <v>2502</v>
      </c>
      <c r="K1012" s="13"/>
      <c r="L1012" s="13"/>
      <c r="M1012" s="13"/>
      <c r="N1012" s="13"/>
      <c r="O1012" s="13" t="s">
        <v>9541</v>
      </c>
      <c r="P1012" s="13"/>
      <c r="Q1012" s="13"/>
    </row>
    <row r="1013" spans="1:17" x14ac:dyDescent="0.25">
      <c r="A1013" t="s">
        <v>9522</v>
      </c>
      <c r="B1013" s="244" t="str" cm="1">
        <f t="array" ref="B1013">IF(ROW() &lt; ROW(INDEX(initialConditions[experiment_ID],ROWS(initialConditions[experiment_ID]))), COUNTIF(INDEX(initialConditions[experiment_ID],1):initialConditions[[#This Row],[experiment_ID]],initialConditions[[#This Row],[experiment_ID]]), "")</f>
        <v/>
      </c>
      <c r="C1013" s="126" t="s">
        <v>9554</v>
      </c>
      <c r="D1013" s="13" t="s">
        <v>9211</v>
      </c>
      <c r="E1013" s="13" t="s">
        <v>8619</v>
      </c>
      <c r="F1013" s="13"/>
      <c r="G1013" s="13" t="s">
        <v>2502</v>
      </c>
      <c r="H1013" s="13" t="s">
        <v>9536</v>
      </c>
      <c r="I1013" s="13"/>
      <c r="J1013" s="13" t="s">
        <v>2502</v>
      </c>
      <c r="K1013" s="13"/>
      <c r="L1013" s="13"/>
      <c r="M1013" s="13"/>
      <c r="N1013" s="13"/>
      <c r="O1013" s="13" t="s">
        <v>9541</v>
      </c>
      <c r="P1013" s="13"/>
      <c r="Q1013" s="13"/>
    </row>
    <row r="1014" spans="1:17" x14ac:dyDescent="0.25">
      <c r="A1014" t="s">
        <v>9522</v>
      </c>
      <c r="B1014" s="244" t="str" cm="1">
        <f t="array" ref="B1014">IF(ROW() &lt; ROW(INDEX(initialConditions[experiment_ID],ROWS(initialConditions[experiment_ID]))), COUNTIF(INDEX(initialConditions[experiment_ID],1):initialConditions[[#This Row],[experiment_ID]],initialConditions[[#This Row],[experiment_ID]]), "")</f>
        <v/>
      </c>
      <c r="C1014" s="126" t="s">
        <v>9555</v>
      </c>
      <c r="D1014" s="13" t="s">
        <v>9209</v>
      </c>
      <c r="E1014" s="13" t="s">
        <v>8619</v>
      </c>
      <c r="F1014" s="13"/>
      <c r="G1014" s="13" t="s">
        <v>2502</v>
      </c>
      <c r="H1014" s="13" t="s">
        <v>9537</v>
      </c>
      <c r="I1014" s="13"/>
      <c r="J1014" s="13" t="s">
        <v>2502</v>
      </c>
      <c r="K1014" s="13"/>
      <c r="L1014" s="13"/>
      <c r="M1014" s="13"/>
      <c r="N1014" s="13"/>
      <c r="O1014" s="13" t="s">
        <v>9537</v>
      </c>
      <c r="P1014" s="13"/>
      <c r="Q1014" s="13"/>
    </row>
    <row r="1015" spans="1:17" x14ac:dyDescent="0.25">
      <c r="A1015" t="s">
        <v>9522</v>
      </c>
      <c r="B1015" s="244" t="str" cm="1">
        <f t="array" ref="B1015">IF(ROW() &lt; ROW(INDEX(initialConditions[experiment_ID],ROWS(initialConditions[experiment_ID]))), COUNTIF(INDEX(initialConditions[experiment_ID],1):initialConditions[[#This Row],[experiment_ID]],initialConditions[[#This Row],[experiment_ID]]), "")</f>
        <v/>
      </c>
      <c r="C1015" s="126" t="s">
        <v>9556</v>
      </c>
      <c r="D1015" s="13" t="s">
        <v>9210</v>
      </c>
      <c r="E1015" s="13" t="s">
        <v>8619</v>
      </c>
      <c r="F1015" s="13"/>
      <c r="G1015" s="13" t="s">
        <v>2502</v>
      </c>
      <c r="H1015" s="13" t="s">
        <v>9537</v>
      </c>
      <c r="I1015" s="13"/>
      <c r="J1015" s="13" t="s">
        <v>2502</v>
      </c>
      <c r="K1015" s="13"/>
      <c r="L1015" s="13"/>
      <c r="M1015" s="13"/>
      <c r="N1015" s="13"/>
      <c r="O1015" s="13" t="s">
        <v>9537</v>
      </c>
      <c r="P1015" s="13"/>
      <c r="Q1015" s="13"/>
    </row>
    <row r="1016" spans="1:17" x14ac:dyDescent="0.25">
      <c r="A1016" t="s">
        <v>9522</v>
      </c>
      <c r="B1016" s="244" t="str" cm="1">
        <f t="array" ref="B1016">IF(ROW() &lt; ROW(INDEX(initialConditions[experiment_ID],ROWS(initialConditions[experiment_ID]))), COUNTIF(INDEX(initialConditions[experiment_ID],1):initialConditions[[#This Row],[experiment_ID]],initialConditions[[#This Row],[experiment_ID]]), "")</f>
        <v/>
      </c>
      <c r="C1016" s="126" t="s">
        <v>9557</v>
      </c>
      <c r="D1016" s="13" t="s">
        <v>9211</v>
      </c>
      <c r="E1016" s="13" t="s">
        <v>8619</v>
      </c>
      <c r="F1016" s="13"/>
      <c r="G1016" s="13" t="s">
        <v>2502</v>
      </c>
      <c r="H1016" s="13" t="s">
        <v>9537</v>
      </c>
      <c r="I1016" s="13"/>
      <c r="J1016" s="13" t="s">
        <v>2502</v>
      </c>
      <c r="K1016" s="13"/>
      <c r="L1016" s="13"/>
      <c r="M1016" s="13"/>
      <c r="N1016" s="13"/>
      <c r="O1016" s="13" t="s">
        <v>9537</v>
      </c>
      <c r="P1016" s="13"/>
      <c r="Q1016" s="13"/>
    </row>
    <row r="1017" spans="1:17" x14ac:dyDescent="0.25">
      <c r="A1017" t="s">
        <v>9522</v>
      </c>
      <c r="B1017" s="244" t="str" cm="1">
        <f t="array" ref="B1017">IF(ROW() &lt; ROW(INDEX(initialConditions[experiment_ID],ROWS(initialConditions[experiment_ID]))), COUNTIF(INDEX(initialConditions[experiment_ID],1):initialConditions[[#This Row],[experiment_ID]],initialConditions[[#This Row],[experiment_ID]]), "")</f>
        <v/>
      </c>
      <c r="C1017" s="126" t="s">
        <v>9558</v>
      </c>
      <c r="D1017" s="13" t="s">
        <v>9209</v>
      </c>
      <c r="E1017" s="13" t="s">
        <v>8619</v>
      </c>
      <c r="F1017" s="13"/>
      <c r="G1017" s="13" t="s">
        <v>2502</v>
      </c>
      <c r="H1017" s="13" t="s">
        <v>9538</v>
      </c>
      <c r="I1017" s="13"/>
      <c r="J1017" s="13" t="s">
        <v>2502</v>
      </c>
      <c r="K1017" s="13"/>
      <c r="L1017" s="13"/>
      <c r="M1017" s="13"/>
      <c r="N1017" s="13"/>
      <c r="O1017" s="13" t="s">
        <v>9542</v>
      </c>
      <c r="P1017" s="13"/>
      <c r="Q1017" s="13"/>
    </row>
    <row r="1018" spans="1:17" x14ac:dyDescent="0.25">
      <c r="A1018" t="s">
        <v>9522</v>
      </c>
      <c r="B1018" s="244" t="str" cm="1">
        <f t="array" ref="B1018">IF(ROW() &lt; ROW(INDEX(initialConditions[experiment_ID],ROWS(initialConditions[experiment_ID]))), COUNTIF(INDEX(initialConditions[experiment_ID],1):initialConditions[[#This Row],[experiment_ID]],initialConditions[[#This Row],[experiment_ID]]), "")</f>
        <v/>
      </c>
      <c r="C1018" s="126" t="s">
        <v>9559</v>
      </c>
      <c r="D1018" s="13" t="s">
        <v>9210</v>
      </c>
      <c r="E1018" s="13" t="s">
        <v>8619</v>
      </c>
      <c r="F1018" s="13"/>
      <c r="G1018" s="13" t="s">
        <v>2502</v>
      </c>
      <c r="H1018" s="13" t="s">
        <v>9538</v>
      </c>
      <c r="I1018" s="13"/>
      <c r="J1018" s="13" t="s">
        <v>2502</v>
      </c>
      <c r="K1018" s="13"/>
      <c r="L1018" s="13"/>
      <c r="M1018" s="13"/>
      <c r="N1018" s="13"/>
      <c r="O1018" s="13" t="s">
        <v>9542</v>
      </c>
      <c r="P1018" s="13"/>
      <c r="Q1018" s="13"/>
    </row>
    <row r="1019" spans="1:17" x14ac:dyDescent="0.25">
      <c r="A1019" t="s">
        <v>9522</v>
      </c>
      <c r="B1019" s="244" t="str" cm="1">
        <f t="array" ref="B1019">IF(ROW() &lt; ROW(INDEX(initialConditions[experiment_ID],ROWS(initialConditions[experiment_ID]))), COUNTIF(INDEX(initialConditions[experiment_ID],1):initialConditions[[#This Row],[experiment_ID]],initialConditions[[#This Row],[experiment_ID]]), "")</f>
        <v/>
      </c>
      <c r="C1019" s="126" t="s">
        <v>9560</v>
      </c>
      <c r="D1019" s="13" t="s">
        <v>9211</v>
      </c>
      <c r="E1019" s="13" t="s">
        <v>8619</v>
      </c>
      <c r="F1019" s="13"/>
      <c r="G1019" s="13" t="s">
        <v>2502</v>
      </c>
      <c r="H1019" s="13" t="s">
        <v>9538</v>
      </c>
      <c r="I1019" s="13"/>
      <c r="J1019" s="13" t="s">
        <v>2502</v>
      </c>
      <c r="K1019" s="13"/>
      <c r="L1019" s="13"/>
      <c r="M1019" s="13"/>
      <c r="N1019" s="13"/>
      <c r="O1019" s="13" t="s">
        <v>9542</v>
      </c>
      <c r="P1019" s="13"/>
      <c r="Q1019" s="13"/>
    </row>
    <row r="1020" spans="1:17" x14ac:dyDescent="0.25">
      <c r="A1020" t="s">
        <v>9634</v>
      </c>
      <c r="B1020" s="244" t="str" cm="1">
        <f t="array" ref="B1020">IF(ROW() &lt; ROW(INDEX(initialConditions[experiment_ID],ROWS(initialConditions[experiment_ID]))), COUNTIF(INDEX(initialConditions[experiment_ID],1):initialConditions[[#This Row],[experiment_ID]],initialConditions[[#This Row],[experiment_ID]]), "")</f>
        <v/>
      </c>
      <c r="C1020" t="s">
        <v>9607</v>
      </c>
      <c r="D1020" s="13" t="s">
        <v>9581</v>
      </c>
      <c r="E1020" s="13" t="s">
        <v>2502</v>
      </c>
      <c r="F1020" s="13"/>
      <c r="G1020" s="13"/>
      <c r="H1020" s="13" t="s">
        <v>9582</v>
      </c>
      <c r="I1020" s="13"/>
      <c r="J1020" s="13" t="s">
        <v>2502</v>
      </c>
      <c r="K1020" s="13"/>
      <c r="L1020" s="13" t="s">
        <v>2502</v>
      </c>
      <c r="M1020" s="13"/>
      <c r="N1020" s="13"/>
      <c r="O1020" s="13" t="s">
        <v>2502</v>
      </c>
      <c r="P1020" s="13"/>
      <c r="Q1020" s="13"/>
    </row>
    <row r="1021" spans="1:17" x14ac:dyDescent="0.25">
      <c r="A1021" t="s">
        <v>9634</v>
      </c>
      <c r="B1021" s="244" t="str" cm="1">
        <f t="array" ref="B1021">IF(ROW() &lt; ROW(INDEX(initialConditions[experiment_ID],ROWS(initialConditions[experiment_ID]))), COUNTIF(INDEX(initialConditions[experiment_ID],1):initialConditions[[#This Row],[experiment_ID]],initialConditions[[#This Row],[experiment_ID]]), "")</f>
        <v/>
      </c>
      <c r="C1021" t="s">
        <v>9574</v>
      </c>
      <c r="D1021" s="13" t="s">
        <v>9581</v>
      </c>
      <c r="E1021" s="13" t="s">
        <v>2502</v>
      </c>
      <c r="F1021" s="13"/>
      <c r="G1021" s="13"/>
      <c r="H1021" s="13" t="s">
        <v>9583</v>
      </c>
      <c r="I1021" s="13"/>
      <c r="J1021" s="13" t="s">
        <v>2502</v>
      </c>
      <c r="K1021" s="13"/>
      <c r="L1021" s="13" t="s">
        <v>2502</v>
      </c>
      <c r="M1021" s="13"/>
      <c r="N1021" s="13"/>
      <c r="O1021" s="13" t="s">
        <v>2502</v>
      </c>
      <c r="P1021" s="13"/>
      <c r="Q1021" s="13"/>
    </row>
    <row r="1022" spans="1:17" x14ac:dyDescent="0.25">
      <c r="A1022" t="s">
        <v>9634</v>
      </c>
      <c r="B1022" s="244" t="str" cm="1">
        <f t="array" ref="B1022">IF(ROW() &lt; ROW(INDEX(initialConditions[experiment_ID],ROWS(initialConditions[experiment_ID]))), COUNTIF(INDEX(initialConditions[experiment_ID],1):initialConditions[[#This Row],[experiment_ID]],initialConditions[[#This Row],[experiment_ID]]), "")</f>
        <v/>
      </c>
      <c r="C1022" t="s">
        <v>9575</v>
      </c>
      <c r="D1022" s="13" t="s">
        <v>9581</v>
      </c>
      <c r="E1022" s="13" t="s">
        <v>2502</v>
      </c>
      <c r="F1022" s="13"/>
      <c r="G1022" s="13"/>
      <c r="H1022" s="13" t="s">
        <v>9584</v>
      </c>
      <c r="I1022" s="13"/>
      <c r="J1022" s="13" t="s">
        <v>2502</v>
      </c>
      <c r="K1022" s="13"/>
      <c r="L1022" s="13" t="s">
        <v>2502</v>
      </c>
      <c r="M1022" s="13"/>
      <c r="N1022" s="13"/>
      <c r="O1022" s="13" t="s">
        <v>2502</v>
      </c>
      <c r="P1022" s="13"/>
      <c r="Q1022" s="13"/>
    </row>
    <row r="1023" spans="1:17" x14ac:dyDescent="0.25">
      <c r="A1023" t="s">
        <v>9634</v>
      </c>
      <c r="B1023" s="244" t="str" cm="1">
        <f t="array" ref="B1023">IF(ROW() &lt; ROW(INDEX(initialConditions[experiment_ID],ROWS(initialConditions[experiment_ID]))), COUNTIF(INDEX(initialConditions[experiment_ID],1):initialConditions[[#This Row],[experiment_ID]],initialConditions[[#This Row],[experiment_ID]]), "")</f>
        <v/>
      </c>
      <c r="C1023" t="s">
        <v>9576</v>
      </c>
      <c r="D1023" s="13" t="s">
        <v>9581</v>
      </c>
      <c r="E1023" s="13" t="s">
        <v>2502</v>
      </c>
      <c r="F1023" s="13"/>
      <c r="G1023" s="13"/>
      <c r="H1023" s="13" t="s">
        <v>9585</v>
      </c>
      <c r="I1023" s="13"/>
      <c r="J1023" s="13" t="s">
        <v>2502</v>
      </c>
      <c r="K1023" s="13"/>
      <c r="L1023" s="13" t="s">
        <v>2502</v>
      </c>
      <c r="M1023" s="13"/>
      <c r="N1023" s="13"/>
      <c r="O1023" s="13" t="s">
        <v>2502</v>
      </c>
      <c r="P1023" s="13"/>
      <c r="Q1023" s="13"/>
    </row>
    <row r="1024" spans="1:17" x14ac:dyDescent="0.25">
      <c r="A1024" t="s">
        <v>9634</v>
      </c>
      <c r="B1024" s="244" t="str" cm="1">
        <f t="array" ref="B1024">IF(ROW() &lt; ROW(INDEX(initialConditions[experiment_ID],ROWS(initialConditions[experiment_ID]))), COUNTIF(INDEX(initialConditions[experiment_ID],1):initialConditions[[#This Row],[experiment_ID]],initialConditions[[#This Row],[experiment_ID]]), "")</f>
        <v/>
      </c>
      <c r="C1024" t="s">
        <v>9577</v>
      </c>
      <c r="D1024" s="13" t="s">
        <v>9581</v>
      </c>
      <c r="E1024" s="13" t="s">
        <v>2502</v>
      </c>
      <c r="F1024" s="13"/>
      <c r="G1024" s="13"/>
      <c r="H1024" s="13" t="s">
        <v>9586</v>
      </c>
      <c r="I1024" s="13"/>
      <c r="J1024" s="13" t="s">
        <v>2502</v>
      </c>
      <c r="K1024" s="13"/>
      <c r="L1024" s="13" t="s">
        <v>2502</v>
      </c>
      <c r="M1024" s="13"/>
      <c r="N1024" s="13"/>
      <c r="O1024" s="13" t="s">
        <v>2502</v>
      </c>
      <c r="P1024" s="13"/>
      <c r="Q1024" s="13"/>
    </row>
    <row r="1025" spans="1:17" x14ac:dyDescent="0.25">
      <c r="A1025" t="s">
        <v>9634</v>
      </c>
      <c r="B1025" s="244" t="str" cm="1">
        <f t="array" ref="B1025">IF(ROW() &lt; ROW(INDEX(initialConditions[experiment_ID],ROWS(initialConditions[experiment_ID]))), COUNTIF(INDEX(initialConditions[experiment_ID],1):initialConditions[[#This Row],[experiment_ID]],initialConditions[[#This Row],[experiment_ID]]), "")</f>
        <v/>
      </c>
      <c r="C1025" t="s">
        <v>9578</v>
      </c>
      <c r="D1025" s="13" t="s">
        <v>9581</v>
      </c>
      <c r="E1025" s="13" t="s">
        <v>2502</v>
      </c>
      <c r="F1025" s="13"/>
      <c r="G1025" s="13"/>
      <c r="H1025" s="13" t="s">
        <v>9587</v>
      </c>
      <c r="J1025" s="13" t="s">
        <v>2502</v>
      </c>
      <c r="L1025" s="13" t="s">
        <v>2502</v>
      </c>
      <c r="M1025" s="13"/>
      <c r="O1025" s="13" t="s">
        <v>2502</v>
      </c>
    </row>
    <row r="1026" spans="1:17" x14ac:dyDescent="0.25">
      <c r="A1026" t="s">
        <v>9634</v>
      </c>
      <c r="B1026" s="244" t="str" cm="1">
        <f t="array" ref="B1026">IF(ROW() &lt; ROW(INDEX(initialConditions[experiment_ID],ROWS(initialConditions[experiment_ID]))), COUNTIF(INDEX(initialConditions[experiment_ID],1):initialConditions[[#This Row],[experiment_ID]],initialConditions[[#This Row],[experiment_ID]]), "")</f>
        <v/>
      </c>
      <c r="C1026" t="s">
        <v>9579</v>
      </c>
      <c r="D1026" s="13" t="s">
        <v>9581</v>
      </c>
      <c r="E1026" s="13" t="s">
        <v>2502</v>
      </c>
      <c r="F1026" s="13"/>
      <c r="G1026" s="13"/>
      <c r="H1026" s="13" t="s">
        <v>9588</v>
      </c>
      <c r="I1026" s="13"/>
      <c r="J1026" s="13" t="s">
        <v>2502</v>
      </c>
      <c r="K1026" s="13"/>
      <c r="L1026" s="13" t="s">
        <v>2502</v>
      </c>
      <c r="M1026" s="13"/>
      <c r="N1026" s="13"/>
      <c r="O1026" s="13" t="s">
        <v>2502</v>
      </c>
      <c r="P1026" s="13"/>
      <c r="Q1026" s="13"/>
    </row>
    <row r="1027" spans="1:17" x14ac:dyDescent="0.25">
      <c r="A1027" t="s">
        <v>9633</v>
      </c>
      <c r="B1027" s="244" t="str" cm="1">
        <f t="array" ref="B1027">IF(ROW() &lt; ROW(INDEX(initialConditions[experiment_ID],ROWS(initialConditions[experiment_ID]))), COUNTIF(INDEX(initialConditions[experiment_ID],1):initialConditions[[#This Row],[experiment_ID]],initialConditions[[#This Row],[experiment_ID]]), "")</f>
        <v/>
      </c>
      <c r="C1027" t="s">
        <v>9625</v>
      </c>
      <c r="D1027" s="13" t="s">
        <v>9581</v>
      </c>
      <c r="E1027" s="13" t="s">
        <v>2502</v>
      </c>
      <c r="F1027" s="13"/>
      <c r="G1027" s="13" t="s">
        <v>2502</v>
      </c>
      <c r="H1027" s="13" t="s">
        <v>2502</v>
      </c>
      <c r="I1027" s="13" t="s">
        <v>2502</v>
      </c>
      <c r="J1027" s="13" t="s">
        <v>9614</v>
      </c>
      <c r="K1027" s="13"/>
      <c r="L1027" s="13" t="s">
        <v>2502</v>
      </c>
      <c r="M1027" s="13"/>
      <c r="N1027" s="13" t="s">
        <v>2502</v>
      </c>
      <c r="O1027" s="13" t="s">
        <v>2502</v>
      </c>
      <c r="P1027" s="13"/>
      <c r="Q1027" s="13"/>
    </row>
    <row r="1028" spans="1:17" x14ac:dyDescent="0.25">
      <c r="A1028" t="s">
        <v>9633</v>
      </c>
      <c r="B1028" s="244" t="str" cm="1">
        <f t="array" ref="B1028">IF(ROW() &lt; ROW(INDEX(initialConditions[experiment_ID],ROWS(initialConditions[experiment_ID]))), COUNTIF(INDEX(initialConditions[experiment_ID],1):initialConditions[[#This Row],[experiment_ID]],initialConditions[[#This Row],[experiment_ID]]), "")</f>
        <v/>
      </c>
      <c r="C1028" t="s">
        <v>9626</v>
      </c>
      <c r="D1028" s="13" t="s">
        <v>9581</v>
      </c>
      <c r="E1028" s="13" t="s">
        <v>2502</v>
      </c>
      <c r="F1028" s="13"/>
      <c r="G1028" s="13" t="s">
        <v>2502</v>
      </c>
      <c r="H1028" s="13" t="s">
        <v>2502</v>
      </c>
      <c r="I1028" s="13" t="s">
        <v>2502</v>
      </c>
      <c r="J1028" s="13" t="s">
        <v>9615</v>
      </c>
      <c r="K1028" s="13"/>
      <c r="L1028" s="13" t="s">
        <v>2502</v>
      </c>
      <c r="M1028" s="13"/>
      <c r="N1028" s="13" t="s">
        <v>2502</v>
      </c>
      <c r="O1028" s="13" t="s">
        <v>2502</v>
      </c>
      <c r="P1028" s="13"/>
      <c r="Q1028" s="13"/>
    </row>
    <row r="1029" spans="1:17" x14ac:dyDescent="0.25">
      <c r="A1029" t="s">
        <v>9633</v>
      </c>
      <c r="B1029" s="244" t="str" cm="1">
        <f t="array" ref="B1029">IF(ROW() &lt; ROW(INDEX(initialConditions[experiment_ID],ROWS(initialConditions[experiment_ID]))), COUNTIF(INDEX(initialConditions[experiment_ID],1):initialConditions[[#This Row],[experiment_ID]],initialConditions[[#This Row],[experiment_ID]]), "")</f>
        <v/>
      </c>
      <c r="C1029" t="s">
        <v>9627</v>
      </c>
      <c r="D1029" s="13" t="s">
        <v>9581</v>
      </c>
      <c r="E1029" s="13" t="s">
        <v>2502</v>
      </c>
      <c r="F1029" s="13"/>
      <c r="G1029" s="13" t="s">
        <v>2502</v>
      </c>
      <c r="H1029" s="13" t="s">
        <v>2502</v>
      </c>
      <c r="I1029" s="13" t="s">
        <v>2502</v>
      </c>
      <c r="J1029" s="13" t="s">
        <v>9616</v>
      </c>
      <c r="K1029" s="13"/>
      <c r="L1029" s="13" t="s">
        <v>2502</v>
      </c>
      <c r="M1029" s="13"/>
      <c r="N1029" s="13" t="s">
        <v>2502</v>
      </c>
      <c r="O1029" s="13" t="s">
        <v>2502</v>
      </c>
      <c r="P1029" s="13"/>
      <c r="Q1029" s="13"/>
    </row>
    <row r="1030" spans="1:17" x14ac:dyDescent="0.25">
      <c r="A1030" t="s">
        <v>9633</v>
      </c>
      <c r="B1030" s="244" t="str" cm="1">
        <f t="array" ref="B1030">IF(ROW() &lt; ROW(INDEX(initialConditions[experiment_ID],ROWS(initialConditions[experiment_ID]))), COUNTIF(INDEX(initialConditions[experiment_ID],1):initialConditions[[#This Row],[experiment_ID]],initialConditions[[#This Row],[experiment_ID]]), "")</f>
        <v/>
      </c>
      <c r="C1030" t="s">
        <v>9628</v>
      </c>
      <c r="D1030" s="13" t="s">
        <v>9608</v>
      </c>
      <c r="E1030" s="13" t="s">
        <v>2502</v>
      </c>
      <c r="F1030" s="13"/>
      <c r="G1030" s="13" t="s">
        <v>2502</v>
      </c>
      <c r="H1030" s="13" t="s">
        <v>2502</v>
      </c>
      <c r="I1030" s="13" t="s">
        <v>2502</v>
      </c>
      <c r="J1030" s="13" t="s">
        <v>9614</v>
      </c>
      <c r="K1030" s="13"/>
      <c r="L1030" s="13" t="s">
        <v>2502</v>
      </c>
      <c r="M1030" s="13"/>
      <c r="N1030" s="13" t="s">
        <v>2502</v>
      </c>
      <c r="O1030" s="13" t="s">
        <v>2502</v>
      </c>
      <c r="P1030" s="13"/>
      <c r="Q1030" s="13"/>
    </row>
    <row r="1031" spans="1:17" x14ac:dyDescent="0.25">
      <c r="A1031" t="s">
        <v>9633</v>
      </c>
      <c r="B1031" s="244" t="str" cm="1">
        <f t="array" ref="B1031">IF(ROW() &lt; ROW(INDEX(initialConditions[experiment_ID],ROWS(initialConditions[experiment_ID]))), COUNTIF(INDEX(initialConditions[experiment_ID],1):initialConditions[[#This Row],[experiment_ID]],initialConditions[[#This Row],[experiment_ID]]), "")</f>
        <v/>
      </c>
      <c r="C1031" t="s">
        <v>9629</v>
      </c>
      <c r="D1031" s="13" t="s">
        <v>9608</v>
      </c>
      <c r="E1031" s="13" t="s">
        <v>2502</v>
      </c>
      <c r="F1031" s="13"/>
      <c r="G1031" s="13" t="s">
        <v>2502</v>
      </c>
      <c r="H1031" s="13" t="s">
        <v>2502</v>
      </c>
      <c r="I1031" s="13" t="s">
        <v>2502</v>
      </c>
      <c r="J1031" s="13" t="s">
        <v>9615</v>
      </c>
      <c r="K1031" s="13"/>
      <c r="L1031" s="13" t="s">
        <v>2502</v>
      </c>
      <c r="M1031" s="13"/>
      <c r="N1031" s="13" t="s">
        <v>2502</v>
      </c>
      <c r="O1031" s="13" t="s">
        <v>2502</v>
      </c>
      <c r="P1031" s="13"/>
      <c r="Q1031" s="13"/>
    </row>
    <row r="1032" spans="1:17" x14ac:dyDescent="0.25">
      <c r="A1032" t="s">
        <v>9633</v>
      </c>
      <c r="B1032" s="244" t="str" cm="1">
        <f t="array" ref="B1032">IF(ROW() &lt; ROW(INDEX(initialConditions[experiment_ID],ROWS(initialConditions[experiment_ID]))), COUNTIF(INDEX(initialConditions[experiment_ID],1):initialConditions[[#This Row],[experiment_ID]],initialConditions[[#This Row],[experiment_ID]]), "")</f>
        <v/>
      </c>
      <c r="C1032" t="s">
        <v>9630</v>
      </c>
      <c r="D1032" s="13" t="s">
        <v>9608</v>
      </c>
      <c r="E1032" s="13" t="s">
        <v>2502</v>
      </c>
      <c r="F1032" s="13"/>
      <c r="G1032" s="13" t="s">
        <v>2502</v>
      </c>
      <c r="H1032" s="13" t="s">
        <v>2502</v>
      </c>
      <c r="I1032" s="13" t="s">
        <v>2502</v>
      </c>
      <c r="J1032" s="13" t="s">
        <v>9616</v>
      </c>
      <c r="K1032" s="13"/>
      <c r="L1032" s="13" t="s">
        <v>2502</v>
      </c>
      <c r="M1032" s="13"/>
      <c r="N1032" s="13" t="s">
        <v>2502</v>
      </c>
      <c r="O1032" s="13" t="s">
        <v>2502</v>
      </c>
      <c r="P1032" s="13"/>
      <c r="Q1032" s="13"/>
    </row>
    <row r="1033" spans="1:17" x14ac:dyDescent="0.25">
      <c r="A1033" t="s">
        <v>9802</v>
      </c>
      <c r="B1033" s="244" t="str" cm="1">
        <f t="array" ref="B1033">IF(ROW() &lt; ROW(INDEX(initialConditions[experiment_ID],ROWS(initialConditions[experiment_ID]))), COUNTIF(INDEX(initialConditions[experiment_ID],1):initialConditions[[#This Row],[experiment_ID]],initialConditions[[#This Row],[experiment_ID]]), "")</f>
        <v/>
      </c>
      <c r="D1033" s="13" t="s">
        <v>9682</v>
      </c>
      <c r="E1033" s="13" t="s">
        <v>2502</v>
      </c>
      <c r="F1033" s="13"/>
      <c r="G1033" s="13"/>
      <c r="H1033" s="13" t="s">
        <v>9691</v>
      </c>
      <c r="I1033" s="13" t="s">
        <v>2502</v>
      </c>
      <c r="J1033" s="13"/>
      <c r="K1033" s="13"/>
      <c r="L1033" s="13"/>
      <c r="M1033" s="13"/>
      <c r="N1033" s="13"/>
      <c r="O1033" s="13"/>
      <c r="P1033" s="13"/>
      <c r="Q1033" s="13"/>
    </row>
    <row r="1034" spans="1:17" x14ac:dyDescent="0.25">
      <c r="A1034" t="s">
        <v>9802</v>
      </c>
      <c r="B1034" s="244" t="str" cm="1">
        <f t="array" ref="B1034">IF(ROW() &lt; ROW(INDEX(initialConditions[experiment_ID],ROWS(initialConditions[experiment_ID]))), COUNTIF(INDEX(initialConditions[experiment_ID],1):initialConditions[[#This Row],[experiment_ID]],initialConditions[[#This Row],[experiment_ID]]), "")</f>
        <v/>
      </c>
      <c r="D1034" s="13" t="s">
        <v>9681</v>
      </c>
      <c r="E1034" s="13" t="s">
        <v>2502</v>
      </c>
      <c r="F1034" s="13"/>
      <c r="G1034" s="13"/>
      <c r="H1034" s="13" t="s">
        <v>9690</v>
      </c>
      <c r="I1034" s="13" t="s">
        <v>2502</v>
      </c>
      <c r="J1034" s="13"/>
      <c r="K1034" s="13"/>
      <c r="L1034" s="13"/>
      <c r="M1034" s="13"/>
      <c r="N1034" s="13"/>
      <c r="O1034" s="13"/>
      <c r="P1034" s="13"/>
      <c r="Q1034" s="13"/>
    </row>
    <row r="1035" spans="1:17" x14ac:dyDescent="0.25">
      <c r="A1035" t="s">
        <v>9802</v>
      </c>
      <c r="B1035" s="244" t="str" cm="1">
        <f t="array" ref="B1035">IF(ROW() &lt; ROW(INDEX(initialConditions[experiment_ID],ROWS(initialConditions[experiment_ID]))), COUNTIF(INDEX(initialConditions[experiment_ID],1):initialConditions[[#This Row],[experiment_ID]],initialConditions[[#This Row],[experiment_ID]]), "")</f>
        <v/>
      </c>
      <c r="D1035" s="13" t="s">
        <v>9676</v>
      </c>
      <c r="E1035" s="13" t="s">
        <v>2502</v>
      </c>
      <c r="F1035" s="13"/>
      <c r="G1035" s="13"/>
      <c r="H1035" s="13" t="s">
        <v>9686</v>
      </c>
      <c r="I1035" s="13" t="s">
        <v>2502</v>
      </c>
      <c r="J1035" s="13"/>
      <c r="K1035" s="13"/>
      <c r="L1035" s="13"/>
      <c r="M1035" s="13"/>
      <c r="N1035" s="13"/>
      <c r="O1035" s="13"/>
      <c r="P1035" s="13"/>
      <c r="Q1035" s="13"/>
    </row>
    <row r="1036" spans="1:17" x14ac:dyDescent="0.25">
      <c r="A1036" t="s">
        <v>9802</v>
      </c>
      <c r="B1036" s="244" t="str" cm="1">
        <f t="array" ref="B1036">IF(ROW() &lt; ROW(INDEX(initialConditions[experiment_ID],ROWS(initialConditions[experiment_ID]))), COUNTIF(INDEX(initialConditions[experiment_ID],1):initialConditions[[#This Row],[experiment_ID]],initialConditions[[#This Row],[experiment_ID]]), "")</f>
        <v/>
      </c>
      <c r="D1036" s="13" t="s">
        <v>9679</v>
      </c>
      <c r="E1036" s="13" t="s">
        <v>2502</v>
      </c>
      <c r="F1036" s="13"/>
      <c r="G1036" s="13"/>
      <c r="H1036" s="13" t="s">
        <v>9679</v>
      </c>
      <c r="I1036" s="13" t="s">
        <v>2502</v>
      </c>
      <c r="J1036" s="13"/>
      <c r="K1036" s="13"/>
      <c r="L1036" s="13"/>
      <c r="M1036" s="13"/>
      <c r="N1036" s="13"/>
      <c r="O1036" s="13"/>
      <c r="P1036" s="13"/>
      <c r="Q1036" s="13"/>
    </row>
    <row r="1037" spans="1:17" x14ac:dyDescent="0.25">
      <c r="A1037" t="s">
        <v>9802</v>
      </c>
      <c r="B1037" s="244" t="str" cm="1">
        <f t="array" ref="B1037">IF(ROW() &lt; ROW(INDEX(initialConditions[experiment_ID],ROWS(initialConditions[experiment_ID]))), COUNTIF(INDEX(initialConditions[experiment_ID],1):initialConditions[[#This Row],[experiment_ID]],initialConditions[[#This Row],[experiment_ID]]), "")</f>
        <v/>
      </c>
      <c r="D1037" s="13" t="s">
        <v>9673</v>
      </c>
      <c r="E1037" s="13" t="s">
        <v>2502</v>
      </c>
      <c r="F1037" s="13"/>
      <c r="G1037" s="13"/>
      <c r="H1037" s="13" t="s">
        <v>9683</v>
      </c>
      <c r="I1037" s="13" t="s">
        <v>2502</v>
      </c>
      <c r="J1037" s="13"/>
      <c r="K1037" s="13"/>
      <c r="L1037" s="13"/>
      <c r="M1037" s="13"/>
      <c r="N1037" s="13"/>
      <c r="O1037" s="13"/>
      <c r="P1037" s="13"/>
      <c r="Q1037" s="13"/>
    </row>
    <row r="1038" spans="1:17" x14ac:dyDescent="0.25">
      <c r="A1038" t="s">
        <v>9802</v>
      </c>
      <c r="B1038" s="244" t="str" cm="1">
        <f t="array" ref="B1038">IF(ROW() &lt; ROW(INDEX(initialConditions[experiment_ID],ROWS(initialConditions[experiment_ID]))), COUNTIF(INDEX(initialConditions[experiment_ID],1):initialConditions[[#This Row],[experiment_ID]],initialConditions[[#This Row],[experiment_ID]]), "")</f>
        <v/>
      </c>
      <c r="D1038" s="170" t="s">
        <v>9674</v>
      </c>
      <c r="E1038" s="13" t="s">
        <v>2502</v>
      </c>
      <c r="F1038" s="13"/>
      <c r="G1038" s="13"/>
      <c r="H1038" s="170" t="s">
        <v>9684</v>
      </c>
      <c r="I1038" s="13" t="s">
        <v>2502</v>
      </c>
      <c r="J1038" s="13"/>
      <c r="K1038" s="13"/>
      <c r="L1038" s="13"/>
      <c r="M1038" s="13"/>
      <c r="N1038" s="13"/>
      <c r="O1038" s="13"/>
      <c r="P1038" s="13"/>
      <c r="Q1038" s="13"/>
    </row>
    <row r="1039" spans="1:17" x14ac:dyDescent="0.25">
      <c r="A1039" t="s">
        <v>9802</v>
      </c>
      <c r="B1039" s="244" t="str" cm="1">
        <f t="array" ref="B1039">IF(ROW() &lt; ROW(INDEX(initialConditions[experiment_ID],ROWS(initialConditions[experiment_ID]))), COUNTIF(INDEX(initialConditions[experiment_ID],1):initialConditions[[#This Row],[experiment_ID]],initialConditions[[#This Row],[experiment_ID]]), "")</f>
        <v/>
      </c>
      <c r="D1039" s="13" t="s">
        <v>9678</v>
      </c>
      <c r="E1039" s="13" t="s">
        <v>2502</v>
      </c>
      <c r="F1039" s="13"/>
      <c r="G1039" s="13"/>
      <c r="H1039" s="13" t="s">
        <v>9685</v>
      </c>
      <c r="I1039" s="13" t="s">
        <v>2502</v>
      </c>
      <c r="J1039" s="13"/>
      <c r="K1039" s="13"/>
      <c r="L1039" s="13"/>
      <c r="M1039" s="13"/>
      <c r="N1039" s="13"/>
      <c r="O1039" s="13"/>
      <c r="P1039" s="13"/>
      <c r="Q1039" s="13"/>
    </row>
    <row r="1040" spans="1:17" x14ac:dyDescent="0.25">
      <c r="A1040" t="s">
        <v>9802</v>
      </c>
      <c r="B1040" s="244" t="str" cm="1">
        <f t="array" ref="B1040">IF(ROW() &lt; ROW(INDEX(initialConditions[experiment_ID],ROWS(initialConditions[experiment_ID]))), COUNTIF(INDEX(initialConditions[experiment_ID],1):initialConditions[[#This Row],[experiment_ID]],initialConditions[[#This Row],[experiment_ID]]), "")</f>
        <v/>
      </c>
      <c r="D1040" s="13" t="s">
        <v>9677</v>
      </c>
      <c r="E1040" s="13" t="s">
        <v>2502</v>
      </c>
      <c r="F1040" s="13"/>
      <c r="G1040" s="13"/>
      <c r="H1040" s="13" t="s">
        <v>9689</v>
      </c>
      <c r="I1040" s="13" t="s">
        <v>2502</v>
      </c>
      <c r="J1040" s="13"/>
      <c r="K1040" s="13"/>
      <c r="L1040" s="13"/>
      <c r="M1040" s="13"/>
      <c r="N1040" s="13"/>
      <c r="O1040" s="13"/>
      <c r="P1040" s="13"/>
      <c r="Q1040" s="13"/>
    </row>
    <row r="1041" spans="1:17" x14ac:dyDescent="0.25">
      <c r="A1041" t="s">
        <v>9802</v>
      </c>
      <c r="B1041" s="244" t="str" cm="1">
        <f t="array" ref="B1041">IF(ROW() &lt; ROW(INDEX(initialConditions[experiment_ID],ROWS(initialConditions[experiment_ID]))), COUNTIF(INDEX(initialConditions[experiment_ID],1):initialConditions[[#This Row],[experiment_ID]],initialConditions[[#This Row],[experiment_ID]]), "")</f>
        <v/>
      </c>
      <c r="D1041" s="13" t="s">
        <v>9675</v>
      </c>
      <c r="E1041" s="13" t="s">
        <v>2502</v>
      </c>
      <c r="F1041" s="13"/>
      <c r="G1041" s="13"/>
      <c r="H1041" s="13" t="s">
        <v>9687</v>
      </c>
      <c r="I1041" s="13" t="s">
        <v>2502</v>
      </c>
      <c r="J1041" s="13"/>
      <c r="K1041" s="13"/>
      <c r="L1041" s="13"/>
      <c r="M1041" s="13"/>
      <c r="N1041" s="13"/>
      <c r="O1041" s="13"/>
      <c r="P1041" s="13"/>
      <c r="Q1041" s="13"/>
    </row>
    <row r="1042" spans="1:17" x14ac:dyDescent="0.25">
      <c r="A1042" t="s">
        <v>9802</v>
      </c>
      <c r="B1042" s="244" t="str" cm="1">
        <f t="array" ref="B1042">IF(ROW() &lt; ROW(INDEX(initialConditions[experiment_ID],ROWS(initialConditions[experiment_ID]))), COUNTIF(INDEX(initialConditions[experiment_ID],1):initialConditions[[#This Row],[experiment_ID]],initialConditions[[#This Row],[experiment_ID]]), "")</f>
        <v/>
      </c>
      <c r="D1042" s="13" t="s">
        <v>9680</v>
      </c>
      <c r="E1042" s="13" t="s">
        <v>2502</v>
      </c>
      <c r="F1042" s="13"/>
      <c r="G1042" s="13"/>
      <c r="H1042" s="13" t="s">
        <v>9688</v>
      </c>
      <c r="I1042" s="13" t="s">
        <v>2502</v>
      </c>
      <c r="J1042" s="13"/>
      <c r="K1042" s="13"/>
      <c r="L1042" s="13"/>
      <c r="M1042" s="13"/>
      <c r="N1042" s="13"/>
      <c r="O1042" s="13"/>
      <c r="P1042" s="13"/>
      <c r="Q1042" s="13"/>
    </row>
    <row r="1043" spans="1:17" x14ac:dyDescent="0.25">
      <c r="A1043" t="s">
        <v>9803</v>
      </c>
      <c r="B1043" s="244" t="str" cm="1">
        <f t="array" ref="B1043">IF(ROW() &lt; ROW(INDEX(initialConditions[experiment_ID],ROWS(initialConditions[experiment_ID]))), COUNTIF(INDEX(initialConditions[experiment_ID],1):initialConditions[[#This Row],[experiment_ID]],initialConditions[[#This Row],[experiment_ID]]), "")</f>
        <v/>
      </c>
      <c r="D1043" s="13" t="s">
        <v>9735</v>
      </c>
      <c r="E1043" s="13" t="s">
        <v>2502</v>
      </c>
      <c r="F1043" s="13" t="s">
        <v>2502</v>
      </c>
      <c r="G1043" s="13" t="s">
        <v>2502</v>
      </c>
      <c r="H1043" s="13" t="s">
        <v>9748</v>
      </c>
      <c r="I1043" s="13"/>
      <c r="J1043" s="13" t="s">
        <v>9748</v>
      </c>
      <c r="K1043" s="13"/>
      <c r="L1043" s="13" t="s">
        <v>2502</v>
      </c>
      <c r="M1043" s="13"/>
      <c r="N1043" s="13"/>
      <c r="O1043" s="13"/>
      <c r="P1043" s="13"/>
      <c r="Q1043" s="13"/>
    </row>
    <row r="1044" spans="1:17" x14ac:dyDescent="0.25">
      <c r="A1044" t="s">
        <v>9803</v>
      </c>
      <c r="B1044" s="244" t="str" cm="1">
        <f t="array" ref="B1044">IF(ROW() &lt; ROW(INDEX(initialConditions[experiment_ID],ROWS(initialConditions[experiment_ID]))), COUNTIF(INDEX(initialConditions[experiment_ID],1):initialConditions[[#This Row],[experiment_ID]],initialConditions[[#This Row],[experiment_ID]]), "")</f>
        <v/>
      </c>
      <c r="D1044" s="13" t="s">
        <v>9736</v>
      </c>
      <c r="E1044" s="13" t="s">
        <v>2502</v>
      </c>
      <c r="F1044" s="13" t="s">
        <v>2502</v>
      </c>
      <c r="G1044" s="13" t="s">
        <v>2502</v>
      </c>
      <c r="H1044" s="13" t="s">
        <v>9748</v>
      </c>
      <c r="I1044" s="13"/>
      <c r="J1044" s="13" t="s">
        <v>9748</v>
      </c>
      <c r="K1044" s="13"/>
      <c r="L1044" s="13" t="s">
        <v>2502</v>
      </c>
      <c r="M1044" s="13"/>
      <c r="N1044" s="13"/>
      <c r="O1044" s="13"/>
      <c r="P1044" s="13"/>
      <c r="Q1044" s="13"/>
    </row>
    <row r="1045" spans="1:17" x14ac:dyDescent="0.25">
      <c r="A1045" t="s">
        <v>9803</v>
      </c>
      <c r="B1045" s="244" t="str" cm="1">
        <f t="array" ref="B1045">IF(ROW() &lt; ROW(INDEX(initialConditions[experiment_ID],ROWS(initialConditions[experiment_ID]))), COUNTIF(INDEX(initialConditions[experiment_ID],1):initialConditions[[#This Row],[experiment_ID]],initialConditions[[#This Row],[experiment_ID]]), "")</f>
        <v/>
      </c>
      <c r="D1045" s="13" t="s">
        <v>9737</v>
      </c>
      <c r="E1045" s="13" t="s">
        <v>2502</v>
      </c>
      <c r="F1045" s="13" t="s">
        <v>2502</v>
      </c>
      <c r="G1045" s="13" t="s">
        <v>2502</v>
      </c>
      <c r="H1045" s="13" t="s">
        <v>9748</v>
      </c>
      <c r="I1045" s="13"/>
      <c r="J1045" s="13" t="s">
        <v>9748</v>
      </c>
      <c r="K1045" s="13"/>
      <c r="L1045" s="13" t="s">
        <v>2502</v>
      </c>
      <c r="M1045" s="13"/>
      <c r="N1045" s="13"/>
      <c r="O1045" s="13"/>
      <c r="P1045" s="13"/>
      <c r="Q1045" s="13"/>
    </row>
    <row r="1046" spans="1:17" x14ac:dyDescent="0.25">
      <c r="A1046" t="s">
        <v>9803</v>
      </c>
      <c r="B1046" s="244" t="str" cm="1">
        <f t="array" ref="B1046">IF(ROW() &lt; ROW(INDEX(initialConditions[experiment_ID],ROWS(initialConditions[experiment_ID]))), COUNTIF(INDEX(initialConditions[experiment_ID],1):initialConditions[[#This Row],[experiment_ID]],initialConditions[[#This Row],[experiment_ID]]), "")</f>
        <v/>
      </c>
      <c r="D1046" s="13" t="s">
        <v>9738</v>
      </c>
      <c r="E1046" s="13" t="s">
        <v>2502</v>
      </c>
      <c r="F1046" s="13" t="s">
        <v>2502</v>
      </c>
      <c r="G1046" s="13" t="s">
        <v>2502</v>
      </c>
      <c r="H1046" s="13" t="s">
        <v>9748</v>
      </c>
      <c r="I1046" s="13"/>
      <c r="J1046" s="13" t="s">
        <v>9748</v>
      </c>
      <c r="K1046" s="13"/>
      <c r="L1046" s="13" t="s">
        <v>2502</v>
      </c>
      <c r="M1046" s="13"/>
      <c r="N1046" s="13"/>
      <c r="O1046" s="13"/>
      <c r="P1046" s="13"/>
      <c r="Q1046" s="13"/>
    </row>
    <row r="1047" spans="1:17" x14ac:dyDescent="0.25">
      <c r="A1047" t="s">
        <v>9803</v>
      </c>
      <c r="B1047" s="244" t="str" cm="1">
        <f t="array" ref="B1047">IF(ROW() &lt; ROW(INDEX(initialConditions[experiment_ID],ROWS(initialConditions[experiment_ID]))), COUNTIF(INDEX(initialConditions[experiment_ID],1):initialConditions[[#This Row],[experiment_ID]],initialConditions[[#This Row],[experiment_ID]]), "")</f>
        <v/>
      </c>
      <c r="D1047" s="13" t="s">
        <v>9735</v>
      </c>
      <c r="E1047" s="13" t="s">
        <v>2502</v>
      </c>
      <c r="F1047" s="13" t="s">
        <v>2502</v>
      </c>
      <c r="G1047" s="13" t="s">
        <v>2502</v>
      </c>
      <c r="H1047" s="13" t="s">
        <v>9749</v>
      </c>
      <c r="I1047" s="13"/>
      <c r="J1047" s="13" t="s">
        <v>9749</v>
      </c>
      <c r="K1047" s="13"/>
      <c r="L1047" s="13" t="s">
        <v>2502</v>
      </c>
      <c r="M1047" s="13"/>
      <c r="N1047" s="13"/>
      <c r="O1047" s="13"/>
      <c r="P1047" s="13"/>
      <c r="Q1047" s="13"/>
    </row>
    <row r="1048" spans="1:17" x14ac:dyDescent="0.25">
      <c r="A1048" t="s">
        <v>9803</v>
      </c>
      <c r="B1048" s="244" t="str" cm="1">
        <f t="array" ref="B1048">IF(ROW() &lt; ROW(INDEX(initialConditions[experiment_ID],ROWS(initialConditions[experiment_ID]))), COUNTIF(INDEX(initialConditions[experiment_ID],1):initialConditions[[#This Row],[experiment_ID]],initialConditions[[#This Row],[experiment_ID]]), "")</f>
        <v/>
      </c>
      <c r="D1048" s="13" t="s">
        <v>9736</v>
      </c>
      <c r="E1048" s="13" t="s">
        <v>2502</v>
      </c>
      <c r="F1048" s="13" t="s">
        <v>2502</v>
      </c>
      <c r="G1048" s="13" t="s">
        <v>2502</v>
      </c>
      <c r="H1048" s="13" t="s">
        <v>9749</v>
      </c>
      <c r="I1048" s="13"/>
      <c r="J1048" s="13" t="s">
        <v>9749</v>
      </c>
      <c r="K1048" s="13"/>
      <c r="L1048" s="13" t="s">
        <v>2502</v>
      </c>
      <c r="M1048" s="13"/>
      <c r="N1048" s="13"/>
      <c r="O1048" s="13"/>
      <c r="P1048" s="13"/>
      <c r="Q1048" s="13"/>
    </row>
    <row r="1049" spans="1:17" x14ac:dyDescent="0.25">
      <c r="A1049" t="s">
        <v>9803</v>
      </c>
      <c r="B1049" s="244" t="str" cm="1">
        <f t="array" ref="B1049">IF(ROW() &lt; ROW(INDEX(initialConditions[experiment_ID],ROWS(initialConditions[experiment_ID]))), COUNTIF(INDEX(initialConditions[experiment_ID],1):initialConditions[[#This Row],[experiment_ID]],initialConditions[[#This Row],[experiment_ID]]), "")</f>
        <v/>
      </c>
      <c r="D1049" s="13" t="s">
        <v>9737</v>
      </c>
      <c r="E1049" s="13" t="s">
        <v>2502</v>
      </c>
      <c r="F1049" s="13" t="s">
        <v>2502</v>
      </c>
      <c r="G1049" s="13" t="s">
        <v>2502</v>
      </c>
      <c r="H1049" s="13" t="s">
        <v>9749</v>
      </c>
      <c r="I1049" s="13"/>
      <c r="J1049" s="13" t="s">
        <v>9749</v>
      </c>
      <c r="K1049" s="13"/>
      <c r="L1049" s="13" t="s">
        <v>2502</v>
      </c>
      <c r="M1049" s="13"/>
      <c r="N1049" s="13"/>
      <c r="O1049" s="13"/>
      <c r="P1049" s="13"/>
      <c r="Q1049" s="13"/>
    </row>
    <row r="1050" spans="1:17" x14ac:dyDescent="0.25">
      <c r="A1050" t="s">
        <v>9803</v>
      </c>
      <c r="B1050" s="244" t="str" cm="1">
        <f t="array" ref="B1050">IF(ROW() &lt; ROW(INDEX(initialConditions[experiment_ID],ROWS(initialConditions[experiment_ID]))), COUNTIF(INDEX(initialConditions[experiment_ID],1):initialConditions[[#This Row],[experiment_ID]],initialConditions[[#This Row],[experiment_ID]]), "")</f>
        <v/>
      </c>
      <c r="D1050" s="13" t="s">
        <v>9738</v>
      </c>
      <c r="E1050" s="13" t="s">
        <v>2502</v>
      </c>
      <c r="F1050" s="13" t="s">
        <v>2502</v>
      </c>
      <c r="G1050" s="13" t="s">
        <v>2502</v>
      </c>
      <c r="H1050" s="13" t="s">
        <v>9749</v>
      </c>
      <c r="I1050" s="13"/>
      <c r="J1050" s="13" t="s">
        <v>9749</v>
      </c>
      <c r="K1050" s="13"/>
      <c r="L1050" s="13" t="s">
        <v>2502</v>
      </c>
      <c r="M1050" s="13"/>
      <c r="N1050" s="13"/>
      <c r="O1050" s="13"/>
      <c r="P1050" s="13"/>
      <c r="Q1050" s="13"/>
    </row>
    <row r="1051" spans="1:17" x14ac:dyDescent="0.25">
      <c r="A1051" t="s">
        <v>9803</v>
      </c>
      <c r="B1051" s="244" t="str" cm="1">
        <f t="array" ref="B1051">IF(ROW() &lt; ROW(INDEX(initialConditions[experiment_ID],ROWS(initialConditions[experiment_ID]))), COUNTIF(INDEX(initialConditions[experiment_ID],1):initialConditions[[#This Row],[experiment_ID]],initialConditions[[#This Row],[experiment_ID]]), "")</f>
        <v/>
      </c>
      <c r="D1051" s="13" t="s">
        <v>9735</v>
      </c>
      <c r="E1051" s="13" t="s">
        <v>2502</v>
      </c>
      <c r="F1051" s="13" t="s">
        <v>2502</v>
      </c>
      <c r="G1051" s="13" t="s">
        <v>2502</v>
      </c>
      <c r="H1051" s="13" t="s">
        <v>9750</v>
      </c>
      <c r="I1051" s="13"/>
      <c r="J1051" s="13" t="s">
        <v>9750</v>
      </c>
      <c r="K1051" s="13"/>
      <c r="L1051" s="13" t="s">
        <v>2502</v>
      </c>
      <c r="M1051" s="13"/>
      <c r="N1051" s="13"/>
      <c r="O1051" s="13"/>
      <c r="P1051" s="13"/>
      <c r="Q1051" s="13"/>
    </row>
    <row r="1052" spans="1:17" x14ac:dyDescent="0.25">
      <c r="A1052" t="s">
        <v>9803</v>
      </c>
      <c r="B1052" s="244" t="str" cm="1">
        <f t="array" ref="B1052">IF(ROW() &lt; ROW(INDEX(initialConditions[experiment_ID],ROWS(initialConditions[experiment_ID]))), COUNTIF(INDEX(initialConditions[experiment_ID],1):initialConditions[[#This Row],[experiment_ID]],initialConditions[[#This Row],[experiment_ID]]), "")</f>
        <v/>
      </c>
      <c r="D1052" s="13" t="s">
        <v>9736</v>
      </c>
      <c r="E1052" s="13" t="s">
        <v>2502</v>
      </c>
      <c r="F1052" s="13" t="s">
        <v>2502</v>
      </c>
      <c r="G1052" s="13" t="s">
        <v>2502</v>
      </c>
      <c r="H1052" s="13" t="s">
        <v>9750</v>
      </c>
      <c r="I1052" s="13"/>
      <c r="J1052" s="13" t="s">
        <v>9750</v>
      </c>
      <c r="K1052" s="13"/>
      <c r="L1052" s="13" t="s">
        <v>2502</v>
      </c>
      <c r="M1052" s="13"/>
      <c r="N1052" s="13"/>
      <c r="O1052" s="13"/>
      <c r="P1052" s="13"/>
      <c r="Q1052" s="13"/>
    </row>
    <row r="1053" spans="1:17" x14ac:dyDescent="0.25">
      <c r="A1053" t="s">
        <v>9803</v>
      </c>
      <c r="B1053" s="244" t="str" cm="1">
        <f t="array" ref="B1053">IF(ROW() &lt; ROW(INDEX(initialConditions[experiment_ID],ROWS(initialConditions[experiment_ID]))), COUNTIF(INDEX(initialConditions[experiment_ID],1):initialConditions[[#This Row],[experiment_ID]],initialConditions[[#This Row],[experiment_ID]]), "")</f>
        <v/>
      </c>
      <c r="D1053" s="13" t="s">
        <v>9737</v>
      </c>
      <c r="E1053" s="13" t="s">
        <v>2502</v>
      </c>
      <c r="F1053" s="13" t="s">
        <v>2502</v>
      </c>
      <c r="G1053" s="13" t="s">
        <v>2502</v>
      </c>
      <c r="H1053" s="13" t="s">
        <v>9750</v>
      </c>
      <c r="I1053" s="13"/>
      <c r="J1053" s="13" t="s">
        <v>9750</v>
      </c>
      <c r="K1053" s="13"/>
      <c r="L1053" s="13" t="s">
        <v>2502</v>
      </c>
      <c r="M1053" s="13"/>
      <c r="N1053" s="13"/>
      <c r="O1053" s="13"/>
      <c r="P1053" s="13"/>
      <c r="Q1053" s="13"/>
    </row>
    <row r="1054" spans="1:17" x14ac:dyDescent="0.25">
      <c r="A1054" t="s">
        <v>9803</v>
      </c>
      <c r="B1054" s="244" t="str" cm="1">
        <f t="array" ref="B1054">IF(ROW() &lt; ROW(INDEX(initialConditions[experiment_ID],ROWS(initialConditions[experiment_ID]))), COUNTIF(INDEX(initialConditions[experiment_ID],1):initialConditions[[#This Row],[experiment_ID]],initialConditions[[#This Row],[experiment_ID]]), "")</f>
        <v/>
      </c>
      <c r="D1054" s="13" t="s">
        <v>9738</v>
      </c>
      <c r="E1054" s="13" t="s">
        <v>2502</v>
      </c>
      <c r="F1054" s="13" t="s">
        <v>2502</v>
      </c>
      <c r="G1054" s="13" t="s">
        <v>2502</v>
      </c>
      <c r="H1054" s="13" t="s">
        <v>9750</v>
      </c>
      <c r="I1054" s="13"/>
      <c r="J1054" s="13" t="s">
        <v>9750</v>
      </c>
      <c r="K1054" s="13"/>
      <c r="L1054" s="13" t="s">
        <v>2502</v>
      </c>
      <c r="M1054" s="13"/>
      <c r="N1054" s="13"/>
      <c r="O1054" s="13"/>
      <c r="P1054" s="13"/>
      <c r="Q1054" s="13"/>
    </row>
    <row r="1055" spans="1:17" ht="14.25" customHeight="1" x14ac:dyDescent="0.25">
      <c r="A1055" t="s">
        <v>9804</v>
      </c>
      <c r="B1055" s="244" t="str" cm="1">
        <f t="array" ref="B1055">IF(ROW() &lt; ROW(INDEX(initialConditions[experiment_ID],ROWS(initialConditions[experiment_ID]))), COUNTIF(INDEX(initialConditions[experiment_ID],1):initialConditions[[#This Row],[experiment_ID]],initialConditions[[#This Row],[experiment_ID]]), "")</f>
        <v/>
      </c>
      <c r="D1055" s="13" t="s">
        <v>9801</v>
      </c>
      <c r="E1055" s="13" t="s">
        <v>2502</v>
      </c>
      <c r="F1055" s="13"/>
      <c r="G1055" s="13" t="s">
        <v>2502</v>
      </c>
      <c r="H1055" s="13" t="s">
        <v>2502</v>
      </c>
      <c r="I1055" s="13"/>
      <c r="J1055" s="13" t="s">
        <v>2502</v>
      </c>
      <c r="K1055" s="13"/>
      <c r="L1055" s="13"/>
      <c r="M1055" s="13"/>
      <c r="N1055" s="13"/>
      <c r="O1055" s="13"/>
      <c r="P1055" s="13"/>
      <c r="Q1055" s="13"/>
    </row>
    <row r="1056" spans="1:17" ht="14.25" customHeight="1" x14ac:dyDescent="0.25">
      <c r="A1056" s="126" t="s">
        <v>9814</v>
      </c>
      <c r="B1056" s="244" t="str" cm="1">
        <f t="array" ref="B1056">IF(ROW() &lt; ROW(INDEX(initialConditions[experiment_ID],ROWS(initialConditions[experiment_ID]))), COUNTIF(INDEX(initialConditions[experiment_ID],1):initialConditions[[#This Row],[experiment_ID]],initialConditions[[#This Row],[experiment_ID]]), "")</f>
        <v/>
      </c>
      <c r="D1056" s="13" t="s">
        <v>9872</v>
      </c>
      <c r="E1056" s="13" t="s">
        <v>2502</v>
      </c>
      <c r="F1056" s="13"/>
      <c r="G1056" s="237"/>
      <c r="H1056" s="13" t="s">
        <v>2502</v>
      </c>
      <c r="I1056" s="13" t="s">
        <v>2502</v>
      </c>
      <c r="J1056" s="13"/>
      <c r="K1056" s="13"/>
      <c r="L1056" s="13"/>
      <c r="M1056" s="13"/>
      <c r="N1056" s="13"/>
      <c r="O1056" s="13" t="s">
        <v>2502</v>
      </c>
      <c r="P1056" s="13"/>
      <c r="Q1056" s="13"/>
    </row>
    <row r="1057" spans="1:17" ht="14.25" customHeight="1" x14ac:dyDescent="0.25">
      <c r="A1057" s="126" t="s">
        <v>9815</v>
      </c>
      <c r="B1057" s="244" t="str" cm="1">
        <f t="array" ref="B1057">IF(ROW() &lt; ROW(INDEX(initialConditions[experiment_ID],ROWS(initialConditions[experiment_ID]))), COUNTIF(INDEX(initialConditions[experiment_ID],1):initialConditions[[#This Row],[experiment_ID]],initialConditions[[#This Row],[experiment_ID]]), "")</f>
        <v/>
      </c>
      <c r="D1057" s="13" t="s">
        <v>9872</v>
      </c>
      <c r="E1057" s="13" t="s">
        <v>2502</v>
      </c>
      <c r="F1057" s="13"/>
      <c r="G1057" s="237"/>
      <c r="H1057" s="13" t="s">
        <v>2502</v>
      </c>
      <c r="I1057" s="13" t="s">
        <v>2502</v>
      </c>
      <c r="J1057" s="13"/>
      <c r="K1057" s="13"/>
      <c r="L1057" s="13"/>
      <c r="M1057" s="13"/>
      <c r="N1057" s="13"/>
      <c r="O1057" s="13" t="s">
        <v>2502</v>
      </c>
      <c r="P1057" s="13"/>
      <c r="Q1057" s="13"/>
    </row>
    <row r="1058" spans="1:17" ht="14.25" customHeight="1" x14ac:dyDescent="0.25">
      <c r="A1058" s="126" t="s">
        <v>9816</v>
      </c>
      <c r="B1058" s="244" t="str" cm="1">
        <f t="array" ref="B1058">IF(ROW() &lt; ROW(INDEX(initialConditions[experiment_ID],ROWS(initialConditions[experiment_ID]))), COUNTIF(INDEX(initialConditions[experiment_ID],1):initialConditions[[#This Row],[experiment_ID]],initialConditions[[#This Row],[experiment_ID]]), "")</f>
        <v/>
      </c>
      <c r="D1058" s="13" t="s">
        <v>9872</v>
      </c>
      <c r="E1058" s="13" t="s">
        <v>2502</v>
      </c>
      <c r="F1058" s="13"/>
      <c r="G1058" s="237"/>
      <c r="H1058" s="13" t="s">
        <v>2502</v>
      </c>
      <c r="I1058" s="13" t="s">
        <v>2502</v>
      </c>
      <c r="J1058" s="13"/>
      <c r="K1058" s="13"/>
      <c r="L1058" s="13"/>
      <c r="M1058" s="13"/>
      <c r="N1058" s="13"/>
      <c r="O1058" s="13" t="s">
        <v>2502</v>
      </c>
      <c r="P1058" s="13"/>
      <c r="Q1058" s="13"/>
    </row>
    <row r="1059" spans="1:17" ht="14.25" customHeight="1" x14ac:dyDescent="0.25">
      <c r="A1059" s="126" t="s">
        <v>9817</v>
      </c>
      <c r="B1059" s="244" t="str" cm="1">
        <f t="array" ref="B1059">IF(ROW() &lt; ROW(INDEX(initialConditions[experiment_ID],ROWS(initialConditions[experiment_ID]))), COUNTIF(INDEX(initialConditions[experiment_ID],1):initialConditions[[#This Row],[experiment_ID]],initialConditions[[#This Row],[experiment_ID]]), "")</f>
        <v/>
      </c>
      <c r="D1059" s="13" t="s">
        <v>9873</v>
      </c>
      <c r="E1059" s="13" t="s">
        <v>2502</v>
      </c>
      <c r="F1059" s="13"/>
      <c r="G1059" s="237"/>
      <c r="H1059" s="13" t="s">
        <v>2502</v>
      </c>
      <c r="I1059" s="13" t="s">
        <v>2502</v>
      </c>
      <c r="J1059" s="13"/>
      <c r="K1059" s="13"/>
      <c r="L1059" s="13"/>
      <c r="M1059" s="13"/>
      <c r="N1059" s="13"/>
      <c r="O1059" s="13" t="s">
        <v>2502</v>
      </c>
      <c r="P1059" s="13"/>
      <c r="Q1059" s="13"/>
    </row>
    <row r="1060" spans="1:17" ht="14.25" customHeight="1" x14ac:dyDescent="0.25">
      <c r="A1060" s="126" t="s">
        <v>9818</v>
      </c>
      <c r="B1060" s="244" t="str" cm="1">
        <f t="array" ref="B1060">IF(ROW() &lt; ROW(INDEX(initialConditions[experiment_ID],ROWS(initialConditions[experiment_ID]))), COUNTIF(INDEX(initialConditions[experiment_ID],1):initialConditions[[#This Row],[experiment_ID]],initialConditions[[#This Row],[experiment_ID]]), "")</f>
        <v/>
      </c>
      <c r="D1060" s="13" t="s">
        <v>9873</v>
      </c>
      <c r="E1060" s="13" t="s">
        <v>2502</v>
      </c>
      <c r="F1060" s="13"/>
      <c r="G1060" s="237"/>
      <c r="H1060" s="13" t="s">
        <v>2502</v>
      </c>
      <c r="I1060" s="13" t="s">
        <v>2502</v>
      </c>
      <c r="J1060" s="13"/>
      <c r="K1060" s="13"/>
      <c r="L1060" s="13"/>
      <c r="M1060" s="13"/>
      <c r="N1060" s="13"/>
      <c r="O1060" s="13" t="s">
        <v>2502</v>
      </c>
      <c r="P1060" s="13"/>
      <c r="Q1060" s="13"/>
    </row>
    <row r="1061" spans="1:17" ht="14.25" customHeight="1" x14ac:dyDescent="0.25">
      <c r="A1061" s="126" t="s">
        <v>9819</v>
      </c>
      <c r="B1061" s="244" t="str" cm="1">
        <f t="array" ref="B1061">IF(ROW() &lt; ROW(INDEX(initialConditions[experiment_ID],ROWS(initialConditions[experiment_ID]))), COUNTIF(INDEX(initialConditions[experiment_ID],1):initialConditions[[#This Row],[experiment_ID]],initialConditions[[#This Row],[experiment_ID]]), "")</f>
        <v/>
      </c>
      <c r="D1061" s="13" t="s">
        <v>9874</v>
      </c>
      <c r="E1061" s="13" t="s">
        <v>2502</v>
      </c>
      <c r="F1061" s="13"/>
      <c r="G1061" s="237"/>
      <c r="H1061" s="13" t="s">
        <v>2502</v>
      </c>
      <c r="I1061" s="13" t="s">
        <v>2502</v>
      </c>
      <c r="J1061" s="13"/>
      <c r="K1061" s="13"/>
      <c r="L1061" s="13"/>
      <c r="M1061" s="13"/>
      <c r="N1061" s="13"/>
      <c r="O1061" s="13" t="s">
        <v>2502</v>
      </c>
      <c r="P1061" s="13"/>
      <c r="Q1061" s="13"/>
    </row>
    <row r="1062" spans="1:17" ht="14.25" customHeight="1" x14ac:dyDescent="0.25">
      <c r="A1062" s="126" t="s">
        <v>9820</v>
      </c>
      <c r="B1062" s="244" t="str" cm="1">
        <f t="array" ref="B1062">IF(ROW() &lt; ROW(INDEX(initialConditions[experiment_ID],ROWS(initialConditions[experiment_ID]))), COUNTIF(INDEX(initialConditions[experiment_ID],1):initialConditions[[#This Row],[experiment_ID]],initialConditions[[#This Row],[experiment_ID]]), "")</f>
        <v/>
      </c>
      <c r="D1062" s="13" t="s">
        <v>9874</v>
      </c>
      <c r="E1062" s="13" t="s">
        <v>2502</v>
      </c>
      <c r="F1062" s="13"/>
      <c r="G1062" s="237"/>
      <c r="H1062" s="13" t="s">
        <v>2502</v>
      </c>
      <c r="I1062" s="13" t="s">
        <v>2502</v>
      </c>
      <c r="J1062" s="13"/>
      <c r="K1062" s="13"/>
      <c r="L1062" s="13"/>
      <c r="M1062" s="13"/>
      <c r="N1062" s="13"/>
      <c r="O1062" s="13" t="s">
        <v>2502</v>
      </c>
      <c r="P1062" s="13"/>
      <c r="Q1062" s="13"/>
    </row>
    <row r="1063" spans="1:17" ht="14.25" customHeight="1" x14ac:dyDescent="0.25">
      <c r="A1063" s="126" t="s">
        <v>9821</v>
      </c>
      <c r="B1063" s="244" t="str" cm="1">
        <f t="array" ref="B1063">IF(ROW() &lt; ROW(INDEX(initialConditions[experiment_ID],ROWS(initialConditions[experiment_ID]))), COUNTIF(INDEX(initialConditions[experiment_ID],1):initialConditions[[#This Row],[experiment_ID]],initialConditions[[#This Row],[experiment_ID]]), "")</f>
        <v/>
      </c>
      <c r="D1063" s="13" t="s">
        <v>9875</v>
      </c>
      <c r="E1063" s="13" t="s">
        <v>2502</v>
      </c>
      <c r="F1063" s="13"/>
      <c r="G1063" s="237"/>
      <c r="H1063" s="13" t="s">
        <v>2502</v>
      </c>
      <c r="I1063" s="13" t="s">
        <v>2502</v>
      </c>
      <c r="J1063" s="13"/>
      <c r="K1063" s="13"/>
      <c r="L1063" s="13"/>
      <c r="M1063" s="13"/>
      <c r="N1063" s="13"/>
      <c r="O1063" s="13" t="s">
        <v>2502</v>
      </c>
      <c r="P1063" s="13"/>
      <c r="Q1063" s="13"/>
    </row>
    <row r="1064" spans="1:17" ht="14.25" customHeight="1" x14ac:dyDescent="0.25">
      <c r="A1064" s="126" t="s">
        <v>9822</v>
      </c>
      <c r="B1064" s="244" t="str" cm="1">
        <f t="array" ref="B1064">IF(ROW() &lt; ROW(INDEX(initialConditions[experiment_ID],ROWS(initialConditions[experiment_ID]))), COUNTIF(INDEX(initialConditions[experiment_ID],1):initialConditions[[#This Row],[experiment_ID]],initialConditions[[#This Row],[experiment_ID]]), "")</f>
        <v/>
      </c>
      <c r="D1064" s="13" t="s">
        <v>9875</v>
      </c>
      <c r="E1064" s="13" t="s">
        <v>2502</v>
      </c>
      <c r="F1064" s="13"/>
      <c r="G1064" s="237"/>
      <c r="H1064" s="13" t="s">
        <v>2502</v>
      </c>
      <c r="I1064" s="13" t="s">
        <v>2502</v>
      </c>
      <c r="J1064" s="13"/>
      <c r="K1064" s="13"/>
      <c r="L1064" s="13"/>
      <c r="M1064" s="13"/>
      <c r="N1064" s="13"/>
      <c r="O1064" s="13" t="s">
        <v>2502</v>
      </c>
      <c r="P1064" s="13"/>
      <c r="Q1064" s="13"/>
    </row>
    <row r="1065" spans="1:17" ht="14.25" customHeight="1" x14ac:dyDescent="0.25">
      <c r="A1065" s="126" t="s">
        <v>9823</v>
      </c>
      <c r="B1065" s="244" t="str" cm="1">
        <f t="array" ref="B1065">IF(ROW() &lt; ROW(INDEX(initialConditions[experiment_ID],ROWS(initialConditions[experiment_ID]))), COUNTIF(INDEX(initialConditions[experiment_ID],1):initialConditions[[#This Row],[experiment_ID]],initialConditions[[#This Row],[experiment_ID]]), "")</f>
        <v/>
      </c>
      <c r="D1065" s="13" t="s">
        <v>9876</v>
      </c>
      <c r="E1065" s="13" t="s">
        <v>2502</v>
      </c>
      <c r="F1065" s="13"/>
      <c r="G1065" s="237"/>
      <c r="H1065" s="13" t="s">
        <v>2502</v>
      </c>
      <c r="I1065" s="13" t="s">
        <v>2502</v>
      </c>
      <c r="J1065" s="13"/>
      <c r="K1065" s="13"/>
      <c r="L1065" s="13"/>
      <c r="M1065" s="13"/>
      <c r="N1065" s="13"/>
      <c r="O1065" s="13" t="s">
        <v>2502</v>
      </c>
      <c r="P1065" s="13"/>
      <c r="Q1065" s="13"/>
    </row>
    <row r="1066" spans="1:17" ht="14.25" customHeight="1" x14ac:dyDescent="0.25">
      <c r="A1066" s="126" t="s">
        <v>9824</v>
      </c>
      <c r="B1066" s="244" t="str" cm="1">
        <f t="array" ref="B1066">IF(ROW() &lt; ROW(INDEX(initialConditions[experiment_ID],ROWS(initialConditions[experiment_ID]))), COUNTIF(INDEX(initialConditions[experiment_ID],1):initialConditions[[#This Row],[experiment_ID]],initialConditions[[#This Row],[experiment_ID]]), "")</f>
        <v/>
      </c>
      <c r="D1066" s="13" t="s">
        <v>9876</v>
      </c>
      <c r="E1066" s="13" t="s">
        <v>2502</v>
      </c>
      <c r="F1066" s="13"/>
      <c r="G1066" s="237"/>
      <c r="H1066" s="13" t="s">
        <v>2502</v>
      </c>
      <c r="I1066" s="13" t="s">
        <v>2502</v>
      </c>
      <c r="J1066" s="13"/>
      <c r="K1066" s="13"/>
      <c r="L1066" s="13"/>
      <c r="M1066" s="13"/>
      <c r="N1066" s="13"/>
      <c r="O1066" s="13" t="s">
        <v>2502</v>
      </c>
      <c r="P1066" s="13"/>
      <c r="Q1066" s="13"/>
    </row>
    <row r="1067" spans="1:17" ht="14.25" customHeight="1" x14ac:dyDescent="0.25">
      <c r="A1067" s="126" t="s">
        <v>9825</v>
      </c>
      <c r="B1067" s="244" t="str" cm="1">
        <f t="array" ref="B1067">IF(ROW() &lt; ROW(INDEX(initialConditions[experiment_ID],ROWS(initialConditions[experiment_ID]))), COUNTIF(INDEX(initialConditions[experiment_ID],1):initialConditions[[#This Row],[experiment_ID]],initialConditions[[#This Row],[experiment_ID]]), "")</f>
        <v/>
      </c>
      <c r="D1067" s="13" t="s">
        <v>9872</v>
      </c>
      <c r="E1067" s="13" t="s">
        <v>2502</v>
      </c>
      <c r="F1067" s="13"/>
      <c r="G1067" s="237"/>
      <c r="H1067" s="13" t="s">
        <v>2502</v>
      </c>
      <c r="I1067" s="13" t="s">
        <v>2502</v>
      </c>
      <c r="J1067" s="13"/>
      <c r="K1067" s="13"/>
      <c r="L1067" s="13"/>
      <c r="M1067" s="13"/>
      <c r="N1067" s="13"/>
      <c r="O1067" s="13" t="s">
        <v>2502</v>
      </c>
      <c r="P1067" s="13"/>
      <c r="Q1067" s="13"/>
    </row>
    <row r="1068" spans="1:17" ht="14.25" customHeight="1" x14ac:dyDescent="0.25">
      <c r="A1068" s="126" t="s">
        <v>9826</v>
      </c>
      <c r="B1068" s="244" t="str" cm="1">
        <f t="array" ref="B1068">IF(ROW() &lt; ROW(INDEX(initialConditions[experiment_ID],ROWS(initialConditions[experiment_ID]))), COUNTIF(INDEX(initialConditions[experiment_ID],1):initialConditions[[#This Row],[experiment_ID]],initialConditions[[#This Row],[experiment_ID]]), "")</f>
        <v/>
      </c>
      <c r="D1068" s="13" t="s">
        <v>9872</v>
      </c>
      <c r="E1068" s="13" t="s">
        <v>2502</v>
      </c>
      <c r="F1068" s="13"/>
      <c r="G1068" s="237"/>
      <c r="H1068" s="13" t="s">
        <v>2502</v>
      </c>
      <c r="I1068" s="13" t="s">
        <v>2502</v>
      </c>
      <c r="J1068" s="13"/>
      <c r="K1068" s="13"/>
      <c r="L1068" s="13"/>
      <c r="M1068" s="13"/>
      <c r="N1068" s="13"/>
      <c r="O1068" s="13" t="s">
        <v>2502</v>
      </c>
      <c r="P1068" s="13"/>
      <c r="Q1068" s="13"/>
    </row>
    <row r="1069" spans="1:17" ht="14.25" customHeight="1" x14ac:dyDescent="0.25">
      <c r="A1069" s="126" t="s">
        <v>9827</v>
      </c>
      <c r="B1069" s="244" t="str" cm="1">
        <f t="array" ref="B1069">IF(ROW() &lt; ROW(INDEX(initialConditions[experiment_ID],ROWS(initialConditions[experiment_ID]))), COUNTIF(INDEX(initialConditions[experiment_ID],1):initialConditions[[#This Row],[experiment_ID]],initialConditions[[#This Row],[experiment_ID]]), "")</f>
        <v/>
      </c>
      <c r="D1069" s="13" t="s">
        <v>9872</v>
      </c>
      <c r="E1069" s="13" t="s">
        <v>2502</v>
      </c>
      <c r="F1069" s="13"/>
      <c r="G1069" s="237"/>
      <c r="H1069" s="13" t="s">
        <v>2502</v>
      </c>
      <c r="I1069" s="13" t="s">
        <v>2502</v>
      </c>
      <c r="J1069" s="13"/>
      <c r="K1069" s="13"/>
      <c r="L1069" s="13"/>
      <c r="M1069" s="13"/>
      <c r="N1069" s="13"/>
      <c r="O1069" s="13" t="s">
        <v>2502</v>
      </c>
      <c r="P1069" s="13"/>
      <c r="Q1069" s="13"/>
    </row>
    <row r="1070" spans="1:17" ht="14.25" customHeight="1" x14ac:dyDescent="0.25">
      <c r="A1070" s="126" t="s">
        <v>9828</v>
      </c>
      <c r="B1070" s="244" t="str" cm="1">
        <f t="array" ref="B1070">IF(ROW() &lt; ROW(INDEX(initialConditions[experiment_ID],ROWS(initialConditions[experiment_ID]))), COUNTIF(INDEX(initialConditions[experiment_ID],1):initialConditions[[#This Row],[experiment_ID]],initialConditions[[#This Row],[experiment_ID]]), "")</f>
        <v/>
      </c>
      <c r="D1070" s="13" t="s">
        <v>9872</v>
      </c>
      <c r="E1070" s="13" t="s">
        <v>2502</v>
      </c>
      <c r="F1070" s="13"/>
      <c r="G1070" s="237"/>
      <c r="H1070" s="13" t="s">
        <v>2502</v>
      </c>
      <c r="I1070" s="13" t="s">
        <v>2502</v>
      </c>
      <c r="J1070" s="13"/>
      <c r="K1070" s="13"/>
      <c r="L1070" s="13"/>
      <c r="M1070" s="13"/>
      <c r="N1070" s="13"/>
      <c r="O1070" s="13" t="s">
        <v>2502</v>
      </c>
      <c r="P1070" s="13"/>
      <c r="Q1070" s="13"/>
    </row>
    <row r="1071" spans="1:17" ht="14.25" customHeight="1" x14ac:dyDescent="0.25">
      <c r="A1071" s="126" t="s">
        <v>9829</v>
      </c>
      <c r="B1071" s="244" t="str" cm="1">
        <f t="array" ref="B1071">IF(ROW() &lt; ROW(INDEX(initialConditions[experiment_ID],ROWS(initialConditions[experiment_ID]))), COUNTIF(INDEX(initialConditions[experiment_ID],1):initialConditions[[#This Row],[experiment_ID]],initialConditions[[#This Row],[experiment_ID]]), "")</f>
        <v/>
      </c>
      <c r="D1071" s="13" t="s">
        <v>9872</v>
      </c>
      <c r="E1071" s="13" t="s">
        <v>2502</v>
      </c>
      <c r="F1071" s="13"/>
      <c r="G1071" s="237"/>
      <c r="H1071" s="13" t="s">
        <v>2502</v>
      </c>
      <c r="I1071" s="13" t="s">
        <v>2502</v>
      </c>
      <c r="J1071" s="13"/>
      <c r="K1071" s="13"/>
      <c r="L1071" s="13"/>
      <c r="M1071" s="13"/>
      <c r="N1071" s="13"/>
      <c r="O1071" s="13" t="s">
        <v>2502</v>
      </c>
      <c r="P1071" s="13"/>
      <c r="Q1071" s="13"/>
    </row>
    <row r="1072" spans="1:17" ht="14.25" customHeight="1" x14ac:dyDescent="0.25">
      <c r="A1072" s="126" t="s">
        <v>9830</v>
      </c>
      <c r="B1072" s="244" t="str" cm="1">
        <f t="array" ref="B1072">IF(ROW() &lt; ROW(INDEX(initialConditions[experiment_ID],ROWS(initialConditions[experiment_ID]))), COUNTIF(INDEX(initialConditions[experiment_ID],1):initialConditions[[#This Row],[experiment_ID]],initialConditions[[#This Row],[experiment_ID]]), "")</f>
        <v/>
      </c>
      <c r="D1072" s="13" t="s">
        <v>9872</v>
      </c>
      <c r="E1072" s="13" t="s">
        <v>2502</v>
      </c>
      <c r="F1072" s="13"/>
      <c r="G1072" s="237"/>
      <c r="H1072" s="13" t="s">
        <v>2502</v>
      </c>
      <c r="I1072" s="13" t="s">
        <v>2502</v>
      </c>
      <c r="J1072" s="13"/>
      <c r="K1072" s="13"/>
      <c r="L1072" s="13"/>
      <c r="M1072" s="13"/>
      <c r="N1072" s="13"/>
      <c r="O1072" s="13" t="s">
        <v>2502</v>
      </c>
      <c r="P1072" s="13"/>
      <c r="Q1072" s="13"/>
    </row>
    <row r="1073" spans="1:17" ht="14.25" customHeight="1" x14ac:dyDescent="0.25">
      <c r="A1073" s="126" t="s">
        <v>9831</v>
      </c>
      <c r="B1073" s="244" t="str" cm="1">
        <f t="array" ref="B1073">IF(ROW() &lt; ROW(INDEX(initialConditions[experiment_ID],ROWS(initialConditions[experiment_ID]))), COUNTIF(INDEX(initialConditions[experiment_ID],1):initialConditions[[#This Row],[experiment_ID]],initialConditions[[#This Row],[experiment_ID]]), "")</f>
        <v/>
      </c>
      <c r="D1073" s="13" t="s">
        <v>9872</v>
      </c>
      <c r="E1073" s="13" t="s">
        <v>2502</v>
      </c>
      <c r="F1073" s="13"/>
      <c r="G1073" s="237"/>
      <c r="H1073" s="13" t="s">
        <v>2502</v>
      </c>
      <c r="I1073" s="13" t="s">
        <v>2502</v>
      </c>
      <c r="J1073" s="13"/>
      <c r="K1073" s="13"/>
      <c r="L1073" s="13"/>
      <c r="M1073" s="13"/>
      <c r="N1073" s="13"/>
      <c r="O1073" s="13" t="s">
        <v>2502</v>
      </c>
      <c r="P1073" s="13"/>
      <c r="Q1073" s="13"/>
    </row>
    <row r="1074" spans="1:17" ht="14.25" customHeight="1" x14ac:dyDescent="0.25">
      <c r="A1074" s="126" t="s">
        <v>9832</v>
      </c>
      <c r="B1074" s="244" t="str" cm="1">
        <f t="array" ref="B1074">IF(ROW() &lt; ROW(INDEX(initialConditions[experiment_ID],ROWS(initialConditions[experiment_ID]))), COUNTIF(INDEX(initialConditions[experiment_ID],1):initialConditions[[#This Row],[experiment_ID]],initialConditions[[#This Row],[experiment_ID]]), "")</f>
        <v/>
      </c>
      <c r="D1074" s="13" t="s">
        <v>9872</v>
      </c>
      <c r="E1074" s="13" t="s">
        <v>2502</v>
      </c>
      <c r="F1074" s="13"/>
      <c r="G1074" s="237"/>
      <c r="H1074" s="13" t="s">
        <v>2502</v>
      </c>
      <c r="I1074" s="13" t="s">
        <v>2502</v>
      </c>
      <c r="J1074" s="13"/>
      <c r="K1074" s="13"/>
      <c r="L1074" s="13"/>
      <c r="M1074" s="13"/>
      <c r="N1074" s="13"/>
      <c r="O1074" s="13" t="s">
        <v>2502</v>
      </c>
      <c r="P1074" s="13"/>
      <c r="Q1074" s="13"/>
    </row>
    <row r="1075" spans="1:17" ht="14.25" customHeight="1" x14ac:dyDescent="0.25">
      <c r="A1075" s="126" t="s">
        <v>9833</v>
      </c>
      <c r="B1075" s="244" t="str" cm="1">
        <f t="array" ref="B1075">IF(ROW() &lt; ROW(INDEX(initialConditions[experiment_ID],ROWS(initialConditions[experiment_ID]))), COUNTIF(INDEX(initialConditions[experiment_ID],1):initialConditions[[#This Row],[experiment_ID]],initialConditions[[#This Row],[experiment_ID]]), "")</f>
        <v/>
      </c>
      <c r="D1075" s="13" t="s">
        <v>9872</v>
      </c>
      <c r="E1075" s="13" t="s">
        <v>2502</v>
      </c>
      <c r="F1075" s="13"/>
      <c r="G1075" s="237"/>
      <c r="H1075" s="13" t="s">
        <v>2502</v>
      </c>
      <c r="I1075" s="13" t="s">
        <v>2502</v>
      </c>
      <c r="J1075" s="13"/>
      <c r="K1075" s="13"/>
      <c r="L1075" s="13"/>
      <c r="M1075" s="13"/>
      <c r="N1075" s="13"/>
      <c r="O1075" s="13" t="s">
        <v>2502</v>
      </c>
      <c r="P1075" s="13"/>
      <c r="Q1075" s="13"/>
    </row>
    <row r="1076" spans="1:17" ht="14.25" customHeight="1" x14ac:dyDescent="0.25">
      <c r="A1076" s="126" t="s">
        <v>9834</v>
      </c>
      <c r="B1076" s="244" t="str" cm="1">
        <f t="array" ref="B1076">IF(ROW() &lt; ROW(INDEX(initialConditions[experiment_ID],ROWS(initialConditions[experiment_ID]))), COUNTIF(INDEX(initialConditions[experiment_ID],1):initialConditions[[#This Row],[experiment_ID]],initialConditions[[#This Row],[experiment_ID]]), "")</f>
        <v/>
      </c>
      <c r="D1076" s="13" t="s">
        <v>9872</v>
      </c>
      <c r="E1076" s="13" t="s">
        <v>2502</v>
      </c>
      <c r="F1076" s="13"/>
      <c r="G1076" s="237"/>
      <c r="H1076" s="13" t="s">
        <v>2502</v>
      </c>
      <c r="I1076" s="13" t="s">
        <v>2502</v>
      </c>
      <c r="J1076" s="13"/>
      <c r="K1076" s="13"/>
      <c r="L1076" s="13"/>
      <c r="M1076" s="13"/>
      <c r="N1076" s="13"/>
      <c r="O1076" s="13" t="s">
        <v>2502</v>
      </c>
      <c r="P1076" s="13"/>
      <c r="Q1076" s="13"/>
    </row>
    <row r="1077" spans="1:17" ht="14.25" customHeight="1" x14ac:dyDescent="0.25">
      <c r="A1077" s="126" t="s">
        <v>9811</v>
      </c>
      <c r="B1077" s="244" t="str" cm="1">
        <f t="array" ref="B1077">IF(ROW() &lt; ROW(INDEX(initialConditions[experiment_ID],ROWS(initialConditions[experiment_ID]))), COUNTIF(INDEX(initialConditions[experiment_ID],1):initialConditions[[#This Row],[experiment_ID]],initialConditions[[#This Row],[experiment_ID]]), "")</f>
        <v/>
      </c>
      <c r="D1077" s="13" t="s">
        <v>9872</v>
      </c>
      <c r="E1077" s="13" t="s">
        <v>2502</v>
      </c>
      <c r="F1077" s="13"/>
      <c r="G1077" s="237"/>
      <c r="H1077" s="13" t="s">
        <v>2502</v>
      </c>
      <c r="I1077" s="13" t="s">
        <v>2502</v>
      </c>
      <c r="J1077" s="13"/>
      <c r="K1077" s="13"/>
      <c r="L1077" s="13"/>
      <c r="M1077" s="13"/>
      <c r="N1077" s="13"/>
      <c r="O1077" s="13" t="s">
        <v>2502</v>
      </c>
      <c r="P1077" s="13"/>
      <c r="Q1077" s="13"/>
    </row>
    <row r="1078" spans="1:17" ht="14.25" customHeight="1" x14ac:dyDescent="0.25">
      <c r="A1078" s="126" t="s">
        <v>9877</v>
      </c>
      <c r="B1078" s="244" t="str" cm="1">
        <f t="array" ref="B1078">IF(ROW() &lt; ROW(INDEX(initialConditions[experiment_ID],ROWS(initialConditions[experiment_ID]))), COUNTIF(INDEX(initialConditions[experiment_ID],1):initialConditions[[#This Row],[experiment_ID]],initialConditions[[#This Row],[experiment_ID]]), "")</f>
        <v/>
      </c>
      <c r="D1078" s="13" t="s">
        <v>2502</v>
      </c>
      <c r="E1078" s="13"/>
      <c r="F1078" s="13"/>
      <c r="G1078" s="237"/>
      <c r="H1078" s="13" t="s">
        <v>9933</v>
      </c>
      <c r="I1078" s="13" t="s">
        <v>9938</v>
      </c>
      <c r="J1078" s="13" t="s">
        <v>9939</v>
      </c>
      <c r="K1078" s="13"/>
      <c r="L1078" s="13"/>
      <c r="M1078" s="13"/>
      <c r="N1078" s="13"/>
      <c r="O1078" s="13"/>
      <c r="P1078" s="13"/>
      <c r="Q1078" s="13"/>
    </row>
    <row r="1079" spans="1:17" ht="14.25" customHeight="1" x14ac:dyDescent="0.25">
      <c r="A1079" s="126" t="s">
        <v>9877</v>
      </c>
      <c r="B1079" s="244" t="str" cm="1">
        <f t="array" ref="B1079">IF(ROW() &lt; ROW(INDEX(initialConditions[experiment_ID],ROWS(initialConditions[experiment_ID]))), COUNTIF(INDEX(initialConditions[experiment_ID],1):initialConditions[[#This Row],[experiment_ID]],initialConditions[[#This Row],[experiment_ID]]), "")</f>
        <v/>
      </c>
      <c r="D1079" s="13" t="s">
        <v>8619</v>
      </c>
      <c r="E1079" s="13"/>
      <c r="F1079" s="13"/>
      <c r="G1079" s="237"/>
      <c r="H1079" s="13" t="s">
        <v>9934</v>
      </c>
      <c r="I1079" s="13" t="s">
        <v>9937</v>
      </c>
      <c r="J1079" s="13" t="s">
        <v>9940</v>
      </c>
      <c r="K1079" s="13"/>
      <c r="L1079" s="13"/>
      <c r="M1079" s="13"/>
      <c r="N1079" s="13"/>
      <c r="O1079" s="13"/>
      <c r="P1079" s="13"/>
      <c r="Q1079" s="13"/>
    </row>
    <row r="1080" spans="1:17" ht="14.25" customHeight="1" x14ac:dyDescent="0.25">
      <c r="A1080" s="126" t="s">
        <v>9877</v>
      </c>
      <c r="B1080" s="244" t="str" cm="1">
        <f t="array" ref="B1080">IF(ROW() &lt; ROW(INDEX(initialConditions[experiment_ID],ROWS(initialConditions[experiment_ID]))), COUNTIF(INDEX(initialConditions[experiment_ID],1):initialConditions[[#This Row],[experiment_ID]],initialConditions[[#This Row],[experiment_ID]]), "")</f>
        <v/>
      </c>
      <c r="D1080" s="13" t="s">
        <v>9931</v>
      </c>
      <c r="E1080" s="13"/>
      <c r="F1080" s="13"/>
      <c r="G1080" s="237"/>
      <c r="H1080" s="13" t="s">
        <v>9935</v>
      </c>
      <c r="I1080" s="13" t="s">
        <v>9937</v>
      </c>
      <c r="J1080" s="13" t="s">
        <v>9941</v>
      </c>
      <c r="K1080" s="13"/>
      <c r="L1080" s="13"/>
      <c r="M1080" s="13"/>
      <c r="N1080" s="13"/>
      <c r="O1080" s="13"/>
      <c r="P1080" s="13"/>
      <c r="Q1080" s="13"/>
    </row>
    <row r="1081" spans="1:17" ht="14.25" customHeight="1" x14ac:dyDescent="0.25">
      <c r="A1081" s="126" t="s">
        <v>9877</v>
      </c>
      <c r="B1081" s="244" t="str" cm="1">
        <f t="array" ref="B1081">IF(ROW() &lt; ROW(INDEX(initialConditions[experiment_ID],ROWS(initialConditions[experiment_ID]))), COUNTIF(INDEX(initialConditions[experiment_ID],1):initialConditions[[#This Row],[experiment_ID]],initialConditions[[#This Row],[experiment_ID]]), "")</f>
        <v/>
      </c>
      <c r="D1081" s="13" t="s">
        <v>9932</v>
      </c>
      <c r="E1081" s="13"/>
      <c r="F1081" s="13"/>
      <c r="G1081" s="237"/>
      <c r="H1081" s="13" t="s">
        <v>9936</v>
      </c>
      <c r="I1081" s="13" t="s">
        <v>9937</v>
      </c>
      <c r="J1081" s="13" t="s">
        <v>9942</v>
      </c>
      <c r="K1081" s="13"/>
      <c r="L1081" s="13"/>
      <c r="M1081" s="13"/>
      <c r="N1081" s="13"/>
      <c r="O1081" s="13"/>
      <c r="P1081" s="13"/>
      <c r="Q1081" s="13"/>
    </row>
    <row r="1082" spans="1:17" ht="14.25" customHeight="1" x14ac:dyDescent="0.25">
      <c r="A1082" s="126" t="s">
        <v>9878</v>
      </c>
      <c r="B1082" s="244" t="str" cm="1">
        <f t="array" ref="B1082">IF(ROW() &lt; ROW(INDEX(initialConditions[experiment_ID],ROWS(initialConditions[experiment_ID]))), COUNTIF(INDEX(initialConditions[experiment_ID],1):initialConditions[[#This Row],[experiment_ID]],initialConditions[[#This Row],[experiment_ID]]), "")</f>
        <v/>
      </c>
      <c r="D1082" s="13" t="s">
        <v>2502</v>
      </c>
      <c r="E1082" s="13"/>
      <c r="F1082" s="13"/>
      <c r="G1082" s="237"/>
      <c r="H1082" s="13" t="s">
        <v>9933</v>
      </c>
      <c r="I1082" s="13" t="s">
        <v>9938</v>
      </c>
      <c r="J1082" s="13" t="s">
        <v>9939</v>
      </c>
      <c r="K1082" s="13"/>
      <c r="L1082" s="13"/>
      <c r="M1082" s="13"/>
      <c r="N1082" s="13"/>
      <c r="O1082" s="13"/>
      <c r="P1082" s="13"/>
      <c r="Q1082" s="13"/>
    </row>
    <row r="1083" spans="1:17" ht="14.25" customHeight="1" x14ac:dyDescent="0.25">
      <c r="A1083" s="126" t="s">
        <v>9878</v>
      </c>
      <c r="B1083" s="244" t="str" cm="1">
        <f t="array" ref="B1083">IF(ROW() &lt; ROW(INDEX(initialConditions[experiment_ID],ROWS(initialConditions[experiment_ID]))), COUNTIF(INDEX(initialConditions[experiment_ID],1):initialConditions[[#This Row],[experiment_ID]],initialConditions[[#This Row],[experiment_ID]]), "")</f>
        <v/>
      </c>
      <c r="D1083" s="13" t="s">
        <v>8619</v>
      </c>
      <c r="E1083" s="13"/>
      <c r="F1083" s="13"/>
      <c r="G1083" s="237"/>
      <c r="H1083" s="13" t="s">
        <v>9934</v>
      </c>
      <c r="I1083" s="13" t="s">
        <v>9937</v>
      </c>
      <c r="J1083" s="13" t="s">
        <v>9940</v>
      </c>
      <c r="K1083" s="13"/>
      <c r="L1083" s="13"/>
      <c r="M1083" s="13"/>
      <c r="N1083" s="13"/>
      <c r="O1083" s="13"/>
      <c r="P1083" s="13"/>
      <c r="Q1083" s="13"/>
    </row>
    <row r="1084" spans="1:17" ht="14.25" customHeight="1" x14ac:dyDescent="0.25">
      <c r="A1084" s="126" t="s">
        <v>9878</v>
      </c>
      <c r="B1084" s="244" t="str" cm="1">
        <f t="array" ref="B1084">IF(ROW() &lt; ROW(INDEX(initialConditions[experiment_ID],ROWS(initialConditions[experiment_ID]))), COUNTIF(INDEX(initialConditions[experiment_ID],1):initialConditions[[#This Row],[experiment_ID]],initialConditions[[#This Row],[experiment_ID]]), "")</f>
        <v/>
      </c>
      <c r="D1084" s="13" t="s">
        <v>9931</v>
      </c>
      <c r="E1084" s="13"/>
      <c r="F1084" s="13"/>
      <c r="G1084" s="237"/>
      <c r="H1084" s="13" t="s">
        <v>9935</v>
      </c>
      <c r="I1084" s="13" t="s">
        <v>9937</v>
      </c>
      <c r="J1084" s="13" t="s">
        <v>9941</v>
      </c>
      <c r="K1084" s="13"/>
      <c r="L1084" s="13"/>
      <c r="M1084" s="13"/>
      <c r="N1084" s="13"/>
      <c r="O1084" s="13"/>
      <c r="P1084" s="13"/>
      <c r="Q1084" s="13"/>
    </row>
    <row r="1085" spans="1:17" ht="14.25" customHeight="1" x14ac:dyDescent="0.25">
      <c r="A1085" s="126" t="s">
        <v>9878</v>
      </c>
      <c r="B1085" s="244" t="str" cm="1">
        <f t="array" ref="B1085">IF(ROW() &lt; ROW(INDEX(initialConditions[experiment_ID],ROWS(initialConditions[experiment_ID]))), COUNTIF(INDEX(initialConditions[experiment_ID],1):initialConditions[[#This Row],[experiment_ID]],initialConditions[[#This Row],[experiment_ID]]), "")</f>
        <v/>
      </c>
      <c r="D1085" s="13" t="s">
        <v>9932</v>
      </c>
      <c r="E1085" s="13"/>
      <c r="F1085" s="13"/>
      <c r="G1085" s="237"/>
      <c r="H1085" s="13" t="s">
        <v>9936</v>
      </c>
      <c r="I1085" s="13" t="s">
        <v>9937</v>
      </c>
      <c r="J1085" s="13" t="s">
        <v>9942</v>
      </c>
      <c r="K1085" s="13"/>
      <c r="L1085" s="13"/>
      <c r="M1085" s="13"/>
      <c r="N1085" s="13"/>
      <c r="O1085" s="13"/>
      <c r="P1085" s="13"/>
      <c r="Q1085" s="13"/>
    </row>
    <row r="1086" spans="1:17" x14ac:dyDescent="0.25">
      <c r="A1086" s="126" t="s">
        <v>9879</v>
      </c>
      <c r="B1086" s="244" t="str" cm="1">
        <f t="array" ref="B1086">IF(ROW() &lt; ROW(INDEX(initialConditions[experiment_ID],ROWS(initialConditions[experiment_ID]))), COUNTIF(INDEX(initialConditions[experiment_ID],1):initialConditions[[#This Row],[experiment_ID]],initialConditions[[#This Row],[experiment_ID]]), "")</f>
        <v/>
      </c>
      <c r="D1086" s="13" t="s">
        <v>2502</v>
      </c>
      <c r="E1086" s="13"/>
      <c r="F1086" s="13"/>
      <c r="G1086" s="237"/>
      <c r="H1086" s="13" t="s">
        <v>9933</v>
      </c>
      <c r="I1086" s="13" t="s">
        <v>9938</v>
      </c>
      <c r="J1086" s="13" t="s">
        <v>9939</v>
      </c>
      <c r="K1086" s="13"/>
      <c r="L1086" s="13"/>
      <c r="M1086" s="13"/>
      <c r="N1086" s="13"/>
      <c r="O1086" s="13"/>
      <c r="P1086" s="13"/>
      <c r="Q1086" s="13"/>
    </row>
    <row r="1087" spans="1:17" x14ac:dyDescent="0.25">
      <c r="A1087" s="126" t="s">
        <v>9879</v>
      </c>
      <c r="B1087" s="244" t="str" cm="1">
        <f t="array" ref="B1087">IF(ROW() &lt; ROW(INDEX(initialConditions[experiment_ID],ROWS(initialConditions[experiment_ID]))), COUNTIF(INDEX(initialConditions[experiment_ID],1):initialConditions[[#This Row],[experiment_ID]],initialConditions[[#This Row],[experiment_ID]]), "")</f>
        <v/>
      </c>
      <c r="D1087" s="13" t="s">
        <v>8619</v>
      </c>
      <c r="E1087" s="13"/>
      <c r="F1087" s="13"/>
      <c r="G1087" s="237"/>
      <c r="H1087" s="13" t="s">
        <v>9934</v>
      </c>
      <c r="I1087" s="13" t="s">
        <v>9937</v>
      </c>
      <c r="J1087" s="13" t="s">
        <v>9940</v>
      </c>
      <c r="K1087" s="13"/>
      <c r="L1087" s="13"/>
      <c r="M1087" s="13"/>
      <c r="N1087" s="13"/>
      <c r="O1087" s="13"/>
      <c r="P1087" s="13"/>
      <c r="Q1087" s="13"/>
    </row>
    <row r="1088" spans="1:17" x14ac:dyDescent="0.25">
      <c r="A1088" s="126" t="s">
        <v>9879</v>
      </c>
      <c r="B1088" s="244" t="str" cm="1">
        <f t="array" ref="B1088">IF(ROW() &lt; ROW(INDEX(initialConditions[experiment_ID],ROWS(initialConditions[experiment_ID]))), COUNTIF(INDEX(initialConditions[experiment_ID],1):initialConditions[[#This Row],[experiment_ID]],initialConditions[[#This Row],[experiment_ID]]), "")</f>
        <v/>
      </c>
      <c r="D1088" s="13" t="s">
        <v>9931</v>
      </c>
      <c r="E1088" s="13"/>
      <c r="F1088" s="13"/>
      <c r="G1088" s="237"/>
      <c r="H1088" s="13" t="s">
        <v>9935</v>
      </c>
      <c r="I1088" s="13" t="s">
        <v>9937</v>
      </c>
      <c r="J1088" s="13" t="s">
        <v>9941</v>
      </c>
      <c r="K1088" s="13"/>
      <c r="L1088" s="13"/>
      <c r="M1088" s="13"/>
      <c r="N1088" s="13"/>
      <c r="O1088" s="13"/>
      <c r="P1088" s="13"/>
      <c r="Q1088" s="13"/>
    </row>
    <row r="1089" spans="1:17" x14ac:dyDescent="0.25">
      <c r="A1089" s="126" t="s">
        <v>9879</v>
      </c>
      <c r="B1089" s="244" t="str" cm="1">
        <f t="array" ref="B1089">IF(ROW() &lt; ROW(INDEX(initialConditions[experiment_ID],ROWS(initialConditions[experiment_ID]))), COUNTIF(INDEX(initialConditions[experiment_ID],1):initialConditions[[#This Row],[experiment_ID]],initialConditions[[#This Row],[experiment_ID]]), "")</f>
        <v/>
      </c>
      <c r="D1089" s="13" t="s">
        <v>9932</v>
      </c>
      <c r="E1089" s="13"/>
      <c r="F1089" s="13"/>
      <c r="G1089" s="237"/>
      <c r="H1089" s="13" t="s">
        <v>9936</v>
      </c>
      <c r="I1089" s="13" t="s">
        <v>9937</v>
      </c>
      <c r="J1089" s="13" t="s">
        <v>9942</v>
      </c>
      <c r="K1089" s="13"/>
      <c r="L1089" s="13"/>
      <c r="M1089" s="13"/>
      <c r="N1089" s="13"/>
      <c r="O1089" s="13"/>
      <c r="P1089" s="13"/>
      <c r="Q1089" s="13"/>
    </row>
    <row r="1090" spans="1:17" x14ac:dyDescent="0.25">
      <c r="A1090" s="126" t="s">
        <v>9943</v>
      </c>
      <c r="B1090" s="258" t="str" cm="1">
        <f t="array" ref="B1090">IF(ROW() &lt; ROW(INDEX(initialConditions[experiment_ID],ROWS(initialConditions[experiment_ID]))), COUNTIF(INDEX(initialConditions[experiment_ID],1):initialConditions[[#This Row],[experiment_ID]],initialConditions[[#This Row],[experiment_ID]]), "")</f>
        <v/>
      </c>
      <c r="C1090" s="223"/>
      <c r="D1090" s="13" t="s">
        <v>2502</v>
      </c>
      <c r="E1090" s="13" t="s">
        <v>2502</v>
      </c>
      <c r="F1090" s="13"/>
      <c r="G1090" s="237"/>
      <c r="H1090" s="13" t="s">
        <v>2502</v>
      </c>
      <c r="I1090" s="13" t="s">
        <v>2502</v>
      </c>
      <c r="J1090" s="13"/>
      <c r="K1090" s="13"/>
      <c r="L1090" s="13"/>
      <c r="M1090" s="13"/>
      <c r="N1090" s="13"/>
      <c r="O1090" s="13" t="s">
        <v>2502</v>
      </c>
      <c r="P1090" s="13"/>
      <c r="Q1090" s="13"/>
    </row>
    <row r="1091" spans="1:17" x14ac:dyDescent="0.25">
      <c r="A1091" s="126" t="s">
        <v>9944</v>
      </c>
      <c r="B1091" s="258" t="str" cm="1">
        <f t="array" ref="B1091">IF(ROW() &lt; ROW(INDEX(initialConditions[experiment_ID],ROWS(initialConditions[experiment_ID]))), COUNTIF(INDEX(initialConditions[experiment_ID],1):initialConditions[[#This Row],[experiment_ID]],initialConditions[[#This Row],[experiment_ID]]), "")</f>
        <v/>
      </c>
      <c r="C1091" s="223"/>
      <c r="D1091" s="13" t="s">
        <v>2502</v>
      </c>
      <c r="E1091" s="13" t="s">
        <v>2502</v>
      </c>
      <c r="F1091" s="13"/>
      <c r="G1091" s="237"/>
      <c r="H1091" s="13" t="s">
        <v>2502</v>
      </c>
      <c r="I1091" s="13" t="s">
        <v>2502</v>
      </c>
      <c r="J1091" s="13"/>
      <c r="K1091" s="13"/>
      <c r="L1091" s="13"/>
      <c r="M1091" s="13"/>
      <c r="N1091" s="13"/>
      <c r="O1091" s="13" t="s">
        <v>2502</v>
      </c>
      <c r="P1091" s="13"/>
      <c r="Q1091" s="13"/>
    </row>
    <row r="1092" spans="1:17" x14ac:dyDescent="0.25">
      <c r="A1092" s="126" t="s">
        <v>9945</v>
      </c>
      <c r="B1092" s="258" t="str" cm="1">
        <f t="array" ref="B1092">IF(ROW() &lt; ROW(INDEX(initialConditions[experiment_ID],ROWS(initialConditions[experiment_ID]))), COUNTIF(INDEX(initialConditions[experiment_ID],1):initialConditions[[#This Row],[experiment_ID]],initialConditions[[#This Row],[experiment_ID]]), "")</f>
        <v/>
      </c>
      <c r="C1092" s="223"/>
      <c r="D1092" s="13" t="s">
        <v>2502</v>
      </c>
      <c r="E1092" s="13" t="s">
        <v>2502</v>
      </c>
      <c r="F1092" s="13"/>
      <c r="G1092" s="237"/>
      <c r="H1092" s="13" t="s">
        <v>9998</v>
      </c>
      <c r="I1092" s="13" t="s">
        <v>9998</v>
      </c>
      <c r="J1092" s="13"/>
      <c r="K1092" s="13"/>
      <c r="L1092" s="13"/>
      <c r="M1092" s="13"/>
      <c r="N1092" s="13"/>
      <c r="O1092" s="13" t="s">
        <v>9998</v>
      </c>
      <c r="P1092" s="13"/>
      <c r="Q1092" s="13"/>
    </row>
    <row r="1093" spans="1:17" x14ac:dyDescent="0.25">
      <c r="A1093" s="126" t="s">
        <v>9945</v>
      </c>
      <c r="B1093" s="258" t="str" cm="1">
        <f t="array" ref="B1093">IF(ROW() &lt; ROW(INDEX(initialConditions[experiment_ID],ROWS(initialConditions[experiment_ID]))), COUNTIF(INDEX(initialConditions[experiment_ID],1):initialConditions[[#This Row],[experiment_ID]],initialConditions[[#This Row],[experiment_ID]]), "")</f>
        <v/>
      </c>
      <c r="C1093" s="223"/>
      <c r="D1093" s="13" t="s">
        <v>2502</v>
      </c>
      <c r="E1093" s="13" t="s">
        <v>2502</v>
      </c>
      <c r="F1093" s="13"/>
      <c r="G1093" s="237"/>
      <c r="H1093" s="13" t="s">
        <v>9999</v>
      </c>
      <c r="I1093" s="13" t="s">
        <v>9999</v>
      </c>
      <c r="J1093" s="13"/>
      <c r="K1093" s="13"/>
      <c r="L1093" s="13"/>
      <c r="M1093" s="13"/>
      <c r="N1093" s="13"/>
      <c r="O1093" s="13" t="s">
        <v>9999</v>
      </c>
      <c r="P1093" s="13"/>
      <c r="Q1093" s="13"/>
    </row>
    <row r="1094" spans="1:17" x14ac:dyDescent="0.25">
      <c r="A1094" s="126" t="s">
        <v>9946</v>
      </c>
      <c r="B1094" s="258" t="str" cm="1">
        <f t="array" ref="B1094">IF(ROW() &lt; ROW(INDEX(initialConditions[experiment_ID],ROWS(initialConditions[experiment_ID]))), COUNTIF(INDEX(initialConditions[experiment_ID],1):initialConditions[[#This Row],[experiment_ID]],initialConditions[[#This Row],[experiment_ID]]), "")</f>
        <v/>
      </c>
      <c r="C1094" s="223"/>
      <c r="D1094" s="13" t="s">
        <v>2502</v>
      </c>
      <c r="E1094" s="13" t="s">
        <v>2502</v>
      </c>
      <c r="F1094" s="13"/>
      <c r="G1094" s="237"/>
      <c r="H1094" s="13" t="s">
        <v>2502</v>
      </c>
      <c r="I1094" s="13" t="s">
        <v>2502</v>
      </c>
      <c r="J1094" s="13"/>
      <c r="K1094" s="13"/>
      <c r="L1094" s="13"/>
      <c r="M1094" s="13"/>
      <c r="N1094" s="13"/>
      <c r="O1094" s="13" t="s">
        <v>2502</v>
      </c>
      <c r="P1094" s="13"/>
      <c r="Q1094" s="13"/>
    </row>
    <row r="1095" spans="1:17" x14ac:dyDescent="0.25">
      <c r="A1095" s="126" t="s">
        <v>9947</v>
      </c>
      <c r="B1095" s="258" t="str" cm="1">
        <f t="array" ref="B1095">IF(ROW() &lt; ROW(INDEX(initialConditions[experiment_ID],ROWS(initialConditions[experiment_ID]))), COUNTIF(INDEX(initialConditions[experiment_ID],1):initialConditions[[#This Row],[experiment_ID]],initialConditions[[#This Row],[experiment_ID]]), "")</f>
        <v/>
      </c>
      <c r="C1095" s="223"/>
      <c r="D1095" s="13" t="s">
        <v>2502</v>
      </c>
      <c r="E1095" s="13" t="s">
        <v>2502</v>
      </c>
      <c r="F1095" s="13"/>
      <c r="G1095" s="237"/>
      <c r="H1095" s="13" t="s">
        <v>2502</v>
      </c>
      <c r="I1095" s="13" t="s">
        <v>2502</v>
      </c>
      <c r="J1095" s="13"/>
      <c r="K1095" s="13"/>
      <c r="L1095" s="13"/>
      <c r="M1095" s="13"/>
      <c r="N1095" s="13"/>
      <c r="O1095" s="13" t="s">
        <v>2502</v>
      </c>
      <c r="P1095" s="13"/>
      <c r="Q1095" s="13"/>
    </row>
    <row r="1096" spans="1:17" x14ac:dyDescent="0.25">
      <c r="A1096" s="126" t="s">
        <v>9948</v>
      </c>
      <c r="B1096" s="258" t="str" cm="1">
        <f t="array" ref="B1096">IF(ROW() &lt; ROW(INDEX(initialConditions[experiment_ID],ROWS(initialConditions[experiment_ID]))), COUNTIF(INDEX(initialConditions[experiment_ID],1):initialConditions[[#This Row],[experiment_ID]],initialConditions[[#This Row],[experiment_ID]]), "")</f>
        <v/>
      </c>
      <c r="C1096" s="223"/>
      <c r="D1096" s="13" t="s">
        <v>2502</v>
      </c>
      <c r="E1096" s="13" t="s">
        <v>2502</v>
      </c>
      <c r="F1096" s="13"/>
      <c r="G1096" s="237"/>
      <c r="H1096" s="13" t="s">
        <v>2502</v>
      </c>
      <c r="I1096" s="13" t="s">
        <v>2502</v>
      </c>
      <c r="J1096" s="13"/>
      <c r="K1096" s="13"/>
      <c r="L1096" s="13"/>
      <c r="M1096" s="13"/>
      <c r="N1096" s="13"/>
      <c r="O1096" s="13" t="s">
        <v>2502</v>
      </c>
      <c r="P1096" s="13"/>
      <c r="Q1096" s="13"/>
    </row>
    <row r="1097" spans="1:17" x14ac:dyDescent="0.25">
      <c r="A1097" s="126" t="s">
        <v>9949</v>
      </c>
      <c r="B1097" s="258" t="str" cm="1">
        <f t="array" ref="B1097">IF(ROW() &lt; ROW(INDEX(initialConditions[experiment_ID],ROWS(initialConditions[experiment_ID]))), COUNTIF(INDEX(initialConditions[experiment_ID],1):initialConditions[[#This Row],[experiment_ID]],initialConditions[[#This Row],[experiment_ID]]), "")</f>
        <v/>
      </c>
      <c r="C1097" s="223"/>
      <c r="D1097" s="13" t="s">
        <v>2502</v>
      </c>
      <c r="E1097" s="13" t="s">
        <v>2502</v>
      </c>
      <c r="F1097" s="13"/>
      <c r="G1097" s="237"/>
      <c r="H1097" s="13" t="s">
        <v>2502</v>
      </c>
      <c r="I1097" s="13" t="s">
        <v>2502</v>
      </c>
      <c r="J1097" s="13"/>
      <c r="K1097" s="13"/>
      <c r="L1097" s="13"/>
      <c r="M1097" s="13"/>
      <c r="N1097" s="13"/>
      <c r="O1097" s="13" t="s">
        <v>2502</v>
      </c>
      <c r="P1097" s="13"/>
      <c r="Q1097" s="13"/>
    </row>
    <row r="1098" spans="1:17" x14ac:dyDescent="0.25">
      <c r="A1098" s="126" t="s">
        <v>9950</v>
      </c>
      <c r="B1098" s="258" t="str" cm="1">
        <f t="array" ref="B1098">IF(ROW() &lt; ROW(INDEX(initialConditions[experiment_ID],ROWS(initialConditions[experiment_ID]))), COUNTIF(INDEX(initialConditions[experiment_ID],1):initialConditions[[#This Row],[experiment_ID]],initialConditions[[#This Row],[experiment_ID]]), "")</f>
        <v/>
      </c>
      <c r="C1098" s="223"/>
      <c r="D1098" s="13" t="s">
        <v>2502</v>
      </c>
      <c r="E1098" s="13" t="s">
        <v>2502</v>
      </c>
      <c r="F1098" s="13"/>
      <c r="G1098" s="237"/>
      <c r="H1098" s="13" t="s">
        <v>2502</v>
      </c>
      <c r="I1098" s="13" t="s">
        <v>2502</v>
      </c>
      <c r="J1098" s="13"/>
      <c r="K1098" s="13"/>
      <c r="L1098" s="13"/>
      <c r="M1098" s="13"/>
      <c r="N1098" s="13"/>
      <c r="O1098" s="13" t="s">
        <v>2502</v>
      </c>
      <c r="P1098" s="13"/>
      <c r="Q1098" s="13"/>
    </row>
    <row r="1099" spans="1:17" x14ac:dyDescent="0.25">
      <c r="A1099" s="126" t="s">
        <v>9951</v>
      </c>
      <c r="B1099" s="258" t="str" cm="1">
        <f t="array" ref="B1099">IF(ROW() &lt; ROW(INDEX(initialConditions[experiment_ID],ROWS(initialConditions[experiment_ID]))), COUNTIF(INDEX(initialConditions[experiment_ID],1):initialConditions[[#This Row],[experiment_ID]],initialConditions[[#This Row],[experiment_ID]]), "")</f>
        <v/>
      </c>
      <c r="C1099" s="223"/>
      <c r="D1099" s="13" t="s">
        <v>2502</v>
      </c>
      <c r="E1099" s="13" t="s">
        <v>2502</v>
      </c>
      <c r="F1099" s="13"/>
      <c r="G1099" s="237"/>
      <c r="H1099" s="13" t="s">
        <v>10000</v>
      </c>
      <c r="I1099" s="13" t="s">
        <v>10000</v>
      </c>
      <c r="J1099" s="13"/>
      <c r="K1099" s="13"/>
      <c r="L1099" s="13"/>
      <c r="M1099" s="13"/>
      <c r="N1099" s="13"/>
      <c r="O1099" s="13" t="s">
        <v>10000</v>
      </c>
      <c r="P1099" s="13"/>
      <c r="Q1099" s="13"/>
    </row>
    <row r="1100" spans="1:17" x14ac:dyDescent="0.25">
      <c r="A1100" s="126" t="s">
        <v>9951</v>
      </c>
      <c r="B1100" s="258" t="str" cm="1">
        <f t="array" ref="B1100">IF(ROW() &lt; ROW(INDEX(initialConditions[experiment_ID],ROWS(initialConditions[experiment_ID]))), COUNTIF(INDEX(initialConditions[experiment_ID],1):initialConditions[[#This Row],[experiment_ID]],initialConditions[[#This Row],[experiment_ID]]), "")</f>
        <v/>
      </c>
      <c r="C1100" s="223"/>
      <c r="D1100" s="13" t="s">
        <v>8619</v>
      </c>
      <c r="E1100" s="13" t="s">
        <v>2502</v>
      </c>
      <c r="F1100" s="13"/>
      <c r="G1100" s="237"/>
      <c r="H1100" s="13" t="s">
        <v>9941</v>
      </c>
      <c r="I1100" s="13" t="s">
        <v>9941</v>
      </c>
      <c r="J1100" s="13"/>
      <c r="K1100" s="13"/>
      <c r="L1100" s="13"/>
      <c r="M1100" s="13"/>
      <c r="N1100" s="13"/>
      <c r="O1100" s="13" t="s">
        <v>9941</v>
      </c>
      <c r="P1100" s="13"/>
      <c r="Q1100" s="13"/>
    </row>
    <row r="1101" spans="1:17" x14ac:dyDescent="0.25">
      <c r="A1101" s="126" t="s">
        <v>9952</v>
      </c>
      <c r="B1101" s="258" t="str" cm="1">
        <f t="array" ref="B1101">IF(ROW() &lt; ROW(INDEX(initialConditions[experiment_ID],ROWS(initialConditions[experiment_ID]))), COUNTIF(INDEX(initialConditions[experiment_ID],1):initialConditions[[#This Row],[experiment_ID]],initialConditions[[#This Row],[experiment_ID]]), "")</f>
        <v/>
      </c>
      <c r="C1101" s="223"/>
      <c r="D1101" s="13" t="s">
        <v>2502</v>
      </c>
      <c r="E1101" s="13" t="s">
        <v>2502</v>
      </c>
      <c r="F1101" s="13"/>
      <c r="G1101" s="237"/>
      <c r="H1101" s="13" t="s">
        <v>2502</v>
      </c>
      <c r="I1101" s="13" t="s">
        <v>2502</v>
      </c>
      <c r="J1101" s="13"/>
      <c r="K1101" s="13"/>
      <c r="L1101" s="13"/>
      <c r="M1101" s="13"/>
      <c r="N1101" s="13"/>
      <c r="O1101" s="13" t="s">
        <v>2502</v>
      </c>
      <c r="P1101" s="13"/>
      <c r="Q1101" s="13"/>
    </row>
    <row r="1102" spans="1:17" x14ac:dyDescent="0.25">
      <c r="A1102" s="126" t="s">
        <v>9953</v>
      </c>
      <c r="B1102" s="258" t="str" cm="1">
        <f t="array" ref="B1102">IF(ROW() &lt; ROW(INDEX(initialConditions[experiment_ID],ROWS(initialConditions[experiment_ID]))), COUNTIF(INDEX(initialConditions[experiment_ID],1):initialConditions[[#This Row],[experiment_ID]],initialConditions[[#This Row],[experiment_ID]]), "")</f>
        <v/>
      </c>
      <c r="C1102" s="223"/>
      <c r="D1102" s="13" t="s">
        <v>2502</v>
      </c>
      <c r="E1102" s="13" t="s">
        <v>2502</v>
      </c>
      <c r="F1102" s="13"/>
      <c r="G1102" s="237"/>
      <c r="H1102" s="13" t="s">
        <v>2502</v>
      </c>
      <c r="I1102" s="13" t="s">
        <v>2502</v>
      </c>
      <c r="J1102" s="13"/>
      <c r="K1102" s="13"/>
      <c r="L1102" s="13"/>
      <c r="M1102" s="13"/>
      <c r="N1102" s="13"/>
      <c r="O1102" s="13" t="s">
        <v>2502</v>
      </c>
      <c r="P1102" s="13"/>
      <c r="Q1102" s="13"/>
    </row>
    <row r="1103" spans="1:17" x14ac:dyDescent="0.25">
      <c r="A1103" s="126" t="s">
        <v>9954</v>
      </c>
      <c r="B1103" s="258" t="str" cm="1">
        <f t="array" ref="B1103">IF(ROW() &lt; ROW(INDEX(initialConditions[experiment_ID],ROWS(initialConditions[experiment_ID]))), COUNTIF(INDEX(initialConditions[experiment_ID],1):initialConditions[[#This Row],[experiment_ID]],initialConditions[[#This Row],[experiment_ID]]), "")</f>
        <v/>
      </c>
      <c r="C1103" s="223"/>
      <c r="D1103" s="13" t="s">
        <v>2502</v>
      </c>
      <c r="E1103" s="13" t="s">
        <v>2502</v>
      </c>
      <c r="F1103" s="13"/>
      <c r="G1103" s="237"/>
      <c r="H1103" s="13" t="s">
        <v>2502</v>
      </c>
      <c r="I1103" s="13" t="s">
        <v>2502</v>
      </c>
      <c r="J1103" s="13"/>
      <c r="K1103" s="13"/>
      <c r="L1103" s="13"/>
      <c r="M1103" s="13"/>
      <c r="N1103" s="13"/>
      <c r="O1103" s="13" t="s">
        <v>2502</v>
      </c>
      <c r="P1103" s="13"/>
      <c r="Q1103" s="13"/>
    </row>
    <row r="1104" spans="1:17" x14ac:dyDescent="0.25">
      <c r="A1104" s="126" t="s">
        <v>10001</v>
      </c>
      <c r="B1104" s="258" t="str" cm="1">
        <f t="array" ref="B1104">IF(ROW() &lt; ROW(INDEX(initialConditions[experiment_ID],ROWS(initialConditions[experiment_ID]))), COUNTIF(INDEX(initialConditions[experiment_ID],1):initialConditions[[#This Row],[experiment_ID]],initialConditions[[#This Row],[experiment_ID]]), "")</f>
        <v/>
      </c>
      <c r="C1104" s="223"/>
      <c r="D1104" s="13" t="s">
        <v>2502</v>
      </c>
      <c r="E1104" s="13" t="s">
        <v>2502</v>
      </c>
      <c r="F1104" s="13"/>
      <c r="G1104" s="237"/>
      <c r="H1104" s="13"/>
      <c r="I1104" s="13" t="s">
        <v>9315</v>
      </c>
      <c r="J1104" s="13"/>
      <c r="K1104" s="13"/>
      <c r="L1104" s="13"/>
      <c r="M1104" s="13"/>
      <c r="N1104" s="13"/>
      <c r="O1104" s="13"/>
      <c r="P1104" s="13"/>
      <c r="Q1104" s="13"/>
    </row>
    <row r="1105" spans="1:17" x14ac:dyDescent="0.25">
      <c r="A1105" s="126" t="s">
        <v>10001</v>
      </c>
      <c r="B1105" s="258" t="str" cm="1">
        <f t="array" ref="B1105">IF(ROW() &lt; ROW(INDEX(initialConditions[experiment_ID],ROWS(initialConditions[experiment_ID]))), COUNTIF(INDEX(initialConditions[experiment_ID],1):initialConditions[[#This Row],[experiment_ID]],initialConditions[[#This Row],[experiment_ID]]), "")</f>
        <v/>
      </c>
      <c r="C1105" s="223"/>
      <c r="D1105" s="13" t="s">
        <v>2502</v>
      </c>
      <c r="E1105" s="13" t="s">
        <v>2502</v>
      </c>
      <c r="F1105" s="13"/>
      <c r="G1105" s="237"/>
      <c r="H1105" s="13"/>
      <c r="I1105" s="13" t="s">
        <v>10033</v>
      </c>
      <c r="J1105" s="13"/>
      <c r="K1105" s="13"/>
      <c r="L1105" s="13"/>
      <c r="M1105" s="13"/>
      <c r="N1105" s="13"/>
      <c r="O1105" s="13"/>
      <c r="P1105" s="13"/>
      <c r="Q1105" s="13"/>
    </row>
    <row r="1106" spans="1:17" x14ac:dyDescent="0.25">
      <c r="A1106" s="126" t="s">
        <v>10001</v>
      </c>
      <c r="B1106" s="258" t="str" cm="1">
        <f t="array" ref="B1106">IF(ROW() &lt; ROW(INDEX(initialConditions[experiment_ID],ROWS(initialConditions[experiment_ID]))), COUNTIF(INDEX(initialConditions[experiment_ID],1):initialConditions[[#This Row],[experiment_ID]],initialConditions[[#This Row],[experiment_ID]]), "")</f>
        <v/>
      </c>
      <c r="C1106" s="223"/>
      <c r="D1106" s="13" t="s">
        <v>2502</v>
      </c>
      <c r="E1106" s="13" t="s">
        <v>2502</v>
      </c>
      <c r="F1106" s="13"/>
      <c r="G1106" s="237"/>
      <c r="H1106" s="13"/>
      <c r="I1106" s="13" t="s">
        <v>10034</v>
      </c>
      <c r="J1106" s="13"/>
      <c r="K1106" s="13"/>
      <c r="L1106" s="13"/>
      <c r="M1106" s="13"/>
      <c r="N1106" s="13"/>
      <c r="O1106" s="13"/>
      <c r="P1106" s="13"/>
      <c r="Q1106" s="13"/>
    </row>
    <row r="1107" spans="1:17" x14ac:dyDescent="0.25">
      <c r="A1107" s="126" t="s">
        <v>10001</v>
      </c>
      <c r="B1107" s="258" t="str" cm="1">
        <f t="array" ref="B1107">IF(ROW() &lt; ROW(INDEX(initialConditions[experiment_ID],ROWS(initialConditions[experiment_ID]))), COUNTIF(INDEX(initialConditions[experiment_ID],1):initialConditions[[#This Row],[experiment_ID]],initialConditions[[#This Row],[experiment_ID]]), "")</f>
        <v/>
      </c>
      <c r="C1107" s="223"/>
      <c r="D1107" s="13" t="s">
        <v>2502</v>
      </c>
      <c r="E1107" s="13" t="s">
        <v>2502</v>
      </c>
      <c r="F1107" s="13"/>
      <c r="G1107" s="237"/>
      <c r="H1107" s="13"/>
      <c r="I1107" s="13" t="s">
        <v>10035</v>
      </c>
      <c r="J1107" s="13"/>
      <c r="K1107" s="13"/>
      <c r="L1107" s="13"/>
      <c r="M1107" s="13"/>
      <c r="N1107" s="13"/>
      <c r="O1107" s="13"/>
      <c r="P1107" s="13"/>
      <c r="Q1107" s="13"/>
    </row>
    <row r="1108" spans="1:17" x14ac:dyDescent="0.25">
      <c r="A1108" s="126" t="s">
        <v>10001</v>
      </c>
      <c r="B1108" s="258" t="str" cm="1">
        <f t="array" ref="B1108">IF(ROW() &lt; ROW(INDEX(initialConditions[experiment_ID],ROWS(initialConditions[experiment_ID]))), COUNTIF(INDEX(initialConditions[experiment_ID],1):initialConditions[[#This Row],[experiment_ID]],initialConditions[[#This Row],[experiment_ID]]), "")</f>
        <v/>
      </c>
      <c r="C1108" s="223"/>
      <c r="D1108" s="13" t="s">
        <v>2502</v>
      </c>
      <c r="E1108" s="13" t="s">
        <v>2502</v>
      </c>
      <c r="F1108" s="13"/>
      <c r="G1108" s="237"/>
      <c r="H1108" s="13"/>
      <c r="I1108" s="13" t="s">
        <v>10036</v>
      </c>
      <c r="J1108" s="13"/>
      <c r="K1108" s="13"/>
      <c r="L1108" s="13"/>
      <c r="M1108" s="13"/>
      <c r="N1108" s="13"/>
      <c r="O1108" s="13"/>
      <c r="P1108" s="13"/>
      <c r="Q1108" s="13"/>
    </row>
    <row r="1109" spans="1:17" x14ac:dyDescent="0.25">
      <c r="A1109" s="126" t="s">
        <v>10001</v>
      </c>
      <c r="B1109" s="258" t="str" cm="1">
        <f t="array" ref="B1109">IF(ROW() &lt; ROW(INDEX(initialConditions[experiment_ID],ROWS(initialConditions[experiment_ID]))), COUNTIF(INDEX(initialConditions[experiment_ID],1):initialConditions[[#This Row],[experiment_ID]],initialConditions[[#This Row],[experiment_ID]]), "")</f>
        <v/>
      </c>
      <c r="C1109" s="223"/>
      <c r="D1109" s="13" t="s">
        <v>2502</v>
      </c>
      <c r="E1109" s="13" t="s">
        <v>2502</v>
      </c>
      <c r="F1109" s="13"/>
      <c r="G1109" s="237"/>
      <c r="H1109" s="13"/>
      <c r="I1109" s="13" t="s">
        <v>10037</v>
      </c>
      <c r="J1109" s="13"/>
      <c r="K1109" s="13"/>
      <c r="L1109" s="13"/>
      <c r="M1109" s="13"/>
      <c r="N1109" s="13"/>
      <c r="O1109" s="13"/>
      <c r="P1109" s="13"/>
      <c r="Q1109" s="13"/>
    </row>
    <row r="1110" spans="1:17" x14ac:dyDescent="0.25">
      <c r="A1110" s="126" t="s">
        <v>10001</v>
      </c>
      <c r="B1110" s="258" t="str" cm="1">
        <f t="array" ref="B1110">IF(ROW() &lt; ROW(INDEX(initialConditions[experiment_ID],ROWS(initialConditions[experiment_ID]))), COUNTIF(INDEX(initialConditions[experiment_ID],1):initialConditions[[#This Row],[experiment_ID]],initialConditions[[#This Row],[experiment_ID]]), "")</f>
        <v/>
      </c>
      <c r="C1110" s="223"/>
      <c r="D1110" s="13" t="s">
        <v>2502</v>
      </c>
      <c r="E1110" s="13" t="s">
        <v>2502</v>
      </c>
      <c r="F1110" s="13"/>
      <c r="G1110" s="237"/>
      <c r="H1110" s="13"/>
      <c r="I1110" s="13" t="s">
        <v>10038</v>
      </c>
      <c r="J1110" s="13"/>
      <c r="K1110" s="13"/>
      <c r="L1110" s="13"/>
      <c r="M1110" s="13"/>
      <c r="N1110" s="13"/>
      <c r="O1110" s="13"/>
      <c r="P1110" s="13"/>
      <c r="Q1110" s="13"/>
    </row>
    <row r="1111" spans="1:17" x14ac:dyDescent="0.25">
      <c r="A1111" s="126" t="s">
        <v>10001</v>
      </c>
      <c r="B1111" s="258" t="str" cm="1">
        <f t="array" ref="B1111">IF(ROW() &lt; ROW(INDEX(initialConditions[experiment_ID],ROWS(initialConditions[experiment_ID]))), COUNTIF(INDEX(initialConditions[experiment_ID],1):initialConditions[[#This Row],[experiment_ID]],initialConditions[[#This Row],[experiment_ID]]), "")</f>
        <v/>
      </c>
      <c r="C1111" s="223"/>
      <c r="D1111" s="13" t="s">
        <v>2502</v>
      </c>
      <c r="E1111" s="13" t="s">
        <v>2502</v>
      </c>
      <c r="F1111" s="13"/>
      <c r="G1111" s="237"/>
      <c r="H1111" s="13"/>
      <c r="I1111" s="13" t="s">
        <v>10039</v>
      </c>
      <c r="J1111" s="13"/>
      <c r="K1111" s="13"/>
      <c r="L1111" s="13"/>
      <c r="M1111" s="13"/>
      <c r="N1111" s="13"/>
      <c r="O1111" s="13"/>
      <c r="P1111" s="13"/>
      <c r="Q1111" s="13"/>
    </row>
    <row r="1112" spans="1:17" x14ac:dyDescent="0.25">
      <c r="A1112" s="126" t="s">
        <v>10001</v>
      </c>
      <c r="B1112" s="244" t="str" cm="1">
        <f t="array" ref="B1112">IF(ROW() &lt; ROW(INDEX(initialConditions[experiment_ID],ROWS(initialConditions[experiment_ID]))), COUNTIF(INDEX(initialConditions[experiment_ID],1):initialConditions[[#This Row],[experiment_ID]],initialConditions[[#This Row],[experiment_ID]]), "")</f>
        <v/>
      </c>
      <c r="D1112" s="13" t="s">
        <v>2502</v>
      </c>
      <c r="E1112" s="13" t="s">
        <v>2502</v>
      </c>
      <c r="F1112" s="13"/>
      <c r="G1112" s="237"/>
      <c r="H1112" s="13"/>
      <c r="I1112" s="13" t="s">
        <v>10040</v>
      </c>
      <c r="J1112" s="13"/>
      <c r="K1112" s="13"/>
      <c r="L1112" s="13"/>
      <c r="M1112" s="13"/>
      <c r="N1112" s="13"/>
      <c r="O1112" s="13"/>
      <c r="P1112" s="13"/>
      <c r="Q1112" s="13"/>
    </row>
    <row r="1113" spans="1:17" x14ac:dyDescent="0.25">
      <c r="A1113" s="126" t="s">
        <v>10001</v>
      </c>
      <c r="B1113" s="244" t="str" cm="1">
        <f t="array" ref="B1113">IF(ROW() &lt; ROW(INDEX(initialConditions[experiment_ID],ROWS(initialConditions[experiment_ID]))), COUNTIF(INDEX(initialConditions[experiment_ID],1):initialConditions[[#This Row],[experiment_ID]],initialConditions[[#This Row],[experiment_ID]]), "")</f>
        <v/>
      </c>
      <c r="D1113" s="13" t="s">
        <v>2502</v>
      </c>
      <c r="E1113" s="13" t="s">
        <v>2502</v>
      </c>
      <c r="F1113" s="13"/>
      <c r="G1113" s="237"/>
      <c r="H1113" s="13"/>
      <c r="I1113" s="13" t="s">
        <v>10041</v>
      </c>
      <c r="J1113" s="13"/>
      <c r="K1113" s="13"/>
      <c r="L1113" s="13"/>
      <c r="M1113" s="13"/>
      <c r="N1113" s="13"/>
      <c r="O1113" s="13"/>
      <c r="P1113" s="13"/>
      <c r="Q1113" s="13"/>
    </row>
    <row r="1114" spans="1:17" x14ac:dyDescent="0.25">
      <c r="A1114" s="126" t="s">
        <v>10042</v>
      </c>
      <c r="B1114" s="258" t="str" cm="1">
        <f t="array" ref="B1114">IF(ROW() &lt; ROW(INDEX(initialConditions[experiment_ID],ROWS(initialConditions[experiment_ID]))), COUNTIF(INDEX(initialConditions[experiment_ID],1):initialConditions[[#This Row],[experiment_ID]],initialConditions[[#This Row],[experiment_ID]]), "")</f>
        <v/>
      </c>
      <c r="C1114" s="223"/>
      <c r="D1114" s="13"/>
      <c r="E1114" s="13" t="s">
        <v>2502</v>
      </c>
      <c r="F1114" s="13"/>
      <c r="G1114" s="237"/>
      <c r="H1114" s="13" t="s">
        <v>2502</v>
      </c>
      <c r="I1114" s="13" t="s">
        <v>2502</v>
      </c>
      <c r="J1114" s="13" t="s">
        <v>2502</v>
      </c>
      <c r="K1114" s="13"/>
      <c r="L1114" s="13" t="s">
        <v>2502</v>
      </c>
      <c r="M1114" s="13" t="s">
        <v>2502</v>
      </c>
      <c r="N1114" s="13"/>
      <c r="O1114" s="13" t="s">
        <v>2502</v>
      </c>
      <c r="P1114" s="13"/>
      <c r="Q1114" s="13"/>
    </row>
    <row r="1115" spans="1:17" x14ac:dyDescent="0.25">
      <c r="A1115" s="126" t="s">
        <v>10043</v>
      </c>
      <c r="B1115" s="258" t="str" cm="1">
        <f t="array" ref="B1115">IF(ROW() &lt; ROW(INDEX(initialConditions[experiment_ID],ROWS(initialConditions[experiment_ID]))), COUNTIF(INDEX(initialConditions[experiment_ID],1):initialConditions[[#This Row],[experiment_ID]],initialConditions[[#This Row],[experiment_ID]]), "")</f>
        <v/>
      </c>
      <c r="C1115" s="223"/>
      <c r="D1115" s="13"/>
      <c r="E1115" s="13" t="s">
        <v>2502</v>
      </c>
      <c r="F1115" s="13"/>
      <c r="G1115" s="237"/>
      <c r="H1115" s="13" t="s">
        <v>2502</v>
      </c>
      <c r="I1115" s="13" t="s">
        <v>2502</v>
      </c>
      <c r="J1115" s="13" t="s">
        <v>2502</v>
      </c>
      <c r="K1115" s="13"/>
      <c r="L1115" s="13" t="s">
        <v>2502</v>
      </c>
      <c r="M1115" s="13" t="s">
        <v>2502</v>
      </c>
      <c r="N1115" s="13"/>
      <c r="O1115" s="13" t="s">
        <v>2502</v>
      </c>
      <c r="P1115" s="13"/>
      <c r="Q1115" s="13"/>
    </row>
    <row r="1116" spans="1:17" x14ac:dyDescent="0.25">
      <c r="A1116" s="126" t="s">
        <v>10044</v>
      </c>
      <c r="B1116" s="258" t="str" cm="1">
        <f t="array" ref="B1116">IF(ROW() &lt; ROW(INDEX(initialConditions[experiment_ID],ROWS(initialConditions[experiment_ID]))), COUNTIF(INDEX(initialConditions[experiment_ID],1):initialConditions[[#This Row],[experiment_ID]],initialConditions[[#This Row],[experiment_ID]]), "")</f>
        <v/>
      </c>
      <c r="C1116" s="223"/>
      <c r="D1116" s="13"/>
      <c r="E1116" s="13" t="s">
        <v>2502</v>
      </c>
      <c r="F1116" s="13"/>
      <c r="G1116" s="237"/>
      <c r="H1116" s="13" t="s">
        <v>2502</v>
      </c>
      <c r="I1116" s="13" t="s">
        <v>2502</v>
      </c>
      <c r="J1116" s="13" t="s">
        <v>2502</v>
      </c>
      <c r="K1116" s="13"/>
      <c r="L1116" s="13" t="s">
        <v>2502</v>
      </c>
      <c r="M1116" s="13" t="s">
        <v>2502</v>
      </c>
      <c r="N1116" s="13"/>
      <c r="O1116" s="13" t="s">
        <v>2502</v>
      </c>
      <c r="P1116" s="13"/>
      <c r="Q1116" s="13"/>
    </row>
    <row r="1117" spans="1:17" x14ac:dyDescent="0.25">
      <c r="A1117" s="126" t="s">
        <v>10045</v>
      </c>
      <c r="B1117" s="258" t="str" cm="1">
        <f t="array" ref="B1117">IF(ROW() &lt; ROW(INDEX(initialConditions[experiment_ID],ROWS(initialConditions[experiment_ID]))), COUNTIF(INDEX(initialConditions[experiment_ID],1):initialConditions[[#This Row],[experiment_ID]],initialConditions[[#This Row],[experiment_ID]]), "")</f>
        <v/>
      </c>
      <c r="C1117" s="223"/>
      <c r="D1117" s="13"/>
      <c r="E1117" s="13" t="s">
        <v>2502</v>
      </c>
      <c r="F1117" s="13"/>
      <c r="G1117" s="237"/>
      <c r="H1117" s="13" t="s">
        <v>2502</v>
      </c>
      <c r="I1117" s="13" t="s">
        <v>2502</v>
      </c>
      <c r="J1117" s="13" t="s">
        <v>2502</v>
      </c>
      <c r="K1117" s="13"/>
      <c r="L1117" s="13" t="s">
        <v>2502</v>
      </c>
      <c r="M1117" s="13" t="s">
        <v>2502</v>
      </c>
      <c r="N1117" s="13"/>
      <c r="O1117" s="13" t="s">
        <v>2502</v>
      </c>
      <c r="P1117" s="13"/>
      <c r="Q1117" s="13"/>
    </row>
    <row r="1118" spans="1:17" x14ac:dyDescent="0.25">
      <c r="A1118" s="126" t="s">
        <v>10046</v>
      </c>
      <c r="B1118" s="258" t="str" cm="1">
        <f t="array" ref="B1118">IF(ROW() &lt; ROW(INDEX(initialConditions[experiment_ID],ROWS(initialConditions[experiment_ID]))), COUNTIF(INDEX(initialConditions[experiment_ID],1):initialConditions[[#This Row],[experiment_ID]],initialConditions[[#This Row],[experiment_ID]]), "")</f>
        <v/>
      </c>
      <c r="C1118" s="223"/>
      <c r="D1118" s="13"/>
      <c r="E1118" s="13" t="s">
        <v>2502</v>
      </c>
      <c r="F1118" s="13"/>
      <c r="G1118" s="237"/>
      <c r="H1118" s="13" t="s">
        <v>2502</v>
      </c>
      <c r="I1118" s="13" t="s">
        <v>2502</v>
      </c>
      <c r="J1118" s="13" t="s">
        <v>2502</v>
      </c>
      <c r="K1118" s="13"/>
      <c r="L1118" s="13" t="s">
        <v>2502</v>
      </c>
      <c r="M1118" s="13" t="s">
        <v>2502</v>
      </c>
      <c r="N1118" s="13"/>
      <c r="O1118" s="13" t="s">
        <v>2502</v>
      </c>
      <c r="P1118" s="13"/>
      <c r="Q1118" s="13"/>
    </row>
    <row r="1119" spans="1:17" x14ac:dyDescent="0.25">
      <c r="A1119" s="126" t="s">
        <v>10047</v>
      </c>
      <c r="B1119" s="258" t="str" cm="1">
        <f t="array" ref="B1119">IF(ROW() &lt; ROW(INDEX(initialConditions[experiment_ID],ROWS(initialConditions[experiment_ID]))), COUNTIF(INDEX(initialConditions[experiment_ID],1):initialConditions[[#This Row],[experiment_ID]],initialConditions[[#This Row],[experiment_ID]]), "")</f>
        <v/>
      </c>
      <c r="C1119" s="223"/>
      <c r="D1119" s="13"/>
      <c r="E1119" s="13" t="s">
        <v>2502</v>
      </c>
      <c r="F1119" s="13"/>
      <c r="G1119" s="237"/>
      <c r="H1119" s="13" t="s">
        <v>2502</v>
      </c>
      <c r="I1119" s="13" t="s">
        <v>2502</v>
      </c>
      <c r="J1119" s="13" t="s">
        <v>2502</v>
      </c>
      <c r="K1119" s="13"/>
      <c r="L1119" s="13" t="s">
        <v>2502</v>
      </c>
      <c r="M1119" s="13" t="s">
        <v>2502</v>
      </c>
      <c r="N1119" s="13"/>
      <c r="O1119" s="13" t="s">
        <v>2502</v>
      </c>
      <c r="P1119" s="13"/>
      <c r="Q1119" s="13"/>
    </row>
    <row r="1120" spans="1:17" x14ac:dyDescent="0.25">
      <c r="A1120" s="126" t="s">
        <v>10048</v>
      </c>
      <c r="B1120" s="258" t="str" cm="1">
        <f t="array" ref="B1120">IF(ROW() &lt; ROW(INDEX(initialConditions[experiment_ID],ROWS(initialConditions[experiment_ID]))), COUNTIF(INDEX(initialConditions[experiment_ID],1):initialConditions[[#This Row],[experiment_ID]],initialConditions[[#This Row],[experiment_ID]]), "")</f>
        <v/>
      </c>
      <c r="C1120" s="223"/>
      <c r="D1120" s="13"/>
      <c r="E1120" s="13" t="s">
        <v>2502</v>
      </c>
      <c r="F1120" s="13"/>
      <c r="G1120" s="237"/>
      <c r="H1120" s="13" t="s">
        <v>2502</v>
      </c>
      <c r="I1120" s="13" t="s">
        <v>2502</v>
      </c>
      <c r="J1120" s="13" t="s">
        <v>2502</v>
      </c>
      <c r="K1120" s="13"/>
      <c r="L1120" s="13" t="s">
        <v>2502</v>
      </c>
      <c r="M1120" s="13" t="s">
        <v>2502</v>
      </c>
      <c r="N1120" s="13"/>
      <c r="O1120" s="13" t="s">
        <v>2502</v>
      </c>
      <c r="P1120" s="13"/>
      <c r="Q1120" s="13"/>
    </row>
    <row r="1121" spans="1:17" x14ac:dyDescent="0.25">
      <c r="A1121" s="126" t="s">
        <v>10049</v>
      </c>
      <c r="B1121" s="258" t="str" cm="1">
        <f t="array" ref="B1121">IF(ROW() &lt; ROW(INDEX(initialConditions[experiment_ID],ROWS(initialConditions[experiment_ID]))), COUNTIF(INDEX(initialConditions[experiment_ID],1):initialConditions[[#This Row],[experiment_ID]],initialConditions[[#This Row],[experiment_ID]]), "")</f>
        <v/>
      </c>
      <c r="C1121" s="223"/>
      <c r="D1121" s="13"/>
      <c r="E1121" s="13" t="s">
        <v>2502</v>
      </c>
      <c r="F1121" s="13"/>
      <c r="G1121" s="237"/>
      <c r="H1121" s="13" t="s">
        <v>2502</v>
      </c>
      <c r="I1121" s="13" t="s">
        <v>2502</v>
      </c>
      <c r="J1121" s="13" t="s">
        <v>2502</v>
      </c>
      <c r="K1121" s="13"/>
      <c r="L1121" s="13" t="s">
        <v>2502</v>
      </c>
      <c r="M1121" s="13" t="s">
        <v>2502</v>
      </c>
      <c r="N1121" s="13"/>
      <c r="O1121" s="13" t="s">
        <v>2502</v>
      </c>
      <c r="P1121" s="13"/>
      <c r="Q1121" s="13"/>
    </row>
    <row r="1122" spans="1:17" x14ac:dyDescent="0.25">
      <c r="A1122" s="126" t="s">
        <v>10050</v>
      </c>
      <c r="B1122" s="258" t="str" cm="1">
        <f t="array" ref="B1122">IF(ROW() &lt; ROW(INDEX(initialConditions[experiment_ID],ROWS(initialConditions[experiment_ID]))), COUNTIF(INDEX(initialConditions[experiment_ID],1):initialConditions[[#This Row],[experiment_ID]],initialConditions[[#This Row],[experiment_ID]]), "")</f>
        <v/>
      </c>
      <c r="C1122" s="223"/>
      <c r="D1122" s="13"/>
      <c r="E1122" s="13" t="s">
        <v>2502</v>
      </c>
      <c r="F1122" s="13"/>
      <c r="G1122" s="237"/>
      <c r="H1122" s="13" t="s">
        <v>2502</v>
      </c>
      <c r="I1122" s="13" t="s">
        <v>2502</v>
      </c>
      <c r="J1122" s="13" t="s">
        <v>2502</v>
      </c>
      <c r="K1122" s="13"/>
      <c r="L1122" s="13" t="s">
        <v>2502</v>
      </c>
      <c r="M1122" s="13" t="s">
        <v>2502</v>
      </c>
      <c r="N1122" s="13"/>
      <c r="O1122" s="13" t="s">
        <v>2502</v>
      </c>
      <c r="P1122" s="13"/>
      <c r="Q1122" s="13"/>
    </row>
    <row r="1123" spans="1:17" x14ac:dyDescent="0.25">
      <c r="A1123" s="126" t="s">
        <v>10051</v>
      </c>
      <c r="B1123" s="258" t="str" cm="1">
        <f t="array" ref="B1123">IF(ROW() &lt; ROW(INDEX(initialConditions[experiment_ID],ROWS(initialConditions[experiment_ID]))), COUNTIF(INDEX(initialConditions[experiment_ID],1):initialConditions[[#This Row],[experiment_ID]],initialConditions[[#This Row],[experiment_ID]]), "")</f>
        <v/>
      </c>
      <c r="C1123" s="223"/>
      <c r="D1123" s="13"/>
      <c r="E1123" s="13" t="s">
        <v>2502</v>
      </c>
      <c r="F1123" s="13"/>
      <c r="G1123" s="237"/>
      <c r="H1123" s="13" t="s">
        <v>2502</v>
      </c>
      <c r="I1123" s="13" t="s">
        <v>2502</v>
      </c>
      <c r="J1123" s="13" t="s">
        <v>2502</v>
      </c>
      <c r="K1123" s="13"/>
      <c r="L1123" s="13" t="s">
        <v>2502</v>
      </c>
      <c r="M1123" s="13" t="s">
        <v>2502</v>
      </c>
      <c r="N1123" s="13"/>
      <c r="O1123" s="13" t="s">
        <v>2502</v>
      </c>
      <c r="P1123" s="13"/>
      <c r="Q1123" s="13"/>
    </row>
    <row r="1124" spans="1:17" x14ac:dyDescent="0.25">
      <c r="A1124" s="126" t="s">
        <v>10052</v>
      </c>
      <c r="B1124" s="258" t="str" cm="1">
        <f t="array" ref="B1124">IF(ROW() &lt; ROW(INDEX(initialConditions[experiment_ID],ROWS(initialConditions[experiment_ID]))), COUNTIF(INDEX(initialConditions[experiment_ID],1):initialConditions[[#This Row],[experiment_ID]],initialConditions[[#This Row],[experiment_ID]]), "")</f>
        <v/>
      </c>
      <c r="C1124" s="223"/>
      <c r="D1124" s="13"/>
      <c r="E1124" s="13" t="s">
        <v>2502</v>
      </c>
      <c r="F1124" s="13"/>
      <c r="G1124" s="237"/>
      <c r="H1124" s="13" t="s">
        <v>2502</v>
      </c>
      <c r="I1124" s="13" t="s">
        <v>2502</v>
      </c>
      <c r="J1124" s="13" t="s">
        <v>2502</v>
      </c>
      <c r="K1124" s="13"/>
      <c r="L1124" s="13" t="s">
        <v>2502</v>
      </c>
      <c r="M1124" s="13" t="s">
        <v>2502</v>
      </c>
      <c r="N1124" s="13"/>
      <c r="O1124" s="13" t="s">
        <v>2502</v>
      </c>
      <c r="P1124" s="13"/>
      <c r="Q1124" s="13"/>
    </row>
    <row r="1125" spans="1:17" x14ac:dyDescent="0.25">
      <c r="A1125" s="126" t="s">
        <v>10053</v>
      </c>
      <c r="B1125" s="258" t="str" cm="1">
        <f t="array" ref="B1125">IF(ROW() &lt; ROW(INDEX(initialConditions[experiment_ID],ROWS(initialConditions[experiment_ID]))), COUNTIF(INDEX(initialConditions[experiment_ID],1):initialConditions[[#This Row],[experiment_ID]],initialConditions[[#This Row],[experiment_ID]]), "")</f>
        <v/>
      </c>
      <c r="C1125" s="223"/>
      <c r="D1125" s="13"/>
      <c r="E1125" s="13" t="s">
        <v>2502</v>
      </c>
      <c r="F1125" s="13"/>
      <c r="G1125" s="237"/>
      <c r="H1125" s="13" t="s">
        <v>2502</v>
      </c>
      <c r="I1125" s="13" t="s">
        <v>2502</v>
      </c>
      <c r="J1125" s="13" t="s">
        <v>2502</v>
      </c>
      <c r="K1125" s="13"/>
      <c r="L1125" s="13" t="s">
        <v>2502</v>
      </c>
      <c r="M1125" s="13" t="s">
        <v>2502</v>
      </c>
      <c r="N1125" s="13"/>
      <c r="O1125" s="13" t="s">
        <v>2502</v>
      </c>
      <c r="P1125" s="13"/>
      <c r="Q1125" s="13"/>
    </row>
    <row r="1126" spans="1:17" x14ac:dyDescent="0.25">
      <c r="A1126" s="126" t="s">
        <v>10054</v>
      </c>
      <c r="B1126" s="258" t="str" cm="1">
        <f t="array" ref="B1126">IF(ROW() &lt; ROW(INDEX(initialConditions[experiment_ID],ROWS(initialConditions[experiment_ID]))), COUNTIF(INDEX(initialConditions[experiment_ID],1):initialConditions[[#This Row],[experiment_ID]],initialConditions[[#This Row],[experiment_ID]]), "")</f>
        <v/>
      </c>
      <c r="C1126" s="223"/>
      <c r="D1126" s="13"/>
      <c r="E1126" s="13" t="s">
        <v>2502</v>
      </c>
      <c r="F1126" s="13"/>
      <c r="G1126" s="237"/>
      <c r="H1126" s="13" t="s">
        <v>2502</v>
      </c>
      <c r="I1126" s="13" t="s">
        <v>2502</v>
      </c>
      <c r="J1126" s="13" t="s">
        <v>2502</v>
      </c>
      <c r="K1126" s="13"/>
      <c r="L1126" s="13" t="s">
        <v>2502</v>
      </c>
      <c r="M1126" s="13" t="s">
        <v>2502</v>
      </c>
      <c r="N1126" s="13"/>
      <c r="O1126" s="13" t="s">
        <v>2502</v>
      </c>
      <c r="P1126" s="13"/>
      <c r="Q1126" s="13"/>
    </row>
    <row r="1127" spans="1:17" x14ac:dyDescent="0.25">
      <c r="A1127" s="126" t="s">
        <v>10055</v>
      </c>
      <c r="B1127" s="258" t="str" cm="1">
        <f t="array" ref="B1127">IF(ROW() &lt; ROW(INDEX(initialConditions[experiment_ID],ROWS(initialConditions[experiment_ID]))), COUNTIF(INDEX(initialConditions[experiment_ID],1):initialConditions[[#This Row],[experiment_ID]],initialConditions[[#This Row],[experiment_ID]]), "")</f>
        <v/>
      </c>
      <c r="C1127" s="223"/>
      <c r="D1127" s="13"/>
      <c r="E1127" s="13" t="s">
        <v>2502</v>
      </c>
      <c r="F1127" s="13"/>
      <c r="G1127" s="237"/>
      <c r="H1127" s="13" t="s">
        <v>2502</v>
      </c>
      <c r="I1127" s="13" t="s">
        <v>2502</v>
      </c>
      <c r="J1127" s="13" t="s">
        <v>2502</v>
      </c>
      <c r="K1127" s="13"/>
      <c r="L1127" s="13" t="s">
        <v>2502</v>
      </c>
      <c r="M1127" s="13" t="s">
        <v>2502</v>
      </c>
      <c r="N1127" s="13"/>
      <c r="O1127" s="13" t="s">
        <v>2502</v>
      </c>
      <c r="P1127" s="13"/>
      <c r="Q1127" s="13"/>
    </row>
    <row r="1128" spans="1:17" x14ac:dyDescent="0.25">
      <c r="A1128" s="126" t="s">
        <v>10056</v>
      </c>
      <c r="B1128" s="258" t="str" cm="1">
        <f t="array" ref="B1128">IF(ROW() &lt; ROW(INDEX(initialConditions[experiment_ID],ROWS(initialConditions[experiment_ID]))), COUNTIF(INDEX(initialConditions[experiment_ID],1):initialConditions[[#This Row],[experiment_ID]],initialConditions[[#This Row],[experiment_ID]]), "")</f>
        <v/>
      </c>
      <c r="C1128" s="223"/>
      <c r="D1128" s="13"/>
      <c r="E1128" s="13" t="s">
        <v>2502</v>
      </c>
      <c r="F1128" s="13"/>
      <c r="G1128" s="237"/>
      <c r="H1128" s="13" t="s">
        <v>2502</v>
      </c>
      <c r="I1128" s="13" t="s">
        <v>2502</v>
      </c>
      <c r="J1128" s="13" t="s">
        <v>2502</v>
      </c>
      <c r="K1128" s="13"/>
      <c r="L1128" s="13" t="s">
        <v>2502</v>
      </c>
      <c r="M1128" s="13" t="s">
        <v>2502</v>
      </c>
      <c r="N1128" s="13"/>
      <c r="O1128" s="13" t="s">
        <v>2502</v>
      </c>
      <c r="P1128" s="13"/>
      <c r="Q1128" s="13"/>
    </row>
    <row r="1129" spans="1:17" x14ac:dyDescent="0.25">
      <c r="A1129" s="126" t="s">
        <v>10057</v>
      </c>
      <c r="B1129" s="258" t="str" cm="1">
        <f t="array" ref="B1129">IF(ROW() &lt; ROW(INDEX(initialConditions[experiment_ID],ROWS(initialConditions[experiment_ID]))), COUNTIF(INDEX(initialConditions[experiment_ID],1):initialConditions[[#This Row],[experiment_ID]],initialConditions[[#This Row],[experiment_ID]]), "")</f>
        <v/>
      </c>
      <c r="C1129" s="223"/>
      <c r="D1129" s="13"/>
      <c r="E1129" s="13" t="s">
        <v>2502</v>
      </c>
      <c r="F1129" s="13"/>
      <c r="G1129" s="237"/>
      <c r="H1129" s="13" t="s">
        <v>2502</v>
      </c>
      <c r="I1129" s="13" t="s">
        <v>2502</v>
      </c>
      <c r="J1129" s="13" t="s">
        <v>2502</v>
      </c>
      <c r="K1129" s="13"/>
      <c r="L1129" s="13" t="s">
        <v>2502</v>
      </c>
      <c r="M1129" s="13" t="s">
        <v>2502</v>
      </c>
      <c r="N1129" s="13"/>
      <c r="O1129" s="13" t="s">
        <v>2502</v>
      </c>
      <c r="P1129" s="13"/>
      <c r="Q1129" s="13"/>
    </row>
    <row r="1130" spans="1:17" x14ac:dyDescent="0.25">
      <c r="A1130" s="126" t="s">
        <v>10058</v>
      </c>
      <c r="B1130" s="258" t="str" cm="1">
        <f t="array" ref="B1130">IF(ROW() &lt; ROW(INDEX(initialConditions[experiment_ID],ROWS(initialConditions[experiment_ID]))), COUNTIF(INDEX(initialConditions[experiment_ID],1):initialConditions[[#This Row],[experiment_ID]],initialConditions[[#This Row],[experiment_ID]]), "")</f>
        <v/>
      </c>
      <c r="C1130" s="223"/>
      <c r="D1130" s="13"/>
      <c r="E1130" s="13" t="s">
        <v>2502</v>
      </c>
      <c r="F1130" s="13"/>
      <c r="G1130" s="237"/>
      <c r="H1130" s="13" t="s">
        <v>2502</v>
      </c>
      <c r="I1130" s="13" t="s">
        <v>2502</v>
      </c>
      <c r="J1130" s="13" t="s">
        <v>2502</v>
      </c>
      <c r="K1130" s="13"/>
      <c r="L1130" s="13" t="s">
        <v>2502</v>
      </c>
      <c r="M1130" s="13" t="s">
        <v>2502</v>
      </c>
      <c r="N1130" s="13"/>
      <c r="O1130" s="13" t="s">
        <v>2502</v>
      </c>
      <c r="P1130" s="13"/>
      <c r="Q1130" s="13"/>
    </row>
    <row r="1131" spans="1:17" x14ac:dyDescent="0.25">
      <c r="A1131" s="126" t="s">
        <v>10059</v>
      </c>
      <c r="B1131" s="258" t="str" cm="1">
        <f t="array" ref="B1131">IF(ROW() &lt; ROW(INDEX(initialConditions[experiment_ID],ROWS(initialConditions[experiment_ID]))), COUNTIF(INDEX(initialConditions[experiment_ID],1):initialConditions[[#This Row],[experiment_ID]],initialConditions[[#This Row],[experiment_ID]]), "")</f>
        <v/>
      </c>
      <c r="C1131" s="223"/>
      <c r="D1131" s="13"/>
      <c r="E1131" s="13" t="s">
        <v>2502</v>
      </c>
      <c r="F1131" s="13"/>
      <c r="G1131" s="237"/>
      <c r="H1131" s="13" t="s">
        <v>2502</v>
      </c>
      <c r="I1131" s="13" t="s">
        <v>2502</v>
      </c>
      <c r="J1131" s="13" t="s">
        <v>2502</v>
      </c>
      <c r="K1131" s="13"/>
      <c r="L1131" s="13" t="s">
        <v>2502</v>
      </c>
      <c r="M1131" s="13" t="s">
        <v>2502</v>
      </c>
      <c r="N1131" s="13"/>
      <c r="O1131" s="13" t="s">
        <v>2502</v>
      </c>
      <c r="P1131" s="13"/>
      <c r="Q1131" s="13"/>
    </row>
    <row r="1132" spans="1:17" x14ac:dyDescent="0.25">
      <c r="A1132" s="126" t="s">
        <v>10060</v>
      </c>
      <c r="B1132" s="258" t="str" cm="1">
        <f t="array" ref="B1132">IF(ROW() &lt; ROW(INDEX(initialConditions[experiment_ID],ROWS(initialConditions[experiment_ID]))), COUNTIF(INDEX(initialConditions[experiment_ID],1):initialConditions[[#This Row],[experiment_ID]],initialConditions[[#This Row],[experiment_ID]]), "")</f>
        <v/>
      </c>
      <c r="C1132" s="223"/>
      <c r="D1132" s="13"/>
      <c r="E1132" s="13" t="s">
        <v>2502</v>
      </c>
      <c r="F1132" s="13"/>
      <c r="G1132" s="237"/>
      <c r="H1132" s="13" t="s">
        <v>2502</v>
      </c>
      <c r="I1132" s="13" t="s">
        <v>2502</v>
      </c>
      <c r="J1132" s="13" t="s">
        <v>2502</v>
      </c>
      <c r="K1132" s="13"/>
      <c r="L1132" s="13" t="s">
        <v>2502</v>
      </c>
      <c r="M1132" s="13" t="s">
        <v>2502</v>
      </c>
      <c r="N1132" s="13"/>
      <c r="O1132" s="13" t="s">
        <v>2502</v>
      </c>
      <c r="P1132" s="13"/>
      <c r="Q1132" s="13"/>
    </row>
    <row r="1133" spans="1:17" x14ac:dyDescent="0.25">
      <c r="A1133" s="126" t="s">
        <v>10061</v>
      </c>
      <c r="B1133" s="258" t="str" cm="1">
        <f t="array" ref="B1133">IF(ROW() &lt; ROW(INDEX(initialConditions[experiment_ID],ROWS(initialConditions[experiment_ID]))), COUNTIF(INDEX(initialConditions[experiment_ID],1):initialConditions[[#This Row],[experiment_ID]],initialConditions[[#This Row],[experiment_ID]]), "")</f>
        <v/>
      </c>
      <c r="C1133" s="223"/>
      <c r="D1133" s="13"/>
      <c r="E1133" s="13" t="s">
        <v>2502</v>
      </c>
      <c r="F1133" s="13"/>
      <c r="G1133" s="237"/>
      <c r="H1133" s="13" t="s">
        <v>2502</v>
      </c>
      <c r="I1133" s="13" t="s">
        <v>2502</v>
      </c>
      <c r="J1133" s="13" t="s">
        <v>2502</v>
      </c>
      <c r="K1133" s="13"/>
      <c r="L1133" s="13" t="s">
        <v>2502</v>
      </c>
      <c r="M1133" s="13" t="s">
        <v>2502</v>
      </c>
      <c r="N1133" s="13"/>
      <c r="O1133" s="13" t="s">
        <v>2502</v>
      </c>
      <c r="P1133" s="13"/>
      <c r="Q1133" s="13"/>
    </row>
    <row r="1134" spans="1:17" x14ac:dyDescent="0.25">
      <c r="A1134" s="126" t="s">
        <v>10062</v>
      </c>
      <c r="B1134" s="258" t="str" cm="1">
        <f t="array" ref="B1134">IF(ROW() &lt; ROW(INDEX(initialConditions[experiment_ID],ROWS(initialConditions[experiment_ID]))), COUNTIF(INDEX(initialConditions[experiment_ID],1):initialConditions[[#This Row],[experiment_ID]],initialConditions[[#This Row],[experiment_ID]]), "")</f>
        <v/>
      </c>
      <c r="C1134" s="223"/>
      <c r="D1134" s="13"/>
      <c r="E1134" s="13" t="s">
        <v>2502</v>
      </c>
      <c r="F1134" s="13"/>
      <c r="G1134" s="237"/>
      <c r="H1134" s="13" t="s">
        <v>2502</v>
      </c>
      <c r="I1134" s="13" t="s">
        <v>2502</v>
      </c>
      <c r="J1134" s="13" t="s">
        <v>2502</v>
      </c>
      <c r="K1134" s="13"/>
      <c r="L1134" s="13" t="s">
        <v>2502</v>
      </c>
      <c r="M1134" s="13" t="s">
        <v>2502</v>
      </c>
      <c r="N1134" s="13"/>
      <c r="O1134" s="13" t="s">
        <v>2502</v>
      </c>
      <c r="P1134" s="13"/>
      <c r="Q1134" s="13"/>
    </row>
    <row r="1135" spans="1:17" x14ac:dyDescent="0.25">
      <c r="A1135" s="126" t="s">
        <v>10063</v>
      </c>
      <c r="B1135" s="258" t="str" cm="1">
        <f t="array" ref="B1135">IF(ROW() &lt; ROW(INDEX(initialConditions[experiment_ID],ROWS(initialConditions[experiment_ID]))), COUNTIF(INDEX(initialConditions[experiment_ID],1):initialConditions[[#This Row],[experiment_ID]],initialConditions[[#This Row],[experiment_ID]]), "")</f>
        <v/>
      </c>
      <c r="C1135" s="223"/>
      <c r="D1135" s="13"/>
      <c r="E1135" s="13" t="s">
        <v>2502</v>
      </c>
      <c r="F1135" s="13"/>
      <c r="G1135" s="237"/>
      <c r="H1135" s="13" t="s">
        <v>2502</v>
      </c>
      <c r="I1135" s="13" t="s">
        <v>2502</v>
      </c>
      <c r="J1135" s="13" t="s">
        <v>2502</v>
      </c>
      <c r="K1135" s="13"/>
      <c r="L1135" s="13" t="s">
        <v>2502</v>
      </c>
      <c r="M1135" s="13" t="s">
        <v>2502</v>
      </c>
      <c r="N1135" s="13"/>
      <c r="O1135" s="13" t="s">
        <v>2502</v>
      </c>
      <c r="P1135" s="13"/>
      <c r="Q1135" s="13"/>
    </row>
    <row r="1136" spans="1:17" x14ac:dyDescent="0.25">
      <c r="A1136" s="126" t="s">
        <v>10064</v>
      </c>
      <c r="B1136" s="258" t="str" cm="1">
        <f t="array" ref="B1136">IF(ROW() &lt; ROW(INDEX(initialConditions[experiment_ID],ROWS(initialConditions[experiment_ID]))), COUNTIF(INDEX(initialConditions[experiment_ID],1):initialConditions[[#This Row],[experiment_ID]],initialConditions[[#This Row],[experiment_ID]]), "")</f>
        <v/>
      </c>
      <c r="C1136" s="223"/>
      <c r="D1136" s="13"/>
      <c r="E1136" s="13" t="s">
        <v>2502</v>
      </c>
      <c r="F1136" s="13"/>
      <c r="G1136" s="237"/>
      <c r="H1136" s="13" t="s">
        <v>2502</v>
      </c>
      <c r="I1136" s="13" t="s">
        <v>2502</v>
      </c>
      <c r="J1136" s="13" t="s">
        <v>2502</v>
      </c>
      <c r="K1136" s="13"/>
      <c r="L1136" s="13" t="s">
        <v>2502</v>
      </c>
      <c r="M1136" s="13" t="s">
        <v>2502</v>
      </c>
      <c r="N1136" s="13"/>
      <c r="O1136" s="13" t="s">
        <v>2502</v>
      </c>
      <c r="P1136" s="13"/>
      <c r="Q1136" s="13"/>
    </row>
    <row r="1137" spans="1:17" x14ac:dyDescent="0.25">
      <c r="A1137" s="126" t="s">
        <v>10065</v>
      </c>
      <c r="B1137" s="258" t="str" cm="1">
        <f t="array" ref="B1137">IF(ROW() &lt; ROW(INDEX(initialConditions[experiment_ID],ROWS(initialConditions[experiment_ID]))), COUNTIF(INDEX(initialConditions[experiment_ID],1):initialConditions[[#This Row],[experiment_ID]],initialConditions[[#This Row],[experiment_ID]]), "")</f>
        <v/>
      </c>
      <c r="C1137" s="223"/>
      <c r="D1137" s="13"/>
      <c r="E1137" s="13" t="s">
        <v>2502</v>
      </c>
      <c r="F1137" s="13"/>
      <c r="G1137" s="237"/>
      <c r="H1137" s="13" t="s">
        <v>2502</v>
      </c>
      <c r="I1137" s="13" t="s">
        <v>2502</v>
      </c>
      <c r="J1137" s="13" t="s">
        <v>2502</v>
      </c>
      <c r="K1137" s="13"/>
      <c r="L1137" s="13" t="s">
        <v>2502</v>
      </c>
      <c r="M1137" s="13" t="s">
        <v>2502</v>
      </c>
      <c r="N1137" s="13"/>
      <c r="O1137" s="13" t="s">
        <v>2502</v>
      </c>
      <c r="P1137" s="13"/>
      <c r="Q1137" s="13"/>
    </row>
    <row r="1138" spans="1:17" x14ac:dyDescent="0.25">
      <c r="A1138" s="126" t="s">
        <v>10066</v>
      </c>
      <c r="B1138" s="258" t="str" cm="1">
        <f t="array" ref="B1138">IF(ROW() &lt; ROW(INDEX(initialConditions[experiment_ID],ROWS(initialConditions[experiment_ID]))), COUNTIF(INDEX(initialConditions[experiment_ID],1):initialConditions[[#This Row],[experiment_ID]],initialConditions[[#This Row],[experiment_ID]]), "")</f>
        <v/>
      </c>
      <c r="C1138" s="223"/>
      <c r="D1138" s="13"/>
      <c r="E1138" s="13" t="s">
        <v>2502</v>
      </c>
      <c r="F1138" s="13"/>
      <c r="G1138" s="237"/>
      <c r="H1138" s="13" t="s">
        <v>2502</v>
      </c>
      <c r="I1138" s="13" t="s">
        <v>2502</v>
      </c>
      <c r="J1138" s="13" t="s">
        <v>2502</v>
      </c>
      <c r="K1138" s="13"/>
      <c r="L1138" s="13"/>
      <c r="M1138" s="13" t="s">
        <v>2502</v>
      </c>
      <c r="N1138" s="13"/>
      <c r="O1138" s="13" t="s">
        <v>2502</v>
      </c>
      <c r="P1138" s="13"/>
      <c r="Q1138" s="13"/>
    </row>
    <row r="1139" spans="1:17" x14ac:dyDescent="0.25">
      <c r="A1139" s="126" t="s">
        <v>10067</v>
      </c>
      <c r="B1139" s="258" t="str" cm="1">
        <f t="array" ref="B1139">IF(ROW() &lt; ROW(INDEX(initialConditions[experiment_ID],ROWS(initialConditions[experiment_ID]))), COUNTIF(INDEX(initialConditions[experiment_ID],1):initialConditions[[#This Row],[experiment_ID]],initialConditions[[#This Row],[experiment_ID]]), "")</f>
        <v/>
      </c>
      <c r="C1139" s="223"/>
      <c r="D1139" s="13"/>
      <c r="E1139" s="13" t="s">
        <v>2502</v>
      </c>
      <c r="F1139" s="13"/>
      <c r="G1139" s="237"/>
      <c r="H1139" s="13" t="s">
        <v>2502</v>
      </c>
      <c r="I1139" s="13" t="s">
        <v>2502</v>
      </c>
      <c r="J1139" s="13" t="s">
        <v>2502</v>
      </c>
      <c r="K1139" s="13"/>
      <c r="L1139" s="13"/>
      <c r="M1139" s="13" t="s">
        <v>2502</v>
      </c>
      <c r="N1139" s="13"/>
      <c r="O1139" s="13" t="s">
        <v>2502</v>
      </c>
      <c r="P1139" s="13"/>
      <c r="Q1139" s="13"/>
    </row>
    <row r="1140" spans="1:17" x14ac:dyDescent="0.25">
      <c r="A1140" s="126" t="s">
        <v>10068</v>
      </c>
      <c r="B1140" s="258" t="str" cm="1">
        <f t="array" ref="B1140">IF(ROW() &lt; ROW(INDEX(initialConditions[experiment_ID],ROWS(initialConditions[experiment_ID]))), COUNTIF(INDEX(initialConditions[experiment_ID],1):initialConditions[[#This Row],[experiment_ID]],initialConditions[[#This Row],[experiment_ID]]), "")</f>
        <v/>
      </c>
      <c r="C1140" s="223"/>
      <c r="D1140" s="13"/>
      <c r="E1140" s="13" t="s">
        <v>2502</v>
      </c>
      <c r="F1140" s="13"/>
      <c r="G1140" s="237"/>
      <c r="H1140" s="13" t="s">
        <v>2502</v>
      </c>
      <c r="I1140" s="13" t="s">
        <v>2502</v>
      </c>
      <c r="J1140" s="13" t="s">
        <v>2502</v>
      </c>
      <c r="K1140" s="13"/>
      <c r="L1140" s="13"/>
      <c r="M1140" s="13" t="s">
        <v>2502</v>
      </c>
      <c r="N1140" s="13"/>
      <c r="O1140" s="13" t="s">
        <v>2502</v>
      </c>
      <c r="P1140" s="13"/>
      <c r="Q1140" s="13"/>
    </row>
    <row r="1141" spans="1:17" x14ac:dyDescent="0.25">
      <c r="A1141" s="126" t="s">
        <v>10069</v>
      </c>
      <c r="B1141" s="258" t="str" cm="1">
        <f t="array" ref="B1141">IF(ROW() &lt; ROW(INDEX(initialConditions[experiment_ID],ROWS(initialConditions[experiment_ID]))), COUNTIF(INDEX(initialConditions[experiment_ID],1):initialConditions[[#This Row],[experiment_ID]],initialConditions[[#This Row],[experiment_ID]]), "")</f>
        <v/>
      </c>
      <c r="C1141" s="223"/>
      <c r="D1141" s="13"/>
      <c r="E1141" s="13" t="s">
        <v>2502</v>
      </c>
      <c r="F1141" s="13"/>
      <c r="G1141" s="237"/>
      <c r="H1141" s="13" t="s">
        <v>2502</v>
      </c>
      <c r="I1141" s="13" t="s">
        <v>2502</v>
      </c>
      <c r="J1141" s="13" t="s">
        <v>2502</v>
      </c>
      <c r="K1141" s="13"/>
      <c r="L1141" s="13"/>
      <c r="M1141" s="13" t="s">
        <v>2502</v>
      </c>
      <c r="N1141" s="13"/>
      <c r="O1141" s="13" t="s">
        <v>2502</v>
      </c>
      <c r="P1141" s="13"/>
      <c r="Q1141" s="13"/>
    </row>
    <row r="1142" spans="1:17" x14ac:dyDescent="0.25">
      <c r="A1142" s="126" t="s">
        <v>10070</v>
      </c>
      <c r="B1142" s="258" t="str" cm="1">
        <f t="array" ref="B1142">IF(ROW() &lt; ROW(INDEX(initialConditions[experiment_ID],ROWS(initialConditions[experiment_ID]))), COUNTIF(INDEX(initialConditions[experiment_ID],1):initialConditions[[#This Row],[experiment_ID]],initialConditions[[#This Row],[experiment_ID]]), "")</f>
        <v/>
      </c>
      <c r="C1142" s="223"/>
      <c r="D1142" s="13"/>
      <c r="E1142" s="13" t="s">
        <v>2502</v>
      </c>
      <c r="F1142" s="13"/>
      <c r="G1142" s="237"/>
      <c r="H1142" s="13" t="s">
        <v>2502</v>
      </c>
      <c r="I1142" s="13" t="s">
        <v>2502</v>
      </c>
      <c r="J1142" s="13" t="s">
        <v>2502</v>
      </c>
      <c r="K1142" s="13"/>
      <c r="L1142" s="13"/>
      <c r="M1142" s="13" t="s">
        <v>2502</v>
      </c>
      <c r="N1142" s="13"/>
      <c r="O1142" s="13" t="s">
        <v>2502</v>
      </c>
      <c r="P1142" s="13"/>
      <c r="Q1142" s="13"/>
    </row>
    <row r="1143" spans="1:17" x14ac:dyDescent="0.25">
      <c r="A1143" s="126" t="s">
        <v>10071</v>
      </c>
      <c r="B1143" s="258" t="str" cm="1">
        <f t="array" ref="B1143">IF(ROW() &lt; ROW(INDEX(initialConditions[experiment_ID],ROWS(initialConditions[experiment_ID]))), COUNTIF(INDEX(initialConditions[experiment_ID],1):initialConditions[[#This Row],[experiment_ID]],initialConditions[[#This Row],[experiment_ID]]), "")</f>
        <v/>
      </c>
      <c r="C1143" s="223"/>
      <c r="D1143" s="13"/>
      <c r="E1143" s="13" t="s">
        <v>2502</v>
      </c>
      <c r="F1143" s="13"/>
      <c r="G1143" s="237"/>
      <c r="H1143" s="13" t="s">
        <v>2502</v>
      </c>
      <c r="I1143" s="13" t="s">
        <v>2502</v>
      </c>
      <c r="J1143" s="13" t="s">
        <v>2502</v>
      </c>
      <c r="K1143" s="13"/>
      <c r="L1143" s="13"/>
      <c r="M1143" s="13" t="s">
        <v>2502</v>
      </c>
      <c r="N1143" s="13"/>
      <c r="O1143" s="13" t="s">
        <v>2502</v>
      </c>
      <c r="P1143" s="13"/>
      <c r="Q1143" s="13"/>
    </row>
    <row r="1144" spans="1:17" x14ac:dyDescent="0.25">
      <c r="A1144" s="126" t="s">
        <v>10072</v>
      </c>
      <c r="B1144" s="258" t="str" cm="1">
        <f t="array" ref="B1144">IF(ROW() &lt; ROW(INDEX(initialConditions[experiment_ID],ROWS(initialConditions[experiment_ID]))), COUNTIF(INDEX(initialConditions[experiment_ID],1):initialConditions[[#This Row],[experiment_ID]],initialConditions[[#This Row],[experiment_ID]]), "")</f>
        <v/>
      </c>
      <c r="C1144" s="223"/>
      <c r="D1144" s="13"/>
      <c r="E1144" s="13" t="s">
        <v>2502</v>
      </c>
      <c r="F1144" s="13"/>
      <c r="G1144" s="237"/>
      <c r="H1144" s="13" t="s">
        <v>2502</v>
      </c>
      <c r="I1144" s="13" t="s">
        <v>2502</v>
      </c>
      <c r="J1144" s="13" t="s">
        <v>2502</v>
      </c>
      <c r="K1144" s="13"/>
      <c r="L1144" s="13"/>
      <c r="M1144" s="13" t="s">
        <v>2502</v>
      </c>
      <c r="N1144" s="13"/>
      <c r="O1144" s="13" t="s">
        <v>2502</v>
      </c>
      <c r="P1144" s="13"/>
      <c r="Q1144" s="13"/>
    </row>
    <row r="1145" spans="1:17" x14ac:dyDescent="0.25">
      <c r="A1145" s="126" t="s">
        <v>10073</v>
      </c>
      <c r="B1145" s="258" t="str" cm="1">
        <f t="array" ref="B1145">IF(ROW() &lt; ROW(INDEX(initialConditions[experiment_ID],ROWS(initialConditions[experiment_ID]))), COUNTIF(INDEX(initialConditions[experiment_ID],1):initialConditions[[#This Row],[experiment_ID]],initialConditions[[#This Row],[experiment_ID]]), "")</f>
        <v/>
      </c>
      <c r="C1145" s="223"/>
      <c r="D1145" s="13"/>
      <c r="E1145" s="13" t="s">
        <v>2502</v>
      </c>
      <c r="F1145" s="13"/>
      <c r="G1145" s="237"/>
      <c r="H1145" s="13" t="s">
        <v>2502</v>
      </c>
      <c r="I1145" s="13" t="s">
        <v>2502</v>
      </c>
      <c r="J1145" s="13" t="s">
        <v>2502</v>
      </c>
      <c r="K1145" s="13"/>
      <c r="L1145" s="13"/>
      <c r="M1145" s="13" t="s">
        <v>2502</v>
      </c>
      <c r="N1145" s="13"/>
      <c r="O1145" s="13" t="s">
        <v>2502</v>
      </c>
      <c r="P1145" s="13"/>
      <c r="Q1145" s="13"/>
    </row>
    <row r="1146" spans="1:17" x14ac:dyDescent="0.25">
      <c r="A1146" s="126" t="s">
        <v>10074</v>
      </c>
      <c r="B1146" s="258" t="str" cm="1">
        <f t="array" ref="B1146">IF(ROW() &lt; ROW(INDEX(initialConditions[experiment_ID],ROWS(initialConditions[experiment_ID]))), COUNTIF(INDEX(initialConditions[experiment_ID],1):initialConditions[[#This Row],[experiment_ID]],initialConditions[[#This Row],[experiment_ID]]), "")</f>
        <v/>
      </c>
      <c r="C1146" s="223"/>
      <c r="D1146" s="13"/>
      <c r="E1146" s="13" t="s">
        <v>2502</v>
      </c>
      <c r="F1146" s="13"/>
      <c r="G1146" s="237"/>
      <c r="H1146" s="13" t="s">
        <v>2502</v>
      </c>
      <c r="I1146" s="13" t="s">
        <v>2502</v>
      </c>
      <c r="J1146" s="13" t="s">
        <v>2502</v>
      </c>
      <c r="K1146" s="13"/>
      <c r="L1146" s="13"/>
      <c r="M1146" s="13" t="s">
        <v>2502</v>
      </c>
      <c r="N1146" s="13"/>
      <c r="O1146" s="13" t="s">
        <v>2502</v>
      </c>
      <c r="P1146" s="13"/>
      <c r="Q1146" s="13"/>
    </row>
    <row r="1147" spans="1:17" x14ac:dyDescent="0.25">
      <c r="A1147" s="126" t="s">
        <v>10075</v>
      </c>
      <c r="B1147" s="258" t="str" cm="1">
        <f t="array" ref="B1147">IF(ROW() &lt; ROW(INDEX(initialConditions[experiment_ID],ROWS(initialConditions[experiment_ID]))), COUNTIF(INDEX(initialConditions[experiment_ID],1):initialConditions[[#This Row],[experiment_ID]],initialConditions[[#This Row],[experiment_ID]]), "")</f>
        <v/>
      </c>
      <c r="C1147" s="223"/>
      <c r="D1147" s="13"/>
      <c r="E1147" s="13" t="s">
        <v>2502</v>
      </c>
      <c r="F1147" s="13"/>
      <c r="G1147" s="237"/>
      <c r="H1147" s="13" t="s">
        <v>2502</v>
      </c>
      <c r="I1147" s="13" t="s">
        <v>2502</v>
      </c>
      <c r="J1147" s="13" t="s">
        <v>2502</v>
      </c>
      <c r="K1147" s="13"/>
      <c r="L1147" s="13"/>
      <c r="M1147" s="13" t="s">
        <v>2502</v>
      </c>
      <c r="N1147" s="13"/>
      <c r="O1147" s="13" t="s">
        <v>2502</v>
      </c>
      <c r="P1147" s="13"/>
      <c r="Q1147" s="13"/>
    </row>
    <row r="1148" spans="1:17" x14ac:dyDescent="0.25">
      <c r="A1148" s="126" t="s">
        <v>10076</v>
      </c>
      <c r="B1148" s="258" t="str" cm="1">
        <f t="array" ref="B1148">IF(ROW() &lt; ROW(INDEX(initialConditions[experiment_ID],ROWS(initialConditions[experiment_ID]))), COUNTIF(INDEX(initialConditions[experiment_ID],1):initialConditions[[#This Row],[experiment_ID]],initialConditions[[#This Row],[experiment_ID]]), "")</f>
        <v/>
      </c>
      <c r="C1148" s="223"/>
      <c r="D1148" s="13"/>
      <c r="E1148" s="13" t="s">
        <v>2502</v>
      </c>
      <c r="F1148" s="13"/>
      <c r="G1148" s="237"/>
      <c r="H1148" s="13" t="s">
        <v>2502</v>
      </c>
      <c r="I1148" s="13" t="s">
        <v>2502</v>
      </c>
      <c r="J1148" s="13" t="s">
        <v>2502</v>
      </c>
      <c r="K1148" s="13"/>
      <c r="L1148" s="13"/>
      <c r="M1148" s="13" t="s">
        <v>2502</v>
      </c>
      <c r="N1148" s="13"/>
      <c r="O1148" s="13" t="s">
        <v>2502</v>
      </c>
      <c r="P1148" s="13"/>
      <c r="Q1148" s="13"/>
    </row>
    <row r="1149" spans="1:17" x14ac:dyDescent="0.25">
      <c r="A1149" s="126" t="s">
        <v>10077</v>
      </c>
      <c r="B1149" s="258" t="str" cm="1">
        <f t="array" ref="B1149">IF(ROW() &lt; ROW(INDEX(initialConditions[experiment_ID],ROWS(initialConditions[experiment_ID]))), COUNTIF(INDEX(initialConditions[experiment_ID],1):initialConditions[[#This Row],[experiment_ID]],initialConditions[[#This Row],[experiment_ID]]), "")</f>
        <v/>
      </c>
      <c r="C1149" s="223"/>
      <c r="D1149" s="13"/>
      <c r="E1149" s="13" t="s">
        <v>2502</v>
      </c>
      <c r="F1149" s="13"/>
      <c r="G1149" s="237"/>
      <c r="H1149" s="13" t="s">
        <v>2502</v>
      </c>
      <c r="I1149" s="13" t="s">
        <v>2502</v>
      </c>
      <c r="J1149" s="13" t="s">
        <v>2502</v>
      </c>
      <c r="K1149" s="13"/>
      <c r="L1149" s="13"/>
      <c r="M1149" s="13" t="s">
        <v>2502</v>
      </c>
      <c r="N1149" s="13"/>
      <c r="O1149" s="13" t="s">
        <v>2502</v>
      </c>
      <c r="P1149" s="13"/>
      <c r="Q1149" s="13"/>
    </row>
    <row r="1150" spans="1:17" x14ac:dyDescent="0.25">
      <c r="A1150" s="126" t="s">
        <v>10078</v>
      </c>
      <c r="B1150" s="258" t="str" cm="1">
        <f t="array" ref="B1150">IF(ROW() &lt; ROW(INDEX(initialConditions[experiment_ID],ROWS(initialConditions[experiment_ID]))), COUNTIF(INDEX(initialConditions[experiment_ID],1):initialConditions[[#This Row],[experiment_ID]],initialConditions[[#This Row],[experiment_ID]]), "")</f>
        <v/>
      </c>
      <c r="C1150" s="223"/>
      <c r="D1150" s="13"/>
      <c r="E1150" s="13" t="s">
        <v>2502</v>
      </c>
      <c r="F1150" s="13"/>
      <c r="G1150" s="237"/>
      <c r="H1150" s="13" t="s">
        <v>2502</v>
      </c>
      <c r="I1150" s="13" t="s">
        <v>2502</v>
      </c>
      <c r="J1150" s="13" t="s">
        <v>2502</v>
      </c>
      <c r="K1150" s="13"/>
      <c r="L1150" s="13"/>
      <c r="M1150" s="13" t="s">
        <v>2502</v>
      </c>
      <c r="N1150" s="13"/>
      <c r="O1150" s="13" t="s">
        <v>2502</v>
      </c>
      <c r="P1150" s="13"/>
      <c r="Q1150" s="13"/>
    </row>
    <row r="1151" spans="1:17" x14ac:dyDescent="0.25">
      <c r="A1151" s="126" t="s">
        <v>10079</v>
      </c>
      <c r="B1151" s="258" t="str" cm="1">
        <f t="array" ref="B1151">IF(ROW() &lt; ROW(INDEX(initialConditions[experiment_ID],ROWS(initialConditions[experiment_ID]))), COUNTIF(INDEX(initialConditions[experiment_ID],1):initialConditions[[#This Row],[experiment_ID]],initialConditions[[#This Row],[experiment_ID]]), "")</f>
        <v/>
      </c>
      <c r="C1151" s="223"/>
      <c r="D1151" s="13"/>
      <c r="E1151" s="13" t="s">
        <v>2502</v>
      </c>
      <c r="F1151" s="13"/>
      <c r="G1151" s="237"/>
      <c r="H1151" s="13" t="s">
        <v>2502</v>
      </c>
      <c r="I1151" s="13" t="s">
        <v>2502</v>
      </c>
      <c r="J1151" s="13" t="s">
        <v>2502</v>
      </c>
      <c r="K1151" s="13"/>
      <c r="L1151" s="13"/>
      <c r="M1151" s="13" t="s">
        <v>2502</v>
      </c>
      <c r="N1151" s="13"/>
      <c r="O1151" s="13" t="s">
        <v>2502</v>
      </c>
      <c r="P1151" s="13"/>
      <c r="Q1151" s="13"/>
    </row>
    <row r="1152" spans="1:17" x14ac:dyDescent="0.25">
      <c r="A1152" s="126" t="s">
        <v>10080</v>
      </c>
      <c r="B1152" s="258" t="str" cm="1">
        <f t="array" ref="B1152">IF(ROW() &lt; ROW(INDEX(initialConditions[experiment_ID],ROWS(initialConditions[experiment_ID]))), COUNTIF(INDEX(initialConditions[experiment_ID],1):initialConditions[[#This Row],[experiment_ID]],initialConditions[[#This Row],[experiment_ID]]), "")</f>
        <v/>
      </c>
      <c r="C1152" s="223"/>
      <c r="D1152" s="13"/>
      <c r="E1152" s="13" t="s">
        <v>2502</v>
      </c>
      <c r="F1152" s="13"/>
      <c r="G1152" s="237"/>
      <c r="H1152" s="13" t="s">
        <v>2502</v>
      </c>
      <c r="I1152" s="13" t="s">
        <v>2502</v>
      </c>
      <c r="J1152" s="13" t="s">
        <v>2502</v>
      </c>
      <c r="K1152" s="13"/>
      <c r="L1152" s="13"/>
      <c r="M1152" s="13" t="s">
        <v>2502</v>
      </c>
      <c r="N1152" s="13"/>
      <c r="O1152" s="13" t="s">
        <v>2502</v>
      </c>
      <c r="P1152" s="13"/>
      <c r="Q1152" s="13"/>
    </row>
    <row r="1153" spans="1:17" x14ac:dyDescent="0.25">
      <c r="A1153" s="126" t="s">
        <v>10123</v>
      </c>
      <c r="B1153" s="258" t="str" cm="1">
        <f t="array" ref="B1153">IF(ROW() &lt; ROW(INDEX(initialConditions[experiment_ID],ROWS(initialConditions[experiment_ID]))), COUNTIF(INDEX(initialConditions[experiment_ID],1):initialConditions[[#This Row],[experiment_ID]],initialConditions[[#This Row],[experiment_ID]]), "")</f>
        <v/>
      </c>
      <c r="C1153" s="223"/>
      <c r="D1153" s="13"/>
      <c r="E1153" s="13" t="s">
        <v>2502</v>
      </c>
      <c r="F1153" s="13"/>
      <c r="G1153" s="237"/>
      <c r="H1153" s="13"/>
      <c r="I1153" s="13" t="s">
        <v>10153</v>
      </c>
      <c r="J1153" s="13" t="s">
        <v>10156</v>
      </c>
      <c r="K1153" s="13"/>
      <c r="L1153" s="13"/>
      <c r="M1153" s="13"/>
      <c r="N1153" s="13"/>
      <c r="O1153" s="13"/>
      <c r="P1153" s="13"/>
      <c r="Q1153" s="13"/>
    </row>
    <row r="1154" spans="1:17" x14ac:dyDescent="0.25">
      <c r="A1154" s="126" t="s">
        <v>10123</v>
      </c>
      <c r="B1154" s="258" t="str" cm="1">
        <f t="array" ref="B1154">IF(ROW() &lt; ROW(INDEX(initialConditions[experiment_ID],ROWS(initialConditions[experiment_ID]))), COUNTIF(INDEX(initialConditions[experiment_ID],1):initialConditions[[#This Row],[experiment_ID]],initialConditions[[#This Row],[experiment_ID]]), "")</f>
        <v/>
      </c>
      <c r="C1154" s="223"/>
      <c r="D1154" s="13"/>
      <c r="E1154" s="13" t="s">
        <v>2502</v>
      </c>
      <c r="F1154" s="13"/>
      <c r="G1154" s="237"/>
      <c r="H1154" s="13"/>
      <c r="I1154" s="13" t="s">
        <v>10154</v>
      </c>
      <c r="J1154" s="13" t="s">
        <v>10156</v>
      </c>
      <c r="K1154" s="13"/>
      <c r="L1154" s="13"/>
      <c r="M1154" s="13"/>
      <c r="N1154" s="13"/>
      <c r="O1154" s="13"/>
      <c r="P1154" s="13"/>
      <c r="Q1154" s="13"/>
    </row>
    <row r="1155" spans="1:17" x14ac:dyDescent="0.25">
      <c r="A1155" s="126" t="s">
        <v>10123</v>
      </c>
      <c r="B1155" s="258" t="str" cm="1">
        <f t="array" ref="B1155">IF(ROW() &lt; ROW(INDEX(initialConditions[experiment_ID],ROWS(initialConditions[experiment_ID]))), COUNTIF(INDEX(initialConditions[experiment_ID],1):initialConditions[[#This Row],[experiment_ID]],initialConditions[[#This Row],[experiment_ID]]), "")</f>
        <v/>
      </c>
      <c r="C1155" s="223"/>
      <c r="D1155" s="13"/>
      <c r="E1155" s="13" t="s">
        <v>2502</v>
      </c>
      <c r="F1155" s="13"/>
      <c r="G1155" s="237"/>
      <c r="H1155" s="13"/>
      <c r="I1155" s="13" t="s">
        <v>10155</v>
      </c>
      <c r="J1155" s="13" t="s">
        <v>10156</v>
      </c>
      <c r="K1155" s="13"/>
      <c r="L1155" s="13"/>
      <c r="M1155" s="13"/>
      <c r="N1155" s="13"/>
      <c r="O1155" s="13"/>
      <c r="P1155" s="13"/>
      <c r="Q1155" s="13"/>
    </row>
    <row r="1156" spans="1:17" x14ac:dyDescent="0.25">
      <c r="A1156" s="126" t="s">
        <v>10123</v>
      </c>
      <c r="B1156" s="258" t="str" cm="1">
        <f t="array" ref="B1156">IF(ROW() &lt; ROW(INDEX(initialConditions[experiment_ID],ROWS(initialConditions[experiment_ID]))), COUNTIF(INDEX(initialConditions[experiment_ID],1):initialConditions[[#This Row],[experiment_ID]],initialConditions[[#This Row],[experiment_ID]]), "")</f>
        <v/>
      </c>
      <c r="C1156" s="223"/>
      <c r="D1156" s="13"/>
      <c r="E1156" s="13" t="s">
        <v>2502</v>
      </c>
      <c r="F1156" s="13"/>
      <c r="G1156" s="237"/>
      <c r="H1156" s="13"/>
      <c r="I1156" s="13" t="s">
        <v>10153</v>
      </c>
      <c r="J1156" s="13" t="s">
        <v>10157</v>
      </c>
      <c r="K1156" s="13"/>
      <c r="L1156" s="13"/>
      <c r="M1156" s="13"/>
      <c r="N1156" s="13"/>
      <c r="O1156" s="13"/>
      <c r="P1156" s="13"/>
      <c r="Q1156" s="13"/>
    </row>
    <row r="1157" spans="1:17" x14ac:dyDescent="0.25">
      <c r="A1157" s="223" t="s">
        <v>10123</v>
      </c>
      <c r="B1157" s="258" t="str" cm="1">
        <f t="array" ref="B1157">IF(ROW() &lt; ROW(INDEX(initialConditions[experiment_ID],ROWS(initialConditions[experiment_ID]))), COUNTIF(INDEX(initialConditions[experiment_ID],1):initialConditions[[#This Row],[experiment_ID]],initialConditions[[#This Row],[experiment_ID]]), "")</f>
        <v/>
      </c>
      <c r="C1157" s="223"/>
      <c r="D1157" s="13"/>
      <c r="E1157" s="13" t="s">
        <v>2502</v>
      </c>
      <c r="F1157" s="13"/>
      <c r="G1157" s="237"/>
      <c r="H1157" s="13"/>
      <c r="I1157" s="13" t="s">
        <v>10154</v>
      </c>
      <c r="J1157" s="13" t="s">
        <v>10157</v>
      </c>
      <c r="K1157" s="13"/>
      <c r="L1157" s="13"/>
      <c r="M1157" s="13"/>
      <c r="N1157" s="13"/>
      <c r="O1157" s="13"/>
      <c r="P1157" s="13"/>
      <c r="Q1157" s="13"/>
    </row>
    <row r="1158" spans="1:17" x14ac:dyDescent="0.25">
      <c r="A1158" s="223" t="s">
        <v>10123</v>
      </c>
      <c r="B1158" s="258" t="str" cm="1">
        <f t="array" ref="B1158">IF(ROW() &lt; ROW(INDEX(initialConditions[experiment_ID],ROWS(initialConditions[experiment_ID]))), COUNTIF(INDEX(initialConditions[experiment_ID],1):initialConditions[[#This Row],[experiment_ID]],initialConditions[[#This Row],[experiment_ID]]), "")</f>
        <v/>
      </c>
      <c r="C1158" s="223"/>
      <c r="D1158" s="13"/>
      <c r="E1158" s="13" t="s">
        <v>2502</v>
      </c>
      <c r="F1158" s="13"/>
      <c r="G1158" s="237"/>
      <c r="H1158" s="13"/>
      <c r="I1158" s="13" t="s">
        <v>10155</v>
      </c>
      <c r="J1158" s="13" t="s">
        <v>10157</v>
      </c>
      <c r="K1158" s="13"/>
      <c r="L1158" s="13"/>
      <c r="M1158" s="13"/>
      <c r="N1158" s="13"/>
      <c r="O1158" s="13"/>
      <c r="P1158" s="13"/>
      <c r="Q1158" s="13"/>
    </row>
    <row r="1159" spans="1:17" x14ac:dyDescent="0.25">
      <c r="A1159" s="223" t="s">
        <v>10123</v>
      </c>
      <c r="B1159" s="258" t="str" cm="1">
        <f t="array" ref="B1159">IF(ROW() &lt; ROW(INDEX(initialConditions[experiment_ID],ROWS(initialConditions[experiment_ID]))), COUNTIF(INDEX(initialConditions[experiment_ID],1):initialConditions[[#This Row],[experiment_ID]],initialConditions[[#This Row],[experiment_ID]]), "")</f>
        <v/>
      </c>
      <c r="C1159" s="223"/>
      <c r="D1159" s="13"/>
      <c r="E1159" s="13" t="s">
        <v>2502</v>
      </c>
      <c r="F1159" s="13"/>
      <c r="G1159" s="237"/>
      <c r="H1159" s="13"/>
      <c r="I1159" s="13" t="s">
        <v>10153</v>
      </c>
      <c r="J1159" s="13" t="s">
        <v>10158</v>
      </c>
      <c r="K1159" s="13"/>
      <c r="L1159" s="13"/>
      <c r="M1159" s="13"/>
      <c r="N1159" s="13"/>
      <c r="O1159" s="13"/>
      <c r="P1159" s="13"/>
      <c r="Q1159" s="13"/>
    </row>
    <row r="1160" spans="1:17" x14ac:dyDescent="0.25">
      <c r="A1160" s="223" t="s">
        <v>10123</v>
      </c>
      <c r="B1160" s="258" t="str" cm="1">
        <f t="array" ref="B1160">IF(ROW() &lt; ROW(INDEX(initialConditions[experiment_ID],ROWS(initialConditions[experiment_ID]))), COUNTIF(INDEX(initialConditions[experiment_ID],1):initialConditions[[#This Row],[experiment_ID]],initialConditions[[#This Row],[experiment_ID]]), "")</f>
        <v/>
      </c>
      <c r="C1160" s="223"/>
      <c r="D1160" s="13"/>
      <c r="E1160" s="13" t="s">
        <v>2502</v>
      </c>
      <c r="F1160" s="13"/>
      <c r="G1160" s="237"/>
      <c r="H1160" s="13"/>
      <c r="I1160" s="13" t="s">
        <v>10154</v>
      </c>
      <c r="J1160" s="13" t="s">
        <v>10158</v>
      </c>
      <c r="K1160" s="13"/>
      <c r="L1160" s="13"/>
      <c r="M1160" s="13"/>
      <c r="N1160" s="13"/>
      <c r="O1160" s="13"/>
      <c r="P1160" s="13"/>
      <c r="Q1160" s="13"/>
    </row>
    <row r="1161" spans="1:17" x14ac:dyDescent="0.25">
      <c r="A1161" s="223" t="s">
        <v>10123</v>
      </c>
      <c r="B1161" s="258" t="str" cm="1">
        <f t="array" ref="B1161">IF(ROW() &lt; ROW(INDEX(initialConditions[experiment_ID],ROWS(initialConditions[experiment_ID]))), COUNTIF(INDEX(initialConditions[experiment_ID],1):initialConditions[[#This Row],[experiment_ID]],initialConditions[[#This Row],[experiment_ID]]), "")</f>
        <v/>
      </c>
      <c r="C1161" s="223"/>
      <c r="D1161" s="13"/>
      <c r="E1161" s="13" t="s">
        <v>2502</v>
      </c>
      <c r="F1161" s="13"/>
      <c r="G1161" s="237"/>
      <c r="H1161" s="13"/>
      <c r="I1161" s="13" t="s">
        <v>10155</v>
      </c>
      <c r="J1161" s="13" t="s">
        <v>10158</v>
      </c>
      <c r="K1161" s="13"/>
      <c r="L1161" s="13"/>
      <c r="M1161" s="13"/>
      <c r="N1161" s="13"/>
      <c r="O1161" s="13"/>
      <c r="P1161" s="13"/>
      <c r="Q1161" s="13"/>
    </row>
    <row r="1162" spans="1:17" x14ac:dyDescent="0.25">
      <c r="A1162" s="223" t="s">
        <v>10123</v>
      </c>
      <c r="B1162" s="258" t="str" cm="1">
        <f t="array" ref="B1162">IF(ROW() &lt; ROW(INDEX(initialConditions[experiment_ID],ROWS(initialConditions[experiment_ID]))), COUNTIF(INDEX(initialConditions[experiment_ID],1):initialConditions[[#This Row],[experiment_ID]],initialConditions[[#This Row],[experiment_ID]]), "")</f>
        <v/>
      </c>
      <c r="C1162" s="223"/>
      <c r="D1162" s="13"/>
      <c r="E1162" s="13" t="s">
        <v>2502</v>
      </c>
      <c r="F1162" s="13"/>
      <c r="G1162" s="237"/>
      <c r="H1162" s="13"/>
      <c r="I1162" s="13" t="s">
        <v>10153</v>
      </c>
      <c r="J1162" s="13" t="s">
        <v>10159</v>
      </c>
      <c r="K1162" s="13"/>
      <c r="L1162" s="13"/>
      <c r="M1162" s="13"/>
      <c r="N1162" s="13"/>
      <c r="O1162" s="13"/>
      <c r="P1162" s="13"/>
      <c r="Q1162" s="13"/>
    </row>
    <row r="1163" spans="1:17" x14ac:dyDescent="0.25">
      <c r="A1163" s="223" t="s">
        <v>10123</v>
      </c>
      <c r="B1163" s="258" t="str" cm="1">
        <f t="array" ref="B1163">IF(ROW() &lt; ROW(INDEX(initialConditions[experiment_ID],ROWS(initialConditions[experiment_ID]))), COUNTIF(INDEX(initialConditions[experiment_ID],1):initialConditions[[#This Row],[experiment_ID]],initialConditions[[#This Row],[experiment_ID]]), "")</f>
        <v/>
      </c>
      <c r="C1163" s="223"/>
      <c r="D1163" s="13"/>
      <c r="E1163" s="13" t="s">
        <v>2502</v>
      </c>
      <c r="F1163" s="13"/>
      <c r="G1163" s="237"/>
      <c r="H1163" s="13"/>
      <c r="I1163" s="13" t="s">
        <v>10154</v>
      </c>
      <c r="J1163" s="13" t="s">
        <v>10159</v>
      </c>
      <c r="K1163" s="13"/>
      <c r="L1163" s="13"/>
      <c r="M1163" s="13"/>
      <c r="N1163" s="13"/>
      <c r="O1163" s="13"/>
      <c r="P1163" s="13"/>
      <c r="Q1163" s="13"/>
    </row>
    <row r="1164" spans="1:17" x14ac:dyDescent="0.25">
      <c r="A1164" s="223" t="s">
        <v>10123</v>
      </c>
      <c r="B1164" s="258" t="str" cm="1">
        <f t="array" ref="B1164">IF(ROW() &lt; ROW(INDEX(initialConditions[experiment_ID],ROWS(initialConditions[experiment_ID]))), COUNTIF(INDEX(initialConditions[experiment_ID],1):initialConditions[[#This Row],[experiment_ID]],initialConditions[[#This Row],[experiment_ID]]), "")</f>
        <v/>
      </c>
      <c r="C1164" s="223"/>
      <c r="D1164" s="13"/>
      <c r="E1164" s="13" t="s">
        <v>2502</v>
      </c>
      <c r="F1164" s="13"/>
      <c r="G1164" s="237"/>
      <c r="H1164" s="13"/>
      <c r="I1164" s="13" t="s">
        <v>10155</v>
      </c>
      <c r="J1164" s="13" t="s">
        <v>10159</v>
      </c>
      <c r="K1164" s="13"/>
      <c r="L1164" s="13"/>
      <c r="M1164" s="13"/>
      <c r="N1164" s="13"/>
      <c r="O1164" s="13"/>
      <c r="P1164" s="13"/>
      <c r="Q1164" s="13"/>
    </row>
    <row r="1165" spans="1:17" x14ac:dyDescent="0.25">
      <c r="A1165" s="126" t="s">
        <v>10124</v>
      </c>
      <c r="B1165" s="258" t="str" cm="1">
        <f t="array" ref="B1165">IF(ROW() &lt; ROW(INDEX(initialConditions[experiment_ID],ROWS(initialConditions[experiment_ID]))), COUNTIF(INDEX(initialConditions[experiment_ID],1):initialConditions[[#This Row],[experiment_ID]],initialConditions[[#This Row],[experiment_ID]]), "")</f>
        <v/>
      </c>
      <c r="C1165" s="223"/>
      <c r="D1165" s="13"/>
      <c r="E1165" s="13" t="s">
        <v>2502</v>
      </c>
      <c r="F1165" s="13"/>
      <c r="G1165" s="237"/>
      <c r="H1165" s="13"/>
      <c r="I1165" s="13" t="s">
        <v>10153</v>
      </c>
      <c r="J1165" s="13" t="s">
        <v>10156</v>
      </c>
      <c r="K1165" s="13"/>
      <c r="L1165" s="13"/>
      <c r="M1165" s="13"/>
      <c r="N1165" s="13"/>
      <c r="O1165" s="13"/>
      <c r="P1165" s="13"/>
      <c r="Q1165" s="13"/>
    </row>
    <row r="1166" spans="1:17" x14ac:dyDescent="0.25">
      <c r="A1166" s="126" t="s">
        <v>10124</v>
      </c>
      <c r="B1166" s="258" t="str" cm="1">
        <f t="array" ref="B1166">IF(ROW() &lt; ROW(INDEX(initialConditions[experiment_ID],ROWS(initialConditions[experiment_ID]))), COUNTIF(INDEX(initialConditions[experiment_ID],1):initialConditions[[#This Row],[experiment_ID]],initialConditions[[#This Row],[experiment_ID]]), "")</f>
        <v/>
      </c>
      <c r="C1166" s="223"/>
      <c r="D1166" s="13"/>
      <c r="E1166" s="13" t="s">
        <v>2502</v>
      </c>
      <c r="F1166" s="13"/>
      <c r="G1166" s="237"/>
      <c r="H1166" s="13"/>
      <c r="I1166" s="13" t="s">
        <v>10154</v>
      </c>
      <c r="J1166" s="13" t="s">
        <v>10156</v>
      </c>
      <c r="K1166" s="13"/>
      <c r="L1166" s="13"/>
      <c r="M1166" s="13"/>
      <c r="N1166" s="13"/>
      <c r="O1166" s="13"/>
      <c r="P1166" s="13"/>
      <c r="Q1166" s="13"/>
    </row>
    <row r="1167" spans="1:17" x14ac:dyDescent="0.25">
      <c r="A1167" s="126" t="s">
        <v>10124</v>
      </c>
      <c r="B1167" s="258" t="str" cm="1">
        <f t="array" ref="B1167">IF(ROW() &lt; ROW(INDEX(initialConditions[experiment_ID],ROWS(initialConditions[experiment_ID]))), COUNTIF(INDEX(initialConditions[experiment_ID],1):initialConditions[[#This Row],[experiment_ID]],initialConditions[[#This Row],[experiment_ID]]), "")</f>
        <v/>
      </c>
      <c r="C1167" s="223"/>
      <c r="D1167" s="13"/>
      <c r="E1167" s="13" t="s">
        <v>2502</v>
      </c>
      <c r="F1167" s="13"/>
      <c r="G1167" s="237"/>
      <c r="H1167" s="13"/>
      <c r="I1167" s="13" t="s">
        <v>10155</v>
      </c>
      <c r="J1167" s="13" t="s">
        <v>10156</v>
      </c>
      <c r="K1167" s="13"/>
      <c r="L1167" s="13"/>
      <c r="M1167" s="13"/>
      <c r="N1167" s="13"/>
      <c r="O1167" s="13"/>
      <c r="P1167" s="13"/>
      <c r="Q1167" s="13"/>
    </row>
    <row r="1168" spans="1:17" x14ac:dyDescent="0.25">
      <c r="A1168" s="126" t="s">
        <v>10124</v>
      </c>
      <c r="B1168" s="258" t="str" cm="1">
        <f t="array" ref="B1168">IF(ROW() &lt; ROW(INDEX(initialConditions[experiment_ID],ROWS(initialConditions[experiment_ID]))), COUNTIF(INDEX(initialConditions[experiment_ID],1):initialConditions[[#This Row],[experiment_ID]],initialConditions[[#This Row],[experiment_ID]]), "")</f>
        <v/>
      </c>
      <c r="C1168" s="223"/>
      <c r="D1168" s="13"/>
      <c r="E1168" s="13" t="s">
        <v>2502</v>
      </c>
      <c r="F1168" s="13"/>
      <c r="G1168" s="237"/>
      <c r="H1168" s="13"/>
      <c r="I1168" s="13" t="s">
        <v>10153</v>
      </c>
      <c r="J1168" s="13" t="s">
        <v>10157</v>
      </c>
      <c r="K1168" s="13"/>
      <c r="L1168" s="13"/>
      <c r="M1168" s="13"/>
      <c r="N1168" s="13"/>
      <c r="O1168" s="13"/>
      <c r="P1168" s="13"/>
      <c r="Q1168" s="13"/>
    </row>
    <row r="1169" spans="1:17" x14ac:dyDescent="0.25">
      <c r="A1169" s="126" t="s">
        <v>10124</v>
      </c>
      <c r="B1169" s="258" t="str" cm="1">
        <f t="array" ref="B1169">IF(ROW() &lt; ROW(INDEX(initialConditions[experiment_ID],ROWS(initialConditions[experiment_ID]))), COUNTIF(INDEX(initialConditions[experiment_ID],1):initialConditions[[#This Row],[experiment_ID]],initialConditions[[#This Row],[experiment_ID]]), "")</f>
        <v/>
      </c>
      <c r="C1169" s="223"/>
      <c r="D1169" s="13"/>
      <c r="E1169" s="13" t="s">
        <v>2502</v>
      </c>
      <c r="F1169" s="13"/>
      <c r="G1169" s="237"/>
      <c r="H1169" s="13"/>
      <c r="I1169" s="13" t="s">
        <v>10154</v>
      </c>
      <c r="J1169" s="13" t="s">
        <v>10157</v>
      </c>
      <c r="K1169" s="13"/>
      <c r="L1169" s="13"/>
      <c r="M1169" s="13"/>
      <c r="N1169" s="13"/>
      <c r="O1169" s="13"/>
      <c r="P1169" s="13"/>
      <c r="Q1169" s="13"/>
    </row>
    <row r="1170" spans="1:17" x14ac:dyDescent="0.25">
      <c r="A1170" s="126" t="s">
        <v>10124</v>
      </c>
      <c r="B1170" s="258" t="str" cm="1">
        <f t="array" ref="B1170">IF(ROW() &lt; ROW(INDEX(initialConditions[experiment_ID],ROWS(initialConditions[experiment_ID]))), COUNTIF(INDEX(initialConditions[experiment_ID],1):initialConditions[[#This Row],[experiment_ID]],initialConditions[[#This Row],[experiment_ID]]), "")</f>
        <v/>
      </c>
      <c r="C1170" s="223"/>
      <c r="D1170" s="13"/>
      <c r="E1170" s="13" t="s">
        <v>2502</v>
      </c>
      <c r="F1170" s="13"/>
      <c r="G1170" s="237"/>
      <c r="H1170" s="13"/>
      <c r="I1170" s="13" t="s">
        <v>10155</v>
      </c>
      <c r="J1170" s="13" t="s">
        <v>10157</v>
      </c>
      <c r="K1170" s="13"/>
      <c r="L1170" s="13"/>
      <c r="M1170" s="13"/>
      <c r="N1170" s="13"/>
      <c r="O1170" s="13"/>
      <c r="P1170" s="13"/>
      <c r="Q1170" s="13"/>
    </row>
    <row r="1171" spans="1:17" x14ac:dyDescent="0.25">
      <c r="A1171" s="126" t="s">
        <v>10124</v>
      </c>
      <c r="B1171" s="258" t="str" cm="1">
        <f t="array" ref="B1171">IF(ROW() &lt; ROW(INDEX(initialConditions[experiment_ID],ROWS(initialConditions[experiment_ID]))), COUNTIF(INDEX(initialConditions[experiment_ID],1):initialConditions[[#This Row],[experiment_ID]],initialConditions[[#This Row],[experiment_ID]]), "")</f>
        <v/>
      </c>
      <c r="C1171" s="223"/>
      <c r="D1171" s="13"/>
      <c r="E1171" s="13" t="s">
        <v>2502</v>
      </c>
      <c r="F1171" s="13"/>
      <c r="G1171" s="237"/>
      <c r="H1171" s="13"/>
      <c r="I1171" s="13" t="s">
        <v>10153</v>
      </c>
      <c r="J1171" s="13" t="s">
        <v>10158</v>
      </c>
      <c r="K1171" s="13"/>
      <c r="L1171" s="13"/>
      <c r="M1171" s="13"/>
      <c r="N1171" s="13"/>
      <c r="O1171" s="13"/>
      <c r="P1171" s="13"/>
      <c r="Q1171" s="13"/>
    </row>
    <row r="1172" spans="1:17" x14ac:dyDescent="0.25">
      <c r="A1172" s="126" t="s">
        <v>10124</v>
      </c>
      <c r="B1172" s="258" t="str" cm="1">
        <f t="array" ref="B1172">IF(ROW() &lt; ROW(INDEX(initialConditions[experiment_ID],ROWS(initialConditions[experiment_ID]))), COUNTIF(INDEX(initialConditions[experiment_ID],1):initialConditions[[#This Row],[experiment_ID]],initialConditions[[#This Row],[experiment_ID]]), "")</f>
        <v/>
      </c>
      <c r="C1172" s="223"/>
      <c r="D1172" s="13"/>
      <c r="E1172" s="13" t="s">
        <v>2502</v>
      </c>
      <c r="F1172" s="13"/>
      <c r="G1172" s="237"/>
      <c r="H1172" s="13"/>
      <c r="I1172" s="13" t="s">
        <v>10154</v>
      </c>
      <c r="J1172" s="13" t="s">
        <v>10158</v>
      </c>
      <c r="K1172" s="13"/>
      <c r="L1172" s="13"/>
      <c r="M1172" s="13"/>
      <c r="N1172" s="13"/>
      <c r="O1172" s="13"/>
      <c r="P1172" s="13"/>
      <c r="Q1172" s="13"/>
    </row>
    <row r="1173" spans="1:17" x14ac:dyDescent="0.25">
      <c r="A1173" s="126" t="s">
        <v>10124</v>
      </c>
      <c r="B1173" s="258" t="str" cm="1">
        <f t="array" ref="B1173">IF(ROW() &lt; ROW(INDEX(initialConditions[experiment_ID],ROWS(initialConditions[experiment_ID]))), COUNTIF(INDEX(initialConditions[experiment_ID],1):initialConditions[[#This Row],[experiment_ID]],initialConditions[[#This Row],[experiment_ID]]), "")</f>
        <v/>
      </c>
      <c r="C1173" s="223"/>
      <c r="D1173" s="13"/>
      <c r="E1173" s="13" t="s">
        <v>2502</v>
      </c>
      <c r="F1173" s="13"/>
      <c r="G1173" s="237"/>
      <c r="H1173" s="13"/>
      <c r="I1173" s="13" t="s">
        <v>10155</v>
      </c>
      <c r="J1173" s="13" t="s">
        <v>10158</v>
      </c>
      <c r="K1173" s="13"/>
      <c r="L1173" s="13"/>
      <c r="M1173" s="13"/>
      <c r="N1173" s="13"/>
      <c r="O1173" s="13"/>
      <c r="P1173" s="13"/>
      <c r="Q1173" s="13"/>
    </row>
    <row r="1174" spans="1:17" x14ac:dyDescent="0.25">
      <c r="A1174" s="126" t="s">
        <v>10124</v>
      </c>
      <c r="B1174" s="258" t="str" cm="1">
        <f t="array" ref="B1174">IF(ROW() &lt; ROW(INDEX(initialConditions[experiment_ID],ROWS(initialConditions[experiment_ID]))), COUNTIF(INDEX(initialConditions[experiment_ID],1):initialConditions[[#This Row],[experiment_ID]],initialConditions[[#This Row],[experiment_ID]]), "")</f>
        <v/>
      </c>
      <c r="C1174" s="223"/>
      <c r="D1174" s="13"/>
      <c r="E1174" s="13" t="s">
        <v>2502</v>
      </c>
      <c r="F1174" s="13"/>
      <c r="G1174" s="237"/>
      <c r="H1174" s="13"/>
      <c r="I1174" s="13" t="s">
        <v>10153</v>
      </c>
      <c r="J1174" s="13" t="s">
        <v>10159</v>
      </c>
      <c r="K1174" s="13"/>
      <c r="L1174" s="13"/>
      <c r="M1174" s="13"/>
      <c r="N1174" s="13"/>
      <c r="O1174" s="13"/>
      <c r="P1174" s="13"/>
      <c r="Q1174" s="13"/>
    </row>
    <row r="1175" spans="1:17" x14ac:dyDescent="0.25">
      <c r="A1175" s="126" t="s">
        <v>10124</v>
      </c>
      <c r="B1175" s="258" t="str" cm="1">
        <f t="array" ref="B1175">IF(ROW() &lt; ROW(INDEX(initialConditions[experiment_ID],ROWS(initialConditions[experiment_ID]))), COUNTIF(INDEX(initialConditions[experiment_ID],1):initialConditions[[#This Row],[experiment_ID]],initialConditions[[#This Row],[experiment_ID]]), "")</f>
        <v/>
      </c>
      <c r="C1175" s="223"/>
      <c r="D1175" s="13"/>
      <c r="E1175" s="13" t="s">
        <v>2502</v>
      </c>
      <c r="F1175" s="13"/>
      <c r="G1175" s="237"/>
      <c r="H1175" s="13"/>
      <c r="I1175" s="13" t="s">
        <v>10154</v>
      </c>
      <c r="J1175" s="13" t="s">
        <v>10159</v>
      </c>
      <c r="K1175" s="13"/>
      <c r="L1175" s="13"/>
      <c r="M1175" s="13"/>
      <c r="N1175" s="13"/>
      <c r="O1175" s="13"/>
      <c r="P1175" s="13"/>
      <c r="Q1175" s="13"/>
    </row>
    <row r="1176" spans="1:17" x14ac:dyDescent="0.25">
      <c r="A1176" s="126" t="s">
        <v>10124</v>
      </c>
      <c r="B1176" s="258" t="str" cm="1">
        <f t="array" ref="B1176">IF(ROW() &lt; ROW(INDEX(initialConditions[experiment_ID],ROWS(initialConditions[experiment_ID]))), COUNTIF(INDEX(initialConditions[experiment_ID],1):initialConditions[[#This Row],[experiment_ID]],initialConditions[[#This Row],[experiment_ID]]), "")</f>
        <v/>
      </c>
      <c r="C1176" s="223"/>
      <c r="D1176" s="13"/>
      <c r="E1176" s="13" t="s">
        <v>2502</v>
      </c>
      <c r="F1176" s="13"/>
      <c r="G1176" s="237"/>
      <c r="H1176" s="13"/>
      <c r="I1176" s="13" t="s">
        <v>10155</v>
      </c>
      <c r="J1176" s="13" t="s">
        <v>10159</v>
      </c>
      <c r="K1176" s="13"/>
      <c r="L1176" s="13"/>
      <c r="M1176" s="13"/>
      <c r="N1176" s="13"/>
      <c r="O1176" s="13"/>
      <c r="P1176" s="13"/>
      <c r="Q1176" s="13"/>
    </row>
    <row r="1177" spans="1:17" x14ac:dyDescent="0.25">
      <c r="A1177" s="126" t="s">
        <v>10125</v>
      </c>
      <c r="B1177" s="258" t="str" cm="1">
        <f t="array" ref="B1177">IF(ROW() &lt; ROW(INDEX(initialConditions[experiment_ID],ROWS(initialConditions[experiment_ID]))), COUNTIF(INDEX(initialConditions[experiment_ID],1):initialConditions[[#This Row],[experiment_ID]],initialConditions[[#This Row],[experiment_ID]]), "")</f>
        <v/>
      </c>
      <c r="C1177" s="223"/>
      <c r="D1177" s="13"/>
      <c r="E1177" s="13" t="s">
        <v>2502</v>
      </c>
      <c r="F1177" s="13"/>
      <c r="G1177" s="237"/>
      <c r="H1177" s="13"/>
      <c r="I1177" s="13" t="s">
        <v>10153</v>
      </c>
      <c r="J1177" s="13" t="s">
        <v>10156</v>
      </c>
      <c r="K1177" s="13"/>
      <c r="L1177" s="13"/>
      <c r="M1177" s="13"/>
      <c r="N1177" s="13"/>
      <c r="O1177" s="13"/>
      <c r="P1177" s="13"/>
      <c r="Q1177" s="13"/>
    </row>
    <row r="1178" spans="1:17" x14ac:dyDescent="0.25">
      <c r="A1178" s="126" t="s">
        <v>10125</v>
      </c>
      <c r="B1178" s="258" t="str" cm="1">
        <f t="array" ref="B1178">IF(ROW() &lt; ROW(INDEX(initialConditions[experiment_ID],ROWS(initialConditions[experiment_ID]))), COUNTIF(INDEX(initialConditions[experiment_ID],1):initialConditions[[#This Row],[experiment_ID]],initialConditions[[#This Row],[experiment_ID]]), "")</f>
        <v/>
      </c>
      <c r="C1178" s="223"/>
      <c r="D1178" s="13"/>
      <c r="E1178" s="13" t="s">
        <v>2502</v>
      </c>
      <c r="F1178" s="13"/>
      <c r="G1178" s="237"/>
      <c r="H1178" s="13"/>
      <c r="I1178" s="13" t="s">
        <v>10154</v>
      </c>
      <c r="J1178" s="13" t="s">
        <v>10156</v>
      </c>
      <c r="K1178" s="13"/>
      <c r="L1178" s="13"/>
      <c r="M1178" s="13"/>
      <c r="N1178" s="13"/>
      <c r="O1178" s="13"/>
      <c r="P1178" s="13"/>
      <c r="Q1178" s="13"/>
    </row>
    <row r="1179" spans="1:17" x14ac:dyDescent="0.25">
      <c r="A1179" s="126" t="s">
        <v>10125</v>
      </c>
      <c r="B1179" s="258" t="str" cm="1">
        <f t="array" ref="B1179">IF(ROW() &lt; ROW(INDEX(initialConditions[experiment_ID],ROWS(initialConditions[experiment_ID]))), COUNTIF(INDEX(initialConditions[experiment_ID],1):initialConditions[[#This Row],[experiment_ID]],initialConditions[[#This Row],[experiment_ID]]), "")</f>
        <v/>
      </c>
      <c r="C1179" s="223"/>
      <c r="D1179" s="13"/>
      <c r="E1179" s="13" t="s">
        <v>2502</v>
      </c>
      <c r="F1179" s="13"/>
      <c r="G1179" s="237"/>
      <c r="H1179" s="13"/>
      <c r="I1179" s="13" t="s">
        <v>10155</v>
      </c>
      <c r="J1179" s="13" t="s">
        <v>10156</v>
      </c>
      <c r="K1179" s="13"/>
      <c r="L1179" s="13"/>
      <c r="M1179" s="13"/>
      <c r="N1179" s="13"/>
      <c r="O1179" s="13"/>
      <c r="P1179" s="13"/>
      <c r="Q1179" s="13"/>
    </row>
    <row r="1180" spans="1:17" x14ac:dyDescent="0.25">
      <c r="A1180" s="126" t="s">
        <v>10125</v>
      </c>
      <c r="B1180" s="258" t="str" cm="1">
        <f t="array" ref="B1180">IF(ROW() &lt; ROW(INDEX(initialConditions[experiment_ID],ROWS(initialConditions[experiment_ID]))), COUNTIF(INDEX(initialConditions[experiment_ID],1):initialConditions[[#This Row],[experiment_ID]],initialConditions[[#This Row],[experiment_ID]]), "")</f>
        <v/>
      </c>
      <c r="C1180" s="223"/>
      <c r="D1180" s="13"/>
      <c r="E1180" s="13" t="s">
        <v>2502</v>
      </c>
      <c r="F1180" s="13"/>
      <c r="G1180" s="237"/>
      <c r="H1180" s="13"/>
      <c r="I1180" s="13" t="s">
        <v>10153</v>
      </c>
      <c r="J1180" s="13" t="s">
        <v>10157</v>
      </c>
      <c r="K1180" s="13"/>
      <c r="L1180" s="13"/>
      <c r="M1180" s="13"/>
      <c r="N1180" s="13"/>
      <c r="O1180" s="13"/>
      <c r="P1180" s="13"/>
      <c r="Q1180" s="13"/>
    </row>
    <row r="1181" spans="1:17" x14ac:dyDescent="0.25">
      <c r="A1181" s="126" t="s">
        <v>10125</v>
      </c>
      <c r="B1181" s="258" t="str" cm="1">
        <f t="array" ref="B1181">IF(ROW() &lt; ROW(INDEX(initialConditions[experiment_ID],ROWS(initialConditions[experiment_ID]))), COUNTIF(INDEX(initialConditions[experiment_ID],1):initialConditions[[#This Row],[experiment_ID]],initialConditions[[#This Row],[experiment_ID]]), "")</f>
        <v/>
      </c>
      <c r="C1181" s="223"/>
      <c r="D1181" s="13"/>
      <c r="E1181" s="13" t="s">
        <v>2502</v>
      </c>
      <c r="F1181" s="13"/>
      <c r="G1181" s="237"/>
      <c r="H1181" s="13"/>
      <c r="I1181" s="13" t="s">
        <v>10154</v>
      </c>
      <c r="J1181" s="13" t="s">
        <v>10157</v>
      </c>
      <c r="K1181" s="13"/>
      <c r="L1181" s="13"/>
      <c r="M1181" s="13"/>
      <c r="N1181" s="13"/>
      <c r="O1181" s="13"/>
      <c r="P1181" s="13"/>
      <c r="Q1181" s="13"/>
    </row>
    <row r="1182" spans="1:17" x14ac:dyDescent="0.25">
      <c r="A1182" s="126" t="s">
        <v>10125</v>
      </c>
      <c r="B1182" s="258" t="str" cm="1">
        <f t="array" ref="B1182">IF(ROW() &lt; ROW(INDEX(initialConditions[experiment_ID],ROWS(initialConditions[experiment_ID]))), COUNTIF(INDEX(initialConditions[experiment_ID],1):initialConditions[[#This Row],[experiment_ID]],initialConditions[[#This Row],[experiment_ID]]), "")</f>
        <v/>
      </c>
      <c r="C1182" s="223"/>
      <c r="D1182" s="13"/>
      <c r="E1182" s="13" t="s">
        <v>2502</v>
      </c>
      <c r="F1182" s="13"/>
      <c r="G1182" s="237"/>
      <c r="H1182" s="13"/>
      <c r="I1182" s="13" t="s">
        <v>10155</v>
      </c>
      <c r="J1182" s="13" t="s">
        <v>10157</v>
      </c>
      <c r="K1182" s="13"/>
      <c r="L1182" s="13"/>
      <c r="M1182" s="13"/>
      <c r="N1182" s="13"/>
      <c r="O1182" s="13"/>
      <c r="P1182" s="13"/>
      <c r="Q1182" s="13"/>
    </row>
    <row r="1183" spans="1:17" x14ac:dyDescent="0.25">
      <c r="A1183" s="126" t="s">
        <v>10125</v>
      </c>
      <c r="B1183" s="258" t="str" cm="1">
        <f t="array" ref="B1183">IF(ROW() &lt; ROW(INDEX(initialConditions[experiment_ID],ROWS(initialConditions[experiment_ID]))), COUNTIF(INDEX(initialConditions[experiment_ID],1):initialConditions[[#This Row],[experiment_ID]],initialConditions[[#This Row],[experiment_ID]]), "")</f>
        <v/>
      </c>
      <c r="C1183" s="223"/>
      <c r="D1183" s="13"/>
      <c r="E1183" s="13" t="s">
        <v>2502</v>
      </c>
      <c r="F1183" s="13"/>
      <c r="G1183" s="237"/>
      <c r="H1183" s="13"/>
      <c r="I1183" s="13" t="s">
        <v>10153</v>
      </c>
      <c r="J1183" s="13" t="s">
        <v>10158</v>
      </c>
      <c r="K1183" s="13"/>
      <c r="L1183" s="13"/>
      <c r="M1183" s="13"/>
      <c r="N1183" s="13"/>
      <c r="O1183" s="13"/>
      <c r="P1183" s="13"/>
      <c r="Q1183" s="13"/>
    </row>
    <row r="1184" spans="1:17" x14ac:dyDescent="0.25">
      <c r="A1184" s="126" t="s">
        <v>10125</v>
      </c>
      <c r="B1184" s="258" t="str" cm="1">
        <f t="array" ref="B1184">IF(ROW() &lt; ROW(INDEX(initialConditions[experiment_ID],ROWS(initialConditions[experiment_ID]))), COUNTIF(INDEX(initialConditions[experiment_ID],1):initialConditions[[#This Row],[experiment_ID]],initialConditions[[#This Row],[experiment_ID]]), "")</f>
        <v/>
      </c>
      <c r="C1184" s="223"/>
      <c r="D1184" s="13"/>
      <c r="E1184" s="13" t="s">
        <v>2502</v>
      </c>
      <c r="F1184" s="13"/>
      <c r="G1184" s="237"/>
      <c r="H1184" s="13"/>
      <c r="I1184" s="13" t="s">
        <v>10154</v>
      </c>
      <c r="J1184" s="13" t="s">
        <v>10158</v>
      </c>
      <c r="K1184" s="13"/>
      <c r="L1184" s="13"/>
      <c r="M1184" s="13"/>
      <c r="N1184" s="13"/>
      <c r="O1184" s="13"/>
      <c r="P1184" s="13"/>
      <c r="Q1184" s="13"/>
    </row>
    <row r="1185" spans="1:17" x14ac:dyDescent="0.25">
      <c r="A1185" s="126" t="s">
        <v>10125</v>
      </c>
      <c r="B1185" s="258" t="str" cm="1">
        <f t="array" ref="B1185">IF(ROW() &lt; ROW(INDEX(initialConditions[experiment_ID],ROWS(initialConditions[experiment_ID]))), COUNTIF(INDEX(initialConditions[experiment_ID],1):initialConditions[[#This Row],[experiment_ID]],initialConditions[[#This Row],[experiment_ID]]), "")</f>
        <v/>
      </c>
      <c r="C1185" s="223"/>
      <c r="D1185" s="13"/>
      <c r="E1185" s="13" t="s">
        <v>2502</v>
      </c>
      <c r="F1185" s="13"/>
      <c r="G1185" s="237"/>
      <c r="H1185" s="13"/>
      <c r="I1185" s="13" t="s">
        <v>10155</v>
      </c>
      <c r="J1185" s="13" t="s">
        <v>10158</v>
      </c>
      <c r="K1185" s="13"/>
      <c r="L1185" s="13"/>
      <c r="M1185" s="13"/>
      <c r="N1185" s="13"/>
      <c r="O1185" s="13"/>
      <c r="P1185" s="13"/>
      <c r="Q1185" s="13"/>
    </row>
    <row r="1186" spans="1:17" x14ac:dyDescent="0.25">
      <c r="A1186" s="126" t="s">
        <v>10125</v>
      </c>
      <c r="B1186" s="258" t="str" cm="1">
        <f t="array" ref="B1186">IF(ROW() &lt; ROW(INDEX(initialConditions[experiment_ID],ROWS(initialConditions[experiment_ID]))), COUNTIF(INDEX(initialConditions[experiment_ID],1):initialConditions[[#This Row],[experiment_ID]],initialConditions[[#This Row],[experiment_ID]]), "")</f>
        <v/>
      </c>
      <c r="C1186" s="223"/>
      <c r="D1186" s="13"/>
      <c r="E1186" s="13" t="s">
        <v>2502</v>
      </c>
      <c r="F1186" s="13"/>
      <c r="G1186" s="237"/>
      <c r="H1186" s="13"/>
      <c r="I1186" s="13" t="s">
        <v>10153</v>
      </c>
      <c r="J1186" s="13" t="s">
        <v>10159</v>
      </c>
      <c r="K1186" s="13"/>
      <c r="L1186" s="13"/>
      <c r="M1186" s="13"/>
      <c r="N1186" s="13"/>
      <c r="O1186" s="13"/>
      <c r="P1186" s="13"/>
      <c r="Q1186" s="13"/>
    </row>
    <row r="1187" spans="1:17" x14ac:dyDescent="0.25">
      <c r="A1187" s="126" t="s">
        <v>10125</v>
      </c>
      <c r="B1187" s="258" t="str" cm="1">
        <f t="array" ref="B1187">IF(ROW() &lt; ROW(INDEX(initialConditions[experiment_ID],ROWS(initialConditions[experiment_ID]))), COUNTIF(INDEX(initialConditions[experiment_ID],1):initialConditions[[#This Row],[experiment_ID]],initialConditions[[#This Row],[experiment_ID]]), "")</f>
        <v/>
      </c>
      <c r="C1187" s="223"/>
      <c r="D1187" s="13"/>
      <c r="E1187" s="13" t="s">
        <v>2502</v>
      </c>
      <c r="F1187" s="13"/>
      <c r="G1187" s="237"/>
      <c r="H1187" s="13"/>
      <c r="I1187" s="13" t="s">
        <v>10154</v>
      </c>
      <c r="J1187" s="13" t="s">
        <v>10159</v>
      </c>
      <c r="K1187" s="13"/>
      <c r="L1187" s="13"/>
      <c r="M1187" s="13"/>
      <c r="N1187" s="13"/>
      <c r="O1187" s="13"/>
      <c r="P1187" s="13"/>
      <c r="Q1187" s="13"/>
    </row>
    <row r="1188" spans="1:17" x14ac:dyDescent="0.25">
      <c r="A1188" s="126" t="s">
        <v>10125</v>
      </c>
      <c r="B1188" s="258" t="str" cm="1">
        <f t="array" ref="B1188">IF(ROW() &lt; ROW(INDEX(initialConditions[experiment_ID],ROWS(initialConditions[experiment_ID]))), COUNTIF(INDEX(initialConditions[experiment_ID],1):initialConditions[[#This Row],[experiment_ID]],initialConditions[[#This Row],[experiment_ID]]), "")</f>
        <v/>
      </c>
      <c r="C1188" s="223"/>
      <c r="D1188" s="13"/>
      <c r="E1188" s="13" t="s">
        <v>2502</v>
      </c>
      <c r="F1188" s="13"/>
      <c r="G1188" s="237"/>
      <c r="H1188" s="13"/>
      <c r="I1188" s="13" t="s">
        <v>10155</v>
      </c>
      <c r="J1188" s="13" t="s">
        <v>10159</v>
      </c>
      <c r="K1188" s="13"/>
      <c r="L1188" s="13"/>
      <c r="M1188" s="13"/>
      <c r="N1188" s="13"/>
      <c r="O1188" s="13"/>
      <c r="P1188" s="13"/>
      <c r="Q1188" s="13"/>
    </row>
    <row r="1189" spans="1:17" x14ac:dyDescent="0.25">
      <c r="A1189" s="126" t="s">
        <v>10160</v>
      </c>
      <c r="B1189" s="258" t="str" cm="1">
        <f t="array" ref="B1189">IF(ROW() &lt; ROW(INDEX(initialConditions[experiment_ID],ROWS(initialConditions[experiment_ID]))), COUNTIF(INDEX(initialConditions[experiment_ID],1):initialConditions[[#This Row],[experiment_ID]],initialConditions[[#This Row],[experiment_ID]]), "")</f>
        <v/>
      </c>
      <c r="C1189" s="223"/>
      <c r="D1189" s="13"/>
      <c r="E1189" s="13" t="s">
        <v>2502</v>
      </c>
      <c r="F1189" s="13"/>
      <c r="G1189" s="237"/>
      <c r="H1189" s="13"/>
      <c r="I1189" s="13" t="s">
        <v>10243</v>
      </c>
      <c r="J1189" s="13"/>
      <c r="K1189" s="13"/>
      <c r="L1189" s="13"/>
      <c r="M1189" s="13"/>
      <c r="N1189" s="13" t="s">
        <v>10245</v>
      </c>
      <c r="O1189" s="13"/>
      <c r="P1189" s="13"/>
      <c r="Q1189" s="13"/>
    </row>
    <row r="1190" spans="1:17" x14ac:dyDescent="0.25">
      <c r="A1190" s="126" t="s">
        <v>10160</v>
      </c>
      <c r="B1190" s="258" t="str" cm="1">
        <f t="array" ref="B1190">IF(ROW() &lt; ROW(INDEX(initialConditions[experiment_ID],ROWS(initialConditions[experiment_ID]))), COUNTIF(INDEX(initialConditions[experiment_ID],1):initialConditions[[#This Row],[experiment_ID]],initialConditions[[#This Row],[experiment_ID]]), "")</f>
        <v/>
      </c>
      <c r="C1190" s="223"/>
      <c r="D1190" s="13"/>
      <c r="E1190" s="13" t="s">
        <v>2502</v>
      </c>
      <c r="F1190" s="13"/>
      <c r="G1190" s="237"/>
      <c r="H1190" s="13"/>
      <c r="I1190" s="13" t="s">
        <v>10244</v>
      </c>
      <c r="J1190" s="13"/>
      <c r="K1190" s="13"/>
      <c r="L1190" s="13"/>
      <c r="M1190" s="13"/>
      <c r="N1190" s="13" t="s">
        <v>10245</v>
      </c>
      <c r="O1190" s="13"/>
      <c r="P1190" s="13"/>
      <c r="Q1190" s="13"/>
    </row>
    <row r="1191" spans="1:17" x14ac:dyDescent="0.25">
      <c r="A1191" s="126" t="s">
        <v>10160</v>
      </c>
      <c r="B1191" s="258" t="str" cm="1">
        <f t="array" ref="B1191">IF(ROW() &lt; ROW(INDEX(initialConditions[experiment_ID],ROWS(initialConditions[experiment_ID]))), COUNTIF(INDEX(initialConditions[experiment_ID],1):initialConditions[[#This Row],[experiment_ID]],initialConditions[[#This Row],[experiment_ID]]), "")</f>
        <v/>
      </c>
      <c r="C1191" s="223"/>
      <c r="D1191" s="13"/>
      <c r="E1191" s="13" t="s">
        <v>2502</v>
      </c>
      <c r="F1191" s="13"/>
      <c r="G1191" s="237"/>
      <c r="H1191" s="13"/>
      <c r="I1191" s="13" t="s">
        <v>10243</v>
      </c>
      <c r="J1191" s="13"/>
      <c r="K1191" s="13"/>
      <c r="L1191" s="13"/>
      <c r="M1191" s="13"/>
      <c r="N1191" s="13" t="s">
        <v>10246</v>
      </c>
      <c r="O1191" s="13"/>
      <c r="P1191" s="13"/>
      <c r="Q1191" s="13"/>
    </row>
    <row r="1192" spans="1:17" x14ac:dyDescent="0.25">
      <c r="A1192" s="126" t="s">
        <v>10160</v>
      </c>
      <c r="B1192" s="258" t="str" cm="1">
        <f t="array" ref="B1192">IF(ROW() &lt; ROW(INDEX(initialConditions[experiment_ID],ROWS(initialConditions[experiment_ID]))), COUNTIF(INDEX(initialConditions[experiment_ID],1):initialConditions[[#This Row],[experiment_ID]],initialConditions[[#This Row],[experiment_ID]]), "")</f>
        <v/>
      </c>
      <c r="C1192" s="223"/>
      <c r="D1192" s="13"/>
      <c r="E1192" s="13" t="s">
        <v>2502</v>
      </c>
      <c r="F1192" s="13"/>
      <c r="G1192" s="237"/>
      <c r="H1192" s="13"/>
      <c r="I1192" s="13" t="s">
        <v>10244</v>
      </c>
      <c r="J1192" s="13"/>
      <c r="K1192" s="13"/>
      <c r="L1192" s="13"/>
      <c r="M1192" s="13"/>
      <c r="N1192" s="13" t="s">
        <v>10246</v>
      </c>
      <c r="O1192" s="13"/>
      <c r="P1192" s="13"/>
      <c r="Q1192" s="13"/>
    </row>
    <row r="1193" spans="1:17" x14ac:dyDescent="0.25">
      <c r="A1193" s="222" t="s">
        <v>10161</v>
      </c>
      <c r="B1193" s="258" t="str" cm="1">
        <f t="array" ref="B1193">IF(ROW() &lt; ROW(INDEX(initialConditions[experiment_ID],ROWS(initialConditions[experiment_ID]))), COUNTIF(INDEX(initialConditions[experiment_ID],1):initialConditions[[#This Row],[experiment_ID]],initialConditions[[#This Row],[experiment_ID]]), "")</f>
        <v/>
      </c>
      <c r="C1193" s="223"/>
      <c r="D1193" s="13"/>
      <c r="E1193" s="13" t="s">
        <v>2502</v>
      </c>
      <c r="F1193" s="13"/>
      <c r="G1193" s="237"/>
      <c r="H1193" s="13"/>
      <c r="I1193" s="13" t="s">
        <v>10243</v>
      </c>
      <c r="J1193" s="13"/>
      <c r="K1193" s="13"/>
      <c r="L1193" s="13"/>
      <c r="M1193" s="13"/>
      <c r="N1193" s="13" t="s">
        <v>10245</v>
      </c>
      <c r="O1193" s="13"/>
      <c r="P1193" s="13"/>
      <c r="Q1193" s="13"/>
    </row>
    <row r="1194" spans="1:17" x14ac:dyDescent="0.25">
      <c r="A1194" s="222" t="s">
        <v>10161</v>
      </c>
      <c r="B1194" s="258" t="str" cm="1">
        <f t="array" ref="B1194">IF(ROW() &lt; ROW(INDEX(initialConditions[experiment_ID],ROWS(initialConditions[experiment_ID]))), COUNTIF(INDEX(initialConditions[experiment_ID],1):initialConditions[[#This Row],[experiment_ID]],initialConditions[[#This Row],[experiment_ID]]), "")</f>
        <v/>
      </c>
      <c r="C1194" s="223"/>
      <c r="D1194" s="13"/>
      <c r="E1194" s="13" t="s">
        <v>2502</v>
      </c>
      <c r="F1194" s="13"/>
      <c r="G1194" s="237"/>
      <c r="H1194" s="13"/>
      <c r="I1194" s="13" t="s">
        <v>10244</v>
      </c>
      <c r="J1194" s="13"/>
      <c r="K1194" s="13"/>
      <c r="L1194" s="13"/>
      <c r="M1194" s="13"/>
      <c r="N1194" s="13" t="s">
        <v>10245</v>
      </c>
      <c r="O1194" s="13"/>
      <c r="P1194" s="13"/>
      <c r="Q1194" s="13"/>
    </row>
    <row r="1195" spans="1:17" x14ac:dyDescent="0.25">
      <c r="A1195" s="222" t="s">
        <v>10161</v>
      </c>
      <c r="B1195" s="258" t="str" cm="1">
        <f t="array" ref="B1195">IF(ROW() &lt; ROW(INDEX(initialConditions[experiment_ID],ROWS(initialConditions[experiment_ID]))), COUNTIF(INDEX(initialConditions[experiment_ID],1):initialConditions[[#This Row],[experiment_ID]],initialConditions[[#This Row],[experiment_ID]]), "")</f>
        <v/>
      </c>
      <c r="C1195" s="223"/>
      <c r="D1195" s="13"/>
      <c r="E1195" s="13" t="s">
        <v>2502</v>
      </c>
      <c r="F1195" s="13"/>
      <c r="G1195" s="237"/>
      <c r="H1195" s="13"/>
      <c r="I1195" s="13" t="s">
        <v>10243</v>
      </c>
      <c r="J1195" s="13"/>
      <c r="K1195" s="13"/>
      <c r="L1195" s="13"/>
      <c r="M1195" s="13"/>
      <c r="N1195" s="13" t="s">
        <v>10246</v>
      </c>
      <c r="O1195" s="13"/>
      <c r="P1195" s="13"/>
      <c r="Q1195" s="13"/>
    </row>
    <row r="1196" spans="1:17" x14ac:dyDescent="0.25">
      <c r="A1196" s="222" t="s">
        <v>10161</v>
      </c>
      <c r="B1196" s="258" t="str" cm="1">
        <f t="array" ref="B1196">IF(ROW() &lt; ROW(INDEX(initialConditions[experiment_ID],ROWS(initialConditions[experiment_ID]))), COUNTIF(INDEX(initialConditions[experiment_ID],1):initialConditions[[#This Row],[experiment_ID]],initialConditions[[#This Row],[experiment_ID]]), "")</f>
        <v/>
      </c>
      <c r="C1196" s="223"/>
      <c r="D1196" s="13"/>
      <c r="E1196" s="13" t="s">
        <v>2502</v>
      </c>
      <c r="F1196" s="13"/>
      <c r="G1196" s="237"/>
      <c r="H1196" s="13"/>
      <c r="I1196" s="13" t="s">
        <v>10244</v>
      </c>
      <c r="J1196" s="13"/>
      <c r="K1196" s="13"/>
      <c r="L1196" s="13"/>
      <c r="M1196" s="13"/>
      <c r="N1196" s="13" t="s">
        <v>10246</v>
      </c>
      <c r="O1196" s="13"/>
      <c r="P1196" s="13"/>
      <c r="Q1196" s="13"/>
    </row>
    <row r="1197" spans="1:17" x14ac:dyDescent="0.25">
      <c r="A1197" s="222" t="s">
        <v>10162</v>
      </c>
      <c r="B1197" s="258" t="str" cm="1">
        <f t="array" ref="B1197">IF(ROW() &lt; ROW(INDEX(initialConditions[experiment_ID],ROWS(initialConditions[experiment_ID]))), COUNTIF(INDEX(initialConditions[experiment_ID],1):initialConditions[[#This Row],[experiment_ID]],initialConditions[[#This Row],[experiment_ID]]), "")</f>
        <v/>
      </c>
      <c r="C1197" s="223"/>
      <c r="D1197" s="13"/>
      <c r="E1197" s="13" t="s">
        <v>2502</v>
      </c>
      <c r="F1197" s="13"/>
      <c r="G1197" s="237"/>
      <c r="H1197" s="13"/>
      <c r="I1197" s="13" t="s">
        <v>10243</v>
      </c>
      <c r="J1197" s="13"/>
      <c r="K1197" s="13"/>
      <c r="L1197" s="13"/>
      <c r="M1197" s="13"/>
      <c r="N1197" s="13" t="s">
        <v>10245</v>
      </c>
      <c r="O1197" s="13"/>
      <c r="P1197" s="13"/>
      <c r="Q1197" s="13"/>
    </row>
    <row r="1198" spans="1:17" x14ac:dyDescent="0.25">
      <c r="A1198" s="222" t="s">
        <v>10162</v>
      </c>
      <c r="B1198" s="258" t="str" cm="1">
        <f t="array" ref="B1198">IF(ROW() &lt; ROW(INDEX(initialConditions[experiment_ID],ROWS(initialConditions[experiment_ID]))), COUNTIF(INDEX(initialConditions[experiment_ID],1):initialConditions[[#This Row],[experiment_ID]],initialConditions[[#This Row],[experiment_ID]]), "")</f>
        <v/>
      </c>
      <c r="C1198" s="223"/>
      <c r="D1198" s="13"/>
      <c r="E1198" s="13" t="s">
        <v>2502</v>
      </c>
      <c r="F1198" s="13"/>
      <c r="G1198" s="237"/>
      <c r="H1198" s="13"/>
      <c r="I1198" s="13" t="s">
        <v>10244</v>
      </c>
      <c r="J1198" s="13"/>
      <c r="K1198" s="13"/>
      <c r="L1198" s="13"/>
      <c r="M1198" s="13"/>
      <c r="N1198" s="13" t="s">
        <v>10245</v>
      </c>
      <c r="O1198" s="13"/>
      <c r="P1198" s="13"/>
      <c r="Q1198" s="13"/>
    </row>
    <row r="1199" spans="1:17" x14ac:dyDescent="0.25">
      <c r="A1199" s="222" t="s">
        <v>10162</v>
      </c>
      <c r="B1199" s="258" t="str" cm="1">
        <f t="array" ref="B1199">IF(ROW() &lt; ROW(INDEX(initialConditions[experiment_ID],ROWS(initialConditions[experiment_ID]))), COUNTIF(INDEX(initialConditions[experiment_ID],1):initialConditions[[#This Row],[experiment_ID]],initialConditions[[#This Row],[experiment_ID]]), "")</f>
        <v/>
      </c>
      <c r="C1199" s="223"/>
      <c r="D1199" s="13"/>
      <c r="E1199" s="13" t="s">
        <v>2502</v>
      </c>
      <c r="F1199" s="13"/>
      <c r="G1199" s="237"/>
      <c r="H1199" s="13"/>
      <c r="I1199" s="13" t="s">
        <v>10243</v>
      </c>
      <c r="J1199" s="13"/>
      <c r="K1199" s="13"/>
      <c r="L1199" s="13"/>
      <c r="M1199" s="13"/>
      <c r="N1199" s="13" t="s">
        <v>10246</v>
      </c>
      <c r="O1199" s="13"/>
      <c r="P1199" s="13"/>
      <c r="Q1199" s="13"/>
    </row>
    <row r="1200" spans="1:17" x14ac:dyDescent="0.25">
      <c r="A1200" s="222" t="s">
        <v>10162</v>
      </c>
      <c r="B1200" s="258" t="str" cm="1">
        <f t="array" ref="B1200">IF(ROW() &lt; ROW(INDEX(initialConditions[experiment_ID],ROWS(initialConditions[experiment_ID]))), COUNTIF(INDEX(initialConditions[experiment_ID],1):initialConditions[[#This Row],[experiment_ID]],initialConditions[[#This Row],[experiment_ID]]), "")</f>
        <v/>
      </c>
      <c r="C1200" s="223"/>
      <c r="D1200" s="13"/>
      <c r="E1200" s="13" t="s">
        <v>2502</v>
      </c>
      <c r="F1200" s="13"/>
      <c r="G1200" s="237"/>
      <c r="H1200" s="13"/>
      <c r="I1200" s="13" t="s">
        <v>10244</v>
      </c>
      <c r="J1200" s="13"/>
      <c r="K1200" s="13"/>
      <c r="L1200" s="13"/>
      <c r="M1200" s="13"/>
      <c r="N1200" s="13" t="s">
        <v>10246</v>
      </c>
      <c r="O1200" s="13"/>
      <c r="P1200" s="13"/>
      <c r="Q1200" s="13"/>
    </row>
    <row r="1201" spans="1:17" x14ac:dyDescent="0.25">
      <c r="A1201" s="222" t="s">
        <v>10163</v>
      </c>
      <c r="B1201" s="258" t="str" cm="1">
        <f t="array" ref="B1201">IF(ROW() &lt; ROW(INDEX(initialConditions[experiment_ID],ROWS(initialConditions[experiment_ID]))), COUNTIF(INDEX(initialConditions[experiment_ID],1):initialConditions[[#This Row],[experiment_ID]],initialConditions[[#This Row],[experiment_ID]]), "")</f>
        <v/>
      </c>
      <c r="C1201" s="223"/>
      <c r="D1201" s="13"/>
      <c r="E1201" s="13" t="s">
        <v>2502</v>
      </c>
      <c r="F1201" s="13"/>
      <c r="G1201" s="237"/>
      <c r="H1201" s="13"/>
      <c r="I1201" s="13" t="s">
        <v>10243</v>
      </c>
      <c r="J1201" s="13"/>
      <c r="K1201" s="13"/>
      <c r="L1201" s="13"/>
      <c r="M1201" s="13"/>
      <c r="N1201" s="13" t="s">
        <v>10245</v>
      </c>
      <c r="O1201" s="13"/>
      <c r="P1201" s="13"/>
      <c r="Q1201" s="13"/>
    </row>
    <row r="1202" spans="1:17" x14ac:dyDescent="0.25">
      <c r="A1202" s="222" t="s">
        <v>10163</v>
      </c>
      <c r="B1202" s="258" t="str" cm="1">
        <f t="array" ref="B1202">IF(ROW() &lt; ROW(INDEX(initialConditions[experiment_ID],ROWS(initialConditions[experiment_ID]))), COUNTIF(INDEX(initialConditions[experiment_ID],1):initialConditions[[#This Row],[experiment_ID]],initialConditions[[#This Row],[experiment_ID]]), "")</f>
        <v/>
      </c>
      <c r="C1202" s="223"/>
      <c r="D1202" s="13"/>
      <c r="E1202" s="13" t="s">
        <v>2502</v>
      </c>
      <c r="F1202" s="13"/>
      <c r="G1202" s="237"/>
      <c r="H1202" s="13"/>
      <c r="I1202" s="13" t="s">
        <v>10244</v>
      </c>
      <c r="J1202" s="13"/>
      <c r="K1202" s="13"/>
      <c r="L1202" s="13"/>
      <c r="M1202" s="13"/>
      <c r="N1202" s="13" t="s">
        <v>10245</v>
      </c>
      <c r="O1202" s="13"/>
      <c r="P1202" s="13"/>
      <c r="Q1202" s="13"/>
    </row>
    <row r="1203" spans="1:17" x14ac:dyDescent="0.25">
      <c r="A1203" s="222" t="s">
        <v>10163</v>
      </c>
      <c r="B1203" s="258" t="str" cm="1">
        <f t="array" ref="B1203">IF(ROW() &lt; ROW(INDEX(initialConditions[experiment_ID],ROWS(initialConditions[experiment_ID]))), COUNTIF(INDEX(initialConditions[experiment_ID],1):initialConditions[[#This Row],[experiment_ID]],initialConditions[[#This Row],[experiment_ID]]), "")</f>
        <v/>
      </c>
      <c r="C1203" s="223"/>
      <c r="D1203" s="13"/>
      <c r="E1203" s="13" t="s">
        <v>2502</v>
      </c>
      <c r="F1203" s="13"/>
      <c r="G1203" s="237"/>
      <c r="H1203" s="13"/>
      <c r="I1203" s="13" t="s">
        <v>10243</v>
      </c>
      <c r="J1203" s="13"/>
      <c r="K1203" s="13"/>
      <c r="L1203" s="13"/>
      <c r="M1203" s="13"/>
      <c r="N1203" s="13" t="s">
        <v>10246</v>
      </c>
      <c r="O1203" s="13"/>
      <c r="P1203" s="13"/>
      <c r="Q1203" s="13"/>
    </row>
    <row r="1204" spans="1:17" x14ac:dyDescent="0.25">
      <c r="A1204" s="222" t="s">
        <v>10163</v>
      </c>
      <c r="B1204" s="258" t="str" cm="1">
        <f t="array" ref="B1204">IF(ROW() &lt; ROW(INDEX(initialConditions[experiment_ID],ROWS(initialConditions[experiment_ID]))), COUNTIF(INDEX(initialConditions[experiment_ID],1):initialConditions[[#This Row],[experiment_ID]],initialConditions[[#This Row],[experiment_ID]]), "")</f>
        <v/>
      </c>
      <c r="C1204" s="223"/>
      <c r="D1204" s="13"/>
      <c r="E1204" s="13" t="s">
        <v>2502</v>
      </c>
      <c r="F1204" s="13"/>
      <c r="G1204" s="237"/>
      <c r="H1204" s="13"/>
      <c r="I1204" s="13" t="s">
        <v>10244</v>
      </c>
      <c r="J1204" s="13"/>
      <c r="K1204" s="13"/>
      <c r="L1204" s="13"/>
      <c r="M1204" s="13"/>
      <c r="N1204" s="13" t="s">
        <v>10246</v>
      </c>
      <c r="O1204" s="13"/>
      <c r="P1204" s="13"/>
      <c r="Q1204" s="13"/>
    </row>
    <row r="1205" spans="1:17" x14ac:dyDescent="0.25">
      <c r="A1205" s="222" t="s">
        <v>10164</v>
      </c>
      <c r="B1205" s="258" t="str" cm="1">
        <f t="array" ref="B1205">IF(ROW() &lt; ROW(INDEX(initialConditions[experiment_ID],ROWS(initialConditions[experiment_ID]))), COUNTIF(INDEX(initialConditions[experiment_ID],1):initialConditions[[#This Row],[experiment_ID]],initialConditions[[#This Row],[experiment_ID]]), "")</f>
        <v/>
      </c>
      <c r="C1205" s="223"/>
      <c r="D1205" s="13"/>
      <c r="E1205" s="13" t="s">
        <v>2502</v>
      </c>
      <c r="F1205" s="13"/>
      <c r="G1205" s="237"/>
      <c r="H1205" s="13"/>
      <c r="I1205" s="13" t="s">
        <v>10243</v>
      </c>
      <c r="J1205" s="13"/>
      <c r="K1205" s="13"/>
      <c r="L1205" s="13"/>
      <c r="M1205" s="13"/>
      <c r="N1205" s="13" t="s">
        <v>10245</v>
      </c>
      <c r="O1205" s="13"/>
      <c r="P1205" s="13"/>
      <c r="Q1205" s="13"/>
    </row>
    <row r="1206" spans="1:17" x14ac:dyDescent="0.25">
      <c r="A1206" s="222" t="s">
        <v>10164</v>
      </c>
      <c r="B1206" s="258" t="str" cm="1">
        <f t="array" ref="B1206">IF(ROW() &lt; ROW(INDEX(initialConditions[experiment_ID],ROWS(initialConditions[experiment_ID]))), COUNTIF(INDEX(initialConditions[experiment_ID],1):initialConditions[[#This Row],[experiment_ID]],initialConditions[[#This Row],[experiment_ID]]), "")</f>
        <v/>
      </c>
      <c r="C1206" s="223"/>
      <c r="D1206" s="13"/>
      <c r="E1206" s="13" t="s">
        <v>2502</v>
      </c>
      <c r="F1206" s="13"/>
      <c r="G1206" s="237"/>
      <c r="H1206" s="13"/>
      <c r="I1206" s="13" t="s">
        <v>10244</v>
      </c>
      <c r="J1206" s="13"/>
      <c r="K1206" s="13"/>
      <c r="L1206" s="13"/>
      <c r="M1206" s="13"/>
      <c r="N1206" s="13" t="s">
        <v>10245</v>
      </c>
      <c r="O1206" s="13"/>
      <c r="P1206" s="13"/>
      <c r="Q1206" s="13"/>
    </row>
    <row r="1207" spans="1:17" x14ac:dyDescent="0.25">
      <c r="A1207" s="222" t="s">
        <v>10164</v>
      </c>
      <c r="B1207" s="258" t="str" cm="1">
        <f t="array" ref="B1207">IF(ROW() &lt; ROW(INDEX(initialConditions[experiment_ID],ROWS(initialConditions[experiment_ID]))), COUNTIF(INDEX(initialConditions[experiment_ID],1):initialConditions[[#This Row],[experiment_ID]],initialConditions[[#This Row],[experiment_ID]]), "")</f>
        <v/>
      </c>
      <c r="C1207" s="223"/>
      <c r="D1207" s="13"/>
      <c r="E1207" s="13" t="s">
        <v>2502</v>
      </c>
      <c r="F1207" s="13"/>
      <c r="G1207" s="237"/>
      <c r="H1207" s="13"/>
      <c r="I1207" s="13" t="s">
        <v>10243</v>
      </c>
      <c r="J1207" s="13"/>
      <c r="K1207" s="13"/>
      <c r="L1207" s="13"/>
      <c r="M1207" s="13"/>
      <c r="N1207" s="13" t="s">
        <v>10246</v>
      </c>
      <c r="O1207" s="13"/>
      <c r="P1207" s="13"/>
      <c r="Q1207" s="13"/>
    </row>
    <row r="1208" spans="1:17" x14ac:dyDescent="0.25">
      <c r="A1208" s="222" t="s">
        <v>10164</v>
      </c>
      <c r="B1208" s="258" t="str" cm="1">
        <f t="array" ref="B1208">IF(ROW() &lt; ROW(INDEX(initialConditions[experiment_ID],ROWS(initialConditions[experiment_ID]))), COUNTIF(INDEX(initialConditions[experiment_ID],1):initialConditions[[#This Row],[experiment_ID]],initialConditions[[#This Row],[experiment_ID]]), "")</f>
        <v/>
      </c>
      <c r="C1208" s="223"/>
      <c r="D1208" s="13"/>
      <c r="E1208" s="13" t="s">
        <v>2502</v>
      </c>
      <c r="F1208" s="13"/>
      <c r="G1208" s="237"/>
      <c r="H1208" s="13"/>
      <c r="I1208" s="13" t="s">
        <v>10244</v>
      </c>
      <c r="J1208" s="13"/>
      <c r="K1208" s="13"/>
      <c r="L1208" s="13"/>
      <c r="M1208" s="13"/>
      <c r="N1208" s="13" t="s">
        <v>10246</v>
      </c>
      <c r="O1208" s="13"/>
      <c r="P1208" s="13"/>
      <c r="Q1208" s="13"/>
    </row>
    <row r="1209" spans="1:17" ht="15.75" customHeight="1" x14ac:dyDescent="0.25">
      <c r="A1209" s="222" t="s">
        <v>10165</v>
      </c>
      <c r="B1209" s="258" t="str" cm="1">
        <f t="array" ref="B1209">IF(ROW() &lt; ROW(INDEX(initialConditions[experiment_ID],ROWS(initialConditions[experiment_ID]))), COUNTIF(INDEX(initialConditions[experiment_ID],1):initialConditions[[#This Row],[experiment_ID]],initialConditions[[#This Row],[experiment_ID]]), "")</f>
        <v/>
      </c>
      <c r="C1209" s="223"/>
      <c r="D1209" s="13"/>
      <c r="E1209" s="13" t="s">
        <v>2502</v>
      </c>
      <c r="F1209" s="13"/>
      <c r="G1209" s="237"/>
      <c r="H1209" s="13"/>
      <c r="I1209" s="13" t="s">
        <v>10243</v>
      </c>
      <c r="J1209" s="13"/>
      <c r="K1209" s="13"/>
      <c r="L1209" s="13"/>
      <c r="M1209" s="13"/>
      <c r="N1209" s="13" t="s">
        <v>10245</v>
      </c>
      <c r="O1209" s="13"/>
      <c r="P1209" s="13"/>
      <c r="Q1209" s="13"/>
    </row>
    <row r="1210" spans="1:17" ht="15.75" customHeight="1" x14ac:dyDescent="0.25">
      <c r="A1210" s="222" t="s">
        <v>10165</v>
      </c>
      <c r="B1210" s="258" t="str" cm="1">
        <f t="array" ref="B1210">IF(ROW() &lt; ROW(INDEX(initialConditions[experiment_ID],ROWS(initialConditions[experiment_ID]))), COUNTIF(INDEX(initialConditions[experiment_ID],1):initialConditions[[#This Row],[experiment_ID]],initialConditions[[#This Row],[experiment_ID]]), "")</f>
        <v/>
      </c>
      <c r="C1210" s="223"/>
      <c r="D1210" s="13"/>
      <c r="E1210" s="13" t="s">
        <v>2502</v>
      </c>
      <c r="F1210" s="13"/>
      <c r="G1210" s="237"/>
      <c r="H1210" s="13"/>
      <c r="I1210" s="13" t="s">
        <v>10244</v>
      </c>
      <c r="J1210" s="13"/>
      <c r="K1210" s="13"/>
      <c r="L1210" s="13"/>
      <c r="M1210" s="13"/>
      <c r="N1210" s="13" t="s">
        <v>10245</v>
      </c>
      <c r="O1210" s="13"/>
      <c r="P1210" s="13"/>
      <c r="Q1210" s="13"/>
    </row>
    <row r="1211" spans="1:17" ht="15.75" customHeight="1" x14ac:dyDescent="0.25">
      <c r="A1211" s="222" t="s">
        <v>10165</v>
      </c>
      <c r="B1211" s="258" t="str" cm="1">
        <f t="array" ref="B1211">IF(ROW() &lt; ROW(INDEX(initialConditions[experiment_ID],ROWS(initialConditions[experiment_ID]))), COUNTIF(INDEX(initialConditions[experiment_ID],1):initialConditions[[#This Row],[experiment_ID]],initialConditions[[#This Row],[experiment_ID]]), "")</f>
        <v/>
      </c>
      <c r="C1211" s="223"/>
      <c r="D1211" s="13"/>
      <c r="E1211" s="13" t="s">
        <v>2502</v>
      </c>
      <c r="F1211" s="13"/>
      <c r="G1211" s="237"/>
      <c r="H1211" s="13"/>
      <c r="I1211" s="13" t="s">
        <v>10243</v>
      </c>
      <c r="J1211" s="13"/>
      <c r="K1211" s="13"/>
      <c r="L1211" s="13"/>
      <c r="M1211" s="13"/>
      <c r="N1211" s="13" t="s">
        <v>10246</v>
      </c>
      <c r="O1211" s="13"/>
      <c r="P1211" s="13"/>
      <c r="Q1211" s="13"/>
    </row>
    <row r="1212" spans="1:17" ht="15.75" customHeight="1" x14ac:dyDescent="0.25">
      <c r="A1212" s="222" t="s">
        <v>10165</v>
      </c>
      <c r="B1212" s="258" t="str" cm="1">
        <f t="array" ref="B1212">IF(ROW() &lt; ROW(INDEX(initialConditions[experiment_ID],ROWS(initialConditions[experiment_ID]))), COUNTIF(INDEX(initialConditions[experiment_ID],1):initialConditions[[#This Row],[experiment_ID]],initialConditions[[#This Row],[experiment_ID]]), "")</f>
        <v/>
      </c>
      <c r="C1212" s="223"/>
      <c r="D1212" s="13"/>
      <c r="E1212" s="13" t="s">
        <v>2502</v>
      </c>
      <c r="F1212" s="13"/>
      <c r="G1212" s="237"/>
      <c r="H1212" s="13"/>
      <c r="I1212" s="13" t="s">
        <v>10244</v>
      </c>
      <c r="J1212" s="13"/>
      <c r="K1212" s="13"/>
      <c r="L1212" s="13"/>
      <c r="M1212" s="13"/>
      <c r="N1212" s="13" t="s">
        <v>10246</v>
      </c>
      <c r="O1212" s="13"/>
      <c r="P1212" s="13"/>
      <c r="Q1212" s="13"/>
    </row>
    <row r="1213" spans="1:17" x14ac:dyDescent="0.25">
      <c r="A1213" s="222" t="s">
        <v>10214</v>
      </c>
      <c r="B1213" s="258" t="str" cm="1">
        <f t="array" ref="B1213">IF(ROW() &lt; ROW(INDEX(initialConditions[experiment_ID],ROWS(initialConditions[experiment_ID]))), COUNTIF(INDEX(initialConditions[experiment_ID],1):initialConditions[[#This Row],[experiment_ID]],initialConditions[[#This Row],[experiment_ID]]), "")</f>
        <v/>
      </c>
      <c r="C1213" s="223"/>
      <c r="D1213" s="13"/>
      <c r="E1213" s="13" t="s">
        <v>2502</v>
      </c>
      <c r="F1213" s="13"/>
      <c r="G1213" s="237"/>
      <c r="H1213" s="13"/>
      <c r="I1213" s="13"/>
      <c r="J1213" s="13"/>
      <c r="K1213" s="13"/>
      <c r="L1213" s="13"/>
      <c r="M1213" s="13"/>
      <c r="N1213" s="13"/>
      <c r="O1213" s="13"/>
      <c r="P1213" s="13"/>
      <c r="Q1213" s="13"/>
    </row>
    <row r="1214" spans="1:17" x14ac:dyDescent="0.25">
      <c r="A1214" s="222" t="s">
        <v>10215</v>
      </c>
      <c r="B1214" s="258" t="str" cm="1">
        <f t="array" ref="B1214">IF(ROW() &lt; ROW(INDEX(initialConditions[experiment_ID],ROWS(initialConditions[experiment_ID]))), COUNTIF(INDEX(initialConditions[experiment_ID],1):initialConditions[[#This Row],[experiment_ID]],initialConditions[[#This Row],[experiment_ID]]), "")</f>
        <v/>
      </c>
      <c r="C1214" s="223"/>
      <c r="D1214" s="13"/>
      <c r="E1214" s="13" t="s">
        <v>2502</v>
      </c>
      <c r="F1214" s="13"/>
      <c r="G1214" s="237"/>
      <c r="H1214" s="13"/>
      <c r="I1214" s="13"/>
      <c r="J1214" s="13"/>
      <c r="K1214" s="13"/>
      <c r="L1214" s="13"/>
      <c r="M1214" s="13"/>
      <c r="N1214" s="13"/>
      <c r="O1214" s="13"/>
      <c r="P1214" s="13"/>
      <c r="Q1214" s="13"/>
    </row>
    <row r="1215" spans="1:17" x14ac:dyDescent="0.25">
      <c r="A1215" s="222" t="s">
        <v>10216</v>
      </c>
      <c r="B1215" s="258" t="str" cm="1">
        <f t="array" ref="B1215">IF(ROW() &lt; ROW(INDEX(initialConditions[experiment_ID],ROWS(initialConditions[experiment_ID]))), COUNTIF(INDEX(initialConditions[experiment_ID],1):initialConditions[[#This Row],[experiment_ID]],initialConditions[[#This Row],[experiment_ID]]), "")</f>
        <v/>
      </c>
      <c r="C1215" s="223"/>
      <c r="D1215" s="13"/>
      <c r="E1215" s="13" t="s">
        <v>2502</v>
      </c>
      <c r="F1215" s="13"/>
      <c r="G1215" s="237"/>
      <c r="H1215" s="13"/>
      <c r="I1215" s="13"/>
      <c r="J1215" s="13"/>
      <c r="K1215" s="13"/>
      <c r="L1215" s="13"/>
      <c r="M1215" s="13"/>
      <c r="N1215" s="13"/>
      <c r="O1215" s="13"/>
      <c r="P1215" s="13"/>
      <c r="Q1215" s="13"/>
    </row>
    <row r="1216" spans="1:17" x14ac:dyDescent="0.25">
      <c r="A1216" s="222" t="s">
        <v>10217</v>
      </c>
      <c r="B1216" s="258" t="str" cm="1">
        <f t="array" ref="B1216">IF(ROW() &lt; ROW(INDEX(initialConditions[experiment_ID],ROWS(initialConditions[experiment_ID]))), COUNTIF(INDEX(initialConditions[experiment_ID],1):initialConditions[[#This Row],[experiment_ID]],initialConditions[[#This Row],[experiment_ID]]), "")</f>
        <v/>
      </c>
      <c r="C1216" s="223"/>
      <c r="D1216" s="13"/>
      <c r="E1216" s="13" t="s">
        <v>2502</v>
      </c>
      <c r="F1216" s="13"/>
      <c r="G1216" s="237"/>
      <c r="H1216" s="13"/>
      <c r="I1216" s="13"/>
      <c r="J1216" s="13"/>
      <c r="K1216" s="13"/>
      <c r="L1216" s="13"/>
      <c r="M1216" s="13"/>
      <c r="N1216" s="13"/>
      <c r="O1216" s="13"/>
      <c r="P1216" s="13"/>
      <c r="Q1216" s="13"/>
    </row>
    <row r="1217" spans="1:17" x14ac:dyDescent="0.25">
      <c r="A1217" s="222" t="s">
        <v>10218</v>
      </c>
      <c r="B1217" s="258" t="str" cm="1">
        <f t="array" ref="B1217">IF(ROW() &lt; ROW(INDEX(initialConditions[experiment_ID],ROWS(initialConditions[experiment_ID]))), COUNTIF(INDEX(initialConditions[experiment_ID],1):initialConditions[[#This Row],[experiment_ID]],initialConditions[[#This Row],[experiment_ID]]), "")</f>
        <v/>
      </c>
      <c r="C1217" s="223"/>
      <c r="D1217" s="13"/>
      <c r="E1217" s="13" t="s">
        <v>2502</v>
      </c>
      <c r="F1217" s="13"/>
      <c r="G1217" s="237"/>
      <c r="H1217" s="13"/>
      <c r="I1217" s="13"/>
      <c r="J1217" s="13"/>
      <c r="K1217" s="13"/>
      <c r="L1217" s="13"/>
      <c r="M1217" s="13"/>
      <c r="N1217" s="13"/>
      <c r="O1217" s="13"/>
      <c r="P1217" s="13"/>
      <c r="Q1217" s="13"/>
    </row>
    <row r="1218" spans="1:17" x14ac:dyDescent="0.25">
      <c r="A1218" s="222" t="s">
        <v>10219</v>
      </c>
      <c r="B1218" s="258" t="str" cm="1">
        <f t="array" ref="B1218">IF(ROW() &lt; ROW(INDEX(initialConditions[experiment_ID],ROWS(initialConditions[experiment_ID]))), COUNTIF(INDEX(initialConditions[experiment_ID],1):initialConditions[[#This Row],[experiment_ID]],initialConditions[[#This Row],[experiment_ID]]), "")</f>
        <v/>
      </c>
      <c r="C1218" s="223"/>
      <c r="D1218" s="13"/>
      <c r="E1218" s="13" t="s">
        <v>2502</v>
      </c>
      <c r="F1218" s="13"/>
      <c r="G1218" s="237"/>
      <c r="H1218" s="13"/>
      <c r="I1218" s="13"/>
      <c r="J1218" s="13"/>
      <c r="K1218" s="13"/>
      <c r="L1218" s="13"/>
      <c r="M1218" s="13"/>
      <c r="N1218" s="13"/>
      <c r="O1218" s="13"/>
      <c r="P1218" s="13"/>
      <c r="Q1218" s="13"/>
    </row>
    <row r="1219" spans="1:17" x14ac:dyDescent="0.25">
      <c r="A1219" s="222" t="s">
        <v>10220</v>
      </c>
      <c r="B1219" s="258" t="str" cm="1">
        <f t="array" ref="B1219">IF(ROW() &lt; ROW(INDEX(initialConditions[experiment_ID],ROWS(initialConditions[experiment_ID]))), COUNTIF(INDEX(initialConditions[experiment_ID],1):initialConditions[[#This Row],[experiment_ID]],initialConditions[[#This Row],[experiment_ID]]), "")</f>
        <v/>
      </c>
      <c r="C1219" s="223"/>
      <c r="D1219" s="13"/>
      <c r="E1219" s="13" t="s">
        <v>2502</v>
      </c>
      <c r="F1219" s="13"/>
      <c r="G1219" s="237"/>
      <c r="H1219" s="13"/>
      <c r="I1219" s="13"/>
      <c r="J1219" s="13"/>
      <c r="K1219" s="13"/>
      <c r="L1219" s="13"/>
      <c r="M1219" s="13"/>
      <c r="N1219" s="13"/>
      <c r="O1219" s="13"/>
      <c r="P1219" s="13"/>
      <c r="Q1219" s="13"/>
    </row>
    <row r="1220" spans="1:17" x14ac:dyDescent="0.25">
      <c r="A1220" s="222" t="s">
        <v>10221</v>
      </c>
      <c r="B1220" s="258" t="str" cm="1">
        <f t="array" ref="B1220">IF(ROW() &lt; ROW(INDEX(initialConditions[experiment_ID],ROWS(initialConditions[experiment_ID]))), COUNTIF(INDEX(initialConditions[experiment_ID],1):initialConditions[[#This Row],[experiment_ID]],initialConditions[[#This Row],[experiment_ID]]), "")</f>
        <v/>
      </c>
      <c r="C1220" s="223"/>
      <c r="D1220" s="13"/>
      <c r="E1220" s="13" t="s">
        <v>2502</v>
      </c>
      <c r="F1220" s="13"/>
      <c r="G1220" s="237"/>
      <c r="H1220" s="13"/>
      <c r="I1220" s="13"/>
      <c r="J1220" s="13"/>
      <c r="K1220" s="13"/>
      <c r="L1220" s="13"/>
      <c r="M1220" s="13"/>
      <c r="N1220" s="13"/>
      <c r="O1220" s="13"/>
      <c r="P1220" s="13"/>
      <c r="Q1220" s="13"/>
    </row>
    <row r="1221" spans="1:17" x14ac:dyDescent="0.25">
      <c r="A1221" s="126" t="s">
        <v>10222</v>
      </c>
      <c r="B1221" s="258" t="str" cm="1">
        <f t="array" ref="B1221">IF(ROW() &lt; ROW(INDEX(initialConditions[experiment_ID],ROWS(initialConditions[experiment_ID]))), COUNTIF(INDEX(initialConditions[experiment_ID],1):initialConditions[[#This Row],[experiment_ID]],initialConditions[[#This Row],[experiment_ID]]), "")</f>
        <v/>
      </c>
      <c r="C1221" s="223"/>
      <c r="D1221" s="13"/>
      <c r="E1221" s="13" t="s">
        <v>2502</v>
      </c>
      <c r="F1221" s="13"/>
      <c r="G1221" s="237"/>
      <c r="H1221" s="13"/>
      <c r="I1221" s="13"/>
      <c r="J1221" s="13"/>
      <c r="K1221" s="13"/>
      <c r="L1221" s="13"/>
      <c r="M1221" s="13"/>
      <c r="N1221" s="13"/>
      <c r="O1221" s="13"/>
      <c r="P1221" s="13"/>
      <c r="Q1221" s="13"/>
    </row>
    <row r="1222" spans="1:17" x14ac:dyDescent="0.25">
      <c r="A1222" s="126" t="s">
        <v>10223</v>
      </c>
      <c r="B1222" s="258" t="str" cm="1">
        <f t="array" ref="B1222">IF(ROW() &lt; ROW(INDEX(initialConditions[experiment_ID],ROWS(initialConditions[experiment_ID]))), COUNTIF(INDEX(initialConditions[experiment_ID],1):initialConditions[[#This Row],[experiment_ID]],initialConditions[[#This Row],[experiment_ID]]), "")</f>
        <v/>
      </c>
      <c r="C1222" s="223"/>
      <c r="D1222" s="13"/>
      <c r="E1222" s="13" t="s">
        <v>2502</v>
      </c>
      <c r="F1222" s="13"/>
      <c r="G1222" s="237"/>
      <c r="H1222" s="13"/>
      <c r="I1222" s="13"/>
      <c r="J1222" s="13"/>
      <c r="K1222" s="13"/>
      <c r="L1222" s="13"/>
      <c r="M1222" s="13"/>
      <c r="N1222" s="13"/>
      <c r="O1222" s="13"/>
      <c r="P1222" s="13"/>
      <c r="Q1222" s="13"/>
    </row>
    <row r="1223" spans="1:17" x14ac:dyDescent="0.25">
      <c r="A1223" s="126" t="s">
        <v>10224</v>
      </c>
      <c r="B1223" s="258" t="str" cm="1">
        <f t="array" ref="B1223">IF(ROW() &lt; ROW(INDEX(initialConditions[experiment_ID],ROWS(initialConditions[experiment_ID]))), COUNTIF(INDEX(initialConditions[experiment_ID],1):initialConditions[[#This Row],[experiment_ID]],initialConditions[[#This Row],[experiment_ID]]), "")</f>
        <v/>
      </c>
      <c r="C1223" s="223"/>
      <c r="D1223" s="13"/>
      <c r="E1223" s="13" t="s">
        <v>2502</v>
      </c>
      <c r="F1223" s="13"/>
      <c r="G1223" s="237"/>
      <c r="H1223" s="13"/>
      <c r="I1223" s="13"/>
      <c r="J1223" s="13"/>
      <c r="K1223" s="13"/>
      <c r="L1223" s="13"/>
      <c r="M1223" s="13"/>
      <c r="N1223" s="13"/>
      <c r="O1223" s="13"/>
      <c r="P1223" s="13"/>
      <c r="Q1223" s="13"/>
    </row>
    <row r="1224" spans="1:17" x14ac:dyDescent="0.25">
      <c r="A1224" s="126" t="s">
        <v>10225</v>
      </c>
      <c r="B1224" s="258" t="str" cm="1">
        <f t="array" ref="B1224">IF(ROW() &lt; ROW(INDEX(initialConditions[experiment_ID],ROWS(initialConditions[experiment_ID]))), COUNTIF(INDEX(initialConditions[experiment_ID],1):initialConditions[[#This Row],[experiment_ID]],initialConditions[[#This Row],[experiment_ID]]), "")</f>
        <v/>
      </c>
      <c r="C1224" s="223"/>
      <c r="D1224" s="13"/>
      <c r="E1224" s="13" t="s">
        <v>2502</v>
      </c>
      <c r="F1224" s="13"/>
      <c r="G1224" s="237"/>
      <c r="H1224" s="13"/>
      <c r="I1224" s="13"/>
      <c r="J1224" s="13"/>
      <c r="K1224" s="13"/>
      <c r="L1224" s="13"/>
      <c r="M1224" s="13"/>
      <c r="N1224" s="13"/>
      <c r="O1224" s="13"/>
      <c r="P1224" s="13"/>
      <c r="Q1224" s="13"/>
    </row>
    <row r="1225" spans="1:17" x14ac:dyDescent="0.25">
      <c r="A1225" s="126" t="s">
        <v>10248</v>
      </c>
      <c r="B1225" s="258" t="str" cm="1">
        <f t="array" ref="B1225">IF(ROW() &lt; ROW(INDEX(initialConditions[experiment_ID],ROWS(initialConditions[experiment_ID]))), COUNTIF(INDEX(initialConditions[experiment_ID],1):initialConditions[[#This Row],[experiment_ID]],initialConditions[[#This Row],[experiment_ID]]), "")</f>
        <v/>
      </c>
      <c r="C1225" s="223"/>
      <c r="D1225" s="13" t="s">
        <v>10293</v>
      </c>
      <c r="E1225" s="13" t="s">
        <v>2502</v>
      </c>
      <c r="F1225" s="13"/>
      <c r="G1225" s="237"/>
      <c r="H1225" s="13" t="s">
        <v>2502</v>
      </c>
      <c r="I1225" s="13" t="s">
        <v>2502</v>
      </c>
      <c r="J1225" s="13"/>
      <c r="K1225" s="13"/>
      <c r="L1225" s="13"/>
      <c r="M1225" s="13" t="s">
        <v>2502</v>
      </c>
      <c r="N1225" s="13"/>
      <c r="O1225" s="13"/>
      <c r="P1225" s="13"/>
      <c r="Q1225" s="13"/>
    </row>
    <row r="1226" spans="1:17" x14ac:dyDescent="0.25">
      <c r="A1226" s="126" t="s">
        <v>10248</v>
      </c>
      <c r="B1226" s="258" t="str" cm="1">
        <f t="array" ref="B1226">IF(ROW() &lt; ROW(INDEX(initialConditions[experiment_ID],ROWS(initialConditions[experiment_ID]))), COUNTIF(INDEX(initialConditions[experiment_ID],1):initialConditions[[#This Row],[experiment_ID]],initialConditions[[#This Row],[experiment_ID]]), "")</f>
        <v/>
      </c>
      <c r="C1226" s="223"/>
      <c r="D1226" s="13" t="s">
        <v>10293</v>
      </c>
      <c r="E1226" s="13" t="s">
        <v>2502</v>
      </c>
      <c r="F1226" s="13"/>
      <c r="G1226" s="237"/>
      <c r="H1226" s="13" t="s">
        <v>8619</v>
      </c>
      <c r="I1226" s="13" t="s">
        <v>2502</v>
      </c>
      <c r="J1226" s="13"/>
      <c r="K1226" s="13"/>
      <c r="L1226" s="13"/>
      <c r="M1226" s="13" t="s">
        <v>2502</v>
      </c>
      <c r="N1226" s="13"/>
      <c r="O1226" s="13"/>
      <c r="P1226" s="13"/>
      <c r="Q1226" s="13"/>
    </row>
    <row r="1227" spans="1:17" x14ac:dyDescent="0.25">
      <c r="A1227" s="126" t="s">
        <v>10248</v>
      </c>
      <c r="B1227" s="258" t="str" cm="1">
        <f t="array" ref="B1227">IF(ROW() &lt; ROW(INDEX(initialConditions[experiment_ID],ROWS(initialConditions[experiment_ID]))), COUNTIF(INDEX(initialConditions[experiment_ID],1):initialConditions[[#This Row],[experiment_ID]],initialConditions[[#This Row],[experiment_ID]]), "")</f>
        <v/>
      </c>
      <c r="C1227" s="223"/>
      <c r="D1227" s="13" t="s">
        <v>10293</v>
      </c>
      <c r="E1227" s="13" t="s">
        <v>2502</v>
      </c>
      <c r="F1227" s="13"/>
      <c r="G1227" s="237"/>
      <c r="H1227" s="13" t="s">
        <v>9931</v>
      </c>
      <c r="I1227" s="13" t="s">
        <v>2502</v>
      </c>
      <c r="J1227" s="13"/>
      <c r="K1227" s="13"/>
      <c r="L1227" s="13"/>
      <c r="M1227" s="13" t="s">
        <v>2502</v>
      </c>
      <c r="N1227" s="13"/>
      <c r="O1227" s="13"/>
      <c r="P1227" s="13"/>
      <c r="Q1227" s="13"/>
    </row>
    <row r="1228" spans="1:17" x14ac:dyDescent="0.25">
      <c r="A1228" s="126" t="s">
        <v>10248</v>
      </c>
      <c r="B1228" s="258" t="str" cm="1">
        <f t="array" ref="B1228">IF(ROW() &lt; ROW(INDEX(initialConditions[experiment_ID],ROWS(initialConditions[experiment_ID]))), COUNTIF(INDEX(initialConditions[experiment_ID],1):initialConditions[[#This Row],[experiment_ID]],initialConditions[[#This Row],[experiment_ID]]), "")</f>
        <v/>
      </c>
      <c r="C1228" s="223"/>
      <c r="D1228" s="13" t="s">
        <v>10293</v>
      </c>
      <c r="E1228" s="13" t="s">
        <v>2502</v>
      </c>
      <c r="F1228" s="13"/>
      <c r="G1228" s="237"/>
      <c r="H1228" s="13" t="s">
        <v>9932</v>
      </c>
      <c r="I1228" s="13" t="s">
        <v>2502</v>
      </c>
      <c r="J1228" s="13"/>
      <c r="K1228" s="13"/>
      <c r="L1228" s="13"/>
      <c r="M1228" s="13" t="s">
        <v>2502</v>
      </c>
      <c r="N1228" s="13"/>
      <c r="O1228" s="13"/>
      <c r="P1228" s="13"/>
      <c r="Q1228" s="13"/>
    </row>
    <row r="1229" spans="1:17" x14ac:dyDescent="0.25">
      <c r="A1229" s="126" t="s">
        <v>10248</v>
      </c>
      <c r="B1229" s="258" t="str" cm="1">
        <f t="array" ref="B1229">IF(ROW() &lt; ROW(INDEX(initialConditions[experiment_ID],ROWS(initialConditions[experiment_ID]))), COUNTIF(INDEX(initialConditions[experiment_ID],1):initialConditions[[#This Row],[experiment_ID]],initialConditions[[#This Row],[experiment_ID]]), "")</f>
        <v/>
      </c>
      <c r="C1229" s="223"/>
      <c r="D1229" s="13" t="s">
        <v>10293</v>
      </c>
      <c r="E1229" s="13" t="s">
        <v>2502</v>
      </c>
      <c r="F1229" s="13"/>
      <c r="G1229" s="237"/>
      <c r="H1229" s="13" t="s">
        <v>10122</v>
      </c>
      <c r="I1229" s="13" t="s">
        <v>2502</v>
      </c>
      <c r="J1229" s="13"/>
      <c r="K1229" s="13"/>
      <c r="L1229" s="13"/>
      <c r="M1229" s="13" t="s">
        <v>2502</v>
      </c>
      <c r="N1229" s="13"/>
      <c r="O1229" s="13"/>
      <c r="P1229" s="13"/>
      <c r="Q1229" s="13"/>
    </row>
    <row r="1230" spans="1:17" x14ac:dyDescent="0.25">
      <c r="A1230" s="126" t="s">
        <v>10249</v>
      </c>
      <c r="B1230" s="258" t="str" cm="1">
        <f t="array" ref="B1230">IF(ROW() &lt; ROW(INDEX(initialConditions[experiment_ID],ROWS(initialConditions[experiment_ID]))), COUNTIF(INDEX(initialConditions[experiment_ID],1):initialConditions[[#This Row],[experiment_ID]],initialConditions[[#This Row],[experiment_ID]]), "")</f>
        <v/>
      </c>
      <c r="C1230" s="223"/>
      <c r="D1230" s="13" t="s">
        <v>10293</v>
      </c>
      <c r="E1230" s="13" t="s">
        <v>2502</v>
      </c>
      <c r="F1230" s="13"/>
      <c r="G1230" s="237"/>
      <c r="H1230" s="13" t="s">
        <v>2502</v>
      </c>
      <c r="I1230" s="13" t="s">
        <v>2502</v>
      </c>
      <c r="J1230" s="13"/>
      <c r="K1230" s="13"/>
      <c r="L1230" s="13"/>
      <c r="M1230" s="13" t="s">
        <v>2502</v>
      </c>
      <c r="N1230" s="13"/>
      <c r="O1230" s="13"/>
      <c r="P1230" s="13"/>
      <c r="Q1230" s="13"/>
    </row>
    <row r="1231" spans="1:17" x14ac:dyDescent="0.25">
      <c r="A1231" s="126" t="s">
        <v>10249</v>
      </c>
      <c r="B1231" s="258" t="str" cm="1">
        <f t="array" ref="B1231">IF(ROW() &lt; ROW(INDEX(initialConditions[experiment_ID],ROWS(initialConditions[experiment_ID]))), COUNTIF(INDEX(initialConditions[experiment_ID],1):initialConditions[[#This Row],[experiment_ID]],initialConditions[[#This Row],[experiment_ID]]), "")</f>
        <v/>
      </c>
      <c r="C1231" s="223"/>
      <c r="D1231" s="13" t="s">
        <v>10293</v>
      </c>
      <c r="E1231" s="13" t="s">
        <v>2502</v>
      </c>
      <c r="F1231" s="13"/>
      <c r="G1231" s="237"/>
      <c r="H1231" s="13" t="s">
        <v>8619</v>
      </c>
      <c r="I1231" s="13" t="s">
        <v>2502</v>
      </c>
      <c r="J1231" s="13"/>
      <c r="K1231" s="13"/>
      <c r="L1231" s="13"/>
      <c r="M1231" s="13" t="s">
        <v>2502</v>
      </c>
      <c r="N1231" s="13"/>
      <c r="O1231" s="13"/>
      <c r="P1231" s="13"/>
      <c r="Q1231" s="13"/>
    </row>
    <row r="1232" spans="1:17" x14ac:dyDescent="0.25">
      <c r="A1232" s="126" t="s">
        <v>10249</v>
      </c>
      <c r="B1232" s="258" t="str" cm="1">
        <f t="array" ref="B1232">IF(ROW() &lt; ROW(INDEX(initialConditions[experiment_ID],ROWS(initialConditions[experiment_ID]))), COUNTIF(INDEX(initialConditions[experiment_ID],1):initialConditions[[#This Row],[experiment_ID]],initialConditions[[#This Row],[experiment_ID]]), "")</f>
        <v/>
      </c>
      <c r="C1232" s="223"/>
      <c r="D1232" s="13" t="s">
        <v>10293</v>
      </c>
      <c r="E1232" s="13" t="s">
        <v>2502</v>
      </c>
      <c r="F1232" s="13"/>
      <c r="G1232" s="237"/>
      <c r="H1232" s="13" t="s">
        <v>9931</v>
      </c>
      <c r="I1232" s="13" t="s">
        <v>2502</v>
      </c>
      <c r="J1232" s="13"/>
      <c r="K1232" s="13"/>
      <c r="L1232" s="13"/>
      <c r="M1232" s="13" t="s">
        <v>2502</v>
      </c>
      <c r="N1232" s="13"/>
      <c r="O1232" s="13"/>
      <c r="P1232" s="13"/>
      <c r="Q1232" s="13"/>
    </row>
    <row r="1233" spans="1:17" x14ac:dyDescent="0.25">
      <c r="A1233" s="126" t="s">
        <v>10250</v>
      </c>
      <c r="B1233" s="244" t="str" cm="1">
        <f t="array" ref="B1233">IF(ROW() &lt; ROW(INDEX(initialConditions[experiment_ID],ROWS(initialConditions[experiment_ID]))), COUNTIF(INDEX(initialConditions[experiment_ID],1):initialConditions[[#This Row],[experiment_ID]],initialConditions[[#This Row],[experiment_ID]]), "")</f>
        <v/>
      </c>
      <c r="D1233" s="13" t="s">
        <v>10293</v>
      </c>
      <c r="E1233" s="13" t="s">
        <v>2502</v>
      </c>
      <c r="F1233" s="13"/>
      <c r="G1233" s="237"/>
      <c r="H1233" s="13" t="s">
        <v>2502</v>
      </c>
      <c r="I1233" s="13" t="s">
        <v>2502</v>
      </c>
      <c r="J1233" s="13"/>
      <c r="K1233" s="13"/>
      <c r="L1233" s="13"/>
      <c r="M1233" s="13" t="s">
        <v>2502</v>
      </c>
      <c r="N1233" s="13"/>
      <c r="O1233" s="13"/>
      <c r="P1233" s="13"/>
      <c r="Q1233" s="13"/>
    </row>
    <row r="1234" spans="1:17" x14ac:dyDescent="0.25">
      <c r="A1234" s="126" t="s">
        <v>10250</v>
      </c>
      <c r="B1234" s="244" t="str" cm="1">
        <f t="array" ref="B1234">IF(ROW() &lt; ROW(INDEX(initialConditions[experiment_ID],ROWS(initialConditions[experiment_ID]))), COUNTIF(INDEX(initialConditions[experiment_ID],1):initialConditions[[#This Row],[experiment_ID]],initialConditions[[#This Row],[experiment_ID]]), "")</f>
        <v/>
      </c>
      <c r="D1234" s="13" t="s">
        <v>10293</v>
      </c>
      <c r="E1234" s="13" t="s">
        <v>2502</v>
      </c>
      <c r="F1234" s="13"/>
      <c r="G1234" s="237"/>
      <c r="H1234" s="13" t="s">
        <v>8619</v>
      </c>
      <c r="I1234" s="13" t="s">
        <v>2502</v>
      </c>
      <c r="J1234" s="13"/>
      <c r="K1234" s="13"/>
      <c r="L1234" s="13"/>
      <c r="M1234" s="13" t="s">
        <v>2502</v>
      </c>
      <c r="N1234" s="13"/>
      <c r="O1234" s="13"/>
      <c r="P1234" s="13"/>
      <c r="Q1234" s="13"/>
    </row>
    <row r="1235" spans="1:17" x14ac:dyDescent="0.25">
      <c r="A1235" s="126" t="s">
        <v>10250</v>
      </c>
      <c r="B1235" s="244" t="str" cm="1">
        <f t="array" ref="B1235">IF(ROW() &lt; ROW(INDEX(initialConditions[experiment_ID],ROWS(initialConditions[experiment_ID]))), COUNTIF(INDEX(initialConditions[experiment_ID],1):initialConditions[[#This Row],[experiment_ID]],initialConditions[[#This Row],[experiment_ID]]), "")</f>
        <v/>
      </c>
      <c r="D1235" s="13" t="s">
        <v>10293</v>
      </c>
      <c r="E1235" s="13" t="s">
        <v>2502</v>
      </c>
      <c r="F1235" s="13"/>
      <c r="G1235" s="237"/>
      <c r="H1235" s="13" t="s">
        <v>9931</v>
      </c>
      <c r="I1235" s="13" t="s">
        <v>2502</v>
      </c>
      <c r="J1235" s="13"/>
      <c r="K1235" s="13"/>
      <c r="L1235" s="13"/>
      <c r="M1235" s="13" t="s">
        <v>2502</v>
      </c>
      <c r="N1235" s="13"/>
      <c r="O1235" s="13"/>
      <c r="P1235" s="13"/>
      <c r="Q1235" s="13"/>
    </row>
    <row r="1236" spans="1:17" x14ac:dyDescent="0.25">
      <c r="A1236" s="126" t="s">
        <v>10251</v>
      </c>
      <c r="B1236" s="244" t="str" cm="1">
        <f t="array" ref="B1236">IF(ROW() &lt; ROW(INDEX(initialConditions[experiment_ID],ROWS(initialConditions[experiment_ID]))), COUNTIF(INDEX(initialConditions[experiment_ID],1):initialConditions[[#This Row],[experiment_ID]],initialConditions[[#This Row],[experiment_ID]]), "")</f>
        <v/>
      </c>
      <c r="D1236" s="13" t="s">
        <v>10293</v>
      </c>
      <c r="E1236" s="13" t="s">
        <v>2502</v>
      </c>
      <c r="F1236" s="13"/>
      <c r="G1236" s="237"/>
      <c r="H1236" s="13" t="s">
        <v>2502</v>
      </c>
      <c r="I1236" s="13" t="s">
        <v>2502</v>
      </c>
      <c r="J1236" s="13"/>
      <c r="K1236" s="13"/>
      <c r="L1236" s="13"/>
      <c r="M1236" s="13" t="s">
        <v>2502</v>
      </c>
      <c r="N1236" s="13"/>
      <c r="O1236" s="13"/>
      <c r="P1236" s="13"/>
      <c r="Q1236" s="13"/>
    </row>
    <row r="1237" spans="1:17" x14ac:dyDescent="0.25">
      <c r="A1237" s="126" t="s">
        <v>10251</v>
      </c>
      <c r="B1237" s="244" t="str" cm="1">
        <f t="array" ref="B1237">IF(ROW() &lt; ROW(INDEX(initialConditions[experiment_ID],ROWS(initialConditions[experiment_ID]))), COUNTIF(INDEX(initialConditions[experiment_ID],1):initialConditions[[#This Row],[experiment_ID]],initialConditions[[#This Row],[experiment_ID]]), "")</f>
        <v/>
      </c>
      <c r="D1237" s="13" t="s">
        <v>10293</v>
      </c>
      <c r="E1237" s="13" t="s">
        <v>2502</v>
      </c>
      <c r="F1237" s="13"/>
      <c r="G1237" s="237"/>
      <c r="H1237" s="13" t="s">
        <v>8619</v>
      </c>
      <c r="I1237" s="13" t="s">
        <v>2502</v>
      </c>
      <c r="J1237" s="13"/>
      <c r="K1237" s="13"/>
      <c r="L1237" s="13"/>
      <c r="M1237" s="13" t="s">
        <v>2502</v>
      </c>
      <c r="N1237" s="13"/>
      <c r="O1237" s="13"/>
      <c r="P1237" s="13"/>
      <c r="Q1237" s="13"/>
    </row>
    <row r="1238" spans="1:17" x14ac:dyDescent="0.25">
      <c r="A1238" s="126" t="s">
        <v>10252</v>
      </c>
      <c r="B1238" s="244" t="str" cm="1">
        <f t="array" ref="B1238">IF(ROW() &lt; ROW(INDEX(initialConditions[experiment_ID],ROWS(initialConditions[experiment_ID]))), COUNTIF(INDEX(initialConditions[experiment_ID],1):initialConditions[[#This Row],[experiment_ID]],initialConditions[[#This Row],[experiment_ID]]), "")</f>
        <v/>
      </c>
      <c r="D1238" s="13" t="s">
        <v>10293</v>
      </c>
      <c r="E1238" s="13" t="s">
        <v>2502</v>
      </c>
      <c r="F1238" s="13"/>
      <c r="G1238" s="237"/>
      <c r="H1238" s="13" t="s">
        <v>2502</v>
      </c>
      <c r="I1238" s="13" t="s">
        <v>2502</v>
      </c>
      <c r="J1238" s="13"/>
      <c r="K1238" s="13"/>
      <c r="L1238" s="13"/>
      <c r="M1238" s="13" t="s">
        <v>2502</v>
      </c>
      <c r="N1238" s="13"/>
      <c r="O1238" s="13"/>
      <c r="P1238" s="13"/>
      <c r="Q1238" s="13"/>
    </row>
    <row r="1239" spans="1:17" x14ac:dyDescent="0.25">
      <c r="A1239" s="126" t="s">
        <v>10252</v>
      </c>
      <c r="B1239" s="244" t="str" cm="1">
        <f t="array" ref="B1239">IF(ROW() &lt; ROW(INDEX(initialConditions[experiment_ID],ROWS(initialConditions[experiment_ID]))), COUNTIF(INDEX(initialConditions[experiment_ID],1):initialConditions[[#This Row],[experiment_ID]],initialConditions[[#This Row],[experiment_ID]]), "")</f>
        <v/>
      </c>
      <c r="D1239" s="13" t="s">
        <v>10293</v>
      </c>
      <c r="E1239" s="13" t="s">
        <v>2502</v>
      </c>
      <c r="F1239" s="13"/>
      <c r="G1239" s="237"/>
      <c r="H1239" s="13" t="s">
        <v>8619</v>
      </c>
      <c r="I1239" s="13" t="s">
        <v>2502</v>
      </c>
      <c r="J1239" s="13"/>
      <c r="K1239" s="13"/>
      <c r="L1239" s="13"/>
      <c r="M1239" s="13" t="s">
        <v>2502</v>
      </c>
      <c r="N1239" s="13"/>
      <c r="O1239" s="13"/>
      <c r="P1239" s="13"/>
      <c r="Q1239" s="13"/>
    </row>
    <row r="1240" spans="1:17" x14ac:dyDescent="0.25">
      <c r="A1240" s="126" t="s">
        <v>10253</v>
      </c>
      <c r="B1240" s="244" t="str" cm="1">
        <f t="array" ref="B1240">IF(ROW() &lt; ROW(INDEX(initialConditions[experiment_ID],ROWS(initialConditions[experiment_ID]))), COUNTIF(INDEX(initialConditions[experiment_ID],1):initialConditions[[#This Row],[experiment_ID]],initialConditions[[#This Row],[experiment_ID]]), "")</f>
        <v/>
      </c>
      <c r="D1240" s="13" t="s">
        <v>10293</v>
      </c>
      <c r="E1240" s="13" t="s">
        <v>2502</v>
      </c>
      <c r="F1240" s="13"/>
      <c r="G1240" s="237"/>
      <c r="H1240" s="13" t="s">
        <v>2502</v>
      </c>
      <c r="I1240" s="13" t="s">
        <v>2502</v>
      </c>
      <c r="J1240" s="13"/>
      <c r="K1240" s="13"/>
      <c r="L1240" s="13"/>
      <c r="M1240" s="13" t="s">
        <v>2502</v>
      </c>
      <c r="N1240" s="13"/>
      <c r="O1240" s="13"/>
      <c r="P1240" s="13"/>
      <c r="Q1240" s="13"/>
    </row>
    <row r="1241" spans="1:17" x14ac:dyDescent="0.25">
      <c r="A1241" s="126" t="s">
        <v>10253</v>
      </c>
      <c r="B1241" s="244" t="str" cm="1">
        <f t="array" ref="B1241">IF(ROW() &lt; ROW(INDEX(initialConditions[experiment_ID],ROWS(initialConditions[experiment_ID]))), COUNTIF(INDEX(initialConditions[experiment_ID],1):initialConditions[[#This Row],[experiment_ID]],initialConditions[[#This Row],[experiment_ID]]), "")</f>
        <v/>
      </c>
      <c r="D1241" s="13" t="s">
        <v>10293</v>
      </c>
      <c r="E1241" s="13" t="s">
        <v>2502</v>
      </c>
      <c r="F1241" s="13"/>
      <c r="G1241" s="237"/>
      <c r="H1241" s="13" t="s">
        <v>8619</v>
      </c>
      <c r="I1241" s="13" t="s">
        <v>2502</v>
      </c>
      <c r="J1241" s="13"/>
      <c r="K1241" s="13"/>
      <c r="L1241" s="13"/>
      <c r="M1241" s="13" t="s">
        <v>2502</v>
      </c>
      <c r="N1241" s="13"/>
      <c r="O1241" s="13"/>
      <c r="P1241" s="13"/>
      <c r="Q1241" s="13"/>
    </row>
    <row r="1242" spans="1:17" x14ac:dyDescent="0.25">
      <c r="A1242" s="126" t="s">
        <v>10254</v>
      </c>
      <c r="B1242" s="244" t="str" cm="1">
        <f t="array" ref="B1242">IF(ROW() &lt; ROW(INDEX(initialConditions[experiment_ID],ROWS(initialConditions[experiment_ID]))), COUNTIF(INDEX(initialConditions[experiment_ID],1):initialConditions[[#This Row],[experiment_ID]],initialConditions[[#This Row],[experiment_ID]]), "")</f>
        <v/>
      </c>
      <c r="C1242" s="223"/>
      <c r="D1242" s="13" t="s">
        <v>10293</v>
      </c>
      <c r="E1242" s="13" t="s">
        <v>2502</v>
      </c>
      <c r="F1242" s="13"/>
      <c r="G1242" s="237"/>
      <c r="H1242" s="13" t="s">
        <v>2502</v>
      </c>
      <c r="I1242" s="13" t="s">
        <v>2502</v>
      </c>
      <c r="J1242" s="13"/>
      <c r="K1242" s="13"/>
      <c r="L1242" s="13"/>
      <c r="M1242" s="13" t="s">
        <v>2502</v>
      </c>
      <c r="N1242" s="13"/>
      <c r="O1242" s="13"/>
      <c r="P1242" s="13"/>
      <c r="Q1242" s="13"/>
    </row>
    <row r="1243" spans="1:17" x14ac:dyDescent="0.25">
      <c r="A1243" s="126" t="s">
        <v>10255</v>
      </c>
      <c r="B1243" s="244" t="str" cm="1">
        <f t="array" ref="B1243">IF(ROW() &lt; ROW(INDEX(initialConditions[experiment_ID],ROWS(initialConditions[experiment_ID]))), COUNTIF(INDEX(initialConditions[experiment_ID],1):initialConditions[[#This Row],[experiment_ID]],initialConditions[[#This Row],[experiment_ID]]), "")</f>
        <v/>
      </c>
      <c r="C1243" s="223"/>
      <c r="D1243" s="13" t="s">
        <v>10293</v>
      </c>
      <c r="E1243" s="13" t="s">
        <v>2502</v>
      </c>
      <c r="F1243" s="13"/>
      <c r="G1243" s="237"/>
      <c r="H1243" s="13" t="s">
        <v>2502</v>
      </c>
      <c r="I1243" s="13" t="s">
        <v>2502</v>
      </c>
      <c r="J1243" s="13"/>
      <c r="K1243" s="13"/>
      <c r="L1243" s="13"/>
      <c r="M1243" s="13" t="s">
        <v>2502</v>
      </c>
      <c r="N1243" s="13"/>
      <c r="O1243" s="13"/>
      <c r="P1243" s="13"/>
      <c r="Q1243" s="13"/>
    </row>
    <row r="1244" spans="1:17" x14ac:dyDescent="0.25">
      <c r="A1244" s="126" t="s">
        <v>10255</v>
      </c>
      <c r="B1244" s="244" t="str" cm="1">
        <f t="array" ref="B1244">IF(ROW() &lt; ROW(INDEX(initialConditions[experiment_ID],ROWS(initialConditions[experiment_ID]))), COUNTIF(INDEX(initialConditions[experiment_ID],1):initialConditions[[#This Row],[experiment_ID]],initialConditions[[#This Row],[experiment_ID]]), "")</f>
        <v/>
      </c>
      <c r="C1244" s="223"/>
      <c r="D1244" s="13" t="s">
        <v>10293</v>
      </c>
      <c r="E1244" s="13" t="s">
        <v>2502</v>
      </c>
      <c r="F1244" s="13"/>
      <c r="G1244" s="237"/>
      <c r="H1244" s="13" t="s">
        <v>8619</v>
      </c>
      <c r="I1244" s="13" t="s">
        <v>2502</v>
      </c>
      <c r="J1244" s="13"/>
      <c r="K1244" s="13"/>
      <c r="L1244" s="13"/>
      <c r="M1244" s="13" t="s">
        <v>2502</v>
      </c>
      <c r="N1244" s="13"/>
      <c r="O1244" s="13"/>
      <c r="P1244" s="13"/>
      <c r="Q1244" s="13"/>
    </row>
    <row r="1245" spans="1:17" x14ac:dyDescent="0.25">
      <c r="A1245" s="126" t="s">
        <v>10256</v>
      </c>
      <c r="B1245" s="244" t="str" cm="1">
        <f t="array" ref="B1245">IF(ROW() &lt; ROW(INDEX(initialConditions[experiment_ID],ROWS(initialConditions[experiment_ID]))), COUNTIF(INDEX(initialConditions[experiment_ID],1):initialConditions[[#This Row],[experiment_ID]],initialConditions[[#This Row],[experiment_ID]]), "")</f>
        <v/>
      </c>
      <c r="C1245" s="223"/>
      <c r="D1245" s="13" t="s">
        <v>10293</v>
      </c>
      <c r="E1245" s="13" t="s">
        <v>2502</v>
      </c>
      <c r="F1245" s="13"/>
      <c r="G1245" s="237"/>
      <c r="H1245" s="13" t="s">
        <v>2502</v>
      </c>
      <c r="I1245" s="13" t="s">
        <v>2502</v>
      </c>
      <c r="J1245" s="13"/>
      <c r="K1245" s="13"/>
      <c r="L1245" s="13"/>
      <c r="M1245" s="13" t="s">
        <v>2502</v>
      </c>
      <c r="N1245" s="13"/>
      <c r="O1245" s="13"/>
      <c r="P1245" s="13"/>
      <c r="Q1245" s="13"/>
    </row>
    <row r="1246" spans="1:17" x14ac:dyDescent="0.25">
      <c r="A1246" s="126" t="s">
        <v>10247</v>
      </c>
      <c r="B1246" s="244" t="str" cm="1">
        <f t="array" ref="B1246">IF(ROW() &lt; ROW(INDEX(initialConditions[experiment_ID],ROWS(initialConditions[experiment_ID]))), COUNTIF(INDEX(initialConditions[experiment_ID],1):initialConditions[[#This Row],[experiment_ID]],initialConditions[[#This Row],[experiment_ID]]), "")</f>
        <v/>
      </c>
      <c r="C1246" s="223"/>
      <c r="D1246" s="13" t="s">
        <v>10293</v>
      </c>
      <c r="E1246" s="13" t="s">
        <v>2502</v>
      </c>
      <c r="F1246" s="13"/>
      <c r="G1246" s="237"/>
      <c r="H1246" s="13" t="s">
        <v>2502</v>
      </c>
      <c r="I1246" s="13" t="s">
        <v>2502</v>
      </c>
      <c r="J1246" s="13"/>
      <c r="K1246" s="13"/>
      <c r="L1246" s="13"/>
      <c r="M1246" s="13" t="s">
        <v>2502</v>
      </c>
      <c r="N1246" s="13"/>
      <c r="O1246" s="13"/>
      <c r="P1246" s="13"/>
      <c r="Q1246" s="13"/>
    </row>
    <row r="1247" spans="1:17" x14ac:dyDescent="0.25">
      <c r="A1247" s="126" t="s">
        <v>10257</v>
      </c>
      <c r="B1247" s="244" t="str" cm="1">
        <f t="array" ref="B1247">IF(ROW() &lt; ROW(INDEX(initialConditions[experiment_ID],ROWS(initialConditions[experiment_ID]))), COUNTIF(INDEX(initialConditions[experiment_ID],1):initialConditions[[#This Row],[experiment_ID]],initialConditions[[#This Row],[experiment_ID]]), "")</f>
        <v/>
      </c>
      <c r="C1247" s="223"/>
      <c r="D1247" s="13" t="s">
        <v>10293</v>
      </c>
      <c r="E1247" s="13" t="s">
        <v>2502</v>
      </c>
      <c r="F1247" s="13"/>
      <c r="G1247" s="237"/>
      <c r="H1247" s="13" t="s">
        <v>2502</v>
      </c>
      <c r="I1247" s="13" t="s">
        <v>2502</v>
      </c>
      <c r="J1247" s="13"/>
      <c r="K1247" s="13"/>
      <c r="L1247" s="13"/>
      <c r="M1247" s="13" t="s">
        <v>2502</v>
      </c>
      <c r="N1247" s="13"/>
      <c r="O1247" s="13"/>
      <c r="P1247" s="13"/>
      <c r="Q1247" s="13"/>
    </row>
    <row r="1248" spans="1:17" x14ac:dyDescent="0.25">
      <c r="A1248" s="126" t="s">
        <v>10285</v>
      </c>
      <c r="B1248" s="244" t="str" cm="1">
        <f t="array" ref="B1248">IF(ROW() &lt; ROW(INDEX(initialConditions[experiment_ID],ROWS(initialConditions[experiment_ID]))), COUNTIF(INDEX(initialConditions[experiment_ID],1):initialConditions[[#This Row],[experiment_ID]],initialConditions[[#This Row],[experiment_ID]]), "")</f>
        <v/>
      </c>
      <c r="C1248" s="223"/>
      <c r="D1248" s="13" t="s">
        <v>10293</v>
      </c>
      <c r="E1248" s="13" t="s">
        <v>2502</v>
      </c>
      <c r="F1248" s="13"/>
      <c r="G1248" s="237"/>
      <c r="H1248" s="13" t="s">
        <v>2502</v>
      </c>
      <c r="I1248" s="13" t="s">
        <v>2502</v>
      </c>
      <c r="J1248" s="13"/>
      <c r="K1248" s="13"/>
      <c r="L1248" s="13"/>
      <c r="M1248" s="13" t="s">
        <v>2502</v>
      </c>
      <c r="N1248" s="13"/>
      <c r="O1248" s="13"/>
      <c r="P1248" s="13"/>
      <c r="Q1248" s="13"/>
    </row>
    <row r="1249" spans="1:17" x14ac:dyDescent="0.25">
      <c r="A1249" s="126" t="s">
        <v>10285</v>
      </c>
      <c r="B1249" s="244" t="str" cm="1">
        <f t="array" ref="B1249">IF(ROW() &lt; ROW(INDEX(initialConditions[experiment_ID],ROWS(initialConditions[experiment_ID]))), COUNTIF(INDEX(initialConditions[experiment_ID],1):initialConditions[[#This Row],[experiment_ID]],initialConditions[[#This Row],[experiment_ID]]), "")</f>
        <v/>
      </c>
      <c r="C1249" s="223"/>
      <c r="D1249" s="13" t="s">
        <v>10293</v>
      </c>
      <c r="E1249" s="13" t="s">
        <v>2502</v>
      </c>
      <c r="F1249" s="13"/>
      <c r="G1249" s="237"/>
      <c r="H1249" s="13" t="s">
        <v>8619</v>
      </c>
      <c r="I1249" s="13" t="s">
        <v>2502</v>
      </c>
      <c r="J1249" s="13"/>
      <c r="K1249" s="13"/>
      <c r="L1249" s="13"/>
      <c r="M1249" s="13" t="s">
        <v>2502</v>
      </c>
      <c r="N1249" s="13"/>
      <c r="O1249" s="13"/>
      <c r="P1249" s="13"/>
      <c r="Q1249" s="13"/>
    </row>
    <row r="1250" spans="1:17" x14ac:dyDescent="0.25">
      <c r="A1250" s="126" t="s">
        <v>10285</v>
      </c>
      <c r="B1250" s="244" t="str" cm="1">
        <f t="array" ref="B1250">IF(ROW() &lt; ROW(INDEX(initialConditions[experiment_ID],ROWS(initialConditions[experiment_ID]))), COUNTIF(INDEX(initialConditions[experiment_ID],1):initialConditions[[#This Row],[experiment_ID]],initialConditions[[#This Row],[experiment_ID]]), "")</f>
        <v/>
      </c>
      <c r="C1250" s="223"/>
      <c r="D1250" s="13" t="s">
        <v>10293</v>
      </c>
      <c r="E1250" s="13" t="s">
        <v>2502</v>
      </c>
      <c r="F1250" s="13"/>
      <c r="G1250" s="237"/>
      <c r="H1250" s="13" t="s">
        <v>9931</v>
      </c>
      <c r="I1250" s="13" t="s">
        <v>2502</v>
      </c>
      <c r="J1250" s="13"/>
      <c r="K1250" s="13"/>
      <c r="L1250" s="13"/>
      <c r="M1250" s="13" t="s">
        <v>2502</v>
      </c>
      <c r="N1250" s="13"/>
      <c r="O1250" s="13"/>
      <c r="P1250" s="13"/>
      <c r="Q1250" s="13"/>
    </row>
    <row r="1251" spans="1:17" x14ac:dyDescent="0.25">
      <c r="A1251" s="126" t="s">
        <v>10294</v>
      </c>
      <c r="B1251" s="258" t="str" cm="1">
        <f t="array" ref="B1251">IF(ROW() &lt; ROW(INDEX(initialConditions[experiment_ID],ROWS(initialConditions[experiment_ID]))), COUNTIF(INDEX(initialConditions[experiment_ID],1):initialConditions[[#This Row],[experiment_ID]],initialConditions[[#This Row],[experiment_ID]]), "")</f>
        <v/>
      </c>
      <c r="C1251" s="223"/>
      <c r="D1251" s="13" t="s">
        <v>10316</v>
      </c>
      <c r="E1251" s="13" t="s">
        <v>2502</v>
      </c>
      <c r="F1251" s="13"/>
      <c r="G1251" s="237"/>
      <c r="H1251" s="13" t="s">
        <v>2502</v>
      </c>
      <c r="I1251" s="13" t="s">
        <v>10319</v>
      </c>
      <c r="J1251" s="13" t="s">
        <v>9614</v>
      </c>
      <c r="K1251" s="13"/>
      <c r="L1251" s="13"/>
      <c r="M1251" s="13"/>
      <c r="N1251" s="13"/>
      <c r="O1251" s="13"/>
      <c r="P1251" s="13"/>
      <c r="Q1251" s="13"/>
    </row>
    <row r="1252" spans="1:17" x14ac:dyDescent="0.25">
      <c r="A1252" s="126" t="s">
        <v>10294</v>
      </c>
      <c r="B1252" s="258" t="str" cm="1">
        <f t="array" ref="B1252">IF(ROW() &lt; ROW(INDEX(initialConditions[experiment_ID],ROWS(initialConditions[experiment_ID]))), COUNTIF(INDEX(initialConditions[experiment_ID],1):initialConditions[[#This Row],[experiment_ID]],initialConditions[[#This Row],[experiment_ID]]), "")</f>
        <v/>
      </c>
      <c r="C1252" s="223"/>
      <c r="D1252" s="13" t="s">
        <v>10316</v>
      </c>
      <c r="E1252" s="13" t="s">
        <v>2502</v>
      </c>
      <c r="F1252" s="13"/>
      <c r="G1252" s="237"/>
      <c r="H1252" s="13" t="s">
        <v>2502</v>
      </c>
      <c r="I1252" s="13" t="s">
        <v>10320</v>
      </c>
      <c r="J1252" s="13" t="s">
        <v>9614</v>
      </c>
      <c r="K1252" s="13"/>
      <c r="L1252" s="13"/>
      <c r="M1252" s="13"/>
      <c r="N1252" s="13"/>
      <c r="O1252" s="13"/>
      <c r="P1252" s="13"/>
      <c r="Q1252" s="13"/>
    </row>
    <row r="1253" spans="1:17" x14ac:dyDescent="0.25">
      <c r="A1253" s="126" t="s">
        <v>10294</v>
      </c>
      <c r="B1253" s="258" t="str" cm="1">
        <f t="array" ref="B1253">IF(ROW() &lt; ROW(INDEX(initialConditions[experiment_ID],ROWS(initialConditions[experiment_ID]))), COUNTIF(INDEX(initialConditions[experiment_ID],1):initialConditions[[#This Row],[experiment_ID]],initialConditions[[#This Row],[experiment_ID]]), "")</f>
        <v/>
      </c>
      <c r="C1253" s="223"/>
      <c r="D1253" s="13" t="s">
        <v>10316</v>
      </c>
      <c r="E1253" s="13" t="s">
        <v>2502</v>
      </c>
      <c r="F1253" s="13"/>
      <c r="G1253" s="237"/>
      <c r="H1253" s="13" t="s">
        <v>2502</v>
      </c>
      <c r="I1253" s="13" t="s">
        <v>10322</v>
      </c>
      <c r="J1253" s="13" t="s">
        <v>9614</v>
      </c>
      <c r="K1253" s="13"/>
      <c r="L1253" s="13"/>
      <c r="M1253" s="13"/>
      <c r="N1253" s="13"/>
      <c r="O1253" s="13"/>
      <c r="P1253" s="13"/>
      <c r="Q1253" s="13"/>
    </row>
    <row r="1254" spans="1:17" x14ac:dyDescent="0.25">
      <c r="A1254" s="126" t="s">
        <v>10294</v>
      </c>
      <c r="B1254" s="258" t="str" cm="1">
        <f t="array" ref="B1254">IF(ROW() &lt; ROW(INDEX(initialConditions[experiment_ID],ROWS(initialConditions[experiment_ID]))), COUNTIF(INDEX(initialConditions[experiment_ID],1):initialConditions[[#This Row],[experiment_ID]],initialConditions[[#This Row],[experiment_ID]]), "")</f>
        <v/>
      </c>
      <c r="C1254" s="223"/>
      <c r="D1254" s="13" t="s">
        <v>10316</v>
      </c>
      <c r="E1254" s="13" t="s">
        <v>2502</v>
      </c>
      <c r="F1254" s="13"/>
      <c r="G1254" s="237"/>
      <c r="H1254" s="13" t="s">
        <v>2502</v>
      </c>
      <c r="I1254" s="13" t="s">
        <v>10323</v>
      </c>
      <c r="J1254" s="13" t="s">
        <v>9614</v>
      </c>
      <c r="K1254" s="13"/>
      <c r="L1254" s="13"/>
      <c r="M1254" s="13"/>
      <c r="N1254" s="13"/>
      <c r="O1254" s="13"/>
      <c r="P1254" s="13"/>
      <c r="Q1254" s="13"/>
    </row>
    <row r="1255" spans="1:17" x14ac:dyDescent="0.25">
      <c r="A1255" s="126" t="s">
        <v>10294</v>
      </c>
      <c r="B1255" s="258" t="str" cm="1">
        <f t="array" ref="B1255">IF(ROW() &lt; ROW(INDEX(initialConditions[experiment_ID],ROWS(initialConditions[experiment_ID]))), COUNTIF(INDEX(initialConditions[experiment_ID],1):initialConditions[[#This Row],[experiment_ID]],initialConditions[[#This Row],[experiment_ID]]), "")</f>
        <v/>
      </c>
      <c r="C1255" s="223"/>
      <c r="D1255" s="13" t="s">
        <v>10316</v>
      </c>
      <c r="E1255" s="13" t="s">
        <v>2502</v>
      </c>
      <c r="F1255" s="13"/>
      <c r="G1255" s="237"/>
      <c r="H1255" s="13" t="s">
        <v>2502</v>
      </c>
      <c r="I1255" s="13" t="s">
        <v>10319</v>
      </c>
      <c r="J1255" s="13" t="s">
        <v>9615</v>
      </c>
      <c r="K1255" s="13"/>
      <c r="L1255" s="13"/>
      <c r="M1255" s="13"/>
      <c r="N1255" s="13"/>
      <c r="O1255" s="13"/>
      <c r="P1255" s="13"/>
      <c r="Q1255" s="13"/>
    </row>
    <row r="1256" spans="1:17" x14ac:dyDescent="0.25">
      <c r="A1256" s="126" t="s">
        <v>10294</v>
      </c>
      <c r="B1256" s="258" t="str" cm="1">
        <f t="array" ref="B1256">IF(ROW() &lt; ROW(INDEX(initialConditions[experiment_ID],ROWS(initialConditions[experiment_ID]))), COUNTIF(INDEX(initialConditions[experiment_ID],1):initialConditions[[#This Row],[experiment_ID]],initialConditions[[#This Row],[experiment_ID]]), "")</f>
        <v/>
      </c>
      <c r="C1256" s="223"/>
      <c r="D1256" s="13" t="s">
        <v>10316</v>
      </c>
      <c r="E1256" s="13" t="s">
        <v>2502</v>
      </c>
      <c r="F1256" s="13"/>
      <c r="G1256" s="237"/>
      <c r="H1256" s="13" t="s">
        <v>2502</v>
      </c>
      <c r="I1256" s="13" t="s">
        <v>10320</v>
      </c>
      <c r="J1256" s="13" t="s">
        <v>9615</v>
      </c>
      <c r="K1256" s="13"/>
      <c r="L1256" s="13"/>
      <c r="M1256" s="13"/>
      <c r="N1256" s="13"/>
      <c r="O1256" s="13"/>
      <c r="P1256" s="13"/>
      <c r="Q1256" s="13"/>
    </row>
    <row r="1257" spans="1:17" x14ac:dyDescent="0.25">
      <c r="A1257" s="126" t="s">
        <v>10294</v>
      </c>
      <c r="B1257" s="258" t="str" cm="1">
        <f t="array" ref="B1257">IF(ROW() &lt; ROW(INDEX(initialConditions[experiment_ID],ROWS(initialConditions[experiment_ID]))), COUNTIF(INDEX(initialConditions[experiment_ID],1):initialConditions[[#This Row],[experiment_ID]],initialConditions[[#This Row],[experiment_ID]]), "")</f>
        <v/>
      </c>
      <c r="C1257" s="223"/>
      <c r="D1257" s="13" t="s">
        <v>10316</v>
      </c>
      <c r="E1257" s="13" t="s">
        <v>2502</v>
      </c>
      <c r="F1257" s="13"/>
      <c r="G1257" s="237"/>
      <c r="H1257" s="13" t="s">
        <v>2502</v>
      </c>
      <c r="I1257" s="13" t="s">
        <v>10322</v>
      </c>
      <c r="J1257" s="13" t="s">
        <v>9615</v>
      </c>
      <c r="K1257" s="13"/>
      <c r="L1257" s="13"/>
      <c r="M1257" s="13"/>
      <c r="N1257" s="13"/>
      <c r="O1257" s="13"/>
      <c r="P1257" s="13"/>
      <c r="Q1257" s="13"/>
    </row>
    <row r="1258" spans="1:17" x14ac:dyDescent="0.25">
      <c r="A1258" s="126" t="s">
        <v>10294</v>
      </c>
      <c r="B1258" s="258" t="str" cm="1">
        <f t="array" ref="B1258">IF(ROW() &lt; ROW(INDEX(initialConditions[experiment_ID],ROWS(initialConditions[experiment_ID]))), COUNTIF(INDEX(initialConditions[experiment_ID],1):initialConditions[[#This Row],[experiment_ID]],initialConditions[[#This Row],[experiment_ID]]), "")</f>
        <v/>
      </c>
      <c r="C1258" s="223"/>
      <c r="D1258" s="13" t="s">
        <v>10316</v>
      </c>
      <c r="E1258" s="13" t="s">
        <v>2502</v>
      </c>
      <c r="F1258" s="13"/>
      <c r="G1258" s="237"/>
      <c r="H1258" s="13" t="s">
        <v>2502</v>
      </c>
      <c r="I1258" s="13" t="s">
        <v>10323</v>
      </c>
      <c r="J1258" s="13" t="s">
        <v>9615</v>
      </c>
      <c r="K1258" s="13"/>
      <c r="L1258" s="13"/>
      <c r="M1258" s="13"/>
      <c r="N1258" s="13"/>
      <c r="O1258" s="13"/>
      <c r="P1258" s="13"/>
      <c r="Q1258" s="13"/>
    </row>
    <row r="1259" spans="1:17" x14ac:dyDescent="0.25">
      <c r="A1259" s="126" t="s">
        <v>10294</v>
      </c>
      <c r="B1259" s="258" t="str" cm="1">
        <f t="array" ref="B1259">IF(ROW() &lt; ROW(INDEX(initialConditions[experiment_ID],ROWS(initialConditions[experiment_ID]))), COUNTIF(INDEX(initialConditions[experiment_ID],1):initialConditions[[#This Row],[experiment_ID]],initialConditions[[#This Row],[experiment_ID]]), "")</f>
        <v/>
      </c>
      <c r="C1259" s="223"/>
      <c r="D1259" s="13" t="s">
        <v>10316</v>
      </c>
      <c r="E1259" s="13" t="s">
        <v>2502</v>
      </c>
      <c r="F1259" s="13"/>
      <c r="G1259" s="237"/>
      <c r="H1259" s="13" t="s">
        <v>2502</v>
      </c>
      <c r="I1259" s="13" t="s">
        <v>10319</v>
      </c>
      <c r="J1259" s="13" t="s">
        <v>10321</v>
      </c>
      <c r="K1259" s="13"/>
      <c r="L1259" s="13"/>
      <c r="M1259" s="13"/>
      <c r="N1259" s="13"/>
      <c r="O1259" s="13"/>
      <c r="P1259" s="13"/>
      <c r="Q1259" s="13"/>
    </row>
    <row r="1260" spans="1:17" x14ac:dyDescent="0.25">
      <c r="A1260" s="126" t="s">
        <v>10294</v>
      </c>
      <c r="B1260" s="258" t="str" cm="1">
        <f t="array" ref="B1260">IF(ROW() &lt; ROW(INDEX(initialConditions[experiment_ID],ROWS(initialConditions[experiment_ID]))), COUNTIF(INDEX(initialConditions[experiment_ID],1):initialConditions[[#This Row],[experiment_ID]],initialConditions[[#This Row],[experiment_ID]]), "")</f>
        <v/>
      </c>
      <c r="C1260" s="223"/>
      <c r="D1260" s="13" t="s">
        <v>10316</v>
      </c>
      <c r="E1260" s="13" t="s">
        <v>2502</v>
      </c>
      <c r="F1260" s="13"/>
      <c r="G1260" s="237"/>
      <c r="H1260" s="13" t="s">
        <v>2502</v>
      </c>
      <c r="I1260" s="13" t="s">
        <v>10320</v>
      </c>
      <c r="J1260" s="13" t="s">
        <v>10321</v>
      </c>
      <c r="K1260" s="13"/>
      <c r="L1260" s="13"/>
      <c r="M1260" s="13"/>
      <c r="N1260" s="13"/>
      <c r="O1260" s="13"/>
      <c r="P1260" s="13"/>
      <c r="Q1260" s="13"/>
    </row>
    <row r="1261" spans="1:17" x14ac:dyDescent="0.25">
      <c r="A1261" s="126" t="s">
        <v>10294</v>
      </c>
      <c r="B1261" s="258" t="str" cm="1">
        <f t="array" ref="B1261">IF(ROW() &lt; ROW(INDEX(initialConditions[experiment_ID],ROWS(initialConditions[experiment_ID]))), COUNTIF(INDEX(initialConditions[experiment_ID],1):initialConditions[[#This Row],[experiment_ID]],initialConditions[[#This Row],[experiment_ID]]), "")</f>
        <v/>
      </c>
      <c r="C1261" s="223"/>
      <c r="D1261" s="13" t="s">
        <v>10316</v>
      </c>
      <c r="E1261" s="13" t="s">
        <v>2502</v>
      </c>
      <c r="F1261" s="13"/>
      <c r="G1261" s="237"/>
      <c r="H1261" s="13" t="s">
        <v>2502</v>
      </c>
      <c r="I1261" s="13" t="s">
        <v>10322</v>
      </c>
      <c r="J1261" s="13" t="s">
        <v>10321</v>
      </c>
      <c r="K1261" s="13"/>
      <c r="L1261" s="13"/>
      <c r="M1261" s="13"/>
      <c r="N1261" s="13"/>
      <c r="O1261" s="13"/>
      <c r="P1261" s="13"/>
      <c r="Q1261" s="13"/>
    </row>
    <row r="1262" spans="1:17" x14ac:dyDescent="0.25">
      <c r="A1262" s="126" t="s">
        <v>10294</v>
      </c>
      <c r="B1262" s="258" t="str" cm="1">
        <f t="array" ref="B1262">IF(ROW() &lt; ROW(INDEX(initialConditions[experiment_ID],ROWS(initialConditions[experiment_ID]))), COUNTIF(INDEX(initialConditions[experiment_ID],1):initialConditions[[#This Row],[experiment_ID]],initialConditions[[#This Row],[experiment_ID]]), "")</f>
        <v/>
      </c>
      <c r="C1262" s="223"/>
      <c r="D1262" s="13" t="s">
        <v>10316</v>
      </c>
      <c r="E1262" s="13" t="s">
        <v>2502</v>
      </c>
      <c r="F1262" s="13"/>
      <c r="G1262" s="237"/>
      <c r="H1262" s="13" t="s">
        <v>2502</v>
      </c>
      <c r="I1262" s="13" t="s">
        <v>10323</v>
      </c>
      <c r="J1262" s="13" t="s">
        <v>10321</v>
      </c>
      <c r="K1262" s="13"/>
      <c r="L1262" s="13"/>
      <c r="M1262" s="13"/>
      <c r="N1262" s="13"/>
      <c r="O1262" s="13"/>
      <c r="P1262" s="13"/>
      <c r="Q1262" s="13"/>
    </row>
    <row r="1263" spans="1:17" x14ac:dyDescent="0.25">
      <c r="A1263" s="126" t="s">
        <v>10295</v>
      </c>
      <c r="B1263" s="258" t="str" cm="1">
        <f t="array" ref="B1263">IF(ROW() &lt; ROW(INDEX(initialConditions[experiment_ID],ROWS(initialConditions[experiment_ID]))), COUNTIF(INDEX(initialConditions[experiment_ID],1):initialConditions[[#This Row],[experiment_ID]],initialConditions[[#This Row],[experiment_ID]]), "")</f>
        <v/>
      </c>
      <c r="C1263" s="223"/>
      <c r="D1263" s="13" t="s">
        <v>10316</v>
      </c>
      <c r="E1263" s="13" t="s">
        <v>2502</v>
      </c>
      <c r="F1263" s="13"/>
      <c r="G1263" s="237"/>
      <c r="H1263" s="13" t="s">
        <v>2502</v>
      </c>
      <c r="I1263" s="13" t="s">
        <v>10319</v>
      </c>
      <c r="J1263" s="13" t="s">
        <v>9614</v>
      </c>
      <c r="K1263" s="13"/>
      <c r="L1263" s="13"/>
      <c r="M1263" s="13"/>
      <c r="N1263" s="13"/>
      <c r="O1263" s="13"/>
      <c r="P1263" s="13"/>
      <c r="Q1263" s="13"/>
    </row>
    <row r="1264" spans="1:17" x14ac:dyDescent="0.25">
      <c r="A1264" s="126" t="s">
        <v>10295</v>
      </c>
      <c r="B1264" s="258" t="str" cm="1">
        <f t="array" ref="B1264">IF(ROW() &lt; ROW(INDEX(initialConditions[experiment_ID],ROWS(initialConditions[experiment_ID]))), COUNTIF(INDEX(initialConditions[experiment_ID],1):initialConditions[[#This Row],[experiment_ID]],initialConditions[[#This Row],[experiment_ID]]), "")</f>
        <v/>
      </c>
      <c r="C1264" s="223"/>
      <c r="D1264" s="13" t="s">
        <v>10316</v>
      </c>
      <c r="E1264" s="13" t="s">
        <v>2502</v>
      </c>
      <c r="F1264" s="13"/>
      <c r="G1264" s="237"/>
      <c r="H1264" s="13" t="s">
        <v>2502</v>
      </c>
      <c r="I1264" s="13" t="s">
        <v>10320</v>
      </c>
      <c r="J1264" s="13" t="s">
        <v>9614</v>
      </c>
      <c r="K1264" s="13"/>
      <c r="L1264" s="13"/>
      <c r="M1264" s="13"/>
      <c r="N1264" s="13"/>
      <c r="O1264" s="13"/>
      <c r="P1264" s="13"/>
      <c r="Q1264" s="13"/>
    </row>
    <row r="1265" spans="1:17" x14ac:dyDescent="0.25">
      <c r="A1265" s="126" t="s">
        <v>10295</v>
      </c>
      <c r="B1265" s="258" t="str" cm="1">
        <f t="array" ref="B1265">IF(ROW() &lt; ROW(INDEX(initialConditions[experiment_ID],ROWS(initialConditions[experiment_ID]))), COUNTIF(INDEX(initialConditions[experiment_ID],1):initialConditions[[#This Row],[experiment_ID]],initialConditions[[#This Row],[experiment_ID]]), "")</f>
        <v/>
      </c>
      <c r="C1265" s="223"/>
      <c r="D1265" s="13" t="s">
        <v>10316</v>
      </c>
      <c r="E1265" s="13" t="s">
        <v>2502</v>
      </c>
      <c r="F1265" s="13"/>
      <c r="G1265" s="237"/>
      <c r="H1265" s="13" t="s">
        <v>2502</v>
      </c>
      <c r="I1265" s="13" t="s">
        <v>10322</v>
      </c>
      <c r="J1265" s="13" t="s">
        <v>9614</v>
      </c>
      <c r="K1265" s="13"/>
      <c r="L1265" s="13"/>
      <c r="M1265" s="13"/>
      <c r="N1265" s="13"/>
      <c r="O1265" s="13"/>
      <c r="P1265" s="13"/>
      <c r="Q1265" s="13"/>
    </row>
    <row r="1266" spans="1:17" x14ac:dyDescent="0.25">
      <c r="A1266" s="126" t="s">
        <v>10295</v>
      </c>
      <c r="B1266" s="258" t="str" cm="1">
        <f t="array" ref="B1266">IF(ROW() &lt; ROW(INDEX(initialConditions[experiment_ID],ROWS(initialConditions[experiment_ID]))), COUNTIF(INDEX(initialConditions[experiment_ID],1):initialConditions[[#This Row],[experiment_ID]],initialConditions[[#This Row],[experiment_ID]]), "")</f>
        <v/>
      </c>
      <c r="C1266" s="223"/>
      <c r="D1266" s="13" t="s">
        <v>10316</v>
      </c>
      <c r="E1266" s="13" t="s">
        <v>2502</v>
      </c>
      <c r="F1266" s="13"/>
      <c r="G1266" s="237"/>
      <c r="H1266" s="13" t="s">
        <v>2502</v>
      </c>
      <c r="I1266" s="13" t="s">
        <v>10323</v>
      </c>
      <c r="J1266" s="13" t="s">
        <v>9614</v>
      </c>
      <c r="K1266" s="13"/>
      <c r="L1266" s="13"/>
      <c r="M1266" s="13"/>
      <c r="N1266" s="13"/>
      <c r="O1266" s="13"/>
      <c r="P1266" s="13"/>
      <c r="Q1266" s="13"/>
    </row>
    <row r="1267" spans="1:17" x14ac:dyDescent="0.25">
      <c r="A1267" s="126" t="s">
        <v>10295</v>
      </c>
      <c r="B1267" s="258" t="str" cm="1">
        <f t="array" ref="B1267">IF(ROW() &lt; ROW(INDEX(initialConditions[experiment_ID],ROWS(initialConditions[experiment_ID]))), COUNTIF(INDEX(initialConditions[experiment_ID],1):initialConditions[[#This Row],[experiment_ID]],initialConditions[[#This Row],[experiment_ID]]), "")</f>
        <v/>
      </c>
      <c r="C1267" s="223"/>
      <c r="D1267" s="13" t="s">
        <v>10316</v>
      </c>
      <c r="E1267" s="13" t="s">
        <v>2502</v>
      </c>
      <c r="F1267" s="13"/>
      <c r="G1267" s="237"/>
      <c r="H1267" s="13" t="s">
        <v>2502</v>
      </c>
      <c r="I1267" s="13" t="s">
        <v>10319</v>
      </c>
      <c r="J1267" s="13" t="s">
        <v>9615</v>
      </c>
      <c r="K1267" s="13"/>
      <c r="L1267" s="13"/>
      <c r="M1267" s="13"/>
      <c r="N1267" s="13"/>
      <c r="O1267" s="13"/>
      <c r="P1267" s="13"/>
      <c r="Q1267" s="13"/>
    </row>
    <row r="1268" spans="1:17" x14ac:dyDescent="0.25">
      <c r="A1268" s="126" t="s">
        <v>10295</v>
      </c>
      <c r="B1268" s="258" t="str" cm="1">
        <f t="array" ref="B1268">IF(ROW() &lt; ROW(INDEX(initialConditions[experiment_ID],ROWS(initialConditions[experiment_ID]))), COUNTIF(INDEX(initialConditions[experiment_ID],1):initialConditions[[#This Row],[experiment_ID]],initialConditions[[#This Row],[experiment_ID]]), "")</f>
        <v/>
      </c>
      <c r="C1268" s="223"/>
      <c r="D1268" s="13" t="s">
        <v>10316</v>
      </c>
      <c r="E1268" s="13" t="s">
        <v>2502</v>
      </c>
      <c r="F1268" s="13"/>
      <c r="G1268" s="237"/>
      <c r="H1268" s="13" t="s">
        <v>2502</v>
      </c>
      <c r="I1268" s="13" t="s">
        <v>10320</v>
      </c>
      <c r="J1268" s="13" t="s">
        <v>9615</v>
      </c>
      <c r="K1268" s="13"/>
      <c r="L1268" s="13"/>
      <c r="M1268" s="13"/>
      <c r="N1268" s="13"/>
      <c r="O1268" s="13"/>
      <c r="P1268" s="13"/>
      <c r="Q1268" s="13"/>
    </row>
    <row r="1269" spans="1:17" x14ac:dyDescent="0.25">
      <c r="A1269" s="126" t="s">
        <v>10295</v>
      </c>
      <c r="B1269" s="258" t="str" cm="1">
        <f t="array" ref="B1269">IF(ROW() &lt; ROW(INDEX(initialConditions[experiment_ID],ROWS(initialConditions[experiment_ID]))), COUNTIF(INDEX(initialConditions[experiment_ID],1):initialConditions[[#This Row],[experiment_ID]],initialConditions[[#This Row],[experiment_ID]]), "")</f>
        <v/>
      </c>
      <c r="C1269" s="223"/>
      <c r="D1269" s="13" t="s">
        <v>10316</v>
      </c>
      <c r="E1269" s="13" t="s">
        <v>2502</v>
      </c>
      <c r="F1269" s="13"/>
      <c r="G1269" s="237"/>
      <c r="H1269" s="13" t="s">
        <v>2502</v>
      </c>
      <c r="I1269" s="13" t="s">
        <v>10322</v>
      </c>
      <c r="J1269" s="13" t="s">
        <v>9615</v>
      </c>
      <c r="K1269" s="13"/>
      <c r="L1269" s="13"/>
      <c r="M1269" s="13"/>
      <c r="N1269" s="13"/>
      <c r="O1269" s="13"/>
      <c r="P1269" s="13"/>
      <c r="Q1269" s="13"/>
    </row>
    <row r="1270" spans="1:17" x14ac:dyDescent="0.25">
      <c r="A1270" s="126" t="s">
        <v>10295</v>
      </c>
      <c r="B1270" s="258" t="str" cm="1">
        <f t="array" ref="B1270">IF(ROW() &lt; ROW(INDEX(initialConditions[experiment_ID],ROWS(initialConditions[experiment_ID]))), COUNTIF(INDEX(initialConditions[experiment_ID],1):initialConditions[[#This Row],[experiment_ID]],initialConditions[[#This Row],[experiment_ID]]), "")</f>
        <v/>
      </c>
      <c r="C1270" s="223"/>
      <c r="D1270" s="13" t="s">
        <v>10316</v>
      </c>
      <c r="E1270" s="13" t="s">
        <v>2502</v>
      </c>
      <c r="F1270" s="13"/>
      <c r="G1270" s="237"/>
      <c r="H1270" s="13" t="s">
        <v>2502</v>
      </c>
      <c r="I1270" s="13" t="s">
        <v>10323</v>
      </c>
      <c r="J1270" s="13" t="s">
        <v>9615</v>
      </c>
      <c r="K1270" s="13"/>
      <c r="L1270" s="13"/>
      <c r="M1270" s="13"/>
      <c r="N1270" s="13"/>
      <c r="O1270" s="13"/>
      <c r="P1270" s="13"/>
      <c r="Q1270" s="13"/>
    </row>
    <row r="1271" spans="1:17" x14ac:dyDescent="0.25">
      <c r="A1271" s="126" t="s">
        <v>10295</v>
      </c>
      <c r="B1271" s="258" t="str" cm="1">
        <f t="array" ref="B1271">IF(ROW() &lt; ROW(INDEX(initialConditions[experiment_ID],ROWS(initialConditions[experiment_ID]))), COUNTIF(INDEX(initialConditions[experiment_ID],1):initialConditions[[#This Row],[experiment_ID]],initialConditions[[#This Row],[experiment_ID]]), "")</f>
        <v/>
      </c>
      <c r="C1271" s="223"/>
      <c r="D1271" s="13" t="s">
        <v>10316</v>
      </c>
      <c r="E1271" s="13" t="s">
        <v>2502</v>
      </c>
      <c r="F1271" s="13"/>
      <c r="G1271" s="237"/>
      <c r="H1271" s="13" t="s">
        <v>2502</v>
      </c>
      <c r="I1271" s="13" t="s">
        <v>10319</v>
      </c>
      <c r="J1271" s="13" t="s">
        <v>10321</v>
      </c>
      <c r="K1271" s="13"/>
      <c r="L1271" s="13"/>
      <c r="M1271" s="13"/>
      <c r="N1271" s="13"/>
      <c r="O1271" s="13"/>
      <c r="P1271" s="13"/>
      <c r="Q1271" s="13"/>
    </row>
    <row r="1272" spans="1:17" x14ac:dyDescent="0.25">
      <c r="A1272" s="126" t="s">
        <v>10295</v>
      </c>
      <c r="B1272" s="258" t="str" cm="1">
        <f t="array" ref="B1272">IF(ROW() &lt; ROW(INDEX(initialConditions[experiment_ID],ROWS(initialConditions[experiment_ID]))), COUNTIF(INDEX(initialConditions[experiment_ID],1):initialConditions[[#This Row],[experiment_ID]],initialConditions[[#This Row],[experiment_ID]]), "")</f>
        <v/>
      </c>
      <c r="C1272" s="223"/>
      <c r="D1272" s="13" t="s">
        <v>10316</v>
      </c>
      <c r="E1272" s="13" t="s">
        <v>2502</v>
      </c>
      <c r="F1272" s="13"/>
      <c r="G1272" s="237"/>
      <c r="H1272" s="13" t="s">
        <v>2502</v>
      </c>
      <c r="I1272" s="13" t="s">
        <v>10320</v>
      </c>
      <c r="J1272" s="13" t="s">
        <v>10321</v>
      </c>
      <c r="K1272" s="13"/>
      <c r="L1272" s="13"/>
      <c r="M1272" s="13"/>
      <c r="N1272" s="13"/>
      <c r="O1272" s="13"/>
      <c r="P1272" s="13"/>
      <c r="Q1272" s="13"/>
    </row>
    <row r="1273" spans="1:17" x14ac:dyDescent="0.25">
      <c r="A1273" s="126" t="s">
        <v>10295</v>
      </c>
      <c r="B1273" s="258" t="str" cm="1">
        <f t="array" ref="B1273">IF(ROW() &lt; ROW(INDEX(initialConditions[experiment_ID],ROWS(initialConditions[experiment_ID]))), COUNTIF(INDEX(initialConditions[experiment_ID],1):initialConditions[[#This Row],[experiment_ID]],initialConditions[[#This Row],[experiment_ID]]), "")</f>
        <v/>
      </c>
      <c r="C1273" s="223"/>
      <c r="D1273" s="13" t="s">
        <v>10316</v>
      </c>
      <c r="E1273" s="13" t="s">
        <v>2502</v>
      </c>
      <c r="F1273" s="13"/>
      <c r="G1273" s="237"/>
      <c r="H1273" s="13" t="s">
        <v>2502</v>
      </c>
      <c r="I1273" s="13" t="s">
        <v>10322</v>
      </c>
      <c r="J1273" s="13" t="s">
        <v>10321</v>
      </c>
      <c r="K1273" s="13"/>
      <c r="L1273" s="13"/>
      <c r="M1273" s="13"/>
      <c r="N1273" s="13"/>
      <c r="O1273" s="13"/>
      <c r="P1273" s="13"/>
      <c r="Q1273" s="13"/>
    </row>
    <row r="1274" spans="1:17" s="236" customFormat="1" x14ac:dyDescent="0.25">
      <c r="A1274" s="126" t="s">
        <v>10295</v>
      </c>
      <c r="B1274" s="258" t="str" cm="1">
        <f t="array" ref="B1274">IF(ROW() &lt; ROW(INDEX(initialConditions[experiment_ID],ROWS(initialConditions[experiment_ID]))), COUNTIF(INDEX(initialConditions[experiment_ID],1):initialConditions[[#This Row],[experiment_ID]],initialConditions[[#This Row],[experiment_ID]]), "")</f>
        <v/>
      </c>
      <c r="C1274" s="223"/>
      <c r="D1274" s="13" t="s">
        <v>10316</v>
      </c>
      <c r="E1274" s="13" t="s">
        <v>2502</v>
      </c>
      <c r="F1274" s="13"/>
      <c r="G1274" s="237"/>
      <c r="H1274" s="13" t="s">
        <v>2502</v>
      </c>
      <c r="I1274" s="13" t="s">
        <v>10323</v>
      </c>
      <c r="J1274" s="13" t="s">
        <v>10321</v>
      </c>
      <c r="K1274" s="13"/>
      <c r="L1274" s="13"/>
      <c r="M1274" s="13"/>
      <c r="N1274" s="13"/>
      <c r="O1274" s="13"/>
      <c r="P1274" s="237"/>
      <c r="Q1274" s="237"/>
    </row>
    <row r="1275" spans="1:17" s="236" customFormat="1" x14ac:dyDescent="0.25">
      <c r="A1275" s="243" t="s">
        <v>10342</v>
      </c>
      <c r="B1275" s="258" t="str" cm="1">
        <f t="array" ref="B1275">IF(ROW() &lt; ROW(INDEX(initialConditions[experiment_ID],ROWS(initialConditions[experiment_ID]))), COUNTIF(INDEX(initialConditions[experiment_ID],1):initialConditions[[#This Row],[experiment_ID]],initialConditions[[#This Row],[experiment_ID]]), "")</f>
        <v/>
      </c>
      <c r="C1275" s="255"/>
      <c r="D1275" s="237"/>
      <c r="E1275" s="237" t="s">
        <v>2502</v>
      </c>
      <c r="F1275" s="237"/>
      <c r="G1275" s="237" t="s">
        <v>10488</v>
      </c>
      <c r="H1275" s="237"/>
      <c r="I1275" s="237"/>
      <c r="J1275" s="237"/>
      <c r="K1275" s="237"/>
      <c r="L1275" s="237"/>
      <c r="M1275" s="237"/>
      <c r="N1275" s="237"/>
      <c r="O1275" s="237"/>
      <c r="P1275" s="237"/>
      <c r="Q1275" s="237"/>
    </row>
    <row r="1276" spans="1:17" s="236" customFormat="1" x14ac:dyDescent="0.25">
      <c r="A1276" s="243" t="s">
        <v>10342</v>
      </c>
      <c r="B1276" s="258" t="str" cm="1">
        <f t="array" ref="B1276">IF(ROW() &lt; ROW(INDEX(initialConditions[experiment_ID],ROWS(initialConditions[experiment_ID]))), COUNTIF(INDEX(initialConditions[experiment_ID],1):initialConditions[[#This Row],[experiment_ID]],initialConditions[[#This Row],[experiment_ID]]), "")</f>
        <v/>
      </c>
      <c r="C1276" s="255"/>
      <c r="D1276" s="237"/>
      <c r="E1276" s="237" t="s">
        <v>2502</v>
      </c>
      <c r="F1276" s="237"/>
      <c r="G1276" s="237" t="s">
        <v>10489</v>
      </c>
      <c r="H1276" s="237"/>
      <c r="I1276" s="237"/>
      <c r="J1276" s="237"/>
      <c r="K1276" s="237"/>
      <c r="L1276" s="237"/>
      <c r="M1276" s="237"/>
      <c r="N1276" s="237"/>
      <c r="O1276" s="237"/>
      <c r="P1276" s="237"/>
      <c r="Q1276" s="237"/>
    </row>
    <row r="1277" spans="1:17" s="236" customFormat="1" x14ac:dyDescent="0.25">
      <c r="A1277" s="243" t="s">
        <v>10342</v>
      </c>
      <c r="B1277" s="258" t="str" cm="1">
        <f t="array" ref="B1277">IF(ROW() &lt; ROW(INDEX(initialConditions[experiment_ID],ROWS(initialConditions[experiment_ID]))), COUNTIF(INDEX(initialConditions[experiment_ID],1):initialConditions[[#This Row],[experiment_ID]],initialConditions[[#This Row],[experiment_ID]]), "")</f>
        <v/>
      </c>
      <c r="C1277" s="255"/>
      <c r="D1277" s="237"/>
      <c r="E1277" s="237" t="s">
        <v>2502</v>
      </c>
      <c r="F1277" s="237"/>
      <c r="G1277" s="237" t="s">
        <v>10490</v>
      </c>
      <c r="H1277" s="237"/>
      <c r="I1277" s="237"/>
      <c r="J1277" s="237"/>
      <c r="K1277" s="237"/>
      <c r="L1277" s="237"/>
      <c r="M1277" s="237"/>
      <c r="N1277" s="237"/>
      <c r="O1277" s="237"/>
      <c r="P1277" s="237"/>
      <c r="Q1277" s="237"/>
    </row>
    <row r="1278" spans="1:17" s="236" customFormat="1" x14ac:dyDescent="0.25">
      <c r="A1278" s="243" t="s">
        <v>10342</v>
      </c>
      <c r="B1278" s="258" t="str" cm="1">
        <f t="array" ref="B1278">IF(ROW() &lt; ROW(INDEX(initialConditions[experiment_ID],ROWS(initialConditions[experiment_ID]))), COUNTIF(INDEX(initialConditions[experiment_ID],1):initialConditions[[#This Row],[experiment_ID]],initialConditions[[#This Row],[experiment_ID]]), "")</f>
        <v/>
      </c>
      <c r="C1278" s="255"/>
      <c r="D1278" s="237"/>
      <c r="E1278" s="237" t="s">
        <v>2502</v>
      </c>
      <c r="F1278" s="237"/>
      <c r="G1278" s="237" t="s">
        <v>10491</v>
      </c>
      <c r="H1278" s="237"/>
      <c r="I1278" s="237"/>
      <c r="J1278" s="237"/>
      <c r="K1278" s="237"/>
      <c r="L1278" s="237"/>
      <c r="M1278" s="237"/>
      <c r="N1278" s="237"/>
      <c r="O1278" s="237"/>
      <c r="P1278" s="237"/>
      <c r="Q1278" s="237"/>
    </row>
    <row r="1279" spans="1:17" s="236" customFormat="1" x14ac:dyDescent="0.25">
      <c r="A1279" s="243" t="s">
        <v>10342</v>
      </c>
      <c r="B1279" s="258" t="str" cm="1">
        <f t="array" ref="B1279">IF(ROW() &lt; ROW(INDEX(initialConditions[experiment_ID],ROWS(initialConditions[experiment_ID]))), COUNTIF(INDEX(initialConditions[experiment_ID],1):initialConditions[[#This Row],[experiment_ID]],initialConditions[[#This Row],[experiment_ID]]), "")</f>
        <v/>
      </c>
      <c r="C1279" s="255"/>
      <c r="D1279" s="237"/>
      <c r="E1279" s="237" t="s">
        <v>2502</v>
      </c>
      <c r="F1279" s="237"/>
      <c r="G1279" s="237" t="s">
        <v>10499</v>
      </c>
      <c r="H1279" s="237"/>
      <c r="I1279" s="237"/>
      <c r="J1279" s="237"/>
      <c r="K1279" s="237"/>
      <c r="L1279" s="237"/>
      <c r="M1279" s="237"/>
      <c r="N1279" s="237"/>
      <c r="O1279" s="237"/>
      <c r="P1279" s="237"/>
      <c r="Q1279" s="237"/>
    </row>
    <row r="1280" spans="1:17" s="236" customFormat="1" x14ac:dyDescent="0.25">
      <c r="A1280" s="243" t="s">
        <v>10343</v>
      </c>
      <c r="B1280" s="258" t="str" cm="1">
        <f t="array" ref="B1280">IF(ROW() &lt; ROW(INDEX(initialConditions[experiment_ID],ROWS(initialConditions[experiment_ID]))), COUNTIF(INDEX(initialConditions[experiment_ID],1):initialConditions[[#This Row],[experiment_ID]],initialConditions[[#This Row],[experiment_ID]]), "")</f>
        <v/>
      </c>
      <c r="C1280" s="255"/>
      <c r="D1280" s="237"/>
      <c r="E1280" s="237" t="s">
        <v>2502</v>
      </c>
      <c r="F1280" s="237"/>
      <c r="G1280" s="237" t="s">
        <v>10488</v>
      </c>
      <c r="H1280" s="237"/>
      <c r="I1280" s="237"/>
      <c r="J1280" s="237"/>
      <c r="K1280" s="237"/>
      <c r="L1280" s="237"/>
      <c r="M1280" s="237"/>
      <c r="N1280" s="237"/>
      <c r="O1280" s="237"/>
      <c r="P1280" s="237"/>
      <c r="Q1280" s="237"/>
    </row>
    <row r="1281" spans="1:17" s="236" customFormat="1" x14ac:dyDescent="0.25">
      <c r="A1281" s="243" t="s">
        <v>10343</v>
      </c>
      <c r="B1281" s="258" t="str" cm="1">
        <f t="array" ref="B1281">IF(ROW() &lt; ROW(INDEX(initialConditions[experiment_ID],ROWS(initialConditions[experiment_ID]))), COUNTIF(INDEX(initialConditions[experiment_ID],1):initialConditions[[#This Row],[experiment_ID]],initialConditions[[#This Row],[experiment_ID]]), "")</f>
        <v/>
      </c>
      <c r="C1281" s="255"/>
      <c r="D1281" s="237"/>
      <c r="E1281" s="237" t="s">
        <v>2502</v>
      </c>
      <c r="F1281" s="237"/>
      <c r="G1281" s="237" t="s">
        <v>10489</v>
      </c>
      <c r="H1281" s="237"/>
      <c r="I1281" s="237"/>
      <c r="J1281" s="237"/>
      <c r="K1281" s="237"/>
      <c r="L1281" s="237"/>
      <c r="M1281" s="237"/>
      <c r="N1281" s="237"/>
      <c r="O1281" s="237"/>
      <c r="P1281" s="237"/>
      <c r="Q1281" s="237"/>
    </row>
    <row r="1282" spans="1:17" s="236" customFormat="1" x14ac:dyDescent="0.25">
      <c r="A1282" s="243" t="s">
        <v>10343</v>
      </c>
      <c r="B1282" s="258" t="str" cm="1">
        <f t="array" ref="B1282">IF(ROW() &lt; ROW(INDEX(initialConditions[experiment_ID],ROWS(initialConditions[experiment_ID]))), COUNTIF(INDEX(initialConditions[experiment_ID],1):initialConditions[[#This Row],[experiment_ID]],initialConditions[[#This Row],[experiment_ID]]), "")</f>
        <v/>
      </c>
      <c r="C1282" s="255"/>
      <c r="D1282" s="237"/>
      <c r="E1282" s="237" t="s">
        <v>2502</v>
      </c>
      <c r="F1282" s="237"/>
      <c r="G1282" s="237" t="s">
        <v>10490</v>
      </c>
      <c r="H1282" s="237"/>
      <c r="I1282" s="237"/>
      <c r="J1282" s="237"/>
      <c r="K1282" s="237"/>
      <c r="L1282" s="237"/>
      <c r="M1282" s="237"/>
      <c r="N1282" s="237"/>
      <c r="O1282" s="237"/>
      <c r="P1282" s="237"/>
      <c r="Q1282" s="237"/>
    </row>
    <row r="1283" spans="1:17" x14ac:dyDescent="0.25">
      <c r="A1283" s="243" t="s">
        <v>10343</v>
      </c>
      <c r="B1283" s="258"/>
      <c r="C1283" s="255"/>
      <c r="D1283" s="237"/>
      <c r="E1283" s="237" t="s">
        <v>2502</v>
      </c>
      <c r="F1283" s="237"/>
      <c r="G1283" s="237" t="s">
        <v>10491</v>
      </c>
      <c r="H1283" s="237"/>
      <c r="I1283" s="237"/>
      <c r="J1283" s="237"/>
      <c r="K1283" s="237"/>
      <c r="L1283" s="237"/>
      <c r="M1283" s="237"/>
      <c r="N1283" s="237"/>
      <c r="O1283" s="237"/>
      <c r="P1283" s="13"/>
      <c r="Q1283" s="13"/>
    </row>
    <row r="1284" spans="1:17" x14ac:dyDescent="0.25">
      <c r="A1284" s="243" t="s">
        <v>10343</v>
      </c>
      <c r="B1284" s="258" t="str" cm="1">
        <f t="array" ref="B1284">IF(ROW() &lt; ROW(INDEX(initialConditions[experiment_ID],ROWS(initialConditions[experiment_ID]))), COUNTIF(INDEX(initialConditions[experiment_ID],1):initialConditions[[#This Row],[experiment_ID]],initialConditions[[#This Row],[experiment_ID]]), "")</f>
        <v/>
      </c>
      <c r="C1284" s="255"/>
      <c r="D1284" s="237"/>
      <c r="E1284" s="237" t="s">
        <v>2502</v>
      </c>
      <c r="F1284" s="237"/>
      <c r="G1284" s="237" t="s">
        <v>10499</v>
      </c>
      <c r="H1284" s="237"/>
      <c r="I1284" s="237"/>
      <c r="J1284" s="237"/>
      <c r="K1284" s="237"/>
      <c r="L1284" s="237"/>
      <c r="M1284" s="237"/>
      <c r="N1284" s="237"/>
      <c r="O1284" s="237"/>
      <c r="P1284" s="237"/>
      <c r="Q1284" s="237"/>
    </row>
    <row r="1285" spans="1:17" x14ac:dyDescent="0.25">
      <c r="A1285" s="243" t="s">
        <v>10344</v>
      </c>
      <c r="B1285" s="258" t="str" cm="1">
        <f t="array" ref="B1285">IF(ROW() &lt; ROW(INDEX(initialConditions[experiment_ID],ROWS(initialConditions[experiment_ID]))), COUNTIF(INDEX(initialConditions[experiment_ID],1):initialConditions[[#This Row],[experiment_ID]],initialConditions[[#This Row],[experiment_ID]]), "")</f>
        <v/>
      </c>
      <c r="C1285" s="255"/>
      <c r="D1285" s="237"/>
      <c r="E1285" s="237" t="s">
        <v>2502</v>
      </c>
      <c r="F1285" s="237"/>
      <c r="G1285" s="237" t="s">
        <v>10488</v>
      </c>
      <c r="H1285" s="237"/>
      <c r="I1285" s="237"/>
      <c r="J1285" s="237"/>
      <c r="K1285" s="237"/>
      <c r="L1285" s="237"/>
      <c r="M1285" s="237"/>
      <c r="N1285" s="237"/>
      <c r="O1285" s="237"/>
      <c r="P1285" s="237"/>
      <c r="Q1285" s="237"/>
    </row>
    <row r="1286" spans="1:17" x14ac:dyDescent="0.25">
      <c r="A1286" s="243" t="s">
        <v>10344</v>
      </c>
      <c r="B1286" s="258" t="str" cm="1">
        <f t="array" ref="B1286">IF(ROW() &lt; ROW(INDEX(initialConditions[experiment_ID],ROWS(initialConditions[experiment_ID]))), COUNTIF(INDEX(initialConditions[experiment_ID],1):initialConditions[[#This Row],[experiment_ID]],initialConditions[[#This Row],[experiment_ID]]), "")</f>
        <v/>
      </c>
      <c r="C1286" s="255"/>
      <c r="D1286" s="237"/>
      <c r="E1286" s="237" t="s">
        <v>2502</v>
      </c>
      <c r="F1286" s="237"/>
      <c r="G1286" s="237" t="s">
        <v>10489</v>
      </c>
      <c r="H1286" s="237"/>
      <c r="I1286" s="237"/>
      <c r="J1286" s="237"/>
      <c r="K1286" s="237"/>
      <c r="L1286" s="237"/>
      <c r="M1286" s="237"/>
      <c r="N1286" s="237"/>
      <c r="O1286" s="237"/>
      <c r="P1286" s="237"/>
      <c r="Q1286" s="237"/>
    </row>
    <row r="1287" spans="1:17" x14ac:dyDescent="0.25">
      <c r="A1287" s="243" t="s">
        <v>10344</v>
      </c>
      <c r="B1287" s="258" t="str" cm="1">
        <f t="array" ref="B1287">IF(ROW() &lt; ROW(INDEX(initialConditions[experiment_ID],ROWS(initialConditions[experiment_ID]))), COUNTIF(INDEX(initialConditions[experiment_ID],1):initialConditions[[#This Row],[experiment_ID]],initialConditions[[#This Row],[experiment_ID]]), "")</f>
        <v/>
      </c>
      <c r="C1287" s="255"/>
      <c r="D1287" s="237"/>
      <c r="E1287" s="237" t="s">
        <v>2502</v>
      </c>
      <c r="F1287" s="237"/>
      <c r="G1287" s="237" t="s">
        <v>10490</v>
      </c>
      <c r="H1287" s="237"/>
      <c r="I1287" s="237"/>
      <c r="J1287" s="237"/>
      <c r="K1287" s="237"/>
      <c r="L1287" s="237"/>
      <c r="M1287" s="237"/>
      <c r="N1287" s="237"/>
      <c r="O1287" s="237"/>
      <c r="P1287" s="237"/>
      <c r="Q1287" s="237"/>
    </row>
    <row r="1288" spans="1:17" x14ac:dyDescent="0.25">
      <c r="A1288" s="243" t="s">
        <v>10344</v>
      </c>
      <c r="B1288" s="258" t="str" cm="1">
        <f t="array" ref="B1288">IF(ROW() &lt; ROW(INDEX(initialConditions[experiment_ID],ROWS(initialConditions[experiment_ID]))), COUNTIF(INDEX(initialConditions[experiment_ID],1):initialConditions[[#This Row],[experiment_ID]],initialConditions[[#This Row],[experiment_ID]]), "")</f>
        <v/>
      </c>
      <c r="C1288" s="255"/>
      <c r="D1288" s="237"/>
      <c r="E1288" s="237" t="s">
        <v>2502</v>
      </c>
      <c r="F1288" s="237"/>
      <c r="G1288" s="237" t="s">
        <v>10491</v>
      </c>
      <c r="H1288" s="237"/>
      <c r="I1288" s="237"/>
      <c r="J1288" s="237"/>
      <c r="K1288" s="237"/>
      <c r="L1288" s="237"/>
      <c r="M1288" s="237"/>
      <c r="N1288" s="237"/>
      <c r="O1288" s="237"/>
      <c r="P1288" s="237"/>
      <c r="Q1288" s="237"/>
    </row>
    <row r="1289" spans="1:17" x14ac:dyDescent="0.25">
      <c r="A1289" s="243" t="s">
        <v>10344</v>
      </c>
      <c r="B1289" s="258" t="str" cm="1">
        <f t="array" ref="B1289">IF(ROW() &lt; ROW(INDEX(initialConditions[experiment_ID],ROWS(initialConditions[experiment_ID]))), COUNTIF(INDEX(initialConditions[experiment_ID],1):initialConditions[[#This Row],[experiment_ID]],initialConditions[[#This Row],[experiment_ID]]), "")</f>
        <v/>
      </c>
      <c r="C1289" s="255"/>
      <c r="D1289" s="237"/>
      <c r="E1289" s="237" t="s">
        <v>2502</v>
      </c>
      <c r="F1289" s="237"/>
      <c r="G1289" s="237" t="s">
        <v>10499</v>
      </c>
      <c r="H1289" s="237"/>
      <c r="I1289" s="237"/>
      <c r="J1289" s="237"/>
      <c r="K1289" s="237"/>
      <c r="L1289" s="237"/>
      <c r="M1289" s="237"/>
      <c r="N1289" s="237"/>
      <c r="O1289" s="237"/>
      <c r="P1289" s="237"/>
      <c r="Q1289" s="237"/>
    </row>
    <row r="1290" spans="1:17" x14ac:dyDescent="0.25">
      <c r="A1290" s="243" t="s">
        <v>10353</v>
      </c>
      <c r="B1290" s="258" t="str" cm="1">
        <f t="array" ref="B1290">IF(ROW() &lt; ROW(INDEX(initialConditions[experiment_ID],ROWS(initialConditions[experiment_ID]))), COUNTIF(INDEX(initialConditions[experiment_ID],1):initialConditions[[#This Row],[experiment_ID]],initialConditions[[#This Row],[experiment_ID]]), "")</f>
        <v/>
      </c>
      <c r="C1290" s="255"/>
      <c r="D1290" s="237"/>
      <c r="E1290" s="237" t="s">
        <v>2502</v>
      </c>
      <c r="F1290" s="237"/>
      <c r="G1290" s="237" t="s">
        <v>10488</v>
      </c>
      <c r="H1290" s="237"/>
      <c r="I1290" s="237"/>
      <c r="J1290" s="237"/>
      <c r="K1290" s="237"/>
      <c r="L1290" s="237"/>
      <c r="M1290" s="237"/>
      <c r="N1290" s="237"/>
      <c r="O1290" s="237"/>
      <c r="P1290" s="237"/>
      <c r="Q1290" s="237"/>
    </row>
    <row r="1291" spans="1:17" x14ac:dyDescent="0.25">
      <c r="A1291" s="243" t="s">
        <v>10353</v>
      </c>
      <c r="B1291" s="258" t="str" cm="1">
        <f t="array" ref="B1291">IF(ROW() &lt; ROW(INDEX(initialConditions[experiment_ID],ROWS(initialConditions[experiment_ID]))), COUNTIF(INDEX(initialConditions[experiment_ID],1):initialConditions[[#This Row],[experiment_ID]],initialConditions[[#This Row],[experiment_ID]]), "")</f>
        <v/>
      </c>
      <c r="C1291" s="255"/>
      <c r="D1291" s="237"/>
      <c r="E1291" s="237" t="s">
        <v>2502</v>
      </c>
      <c r="F1291" s="237"/>
      <c r="G1291" s="237" t="s">
        <v>10489</v>
      </c>
      <c r="H1291" s="237"/>
      <c r="I1291" s="237"/>
      <c r="J1291" s="237"/>
      <c r="K1291" s="237"/>
      <c r="L1291" s="237"/>
      <c r="M1291" s="237"/>
      <c r="N1291" s="237"/>
      <c r="O1291" s="237"/>
      <c r="P1291" s="237"/>
      <c r="Q1291" s="237"/>
    </row>
    <row r="1292" spans="1:17" x14ac:dyDescent="0.25">
      <c r="A1292" s="243" t="s">
        <v>10353</v>
      </c>
      <c r="B1292" s="258" t="str" cm="1">
        <f t="array" ref="B1292">IF(ROW() &lt; ROW(INDEX(initialConditions[experiment_ID],ROWS(initialConditions[experiment_ID]))), COUNTIF(INDEX(initialConditions[experiment_ID],1):initialConditions[[#This Row],[experiment_ID]],initialConditions[[#This Row],[experiment_ID]]), "")</f>
        <v/>
      </c>
      <c r="C1292" s="255"/>
      <c r="D1292" s="237"/>
      <c r="E1292" s="237" t="s">
        <v>2502</v>
      </c>
      <c r="F1292" s="237"/>
      <c r="G1292" s="237" t="s">
        <v>10490</v>
      </c>
      <c r="H1292" s="237"/>
      <c r="I1292" s="237"/>
      <c r="J1292" s="237"/>
      <c r="K1292" s="237"/>
      <c r="L1292" s="237"/>
      <c r="M1292" s="237"/>
      <c r="N1292" s="237"/>
      <c r="O1292" s="237"/>
      <c r="P1292" s="237"/>
      <c r="Q1292" s="237"/>
    </row>
    <row r="1293" spans="1:17" x14ac:dyDescent="0.25">
      <c r="A1293" s="243" t="s">
        <v>10353</v>
      </c>
      <c r="B1293" s="258" t="str" cm="1">
        <f t="array" ref="B1293">IF(ROW() &lt; ROW(INDEX(initialConditions[experiment_ID],ROWS(initialConditions[experiment_ID]))), COUNTIF(INDEX(initialConditions[experiment_ID],1):initialConditions[[#This Row],[experiment_ID]],initialConditions[[#This Row],[experiment_ID]]), "")</f>
        <v/>
      </c>
      <c r="C1293" s="255"/>
      <c r="D1293" s="237"/>
      <c r="E1293" s="237" t="s">
        <v>2502</v>
      </c>
      <c r="F1293" s="237"/>
      <c r="G1293" s="237" t="s">
        <v>10491</v>
      </c>
      <c r="H1293" s="237"/>
      <c r="I1293" s="237"/>
      <c r="J1293" s="237"/>
      <c r="K1293" s="237"/>
      <c r="L1293" s="237"/>
      <c r="M1293" s="237"/>
      <c r="N1293" s="237"/>
      <c r="O1293" s="237"/>
      <c r="P1293" s="237"/>
      <c r="Q1293" s="237"/>
    </row>
    <row r="1294" spans="1:17" x14ac:dyDescent="0.25">
      <c r="A1294" s="243" t="s">
        <v>10353</v>
      </c>
      <c r="B1294" s="258" t="str" cm="1">
        <f t="array" ref="B1294">IF(ROW() &lt; ROW(INDEX(initialConditions[experiment_ID],ROWS(initialConditions[experiment_ID]))), COUNTIF(INDEX(initialConditions[experiment_ID],1):initialConditions[[#This Row],[experiment_ID]],initialConditions[[#This Row],[experiment_ID]]), "")</f>
        <v/>
      </c>
      <c r="C1294" s="255"/>
      <c r="D1294" s="237"/>
      <c r="E1294" s="237" t="s">
        <v>2502</v>
      </c>
      <c r="F1294" s="237"/>
      <c r="G1294" s="237" t="s">
        <v>10499</v>
      </c>
      <c r="H1294" s="237"/>
      <c r="I1294" s="237"/>
      <c r="J1294" s="237"/>
      <c r="K1294" s="237"/>
      <c r="L1294" s="237"/>
      <c r="M1294" s="237"/>
      <c r="N1294" s="237"/>
      <c r="O1294" s="237"/>
      <c r="P1294" s="237"/>
      <c r="Q1294" s="237"/>
    </row>
    <row r="1295" spans="1:17" x14ac:dyDescent="0.25">
      <c r="A1295" s="243" t="s">
        <v>10345</v>
      </c>
      <c r="B1295" s="258" t="str" cm="1">
        <f t="array" ref="B1295">IF(ROW() &lt; ROW(INDEX(initialConditions[experiment_ID],ROWS(initialConditions[experiment_ID]))), COUNTIF(INDEX(initialConditions[experiment_ID],1):initialConditions[[#This Row],[experiment_ID]],initialConditions[[#This Row],[experiment_ID]]), "")</f>
        <v/>
      </c>
      <c r="C1295" s="255"/>
      <c r="D1295" s="237"/>
      <c r="E1295" s="237" t="s">
        <v>2502</v>
      </c>
      <c r="F1295" s="237"/>
      <c r="G1295" s="237" t="s">
        <v>10492</v>
      </c>
      <c r="H1295" s="237"/>
      <c r="I1295" s="237"/>
      <c r="J1295" s="237"/>
      <c r="K1295" s="237"/>
      <c r="L1295" s="237"/>
      <c r="M1295" s="237"/>
      <c r="N1295" s="237"/>
      <c r="O1295" s="237"/>
      <c r="P1295" s="237"/>
      <c r="Q1295" s="237"/>
    </row>
    <row r="1296" spans="1:17" x14ac:dyDescent="0.25">
      <c r="A1296" s="243" t="s">
        <v>10345</v>
      </c>
      <c r="B1296" s="258" t="str" cm="1">
        <f t="array" ref="B1296">IF(ROW() &lt; ROW(INDEX(initialConditions[experiment_ID],ROWS(initialConditions[experiment_ID]))), COUNTIF(INDEX(initialConditions[experiment_ID],1):initialConditions[[#This Row],[experiment_ID]],initialConditions[[#This Row],[experiment_ID]]), "")</f>
        <v/>
      </c>
      <c r="C1296" s="255"/>
      <c r="D1296" s="237"/>
      <c r="E1296" s="237" t="s">
        <v>2502</v>
      </c>
      <c r="F1296" s="237"/>
      <c r="G1296" s="237" t="s">
        <v>10493</v>
      </c>
      <c r="H1296" s="237"/>
      <c r="I1296" s="237"/>
      <c r="J1296" s="237"/>
      <c r="K1296" s="237"/>
      <c r="L1296" s="237"/>
      <c r="M1296" s="237"/>
      <c r="N1296" s="237"/>
      <c r="O1296" s="237"/>
      <c r="P1296" s="237"/>
      <c r="Q1296" s="237"/>
    </row>
    <row r="1297" spans="1:17" x14ac:dyDescent="0.25">
      <c r="A1297" s="243" t="s">
        <v>10345</v>
      </c>
      <c r="B1297" s="258" t="str" cm="1">
        <f t="array" ref="B1297">IF(ROW() &lt; ROW(INDEX(initialConditions[experiment_ID],ROWS(initialConditions[experiment_ID]))), COUNTIF(INDEX(initialConditions[experiment_ID],1):initialConditions[[#This Row],[experiment_ID]],initialConditions[[#This Row],[experiment_ID]]), "")</f>
        <v/>
      </c>
      <c r="C1297" s="255"/>
      <c r="D1297" s="237"/>
      <c r="E1297" s="237" t="s">
        <v>2502</v>
      </c>
      <c r="F1297" s="237"/>
      <c r="G1297" s="237" t="s">
        <v>10494</v>
      </c>
      <c r="H1297" s="237"/>
      <c r="I1297" s="237"/>
      <c r="J1297" s="237"/>
      <c r="K1297" s="237"/>
      <c r="L1297" s="237"/>
      <c r="M1297" s="237"/>
      <c r="N1297" s="237"/>
      <c r="O1297" s="237"/>
      <c r="P1297" s="237"/>
      <c r="Q1297" s="237"/>
    </row>
    <row r="1298" spans="1:17" x14ac:dyDescent="0.25">
      <c r="A1298" s="243" t="s">
        <v>10345</v>
      </c>
      <c r="B1298" s="258" t="str" cm="1">
        <f t="array" ref="B1298">IF(ROW() &lt; ROW(INDEX(initialConditions[experiment_ID],ROWS(initialConditions[experiment_ID]))), COUNTIF(INDEX(initialConditions[experiment_ID],1):initialConditions[[#This Row],[experiment_ID]],initialConditions[[#This Row],[experiment_ID]]), "")</f>
        <v/>
      </c>
      <c r="C1298" s="255"/>
      <c r="D1298" s="237"/>
      <c r="E1298" s="237" t="s">
        <v>2502</v>
      </c>
      <c r="F1298" s="237"/>
      <c r="G1298" s="237" t="s">
        <v>10495</v>
      </c>
      <c r="H1298" s="237"/>
      <c r="I1298" s="237"/>
      <c r="J1298" s="237"/>
      <c r="K1298" s="237"/>
      <c r="L1298" s="237"/>
      <c r="M1298" s="237"/>
      <c r="N1298" s="237"/>
      <c r="O1298" s="237"/>
      <c r="P1298" s="237"/>
      <c r="Q1298" s="237"/>
    </row>
    <row r="1299" spans="1:17" x14ac:dyDescent="0.25">
      <c r="A1299" s="243" t="s">
        <v>10345</v>
      </c>
      <c r="B1299" s="258" t="str" cm="1">
        <f t="array" ref="B1299">IF(ROW() &lt; ROW(INDEX(initialConditions[experiment_ID],ROWS(initialConditions[experiment_ID]))), COUNTIF(INDEX(initialConditions[experiment_ID],1):initialConditions[[#This Row],[experiment_ID]],initialConditions[[#This Row],[experiment_ID]]), "")</f>
        <v/>
      </c>
      <c r="C1299" s="255"/>
      <c r="D1299" s="237"/>
      <c r="E1299" s="237" t="s">
        <v>2502</v>
      </c>
      <c r="F1299" s="237"/>
      <c r="G1299" s="237" t="s">
        <v>10496</v>
      </c>
      <c r="H1299" s="237"/>
      <c r="I1299" s="237"/>
      <c r="J1299" s="237"/>
      <c r="K1299" s="237"/>
      <c r="L1299" s="237"/>
      <c r="M1299" s="237"/>
      <c r="N1299" s="237"/>
      <c r="O1299" s="237"/>
      <c r="P1299" s="237"/>
      <c r="Q1299" s="237"/>
    </row>
    <row r="1300" spans="1:17" x14ac:dyDescent="0.25">
      <c r="A1300" s="243" t="s">
        <v>10345</v>
      </c>
      <c r="B1300" s="258" t="str" cm="1">
        <f t="array" ref="B1300">IF(ROW() &lt; ROW(INDEX(initialConditions[experiment_ID],ROWS(initialConditions[experiment_ID]))), COUNTIF(INDEX(initialConditions[experiment_ID],1):initialConditions[[#This Row],[experiment_ID]],initialConditions[[#This Row],[experiment_ID]]), "")</f>
        <v/>
      </c>
      <c r="C1300" s="255"/>
      <c r="D1300" s="237"/>
      <c r="E1300" s="237" t="s">
        <v>2502</v>
      </c>
      <c r="F1300" s="237"/>
      <c r="G1300" s="237" t="s">
        <v>10497</v>
      </c>
      <c r="H1300" s="237"/>
      <c r="I1300" s="237"/>
      <c r="J1300" s="237"/>
      <c r="K1300" s="237"/>
      <c r="L1300" s="237"/>
      <c r="M1300" s="237"/>
      <c r="N1300" s="237"/>
      <c r="O1300" s="237"/>
      <c r="P1300" s="237"/>
      <c r="Q1300" s="237"/>
    </row>
    <row r="1301" spans="1:17" x14ac:dyDescent="0.25">
      <c r="A1301" s="243" t="s">
        <v>10346</v>
      </c>
      <c r="B1301" s="258" t="str" cm="1">
        <f t="array" ref="B1301">IF(ROW() &lt; ROW(INDEX(initialConditions[experiment_ID],ROWS(initialConditions[experiment_ID]))), COUNTIF(INDEX(initialConditions[experiment_ID],1):initialConditions[[#This Row],[experiment_ID]],initialConditions[[#This Row],[experiment_ID]]), "")</f>
        <v/>
      </c>
      <c r="C1301" s="255"/>
      <c r="D1301" s="237"/>
      <c r="E1301" s="237" t="s">
        <v>2502</v>
      </c>
      <c r="F1301" s="237"/>
      <c r="G1301" s="237" t="s">
        <v>10492</v>
      </c>
      <c r="H1301" s="237"/>
      <c r="I1301" s="237"/>
      <c r="J1301" s="237"/>
      <c r="K1301" s="237"/>
      <c r="L1301" s="237"/>
      <c r="M1301" s="237"/>
      <c r="N1301" s="237"/>
      <c r="O1301" s="237"/>
      <c r="P1301" s="237"/>
      <c r="Q1301" s="237"/>
    </row>
    <row r="1302" spans="1:17" x14ac:dyDescent="0.25">
      <c r="A1302" s="243" t="s">
        <v>10346</v>
      </c>
      <c r="B1302" s="258" t="str" cm="1">
        <f t="array" ref="B1302">IF(ROW() &lt; ROW(INDEX(initialConditions[experiment_ID],ROWS(initialConditions[experiment_ID]))), COUNTIF(INDEX(initialConditions[experiment_ID],1):initialConditions[[#This Row],[experiment_ID]],initialConditions[[#This Row],[experiment_ID]]), "")</f>
        <v/>
      </c>
      <c r="C1302" s="255"/>
      <c r="D1302" s="237"/>
      <c r="E1302" s="237" t="s">
        <v>2502</v>
      </c>
      <c r="F1302" s="237"/>
      <c r="G1302" s="237" t="s">
        <v>10493</v>
      </c>
      <c r="H1302" s="237"/>
      <c r="I1302" s="237"/>
      <c r="J1302" s="237"/>
      <c r="K1302" s="237"/>
      <c r="L1302" s="237"/>
      <c r="M1302" s="237"/>
      <c r="N1302" s="237"/>
      <c r="O1302" s="237"/>
      <c r="P1302" s="237"/>
      <c r="Q1302" s="237"/>
    </row>
    <row r="1303" spans="1:17" x14ac:dyDescent="0.25">
      <c r="A1303" s="243" t="s">
        <v>10346</v>
      </c>
      <c r="B1303" s="258" t="str" cm="1">
        <f t="array" ref="B1303">IF(ROW() &lt; ROW(INDEX(initialConditions[experiment_ID],ROWS(initialConditions[experiment_ID]))), COUNTIF(INDEX(initialConditions[experiment_ID],1):initialConditions[[#This Row],[experiment_ID]],initialConditions[[#This Row],[experiment_ID]]), "")</f>
        <v/>
      </c>
      <c r="C1303" s="255"/>
      <c r="D1303" s="237"/>
      <c r="E1303" s="237" t="s">
        <v>2502</v>
      </c>
      <c r="F1303" s="237"/>
      <c r="G1303" s="237" t="s">
        <v>10494</v>
      </c>
      <c r="H1303" s="237"/>
      <c r="I1303" s="237"/>
      <c r="J1303" s="237"/>
      <c r="K1303" s="237"/>
      <c r="L1303" s="237"/>
      <c r="M1303" s="237"/>
      <c r="N1303" s="237"/>
      <c r="O1303" s="237"/>
      <c r="P1303" s="237"/>
      <c r="Q1303" s="237"/>
    </row>
    <row r="1304" spans="1:17" x14ac:dyDescent="0.25">
      <c r="A1304" s="243" t="s">
        <v>10346</v>
      </c>
      <c r="B1304" s="258" t="str" cm="1">
        <f t="array" ref="B1304">IF(ROW() &lt; ROW(INDEX(initialConditions[experiment_ID],ROWS(initialConditions[experiment_ID]))), COUNTIF(INDEX(initialConditions[experiment_ID],1):initialConditions[[#This Row],[experiment_ID]],initialConditions[[#This Row],[experiment_ID]]), "")</f>
        <v/>
      </c>
      <c r="C1304" s="255"/>
      <c r="D1304" s="237"/>
      <c r="E1304" s="237" t="s">
        <v>2502</v>
      </c>
      <c r="F1304" s="237"/>
      <c r="G1304" s="237" t="s">
        <v>10495</v>
      </c>
      <c r="H1304" s="237"/>
      <c r="I1304" s="237"/>
      <c r="J1304" s="237"/>
      <c r="K1304" s="237"/>
      <c r="L1304" s="237"/>
      <c r="M1304" s="237"/>
      <c r="N1304" s="237"/>
      <c r="O1304" s="237"/>
      <c r="P1304" s="237"/>
      <c r="Q1304" s="237"/>
    </row>
    <row r="1305" spans="1:17" x14ac:dyDescent="0.25">
      <c r="A1305" s="243" t="s">
        <v>10346</v>
      </c>
      <c r="B1305" s="258" t="str" cm="1">
        <f t="array" ref="B1305">IF(ROW() &lt; ROW(INDEX(initialConditions[experiment_ID],ROWS(initialConditions[experiment_ID]))), COUNTIF(INDEX(initialConditions[experiment_ID],1):initialConditions[[#This Row],[experiment_ID]],initialConditions[[#This Row],[experiment_ID]]), "")</f>
        <v/>
      </c>
      <c r="C1305" s="255"/>
      <c r="D1305" s="237"/>
      <c r="E1305" s="237" t="s">
        <v>2502</v>
      </c>
      <c r="F1305" s="237"/>
      <c r="G1305" s="237" t="s">
        <v>10496</v>
      </c>
      <c r="H1305" s="237"/>
      <c r="I1305" s="237"/>
      <c r="J1305" s="237"/>
      <c r="K1305" s="237"/>
      <c r="L1305" s="237"/>
      <c r="M1305" s="237"/>
      <c r="N1305" s="237"/>
      <c r="O1305" s="237"/>
      <c r="P1305" s="237"/>
      <c r="Q1305" s="237"/>
    </row>
    <row r="1306" spans="1:17" x14ac:dyDescent="0.25">
      <c r="A1306" s="243" t="s">
        <v>10346</v>
      </c>
      <c r="B1306" s="258" t="str" cm="1">
        <f t="array" ref="B1306">IF(ROW() &lt; ROW(INDEX(initialConditions[experiment_ID],ROWS(initialConditions[experiment_ID]))), COUNTIF(INDEX(initialConditions[experiment_ID],1):initialConditions[[#This Row],[experiment_ID]],initialConditions[[#This Row],[experiment_ID]]), "")</f>
        <v/>
      </c>
      <c r="C1306" s="255"/>
      <c r="D1306" s="237"/>
      <c r="E1306" s="237" t="s">
        <v>2502</v>
      </c>
      <c r="F1306" s="237"/>
      <c r="G1306" s="237" t="s">
        <v>10497</v>
      </c>
      <c r="H1306" s="237"/>
      <c r="I1306" s="237"/>
      <c r="J1306" s="237"/>
      <c r="K1306" s="237"/>
      <c r="L1306" s="237"/>
      <c r="M1306" s="237"/>
      <c r="N1306" s="237"/>
      <c r="O1306" s="237"/>
      <c r="P1306" s="237"/>
      <c r="Q1306" s="237"/>
    </row>
    <row r="1307" spans="1:17" x14ac:dyDescent="0.25">
      <c r="A1307" s="243" t="s">
        <v>10347</v>
      </c>
      <c r="B1307" s="258" t="str" cm="1">
        <f t="array" ref="B1307">IF(ROW() &lt; ROW(INDEX(initialConditions[experiment_ID],ROWS(initialConditions[experiment_ID]))), COUNTIF(INDEX(initialConditions[experiment_ID],1):initialConditions[[#This Row],[experiment_ID]],initialConditions[[#This Row],[experiment_ID]]), "")</f>
        <v/>
      </c>
      <c r="C1307" s="255"/>
      <c r="D1307" s="237"/>
      <c r="E1307" s="237" t="s">
        <v>2502</v>
      </c>
      <c r="F1307" s="237"/>
      <c r="G1307" s="237" t="s">
        <v>10492</v>
      </c>
      <c r="H1307" s="237"/>
      <c r="I1307" s="237"/>
      <c r="J1307" s="237"/>
      <c r="K1307" s="237"/>
      <c r="L1307" s="237"/>
      <c r="M1307" s="237"/>
      <c r="N1307" s="237"/>
      <c r="O1307" s="237"/>
      <c r="P1307" s="237"/>
      <c r="Q1307" s="237"/>
    </row>
    <row r="1308" spans="1:17" x14ac:dyDescent="0.25">
      <c r="A1308" s="243" t="s">
        <v>10347</v>
      </c>
      <c r="B1308" s="258" t="str" cm="1">
        <f t="array" ref="B1308">IF(ROW() &lt; ROW(INDEX(initialConditions[experiment_ID],ROWS(initialConditions[experiment_ID]))), COUNTIF(INDEX(initialConditions[experiment_ID],1):initialConditions[[#This Row],[experiment_ID]],initialConditions[[#This Row],[experiment_ID]]), "")</f>
        <v/>
      </c>
      <c r="C1308" s="255"/>
      <c r="D1308" s="237"/>
      <c r="E1308" s="237" t="s">
        <v>2502</v>
      </c>
      <c r="F1308" s="237"/>
      <c r="G1308" s="237" t="s">
        <v>10492</v>
      </c>
      <c r="H1308" s="237"/>
      <c r="I1308" s="237"/>
      <c r="J1308" s="237"/>
      <c r="K1308" s="237"/>
      <c r="L1308" s="237"/>
      <c r="M1308" s="237"/>
      <c r="N1308" s="237"/>
      <c r="O1308" s="237"/>
      <c r="P1308" s="237"/>
      <c r="Q1308" s="237"/>
    </row>
    <row r="1309" spans="1:17" x14ac:dyDescent="0.25">
      <c r="A1309" s="243" t="s">
        <v>10347</v>
      </c>
      <c r="B1309" s="258" t="str" cm="1">
        <f t="array" ref="B1309">IF(ROW() &lt; ROW(INDEX(initialConditions[experiment_ID],ROWS(initialConditions[experiment_ID]))), COUNTIF(INDEX(initialConditions[experiment_ID],1):initialConditions[[#This Row],[experiment_ID]],initialConditions[[#This Row],[experiment_ID]]), "")</f>
        <v/>
      </c>
      <c r="C1309" s="255"/>
      <c r="D1309" s="237"/>
      <c r="E1309" s="237" t="s">
        <v>2502</v>
      </c>
      <c r="F1309" s="237"/>
      <c r="G1309" s="237" t="s">
        <v>10493</v>
      </c>
      <c r="H1309" s="237"/>
      <c r="I1309" s="237"/>
      <c r="J1309" s="237"/>
      <c r="K1309" s="237"/>
      <c r="L1309" s="237"/>
      <c r="M1309" s="237"/>
      <c r="N1309" s="237"/>
      <c r="O1309" s="237"/>
      <c r="P1309" s="237"/>
      <c r="Q1309" s="237"/>
    </row>
    <row r="1310" spans="1:17" x14ac:dyDescent="0.25">
      <c r="A1310" s="243" t="s">
        <v>10347</v>
      </c>
      <c r="B1310" s="258" t="str" cm="1">
        <f t="array" ref="B1310">IF(ROW() &lt; ROW(INDEX(initialConditions[experiment_ID],ROWS(initialConditions[experiment_ID]))), COUNTIF(INDEX(initialConditions[experiment_ID],1):initialConditions[[#This Row],[experiment_ID]],initialConditions[[#This Row],[experiment_ID]]), "")</f>
        <v/>
      </c>
      <c r="C1310" s="255"/>
      <c r="D1310" s="237"/>
      <c r="E1310" s="237" t="s">
        <v>2502</v>
      </c>
      <c r="F1310" s="237"/>
      <c r="G1310" s="237" t="s">
        <v>10494</v>
      </c>
      <c r="H1310" s="237"/>
      <c r="I1310" s="237"/>
      <c r="J1310" s="237"/>
      <c r="K1310" s="237"/>
      <c r="L1310" s="237"/>
      <c r="M1310" s="237"/>
      <c r="N1310" s="237"/>
      <c r="O1310" s="237"/>
      <c r="P1310" s="237"/>
      <c r="Q1310" s="237"/>
    </row>
    <row r="1311" spans="1:17" x14ac:dyDescent="0.25">
      <c r="A1311" s="243" t="s">
        <v>10347</v>
      </c>
      <c r="B1311" s="258" t="str" cm="1">
        <f t="array" ref="B1311">IF(ROW() &lt; ROW(INDEX(initialConditions[experiment_ID],ROWS(initialConditions[experiment_ID]))), COUNTIF(INDEX(initialConditions[experiment_ID],1):initialConditions[[#This Row],[experiment_ID]],initialConditions[[#This Row],[experiment_ID]]), "")</f>
        <v/>
      </c>
      <c r="C1311" s="255"/>
      <c r="D1311" s="237"/>
      <c r="E1311" s="237" t="s">
        <v>2502</v>
      </c>
      <c r="F1311" s="237"/>
      <c r="G1311" s="237" t="s">
        <v>10495</v>
      </c>
      <c r="H1311" s="237"/>
      <c r="I1311" s="237"/>
      <c r="J1311" s="237"/>
      <c r="K1311" s="237"/>
      <c r="L1311" s="237"/>
      <c r="M1311" s="237"/>
      <c r="N1311" s="237"/>
      <c r="O1311" s="237"/>
      <c r="P1311" s="237"/>
      <c r="Q1311" s="237"/>
    </row>
    <row r="1312" spans="1:17" x14ac:dyDescent="0.25">
      <c r="A1312" s="243" t="s">
        <v>10347</v>
      </c>
      <c r="B1312" s="258" t="str" cm="1">
        <f t="array" ref="B1312">IF(ROW() &lt; ROW(INDEX(initialConditions[experiment_ID],ROWS(initialConditions[experiment_ID]))), COUNTIF(INDEX(initialConditions[experiment_ID],1):initialConditions[[#This Row],[experiment_ID]],initialConditions[[#This Row],[experiment_ID]]), "")</f>
        <v/>
      </c>
      <c r="C1312" s="255"/>
      <c r="D1312" s="237"/>
      <c r="E1312" s="237" t="s">
        <v>2502</v>
      </c>
      <c r="F1312" s="237"/>
      <c r="G1312" s="237" t="s">
        <v>10496</v>
      </c>
      <c r="H1312" s="237"/>
      <c r="I1312" s="237"/>
      <c r="J1312" s="237"/>
      <c r="K1312" s="237"/>
      <c r="L1312" s="237"/>
      <c r="M1312" s="237"/>
      <c r="N1312" s="237"/>
      <c r="O1312" s="237"/>
      <c r="P1312" s="237"/>
      <c r="Q1312" s="237"/>
    </row>
    <row r="1313" spans="1:17" x14ac:dyDescent="0.25">
      <c r="A1313" s="243" t="s">
        <v>10348</v>
      </c>
      <c r="B1313" s="258" t="str" cm="1">
        <f t="array" ref="B1313">IF(ROW() &lt; ROW(INDEX(initialConditions[experiment_ID],ROWS(initialConditions[experiment_ID]))), COUNTIF(INDEX(initialConditions[experiment_ID],1):initialConditions[[#This Row],[experiment_ID]],initialConditions[[#This Row],[experiment_ID]]), "")</f>
        <v/>
      </c>
      <c r="C1313" s="255"/>
      <c r="D1313" s="237"/>
      <c r="E1313" s="237" t="s">
        <v>2502</v>
      </c>
      <c r="F1313" s="237"/>
      <c r="G1313" s="237" t="s">
        <v>10492</v>
      </c>
      <c r="H1313" s="237"/>
      <c r="I1313" s="237"/>
      <c r="J1313" s="237"/>
      <c r="K1313" s="237"/>
      <c r="L1313" s="237"/>
      <c r="M1313" s="237"/>
      <c r="N1313" s="237"/>
      <c r="O1313" s="237"/>
      <c r="P1313" s="237"/>
      <c r="Q1313" s="237"/>
    </row>
    <row r="1314" spans="1:17" x14ac:dyDescent="0.25">
      <c r="A1314" s="243" t="s">
        <v>10348</v>
      </c>
      <c r="B1314" s="258" t="str" cm="1">
        <f t="array" ref="B1314">IF(ROW() &lt; ROW(INDEX(initialConditions[experiment_ID],ROWS(initialConditions[experiment_ID]))), COUNTIF(INDEX(initialConditions[experiment_ID],1):initialConditions[[#This Row],[experiment_ID]],initialConditions[[#This Row],[experiment_ID]]), "")</f>
        <v/>
      </c>
      <c r="C1314" s="255"/>
      <c r="D1314" s="237"/>
      <c r="E1314" s="237" t="s">
        <v>2502</v>
      </c>
      <c r="F1314" s="237"/>
      <c r="G1314" s="237" t="s">
        <v>10493</v>
      </c>
      <c r="H1314" s="237"/>
      <c r="I1314" s="237"/>
      <c r="J1314" s="237"/>
      <c r="K1314" s="237"/>
      <c r="L1314" s="237"/>
      <c r="M1314" s="237"/>
      <c r="N1314" s="237"/>
      <c r="O1314" s="237"/>
      <c r="P1314" s="237"/>
      <c r="Q1314" s="237"/>
    </row>
    <row r="1315" spans="1:17" x14ac:dyDescent="0.25">
      <c r="A1315" s="243" t="s">
        <v>10348</v>
      </c>
      <c r="B1315" s="258" t="str" cm="1">
        <f t="array" ref="B1315">IF(ROW() &lt; ROW(INDEX(initialConditions[experiment_ID],ROWS(initialConditions[experiment_ID]))), COUNTIF(INDEX(initialConditions[experiment_ID],1):initialConditions[[#This Row],[experiment_ID]],initialConditions[[#This Row],[experiment_ID]]), "")</f>
        <v/>
      </c>
      <c r="C1315" s="255"/>
      <c r="D1315" s="237"/>
      <c r="E1315" s="237" t="s">
        <v>2502</v>
      </c>
      <c r="F1315" s="237"/>
      <c r="G1315" s="237" t="s">
        <v>10494</v>
      </c>
      <c r="H1315" s="237"/>
      <c r="I1315" s="237"/>
      <c r="J1315" s="237"/>
      <c r="K1315" s="237"/>
      <c r="L1315" s="237"/>
      <c r="M1315" s="237"/>
      <c r="N1315" s="237"/>
      <c r="O1315" s="237"/>
      <c r="P1315" s="237"/>
      <c r="Q1315" s="237"/>
    </row>
    <row r="1316" spans="1:17" x14ac:dyDescent="0.25">
      <c r="A1316" s="243" t="s">
        <v>10348</v>
      </c>
      <c r="B1316" s="258" t="str" cm="1">
        <f t="array" ref="B1316">IF(ROW() &lt; ROW(INDEX(initialConditions[experiment_ID],ROWS(initialConditions[experiment_ID]))), COUNTIF(INDEX(initialConditions[experiment_ID],1):initialConditions[[#This Row],[experiment_ID]],initialConditions[[#This Row],[experiment_ID]]), "")</f>
        <v/>
      </c>
      <c r="C1316" s="255"/>
      <c r="D1316" s="237"/>
      <c r="E1316" s="237" t="s">
        <v>2502</v>
      </c>
      <c r="F1316" s="237"/>
      <c r="G1316" s="237" t="s">
        <v>10495</v>
      </c>
      <c r="H1316" s="237"/>
      <c r="I1316" s="237"/>
      <c r="J1316" s="237"/>
      <c r="K1316" s="237"/>
      <c r="L1316" s="237"/>
      <c r="M1316" s="237"/>
      <c r="N1316" s="237"/>
      <c r="O1316" s="237"/>
      <c r="P1316" s="237"/>
      <c r="Q1316" s="237"/>
    </row>
    <row r="1317" spans="1:17" x14ac:dyDescent="0.25">
      <c r="A1317" s="243" t="s">
        <v>10348</v>
      </c>
      <c r="B1317" s="258" t="str" cm="1">
        <f t="array" ref="B1317">IF(ROW() &lt; ROW(INDEX(initialConditions[experiment_ID],ROWS(initialConditions[experiment_ID]))), COUNTIF(INDEX(initialConditions[experiment_ID],1):initialConditions[[#This Row],[experiment_ID]],initialConditions[[#This Row],[experiment_ID]]), "")</f>
        <v/>
      </c>
      <c r="C1317" s="255"/>
      <c r="D1317" s="237"/>
      <c r="E1317" s="237" t="s">
        <v>2502</v>
      </c>
      <c r="F1317" s="237"/>
      <c r="G1317" s="237" t="s">
        <v>10496</v>
      </c>
      <c r="H1317" s="237"/>
      <c r="I1317" s="237"/>
      <c r="J1317" s="237"/>
      <c r="K1317" s="237"/>
      <c r="L1317" s="237"/>
      <c r="M1317" s="237"/>
      <c r="N1317" s="237"/>
      <c r="O1317" s="237"/>
      <c r="P1317" s="237"/>
      <c r="Q1317" s="237"/>
    </row>
    <row r="1318" spans="1:17" x14ac:dyDescent="0.25">
      <c r="A1318" s="243" t="s">
        <v>10348</v>
      </c>
      <c r="B1318" s="258" t="str" cm="1">
        <f t="array" ref="B1318">IF(ROW() &lt; ROW(INDEX(initialConditions[experiment_ID],ROWS(initialConditions[experiment_ID]))), COUNTIF(INDEX(initialConditions[experiment_ID],1):initialConditions[[#This Row],[experiment_ID]],initialConditions[[#This Row],[experiment_ID]]), "")</f>
        <v/>
      </c>
      <c r="C1318" s="255"/>
      <c r="D1318" s="237"/>
      <c r="E1318" s="237" t="s">
        <v>2502</v>
      </c>
      <c r="F1318" s="237"/>
      <c r="G1318" s="237" t="s">
        <v>10497</v>
      </c>
      <c r="H1318" s="237"/>
      <c r="I1318" s="237"/>
      <c r="J1318" s="237"/>
      <c r="K1318" s="237"/>
      <c r="L1318" s="237"/>
      <c r="M1318" s="237"/>
      <c r="N1318" s="237"/>
      <c r="O1318" s="237"/>
      <c r="P1318" s="237"/>
      <c r="Q1318" s="237"/>
    </row>
    <row r="1319" spans="1:17" x14ac:dyDescent="0.25">
      <c r="A1319" s="243" t="s">
        <v>10349</v>
      </c>
      <c r="B1319" s="258" t="str" cm="1">
        <f t="array" ref="B1319">IF(ROW() &lt; ROW(INDEX(initialConditions[experiment_ID],ROWS(initialConditions[experiment_ID]))), COUNTIF(INDEX(initialConditions[experiment_ID],1):initialConditions[[#This Row],[experiment_ID]],initialConditions[[#This Row],[experiment_ID]]), "")</f>
        <v/>
      </c>
      <c r="C1319" s="255"/>
      <c r="D1319" s="237"/>
      <c r="E1319" s="237" t="s">
        <v>2502</v>
      </c>
      <c r="F1319" s="237"/>
      <c r="G1319" s="237" t="s">
        <v>10492</v>
      </c>
      <c r="H1319" s="237"/>
      <c r="I1319" s="237"/>
      <c r="J1319" s="237"/>
      <c r="K1319" s="237"/>
      <c r="L1319" s="237"/>
      <c r="M1319" s="237"/>
      <c r="N1319" s="237"/>
      <c r="O1319" s="237"/>
      <c r="P1319" s="237"/>
      <c r="Q1319" s="237"/>
    </row>
    <row r="1320" spans="1:17" x14ac:dyDescent="0.25">
      <c r="A1320" s="243" t="s">
        <v>10349</v>
      </c>
      <c r="B1320" s="258" t="str" cm="1">
        <f t="array" ref="B1320">IF(ROW() &lt; ROW(INDEX(initialConditions[experiment_ID],ROWS(initialConditions[experiment_ID]))), COUNTIF(INDEX(initialConditions[experiment_ID],1):initialConditions[[#This Row],[experiment_ID]],initialConditions[[#This Row],[experiment_ID]]), "")</f>
        <v/>
      </c>
      <c r="C1320" s="255"/>
      <c r="D1320" s="237"/>
      <c r="E1320" s="237" t="s">
        <v>2502</v>
      </c>
      <c r="F1320" s="237"/>
      <c r="G1320" s="237" t="s">
        <v>10493</v>
      </c>
      <c r="H1320" s="237"/>
      <c r="I1320" s="237"/>
      <c r="J1320" s="237"/>
      <c r="K1320" s="237"/>
      <c r="L1320" s="237"/>
      <c r="M1320" s="237"/>
      <c r="N1320" s="237"/>
      <c r="O1320" s="237"/>
      <c r="P1320" s="237"/>
      <c r="Q1320" s="237"/>
    </row>
    <row r="1321" spans="1:17" x14ac:dyDescent="0.25">
      <c r="A1321" s="243" t="s">
        <v>10349</v>
      </c>
      <c r="B1321" s="258" t="str" cm="1">
        <f t="array" ref="B1321">IF(ROW() &lt; ROW(INDEX(initialConditions[experiment_ID],ROWS(initialConditions[experiment_ID]))), COUNTIF(INDEX(initialConditions[experiment_ID],1):initialConditions[[#This Row],[experiment_ID]],initialConditions[[#This Row],[experiment_ID]]), "")</f>
        <v/>
      </c>
      <c r="C1321" s="255"/>
      <c r="D1321" s="237"/>
      <c r="E1321" s="237" t="s">
        <v>2502</v>
      </c>
      <c r="F1321" s="237"/>
      <c r="G1321" s="237" t="s">
        <v>10494</v>
      </c>
      <c r="H1321" s="237"/>
      <c r="I1321" s="237"/>
      <c r="J1321" s="237"/>
      <c r="K1321" s="237"/>
      <c r="L1321" s="237"/>
      <c r="M1321" s="237"/>
      <c r="N1321" s="237"/>
      <c r="O1321" s="237"/>
      <c r="P1321" s="237"/>
      <c r="Q1321" s="237"/>
    </row>
    <row r="1322" spans="1:17" x14ac:dyDescent="0.25">
      <c r="A1322" s="243" t="s">
        <v>10349</v>
      </c>
      <c r="B1322" s="258" t="str" cm="1">
        <f t="array" ref="B1322">IF(ROW() &lt; ROW(INDEX(initialConditions[experiment_ID],ROWS(initialConditions[experiment_ID]))), COUNTIF(INDEX(initialConditions[experiment_ID],1):initialConditions[[#This Row],[experiment_ID]],initialConditions[[#This Row],[experiment_ID]]), "")</f>
        <v/>
      </c>
      <c r="C1322" s="255"/>
      <c r="D1322" s="237"/>
      <c r="E1322" s="237" t="s">
        <v>2502</v>
      </c>
      <c r="F1322" s="237"/>
      <c r="G1322" s="237" t="s">
        <v>10495</v>
      </c>
      <c r="H1322" s="237"/>
      <c r="I1322" s="237"/>
      <c r="J1322" s="237"/>
      <c r="K1322" s="237"/>
      <c r="L1322" s="237"/>
      <c r="M1322" s="237"/>
      <c r="N1322" s="237"/>
      <c r="O1322" s="237"/>
      <c r="P1322" s="237"/>
      <c r="Q1322" s="237"/>
    </row>
    <row r="1323" spans="1:17" x14ac:dyDescent="0.25">
      <c r="A1323" s="243" t="s">
        <v>10349</v>
      </c>
      <c r="B1323" s="258" t="str" cm="1">
        <f t="array" ref="B1323">IF(ROW() &lt; ROW(INDEX(initialConditions[experiment_ID],ROWS(initialConditions[experiment_ID]))), COUNTIF(INDEX(initialConditions[experiment_ID],1):initialConditions[[#This Row],[experiment_ID]],initialConditions[[#This Row],[experiment_ID]]), "")</f>
        <v/>
      </c>
      <c r="C1323" s="255"/>
      <c r="D1323" s="237"/>
      <c r="E1323" s="237" t="s">
        <v>2502</v>
      </c>
      <c r="F1323" s="237"/>
      <c r="G1323" s="237" t="s">
        <v>10496</v>
      </c>
      <c r="H1323" s="237"/>
      <c r="I1323" s="237"/>
      <c r="J1323" s="237"/>
      <c r="K1323" s="237"/>
      <c r="L1323" s="237"/>
      <c r="M1323" s="237"/>
      <c r="N1323" s="237"/>
      <c r="O1323" s="237"/>
      <c r="P1323" s="237"/>
      <c r="Q1323" s="237"/>
    </row>
    <row r="1324" spans="1:17" x14ac:dyDescent="0.25">
      <c r="A1324" s="243" t="s">
        <v>10349</v>
      </c>
      <c r="B1324" s="258" t="str" cm="1">
        <f t="array" ref="B1324">IF(ROW() &lt; ROW(INDEX(initialConditions[experiment_ID],ROWS(initialConditions[experiment_ID]))), COUNTIF(INDEX(initialConditions[experiment_ID],1):initialConditions[[#This Row],[experiment_ID]],initialConditions[[#This Row],[experiment_ID]]), "")</f>
        <v/>
      </c>
      <c r="C1324" s="255"/>
      <c r="D1324" s="237"/>
      <c r="E1324" s="237" t="s">
        <v>2502</v>
      </c>
      <c r="F1324" s="237"/>
      <c r="G1324" s="237" t="s">
        <v>10497</v>
      </c>
      <c r="H1324" s="237"/>
      <c r="I1324" s="237"/>
      <c r="J1324" s="237"/>
      <c r="K1324" s="237"/>
      <c r="L1324" s="237"/>
      <c r="M1324" s="237"/>
      <c r="N1324" s="237"/>
      <c r="O1324" s="237"/>
      <c r="P1324" s="237"/>
      <c r="Q1324" s="237"/>
    </row>
    <row r="1325" spans="1:17" x14ac:dyDescent="0.25">
      <c r="A1325" s="243" t="s">
        <v>10350</v>
      </c>
      <c r="B1325" s="258" t="str" cm="1">
        <f t="array" ref="B1325">IF(ROW() &lt; ROW(INDEX(initialConditions[experiment_ID],ROWS(initialConditions[experiment_ID]))), COUNTIF(INDEX(initialConditions[experiment_ID],1):initialConditions[[#This Row],[experiment_ID]],initialConditions[[#This Row],[experiment_ID]]), "")</f>
        <v/>
      </c>
      <c r="C1325" s="255"/>
      <c r="D1325" s="237"/>
      <c r="E1325" s="237" t="s">
        <v>2502</v>
      </c>
      <c r="F1325" s="237"/>
      <c r="G1325" s="237" t="s">
        <v>10492</v>
      </c>
      <c r="H1325" s="237"/>
      <c r="I1325" s="237"/>
      <c r="J1325" s="237"/>
      <c r="K1325" s="237"/>
      <c r="L1325" s="237"/>
      <c r="M1325" s="237"/>
      <c r="N1325" s="237"/>
      <c r="O1325" s="237"/>
      <c r="P1325" s="237"/>
      <c r="Q1325" s="237"/>
    </row>
    <row r="1326" spans="1:17" x14ac:dyDescent="0.25">
      <c r="A1326" s="243" t="s">
        <v>10350</v>
      </c>
      <c r="B1326" s="258" t="str" cm="1">
        <f t="array" ref="B1326">IF(ROW() &lt; ROW(INDEX(initialConditions[experiment_ID],ROWS(initialConditions[experiment_ID]))), COUNTIF(INDEX(initialConditions[experiment_ID],1):initialConditions[[#This Row],[experiment_ID]],initialConditions[[#This Row],[experiment_ID]]), "")</f>
        <v/>
      </c>
      <c r="C1326" s="255"/>
      <c r="D1326" s="237"/>
      <c r="E1326" s="237" t="s">
        <v>2502</v>
      </c>
      <c r="F1326" s="237"/>
      <c r="G1326" s="237" t="s">
        <v>10493</v>
      </c>
      <c r="H1326" s="237"/>
      <c r="I1326" s="237"/>
      <c r="J1326" s="237"/>
      <c r="K1326" s="237"/>
      <c r="L1326" s="237"/>
      <c r="M1326" s="237"/>
      <c r="N1326" s="237"/>
      <c r="O1326" s="237"/>
      <c r="P1326" s="237"/>
      <c r="Q1326" s="237"/>
    </row>
    <row r="1327" spans="1:17" x14ac:dyDescent="0.25">
      <c r="A1327" s="243" t="s">
        <v>10350</v>
      </c>
      <c r="B1327" s="258" t="str" cm="1">
        <f t="array" ref="B1327">IF(ROW() &lt; ROW(INDEX(initialConditions[experiment_ID],ROWS(initialConditions[experiment_ID]))), COUNTIF(INDEX(initialConditions[experiment_ID],1):initialConditions[[#This Row],[experiment_ID]],initialConditions[[#This Row],[experiment_ID]]), "")</f>
        <v/>
      </c>
      <c r="C1327" s="255"/>
      <c r="D1327" s="237"/>
      <c r="E1327" s="237" t="s">
        <v>2502</v>
      </c>
      <c r="F1327" s="237"/>
      <c r="G1327" s="237" t="s">
        <v>10494</v>
      </c>
      <c r="H1327" s="237"/>
      <c r="I1327" s="237"/>
      <c r="J1327" s="237"/>
      <c r="K1327" s="237"/>
      <c r="L1327" s="237"/>
      <c r="M1327" s="237"/>
      <c r="N1327" s="237"/>
      <c r="O1327" s="237"/>
      <c r="P1327" s="237"/>
      <c r="Q1327" s="237"/>
    </row>
    <row r="1328" spans="1:17" x14ac:dyDescent="0.25">
      <c r="A1328" s="243" t="s">
        <v>10350</v>
      </c>
      <c r="B1328" s="258" t="str" cm="1">
        <f t="array" ref="B1328">IF(ROW() &lt; ROW(INDEX(initialConditions[experiment_ID],ROWS(initialConditions[experiment_ID]))), COUNTIF(INDEX(initialConditions[experiment_ID],1):initialConditions[[#This Row],[experiment_ID]],initialConditions[[#This Row],[experiment_ID]]), "")</f>
        <v/>
      </c>
      <c r="C1328" s="255"/>
      <c r="D1328" s="237"/>
      <c r="E1328" s="237" t="s">
        <v>2502</v>
      </c>
      <c r="F1328" s="237"/>
      <c r="G1328" s="237" t="s">
        <v>10495</v>
      </c>
      <c r="H1328" s="237"/>
      <c r="I1328" s="237"/>
      <c r="J1328" s="237"/>
      <c r="K1328" s="237"/>
      <c r="L1328" s="237"/>
      <c r="M1328" s="237"/>
      <c r="N1328" s="237"/>
      <c r="O1328" s="237"/>
      <c r="P1328" s="237"/>
      <c r="Q1328" s="237"/>
    </row>
    <row r="1329" spans="1:17" x14ac:dyDescent="0.25">
      <c r="A1329" s="243" t="s">
        <v>10350</v>
      </c>
      <c r="B1329" s="258" t="str" cm="1">
        <f t="array" ref="B1329">IF(ROW() &lt; ROW(INDEX(initialConditions[experiment_ID],ROWS(initialConditions[experiment_ID]))), COUNTIF(INDEX(initialConditions[experiment_ID],1):initialConditions[[#This Row],[experiment_ID]],initialConditions[[#This Row],[experiment_ID]]), "")</f>
        <v/>
      </c>
      <c r="C1329" s="255"/>
      <c r="D1329" s="237"/>
      <c r="E1329" s="237" t="s">
        <v>2502</v>
      </c>
      <c r="F1329" s="237"/>
      <c r="G1329" s="237" t="s">
        <v>10496</v>
      </c>
      <c r="H1329" s="237"/>
      <c r="I1329" s="237"/>
      <c r="J1329" s="237"/>
      <c r="K1329" s="237"/>
      <c r="L1329" s="237"/>
      <c r="M1329" s="237"/>
      <c r="N1329" s="237"/>
      <c r="O1329" s="237"/>
      <c r="P1329" s="237"/>
      <c r="Q1329" s="237"/>
    </row>
    <row r="1330" spans="1:17" x14ac:dyDescent="0.25">
      <c r="A1330" s="243" t="s">
        <v>10350</v>
      </c>
      <c r="B1330" s="258" t="str" cm="1">
        <f t="array" ref="B1330">IF(ROW() &lt; ROW(INDEX(initialConditions[experiment_ID],ROWS(initialConditions[experiment_ID]))), COUNTIF(INDEX(initialConditions[experiment_ID],1):initialConditions[[#This Row],[experiment_ID]],initialConditions[[#This Row],[experiment_ID]]), "")</f>
        <v/>
      </c>
      <c r="C1330" s="255"/>
      <c r="D1330" s="237"/>
      <c r="E1330" s="237" t="s">
        <v>2502</v>
      </c>
      <c r="F1330" s="237"/>
      <c r="G1330" s="237" t="s">
        <v>10497</v>
      </c>
      <c r="H1330" s="237"/>
      <c r="I1330" s="237"/>
      <c r="J1330" s="237"/>
      <c r="K1330" s="237"/>
      <c r="L1330" s="237"/>
      <c r="M1330" s="237"/>
      <c r="N1330" s="237"/>
      <c r="O1330" s="237"/>
      <c r="P1330" s="237"/>
      <c r="Q1330" s="237"/>
    </row>
    <row r="1331" spans="1:17" x14ac:dyDescent="0.25">
      <c r="A1331" s="243" t="s">
        <v>10351</v>
      </c>
      <c r="B1331" s="258" t="str" cm="1">
        <f t="array" ref="B1331">IF(ROW() &lt; ROW(INDEX(initialConditions[experiment_ID],ROWS(initialConditions[experiment_ID]))), COUNTIF(INDEX(initialConditions[experiment_ID],1):initialConditions[[#This Row],[experiment_ID]],initialConditions[[#This Row],[experiment_ID]]), "")</f>
        <v/>
      </c>
      <c r="C1331" s="255"/>
      <c r="D1331" s="237"/>
      <c r="E1331" s="237" t="s">
        <v>2502</v>
      </c>
      <c r="F1331" s="237"/>
      <c r="G1331" s="237" t="s">
        <v>10492</v>
      </c>
      <c r="H1331" s="237"/>
      <c r="I1331" s="237"/>
      <c r="J1331" s="237"/>
      <c r="K1331" s="237"/>
      <c r="L1331" s="237"/>
      <c r="M1331" s="237"/>
      <c r="N1331" s="237"/>
      <c r="O1331" s="237"/>
      <c r="P1331" s="237"/>
      <c r="Q1331" s="237"/>
    </row>
    <row r="1332" spans="1:17" x14ac:dyDescent="0.25">
      <c r="A1332" s="243" t="s">
        <v>10351</v>
      </c>
      <c r="B1332" s="258" t="str" cm="1">
        <f t="array" ref="B1332">IF(ROW() &lt; ROW(INDEX(initialConditions[experiment_ID],ROWS(initialConditions[experiment_ID]))), COUNTIF(INDEX(initialConditions[experiment_ID],1):initialConditions[[#This Row],[experiment_ID]],initialConditions[[#This Row],[experiment_ID]]), "")</f>
        <v/>
      </c>
      <c r="C1332" s="255"/>
      <c r="D1332" s="237"/>
      <c r="E1332" s="237" t="s">
        <v>2502</v>
      </c>
      <c r="F1332" s="237"/>
      <c r="G1332" s="237" t="s">
        <v>10493</v>
      </c>
      <c r="H1332" s="237"/>
      <c r="I1332" s="237"/>
      <c r="J1332" s="237"/>
      <c r="K1332" s="237"/>
      <c r="L1332" s="237"/>
      <c r="M1332" s="237"/>
      <c r="N1332" s="237"/>
      <c r="O1332" s="237"/>
      <c r="P1332" s="237"/>
      <c r="Q1332" s="237"/>
    </row>
    <row r="1333" spans="1:17" x14ac:dyDescent="0.25">
      <c r="A1333" s="243" t="s">
        <v>10351</v>
      </c>
      <c r="B1333" s="258" t="str" cm="1">
        <f t="array" ref="B1333">IF(ROW() &lt; ROW(INDEX(initialConditions[experiment_ID],ROWS(initialConditions[experiment_ID]))), COUNTIF(INDEX(initialConditions[experiment_ID],1):initialConditions[[#This Row],[experiment_ID]],initialConditions[[#This Row],[experiment_ID]]), "")</f>
        <v/>
      </c>
      <c r="C1333" s="255"/>
      <c r="D1333" s="237"/>
      <c r="E1333" s="237" t="s">
        <v>2502</v>
      </c>
      <c r="F1333" s="237"/>
      <c r="G1333" s="237" t="s">
        <v>10494</v>
      </c>
      <c r="H1333" s="237"/>
      <c r="I1333" s="237"/>
      <c r="J1333" s="237"/>
      <c r="K1333" s="237"/>
      <c r="L1333" s="237"/>
      <c r="M1333" s="237"/>
      <c r="N1333" s="237"/>
      <c r="O1333" s="237"/>
      <c r="P1333" s="237"/>
      <c r="Q1333" s="237"/>
    </row>
    <row r="1334" spans="1:17" x14ac:dyDescent="0.25">
      <c r="A1334" s="243" t="s">
        <v>10351</v>
      </c>
      <c r="B1334" s="258" t="str" cm="1">
        <f t="array" ref="B1334">IF(ROW() &lt; ROW(INDEX(initialConditions[experiment_ID],ROWS(initialConditions[experiment_ID]))), COUNTIF(INDEX(initialConditions[experiment_ID],1):initialConditions[[#This Row],[experiment_ID]],initialConditions[[#This Row],[experiment_ID]]), "")</f>
        <v/>
      </c>
      <c r="C1334" s="255"/>
      <c r="D1334" s="237"/>
      <c r="E1334" s="237" t="s">
        <v>2502</v>
      </c>
      <c r="F1334" s="237"/>
      <c r="G1334" s="237" t="s">
        <v>10495</v>
      </c>
      <c r="H1334" s="237"/>
      <c r="I1334" s="237"/>
      <c r="J1334" s="237"/>
      <c r="K1334" s="237"/>
      <c r="L1334" s="237"/>
      <c r="M1334" s="237"/>
      <c r="N1334" s="237"/>
      <c r="O1334" s="237"/>
      <c r="P1334" s="237"/>
      <c r="Q1334" s="237"/>
    </row>
    <row r="1335" spans="1:17" x14ac:dyDescent="0.25">
      <c r="A1335" s="243" t="s">
        <v>10351</v>
      </c>
      <c r="B1335" s="258" t="str" cm="1">
        <f t="array" ref="B1335">IF(ROW() &lt; ROW(INDEX(initialConditions[experiment_ID],ROWS(initialConditions[experiment_ID]))), COUNTIF(INDEX(initialConditions[experiment_ID],1):initialConditions[[#This Row],[experiment_ID]],initialConditions[[#This Row],[experiment_ID]]), "")</f>
        <v/>
      </c>
      <c r="C1335" s="255"/>
      <c r="D1335" s="237"/>
      <c r="E1335" s="237" t="s">
        <v>2502</v>
      </c>
      <c r="F1335" s="237"/>
      <c r="G1335" s="237" t="s">
        <v>10496</v>
      </c>
      <c r="H1335" s="237"/>
      <c r="I1335" s="237"/>
      <c r="J1335" s="237"/>
      <c r="K1335" s="237"/>
      <c r="L1335" s="237"/>
      <c r="M1335" s="237"/>
      <c r="N1335" s="237"/>
      <c r="O1335" s="237"/>
      <c r="P1335" s="237"/>
      <c r="Q1335" s="237"/>
    </row>
    <row r="1336" spans="1:17" x14ac:dyDescent="0.25">
      <c r="A1336" s="243" t="s">
        <v>10351</v>
      </c>
      <c r="B1336" s="258" t="str" cm="1">
        <f t="array" ref="B1336">IF(ROW() &lt; ROW(INDEX(initialConditions[experiment_ID],ROWS(initialConditions[experiment_ID]))), COUNTIF(INDEX(initialConditions[experiment_ID],1):initialConditions[[#This Row],[experiment_ID]],initialConditions[[#This Row],[experiment_ID]]), "")</f>
        <v/>
      </c>
      <c r="C1336" s="255"/>
      <c r="D1336" s="237"/>
      <c r="E1336" s="237" t="s">
        <v>2502</v>
      </c>
      <c r="F1336" s="237"/>
      <c r="G1336" s="237" t="s">
        <v>10497</v>
      </c>
      <c r="H1336" s="237"/>
      <c r="I1336" s="237"/>
      <c r="J1336" s="237"/>
      <c r="K1336" s="237"/>
      <c r="L1336" s="237"/>
      <c r="M1336" s="237"/>
      <c r="N1336" s="237"/>
      <c r="O1336" s="237"/>
      <c r="P1336" s="237"/>
      <c r="Q1336" s="237"/>
    </row>
    <row r="1337" spans="1:17" x14ac:dyDescent="0.25">
      <c r="A1337" s="243" t="s">
        <v>10352</v>
      </c>
      <c r="B1337" s="258" t="str" cm="1">
        <f t="array" ref="B1337">IF(ROW() &lt; ROW(INDEX(initialConditions[experiment_ID],ROWS(initialConditions[experiment_ID]))), COUNTIF(INDEX(initialConditions[experiment_ID],1):initialConditions[[#This Row],[experiment_ID]],initialConditions[[#This Row],[experiment_ID]]), "")</f>
        <v/>
      </c>
      <c r="C1337" s="255"/>
      <c r="D1337" s="237"/>
      <c r="E1337" s="237" t="s">
        <v>2502</v>
      </c>
      <c r="F1337" s="237"/>
      <c r="G1337" s="237" t="s">
        <v>10492</v>
      </c>
      <c r="H1337" s="237"/>
      <c r="I1337" s="237"/>
      <c r="J1337" s="237"/>
      <c r="K1337" s="237"/>
      <c r="L1337" s="237"/>
      <c r="M1337" s="237"/>
      <c r="N1337" s="237"/>
      <c r="O1337" s="237"/>
      <c r="P1337" s="237"/>
      <c r="Q1337" s="237"/>
    </row>
    <row r="1338" spans="1:17" x14ac:dyDescent="0.25">
      <c r="A1338" s="243" t="s">
        <v>10352</v>
      </c>
      <c r="B1338" s="258" t="str" cm="1">
        <f t="array" ref="B1338">IF(ROW() &lt; ROW(INDEX(initialConditions[experiment_ID],ROWS(initialConditions[experiment_ID]))), COUNTIF(INDEX(initialConditions[experiment_ID],1):initialConditions[[#This Row],[experiment_ID]],initialConditions[[#This Row],[experiment_ID]]), "")</f>
        <v/>
      </c>
      <c r="C1338" s="255"/>
      <c r="D1338" s="237"/>
      <c r="E1338" s="237" t="s">
        <v>2502</v>
      </c>
      <c r="F1338" s="237"/>
      <c r="G1338" s="237" t="s">
        <v>10493</v>
      </c>
      <c r="H1338" s="237"/>
      <c r="I1338" s="237"/>
      <c r="J1338" s="237"/>
      <c r="K1338" s="237"/>
      <c r="L1338" s="237"/>
      <c r="M1338" s="237"/>
      <c r="N1338" s="237"/>
      <c r="O1338" s="237"/>
      <c r="P1338" s="237"/>
      <c r="Q1338" s="237"/>
    </row>
    <row r="1339" spans="1:17" x14ac:dyDescent="0.25">
      <c r="A1339" s="243" t="s">
        <v>10352</v>
      </c>
      <c r="B1339" s="258" t="str" cm="1">
        <f t="array" ref="B1339">IF(ROW() &lt; ROW(INDEX(initialConditions[experiment_ID],ROWS(initialConditions[experiment_ID]))), COUNTIF(INDEX(initialConditions[experiment_ID],1):initialConditions[[#This Row],[experiment_ID]],initialConditions[[#This Row],[experiment_ID]]), "")</f>
        <v/>
      </c>
      <c r="C1339" s="255"/>
      <c r="D1339" s="237"/>
      <c r="E1339" s="237" t="s">
        <v>2502</v>
      </c>
      <c r="F1339" s="237"/>
      <c r="G1339" s="237" t="s">
        <v>10494</v>
      </c>
      <c r="H1339" s="237"/>
      <c r="I1339" s="237"/>
      <c r="J1339" s="237"/>
      <c r="K1339" s="237"/>
      <c r="L1339" s="237"/>
      <c r="M1339" s="237"/>
      <c r="N1339" s="237"/>
      <c r="O1339" s="237"/>
      <c r="P1339" s="237"/>
      <c r="Q1339" s="237"/>
    </row>
    <row r="1340" spans="1:17" x14ac:dyDescent="0.25">
      <c r="A1340" s="243" t="s">
        <v>10352</v>
      </c>
      <c r="B1340" s="258" t="str" cm="1">
        <f t="array" ref="B1340">IF(ROW() &lt; ROW(INDEX(initialConditions[experiment_ID],ROWS(initialConditions[experiment_ID]))), COUNTIF(INDEX(initialConditions[experiment_ID],1):initialConditions[[#This Row],[experiment_ID]],initialConditions[[#This Row],[experiment_ID]]), "")</f>
        <v/>
      </c>
      <c r="C1340" s="255"/>
      <c r="D1340" s="237"/>
      <c r="E1340" s="237" t="s">
        <v>2502</v>
      </c>
      <c r="F1340" s="237"/>
      <c r="G1340" s="237" t="s">
        <v>10495</v>
      </c>
      <c r="H1340" s="237"/>
      <c r="I1340" s="237"/>
      <c r="J1340" s="237"/>
      <c r="K1340" s="237"/>
      <c r="L1340" s="237"/>
      <c r="M1340" s="237"/>
      <c r="N1340" s="237"/>
      <c r="O1340" s="237"/>
      <c r="P1340" s="237"/>
      <c r="Q1340" s="237"/>
    </row>
    <row r="1341" spans="1:17" x14ac:dyDescent="0.25">
      <c r="A1341" s="243" t="s">
        <v>10352</v>
      </c>
      <c r="B1341" s="258" t="str" cm="1">
        <f t="array" ref="B1341">IF(ROW() &lt; ROW(INDEX(initialConditions[experiment_ID],ROWS(initialConditions[experiment_ID]))), COUNTIF(INDEX(initialConditions[experiment_ID],1):initialConditions[[#This Row],[experiment_ID]],initialConditions[[#This Row],[experiment_ID]]), "")</f>
        <v/>
      </c>
      <c r="C1341" s="255"/>
      <c r="D1341" s="237"/>
      <c r="E1341" s="237" t="s">
        <v>2502</v>
      </c>
      <c r="F1341" s="237"/>
      <c r="G1341" s="237" t="s">
        <v>10496</v>
      </c>
      <c r="H1341" s="237"/>
      <c r="I1341" s="237"/>
      <c r="J1341" s="237"/>
      <c r="K1341" s="237"/>
      <c r="L1341" s="237"/>
      <c r="M1341" s="237"/>
      <c r="N1341" s="237"/>
      <c r="O1341" s="237"/>
      <c r="P1341" s="237"/>
      <c r="Q1341" s="237"/>
    </row>
    <row r="1342" spans="1:17" x14ac:dyDescent="0.25">
      <c r="A1342" s="243" t="s">
        <v>10352</v>
      </c>
      <c r="B1342" s="258" t="str" cm="1">
        <f t="array" ref="B1342">IF(ROW() &lt; ROW(INDEX(initialConditions[experiment_ID],ROWS(initialConditions[experiment_ID]))), COUNTIF(INDEX(initialConditions[experiment_ID],1):initialConditions[[#This Row],[experiment_ID]],initialConditions[[#This Row],[experiment_ID]]), "")</f>
        <v/>
      </c>
      <c r="C1342" s="255"/>
      <c r="D1342" s="237"/>
      <c r="E1342" s="237" t="s">
        <v>2502</v>
      </c>
      <c r="F1342" s="237"/>
      <c r="G1342" s="237" t="s">
        <v>10497</v>
      </c>
      <c r="H1342" s="237"/>
      <c r="I1342" s="237"/>
      <c r="J1342" s="237"/>
      <c r="K1342" s="237"/>
      <c r="L1342" s="237"/>
      <c r="M1342" s="237"/>
      <c r="N1342" s="237"/>
      <c r="O1342" s="237"/>
      <c r="P1342" s="237"/>
      <c r="Q1342" s="237"/>
    </row>
    <row r="1343" spans="1:17" x14ac:dyDescent="0.25">
      <c r="A1343" s="243" t="s">
        <v>10354</v>
      </c>
      <c r="B1343" s="258" t="str" cm="1">
        <f t="array" ref="B1343">IF(ROW() &lt; ROW(INDEX(initialConditions[experiment_ID],ROWS(initialConditions[experiment_ID]))), COUNTIF(INDEX(initialConditions[experiment_ID],1):initialConditions[[#This Row],[experiment_ID]],initialConditions[[#This Row],[experiment_ID]]), "")</f>
        <v/>
      </c>
      <c r="C1343" s="255"/>
      <c r="D1343" s="237"/>
      <c r="E1343" s="237" t="s">
        <v>2502</v>
      </c>
      <c r="F1343" s="237"/>
      <c r="G1343" s="237" t="s">
        <v>10500</v>
      </c>
      <c r="H1343" s="237"/>
      <c r="I1343" s="237"/>
      <c r="J1343" s="237"/>
      <c r="K1343" s="237"/>
      <c r="L1343" s="237"/>
      <c r="M1343" s="237"/>
      <c r="N1343" s="237"/>
      <c r="O1343" s="237"/>
      <c r="P1343" s="237"/>
      <c r="Q1343" s="237"/>
    </row>
    <row r="1344" spans="1:17" x14ac:dyDescent="0.25">
      <c r="A1344" s="243" t="s">
        <v>10354</v>
      </c>
      <c r="B1344" s="258" t="str" cm="1">
        <f t="array" ref="B1344">IF(ROW() &lt; ROW(INDEX(initialConditions[experiment_ID],ROWS(initialConditions[experiment_ID]))), COUNTIF(INDEX(initialConditions[experiment_ID],1):initialConditions[[#This Row],[experiment_ID]],initialConditions[[#This Row],[experiment_ID]]), "")</f>
        <v/>
      </c>
      <c r="C1344" s="255"/>
      <c r="D1344" s="237"/>
      <c r="E1344" s="237" t="s">
        <v>2502</v>
      </c>
      <c r="F1344" s="237"/>
      <c r="G1344" s="237" t="s">
        <v>10498</v>
      </c>
      <c r="H1344" s="237"/>
      <c r="I1344" s="237"/>
      <c r="J1344" s="237"/>
      <c r="K1344" s="237"/>
      <c r="L1344" s="237"/>
      <c r="M1344" s="237"/>
      <c r="N1344" s="237"/>
      <c r="O1344" s="237"/>
      <c r="P1344" s="237"/>
      <c r="Q1344" s="237"/>
    </row>
    <row r="1345" spans="1:17" x14ac:dyDescent="0.25">
      <c r="A1345" s="243" t="s">
        <v>10354</v>
      </c>
      <c r="B1345" s="258" t="str" cm="1">
        <f t="array" ref="B1345">IF(ROW() &lt; ROW(INDEX(initialConditions[experiment_ID],ROWS(initialConditions[experiment_ID]))), COUNTIF(INDEX(initialConditions[experiment_ID],1):initialConditions[[#This Row],[experiment_ID]],initialConditions[[#This Row],[experiment_ID]]), "")</f>
        <v/>
      </c>
      <c r="C1345" s="255"/>
      <c r="D1345" s="237"/>
      <c r="E1345" s="237" t="s">
        <v>2502</v>
      </c>
      <c r="F1345" s="237"/>
      <c r="G1345" s="237" t="s">
        <v>10501</v>
      </c>
      <c r="H1345" s="237"/>
      <c r="I1345" s="237"/>
      <c r="J1345" s="237"/>
      <c r="K1345" s="237"/>
      <c r="L1345" s="237"/>
      <c r="M1345" s="237"/>
      <c r="N1345" s="237"/>
      <c r="O1345" s="237"/>
      <c r="P1345" s="237"/>
      <c r="Q1345" s="237"/>
    </row>
    <row r="1346" spans="1:17" x14ac:dyDescent="0.25">
      <c r="A1346" s="243" t="s">
        <v>10354</v>
      </c>
      <c r="B1346" s="258" t="str" cm="1">
        <f t="array" ref="B1346">IF(ROW() &lt; ROW(INDEX(initialConditions[experiment_ID],ROWS(initialConditions[experiment_ID]))), COUNTIF(INDEX(initialConditions[experiment_ID],1):initialConditions[[#This Row],[experiment_ID]],initialConditions[[#This Row],[experiment_ID]]), "")</f>
        <v/>
      </c>
      <c r="C1346" s="255"/>
      <c r="D1346" s="237"/>
      <c r="E1346" s="237" t="s">
        <v>2502</v>
      </c>
      <c r="F1346" s="237"/>
      <c r="G1346" s="237" t="s">
        <v>10502</v>
      </c>
      <c r="H1346" s="237"/>
      <c r="I1346" s="237"/>
      <c r="J1346" s="237"/>
      <c r="K1346" s="237"/>
      <c r="L1346" s="237"/>
      <c r="M1346" s="237"/>
      <c r="N1346" s="237"/>
      <c r="O1346" s="237"/>
      <c r="P1346" s="237"/>
      <c r="Q1346" s="237"/>
    </row>
    <row r="1347" spans="1:17" x14ac:dyDescent="0.25">
      <c r="A1347" s="243" t="s">
        <v>10354</v>
      </c>
      <c r="B1347" s="258" t="str" cm="1">
        <f t="array" ref="B1347">IF(ROW() &lt; ROW(INDEX(initialConditions[experiment_ID],ROWS(initialConditions[experiment_ID]))), COUNTIF(INDEX(initialConditions[experiment_ID],1):initialConditions[[#This Row],[experiment_ID]],initialConditions[[#This Row],[experiment_ID]]), "")</f>
        <v/>
      </c>
      <c r="C1347" s="255"/>
      <c r="D1347" s="237"/>
      <c r="E1347" s="237" t="s">
        <v>2502</v>
      </c>
      <c r="F1347" s="237"/>
      <c r="G1347" s="237" t="s">
        <v>10503</v>
      </c>
      <c r="H1347" s="237"/>
      <c r="I1347" s="237"/>
      <c r="J1347" s="237"/>
      <c r="K1347" s="237"/>
      <c r="L1347" s="237"/>
      <c r="M1347" s="237"/>
      <c r="N1347" s="237"/>
      <c r="O1347" s="237"/>
      <c r="P1347" s="237"/>
      <c r="Q1347" s="237"/>
    </row>
    <row r="1348" spans="1:17" x14ac:dyDescent="0.25">
      <c r="A1348" s="243" t="s">
        <v>10355</v>
      </c>
      <c r="B1348" s="258" t="str" cm="1">
        <f t="array" ref="B1348">IF(ROW() &lt; ROW(INDEX(initialConditions[experiment_ID],ROWS(initialConditions[experiment_ID]))), COUNTIF(INDEX(initialConditions[experiment_ID],1):initialConditions[[#This Row],[experiment_ID]],initialConditions[[#This Row],[experiment_ID]]), "")</f>
        <v/>
      </c>
      <c r="C1348" s="255"/>
      <c r="D1348" s="237"/>
      <c r="E1348" s="237" t="s">
        <v>2502</v>
      </c>
      <c r="F1348" s="237"/>
      <c r="G1348" s="237" t="s">
        <v>10500</v>
      </c>
      <c r="H1348" s="237"/>
      <c r="I1348" s="237"/>
      <c r="J1348" s="237"/>
      <c r="K1348" s="237"/>
      <c r="L1348" s="237"/>
      <c r="M1348" s="237"/>
      <c r="N1348" s="237"/>
      <c r="O1348" s="237"/>
      <c r="P1348" s="237"/>
      <c r="Q1348" s="237"/>
    </row>
    <row r="1349" spans="1:17" x14ac:dyDescent="0.25">
      <c r="A1349" s="243" t="s">
        <v>10355</v>
      </c>
      <c r="B1349" s="258" t="str" cm="1">
        <f t="array" ref="B1349">IF(ROW() &lt; ROW(INDEX(initialConditions[experiment_ID],ROWS(initialConditions[experiment_ID]))), COUNTIF(INDEX(initialConditions[experiment_ID],1):initialConditions[[#This Row],[experiment_ID]],initialConditions[[#This Row],[experiment_ID]]), "")</f>
        <v/>
      </c>
      <c r="C1349" s="255"/>
      <c r="D1349" s="237"/>
      <c r="E1349" s="237" t="s">
        <v>2502</v>
      </c>
      <c r="F1349" s="237"/>
      <c r="G1349" s="237" t="s">
        <v>10498</v>
      </c>
      <c r="H1349" s="237"/>
      <c r="I1349" s="237"/>
      <c r="J1349" s="237"/>
      <c r="K1349" s="237"/>
      <c r="L1349" s="237"/>
      <c r="M1349" s="237"/>
      <c r="N1349" s="237"/>
      <c r="O1349" s="237"/>
      <c r="P1349" s="237"/>
      <c r="Q1349" s="237"/>
    </row>
    <row r="1350" spans="1:17" x14ac:dyDescent="0.25">
      <c r="A1350" s="243" t="s">
        <v>10355</v>
      </c>
      <c r="B1350" s="258" t="str" cm="1">
        <f t="array" ref="B1350">IF(ROW() &lt; ROW(INDEX(initialConditions[experiment_ID],ROWS(initialConditions[experiment_ID]))), COUNTIF(INDEX(initialConditions[experiment_ID],1):initialConditions[[#This Row],[experiment_ID]],initialConditions[[#This Row],[experiment_ID]]), "")</f>
        <v/>
      </c>
      <c r="C1350" s="255"/>
      <c r="D1350" s="237"/>
      <c r="E1350" s="237" t="s">
        <v>2502</v>
      </c>
      <c r="F1350" s="237"/>
      <c r="G1350" s="237" t="s">
        <v>10501</v>
      </c>
      <c r="H1350" s="237"/>
      <c r="I1350" s="237"/>
      <c r="J1350" s="237"/>
      <c r="K1350" s="237"/>
      <c r="L1350" s="237"/>
      <c r="M1350" s="237"/>
      <c r="N1350" s="237"/>
      <c r="O1350" s="237"/>
      <c r="P1350" s="237"/>
      <c r="Q1350" s="237"/>
    </row>
    <row r="1351" spans="1:17" x14ac:dyDescent="0.25">
      <c r="A1351" s="243" t="s">
        <v>10355</v>
      </c>
      <c r="B1351" s="258" t="str" cm="1">
        <f t="array" ref="B1351">IF(ROW() &lt; ROW(INDEX(initialConditions[experiment_ID],ROWS(initialConditions[experiment_ID]))), COUNTIF(INDEX(initialConditions[experiment_ID],1):initialConditions[[#This Row],[experiment_ID]],initialConditions[[#This Row],[experiment_ID]]), "")</f>
        <v/>
      </c>
      <c r="C1351" s="255"/>
      <c r="D1351" s="237"/>
      <c r="E1351" s="237" t="s">
        <v>2502</v>
      </c>
      <c r="F1351" s="237"/>
      <c r="G1351" s="237" t="s">
        <v>10502</v>
      </c>
      <c r="H1351" s="237"/>
      <c r="I1351" s="237"/>
      <c r="J1351" s="237"/>
      <c r="K1351" s="237"/>
      <c r="L1351" s="237"/>
      <c r="M1351" s="237"/>
      <c r="N1351" s="237"/>
      <c r="O1351" s="237"/>
      <c r="P1351" s="237"/>
      <c r="Q1351" s="237"/>
    </row>
    <row r="1352" spans="1:17" x14ac:dyDescent="0.25">
      <c r="A1352" s="243" t="s">
        <v>10355</v>
      </c>
      <c r="B1352" s="258" t="str" cm="1">
        <f t="array" ref="B1352">IF(ROW() &lt; ROW(INDEX(initialConditions[experiment_ID],ROWS(initialConditions[experiment_ID]))), COUNTIF(INDEX(initialConditions[experiment_ID],1):initialConditions[[#This Row],[experiment_ID]],initialConditions[[#This Row],[experiment_ID]]), "")</f>
        <v/>
      </c>
      <c r="C1352" s="255"/>
      <c r="D1352" s="237"/>
      <c r="E1352" s="237" t="s">
        <v>2502</v>
      </c>
      <c r="F1352" s="237"/>
      <c r="G1352" s="237" t="s">
        <v>10503</v>
      </c>
      <c r="H1352" s="237"/>
      <c r="I1352" s="237"/>
      <c r="J1352" s="237"/>
      <c r="K1352" s="237"/>
      <c r="L1352" s="237"/>
      <c r="M1352" s="237"/>
      <c r="N1352" s="237"/>
      <c r="O1352" s="237"/>
      <c r="P1352" s="237"/>
      <c r="Q1352" s="237"/>
    </row>
    <row r="1353" spans="1:17" x14ac:dyDescent="0.25">
      <c r="A1353" s="243" t="s">
        <v>10356</v>
      </c>
      <c r="B1353" s="258" t="str" cm="1">
        <f t="array" ref="B1353">IF(ROW() &lt; ROW(INDEX(initialConditions[experiment_ID],ROWS(initialConditions[experiment_ID]))), COUNTIF(INDEX(initialConditions[experiment_ID],1):initialConditions[[#This Row],[experiment_ID]],initialConditions[[#This Row],[experiment_ID]]), "")</f>
        <v/>
      </c>
      <c r="C1353" s="255"/>
      <c r="D1353" s="237"/>
      <c r="E1353" s="237" t="s">
        <v>2502</v>
      </c>
      <c r="F1353" s="237"/>
      <c r="G1353" s="237" t="s">
        <v>10500</v>
      </c>
      <c r="H1353" s="237"/>
      <c r="I1353" s="237"/>
      <c r="J1353" s="237"/>
      <c r="K1353" s="237"/>
      <c r="L1353" s="237"/>
      <c r="M1353" s="237"/>
      <c r="N1353" s="237"/>
      <c r="O1353" s="237"/>
      <c r="P1353" s="237"/>
      <c r="Q1353" s="237"/>
    </row>
    <row r="1354" spans="1:17" x14ac:dyDescent="0.25">
      <c r="A1354" s="243" t="s">
        <v>10356</v>
      </c>
      <c r="B1354" s="258" t="str" cm="1">
        <f t="array" ref="B1354">IF(ROW() &lt; ROW(INDEX(initialConditions[experiment_ID],ROWS(initialConditions[experiment_ID]))), COUNTIF(INDEX(initialConditions[experiment_ID],1):initialConditions[[#This Row],[experiment_ID]],initialConditions[[#This Row],[experiment_ID]]), "")</f>
        <v/>
      </c>
      <c r="C1354" s="255"/>
      <c r="D1354" s="237"/>
      <c r="E1354" s="237" t="s">
        <v>2502</v>
      </c>
      <c r="F1354" s="237"/>
      <c r="G1354" s="237" t="s">
        <v>10498</v>
      </c>
      <c r="H1354" s="237"/>
      <c r="I1354" s="237"/>
      <c r="J1354" s="237"/>
      <c r="K1354" s="237"/>
      <c r="L1354" s="237"/>
      <c r="M1354" s="237"/>
      <c r="N1354" s="237"/>
      <c r="O1354" s="237"/>
      <c r="P1354" s="237"/>
      <c r="Q1354" s="237"/>
    </row>
    <row r="1355" spans="1:17" x14ac:dyDescent="0.25">
      <c r="A1355" s="243" t="s">
        <v>10356</v>
      </c>
      <c r="B1355" s="258" t="str" cm="1">
        <f t="array" ref="B1355">IF(ROW() &lt; ROW(INDEX(initialConditions[experiment_ID],ROWS(initialConditions[experiment_ID]))), COUNTIF(INDEX(initialConditions[experiment_ID],1):initialConditions[[#This Row],[experiment_ID]],initialConditions[[#This Row],[experiment_ID]]), "")</f>
        <v/>
      </c>
      <c r="C1355" s="255"/>
      <c r="D1355" s="237"/>
      <c r="E1355" s="237" t="s">
        <v>2502</v>
      </c>
      <c r="F1355" s="237"/>
      <c r="G1355" s="237" t="s">
        <v>10501</v>
      </c>
      <c r="H1355" s="237"/>
      <c r="I1355" s="237"/>
      <c r="J1355" s="237"/>
      <c r="K1355" s="237"/>
      <c r="L1355" s="237"/>
      <c r="M1355" s="237"/>
      <c r="N1355" s="237"/>
      <c r="O1355" s="237"/>
      <c r="P1355" s="237"/>
      <c r="Q1355" s="237"/>
    </row>
    <row r="1356" spans="1:17" x14ac:dyDescent="0.25">
      <c r="A1356" s="243" t="s">
        <v>10356</v>
      </c>
      <c r="B1356" s="258" t="str" cm="1">
        <f t="array" ref="B1356">IF(ROW() &lt; ROW(INDEX(initialConditions[experiment_ID],ROWS(initialConditions[experiment_ID]))), COUNTIF(INDEX(initialConditions[experiment_ID],1):initialConditions[[#This Row],[experiment_ID]],initialConditions[[#This Row],[experiment_ID]]), "")</f>
        <v/>
      </c>
      <c r="C1356" s="255"/>
      <c r="D1356" s="237"/>
      <c r="E1356" s="237" t="s">
        <v>2502</v>
      </c>
      <c r="F1356" s="237"/>
      <c r="G1356" s="237" t="s">
        <v>10502</v>
      </c>
      <c r="H1356" s="237"/>
      <c r="I1356" s="237"/>
      <c r="J1356" s="237"/>
      <c r="K1356" s="237"/>
      <c r="L1356" s="237"/>
      <c r="M1356" s="237"/>
      <c r="N1356" s="237"/>
      <c r="O1356" s="237"/>
      <c r="P1356" s="237"/>
      <c r="Q1356" s="237"/>
    </row>
    <row r="1357" spans="1:17" x14ac:dyDescent="0.25">
      <c r="A1357" s="243" t="s">
        <v>10356</v>
      </c>
      <c r="B1357" s="258" t="str" cm="1">
        <f t="array" ref="B1357">IF(ROW() &lt; ROW(INDEX(initialConditions[experiment_ID],ROWS(initialConditions[experiment_ID]))), COUNTIF(INDEX(initialConditions[experiment_ID],1):initialConditions[[#This Row],[experiment_ID]],initialConditions[[#This Row],[experiment_ID]]), "")</f>
        <v/>
      </c>
      <c r="C1357" s="255"/>
      <c r="D1357" s="237"/>
      <c r="E1357" s="237" t="s">
        <v>2502</v>
      </c>
      <c r="F1357" s="237"/>
      <c r="G1357" s="237" t="s">
        <v>10503</v>
      </c>
      <c r="H1357" s="237"/>
      <c r="I1357" s="237"/>
      <c r="J1357" s="237"/>
      <c r="K1357" s="237"/>
      <c r="L1357" s="237"/>
      <c r="M1357" s="237"/>
      <c r="N1357" s="237"/>
      <c r="O1357" s="237"/>
      <c r="P1357" s="237"/>
      <c r="Q1357" s="237"/>
    </row>
    <row r="1358" spans="1:17" x14ac:dyDescent="0.25">
      <c r="A1358" s="243" t="s">
        <v>10357</v>
      </c>
      <c r="B1358" s="258" t="str" cm="1">
        <f t="array" ref="B1358">IF(ROW() &lt; ROW(INDEX(initialConditions[experiment_ID],ROWS(initialConditions[experiment_ID]))), COUNTIF(INDEX(initialConditions[experiment_ID],1):initialConditions[[#This Row],[experiment_ID]],initialConditions[[#This Row],[experiment_ID]]), "")</f>
        <v/>
      </c>
      <c r="C1358" s="255"/>
      <c r="D1358" s="237"/>
      <c r="E1358" s="237" t="s">
        <v>2502</v>
      </c>
      <c r="F1358" s="237"/>
      <c r="G1358" s="237" t="s">
        <v>10500</v>
      </c>
      <c r="H1358" s="237"/>
      <c r="I1358" s="237"/>
      <c r="J1358" s="237"/>
      <c r="K1358" s="237"/>
      <c r="L1358" s="237"/>
      <c r="M1358" s="237"/>
      <c r="N1358" s="237"/>
      <c r="O1358" s="237"/>
      <c r="P1358" s="237"/>
      <c r="Q1358" s="237"/>
    </row>
    <row r="1359" spans="1:17" x14ac:dyDescent="0.25">
      <c r="A1359" s="243" t="s">
        <v>10357</v>
      </c>
      <c r="B1359" s="258" t="str" cm="1">
        <f t="array" ref="B1359">IF(ROW() &lt; ROW(INDEX(initialConditions[experiment_ID],ROWS(initialConditions[experiment_ID]))), COUNTIF(INDEX(initialConditions[experiment_ID],1):initialConditions[[#This Row],[experiment_ID]],initialConditions[[#This Row],[experiment_ID]]), "")</f>
        <v/>
      </c>
      <c r="C1359" s="255"/>
      <c r="D1359" s="237"/>
      <c r="E1359" s="237" t="s">
        <v>2502</v>
      </c>
      <c r="F1359" s="237"/>
      <c r="G1359" s="237" t="s">
        <v>10498</v>
      </c>
      <c r="H1359" s="237"/>
      <c r="I1359" s="237"/>
      <c r="J1359" s="237"/>
      <c r="K1359" s="237"/>
      <c r="L1359" s="237"/>
      <c r="M1359" s="237"/>
      <c r="N1359" s="237"/>
      <c r="O1359" s="237"/>
      <c r="P1359" s="237"/>
      <c r="Q1359" s="237"/>
    </row>
    <row r="1360" spans="1:17" x14ac:dyDescent="0.25">
      <c r="A1360" s="243" t="s">
        <v>10357</v>
      </c>
      <c r="B1360" s="258" t="str" cm="1">
        <f t="array" ref="B1360">IF(ROW() &lt; ROW(INDEX(initialConditions[experiment_ID],ROWS(initialConditions[experiment_ID]))), COUNTIF(INDEX(initialConditions[experiment_ID],1):initialConditions[[#This Row],[experiment_ID]],initialConditions[[#This Row],[experiment_ID]]), "")</f>
        <v/>
      </c>
      <c r="C1360" s="255"/>
      <c r="D1360" s="237"/>
      <c r="E1360" s="237" t="s">
        <v>2502</v>
      </c>
      <c r="F1360" s="237"/>
      <c r="G1360" s="237" t="s">
        <v>10501</v>
      </c>
      <c r="H1360" s="237"/>
      <c r="I1360" s="237"/>
      <c r="J1360" s="237"/>
      <c r="K1360" s="237"/>
      <c r="L1360" s="237"/>
      <c r="M1360" s="237"/>
      <c r="N1360" s="237"/>
      <c r="O1360" s="237"/>
      <c r="P1360" s="237"/>
      <c r="Q1360" s="237"/>
    </row>
    <row r="1361" spans="1:17" x14ac:dyDescent="0.25">
      <c r="A1361" s="243" t="s">
        <v>10357</v>
      </c>
      <c r="B1361" s="258" t="str" cm="1">
        <f t="array" ref="B1361">IF(ROW() &lt; ROW(INDEX(initialConditions[experiment_ID],ROWS(initialConditions[experiment_ID]))), COUNTIF(INDEX(initialConditions[experiment_ID],1):initialConditions[[#This Row],[experiment_ID]],initialConditions[[#This Row],[experiment_ID]]), "")</f>
        <v/>
      </c>
      <c r="C1361" s="255"/>
      <c r="D1361" s="237"/>
      <c r="E1361" s="237" t="s">
        <v>2502</v>
      </c>
      <c r="F1361" s="237"/>
      <c r="G1361" s="237" t="s">
        <v>10502</v>
      </c>
      <c r="H1361" s="237"/>
      <c r="I1361" s="237"/>
      <c r="J1361" s="237"/>
      <c r="K1361" s="237"/>
      <c r="L1361" s="237"/>
      <c r="M1361" s="237"/>
      <c r="N1361" s="237"/>
      <c r="O1361" s="237"/>
      <c r="P1361" s="237"/>
      <c r="Q1361" s="237"/>
    </row>
    <row r="1362" spans="1:17" x14ac:dyDescent="0.25">
      <c r="A1362" s="243" t="s">
        <v>10357</v>
      </c>
      <c r="B1362" s="258" t="str" cm="1">
        <f t="array" ref="B1362">IF(ROW() &lt; ROW(INDEX(initialConditions[experiment_ID],ROWS(initialConditions[experiment_ID]))), COUNTIF(INDEX(initialConditions[experiment_ID],1):initialConditions[[#This Row],[experiment_ID]],initialConditions[[#This Row],[experiment_ID]]), "")</f>
        <v/>
      </c>
      <c r="C1362" s="255"/>
      <c r="D1362" s="237"/>
      <c r="E1362" s="237" t="s">
        <v>2502</v>
      </c>
      <c r="F1362" s="237"/>
      <c r="G1362" s="237" t="s">
        <v>10503</v>
      </c>
      <c r="H1362" s="237"/>
      <c r="I1362" s="237"/>
      <c r="J1362" s="237"/>
      <c r="K1362" s="237"/>
      <c r="L1362" s="237"/>
      <c r="M1362" s="237"/>
      <c r="N1362" s="237"/>
      <c r="O1362" s="237"/>
      <c r="P1362" s="237"/>
      <c r="Q1362" s="237"/>
    </row>
    <row r="1363" spans="1:17" x14ac:dyDescent="0.25">
      <c r="A1363" s="243" t="s">
        <v>10358</v>
      </c>
      <c r="B1363" s="258" t="str" cm="1">
        <f t="array" ref="B1363">IF(ROW() &lt; ROW(INDEX(initialConditions[experiment_ID],ROWS(initialConditions[experiment_ID]))), COUNTIF(INDEX(initialConditions[experiment_ID],1):initialConditions[[#This Row],[experiment_ID]],initialConditions[[#This Row],[experiment_ID]]), "")</f>
        <v/>
      </c>
      <c r="C1363" s="255"/>
      <c r="D1363" s="237"/>
      <c r="E1363" s="237" t="s">
        <v>2502</v>
      </c>
      <c r="F1363" s="237"/>
      <c r="G1363" s="237" t="s">
        <v>10500</v>
      </c>
      <c r="H1363" s="237"/>
      <c r="I1363" s="237"/>
      <c r="J1363" s="237"/>
      <c r="K1363" s="237"/>
      <c r="L1363" s="237"/>
      <c r="M1363" s="237"/>
      <c r="N1363" s="237"/>
      <c r="O1363" s="237"/>
      <c r="P1363" s="237"/>
      <c r="Q1363" s="237"/>
    </row>
    <row r="1364" spans="1:17" x14ac:dyDescent="0.25">
      <c r="A1364" s="243" t="s">
        <v>10358</v>
      </c>
      <c r="B1364" s="258" t="str" cm="1">
        <f t="array" ref="B1364">IF(ROW() &lt; ROW(INDEX(initialConditions[experiment_ID],ROWS(initialConditions[experiment_ID]))), COUNTIF(INDEX(initialConditions[experiment_ID],1):initialConditions[[#This Row],[experiment_ID]],initialConditions[[#This Row],[experiment_ID]]), "")</f>
        <v/>
      </c>
      <c r="C1364" s="255"/>
      <c r="D1364" s="237"/>
      <c r="E1364" s="237" t="s">
        <v>2502</v>
      </c>
      <c r="F1364" s="237"/>
      <c r="G1364" s="237" t="s">
        <v>10498</v>
      </c>
      <c r="H1364" s="237"/>
      <c r="I1364" s="237"/>
      <c r="J1364" s="237"/>
      <c r="K1364" s="237"/>
      <c r="L1364" s="237"/>
      <c r="M1364" s="237"/>
      <c r="N1364" s="237"/>
      <c r="O1364" s="237"/>
      <c r="P1364" s="237"/>
      <c r="Q1364" s="237"/>
    </row>
    <row r="1365" spans="1:17" x14ac:dyDescent="0.25">
      <c r="A1365" s="243" t="s">
        <v>10358</v>
      </c>
      <c r="B1365" s="258" t="str" cm="1">
        <f t="array" ref="B1365">IF(ROW() &lt; ROW(INDEX(initialConditions[experiment_ID],ROWS(initialConditions[experiment_ID]))), COUNTIF(INDEX(initialConditions[experiment_ID],1):initialConditions[[#This Row],[experiment_ID]],initialConditions[[#This Row],[experiment_ID]]), "")</f>
        <v/>
      </c>
      <c r="C1365" s="255"/>
      <c r="D1365" s="237"/>
      <c r="E1365" s="237" t="s">
        <v>2502</v>
      </c>
      <c r="F1365" s="237"/>
      <c r="G1365" s="237" t="s">
        <v>10501</v>
      </c>
      <c r="H1365" s="237"/>
      <c r="I1365" s="237"/>
      <c r="J1365" s="237"/>
      <c r="K1365" s="237"/>
      <c r="L1365" s="237"/>
      <c r="M1365" s="237"/>
      <c r="N1365" s="237"/>
      <c r="O1365" s="237"/>
      <c r="P1365" s="237"/>
      <c r="Q1365" s="237"/>
    </row>
    <row r="1366" spans="1:17" x14ac:dyDescent="0.25">
      <c r="A1366" s="243" t="s">
        <v>10358</v>
      </c>
      <c r="B1366" s="258" t="str" cm="1">
        <f t="array" ref="B1366">IF(ROW() &lt; ROW(INDEX(initialConditions[experiment_ID],ROWS(initialConditions[experiment_ID]))), COUNTIF(INDEX(initialConditions[experiment_ID],1):initialConditions[[#This Row],[experiment_ID]],initialConditions[[#This Row],[experiment_ID]]), "")</f>
        <v/>
      </c>
      <c r="C1366" s="255"/>
      <c r="D1366" s="237"/>
      <c r="E1366" s="237" t="s">
        <v>2502</v>
      </c>
      <c r="F1366" s="237"/>
      <c r="G1366" s="237" t="s">
        <v>10502</v>
      </c>
      <c r="H1366" s="237"/>
      <c r="I1366" s="237"/>
      <c r="J1366" s="237"/>
      <c r="K1366" s="237"/>
      <c r="L1366" s="237"/>
      <c r="M1366" s="237"/>
      <c r="N1366" s="237"/>
      <c r="O1366" s="237"/>
      <c r="P1366" s="237"/>
      <c r="Q1366" s="237"/>
    </row>
    <row r="1367" spans="1:17" x14ac:dyDescent="0.25">
      <c r="A1367" s="243" t="s">
        <v>10358</v>
      </c>
      <c r="B1367" s="258" t="str" cm="1">
        <f t="array" ref="B1367">IF(ROW() &lt; ROW(INDEX(initialConditions[experiment_ID],ROWS(initialConditions[experiment_ID]))), COUNTIF(INDEX(initialConditions[experiment_ID],1):initialConditions[[#This Row],[experiment_ID]],initialConditions[[#This Row],[experiment_ID]]), "")</f>
        <v/>
      </c>
      <c r="C1367" s="255"/>
      <c r="D1367" s="237"/>
      <c r="E1367" s="237" t="s">
        <v>2502</v>
      </c>
      <c r="F1367" s="237"/>
      <c r="G1367" s="237" t="s">
        <v>10503</v>
      </c>
      <c r="H1367" s="237"/>
      <c r="I1367" s="237"/>
      <c r="J1367" s="237"/>
      <c r="K1367" s="237"/>
      <c r="L1367" s="237"/>
      <c r="M1367" s="237"/>
      <c r="N1367" s="237"/>
      <c r="O1367" s="237"/>
      <c r="P1367" s="237"/>
      <c r="Q1367" s="237"/>
    </row>
    <row r="1368" spans="1:17" x14ac:dyDescent="0.25">
      <c r="A1368" s="243" t="s">
        <v>10359</v>
      </c>
      <c r="B1368" s="258" t="str" cm="1">
        <f t="array" ref="B1368">IF(ROW() &lt; ROW(INDEX(initialConditions[experiment_ID],ROWS(initialConditions[experiment_ID]))), COUNTIF(INDEX(initialConditions[experiment_ID],1):initialConditions[[#This Row],[experiment_ID]],initialConditions[[#This Row],[experiment_ID]]), "")</f>
        <v/>
      </c>
      <c r="C1368" s="255"/>
      <c r="D1368" s="237"/>
      <c r="E1368" s="237" t="s">
        <v>2502</v>
      </c>
      <c r="F1368" s="237"/>
      <c r="G1368" s="237" t="s">
        <v>10500</v>
      </c>
      <c r="H1368" s="237"/>
      <c r="I1368" s="237"/>
      <c r="J1368" s="237"/>
      <c r="K1368" s="237"/>
      <c r="L1368" s="237"/>
      <c r="M1368" s="237"/>
      <c r="N1368" s="237"/>
      <c r="O1368" s="237"/>
      <c r="P1368" s="237"/>
      <c r="Q1368" s="237"/>
    </row>
    <row r="1369" spans="1:17" x14ac:dyDescent="0.25">
      <c r="A1369" s="243" t="s">
        <v>10359</v>
      </c>
      <c r="B1369" s="258" t="str" cm="1">
        <f t="array" ref="B1369">IF(ROW() &lt; ROW(INDEX(initialConditions[experiment_ID],ROWS(initialConditions[experiment_ID]))), COUNTIF(INDEX(initialConditions[experiment_ID],1):initialConditions[[#This Row],[experiment_ID]],initialConditions[[#This Row],[experiment_ID]]), "")</f>
        <v/>
      </c>
      <c r="C1369" s="255"/>
      <c r="D1369" s="237"/>
      <c r="E1369" s="237" t="s">
        <v>2502</v>
      </c>
      <c r="F1369" s="237"/>
      <c r="G1369" s="237" t="s">
        <v>10498</v>
      </c>
      <c r="H1369" s="237"/>
      <c r="I1369" s="237"/>
      <c r="J1369" s="237"/>
      <c r="K1369" s="237"/>
      <c r="L1369" s="237"/>
      <c r="M1369" s="237"/>
      <c r="N1369" s="237"/>
      <c r="O1369" s="237"/>
      <c r="P1369" s="237"/>
      <c r="Q1369" s="237"/>
    </row>
    <row r="1370" spans="1:17" x14ac:dyDescent="0.25">
      <c r="A1370" s="243" t="s">
        <v>10359</v>
      </c>
      <c r="B1370" s="258" t="str" cm="1">
        <f t="array" ref="B1370">IF(ROW() &lt; ROW(INDEX(initialConditions[experiment_ID],ROWS(initialConditions[experiment_ID]))), COUNTIF(INDEX(initialConditions[experiment_ID],1):initialConditions[[#This Row],[experiment_ID]],initialConditions[[#This Row],[experiment_ID]]), "")</f>
        <v/>
      </c>
      <c r="C1370" s="255"/>
      <c r="D1370" s="237"/>
      <c r="E1370" s="237" t="s">
        <v>2502</v>
      </c>
      <c r="F1370" s="237"/>
      <c r="G1370" s="237" t="s">
        <v>10501</v>
      </c>
      <c r="H1370" s="237"/>
      <c r="I1370" s="237"/>
      <c r="J1370" s="237"/>
      <c r="K1370" s="237"/>
      <c r="L1370" s="237"/>
      <c r="M1370" s="237"/>
      <c r="N1370" s="237"/>
      <c r="O1370" s="237"/>
      <c r="P1370" s="237"/>
      <c r="Q1370" s="237"/>
    </row>
    <row r="1371" spans="1:17" x14ac:dyDescent="0.25">
      <c r="A1371" s="243" t="s">
        <v>10359</v>
      </c>
      <c r="B1371" s="258" t="str" cm="1">
        <f t="array" ref="B1371">IF(ROW() &lt; ROW(INDEX(initialConditions[experiment_ID],ROWS(initialConditions[experiment_ID]))), COUNTIF(INDEX(initialConditions[experiment_ID],1):initialConditions[[#This Row],[experiment_ID]],initialConditions[[#This Row],[experiment_ID]]), "")</f>
        <v/>
      </c>
      <c r="C1371" s="255"/>
      <c r="D1371" s="237"/>
      <c r="E1371" s="237" t="s">
        <v>2502</v>
      </c>
      <c r="F1371" s="237"/>
      <c r="G1371" s="237" t="s">
        <v>10502</v>
      </c>
      <c r="H1371" s="237"/>
      <c r="I1371" s="237"/>
      <c r="J1371" s="237"/>
      <c r="K1371" s="237"/>
      <c r="L1371" s="237"/>
      <c r="M1371" s="237"/>
      <c r="N1371" s="237"/>
      <c r="O1371" s="237"/>
      <c r="P1371" s="237"/>
      <c r="Q1371" s="237"/>
    </row>
    <row r="1372" spans="1:17" x14ac:dyDescent="0.25">
      <c r="A1372" s="243" t="s">
        <v>10359</v>
      </c>
      <c r="B1372" s="258" t="str" cm="1">
        <f t="array" ref="B1372">IF(ROW() &lt; ROW(INDEX(initialConditions[experiment_ID],ROWS(initialConditions[experiment_ID]))), COUNTIF(INDEX(initialConditions[experiment_ID],1):initialConditions[[#This Row],[experiment_ID]],initialConditions[[#This Row],[experiment_ID]]), "")</f>
        <v/>
      </c>
      <c r="C1372" s="255"/>
      <c r="D1372" s="237"/>
      <c r="E1372" s="237" t="s">
        <v>2502</v>
      </c>
      <c r="F1372" s="237"/>
      <c r="G1372" s="237" t="s">
        <v>10503</v>
      </c>
      <c r="H1372" s="237"/>
      <c r="I1372" s="237"/>
      <c r="J1372" s="237"/>
      <c r="K1372" s="237"/>
      <c r="L1372" s="237"/>
      <c r="M1372" s="237"/>
      <c r="N1372" s="237"/>
      <c r="O1372" s="237"/>
      <c r="P1372" s="237"/>
      <c r="Q1372" s="237"/>
    </row>
    <row r="1373" spans="1:17" x14ac:dyDescent="0.25">
      <c r="A1373" s="243" t="s">
        <v>10360</v>
      </c>
      <c r="B1373" s="258" t="str" cm="1">
        <f t="array" ref="B1373">IF(ROW() &lt; ROW(INDEX(initialConditions[experiment_ID],ROWS(initialConditions[experiment_ID]))), COUNTIF(INDEX(initialConditions[experiment_ID],1):initialConditions[[#This Row],[experiment_ID]],initialConditions[[#This Row],[experiment_ID]]), "")</f>
        <v/>
      </c>
      <c r="C1373" s="255"/>
      <c r="D1373" s="237"/>
      <c r="E1373" s="237" t="s">
        <v>2502</v>
      </c>
      <c r="F1373" s="237"/>
      <c r="G1373" s="237" t="s">
        <v>10500</v>
      </c>
      <c r="H1373" s="237"/>
      <c r="I1373" s="237"/>
      <c r="J1373" s="237"/>
      <c r="K1373" s="237"/>
      <c r="L1373" s="237"/>
      <c r="M1373" s="237"/>
      <c r="N1373" s="237"/>
      <c r="O1373" s="237"/>
      <c r="P1373" s="237"/>
      <c r="Q1373" s="237"/>
    </row>
    <row r="1374" spans="1:17" x14ac:dyDescent="0.25">
      <c r="A1374" s="243" t="s">
        <v>10360</v>
      </c>
      <c r="B1374" s="258" t="str" cm="1">
        <f t="array" ref="B1374">IF(ROW() &lt; ROW(INDEX(initialConditions[experiment_ID],ROWS(initialConditions[experiment_ID]))), COUNTIF(INDEX(initialConditions[experiment_ID],1):initialConditions[[#This Row],[experiment_ID]],initialConditions[[#This Row],[experiment_ID]]), "")</f>
        <v/>
      </c>
      <c r="C1374" s="255"/>
      <c r="D1374" s="237"/>
      <c r="E1374" s="237" t="s">
        <v>2502</v>
      </c>
      <c r="F1374" s="237"/>
      <c r="G1374" s="237" t="s">
        <v>10498</v>
      </c>
      <c r="H1374" s="237"/>
      <c r="I1374" s="237"/>
      <c r="J1374" s="237"/>
      <c r="K1374" s="237"/>
      <c r="L1374" s="237"/>
      <c r="M1374" s="237"/>
      <c r="N1374" s="237"/>
      <c r="O1374" s="237"/>
      <c r="P1374" s="237"/>
      <c r="Q1374" s="237"/>
    </row>
    <row r="1375" spans="1:17" x14ac:dyDescent="0.25">
      <c r="A1375" s="243" t="s">
        <v>10360</v>
      </c>
      <c r="B1375" s="258" t="str" cm="1">
        <f t="array" ref="B1375">IF(ROW() &lt; ROW(INDEX(initialConditions[experiment_ID],ROWS(initialConditions[experiment_ID]))), COUNTIF(INDEX(initialConditions[experiment_ID],1):initialConditions[[#This Row],[experiment_ID]],initialConditions[[#This Row],[experiment_ID]]), "")</f>
        <v/>
      </c>
      <c r="C1375" s="255"/>
      <c r="D1375" s="237"/>
      <c r="E1375" s="237" t="s">
        <v>2502</v>
      </c>
      <c r="F1375" s="237"/>
      <c r="G1375" s="237" t="s">
        <v>10501</v>
      </c>
      <c r="H1375" s="237"/>
      <c r="I1375" s="237"/>
      <c r="J1375" s="237"/>
      <c r="K1375" s="237"/>
      <c r="L1375" s="237"/>
      <c r="M1375" s="237"/>
      <c r="N1375" s="237"/>
      <c r="O1375" s="237"/>
      <c r="P1375" s="237"/>
      <c r="Q1375" s="237"/>
    </row>
    <row r="1376" spans="1:17" x14ac:dyDescent="0.25">
      <c r="A1376" s="243" t="s">
        <v>10360</v>
      </c>
      <c r="B1376" s="258" t="str" cm="1">
        <f t="array" ref="B1376">IF(ROW() &lt; ROW(INDEX(initialConditions[experiment_ID],ROWS(initialConditions[experiment_ID]))), COUNTIF(INDEX(initialConditions[experiment_ID],1):initialConditions[[#This Row],[experiment_ID]],initialConditions[[#This Row],[experiment_ID]]), "")</f>
        <v/>
      </c>
      <c r="C1376" s="255"/>
      <c r="D1376" s="237"/>
      <c r="E1376" s="237" t="s">
        <v>2502</v>
      </c>
      <c r="F1376" s="237"/>
      <c r="G1376" s="237" t="s">
        <v>10502</v>
      </c>
      <c r="H1376" s="237"/>
      <c r="I1376" s="237"/>
      <c r="J1376" s="237"/>
      <c r="K1376" s="237"/>
      <c r="L1376" s="237"/>
      <c r="M1376" s="237"/>
      <c r="N1376" s="237"/>
      <c r="O1376" s="237"/>
      <c r="P1376" s="237"/>
      <c r="Q1376" s="237"/>
    </row>
    <row r="1377" spans="1:17" x14ac:dyDescent="0.25">
      <c r="A1377" s="243" t="s">
        <v>10360</v>
      </c>
      <c r="B1377" s="258" t="str" cm="1">
        <f t="array" ref="B1377">IF(ROW() &lt; ROW(INDEX(initialConditions[experiment_ID],ROWS(initialConditions[experiment_ID]))), COUNTIF(INDEX(initialConditions[experiment_ID],1):initialConditions[[#This Row],[experiment_ID]],initialConditions[[#This Row],[experiment_ID]]), "")</f>
        <v/>
      </c>
      <c r="C1377" s="255"/>
      <c r="D1377" s="237"/>
      <c r="E1377" s="237" t="s">
        <v>2502</v>
      </c>
      <c r="F1377" s="237"/>
      <c r="G1377" s="237" t="s">
        <v>10503</v>
      </c>
      <c r="H1377" s="237"/>
      <c r="I1377" s="237"/>
      <c r="J1377" s="237"/>
      <c r="K1377" s="237"/>
      <c r="L1377" s="237"/>
      <c r="M1377" s="237"/>
      <c r="N1377" s="237"/>
      <c r="O1377" s="237"/>
      <c r="P1377" s="237"/>
      <c r="Q1377" s="237"/>
    </row>
    <row r="1378" spans="1:17" x14ac:dyDescent="0.25">
      <c r="A1378" s="243" t="s">
        <v>10361</v>
      </c>
      <c r="B1378" s="258" t="str" cm="1">
        <f t="array" ref="B1378">IF(ROW() &lt; ROW(INDEX(initialConditions[experiment_ID],ROWS(initialConditions[experiment_ID]))), COUNTIF(INDEX(initialConditions[experiment_ID],1):initialConditions[[#This Row],[experiment_ID]],initialConditions[[#This Row],[experiment_ID]]), "")</f>
        <v/>
      </c>
      <c r="C1378" s="255"/>
      <c r="D1378" s="237"/>
      <c r="E1378" s="237" t="s">
        <v>2502</v>
      </c>
      <c r="F1378" s="237"/>
      <c r="G1378" s="237" t="s">
        <v>10500</v>
      </c>
      <c r="H1378" s="237"/>
      <c r="I1378" s="237"/>
      <c r="J1378" s="237"/>
      <c r="K1378" s="237"/>
      <c r="L1378" s="237"/>
      <c r="M1378" s="237"/>
      <c r="N1378" s="237"/>
      <c r="O1378" s="237"/>
      <c r="P1378" s="237"/>
      <c r="Q1378" s="237"/>
    </row>
    <row r="1379" spans="1:17" x14ac:dyDescent="0.25">
      <c r="A1379" s="243" t="s">
        <v>10361</v>
      </c>
      <c r="B1379" s="258" t="str" cm="1">
        <f t="array" ref="B1379">IF(ROW() &lt; ROW(INDEX(initialConditions[experiment_ID],ROWS(initialConditions[experiment_ID]))), COUNTIF(INDEX(initialConditions[experiment_ID],1):initialConditions[[#This Row],[experiment_ID]],initialConditions[[#This Row],[experiment_ID]]), "")</f>
        <v/>
      </c>
      <c r="C1379" s="255"/>
      <c r="D1379" s="237"/>
      <c r="E1379" s="237" t="s">
        <v>2502</v>
      </c>
      <c r="F1379" s="237"/>
      <c r="G1379" s="237" t="s">
        <v>10498</v>
      </c>
      <c r="H1379" s="237"/>
      <c r="I1379" s="237"/>
      <c r="J1379" s="237"/>
      <c r="K1379" s="237"/>
      <c r="L1379" s="237"/>
      <c r="M1379" s="237"/>
      <c r="N1379" s="237"/>
      <c r="O1379" s="237"/>
      <c r="P1379" s="237"/>
      <c r="Q1379" s="237"/>
    </row>
    <row r="1380" spans="1:17" x14ac:dyDescent="0.25">
      <c r="A1380" s="243" t="s">
        <v>10361</v>
      </c>
      <c r="B1380" s="258" t="str" cm="1">
        <f t="array" ref="B1380">IF(ROW() &lt; ROW(INDEX(initialConditions[experiment_ID],ROWS(initialConditions[experiment_ID]))), COUNTIF(INDEX(initialConditions[experiment_ID],1):initialConditions[[#This Row],[experiment_ID]],initialConditions[[#This Row],[experiment_ID]]), "")</f>
        <v/>
      </c>
      <c r="C1380" s="255"/>
      <c r="D1380" s="237"/>
      <c r="E1380" s="237" t="s">
        <v>2502</v>
      </c>
      <c r="F1380" s="237"/>
      <c r="G1380" s="237" t="s">
        <v>10501</v>
      </c>
      <c r="H1380" s="237"/>
      <c r="I1380" s="237"/>
      <c r="J1380" s="237"/>
      <c r="K1380" s="237"/>
      <c r="L1380" s="237"/>
      <c r="M1380" s="237"/>
      <c r="N1380" s="237"/>
      <c r="O1380" s="237"/>
      <c r="P1380" s="237"/>
      <c r="Q1380" s="237"/>
    </row>
    <row r="1381" spans="1:17" x14ac:dyDescent="0.25">
      <c r="A1381" s="243" t="s">
        <v>10361</v>
      </c>
      <c r="B1381" s="258" t="str" cm="1">
        <f t="array" ref="B1381">IF(ROW() &lt; ROW(INDEX(initialConditions[experiment_ID],ROWS(initialConditions[experiment_ID]))), COUNTIF(INDEX(initialConditions[experiment_ID],1):initialConditions[[#This Row],[experiment_ID]],initialConditions[[#This Row],[experiment_ID]]), "")</f>
        <v/>
      </c>
      <c r="C1381" s="255"/>
      <c r="D1381" s="237"/>
      <c r="E1381" s="237" t="s">
        <v>2502</v>
      </c>
      <c r="F1381" s="237"/>
      <c r="G1381" s="237" t="s">
        <v>10502</v>
      </c>
      <c r="H1381" s="237"/>
      <c r="I1381" s="237"/>
      <c r="J1381" s="237"/>
      <c r="K1381" s="237"/>
      <c r="L1381" s="237"/>
      <c r="M1381" s="237"/>
      <c r="N1381" s="237"/>
      <c r="O1381" s="237"/>
      <c r="P1381" s="237"/>
      <c r="Q1381" s="237"/>
    </row>
    <row r="1382" spans="1:17" x14ac:dyDescent="0.25">
      <c r="A1382" s="243" t="s">
        <v>10361</v>
      </c>
      <c r="B1382" s="258" t="str" cm="1">
        <f t="array" ref="B1382">IF(ROW() &lt; ROW(INDEX(initialConditions[experiment_ID],ROWS(initialConditions[experiment_ID]))), COUNTIF(INDEX(initialConditions[experiment_ID],1):initialConditions[[#This Row],[experiment_ID]],initialConditions[[#This Row],[experiment_ID]]), "")</f>
        <v/>
      </c>
      <c r="C1382" s="255"/>
      <c r="D1382" s="237"/>
      <c r="E1382" s="237" t="s">
        <v>2502</v>
      </c>
      <c r="F1382" s="237"/>
      <c r="G1382" s="237" t="s">
        <v>10503</v>
      </c>
      <c r="H1382" s="237"/>
      <c r="I1382" s="237"/>
      <c r="J1382" s="237"/>
      <c r="K1382" s="237"/>
      <c r="L1382" s="237"/>
      <c r="M1382" s="237"/>
      <c r="N1382" s="237"/>
      <c r="O1382" s="237"/>
      <c r="P1382" s="237"/>
      <c r="Q1382" s="237"/>
    </row>
    <row r="1383" spans="1:17" x14ac:dyDescent="0.25">
      <c r="A1383" s="243" t="s">
        <v>10362</v>
      </c>
      <c r="B1383" s="258" t="str" cm="1">
        <f t="array" ref="B1383">IF(ROW() &lt; ROW(INDEX(initialConditions[experiment_ID],ROWS(initialConditions[experiment_ID]))), COUNTIF(INDEX(initialConditions[experiment_ID],1):initialConditions[[#This Row],[experiment_ID]],initialConditions[[#This Row],[experiment_ID]]), "")</f>
        <v/>
      </c>
      <c r="C1383" s="255"/>
      <c r="D1383" s="237"/>
      <c r="E1383" s="237" t="s">
        <v>2502</v>
      </c>
      <c r="F1383" s="237"/>
      <c r="G1383" s="237" t="s">
        <v>10500</v>
      </c>
      <c r="H1383" s="237"/>
      <c r="I1383" s="237"/>
      <c r="J1383" s="237"/>
      <c r="K1383" s="237"/>
      <c r="L1383" s="237"/>
      <c r="M1383" s="237"/>
      <c r="N1383" s="237"/>
      <c r="O1383" s="237"/>
      <c r="P1383" s="237"/>
      <c r="Q1383" s="237"/>
    </row>
    <row r="1384" spans="1:17" x14ac:dyDescent="0.25">
      <c r="A1384" s="243" t="s">
        <v>10362</v>
      </c>
      <c r="B1384" s="258" t="str" cm="1">
        <f t="array" ref="B1384">IF(ROW() &lt; ROW(INDEX(initialConditions[experiment_ID],ROWS(initialConditions[experiment_ID]))), COUNTIF(INDEX(initialConditions[experiment_ID],1):initialConditions[[#This Row],[experiment_ID]],initialConditions[[#This Row],[experiment_ID]]), "")</f>
        <v/>
      </c>
      <c r="C1384" s="255"/>
      <c r="D1384" s="237"/>
      <c r="E1384" s="237" t="s">
        <v>2502</v>
      </c>
      <c r="F1384" s="237"/>
      <c r="G1384" s="237" t="s">
        <v>10498</v>
      </c>
      <c r="H1384" s="237"/>
      <c r="I1384" s="237"/>
      <c r="J1384" s="237"/>
      <c r="K1384" s="237"/>
      <c r="L1384" s="237"/>
      <c r="M1384" s="237"/>
      <c r="N1384" s="237"/>
      <c r="O1384" s="237"/>
      <c r="P1384" s="237"/>
      <c r="Q1384" s="237"/>
    </row>
    <row r="1385" spans="1:17" x14ac:dyDescent="0.25">
      <c r="A1385" s="243" t="s">
        <v>10362</v>
      </c>
      <c r="B1385" s="258" t="str" cm="1">
        <f t="array" ref="B1385">IF(ROW() &lt; ROW(INDEX(initialConditions[experiment_ID],ROWS(initialConditions[experiment_ID]))), COUNTIF(INDEX(initialConditions[experiment_ID],1):initialConditions[[#This Row],[experiment_ID]],initialConditions[[#This Row],[experiment_ID]]), "")</f>
        <v/>
      </c>
      <c r="C1385" s="255"/>
      <c r="D1385" s="237"/>
      <c r="E1385" s="237" t="s">
        <v>2502</v>
      </c>
      <c r="F1385" s="237"/>
      <c r="G1385" s="237" t="s">
        <v>10501</v>
      </c>
      <c r="H1385" s="237"/>
      <c r="I1385" s="237"/>
      <c r="J1385" s="237"/>
      <c r="K1385" s="237"/>
      <c r="L1385" s="237"/>
      <c r="M1385" s="237"/>
      <c r="N1385" s="237"/>
      <c r="O1385" s="237"/>
      <c r="P1385" s="237"/>
      <c r="Q1385" s="237"/>
    </row>
    <row r="1386" spans="1:17" x14ac:dyDescent="0.25">
      <c r="A1386" s="243" t="s">
        <v>10362</v>
      </c>
      <c r="B1386" s="258" t="str" cm="1">
        <f t="array" ref="B1386">IF(ROW() &lt; ROW(INDEX(initialConditions[experiment_ID],ROWS(initialConditions[experiment_ID]))), COUNTIF(INDEX(initialConditions[experiment_ID],1):initialConditions[[#This Row],[experiment_ID]],initialConditions[[#This Row],[experiment_ID]]), "")</f>
        <v/>
      </c>
      <c r="C1386" s="255"/>
      <c r="D1386" s="237"/>
      <c r="E1386" s="237" t="s">
        <v>2502</v>
      </c>
      <c r="F1386" s="237"/>
      <c r="G1386" s="237" t="s">
        <v>10502</v>
      </c>
      <c r="H1386" s="237"/>
      <c r="I1386" s="237"/>
      <c r="J1386" s="237"/>
      <c r="K1386" s="237"/>
      <c r="L1386" s="237"/>
      <c r="M1386" s="237"/>
      <c r="N1386" s="237"/>
      <c r="O1386" s="237"/>
      <c r="P1386" s="237"/>
      <c r="Q1386" s="237"/>
    </row>
    <row r="1387" spans="1:17" x14ac:dyDescent="0.25">
      <c r="A1387" s="243" t="s">
        <v>10362</v>
      </c>
      <c r="B1387" s="258" t="str" cm="1">
        <f t="array" ref="B1387">IF(ROW() &lt; ROW(INDEX(initialConditions[experiment_ID],ROWS(initialConditions[experiment_ID]))), COUNTIF(INDEX(initialConditions[experiment_ID],1):initialConditions[[#This Row],[experiment_ID]],initialConditions[[#This Row],[experiment_ID]]), "")</f>
        <v/>
      </c>
      <c r="C1387" s="255"/>
      <c r="D1387" s="237"/>
      <c r="E1387" s="237" t="s">
        <v>2502</v>
      </c>
      <c r="F1387" s="237"/>
      <c r="G1387" s="237" t="s">
        <v>10503</v>
      </c>
      <c r="H1387" s="237"/>
      <c r="I1387" s="237"/>
      <c r="J1387" s="237"/>
      <c r="K1387" s="237"/>
      <c r="L1387" s="237"/>
      <c r="M1387" s="237"/>
      <c r="N1387" s="237"/>
      <c r="O1387" s="237"/>
      <c r="P1387" s="237"/>
      <c r="Q1387" s="237"/>
    </row>
    <row r="1388" spans="1:17" x14ac:dyDescent="0.25">
      <c r="A1388" s="243" t="s">
        <v>10363</v>
      </c>
      <c r="B1388" s="258" t="str" cm="1">
        <f t="array" ref="B1388">IF(ROW() &lt; ROW(INDEX(initialConditions[experiment_ID],ROWS(initialConditions[experiment_ID]))), COUNTIF(INDEX(initialConditions[experiment_ID],1):initialConditions[[#This Row],[experiment_ID]],initialConditions[[#This Row],[experiment_ID]]), "")</f>
        <v/>
      </c>
      <c r="C1388" s="255"/>
      <c r="D1388" s="237"/>
      <c r="E1388" s="237" t="s">
        <v>2502</v>
      </c>
      <c r="F1388" s="237"/>
      <c r="G1388" s="237" t="s">
        <v>10500</v>
      </c>
      <c r="H1388" s="237"/>
      <c r="I1388" s="237"/>
      <c r="J1388" s="237"/>
      <c r="K1388" s="237"/>
      <c r="L1388" s="237"/>
      <c r="M1388" s="237"/>
      <c r="N1388" s="237"/>
      <c r="O1388" s="237"/>
      <c r="P1388" s="237"/>
      <c r="Q1388" s="237"/>
    </row>
    <row r="1389" spans="1:17" x14ac:dyDescent="0.25">
      <c r="A1389" s="243" t="s">
        <v>10363</v>
      </c>
      <c r="B1389" s="258" t="str" cm="1">
        <f t="array" ref="B1389">IF(ROW() &lt; ROW(INDEX(initialConditions[experiment_ID],ROWS(initialConditions[experiment_ID]))), COUNTIF(INDEX(initialConditions[experiment_ID],1):initialConditions[[#This Row],[experiment_ID]],initialConditions[[#This Row],[experiment_ID]]), "")</f>
        <v/>
      </c>
      <c r="C1389" s="255"/>
      <c r="D1389" s="237"/>
      <c r="E1389" s="237" t="s">
        <v>2502</v>
      </c>
      <c r="F1389" s="237"/>
      <c r="G1389" s="237" t="s">
        <v>10498</v>
      </c>
      <c r="H1389" s="237"/>
      <c r="I1389" s="237"/>
      <c r="J1389" s="237"/>
      <c r="K1389" s="237"/>
      <c r="L1389" s="237"/>
      <c r="M1389" s="237"/>
      <c r="N1389" s="237"/>
      <c r="O1389" s="237"/>
      <c r="P1389" s="237"/>
      <c r="Q1389" s="237"/>
    </row>
    <row r="1390" spans="1:17" x14ac:dyDescent="0.25">
      <c r="A1390" s="243" t="s">
        <v>10363</v>
      </c>
      <c r="B1390" s="258" t="str" cm="1">
        <f t="array" ref="B1390">IF(ROW() &lt; ROW(INDEX(initialConditions[experiment_ID],ROWS(initialConditions[experiment_ID]))), COUNTIF(INDEX(initialConditions[experiment_ID],1):initialConditions[[#This Row],[experiment_ID]],initialConditions[[#This Row],[experiment_ID]]), "")</f>
        <v/>
      </c>
      <c r="C1390" s="255"/>
      <c r="D1390" s="237"/>
      <c r="E1390" s="237" t="s">
        <v>2502</v>
      </c>
      <c r="F1390" s="237"/>
      <c r="G1390" s="237" t="s">
        <v>10501</v>
      </c>
      <c r="H1390" s="237"/>
      <c r="I1390" s="237"/>
      <c r="J1390" s="237"/>
      <c r="K1390" s="237"/>
      <c r="L1390" s="237"/>
      <c r="M1390" s="237"/>
      <c r="N1390" s="237"/>
      <c r="O1390" s="237"/>
      <c r="P1390" s="237"/>
      <c r="Q1390" s="237"/>
    </row>
    <row r="1391" spans="1:17" x14ac:dyDescent="0.25">
      <c r="A1391" s="243" t="s">
        <v>10363</v>
      </c>
      <c r="B1391" s="258" t="str" cm="1">
        <f t="array" ref="B1391">IF(ROW() &lt; ROW(INDEX(initialConditions[experiment_ID],ROWS(initialConditions[experiment_ID]))), COUNTIF(INDEX(initialConditions[experiment_ID],1):initialConditions[[#This Row],[experiment_ID]],initialConditions[[#This Row],[experiment_ID]]), "")</f>
        <v/>
      </c>
      <c r="C1391" s="255"/>
      <c r="D1391" s="237"/>
      <c r="E1391" s="237" t="s">
        <v>2502</v>
      </c>
      <c r="F1391" s="237"/>
      <c r="G1391" s="237" t="s">
        <v>10502</v>
      </c>
      <c r="H1391" s="237"/>
      <c r="I1391" s="237"/>
      <c r="J1391" s="237"/>
      <c r="K1391" s="237"/>
      <c r="L1391" s="237"/>
      <c r="M1391" s="237"/>
      <c r="N1391" s="237"/>
      <c r="O1391" s="237"/>
      <c r="P1391" s="237"/>
      <c r="Q1391" s="237"/>
    </row>
    <row r="1392" spans="1:17" x14ac:dyDescent="0.25">
      <c r="A1392" s="243" t="s">
        <v>10363</v>
      </c>
      <c r="B1392" s="258" t="str" cm="1">
        <f t="array" ref="B1392">IF(ROW() &lt; ROW(INDEX(initialConditions[experiment_ID],ROWS(initialConditions[experiment_ID]))), COUNTIF(INDEX(initialConditions[experiment_ID],1):initialConditions[[#This Row],[experiment_ID]],initialConditions[[#This Row],[experiment_ID]]), "")</f>
        <v/>
      </c>
      <c r="C1392" s="255"/>
      <c r="D1392" s="237"/>
      <c r="E1392" s="237" t="s">
        <v>2502</v>
      </c>
      <c r="F1392" s="237"/>
      <c r="G1392" s="237" t="s">
        <v>10503</v>
      </c>
      <c r="H1392" s="237"/>
      <c r="I1392" s="237"/>
      <c r="J1392" s="237"/>
      <c r="K1392" s="237"/>
      <c r="L1392" s="237"/>
      <c r="M1392" s="237"/>
      <c r="N1392" s="237"/>
      <c r="O1392" s="237"/>
      <c r="P1392" s="237"/>
      <c r="Q1392" s="237"/>
    </row>
    <row r="1393" spans="1:17" x14ac:dyDescent="0.25">
      <c r="A1393" s="243" t="s">
        <v>10364</v>
      </c>
      <c r="B1393" s="258" t="str" cm="1">
        <f t="array" ref="B1393">IF(ROW() &lt; ROW(INDEX(initialConditions[experiment_ID],ROWS(initialConditions[experiment_ID]))), COUNTIF(INDEX(initialConditions[experiment_ID],1):initialConditions[[#This Row],[experiment_ID]],initialConditions[[#This Row],[experiment_ID]]), "")</f>
        <v/>
      </c>
      <c r="C1393" s="255"/>
      <c r="D1393" s="237"/>
      <c r="E1393" s="237" t="s">
        <v>2502</v>
      </c>
      <c r="F1393" s="237"/>
      <c r="G1393" s="237" t="s">
        <v>10500</v>
      </c>
      <c r="H1393" s="237"/>
      <c r="I1393" s="237"/>
      <c r="J1393" s="237"/>
      <c r="K1393" s="237"/>
      <c r="L1393" s="237"/>
      <c r="M1393" s="237"/>
      <c r="N1393" s="237"/>
      <c r="O1393" s="237"/>
      <c r="P1393" s="237"/>
      <c r="Q1393" s="237"/>
    </row>
    <row r="1394" spans="1:17" x14ac:dyDescent="0.25">
      <c r="A1394" s="243" t="s">
        <v>10364</v>
      </c>
      <c r="B1394" s="258" t="str" cm="1">
        <f t="array" ref="B1394">IF(ROW() &lt; ROW(INDEX(initialConditions[experiment_ID],ROWS(initialConditions[experiment_ID]))), COUNTIF(INDEX(initialConditions[experiment_ID],1):initialConditions[[#This Row],[experiment_ID]],initialConditions[[#This Row],[experiment_ID]]), "")</f>
        <v/>
      </c>
      <c r="C1394" s="255"/>
      <c r="D1394" s="237"/>
      <c r="E1394" s="237" t="s">
        <v>2502</v>
      </c>
      <c r="F1394" s="237"/>
      <c r="G1394" s="237" t="s">
        <v>10498</v>
      </c>
      <c r="H1394" s="237"/>
      <c r="I1394" s="237"/>
      <c r="J1394" s="237"/>
      <c r="K1394" s="237"/>
      <c r="L1394" s="237"/>
      <c r="M1394" s="237"/>
      <c r="N1394" s="237"/>
      <c r="O1394" s="237"/>
      <c r="P1394" s="237"/>
      <c r="Q1394" s="237"/>
    </row>
    <row r="1395" spans="1:17" x14ac:dyDescent="0.25">
      <c r="A1395" s="243" t="s">
        <v>10364</v>
      </c>
      <c r="B1395" s="258" t="str" cm="1">
        <f t="array" ref="B1395">IF(ROW() &lt; ROW(INDEX(initialConditions[experiment_ID],ROWS(initialConditions[experiment_ID]))), COUNTIF(INDEX(initialConditions[experiment_ID],1):initialConditions[[#This Row],[experiment_ID]],initialConditions[[#This Row],[experiment_ID]]), "")</f>
        <v/>
      </c>
      <c r="C1395" s="255"/>
      <c r="D1395" s="237"/>
      <c r="E1395" s="237" t="s">
        <v>2502</v>
      </c>
      <c r="F1395" s="237"/>
      <c r="G1395" s="237" t="s">
        <v>10501</v>
      </c>
      <c r="H1395" s="237"/>
      <c r="I1395" s="237"/>
      <c r="J1395" s="237"/>
      <c r="K1395" s="237"/>
      <c r="L1395" s="237"/>
      <c r="M1395" s="237"/>
      <c r="N1395" s="237"/>
      <c r="O1395" s="237"/>
      <c r="P1395" s="237"/>
      <c r="Q1395" s="237"/>
    </row>
    <row r="1396" spans="1:17" x14ac:dyDescent="0.25">
      <c r="A1396" s="243" t="s">
        <v>10364</v>
      </c>
      <c r="B1396" s="258" t="str" cm="1">
        <f t="array" ref="B1396">IF(ROW() &lt; ROW(INDEX(initialConditions[experiment_ID],ROWS(initialConditions[experiment_ID]))), COUNTIF(INDEX(initialConditions[experiment_ID],1):initialConditions[[#This Row],[experiment_ID]],initialConditions[[#This Row],[experiment_ID]]), "")</f>
        <v/>
      </c>
      <c r="C1396" s="255"/>
      <c r="D1396" s="237"/>
      <c r="E1396" s="237" t="s">
        <v>2502</v>
      </c>
      <c r="F1396" s="237"/>
      <c r="G1396" s="237" t="s">
        <v>10502</v>
      </c>
      <c r="H1396" s="237"/>
      <c r="I1396" s="237"/>
      <c r="J1396" s="237"/>
      <c r="K1396" s="237"/>
      <c r="L1396" s="237"/>
      <c r="M1396" s="237"/>
      <c r="N1396" s="237"/>
      <c r="O1396" s="237"/>
      <c r="P1396" s="237"/>
      <c r="Q1396" s="237"/>
    </row>
    <row r="1397" spans="1:17" x14ac:dyDescent="0.25">
      <c r="A1397" s="243" t="s">
        <v>10364</v>
      </c>
      <c r="B1397" s="258" t="str" cm="1">
        <f t="array" ref="B1397">IF(ROW() &lt; ROW(INDEX(initialConditions[experiment_ID],ROWS(initialConditions[experiment_ID]))), COUNTIF(INDEX(initialConditions[experiment_ID],1):initialConditions[[#This Row],[experiment_ID]],initialConditions[[#This Row],[experiment_ID]]), "")</f>
        <v/>
      </c>
      <c r="C1397" s="255"/>
      <c r="D1397" s="237"/>
      <c r="E1397" s="237" t="s">
        <v>2502</v>
      </c>
      <c r="F1397" s="237"/>
      <c r="G1397" s="237" t="s">
        <v>10503</v>
      </c>
      <c r="H1397" s="237"/>
      <c r="I1397" s="237"/>
      <c r="J1397" s="237"/>
      <c r="K1397" s="237"/>
      <c r="L1397" s="237"/>
      <c r="M1397" s="237"/>
      <c r="N1397" s="237"/>
      <c r="O1397" s="237"/>
      <c r="P1397" s="237"/>
      <c r="Q1397" s="237"/>
    </row>
    <row r="1398" spans="1:17" x14ac:dyDescent="0.25">
      <c r="A1398" s="243" t="s">
        <v>10365</v>
      </c>
      <c r="B1398" s="258" t="str" cm="1">
        <f t="array" ref="B1398">IF(ROW() &lt; ROW(INDEX(initialConditions[experiment_ID],ROWS(initialConditions[experiment_ID]))), COUNTIF(INDEX(initialConditions[experiment_ID],1):initialConditions[[#This Row],[experiment_ID]],initialConditions[[#This Row],[experiment_ID]]), "")</f>
        <v/>
      </c>
      <c r="C1398" s="255"/>
      <c r="D1398" s="237"/>
      <c r="E1398" s="237" t="s">
        <v>2502</v>
      </c>
      <c r="F1398" s="237"/>
      <c r="G1398" s="237" t="s">
        <v>10500</v>
      </c>
      <c r="H1398" s="237"/>
      <c r="I1398" s="237"/>
      <c r="J1398" s="237"/>
      <c r="K1398" s="237"/>
      <c r="L1398" s="237"/>
      <c r="M1398" s="237"/>
      <c r="N1398" s="237"/>
      <c r="O1398" s="237"/>
      <c r="P1398" s="237"/>
      <c r="Q1398" s="237"/>
    </row>
    <row r="1399" spans="1:17" x14ac:dyDescent="0.25">
      <c r="A1399" s="243" t="s">
        <v>10365</v>
      </c>
      <c r="B1399" s="258" t="str" cm="1">
        <f t="array" ref="B1399">IF(ROW() &lt; ROW(INDEX(initialConditions[experiment_ID],ROWS(initialConditions[experiment_ID]))), COUNTIF(INDEX(initialConditions[experiment_ID],1):initialConditions[[#This Row],[experiment_ID]],initialConditions[[#This Row],[experiment_ID]]), "")</f>
        <v/>
      </c>
      <c r="C1399" s="255"/>
      <c r="D1399" s="237"/>
      <c r="E1399" s="237" t="s">
        <v>2502</v>
      </c>
      <c r="F1399" s="237"/>
      <c r="G1399" s="237" t="s">
        <v>10498</v>
      </c>
      <c r="H1399" s="237"/>
      <c r="I1399" s="237"/>
      <c r="J1399" s="237"/>
      <c r="K1399" s="237"/>
      <c r="L1399" s="237"/>
      <c r="M1399" s="237"/>
      <c r="N1399" s="237"/>
      <c r="O1399" s="237"/>
      <c r="P1399" s="237"/>
      <c r="Q1399" s="237"/>
    </row>
    <row r="1400" spans="1:17" x14ac:dyDescent="0.25">
      <c r="A1400" s="243" t="s">
        <v>10365</v>
      </c>
      <c r="B1400" s="258" t="str" cm="1">
        <f t="array" ref="B1400">IF(ROW() &lt; ROW(INDEX(initialConditions[experiment_ID],ROWS(initialConditions[experiment_ID]))), COUNTIF(INDEX(initialConditions[experiment_ID],1):initialConditions[[#This Row],[experiment_ID]],initialConditions[[#This Row],[experiment_ID]]), "")</f>
        <v/>
      </c>
      <c r="C1400" s="255"/>
      <c r="D1400" s="237"/>
      <c r="E1400" s="237" t="s">
        <v>2502</v>
      </c>
      <c r="F1400" s="237"/>
      <c r="G1400" s="237" t="s">
        <v>10501</v>
      </c>
      <c r="H1400" s="237"/>
      <c r="I1400" s="237"/>
      <c r="J1400" s="237"/>
      <c r="K1400" s="237"/>
      <c r="L1400" s="237"/>
      <c r="M1400" s="237"/>
      <c r="N1400" s="237"/>
      <c r="O1400" s="237"/>
      <c r="P1400" s="237"/>
      <c r="Q1400" s="237"/>
    </row>
    <row r="1401" spans="1:17" x14ac:dyDescent="0.25">
      <c r="A1401" s="243" t="s">
        <v>10365</v>
      </c>
      <c r="B1401" s="258" t="str" cm="1">
        <f t="array" ref="B1401">IF(ROW() &lt; ROW(INDEX(initialConditions[experiment_ID],ROWS(initialConditions[experiment_ID]))), COUNTIF(INDEX(initialConditions[experiment_ID],1):initialConditions[[#This Row],[experiment_ID]],initialConditions[[#This Row],[experiment_ID]]), "")</f>
        <v/>
      </c>
      <c r="C1401" s="255"/>
      <c r="D1401" s="237"/>
      <c r="E1401" s="237" t="s">
        <v>2502</v>
      </c>
      <c r="F1401" s="237"/>
      <c r="G1401" s="237" t="s">
        <v>10502</v>
      </c>
      <c r="H1401" s="237"/>
      <c r="I1401" s="237"/>
      <c r="J1401" s="237"/>
      <c r="K1401" s="237"/>
      <c r="L1401" s="237"/>
      <c r="M1401" s="237"/>
      <c r="N1401" s="237"/>
      <c r="O1401" s="237"/>
      <c r="P1401" s="237"/>
      <c r="Q1401" s="237"/>
    </row>
    <row r="1402" spans="1:17" x14ac:dyDescent="0.25">
      <c r="A1402" s="243" t="s">
        <v>10365</v>
      </c>
      <c r="B1402" s="258" t="str" cm="1">
        <f t="array" ref="B1402">IF(ROW() &lt; ROW(INDEX(initialConditions[experiment_ID],ROWS(initialConditions[experiment_ID]))), COUNTIF(INDEX(initialConditions[experiment_ID],1):initialConditions[[#This Row],[experiment_ID]],initialConditions[[#This Row],[experiment_ID]]), "")</f>
        <v/>
      </c>
      <c r="C1402" s="255"/>
      <c r="D1402" s="237"/>
      <c r="E1402" s="237" t="s">
        <v>2502</v>
      </c>
      <c r="F1402" s="237"/>
      <c r="G1402" s="237" t="s">
        <v>10503</v>
      </c>
      <c r="H1402" s="237"/>
      <c r="I1402" s="237"/>
      <c r="J1402" s="237"/>
      <c r="K1402" s="237"/>
      <c r="L1402" s="237"/>
      <c r="M1402" s="237"/>
      <c r="N1402" s="237"/>
      <c r="O1402" s="237"/>
      <c r="P1402" s="237"/>
      <c r="Q1402" s="237"/>
    </row>
    <row r="1403" spans="1:17" x14ac:dyDescent="0.25">
      <c r="A1403" s="243" t="s">
        <v>10366</v>
      </c>
      <c r="B1403" s="258" t="str" cm="1">
        <f t="array" ref="B1403">IF(ROW() &lt; ROW(INDEX(initialConditions[experiment_ID],ROWS(initialConditions[experiment_ID]))), COUNTIF(INDEX(initialConditions[experiment_ID],1):initialConditions[[#This Row],[experiment_ID]],initialConditions[[#This Row],[experiment_ID]]), "")</f>
        <v/>
      </c>
      <c r="C1403" s="255"/>
      <c r="D1403" s="237"/>
      <c r="E1403" s="237" t="s">
        <v>2502</v>
      </c>
      <c r="F1403" s="237"/>
      <c r="G1403" s="237" t="s">
        <v>10500</v>
      </c>
      <c r="H1403" s="237"/>
      <c r="I1403" s="237"/>
      <c r="J1403" s="237"/>
      <c r="K1403" s="237"/>
      <c r="L1403" s="237"/>
      <c r="M1403" s="237"/>
      <c r="N1403" s="237"/>
      <c r="O1403" s="237"/>
      <c r="P1403" s="237"/>
      <c r="Q1403" s="237"/>
    </row>
    <row r="1404" spans="1:17" x14ac:dyDescent="0.25">
      <c r="A1404" s="243" t="s">
        <v>10366</v>
      </c>
      <c r="B1404" s="258" t="str" cm="1">
        <f t="array" ref="B1404">IF(ROW() &lt; ROW(INDEX(initialConditions[experiment_ID],ROWS(initialConditions[experiment_ID]))), COUNTIF(INDEX(initialConditions[experiment_ID],1):initialConditions[[#This Row],[experiment_ID]],initialConditions[[#This Row],[experiment_ID]]), "")</f>
        <v/>
      </c>
      <c r="C1404" s="255"/>
      <c r="D1404" s="237"/>
      <c r="E1404" s="237" t="s">
        <v>2502</v>
      </c>
      <c r="F1404" s="237"/>
      <c r="G1404" s="237" t="s">
        <v>10498</v>
      </c>
      <c r="H1404" s="237"/>
      <c r="I1404" s="237"/>
      <c r="J1404" s="237"/>
      <c r="K1404" s="237"/>
      <c r="L1404" s="237"/>
      <c r="M1404" s="237"/>
      <c r="N1404" s="237"/>
      <c r="O1404" s="237"/>
      <c r="P1404" s="237"/>
      <c r="Q1404" s="237"/>
    </row>
    <row r="1405" spans="1:17" x14ac:dyDescent="0.25">
      <c r="A1405" s="243" t="s">
        <v>10366</v>
      </c>
      <c r="B1405" s="258" t="str" cm="1">
        <f t="array" ref="B1405">IF(ROW() &lt; ROW(INDEX(initialConditions[experiment_ID],ROWS(initialConditions[experiment_ID]))), COUNTIF(INDEX(initialConditions[experiment_ID],1):initialConditions[[#This Row],[experiment_ID]],initialConditions[[#This Row],[experiment_ID]]), "")</f>
        <v/>
      </c>
      <c r="C1405" s="255"/>
      <c r="D1405" s="237"/>
      <c r="E1405" s="237" t="s">
        <v>2502</v>
      </c>
      <c r="F1405" s="237"/>
      <c r="G1405" s="237" t="s">
        <v>10501</v>
      </c>
      <c r="H1405" s="237"/>
      <c r="I1405" s="237"/>
      <c r="J1405" s="237"/>
      <c r="K1405" s="237"/>
      <c r="L1405" s="237"/>
      <c r="M1405" s="237"/>
      <c r="N1405" s="237"/>
      <c r="O1405" s="237"/>
      <c r="P1405" s="237"/>
      <c r="Q1405" s="237"/>
    </row>
    <row r="1406" spans="1:17" x14ac:dyDescent="0.25">
      <c r="A1406" s="243" t="s">
        <v>10366</v>
      </c>
      <c r="B1406" s="258" t="str" cm="1">
        <f t="array" ref="B1406">IF(ROW() &lt; ROW(INDEX(initialConditions[experiment_ID],ROWS(initialConditions[experiment_ID]))), COUNTIF(INDEX(initialConditions[experiment_ID],1):initialConditions[[#This Row],[experiment_ID]],initialConditions[[#This Row],[experiment_ID]]), "")</f>
        <v/>
      </c>
      <c r="C1406" s="255"/>
      <c r="D1406" s="237"/>
      <c r="E1406" s="237" t="s">
        <v>2502</v>
      </c>
      <c r="F1406" s="237"/>
      <c r="G1406" s="237" t="s">
        <v>10502</v>
      </c>
      <c r="H1406" s="237"/>
      <c r="I1406" s="237"/>
      <c r="J1406" s="237"/>
      <c r="K1406" s="237"/>
      <c r="L1406" s="237"/>
      <c r="M1406" s="237"/>
      <c r="N1406" s="237"/>
      <c r="O1406" s="237"/>
      <c r="P1406" s="237"/>
      <c r="Q1406" s="237"/>
    </row>
    <row r="1407" spans="1:17" x14ac:dyDescent="0.25">
      <c r="A1407" s="243" t="s">
        <v>10366</v>
      </c>
      <c r="B1407" s="258" t="str" cm="1">
        <f t="array" ref="B1407">IF(ROW() &lt; ROW(INDEX(initialConditions[experiment_ID],ROWS(initialConditions[experiment_ID]))), COUNTIF(INDEX(initialConditions[experiment_ID],1):initialConditions[[#This Row],[experiment_ID]],initialConditions[[#This Row],[experiment_ID]]), "")</f>
        <v/>
      </c>
      <c r="C1407" s="255"/>
      <c r="D1407" s="237"/>
      <c r="E1407" s="237" t="s">
        <v>2502</v>
      </c>
      <c r="F1407" s="237"/>
      <c r="G1407" s="237" t="s">
        <v>10503</v>
      </c>
      <c r="H1407" s="237"/>
      <c r="I1407" s="237"/>
      <c r="J1407" s="237"/>
      <c r="K1407" s="237"/>
      <c r="L1407" s="237"/>
      <c r="M1407" s="237"/>
      <c r="N1407" s="237"/>
      <c r="O1407" s="237"/>
      <c r="P1407" s="237"/>
      <c r="Q1407" s="237"/>
    </row>
    <row r="1408" spans="1:17" x14ac:dyDescent="0.25">
      <c r="A1408" s="243" t="s">
        <v>10367</v>
      </c>
      <c r="B1408" s="258" t="str" cm="1">
        <f t="array" ref="B1408">IF(ROW() &lt; ROW(INDEX(initialConditions[experiment_ID],ROWS(initialConditions[experiment_ID]))), COUNTIF(INDEX(initialConditions[experiment_ID],1):initialConditions[[#This Row],[experiment_ID]],initialConditions[[#This Row],[experiment_ID]]), "")</f>
        <v/>
      </c>
      <c r="C1408" s="255"/>
      <c r="D1408" s="237"/>
      <c r="E1408" s="237" t="s">
        <v>2502</v>
      </c>
      <c r="F1408" s="237"/>
      <c r="G1408" s="237" t="s">
        <v>10505</v>
      </c>
      <c r="H1408" s="237"/>
      <c r="I1408" s="237"/>
      <c r="J1408" s="237"/>
      <c r="K1408" s="237"/>
      <c r="L1408" s="237"/>
      <c r="M1408" s="237"/>
      <c r="N1408" s="237"/>
      <c r="O1408" s="237"/>
      <c r="P1408" s="237"/>
      <c r="Q1408" s="237"/>
    </row>
    <row r="1409" spans="1:17" x14ac:dyDescent="0.25">
      <c r="A1409" s="243" t="s">
        <v>10367</v>
      </c>
      <c r="B1409" s="258" t="str" cm="1">
        <f t="array" ref="B1409">IF(ROW() &lt; ROW(INDEX(initialConditions[experiment_ID],ROWS(initialConditions[experiment_ID]))), COUNTIF(INDEX(initialConditions[experiment_ID],1):initialConditions[[#This Row],[experiment_ID]],initialConditions[[#This Row],[experiment_ID]]), "")</f>
        <v/>
      </c>
      <c r="C1409" s="255"/>
      <c r="D1409" s="237"/>
      <c r="E1409" s="237" t="s">
        <v>2502</v>
      </c>
      <c r="F1409" s="237"/>
      <c r="G1409" s="237" t="s">
        <v>10504</v>
      </c>
      <c r="H1409" s="237"/>
      <c r="I1409" s="237"/>
      <c r="J1409" s="237"/>
      <c r="K1409" s="237"/>
      <c r="L1409" s="237"/>
      <c r="M1409" s="237"/>
      <c r="N1409" s="237"/>
      <c r="O1409" s="237"/>
      <c r="P1409" s="237"/>
      <c r="Q1409" s="237"/>
    </row>
    <row r="1410" spans="1:17" x14ac:dyDescent="0.25">
      <c r="A1410" s="243" t="s">
        <v>10367</v>
      </c>
      <c r="B1410" s="258" t="str" cm="1">
        <f t="array" ref="B1410">IF(ROW() &lt; ROW(INDEX(initialConditions[experiment_ID],ROWS(initialConditions[experiment_ID]))), COUNTIF(INDEX(initialConditions[experiment_ID],1):initialConditions[[#This Row],[experiment_ID]],initialConditions[[#This Row],[experiment_ID]]), "")</f>
        <v/>
      </c>
      <c r="C1410" s="255"/>
      <c r="D1410" s="237"/>
      <c r="E1410" s="237" t="s">
        <v>2502</v>
      </c>
      <c r="F1410" s="237"/>
      <c r="G1410" s="237" t="s">
        <v>10506</v>
      </c>
      <c r="H1410" s="237"/>
      <c r="I1410" s="237"/>
      <c r="J1410" s="237"/>
      <c r="K1410" s="237"/>
      <c r="L1410" s="237"/>
      <c r="M1410" s="237"/>
      <c r="N1410" s="237"/>
      <c r="O1410" s="237"/>
      <c r="P1410" s="237"/>
      <c r="Q1410" s="237"/>
    </row>
    <row r="1411" spans="1:17" x14ac:dyDescent="0.25">
      <c r="A1411" s="243" t="s">
        <v>10367</v>
      </c>
      <c r="B1411" s="258" t="str" cm="1">
        <f t="array" ref="B1411">IF(ROW() &lt; ROW(INDEX(initialConditions[experiment_ID],ROWS(initialConditions[experiment_ID]))), COUNTIF(INDEX(initialConditions[experiment_ID],1):initialConditions[[#This Row],[experiment_ID]],initialConditions[[#This Row],[experiment_ID]]), "")</f>
        <v/>
      </c>
      <c r="C1411" s="255"/>
      <c r="D1411" s="237"/>
      <c r="E1411" s="237" t="s">
        <v>2502</v>
      </c>
      <c r="F1411" s="237"/>
      <c r="G1411" s="237" t="s">
        <v>10507</v>
      </c>
      <c r="H1411" s="237"/>
      <c r="I1411" s="237"/>
      <c r="J1411" s="237"/>
      <c r="K1411" s="237"/>
      <c r="L1411" s="237"/>
      <c r="M1411" s="237"/>
      <c r="N1411" s="237"/>
      <c r="O1411" s="237"/>
      <c r="P1411" s="237"/>
      <c r="Q1411" s="237"/>
    </row>
    <row r="1412" spans="1:17" x14ac:dyDescent="0.25">
      <c r="A1412" s="243" t="s">
        <v>10368</v>
      </c>
      <c r="B1412" s="258" t="str" cm="1">
        <f t="array" ref="B1412">IF(ROW() &lt; ROW(INDEX(initialConditions[experiment_ID],ROWS(initialConditions[experiment_ID]))), COUNTIF(INDEX(initialConditions[experiment_ID],1):initialConditions[[#This Row],[experiment_ID]],initialConditions[[#This Row],[experiment_ID]]), "")</f>
        <v/>
      </c>
      <c r="C1412" s="255"/>
      <c r="D1412" s="237"/>
      <c r="E1412" s="237" t="s">
        <v>2502</v>
      </c>
      <c r="F1412" s="237"/>
      <c r="G1412" s="237" t="s">
        <v>10505</v>
      </c>
      <c r="H1412" s="237"/>
      <c r="I1412" s="237"/>
      <c r="J1412" s="237"/>
      <c r="K1412" s="237"/>
      <c r="L1412" s="237"/>
      <c r="M1412" s="237"/>
      <c r="N1412" s="237"/>
      <c r="O1412" s="237"/>
      <c r="P1412" s="237"/>
      <c r="Q1412" s="237"/>
    </row>
    <row r="1413" spans="1:17" x14ac:dyDescent="0.25">
      <c r="A1413" s="243" t="s">
        <v>10368</v>
      </c>
      <c r="B1413" s="258" t="str" cm="1">
        <f t="array" ref="B1413">IF(ROW() &lt; ROW(INDEX(initialConditions[experiment_ID],ROWS(initialConditions[experiment_ID]))), COUNTIF(INDEX(initialConditions[experiment_ID],1):initialConditions[[#This Row],[experiment_ID]],initialConditions[[#This Row],[experiment_ID]]), "")</f>
        <v/>
      </c>
      <c r="C1413" s="255"/>
      <c r="D1413" s="237"/>
      <c r="E1413" s="237" t="s">
        <v>2502</v>
      </c>
      <c r="F1413" s="237"/>
      <c r="G1413" s="237" t="s">
        <v>10504</v>
      </c>
      <c r="H1413" s="237"/>
      <c r="I1413" s="237"/>
      <c r="J1413" s="237"/>
      <c r="K1413" s="237"/>
      <c r="L1413" s="237"/>
      <c r="M1413" s="237"/>
      <c r="N1413" s="237"/>
      <c r="O1413" s="237"/>
      <c r="P1413" s="237"/>
      <c r="Q1413" s="237"/>
    </row>
    <row r="1414" spans="1:17" x14ac:dyDescent="0.25">
      <c r="A1414" s="243" t="s">
        <v>10368</v>
      </c>
      <c r="B1414" s="258" t="str" cm="1">
        <f t="array" ref="B1414">IF(ROW() &lt; ROW(INDEX(initialConditions[experiment_ID],ROWS(initialConditions[experiment_ID]))), COUNTIF(INDEX(initialConditions[experiment_ID],1):initialConditions[[#This Row],[experiment_ID]],initialConditions[[#This Row],[experiment_ID]]), "")</f>
        <v/>
      </c>
      <c r="C1414" s="255"/>
      <c r="D1414" s="237"/>
      <c r="E1414" s="237" t="s">
        <v>2502</v>
      </c>
      <c r="F1414" s="237"/>
      <c r="G1414" s="237" t="s">
        <v>10506</v>
      </c>
      <c r="H1414" s="237"/>
      <c r="I1414" s="237"/>
      <c r="J1414" s="237"/>
      <c r="K1414" s="237"/>
      <c r="L1414" s="237"/>
      <c r="M1414" s="237"/>
      <c r="N1414" s="237"/>
      <c r="O1414" s="237"/>
      <c r="P1414" s="237"/>
      <c r="Q1414" s="237"/>
    </row>
    <row r="1415" spans="1:17" x14ac:dyDescent="0.25">
      <c r="A1415" s="243" t="s">
        <v>10368</v>
      </c>
      <c r="B1415" s="258" t="str" cm="1">
        <f t="array" ref="B1415">IF(ROW() &lt; ROW(INDEX(initialConditions[experiment_ID],ROWS(initialConditions[experiment_ID]))), COUNTIF(INDEX(initialConditions[experiment_ID],1):initialConditions[[#This Row],[experiment_ID]],initialConditions[[#This Row],[experiment_ID]]), "")</f>
        <v/>
      </c>
      <c r="C1415" s="255"/>
      <c r="D1415" s="237"/>
      <c r="E1415" s="237" t="s">
        <v>2502</v>
      </c>
      <c r="F1415" s="237"/>
      <c r="G1415" s="237" t="s">
        <v>10507</v>
      </c>
      <c r="H1415" s="237"/>
      <c r="I1415" s="237"/>
      <c r="J1415" s="237"/>
      <c r="K1415" s="237"/>
      <c r="L1415" s="237"/>
      <c r="M1415" s="237"/>
      <c r="N1415" s="237"/>
      <c r="O1415" s="237"/>
      <c r="P1415" s="237"/>
      <c r="Q1415" s="237"/>
    </row>
    <row r="1416" spans="1:17" x14ac:dyDescent="0.25">
      <c r="A1416" s="243" t="s">
        <v>10369</v>
      </c>
      <c r="B1416" s="258" t="str" cm="1">
        <f t="array" ref="B1416">IF(ROW() &lt; ROW(INDEX(initialConditions[experiment_ID],ROWS(initialConditions[experiment_ID]))), COUNTIF(INDEX(initialConditions[experiment_ID],1):initialConditions[[#This Row],[experiment_ID]],initialConditions[[#This Row],[experiment_ID]]), "")</f>
        <v/>
      </c>
      <c r="C1416" s="255"/>
      <c r="D1416" s="237"/>
      <c r="E1416" s="237" t="s">
        <v>2502</v>
      </c>
      <c r="F1416" s="237"/>
      <c r="G1416" s="237" t="s">
        <v>10505</v>
      </c>
      <c r="H1416" s="237"/>
      <c r="I1416" s="237"/>
      <c r="J1416" s="237"/>
      <c r="K1416" s="237"/>
      <c r="L1416" s="237"/>
      <c r="M1416" s="237"/>
      <c r="N1416" s="237"/>
      <c r="O1416" s="237"/>
      <c r="P1416" s="237"/>
      <c r="Q1416" s="237"/>
    </row>
    <row r="1417" spans="1:17" x14ac:dyDescent="0.25">
      <c r="A1417" s="243" t="s">
        <v>10369</v>
      </c>
      <c r="B1417" s="258" t="str" cm="1">
        <f t="array" ref="B1417">IF(ROW() &lt; ROW(INDEX(initialConditions[experiment_ID],ROWS(initialConditions[experiment_ID]))), COUNTIF(INDEX(initialConditions[experiment_ID],1):initialConditions[[#This Row],[experiment_ID]],initialConditions[[#This Row],[experiment_ID]]), "")</f>
        <v/>
      </c>
      <c r="C1417" s="255"/>
      <c r="D1417" s="237"/>
      <c r="E1417" s="237" t="s">
        <v>2502</v>
      </c>
      <c r="F1417" s="237"/>
      <c r="G1417" s="237" t="s">
        <v>10504</v>
      </c>
      <c r="H1417" s="237"/>
      <c r="I1417" s="237"/>
      <c r="J1417" s="237"/>
      <c r="K1417" s="237"/>
      <c r="L1417" s="237"/>
      <c r="M1417" s="237"/>
      <c r="N1417" s="237"/>
      <c r="O1417" s="237"/>
      <c r="P1417" s="237"/>
      <c r="Q1417" s="237"/>
    </row>
    <row r="1418" spans="1:17" x14ac:dyDescent="0.25">
      <c r="A1418" s="243" t="s">
        <v>10369</v>
      </c>
      <c r="B1418" s="258" t="str" cm="1">
        <f t="array" ref="B1418">IF(ROW() &lt; ROW(INDEX(initialConditions[experiment_ID],ROWS(initialConditions[experiment_ID]))), COUNTIF(INDEX(initialConditions[experiment_ID],1):initialConditions[[#This Row],[experiment_ID]],initialConditions[[#This Row],[experiment_ID]]), "")</f>
        <v/>
      </c>
      <c r="C1418" s="255"/>
      <c r="D1418" s="237"/>
      <c r="E1418" s="237" t="s">
        <v>2502</v>
      </c>
      <c r="F1418" s="237"/>
      <c r="G1418" s="237" t="s">
        <v>10506</v>
      </c>
      <c r="H1418" s="237"/>
      <c r="I1418" s="237"/>
      <c r="J1418" s="237"/>
      <c r="K1418" s="237"/>
      <c r="L1418" s="237"/>
      <c r="M1418" s="237"/>
      <c r="N1418" s="237"/>
      <c r="O1418" s="237"/>
      <c r="P1418" s="237"/>
      <c r="Q1418" s="237"/>
    </row>
    <row r="1419" spans="1:17" x14ac:dyDescent="0.25">
      <c r="A1419" s="243" t="s">
        <v>10369</v>
      </c>
      <c r="B1419" s="258" t="str" cm="1">
        <f t="array" ref="B1419">IF(ROW() &lt; ROW(INDEX(initialConditions[experiment_ID],ROWS(initialConditions[experiment_ID]))), COUNTIF(INDEX(initialConditions[experiment_ID],1):initialConditions[[#This Row],[experiment_ID]],initialConditions[[#This Row],[experiment_ID]]), "")</f>
        <v/>
      </c>
      <c r="C1419" s="255"/>
      <c r="D1419" s="237"/>
      <c r="E1419" s="237" t="s">
        <v>2502</v>
      </c>
      <c r="F1419" s="237"/>
      <c r="G1419" s="237" t="s">
        <v>10507</v>
      </c>
      <c r="H1419" s="237"/>
      <c r="I1419" s="237"/>
      <c r="J1419" s="237"/>
      <c r="K1419" s="237"/>
      <c r="L1419" s="237"/>
      <c r="M1419" s="237"/>
      <c r="N1419" s="237"/>
      <c r="O1419" s="237"/>
      <c r="P1419" s="237"/>
      <c r="Q1419" s="237"/>
    </row>
    <row r="1420" spans="1:17" x14ac:dyDescent="0.25">
      <c r="A1420" s="243" t="s">
        <v>10370</v>
      </c>
      <c r="B1420" s="258" t="str" cm="1">
        <f t="array" ref="B1420">IF(ROW() &lt; ROW(INDEX(initialConditions[experiment_ID],ROWS(initialConditions[experiment_ID]))), COUNTIF(INDEX(initialConditions[experiment_ID],1):initialConditions[[#This Row],[experiment_ID]],initialConditions[[#This Row],[experiment_ID]]), "")</f>
        <v/>
      </c>
      <c r="C1420" s="255"/>
      <c r="D1420" s="237"/>
      <c r="E1420" s="237" t="s">
        <v>2502</v>
      </c>
      <c r="F1420" s="237"/>
      <c r="G1420" s="237" t="s">
        <v>10505</v>
      </c>
      <c r="H1420" s="237"/>
      <c r="I1420" s="237"/>
      <c r="J1420" s="237"/>
      <c r="K1420" s="237"/>
      <c r="L1420" s="237"/>
      <c r="M1420" s="237"/>
      <c r="N1420" s="237"/>
      <c r="O1420" s="237"/>
      <c r="P1420" s="237"/>
      <c r="Q1420" s="237"/>
    </row>
    <row r="1421" spans="1:17" x14ac:dyDescent="0.25">
      <c r="A1421" s="243" t="s">
        <v>10370</v>
      </c>
      <c r="B1421" s="258" t="str" cm="1">
        <f t="array" ref="B1421">IF(ROW() &lt; ROW(INDEX(initialConditions[experiment_ID],ROWS(initialConditions[experiment_ID]))), COUNTIF(INDEX(initialConditions[experiment_ID],1):initialConditions[[#This Row],[experiment_ID]],initialConditions[[#This Row],[experiment_ID]]), "")</f>
        <v/>
      </c>
      <c r="C1421" s="255"/>
      <c r="D1421" s="237"/>
      <c r="E1421" s="237" t="s">
        <v>2502</v>
      </c>
      <c r="F1421" s="237"/>
      <c r="G1421" s="237" t="s">
        <v>10504</v>
      </c>
      <c r="H1421" s="237"/>
      <c r="I1421" s="237"/>
      <c r="J1421" s="237"/>
      <c r="K1421" s="237"/>
      <c r="L1421" s="237"/>
      <c r="M1421" s="237"/>
      <c r="N1421" s="237"/>
      <c r="O1421" s="237"/>
      <c r="P1421" s="237"/>
      <c r="Q1421" s="237"/>
    </row>
    <row r="1422" spans="1:17" x14ac:dyDescent="0.25">
      <c r="A1422" s="243" t="s">
        <v>10370</v>
      </c>
      <c r="B1422" s="258" t="str" cm="1">
        <f t="array" ref="B1422">IF(ROW() &lt; ROW(INDEX(initialConditions[experiment_ID],ROWS(initialConditions[experiment_ID]))), COUNTIF(INDEX(initialConditions[experiment_ID],1):initialConditions[[#This Row],[experiment_ID]],initialConditions[[#This Row],[experiment_ID]]), "")</f>
        <v/>
      </c>
      <c r="C1422" s="255"/>
      <c r="D1422" s="237"/>
      <c r="E1422" s="237" t="s">
        <v>2502</v>
      </c>
      <c r="F1422" s="237"/>
      <c r="G1422" s="237" t="s">
        <v>10506</v>
      </c>
      <c r="H1422" s="237"/>
      <c r="I1422" s="237"/>
      <c r="J1422" s="237"/>
      <c r="K1422" s="237"/>
      <c r="L1422" s="237"/>
      <c r="M1422" s="237"/>
      <c r="N1422" s="237"/>
      <c r="O1422" s="237"/>
      <c r="P1422" s="237"/>
      <c r="Q1422" s="237"/>
    </row>
    <row r="1423" spans="1:17" x14ac:dyDescent="0.25">
      <c r="A1423" s="243" t="s">
        <v>10370</v>
      </c>
      <c r="B1423" s="258" t="str" cm="1">
        <f t="array" ref="B1423">IF(ROW() &lt; ROW(INDEX(initialConditions[experiment_ID],ROWS(initialConditions[experiment_ID]))), COUNTIF(INDEX(initialConditions[experiment_ID],1):initialConditions[[#This Row],[experiment_ID]],initialConditions[[#This Row],[experiment_ID]]), "")</f>
        <v/>
      </c>
      <c r="C1423" s="255"/>
      <c r="D1423" s="237"/>
      <c r="E1423" s="237" t="s">
        <v>2502</v>
      </c>
      <c r="F1423" s="237"/>
      <c r="G1423" s="237" t="s">
        <v>10507</v>
      </c>
      <c r="H1423" s="237"/>
      <c r="I1423" s="237"/>
      <c r="J1423" s="237"/>
      <c r="K1423" s="237"/>
      <c r="L1423" s="237"/>
      <c r="M1423" s="237"/>
      <c r="N1423" s="237"/>
      <c r="O1423" s="237"/>
      <c r="P1423" s="237"/>
      <c r="Q1423" s="237"/>
    </row>
    <row r="1424" spans="1:17" x14ac:dyDescent="0.25">
      <c r="A1424" s="243" t="s">
        <v>10371</v>
      </c>
      <c r="B1424" s="258" t="str" cm="1">
        <f t="array" ref="B1424">IF(ROW() &lt; ROW(INDEX(initialConditions[experiment_ID],ROWS(initialConditions[experiment_ID]))), COUNTIF(INDEX(initialConditions[experiment_ID],1):initialConditions[[#This Row],[experiment_ID]],initialConditions[[#This Row],[experiment_ID]]), "")</f>
        <v/>
      </c>
      <c r="C1424" s="255"/>
      <c r="D1424" s="237"/>
      <c r="E1424" s="237" t="s">
        <v>2502</v>
      </c>
      <c r="F1424" s="237"/>
      <c r="G1424" s="237" t="s">
        <v>10505</v>
      </c>
      <c r="H1424" s="237"/>
      <c r="I1424" s="237"/>
      <c r="J1424" s="237"/>
      <c r="K1424" s="237"/>
      <c r="L1424" s="237"/>
      <c r="M1424" s="237"/>
      <c r="N1424" s="237"/>
      <c r="O1424" s="237"/>
      <c r="P1424" s="237"/>
      <c r="Q1424" s="237"/>
    </row>
    <row r="1425" spans="1:17" x14ac:dyDescent="0.25">
      <c r="A1425" s="243" t="s">
        <v>10371</v>
      </c>
      <c r="B1425" s="258" t="str" cm="1">
        <f t="array" ref="B1425">IF(ROW() &lt; ROW(INDEX(initialConditions[experiment_ID],ROWS(initialConditions[experiment_ID]))), COUNTIF(INDEX(initialConditions[experiment_ID],1):initialConditions[[#This Row],[experiment_ID]],initialConditions[[#This Row],[experiment_ID]]), "")</f>
        <v/>
      </c>
      <c r="C1425" s="255"/>
      <c r="D1425" s="237"/>
      <c r="E1425" s="237" t="s">
        <v>2502</v>
      </c>
      <c r="F1425" s="237"/>
      <c r="G1425" s="237" t="s">
        <v>10504</v>
      </c>
      <c r="H1425" s="237"/>
      <c r="I1425" s="237"/>
      <c r="J1425" s="237"/>
      <c r="K1425" s="237"/>
      <c r="L1425" s="237"/>
      <c r="M1425" s="237"/>
      <c r="N1425" s="237"/>
      <c r="O1425" s="237"/>
      <c r="P1425" s="237"/>
      <c r="Q1425" s="237"/>
    </row>
    <row r="1426" spans="1:17" x14ac:dyDescent="0.25">
      <c r="A1426" s="243" t="s">
        <v>10371</v>
      </c>
      <c r="B1426" s="258" t="str" cm="1">
        <f t="array" ref="B1426">IF(ROW() &lt; ROW(INDEX(initialConditions[experiment_ID],ROWS(initialConditions[experiment_ID]))), COUNTIF(INDEX(initialConditions[experiment_ID],1):initialConditions[[#This Row],[experiment_ID]],initialConditions[[#This Row],[experiment_ID]]), "")</f>
        <v/>
      </c>
      <c r="C1426" s="255"/>
      <c r="D1426" s="237"/>
      <c r="E1426" s="237" t="s">
        <v>2502</v>
      </c>
      <c r="F1426" s="237"/>
      <c r="G1426" s="237" t="s">
        <v>10506</v>
      </c>
      <c r="H1426" s="237"/>
      <c r="I1426" s="237"/>
      <c r="J1426" s="237"/>
      <c r="K1426" s="237"/>
      <c r="L1426" s="237"/>
      <c r="M1426" s="237"/>
      <c r="N1426" s="237"/>
      <c r="O1426" s="237"/>
      <c r="P1426" s="237"/>
      <c r="Q1426" s="237"/>
    </row>
    <row r="1427" spans="1:17" x14ac:dyDescent="0.25">
      <c r="A1427" s="243" t="s">
        <v>10371</v>
      </c>
      <c r="B1427" s="258" t="str" cm="1">
        <f t="array" ref="B1427">IF(ROW() &lt; ROW(INDEX(initialConditions[experiment_ID],ROWS(initialConditions[experiment_ID]))), COUNTIF(INDEX(initialConditions[experiment_ID],1):initialConditions[[#This Row],[experiment_ID]],initialConditions[[#This Row],[experiment_ID]]), "")</f>
        <v/>
      </c>
      <c r="C1427" s="255"/>
      <c r="D1427" s="237"/>
      <c r="E1427" s="237" t="s">
        <v>2502</v>
      </c>
      <c r="F1427" s="237"/>
      <c r="G1427" s="237" t="s">
        <v>10507</v>
      </c>
      <c r="H1427" s="237"/>
      <c r="I1427" s="237"/>
      <c r="J1427" s="237"/>
      <c r="K1427" s="237"/>
      <c r="L1427" s="237"/>
      <c r="M1427" s="237"/>
      <c r="N1427" s="237"/>
      <c r="O1427" s="237"/>
      <c r="P1427" s="237"/>
      <c r="Q1427" s="237"/>
    </row>
    <row r="1428" spans="1:17" x14ac:dyDescent="0.25">
      <c r="A1428" s="243" t="s">
        <v>10372</v>
      </c>
      <c r="B1428" s="258" t="str" cm="1">
        <f t="array" ref="B1428">IF(ROW() &lt; ROW(INDEX(initialConditions[experiment_ID],ROWS(initialConditions[experiment_ID]))), COUNTIF(INDEX(initialConditions[experiment_ID],1):initialConditions[[#This Row],[experiment_ID]],initialConditions[[#This Row],[experiment_ID]]), "")</f>
        <v/>
      </c>
      <c r="C1428" s="255"/>
      <c r="D1428" s="237"/>
      <c r="E1428" s="237" t="s">
        <v>2502</v>
      </c>
      <c r="F1428" s="237"/>
      <c r="G1428" s="237" t="s">
        <v>10505</v>
      </c>
      <c r="H1428" s="237"/>
      <c r="I1428" s="237"/>
      <c r="J1428" s="237"/>
      <c r="K1428" s="237"/>
      <c r="L1428" s="237"/>
      <c r="M1428" s="237"/>
      <c r="N1428" s="237"/>
      <c r="O1428" s="237"/>
      <c r="P1428" s="237"/>
      <c r="Q1428" s="237"/>
    </row>
    <row r="1429" spans="1:17" x14ac:dyDescent="0.25">
      <c r="A1429" s="243" t="s">
        <v>10372</v>
      </c>
      <c r="B1429" s="258" t="str" cm="1">
        <f t="array" ref="B1429">IF(ROW() &lt; ROW(INDEX(initialConditions[experiment_ID],ROWS(initialConditions[experiment_ID]))), COUNTIF(INDEX(initialConditions[experiment_ID],1):initialConditions[[#This Row],[experiment_ID]],initialConditions[[#This Row],[experiment_ID]]), "")</f>
        <v/>
      </c>
      <c r="C1429" s="255"/>
      <c r="D1429" s="237"/>
      <c r="E1429" s="237" t="s">
        <v>2502</v>
      </c>
      <c r="F1429" s="237"/>
      <c r="G1429" s="237" t="s">
        <v>10504</v>
      </c>
      <c r="H1429" s="237"/>
      <c r="I1429" s="237"/>
      <c r="J1429" s="237"/>
      <c r="K1429" s="237"/>
      <c r="L1429" s="237"/>
      <c r="M1429" s="237"/>
      <c r="N1429" s="237"/>
      <c r="O1429" s="237"/>
      <c r="P1429" s="237"/>
      <c r="Q1429" s="237"/>
    </row>
    <row r="1430" spans="1:17" x14ac:dyDescent="0.25">
      <c r="A1430" s="243" t="s">
        <v>10372</v>
      </c>
      <c r="B1430" s="258" t="str" cm="1">
        <f t="array" ref="B1430">IF(ROW() &lt; ROW(INDEX(initialConditions[experiment_ID],ROWS(initialConditions[experiment_ID]))), COUNTIF(INDEX(initialConditions[experiment_ID],1):initialConditions[[#This Row],[experiment_ID]],initialConditions[[#This Row],[experiment_ID]]), "")</f>
        <v/>
      </c>
      <c r="C1430" s="255"/>
      <c r="D1430" s="237"/>
      <c r="E1430" s="237" t="s">
        <v>2502</v>
      </c>
      <c r="F1430" s="237"/>
      <c r="G1430" s="237" t="s">
        <v>10506</v>
      </c>
      <c r="H1430" s="237"/>
      <c r="I1430" s="237"/>
      <c r="J1430" s="237"/>
      <c r="K1430" s="237"/>
      <c r="L1430" s="237"/>
      <c r="M1430" s="237"/>
      <c r="N1430" s="237"/>
      <c r="O1430" s="237"/>
      <c r="P1430" s="237"/>
      <c r="Q1430" s="237"/>
    </row>
    <row r="1431" spans="1:17" x14ac:dyDescent="0.25">
      <c r="A1431" s="243" t="s">
        <v>10372</v>
      </c>
      <c r="B1431" s="258" t="str" cm="1">
        <f t="array" ref="B1431">IF(ROW() &lt; ROW(INDEX(initialConditions[experiment_ID],ROWS(initialConditions[experiment_ID]))), COUNTIF(INDEX(initialConditions[experiment_ID],1):initialConditions[[#This Row],[experiment_ID]],initialConditions[[#This Row],[experiment_ID]]), "")</f>
        <v/>
      </c>
      <c r="C1431" s="255"/>
      <c r="D1431" s="237"/>
      <c r="E1431" s="237" t="s">
        <v>2502</v>
      </c>
      <c r="F1431" s="237"/>
      <c r="G1431" s="237" t="s">
        <v>10507</v>
      </c>
      <c r="H1431" s="237"/>
      <c r="I1431" s="237"/>
      <c r="J1431" s="237"/>
      <c r="K1431" s="237"/>
      <c r="L1431" s="237"/>
      <c r="M1431" s="237"/>
      <c r="N1431" s="237"/>
      <c r="O1431" s="237"/>
      <c r="P1431" s="237"/>
      <c r="Q1431" s="237"/>
    </row>
    <row r="1432" spans="1:17" x14ac:dyDescent="0.25">
      <c r="A1432" s="243" t="s">
        <v>10373</v>
      </c>
      <c r="B1432" s="258" t="str" cm="1">
        <f t="array" ref="B1432">IF(ROW() &lt; ROW(INDEX(initialConditions[experiment_ID],ROWS(initialConditions[experiment_ID]))), COUNTIF(INDEX(initialConditions[experiment_ID],1):initialConditions[[#This Row],[experiment_ID]],initialConditions[[#This Row],[experiment_ID]]), "")</f>
        <v/>
      </c>
      <c r="C1432" s="255"/>
      <c r="D1432" s="237"/>
      <c r="E1432" s="237" t="s">
        <v>2502</v>
      </c>
      <c r="F1432" s="237"/>
      <c r="G1432" s="237" t="s">
        <v>10505</v>
      </c>
      <c r="H1432" s="237"/>
      <c r="I1432" s="237"/>
      <c r="J1432" s="237"/>
      <c r="K1432" s="237"/>
      <c r="L1432" s="237"/>
      <c r="M1432" s="237"/>
      <c r="N1432" s="237"/>
      <c r="O1432" s="237"/>
      <c r="P1432" s="237"/>
      <c r="Q1432" s="237"/>
    </row>
    <row r="1433" spans="1:17" x14ac:dyDescent="0.25">
      <c r="A1433" s="243" t="s">
        <v>10373</v>
      </c>
      <c r="B1433" s="258" t="str" cm="1">
        <f t="array" ref="B1433">IF(ROW() &lt; ROW(INDEX(initialConditions[experiment_ID],ROWS(initialConditions[experiment_ID]))), COUNTIF(INDEX(initialConditions[experiment_ID],1):initialConditions[[#This Row],[experiment_ID]],initialConditions[[#This Row],[experiment_ID]]), "")</f>
        <v/>
      </c>
      <c r="C1433" s="255"/>
      <c r="D1433" s="237"/>
      <c r="E1433" s="237" t="s">
        <v>2502</v>
      </c>
      <c r="F1433" s="237"/>
      <c r="G1433" s="237" t="s">
        <v>10504</v>
      </c>
      <c r="H1433" s="237"/>
      <c r="I1433" s="237"/>
      <c r="J1433" s="237"/>
      <c r="K1433" s="237"/>
      <c r="L1433" s="237"/>
      <c r="M1433" s="237"/>
      <c r="N1433" s="237"/>
      <c r="O1433" s="237"/>
      <c r="P1433" s="237"/>
      <c r="Q1433" s="237"/>
    </row>
    <row r="1434" spans="1:17" x14ac:dyDescent="0.25">
      <c r="A1434" s="243" t="s">
        <v>10373</v>
      </c>
      <c r="B1434" s="258" t="str" cm="1">
        <f t="array" ref="B1434">IF(ROW() &lt; ROW(INDEX(initialConditions[experiment_ID],ROWS(initialConditions[experiment_ID]))), COUNTIF(INDEX(initialConditions[experiment_ID],1):initialConditions[[#This Row],[experiment_ID]],initialConditions[[#This Row],[experiment_ID]]), "")</f>
        <v/>
      </c>
      <c r="C1434" s="255"/>
      <c r="D1434" s="237"/>
      <c r="E1434" s="237" t="s">
        <v>2502</v>
      </c>
      <c r="F1434" s="237"/>
      <c r="G1434" s="237" t="s">
        <v>10506</v>
      </c>
      <c r="H1434" s="237"/>
      <c r="I1434" s="237"/>
      <c r="J1434" s="237"/>
      <c r="K1434" s="237"/>
      <c r="L1434" s="237"/>
      <c r="M1434" s="237"/>
      <c r="N1434" s="237"/>
      <c r="O1434" s="237"/>
      <c r="P1434" s="237"/>
      <c r="Q1434" s="237"/>
    </row>
    <row r="1435" spans="1:17" x14ac:dyDescent="0.25">
      <c r="A1435" s="243" t="s">
        <v>10373</v>
      </c>
      <c r="B1435" s="258" t="str" cm="1">
        <f t="array" ref="B1435">IF(ROW() &lt; ROW(INDEX(initialConditions[experiment_ID],ROWS(initialConditions[experiment_ID]))), COUNTIF(INDEX(initialConditions[experiment_ID],1):initialConditions[[#This Row],[experiment_ID]],initialConditions[[#This Row],[experiment_ID]]), "")</f>
        <v/>
      </c>
      <c r="C1435" s="255"/>
      <c r="D1435" s="237"/>
      <c r="E1435" s="237" t="s">
        <v>2502</v>
      </c>
      <c r="F1435" s="237"/>
      <c r="G1435" s="237" t="s">
        <v>10507</v>
      </c>
      <c r="H1435" s="237"/>
      <c r="I1435" s="237"/>
      <c r="J1435" s="237"/>
      <c r="K1435" s="237"/>
      <c r="L1435" s="237"/>
      <c r="M1435" s="237"/>
      <c r="N1435" s="237"/>
      <c r="O1435" s="237"/>
      <c r="P1435" s="237"/>
      <c r="Q1435" s="237"/>
    </row>
    <row r="1436" spans="1:17" x14ac:dyDescent="0.25">
      <c r="A1436" s="243" t="s">
        <v>10374</v>
      </c>
      <c r="B1436" s="258" t="str" cm="1">
        <f t="array" ref="B1436">IF(ROW() &lt; ROW(INDEX(initialConditions[experiment_ID],ROWS(initialConditions[experiment_ID]))), COUNTIF(INDEX(initialConditions[experiment_ID],1):initialConditions[[#This Row],[experiment_ID]],initialConditions[[#This Row],[experiment_ID]]), "")</f>
        <v/>
      </c>
      <c r="C1436" s="255"/>
      <c r="D1436" s="237"/>
      <c r="E1436" s="237" t="s">
        <v>2502</v>
      </c>
      <c r="F1436" s="237"/>
      <c r="G1436" s="237" t="s">
        <v>10505</v>
      </c>
      <c r="H1436" s="237"/>
      <c r="I1436" s="237"/>
      <c r="J1436" s="237"/>
      <c r="K1436" s="237"/>
      <c r="L1436" s="237"/>
      <c r="M1436" s="237"/>
      <c r="N1436" s="237"/>
      <c r="O1436" s="237"/>
      <c r="P1436" s="237"/>
      <c r="Q1436" s="237"/>
    </row>
    <row r="1437" spans="1:17" x14ac:dyDescent="0.25">
      <c r="A1437" s="243" t="s">
        <v>10374</v>
      </c>
      <c r="B1437" s="258" t="str" cm="1">
        <f t="array" ref="B1437">IF(ROW() &lt; ROW(INDEX(initialConditions[experiment_ID],ROWS(initialConditions[experiment_ID]))), COUNTIF(INDEX(initialConditions[experiment_ID],1):initialConditions[[#This Row],[experiment_ID]],initialConditions[[#This Row],[experiment_ID]]), "")</f>
        <v/>
      </c>
      <c r="C1437" s="255"/>
      <c r="D1437" s="237"/>
      <c r="E1437" s="237" t="s">
        <v>2502</v>
      </c>
      <c r="F1437" s="237"/>
      <c r="G1437" s="237" t="s">
        <v>10504</v>
      </c>
      <c r="H1437" s="237"/>
      <c r="I1437" s="237"/>
      <c r="J1437" s="237"/>
      <c r="K1437" s="237"/>
      <c r="L1437" s="237"/>
      <c r="M1437" s="237"/>
      <c r="N1437" s="237"/>
      <c r="O1437" s="237"/>
      <c r="P1437" s="237"/>
      <c r="Q1437" s="237"/>
    </row>
    <row r="1438" spans="1:17" x14ac:dyDescent="0.25">
      <c r="A1438" s="243" t="s">
        <v>10374</v>
      </c>
      <c r="B1438" s="258" t="str" cm="1">
        <f t="array" ref="B1438">IF(ROW() &lt; ROW(INDEX(initialConditions[experiment_ID],ROWS(initialConditions[experiment_ID]))), COUNTIF(INDEX(initialConditions[experiment_ID],1):initialConditions[[#This Row],[experiment_ID]],initialConditions[[#This Row],[experiment_ID]]), "")</f>
        <v/>
      </c>
      <c r="C1438" s="255"/>
      <c r="D1438" s="237"/>
      <c r="E1438" s="237" t="s">
        <v>2502</v>
      </c>
      <c r="F1438" s="237"/>
      <c r="G1438" s="237" t="s">
        <v>10506</v>
      </c>
      <c r="H1438" s="237"/>
      <c r="I1438" s="237"/>
      <c r="J1438" s="237"/>
      <c r="K1438" s="237"/>
      <c r="L1438" s="237"/>
      <c r="M1438" s="237"/>
      <c r="N1438" s="237"/>
      <c r="O1438" s="237"/>
      <c r="P1438" s="237"/>
      <c r="Q1438" s="237"/>
    </row>
    <row r="1439" spans="1:17" x14ac:dyDescent="0.25">
      <c r="A1439" s="243" t="s">
        <v>10374</v>
      </c>
      <c r="B1439" s="258" t="str" cm="1">
        <f t="array" ref="B1439">IF(ROW() &lt; ROW(INDEX(initialConditions[experiment_ID],ROWS(initialConditions[experiment_ID]))), COUNTIF(INDEX(initialConditions[experiment_ID],1):initialConditions[[#This Row],[experiment_ID]],initialConditions[[#This Row],[experiment_ID]]), "")</f>
        <v/>
      </c>
      <c r="C1439" s="255"/>
      <c r="D1439" s="237"/>
      <c r="E1439" s="237" t="s">
        <v>2502</v>
      </c>
      <c r="F1439" s="237"/>
      <c r="G1439" s="237" t="s">
        <v>10507</v>
      </c>
      <c r="H1439" s="237"/>
      <c r="I1439" s="237"/>
      <c r="J1439" s="237"/>
      <c r="K1439" s="237"/>
      <c r="L1439" s="237"/>
      <c r="M1439" s="237"/>
      <c r="N1439" s="237"/>
      <c r="O1439" s="237"/>
      <c r="P1439" s="237"/>
      <c r="Q1439" s="237"/>
    </row>
    <row r="1440" spans="1:17" x14ac:dyDescent="0.25">
      <c r="A1440" s="243" t="s">
        <v>10375</v>
      </c>
      <c r="B1440" s="258" t="str" cm="1">
        <f t="array" ref="B1440">IF(ROW() &lt; ROW(INDEX(initialConditions[experiment_ID],ROWS(initialConditions[experiment_ID]))), COUNTIF(INDEX(initialConditions[experiment_ID],1):initialConditions[[#This Row],[experiment_ID]],initialConditions[[#This Row],[experiment_ID]]), "")</f>
        <v/>
      </c>
      <c r="C1440" s="255"/>
      <c r="D1440" s="237"/>
      <c r="E1440" s="237" t="s">
        <v>2502</v>
      </c>
      <c r="F1440" s="237"/>
      <c r="G1440" s="237" t="s">
        <v>10505</v>
      </c>
      <c r="H1440" s="237"/>
      <c r="I1440" s="237"/>
      <c r="J1440" s="237"/>
      <c r="K1440" s="237"/>
      <c r="L1440" s="237"/>
      <c r="M1440" s="237"/>
      <c r="N1440" s="237"/>
      <c r="O1440" s="237"/>
      <c r="P1440" s="237"/>
      <c r="Q1440" s="237"/>
    </row>
    <row r="1441" spans="1:17" x14ac:dyDescent="0.25">
      <c r="A1441" s="243" t="s">
        <v>10375</v>
      </c>
      <c r="B1441" s="258" t="str" cm="1">
        <f t="array" ref="B1441">IF(ROW() &lt; ROW(INDEX(initialConditions[experiment_ID],ROWS(initialConditions[experiment_ID]))), COUNTIF(INDEX(initialConditions[experiment_ID],1):initialConditions[[#This Row],[experiment_ID]],initialConditions[[#This Row],[experiment_ID]]), "")</f>
        <v/>
      </c>
      <c r="C1441" s="255"/>
      <c r="D1441" s="237"/>
      <c r="E1441" s="237" t="s">
        <v>2502</v>
      </c>
      <c r="F1441" s="237"/>
      <c r="G1441" s="237" t="s">
        <v>10504</v>
      </c>
      <c r="H1441" s="237"/>
      <c r="I1441" s="237"/>
      <c r="J1441" s="237"/>
      <c r="K1441" s="237"/>
      <c r="L1441" s="237"/>
      <c r="M1441" s="237"/>
      <c r="N1441" s="237"/>
      <c r="O1441" s="237"/>
      <c r="P1441" s="237"/>
      <c r="Q1441" s="237"/>
    </row>
    <row r="1442" spans="1:17" x14ac:dyDescent="0.25">
      <c r="A1442" s="243" t="s">
        <v>10375</v>
      </c>
      <c r="B1442" s="258" t="str" cm="1">
        <f t="array" ref="B1442">IF(ROW() &lt; ROW(INDEX(initialConditions[experiment_ID],ROWS(initialConditions[experiment_ID]))), COUNTIF(INDEX(initialConditions[experiment_ID],1):initialConditions[[#This Row],[experiment_ID]],initialConditions[[#This Row],[experiment_ID]]), "")</f>
        <v/>
      </c>
      <c r="C1442" s="255"/>
      <c r="D1442" s="237"/>
      <c r="E1442" s="237" t="s">
        <v>2502</v>
      </c>
      <c r="F1442" s="237"/>
      <c r="G1442" s="237" t="s">
        <v>10506</v>
      </c>
      <c r="H1442" s="237"/>
      <c r="I1442" s="237"/>
      <c r="J1442" s="237"/>
      <c r="K1442" s="237"/>
      <c r="L1442" s="237"/>
      <c r="M1442" s="237"/>
      <c r="N1442" s="237"/>
      <c r="O1442" s="237"/>
      <c r="P1442" s="237"/>
      <c r="Q1442" s="237"/>
    </row>
    <row r="1443" spans="1:17" x14ac:dyDescent="0.25">
      <c r="A1443" s="243" t="s">
        <v>10375</v>
      </c>
      <c r="B1443" s="258" t="str" cm="1">
        <f t="array" ref="B1443">IF(ROW() &lt; ROW(INDEX(initialConditions[experiment_ID],ROWS(initialConditions[experiment_ID]))), COUNTIF(INDEX(initialConditions[experiment_ID],1):initialConditions[[#This Row],[experiment_ID]],initialConditions[[#This Row],[experiment_ID]]), "")</f>
        <v/>
      </c>
      <c r="C1443" s="255"/>
      <c r="D1443" s="237"/>
      <c r="E1443" s="237" t="s">
        <v>2502</v>
      </c>
      <c r="F1443" s="237"/>
      <c r="G1443" s="237" t="s">
        <v>10507</v>
      </c>
      <c r="H1443" s="237"/>
      <c r="I1443" s="237"/>
      <c r="J1443" s="237"/>
      <c r="K1443" s="237"/>
      <c r="L1443" s="237"/>
      <c r="M1443" s="237"/>
      <c r="N1443" s="237"/>
      <c r="O1443" s="237"/>
      <c r="P1443" s="237"/>
      <c r="Q1443" s="237"/>
    </row>
    <row r="1444" spans="1:17" x14ac:dyDescent="0.25">
      <c r="A1444" s="243" t="s">
        <v>10376</v>
      </c>
      <c r="B1444" s="258" t="str" cm="1">
        <f t="array" ref="B1444">IF(ROW() &lt; ROW(INDEX(initialConditions[experiment_ID],ROWS(initialConditions[experiment_ID]))), COUNTIF(INDEX(initialConditions[experiment_ID],1):initialConditions[[#This Row],[experiment_ID]],initialConditions[[#This Row],[experiment_ID]]), "")</f>
        <v/>
      </c>
      <c r="C1444" s="255"/>
      <c r="D1444" s="237"/>
      <c r="E1444" s="237" t="s">
        <v>2502</v>
      </c>
      <c r="F1444" s="237"/>
      <c r="G1444" s="237" t="s">
        <v>10505</v>
      </c>
      <c r="H1444" s="237"/>
      <c r="I1444" s="237"/>
      <c r="J1444" s="237"/>
      <c r="K1444" s="237"/>
      <c r="L1444" s="237"/>
      <c r="M1444" s="237"/>
      <c r="N1444" s="237"/>
      <c r="O1444" s="237"/>
      <c r="P1444" s="237"/>
      <c r="Q1444" s="237"/>
    </row>
    <row r="1445" spans="1:17" x14ac:dyDescent="0.25">
      <c r="A1445" s="243" t="s">
        <v>10376</v>
      </c>
      <c r="B1445" s="258" t="str" cm="1">
        <f t="array" ref="B1445">IF(ROW() &lt; ROW(INDEX(initialConditions[experiment_ID],ROWS(initialConditions[experiment_ID]))), COUNTIF(INDEX(initialConditions[experiment_ID],1):initialConditions[[#This Row],[experiment_ID]],initialConditions[[#This Row],[experiment_ID]]), "")</f>
        <v/>
      </c>
      <c r="C1445" s="255"/>
      <c r="D1445" s="237"/>
      <c r="E1445" s="237" t="s">
        <v>2502</v>
      </c>
      <c r="F1445" s="237"/>
      <c r="G1445" s="237" t="s">
        <v>10504</v>
      </c>
      <c r="H1445" s="237"/>
      <c r="I1445" s="237"/>
      <c r="J1445" s="237"/>
      <c r="K1445" s="237"/>
      <c r="L1445" s="237"/>
      <c r="M1445" s="237"/>
      <c r="N1445" s="237"/>
      <c r="O1445" s="237"/>
      <c r="P1445" s="237"/>
      <c r="Q1445" s="237"/>
    </row>
    <row r="1446" spans="1:17" x14ac:dyDescent="0.25">
      <c r="A1446" s="243" t="s">
        <v>10376</v>
      </c>
      <c r="B1446" s="258" t="str" cm="1">
        <f t="array" ref="B1446">IF(ROW() &lt; ROW(INDEX(initialConditions[experiment_ID],ROWS(initialConditions[experiment_ID]))), COUNTIF(INDEX(initialConditions[experiment_ID],1):initialConditions[[#This Row],[experiment_ID]],initialConditions[[#This Row],[experiment_ID]]), "")</f>
        <v/>
      </c>
      <c r="C1446" s="255"/>
      <c r="D1446" s="237"/>
      <c r="E1446" s="237" t="s">
        <v>2502</v>
      </c>
      <c r="F1446" s="237"/>
      <c r="G1446" s="237" t="s">
        <v>10506</v>
      </c>
      <c r="H1446" s="237"/>
      <c r="I1446" s="237"/>
      <c r="J1446" s="237"/>
      <c r="K1446" s="237"/>
      <c r="L1446" s="237"/>
      <c r="M1446" s="237"/>
      <c r="N1446" s="237"/>
      <c r="O1446" s="237"/>
      <c r="P1446" s="237"/>
      <c r="Q1446" s="237"/>
    </row>
    <row r="1447" spans="1:17" x14ac:dyDescent="0.25">
      <c r="A1447" s="243" t="s">
        <v>10376</v>
      </c>
      <c r="B1447" s="258" t="str" cm="1">
        <f t="array" ref="B1447">IF(ROW() &lt; ROW(INDEX(initialConditions[experiment_ID],ROWS(initialConditions[experiment_ID]))), COUNTIF(INDEX(initialConditions[experiment_ID],1):initialConditions[[#This Row],[experiment_ID]],initialConditions[[#This Row],[experiment_ID]]), "")</f>
        <v/>
      </c>
      <c r="C1447" s="255"/>
      <c r="D1447" s="237"/>
      <c r="E1447" s="237" t="s">
        <v>2502</v>
      </c>
      <c r="F1447" s="237"/>
      <c r="G1447" s="237" t="s">
        <v>10507</v>
      </c>
      <c r="H1447" s="237"/>
      <c r="I1447" s="237"/>
      <c r="J1447" s="237"/>
      <c r="K1447" s="237"/>
      <c r="L1447" s="237"/>
      <c r="M1447" s="237"/>
      <c r="N1447" s="237"/>
      <c r="O1447" s="237"/>
      <c r="P1447" s="237"/>
      <c r="Q1447" s="237"/>
    </row>
    <row r="1448" spans="1:17" x14ac:dyDescent="0.25">
      <c r="A1448" s="243" t="s">
        <v>10377</v>
      </c>
      <c r="B1448" s="258" t="str" cm="1">
        <f t="array" ref="B1448">IF(ROW() &lt; ROW(INDEX(initialConditions[experiment_ID],ROWS(initialConditions[experiment_ID]))), COUNTIF(INDEX(initialConditions[experiment_ID],1):initialConditions[[#This Row],[experiment_ID]],initialConditions[[#This Row],[experiment_ID]]), "")</f>
        <v/>
      </c>
      <c r="C1448" s="255"/>
      <c r="D1448" s="237"/>
      <c r="E1448" s="237" t="s">
        <v>2502</v>
      </c>
      <c r="F1448" s="237"/>
      <c r="G1448" s="237" t="s">
        <v>10505</v>
      </c>
      <c r="H1448" s="237"/>
      <c r="I1448" s="237"/>
      <c r="J1448" s="237"/>
      <c r="K1448" s="237"/>
      <c r="L1448" s="237"/>
      <c r="M1448" s="237"/>
      <c r="N1448" s="237"/>
      <c r="O1448" s="237"/>
      <c r="P1448" s="237"/>
      <c r="Q1448" s="237"/>
    </row>
    <row r="1449" spans="1:17" x14ac:dyDescent="0.25">
      <c r="A1449" s="243" t="s">
        <v>10377</v>
      </c>
      <c r="B1449" s="258" t="str" cm="1">
        <f t="array" ref="B1449">IF(ROW() &lt; ROW(INDEX(initialConditions[experiment_ID],ROWS(initialConditions[experiment_ID]))), COUNTIF(INDEX(initialConditions[experiment_ID],1):initialConditions[[#This Row],[experiment_ID]],initialConditions[[#This Row],[experiment_ID]]), "")</f>
        <v/>
      </c>
      <c r="C1449" s="255"/>
      <c r="D1449" s="237"/>
      <c r="E1449" s="237" t="s">
        <v>2502</v>
      </c>
      <c r="F1449" s="237"/>
      <c r="G1449" s="237" t="s">
        <v>10504</v>
      </c>
      <c r="H1449" s="237"/>
      <c r="I1449" s="237"/>
      <c r="J1449" s="237"/>
      <c r="K1449" s="237"/>
      <c r="L1449" s="237"/>
      <c r="M1449" s="237"/>
      <c r="N1449" s="237"/>
      <c r="O1449" s="237"/>
      <c r="P1449" s="237"/>
      <c r="Q1449" s="237"/>
    </row>
    <row r="1450" spans="1:17" x14ac:dyDescent="0.25">
      <c r="A1450" s="243" t="s">
        <v>10377</v>
      </c>
      <c r="B1450" s="258" t="str" cm="1">
        <f t="array" ref="B1450">IF(ROW() &lt; ROW(INDEX(initialConditions[experiment_ID],ROWS(initialConditions[experiment_ID]))), COUNTIF(INDEX(initialConditions[experiment_ID],1):initialConditions[[#This Row],[experiment_ID]],initialConditions[[#This Row],[experiment_ID]]), "")</f>
        <v/>
      </c>
      <c r="C1450" s="255"/>
      <c r="D1450" s="237"/>
      <c r="E1450" s="237" t="s">
        <v>2502</v>
      </c>
      <c r="F1450" s="237"/>
      <c r="G1450" s="237" t="s">
        <v>10506</v>
      </c>
      <c r="H1450" s="237"/>
      <c r="I1450" s="237"/>
      <c r="J1450" s="237"/>
      <c r="K1450" s="237"/>
      <c r="L1450" s="237"/>
      <c r="M1450" s="237"/>
      <c r="N1450" s="237"/>
      <c r="O1450" s="237"/>
      <c r="P1450" s="237"/>
      <c r="Q1450" s="237"/>
    </row>
    <row r="1451" spans="1:17" x14ac:dyDescent="0.25">
      <c r="A1451" s="243" t="s">
        <v>10377</v>
      </c>
      <c r="B1451" s="258" t="str" cm="1">
        <f t="array" ref="B1451">IF(ROW() &lt; ROW(INDEX(initialConditions[experiment_ID],ROWS(initialConditions[experiment_ID]))), COUNTIF(INDEX(initialConditions[experiment_ID],1):initialConditions[[#This Row],[experiment_ID]],initialConditions[[#This Row],[experiment_ID]]), "")</f>
        <v/>
      </c>
      <c r="C1451" s="255"/>
      <c r="D1451" s="237"/>
      <c r="E1451" s="237" t="s">
        <v>2502</v>
      </c>
      <c r="F1451" s="237"/>
      <c r="G1451" s="237" t="s">
        <v>10507</v>
      </c>
      <c r="H1451" s="237"/>
      <c r="I1451" s="237"/>
      <c r="J1451" s="237"/>
      <c r="K1451" s="237"/>
      <c r="L1451" s="237"/>
      <c r="M1451" s="237"/>
      <c r="N1451" s="237"/>
      <c r="O1451" s="237"/>
      <c r="P1451" s="237"/>
      <c r="Q1451" s="237"/>
    </row>
    <row r="1452" spans="1:17" x14ac:dyDescent="0.25">
      <c r="A1452" s="243" t="s">
        <v>10378</v>
      </c>
      <c r="B1452" s="258" t="str" cm="1">
        <f t="array" ref="B1452">IF(ROW() &lt; ROW(INDEX(initialConditions[experiment_ID],ROWS(initialConditions[experiment_ID]))), COUNTIF(INDEX(initialConditions[experiment_ID],1):initialConditions[[#This Row],[experiment_ID]],initialConditions[[#This Row],[experiment_ID]]), "")</f>
        <v/>
      </c>
      <c r="C1452" s="255"/>
      <c r="D1452" s="237"/>
      <c r="E1452" s="237" t="s">
        <v>2502</v>
      </c>
      <c r="F1452" s="237"/>
      <c r="G1452" s="237" t="s">
        <v>10505</v>
      </c>
      <c r="H1452" s="237"/>
      <c r="I1452" s="237"/>
      <c r="J1452" s="237"/>
      <c r="K1452" s="237"/>
      <c r="L1452" s="237"/>
      <c r="M1452" s="237"/>
      <c r="N1452" s="237"/>
      <c r="O1452" s="237"/>
      <c r="P1452" s="237"/>
      <c r="Q1452" s="237"/>
    </row>
    <row r="1453" spans="1:17" x14ac:dyDescent="0.25">
      <c r="A1453" s="243" t="s">
        <v>10378</v>
      </c>
      <c r="B1453" s="258" t="str" cm="1">
        <f t="array" ref="B1453">IF(ROW() &lt; ROW(INDEX(initialConditions[experiment_ID],ROWS(initialConditions[experiment_ID]))), COUNTIF(INDEX(initialConditions[experiment_ID],1):initialConditions[[#This Row],[experiment_ID]],initialConditions[[#This Row],[experiment_ID]]), "")</f>
        <v/>
      </c>
      <c r="C1453" s="255"/>
      <c r="D1453" s="237"/>
      <c r="E1453" s="237" t="s">
        <v>2502</v>
      </c>
      <c r="F1453" s="237"/>
      <c r="G1453" s="237" t="s">
        <v>10504</v>
      </c>
      <c r="H1453" s="237"/>
      <c r="I1453" s="237"/>
      <c r="J1453" s="237"/>
      <c r="K1453" s="237"/>
      <c r="L1453" s="237"/>
      <c r="M1453" s="237"/>
      <c r="N1453" s="237"/>
      <c r="O1453" s="237"/>
      <c r="P1453" s="237"/>
      <c r="Q1453" s="237"/>
    </row>
    <row r="1454" spans="1:17" x14ac:dyDescent="0.25">
      <c r="A1454" s="243" t="s">
        <v>10378</v>
      </c>
      <c r="B1454" s="258" t="str" cm="1">
        <f t="array" ref="B1454">IF(ROW() &lt; ROW(INDEX(initialConditions[experiment_ID],ROWS(initialConditions[experiment_ID]))), COUNTIF(INDEX(initialConditions[experiment_ID],1):initialConditions[[#This Row],[experiment_ID]],initialConditions[[#This Row],[experiment_ID]]), "")</f>
        <v/>
      </c>
      <c r="C1454" s="255"/>
      <c r="D1454" s="237"/>
      <c r="E1454" s="237" t="s">
        <v>2502</v>
      </c>
      <c r="F1454" s="237"/>
      <c r="G1454" s="237" t="s">
        <v>10506</v>
      </c>
      <c r="H1454" s="237"/>
      <c r="I1454" s="237"/>
      <c r="J1454" s="237"/>
      <c r="K1454" s="237"/>
      <c r="L1454" s="237"/>
      <c r="M1454" s="237"/>
      <c r="N1454" s="237"/>
      <c r="O1454" s="237"/>
      <c r="P1454" s="237"/>
      <c r="Q1454" s="237"/>
    </row>
    <row r="1455" spans="1:17" x14ac:dyDescent="0.25">
      <c r="A1455" s="243" t="s">
        <v>10378</v>
      </c>
      <c r="B1455" s="258" t="str" cm="1">
        <f t="array" ref="B1455">IF(ROW() &lt; ROW(INDEX(initialConditions[experiment_ID],ROWS(initialConditions[experiment_ID]))), COUNTIF(INDEX(initialConditions[experiment_ID],1):initialConditions[[#This Row],[experiment_ID]],initialConditions[[#This Row],[experiment_ID]]), "")</f>
        <v/>
      </c>
      <c r="C1455" s="255"/>
      <c r="D1455" s="237"/>
      <c r="E1455" s="237" t="s">
        <v>2502</v>
      </c>
      <c r="F1455" s="237"/>
      <c r="G1455" s="237" t="s">
        <v>10507</v>
      </c>
      <c r="H1455" s="237"/>
      <c r="I1455" s="237"/>
      <c r="J1455" s="237"/>
      <c r="K1455" s="237"/>
      <c r="L1455" s="237"/>
      <c r="M1455" s="237"/>
      <c r="N1455" s="237"/>
      <c r="O1455" s="237"/>
      <c r="P1455" s="237"/>
      <c r="Q1455" s="237"/>
    </row>
    <row r="1456" spans="1:17" x14ac:dyDescent="0.25">
      <c r="A1456" s="243" t="s">
        <v>10379</v>
      </c>
      <c r="B1456" s="258" t="str" cm="1">
        <f t="array" ref="B1456">IF(ROW() &lt; ROW(INDEX(initialConditions[experiment_ID],ROWS(initialConditions[experiment_ID]))), COUNTIF(INDEX(initialConditions[experiment_ID],1):initialConditions[[#This Row],[experiment_ID]],initialConditions[[#This Row],[experiment_ID]]), "")</f>
        <v/>
      </c>
      <c r="C1456" s="255"/>
      <c r="D1456" s="237"/>
      <c r="E1456" s="237" t="s">
        <v>2502</v>
      </c>
      <c r="F1456" s="237"/>
      <c r="G1456" s="237" t="s">
        <v>10500</v>
      </c>
      <c r="H1456" s="237"/>
      <c r="I1456" s="237"/>
      <c r="J1456" s="237"/>
      <c r="K1456" s="237"/>
      <c r="L1456" s="237"/>
      <c r="M1456" s="237"/>
      <c r="N1456" s="237"/>
      <c r="O1456" s="237"/>
      <c r="P1456" s="237"/>
      <c r="Q1456" s="237"/>
    </row>
    <row r="1457" spans="1:17" x14ac:dyDescent="0.25">
      <c r="A1457" s="243" t="s">
        <v>10379</v>
      </c>
      <c r="B1457" s="258" t="str" cm="1">
        <f t="array" ref="B1457">IF(ROW() &lt; ROW(INDEX(initialConditions[experiment_ID],ROWS(initialConditions[experiment_ID]))), COUNTIF(INDEX(initialConditions[experiment_ID],1):initialConditions[[#This Row],[experiment_ID]],initialConditions[[#This Row],[experiment_ID]]), "")</f>
        <v/>
      </c>
      <c r="C1457" s="255"/>
      <c r="D1457" s="237"/>
      <c r="E1457" s="237" t="s">
        <v>2502</v>
      </c>
      <c r="F1457" s="237"/>
      <c r="G1457" s="237" t="s">
        <v>10508</v>
      </c>
      <c r="H1457" s="237"/>
      <c r="I1457" s="237"/>
      <c r="J1457" s="237"/>
      <c r="K1457" s="237"/>
      <c r="L1457" s="237"/>
      <c r="M1457" s="237"/>
      <c r="N1457" s="237"/>
      <c r="O1457" s="237"/>
      <c r="P1457" s="237"/>
      <c r="Q1457" s="237"/>
    </row>
    <row r="1458" spans="1:17" x14ac:dyDescent="0.25">
      <c r="A1458" s="243" t="s">
        <v>10380</v>
      </c>
      <c r="B1458" s="258" t="str" cm="1">
        <f t="array" ref="B1458">IF(ROW() &lt; ROW(INDEX(initialConditions[experiment_ID],ROWS(initialConditions[experiment_ID]))), COUNTIF(INDEX(initialConditions[experiment_ID],1):initialConditions[[#This Row],[experiment_ID]],initialConditions[[#This Row],[experiment_ID]]), "")</f>
        <v/>
      </c>
      <c r="C1458" s="255"/>
      <c r="D1458" s="237"/>
      <c r="E1458" s="237" t="s">
        <v>2502</v>
      </c>
      <c r="F1458" s="237"/>
      <c r="G1458" s="237" t="s">
        <v>10500</v>
      </c>
      <c r="H1458" s="237"/>
      <c r="I1458" s="237"/>
      <c r="J1458" s="237"/>
      <c r="K1458" s="237"/>
      <c r="L1458" s="237"/>
      <c r="M1458" s="237"/>
      <c r="N1458" s="237"/>
      <c r="O1458" s="237"/>
      <c r="P1458" s="237"/>
      <c r="Q1458" s="237"/>
    </row>
    <row r="1459" spans="1:17" x14ac:dyDescent="0.25">
      <c r="A1459" s="243" t="s">
        <v>10380</v>
      </c>
      <c r="B1459" s="258" t="str" cm="1">
        <f t="array" ref="B1459">IF(ROW() &lt; ROW(INDEX(initialConditions[experiment_ID],ROWS(initialConditions[experiment_ID]))), COUNTIF(INDEX(initialConditions[experiment_ID],1):initialConditions[[#This Row],[experiment_ID]],initialConditions[[#This Row],[experiment_ID]]), "")</f>
        <v/>
      </c>
      <c r="C1459" s="255"/>
      <c r="D1459" s="237"/>
      <c r="E1459" s="237" t="s">
        <v>2502</v>
      </c>
      <c r="F1459" s="237"/>
      <c r="G1459" s="237" t="s">
        <v>10508</v>
      </c>
      <c r="H1459" s="237"/>
      <c r="I1459" s="237"/>
      <c r="J1459" s="237"/>
      <c r="K1459" s="237"/>
      <c r="L1459" s="237"/>
      <c r="M1459" s="237"/>
      <c r="N1459" s="237"/>
      <c r="O1459" s="237"/>
      <c r="P1459" s="237"/>
      <c r="Q1459" s="237"/>
    </row>
    <row r="1460" spans="1:17" x14ac:dyDescent="0.25">
      <c r="A1460" s="243" t="s">
        <v>10381</v>
      </c>
      <c r="B1460" s="258" t="str" cm="1">
        <f t="array" ref="B1460">IF(ROW() &lt; ROW(INDEX(initialConditions[experiment_ID],ROWS(initialConditions[experiment_ID]))), COUNTIF(INDEX(initialConditions[experiment_ID],1):initialConditions[[#This Row],[experiment_ID]],initialConditions[[#This Row],[experiment_ID]]), "")</f>
        <v/>
      </c>
      <c r="C1460" s="255"/>
      <c r="D1460" s="237"/>
      <c r="E1460" s="237" t="s">
        <v>2502</v>
      </c>
      <c r="F1460" s="237"/>
      <c r="G1460" s="237" t="s">
        <v>10500</v>
      </c>
      <c r="H1460" s="237"/>
      <c r="I1460" s="237"/>
      <c r="J1460" s="237"/>
      <c r="K1460" s="237"/>
      <c r="L1460" s="237"/>
      <c r="M1460" s="237"/>
      <c r="N1460" s="237"/>
      <c r="O1460" s="237"/>
      <c r="P1460" s="237"/>
      <c r="Q1460" s="237"/>
    </row>
    <row r="1461" spans="1:17" x14ac:dyDescent="0.25">
      <c r="A1461" s="243" t="s">
        <v>10381</v>
      </c>
      <c r="B1461" s="258" t="str" cm="1">
        <f t="array" ref="B1461">IF(ROW() &lt; ROW(INDEX(initialConditions[experiment_ID],ROWS(initialConditions[experiment_ID]))), COUNTIF(INDEX(initialConditions[experiment_ID],1):initialConditions[[#This Row],[experiment_ID]],initialConditions[[#This Row],[experiment_ID]]), "")</f>
        <v/>
      </c>
      <c r="C1461" s="255"/>
      <c r="D1461" s="237"/>
      <c r="E1461" s="237" t="s">
        <v>2502</v>
      </c>
      <c r="F1461" s="237"/>
      <c r="G1461" s="237" t="s">
        <v>10508</v>
      </c>
      <c r="H1461" s="237"/>
      <c r="I1461" s="237"/>
      <c r="J1461" s="237"/>
      <c r="K1461" s="237"/>
      <c r="L1461" s="237"/>
      <c r="M1461" s="237"/>
      <c r="N1461" s="237"/>
      <c r="O1461" s="237"/>
      <c r="P1461" s="237"/>
      <c r="Q1461" s="237"/>
    </row>
    <row r="1462" spans="1:17" x14ac:dyDescent="0.25">
      <c r="A1462" s="243" t="s">
        <v>10382</v>
      </c>
      <c r="B1462" s="258" t="str" cm="1">
        <f t="array" ref="B1462">IF(ROW() &lt; ROW(INDEX(initialConditions[experiment_ID],ROWS(initialConditions[experiment_ID]))), COUNTIF(INDEX(initialConditions[experiment_ID],1):initialConditions[[#This Row],[experiment_ID]],initialConditions[[#This Row],[experiment_ID]]), "")</f>
        <v/>
      </c>
      <c r="C1462" s="255"/>
      <c r="D1462" s="237"/>
      <c r="E1462" s="237" t="s">
        <v>2502</v>
      </c>
      <c r="F1462" s="237"/>
      <c r="G1462" s="237" t="s">
        <v>10500</v>
      </c>
      <c r="H1462" s="237"/>
      <c r="I1462" s="237"/>
      <c r="J1462" s="237"/>
      <c r="K1462" s="237"/>
      <c r="L1462" s="237"/>
      <c r="M1462" s="237"/>
      <c r="N1462" s="237"/>
      <c r="O1462" s="237"/>
      <c r="P1462" s="237"/>
      <c r="Q1462" s="237"/>
    </row>
    <row r="1463" spans="1:17" x14ac:dyDescent="0.25">
      <c r="A1463" s="243" t="s">
        <v>10382</v>
      </c>
      <c r="B1463" s="258" t="str" cm="1">
        <f t="array" ref="B1463">IF(ROW() &lt; ROW(INDEX(initialConditions[experiment_ID],ROWS(initialConditions[experiment_ID]))), COUNTIF(INDEX(initialConditions[experiment_ID],1):initialConditions[[#This Row],[experiment_ID]],initialConditions[[#This Row],[experiment_ID]]), "")</f>
        <v/>
      </c>
      <c r="C1463" s="255"/>
      <c r="D1463" s="237"/>
      <c r="E1463" s="237" t="s">
        <v>2502</v>
      </c>
      <c r="F1463" s="237"/>
      <c r="G1463" s="237" t="s">
        <v>10508</v>
      </c>
      <c r="H1463" s="237"/>
      <c r="I1463" s="237"/>
      <c r="J1463" s="237"/>
      <c r="K1463" s="237"/>
      <c r="L1463" s="237"/>
      <c r="M1463" s="237"/>
      <c r="N1463" s="237"/>
      <c r="O1463" s="237"/>
      <c r="P1463" s="237"/>
      <c r="Q1463" s="237"/>
    </row>
    <row r="1464" spans="1:17" x14ac:dyDescent="0.25">
      <c r="A1464" s="243" t="s">
        <v>10383</v>
      </c>
      <c r="B1464" s="258" t="str" cm="1">
        <f t="array" ref="B1464">IF(ROW() &lt; ROW(INDEX(initialConditions[experiment_ID],ROWS(initialConditions[experiment_ID]))), COUNTIF(INDEX(initialConditions[experiment_ID],1):initialConditions[[#This Row],[experiment_ID]],initialConditions[[#This Row],[experiment_ID]]), "")</f>
        <v/>
      </c>
      <c r="C1464" s="255"/>
      <c r="D1464" s="237"/>
      <c r="E1464" s="237" t="s">
        <v>2502</v>
      </c>
      <c r="F1464" s="237"/>
      <c r="G1464" s="237" t="s">
        <v>10500</v>
      </c>
      <c r="H1464" s="237"/>
      <c r="I1464" s="237"/>
      <c r="J1464" s="237"/>
      <c r="K1464" s="237"/>
      <c r="L1464" s="237"/>
      <c r="M1464" s="237"/>
      <c r="N1464" s="237"/>
      <c r="O1464" s="237"/>
      <c r="P1464" s="237"/>
      <c r="Q1464" s="237"/>
    </row>
    <row r="1465" spans="1:17" x14ac:dyDescent="0.25">
      <c r="A1465" s="243" t="s">
        <v>10383</v>
      </c>
      <c r="B1465" s="258" t="str" cm="1">
        <f t="array" ref="B1465">IF(ROW() &lt; ROW(INDEX(initialConditions[experiment_ID],ROWS(initialConditions[experiment_ID]))), COUNTIF(INDEX(initialConditions[experiment_ID],1):initialConditions[[#This Row],[experiment_ID]],initialConditions[[#This Row],[experiment_ID]]), "")</f>
        <v/>
      </c>
      <c r="C1465" s="255"/>
      <c r="D1465" s="237"/>
      <c r="E1465" s="237" t="s">
        <v>2502</v>
      </c>
      <c r="F1465" s="237"/>
      <c r="G1465" s="237" t="s">
        <v>10508</v>
      </c>
      <c r="H1465" s="237"/>
      <c r="I1465" s="237"/>
      <c r="J1465" s="237"/>
      <c r="K1465" s="237"/>
      <c r="L1465" s="237"/>
      <c r="M1465" s="237"/>
      <c r="N1465" s="237"/>
      <c r="O1465" s="237"/>
      <c r="P1465" s="237"/>
      <c r="Q1465" s="237"/>
    </row>
    <row r="1466" spans="1:17" x14ac:dyDescent="0.25">
      <c r="A1466" s="243" t="s">
        <v>10384</v>
      </c>
      <c r="B1466" s="258" t="str" cm="1">
        <f t="array" ref="B1466">IF(ROW() &lt; ROW(INDEX(initialConditions[experiment_ID],ROWS(initialConditions[experiment_ID]))), COUNTIF(INDEX(initialConditions[experiment_ID],1):initialConditions[[#This Row],[experiment_ID]],initialConditions[[#This Row],[experiment_ID]]), "")</f>
        <v/>
      </c>
      <c r="C1466" s="255"/>
      <c r="D1466" s="237"/>
      <c r="E1466" s="237" t="s">
        <v>2502</v>
      </c>
      <c r="F1466" s="237"/>
      <c r="G1466" s="237" t="s">
        <v>10509</v>
      </c>
      <c r="H1466" s="237"/>
      <c r="I1466" s="237"/>
      <c r="J1466" s="237"/>
      <c r="K1466" s="237"/>
      <c r="L1466" s="237"/>
      <c r="M1466" s="237"/>
      <c r="N1466" s="237"/>
      <c r="O1466" s="237"/>
      <c r="P1466" s="237"/>
      <c r="Q1466" s="237"/>
    </row>
    <row r="1467" spans="1:17" x14ac:dyDescent="0.25">
      <c r="A1467" s="243" t="s">
        <v>10384</v>
      </c>
      <c r="B1467" s="258" t="str" cm="1">
        <f t="array" ref="B1467">IF(ROW() &lt; ROW(INDEX(initialConditions[experiment_ID],ROWS(initialConditions[experiment_ID]))), COUNTIF(INDEX(initialConditions[experiment_ID],1):initialConditions[[#This Row],[experiment_ID]],initialConditions[[#This Row],[experiment_ID]]), "")</f>
        <v/>
      </c>
      <c r="C1467" s="255"/>
      <c r="D1467" s="237"/>
      <c r="E1467" s="237" t="s">
        <v>2502</v>
      </c>
      <c r="F1467" s="237"/>
      <c r="G1467" s="237" t="s">
        <v>10510</v>
      </c>
      <c r="H1467" s="237"/>
      <c r="I1467" s="237"/>
      <c r="J1467" s="237"/>
      <c r="K1467" s="237"/>
      <c r="L1467" s="237"/>
      <c r="M1467" s="237"/>
      <c r="N1467" s="237"/>
      <c r="O1467" s="237"/>
      <c r="P1467" s="237"/>
      <c r="Q1467" s="237"/>
    </row>
    <row r="1468" spans="1:17" x14ac:dyDescent="0.25">
      <c r="A1468" s="243" t="s">
        <v>10384</v>
      </c>
      <c r="B1468" s="258" t="str" cm="1">
        <f t="array" ref="B1468">IF(ROW() &lt; ROW(INDEX(initialConditions[experiment_ID],ROWS(initialConditions[experiment_ID]))), COUNTIF(INDEX(initialConditions[experiment_ID],1):initialConditions[[#This Row],[experiment_ID]],initialConditions[[#This Row],[experiment_ID]]), "")</f>
        <v/>
      </c>
      <c r="C1468" s="255"/>
      <c r="D1468" s="237"/>
      <c r="E1468" s="237" t="s">
        <v>2502</v>
      </c>
      <c r="F1468" s="237"/>
      <c r="G1468" s="237" t="s">
        <v>10511</v>
      </c>
      <c r="H1468" s="237"/>
      <c r="I1468" s="237"/>
      <c r="J1468" s="237"/>
      <c r="K1468" s="237"/>
      <c r="L1468" s="237"/>
      <c r="M1468" s="237"/>
      <c r="N1468" s="237"/>
      <c r="O1468" s="237"/>
      <c r="P1468" s="237"/>
      <c r="Q1468" s="237"/>
    </row>
    <row r="1469" spans="1:17" x14ac:dyDescent="0.25">
      <c r="A1469" s="243" t="s">
        <v>10384</v>
      </c>
      <c r="B1469" s="258" t="str" cm="1">
        <f t="array" ref="B1469">IF(ROW() &lt; ROW(INDEX(initialConditions[experiment_ID],ROWS(initialConditions[experiment_ID]))), COUNTIF(INDEX(initialConditions[experiment_ID],1):initialConditions[[#This Row],[experiment_ID]],initialConditions[[#This Row],[experiment_ID]]), "")</f>
        <v/>
      </c>
      <c r="C1469" s="255"/>
      <c r="D1469" s="237"/>
      <c r="E1469" s="237" t="s">
        <v>2502</v>
      </c>
      <c r="F1469" s="237"/>
      <c r="G1469" s="237" t="s">
        <v>10512</v>
      </c>
      <c r="H1469" s="237"/>
      <c r="I1469" s="237"/>
      <c r="J1469" s="237"/>
      <c r="K1469" s="237"/>
      <c r="L1469" s="237"/>
      <c r="M1469" s="237"/>
      <c r="N1469" s="237"/>
      <c r="O1469" s="237"/>
      <c r="P1469" s="237"/>
      <c r="Q1469" s="237"/>
    </row>
    <row r="1470" spans="1:17" x14ac:dyDescent="0.25">
      <c r="A1470" s="243" t="s">
        <v>10385</v>
      </c>
      <c r="B1470" s="258" t="str" cm="1">
        <f t="array" ref="B1470">IF(ROW() &lt; ROW(INDEX(initialConditions[experiment_ID],ROWS(initialConditions[experiment_ID]))), COUNTIF(INDEX(initialConditions[experiment_ID],1):initialConditions[[#This Row],[experiment_ID]],initialConditions[[#This Row],[experiment_ID]]), "")</f>
        <v/>
      </c>
      <c r="C1470" s="255"/>
      <c r="D1470" s="237"/>
      <c r="E1470" s="237" t="s">
        <v>2502</v>
      </c>
      <c r="F1470" s="237"/>
      <c r="G1470" s="237" t="s">
        <v>10509</v>
      </c>
      <c r="H1470" s="237"/>
      <c r="I1470" s="237"/>
      <c r="J1470" s="237"/>
      <c r="K1470" s="237"/>
      <c r="L1470" s="237"/>
      <c r="M1470" s="237"/>
      <c r="N1470" s="237"/>
      <c r="O1470" s="237"/>
      <c r="P1470" s="237"/>
      <c r="Q1470" s="237"/>
    </row>
    <row r="1471" spans="1:17" x14ac:dyDescent="0.25">
      <c r="A1471" s="243" t="s">
        <v>10385</v>
      </c>
      <c r="B1471" s="258" t="str" cm="1">
        <f t="array" ref="B1471">IF(ROW() &lt; ROW(INDEX(initialConditions[experiment_ID],ROWS(initialConditions[experiment_ID]))), COUNTIF(INDEX(initialConditions[experiment_ID],1):initialConditions[[#This Row],[experiment_ID]],initialConditions[[#This Row],[experiment_ID]]), "")</f>
        <v/>
      </c>
      <c r="C1471" s="255"/>
      <c r="D1471" s="237"/>
      <c r="E1471" s="237" t="s">
        <v>2502</v>
      </c>
      <c r="F1471" s="237"/>
      <c r="G1471" s="237" t="s">
        <v>10510</v>
      </c>
      <c r="H1471" s="237"/>
      <c r="I1471" s="237"/>
      <c r="J1471" s="237"/>
      <c r="K1471" s="237"/>
      <c r="L1471" s="237"/>
      <c r="M1471" s="237"/>
      <c r="N1471" s="237"/>
      <c r="O1471" s="237"/>
      <c r="P1471" s="237"/>
      <c r="Q1471" s="237"/>
    </row>
    <row r="1472" spans="1:17" x14ac:dyDescent="0.25">
      <c r="A1472" s="243" t="s">
        <v>10385</v>
      </c>
      <c r="B1472" s="258" t="str" cm="1">
        <f t="array" ref="B1472">IF(ROW() &lt; ROW(INDEX(initialConditions[experiment_ID],ROWS(initialConditions[experiment_ID]))), COUNTIF(INDEX(initialConditions[experiment_ID],1):initialConditions[[#This Row],[experiment_ID]],initialConditions[[#This Row],[experiment_ID]]), "")</f>
        <v/>
      </c>
      <c r="C1472" s="255"/>
      <c r="D1472" s="237"/>
      <c r="E1472" s="237" t="s">
        <v>2502</v>
      </c>
      <c r="F1472" s="237"/>
      <c r="G1472" s="237" t="s">
        <v>10511</v>
      </c>
      <c r="H1472" s="237"/>
      <c r="I1472" s="237"/>
      <c r="J1472" s="237"/>
      <c r="K1472" s="237"/>
      <c r="L1472" s="237"/>
      <c r="M1472" s="237"/>
      <c r="N1472" s="237"/>
      <c r="O1472" s="237"/>
      <c r="P1472" s="237"/>
      <c r="Q1472" s="237"/>
    </row>
    <row r="1473" spans="1:17" x14ac:dyDescent="0.25">
      <c r="A1473" s="243" t="s">
        <v>10385</v>
      </c>
      <c r="B1473" s="258" t="str" cm="1">
        <f t="array" ref="B1473">IF(ROW() &lt; ROW(INDEX(initialConditions[experiment_ID],ROWS(initialConditions[experiment_ID]))), COUNTIF(INDEX(initialConditions[experiment_ID],1):initialConditions[[#This Row],[experiment_ID]],initialConditions[[#This Row],[experiment_ID]]), "")</f>
        <v/>
      </c>
      <c r="C1473" s="255"/>
      <c r="D1473" s="237"/>
      <c r="E1473" s="237" t="s">
        <v>2502</v>
      </c>
      <c r="F1473" s="237"/>
      <c r="G1473" s="237" t="s">
        <v>10512</v>
      </c>
      <c r="H1473" s="237"/>
      <c r="I1473" s="237"/>
      <c r="J1473" s="237"/>
      <c r="K1473" s="237"/>
      <c r="L1473" s="237"/>
      <c r="M1473" s="237"/>
      <c r="N1473" s="237"/>
      <c r="O1473" s="237"/>
      <c r="P1473" s="237"/>
      <c r="Q1473" s="237"/>
    </row>
    <row r="1474" spans="1:17" x14ac:dyDescent="0.25">
      <c r="A1474" s="243" t="s">
        <v>10386</v>
      </c>
      <c r="B1474" s="258" t="str" cm="1">
        <f t="array" ref="B1474">IF(ROW() &lt; ROW(INDEX(initialConditions[experiment_ID],ROWS(initialConditions[experiment_ID]))), COUNTIF(INDEX(initialConditions[experiment_ID],1):initialConditions[[#This Row],[experiment_ID]],initialConditions[[#This Row],[experiment_ID]]), "")</f>
        <v/>
      </c>
      <c r="C1474" s="255"/>
      <c r="D1474" s="237"/>
      <c r="E1474" s="237" t="s">
        <v>2502</v>
      </c>
      <c r="F1474" s="237"/>
      <c r="G1474" s="237" t="s">
        <v>10509</v>
      </c>
      <c r="H1474" s="237"/>
      <c r="I1474" s="237"/>
      <c r="J1474" s="237"/>
      <c r="K1474" s="237"/>
      <c r="L1474" s="237"/>
      <c r="M1474" s="237"/>
      <c r="N1474" s="237"/>
      <c r="O1474" s="237"/>
      <c r="P1474" s="237"/>
      <c r="Q1474" s="237"/>
    </row>
    <row r="1475" spans="1:17" x14ac:dyDescent="0.25">
      <c r="A1475" s="243" t="s">
        <v>10386</v>
      </c>
      <c r="B1475" s="258" t="str" cm="1">
        <f t="array" ref="B1475">IF(ROW() &lt; ROW(INDEX(initialConditions[experiment_ID],ROWS(initialConditions[experiment_ID]))), COUNTIF(INDEX(initialConditions[experiment_ID],1):initialConditions[[#This Row],[experiment_ID]],initialConditions[[#This Row],[experiment_ID]]), "")</f>
        <v/>
      </c>
      <c r="C1475" s="255"/>
      <c r="D1475" s="237"/>
      <c r="E1475" s="237" t="s">
        <v>2502</v>
      </c>
      <c r="F1475" s="237"/>
      <c r="G1475" s="237" t="s">
        <v>10510</v>
      </c>
      <c r="H1475" s="237"/>
      <c r="I1475" s="237"/>
      <c r="J1475" s="237"/>
      <c r="K1475" s="237"/>
      <c r="L1475" s="237"/>
      <c r="M1475" s="237"/>
      <c r="N1475" s="237"/>
      <c r="O1475" s="237"/>
      <c r="P1475" s="237"/>
      <c r="Q1475" s="237"/>
    </row>
    <row r="1476" spans="1:17" x14ac:dyDescent="0.25">
      <c r="A1476" s="243" t="s">
        <v>10386</v>
      </c>
      <c r="B1476" s="258" t="str" cm="1">
        <f t="array" ref="B1476">IF(ROW() &lt; ROW(INDEX(initialConditions[experiment_ID],ROWS(initialConditions[experiment_ID]))), COUNTIF(INDEX(initialConditions[experiment_ID],1):initialConditions[[#This Row],[experiment_ID]],initialConditions[[#This Row],[experiment_ID]]), "")</f>
        <v/>
      </c>
      <c r="C1476" s="255"/>
      <c r="D1476" s="237"/>
      <c r="E1476" s="237" t="s">
        <v>2502</v>
      </c>
      <c r="F1476" s="237"/>
      <c r="G1476" s="237" t="s">
        <v>10511</v>
      </c>
      <c r="H1476" s="237"/>
      <c r="I1476" s="237"/>
      <c r="J1476" s="237"/>
      <c r="K1476" s="237"/>
      <c r="L1476" s="237"/>
      <c r="M1476" s="237"/>
      <c r="N1476" s="237"/>
      <c r="O1476" s="237"/>
      <c r="P1476" s="237"/>
      <c r="Q1476" s="237"/>
    </row>
    <row r="1477" spans="1:17" x14ac:dyDescent="0.25">
      <c r="A1477" s="243" t="s">
        <v>10386</v>
      </c>
      <c r="B1477" s="258" t="str" cm="1">
        <f t="array" ref="B1477">IF(ROW() &lt; ROW(INDEX(initialConditions[experiment_ID],ROWS(initialConditions[experiment_ID]))), COUNTIF(INDEX(initialConditions[experiment_ID],1):initialConditions[[#This Row],[experiment_ID]],initialConditions[[#This Row],[experiment_ID]]), "")</f>
        <v/>
      </c>
      <c r="C1477" s="255"/>
      <c r="D1477" s="237"/>
      <c r="E1477" s="237" t="s">
        <v>2502</v>
      </c>
      <c r="F1477" s="237"/>
      <c r="G1477" s="237" t="s">
        <v>10512</v>
      </c>
      <c r="H1477" s="237"/>
      <c r="I1477" s="237"/>
      <c r="J1477" s="237"/>
      <c r="K1477" s="237"/>
      <c r="L1477" s="237"/>
      <c r="M1477" s="237"/>
      <c r="N1477" s="237"/>
      <c r="O1477" s="237"/>
      <c r="P1477" s="237"/>
      <c r="Q1477" s="237"/>
    </row>
    <row r="1478" spans="1:17" x14ac:dyDescent="0.25">
      <c r="A1478" s="243" t="s">
        <v>10387</v>
      </c>
      <c r="B1478" s="258" t="str" cm="1">
        <f t="array" ref="B1478">IF(ROW() &lt; ROW(INDEX(initialConditions[experiment_ID],ROWS(initialConditions[experiment_ID]))), COUNTIF(INDEX(initialConditions[experiment_ID],1):initialConditions[[#This Row],[experiment_ID]],initialConditions[[#This Row],[experiment_ID]]), "")</f>
        <v/>
      </c>
      <c r="C1478" s="255"/>
      <c r="D1478" s="237"/>
      <c r="E1478" s="237" t="s">
        <v>2502</v>
      </c>
      <c r="F1478" s="237"/>
      <c r="G1478" s="237" t="s">
        <v>10509</v>
      </c>
      <c r="H1478" s="237"/>
      <c r="I1478" s="237"/>
      <c r="J1478" s="237"/>
      <c r="K1478" s="237"/>
      <c r="L1478" s="237"/>
      <c r="M1478" s="237"/>
      <c r="N1478" s="237"/>
      <c r="O1478" s="237"/>
      <c r="P1478" s="237"/>
      <c r="Q1478" s="237"/>
    </row>
    <row r="1479" spans="1:17" x14ac:dyDescent="0.25">
      <c r="A1479" s="243" t="s">
        <v>10387</v>
      </c>
      <c r="B1479" s="258" t="str" cm="1">
        <f t="array" ref="B1479">IF(ROW() &lt; ROW(INDEX(initialConditions[experiment_ID],ROWS(initialConditions[experiment_ID]))), COUNTIF(INDEX(initialConditions[experiment_ID],1):initialConditions[[#This Row],[experiment_ID]],initialConditions[[#This Row],[experiment_ID]]), "")</f>
        <v/>
      </c>
      <c r="C1479" s="255"/>
      <c r="D1479" s="237"/>
      <c r="E1479" s="237" t="s">
        <v>2502</v>
      </c>
      <c r="F1479" s="237"/>
      <c r="G1479" s="237" t="s">
        <v>10510</v>
      </c>
      <c r="H1479" s="237"/>
      <c r="I1479" s="237"/>
      <c r="J1479" s="237"/>
      <c r="K1479" s="237"/>
      <c r="L1479" s="237"/>
      <c r="M1479" s="237"/>
      <c r="N1479" s="237"/>
      <c r="O1479" s="237"/>
      <c r="P1479" s="237"/>
      <c r="Q1479" s="237"/>
    </row>
    <row r="1480" spans="1:17" x14ac:dyDescent="0.25">
      <c r="A1480" s="243" t="s">
        <v>10387</v>
      </c>
      <c r="B1480" s="258" t="str" cm="1">
        <f t="array" ref="B1480">IF(ROW() &lt; ROW(INDEX(initialConditions[experiment_ID],ROWS(initialConditions[experiment_ID]))), COUNTIF(INDEX(initialConditions[experiment_ID],1):initialConditions[[#This Row],[experiment_ID]],initialConditions[[#This Row],[experiment_ID]]), "")</f>
        <v/>
      </c>
      <c r="C1480" s="255"/>
      <c r="D1480" s="237"/>
      <c r="E1480" s="237" t="s">
        <v>2502</v>
      </c>
      <c r="F1480" s="237"/>
      <c r="G1480" s="237" t="s">
        <v>10511</v>
      </c>
      <c r="H1480" s="237"/>
      <c r="I1480" s="237"/>
      <c r="J1480" s="237"/>
      <c r="K1480" s="237"/>
      <c r="L1480" s="237"/>
      <c r="M1480" s="237"/>
      <c r="N1480" s="237"/>
      <c r="O1480" s="237"/>
      <c r="P1480" s="237"/>
      <c r="Q1480" s="237"/>
    </row>
    <row r="1481" spans="1:17" x14ac:dyDescent="0.25">
      <c r="A1481" s="243" t="s">
        <v>10387</v>
      </c>
      <c r="B1481" s="258" t="str" cm="1">
        <f t="array" ref="B1481">IF(ROW() &lt; ROW(INDEX(initialConditions[experiment_ID],ROWS(initialConditions[experiment_ID]))), COUNTIF(INDEX(initialConditions[experiment_ID],1):initialConditions[[#This Row],[experiment_ID]],initialConditions[[#This Row],[experiment_ID]]), "")</f>
        <v/>
      </c>
      <c r="C1481" s="255"/>
      <c r="D1481" s="237"/>
      <c r="E1481" s="237" t="s">
        <v>2502</v>
      </c>
      <c r="F1481" s="237"/>
      <c r="G1481" s="237" t="s">
        <v>10512</v>
      </c>
      <c r="H1481" s="237"/>
      <c r="I1481" s="237"/>
      <c r="J1481" s="237"/>
      <c r="K1481" s="237"/>
      <c r="L1481" s="237"/>
      <c r="M1481" s="237"/>
      <c r="N1481" s="237"/>
      <c r="O1481" s="237"/>
      <c r="P1481" s="237"/>
      <c r="Q1481" s="237"/>
    </row>
    <row r="1482" spans="1:17" x14ac:dyDescent="0.25">
      <c r="A1482" s="243" t="s">
        <v>10388</v>
      </c>
      <c r="B1482" s="258" t="str" cm="1">
        <f t="array" ref="B1482">IF(ROW() &lt; ROW(INDEX(initialConditions[experiment_ID],ROWS(initialConditions[experiment_ID]))), COUNTIF(INDEX(initialConditions[experiment_ID],1):initialConditions[[#This Row],[experiment_ID]],initialConditions[[#This Row],[experiment_ID]]), "")</f>
        <v/>
      </c>
      <c r="C1482" s="255"/>
      <c r="D1482" s="237"/>
      <c r="E1482" s="237" t="s">
        <v>2502</v>
      </c>
      <c r="F1482" s="237"/>
      <c r="G1482" s="237" t="s">
        <v>10509</v>
      </c>
      <c r="H1482" s="237"/>
      <c r="I1482" s="237"/>
      <c r="J1482" s="237"/>
      <c r="K1482" s="237"/>
      <c r="L1482" s="237"/>
      <c r="M1482" s="237"/>
      <c r="N1482" s="237"/>
      <c r="O1482" s="237"/>
      <c r="P1482" s="237"/>
      <c r="Q1482" s="237"/>
    </row>
    <row r="1483" spans="1:17" x14ac:dyDescent="0.25">
      <c r="A1483" s="243" t="s">
        <v>10388</v>
      </c>
      <c r="B1483" s="258" t="str" cm="1">
        <f t="array" ref="B1483">IF(ROW() &lt; ROW(INDEX(initialConditions[experiment_ID],ROWS(initialConditions[experiment_ID]))), COUNTIF(INDEX(initialConditions[experiment_ID],1):initialConditions[[#This Row],[experiment_ID]],initialConditions[[#This Row],[experiment_ID]]), "")</f>
        <v/>
      </c>
      <c r="C1483" s="255"/>
      <c r="D1483" s="237"/>
      <c r="E1483" s="237" t="s">
        <v>2502</v>
      </c>
      <c r="F1483" s="237"/>
      <c r="G1483" s="237" t="s">
        <v>10510</v>
      </c>
      <c r="H1483" s="237"/>
      <c r="I1483" s="237"/>
      <c r="J1483" s="237"/>
      <c r="K1483" s="237"/>
      <c r="L1483" s="237"/>
      <c r="M1483" s="237"/>
      <c r="N1483" s="237"/>
      <c r="O1483" s="237"/>
      <c r="P1483" s="237"/>
      <c r="Q1483" s="237"/>
    </row>
    <row r="1484" spans="1:17" x14ac:dyDescent="0.25">
      <c r="A1484" s="243" t="s">
        <v>10388</v>
      </c>
      <c r="B1484" s="258" t="str" cm="1">
        <f t="array" ref="B1484">IF(ROW() &lt; ROW(INDEX(initialConditions[experiment_ID],ROWS(initialConditions[experiment_ID]))), COUNTIF(INDEX(initialConditions[experiment_ID],1):initialConditions[[#This Row],[experiment_ID]],initialConditions[[#This Row],[experiment_ID]]), "")</f>
        <v/>
      </c>
      <c r="C1484" s="255"/>
      <c r="D1484" s="237"/>
      <c r="E1484" s="237" t="s">
        <v>2502</v>
      </c>
      <c r="F1484" s="237"/>
      <c r="G1484" s="237" t="s">
        <v>10513</v>
      </c>
      <c r="H1484" s="237"/>
      <c r="I1484" s="237"/>
      <c r="J1484" s="237"/>
      <c r="K1484" s="237"/>
      <c r="L1484" s="237"/>
      <c r="M1484" s="237"/>
      <c r="N1484" s="237"/>
      <c r="O1484" s="237"/>
      <c r="P1484" s="237"/>
      <c r="Q1484" s="237"/>
    </row>
    <row r="1485" spans="1:17" x14ac:dyDescent="0.25">
      <c r="A1485" s="243" t="s">
        <v>10388</v>
      </c>
      <c r="B1485" s="258" t="str" cm="1">
        <f t="array" ref="B1485">IF(ROW() &lt; ROW(INDEX(initialConditions[experiment_ID],ROWS(initialConditions[experiment_ID]))), COUNTIF(INDEX(initialConditions[experiment_ID],1):initialConditions[[#This Row],[experiment_ID]],initialConditions[[#This Row],[experiment_ID]]), "")</f>
        <v/>
      </c>
      <c r="C1485" s="255"/>
      <c r="D1485" s="237"/>
      <c r="E1485" s="237" t="s">
        <v>2502</v>
      </c>
      <c r="F1485" s="237"/>
      <c r="G1485" s="237" t="s">
        <v>10512</v>
      </c>
      <c r="H1485" s="237"/>
      <c r="I1485" s="237"/>
      <c r="J1485" s="237"/>
      <c r="K1485" s="237"/>
      <c r="L1485" s="237"/>
      <c r="M1485" s="237"/>
      <c r="N1485" s="237"/>
      <c r="O1485" s="237"/>
      <c r="P1485" s="237"/>
      <c r="Q1485" s="237"/>
    </row>
    <row r="1486" spans="1:17" x14ac:dyDescent="0.25">
      <c r="A1486" s="243" t="s">
        <v>10388</v>
      </c>
      <c r="B1486" s="258" t="str" cm="1">
        <f t="array" ref="B1486">IF(ROW() &lt; ROW(INDEX(initialConditions[experiment_ID],ROWS(initialConditions[experiment_ID]))), COUNTIF(INDEX(initialConditions[experiment_ID],1):initialConditions[[#This Row],[experiment_ID]],initialConditions[[#This Row],[experiment_ID]]), "")</f>
        <v/>
      </c>
      <c r="C1486" s="255"/>
      <c r="D1486" s="237"/>
      <c r="E1486" s="237" t="s">
        <v>2502</v>
      </c>
      <c r="F1486" s="237"/>
      <c r="G1486" s="237" t="s">
        <v>10514</v>
      </c>
      <c r="H1486" s="237"/>
      <c r="I1486" s="237"/>
      <c r="J1486" s="237"/>
      <c r="K1486" s="237"/>
      <c r="L1486" s="237"/>
      <c r="M1486" s="237"/>
      <c r="N1486" s="237"/>
      <c r="O1486" s="237"/>
      <c r="P1486" s="237"/>
      <c r="Q1486" s="237"/>
    </row>
    <row r="1487" spans="1:17" x14ac:dyDescent="0.25">
      <c r="A1487" s="243" t="s">
        <v>10388</v>
      </c>
      <c r="B1487" s="258" t="str" cm="1">
        <f t="array" ref="B1487">IF(ROW() &lt; ROW(INDEX(initialConditions[experiment_ID],ROWS(initialConditions[experiment_ID]))), COUNTIF(INDEX(initialConditions[experiment_ID],1):initialConditions[[#This Row],[experiment_ID]],initialConditions[[#This Row],[experiment_ID]]), "")</f>
        <v/>
      </c>
      <c r="C1487" s="255"/>
      <c r="D1487" s="237"/>
      <c r="E1487" s="237" t="s">
        <v>2502</v>
      </c>
      <c r="F1487" s="237"/>
      <c r="G1487" s="237" t="s">
        <v>10515</v>
      </c>
      <c r="H1487" s="237"/>
      <c r="I1487" s="237"/>
      <c r="J1487" s="237"/>
      <c r="K1487" s="237"/>
      <c r="L1487" s="237"/>
      <c r="M1487" s="237"/>
      <c r="N1487" s="237"/>
      <c r="O1487" s="237"/>
      <c r="P1487" s="237"/>
      <c r="Q1487" s="237"/>
    </row>
    <row r="1488" spans="1:17" x14ac:dyDescent="0.25">
      <c r="A1488" s="243" t="s">
        <v>10389</v>
      </c>
      <c r="B1488" s="258" t="str" cm="1">
        <f t="array" ref="B1488">IF(ROW() &lt; ROW(INDEX(initialConditions[experiment_ID],ROWS(initialConditions[experiment_ID]))), COUNTIF(INDEX(initialConditions[experiment_ID],1):initialConditions[[#This Row],[experiment_ID]],initialConditions[[#This Row],[experiment_ID]]), "")</f>
        <v/>
      </c>
      <c r="C1488" s="255"/>
      <c r="D1488" s="237"/>
      <c r="E1488" s="237" t="s">
        <v>2502</v>
      </c>
      <c r="F1488" s="237"/>
      <c r="G1488" s="237" t="s">
        <v>10509</v>
      </c>
      <c r="H1488" s="237"/>
      <c r="I1488" s="237"/>
      <c r="J1488" s="237"/>
      <c r="K1488" s="237"/>
      <c r="L1488" s="237"/>
      <c r="M1488" s="237"/>
      <c r="N1488" s="237"/>
      <c r="O1488" s="237"/>
      <c r="P1488" s="237"/>
      <c r="Q1488" s="237"/>
    </row>
    <row r="1489" spans="1:17" x14ac:dyDescent="0.25">
      <c r="A1489" s="243" t="s">
        <v>10389</v>
      </c>
      <c r="B1489" s="258" t="str" cm="1">
        <f t="array" ref="B1489">IF(ROW() &lt; ROW(INDEX(initialConditions[experiment_ID],ROWS(initialConditions[experiment_ID]))), COUNTIF(INDEX(initialConditions[experiment_ID],1):initialConditions[[#This Row],[experiment_ID]],initialConditions[[#This Row],[experiment_ID]]), "")</f>
        <v/>
      </c>
      <c r="C1489" s="255"/>
      <c r="D1489" s="237"/>
      <c r="E1489" s="237" t="s">
        <v>2502</v>
      </c>
      <c r="F1489" s="237"/>
      <c r="G1489" s="237" t="s">
        <v>10510</v>
      </c>
      <c r="H1489" s="237"/>
      <c r="I1489" s="237"/>
      <c r="J1489" s="237"/>
      <c r="K1489" s="237"/>
      <c r="L1489" s="237"/>
      <c r="M1489" s="237"/>
      <c r="N1489" s="237"/>
      <c r="O1489" s="237"/>
      <c r="P1489" s="237"/>
      <c r="Q1489" s="237"/>
    </row>
    <row r="1490" spans="1:17" x14ac:dyDescent="0.25">
      <c r="A1490" s="243" t="s">
        <v>10389</v>
      </c>
      <c r="B1490" s="258" t="str" cm="1">
        <f t="array" ref="B1490">IF(ROW() &lt; ROW(INDEX(initialConditions[experiment_ID],ROWS(initialConditions[experiment_ID]))), COUNTIF(INDEX(initialConditions[experiment_ID],1):initialConditions[[#This Row],[experiment_ID]],initialConditions[[#This Row],[experiment_ID]]), "")</f>
        <v/>
      </c>
      <c r="C1490" s="255"/>
      <c r="D1490" s="237"/>
      <c r="E1490" s="237" t="s">
        <v>2502</v>
      </c>
      <c r="F1490" s="237"/>
      <c r="G1490" s="237" t="s">
        <v>10513</v>
      </c>
      <c r="H1490" s="237"/>
      <c r="I1490" s="237"/>
      <c r="J1490" s="237"/>
      <c r="K1490" s="237"/>
      <c r="L1490" s="237"/>
      <c r="M1490" s="237"/>
      <c r="N1490" s="237"/>
      <c r="O1490" s="237"/>
      <c r="P1490" s="237"/>
      <c r="Q1490" s="237"/>
    </row>
    <row r="1491" spans="1:17" x14ac:dyDescent="0.25">
      <c r="A1491" s="243" t="s">
        <v>10389</v>
      </c>
      <c r="B1491" s="258" t="str" cm="1">
        <f t="array" ref="B1491">IF(ROW() &lt; ROW(INDEX(initialConditions[experiment_ID],ROWS(initialConditions[experiment_ID]))), COUNTIF(INDEX(initialConditions[experiment_ID],1):initialConditions[[#This Row],[experiment_ID]],initialConditions[[#This Row],[experiment_ID]]), "")</f>
        <v/>
      </c>
      <c r="C1491" s="255"/>
      <c r="D1491" s="237"/>
      <c r="E1491" s="237" t="s">
        <v>2502</v>
      </c>
      <c r="F1491" s="237"/>
      <c r="G1491" s="237" t="s">
        <v>10512</v>
      </c>
      <c r="H1491" s="237"/>
      <c r="I1491" s="237"/>
      <c r="J1491" s="237"/>
      <c r="K1491" s="237"/>
      <c r="L1491" s="237"/>
      <c r="M1491" s="237"/>
      <c r="N1491" s="237"/>
      <c r="O1491" s="237"/>
      <c r="P1491" s="237"/>
      <c r="Q1491" s="237"/>
    </row>
    <row r="1492" spans="1:17" x14ac:dyDescent="0.25">
      <c r="A1492" s="243" t="s">
        <v>10389</v>
      </c>
      <c r="B1492" s="258" t="str" cm="1">
        <f t="array" ref="B1492">IF(ROW() &lt; ROW(INDEX(initialConditions[experiment_ID],ROWS(initialConditions[experiment_ID]))), COUNTIF(INDEX(initialConditions[experiment_ID],1):initialConditions[[#This Row],[experiment_ID]],initialConditions[[#This Row],[experiment_ID]]), "")</f>
        <v/>
      </c>
      <c r="C1492" s="255"/>
      <c r="D1492" s="237"/>
      <c r="E1492" s="237" t="s">
        <v>2502</v>
      </c>
      <c r="F1492" s="237"/>
      <c r="G1492" s="237" t="s">
        <v>10514</v>
      </c>
      <c r="H1492" s="237"/>
      <c r="I1492" s="237"/>
      <c r="J1492" s="237"/>
      <c r="K1492" s="237"/>
      <c r="L1492" s="237"/>
      <c r="M1492" s="237"/>
      <c r="N1492" s="237"/>
      <c r="O1492" s="237"/>
      <c r="P1492" s="237"/>
      <c r="Q1492" s="237"/>
    </row>
    <row r="1493" spans="1:17" x14ac:dyDescent="0.25">
      <c r="A1493" s="243" t="s">
        <v>10389</v>
      </c>
      <c r="B1493" s="258" t="str" cm="1">
        <f t="array" ref="B1493">IF(ROW() &lt; ROW(INDEX(initialConditions[experiment_ID],ROWS(initialConditions[experiment_ID]))), COUNTIF(INDEX(initialConditions[experiment_ID],1):initialConditions[[#This Row],[experiment_ID]],initialConditions[[#This Row],[experiment_ID]]), "")</f>
        <v/>
      </c>
      <c r="C1493" s="255"/>
      <c r="D1493" s="237"/>
      <c r="E1493" s="237" t="s">
        <v>2502</v>
      </c>
      <c r="F1493" s="237"/>
      <c r="G1493" s="237" t="s">
        <v>10516</v>
      </c>
      <c r="H1493" s="237"/>
      <c r="I1493" s="237"/>
      <c r="J1493" s="237"/>
      <c r="K1493" s="237"/>
      <c r="L1493" s="237"/>
      <c r="M1493" s="237"/>
      <c r="N1493" s="237"/>
      <c r="O1493" s="237"/>
      <c r="P1493" s="237"/>
      <c r="Q1493" s="237"/>
    </row>
    <row r="1494" spans="1:17" x14ac:dyDescent="0.25">
      <c r="A1494" s="243" t="s">
        <v>10390</v>
      </c>
      <c r="B1494" s="258" t="str" cm="1">
        <f t="array" ref="B1494">IF(ROW() &lt; ROW(INDEX(initialConditions[experiment_ID],ROWS(initialConditions[experiment_ID]))), COUNTIF(INDEX(initialConditions[experiment_ID],1):initialConditions[[#This Row],[experiment_ID]],initialConditions[[#This Row],[experiment_ID]]), "")</f>
        <v/>
      </c>
      <c r="C1494" s="255"/>
      <c r="D1494" s="237"/>
      <c r="E1494" s="237" t="s">
        <v>2502</v>
      </c>
      <c r="F1494" s="237"/>
      <c r="G1494" s="237" t="s">
        <v>10509</v>
      </c>
      <c r="H1494" s="237"/>
      <c r="I1494" s="237"/>
      <c r="J1494" s="237"/>
      <c r="K1494" s="237"/>
      <c r="L1494" s="237"/>
      <c r="M1494" s="237"/>
      <c r="N1494" s="237"/>
      <c r="O1494" s="237"/>
      <c r="P1494" s="237"/>
      <c r="Q1494" s="237"/>
    </row>
    <row r="1495" spans="1:17" x14ac:dyDescent="0.25">
      <c r="A1495" s="243" t="s">
        <v>10390</v>
      </c>
      <c r="B1495" s="258" t="str" cm="1">
        <f t="array" ref="B1495">IF(ROW() &lt; ROW(INDEX(initialConditions[experiment_ID],ROWS(initialConditions[experiment_ID]))), COUNTIF(INDEX(initialConditions[experiment_ID],1):initialConditions[[#This Row],[experiment_ID]],initialConditions[[#This Row],[experiment_ID]]), "")</f>
        <v/>
      </c>
      <c r="C1495" s="255"/>
      <c r="D1495" s="237"/>
      <c r="E1495" s="237" t="s">
        <v>2502</v>
      </c>
      <c r="F1495" s="237"/>
      <c r="G1495" s="237" t="s">
        <v>10510</v>
      </c>
      <c r="H1495" s="237"/>
      <c r="I1495" s="237"/>
      <c r="J1495" s="237"/>
      <c r="K1495" s="237"/>
      <c r="L1495" s="237"/>
      <c r="M1495" s="237"/>
      <c r="N1495" s="237"/>
      <c r="O1495" s="237"/>
      <c r="P1495" s="237"/>
      <c r="Q1495" s="237"/>
    </row>
    <row r="1496" spans="1:17" x14ac:dyDescent="0.25">
      <c r="A1496" s="243" t="s">
        <v>10390</v>
      </c>
      <c r="B1496" s="258" t="str" cm="1">
        <f t="array" ref="B1496">IF(ROW() &lt; ROW(INDEX(initialConditions[experiment_ID],ROWS(initialConditions[experiment_ID]))), COUNTIF(INDEX(initialConditions[experiment_ID],1):initialConditions[[#This Row],[experiment_ID]],initialConditions[[#This Row],[experiment_ID]]), "")</f>
        <v/>
      </c>
      <c r="C1496" s="255"/>
      <c r="D1496" s="237"/>
      <c r="E1496" s="237" t="s">
        <v>2502</v>
      </c>
      <c r="F1496" s="237"/>
      <c r="G1496" s="237" t="s">
        <v>10513</v>
      </c>
      <c r="H1496" s="237"/>
      <c r="I1496" s="237"/>
      <c r="J1496" s="237"/>
      <c r="K1496" s="237"/>
      <c r="L1496" s="237"/>
      <c r="M1496" s="237"/>
      <c r="N1496" s="237"/>
      <c r="O1496" s="237"/>
      <c r="P1496" s="237"/>
      <c r="Q1496" s="237"/>
    </row>
    <row r="1497" spans="1:17" x14ac:dyDescent="0.25">
      <c r="A1497" s="243" t="s">
        <v>10390</v>
      </c>
      <c r="B1497" s="258" t="str" cm="1">
        <f t="array" ref="B1497">IF(ROW() &lt; ROW(INDEX(initialConditions[experiment_ID],ROWS(initialConditions[experiment_ID]))), COUNTIF(INDEX(initialConditions[experiment_ID],1):initialConditions[[#This Row],[experiment_ID]],initialConditions[[#This Row],[experiment_ID]]), "")</f>
        <v/>
      </c>
      <c r="C1497" s="255"/>
      <c r="D1497" s="237"/>
      <c r="E1497" s="237" t="s">
        <v>2502</v>
      </c>
      <c r="F1497" s="237"/>
      <c r="G1497" s="237" t="s">
        <v>10512</v>
      </c>
      <c r="H1497" s="237"/>
      <c r="I1497" s="237"/>
      <c r="J1497" s="237"/>
      <c r="K1497" s="237"/>
      <c r="L1497" s="237"/>
      <c r="M1497" s="237"/>
      <c r="N1497" s="237"/>
      <c r="O1497" s="237"/>
      <c r="P1497" s="237"/>
      <c r="Q1497" s="237"/>
    </row>
    <row r="1498" spans="1:17" x14ac:dyDescent="0.25">
      <c r="A1498" s="243" t="s">
        <v>10390</v>
      </c>
      <c r="B1498" s="258" t="str" cm="1">
        <f t="array" ref="B1498">IF(ROW() &lt; ROW(INDEX(initialConditions[experiment_ID],ROWS(initialConditions[experiment_ID]))), COUNTIF(INDEX(initialConditions[experiment_ID],1):initialConditions[[#This Row],[experiment_ID]],initialConditions[[#This Row],[experiment_ID]]), "")</f>
        <v/>
      </c>
      <c r="C1498" s="255"/>
      <c r="D1498" s="237"/>
      <c r="E1498" s="237" t="s">
        <v>2502</v>
      </c>
      <c r="F1498" s="237"/>
      <c r="G1498" s="237" t="s">
        <v>10514</v>
      </c>
      <c r="H1498" s="237"/>
      <c r="I1498" s="237"/>
      <c r="J1498" s="237"/>
      <c r="K1498" s="237"/>
      <c r="L1498" s="237"/>
      <c r="M1498" s="237"/>
      <c r="N1498" s="237"/>
      <c r="O1498" s="237"/>
      <c r="P1498" s="237"/>
      <c r="Q1498" s="237"/>
    </row>
    <row r="1499" spans="1:17" x14ac:dyDescent="0.25">
      <c r="A1499" s="243" t="s">
        <v>10390</v>
      </c>
      <c r="B1499" s="258" t="str" cm="1">
        <f t="array" ref="B1499">IF(ROW() &lt; ROW(INDEX(initialConditions[experiment_ID],ROWS(initialConditions[experiment_ID]))), COUNTIF(INDEX(initialConditions[experiment_ID],1):initialConditions[[#This Row],[experiment_ID]],initialConditions[[#This Row],[experiment_ID]]), "")</f>
        <v/>
      </c>
      <c r="C1499" s="255"/>
      <c r="D1499" s="237"/>
      <c r="E1499" s="237" t="s">
        <v>2502</v>
      </c>
      <c r="F1499" s="237"/>
      <c r="G1499" s="237" t="s">
        <v>10516</v>
      </c>
      <c r="H1499" s="237"/>
      <c r="I1499" s="237"/>
      <c r="J1499" s="237"/>
      <c r="K1499" s="237"/>
      <c r="L1499" s="237"/>
      <c r="M1499" s="237"/>
      <c r="N1499" s="237"/>
      <c r="O1499" s="237"/>
      <c r="P1499" s="237"/>
      <c r="Q1499" s="237"/>
    </row>
    <row r="1500" spans="1:17" x14ac:dyDescent="0.25">
      <c r="A1500" s="243" t="s">
        <v>10391</v>
      </c>
      <c r="B1500" s="258" t="str" cm="1">
        <f t="array" ref="B1500">IF(ROW() &lt; ROW(INDEX(initialConditions[experiment_ID],ROWS(initialConditions[experiment_ID]))), COUNTIF(INDEX(initialConditions[experiment_ID],1):initialConditions[[#This Row],[experiment_ID]],initialConditions[[#This Row],[experiment_ID]]), "")</f>
        <v/>
      </c>
      <c r="C1500" s="255"/>
      <c r="D1500" s="237"/>
      <c r="E1500" s="237" t="s">
        <v>2502</v>
      </c>
      <c r="F1500" s="237"/>
      <c r="G1500" s="237" t="s">
        <v>10509</v>
      </c>
      <c r="H1500" s="237"/>
      <c r="I1500" s="237"/>
      <c r="J1500" s="237"/>
      <c r="K1500" s="237"/>
      <c r="L1500" s="237"/>
      <c r="M1500" s="237"/>
      <c r="N1500" s="237"/>
      <c r="O1500" s="237"/>
      <c r="P1500" s="237"/>
      <c r="Q1500" s="237"/>
    </row>
    <row r="1501" spans="1:17" x14ac:dyDescent="0.25">
      <c r="A1501" s="243" t="s">
        <v>10391</v>
      </c>
      <c r="B1501" s="258" t="str" cm="1">
        <f t="array" ref="B1501">IF(ROW() &lt; ROW(INDEX(initialConditions[experiment_ID],ROWS(initialConditions[experiment_ID]))), COUNTIF(INDEX(initialConditions[experiment_ID],1):initialConditions[[#This Row],[experiment_ID]],initialConditions[[#This Row],[experiment_ID]]), "")</f>
        <v/>
      </c>
      <c r="C1501" s="255"/>
      <c r="D1501" s="237"/>
      <c r="E1501" s="237" t="s">
        <v>2502</v>
      </c>
      <c r="F1501" s="237"/>
      <c r="G1501" s="237" t="s">
        <v>10510</v>
      </c>
      <c r="H1501" s="237"/>
      <c r="I1501" s="237"/>
      <c r="J1501" s="237"/>
      <c r="K1501" s="237"/>
      <c r="L1501" s="237"/>
      <c r="M1501" s="237"/>
      <c r="N1501" s="237"/>
      <c r="O1501" s="237"/>
      <c r="P1501" s="237"/>
      <c r="Q1501" s="237"/>
    </row>
    <row r="1502" spans="1:17" x14ac:dyDescent="0.25">
      <c r="A1502" s="243" t="s">
        <v>10391</v>
      </c>
      <c r="B1502" s="258" t="str" cm="1">
        <f t="array" ref="B1502">IF(ROW() &lt; ROW(INDEX(initialConditions[experiment_ID],ROWS(initialConditions[experiment_ID]))), COUNTIF(INDEX(initialConditions[experiment_ID],1):initialConditions[[#This Row],[experiment_ID]],initialConditions[[#This Row],[experiment_ID]]), "")</f>
        <v/>
      </c>
      <c r="C1502" s="255"/>
      <c r="D1502" s="237"/>
      <c r="E1502" s="237" t="s">
        <v>2502</v>
      </c>
      <c r="F1502" s="237"/>
      <c r="G1502" s="237" t="s">
        <v>10513</v>
      </c>
      <c r="H1502" s="237"/>
      <c r="I1502" s="237"/>
      <c r="J1502" s="237"/>
      <c r="K1502" s="237"/>
      <c r="L1502" s="237"/>
      <c r="M1502" s="237"/>
      <c r="N1502" s="237"/>
      <c r="O1502" s="237"/>
      <c r="P1502" s="237"/>
      <c r="Q1502" s="237"/>
    </row>
    <row r="1503" spans="1:17" x14ac:dyDescent="0.25">
      <c r="A1503" s="243" t="s">
        <v>10391</v>
      </c>
      <c r="B1503" s="258" t="str" cm="1">
        <f t="array" ref="B1503">IF(ROW() &lt; ROW(INDEX(initialConditions[experiment_ID],ROWS(initialConditions[experiment_ID]))), COUNTIF(INDEX(initialConditions[experiment_ID],1):initialConditions[[#This Row],[experiment_ID]],initialConditions[[#This Row],[experiment_ID]]), "")</f>
        <v/>
      </c>
      <c r="C1503" s="255"/>
      <c r="D1503" s="237"/>
      <c r="E1503" s="237" t="s">
        <v>2502</v>
      </c>
      <c r="F1503" s="237"/>
      <c r="G1503" s="237" t="s">
        <v>10512</v>
      </c>
      <c r="H1503" s="237"/>
      <c r="I1503" s="237"/>
      <c r="J1503" s="237"/>
      <c r="K1503" s="237"/>
      <c r="L1503" s="237"/>
      <c r="M1503" s="237"/>
      <c r="N1503" s="237"/>
      <c r="O1503" s="237"/>
      <c r="P1503" s="237"/>
      <c r="Q1503" s="237"/>
    </row>
    <row r="1504" spans="1:17" x14ac:dyDescent="0.25">
      <c r="A1504" s="243" t="s">
        <v>10391</v>
      </c>
      <c r="B1504" s="258" t="str" cm="1">
        <f t="array" ref="B1504">IF(ROW() &lt; ROW(INDEX(initialConditions[experiment_ID],ROWS(initialConditions[experiment_ID]))), COUNTIF(INDEX(initialConditions[experiment_ID],1):initialConditions[[#This Row],[experiment_ID]],initialConditions[[#This Row],[experiment_ID]]), "")</f>
        <v/>
      </c>
      <c r="C1504" s="255"/>
      <c r="D1504" s="237"/>
      <c r="E1504" s="237" t="s">
        <v>2502</v>
      </c>
      <c r="F1504" s="237"/>
      <c r="G1504" s="237" t="s">
        <v>10514</v>
      </c>
      <c r="H1504" s="237"/>
      <c r="I1504" s="237"/>
      <c r="J1504" s="237"/>
      <c r="K1504" s="237"/>
      <c r="L1504" s="237"/>
      <c r="M1504" s="237"/>
      <c r="N1504" s="237"/>
      <c r="O1504" s="237"/>
      <c r="P1504" s="237"/>
      <c r="Q1504" s="237"/>
    </row>
    <row r="1505" spans="1:17" s="236" customFormat="1" x14ac:dyDescent="0.25">
      <c r="A1505" s="243" t="s">
        <v>10391</v>
      </c>
      <c r="B1505" s="258" t="str" cm="1">
        <f t="array" ref="B1505">IF(ROW() &lt; ROW(INDEX(initialConditions[experiment_ID],ROWS(initialConditions[experiment_ID]))), COUNTIF(INDEX(initialConditions[experiment_ID],1):initialConditions[[#This Row],[experiment_ID]],initialConditions[[#This Row],[experiment_ID]]), "")</f>
        <v/>
      </c>
      <c r="C1505" s="255"/>
      <c r="D1505" s="237"/>
      <c r="E1505" s="237" t="s">
        <v>2502</v>
      </c>
      <c r="F1505" s="237"/>
      <c r="G1505" s="237" t="s">
        <v>10516</v>
      </c>
      <c r="H1505" s="237"/>
      <c r="I1505" s="237"/>
      <c r="J1505" s="237"/>
      <c r="K1505" s="237"/>
      <c r="L1505" s="237"/>
      <c r="M1505" s="237"/>
      <c r="N1505" s="237"/>
      <c r="O1505" s="237"/>
      <c r="P1505" s="237"/>
      <c r="Q1505" s="237"/>
    </row>
    <row r="1506" spans="1:17" s="236" customFormat="1" x14ac:dyDescent="0.25">
      <c r="A1506" s="254"/>
      <c r="B1506" s="258" t="str" cm="1">
        <f t="array" ref="B1506">IF(ROW() &lt; ROW(INDEX(initialConditions[experiment_ID],ROWS(initialConditions[experiment_ID]))), COUNTIF(INDEX(initialConditions[experiment_ID],1):initialConditions[[#This Row],[experiment_ID]],initialConditions[[#This Row],[experiment_ID]]), "")</f>
        <v/>
      </c>
      <c r="C1506" s="255"/>
      <c r="D1506" s="237"/>
      <c r="E1506" s="237"/>
      <c r="F1506" s="237"/>
      <c r="G1506" s="237"/>
      <c r="H1506" s="237"/>
      <c r="I1506" s="237"/>
      <c r="J1506" s="237"/>
      <c r="K1506" s="237"/>
      <c r="L1506" s="237"/>
      <c r="M1506" s="237"/>
      <c r="N1506" s="237"/>
      <c r="O1506" s="237"/>
      <c r="P1506" s="237"/>
      <c r="Q1506" s="237"/>
    </row>
    <row r="1507" spans="1:17" s="236" customFormat="1" x14ac:dyDescent="0.25">
      <c r="A1507" s="254"/>
      <c r="B1507" s="258" t="str" cm="1">
        <f t="array" ref="B1507">IF(ROW() &lt; ROW(INDEX(initialConditions[experiment_ID],ROWS(initialConditions[experiment_ID]))), COUNTIF(INDEX(initialConditions[experiment_ID],1):initialConditions[[#This Row],[experiment_ID]],initialConditions[[#This Row],[experiment_ID]]), "")</f>
        <v/>
      </c>
      <c r="C1507" s="255"/>
      <c r="D1507" s="237"/>
      <c r="E1507" s="237"/>
      <c r="F1507" s="237"/>
      <c r="G1507" s="237"/>
      <c r="H1507" s="237"/>
      <c r="I1507" s="237"/>
      <c r="J1507" s="237"/>
      <c r="K1507" s="237"/>
      <c r="L1507" s="237"/>
      <c r="M1507" s="237"/>
      <c r="N1507" s="237"/>
      <c r="O1507" s="237"/>
      <c r="P1507" s="237"/>
      <c r="Q1507" s="237"/>
    </row>
    <row r="1508" spans="1:17" s="236" customFormat="1" x14ac:dyDescent="0.25">
      <c r="A1508" s="254"/>
      <c r="B1508" s="258" t="str" cm="1">
        <f t="array" ref="B1508">IF(ROW() &lt; ROW(INDEX(initialConditions[experiment_ID],ROWS(initialConditions[experiment_ID]))), COUNTIF(INDEX(initialConditions[experiment_ID],1):initialConditions[[#This Row],[experiment_ID]],initialConditions[[#This Row],[experiment_ID]]), "")</f>
        <v/>
      </c>
      <c r="C1508" s="255"/>
      <c r="D1508" s="237"/>
      <c r="E1508" s="237"/>
      <c r="F1508" s="237"/>
      <c r="G1508" s="237"/>
      <c r="H1508" s="237"/>
      <c r="I1508" s="237"/>
      <c r="J1508" s="237"/>
      <c r="K1508" s="237"/>
      <c r="L1508" s="237"/>
      <c r="M1508" s="237"/>
      <c r="N1508" s="237"/>
      <c r="O1508" s="237"/>
      <c r="P1508" s="237"/>
      <c r="Q1508" s="237"/>
    </row>
    <row r="1509" spans="1:17" s="236" customFormat="1" x14ac:dyDescent="0.25">
      <c r="A1509" s="254"/>
      <c r="B1509" s="258" t="str" cm="1">
        <f t="array" ref="B1509">IF(ROW() &lt; ROW(INDEX(initialConditions[experiment_ID],ROWS(initialConditions[experiment_ID]))), COUNTIF(INDEX(initialConditions[experiment_ID],1):initialConditions[[#This Row],[experiment_ID]],initialConditions[[#This Row],[experiment_ID]]), "")</f>
        <v/>
      </c>
      <c r="C1509" s="255"/>
      <c r="D1509" s="237"/>
      <c r="E1509" s="237"/>
      <c r="F1509" s="237"/>
      <c r="G1509" s="237"/>
      <c r="H1509" s="237"/>
      <c r="I1509" s="237"/>
      <c r="J1509" s="237"/>
      <c r="K1509" s="237"/>
      <c r="L1509" s="237"/>
      <c r="M1509" s="237"/>
      <c r="N1509" s="237"/>
      <c r="O1509" s="237"/>
      <c r="P1509" s="237"/>
      <c r="Q1509" s="237"/>
    </row>
    <row r="1510" spans="1:17" s="236" customFormat="1" x14ac:dyDescent="0.25">
      <c r="A1510" s="254"/>
      <c r="B1510" s="258" t="str" cm="1">
        <f t="array" ref="B1510">IF(ROW() &lt; ROW(INDEX(initialConditions[experiment_ID],ROWS(initialConditions[experiment_ID]))), COUNTIF(INDEX(initialConditions[experiment_ID],1):initialConditions[[#This Row],[experiment_ID]],initialConditions[[#This Row],[experiment_ID]]), "")</f>
        <v/>
      </c>
      <c r="C1510" s="255"/>
      <c r="D1510" s="237"/>
      <c r="E1510" s="237"/>
      <c r="F1510" s="237"/>
      <c r="G1510" s="237"/>
      <c r="H1510" s="237"/>
      <c r="I1510" s="237"/>
      <c r="J1510" s="237"/>
      <c r="K1510" s="237"/>
      <c r="L1510" s="237"/>
      <c r="M1510" s="237"/>
      <c r="N1510" s="237"/>
      <c r="O1510" s="237"/>
      <c r="P1510" s="237"/>
      <c r="Q1510" s="237"/>
    </row>
    <row r="1511" spans="1:17" x14ac:dyDescent="0.25">
      <c r="A1511" s="255"/>
      <c r="B1511" s="258"/>
      <c r="C1511" s="255"/>
      <c r="D1511" s="237"/>
      <c r="E1511" s="237"/>
      <c r="F1511" s="237"/>
      <c r="G1511" s="237"/>
      <c r="H1511" s="237"/>
      <c r="I1511" s="237"/>
      <c r="J1511" s="237"/>
      <c r="K1511" s="237"/>
      <c r="L1511" s="237"/>
      <c r="M1511" s="237"/>
      <c r="N1511" s="237"/>
      <c r="O1511" s="237"/>
      <c r="P1511" s="237"/>
      <c r="Q1511" s="237"/>
    </row>
  </sheetData>
  <mergeCells count="1">
    <mergeCell ref="A1:H1"/>
  </mergeCells>
  <phoneticPr fontId="23" type="noConversion"/>
  <dataValidations count="2">
    <dataValidation allowBlank="1" showDropDown="1" showInputMessage="1" showErrorMessage="1" sqref="C460:C461 C465:C479" xr:uid="{3F1289D8-C435-4545-8DB5-68DDA3616DA5}"/>
    <dataValidation type="list" allowBlank="1" showInputMessage="1" showErrorMessage="1" sqref="A5:A1137 A1165:A1188 A1263:A1274" xr:uid="{6F18A168-1DD4-4106-8254-756A69D040E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4">
        <x14:dataValidation type="list" allowBlank="1" showInputMessage="1" showErrorMessage="1" xr:uid="{A2B0B2C6-5369-4FD9-93F3-1A3763D6D258}">
          <x14:formula1>
            <xm:f>_xlfn.ANCHORARRAY(_xlfn.XLOOKUP($A18,ddlHarvests!$A$2:$A$500,ddlHarvests!$B$2:$B$500))</xm:f>
          </x14:formula1>
          <xm:sqref>O19</xm:sqref>
        </x14:dataValidation>
        <x14:dataValidation type="list" allowBlank="1" showInputMessage="1" showErrorMessage="1" xr:uid="{4303BFE1-EB42-4165-89BE-79C84BC8D858}">
          <x14:formula1>
            <xm:f>_xlfn.ANCHORARRAY(_xlfn.XLOOKUP($A5,ddlHarvests!$A$2:$A$500,ddlHarvests!$B$2:$B$500))</xm:f>
          </x14:formula1>
          <xm:sqref>O5:O18 O31:O350 O357:O1077</xm:sqref>
        </x14:dataValidation>
        <x14:dataValidation type="list" allowBlank="1" showInputMessage="1" showErrorMessage="1" xr:uid="{F38674B2-7613-4A1B-ACF7-722D6F9A1B01}">
          <x14:formula1>
            <xm:f>_xlfn.ANCHORARRAY(_xlfn.XLOOKUP($A5,ddlFertilizers!$A$2:$A$500,ddlFertilizers!$B$2:$B$500))</xm:f>
          </x14:formula1>
          <xm:sqref>J5:J310 J357:J1089 J1153:J1282</xm:sqref>
        </x14:dataValidation>
        <x14:dataValidation type="list" allowBlank="1" showInputMessage="1" showErrorMessage="1" xr:uid="{EB1A57B5-12D4-4473-90B5-D01FB14DF5C1}">
          <x14:formula1>
            <xm:f>_xlfn.ANCHORARRAY(_xlfn.XLOOKUP(#REF!,ddlMulches!$A$2:$A$500,ddlMulches!$B$2:$B$500))</xm:f>
          </x14:formula1>
          <xm:sqref>P31:P77 P79:P85 P87:P93 P95:P101 P103:P109 P111:P117 P119:P125 P127:P133 P135:P141 P143:P149 P151:P157 P159:P165 P167:P173 P175:P181 P183:P189 P191:P197 P199:P205 P207:P213 P215:P221 P223:P229 P231:P237 P239:P245 P247:P253 P255:P261 P263:P269 P271:P277 P279:P285 P287:P293 P295:P301 P303:P309</xm:sqref>
        </x14:dataValidation>
        <x14:dataValidation type="list" allowBlank="1" showInputMessage="1" showErrorMessage="1" xr:uid="{60725E1C-AFB3-44A9-983F-47C4A99DE473}">
          <x14:formula1>
            <xm:f>_xlfn.ANCHORARRAY(_xlfn.XLOOKUP($A5,ddlMulches!$A$2:$A$500,ddlMulches!$B$2:$B$500))</xm:f>
          </x14:formula1>
          <xm:sqref>P5:P30</xm:sqref>
        </x14:dataValidation>
        <x14:dataValidation type="list" allowBlank="1" showInputMessage="1" showErrorMessage="1" xr:uid="{4C811400-DA69-46DF-AE71-C2B027C318A8}">
          <x14:formula1>
            <xm:f>_xlfn.ANCHORARRAY(_xlfn.XLOOKUP($A5,ddlIrrigations!$A$2:$A$500,ddlIrrigations!$B$2:$B$500))</xm:f>
          </x14:formula1>
          <xm:sqref>J34 J42 J50 J58 J66 I5:I1024 I1026:I1089 I1153:I1282</xm:sqref>
        </x14:dataValidation>
        <x14:dataValidation type="list" allowBlank="1" showInputMessage="1" showErrorMessage="1" xr:uid="{7EFBA6CF-03EA-4314-9B50-23D793FEF097}">
          <x14:formula1>
            <xm:f>_xlfn.ANCHORARRAY(_xlfn.XLOOKUP($A70,ddlMulches!$A$2:$A$500,ddlMulches!$B$2:$B$500))</xm:f>
          </x14:formula1>
          <xm:sqref>P78 P102 P86 P94 P110 P118 P126 P134 P142 P166 P150 P158 P174 P182 P190 P198 P206 P262 P246 P230 P214 P222 P238 P254 P270 P278 P286 P294 P302 P310</xm:sqref>
        </x14:dataValidation>
        <x14:dataValidation type="list" allowBlank="1" showInputMessage="1" showErrorMessage="1" xr:uid="{1CB19587-1D6C-4E5A-87FE-06C8F8CEC6FA}">
          <x14:formula1>
            <xm:f>_xlfn.ANCHORARRAY(_xlfn.XLOOKUP($A5,ddlOrganicMaterials!$A$2:$A$500,ddlOrganicMaterials!$B$2:$B$500))</xm:f>
          </x14:formula1>
          <xm:sqref>K5:K310</xm:sqref>
        </x14:dataValidation>
        <x14:dataValidation type="list" allowBlank="1" showInputMessage="1" showErrorMessage="1" xr:uid="{18B82298-D2A4-4FA5-A6EC-1CB67DE1C819}">
          <x14:formula1>
            <xm:f>_xlfn.ANCHORARRAY(_xlfn.XLOOKUP($A5,ddlEnvironModifications!$A$2:$A$500,ddlEnvironModifications!$B$2:$B$500))</xm:f>
          </x14:formula1>
          <xm:sqref>N5:N1024 N1026:N1240</xm:sqref>
        </x14:dataValidation>
        <x14:dataValidation type="list" allowBlank="1" showInputMessage="1" showErrorMessage="1" xr:uid="{0242A434-457C-476A-AB41-F6D1E5F6CBBD}">
          <x14:formula1>
            <xm:f>_xlfn.ANCHORARRAY(_xlfn.XLOOKUP($A5,ddlSoilAnalyses!$A$2:$A$500,ddlSoilAnalyses!$B$2:$B$500))</xm:f>
          </x14:formula1>
          <xm:sqref>F5:F1085</xm:sqref>
        </x14:dataValidation>
        <x14:dataValidation type="list" allowBlank="1" showInputMessage="1" showErrorMessage="1" xr:uid="{79E69C66-76C4-4AD6-A6B6-85145A112E47}">
          <x14:formula1>
            <xm:f>_xlfn.ANCHORARRAY(_xlfn.XLOOKUP($A5,ddlPlantings!$A$2:$A$500,ddlPlantings!$B$2:$B$500))</xm:f>
          </x14:formula1>
          <xm:sqref>H5:H1089 H1104:H1113 H1153:H1156 H1165:H1169 H1182:H1192 H1225:H1282</xm:sqref>
        </x14:dataValidation>
        <x14:dataValidation type="list" allowBlank="1" showInputMessage="1" showErrorMessage="1" xr:uid="{0116D79D-3823-4D0B-B442-DE9A63116BBB}">
          <x14:formula1>
            <xm:f>_xlfn.ANCHORARRAY(_xlfn.XLOOKUP($A5,ddlChemicals!$A$2:$A$500,ddlChemicals!$B$2:$B$500))</xm:f>
          </x14:formula1>
          <xm:sqref>L5:L1152</xm:sqref>
        </x14:dataValidation>
        <x14:dataValidation type="list" allowBlank="1" showInputMessage="1" showErrorMessage="1" xr:uid="{1AE999AE-710F-4F33-9102-4300BF21FB5F}">
          <x14:formula1>
            <xm:f>_xlfn.ANCHORARRAY(_xlfn.XLOOKUP(#REF!,ddlPlantings!$A$2:$A$500,ddlPlantings!$B$2:$B$500))</xm:f>
          </x14:formula1>
          <xm:sqref>H1170:H1181 H1221:H1224</xm:sqref>
        </x14:dataValidation>
        <x14:dataValidation type="list" allowBlank="1" showInputMessage="1" showErrorMessage="1" xr:uid="{69AF3F7F-97E1-4A54-B098-0D792EA6395B}">
          <x14:formula1>
            <xm:f>_xlfn.ANCHORARRAY(_xlfn.XLOOKUP($A1170,ddlPlantings!$A$2:$A$500,ddlPlantings!$B$2:$B$500))</xm:f>
          </x14:formula1>
          <xm:sqref>H1157:H1160 H1201:H1204</xm:sqref>
        </x14:dataValidation>
        <x14:dataValidation type="list" allowBlank="1" showInputMessage="1" showErrorMessage="1" xr:uid="{B352F8D9-D287-443F-BF5A-0EC987A678F7}">
          <x14:formula1>
            <xm:f>_xlfn.ANCHORARRAY(_xlfn.XLOOKUP($A1178,ddlPlantings!$A$2:$A$500,ddlPlantings!$B$2:$B$500))</xm:f>
          </x14:formula1>
          <xm:sqref>H1161:H1164</xm:sqref>
        </x14:dataValidation>
        <x14:dataValidation type="list" allowBlank="1" showInputMessage="1" showErrorMessage="1" xr:uid="{002BE39B-6618-495D-8C7F-78834E89C4C3}">
          <x14:formula1>
            <xm:f>_xlfn.ANCHORARRAY(_xlfn.XLOOKUP($A1215,ddlPlantings!$A$2:$A$500,ddlPlantings!$B$2:$B$500))</xm:f>
          </x14:formula1>
          <xm:sqref>H1205:H1208</xm:sqref>
        </x14:dataValidation>
        <x14:dataValidation type="list" allowBlank="1" showInputMessage="1" showErrorMessage="1" xr:uid="{25C4B9FB-56B3-4A79-9E4F-1B4BB6AAD968}">
          <x14:formula1>
            <xm:f>_xlfn.ANCHORARRAY(_xlfn.XLOOKUP($A1209,ddlPlantings!$A$2:$A$500,ddlPlantings!$B$2:$B$500))</xm:f>
          </x14:formula1>
          <xm:sqref>H1197:H1200 H1193</xm:sqref>
        </x14:dataValidation>
        <x14:dataValidation type="list" allowBlank="1" showInputMessage="1" showErrorMessage="1" xr:uid="{E5BA9953-C9BA-4B63-AA10-0289B11937B4}">
          <x14:formula1>
            <xm:f>_xlfn.ANCHORARRAY(_xlfn.XLOOKUP($A1213,ddlPlantings!$A$2:$A$500,ddlPlantings!$B$2:$B$500))</xm:f>
          </x14:formula1>
          <xm:sqref>H1194:H1196</xm:sqref>
        </x14:dataValidation>
        <x14:dataValidation type="list" allowBlank="1" showInputMessage="1" showErrorMessage="1" xr:uid="{19B2F802-2AE4-41FC-8A2E-01A3AF75834E}">
          <x14:formula1>
            <xm:f>_xlfn.ANCHORARRAY(_xlfn.XLOOKUP($A1216,ddlPlantings!$A$2:$A$500,ddlPlantings!$B$2:$B$500))</xm:f>
          </x14:formula1>
          <xm:sqref>H1209:H1212</xm:sqref>
        </x14:dataValidation>
        <x14:dataValidation type="list" allowBlank="1" showInputMessage="1" showErrorMessage="1" xr:uid="{156EE5DA-7B17-44E7-A292-A576B6D8FFAE}">
          <x14:formula1>
            <xm:f>_xlfn.ANCHORARRAY(_xlfn.XLOOKUP($A1217,ddlPlantings!$A$2:$A$500,ddlPlantings!$B$2:$B$500))</xm:f>
          </x14:formula1>
          <xm:sqref>H1213:H1220</xm:sqref>
        </x14:dataValidation>
        <x14:dataValidation type="list" allowBlank="1" showInputMessage="1" showErrorMessage="1" xr:uid="{26A377BB-FEF5-45B5-8B46-46D203A5F2F2}">
          <x14:formula1>
            <xm:f>_xlfn.ANCHORARRAY(_xlfn.XLOOKUP($A5,ddlTillage!$A$2:$A$500,ddlTillage!$B$2:$B$500))</xm:f>
          </x14:formula1>
          <xm:sqref>M5:M1282</xm:sqref>
        </x14:dataValidation>
        <x14:dataValidation type="list" allowBlank="1" showInputMessage="1" showErrorMessage="1" xr:uid="{5D4C014F-F1E3-4905-931A-8F9C2CDFABAA}">
          <x14:formula1>
            <xm:f>_xlfn.ANCHORARRAY(_xlfn.XLOOKUP($A5,ddlInitialConditions!$A$2:$A$500,ddlInitialConditions!$B$2:$B$500))</xm:f>
          </x14:formula1>
          <xm:sqref>G5:G1510</xm:sqref>
        </x14:dataValidation>
        <x14:dataValidation type="list" allowBlank="1" showInputMessage="1" showErrorMessage="1" xr:uid="{2B185032-DE48-417A-A354-C353B2E45CC8}">
          <x14:formula1>
            <xm:f>_xlfn.ANCHORARRAY(_xlfn.XLOOKUP($A5,ddlGenotypes!$A$2:$A$500,ddlGenotypes!$B$2:$B$500))</xm:f>
          </x14:formula1>
          <xm:sqref>D5:D1282</xm:sqref>
        </x14:dataValidation>
        <x14:dataValidation type="list" allowBlank="1" showInputMessage="1" showErrorMessage="1" xr:uid="{35DC077C-2D14-4496-90FA-EC9AC18643A5}">
          <x14:formula1>
            <xm:f>_xlfn.ANCHORARRAY(_xlfn.XLOOKUP($A5,ddlFields!$A$2:$A$500,ddlFields!$B$2:$B$500))</xm:f>
          </x14:formula1>
          <xm:sqref>E5:E1510</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4"/>
  <sheetViews>
    <sheetView zoomScaleNormal="100" workbookViewId="0">
      <pane ySplit="4" topLeftCell="A5" activePane="bottomLeft" state="frozen"/>
      <selection pane="bottomLeft" activeCell="G10" sqref="G10"/>
    </sheetView>
  </sheetViews>
  <sheetFormatPr defaultColWidth="8.85546875" defaultRowHeight="15" x14ac:dyDescent="0.25"/>
  <cols>
    <col min="1" max="1" width="13.7109375" customWidth="1"/>
    <col min="2" max="2" width="20" customWidth="1"/>
    <col min="3" max="3" width="22.7109375" customWidth="1"/>
    <col min="4" max="4" width="40.42578125" bestFit="1" customWidth="1"/>
    <col min="5" max="6" width="20" customWidth="1"/>
    <col min="7" max="25" width="20.7109375" customWidth="1"/>
  </cols>
  <sheetData>
    <row r="1" spans="1:9" ht="150" customHeight="1" x14ac:dyDescent="0.25">
      <c r="A1" s="215" t="s">
        <v>6602</v>
      </c>
      <c r="B1" s="215"/>
      <c r="C1" s="215"/>
      <c r="D1" s="215"/>
      <c r="E1" s="215"/>
      <c r="F1" s="215"/>
      <c r="G1" s="215"/>
      <c r="H1" s="215"/>
      <c r="I1" s="215"/>
    </row>
    <row r="2" spans="1:9" ht="28.5" customHeight="1" x14ac:dyDescent="0.25">
      <c r="A2" s="90"/>
      <c r="B2" s="90"/>
    </row>
    <row r="3" spans="1:9" ht="30" x14ac:dyDescent="0.25">
      <c r="A3" s="15" t="s">
        <v>1923</v>
      </c>
      <c r="B3" s="15" t="s">
        <v>7538</v>
      </c>
      <c r="C3" s="15" t="s">
        <v>7547</v>
      </c>
      <c r="D3" s="15" t="s">
        <v>6472</v>
      </c>
      <c r="E3" s="15" t="s">
        <v>7535</v>
      </c>
      <c r="F3" s="15" t="s">
        <v>7536</v>
      </c>
    </row>
    <row r="4" spans="1:9" x14ac:dyDescent="0.25">
      <c r="A4" s="4" t="s">
        <v>93</v>
      </c>
      <c r="B4" s="4" t="s">
        <v>258</v>
      </c>
      <c r="C4" s="4" t="s">
        <v>7544</v>
      </c>
      <c r="D4" s="4" t="s">
        <v>116</v>
      </c>
      <c r="E4" s="4" t="s">
        <v>2591</v>
      </c>
      <c r="F4" s="4" t="s">
        <v>7537</v>
      </c>
    </row>
  </sheetData>
  <mergeCells count="1">
    <mergeCell ref="A1:I1"/>
  </mergeCells>
  <dataValidations count="2">
    <dataValidation type="list" allowBlank="1" showInputMessage="1" showErrorMessage="1" sqref="A5" xr:uid="{22F24F6C-883D-4144-9F66-7308B32AD254}">
      <formula1>ddl_experiments</formula1>
    </dataValidation>
    <dataValidation type="list" allowBlank="1" showInputMessage="1" showErrorMessage="1" sqref="F5"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ColWidth="8.85546875" defaultRowHeight="15" x14ac:dyDescent="0.25"/>
  <cols>
    <col min="1" max="1" width="13.7109375" customWidth="1"/>
    <col min="2" max="2" width="21.140625" customWidth="1"/>
    <col min="3" max="3" width="27" bestFit="1" customWidth="1"/>
    <col min="4" max="4" width="16.28515625" customWidth="1"/>
    <col min="5" max="5" width="22.42578125" customWidth="1"/>
    <col min="6" max="6" width="21.7109375" customWidth="1"/>
    <col min="7" max="27" width="20.7109375" customWidth="1"/>
  </cols>
  <sheetData>
    <row r="1" spans="1:17" ht="150" customHeight="1" x14ac:dyDescent="0.25">
      <c r="A1" s="215" t="s">
        <v>6604</v>
      </c>
      <c r="B1" s="215"/>
      <c r="C1" s="215"/>
      <c r="D1" s="215"/>
      <c r="E1" s="215"/>
      <c r="F1" s="215"/>
      <c r="G1" s="215"/>
      <c r="H1" s="215"/>
    </row>
    <row r="2" spans="1:17" ht="28.5" customHeight="1" x14ac:dyDescent="0.25">
      <c r="A2" s="29"/>
      <c r="B2" s="29"/>
    </row>
    <row r="3" spans="1:17" ht="47.25" customHeight="1" x14ac:dyDescent="0.25">
      <c r="A3" s="15" t="s">
        <v>1923</v>
      </c>
      <c r="B3" s="15" t="s">
        <v>7548</v>
      </c>
      <c r="C3" s="15" t="s">
        <v>6628</v>
      </c>
      <c r="D3" s="15" t="s">
        <v>7535</v>
      </c>
      <c r="E3" s="15" t="s">
        <v>2049</v>
      </c>
      <c r="F3" s="15" t="s">
        <v>6913</v>
      </c>
      <c r="G3" s="15" t="s">
        <v>6979</v>
      </c>
      <c r="H3" s="15" t="s">
        <v>6916</v>
      </c>
      <c r="I3" s="15" t="s">
        <v>5285</v>
      </c>
      <c r="J3" s="15" t="s">
        <v>7010</v>
      </c>
      <c r="K3" s="15"/>
      <c r="L3" s="15"/>
      <c r="M3" s="15"/>
      <c r="N3" s="15"/>
      <c r="O3" s="15"/>
      <c r="P3" s="15"/>
      <c r="Q3" s="15"/>
    </row>
    <row r="4" spans="1:17" x14ac:dyDescent="0.25">
      <c r="A4" s="4" t="s">
        <v>93</v>
      </c>
      <c r="B4" s="4" t="s">
        <v>4113</v>
      </c>
      <c r="C4" s="4" t="s">
        <v>116</v>
      </c>
      <c r="D4" s="4" t="s">
        <v>2591</v>
      </c>
      <c r="E4" s="4" t="s">
        <v>263</v>
      </c>
      <c r="F4" s="4" t="s">
        <v>4193</v>
      </c>
      <c r="G4" s="4" t="s">
        <v>4214</v>
      </c>
      <c r="H4" s="4" t="s">
        <v>4198</v>
      </c>
      <c r="I4" s="4" t="s">
        <v>4227</v>
      </c>
      <c r="J4" s="4" t="s">
        <v>4225</v>
      </c>
      <c r="K4" s="4"/>
      <c r="L4" s="4"/>
      <c r="M4" s="4"/>
      <c r="N4" s="4"/>
      <c r="O4" s="4"/>
      <c r="P4" s="4"/>
    </row>
    <row r="5" spans="1:17" x14ac:dyDescent="0.25">
      <c r="A5" s="126"/>
      <c r="B5" s="127"/>
      <c r="C5" s="126" t="s">
        <v>6</v>
      </c>
      <c r="D5" s="127"/>
      <c r="E5" s="105"/>
      <c r="F5" s="105"/>
      <c r="G5" s="105"/>
      <c r="H5" s="105"/>
      <c r="I5" s="105"/>
      <c r="J5" s="105"/>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ColWidth="8.85546875" defaultRowHeight="15" x14ac:dyDescent="0.25"/>
  <cols>
    <col min="1" max="1" width="13.7109375" customWidth="1"/>
    <col min="2" max="2" width="17.42578125" customWidth="1"/>
    <col min="3" max="3" width="26.28515625" customWidth="1"/>
    <col min="4" max="4" width="17" customWidth="1"/>
    <col min="5" max="7" width="15.28515625" customWidth="1"/>
    <col min="8" max="27" width="20.7109375" customWidth="1"/>
  </cols>
  <sheetData>
    <row r="1" spans="1:20" ht="150" customHeight="1" x14ac:dyDescent="0.25">
      <c r="A1" s="215" t="s">
        <v>6603</v>
      </c>
      <c r="B1" s="215"/>
      <c r="C1" s="215"/>
      <c r="D1" s="215"/>
      <c r="E1" s="215"/>
      <c r="F1" s="215"/>
      <c r="G1" s="215"/>
      <c r="H1" s="215"/>
      <c r="I1" s="215"/>
    </row>
    <row r="2" spans="1:20" ht="28.5" customHeight="1" x14ac:dyDescent="0.25">
      <c r="A2" s="29"/>
      <c r="B2" s="29"/>
    </row>
    <row r="3" spans="1:20" ht="32.25" customHeight="1" x14ac:dyDescent="0.25">
      <c r="A3" s="15" t="s">
        <v>1923</v>
      </c>
      <c r="B3" s="15" t="s">
        <v>7548</v>
      </c>
      <c r="C3" s="15" t="s">
        <v>6628</v>
      </c>
      <c r="D3" s="15" t="s">
        <v>7535</v>
      </c>
      <c r="E3" s="15" t="s">
        <v>2057</v>
      </c>
      <c r="F3" s="15" t="s">
        <v>2058</v>
      </c>
      <c r="G3" s="15" t="s">
        <v>2059</v>
      </c>
      <c r="H3" s="15" t="s">
        <v>3314</v>
      </c>
      <c r="I3" s="15" t="s">
        <v>6835</v>
      </c>
      <c r="J3" s="15" t="s">
        <v>6836</v>
      </c>
      <c r="K3" s="15" t="s">
        <v>6837</v>
      </c>
      <c r="L3" s="15" t="s">
        <v>6838</v>
      </c>
      <c r="M3" s="15"/>
      <c r="N3" s="15"/>
      <c r="O3" s="15"/>
      <c r="P3" s="15"/>
      <c r="Q3" s="15"/>
      <c r="R3" s="15"/>
    </row>
    <row r="4" spans="1:20" x14ac:dyDescent="0.25">
      <c r="A4" s="4" t="s">
        <v>93</v>
      </c>
      <c r="B4" s="4" t="s">
        <v>4113</v>
      </c>
      <c r="C4" s="4" t="s">
        <v>116</v>
      </c>
      <c r="D4" s="4" t="s">
        <v>2591</v>
      </c>
      <c r="E4" s="4" t="s">
        <v>259</v>
      </c>
      <c r="F4" s="4" t="s">
        <v>260</v>
      </c>
      <c r="G4" s="4" t="s">
        <v>261</v>
      </c>
      <c r="H4" s="4" t="s">
        <v>2690</v>
      </c>
      <c r="I4" s="4" t="s">
        <v>4143</v>
      </c>
      <c r="J4" s="4" t="s">
        <v>4149</v>
      </c>
      <c r="K4" s="4" t="s">
        <v>4144</v>
      </c>
      <c r="L4" s="4" t="s">
        <v>4145</v>
      </c>
      <c r="M4" s="4"/>
      <c r="N4" s="4"/>
      <c r="O4" s="4"/>
      <c r="P4" s="4"/>
      <c r="Q4" s="4"/>
      <c r="R4" s="4"/>
      <c r="S4" s="4"/>
      <c r="T4" s="4"/>
    </row>
    <row r="5" spans="1:20" x14ac:dyDescent="0.25">
      <c r="A5" s="130"/>
      <c r="B5" s="117"/>
      <c r="C5" s="130"/>
      <c r="D5" s="117"/>
      <c r="E5" s="145"/>
      <c r="F5" s="145"/>
      <c r="G5" s="145"/>
      <c r="H5" s="145"/>
      <c r="I5" s="145"/>
      <c r="J5" s="145"/>
      <c r="K5" s="145"/>
      <c r="L5" s="145"/>
    </row>
    <row r="6" spans="1:20" x14ac:dyDescent="0.2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3.7109375" customWidth="1"/>
    <col min="2" max="2" width="17.42578125" customWidth="1"/>
    <col min="3" max="3" width="23" customWidth="1"/>
    <col min="4" max="4" width="27" bestFit="1" customWidth="1"/>
    <col min="5" max="5" width="15.7109375" customWidth="1"/>
    <col min="6" max="6" width="21.7109375" customWidth="1"/>
    <col min="7" max="27" width="20.7109375" customWidth="1"/>
  </cols>
  <sheetData>
    <row r="1" spans="1:17" ht="150" customHeight="1" x14ac:dyDescent="0.25">
      <c r="A1" s="215" t="s">
        <v>6797</v>
      </c>
      <c r="B1" s="215"/>
      <c r="C1" s="215"/>
      <c r="D1" s="215"/>
      <c r="E1" s="215"/>
      <c r="F1" s="215"/>
      <c r="G1" s="215"/>
      <c r="H1" s="215"/>
    </row>
    <row r="2" spans="1:17" ht="28.5" customHeight="1" x14ac:dyDescent="0.25">
      <c r="A2" s="29"/>
      <c r="B2" s="29"/>
    </row>
    <row r="3" spans="1:17" ht="32.25" customHeight="1" x14ac:dyDescent="0.25">
      <c r="A3" s="15" t="s">
        <v>1923</v>
      </c>
      <c r="B3" s="15" t="s">
        <v>7548</v>
      </c>
      <c r="C3" s="15" t="s">
        <v>6628</v>
      </c>
      <c r="D3" s="15" t="s">
        <v>7535</v>
      </c>
      <c r="E3" s="15"/>
      <c r="F3" s="15"/>
      <c r="G3" s="15"/>
      <c r="H3" s="15"/>
      <c r="I3" s="15"/>
      <c r="J3" s="15"/>
      <c r="K3" s="15"/>
      <c r="L3" s="15"/>
      <c r="M3" s="15"/>
      <c r="N3" s="15"/>
      <c r="O3" s="15"/>
      <c r="P3" s="15"/>
      <c r="Q3" s="15"/>
    </row>
    <row r="4" spans="1:17" x14ac:dyDescent="0.25">
      <c r="A4" s="4" t="s">
        <v>93</v>
      </c>
      <c r="B4" s="4" t="s">
        <v>4113</v>
      </c>
      <c r="C4" s="4" t="s">
        <v>116</v>
      </c>
      <c r="D4" s="4" t="s">
        <v>2591</v>
      </c>
      <c r="E4" s="4"/>
      <c r="F4" s="4"/>
      <c r="G4" s="4"/>
      <c r="H4" s="4"/>
      <c r="I4" s="4"/>
      <c r="J4" s="4"/>
      <c r="K4" s="4"/>
      <c r="L4" s="4"/>
    </row>
    <row r="5" spans="1:17" x14ac:dyDescent="0.25">
      <c r="A5" s="103"/>
      <c r="B5" s="103"/>
      <c r="C5" s="103"/>
      <c r="D5" s="103"/>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ColWidth="8.85546875" defaultRowHeight="15" x14ac:dyDescent="0.25"/>
  <cols>
    <col min="1" max="1" width="13.7109375" customWidth="1"/>
    <col min="2" max="2" width="17.42578125" customWidth="1"/>
    <col min="3" max="3" width="25" customWidth="1"/>
    <col min="4" max="4" width="27" bestFit="1" customWidth="1"/>
    <col min="5" max="5" width="15.7109375" customWidth="1"/>
    <col min="6" max="6" width="21.7109375" customWidth="1"/>
    <col min="7" max="27" width="20.7109375" customWidth="1"/>
  </cols>
  <sheetData>
    <row r="1" spans="1:17" ht="150" customHeight="1" x14ac:dyDescent="0.25">
      <c r="A1" s="215" t="s">
        <v>6796</v>
      </c>
      <c r="B1" s="215"/>
      <c r="C1" s="215"/>
      <c r="D1" s="215"/>
      <c r="E1" s="215"/>
      <c r="F1" s="215"/>
      <c r="G1" s="215"/>
      <c r="H1" s="215"/>
    </row>
    <row r="2" spans="1:17" ht="28.5" customHeight="1" x14ac:dyDescent="0.25">
      <c r="A2" s="29"/>
      <c r="B2" s="29"/>
    </row>
    <row r="3" spans="1:17" ht="32.25" customHeight="1" x14ac:dyDescent="0.25">
      <c r="A3" s="15" t="s">
        <v>1923</v>
      </c>
      <c r="B3" s="15" t="s">
        <v>7548</v>
      </c>
      <c r="C3" s="15" t="s">
        <v>6628</v>
      </c>
      <c r="D3" s="15" t="s">
        <v>7535</v>
      </c>
      <c r="E3" s="15"/>
      <c r="F3" s="15"/>
      <c r="G3" s="15"/>
      <c r="H3" s="15"/>
      <c r="I3" s="15"/>
      <c r="J3" s="15"/>
      <c r="K3" s="15"/>
      <c r="L3" s="15"/>
      <c r="M3" s="15"/>
      <c r="N3" s="15"/>
      <c r="O3" s="15"/>
      <c r="P3" s="15"/>
      <c r="Q3" s="15"/>
    </row>
    <row r="4" spans="1:17" x14ac:dyDescent="0.25">
      <c r="A4" s="4" t="s">
        <v>93</v>
      </c>
      <c r="B4" s="4" t="s">
        <v>4113</v>
      </c>
      <c r="C4" s="4" t="s">
        <v>116</v>
      </c>
      <c r="D4" s="4" t="s">
        <v>2591</v>
      </c>
      <c r="E4" s="4"/>
      <c r="F4" s="4"/>
      <c r="G4" s="4"/>
      <c r="H4" s="4"/>
      <c r="I4" s="4"/>
      <c r="J4" s="4"/>
      <c r="K4" s="4"/>
      <c r="L4" s="4"/>
    </row>
    <row r="5" spans="1:17" x14ac:dyDescent="0.25">
      <c r="A5" s="103"/>
      <c r="B5" s="103"/>
      <c r="C5" s="103"/>
      <c r="D5" s="103"/>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3.7109375" customWidth="1"/>
    <col min="2" max="2" width="17.85546875" customWidth="1"/>
    <col min="3" max="3" width="29.140625" customWidth="1"/>
    <col min="4" max="4" width="17.28515625" customWidth="1"/>
    <col min="5" max="5" width="15.7109375" customWidth="1"/>
    <col min="6" max="6" width="21.7109375" customWidth="1"/>
    <col min="7" max="27" width="20.7109375" customWidth="1"/>
  </cols>
  <sheetData>
    <row r="1" spans="1:17" ht="150" customHeight="1" x14ac:dyDescent="0.25">
      <c r="A1" s="215" t="s">
        <v>6798</v>
      </c>
      <c r="B1" s="215"/>
      <c r="C1" s="215"/>
      <c r="D1" s="215"/>
      <c r="E1" s="215"/>
      <c r="F1" s="215"/>
      <c r="G1" s="215"/>
      <c r="H1" s="215"/>
    </row>
    <row r="2" spans="1:17" ht="28.5" customHeight="1" x14ac:dyDescent="0.25">
      <c r="A2" s="29"/>
      <c r="B2" s="29"/>
    </row>
    <row r="3" spans="1:17" ht="32.25" customHeight="1" x14ac:dyDescent="0.25">
      <c r="A3" s="15" t="s">
        <v>1923</v>
      </c>
      <c r="B3" s="15" t="s">
        <v>7548</v>
      </c>
      <c r="C3" s="15" t="s">
        <v>6628</v>
      </c>
      <c r="D3" s="15" t="s">
        <v>7535</v>
      </c>
      <c r="E3" s="15"/>
      <c r="F3" s="15"/>
      <c r="G3" s="15"/>
      <c r="H3" s="15"/>
      <c r="I3" s="15"/>
      <c r="J3" s="15"/>
      <c r="K3" s="15"/>
      <c r="L3" s="15"/>
      <c r="M3" s="15"/>
      <c r="N3" s="15"/>
      <c r="O3" s="15"/>
      <c r="P3" s="15"/>
      <c r="Q3" s="15"/>
    </row>
    <row r="4" spans="1:17" x14ac:dyDescent="0.25">
      <c r="A4" s="4" t="s">
        <v>93</v>
      </c>
      <c r="B4" s="4" t="s">
        <v>4113</v>
      </c>
      <c r="C4" s="4" t="s">
        <v>116</v>
      </c>
      <c r="D4" s="4" t="s">
        <v>2591</v>
      </c>
      <c r="E4" s="4"/>
      <c r="F4" s="4"/>
      <c r="G4" s="4"/>
      <c r="H4" s="4"/>
      <c r="I4" s="4"/>
      <c r="J4" s="4"/>
      <c r="K4" s="4"/>
      <c r="L4" s="4"/>
    </row>
    <row r="5" spans="1:17" x14ac:dyDescent="0.25">
      <c r="A5" s="103"/>
      <c r="B5" s="103"/>
      <c r="C5" s="103"/>
      <c r="D5" s="103"/>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ColWidth="8.85546875" defaultRowHeight="15" x14ac:dyDescent="0.25"/>
  <cols>
    <col min="1" max="1" width="13.7109375" customWidth="1"/>
    <col min="2" max="2" width="18.140625" customWidth="1"/>
    <col min="3" max="3" width="25.7109375" customWidth="1"/>
    <col min="4" max="4" width="20.42578125" customWidth="1"/>
    <col min="5" max="5" width="15.7109375" customWidth="1"/>
    <col min="6" max="6" width="21.7109375" customWidth="1"/>
    <col min="7" max="27" width="20.7109375" customWidth="1"/>
  </cols>
  <sheetData>
    <row r="1" spans="1:17" ht="150" customHeight="1" x14ac:dyDescent="0.25">
      <c r="A1" s="215" t="s">
        <v>6799</v>
      </c>
      <c r="B1" s="215"/>
      <c r="C1" s="215"/>
      <c r="D1" s="215"/>
      <c r="E1" s="215"/>
      <c r="F1" s="215"/>
      <c r="G1" s="215"/>
      <c r="H1" s="215"/>
    </row>
    <row r="2" spans="1:17" ht="28.5" customHeight="1" x14ac:dyDescent="0.25">
      <c r="A2" s="29"/>
      <c r="B2" s="29"/>
    </row>
    <row r="3" spans="1:17" ht="32.25" customHeight="1" x14ac:dyDescent="0.25">
      <c r="A3" s="15" t="s">
        <v>1923</v>
      </c>
      <c r="B3" s="15" t="s">
        <v>7548</v>
      </c>
      <c r="C3" s="15" t="s">
        <v>6628</v>
      </c>
      <c r="D3" s="15" t="s">
        <v>7535</v>
      </c>
      <c r="E3" s="15"/>
      <c r="F3" s="15"/>
      <c r="G3" s="15"/>
      <c r="H3" s="15"/>
      <c r="I3" s="15"/>
      <c r="J3" s="15"/>
      <c r="K3" s="15"/>
      <c r="L3" s="15"/>
      <c r="M3" s="15"/>
      <c r="N3" s="15"/>
      <c r="O3" s="15"/>
      <c r="P3" s="15"/>
      <c r="Q3" s="15"/>
    </row>
    <row r="4" spans="1:17" x14ac:dyDescent="0.25">
      <c r="A4" s="4" t="s">
        <v>93</v>
      </c>
      <c r="B4" s="4" t="s">
        <v>4113</v>
      </c>
      <c r="C4" s="4" t="s">
        <v>116</v>
      </c>
      <c r="D4" s="4" t="s">
        <v>2591</v>
      </c>
      <c r="E4" s="4"/>
      <c r="F4" s="4"/>
      <c r="G4" s="4"/>
      <c r="H4" s="4"/>
      <c r="I4" s="4"/>
      <c r="J4" s="4"/>
      <c r="K4" s="4"/>
      <c r="L4" s="4"/>
    </row>
    <row r="5" spans="1:17" x14ac:dyDescent="0.25">
      <c r="A5" s="103"/>
      <c r="B5" s="103"/>
      <c r="C5" s="103"/>
      <c r="D5" s="103"/>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5" activePane="bottomLeft" state="frozen"/>
      <selection pane="bottomLeft" activeCell="A116" sqref="A5:XFD116"/>
    </sheetView>
  </sheetViews>
  <sheetFormatPr defaultColWidth="8.85546875" defaultRowHeight="15" x14ac:dyDescent="0.25"/>
  <cols>
    <col min="1" max="1" width="16.42578125" customWidth="1"/>
    <col min="2" max="2" width="17.28515625" customWidth="1"/>
    <col min="3" max="3" width="40.42578125" bestFit="1" customWidth="1"/>
    <col min="4" max="4" width="15.7109375" customWidth="1"/>
    <col min="5" max="5" width="19" customWidth="1"/>
    <col min="7" max="25" width="20.7109375" customWidth="1"/>
  </cols>
  <sheetData>
    <row r="1" spans="1:19" ht="150" customHeight="1" x14ac:dyDescent="0.25">
      <c r="A1" s="215" t="s">
        <v>6808</v>
      </c>
      <c r="B1" s="215"/>
      <c r="C1" s="215"/>
      <c r="D1" s="215"/>
      <c r="E1" s="215"/>
      <c r="F1" s="215"/>
      <c r="G1" s="215"/>
      <c r="H1" s="215"/>
    </row>
    <row r="2" spans="1:19" ht="28.5" customHeight="1" x14ac:dyDescent="0.25">
      <c r="A2" s="91"/>
      <c r="B2" s="91"/>
    </row>
    <row r="3" spans="1:19" ht="49.5" customHeight="1" x14ac:dyDescent="0.25">
      <c r="A3" s="15" t="s">
        <v>1923</v>
      </c>
      <c r="B3" s="15" t="s">
        <v>7548</v>
      </c>
      <c r="C3" s="15" t="s">
        <v>6628</v>
      </c>
      <c r="D3" s="15" t="s">
        <v>7535</v>
      </c>
      <c r="E3" s="15" t="s">
        <v>6405</v>
      </c>
      <c r="F3" s="15" t="s">
        <v>3374</v>
      </c>
      <c r="G3" s="15" t="s">
        <v>7477</v>
      </c>
      <c r="H3" s="15" t="s">
        <v>7156</v>
      </c>
      <c r="I3" s="15"/>
      <c r="J3" s="15"/>
      <c r="K3" s="15"/>
      <c r="L3" s="15"/>
      <c r="M3" s="15"/>
      <c r="N3" s="15"/>
      <c r="O3" s="15"/>
      <c r="P3" s="15"/>
    </row>
    <row r="4" spans="1:19" x14ac:dyDescent="0.25">
      <c r="A4" s="4" t="s">
        <v>93</v>
      </c>
      <c r="B4" s="4" t="s">
        <v>4113</v>
      </c>
      <c r="C4" s="4" t="s">
        <v>116</v>
      </c>
      <c r="D4" s="4" t="s">
        <v>2591</v>
      </c>
      <c r="E4" s="4" t="s">
        <v>267</v>
      </c>
      <c r="F4" s="4" t="s">
        <v>272</v>
      </c>
      <c r="G4" s="4" t="s">
        <v>4407</v>
      </c>
      <c r="H4" s="4" t="s">
        <v>4318</v>
      </c>
      <c r="I4" s="4"/>
      <c r="J4" s="104"/>
      <c r="K4" s="104"/>
      <c r="L4" s="104"/>
      <c r="M4" s="4"/>
      <c r="N4" s="4"/>
      <c r="O4" s="4"/>
      <c r="P4" s="4"/>
      <c r="Q4" s="104"/>
      <c r="R4" s="104"/>
      <c r="S4" s="104"/>
    </row>
    <row r="5" spans="1:19" x14ac:dyDescent="0.25">
      <c r="A5" s="130"/>
      <c r="B5" s="117"/>
      <c r="C5" s="126" t="s">
        <v>6</v>
      </c>
      <c r="D5" s="127"/>
      <c r="E5" s="21"/>
      <c r="F5" s="105"/>
      <c r="G5" s="105"/>
      <c r="H5" s="126"/>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ColWidth="8.85546875"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215" t="s">
        <v>6801</v>
      </c>
      <c r="B1" s="215"/>
      <c r="C1" s="215"/>
      <c r="D1" s="215"/>
      <c r="E1" s="215"/>
      <c r="F1" s="215"/>
      <c r="G1" s="215"/>
      <c r="H1" s="21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ColWidth="8.85546875" defaultRowHeight="15" x14ac:dyDescent="0.25"/>
  <cols>
    <col min="1" max="1" width="16.42578125" customWidth="1"/>
    <col min="2" max="2" width="17.28515625" customWidth="1"/>
    <col min="3" max="3" width="25.7109375" customWidth="1"/>
    <col min="4" max="4" width="15.7109375" customWidth="1"/>
    <col min="5" max="5" width="20.28515625" customWidth="1"/>
    <col min="7" max="26" width="20.7109375" customWidth="1"/>
  </cols>
  <sheetData>
    <row r="1" spans="1:17" ht="150" customHeight="1" x14ac:dyDescent="0.25">
      <c r="A1" s="215" t="s">
        <v>6807</v>
      </c>
      <c r="B1" s="215"/>
      <c r="C1" s="215"/>
      <c r="D1" s="215"/>
      <c r="E1" s="215"/>
      <c r="F1" s="215"/>
      <c r="G1" s="215"/>
      <c r="H1" s="21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ColWidth="8.85546875" defaultRowHeight="15" x14ac:dyDescent="0.25"/>
  <cols>
    <col min="1" max="1" width="16.42578125" customWidth="1"/>
    <col min="2" max="2" width="19" customWidth="1"/>
    <col min="3" max="3" width="25.7109375" customWidth="1"/>
    <col min="4" max="4" width="15.7109375" customWidth="1"/>
    <col min="5" max="5" width="20.28515625" customWidth="1"/>
    <col min="7" max="26" width="20.7109375" customWidth="1"/>
  </cols>
  <sheetData>
    <row r="1" spans="1:17" ht="150" customHeight="1" x14ac:dyDescent="0.25">
      <c r="A1" s="215" t="s">
        <v>6806</v>
      </c>
      <c r="B1" s="215"/>
      <c r="C1" s="215"/>
      <c r="D1" s="215"/>
      <c r="E1" s="215"/>
      <c r="F1" s="215"/>
      <c r="G1" s="215"/>
      <c r="H1" s="21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activeCell="L30" sqref="L30"/>
    </sheetView>
  </sheetViews>
  <sheetFormatPr defaultColWidth="8.85546875" defaultRowHeight="15" x14ac:dyDescent="0.25"/>
  <cols>
    <col min="1" max="1" width="16.42578125" customWidth="1"/>
    <col min="2" max="2" width="18.140625" customWidth="1"/>
    <col min="3" max="3" width="25.7109375" customWidth="1"/>
    <col min="4" max="4" width="18.42578125" customWidth="1"/>
    <col min="5" max="5" width="20.28515625" customWidth="1"/>
    <col min="7" max="26" width="20.7109375" customWidth="1"/>
  </cols>
  <sheetData>
    <row r="1" spans="1:17" ht="150" customHeight="1" x14ac:dyDescent="0.25">
      <c r="A1" s="215" t="s">
        <v>6805</v>
      </c>
      <c r="B1" s="215"/>
      <c r="C1" s="215"/>
      <c r="D1" s="215"/>
      <c r="E1" s="215"/>
      <c r="F1" s="215"/>
      <c r="G1" s="215"/>
      <c r="H1" s="21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ColWidth="8.85546875" defaultRowHeight="15" x14ac:dyDescent="0.25"/>
  <cols>
    <col min="1" max="1" width="16.42578125" customWidth="1"/>
    <col min="2" max="2" width="18.140625" customWidth="1"/>
    <col min="3" max="3" width="25.7109375" customWidth="1"/>
    <col min="4" max="4" width="16.7109375" customWidth="1"/>
    <col min="5" max="5" width="20.28515625" customWidth="1"/>
    <col min="7" max="26" width="20.7109375" customWidth="1"/>
  </cols>
  <sheetData>
    <row r="1" spans="1:17" ht="150" customHeight="1" x14ac:dyDescent="0.25">
      <c r="A1" s="215" t="s">
        <v>6804</v>
      </c>
      <c r="B1" s="215"/>
      <c r="C1" s="215"/>
      <c r="D1" s="215"/>
      <c r="E1" s="215"/>
      <c r="F1" s="215"/>
      <c r="G1" s="215"/>
      <c r="H1" s="21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6.42578125" customWidth="1"/>
    <col min="2" max="2" width="18.42578125" customWidth="1"/>
    <col min="3" max="3" width="25.7109375" customWidth="1"/>
    <col min="4" max="4" width="17" customWidth="1"/>
    <col min="5" max="5" width="20.28515625" customWidth="1"/>
    <col min="7" max="26" width="20.7109375" customWidth="1"/>
  </cols>
  <sheetData>
    <row r="1" spans="1:17" ht="150" customHeight="1" x14ac:dyDescent="0.25">
      <c r="A1" s="215" t="s">
        <v>6803</v>
      </c>
      <c r="B1" s="215"/>
      <c r="C1" s="215"/>
      <c r="D1" s="215"/>
      <c r="E1" s="215"/>
      <c r="F1" s="215"/>
      <c r="G1" s="215"/>
      <c r="H1" s="215"/>
    </row>
    <row r="2" spans="1:17" ht="28.5" customHeight="1" x14ac:dyDescent="0.25">
      <c r="A2" s="91"/>
      <c r="B2" s="91"/>
    </row>
    <row r="3" spans="1:17" ht="32.25" customHeight="1" x14ac:dyDescent="0.25">
      <c r="A3" s="15" t="s">
        <v>1923</v>
      </c>
      <c r="B3" s="15" t="s">
        <v>7548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ColWidth="8.85546875" defaultRowHeight="15" x14ac:dyDescent="0.25"/>
  <cols>
    <col min="1" max="1" width="16.42578125" customWidth="1"/>
    <col min="2" max="2" width="18.140625" customWidth="1"/>
    <col min="3" max="3" width="25.7109375" customWidth="1"/>
    <col min="4" max="4" width="17" customWidth="1"/>
    <col min="5" max="5" width="20.28515625" customWidth="1"/>
    <col min="7" max="26" width="20.7109375" customWidth="1"/>
  </cols>
  <sheetData>
    <row r="1" spans="1:17" ht="150" customHeight="1" x14ac:dyDescent="0.25">
      <c r="A1" s="215" t="s">
        <v>6802</v>
      </c>
      <c r="B1" s="215"/>
      <c r="C1" s="215"/>
      <c r="D1" s="215"/>
      <c r="E1" s="215"/>
      <c r="F1" s="215"/>
      <c r="G1" s="215"/>
      <c r="H1" s="215"/>
    </row>
    <row r="2" spans="1:17" ht="28.5" customHeight="1" x14ac:dyDescent="0.25">
      <c r="A2" s="91"/>
      <c r="B2" s="91"/>
    </row>
    <row r="3" spans="1:17" ht="32.25" customHeight="1" x14ac:dyDescent="0.25">
      <c r="A3" s="15" t="s">
        <v>1923</v>
      </c>
      <c r="B3" s="15" t="s">
        <v>7538</v>
      </c>
      <c r="C3" s="15" t="s">
        <v>6628</v>
      </c>
      <c r="D3" s="15" t="s">
        <v>7535</v>
      </c>
      <c r="E3" s="15" t="s">
        <v>6405</v>
      </c>
      <c r="F3" s="15"/>
      <c r="G3" s="15"/>
      <c r="H3" s="15"/>
      <c r="I3" s="15"/>
      <c r="J3" s="15"/>
      <c r="K3" s="15"/>
      <c r="L3" s="15"/>
      <c r="M3" s="15"/>
      <c r="N3" s="15"/>
      <c r="O3" s="15"/>
      <c r="P3" s="15"/>
      <c r="Q3" s="15"/>
    </row>
    <row r="4" spans="1:17" x14ac:dyDescent="0.25">
      <c r="A4" s="4" t="s">
        <v>93</v>
      </c>
      <c r="B4" s="4" t="s">
        <v>4113</v>
      </c>
      <c r="C4" s="4" t="s">
        <v>116</v>
      </c>
      <c r="D4" s="4" t="s">
        <v>2591</v>
      </c>
      <c r="E4" s="4" t="s">
        <v>267</v>
      </c>
      <c r="F4" s="4"/>
      <c r="G4" s="4"/>
      <c r="H4" s="104"/>
      <c r="I4" s="104"/>
      <c r="J4" s="104"/>
      <c r="K4" s="4"/>
      <c r="L4" s="4"/>
      <c r="M4" s="4"/>
      <c r="N4" s="4"/>
      <c r="O4" s="104"/>
      <c r="P4" s="104"/>
      <c r="Q4" s="104"/>
    </row>
    <row r="5" spans="1:17" x14ac:dyDescent="0.25">
      <c r="A5" s="103"/>
      <c r="B5" s="103"/>
      <c r="C5" s="116"/>
      <c r="D5" s="117"/>
      <c r="E5" s="142"/>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40625" defaultRowHeight="15" x14ac:dyDescent="0.25"/>
  <cols>
    <col min="1" max="1" width="32.42578125" style="22" customWidth="1"/>
    <col min="2" max="2" width="5.42578125" style="22" customWidth="1"/>
    <col min="3" max="3" width="27" style="22" bestFit="1" customWidth="1"/>
    <col min="4" max="4" width="42.85546875" style="22" bestFit="1" customWidth="1"/>
    <col min="5" max="5" width="37.28515625" style="22" customWidth="1"/>
    <col min="6" max="6" width="31.28515625" style="22" bestFit="1" customWidth="1"/>
    <col min="7" max="7" width="20.7109375" style="22" bestFit="1" customWidth="1"/>
    <col min="8" max="8" width="70.7109375" style="22" bestFit="1" customWidth="1"/>
    <col min="9" max="9" width="70.7109375" style="22" customWidth="1"/>
    <col min="10" max="10" width="15.7109375" style="22" bestFit="1" customWidth="1"/>
    <col min="11" max="16384" width="9.140625" style="22"/>
  </cols>
  <sheetData>
    <row r="1" spans="1:10" ht="120" customHeight="1" x14ac:dyDescent="0.25">
      <c r="A1" s="215" t="s">
        <v>2588</v>
      </c>
      <c r="B1" s="215"/>
      <c r="C1" s="215"/>
      <c r="D1" s="215"/>
      <c r="E1" s="215"/>
      <c r="F1" s="215"/>
      <c r="G1" s="215"/>
      <c r="H1" s="215"/>
      <c r="I1" s="215"/>
      <c r="J1" s="215"/>
    </row>
    <row r="2" spans="1:10" x14ac:dyDescent="0.25">
      <c r="A2" s="29" t="s">
        <v>2503</v>
      </c>
      <c r="B2" s="29"/>
      <c r="C2" s="62"/>
      <c r="D2" s="62"/>
      <c r="E2" s="62"/>
      <c r="F2" s="62"/>
      <c r="G2" s="62"/>
      <c r="H2" s="62"/>
      <c r="I2" s="62"/>
      <c r="J2" s="62"/>
    </row>
    <row r="3" spans="1:10" x14ac:dyDescent="0.25">
      <c r="A3" s="62"/>
      <c r="B3" s="62"/>
      <c r="C3" s="62"/>
      <c r="D3" s="62"/>
      <c r="E3" s="62"/>
      <c r="F3" s="62"/>
      <c r="G3" s="62"/>
      <c r="H3" s="62"/>
      <c r="I3" s="62"/>
      <c r="J3" s="62"/>
    </row>
    <row r="4" spans="1:10" x14ac:dyDescent="0.25">
      <c r="A4" s="63" t="s">
        <v>37</v>
      </c>
      <c r="B4" s="63" t="s">
        <v>3226</v>
      </c>
      <c r="C4" s="63" t="s">
        <v>273</v>
      </c>
      <c r="D4" s="63" t="s">
        <v>1910</v>
      </c>
      <c r="E4" s="63" t="s">
        <v>1911</v>
      </c>
      <c r="F4" s="63" t="s">
        <v>1514</v>
      </c>
      <c r="G4" s="63" t="s">
        <v>274</v>
      </c>
      <c r="H4" s="63" t="s">
        <v>275</v>
      </c>
      <c r="I4" s="63" t="s">
        <v>2470</v>
      </c>
      <c r="J4" s="63" t="s">
        <v>276</v>
      </c>
    </row>
    <row r="5" spans="1:10" x14ac:dyDescent="0.25">
      <c r="A5" s="53" t="s">
        <v>2039</v>
      </c>
      <c r="B5" s="64">
        <v>-99</v>
      </c>
      <c r="C5" s="53" t="s">
        <v>93</v>
      </c>
      <c r="D5" s="53" t="s">
        <v>1923</v>
      </c>
      <c r="E5" s="65" t="s">
        <v>2178</v>
      </c>
      <c r="F5" s="66" t="s">
        <v>2130</v>
      </c>
      <c r="G5" s="53" t="s">
        <v>277</v>
      </c>
      <c r="H5" s="53" t="s">
        <v>278</v>
      </c>
      <c r="I5" s="67" t="s">
        <v>2311</v>
      </c>
      <c r="J5" s="53" t="s">
        <v>91</v>
      </c>
    </row>
    <row r="6" spans="1:10" x14ac:dyDescent="0.25">
      <c r="A6" s="53" t="s">
        <v>2039</v>
      </c>
      <c r="B6" s="60">
        <v>1</v>
      </c>
      <c r="C6" s="53" t="s">
        <v>126</v>
      </c>
      <c r="D6" s="53" t="s">
        <v>1950</v>
      </c>
      <c r="E6" s="53" t="s">
        <v>2175</v>
      </c>
      <c r="F6" s="53"/>
      <c r="G6" s="53" t="s">
        <v>338</v>
      </c>
      <c r="H6" s="55" t="s">
        <v>2118</v>
      </c>
      <c r="I6" s="68" t="s">
        <v>2461</v>
      </c>
      <c r="J6" s="53" t="s">
        <v>100</v>
      </c>
    </row>
    <row r="7" spans="1:10" x14ac:dyDescent="0.25">
      <c r="A7" s="53" t="s">
        <v>2039</v>
      </c>
      <c r="B7" s="60">
        <v>2</v>
      </c>
      <c r="C7" s="53" t="s">
        <v>2030</v>
      </c>
      <c r="D7" s="53" t="s">
        <v>2056</v>
      </c>
      <c r="E7" s="53" t="s">
        <v>2173</v>
      </c>
      <c r="F7" s="53"/>
      <c r="G7" s="53" t="s">
        <v>2108</v>
      </c>
      <c r="H7" s="53" t="s">
        <v>2109</v>
      </c>
      <c r="I7" s="67" t="s">
        <v>2462</v>
      </c>
      <c r="J7" s="53" t="s">
        <v>153</v>
      </c>
    </row>
    <row r="8" spans="1:10" x14ac:dyDescent="0.25">
      <c r="A8" s="53" t="s">
        <v>2039</v>
      </c>
      <c r="B8" s="60">
        <v>4</v>
      </c>
      <c r="C8" s="53" t="s">
        <v>2031</v>
      </c>
      <c r="D8" s="53" t="s">
        <v>2055</v>
      </c>
      <c r="E8" s="53" t="s">
        <v>2264</v>
      </c>
      <c r="F8" s="53"/>
      <c r="G8" s="53" t="s">
        <v>2114</v>
      </c>
      <c r="H8" s="53" t="s">
        <v>2112</v>
      </c>
      <c r="I8" s="67" t="s">
        <v>2464</v>
      </c>
      <c r="J8" s="53" t="s">
        <v>92</v>
      </c>
    </row>
    <row r="9" spans="1:10" x14ac:dyDescent="0.25">
      <c r="A9" s="53" t="s">
        <v>2039</v>
      </c>
      <c r="B9" s="60">
        <v>5</v>
      </c>
      <c r="C9" s="53" t="s">
        <v>2033</v>
      </c>
      <c r="D9" s="53" t="s">
        <v>1952</v>
      </c>
      <c r="E9" s="53" t="s">
        <v>2267</v>
      </c>
      <c r="F9" s="53"/>
      <c r="G9" s="53" t="s">
        <v>2115</v>
      </c>
      <c r="H9" s="53" t="s">
        <v>2113</v>
      </c>
      <c r="I9" s="67" t="s">
        <v>2465</v>
      </c>
      <c r="J9" s="53" t="s">
        <v>92</v>
      </c>
    </row>
    <row r="10" spans="1:10" x14ac:dyDescent="0.25">
      <c r="A10" s="53" t="s">
        <v>2039</v>
      </c>
      <c r="B10" s="60">
        <v>6</v>
      </c>
      <c r="C10" s="55" t="s">
        <v>2755</v>
      </c>
      <c r="D10" s="49" t="s">
        <v>1885</v>
      </c>
      <c r="E10" s="55"/>
      <c r="F10" s="55"/>
      <c r="G10" s="55" t="s">
        <v>3187</v>
      </c>
      <c r="H10" s="49" t="s">
        <v>2959</v>
      </c>
      <c r="I10" s="55"/>
      <c r="J10" s="49" t="s">
        <v>156</v>
      </c>
    </row>
    <row r="11" spans="1:10" x14ac:dyDescent="0.25">
      <c r="A11" s="53" t="s">
        <v>2039</v>
      </c>
      <c r="B11" s="60">
        <v>7</v>
      </c>
      <c r="C11" s="53" t="s">
        <v>2034</v>
      </c>
      <c r="D11" s="53" t="s">
        <v>2032</v>
      </c>
      <c r="E11" s="53" t="s">
        <v>2266</v>
      </c>
      <c r="F11" s="53"/>
      <c r="G11" s="53" t="s">
        <v>2117</v>
      </c>
      <c r="H11" s="53" t="s">
        <v>2116</v>
      </c>
      <c r="I11" s="67" t="s">
        <v>2466</v>
      </c>
      <c r="J11" s="53" t="s">
        <v>262</v>
      </c>
    </row>
    <row r="12" spans="1:10" x14ac:dyDescent="0.25">
      <c r="A12" s="53" t="s">
        <v>2039</v>
      </c>
      <c r="B12" s="60">
        <v>8</v>
      </c>
      <c r="C12" s="53" t="s">
        <v>2035</v>
      </c>
      <c r="D12" s="53" t="s">
        <v>2036</v>
      </c>
      <c r="E12" s="53" t="s">
        <v>2263</v>
      </c>
      <c r="F12" s="53"/>
      <c r="G12" s="53" t="s">
        <v>2111</v>
      </c>
      <c r="H12" s="53" t="s">
        <v>2110</v>
      </c>
      <c r="I12" s="67" t="s">
        <v>2463</v>
      </c>
      <c r="J12" s="53" t="s">
        <v>92</v>
      </c>
    </row>
    <row r="13" spans="1:10" x14ac:dyDescent="0.25">
      <c r="A13" s="53" t="s">
        <v>2040</v>
      </c>
      <c r="B13" s="64">
        <v>-99</v>
      </c>
      <c r="C13" s="53" t="s">
        <v>93</v>
      </c>
      <c r="D13" s="53" t="s">
        <v>1923</v>
      </c>
      <c r="E13" s="65" t="s">
        <v>2178</v>
      </c>
      <c r="F13" s="66" t="s">
        <v>2130</v>
      </c>
      <c r="G13" s="53" t="s">
        <v>277</v>
      </c>
      <c r="H13" s="53" t="s">
        <v>278</v>
      </c>
      <c r="I13" s="67" t="s">
        <v>2311</v>
      </c>
      <c r="J13" s="53" t="s">
        <v>91</v>
      </c>
    </row>
    <row r="14" spans="1:10" x14ac:dyDescent="0.25">
      <c r="A14" s="53" t="s">
        <v>2040</v>
      </c>
      <c r="B14" s="60">
        <v>1</v>
      </c>
      <c r="C14" s="53" t="s">
        <v>126</v>
      </c>
      <c r="D14" s="53" t="s">
        <v>1922</v>
      </c>
      <c r="E14" s="53" t="s">
        <v>2146</v>
      </c>
      <c r="F14" s="53"/>
      <c r="G14" s="53" t="s">
        <v>338</v>
      </c>
      <c r="H14" s="53" t="s">
        <v>339</v>
      </c>
      <c r="I14" s="67" t="s">
        <v>2335</v>
      </c>
      <c r="J14" s="53" t="s">
        <v>100</v>
      </c>
    </row>
    <row r="15" spans="1:10" x14ac:dyDescent="0.25">
      <c r="A15" s="53" t="s">
        <v>2040</v>
      </c>
      <c r="B15" s="60">
        <v>2</v>
      </c>
      <c r="C15" s="53" t="s">
        <v>2037</v>
      </c>
      <c r="D15" s="53" t="s">
        <v>275</v>
      </c>
      <c r="E15" s="53" t="s">
        <v>2174</v>
      </c>
      <c r="F15" s="53"/>
      <c r="G15" s="53" t="s">
        <v>2106</v>
      </c>
      <c r="H15" s="53" t="s">
        <v>2104</v>
      </c>
      <c r="I15" s="67" t="s">
        <v>2459</v>
      </c>
      <c r="J15" s="53" t="s">
        <v>91</v>
      </c>
    </row>
    <row r="16" spans="1:10" x14ac:dyDescent="0.25">
      <c r="A16" s="53" t="s">
        <v>2040</v>
      </c>
      <c r="B16" s="60">
        <v>3</v>
      </c>
      <c r="C16" s="53" t="s">
        <v>2038</v>
      </c>
      <c r="D16" s="53" t="s">
        <v>1895</v>
      </c>
      <c r="E16" s="53" t="s">
        <v>2172</v>
      </c>
      <c r="F16" s="53"/>
      <c r="G16" s="53" t="s">
        <v>2107</v>
      </c>
      <c r="H16" s="53" t="s">
        <v>2105</v>
      </c>
      <c r="I16" s="67" t="s">
        <v>2460</v>
      </c>
      <c r="J16" s="53" t="s">
        <v>91</v>
      </c>
    </row>
    <row r="17" spans="1:10" x14ac:dyDescent="0.25">
      <c r="A17" s="53" t="s">
        <v>52</v>
      </c>
      <c r="B17" s="64">
        <v>-99</v>
      </c>
      <c r="C17" s="53" t="s">
        <v>93</v>
      </c>
      <c r="D17" s="53" t="s">
        <v>1923</v>
      </c>
      <c r="E17" s="65" t="s">
        <v>2178</v>
      </c>
      <c r="F17" s="66" t="s">
        <v>2130</v>
      </c>
      <c r="G17" s="53" t="s">
        <v>277</v>
      </c>
      <c r="H17" s="53" t="s">
        <v>278</v>
      </c>
      <c r="I17" s="53" t="s">
        <v>2311</v>
      </c>
      <c r="J17" s="53" t="s">
        <v>91</v>
      </c>
    </row>
    <row r="18" spans="1:10" x14ac:dyDescent="0.25">
      <c r="A18" s="53" t="s">
        <v>52</v>
      </c>
      <c r="B18" s="64">
        <v>2</v>
      </c>
      <c r="C18" s="53" t="s">
        <v>114</v>
      </c>
      <c r="D18" s="54" t="s">
        <v>2501</v>
      </c>
      <c r="E18" s="53" t="s">
        <v>2500</v>
      </c>
      <c r="F18" s="69" t="s">
        <v>1529</v>
      </c>
      <c r="G18" s="53" t="s">
        <v>315</v>
      </c>
      <c r="H18" s="53" t="s">
        <v>2498</v>
      </c>
      <c r="I18" s="53" t="s">
        <v>2499</v>
      </c>
      <c r="J18" s="53" t="s">
        <v>91</v>
      </c>
    </row>
    <row r="19" spans="1:10" x14ac:dyDescent="0.25">
      <c r="A19" s="53" t="s">
        <v>52</v>
      </c>
      <c r="B19" s="53"/>
      <c r="C19" s="53" t="s">
        <v>112</v>
      </c>
      <c r="D19" s="53" t="s">
        <v>1928</v>
      </c>
      <c r="E19" s="53" t="s">
        <v>1928</v>
      </c>
      <c r="F19" s="69"/>
      <c r="G19" s="53" t="s">
        <v>311</v>
      </c>
      <c r="H19" s="53" t="s">
        <v>312</v>
      </c>
      <c r="I19" s="53" t="s">
        <v>2327</v>
      </c>
      <c r="J19" s="53" t="s">
        <v>91</v>
      </c>
    </row>
    <row r="20" spans="1:10" x14ac:dyDescent="0.25">
      <c r="A20" s="53" t="s">
        <v>52</v>
      </c>
      <c r="B20" s="53"/>
      <c r="C20" s="53" t="s">
        <v>110</v>
      </c>
      <c r="D20" s="53" t="s">
        <v>1922</v>
      </c>
      <c r="E20" s="53" t="s">
        <v>2146</v>
      </c>
      <c r="F20" s="69" t="s">
        <v>1526</v>
      </c>
      <c r="G20" s="53" t="s">
        <v>308</v>
      </c>
      <c r="H20" s="53" t="s">
        <v>292</v>
      </c>
      <c r="I20" s="53" t="s">
        <v>2322</v>
      </c>
      <c r="J20" s="53" t="s">
        <v>100</v>
      </c>
    </row>
    <row r="21" spans="1:10" x14ac:dyDescent="0.25">
      <c r="A21" s="54" t="s">
        <v>52</v>
      </c>
      <c r="B21" s="54"/>
      <c r="C21" s="54" t="s">
        <v>115</v>
      </c>
      <c r="D21" s="54" t="s">
        <v>1930</v>
      </c>
      <c r="E21" s="54" t="s">
        <v>1930</v>
      </c>
      <c r="F21" s="61" t="s">
        <v>1530</v>
      </c>
      <c r="G21" s="54" t="s">
        <v>316</v>
      </c>
      <c r="H21" s="54" t="s">
        <v>317</v>
      </c>
      <c r="I21" s="54" t="s">
        <v>2329</v>
      </c>
      <c r="J21" s="54" t="s">
        <v>91</v>
      </c>
    </row>
    <row r="22" spans="1:10" x14ac:dyDescent="0.25">
      <c r="A22" s="53" t="s">
        <v>52</v>
      </c>
      <c r="B22" s="53"/>
      <c r="C22" s="53" t="s">
        <v>111</v>
      </c>
      <c r="D22" s="53" t="s">
        <v>1927</v>
      </c>
      <c r="E22" s="53" t="s">
        <v>2155</v>
      </c>
      <c r="F22" s="69" t="s">
        <v>1527</v>
      </c>
      <c r="G22" s="53" t="s">
        <v>309</v>
      </c>
      <c r="H22" s="53" t="s">
        <v>310</v>
      </c>
      <c r="I22" s="53" t="s">
        <v>2326</v>
      </c>
      <c r="J22" s="53" t="s">
        <v>91</v>
      </c>
    </row>
    <row r="23" spans="1:10" x14ac:dyDescent="0.25">
      <c r="A23" s="53" t="s">
        <v>52</v>
      </c>
      <c r="B23" s="53"/>
      <c r="C23" s="53" t="s">
        <v>113</v>
      </c>
      <c r="D23" s="53" t="s">
        <v>1929</v>
      </c>
      <c r="E23" s="53" t="s">
        <v>2149</v>
      </c>
      <c r="F23" s="69" t="s">
        <v>1528</v>
      </c>
      <c r="G23" s="53" t="s">
        <v>313</v>
      </c>
      <c r="H23" s="53" t="s">
        <v>314</v>
      </c>
      <c r="I23" s="53" t="s">
        <v>2328</v>
      </c>
      <c r="J23" s="53" t="s">
        <v>91</v>
      </c>
    </row>
    <row r="24" spans="1:10" x14ac:dyDescent="0.25">
      <c r="A24" s="57" t="s">
        <v>2793</v>
      </c>
      <c r="B24" s="60">
        <v>1</v>
      </c>
      <c r="C24" s="58" t="s">
        <v>128</v>
      </c>
    </row>
    <row r="25" spans="1:10" x14ac:dyDescent="0.25">
      <c r="A25" s="49" t="s">
        <v>2793</v>
      </c>
      <c r="B25" s="60">
        <v>2</v>
      </c>
      <c r="C25" s="55" t="s">
        <v>2764</v>
      </c>
      <c r="D25" s="49"/>
      <c r="E25" s="55"/>
      <c r="F25" s="55"/>
      <c r="G25" s="55" t="s">
        <v>3196</v>
      </c>
      <c r="H25" s="49" t="s">
        <v>2968</v>
      </c>
      <c r="I25" s="55"/>
      <c r="J25" s="49" t="s">
        <v>153</v>
      </c>
    </row>
    <row r="26" spans="1:10" x14ac:dyDescent="0.25">
      <c r="A26" s="49" t="s">
        <v>2793</v>
      </c>
      <c r="B26" s="60">
        <v>2</v>
      </c>
      <c r="C26" s="55" t="s">
        <v>2762</v>
      </c>
      <c r="D26" s="49"/>
      <c r="E26" s="55"/>
      <c r="F26" s="55"/>
      <c r="G26" s="55" t="s">
        <v>3194</v>
      </c>
      <c r="H26" s="49" t="s">
        <v>2966</v>
      </c>
      <c r="I26" s="55"/>
      <c r="J26" s="49" t="s">
        <v>91</v>
      </c>
    </row>
    <row r="27" spans="1:10" x14ac:dyDescent="0.25">
      <c r="A27" s="49" t="s">
        <v>2793</v>
      </c>
      <c r="B27" s="60">
        <v>2</v>
      </c>
      <c r="C27" s="55" t="s">
        <v>2765</v>
      </c>
      <c r="D27" s="49"/>
      <c r="E27" s="55"/>
      <c r="F27" s="55"/>
      <c r="G27" s="55" t="s">
        <v>3197</v>
      </c>
      <c r="H27" s="49" t="s">
        <v>2969</v>
      </c>
      <c r="I27" s="55"/>
      <c r="J27" s="49" t="s">
        <v>2995</v>
      </c>
    </row>
    <row r="28" spans="1:10" x14ac:dyDescent="0.25">
      <c r="A28" s="49" t="s">
        <v>2793</v>
      </c>
      <c r="B28" s="60">
        <v>3</v>
      </c>
      <c r="C28" s="55" t="s">
        <v>2763</v>
      </c>
      <c r="D28" s="49"/>
      <c r="E28" s="55"/>
      <c r="F28" s="55"/>
      <c r="G28" s="55" t="s">
        <v>3195</v>
      </c>
      <c r="H28" s="49" t="s">
        <v>2967</v>
      </c>
      <c r="I28" s="55"/>
      <c r="J28" s="49" t="s">
        <v>91</v>
      </c>
    </row>
    <row r="29" spans="1:10" x14ac:dyDescent="0.25">
      <c r="A29" s="49" t="s">
        <v>2793</v>
      </c>
      <c r="B29" s="60">
        <v>3</v>
      </c>
      <c r="C29" s="55" t="s">
        <v>2766</v>
      </c>
      <c r="D29" s="49"/>
      <c r="E29" s="55"/>
      <c r="F29" s="55"/>
      <c r="G29" s="55" t="s">
        <v>3198</v>
      </c>
      <c r="H29" s="49" t="s">
        <v>2968</v>
      </c>
      <c r="I29" s="55"/>
      <c r="J29" s="49" t="s">
        <v>3000</v>
      </c>
    </row>
    <row r="30" spans="1:10" x14ac:dyDescent="0.25">
      <c r="A30" s="49" t="s">
        <v>2793</v>
      </c>
      <c r="B30" s="60">
        <v>4</v>
      </c>
      <c r="C30" s="55" t="s">
        <v>2767</v>
      </c>
      <c r="D30" s="49"/>
      <c r="E30" s="55"/>
      <c r="F30" s="55"/>
      <c r="G30" s="55" t="s">
        <v>3199</v>
      </c>
      <c r="H30" s="49" t="s">
        <v>2970</v>
      </c>
      <c r="I30" s="55"/>
      <c r="J30" s="49" t="s">
        <v>92</v>
      </c>
    </row>
    <row r="31" spans="1:10" x14ac:dyDescent="0.25">
      <c r="A31" s="49" t="s">
        <v>2793</v>
      </c>
      <c r="B31" s="60">
        <v>5</v>
      </c>
      <c r="C31" s="55" t="s">
        <v>2768</v>
      </c>
      <c r="D31" s="49"/>
      <c r="E31" s="55"/>
      <c r="F31" s="55"/>
      <c r="G31" s="55" t="s">
        <v>3200</v>
      </c>
      <c r="H31" s="49" t="s">
        <v>2971</v>
      </c>
      <c r="I31" s="55"/>
      <c r="J31" s="49" t="s">
        <v>3013</v>
      </c>
    </row>
    <row r="32" spans="1:10" x14ac:dyDescent="0.25">
      <c r="A32" s="49" t="s">
        <v>2793</v>
      </c>
      <c r="B32" s="60">
        <v>6</v>
      </c>
      <c r="C32" s="55" t="s">
        <v>2769</v>
      </c>
      <c r="D32" s="49"/>
      <c r="E32" s="55"/>
      <c r="F32" s="55"/>
      <c r="G32" s="55" t="s">
        <v>3201</v>
      </c>
      <c r="H32" s="49" t="s">
        <v>2972</v>
      </c>
      <c r="I32" s="55"/>
      <c r="J32" s="49" t="s">
        <v>92</v>
      </c>
    </row>
    <row r="33" spans="1:10" x14ac:dyDescent="0.25">
      <c r="A33" s="49" t="s">
        <v>2793</v>
      </c>
      <c r="B33" s="60">
        <v>7</v>
      </c>
      <c r="C33" s="55" t="s">
        <v>2770</v>
      </c>
      <c r="D33" s="49"/>
      <c r="E33" s="55"/>
      <c r="F33" s="55"/>
      <c r="G33" s="55" t="s">
        <v>3202</v>
      </c>
      <c r="H33" s="49" t="s">
        <v>2973</v>
      </c>
      <c r="I33" s="55"/>
      <c r="J33" s="49" t="s">
        <v>249</v>
      </c>
    </row>
    <row r="34" spans="1:10" x14ac:dyDescent="0.25">
      <c r="A34" s="49" t="s">
        <v>2793</v>
      </c>
      <c r="B34" s="60">
        <v>8</v>
      </c>
      <c r="C34" s="55" t="s">
        <v>2771</v>
      </c>
      <c r="D34" s="49"/>
      <c r="E34" s="55"/>
      <c r="F34" s="55"/>
      <c r="G34" s="55" t="s">
        <v>3203</v>
      </c>
      <c r="H34" s="49" t="s">
        <v>2974</v>
      </c>
      <c r="I34" s="55"/>
      <c r="J34" s="49" t="s">
        <v>92</v>
      </c>
    </row>
    <row r="35" spans="1:10" x14ac:dyDescent="0.25">
      <c r="A35" s="49" t="s">
        <v>2793</v>
      </c>
      <c r="B35" s="60">
        <v>9</v>
      </c>
      <c r="C35" s="55" t="s">
        <v>2772</v>
      </c>
      <c r="D35" s="49"/>
      <c r="E35" s="55"/>
      <c r="F35" s="55"/>
      <c r="G35" s="55" t="s">
        <v>3204</v>
      </c>
      <c r="H35" s="49" t="s">
        <v>2975</v>
      </c>
      <c r="I35" s="55"/>
      <c r="J35" s="49" t="s">
        <v>235</v>
      </c>
    </row>
    <row r="36" spans="1:10" x14ac:dyDescent="0.25">
      <c r="A36" s="49" t="s">
        <v>2793</v>
      </c>
      <c r="B36" s="60">
        <v>10</v>
      </c>
      <c r="C36" s="55" t="s">
        <v>2773</v>
      </c>
      <c r="D36" s="49"/>
      <c r="E36" s="55"/>
      <c r="F36" s="55"/>
      <c r="G36" s="55" t="s">
        <v>3205</v>
      </c>
      <c r="H36" s="49" t="s">
        <v>2976</v>
      </c>
      <c r="I36" s="55"/>
      <c r="J36" s="49" t="s">
        <v>92</v>
      </c>
    </row>
    <row r="37" spans="1:10" x14ac:dyDescent="0.25">
      <c r="A37" s="49" t="s">
        <v>2793</v>
      </c>
      <c r="B37" s="60">
        <v>11</v>
      </c>
      <c r="C37" s="55" t="s">
        <v>2774</v>
      </c>
      <c r="D37" s="49"/>
      <c r="E37" s="55"/>
      <c r="F37" s="55"/>
      <c r="G37" s="55" t="s">
        <v>3206</v>
      </c>
      <c r="H37" s="49" t="s">
        <v>2977</v>
      </c>
      <c r="I37" s="55"/>
      <c r="J37" s="49" t="s">
        <v>235</v>
      </c>
    </row>
    <row r="38" spans="1:10" x14ac:dyDescent="0.25">
      <c r="A38" s="49" t="s">
        <v>2793</v>
      </c>
      <c r="B38" s="60">
        <v>12</v>
      </c>
      <c r="C38" s="55" t="s">
        <v>2775</v>
      </c>
      <c r="D38" s="49"/>
      <c r="E38" s="55"/>
      <c r="F38" s="55"/>
      <c r="G38" s="55" t="s">
        <v>3207</v>
      </c>
      <c r="H38" s="49" t="s">
        <v>2978</v>
      </c>
      <c r="I38" s="55"/>
      <c r="J38" s="49" t="s">
        <v>92</v>
      </c>
    </row>
    <row r="39" spans="1:10" x14ac:dyDescent="0.25">
      <c r="A39" s="49" t="s">
        <v>2793</v>
      </c>
      <c r="B39" s="60">
        <v>13</v>
      </c>
      <c r="C39" s="55" t="s">
        <v>2776</v>
      </c>
      <c r="D39" s="49"/>
      <c r="E39" s="55"/>
      <c r="F39" s="55"/>
      <c r="G39" s="55" t="s">
        <v>3208</v>
      </c>
      <c r="H39" s="49" t="s">
        <v>2979</v>
      </c>
      <c r="I39" s="55"/>
      <c r="J39" s="49" t="s">
        <v>165</v>
      </c>
    </row>
    <row r="40" spans="1:10" x14ac:dyDescent="0.25">
      <c r="A40" s="49" t="s">
        <v>2793</v>
      </c>
      <c r="B40" s="60">
        <v>14</v>
      </c>
      <c r="C40" s="55" t="s">
        <v>2777</v>
      </c>
      <c r="D40" s="49"/>
      <c r="E40" s="55"/>
      <c r="F40" s="55"/>
      <c r="G40" s="55" t="s">
        <v>3209</v>
      </c>
      <c r="H40" s="49" t="s">
        <v>2980</v>
      </c>
      <c r="I40" s="55"/>
      <c r="J40" s="49" t="s">
        <v>92</v>
      </c>
    </row>
    <row r="41" spans="1:10" x14ac:dyDescent="0.25">
      <c r="A41" s="49" t="s">
        <v>2793</v>
      </c>
      <c r="B41" s="60">
        <v>15</v>
      </c>
      <c r="C41" s="55" t="s">
        <v>2778</v>
      </c>
      <c r="D41" s="49"/>
      <c r="E41" s="55"/>
      <c r="F41" s="55"/>
      <c r="G41" s="55" t="s">
        <v>3210</v>
      </c>
      <c r="H41" s="49" t="s">
        <v>2981</v>
      </c>
      <c r="I41" s="55"/>
      <c r="J41" s="49" t="s">
        <v>3002</v>
      </c>
    </row>
    <row r="42" spans="1:10" x14ac:dyDescent="0.25">
      <c r="A42" s="49" t="s">
        <v>2793</v>
      </c>
      <c r="B42" s="60">
        <v>16</v>
      </c>
      <c r="C42" s="55" t="s">
        <v>2779</v>
      </c>
      <c r="D42" s="49"/>
      <c r="E42" s="55"/>
      <c r="F42" s="55"/>
      <c r="G42" s="55" t="s">
        <v>3211</v>
      </c>
      <c r="H42" s="49" t="s">
        <v>2982</v>
      </c>
      <c r="I42" s="55"/>
      <c r="J42" s="49" t="s">
        <v>92</v>
      </c>
    </row>
    <row r="43" spans="1:10" x14ac:dyDescent="0.25">
      <c r="A43" s="49" t="s">
        <v>2793</v>
      </c>
      <c r="B43" s="60">
        <v>17</v>
      </c>
      <c r="C43" s="55" t="s">
        <v>2780</v>
      </c>
      <c r="D43" s="49"/>
      <c r="E43" s="55"/>
      <c r="F43" s="55"/>
      <c r="G43" s="55" t="s">
        <v>3212</v>
      </c>
      <c r="H43" s="49" t="s">
        <v>2983</v>
      </c>
      <c r="I43" s="55"/>
      <c r="J43" s="49" t="s">
        <v>235</v>
      </c>
    </row>
    <row r="44" spans="1:10" x14ac:dyDescent="0.25">
      <c r="A44" s="49" t="s">
        <v>2793</v>
      </c>
      <c r="B44" s="60">
        <v>18</v>
      </c>
      <c r="C44" s="55" t="s">
        <v>2781</v>
      </c>
      <c r="D44" s="49"/>
      <c r="E44" s="55"/>
      <c r="F44" s="55"/>
      <c r="G44" s="55" t="s">
        <v>3213</v>
      </c>
      <c r="H44" s="49" t="s">
        <v>2984</v>
      </c>
      <c r="I44" s="55"/>
      <c r="J44" s="49" t="s">
        <v>92</v>
      </c>
    </row>
    <row r="45" spans="1:10" x14ac:dyDescent="0.25">
      <c r="A45" s="49" t="s">
        <v>2793</v>
      </c>
      <c r="B45" s="60">
        <v>19</v>
      </c>
      <c r="C45" s="55" t="s">
        <v>2782</v>
      </c>
      <c r="D45" s="49"/>
      <c r="E45" s="55"/>
      <c r="F45" s="55"/>
      <c r="G45" s="55" t="s">
        <v>3214</v>
      </c>
      <c r="H45" s="49" t="s">
        <v>2985</v>
      </c>
      <c r="I45" s="55"/>
      <c r="J45" s="49" t="s">
        <v>250</v>
      </c>
    </row>
    <row r="46" spans="1:10" x14ac:dyDescent="0.25">
      <c r="A46" s="49" t="s">
        <v>2791</v>
      </c>
      <c r="B46" s="60">
        <v>0</v>
      </c>
      <c r="C46" s="55" t="s">
        <v>2685</v>
      </c>
      <c r="D46" s="49"/>
      <c r="E46" s="55"/>
      <c r="F46" s="55"/>
      <c r="G46" s="55" t="s">
        <v>3111</v>
      </c>
      <c r="H46" s="49" t="s">
        <v>2889</v>
      </c>
      <c r="I46" s="55"/>
      <c r="J46" s="51" t="s">
        <v>92</v>
      </c>
    </row>
    <row r="47" spans="1:10" x14ac:dyDescent="0.25">
      <c r="A47" s="49" t="s">
        <v>2791</v>
      </c>
      <c r="B47" s="60">
        <v>1</v>
      </c>
      <c r="C47" s="55" t="s">
        <v>2687</v>
      </c>
      <c r="D47" s="49"/>
      <c r="E47" s="55"/>
      <c r="F47" s="55"/>
      <c r="G47" s="55" t="s">
        <v>3113</v>
      </c>
      <c r="H47" s="49" t="s">
        <v>2891</v>
      </c>
      <c r="I47" s="55"/>
      <c r="J47" s="51" t="s">
        <v>91</v>
      </c>
    </row>
    <row r="48" spans="1:10" x14ac:dyDescent="0.25">
      <c r="A48" s="49" t="s">
        <v>2791</v>
      </c>
      <c r="B48" s="60">
        <v>2</v>
      </c>
      <c r="C48" s="55" t="s">
        <v>2686</v>
      </c>
      <c r="D48" s="49"/>
      <c r="E48" s="55"/>
      <c r="F48" s="55"/>
      <c r="G48" s="55" t="s">
        <v>3112</v>
      </c>
      <c r="H48" s="49" t="s">
        <v>2890</v>
      </c>
      <c r="I48" s="55"/>
      <c r="J48" s="50" t="s">
        <v>153</v>
      </c>
    </row>
    <row r="49" spans="1:10" x14ac:dyDescent="0.25">
      <c r="A49" s="53" t="s">
        <v>43</v>
      </c>
      <c r="B49" s="64">
        <v>-99</v>
      </c>
      <c r="C49" s="53" t="s">
        <v>93</v>
      </c>
      <c r="D49" s="53" t="s">
        <v>1887</v>
      </c>
      <c r="E49" s="65" t="s">
        <v>2129</v>
      </c>
      <c r="F49" s="66" t="s">
        <v>2130</v>
      </c>
      <c r="G49" s="53" t="s">
        <v>277</v>
      </c>
      <c r="H49" s="53" t="s">
        <v>278</v>
      </c>
      <c r="I49" s="53" t="s">
        <v>2311</v>
      </c>
      <c r="J49" s="53" t="s">
        <v>91</v>
      </c>
    </row>
    <row r="50" spans="1:10" x14ac:dyDescent="0.25">
      <c r="A50" s="53" t="s">
        <v>43</v>
      </c>
      <c r="B50" s="53"/>
      <c r="C50" s="53" t="s">
        <v>95</v>
      </c>
      <c r="D50" s="53" t="s">
        <v>1913</v>
      </c>
      <c r="E50" s="53" t="s">
        <v>2137</v>
      </c>
      <c r="F50" s="69" t="s">
        <v>2136</v>
      </c>
      <c r="G50" s="53" t="s">
        <v>281</v>
      </c>
      <c r="H50" s="53" t="s">
        <v>282</v>
      </c>
      <c r="I50" s="53" t="s">
        <v>2467</v>
      </c>
      <c r="J50" s="53" t="s">
        <v>91</v>
      </c>
    </row>
    <row r="51" spans="1:10" x14ac:dyDescent="0.25">
      <c r="A51" s="53" t="s">
        <v>43</v>
      </c>
      <c r="B51" s="53"/>
      <c r="C51" s="53" t="s">
        <v>96</v>
      </c>
      <c r="D51" s="53" t="s">
        <v>1914</v>
      </c>
      <c r="E51" s="53" t="s">
        <v>2133</v>
      </c>
      <c r="F51" s="69" t="s">
        <v>2131</v>
      </c>
      <c r="G51" s="53" t="s">
        <v>283</v>
      </c>
      <c r="H51" s="53" t="s">
        <v>284</v>
      </c>
      <c r="I51" s="53" t="s">
        <v>2468</v>
      </c>
      <c r="J51" s="53" t="s">
        <v>91</v>
      </c>
    </row>
    <row r="52" spans="1:10" x14ac:dyDescent="0.25">
      <c r="A52" s="53" t="s">
        <v>43</v>
      </c>
      <c r="B52" s="53"/>
      <c r="C52" s="53" t="s">
        <v>97</v>
      </c>
      <c r="D52" s="53" t="s">
        <v>1915</v>
      </c>
      <c r="E52" s="53" t="s">
        <v>2134</v>
      </c>
      <c r="F52" s="66" t="s">
        <v>2134</v>
      </c>
      <c r="G52" s="53" t="s">
        <v>285</v>
      </c>
      <c r="H52" s="53" t="s">
        <v>286</v>
      </c>
      <c r="I52" s="53" t="s">
        <v>2312</v>
      </c>
      <c r="J52" s="53" t="s">
        <v>92</v>
      </c>
    </row>
    <row r="53" spans="1:10" x14ac:dyDescent="0.25">
      <c r="A53" s="53" t="s">
        <v>43</v>
      </c>
      <c r="B53" s="53"/>
      <c r="C53" s="53" t="s">
        <v>99</v>
      </c>
      <c r="D53" s="53" t="s">
        <v>290</v>
      </c>
      <c r="E53" s="65" t="s">
        <v>2128</v>
      </c>
      <c r="F53" s="66" t="s">
        <v>2128</v>
      </c>
      <c r="G53" s="53" t="s">
        <v>289</v>
      </c>
      <c r="H53" s="53" t="s">
        <v>290</v>
      </c>
      <c r="I53" s="53" t="s">
        <v>2128</v>
      </c>
      <c r="J53" s="53" t="s">
        <v>91</v>
      </c>
    </row>
    <row r="54" spans="1:10" x14ac:dyDescent="0.25">
      <c r="A54" s="53" t="s">
        <v>43</v>
      </c>
      <c r="B54" s="53"/>
      <c r="C54" s="53" t="s">
        <v>98</v>
      </c>
      <c r="D54" s="53" t="s">
        <v>1916</v>
      </c>
      <c r="E54" s="54" t="s">
        <v>2288</v>
      </c>
      <c r="F54" s="69" t="s">
        <v>1516</v>
      </c>
      <c r="G54" s="53" t="s">
        <v>287</v>
      </c>
      <c r="H54" s="53" t="s">
        <v>288</v>
      </c>
      <c r="I54" s="53" t="s">
        <v>2313</v>
      </c>
      <c r="J54" s="53" t="s">
        <v>92</v>
      </c>
    </row>
    <row r="55" spans="1:10" x14ac:dyDescent="0.25">
      <c r="A55" s="53" t="s">
        <v>43</v>
      </c>
      <c r="B55" s="53"/>
      <c r="C55" s="53" t="s">
        <v>94</v>
      </c>
      <c r="D55" s="53" t="s">
        <v>1912</v>
      </c>
      <c r="E55" s="53" t="s">
        <v>2132</v>
      </c>
      <c r="F55" s="69" t="s">
        <v>2135</v>
      </c>
      <c r="G55" s="53" t="s">
        <v>279</v>
      </c>
      <c r="H55" s="53" t="s">
        <v>280</v>
      </c>
      <c r="I55" s="53" t="s">
        <v>2132</v>
      </c>
      <c r="J55" s="53" t="s">
        <v>91</v>
      </c>
    </row>
    <row r="56" spans="1:10" x14ac:dyDescent="0.25">
      <c r="A56" s="53" t="s">
        <v>64</v>
      </c>
      <c r="B56" s="64">
        <v>-99</v>
      </c>
      <c r="C56" s="53" t="s">
        <v>93</v>
      </c>
      <c r="D56" s="53" t="s">
        <v>1887</v>
      </c>
      <c r="E56" s="65" t="s">
        <v>2129</v>
      </c>
      <c r="F56" s="66" t="s">
        <v>2130</v>
      </c>
      <c r="G56" s="53" t="s">
        <v>277</v>
      </c>
      <c r="H56" s="53" t="s">
        <v>278</v>
      </c>
      <c r="I56" s="53" t="s">
        <v>2311</v>
      </c>
      <c r="J56" s="53" t="s">
        <v>91</v>
      </c>
    </row>
    <row r="57" spans="1:10" x14ac:dyDescent="0.25">
      <c r="A57" s="53" t="s">
        <v>64</v>
      </c>
      <c r="B57" s="60">
        <v>1</v>
      </c>
      <c r="C57" s="53" t="s">
        <v>124</v>
      </c>
      <c r="D57" s="53" t="s">
        <v>1950</v>
      </c>
      <c r="E57" s="53" t="s">
        <v>2175</v>
      </c>
      <c r="F57" s="69" t="s">
        <v>1580</v>
      </c>
      <c r="G57" s="53" t="s">
        <v>334</v>
      </c>
      <c r="H57" s="53" t="s">
        <v>335</v>
      </c>
      <c r="I57" s="67" t="s">
        <v>2333</v>
      </c>
      <c r="J57" s="53" t="s">
        <v>100</v>
      </c>
    </row>
    <row r="58" spans="1:10" x14ac:dyDescent="0.25">
      <c r="A58" s="53" t="s">
        <v>64</v>
      </c>
      <c r="B58" s="60">
        <v>2</v>
      </c>
      <c r="C58" s="53" t="s">
        <v>185</v>
      </c>
      <c r="D58" s="53" t="s">
        <v>2056</v>
      </c>
      <c r="E58" s="53" t="s">
        <v>2173</v>
      </c>
      <c r="F58" s="69" t="s">
        <v>1538</v>
      </c>
      <c r="G58" s="53" t="s">
        <v>432</v>
      </c>
      <c r="H58" s="53" t="s">
        <v>433</v>
      </c>
      <c r="I58" s="67" t="s">
        <v>2376</v>
      </c>
      <c r="J58" s="53" t="s">
        <v>153</v>
      </c>
    </row>
    <row r="59" spans="1:10" x14ac:dyDescent="0.25">
      <c r="A59" s="53" t="s">
        <v>64</v>
      </c>
      <c r="B59" s="60">
        <v>4</v>
      </c>
      <c r="C59" s="53" t="s">
        <v>186</v>
      </c>
      <c r="D59" s="53" t="s">
        <v>2013</v>
      </c>
      <c r="E59" s="53" t="s">
        <v>2207</v>
      </c>
      <c r="F59" s="69" t="s">
        <v>1581</v>
      </c>
      <c r="G59" s="53" t="s">
        <v>434</v>
      </c>
      <c r="H59" s="53" t="s">
        <v>435</v>
      </c>
      <c r="I59" s="67" t="s">
        <v>2377</v>
      </c>
      <c r="J59" s="53" t="s">
        <v>92</v>
      </c>
    </row>
    <row r="60" spans="1:10" x14ac:dyDescent="0.25">
      <c r="A60" s="53" t="s">
        <v>64</v>
      </c>
      <c r="B60" s="60">
        <v>5</v>
      </c>
      <c r="C60" s="53" t="s">
        <v>187</v>
      </c>
      <c r="D60" s="53" t="s">
        <v>1952</v>
      </c>
      <c r="E60" s="53" t="s">
        <v>2208</v>
      </c>
      <c r="F60" s="69" t="s">
        <v>1582</v>
      </c>
      <c r="G60" s="53" t="s">
        <v>436</v>
      </c>
      <c r="H60" s="53" t="s">
        <v>437</v>
      </c>
      <c r="I60" s="67" t="s">
        <v>2378</v>
      </c>
      <c r="J60" s="53" t="s">
        <v>92</v>
      </c>
    </row>
    <row r="61" spans="1:10" x14ac:dyDescent="0.25">
      <c r="A61" s="53" t="s">
        <v>64</v>
      </c>
      <c r="B61" s="60">
        <v>6</v>
      </c>
      <c r="C61" s="53" t="s">
        <v>188</v>
      </c>
      <c r="D61" s="53" t="s">
        <v>1885</v>
      </c>
      <c r="E61" s="53" t="s">
        <v>2209</v>
      </c>
      <c r="F61" s="69" t="s">
        <v>1583</v>
      </c>
      <c r="G61" s="53" t="s">
        <v>438</v>
      </c>
      <c r="H61" s="53" t="s">
        <v>439</v>
      </c>
      <c r="I61" s="67" t="s">
        <v>2379</v>
      </c>
      <c r="J61" s="53" t="s">
        <v>156</v>
      </c>
    </row>
    <row r="62" spans="1:10" x14ac:dyDescent="0.25">
      <c r="A62" s="53" t="s">
        <v>64</v>
      </c>
      <c r="B62" s="60">
        <v>6</v>
      </c>
      <c r="C62" s="55" t="s">
        <v>2728</v>
      </c>
      <c r="D62" s="49"/>
      <c r="E62" s="55"/>
      <c r="F62" s="55"/>
      <c r="G62" s="55" t="s">
        <v>3157</v>
      </c>
      <c r="H62" s="49" t="s">
        <v>2933</v>
      </c>
      <c r="I62" s="55"/>
      <c r="J62" s="49" t="s">
        <v>3003</v>
      </c>
    </row>
    <row r="63" spans="1:10" x14ac:dyDescent="0.25">
      <c r="A63" s="53" t="s">
        <v>64</v>
      </c>
      <c r="B63" s="60">
        <v>7</v>
      </c>
      <c r="C63" s="53" t="s">
        <v>189</v>
      </c>
      <c r="D63" s="53" t="s">
        <v>1886</v>
      </c>
      <c r="E63" s="53" t="s">
        <v>2210</v>
      </c>
      <c r="F63" s="69" t="s">
        <v>1584</v>
      </c>
      <c r="G63" s="53" t="s">
        <v>440</v>
      </c>
      <c r="H63" s="53" t="s">
        <v>441</v>
      </c>
      <c r="I63" s="67" t="s">
        <v>2380</v>
      </c>
      <c r="J63" s="53" t="s">
        <v>158</v>
      </c>
    </row>
    <row r="64" spans="1:10" x14ac:dyDescent="0.25">
      <c r="A64" s="53" t="s">
        <v>64</v>
      </c>
      <c r="B64" s="60">
        <v>8</v>
      </c>
      <c r="C64" s="55" t="s">
        <v>2729</v>
      </c>
      <c r="D64" s="49" t="s">
        <v>3253</v>
      </c>
      <c r="E64" s="55"/>
      <c r="F64" s="55"/>
      <c r="G64" s="55" t="s">
        <v>3158</v>
      </c>
      <c r="H64" s="49" t="s">
        <v>2934</v>
      </c>
      <c r="I64" s="55"/>
      <c r="J64" s="49" t="s">
        <v>158</v>
      </c>
    </row>
    <row r="65" spans="1:10" x14ac:dyDescent="0.25">
      <c r="A65" s="53" t="s">
        <v>64</v>
      </c>
      <c r="B65" s="60">
        <v>9</v>
      </c>
      <c r="C65" s="55" t="s">
        <v>2730</v>
      </c>
      <c r="D65" s="49" t="s">
        <v>3255</v>
      </c>
      <c r="E65" s="55"/>
      <c r="F65" s="55"/>
      <c r="G65" s="55" t="s">
        <v>3159</v>
      </c>
      <c r="H65" s="49" t="s">
        <v>2935</v>
      </c>
      <c r="I65" s="55"/>
      <c r="J65" s="49" t="s">
        <v>158</v>
      </c>
    </row>
    <row r="66" spans="1:10" x14ac:dyDescent="0.25">
      <c r="A66" s="53" t="s">
        <v>64</v>
      </c>
      <c r="B66" s="60">
        <v>9</v>
      </c>
      <c r="C66" s="55" t="s">
        <v>2731</v>
      </c>
      <c r="D66" s="49" t="s">
        <v>3254</v>
      </c>
      <c r="E66" s="55"/>
      <c r="F66" s="55"/>
      <c r="G66" s="55" t="s">
        <v>3160</v>
      </c>
      <c r="H66" s="49" t="s">
        <v>2936</v>
      </c>
      <c r="I66" s="55"/>
      <c r="J66" s="49" t="s">
        <v>158</v>
      </c>
    </row>
    <row r="67" spans="1:10" x14ac:dyDescent="0.25">
      <c r="A67" s="53" t="s">
        <v>64</v>
      </c>
      <c r="B67" s="60">
        <v>10</v>
      </c>
      <c r="C67" s="53" t="s">
        <v>190</v>
      </c>
      <c r="D67" s="53" t="s">
        <v>3256</v>
      </c>
      <c r="E67" s="53" t="s">
        <v>2211</v>
      </c>
      <c r="F67" s="69" t="s">
        <v>1585</v>
      </c>
      <c r="G67" s="53" t="s">
        <v>442</v>
      </c>
      <c r="H67" s="53" t="s">
        <v>443</v>
      </c>
      <c r="I67" s="67" t="s">
        <v>2381</v>
      </c>
      <c r="J67" s="53" t="s">
        <v>183</v>
      </c>
    </row>
    <row r="68" spans="1:10" x14ac:dyDescent="0.25">
      <c r="A68" s="53" t="s">
        <v>64</v>
      </c>
      <c r="B68" s="60">
        <v>11</v>
      </c>
      <c r="C68" s="53" t="s">
        <v>191</v>
      </c>
      <c r="D68" s="53" t="s">
        <v>3257</v>
      </c>
      <c r="E68" s="53" t="s">
        <v>2212</v>
      </c>
      <c r="F68" s="69" t="s">
        <v>1586</v>
      </c>
      <c r="G68" s="53" t="s">
        <v>444</v>
      </c>
      <c r="H68" s="53" t="s">
        <v>445</v>
      </c>
      <c r="I68" s="67" t="s">
        <v>2382</v>
      </c>
      <c r="J68" s="53" t="s">
        <v>184</v>
      </c>
    </row>
    <row r="69" spans="1:10" x14ac:dyDescent="0.25">
      <c r="A69" s="53" t="s">
        <v>64</v>
      </c>
      <c r="B69" s="60">
        <v>12</v>
      </c>
      <c r="C69" s="55" t="s">
        <v>2735</v>
      </c>
      <c r="D69" s="53" t="s">
        <v>3258</v>
      </c>
      <c r="G69" s="55" t="s">
        <v>3164</v>
      </c>
      <c r="H69" s="49" t="s">
        <v>2940</v>
      </c>
      <c r="I69" s="55"/>
      <c r="J69" s="49" t="s">
        <v>3007</v>
      </c>
    </row>
    <row r="70" spans="1:10" x14ac:dyDescent="0.25">
      <c r="A70" s="53" t="s">
        <v>64</v>
      </c>
      <c r="B70" s="60">
        <v>12</v>
      </c>
      <c r="C70" s="55" t="s">
        <v>2733</v>
      </c>
      <c r="D70" s="53" t="s">
        <v>3259</v>
      </c>
      <c r="E70" s="55"/>
      <c r="F70" s="55"/>
      <c r="G70" s="55" t="s">
        <v>3162</v>
      </c>
      <c r="H70" s="49" t="s">
        <v>2938</v>
      </c>
      <c r="I70" s="55"/>
      <c r="J70" s="49" t="s">
        <v>3005</v>
      </c>
    </row>
    <row r="71" spans="1:10" x14ac:dyDescent="0.25">
      <c r="A71" s="53" t="s">
        <v>64</v>
      </c>
      <c r="B71" s="70">
        <v>12</v>
      </c>
      <c r="C71" s="55" t="s">
        <v>2738</v>
      </c>
      <c r="D71" s="53" t="s">
        <v>3260</v>
      </c>
      <c r="E71" s="55"/>
      <c r="F71" s="55"/>
      <c r="G71" s="55" t="s">
        <v>3167</v>
      </c>
      <c r="H71" s="49" t="s">
        <v>2943</v>
      </c>
      <c r="I71" s="55"/>
      <c r="J71" s="50" t="s">
        <v>3010</v>
      </c>
    </row>
    <row r="72" spans="1:10" x14ac:dyDescent="0.25">
      <c r="A72" s="53" t="s">
        <v>64</v>
      </c>
      <c r="B72" s="60">
        <v>12</v>
      </c>
      <c r="C72" s="55" t="s">
        <v>2734</v>
      </c>
      <c r="D72" s="53" t="s">
        <v>3261</v>
      </c>
      <c r="E72" s="55"/>
      <c r="F72" s="55"/>
      <c r="G72" s="55" t="s">
        <v>3163</v>
      </c>
      <c r="H72" s="49" t="s">
        <v>2939</v>
      </c>
      <c r="I72" s="55"/>
      <c r="J72" s="49" t="s">
        <v>3006</v>
      </c>
    </row>
    <row r="73" spans="1:10" x14ac:dyDescent="0.25">
      <c r="A73" s="53" t="s">
        <v>64</v>
      </c>
      <c r="B73" s="60">
        <v>12</v>
      </c>
      <c r="C73" s="55" t="s">
        <v>2737</v>
      </c>
      <c r="D73" s="53" t="s">
        <v>3262</v>
      </c>
      <c r="E73" s="55"/>
      <c r="F73" s="55"/>
      <c r="G73" s="55" t="s">
        <v>3166</v>
      </c>
      <c r="H73" s="49" t="s">
        <v>2942</v>
      </c>
      <c r="I73" s="55"/>
      <c r="J73" s="50" t="s">
        <v>3009</v>
      </c>
    </row>
    <row r="74" spans="1:10" x14ac:dyDescent="0.25">
      <c r="A74" s="53" t="s">
        <v>64</v>
      </c>
      <c r="B74" s="60">
        <v>12</v>
      </c>
      <c r="C74" s="55" t="s">
        <v>2732</v>
      </c>
      <c r="D74" s="53" t="s">
        <v>3263</v>
      </c>
      <c r="E74" s="55"/>
      <c r="F74" s="55"/>
      <c r="G74" s="55" t="s">
        <v>3161</v>
      </c>
      <c r="H74" s="49" t="s">
        <v>2937</v>
      </c>
      <c r="I74" s="55"/>
      <c r="J74" s="49" t="s">
        <v>3004</v>
      </c>
    </row>
    <row r="75" spans="1:10" x14ac:dyDescent="0.25">
      <c r="A75" s="53" t="s">
        <v>64</v>
      </c>
      <c r="B75" s="60">
        <v>12</v>
      </c>
      <c r="C75" s="55" t="s">
        <v>2736</v>
      </c>
      <c r="D75" s="53" t="s">
        <v>3264</v>
      </c>
      <c r="E75" s="55"/>
      <c r="F75" s="55"/>
      <c r="G75" s="55" t="s">
        <v>3165</v>
      </c>
      <c r="H75" s="49" t="s">
        <v>2941</v>
      </c>
      <c r="I75" s="55"/>
      <c r="J75" s="49" t="s">
        <v>3008</v>
      </c>
    </row>
    <row r="76" spans="1:10" x14ac:dyDescent="0.25">
      <c r="A76" s="53" t="s">
        <v>64</v>
      </c>
      <c r="B76" s="60">
        <v>13</v>
      </c>
      <c r="C76" s="55" t="s">
        <v>2739</v>
      </c>
      <c r="D76" s="49"/>
      <c r="E76" s="55"/>
      <c r="F76" s="55"/>
      <c r="G76" s="55" t="s">
        <v>3168</v>
      </c>
      <c r="H76" s="49" t="s">
        <v>2944</v>
      </c>
      <c r="I76" s="55"/>
      <c r="J76" s="52" t="s">
        <v>3011</v>
      </c>
    </row>
    <row r="77" spans="1:10" x14ac:dyDescent="0.25">
      <c r="A77" s="53" t="s">
        <v>64</v>
      </c>
      <c r="B77" s="60">
        <v>14</v>
      </c>
      <c r="C77" s="55" t="s">
        <v>2724</v>
      </c>
      <c r="G77" s="55" t="s">
        <v>3169</v>
      </c>
      <c r="H77" s="49" t="s">
        <v>2929</v>
      </c>
      <c r="I77" s="55"/>
      <c r="J77" s="49" t="s">
        <v>92</v>
      </c>
    </row>
    <row r="78" spans="1:10" x14ac:dyDescent="0.25">
      <c r="A78" s="53" t="s">
        <v>64</v>
      </c>
      <c r="B78" s="60">
        <v>15</v>
      </c>
      <c r="C78" s="53" t="s">
        <v>192</v>
      </c>
      <c r="G78" s="53" t="s">
        <v>446</v>
      </c>
      <c r="H78" s="53" t="s">
        <v>447</v>
      </c>
      <c r="I78" s="67" t="s">
        <v>2383</v>
      </c>
      <c r="J78" s="53" t="s">
        <v>91</v>
      </c>
    </row>
    <row r="79" spans="1:10" x14ac:dyDescent="0.25">
      <c r="A79" s="53" t="s">
        <v>63</v>
      </c>
      <c r="B79" s="64">
        <v>-99</v>
      </c>
      <c r="C79" s="53" t="s">
        <v>93</v>
      </c>
      <c r="D79" s="53" t="s">
        <v>1923</v>
      </c>
      <c r="E79" s="65" t="s">
        <v>2178</v>
      </c>
      <c r="F79" s="66" t="s">
        <v>2130</v>
      </c>
      <c r="G79" s="53" t="s">
        <v>277</v>
      </c>
      <c r="H79" s="53" t="s">
        <v>278</v>
      </c>
      <c r="I79" s="53" t="s">
        <v>2311</v>
      </c>
      <c r="J79" s="53" t="s">
        <v>91</v>
      </c>
    </row>
    <row r="80" spans="1:10" x14ac:dyDescent="0.25">
      <c r="A80" s="53" t="s">
        <v>63</v>
      </c>
      <c r="B80" s="60">
        <v>1</v>
      </c>
      <c r="C80" s="53" t="s">
        <v>124</v>
      </c>
      <c r="D80" s="53" t="s">
        <v>1922</v>
      </c>
      <c r="E80" s="53" t="s">
        <v>2146</v>
      </c>
      <c r="F80" s="69" t="s">
        <v>1538</v>
      </c>
      <c r="G80" s="53" t="s">
        <v>334</v>
      </c>
      <c r="H80" s="53" t="s">
        <v>335</v>
      </c>
      <c r="I80" s="67" t="s">
        <v>2333</v>
      </c>
      <c r="J80" s="53" t="s">
        <v>100</v>
      </c>
    </row>
    <row r="81" spans="1:10" x14ac:dyDescent="0.25">
      <c r="A81" s="49" t="s">
        <v>63</v>
      </c>
      <c r="B81" s="60">
        <v>2</v>
      </c>
      <c r="C81" s="55" t="s">
        <v>2052</v>
      </c>
      <c r="D81" s="49" t="s">
        <v>3265</v>
      </c>
      <c r="E81" s="55"/>
      <c r="F81" s="55"/>
      <c r="G81" s="55" t="s">
        <v>3138</v>
      </c>
      <c r="H81" s="49" t="s">
        <v>2915</v>
      </c>
      <c r="I81" s="55"/>
      <c r="J81" s="49" t="s">
        <v>91</v>
      </c>
    </row>
    <row r="82" spans="1:10" x14ac:dyDescent="0.25">
      <c r="A82" s="53" t="s">
        <v>63</v>
      </c>
      <c r="B82" s="60">
        <v>3</v>
      </c>
      <c r="C82" s="53" t="s">
        <v>180</v>
      </c>
      <c r="D82" s="53" t="s">
        <v>275</v>
      </c>
      <c r="E82" s="53" t="s">
        <v>2174</v>
      </c>
      <c r="F82" s="69" t="s">
        <v>1577</v>
      </c>
      <c r="G82" s="53" t="s">
        <v>427</v>
      </c>
      <c r="H82" s="53" t="s">
        <v>428</v>
      </c>
      <c r="I82" s="67" t="s">
        <v>2373</v>
      </c>
      <c r="J82" s="53" t="s">
        <v>91</v>
      </c>
    </row>
    <row r="83" spans="1:10" x14ac:dyDescent="0.25">
      <c r="A83" s="53" t="s">
        <v>63</v>
      </c>
      <c r="B83" s="60">
        <v>4</v>
      </c>
      <c r="C83" s="53" t="s">
        <v>181</v>
      </c>
      <c r="D83" s="53" t="s">
        <v>1895</v>
      </c>
      <c r="E83" s="53" t="s">
        <v>2172</v>
      </c>
      <c r="F83" s="69" t="s">
        <v>1578</v>
      </c>
      <c r="G83" s="53" t="s">
        <v>429</v>
      </c>
      <c r="H83" s="53" t="s">
        <v>430</v>
      </c>
      <c r="I83" s="67" t="s">
        <v>2374</v>
      </c>
      <c r="J83" s="53" t="s">
        <v>92</v>
      </c>
    </row>
    <row r="84" spans="1:10" x14ac:dyDescent="0.25">
      <c r="A84" s="53" t="s">
        <v>63</v>
      </c>
      <c r="B84" s="60">
        <v>10</v>
      </c>
      <c r="C84" s="53" t="s">
        <v>182</v>
      </c>
      <c r="D84" s="54" t="s">
        <v>2053</v>
      </c>
      <c r="E84" s="53" t="s">
        <v>2204</v>
      </c>
      <c r="F84" s="69" t="s">
        <v>1579</v>
      </c>
      <c r="G84" s="55" t="s">
        <v>3153</v>
      </c>
      <c r="H84" s="53" t="s">
        <v>431</v>
      </c>
      <c r="I84" s="67" t="s">
        <v>2375</v>
      </c>
      <c r="J84" s="53" t="s">
        <v>100</v>
      </c>
    </row>
    <row r="85" spans="1:10" x14ac:dyDescent="0.25">
      <c r="A85" s="49" t="s">
        <v>63</v>
      </c>
      <c r="B85" s="60">
        <v>14</v>
      </c>
      <c r="C85" s="55" t="s">
        <v>2724</v>
      </c>
      <c r="D85" s="49"/>
      <c r="E85" s="55"/>
      <c r="F85" s="55"/>
      <c r="G85" s="55" t="s">
        <v>3152</v>
      </c>
      <c r="H85" s="49" t="s">
        <v>2929</v>
      </c>
      <c r="I85" s="55"/>
      <c r="J85" s="50" t="s">
        <v>92</v>
      </c>
    </row>
    <row r="86" spans="1:10" x14ac:dyDescent="0.25">
      <c r="A86" s="49" t="s">
        <v>63</v>
      </c>
      <c r="B86" s="60">
        <v>21</v>
      </c>
      <c r="C86" s="55" t="s">
        <v>2711</v>
      </c>
      <c r="D86" s="49" t="s">
        <v>3240</v>
      </c>
      <c r="E86" s="55"/>
      <c r="F86" s="55"/>
      <c r="G86" s="55" t="s">
        <v>3139</v>
      </c>
      <c r="H86" s="49" t="s">
        <v>2916</v>
      </c>
      <c r="I86" s="55"/>
      <c r="J86" s="50" t="s">
        <v>3003</v>
      </c>
    </row>
    <row r="87" spans="1:10" x14ac:dyDescent="0.25">
      <c r="A87" s="49" t="s">
        <v>63</v>
      </c>
      <c r="B87" s="60">
        <v>21</v>
      </c>
      <c r="C87" s="55" t="s">
        <v>2713</v>
      </c>
      <c r="D87" s="49" t="s">
        <v>3241</v>
      </c>
      <c r="E87" s="55"/>
      <c r="F87" s="55"/>
      <c r="G87" s="55" t="s">
        <v>3141</v>
      </c>
      <c r="H87" s="49" t="s">
        <v>2918</v>
      </c>
      <c r="I87" s="55"/>
      <c r="J87" s="50" t="s">
        <v>158</v>
      </c>
    </row>
    <row r="88" spans="1:10" x14ac:dyDescent="0.25">
      <c r="A88" s="49" t="s">
        <v>63</v>
      </c>
      <c r="B88" s="60">
        <v>22</v>
      </c>
      <c r="C88" s="55" t="s">
        <v>2725</v>
      </c>
      <c r="D88" s="49" t="s">
        <v>3242</v>
      </c>
      <c r="E88" s="55"/>
      <c r="F88" s="55"/>
      <c r="G88" s="55" t="s">
        <v>3154</v>
      </c>
      <c r="H88" s="49" t="s">
        <v>2930</v>
      </c>
      <c r="I88" s="55"/>
      <c r="J88" s="49" t="s">
        <v>100</v>
      </c>
    </row>
    <row r="89" spans="1:10" x14ac:dyDescent="0.25">
      <c r="A89" s="49" t="s">
        <v>63</v>
      </c>
      <c r="B89" s="60">
        <v>23</v>
      </c>
      <c r="C89" s="55" t="s">
        <v>2714</v>
      </c>
      <c r="D89" s="49" t="s">
        <v>3243</v>
      </c>
      <c r="E89" s="55"/>
      <c r="F89" s="55"/>
      <c r="G89" s="55" t="s">
        <v>3142</v>
      </c>
      <c r="H89" s="49" t="s">
        <v>2919</v>
      </c>
      <c r="I89" s="55"/>
      <c r="J89" s="50" t="s">
        <v>183</v>
      </c>
    </row>
    <row r="90" spans="1:10" x14ac:dyDescent="0.25">
      <c r="A90" s="49" t="s">
        <v>63</v>
      </c>
      <c r="B90" s="60">
        <v>24</v>
      </c>
      <c r="C90" s="55" t="s">
        <v>2726</v>
      </c>
      <c r="D90" s="49" t="s">
        <v>3244</v>
      </c>
      <c r="E90" s="55"/>
      <c r="F90" s="55"/>
      <c r="G90" s="55" t="s">
        <v>3155</v>
      </c>
      <c r="H90" s="49" t="s">
        <v>2931</v>
      </c>
      <c r="I90" s="55"/>
      <c r="J90" s="49" t="s">
        <v>100</v>
      </c>
    </row>
    <row r="91" spans="1:10" x14ac:dyDescent="0.25">
      <c r="A91" s="49" t="s">
        <v>63</v>
      </c>
      <c r="B91" s="60">
        <v>25</v>
      </c>
      <c r="C91" s="55" t="s">
        <v>2719</v>
      </c>
      <c r="D91" s="49" t="s">
        <v>3245</v>
      </c>
      <c r="E91" s="55"/>
      <c r="F91" s="55"/>
      <c r="G91" s="55" t="s">
        <v>3147</v>
      </c>
      <c r="H91" s="49" t="s">
        <v>2924</v>
      </c>
      <c r="I91" s="55"/>
      <c r="J91" s="50" t="s">
        <v>3007</v>
      </c>
    </row>
    <row r="92" spans="1:10" x14ac:dyDescent="0.25">
      <c r="A92" s="49" t="s">
        <v>63</v>
      </c>
      <c r="B92" s="60">
        <v>25</v>
      </c>
      <c r="C92" s="55" t="s">
        <v>2717</v>
      </c>
      <c r="D92" s="49" t="s">
        <v>3246</v>
      </c>
      <c r="E92" s="55"/>
      <c r="F92" s="55"/>
      <c r="G92" s="55" t="s">
        <v>3145</v>
      </c>
      <c r="H92" s="49" t="s">
        <v>2922</v>
      </c>
      <c r="I92" s="55"/>
      <c r="J92" s="50" t="s">
        <v>3005</v>
      </c>
    </row>
    <row r="93" spans="1:10" x14ac:dyDescent="0.25">
      <c r="A93" s="49" t="s">
        <v>63</v>
      </c>
      <c r="B93" s="60">
        <v>25</v>
      </c>
      <c r="C93" s="55" t="s">
        <v>2722</v>
      </c>
      <c r="D93" s="49" t="s">
        <v>3247</v>
      </c>
      <c r="E93" s="55"/>
      <c r="F93" s="55"/>
      <c r="G93" s="55" t="s">
        <v>3150</v>
      </c>
      <c r="H93" s="49" t="s">
        <v>2927</v>
      </c>
      <c r="I93" s="55"/>
      <c r="J93" s="50" t="s">
        <v>3010</v>
      </c>
    </row>
    <row r="94" spans="1:10" x14ac:dyDescent="0.25">
      <c r="A94" s="49" t="s">
        <v>63</v>
      </c>
      <c r="B94" s="60">
        <v>25</v>
      </c>
      <c r="C94" s="55" t="s">
        <v>2718</v>
      </c>
      <c r="D94" s="49" t="s">
        <v>3248</v>
      </c>
      <c r="E94" s="55"/>
      <c r="F94" s="55"/>
      <c r="G94" s="55" t="s">
        <v>3146</v>
      </c>
      <c r="H94" s="49" t="s">
        <v>2923</v>
      </c>
      <c r="I94" s="55"/>
      <c r="J94" s="50" t="s">
        <v>3006</v>
      </c>
    </row>
    <row r="95" spans="1:10" x14ac:dyDescent="0.25">
      <c r="A95" s="49" t="s">
        <v>63</v>
      </c>
      <c r="B95" s="60">
        <v>25</v>
      </c>
      <c r="C95" s="55" t="s">
        <v>2721</v>
      </c>
      <c r="D95" s="49" t="s">
        <v>3251</v>
      </c>
      <c r="E95" s="55"/>
      <c r="F95" s="55"/>
      <c r="G95" s="55" t="s">
        <v>3149</v>
      </c>
      <c r="H95" s="49" t="s">
        <v>2926</v>
      </c>
      <c r="I95" s="55"/>
      <c r="J95" s="50" t="s">
        <v>3009</v>
      </c>
    </row>
    <row r="96" spans="1:10" x14ac:dyDescent="0.25">
      <c r="A96" s="49" t="s">
        <v>63</v>
      </c>
      <c r="B96" s="60">
        <v>25</v>
      </c>
      <c r="C96" s="55" t="s">
        <v>2715</v>
      </c>
      <c r="D96" s="49" t="s">
        <v>3243</v>
      </c>
      <c r="E96" s="55"/>
      <c r="F96" s="55"/>
      <c r="G96" s="55" t="s">
        <v>3143</v>
      </c>
      <c r="H96" s="49" t="s">
        <v>2920</v>
      </c>
      <c r="I96" s="55"/>
      <c r="J96" s="50" t="s">
        <v>184</v>
      </c>
    </row>
    <row r="97" spans="1:10" x14ac:dyDescent="0.25">
      <c r="A97" s="49" t="s">
        <v>63</v>
      </c>
      <c r="B97" s="60">
        <v>25</v>
      </c>
      <c r="C97" s="55" t="s">
        <v>2716</v>
      </c>
      <c r="D97" s="49" t="s">
        <v>3249</v>
      </c>
      <c r="E97" s="55"/>
      <c r="F97" s="55"/>
      <c r="G97" s="55" t="s">
        <v>3144</v>
      </c>
      <c r="H97" s="49" t="s">
        <v>2921</v>
      </c>
      <c r="I97" s="55"/>
      <c r="J97" s="50" t="s">
        <v>3004</v>
      </c>
    </row>
    <row r="98" spans="1:10" x14ac:dyDescent="0.25">
      <c r="A98" s="49" t="s">
        <v>63</v>
      </c>
      <c r="B98" s="60">
        <v>25</v>
      </c>
      <c r="C98" s="55" t="s">
        <v>2720</v>
      </c>
      <c r="D98" s="49" t="s">
        <v>3250</v>
      </c>
      <c r="E98" s="55"/>
      <c r="F98" s="55"/>
      <c r="G98" s="55" t="s">
        <v>3148</v>
      </c>
      <c r="H98" s="49" t="s">
        <v>2925</v>
      </c>
      <c r="I98" s="55"/>
      <c r="J98" s="50" t="s">
        <v>3008</v>
      </c>
    </row>
    <row r="99" spans="1:10" x14ac:dyDescent="0.25">
      <c r="A99" s="49" t="s">
        <v>63</v>
      </c>
      <c r="B99" s="60">
        <v>26</v>
      </c>
      <c r="C99" s="55" t="s">
        <v>2727</v>
      </c>
      <c r="D99" s="49" t="s">
        <v>3252</v>
      </c>
      <c r="E99" s="55"/>
      <c r="F99" s="55"/>
      <c r="G99" s="55" t="s">
        <v>3156</v>
      </c>
      <c r="H99" s="49" t="s">
        <v>2932</v>
      </c>
      <c r="I99" s="55"/>
      <c r="J99" s="49" t="s">
        <v>100</v>
      </c>
    </row>
    <row r="100" spans="1:10" x14ac:dyDescent="0.25">
      <c r="A100" s="49" t="s">
        <v>63</v>
      </c>
      <c r="B100" s="60"/>
      <c r="C100" s="55" t="s">
        <v>2712</v>
      </c>
      <c r="D100" s="49"/>
      <c r="E100" s="55"/>
      <c r="F100" s="55"/>
      <c r="G100" s="55" t="s">
        <v>3140</v>
      </c>
      <c r="H100" s="49" t="s">
        <v>2917</v>
      </c>
      <c r="I100" s="55"/>
      <c r="J100" s="50" t="s">
        <v>92</v>
      </c>
    </row>
    <row r="101" spans="1:10" x14ac:dyDescent="0.25">
      <c r="A101" s="52" t="s">
        <v>63</v>
      </c>
      <c r="B101" s="52"/>
      <c r="C101" s="55" t="s">
        <v>2723</v>
      </c>
      <c r="D101" s="52"/>
      <c r="E101" s="55"/>
      <c r="F101" s="55"/>
      <c r="G101" s="55" t="s">
        <v>3151</v>
      </c>
      <c r="H101" s="52" t="s">
        <v>2928</v>
      </c>
      <c r="I101" s="55"/>
      <c r="J101" s="51" t="s">
        <v>3011</v>
      </c>
    </row>
    <row r="102" spans="1:10" x14ac:dyDescent="0.25">
      <c r="A102" s="53" t="s">
        <v>56</v>
      </c>
      <c r="B102" s="64">
        <v>-99</v>
      </c>
      <c r="C102" s="53" t="s">
        <v>93</v>
      </c>
      <c r="D102" s="55" t="s">
        <v>1923</v>
      </c>
      <c r="E102" s="65" t="s">
        <v>2178</v>
      </c>
      <c r="F102" s="66" t="s">
        <v>2130</v>
      </c>
      <c r="G102" s="53" t="s">
        <v>277</v>
      </c>
      <c r="H102" s="53" t="s">
        <v>278</v>
      </c>
      <c r="I102" s="53" t="s">
        <v>2311</v>
      </c>
      <c r="J102" s="53" t="s">
        <v>91</v>
      </c>
    </row>
    <row r="103" spans="1:10" x14ac:dyDescent="0.25">
      <c r="A103" s="49" t="s">
        <v>56</v>
      </c>
      <c r="B103" s="60">
        <v>0</v>
      </c>
      <c r="C103" s="55" t="s">
        <v>2607</v>
      </c>
      <c r="D103" s="49"/>
      <c r="E103" s="55"/>
      <c r="F103" s="55"/>
      <c r="G103" s="55" t="s">
        <v>3030</v>
      </c>
      <c r="H103" s="49" t="s">
        <v>2811</v>
      </c>
      <c r="I103" s="55"/>
      <c r="J103" s="49" t="s">
        <v>100</v>
      </c>
    </row>
    <row r="104" spans="1:10" x14ac:dyDescent="0.25">
      <c r="A104" s="53" t="s">
        <v>56</v>
      </c>
      <c r="B104" s="60">
        <v>1</v>
      </c>
      <c r="C104" s="53" t="s">
        <v>119</v>
      </c>
      <c r="D104" s="55" t="s">
        <v>1922</v>
      </c>
      <c r="E104" s="53" t="s">
        <v>2146</v>
      </c>
      <c r="F104" s="69" t="s">
        <v>1534</v>
      </c>
      <c r="G104" s="53" t="s">
        <v>324</v>
      </c>
      <c r="H104" s="53" t="s">
        <v>325</v>
      </c>
      <c r="I104" s="67" t="s">
        <v>2330</v>
      </c>
      <c r="J104" s="53" t="s">
        <v>100</v>
      </c>
    </row>
    <row r="105" spans="1:10" x14ac:dyDescent="0.25">
      <c r="A105" s="49" t="s">
        <v>56</v>
      </c>
      <c r="B105" s="60">
        <v>2</v>
      </c>
      <c r="C105" s="55" t="s">
        <v>2608</v>
      </c>
      <c r="D105" s="49"/>
      <c r="E105" s="55"/>
      <c r="F105" s="55"/>
      <c r="G105" s="55" t="s">
        <v>3031</v>
      </c>
      <c r="H105" s="49" t="s">
        <v>2812</v>
      </c>
      <c r="I105" s="55"/>
      <c r="J105" s="49" t="s">
        <v>91</v>
      </c>
    </row>
    <row r="106" spans="1:10" x14ac:dyDescent="0.25">
      <c r="A106" s="53" t="s">
        <v>56</v>
      </c>
      <c r="B106" s="60">
        <v>3</v>
      </c>
      <c r="C106" s="53" t="s">
        <v>141</v>
      </c>
      <c r="D106" s="55" t="s">
        <v>362</v>
      </c>
      <c r="E106" s="53" t="s">
        <v>2160</v>
      </c>
      <c r="F106" s="69" t="s">
        <v>1552</v>
      </c>
      <c r="G106" s="53" t="s">
        <v>361</v>
      </c>
      <c r="H106" s="53" t="s">
        <v>362</v>
      </c>
      <c r="I106" s="67" t="s">
        <v>2160</v>
      </c>
      <c r="J106" s="53" t="s">
        <v>91</v>
      </c>
    </row>
    <row r="107" spans="1:10" x14ac:dyDescent="0.25">
      <c r="A107" s="53" t="s">
        <v>56</v>
      </c>
      <c r="B107" s="60">
        <v>5</v>
      </c>
      <c r="C107" s="53" t="s">
        <v>142</v>
      </c>
      <c r="D107" s="55" t="s">
        <v>1932</v>
      </c>
      <c r="E107" s="53" t="s">
        <v>2162</v>
      </c>
      <c r="F107" s="69" t="s">
        <v>1553</v>
      </c>
      <c r="G107" s="53" t="s">
        <v>363</v>
      </c>
      <c r="H107" s="53" t="s">
        <v>364</v>
      </c>
      <c r="I107" s="67" t="s">
        <v>2340</v>
      </c>
      <c r="J107" s="53" t="s">
        <v>91</v>
      </c>
    </row>
    <row r="108" spans="1:10" x14ac:dyDescent="0.25">
      <c r="A108" s="49" t="s">
        <v>56</v>
      </c>
      <c r="B108" s="60">
        <v>6</v>
      </c>
      <c r="C108" s="55" t="s">
        <v>2609</v>
      </c>
      <c r="D108" s="49"/>
      <c r="E108" s="55"/>
      <c r="F108" s="55"/>
      <c r="G108" s="55" t="s">
        <v>3032</v>
      </c>
      <c r="H108" s="49" t="s">
        <v>2813</v>
      </c>
      <c r="I108" s="55"/>
      <c r="J108" s="49" t="s">
        <v>91</v>
      </c>
    </row>
    <row r="109" spans="1:10" x14ac:dyDescent="0.25">
      <c r="A109" s="53" t="s">
        <v>56</v>
      </c>
      <c r="B109" s="60">
        <v>7</v>
      </c>
      <c r="C109" s="53" t="s">
        <v>143</v>
      </c>
      <c r="D109" s="55" t="s">
        <v>1941</v>
      </c>
      <c r="E109" s="53" t="s">
        <v>2163</v>
      </c>
      <c r="F109" s="69" t="s">
        <v>1554</v>
      </c>
      <c r="G109" s="53" t="s">
        <v>365</v>
      </c>
      <c r="H109" s="53" t="s">
        <v>366</v>
      </c>
      <c r="I109" s="67" t="s">
        <v>2341</v>
      </c>
      <c r="J109" s="53" t="s">
        <v>91</v>
      </c>
    </row>
    <row r="110" spans="1:10" x14ac:dyDescent="0.25">
      <c r="A110" s="53" t="s">
        <v>56</v>
      </c>
      <c r="B110" s="60">
        <v>11</v>
      </c>
      <c r="C110" s="53" t="s">
        <v>144</v>
      </c>
      <c r="D110" s="55" t="s">
        <v>1935</v>
      </c>
      <c r="E110" s="53" t="s">
        <v>2164</v>
      </c>
      <c r="F110" s="69" t="s">
        <v>1555</v>
      </c>
      <c r="G110" s="53" t="s">
        <v>367</v>
      </c>
      <c r="H110" s="53" t="s">
        <v>368</v>
      </c>
      <c r="I110" s="67" t="s">
        <v>2342</v>
      </c>
      <c r="J110" s="53" t="s">
        <v>138</v>
      </c>
    </row>
    <row r="111" spans="1:10" x14ac:dyDescent="0.25">
      <c r="A111" s="49" t="s">
        <v>56</v>
      </c>
      <c r="B111" s="60">
        <v>12</v>
      </c>
      <c r="C111" s="55" t="s">
        <v>2612</v>
      </c>
      <c r="D111" s="49"/>
      <c r="E111" s="55"/>
      <c r="F111" s="55"/>
      <c r="G111" s="55" t="s">
        <v>3035</v>
      </c>
      <c r="H111" s="49" t="s">
        <v>2816</v>
      </c>
      <c r="I111" s="55"/>
      <c r="J111" s="49" t="s">
        <v>91</v>
      </c>
    </row>
    <row r="112" spans="1:10" x14ac:dyDescent="0.25">
      <c r="A112" s="49" t="s">
        <v>56</v>
      </c>
      <c r="B112" s="60">
        <v>12</v>
      </c>
      <c r="C112" s="55" t="s">
        <v>2611</v>
      </c>
      <c r="D112" s="49"/>
      <c r="E112" s="55"/>
      <c r="F112" s="55"/>
      <c r="G112" s="55" t="s">
        <v>3034</v>
      </c>
      <c r="H112" s="49" t="s">
        <v>2815</v>
      </c>
      <c r="I112" s="55"/>
      <c r="J112" s="49" t="s">
        <v>91</v>
      </c>
    </row>
    <row r="113" spans="1:10" x14ac:dyDescent="0.25">
      <c r="A113" s="53" t="s">
        <v>56</v>
      </c>
      <c r="B113" s="60">
        <v>12</v>
      </c>
      <c r="C113" s="53" t="s">
        <v>145</v>
      </c>
      <c r="D113" s="55" t="s">
        <v>1936</v>
      </c>
      <c r="E113" s="53" t="s">
        <v>2165</v>
      </c>
      <c r="F113" s="69" t="s">
        <v>1556</v>
      </c>
      <c r="G113" s="53" t="s">
        <v>369</v>
      </c>
      <c r="H113" s="53" t="s">
        <v>370</v>
      </c>
      <c r="I113" s="67" t="s">
        <v>2343</v>
      </c>
      <c r="J113" s="53" t="s">
        <v>138</v>
      </c>
    </row>
    <row r="114" spans="1:10" x14ac:dyDescent="0.25">
      <c r="A114" s="53" t="s">
        <v>56</v>
      </c>
      <c r="B114" s="60">
        <v>13</v>
      </c>
      <c r="C114" s="53" t="s">
        <v>146</v>
      </c>
      <c r="D114" s="55" t="s">
        <v>1937</v>
      </c>
      <c r="E114" s="53" t="s">
        <v>2166</v>
      </c>
      <c r="F114" s="69" t="s">
        <v>1557</v>
      </c>
      <c r="G114" s="53" t="s">
        <v>371</v>
      </c>
      <c r="H114" s="53" t="s">
        <v>372</v>
      </c>
      <c r="I114" s="67" t="s">
        <v>2344</v>
      </c>
      <c r="J114" s="53" t="s">
        <v>139</v>
      </c>
    </row>
    <row r="115" spans="1:10" x14ac:dyDescent="0.25">
      <c r="A115" s="49" t="s">
        <v>56</v>
      </c>
      <c r="B115" s="60">
        <v>14</v>
      </c>
      <c r="C115" s="55" t="s">
        <v>2613</v>
      </c>
      <c r="D115" s="49"/>
      <c r="E115" s="55"/>
      <c r="F115" s="55"/>
      <c r="G115" s="55" t="s">
        <v>3036</v>
      </c>
      <c r="H115" s="49" t="s">
        <v>2817</v>
      </c>
      <c r="I115" s="55"/>
      <c r="J115" s="49" t="s">
        <v>92</v>
      </c>
    </row>
    <row r="116" spans="1:10" x14ac:dyDescent="0.25">
      <c r="A116" s="53" t="s">
        <v>56</v>
      </c>
      <c r="B116" s="60">
        <v>15</v>
      </c>
      <c r="C116" s="53" t="s">
        <v>147</v>
      </c>
      <c r="D116" s="55" t="s">
        <v>1947</v>
      </c>
      <c r="E116" s="53" t="s">
        <v>2167</v>
      </c>
      <c r="F116" s="69" t="s">
        <v>1558</v>
      </c>
      <c r="G116" s="53" t="s">
        <v>373</v>
      </c>
      <c r="H116" s="53" t="s">
        <v>374</v>
      </c>
      <c r="I116" s="67" t="s">
        <v>2345</v>
      </c>
      <c r="J116" s="53" t="s">
        <v>140</v>
      </c>
    </row>
    <row r="117" spans="1:10" x14ac:dyDescent="0.25">
      <c r="A117" s="49" t="s">
        <v>56</v>
      </c>
      <c r="B117" s="60">
        <v>16</v>
      </c>
      <c r="C117" s="55" t="s">
        <v>2614</v>
      </c>
      <c r="D117" s="49" t="s">
        <v>3227</v>
      </c>
      <c r="E117" s="55"/>
      <c r="F117" s="55"/>
      <c r="G117" s="55" t="s">
        <v>3037</v>
      </c>
      <c r="H117" s="49" t="s">
        <v>2818</v>
      </c>
      <c r="I117" s="55"/>
      <c r="J117" s="49" t="s">
        <v>139</v>
      </c>
    </row>
    <row r="118" spans="1:10" x14ac:dyDescent="0.25">
      <c r="A118" s="49" t="s">
        <v>56</v>
      </c>
      <c r="B118" s="60">
        <v>17</v>
      </c>
      <c r="C118" s="55" t="s">
        <v>2615</v>
      </c>
      <c r="D118" s="61" t="s">
        <v>3230</v>
      </c>
      <c r="E118" s="55"/>
      <c r="F118" s="55"/>
      <c r="G118" s="55" t="s">
        <v>3038</v>
      </c>
      <c r="H118" s="49" t="s">
        <v>2819</v>
      </c>
      <c r="I118" s="55"/>
      <c r="J118" s="49" t="s">
        <v>91</v>
      </c>
    </row>
    <row r="119" spans="1:10" x14ac:dyDescent="0.25">
      <c r="A119" s="49" t="s">
        <v>56</v>
      </c>
      <c r="B119" s="60">
        <v>18</v>
      </c>
      <c r="C119" s="55" t="s">
        <v>2617</v>
      </c>
      <c r="D119" s="49" t="s">
        <v>3233</v>
      </c>
      <c r="E119" s="55"/>
      <c r="F119" s="55"/>
      <c r="G119" s="55" t="s">
        <v>3040</v>
      </c>
      <c r="H119" s="49" t="s">
        <v>2821</v>
      </c>
      <c r="I119" s="55"/>
      <c r="J119" s="49" t="s">
        <v>2291</v>
      </c>
    </row>
    <row r="120" spans="1:10" x14ac:dyDescent="0.25">
      <c r="A120" s="49" t="s">
        <v>56</v>
      </c>
      <c r="B120" s="60">
        <v>19</v>
      </c>
      <c r="C120" s="55" t="s">
        <v>2618</v>
      </c>
      <c r="D120" s="49" t="s">
        <v>3234</v>
      </c>
      <c r="E120" s="55"/>
      <c r="F120" s="55"/>
      <c r="G120" s="55" t="s">
        <v>3041</v>
      </c>
      <c r="H120" s="49" t="s">
        <v>2822</v>
      </c>
      <c r="I120" s="55"/>
      <c r="J120" s="49" t="s">
        <v>164</v>
      </c>
    </row>
    <row r="121" spans="1:10" x14ac:dyDescent="0.25">
      <c r="A121" s="49" t="s">
        <v>56</v>
      </c>
      <c r="B121" s="60">
        <v>20</v>
      </c>
      <c r="C121" s="55" t="s">
        <v>2619</v>
      </c>
      <c r="D121" s="49" t="s">
        <v>2823</v>
      </c>
      <c r="E121" s="55"/>
      <c r="F121" s="55"/>
      <c r="G121" s="55" t="s">
        <v>3042</v>
      </c>
      <c r="H121" s="49" t="s">
        <v>2823</v>
      </c>
      <c r="I121" s="55"/>
      <c r="J121" s="49" t="s">
        <v>100</v>
      </c>
    </row>
    <row r="122" spans="1:10" x14ac:dyDescent="0.25">
      <c r="A122" s="49" t="s">
        <v>56</v>
      </c>
      <c r="B122" s="60">
        <v>21</v>
      </c>
      <c r="C122" s="55" t="s">
        <v>2620</v>
      </c>
      <c r="D122" s="49" t="s">
        <v>3231</v>
      </c>
      <c r="E122" s="55"/>
      <c r="F122" s="55"/>
      <c r="G122" s="55" t="s">
        <v>3043</v>
      </c>
      <c r="H122" s="49" t="s">
        <v>2824</v>
      </c>
      <c r="I122" s="55"/>
      <c r="J122" s="49" t="s">
        <v>156</v>
      </c>
    </row>
    <row r="123" spans="1:10" x14ac:dyDescent="0.25">
      <c r="A123" s="49" t="s">
        <v>56</v>
      </c>
      <c r="B123" s="60">
        <v>22</v>
      </c>
      <c r="C123" s="55" t="s">
        <v>2621</v>
      </c>
      <c r="D123" s="49" t="s">
        <v>3235</v>
      </c>
      <c r="E123" s="55"/>
      <c r="F123" s="55"/>
      <c r="G123" s="55" t="s">
        <v>3044</v>
      </c>
      <c r="H123" s="49" t="s">
        <v>2825</v>
      </c>
      <c r="I123" s="55"/>
      <c r="J123" s="49" t="s">
        <v>100</v>
      </c>
    </row>
    <row r="124" spans="1:10" x14ac:dyDescent="0.25">
      <c r="A124" s="49" t="s">
        <v>56</v>
      </c>
      <c r="B124" s="60">
        <v>23</v>
      </c>
      <c r="C124" s="55" t="s">
        <v>2624</v>
      </c>
      <c r="D124" s="49" t="s">
        <v>3236</v>
      </c>
      <c r="E124" s="55"/>
      <c r="F124" s="55"/>
      <c r="G124" s="55" t="s">
        <v>3047</v>
      </c>
      <c r="H124" s="49" t="s">
        <v>2828</v>
      </c>
      <c r="I124" s="55"/>
      <c r="J124" s="49" t="s">
        <v>92</v>
      </c>
    </row>
    <row r="125" spans="1:10" x14ac:dyDescent="0.25">
      <c r="A125" s="49" t="s">
        <v>56</v>
      </c>
      <c r="B125" s="60">
        <v>24</v>
      </c>
      <c r="C125" s="55" t="s">
        <v>2625</v>
      </c>
      <c r="D125" s="49" t="s">
        <v>3237</v>
      </c>
      <c r="E125" s="55"/>
      <c r="F125" s="55"/>
      <c r="G125" s="55" t="s">
        <v>3048</v>
      </c>
      <c r="H125" s="49" t="s">
        <v>2829</v>
      </c>
      <c r="I125" s="55"/>
      <c r="J125" s="49" t="s">
        <v>156</v>
      </c>
    </row>
    <row r="126" spans="1:10" x14ac:dyDescent="0.25">
      <c r="A126" s="49" t="s">
        <v>56</v>
      </c>
      <c r="B126" s="60">
        <v>25</v>
      </c>
      <c r="C126" s="55" t="s">
        <v>2626</v>
      </c>
      <c r="D126" s="49" t="s">
        <v>3228</v>
      </c>
      <c r="E126" s="55"/>
      <c r="F126" s="55"/>
      <c r="G126" s="55" t="s">
        <v>3049</v>
      </c>
      <c r="H126" s="49" t="s">
        <v>2830</v>
      </c>
      <c r="I126" s="55"/>
      <c r="J126" s="49" t="s">
        <v>139</v>
      </c>
    </row>
    <row r="127" spans="1:10" x14ac:dyDescent="0.25">
      <c r="A127" s="49" t="s">
        <v>56</v>
      </c>
      <c r="B127" s="60">
        <v>26</v>
      </c>
      <c r="C127" s="55" t="s">
        <v>2627</v>
      </c>
      <c r="D127" s="49" t="s">
        <v>3229</v>
      </c>
      <c r="E127" s="55"/>
      <c r="F127" s="55"/>
      <c r="G127" s="55" t="s">
        <v>3050</v>
      </c>
      <c r="H127" s="49" t="s">
        <v>2831</v>
      </c>
      <c r="I127" s="55"/>
      <c r="J127" s="49" t="s">
        <v>156</v>
      </c>
    </row>
    <row r="128" spans="1:10" x14ac:dyDescent="0.25">
      <c r="A128" s="49" t="s">
        <v>56</v>
      </c>
      <c r="B128" s="60">
        <v>27</v>
      </c>
      <c r="C128" s="55" t="s">
        <v>2622</v>
      </c>
      <c r="D128" s="49" t="s">
        <v>3239</v>
      </c>
      <c r="E128" s="55"/>
      <c r="F128" s="55"/>
      <c r="G128" s="55" t="s">
        <v>3045</v>
      </c>
      <c r="H128" s="49" t="s">
        <v>2826</v>
      </c>
      <c r="I128" s="55"/>
      <c r="J128" s="49" t="s">
        <v>2995</v>
      </c>
    </row>
    <row r="129" spans="1:10" x14ac:dyDescent="0.25">
      <c r="A129" s="49" t="s">
        <v>56</v>
      </c>
      <c r="B129" s="60">
        <v>28</v>
      </c>
      <c r="C129" s="55" t="s">
        <v>2623</v>
      </c>
      <c r="D129" s="49"/>
      <c r="E129" s="55"/>
      <c r="F129" s="55"/>
      <c r="G129" s="55" t="s">
        <v>3046</v>
      </c>
      <c r="H129" s="49" t="s">
        <v>2827</v>
      </c>
      <c r="I129" s="55"/>
      <c r="J129" s="49" t="s">
        <v>92</v>
      </c>
    </row>
    <row r="130" spans="1:10" x14ac:dyDescent="0.25">
      <c r="A130" s="53" t="s">
        <v>56</v>
      </c>
      <c r="B130" s="60">
        <v>31</v>
      </c>
      <c r="C130" s="53" t="s">
        <v>148</v>
      </c>
      <c r="D130" s="55" t="s">
        <v>1917</v>
      </c>
      <c r="E130" s="53" t="s">
        <v>2177</v>
      </c>
      <c r="F130" s="69" t="s">
        <v>1559</v>
      </c>
      <c r="G130" s="53" t="s">
        <v>375</v>
      </c>
      <c r="H130" s="53" t="s">
        <v>376</v>
      </c>
      <c r="I130" s="67" t="s">
        <v>2346</v>
      </c>
      <c r="J130" s="53" t="s">
        <v>92</v>
      </c>
    </row>
    <row r="131" spans="1:10" x14ac:dyDescent="0.25">
      <c r="A131" s="49" t="s">
        <v>56</v>
      </c>
      <c r="B131" s="60">
        <v>32</v>
      </c>
      <c r="C131" s="55" t="s">
        <v>2628</v>
      </c>
      <c r="D131" s="49"/>
      <c r="E131" s="55"/>
      <c r="F131" s="55"/>
      <c r="G131" s="55" t="s">
        <v>3051</v>
      </c>
      <c r="H131" s="49" t="s">
        <v>2832</v>
      </c>
      <c r="I131" s="55"/>
      <c r="J131" s="49" t="s">
        <v>91</v>
      </c>
    </row>
    <row r="132" spans="1:10" x14ac:dyDescent="0.25">
      <c r="A132" s="53" t="s">
        <v>56</v>
      </c>
      <c r="B132" s="60">
        <v>33</v>
      </c>
      <c r="C132" s="53" t="s">
        <v>149</v>
      </c>
      <c r="D132" s="56" t="s">
        <v>2169</v>
      </c>
      <c r="E132" s="53" t="s">
        <v>2170</v>
      </c>
      <c r="F132" s="69" t="s">
        <v>1560</v>
      </c>
      <c r="G132" s="53" t="s">
        <v>377</v>
      </c>
      <c r="H132" s="53" t="s">
        <v>378</v>
      </c>
      <c r="I132" s="67" t="s">
        <v>2347</v>
      </c>
      <c r="J132" s="53" t="s">
        <v>139</v>
      </c>
    </row>
    <row r="133" spans="1:10" x14ac:dyDescent="0.25">
      <c r="A133" s="53" t="s">
        <v>56</v>
      </c>
      <c r="B133" s="60">
        <v>41</v>
      </c>
      <c r="C133" s="53" t="s">
        <v>150</v>
      </c>
      <c r="D133" s="55" t="s">
        <v>1948</v>
      </c>
      <c r="E133" s="53" t="s">
        <v>2176</v>
      </c>
      <c r="F133" s="69" t="s">
        <v>1561</v>
      </c>
      <c r="G133" s="53" t="s">
        <v>379</v>
      </c>
      <c r="H133" s="53" t="s">
        <v>380</v>
      </c>
      <c r="I133" s="67" t="s">
        <v>2348</v>
      </c>
      <c r="J133" s="53" t="s">
        <v>92</v>
      </c>
    </row>
    <row r="134" spans="1:10" x14ac:dyDescent="0.25">
      <c r="A134" s="49" t="s">
        <v>56</v>
      </c>
      <c r="B134" s="60">
        <v>42</v>
      </c>
      <c r="C134" s="55" t="s">
        <v>2629</v>
      </c>
      <c r="D134" s="49"/>
      <c r="E134" s="55"/>
      <c r="F134" s="55"/>
      <c r="G134" s="55" t="s">
        <v>3052</v>
      </c>
      <c r="H134" s="49" t="s">
        <v>2833</v>
      </c>
      <c r="I134" s="55"/>
      <c r="J134" s="49" t="s">
        <v>91</v>
      </c>
    </row>
    <row r="135" spans="1:10" x14ac:dyDescent="0.25">
      <c r="A135" s="49" t="s">
        <v>56</v>
      </c>
      <c r="B135" s="60">
        <v>45</v>
      </c>
      <c r="C135" s="55" t="s">
        <v>2630</v>
      </c>
      <c r="D135" s="49" t="s">
        <v>3232</v>
      </c>
      <c r="E135" s="55"/>
      <c r="F135" s="55"/>
      <c r="G135" s="55" t="s">
        <v>3053</v>
      </c>
      <c r="H135" s="49" t="s">
        <v>2834</v>
      </c>
      <c r="I135" s="55"/>
      <c r="J135" s="49" t="s">
        <v>156</v>
      </c>
    </row>
    <row r="136" spans="1:10" x14ac:dyDescent="0.25">
      <c r="A136" s="53" t="s">
        <v>56</v>
      </c>
      <c r="B136" s="60">
        <v>46</v>
      </c>
      <c r="C136" s="53" t="s">
        <v>151</v>
      </c>
      <c r="D136" s="55" t="s">
        <v>1949</v>
      </c>
      <c r="E136" s="53" t="s">
        <v>2194</v>
      </c>
      <c r="F136" s="69" t="s">
        <v>1562</v>
      </c>
      <c r="G136" s="53" t="s">
        <v>381</v>
      </c>
      <c r="H136" s="53" t="s">
        <v>382</v>
      </c>
      <c r="I136" s="67" t="s">
        <v>2349</v>
      </c>
      <c r="J136" s="53" t="s">
        <v>92</v>
      </c>
    </row>
    <row r="137" spans="1:10" x14ac:dyDescent="0.25">
      <c r="A137" s="53" t="s">
        <v>56</v>
      </c>
      <c r="B137" s="60">
        <v>51</v>
      </c>
      <c r="C137" s="53" t="s">
        <v>152</v>
      </c>
      <c r="D137" s="55" t="s">
        <v>1895</v>
      </c>
      <c r="E137" s="53" t="s">
        <v>2172</v>
      </c>
      <c r="F137" s="69" t="s">
        <v>1563</v>
      </c>
      <c r="G137" s="53" t="s">
        <v>383</v>
      </c>
      <c r="H137" s="53" t="s">
        <v>384</v>
      </c>
      <c r="I137" s="67" t="s">
        <v>2350</v>
      </c>
      <c r="J137" s="53" t="s">
        <v>91</v>
      </c>
    </row>
    <row r="138" spans="1:10" x14ac:dyDescent="0.25">
      <c r="A138" s="49" t="s">
        <v>56</v>
      </c>
      <c r="B138" s="60"/>
      <c r="C138" s="55" t="s">
        <v>2610</v>
      </c>
      <c r="D138" s="61" t="s">
        <v>3391</v>
      </c>
      <c r="E138" s="55"/>
      <c r="F138" s="55"/>
      <c r="G138" s="55" t="s">
        <v>3033</v>
      </c>
      <c r="H138" s="49" t="s">
        <v>2814</v>
      </c>
      <c r="I138" s="55"/>
      <c r="J138" s="49" t="s">
        <v>91</v>
      </c>
    </row>
    <row r="139" spans="1:10" x14ac:dyDescent="0.25">
      <c r="A139" s="49" t="s">
        <v>56</v>
      </c>
      <c r="B139" s="49"/>
      <c r="C139" s="55" t="s">
        <v>2631</v>
      </c>
      <c r="D139" s="49" t="s">
        <v>3238</v>
      </c>
      <c r="E139" s="55"/>
      <c r="F139" s="55"/>
      <c r="G139" s="55" t="s">
        <v>3054</v>
      </c>
      <c r="H139" s="49" t="s">
        <v>509</v>
      </c>
      <c r="I139" s="55"/>
      <c r="J139" s="49" t="s">
        <v>156</v>
      </c>
    </row>
    <row r="140" spans="1:10" x14ac:dyDescent="0.25">
      <c r="A140" s="49" t="s">
        <v>56</v>
      </c>
      <c r="B140" s="49"/>
      <c r="C140" s="55" t="s">
        <v>2616</v>
      </c>
      <c r="D140" s="49"/>
      <c r="E140" s="55"/>
      <c r="F140" s="55"/>
      <c r="G140" s="55" t="s">
        <v>3039</v>
      </c>
      <c r="H140" s="49" t="s">
        <v>2820</v>
      </c>
      <c r="I140" s="55"/>
      <c r="J140" s="49" t="s">
        <v>2994</v>
      </c>
    </row>
    <row r="141" spans="1:10" x14ac:dyDescent="0.25">
      <c r="A141" s="53" t="s">
        <v>55</v>
      </c>
      <c r="B141" s="64">
        <v>-99</v>
      </c>
      <c r="C141" s="53" t="s">
        <v>93</v>
      </c>
      <c r="D141" s="55" t="s">
        <v>1923</v>
      </c>
      <c r="E141" s="65" t="s">
        <v>2178</v>
      </c>
      <c r="F141" s="66" t="s">
        <v>2130</v>
      </c>
      <c r="G141" s="53" t="s">
        <v>277</v>
      </c>
      <c r="H141" s="53" t="s">
        <v>278</v>
      </c>
      <c r="I141" s="53" t="s">
        <v>2311</v>
      </c>
      <c r="J141" s="53" t="s">
        <v>91</v>
      </c>
    </row>
    <row r="142" spans="1:10" x14ac:dyDescent="0.25">
      <c r="A142" s="53" t="s">
        <v>55</v>
      </c>
      <c r="B142" s="60">
        <v>1</v>
      </c>
      <c r="C142" s="53" t="s">
        <v>132</v>
      </c>
      <c r="D142" s="55" t="s">
        <v>100</v>
      </c>
      <c r="E142" s="53" t="s">
        <v>2156</v>
      </c>
      <c r="F142" s="69" t="s">
        <v>1546</v>
      </c>
      <c r="G142" s="53" t="s">
        <v>322</v>
      </c>
      <c r="H142" s="53" t="s">
        <v>350</v>
      </c>
      <c r="I142" s="53" t="s">
        <v>2483</v>
      </c>
      <c r="J142" s="53" t="s">
        <v>100</v>
      </c>
    </row>
    <row r="143" spans="1:10" x14ac:dyDescent="0.25">
      <c r="A143" s="53" t="s">
        <v>55</v>
      </c>
      <c r="B143" s="60">
        <v>3</v>
      </c>
      <c r="C143" s="53" t="s">
        <v>133</v>
      </c>
      <c r="D143" s="55" t="s">
        <v>1944</v>
      </c>
      <c r="E143" s="54" t="s">
        <v>2193</v>
      </c>
      <c r="F143" s="69" t="s">
        <v>1547</v>
      </c>
      <c r="G143" s="53" t="s">
        <v>351</v>
      </c>
      <c r="H143" s="53" t="s">
        <v>352</v>
      </c>
      <c r="I143" s="53" t="s">
        <v>2338</v>
      </c>
      <c r="J143" s="53" t="s">
        <v>92</v>
      </c>
    </row>
    <row r="144" spans="1:10" x14ac:dyDescent="0.25">
      <c r="A144" s="53" t="s">
        <v>55</v>
      </c>
      <c r="B144" s="60">
        <v>4</v>
      </c>
      <c r="C144" s="53" t="s">
        <v>134</v>
      </c>
      <c r="D144" s="55" t="s">
        <v>1945</v>
      </c>
      <c r="E144" s="67" t="s">
        <v>2157</v>
      </c>
      <c r="F144" s="69" t="s">
        <v>1548</v>
      </c>
      <c r="G144" s="53" t="s">
        <v>353</v>
      </c>
      <c r="H144" s="53" t="s">
        <v>354</v>
      </c>
      <c r="I144" s="53" t="s">
        <v>2496</v>
      </c>
      <c r="J144" s="53" t="s">
        <v>92</v>
      </c>
    </row>
    <row r="145" spans="1:10" x14ac:dyDescent="0.25">
      <c r="A145" s="49" t="s">
        <v>55</v>
      </c>
      <c r="B145" s="60">
        <v>5</v>
      </c>
      <c r="C145" s="55" t="s">
        <v>2596</v>
      </c>
      <c r="D145" s="49" t="s">
        <v>3380</v>
      </c>
      <c r="E145" s="55"/>
      <c r="F145" s="55"/>
      <c r="G145" s="55" t="s">
        <v>3019</v>
      </c>
      <c r="H145" s="49" t="s">
        <v>2801</v>
      </c>
      <c r="I145" s="55"/>
      <c r="J145" s="49" t="s">
        <v>2993</v>
      </c>
    </row>
    <row r="146" spans="1:10" x14ac:dyDescent="0.25">
      <c r="A146" s="53" t="s">
        <v>55</v>
      </c>
      <c r="B146" s="60">
        <v>6</v>
      </c>
      <c r="C146" s="53" t="s">
        <v>135</v>
      </c>
      <c r="D146" s="55" t="s">
        <v>356</v>
      </c>
      <c r="E146" s="53" t="s">
        <v>2158</v>
      </c>
      <c r="F146" s="69" t="s">
        <v>1549</v>
      </c>
      <c r="G146" s="53" t="s">
        <v>355</v>
      </c>
      <c r="H146" s="53" t="s">
        <v>356</v>
      </c>
      <c r="I146" s="53" t="s">
        <v>2158</v>
      </c>
      <c r="J146" s="53" t="s">
        <v>91</v>
      </c>
    </row>
    <row r="147" spans="1:10" x14ac:dyDescent="0.25">
      <c r="A147" s="52" t="s">
        <v>55</v>
      </c>
      <c r="B147" s="60">
        <v>7</v>
      </c>
      <c r="C147" s="55" t="s">
        <v>2597</v>
      </c>
      <c r="D147" s="52" t="s">
        <v>3381</v>
      </c>
      <c r="E147" s="55"/>
      <c r="F147" s="55"/>
      <c r="G147" s="55" t="s">
        <v>3020</v>
      </c>
      <c r="H147" s="49" t="s">
        <v>2802</v>
      </c>
      <c r="I147" s="55"/>
      <c r="J147" s="49" t="s">
        <v>91</v>
      </c>
    </row>
    <row r="148" spans="1:10" x14ac:dyDescent="0.25">
      <c r="A148" s="71" t="s">
        <v>55</v>
      </c>
      <c r="B148" s="60">
        <v>8</v>
      </c>
      <c r="C148" s="55" t="s">
        <v>2598</v>
      </c>
      <c r="D148" s="72" t="s">
        <v>3382</v>
      </c>
      <c r="E148" s="55"/>
      <c r="F148" s="55"/>
      <c r="G148" s="55" t="s">
        <v>3021</v>
      </c>
      <c r="H148" s="49"/>
      <c r="I148" s="55"/>
      <c r="J148" s="49"/>
    </row>
    <row r="149" spans="1:10" x14ac:dyDescent="0.25">
      <c r="A149" s="71" t="s">
        <v>55</v>
      </c>
      <c r="B149" s="60">
        <v>9</v>
      </c>
      <c r="C149" s="55" t="s">
        <v>2599</v>
      </c>
      <c r="D149" s="71" t="s">
        <v>3383</v>
      </c>
      <c r="E149" s="55"/>
      <c r="F149" s="55"/>
      <c r="G149" s="55" t="s">
        <v>3022</v>
      </c>
      <c r="H149" s="49" t="s">
        <v>2803</v>
      </c>
      <c r="I149" s="55"/>
      <c r="J149" s="49" t="s">
        <v>91</v>
      </c>
    </row>
    <row r="150" spans="1:10" x14ac:dyDescent="0.25">
      <c r="A150" s="71" t="s">
        <v>55</v>
      </c>
      <c r="B150" s="60">
        <v>10</v>
      </c>
      <c r="C150" s="55" t="s">
        <v>2600</v>
      </c>
      <c r="D150" s="71" t="s">
        <v>3386</v>
      </c>
      <c r="E150" s="55"/>
      <c r="F150" s="55"/>
      <c r="G150" s="55" t="s">
        <v>3023</v>
      </c>
      <c r="H150" s="49" t="s">
        <v>2804</v>
      </c>
      <c r="I150" s="55"/>
      <c r="J150" s="49" t="s">
        <v>1873</v>
      </c>
    </row>
    <row r="151" spans="1:10" x14ac:dyDescent="0.25">
      <c r="A151" s="49" t="s">
        <v>55</v>
      </c>
      <c r="B151" s="60">
        <v>11</v>
      </c>
      <c r="C151" s="55" t="s">
        <v>2601</v>
      </c>
      <c r="D151" s="49" t="s">
        <v>3387</v>
      </c>
      <c r="E151" s="55"/>
      <c r="F151" s="55"/>
      <c r="G151" s="55" t="s">
        <v>3024</v>
      </c>
      <c r="H151" s="52" t="s">
        <v>2805</v>
      </c>
      <c r="I151" s="55"/>
      <c r="J151" s="49"/>
    </row>
    <row r="152" spans="1:10" x14ac:dyDescent="0.25">
      <c r="A152" s="49" t="s">
        <v>55</v>
      </c>
      <c r="B152" s="60">
        <v>12</v>
      </c>
      <c r="C152" s="55" t="s">
        <v>2602</v>
      </c>
      <c r="D152" s="49" t="s">
        <v>3384</v>
      </c>
      <c r="E152" s="55"/>
      <c r="F152" s="55"/>
      <c r="G152" s="55" t="s">
        <v>3025</v>
      </c>
      <c r="H152" s="71" t="s">
        <v>2806</v>
      </c>
      <c r="I152" s="55"/>
      <c r="J152" s="49" t="s">
        <v>100</v>
      </c>
    </row>
    <row r="153" spans="1:10" x14ac:dyDescent="0.25">
      <c r="A153" s="49" t="s">
        <v>55</v>
      </c>
      <c r="B153" s="60">
        <v>13</v>
      </c>
      <c r="C153" s="55" t="s">
        <v>2603</v>
      </c>
      <c r="D153" s="49" t="s">
        <v>3388</v>
      </c>
      <c r="E153" s="55"/>
      <c r="F153" s="55"/>
      <c r="G153" s="55" t="s">
        <v>3026</v>
      </c>
      <c r="H153" s="71" t="s">
        <v>2807</v>
      </c>
      <c r="I153" s="55"/>
      <c r="J153" s="49" t="s">
        <v>91</v>
      </c>
    </row>
    <row r="154" spans="1:10" x14ac:dyDescent="0.25">
      <c r="A154" s="49" t="s">
        <v>55</v>
      </c>
      <c r="B154" s="60">
        <v>14</v>
      </c>
      <c r="C154" s="55" t="s">
        <v>2604</v>
      </c>
      <c r="D154" s="49" t="s">
        <v>3385</v>
      </c>
      <c r="E154" s="55"/>
      <c r="F154" s="55"/>
      <c r="G154" s="55" t="s">
        <v>3027</v>
      </c>
      <c r="H154" s="71" t="s">
        <v>2808</v>
      </c>
      <c r="I154" s="55"/>
      <c r="J154" s="49" t="s">
        <v>91</v>
      </c>
    </row>
    <row r="155" spans="1:10" x14ac:dyDescent="0.25">
      <c r="A155" s="49" t="s">
        <v>55</v>
      </c>
      <c r="B155" s="60">
        <v>15</v>
      </c>
      <c r="C155" s="55" t="s">
        <v>2605</v>
      </c>
      <c r="D155" s="49" t="s">
        <v>3389</v>
      </c>
      <c r="E155" s="55"/>
      <c r="F155" s="55"/>
      <c r="G155" s="55" t="s">
        <v>3028</v>
      </c>
      <c r="H155" s="71" t="s">
        <v>2809</v>
      </c>
      <c r="I155" s="55"/>
      <c r="J155" s="49" t="s">
        <v>91</v>
      </c>
    </row>
    <row r="156" spans="1:10" x14ac:dyDescent="0.25">
      <c r="A156" s="49" t="s">
        <v>55</v>
      </c>
      <c r="B156" s="60">
        <v>16</v>
      </c>
      <c r="C156" s="55" t="s">
        <v>2606</v>
      </c>
      <c r="D156" s="49" t="s">
        <v>3390</v>
      </c>
      <c r="E156" s="55"/>
      <c r="F156" s="55"/>
      <c r="G156" s="55" t="s">
        <v>3029</v>
      </c>
      <c r="H156" s="71" t="s">
        <v>2810</v>
      </c>
      <c r="I156" s="55"/>
      <c r="J156" s="52" t="s">
        <v>91</v>
      </c>
    </row>
    <row r="157" spans="1:10" x14ac:dyDescent="0.25">
      <c r="A157" s="53" t="s">
        <v>55</v>
      </c>
      <c r="B157" s="60">
        <v>19</v>
      </c>
      <c r="C157" s="53" t="s">
        <v>136</v>
      </c>
      <c r="D157" s="55" t="s">
        <v>1895</v>
      </c>
      <c r="E157" s="53" t="s">
        <v>2172</v>
      </c>
      <c r="F157" s="69" t="s">
        <v>1550</v>
      </c>
      <c r="G157" s="53" t="s">
        <v>357</v>
      </c>
      <c r="H157" s="53" t="s">
        <v>358</v>
      </c>
      <c r="I157" s="53" t="s">
        <v>2497</v>
      </c>
      <c r="J157" s="53" t="s">
        <v>91</v>
      </c>
    </row>
    <row r="158" spans="1:10" x14ac:dyDescent="0.25">
      <c r="A158" s="54" t="s">
        <v>55</v>
      </c>
      <c r="B158" s="54"/>
      <c r="C158" s="54" t="s">
        <v>137</v>
      </c>
      <c r="D158" s="56" t="s">
        <v>1946</v>
      </c>
      <c r="E158" s="54" t="s">
        <v>2159</v>
      </c>
      <c r="F158" s="61" t="s">
        <v>1551</v>
      </c>
      <c r="G158" s="54" t="s">
        <v>359</v>
      </c>
      <c r="H158" s="54" t="s">
        <v>360</v>
      </c>
      <c r="I158" s="54" t="s">
        <v>2339</v>
      </c>
      <c r="J158" s="54" t="s">
        <v>92</v>
      </c>
    </row>
    <row r="159" spans="1:10" x14ac:dyDescent="0.25">
      <c r="A159" s="53" t="s">
        <v>66</v>
      </c>
      <c r="B159" s="64">
        <v>-99</v>
      </c>
      <c r="C159" s="53" t="s">
        <v>93</v>
      </c>
      <c r="D159" s="53" t="s">
        <v>1923</v>
      </c>
      <c r="E159" s="65" t="s">
        <v>2178</v>
      </c>
      <c r="F159" s="66" t="s">
        <v>2130</v>
      </c>
      <c r="G159" s="53" t="s">
        <v>277</v>
      </c>
      <c r="H159" s="53" t="s">
        <v>278</v>
      </c>
      <c r="I159" s="53" t="s">
        <v>2311</v>
      </c>
      <c r="J159" s="53" t="s">
        <v>91</v>
      </c>
    </row>
    <row r="160" spans="1:10" x14ac:dyDescent="0.25">
      <c r="A160" s="53" t="s">
        <v>66</v>
      </c>
      <c r="B160" s="60">
        <v>1</v>
      </c>
      <c r="C160" s="53" t="s">
        <v>129</v>
      </c>
      <c r="D160" s="53" t="s">
        <v>2056</v>
      </c>
      <c r="E160" s="53" t="s">
        <v>2173</v>
      </c>
      <c r="F160" s="69" t="s">
        <v>1543</v>
      </c>
      <c r="G160" s="53" t="s">
        <v>344</v>
      </c>
      <c r="H160" s="53" t="s">
        <v>456</v>
      </c>
      <c r="I160" s="67" t="s">
        <v>2387</v>
      </c>
      <c r="J160" s="53" t="s">
        <v>100</v>
      </c>
    </row>
    <row r="161" spans="1:10" x14ac:dyDescent="0.25">
      <c r="A161" s="53" t="s">
        <v>66</v>
      </c>
      <c r="B161" s="60">
        <v>2</v>
      </c>
      <c r="C161" s="53" t="s">
        <v>196</v>
      </c>
      <c r="D161" s="53" t="s">
        <v>1922</v>
      </c>
      <c r="E161" s="53" t="s">
        <v>2146</v>
      </c>
      <c r="F161" s="69" t="s">
        <v>1589</v>
      </c>
      <c r="G161" s="53" t="s">
        <v>454</v>
      </c>
      <c r="H161" s="53" t="s">
        <v>455</v>
      </c>
      <c r="I161" s="67" t="s">
        <v>2386</v>
      </c>
      <c r="J161" s="53" t="s">
        <v>153</v>
      </c>
    </row>
    <row r="162" spans="1:10" x14ac:dyDescent="0.25">
      <c r="A162" s="53" t="s">
        <v>66</v>
      </c>
      <c r="B162" s="60">
        <v>4</v>
      </c>
      <c r="C162" s="55" t="s">
        <v>2785</v>
      </c>
      <c r="D162" s="61" t="s">
        <v>3266</v>
      </c>
      <c r="E162" s="55"/>
      <c r="F162" s="55"/>
      <c r="G162" s="55" t="s">
        <v>3217</v>
      </c>
      <c r="H162" s="49" t="s">
        <v>2988</v>
      </c>
      <c r="I162" s="55"/>
      <c r="J162" s="49" t="s">
        <v>92</v>
      </c>
    </row>
    <row r="163" spans="1:10" x14ac:dyDescent="0.25">
      <c r="A163" s="53" t="s">
        <v>66</v>
      </c>
      <c r="B163" s="60">
        <v>5</v>
      </c>
      <c r="C163" s="55" t="s">
        <v>2784</v>
      </c>
      <c r="D163" s="61" t="s">
        <v>3267</v>
      </c>
      <c r="E163" s="55"/>
      <c r="F163" s="55"/>
      <c r="G163" s="55" t="s">
        <v>3216</v>
      </c>
      <c r="H163" s="49" t="s">
        <v>2987</v>
      </c>
      <c r="I163" s="55"/>
      <c r="J163" s="49" t="s">
        <v>92</v>
      </c>
    </row>
    <row r="164" spans="1:10" x14ac:dyDescent="0.25">
      <c r="A164" s="53" t="s">
        <v>66</v>
      </c>
      <c r="B164" s="60">
        <v>5</v>
      </c>
      <c r="C164" s="53" t="s">
        <v>197</v>
      </c>
      <c r="D164" s="53" t="s">
        <v>1953</v>
      </c>
      <c r="E164" s="53" t="s">
        <v>2213</v>
      </c>
      <c r="F164" s="69" t="s">
        <v>1590</v>
      </c>
      <c r="G164" s="53" t="s">
        <v>457</v>
      </c>
      <c r="H164" s="53" t="s">
        <v>458</v>
      </c>
      <c r="I164" s="67" t="s">
        <v>2388</v>
      </c>
      <c r="J164" s="53" t="s">
        <v>92</v>
      </c>
    </row>
    <row r="165" spans="1:10" x14ac:dyDescent="0.25">
      <c r="A165" s="53" t="s">
        <v>66</v>
      </c>
      <c r="B165" s="60">
        <v>5</v>
      </c>
      <c r="C165" s="53" t="s">
        <v>198</v>
      </c>
      <c r="D165" s="53" t="s">
        <v>1944</v>
      </c>
      <c r="E165" s="54" t="s">
        <v>2193</v>
      </c>
      <c r="F165" s="69" t="s">
        <v>1591</v>
      </c>
      <c r="G165" s="53" t="s">
        <v>459</v>
      </c>
      <c r="H165" s="53" t="s">
        <v>460</v>
      </c>
      <c r="I165" s="67" t="s">
        <v>2389</v>
      </c>
      <c r="J165" s="53" t="s">
        <v>92</v>
      </c>
    </row>
    <row r="166" spans="1:10" x14ac:dyDescent="0.25">
      <c r="A166" s="53" t="s">
        <v>66</v>
      </c>
      <c r="B166" s="60">
        <v>6</v>
      </c>
      <c r="C166" s="53" t="s">
        <v>199</v>
      </c>
      <c r="D166" s="53" t="s">
        <v>1954</v>
      </c>
      <c r="E166" s="53" t="s">
        <v>2215</v>
      </c>
      <c r="F166" s="69" t="s">
        <v>1592</v>
      </c>
      <c r="G166" s="53" t="s">
        <v>461</v>
      </c>
      <c r="H166" s="53" t="s">
        <v>462</v>
      </c>
      <c r="I166" s="67" t="s">
        <v>2145</v>
      </c>
      <c r="J166" s="53" t="s">
        <v>92</v>
      </c>
    </row>
    <row r="167" spans="1:10" x14ac:dyDescent="0.25">
      <c r="A167" s="53" t="s">
        <v>66</v>
      </c>
      <c r="B167" s="60">
        <v>7</v>
      </c>
      <c r="C167" s="55" t="s">
        <v>2786</v>
      </c>
      <c r="D167" s="49" t="s">
        <v>3268</v>
      </c>
      <c r="E167" s="55"/>
      <c r="F167" s="55"/>
      <c r="G167" s="55" t="s">
        <v>3218</v>
      </c>
      <c r="H167" s="49" t="s">
        <v>2989</v>
      </c>
      <c r="I167" s="55"/>
      <c r="J167" s="49" t="s">
        <v>2291</v>
      </c>
    </row>
    <row r="168" spans="1:10" x14ac:dyDescent="0.25">
      <c r="A168" s="53" t="s">
        <v>66</v>
      </c>
      <c r="B168" s="60">
        <v>9</v>
      </c>
      <c r="C168" s="55" t="s">
        <v>2787</v>
      </c>
      <c r="D168" s="49" t="s">
        <v>3269</v>
      </c>
      <c r="E168" s="55"/>
      <c r="F168" s="55"/>
      <c r="G168" s="55" t="s">
        <v>3219</v>
      </c>
      <c r="H168" s="49" t="s">
        <v>2990</v>
      </c>
      <c r="I168" s="55"/>
      <c r="J168" s="49" t="s">
        <v>262</v>
      </c>
    </row>
    <row r="169" spans="1:10" x14ac:dyDescent="0.25">
      <c r="A169" s="53" t="s">
        <v>66</v>
      </c>
      <c r="B169" s="60">
        <v>10</v>
      </c>
      <c r="C169" s="53" t="s">
        <v>200</v>
      </c>
      <c r="D169" s="53" t="s">
        <v>1896</v>
      </c>
      <c r="E169" s="53" t="s">
        <v>2216</v>
      </c>
      <c r="F169" s="69" t="s">
        <v>1593</v>
      </c>
      <c r="G169" s="55" t="s">
        <v>3220</v>
      </c>
      <c r="H169" s="53" t="s">
        <v>463</v>
      </c>
      <c r="I169" s="67" t="s">
        <v>2390</v>
      </c>
      <c r="J169" s="53" t="s">
        <v>195</v>
      </c>
    </row>
    <row r="170" spans="1:10" x14ac:dyDescent="0.25">
      <c r="A170" s="53" t="s">
        <v>66</v>
      </c>
      <c r="B170" s="60">
        <v>11</v>
      </c>
      <c r="C170" s="53" t="s">
        <v>201</v>
      </c>
      <c r="D170" s="53" t="s">
        <v>1897</v>
      </c>
      <c r="E170" s="53" t="s">
        <v>2217</v>
      </c>
      <c r="F170" s="69" t="s">
        <v>1594</v>
      </c>
      <c r="G170" s="55" t="s">
        <v>3221</v>
      </c>
      <c r="H170" s="53" t="s">
        <v>464</v>
      </c>
      <c r="I170" s="67" t="s">
        <v>2391</v>
      </c>
      <c r="J170" s="53" t="s">
        <v>195</v>
      </c>
    </row>
    <row r="171" spans="1:10" x14ac:dyDescent="0.25">
      <c r="A171" s="53" t="s">
        <v>66</v>
      </c>
      <c r="B171" s="60">
        <v>13</v>
      </c>
      <c r="C171" s="55" t="s">
        <v>2788</v>
      </c>
      <c r="D171" s="61" t="s">
        <v>3271</v>
      </c>
      <c r="E171" s="55"/>
      <c r="F171" s="55"/>
      <c r="G171" s="55" t="s">
        <v>3222</v>
      </c>
      <c r="H171" s="49" t="s">
        <v>2991</v>
      </c>
      <c r="I171" s="55"/>
      <c r="J171" s="49" t="s">
        <v>92</v>
      </c>
    </row>
    <row r="172" spans="1:10" x14ac:dyDescent="0.25">
      <c r="A172" s="53" t="s">
        <v>66</v>
      </c>
      <c r="B172" s="60">
        <v>14</v>
      </c>
      <c r="C172" s="55" t="s">
        <v>2789</v>
      </c>
      <c r="D172" s="49" t="s">
        <v>3270</v>
      </c>
      <c r="E172" s="55"/>
      <c r="F172" s="55"/>
      <c r="G172" s="55" t="s">
        <v>3223</v>
      </c>
      <c r="H172" s="49" t="s">
        <v>2992</v>
      </c>
      <c r="I172" s="55"/>
      <c r="J172" s="49" t="s">
        <v>156</v>
      </c>
    </row>
    <row r="173" spans="1:10" x14ac:dyDescent="0.25">
      <c r="A173" s="53" t="s">
        <v>65</v>
      </c>
      <c r="B173" s="64">
        <v>-99</v>
      </c>
      <c r="C173" s="53" t="s">
        <v>93</v>
      </c>
      <c r="D173" s="53" t="s">
        <v>1923</v>
      </c>
      <c r="E173" s="65" t="s">
        <v>2178</v>
      </c>
      <c r="F173" s="66" t="s">
        <v>2130</v>
      </c>
      <c r="G173" s="53" t="s">
        <v>277</v>
      </c>
      <c r="H173" s="53" t="s">
        <v>278</v>
      </c>
      <c r="I173" s="53" t="s">
        <v>2311</v>
      </c>
      <c r="J173" s="53" t="s">
        <v>91</v>
      </c>
    </row>
    <row r="174" spans="1:10" x14ac:dyDescent="0.25">
      <c r="A174" s="53" t="s">
        <v>65</v>
      </c>
      <c r="B174" s="60">
        <v>1</v>
      </c>
      <c r="C174" s="53" t="s">
        <v>129</v>
      </c>
      <c r="D174" s="53" t="s">
        <v>1922</v>
      </c>
      <c r="E174" s="53" t="s">
        <v>2146</v>
      </c>
      <c r="F174" s="69" t="s">
        <v>1543</v>
      </c>
      <c r="G174" s="53" t="s">
        <v>344</v>
      </c>
      <c r="H174" s="53" t="s">
        <v>345</v>
      </c>
      <c r="I174" s="67" t="s">
        <v>2337</v>
      </c>
      <c r="J174" s="53" t="s">
        <v>100</v>
      </c>
    </row>
    <row r="175" spans="1:10" x14ac:dyDescent="0.25">
      <c r="A175" s="53" t="s">
        <v>65</v>
      </c>
      <c r="B175" s="60">
        <v>2</v>
      </c>
      <c r="C175" s="53" t="s">
        <v>193</v>
      </c>
      <c r="D175" s="53" t="s">
        <v>275</v>
      </c>
      <c r="E175" s="53" t="s">
        <v>2174</v>
      </c>
      <c r="F175" s="69" t="s">
        <v>1587</v>
      </c>
      <c r="G175" s="53" t="s">
        <v>450</v>
      </c>
      <c r="H175" s="53" t="s">
        <v>451</v>
      </c>
      <c r="I175" s="67" t="s">
        <v>2384</v>
      </c>
      <c r="J175" s="53" t="s">
        <v>91</v>
      </c>
    </row>
    <row r="176" spans="1:10" x14ac:dyDescent="0.25">
      <c r="A176" s="49" t="s">
        <v>65</v>
      </c>
      <c r="B176" s="60">
        <v>3</v>
      </c>
      <c r="C176" s="56" t="s">
        <v>2783</v>
      </c>
      <c r="D176" s="61" t="s">
        <v>3272</v>
      </c>
      <c r="E176" s="55"/>
      <c r="F176" s="55"/>
      <c r="G176" s="55" t="s">
        <v>3215</v>
      </c>
      <c r="H176" s="49" t="s">
        <v>2986</v>
      </c>
      <c r="I176" s="55"/>
      <c r="J176" s="49" t="s">
        <v>91</v>
      </c>
    </row>
    <row r="177" spans="1:10" x14ac:dyDescent="0.25">
      <c r="A177" s="53" t="s">
        <v>65</v>
      </c>
      <c r="B177" s="60">
        <v>4</v>
      </c>
      <c r="C177" s="53" t="s">
        <v>194</v>
      </c>
      <c r="D177" s="53" t="s">
        <v>1895</v>
      </c>
      <c r="E177" s="53" t="s">
        <v>2172</v>
      </c>
      <c r="F177" s="69" t="s">
        <v>1588</v>
      </c>
      <c r="G177" s="53" t="s">
        <v>452</v>
      </c>
      <c r="H177" s="53" t="s">
        <v>453</v>
      </c>
      <c r="I177" s="67" t="s">
        <v>2385</v>
      </c>
      <c r="J177" s="53" t="s">
        <v>91</v>
      </c>
    </row>
    <row r="178" spans="1:10" x14ac:dyDescent="0.25">
      <c r="A178" s="53" t="s">
        <v>58</v>
      </c>
      <c r="B178" s="64">
        <v>-99</v>
      </c>
      <c r="C178" s="53" t="s">
        <v>93</v>
      </c>
      <c r="D178" s="55" t="s">
        <v>1923</v>
      </c>
      <c r="E178" s="65" t="s">
        <v>2178</v>
      </c>
      <c r="F178" s="66" t="s">
        <v>2130</v>
      </c>
      <c r="G178" s="53" t="s">
        <v>277</v>
      </c>
      <c r="H178" s="53" t="s">
        <v>278</v>
      </c>
      <c r="I178" s="53" t="s">
        <v>2311</v>
      </c>
      <c r="J178" s="53" t="s">
        <v>91</v>
      </c>
    </row>
    <row r="179" spans="1:10" x14ac:dyDescent="0.25">
      <c r="A179" s="53" t="s">
        <v>58</v>
      </c>
      <c r="B179" s="60">
        <v>1</v>
      </c>
      <c r="C179" s="53" t="s">
        <v>121</v>
      </c>
      <c r="D179" s="55" t="s">
        <v>1950</v>
      </c>
      <c r="E179" s="53" t="s">
        <v>2175</v>
      </c>
      <c r="F179" s="69" t="s">
        <v>1536</v>
      </c>
      <c r="G179" s="53" t="s">
        <v>328</v>
      </c>
      <c r="H179" s="53" t="s">
        <v>390</v>
      </c>
      <c r="I179" s="67" t="s">
        <v>2354</v>
      </c>
      <c r="J179" s="53" t="s">
        <v>100</v>
      </c>
    </row>
    <row r="180" spans="1:10" x14ac:dyDescent="0.25">
      <c r="A180" s="53" t="s">
        <v>58</v>
      </c>
      <c r="B180" s="60">
        <v>2</v>
      </c>
      <c r="C180" s="53" t="s">
        <v>159</v>
      </c>
      <c r="D180" s="55" t="s">
        <v>1889</v>
      </c>
      <c r="E180" s="53" t="s">
        <v>2195</v>
      </c>
      <c r="F180" s="69" t="s">
        <v>1565</v>
      </c>
      <c r="G180" s="53" t="s">
        <v>391</v>
      </c>
      <c r="H180" s="53" t="s">
        <v>392</v>
      </c>
      <c r="I180" s="67" t="s">
        <v>2355</v>
      </c>
      <c r="J180" s="53" t="s">
        <v>156</v>
      </c>
    </row>
    <row r="181" spans="1:10" x14ac:dyDescent="0.25">
      <c r="A181" s="53" t="s">
        <v>58</v>
      </c>
      <c r="B181" s="60">
        <v>3</v>
      </c>
      <c r="C181" s="53" t="s">
        <v>160</v>
      </c>
      <c r="D181" s="55" t="s">
        <v>1890</v>
      </c>
      <c r="E181" s="53" t="s">
        <v>2196</v>
      </c>
      <c r="F181" s="69" t="s">
        <v>1566</v>
      </c>
      <c r="G181" s="53" t="s">
        <v>393</v>
      </c>
      <c r="H181" s="53" t="s">
        <v>394</v>
      </c>
      <c r="I181" s="67" t="s">
        <v>2356</v>
      </c>
      <c r="J181" s="53" t="s">
        <v>156</v>
      </c>
    </row>
    <row r="182" spans="1:10" x14ac:dyDescent="0.25">
      <c r="A182" s="53" t="s">
        <v>58</v>
      </c>
      <c r="B182" s="60">
        <v>4</v>
      </c>
      <c r="C182" s="53" t="s">
        <v>161</v>
      </c>
      <c r="D182" s="55" t="s">
        <v>1891</v>
      </c>
      <c r="E182" s="53" t="s">
        <v>2197</v>
      </c>
      <c r="F182" s="69" t="s">
        <v>1567</v>
      </c>
      <c r="G182" s="53" t="s">
        <v>395</v>
      </c>
      <c r="H182" s="53" t="s">
        <v>396</v>
      </c>
      <c r="I182" s="67" t="s">
        <v>2357</v>
      </c>
      <c r="J182" s="53" t="s">
        <v>157</v>
      </c>
    </row>
    <row r="183" spans="1:10" x14ac:dyDescent="0.25">
      <c r="A183" s="53" t="s">
        <v>58</v>
      </c>
      <c r="B183" s="60">
        <v>5</v>
      </c>
      <c r="C183" s="55" t="s">
        <v>2679</v>
      </c>
      <c r="D183" s="49" t="s">
        <v>3273</v>
      </c>
      <c r="E183" s="55"/>
      <c r="F183" s="55"/>
      <c r="G183" s="55" t="s">
        <v>3105</v>
      </c>
      <c r="H183" s="49" t="s">
        <v>2883</v>
      </c>
      <c r="I183" s="55"/>
      <c r="J183" s="49" t="s">
        <v>3002</v>
      </c>
    </row>
    <row r="184" spans="1:10" x14ac:dyDescent="0.25">
      <c r="A184" s="53" t="s">
        <v>58</v>
      </c>
      <c r="B184" s="52">
        <v>6</v>
      </c>
      <c r="C184" s="55" t="s">
        <v>2681</v>
      </c>
      <c r="D184" s="49" t="s">
        <v>3274</v>
      </c>
      <c r="E184" s="55"/>
      <c r="F184" s="55"/>
      <c r="G184" s="55" t="s">
        <v>3107</v>
      </c>
      <c r="H184" s="49" t="s">
        <v>2885</v>
      </c>
      <c r="I184" s="55"/>
      <c r="J184" s="49" t="s">
        <v>158</v>
      </c>
    </row>
    <row r="185" spans="1:10" x14ac:dyDescent="0.25">
      <c r="A185" s="53" t="s">
        <v>58</v>
      </c>
      <c r="B185" s="52">
        <v>6</v>
      </c>
      <c r="C185" s="55" t="s">
        <v>2680</v>
      </c>
      <c r="D185" s="49" t="s">
        <v>3275</v>
      </c>
      <c r="E185" s="55"/>
      <c r="F185" s="55"/>
      <c r="G185" s="55" t="s">
        <v>3106</v>
      </c>
      <c r="H185" s="49" t="s">
        <v>2884</v>
      </c>
      <c r="I185" s="55"/>
      <c r="J185" s="49" t="s">
        <v>3002</v>
      </c>
    </row>
    <row r="186" spans="1:10" x14ac:dyDescent="0.25">
      <c r="A186" s="53" t="s">
        <v>58</v>
      </c>
      <c r="B186" s="52">
        <v>6</v>
      </c>
      <c r="C186" s="55" t="s">
        <v>2682</v>
      </c>
      <c r="D186" s="49" t="s">
        <v>3276</v>
      </c>
      <c r="E186" s="55"/>
      <c r="F186" s="55"/>
      <c r="G186" s="55" t="s">
        <v>3108</v>
      </c>
      <c r="H186" s="49" t="s">
        <v>2886</v>
      </c>
      <c r="I186" s="55"/>
      <c r="J186" s="49" t="s">
        <v>158</v>
      </c>
    </row>
    <row r="187" spans="1:10" x14ac:dyDescent="0.25">
      <c r="A187" s="53" t="s">
        <v>58</v>
      </c>
      <c r="B187" s="52">
        <v>7</v>
      </c>
      <c r="C187" s="53" t="s">
        <v>162</v>
      </c>
      <c r="D187" s="55" t="s">
        <v>3277</v>
      </c>
      <c r="E187" s="53" t="s">
        <v>2198</v>
      </c>
      <c r="F187" s="69" t="s">
        <v>1568</v>
      </c>
      <c r="G187" s="53" t="s">
        <v>397</v>
      </c>
      <c r="H187" s="53" t="s">
        <v>398</v>
      </c>
      <c r="I187" s="67" t="s">
        <v>2358</v>
      </c>
      <c r="J187" s="53" t="s">
        <v>158</v>
      </c>
    </row>
    <row r="188" spans="1:10" x14ac:dyDescent="0.25">
      <c r="A188" s="53" t="s">
        <v>58</v>
      </c>
      <c r="B188" s="60">
        <v>11</v>
      </c>
      <c r="C188" s="55" t="s">
        <v>2683</v>
      </c>
      <c r="D188" s="49" t="s">
        <v>3278</v>
      </c>
      <c r="E188" s="55"/>
      <c r="F188" s="55"/>
      <c r="G188" s="55" t="s">
        <v>3109</v>
      </c>
      <c r="H188" s="49" t="s">
        <v>2887</v>
      </c>
      <c r="I188" s="55"/>
      <c r="J188" s="49" t="s">
        <v>195</v>
      </c>
    </row>
    <row r="189" spans="1:10" x14ac:dyDescent="0.25">
      <c r="A189" s="53" t="s">
        <v>58</v>
      </c>
      <c r="B189" s="60">
        <v>21</v>
      </c>
      <c r="C189" s="55" t="s">
        <v>2684</v>
      </c>
      <c r="D189" s="49" t="s">
        <v>3279</v>
      </c>
      <c r="E189" s="55"/>
      <c r="F189" s="55"/>
      <c r="G189" s="55" t="s">
        <v>3110</v>
      </c>
      <c r="H189" s="49" t="s">
        <v>2888</v>
      </c>
      <c r="I189" s="55"/>
      <c r="J189" s="52" t="s">
        <v>235</v>
      </c>
    </row>
    <row r="190" spans="1:10" x14ac:dyDescent="0.25">
      <c r="A190" s="53" t="s">
        <v>57</v>
      </c>
      <c r="B190" s="64">
        <v>-99</v>
      </c>
      <c r="C190" s="53" t="s">
        <v>93</v>
      </c>
      <c r="D190" s="53" t="s">
        <v>1923</v>
      </c>
      <c r="E190" s="65" t="s">
        <v>2178</v>
      </c>
      <c r="F190" s="66" t="s">
        <v>2130</v>
      </c>
      <c r="G190" s="53" t="s">
        <v>277</v>
      </c>
      <c r="H190" s="53" t="s">
        <v>278</v>
      </c>
      <c r="I190" s="53" t="s">
        <v>2311</v>
      </c>
      <c r="J190" s="53" t="s">
        <v>91</v>
      </c>
    </row>
    <row r="191" spans="1:10" x14ac:dyDescent="0.25">
      <c r="A191" s="53" t="s">
        <v>57</v>
      </c>
      <c r="B191" s="60">
        <v>1</v>
      </c>
      <c r="C191" s="53" t="s">
        <v>121</v>
      </c>
      <c r="D191" s="55" t="s">
        <v>1922</v>
      </c>
      <c r="E191" s="53" t="s">
        <v>2146</v>
      </c>
      <c r="F191" s="69" t="s">
        <v>1536</v>
      </c>
      <c r="G191" s="53" t="s">
        <v>328</v>
      </c>
      <c r="H191" s="53" t="s">
        <v>387</v>
      </c>
      <c r="I191" s="67" t="s">
        <v>2352</v>
      </c>
      <c r="J191" s="53" t="s">
        <v>100</v>
      </c>
    </row>
    <row r="192" spans="1:10" x14ac:dyDescent="0.25">
      <c r="A192" s="53" t="s">
        <v>57</v>
      </c>
      <c r="B192" s="60">
        <v>2</v>
      </c>
      <c r="C192" s="53" t="s">
        <v>154</v>
      </c>
      <c r="D192" s="56" t="s">
        <v>3293</v>
      </c>
      <c r="E192" s="53"/>
      <c r="F192" s="55"/>
      <c r="G192" s="53" t="s">
        <v>385</v>
      </c>
      <c r="H192" s="53" t="s">
        <v>386</v>
      </c>
      <c r="I192" s="67" t="s">
        <v>2351</v>
      </c>
      <c r="J192" s="53" t="s">
        <v>153</v>
      </c>
    </row>
    <row r="193" spans="1:10" x14ac:dyDescent="0.25">
      <c r="A193" s="49" t="s">
        <v>57</v>
      </c>
      <c r="B193" s="60">
        <v>2</v>
      </c>
      <c r="C193" s="55" t="s">
        <v>2659</v>
      </c>
      <c r="D193" s="56" t="s">
        <v>3292</v>
      </c>
      <c r="E193" s="53"/>
      <c r="F193" s="55"/>
      <c r="G193" s="55" t="s">
        <v>3084</v>
      </c>
      <c r="H193" s="49" t="s">
        <v>2862</v>
      </c>
      <c r="I193" s="55"/>
      <c r="J193" s="49" t="s">
        <v>153</v>
      </c>
    </row>
    <row r="194" spans="1:10" x14ac:dyDescent="0.25">
      <c r="A194" s="53" t="s">
        <v>57</v>
      </c>
      <c r="B194" s="60">
        <v>2</v>
      </c>
      <c r="C194" s="53" t="s">
        <v>155</v>
      </c>
      <c r="D194" s="55" t="s">
        <v>275</v>
      </c>
      <c r="E194" s="53" t="s">
        <v>2174</v>
      </c>
      <c r="F194" s="69" t="s">
        <v>1564</v>
      </c>
      <c r="G194" s="53" t="s">
        <v>388</v>
      </c>
      <c r="H194" s="53" t="s">
        <v>389</v>
      </c>
      <c r="I194" s="67" t="s">
        <v>2353</v>
      </c>
      <c r="J194" s="53" t="s">
        <v>91</v>
      </c>
    </row>
    <row r="195" spans="1:10" x14ac:dyDescent="0.25">
      <c r="A195" s="49" t="s">
        <v>57</v>
      </c>
      <c r="B195" s="60">
        <v>5</v>
      </c>
      <c r="C195" s="55" t="s">
        <v>2587</v>
      </c>
      <c r="D195" s="61" t="s">
        <v>3288</v>
      </c>
      <c r="E195" s="55"/>
      <c r="F195" s="55"/>
      <c r="G195" s="55" t="s">
        <v>3085</v>
      </c>
      <c r="H195" s="49" t="s">
        <v>2863</v>
      </c>
      <c r="I195" s="55"/>
      <c r="J195" s="49" t="s">
        <v>92</v>
      </c>
    </row>
    <row r="196" spans="1:10" x14ac:dyDescent="0.25">
      <c r="A196" s="49" t="s">
        <v>57</v>
      </c>
      <c r="B196" s="60">
        <v>6</v>
      </c>
      <c r="C196" s="55" t="s">
        <v>2660</v>
      </c>
      <c r="D196" s="49" t="s">
        <v>3286</v>
      </c>
      <c r="E196" s="55"/>
      <c r="F196" s="55"/>
      <c r="G196" s="55" t="s">
        <v>3086</v>
      </c>
      <c r="H196" s="49" t="s">
        <v>2864</v>
      </c>
      <c r="I196" s="55"/>
      <c r="J196" s="49" t="s">
        <v>156</v>
      </c>
    </row>
    <row r="197" spans="1:10" x14ac:dyDescent="0.25">
      <c r="A197" s="49" t="s">
        <v>57</v>
      </c>
      <c r="B197" s="60">
        <v>7</v>
      </c>
      <c r="C197" s="55" t="s">
        <v>2661</v>
      </c>
      <c r="D197" s="49" t="s">
        <v>3289</v>
      </c>
      <c r="E197" s="55"/>
      <c r="F197" s="55"/>
      <c r="G197" s="55" t="s">
        <v>3087</v>
      </c>
      <c r="H197" s="49" t="s">
        <v>2865</v>
      </c>
      <c r="I197" s="55"/>
      <c r="J197" s="49" t="s">
        <v>195</v>
      </c>
    </row>
    <row r="198" spans="1:10" x14ac:dyDescent="0.25">
      <c r="A198" s="49" t="s">
        <v>57</v>
      </c>
      <c r="B198" s="60">
        <v>8</v>
      </c>
      <c r="C198" s="55" t="s">
        <v>2663</v>
      </c>
      <c r="D198" s="49" t="s">
        <v>3285</v>
      </c>
      <c r="E198" s="55"/>
      <c r="F198" s="55"/>
      <c r="G198" s="55" t="s">
        <v>3089</v>
      </c>
      <c r="H198" s="49" t="s">
        <v>2867</v>
      </c>
      <c r="I198" s="55"/>
      <c r="J198" s="49" t="s">
        <v>262</v>
      </c>
    </row>
    <row r="199" spans="1:10" x14ac:dyDescent="0.25">
      <c r="A199" s="49" t="s">
        <v>57</v>
      </c>
      <c r="B199" s="60">
        <v>8</v>
      </c>
      <c r="C199" s="55" t="s">
        <v>2662</v>
      </c>
      <c r="D199" s="49" t="s">
        <v>3284</v>
      </c>
      <c r="E199" s="55"/>
      <c r="F199" s="55"/>
      <c r="G199" s="55" t="s">
        <v>3088</v>
      </c>
      <c r="H199" s="49" t="s">
        <v>2866</v>
      </c>
      <c r="I199" s="55"/>
      <c r="J199" s="49" t="s">
        <v>195</v>
      </c>
    </row>
    <row r="200" spans="1:10" x14ac:dyDescent="0.25">
      <c r="A200" s="49" t="s">
        <v>57</v>
      </c>
      <c r="B200" s="60">
        <v>9</v>
      </c>
      <c r="C200" s="55" t="s">
        <v>2664</v>
      </c>
      <c r="D200" s="49" t="s">
        <v>3280</v>
      </c>
      <c r="E200" s="55"/>
      <c r="F200" s="55"/>
      <c r="G200" s="55" t="s">
        <v>3090</v>
      </c>
      <c r="H200" s="49" t="s">
        <v>2868</v>
      </c>
      <c r="I200" s="55"/>
      <c r="J200" s="49" t="s">
        <v>195</v>
      </c>
    </row>
    <row r="201" spans="1:10" x14ac:dyDescent="0.25">
      <c r="A201" s="49" t="s">
        <v>57</v>
      </c>
      <c r="B201" s="60">
        <v>10</v>
      </c>
      <c r="C201" s="55" t="s">
        <v>2665</v>
      </c>
      <c r="D201" s="49" t="s">
        <v>3281</v>
      </c>
      <c r="E201" s="55"/>
      <c r="F201" s="55"/>
      <c r="G201" s="55" t="s">
        <v>3091</v>
      </c>
      <c r="H201" s="49" t="s">
        <v>2869</v>
      </c>
      <c r="I201" s="55"/>
      <c r="J201" s="49" t="s">
        <v>195</v>
      </c>
    </row>
    <row r="202" spans="1:10" x14ac:dyDescent="0.25">
      <c r="A202" s="49" t="s">
        <v>57</v>
      </c>
      <c r="B202" s="60">
        <v>11</v>
      </c>
      <c r="C202" s="55" t="s">
        <v>2666</v>
      </c>
      <c r="D202" s="49" t="s">
        <v>3282</v>
      </c>
      <c r="E202" s="55"/>
      <c r="F202" s="55"/>
      <c r="G202" s="55" t="s">
        <v>3092</v>
      </c>
      <c r="H202" s="49" t="s">
        <v>2870</v>
      </c>
      <c r="I202" s="55"/>
      <c r="J202" s="49" t="s">
        <v>195</v>
      </c>
    </row>
    <row r="203" spans="1:10" x14ac:dyDescent="0.25">
      <c r="A203" s="49" t="s">
        <v>57</v>
      </c>
      <c r="B203" s="60">
        <v>12</v>
      </c>
      <c r="C203" s="55" t="s">
        <v>2667</v>
      </c>
      <c r="D203" s="49" t="s">
        <v>3283</v>
      </c>
      <c r="E203" s="55"/>
      <c r="F203" s="55"/>
      <c r="G203" s="55" t="s">
        <v>3093</v>
      </c>
      <c r="H203" s="49" t="s">
        <v>2871</v>
      </c>
      <c r="I203" s="55"/>
      <c r="J203" s="49" t="s">
        <v>195</v>
      </c>
    </row>
    <row r="204" spans="1:10" x14ac:dyDescent="0.25">
      <c r="A204" s="49" t="s">
        <v>57</v>
      </c>
      <c r="B204" s="60">
        <v>13</v>
      </c>
      <c r="C204" s="55" t="s">
        <v>2668</v>
      </c>
      <c r="D204" s="49" t="s">
        <v>3290</v>
      </c>
      <c r="E204" s="55"/>
      <c r="F204" s="55"/>
      <c r="G204" s="55" t="s">
        <v>3094</v>
      </c>
      <c r="H204" s="49" t="s">
        <v>2872</v>
      </c>
      <c r="I204" s="55"/>
      <c r="J204" s="49" t="s">
        <v>262</v>
      </c>
    </row>
    <row r="205" spans="1:10" x14ac:dyDescent="0.25">
      <c r="A205" s="49" t="s">
        <v>57</v>
      </c>
      <c r="B205" s="60">
        <v>14</v>
      </c>
      <c r="C205" s="55" t="s">
        <v>2669</v>
      </c>
      <c r="D205" s="49" t="s">
        <v>3291</v>
      </c>
      <c r="E205" s="55"/>
      <c r="F205" s="55"/>
      <c r="G205" s="55" t="s">
        <v>3095</v>
      </c>
      <c r="H205" s="49" t="s">
        <v>2873</v>
      </c>
      <c r="I205" s="55"/>
      <c r="J205" s="49" t="s">
        <v>262</v>
      </c>
    </row>
    <row r="206" spans="1:10" x14ac:dyDescent="0.25">
      <c r="A206" s="49" t="s">
        <v>57</v>
      </c>
      <c r="B206" s="60">
        <v>23</v>
      </c>
      <c r="C206" s="55" t="s">
        <v>2671</v>
      </c>
      <c r="D206" s="49" t="s">
        <v>3294</v>
      </c>
      <c r="E206" s="55"/>
      <c r="F206" s="55"/>
      <c r="G206" s="55" t="s">
        <v>3097</v>
      </c>
      <c r="H206" s="49" t="s">
        <v>2875</v>
      </c>
      <c r="I206" s="55"/>
      <c r="J206" s="49" t="s">
        <v>165</v>
      </c>
    </row>
    <row r="207" spans="1:10" x14ac:dyDescent="0.25">
      <c r="A207" s="49" t="s">
        <v>57</v>
      </c>
      <c r="B207" s="60">
        <v>23</v>
      </c>
      <c r="C207" s="55" t="s">
        <v>2670</v>
      </c>
      <c r="D207" s="49" t="s">
        <v>3295</v>
      </c>
      <c r="E207" s="55"/>
      <c r="F207" s="55"/>
      <c r="G207" s="55" t="s">
        <v>3096</v>
      </c>
      <c r="H207" s="49" t="s">
        <v>2874</v>
      </c>
      <c r="I207" s="55"/>
      <c r="J207" s="49" t="s">
        <v>195</v>
      </c>
    </row>
    <row r="208" spans="1:10" x14ac:dyDescent="0.25">
      <c r="A208" s="49" t="s">
        <v>57</v>
      </c>
      <c r="B208" s="60">
        <v>24</v>
      </c>
      <c r="C208" s="55" t="s">
        <v>2672</v>
      </c>
      <c r="D208" s="49" t="s">
        <v>3287</v>
      </c>
      <c r="E208" s="55"/>
      <c r="F208" s="55"/>
      <c r="G208" s="55" t="s">
        <v>3098</v>
      </c>
      <c r="H208" s="49" t="s">
        <v>2876</v>
      </c>
      <c r="I208" s="55"/>
      <c r="J208" s="49" t="s">
        <v>156</v>
      </c>
    </row>
    <row r="209" spans="1:10" x14ac:dyDescent="0.25">
      <c r="A209" s="49" t="s">
        <v>57</v>
      </c>
      <c r="B209" s="60">
        <v>25</v>
      </c>
      <c r="C209" s="55" t="s">
        <v>2673</v>
      </c>
      <c r="D209" s="49" t="s">
        <v>3296</v>
      </c>
      <c r="E209" s="55"/>
      <c r="F209" s="55"/>
      <c r="G209" s="55" t="s">
        <v>3099</v>
      </c>
      <c r="H209" s="49" t="s">
        <v>2877</v>
      </c>
      <c r="I209" s="55"/>
      <c r="J209" s="49" t="s">
        <v>158</v>
      </c>
    </row>
    <row r="210" spans="1:10" x14ac:dyDescent="0.25">
      <c r="A210" s="49" t="s">
        <v>57</v>
      </c>
      <c r="B210" s="60">
        <v>25</v>
      </c>
      <c r="C210" s="55" t="s">
        <v>2674</v>
      </c>
      <c r="D210" s="49" t="s">
        <v>3297</v>
      </c>
      <c r="E210" s="55"/>
      <c r="F210" s="55"/>
      <c r="G210" s="55" t="s">
        <v>3100</v>
      </c>
      <c r="H210" s="49" t="s">
        <v>2878</v>
      </c>
      <c r="I210" s="55"/>
      <c r="J210" s="49" t="s">
        <v>158</v>
      </c>
    </row>
    <row r="211" spans="1:10" x14ac:dyDescent="0.25">
      <c r="A211" s="49" t="s">
        <v>57</v>
      </c>
      <c r="B211" s="60">
        <v>25</v>
      </c>
      <c r="C211" s="55" t="s">
        <v>2675</v>
      </c>
      <c r="D211" s="49" t="s">
        <v>3298</v>
      </c>
      <c r="E211" s="55"/>
      <c r="F211" s="55"/>
      <c r="G211" s="55" t="s">
        <v>3101</v>
      </c>
      <c r="H211" s="49" t="s">
        <v>2879</v>
      </c>
      <c r="I211" s="55"/>
      <c r="J211" s="49" t="s">
        <v>158</v>
      </c>
    </row>
    <row r="212" spans="1:10" x14ac:dyDescent="0.25">
      <c r="A212" s="49" t="s">
        <v>57</v>
      </c>
      <c r="B212" s="60">
        <v>26</v>
      </c>
      <c r="C212" s="55" t="s">
        <v>2676</v>
      </c>
      <c r="D212" s="49" t="s">
        <v>3300</v>
      </c>
      <c r="E212" s="55"/>
      <c r="F212" s="55"/>
      <c r="G212" s="55" t="s">
        <v>3102</v>
      </c>
      <c r="H212" s="49" t="s">
        <v>2880</v>
      </c>
      <c r="I212" s="55"/>
      <c r="J212" s="49" t="s">
        <v>3001</v>
      </c>
    </row>
    <row r="213" spans="1:10" x14ac:dyDescent="0.25">
      <c r="A213" s="49" t="s">
        <v>57</v>
      </c>
      <c r="B213" s="60">
        <v>27</v>
      </c>
      <c r="C213" s="55" t="s">
        <v>2677</v>
      </c>
      <c r="D213" s="49" t="s">
        <v>3299</v>
      </c>
      <c r="E213" s="55"/>
      <c r="F213" s="55"/>
      <c r="G213" s="55" t="s">
        <v>3103</v>
      </c>
      <c r="H213" s="49" t="s">
        <v>2881</v>
      </c>
      <c r="I213" s="55"/>
      <c r="J213" s="49" t="s">
        <v>100</v>
      </c>
    </row>
    <row r="214" spans="1:10" x14ac:dyDescent="0.25">
      <c r="A214" s="49" t="s">
        <v>57</v>
      </c>
      <c r="B214" s="60">
        <v>28</v>
      </c>
      <c r="C214" s="55" t="s">
        <v>2678</v>
      </c>
      <c r="D214" s="49" t="s">
        <v>3301</v>
      </c>
      <c r="E214" s="55"/>
      <c r="F214" s="55"/>
      <c r="G214" s="55" t="s">
        <v>3104</v>
      </c>
      <c r="H214" s="49" t="s">
        <v>2882</v>
      </c>
      <c r="I214" s="55"/>
      <c r="J214" s="49" t="s">
        <v>262</v>
      </c>
    </row>
    <row r="215" spans="1:10" x14ac:dyDescent="0.25">
      <c r="A215" s="53" t="s">
        <v>51</v>
      </c>
      <c r="B215" s="64">
        <v>-99</v>
      </c>
      <c r="C215" s="53" t="s">
        <v>93</v>
      </c>
      <c r="D215" s="53" t="s">
        <v>1923</v>
      </c>
      <c r="E215" s="65" t="s">
        <v>2178</v>
      </c>
      <c r="F215" s="66" t="s">
        <v>2130</v>
      </c>
      <c r="G215" s="53" t="s">
        <v>277</v>
      </c>
      <c r="H215" s="53" t="s">
        <v>278</v>
      </c>
      <c r="I215" s="53" t="s">
        <v>2311</v>
      </c>
      <c r="J215" s="53" t="s">
        <v>91</v>
      </c>
    </row>
    <row r="216" spans="1:10" x14ac:dyDescent="0.25">
      <c r="A216" s="53" t="s">
        <v>51</v>
      </c>
      <c r="B216" s="53"/>
      <c r="C216" s="53" t="s">
        <v>106</v>
      </c>
      <c r="D216" s="53" t="s">
        <v>1922</v>
      </c>
      <c r="E216" s="53" t="s">
        <v>2146</v>
      </c>
      <c r="F216" s="69" t="s">
        <v>1522</v>
      </c>
      <c r="G216" s="53" t="s">
        <v>301</v>
      </c>
      <c r="H216" s="53" t="s">
        <v>292</v>
      </c>
      <c r="I216" s="53" t="s">
        <v>2322</v>
      </c>
      <c r="J216" s="53" t="s">
        <v>100</v>
      </c>
    </row>
    <row r="217" spans="1:10" x14ac:dyDescent="0.25">
      <c r="A217" s="53" t="s">
        <v>51</v>
      </c>
      <c r="B217" s="53"/>
      <c r="C217" s="53" t="s">
        <v>107</v>
      </c>
      <c r="D217" s="53" t="s">
        <v>1924</v>
      </c>
      <c r="E217" s="53" t="s">
        <v>2153</v>
      </c>
      <c r="F217" s="69" t="s">
        <v>1523</v>
      </c>
      <c r="G217" s="53" t="s">
        <v>302</v>
      </c>
      <c r="H217" s="53" t="s">
        <v>303</v>
      </c>
      <c r="I217" s="53" t="s">
        <v>2323</v>
      </c>
      <c r="J217" s="53" t="s">
        <v>91</v>
      </c>
    </row>
    <row r="218" spans="1:10" x14ac:dyDescent="0.25">
      <c r="A218" s="53" t="s">
        <v>51</v>
      </c>
      <c r="B218" s="53"/>
      <c r="C218" s="53" t="s">
        <v>109</v>
      </c>
      <c r="D218" s="53" t="s">
        <v>1926</v>
      </c>
      <c r="E218" s="53" t="s">
        <v>2154</v>
      </c>
      <c r="F218" s="69" t="s">
        <v>1525</v>
      </c>
      <c r="G218" s="53" t="s">
        <v>306</v>
      </c>
      <c r="H218" s="53" t="s">
        <v>307</v>
      </c>
      <c r="I218" s="53" t="s">
        <v>2325</v>
      </c>
      <c r="J218" s="53" t="s">
        <v>92</v>
      </c>
    </row>
    <row r="219" spans="1:10" x14ac:dyDescent="0.25">
      <c r="A219" s="53" t="s">
        <v>51</v>
      </c>
      <c r="B219" s="53"/>
      <c r="C219" s="53" t="s">
        <v>108</v>
      </c>
      <c r="D219" s="53" t="s">
        <v>1925</v>
      </c>
      <c r="E219" s="53" t="s">
        <v>2148</v>
      </c>
      <c r="F219" s="69" t="s">
        <v>1524</v>
      </c>
      <c r="G219" s="53" t="s">
        <v>304</v>
      </c>
      <c r="H219" s="53" t="s">
        <v>305</v>
      </c>
      <c r="I219" s="53" t="s">
        <v>2324</v>
      </c>
      <c r="J219" s="53" t="s">
        <v>92</v>
      </c>
    </row>
    <row r="220" spans="1:10" x14ac:dyDescent="0.25">
      <c r="A220" s="53" t="s">
        <v>62</v>
      </c>
      <c r="B220" s="64">
        <v>-99</v>
      </c>
      <c r="C220" s="53" t="s">
        <v>93</v>
      </c>
      <c r="D220" s="55" t="s">
        <v>1923</v>
      </c>
      <c r="E220" s="65" t="s">
        <v>2178</v>
      </c>
      <c r="F220" s="66" t="s">
        <v>2130</v>
      </c>
      <c r="G220" s="53" t="s">
        <v>277</v>
      </c>
      <c r="H220" s="53" t="s">
        <v>278</v>
      </c>
      <c r="I220" s="53" t="s">
        <v>2311</v>
      </c>
      <c r="J220" s="53" t="s">
        <v>91</v>
      </c>
    </row>
    <row r="221" spans="1:10" x14ac:dyDescent="0.25">
      <c r="A221" s="53" t="s">
        <v>62</v>
      </c>
      <c r="B221" s="60">
        <v>1</v>
      </c>
      <c r="C221" s="53" t="s">
        <v>123</v>
      </c>
      <c r="D221" s="55" t="s">
        <v>1950</v>
      </c>
      <c r="E221" s="53" t="s">
        <v>2175</v>
      </c>
      <c r="F221" s="69" t="s">
        <v>1659</v>
      </c>
      <c r="G221" s="53" t="s">
        <v>332</v>
      </c>
      <c r="H221" s="53" t="s">
        <v>422</v>
      </c>
      <c r="I221" s="67" t="s">
        <v>2370</v>
      </c>
      <c r="J221" s="53" t="s">
        <v>100</v>
      </c>
    </row>
    <row r="222" spans="1:10" x14ac:dyDescent="0.25">
      <c r="A222" s="53" t="s">
        <v>62</v>
      </c>
      <c r="B222" s="60">
        <v>2</v>
      </c>
      <c r="C222" s="53" t="s">
        <v>177</v>
      </c>
      <c r="D222" s="55" t="s">
        <v>2056</v>
      </c>
      <c r="E222" s="53" t="s">
        <v>2173</v>
      </c>
      <c r="F222" s="69" t="s">
        <v>1663</v>
      </c>
      <c r="G222" s="53" t="s">
        <v>420</v>
      </c>
      <c r="H222" s="53" t="s">
        <v>421</v>
      </c>
      <c r="I222" s="67" t="s">
        <v>2369</v>
      </c>
      <c r="J222" s="53" t="s">
        <v>153</v>
      </c>
    </row>
    <row r="223" spans="1:10" x14ac:dyDescent="0.25">
      <c r="A223" s="53" t="s">
        <v>62</v>
      </c>
      <c r="B223" s="60">
        <v>4</v>
      </c>
      <c r="C223" s="53" t="s">
        <v>178</v>
      </c>
      <c r="D223" s="55" t="s">
        <v>2051</v>
      </c>
      <c r="E223" s="53" t="s">
        <v>2205</v>
      </c>
      <c r="F223" s="69" t="s">
        <v>1664</v>
      </c>
      <c r="G223" s="53" t="s">
        <v>423</v>
      </c>
      <c r="H223" s="53" t="s">
        <v>424</v>
      </c>
      <c r="I223" s="67" t="s">
        <v>2371</v>
      </c>
      <c r="J223" s="53" t="s">
        <v>92</v>
      </c>
    </row>
    <row r="224" spans="1:10" x14ac:dyDescent="0.25">
      <c r="A224" s="53" t="s">
        <v>62</v>
      </c>
      <c r="B224" s="60">
        <v>5</v>
      </c>
      <c r="C224" s="53" t="s">
        <v>179</v>
      </c>
      <c r="D224" s="55" t="s">
        <v>1888</v>
      </c>
      <c r="E224" s="53" t="s">
        <v>2206</v>
      </c>
      <c r="F224" s="66" t="s">
        <v>1665</v>
      </c>
      <c r="G224" s="53" t="s">
        <v>425</v>
      </c>
      <c r="H224" s="53" t="s">
        <v>426</v>
      </c>
      <c r="I224" s="67" t="s">
        <v>2372</v>
      </c>
      <c r="J224" s="53" t="s">
        <v>165</v>
      </c>
    </row>
    <row r="225" spans="1:10" x14ac:dyDescent="0.25">
      <c r="A225" s="53" t="s">
        <v>62</v>
      </c>
      <c r="B225" s="60">
        <v>6</v>
      </c>
      <c r="C225" s="55" t="s">
        <v>2707</v>
      </c>
      <c r="D225" s="49" t="s">
        <v>1885</v>
      </c>
      <c r="E225" s="55"/>
      <c r="F225" s="55"/>
      <c r="G225" s="55" t="s">
        <v>3134</v>
      </c>
      <c r="H225" s="49" t="s">
        <v>2911</v>
      </c>
      <c r="I225" s="55"/>
      <c r="J225" s="49" t="s">
        <v>156</v>
      </c>
    </row>
    <row r="226" spans="1:10" x14ac:dyDescent="0.25">
      <c r="A226" s="53" t="s">
        <v>62</v>
      </c>
      <c r="B226" s="60">
        <v>7</v>
      </c>
      <c r="C226" s="55" t="s">
        <v>2708</v>
      </c>
      <c r="D226" s="49" t="s">
        <v>3302</v>
      </c>
      <c r="E226" s="55"/>
      <c r="F226" s="55"/>
      <c r="G226" s="55" t="s">
        <v>3135</v>
      </c>
      <c r="H226" s="49" t="s">
        <v>2912</v>
      </c>
      <c r="I226" s="55"/>
      <c r="J226" s="49" t="s">
        <v>195</v>
      </c>
    </row>
    <row r="227" spans="1:10" x14ac:dyDescent="0.25">
      <c r="A227" s="53" t="s">
        <v>62</v>
      </c>
      <c r="B227" s="60">
        <v>8</v>
      </c>
      <c r="C227" s="55" t="s">
        <v>2709</v>
      </c>
      <c r="D227" s="49" t="s">
        <v>3303</v>
      </c>
      <c r="E227" s="55"/>
      <c r="F227" s="55"/>
      <c r="G227" s="55" t="s">
        <v>3136</v>
      </c>
      <c r="H227" s="49" t="s">
        <v>2913</v>
      </c>
      <c r="I227" s="55"/>
      <c r="J227" s="49" t="s">
        <v>165</v>
      </c>
    </row>
    <row r="228" spans="1:10" x14ac:dyDescent="0.25">
      <c r="A228" s="53" t="s">
        <v>62</v>
      </c>
      <c r="B228" s="60">
        <v>9</v>
      </c>
      <c r="C228" s="55" t="s">
        <v>2710</v>
      </c>
      <c r="D228" s="49" t="s">
        <v>3265</v>
      </c>
      <c r="E228" s="55"/>
      <c r="F228" s="55"/>
      <c r="G228" s="55" t="s">
        <v>3137</v>
      </c>
      <c r="H228" s="49" t="s">
        <v>2914</v>
      </c>
      <c r="I228" s="55"/>
      <c r="J228" s="49" t="s">
        <v>91</v>
      </c>
    </row>
    <row r="229" spans="1:10" x14ac:dyDescent="0.25">
      <c r="A229" s="53" t="s">
        <v>61</v>
      </c>
      <c r="B229" s="64">
        <v>-99</v>
      </c>
      <c r="C229" s="53" t="s">
        <v>93</v>
      </c>
      <c r="D229" s="53" t="s">
        <v>1923</v>
      </c>
      <c r="E229" s="65" t="s">
        <v>2178</v>
      </c>
      <c r="F229" s="66" t="s">
        <v>2130</v>
      </c>
      <c r="G229" s="53" t="s">
        <v>277</v>
      </c>
      <c r="H229" s="53" t="s">
        <v>278</v>
      </c>
      <c r="I229" s="67" t="s">
        <v>2311</v>
      </c>
      <c r="J229" s="53" t="s">
        <v>91</v>
      </c>
    </row>
    <row r="230" spans="1:10" x14ac:dyDescent="0.25">
      <c r="A230" s="54" t="s">
        <v>61</v>
      </c>
      <c r="B230" s="60">
        <v>1</v>
      </c>
      <c r="C230" s="54" t="s">
        <v>123</v>
      </c>
      <c r="D230" s="54" t="s">
        <v>1922</v>
      </c>
      <c r="E230" s="53" t="s">
        <v>2146</v>
      </c>
      <c r="F230" s="61" t="s">
        <v>1658</v>
      </c>
      <c r="G230" s="54" t="s">
        <v>332</v>
      </c>
      <c r="H230" s="54" t="s">
        <v>333</v>
      </c>
      <c r="I230" s="67" t="s">
        <v>2332</v>
      </c>
      <c r="J230" s="54" t="s">
        <v>100</v>
      </c>
    </row>
    <row r="231" spans="1:10" x14ac:dyDescent="0.25">
      <c r="A231" s="53" t="s">
        <v>61</v>
      </c>
      <c r="B231" s="60">
        <v>2</v>
      </c>
      <c r="C231" s="53" t="s">
        <v>174</v>
      </c>
      <c r="D231" s="53" t="s">
        <v>275</v>
      </c>
      <c r="E231" s="53" t="s">
        <v>2174</v>
      </c>
      <c r="F231" s="69" t="s">
        <v>1660</v>
      </c>
      <c r="G231" s="53" t="s">
        <v>415</v>
      </c>
      <c r="H231" s="53" t="s">
        <v>416</v>
      </c>
      <c r="I231" s="67" t="s">
        <v>2366</v>
      </c>
      <c r="J231" s="53" t="s">
        <v>91</v>
      </c>
    </row>
    <row r="232" spans="1:10" x14ac:dyDescent="0.25">
      <c r="A232" s="53" t="s">
        <v>61</v>
      </c>
      <c r="B232" s="60">
        <v>3</v>
      </c>
      <c r="C232" s="53" t="s">
        <v>175</v>
      </c>
      <c r="D232" s="53" t="s">
        <v>1895</v>
      </c>
      <c r="E232" s="53" t="s">
        <v>2172</v>
      </c>
      <c r="F232" s="69" t="s">
        <v>1661</v>
      </c>
      <c r="G232" s="53" t="s">
        <v>417</v>
      </c>
      <c r="H232" s="53" t="s">
        <v>418</v>
      </c>
      <c r="I232" s="67" t="s">
        <v>2367</v>
      </c>
      <c r="J232" s="53" t="s">
        <v>91</v>
      </c>
    </row>
    <row r="233" spans="1:10" x14ac:dyDescent="0.25">
      <c r="A233" s="49" t="s">
        <v>61</v>
      </c>
      <c r="B233" s="60">
        <v>11</v>
      </c>
      <c r="C233" s="55" t="s">
        <v>2705</v>
      </c>
      <c r="D233" s="61" t="s">
        <v>3312</v>
      </c>
      <c r="E233" s="55"/>
      <c r="F233" s="55"/>
      <c r="G233" s="55" t="s">
        <v>3131</v>
      </c>
      <c r="H233" s="49" t="s">
        <v>2909</v>
      </c>
      <c r="I233" s="55"/>
      <c r="J233" s="49" t="s">
        <v>92</v>
      </c>
    </row>
    <row r="234" spans="1:10" x14ac:dyDescent="0.25">
      <c r="A234" s="49" t="s">
        <v>61</v>
      </c>
      <c r="B234" s="60">
        <v>21</v>
      </c>
      <c r="C234" s="55" t="s">
        <v>2706</v>
      </c>
      <c r="D234" s="49" t="s">
        <v>3311</v>
      </c>
      <c r="E234" s="55"/>
      <c r="F234" s="55"/>
      <c r="G234" s="55" t="s">
        <v>3132</v>
      </c>
      <c r="H234" s="49" t="s">
        <v>2910</v>
      </c>
      <c r="I234" s="55"/>
      <c r="J234" s="49" t="s">
        <v>165</v>
      </c>
    </row>
    <row r="235" spans="1:10" x14ac:dyDescent="0.25">
      <c r="A235" s="53" t="s">
        <v>61</v>
      </c>
      <c r="B235" s="60">
        <v>22</v>
      </c>
      <c r="C235" s="53" t="s">
        <v>176</v>
      </c>
      <c r="D235" s="53" t="s">
        <v>1951</v>
      </c>
      <c r="E235" s="53" t="s">
        <v>2204</v>
      </c>
      <c r="F235" s="69" t="s">
        <v>1662</v>
      </c>
      <c r="G235" s="55" t="s">
        <v>3133</v>
      </c>
      <c r="H235" s="53" t="s">
        <v>419</v>
      </c>
      <c r="I235" s="67" t="s">
        <v>2368</v>
      </c>
      <c r="J235" s="53" t="s">
        <v>100</v>
      </c>
    </row>
    <row r="236" spans="1:10" x14ac:dyDescent="0.25">
      <c r="A236" s="57" t="s">
        <v>2792</v>
      </c>
      <c r="B236" s="60">
        <v>1</v>
      </c>
      <c r="C236" s="58" t="s">
        <v>130</v>
      </c>
      <c r="D236" s="54" t="s">
        <v>1922</v>
      </c>
    </row>
    <row r="237" spans="1:10" x14ac:dyDescent="0.25">
      <c r="A237" s="49" t="s">
        <v>2792</v>
      </c>
      <c r="B237" s="60">
        <v>2</v>
      </c>
      <c r="C237" s="55" t="s">
        <v>2748</v>
      </c>
      <c r="D237" s="53" t="s">
        <v>3304</v>
      </c>
      <c r="E237" s="55"/>
      <c r="F237" s="55"/>
      <c r="G237" s="55" t="s">
        <v>3180</v>
      </c>
      <c r="H237" s="49" t="s">
        <v>2952</v>
      </c>
      <c r="I237" s="55"/>
      <c r="J237" s="49" t="s">
        <v>153</v>
      </c>
    </row>
    <row r="238" spans="1:10" x14ac:dyDescent="0.25">
      <c r="A238" s="49" t="s">
        <v>2792</v>
      </c>
      <c r="B238" s="60">
        <v>2</v>
      </c>
      <c r="C238" s="55" t="s">
        <v>2753</v>
      </c>
      <c r="D238" s="53" t="s">
        <v>3305</v>
      </c>
      <c r="E238" s="55"/>
      <c r="F238" s="55"/>
      <c r="G238" s="55" t="s">
        <v>3185</v>
      </c>
      <c r="H238" s="49" t="s">
        <v>2957</v>
      </c>
      <c r="I238" s="55"/>
      <c r="J238" s="49" t="s">
        <v>153</v>
      </c>
    </row>
    <row r="239" spans="1:10" x14ac:dyDescent="0.25">
      <c r="A239" s="49" t="s">
        <v>2792</v>
      </c>
      <c r="B239" s="60">
        <v>2</v>
      </c>
      <c r="C239" s="55" t="s">
        <v>2746</v>
      </c>
      <c r="D239" s="53" t="s">
        <v>275</v>
      </c>
      <c r="E239" s="55"/>
      <c r="F239" s="55"/>
      <c r="G239" s="55" t="s">
        <v>3178</v>
      </c>
      <c r="H239" s="49" t="s">
        <v>2950</v>
      </c>
      <c r="I239" s="55"/>
      <c r="J239" s="49" t="s">
        <v>91</v>
      </c>
    </row>
    <row r="240" spans="1:10" x14ac:dyDescent="0.25">
      <c r="A240" s="49" t="s">
        <v>2792</v>
      </c>
      <c r="B240" s="60">
        <v>7</v>
      </c>
      <c r="C240" s="55" t="s">
        <v>2749</v>
      </c>
      <c r="D240" s="61" t="s">
        <v>3306</v>
      </c>
      <c r="E240" s="55"/>
      <c r="F240" s="55"/>
      <c r="G240" s="55" t="s">
        <v>3181</v>
      </c>
      <c r="H240" s="49" t="s">
        <v>2953</v>
      </c>
      <c r="I240" s="55"/>
      <c r="J240" s="49" t="s">
        <v>92</v>
      </c>
    </row>
    <row r="241" spans="1:10" x14ac:dyDescent="0.25">
      <c r="A241" s="49" t="s">
        <v>2792</v>
      </c>
      <c r="B241" s="60">
        <v>7</v>
      </c>
      <c r="C241" s="55" t="s">
        <v>2754</v>
      </c>
      <c r="D241" s="61" t="s">
        <v>3307</v>
      </c>
      <c r="E241" s="55"/>
      <c r="F241" s="55"/>
      <c r="G241" s="55" t="s">
        <v>3186</v>
      </c>
      <c r="H241" s="49" t="s">
        <v>2958</v>
      </c>
      <c r="I241" s="55"/>
      <c r="J241" s="49" t="s">
        <v>92</v>
      </c>
    </row>
    <row r="242" spans="1:10" x14ac:dyDescent="0.25">
      <c r="A242" s="49" t="s">
        <v>2792</v>
      </c>
      <c r="B242" s="60">
        <v>8</v>
      </c>
      <c r="C242" s="55" t="s">
        <v>2751</v>
      </c>
      <c r="D242" s="49" t="s">
        <v>3308</v>
      </c>
      <c r="E242" s="55"/>
      <c r="F242" s="55"/>
      <c r="G242" s="55" t="s">
        <v>3183</v>
      </c>
      <c r="H242" s="49" t="s">
        <v>2955</v>
      </c>
      <c r="I242" s="55"/>
      <c r="J242" s="49" t="s">
        <v>3012</v>
      </c>
    </row>
    <row r="243" spans="1:10" x14ac:dyDescent="0.25">
      <c r="A243" s="49" t="s">
        <v>2792</v>
      </c>
      <c r="B243" s="60">
        <v>8</v>
      </c>
      <c r="C243" s="55" t="s">
        <v>2750</v>
      </c>
      <c r="D243" s="49" t="s">
        <v>3309</v>
      </c>
      <c r="E243" s="55"/>
      <c r="F243" s="55"/>
      <c r="G243" s="55" t="s">
        <v>3182</v>
      </c>
      <c r="H243" s="49" t="s">
        <v>2954</v>
      </c>
      <c r="I243" s="55"/>
      <c r="J243" s="49" t="s">
        <v>165</v>
      </c>
    </row>
    <row r="244" spans="1:10" x14ac:dyDescent="0.25">
      <c r="A244" s="49" t="s">
        <v>2792</v>
      </c>
      <c r="B244" s="60">
        <v>9</v>
      </c>
      <c r="C244" s="55" t="s">
        <v>2752</v>
      </c>
      <c r="D244" s="61" t="s">
        <v>3310</v>
      </c>
      <c r="E244" s="55"/>
      <c r="F244" s="55"/>
      <c r="G244" s="55" t="s">
        <v>3184</v>
      </c>
      <c r="H244" s="49" t="s">
        <v>2956</v>
      </c>
      <c r="I244" s="55"/>
      <c r="J244" s="49" t="s">
        <v>92</v>
      </c>
    </row>
    <row r="245" spans="1:10" x14ac:dyDescent="0.25">
      <c r="A245" s="49" t="s">
        <v>2792</v>
      </c>
      <c r="B245" s="60">
        <v>10</v>
      </c>
      <c r="C245" s="55" t="s">
        <v>2747</v>
      </c>
      <c r="D245" s="49" t="s">
        <v>1895</v>
      </c>
      <c r="E245" s="55"/>
      <c r="F245" s="55"/>
      <c r="G245" s="55" t="s">
        <v>3179</v>
      </c>
      <c r="H245" s="49" t="s">
        <v>2951</v>
      </c>
      <c r="I245" s="55"/>
      <c r="J245" s="49" t="s">
        <v>91</v>
      </c>
    </row>
    <row r="246" spans="1:10" x14ac:dyDescent="0.25">
      <c r="A246" s="53" t="s">
        <v>79</v>
      </c>
      <c r="B246" s="64">
        <v>-99</v>
      </c>
      <c r="C246" s="53" t="s">
        <v>93</v>
      </c>
      <c r="D246" s="53" t="s">
        <v>1923</v>
      </c>
      <c r="E246" s="65" t="s">
        <v>2178</v>
      </c>
      <c r="F246" s="66" t="s">
        <v>2130</v>
      </c>
      <c r="G246" s="53" t="s">
        <v>277</v>
      </c>
      <c r="H246" s="53" t="s">
        <v>278</v>
      </c>
      <c r="I246" s="53" t="s">
        <v>2311</v>
      </c>
      <c r="J246" s="53" t="s">
        <v>91</v>
      </c>
    </row>
    <row r="247" spans="1:10" x14ac:dyDescent="0.25">
      <c r="A247" s="53" t="s">
        <v>79</v>
      </c>
      <c r="B247" s="53"/>
      <c r="C247" s="53" t="s">
        <v>258</v>
      </c>
      <c r="D247" s="53" t="s">
        <v>2048</v>
      </c>
      <c r="E247" s="53" t="s">
        <v>2218</v>
      </c>
      <c r="F247" s="69" t="s">
        <v>1595</v>
      </c>
      <c r="G247" s="53" t="s">
        <v>465</v>
      </c>
      <c r="H247" s="53" t="s">
        <v>466</v>
      </c>
      <c r="I247" s="67" t="s">
        <v>2392</v>
      </c>
      <c r="J247" s="53" t="s">
        <v>100</v>
      </c>
    </row>
    <row r="248" spans="1:10" x14ac:dyDescent="0.25">
      <c r="A248" s="53" t="s">
        <v>79</v>
      </c>
      <c r="B248" s="53"/>
      <c r="C248" s="53" t="s">
        <v>116</v>
      </c>
      <c r="D248" s="53" t="s">
        <v>319</v>
      </c>
      <c r="E248" s="53" t="s">
        <v>2214</v>
      </c>
      <c r="F248" s="69" t="s">
        <v>1531</v>
      </c>
      <c r="G248" s="53" t="s">
        <v>318</v>
      </c>
      <c r="H248" s="53" t="s">
        <v>319</v>
      </c>
      <c r="I248" s="67" t="s">
        <v>2214</v>
      </c>
      <c r="J248" s="53" t="s">
        <v>100</v>
      </c>
    </row>
    <row r="249" spans="1:10" x14ac:dyDescent="0.25">
      <c r="A249" s="53" t="s">
        <v>2041</v>
      </c>
      <c r="B249" s="64">
        <v>-99</v>
      </c>
      <c r="C249" s="53" t="s">
        <v>93</v>
      </c>
      <c r="D249" s="53" t="s">
        <v>1887</v>
      </c>
      <c r="E249" s="65" t="s">
        <v>2178</v>
      </c>
      <c r="F249" s="66" t="s">
        <v>2130</v>
      </c>
      <c r="G249" s="53" t="s">
        <v>277</v>
      </c>
      <c r="H249" s="53" t="s">
        <v>278</v>
      </c>
      <c r="I249" s="67" t="s">
        <v>2311</v>
      </c>
      <c r="J249" s="53" t="s">
        <v>91</v>
      </c>
    </row>
    <row r="250" spans="1:10" x14ac:dyDescent="0.25">
      <c r="A250" s="53" t="s">
        <v>2041</v>
      </c>
      <c r="B250" s="60">
        <v>1</v>
      </c>
      <c r="C250" s="53" t="s">
        <v>125</v>
      </c>
      <c r="D250" s="53" t="s">
        <v>1950</v>
      </c>
      <c r="E250" s="53" t="s">
        <v>2175</v>
      </c>
      <c r="F250" s="53"/>
      <c r="G250" s="53" t="s">
        <v>336</v>
      </c>
      <c r="H250" s="53" t="s">
        <v>2087</v>
      </c>
      <c r="I250" s="67" t="s">
        <v>2449</v>
      </c>
      <c r="J250" s="53" t="s">
        <v>100</v>
      </c>
    </row>
    <row r="251" spans="1:10" x14ac:dyDescent="0.25">
      <c r="A251" s="53" t="s">
        <v>2041</v>
      </c>
      <c r="B251" s="60">
        <v>2</v>
      </c>
      <c r="C251" s="55" t="s">
        <v>2740</v>
      </c>
      <c r="D251" s="54" t="s">
        <v>2056</v>
      </c>
      <c r="E251" s="54" t="s">
        <v>2173</v>
      </c>
      <c r="F251" s="55"/>
      <c r="G251" s="55" t="s">
        <v>2088</v>
      </c>
      <c r="H251" s="49" t="s">
        <v>2086</v>
      </c>
      <c r="I251" s="55"/>
      <c r="J251" s="49" t="s">
        <v>153</v>
      </c>
    </row>
    <row r="252" spans="1:10" x14ac:dyDescent="0.25">
      <c r="A252" s="53" t="s">
        <v>2041</v>
      </c>
      <c r="B252" s="60">
        <v>2</v>
      </c>
      <c r="C252" s="53" t="s">
        <v>2012</v>
      </c>
      <c r="D252" s="54" t="s">
        <v>2056</v>
      </c>
      <c r="E252" s="54" t="s">
        <v>2173</v>
      </c>
      <c r="F252" s="53"/>
      <c r="G252" s="53" t="s">
        <v>2088</v>
      </c>
      <c r="H252" s="53" t="s">
        <v>2086</v>
      </c>
      <c r="I252" s="67" t="s">
        <v>2450</v>
      </c>
      <c r="J252" s="53" t="s">
        <v>153</v>
      </c>
    </row>
    <row r="253" spans="1:10" x14ac:dyDescent="0.25">
      <c r="A253" s="53" t="s">
        <v>2041</v>
      </c>
      <c r="B253" s="60">
        <v>4</v>
      </c>
      <c r="C253" s="53" t="s">
        <v>2018</v>
      </c>
      <c r="D253" s="53" t="s">
        <v>2019</v>
      </c>
      <c r="E253" s="53" t="s">
        <v>2283</v>
      </c>
      <c r="F253" s="53"/>
      <c r="G253" s="53" t="s">
        <v>2090</v>
      </c>
      <c r="H253" s="53" t="s">
        <v>2089</v>
      </c>
      <c r="I253" s="67" t="s">
        <v>2451</v>
      </c>
      <c r="J253" s="17" t="s">
        <v>92</v>
      </c>
    </row>
    <row r="254" spans="1:10" x14ac:dyDescent="0.25">
      <c r="A254" s="53" t="s">
        <v>2041</v>
      </c>
      <c r="B254" s="60">
        <v>5</v>
      </c>
      <c r="C254" s="53" t="s">
        <v>2014</v>
      </c>
      <c r="D254" s="53" t="s">
        <v>1952</v>
      </c>
      <c r="E254" s="53" t="s">
        <v>2267</v>
      </c>
      <c r="F254" s="53"/>
      <c r="G254" s="53" t="s">
        <v>2093</v>
      </c>
      <c r="H254" s="53" t="s">
        <v>2091</v>
      </c>
      <c r="I254" s="67" t="s">
        <v>2452</v>
      </c>
      <c r="J254" s="53" t="s">
        <v>92</v>
      </c>
    </row>
    <row r="255" spans="1:10" x14ac:dyDescent="0.25">
      <c r="A255" s="53" t="s">
        <v>2041</v>
      </c>
      <c r="B255" s="60">
        <v>6</v>
      </c>
      <c r="C255" s="53" t="s">
        <v>2015</v>
      </c>
      <c r="D255" s="53" t="s">
        <v>1885</v>
      </c>
      <c r="E255" s="53" t="s">
        <v>2209</v>
      </c>
      <c r="F255" s="53"/>
      <c r="G255" s="53" t="s">
        <v>2094</v>
      </c>
      <c r="H255" s="53" t="s">
        <v>2092</v>
      </c>
      <c r="I255" s="67" t="s">
        <v>2453</v>
      </c>
      <c r="J255" s="53" t="s">
        <v>156</v>
      </c>
    </row>
    <row r="256" spans="1:10" x14ac:dyDescent="0.25">
      <c r="A256" s="53" t="s">
        <v>2041</v>
      </c>
      <c r="B256" s="60">
        <v>7</v>
      </c>
      <c r="C256" s="55" t="s">
        <v>2741</v>
      </c>
      <c r="D256" s="49" t="s">
        <v>3379</v>
      </c>
      <c r="E256" s="55"/>
      <c r="F256" s="55"/>
      <c r="G256" s="55" t="s">
        <v>3170</v>
      </c>
      <c r="H256" s="49" t="s">
        <v>2945</v>
      </c>
      <c r="I256" s="55"/>
      <c r="J256" s="49" t="s">
        <v>195</v>
      </c>
    </row>
    <row r="257" spans="1:10" x14ac:dyDescent="0.25">
      <c r="A257" s="53" t="s">
        <v>2041</v>
      </c>
      <c r="B257" s="60">
        <v>8</v>
      </c>
      <c r="C257" s="53" t="s">
        <v>2016</v>
      </c>
      <c r="D257" s="53" t="s">
        <v>2017</v>
      </c>
      <c r="E257" s="53" t="s">
        <v>2273</v>
      </c>
      <c r="F257" s="53"/>
      <c r="G257" s="53" t="s">
        <v>2097</v>
      </c>
      <c r="H257" s="53" t="s">
        <v>2095</v>
      </c>
      <c r="I257" s="67" t="s">
        <v>2477</v>
      </c>
      <c r="J257" s="53" t="s">
        <v>262</v>
      </c>
    </row>
    <row r="258" spans="1:10" x14ac:dyDescent="0.25">
      <c r="A258" s="53" t="s">
        <v>2041</v>
      </c>
      <c r="B258" s="60">
        <v>8</v>
      </c>
      <c r="C258" s="53" t="s">
        <v>2020</v>
      </c>
      <c r="D258" s="53" t="s">
        <v>2021</v>
      </c>
      <c r="E258" s="53" t="s">
        <v>2272</v>
      </c>
      <c r="F258" s="53"/>
      <c r="G258" s="53" t="s">
        <v>2098</v>
      </c>
      <c r="H258" s="53" t="s">
        <v>2096</v>
      </c>
      <c r="I258" s="67" t="s">
        <v>2454</v>
      </c>
      <c r="J258" s="53" t="s">
        <v>262</v>
      </c>
    </row>
    <row r="259" spans="1:10" x14ac:dyDescent="0.25">
      <c r="A259" s="53" t="s">
        <v>2041</v>
      </c>
      <c r="B259" s="60">
        <v>8</v>
      </c>
      <c r="C259" s="55" t="s">
        <v>2742</v>
      </c>
      <c r="D259" s="49" t="s">
        <v>3378</v>
      </c>
      <c r="E259" s="55"/>
      <c r="F259" s="55"/>
      <c r="G259" s="55" t="s">
        <v>3171</v>
      </c>
      <c r="H259" s="49" t="s">
        <v>2946</v>
      </c>
      <c r="I259" s="55"/>
      <c r="J259" s="49" t="s">
        <v>195</v>
      </c>
    </row>
    <row r="260" spans="1:10" x14ac:dyDescent="0.25">
      <c r="A260" s="53" t="s">
        <v>2041</v>
      </c>
      <c r="B260" s="60">
        <v>9</v>
      </c>
      <c r="C260" s="55" t="s">
        <v>2743</v>
      </c>
      <c r="D260" s="49" t="s">
        <v>3377</v>
      </c>
      <c r="E260" s="55"/>
      <c r="F260" s="55"/>
      <c r="G260" s="55" t="s">
        <v>3172</v>
      </c>
      <c r="H260" s="49" t="s">
        <v>2947</v>
      </c>
      <c r="I260" s="55"/>
      <c r="J260" s="49" t="s">
        <v>195</v>
      </c>
    </row>
    <row r="261" spans="1:10" x14ac:dyDescent="0.25">
      <c r="A261" s="53" t="s">
        <v>2041</v>
      </c>
      <c r="B261" s="60">
        <v>10</v>
      </c>
      <c r="C261" s="55" t="s">
        <v>2744</v>
      </c>
      <c r="D261" s="49" t="s">
        <v>3376</v>
      </c>
      <c r="E261" s="55"/>
      <c r="F261" s="55"/>
      <c r="G261" s="55" t="s">
        <v>3173</v>
      </c>
      <c r="H261" s="49" t="s">
        <v>2948</v>
      </c>
      <c r="I261" s="55"/>
      <c r="J261" s="49" t="s">
        <v>195</v>
      </c>
    </row>
    <row r="262" spans="1:10" x14ac:dyDescent="0.25">
      <c r="A262" s="53" t="s">
        <v>2041</v>
      </c>
      <c r="B262" s="60">
        <v>11</v>
      </c>
      <c r="C262" s="53" t="s">
        <v>2022</v>
      </c>
      <c r="D262" s="53" t="s">
        <v>2026</v>
      </c>
      <c r="E262" s="53" t="s">
        <v>2271</v>
      </c>
      <c r="F262" s="53"/>
      <c r="G262" s="55" t="s">
        <v>3174</v>
      </c>
      <c r="H262" s="53" t="s">
        <v>2099</v>
      </c>
      <c r="I262" s="67" t="s">
        <v>2455</v>
      </c>
      <c r="J262" s="53" t="s">
        <v>195</v>
      </c>
    </row>
    <row r="263" spans="1:10" x14ac:dyDescent="0.25">
      <c r="A263" s="53" t="s">
        <v>2041</v>
      </c>
      <c r="B263" s="60">
        <v>12</v>
      </c>
      <c r="C263" s="53" t="s">
        <v>2023</v>
      </c>
      <c r="D263" s="53" t="s">
        <v>2028</v>
      </c>
      <c r="E263" s="53" t="s">
        <v>2270</v>
      </c>
      <c r="F263" s="53"/>
      <c r="G263" s="55" t="s">
        <v>3175</v>
      </c>
      <c r="H263" s="53" t="s">
        <v>2100</v>
      </c>
      <c r="I263" s="67" t="s">
        <v>2456</v>
      </c>
      <c r="J263" s="53" t="s">
        <v>195</v>
      </c>
    </row>
    <row r="264" spans="1:10" x14ac:dyDescent="0.25">
      <c r="A264" s="53" t="s">
        <v>2041</v>
      </c>
      <c r="B264" s="60">
        <v>13</v>
      </c>
      <c r="C264" s="53" t="s">
        <v>2024</v>
      </c>
      <c r="D264" s="53" t="s">
        <v>2029</v>
      </c>
      <c r="E264" s="53" t="s">
        <v>2269</v>
      </c>
      <c r="F264" s="53"/>
      <c r="G264" s="55" t="s">
        <v>3176</v>
      </c>
      <c r="H264" s="53" t="s">
        <v>2101</v>
      </c>
      <c r="I264" s="67" t="s">
        <v>2457</v>
      </c>
      <c r="J264" s="53" t="s">
        <v>195</v>
      </c>
    </row>
    <row r="265" spans="1:10" x14ac:dyDescent="0.25">
      <c r="A265" s="53" t="s">
        <v>2041</v>
      </c>
      <c r="B265" s="60">
        <v>14</v>
      </c>
      <c r="C265" s="55" t="s">
        <v>2745</v>
      </c>
      <c r="D265" s="49" t="s">
        <v>3375</v>
      </c>
      <c r="E265" s="55"/>
      <c r="F265" s="55"/>
      <c r="G265" s="55" t="s">
        <v>3177</v>
      </c>
      <c r="H265" s="49" t="s">
        <v>2949</v>
      </c>
      <c r="I265" s="55"/>
      <c r="J265" s="49" t="s">
        <v>195</v>
      </c>
    </row>
    <row r="266" spans="1:10" x14ac:dyDescent="0.25">
      <c r="A266" s="53" t="s">
        <v>2041</v>
      </c>
      <c r="B266" s="60">
        <v>15</v>
      </c>
      <c r="C266" s="53" t="s">
        <v>2025</v>
      </c>
      <c r="D266" s="53" t="s">
        <v>2027</v>
      </c>
      <c r="E266" s="53" t="s">
        <v>2268</v>
      </c>
      <c r="F266" s="53"/>
      <c r="G266" s="53" t="s">
        <v>2103</v>
      </c>
      <c r="H266" s="53" t="s">
        <v>2102</v>
      </c>
      <c r="I266" s="67" t="s">
        <v>2458</v>
      </c>
      <c r="J266" s="53" t="s">
        <v>100</v>
      </c>
    </row>
    <row r="267" spans="1:10" x14ac:dyDescent="0.25">
      <c r="A267" s="53" t="s">
        <v>2042</v>
      </c>
      <c r="B267" s="64">
        <v>-99</v>
      </c>
      <c r="C267" s="53" t="s">
        <v>93</v>
      </c>
      <c r="D267" s="53" t="s">
        <v>1923</v>
      </c>
      <c r="E267" s="65" t="s">
        <v>2178</v>
      </c>
      <c r="F267" s="66" t="s">
        <v>2130</v>
      </c>
      <c r="G267" s="53" t="s">
        <v>277</v>
      </c>
      <c r="H267" s="53" t="s">
        <v>278</v>
      </c>
      <c r="I267" s="67" t="s">
        <v>2311</v>
      </c>
      <c r="J267" s="53" t="s">
        <v>91</v>
      </c>
    </row>
    <row r="268" spans="1:10" x14ac:dyDescent="0.25">
      <c r="A268" s="53" t="s">
        <v>2042</v>
      </c>
      <c r="B268" s="60">
        <v>1</v>
      </c>
      <c r="C268" s="53" t="s">
        <v>125</v>
      </c>
      <c r="D268" s="53" t="s">
        <v>1922</v>
      </c>
      <c r="E268" s="53" t="s">
        <v>2146</v>
      </c>
      <c r="F268" s="53"/>
      <c r="G268" s="53" t="s">
        <v>336</v>
      </c>
      <c r="H268" s="53" t="s">
        <v>337</v>
      </c>
      <c r="I268" s="67" t="s">
        <v>2334</v>
      </c>
      <c r="J268" s="53" t="s">
        <v>100</v>
      </c>
    </row>
    <row r="269" spans="1:10" x14ac:dyDescent="0.25">
      <c r="A269" s="53" t="s">
        <v>2042</v>
      </c>
      <c r="B269" s="60">
        <v>2</v>
      </c>
      <c r="C269" s="53" t="s">
        <v>2009</v>
      </c>
      <c r="D269" s="53" t="s">
        <v>275</v>
      </c>
      <c r="E269" s="53" t="s">
        <v>2174</v>
      </c>
      <c r="F269" s="53"/>
      <c r="G269" s="53" t="s">
        <v>2080</v>
      </c>
      <c r="H269" s="53" t="s">
        <v>2083</v>
      </c>
      <c r="I269" s="67" t="s">
        <v>2447</v>
      </c>
      <c r="J269" s="53" t="s">
        <v>91</v>
      </c>
    </row>
    <row r="270" spans="1:10" x14ac:dyDescent="0.25">
      <c r="A270" s="53" t="s">
        <v>2042</v>
      </c>
      <c r="B270" s="60">
        <v>3</v>
      </c>
      <c r="C270" s="53" t="s">
        <v>2008</v>
      </c>
      <c r="D270" s="53" t="s">
        <v>1895</v>
      </c>
      <c r="E270" s="53" t="s">
        <v>2172</v>
      </c>
      <c r="F270" s="53"/>
      <c r="G270" s="53" t="s">
        <v>2081</v>
      </c>
      <c r="H270" s="53" t="s">
        <v>2084</v>
      </c>
      <c r="I270" s="67" t="s">
        <v>2448</v>
      </c>
      <c r="J270" s="53" t="s">
        <v>91</v>
      </c>
    </row>
    <row r="271" spans="1:10" x14ac:dyDescent="0.25">
      <c r="A271" s="53" t="s">
        <v>2042</v>
      </c>
      <c r="B271" s="60">
        <v>8</v>
      </c>
      <c r="C271" s="53" t="s">
        <v>2010</v>
      </c>
      <c r="D271" s="53" t="s">
        <v>2011</v>
      </c>
      <c r="E271" s="53" t="s">
        <v>2274</v>
      </c>
      <c r="F271" s="53"/>
      <c r="G271" s="53" t="s">
        <v>2082</v>
      </c>
      <c r="H271" s="53" t="s">
        <v>2085</v>
      </c>
      <c r="I271" s="67" t="s">
        <v>2476</v>
      </c>
      <c r="J271" s="53" t="s">
        <v>262</v>
      </c>
    </row>
    <row r="272" spans="1:10" x14ac:dyDescent="0.25">
      <c r="A272" s="53" t="s">
        <v>49</v>
      </c>
      <c r="B272" s="64">
        <v>-99</v>
      </c>
      <c r="C272" s="53" t="s">
        <v>93</v>
      </c>
      <c r="D272" s="53" t="s">
        <v>1923</v>
      </c>
      <c r="E272" s="65" t="s">
        <v>2178</v>
      </c>
      <c r="F272" s="66" t="s">
        <v>2130</v>
      </c>
      <c r="G272" s="53" t="s">
        <v>277</v>
      </c>
      <c r="H272" s="53" t="s">
        <v>278</v>
      </c>
      <c r="I272" s="53" t="s">
        <v>2311</v>
      </c>
      <c r="J272" s="53" t="s">
        <v>91</v>
      </c>
    </row>
    <row r="273" spans="1:10" x14ac:dyDescent="0.25">
      <c r="A273" s="53" t="s">
        <v>49</v>
      </c>
      <c r="B273" s="53"/>
      <c r="C273" s="53" t="s">
        <v>101</v>
      </c>
      <c r="D273" s="53" t="s">
        <v>1922</v>
      </c>
      <c r="E273" s="53" t="s">
        <v>2146</v>
      </c>
      <c r="F273" s="69" t="s">
        <v>1517</v>
      </c>
      <c r="G273" s="53" t="s">
        <v>291</v>
      </c>
      <c r="H273" s="53" t="s">
        <v>292</v>
      </c>
      <c r="I273" s="53" t="s">
        <v>2322</v>
      </c>
      <c r="J273" s="53" t="s">
        <v>100</v>
      </c>
    </row>
    <row r="274" spans="1:10" x14ac:dyDescent="0.25">
      <c r="A274" s="53" t="s">
        <v>49</v>
      </c>
      <c r="B274" s="53"/>
      <c r="C274" s="53" t="s">
        <v>103</v>
      </c>
      <c r="D274" s="53" t="s">
        <v>1919</v>
      </c>
      <c r="E274" s="53" t="s">
        <v>2147</v>
      </c>
      <c r="F274" s="69" t="s">
        <v>1519</v>
      </c>
      <c r="G274" s="53" t="s">
        <v>295</v>
      </c>
      <c r="H274" s="53" t="s">
        <v>296</v>
      </c>
      <c r="I274" s="53" t="s">
        <v>2480</v>
      </c>
      <c r="J274" s="53" t="s">
        <v>91</v>
      </c>
    </row>
    <row r="275" spans="1:10" x14ac:dyDescent="0.25">
      <c r="A275" s="53" t="s">
        <v>49</v>
      </c>
      <c r="B275" s="53"/>
      <c r="C275" s="53" t="s">
        <v>102</v>
      </c>
      <c r="D275" s="53" t="s">
        <v>1918</v>
      </c>
      <c r="E275" s="53" t="s">
        <v>2151</v>
      </c>
      <c r="F275" s="69" t="s">
        <v>1518</v>
      </c>
      <c r="G275" s="53" t="s">
        <v>293</v>
      </c>
      <c r="H275" s="53" t="s">
        <v>294</v>
      </c>
      <c r="I275" s="53" t="s">
        <v>2479</v>
      </c>
      <c r="J275" s="53" t="s">
        <v>91</v>
      </c>
    </row>
    <row r="276" spans="1:10" x14ac:dyDescent="0.25">
      <c r="A276" s="53" t="s">
        <v>49</v>
      </c>
      <c r="B276" s="53"/>
      <c r="C276" s="53" t="s">
        <v>104</v>
      </c>
      <c r="D276" s="53" t="s">
        <v>1920</v>
      </c>
      <c r="E276" s="53" t="s">
        <v>2152</v>
      </c>
      <c r="F276" s="69" t="s">
        <v>1520</v>
      </c>
      <c r="G276" s="53" t="s">
        <v>297</v>
      </c>
      <c r="H276" s="53" t="s">
        <v>298</v>
      </c>
      <c r="I276" s="53" t="s">
        <v>2481</v>
      </c>
      <c r="J276" s="53" t="s">
        <v>91</v>
      </c>
    </row>
    <row r="277" spans="1:10" x14ac:dyDescent="0.25">
      <c r="A277" s="53" t="s">
        <v>49</v>
      </c>
      <c r="B277" s="53"/>
      <c r="C277" s="53" t="s">
        <v>105</v>
      </c>
      <c r="D277" s="53" t="s">
        <v>1921</v>
      </c>
      <c r="E277" s="53" t="s">
        <v>2179</v>
      </c>
      <c r="F277" s="69" t="s">
        <v>1521</v>
      </c>
      <c r="G277" s="53" t="s">
        <v>299</v>
      </c>
      <c r="H277" s="53" t="s">
        <v>300</v>
      </c>
      <c r="I277" s="53" t="s">
        <v>2482</v>
      </c>
      <c r="J277" s="53" t="s">
        <v>92</v>
      </c>
    </row>
    <row r="278" spans="1:10" x14ac:dyDescent="0.25">
      <c r="A278" s="53" t="s">
        <v>60</v>
      </c>
      <c r="B278" s="64">
        <v>-99</v>
      </c>
      <c r="C278" s="53" t="s">
        <v>93</v>
      </c>
      <c r="D278" s="55" t="s">
        <v>1923</v>
      </c>
      <c r="E278" s="65" t="s">
        <v>2178</v>
      </c>
      <c r="F278" s="66" t="s">
        <v>2130</v>
      </c>
      <c r="G278" s="53" t="s">
        <v>277</v>
      </c>
      <c r="H278" s="53" t="s">
        <v>278</v>
      </c>
      <c r="I278" s="53" t="s">
        <v>2311</v>
      </c>
      <c r="J278" s="53" t="s">
        <v>91</v>
      </c>
    </row>
    <row r="279" spans="1:10" x14ac:dyDescent="0.25">
      <c r="A279" s="53" t="s">
        <v>60</v>
      </c>
      <c r="B279" s="60">
        <v>1</v>
      </c>
      <c r="C279" s="53" t="s">
        <v>122</v>
      </c>
      <c r="D279" s="56" t="s">
        <v>1922</v>
      </c>
      <c r="E279" s="53" t="s">
        <v>2146</v>
      </c>
      <c r="F279" s="69" t="s">
        <v>1659</v>
      </c>
      <c r="G279" s="53" t="s">
        <v>330</v>
      </c>
      <c r="H279" s="53" t="s">
        <v>331</v>
      </c>
      <c r="I279" s="67" t="s">
        <v>2331</v>
      </c>
      <c r="J279" s="53" t="s">
        <v>100</v>
      </c>
    </row>
    <row r="280" spans="1:10" x14ac:dyDescent="0.25">
      <c r="A280" s="53" t="s">
        <v>60</v>
      </c>
      <c r="B280" s="60">
        <v>2</v>
      </c>
      <c r="C280" s="53" t="s">
        <v>166</v>
      </c>
      <c r="D280" s="55" t="s">
        <v>3313</v>
      </c>
      <c r="E280" s="53"/>
      <c r="F280" s="69" t="s">
        <v>1569</v>
      </c>
      <c r="G280" s="53" t="s">
        <v>399</v>
      </c>
      <c r="H280" s="53" t="s">
        <v>400</v>
      </c>
      <c r="I280" s="67" t="s">
        <v>2359</v>
      </c>
      <c r="J280" s="53" t="s">
        <v>153</v>
      </c>
    </row>
    <row r="281" spans="1:10" x14ac:dyDescent="0.25">
      <c r="A281" s="49" t="s">
        <v>60</v>
      </c>
      <c r="B281" s="60">
        <v>2</v>
      </c>
      <c r="C281" s="55" t="s">
        <v>2688</v>
      </c>
      <c r="D281" s="55" t="s">
        <v>3315</v>
      </c>
      <c r="F281" s="55"/>
      <c r="G281" s="55" t="s">
        <v>3114</v>
      </c>
      <c r="H281" s="49" t="s">
        <v>2892</v>
      </c>
      <c r="I281" s="55"/>
      <c r="J281" s="49" t="s">
        <v>153</v>
      </c>
    </row>
    <row r="282" spans="1:10" x14ac:dyDescent="0.25">
      <c r="A282" s="49" t="s">
        <v>60</v>
      </c>
      <c r="B282" s="60">
        <v>2</v>
      </c>
      <c r="C282" s="55" t="s">
        <v>2689</v>
      </c>
      <c r="D282" s="49" t="s">
        <v>3316</v>
      </c>
      <c r="E282" s="55"/>
      <c r="F282" s="55"/>
      <c r="G282" s="55" t="s">
        <v>3115</v>
      </c>
      <c r="H282" s="49" t="s">
        <v>2893</v>
      </c>
      <c r="I282" s="55"/>
      <c r="J282" s="49" t="s">
        <v>91</v>
      </c>
    </row>
    <row r="283" spans="1:10" x14ac:dyDescent="0.25">
      <c r="A283" s="53" t="s">
        <v>60</v>
      </c>
      <c r="B283" s="60">
        <v>2</v>
      </c>
      <c r="C283" s="53" t="s">
        <v>167</v>
      </c>
      <c r="D283" s="55" t="s">
        <v>275</v>
      </c>
      <c r="E283" s="53" t="s">
        <v>2174</v>
      </c>
      <c r="F283" s="69" t="s">
        <v>1570</v>
      </c>
      <c r="G283" s="53" t="s">
        <v>401</v>
      </c>
      <c r="H283" s="53" t="s">
        <v>402</v>
      </c>
      <c r="I283" s="67" t="s">
        <v>2360</v>
      </c>
      <c r="J283" s="53" t="s">
        <v>91</v>
      </c>
    </row>
    <row r="284" spans="1:10" x14ac:dyDescent="0.25">
      <c r="A284" s="49" t="s">
        <v>60</v>
      </c>
      <c r="B284" s="60">
        <v>6</v>
      </c>
      <c r="C284" s="55" t="s">
        <v>2690</v>
      </c>
      <c r="D284" s="55" t="s">
        <v>3314</v>
      </c>
      <c r="E284" s="55"/>
      <c r="F284" s="55"/>
      <c r="G284" s="55" t="s">
        <v>3116</v>
      </c>
      <c r="H284" s="49" t="s">
        <v>2894</v>
      </c>
      <c r="I284" s="55"/>
      <c r="J284" s="49" t="s">
        <v>153</v>
      </c>
    </row>
    <row r="285" spans="1:10" x14ac:dyDescent="0.25">
      <c r="A285" s="53" t="s">
        <v>60</v>
      </c>
      <c r="B285" s="60">
        <v>7</v>
      </c>
      <c r="C285" s="53" t="s">
        <v>168</v>
      </c>
      <c r="D285" s="55" t="s">
        <v>3318</v>
      </c>
      <c r="E285" s="53" t="s">
        <v>2199</v>
      </c>
      <c r="F285" s="69" t="s">
        <v>1571</v>
      </c>
      <c r="G285" s="53" t="s">
        <v>403</v>
      </c>
      <c r="H285" s="53" t="s">
        <v>404</v>
      </c>
      <c r="I285" s="67" t="s">
        <v>2361</v>
      </c>
      <c r="J285" s="53" t="s">
        <v>163</v>
      </c>
    </row>
    <row r="286" spans="1:10" x14ac:dyDescent="0.25">
      <c r="A286" s="49" t="s">
        <v>60</v>
      </c>
      <c r="B286" s="60">
        <v>8</v>
      </c>
      <c r="C286" s="55" t="s">
        <v>2691</v>
      </c>
      <c r="D286" s="49" t="s">
        <v>3317</v>
      </c>
      <c r="E286" s="55"/>
      <c r="F286" s="55"/>
      <c r="G286" s="55" t="s">
        <v>3117</v>
      </c>
      <c r="H286" s="49" t="s">
        <v>2895</v>
      </c>
      <c r="I286" s="55"/>
      <c r="J286" s="49" t="s">
        <v>163</v>
      </c>
    </row>
    <row r="287" spans="1:10" x14ac:dyDescent="0.25">
      <c r="A287" s="53" t="s">
        <v>60</v>
      </c>
      <c r="B287" s="60">
        <v>9</v>
      </c>
      <c r="C287" s="53" t="s">
        <v>169</v>
      </c>
      <c r="D287" s="56" t="s">
        <v>3319</v>
      </c>
      <c r="E287" s="53" t="s">
        <v>2200</v>
      </c>
      <c r="F287" s="69" t="s">
        <v>1572</v>
      </c>
      <c r="G287" s="53" t="s">
        <v>405</v>
      </c>
      <c r="H287" s="53" t="s">
        <v>406</v>
      </c>
      <c r="I287" s="67" t="s">
        <v>2362</v>
      </c>
      <c r="J287" s="53" t="s">
        <v>92</v>
      </c>
    </row>
    <row r="288" spans="1:10" x14ac:dyDescent="0.25">
      <c r="A288" s="53" t="s">
        <v>60</v>
      </c>
      <c r="B288" s="60">
        <v>10</v>
      </c>
      <c r="C288" s="53" t="s">
        <v>170</v>
      </c>
      <c r="D288" s="56" t="s">
        <v>3320</v>
      </c>
      <c r="E288" s="54" t="s">
        <v>2287</v>
      </c>
      <c r="F288" s="69" t="s">
        <v>1573</v>
      </c>
      <c r="G288" s="53" t="s">
        <v>407</v>
      </c>
      <c r="H288" s="53" t="s">
        <v>408</v>
      </c>
      <c r="I288" s="67" t="s">
        <v>2286</v>
      </c>
      <c r="J288" s="53" t="s">
        <v>92</v>
      </c>
    </row>
    <row r="289" spans="1:10" x14ac:dyDescent="0.25">
      <c r="A289" s="49" t="s">
        <v>60</v>
      </c>
      <c r="B289" s="60">
        <v>11</v>
      </c>
      <c r="C289" s="55" t="s">
        <v>2693</v>
      </c>
      <c r="D289" s="49" t="s">
        <v>3321</v>
      </c>
      <c r="E289" s="55"/>
      <c r="F289" s="55"/>
      <c r="G289" s="55" t="s">
        <v>3119</v>
      </c>
      <c r="H289" s="49" t="s">
        <v>2897</v>
      </c>
      <c r="I289" s="55"/>
      <c r="J289" s="49" t="s">
        <v>156</v>
      </c>
    </row>
    <row r="290" spans="1:10" x14ac:dyDescent="0.25">
      <c r="A290" s="53" t="s">
        <v>60</v>
      </c>
      <c r="B290" s="60">
        <v>11</v>
      </c>
      <c r="C290" s="53" t="s">
        <v>171</v>
      </c>
      <c r="D290" s="55" t="s">
        <v>1892</v>
      </c>
      <c r="E290" s="53" t="s">
        <v>2201</v>
      </c>
      <c r="F290" s="69" t="s">
        <v>1574</v>
      </c>
      <c r="G290" s="53" t="s">
        <v>409</v>
      </c>
      <c r="H290" s="53" t="s">
        <v>410</v>
      </c>
      <c r="I290" s="67" t="s">
        <v>2363</v>
      </c>
      <c r="J290" s="53" t="s">
        <v>156</v>
      </c>
    </row>
    <row r="291" spans="1:10" x14ac:dyDescent="0.25">
      <c r="A291" s="53" t="s">
        <v>60</v>
      </c>
      <c r="B291" s="60">
        <v>12</v>
      </c>
      <c r="C291" s="53" t="s">
        <v>172</v>
      </c>
      <c r="D291" s="55" t="s">
        <v>1893</v>
      </c>
      <c r="E291" s="53" t="s">
        <v>2202</v>
      </c>
      <c r="F291" s="69" t="s">
        <v>1575</v>
      </c>
      <c r="G291" s="53" t="s">
        <v>411</v>
      </c>
      <c r="H291" s="53" t="s">
        <v>412</v>
      </c>
      <c r="I291" s="67" t="s">
        <v>2364</v>
      </c>
      <c r="J291" s="53" t="s">
        <v>164</v>
      </c>
    </row>
    <row r="292" spans="1:10" x14ac:dyDescent="0.25">
      <c r="A292" s="49" t="s">
        <v>60</v>
      </c>
      <c r="B292" s="60">
        <v>13</v>
      </c>
      <c r="C292" s="55" t="s">
        <v>2694</v>
      </c>
      <c r="D292" s="49" t="s">
        <v>3322</v>
      </c>
      <c r="E292" s="55"/>
      <c r="F292" s="55"/>
      <c r="G292" s="55" t="s">
        <v>3120</v>
      </c>
      <c r="H292" s="49" t="s">
        <v>2898</v>
      </c>
      <c r="I292" s="55"/>
      <c r="J292" s="49" t="s">
        <v>100</v>
      </c>
    </row>
    <row r="293" spans="1:10" x14ac:dyDescent="0.25">
      <c r="A293" s="53" t="s">
        <v>60</v>
      </c>
      <c r="B293" s="60">
        <v>14</v>
      </c>
      <c r="C293" s="53" t="s">
        <v>173</v>
      </c>
      <c r="D293" s="55" t="s">
        <v>1894</v>
      </c>
      <c r="E293" s="54" t="s">
        <v>2203</v>
      </c>
      <c r="F293" s="69" t="s">
        <v>1576</v>
      </c>
      <c r="G293" s="53" t="s">
        <v>413</v>
      </c>
      <c r="H293" s="53" t="s">
        <v>414</v>
      </c>
      <c r="I293" s="67" t="s">
        <v>2365</v>
      </c>
      <c r="J293" s="53" t="s">
        <v>165</v>
      </c>
    </row>
    <row r="294" spans="1:10" x14ac:dyDescent="0.25">
      <c r="A294" s="49" t="s">
        <v>60</v>
      </c>
      <c r="B294" s="60">
        <v>21</v>
      </c>
      <c r="C294" s="55" t="s">
        <v>2695</v>
      </c>
      <c r="D294" s="49" t="s">
        <v>3323</v>
      </c>
      <c r="E294" s="55"/>
      <c r="F294" s="55"/>
      <c r="G294" s="55" t="s">
        <v>3121</v>
      </c>
      <c r="H294" s="49" t="s">
        <v>2899</v>
      </c>
      <c r="I294" s="55"/>
      <c r="J294" s="49" t="s">
        <v>262</v>
      </c>
    </row>
    <row r="295" spans="1:10" x14ac:dyDescent="0.25">
      <c r="A295" s="49" t="s">
        <v>60</v>
      </c>
      <c r="B295" s="52">
        <v>22</v>
      </c>
      <c r="C295" s="55" t="s">
        <v>2696</v>
      </c>
      <c r="D295" s="49" t="s">
        <v>3324</v>
      </c>
      <c r="E295" s="55"/>
      <c r="F295" s="55"/>
      <c r="G295" s="55" t="s">
        <v>3122</v>
      </c>
      <c r="H295" s="49" t="s">
        <v>2900</v>
      </c>
      <c r="I295" s="55"/>
      <c r="J295" s="49" t="s">
        <v>2996</v>
      </c>
    </row>
    <row r="296" spans="1:10" x14ac:dyDescent="0.25">
      <c r="A296" s="49" t="s">
        <v>60</v>
      </c>
      <c r="B296" s="60">
        <v>23</v>
      </c>
      <c r="C296" s="55" t="s">
        <v>2697</v>
      </c>
      <c r="D296" s="49" t="s">
        <v>3327</v>
      </c>
      <c r="E296" s="55"/>
      <c r="F296" s="55"/>
      <c r="G296" s="55" t="s">
        <v>3123</v>
      </c>
      <c r="H296" s="49" t="s">
        <v>2901</v>
      </c>
      <c r="I296" s="55"/>
      <c r="J296" s="49" t="s">
        <v>2996</v>
      </c>
    </row>
    <row r="297" spans="1:10" x14ac:dyDescent="0.25">
      <c r="A297" s="49" t="s">
        <v>60</v>
      </c>
      <c r="B297" s="60">
        <v>24</v>
      </c>
      <c r="C297" s="55" t="s">
        <v>2698</v>
      </c>
      <c r="D297" s="49" t="s">
        <v>3326</v>
      </c>
      <c r="E297" s="55"/>
      <c r="F297" s="55"/>
      <c r="G297" s="55" t="s">
        <v>3124</v>
      </c>
      <c r="H297" s="49" t="s">
        <v>2902</v>
      </c>
      <c r="I297" s="55"/>
      <c r="J297" s="49" t="s">
        <v>235</v>
      </c>
    </row>
    <row r="298" spans="1:10" x14ac:dyDescent="0.25">
      <c r="A298" s="49" t="s">
        <v>60</v>
      </c>
      <c r="B298" s="60">
        <v>26</v>
      </c>
      <c r="C298" s="55" t="s">
        <v>2699</v>
      </c>
      <c r="D298" s="49" t="s">
        <v>3325</v>
      </c>
      <c r="E298" s="55"/>
      <c r="F298" s="55"/>
      <c r="G298" s="55" t="s">
        <v>3125</v>
      </c>
      <c r="H298" s="49" t="s">
        <v>2903</v>
      </c>
      <c r="I298" s="55"/>
      <c r="J298" s="49" t="s">
        <v>156</v>
      </c>
    </row>
    <row r="299" spans="1:10" x14ac:dyDescent="0.25">
      <c r="A299" s="49" t="s">
        <v>60</v>
      </c>
      <c r="B299" s="60">
        <v>26</v>
      </c>
      <c r="C299" s="55" t="s">
        <v>2700</v>
      </c>
      <c r="D299" s="49" t="s">
        <v>3328</v>
      </c>
      <c r="E299" s="55"/>
      <c r="F299" s="55"/>
      <c r="G299" s="55" t="s">
        <v>3126</v>
      </c>
      <c r="H299" s="49" t="s">
        <v>2904</v>
      </c>
      <c r="I299" s="55"/>
      <c r="J299" s="49" t="s">
        <v>163</v>
      </c>
    </row>
    <row r="300" spans="1:10" x14ac:dyDescent="0.25">
      <c r="A300" s="49" t="s">
        <v>60</v>
      </c>
      <c r="B300" s="60">
        <v>27</v>
      </c>
      <c r="C300" s="55" t="s">
        <v>2701</v>
      </c>
      <c r="D300" s="49" t="s">
        <v>3329</v>
      </c>
      <c r="E300" s="55"/>
      <c r="F300" s="55"/>
      <c r="G300" s="55" t="s">
        <v>3127</v>
      </c>
      <c r="H300" s="49" t="s">
        <v>2905</v>
      </c>
      <c r="I300" s="55"/>
      <c r="J300" s="49" t="s">
        <v>195</v>
      </c>
    </row>
    <row r="301" spans="1:10" x14ac:dyDescent="0.25">
      <c r="A301" s="49" t="s">
        <v>60</v>
      </c>
      <c r="B301" s="60">
        <v>28</v>
      </c>
      <c r="C301" s="55" t="s">
        <v>2704</v>
      </c>
      <c r="D301" s="49" t="s">
        <v>3330</v>
      </c>
      <c r="E301" s="55"/>
      <c r="F301" s="55"/>
      <c r="G301" s="55" t="s">
        <v>3130</v>
      </c>
      <c r="H301" s="49" t="s">
        <v>2908</v>
      </c>
      <c r="I301" s="55"/>
      <c r="J301" s="49" t="s">
        <v>100</v>
      </c>
    </row>
    <row r="302" spans="1:10" x14ac:dyDescent="0.25">
      <c r="A302" s="49" t="s">
        <v>60</v>
      </c>
      <c r="B302" s="60">
        <v>28</v>
      </c>
      <c r="C302" s="55" t="s">
        <v>2702</v>
      </c>
      <c r="D302" s="49" t="s">
        <v>3331</v>
      </c>
      <c r="E302" s="55"/>
      <c r="F302" s="55"/>
      <c r="G302" s="55" t="s">
        <v>3128</v>
      </c>
      <c r="H302" s="49" t="s">
        <v>2906</v>
      </c>
      <c r="I302" s="55"/>
      <c r="J302" s="49" t="s">
        <v>91</v>
      </c>
    </row>
    <row r="303" spans="1:10" x14ac:dyDescent="0.25">
      <c r="A303" s="49" t="s">
        <v>60</v>
      </c>
      <c r="B303" s="60">
        <v>28</v>
      </c>
      <c r="C303" s="55" t="s">
        <v>2703</v>
      </c>
      <c r="D303" s="49" t="s">
        <v>1895</v>
      </c>
      <c r="E303" s="55"/>
      <c r="F303" s="55"/>
      <c r="G303" s="55" t="s">
        <v>3129</v>
      </c>
      <c r="H303" s="49" t="s">
        <v>2907</v>
      </c>
      <c r="I303" s="55"/>
      <c r="J303" s="49" t="s">
        <v>91</v>
      </c>
    </row>
    <row r="304" spans="1:10" x14ac:dyDescent="0.25">
      <c r="A304" s="49" t="s">
        <v>60</v>
      </c>
      <c r="B304" s="60"/>
      <c r="C304" s="55" t="s">
        <v>2692</v>
      </c>
      <c r="D304" s="61" t="s">
        <v>3332</v>
      </c>
      <c r="E304" s="55"/>
      <c r="F304" s="55"/>
      <c r="G304" s="55" t="s">
        <v>3118</v>
      </c>
      <c r="H304" s="49" t="s">
        <v>2896</v>
      </c>
      <c r="I304" s="55"/>
      <c r="J304" s="49" t="s">
        <v>92</v>
      </c>
    </row>
    <row r="305" spans="1:10" x14ac:dyDescent="0.25">
      <c r="A305" s="53" t="s">
        <v>2043</v>
      </c>
      <c r="B305" s="53"/>
      <c r="C305" s="53" t="s">
        <v>1997</v>
      </c>
      <c r="D305" s="53" t="s">
        <v>2006</v>
      </c>
      <c r="E305" s="53" t="s">
        <v>2145</v>
      </c>
      <c r="F305" s="69"/>
      <c r="G305" s="53" t="s">
        <v>2308</v>
      </c>
      <c r="H305" s="53" t="s">
        <v>2309</v>
      </c>
      <c r="I305" s="53" t="s">
        <v>2321</v>
      </c>
      <c r="J305" s="17" t="s">
        <v>139</v>
      </c>
    </row>
    <row r="306" spans="1:10" x14ac:dyDescent="0.25">
      <c r="A306" s="53" t="s">
        <v>2043</v>
      </c>
      <c r="B306" s="53"/>
      <c r="C306" s="53" t="s">
        <v>1989</v>
      </c>
      <c r="D306" s="53" t="s">
        <v>2060</v>
      </c>
      <c r="E306" s="53" t="s">
        <v>2140</v>
      </c>
      <c r="F306" s="69"/>
      <c r="G306" s="53" t="s">
        <v>2293</v>
      </c>
      <c r="H306" s="53" t="s">
        <v>2290</v>
      </c>
      <c r="I306" s="53" t="s">
        <v>2315</v>
      </c>
      <c r="J306" s="17" t="s">
        <v>2291</v>
      </c>
    </row>
    <row r="307" spans="1:10" x14ac:dyDescent="0.25">
      <c r="A307" s="53" t="s">
        <v>2043</v>
      </c>
      <c r="B307" s="53"/>
      <c r="C307" s="53" t="s">
        <v>1994</v>
      </c>
      <c r="D307" s="53" t="s">
        <v>2003</v>
      </c>
      <c r="E307" s="53" t="s">
        <v>2143</v>
      </c>
      <c r="F307" s="69"/>
      <c r="G307" s="53" t="s">
        <v>2302</v>
      </c>
      <c r="H307" s="53" t="s">
        <v>2303</v>
      </c>
      <c r="I307" s="53" t="s">
        <v>2318</v>
      </c>
      <c r="J307" s="17" t="s">
        <v>2291</v>
      </c>
    </row>
    <row r="308" spans="1:10" x14ac:dyDescent="0.25">
      <c r="A308" s="53" t="s">
        <v>2043</v>
      </c>
      <c r="B308" s="53"/>
      <c r="C308" s="53" t="s">
        <v>1996</v>
      </c>
      <c r="D308" s="53" t="s">
        <v>2005</v>
      </c>
      <c r="E308" s="53" t="s">
        <v>2144</v>
      </c>
      <c r="F308" s="69"/>
      <c r="G308" s="53" t="s">
        <v>2306</v>
      </c>
      <c r="H308" s="53" t="s">
        <v>2307</v>
      </c>
      <c r="I308" s="53" t="s">
        <v>2320</v>
      </c>
      <c r="J308" s="17" t="s">
        <v>139</v>
      </c>
    </row>
    <row r="309" spans="1:10" x14ac:dyDescent="0.25">
      <c r="A309" s="53" t="s">
        <v>2043</v>
      </c>
      <c r="B309" s="53"/>
      <c r="C309" s="53" t="s">
        <v>1995</v>
      </c>
      <c r="D309" s="53" t="s">
        <v>2004</v>
      </c>
      <c r="E309" s="53" t="s">
        <v>2478</v>
      </c>
      <c r="F309" s="69"/>
      <c r="G309" s="53" t="s">
        <v>2304</v>
      </c>
      <c r="H309" s="53" t="s">
        <v>2305</v>
      </c>
      <c r="I309" s="53" t="s">
        <v>2319</v>
      </c>
      <c r="J309" s="17" t="s">
        <v>100</v>
      </c>
    </row>
    <row r="310" spans="1:10" x14ac:dyDescent="0.25">
      <c r="A310" s="53" t="s">
        <v>2043</v>
      </c>
      <c r="B310" s="53"/>
      <c r="C310" s="53" t="s">
        <v>1988</v>
      </c>
      <c r="D310" s="53" t="s">
        <v>1998</v>
      </c>
      <c r="E310" s="53" t="s">
        <v>2138</v>
      </c>
      <c r="F310" s="69"/>
      <c r="G310" s="53" t="s">
        <v>2292</v>
      </c>
      <c r="H310" s="53" t="s">
        <v>2289</v>
      </c>
      <c r="I310" s="53" t="s">
        <v>2314</v>
      </c>
      <c r="J310" s="17" t="s">
        <v>91</v>
      </c>
    </row>
    <row r="311" spans="1:10" x14ac:dyDescent="0.25">
      <c r="A311" s="53" t="s">
        <v>2043</v>
      </c>
      <c r="B311" s="53"/>
      <c r="C311" s="53" t="s">
        <v>1991</v>
      </c>
      <c r="D311" s="53" t="s">
        <v>1999</v>
      </c>
      <c r="E311" s="53" t="s">
        <v>2139</v>
      </c>
      <c r="F311" s="69"/>
      <c r="G311" s="53" t="s">
        <v>2294</v>
      </c>
      <c r="H311" s="53" t="s">
        <v>2295</v>
      </c>
      <c r="I311" s="53" t="s">
        <v>2316</v>
      </c>
      <c r="J311" s="17" t="s">
        <v>139</v>
      </c>
    </row>
    <row r="312" spans="1:10" x14ac:dyDescent="0.25">
      <c r="A312" s="53" t="s">
        <v>2043</v>
      </c>
      <c r="B312" s="53"/>
      <c r="C312" s="53" t="s">
        <v>1992</v>
      </c>
      <c r="D312" s="53" t="s">
        <v>2001</v>
      </c>
      <c r="E312" s="54" t="s">
        <v>3225</v>
      </c>
      <c r="F312" s="69"/>
      <c r="G312" s="53" t="s">
        <v>2298</v>
      </c>
      <c r="H312" s="53" t="s">
        <v>2299</v>
      </c>
      <c r="I312" s="53" t="s">
        <v>2310</v>
      </c>
      <c r="J312" s="17" t="s">
        <v>164</v>
      </c>
    </row>
    <row r="313" spans="1:10" x14ac:dyDescent="0.25">
      <c r="A313" s="53" t="s">
        <v>2043</v>
      </c>
      <c r="B313" s="53"/>
      <c r="C313" s="53" t="s">
        <v>1990</v>
      </c>
      <c r="D313" s="53" t="s">
        <v>2000</v>
      </c>
      <c r="E313" s="53" t="s">
        <v>2141</v>
      </c>
      <c r="F313" s="69"/>
      <c r="G313" s="53" t="s">
        <v>2296</v>
      </c>
      <c r="H313" s="53" t="s">
        <v>2297</v>
      </c>
      <c r="I313" s="53" t="s">
        <v>2469</v>
      </c>
      <c r="J313" s="17" t="s">
        <v>100</v>
      </c>
    </row>
    <row r="314" spans="1:10" x14ac:dyDescent="0.25">
      <c r="A314" s="53" t="s">
        <v>2043</v>
      </c>
      <c r="B314" s="53"/>
      <c r="C314" s="53" t="s">
        <v>1993</v>
      </c>
      <c r="D314" s="53" t="s">
        <v>2002</v>
      </c>
      <c r="E314" s="53" t="s">
        <v>2142</v>
      </c>
      <c r="F314" s="69"/>
      <c r="G314" s="53" t="s">
        <v>2300</v>
      </c>
      <c r="H314" s="53" t="s">
        <v>2301</v>
      </c>
      <c r="I314" s="53" t="s">
        <v>2317</v>
      </c>
      <c r="J314" s="17" t="s">
        <v>156</v>
      </c>
    </row>
    <row r="315" spans="1:10" x14ac:dyDescent="0.25">
      <c r="A315" s="57" t="s">
        <v>2790</v>
      </c>
      <c r="B315" s="60">
        <v>1</v>
      </c>
      <c r="C315" s="58" t="s">
        <v>120</v>
      </c>
      <c r="D315" s="56" t="s">
        <v>1922</v>
      </c>
      <c r="E315" s="53" t="s">
        <v>2146</v>
      </c>
      <c r="G315" s="23"/>
      <c r="H315" s="23"/>
    </row>
    <row r="316" spans="1:10" x14ac:dyDescent="0.25">
      <c r="A316" s="49" t="s">
        <v>2790</v>
      </c>
      <c r="B316" s="60">
        <v>2</v>
      </c>
      <c r="C316" s="55" t="s">
        <v>2632</v>
      </c>
      <c r="D316" s="49" t="s">
        <v>2056</v>
      </c>
      <c r="E316" s="55"/>
      <c r="F316" s="55"/>
      <c r="G316" s="55" t="s">
        <v>3055</v>
      </c>
      <c r="H316" s="49" t="s">
        <v>2835</v>
      </c>
      <c r="I316" s="55"/>
      <c r="J316" s="49" t="s">
        <v>153</v>
      </c>
    </row>
    <row r="317" spans="1:10" x14ac:dyDescent="0.25">
      <c r="A317" s="49" t="s">
        <v>2790</v>
      </c>
      <c r="B317" s="60">
        <v>2</v>
      </c>
      <c r="C317" s="55" t="s">
        <v>2633</v>
      </c>
      <c r="D317" s="49" t="s">
        <v>275</v>
      </c>
      <c r="E317" s="55"/>
      <c r="F317" s="55"/>
      <c r="G317" s="55" t="s">
        <v>3056</v>
      </c>
      <c r="H317" s="49" t="s">
        <v>2836</v>
      </c>
      <c r="I317" s="55"/>
      <c r="J317" s="49" t="s">
        <v>91</v>
      </c>
    </row>
    <row r="318" spans="1:10" x14ac:dyDescent="0.25">
      <c r="A318" s="49" t="s">
        <v>2790</v>
      </c>
      <c r="B318" s="60">
        <v>3</v>
      </c>
      <c r="C318" s="55" t="s">
        <v>2634</v>
      </c>
      <c r="D318" s="61" t="s">
        <v>3333</v>
      </c>
      <c r="E318" s="55"/>
      <c r="F318" s="55"/>
      <c r="G318" s="55" t="s">
        <v>3057</v>
      </c>
      <c r="H318" s="49" t="s">
        <v>2837</v>
      </c>
      <c r="I318" s="55"/>
      <c r="J318" s="49" t="s">
        <v>91</v>
      </c>
    </row>
    <row r="319" spans="1:10" x14ac:dyDescent="0.25">
      <c r="A319" s="49" t="s">
        <v>2790</v>
      </c>
      <c r="B319" s="60">
        <v>6</v>
      </c>
      <c r="C319" s="55" t="s">
        <v>2635</v>
      </c>
      <c r="D319" s="61" t="s">
        <v>3336</v>
      </c>
      <c r="E319" s="55"/>
      <c r="F319" s="55"/>
      <c r="G319" s="55" t="s">
        <v>3058</v>
      </c>
      <c r="H319" s="49" t="s">
        <v>2838</v>
      </c>
      <c r="I319" s="55"/>
      <c r="J319" s="49" t="s">
        <v>92</v>
      </c>
    </row>
    <row r="320" spans="1:10" x14ac:dyDescent="0.25">
      <c r="A320" s="49" t="s">
        <v>2790</v>
      </c>
      <c r="B320" s="60">
        <v>7</v>
      </c>
      <c r="C320" s="55" t="s">
        <v>2636</v>
      </c>
      <c r="D320" s="61" t="s">
        <v>3335</v>
      </c>
      <c r="E320" s="55"/>
      <c r="F320" s="55"/>
      <c r="G320" s="55" t="s">
        <v>3059</v>
      </c>
      <c r="H320" s="49" t="s">
        <v>2839</v>
      </c>
      <c r="I320" s="55"/>
      <c r="J320" s="49" t="s">
        <v>92</v>
      </c>
    </row>
    <row r="321" spans="1:10" x14ac:dyDescent="0.25">
      <c r="A321" s="49" t="s">
        <v>2790</v>
      </c>
      <c r="B321" s="60">
        <v>8</v>
      </c>
      <c r="C321" s="55" t="s">
        <v>2637</v>
      </c>
      <c r="D321" s="61" t="s">
        <v>3334</v>
      </c>
      <c r="E321" s="55"/>
      <c r="F321" s="55"/>
      <c r="G321" s="55" t="s">
        <v>3060</v>
      </c>
      <c r="H321" s="49" t="s">
        <v>2840</v>
      </c>
      <c r="I321" s="55"/>
      <c r="J321" s="49" t="s">
        <v>92</v>
      </c>
    </row>
    <row r="322" spans="1:10" x14ac:dyDescent="0.25">
      <c r="A322" s="49" t="s">
        <v>2790</v>
      </c>
      <c r="B322" s="60">
        <v>9</v>
      </c>
      <c r="C322" s="55" t="s">
        <v>217</v>
      </c>
      <c r="D322" s="49" t="s">
        <v>1900</v>
      </c>
      <c r="E322" s="55"/>
      <c r="F322" s="55"/>
      <c r="G322" s="55" t="s">
        <v>3066</v>
      </c>
      <c r="H322" s="49" t="s">
        <v>521</v>
      </c>
      <c r="I322" s="55"/>
      <c r="J322" s="49" t="s">
        <v>211</v>
      </c>
    </row>
    <row r="323" spans="1:10" x14ac:dyDescent="0.25">
      <c r="A323" s="49" t="s">
        <v>2790</v>
      </c>
      <c r="B323" s="60">
        <v>10</v>
      </c>
      <c r="C323" s="55" t="s">
        <v>218</v>
      </c>
      <c r="D323" s="49" t="s">
        <v>1969</v>
      </c>
      <c r="E323" s="55"/>
      <c r="F323" s="55"/>
      <c r="G323" s="55" t="s">
        <v>3067</v>
      </c>
      <c r="H323" s="49" t="s">
        <v>523</v>
      </c>
      <c r="I323" s="55"/>
      <c r="J323" s="49" t="s">
        <v>100</v>
      </c>
    </row>
    <row r="324" spans="1:10" x14ac:dyDescent="0.25">
      <c r="A324" s="49" t="s">
        <v>2790</v>
      </c>
      <c r="B324" s="49"/>
      <c r="C324" s="55" t="s">
        <v>2638</v>
      </c>
      <c r="D324" s="61" t="s">
        <v>3338</v>
      </c>
      <c r="E324" s="55"/>
      <c r="F324" s="55"/>
      <c r="G324" s="55" t="s">
        <v>3061</v>
      </c>
      <c r="H324" s="49" t="s">
        <v>2841</v>
      </c>
      <c r="I324" s="55"/>
      <c r="J324" s="49" t="s">
        <v>92</v>
      </c>
    </row>
    <row r="325" spans="1:10" x14ac:dyDescent="0.25">
      <c r="A325" s="49" t="s">
        <v>2790</v>
      </c>
      <c r="B325" s="49"/>
      <c r="C325" s="55" t="s">
        <v>2639</v>
      </c>
      <c r="D325" s="61" t="s">
        <v>3337</v>
      </c>
      <c r="E325" s="55"/>
      <c r="F325" s="55"/>
      <c r="G325" s="55" t="s">
        <v>3062</v>
      </c>
      <c r="H325" s="49" t="s">
        <v>2842</v>
      </c>
      <c r="I325" s="55"/>
      <c r="J325" s="49" t="s">
        <v>92</v>
      </c>
    </row>
    <row r="326" spans="1:10" x14ac:dyDescent="0.25">
      <c r="A326" s="49" t="s">
        <v>2790</v>
      </c>
      <c r="B326" s="49"/>
      <c r="C326" s="55" t="s">
        <v>2642</v>
      </c>
      <c r="D326" s="61" t="s">
        <v>3367</v>
      </c>
      <c r="E326" s="55"/>
      <c r="F326" s="55"/>
      <c r="G326" s="55" t="s">
        <v>3065</v>
      </c>
      <c r="H326" s="49" t="s">
        <v>2845</v>
      </c>
      <c r="I326" s="55"/>
      <c r="J326" s="49" t="s">
        <v>92</v>
      </c>
    </row>
    <row r="327" spans="1:10" x14ac:dyDescent="0.25">
      <c r="A327" s="49" t="s">
        <v>2790</v>
      </c>
      <c r="B327" s="49"/>
      <c r="C327" s="55" t="s">
        <v>2640</v>
      </c>
      <c r="D327" s="61" t="s">
        <v>3368</v>
      </c>
      <c r="E327" s="55"/>
      <c r="F327" s="55"/>
      <c r="G327" s="55" t="s">
        <v>3063</v>
      </c>
      <c r="H327" s="49" t="s">
        <v>2843</v>
      </c>
      <c r="I327" s="55"/>
      <c r="J327" s="49" t="s">
        <v>92</v>
      </c>
    </row>
    <row r="328" spans="1:10" x14ac:dyDescent="0.25">
      <c r="A328" s="49" t="s">
        <v>2790</v>
      </c>
      <c r="B328" s="49"/>
      <c r="C328" s="55" t="s">
        <v>2641</v>
      </c>
      <c r="D328" s="61" t="s">
        <v>3369</v>
      </c>
      <c r="E328" s="55"/>
      <c r="F328" s="55"/>
      <c r="G328" s="55" t="s">
        <v>3064</v>
      </c>
      <c r="H328" s="49" t="s">
        <v>2844</v>
      </c>
      <c r="I328" s="55"/>
      <c r="J328" s="49" t="s">
        <v>92</v>
      </c>
    </row>
    <row r="329" spans="1:10" x14ac:dyDescent="0.25">
      <c r="A329" s="59" t="s">
        <v>2794</v>
      </c>
      <c r="B329" s="60">
        <v>1</v>
      </c>
      <c r="C329" s="58" t="s">
        <v>120</v>
      </c>
      <c r="D329" s="53" t="s">
        <v>1950</v>
      </c>
      <c r="E329" s="53" t="s">
        <v>2175</v>
      </c>
      <c r="F329" s="53"/>
      <c r="G329" s="23"/>
      <c r="H329" s="23"/>
    </row>
    <row r="330" spans="1:10" x14ac:dyDescent="0.25">
      <c r="A330" s="49" t="s">
        <v>2794</v>
      </c>
      <c r="B330" s="60">
        <v>2</v>
      </c>
      <c r="C330" s="55" t="s">
        <v>2643</v>
      </c>
      <c r="D330" s="53" t="s">
        <v>1903</v>
      </c>
      <c r="E330" s="55"/>
      <c r="F330" s="55"/>
      <c r="G330" s="55" t="s">
        <v>3068</v>
      </c>
      <c r="H330" s="49" t="s">
        <v>2846</v>
      </c>
      <c r="I330" s="55"/>
      <c r="J330" s="49" t="s">
        <v>156</v>
      </c>
    </row>
    <row r="331" spans="1:10" x14ac:dyDescent="0.25">
      <c r="A331" s="49" t="s">
        <v>2794</v>
      </c>
      <c r="B331" s="60">
        <v>3</v>
      </c>
      <c r="C331" s="55" t="s">
        <v>2644</v>
      </c>
      <c r="D331" s="53" t="s">
        <v>1904</v>
      </c>
      <c r="E331" s="55"/>
      <c r="F331" s="55"/>
      <c r="G331" s="55" t="s">
        <v>3069</v>
      </c>
      <c r="H331" s="49" t="s">
        <v>2847</v>
      </c>
      <c r="I331" s="55"/>
      <c r="J331" s="49" t="s">
        <v>156</v>
      </c>
    </row>
    <row r="332" spans="1:10" x14ac:dyDescent="0.25">
      <c r="A332" s="49" t="s">
        <v>2794</v>
      </c>
      <c r="B332" s="60">
        <v>4</v>
      </c>
      <c r="C332" s="55" t="s">
        <v>2645</v>
      </c>
      <c r="D332" s="53" t="s">
        <v>3339</v>
      </c>
      <c r="E332" s="55"/>
      <c r="F332" s="55"/>
      <c r="G332" s="55" t="s">
        <v>3070</v>
      </c>
      <c r="H332" s="49" t="s">
        <v>2848</v>
      </c>
      <c r="I332" s="55"/>
      <c r="J332" s="49" t="s">
        <v>2997</v>
      </c>
    </row>
    <row r="333" spans="1:10" x14ac:dyDescent="0.25">
      <c r="A333" s="49" t="s">
        <v>2794</v>
      </c>
      <c r="B333" s="60">
        <v>5</v>
      </c>
      <c r="C333" s="55" t="s">
        <v>2646</v>
      </c>
      <c r="D333" s="55" t="s">
        <v>1974</v>
      </c>
      <c r="E333" s="55"/>
      <c r="F333" s="55"/>
      <c r="G333" s="55" t="s">
        <v>3071</v>
      </c>
      <c r="H333" s="49" t="s">
        <v>2849</v>
      </c>
      <c r="I333" s="55"/>
      <c r="J333" s="49" t="s">
        <v>195</v>
      </c>
    </row>
    <row r="334" spans="1:10" x14ac:dyDescent="0.25">
      <c r="A334" s="49" t="s">
        <v>2794</v>
      </c>
      <c r="B334" s="60">
        <v>6</v>
      </c>
      <c r="C334" s="55" t="s">
        <v>2648</v>
      </c>
      <c r="D334" s="55" t="s">
        <v>3340</v>
      </c>
      <c r="E334" s="55"/>
      <c r="F334" s="55"/>
      <c r="G334" s="55" t="s">
        <v>3073</v>
      </c>
      <c r="H334" s="49" t="s">
        <v>2851</v>
      </c>
      <c r="I334" s="55"/>
      <c r="J334" s="49" t="s">
        <v>195</v>
      </c>
    </row>
    <row r="335" spans="1:10" x14ac:dyDescent="0.25">
      <c r="A335" s="49" t="s">
        <v>2794</v>
      </c>
      <c r="B335" s="60">
        <v>7</v>
      </c>
      <c r="C335" s="55" t="s">
        <v>2649</v>
      </c>
      <c r="D335" s="55" t="s">
        <v>3341</v>
      </c>
      <c r="E335" s="55"/>
      <c r="F335" s="55"/>
      <c r="G335" s="55" t="s">
        <v>3074</v>
      </c>
      <c r="H335" s="49" t="s">
        <v>2852</v>
      </c>
      <c r="I335" s="55"/>
      <c r="J335" s="49" t="s">
        <v>100</v>
      </c>
    </row>
    <row r="336" spans="1:10" x14ac:dyDescent="0.25">
      <c r="A336" s="49" t="s">
        <v>2794</v>
      </c>
      <c r="B336" s="60">
        <v>8</v>
      </c>
      <c r="C336" s="55" t="s">
        <v>2650</v>
      </c>
      <c r="D336" s="55" t="s">
        <v>3342</v>
      </c>
      <c r="E336" s="55"/>
      <c r="F336" s="55"/>
      <c r="G336" s="55" t="s">
        <v>3075</v>
      </c>
      <c r="H336" s="49" t="s">
        <v>2853</v>
      </c>
      <c r="I336" s="55"/>
      <c r="J336" s="49" t="s">
        <v>100</v>
      </c>
    </row>
    <row r="337" spans="1:10" x14ac:dyDescent="0.25">
      <c r="A337" s="49" t="s">
        <v>2794</v>
      </c>
      <c r="B337" s="60">
        <v>9</v>
      </c>
      <c r="C337" s="55" t="s">
        <v>2651</v>
      </c>
      <c r="D337" s="55" t="s">
        <v>3360</v>
      </c>
      <c r="E337" s="55"/>
      <c r="F337" s="55"/>
      <c r="G337" s="55" t="s">
        <v>3076</v>
      </c>
      <c r="H337" s="49" t="s">
        <v>2854</v>
      </c>
      <c r="I337" s="55"/>
      <c r="J337" s="49" t="s">
        <v>2998</v>
      </c>
    </row>
    <row r="338" spans="1:10" x14ac:dyDescent="0.25">
      <c r="A338" s="49" t="s">
        <v>2794</v>
      </c>
      <c r="B338" s="60">
        <v>10</v>
      </c>
      <c r="C338" s="55" t="s">
        <v>2657</v>
      </c>
      <c r="D338" s="55" t="s">
        <v>3361</v>
      </c>
      <c r="E338" s="55"/>
      <c r="F338" s="55"/>
      <c r="G338" s="55" t="s">
        <v>3082</v>
      </c>
      <c r="H338" s="49" t="s">
        <v>2860</v>
      </c>
      <c r="I338" s="55"/>
      <c r="J338" s="49" t="s">
        <v>2998</v>
      </c>
    </row>
    <row r="339" spans="1:10" x14ac:dyDescent="0.25">
      <c r="A339" s="49" t="s">
        <v>2794</v>
      </c>
      <c r="B339" s="60">
        <v>10</v>
      </c>
      <c r="C339" s="55" t="s">
        <v>2653</v>
      </c>
      <c r="D339" s="55" t="s">
        <v>3363</v>
      </c>
      <c r="E339" s="55"/>
      <c r="F339" s="55"/>
      <c r="G339" s="55" t="s">
        <v>3078</v>
      </c>
      <c r="H339" s="49" t="s">
        <v>2856</v>
      </c>
      <c r="I339" s="55"/>
      <c r="J339" s="49" t="s">
        <v>2999</v>
      </c>
    </row>
    <row r="340" spans="1:10" x14ac:dyDescent="0.25">
      <c r="A340" s="49" t="s">
        <v>2794</v>
      </c>
      <c r="B340" s="60">
        <v>10</v>
      </c>
      <c r="C340" s="55" t="s">
        <v>2654</v>
      </c>
      <c r="D340" s="55" t="s">
        <v>3364</v>
      </c>
      <c r="E340" s="55"/>
      <c r="F340" s="55"/>
      <c r="G340" s="55" t="s">
        <v>3079</v>
      </c>
      <c r="H340" s="49" t="s">
        <v>2857</v>
      </c>
      <c r="I340" s="55"/>
      <c r="J340" s="49" t="s">
        <v>2999</v>
      </c>
    </row>
    <row r="341" spans="1:10" x14ac:dyDescent="0.25">
      <c r="A341" s="49" t="s">
        <v>2794</v>
      </c>
      <c r="B341" s="60">
        <v>10</v>
      </c>
      <c r="C341" s="55" t="s">
        <v>2652</v>
      </c>
      <c r="D341" s="55" t="s">
        <v>3365</v>
      </c>
      <c r="E341" s="55"/>
      <c r="F341" s="55"/>
      <c r="G341" s="55" t="s">
        <v>3077</v>
      </c>
      <c r="H341" s="49" t="s">
        <v>2855</v>
      </c>
      <c r="I341" s="55"/>
      <c r="J341" s="49" t="s">
        <v>2999</v>
      </c>
    </row>
    <row r="342" spans="1:10" x14ac:dyDescent="0.25">
      <c r="A342" s="49" t="s">
        <v>2794</v>
      </c>
      <c r="B342" s="60">
        <v>10</v>
      </c>
      <c r="C342" s="55" t="s">
        <v>2655</v>
      </c>
      <c r="D342" s="55" t="s">
        <v>3362</v>
      </c>
      <c r="E342" s="55"/>
      <c r="F342" s="55"/>
      <c r="G342" s="55" t="s">
        <v>3080</v>
      </c>
      <c r="H342" s="49" t="s">
        <v>2858</v>
      </c>
      <c r="I342" s="55"/>
      <c r="J342" s="49" t="s">
        <v>2998</v>
      </c>
    </row>
    <row r="343" spans="1:10" x14ac:dyDescent="0.25">
      <c r="A343" s="49" t="s">
        <v>2794</v>
      </c>
      <c r="B343" s="60">
        <v>10</v>
      </c>
      <c r="C343" s="55" t="s">
        <v>2656</v>
      </c>
      <c r="D343" s="55" t="s">
        <v>3366</v>
      </c>
      <c r="E343" s="55"/>
      <c r="F343" s="55"/>
      <c r="G343" s="55" t="s">
        <v>3081</v>
      </c>
      <c r="H343" s="49" t="s">
        <v>2859</v>
      </c>
      <c r="I343" s="55"/>
      <c r="J343" s="49" t="s">
        <v>2998</v>
      </c>
    </row>
    <row r="344" spans="1:10" x14ac:dyDescent="0.25">
      <c r="A344" s="49" t="s">
        <v>2794</v>
      </c>
      <c r="B344" s="60">
        <v>11</v>
      </c>
      <c r="C344" s="55" t="s">
        <v>2658</v>
      </c>
      <c r="D344" s="55" t="s">
        <v>3370</v>
      </c>
      <c r="E344" s="55"/>
      <c r="F344" s="55"/>
      <c r="G344" s="55" t="s">
        <v>3083</v>
      </c>
      <c r="H344" s="49" t="s">
        <v>2861</v>
      </c>
      <c r="I344" s="55"/>
      <c r="J344" s="49" t="s">
        <v>100</v>
      </c>
    </row>
    <row r="345" spans="1:10" x14ac:dyDescent="0.25">
      <c r="A345" s="49" t="s">
        <v>2794</v>
      </c>
      <c r="B345" s="60">
        <v>12</v>
      </c>
      <c r="C345" s="55" t="s">
        <v>2647</v>
      </c>
      <c r="D345" s="55" t="s">
        <v>3343</v>
      </c>
      <c r="E345" s="55"/>
      <c r="F345" s="55"/>
      <c r="G345" s="55" t="s">
        <v>3072</v>
      </c>
      <c r="H345" s="49" t="s">
        <v>2850</v>
      </c>
      <c r="I345" s="55"/>
      <c r="J345" s="49" t="s">
        <v>195</v>
      </c>
    </row>
    <row r="346" spans="1:10" x14ac:dyDescent="0.25">
      <c r="A346" s="53" t="s">
        <v>67</v>
      </c>
      <c r="B346" s="53"/>
      <c r="C346" s="53" t="s">
        <v>207</v>
      </c>
      <c r="D346" s="55" t="s">
        <v>1935</v>
      </c>
      <c r="E346" s="53" t="s">
        <v>2164</v>
      </c>
      <c r="F346" s="69" t="s">
        <v>1613</v>
      </c>
      <c r="G346" s="53" t="s">
        <v>502</v>
      </c>
      <c r="H346" s="53" t="s">
        <v>503</v>
      </c>
      <c r="I346" s="67" t="s">
        <v>2403</v>
      </c>
      <c r="J346" s="53" t="s">
        <v>138</v>
      </c>
    </row>
    <row r="347" spans="1:10" x14ac:dyDescent="0.25">
      <c r="A347" s="53" t="s">
        <v>67</v>
      </c>
      <c r="B347" s="53"/>
      <c r="C347" s="53" t="s">
        <v>208</v>
      </c>
      <c r="D347" s="55" t="s">
        <v>1936</v>
      </c>
      <c r="E347" s="53" t="s">
        <v>2165</v>
      </c>
      <c r="F347" s="69" t="s">
        <v>1614</v>
      </c>
      <c r="G347" s="53" t="s">
        <v>504</v>
      </c>
      <c r="H347" s="53" t="s">
        <v>505</v>
      </c>
      <c r="I347" s="67" t="s">
        <v>2404</v>
      </c>
      <c r="J347" s="53" t="s">
        <v>138</v>
      </c>
    </row>
    <row r="348" spans="1:10" x14ac:dyDescent="0.25">
      <c r="A348" s="53" t="s">
        <v>67</v>
      </c>
      <c r="B348" s="53"/>
      <c r="C348" s="53" t="s">
        <v>203</v>
      </c>
      <c r="D348" s="55" t="s">
        <v>1931</v>
      </c>
      <c r="E348" s="54" t="s">
        <v>2229</v>
      </c>
      <c r="F348" s="69" t="s">
        <v>1609</v>
      </c>
      <c r="G348" s="53" t="s">
        <v>494</v>
      </c>
      <c r="H348" s="53" t="s">
        <v>495</v>
      </c>
      <c r="I348" s="67" t="s">
        <v>2399</v>
      </c>
      <c r="J348" s="53" t="s">
        <v>91</v>
      </c>
    </row>
    <row r="349" spans="1:10" x14ac:dyDescent="0.25">
      <c r="A349" s="53" t="s">
        <v>67</v>
      </c>
      <c r="B349" s="53"/>
      <c r="C349" s="53" t="s">
        <v>210</v>
      </c>
      <c r="D349" s="55" t="s">
        <v>1938</v>
      </c>
      <c r="E349" s="53" t="s">
        <v>2230</v>
      </c>
      <c r="F349" s="69" t="s">
        <v>1616</v>
      </c>
      <c r="G349" s="53" t="s">
        <v>508</v>
      </c>
      <c r="H349" s="53" t="s">
        <v>509</v>
      </c>
      <c r="I349" s="67" t="s">
        <v>2227</v>
      </c>
      <c r="J349" s="53" t="s">
        <v>156</v>
      </c>
    </row>
    <row r="350" spans="1:10" x14ac:dyDescent="0.25">
      <c r="A350" s="53" t="s">
        <v>67</v>
      </c>
      <c r="B350" s="53"/>
      <c r="C350" s="53" t="s">
        <v>205</v>
      </c>
      <c r="D350" s="55" t="s">
        <v>1933</v>
      </c>
      <c r="E350" s="53" t="s">
        <v>1933</v>
      </c>
      <c r="F350" s="69" t="s">
        <v>1611</v>
      </c>
      <c r="G350" s="53" t="s">
        <v>498</v>
      </c>
      <c r="H350" s="53" t="s">
        <v>499</v>
      </c>
      <c r="I350" s="67" t="s">
        <v>2401</v>
      </c>
      <c r="J350" s="53" t="s">
        <v>91</v>
      </c>
    </row>
    <row r="351" spans="1:10" x14ac:dyDescent="0.25">
      <c r="A351" s="53" t="s">
        <v>67</v>
      </c>
      <c r="B351" s="53"/>
      <c r="C351" s="53" t="s">
        <v>206</v>
      </c>
      <c r="D351" s="56" t="s">
        <v>1934</v>
      </c>
      <c r="E351" s="53" t="s">
        <v>2163</v>
      </c>
      <c r="F351" s="69" t="s">
        <v>1612</v>
      </c>
      <c r="G351" s="53" t="s">
        <v>500</v>
      </c>
      <c r="H351" s="53" t="s">
        <v>501</v>
      </c>
      <c r="I351" s="67" t="s">
        <v>2402</v>
      </c>
      <c r="J351" s="53" t="s">
        <v>91</v>
      </c>
    </row>
    <row r="352" spans="1:10" x14ac:dyDescent="0.25">
      <c r="A352" s="53" t="s">
        <v>67</v>
      </c>
      <c r="B352" s="53"/>
      <c r="C352" s="53" t="s">
        <v>204</v>
      </c>
      <c r="D352" s="55" t="s">
        <v>1932</v>
      </c>
      <c r="E352" s="53" t="s">
        <v>2162</v>
      </c>
      <c r="F352" s="69" t="s">
        <v>1610</v>
      </c>
      <c r="G352" s="53" t="s">
        <v>496</v>
      </c>
      <c r="H352" s="53" t="s">
        <v>497</v>
      </c>
      <c r="I352" s="67" t="s">
        <v>2400</v>
      </c>
      <c r="J352" s="53" t="s">
        <v>91</v>
      </c>
    </row>
    <row r="353" spans="1:10" x14ac:dyDescent="0.25">
      <c r="A353" s="53" t="s">
        <v>67</v>
      </c>
      <c r="B353" s="53"/>
      <c r="C353" s="53" t="s">
        <v>202</v>
      </c>
      <c r="D353" s="55" t="s">
        <v>1902</v>
      </c>
      <c r="E353" s="53" t="s">
        <v>2171</v>
      </c>
      <c r="F353" s="69" t="s">
        <v>1608</v>
      </c>
      <c r="G353" s="53" t="s">
        <v>492</v>
      </c>
      <c r="H353" s="53" t="s">
        <v>493</v>
      </c>
      <c r="I353" s="67" t="s">
        <v>2398</v>
      </c>
      <c r="J353" s="53" t="s">
        <v>91</v>
      </c>
    </row>
    <row r="354" spans="1:10" x14ac:dyDescent="0.25">
      <c r="A354" s="53" t="s">
        <v>67</v>
      </c>
      <c r="B354" s="53"/>
      <c r="C354" s="53" t="s">
        <v>209</v>
      </c>
      <c r="D354" s="55" t="s">
        <v>1937</v>
      </c>
      <c r="E354" s="53" t="s">
        <v>2166</v>
      </c>
      <c r="F354" s="69" t="s">
        <v>1615</v>
      </c>
      <c r="G354" s="53" t="s">
        <v>506</v>
      </c>
      <c r="H354" s="53" t="s">
        <v>507</v>
      </c>
      <c r="I354" s="67" t="s">
        <v>2405</v>
      </c>
      <c r="J354" s="53" t="s">
        <v>139</v>
      </c>
    </row>
    <row r="355" spans="1:10" x14ac:dyDescent="0.25">
      <c r="A355" s="53" t="s">
        <v>72</v>
      </c>
      <c r="B355" s="53"/>
      <c r="C355" s="53" t="s">
        <v>225</v>
      </c>
      <c r="D355" s="53" t="s">
        <v>1970</v>
      </c>
      <c r="E355" s="54" t="s">
        <v>2285</v>
      </c>
      <c r="F355" s="69" t="s">
        <v>1628</v>
      </c>
      <c r="G355" s="53" t="s">
        <v>530</v>
      </c>
      <c r="H355" s="53" t="s">
        <v>531</v>
      </c>
      <c r="I355" s="67" t="s">
        <v>2414</v>
      </c>
      <c r="J355" s="53" t="s">
        <v>92</v>
      </c>
    </row>
    <row r="356" spans="1:10" x14ac:dyDescent="0.25">
      <c r="A356" s="53" t="s">
        <v>72</v>
      </c>
      <c r="B356" s="53"/>
      <c r="C356" s="53" t="s">
        <v>234</v>
      </c>
      <c r="D356" s="53" t="s">
        <v>1975</v>
      </c>
      <c r="E356" s="53" t="s">
        <v>2248</v>
      </c>
      <c r="F356" s="69" t="s">
        <v>1637</v>
      </c>
      <c r="G356" s="53" t="s">
        <v>548</v>
      </c>
      <c r="H356" s="53" t="s">
        <v>549</v>
      </c>
      <c r="I356" s="67" t="s">
        <v>2247</v>
      </c>
      <c r="J356" s="53" t="s">
        <v>222</v>
      </c>
    </row>
    <row r="357" spans="1:10" x14ac:dyDescent="0.25">
      <c r="A357" s="53" t="s">
        <v>72</v>
      </c>
      <c r="B357" s="53"/>
      <c r="C357" s="53" t="s">
        <v>226</v>
      </c>
      <c r="D357" s="53" t="s">
        <v>1971</v>
      </c>
      <c r="E357" s="53" t="s">
        <v>2238</v>
      </c>
      <c r="F357" s="69" t="s">
        <v>1629</v>
      </c>
      <c r="G357" s="53" t="s">
        <v>532</v>
      </c>
      <c r="H357" s="53" t="s">
        <v>533</v>
      </c>
      <c r="I357" s="67" t="s">
        <v>2415</v>
      </c>
      <c r="J357" s="53" t="s">
        <v>195</v>
      </c>
    </row>
    <row r="358" spans="1:10" x14ac:dyDescent="0.25">
      <c r="A358" s="53" t="s">
        <v>72</v>
      </c>
      <c r="B358" s="53"/>
      <c r="C358" s="53" t="s">
        <v>229</v>
      </c>
      <c r="D358" s="53" t="s">
        <v>1905</v>
      </c>
      <c r="E358" s="54" t="s">
        <v>2241</v>
      </c>
      <c r="F358" s="69" t="s">
        <v>1632</v>
      </c>
      <c r="G358" s="53" t="s">
        <v>538</v>
      </c>
      <c r="H358" s="53" t="s">
        <v>539</v>
      </c>
      <c r="I358" s="67" t="s">
        <v>2418</v>
      </c>
      <c r="J358" s="53" t="s">
        <v>195</v>
      </c>
    </row>
    <row r="359" spans="1:10" x14ac:dyDescent="0.25">
      <c r="A359" s="53" t="s">
        <v>72</v>
      </c>
      <c r="B359" s="53"/>
      <c r="C359" s="53" t="s">
        <v>224</v>
      </c>
      <c r="D359" s="53" t="s">
        <v>1904</v>
      </c>
      <c r="E359" s="53" t="s">
        <v>2196</v>
      </c>
      <c r="F359" s="69" t="s">
        <v>1627</v>
      </c>
      <c r="G359" s="53" t="s">
        <v>529</v>
      </c>
      <c r="H359" s="53" t="s">
        <v>394</v>
      </c>
      <c r="I359" s="67" t="s">
        <v>2356</v>
      </c>
      <c r="J359" s="53" t="s">
        <v>156</v>
      </c>
    </row>
    <row r="360" spans="1:10" x14ac:dyDescent="0.25">
      <c r="A360" s="53" t="s">
        <v>72</v>
      </c>
      <c r="B360" s="53"/>
      <c r="C360" s="53" t="s">
        <v>223</v>
      </c>
      <c r="D360" s="53" t="s">
        <v>1903</v>
      </c>
      <c r="E360" s="53" t="s">
        <v>2195</v>
      </c>
      <c r="F360" s="69" t="s">
        <v>1626</v>
      </c>
      <c r="G360" s="53" t="s">
        <v>528</v>
      </c>
      <c r="H360" s="53" t="s">
        <v>392</v>
      </c>
      <c r="I360" s="67" t="s">
        <v>2355</v>
      </c>
      <c r="J360" s="53" t="s">
        <v>156</v>
      </c>
    </row>
    <row r="361" spans="1:10" x14ac:dyDescent="0.25">
      <c r="A361" s="53" t="s">
        <v>72</v>
      </c>
      <c r="B361" s="53"/>
      <c r="C361" s="53" t="s">
        <v>230</v>
      </c>
      <c r="D361" s="53" t="s">
        <v>1974</v>
      </c>
      <c r="E361" s="53" t="s">
        <v>2284</v>
      </c>
      <c r="F361" s="69" t="s">
        <v>1633</v>
      </c>
      <c r="G361" s="53" t="s">
        <v>540</v>
      </c>
      <c r="H361" s="53" t="s">
        <v>541</v>
      </c>
      <c r="I361" s="67" t="s">
        <v>2419</v>
      </c>
      <c r="J361" s="53" t="s">
        <v>195</v>
      </c>
    </row>
    <row r="362" spans="1:10" x14ac:dyDescent="0.25">
      <c r="A362" s="53" t="s">
        <v>72</v>
      </c>
      <c r="B362" s="53"/>
      <c r="C362" s="53" t="s">
        <v>202</v>
      </c>
      <c r="D362" s="53" t="s">
        <v>1948</v>
      </c>
      <c r="E362" s="53" t="s">
        <v>2176</v>
      </c>
      <c r="F362" s="69" t="s">
        <v>1608</v>
      </c>
      <c r="G362" s="53" t="s">
        <v>492</v>
      </c>
      <c r="H362" s="53" t="s">
        <v>493</v>
      </c>
      <c r="I362" s="67" t="s">
        <v>2398</v>
      </c>
      <c r="J362" s="53" t="s">
        <v>91</v>
      </c>
    </row>
    <row r="363" spans="1:10" x14ac:dyDescent="0.25">
      <c r="A363" s="53" t="s">
        <v>72</v>
      </c>
      <c r="B363" s="53"/>
      <c r="C363" s="53" t="s">
        <v>228</v>
      </c>
      <c r="D363" s="53" t="s">
        <v>1973</v>
      </c>
      <c r="E363" s="53" t="s">
        <v>2240</v>
      </c>
      <c r="F363" s="69" t="s">
        <v>1631</v>
      </c>
      <c r="G363" s="53" t="s">
        <v>536</v>
      </c>
      <c r="H363" s="53" t="s">
        <v>537</v>
      </c>
      <c r="I363" s="67" t="s">
        <v>2417</v>
      </c>
      <c r="J363" s="53" t="s">
        <v>195</v>
      </c>
    </row>
    <row r="364" spans="1:10" x14ac:dyDescent="0.25">
      <c r="A364" s="53" t="s">
        <v>72</v>
      </c>
      <c r="B364" s="53"/>
      <c r="C364" s="53" t="s">
        <v>227</v>
      </c>
      <c r="D364" s="53" t="s">
        <v>1972</v>
      </c>
      <c r="E364" s="53" t="s">
        <v>2239</v>
      </c>
      <c r="F364" s="69" t="s">
        <v>1630</v>
      </c>
      <c r="G364" s="53" t="s">
        <v>534</v>
      </c>
      <c r="H364" s="53" t="s">
        <v>535</v>
      </c>
      <c r="I364" s="67" t="s">
        <v>2416</v>
      </c>
      <c r="J364" s="53" t="s">
        <v>195</v>
      </c>
    </row>
    <row r="365" spans="1:10" x14ac:dyDescent="0.25">
      <c r="A365" s="53" t="s">
        <v>72</v>
      </c>
      <c r="B365" s="53"/>
      <c r="C365" s="53" t="s">
        <v>232</v>
      </c>
      <c r="D365" s="53" t="s">
        <v>2064</v>
      </c>
      <c r="E365" s="54" t="s">
        <v>2246</v>
      </c>
      <c r="F365" s="69" t="s">
        <v>1635</v>
      </c>
      <c r="G365" s="53" t="s">
        <v>544</v>
      </c>
      <c r="H365" s="53" t="s">
        <v>545</v>
      </c>
      <c r="I365" s="67" t="s">
        <v>2421</v>
      </c>
      <c r="J365" s="53" t="s">
        <v>221</v>
      </c>
    </row>
    <row r="366" spans="1:10" x14ac:dyDescent="0.25">
      <c r="A366" s="53" t="s">
        <v>72</v>
      </c>
      <c r="B366" s="53"/>
      <c r="C366" s="53" t="s">
        <v>231</v>
      </c>
      <c r="D366" s="53" t="s">
        <v>2063</v>
      </c>
      <c r="E366" s="54" t="s">
        <v>2245</v>
      </c>
      <c r="F366" s="69" t="s">
        <v>1634</v>
      </c>
      <c r="G366" s="53" t="s">
        <v>542</v>
      </c>
      <c r="H366" s="53" t="s">
        <v>543</v>
      </c>
      <c r="I366" s="67" t="s">
        <v>2420</v>
      </c>
      <c r="J366" s="53" t="s">
        <v>221</v>
      </c>
    </row>
    <row r="367" spans="1:10" x14ac:dyDescent="0.25">
      <c r="A367" s="53" t="s">
        <v>72</v>
      </c>
      <c r="B367" s="53"/>
      <c r="C367" s="53" t="s">
        <v>233</v>
      </c>
      <c r="D367" s="53" t="s">
        <v>2065</v>
      </c>
      <c r="E367" s="54" t="s">
        <v>2249</v>
      </c>
      <c r="F367" s="69" t="s">
        <v>1636</v>
      </c>
      <c r="G367" s="53" t="s">
        <v>546</v>
      </c>
      <c r="H367" s="53" t="s">
        <v>547</v>
      </c>
      <c r="I367" s="67" t="s">
        <v>2422</v>
      </c>
      <c r="J367" s="53" t="s">
        <v>221</v>
      </c>
    </row>
    <row r="368" spans="1:10" x14ac:dyDescent="0.25">
      <c r="A368" s="53" t="s">
        <v>69</v>
      </c>
      <c r="B368" s="53"/>
      <c r="C368" s="53" t="s">
        <v>217</v>
      </c>
      <c r="D368" s="53" t="s">
        <v>1900</v>
      </c>
      <c r="E368" s="53" t="s">
        <v>2236</v>
      </c>
      <c r="F368" s="69" t="s">
        <v>1622</v>
      </c>
      <c r="G368" s="53" t="s">
        <v>520</v>
      </c>
      <c r="H368" s="53" t="s">
        <v>521</v>
      </c>
      <c r="I368" s="67" t="s">
        <v>2411</v>
      </c>
      <c r="J368" s="53" t="s">
        <v>211</v>
      </c>
    </row>
    <row r="369" spans="1:10" x14ac:dyDescent="0.25">
      <c r="A369" s="53" t="s">
        <v>69</v>
      </c>
      <c r="B369" s="53"/>
      <c r="C369" s="53" t="s">
        <v>219</v>
      </c>
      <c r="D369" s="53" t="s">
        <v>1901</v>
      </c>
      <c r="E369" s="54" t="s">
        <v>2233</v>
      </c>
      <c r="F369" s="69" t="s">
        <v>1624</v>
      </c>
      <c r="G369" s="53" t="s">
        <v>524</v>
      </c>
      <c r="H369" s="53" t="s">
        <v>525</v>
      </c>
      <c r="I369" s="67" t="s">
        <v>2413</v>
      </c>
      <c r="J369" s="53" t="s">
        <v>100</v>
      </c>
    </row>
    <row r="370" spans="1:10" x14ac:dyDescent="0.25">
      <c r="A370" s="53" t="s">
        <v>69</v>
      </c>
      <c r="B370" s="53"/>
      <c r="C370" s="53" t="s">
        <v>218</v>
      </c>
      <c r="D370" s="54" t="s">
        <v>1969</v>
      </c>
      <c r="E370" s="53" t="s">
        <v>2237</v>
      </c>
      <c r="F370" s="69" t="s">
        <v>1623</v>
      </c>
      <c r="G370" s="53" t="s">
        <v>522</v>
      </c>
      <c r="H370" s="53" t="s">
        <v>523</v>
      </c>
      <c r="I370" s="67" t="s">
        <v>2412</v>
      </c>
      <c r="J370" s="53" t="s">
        <v>100</v>
      </c>
    </row>
    <row r="371" spans="1:10" x14ac:dyDescent="0.25">
      <c r="A371" s="53" t="s">
        <v>69</v>
      </c>
      <c r="B371" s="53"/>
      <c r="C371" s="53" t="s">
        <v>215</v>
      </c>
      <c r="D371" s="53" t="s">
        <v>1898</v>
      </c>
      <c r="E371" s="53" t="s">
        <v>2231</v>
      </c>
      <c r="F371" s="69" t="s">
        <v>1620</v>
      </c>
      <c r="G371" s="53" t="s">
        <v>516</v>
      </c>
      <c r="H371" s="53" t="s">
        <v>517</v>
      </c>
      <c r="I371" s="67" t="s">
        <v>2409</v>
      </c>
      <c r="J371" s="53" t="s">
        <v>157</v>
      </c>
    </row>
    <row r="372" spans="1:10" x14ac:dyDescent="0.25">
      <c r="A372" s="53" t="s">
        <v>69</v>
      </c>
      <c r="B372" s="53"/>
      <c r="C372" s="53" t="s">
        <v>212</v>
      </c>
      <c r="D372" s="53" t="s">
        <v>1968</v>
      </c>
      <c r="E372" s="53" t="s">
        <v>2228</v>
      </c>
      <c r="F372" s="69" t="s">
        <v>1617</v>
      </c>
      <c r="G372" s="53" t="s">
        <v>510</v>
      </c>
      <c r="H372" s="53" t="s">
        <v>511</v>
      </c>
      <c r="I372" s="67" t="s">
        <v>2406</v>
      </c>
      <c r="J372" s="53" t="s">
        <v>91</v>
      </c>
    </row>
    <row r="373" spans="1:10" x14ac:dyDescent="0.25">
      <c r="A373" s="53" t="s">
        <v>69</v>
      </c>
      <c r="B373" s="53"/>
      <c r="C373" s="53" t="s">
        <v>213</v>
      </c>
      <c r="D373" s="53" t="s">
        <v>513</v>
      </c>
      <c r="E373" s="53" t="s">
        <v>2234</v>
      </c>
      <c r="F373" s="69" t="s">
        <v>1618</v>
      </c>
      <c r="G373" s="53" t="s">
        <v>512</v>
      </c>
      <c r="H373" s="53" t="s">
        <v>513</v>
      </c>
      <c r="I373" s="67" t="s">
        <v>2407</v>
      </c>
      <c r="J373" s="53" t="s">
        <v>91</v>
      </c>
    </row>
    <row r="374" spans="1:10" x14ac:dyDescent="0.25">
      <c r="A374" s="53" t="s">
        <v>69</v>
      </c>
      <c r="B374" s="53"/>
      <c r="C374" s="53" t="s">
        <v>214</v>
      </c>
      <c r="D374" s="53" t="s">
        <v>1967</v>
      </c>
      <c r="E374" s="53" t="s">
        <v>2235</v>
      </c>
      <c r="F374" s="69" t="s">
        <v>1619</v>
      </c>
      <c r="G374" s="53" t="s">
        <v>514</v>
      </c>
      <c r="H374" s="53" t="s">
        <v>515</v>
      </c>
      <c r="I374" s="67" t="s">
        <v>2408</v>
      </c>
      <c r="J374" s="53" t="s">
        <v>92</v>
      </c>
    </row>
    <row r="375" spans="1:10" x14ac:dyDescent="0.25">
      <c r="A375" s="53" t="s">
        <v>69</v>
      </c>
      <c r="B375" s="53"/>
      <c r="C375" s="53" t="s">
        <v>216</v>
      </c>
      <c r="D375" s="53" t="s">
        <v>1899</v>
      </c>
      <c r="E375" s="54" t="s">
        <v>2232</v>
      </c>
      <c r="F375" s="69" t="s">
        <v>1621</v>
      </c>
      <c r="G375" s="53" t="s">
        <v>518</v>
      </c>
      <c r="H375" s="53" t="s">
        <v>519</v>
      </c>
      <c r="I375" s="67" t="s">
        <v>2410</v>
      </c>
      <c r="J375" s="53" t="s">
        <v>165</v>
      </c>
    </row>
    <row r="376" spans="1:10" x14ac:dyDescent="0.25">
      <c r="A376" s="53" t="s">
        <v>69</v>
      </c>
      <c r="B376" s="53"/>
      <c r="C376" s="53" t="s">
        <v>202</v>
      </c>
      <c r="D376" s="53" t="s">
        <v>1948</v>
      </c>
      <c r="E376" s="53" t="s">
        <v>2176</v>
      </c>
      <c r="F376" s="69" t="s">
        <v>1608</v>
      </c>
      <c r="G376" s="53" t="s">
        <v>492</v>
      </c>
      <c r="H376" s="53" t="s">
        <v>493</v>
      </c>
      <c r="I376" s="67" t="s">
        <v>2398</v>
      </c>
      <c r="J376" s="53" t="s">
        <v>91</v>
      </c>
    </row>
    <row r="377" spans="1:10" x14ac:dyDescent="0.25">
      <c r="A377" s="53" t="s">
        <v>69</v>
      </c>
      <c r="B377" s="53"/>
      <c r="C377" s="53" t="s">
        <v>220</v>
      </c>
      <c r="D377" s="53" t="s">
        <v>1949</v>
      </c>
      <c r="E377" s="53" t="s">
        <v>2194</v>
      </c>
      <c r="F377" s="69" t="s">
        <v>1625</v>
      </c>
      <c r="G377" s="53" t="s">
        <v>526</v>
      </c>
      <c r="H377" s="53" t="s">
        <v>527</v>
      </c>
      <c r="I377" s="67" t="s">
        <v>2161</v>
      </c>
      <c r="J377" s="53" t="s">
        <v>92</v>
      </c>
    </row>
    <row r="378" spans="1:10" x14ac:dyDescent="0.25">
      <c r="A378" s="53" t="s">
        <v>82</v>
      </c>
      <c r="B378" s="64">
        <v>-99</v>
      </c>
      <c r="C378" s="53" t="s">
        <v>93</v>
      </c>
      <c r="D378" s="53" t="s">
        <v>1923</v>
      </c>
      <c r="E378" s="65" t="s">
        <v>2178</v>
      </c>
      <c r="F378" s="66" t="s">
        <v>2130</v>
      </c>
      <c r="G378" s="53" t="s">
        <v>277</v>
      </c>
      <c r="H378" s="53" t="s">
        <v>278</v>
      </c>
      <c r="I378" s="53" t="s">
        <v>2311</v>
      </c>
      <c r="J378" s="53" t="s">
        <v>91</v>
      </c>
    </row>
    <row r="379" spans="1:10" x14ac:dyDescent="0.25">
      <c r="A379" s="53" t="s">
        <v>82</v>
      </c>
      <c r="B379" s="53"/>
      <c r="C379" s="53" t="s">
        <v>259</v>
      </c>
      <c r="D379" s="53" t="s">
        <v>2057</v>
      </c>
      <c r="E379" s="53" t="s">
        <v>2219</v>
      </c>
      <c r="F379" s="69" t="s">
        <v>1596</v>
      </c>
      <c r="G379" s="53" t="s">
        <v>467</v>
      </c>
      <c r="H379" s="53" t="s">
        <v>468</v>
      </c>
      <c r="I379" s="67" t="s">
        <v>2393</v>
      </c>
      <c r="J379" s="53" t="s">
        <v>153</v>
      </c>
    </row>
    <row r="380" spans="1:10" x14ac:dyDescent="0.25">
      <c r="A380" s="53" t="s">
        <v>82</v>
      </c>
      <c r="B380" s="53"/>
      <c r="C380" s="53" t="s">
        <v>261</v>
      </c>
      <c r="D380" s="53" t="s">
        <v>2059</v>
      </c>
      <c r="E380" s="53" t="s">
        <v>2221</v>
      </c>
      <c r="F380" s="69" t="s">
        <v>1598</v>
      </c>
      <c r="G380" s="53" t="s">
        <v>471</v>
      </c>
      <c r="H380" s="53" t="s">
        <v>472</v>
      </c>
      <c r="I380" s="67" t="s">
        <v>2395</v>
      </c>
      <c r="J380" s="53" t="s">
        <v>153</v>
      </c>
    </row>
    <row r="381" spans="1:10" x14ac:dyDescent="0.25">
      <c r="A381" s="53" t="s">
        <v>82</v>
      </c>
      <c r="B381" s="53"/>
      <c r="C381" s="53" t="s">
        <v>258</v>
      </c>
      <c r="D381" s="53" t="s">
        <v>2048</v>
      </c>
      <c r="E381" s="53" t="s">
        <v>2218</v>
      </c>
      <c r="F381" s="69" t="s">
        <v>1595</v>
      </c>
      <c r="G381" s="53" t="s">
        <v>465</v>
      </c>
      <c r="H381" s="53" t="s">
        <v>466</v>
      </c>
      <c r="I381" s="67" t="s">
        <v>2392</v>
      </c>
      <c r="J381" s="53" t="s">
        <v>100</v>
      </c>
    </row>
    <row r="382" spans="1:10" x14ac:dyDescent="0.25">
      <c r="A382" s="53" t="s">
        <v>82</v>
      </c>
      <c r="B382" s="53"/>
      <c r="C382" s="53" t="s">
        <v>260</v>
      </c>
      <c r="D382" s="53" t="s">
        <v>2058</v>
      </c>
      <c r="E382" s="53" t="s">
        <v>2220</v>
      </c>
      <c r="F382" s="69" t="s">
        <v>1597</v>
      </c>
      <c r="G382" s="53" t="s">
        <v>469</v>
      </c>
      <c r="H382" s="53" t="s">
        <v>470</v>
      </c>
      <c r="I382" s="67" t="s">
        <v>2394</v>
      </c>
      <c r="J382" s="53" t="s">
        <v>153</v>
      </c>
    </row>
    <row r="383" spans="1:10" x14ac:dyDescent="0.25">
      <c r="A383" s="53" t="s">
        <v>85</v>
      </c>
      <c r="B383" s="64">
        <v>-99</v>
      </c>
      <c r="C383" s="53" t="s">
        <v>93</v>
      </c>
      <c r="D383" s="53" t="s">
        <v>1923</v>
      </c>
      <c r="E383" s="65" t="s">
        <v>2178</v>
      </c>
      <c r="F383" s="66" t="s">
        <v>2130</v>
      </c>
      <c r="G383" s="53" t="s">
        <v>277</v>
      </c>
      <c r="H383" s="53" t="s">
        <v>278</v>
      </c>
      <c r="I383" s="53" t="s">
        <v>2311</v>
      </c>
      <c r="J383" s="53" t="s">
        <v>91</v>
      </c>
    </row>
    <row r="384" spans="1:10" x14ac:dyDescent="0.25">
      <c r="A384" s="53" t="s">
        <v>85</v>
      </c>
      <c r="B384" s="53"/>
      <c r="C384" s="53" t="s">
        <v>263</v>
      </c>
      <c r="D384" s="53" t="s">
        <v>2049</v>
      </c>
      <c r="E384" s="53" t="s">
        <v>2275</v>
      </c>
      <c r="F384" s="69" t="s">
        <v>1599</v>
      </c>
      <c r="G384" s="53" t="s">
        <v>473</v>
      </c>
      <c r="H384" s="53" t="s">
        <v>474</v>
      </c>
      <c r="I384" s="67" t="s">
        <v>2471</v>
      </c>
      <c r="J384" s="53" t="s">
        <v>262</v>
      </c>
    </row>
    <row r="385" spans="1:10" x14ac:dyDescent="0.25">
      <c r="A385" s="53" t="s">
        <v>85</v>
      </c>
      <c r="B385" s="53"/>
      <c r="C385" s="53" t="s">
        <v>258</v>
      </c>
      <c r="D385" s="53" t="s">
        <v>2048</v>
      </c>
      <c r="E385" s="53" t="s">
        <v>2218</v>
      </c>
      <c r="F385" s="69" t="s">
        <v>1595</v>
      </c>
      <c r="G385" s="53" t="s">
        <v>465</v>
      </c>
      <c r="H385" s="53" t="s">
        <v>466</v>
      </c>
      <c r="I385" s="67" t="s">
        <v>2392</v>
      </c>
      <c r="J385" s="53" t="s">
        <v>100</v>
      </c>
    </row>
    <row r="386" spans="1:10" x14ac:dyDescent="0.25">
      <c r="A386" s="53" t="s">
        <v>85</v>
      </c>
      <c r="B386" s="53"/>
      <c r="C386" s="53" t="s">
        <v>265</v>
      </c>
      <c r="D386" s="53" t="s">
        <v>3371</v>
      </c>
      <c r="E386" s="53" t="s">
        <v>2222</v>
      </c>
      <c r="F386" s="69" t="s">
        <v>1601</v>
      </c>
      <c r="G386" s="53" t="s">
        <v>477</v>
      </c>
      <c r="H386" s="53" t="s">
        <v>478</v>
      </c>
      <c r="I386" s="67" t="s">
        <v>2396</v>
      </c>
      <c r="J386" s="53" t="s">
        <v>163</v>
      </c>
    </row>
    <row r="387" spans="1:10" x14ac:dyDescent="0.25">
      <c r="A387" s="53" t="s">
        <v>85</v>
      </c>
      <c r="B387" s="53"/>
      <c r="C387" s="53" t="s">
        <v>264</v>
      </c>
      <c r="D387" s="53" t="s">
        <v>3372</v>
      </c>
      <c r="E387" s="53" t="s">
        <v>2276</v>
      </c>
      <c r="F387" s="69" t="s">
        <v>1600</v>
      </c>
      <c r="G387" s="53" t="s">
        <v>475</v>
      </c>
      <c r="H387" s="53" t="s">
        <v>476</v>
      </c>
      <c r="I387" s="67" t="s">
        <v>2472</v>
      </c>
      <c r="J387" s="53" t="s">
        <v>262</v>
      </c>
    </row>
    <row r="388" spans="1:10" x14ac:dyDescent="0.25">
      <c r="A388" s="53" t="s">
        <v>448</v>
      </c>
      <c r="B388" s="64">
        <v>-99</v>
      </c>
      <c r="C388" s="53" t="s">
        <v>93</v>
      </c>
      <c r="D388" s="55" t="s">
        <v>1923</v>
      </c>
      <c r="E388" s="65" t="s">
        <v>2178</v>
      </c>
      <c r="F388" s="66" t="s">
        <v>2130</v>
      </c>
      <c r="G388" s="53" t="s">
        <v>277</v>
      </c>
      <c r="H388" s="53" t="s">
        <v>278</v>
      </c>
      <c r="I388" s="67" t="s">
        <v>2311</v>
      </c>
      <c r="J388" s="53" t="s">
        <v>91</v>
      </c>
    </row>
    <row r="389" spans="1:10" x14ac:dyDescent="0.25">
      <c r="A389" s="53" t="s">
        <v>448</v>
      </c>
      <c r="B389" s="60">
        <v>1</v>
      </c>
      <c r="C389" s="53" t="s">
        <v>127</v>
      </c>
      <c r="D389" s="55" t="s">
        <v>1922</v>
      </c>
      <c r="E389" s="53" t="s">
        <v>2146</v>
      </c>
      <c r="F389" s="53"/>
      <c r="G389" s="53" t="s">
        <v>340</v>
      </c>
      <c r="H389" s="53" t="s">
        <v>341</v>
      </c>
      <c r="I389" s="67" t="s">
        <v>2336</v>
      </c>
      <c r="J389" s="53" t="s">
        <v>100</v>
      </c>
    </row>
    <row r="390" spans="1:10" x14ac:dyDescent="0.25">
      <c r="A390" s="53" t="s">
        <v>448</v>
      </c>
      <c r="B390" s="60">
        <v>2</v>
      </c>
      <c r="C390" s="53" t="s">
        <v>1976</v>
      </c>
      <c r="D390" s="55" t="s">
        <v>275</v>
      </c>
      <c r="E390" s="53" t="s">
        <v>2174</v>
      </c>
      <c r="F390" s="53"/>
      <c r="G390" s="53" t="s">
        <v>2068</v>
      </c>
      <c r="H390" s="53" t="s">
        <v>2071</v>
      </c>
      <c r="I390" s="67" t="s">
        <v>2442</v>
      </c>
      <c r="J390" s="53" t="s">
        <v>91</v>
      </c>
    </row>
    <row r="391" spans="1:10" x14ac:dyDescent="0.25">
      <c r="A391" s="53" t="s">
        <v>448</v>
      </c>
      <c r="B391" s="60">
        <v>3</v>
      </c>
      <c r="C391" s="53" t="s">
        <v>1982</v>
      </c>
      <c r="D391" s="56" t="s">
        <v>2054</v>
      </c>
      <c r="E391" s="53" t="s">
        <v>2258</v>
      </c>
      <c r="F391" s="53"/>
      <c r="G391" s="53" t="s">
        <v>2070</v>
      </c>
      <c r="H391" s="53" t="s">
        <v>1981</v>
      </c>
      <c r="I391" s="67" t="s">
        <v>2441</v>
      </c>
      <c r="J391" s="53" t="s">
        <v>92</v>
      </c>
    </row>
    <row r="392" spans="1:10" x14ac:dyDescent="0.25">
      <c r="A392" s="53" t="s">
        <v>448</v>
      </c>
      <c r="B392" s="60">
        <v>3</v>
      </c>
      <c r="C392" s="53" t="s">
        <v>1980</v>
      </c>
      <c r="D392" s="55" t="s">
        <v>1895</v>
      </c>
      <c r="E392" s="53" t="s">
        <v>2172</v>
      </c>
      <c r="F392" s="53"/>
      <c r="G392" s="53" t="s">
        <v>2069</v>
      </c>
      <c r="H392" s="53" t="s">
        <v>2072</v>
      </c>
      <c r="I392" s="67" t="s">
        <v>2443</v>
      </c>
      <c r="J392" s="53" t="s">
        <v>91</v>
      </c>
    </row>
    <row r="393" spans="1:10" x14ac:dyDescent="0.25">
      <c r="A393" s="49" t="s">
        <v>448</v>
      </c>
      <c r="B393" s="60">
        <v>4</v>
      </c>
      <c r="C393" s="55" t="s">
        <v>2756</v>
      </c>
      <c r="D393" s="55" t="s">
        <v>3344</v>
      </c>
      <c r="E393" s="55"/>
      <c r="F393" s="55"/>
      <c r="G393" s="55" t="s">
        <v>3188</v>
      </c>
      <c r="H393" s="49" t="s">
        <v>2960</v>
      </c>
      <c r="I393" s="55"/>
      <c r="J393" s="49" t="s">
        <v>100</v>
      </c>
    </row>
    <row r="394" spans="1:10" x14ac:dyDescent="0.25">
      <c r="A394" s="53" t="s">
        <v>449</v>
      </c>
      <c r="B394" s="64">
        <v>-99</v>
      </c>
      <c r="C394" s="53" t="s">
        <v>93</v>
      </c>
      <c r="D394" s="53" t="s">
        <v>1923</v>
      </c>
      <c r="E394" s="65" t="s">
        <v>2178</v>
      </c>
      <c r="F394" s="66" t="s">
        <v>2130</v>
      </c>
      <c r="G394" s="53" t="s">
        <v>277</v>
      </c>
      <c r="H394" s="53" t="s">
        <v>278</v>
      </c>
      <c r="I394" s="67" t="s">
        <v>2311</v>
      </c>
      <c r="J394" s="53" t="s">
        <v>91</v>
      </c>
    </row>
    <row r="395" spans="1:10" x14ac:dyDescent="0.25">
      <c r="A395" s="53" t="s">
        <v>449</v>
      </c>
      <c r="B395" s="60">
        <v>1</v>
      </c>
      <c r="C395" s="53" t="s">
        <v>127</v>
      </c>
      <c r="D395" s="53" t="s">
        <v>1950</v>
      </c>
      <c r="E395" s="53" t="s">
        <v>2175</v>
      </c>
      <c r="F395" s="53"/>
      <c r="G395" s="53" t="s">
        <v>340</v>
      </c>
      <c r="H395" s="53" t="s">
        <v>341</v>
      </c>
      <c r="I395" s="67" t="s">
        <v>2336</v>
      </c>
      <c r="J395" s="53" t="s">
        <v>100</v>
      </c>
    </row>
    <row r="396" spans="1:10" x14ac:dyDescent="0.25">
      <c r="A396" s="53" t="s">
        <v>449</v>
      </c>
      <c r="B396" s="60">
        <v>2</v>
      </c>
      <c r="C396" s="53" t="s">
        <v>1985</v>
      </c>
      <c r="D396" s="53" t="s">
        <v>2056</v>
      </c>
      <c r="E396" s="53" t="s">
        <v>2173</v>
      </c>
      <c r="F396" s="53"/>
      <c r="G396" s="53" t="s">
        <v>2073</v>
      </c>
      <c r="H396" s="53" t="s">
        <v>1984</v>
      </c>
      <c r="I396" s="67" t="s">
        <v>2444</v>
      </c>
      <c r="J396" s="53" t="s">
        <v>153</v>
      </c>
    </row>
    <row r="397" spans="1:10" x14ac:dyDescent="0.25">
      <c r="A397" s="53" t="s">
        <v>449</v>
      </c>
      <c r="B397" s="60">
        <v>2</v>
      </c>
      <c r="C397" s="55" t="s">
        <v>2757</v>
      </c>
      <c r="D397" s="55" t="s">
        <v>3345</v>
      </c>
      <c r="E397" s="55"/>
      <c r="F397" s="55"/>
      <c r="G397" s="55" t="s">
        <v>3189</v>
      </c>
      <c r="H397" s="49" t="s">
        <v>2961</v>
      </c>
      <c r="I397" s="55"/>
      <c r="J397" s="49" t="s">
        <v>2995</v>
      </c>
    </row>
    <row r="398" spans="1:10" x14ac:dyDescent="0.25">
      <c r="A398" s="53" t="s">
        <v>449</v>
      </c>
      <c r="B398" s="60">
        <v>3</v>
      </c>
      <c r="C398" s="55" t="s">
        <v>2758</v>
      </c>
      <c r="D398" s="55" t="s">
        <v>3346</v>
      </c>
      <c r="E398" s="55"/>
      <c r="F398" s="55"/>
      <c r="G398" s="55" t="s">
        <v>3190</v>
      </c>
      <c r="H398" s="49" t="s">
        <v>2962</v>
      </c>
      <c r="I398" s="55"/>
      <c r="J398" s="49" t="s">
        <v>2996</v>
      </c>
    </row>
    <row r="399" spans="1:10" x14ac:dyDescent="0.25">
      <c r="A399" s="53" t="s">
        <v>449</v>
      </c>
      <c r="B399" s="60">
        <v>4</v>
      </c>
      <c r="C399" s="53" t="s">
        <v>1986</v>
      </c>
      <c r="D399" s="53" t="s">
        <v>1987</v>
      </c>
      <c r="E399" s="54" t="s">
        <v>2259</v>
      </c>
      <c r="F399" s="53"/>
      <c r="G399" s="53" t="s">
        <v>2075</v>
      </c>
      <c r="H399" s="53" t="s">
        <v>2074</v>
      </c>
      <c r="I399" s="67" t="s">
        <v>2445</v>
      </c>
      <c r="J399" s="53" t="s">
        <v>91</v>
      </c>
    </row>
    <row r="400" spans="1:10" x14ac:dyDescent="0.25">
      <c r="A400" s="53" t="s">
        <v>449</v>
      </c>
      <c r="B400" s="60">
        <v>5</v>
      </c>
      <c r="C400" s="55" t="s">
        <v>2759</v>
      </c>
      <c r="D400" s="49" t="s">
        <v>3373</v>
      </c>
      <c r="E400" s="55"/>
      <c r="F400" s="55"/>
      <c r="G400" s="55" t="s">
        <v>3191</v>
      </c>
      <c r="H400" s="49" t="s">
        <v>2963</v>
      </c>
      <c r="I400" s="55"/>
      <c r="J400" s="49" t="s">
        <v>100</v>
      </c>
    </row>
    <row r="401" spans="1:10" x14ac:dyDescent="0.25">
      <c r="A401" s="53" t="s">
        <v>449</v>
      </c>
      <c r="B401" s="60">
        <v>6</v>
      </c>
      <c r="C401" s="53" t="s">
        <v>1977</v>
      </c>
      <c r="D401" s="53" t="s">
        <v>1983</v>
      </c>
      <c r="E401" s="53" t="s">
        <v>2262</v>
      </c>
      <c r="F401" s="53"/>
      <c r="G401" s="53" t="s">
        <v>2076</v>
      </c>
      <c r="H401" s="53" t="s">
        <v>2077</v>
      </c>
      <c r="I401" s="67" t="s">
        <v>2260</v>
      </c>
      <c r="J401" s="53" t="s">
        <v>92</v>
      </c>
    </row>
    <row r="402" spans="1:10" x14ac:dyDescent="0.25">
      <c r="A402" s="53" t="s">
        <v>449</v>
      </c>
      <c r="B402" s="60">
        <v>7</v>
      </c>
      <c r="C402" s="53" t="s">
        <v>1978</v>
      </c>
      <c r="D402" s="53" t="s">
        <v>1979</v>
      </c>
      <c r="E402" s="53" t="s">
        <v>2261</v>
      </c>
      <c r="F402" s="53"/>
      <c r="G402" s="53" t="s">
        <v>2078</v>
      </c>
      <c r="H402" s="53" t="s">
        <v>2079</v>
      </c>
      <c r="I402" s="67" t="s">
        <v>2446</v>
      </c>
      <c r="J402" s="53" t="s">
        <v>156</v>
      </c>
    </row>
    <row r="403" spans="1:10" x14ac:dyDescent="0.25">
      <c r="A403" s="53" t="s">
        <v>449</v>
      </c>
      <c r="B403" s="60">
        <v>8</v>
      </c>
      <c r="C403" s="55" t="s">
        <v>2761</v>
      </c>
      <c r="D403" s="55" t="s">
        <v>3347</v>
      </c>
      <c r="E403" s="55"/>
      <c r="F403" s="55"/>
      <c r="G403" s="55" t="s">
        <v>3193</v>
      </c>
      <c r="H403" s="49" t="s">
        <v>2965</v>
      </c>
      <c r="I403" s="55"/>
      <c r="J403" s="49" t="s">
        <v>3012</v>
      </c>
    </row>
    <row r="404" spans="1:10" x14ac:dyDescent="0.25">
      <c r="A404" s="53" t="s">
        <v>449</v>
      </c>
      <c r="B404" s="60">
        <v>8</v>
      </c>
      <c r="C404" s="55" t="s">
        <v>2760</v>
      </c>
      <c r="D404" s="55" t="s">
        <v>3348</v>
      </c>
      <c r="E404" s="55"/>
      <c r="F404" s="55"/>
      <c r="G404" s="55" t="s">
        <v>3192</v>
      </c>
      <c r="H404" s="49" t="s">
        <v>2964</v>
      </c>
      <c r="I404" s="55"/>
      <c r="J404" s="49" t="s">
        <v>195</v>
      </c>
    </row>
    <row r="405" spans="1:10" x14ac:dyDescent="0.25">
      <c r="A405" s="53" t="s">
        <v>87</v>
      </c>
      <c r="B405" s="64">
        <v>-99</v>
      </c>
      <c r="C405" s="53" t="s">
        <v>93</v>
      </c>
      <c r="D405" s="53" t="s">
        <v>2056</v>
      </c>
      <c r="E405" s="53" t="s">
        <v>2173</v>
      </c>
      <c r="F405" s="69" t="s">
        <v>1515</v>
      </c>
      <c r="G405" s="53" t="s">
        <v>277</v>
      </c>
      <c r="H405" s="53" t="s">
        <v>278</v>
      </c>
      <c r="I405" s="53" t="s">
        <v>2311</v>
      </c>
      <c r="J405" s="53" t="s">
        <v>91</v>
      </c>
    </row>
    <row r="406" spans="1:10" x14ac:dyDescent="0.25">
      <c r="A406" s="53" t="s">
        <v>87</v>
      </c>
      <c r="B406" s="53"/>
      <c r="C406" s="53" t="s">
        <v>268</v>
      </c>
      <c r="D406" s="55" t="s">
        <v>3349</v>
      </c>
      <c r="E406" s="53" t="s">
        <v>2226</v>
      </c>
      <c r="F406" s="69" t="s">
        <v>1603</v>
      </c>
      <c r="G406" s="53" t="s">
        <v>482</v>
      </c>
      <c r="H406" s="53" t="s">
        <v>483</v>
      </c>
      <c r="I406" s="67" t="s">
        <v>2224</v>
      </c>
      <c r="J406" s="53" t="s">
        <v>139</v>
      </c>
    </row>
    <row r="407" spans="1:10" x14ac:dyDescent="0.25">
      <c r="A407" s="53" t="s">
        <v>87</v>
      </c>
      <c r="B407" s="53"/>
      <c r="C407" s="53" t="s">
        <v>267</v>
      </c>
      <c r="D407" s="55" t="s">
        <v>3350</v>
      </c>
      <c r="E407" s="53" t="s">
        <v>2223</v>
      </c>
      <c r="F407" s="69" t="s">
        <v>1602</v>
      </c>
      <c r="G407" s="53" t="s">
        <v>480</v>
      </c>
      <c r="H407" s="53" t="s">
        <v>481</v>
      </c>
      <c r="I407" s="67" t="s">
        <v>2223</v>
      </c>
      <c r="J407" s="53" t="s">
        <v>153</v>
      </c>
    </row>
    <row r="408" spans="1:10" x14ac:dyDescent="0.25">
      <c r="A408" s="53" t="s">
        <v>87</v>
      </c>
      <c r="B408" s="53"/>
      <c r="C408" s="53" t="s">
        <v>270</v>
      </c>
      <c r="D408" s="55" t="s">
        <v>3351</v>
      </c>
      <c r="E408" s="53" t="s">
        <v>2279</v>
      </c>
      <c r="F408" s="69" t="s">
        <v>1605</v>
      </c>
      <c r="G408" s="53" t="s">
        <v>486</v>
      </c>
      <c r="H408" s="53" t="s">
        <v>487</v>
      </c>
      <c r="I408" s="67" t="s">
        <v>2474</v>
      </c>
      <c r="J408" s="53" t="s">
        <v>262</v>
      </c>
    </row>
    <row r="409" spans="1:10" x14ac:dyDescent="0.25">
      <c r="A409" s="53" t="s">
        <v>87</v>
      </c>
      <c r="B409" s="53"/>
      <c r="C409" s="53" t="s">
        <v>272</v>
      </c>
      <c r="D409" s="53" t="s">
        <v>3374</v>
      </c>
      <c r="E409" s="53" t="s">
        <v>2225</v>
      </c>
      <c r="F409" s="69" t="s">
        <v>1607</v>
      </c>
      <c r="G409" s="53" t="s">
        <v>490</v>
      </c>
      <c r="H409" s="53" t="s">
        <v>491</v>
      </c>
      <c r="I409" s="67" t="s">
        <v>2397</v>
      </c>
      <c r="J409" s="53" t="s">
        <v>266</v>
      </c>
    </row>
    <row r="410" spans="1:10" x14ac:dyDescent="0.25">
      <c r="A410" s="53" t="s">
        <v>87</v>
      </c>
      <c r="B410" s="53"/>
      <c r="C410" s="53" t="s">
        <v>271</v>
      </c>
      <c r="D410" s="55" t="s">
        <v>3352</v>
      </c>
      <c r="E410" s="53" t="s">
        <v>2278</v>
      </c>
      <c r="F410" s="69" t="s">
        <v>1606</v>
      </c>
      <c r="G410" s="53" t="s">
        <v>488</v>
      </c>
      <c r="H410" s="53" t="s">
        <v>489</v>
      </c>
      <c r="I410" s="67" t="s">
        <v>2475</v>
      </c>
      <c r="J410" s="53" t="s">
        <v>262</v>
      </c>
    </row>
    <row r="411" spans="1:10" x14ac:dyDescent="0.25">
      <c r="A411" s="53" t="s">
        <v>87</v>
      </c>
      <c r="B411" s="53"/>
      <c r="C411" s="53" t="s">
        <v>258</v>
      </c>
      <c r="D411" s="53" t="s">
        <v>2048</v>
      </c>
      <c r="E411" s="53" t="s">
        <v>2218</v>
      </c>
      <c r="F411" s="69" t="s">
        <v>1595</v>
      </c>
      <c r="G411" s="53" t="s">
        <v>465</v>
      </c>
      <c r="H411" s="53" t="s">
        <v>466</v>
      </c>
      <c r="I411" s="67" t="s">
        <v>2392</v>
      </c>
      <c r="J411" s="53" t="s">
        <v>100</v>
      </c>
    </row>
    <row r="412" spans="1:10" x14ac:dyDescent="0.25">
      <c r="A412" s="53" t="s">
        <v>87</v>
      </c>
      <c r="B412" s="53"/>
      <c r="C412" s="53" t="s">
        <v>269</v>
      </c>
      <c r="D412" s="55" t="s">
        <v>3353</v>
      </c>
      <c r="E412" s="54" t="s">
        <v>2277</v>
      </c>
      <c r="F412" s="69" t="s">
        <v>1604</v>
      </c>
      <c r="G412" s="53" t="s">
        <v>484</v>
      </c>
      <c r="H412" s="53" t="s">
        <v>485</v>
      </c>
      <c r="I412" s="67" t="s">
        <v>2473</v>
      </c>
      <c r="J412" s="53" t="s">
        <v>262</v>
      </c>
    </row>
    <row r="413" spans="1:10" x14ac:dyDescent="0.25">
      <c r="A413" s="53" t="s">
        <v>479</v>
      </c>
      <c r="B413" s="53"/>
      <c r="C413" s="53" t="s">
        <v>267</v>
      </c>
      <c r="D413" s="53" t="s">
        <v>1923</v>
      </c>
      <c r="E413" s="65" t="s">
        <v>2178</v>
      </c>
      <c r="F413" s="66" t="s">
        <v>2130</v>
      </c>
      <c r="G413" s="53" t="s">
        <v>480</v>
      </c>
      <c r="H413" s="53" t="s">
        <v>481</v>
      </c>
      <c r="I413" s="67" t="s">
        <v>2223</v>
      </c>
      <c r="J413" s="53" t="s">
        <v>153</v>
      </c>
    </row>
    <row r="414" spans="1:10" x14ac:dyDescent="0.25">
      <c r="A414" s="53" t="s">
        <v>479</v>
      </c>
      <c r="B414" s="53"/>
      <c r="C414" s="53" t="s">
        <v>258</v>
      </c>
      <c r="D414" s="53" t="s">
        <v>2048</v>
      </c>
      <c r="E414" s="53" t="s">
        <v>2218</v>
      </c>
      <c r="F414" s="69" t="s">
        <v>1595</v>
      </c>
      <c r="G414" s="53" t="s">
        <v>465</v>
      </c>
      <c r="H414" s="53" t="s">
        <v>466</v>
      </c>
      <c r="I414" s="67" t="s">
        <v>2392</v>
      </c>
      <c r="J414" s="53" t="s">
        <v>100</v>
      </c>
    </row>
    <row r="415" spans="1:10" x14ac:dyDescent="0.25">
      <c r="A415" s="53" t="s">
        <v>53</v>
      </c>
      <c r="B415" s="64">
        <v>-99</v>
      </c>
      <c r="C415" s="53" t="s">
        <v>93</v>
      </c>
      <c r="D415" s="53" t="s">
        <v>1923</v>
      </c>
      <c r="E415" s="65" t="s">
        <v>2178</v>
      </c>
      <c r="F415" s="66" t="s">
        <v>2130</v>
      </c>
      <c r="G415" s="53" t="s">
        <v>277</v>
      </c>
      <c r="H415" s="53" t="s">
        <v>278</v>
      </c>
      <c r="I415" s="53" t="s">
        <v>2311</v>
      </c>
      <c r="J415" s="53" t="s">
        <v>91</v>
      </c>
    </row>
    <row r="416" spans="1:10" x14ac:dyDescent="0.25">
      <c r="A416" s="49" t="s">
        <v>53</v>
      </c>
      <c r="B416" s="52">
        <v>1</v>
      </c>
      <c r="C416" s="55" t="s">
        <v>2590</v>
      </c>
      <c r="D416" s="55" t="s">
        <v>3354</v>
      </c>
      <c r="E416" s="55"/>
      <c r="F416" s="55"/>
      <c r="G416" s="55" t="s">
        <v>3014</v>
      </c>
      <c r="H416" s="49" t="s">
        <v>2795</v>
      </c>
      <c r="I416" s="55"/>
      <c r="J416" s="49" t="s">
        <v>100</v>
      </c>
    </row>
    <row r="417" spans="1:10" x14ac:dyDescent="0.25">
      <c r="A417" s="53" t="s">
        <v>53</v>
      </c>
      <c r="B417" s="60">
        <v>3</v>
      </c>
      <c r="C417" s="53" t="s">
        <v>116</v>
      </c>
      <c r="D417" s="53" t="s">
        <v>1922</v>
      </c>
      <c r="E417" s="53" t="s">
        <v>2146</v>
      </c>
      <c r="F417" s="69" t="s">
        <v>1531</v>
      </c>
      <c r="G417" s="53" t="s">
        <v>318</v>
      </c>
      <c r="H417" s="53" t="s">
        <v>319</v>
      </c>
      <c r="I417" s="53" t="s">
        <v>2214</v>
      </c>
      <c r="J417" s="53" t="s">
        <v>100</v>
      </c>
    </row>
    <row r="418" spans="1:10" x14ac:dyDescent="0.25">
      <c r="A418" s="49" t="s">
        <v>53</v>
      </c>
      <c r="B418" s="60">
        <v>4</v>
      </c>
      <c r="C418" s="55" t="s">
        <v>2591</v>
      </c>
      <c r="D418" s="55" t="s">
        <v>3355</v>
      </c>
      <c r="E418" s="55"/>
      <c r="F418" s="55"/>
      <c r="G418" s="55" t="s">
        <v>3015</v>
      </c>
      <c r="H418" s="49" t="s">
        <v>2796</v>
      </c>
      <c r="I418" s="55"/>
      <c r="J418" s="49" t="s">
        <v>100</v>
      </c>
    </row>
    <row r="419" spans="1:10" x14ac:dyDescent="0.25">
      <c r="A419" s="49" t="s">
        <v>53</v>
      </c>
      <c r="B419" s="60">
        <v>5</v>
      </c>
      <c r="C419" s="55" t="s">
        <v>2592</v>
      </c>
      <c r="D419" s="55" t="s">
        <v>3355</v>
      </c>
      <c r="E419" s="55"/>
      <c r="F419" s="55"/>
      <c r="G419" s="55" t="s">
        <v>3016</v>
      </c>
      <c r="H419" s="49" t="s">
        <v>2797</v>
      </c>
      <c r="I419" s="55"/>
      <c r="J419" s="49" t="s">
        <v>100</v>
      </c>
    </row>
    <row r="420" spans="1:10" x14ac:dyDescent="0.25">
      <c r="A420" s="49" t="s">
        <v>53</v>
      </c>
      <c r="B420" s="60">
        <v>6</v>
      </c>
      <c r="C420" s="55" t="s">
        <v>2593</v>
      </c>
      <c r="D420" s="55" t="s">
        <v>3356</v>
      </c>
      <c r="E420" s="55"/>
      <c r="F420" s="55"/>
      <c r="G420" s="55" t="s">
        <v>3017</v>
      </c>
      <c r="H420" s="49" t="s">
        <v>2798</v>
      </c>
      <c r="I420" s="55"/>
      <c r="J420" s="49" t="s">
        <v>100</v>
      </c>
    </row>
    <row r="421" spans="1:10" x14ac:dyDescent="0.25">
      <c r="A421" s="49" t="s">
        <v>53</v>
      </c>
      <c r="B421" s="60">
        <v>7</v>
      </c>
      <c r="C421" s="55" t="s">
        <v>2594</v>
      </c>
      <c r="D421" s="55" t="s">
        <v>3357</v>
      </c>
      <c r="E421" s="55"/>
      <c r="F421" s="55"/>
      <c r="G421" s="55" t="s">
        <v>634</v>
      </c>
      <c r="H421" s="49" t="s">
        <v>2799</v>
      </c>
      <c r="I421" s="55"/>
      <c r="J421" s="49" t="s">
        <v>100</v>
      </c>
    </row>
    <row r="422" spans="1:10" x14ac:dyDescent="0.25">
      <c r="A422" s="53" t="s">
        <v>53</v>
      </c>
      <c r="B422" s="60">
        <v>8</v>
      </c>
      <c r="C422" s="53" t="s">
        <v>117</v>
      </c>
      <c r="D422" s="53" t="s">
        <v>321</v>
      </c>
      <c r="E422" s="53" t="s">
        <v>2150</v>
      </c>
      <c r="F422" s="69" t="s">
        <v>1532</v>
      </c>
      <c r="G422" s="53" t="s">
        <v>320</v>
      </c>
      <c r="H422" s="53" t="s">
        <v>321</v>
      </c>
      <c r="I422" s="53" t="s">
        <v>2150</v>
      </c>
      <c r="J422" s="53" t="s">
        <v>91</v>
      </c>
    </row>
    <row r="423" spans="1:10" x14ac:dyDescent="0.25">
      <c r="A423" s="53" t="s">
        <v>53</v>
      </c>
      <c r="B423" s="60">
        <v>9</v>
      </c>
      <c r="C423" s="53" t="s">
        <v>118</v>
      </c>
      <c r="D423" s="53" t="s">
        <v>1955</v>
      </c>
      <c r="E423" s="53" t="s">
        <v>2180</v>
      </c>
      <c r="F423" s="69" t="s">
        <v>1533</v>
      </c>
      <c r="G423" s="53" t="s">
        <v>322</v>
      </c>
      <c r="H423" s="53" t="s">
        <v>323</v>
      </c>
      <c r="I423" s="53" t="s">
        <v>2495</v>
      </c>
      <c r="J423" s="53" t="s">
        <v>100</v>
      </c>
    </row>
    <row r="424" spans="1:10" x14ac:dyDescent="0.25">
      <c r="A424" s="53" t="s">
        <v>53</v>
      </c>
      <c r="B424" s="60">
        <v>11</v>
      </c>
      <c r="C424" s="53" t="s">
        <v>119</v>
      </c>
      <c r="D424" s="53" t="s">
        <v>1956</v>
      </c>
      <c r="E424" s="53" t="s">
        <v>2181</v>
      </c>
      <c r="F424" s="69" t="s">
        <v>1534</v>
      </c>
      <c r="G424" s="53" t="s">
        <v>324</v>
      </c>
      <c r="H424" s="53" t="s">
        <v>325</v>
      </c>
      <c r="I424" s="53" t="s">
        <v>2494</v>
      </c>
      <c r="J424" s="53" t="s">
        <v>100</v>
      </c>
    </row>
    <row r="425" spans="1:10" x14ac:dyDescent="0.25">
      <c r="A425" s="53" t="s">
        <v>53</v>
      </c>
      <c r="B425" s="60">
        <v>13</v>
      </c>
      <c r="C425" s="53" t="s">
        <v>120</v>
      </c>
      <c r="D425" s="53" t="s">
        <v>1957</v>
      </c>
      <c r="E425" s="53" t="s">
        <v>2182</v>
      </c>
      <c r="F425" s="69" t="s">
        <v>1535</v>
      </c>
      <c r="G425" s="53" t="s">
        <v>326</v>
      </c>
      <c r="H425" s="53" t="s">
        <v>327</v>
      </c>
      <c r="I425" s="53" t="s">
        <v>2493</v>
      </c>
      <c r="J425" s="53" t="s">
        <v>100</v>
      </c>
    </row>
    <row r="426" spans="1:10" x14ac:dyDescent="0.25">
      <c r="A426" s="53" t="s">
        <v>53</v>
      </c>
      <c r="B426" s="60">
        <v>15</v>
      </c>
      <c r="C426" s="53" t="s">
        <v>121</v>
      </c>
      <c r="D426" s="53" t="s">
        <v>1958</v>
      </c>
      <c r="E426" s="53" t="s">
        <v>2183</v>
      </c>
      <c r="F426" s="69" t="s">
        <v>1536</v>
      </c>
      <c r="G426" s="53" t="s">
        <v>328</v>
      </c>
      <c r="H426" s="53" t="s">
        <v>329</v>
      </c>
      <c r="I426" s="53" t="s">
        <v>2492</v>
      </c>
      <c r="J426" s="53" t="s">
        <v>100</v>
      </c>
    </row>
    <row r="427" spans="1:10" x14ac:dyDescent="0.25">
      <c r="A427" s="53" t="s">
        <v>53</v>
      </c>
      <c r="B427" s="60">
        <v>17</v>
      </c>
      <c r="C427" s="53" t="s">
        <v>122</v>
      </c>
      <c r="D427" s="53" t="s">
        <v>1959</v>
      </c>
      <c r="E427" s="54" t="s">
        <v>2184</v>
      </c>
      <c r="F427" s="69" t="s">
        <v>1537</v>
      </c>
      <c r="G427" s="53" t="s">
        <v>330</v>
      </c>
      <c r="H427" s="53" t="s">
        <v>331</v>
      </c>
      <c r="I427" s="53" t="s">
        <v>2491</v>
      </c>
      <c r="J427" s="53" t="s">
        <v>100</v>
      </c>
    </row>
    <row r="428" spans="1:10" x14ac:dyDescent="0.25">
      <c r="A428" s="53" t="s">
        <v>53</v>
      </c>
      <c r="B428" s="60">
        <v>19</v>
      </c>
      <c r="C428" s="53" t="s">
        <v>123</v>
      </c>
      <c r="D428" s="53" t="s">
        <v>1960</v>
      </c>
      <c r="E428" s="53" t="s">
        <v>2185</v>
      </c>
      <c r="F428" s="69" t="s">
        <v>1659</v>
      </c>
      <c r="G428" s="53" t="s">
        <v>332</v>
      </c>
      <c r="H428" s="53" t="s">
        <v>333</v>
      </c>
      <c r="I428" s="53" t="s">
        <v>2332</v>
      </c>
      <c r="J428" s="53" t="s">
        <v>100</v>
      </c>
    </row>
    <row r="429" spans="1:10" x14ac:dyDescent="0.25">
      <c r="A429" s="53" t="s">
        <v>53</v>
      </c>
      <c r="B429" s="60">
        <v>21</v>
      </c>
      <c r="C429" s="53" t="s">
        <v>124</v>
      </c>
      <c r="D429" s="53" t="s">
        <v>1961</v>
      </c>
      <c r="E429" s="53" t="s">
        <v>2186</v>
      </c>
      <c r="F429" s="69" t="s">
        <v>1538</v>
      </c>
      <c r="G429" s="53" t="s">
        <v>334</v>
      </c>
      <c r="H429" s="53" t="s">
        <v>335</v>
      </c>
      <c r="I429" s="53" t="s">
        <v>2333</v>
      </c>
      <c r="J429" s="53" t="s">
        <v>100</v>
      </c>
    </row>
    <row r="430" spans="1:10" x14ac:dyDescent="0.25">
      <c r="A430" s="53" t="s">
        <v>53</v>
      </c>
      <c r="B430" s="60">
        <v>23</v>
      </c>
      <c r="C430" s="53" t="s">
        <v>125</v>
      </c>
      <c r="D430" s="53" t="s">
        <v>1962</v>
      </c>
      <c r="E430" s="53" t="s">
        <v>2187</v>
      </c>
      <c r="F430" s="69" t="s">
        <v>1539</v>
      </c>
      <c r="G430" s="53" t="s">
        <v>336</v>
      </c>
      <c r="H430" s="53" t="s">
        <v>337</v>
      </c>
      <c r="I430" s="53" t="s">
        <v>2484</v>
      </c>
      <c r="J430" s="53" t="s">
        <v>100</v>
      </c>
    </row>
    <row r="431" spans="1:10" x14ac:dyDescent="0.25">
      <c r="A431" s="53" t="s">
        <v>53</v>
      </c>
      <c r="B431" s="60">
        <v>25</v>
      </c>
      <c r="C431" s="53" t="s">
        <v>126</v>
      </c>
      <c r="D431" s="53" t="s">
        <v>1963</v>
      </c>
      <c r="E431" s="54" t="s">
        <v>2265</v>
      </c>
      <c r="F431" s="69" t="s">
        <v>1540</v>
      </c>
      <c r="G431" s="53" t="s">
        <v>338</v>
      </c>
      <c r="H431" s="53" t="s">
        <v>339</v>
      </c>
      <c r="I431" s="53" t="s">
        <v>2485</v>
      </c>
      <c r="J431" s="53" t="s">
        <v>100</v>
      </c>
    </row>
    <row r="432" spans="1:10" x14ac:dyDescent="0.25">
      <c r="A432" s="53" t="s">
        <v>53</v>
      </c>
      <c r="B432" s="60">
        <v>27</v>
      </c>
      <c r="C432" s="53" t="s">
        <v>127</v>
      </c>
      <c r="D432" s="53" t="s">
        <v>1964</v>
      </c>
      <c r="E432" s="53" t="s">
        <v>2188</v>
      </c>
      <c r="F432" s="69" t="s">
        <v>1541</v>
      </c>
      <c r="G432" s="53" t="s">
        <v>340</v>
      </c>
      <c r="H432" s="53" t="s">
        <v>341</v>
      </c>
      <c r="I432" s="53" t="s">
        <v>2486</v>
      </c>
      <c r="J432" s="53" t="s">
        <v>100</v>
      </c>
    </row>
    <row r="433" spans="1:10" x14ac:dyDescent="0.25">
      <c r="A433" s="53" t="s">
        <v>53</v>
      </c>
      <c r="B433" s="60">
        <v>29</v>
      </c>
      <c r="C433" s="53" t="s">
        <v>128</v>
      </c>
      <c r="D433" s="53" t="s">
        <v>1965</v>
      </c>
      <c r="E433" s="53" t="s">
        <v>2189</v>
      </c>
      <c r="F433" s="69" t="s">
        <v>1542</v>
      </c>
      <c r="G433" s="53" t="s">
        <v>342</v>
      </c>
      <c r="H433" s="53" t="s">
        <v>343</v>
      </c>
      <c r="I433" s="53" t="s">
        <v>2487</v>
      </c>
      <c r="J433" s="53" t="s">
        <v>100</v>
      </c>
    </row>
    <row r="434" spans="1:10" x14ac:dyDescent="0.25">
      <c r="A434" s="53" t="s">
        <v>53</v>
      </c>
      <c r="B434" s="60">
        <v>31</v>
      </c>
      <c r="C434" s="53" t="s">
        <v>129</v>
      </c>
      <c r="D434" s="53" t="s">
        <v>1966</v>
      </c>
      <c r="E434" s="53" t="s">
        <v>2190</v>
      </c>
      <c r="F434" s="69" t="s">
        <v>1543</v>
      </c>
      <c r="G434" s="53" t="s">
        <v>344</v>
      </c>
      <c r="H434" s="53" t="s">
        <v>345</v>
      </c>
      <c r="I434" s="53" t="s">
        <v>2488</v>
      </c>
      <c r="J434" s="53" t="s">
        <v>100</v>
      </c>
    </row>
    <row r="435" spans="1:10" x14ac:dyDescent="0.25">
      <c r="A435" s="53" t="s">
        <v>53</v>
      </c>
      <c r="B435" s="60">
        <v>33</v>
      </c>
      <c r="C435" s="53" t="s">
        <v>130</v>
      </c>
      <c r="D435" s="53" t="s">
        <v>2061</v>
      </c>
      <c r="E435" s="53" t="s">
        <v>2191</v>
      </c>
      <c r="F435" s="69" t="s">
        <v>1544</v>
      </c>
      <c r="G435" s="53" t="s">
        <v>346</v>
      </c>
      <c r="H435" s="53" t="s">
        <v>347</v>
      </c>
      <c r="I435" s="53" t="s">
        <v>2489</v>
      </c>
      <c r="J435" s="53" t="s">
        <v>100</v>
      </c>
    </row>
    <row r="436" spans="1:10" x14ac:dyDescent="0.25">
      <c r="A436" s="53" t="s">
        <v>53</v>
      </c>
      <c r="B436" s="60">
        <v>35</v>
      </c>
      <c r="C436" s="53" t="s">
        <v>131</v>
      </c>
      <c r="D436" s="53" t="s">
        <v>2062</v>
      </c>
      <c r="E436" s="53" t="s">
        <v>2192</v>
      </c>
      <c r="F436" s="69" t="s">
        <v>1545</v>
      </c>
      <c r="G436" s="53" t="s">
        <v>348</v>
      </c>
      <c r="H436" s="53" t="s">
        <v>349</v>
      </c>
      <c r="I436" s="53" t="s">
        <v>2490</v>
      </c>
      <c r="J436" s="53" t="s">
        <v>100</v>
      </c>
    </row>
    <row r="437" spans="1:10" x14ac:dyDescent="0.25">
      <c r="A437" s="49" t="s">
        <v>53</v>
      </c>
      <c r="B437" s="60">
        <v>37</v>
      </c>
      <c r="C437" s="55" t="s">
        <v>2595</v>
      </c>
      <c r="D437" s="55" t="s">
        <v>3358</v>
      </c>
      <c r="E437" s="55"/>
      <c r="F437" s="55"/>
      <c r="G437" s="55" t="s">
        <v>3018</v>
      </c>
      <c r="H437" s="49" t="s">
        <v>2800</v>
      </c>
      <c r="I437" s="55"/>
      <c r="J437" s="49" t="s">
        <v>91</v>
      </c>
    </row>
    <row r="438" spans="1:10" x14ac:dyDescent="0.25">
      <c r="A438" s="53" t="s">
        <v>77</v>
      </c>
      <c r="B438" s="53"/>
      <c r="C438" s="53" t="s">
        <v>253</v>
      </c>
      <c r="D438" s="53" t="s">
        <v>2067</v>
      </c>
      <c r="E438" s="53" t="s">
        <v>2254</v>
      </c>
      <c r="F438" s="69" t="s">
        <v>1653</v>
      </c>
      <c r="G438" s="53" t="s">
        <v>578</v>
      </c>
      <c r="H438" s="53" t="s">
        <v>579</v>
      </c>
      <c r="I438" s="67" t="s">
        <v>2436</v>
      </c>
      <c r="J438" s="53" t="s">
        <v>235</v>
      </c>
    </row>
    <row r="439" spans="1:10" x14ac:dyDescent="0.25">
      <c r="A439" s="53" t="s">
        <v>77</v>
      </c>
      <c r="B439" s="53"/>
      <c r="C439" s="53" t="s">
        <v>254</v>
      </c>
      <c r="D439" s="53" t="s">
        <v>1908</v>
      </c>
      <c r="E439" s="53" t="s">
        <v>2253</v>
      </c>
      <c r="F439" s="69" t="s">
        <v>1654</v>
      </c>
      <c r="G439" s="53" t="s">
        <v>580</v>
      </c>
      <c r="H439" s="53" t="s">
        <v>581</v>
      </c>
      <c r="I439" s="67" t="s">
        <v>2437</v>
      </c>
      <c r="J439" s="53" t="s">
        <v>235</v>
      </c>
    </row>
    <row r="440" spans="1:10" x14ac:dyDescent="0.25">
      <c r="A440" s="53" t="s">
        <v>77</v>
      </c>
      <c r="B440" s="53"/>
      <c r="C440" s="53" t="s">
        <v>255</v>
      </c>
      <c r="D440" s="53" t="s">
        <v>1906</v>
      </c>
      <c r="E440" s="53" t="s">
        <v>2255</v>
      </c>
      <c r="F440" s="69" t="s">
        <v>1655</v>
      </c>
      <c r="G440" s="53" t="s">
        <v>582</v>
      </c>
      <c r="H440" s="53" t="s">
        <v>583</v>
      </c>
      <c r="I440" s="67" t="s">
        <v>2438</v>
      </c>
      <c r="J440" s="53" t="s">
        <v>165</v>
      </c>
    </row>
    <row r="441" spans="1:10" x14ac:dyDescent="0.25">
      <c r="A441" s="53" t="s">
        <v>77</v>
      </c>
      <c r="B441" s="53"/>
      <c r="C441" s="53" t="s">
        <v>252</v>
      </c>
      <c r="D441" s="53" t="s">
        <v>2066</v>
      </c>
      <c r="E441" s="53" t="s">
        <v>2252</v>
      </c>
      <c r="F441" s="69" t="s">
        <v>1652</v>
      </c>
      <c r="G441" s="53" t="s">
        <v>576</v>
      </c>
      <c r="H441" s="53" t="s">
        <v>577</v>
      </c>
      <c r="I441" s="67" t="s">
        <v>2435</v>
      </c>
      <c r="J441" s="53" t="s">
        <v>249</v>
      </c>
    </row>
    <row r="442" spans="1:10" x14ac:dyDescent="0.25">
      <c r="A442" s="53" t="s">
        <v>77</v>
      </c>
      <c r="B442" s="53"/>
      <c r="C442" s="53" t="s">
        <v>257</v>
      </c>
      <c r="D442" s="53" t="s">
        <v>1909</v>
      </c>
      <c r="E442" s="53" t="s">
        <v>2257</v>
      </c>
      <c r="F442" s="69" t="s">
        <v>1657</v>
      </c>
      <c r="G442" s="53" t="s">
        <v>586</v>
      </c>
      <c r="H442" s="53" t="s">
        <v>587</v>
      </c>
      <c r="I442" s="67" t="s">
        <v>2440</v>
      </c>
      <c r="J442" s="53" t="s">
        <v>235</v>
      </c>
    </row>
    <row r="443" spans="1:10" x14ac:dyDescent="0.25">
      <c r="A443" s="53" t="s">
        <v>77</v>
      </c>
      <c r="B443" s="53"/>
      <c r="C443" s="53" t="s">
        <v>251</v>
      </c>
      <c r="D443" s="53" t="s">
        <v>2056</v>
      </c>
      <c r="E443" s="53" t="s">
        <v>2173</v>
      </c>
      <c r="F443" s="69" t="s">
        <v>1651</v>
      </c>
      <c r="G443" s="53" t="s">
        <v>574</v>
      </c>
      <c r="H443" s="53" t="s">
        <v>575</v>
      </c>
      <c r="I443" s="67" t="s">
        <v>2434</v>
      </c>
      <c r="J443" s="53" t="s">
        <v>153</v>
      </c>
    </row>
    <row r="444" spans="1:10" x14ac:dyDescent="0.25">
      <c r="A444" s="53" t="s">
        <v>77</v>
      </c>
      <c r="B444" s="53"/>
      <c r="C444" s="53" t="s">
        <v>236</v>
      </c>
      <c r="D444" s="53" t="s">
        <v>1917</v>
      </c>
      <c r="E444" s="53" t="s">
        <v>2177</v>
      </c>
      <c r="F444" s="69" t="s">
        <v>1638</v>
      </c>
      <c r="G444" s="53" t="s">
        <v>550</v>
      </c>
      <c r="H444" s="53" t="s">
        <v>573</v>
      </c>
      <c r="I444" s="67" t="s">
        <v>2433</v>
      </c>
      <c r="J444" s="53" t="s">
        <v>92</v>
      </c>
    </row>
    <row r="445" spans="1:10" x14ac:dyDescent="0.25">
      <c r="A445" s="53" t="s">
        <v>77</v>
      </c>
      <c r="B445" s="53"/>
      <c r="C445" s="53" t="s">
        <v>256</v>
      </c>
      <c r="D445" s="53" t="s">
        <v>1907</v>
      </c>
      <c r="E445" s="53" t="s">
        <v>2256</v>
      </c>
      <c r="F445" s="69" t="s">
        <v>1656</v>
      </c>
      <c r="G445" s="53" t="s">
        <v>584</v>
      </c>
      <c r="H445" s="53" t="s">
        <v>585</v>
      </c>
      <c r="I445" s="67" t="s">
        <v>2439</v>
      </c>
      <c r="J445" s="53" t="s">
        <v>250</v>
      </c>
    </row>
    <row r="446" spans="1:10" x14ac:dyDescent="0.25">
      <c r="A446" s="53" t="s">
        <v>73</v>
      </c>
      <c r="B446" s="53"/>
      <c r="C446" s="53" t="s">
        <v>247</v>
      </c>
      <c r="D446" s="55" t="s">
        <v>2050</v>
      </c>
      <c r="E446" s="53" t="s">
        <v>2251</v>
      </c>
      <c r="F446" s="69" t="s">
        <v>1649</v>
      </c>
      <c r="G446" s="53" t="s">
        <v>569</v>
      </c>
      <c r="H446" s="53" t="s">
        <v>570</v>
      </c>
      <c r="I446" s="67" t="s">
        <v>2431</v>
      </c>
      <c r="J446" s="53" t="s">
        <v>139</v>
      </c>
    </row>
    <row r="447" spans="1:10" x14ac:dyDescent="0.25">
      <c r="A447" s="54" t="s">
        <v>73</v>
      </c>
      <c r="B447" s="54"/>
      <c r="C447" s="54" t="s">
        <v>248</v>
      </c>
      <c r="D447" s="56" t="s">
        <v>3359</v>
      </c>
      <c r="E447" s="54"/>
      <c r="F447" s="61" t="s">
        <v>1650</v>
      </c>
      <c r="G447" s="54" t="s">
        <v>571</v>
      </c>
      <c r="H447" s="54" t="s">
        <v>572</v>
      </c>
      <c r="I447" s="67" t="s">
        <v>2432</v>
      </c>
      <c r="J447" s="54" t="s">
        <v>235</v>
      </c>
    </row>
    <row r="448" spans="1:10" x14ac:dyDescent="0.25">
      <c r="A448" s="53" t="s">
        <v>73</v>
      </c>
      <c r="B448" s="53"/>
      <c r="C448" s="53" t="s">
        <v>245</v>
      </c>
      <c r="D448" s="55" t="s">
        <v>3224</v>
      </c>
      <c r="E448" s="53" t="s">
        <v>2244</v>
      </c>
      <c r="F448" s="69" t="s">
        <v>1647</v>
      </c>
      <c r="G448" s="53" t="s">
        <v>565</v>
      </c>
      <c r="H448" s="53" t="s">
        <v>566</v>
      </c>
      <c r="I448" s="67" t="s">
        <v>2429</v>
      </c>
      <c r="J448" s="53" t="s">
        <v>235</v>
      </c>
    </row>
    <row r="449" spans="1:10" x14ac:dyDescent="0.25">
      <c r="A449" s="53" t="s">
        <v>73</v>
      </c>
      <c r="B449" s="53"/>
      <c r="C449" s="53" t="s">
        <v>246</v>
      </c>
      <c r="D449" s="55" t="s">
        <v>1943</v>
      </c>
      <c r="E449" s="53" t="s">
        <v>2250</v>
      </c>
      <c r="F449" s="69" t="s">
        <v>1648</v>
      </c>
      <c r="G449" s="53" t="s">
        <v>567</v>
      </c>
      <c r="H449" s="53" t="s">
        <v>568</v>
      </c>
      <c r="I449" s="67" t="s">
        <v>2430</v>
      </c>
      <c r="J449" s="53" t="s">
        <v>139</v>
      </c>
    </row>
    <row r="450" spans="1:10" x14ac:dyDescent="0.25">
      <c r="A450" s="53" t="s">
        <v>73</v>
      </c>
      <c r="B450" s="53"/>
      <c r="C450" s="53" t="s">
        <v>244</v>
      </c>
      <c r="D450" s="55" t="s">
        <v>1942</v>
      </c>
      <c r="E450" s="53" t="s">
        <v>2282</v>
      </c>
      <c r="F450" s="69" t="s">
        <v>1646</v>
      </c>
      <c r="G450" s="53" t="s">
        <v>563</v>
      </c>
      <c r="H450" s="53" t="s">
        <v>564</v>
      </c>
      <c r="I450" s="67" t="s">
        <v>2428</v>
      </c>
      <c r="J450" s="53" t="s">
        <v>139</v>
      </c>
    </row>
    <row r="451" spans="1:10" x14ac:dyDescent="0.25">
      <c r="A451" s="53" t="s">
        <v>73</v>
      </c>
      <c r="B451" s="53"/>
      <c r="C451" s="53" t="s">
        <v>242</v>
      </c>
      <c r="D451" s="55" t="s">
        <v>1935</v>
      </c>
      <c r="E451" s="53" t="s">
        <v>2280</v>
      </c>
      <c r="F451" s="69" t="s">
        <v>1644</v>
      </c>
      <c r="G451" s="53" t="s">
        <v>559</v>
      </c>
      <c r="H451" s="53" t="s">
        <v>560</v>
      </c>
      <c r="I451" s="67" t="s">
        <v>2426</v>
      </c>
      <c r="J451" s="53" t="s">
        <v>138</v>
      </c>
    </row>
    <row r="452" spans="1:10" x14ac:dyDescent="0.25">
      <c r="A452" s="53" t="s">
        <v>73</v>
      </c>
      <c r="B452" s="53"/>
      <c r="C452" s="53" t="s">
        <v>243</v>
      </c>
      <c r="D452" s="55" t="s">
        <v>1936</v>
      </c>
      <c r="E452" s="53" t="s">
        <v>2281</v>
      </c>
      <c r="F452" s="69" t="s">
        <v>1645</v>
      </c>
      <c r="G452" s="53" t="s">
        <v>561</v>
      </c>
      <c r="H452" s="53" t="s">
        <v>562</v>
      </c>
      <c r="I452" s="67" t="s">
        <v>2427</v>
      </c>
      <c r="J452" s="53" t="s">
        <v>138</v>
      </c>
    </row>
    <row r="453" spans="1:10" x14ac:dyDescent="0.25">
      <c r="A453" s="53" t="s">
        <v>73</v>
      </c>
      <c r="B453" s="53"/>
      <c r="C453" s="53" t="s">
        <v>236</v>
      </c>
      <c r="D453" s="55" t="s">
        <v>1939</v>
      </c>
      <c r="E453" s="53" t="s">
        <v>2168</v>
      </c>
      <c r="F453" s="69" t="s">
        <v>1638</v>
      </c>
      <c r="G453" s="53" t="s">
        <v>550</v>
      </c>
      <c r="H453" s="53" t="s">
        <v>551</v>
      </c>
      <c r="I453" s="67" t="s">
        <v>2423</v>
      </c>
      <c r="J453" s="53" t="s">
        <v>91</v>
      </c>
    </row>
    <row r="454" spans="1:10" x14ac:dyDescent="0.25">
      <c r="A454" s="53" t="s">
        <v>73</v>
      </c>
      <c r="B454" s="53"/>
      <c r="C454" s="53" t="s">
        <v>237</v>
      </c>
      <c r="D454" s="55" t="s">
        <v>553</v>
      </c>
      <c r="E454" s="53" t="s">
        <v>2242</v>
      </c>
      <c r="F454" s="69" t="s">
        <v>1639</v>
      </c>
      <c r="G454" s="53" t="s">
        <v>552</v>
      </c>
      <c r="H454" s="53" t="s">
        <v>553</v>
      </c>
      <c r="I454" s="67" t="s">
        <v>2424</v>
      </c>
      <c r="J454" s="53" t="s">
        <v>91</v>
      </c>
    </row>
    <row r="455" spans="1:10" x14ac:dyDescent="0.25">
      <c r="A455" s="53" t="s">
        <v>73</v>
      </c>
      <c r="B455" s="53"/>
      <c r="C455" s="53" t="s">
        <v>238</v>
      </c>
      <c r="D455" s="55" t="s">
        <v>1940</v>
      </c>
      <c r="E455" s="53" t="s">
        <v>2243</v>
      </c>
      <c r="F455" s="69" t="s">
        <v>1640</v>
      </c>
      <c r="G455" s="53" t="s">
        <v>554</v>
      </c>
      <c r="H455" s="53" t="s">
        <v>555</v>
      </c>
      <c r="I455" s="67" t="s">
        <v>2425</v>
      </c>
      <c r="J455" s="53" t="s">
        <v>91</v>
      </c>
    </row>
    <row r="456" spans="1:10" x14ac:dyDescent="0.25">
      <c r="A456" s="53" t="s">
        <v>73</v>
      </c>
      <c r="B456" s="53"/>
      <c r="C456" s="53" t="s">
        <v>240</v>
      </c>
      <c r="D456" s="55" t="s">
        <v>1933</v>
      </c>
      <c r="E456" s="53" t="s">
        <v>1933</v>
      </c>
      <c r="F456" s="69" t="s">
        <v>1642</v>
      </c>
      <c r="G456" s="53" t="s">
        <v>557</v>
      </c>
      <c r="H456" s="53" t="s">
        <v>499</v>
      </c>
      <c r="I456" s="67" t="s">
        <v>2401</v>
      </c>
      <c r="J456" s="53" t="s">
        <v>91</v>
      </c>
    </row>
    <row r="457" spans="1:10" x14ac:dyDescent="0.25">
      <c r="A457" s="53" t="s">
        <v>73</v>
      </c>
      <c r="B457" s="53"/>
      <c r="C457" s="53" t="s">
        <v>241</v>
      </c>
      <c r="D457" s="55" t="s">
        <v>1941</v>
      </c>
      <c r="E457" s="53" t="s">
        <v>2163</v>
      </c>
      <c r="F457" s="69" t="s">
        <v>1643</v>
      </c>
      <c r="G457" s="53" t="s">
        <v>558</v>
      </c>
      <c r="H457" s="53" t="s">
        <v>501</v>
      </c>
      <c r="I457" s="67" t="s">
        <v>2402</v>
      </c>
      <c r="J457" s="53" t="s">
        <v>91</v>
      </c>
    </row>
    <row r="458" spans="1:10" x14ac:dyDescent="0.25">
      <c r="A458" s="53" t="s">
        <v>73</v>
      </c>
      <c r="B458" s="53"/>
      <c r="C458" s="53" t="s">
        <v>239</v>
      </c>
      <c r="D458" s="55" t="s">
        <v>1932</v>
      </c>
      <c r="E458" s="53" t="s">
        <v>2162</v>
      </c>
      <c r="F458" s="69" t="s">
        <v>1641</v>
      </c>
      <c r="G458" s="53" t="s">
        <v>556</v>
      </c>
      <c r="H458" s="53" t="s">
        <v>497</v>
      </c>
      <c r="I458" s="67" t="s">
        <v>2400</v>
      </c>
      <c r="J458" s="53"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Props1.xml><?xml version="1.0" encoding="utf-8"?>
<ds:datastoreItem xmlns:ds="http://schemas.openxmlformats.org/officeDocument/2006/customXml" ds:itemID="{B8EB68EA-94BA-4A39-A883-7A17F646B6B6}">
  <ds:schemaRefs>
    <ds:schemaRef ds:uri="http://schemas.microsoft.com/sharepoint/v3/contenttype/forms"/>
  </ds:schemaRefs>
</ds:datastoreItem>
</file>

<file path=customXml/itemProps2.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EED97F-8752-43DC-B58C-2DDC4890F39F}">
  <ds:schemaRefs>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 ds:uri="00bda168-4573-40a5-9509-8cc92ef08f80"/>
    <ds:schemaRef ds:uri="http://purl.org/dc/elements/1.1/"/>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2025-10-01T06:47:08Z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